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66925"/>
  <mc:AlternateContent xmlns:mc="http://schemas.openxmlformats.org/markup-compatibility/2006">
    <mc:Choice Requires="x15">
      <x15ac:absPath xmlns:x15ac="http://schemas.microsoft.com/office/spreadsheetml/2010/11/ac" url="P:\MAINTDB\Transportation Asset Management Plan (TAMP)\2021\Consistency Determination\"/>
    </mc:Choice>
  </mc:AlternateContent>
  <xr:revisionPtr revIDLastSave="0" documentId="13_ncr:1_{D3B1489C-5EB7-4F98-8E43-9428A392EAD1}" xr6:coauthVersionLast="45" xr6:coauthVersionMax="45" xr10:uidLastSave="{00000000-0000-0000-0000-000000000000}"/>
  <bookViews>
    <workbookView xWindow="-28920" yWindow="-30" windowWidth="23280" windowHeight="12600" xr2:uid="{E6D64FF7-3D81-4E1C-8122-DD9519588BF8}"/>
  </bookViews>
  <sheets>
    <sheet name="Summary (Obligations)" sheetId="6" r:id="rId1"/>
    <sheet name="TAMP Data 2021" sheetId="1" r:id="rId2"/>
    <sheet name="TAMP Data ALL" sheetId="3" state="hidden" r:id="rId3"/>
    <sheet name="Query 2021-06-22" sheetId="2" state="hidden" r:id="rId4"/>
  </sheets>
  <definedNames>
    <definedName name="_xlnm._FilterDatabase" localSheetId="2" hidden="1">'TAMP Data ALL'!$A$2:$AI$8253</definedName>
    <definedName name="NEWFHWA">#REF!</definedName>
  </definedNames>
  <calcPr calcId="191029"/>
  <pivotCaches>
    <pivotCache cacheId="1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3102" i="1" l="1"/>
  <c r="AF3103" i="1"/>
  <c r="AC1" i="1"/>
  <c r="AE1" i="1"/>
  <c r="AB1" i="1"/>
  <c r="AG1" i="1"/>
  <c r="AH1" i="1"/>
  <c r="AI1" i="1"/>
  <c r="AJ1" i="1"/>
  <c r="AK1" i="1"/>
  <c r="AD1" i="1"/>
  <c r="AF3098" i="1"/>
  <c r="AF3099" i="1"/>
  <c r="AF3100" i="1"/>
  <c r="AF3101" i="1"/>
  <c r="AF3097" i="1"/>
  <c r="AF3096" i="1"/>
  <c r="AF3083" i="1"/>
  <c r="AF3084" i="1"/>
  <c r="AF3085" i="1"/>
  <c r="AF3086" i="1"/>
  <c r="AF3087" i="1"/>
  <c r="AF3088" i="1"/>
  <c r="AF3089" i="1"/>
  <c r="AF3090" i="1"/>
  <c r="AF3091" i="1"/>
  <c r="AF3092" i="1"/>
  <c r="AF3093" i="1"/>
  <c r="AF3094" i="1"/>
  <c r="AF3095" i="1"/>
  <c r="AF3082" i="1"/>
  <c r="AF3077" i="1"/>
  <c r="AF3078" i="1"/>
  <c r="AF3079" i="1"/>
  <c r="AF3080" i="1"/>
  <c r="AF3081" i="1"/>
  <c r="AF3076" i="1"/>
  <c r="AF3075" i="1"/>
  <c r="AF3074" i="1"/>
  <c r="AF3073" i="1"/>
  <c r="AF3072" i="1"/>
  <c r="AF3071" i="1"/>
  <c r="AF3070" i="1"/>
  <c r="AF3068" i="1"/>
  <c r="AF3069" i="1"/>
  <c r="AF3067" i="1"/>
  <c r="AF3055" i="1"/>
  <c r="AF3056" i="1"/>
  <c r="AF3057" i="1"/>
  <c r="AF3058" i="1"/>
  <c r="AF3059" i="1"/>
  <c r="AF3060" i="1"/>
  <c r="AF3061" i="1"/>
  <c r="AF3062" i="1"/>
  <c r="AF3063" i="1"/>
  <c r="AF3064" i="1"/>
  <c r="AF3065" i="1"/>
  <c r="AF3066" i="1"/>
  <c r="AF3054" i="1"/>
  <c r="AF3053" i="1"/>
  <c r="AF3052" i="1"/>
  <c r="AF3051" i="1"/>
  <c r="AF3050" i="1"/>
  <c r="AF3049" i="1"/>
  <c r="AF3043" i="1"/>
  <c r="AF3044" i="1"/>
  <c r="AF3045" i="1"/>
  <c r="AF3046" i="1"/>
  <c r="AF3047" i="1"/>
  <c r="AF3048" i="1"/>
  <c r="AF3042" i="1"/>
  <c r="AF3041" i="1"/>
  <c r="AF3040" i="1"/>
  <c r="AF3039" i="1"/>
  <c r="B2" i="6"/>
  <c r="C2" i="6"/>
  <c r="AF3038" i="1" l="1"/>
  <c r="AF3037" i="1"/>
  <c r="AF3036" i="1"/>
  <c r="AF3035" i="1"/>
  <c r="AF3034" i="1"/>
  <c r="AF3033" i="1"/>
  <c r="AF3032" i="1"/>
  <c r="AF3031" i="1"/>
  <c r="AF3030" i="1"/>
  <c r="AF3029" i="1"/>
  <c r="AF3028" i="1"/>
  <c r="AF3027" i="1"/>
  <c r="AF3026" i="1"/>
  <c r="AF3025" i="1"/>
  <c r="AF3024" i="1"/>
  <c r="AF3023" i="1"/>
  <c r="AF3022" i="1"/>
  <c r="AF3021" i="1"/>
  <c r="AF3020" i="1"/>
  <c r="AF3019" i="1"/>
  <c r="AF3018" i="1"/>
  <c r="AF3017" i="1"/>
  <c r="AF3016" i="1"/>
  <c r="AF3015" i="1"/>
  <c r="AF3014" i="1"/>
  <c r="AF3013" i="1"/>
  <c r="AF3012" i="1"/>
  <c r="AF3011" i="1"/>
  <c r="AF3010" i="1"/>
  <c r="AF3009" i="1"/>
  <c r="AF3008" i="1"/>
  <c r="AF3007" i="1"/>
  <c r="AF3006" i="1"/>
  <c r="AF3005" i="1"/>
  <c r="AF3004" i="1"/>
  <c r="AF3003" i="1"/>
  <c r="AF3002" i="1"/>
  <c r="AF3001" i="1"/>
  <c r="AF3000" i="1"/>
  <c r="AF2999" i="1"/>
  <c r="AF2998" i="1"/>
  <c r="AF2997" i="1"/>
  <c r="AF2996" i="1"/>
  <c r="AF2995" i="1"/>
  <c r="AF2994" i="1"/>
  <c r="AF2993" i="1"/>
  <c r="AF2992" i="1"/>
  <c r="AF2991" i="1"/>
  <c r="AF2990" i="1"/>
  <c r="AF2989"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1"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F469" i="1"/>
  <c r="C6" i="6"/>
  <c r="D2" i="6"/>
  <c r="AD470" i="1" l="1"/>
  <c r="AD392" i="1"/>
  <c r="AA1" i="3"/>
  <c r="AB1" i="3"/>
  <c r="AC1" i="3"/>
  <c r="AD1" i="3"/>
  <c r="AE1" i="3"/>
  <c r="AF1" i="3"/>
  <c r="AG1" i="3"/>
  <c r="AH1" i="3"/>
  <c r="Z1" i="3"/>
  <c r="C4" i="6"/>
  <c r="D4" i="6"/>
  <c r="B6" i="6"/>
  <c r="D3" i="6"/>
  <c r="D6" i="6"/>
  <c r="E4" i="6"/>
  <c r="B4" i="6"/>
  <c r="C3" i="6"/>
  <c r="E5" i="6"/>
  <c r="E3" i="6"/>
  <c r="E2" i="6"/>
  <c r="E6" i="6"/>
  <c r="B3" i="6"/>
  <c r="D5" i="6"/>
  <c r="AF470" i="1" l="1"/>
  <c r="AF392" i="1"/>
  <c r="AF1" i="1" s="1"/>
  <c r="F5" i="6"/>
  <c r="F6" i="6"/>
  <c r="E7" i="6"/>
  <c r="F4" i="6"/>
  <c r="D7" i="6"/>
  <c r="C7" i="6"/>
  <c r="F2" i="6"/>
  <c r="B7" i="6"/>
  <c r="F3" i="6"/>
  <c r="F7"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tc={7ED9C5DF-F869-4A2E-B856-D3E8E20ECD87}</author>
    <author>tc={91EB20F3-0A37-4960-A619-10B2E07BBCD9}</author>
    <author>tc={AD42DF70-7C60-4918-8C3A-694A974DC859}</author>
  </authors>
  <commentList>
    <comment ref="T884" authorId="0" shapeId="0" xr:uid="{7ED9C5DF-F869-4A2E-B856-D3E8E20ECD87}">
      <text>
        <t>[Threaded comment]
Your version of Excel allows you to read this threaded comment; however, any edits to it will get removed if the file is opened in a newer version of Excel. Learn more: https://go.microsoft.com/fwlink/?linkid=870924
Comment:
    I would argue that ramps belong to the interstate and not the SR.</t>
      </text>
    </comment>
    <comment ref="T903" authorId="1" shapeId="0" xr:uid="{91EB20F3-0A37-4960-A619-10B2E07BBCD9}">
      <text>
        <t>[Threaded comment]
Your version of Excel allows you to read this threaded comment; however, any edits to it will get removed if the file is opened in a newer version of Excel. Learn more: https://go.microsoft.com/fwlink/?linkid=870924
Comment:
    You may be right, but I don't have time to read every comment in scope of work.  If the route says SR then I include it in SR. ;-)</t>
      </text>
    </comment>
    <comment ref="T1177" authorId="2" shapeId="0" xr:uid="{AD42DF70-7C60-4918-8C3A-694A974DC859}">
      <text>
        <t>[Threaded comment]
Your version of Excel allows you to read this threaded comment; however, any edits to it will get removed if the file is opened in a newer version of Excel. Learn more: https://go.microsoft.com/fwlink/?linkid=870924
Comment:
    Even though this one ID's some BM@, it's just spot locations so I would still call this a Preservation job
Reply:
    agree</t>
      </text>
    </comment>
  </commentList>
</comments>
</file>

<file path=xl/sharedStrings.xml><?xml version="1.0" encoding="utf-8"?>
<sst xmlns="http://schemas.openxmlformats.org/spreadsheetml/2006/main" count="182080" uniqueCount="20478">
  <si>
    <t>PIN</t>
  </si>
  <si>
    <t>Region</t>
  </si>
  <si>
    <t>Project Status</t>
  </si>
  <si>
    <t>Created On</t>
  </si>
  <si>
    <t>Created By</t>
  </si>
  <si>
    <t>Updated On</t>
  </si>
  <si>
    <t>Updated By</t>
  </si>
  <si>
    <t>County</t>
  </si>
  <si>
    <t>Route</t>
  </si>
  <si>
    <t>Route Type Code</t>
  </si>
  <si>
    <t>Local Route Text</t>
  </si>
  <si>
    <t>IM/SR/L</t>
  </si>
  <si>
    <t>Project Description</t>
  </si>
  <si>
    <t>Scope of Work</t>
  </si>
  <si>
    <t>Program Type</t>
  </si>
  <si>
    <t>Project Type of Work</t>
  </si>
  <si>
    <t>Resurfacing Type of Work</t>
  </si>
  <si>
    <t>Asset Type</t>
  </si>
  <si>
    <t>FHWA Work Type</t>
  </si>
  <si>
    <t>Project Length</t>
  </si>
  <si>
    <t>Let Date</t>
  </si>
  <si>
    <t>Resurfacing Type</t>
  </si>
  <si>
    <t>PPRM NHS</t>
  </si>
  <si>
    <t>TRIMS NHS Designation</t>
  </si>
  <si>
    <t>Bridges</t>
  </si>
  <si>
    <t>Total PE Obligation</t>
  </si>
  <si>
    <t>Total ROW Obligation</t>
  </si>
  <si>
    <t>Total Const Obligation</t>
  </si>
  <si>
    <t>Total Paving Obligation</t>
  </si>
  <si>
    <t>Total Project Obligation</t>
  </si>
  <si>
    <t>Const / Pave Phase SPN</t>
  </si>
  <si>
    <t>Let</t>
  </si>
  <si>
    <t/>
  </si>
  <si>
    <t>Jamica Cook</t>
  </si>
  <si>
    <t>Washington</t>
  </si>
  <si>
    <t>Glendale Road</t>
  </si>
  <si>
    <t>01335</t>
  </si>
  <si>
    <t>L</t>
  </si>
  <si>
    <t>1335-4.47 Glendale Rd., Bridge over Branch, LM 4.47 (IA)</t>
  </si>
  <si>
    <t>State Aid - BR Grant</t>
  </si>
  <si>
    <t>Bridge Replacement</t>
  </si>
  <si>
    <t>TAMP Bridge</t>
  </si>
  <si>
    <t>TAMP Reconstruction</t>
  </si>
  <si>
    <t>N</t>
  </si>
  <si>
    <t>None</t>
  </si>
  <si>
    <t>90013350001</t>
  </si>
  <si>
    <t>State Funded (90SAB1-S3-005)</t>
  </si>
  <si>
    <t>Closed</t>
  </si>
  <si>
    <t>Wanda Pierce</t>
  </si>
  <si>
    <t>Maury</t>
  </si>
  <si>
    <t>Petty Ln.</t>
  </si>
  <si>
    <t>0A571</t>
  </si>
  <si>
    <t>Petty Lane, Bridge over Carter Creek, LM 2.32</t>
  </si>
  <si>
    <t>Bridge</t>
  </si>
  <si>
    <t>600A5710001</t>
  </si>
  <si>
    <t>BRZE-6000(24) (60946-3409-94)</t>
  </si>
  <si>
    <t>Lisa Dunn</t>
  </si>
  <si>
    <t>Lawrence</t>
  </si>
  <si>
    <t>Crockett Theater Visitor Center</t>
  </si>
  <si>
    <t>Listed on National Register.  Restoration of the men and women's restroom facilities to meet ADA requirements, heating and cooling units, plumbing and lighting.</t>
  </si>
  <si>
    <t>Local Programs</t>
  </si>
  <si>
    <t>Enhancement (Misc.)</t>
  </si>
  <si>
    <t>STP-EN-9308(5) (50LPLM-F3-002)</t>
  </si>
  <si>
    <t>Bill Green</t>
  </si>
  <si>
    <t>Humphreys</t>
  </si>
  <si>
    <t>Waverly Greenway Trail - Phase II</t>
  </si>
  <si>
    <t>Construction of an 8,000 l.f. multi-use trail along Powers Blvd. to Asbury Park. Project also includes lighting and trailhead paving.  The purpose of the project is not location dependent. Project shall be accomplished in accordance with Exhibit C attached hereto.</t>
  </si>
  <si>
    <t>Bicycles and Pedestrian Facility</t>
  </si>
  <si>
    <t>STP-EN-4300(25) (43952-3511-94)</t>
  </si>
  <si>
    <t>Sumner</t>
  </si>
  <si>
    <t>Downtown Gallatin Streetscape Improvement - Phase II</t>
  </si>
  <si>
    <t>Pedestrian connection improvements to the core commercial area including the installation of landscaped pedestrian islands, landscaping, bulb outs, brick crosswalks, pedestrian amenities, pedestrian lighting and wayfinding signs. Phase I awarded in the amount of $64,000 in 1999.</t>
  </si>
  <si>
    <t>ARRA/STP-EN-9306(14) (83LPLM-F3-015)</t>
  </si>
  <si>
    <t>Active</t>
  </si>
  <si>
    <t>Bobby Johnson</t>
  </si>
  <si>
    <t>Brian Terrell</t>
  </si>
  <si>
    <t>Statewide</t>
  </si>
  <si>
    <t>Various On-System and Off-System Bridges Statewide - FY 2018-2020 (Inspection &amp; Evaluation)</t>
  </si>
  <si>
    <t>Other</t>
  </si>
  <si>
    <t>Bridge Repair</t>
  </si>
  <si>
    <t>TAMP Inspection</t>
  </si>
  <si>
    <t>John Kahle</t>
  </si>
  <si>
    <t>Jeremy Beeman</t>
  </si>
  <si>
    <t>Various On-System and Off-System Bridges Statewide - FY 2021 - 2022 (Inspection &amp; Evaluation)</t>
  </si>
  <si>
    <t>TAMP Rehabilitation</t>
  </si>
  <si>
    <t>Various On-System and Off-System Bridges Statewide - FY 2018-2020 (Underwater Inspection)</t>
  </si>
  <si>
    <t>Various On-System and Off-System Bridges Statewide - FY 2021 - 2022 (Underwater Inspection)</t>
  </si>
  <si>
    <t>McNairy</t>
  </si>
  <si>
    <t>00876</t>
  </si>
  <si>
    <t>FRIENDSHIP RD, BR OVER OVERFLOW, LM 0.92</t>
  </si>
  <si>
    <t>55S80860001</t>
  </si>
  <si>
    <t>BRZE-5500(29) (55033-3412-94)</t>
  </si>
  <si>
    <t>Tipton</t>
  </si>
  <si>
    <t>Robert Johnson Rd.</t>
  </si>
  <si>
    <t>0A172</t>
  </si>
  <si>
    <t>Robert Johnson Road, Bridge over Drainage Canal, LM 1.17</t>
  </si>
  <si>
    <t>840A1720001</t>
  </si>
  <si>
    <t>ARRA-BRZE-8400(67) (84087-3402-94)</t>
  </si>
  <si>
    <t>Davidson</t>
  </si>
  <si>
    <t>Power and Communication for Nashville ITS (3 years)</t>
  </si>
  <si>
    <t>Intelligent Transportation System</t>
  </si>
  <si>
    <t>CM/IM-IE-9312(46) (19959-3144-54)</t>
  </si>
  <si>
    <t>Mary McFarlin</t>
  </si>
  <si>
    <t>Teresa Hylton</t>
  </si>
  <si>
    <t>Nashville ITS Control Center - FY 2018-2020 (Utilities, Power and Communications)</t>
  </si>
  <si>
    <t>Bonita Dunlap</t>
  </si>
  <si>
    <t>ITS CONTROL CENTER FOR NASHVILLE</t>
  </si>
  <si>
    <t>IM-098-3(13) (19959-3588-44)</t>
  </si>
  <si>
    <t>Daniel Rose</t>
  </si>
  <si>
    <t>Sandra Lowry</t>
  </si>
  <si>
    <t>N/A</t>
  </si>
  <si>
    <t>Nashville ITS Control Center - FY 2020-2022 (Operations)</t>
  </si>
  <si>
    <t>Intelligent Trans. System</t>
  </si>
  <si>
    <t>Ben Tyree</t>
  </si>
  <si>
    <t>Benton, Houston</t>
  </si>
  <si>
    <t>SR-147</t>
  </si>
  <si>
    <t>SR</t>
  </si>
  <si>
    <t>NEW FERRY SERVICE ACROSS THE TENNESSEE RIVER, SR-69A TO SR-147 (IA)</t>
  </si>
  <si>
    <t>Recurring Operations</t>
  </si>
  <si>
    <t>Legislative</t>
  </si>
  <si>
    <t>State Funded (03945-3679-04)</t>
  </si>
  <si>
    <t>Ferry Boat Replacement/Construction</t>
  </si>
  <si>
    <t>New Ferry Boat for Service across the Tennessee River</t>
  </si>
  <si>
    <t>Purchase Vehicles</t>
  </si>
  <si>
    <t>FBD-147(11) (03040-3219-94, 42004-3223-94)</t>
  </si>
  <si>
    <t>Ronnie Porter</t>
  </si>
  <si>
    <t>Shelby</t>
  </si>
  <si>
    <t>Memphis ITS System Maintenance (July 2012-September 2015)</t>
  </si>
  <si>
    <t>Memphis ITS System Maintenance (July 2012-September 2015)-Intelligent Transportation System</t>
  </si>
  <si>
    <t>IM/NH-098-4(17) (79961-3106-44, 79961-3107-14)</t>
  </si>
  <si>
    <t>HENDERSONVILLE  PEDESTRIAN TRAIL, PHASE 2, PROJECT 1 (NORTH TRAIL)</t>
  </si>
  <si>
    <t>Construction of trail from Drakes Creek Pike to Wessington Place Elementary School.  Total project length is 2.6 miles.  Project will include lighting, landscaping and signing.  Phase I was awarded in 1997 in the amount of $320,000.00</t>
  </si>
  <si>
    <t>STP-EN-9307(9)  (83954-3562-94)</t>
  </si>
  <si>
    <t>Carter</t>
  </si>
  <si>
    <t>SR-91 EXT</t>
  </si>
  <si>
    <t>SR091</t>
  </si>
  <si>
    <t>From SR-67 (US-321) to SR-37 (US-19E) (IA)</t>
  </si>
  <si>
    <t>Resurface and restripe existing 5-lane, reconstruct 4-lane to 5-lane, add curb and gutter section, add sidewalk section, reconfigure intersection of N. Roan St. and E. Elk Ave.</t>
  </si>
  <si>
    <t>Reconstruction</t>
  </si>
  <si>
    <t>TAMP Pavement</t>
  </si>
  <si>
    <t>NHS</t>
  </si>
  <si>
    <t>HPP/STP-91(31) (10066-3205-14)</t>
  </si>
  <si>
    <t>Lee Cothron</t>
  </si>
  <si>
    <t>Aerial Survey and Wireless Comms.</t>
  </si>
  <si>
    <t>Capital</t>
  </si>
  <si>
    <t>State Funded (19999-3674-04)</t>
  </si>
  <si>
    <t>Greene</t>
  </si>
  <si>
    <t>I-81</t>
  </si>
  <si>
    <t>I</t>
  </si>
  <si>
    <t>IM</t>
  </si>
  <si>
    <t>M13-21OAHQ_CO30_RAOPS GREENE CO - DAWN OF HOPE</t>
  </si>
  <si>
    <t>Maint - Reg</t>
  </si>
  <si>
    <t>Weigh Station or Rest Area Improvements</t>
  </si>
  <si>
    <t>State Funded (30100-4106-04)</t>
  </si>
  <si>
    <t>Grundy</t>
  </si>
  <si>
    <t>I-24</t>
  </si>
  <si>
    <t>M13-21OAHQ_CO31_RAOPS GRUNDY CO</t>
  </si>
  <si>
    <t>State Funded (31001-4181-04)</t>
  </si>
  <si>
    <t>Jefferson</t>
  </si>
  <si>
    <t>I-40</t>
  </si>
  <si>
    <t>M13-21OAHQ_CO45_RAOPS JEFFERSON CO - GOODWILL-KNOXVILLE</t>
  </si>
  <si>
    <t>State Funded (45002-4145-04)</t>
  </si>
  <si>
    <t>McMinn</t>
  </si>
  <si>
    <t>I-75</t>
  </si>
  <si>
    <t>M13-21OAHQ_CO54_RAOPS MCMINN CO - GOODWILL-KNOXVILLE</t>
  </si>
  <si>
    <t>State Funded (54001-4180-04)</t>
  </si>
  <si>
    <t>SR-30</t>
  </si>
  <si>
    <t>From Polk County Line to Near 12th Street in Etowah</t>
  </si>
  <si>
    <t>Widen</t>
  </si>
  <si>
    <t>NH-30(32) (54007-3217-14)</t>
  </si>
  <si>
    <t>Marion</t>
  </si>
  <si>
    <t>M17-21OAHQ_CO58I_RAOPS MARION CO - EASTER SEALS, INC</t>
  </si>
  <si>
    <t>State Funded (58100-4175-04)</t>
  </si>
  <si>
    <t>Rutherford</t>
  </si>
  <si>
    <t>Rutherford County Maintenance Complex</t>
  </si>
  <si>
    <t>State Funded (75999-3603-04)</t>
  </si>
  <si>
    <t>Jennifer Johnson</t>
  </si>
  <si>
    <t>SR-3</t>
  </si>
  <si>
    <t>Bridge over Danny Thomas Boulevard, LM 11.32</t>
  </si>
  <si>
    <t>Maint - BR Repair</t>
  </si>
  <si>
    <t>79SR0010005</t>
  </si>
  <si>
    <t>State Funded (79017-4299-04)</t>
  </si>
  <si>
    <t>Sullivan</t>
  </si>
  <si>
    <t>FY21 Sullivan County Maintenance Complex Building and Salt Bin</t>
  </si>
  <si>
    <t>State Funded (82999-3602-04)</t>
  </si>
  <si>
    <t>SAUNDERSVILLE RD CROSSING OF CSX R/R AAR#AT343-804L</t>
  </si>
  <si>
    <t>Region 4</t>
  </si>
  <si>
    <t>PE for State Route Resurfacing, Region 4</t>
  </si>
  <si>
    <t>Resurfacing</t>
  </si>
  <si>
    <t>STATEWIDE AERIAL SURVEY</t>
  </si>
  <si>
    <t>WEATHER INFORMATION UNITS</t>
  </si>
  <si>
    <t>Misc. Building Construction</t>
  </si>
  <si>
    <t>TAMP Construction</t>
  </si>
  <si>
    <t>State Funded (99999-3617-04)</t>
  </si>
  <si>
    <t>RENOVATE WEIGH SCALE BUILDINGS</t>
  </si>
  <si>
    <t>State Funded (99999-3627-04)</t>
  </si>
  <si>
    <t>Anderson</t>
  </si>
  <si>
    <t>Anderson County Routine Maintenance</t>
  </si>
  <si>
    <t>Maintenance</t>
  </si>
  <si>
    <t>State Funded (01000-4100-04)</t>
  </si>
  <si>
    <t>Bedford</t>
  </si>
  <si>
    <t>Bedford County Routine Maintenance</t>
  </si>
  <si>
    <t>State Funded (02000-4100-04)</t>
  </si>
  <si>
    <t>Benton</t>
  </si>
  <si>
    <t>Benton County Routine Maintenance</t>
  </si>
  <si>
    <t>State Funded (03000-4100-04)</t>
  </si>
  <si>
    <t>Bledsoe</t>
  </si>
  <si>
    <t>Bledsoe County Routine Maintenance</t>
  </si>
  <si>
    <t>State Funded (04000-4200-04)</t>
  </si>
  <si>
    <t>Blount</t>
  </si>
  <si>
    <t>Blount County Routine Maintenance</t>
  </si>
  <si>
    <t>State Funded (05000-4100-04)</t>
  </si>
  <si>
    <t>Bradley</t>
  </si>
  <si>
    <t>Bradley County Routine Maintenance</t>
  </si>
  <si>
    <t>State Funded (06000-4100-04)</t>
  </si>
  <si>
    <t>Campbell</t>
  </si>
  <si>
    <t>Campbell County Routine Maintenance</t>
  </si>
  <si>
    <t>State Funded (07000-4100-04)</t>
  </si>
  <si>
    <t>Cannon</t>
  </si>
  <si>
    <t>Cannon County Routine Maintenance</t>
  </si>
  <si>
    <t>State Funded (08000-4200-04)</t>
  </si>
  <si>
    <t>Carroll</t>
  </si>
  <si>
    <t>Carroll County Routine Maintenance</t>
  </si>
  <si>
    <t>State Funded (09000-4100-04)</t>
  </si>
  <si>
    <t>Carter County Routine Maintenance</t>
  </si>
  <si>
    <t>State Funded (10000-4100-04)</t>
  </si>
  <si>
    <t>Cheatham</t>
  </si>
  <si>
    <t>Cheatham County Routine Maintenance</t>
  </si>
  <si>
    <t>State Funded (11000-4100-04)</t>
  </si>
  <si>
    <t>Chester</t>
  </si>
  <si>
    <t>Chester County Routine Maintenance</t>
  </si>
  <si>
    <t>State Funded (12000-4200-04)</t>
  </si>
  <si>
    <t>Claiborne</t>
  </si>
  <si>
    <t>Claiborne County Routine Maintenance</t>
  </si>
  <si>
    <t>State Funded (13000-4200-04)</t>
  </si>
  <si>
    <t>Clay</t>
  </si>
  <si>
    <t>Clay County Routine Maintenance</t>
  </si>
  <si>
    <t>State Funded (14000-4200-04)</t>
  </si>
  <si>
    <t>Cocke</t>
  </si>
  <si>
    <t>Cocke County Routine Maintenance</t>
  </si>
  <si>
    <t>State Funded (15000-4100-04)</t>
  </si>
  <si>
    <t>Coffee</t>
  </si>
  <si>
    <t>Coffee County Routine Maintenance</t>
  </si>
  <si>
    <t>State Funded (16000-4100-04)</t>
  </si>
  <si>
    <t>Cumberland</t>
  </si>
  <si>
    <t>Cumberland County Routine Maintenance</t>
  </si>
  <si>
    <t>State Funded (18000-4100-04)</t>
  </si>
  <si>
    <t>Davidson County Routine Maintenance</t>
  </si>
  <si>
    <t>State Funded (19000-4100-04)</t>
  </si>
  <si>
    <t>Decatur</t>
  </si>
  <si>
    <t>Decatur County Routine Maintenance</t>
  </si>
  <si>
    <t>State Funded (20000-4100-04)</t>
  </si>
  <si>
    <t>Dekalb</t>
  </si>
  <si>
    <t>Dekalb County Routine Maintenance</t>
  </si>
  <si>
    <t>State Funded (21000-4200-04)</t>
  </si>
  <si>
    <t>Dickson</t>
  </si>
  <si>
    <t>Dickson County Routine Maintenance</t>
  </si>
  <si>
    <t>State Funded (22000-4100-04)</t>
  </si>
  <si>
    <t>Dyer</t>
  </si>
  <si>
    <t>Dyer County Routine Maintenance</t>
  </si>
  <si>
    <t>State Funded (23000-4100-04)</t>
  </si>
  <si>
    <t>Fayette</t>
  </si>
  <si>
    <t>Fayette County Routine Maintenance</t>
  </si>
  <si>
    <t>State Funded (24000-4100-04)</t>
  </si>
  <si>
    <t>Fentress</t>
  </si>
  <si>
    <t>Fentress County Routine Maintenance</t>
  </si>
  <si>
    <t>State Funded (25000-4200-04)</t>
  </si>
  <si>
    <t>Franklin</t>
  </si>
  <si>
    <t>Franklin County Routine Maintenance</t>
  </si>
  <si>
    <t>State Funded (26000-4200-04)</t>
  </si>
  <si>
    <t>Gibson</t>
  </si>
  <si>
    <t>Gibson County Routine Maintenance</t>
  </si>
  <si>
    <t>State Funded (27000-4200-04)</t>
  </si>
  <si>
    <t>Giles</t>
  </si>
  <si>
    <t>Giles County Routine Maintenance</t>
  </si>
  <si>
    <t>State Funded (28000-4100-04)</t>
  </si>
  <si>
    <t>Grainger</t>
  </si>
  <si>
    <t>Grainger County Routine Maintenance</t>
  </si>
  <si>
    <t>State Funded (29000-4200-04)</t>
  </si>
  <si>
    <t>Greene County Routine Maintenance</t>
  </si>
  <si>
    <t>State Funded (30000-4100-04)</t>
  </si>
  <si>
    <t>Grundy County Routine Maintenance</t>
  </si>
  <si>
    <t>State Funded (31000-4100-04)</t>
  </si>
  <si>
    <t>Hamblen</t>
  </si>
  <si>
    <t>Hamblen County Routine Maintenance</t>
  </si>
  <si>
    <t>State Funded (32000-4100-04)</t>
  </si>
  <si>
    <t>Hamilton</t>
  </si>
  <si>
    <t>Hamilton County Routine Maintenance</t>
  </si>
  <si>
    <t>State Funded (33000-4100-04)</t>
  </si>
  <si>
    <t>Hancock</t>
  </si>
  <si>
    <t>Hancock County Routine Maintenance</t>
  </si>
  <si>
    <t>State Funded (34000-4200-04)</t>
  </si>
  <si>
    <t>Hardeman</t>
  </si>
  <si>
    <t>Hardeman County Routine Maintenance</t>
  </si>
  <si>
    <t>State Funded (35000-4200-04)</t>
  </si>
  <si>
    <t>Haywood</t>
  </si>
  <si>
    <t>Haywood County Routine Maintenance</t>
  </si>
  <si>
    <t>State Funded (38000-4100-04)</t>
  </si>
  <si>
    <t>Henderson</t>
  </si>
  <si>
    <t>Henderson County Routine Maintenance</t>
  </si>
  <si>
    <t>State Funded (39000-4100-04)</t>
  </si>
  <si>
    <t>Henry</t>
  </si>
  <si>
    <t>Henry County Routine Maintenance</t>
  </si>
  <si>
    <t>State Funded (40000-4200-04)</t>
  </si>
  <si>
    <t>Hickman</t>
  </si>
  <si>
    <t>Hickman County Routine Maintenance</t>
  </si>
  <si>
    <t>State Funded (41000-4100-04)</t>
  </si>
  <si>
    <t>Houston</t>
  </si>
  <si>
    <t>Houston County Routine Maintenance</t>
  </si>
  <si>
    <t>State Funded (42000-4200-04)</t>
  </si>
  <si>
    <t>Humphreys County Routine Maintenance</t>
  </si>
  <si>
    <t>State Funded (43000-4100-04)</t>
  </si>
  <si>
    <t>Jackson</t>
  </si>
  <si>
    <t>Jackson County Routine Maintenance</t>
  </si>
  <si>
    <t>State Funded (44000-4200-04)</t>
  </si>
  <si>
    <t>Jefferson County Routine Maintenance</t>
  </si>
  <si>
    <t>State Funded (45000-4100-04)</t>
  </si>
  <si>
    <t>Johnson</t>
  </si>
  <si>
    <t>Johnson County Routine Maintenance</t>
  </si>
  <si>
    <t>State Funded (46000-4200-04)</t>
  </si>
  <si>
    <t>Knox</t>
  </si>
  <si>
    <t>Knox County Routine Maintenance</t>
  </si>
  <si>
    <t>State Funded (47000-4100-04)</t>
  </si>
  <si>
    <t>Lake</t>
  </si>
  <si>
    <t>Lake County Routine Maintenance</t>
  </si>
  <si>
    <t>State Funded (48000-4200-04)</t>
  </si>
  <si>
    <t>Lauderdale</t>
  </si>
  <si>
    <t>Lauderdale County Routine Maintenance</t>
  </si>
  <si>
    <t>State Funded (49000-4200-04)</t>
  </si>
  <si>
    <t>Lawrence County Routine Maintenance</t>
  </si>
  <si>
    <t>State Funded (50000-4200-04)</t>
  </si>
  <si>
    <t>Lewis</t>
  </si>
  <si>
    <t>Lewis County Routine Maintenance</t>
  </si>
  <si>
    <t>State Funded (51000-4200-04)</t>
  </si>
  <si>
    <t>Lincoln</t>
  </si>
  <si>
    <t>Lincoln County Routine Maintenance</t>
  </si>
  <si>
    <t>State Funded (52000-4200-04)</t>
  </si>
  <si>
    <t>Loudon</t>
  </si>
  <si>
    <t>Loudon County Routine Maintenance</t>
  </si>
  <si>
    <t>State Funded (53000-4100-04)</t>
  </si>
  <si>
    <t>McMinn County Routine Maintenance</t>
  </si>
  <si>
    <t>State Funded (54000-4100-04)</t>
  </si>
  <si>
    <t>Bridgett Tidwell</t>
  </si>
  <si>
    <t>McNairy County Routine Maintenance</t>
  </si>
  <si>
    <t>State Route Routine Maintenance</t>
  </si>
  <si>
    <t>State Funded (55000-4200-04)</t>
  </si>
  <si>
    <t>Macon</t>
  </si>
  <si>
    <t>Macon County Routine Maintenance</t>
  </si>
  <si>
    <t>State Funded (56000-4200-04)</t>
  </si>
  <si>
    <t>Madison</t>
  </si>
  <si>
    <t>Madison County Routine Maintenance</t>
  </si>
  <si>
    <t>State Funded (57000-4100-04)</t>
  </si>
  <si>
    <t>Marion County Routine Maintenance</t>
  </si>
  <si>
    <t>State Funded (58000-4100-04)</t>
  </si>
  <si>
    <t>Marshall</t>
  </si>
  <si>
    <t>Marshall County Routine Maintenance</t>
  </si>
  <si>
    <t>State Funded (59000-4100-04)</t>
  </si>
  <si>
    <t>Maury County Routine Maintenance</t>
  </si>
  <si>
    <t>State Funded (60000-4100-04)</t>
  </si>
  <si>
    <t>Monroe</t>
  </si>
  <si>
    <t>Monroe County Routine Maintenance</t>
  </si>
  <si>
    <t>State Funded (62000-4100-04)</t>
  </si>
  <si>
    <t>Montgomery</t>
  </si>
  <si>
    <t>Montgomery County Routine Maintenance</t>
  </si>
  <si>
    <t>State Funded (63000-4100-04)</t>
  </si>
  <si>
    <t>Moore</t>
  </si>
  <si>
    <t>Moore County Routine Maintenance</t>
  </si>
  <si>
    <t>State Funded (64000-4200-04)</t>
  </si>
  <si>
    <t>Morgan</t>
  </si>
  <si>
    <t>Morgan County Routine Maintenance</t>
  </si>
  <si>
    <t>State Funded (65000-4200-04)</t>
  </si>
  <si>
    <t>Overton</t>
  </si>
  <si>
    <t>Overton County Routine Maintenance</t>
  </si>
  <si>
    <t>State Funded (67000-4200-04)</t>
  </si>
  <si>
    <t>Pickett</t>
  </si>
  <si>
    <t>Pickett County Routine Maintenance</t>
  </si>
  <si>
    <t>State Funded (69000-4200-04)</t>
  </si>
  <si>
    <t>Polk</t>
  </si>
  <si>
    <t>Polk County Routine Maintenance</t>
  </si>
  <si>
    <t>State Funded (70000-4200-04)</t>
  </si>
  <si>
    <t>Putnam</t>
  </si>
  <si>
    <t>Putnam County Routine Maintenance</t>
  </si>
  <si>
    <t>State Funded (71000-4100-04)</t>
  </si>
  <si>
    <t>Rhea</t>
  </si>
  <si>
    <t>Rhea County Routine Maintenance</t>
  </si>
  <si>
    <t>State Funded (72000-4200-04)</t>
  </si>
  <si>
    <t>Roane</t>
  </si>
  <si>
    <t>Roane County Routine Maintenance</t>
  </si>
  <si>
    <t>State Funded (73000-4100-04)</t>
  </si>
  <si>
    <t>Robertson</t>
  </si>
  <si>
    <t>Robertson County Routine Maintenance</t>
  </si>
  <si>
    <t>State Funded (74000-4100-04)</t>
  </si>
  <si>
    <t>Rutherford County Routine Maintenance</t>
  </si>
  <si>
    <t>State Funded (75000-4100-04)</t>
  </si>
  <si>
    <t>Scott</t>
  </si>
  <si>
    <t>Scott County Routine Maintenance</t>
  </si>
  <si>
    <t>State Funded (76000-4200-04)</t>
  </si>
  <si>
    <t>Sequatchie</t>
  </si>
  <si>
    <t>Sequatchie County Routine Maintenance</t>
  </si>
  <si>
    <t>State Funded (77000-4200-04)</t>
  </si>
  <si>
    <t>Sevier</t>
  </si>
  <si>
    <t>Sevier County Routine Maintenance</t>
  </si>
  <si>
    <t>State Funded (78000-4100-04)</t>
  </si>
  <si>
    <t>Shelby County Routine Maintenance</t>
  </si>
  <si>
    <t>State Funded (79000-4100-04)</t>
  </si>
  <si>
    <t>Smith</t>
  </si>
  <si>
    <t>Smith County Routine Maintenance</t>
  </si>
  <si>
    <t>State Funded (80000-4100-04)</t>
  </si>
  <si>
    <t>Stewart</t>
  </si>
  <si>
    <t>Stewart County Routine Maintenance</t>
  </si>
  <si>
    <t>State Funded (81000-4200-04)</t>
  </si>
  <si>
    <t>Sullivan County Routine Maintenance</t>
  </si>
  <si>
    <t>State Funded (82000-4100-04)</t>
  </si>
  <si>
    <t>Sumner County Routine Maintenance</t>
  </si>
  <si>
    <t>State Funded (83000-4100-04)</t>
  </si>
  <si>
    <t>Tipton County Routine Maintenance</t>
  </si>
  <si>
    <t>State Funded (84000-4200-04)</t>
  </si>
  <si>
    <t>Union</t>
  </si>
  <si>
    <t>Union County Routine Maintenance</t>
  </si>
  <si>
    <t>State Funded (87000-4200-04)</t>
  </si>
  <si>
    <t>Van Buren</t>
  </si>
  <si>
    <t>Van Buren County Routine Maintenance</t>
  </si>
  <si>
    <t>State Funded (88000-4200-04)</t>
  </si>
  <si>
    <t>Washington County Routine Maintenance</t>
  </si>
  <si>
    <t>State Funded (90000-4100-04)</t>
  </si>
  <si>
    <t>Wayne</t>
  </si>
  <si>
    <t>Wayne County Routine Maintenance</t>
  </si>
  <si>
    <t>State Funded (91000-4200-04)</t>
  </si>
  <si>
    <t>Weakley</t>
  </si>
  <si>
    <t>Weakley County Routine Maintenance</t>
  </si>
  <si>
    <t>State Funded (92000-4200-04)</t>
  </si>
  <si>
    <t>White</t>
  </si>
  <si>
    <t>White County Routine Maintenance</t>
  </si>
  <si>
    <t>State Funded (93000-4200-04)</t>
  </si>
  <si>
    <t>Williamson</t>
  </si>
  <si>
    <t>Williamson County Routine Maintenance</t>
  </si>
  <si>
    <t>State Funded (94000-4100-04)</t>
  </si>
  <si>
    <t>Wilson</t>
  </si>
  <si>
    <t>Wilson County Routine Maintenance</t>
  </si>
  <si>
    <t>State Funded (95000-4100-04)</t>
  </si>
  <si>
    <t>Jay Jackson</t>
  </si>
  <si>
    <t>SR-6</t>
  </si>
  <si>
    <t>Lawrence County Line to Oakwood Drive</t>
  </si>
  <si>
    <t>Resurface &amp; Safety</t>
  </si>
  <si>
    <t>D &amp; E Mix</t>
  </si>
  <si>
    <t>HSIP-NHE-6(67) (60002-3284-94, 60002-4283-04)</t>
  </si>
  <si>
    <t>SR-29</t>
  </si>
  <si>
    <t>From Morgan County Line to Main Street(Excludes LM 2.73 - 9.57)</t>
  </si>
  <si>
    <t>Spot, CS &amp; D</t>
  </si>
  <si>
    <t>HSIP-NHE-29(67) (76001-3274-94, 76001-4274-04)</t>
  </si>
  <si>
    <t>Bradley, Hamilton, McMinn</t>
  </si>
  <si>
    <t>FOG DETECTION SYSTEM (COMMUNICATIONS, UTILITIES &amp; SOFTWARE)</t>
  </si>
  <si>
    <t>I-75, FOG DETECTION SYSTEM (COMMUNICATIONS, UTILITIES &amp; SOFTWARE)</t>
  </si>
  <si>
    <t>Miscellaneous Safety Improvements</t>
  </si>
  <si>
    <t>Int</t>
  </si>
  <si>
    <t>IME-75-1(123) (06001-3170-44)</t>
  </si>
  <si>
    <t>Bridges over South Fork Forked Deer River, LM 0.06</t>
  </si>
  <si>
    <t>Repairs on last half of these bridges (PIN 082321.01 covered the first half)</t>
  </si>
  <si>
    <t>23SR0030001, 23SR0030002</t>
  </si>
  <si>
    <t>State Funded (23002-4233-04)</t>
  </si>
  <si>
    <t>SR-4</t>
  </si>
  <si>
    <t>Bridge over Nonconnah Creek, LM 7.18 in Memphis</t>
  </si>
  <si>
    <t>79SR0040015</t>
  </si>
  <si>
    <t>State Funded (79020-4250-04)</t>
  </si>
  <si>
    <t>SR-2</t>
  </si>
  <si>
    <t>Bridge over Blue Spring Creek, LM 21.03</t>
  </si>
  <si>
    <t>16SR0020019</t>
  </si>
  <si>
    <t>State Funded (16002-4217-04)</t>
  </si>
  <si>
    <t>SR-1</t>
  </si>
  <si>
    <t>From near Fesslers Lane to near Foster Avenue</t>
  </si>
  <si>
    <t>Concrete Rehab</t>
  </si>
  <si>
    <t>Concrete Rehabilitation (Ultra-thin PCC)</t>
  </si>
  <si>
    <t>Y</t>
  </si>
  <si>
    <t>NH-1(438) (19021-8255-14)</t>
  </si>
  <si>
    <t>Construction Complete</t>
  </si>
  <si>
    <t>Rhiannon Chambers</t>
  </si>
  <si>
    <t>Anna Biggs</t>
  </si>
  <si>
    <t>SR-76</t>
  </si>
  <si>
    <t>Bridge over Hatchie River, LM 8.98</t>
  </si>
  <si>
    <t>SR-76, Bridge over Hatchie River, LM 8.98 - Bridge Replacement</t>
  </si>
  <si>
    <t>38SR0760027</t>
  </si>
  <si>
    <t>BR-STP-76(75) (38007-3228-94)</t>
  </si>
  <si>
    <t>SR-63</t>
  </si>
  <si>
    <t>Bridge over Paint Rock Creek and RJCR R/R, LM 5.31</t>
  </si>
  <si>
    <t>76SR0630007</t>
  </si>
  <si>
    <t>State Funded (76003-4264-04)</t>
  </si>
  <si>
    <t>Scott Boyce</t>
  </si>
  <si>
    <t>SR-90</t>
  </si>
  <si>
    <t>Bridges over CSX R/R, LM 0.03 and Big Hickory Creek, LM 0.18</t>
  </si>
  <si>
    <t>07SR0900001, 07SR0900003</t>
  </si>
  <si>
    <t>State Funded (07012-4239-04)</t>
  </si>
  <si>
    <t>SR-35</t>
  </si>
  <si>
    <t>From North of Cocke County Line to North of Nolichucky River(Bright Hope Road) (EPD) (IA)</t>
  </si>
  <si>
    <t>Construct super 2-lane that includes turn lanes and truck climbing lanes on 4-lane ROW</t>
  </si>
  <si>
    <t>30SR0350001</t>
  </si>
  <si>
    <t>SR-115</t>
  </si>
  <si>
    <t>(Alcoa Highway), Pellissippi Parkway to South of Little River (IA)</t>
  </si>
  <si>
    <t>Reconstruct 4-lanes and 6-lanes, including a frontage road system, new interchanges at Singleton Station Road and Topside Road (SR-333), modify the existing SR-115 and SR-162 interchange, and build a multi-use path.</t>
  </si>
  <si>
    <t>From Woodson Drive to Cherokee Trail Interchange (IA)</t>
  </si>
  <si>
    <t>Widening from 4-ln to 6-ln including pedestrian and bicycle facilities.</t>
  </si>
  <si>
    <t>R-STP/NH-115(29) (47026-3280-14)</t>
  </si>
  <si>
    <t>From North of Maloney Road to Woodson Drive</t>
  </si>
  <si>
    <t>SR-115, From North of Maloney Road to Woodson Drive - Widen from 4 to 6 Lanes</t>
  </si>
  <si>
    <t>NH-115(54) (47026-3279-14)</t>
  </si>
  <si>
    <t>Hamblen, Jefferson</t>
  </si>
  <si>
    <t>SR-66 REL</t>
  </si>
  <si>
    <t>North of I-81 at SR-341 in Jefferson County to SR-160 in Morristown</t>
  </si>
  <si>
    <t>Stage Construction-New</t>
  </si>
  <si>
    <t>STP/HPP-66(44) (32006-3233-14, 45009-3213-14)</t>
  </si>
  <si>
    <t>Harriet Martin</t>
  </si>
  <si>
    <t>White Street, Near Knight Street in Athens to East of County Road 609</t>
  </si>
  <si>
    <t>NHS, Other</t>
  </si>
  <si>
    <t>STP/HPP-30(48) (54007-3218-14)</t>
  </si>
  <si>
    <t>Don Ellis</t>
  </si>
  <si>
    <t>Kyle Ruddy</t>
  </si>
  <si>
    <t>(White Street), From Near Park Street to East of Knight Road in Athens</t>
  </si>
  <si>
    <t>Upgrade from 4 lane divided to 5-lane facility</t>
  </si>
  <si>
    <t>NH-30(59) (54007-3220-14)</t>
  </si>
  <si>
    <t>SR-28</t>
  </si>
  <si>
    <t>North of I-40 to Near Potato Farm Road (IA)</t>
  </si>
  <si>
    <t>Widen from 2-ln to a multi-lane facility</t>
  </si>
  <si>
    <t>STP/NH-28(31) (18008-3225-14)</t>
  </si>
  <si>
    <t>Nellie Patton</t>
  </si>
  <si>
    <t>Near Potato Farm Road to near Hollow Lane (EPD)</t>
  </si>
  <si>
    <t>Widen from existing 2-ln to super 2-lane facility</t>
  </si>
  <si>
    <t>STP/NH/HPP-28(32) (18008-3230-14)</t>
  </si>
  <si>
    <t>From near Hollow Lane to near Lowe Road (EPD) (IA)</t>
  </si>
  <si>
    <t>Widen from existing 2 lane to a 4 lane facility.</t>
  </si>
  <si>
    <t>HPP/NH-28(37) (18008-3229-14)</t>
  </si>
  <si>
    <t>Brandy Hopkins</t>
  </si>
  <si>
    <t>Cumberland, Fentress</t>
  </si>
  <si>
    <t>From near North Lowe Road to Near Little Road, North of SR-62 (IA)</t>
  </si>
  <si>
    <t>Widen from existing 2 lane to a 4 to 5 lane typical sections.</t>
  </si>
  <si>
    <t>STP/HPP/NH-28(38) (18008-3231-14, 25001-3294-14)</t>
  </si>
  <si>
    <t>Rick (old) Pack</t>
  </si>
  <si>
    <t>SR-26</t>
  </si>
  <si>
    <t>(Nashville Hwy), From near SR-53 to near SR-96 (IA)</t>
  </si>
  <si>
    <t>RECONSTRUCT AND WIDEN FROM 2 LANES TO 5 LANES</t>
  </si>
  <si>
    <t>STP/HIP-26(76) (21001-3279-14)</t>
  </si>
  <si>
    <t>SR-56</t>
  </si>
  <si>
    <t>From South of SR-288 Near Magness Road to East Bryant Street in Smithville(EPD)</t>
  </si>
  <si>
    <t>Widen from 2-lane to super 2-lane, 3-lane, and 5-lane with curb and gutter and sidewalk, on new and existing alignment</t>
  </si>
  <si>
    <t>STP-56(29) (21004-3252-14)</t>
  </si>
  <si>
    <t>Maria Hunter</t>
  </si>
  <si>
    <t>SR-101</t>
  </si>
  <si>
    <t>(Peavine Road), From Firetower Road to Near Lakeview Drive</t>
  </si>
  <si>
    <t>Widen existing 2 lanes to 4 12' travel lanes with a continuous 12' center turn lane along with curb and gutter, varying paved shoulders; bike path width and 5' sidewalks on both sides.</t>
  </si>
  <si>
    <t>STP-101(16) (18038-3240-14)</t>
  </si>
  <si>
    <t>SR-109</t>
  </si>
  <si>
    <t>Near SR-24 (US-70) to Cumberland River</t>
  </si>
  <si>
    <t>SR-109, Near SR-24 (US-70) to Cumberland River - Widen</t>
  </si>
  <si>
    <t>Preliminary Engineering</t>
  </si>
  <si>
    <t>Greg Hamilton</t>
  </si>
  <si>
    <t>SR-96</t>
  </si>
  <si>
    <t>From Veterans Parkway to East of Overall Creek</t>
  </si>
  <si>
    <t>Widen from 2-ln to 5-ln curb &amp; gutter section with sidewalks</t>
  </si>
  <si>
    <t>NH-96(48) (75009-3238-14)</t>
  </si>
  <si>
    <t>From East of Arno Road to SR-252 (Wilson Pike)(EPD) (IA)</t>
  </si>
  <si>
    <t>Widen from a 2-lane to a 5-lane rural &amp; urban section: 1. A 111.69 ft. long 14 ft. X 10 ft. Concrete Box Culvert under SR-96 @ Sta. 12+942.518. 2. A 27.5 ft. long 2 barrel @ 14 ft. X 12 ft. Concrete Box Culvert at an Unnamed Branch @ Sta. 3+82.00.</t>
  </si>
  <si>
    <t>State Funded (94011-3255-04)</t>
  </si>
  <si>
    <t>SR-374</t>
  </si>
  <si>
    <t>(Warfield Blvd), South of Dunbar Cave Road to West of Stokes Road</t>
  </si>
  <si>
    <t>Widen from 2-ln to 5-ln section</t>
  </si>
  <si>
    <t>R-STP-374(10) (63111-3218-14)</t>
  </si>
  <si>
    <t>Hardin</t>
  </si>
  <si>
    <t>SR-128</t>
  </si>
  <si>
    <t>South Of One Stop Drive to South of Opel Loop (EPD)</t>
  </si>
  <si>
    <t>Widen to 3-ln on existing alignment</t>
  </si>
  <si>
    <t>Construction-New</t>
  </si>
  <si>
    <t>R-STP-128(31) (36010-3228-14)</t>
  </si>
  <si>
    <t>Jim Austin</t>
  </si>
  <si>
    <t>From West of Cutlip Lane to West of Sydnor Rd/Winston Rd (IA)</t>
  </si>
  <si>
    <t>Widen 2-ln to 4-ln with portions on new alignment</t>
  </si>
  <si>
    <t>Sebrina Love</t>
  </si>
  <si>
    <t>Fayette, Shelby</t>
  </si>
  <si>
    <t>I-269 PROP</t>
  </si>
  <si>
    <t>Mississippi State Line to SR-385, South of Collierville</t>
  </si>
  <si>
    <t>NH-I-269(23) (24469-3105-44, 79469-3108-44)</t>
  </si>
  <si>
    <t>Shelby, Lauderdale, Tipton, Dyer</t>
  </si>
  <si>
    <t>I-69 PROP</t>
  </si>
  <si>
    <t>From Millington to Dyersburg</t>
  </si>
  <si>
    <t>I-69 PROP, from Millington to Dyersburg-Location and Environmental Studies</t>
  </si>
  <si>
    <t>Location and Environmental Study</t>
  </si>
  <si>
    <t>I-240</t>
  </si>
  <si>
    <t>From I-55 to the Midtown Interchange (I-40) (IA)</t>
  </si>
  <si>
    <t>Widen 6-ln to 8-ln</t>
  </si>
  <si>
    <t>79I02400023, 79I02400024, 79I02400029, 79I02400030, 79I02400033, 79I02400034, 79I02400035, 79I02400036, 79I02400037, 79I02400038, 79I02400045, 79I02400046, 79I02400047, 79I02400048, 79I02400053, 79I02400054, 79I02400055, 79I02400056</t>
  </si>
  <si>
    <t>State Funded (79008-)</t>
  </si>
  <si>
    <t>Billy Green</t>
  </si>
  <si>
    <t>From North of SR-385 (South of Poplar Avenue) to North of Walnut Grove Road</t>
  </si>
  <si>
    <t>I-240, From North of SR-385 (South of Poplar Avenue) to North of Walnut Grove Road - Widen</t>
  </si>
  <si>
    <t>79I02400117</t>
  </si>
  <si>
    <t>NH-I-240-1(290) (79006-3190-44)</t>
  </si>
  <si>
    <t>Shelby, Fayette</t>
  </si>
  <si>
    <t>SR-385</t>
  </si>
  <si>
    <t>Paul Barrett Parkway, From North of SR-193 (Macon Rd) to SR-205 (Collierville-Arlington Rd), South of SR-15/US-64(Future I-269)</t>
  </si>
  <si>
    <t>Paving</t>
  </si>
  <si>
    <t>NC-I-269(15) (79469-3102-14)</t>
  </si>
  <si>
    <t>From Raines Road/ Perkins Road Interchange to SR-176 (Getwell Rd) in Memphis (IA)</t>
  </si>
  <si>
    <t>WIDEN FROM 4-LANE DIVIDED TO 6-LANE DIVIDED</t>
  </si>
  <si>
    <t>SR-14</t>
  </si>
  <si>
    <t>From SR-385 (Paul Barret Parkway) to the Tipton County Line</t>
  </si>
  <si>
    <t>Widen from 2-ln to 4-ln divided typical section</t>
  </si>
  <si>
    <t>Right-of-Way</t>
  </si>
  <si>
    <t>Bedford, Moore</t>
  </si>
  <si>
    <t>SR-16</t>
  </si>
  <si>
    <t>SR-276 to West of Magnolia Lane</t>
  </si>
  <si>
    <t>Cynthia Allen</t>
  </si>
  <si>
    <t>SR-20</t>
  </si>
  <si>
    <t>From Henderson County Line to Bear Creek Road Near Parsons</t>
  </si>
  <si>
    <t>NH-20(46) (20002-3239-14)</t>
  </si>
  <si>
    <t>Bridge over SR-168 and Holston River, LM 25.91</t>
  </si>
  <si>
    <t>47I00400099</t>
  </si>
  <si>
    <t>State Funded (47004-3159-04)</t>
  </si>
  <si>
    <t>SR-33</t>
  </si>
  <si>
    <t>From North of SR-71 to Union County Line</t>
  </si>
  <si>
    <t>STP/HPP-33(88) (47019-3221-14)</t>
  </si>
  <si>
    <t>Sam Cardwell</t>
  </si>
  <si>
    <t>From SR-382 to near Ruritan Road (IA)</t>
  </si>
  <si>
    <t>Widen 2-ln to 5 ln with center turn lane</t>
  </si>
  <si>
    <t>SR-112</t>
  </si>
  <si>
    <t>McAdoo Creek Road to SR-76, East of Clarksville</t>
  </si>
  <si>
    <t>Widen from 2 to 5 lanes including 2 through lanes in each direction, continuous center turn lane, curb and gutter</t>
  </si>
  <si>
    <t>From McAdoo Creek Road to East of SR-76 in Clarksville(Includes Intersection at SR-76-Utilities Only)</t>
  </si>
  <si>
    <t>STP-112(31) (63021-3218-14)</t>
  </si>
  <si>
    <t>Intersection at SR-76, LM 9.19 in Clarksville</t>
  </si>
  <si>
    <t>Intersection improvements</t>
  </si>
  <si>
    <t>Intersection Improvements</t>
  </si>
  <si>
    <t>STP/HIP-112(39) (63021-3223-94)</t>
  </si>
  <si>
    <t>Whitney Britt</t>
  </si>
  <si>
    <t>From Near SR-76 to Near Denny Road in Clarksville (Includes Access Roads)</t>
  </si>
  <si>
    <t>Intersection Improvements and Signals</t>
  </si>
  <si>
    <t>Safety</t>
  </si>
  <si>
    <t>HSIP/PHSIP-112(34) (63021-3222-94)</t>
  </si>
  <si>
    <t>Obion</t>
  </si>
  <si>
    <t>From South of SR-3(US-51) to South of SR-5</t>
  </si>
  <si>
    <t>I-69 PROP, From South of SR-3(US-51) to South of SR-5 - Construction-New</t>
  </si>
  <si>
    <t>NH/TN-I-69(53) (66269-3111-14)</t>
  </si>
  <si>
    <t>PAVING OF NEW STAGE CONSTRUCTION OF I-69.</t>
  </si>
  <si>
    <t>NH-I-69(100) (66269-3117-44)</t>
  </si>
  <si>
    <t>From South of SR-5/22 to West of SR-21</t>
  </si>
  <si>
    <t>Paving of New Stage Construction of I-69.</t>
  </si>
  <si>
    <t>NH-I-69(101) (66269-3118-44)</t>
  </si>
  <si>
    <t>Hawkins</t>
  </si>
  <si>
    <t>SR-31</t>
  </si>
  <si>
    <t>From Mooresburg to Adams Lane (EPD) (IA)</t>
  </si>
  <si>
    <t>Widen 2-ln to 3-ln.</t>
  </si>
  <si>
    <t>37SR0310005</t>
  </si>
  <si>
    <t>STP/HPP-31(12) (37022-3219-14)</t>
  </si>
  <si>
    <t>Sullivan, Washington</t>
  </si>
  <si>
    <t>SR-75</t>
  </si>
  <si>
    <t>From SR-36 in Washington County to SR-357 in Sullivan County</t>
  </si>
  <si>
    <t>SR-75, SR-36 in Washington County to SR-357 in Sullivan County - Reconstruction</t>
  </si>
  <si>
    <t>STP/HPP-75(10) (82015-3215-14, 90007-3206-14)</t>
  </si>
  <si>
    <t>Matt Givens</t>
  </si>
  <si>
    <t>P</t>
  </si>
  <si>
    <t>From West of SR-456 to East of Norma Road (***/PHASE 2)</t>
  </si>
  <si>
    <t>Widen from 2 to 3 lanes</t>
  </si>
  <si>
    <t>HSIP-63(59) (76003-3261-94)</t>
  </si>
  <si>
    <t>From LaFollette Urban Boundary to Claiborne County Line</t>
  </si>
  <si>
    <t>(General Carl W. Stiner Hwy.), From Near Myers Lane (LaFollette City Limits) to Near Frontier Road/Woodson Lane (IA)</t>
  </si>
  <si>
    <t>Widen 2-ln to 5-ln</t>
  </si>
  <si>
    <t>APD-63(54) (07008-3235-64)</t>
  </si>
  <si>
    <t>From West of Helton Road to Bean Station (IA)</t>
  </si>
  <si>
    <t>Eric Wilson</t>
  </si>
  <si>
    <t>From Rutledge to West of Helton Road (IA)</t>
  </si>
  <si>
    <t>Roane, Morgan</t>
  </si>
  <si>
    <t>From SR-61 in Harriman to South of Whetstone Road in Morgan County</t>
  </si>
  <si>
    <t>NH-29(84) (65001-3266-14, 73008-3243-14)</t>
  </si>
  <si>
    <t>SR-34</t>
  </si>
  <si>
    <t>(E. Andrew Johnson Hwy.), From Near Morris Blvd to West of Old Stagecoach Road in Russellville (***) (IA)</t>
  </si>
  <si>
    <t>Widen to 5-Lane w/ Ditches.</t>
  </si>
  <si>
    <t>Bradley, Hamilton, Meigs</t>
  </si>
  <si>
    <t>SR-60</t>
  </si>
  <si>
    <t>From 4-Lane North of I-75(Westlake Drive) to SR-58 in Hamilton County</t>
  </si>
  <si>
    <t>SR-60, 4-LANE NORTH OF I-75 (WESTLAKE DR) TO SR-58 - Preliminary Engineering</t>
  </si>
  <si>
    <t>Environmental Studies</t>
  </si>
  <si>
    <t>From 4-Lane North of I-75 (Westlake Drive) to SR-306 (IA)</t>
  </si>
  <si>
    <t>Widen from 4-ln to 5-ln cross section along SR-60 (Georgetown Road); widen from 2 to 4 at 12' lanes with a 12' continuous center turn lane with 10' paved shoulder/bike lanes and 5' sidewalks on each side.</t>
  </si>
  <si>
    <t>NH-60(13) (06009-3246-14)</t>
  </si>
  <si>
    <t>SR-320</t>
  </si>
  <si>
    <t>(East Brainerd Road), From East of Graysville Road to East of Bel-Air Road</t>
  </si>
  <si>
    <t>STP-320(4) (33057-3224-14)</t>
  </si>
  <si>
    <t>I-65</t>
  </si>
  <si>
    <t>Weigh Station near the Kentucky State Line (IA)</t>
  </si>
  <si>
    <t>RENOVATE / RECONSTRUCT SITE, RAMPS, TRUCK PARKING, ADD INSPECTION PIT WITH SHED. PROJECT ALSO INCLUDES UPGRADING LIGHTING, RECONSTRUCT WEIGH SCALE BUILDING AND REPLACE LANDSCAPING ON THE SOUTHBOUND I-65. THE NORTHBOUND I-65 SITE WILL BE CONVERTED TO TRUCK PARKING.</t>
  </si>
  <si>
    <t>SR-13</t>
  </si>
  <si>
    <t>Bridge over Duck River, LM 7.71</t>
  </si>
  <si>
    <t>43SR0130013</t>
  </si>
  <si>
    <t>State Funded (43005-4249-04)</t>
  </si>
  <si>
    <t>Hardeman, McNairy</t>
  </si>
  <si>
    <t>SR-15</t>
  </si>
  <si>
    <t>From McClintock Road to SR-225</t>
  </si>
  <si>
    <t>NH/HPP-15(137) (35001-3260-14, 55003-3220-14)</t>
  </si>
  <si>
    <t>SR-18</t>
  </si>
  <si>
    <t>From North of Medon-Malesus Road to  SR-5 (US-45) in Jackson (EPD) (IA)</t>
  </si>
  <si>
    <t>Widen from current 2 lanes without shoulders to 2 lanes with shoulders and to 3 lanes with sidewalks</t>
  </si>
  <si>
    <t>SR-460 PROP</t>
  </si>
  <si>
    <t>(Somerville Beltway), From SR-15(US-64) West of Somerville to SR-15(US-64) East of Somerville (IA)</t>
  </si>
  <si>
    <t>2-lane bypass on new alignment w/ at grade intersections</t>
  </si>
  <si>
    <t>Summer Avenue, East of Macon Road to Elmore Road</t>
  </si>
  <si>
    <t>State Funded (79011-)</t>
  </si>
  <si>
    <t>Bridge over Southern R/R, LM 19.47 in Knoxville (Broadway Viaduct)</t>
  </si>
  <si>
    <t>Bridge over Southern R/R, LM 19.47 in Knoxville - Bridge Replacement</t>
  </si>
  <si>
    <t>47SR0010025</t>
  </si>
  <si>
    <t>BR-NH-1(311) (47010-3232-94)</t>
  </si>
  <si>
    <t>South Parkway to McLemore Ave (Ravine, LM 9.51 &amp; I.C. R/R, LM 9.68) in Memphis</t>
  </si>
  <si>
    <t>79SR0140013, 79SR0140015</t>
  </si>
  <si>
    <t>BR-STP-14(37) (79023-3218-94)</t>
  </si>
  <si>
    <t>Bridge over Wolf River, LM 15.25 in Memphis</t>
  </si>
  <si>
    <t>79SR0030025</t>
  </si>
  <si>
    <t>BR-STP-3(66) (79016-3225-94)</t>
  </si>
  <si>
    <t>(Relocated Alcoa Highway), From Hunt Road Interchange, South of Airport Road to Existing SR-115 at South Singleton Station Road</t>
  </si>
  <si>
    <t>SR-115 (Reloc Alcoa Hwy), Hunt Rd Interchange, S of Airport Rd to Exist SR-115 at South Singleton Station Rd-Preliminary Engineering</t>
  </si>
  <si>
    <t>SR-93</t>
  </si>
  <si>
    <t>Bridge over South Fork Holston River and Plant Road, LM 7.82</t>
  </si>
  <si>
    <t>82SR0930015</t>
  </si>
  <si>
    <t>State Funded (82011-4233-04)</t>
  </si>
  <si>
    <t>Charity Cox</t>
  </si>
  <si>
    <t>From Pyburns Drive to SR-226 (Airport Road) (IA)</t>
  </si>
  <si>
    <t>Left-turn lane at Pyburns Drive and SR-226, Truck Climbing Lane for steep vertical curve just north of Hatley Creek. re-align two(2) intersections.</t>
  </si>
  <si>
    <t>STP-128(13) (36010-3223-14)</t>
  </si>
  <si>
    <t>SR-54</t>
  </si>
  <si>
    <t>Near Rison Street to Near Smith Road</t>
  </si>
  <si>
    <t>Widen from 2-ln to 5-ln, including 3-ln section on 5-ln right-of-way (EPD)</t>
  </si>
  <si>
    <t>NH-54(26) (40003-3218-14)</t>
  </si>
  <si>
    <t>From Near Smith Road to Near Howard Road (North of Puryear) (IA)</t>
  </si>
  <si>
    <t>Construct 3-lanes including one segment of passing lanes on 5-lane ROW.</t>
  </si>
  <si>
    <t>Jason McCoy</t>
  </si>
  <si>
    <t>From Near Howard Road to the Kentucky State Line (IA)</t>
  </si>
  <si>
    <t>Construct a 3-lane on 5-lane ROW on new alignment</t>
  </si>
  <si>
    <t>40SR0540027</t>
  </si>
  <si>
    <t>SR-50</t>
  </si>
  <si>
    <t>From SR-106(US-431, Franklin Pike) to SR-11(US-31A, Verona Avenue) in Lewisburg (EPD)</t>
  </si>
  <si>
    <t>Widen 2; 3-ln to 5-ln</t>
  </si>
  <si>
    <t>STP/NH-50(27) (59006-3221-14)</t>
  </si>
  <si>
    <t>SR-5</t>
  </si>
  <si>
    <t>SR005</t>
  </si>
  <si>
    <t>From Allie Campbell Road to SR-3(US-51) in Union City (EPD) (IA)</t>
  </si>
  <si>
    <t>widen existing to a super 2-lane on 4-lane divided ROW</t>
  </si>
  <si>
    <t>STP-5(69) (66008-3232-14)</t>
  </si>
  <si>
    <t>SR-196</t>
  </si>
  <si>
    <t>Bridges over Shaw Creek, LM 6.80 and Overflow, LM 7.11</t>
  </si>
  <si>
    <t>SR-196, Bridges over Shaw Creek, LM 6.80 and Overflow, LM 7.11 - Bridge Replacement</t>
  </si>
  <si>
    <t>24S81090003, 24S81090043</t>
  </si>
  <si>
    <t>BR-STP-196(7) (24017-3233-94)</t>
  </si>
  <si>
    <t>From Troy-Polk Station Road to Allie Campbell Road (EPD) (IA)</t>
  </si>
  <si>
    <t>widen existing to a super 2-lane</t>
  </si>
  <si>
    <t>SR-32</t>
  </si>
  <si>
    <t>Bridge over Powell River, LM 15.96</t>
  </si>
  <si>
    <t>13SR0320013</t>
  </si>
  <si>
    <t>State Funded (13002-4275-04)</t>
  </si>
  <si>
    <t>SR-322</t>
  </si>
  <si>
    <t>From Sweetwater-Vonore Road to Sheppard Road(EPD) (IA)</t>
  </si>
  <si>
    <t>spot improvements: widen shoulders, improve alignment at 5 locations, and realign 1 intersection</t>
  </si>
  <si>
    <t>Litter Grant Program Administration</t>
  </si>
  <si>
    <t>Maint - Litter</t>
  </si>
  <si>
    <t>Mowing/Litter</t>
  </si>
  <si>
    <t>State Funded (99101-4016-04)</t>
  </si>
  <si>
    <t>LOCAL Technical Assistance Program (LTAP)- FY 2020 - FY 2025</t>
  </si>
  <si>
    <t>SPR</t>
  </si>
  <si>
    <t>Williamson, Davidson</t>
  </si>
  <si>
    <t>SR-253</t>
  </si>
  <si>
    <t>(Concord Road), From Sunset Road to SR-11(Nolensville Road)</t>
  </si>
  <si>
    <t>SR-253 (Concord Road), From Sunset Road to SR-11 (Nolensville Road) - Widen</t>
  </si>
  <si>
    <t>STP-253(8) (94053-3221-14)</t>
  </si>
  <si>
    <t>Region 3</t>
  </si>
  <si>
    <t>TDOT Headquarters - Polk Building - Renovation</t>
  </si>
  <si>
    <t>Miscellaneous Improvements</t>
  </si>
  <si>
    <t>State Funded (19999-3649-04)</t>
  </si>
  <si>
    <t>SR-86</t>
  </si>
  <si>
    <t>From North of Quinn Road to SR-57(Poplar Avenue) in Collierville</t>
  </si>
  <si>
    <t>SR-86, From North of Quinn Road to SR-57(Poplar Avenue) in Collierville - Construction-New</t>
  </si>
  <si>
    <t>NHE-86(4) (79029-3214-14)</t>
  </si>
  <si>
    <t>Donald Luth</t>
  </si>
  <si>
    <t>New Highway Marking and County Maintenance Building</t>
  </si>
  <si>
    <t>State Funded (90999-3620-04)</t>
  </si>
  <si>
    <t>Reroof Region 3 Complex - A,B,C Buildings</t>
  </si>
  <si>
    <t>State Funded (19999-3685-04)</t>
  </si>
  <si>
    <t>Williamson County Floating Maintenance Building</t>
  </si>
  <si>
    <t>State Funded (94999-3606-04)</t>
  </si>
  <si>
    <t>M18LTHQ_C47SR_TUNLCLN Knox-Henley St Tunnel and SMARTFIX I-40 Ramp - Cleaning (FY18)</t>
  </si>
  <si>
    <t>State Funded (47010-4248-04)</t>
  </si>
  <si>
    <t>M20LTHQ_C47SR_TUNLCLN Knox-Henley St Tunnel and SMARTFIX I-40 Ramp - Cleaning (FY20)</t>
  </si>
  <si>
    <t>State Funded (47010-4250-04)</t>
  </si>
  <si>
    <t>SR-155</t>
  </si>
  <si>
    <t>M20LTHQ_C19SR_TUNLCLN Davidson - Thompson Lane Tunnel - Cleaning (FY20)</t>
  </si>
  <si>
    <t>State Funded (19047-4242-04)</t>
  </si>
  <si>
    <t>Perry</t>
  </si>
  <si>
    <t>Perry County Routine Maintenance</t>
  </si>
  <si>
    <t>State Funded (68000-4200-04)</t>
  </si>
  <si>
    <t>Unicoi</t>
  </si>
  <si>
    <t>Unicoi County Routine Maintenance</t>
  </si>
  <si>
    <t>State Funded (86000-4100-04)</t>
  </si>
  <si>
    <t>Crockett</t>
  </si>
  <si>
    <t>Crockett County Routine Maintenance</t>
  </si>
  <si>
    <t>State Funded (17000-4200-04)</t>
  </si>
  <si>
    <t>Warren</t>
  </si>
  <si>
    <t>Warren County Routine Maintenance</t>
  </si>
  <si>
    <t>State Funded (89000-4200-04)</t>
  </si>
  <si>
    <t>Mike Gilbert</t>
  </si>
  <si>
    <t>Trousdale, Macon</t>
  </si>
  <si>
    <t>SR-10</t>
  </si>
  <si>
    <t>Safety Improvements from Hartsville to Lafayette (IA)</t>
  </si>
  <si>
    <t>Ralph Coles</t>
  </si>
  <si>
    <t>Megan Wildes</t>
  </si>
  <si>
    <t>Brymer Creek Road</t>
  </si>
  <si>
    <t>0A062</t>
  </si>
  <si>
    <t>Brymer Creek Road, Bridge over Brymer Creek, LM 2.98 (IA)</t>
  </si>
  <si>
    <t>060A0620001</t>
  </si>
  <si>
    <t>State Funded (06455-3420-04)</t>
  </si>
  <si>
    <t>Gina Pointer</t>
  </si>
  <si>
    <t>I-124</t>
  </si>
  <si>
    <t>From the I-24 Interchange to South of the Tennessee River Bridge</t>
  </si>
  <si>
    <t>I-124, From the I-24 Interchange to South of the Tennessee River Bridge - Widen - Add Lanes</t>
  </si>
  <si>
    <t>NH-I-124-3(81) (33006-3135-44)</t>
  </si>
  <si>
    <t>I-124, From the I-24 Interchange to South of the Tennessee River Bridge - Landscaping</t>
  </si>
  <si>
    <t>Landscaping and Scenic Beautification</t>
  </si>
  <si>
    <t>STP-I-124-3(83) (33006-3136-44)</t>
  </si>
  <si>
    <t>Chasity Bell</t>
  </si>
  <si>
    <t>Jolly Springs Road</t>
  </si>
  <si>
    <t>0A235</t>
  </si>
  <si>
    <t>Jolly Springs Road, Bridge over Thompson Creek, LM 0.23 (IA)</t>
  </si>
  <si>
    <t>920A2350001</t>
  </si>
  <si>
    <t>State Funded (92SAB1-S3-005)</t>
  </si>
  <si>
    <t>Susan Ralph</t>
  </si>
  <si>
    <t>SR-99</t>
  </si>
  <si>
    <t>(New Salem Highway), Cason Lane to SR-96(Old Fort Parkway) in Murfreesboro</t>
  </si>
  <si>
    <t>Widen from 2 lanes to 5 lanes</t>
  </si>
  <si>
    <t>Sanders Branch (along Lake Page) from near Wolf River Boulevard Bridge to near Dibrell Trail Drive, Stream Mitigation in Collierville</t>
  </si>
  <si>
    <t>Env Mitigation and Wildlife Connectivity</t>
  </si>
  <si>
    <t>STP-7900(56) (79947-3638-14)</t>
  </si>
  <si>
    <t>Jason Carney</t>
  </si>
  <si>
    <t>Unnamed Tributary to the Little Harpeth River near Ravenwood High School, Stream Mitigation</t>
  </si>
  <si>
    <t>STP-9400(62) (94946-3637-14)</t>
  </si>
  <si>
    <t>Stephanie Kissell</t>
  </si>
  <si>
    <t>Clifty Creek Site near Paris, Stream Mitigation</t>
  </si>
  <si>
    <t>STP-4000(45) (40945-3682-14)</t>
  </si>
  <si>
    <t>Town Creek Site near Paris, Stream Mitigation</t>
  </si>
  <si>
    <t>STP-4000(46) (40945-3683-14)</t>
  </si>
  <si>
    <t>SP</t>
  </si>
  <si>
    <t>Dog Creek in Cove Lake State Park, Stream Mitigation</t>
  </si>
  <si>
    <t>STP-700(39) (07946-3622-14)</t>
  </si>
  <si>
    <t>Bush Brothers Property Anderson Branch Stream Mitigation</t>
  </si>
  <si>
    <t>STP-4500(31) (45945-3694-14)</t>
  </si>
  <si>
    <t>Paige Branch near McCanless Road - Stream Mitigation</t>
  </si>
  <si>
    <t>STP-9400(69) (94946-3444-14)</t>
  </si>
  <si>
    <t>Laurel Lake Streams, Stream Mitigation</t>
  </si>
  <si>
    <t>STP-500(53) (05946-3617-14)</t>
  </si>
  <si>
    <t>Culvert Replacement at LM 9.40 - Stream Mitigation</t>
  </si>
  <si>
    <t>SR-33, Culvert Replacement at LM 9.40 - Stream Mitigation</t>
  </si>
  <si>
    <t>STP-33(137) (34001-3253-14)</t>
  </si>
  <si>
    <t>Culvert Replacement at LM 9.50 - Stream Mitigation</t>
  </si>
  <si>
    <t>SR-33, Culvert Replacement at LM 9.50 - Stream Mitigation</t>
  </si>
  <si>
    <t>STP-33(138) (34001-3254-14)</t>
  </si>
  <si>
    <t>Culvert Replacement at LM 9.75 - Stream Mitigation</t>
  </si>
  <si>
    <t>SR-33, Culvert Replacement at LM 9.75 - Stream Mitigation</t>
  </si>
  <si>
    <t>STP-33(139) (34001-3255-14)</t>
  </si>
  <si>
    <t>Culvert Replacement at LM 9.90 - Stream Mitigation</t>
  </si>
  <si>
    <t>SR-33, Culvert Replacement at LM 9.90 - Stream Mitigation</t>
  </si>
  <si>
    <t>STP-33(140) (34001-3256-14)</t>
  </si>
  <si>
    <t>Culvert Replacement at LM 10.50 - Stream Mitigation</t>
  </si>
  <si>
    <t>SR-33, Culvert Replacement at LM 10.50 - Stream Mitigation</t>
  </si>
  <si>
    <t>STP-33(141) (34001-3257-14)</t>
  </si>
  <si>
    <t>Culvert Replacement at LM 1.90 - Stream Mitigation</t>
  </si>
  <si>
    <t>SR-33, Culvert Replacement at LM 1.90 - Stream Mitigation</t>
  </si>
  <si>
    <t>STP-33(142) (34001-3258-14)</t>
  </si>
  <si>
    <t>Culvert Replacement at LM 2.55 - Stream Mitigation</t>
  </si>
  <si>
    <t>SR-33, Culvert Replacement at LM 2.55 - Stream Mitigation</t>
  </si>
  <si>
    <t>STP-33(143) (34001-3259-14)</t>
  </si>
  <si>
    <t>Culvert Replacement at LM 3.55 - Stream Mitigation</t>
  </si>
  <si>
    <t>SR-33, Culvert Replacement at LM 3.55 - Stream Mitigation</t>
  </si>
  <si>
    <t>STP-33(144) (34001-3260-14)</t>
  </si>
  <si>
    <t>Culvert Replacement at LM 4.15 - Stream Mitigation</t>
  </si>
  <si>
    <t>SR-33, Culvert Replacement at LM 4.15 - Stream Mitigation</t>
  </si>
  <si>
    <t>STP-33(145) (34001-3261-14)</t>
  </si>
  <si>
    <t>Culvert Replacement at LM 5.10 - Stream Mitigation</t>
  </si>
  <si>
    <t>SR-33, Culvert Replacement at LM 5.10 - Stream Mitigation</t>
  </si>
  <si>
    <t>STP-33(146) (34001-3262-14)</t>
  </si>
  <si>
    <t>Culvert Replacement at LM 5.35 - Stream Mitigation</t>
  </si>
  <si>
    <t>SR-33, Culvert Replacement at LM 5.35 - Stream Mitigation</t>
  </si>
  <si>
    <t>STP-33(147) (34001-3263-14)</t>
  </si>
  <si>
    <t>Culvert Replacement at LM 5.55 - Stream Mitigation</t>
  </si>
  <si>
    <t>SR-33, Culvert Replacement at LM 5.55 - Stream Mitigation</t>
  </si>
  <si>
    <t>STP-33(148) (34001-3264-14)</t>
  </si>
  <si>
    <t>Wetland and Stream Mitigation (FY 2021 - FY 2031)</t>
  </si>
  <si>
    <t>Unnamed Tributary to Arrington Creek near SR-96 - Stream Mitigation</t>
  </si>
  <si>
    <t>STP-9400(70) (94946-3445-14)</t>
  </si>
  <si>
    <t>DISADVANTAGED BUSINESS ENTERPRISE SUPPORTIVE SERVICE FUND, FY 2015-2020</t>
  </si>
  <si>
    <t>DISADVANTAGED BUSINESS ENTERPRISE SUPPORTIVE SERVICE FUND, FY 2015-2020-Training</t>
  </si>
  <si>
    <t>Training</t>
  </si>
  <si>
    <t>On-The-Job Training and Supportive Services Program, FY-2020</t>
  </si>
  <si>
    <t>On-The-Job Training and Supportive Services Program, FY-2021</t>
  </si>
  <si>
    <t>FY 2021 National Summer Transportation Institute(NSTI) Program</t>
  </si>
  <si>
    <t>Region 3 Headquarters Buildings Bathrooms Remodel</t>
  </si>
  <si>
    <t>State Funded (19999-3687-04)</t>
  </si>
  <si>
    <t>Memphis ITS Control Center - FY 2018-2020 (Utilities, Power and Communications)</t>
  </si>
  <si>
    <t>SR-462 PROP</t>
  </si>
  <si>
    <t>(Northwest Connector), From SR-28(US-127 N) to SR-298 (Genesis Road) in Crossville (IA) (Priority #1)</t>
  </si>
  <si>
    <t>Construct 5-lane road along alignment of Interstate Drive.</t>
  </si>
  <si>
    <t>STP/M-462(5) (18462-3205-14)</t>
  </si>
  <si>
    <t>Litter Grant FY2021/22</t>
  </si>
  <si>
    <t>State Funded (93500-4022-04)</t>
  </si>
  <si>
    <t>State Funded (90500-4022-04)</t>
  </si>
  <si>
    <t>State Funded (89500-4022-04)</t>
  </si>
  <si>
    <t>State Funded (88500-4022-04)</t>
  </si>
  <si>
    <t>State Funded (87500-4022-04)</t>
  </si>
  <si>
    <t>State Funded (86500-4022-04)</t>
  </si>
  <si>
    <t>State Funded (82500-4022-04)</t>
  </si>
  <si>
    <t>State Funded (78500-4022-04)</t>
  </si>
  <si>
    <t>State Funded (77500-4022-04)</t>
  </si>
  <si>
    <t>State Funded (76500-4022-04)</t>
  </si>
  <si>
    <t>State Funded (73500-4022-04)</t>
  </si>
  <si>
    <t>State Funded (72500-4022-04)</t>
  </si>
  <si>
    <t>State Funded (71500-4022-04)</t>
  </si>
  <si>
    <t>State Funded (70500-4022-04)</t>
  </si>
  <si>
    <t>State Funded (69500-4022-04)</t>
  </si>
  <si>
    <t>State Funded (67500-4022-04)</t>
  </si>
  <si>
    <t>State Funded (65500-4022-04)</t>
  </si>
  <si>
    <t>State Funded (62500-4022-04)</t>
  </si>
  <si>
    <t>Meigs</t>
  </si>
  <si>
    <t>State Funded (61500-4022-04)</t>
  </si>
  <si>
    <t>State Funded (58500-4022-04)</t>
  </si>
  <si>
    <t>State Funded (54500-4022-04)</t>
  </si>
  <si>
    <t>State Funded (53500-4022-04)</t>
  </si>
  <si>
    <t>State Funded (47500-4022-04)</t>
  </si>
  <si>
    <t>State Funded (46500-4022-04)</t>
  </si>
  <si>
    <t>State Funded (45500-4022-04)</t>
  </si>
  <si>
    <t>State Funded (44500-4022-04)</t>
  </si>
  <si>
    <t>State Funded (37500-4022-04)</t>
  </si>
  <si>
    <t>State Funded (34500-4022-04)</t>
  </si>
  <si>
    <t>State Funded (33500-4022-04)</t>
  </si>
  <si>
    <t>State Funded (32500-4022-04)</t>
  </si>
  <si>
    <t>State Funded (31500-4022-04)</t>
  </si>
  <si>
    <t>State Funded (30500-4022-04)</t>
  </si>
  <si>
    <t>State Funded (29500-4022-04)</t>
  </si>
  <si>
    <t>State Funded (26500-4022-04)</t>
  </si>
  <si>
    <t>State Funded (25500-4022-04)</t>
  </si>
  <si>
    <t>State Funded (21500-4022-04)</t>
  </si>
  <si>
    <t>State Funded (18500-4022-04)</t>
  </si>
  <si>
    <t>State Funded (16500-4022-04)</t>
  </si>
  <si>
    <t>State Funded (15500-4022-04)</t>
  </si>
  <si>
    <t>State Funded (14500-4022-04)</t>
  </si>
  <si>
    <t>State Funded (13500-4022-04)</t>
  </si>
  <si>
    <t>State Funded (10500-4022-04)</t>
  </si>
  <si>
    <t>State Funded (08500-4022-04)</t>
  </si>
  <si>
    <t>State Funded (07500-4022-04)</t>
  </si>
  <si>
    <t>State Funded (06500-4022-04)</t>
  </si>
  <si>
    <t>State Funded (05500-4022-04)</t>
  </si>
  <si>
    <t>State Funded (04500-4022-04)</t>
  </si>
  <si>
    <t>State Funded (01500-4022-04)</t>
  </si>
  <si>
    <t>State Funded (94500-4022-04)</t>
  </si>
  <si>
    <t>State Funded (95500-4022-04)</t>
  </si>
  <si>
    <t>State Funded (92500-4022-04)</t>
  </si>
  <si>
    <t>State Funded (91500-4022-04)</t>
  </si>
  <si>
    <t>Trousdale</t>
  </si>
  <si>
    <t>State Funded (85500-4022-04)</t>
  </si>
  <si>
    <t>State Funded (84500-4022-04)</t>
  </si>
  <si>
    <t>State Funded (83500-4022-04)</t>
  </si>
  <si>
    <t>State Funded (81500-4022-04)</t>
  </si>
  <si>
    <t>State Funded (80500-4022-04)</t>
  </si>
  <si>
    <t>State Funded (79500-4022-04)</t>
  </si>
  <si>
    <t>State Funded (75500-4022-04)</t>
  </si>
  <si>
    <t>State Funded (74500-4022-04)</t>
  </si>
  <si>
    <t>State Funded (68500-4022-04)</t>
  </si>
  <si>
    <t>State Funded (66500-4022-04)</t>
  </si>
  <si>
    <t>State Funded (64500-4022-04)</t>
  </si>
  <si>
    <t>State Funded (63500-4022-04)</t>
  </si>
  <si>
    <t>State Funded (60500-4022-04)</t>
  </si>
  <si>
    <t>State Funded (59500-4022-04)</t>
  </si>
  <si>
    <t>State Funded (57500-4022-04)</t>
  </si>
  <si>
    <t>State Funded (56500-4022-04)</t>
  </si>
  <si>
    <t>State Funded (55500-4022-04)</t>
  </si>
  <si>
    <t>State Funded (52500-4022-04)</t>
  </si>
  <si>
    <t>State Funded (51500-4022-04)</t>
  </si>
  <si>
    <t>State Funded (50500-4022-04)</t>
  </si>
  <si>
    <t>State Funded (49500-4022-04)</t>
  </si>
  <si>
    <t>State Funded (48500-4022-04)</t>
  </si>
  <si>
    <t>State Funded (43500-4022-04)</t>
  </si>
  <si>
    <t>State Funded (42500-4022-04)</t>
  </si>
  <si>
    <t>State Funded (41500-4022-04)</t>
  </si>
  <si>
    <t>State Funded (40500-4022-04)</t>
  </si>
  <si>
    <t>State Funded (39500-4022-04)</t>
  </si>
  <si>
    <t>State Funded (38500-4022-04)</t>
  </si>
  <si>
    <t>State Funded (36500-4022-04)</t>
  </si>
  <si>
    <t>State Funded (35500-4022-04)</t>
  </si>
  <si>
    <t>State Funded (28500-4022-04)</t>
  </si>
  <si>
    <t>State Funded (27500-4022-04)</t>
  </si>
  <si>
    <t>State Funded (24500-4022-04)</t>
  </si>
  <si>
    <t>State Funded (23500-4022-04)</t>
  </si>
  <si>
    <t>State Funded (22500-4022-04)</t>
  </si>
  <si>
    <t>State Funded (20500-4022-04)</t>
  </si>
  <si>
    <t>State Funded (19500-4022-04)</t>
  </si>
  <si>
    <t>State Funded (17500-4022-04)</t>
  </si>
  <si>
    <t>State Funded (12500-4022-04)</t>
  </si>
  <si>
    <t>State Funded (11500-4022-04)</t>
  </si>
  <si>
    <t>State Funded (09500-4022-04)</t>
  </si>
  <si>
    <t>State Funded (03500-4022-04)</t>
  </si>
  <si>
    <t>State Funded (02500-4022-04)</t>
  </si>
  <si>
    <t>Bridge over Buffalo River, LM 28.33</t>
  </si>
  <si>
    <t>68SR0130017</t>
  </si>
  <si>
    <t>BR-STP-13(44) (68001-3250-94)</t>
  </si>
  <si>
    <t>511 Traveler Information System (Operations)5-Years</t>
  </si>
  <si>
    <t>511 Traveler Information System (Operations) FY 2021 - FY 2024</t>
  </si>
  <si>
    <t>SR-40</t>
  </si>
  <si>
    <t>Bridge over Maddens Branch, LM 11.06</t>
  </si>
  <si>
    <t>70SR0400011</t>
  </si>
  <si>
    <t>BR-NH-40(16) (70004-3291-94)</t>
  </si>
  <si>
    <t>Knoxville ITS Control Center - FY 2020-2022 (Operations)</t>
  </si>
  <si>
    <t>Knoxville ITS System Maintenance (FY2020 - 2023)</t>
  </si>
  <si>
    <t>NH-098-1(21) (47954-3685-14)</t>
  </si>
  <si>
    <t>SR-23</t>
  </si>
  <si>
    <t>Bridge over CSX and CNIC R/R, LM 2.61</t>
  </si>
  <si>
    <t>PE for .02 and .03 PINs</t>
  </si>
  <si>
    <t>79SR0230001</t>
  </si>
  <si>
    <t>M20LTHQ_C33SR_TUNLCLN Hamilton - McCallie, Bachman and Stringers Ridge - Tunnel Cleaning (FY20)</t>
  </si>
  <si>
    <t>State Funded (33948-4268-04)</t>
  </si>
  <si>
    <t>From Near Industrial Lane to Near Second Avenue (IA)</t>
  </si>
  <si>
    <t>Intersection improvements at SR-29 and Depot St. Convert intersection of SR-29 and 2nd Ave to right-in and right-out</t>
  </si>
  <si>
    <t>NH-29(63) (76129-3203-14)</t>
  </si>
  <si>
    <t>M13-21OAHQ_CO18_RAOPS CUMBERLAND CO - HILLTOPPERS</t>
  </si>
  <si>
    <t>State Funded (18100-4142-04)</t>
  </si>
  <si>
    <t>Taylor Lee</t>
  </si>
  <si>
    <t>Jackson Ave.</t>
  </si>
  <si>
    <t>0C899</t>
  </si>
  <si>
    <t>Jackson Ave, Bridges over Ramp to Gay Street in Knoxville (IA)</t>
  </si>
  <si>
    <t>Bridge replacement or possible rehab of two ramp structures leading from Jackson Ave to Gay Street</t>
  </si>
  <si>
    <t>470C8990001, 470C8990003</t>
  </si>
  <si>
    <t>BRZE/STP-M-9109(103) (47953-3592-94)</t>
  </si>
  <si>
    <t>Cave Hollow Rd.</t>
  </si>
  <si>
    <t>0A242</t>
  </si>
  <si>
    <t>Cave Hollow Road, Bridge over White Oak Creek, LM 0.94</t>
  </si>
  <si>
    <t>560A2420001</t>
  </si>
  <si>
    <t>BRZE-5600(43) (56946-3436-94)</t>
  </si>
  <si>
    <t>Obion County Routine Maintenance</t>
  </si>
  <si>
    <t>State Funded (66000-4200-04)</t>
  </si>
  <si>
    <t>M13-21OAHQ_CO49_RAOPS LAUDERDALE CO - GOODWILL-MEMPHIS</t>
  </si>
  <si>
    <t>State Funded (49131-4207-04)</t>
  </si>
  <si>
    <t>M13-21OAHQ_CO57_RAOPS MADISON CO - MADISON HAYWOOD</t>
  </si>
  <si>
    <t>State Funded (57201-4145-04)</t>
  </si>
  <si>
    <t>M13-21OAHQ_C03I_RAOPS BENTON CO - EASTER SEALS</t>
  </si>
  <si>
    <t>State Funded (03001-4194-04)</t>
  </si>
  <si>
    <t>M13-21OAHQ_CO22_RAOPS DICKSON CO - EASTER SEALS</t>
  </si>
  <si>
    <t>State Funded (22001-4188-04)</t>
  </si>
  <si>
    <t>FY21 Grundy County Maintenance Building (40 x 80)</t>
  </si>
  <si>
    <t>State Funded (31999-3605-04)</t>
  </si>
  <si>
    <t>M13-20OAHQ_WCOPS WELCOME CENTER OPERATIONS</t>
  </si>
  <si>
    <t>State Funded (99109-4167-04)</t>
  </si>
  <si>
    <t>SR-109 PROP</t>
  </si>
  <si>
    <t>Proposed SR-109 Portland Bypass</t>
  </si>
  <si>
    <t>Construct new 4-ln divided roadway.</t>
  </si>
  <si>
    <t>Great River Road Visitors Center at Reelfoot Lake</t>
  </si>
  <si>
    <t>Great River Rd Visitors Center at Reelfoot Lake - Construction of a new Visitor Center, Signs, Exhibit Areas, Parking and Sidewalk</t>
  </si>
  <si>
    <t>SB/STP-EN-12TN(2) (48945-3016-94, 48945-3618-94); State Funded (48945-3622-04)</t>
  </si>
  <si>
    <t>Beverly McClurkan</t>
  </si>
  <si>
    <t>From SR-16(US-41/Elm St/Madison St) to North of Rolling Road</t>
  </si>
  <si>
    <t>Construction Phase 2 ; 2 sections</t>
  </si>
  <si>
    <t>NH/STP-M-10(31) (02003-3229-14)</t>
  </si>
  <si>
    <t>Kip Mayton</t>
  </si>
  <si>
    <t>Knox, Anderson, Sevier</t>
  </si>
  <si>
    <t>Smart Trips Comprehensive Program</t>
  </si>
  <si>
    <t>Education and outreach program that incorporates outreach activities to encourage the use of alternative transportation modes</t>
  </si>
  <si>
    <t>Public Transportation</t>
  </si>
  <si>
    <t>CM-STP-9109(164) (47954-3646-54)</t>
  </si>
  <si>
    <t>Rossville Boulevard to Dodds Avenue</t>
  </si>
  <si>
    <t>Novachip Type "A" (1/2")</t>
  </si>
  <si>
    <t>STP-2(90) (33010-8230-14)</t>
  </si>
  <si>
    <t>SR-266</t>
  </si>
  <si>
    <t>(Jefferson Pike), From SR-102 (Nissan Drive) to East of I-840 (IA)</t>
  </si>
  <si>
    <t>Widen from 2 lanes to 5 lanes.</t>
  </si>
  <si>
    <t>STP-266(13) (75027-3225-14)</t>
  </si>
  <si>
    <t>I-155</t>
  </si>
  <si>
    <t>Bridge over Mississippi River, LM 0.00</t>
  </si>
  <si>
    <t>I-155, Bridge over Mississippi River, LM 0.00 - Bridge Repair</t>
  </si>
  <si>
    <t>23I01550001</t>
  </si>
  <si>
    <t>BH-I-155-1(119) (23001-3173-94)</t>
  </si>
  <si>
    <t>Terry Gladden</t>
  </si>
  <si>
    <t>Robertson, Sumner</t>
  </si>
  <si>
    <t>(Proposed Interchange), Existing SR-109 to I-65(Includes SR-41 Widening)</t>
  </si>
  <si>
    <t>Int, NHS</t>
  </si>
  <si>
    <t>STP/HPP/NH-I-65-3(113) (74003-3164-44, 74003-3168-44, 74096-3201-14, 83001-3143-44, 83008-3229-14)</t>
  </si>
  <si>
    <t>From SR-73(Wilton Springs) to South of I-40</t>
  </si>
  <si>
    <t>HPP/STP-32(57) (15005-3262-14)</t>
  </si>
  <si>
    <t>Hardin County Routine Maintenance</t>
  </si>
  <si>
    <t>State Funded (36000-4200-04)</t>
  </si>
  <si>
    <t>Wesley Hughen</t>
  </si>
  <si>
    <t>Brian Hurst</t>
  </si>
  <si>
    <t>SR-317</t>
  </si>
  <si>
    <t>(Apison Pike), From Old Lee Hwy to SR-321(Ooltewah-Ringold Road)</t>
  </si>
  <si>
    <t>Signals at SR-317 (Apison Pike) intersection at Little Debbie Pkwy, Swinyar Dr and SR-321(Ooltewah-Ringgold Rd).</t>
  </si>
  <si>
    <t>STP/NH-317(14) (33070-3232-14)</t>
  </si>
  <si>
    <t>Fern Ave.</t>
  </si>
  <si>
    <t>0A439</t>
  </si>
  <si>
    <t>Fern Avenue, Bridge over Cane Creek, LM 1.26 in Camden (IA)</t>
  </si>
  <si>
    <t>030A4390003</t>
  </si>
  <si>
    <t>State Funded (03455-3527-04)</t>
  </si>
  <si>
    <t>Blair Branch Road</t>
  </si>
  <si>
    <t>0A059</t>
  </si>
  <si>
    <t>Blair Branch Road, Bridge over Blair Creek, LM 0.77 (IA)</t>
  </si>
  <si>
    <t>080A0590003</t>
  </si>
  <si>
    <t>State Funded (08SAB1-S3-012)</t>
  </si>
  <si>
    <t>Patton Lane.</t>
  </si>
  <si>
    <t>A065</t>
  </si>
  <si>
    <t>BG A065-0.11, Patton Lane, Bridge over Branch of Cane Creek</t>
  </si>
  <si>
    <t>490A0650001</t>
  </si>
  <si>
    <t>State Funded (49SAB1-S3-015)</t>
  </si>
  <si>
    <t>John Brown Rd.</t>
  </si>
  <si>
    <t>A310</t>
  </si>
  <si>
    <t>John Brown Road, Bridge over Marlin Creek, LM 2.19</t>
  </si>
  <si>
    <t>570A3100003</t>
  </si>
  <si>
    <t>BRZE-5700(64) (57LPLM-F3-004)</t>
  </si>
  <si>
    <t>Vestal Hollow Road</t>
  </si>
  <si>
    <t>0A048</t>
  </si>
  <si>
    <t>Vestal Hollow Rd., Bridge over Leipers Creek, LM 0.04 (IA)</t>
  </si>
  <si>
    <t>600A0480001</t>
  </si>
  <si>
    <t>State Funded (60SAB1-S3-011)</t>
  </si>
  <si>
    <t>Lays Rd.</t>
  </si>
  <si>
    <t>A323</t>
  </si>
  <si>
    <t>Lays Road, Bridge Over Straight Fork Creek LM 0.01</t>
  </si>
  <si>
    <t>Lays Road, Bridge Over Straight Fork Creek, LM 0.01 - Bridge Replacement</t>
  </si>
  <si>
    <t>760A1850001</t>
  </si>
  <si>
    <t>BRZ-7600(17) (76945-3472-94)</t>
  </si>
  <si>
    <t>Emergency Repair of sheared steel member</t>
  </si>
  <si>
    <t>BH-I-40-1(367) (79I040-F3-004); State Funded (79I040-S3-002)</t>
  </si>
  <si>
    <t>Katie Brown</t>
  </si>
  <si>
    <t>Cobblestone Landing Restoration and Walkway Project</t>
  </si>
  <si>
    <t>Riverside Drive Cobblestone Landing restoration and walkway project.</t>
  </si>
  <si>
    <t>HPP/STP-M-9409(108) (79LPLM-F3-039)</t>
  </si>
  <si>
    <t>Biomedical District Sidewalk and Streetscape Improvements in Memphis</t>
  </si>
  <si>
    <t>Streetscape improvements within the Memphis Central Biomedical District. Project includes sidewalks, crosswalks, landscaping, lighting, traffic calming, bike lanes, parking, signalization and minor resurfacing.</t>
  </si>
  <si>
    <t>HPP-9409(103) (79LPLM-F3-008)</t>
  </si>
  <si>
    <t>FY21 Clay County Maintenance Building (40 x 80)</t>
  </si>
  <si>
    <t>State Funded (14999-3603-04)</t>
  </si>
  <si>
    <t>FY21 Johnson County Maintenance Building (40 x 80)</t>
  </si>
  <si>
    <t>State Funded (46999-3604-04)</t>
  </si>
  <si>
    <t>Pelican Dr</t>
  </si>
  <si>
    <t>3601</t>
  </si>
  <si>
    <t>Pelican Drive, Intersection at Jersey Pike in Chattanooga</t>
  </si>
  <si>
    <t>Crossing Improvements of Pelican Drive at the Intersection with Jersey Pike in Chattanooga.</t>
  </si>
  <si>
    <t>Section 130-Rail</t>
  </si>
  <si>
    <t>Railroad Crossing Improvement</t>
  </si>
  <si>
    <t>HSIP-R-3601(6) (33960-3507-94)</t>
  </si>
  <si>
    <t>Jill Hall</t>
  </si>
  <si>
    <t>Kirby Whitten Parkway, From East of Wolf River to Macon Road</t>
  </si>
  <si>
    <t>Construct multi-lane heavily landscaped pkwy. Also known as Shelby Farms Parkway.</t>
  </si>
  <si>
    <t>STP-M-9409(109) (79LPLM-F3-667)</t>
  </si>
  <si>
    <t>Antioch Highway Road</t>
  </si>
  <si>
    <t>01477</t>
  </si>
  <si>
    <t>SA-8427(4), From Covington CL to 2.70Mi E of Covington CL</t>
  </si>
  <si>
    <t>State Aid - Resurf</t>
  </si>
  <si>
    <t>None, Other</t>
  </si>
  <si>
    <t>State Funded (84020-8406-04)</t>
  </si>
  <si>
    <t>Trousdale County Routine Maintenance</t>
  </si>
  <si>
    <t>State Funded (85000-4200-04)</t>
  </si>
  <si>
    <t>Hawkins County Routine Maintenance</t>
  </si>
  <si>
    <t>State Funded (37000-4200-04)</t>
  </si>
  <si>
    <t>Macon Road</t>
  </si>
  <si>
    <t>01458</t>
  </si>
  <si>
    <t>1458-5.16, Macon Road, Bridge over Grays Creek, LM 5.16</t>
  </si>
  <si>
    <t>790A6810001</t>
  </si>
  <si>
    <t>State Funded (79455-3407-04)</t>
  </si>
  <si>
    <t>Seized Vehicle Storage Lots (Dept of Safety)</t>
  </si>
  <si>
    <t>State Funded (99108-3612-04)</t>
  </si>
  <si>
    <t>Region 1</t>
  </si>
  <si>
    <t>Polyurea Roof Repairs</t>
  </si>
  <si>
    <t>State Funded (98016-4958-04)</t>
  </si>
  <si>
    <t>SR-43</t>
  </si>
  <si>
    <t>Intersection at Old Medina Road, LM 0.12 in Medina</t>
  </si>
  <si>
    <t>HSIP-NHE-43(34) (27004-3277-14)</t>
  </si>
  <si>
    <t>Ryan Traversa</t>
  </si>
  <si>
    <t>Statewide - RDW Charges</t>
  </si>
  <si>
    <t>Aeronautics</t>
  </si>
  <si>
    <t>State Funded (99555-1171-04)</t>
  </si>
  <si>
    <t>Teresa Tanner</t>
  </si>
  <si>
    <t>Aero Grant Mgt. Operations</t>
  </si>
  <si>
    <t>State Funded (99555-1173-04)</t>
  </si>
  <si>
    <t>From West of Davies Plantation Road to Fayette County Line</t>
  </si>
  <si>
    <t>I-40, From West of Davies Plantation Road to Fayette County Line - Resurfacing and Bridge Deck Repair</t>
  </si>
  <si>
    <t>Mill 2", CS &amp; D</t>
  </si>
  <si>
    <t>CONV</t>
  </si>
  <si>
    <t>79I00400133, 79I00400134, 79I00400135, 79I00400136</t>
  </si>
  <si>
    <t>NH-I-40-1(343) (79903-4116-04, 79903-8116-44)</t>
  </si>
  <si>
    <t>Campground Lane</t>
  </si>
  <si>
    <t>0B188</t>
  </si>
  <si>
    <t>Campground Lane, Bridge over Duck River, LM 0.03 in Old Stone Fort State Park (IA)</t>
  </si>
  <si>
    <t>160B1880001</t>
  </si>
  <si>
    <t>BRZ-1600(22) (16945-3681-94)</t>
  </si>
  <si>
    <t>Training for Tennessee Department of Transportation Workforce FY-2021-2023</t>
  </si>
  <si>
    <t>From East of Canada Road to SR-205 (Collierville-Arlington Road) (IA)</t>
  </si>
  <si>
    <t>I-40, From East of Canada Road to SR-205 (Collierville-Arlington Road) - Widen</t>
  </si>
  <si>
    <t>IM-40-1(314) (79003-3198-44)</t>
  </si>
  <si>
    <t>Tim Baird</t>
  </si>
  <si>
    <t>Perkins St Ext</t>
  </si>
  <si>
    <t>2814</t>
  </si>
  <si>
    <t>Perkins St Ext at NSR at LM 5.72 in Memphis</t>
  </si>
  <si>
    <t>Jennifer Rose</t>
  </si>
  <si>
    <t>East College Street at CSX Railroad, LM 0.74 in Brownsville</t>
  </si>
  <si>
    <t>HSIP-R00S(181) (38950-2553-94)</t>
  </si>
  <si>
    <t>Meigs County Routine Maintenance</t>
  </si>
  <si>
    <t>State Funded (61000-4200-04)</t>
  </si>
  <si>
    <t>Alf Threet Road</t>
  </si>
  <si>
    <t>0A576</t>
  </si>
  <si>
    <t>SA-25038(1), Taylor Place Rd to Frank Campbell Rd</t>
  </si>
  <si>
    <t>State Funded (25945-8472-04)</t>
  </si>
  <si>
    <t>Memphis ITS Control Center FY 2020-2022 (Operations)</t>
  </si>
  <si>
    <t>Gallatin - Land Acq</t>
  </si>
  <si>
    <t>State Funded (83555-0153-04)</t>
  </si>
  <si>
    <t>Cynthia (old) Allen</t>
  </si>
  <si>
    <t>New Allen Rd.</t>
  </si>
  <si>
    <t>2823</t>
  </si>
  <si>
    <t>New Allen Road, Intersection at Hawkins Mill Road in Memphis</t>
  </si>
  <si>
    <t>HSIP-2823(5) (79961-3202-94)</t>
  </si>
  <si>
    <t>From SR-20 to South of the Humphreys County Line - 3 Spot Improvements at (E, H &amp; K) (IA)</t>
  </si>
  <si>
    <t>SR-13, 3 Spot Improvements at (E,H and K), SR-20 to S of Humphreys COL - Passing Ln, Turn Ln, Rd Alignment</t>
  </si>
  <si>
    <t>STP-13(45) (68001-3251-14)</t>
  </si>
  <si>
    <t>From SR-20 to South of the Humphreys County Line - 4 spot improvements at locations B, C, D &amp; F (IA)</t>
  </si>
  <si>
    <t>Widening to 3-ln. 1 through lane in each direction and 1 through lane in alternating directions.</t>
  </si>
  <si>
    <t>STP/HIP-13(59) (68001-3254-14)</t>
  </si>
  <si>
    <t>8th Street NE at Norfolk Southern Railroad, LM 0.79 in Cleveland</t>
  </si>
  <si>
    <t>Project includes the installation of CWT track circuitry, bell installation, emergency notification signs, crossbuck signs, and the upgrading of battery packs, existing gates, and LED flashing lights.</t>
  </si>
  <si>
    <t>Keep Tennessee Beautiful (SFY 2011 - SFY 2018)</t>
  </si>
  <si>
    <t>State Funded (99109-4902-04)</t>
  </si>
  <si>
    <t>Beautification Office Special Projects</t>
  </si>
  <si>
    <t>Highway Beautification</t>
  </si>
  <si>
    <t>State Funded (99108-4941-04)</t>
  </si>
  <si>
    <t>Indian Ridge Road at SR-381 and Skyline Drive</t>
  </si>
  <si>
    <t>Bridge widening and intersection improvements on Indian Ridge Rd at SR-381 (State of Franklin Rd)</t>
  </si>
  <si>
    <t>STP-M-5584(1) (90LPLM-F3-017)</t>
  </si>
  <si>
    <t>M21OAHQ_C13SR_CGTUNOPS</t>
  </si>
  <si>
    <t>Cumberland Gap Tunnel Operations</t>
  </si>
  <si>
    <t>State Funded (13002-4276-04)</t>
  </si>
  <si>
    <t>Darron Seavers</t>
  </si>
  <si>
    <t>Tri-Cities - RW Rubber Removal and Airfield Markings - AiP</t>
  </si>
  <si>
    <t>State Funded (82555-1015-04)</t>
  </si>
  <si>
    <t>SR-111</t>
  </si>
  <si>
    <t>From North of White County Line to North of South Jefferson Avenue</t>
  </si>
  <si>
    <t>Micro @ 22#/SY &amp; Fog Seal Shoulders</t>
  </si>
  <si>
    <t>STP-NHE-111(67) (71004-8230-14)</t>
  </si>
  <si>
    <t>SR-251</t>
  </si>
  <si>
    <t>SR-249 to Davidson County Line</t>
  </si>
  <si>
    <t>Mill &amp; 411 D</t>
  </si>
  <si>
    <t>ARRA-STP-251(12) (11014-8217-14)</t>
  </si>
  <si>
    <t>Tennessee Environmental Streamlining Agreement (TESA) with U.S. Fish and Wildlife Service (USFWS) - FY 2021 - 2022</t>
  </si>
  <si>
    <t>Tennessee Environmental Streamlining Agreement (TESA) with the U.S. Army Corps of Engineers - FY 2021 - 2022</t>
  </si>
  <si>
    <t>Chris Armstrong</t>
  </si>
  <si>
    <t>SR-10/SR-25, Intersection at SR-141/Halltown Road in Hartsville</t>
  </si>
  <si>
    <t>State Funded (85001-3227-04)</t>
  </si>
  <si>
    <t>Bridge over Sulphur Fork Creek, LM 0.21 (IA)</t>
  </si>
  <si>
    <t>Widening through rehabilitation of bridge.</t>
  </si>
  <si>
    <t>74SR0760001</t>
  </si>
  <si>
    <t>State Funded (74012-4211-04)</t>
  </si>
  <si>
    <t>I-26</t>
  </si>
  <si>
    <t>Interchange at SR-354(Exit 17) (IA)</t>
  </si>
  <si>
    <t>Interchange modification</t>
  </si>
  <si>
    <t>Modify Interchange</t>
  </si>
  <si>
    <t>NH-I-26(44) (90085-3164-44)</t>
  </si>
  <si>
    <t>LIC</t>
  </si>
  <si>
    <t>0C681</t>
  </si>
  <si>
    <t>Greenlea Boulevard Extension, From SR-386 (Vietnam Veterans Boulevard) to SR-174(Long Hollow Pike)</t>
  </si>
  <si>
    <t>Construct Greenlea Blvd Extension From SR-386 (Vietnam Veterans Blvd) to SR-174 (Long Hollow Pike).</t>
  </si>
  <si>
    <t>State Funded (83017-3248-04)</t>
  </si>
  <si>
    <t>From SR-321(Ooltewah-Ringgold Road) to East Brainerd Road in Chattanooga</t>
  </si>
  <si>
    <t>From Near Layton Lane to East Brainerd Road (***) (IA)</t>
  </si>
  <si>
    <t>Widen existing 2-ln to 2 @ 12' travel lanes with a continuous 12' center turn lane along with curb and gutter, 4' paved shoulders; bike path and 5' sidewalks on both sides.</t>
  </si>
  <si>
    <t>at Rest Area(Ramp Improvements)</t>
  </si>
  <si>
    <t>IME-81-1(115) (45003-3129-44)</t>
  </si>
  <si>
    <t>SR-136</t>
  </si>
  <si>
    <t>SR-111 to I-40 (IA)</t>
  </si>
  <si>
    <t>WIDEN EXISTING 2-LN TO 5-LN WITH CENTER TURN LANE, SHOULDERS, CURB AND GUTTER, AND SIDEWALK</t>
  </si>
  <si>
    <t>STP/NHFP-136(8) (71012-3231-14)</t>
  </si>
  <si>
    <t>Olgiati Bridge over Tennessee River in Chattanooga</t>
  </si>
  <si>
    <t>Widen the Olgiati Bridge from three lanes in both northbound and southbound directions to four lanes in the northbound direction and four lanes and an acceleration lane in the southbound direction.  Separate the northbound and southbound lanes with an additional center lane on either side of a concrete barrier.</t>
  </si>
  <si>
    <t>NHE-29(72) (33018-3208-14)</t>
  </si>
  <si>
    <t>Clarksburg/Smyrna Road</t>
  </si>
  <si>
    <t>0A490</t>
  </si>
  <si>
    <t>SA-00912(13), SA-0914 to 1.05M North</t>
  </si>
  <si>
    <t>State Funded (09069-8414-04)</t>
  </si>
  <si>
    <t>Interchanges at SR-2(Broad Street) and SR-58 (Market Street) in Chattanooga (IA)</t>
  </si>
  <si>
    <t>Construct a new collector distributor (CD) Road south of I-24, beginning west of the I-24 and SR-29 (US-27) interchange and extending parallel with I-24 to east of Market Street. The project will replace existing ramps on the south at Broad, Williams, and Market Streets, with new signalized intersections at Broad, Market and Williams Streets.</t>
  </si>
  <si>
    <t>NH-I-24-3(90) (33002-3169-44)</t>
  </si>
  <si>
    <t>Arran Addington</t>
  </si>
  <si>
    <t>Andy Barlow</t>
  </si>
  <si>
    <t>Various Roads in Shelby County</t>
  </si>
  <si>
    <t>Resurfacing of Winchester from Tournament to Forest-Hill Irene, Holmes from Hacks Cross to Byhalia, Raleigh LaGrange from Houston Levee to Pisgah, Germantown from Shelby to Richmond, Brunswick from Hwy 70 to Old Brownsville, and Riverdale from Germantown Trails to State Line.</t>
  </si>
  <si>
    <t>STP-M-9409(139) (79LPLM-F3-167)</t>
  </si>
  <si>
    <t>SR-237</t>
  </si>
  <si>
    <t>(Rossview Road), From Cardinal Lane to Powell Road</t>
  </si>
  <si>
    <t>SR-237 (Rossview Road): Widen Rossview Road to 5 lanes from Cardinal Lane to Powell Road</t>
  </si>
  <si>
    <t>STP-M-237(16) (63LPLM-F3-073)</t>
  </si>
  <si>
    <t>Morristown - Grounds Maint Equip</t>
  </si>
  <si>
    <t>State Funded (32555-0345-04)</t>
  </si>
  <si>
    <t>00803</t>
  </si>
  <si>
    <t>Raleigh Millington Road, Intersection at New Allen Road in Memphis</t>
  </si>
  <si>
    <t>HSIP-803(4) (79946-3598-94)</t>
  </si>
  <si>
    <t>FY21 Grainger County Salt Bin 40' x 125' - Replace Salt Bin (Thorn Hill)</t>
  </si>
  <si>
    <t>Replace Salt Bin</t>
  </si>
  <si>
    <t>State Funded (29999-3604-04)</t>
  </si>
  <si>
    <t>Replace Jackson CO MTC Bldg</t>
  </si>
  <si>
    <t>State Funded (44999-3603-04)</t>
  </si>
  <si>
    <t>FY21 Jefferson County Salt Bin 40' x 125' - Replace Salt Bin (Dandridge)</t>
  </si>
  <si>
    <t>State Funded (45999-3608-04)</t>
  </si>
  <si>
    <t>Replace Roane County Maintenance Building</t>
  </si>
  <si>
    <t>State Funded (73999-3612-04)</t>
  </si>
  <si>
    <t>Vines Ridge Road</t>
  </si>
  <si>
    <t>0A302</t>
  </si>
  <si>
    <t>Vines Ridge Road, Bridge over Big Laurel Creek LM 1.06 (IA)</t>
  </si>
  <si>
    <t>Vines Ridge Road, Bridge over Big Laurel Creek LM 1.06 - Bridge Replacement</t>
  </si>
  <si>
    <t>250A3020001</t>
  </si>
  <si>
    <t>BRZ-2500(28) (25945-3480-94)</t>
  </si>
  <si>
    <t>S. Perkins Road</t>
  </si>
  <si>
    <t>02814</t>
  </si>
  <si>
    <t>South Perkins Road, Intersection at Old Lamar Avenue and Hungerford Road, LM 0.30 in Memphis</t>
  </si>
  <si>
    <t>Project involves: Signalization, earthwork, Utilities, drainage, pavement removal, paving, pavement markings and signing.</t>
  </si>
  <si>
    <t>HSIP-2814(4) (79960-3598-94)</t>
  </si>
  <si>
    <t>Sandy Wilson</t>
  </si>
  <si>
    <t>Intersection at Curve Nankipoo Road, LM 14.43</t>
  </si>
  <si>
    <t>HSIP-3(133) (49131-3208-94)</t>
  </si>
  <si>
    <t>SR-156</t>
  </si>
  <si>
    <t>Bridge over Running Water Creek, LM 25.58</t>
  </si>
  <si>
    <t>SR-156, Bridge over Running Water Creek, LM 25.58 - Bridge Repair</t>
  </si>
  <si>
    <t>Bridge Rehabilitation</t>
  </si>
  <si>
    <t>58SR1560013</t>
  </si>
  <si>
    <t>BH-STP-156(7) (58016-3239-94)</t>
  </si>
  <si>
    <t>Solar Farm Interchange - Phase 1</t>
  </si>
  <si>
    <t>I-40, Solar Farm Interchange - Phase 1 - Grade,Drain,Bridge Demolition, Pave, Sign, Lighting and Marking</t>
  </si>
  <si>
    <t>NH-I-40-1(339) (38001-3186-44)</t>
  </si>
  <si>
    <t>Bridge at Albright Road (Demolish Bridge and Road Closure)</t>
  </si>
  <si>
    <t>Demo and Site Preparation</t>
  </si>
  <si>
    <t>IME-40-1(332) (38001-3187-44)</t>
  </si>
  <si>
    <t>Lauderdale County ARRA Work</t>
  </si>
  <si>
    <t>State Funded (49945-3696-04)</t>
  </si>
  <si>
    <t>Hancock County ARRA Work</t>
  </si>
  <si>
    <t>State Funded (34945-3630-04)</t>
  </si>
  <si>
    <t>M21LTHQ_R1ISR_ATTENREP REGION 1</t>
  </si>
  <si>
    <t>FY21 On-Call Impact Attenuator Repair - Region 1 Interstate and SRs</t>
  </si>
  <si>
    <t>State Funded (98101-4111-04)</t>
  </si>
  <si>
    <t>Region 2</t>
  </si>
  <si>
    <t>M21LTHQ_R2ISR_ATTENREP REGION 2</t>
  </si>
  <si>
    <t>FY21 On-Call Impact Attenuator Repair - Region 2 Interstate and SRs</t>
  </si>
  <si>
    <t>State Funded (98200-4172-04)</t>
  </si>
  <si>
    <t>M21LTHQ_R3ISR_ATTENREP REGION 3</t>
  </si>
  <si>
    <t>FY21 On-Call Impact Attenuator Repair - Region 3 Interstate and SRs</t>
  </si>
  <si>
    <t>State Funded (98304-4132-04)</t>
  </si>
  <si>
    <t>M21LTHQ_R4ISR_ATTENREP REGION 4</t>
  </si>
  <si>
    <t>FY21 On-Call Impact Attenuator Repair - Region 4 Interstate and SRs</t>
  </si>
  <si>
    <t>State Funded (98400-4178-04)</t>
  </si>
  <si>
    <t>M20LTHQ_R1ISR_SIGNREP Reg. 1 FY20 On-Call Signing - Interstate and SRs</t>
  </si>
  <si>
    <t>Signs</t>
  </si>
  <si>
    <t>State Funded (98100-4165-04)</t>
  </si>
  <si>
    <t>M20LTHQ_R2ISR_SIGNREP Reg. 2 FY20 On-Call Signing - Interstate and SRs</t>
  </si>
  <si>
    <t>State Funded (98200-4145-04)</t>
  </si>
  <si>
    <t>M20LTHQ_R3ISR_SIGNREP Reg. 3 FY20 On-Call Signing - Interstate and SRs</t>
  </si>
  <si>
    <t>State Funded (98303-4183-04)</t>
  </si>
  <si>
    <t>M20LTHQ_R4ISR_SIGNREP Reg. 4 FY20 On-Call Signing - Interstate and SRs</t>
  </si>
  <si>
    <t>State Funded (98400-4150-04)</t>
  </si>
  <si>
    <t>Bridge over Overflow of Wolf River (LL), LM 20.13</t>
  </si>
  <si>
    <t>79SR0140027</t>
  </si>
  <si>
    <t>State Funded (79224-4210-04)</t>
  </si>
  <si>
    <t>From West of SR-20 (US-412) to East of SR-5 (US-45) (Includes Interchanges at US-45 Bypass and US-45)</t>
  </si>
  <si>
    <t>I-40, From West of SR-20 (US-412) to East of SR-5 (US-45) (Includes Interchanges at US-45 Bypass and US-45) - Widen 4 Lane to 6 Lane</t>
  </si>
  <si>
    <t>From East of SR-5(US-45) to East of SR-1(US-70) in Jackson (IA)</t>
  </si>
  <si>
    <t>Widen 4-ln to 6-ln on existing alignment.</t>
  </si>
  <si>
    <t>NH-I-40-2(337) (57201-3153-44)</t>
  </si>
  <si>
    <t>From West of SR-186(US-45 ByPass) to East of SR-5(North Highland Ave)</t>
  </si>
  <si>
    <t>Widen 4-ln to 6-ln on existing alignment, modify interchanges at SR-186 (US-45 bypass) and SR-5 (Highland Ave)</t>
  </si>
  <si>
    <t>NH-I-40-1(348) (57201-3149-44)</t>
  </si>
  <si>
    <t>Eastbound near Mile Marker 250 (EPD) - Truck Climbing Lane</t>
  </si>
  <si>
    <t>Construct truck climbing lane</t>
  </si>
  <si>
    <t>IM/NH-40-5(138) (80001-3183-44)</t>
  </si>
  <si>
    <t>Eastbound near Mile Marker 339 (Truck Climbing Lane)</t>
  </si>
  <si>
    <t>IM/NH-I-40-6(153) (18100-3152-44)</t>
  </si>
  <si>
    <t>Interchange at I-24 (IA)</t>
  </si>
  <si>
    <t>Widen I-75 from near the Ringgold Road interchange to near the East Brainerd Road interchange; widen I-24 near the Belvoir Road interchange and the I-24; I-75 interchange; change access to the I-75 welcome center; build new bridges for Spring Creek Road, McBrien Road, and Moore Road over I-24.</t>
  </si>
  <si>
    <t>IM/NH-75-1(131) (33005-3181-44)</t>
  </si>
  <si>
    <t>Annual Permit / Fees</t>
  </si>
  <si>
    <t>State Funded (99108-4992-04)</t>
  </si>
  <si>
    <t>Marshall County ARRA Work</t>
  </si>
  <si>
    <t>State Funded (59945-3684-04)</t>
  </si>
  <si>
    <t>Scott County ARRA Work</t>
  </si>
  <si>
    <t>State Funded (76945-3667-04)</t>
  </si>
  <si>
    <t>SR-230</t>
  </si>
  <si>
    <t>Bridge over Piney River, LM 11.46</t>
  </si>
  <si>
    <t>41S61730001</t>
  </si>
  <si>
    <t>BR-STP-230(17) (41049-3231-94); State Funded (41049-4228-04)</t>
  </si>
  <si>
    <t>State Funded (41049-4232-04)</t>
  </si>
  <si>
    <t>East Tennessee Crossing National Scenic Byway - Signs</t>
  </si>
  <si>
    <t>STP-EN-REG1(79) (98017-3168-94)</t>
  </si>
  <si>
    <t>Van Stovall</t>
  </si>
  <si>
    <t>Hazelwood Street at Norfolk Southern Railroad In Bristol</t>
  </si>
  <si>
    <t>M21LTHQ_R1ISR_OCCABLEREP Various Interstate and SRs - Cable Barrier Repair</t>
  </si>
  <si>
    <t>FY21 On-Call Cable Barrier Repair-Region 1 Interstate and SRs</t>
  </si>
  <si>
    <t>State Funded (98100-4166-04)</t>
  </si>
  <si>
    <t>M16LTHQ_R2ISR_OCCABLEREP Various Interstate and SR's - Cable Barrier Repair</t>
  </si>
  <si>
    <t>State Funded (98028-4198-04)</t>
  </si>
  <si>
    <t>M21LTHQ_R2ISR_OCCABLEREP Various Interstate and SRs - Cable Barrier Repair</t>
  </si>
  <si>
    <t>FY21 On-Call Cable Barrier Repair-Region 2 Interstate and SRs</t>
  </si>
  <si>
    <t>State Funded (98200-4148-04)</t>
  </si>
  <si>
    <t>M19LTHQ_R4ISR_OCCABLEREP Various Interstate and SRs - Cable Barrier Repair</t>
  </si>
  <si>
    <t>FY19 On-Call Cable Barrier Repair-Region 4 Interstate and SRs</t>
  </si>
  <si>
    <t>State Funded (98049-4186-04)</t>
  </si>
  <si>
    <t>M21LTHQ_R4ISR_OCCABLEREP Various Interstate and SRs - Cable Barrier Repair</t>
  </si>
  <si>
    <t>FY21 On-Call Cable Barrier Repair-Region 4 Interstate and SRs</t>
  </si>
  <si>
    <t>State Funded (98400-4151-04)</t>
  </si>
  <si>
    <t>M19LTHQ_R3ISR_OCCABLEREP Various Interstate and SRs - Cable Barrier Repair</t>
  </si>
  <si>
    <t>FY19 On-Call Cable Barrier Repair-Region 3 Interstate and SRs</t>
  </si>
  <si>
    <t>State Funded (98302-4198-04)</t>
  </si>
  <si>
    <t>M21LTHQ_R3ISR_OCCABLEREP Various Interstate and SRs - Cable Barrier Repair</t>
  </si>
  <si>
    <t>FY21 On-Call Cable Barrier Repair-Region 3 Interstate and SRs</t>
  </si>
  <si>
    <t>State Funded (98303-4185-04)</t>
  </si>
  <si>
    <t>Meghan Wilson</t>
  </si>
  <si>
    <t>Norman Chapel Road, from East of Adkisson Drive to Peerless Road</t>
  </si>
  <si>
    <t>Project will include cold planing, resurfacing, restriping and drainage improvements. Project will also include sidewalk and ADA curb ramp improvements. City will perform related utility work in the project area (fire hydrant and utility pole moves) at their own expense.</t>
  </si>
  <si>
    <t>STP-M-9203(18) (06LPLM-F3-027)</t>
  </si>
  <si>
    <t>PE for State Route Resurfacing, Region 1</t>
  </si>
  <si>
    <t>State Funded (98013-4203-04)</t>
  </si>
  <si>
    <t>Intersection with Harbert Avenue</t>
  </si>
  <si>
    <t>Project involves Right-of-Way, clearing, grubbing, drainage, Utilities, pavement removal, pavement appurtenances, landscape, signing and pavement markings.</t>
  </si>
  <si>
    <t>HSIP-NH-3(115) (79017-3292-94)</t>
  </si>
  <si>
    <t>Gena Gilliam</t>
  </si>
  <si>
    <t>Hatten Track Road Extension Phase 2 SR-386 to US-31E</t>
  </si>
  <si>
    <t>Study</t>
  </si>
  <si>
    <t>near LM 2.2 (Rockfall Mitigation)</t>
  </si>
  <si>
    <t>Mitigation - Rockfall</t>
  </si>
  <si>
    <t>STP-90(6) (07012-3236-14)</t>
  </si>
  <si>
    <t>near LM 2.0 - Outcropping Removal</t>
  </si>
  <si>
    <t>TAMP Rockfall</t>
  </si>
  <si>
    <t>State Funded (07012-3240-04)</t>
  </si>
  <si>
    <t>Emergency Repairs, Non-MMS TDOT staff Response to Flood Damage</t>
  </si>
  <si>
    <t>ER-STP-9900(41) (99109-3132-14)</t>
  </si>
  <si>
    <t>Denise Baker</t>
  </si>
  <si>
    <t>West 6th Street</t>
  </si>
  <si>
    <t>05691</t>
  </si>
  <si>
    <t>West 6th Street, From SR-7 (North Garden Street) to North Main Street in Columbia</t>
  </si>
  <si>
    <t>Improvement along West 6th Street from North Garden Street to North Main Street consisting of street trees, landscape islands, sitting areas, stamped concrete or paver brick sidewalks, locations for public area sculptures, screening walls to obscure utility vaults and transformers, and on-street parking reconfiguration</t>
  </si>
  <si>
    <t>Sidewalk Improvements</t>
  </si>
  <si>
    <t>STP-M-5691(10) (60LPLM-F3-030)</t>
  </si>
  <si>
    <t>SR-127</t>
  </si>
  <si>
    <t>Bridge over Elk River, LM 6.21</t>
  </si>
  <si>
    <t>SR-127, Bridge over Elk River, LM 6.21 - Bridge Replacement</t>
  </si>
  <si>
    <t>26SR1270001</t>
  </si>
  <si>
    <t>BR-STP-127(18) (26013-3214-94)</t>
  </si>
  <si>
    <t>Reed Hillen</t>
  </si>
  <si>
    <t>13 Intersections Throughout Shelby County (Retiming/VD/EVP Work)</t>
  </si>
  <si>
    <t>Project ID's 16, 29, 30, 34, 35, 38, 39, 41, 43, 44, 48, 49, &amp; 54</t>
  </si>
  <si>
    <t>Signalization</t>
  </si>
  <si>
    <t>CM-7900(41) (79947-3416-54)</t>
  </si>
  <si>
    <t>I-55</t>
  </si>
  <si>
    <t>ICG R/R Bridge over I-55, LM 7.23</t>
  </si>
  <si>
    <t>construction will consist of adding a splice plate to the exterior flange</t>
  </si>
  <si>
    <t>79I00550049</t>
  </si>
  <si>
    <t>State Funded (79005-4178-04)</t>
  </si>
  <si>
    <t>Various Local Roads in Shelby County (Local Roads Safety Initiative)</t>
  </si>
  <si>
    <t>Various Local Roads in Shelby County (Local Roads Safety Initiative) - Pavement Markings, Signs</t>
  </si>
  <si>
    <t>NHS, None, Other</t>
  </si>
  <si>
    <t>HSIP-7900(53) (79947-3433-94)</t>
  </si>
  <si>
    <t>SR-21</t>
  </si>
  <si>
    <t>Bridge over Branch, LM 1.20</t>
  </si>
  <si>
    <t>SR-21, Bridge over Branch, LM 1.20 - Bridge Replacement</t>
  </si>
  <si>
    <t>48SR0210001</t>
  </si>
  <si>
    <t>R-BR-STP-21(12) (48001-3206-94)</t>
  </si>
  <si>
    <t>SR-297</t>
  </si>
  <si>
    <t>Bridge Over Lick Fork Creek, LM 5.25</t>
  </si>
  <si>
    <t>SR-297, Bridge over Lick Fork Creek, LM 5.25 - Bridge Replacement</t>
  </si>
  <si>
    <t>07S23450007</t>
  </si>
  <si>
    <t>BR-STP-297(5) (07026-3211-94)</t>
  </si>
  <si>
    <t>SR-78</t>
  </si>
  <si>
    <t>Bridge over Drainage Ditch, LM 16.51</t>
  </si>
  <si>
    <t>SR-78, Bridge over Drainage Ditch, LM 16.51 - Bridge Replacement</t>
  </si>
  <si>
    <t>48SR0780011</t>
  </si>
  <si>
    <t>BR-STP-78(18) (48005-3217-94)</t>
  </si>
  <si>
    <t>Bridge over Meridian Creek, LM 4.70</t>
  </si>
  <si>
    <t>SR-18, Bridge over Meridian Creek, LM 4.70 - Bridge Replacement</t>
  </si>
  <si>
    <t>57SR0180001</t>
  </si>
  <si>
    <t>BR-STP-18(28) (57010-3215-94)</t>
  </si>
  <si>
    <t>SR-288</t>
  </si>
  <si>
    <t>Bridge over Collins River, LM 4.97</t>
  </si>
  <si>
    <t>SR-288, Bridge over Collins River, LM 4.97 - Bridge Replacement</t>
  </si>
  <si>
    <t>89S44440001</t>
  </si>
  <si>
    <t>BR-STP-288(7) (89024-3213-94)</t>
  </si>
  <si>
    <t>SR-138</t>
  </si>
  <si>
    <t>Bridge over Muddy Creek, LM 1.15</t>
  </si>
  <si>
    <t>SR-138, Bridge over Muddy Creek, LM 1.15 - Bridge Replacement, Guardrail</t>
  </si>
  <si>
    <t>57SR1380001</t>
  </si>
  <si>
    <t>BR-STP-138(8) (57014-3222-94)</t>
  </si>
  <si>
    <t>SR-141</t>
  </si>
  <si>
    <t>Bridge over Cumberland River, LM 6.25</t>
  </si>
  <si>
    <t>85SR1410005</t>
  </si>
  <si>
    <t>State Funded (85007-3225-04)</t>
  </si>
  <si>
    <t>Tellico Avenue</t>
  </si>
  <si>
    <t>03674</t>
  </si>
  <si>
    <t>Tellico Avenue, Intersection at Railroad Avenue in Athens</t>
  </si>
  <si>
    <t>HSIP-3674(10) (54951-3569-94)</t>
  </si>
  <si>
    <t>Slide Repair at LM 1.00</t>
  </si>
  <si>
    <t>Mitigation - Slide</t>
  </si>
  <si>
    <t>TAMP Slide</t>
  </si>
  <si>
    <t>State Funded (21006-4208-04)</t>
  </si>
  <si>
    <t>Truck Climbing Lane, MP 135.5 to MP 140.1(NBL)</t>
  </si>
  <si>
    <t>I-75, Truck Climbing Lane, MP 135.5 to MP 140.1 - Widen, Striping, Pavement Marking, Guardrail</t>
  </si>
  <si>
    <t>IM/NH-75-3(154) (07100-3141-44, 07100-3155-44); State Funded (07100-4167-04)</t>
  </si>
  <si>
    <t>Coffee, Grundy, Marion</t>
  </si>
  <si>
    <t>(Monteagle Mountain), From West of SR-55(Exit 111) to East of SR-150(Exit 152) - ITS Implementation</t>
  </si>
  <si>
    <t>I-24 (Monteagle Mountain), From West of SR-55(Exit 111) to East of SR-150(Exit 152) - ITS Implementation.</t>
  </si>
  <si>
    <t>IM/NH-24-2(143) (98028-3123-44)</t>
  </si>
  <si>
    <t>Interchange at SR-99 (US-412) in Columbia (IA)</t>
  </si>
  <si>
    <t>IM/NH-65-2(96) (60001-3156-44)</t>
  </si>
  <si>
    <t>From East of SR-109 to East of I-840 (IA)</t>
  </si>
  <si>
    <t>Widen from 4-ln to 8-ln</t>
  </si>
  <si>
    <t>R-IM/NH-40-5(142) (95100-3107-44)</t>
  </si>
  <si>
    <t>M11OAHQ_R3ISR_DMGAS_2011_01 DISASTER ASSESSMENT</t>
  </si>
  <si>
    <t>State Funded (98300-4104-04)</t>
  </si>
  <si>
    <t>Belinda Hampton</t>
  </si>
  <si>
    <t>Beech River - Erosion Control / Repairs</t>
  </si>
  <si>
    <t>State Funded (39555-0732-04)</t>
  </si>
  <si>
    <t>Interchange at SR-9</t>
  </si>
  <si>
    <t>I-40, Interchange at SR-9 - Intersection Improvements</t>
  </si>
  <si>
    <t>HSIP-I-40-8(168) (15100-3100-94)</t>
  </si>
  <si>
    <t>Preliminary Environmental Work</t>
  </si>
  <si>
    <t>John Phillips</t>
  </si>
  <si>
    <t>SIA</t>
  </si>
  <si>
    <t>Industrial Access Road serving Electrolux Inc. in Springfield</t>
  </si>
  <si>
    <t>Economic Development</t>
  </si>
  <si>
    <t>State Funded (74950-3547-04)</t>
  </si>
  <si>
    <t>Ringgold Road</t>
  </si>
  <si>
    <t>Ringgold Road, South Seminole Drive to I-75</t>
  </si>
  <si>
    <t>Retrofitting Intersections for ADA compliance in East Ridge, TN along Ringgold Road from South Seminole Drive to I-75, a total of 42 intersections. **(STP funds are being transferred to PIN 122000.00 (TAP) to complete ROW and Construction because scope and termini overlap)**</t>
  </si>
  <si>
    <t>STP-M-9213(4) (33LPLM-F3-087)</t>
  </si>
  <si>
    <t>03659</t>
  </si>
  <si>
    <t>(25th Street NW), Intersection at Georgetown Road/Westside Drive in Cleveland</t>
  </si>
  <si>
    <t>Intersection Improvements for Georgetown Road and Westside Drive at 25th Street NW (State Route 60). Project will improve 650 feet of Georgetown Road by adding northbound left turn lane and widening existing lanes. Includes milling and resurfacing, replacement of existing stormwater drainage system, curb and gutter, sidewalk sections, retaining wall and striping.</t>
  </si>
  <si>
    <t>STP-M-60(23) (06LPLM-F3-030)</t>
  </si>
  <si>
    <t>Kim Brymer</t>
  </si>
  <si>
    <t>Various Corridors in Franklin (ITS Software Expansion)</t>
  </si>
  <si>
    <t>Various Corridors in Franklin - ITS Adaptive Traffic Control System Software Expansion</t>
  </si>
  <si>
    <t>STP-M-9305(30) (94LPLM-F3-065)</t>
  </si>
  <si>
    <t>Bridge over Roaring Paunch Creek, LM 25.79</t>
  </si>
  <si>
    <t>76SR0290025</t>
  </si>
  <si>
    <t>State Funded (76001-4290-04)</t>
  </si>
  <si>
    <t>Larry McGoogin</t>
  </si>
  <si>
    <t>Jon Zirkle</t>
  </si>
  <si>
    <t>(Bradyville Pike), From SR-2 (US-41, SE Broad Street) to Rutherford Boulevard in Murfreesboro (IA)</t>
  </si>
  <si>
    <t>Widen SR-99 (Bradyville Pike) from 2 to 3 lanes with sidewalks, bike lanes and transit shelters.</t>
  </si>
  <si>
    <t>STP/M-99(35) (75LPLM-F3-031)</t>
  </si>
  <si>
    <t>M21LTHQ_R1ISR_SWEEP</t>
  </si>
  <si>
    <t>Sweeping on Various Interstate and State Routes</t>
  </si>
  <si>
    <t>State Funded (98100-4167-04)</t>
  </si>
  <si>
    <t>M21LTHQ_R1ISR_SWNDRCLN</t>
  </si>
  <si>
    <t>Sweeping and Drain Cleaning on Various Interstate and State Routes</t>
  </si>
  <si>
    <t>State Funded (98100-4168-04)</t>
  </si>
  <si>
    <t>M21LTHQ_R1ISR_CONCREP</t>
  </si>
  <si>
    <t>State Funded (98100-4188-04)</t>
  </si>
  <si>
    <t>M21LTHQ_R2ISR_SWNDRCLN</t>
  </si>
  <si>
    <t>State Funded (98200-4149-04)</t>
  </si>
  <si>
    <t>M19LTHQ_R2ISR_CONCREP</t>
  </si>
  <si>
    <t>State Funded (98029-4192-04)</t>
  </si>
  <si>
    <t>M21LTHQ_R2ISR_CONCREP</t>
  </si>
  <si>
    <t>State Funded (98200-4153-04)</t>
  </si>
  <si>
    <t>M21LTHQ_R3ISR_SWNDRCLN</t>
  </si>
  <si>
    <t>State Funded (98303-4186-04)</t>
  </si>
  <si>
    <t>M21LTHQ_R3ISR_CONCREP</t>
  </si>
  <si>
    <t>State Funded (98303-4196-04)</t>
  </si>
  <si>
    <t>M21LTHQ_R4ISR_SWNDRCLN</t>
  </si>
  <si>
    <t>State Funded (98400-4152-04)</t>
  </si>
  <si>
    <t>M19LTHQ_R4ISR_CONCREP</t>
  </si>
  <si>
    <t>State Funded (98049-4192-04)</t>
  </si>
  <si>
    <t>M21LTHQ_R4ISR_CONCREP</t>
  </si>
  <si>
    <t>State Funded (98400-4156-04)</t>
  </si>
  <si>
    <t>M21LTHQ_D39SR_M&amp;L_D39EAST</t>
  </si>
  <si>
    <t>State Funded (98303-4297-04)</t>
  </si>
  <si>
    <t>Sarah Sutton</t>
  </si>
  <si>
    <t>M21LTHQ_R4I_M&amp;L_SWATHEAST</t>
  </si>
  <si>
    <t>State Funded (98400-4158-04)</t>
  </si>
  <si>
    <t>M16LTHQ_D41SR_M&amp;L</t>
  </si>
  <si>
    <t>State Funded (98049-4208-04)</t>
  </si>
  <si>
    <t>M21LTHQ_D47SR_M&amp;L_D47EAST</t>
  </si>
  <si>
    <t>State Funded (98400-4260-04)</t>
  </si>
  <si>
    <t>M21LTHQ_D28SR_M&amp;L_D28EAST</t>
  </si>
  <si>
    <t>State Funded (98200-4254-04)</t>
  </si>
  <si>
    <t>M21LTHQ_D28SR_M&amp;L_D28NORTH</t>
  </si>
  <si>
    <t>State Funded (98200-4265-04)</t>
  </si>
  <si>
    <t>M21LTHQ_D48SR_M&amp;L_D48SOUTH</t>
  </si>
  <si>
    <t>State Funded (98400-4262-04)</t>
  </si>
  <si>
    <t>M21LTHQ_D28SR_M&amp;L_D28WEST</t>
  </si>
  <si>
    <t>State Funded (98200-4260-04)</t>
  </si>
  <si>
    <t>M21LTHQ_R2I_M&amp;L_R2INTERSTATE</t>
  </si>
  <si>
    <t>State Funded (98200-4162-04)</t>
  </si>
  <si>
    <t>M21LTHQ_D48SR_M&amp;L_D48NORTH</t>
  </si>
  <si>
    <t>State Funded (98400-4264-04)</t>
  </si>
  <si>
    <t>M21LTHQ_D37ISR_M&amp;L_D37SOUTH</t>
  </si>
  <si>
    <t>State Funded (98304-4107-04)</t>
  </si>
  <si>
    <t>M21LTHQ_D38SR_M&amp;L_D38SOUTH</t>
  </si>
  <si>
    <t>State Funded (98304-4209-04)</t>
  </si>
  <si>
    <t>M21LTHQ_D47ISR_M&amp;L_D47WEST</t>
  </si>
  <si>
    <t>State Funded (98400-4166-04)</t>
  </si>
  <si>
    <t>M21LTHQ_R4I_M&amp;L_SWATHWEST</t>
  </si>
  <si>
    <t>State Funded (98400-4168-04)</t>
  </si>
  <si>
    <t>M21LTHQ_D39ISR_M&amp;L_D39INTERSTATE</t>
  </si>
  <si>
    <t>State Funded (98304-4115-04)</t>
  </si>
  <si>
    <t>M21LTHQ_D38SR_MOW_D38NORTHWEST</t>
  </si>
  <si>
    <t>State Funded (98304-4217-04)</t>
  </si>
  <si>
    <t>M21LTHQ_D49ISR_M&amp;L</t>
  </si>
  <si>
    <t>State Funded (98400-4170-04)</t>
  </si>
  <si>
    <t>M21LTHQ_D37SR_MOW_D37EAST</t>
  </si>
  <si>
    <t>State Funded (98304-4221-04)</t>
  </si>
  <si>
    <t>M21LTHQ_D38SR_M&amp;L_D38MAURY</t>
  </si>
  <si>
    <t>State Funded (60946-4254-04)</t>
  </si>
  <si>
    <t>M21LTHQ_D37SR_MOW_D37RUTHERFORD&amp;WILLIAMSON</t>
  </si>
  <si>
    <t>State Funded (98304-4222-04)</t>
  </si>
  <si>
    <t>M21LTHQ_C94SR_MOW_WILLIAMSON</t>
  </si>
  <si>
    <t>State Funded (94946-4243-04)</t>
  </si>
  <si>
    <t>LaRosa Collier</t>
  </si>
  <si>
    <t>Mary Probst</t>
  </si>
  <si>
    <t>MCHRA, FY 09, 10, 11 5317</t>
  </si>
  <si>
    <t>Mass Transit</t>
  </si>
  <si>
    <t>State Funded (985317-S3-026)</t>
  </si>
  <si>
    <t>M21LTHQ_R1ISR_RETRACP</t>
  </si>
  <si>
    <t>Pavement Marking (Paint) Retracing</t>
  </si>
  <si>
    <t>Pavement Marking</t>
  </si>
  <si>
    <t>State Funded (98101-4109-04)</t>
  </si>
  <si>
    <t>M21LTHQ_R1ISR_RETRACTH</t>
  </si>
  <si>
    <t>Retrace Thermoplastic Pavement Markings</t>
  </si>
  <si>
    <t>State Funded (98101-4108-04)</t>
  </si>
  <si>
    <t>M17LTHQ_R2ISR_RETRACTH</t>
  </si>
  <si>
    <t>State Funded (98029-4154-04)</t>
  </si>
  <si>
    <t>M21LTHQ_R2ISR_RETRACTH</t>
  </si>
  <si>
    <t>State Funded (98200-4170-04)</t>
  </si>
  <si>
    <t>M21LTHQ_R3ISR_RETRACTH</t>
  </si>
  <si>
    <t>State Funded (98304-4129-04)</t>
  </si>
  <si>
    <t>M21LTHQ_R4ISR_RETRACP</t>
  </si>
  <si>
    <t>State Funded (98400-4177-04)</t>
  </si>
  <si>
    <t>M21LTHQ_R4ISR_RETRACTH</t>
  </si>
  <si>
    <t>State Funded (98400-4176-04)</t>
  </si>
  <si>
    <t>Hoop Creek Road</t>
  </si>
  <si>
    <t>02503</t>
  </si>
  <si>
    <t>Hoop Creek Rd., Bridge over Hoop Creek, LM 1.58 (IA)</t>
  </si>
  <si>
    <t>13025030001</t>
  </si>
  <si>
    <t>State Funded (13SAB1-S3-010)</t>
  </si>
  <si>
    <t>Keeley Mill Road</t>
  </si>
  <si>
    <t>01401</t>
  </si>
  <si>
    <t>Keeley Mill Rd., Bridge over Overflow, LM 3.35 (IA)</t>
  </si>
  <si>
    <t>27014010007</t>
  </si>
  <si>
    <t>State Funded (27SAB1-S3-015)</t>
  </si>
  <si>
    <t>0A125</t>
  </si>
  <si>
    <t>Circle Drive, Bridge over Furnace Creek in Mountain City, LM 0.84</t>
  </si>
  <si>
    <t>Circle Drive, Bridge Over Furnace Creek, LM 0.84 In Mountain City - Bridge Replacement</t>
  </si>
  <si>
    <t>460A1330001</t>
  </si>
  <si>
    <t>BRZ-4600(22) (46946-3404-94)</t>
  </si>
  <si>
    <t>Interchange at Wedgewood Avenue (Northbound and Southbound Off Ramps)</t>
  </si>
  <si>
    <t>I-65, Interchange at Wedgewood Ave (Northbound and Southbound Off Ramps) (RSAR) - Minor Widening, Guardrail, Signals</t>
  </si>
  <si>
    <t>HSIP-I-65-2(98) (19009-3182-94)</t>
  </si>
  <si>
    <t>Oct 26, 2019 Severe Storm Reg 4</t>
  </si>
  <si>
    <t>Disaster Mitigation</t>
  </si>
  <si>
    <t>State Funded (98048-4117-04)</t>
  </si>
  <si>
    <t>SBL near MM 142.9 (Slide Repair) and NBL, From MM 141 to MM144(Resurfacing)</t>
  </si>
  <si>
    <t>ER-STP-IE-75-3(160) (07100-3129-44, 07100-3139-44)</t>
  </si>
  <si>
    <t>Emmett Road</t>
  </si>
  <si>
    <t>02676</t>
  </si>
  <si>
    <t>BG 2676-1.87, Emmett Road over Beidleman Creek</t>
  </si>
  <si>
    <t>82026760001</t>
  </si>
  <si>
    <t>State Funded (82455-3408-04)</t>
  </si>
  <si>
    <t>M20LTHQ_R1ISR_RELSNPLMKS</t>
  </si>
  <si>
    <t>Relensing of Snowplowable Pavement Markers</t>
  </si>
  <si>
    <t>State Funded (98100-4161-04)</t>
  </si>
  <si>
    <t>M21LTHQ_R1ISR_RELSNPLMKS</t>
  </si>
  <si>
    <t>State Funded (98101-4110-04)</t>
  </si>
  <si>
    <t>M21LTHQ_R2ISR_RELSNPLMKS</t>
  </si>
  <si>
    <t>Relensing Snowplowable Pavement Markers</t>
  </si>
  <si>
    <t>State Funded (98200-4168-04)</t>
  </si>
  <si>
    <t>M21LTHQ_R3ISR_RELSNPLMKS</t>
  </si>
  <si>
    <t>State Funded (98304-4131-04)</t>
  </si>
  <si>
    <t>M21LTHQ_R4ISR_RELSNPLMKS</t>
  </si>
  <si>
    <t>State Funded (98400-4174-04)</t>
  </si>
  <si>
    <t>M19LTHQ_R4ISR_FENREP</t>
  </si>
  <si>
    <t>On-Call Fence Repair</t>
  </si>
  <si>
    <t>State Funded (98049-4190-04)</t>
  </si>
  <si>
    <t>Bridges over I-40, LM 26.89</t>
  </si>
  <si>
    <t>State Funded (38003-4131-04)</t>
  </si>
  <si>
    <t>Funding for Additional Charges on Closed Projects</t>
  </si>
  <si>
    <t>State Funded (99109-3660-04)</t>
  </si>
  <si>
    <t>Roadway Departure Action Plan - Construction District 4034 (RSAR)</t>
  </si>
  <si>
    <t>Roadway Departure Action Plan - District 4034 - (RSAR) - Signing, Pavement Markings, Guardrail. General to Gibson Co, Signal to both Maury City and Crockett Co</t>
  </si>
  <si>
    <t>HSIP-REG4(129) (98042-3242-94)</t>
  </si>
  <si>
    <t>SR-46</t>
  </si>
  <si>
    <t>Bridge Over Branch, LM 15.74 (IA)</t>
  </si>
  <si>
    <t>22S61430005</t>
  </si>
  <si>
    <t>HSIP/HRRR-46(22) (22004-3247-94)</t>
  </si>
  <si>
    <t>M20SAHQ_R3ISR_MQAQC_JUL2020-JUN2021_REG3</t>
  </si>
  <si>
    <t>M20SAHQ_R4ISR_MQAQC_JUL2020-JUN2021_REG4</t>
  </si>
  <si>
    <t>From the Shaw Creek Bridge at LM 6.80 to LM 7.11 in Piperton</t>
  </si>
  <si>
    <t>Miscellaneous Safety Improvements (Shoulder widening as shown in guidance)</t>
  </si>
  <si>
    <t>STP-SIP-196(15) (24017-3243-94)</t>
  </si>
  <si>
    <t>SR-24</t>
  </si>
  <si>
    <t>M13HQ_C71SR_GEOREP SLIDE SR24 LM 30.1</t>
  </si>
  <si>
    <t>State Funded (71003-4236-04)</t>
  </si>
  <si>
    <t>M21LTHQ_R1ISR_OCGRAILREP REGION 1</t>
  </si>
  <si>
    <t>FY21 On-Call Guardrail Repair</t>
  </si>
  <si>
    <t>Guardrail</t>
  </si>
  <si>
    <t>State Funded (98101-4112-04)</t>
  </si>
  <si>
    <t>M14LTHQ_R2ISR_GRAILINST NEW REGION 2</t>
  </si>
  <si>
    <t>State Funded (98028-4117-04)</t>
  </si>
  <si>
    <t>M14LTHQ_R2ISR_OCGRAILREP REGION 2</t>
  </si>
  <si>
    <t>State Funded (98028-4118-04)</t>
  </si>
  <si>
    <t>M15LTHQ_R2ISR_GR REGION 2</t>
  </si>
  <si>
    <t>FY 15 On-Call Guardrail Repair and New Guardrail Installation</t>
  </si>
  <si>
    <t>State Funded (98028-4187-04)</t>
  </si>
  <si>
    <t>M21LTHQ_R2ISR_OCGRAILREP REGION 2</t>
  </si>
  <si>
    <t>State Funded (98200-4173-04)</t>
  </si>
  <si>
    <t>M21LTHQ_R3ISR_OCGRAILREP REGION 3</t>
  </si>
  <si>
    <t>State Funded (98304-4133-04)</t>
  </si>
  <si>
    <t>M15LTHQ_R4ISR_GR REGION 4</t>
  </si>
  <si>
    <t>FY15 On-Call Guardrail Repair and New Guardrail Installation</t>
  </si>
  <si>
    <t>State Funded (98048-4197-04)</t>
  </si>
  <si>
    <t>TDEC Contingency Funds for Rest Areas</t>
  </si>
  <si>
    <t>State Funded (99109-4168-04)</t>
  </si>
  <si>
    <t>FY21 Cocke County Maintenance Building (40 x 80)</t>
  </si>
  <si>
    <t>State Funded (15999-3607-04)</t>
  </si>
  <si>
    <t>FY21 Johnson County Salt Bin 40' x 90' - Replace Salt Bin (Mtn. City)</t>
  </si>
  <si>
    <t>State Funded (46999-3605-04)</t>
  </si>
  <si>
    <t>FY21 Monroe County Salt Bin 40' x 125' - Construct New Salt Bin (Tellico Plains)</t>
  </si>
  <si>
    <t>Construct new salt bin</t>
  </si>
  <si>
    <t>State Funded (62999-3607-04)</t>
  </si>
  <si>
    <t>SR-116</t>
  </si>
  <si>
    <t>From Campbell COL to LM 6.49, North of Braden Flats Lane</t>
  </si>
  <si>
    <t>SR-116-From Campbell COL to LM 6.49 North of Braden Flats Lane-RSAR</t>
  </si>
  <si>
    <t>RSAR</t>
  </si>
  <si>
    <t>SR-135</t>
  </si>
  <si>
    <t>(Burgess Falls Road), Intersection at West Cemetery Road</t>
  </si>
  <si>
    <t>R-HSIP-135(18) (71011-3233-94)</t>
  </si>
  <si>
    <t>Crack Seal/Coating R/W, T/W, Apron</t>
  </si>
  <si>
    <t>State Funded (66555075704)</t>
  </si>
  <si>
    <t>Columbus Road</t>
  </si>
  <si>
    <t>0A317</t>
  </si>
  <si>
    <t>Columbus Road, Bridge over CSX Railroad, LM 1.13 (IA)</t>
  </si>
  <si>
    <t>700A3170001</t>
  </si>
  <si>
    <t>BRZ-7000(28) (70945-3491-94)</t>
  </si>
  <si>
    <t>Boanerges Church Road</t>
  </si>
  <si>
    <t>0A207</t>
  </si>
  <si>
    <t>Boanerges Church Road, Bridge over Old Fort Creek, LM 3.29 (IA)</t>
  </si>
  <si>
    <t>Boanerges Church Road, Bridge over Old Fort Creek, LM 3.29 - Bridge Replacement</t>
  </si>
  <si>
    <t>700A2070001</t>
  </si>
  <si>
    <t>BRZ-7000(27) (70945-3490-94)</t>
  </si>
  <si>
    <t>Industrial Access Road Serving McCormick Trucking</t>
  </si>
  <si>
    <t>State Funded (75946-3456-04)</t>
  </si>
  <si>
    <t>M13LTHQ_R1ISR_OCPAVMKG</t>
  </si>
  <si>
    <t>State Funded (98018-4155-04)</t>
  </si>
  <si>
    <t>M21LTHQ_R1ISR_OCPAVMKG</t>
  </si>
  <si>
    <t>On-Call Pavement Marking on Various Interstate and State Routes</t>
  </si>
  <si>
    <t>State Funded (98101-4107-04)</t>
  </si>
  <si>
    <t>M21LTHQ_R2ISR_OCPAVMKG</t>
  </si>
  <si>
    <t>State Funded (98200-4169-04)</t>
  </si>
  <si>
    <t>M21LTHQ_R3ISR_OCPAVMKG</t>
  </si>
  <si>
    <t>On-Call Pavement Marking on Various Interstates and State Routes</t>
  </si>
  <si>
    <t>State Funded (98304-4128-04)</t>
  </si>
  <si>
    <t>M21LTHQ_R4ISR_OCPAVMKG</t>
  </si>
  <si>
    <t>State Funded (98400-4175-04)</t>
  </si>
  <si>
    <t>M21LTHQ_R2ISR_RETRACP</t>
  </si>
  <si>
    <t>State Funded (98200-4171-04)</t>
  </si>
  <si>
    <t>FY21LTHQ_R3ISR_RETRACP</t>
  </si>
  <si>
    <t>State Funded (98304-4130-04)</t>
  </si>
  <si>
    <t>Various Locations in Memphis(Sidewalks Program)</t>
  </si>
  <si>
    <t>This project will produce a study of sidewalk and curb ramp conditions in close proximity to public schools inside Memphis city limits and will develop a prioritized list and funding plan for a sidewalk improvement program. Once plan has been developed, the project will fund three pilot projects identified in the pedestrian plan: Kimball Avenue crossing, Mimosa Avenue crossing and a Range Line Road crossing.</t>
  </si>
  <si>
    <t>STP-M-9409(168) (79LPLM-F3-267)</t>
  </si>
  <si>
    <t>Intersection at Foothills Mall Drive/Montgomery Lane, LM 10.21</t>
  </si>
  <si>
    <t>Geometric improvements, dual turn lanes, approach lane and signal modifications.</t>
  </si>
  <si>
    <t>R-HSIP-33(118) (05001-3289-94)</t>
  </si>
  <si>
    <t>Intersection at SR-73 (US-321, W. Lamar Alexander Parkway), LM 11.32</t>
  </si>
  <si>
    <t>SR-115 at SR-73 (US-321, W. Lamar Alexander Pky), LM 11.32 - Intersection Improvements, Signalization, Resurfacing</t>
  </si>
  <si>
    <t>R-PHSIP-115(53) (05005-3245-94)</t>
  </si>
  <si>
    <t>SR-9</t>
  </si>
  <si>
    <t>Bridge Over Big Creek, LM 24.15 in LaFollette</t>
  </si>
  <si>
    <t>Bridge rehabilitation</t>
  </si>
  <si>
    <t>07SR0090013</t>
  </si>
  <si>
    <t>APD-NH-9(68) (07003-3240-64)</t>
  </si>
  <si>
    <t>SR-160</t>
  </si>
  <si>
    <t>Intersection at Commerce Boulevard,  LM 14.73 in Morristown</t>
  </si>
  <si>
    <t>Modify the median opening for left-turn ingress only, install SB left-turn lane on SR-160 and a newopening with J-turn bulb, install a NB left-trun lane north of the intersection with Commerce Blvd. and extend existing SB right- turn lane on SR-160 to Commerce Blvd.</t>
  </si>
  <si>
    <t>Turn Lanes</t>
  </si>
  <si>
    <t>STP-H/PHSIP-160(9) (32008-3218-94)</t>
  </si>
  <si>
    <t>SR-55</t>
  </si>
  <si>
    <t>From Belmont Road to Bowling Alley Road in Manchester (RSAR)</t>
  </si>
  <si>
    <t>NH-SIP-55(18) (16009-3241-94)</t>
  </si>
  <si>
    <t>Intersection at Edgmon Road (RSAR)</t>
  </si>
  <si>
    <t>HSIP/PHSIP-2(228) (33948-3233-94)</t>
  </si>
  <si>
    <t>Red River East Trail - Phase 1</t>
  </si>
  <si>
    <t>Construction of a 3,200 linear foot multi-modal facility beginning at a vehicular/pedestrian bridge on US Highway 41-A and terminating at a proposed trailhead. Project also includes landscaping, signage, benches and trash receptacles.</t>
  </si>
  <si>
    <t>TAP-9301(33) (63LPLM-F3-068)</t>
  </si>
  <si>
    <t>Intersections at SR-293, LM's 3.09 and 3.18 (RSAR)</t>
  </si>
  <si>
    <t>Miscellaneous Safety Improvements (J-turn)</t>
  </si>
  <si>
    <t>HSIP-111(98) (67001-3289-94)</t>
  </si>
  <si>
    <t>SR-206</t>
  </si>
  <si>
    <t>Intersection at Rosemark Road in Atoka</t>
  </si>
  <si>
    <t>SR-206, Intersection at Rosemark Road in Atoka (Roundabout Installation) - Intersection Improvements</t>
  </si>
  <si>
    <t>Roundabout</t>
  </si>
  <si>
    <t>STP/M-206(10) (84LPLM-F3-030)</t>
  </si>
  <si>
    <t>Bridge over I-55, LM 7.46</t>
  </si>
  <si>
    <t>79I00550057</t>
  </si>
  <si>
    <t>State Funded (79005-4177-04)</t>
  </si>
  <si>
    <t>Lakeside Drive</t>
  </si>
  <si>
    <t>0A389</t>
  </si>
  <si>
    <t>BG A389-1.18, Lakeside Drive over Branch</t>
  </si>
  <si>
    <t>80A3890001</t>
  </si>
  <si>
    <t>State Funded (80SAB1-S3-004)</t>
  </si>
  <si>
    <t>Kimery Grant</t>
  </si>
  <si>
    <t>Queener Road, From SR-72 to River Road</t>
  </si>
  <si>
    <t>Reconstruct and Realign Queener Rd. from Hwy 72 to River Road.</t>
  </si>
  <si>
    <t>STP-M-2356(10) (53LPLM-F3-036)</t>
  </si>
  <si>
    <t>Offsetting Intersection at SR-131 (IA)</t>
  </si>
  <si>
    <t>Offset intersection of SR-32 and SR-131, which is currently aligned, to enhance public safety.</t>
  </si>
  <si>
    <t>NH-32(82) (29004-3242-14)</t>
  </si>
  <si>
    <t>(Wilma Rudolph Blvd), From Holiday Drive to Alfred Thun Road in Clarksville (RSA)</t>
  </si>
  <si>
    <t>Turn Lanes with Signals</t>
  </si>
  <si>
    <t>Turn Lanes with Signal</t>
  </si>
  <si>
    <t>HSIP-13(58) (63011-3245-94)</t>
  </si>
  <si>
    <t>Perkins Rd.</t>
  </si>
  <si>
    <t>Perkins Rd, Intersection at Mallory Road (RSAR)</t>
  </si>
  <si>
    <t>Signalization and Safety Modifications</t>
  </si>
  <si>
    <t>HSIP-2814(6) (79947-3526-94)</t>
  </si>
  <si>
    <t>Ridgeway Rd.</t>
  </si>
  <si>
    <t>02828</t>
  </si>
  <si>
    <t>Ridgeway Road, Mt. Moriah Road to Quince Road in Memphis (RSA)</t>
  </si>
  <si>
    <t>HSIP-2828(4) (79947-3530-94)</t>
  </si>
  <si>
    <t>Vann Dr.</t>
  </si>
  <si>
    <t>05379</t>
  </si>
  <si>
    <t>Vann Drive, Intersection at SR-186 Ramp (RSA)</t>
  </si>
  <si>
    <t>HSIP-5379(10) (57946-3567-94)</t>
  </si>
  <si>
    <t>Sycamore View Rd.</t>
  </si>
  <si>
    <t>02875</t>
  </si>
  <si>
    <t>Sycamore View Road, From near Shelby Oaks Drive to SR-1(Summer Avenue) in Memphis (RSAR)</t>
  </si>
  <si>
    <t>HSIP-2875(4) (79961-3529-94)</t>
  </si>
  <si>
    <t>SR-174</t>
  </si>
  <si>
    <t>From North Water Road to SR-52 (RSAR)</t>
  </si>
  <si>
    <t>HSIP-174(24) (83027-3219-94)</t>
  </si>
  <si>
    <t>17th Street, From SR-2(Keith Street NW) to SR-74(Ocoee Street) and 20th Street, From Harle Avenue NW to Neely Circle in Cleveland</t>
  </si>
  <si>
    <t>Add curb and gutter with sidewalk with handicap ramps to left edge of existing pavement from Keith St to Harle Ave and to the right edge from Harle Ave to Ocoee St (TIP 2009-001), Milling, resurfacing, upgrading drainage system along entire route and replace box culvert at LM 0.18) (TIP 2010-02). Add 6-30 curb/gutter (2010-02), 5' sidewalk/handicap ramps to left/right edge of exiisting pavement from Harle Ave to Parker St and from Baugh St to Neely Circle(TIP 2009-001). Upgrading drainage system along entire route.(2010-02)</t>
  </si>
  <si>
    <t>STP-M-9203(21) (06LPLM-F3-036)</t>
  </si>
  <si>
    <t>Intersection at SR-55, LM 14.65 in Manchester (RSAR)</t>
  </si>
  <si>
    <t>PHSIP-2(243) (16003-3243-94)</t>
  </si>
  <si>
    <t>Maury, Williamson</t>
  </si>
  <si>
    <t>Port Royal Rd.</t>
  </si>
  <si>
    <t>Port Royal Road, From SR-396 Interchange to SR-247 (RSAR)</t>
  </si>
  <si>
    <t>HSIP-6000(33) (60946-3435-94)</t>
  </si>
  <si>
    <t>Port Royal Road</t>
  </si>
  <si>
    <t>Port Royal Road, From North of Jim Warren Road to Old Port Royal Road North in Spring Hill</t>
  </si>
  <si>
    <t>HSIP-9323(3) (60952-3503-94)</t>
  </si>
  <si>
    <t>Diana Benedict</t>
  </si>
  <si>
    <t>Andersonville Elementary School</t>
  </si>
  <si>
    <t>Construction of 6155 SF of 5' sidewalk with curb and gutter, removal of deteriorating sidewalks, signage and striping in the vicinity of Andersonville Elementary School.</t>
  </si>
  <si>
    <t>SRTS-100(64) (01LPLM-F3-024)</t>
  </si>
  <si>
    <t>Watt Hardison Elementary School</t>
  </si>
  <si>
    <t>Construction of 6,190 SF of sidewalk, curb and gutter, crosswalk striping, school crossing signs, and ADA handicap ramps on Watt Hardison Street and Abbigael Drive, in the vicinity of Watt Hardison Elementary School.</t>
  </si>
  <si>
    <t>SRTS-9326(10) (83LPLM-F3-075)</t>
  </si>
  <si>
    <t>SR-205</t>
  </si>
  <si>
    <t>p</t>
  </si>
  <si>
    <t>From Brooks River Drive to South of I-40, LM 15.75 to LM 16.07 in Arlington</t>
  </si>
  <si>
    <t>STP-SIP-205(26) (79035-3218-94)</t>
  </si>
  <si>
    <t>Darrell Moore</t>
  </si>
  <si>
    <t>Industrial Access Road serving Project Falcon (Mohawk Industries) in Dickson</t>
  </si>
  <si>
    <t>State Funded (22953-3575-04)</t>
  </si>
  <si>
    <t>Stinking Creek Road</t>
  </si>
  <si>
    <t>01280</t>
  </si>
  <si>
    <t>Stinking Creek Road (01280), Bridge over I-75, LM 16.36</t>
  </si>
  <si>
    <t>07I00750019</t>
  </si>
  <si>
    <t>State Funded (07100-4153-04)</t>
  </si>
  <si>
    <t>QAQC - No Plans (FY 2015)</t>
  </si>
  <si>
    <t>Jodi Williams</t>
  </si>
  <si>
    <t>Houston County Sheri'ffs Department</t>
  </si>
  <si>
    <t>GHSP</t>
  </si>
  <si>
    <t>State Funded (97042-0608-04)</t>
  </si>
  <si>
    <t>Jay Morgan</t>
  </si>
  <si>
    <t>SR-131</t>
  </si>
  <si>
    <t>Intersection at Harrell Road/Carpenter Road (RSAR)</t>
  </si>
  <si>
    <t>SR-131 at Harrell Rd/Carpenter Rd-Clearing, earthwork, drainage, structure, paving, signing, pavement markings, signalization</t>
  </si>
  <si>
    <t>HSIP-131(33) (47027-3222-94)</t>
  </si>
  <si>
    <t>From North of SR-357 Drive to North of Centenary Road (RSAR)</t>
  </si>
  <si>
    <t>Project involves: ROW, clearing, earkwork, drainage, structure, paving, signing, pavement markings, and signalization</t>
  </si>
  <si>
    <t>STP-SIP-75(19) (82015-3219-94)</t>
  </si>
  <si>
    <t>Various Roads in Memphis - Group 5</t>
  </si>
  <si>
    <t>Resurfacing and safety upgrades of Riverside Dr from Jefferson to Beale, North Highland St from Summer to Walnut Grove, North Perkins Rd from Summer to Walnut Grove, Hickory Hill Rd from Mt Moriah to Winchester, Knight Arnold Rd from Hickory Hill to Ridgeway, and Riverdale Dr from Winchester to Shelby Drive. Activities will include milling, resurfacing, repair of existing utility structures, existing handicap ramps, existing traffic loops, drainage structure, striping and signage, and ADA upgrades. Bicycle facilities will also be added along the routes by re-striping and additional signage.</t>
  </si>
  <si>
    <t>STP/HIP-M-9409(183) (79LPLM-F3-303)</t>
  </si>
  <si>
    <t>SR-14(Jackson Avenue) at Various Intersections in Memphis - Group 1</t>
  </si>
  <si>
    <t>Isolated signal improvements along Jackson Avenue at twelve intersections. Improvements will also include upgrading signal indications to LED displays where necessary, installing mast arm poles, adding countdown pedestrian signals, and improving vehicle detection.</t>
  </si>
  <si>
    <t>STP-M-NH-14(56) (79LPLM-F3-306)</t>
  </si>
  <si>
    <t>Various Intersections in Memphis - Group 3</t>
  </si>
  <si>
    <t>Isolated signal improvements for McCrory Avenue at Stratford Road, South Parkway at Latham Street, Bayliss Avenue at National Street, Knight Arnold Road at Hickory Hill Road, Central Avenue at McLean Boulevard, Union Avenue at South Dunlap Street and North Parkway at North Watkins Street</t>
  </si>
  <si>
    <t>STP-M-9409(181) (79LPLM-F3-312)</t>
  </si>
  <si>
    <t>Nate Brugler</t>
  </si>
  <si>
    <t>East McLemore Avenue, Intersection at College Street</t>
  </si>
  <si>
    <t>Will provide for ROW, engineering and construction services for isolated traffic signal improvement in Memphis. This signal was spun off from the parent PIN due to its need for ROW acquisition, and will therefore be let separately.</t>
  </si>
  <si>
    <t>STP-M-9409(208) (79LPLM-F3-514)</t>
  </si>
  <si>
    <t>Sam Cooper Blvd</t>
  </si>
  <si>
    <t>11 Bridges at Various Locations in Memphis</t>
  </si>
  <si>
    <t>Repair of eleven (11) bridges on or over Sam Cooper Blvd from Holmes St to White Station Rd</t>
  </si>
  <si>
    <t>79028140011, 79040320001, 79040320002, 79040320003, 79040320004, 79040320013, 79040320014, 79040320017, 79040320018, 79040320023, 79K28140009</t>
  </si>
  <si>
    <t>STP/HIP-M-9409(186) (79LPLM-F3-318)</t>
  </si>
  <si>
    <t>Edward (old) Williams</t>
  </si>
  <si>
    <t>SR-71</t>
  </si>
  <si>
    <t>From south of Simpson Road to Hendron Chapel Road LM 1.00 to LM 1.98 in Knoxville</t>
  </si>
  <si>
    <t>Widen the existing roadway to preserve the (4) four thru lanes and construct center turn lane that would enable left turn movement for county roads and businesses along this corridor.</t>
  </si>
  <si>
    <t>HSIP-71(33) (47024-3239-94)</t>
  </si>
  <si>
    <t>M21LTHQ_D39SR_M&amp;L_D39SOUTH</t>
  </si>
  <si>
    <t>State Funded (98304-4213-04)</t>
  </si>
  <si>
    <t>M21LTHQ_D39SR_MOW_D39WEST</t>
  </si>
  <si>
    <t>State Funded (98304-4218-04)</t>
  </si>
  <si>
    <t>M21LTHQ_D39SR_M&amp;L_D39SW</t>
  </si>
  <si>
    <t>State Funded (98304-4219-04)</t>
  </si>
  <si>
    <t>Bridge over SR-9 (Asheville Highway), LM 25.06</t>
  </si>
  <si>
    <t>47I00400093</t>
  </si>
  <si>
    <t>State Funded (47004-4161-04)</t>
  </si>
  <si>
    <t>EB and WB Bridges over ICG R/R, LM 1.07 and Hogwallow Road, LM 1.27</t>
  </si>
  <si>
    <t>PE only for repairs on four (4) bridges</t>
  </si>
  <si>
    <t>23SR0200027, 23SR0200028, 23SR0200029, 23SR0200030</t>
  </si>
  <si>
    <t>EB and WB Bridges over Hogwallow Road, LM 1.27</t>
  </si>
  <si>
    <t>23SR0200027, 23SR0200028</t>
  </si>
  <si>
    <t>State Funded (23155-4210-04)</t>
  </si>
  <si>
    <t>Shaun Armstrong</t>
  </si>
  <si>
    <t>I-640</t>
  </si>
  <si>
    <t>Westbound Exit Ramp at Millertown Pike (Exit 8)</t>
  </si>
  <si>
    <t>I-640, Westbound Exit Ramp at Millertown Pike (Exit 8)-Safety</t>
  </si>
  <si>
    <t>Ramp Improvements</t>
  </si>
  <si>
    <t>HSIP-I-640-7(171) (47008-3154-94)</t>
  </si>
  <si>
    <t>Intersection at SR-255(Harding Place) Northbound Ramp, Exit 78 (Ramp Queue Project)</t>
  </si>
  <si>
    <t>HSIP-I-65-2(100) (19012-3161-94)</t>
  </si>
  <si>
    <t>Interchange at Whitten Road (Eastbound Exit Ramp, Exit 14) (Ramp Queue Project)</t>
  </si>
  <si>
    <t>R-HSIP-I-40-1(344) (79903-3118-44)</t>
  </si>
  <si>
    <t>April Hartley</t>
  </si>
  <si>
    <t>SR-177</t>
  </si>
  <si>
    <t>(Germantown Road), Intersection at Wolf River Boulevard</t>
  </si>
  <si>
    <t>Reconstruction intersection of Wolf River Blvd and Germantown Road, with widening and reconstruction of traffic signal on Germantown Road from Brierbrook Road to Wolf Trail Cove.</t>
  </si>
  <si>
    <t>STP/HIP-M-NH-177(36) (79LPLM-F3-332)</t>
  </si>
  <si>
    <t>Donovan Chumbley</t>
  </si>
  <si>
    <t>Roosevelt Drive, From west of Allen Drive to SR-111 in Sparta</t>
  </si>
  <si>
    <t>Resurfacing approximately 2,430 linear feet</t>
  </si>
  <si>
    <t>STP-M-9218(11) (93LPLM-F3-021)</t>
  </si>
  <si>
    <t>Chestnut Street, From W 4th Street to North of W Aquarium Way; and Bailey Avenue, From East of Norfolk Southern R/R to Dodds Avenue</t>
  </si>
  <si>
    <t>Milling and resurfacing of both roads, Chestnut-removal of existing brick paver crosswalk and installation of stamped asphalt crosswalk, ADA compliant crossing ramps and pavement markings for inclusion of new bike lanes. Bailey-removal of non-compliant crosswalk ramps and installation of ADA ramps, upgrading of guardrail as needed and pavement markings.</t>
  </si>
  <si>
    <t>STP-M-9202(115) (33LPLM-F3-127)</t>
  </si>
  <si>
    <t>Tionenji Sitambuli</t>
  </si>
  <si>
    <t>From Cracker Barrel Drive to International Boulevard (serving Hankook Tire)</t>
  </si>
  <si>
    <t>Widen from 2-ln to 5-ln rural section</t>
  </si>
  <si>
    <t>STP-13(66) (63011-3248-14)</t>
  </si>
  <si>
    <t>SR-106</t>
  </si>
  <si>
    <t>Intersection at Critz Lane (RSAR)</t>
  </si>
  <si>
    <t>HSIP-106(33) (94014-3235-94)</t>
  </si>
  <si>
    <t>Various Intersections in Region 4 - Construction Unit #4051 (Intersection Action Plan)</t>
  </si>
  <si>
    <t>Various Intersections in Region 4, Construction Unit #4051 (Intersection Action Plan) - RSAR - Signs, Pavement Markings, Signalization</t>
  </si>
  <si>
    <t>HSIP-REG4(148) (98048-3268-94)</t>
  </si>
  <si>
    <t>Various Intersections in Region 4 - Construction Unit #4054 (Intersection Action Plan)</t>
  </si>
  <si>
    <t>HSIP-REG4(149) (98048-3269-94)</t>
  </si>
  <si>
    <t>From Near SR-443 (Ogden Road) to Maple Creek Drive(RSAR)</t>
  </si>
  <si>
    <t>HSIP-30(66) (72004-3231-94)</t>
  </si>
  <si>
    <t>SR-319</t>
  </si>
  <si>
    <t>From Lakesite City Limits to Daisy-Dallas Road</t>
  </si>
  <si>
    <t>Installation of sidewalk, ADA upgrades, pedestrian signalization, and pedestrian lighting along Hixson Pike. Project also includes landscaping, crosswalks, signage, pedestrian amenities, bike lanes, retaining walls and irrigation.</t>
  </si>
  <si>
    <t>TAP-319(14) (33LPLM-F3-169)</t>
  </si>
  <si>
    <t>Bridge over I-40, LM 0.54</t>
  </si>
  <si>
    <t>71I00400007</t>
  </si>
  <si>
    <t>State Funded (71S056-M3-002)</t>
  </si>
  <si>
    <t>SR-312</t>
  </si>
  <si>
    <t>From Hamilton County Line to Near Quill Drive (RSAR)</t>
  </si>
  <si>
    <t>Signing and Guardrail</t>
  </si>
  <si>
    <t>HSIP-312(15) (06946-3229-94)</t>
  </si>
  <si>
    <t>Chattanooga ITS Control Center - FY 2018-2020 (Utilities, Power and Communications)</t>
  </si>
  <si>
    <t>Chattanooga ITS Control Center - FY 2020-2022 (Operations)</t>
  </si>
  <si>
    <t>SR-369</t>
  </si>
  <si>
    <t>From SR-54 to near SR-76 in Brownsville (RSAR)</t>
  </si>
  <si>
    <t>HSIP-369(8) (38008-3220-94)</t>
  </si>
  <si>
    <t>M21LTHQ_D38ISR_M&amp;L_D38EAST</t>
  </si>
  <si>
    <t>State Funded (98304-4103-04)</t>
  </si>
  <si>
    <t>Kingston St.</t>
  </si>
  <si>
    <t>01247</t>
  </si>
  <si>
    <t>Kingston Street, Intersection at Town Creek Road (RSAR)</t>
  </si>
  <si>
    <t>Clearing and Grubbing, Earthwork, Utilities, Paving, Rip-rap or Slope Protection, Signing and Pavement Markings</t>
  </si>
  <si>
    <t>PHSIP-1247(2) (53945-3483-94)</t>
  </si>
  <si>
    <t>Industrial Access Road serving TruForm, Zinc Oxide and Lewis Lumber in Dickson</t>
  </si>
  <si>
    <t>State Funded (22953-3576-04)</t>
  </si>
  <si>
    <t>Industrial Access Road (Cusick Road) serving Aluminum Company of America in Alcoa</t>
  </si>
  <si>
    <t>State Funded (05950-3539-04)</t>
  </si>
  <si>
    <t>Intersections at Denny Road and Rotary Park Drive in Clarksville</t>
  </si>
  <si>
    <t>HSIP/PHSIP-76(96) (63022-3207-94)</t>
  </si>
  <si>
    <t>Dunbar Elementary School in Memphis</t>
  </si>
  <si>
    <t>Pedestrian and Bicycle improvements within the vicinity of Dunbar Elementary School. Project includes sidewalks, ADA accessibility, high-visibility crosswalks and signage.</t>
  </si>
  <si>
    <t>TAP/STP-M-9409(175) (79LPLM-F3-399)</t>
  </si>
  <si>
    <t>At Somerville Elementary School in Somerville</t>
  </si>
  <si>
    <t>SR-76 at Somerville Elementary School in Somerville - Flashing Beacon and Signing</t>
  </si>
  <si>
    <t>Flashing Beacon</t>
  </si>
  <si>
    <t>PHSIP/STP-SIP-76(90) (24009-3219-94)</t>
  </si>
  <si>
    <t>Intersection at Charles Place, LM 2.27, in Atoka</t>
  </si>
  <si>
    <t>PHSIP-3(130) (84102-3211-94)</t>
  </si>
  <si>
    <t>Karen Cooperwood</t>
  </si>
  <si>
    <t>MATA, FY 13&amp; 14 5339</t>
  </si>
  <si>
    <t>State Funded (795339-S3-002)</t>
  </si>
  <si>
    <t>00990</t>
  </si>
  <si>
    <t>Pasquo Road/Sneed Road West, From SR-100 to SR-106(Hillsboro Road) (RSAR)</t>
  </si>
  <si>
    <t>HSIP-990(2) (94034-3408-94)</t>
  </si>
  <si>
    <t>A.W. Willis Ave.</t>
  </si>
  <si>
    <t>0F373</t>
  </si>
  <si>
    <t>A.W. Willis Ave. at IC Railroad, LM 0.032 in Memphis</t>
  </si>
  <si>
    <t>Section 130 Railroad Safety Improvement Project - A.W. Willis Ave. at IC Railroad, LM 0.032 in Memphis - Electronic Bell, LED Lights, Crossbucks, Rubber Crossing Surface,Signs</t>
  </si>
  <si>
    <t>HSIP-R00S(183) (79947-2522-94)</t>
  </si>
  <si>
    <t>Sullivan, Johnson</t>
  </si>
  <si>
    <t>From SR-435 to Mountain City City Limits (RSAR)</t>
  </si>
  <si>
    <t>Project involves: Pavement appurtenances, signing, pavement markings, and guardrail.</t>
  </si>
  <si>
    <t>HSIP-34(93) (46001-3221-94, 82005-3246-94)</t>
  </si>
  <si>
    <t>South Parkway East</t>
  </si>
  <si>
    <t>02807</t>
  </si>
  <si>
    <t>South Parkway E, at BNSF Railroad, LM 3.84 in Memphis</t>
  </si>
  <si>
    <t>Railroad Safety Improvement Project, Section 130 Program</t>
  </si>
  <si>
    <t>STP/HSIP-R-2807(9) (79947-2525-94)</t>
  </si>
  <si>
    <t>Democrat Road</t>
  </si>
  <si>
    <t>02883</t>
  </si>
  <si>
    <t>Democrat Road, At BNSF Railroad, LM 0.33 in Memphis</t>
  </si>
  <si>
    <t>STP/HSIP-R-2883(2) (79961-2527-94)</t>
  </si>
  <si>
    <t>At Tennken Railroad, LM 6.37 in Dyersburg</t>
  </si>
  <si>
    <t>STP/HSIP-R-3(129) (23005-2219-94)</t>
  </si>
  <si>
    <t>Ball Camp Pk</t>
  </si>
  <si>
    <t>05922</t>
  </si>
  <si>
    <t>Ball Camp Pike at CSX Railroad, LM 2.44</t>
  </si>
  <si>
    <t>HSIP-R00S(188) (47947-2443-94)</t>
  </si>
  <si>
    <t>0A245</t>
  </si>
  <si>
    <t>Sugar Creek Road/Shaw Chapel Road, from SR-76 to SR-1 (RSAR)</t>
  </si>
  <si>
    <t>HSIP-3800(17) (38945-3465-94)</t>
  </si>
  <si>
    <t>SR-11</t>
  </si>
  <si>
    <t>Intersection at Welshwood Drive, LM 7.24, in Nashville</t>
  </si>
  <si>
    <t>HSIP-11(93) (19028-3248-94)</t>
  </si>
  <si>
    <t>McGavok Pike</t>
  </si>
  <si>
    <t>04510</t>
  </si>
  <si>
    <t>McGavock Pike at CSX Railroad, LM 2.34 in Nashville</t>
  </si>
  <si>
    <t>Railroad Crossing Safety Improvement Project, Section 130 Program</t>
  </si>
  <si>
    <t>HSIP-R-4510(10) (19960-2544-94)</t>
  </si>
  <si>
    <t>From West of Industrial Road to East of Hester Drive in White House (RSAR)</t>
  </si>
  <si>
    <t>R-PHSIP-76(91) (74013-3231-94)</t>
  </si>
  <si>
    <t>Intersection at University Avenue</t>
  </si>
  <si>
    <t>Miscellaneous Safety Improvements, Pedestrian Actuated Flashing Signals and Turn Lanes</t>
  </si>
  <si>
    <t>PHSIP/NH-SIP-15(185) (26002-3242-94)</t>
  </si>
  <si>
    <t>SR-170</t>
  </si>
  <si>
    <t>Bridge over Byrams Fork Creek, LM 1.17</t>
  </si>
  <si>
    <t>01S23970009</t>
  </si>
  <si>
    <t>State Funded (01021-4201-04)</t>
  </si>
  <si>
    <t>SR-334</t>
  </si>
  <si>
    <t>Bridge over CSX Railroad, LM 0.56 in Alcoa</t>
  </si>
  <si>
    <t>05S2550007</t>
  </si>
  <si>
    <t>State Funded (05334-4203-04)</t>
  </si>
  <si>
    <t>Jessica L. Wilson</t>
  </si>
  <si>
    <t>SR-311, From Treasury Dr to 20th St SE; 9th St, Chippewah Ave SE to SR-74; Chippewah Ave SE, 12th St SE to 9th St in Cleveland</t>
  </si>
  <si>
    <t>Construction of new sidewalk along SR74/311 from 9th Street SE to   14th Street SE, and from 20th Street SE to Treasury Drive SE.  Installation or improvement of pedestrian signals and crosswalks at the intersections of Blackburn   Rd/SR74 and 9th Street/SR74 and Treasury Drive/SR 74/SR 60. Installation of two bus shelters on concrete pads</t>
  </si>
  <si>
    <t>State Funded (06LPLM-S3-049)</t>
  </si>
  <si>
    <t>SR-12</t>
  </si>
  <si>
    <t>From Concord Drive to Quin Lane</t>
  </si>
  <si>
    <t>Construction of 5' sidewalks/ADA ramps and 41 bus stop shelters on concrete landing pads</t>
  </si>
  <si>
    <t>STP-NH-12(63) (63LPLM-S3-063)</t>
  </si>
  <si>
    <t>Skyhawk Pkwy, From Hawks Rd to SR-431 (University St); and SR-431, From Skyhawk Pkwy to Courtright Rd in Martin</t>
  </si>
  <si>
    <t>Sidewalk and bike lanes on Skyhawk Parkway (SR43) from Hawk Road to University Street and construction of new sidewalks on University Street (SR431) to Courtright Road.</t>
  </si>
  <si>
    <t>State Funded (92LPLM-S3-020)</t>
  </si>
  <si>
    <t>Industrial Access Road serving Volkswagen Group of America Supplier Park in Chattanooga</t>
  </si>
  <si>
    <t>Construction of a four-lane Roadway with bicycle and pedestrian facilities.</t>
  </si>
  <si>
    <t>HPP-9202(116) (33960-3516-14)</t>
  </si>
  <si>
    <t>M14SAHQ_SWISR_ASSET_DATA_INVENTORY</t>
  </si>
  <si>
    <t>Includes Maintenance Asset Inventory Data Extraction on Interstate, SR, and Non-State NHS and Collection of Baseline Ground Truth Data for RFP Vendor Evaluation of Road Test Course by TDOT Survey Office</t>
  </si>
  <si>
    <t>Intersection at Warren Road, LM 11.30</t>
  </si>
  <si>
    <t>Install an overhead LED flashing beacon.</t>
  </si>
  <si>
    <t>PHSIP/NH-SIP-15(187) (24003-3251-94)</t>
  </si>
  <si>
    <t>Bridges over Lewis Creek, LM 2.24</t>
  </si>
  <si>
    <t>23SR0200025, 23SR0200026</t>
  </si>
  <si>
    <t>State Funded (23083-4221-04)</t>
  </si>
  <si>
    <t>Stonewall St.</t>
  </si>
  <si>
    <t>0A223</t>
  </si>
  <si>
    <t>Stonewall Street North at KWT Railroad, LM 0.123 in McKenzie</t>
  </si>
  <si>
    <t>Section 130 Railroad Safety Improvement Project</t>
  </si>
  <si>
    <t>HSIP-R00S(200) (09955-2533-94)</t>
  </si>
  <si>
    <t>Fowler Lane At Norfolk Southern Railroad In Clinton, LM 16.66</t>
  </si>
  <si>
    <t>HSIP-R00S(199) (01946-2431-94)</t>
  </si>
  <si>
    <t>M19RMR2_C33SR_PIPE_COLLAPSE_SR111SB_LM1.5</t>
  </si>
  <si>
    <t>Emergency Repair of Pipe Collapse - Former Termini: Region 2 Future Disaster Construction (Disaster Mitigation)</t>
  </si>
  <si>
    <t>NH-111(111) (98028-4159-04)</t>
  </si>
  <si>
    <t>Intersection at SR-378 in Dayton</t>
  </si>
  <si>
    <t>R-PHSIP/HSIP-29(91) (72079-3203-94)</t>
  </si>
  <si>
    <t>Rickman Road</t>
  </si>
  <si>
    <t>01506</t>
  </si>
  <si>
    <t>Old State Route 42 (Rickman Road), Bridge over Carr Creek, LM 9.06 (IA)</t>
  </si>
  <si>
    <t>Bridge replacement</t>
  </si>
  <si>
    <t>67SR042007</t>
  </si>
  <si>
    <t>State Funded (67LPLM-S3-012)</t>
  </si>
  <si>
    <t>Intersection at SR-226 (RSA)</t>
  </si>
  <si>
    <t>Signalization of intersection and installation of turn lanes</t>
  </si>
  <si>
    <t>HSIP-15(188) (36001-3292-94)</t>
  </si>
  <si>
    <t>Smith Creek Rd</t>
  </si>
  <si>
    <t>0A121</t>
  </si>
  <si>
    <t>BG A121-1.90, Smith Creek Rd over Smith Creek</t>
  </si>
  <si>
    <t>760A1210003</t>
  </si>
  <si>
    <t>State Funded (76SAB1-S3-003)</t>
  </si>
  <si>
    <t>Bridges over Bradley Creek at LMs 6.21 and 9.76</t>
  </si>
  <si>
    <t>16S42600001, 16S42600005</t>
  </si>
  <si>
    <t>State Funded (16015-4209-04)</t>
  </si>
  <si>
    <t>Hammond Ave</t>
  </si>
  <si>
    <t>3949</t>
  </si>
  <si>
    <t>Hammond Avenue, from West Main Street to West Ellis Lane</t>
  </si>
  <si>
    <t>Safety Improvements including Signage, pavement markings, guardrails and other items eligible for 100% federal reimbursement. NEPA and design done under PIN 120812.00. Since location extended an addtl half mile, we need a re-eval done with the extension.</t>
  </si>
  <si>
    <t>STP-M-3949(6) (37952-3548-54)</t>
  </si>
  <si>
    <t>Powder Branch Rd</t>
  </si>
  <si>
    <t>01383</t>
  </si>
  <si>
    <t>BG 1383-3.66, Powder Branch Rd over Powder Branch</t>
  </si>
  <si>
    <t>State Funded (10SAB1-S3-004)</t>
  </si>
  <si>
    <t>Brigham Branch Rd</t>
  </si>
  <si>
    <t>01783</t>
  </si>
  <si>
    <t>BG 1783-9.35 Brigham Branch Rd over Spring Creek</t>
  </si>
  <si>
    <t>State Funded (42SAB1-S3-003)</t>
  </si>
  <si>
    <t>Portland West Middle School</t>
  </si>
  <si>
    <t>Construction of 7,025 SF of sidewalk, curb and gutter, crosswalk striping, signage, and ADA improvements in the vicinity of Portland West Middle School.</t>
  </si>
  <si>
    <t>SRTS-9326(11) (83LPLM-F3-090)</t>
  </si>
  <si>
    <t>SR-25</t>
  </si>
  <si>
    <t>Intersection at SR-49, LM 7.5 - 7.9</t>
  </si>
  <si>
    <t>HSIP-25(49) (74018-3207-94)</t>
  </si>
  <si>
    <t>SR-57</t>
  </si>
  <si>
    <t>Intersection at Houston Levee Rd, LM 16.98 in Collierville</t>
  </si>
  <si>
    <t>Misc. Safety Improvements and sidewalk installation</t>
  </si>
  <si>
    <t>HSIP-57(64) (79028-3268-94)</t>
  </si>
  <si>
    <t>Christmasville Road</t>
  </si>
  <si>
    <t>00872</t>
  </si>
  <si>
    <t>Christmasville Road, From I-40 to Gibson County Line (RSAR)</t>
  </si>
  <si>
    <t>HSIP-872(11) (57027-3513-94)</t>
  </si>
  <si>
    <t>SHRP2 Project L36 Regional Operations Forum (ROF)</t>
  </si>
  <si>
    <t>Northwest of SR-2, Between LM 4.20 and 7.20 (RSAR)</t>
  </si>
  <si>
    <t>HSIP-I-24-2(156) (16001-3176-94)</t>
  </si>
  <si>
    <t>Bridges over Hurricane Creek at LM's 8.17 and 8.33</t>
  </si>
  <si>
    <t>43S62220005, 43S62220007</t>
  </si>
  <si>
    <t>BR-STP-230(18) (43010-3217-94); State Funded (43010-4216-04)</t>
  </si>
  <si>
    <t>SR-61</t>
  </si>
  <si>
    <t>Left Lane Bridge over Caney Creek, LM 5.17 in Harriman</t>
  </si>
  <si>
    <t>73SR0610017</t>
  </si>
  <si>
    <t>State Funded (73013-4226-04)</t>
  </si>
  <si>
    <t>M21LTHQ_D18SR_M&amp;L_D18NORTH</t>
  </si>
  <si>
    <t>State Funded (98100-4289-04)</t>
  </si>
  <si>
    <t>M21LTHQ_D18ISR_M&amp;L_D18INTERSTATE</t>
  </si>
  <si>
    <t>State Funded (98100-4191-04)</t>
  </si>
  <si>
    <t>M21LTHQ_D19SR_M&amp;L_D19SOUTH</t>
  </si>
  <si>
    <t>State Funded (98100-4293-04)</t>
  </si>
  <si>
    <t>M21LTHQ_D19SR_M&amp;L_D19NORTH</t>
  </si>
  <si>
    <t>State Funded (98100-4295-04)</t>
  </si>
  <si>
    <t>M21LTHQ_D17SR_M&amp;L_D17EAST</t>
  </si>
  <si>
    <t>State Funded (98100-4297-04)</t>
  </si>
  <si>
    <t>M21LTHQ_D27SR_M&amp;L_D27EAST</t>
  </si>
  <si>
    <t>State Funded (98200-4257-04)</t>
  </si>
  <si>
    <t>M21LTHQ_D18SR_M&amp;L_D18SOUTH</t>
  </si>
  <si>
    <t>State Funded (98101-4201-04)</t>
  </si>
  <si>
    <t>M21LTHQ_D17SR_M&amp;L_D17WEST</t>
  </si>
  <si>
    <t>State Funded (98101-4203-04)</t>
  </si>
  <si>
    <t>M18LTHQ_C33ISR_MOW_HAMILTON</t>
  </si>
  <si>
    <t>State Funded (33948-4156-04)</t>
  </si>
  <si>
    <t>M21LTHQ_C33ISR_MOW_HAMILTON</t>
  </si>
  <si>
    <t>State Funded (33948-4169-04)</t>
  </si>
  <si>
    <t>M21LTHQ_D37SR_M&amp;L_D37NORTH</t>
  </si>
  <si>
    <t>State Funded (98304-4205-04)</t>
  </si>
  <si>
    <t>Sevier County Tourist Corridor Intelligent Transportation System</t>
  </si>
  <si>
    <t>Upgrade and retime 41 signalized intersections located along the Sevier County tourist corridor including all necessary ADA upgrades. (LR-04690, LR-04695, SR-66 SR-74, SR-448).</t>
  </si>
  <si>
    <t>CM-7800(61) (78LPLM-F3-015)</t>
  </si>
  <si>
    <t>Eli Jones</t>
  </si>
  <si>
    <t>Sevier County Tourist Corridor Intelligent Transportation System: Phase 2</t>
  </si>
  <si>
    <t>Upgrade and retime 43 signalized intersections in Sevierville and Pigeon Forge including all necessary ADA upgrades. (SR-35, SR-71, &amp; SR-449).</t>
  </si>
  <si>
    <t>CM-9123(8) (78LPLM-F3-028)</t>
  </si>
  <si>
    <t>M21LTHQ_D27SR_MOW_D27WEST</t>
  </si>
  <si>
    <t>State Funded (98200-4259-04)</t>
  </si>
  <si>
    <t>Lenoir City Intelligent Transportation System: Signal System</t>
  </si>
  <si>
    <t>Lenoir City Intelligent Transportation System: Signal System Design-Highway 321 and US-11. Mod [141]</t>
  </si>
  <si>
    <t>CM-9111(8) (53LPLM-F3-046)</t>
  </si>
  <si>
    <t>(Columbia Avenue), From SR-397(Mack Hatcher Parkway) to Downs Boulevard in Franklin</t>
  </si>
  <si>
    <t>Roadway widening from 3 to 4/5 lanes.  Add sidewalks, curb &amp; gutter transit stops &amp; pull-outs, bike lanes and ITS elements.</t>
  </si>
  <si>
    <t>STP-M-NH-6(110) (94LPLM-F3-079)</t>
  </si>
  <si>
    <t>SR-113</t>
  </si>
  <si>
    <t>Intersection at SR-341</t>
  </si>
  <si>
    <t>Install traffic signal, sidewalks, drainage modification, pedestrian signals and crosswalks. SR-113 (L.M. 5.18 to L.M. 5.35) and SR-341 (L.M. 8.84 to l.M. 9.04)</t>
  </si>
  <si>
    <t>HSIP-113(24) (45010-3212-94)</t>
  </si>
  <si>
    <t>SR-36</t>
  </si>
  <si>
    <t>Intersection at Mountain View Road, LM 0.77 in Johnson City</t>
  </si>
  <si>
    <t>Installation of Traffic Signal with mast arms at the intersection of SR-36 with East and West  Mountain View Road, Signal Heads should have safety back plates, and have pedestrian push buttons for the crosswalks crossing the Mountain View Road.</t>
  </si>
  <si>
    <t>HSIP-36(61) (90006-3219-94)</t>
  </si>
  <si>
    <t>From West of North Spring Street to East of Dulaney Road/Railroad Street</t>
  </si>
  <si>
    <t>Pavement removal, paving, add turn lanes, signing, pavement markings, guardrail</t>
  </si>
  <si>
    <t>HSIP-34(100) (30002-3248-94)</t>
  </si>
  <si>
    <t>Tennessee Senior Drivers - Yellow DOT Program</t>
  </si>
  <si>
    <t>HSIP-9900(93) (99110-3640-94)</t>
  </si>
  <si>
    <t>05011</t>
  </si>
  <si>
    <t>Greenway Multi-Modal Trail Connector</t>
  </si>
  <si>
    <t>Construction of a 10-foot wide multi-modal trail from the Neshoba Park to the existing trailhead just east of Kimbrough Road and from Cameron Brown Park to the proposed trailhead just west of Farmington Blvd. Project also includes a trailhead, a pedestrian bridge, landscaping, pedestrian amenities and signage.</t>
  </si>
  <si>
    <t>STP/TAP-M-9420(10) (79LPLM-F3-493)</t>
  </si>
  <si>
    <t>1st Ave N.</t>
  </si>
  <si>
    <t>1st Avenue North, From Church Street to Near Old Farmington Road in Lewisburg - Phase 1</t>
  </si>
  <si>
    <t>Construction of a multi-modal facility from East Church Street to the entrance of Rock Creek Park. Project also includes landscaping, ADA upgrades, utility relocation, crosswalks, signage, fencing, pedestrian amenities and pedestrian lighting and NEPA work.</t>
  </si>
  <si>
    <t>STP-M/TAP-9310(11) (59LPLM-F3-021)</t>
  </si>
  <si>
    <t>Powell Chapel Road</t>
  </si>
  <si>
    <t>00869</t>
  </si>
  <si>
    <t>Powell Chapel Road, Bridge over Hatchie River, LM 7.92 (IA)</t>
  </si>
  <si>
    <t>35S80810009</t>
  </si>
  <si>
    <t>State Funded (35455-3416-04)</t>
  </si>
  <si>
    <t>at Andrew Jackson Elementary School</t>
  </si>
  <si>
    <t>Upgrade the school zone flashing beacon systems to new mast arm mounted beacons with advanced warning school signs and school zone end signs.</t>
  </si>
  <si>
    <t>NH-SIP-1(350) (82002-3283-94)</t>
  </si>
  <si>
    <t>at John F. Kennedy Elementary School</t>
  </si>
  <si>
    <t>HSIP-36(62) (82006-3284-94)</t>
  </si>
  <si>
    <t>(Lebanon Road), Intersection at Park Glen Drive, LM 4.70 in Mt. Juliet</t>
  </si>
  <si>
    <t>NH-SIP-24(59) (95004-3254-94)</t>
  </si>
  <si>
    <t>Various Local Roads In Hamilton County</t>
  </si>
  <si>
    <t>Various Local Roads In Hamilton County - Signing, Pavement Marking, Guardrail</t>
  </si>
  <si>
    <t>HSIP-3300(53) (33948-3438-94)</t>
  </si>
  <si>
    <t>Herb Stratton</t>
  </si>
  <si>
    <t>Intersection at Commerce Boulevard in Morristown</t>
  </si>
  <si>
    <t>Modify the median and install left-turn lane eastbound and extend Westbound left-turn lane   Remove Concrete Channelizing Islands on Commerce   Construct SB access to intersection from Commercial Site   Install Traffic Signal</t>
  </si>
  <si>
    <t>HSIP/PHSIP-34(105) (32004-3226-94)</t>
  </si>
  <si>
    <t>Smart Trips Ridesharing Program</t>
  </si>
  <si>
    <t>Smart Trips Ridesharing Program aims to improve air quality and reduce congestion by reducing the number of drive-alone commute trips.</t>
  </si>
  <si>
    <t>Rideshare</t>
  </si>
  <si>
    <t>CM-9109(168) (47LPLM-F3-101)</t>
  </si>
  <si>
    <t>Knox County Advanced Traffic Management System - Phase 1</t>
  </si>
  <si>
    <t>The project is to design and implement advanced traffic management system on two priority roads, Maynardville Pike and Cedar Bluff Road</t>
  </si>
  <si>
    <t>Signal Timing Upgrade</t>
  </si>
  <si>
    <t>CM-4700(60) (47LPLM-F3-106)</t>
  </si>
  <si>
    <t>Interchanges at Millertown Pike and Washington Pike</t>
  </si>
  <si>
    <t>Safety improvements at 3 intersections: EB off ramp at Washington Pike, EB on Ramp and Washington Pike, and WB on Ramp at Millertown Pike.  Intersection of WB off ramp and Millertown to be improved under PIN119733.00 Ramp Queue Project.</t>
  </si>
  <si>
    <t>HSIP-I-640-7(172) (47008-3155-94)</t>
  </si>
  <si>
    <t>Winfield Dunn Parkway/Snyder Road, From North of Lenz Drive to Near Hardin Road in Sevierville</t>
  </si>
  <si>
    <t>Realignment</t>
  </si>
  <si>
    <t>State Funded (78046-3502-04)</t>
  </si>
  <si>
    <t>PE for State Route Resurfacing, Region 3</t>
  </si>
  <si>
    <t>From I-840 to SR-26 (US-70, Exit 239) (IA)</t>
  </si>
  <si>
    <t>Widen I-40 from 4 lanes to 6 lanes</t>
  </si>
  <si>
    <t>(Lebanon Pike), From McGavock Pike to Old Lebanon Pike in Nashville</t>
  </si>
  <si>
    <t>Construct a sidewalk, green zone, and pedestrian enhancements along the north side of Lebanon Pike</t>
  </si>
  <si>
    <t>STP-M-24(60) (19LPLM-F3-130)</t>
  </si>
  <si>
    <t>Sulphur Wells Rd</t>
  </si>
  <si>
    <t>0A051</t>
  </si>
  <si>
    <t>BG A051-0.89, Sulphur Wells Rd bridge over Mud Creek</t>
  </si>
  <si>
    <t>360A0510001</t>
  </si>
  <si>
    <t>State Funded (36SAB1-S3-003)</t>
  </si>
  <si>
    <t>Various safety projects around Hamblen and Jefferson County Schools within the LAMTPO region</t>
  </si>
  <si>
    <t>Various safety projects around Hamblen and Jefferson County Schools within the LAMTPO region, consisting of crosswalks, signs, flashing beacons</t>
  </si>
  <si>
    <t>STP-M-REG1(184) (32LPLM-F3-056)</t>
  </si>
  <si>
    <t>Southbound Welcome Center Exit Ramp (Includes 1,500 feet into Kentucky)</t>
  </si>
  <si>
    <t>Install a SB decleration lane and warning signs.</t>
  </si>
  <si>
    <t>NH-SIP-I-75-3(172) (07100-3145-94)</t>
  </si>
  <si>
    <t>Intersections at Belmont Avenue and Englewood Avenue in Mt. Carmel</t>
  </si>
  <si>
    <t>Install traffic signal @ Englewood Ave. with advanced warning flashing beacons, and at Belmont Ave. a proposed median relocation and extension of left turn lane and coordinate for traffic operations.</t>
  </si>
  <si>
    <t>HSIP-1(351) (37070-3233-94)</t>
  </si>
  <si>
    <t>David J. Martin</t>
  </si>
  <si>
    <t>Brown Road</t>
  </si>
  <si>
    <t>0A160</t>
  </si>
  <si>
    <t>Brown Road at NS Railroad, LM 2.562</t>
  </si>
  <si>
    <t>Railroad Crossing Safety Improvement Project, Section 130</t>
  </si>
  <si>
    <t>HSIP-R00S(238) (47947-2450-94)</t>
  </si>
  <si>
    <t>Gray Road</t>
  </si>
  <si>
    <t>0A931</t>
  </si>
  <si>
    <t>Gray Road at NS Railroad, LM 0.007</t>
  </si>
  <si>
    <t>HSIP-R00S(247) (82946-2457-94)</t>
  </si>
  <si>
    <t>Lane Hollow Road</t>
  </si>
  <si>
    <t>0B119</t>
  </si>
  <si>
    <t>Lane Hollow Road at NS Railroad, LM 0.025</t>
  </si>
  <si>
    <t>HSIP-R00S(246) (82946-2458-94)</t>
  </si>
  <si>
    <t>Intersection at Midway Road, LM 0.44</t>
  </si>
  <si>
    <t>STP-SIP-156(16) (26026-3209-94)</t>
  </si>
  <si>
    <t>(West Main Street), Intersection at SR-69 (Tennessee Avenue), LM 3.59 in Parsons</t>
  </si>
  <si>
    <t>HSIP-20(61) (20002-3241-94)</t>
  </si>
  <si>
    <t>From Charles Smith Street  to Witherington Drive</t>
  </si>
  <si>
    <t>Ramp Improvements (SIA)</t>
  </si>
  <si>
    <t>State Funded (84102-3213-04)</t>
  </si>
  <si>
    <t>Carol Lane</t>
  </si>
  <si>
    <t>Carly Laddusaw</t>
  </si>
  <si>
    <t>Knoxville Tyson: R/W 5L/23R Reconstruction Program: Bid Package 1</t>
  </si>
  <si>
    <t>State Funded (47555016704)</t>
  </si>
  <si>
    <t>Spring Creek Rd</t>
  </si>
  <si>
    <t>0A488</t>
  </si>
  <si>
    <t>BG A488-1.97, Spring Creek Rd over Spring Creek bridge</t>
  </si>
  <si>
    <t>540A4880001</t>
  </si>
  <si>
    <t>State Funded (54SAB1-S3-002)</t>
  </si>
  <si>
    <t>SR-41</t>
  </si>
  <si>
    <t>From North of SR-76 to North of Garland Drive</t>
  </si>
  <si>
    <t>Sidewalk and striping improvements to a .75 mile section of SR-41/US-31W to include an 10 foot multi-use path to complete a loop connection for the City's 3.5 mile greenway system.</t>
  </si>
  <si>
    <t>STP-M-41(21) (83LPLM-F3-094)</t>
  </si>
  <si>
    <t>From North of Oakland Court to North of Garland Drive, Phase II</t>
  </si>
  <si>
    <t>Sidewalk and striping improvements to a .41 mile section of SR-41/US-31W to include an 10 foot multi-use path, Phase II.</t>
  </si>
  <si>
    <t>STP-M/TAP-NH-41(26) (83LPLM-F3-124)</t>
  </si>
  <si>
    <t>Dayton Blvd</t>
  </si>
  <si>
    <t>1406</t>
  </si>
  <si>
    <t>Dayton Blvd, From Greenleaf Street to Browntown Road in Red Bank</t>
  </si>
  <si>
    <t>Dayton Blvd from Ashland Terrace to Browntown Rd is 1.1 miles and Dayton Blvd from Greenleaf St to Ashland Terrace is 1.1 miles. Work to include: design, milling, pavement, striping and drainage adjustments.</t>
  </si>
  <si>
    <t>STP/HIP-M-1406(7) (33LPLM-F3-161)</t>
  </si>
  <si>
    <t>Danielle Hagewood</t>
  </si>
  <si>
    <t>05762</t>
  </si>
  <si>
    <t>Oak Hill Road, From Rickman Road to near SR-111</t>
  </si>
  <si>
    <t>Widening existing Road to two 12' lanes</t>
  </si>
  <si>
    <t>State Funded (67026-3406-04)</t>
  </si>
  <si>
    <t>SR-100</t>
  </si>
  <si>
    <t>Bridge over Overflow, LM 7.58</t>
  </si>
  <si>
    <t>State Funded (35007-4222-04)</t>
  </si>
  <si>
    <t>Monique Hazlewood</t>
  </si>
  <si>
    <t>SR-67</t>
  </si>
  <si>
    <t>Various locations along the Tweetsie Trail in Elizabethton</t>
  </si>
  <si>
    <t>Tweetsie Trail Multimodal Improvements: Improvements to at-grade crossings of the Tweetsie Trail along SR-67 including rapid rectangular flashing beacons at five crossings, and installation of a raised median and on-street parallel parking at the intersection with W.G. Street.</t>
  </si>
  <si>
    <t>State Funded (10LPLM-S3-014)</t>
  </si>
  <si>
    <t>(Lebanon Road), From Nonaville Road to SR-171 (Mt. Juliet Road)</t>
  </si>
  <si>
    <t>Construction of 1 mile of 6' sidewalks on both sides of SR24/Lebanon Road, from Nonaville Road to SR171/Mt. Juliet Road.</t>
  </si>
  <si>
    <t>State Funded (95LPLM-S3-048)</t>
  </si>
  <si>
    <t>(Providence Blvd/Ft Campbell Blvd), From near Cave Street to Concord Drive</t>
  </si>
  <si>
    <t>Construction of 9,900 ft. of 5' sidewalks and installation of lighting for bus stop shelters along SR12/Ft. Campbell Blvd, from near Cave Street to Concord Drive</t>
  </si>
  <si>
    <t>STP-NH-12(62) (63LPLM-S3-067)</t>
  </si>
  <si>
    <t>Phase 1: SR-3 (US-51/Union Avenue) from the eastern leg of Marshall Avenue to Manassas Street. Phase 2: SR-3 (US-51/Union Avenue) and Marshall Avenue intersection improvements</t>
  </si>
  <si>
    <t>Repair, replacement, and widening of sidewalks, ADA compliance, curb and gutter, signal improvements, intersection improvements,  a raised median island and road diet to accommodate protected bike lanes.</t>
  </si>
  <si>
    <t>State Funded (79LPLM-S3-441)</t>
  </si>
  <si>
    <t>(US-41, US-70S, South Lowry Street/North Lowry Street), From Jackson Street to Sam Davis Road in Smyrna</t>
  </si>
  <si>
    <t>Phase I of the project includes Lowry St from Sam Davis Rd to Jackson St (approx .25 of a mile). This portion of the project includes removal of the center turn lane from Washington St to Sam Hager Dr and may also include removal of additional center turn lane sections pending TDOT approval. It would also include installing landscaping and any necessary storm water infrastructure in place of the removed center turn lane asphalt. Such areas would provide additional islands for refuge for pedestrians and bicyclists when they are trying to cross Lowry St. The project also includes replacement and/or addition of sidewalks, crosswalks, and reducing vehicular access in strategic locations to increase safety for pedestrian and bicycle traffic.</t>
  </si>
  <si>
    <t>STP/TAP-M-NH-1(352) (75LPLM-F3-057)</t>
  </si>
  <si>
    <t>Salem Street</t>
  </si>
  <si>
    <t>0B112</t>
  </si>
  <si>
    <t>Salem Street, Bridge over Roe Creek at LM 0.68 (IA)</t>
  </si>
  <si>
    <t>27015850001</t>
  </si>
  <si>
    <t>BRZ-2700(60) (27946-3406-94)</t>
  </si>
  <si>
    <t>Red Clay Rd</t>
  </si>
  <si>
    <t>D944</t>
  </si>
  <si>
    <t>BG D944-1.37, Red Clay Rd over Nicholson Springs Branch</t>
  </si>
  <si>
    <t>State Funded (33SAB1-S3-004)</t>
  </si>
  <si>
    <t>Lauren Gaines</t>
  </si>
  <si>
    <t>(North Parkway), From McLean Blvd to Overton Park service entrance</t>
  </si>
  <si>
    <t>Design and construct sidewalks adjacent to the south side of SR-1 (North Parkway) between McLean Blvd and the service entrance to Overton Park, located approximately 1,300 feet east of University Street.</t>
  </si>
  <si>
    <t>STP-M-NH-1(373) (79LPLM-F3-444)</t>
  </si>
  <si>
    <t>Mitchell Rd</t>
  </si>
  <si>
    <t>0A113</t>
  </si>
  <si>
    <t>SA 89024(2), Mitchell Rd from SR 56 to SR 56</t>
  </si>
  <si>
    <t>State Funded (89SAR1-S8-004)</t>
  </si>
  <si>
    <t>Maynardville Elementary School</t>
  </si>
  <si>
    <t>Construction of 610 feet of concrete sidewalk on the southwest side of Berthas Place. Project includes school zone flashing lights on Main Street, two mid-block crossings on Berthas Place, curb ramps and ADA accessibility.</t>
  </si>
  <si>
    <t>SRTS-8700(17) (87LPLM-F3-010)</t>
  </si>
  <si>
    <t>Elmore Town Rd</t>
  </si>
  <si>
    <t>0A122</t>
  </si>
  <si>
    <t>BG A122-0.23,  Elmore Town Rd  over Mine Lick Creek</t>
  </si>
  <si>
    <t>710A1220001</t>
  </si>
  <si>
    <t>State Funded (71SAB1-S3-002)</t>
  </si>
  <si>
    <t>Intersection at North Watt Road and South Watt Road in Farragut</t>
  </si>
  <si>
    <t>Create a right-turn lane on North Watt Road. Remove channelizing islands and shorten the width of the intersection. Add sidewalks and crosswalks with ADA ramps along intersection. Install 2 signal poles with mast arms and 2 dedicated pedestrian signal poles. Install video/radar detection for signal with led signal heads and black plates.from LM 0.00 to LM 0.40; North Watt Road (LR 01248) from LM 0.0 to LM 0.15; and South Watt Road (LR 0E159) from LM 0.0 to LM 0.15.</t>
  </si>
  <si>
    <t>STP-SIP/M-1(353) (47956-3227-94)</t>
  </si>
  <si>
    <t>SR-52</t>
  </si>
  <si>
    <t>Intersection at Ellington Drive in Lafayette (RSAR)</t>
  </si>
  <si>
    <t>HSIP-52(78) (56003-3261-94)</t>
  </si>
  <si>
    <t>SR-65</t>
  </si>
  <si>
    <t>(Whites Creek Pike), From I-24 to Robertson County Line (RSAR)</t>
  </si>
  <si>
    <t>HSIP-65(18) (19043-3238-94)</t>
  </si>
  <si>
    <t>From West of SR-154 to East of Bridge over SR-28</t>
  </si>
  <si>
    <t>Project involves pavement marking, signs, resurfacing, curb ramp, and catch basin.</t>
  </si>
  <si>
    <t>Mill &amp; 411D</t>
  </si>
  <si>
    <t>STP/HSIP-52(83) (25003-3227-94, 25003-8227-14)</t>
  </si>
  <si>
    <t>SR-7</t>
  </si>
  <si>
    <t>From Bridge over Knob Creek to the Bridge over Snow Creek</t>
  </si>
  <si>
    <t>Resurf, Safety &amp; Br Repair</t>
  </si>
  <si>
    <t>60SR0070037</t>
  </si>
  <si>
    <t>State Funded (60004-4282-04)</t>
  </si>
  <si>
    <t>Raleigh-Millington Rd</t>
  </si>
  <si>
    <t>Raleigh Millington Road, Bridge over Big Creek in Millington</t>
  </si>
  <si>
    <t>Replace existing 174 foot, five span dual bridges over Big Creek. Project will consist of new 5 lane bridge with sidewalks and bridge approaches.</t>
  </si>
  <si>
    <t>79008030003</t>
  </si>
  <si>
    <t>STP/HIP-M-803(10) (79LPLM-F3-454)</t>
  </si>
  <si>
    <t>SR-37</t>
  </si>
  <si>
    <t>From near Bridge over Doe River to Near Willow Lane</t>
  </si>
  <si>
    <t>411TLD Overlay @ 85 lb/sy</t>
  </si>
  <si>
    <t>THIN</t>
  </si>
  <si>
    <t>10SR0370009</t>
  </si>
  <si>
    <t>STP/HSIP-37(24) (10003-3270-94, 10003-8270-14); State Funded (10003-4272-04)</t>
  </si>
  <si>
    <t>Traffic Flow Improvement Project</t>
  </si>
  <si>
    <t>Signal upgrades to the seven traffic signals that serve US-11 and SR-72. This will include replacing infrastructure, adding vehicle detection, and providing signal system communication and coordination.</t>
  </si>
  <si>
    <t>CM-5300(25) (53LPLM-F3-052)</t>
  </si>
  <si>
    <t>SR-455</t>
  </si>
  <si>
    <t>From 1,500 ft south of SR-49 to SR-49</t>
  </si>
  <si>
    <t>A.O. Smith Project-TDOT will be transferring jurisdiction of SR-455 from intersection of SR-455 and SR-49 travelling SE past A.O. Smith Facility to intersection of SR-12 and SR-455 to the local government. The city/county will assume full responsibility, including maintenance for this portion of SR-455.mgh</t>
  </si>
  <si>
    <t>State Funded (11049-3202-04)</t>
  </si>
  <si>
    <t>Old State Route 22</t>
  </si>
  <si>
    <t>00859</t>
  </si>
  <si>
    <t>Old SR-22, Bridge over the Middle Fork of the Obion River, LM 10.31 (IA)</t>
  </si>
  <si>
    <t>92008590011</t>
  </si>
  <si>
    <t>State Funded (92SAB1-S3-002)</t>
  </si>
  <si>
    <t>Big Limestone Road</t>
  </si>
  <si>
    <t>0A234</t>
  </si>
  <si>
    <t>Big Limestone Road at NS Railroad, LM 3.79 near Tusculum</t>
  </si>
  <si>
    <t>Big Limestone Road at NS Railroad, LM 3.79 near Tusculum-Gates, Bells, Signs; Pavement Marking and Advance Warning Sign</t>
  </si>
  <si>
    <t>HSIP-R00S(257) (90946-2454-94)</t>
  </si>
  <si>
    <t>M19LTHQ_SWI_ERM  - Statewide Emergency Reference Marker Replacement</t>
  </si>
  <si>
    <t>Emergency Reference Marker Replacement</t>
  </si>
  <si>
    <t>State Funded (99112-4153-04)</t>
  </si>
  <si>
    <t>I-440</t>
  </si>
  <si>
    <t>M20LTHQ_C19I_M&amp;L_I440</t>
  </si>
  <si>
    <t>State Funded (19014-4177-04)</t>
  </si>
  <si>
    <t>M21LTHQ_C19I_M&amp;L_I440</t>
  </si>
  <si>
    <t>State Funded (19014-4179-04)</t>
  </si>
  <si>
    <t>M21LTHQ_C91SR_MOW_WAYNE</t>
  </si>
  <si>
    <t>State Funded (91946-4211-04)</t>
  </si>
  <si>
    <t>Shelby County Congestion Management Program - Signal Timing Projects (FY-2016-2018)</t>
  </si>
  <si>
    <t>Includes the following project IDs from the breakdown provided with the original application. #1: Collierville; #2: Germantown; #3: Bartlett; and #12: Shelby County. This is for 40 intersections countywide.</t>
  </si>
  <si>
    <t>Shelby County Congestion Management Program - Vehicle Detection Upgrades (FY-2016-2018)</t>
  </si>
  <si>
    <t>PIN includes the vehicle detection system upgrades at individual intersections. Includes the following project IDs from the master project sheet: #6 and #8. This is for 50 intersections countywide.</t>
  </si>
  <si>
    <t>CM-9409(199) (79LPLM-F3-463)</t>
  </si>
  <si>
    <t>Shelby County Congestion Management Program - Coordinated Signalization Projects (FY-2016-2018)</t>
  </si>
  <si>
    <t>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t>
  </si>
  <si>
    <t>CM-9409(200) (79LPLM-F3-465)</t>
  </si>
  <si>
    <t>Sumner, Davidson</t>
  </si>
  <si>
    <t>Old Shiloh Road</t>
  </si>
  <si>
    <t>0B375</t>
  </si>
  <si>
    <t>Old Shiloh Road, Bridge over Mansker Creek, LM 0.01 in Nashville (IA)</t>
  </si>
  <si>
    <t>190B3750001</t>
  </si>
  <si>
    <t>BRZ-9312(116) (19960-3559-94)</t>
  </si>
  <si>
    <t>From near Goodbranch Road to near Moore County High School (IA)</t>
  </si>
  <si>
    <t>Widen from 2-lanes to a 3 lane facility.</t>
  </si>
  <si>
    <t>STP-55(24) (64005-3224-14)</t>
  </si>
  <si>
    <t>0A671</t>
  </si>
  <si>
    <t>Parkers Crossroads Trail - Phase 3</t>
  </si>
  <si>
    <t>Construction of extensions to the battlefield interpretive trail system, including ADA accessibility, landscaping, interpretive signage and pedestrian amenities.</t>
  </si>
  <si>
    <t>TAP-3900(27) (39LPLM-F3-026)</t>
  </si>
  <si>
    <t>Interchange Modifications at Hamilton Place Mall (IA)</t>
  </si>
  <si>
    <t>Expand the interchange to a full access facility by providing for a southbound I-75 exit to and a northbound I-75 access from Hamilton Place Boulevard.</t>
  </si>
  <si>
    <t>NH-I-75-1(144) (33005-3179-44)</t>
  </si>
  <si>
    <t>Foothills Mall Drive</t>
  </si>
  <si>
    <t>Foothills Mall Drive extension from SR-115 (US-129) to Foch Street</t>
  </si>
  <si>
    <t>Project will provide a connecting roadway with a 3-lane cross section with curb and gutter from US-129 where it will tie into the intersection at Foothills Mall Drive, to a new intersection on Foch Street (approximately 2100').</t>
  </si>
  <si>
    <t>STP/HIP-M-9112(20) (05LPLM-F3-048)</t>
  </si>
  <si>
    <t>0A386</t>
  </si>
  <si>
    <t>Industrial Access Road Serving Northeast Wood Products in Jasper</t>
  </si>
  <si>
    <t>Full depth paving at the intersection of Industrial Blvd at Godsey Dr, plus 0.3 miles of Industrial Blvd.  Also includes striping and signs for 0.8 miles</t>
  </si>
  <si>
    <t>State Funded (58950-3508-04)</t>
  </si>
  <si>
    <t>Oakland ADA Transition Plan</t>
  </si>
  <si>
    <t>Planning and activities in support of comprehensive ADA Self Evaluation and Transition Plan. Will include assessment of existing pedestrian facilities within public ROW, as well as public buildings, to inventory needs for ADA compliance. Will produce recommendations, budgeting and schedule for improvements.</t>
  </si>
  <si>
    <t>SR-287</t>
  </si>
  <si>
    <t>From east of Beach Road to west of Great Falls Hydroelectric Station</t>
  </si>
  <si>
    <t>Re-alignment of a segment of SR-287 within Rock Island State Park to relocate the main travel lanes of SR-287 away from existing historic structures</t>
  </si>
  <si>
    <t>State Funded (89016-3218-04)</t>
  </si>
  <si>
    <t>Rozelle Street</t>
  </si>
  <si>
    <t>0E184</t>
  </si>
  <si>
    <t>Rozelle Street at BNSF Railroad, LM 0.39 in Memphis</t>
  </si>
  <si>
    <t>Post Road</t>
  </si>
  <si>
    <t>0D016</t>
  </si>
  <si>
    <t>Post Road at CSX Railroad, LM 0.03 in Nashville</t>
  </si>
  <si>
    <t>HSIP-R00S(315) (19960-2552-94)</t>
  </si>
  <si>
    <t>Bridge (RL) over North Fork Forked Deer River, LM 4.80</t>
  </si>
  <si>
    <t>23SR0200035</t>
  </si>
  <si>
    <t>State Funded (23083-4224-04)</t>
  </si>
  <si>
    <t>Elkhorn Nobles Road, from Elkhorn Road to east of Elkhorn Lane</t>
  </si>
  <si>
    <t>Roadway repair and resurfacing, stripping, signage, establishing ditches and additional culverts, replacing existing nonfunctioning culverts, and establishing two-foot wide shoulders.</t>
  </si>
  <si>
    <t>TN-FLAP(44) (40LPLM-F3-028)</t>
  </si>
  <si>
    <t>Astoria Avenue</t>
  </si>
  <si>
    <t>0M487</t>
  </si>
  <si>
    <t>Naval Facility Connector (Astoria Avenue), From south of Navy Road to Hornet Avenue</t>
  </si>
  <si>
    <t>Extend a two lane access road with a grass median, curb and gutter, sidewalks and bike lanes from the Millington Jetport to the U.S. Naval support base's main entrance on SR-205</t>
  </si>
  <si>
    <t>TN-FLAP(10) (79LPLM-F3-489)</t>
  </si>
  <si>
    <t>Hacks Cross Road</t>
  </si>
  <si>
    <t>04183</t>
  </si>
  <si>
    <t>Hacks Cross Road, From Stateline Road to SR-175 (Shelby Drive)</t>
  </si>
  <si>
    <t>Project will widen a 1.8 mile segment from two to seven lanes, eliminating an existing bottleneck between Shelby Drive and the Mississippi state line, where Hacks Cross Road has been previously widened.</t>
  </si>
  <si>
    <t>STP-M-9409(209) (79LPLM-F3-518)</t>
  </si>
  <si>
    <t>Anna Meacham</t>
  </si>
  <si>
    <t>Slide Repair at MM 142.5</t>
  </si>
  <si>
    <t>I-75, Slide Repair at MM 142.5-Slide Mitigation</t>
  </si>
  <si>
    <t>ER-I-75-3(174) (07100-4147-04, 07100-4150-04)</t>
  </si>
  <si>
    <t>South Harpeth Road</t>
  </si>
  <si>
    <t>0A372</t>
  </si>
  <si>
    <t>S. Harpeth Road (0A372), Bridge over Brush Creek, LM 1.27 in Kingston Springs (IA)</t>
  </si>
  <si>
    <t>110A3720001</t>
  </si>
  <si>
    <t>State Funded (11455-3513-04)</t>
  </si>
  <si>
    <t>Shellmound Rd</t>
  </si>
  <si>
    <t>02161</t>
  </si>
  <si>
    <t>BG 2161-0.03  Shellmound Rd bridge over Branch</t>
  </si>
  <si>
    <t>58021610001</t>
  </si>
  <si>
    <t>State Funded (58SAB1-S3-002)</t>
  </si>
  <si>
    <t>Manufacturers Road from SR-29 (US-27) to Hamm Road and Hamm Road from Manufacturers Road to Moccasin Bend Road</t>
  </si>
  <si>
    <t>Extend the Riverwalk along Manufacturers Road/Hamm Road from US-27 to Moccasin Bend Interpretive Center - Install 10' concrete shared use paths, 6' bioswales with landscaping, street trees, pedestrian lighting and stormwater infrastructure.</t>
  </si>
  <si>
    <t>TN-FLAP(16) (33LPLM-F3-199)</t>
  </si>
  <si>
    <t>SR-6, From Big Station Camp Blvd to Airport Rd; Albert Gallatin Ave, From SR-6 to SR-174; Water Ave, From SR-6 to E. Bledsoe St in Gallatin</t>
  </si>
  <si>
    <t>This project will improve traffic flow by installing an ITS signal system for 25 signalized intersections located primarily along the US 31-E/SR-6 corridor.  The project will also install fiber optic extensions and provide some signal system upgrades. Mod [126]</t>
  </si>
  <si>
    <t>CM-9306(21) (83LPLM-F3-110)</t>
  </si>
  <si>
    <t>Crystal Whitaker</t>
  </si>
  <si>
    <t>Vicki Takacs</t>
  </si>
  <si>
    <t>Industrial Access Road Serving Project Lafayette</t>
  </si>
  <si>
    <t>State Funded (56950-3506-04)</t>
  </si>
  <si>
    <t>SR-231</t>
  </si>
  <si>
    <t>(Main St), at CSX Railroad, LM 0.17 in McEwen</t>
  </si>
  <si>
    <t>HSIP-R-231(5) (43061-2213-94)</t>
  </si>
  <si>
    <t>Dixie Ave</t>
  </si>
  <si>
    <t>03514</t>
  </si>
  <si>
    <t>North Dixie Ave at NERR Railroad, LM 0.76 in Cookeville</t>
  </si>
  <si>
    <t>Railroad Crossing Safety Improvement Project, Section 130 Active Equipment Install/Upgrade, Signs and Markings, Approach Improvements</t>
  </si>
  <si>
    <t>HSIP-R-3514(54) (71952-2547-94)</t>
  </si>
  <si>
    <t>Jackson Ave</t>
  </si>
  <si>
    <t>04718</t>
  </si>
  <si>
    <t>Jackson Avenue at CSX Railroad, LM 0.31 in Erwin</t>
  </si>
  <si>
    <t>HSIP-R-4718(10) (86950-2534-94)</t>
  </si>
  <si>
    <t>W Irish St</t>
  </si>
  <si>
    <t>0B134</t>
  </si>
  <si>
    <t>West Irish Street at Norfolk Southern Railroad, LM 0.42 in Greeneville</t>
  </si>
  <si>
    <t>Railroad Crossing Safety Improvement Project, Section 130. Sign and Marking Improvements, Active Equipment Install/Upgrade</t>
  </si>
  <si>
    <t>Marlow Cir</t>
  </si>
  <si>
    <t>02444</t>
  </si>
  <si>
    <t>Marlow Circle at Norfolk Southern Railroad, LM 5.72 near Oliver Springs</t>
  </si>
  <si>
    <t>Railroad Crossing Safety Improvement Project, Section 130 Sign and Pavement Marking, Active Equipment Install/Upgrade</t>
  </si>
  <si>
    <t>Fourth St E</t>
  </si>
  <si>
    <t>0B282</t>
  </si>
  <si>
    <t>Fourth St E at NERR Railroad, LM 0.66 in Cookeville</t>
  </si>
  <si>
    <t>Railroad Crossing Safety Improvements Project, Section 130. Signs and Pavement Markings, Active Equipment Install/Upgrade</t>
  </si>
  <si>
    <t>HSIP-R00S(353) (71952-2546-94)</t>
  </si>
  <si>
    <t>Dutch Valley Rd</t>
  </si>
  <si>
    <t>01421</t>
  </si>
  <si>
    <t>Dutch Valley Road at Norfolk Southern Railroad, LM 8.01 near Rocky Top</t>
  </si>
  <si>
    <t>Railroad Crossing Safety Improvement Project, Section 130  Sign &amp; Marking Improvements, Active Eq Install/Upgrade</t>
  </si>
  <si>
    <t>HSIP-R-1421(10) (01946-2444-94)</t>
  </si>
  <si>
    <t>Seth Gordon</t>
  </si>
  <si>
    <t>(Munford Avenue), From College Street to Doctors Drive</t>
  </si>
  <si>
    <t>Replace side walk on both sides of SR-206. ADA compliant curb ramps and pedestrian crossings. Add turn lanes at Doctor's Drive and Beaver Road, geometric improvements, signage, curb and gutter and misc. drainage improvements.</t>
  </si>
  <si>
    <t>STP-M-206(11) (84LPLM-F3-045)</t>
  </si>
  <si>
    <t>From Madison County Line to East of SR-104</t>
  </si>
  <si>
    <t>I-40, From Madison County Line to East of SR-104 - Resurfacing - Mill, TLD, &amp; OGFC</t>
  </si>
  <si>
    <t>Mill, TLD, &amp; OGFC</t>
  </si>
  <si>
    <t>NH-I-40-2(96) (39001-8176-44)</t>
  </si>
  <si>
    <t>Bible Crossing Road from Old Tullahoma Highway to Near Old Estill Springs Road</t>
  </si>
  <si>
    <t>Bible Crossing Road, From Old Tullahoma Highway to Near Old Estill Springs Road - Resurfacing</t>
  </si>
  <si>
    <t>STP-M-3497(1) (26LPLM-F3-029)</t>
  </si>
  <si>
    <t>Stage Coach Rd</t>
  </si>
  <si>
    <t>0A725</t>
  </si>
  <si>
    <t>SA 58030(3), Stage Coach Rd from Jackson Point Rd at LM 2.447 to SR-2 at LM 6.294</t>
  </si>
  <si>
    <t>State Funded (58SAR1-S8-008)</t>
  </si>
  <si>
    <t>Innocent Amara</t>
  </si>
  <si>
    <t>Interchange at SR-251(Old Hickory Blvd)</t>
  </si>
  <si>
    <t>Interchange at SR-251 Exit 199 (Ramp Queue Study)</t>
  </si>
  <si>
    <t>HSIP-I-40-3(161) (19103-3109-94)</t>
  </si>
  <si>
    <t>Cat Creek Rd</t>
  </si>
  <si>
    <t>01111</t>
  </si>
  <si>
    <t>BG 1111-7.00 Cat Creek Rd over Crumpton Creek (IA)</t>
  </si>
  <si>
    <t>16F00290003</t>
  </si>
  <si>
    <t>State Funded (16SAB1-S3-003)</t>
  </si>
  <si>
    <t>SR-8</t>
  </si>
  <si>
    <t>From Coops Creek Greenway to Reed Street in Dunlap (Multimodal Access Project)</t>
  </si>
  <si>
    <t>Construction of 982 LF of sidewalks with curb, pedestrian bridges, crosswalks, ADA accessible ramps, pedestrian scale lighting, signage, and landscaping on SR-8/Rankin Avenue, from Reed Street to Coops Creek Greenway.</t>
  </si>
  <si>
    <t>State Funded (77LPLM-S3-010)</t>
  </si>
  <si>
    <t>SR-249</t>
  </si>
  <si>
    <t>(Luyben Hills Road), From W. Kingston Springs Rd/SR-249 to I-40 in Kingston Springs (Multimodal Access Project)</t>
  </si>
  <si>
    <t>Construction of 3,000 LF of sidewalks, curb and gutter, crosswalks, stormwater drainage, pedestrian lighting, utility relocation, and bike racks on SR-249 (Luyben Hills Road), From W. Kingston Springs Rd/SR-249 to Interstate 40 in Kingston Springs.</t>
  </si>
  <si>
    <t>State Funded (11LPLM-S3-012)</t>
  </si>
  <si>
    <t>Multimodal Access Project - (US-412, East Main Street), From existing sidewalk east of South Poplar Street to existing sidewalk near the SR-13/Squirrel Hollow Road intersection in Linden</t>
  </si>
  <si>
    <t>Construction of 2,300 LF of sidewalks, curb and gutter, updated pedestrian refuge, pedestrian bridge, traffic signal upgrades, crosswalks, ADA compliant ramps, signage, retaining wall, and utility relocation on SR-20/E. Main Street, from existing sidewalk east of S. Poplar Street to existing sidewalk near the SR-13/Squirrel Hollow Road intersection in Linden</t>
  </si>
  <si>
    <t>State Funded (68LPLM-S3-021)</t>
  </si>
  <si>
    <t>Hilliard Rd</t>
  </si>
  <si>
    <t>01756</t>
  </si>
  <si>
    <t>BG 1756-3.08, Hillard Rd, bridge over Burrow Creek</t>
  </si>
  <si>
    <t>09S81490003</t>
  </si>
  <si>
    <t>State Funded (09SAB1-S3-003)</t>
  </si>
  <si>
    <t>Bridge over CFW Railroad, LM 14.28 in Manchester</t>
  </si>
  <si>
    <t>16SR0020015</t>
  </si>
  <si>
    <t>State Funded (16003-3246-04)</t>
  </si>
  <si>
    <t>Ridgeview Elementary SRTS</t>
  </si>
  <si>
    <t>Construction of sidewalks along Pumphouse Road and Nelson Street from US21/SR29 to near Ridgeview Elementary School. Project includes realignment of ADA ramps, truncated domes and crosswalks.</t>
  </si>
  <si>
    <t>SRTS-9116(7) (73LPLM-F3-026)</t>
  </si>
  <si>
    <t>Niota Elementary, Safe Routes to School Program</t>
  </si>
  <si>
    <t>Construction and reconstruction of sidewalks from Wlison Street to Burn Road. Project also includes crosswalks, pedestrian bridge and drainage.</t>
  </si>
  <si>
    <t>SRTS-5400(41) (54LPLM-F3-030)</t>
  </si>
  <si>
    <t>Rucker Stewart Middle School</t>
  </si>
  <si>
    <t>Installation of sidewalks and signage on Green Wave Drive and the installation of pedestrian signals, crosswalks and signage at the intersection of Hancock Street and SR-109. Project also includes the installation of sidewalk on Hancock Street, drainage, ADA accessibility and a pedestrian bridge.</t>
  </si>
  <si>
    <t>SRTS/TAP-4569(10) (83LPLM-F3-117)</t>
  </si>
  <si>
    <t>Harpeth View Trail</t>
  </si>
  <si>
    <t>0A433</t>
  </si>
  <si>
    <t>Harpeth Middle School in Kingston Springs</t>
  </si>
  <si>
    <t>Construction of sidewalks along Harpeth View Trail from Harpeth Middle School to Cedar Court. Project also includes curb and gutter, bike lane striping and drainage.</t>
  </si>
  <si>
    <t>SRTS/TAP-9332(10) (11LPLM-F3-016)</t>
  </si>
  <si>
    <t>Eliza Patton Elementary and Mt Juliet Middle School in Mount Juliet</t>
  </si>
  <si>
    <t>Construction of sidewalks on the north side of Woodridge Place. Project also includes ADA, radar feedback warning signs, curb and gutter, pavement markings, signage and drainage</t>
  </si>
  <si>
    <t>SRTS/TAP-9322(3) (95LPLM-F3-062)</t>
  </si>
  <si>
    <t>Jim Senter Way</t>
  </si>
  <si>
    <t>0A864</t>
  </si>
  <si>
    <t>Jim Senter Way at Norfolk Southern Railroad, LM 0.73 in Morristown</t>
  </si>
  <si>
    <t>HSIP-R00S(368) (32951-2504-94)</t>
  </si>
  <si>
    <t>Industrial Access Road serving Central Distributors</t>
  </si>
  <si>
    <t>State Funded (57946-3471-04)</t>
  </si>
  <si>
    <t>(Charlotte Pike), From American Road to SR-155 (White Bridge Road) (IA)</t>
  </si>
  <si>
    <t>(Charlotte Pike), From near Annex Road/Hillwood Boulevard to near SR-155 (White Bridge Road) (IA)</t>
  </si>
  <si>
    <t>Casey Pounders</t>
  </si>
  <si>
    <t>(US-41, Hillsboro Hwy), From Joe Hickerson Road to AEDC Road (IA)</t>
  </si>
  <si>
    <t>Widening from 2 to 5 lanes</t>
  </si>
  <si>
    <t>Bridges over North Potato Creek, LM 26.93 (IA)</t>
  </si>
  <si>
    <t>70SR0400031, 70SR0400032</t>
  </si>
  <si>
    <t>State Funded (70005-4211-04)</t>
  </si>
  <si>
    <t>From east of Van Buren Road to SR-15</t>
  </si>
  <si>
    <t>CIR &amp; Micro, Alt. bid (foamed / emulsion)</t>
  </si>
  <si>
    <t>CIR &amp; Alt. Bid TLD or 32 psi Micro-Surface</t>
  </si>
  <si>
    <t>NH/HSIP-18(35) (35002-3209-94, 35002-8209-14)</t>
  </si>
  <si>
    <t>From SR-76 to Madison County Line</t>
  </si>
  <si>
    <t>Hot Recycle in Place with 85 lbs/sy TLD</t>
  </si>
  <si>
    <t>REC</t>
  </si>
  <si>
    <t>NH/HSIP-20(68) (17001-3226-94, 17001-8226-14)</t>
  </si>
  <si>
    <t>SR-200</t>
  </si>
  <si>
    <t>From Rabbit Ranch Rd to Henderson County Line</t>
  </si>
  <si>
    <t>411 D Overlay</t>
  </si>
  <si>
    <t>STP/HSIP-200(39) (12010-3227-94, 12010-8227-14)</t>
  </si>
  <si>
    <t>SR-104</t>
  </si>
  <si>
    <t>From Carroll County Line to Near Rock Milam Road</t>
  </si>
  <si>
    <t>"C-W" Mix</t>
  </si>
  <si>
    <t>307 CW Overlay</t>
  </si>
  <si>
    <t>HSIP-104(38) (39010-3225-94, 39010-4225-04)</t>
  </si>
  <si>
    <t>From I-240 To east of Val Verde Drive</t>
  </si>
  <si>
    <t>NH/HSIP-57(69) (79028-3270-94, 79028-8270-14)</t>
  </si>
  <si>
    <t>Jason Ingram</t>
  </si>
  <si>
    <t>Tunnel Hill Road</t>
  </si>
  <si>
    <t>0D947</t>
  </si>
  <si>
    <t>Tunnel Hill Road, Bridge over Black Fox Creek, LM 6.157 (IA)</t>
  </si>
  <si>
    <t>060A0260001</t>
  </si>
  <si>
    <t>State Funded (06455-3419-04)</t>
  </si>
  <si>
    <t>Interchange Ramps at SR-308 (Lauderdale Highway) (IA)</t>
  </si>
  <si>
    <t>Ramp Improvements at SR-308 Interchange (Exit 33), Extend Ramps</t>
  </si>
  <si>
    <t>NH-I-75-1(143) (06001-3181-44)</t>
  </si>
  <si>
    <t>Tate Rd</t>
  </si>
  <si>
    <t>0A090</t>
  </si>
  <si>
    <t>A090-0.02 Tate Rd. Bridge over Connell Creek, LM 0.02 (IA)</t>
  </si>
  <si>
    <t>080A0900001</t>
  </si>
  <si>
    <t>State Funded (08SAB1-S3-014)</t>
  </si>
  <si>
    <t>Wattendorf Memorial Hwy</t>
  </si>
  <si>
    <t>00918</t>
  </si>
  <si>
    <t>Wattendorf Memorial Highway/A.E.D.C. Road, Bridge over I-24, LM 7.67 (IA)</t>
  </si>
  <si>
    <t>16I00240039</t>
  </si>
  <si>
    <t>BR-I-24-2(179) (16001-3179-44)</t>
  </si>
  <si>
    <t>Bridge over Obed River, LM 15.37 in Crossville (IA)</t>
  </si>
  <si>
    <t>18SR0240003</t>
  </si>
  <si>
    <t>BR-STP-24(69) (18004-3227-94)</t>
  </si>
  <si>
    <t>Cumberland, Putnam</t>
  </si>
  <si>
    <t>(Cumberland Plateau) From Near MM 285 to Near SR-299 (Exit 338) (IA)</t>
  </si>
  <si>
    <t>Intelligent Transportation System Expansion</t>
  </si>
  <si>
    <t>NH-I-40-6(166) (18100-3153-44, 71100-3125-44)</t>
  </si>
  <si>
    <t>Little Crab Rd</t>
  </si>
  <si>
    <t>02316</t>
  </si>
  <si>
    <t>Little Crab Rd. Bridge over Little Crab Creek, LM 9.45 (IA)</t>
  </si>
  <si>
    <t>25023160001</t>
  </si>
  <si>
    <t>State Funded (25SAB1-S3-003)</t>
  </si>
  <si>
    <t>Old Decherd Road</t>
  </si>
  <si>
    <t>0A406</t>
  </si>
  <si>
    <t>Old Decherd Road, Bridge over Wagner Creek, LM 0.25 (IA)</t>
  </si>
  <si>
    <t>260A4060001</t>
  </si>
  <si>
    <t>State Funded (26455-3419-04)</t>
  </si>
  <si>
    <t>Bridge over SR-27 (Rossville Blvd) (IA)</t>
  </si>
  <si>
    <t>33I00240035</t>
  </si>
  <si>
    <t>Bridge over I-24 EB / SR-2 (Broad Street) (IA)</t>
  </si>
  <si>
    <t>33I00240021</t>
  </si>
  <si>
    <t>Bridge over I-24 / I-24 Ramp to Central Avenue (IA)</t>
  </si>
  <si>
    <t>33I00240031</t>
  </si>
  <si>
    <t>Bridges at Germantown Road, LM 12.08 and Belvoir Avenue, 12.59 in East Ridge (IA)</t>
  </si>
  <si>
    <t>Replacement of Bridges on Interstate 24 at Germantown Road, LM 12.08 and Belvoir Avenue, LM 12.59. Construction Manager/General Contractor (CM/GC) Project</t>
  </si>
  <si>
    <t>33I00240055, 33I00240057</t>
  </si>
  <si>
    <t>BR-I-24-3(97) (33003-3166-44, 33003-3167-44)</t>
  </si>
  <si>
    <t>Bridge over I-24 EB &amp; WB / 0A643 (Williams Street) (IA)</t>
  </si>
  <si>
    <t>33I00240023</t>
  </si>
  <si>
    <t>SR-17</t>
  </si>
  <si>
    <t>(Bonny Oaks Drive), Bridge over Chickamauga Creek (IA)</t>
  </si>
  <si>
    <t>33SR0580013</t>
  </si>
  <si>
    <t>(East Brainerd Rd.), Bridge over CSX R/R, LM 0.86 in Chattanooga (IA)</t>
  </si>
  <si>
    <t>33S43070001</t>
  </si>
  <si>
    <t>BR-STP-320(10) (33057-3228-94)</t>
  </si>
  <si>
    <t>From East of Bel-Air Road to near SR-321 (Ooltewah-Ringgold Road) (IA)</t>
  </si>
  <si>
    <t>Widen existing 2-lane to 4 12' travel lanes with a continuous 12' center turn lane along with curb and gutter, including pedestrian facilities.</t>
  </si>
  <si>
    <t>STP-320(9) (33057-3226-14)</t>
  </si>
  <si>
    <t>From near SR-27(Suck Creek Road) to near Palisades Drive (IA)</t>
  </si>
  <si>
    <t>Slope stabilization at various locations for rock fall mitigation; repairs and upgrades to culverts and other drainage features.</t>
  </si>
  <si>
    <t>STP-8(52) (33021-3231-14)</t>
  </si>
  <si>
    <t>Bradley, Hamilton</t>
  </si>
  <si>
    <t>From North of SR-2 in Hamilton County to near SR-311 in Bradley County (IA)</t>
  </si>
  <si>
    <t>WIDEN I-75 FROM 4 TO 6 LANES FROM APD-40/SR 311 (EXIT 20) TO HAMILTON COUNTY LINE. FULL PROJECT EXTENDS TO US 64 IN HAMILTON COUNTY; DETAILS ON THE PORTION IN HAMILTON COUNTY CAN BE FOUND IN THE TIP FOR THE CHATTANOOGA/HAMILTON COUNTY/NORTH GEORGIA TRANSPORTATION PLANNING ORGANIZATION.</t>
  </si>
  <si>
    <t>NH-I-75-1(146) (06001-3182-44, 33005-3182-44)</t>
  </si>
  <si>
    <t>Orme Road</t>
  </si>
  <si>
    <t>02153</t>
  </si>
  <si>
    <t>Orme Road, Bridge over Dry Creek, LM 0.58 (IA)</t>
  </si>
  <si>
    <t>58021530003</t>
  </si>
  <si>
    <t>State Funded (58455-3414-04)</t>
  </si>
  <si>
    <t>Interchange Improvements at SR-30 and SR-305 (IA)</t>
  </si>
  <si>
    <t>RAMP REALIGNMENT, INTERCONNECTING SIGNALS, SAFETY IMPROVEMENTS, AND CONSTRUCT RIGHT TURN LANES.</t>
  </si>
  <si>
    <t>NH-I-75-1(145) (54001-3184-44)</t>
  </si>
  <si>
    <t>David Duncan</t>
  </si>
  <si>
    <t>SR-163</t>
  </si>
  <si>
    <t>(Etowah Road), Bridge over Conasauga Creek, LM 13.71 (IA)</t>
  </si>
  <si>
    <t>54SR1630011</t>
  </si>
  <si>
    <t>SR-68</t>
  </si>
  <si>
    <t>Bridges over SR-40, LM 18.39 (IA)</t>
  </si>
  <si>
    <t>70SR0400025, 70SR0400026</t>
  </si>
  <si>
    <t>BR-NH-68(55) (70008-3224-94)</t>
  </si>
  <si>
    <t>Frazier St</t>
  </si>
  <si>
    <t>0A197</t>
  </si>
  <si>
    <t>A197--0.22 Frazier St. Bridge over Charlie Creek, LM 0.21 (IA)</t>
  </si>
  <si>
    <t>030A1970001</t>
  </si>
  <si>
    <t>State Funded (03SAB1-S3-004)</t>
  </si>
  <si>
    <t>Bridge over Davis Mill Creek, LM 21.01 (IA)</t>
  </si>
  <si>
    <t>70SR0680017</t>
  </si>
  <si>
    <t>BR-NH-68(56) (70008-3225-94)</t>
  </si>
  <si>
    <t>Bridge over Ocoee River, LM 3.12 (Design Build) (IA)</t>
  </si>
  <si>
    <t>70SR0400005</t>
  </si>
  <si>
    <t>BR-NH/APD-40(37) (70068-3211-94)</t>
  </si>
  <si>
    <t>Sequatchie, Bledsoe</t>
  </si>
  <si>
    <t>From SR-8 in Sequatchie County to SR-30, LM 15.39 in Bledsoe County (Super 2 Lane) (IA)</t>
  </si>
  <si>
    <t>Reconstruct and widen to 2 12 foot lanes and 10 foot shoulders. Turn lanes, continuous left turn lanes and passing lanes will be added at various locations, to be determined during the development process</t>
  </si>
  <si>
    <t>Park</t>
  </si>
  <si>
    <t>Park Road over Fall Creek Falls Dam Overflow L.M. 2.72 (IA)</t>
  </si>
  <si>
    <t>880A0900001</t>
  </si>
  <si>
    <t>State Funded (88HPB1-S3-006)</t>
  </si>
  <si>
    <t>0A966</t>
  </si>
  <si>
    <t>Roberts-Matthews Hwy, Bridge over Post Oak Creek, LM 5.3 (IA)</t>
  </si>
  <si>
    <t>93SR0420001</t>
  </si>
  <si>
    <t>Rowesville Church Rd</t>
  </si>
  <si>
    <t>0A233</t>
  </si>
  <si>
    <t>A233-0.07 Rowesville Church Rd bridge over Shipman Creek, LM 0.07 (IA)</t>
  </si>
  <si>
    <t>020A2330001</t>
  </si>
  <si>
    <t>State Funded (02SAB1-S3-004)</t>
  </si>
  <si>
    <t>Meadow St</t>
  </si>
  <si>
    <t>0A460</t>
  </si>
  <si>
    <t>Meadow St. Bridge over Right Fork Coal Creek, LM 0.11 (IA)</t>
  </si>
  <si>
    <t>010A4600001</t>
  </si>
  <si>
    <t>State Funded (01SAB1-S3-005)</t>
  </si>
  <si>
    <t>Old Hwy 64</t>
  </si>
  <si>
    <t>0A664</t>
  </si>
  <si>
    <t>Old Hwy 64, Bridge over Stokes Branch, LM 0.11 (IA)</t>
  </si>
  <si>
    <t>020A6640001</t>
  </si>
  <si>
    <t>State Funded (02455-3440-04)</t>
  </si>
  <si>
    <t>SR-437 EXT</t>
  </si>
  <si>
    <t>(Shelbyville Bypass), From SR-16 (US-41A) to SR-10 (US-231) (IA)</t>
  </si>
  <si>
    <t>Construct new 2-lane facility</t>
  </si>
  <si>
    <t>NH-437(5) (02437-3206-14)</t>
  </si>
  <si>
    <t>Benton, Decatur</t>
  </si>
  <si>
    <t>From West of US-641/SR-69 in Decatur County to SR-191 (Birdsong Road) in Benton County (IA)</t>
  </si>
  <si>
    <t>Widen from 4 to 6 lanes</t>
  </si>
  <si>
    <t>SR-64</t>
  </si>
  <si>
    <t>(Walking Horse Parkway), Bridges over Sugar Creek, LM 9.45 and Davis Branch, LM 9.59 and SR-130 Culvert over Davis Branch, LM 9.93 (IA)</t>
  </si>
  <si>
    <t>02CULV05005, 02SR0640009, 02SR0640011</t>
  </si>
  <si>
    <t>BR-STP-64(26) (02007-3213-94)</t>
  </si>
  <si>
    <t>From SR-62 (Oak Ridge Highway) to near Melton Lake Drive (IA)</t>
  </si>
  <si>
    <t>From near Melton Lake Drive to SR-9 (US-25W, Clinton Highway) (IA)</t>
  </si>
  <si>
    <t>Bridge over North Fork Creek, LM 9.54 (IA)</t>
  </si>
  <si>
    <t>02SR0160011</t>
  </si>
  <si>
    <t>Towe String Rd</t>
  </si>
  <si>
    <t>01278</t>
  </si>
  <si>
    <t>Towe String Rd. Bridge over Private Road, LM 3.77 (IA)</t>
  </si>
  <si>
    <t>07S24480003</t>
  </si>
  <si>
    <t>State Funded (07SAB1-S3-008)</t>
  </si>
  <si>
    <t>Amy Rauch</t>
  </si>
  <si>
    <t>From SR-249 (Luyben Hills Road) to Davidson County Line (IA)</t>
  </si>
  <si>
    <t>Old Highway 63</t>
  </si>
  <si>
    <t>02425</t>
  </si>
  <si>
    <t>Old Hwy. 63 Bridge over Titus Creek, LM 7.97 (IA)</t>
  </si>
  <si>
    <t>07024250001</t>
  </si>
  <si>
    <t>State Funded (07SAB1-S3-007)</t>
  </si>
  <si>
    <t>(Sams Creek Road) Bridge over Dry Creek, LM 11.54 (IA)</t>
  </si>
  <si>
    <t>11S63600013</t>
  </si>
  <si>
    <t>BR-STP-249(84) (11024-3235-94)</t>
  </si>
  <si>
    <t>Old Stinking Creek Rd</t>
  </si>
  <si>
    <t>0A080</t>
  </si>
  <si>
    <t>Old Stinking Creek Rd. Bridge over Stinking Creek, LM 0.79 (IA)</t>
  </si>
  <si>
    <t>070A0800005</t>
  </si>
  <si>
    <t>State Funded (07SAB1-S3-006)</t>
  </si>
  <si>
    <t>(Jackson Felts Road), Bridge over I-24, LM 26.02</t>
  </si>
  <si>
    <t>Bridge Repairs</t>
  </si>
  <si>
    <t>11I00240003</t>
  </si>
  <si>
    <t>State Funded (11001-4120-04)</t>
  </si>
  <si>
    <t>Bridge over Mill Creek, LM 23.17</t>
  </si>
  <si>
    <t>19I00240039</t>
  </si>
  <si>
    <t>State Funded (19106-4102-04)</t>
  </si>
  <si>
    <t>FROM NEAR MM 135 TO NEAR MM 160 (SR-9/US-25W, JELLICO (IA)</t>
  </si>
  <si>
    <t>ITS Expansion to include the installation of a power and communication network and its devices such as CCTV Cameras, DMS, and RDS. Also, project to include the installation of a fog and severe weather detection system over Jellico Mountain.</t>
  </si>
  <si>
    <t>Smalling Road</t>
  </si>
  <si>
    <t>01385</t>
  </si>
  <si>
    <t>Smalling Road, Bridge over Watauga River, LM 1.99 (IA)</t>
  </si>
  <si>
    <t>10013850003</t>
  </si>
  <si>
    <t>State Funded (10455-3407-04)</t>
  </si>
  <si>
    <t>Interchange at SR-65 (Whites Creek Pike), Exit 35 (IA)</t>
  </si>
  <si>
    <t>Ramp Modifications</t>
  </si>
  <si>
    <t>Interchange at Haywood Lane, Exit 57 (IA)</t>
  </si>
  <si>
    <t>Interchange at SR-254 (Bell Road), Exit 59 (IA)</t>
  </si>
  <si>
    <t>Southside Road</t>
  </si>
  <si>
    <t>04833</t>
  </si>
  <si>
    <t>Southside Road, Bridge over Gap Creek, LM 1.14 (IA)</t>
  </si>
  <si>
    <t>100A5590001</t>
  </si>
  <si>
    <t>State Funded (10455-3409-04)</t>
  </si>
  <si>
    <t>Beaver Rd</t>
  </si>
  <si>
    <t>0A081</t>
  </si>
  <si>
    <t>Beaver Rd. Bridge over Branch, LM 2.78 (IA)</t>
  </si>
  <si>
    <t>170A0810003</t>
  </si>
  <si>
    <t>State Funded (17SAB1-S3-008)</t>
  </si>
  <si>
    <t>Bridge over I-24, LM 21.58</t>
  </si>
  <si>
    <t>19I00240067</t>
  </si>
  <si>
    <t>State Funded (19007-4150-04)</t>
  </si>
  <si>
    <t>Dennis Cove Rd</t>
  </si>
  <si>
    <t>0A765</t>
  </si>
  <si>
    <t>Dennis Cove Rd., Bridge over Laurel Fork Creek, LM 4.52 (IA)</t>
  </si>
  <si>
    <t>100A7650001</t>
  </si>
  <si>
    <t>State Funded (10SAB1-S3-008)</t>
  </si>
  <si>
    <t>"Dyersburg" Welcome Center Renovation (IA)</t>
  </si>
  <si>
    <t>Rest Area Improvements</t>
  </si>
  <si>
    <t>Bridge over I-40 STR 13/I-65 and I-65 Ramp, LM 16.14</t>
  </si>
  <si>
    <t>19I00400056</t>
  </si>
  <si>
    <t>State Funded (19005-4168-04)</t>
  </si>
  <si>
    <t>SR-211</t>
  </si>
  <si>
    <t>From near SR-20(US 412) in Dyersburg to near Church Grove Road in Newbern (IA)</t>
  </si>
  <si>
    <t>Widen to 3-ln, with intersection improvements at Old Jones Rd. (L.M. 6.48) and Church Grove Rd. (L.M. 6.62)</t>
  </si>
  <si>
    <t>Hodge Branch Rd</t>
  </si>
  <si>
    <t>0A974</t>
  </si>
  <si>
    <t>Estep Loop (Hodge Branch Road) Bridge over Stoney Creek, LM 1.61 (IA)</t>
  </si>
  <si>
    <t>100A9740001</t>
  </si>
  <si>
    <t>State Funded (10SAB1-S3-011)</t>
  </si>
  <si>
    <t>0B001</t>
  </si>
  <si>
    <t>Honeycutt St., Bridge over Doe River, LM 0.02 (IA)</t>
  </si>
  <si>
    <t>100B0010001</t>
  </si>
  <si>
    <t>State Funded (10SAB1-S3-006)</t>
  </si>
  <si>
    <t>Gap Creek Rd.</t>
  </si>
  <si>
    <t>06022</t>
  </si>
  <si>
    <t>Gap Creek Road, Bridge over Gap Creek, LM 2.73 (IA)</t>
  </si>
  <si>
    <t>10023770003</t>
  </si>
  <si>
    <t>State Funded (10455-3408-04)</t>
  </si>
  <si>
    <t>Bridge over Broadway/11th Ave South and CSX R/R, LM 17.29 (IA)</t>
  </si>
  <si>
    <t>Alternative Delivery / CMGC</t>
  </si>
  <si>
    <t>19SR0010019</t>
  </si>
  <si>
    <t>BR-NH-1(435) (19019-3225-94)</t>
  </si>
  <si>
    <t>Old Jackson Rd</t>
  </si>
  <si>
    <t>01553</t>
  </si>
  <si>
    <t>Old Jackson Rd. Bridge over Bear Creek, LM 2.97 (IA)</t>
  </si>
  <si>
    <t>24015530009</t>
  </si>
  <si>
    <t>State Funded (24SAB1-S3-012)</t>
  </si>
  <si>
    <t>0A091</t>
  </si>
  <si>
    <t>Old Jackson Rd. Bridge over Little Creek, LM 0.44 (IA)</t>
  </si>
  <si>
    <t>240A0910001</t>
  </si>
  <si>
    <t>State Funded (24SAB1-S3-013)</t>
  </si>
  <si>
    <t>Davidson, Rutherford</t>
  </si>
  <si>
    <t>I-24 Active Freeway Management Deployment Project (Between I-440 and SR-10) (IA)</t>
  </si>
  <si>
    <t>ITS Smart Corridor Plan.  ITS and signal improvements on all project roadways.  Extend ramps and install ramp meters along I-24. Install emergency pull-offs along I-24.  Improve lane widths on I-24.  Operational improvements. Implement Active Traffic Management System (ATMS).  Install overhead Dynamic Message Signs (DMS) along I-24.  Shoulder improvements along I-24.</t>
  </si>
  <si>
    <t>State Funded (98302-3)</t>
  </si>
  <si>
    <t>SMART Corridor (Phase II), From I-440 (Exit 53) to SR-10 (Exit 81 / US-231) in Murfreesboro and SR-1 from I-24 to SR-10 in Murfreesboro and various connector routes. (IA)</t>
  </si>
  <si>
    <t>Maintenance only of locations where Radar Detectors and Cameras installed.</t>
  </si>
  <si>
    <t>NH/STP/CM-I-098-3(30) (98303-3142-44)</t>
  </si>
  <si>
    <t>Artificial Intelligence-powered decision support tools for Integrated Corridor Management (ICM)</t>
  </si>
  <si>
    <t>This project will develop and deploy artificial intelligence-powered decision support tools for Integrated Corridor Management (ICM).</t>
  </si>
  <si>
    <t>From near SR-25 (Main Street) to near SR-109 (IA) Section 4</t>
  </si>
  <si>
    <t>Widen from 4 to 6 Lanes: the north bound weigh station site will be converted to truck parking</t>
  </si>
  <si>
    <t>NH-I-65-3(128) (74003-3174-44)</t>
  </si>
  <si>
    <t>Buford Ellington Road</t>
  </si>
  <si>
    <t>0A149</t>
  </si>
  <si>
    <t>Buford Ellington Road, Bridge over North Fork Creek, LM 0.29 (IA)</t>
  </si>
  <si>
    <t>240A1490001</t>
  </si>
  <si>
    <t>State Funded (24SAB1-S3-009)</t>
  </si>
  <si>
    <t>Stokley Cemetery Rd</t>
  </si>
  <si>
    <t>0A276</t>
  </si>
  <si>
    <t>Stokley Cemetery Rd. Bridge over Trail Fork Big Creek, LM 0.01 (IA)</t>
  </si>
  <si>
    <t>150A2760001</t>
  </si>
  <si>
    <t>State Funded (15SAB1-S3-006)</t>
  </si>
  <si>
    <t>Concord-Cades Rd</t>
  </si>
  <si>
    <t>00860</t>
  </si>
  <si>
    <t>Concord-Cades Rd. Bridge over Mays Creek (IA)</t>
  </si>
  <si>
    <t>27008600019</t>
  </si>
  <si>
    <t>State Funded (27SAB1-S3-014)</t>
  </si>
  <si>
    <t>Bridge over Green Corner Road (01321), LM 21.0 (IA)</t>
  </si>
  <si>
    <t>Replace existing structure with a precast concrete arch bridge structure matching the out-to-out width of existing structure.</t>
  </si>
  <si>
    <t>15I00400037</t>
  </si>
  <si>
    <t>BR-I-40-8(180) (15100-3104-94)</t>
  </si>
  <si>
    <t>(ITS Rural Deployment) From Jefferson County Line to North Carolina State Line (IA)</t>
  </si>
  <si>
    <t>Intelligent Transportation System Deployment</t>
  </si>
  <si>
    <t>SR-166</t>
  </si>
  <si>
    <t>(Wales Road), Bridge over Richland Creek, LM 15.81 (IA)</t>
  </si>
  <si>
    <t>28S62360003</t>
  </si>
  <si>
    <t>(Columbia Hwy.), Bridge over Richland Creek, LM 28.59 (IA)</t>
  </si>
  <si>
    <t>28SR0070039</t>
  </si>
  <si>
    <t>(Lewisburg Highway) Bridge over Pigeon Roost Creek, LM 23.38 (IA)</t>
  </si>
  <si>
    <t>28SR0110013</t>
  </si>
  <si>
    <t>BR-STP-11(98) (28005-3217-94)</t>
  </si>
  <si>
    <t>Cherry St</t>
  </si>
  <si>
    <t>02540</t>
  </si>
  <si>
    <t>Cherry St. Bridge over Branch (IA)</t>
  </si>
  <si>
    <t>29025400001</t>
  </si>
  <si>
    <t>State Funded (29SAB1-S3-006)</t>
  </si>
  <si>
    <t>Bluff Road</t>
  </si>
  <si>
    <t>0A365</t>
  </si>
  <si>
    <t>Bluff Road (0A365), Bridge over Richland Creek, LM 0.93 in Rutledge (IA)</t>
  </si>
  <si>
    <t>290A3650001</t>
  </si>
  <si>
    <t>State Funded (29455-3508-04)</t>
  </si>
  <si>
    <t>Blue Springs Pkwy</t>
  </si>
  <si>
    <t>01346</t>
  </si>
  <si>
    <t>Blue Springs Parkway, Bridge over Lick Creek, LM 0.39 (IA)</t>
  </si>
  <si>
    <t>30013460001</t>
  </si>
  <si>
    <t>State Funded (30455-3420-04)</t>
  </si>
  <si>
    <t>E. Church Street</t>
  </si>
  <si>
    <t>03863</t>
  </si>
  <si>
    <t>E. Church Street, Bridge over Branch, LM 1.72 in Greeneville (IA)</t>
  </si>
  <si>
    <t>30L38630001</t>
  </si>
  <si>
    <t>State Funded (30SAB1-S3-004)</t>
  </si>
  <si>
    <t>Tottys Bend Rd</t>
  </si>
  <si>
    <t>01846</t>
  </si>
  <si>
    <t>Tottys Bend Road, Bridge over Duck River, LM 5.73 (IA)</t>
  </si>
  <si>
    <t>Approximately 1400 feet of the eastern approach to the bridge will require the ditches to be cleaned out, repair or replace the underdrains,  and  resurface the roadway.</t>
  </si>
  <si>
    <t>41018460003</t>
  </si>
  <si>
    <t>State Funded (41HPB1-S3-004)</t>
  </si>
  <si>
    <t>Links Mill Rd</t>
  </si>
  <si>
    <t>0A759</t>
  </si>
  <si>
    <t>Links Mill Rd. Bridge over Richland Creek (IA)</t>
  </si>
  <si>
    <t>300A7590001</t>
  </si>
  <si>
    <t>State Funded (30SAB1-S3-005)</t>
  </si>
  <si>
    <t>Brights Pk</t>
  </si>
  <si>
    <t>0A314</t>
  </si>
  <si>
    <t>Brights Pk. Bridge over Spring Creek (IA)</t>
  </si>
  <si>
    <t>320A3140001</t>
  </si>
  <si>
    <t>State Funded (32SAB1-S3-003)</t>
  </si>
  <si>
    <t>Old Hwy 11 W</t>
  </si>
  <si>
    <t>0A005</t>
  </si>
  <si>
    <t>Old Hwy. 11 W. Bridge over Cloud Creek (IA)</t>
  </si>
  <si>
    <t>37SR0010005</t>
  </si>
  <si>
    <t>State Funded (37SAB1-S3-003)</t>
  </si>
  <si>
    <t>Brown Rd</t>
  </si>
  <si>
    <t>0A682</t>
  </si>
  <si>
    <t>Brown Rd. Bridge over Beech Creek (IA)</t>
  </si>
  <si>
    <t>370A6820001</t>
  </si>
  <si>
    <t>State Funded (37SAB1-S3-004)</t>
  </si>
  <si>
    <t>Walkers Church Rd</t>
  </si>
  <si>
    <t>Walkers Church Rd. Bridge over Robertson Creek (IA)</t>
  </si>
  <si>
    <t>370A7650001</t>
  </si>
  <si>
    <t>State Funded (37SAB1-S3-002)</t>
  </si>
  <si>
    <t>S. Armstrong Road</t>
  </si>
  <si>
    <t>0A922</t>
  </si>
  <si>
    <t>S. Armstrong Road, Bridge over Crockett Creek, LM 0.27 (IA)</t>
  </si>
  <si>
    <t>370A9220001</t>
  </si>
  <si>
    <t>State Funded (37455-3421-04)</t>
  </si>
  <si>
    <t>Ethan Messimore</t>
  </si>
  <si>
    <t>SR-346</t>
  </si>
  <si>
    <t>(E. Main St.), Bridge over Surgoinsville Creek, LM 3.91 (IA)</t>
  </si>
  <si>
    <t>37013620005</t>
  </si>
  <si>
    <t>SR-70</t>
  </si>
  <si>
    <t>Bridge over Norfolk Southern Railroad, LM 6.19 (IA)</t>
  </si>
  <si>
    <t>37SR0700009</t>
  </si>
  <si>
    <t>BR-STP-70(24) (37011-3237-94)</t>
  </si>
  <si>
    <t>(W. Stone Dr.), Bridge over North Fork Holston River LM 41.30 (RL) (IA)</t>
  </si>
  <si>
    <t>As noted by Mike Gilbert on 11-17-2020, there is an existing pair of bridges at this location (Bridge Nos. 37SR0010037 and 37SR0010038).  The bridges will be combined as one structure.</t>
  </si>
  <si>
    <t>37SR0010037</t>
  </si>
  <si>
    <t>Hicks St</t>
  </si>
  <si>
    <t>0B009</t>
  </si>
  <si>
    <t>Hicks St. Ext Bridge over Br Rutherford Fk Obion R (IA)</t>
  </si>
  <si>
    <t>270B0090001</t>
  </si>
  <si>
    <t>State Funded (27SAB1-S3-019)</t>
  </si>
  <si>
    <t>Zirkle Rd</t>
  </si>
  <si>
    <t>02500</t>
  </si>
  <si>
    <t>Zirkle Rd. Bridge over Koontz Creek (IA)</t>
  </si>
  <si>
    <t>45025000001</t>
  </si>
  <si>
    <t>State Funded (45SAB1-S3-003)</t>
  </si>
  <si>
    <t>Bridge over Duck River, LM 30.55 (IA)</t>
  </si>
  <si>
    <t>41SR0500031</t>
  </si>
  <si>
    <t>(Minnie Pearl Memorial Hwy.), Bridge over Duck River, LM 17.18 (IA)</t>
  </si>
  <si>
    <t>41SR0500013</t>
  </si>
  <si>
    <t>02320</t>
  </si>
  <si>
    <t>Old Hwy. 64 Bridge over Branch (IA)</t>
  </si>
  <si>
    <t>35SR0150031</t>
  </si>
  <si>
    <t>State Funded (35SAB1-S3-004)</t>
  </si>
  <si>
    <t>Bridge over Branch, LM 4.34 (IA)</t>
  </si>
  <si>
    <t>35SR1000003</t>
  </si>
  <si>
    <t>Slimp Branch Road</t>
  </si>
  <si>
    <t>0A375</t>
  </si>
  <si>
    <t>Slimp Branch Road, Bridge over Roan Creek, LM 0.34 (IA)</t>
  </si>
  <si>
    <t>460A3750001</t>
  </si>
  <si>
    <t>State Funded (46455-3414-04)</t>
  </si>
  <si>
    <t>SR-91</t>
  </si>
  <si>
    <t>From near Cold Springs Road to the Virginia State Line (IA)</t>
  </si>
  <si>
    <t>Reconstruction to a super two lane facility</t>
  </si>
  <si>
    <t>Tatum Lane</t>
  </si>
  <si>
    <t>Tatum Lane, Bridge over Blue Creek, LM 0.09 (IA)</t>
  </si>
  <si>
    <t>The proposed structure will be a two span pre-stressed concrete structure, with a proposed alignment shift of twenty-one feet to the east.  Project will also include utility relocation.</t>
  </si>
  <si>
    <t>430A2760001</t>
  </si>
  <si>
    <t>State Funded (43455-3432-04)</t>
  </si>
  <si>
    <t>Cedar Grove Rd</t>
  </si>
  <si>
    <t>0A341</t>
  </si>
  <si>
    <t>Cedar Grove Road (0A341), Bridge over Hurricane Creek, LM 0.49 (IA)</t>
  </si>
  <si>
    <t>The proposed bridge is to be a three-hundred (300) feet long, three (3) span concrete beam bridge with an out-to-out width of twenty-five (25) feet three (3) inches. The proposed grade of the bridge will be  approximately one (1) foot higher than the existing structure and the exiting centerline will be  maintained</t>
  </si>
  <si>
    <t>430A3410001</t>
  </si>
  <si>
    <t>State Funded (43455-3435-04)</t>
  </si>
  <si>
    <t>Bridges over Squeeze Bottom Lane, LM 6.02 and Buffalo River, LM 6.26</t>
  </si>
  <si>
    <t>43I00400009, 43I00400010, 43I00400011, 43I00400012</t>
  </si>
  <si>
    <t>Bridges over Buffalo River, LM 6.26</t>
  </si>
  <si>
    <t>Perform Bridge Repairs necessary prior to Bridge Replacement</t>
  </si>
  <si>
    <t>43I00400011, 43I00400012</t>
  </si>
  <si>
    <t>State Funded (43001-4160-04)</t>
  </si>
  <si>
    <t>(North Church Street) Bridge over Trace Creek, LM 19.35 in Waverly (IA)</t>
  </si>
  <si>
    <t>43SR0130025</t>
  </si>
  <si>
    <t>BR-STP-13(76) (43005-3245-94)</t>
  </si>
  <si>
    <t>Busby Rd</t>
  </si>
  <si>
    <t>01426</t>
  </si>
  <si>
    <t>Busby Road, Bridge over Shoal Creek, LM 6.24 (IA)</t>
  </si>
  <si>
    <t>50018090001</t>
  </si>
  <si>
    <t>State Funded (50455-3428-04)</t>
  </si>
  <si>
    <t>Pleasant Valley Road</t>
  </si>
  <si>
    <t>Pleasant Valley Road, Bridge over Dry Weakley Creek, LM 1.07 (IA)</t>
  </si>
  <si>
    <t>500A1970001</t>
  </si>
  <si>
    <t>State Funded (50455-3429-04)</t>
  </si>
  <si>
    <t>Elm St</t>
  </si>
  <si>
    <t>0A808</t>
  </si>
  <si>
    <t>Elm Street (0A808), Bridge over Bacon Creek, LM 0.17 (IA)</t>
  </si>
  <si>
    <t>The proposed bridge is to be a two span Reinforced Concrete Box bridge with an out-to-out width of 27 feet and 6 inches.  The project will extend approximately 80 feet on either end of the structure in order to realign the roadway and to taper the paved shoulders back into the existing roadway and tie into the existing vertical grade.</t>
  </si>
  <si>
    <t>530A5940001</t>
  </si>
  <si>
    <t>State Funded (53455-3513-04)</t>
  </si>
  <si>
    <t>Povo Road</t>
  </si>
  <si>
    <t>02344</t>
  </si>
  <si>
    <t>Povo Rd. Bridge over North Fork Notchy Creek (IA)</t>
  </si>
  <si>
    <t>62023440007</t>
  </si>
  <si>
    <t>State Funded (62SAB1-S3-005)</t>
  </si>
  <si>
    <t>Nunn Rd</t>
  </si>
  <si>
    <t>01482</t>
  </si>
  <si>
    <t>Nunn Rd. Bridge over District Branch (IA)</t>
  </si>
  <si>
    <t>38014820001</t>
  </si>
  <si>
    <t>State Funded (38SAB1-S3-015)</t>
  </si>
  <si>
    <t>Toulon Rd</t>
  </si>
  <si>
    <t>0A035</t>
  </si>
  <si>
    <t>Toulon Rd. Bridge over Branch (IA)</t>
  </si>
  <si>
    <t>380A0350001</t>
  </si>
  <si>
    <t>State Funded (38SAB1-S3-012)</t>
  </si>
  <si>
    <t>Gillispie Rd</t>
  </si>
  <si>
    <t>0A076</t>
  </si>
  <si>
    <t>Gillispie Rd. Bridge over Branch (IA)</t>
  </si>
  <si>
    <t>380A0760001</t>
  </si>
  <si>
    <t>State Funded (38SAB1-S3-014)</t>
  </si>
  <si>
    <t>Aso Hawrami</t>
  </si>
  <si>
    <t>Kidd Lane</t>
  </si>
  <si>
    <t>0A405</t>
  </si>
  <si>
    <t>Kidd Lane, Bridge over Elk River, LM 2.00 (IA)</t>
  </si>
  <si>
    <t>52056810001</t>
  </si>
  <si>
    <t>State Funded (52455-3439-04)</t>
  </si>
  <si>
    <t>Camp Austin</t>
  </si>
  <si>
    <t>02378</t>
  </si>
  <si>
    <t>2378-08.61  Camp Austin Rd. Bridge over Hall branch (IA)</t>
  </si>
  <si>
    <t>65023780007</t>
  </si>
  <si>
    <t>State Funded (65SAB1-S3-005)</t>
  </si>
  <si>
    <t>(US-231, Huntsville Hwy), From SR-110 to south of Bridge over Elk River (IA)</t>
  </si>
  <si>
    <t>Signal system upgrades and access management.</t>
  </si>
  <si>
    <t>Estanaula Rd</t>
  </si>
  <si>
    <t>0A152</t>
  </si>
  <si>
    <t>Estanaula Rd. Bridge over Branch (IA)</t>
  </si>
  <si>
    <t>380A1520001</t>
  </si>
  <si>
    <t>State Funded (38SAB1-S3-013)</t>
  </si>
  <si>
    <t>Macedonia Road</t>
  </si>
  <si>
    <t>0A253</t>
  </si>
  <si>
    <t>Macedonia Road, Bridge over Emory River (IA)</t>
  </si>
  <si>
    <t>650A2530009</t>
  </si>
  <si>
    <t>State Funded (65455-3623-04)</t>
  </si>
  <si>
    <t>WMA</t>
  </si>
  <si>
    <t>0A409</t>
  </si>
  <si>
    <t>WMA Road, Bridge over Island Creek, LM 10.271 (IA)</t>
  </si>
  <si>
    <t>650A4090005</t>
  </si>
  <si>
    <t>State Funded (65455-3624-04)</t>
  </si>
  <si>
    <t>(Nashville Highway) Bridge over Rock Creek, LM 13.18 in Lewisburg (IA)</t>
  </si>
  <si>
    <t>59SR0110019</t>
  </si>
  <si>
    <t>BR-STP-11(99) (59003-3226-94)</t>
  </si>
  <si>
    <t>(Petros Hwy.), Bridge over Stockstill Creek, LM 2.60 (IA)</t>
  </si>
  <si>
    <t>65SR1160005</t>
  </si>
  <si>
    <t>BR-STP-116(24) (65006-3220-94)</t>
  </si>
  <si>
    <t>SR-298</t>
  </si>
  <si>
    <t>(Genesis Road), Bridge over Clear Creek, LM 6.05 (IA)</t>
  </si>
  <si>
    <t>65S42520001</t>
  </si>
  <si>
    <t>Pansy Hill Drive</t>
  </si>
  <si>
    <t>01226</t>
  </si>
  <si>
    <t>Pansy Hill Drive, Bridge over Emory River, LM 0.28 in Harriman (IA)</t>
  </si>
  <si>
    <t>73S24010001</t>
  </si>
  <si>
    <t>State Funded (73455-3512-04)</t>
  </si>
  <si>
    <t>Caney Creek Road</t>
  </si>
  <si>
    <t>01425</t>
  </si>
  <si>
    <t>Caney Creek Road, Bridge over Caney Creek, LM 3.94 (IA)</t>
  </si>
  <si>
    <t>73014250001</t>
  </si>
  <si>
    <t>State Funded (73455-3411-04)</t>
  </si>
  <si>
    <t>02374</t>
  </si>
  <si>
    <t>Poplar Creek Road, Bridge over Poplar Creek, LM 9.24 (IA)</t>
  </si>
  <si>
    <t>73023740001</t>
  </si>
  <si>
    <t>State Funded (73455-3413-04)</t>
  </si>
  <si>
    <t>0B076</t>
  </si>
  <si>
    <t>Main St. Bridge over Indian Creek (IA)</t>
  </si>
  <si>
    <t>73SR0610015</t>
  </si>
  <si>
    <t>Bridge over Clinch River and NFA A774, LM 11.15 (IA)</t>
  </si>
  <si>
    <t>73I00400013</t>
  </si>
  <si>
    <t>(South Roane Street), Bridge over Emory River, LM 7.48 (IA)</t>
  </si>
  <si>
    <t>73SR0290003</t>
  </si>
  <si>
    <t>BR-NH-29(114) (73008-3244-94)</t>
  </si>
  <si>
    <t>Bridge over SR-29/SR-61, LM 12.10 (IA)</t>
  </si>
  <si>
    <t>73SR0290009</t>
  </si>
  <si>
    <t>BR-NH-29(115) (73008-3245-94)</t>
  </si>
  <si>
    <t>0A008</t>
  </si>
  <si>
    <t>Grave Hill Ridge Rd. Bridge over Puncheoncamp Creek (IA)</t>
  </si>
  <si>
    <t>760A0080001</t>
  </si>
  <si>
    <t>State Funded (76SAB1-S3-009)</t>
  </si>
  <si>
    <t>Shady Grove Rd</t>
  </si>
  <si>
    <t>01715</t>
  </si>
  <si>
    <t>Shady Grove Rd. Bridge over Thompson Creek (IA)</t>
  </si>
  <si>
    <t>40S82370005</t>
  </si>
  <si>
    <t>State Funded (40SAB1-S3-010)</t>
  </si>
  <si>
    <t>Shady Grove Rd. Bridge over Holley Fork Creek (IA)</t>
  </si>
  <si>
    <t>40017150009</t>
  </si>
  <si>
    <t>State Funded (40SAB1-S3-012)</t>
  </si>
  <si>
    <t>Angel Valley Road</t>
  </si>
  <si>
    <t>0A137</t>
  </si>
  <si>
    <t>Angel Valley Rd. Bridge over Jellico Creek (IA)</t>
  </si>
  <si>
    <t>760A1370001</t>
  </si>
  <si>
    <t>State Funded (76SAB1-S3-006)</t>
  </si>
  <si>
    <t>Lawrenceburg Hwy</t>
  </si>
  <si>
    <t>02733</t>
  </si>
  <si>
    <t>Lawrenceburg Hwy, Bridge over Tennessee Southern Railroad, LM 3.18 (IA)</t>
  </si>
  <si>
    <t>Proposed structure will be a three span concrete I-beam structure with a vertical clearance of at least twenty-three fee and an approximate length of 145 feet.</t>
  </si>
  <si>
    <t>60SR0060005</t>
  </si>
  <si>
    <t>State Funded (60455-3447-04)</t>
  </si>
  <si>
    <t>Marvin Ervin Road</t>
  </si>
  <si>
    <t>Martin Ervin Rd bridge over Leipers Creek (IA)</t>
  </si>
  <si>
    <t>600A0510001</t>
  </si>
  <si>
    <t>State Funded (60SAB1-S3-015)</t>
  </si>
  <si>
    <t>Terrapin Creek Rd</t>
  </si>
  <si>
    <t>Terrapin Creek Rd. Bridge over Branch (IA)</t>
  </si>
  <si>
    <t>400A1130009</t>
  </si>
  <si>
    <t>State Funded (40SAB1-S3-011)</t>
  </si>
  <si>
    <t>Algie Sewell</t>
  </si>
  <si>
    <t>0A068</t>
  </si>
  <si>
    <t>Algie Sewell Rd bridge over Leipers Creek (IA)</t>
  </si>
  <si>
    <t>600A0680001</t>
  </si>
  <si>
    <t>State Funded (60SAB1-S3-017)</t>
  </si>
  <si>
    <t>Bridge over West Prong Fork Little Pigeon River, LM 21.04 in Pigeon Forge</t>
  </si>
  <si>
    <t>78SR0710039</t>
  </si>
  <si>
    <t>BR-NH-71(39) (78008-3264-94)</t>
  </si>
  <si>
    <t>Old Hwy 43</t>
  </si>
  <si>
    <t>0A358</t>
  </si>
  <si>
    <t>Old Hwy 43, Bridge over Big Bigby Branch, LM 0.42 (Bridge Removal) (IA)</t>
  </si>
  <si>
    <t>Bridge Removal</t>
  </si>
  <si>
    <t>600A3580001</t>
  </si>
  <si>
    <t>State Funded (60455-3445-04)</t>
  </si>
  <si>
    <t>Gum Springs Rd</t>
  </si>
  <si>
    <t>0A572</t>
  </si>
  <si>
    <t>Gum Springs Rd. Bridge over Middle Fork Obion River (IA)</t>
  </si>
  <si>
    <t>400A5720001</t>
  </si>
  <si>
    <t>State Funded (40SAB1-S3-013)</t>
  </si>
  <si>
    <t>Ashwood Road</t>
  </si>
  <si>
    <t>0A408</t>
  </si>
  <si>
    <t>Ashwood Road, Bridge over Big Bigby Creek, LM 1.31 (IA)</t>
  </si>
  <si>
    <t>600A4080001</t>
  </si>
  <si>
    <t>State Funded (60455-3446-04)</t>
  </si>
  <si>
    <t>Cane Creek Rd</t>
  </si>
  <si>
    <t>00942</t>
  </si>
  <si>
    <t>Cane Creek Rd. Bridge over Cane Creek (IA)</t>
  </si>
  <si>
    <t>41S61790003</t>
  </si>
  <si>
    <t>State Funded (41SAB1-S3-006)</t>
  </si>
  <si>
    <t>Free Bridge Rd</t>
  </si>
  <si>
    <t>02155</t>
  </si>
  <si>
    <t>Free Bridge Rd. Bridge over Running Reelfoot Bayou (IA)</t>
  </si>
  <si>
    <t>480A0370001</t>
  </si>
  <si>
    <t>State Funded (48SAB1-S3-006)</t>
  </si>
  <si>
    <t>SR-243</t>
  </si>
  <si>
    <t>(North Main Street), Bridge over Sugar Creek, LM 2.06 (IA)</t>
  </si>
  <si>
    <t>60SR0060011</t>
  </si>
  <si>
    <t>BR-STP-243(98) (60103-3203-94)</t>
  </si>
  <si>
    <t>SR-247</t>
  </si>
  <si>
    <t>(Snow Creek Road), Bridge over Leipers Creek, LM 1.05 (IA)</t>
  </si>
  <si>
    <t>60S62540001</t>
  </si>
  <si>
    <t>BR-STP-247(14) (60024-3210-94)</t>
  </si>
  <si>
    <t>Dunbar Cave</t>
  </si>
  <si>
    <t>03148</t>
  </si>
  <si>
    <t>Dunbar Cave Rd bridge over branch (IA)</t>
  </si>
  <si>
    <t>63K31480003</t>
  </si>
  <si>
    <t>State Funded (63SAB1-S3-008)</t>
  </si>
  <si>
    <t>Sulphur Springs Rd</t>
  </si>
  <si>
    <t>0A009</t>
  </si>
  <si>
    <t>Sulphur Springs Rd bridge over Sulphur Branch (IA)</t>
  </si>
  <si>
    <t>630A0090001</t>
  </si>
  <si>
    <t>State Funded (63SAB1-S3-004)</t>
  </si>
  <si>
    <t>SR-44</t>
  </si>
  <si>
    <t>Bridge over Morrel Creek, LM 4.61 (IA)</t>
  </si>
  <si>
    <t>The proposed bridge is to be a single span concrete box beam bridge with an out-to-out width of thirty-nine feet.  The project will extend approximately 180 feet to the west and 329 fee to the east of the structure in order to realign the roadway, taper the paved shoulders back into the existing roadway, and tie into the existing vertical grade.</t>
  </si>
  <si>
    <t>82F00330001</t>
  </si>
  <si>
    <t>BR-STP-44(10) (82027-3204-94)</t>
  </si>
  <si>
    <t>(John B. Dennis Hwy), Bridges (L&amp;R) over CSX Railroad, LM 8.44 (IA)</t>
  </si>
  <si>
    <t>R.W. Estates Drive</t>
  </si>
  <si>
    <t>0A481</t>
  </si>
  <si>
    <t>R.W. Estates Drive Bridge over Dry Creek (IA)</t>
  </si>
  <si>
    <t>860A4810001</t>
  </si>
  <si>
    <t>State Funded (86SAB1-S3-005)</t>
  </si>
  <si>
    <t>Edwards Hollow Road</t>
  </si>
  <si>
    <t>01345</t>
  </si>
  <si>
    <t>Edwards Hollow Rd. Bridge over Little Barren Creek (IA)</t>
  </si>
  <si>
    <t>870A0550001</t>
  </si>
  <si>
    <t>State Funded (87SAB1-S3-006)</t>
  </si>
  <si>
    <t>Old Brownsville Rd</t>
  </si>
  <si>
    <t>0A523</t>
  </si>
  <si>
    <t>Old Brownsville Rd. Bridge over Branch (IA)</t>
  </si>
  <si>
    <t>49014880003</t>
  </si>
  <si>
    <t>State Funded (49SAB1-S3-019)</t>
  </si>
  <si>
    <t>Telford-New Victory</t>
  </si>
  <si>
    <t>02575</t>
  </si>
  <si>
    <t>Telford -New Victory Rd. Bridge over Little Limestone Creek (IA)</t>
  </si>
  <si>
    <t>90025750001</t>
  </si>
  <si>
    <t>State Funded (90SAB1-S3-003)</t>
  </si>
  <si>
    <t>Little Cassi Creek</t>
  </si>
  <si>
    <t>0B099</t>
  </si>
  <si>
    <t>Little Cassi Creek Rd. Bridge over Cassi Creek (IA)</t>
  </si>
  <si>
    <t>900B0990001</t>
  </si>
  <si>
    <t>State Funded (90SAB1-S3-002)</t>
  </si>
  <si>
    <t>(US-11E, West Market Street), Bridge over CSX Railroad, LM 15.53 (IA)</t>
  </si>
  <si>
    <t>90SR0340007</t>
  </si>
  <si>
    <t>BR-NH-34(122) (90003-3226-94)</t>
  </si>
  <si>
    <t>Washington, Sullivan</t>
  </si>
  <si>
    <t>From SR-75 in Washington County to I-81 in Sullivan County (IA)</t>
  </si>
  <si>
    <t>Widen from 2 to 5 lanes.</t>
  </si>
  <si>
    <t>(Kraft Street), Bridge over IC R/R (Removed), LM 19.89 (IA)</t>
  </si>
  <si>
    <t>63SR0134001</t>
  </si>
  <si>
    <t>South Mill Street</t>
  </si>
  <si>
    <t>00921</t>
  </si>
  <si>
    <t>South Mill Street, Bridge over Buffalo River, LM 0.22 in Linden (IA)</t>
  </si>
  <si>
    <t>68F02430001</t>
  </si>
  <si>
    <t>State Funded (68455-3516-04)</t>
  </si>
  <si>
    <t>Experiment Station Road</t>
  </si>
  <si>
    <t>05353</t>
  </si>
  <si>
    <t>Experiment Station Road (05353), Bridge over Wartrace Creek, LM 0.61 in Springfield (IA)</t>
  </si>
  <si>
    <t>740A3240001</t>
  </si>
  <si>
    <t>State Funded (74455-3526-04)</t>
  </si>
  <si>
    <t>Old Lower River Road</t>
  </si>
  <si>
    <t>01185</t>
  </si>
  <si>
    <t>Old Lower River Road, Bridge over South Mouse Creek, LM 13.09</t>
  </si>
  <si>
    <t>06011850001</t>
  </si>
  <si>
    <t>BRZ-1185(4) (06946-3435-94)</t>
  </si>
  <si>
    <t>Ramp at SR-266 (Sam Ridley Parkway), Exit 66 (IA)</t>
  </si>
  <si>
    <t>NH-I-24-1(131) (75100-3120-44)</t>
  </si>
  <si>
    <t>Ramp at SR-102 (Almaville Road), Exit 70 (IA)</t>
  </si>
  <si>
    <t>NH-I-24-1(132) (75100-3121-44)</t>
  </si>
  <si>
    <t>Ramp at SR-10 (South Church Street), Exit 81 (IA)</t>
  </si>
  <si>
    <t>NH-I-24-1(133) (75100-3122-44)</t>
  </si>
  <si>
    <t>02013</t>
  </si>
  <si>
    <t>Ramp at Joe B. Jackson Parkway, Exit 84 (IA)</t>
  </si>
  <si>
    <t>NH-I-24-1(134) (75100-3123-44)</t>
  </si>
  <si>
    <t>01044</t>
  </si>
  <si>
    <t>Ramp at Epps Mill Road, Exit 89 (IA)</t>
  </si>
  <si>
    <t>NH-I-24-1(135) (75100-3124-44)</t>
  </si>
  <si>
    <t>(South Church Street), Bridge over CSX R/R, LM 12.63 (IA)</t>
  </si>
  <si>
    <t>75SR0100007</t>
  </si>
  <si>
    <t>BR-NH-10(80) (75005-3232-94)</t>
  </si>
  <si>
    <t>Brad Abel</t>
  </si>
  <si>
    <t>Webster Road</t>
  </si>
  <si>
    <t>0A964</t>
  </si>
  <si>
    <t>Webster Road, Bridge over Little Indian Creek, LM 0.86 (IA)</t>
  </si>
  <si>
    <t>80020760003</t>
  </si>
  <si>
    <t>State Funded (80455-3420-04)</t>
  </si>
  <si>
    <t>SR-152</t>
  </si>
  <si>
    <t>(Law Road), Bridge over I-40, LM 7.83 (IA)</t>
  </si>
  <si>
    <t>57I00400051</t>
  </si>
  <si>
    <t>(Old US-31 East) Bridge over Little Trammel Creek, LM 39.41 (IA)</t>
  </si>
  <si>
    <t>83E00270011</t>
  </si>
  <si>
    <t>BR-STP-174(27) (83027-3221-94)</t>
  </si>
  <si>
    <t>(Broadway), From East Broadway to Dobbins Pike (SR-174) (IA)</t>
  </si>
  <si>
    <t>Mt. Vinson</t>
  </si>
  <si>
    <t>0A658</t>
  </si>
  <si>
    <t>Mt. Vinson Rd. Bridge over Clear Creek (IA)</t>
  </si>
  <si>
    <t>550A6580001</t>
  </si>
  <si>
    <t>State Funded (55SAB1-S3-006)</t>
  </si>
  <si>
    <t>(Court Avenue), Bridge over Cypress Creek, LM 11.63 (IA)</t>
  </si>
  <si>
    <t>55SR0050011</t>
  </si>
  <si>
    <t>Wright Ridge</t>
  </si>
  <si>
    <t>0A312</t>
  </si>
  <si>
    <t>Wright Ridge Rd. Bridge over Cypress Creek (IA)</t>
  </si>
  <si>
    <t>910A3120001</t>
  </si>
  <si>
    <t>State Funded (91SAB1-S3-006)</t>
  </si>
  <si>
    <t>Old Turnpike</t>
  </si>
  <si>
    <t>02122</t>
  </si>
  <si>
    <t>Old Turnpike Rd. Bridge over Old Obion River Bed (IA)</t>
  </si>
  <si>
    <t>66F00250003</t>
  </si>
  <si>
    <t>State Funded (66SAB1-S3-011)</t>
  </si>
  <si>
    <t>W. Middle Trimble</t>
  </si>
  <si>
    <t>0A578</t>
  </si>
  <si>
    <t>W. Middle Trimble Rd. Bridge over Branch (IA)</t>
  </si>
  <si>
    <t>660A5780001</t>
  </si>
  <si>
    <t>State Funded (66SAB1-S3-012)</t>
  </si>
  <si>
    <t>I-69</t>
  </si>
  <si>
    <t>From Rogers Road in Kentucky to SR-3 (US-45W &amp; US-51) in Obion County (IA)</t>
  </si>
  <si>
    <t>Construct New Interstate.</t>
  </si>
  <si>
    <t>(Thomas Street), Bridge over Overflow, LM 15.69 (IA)</t>
  </si>
  <si>
    <t>79SR0030027</t>
  </si>
  <si>
    <t>BR-STP-3(149) (79017-2296-94)</t>
  </si>
  <si>
    <t>Bridge over Clear Creek, LM 25.61 (IA)</t>
  </si>
  <si>
    <t>79SR0010027</t>
  </si>
  <si>
    <t>BR-NH-1(412) (79011-3270-94)</t>
  </si>
  <si>
    <t>I-269</t>
  </si>
  <si>
    <t>ITS Expansion on I-269 from I-40 Southward to the Mississippi State Line (IA)</t>
  </si>
  <si>
    <t>ITS Expansion including CCTVs, Radar Detection Systems, Environmental Sensor Systems, and DMS, west bound I-40 Travel Time Sign, and supporting ITS infrastructure</t>
  </si>
  <si>
    <t>Bride</t>
  </si>
  <si>
    <t>00808</t>
  </si>
  <si>
    <t>Bride Rd. Bridge over Mathis Creek (IA)</t>
  </si>
  <si>
    <t>84F00030007</t>
  </si>
  <si>
    <t>State Funded (84SAB1-S3-004)</t>
  </si>
  <si>
    <t>Bride Rd. Bridge over Rocky Branch (IA)</t>
  </si>
  <si>
    <t>84F00030005</t>
  </si>
  <si>
    <t>State Funded (84SAB1-S3-005)</t>
  </si>
  <si>
    <t>Ralston</t>
  </si>
  <si>
    <t>00815</t>
  </si>
  <si>
    <t>Ralston Rd. Bridge over North Fork Obion River (IA)</t>
  </si>
  <si>
    <t>92S80110007</t>
  </si>
  <si>
    <t>Bridge over Branch, LM 5.25 (IA)</t>
  </si>
  <si>
    <t>92SR0540009</t>
  </si>
  <si>
    <t>BR-STP-54(47) (92004-3230-94)</t>
  </si>
  <si>
    <t>(US-31W, North Main Street), From Fannin Drive to Old Stone Bridge Road, including the CSX R/R Overpass Structure (IA)</t>
  </si>
  <si>
    <t>Widen to 5 Lanes and replace Railroad Structure.</t>
  </si>
  <si>
    <t>Jake Thomas Connector, From SR-71 / 73 (US-321 / 441) to SR-449 (IA)</t>
  </si>
  <si>
    <t>Jake Thomas Road Extension-Between Teaster and New Ripkin Experience Ballpark, widening existing 2-lane road to 4-lane median divided section. From Ballpark to Veterans Blvd-constructing 5-lane on new alignment.</t>
  </si>
  <si>
    <t>State Funded (78946-3219-04)</t>
  </si>
  <si>
    <t>Bridges over CSX R/R, LM 5.41 in Kingsport</t>
  </si>
  <si>
    <t>82I00810013, 82I00810014</t>
  </si>
  <si>
    <t>State Funded (82001-4185-04)</t>
  </si>
  <si>
    <t>0A020</t>
  </si>
  <si>
    <t>Industrial Access Road Serving Project Charger</t>
  </si>
  <si>
    <t>Improve Airport Road to meet TDOT's current design standards for State Industrial Access roads</t>
  </si>
  <si>
    <t>State Funded (93945-3474-04)</t>
  </si>
  <si>
    <t>Industrial Access Road serving C-Wood Lumber</t>
  </si>
  <si>
    <t>Resurfacing existing Indian Creek Rd and W Tennessee St, may include full depth-pavement repair at various locations as recommended by engineer. The turning radius at Indian Creek and W Tennessee St will also be included.</t>
  </si>
  <si>
    <t>Widen and Resurfacing</t>
  </si>
  <si>
    <t>State Funded (91951-3509-04)</t>
  </si>
  <si>
    <t>(Fairview Blvd), From Bowie Lake Road to I-840 (IA)</t>
  </si>
  <si>
    <t>(Horton Highway), Bridge over Harpeth River, LM 3.50 (IA)</t>
  </si>
  <si>
    <t>94SR0110007</t>
  </si>
  <si>
    <t>(Nolensville Road) Bridge over McCanless Branch, LM 9.46 (IA)</t>
  </si>
  <si>
    <t>94SR0110017</t>
  </si>
  <si>
    <t>BR-NH-11(101) (94007-3233-94)</t>
  </si>
  <si>
    <t>Various State Routes in Region 2 (Longitudinal Joint Stabilization)</t>
  </si>
  <si>
    <t>Project involves Longitudinal Joint Stabilization on Various State Routes in Region 2.</t>
  </si>
  <si>
    <t>Longitudinal Joint Stabilization</t>
  </si>
  <si>
    <t>PRESV</t>
  </si>
  <si>
    <t>STP-REG2(194) (98029-8249-14)</t>
  </si>
  <si>
    <t>From SR-29 to South of Jones Gap Road</t>
  </si>
  <si>
    <t>Project involves pavement marking, signs, and resurfacing.</t>
  </si>
  <si>
    <t>NH/HSIP-111(101) (33156-3219-94, 33156-8219-14)</t>
  </si>
  <si>
    <t>From East of Hendrixson Drive to Bridge over I-24</t>
  </si>
  <si>
    <t>Project involves guardrail, signs, pavement marking, resurfacing, concrete curb ramp, catch basin, and warning mat.</t>
  </si>
  <si>
    <t>STP/HSIP-2(252) (16003-3245-94, 16003-8245-14)</t>
  </si>
  <si>
    <t>From west of Corinth Road to east of Corinth Road</t>
  </si>
  <si>
    <t>Add turning lanes</t>
  </si>
  <si>
    <t>HSIP-52(81) (83259-3204-94)</t>
  </si>
  <si>
    <t>Intersection at SR-126(Memorial Blvd) and Sherwood Road</t>
  </si>
  <si>
    <t>Upgrade signal, install pole with mast arm, update signal span wire and tether, realign right decal lane on SR-126, widen SR-126 to allow for dual rights, a thru, and a left turn. Eliminate the narrow median on SR-126  creating a single inbound lane, restripe, add pedestrian signalization, crosswalks, ADA paths, curb ramps and push button activated.</t>
  </si>
  <si>
    <t>HSIP-36(65) (82006-3285-94)</t>
  </si>
  <si>
    <t>Various streets within the City of Harriman. Carter Ave. from S. Roane St. to Margrave Dr., Margrave Dr. from Carter Ave. to Old Roane St., Hickory Ave. from Old Roane St. to S. Roane St., SR-328 from Margrave Dr. to S. Roane St.</t>
  </si>
  <si>
    <t>Milling, asphalt overlay, thermoplastic striping, signage, sidewalk repair, ADA improvements, signal improvements, and lighting to occur on  Carter Ave. from S. Roane St. to Margrave Dr., Margrave Dr. from Carter Ave. to Old Roane St., Hickory Ave. from Old Roane St. to S. Roane St., SR-328 from Margrave Dr. to S. Roane St.</t>
  </si>
  <si>
    <t>STP-M-9105(23) (73LPLM-F3-032)</t>
  </si>
  <si>
    <t>0B266</t>
  </si>
  <si>
    <t>Industrial Access Road serving Project DeLorean in Lebanon</t>
  </si>
  <si>
    <t>Extension of Genesco Parkway from existing north end to Callis Road in Lebanon</t>
  </si>
  <si>
    <t>State Funded (95950-3581-04)</t>
  </si>
  <si>
    <t>Fairfield Pike</t>
  </si>
  <si>
    <t>01043</t>
  </si>
  <si>
    <t>Fairfield Pike, Intersection at Deery Street/Gowen Drive</t>
  </si>
  <si>
    <t>Add turn lanes to Fairfield Pike at intersection of Deery Street and Gowen Drive and upgrading existing signalization at the intersection</t>
  </si>
  <si>
    <t>STP-M-1043(11) (02LPLM-F3-036)</t>
  </si>
  <si>
    <t>05889</t>
  </si>
  <si>
    <t>Union Road, From North Hobbs Road to Everett Road and North Hobbs Road, From Union Road to SR-1 (US-11, Kingston Pike)</t>
  </si>
  <si>
    <t>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t>
  </si>
  <si>
    <t>STP-M-9109(174) (47LPLM-F3-136)</t>
  </si>
  <si>
    <t>Interstate Drive, From SR-53 to west of the Caney Fork and Western Railroad (LM 0.820)</t>
  </si>
  <si>
    <t>Widening Interstate Drive from two lanes to three lanes with shoulders on Interstate Drive from SR-53 to West of the Caney Fork and Western Railroad (LM 0.820)</t>
  </si>
  <si>
    <t>STP-M-9207(20) (16951-3572-54)</t>
  </si>
  <si>
    <t>Ledford Mill Road</t>
  </si>
  <si>
    <t>Ledford Mill Road, from Tullahoma Airport Business Park to SR-16</t>
  </si>
  <si>
    <t>Widening the roadway and a box culvert over North Fork Rock Creek from the entrance of the new State Industrial Access Road serving the Tullahoma Airport Business Park to the intersection of Ledford Mill Road/N. Jackson Street (SR-16).</t>
  </si>
  <si>
    <t>STP-M-9209(18) (16LPLM-F3-042)</t>
  </si>
  <si>
    <t>Interstate Drive</t>
  </si>
  <si>
    <t>Interstate Drive, From South Willow Avenue to South Jefferson Avenue; South Jefferson Avenue, From Interstate Drive to South Walnut Avenue</t>
  </si>
  <si>
    <t>Construct 8,560ft of 5ft sidewalk the length of Interstate Drive and along South Jefferson Avenue from Interstate Drive to South Walnut Avenue.</t>
  </si>
  <si>
    <t>STP-M-9204(12) (71LPLM-F3-033)</t>
  </si>
  <si>
    <t>SR-1,From North Chancery Street to Mall Drive (5 intersections excluding Mullican Street); North Chancery Street at Walmart entrance; SR-286 at SR-55</t>
  </si>
  <si>
    <t>Replacing heads and cabling, new cabinets, new controls, new heads and pedestrian upgrades on SR-1 from North Chancery Street to Red Road (5 intersections excluding Mullican Street); North Chancery Street at Walmart entrance; SR-286 at SR-55 - Signalization.</t>
  </si>
  <si>
    <t>STP-M-9206(17) (89LPLM-F3-021)</t>
  </si>
  <si>
    <t>Twin Creeks Marina Road</t>
  </si>
  <si>
    <t>Twin Creeks Marina Road, From SR-50 to 90 degree bend on TVA property</t>
  </si>
  <si>
    <t>Construct the first phase of an asphalt road from SR-50 to 90 degree bend on Tennessee Valley Authority Property.</t>
  </si>
  <si>
    <t>TN-FLAP(11) (26LPLM-F3-033)</t>
  </si>
  <si>
    <t>From 4th Street to 3rd Street in Lobelville</t>
  </si>
  <si>
    <t>Construction of sidewalks along Main Street (SR-13) from 4th Street to 3rd Street. Project also includes drainage improvements, ADA upgrades, curb and gutter, signage, striping, landscaping and pedestrian amenities.</t>
  </si>
  <si>
    <t>TAP-13(73) (68LPLM-F3-022)</t>
  </si>
  <si>
    <t>From SE Broad Street to Middle Tennessee Blvd in Murfreesboro (Mercury Boulevard Sidewalks)</t>
  </si>
  <si>
    <t>Construction of sidewalks along Mercury Boulevard from Broad Street (SR-70) to Middle Tennessee Boulevard. Project also includes drainage improvements, ADA upgrades, landscaping and pedestrian amenities.</t>
  </si>
  <si>
    <t>TAP/STP-M-1(377) (75LPLM-F3-067)</t>
  </si>
  <si>
    <t>From Washington Street to Thomas Street in Pulaski</t>
  </si>
  <si>
    <t>Sidewalk improvements along 1st Street from Washington Street to Thomas Street. Project also includes landscaping, ADA upgrades, pavement markings and pedestrian amenities.</t>
  </si>
  <si>
    <t>TAP-7(34) (28LPLM-F3-024)</t>
  </si>
  <si>
    <t>Woodridge Place Sidewalks in Mount Juliet</t>
  </si>
  <si>
    <t>Construction of sidewalks on the north side of Woodland Place from Mt. Juliet Road to Elzie D. Patton Elementary, with a spur connecting to the Middle School. Project also includes drainage improvements, ADA upgrades, curb and gutter, pavement markings and landscaping.</t>
  </si>
  <si>
    <t>TAP/M-4854(10) (95LPLM-F3-067)</t>
  </si>
  <si>
    <t>Moss Wright Park to North Creek Park Connector along Caldwell Road, Long Hollow Pike, and Jackson Road in Goodlettsville</t>
  </si>
  <si>
    <t>Construction and reconstruction of sidewalks along Caldwell Drive from a trailhead at North Creek Park and terminating at a trailhead at Moss Wright Park. Project also includes curb and gutter, ADA upgrades, pavement markings, landscaping, drainage improvements and pedestrian amenities.</t>
  </si>
  <si>
    <t>TAP-9321(3) (83LPLM-F3-125)</t>
  </si>
  <si>
    <t>Stone Bridge Park to Camp Blount Connector in Fayetteville</t>
  </si>
  <si>
    <t>Construction of a greenway from Fayetteville Park to Camp Blount.  Project also includes an overlook, ADA upgrades, a pedestrian bridge, retaining walls, landscaping and signage.</t>
  </si>
  <si>
    <t>TAP-9304(9) (52LPLM-F3-026)</t>
  </si>
  <si>
    <t>Stephanie Ward</t>
  </si>
  <si>
    <t>Intersection at SR-39 (Mecca Pike), LM 24.04 in Tellico Plains</t>
  </si>
  <si>
    <t>Widening, deceleration lanes, curb &amp; gutter, basins</t>
  </si>
  <si>
    <t>STP-SIP-68(49) (62007-3251-94)</t>
  </si>
  <si>
    <t>From South of Loudon Middle School to North of Carter Street.</t>
  </si>
  <si>
    <t>Project includes the widening of SR-2 to include a center turn lane and shoulder between Fort Loudon Middle School and Loudon High School.</t>
  </si>
  <si>
    <t>STP-SIP-2(253) (53004-3247-94)</t>
  </si>
  <si>
    <t>College Street</t>
  </si>
  <si>
    <t>0A815</t>
  </si>
  <si>
    <t>BG 0A815-0.23, College St. Bridge over Harris Fork Creek (IA)</t>
  </si>
  <si>
    <t>66M29480001</t>
  </si>
  <si>
    <t>State Funded (66SAB1-S3-006)</t>
  </si>
  <si>
    <t>Interchange at SR-55</t>
  </si>
  <si>
    <t>I-24,Interchange at SR-55 - Safety- Replacing lights on the existing ramps in 3 quadrants and adding lights to the new ramp in the 4th quadrant</t>
  </si>
  <si>
    <t>Interchange Lighting</t>
  </si>
  <si>
    <t>NH-SIP-I-24-2(164) (16001-3177-44)</t>
  </si>
  <si>
    <t>Bridges over SR-211, LM 11.99 in Dyersburg</t>
  </si>
  <si>
    <t>23SR0030039, 23SR0030040</t>
  </si>
  <si>
    <t>State Funded (23004-4248-04)</t>
  </si>
  <si>
    <t>SR-85</t>
  </si>
  <si>
    <t>at LM 3.8 (Rockfall Mitigation)</t>
  </si>
  <si>
    <t>STP-85(30) (25005-3225-14)</t>
  </si>
  <si>
    <t>at LM 6.6 (Rockfall Mitigation)</t>
  </si>
  <si>
    <t>STP-25(58) (80003-3262-14)</t>
  </si>
  <si>
    <t>SR-148</t>
  </si>
  <si>
    <t>STP-148(4) (33049-3231-14)</t>
  </si>
  <si>
    <t>Brian Caldwell</t>
  </si>
  <si>
    <t>TYS FY 17 TEF Distribution (set-a-side)</t>
  </si>
  <si>
    <t>State Funded (47555077517)</t>
  </si>
  <si>
    <t>From I-40 to I-24 (Design Build) (IA)</t>
  </si>
  <si>
    <t>Reconstruct, remove median, and widen from 4 lanes to 6 lanes (design build)</t>
  </si>
  <si>
    <t>NH-I-440-4(84) (19014-3171-44)</t>
  </si>
  <si>
    <t>Bridges over Sinking Creek, LM 2.33 in Lebanon</t>
  </si>
  <si>
    <t>95FA0243003, 95FA0243004</t>
  </si>
  <si>
    <t>State Funded (95006-4218-04)</t>
  </si>
  <si>
    <t>SR-22</t>
  </si>
  <si>
    <t>Ramp Bridge over SR-431, LM 19.09</t>
  </si>
  <si>
    <t>92SR0220033</t>
  </si>
  <si>
    <t>State Funded (92137-3226-04)</t>
  </si>
  <si>
    <t>L&amp;R Bridges over North Fork Obion River, LM 20.66 and Overflow, LM 20.89</t>
  </si>
  <si>
    <t>92SR0430019, 92SR0430020, 92SR0430021, 92SR0430022</t>
  </si>
  <si>
    <t>State Funded (92003-4270-04)</t>
  </si>
  <si>
    <t>Tri-cities Allotment Project</t>
  </si>
  <si>
    <t>State Funded (82555074317)</t>
  </si>
  <si>
    <t>Memphis Int'l FY 17 Airport Improvements</t>
  </si>
  <si>
    <t>State Funded (79555076017)</t>
  </si>
  <si>
    <t>Nashville FY 17 Airport Improvements</t>
  </si>
  <si>
    <t>State Funded (19555077317)</t>
  </si>
  <si>
    <t>Chattanooga FY 17 Airport Improvements</t>
  </si>
  <si>
    <t>State Funded (33555072717)</t>
  </si>
  <si>
    <t>Curt Duncan</t>
  </si>
  <si>
    <t>(Eastbound) at LM 5.6 (Rockfall Mitigation)</t>
  </si>
  <si>
    <t>NH-I-24-2(170) (31001-3189-14)</t>
  </si>
  <si>
    <t>at LM 15.1 (Rockfall Mitigation)</t>
  </si>
  <si>
    <t>State Funded (10003-3268-04)</t>
  </si>
  <si>
    <t>at LM 9.9 in South Carthage (Rockfall Mitigation) (IA)</t>
  </si>
  <si>
    <t>STP-24(70) (80002-3263-14)</t>
  </si>
  <si>
    <t>at LMs 4.6 and 5.1 in Chattanooga (Rockfall Mitigation)</t>
  </si>
  <si>
    <t>State Funded (33011-3251-04)</t>
  </si>
  <si>
    <t>Big Sandy Road</t>
  </si>
  <si>
    <t>0A984</t>
  </si>
  <si>
    <t>Big Sandy Road, Bridge over Stoney Creek, LM 0.06 (IA)</t>
  </si>
  <si>
    <t>100A9840001</t>
  </si>
  <si>
    <t>State Funded (10SAB1-S3-007)</t>
  </si>
  <si>
    <t>SR-171</t>
  </si>
  <si>
    <t>(Mt. Juliet Road), at I-40 Overpass, LM 4.81</t>
  </si>
  <si>
    <t>This project involves the widening of Mt. Juliet Road (SR-171) at the I-40 Overpass to provide two continuous northbound lanes with new bike lanes and sidewalks.</t>
  </si>
  <si>
    <t>NH/STP-M-171(31) (95063-3225-14)</t>
  </si>
  <si>
    <t>M21LTHQ_D49ISR_OCGRAILREP REGION 4</t>
  </si>
  <si>
    <t>State Funded (98400-4179-04)</t>
  </si>
  <si>
    <t>M21LTHQ_D47D48ISR_OCGRAILREP REGION 4</t>
  </si>
  <si>
    <t>State Funded (98400-4180-04)</t>
  </si>
  <si>
    <t>West Georgia Avenue at Riverside Drive Intersection Improvements</t>
  </si>
  <si>
    <t>Construction of a roundabout at the intersection of West Georgia Avenue and Riverside Drive to enhance traffic flow and improve safety.</t>
  </si>
  <si>
    <t>CM-9409(211) (79LPLM-F3-547)</t>
  </si>
  <si>
    <t>University of Memphis Vehicle Emissions Reduction Program</t>
  </si>
  <si>
    <t>Purchase and installation of a propane fueling station, convert six university fleet trucks from gasoline to propane fuel, add 14 bicycle racks to university's commuter bike program, provide two alternate fuel workshops and install 2 electric fast-charge (DC) stations to serve campus community.</t>
  </si>
  <si>
    <t>(US-41/70S), Bridges over Overall Creek, LM 10.75 in Murfreesboro</t>
  </si>
  <si>
    <t>75SR0010009, 75SR0010010</t>
  </si>
  <si>
    <t>State Funded (75946-4263-04)</t>
  </si>
  <si>
    <t>Various Local Roads in Blount County (Local Roads Safety Initiative)</t>
  </si>
  <si>
    <t>HSIP-500(44) (05946-3407-94)</t>
  </si>
  <si>
    <t>Various Local Roads in Cheatham County (Local Roads Safety Initiative)</t>
  </si>
  <si>
    <t>HSIP-1100(32) (11945-3594-94)</t>
  </si>
  <si>
    <t>Various Local Roads in Washington County (Local Roads Safety Initiative)</t>
  </si>
  <si>
    <t>HSIP-9000(49) (90945-3459-94)</t>
  </si>
  <si>
    <t>Various Local Roads in Bedford County (Local Roads Safety Initiative)</t>
  </si>
  <si>
    <t>HSIP-200(38) (02946-3406-94)</t>
  </si>
  <si>
    <t>Various Local Roads in Lawrence County (Local Roads Safety Initiative)</t>
  </si>
  <si>
    <t>HSIP-5000(18) (50945-3471-94)</t>
  </si>
  <si>
    <t>Various Local Roads in Coffee County (Local Roads Safety Initiative)</t>
  </si>
  <si>
    <t>HSIP-1600(20) (16945-3476-94)</t>
  </si>
  <si>
    <t>Various Local Roads in Putnam County (Local Roads Safety Initiative)</t>
  </si>
  <si>
    <t>HSIP-7100(54) (71946-3414-94)</t>
  </si>
  <si>
    <t>Various Local Roads in Greene County (Local Roads Safety Initiative)</t>
  </si>
  <si>
    <t>HSIP-3000(56) (30946-3483-94)</t>
  </si>
  <si>
    <t>Various Local Roads in Sullivan County (Local Roads Safety Initiative)</t>
  </si>
  <si>
    <t>HSIP-8200(30) (82946-3461-94)</t>
  </si>
  <si>
    <t>Various Local Roads in Carter County (Local Roads Safety Initiative)</t>
  </si>
  <si>
    <t>HSIP-1000(29) (10946-3408-94)</t>
  </si>
  <si>
    <t>Various Local Roads in Houston County (Local Roads Safety Initiative)</t>
  </si>
  <si>
    <t>HSIP-4200(14) (42945-3466-94)</t>
  </si>
  <si>
    <t>Various Local Roads in Marshall County (Local Roads Safety Initiative)</t>
  </si>
  <si>
    <t>HSIP-5900(24) (59945-3490-94)</t>
  </si>
  <si>
    <t>Various Local Roads in Lewis County (Local Roads Safety Initiative)</t>
  </si>
  <si>
    <t>HSIP-5100(33) (51945-3451-94)</t>
  </si>
  <si>
    <t>Various Local Roads in Perry County (Local Roads Safety Initiative)</t>
  </si>
  <si>
    <t>HSIP-6800(28) (68945-3475-94)</t>
  </si>
  <si>
    <t>Various Local Roads in Stewart County (Local Roads Safety Initiative)</t>
  </si>
  <si>
    <t>HSIP-8100(14) (81945-3481-94)</t>
  </si>
  <si>
    <t>Various Local Roads in Cocke County (Local Roads Safety Initiative)</t>
  </si>
  <si>
    <t>HSIP-1500(55) (15946-3433-94)</t>
  </si>
  <si>
    <t>Various Local Roads in Monroe County (Local Roads Safety Initiative)</t>
  </si>
  <si>
    <t>HSIP-6200(26) (62945-3494-94)</t>
  </si>
  <si>
    <t>Various Local Roads in Fayette County (Local Roads Safety Initiative)</t>
  </si>
  <si>
    <t>00840a Old Jackson Road from LM 0.317 to LM 3.00;  01474 Thorpe Drive from LM 3.00 to LM 5.00;  02706 Bobbitt Road from LM 0.00 to LM 5.00;   OA245 Canadaville from LM 0.923 to 4.791  Misc. Safety Improvements</t>
  </si>
  <si>
    <t>HSIP-2400(35) (24946-3407-94)</t>
  </si>
  <si>
    <t>Various Local Roads in Hardeman County (Local Roads Safety Initiative)</t>
  </si>
  <si>
    <t>01615a Pea Vine Road from LM 0.00 to LM 5.00    01613 Pocahontas Road/Alcorn Road from LM 0.00 to LM 4.00    01609 Park Swain Road from LM 0.478 to LM 4.18</t>
  </si>
  <si>
    <t>HSIP-3500(45) (35946-3411-94)</t>
  </si>
  <si>
    <t>Various Local Roads in Giles County (Local Roads Safety Initiative)</t>
  </si>
  <si>
    <t>HSIP-2800(39) (28946-3423-94)</t>
  </si>
  <si>
    <t>Various Local Roads in Trousdale County (Local Roads Safety Initiative)</t>
  </si>
  <si>
    <t>HSIP-8500(20) (85945-3470-94)</t>
  </si>
  <si>
    <t>Various Local Roads in Lincoln County (Local Roads Safety Initiative)</t>
  </si>
  <si>
    <t>HSIP-5200(29) (52946-3414-94)</t>
  </si>
  <si>
    <t>Various Local Roads in Grainger County (Local Roads Safety Initiative)</t>
  </si>
  <si>
    <t>HSIP-2900(19) (29945-3473-94)</t>
  </si>
  <si>
    <t>Various Local Roads in Franklin County (Local Roads Safety Initiative)</t>
  </si>
  <si>
    <t>HSIP-2600(45) (26945-3498-94)</t>
  </si>
  <si>
    <t>Various Local Roads in Wayne County (Local Roads Safety Initiative)</t>
  </si>
  <si>
    <t>HSIP-9100(44) (91946-3404-94)</t>
  </si>
  <si>
    <t>Various Local Roads in Hickman County (Local Roads Safety Initiative)</t>
  </si>
  <si>
    <t>HSIP-4100(18) (41945-3461-94)</t>
  </si>
  <si>
    <t>Various Local Roads in Humphreys County (Local Roads Safety Initiative)</t>
  </si>
  <si>
    <t>HSIP-4300(30) (43946-3424-94)</t>
  </si>
  <si>
    <t>Various Local Roads in Carroll County (Local Roads Safety Initiative)</t>
  </si>
  <si>
    <t>HSIP-900(40) (09946-3460-94)</t>
  </si>
  <si>
    <t>Various Local Roads in Benton County (Local Roads Safety Initiative)</t>
  </si>
  <si>
    <t>HSIP-300(34) (03945-3492-94)</t>
  </si>
  <si>
    <t>Various Local Roads in Bledsoe County (Local Roads Safety Initiative)</t>
  </si>
  <si>
    <t>HSIP-400(31) (04945-3449-94)</t>
  </si>
  <si>
    <t>Various Local Roads in Sequatchie County (Local Roads Safety Initiative)</t>
  </si>
  <si>
    <t>HSIP-7700(22) (77945-3428-94)</t>
  </si>
  <si>
    <t>Various Local Roads in Campbell County (Local Roads Safety Initiative)</t>
  </si>
  <si>
    <t>LRSI (Local Road Safety Initiative)</t>
  </si>
  <si>
    <t>HSIP-700(38) (07946-3420-94)</t>
  </si>
  <si>
    <t>Various Local Roads in Morgan County (Local Roads Safety Initiative)</t>
  </si>
  <si>
    <t>HSIP-6500(39) (65945-3464-94)</t>
  </si>
  <si>
    <t>Various Local Roads in Claiborne County (Local Roads Safety Initiative)</t>
  </si>
  <si>
    <t>HSIP-1300(29) (13945-3485-94)</t>
  </si>
  <si>
    <t>Various Local Roads in White County (Local Roads Safety Initiative)</t>
  </si>
  <si>
    <t>HSIP-9300(42) (93945-3475-94)</t>
  </si>
  <si>
    <t>Various Local Roads in Overton County (Local Roads Safety Initiative)</t>
  </si>
  <si>
    <t>HSIP-6700(34) (67945-3475-94)</t>
  </si>
  <si>
    <t>Various Local Roads in Fentress County (Local Roads Safety Initiative)</t>
  </si>
  <si>
    <t>HSIP-2500(29) (25945-3483-94)</t>
  </si>
  <si>
    <t>Various Local Roads in Dekalb County (Local Roads Safety Initiative)</t>
  </si>
  <si>
    <t>HSIP-2100(27) (21945-3491-94)</t>
  </si>
  <si>
    <t>Various Local Roads in Cannon County (Local Roads Safety Initiative)</t>
  </si>
  <si>
    <t>HSIP-800(35) (08945-3462-94)</t>
  </si>
  <si>
    <t>Various Local Roads in Scott County (Local Roads Safety Initiative)</t>
  </si>
  <si>
    <t>HSIP-7600(19) (76945-3474-94)</t>
  </si>
  <si>
    <t>Various Local Roads in Hancock County (Local Roads Safety Initiative)</t>
  </si>
  <si>
    <t>HSIP-3400(11) (34945-3432-94)</t>
  </si>
  <si>
    <t>Various Local Roads in Macon County (Local Roads Safety Initiative)</t>
  </si>
  <si>
    <t>HSIP-5600(50) (56946-3440-94)</t>
  </si>
  <si>
    <t>Various Local Roads in Moore County (Local Roads Safety Initiative)</t>
  </si>
  <si>
    <t>HSIP-6400(10) (64945-3431-94)</t>
  </si>
  <si>
    <t>Various Local Roads in Chester County (Local Roads Safety Initiative)</t>
  </si>
  <si>
    <t>01694  Holly Springs/Jones Road from LM 0.00 to LM 3.0;  05555 Silerton Road from LM 0.249 to LM 3.00;  0A035 Sanford Road from LM 0.00 to LM 1.05;  0A297 Haltom Chapel Road/Sunshine Road from LM 0.00 to LM 4.03  Misc. Safety Improvements</t>
  </si>
  <si>
    <t>HSIP-1200(26) (12945-3437-94)</t>
  </si>
  <si>
    <t>Various Local Roads in Pickett County (Local Roads Safety Initiative)</t>
  </si>
  <si>
    <t>HSIP-6900(9) (69945-3435-94)</t>
  </si>
  <si>
    <t>Various Local Roads in Clay County (Local Roads Safety Initiative)</t>
  </si>
  <si>
    <t>HSIP-1400(27) (14945-3455-94)</t>
  </si>
  <si>
    <t>Various Local Roads in Jackson County (Local Roads Safety Initiative)</t>
  </si>
  <si>
    <t>HSIP-4400(54) (44945-3488-94)</t>
  </si>
  <si>
    <t>Various Local Roads in Hardin County (Local Roads Safety Initiative)</t>
  </si>
  <si>
    <t>HSIP-3600(39) (36945-3495-94)</t>
  </si>
  <si>
    <t>Various Local Roads in Johnson County (Local Roads Safety Initiative)</t>
  </si>
  <si>
    <t>HSIP-4600(26) (46946-3408-94)</t>
  </si>
  <si>
    <t>Various Local Roads in Lauderdale County (Local Roads Safety Initiative)</t>
  </si>
  <si>
    <t>LR 00819, Edith-Nankipoo Rd from LM 5.44 to LM 11.69, LR 01492, Dry Hill Rd W from LM 0.00 to LM 3.00 and LR 01486, Williams Switch Rd from LM 0.00 to LM 2.65.</t>
  </si>
  <si>
    <t>HSIP-4900(65) (49946-3405-94)</t>
  </si>
  <si>
    <t>Various Local Roads in Gibson County (Local Roads Safety Initiative)</t>
  </si>
  <si>
    <t>HSIP-2700(61) (27946-3409-94)</t>
  </si>
  <si>
    <t>2016 CMAQ Award - Smart Trips Ridesharing Program aims to improve air quality and reduce traffic congestion by reducing the number of drive-alone commute trips. The program encourages carpooling and vanpooling for commuting with a website, a free online ride matching and logging database, commuter rewards program, free emergency ride home program, marketing, and events. The program also encourages worksite ridesharing through vanpools and "cash for commuters" incentives.</t>
  </si>
  <si>
    <t>at SR-248 (Goose Creek Bypass)</t>
  </si>
  <si>
    <t>State Funded (94002-3196-04)</t>
  </si>
  <si>
    <t>Interchange at SR-73 (US-321), Exit 81</t>
  </si>
  <si>
    <t>STP-M-I-75-2(42) (53002-3161-54)</t>
  </si>
  <si>
    <t>Broadway Transit Signal Priority and Passenger Information System Installation</t>
  </si>
  <si>
    <t>2016 CMAQ Award. Broadway Transit Signal Priority (TSP) Implementation BRT Bus Stops/PIS Install. Mixed flow transit signal priority will be deployed along a 36-signal arterial signal system. Project amenities will include new express BRT stations, TSP technology at each signal, improved sidewalk/pedestrian connectivity between the signalized intersections and the proposed BRT bus stations, and potential queue jump applications at selected locations. SR-33(US-441,N. Broadway) from W. Summit Hill Dr. to Colonial Circle, SR-001(US-11,S. Hall of Fame Dr.) from Howard Baker Jr. Ave. to E. Summit Hill Dr., W. Summit Hill Dr. from SR-158(James White Pkwy.) to Locust St.</t>
  </si>
  <si>
    <t>CM-9109(177) (47LPLM-F3-141)</t>
  </si>
  <si>
    <t>Interchange at Medical Center Pkwy</t>
  </si>
  <si>
    <t>Safety Improvements</t>
  </si>
  <si>
    <t>HSIP-I-24-1(118) (75100-3111-94)</t>
  </si>
  <si>
    <t>From Phelan Drive to Maddox-Simpson Parkway</t>
  </si>
  <si>
    <t>HSIP-26(70) (95009-3214-94)</t>
  </si>
  <si>
    <t>(US-31E, Nashville Pike), From Lock 4 Road to Green Wave Drive</t>
  </si>
  <si>
    <t>Construction of improved bicycle and pedestrian facilities, with crossing improvements at intersections on Nashville Pike From Lock 4 Road to Green Wave Drive.</t>
  </si>
  <si>
    <t>CM-NH-6(130) (83LPLM-F3-122)</t>
  </si>
  <si>
    <t>(West Trinity Lane) Intersection with Brick Church Pike</t>
  </si>
  <si>
    <t>Pedestrian safety improvements including pedestrian signalization</t>
  </si>
  <si>
    <t>HSIP-65(23) (19043-3242-94)</t>
  </si>
  <si>
    <t>(Murfreesboro Road) From Division Street to near Vultee Boulevard in Nashville</t>
  </si>
  <si>
    <t>Pedestrian safety improvements including signage, crosswalks, pedestrian signals, flashing beacons, and accessible curb ramps.</t>
  </si>
  <si>
    <t>HSIP-1(414) (19021-3253-94)</t>
  </si>
  <si>
    <t>Matthew Cushing</t>
  </si>
  <si>
    <t>From Walton Lane to Wiley Street</t>
  </si>
  <si>
    <t>Pedestrian safety improvements including sidewalks, crosswalks, pedestrian signal upgrades, and accessible curb ramps</t>
  </si>
  <si>
    <t>HSIP-6(145) (19025-3233-94)</t>
  </si>
  <si>
    <t>3252</t>
  </si>
  <si>
    <t>Main Street/Gallatin Avenue, From North 6th Street to Eastland Avenue</t>
  </si>
  <si>
    <t>HSIP-3252(10) (19960-3693-94)</t>
  </si>
  <si>
    <t>From 23rd Avenue North to 8th Avenue South</t>
  </si>
  <si>
    <t>HSIP-1(441) (19019-3226-94)</t>
  </si>
  <si>
    <t>SR-255</t>
  </si>
  <si>
    <t>From Linbar Drive to near Harding Industrial Drive</t>
  </si>
  <si>
    <t>HSIP-255(17) (19084-3218-94)</t>
  </si>
  <si>
    <t>From Pierce Avenue to 19th Avenue South</t>
  </si>
  <si>
    <t>HSIP-106(44) (19045-3247-94)</t>
  </si>
  <si>
    <t>From Haywood Lane to McNally Drive</t>
  </si>
  <si>
    <t>Pedestrian safety improvements including sidewalks, crosswalks, pedestrian signal upgrades, and accessible curb ramps.</t>
  </si>
  <si>
    <t>HSIP-11(113) (19028-3252-94)</t>
  </si>
  <si>
    <t>Elk Avenue</t>
  </si>
  <si>
    <t>03939</t>
  </si>
  <si>
    <t>Elk Avenue, Bridge over Doe River</t>
  </si>
  <si>
    <t>10M39390001</t>
  </si>
  <si>
    <t>STP-M-9103(17) (10951-3567-94)</t>
  </si>
  <si>
    <t>M21LTHQ_R3I_M&amp;L_R3INTERSTATE</t>
  </si>
  <si>
    <t>State Funded (98304-4101-04)</t>
  </si>
  <si>
    <t>Dale Showers</t>
  </si>
  <si>
    <t>Wilson Ave</t>
  </si>
  <si>
    <t>0A536</t>
  </si>
  <si>
    <t>Wilson Ave at TSRR, LM 0.373</t>
  </si>
  <si>
    <t>Railroad crossing safety improvement project, Section 130</t>
  </si>
  <si>
    <t>HSIP-R00S(384) (50945-2573-94)</t>
  </si>
  <si>
    <t>Brunswick Rd</t>
  </si>
  <si>
    <t>01459</t>
  </si>
  <si>
    <t>Brunswick Road at CSX Railroad, LM 5.04, near Arlington</t>
  </si>
  <si>
    <t>HSIP-R00S(380) (79947-2440-94)</t>
  </si>
  <si>
    <t>SR-129</t>
  </si>
  <si>
    <t>(New Ostella Rd), at CSX Railroad, LM 7.14</t>
  </si>
  <si>
    <t>HSIP-R-129(14) (59013-2217-94)</t>
  </si>
  <si>
    <t>Shelby Drive, From Sycamore Road to SR-86 (US-72)</t>
  </si>
  <si>
    <t>Widen Shelby Drive between Sycamore Road and SR-86 (US-72) from 2 to 4 lanes, divided with a raised median. Will include bike facilities, ADA accessible pedestrian improvements and drainage improvements.</t>
  </si>
  <si>
    <t>STP-M-5437(11) (79LPLM-F3-553)</t>
  </si>
  <si>
    <t>at SR-24(Charlotte Pike) Westbound Exit Ramp, LM 9.65</t>
  </si>
  <si>
    <t>Ramp Queue Study @ 19I00400010201D</t>
  </si>
  <si>
    <t>HSIP-I-40-5(147) (19003-3198-94)</t>
  </si>
  <si>
    <t>Cleveland-Chattanooga Commute Hub at Intersection of Church Street Southeast and 3rd Street Southeast (Old Woolen Mill)</t>
  </si>
  <si>
    <t>(2016 CMAQ - Part 1 of 3) Cleveland-Chattanooga Commute Hub: To create a paved a lighted lot for use by commuters with residual parking available to others. Transit features include a new bus stop, a new connecting bus service to Chattanooga's CARTA transit system and bus storage for the Cleveland Urban Area Transit System (CUATS).</t>
  </si>
  <si>
    <t>CM-9203(25) (06LPLM-F3-067)</t>
  </si>
  <si>
    <t>SR-307</t>
  </si>
  <si>
    <t>From CR-440 (Burnett Road) to CR-364 (Old Mount Harmony Road)</t>
  </si>
  <si>
    <t>HSIP-307(14) (54015-3209-94)</t>
  </si>
  <si>
    <t>Industrial Access Road Serving Project Baseball</t>
  </si>
  <si>
    <t>ROW Transfer and Final Asphalt for Parent and Child PIN.  Extension of Life's Good Road. Repair/replace 2 culverts on Jim Johnston.</t>
  </si>
  <si>
    <t>State Funded (63945-3492-04)</t>
  </si>
  <si>
    <t>Intersection at SR-1, LM 13.71 in Crossville</t>
  </si>
  <si>
    <t>* * * E-GRANTS #052 * * * Replacement of the existing traffic signal on SR-28(US-127, South Main Street) at  SR-1, LM 13.71, including poles with mast arms, audible pedestrian signals and radar detection</t>
  </si>
  <si>
    <t>STP-M-NH-28(63) (18LPLM-F3-010)</t>
  </si>
  <si>
    <t>First Creek Greenway - Broadway Streetscape (SR-33/US-441)</t>
  </si>
  <si>
    <t>Extension of the First Creek Greenway along Broadway from near Cecil Avenue to Woodland Avenue along First Creek. Project also includes landscaping, ADA accessibility, crosswalks and pedestrian amenities.</t>
  </si>
  <si>
    <t>TAP/STP-M-9109(179) (47LPLM-F3-148)</t>
  </si>
  <si>
    <t>Knoxville-Knox Co. CAC, 5307 FY 16</t>
  </si>
  <si>
    <t>State Funded (47STPX-S3-002)</t>
  </si>
  <si>
    <t>From west of Church Street to east of Arlington Avenue</t>
  </si>
  <si>
    <t>I-40, From west of Church Street to east of Arlington Avenue</t>
  </si>
  <si>
    <t>19I00400080, 19I00400087, 19I00400088, 19I00400089, 19I00400095, 19I00400096, 19I00400099</t>
  </si>
  <si>
    <t>NH-I-40-4(88) (19005-4165-04, 19005-8165-44)</t>
  </si>
  <si>
    <t>Hollywood St</t>
  </si>
  <si>
    <t>02821</t>
  </si>
  <si>
    <t>Hollywood Street at CSX Railroad, LM 3.43 in Memphis</t>
  </si>
  <si>
    <t>Railroad Crossing Safety Improvement, Section 130</t>
  </si>
  <si>
    <t>HSIP-R00S(388) (79961-2550-94)</t>
  </si>
  <si>
    <t>0A035, Bridge over Branch, LM 2.51 in Meeman-Shelby Forest State Park</t>
  </si>
  <si>
    <t>790A0210003</t>
  </si>
  <si>
    <t>State Funded (79947-4941-04)</t>
  </si>
  <si>
    <t>Bridges over Town Creek, LM 13.56 in Lebanon</t>
  </si>
  <si>
    <t>State Funded (95002-4230-04)</t>
  </si>
  <si>
    <t>Bridges over Spring Creek, LM 19.48 and Cumberland River, LM 20.91</t>
  </si>
  <si>
    <t>State Funded (95003-4217-04)</t>
  </si>
  <si>
    <t>From End of Ramp 87-B to Henderson County Line</t>
  </si>
  <si>
    <t>Mill, TLD &amp; OGFC</t>
  </si>
  <si>
    <t>NH-I-40-1(353) (57201-8150-44)</t>
  </si>
  <si>
    <t>Shady Grove Rd / Summitville Rd</t>
  </si>
  <si>
    <t>02139</t>
  </si>
  <si>
    <t>SA 16021(2), Shady Grove Rd / Summitville Rd From: Casey Rd To: SR-55</t>
  </si>
  <si>
    <t>State Funded (16SAR1-S8-013)</t>
  </si>
  <si>
    <t>31St Ave S</t>
  </si>
  <si>
    <t>03256</t>
  </si>
  <si>
    <t>SA 19028(3), 31ST Ave S/ Blackmore Ave/ Wedgewood Ave from SR-1 to I-65</t>
  </si>
  <si>
    <t>State Funded (19SAR1-S8-008)</t>
  </si>
  <si>
    <t>Intersection at SR-99</t>
  </si>
  <si>
    <t>**E-Grants**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t>
  </si>
  <si>
    <t>STP-M-9302(19) (60LPLM-F3-034)</t>
  </si>
  <si>
    <t>SR-328</t>
  </si>
  <si>
    <t>From Roane County Line to SR-29</t>
  </si>
  <si>
    <t>411 TLD Overlay @ 85 lb/sy</t>
  </si>
  <si>
    <t>STP/HSIP-328(10) (65002-3205-94, 65002-8205-14)</t>
  </si>
  <si>
    <t>SR-331</t>
  </si>
  <si>
    <t>From near Pleasant Grove Road to SR-61</t>
  </si>
  <si>
    <t>HSIP-331(8) (47186-3212-94, 47186-4212-04)</t>
  </si>
  <si>
    <t>SR-444</t>
  </si>
  <si>
    <t>From SR-72 to SR-73</t>
  </si>
  <si>
    <t>HSIP-444(6) (53444-3204-94, 53444-4204-04)</t>
  </si>
  <si>
    <t>From near Adams Lane to Hancock County Line</t>
  </si>
  <si>
    <t>HSIP-31(15) (37022-3220-94, 37022-4220-04)</t>
  </si>
  <si>
    <t>From Hawkins County Line to near SR-131</t>
  </si>
  <si>
    <t>HSIP-31(16) (34008-3227-94, 34008-4227-04)</t>
  </si>
  <si>
    <t>SR-284</t>
  </si>
  <si>
    <t>From Bledsoe County Line to 4-way stop near Village Camp Road</t>
  </si>
  <si>
    <t>Alternate Cape Seal Scrub Seal plus Micro-surfacing or Scrub Seal plus TL 65</t>
  </si>
  <si>
    <t>Scrub Seal &amp; 65 lb/sy TL</t>
  </si>
  <si>
    <t>STP/HSIP-284(13) (88028-3205-94, 88028-8205-14)</t>
  </si>
  <si>
    <t>From north of SR-306 to Hamilton County Line</t>
  </si>
  <si>
    <t>Scrub Seal &amp; 85 lb/sy TLD</t>
  </si>
  <si>
    <t>NH/HSIP-60(34) (06009-3224-94, 06009-8224-14)</t>
  </si>
  <si>
    <t>From TN/GA State Line to North of Helms Lane SE</t>
  </si>
  <si>
    <t>HSIP-60(35) (06008-3225-94, 06008-4225-04)</t>
  </si>
  <si>
    <t>SR-386</t>
  </si>
  <si>
    <t>From Davidson County Line to Forest Retreat Road Underpass</t>
  </si>
  <si>
    <t>NH/HSIP-386(21) (83076-3253-94, 83076-8253-14)</t>
  </si>
  <si>
    <t>SR-264</t>
  </si>
  <si>
    <t>From SR-141 to SR-24</t>
  </si>
  <si>
    <t>HSIP-264(11) (80046-3216-94, 80046-4216-04)</t>
  </si>
  <si>
    <t>From near Bud Crockett Drive to I-40 Interchange</t>
  </si>
  <si>
    <t>Hot Recycle in Place w/ 411TLD</t>
  </si>
  <si>
    <t>STP/HSIP-22(86) (39005-3221-94, 39005-8221-14)</t>
  </si>
  <si>
    <t>From SR-5 to Gibson County Line</t>
  </si>
  <si>
    <t>HSIP-43(42) (57013-3212-94, 57013-4212-04)</t>
  </si>
  <si>
    <t>From Ridgeway Road to near Hacks Cross Road</t>
  </si>
  <si>
    <t>NH-385(30) (79185-8231-14)</t>
  </si>
  <si>
    <t>From Main Street to near Bell Lane</t>
  </si>
  <si>
    <t>NH/HSIP-15(201) (36001-3294-94, 36001-8294-14)</t>
  </si>
  <si>
    <t>From SR-3 to near Bonicord Road Extension</t>
  </si>
  <si>
    <t>Hot Recycle in Place w/ 85lbs.TLD</t>
  </si>
  <si>
    <t>STP-NH/HSIP-20(69) (23083-3223-94, 23083-8223-14)</t>
  </si>
  <si>
    <t>SR-69</t>
  </si>
  <si>
    <t>From SR-421 to Decatur County Line</t>
  </si>
  <si>
    <t>STP/HSIP-69(96) (36007-3220-94, 36007-8220-14)</t>
  </si>
  <si>
    <t>SR-209</t>
  </si>
  <si>
    <t>From near Foodstore Road to SR-180</t>
  </si>
  <si>
    <t>Profile Mill &amp; 85 lb/sy TLD</t>
  </si>
  <si>
    <t>STP/HSIP-209(16) (49003-3220-94, 49003-8220-14)</t>
  </si>
  <si>
    <t>From near SR-88/SR-221 to Gibson County Line</t>
  </si>
  <si>
    <t>STP/HSIP-54(42) (17004-3213-94, 17004-8213-14)</t>
  </si>
  <si>
    <t>Wolf River Boulevard, from Stillwind Lane to Brackenshire Lane</t>
  </si>
  <si>
    <t>Rehabilitation of areas of subgrade, replacing sections of defective curb &amp; gutter, milling, resurfacing, striping and upgrading/installing ADA ramps. eGrants #049.</t>
  </si>
  <si>
    <t>STP-M-5426(10) (79LPLM-F3-566)</t>
  </si>
  <si>
    <t>Cookeville ADA Transition Plan</t>
  </si>
  <si>
    <t>* * * E-GRANTS #048 * * * City of Cookeville ADA Transition Plan will include the assessment, transition plan and budget to accomplish ADA compliance in all city owned facilities, sidewalks, roads, public right-of-way, parks, etc.</t>
  </si>
  <si>
    <t>From Old Hwy 13 South to SR-20</t>
  </si>
  <si>
    <t>HSIP-13(80) (68001-3256-94, 68001-4256-04)</t>
  </si>
  <si>
    <t>SR-47</t>
  </si>
  <si>
    <t>From SR-1 to north of SR-250</t>
  </si>
  <si>
    <t>HSIP-47(11) (22006-3227-94, 22006-4227-04)</t>
  </si>
  <si>
    <t>SR-82</t>
  </si>
  <si>
    <t>From SR-10 to near Hinkle Hill</t>
  </si>
  <si>
    <t>STP/HSIP-82(6) (02011-3224-94, 02011-8224-14)</t>
  </si>
  <si>
    <t>02069</t>
  </si>
  <si>
    <t>Industrial Access Road Serving Project Cardinal</t>
  </si>
  <si>
    <t>State Funded (83947-3445-04)</t>
  </si>
  <si>
    <t>SR-108</t>
  </si>
  <si>
    <t>From near 40th Avenue (LM 8.05) to near 32nd Avenue (LM 8.35) in Gruetli-Laager</t>
  </si>
  <si>
    <t>Widen from 2-Lane with 12' travel lanes to 3-Lane with 12' travel lanes and 2' shoulders on both sides (business area frontage improvement)</t>
  </si>
  <si>
    <t>State Funded (31006-3234-04)</t>
  </si>
  <si>
    <t>From SR-56 to west of Eagle Lake Road</t>
  </si>
  <si>
    <t>HSIP-108(101) (31006-3235-94, 31006-4235-04)</t>
  </si>
  <si>
    <t>SR-146</t>
  </si>
  <si>
    <t>From the Cannon County Line to North of Game Ridge Road</t>
  </si>
  <si>
    <t>Mill &amp; 85 lb/sy CS</t>
  </si>
  <si>
    <t>STP/HSIP-146(8) (21007-3227-94, 21007-8227-14)</t>
  </si>
  <si>
    <t>SR-197</t>
  </si>
  <si>
    <t>From SR-5 to Chester County Line</t>
  </si>
  <si>
    <t>HSIP-197(12) (57034-3207-94, 57034-4207-04)</t>
  </si>
  <si>
    <t>SR-167</t>
  </si>
  <si>
    <t>From SR-34 to North Carolina State Line</t>
  </si>
  <si>
    <t>HSIP-167(7) (46010-3218-94, 46010-4218-04)</t>
  </si>
  <si>
    <t>Bridges over Douglas Ave, LM 12.17</t>
  </si>
  <si>
    <t>Bridge Repair (construction only)</t>
  </si>
  <si>
    <t>19FA0060015, 19FA0060016</t>
  </si>
  <si>
    <t>State Funded (19024-3213-04)</t>
  </si>
  <si>
    <t>Wayne County Maintenance Building</t>
  </si>
  <si>
    <t>State Funded (91999-3602-04)</t>
  </si>
  <si>
    <t>Wayne County Salt Bin</t>
  </si>
  <si>
    <t>State Funded (91999-3603-04)</t>
  </si>
  <si>
    <t>Ramps at Brick Church Pike (Ramp Queue)</t>
  </si>
  <si>
    <t>Signal installation with route improvements and high friction resurfacing. Signal on Brick Church Pike from LM 2.168 to LM 2.340.</t>
  </si>
  <si>
    <t>HSIP-155(28) (19074-3259-94)</t>
  </si>
  <si>
    <t>06051</t>
  </si>
  <si>
    <t>Industrial Access Road Serving Project Haven (Pyramex)</t>
  </si>
  <si>
    <t>Improvements to Keough Dr, including turn lanes</t>
  </si>
  <si>
    <t>State Funded (24958-3502-04)</t>
  </si>
  <si>
    <t>Brian Fedders</t>
  </si>
  <si>
    <t>Evan Lester</t>
  </si>
  <si>
    <t>Millington: MAP Transition Projects</t>
  </si>
  <si>
    <t>State Funded (79555016818)</t>
  </si>
  <si>
    <t>Various Routes in Regions 2, 3 and 4 - Rockfall Risk Assessment</t>
  </si>
  <si>
    <t>rockfall mitigation services, geotechnical engineering services, and engineering geology services for various projects throughout TDOT Regions 2, 3 and 4</t>
  </si>
  <si>
    <t>Bridge over Trace Creek, LM 5.94</t>
  </si>
  <si>
    <t>43SR0010005</t>
  </si>
  <si>
    <t>State Funded (43004-4227-04)</t>
  </si>
  <si>
    <t>From Tatlock Avenue to Lanny Bridges Road in Covington  (Highway 51 Connection -  Phase 1)</t>
  </si>
  <si>
    <t>Construction of sidewalks along the west side of Hwy 51 from Tatlock Avenue to Lanny Bridges Road and along the east side of Hwy 51 from Lanny Bridges Road to TN College of Applied Technology. Project also includes ADA upgrades, curb and gutter, pavement markings and signage.</t>
  </si>
  <si>
    <t>TAP/STP-M-3(151) (84LPLM-F3-057)</t>
  </si>
  <si>
    <t>at MP 73.0 to 73.6 (LMs 19.47 to 19.99)</t>
  </si>
  <si>
    <t>rockfall and rock slope mitigation at LMs 19.47, 19.69 and 19.99</t>
  </si>
  <si>
    <t>NH-I-81-1(131) (82001-3186-14)</t>
  </si>
  <si>
    <t>Leeville Pike from Tuckers Gap Road to South Greenwood Street; Coles Ferry Pike from Hartmann Drive to North Castle Heights Avenue</t>
  </si>
  <si>
    <t>(E-Grants Project) The proposed improvements include shoulder work, repairing rutting, resurfacing and restriping along the above-listed roadway segment.</t>
  </si>
  <si>
    <t>STP-M-9309(22) (95LPLM-F3-081)</t>
  </si>
  <si>
    <t>TRIMS Enhancements FY-2018-2020 (PART 1)</t>
  </si>
  <si>
    <t>New Planning On-Call Contract -FY-2020-2021 (PART 1)</t>
  </si>
  <si>
    <t>Upper Cumberland Development District RPO FY-2020-2022 (PART 1)</t>
  </si>
  <si>
    <t>East Tennessee RPO FY-2020-2022 (PART 1)</t>
  </si>
  <si>
    <t>First Tennessee RPO FY-2020-2022 (PART 1)</t>
  </si>
  <si>
    <t>Middle Tennessee RPO FY-2020-2022 (PART 1)</t>
  </si>
  <si>
    <t>Northwest RPO FY-2020-2022 (PART 1)</t>
  </si>
  <si>
    <t>South Central RPO FY-2020-2022 (PART 1)</t>
  </si>
  <si>
    <t>Southwest RPO FY-2020-2022 (PART 1)</t>
  </si>
  <si>
    <t>West Tennessee RPO FY-2020-2022 (PART 1)</t>
  </si>
  <si>
    <t>Southeast RPO FY-2020-2022 (PART 1)</t>
  </si>
  <si>
    <t>Comprehensive Planning Administration- FY 2020- FY 2021</t>
  </si>
  <si>
    <t>LRP Program and Administration- FY 2020- FY 2021</t>
  </si>
  <si>
    <t>Skid Trailer Calibration- FY 2020- FY 2021</t>
  </si>
  <si>
    <t>Highway Statistic Status Reports- FY 2020- FY 2021</t>
  </si>
  <si>
    <t>Air Quality Planning Office- FY 2020- FY 2021</t>
  </si>
  <si>
    <t>Data Management and Administration- FY 2020- FY 2021</t>
  </si>
  <si>
    <t>Office of Community Transportation - FY 2020- FY 2021</t>
  </si>
  <si>
    <t>Roadway Data Office - FY 2020- FY 2021</t>
  </si>
  <si>
    <t>NEW Statewide Roadway Asset Data Collection(DATA RFP) - FY 2020- FY 2021</t>
  </si>
  <si>
    <t>Roadway Inventory Office - FY 2020- FY 2021</t>
  </si>
  <si>
    <t>Traffic Data Collection Office - FY 2020- FY 2021</t>
  </si>
  <si>
    <t>Data Visualization Office - FY 2020- FY 2021</t>
  </si>
  <si>
    <t>Forecasting Office - FY 2020- FY 2021</t>
  </si>
  <si>
    <t>Travel Time Data Acquisition - FY 2020- FY 2021</t>
  </si>
  <si>
    <t>Task 4.1 Administration (STID)- FY 2020- FY 2021</t>
  </si>
  <si>
    <t>Task 4.2 Project Coordination and Investigation- FY 2020- FY 2021</t>
  </si>
  <si>
    <t>Task 4.3 Project Prioritization and Initiation-- FY 2020- FY 2021</t>
  </si>
  <si>
    <t>Task 4.4 Project Safety-- FY 2020- FY 2021</t>
  </si>
  <si>
    <t>Task 4.5 Special Projects- FY 2020- FY 2021</t>
  </si>
  <si>
    <t>MPO Expanded Urbanized Area-Clarksville- FY 2020- FY 2021</t>
  </si>
  <si>
    <t>MPO Expanded Urbanized Area-Jackson- FY 2020- FY 2021</t>
  </si>
  <si>
    <t>MPO Statewide Conference- FY 2020- FY 2021</t>
  </si>
  <si>
    <t>Work Zone Field Manual Update FY2020-2021</t>
  </si>
  <si>
    <t>Integrated Program Delivery (IPD) FY2020-2021</t>
  </si>
  <si>
    <t>TSM&amp;O Pedestrian Head Updates for the Town of Ashland City</t>
  </si>
  <si>
    <t>Community Transportation Planning Grants(CTPG)-SPR Part1</t>
  </si>
  <si>
    <t>City-Wide Mobility Plan for the City of Athens</t>
  </si>
  <si>
    <t>SR-15 Bicycle and Pedestrian Plan for the City of Bolivar</t>
  </si>
  <si>
    <t>SR-111 Corridor Study for the Town of Byrdstown.</t>
  </si>
  <si>
    <t>County-Wide Bicycle and Pedestrian Plan for Campbell County</t>
  </si>
  <si>
    <t>White Bluff Community Mobility Plan for Dickson County</t>
  </si>
  <si>
    <t>TSM&amp;O Signal and Timing Plan for the City of Dickson</t>
  </si>
  <si>
    <t>City-Wide Complete Streets Plan for the City of Dresden.</t>
  </si>
  <si>
    <t>City-Wide Bicycle and Pedestrian Plan for the City of Dunlap</t>
  </si>
  <si>
    <t>Community Mobility Plan for the Town of Gainesboro.</t>
  </si>
  <si>
    <t>Comprehensive Bicycle and Pedestrian Plan for the City of Harriman.</t>
  </si>
  <si>
    <t>SR-52 Complete Streets Plan for the City of Jamestown.</t>
  </si>
  <si>
    <t>SR-249 Corridor Study for the Town of Kingston Springs</t>
  </si>
  <si>
    <t>SR-10 Community Mobility Plan for the City of Lafayette.</t>
  </si>
  <si>
    <t>Highway 59/70/79 Complete Streets Plan for the Town of Mason</t>
  </si>
  <si>
    <t>SR 55/56/380 Bicycle and Pedestrian Plan for the City of McMinnville</t>
  </si>
  <si>
    <t>Community Mobility Plan for the City of Munford</t>
  </si>
  <si>
    <t>SR-32 Complete Streets Plan for the City of Newport</t>
  </si>
  <si>
    <t>University of Tennessee- Tennessee Transportation Assistance Program (TTAP) Project.-RESEARCH FY 2018-2019 (PART 2)</t>
  </si>
  <si>
    <t>Peak Flow Estimation in Urban Drainage Areas- RESEARCH FY 2020-2021 (PART 2)</t>
  </si>
  <si>
    <t>Research Administration and Coordination- FY 2020-FY 2021</t>
  </si>
  <si>
    <t>Research Peer Exchange- FY 2020-FY 2021</t>
  </si>
  <si>
    <t>A Framework for Quantitative Assessment of the Environmental Social and Economic Benefits of TDOT infrastructure Projects- FY 2020-FY 2021</t>
  </si>
  <si>
    <t>Rapid Emergency Evacuation Planning/Assessment for Tourist Attractions and Isolated- FY 2020-FY 2021</t>
  </si>
  <si>
    <t>AASHTOWare- FY 2020-FY 2021 - Support of the implementation of the AASHTOWare Project Construction &amp; Materials Management System</t>
  </si>
  <si>
    <t>AASHTOWare- Safety (IT) FY 2020-FY 2021</t>
  </si>
  <si>
    <t>Seismic Monitoring for Asset Management and Prioritization of Transportation Infrastructure-FY 2020-FY 2021</t>
  </si>
  <si>
    <t>Independence Ave</t>
  </si>
  <si>
    <t>1341</t>
  </si>
  <si>
    <t>Independence Avenue, North of East Ellis Lane to SR-1 in Mount Carmel</t>
  </si>
  <si>
    <t>HSIP-1341(10) (37952-3547-94)</t>
  </si>
  <si>
    <t>Knoxville: RW 5L/23R Recon, Bid Pkg 3</t>
  </si>
  <si>
    <t>State Funded (47555077818)</t>
  </si>
  <si>
    <t>Spring View Road</t>
  </si>
  <si>
    <t>BG A005-0.08, Spring View Road over CSX Railroad</t>
  </si>
  <si>
    <t>Replace Bridge No. 050A0050001</t>
  </si>
  <si>
    <t>050A0050001</t>
  </si>
  <si>
    <t>State Funded (05SAB1-S3-005)</t>
  </si>
  <si>
    <t>0D889</t>
  </si>
  <si>
    <t>Memphis Arlington Road, From Gerber Road to Milton Wilson Drive</t>
  </si>
  <si>
    <t>* E-grants 084* Install curb, gutter, sidewalk, and striped on-street bicycle lane along the north side of Memphis Arlington Road. Project will be a continuation of the existing bike/ped facility that currently terminates at Milton Wilson Dr. Drainage improvements will be installed as required.</t>
  </si>
  <si>
    <t>STP-M-889(10) (79LPLM-F3-574)</t>
  </si>
  <si>
    <t>MATA, 5339, FY 16-17</t>
  </si>
  <si>
    <t>State Funded (795339-S3-003)</t>
  </si>
  <si>
    <t>M18RMR4_C57SR_INPLACE_SR-152, LMs 2.76-4.84</t>
  </si>
  <si>
    <t>In-Place Asphalt Paving</t>
  </si>
  <si>
    <t>State Funded (57018-4215-04)</t>
  </si>
  <si>
    <t>North of Daniel Hill Lane, LM 7.1, Rockfall Mitigation</t>
  </si>
  <si>
    <t>STP-135(25) (44008-3232-14)</t>
  </si>
  <si>
    <t>Near LM's 20.5 and 20.7, Rockfall Mitigation</t>
  </si>
  <si>
    <t>NH-8(55) (77002-3244-14)</t>
  </si>
  <si>
    <t>Johnson, Baker and Daughtery Ferry Rd</t>
  </si>
  <si>
    <t>0E164</t>
  </si>
  <si>
    <t>SA 33060(1), Johnson, Baker and Daughtery Ferry Roads, 3.283 miles from SR 60 to SR 60</t>
  </si>
  <si>
    <t>State Funded (33SAR1-S8-025)</t>
  </si>
  <si>
    <t>FY21 Campbell County Maintenance Building (40 x 80)</t>
  </si>
  <si>
    <t>State Funded (07999-3615-04)</t>
  </si>
  <si>
    <t>FY21 Fentress County Salt Bin 40' x 80' - Replace Salt Bin (Jamestown)</t>
  </si>
  <si>
    <t>State Funded (25999-3604-04)</t>
  </si>
  <si>
    <t>Bridges over Big Beaver Creek at LM 19.51 and Little Beaver Creek at LM 20.01</t>
  </si>
  <si>
    <t>39SR0220019, 39SR0220021</t>
  </si>
  <si>
    <t>State Funded (39945-4191-04)</t>
  </si>
  <si>
    <t>STATEWIDE BUILDING PROJECTS</t>
  </si>
  <si>
    <t>State Funded (99999-3606-04)</t>
  </si>
  <si>
    <t>From SR-26 (US-70, West Baddour Pkwy) to East of Signature Place in Lebanon</t>
  </si>
  <si>
    <t>Construction of 2,600 linear feet of 5-foot sidewalk along both sides of SR24 from SR26 (US70, West Baddour Pkwy) to East of Signature Place). Project also includes 1,300 feet of drainage, 1,000 feet of overhead utility replacement, 30 ADA ramps and 2 pedestrian signals.</t>
  </si>
  <si>
    <t>STP-EN-NH-24(71) (95004-3257-14)</t>
  </si>
  <si>
    <t>From Brown Street to Jane Lane</t>
  </si>
  <si>
    <t>Construction of 6,348 feet of 5-foot wide sidewalk and drainage along both sides of SR22 from Brown Street to Jane Lane. Project also includes 10 ADA ramps and 2 pedestrian signals.</t>
  </si>
  <si>
    <t>STP-EN-NH-22(89) (39004-3231-14)</t>
  </si>
  <si>
    <t>From Commerce Parkway to Bill Morris Parkway</t>
  </si>
  <si>
    <t>Construction of 2,610 feet of 5-foot sidewalk along both sides of SR86 from Commerce Parkway to Bill Morris Parkway.  Project also includes overhead utility replacement, 4 ADA ramps and 1 pedestrian signal.</t>
  </si>
  <si>
    <t>STP-EN-NH-86(10) (79029-3215-14)</t>
  </si>
  <si>
    <t>Chisholm Lake Road</t>
  </si>
  <si>
    <t>A081</t>
  </si>
  <si>
    <t>Chisholm Lake Road, Bridge over Branch Creek, LM 0.45</t>
  </si>
  <si>
    <t>Bridge replacement over Branch Creek</t>
  </si>
  <si>
    <t>490A0810005</t>
  </si>
  <si>
    <t>BRZ-4900(66) (49LPLM-F3-043)</t>
  </si>
  <si>
    <t>Stanley Burnette</t>
  </si>
  <si>
    <t>Atlantic Avenue, From North Broadway to Pershing Street</t>
  </si>
  <si>
    <t>Construction of approximately 3,400 linear feet of new sidewalk along Atlantic Avenue between North Broadway and Pershing Street.</t>
  </si>
  <si>
    <t>STP-M-3789(10) (47LPLM-F3-153)</t>
  </si>
  <si>
    <t>Union City: Tree Clearing</t>
  </si>
  <si>
    <t>State Funded (66555017618)</t>
  </si>
  <si>
    <t>(US-51), From North of Myron Creek to South of Old Hwy 51 South</t>
  </si>
  <si>
    <t>Misc. Safety Improvements</t>
  </si>
  <si>
    <t>HSIP-3(150) (84102-3216-94)</t>
  </si>
  <si>
    <t>Harbor Avenue, From Pier Street to Riverside Boulevard</t>
  </si>
  <si>
    <t>*E-grants - 068* Milling and repaving of Harbor Avenue from Pier Street to Riverside Boulevard</t>
  </si>
  <si>
    <t>STP-M-NH-9409(216) (79LPLM-F3-594)</t>
  </si>
  <si>
    <t>Eastbound near LM 1.1 (MM 341.5) (Rockfall Mitigation)</t>
  </si>
  <si>
    <t>Rockfall Mitigation</t>
  </si>
  <si>
    <t>CE2039: Aviation Professional Services - Barge</t>
  </si>
  <si>
    <t>State Funded (99555128718)</t>
  </si>
  <si>
    <t>CE2040: Aviation Professional Services - Stantec</t>
  </si>
  <si>
    <t>State Funded (99555128818)</t>
  </si>
  <si>
    <t>SR-355</t>
  </si>
  <si>
    <t>From near SR-126 to near SR-36</t>
  </si>
  <si>
    <t>STP/HSIP-355(9) (82012-3204-94, 82012-8204-14)</t>
  </si>
  <si>
    <t>From near High Street to Sevier County Line</t>
  </si>
  <si>
    <t>05SR0350009</t>
  </si>
  <si>
    <t>STP-NH/HSIP-35(72) (05002-3241-94, 05002-4241-04, 05002-8241-14)</t>
  </si>
  <si>
    <t>Raleigh Millington Road, Intersection at SR-385 / I-269</t>
  </si>
  <si>
    <t>* E-grants 096* Improves the intersection of Raleigh Millington at SR 385 by extending the southbound left turn lane by shifting the southbound thru lanes to the west to create the extended left turn lane. Mod [146]</t>
  </si>
  <si>
    <t>STP/HIP-M-9411(13) (79LPLM-F3-610)</t>
  </si>
  <si>
    <t>From near Holston River Bridge to near SR-1 (US-11W)</t>
  </si>
  <si>
    <t>NH/HSIP-32(95) (29004-3244-94, 29004-8244-14)</t>
  </si>
  <si>
    <t>From Monroe County Line to Blount County Line</t>
  </si>
  <si>
    <t>NH/HSIP-33(134) (53005-3215-94, 53005-8215-14)</t>
  </si>
  <si>
    <t>From near I-81 South Bound Ramp to near Main Street</t>
  </si>
  <si>
    <t>STP/HSIP-34(119) (30002-3253-94, 30002-8253-14)</t>
  </si>
  <si>
    <t>From SR-62 to Knox County Line</t>
  </si>
  <si>
    <t>411TLD Overlay @ 85 lb/sy / 411TLD Overlay@65 lb/sy</t>
  </si>
  <si>
    <t>HSIP-170(15) (01024-3223-94, 01024-4223-04)</t>
  </si>
  <si>
    <t>From SR-61 to Norris Dam Bridge</t>
  </si>
  <si>
    <t>411TLD Overlay @65 lb/sy</t>
  </si>
  <si>
    <t>STP-71(42) (01009-8210-14)</t>
  </si>
  <si>
    <t>From near Bridge over French Broad River to near Harrison Road</t>
  </si>
  <si>
    <t>45SR0320001, 45SR0320003</t>
  </si>
  <si>
    <t>HSIP-32(96) (45005-3211-94, 45005-4211-04, 45005-4212-04)</t>
  </si>
  <si>
    <t>SR-126</t>
  </si>
  <si>
    <t>From near Fall Creek Road to near SR-75</t>
  </si>
  <si>
    <t>STP/HSIP-126(24) (82085-3240-94, 82085-8240-14)</t>
  </si>
  <si>
    <t>From near SR-66 to SR-34</t>
  </si>
  <si>
    <t>32SR1600017, 32SR1600018</t>
  </si>
  <si>
    <t>NH/HSIP-160(16) (32008-3222-94, 32008-4222-04, 32008-8222-14)</t>
  </si>
  <si>
    <t>SR-332</t>
  </si>
  <si>
    <t>From near Lyons View Pike to near Papermill Road</t>
  </si>
  <si>
    <t>HSIP-332(14) (47033-3228-94, 47033-4228-04)</t>
  </si>
  <si>
    <t>From Jefferson County Line to near Walters Drive</t>
  </si>
  <si>
    <t>NH/HSIP-34(124) (32004-3234-94, 32004-8234-14)</t>
  </si>
  <si>
    <t>SR-327</t>
  </si>
  <si>
    <t>From SR-58 to SR-61</t>
  </si>
  <si>
    <t>411 TLD Overlay @ 85lb/sy</t>
  </si>
  <si>
    <t>73E00230005</t>
  </si>
  <si>
    <t>STP/HSIP-327(8) (73053-3209-94, 73053-4209-04, 73053-8209-14)</t>
  </si>
  <si>
    <t>SR-375</t>
  </si>
  <si>
    <t>From near Helton Road to SR-32</t>
  </si>
  <si>
    <t>State Funded (29030-4228-04)</t>
  </si>
  <si>
    <t>SR-324</t>
  </si>
  <si>
    <t>From I-75 to SR-2</t>
  </si>
  <si>
    <t>STP/HSIP-324(10) (53081-3203-94, 53081-8203-14)</t>
  </si>
  <si>
    <t>From near SR-347 to near Gaylemont Drive</t>
  </si>
  <si>
    <t>82SR0930039, 82SR0930041</t>
  </si>
  <si>
    <t>NH/HSIP-93(22) (82010-3241-94, 82010-4241-04, 82010-8241-14)</t>
  </si>
  <si>
    <t>SR-73</t>
  </si>
  <si>
    <t>From near I-40 to near Simpson Drive West</t>
  </si>
  <si>
    <t>411TLD Overlay @ 85 lb/sy / Mill &amp; 411D  85TLD LM 0.00 to 4.68 and Mill &amp; 411D from LM 4.68 to 6.00 NHS Eligible</t>
  </si>
  <si>
    <t>411TLD Overlay @ 85 lb/sy / Mill &amp; 411D</t>
  </si>
  <si>
    <t>THIN/CONV</t>
  </si>
  <si>
    <t>53I00750035</t>
  </si>
  <si>
    <t>NH/HSIP-73(75) (53012-3236-94, 53012-4236-04, 53012-8236-14)</t>
  </si>
  <si>
    <t>From SR-394 to near Holston River.</t>
  </si>
  <si>
    <t>STP/HSIP-34(125) (82005-3249-94, 82005-8249-14)</t>
  </si>
  <si>
    <t>From near Mountain View Road to near Bridge over Clinch River</t>
  </si>
  <si>
    <t>NH/HSIP-32(98) (29004-3248-94, 29004-8248-14)</t>
  </si>
  <si>
    <t>SR-107</t>
  </si>
  <si>
    <t>From near 6th Street to near SR-173</t>
  </si>
  <si>
    <t>Mill &amp; 411D / 411TLD Overlay @ 65 lb/sy</t>
  </si>
  <si>
    <t>CONV / THIN</t>
  </si>
  <si>
    <t>STP/HSIP-107(29) (86006-3236-94, 86006-8236-14)</t>
  </si>
  <si>
    <t>SR-92</t>
  </si>
  <si>
    <t>From SR-34 to near Holston River</t>
  </si>
  <si>
    <t>45SR0920011</t>
  </si>
  <si>
    <t>HSIP-92(25) (45014-3206-94, 45014-4206-04, 45014-4208-04)</t>
  </si>
  <si>
    <t>SR-447</t>
  </si>
  <si>
    <t>From near High Street to near SR-73.</t>
  </si>
  <si>
    <t>STP-NH/HSIP-447(6) (05447-3201-94, 05447-8201-14)</t>
  </si>
  <si>
    <t>SR-154</t>
  </si>
  <si>
    <t>From Millsap Avenue to east of Louvaine Road</t>
  </si>
  <si>
    <t>411TL Overlay @ 85 lb/sy</t>
  </si>
  <si>
    <t>MICRO</t>
  </si>
  <si>
    <t>STP-154(8) (25006-8224-14)</t>
  </si>
  <si>
    <t>SR-53</t>
  </si>
  <si>
    <t>From Smith County Line to North of New Salem Road</t>
  </si>
  <si>
    <t>Micro-surfacing @ 32 lbs/sy OR 411TL Overlay @ 85 lb/sy</t>
  </si>
  <si>
    <t>STP-53(54) (44001-8235-14)</t>
  </si>
  <si>
    <t>05962</t>
  </si>
  <si>
    <t>Old SR-150 (Betsy Pack Road), From SR-2 to new SR-150</t>
  </si>
  <si>
    <t>STP/HSIP-150(10) (58015-3218-94, 58015-8218-14)</t>
  </si>
  <si>
    <t>From SR-28 to SR-111</t>
  </si>
  <si>
    <t>HSIP-8(56) (77001-3246-94, 77001-4246-04)</t>
  </si>
  <si>
    <t>From the Marion County Line to SR-56</t>
  </si>
  <si>
    <t>HSIP-56(90) (31005-3276-94, 31005-4276-04)</t>
  </si>
  <si>
    <t>From Ladds Cove Road to west of Nelson Lane</t>
  </si>
  <si>
    <t>411TL Overlay @ 65 lb/sy</t>
  </si>
  <si>
    <t>58SR0020007</t>
  </si>
  <si>
    <t>STP/HSIP-2(267) (58003-3231-94, 58003-4231-04, 58003-8231-14)</t>
  </si>
  <si>
    <t>SR-286</t>
  </si>
  <si>
    <t>From East of South Chancery Street to West of SR-380</t>
  </si>
  <si>
    <t>89011120001, 89033930001</t>
  </si>
  <si>
    <t>STP/HSIP-286(5) (89074-3210-94, 89074-4210-04, 89074-8210-14)</t>
  </si>
  <si>
    <t>SR-377</t>
  </si>
  <si>
    <t>From Alabama State Line to SR-156</t>
  </si>
  <si>
    <t>Mill &amp; CW</t>
  </si>
  <si>
    <t>STP/HSIP-377(1) (58017-3203-94, 58017-8203-14)</t>
  </si>
  <si>
    <t>SR-306</t>
  </si>
  <si>
    <t>From SR-308 to Meigs County Line</t>
  </si>
  <si>
    <t>Cape Seal - Chip Seal plus Micro-surfacing</t>
  </si>
  <si>
    <t>STP-306(14) (06015-8216-14)</t>
  </si>
  <si>
    <t>SR-305</t>
  </si>
  <si>
    <t>From West of I-75 to Meigs County Line.</t>
  </si>
  <si>
    <t>Cape Seal - Scrub Seal plus Micro-surfacing</t>
  </si>
  <si>
    <t>STP-305(14) (54016-8225-14)</t>
  </si>
  <si>
    <t>SR-302</t>
  </si>
  <si>
    <t>From SR-30 to SR-68</t>
  </si>
  <si>
    <t>STP/HSIP-302(8) (72017-3215-94, 72017-8215-14)</t>
  </si>
  <si>
    <t>From Georgia State Line to SR-2</t>
  </si>
  <si>
    <t>NH/HSIP-17(16) (33025-3209-94, 33025-8209-14)</t>
  </si>
  <si>
    <t>From Smith County Line to SR-56</t>
  </si>
  <si>
    <t>Micro-surfacing @ 22 lbs/sy</t>
  </si>
  <si>
    <t>STP/HSIP-85(46) (44005-3244-94, 44005-8244-14)</t>
  </si>
  <si>
    <t>From the DeKalb County Line to East of Creekside Place</t>
  </si>
  <si>
    <t>HSIP-26(73) (93002-3217-94, 93002-4217-04)</t>
  </si>
  <si>
    <t>From north of Old Well Road to north of Hallum Lane</t>
  </si>
  <si>
    <t>NH/HSIP-55(28) (89007-3260-94, 89007-8260-14)</t>
  </si>
  <si>
    <t>From Sequatchie County Line to north of Feed Store Street</t>
  </si>
  <si>
    <t>Micro-surfacing @ 32 lbs/sy</t>
  </si>
  <si>
    <t>NH-111(115) (88027-8248-14)</t>
  </si>
  <si>
    <t>From East Valley Road to SR-8</t>
  </si>
  <si>
    <t>77SR1110002, 77SR1110004, 77SR1110008</t>
  </si>
  <si>
    <t>NH/HSIP-111(113) (77041-3225-94, 77041-4225-04, 77041-8225-14)</t>
  </si>
  <si>
    <t>From Van Buren County Line to North of Wildwood Road</t>
  </si>
  <si>
    <t>Mill &amp; 1.25" TL</t>
  </si>
  <si>
    <t>STP/HSIP-8(60) (89005-3229-94, 89005-8229-14)</t>
  </si>
  <si>
    <t>Region 2 (Various State Routes) - Crack Seal</t>
  </si>
  <si>
    <t>Crack Seal</t>
  </si>
  <si>
    <t>State Funded (98200-4237-04)</t>
  </si>
  <si>
    <t>Region 2 (Various State Routes) - Joint Stabilization</t>
  </si>
  <si>
    <t>State Funded (98200-4238-04)</t>
  </si>
  <si>
    <t>SR-321</t>
  </si>
  <si>
    <t>From North of SR-317 to near SR-2</t>
  </si>
  <si>
    <t>33011430009</t>
  </si>
  <si>
    <t>STP/HSIP-321(7) (33075-3225-94, 33075-4226-04, 33075-8225-14)</t>
  </si>
  <si>
    <t>From east of Haines Road to east of County Road 260</t>
  </si>
  <si>
    <t>NH-2(282) (54002-8250-14)</t>
  </si>
  <si>
    <t>From Pine Street to Monroe County Line</t>
  </si>
  <si>
    <t>NH/HSIP-33(132) (54009-3221-94, 54009-8221-14)</t>
  </si>
  <si>
    <t>SR-310</t>
  </si>
  <si>
    <t>From near SR-30 to SR-39</t>
  </si>
  <si>
    <t>54SR3100009</t>
  </si>
  <si>
    <t>STP/HSIP-310(4) (54014-3221-94, 54014-4221-04, 54014-8221-14)</t>
  </si>
  <si>
    <t>From West of Tellico Reliance Road to near Greasy Creek Road</t>
  </si>
  <si>
    <t>HSIP-30(84) (70002-3230-94, 70002-4230-04)</t>
  </si>
  <si>
    <t>From Monroe County Line to Waller Road</t>
  </si>
  <si>
    <t>STP-68(59) (70006-8247-14)</t>
  </si>
  <si>
    <t>East Robertson Road</t>
  </si>
  <si>
    <t>0B750</t>
  </si>
  <si>
    <t>BG B750-3.38, East Robertson Road, Bridge over Branch</t>
  </si>
  <si>
    <t>Replace Culvert</t>
  </si>
  <si>
    <t>State Funded (83SAB1-S3-004)</t>
  </si>
  <si>
    <t>SR-105</t>
  </si>
  <si>
    <t>(Main Street) at CSX Railroad, LM 5.47 in Trezevant</t>
  </si>
  <si>
    <t>HSIP-R-105(14) (09016-2206-94)</t>
  </si>
  <si>
    <t>(Main Street), From Front Street to Broad Street in Trezevant</t>
  </si>
  <si>
    <t>Installation of curb and gutter, Resurface, Pavement Markings, Signs</t>
  </si>
  <si>
    <t>HSIP-R-105(15) (09016-3206-94)</t>
  </si>
  <si>
    <t>From Davidson County Line to near Rocky Fork Road</t>
  </si>
  <si>
    <t>Mill, CS &amp; OGFC</t>
  </si>
  <si>
    <t>75I00240005</t>
  </si>
  <si>
    <t>NH-I-24-1(121) (75100-4115-04, 75100-8115-44)</t>
  </si>
  <si>
    <t>From east of bridge over East Piney Road to bridge over I-840</t>
  </si>
  <si>
    <t>22I00400021, 22I00400022</t>
  </si>
  <si>
    <t>NH-I-40-3(166) (22001-4191-04, 22001-8191-44)</t>
  </si>
  <si>
    <t>East Morris Blvd</t>
  </si>
  <si>
    <t>East Morris Boulevard, From US-25E(Davy Crockett Parkway) to East of Jones Franklin Road</t>
  </si>
  <si>
    <t>Resurface E Morris Blvd to  include milling, grading, repaving, sidewalk ADA compliance upgrades, traffic signal additions and/or improvements at Jaybird Road and Dover Road , traffic radar and/or loop detection, striping, and/or signage.</t>
  </si>
  <si>
    <t>STP-M-9113(24) (32LPLM-F3-061)</t>
  </si>
  <si>
    <t>I-840</t>
  </si>
  <si>
    <t>From Williamson County Line to west of I-24</t>
  </si>
  <si>
    <t>NH-I-840(18) (75840-8137-44)</t>
  </si>
  <si>
    <t>From bridge over Harpeth River to Rutherford County Line</t>
  </si>
  <si>
    <t>Mill, CS &amp; OGFC; R/R Overpass [932973A] LM 36.05</t>
  </si>
  <si>
    <t>94SR8400079, 94SR8400081, 94SR8400082</t>
  </si>
  <si>
    <t>NH-I-840(13) (94840-3146-44, 94840-4146-04, 94840-8146-44)</t>
  </si>
  <si>
    <t>From east of Donelson Pike to west of Old Hickory Boulevard</t>
  </si>
  <si>
    <t>NH-I-40-5(149) (19008-8196-44)</t>
  </si>
  <si>
    <t>SR-242</t>
  </si>
  <si>
    <t>From North Holly Creek Road to Bailey Springs Road</t>
  </si>
  <si>
    <t>STP/HSIP-242(173) (50009-3226-94, 50009-8226-14)</t>
  </si>
  <si>
    <t>From near Hailey Avenue to near Waggoner Street</t>
  </si>
  <si>
    <t>411D</t>
  </si>
  <si>
    <t>STP-24(83) (80002-8267-14)</t>
  </si>
  <si>
    <t>From SR-141/SR-264 to SR-24</t>
  </si>
  <si>
    <t>STP/HSIP-53(56) (80004-3248-94, 80004-4248-04, 80004-8248-14)</t>
  </si>
  <si>
    <t>From I-440 to SR-1</t>
  </si>
  <si>
    <t>NH/HSIP-106(43) (19045-3246-94, 19045-8246-14)</t>
  </si>
  <si>
    <t>From bridge over Cumberland River to east of Long Pine Drive</t>
  </si>
  <si>
    <t>Mill &amp; 411D (LM13.66-LM14.2)/ 411 D Overlay</t>
  </si>
  <si>
    <t>81SR0760015, 81SR0760019</t>
  </si>
  <si>
    <t>NH/HSIP-76(109) (81004-3246-94, 81004-4246-04, 81004-8246-14)</t>
  </si>
  <si>
    <t>From Market Street to near Forrest Avenue</t>
  </si>
  <si>
    <t>STP-NH/HSIP-10(75) (95003-3220-94, 95003-8220-14)</t>
  </si>
  <si>
    <t>From bridge over SR-6 to east of Greenlea Boulevard</t>
  </si>
  <si>
    <t>83SR3860033, 83SR3860034, 83SR3860037, 83SR3860038</t>
  </si>
  <si>
    <t>NH-386(23) (83076-4254-04, 83076-8254-14)</t>
  </si>
  <si>
    <t>From Davidson County Line to SR-455</t>
  </si>
  <si>
    <t>STP-12(59) (11005-8232-14)</t>
  </si>
  <si>
    <t>From Old Hickory Boulevard to Heady Drive</t>
  </si>
  <si>
    <t>NH/HSIP-100(88) (19044-3222-94, 19044-8222-14)</t>
  </si>
  <si>
    <t>From Corlew Drive to Cheatham County Line</t>
  </si>
  <si>
    <t>STP/HSIP-1(404) (22002-3253-94, 22002-8253-14)</t>
  </si>
  <si>
    <t>From east of Hummingbird Lane to SR-10</t>
  </si>
  <si>
    <t>NH/HSIP-16(60) (02004-3218-94, 02004-8218-14)</t>
  </si>
  <si>
    <t>SR-252</t>
  </si>
  <si>
    <t>From north of Clovercroft Road to CSX R/R Overhead Bridge</t>
  </si>
  <si>
    <t>STP-252(14) (94028-8221-14)</t>
  </si>
  <si>
    <t>SR-228</t>
  </si>
  <si>
    <t>From SR-128 to Beech Creek Road</t>
  </si>
  <si>
    <t>91S63820003</t>
  </si>
  <si>
    <t>STP/HSIP-228(22) (91027-3209-94, 91027-4209-04, 91027-8209-14)</t>
  </si>
  <si>
    <t>From Ferguson Road to SR-106</t>
  </si>
  <si>
    <t>STP-247(18) (94031-8210-14)</t>
  </si>
  <si>
    <t>From Maury County Line to west of SR-106</t>
  </si>
  <si>
    <t>HSIP-50(67) (59069-3212-94, 59069-4212-04)</t>
  </si>
  <si>
    <t>From near SR-112 to south of Industrial Parkway</t>
  </si>
  <si>
    <t>HSIP-12(60) (19036-3222-94, 19036-4222-04)</t>
  </si>
  <si>
    <t>From north of SR-265 to Belinda City Parkway</t>
  </si>
  <si>
    <t>Mill &amp; 411D; Combo with Local Program Project, December 2018 Letting</t>
  </si>
  <si>
    <t>HSIP-171(33) (95063-3226-94, 95063-4226-04)</t>
  </si>
  <si>
    <t>From Charlie Davis Road to north of York Hollow Road</t>
  </si>
  <si>
    <t>State Funded (28004-4254-04)</t>
  </si>
  <si>
    <t>From SR-25 to Macon County Line</t>
  </si>
  <si>
    <t>HSIP-10(79) (85002-3209-94, 85002-4209-04)</t>
  </si>
  <si>
    <t>From Cumberland River Ferry Landing to SR-76 (US-79)</t>
  </si>
  <si>
    <t>STP/HSIP-46(38) (81015-3240-94, 81015-8240-14)</t>
  </si>
  <si>
    <t>From LM 2.19 to LM 2.31</t>
  </si>
  <si>
    <t>NH-385(34) (79187-8237-14)</t>
  </si>
  <si>
    <t>From LM 21.58 to LM 21.72</t>
  </si>
  <si>
    <t>Mill, B-M2, and 411D</t>
  </si>
  <si>
    <t>57SR0050031, 57SR0050032</t>
  </si>
  <si>
    <t>NH-5(117) (57008-4239-04, 57008-8239-14)</t>
  </si>
  <si>
    <t>From west of Bonicord Road to Crockett County Line</t>
  </si>
  <si>
    <t>HIR w/85 lbs.TLD</t>
  </si>
  <si>
    <t>NH/HSIP-20(73) (23009-3209-94, 23009-8209-14)</t>
  </si>
  <si>
    <t>(US-45W), From SR-366 to SR-457 (Excluding LM 7.65-8.175; LM 9.02-9.16)</t>
  </si>
  <si>
    <t>Mill &amp; 411D (PG 76-22 near the Industrial park)</t>
  </si>
  <si>
    <t>NH/HSIP-5(113) (27002-3231-94, 27002-8231-14)</t>
  </si>
  <si>
    <t>From Saulsbury Road to near Old Rodgers Spring Road (Excluding LM 11.24 - 11.38)</t>
  </si>
  <si>
    <t>HIR w/TLD overlay</t>
  </si>
  <si>
    <t>HSIP-57(74) (35005-3251-94, 35005-4251-04)</t>
  </si>
  <si>
    <t>From Tipton County Line to bridge over Big Muddy Creek</t>
  </si>
  <si>
    <t>HSIP-1(398) (38002-3218-94, 38002-4218-04)</t>
  </si>
  <si>
    <t>SR-175</t>
  </si>
  <si>
    <t>From Houston Levee Road to Byhalia Road</t>
  </si>
  <si>
    <t>STP/HSIP-175(26) (79040-3238-94, 79040-8238-14)</t>
  </si>
  <si>
    <t>SR-186</t>
  </si>
  <si>
    <t>From Channing Way to Passmore Lane Overpass</t>
  </si>
  <si>
    <t>57FA0053009</t>
  </si>
  <si>
    <t>NH/HSIP-186(18) (57009-3267-94, 57009-4267-04, 57009-8267-14)</t>
  </si>
  <si>
    <t>From Alabama State Line to Hardin County Line</t>
  </si>
  <si>
    <t>Include only if approved by Region 3</t>
  </si>
  <si>
    <t>Scrub Seal w/ TLD</t>
  </si>
  <si>
    <t>HSIP-69(103) (91006-3208-94, 91006-4208-04)</t>
  </si>
  <si>
    <t>SR-89</t>
  </si>
  <si>
    <t>From north of SR-190 to Kentucky State Line</t>
  </si>
  <si>
    <t>Spot Leveling &amp; Chip Seal</t>
  </si>
  <si>
    <t>92SR0890025</t>
  </si>
  <si>
    <t>STP/HSIP-89(23) (92007-3223-94, 92007-4223-04, 92007-8223-14)</t>
  </si>
  <si>
    <t>Ramp improvements at State Route 58 (exit 352) in Kingston</t>
  </si>
  <si>
    <t>Ramp modifications, signalization and median improvements on SR-58</t>
  </si>
  <si>
    <t>NH-I-40-7(176) (73100-3124-44)</t>
  </si>
  <si>
    <t>SR-182</t>
  </si>
  <si>
    <t>From SR-104 to north of Jackson Crossing Road</t>
  </si>
  <si>
    <t>STP/HSIP-182(10) (23029-3211-94, 23029-8211-14)</t>
  </si>
  <si>
    <t>From near Park Street to SR-77 (Main Street)</t>
  </si>
  <si>
    <t>Mill &amp; Fill</t>
  </si>
  <si>
    <t>STP/HSIP-105(16) (09016-3207-94, 09016-8207-14)</t>
  </si>
  <si>
    <t>From SR-14 to Armour Road</t>
  </si>
  <si>
    <t>HSIP-205(32) (79092-3203-94, 79092-4203-04)</t>
  </si>
  <si>
    <t>From SR-57 to SR-193</t>
  </si>
  <si>
    <t>24SR0760001, 24SR0760003, 24SR0760005</t>
  </si>
  <si>
    <t>HSIP-76(114) (24009-3220-94, 24009-4220-04, 24009-4221-04)</t>
  </si>
  <si>
    <t>SR-356</t>
  </si>
  <si>
    <t>From SR-54 to near SR-76</t>
  </si>
  <si>
    <t>NH/HSIP-356(10) (40356-3201-94, 40356-8201-14)</t>
  </si>
  <si>
    <t>From near Key Senter Road to Carroll County Line</t>
  </si>
  <si>
    <t>3-5" CIR &amp; 411D</t>
  </si>
  <si>
    <t>57SR0010029, 57SR0010033</t>
  </si>
  <si>
    <t>STP/HSIP-1(427) (57005-3216-94, 57005-4216-04, 57005-8216-14)</t>
  </si>
  <si>
    <t>From near South Parkway Street to near Thompson Creek Road</t>
  </si>
  <si>
    <t>FDR, Chip Seal, 411D</t>
  </si>
  <si>
    <t>STP/HSIP-54(49) (92005-3224-94, 92005-8224-14)</t>
  </si>
  <si>
    <t>SR-125</t>
  </si>
  <si>
    <t>From SR-57 to South of Robert Crowley Loop</t>
  </si>
  <si>
    <t>35SR1250009, 35SR1250011, 35SR1250013, 35SR1250015</t>
  </si>
  <si>
    <t>HSIP-125(20) (35009-3247-94, 35009-4247-04, 35009-4248-04)</t>
  </si>
  <si>
    <t>SR-59</t>
  </si>
  <si>
    <t>From SR-178 to SR-3</t>
  </si>
  <si>
    <t>HIR &amp; TLD</t>
  </si>
  <si>
    <t>84SR0590005</t>
  </si>
  <si>
    <t>HSIP-59(32) (84005-3226-94, 84005-4226-04, 84005-4227-04)</t>
  </si>
  <si>
    <t>From near SR-43 (US-45E)/SR-216 to SR-22 (US-45E)</t>
  </si>
  <si>
    <t>92SR2160005, 92SR2160007, 92SR2160008, 92SR2160011, 92SR2160012, 92SR2160047, 92SR3720001</t>
  </si>
  <si>
    <t>NH/HSIP-43(48) (92139-3207-94, 92139-4208-04, 92139-8207-14)</t>
  </si>
  <si>
    <t>SR-188</t>
  </si>
  <si>
    <t>From SR-54 to Colvett Road</t>
  </si>
  <si>
    <t>17SR0200025</t>
  </si>
  <si>
    <t>HSIP-188(11) (17009-3202-94, 17009-4202-04, 17009-4204-04)</t>
  </si>
  <si>
    <t>From Colvett Road to Gibson County Line</t>
  </si>
  <si>
    <t>FDR, Chip Seal &amp; 411D</t>
  </si>
  <si>
    <t>17S80290013, 17S80290017, 17S80290019, 17S80290021</t>
  </si>
  <si>
    <t>HSIP-188(12) (17010-3217-94, 17010-4216-04, 17010-4217-04)</t>
  </si>
  <si>
    <t>From near Flatwoods Lane to Kentucky State Line</t>
  </si>
  <si>
    <t>Add 2' shoulder  and  Scrub &amp; 411D)</t>
  </si>
  <si>
    <t>Scrub Seal &amp; 411D</t>
  </si>
  <si>
    <t>HSIP-69(104) (40008-3230-94, 40008-4230-04)</t>
  </si>
  <si>
    <t>SR-181</t>
  </si>
  <si>
    <t>From Lauderdale County Line to SR-104</t>
  </si>
  <si>
    <t>Cape Seal or Dbl Chip Seal</t>
  </si>
  <si>
    <t>STP/HSIP-181(16) (23102-3218-94, 23102-8218-14)</t>
  </si>
  <si>
    <t>From Buster Woods Lane to east of Van Buren Road</t>
  </si>
  <si>
    <t>HIR &amp; TLD or CIR &amp; 411D</t>
  </si>
  <si>
    <t>REC/PRESV</t>
  </si>
  <si>
    <t>STP/HSIP-18(34) (35002-3208-94, 35002-8208-14)</t>
  </si>
  <si>
    <t>From Near SR-105 in Dyer County to South Main Street in Obion County</t>
  </si>
  <si>
    <t>HIR w/ TLD overlay</t>
  </si>
  <si>
    <t>CONV/REC</t>
  </si>
  <si>
    <t>NH/HSIP-3(158) (66001-3288-94, 66001-8288-14)</t>
  </si>
  <si>
    <t>From near Thomas Lane to near Thomas Street</t>
  </si>
  <si>
    <t>HSIP-54(51) (38005-3211-94, 38005-4211-04)</t>
  </si>
  <si>
    <t>From SR-88 to Dyer County Line</t>
  </si>
  <si>
    <t>STP/HSIP-181(18) (49126-3210-94, 49126-8210-14)</t>
  </si>
  <si>
    <t>SR-214</t>
  </si>
  <si>
    <t>From near SR-22 to SR-3 (US-51)</t>
  </si>
  <si>
    <t>STP/HSIP-214(10) (66214-3205-94, 66214-8205-14)</t>
  </si>
  <si>
    <t>From Hollywood Drive to SR-1</t>
  </si>
  <si>
    <t>Mill w/411D</t>
  </si>
  <si>
    <t>57L30450001</t>
  </si>
  <si>
    <t>NH/HSIP-20(80) (57105-3227-94, 57105-4226-04, 57105-8227-14)</t>
  </si>
  <si>
    <t>(Bristol Hwy, US-11E/19W), Intersection at Industrial Park Road, LM 2.966 in Bluff City</t>
  </si>
  <si>
    <t>Upgrade traffic signals, emergency preemption devices and advanced traffic controls.</t>
  </si>
  <si>
    <t>STP-M-34(117) (82005-3248-54)</t>
  </si>
  <si>
    <t>KATS, FFY13-16, SFY18 5339 (S) Capital Assistance</t>
  </si>
  <si>
    <t>State Funded (825339-S3-003)</t>
  </si>
  <si>
    <t>Columbia: Runway and RSA Rehabilitation - Design</t>
  </si>
  <si>
    <t>State Funded (60555055018)</t>
  </si>
  <si>
    <t>From near SR-158 (James White Parkway) to Holston River Bridge</t>
  </si>
  <si>
    <t>Mill, BM-2, D-mix, E-Sho</t>
  </si>
  <si>
    <t>47I00400067, 47I00400068, 47I00400075, 47I00400085, 47I00400089, 47I00400123, 47I00400183, 47I00400185</t>
  </si>
  <si>
    <t>NH-I-40-8(175) (47003-4162-04, 47003-8162-44)</t>
  </si>
  <si>
    <t>From near Welcome Center Road To Washington County Line</t>
  </si>
  <si>
    <t>Mill, C, OGFC, OGFCE-Sho</t>
  </si>
  <si>
    <t>NH-I-26(75) (82084-8133-44)</t>
  </si>
  <si>
    <t>ADA Transition Plan Development and Self Evaluation for the City of Bristol</t>
  </si>
  <si>
    <t>The project will address requirements of the Americans with Disabilities Act and Section 504 of the Rehabilitation Act. The Self-Evaluation and ADA Transition Plan will include all public facilities and rights-of-ways within the City of Bristol to identify any physical barriers that limit accessibility of individuals with disabilities.  The Transition Plan will establish priorities, budgets, and implementation schedules for removal of any identified barriers.</t>
  </si>
  <si>
    <t>Totty's Bend Rd</t>
  </si>
  <si>
    <t>SA 41025 (4), from SR 50 to Lewis Totty Rd</t>
  </si>
  <si>
    <t>State Funded (41SAR1-S8-015)</t>
  </si>
  <si>
    <t>Intersection at SR-62/SR-330 (Winter Gap Road), LM 17.765 in Oliver Springs</t>
  </si>
  <si>
    <t>Upgrading the existing traffic signal at the intersection of SR-62 and SR-61 to include new signal controller, new detection (the current in-pavement loops are malfunctioning) and new signal supports</t>
  </si>
  <si>
    <t>STP-M-61(46) (73014-3221-54)</t>
  </si>
  <si>
    <t>(Celina Truck Route), From near Kyle Street to existing SR-52 near Washington Street</t>
  </si>
  <si>
    <t>New Construction (New Start)</t>
  </si>
  <si>
    <t>Hamilton Place Blvd</t>
  </si>
  <si>
    <t>4986</t>
  </si>
  <si>
    <t>Hamilton Place Boulevard, From North of Skyline Drive to South of Bams Drive.</t>
  </si>
  <si>
    <t>eGrants: 2018-STP-Chattanooga-115:  Hamilton Place Boulevard, From near NB off-ramp from  I-75 to intersection with new NB ramp onto I-75.</t>
  </si>
  <si>
    <t>STP-M-4986(1) (33960-3531-54)</t>
  </si>
  <si>
    <t>Standifer Gap Road</t>
  </si>
  <si>
    <t>03604</t>
  </si>
  <si>
    <t>Standifer Gap Road, Bridge at Friar Branch, LM 0.700</t>
  </si>
  <si>
    <t>* * * E-GRANTS #090 * * * Bridge Replacement</t>
  </si>
  <si>
    <t>BR-STP-M-3604(1) (33LPLM-F3-220)</t>
  </si>
  <si>
    <t>(Westbound Only), From Falling Water River to Ramp from SR-24</t>
  </si>
  <si>
    <t>71I00400042</t>
  </si>
  <si>
    <t>NH-I-40-6(171) (71100-4127-04, 71100-8127-44)</t>
  </si>
  <si>
    <t>Amanda Brugler</t>
  </si>
  <si>
    <t>Naylor Road</t>
  </si>
  <si>
    <t>SA 35018-2, Naylor Road, from SR-18 to SR-138</t>
  </si>
  <si>
    <t>State Funded (35SAR1-S8-008)</t>
  </si>
  <si>
    <t>Bridges over SR-9, LM 30.67</t>
  </si>
  <si>
    <t>Bridge Repairs to be made prior to Federal Bridge Replacement project Construction (see PIN 127526.00)</t>
  </si>
  <si>
    <t>07I00750021, 07I00750022</t>
  </si>
  <si>
    <t>State Funded (07100-4152-04)</t>
  </si>
  <si>
    <t>Bridge over Branch, LM 21.43</t>
  </si>
  <si>
    <t>15SR0090021</t>
  </si>
  <si>
    <t>BR-STP-9(99) (15003-3242-94)</t>
  </si>
  <si>
    <t>Walker Road, From Webb Hollow Road to Bull Pasture Creek Boat Ramp and Webb Hollow Road from SR-4 (Indian Mound-Cumberland Road) to Walker Road</t>
  </si>
  <si>
    <t>Roadway improvements that will include repairing and rebuilding of the road bed, upgrading the gravel roadway to a paved tar and chip surface, constructing ditches, and installing culverts.</t>
  </si>
  <si>
    <t>TN-FLAP(27) (81LPLM-F3-011)</t>
  </si>
  <si>
    <t>Intersection at Lucado Road and Fayne Road, LM 5.216</t>
  </si>
  <si>
    <t>HSIP-206(12) (84014-3220-94)</t>
  </si>
  <si>
    <t>SR-20, Bridges over Lewis Creek at LM 3.47 and Overflow at LM 5.43; and SR-210, Bridge over SR-20 at LM 6.69</t>
  </si>
  <si>
    <t>23SR0200033, 23SR0200034, 23SR0200037, 23SR0200038, 23SR0200039</t>
  </si>
  <si>
    <t>State Funded (23945-4281-04)</t>
  </si>
  <si>
    <t>From Mississippi State Line to Millbranch Road Overpass</t>
  </si>
  <si>
    <t>79I00550003, 79I00550017, 79I00550021</t>
  </si>
  <si>
    <t>NH-I-55-1(134) (79004-4165-04, 79004-8165-44)</t>
  </si>
  <si>
    <t>Wilson Street</t>
  </si>
  <si>
    <t>0A626</t>
  </si>
  <si>
    <t>Wilson Street at CSX R/R, LM 0.02 in Greenbrier</t>
  </si>
  <si>
    <t>HSIP-R00S(418) (74951-2517-94)</t>
  </si>
  <si>
    <t>From End of Nolichucky River Bridge to SR-35 West Main Street</t>
  </si>
  <si>
    <t>HSIP-70(26) (30006-3230-94)</t>
  </si>
  <si>
    <t>Intersections at West Allens Bridge Road and DeBusk Road</t>
  </si>
  <si>
    <t>Addition of left turning lanes, intersection safety improvements</t>
  </si>
  <si>
    <t>HSIP-70(31) (30006-3232-94)</t>
  </si>
  <si>
    <t>Cades Atwood Road</t>
  </si>
  <si>
    <t>Cades Atwood Road at CSX Railroad, LM 12.48 near Atwood</t>
  </si>
  <si>
    <t>SR-179</t>
  </si>
  <si>
    <t>(S. Main Street) at CSX Railroad, LM 4.57 in Stanton</t>
  </si>
  <si>
    <t>HSIP-R-179(11) (38011-2205-94)</t>
  </si>
  <si>
    <t>SR-39</t>
  </si>
  <si>
    <t>(Englewood Avenue) at CSX R/R, LM 15.13 in Englewood</t>
  </si>
  <si>
    <t>HSIP-R-39(19) (54010-2522-94)</t>
  </si>
  <si>
    <t>Ault Road</t>
  </si>
  <si>
    <t>0A120</t>
  </si>
  <si>
    <t>Ault Road at Norfolk Southern Railroad, LM 0.147 in Knoxville</t>
  </si>
  <si>
    <t>HSIP-R00S(406) (47954-2570-94)</t>
  </si>
  <si>
    <t>Front Street</t>
  </si>
  <si>
    <t>03371</t>
  </si>
  <si>
    <t>Front Street at CSX R/R, LM 1.64 in Smyrna</t>
  </si>
  <si>
    <t>Washington Street at CSX R/R, LM 1.64 in Smyrna</t>
  </si>
  <si>
    <t>HSIP-R-3371(10) (75952-2571-94)</t>
  </si>
  <si>
    <t>Vine Street</t>
  </si>
  <si>
    <t>0A503</t>
  </si>
  <si>
    <t>Vine Street at Tennessee Southern R/R, LM 0.27 in Loretto</t>
  </si>
  <si>
    <t>HSIP-R00S(433) (50952-2507-94)</t>
  </si>
  <si>
    <t>From near Townsend Road to Paris urban boundary</t>
  </si>
  <si>
    <t>Miscellaneous Safety Improvements.</t>
  </si>
  <si>
    <t>HSIP-54(44) (40003-3223-94)</t>
  </si>
  <si>
    <t>From near Briley Road/Chestnut Grove to Madison County Line</t>
  </si>
  <si>
    <t>Misc. Safety Improvements.</t>
  </si>
  <si>
    <t>HSIP-1(392) (38003-3232-94)</t>
  </si>
  <si>
    <t>From near Hagler Ridge Road to Beasley Creek</t>
  </si>
  <si>
    <t>HSIP-69(99) (40008-3229-94)</t>
  </si>
  <si>
    <t>From West of Glade Creek Road to Near Woodridge Lane</t>
  </si>
  <si>
    <t>HSIP-1(391) (18002-3234-94)</t>
  </si>
  <si>
    <t>SR-142</t>
  </si>
  <si>
    <t>Near Kimberly Lane to Mississippi State Line</t>
  </si>
  <si>
    <t>HSIP-142(18) (36013-3205-94)</t>
  </si>
  <si>
    <t>From near Buffalo Road to Near SR-71</t>
  </si>
  <si>
    <t>NH/HSIP-61(47) (01004-3248-94, 01004-8248-14)</t>
  </si>
  <si>
    <t>From South of CR-708 to CR-705</t>
  </si>
  <si>
    <t>HSIP-39(16) (54003-3219-94)</t>
  </si>
  <si>
    <t>Anderson, Campbell</t>
  </si>
  <si>
    <t>From near Anderson/Campbell County Line to SR-9 in Anderson County</t>
  </si>
  <si>
    <t>STP/HSIP-71(41) (01009-3209-94, 01009-8209-14)</t>
  </si>
  <si>
    <t>From SR-335 to near Court Street</t>
  </si>
  <si>
    <t>NH/HSIP-73(70) (05006-3264-94, 05006-8264-14)</t>
  </si>
  <si>
    <t>From near Morgan County Line to Near Tunnel Hill Road</t>
  </si>
  <si>
    <t>NH/HSIP-29(112) (76001-3280-94, 76001-8280-14)</t>
  </si>
  <si>
    <t>SR-341</t>
  </si>
  <si>
    <t>From near SR-66 to near Champion Lane</t>
  </si>
  <si>
    <t>STP/HSIP-341(51) (45054-3208-94, 45054-8208-14)</t>
  </si>
  <si>
    <t>From near I-140 to near South Peters Road</t>
  </si>
  <si>
    <t>NH/HSIP-1(400) (47009-3299-94, 47009-8299-14)</t>
  </si>
  <si>
    <t>From North of Latta Road to Near Hyndsver Road in Martin</t>
  </si>
  <si>
    <t>HSIP-22(90) (92002-3232-94)</t>
  </si>
  <si>
    <t>Intersection at SR-67(SR-91/US-321/ Broad Street), LM 22.00 in Elizabethton</t>
  </si>
  <si>
    <t>Upgrade and Install traffic signal at various intersections to improve safety and congestion, such as mast arms, emergency pre-emption devices, advanced traffic controls, etc.</t>
  </si>
  <si>
    <t>STP-M-NH-37(23) (10003-3269-94)</t>
  </si>
  <si>
    <t>Morganton Road</t>
  </si>
  <si>
    <t>01216</t>
  </si>
  <si>
    <t>Morganton Road, From Panorama Road to Clendenen Road</t>
  </si>
  <si>
    <t>HSIP-1216(11) (05016-3413-94)</t>
  </si>
  <si>
    <t>From South Rogersville City Limits to North of Intersection SR-70 in Rogersville</t>
  </si>
  <si>
    <t>HSIP-1(394) (37070-3234-94)</t>
  </si>
  <si>
    <t>SR-392</t>
  </si>
  <si>
    <t>From North of Old Mail Road to SR-28</t>
  </si>
  <si>
    <t>STP-392(6) (18083-8213-14)</t>
  </si>
  <si>
    <t>From North of Copeland Lane to Old Livingston Highway</t>
  </si>
  <si>
    <t>HSIP-53(55) (14005-3215-94, 14005-4215-04)</t>
  </si>
  <si>
    <t>SR-58</t>
  </si>
  <si>
    <t>From the Georgia State Line to SR-17</t>
  </si>
  <si>
    <t>HSIP-58(52) (33039-3213-94, 33039-4213-04)</t>
  </si>
  <si>
    <t>From West of Brent Taylor Road to the White County Line</t>
  </si>
  <si>
    <t>HSIP-26(72) (21001-3278-94, 21001-4278-04)</t>
  </si>
  <si>
    <t>From SR-265 (Central Pike) to East Hill Street</t>
  </si>
  <si>
    <t>2017 CMAQ Award: Implementation of an interconnected signal system at 13 signalized intersections along SR-171. This includes the installation of fiber optic cable, expansion of the Traffic Operations center at City Hall, implementation of an Advanced Signal Control Technology (ACST), install dedicated Short-Range communication equipment, and the construction of a new signal within the corridor.</t>
  </si>
  <si>
    <t>CM-NH-171(32) (95LPLM-F3-087)</t>
  </si>
  <si>
    <t>Holly Grove</t>
  </si>
  <si>
    <t>0A806</t>
  </si>
  <si>
    <t>Holly Grove Road, From  McWilliams Road to SR-3 (US-51)</t>
  </si>
  <si>
    <t>Misc. Safety Improvements: General/Signal Maintenance agreement for Tipton Co covers LM 0.00 - LM 3.593 with signal at LM 2.817. General Maintenance Agreement for City of Covington covers LM 3.593 - LM 4.440.</t>
  </si>
  <si>
    <t>HSIP-806(10) (84018-3412-94)</t>
  </si>
  <si>
    <t>Wilma Rudolph Boulevard Adaptive Signal System</t>
  </si>
  <si>
    <t>Installment of Adaptive Traffic Signal System; SR-13 (US-79, Wilma Rudolph Boulevard/Guthrie Highway), From SR-374 (101st Airborne Division Parkway) to Alfred Thun Road. Development of I-24 detour "flush plans" that can be implemented by City TMC operators after coordination with Region 3 TMC along Warfield Blvd from Wilma Rudolph Blvd to Madison St./Alt US-41/SR-76. CCTV cameras and roadside arterial dynamic message sign will be installed along both facilities to support remote traffic operation and aid motorists during detours.</t>
  </si>
  <si>
    <t>CM-NH-13(82) (63LPLM-F3-078)</t>
  </si>
  <si>
    <t>From SR-52 to College Street</t>
  </si>
  <si>
    <t>2017 CMAQ Award: This project will implement an interconnected system along SR-109, including four traffic signals, between SR-52 and College Street. This includes the installation of fiber optic cable, dedicated short-range communication equipment, improvements to the existing traffic signals, and the implementation of new signal timings within the corridor. (E-Grants)</t>
  </si>
  <si>
    <t>CM-NH-109(42) (83LPLM-F3-139)</t>
  </si>
  <si>
    <t>Dyllis Rd</t>
  </si>
  <si>
    <t>01230</t>
  </si>
  <si>
    <t>Dyllis Road at Heritage Railroad Corporation, LM 9.06 near Oak Ridge</t>
  </si>
  <si>
    <t>HSIP-R-1230(4) (73025-2424-94)</t>
  </si>
  <si>
    <t>From SR-8/SR-111 to South of Old York Highway North</t>
  </si>
  <si>
    <t>STP-NH/HSIP-28(73) (77004-3215-94, 77004-8215-14)</t>
  </si>
  <si>
    <t>Regional Multimodal and Rideshare Park and Ride</t>
  </si>
  <si>
    <t>2017 CMAQ Award: This project focuses on parking for shared ride services, particularly the vanpool and carpool programs. This program will cover Davidson, Montgomery, Rutherford, Sumner, Williamson, and Wilson counties by securing short and medium term leased parking spaces for park and rides services.</t>
  </si>
  <si>
    <t>(Murfreesboro Road), From Eddy Lane to Arno Road</t>
  </si>
  <si>
    <t>2017 CMAQ Award: This project will improve 13 signalized intersections along SR-96 between Eddy Lane and Arno Road. These improvements will include Automated Traffic Signal Performance Measures (ATSPMs), Signal Phase and Timing Broadcasts using Dedicated Short Range Communications, the installation of Flashing Yellow Arrows, Advanced Traffic Controllers, and improved vehicle detection.</t>
  </si>
  <si>
    <t>CM-NH-96(59) (94LPLM-F3-110)</t>
  </si>
  <si>
    <t>0A153</t>
  </si>
  <si>
    <t>SA 12017-6, Glendale Road from SA-12016 to SR 200</t>
  </si>
  <si>
    <t>State Funded (12SAR1-S8-022)</t>
  </si>
  <si>
    <t>Wilson School Road</t>
  </si>
  <si>
    <t>0A024</t>
  </si>
  <si>
    <t>SA 12027-3, Wilson School Road from SR 100 to Parker Loop Road</t>
  </si>
  <si>
    <t>State Funded (12SAR1-S8-024)</t>
  </si>
  <si>
    <t>Ditty Road</t>
  </si>
  <si>
    <t>02216</t>
  </si>
  <si>
    <t>SA 71008-2,  from Burgess Falls Road to Baxter Road</t>
  </si>
  <si>
    <t>State Funded (71SAR1-S8-015)</t>
  </si>
  <si>
    <t>SR-269</t>
  </si>
  <si>
    <t>From Rutherford County Line to SR-82</t>
  </si>
  <si>
    <t>STP/HSIP-269(33) (02019-3206-94, 02019-8206-14)</t>
  </si>
  <si>
    <t>Carpenters Grade Road, From Raulston Road/Peterson Lane to Cochran Road</t>
  </si>
  <si>
    <t>Carpenters Grade Road Widening and Intersection Improvements.  This project will widen an existing 2-lane urban collector street with turn lanes, concrete curb &amp; gutter, and concrete sidewalk for a length of 0.89 miles.  The intersection of Raulston Road / Peterson Lane / Carpenters Grade Road will be evaluated for reconstruction as a 5-point roundabout.</t>
  </si>
  <si>
    <t>STP-M-9112(22) (05LPLM-F3-060)</t>
  </si>
  <si>
    <t>SR-62</t>
  </si>
  <si>
    <t>Oak Ridge Gateway Project - ORNL Monument Interstate Signs</t>
  </si>
  <si>
    <t>State Funded (01LPLM-S3-043)</t>
  </si>
  <si>
    <t>I-40, Bridge over Wolf River at LM 9.42; and SR-14, Bridge over CSX R/R, LM 18.27</t>
  </si>
  <si>
    <t>PE only for Bridge Repair</t>
  </si>
  <si>
    <t>79I00400083, 79SR0140023</t>
  </si>
  <si>
    <t>State Funded (79961-4165-04)</t>
  </si>
  <si>
    <t>SR-166, Bridge over Factory Creek, LM 26.06; and SR-245, Bridge over Yokely Creek, LM 0.62</t>
  </si>
  <si>
    <t>28S62000011, 28S62010003</t>
  </si>
  <si>
    <t>State Funded (28946-4226-04)</t>
  </si>
  <si>
    <t>Polk Lane</t>
  </si>
  <si>
    <t>00993</t>
  </si>
  <si>
    <t>0993-5.53, Polk Lane over Isbel Branch</t>
  </si>
  <si>
    <t>60S62530001</t>
  </si>
  <si>
    <t>State Funded (60SAB1-S3-006)</t>
  </si>
  <si>
    <t>SR-95</t>
  </si>
  <si>
    <t>(Oak Ridge Turnpike), From SR-62 (Illinois Avenue) to Fairbanks Avenue</t>
  </si>
  <si>
    <t>2017 CMAQ Award: Connecting and improving 14 signalized intersections along SR-95, installing a fiber optic network,  replacement of loop detectors with radar detection equipment, and the  establishment of a Traffic Operations Center. Additional improvements include replacing signal heads, installing ADA compliant pedestrian signals, signing and marking upgrades, funding for dedicated short range detection equipment, and the installation of mast arms at 2 intersections.</t>
  </si>
  <si>
    <t>CM-95(16) (01LPLM-F3-051)</t>
  </si>
  <si>
    <t>SR-169(Middlebrook Pike), From SR-62 (Western Avenue) to Joe Hinton Road; University Ave, Intersection at College Street, LM 0.936 in Knoxville</t>
  </si>
  <si>
    <t>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 Mod [217]</t>
  </si>
  <si>
    <t>CM-169(17) (47LPLM-F3-162)</t>
  </si>
  <si>
    <t>0A842</t>
  </si>
  <si>
    <t>State Industrial Access Serving Project Fab (Tate Ornamental)</t>
  </si>
  <si>
    <t>radius improvement - Industrial Drive at S.C.T. Drive in White House</t>
  </si>
  <si>
    <t>State Funded (74956-3507-04)</t>
  </si>
  <si>
    <t>0A148</t>
  </si>
  <si>
    <t>State Industrial Access Serving Project Commodore (Dorman Products)</t>
  </si>
  <si>
    <t>Eubanks Road reconstruction</t>
  </si>
  <si>
    <t>State Funded (74945-3488-04)</t>
  </si>
  <si>
    <t>Ariel Worley</t>
  </si>
  <si>
    <t>0B015</t>
  </si>
  <si>
    <t>State Industrial Access Serving Motlow Advanced Robotics in McMinnville</t>
  </si>
  <si>
    <t>Pavement removal and scarification in the vicinity of SR-1 at SR-380; and construction of an extension to Magness Drive</t>
  </si>
  <si>
    <t>State Funded (89951-3558-04)</t>
  </si>
  <si>
    <t>Springwood Drive</t>
  </si>
  <si>
    <t>0A763</t>
  </si>
  <si>
    <t>SA 55064-1, Springwood Drive, from Countrywoods Drive to Countrywoods Drive</t>
  </si>
  <si>
    <t>State Funded (55SAR1-S8-017)</t>
  </si>
  <si>
    <t>(SB &amp; NB) at LM 8.90 (Rockfall Mitigation)</t>
  </si>
  <si>
    <t>NH-I-65-1(76) (28001-3186-44)</t>
  </si>
  <si>
    <t>M21LTHQ_D29SR_M&amp;L_D29</t>
  </si>
  <si>
    <t>State Funded (98200-4255-04)</t>
  </si>
  <si>
    <t>M21LTHQ_D49ISR_M&amp;L_MEMPHIS</t>
  </si>
  <si>
    <t>State Funded (79947-4154-04)</t>
  </si>
  <si>
    <t>M21LTHQ_D28SR_MOW_D28SOUTH</t>
  </si>
  <si>
    <t>State Funded (98200-4264-04)</t>
  </si>
  <si>
    <t>M19RMHQ_SW_PERSONAL_PROTECTIVE_EQUIPMENT</t>
  </si>
  <si>
    <t>TDOT department-wide project for the procurement of Personal Protective Equipment (PPE)</t>
  </si>
  <si>
    <t>State Funded (99112-4918-04)</t>
  </si>
  <si>
    <t>(Sam Ridley Parkway), Intersection at Old Nashville Highway, LM 1.5 in Smyrna</t>
  </si>
  <si>
    <t>2017 CMAQ Award: This project involves the construction of turn lanes and the installation of short range detection equipment at the intersection of Sam Ridley Parkway (SR-266) and Old Nashville Highway.</t>
  </si>
  <si>
    <t>CM-266(30) (75LPLM-F3-083)</t>
  </si>
  <si>
    <t>Center Point Rd</t>
  </si>
  <si>
    <t>00861</t>
  </si>
  <si>
    <t>Center Point Road, Intersection at SR-386 EB, LM 0.17</t>
  </si>
  <si>
    <t>STP-SIP-386(24) (83076-3255-94)</t>
  </si>
  <si>
    <t>Brother Boulevard, From SR-15 (US-64/Stage Road) to SR-177 (North Germantown Road) and Yale Road, From Kirby Whitten Road to Brother Boulevard</t>
  </si>
  <si>
    <t>Resurfacing of Brother Boulevard from U.S. 64 to N. Germantown Road and the resurfacing of Yale Road from Kirby Whitten Road to Brother Boulevard.</t>
  </si>
  <si>
    <t>STP-M-9409(221) (79LPLM-F3-614)</t>
  </si>
  <si>
    <t>Westbound at LM 18.3 and LM 20.8</t>
  </si>
  <si>
    <t>I-65 Bridges over Rutherford Creek at LM 16.48; and SR-396 Bridge over I-65 at I-65 LM 17.63</t>
  </si>
  <si>
    <t>Bridge Repairs on Three (3) Bridges on or over I-65 between I-65 LMs 16.48 and 17.63</t>
  </si>
  <si>
    <t>60I00650025, 60I00650026, 60I00650040</t>
  </si>
  <si>
    <t>State Funded (60001-4155-04)</t>
  </si>
  <si>
    <t>SR-308</t>
  </si>
  <si>
    <t>Bridge over I-75, LM 4.27</t>
  </si>
  <si>
    <t>06I00750025</t>
  </si>
  <si>
    <t>State Funded (06024-4106-04)</t>
  </si>
  <si>
    <t>SR-431</t>
  </si>
  <si>
    <t>(University Street), From Skyhawk Parkway to Mount Pelia Road in Martin</t>
  </si>
  <si>
    <t>Replacement of 15 street lights along University Street/SR-431 from the intersection of University Street and Skyhawk Parkway and ending near the intersection of University Street and Mount Pelia Road.</t>
  </si>
  <si>
    <t>Lighting</t>
  </si>
  <si>
    <t>STP-M-431(16) (92LPLM-F3-038)</t>
  </si>
  <si>
    <t>From the Moore County Line to Brookhaven Circle</t>
  </si>
  <si>
    <t>NH/HSIP-10(74) (02002-3225-94, 02002-8225-14)</t>
  </si>
  <si>
    <t>Overdimensional (O/D) Load Escort by Tennessee Highway Patrol (THP) - Application No. 362650</t>
  </si>
  <si>
    <t>State Funded (98304-3124-04)</t>
  </si>
  <si>
    <t>Overdimensional (O/D) Load Escort by Tennessee Highway Patrol (THP) - Application No. 365574</t>
  </si>
  <si>
    <t>State Funded (98304-3125-04)</t>
  </si>
  <si>
    <t>Overdimensional (O/D) Load Escort by Tennessee Highway Patrol (THP) - Application No. 367914</t>
  </si>
  <si>
    <t>State Funded (98304-3126-04)</t>
  </si>
  <si>
    <t>Overdimensional (O/D) Load Escort by Tennessee Highway Patrol (THP) - Application No. 381733</t>
  </si>
  <si>
    <t>State Funded (98THP1-S3-007)</t>
  </si>
  <si>
    <t>Overdimensional (O/D) Load Escort by Tennessee Highway Patrol (THP) - Application No. 394000</t>
  </si>
  <si>
    <t>State Funded (98THP1-S3-012)</t>
  </si>
  <si>
    <t>Overdimensional (O/D) Load Escort by Tennessee Highway Patrol (THP) - Application No. 399464</t>
  </si>
  <si>
    <t>State Funded (98THP1-S3-015)</t>
  </si>
  <si>
    <t>Overdimensional (O/D) Load Escort by Tennessee Highway Patrol (THP) - Application No. 405645</t>
  </si>
  <si>
    <t>State Funded (98THP1-S3-020)</t>
  </si>
  <si>
    <t>Overdimensional (O/D) Load Escort by Tennessee Highway Patrol (THP) - Application No. 431093</t>
  </si>
  <si>
    <t>State Funded (98THP1-S3-025)</t>
  </si>
  <si>
    <t>Overdimensional (O/D) Load Escort by Tennessee Highway Patrol (THP) - Application No. 435904</t>
  </si>
  <si>
    <t>State Funded (98THP1-S3-026)</t>
  </si>
  <si>
    <t>Overdimensional (O/D) Load Escort by Tennessee Highway Patrol (THP) - Application Nos. 466314 &amp; 466326</t>
  </si>
  <si>
    <t>State Funded (98THP1-S3-028)</t>
  </si>
  <si>
    <t>Overdimensional (O/D) Load Escort by Tennessee Highway Patrol (THP) - Application No. 468105</t>
  </si>
  <si>
    <t>State Funded (98THP1-S3-029)</t>
  </si>
  <si>
    <t>McNairy Co Dev Srvcs FFY16-17; SFY19 - 5310 TN2018-042 Capital Assistance</t>
  </si>
  <si>
    <t>State Funded (995310-S3-319)</t>
  </si>
  <si>
    <t>(South College Street) at Nashville and Eastern R/R, LM 17.68 in Lebanon</t>
  </si>
  <si>
    <t>Railroad Crossing Safety Improvement Project, Section 130.</t>
  </si>
  <si>
    <t>HSIP-R-266(31) (95023-2512-94)</t>
  </si>
  <si>
    <t>Kathy Combs</t>
  </si>
  <si>
    <t>Marion Co. RR Auth. FY 19 Trackwork from MP 7.0 to 10.5</t>
  </si>
  <si>
    <t>Rail</t>
  </si>
  <si>
    <t>State Funded (58RR19-S3-002)</t>
  </si>
  <si>
    <t>Athens: PAPI &amp; REIL Replacement (North End)</t>
  </si>
  <si>
    <t>State Funded (54555015419)</t>
  </si>
  <si>
    <t>Carroll, Haywood, Madison, Fayette, Lauderdale</t>
  </si>
  <si>
    <t>Six bridges in Region 4 (Design Build) (IA Bundle)</t>
  </si>
  <si>
    <t>IMPROVE Act projects bundled: Carroll SR-436 Reedy Creek Road Bridge over Reedy Creek, LM 0.68; Fayette SR-193 (Macon Road), Bridge over Branch, LM 11.48; Haywood SR-1 Bridges over Branch, LM 2.89, and Muddy Creek, LM 2.13;Lauderdale SR-87 Bridge over Overflow, LM 3.88; Madison SR-223 (Shady Grove Rd.), over Branch, LM 2.28</t>
  </si>
  <si>
    <t>09S82330001, 24015420001, 38SR0010001, 38SR0010003, 49SR0870011, 57S81960003</t>
  </si>
  <si>
    <t>BR-STP-REG4(199) (09035-3220-94, 24029-3207-94, 38002-3216-94, 38002-3217-94, 49006-3241-94, 57039-3231-94, 98400-3216-94)</t>
  </si>
  <si>
    <t>Lebanon Road</t>
  </si>
  <si>
    <t>SR-24 (US-70, Lebanon Road ), From SR-171 (N. Mt. Juliet Road) to Park Glen Drive; Park Glen Drive, From SR-24 to Cypress Glen Drive</t>
  </si>
  <si>
    <t>(E-Grants) SR-24 (US-70, Lebanon Road ), From SR-171(N. Mt. Juliet Road) to Park Glen Drive; Park Glen Drive, From SR-24 to Cypress Glen Drive. This project consists of 6 feet wide sidewalks along both sides of SR-24 from SR-171 to Park Glen Drive. This project also includes a sidewalk along the west side of Park Glen Drive to connect to an existing sidewalk in the Park Glen Subdivision ending at Cypress Glen Drive with pedestrian signal upgrades to existing traffic signals at Park Glen Drive and N. Mt. Juliet Road for ADA compliance.</t>
  </si>
  <si>
    <t>NHS, None</t>
  </si>
  <si>
    <t>STP-M-9322(4) (95LPLM-F3-091)</t>
  </si>
  <si>
    <t>Sugar Tree Springs Road</t>
  </si>
  <si>
    <t>A719</t>
  </si>
  <si>
    <t>A719-1.23, Sugar Tree Springs Rd over Caney Hollow Creek</t>
  </si>
  <si>
    <t>260A7190001</t>
  </si>
  <si>
    <t>State Funded (26SAB1-S3-004)</t>
  </si>
  <si>
    <t>0A527</t>
  </si>
  <si>
    <t>Local Interstate Connector - Island Road Northeast, From SR-1(US-11W, West State Street) to near LM 0.239</t>
  </si>
  <si>
    <t>LIC Project: Construction of new segment of Island Road Northeast connecting to SR-1(US-11W, West State Street), 500 feet east of existing road intersection and the closure of existing Island Road Northeast entrance adjacent to the exit 74 Northbound I-81 interstate ramp.</t>
  </si>
  <si>
    <t>State Funded (82LPLM-S3-080)</t>
  </si>
  <si>
    <t>Gregg Bennett</t>
  </si>
  <si>
    <t>Smithville:Obstruction Clearing</t>
  </si>
  <si>
    <t>State Funded (21555013719)</t>
  </si>
  <si>
    <t>From near Ramp to SR-54 to near Ramp to Old SR-20 (South Cavalier Drive)</t>
  </si>
  <si>
    <t>Misc. safety improvements</t>
  </si>
  <si>
    <t>HSIP-20(74) (17001-3227-94)</t>
  </si>
  <si>
    <t>From East of Lick Creek Road (near Lindsey Cemetery) to near Sugar Creek culvert</t>
  </si>
  <si>
    <t>HSIP-147(10) (03040-3218-94)</t>
  </si>
  <si>
    <t>West of County Road 737 to East of County Road 758</t>
  </si>
  <si>
    <t>HSIP-163(9) (54023-3222-94)</t>
  </si>
  <si>
    <t>01705</t>
  </si>
  <si>
    <t>Largo Road, From near Mary Jane Welch Road to near Decaturville City Limits</t>
  </si>
  <si>
    <t>HSIP-2000(19) (20945-3447-94)</t>
  </si>
  <si>
    <t>Near Bethlehem Road to Sommerville Street</t>
  </si>
  <si>
    <t>HSIP-57(76) (24006-3250-94)</t>
  </si>
  <si>
    <t>Bridge over Sequatchie River, LM 12.73</t>
  </si>
  <si>
    <t>77SR0080005</t>
  </si>
  <si>
    <t>State Funded (77001-3248-04)</t>
  </si>
  <si>
    <t>(Enka Highway) Bridge over Overflow, LM 0.14  (IA)</t>
  </si>
  <si>
    <t>Bridge Replacement.  Being done under 128221.00</t>
  </si>
  <si>
    <t>32SR1600001</t>
  </si>
  <si>
    <t>Bridge over Nolichucky River, LM 11.87 (IA)</t>
  </si>
  <si>
    <t>15SR1600009</t>
  </si>
  <si>
    <t>Statewide SFY19 - 5311 State Admin TN-2018-043</t>
  </si>
  <si>
    <t>State Funded (995311-S3-037)</t>
  </si>
  <si>
    <t>M19LTHQ_C94SR_SMSTR_PE_SR106_LM13.65</t>
  </si>
  <si>
    <t>Culvert Replacement</t>
  </si>
  <si>
    <t>State Funded (94014-4240-04)</t>
  </si>
  <si>
    <t>SR015</t>
  </si>
  <si>
    <t>State Industrial Access (SR-15) Serving the Lawrence County Higher Education Center</t>
  </si>
  <si>
    <t>Install median cut-through and accel/decal lane on SR-15 westbound. Scarify existing median opening and driveway.</t>
  </si>
  <si>
    <t>State Funded (50077-3201-04)</t>
  </si>
  <si>
    <t>Big Creek Church Road, From SR-3 (US-51) to east of Cold Springs Lane</t>
  </si>
  <si>
    <t>Milling, paving, pavement markings and signage from US-51 to east of Cold Springs Lane. E-Grants project #142.</t>
  </si>
  <si>
    <t>STP-M-9411(14) (79LPLM-F3-637)</t>
  </si>
  <si>
    <t>Bridges over Cartwright Circle (R&amp;L) at LM 2.46 and Williamson Road (R&amp;L) at LM 3.50</t>
  </si>
  <si>
    <t>83I00650005, 83I00650006, 83I00650007, 83I00650008</t>
  </si>
  <si>
    <t>State Funded (83001-4147-04)</t>
  </si>
  <si>
    <t>Debusk Road</t>
  </si>
  <si>
    <t>Debusk Road, From SR-35 (US 321/ Newport Hwy) to SR-70 (Asheville Hwy)</t>
  </si>
  <si>
    <t>HSIP-3000(57) (30946-3485-94)</t>
  </si>
  <si>
    <t>Anderson County State Park Roads Routine Maintenance</t>
  </si>
  <si>
    <t>State Funded (01000-4900-04)</t>
  </si>
  <si>
    <t>Coffee County State Park Roads Routine Maintenance</t>
  </si>
  <si>
    <t>State Funded (16000-4900-04)</t>
  </si>
  <si>
    <t>Lawrence County State Park Roads Routine Maintenance</t>
  </si>
  <si>
    <t>State Funded (50000-4900-04)</t>
  </si>
  <si>
    <t>Pickett County State Park Roads Routine Maintenance</t>
  </si>
  <si>
    <t>State Funded (69000-4900-04)</t>
  </si>
  <si>
    <t>Bridge over Piney Creek, LM 18.20</t>
  </si>
  <si>
    <t>31SR1080013</t>
  </si>
  <si>
    <t>State Funded (31007-3241-04)</t>
  </si>
  <si>
    <t>(Enterprise Road) at TSRR, LM 7.12 in Mt. Pleasant</t>
  </si>
  <si>
    <t>HSIP-R-166(21) (60017-2221-94)</t>
  </si>
  <si>
    <t>Chickasaw State Park Resurfacing</t>
  </si>
  <si>
    <t>TAMP Preservation</t>
  </si>
  <si>
    <t>State Funded (12000-4601-04)</t>
  </si>
  <si>
    <t>(US-64, Fayetteville Hwy) at LM 22.5 (Pipe Replacement)</t>
  </si>
  <si>
    <t>jack and bore pipe replacement</t>
  </si>
  <si>
    <t>State Funded (28007-4230-04)</t>
  </si>
  <si>
    <t>FY21 Nathan Bedford Forrest State Park Resurfacing - TDOT</t>
  </si>
  <si>
    <t>Resurface Office Entrances - TDOT</t>
  </si>
  <si>
    <t>State Funded (03000-4601-04)</t>
  </si>
  <si>
    <t>Roan Mountain State Park Resurfacing</t>
  </si>
  <si>
    <t>resurface Miller Homestead Park Rd, Cabin Rd and Road to Picnic Area</t>
  </si>
  <si>
    <t>State Funded (10000-4601-04)</t>
  </si>
  <si>
    <t>Sycamore Shoals State Park Resurfacing</t>
  </si>
  <si>
    <t>resurface all TDOT park roads</t>
  </si>
  <si>
    <t>State Funded (10000-4602-04)</t>
  </si>
  <si>
    <t>Cumberland Mountain State Park Resurfacing</t>
  </si>
  <si>
    <t>State Funded (18000-4601-04)</t>
  </si>
  <si>
    <t>Montgomery Bell State Park Resurfacing</t>
  </si>
  <si>
    <t>State Funded (22000-4601-04)</t>
  </si>
  <si>
    <t>Tim's Ford State Park Resurfacing</t>
  </si>
  <si>
    <t>State Funded (26000-4601-04)</t>
  </si>
  <si>
    <t>Panther Creek State Park Resurfacing</t>
  </si>
  <si>
    <t>resurface Panther Creek Road</t>
  </si>
  <si>
    <t>State Funded (32000-4601-04)</t>
  </si>
  <si>
    <t>Natchez Trace State Park Resurfacing</t>
  </si>
  <si>
    <t>State Funded (39000-4601-04)</t>
  </si>
  <si>
    <t>Big Hill Pond State Park Resurfacing</t>
  </si>
  <si>
    <t>State Funded (55000-4601-04)</t>
  </si>
  <si>
    <t>Pinson Mounds State Park Resurfacing</t>
  </si>
  <si>
    <t>State Funded (57000-4601-04)</t>
  </si>
  <si>
    <t>Warrior's Path State Park Resurfacing</t>
  </si>
  <si>
    <t>State Funded (82000-4601-04)</t>
  </si>
  <si>
    <t>Big Cypress Tree State Park Resurfacing</t>
  </si>
  <si>
    <t>State Funded (92000-4601-04)</t>
  </si>
  <si>
    <t>David Crockett State Park - TDEC Resurfacing</t>
  </si>
  <si>
    <t>State Funded (50945-8676-04)</t>
  </si>
  <si>
    <t>Shelby Road, Bridge over Royster Creek (Local ER - February 2019 Flood Event)</t>
  </si>
  <si>
    <t>Restoration of the existing bridge on Shelby Road over Royster Creek. ER: Scope: repair significant scouring and bank loss in Royster Creek upstream and downstream. This includes mitigation of upstream discharge as well as fixing scouring issues downstream of the bridge from  LM 0.339 to LM 0.347</t>
  </si>
  <si>
    <t>79002090001</t>
  </si>
  <si>
    <t>HIP-M-813(11) (79LPLM-F3-645, 79LPLM-F3-664, 79LPLM-L3-661)</t>
  </si>
  <si>
    <t>West Millers Cove Road</t>
  </si>
  <si>
    <t>0A497</t>
  </si>
  <si>
    <t>SA 0552-1, West Millers Cove Road from SR 73 to Great Smoky Mountains National Park</t>
  </si>
  <si>
    <t>State Funded (05SAR1-S8-018)</t>
  </si>
  <si>
    <t>Bridges over North Indian Creek and Pinnacle Road (0A309), LM 5.48</t>
  </si>
  <si>
    <t>86I00260013, 86I00260014</t>
  </si>
  <si>
    <t>State Funded (86004-3159-04)</t>
  </si>
  <si>
    <t>(Court Avenue) at West Tennessee Railroad, LM 11.52 in Selmer</t>
  </si>
  <si>
    <t>South Main St</t>
  </si>
  <si>
    <t>01025</t>
  </si>
  <si>
    <t>South Main Street at CSX R/R, LM 2.20 in Springfield</t>
  </si>
  <si>
    <t>HSIP-R-1025(10) (74950-2551-94)</t>
  </si>
  <si>
    <t>West Eastland Ave</t>
  </si>
  <si>
    <t>03324</t>
  </si>
  <si>
    <t>West Eastland Avenue at CSX R/R, LM 0.79 in Gallatin</t>
  </si>
  <si>
    <t>HSIP-R-3324(10) (83950-2564-94)</t>
  </si>
  <si>
    <t>Castle Heights</t>
  </si>
  <si>
    <t>03338</t>
  </si>
  <si>
    <t>North Castle Heights at NERR, LM 2.11 in Lebanon</t>
  </si>
  <si>
    <t>HSIP-R-3338(10) (95950-2583-94)</t>
  </si>
  <si>
    <t>S Greenhill Rd</t>
  </si>
  <si>
    <t>04857</t>
  </si>
  <si>
    <t>South Greenhill Road at NERR, LM 0.03 in Mt Juliet</t>
  </si>
  <si>
    <t>HSIP-R-4857(10) (95952-2571-94)</t>
  </si>
  <si>
    <t>Roosevelt St</t>
  </si>
  <si>
    <t>03433</t>
  </si>
  <si>
    <t>S Roosevelt Street at Caney Fork and Western Railroad, LM 0.37 in Tullahoma</t>
  </si>
  <si>
    <t>HSIP-R-3433(11) (16950-2599-94)</t>
  </si>
  <si>
    <t>Parkview St</t>
  </si>
  <si>
    <t>0A192</t>
  </si>
  <si>
    <t>Parkview Street at West Tennessee Railroad, LM 0.04 in Dyer</t>
  </si>
  <si>
    <t>HSIP-R00S(464) (27953-2502-94)</t>
  </si>
  <si>
    <t>Stones River Rd</t>
  </si>
  <si>
    <t>04046</t>
  </si>
  <si>
    <t>Stones River Road at CSX R/R, LM 0.19 in LaVergne</t>
  </si>
  <si>
    <t>HSIP-R-4046(10) (75953-2268-94)</t>
  </si>
  <si>
    <t>Front St</t>
  </si>
  <si>
    <t>0A446</t>
  </si>
  <si>
    <t>Front Street at West Tennessee Railroad, LM 0.02 in Greenfield</t>
  </si>
  <si>
    <t>HSIP-R00S(467) (92952-2505-94)</t>
  </si>
  <si>
    <t>Smyrna Rd</t>
  </si>
  <si>
    <t>Smyrna Road at CSX Railroad, LM 1.23</t>
  </si>
  <si>
    <t>HSIP-R00S(475) (70945-2495-94)</t>
  </si>
  <si>
    <t>Warren St</t>
  </si>
  <si>
    <t>0A540</t>
  </si>
  <si>
    <t>Warren Street at CSX Railroad, LM 0.19 in Madisonville</t>
  </si>
  <si>
    <t>HSIP-R00S(458) (62951-2534-94)</t>
  </si>
  <si>
    <t>S Elm St</t>
  </si>
  <si>
    <t>0A370</t>
  </si>
  <si>
    <t>S Elm Street at Nashville &amp; Eastern Railroad, LM 0.70 in Monterey</t>
  </si>
  <si>
    <t>HSIP-R00S(478) (71953-2505-94)</t>
  </si>
  <si>
    <t>S Poplar St</t>
  </si>
  <si>
    <t>0A373</t>
  </si>
  <si>
    <t>S Poplar Street at Nashville &amp; Eastern Railroad, LM 0.27 in Monterey</t>
  </si>
  <si>
    <t>HSIP-R00S(477) (71953-2504-94)</t>
  </si>
  <si>
    <t>Antioch Pk</t>
  </si>
  <si>
    <t>04169</t>
  </si>
  <si>
    <t>Antioch Pike at CSX R/R, LM 2.09 in Nashville</t>
  </si>
  <si>
    <t>HSIP-R-4169(10) (19960-2579-94)</t>
  </si>
  <si>
    <t>Central Pike</t>
  </si>
  <si>
    <t>04967</t>
  </si>
  <si>
    <t>Central Pike at NERR, LM 0.60 in Nashville</t>
  </si>
  <si>
    <t>HSIP-R-4967(4) (19960-2578-94)</t>
  </si>
  <si>
    <t>Bridges over CSX R/R at LM 20.10 and over Rivergate Pkwy at LM 20.26</t>
  </si>
  <si>
    <t>19I00650091, 19I00650093</t>
  </si>
  <si>
    <t>State Funded (19012-4164-04)</t>
  </si>
  <si>
    <t>Noe Lane</t>
  </si>
  <si>
    <t>0A117</t>
  </si>
  <si>
    <t>Noe Lane at Norfolk Southern Railroad, LM 0.02 near Oliver Springs</t>
  </si>
  <si>
    <t>HSIP-R00S(459) (73946-2416-94)</t>
  </si>
  <si>
    <t>Old Baxter Rd</t>
  </si>
  <si>
    <t>0A003</t>
  </si>
  <si>
    <t>Water Tower Road at Nashville and Eastern Railroad, LM 0.03</t>
  </si>
  <si>
    <t>HSIP-R00S(479) (71946-2418-94)</t>
  </si>
  <si>
    <t>Hartmann Dr</t>
  </si>
  <si>
    <t>04285</t>
  </si>
  <si>
    <t>Hartmann Drive at NERR, LM 4.50 in Lebanon</t>
  </si>
  <si>
    <t>HSIP-R-4285(13) (95950-2585-94)</t>
  </si>
  <si>
    <t>Dexter Laxton Rd</t>
  </si>
  <si>
    <t>0A071</t>
  </si>
  <si>
    <t>Dexter Laxton Road at Norfolk Southern Railroad, LM 0.02 near Oneida</t>
  </si>
  <si>
    <t>HSIP-R00S(450) (76945-2476-94)</t>
  </si>
  <si>
    <t>Waldren Street, from Lee Avenue to SR-124 (Cedar Street), South Main Street, from Lee Avenue to SR-124 (Cedar Street) and Broadway Street, from Lee Avenue to SR-124 (Cedar Street).</t>
  </si>
  <si>
    <t>Add pedestrian-scaled lighting to Waldren Street from Lee Avenue to SR-124 (Cedar Street), South Main Street from Lee Avenue to SR-124 (Cedar Street) and Broadway Street from Lee Avenue to SR-124 (Cedar Street). Add ADA curb ramps, striping for accessible parking, sidewalks and other pedestrian improvements throughout the project area, and upgrade signal poles at the intersection of South Main Street and Cedar Street. eGrants project #168.</t>
  </si>
  <si>
    <t>STP-M-9416(14) (09LPLM-F3-043)</t>
  </si>
  <si>
    <t>From SR-153 to Near Brunswick Lane in Chattanooga</t>
  </si>
  <si>
    <t>Roadway Safety Improvements</t>
  </si>
  <si>
    <t>HSIP-319(15) (33150-3232-94)</t>
  </si>
  <si>
    <t>ITS Expansion at SR-63 (Howard Baker Road., Exit 141) Interchange and SR-9/SR-116 (US-25W, Exit 134) Interchange ( IA )</t>
  </si>
  <si>
    <t>From Oliver Road to CR-324</t>
  </si>
  <si>
    <t>HSIP-2(270) (54002-3248-94)</t>
  </si>
  <si>
    <t>SR-85 (Main Street) and SR-52 (Broad Street) from Daugherty Street to Windle Street</t>
  </si>
  <si>
    <t>Construction and reconstruction of sidealks along SR-85/Main St. and SR-52/Broad St. Project also includes ADA upgrades, drainage, signage, and striping.</t>
  </si>
  <si>
    <t>State Funded (67LPLM-S3-015)</t>
  </si>
  <si>
    <t>State Industrial Access Road serving Caymas Boats and Nashville Fabrication</t>
  </si>
  <si>
    <t>State Funded (11950-3510-04)</t>
  </si>
  <si>
    <t>(Madison Street) at WHOE R/R, LM 19.19 in Shelbyville</t>
  </si>
  <si>
    <t>HSIP-R-16(62) (02005-2258-94)</t>
  </si>
  <si>
    <t>Tommy Augustin Ave</t>
  </si>
  <si>
    <t>0B055</t>
  </si>
  <si>
    <t>Tommy Augustin Avenue at TSRR, LM 0.09 in Loretto</t>
  </si>
  <si>
    <t>HSIP-R00S(491) (50952-2508-94)</t>
  </si>
  <si>
    <t>Commerce St</t>
  </si>
  <si>
    <t>0A440</t>
  </si>
  <si>
    <t>Commerce Street at TSRR, LM 3.53 in Loretto</t>
  </si>
  <si>
    <t>HSIP-R00S(492) (50952-2509-94)</t>
  </si>
  <si>
    <t>Church St</t>
  </si>
  <si>
    <t>0A463</t>
  </si>
  <si>
    <t>Church Street at TSRR, LM 0.09 in Loretto</t>
  </si>
  <si>
    <t>HSIP-R00S(493) (50952-2510-94)</t>
  </si>
  <si>
    <t>Preston Rd</t>
  </si>
  <si>
    <t>0A161</t>
  </si>
  <si>
    <t>Preston Road at NERR, LM 0.67 in Gordsonville</t>
  </si>
  <si>
    <t>HSIP-R00S(497) (80951-2507-94)</t>
  </si>
  <si>
    <t>Hogan Rd</t>
  </si>
  <si>
    <t>0A377</t>
  </si>
  <si>
    <t>Hogan Road at NERR, LM 0.10 in Gordonsville</t>
  </si>
  <si>
    <t>HSIP-R00S(496) (80951-2506-94)</t>
  </si>
  <si>
    <t>From Potts Road to Clyde Gleaves Road</t>
  </si>
  <si>
    <t>Striping, Signage, Earthwork, guardrail, and other safety improvements</t>
  </si>
  <si>
    <t>HSIP-64(25) (02009-3243-94)</t>
  </si>
  <si>
    <t>Interchange at Buckner Road in Spring Hill (Design Build)</t>
  </si>
  <si>
    <t>The project will construct a new interchange on I-65 in Williamson County, Tennessee between Saturn Parkway (SR 396) and I-840 as well as an extension of Buckner Road from Buckner Lane to I-65 and from I-65 to SR-106 (US-431, Lewisburg Pike).</t>
  </si>
  <si>
    <t>New Interchange</t>
  </si>
  <si>
    <t>NH-I-65-2(113) (94002-3198-44, 94946-3141-04, 94946-3142-04)</t>
  </si>
  <si>
    <t>Old SR-35</t>
  </si>
  <si>
    <t>0A494</t>
  </si>
  <si>
    <t>A494-2.77, Old SR-35 Bridge over Clear Creek</t>
  </si>
  <si>
    <t>15SR0350005</t>
  </si>
  <si>
    <t>State Funded (15SAB1-S3-007)</t>
  </si>
  <si>
    <t>Jackson St W</t>
  </si>
  <si>
    <t>04558</t>
  </si>
  <si>
    <t>West Jackson Street at Nashville and Eastern Railroad, LM 3.42 in Cookeville</t>
  </si>
  <si>
    <t>HSIP-R-4558(10) (71952-2548-94)</t>
  </si>
  <si>
    <t>Ninth St</t>
  </si>
  <si>
    <t>0B113</t>
  </si>
  <si>
    <t>East Ninth Street at Nashville and Eastern Railroad, LM 0.05 in Cookeville</t>
  </si>
  <si>
    <t>HSIP-R00S(490) (71952-2551-94)</t>
  </si>
  <si>
    <t>Broad &amp; Cedar St</t>
  </si>
  <si>
    <t>03517</t>
  </si>
  <si>
    <t>North Cedar Avenue at Nashville and Eastern Railroad, LM 0.91 in Cookeville</t>
  </si>
  <si>
    <t>HSIP-R-3517(10) (71952-2549-94)</t>
  </si>
  <si>
    <t>(US-51), From north of Big Creek to Veterans Parkway</t>
  </si>
  <si>
    <t>Construction and reconstruction of sidewalks along SR-3. Project also includes ADA upgrades, drainage, curb and gutter, pedestrian crossing improvements, pedestrian lighting and bike racks.</t>
  </si>
  <si>
    <t>State Funded (79LPLM-S3-658)</t>
  </si>
  <si>
    <t>Erin Lilly</t>
  </si>
  <si>
    <t>West Main Street</t>
  </si>
  <si>
    <t>West Main Street, From SR-5 (US-45) to Sanford Street in Henderson</t>
  </si>
  <si>
    <t>Construction of sidewalks along W. Main Street. Project also includes ADA upgrades, signage, striping, pedestrian signals, curb, drainage, lighting and landscaping.</t>
  </si>
  <si>
    <t>State Funded (12LPLM-S3-022)</t>
  </si>
  <si>
    <t>From East Market Street to SR-15 in Somerville</t>
  </si>
  <si>
    <t>Construction of sidewalks along SR-76. Project also includes vehicular and pedestrian signals, striping, curb and gutter, landscaping, signage, crosswalks and ADA upgrades.</t>
  </si>
  <si>
    <t>State Funded (24LPLM-S3-020)</t>
  </si>
  <si>
    <t>SR-13 from north of West 6th Avenue to West 7th Avenue, East 4th Street from SR-13 to Lobelville Elementary School, and West 6th Avenue from SR-13 to the City Park.</t>
  </si>
  <si>
    <t>Construction of sidewalks along SR-13/Main Street, 4th Street and 6th Street. Project also includes pedestrian lighting, drainage, ADA upgrades, signage, striping, landscaping and pedestrian amenities.</t>
  </si>
  <si>
    <t>State Funded (68LPLM-S3-027)</t>
  </si>
  <si>
    <t>SR-150</t>
  </si>
  <si>
    <t>SR-150/Betsy Pack Drive, From College Street to 1st Street East</t>
  </si>
  <si>
    <t>Construction of sidewalks along SR-150. Project also includes curb and gutter, ADA upgrades, striping, pedestrian signals, signage and drainage.</t>
  </si>
  <si>
    <t>State Funded (58LPLM-S3-016)</t>
  </si>
  <si>
    <t>Shady Grove Rd / Casey Rd</t>
  </si>
  <si>
    <t>02124</t>
  </si>
  <si>
    <t>SA 16020-4, Shady Grove Rd / Casey Rd from Summitville Rd to Rigsby Road</t>
  </si>
  <si>
    <t>State Funded (16SAR1-S8-016)</t>
  </si>
  <si>
    <t>Various Local Roads in Anderson County (Local Roads Safety Initiative)</t>
  </si>
  <si>
    <t>HSIP-100(92) (01946-3451-94)</t>
  </si>
  <si>
    <t>HSIP-200(42) (02946-3408-94)</t>
  </si>
  <si>
    <t>HSIP-300(35) (03945-3494-94)</t>
  </si>
  <si>
    <t>HSIP-400(35) (04945-3454-94)</t>
  </si>
  <si>
    <t>HSIP-700(41) (07946-3424-94)</t>
  </si>
  <si>
    <t>HSIP-800(37) (08945-3465-94)</t>
  </si>
  <si>
    <t>HSIP-900(44) (09946-3466-94)</t>
  </si>
  <si>
    <t>HSIP-1200(28) (12945-3441-94)</t>
  </si>
  <si>
    <t>HSIP-1300(32) (13945-3488-94)</t>
  </si>
  <si>
    <t>HSIP-1400(29) (14945-3457-94)</t>
  </si>
  <si>
    <t>HSIP-1500(56) (15946-3436-94)</t>
  </si>
  <si>
    <t>HSIP-1600(21) (16945-3480-94)</t>
  </si>
  <si>
    <t>Various Local Roads in Crockett County (Local Roads Safety Initiative)</t>
  </si>
  <si>
    <t>HSIP-1700(26) (17945-3431-94)</t>
  </si>
  <si>
    <t>Various Local Roads in Cumberland County (Local Roads Safety Initiative)</t>
  </si>
  <si>
    <t>HSIP-1800(42) (18946-3419-94)</t>
  </si>
  <si>
    <t>Various Local Roads in Decatur County (Local Roads Safety Initiative)</t>
  </si>
  <si>
    <t>HSIP-2000(20) (20945-3488-94)</t>
  </si>
  <si>
    <t>Various Local Roads in DeKalb County (Local Roads Safety Initiative)</t>
  </si>
  <si>
    <t>HSIP-2100(29) (21945-3493-94)</t>
  </si>
  <si>
    <t>HSIP-2400(37) (24946-3411-94)</t>
  </si>
  <si>
    <t>HSIP-2500(30) (25945-3485-94)</t>
  </si>
  <si>
    <t>HSIP-2600(48) (26946-3401-94)</t>
  </si>
  <si>
    <t>HSIP-2700(62) (27946-3418-94)</t>
  </si>
  <si>
    <t>HSIP-2800(41) (28946-3428-94)</t>
  </si>
  <si>
    <t>HSIP-2900(21) (29945-3475-94)</t>
  </si>
  <si>
    <t>HSIP-3000(59) (30946-3487-94)</t>
  </si>
  <si>
    <t>HSIP-3400(13) (34945-3434-94)</t>
  </si>
  <si>
    <t>HSIP-3500(47) (35946-3416-94)</t>
  </si>
  <si>
    <t>HSIP-3600(40) (36945-3499-94)</t>
  </si>
  <si>
    <t>Various Local Roads in Hawkins County (Local Roads Safety Initiative)</t>
  </si>
  <si>
    <t>HSIP-3700(38) (37946-3412-94)</t>
  </si>
  <si>
    <t>Various Local Roads in Haywood County (Local Roads Safety Initiative)</t>
  </si>
  <si>
    <t>HSIP-3800(20) (38945-3473-94)</t>
  </si>
  <si>
    <t>Henderson, Statewide</t>
  </si>
  <si>
    <t>Various Local Roads in Henderson County (Local Roads Safety Initiative)</t>
  </si>
  <si>
    <t>HSIP-3900(30) (39945-3493-94)</t>
  </si>
  <si>
    <t>HSIP-4100(20) (41945-3463-94)</t>
  </si>
  <si>
    <t>HSIP-4300(31) (43946-3429-94)</t>
  </si>
  <si>
    <t>HSIP-4400(56) (44945-3492-94)</t>
  </si>
  <si>
    <t>HSIP-4600(29) (46946-3410-94)</t>
  </si>
  <si>
    <t>Various Local Roads in Lake County (Local Roads Safety Initiative)</t>
  </si>
  <si>
    <t>HSIP-4800(16) (48945-3424-94)</t>
  </si>
  <si>
    <t>HSIP-4900(70) (49946-3411-94)</t>
  </si>
  <si>
    <t>HSIP-5000(20) (50945-3477-94)</t>
  </si>
  <si>
    <t>HSIP-5100(34) (51945-3453-94)</t>
  </si>
  <si>
    <t>HSIP-5200(31) (52946-3418-94)</t>
  </si>
  <si>
    <t>Various Local Roads in Loudon County (Local Roads Safety Initiative)</t>
  </si>
  <si>
    <t>HSIP-5300(32) (53945-3488-94)</t>
  </si>
  <si>
    <t>HSIP-5600(51) (56946-3442-94)</t>
  </si>
  <si>
    <t>HSIP-5900(26) (59945-3493-94)</t>
  </si>
  <si>
    <t>Various Local Roads in McNairy County (Local Roads Safety Initiative)</t>
  </si>
  <si>
    <t>HSIP-5500(59) (55946-3451-94)</t>
  </si>
  <si>
    <t>Various Local Roads in Meigs County (Local Roads Safety Initiative)</t>
  </si>
  <si>
    <t>HSIP-6100(25) (61945-3459-94)</t>
  </si>
  <si>
    <t>HSIP-6200(27) (62945-3499-94)</t>
  </si>
  <si>
    <t>HSIP-6400(11) (64945-3433-94)</t>
  </si>
  <si>
    <t>HSIP-6500(42) (65945-3467-94)</t>
  </si>
  <si>
    <t>Various Local Roads in Obion County (Local Roads Safety Initiative)</t>
  </si>
  <si>
    <t>HSIP-6600(25) (66945-3469-94)</t>
  </si>
  <si>
    <t>HSIP-6700(36) (67945-3477-94)</t>
  </si>
  <si>
    <t>HSIP-6800(30) (68945-3477-94)</t>
  </si>
  <si>
    <t>HSIP-6900(10) (69945-3437-94)</t>
  </si>
  <si>
    <t>Various Local Roads in Polk County (Local Roads Safety Initiative)</t>
  </si>
  <si>
    <t>HSIP-7000(31) (70945-3496-94)</t>
  </si>
  <si>
    <t>HSIP-7100(55) (71946-3420-94)</t>
  </si>
  <si>
    <t>Various Local Roads in Rhea County (Local Roads Safety Initiative)</t>
  </si>
  <si>
    <t>HSIP-7200(33) (72945-3495-94)</t>
  </si>
  <si>
    <t>Various Local Roads in Roane County (Local Roads Safety Initiative)</t>
  </si>
  <si>
    <t>HSIP-7300(37) (73946-3420-94)</t>
  </si>
  <si>
    <t>HSIP-7600(20) (76945-3478-94)</t>
  </si>
  <si>
    <t>HSIP-7700(23) (77945-3430-94)</t>
  </si>
  <si>
    <t>Various Local Roads in Sevier County (Local Roads Safety Initiative)</t>
  </si>
  <si>
    <t>HSIP-7800(68) (78946-3420-94)</t>
  </si>
  <si>
    <t>Various Local Roads in Smith County (Local Roads Safety Initiative)</t>
  </si>
  <si>
    <t>HSIP-8000(27) (80946-3409-94)</t>
  </si>
  <si>
    <t>HSIP-8100(15) (81945-3483-94)</t>
  </si>
  <si>
    <t>HSIP-8200(32) (82946-3466-94)</t>
  </si>
  <si>
    <t>HSIP-8500(23) (85945-3473-94)</t>
  </si>
  <si>
    <t>Various Local Roads in Union County (Local Roads Safety Initiative)</t>
  </si>
  <si>
    <t>HSIP-8700(20) (87945-3450-94)</t>
  </si>
  <si>
    <t>Various Local Roads in Van Buren County (Local Roads Safety Initiative)</t>
  </si>
  <si>
    <t>HSIP-8800(14) (88945-3453-94)</t>
  </si>
  <si>
    <t>HSIP-9000(51) (90946-3466-94)</t>
  </si>
  <si>
    <t>HSIP-9300(44) (93945-3477-94)</t>
  </si>
  <si>
    <t>Barid Creek Road</t>
  </si>
  <si>
    <t>A004</t>
  </si>
  <si>
    <t>A004-1.06, Baird Creek Road over Hatfield Creek</t>
  </si>
  <si>
    <t>State Funded (07SAB1-S3-005)</t>
  </si>
  <si>
    <t>From near Green Valley Road to Near Blue Springs Road</t>
  </si>
  <si>
    <t>STP/HSIP-91(40) (10011-3237-94, 10011-8237-14)</t>
  </si>
  <si>
    <t>In-House Damage Assessment (February 2019 Flood Event)</t>
  </si>
  <si>
    <t>In-House Traffic Control (February 2019 Flood Event)</t>
  </si>
  <si>
    <t>Various Locations in Anderson County - February 2019 Flood Event</t>
  </si>
  <si>
    <t>STP-100(89) (01ER19-M3-002)</t>
  </si>
  <si>
    <t>Various Locations in Bledsoe County - February 2019 Flood Event</t>
  </si>
  <si>
    <t>STP-400(34) (04ER19-M3-003, 04ER19-M3-004, 04ER19-M3-005, 04ER19-M3-006, 04ER19-M3-007, 04ER19-M3-008)</t>
  </si>
  <si>
    <t>Traffic Control near North Carolina State Line and sinkhole repair near MM 438 and MM 443 (February 2019 Flood)</t>
  </si>
  <si>
    <t>Assisting the State of North Carolina with Traffic Control approaching Slide site on I-40 in North Carolina as well as sinkhole repair near MM 438 and 443</t>
  </si>
  <si>
    <t>NH-I-40-8(176) (15ER19-M3-002, 15ER19-M3-003, 15ER19-M3-004)</t>
  </si>
  <si>
    <t>Various Locations in Davidson County - February 2019 Flood Event</t>
  </si>
  <si>
    <t>Project involves repairing shoulder washout</t>
  </si>
  <si>
    <t>STP-1900(37) (19ER19-M3-002, 19ER19-M3-003)</t>
  </si>
  <si>
    <t>Various Locations in Giles County - February 2019 Flood Event</t>
  </si>
  <si>
    <t>STP-2800(40) (28ER19-M3-003, 28ER19-M3-004)</t>
  </si>
  <si>
    <t>Various Locations in Greene County - February 2019 Flood Event</t>
  </si>
  <si>
    <t>STP-3000(58) (30ER19-M3-002, 30ER19-M3-003, 30ER19-M3-005)</t>
  </si>
  <si>
    <t>Various Locations in Hamilton County - February 2019 Flood Event</t>
  </si>
  <si>
    <t>STP-3300(61) (33ER19-M3-002, 33ER19-M3-004)</t>
  </si>
  <si>
    <t>Various Locations in Hawkins County - February 2019 Flood Event</t>
  </si>
  <si>
    <t>STP-3700(37) (37ER19-M3-002, 37ER19-M3-005, 37ER19-M3-006)</t>
  </si>
  <si>
    <t>Various Locations in Jackson County - February 2019 Flood Event</t>
  </si>
  <si>
    <t>STP-4400(55) (44ER19-M3-002)</t>
  </si>
  <si>
    <t>Various Locations in Knox County - February 2019 Flood Event</t>
  </si>
  <si>
    <t>STP-4700(63) (47ER19-M3-003)</t>
  </si>
  <si>
    <t>Various Locations in Marion County - February 2019 Flood Event</t>
  </si>
  <si>
    <t>STP-5800(46) (58ER19-M3-002, 58ER19-M3-003, 58ER19-M3-005, 58ER19-M3-006, 58ER19-M3-007)</t>
  </si>
  <si>
    <t>Various Locations in Morgan County - February 2019 Flood Event</t>
  </si>
  <si>
    <t>STP-6500(41) (65ER19-M3-002)</t>
  </si>
  <si>
    <t>Various Locations in Polk County - February 2019 Flood Event</t>
  </si>
  <si>
    <t>STP-7000(30) (70ER19-M3-002, 70ER19-M3-003, 70ER19-M3-004)</t>
  </si>
  <si>
    <t>Various Locations in Roane County - February 2019 Flood Event</t>
  </si>
  <si>
    <t>Int, NHS, Other</t>
  </si>
  <si>
    <t>STP-7300(36) (73ER19-M3-002, 73ER19-M3-003, 73ER19-M3-005, 73ER19-M3-006, 73ER19-M3-007)</t>
  </si>
  <si>
    <t>Various Locations in Union County - February 2019 Flood Event</t>
  </si>
  <si>
    <t>ER-STP-8700(19) (87ER19-M3-002)</t>
  </si>
  <si>
    <t>Various Locations in Van Buren County - February 2019 Flood Event</t>
  </si>
  <si>
    <t>STP-8800(13) (88ER19-M3-002, 88ER19-M3-003, 88ER19-M3-004, 88ER19-M3-005, 88ER19-M3-006, 88ER19-M3-007)</t>
  </si>
  <si>
    <t>Various Locations in Smith County - February 2019 Flood Event</t>
  </si>
  <si>
    <t>Int, Other</t>
  </si>
  <si>
    <t>STP-8000(26) (80ER19-M3-002, 80ER19-M3-004)</t>
  </si>
  <si>
    <t>Various Locations in Trousdale County - February 2019 Flood Event</t>
  </si>
  <si>
    <t>STP-8500(22) (85ER19-M3-002, 85ER19-M3-003)</t>
  </si>
  <si>
    <t>Various Locations in McMinn County - February 2019 Flood Event</t>
  </si>
  <si>
    <t>STP-5400(43) (54ER19-M3-002, 54ER19-M3-003, 54ER19-M3-004)</t>
  </si>
  <si>
    <t>Various Locations in Cannon County - February 2019 Flood Event</t>
  </si>
  <si>
    <t>STP-800(36) (08ER19-M3-002)</t>
  </si>
  <si>
    <t>Various Locations in Loudon County - February 2019 Flood Event</t>
  </si>
  <si>
    <t>STP-5300(31) (53ER19-M3-003)</t>
  </si>
  <si>
    <t>Various Locations in Lauderdale - February 2019 Flood Event</t>
  </si>
  <si>
    <t>STP-4900(68) (49ER19-M3-002, 49ER19-M3-003)</t>
  </si>
  <si>
    <t>near LM 17.3 (Slope Stabilization) (February 2019 Flood)</t>
  </si>
  <si>
    <t>repair slope failure above road (emergency let contract)</t>
  </si>
  <si>
    <t>STP-9(104) (01003-4242-04, 01003-4243-04)</t>
  </si>
  <si>
    <t>near LM 20.7 (Slope Stabilization) (February 2019 Flood)</t>
  </si>
  <si>
    <t>repair slope failure below road (Emergency Let Contract)</t>
  </si>
  <si>
    <t>STP-85(34) (67006-4232-04, 67006-4233-04)</t>
  </si>
  <si>
    <t>near LM 6.0 (February 2019 Flood)</t>
  </si>
  <si>
    <t>flood damage repairs (Emergency Let Contract)</t>
  </si>
  <si>
    <t>STP-85(36) (25005-4232-04, 25005-4233-04)</t>
  </si>
  <si>
    <t>From near LM 25.2 to near LM 26.4 (ROW for Slope Stabilization) (February 2019 Flood)</t>
  </si>
  <si>
    <t>ROW Aquisiton</t>
  </si>
  <si>
    <t>Eastbound near MM 341 to near MM 344 (Slope Stabilization) (February 2019 Flood)</t>
  </si>
  <si>
    <t>repair slope failure below road and resurfacing(Emergency Let Contract);</t>
  </si>
  <si>
    <t>ER-NH-I-40-6(172) (73100-4128-04, 73100-4131-04, 73100-8133-44)</t>
  </si>
  <si>
    <t>Bridges (L&amp;R) over Overflow, LM 11.17</t>
  </si>
  <si>
    <t>State Funded (57006-3256-04)</t>
  </si>
  <si>
    <t>Terrapin Creek Road</t>
  </si>
  <si>
    <t>A113</t>
  </si>
  <si>
    <t>A113-3.82, Terrapin Creek Road, bridge over Terrapin Creek</t>
  </si>
  <si>
    <t>400A1130007</t>
  </si>
  <si>
    <t>State Funded (40SAB1-S3-009)</t>
  </si>
  <si>
    <t>Simchah Edwards</t>
  </si>
  <si>
    <t>(US-231, North Cumberland Street), From East Forrest Avenue to North Castle Heights Avenue</t>
  </si>
  <si>
    <t>(E-Grants STP-174) NEPA for both sides of SR-10; design and ROW for pedestrian facilities on the east side.</t>
  </si>
  <si>
    <t>STP-M-NH-10(81) (95LPLM-F3-095)</t>
  </si>
  <si>
    <t>near MM 134.5 (Slope Stabilization) (February 2019 Flood)</t>
  </si>
  <si>
    <t>NH-I-75-3(185) (07100-4156-04, 07ER19-M3-002)</t>
  </si>
  <si>
    <t>Memphis (MEM): Concourse B Improvements</t>
  </si>
  <si>
    <t>State Funded (79555077519)</t>
  </si>
  <si>
    <t>Snow Hill Road</t>
  </si>
  <si>
    <t>02207</t>
  </si>
  <si>
    <t>Snow Hill Road, From Forest Creek Lane to North of White Cypress Drive</t>
  </si>
  <si>
    <t>HSIP-2207(10) (33948-3463-94)</t>
  </si>
  <si>
    <t>near LM 21.1 (Slope Stabilization) (February 2019 Flood)</t>
  </si>
  <si>
    <t>STP-85(37) (67006-4235-04, 67006-4236-04)</t>
  </si>
  <si>
    <t>Overdimensional (O/D) Load Escort by Tennessee Highway Patrol (THP) - Application No. 323163</t>
  </si>
  <si>
    <t>State Funded (98400-4157-04)</t>
  </si>
  <si>
    <t>Overdimensional (O/D) Load Escort by Tennessee Highway Patrol (THP) - Application No. 350707</t>
  </si>
  <si>
    <t>State Funded (98400-3172-04)</t>
  </si>
  <si>
    <t>Overdimensional (O/D) Load Escort by Tennessee Highway Patrol (THP) - Application No. 354780</t>
  </si>
  <si>
    <t>State Funded (98400-3173-04)</t>
  </si>
  <si>
    <t>Overdimensional (O/D) Load Escort by Tennessee Highway Patrol (THP) - Application No. 392850</t>
  </si>
  <si>
    <t>State Funded (98THP1-S3-011)</t>
  </si>
  <si>
    <t>Overdimensional (O/D) Load Escort by Tennessee Highway Patrol (THP) - Application Nos. 404756 &amp; 404741</t>
  </si>
  <si>
    <t>State Funded (98THP1-S3-017)</t>
  </si>
  <si>
    <t>Overdimensional (O/D) Load Escort by Tennessee Highway Patrol (THP) - Application No. 404762</t>
  </si>
  <si>
    <t>State Funded (98THP1-S3-018)</t>
  </si>
  <si>
    <t>Overdimensional (O/D) Load Escort by Tennessee Highway Patrol (THP) - Application No. 410003 &amp; 409920</t>
  </si>
  <si>
    <t>State Funded (98THP1-S3-021)</t>
  </si>
  <si>
    <t>Overdimensional (O/D) Load Escort by Tennessee Highway Patrol (THP) - Application No. 409971</t>
  </si>
  <si>
    <t>State Funded (98THP1-S3-022)</t>
  </si>
  <si>
    <t>Overdimensional (O/D) Load Escort by Tennessee Highway Patrol (THP) - Application No. 412211</t>
  </si>
  <si>
    <t>State Funded (98THP1-S3-023)</t>
  </si>
  <si>
    <t>Overdimensional (O/D) Load Escort by Tennessee Highway Patrol (THP) - Application No. 413360</t>
  </si>
  <si>
    <t>State Funded (98THP1-S3-024)</t>
  </si>
  <si>
    <t>Overdimensional (O/D) Load Escort by Tennessee Highway Patrol (THP) - Application No. 462914</t>
  </si>
  <si>
    <t>State Funded (98THP1-S3-027)</t>
  </si>
  <si>
    <t>near LM 7.75 (Slope Stabilization) (February 2019 Flood)</t>
  </si>
  <si>
    <t>STP-85(45) (25005-4249-04, 25ER19-M3-009)</t>
  </si>
  <si>
    <t>Oct 26, 2019 Severe Storm Reg 3</t>
  </si>
  <si>
    <t>State Funded (98303-4144-04)</t>
  </si>
  <si>
    <t>SR-339</t>
  </si>
  <si>
    <t>near LM 7.98 (February 2019 Flood)</t>
  </si>
  <si>
    <t>repair flood damage (Emergency Let Contract)</t>
  </si>
  <si>
    <t>STP-339(14) (78016-4219-04, 78ER19-M3-007)</t>
  </si>
  <si>
    <t>Chipman Road</t>
  </si>
  <si>
    <t>Chipman Road, From South of SR-3 (US-51, Jere B. Ford Hwy) to Central-Curve Road</t>
  </si>
  <si>
    <t>Misc. Safety Improvements &amp; resurfacing</t>
  </si>
  <si>
    <t>HRRR/HSIP-4900(67) (49946-3410-94)</t>
  </si>
  <si>
    <t>Bridges over SR-20 (Hollywood Drive), LM 12.01 in Jackson</t>
  </si>
  <si>
    <t>57I00400023, 57I00400024</t>
  </si>
  <si>
    <t>State Funded (57201-3155-04)</t>
  </si>
  <si>
    <t>Westbound near MM 342 to near MM 344 (Slope Stabilization) (February 2019 Flood)</t>
  </si>
  <si>
    <t>repair slope failure above road (Emergency Let Contract)</t>
  </si>
  <si>
    <t>ER-NH-I-40-6(173) (73100-4130-04, 73100-8134-44)</t>
  </si>
  <si>
    <t>Bridges over Tellico Lake (Fork Creek) at LM 1.46 and Clear Prong Creek at LM 6.74</t>
  </si>
  <si>
    <t>53012490003, 53012490005</t>
  </si>
  <si>
    <t>State Funded (53444-3206-04)</t>
  </si>
  <si>
    <t>Bridges over Dry Fork Creek, LM 1.35 and Mill Creek, LM 2.50</t>
  </si>
  <si>
    <t>14SR0530001, 14SR0530003</t>
  </si>
  <si>
    <t>State Funded (14005-3217-04)</t>
  </si>
  <si>
    <t>From near SR-37 to near bridge over Watauga River</t>
  </si>
  <si>
    <t>HSIP-67(35) (10007-3238-94, 10007-4238-04)</t>
  </si>
  <si>
    <t>State Industrial Access Serving Magnum Manufacturing</t>
  </si>
  <si>
    <t>State Funded (42950-3507-04)</t>
  </si>
  <si>
    <t>(Petros Hwy) near LM 3.4 (Slope Stabilization) (February 2019 Flood)</t>
  </si>
  <si>
    <t>STP-116(27) (65006-4223-04, 65ER19-M3-003)</t>
  </si>
  <si>
    <t>(Enterprise Road) at TSRR, LM 7.43 in Mount Pleasant</t>
  </si>
  <si>
    <t>HSIP-R-166(22) (60017-2222-94)</t>
  </si>
  <si>
    <t>Galloway St</t>
  </si>
  <si>
    <t>0B229</t>
  </si>
  <si>
    <t>Galloway Street at TSRR, LM 0.16 in Columbia</t>
  </si>
  <si>
    <t>HSIP-R00S(499) (60951-2509-94)</t>
  </si>
  <si>
    <t>SR-153</t>
  </si>
  <si>
    <t>near LM 7.1 (Slope Stabilization) (February 2020 Flood)</t>
  </si>
  <si>
    <t>NH-153(18) (33052-4259-04, 33ER20-M3-002)</t>
  </si>
  <si>
    <t>SR-27</t>
  </si>
  <si>
    <t>near LM 26.6 (Slope Stabilization) (February 2019 Flood)</t>
  </si>
  <si>
    <t>ER-STP-27(52) (58009-4234-04)</t>
  </si>
  <si>
    <t>near LM 5.5 (Slope Stabilization) (February 2019 Flood)</t>
  </si>
  <si>
    <t>repair slope failure below road (Emergency Let Project)</t>
  </si>
  <si>
    <t>STP-68(54) (72007-4238-04, 72ER19-M3-002)</t>
  </si>
  <si>
    <t>Adkisson Drive NW, from Paul Huff Parkway to south of Norman Chapel Road NW</t>
  </si>
  <si>
    <t>* * * E-GRANTS #183 * * *  Widening of Adkisson Drive from 2 to 3 lanes, with sidewalks, drainage improvements, landscaping, safety improvements and a roundabout at the intersection of Adkisson Drive &amp; Norman Chapel Road.</t>
  </si>
  <si>
    <t>STP-M-3660(10) (06LPLM-F3-064)</t>
  </si>
  <si>
    <t>Big Bottom Rd</t>
  </si>
  <si>
    <t>0A593</t>
  </si>
  <si>
    <t>SA 44005-3, Big Bottom Rd from SR 56 to Dryden Lane</t>
  </si>
  <si>
    <t>State Funded (44SAR1-S8-015)</t>
  </si>
  <si>
    <t>Peters Rd</t>
  </si>
  <si>
    <t>0A069</t>
  </si>
  <si>
    <t>SA 51037-1, Peters Rd from SR-20 to Napier Rd</t>
  </si>
  <si>
    <t>State Funded (51SAR1-S8-015)</t>
  </si>
  <si>
    <t>Bristol BTTS SFY20 UROP (S) Operating Assistance</t>
  </si>
  <si>
    <t>State Funded (82UROP-S3-026)</t>
  </si>
  <si>
    <t>near LM 0.02 (Slope Stabilization) (February 2019 Flood)</t>
  </si>
  <si>
    <t>STP-377(2) (58017-4205-04, 58ER19-M3-008)</t>
  </si>
  <si>
    <t>Bridges (L&amp;R) over SR-1, LM 24.15</t>
  </si>
  <si>
    <t>18I00400035, 18I00400036</t>
  </si>
  <si>
    <t>State Funded (18100-3160-04)</t>
  </si>
  <si>
    <t>Traffic Signal Improvements for the University of Tennessee Area</t>
  </si>
  <si>
    <t>2018 CMAQ Award: This project will provide signal equipment upgrades at a total of 39 signals along Cumberland Avenue, Neyland Drive, 17th Street , Western Ave, and Joe Johnson Drive. Signal improvements along Henley Street will connect two ongoing projects between Broadway and Chapman Highway. These  signal upgrades will include DSRC, data probing, and enhanced vehicle detection.</t>
  </si>
  <si>
    <t>CM-9109(186) (47LPLM-F3-188)</t>
  </si>
  <si>
    <t>From near Leipers Creek Road to Thompson Station Road</t>
  </si>
  <si>
    <t>94SR8400031, 94SR8400032, 94SR8400033, 94SR8400034, 94SR8400037, 94SR8400038, 94SR8400094, 94SR8400111, 94SR8400112, 94SR8400113, 94SR8400114</t>
  </si>
  <si>
    <t>NH-I-840(14) (94840-3147-44, 94840-4147-04, 94840-8147-44)</t>
  </si>
  <si>
    <t>Loudon, Statewide</t>
  </si>
  <si>
    <t>Lenoir City Intelligent Transportation System: Phase II</t>
  </si>
  <si>
    <t>2018 CMAQ Award: Phase II includes additional features not included in Phase I to enhance traffic  flow and to reduce emissions. Dedicated Short Range Communications (DSRC) with Advanced Traffic Controllers (ATC) with cellular modems / batteries will be installed along with radar detection devices at 23 locations.</t>
  </si>
  <si>
    <t>CM-9111(10) (53LPLM-F3-071)</t>
  </si>
  <si>
    <t>(Eastbound Only), From West of Falling Water River Bridge to ramp from SR-24</t>
  </si>
  <si>
    <t>71I00400041</t>
  </si>
  <si>
    <t>NH-I-40-6(177) (71100-4128-04, 71100-8128-44)</t>
  </si>
  <si>
    <t>From North of SR-60 to South of SR-308</t>
  </si>
  <si>
    <t>- Cold Plane @ 1.25"" (Rd &amp; Shlds.),   - Thin Lift ""CS"" Mix @ 65#/sy (.5"") (Rdwy. &amp; Shlds.) &amp;   -  OGFC @ 110#/sy (1.25"")(Rdwy. &amp; Inside Shld.)</t>
  </si>
  <si>
    <t>NH-I-75-1(152) (06001-8185-44)</t>
  </si>
  <si>
    <t>From east of Rutledge Hill Road to Grundy County Line</t>
  </si>
  <si>
    <t>Cold Planing @ 1.25" (Roadway &amp; Shoulders) &amp; BM @ 2" &amp; "D" Mix @ 1.25" (Roadway &amp; Inside Shoulders), "E" Mix @ 1.25" (Outside Shld)</t>
  </si>
  <si>
    <t>Mill, BM-2, &amp; 411D</t>
  </si>
  <si>
    <t>NH-I-24-2(180) (16001-8180-44)</t>
  </si>
  <si>
    <t>From Coffee County Line to East of Bells Mill Road Bridge</t>
  </si>
  <si>
    <t>31I00240003, 31I00240004, 31I00240005, 31I00240006</t>
  </si>
  <si>
    <t>NH-I-24-2(181) (31001-4192-04, 31001-8193-44)</t>
  </si>
  <si>
    <t>From East of SR-56 to West of SR-136</t>
  </si>
  <si>
    <t>NH-I-40-6(178) (71100-8129-44)</t>
  </si>
  <si>
    <t>From near SR-55 Ramp to near ADEC Road Ramp</t>
  </si>
  <si>
    <t>Cold Planing @ 1.25" (Roadway &amp; Inside Shoulder) &amp; "D" Mix @ 1.25" (Roadway &amp; Inside Shld.), "E" Mix @ 2"(Outside Shld.)</t>
  </si>
  <si>
    <t>NH-I-24-2(182) (16001-8181-44)</t>
  </si>
  <si>
    <t>From south of Standifer Gap Road to north of SR-2</t>
  </si>
  <si>
    <t>Concrete Rehab: Full depth PCC pavement repair, Partial depth PCC pavement repair, Load Transfer dowels, Retrofit dowel bars, Resealing Joints, Sealing Random cracks, Grinding Concrete Pavement</t>
  </si>
  <si>
    <t>FDR</t>
  </si>
  <si>
    <t>33I00750059, 33I00750060, 33I00750061, 33I00750063, 33I00750065</t>
  </si>
  <si>
    <t>State Funded (33I075-M3-002)</t>
  </si>
  <si>
    <t>Buzzard Roost Road</t>
  </si>
  <si>
    <t>0A011</t>
  </si>
  <si>
    <t>SA 25046-1, Buzzard Roost Rd from Upper Crab Road to Squirrel Flats Road</t>
  </si>
  <si>
    <t>State Funded (25SAR1-S8-016)</t>
  </si>
  <si>
    <t>From Near SR-79 to Near Clay Wynn Road</t>
  </si>
  <si>
    <t>HSIP-78(24) (48004-3235-94)</t>
  </si>
  <si>
    <t>From South of Wingo Chapel Cemetery Lane to South of Sydnor Road</t>
  </si>
  <si>
    <t>HSIP-76(112) (09009-3238-94)</t>
  </si>
  <si>
    <t>Mall Boulevard, from Parr Avenue to Water Treatment Plant access Road; Parr Avenue from Mall Boulevard to Bridge over Lewis Creek</t>
  </si>
  <si>
    <t>2"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t>
  </si>
  <si>
    <t>STP-M-2300(44) (23LPLM-F3-040)</t>
  </si>
  <si>
    <t>From South of White Clay Road to North of New Salem Church Road/Old Troy Road</t>
  </si>
  <si>
    <t>HSIP-43(45) (92003-3273-94)</t>
  </si>
  <si>
    <t>SR-194 at LMs 13.77, 14.49, and 18.08; and SR-196 at LMs 4.38 and 10.34 (spray-applied pipe liner)</t>
  </si>
  <si>
    <t>install spray-applied pipe liner</t>
  </si>
  <si>
    <t>State Funded (24946-4210-04)</t>
  </si>
  <si>
    <t>From Joe Horton Road to Virgil Lane</t>
  </si>
  <si>
    <t>HSIP-200(41) (39015-3216-94)</t>
  </si>
  <si>
    <t>Bridge over Tennessee River and Riverpark Drive, LM 2.22</t>
  </si>
  <si>
    <t>33006030001</t>
  </si>
  <si>
    <t>State Funded (33150-3234-04)</t>
  </si>
  <si>
    <t>SR-363</t>
  </si>
  <si>
    <t>(Indian Creek Road) near LM 2.27 (Slope Stabilization) (February 2019 Flood)</t>
  </si>
  <si>
    <t>repair slope failure below road (February 2019 Flood)</t>
  </si>
  <si>
    <t>STP-363(3) (45028-4212-04)</t>
  </si>
  <si>
    <t>State Industrial Access Serving Project Woolhawk (Facebook Data Center)</t>
  </si>
  <si>
    <t>Intersection Improvements at the following intersections: Install right turn lane onto US-31E (East Broadway) and extend right turn lane on Airport Road. Install traffic signal and stripe right turn lane on existing shoulder on Airport Road and Gateway Drive . Extend the right turn lanes on Airport Road and on to SR-25 (Hartsville Pike).</t>
  </si>
  <si>
    <t>State Funded (83950-3565-04)</t>
  </si>
  <si>
    <t>State Industrial Access Serving Valmont Industries and Mueller Water Products</t>
  </si>
  <si>
    <t>two 12' lanes with 4' gravel shoulders</t>
  </si>
  <si>
    <t>State Funded (58946-3407-04)</t>
  </si>
  <si>
    <t>(Long Hollow Pike) at Upper Station Camp Creek Rd</t>
  </si>
  <si>
    <t>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t>
  </si>
  <si>
    <t>State Funded (83S174-S3-002)</t>
  </si>
  <si>
    <t>I-40, Bridge over Stones River, LM 28.01; and SR-171 (Hobson Pike), Bridge over Stones River, LM 5.88</t>
  </si>
  <si>
    <t>19F00210005, 19I00400137</t>
  </si>
  <si>
    <t>State Funded (19948-3112-04)</t>
  </si>
  <si>
    <t>State Industrial Access Serving Motivation Drive</t>
  </si>
  <si>
    <t>The typical section will be the SIA standard of two 12' lanes with 4' gravel  shoulders. The proposed road will be constructed on a 10" stone base with 3" of base  ("A" mix), 2" of binder ("BM-2" mix) and 1.25" of asphalt surface ("D" mix).</t>
  </si>
  <si>
    <t>State Funded (50951-3571-04)</t>
  </si>
  <si>
    <t>Whorton Spring Rd</t>
  </si>
  <si>
    <t>0A291</t>
  </si>
  <si>
    <t>SA 21036-1, Whorton Spring Rd from SR 56 to SR 146</t>
  </si>
  <si>
    <t>State Funded (21SAR1-S8-015)</t>
  </si>
  <si>
    <t>Smith Hollow Road</t>
  </si>
  <si>
    <t>A471</t>
  </si>
  <si>
    <t>A471-2.24, Smith Hollow Road over branch</t>
  </si>
  <si>
    <t>600A4710001</t>
  </si>
  <si>
    <t>State Funded (60SAB1-S3-014)</t>
  </si>
  <si>
    <t>From Near Elk River Bridge to Monteagle City Limits</t>
  </si>
  <si>
    <t>HSIP-2(272) (31002-3226-94)</t>
  </si>
  <si>
    <t>From Near Gap Road to Near Basham Road</t>
  </si>
  <si>
    <t>HSIP-108(102) (31007-3240-94)</t>
  </si>
  <si>
    <t>E Trinity Lane</t>
  </si>
  <si>
    <t>03253</t>
  </si>
  <si>
    <t>SA 19050-1, E Trinity Lane from SR-11 to Gallatin Road</t>
  </si>
  <si>
    <t>State Funded (19SAR1-S8-012)</t>
  </si>
  <si>
    <t>Haywood County Line (MM 67.1) to Near Ramp from Lower Brownsville Road (MM 74.4)(Eastbound lanes only)</t>
  </si>
  <si>
    <t>Mill, BM2, TLD &amp; OGFC</t>
  </si>
  <si>
    <t>NH-I-40-1(356) (57201-8154-44)</t>
  </si>
  <si>
    <t>Haywood County Line (MM 67.1) to Near Ramp from Lower Brownsville Road (MM 74.4)(Westbound lanes only)</t>
  </si>
  <si>
    <t>NH-I-40-1(359) (57201-8157-44)</t>
  </si>
  <si>
    <t>From Henderson County Line (MM 120.31) to Benton County Line (MM 126.00)</t>
  </si>
  <si>
    <t>NH-I-40-2(338) (20001-8127-44)</t>
  </si>
  <si>
    <t>From Mississippi River Bridge (MM 0.76) to near Rest Area</t>
  </si>
  <si>
    <t>23I01550005, 23I01550006, 23I01550007, 23I01550008, 23I01550009, 23I01550010</t>
  </si>
  <si>
    <t>NH-I-55-1(136) (23001-4178-04, 23001-8176-44)</t>
  </si>
  <si>
    <t>From Shelby County Line to west of SR-59</t>
  </si>
  <si>
    <t>24I00400005, 24I00400006</t>
  </si>
  <si>
    <t>NH-I-40-1(360) (24001-4151-04, 24001-8151-44)</t>
  </si>
  <si>
    <t>SR-456</t>
  </si>
  <si>
    <t>From SR-63 to near Pentecost Street</t>
  </si>
  <si>
    <t>STP/HSIP-456(12) (76010-3227-94, 76010-8227-14)</t>
  </si>
  <si>
    <t>From near New Hope Road to near Russell Road</t>
  </si>
  <si>
    <t>HSIP-33(130) (13003-3242-94, 13003-4242-04)</t>
  </si>
  <si>
    <t>SR-137</t>
  </si>
  <si>
    <t>From near SR-1 to Virginia State Line</t>
  </si>
  <si>
    <t>STP/HSIP-137(4) (82083-3226-94, 82083-8226-14)</t>
  </si>
  <si>
    <t>From near SR-81 to near Davis Road</t>
  </si>
  <si>
    <t>STP/HSIP-93(23) (90010-3216-94, 90010-8216-14)</t>
  </si>
  <si>
    <t>From near Vanderpool Road to near Scott County Line</t>
  </si>
  <si>
    <t>NH/HSIP-29(117) (65001-3272-94, 65001-8272-14)</t>
  </si>
  <si>
    <t>From Sevier County line to SR-92</t>
  </si>
  <si>
    <t>State Funded (45007-4224-04)</t>
  </si>
  <si>
    <t>SR-72</t>
  </si>
  <si>
    <t>From near Get Good Hollow Road to near Corporate Park Drive</t>
  </si>
  <si>
    <t>STP/HSIP-72(20) (53007-3218-94, 53007-8218-14)</t>
  </si>
  <si>
    <t>From near Pigeon Forge City Limits to SR-71</t>
  </si>
  <si>
    <t>78S24220003, 78S24220005, 78S24220007, 78S24220009</t>
  </si>
  <si>
    <t>STP/HSIP-NH-73(77) (78019-3222-94, 78019-4222-04, 78019-8222-14)</t>
  </si>
  <si>
    <t>From near Martin Road to near Coker Creek Elementary School</t>
  </si>
  <si>
    <t>STP/HSIP-68(58) (62007-3252-94, 62007-8252-14)</t>
  </si>
  <si>
    <t>From Anderson County Line to Heiskell Road</t>
  </si>
  <si>
    <t>411TLD Overlay @ 65 lb/sy</t>
  </si>
  <si>
    <t>STP-170(14) (47043-8213-14)</t>
  </si>
  <si>
    <t>SR-81</t>
  </si>
  <si>
    <t>From near I-26 to Washington County Line</t>
  </si>
  <si>
    <t>411D Overlay</t>
  </si>
  <si>
    <t>STP/HSIP-81(24) (86005-3211-94, 86005-8211-14)</t>
  </si>
  <si>
    <t>From Unicoi County Line to near Nolichucky River</t>
  </si>
  <si>
    <t>STP/HSIP-81(25) (90009-3242-94, 90009-8242-14)</t>
  </si>
  <si>
    <t>SR-326</t>
  </si>
  <si>
    <t>From near SR-1 to near I-40</t>
  </si>
  <si>
    <t>HSIP-326(3) (73012-3204-94, 73012-4204-04)</t>
  </si>
  <si>
    <t>From near SR-72 to near I-40</t>
  </si>
  <si>
    <t>73SR0580001</t>
  </si>
  <si>
    <t>HSIP-58(55) (73010-3242-94, 73010-4242-04, 73010-4243-04)</t>
  </si>
  <si>
    <t>From near Entrance to Walmart to SR-9</t>
  </si>
  <si>
    <t>HSIP-32(99) (15005-3265-94, 15005-4265-04)</t>
  </si>
  <si>
    <t>SR-333</t>
  </si>
  <si>
    <t>From near SR-73 to near Liberty Hill Drive</t>
  </si>
  <si>
    <t>STP/HSIP-333(29) (05015-3220-94, 05015-8220-14)</t>
  </si>
  <si>
    <t>From near SR-71 ramp to Union County Line</t>
  </si>
  <si>
    <t>State Funded (01005-4241-04)</t>
  </si>
  <si>
    <t>From Baker Street to Des Church Road</t>
  </si>
  <si>
    <t>HSIP-56(91) (31005-3277-94)</t>
  </si>
  <si>
    <t>Crab Mountain Road</t>
  </si>
  <si>
    <t>SA 25013(2), Crab Mountain Road, from Double Top Road to Little Crab Road</t>
  </si>
  <si>
    <t>Resurface 2.540 miles of Crab Mountain Road</t>
  </si>
  <si>
    <t>State Funded (25SAR1-S8-017)</t>
  </si>
  <si>
    <t>Coal Road / Powerline Road</t>
  </si>
  <si>
    <t>0A876</t>
  </si>
  <si>
    <t>SA 25045(1), Coal Road / Powerline Road, From Frank Campbell Road to Alf Threet Road</t>
  </si>
  <si>
    <t>Resurface 0.687 miles of Coal Road / Powerline Road</t>
  </si>
  <si>
    <t>State Funded (25SAR1-S8-018)</t>
  </si>
  <si>
    <t>Babb Dr</t>
  </si>
  <si>
    <t>0A997</t>
  </si>
  <si>
    <t>Babb Drive at NERR, LM 0.21 in Lebanon</t>
  </si>
  <si>
    <t>HSIP-R00S(502) (95945-3578-94)</t>
  </si>
  <si>
    <t>SR-435</t>
  </si>
  <si>
    <t>From near SR-394 to near SR-34</t>
  </si>
  <si>
    <t>STP/HSIP-435(7) (82101-3206-94, 82101-8206-14)</t>
  </si>
  <si>
    <t>From near Nixon Road to SR-33</t>
  </si>
  <si>
    <t>NH/HSIP-71(45) (47024-3240-94, 47024-8240-14)</t>
  </si>
  <si>
    <t>From near Broadway Street to Carter County Line</t>
  </si>
  <si>
    <t>STP/HSIP-91(52) (90011-3219-94, 90011-8219-14)</t>
  </si>
  <si>
    <t>From Washington County Line to SR-67</t>
  </si>
  <si>
    <t>STP/HSIP-91(53) (10009-3232-94, 10009-8232-14)</t>
  </si>
  <si>
    <t>SR-359</t>
  </si>
  <si>
    <t>From near I-26 to near Milligan Highway</t>
  </si>
  <si>
    <t>10SR0672001</t>
  </si>
  <si>
    <t>STP/HSIP-359(13) (10008-3221-94, 10008-4221-04, 10008-8221-14)</t>
  </si>
  <si>
    <t>From near SR-359 to near SR-91</t>
  </si>
  <si>
    <t>10SR0670007</t>
  </si>
  <si>
    <t>STP-NH/HSIP-67(38) (10006-3253-94, 10006-4253-04, 10006-8253-14)</t>
  </si>
  <si>
    <t>SR-173</t>
  </si>
  <si>
    <t>From Unicoi County Line to SR-37</t>
  </si>
  <si>
    <t>411 TLD @ 85 lb/sy</t>
  </si>
  <si>
    <t>HSIP-173(10) (10018-3208-94, 10018-4208-04)</t>
  </si>
  <si>
    <t>From SR-107 to Carter County Line</t>
  </si>
  <si>
    <t>State Funded (86007-4209-04)</t>
  </si>
  <si>
    <t>SR-449</t>
  </si>
  <si>
    <t>From SR-71 to near Center View Road</t>
  </si>
  <si>
    <t>78S25330001, 78S26050001, 78SR4490003</t>
  </si>
  <si>
    <t>STP/HSIP-449(12) (78449-3210-94, 78449-4210-04, 78449-8210-14)</t>
  </si>
  <si>
    <t>From near SR-91 to near Roan Creek</t>
  </si>
  <si>
    <t>HSIP-34(126) (46001-3223-94, 46001-4223-04)</t>
  </si>
  <si>
    <t>Fairview Cir</t>
  </si>
  <si>
    <t>Fairview Circle at NERR, LM 0.36 in Gordonsville</t>
  </si>
  <si>
    <t>HSIP-R00S(501) (80946-2507-94, 80946-3507-94)</t>
  </si>
  <si>
    <t>From near Murphey Lane to Hancock County Line</t>
  </si>
  <si>
    <t>STP-63(68) (13005-8235-14)</t>
  </si>
  <si>
    <t>From south of Lynn Drive to SR-35</t>
  </si>
  <si>
    <t>NH/HSIP-71(44) (78008-3265-94, 78008-8265-14)</t>
  </si>
  <si>
    <t>From the Cocke County Line to near Bright Hope Road</t>
  </si>
  <si>
    <t>411TLF Overlay @85lb/sy</t>
  </si>
  <si>
    <t>HSIP-35(76) (30005-3251-94, 30005-4251-04)</t>
  </si>
  <si>
    <t>From near Cloud Way to Greene County Line</t>
  </si>
  <si>
    <t>STP/HSIP-35(77) (15009-3229-94, 15009-8229-14)</t>
  </si>
  <si>
    <t>From near Promiseland Road to near Loop Circle</t>
  </si>
  <si>
    <t>HSIP-1(437) (29001-3232-94, 29001-4232-04)</t>
  </si>
  <si>
    <t>From SR-10 to Bedford County Line</t>
  </si>
  <si>
    <t>STP/HSIP-269(34) (75015-3208-94, 75015-8208-14)</t>
  </si>
  <si>
    <t>From north of Harding Place to I-440</t>
  </si>
  <si>
    <t>Mill &amp; 85 lb/sy TLD</t>
  </si>
  <si>
    <t>NH/HSIP-106(42) (19045-3245-94, 19045-8245-14)</t>
  </si>
  <si>
    <t>From Kraft Street to Trousdale County Line</t>
  </si>
  <si>
    <t>STP/HSIP-25(62) (83007-3215-94, 83007-8215-14)</t>
  </si>
  <si>
    <t>From Ardmore Ridge Road to Union Hill Road</t>
  </si>
  <si>
    <t>STP-7(40) (28002-8229-14)</t>
  </si>
  <si>
    <t>From near Highland Court to east of I-40</t>
  </si>
  <si>
    <t>NH/HSIP-26(78) (95008-3209-94, 95008-8209-14)</t>
  </si>
  <si>
    <t>SR-48</t>
  </si>
  <si>
    <t>From East Rickert Avenue to SR-49</t>
  </si>
  <si>
    <t>22FA0360001</t>
  </si>
  <si>
    <t>NH/HSIP-48(61) (22008-3227-94, 22008-4227-04, 22008-8227-14)</t>
  </si>
  <si>
    <t>From Oregon Road to south of SR-265</t>
  </si>
  <si>
    <t>State Funded (95023-4214-04)</t>
  </si>
  <si>
    <t>From Natchez Trace Parkway Overpass to Lawrence County Line</t>
  </si>
  <si>
    <t>NH-15(216) (91004-8254-14)</t>
  </si>
  <si>
    <t>From Wayne County Line to west of Scenic Road</t>
  </si>
  <si>
    <t>STP-NH-15(217) (50002-8252-14)</t>
  </si>
  <si>
    <t>From SR-155 to 31st Avenue North</t>
  </si>
  <si>
    <t>NH/HSIP-24(79) (19039-3235-94, 19039-8235-14)</t>
  </si>
  <si>
    <t>From near Rockvale Road to east of Clearidge Drive</t>
  </si>
  <si>
    <t>STP-99(63) (75013-8254-14)</t>
  </si>
  <si>
    <t>From south of Hillview Lane to Country Road</t>
  </si>
  <si>
    <t>NH/HSIP-6(139) (94003-3284-94, 94003-8284-14)</t>
  </si>
  <si>
    <t>SR-241</t>
  </si>
  <si>
    <t>From SR-240 to Lewis County Line</t>
  </si>
  <si>
    <t>STP-241(124) (50020-8211-14)</t>
  </si>
  <si>
    <t>From Lawrence County Line to Natchez Trace Parkway</t>
  </si>
  <si>
    <t>STP-241(125) (51010-8229-14)</t>
  </si>
  <si>
    <t>From SR-25 to SR-25</t>
  </si>
  <si>
    <t>85SR0100011, 85SR0100013</t>
  </si>
  <si>
    <t>STP-10(83) (85001-4228-04, 85001-8228-14)</t>
  </si>
  <si>
    <t>From Hickman County Line to SR-48A</t>
  </si>
  <si>
    <t>STP/HSIP-48(62) (22007-3253-94, 22007-8253-14)</t>
  </si>
  <si>
    <t>From SR-272 to SR-50</t>
  </si>
  <si>
    <t>STP/HSIP-129(15) (59019-3223-94, 59019-8223-14)</t>
  </si>
  <si>
    <t>From south of East Trinity Lane to near Broadmoor Drive</t>
  </si>
  <si>
    <t>NH-6(140) (19024-8212-14)</t>
  </si>
  <si>
    <t>Ramp C Bridge over SR-14, LM 20.23</t>
  </si>
  <si>
    <t>79SR0140061</t>
  </si>
  <si>
    <t>State Funded (79224-4211-04)</t>
  </si>
  <si>
    <t>Overdimensional (O/D) Load Escort by Tennessee Highway Patrol (THP) - Application No. 303001</t>
  </si>
  <si>
    <t>State Funded (99114-3111-04)</t>
  </si>
  <si>
    <t>Overdimensional (O/D) Load Escort by Tennessee Highway Patrol (THP) - Application No. 312097</t>
  </si>
  <si>
    <t>State Funded (99114-3116-04)</t>
  </si>
  <si>
    <t>Overdimensional (O/D) Load Escort by Tennessee Highway Patrol (THP) - Application No. 320531</t>
  </si>
  <si>
    <t>State Funded (99114-3125-04)</t>
  </si>
  <si>
    <t>Overdimensional (O/D) Load Escort by Tennessee Highway Patrol (THP) - Application No. 329915</t>
  </si>
  <si>
    <t>State Funded (99114-3129-04)</t>
  </si>
  <si>
    <t>Overdimensional (O/D) Load Escort by Tennessee Highway Patrol (THP) - Application No. 305724</t>
  </si>
  <si>
    <t>State Funded (99114-3133-04)</t>
  </si>
  <si>
    <t>Overdimensional (O/D) Load Escort by Tennessee Highway Patrol (THP) - Application No. 342594</t>
  </si>
  <si>
    <t>State Funded (99114-3135-04)</t>
  </si>
  <si>
    <t>Overdimensional (O/D) Load Escort by Tennessee Highway Patrol (THP) - Application No. 349276</t>
  </si>
  <si>
    <t>State Funded (99114-3136-04)</t>
  </si>
  <si>
    <t>Overdimensional (O/D) Load Escort by Tennessee Highway Patrol (THP) - Application No. 354088</t>
  </si>
  <si>
    <t>State Funded (99114-3137-04)</t>
  </si>
  <si>
    <t>State Funded (99114-3138-04)</t>
  </si>
  <si>
    <t>Overdimensional (O/D) Load Escort by Tennessee Highway Patrol (THP) - Application No. 357334</t>
  </si>
  <si>
    <t>State Funded (99114-3139-04)</t>
  </si>
  <si>
    <t>Overdimensional (O/D) Load Escort by Tennessee Highway Patrol (THP) - Application No. 360089</t>
  </si>
  <si>
    <t>State Funded (99114-3140-04)</t>
  </si>
  <si>
    <t>Overdimensional (O/D) Load Escort by Tennessee Highway Patrol (THP) - Application No. 362272</t>
  </si>
  <si>
    <t>State Funded (99114-3142-04)</t>
  </si>
  <si>
    <t>Overdimensional (O/D) Load Escort by Tennessee Highway Patrol (THP) - Application No. 314867</t>
  </si>
  <si>
    <t>State Funded (99114-3143-04)</t>
  </si>
  <si>
    <t>Overdimensional (O/D) Load Escort by Tennessee Highway Patrol (THP) - Application No. 371225</t>
  </si>
  <si>
    <t>State Funded (99114-3145-04)</t>
  </si>
  <si>
    <t>Overdimensional (O/D) Load Escort by Tennessee Highway Patrol (THP) - Application No. 365897</t>
  </si>
  <si>
    <t>State Funded (99114-3146-04)</t>
  </si>
  <si>
    <t>Overdimensional (O/D) Load Escort by Tennessee Highway Patrol (THP) - Application No. 375164</t>
  </si>
  <si>
    <t>State Funded (99114-3151-04)</t>
  </si>
  <si>
    <t>From north of East Church Street to Putnam County Line</t>
  </si>
  <si>
    <t>STP/HSIP-56(96) (21004-3262-94, 21004-8262-14)</t>
  </si>
  <si>
    <t>From Dekalb County Line to I-40</t>
  </si>
  <si>
    <t>STP/HSIP-56(93) (71007-3225-94, 71007-8225-14)</t>
  </si>
  <si>
    <t>From west of CR-750 to Polk County Line</t>
  </si>
  <si>
    <t>STP-163(10) (54023-8223-14)</t>
  </si>
  <si>
    <t>From McMinn County Line to SR-30</t>
  </si>
  <si>
    <t>STP-163(11) (70067-8204-14)</t>
  </si>
  <si>
    <t>From North of SR-58 to Tennessee River Bridge (Chickamauga Dam)</t>
  </si>
  <si>
    <t>Mill, CS, &amp; 411D</t>
  </si>
  <si>
    <t>NH/HSIP-153(17) (33052-3258-94, 33052-8258-14)</t>
  </si>
  <si>
    <t>From South of Airport Road to near ramp from Old US 127 S.</t>
  </si>
  <si>
    <t>NH-28(75) (25043-8217-14)</t>
  </si>
  <si>
    <t>From East of Orme Mtn Rd to near Elm Avenue</t>
  </si>
  <si>
    <t>Mill &amp; 1.25" CS Mix</t>
  </si>
  <si>
    <t>HSIP-156(20) (58024-3221-94, 58024-4221-04)</t>
  </si>
  <si>
    <t>From near SR-28 to Morgan County Line</t>
  </si>
  <si>
    <t>Scrub Seal</t>
  </si>
  <si>
    <t>State Funded (25013-4210-04)</t>
  </si>
  <si>
    <t>From north of Ten Mile Road to Roane County Line</t>
  </si>
  <si>
    <t>State Funded (61003-4264-04)</t>
  </si>
  <si>
    <t>From near I-24 to near Old Hillsboro Highway</t>
  </si>
  <si>
    <t>LM 17.74 to LM 21.52 Mill &amp; TLD/ LM 16.82 to LM 17.74 Mill, CS, &amp; 411D</t>
  </si>
  <si>
    <t>Mill &amp; TLD/Mill, CS, &amp; 411D</t>
  </si>
  <si>
    <t>STP-2(274) (16002-8215-14)</t>
  </si>
  <si>
    <t>Franklin, Coffee, Grundy</t>
  </si>
  <si>
    <t>From west of Rutledge Ford Road through Coffee County to west of I-24 in Grundy County.</t>
  </si>
  <si>
    <t>Mill &amp; 411D/CIR &amp; D</t>
  </si>
  <si>
    <t>State Funded (16006-4207-04)</t>
  </si>
  <si>
    <t>From north of Harve Lewis Drive to Cumberland County Line</t>
  </si>
  <si>
    <t>HSIP-28(79) (04001-3242-94, 04001-4241-04)</t>
  </si>
  <si>
    <t>M21LTHQ_R3I_M&amp;L_840INTERSTATE</t>
  </si>
  <si>
    <t>State Funded (98304-4111-04)</t>
  </si>
  <si>
    <t>MTA / RTA FFY17; SFY20 5307 TN2017-030 (S) Operating Funds</t>
  </si>
  <si>
    <t>State Funded (195307-S3-053)</t>
  </si>
  <si>
    <t>From South Bellevue Boulevard to South B.B. King Boulevard</t>
  </si>
  <si>
    <t>STP/HSIP-3(157) (79016-3231-94, 79016-8231-14)</t>
  </si>
  <si>
    <t>From Near Perkins Extended to I-240 Interchange</t>
  </si>
  <si>
    <t>STP-NH/HSIP-57(79) (79027-3220-94, 79027-8220-14)</t>
  </si>
  <si>
    <t>From near Boyd's Orchard Lane to near North SR-224</t>
  </si>
  <si>
    <t>55SR0150015, 55SR0150016</t>
  </si>
  <si>
    <t>STP-NH/HSIP-15(212) (55004-3245-94, 55004-4245-04, 55004-8245-14)</t>
  </si>
  <si>
    <t>From Selmer City Limit to near Boyd's Orchard Lane</t>
  </si>
  <si>
    <t>STP-NH/HSIP-15(213) (55004-3246-94, 55004-8246-14)</t>
  </si>
  <si>
    <t>From SR-103 to Obion County Line</t>
  </si>
  <si>
    <t>HSIP-78(25) (23011-3243-94, 23011-4243-04)</t>
  </si>
  <si>
    <t>From Ramer City Limits to Hardin County Line</t>
  </si>
  <si>
    <t>55SR0570025</t>
  </si>
  <si>
    <t>STP/HSIP-57(81) (55008-3246-94, 55008-4247-04, 55008-8246-14)</t>
  </si>
  <si>
    <t>SR-384</t>
  </si>
  <si>
    <t>From SR-59 to SR-3</t>
  </si>
  <si>
    <t>84SR0590015, 84SR0590017, 84SR3840003</t>
  </si>
  <si>
    <t>STP/HSIP-384(15) (84384-3219-94, 84384-4219-04, 84384-8219-14)</t>
  </si>
  <si>
    <t>SR-88</t>
  </si>
  <si>
    <t>From Dee Webb Road to Key Corner Road</t>
  </si>
  <si>
    <t>FDR &amp; TLD</t>
  </si>
  <si>
    <t>49SR0880019, 49SR0880029, 49SR0880031, 49SR0880035, 49SR0880041</t>
  </si>
  <si>
    <t>HSIP-88(19) (49008-3251-94, 49008-4251-04, 49008-4252-04)</t>
  </si>
  <si>
    <t>STP/HSIP-88(21) (49008-3254-94, 49008-8254-14)</t>
  </si>
  <si>
    <t>From near SR-218 to Rison Street</t>
  </si>
  <si>
    <t>40SR0540017</t>
  </si>
  <si>
    <t>NH/HSIP-54(50) (40003-3226-94, 40003-4226-04, 40003-8226-14)</t>
  </si>
  <si>
    <t>(Duplex Road), Bridge over I-65, LM 2.38</t>
  </si>
  <si>
    <t>94I00650001</t>
  </si>
  <si>
    <t>State Funded (94031-4212-04)</t>
  </si>
  <si>
    <t>Centerville: T-Hangar Construction</t>
  </si>
  <si>
    <t>State Funded (41555014020)</t>
  </si>
  <si>
    <t>SR-80</t>
  </si>
  <si>
    <t>near LM 4.2 (Slope Stabilization) (February 2019 Flood)</t>
  </si>
  <si>
    <t>repair slope failure below road</t>
  </si>
  <si>
    <t>STP-80(5) (80006-4245-04, 80ER19-M3-005)</t>
  </si>
  <si>
    <t>Piney Creek Road</t>
  </si>
  <si>
    <t>0A403</t>
  </si>
  <si>
    <t>SA 39045-1, Piney Creek Road from SR-22 to SR-22A</t>
  </si>
  <si>
    <t>State Funded (39SAR1-S8-018)</t>
  </si>
  <si>
    <t>(North Cedar Avenue) at Sequatchie Valley Railroad, LM 14.95 in South Pittsburg</t>
  </si>
  <si>
    <t>HSIP-R-156(19) (58024-2520-94)</t>
  </si>
  <si>
    <t>Turkeytown Road</t>
  </si>
  <si>
    <t>0A225</t>
  </si>
  <si>
    <t>SA 14023(1), Turkeytown Road, from Overton County Line to Dry Mill Creek Road</t>
  </si>
  <si>
    <t>State Funded (14SAR1-S8-012)</t>
  </si>
  <si>
    <t>SR-49</t>
  </si>
  <si>
    <t>From SR-48 to Timber Ridge Road</t>
  </si>
  <si>
    <t>STP/HSIP-49(54) (22010-3220-94, 22010-8220-14)</t>
  </si>
  <si>
    <t>Sugar Creek Road</t>
  </si>
  <si>
    <t>02621</t>
  </si>
  <si>
    <t>SA 4621(7), Sugar Creek Road from Greer Branch Road to LM 1.81</t>
  </si>
  <si>
    <t>State Funded (46SAR1-S8-017)</t>
  </si>
  <si>
    <t>Gainesboro: Phase 1 - T-hangar Preliminary Design</t>
  </si>
  <si>
    <t>State Funded (44555011820)</t>
  </si>
  <si>
    <t>near LM 7.2 Pyrite Encapsulation Site (Slope Stabilization)</t>
  </si>
  <si>
    <t>repair slope failure above road</t>
  </si>
  <si>
    <t>State Funded (29004-4246-04)</t>
  </si>
  <si>
    <t>Sweetwater CH Rd</t>
  </si>
  <si>
    <t>0A067</t>
  </si>
  <si>
    <t>Old Sweetwater Church Road (0A067) at Norfolk Southern Railroad, LM 0.01 near Sweetwater</t>
  </si>
  <si>
    <t>HSIP-R00S(508) (62945-2498-94)</t>
  </si>
  <si>
    <t>0A348</t>
  </si>
  <si>
    <t>Jackson Avenue at Norfolk Southern Railroad, LM 0.02 in Spring City</t>
  </si>
  <si>
    <t>HSIP-R00S(510) (72952-2514-94)</t>
  </si>
  <si>
    <t>Picadilly Ave</t>
  </si>
  <si>
    <t>0A665</t>
  </si>
  <si>
    <t>Piccadilly Avenue at Norfolk Southern Railroad, LM 0.60 in Spring City</t>
  </si>
  <si>
    <t>HSIP-R00S(511) (72952-2515-94)</t>
  </si>
  <si>
    <t>From Airport Road to Perry County Line</t>
  </si>
  <si>
    <t>85 LB/SY Thin Lift</t>
  </si>
  <si>
    <t>STP/HSIP-128(35) (91009-3201-94, 91009-8201-14)</t>
  </si>
  <si>
    <t>From SR-1 to SR-251</t>
  </si>
  <si>
    <t>STP/HSIP-24(82) (19038-3210-94, 19038-8210-14)</t>
  </si>
  <si>
    <t>SR-130</t>
  </si>
  <si>
    <t>From near Gant Hollow Road to SR-64</t>
  </si>
  <si>
    <t>02SR1300013, 02SR1300015</t>
  </si>
  <si>
    <t>STP/HSIP-130(27) (02013-3222-94, 02013-4222-04, 02013-8222-14)</t>
  </si>
  <si>
    <t>From near Jarrett Road to SR-25</t>
  </si>
  <si>
    <t>NH-41(27) (83008-8232-14)</t>
  </si>
  <si>
    <t>From Frye Road to Williamson County Line</t>
  </si>
  <si>
    <t>60SR0060079</t>
  </si>
  <si>
    <t>NH/HSIP-6(146) (60103-3210-94, 60103-4210-04, 60103-8210-14)</t>
  </si>
  <si>
    <t>SR-438</t>
  </si>
  <si>
    <t>From SR-13 to Hickman County Line</t>
  </si>
  <si>
    <t>68SR0500005</t>
  </si>
  <si>
    <t>STP/HSIP-438(9) (68004-3234-94, 68004-4234-04, 68004-8234-14)</t>
  </si>
  <si>
    <t>From Sugar Flat Road to east of Flat Rock Road</t>
  </si>
  <si>
    <t>STP/HSIP-141(42) (95014-3227-94, 95014-8227-14)</t>
  </si>
  <si>
    <t>SR-233</t>
  </si>
  <si>
    <t>From Stewart County Line to near John Taylor Road</t>
  </si>
  <si>
    <t>63003530001</t>
  </si>
  <si>
    <t>STP-233(8) (63055-4217-04, 63055-8217-14)</t>
  </si>
  <si>
    <t>SR-110</t>
  </si>
  <si>
    <t>From SR-274 to near Camargo Road</t>
  </si>
  <si>
    <t>STP-110(6) (52008-8220-14)</t>
  </si>
  <si>
    <t>From John Taylor Road to SR-76 (US-79)</t>
  </si>
  <si>
    <t>STP-233(9) (63055-8218-14)</t>
  </si>
  <si>
    <t>From near Bufords Station Road to Maury County Line</t>
  </si>
  <si>
    <t>85 LB/SY Thin lift</t>
  </si>
  <si>
    <t>STP/HSIP-7(43) (28003-3230-94, 28003-8230-14)</t>
  </si>
  <si>
    <t>From SR-96 to Wilson County Line</t>
  </si>
  <si>
    <t>STP/HSIP-266(34) (75022-3207-94, 75022-8207-14)</t>
  </si>
  <si>
    <t>From SR-266 to Cannon County Line</t>
  </si>
  <si>
    <t>STP/HSIP-96(61) (75011-3244-94, 75011-8244-14)</t>
  </si>
  <si>
    <t>From SR-50 to SR-7</t>
  </si>
  <si>
    <t>STP-247(20) (60023-8212-14)</t>
  </si>
  <si>
    <t>From Acorn Hill Drive to East Main Street</t>
  </si>
  <si>
    <t>43SR0130023, 43SR0130024</t>
  </si>
  <si>
    <t>STP/HSIP-13(86) (43005-3248-94, 43005-4248-04, 43005-8248-14)</t>
  </si>
  <si>
    <t>From north of Fishing Ford Road to near Northview Avenue</t>
  </si>
  <si>
    <t>NH/HSIP-50(76) (52006-3213-94, 52006-8213-14)</t>
  </si>
  <si>
    <t>From Williamson County Line to south of Swiss Avenue</t>
  </si>
  <si>
    <t>19SR0110001</t>
  </si>
  <si>
    <t>NH/HSIP-11(114) (19028-3253-94, 19028-4253-04, 19028-8253-14)</t>
  </si>
  <si>
    <t>From Browning Way to SR-238</t>
  </si>
  <si>
    <t>STP-237(19) (63030-8211-14)</t>
  </si>
  <si>
    <t>SR-246</t>
  </si>
  <si>
    <t>From near Forrest Street to SR-106</t>
  </si>
  <si>
    <t>STP/HSIP-246(6) (94029-3212-94, 94029-8212-14)</t>
  </si>
  <si>
    <t>From north of Topsy Road to Lewis County Line</t>
  </si>
  <si>
    <t>STP-99(65) (91020-8216-14)</t>
  </si>
  <si>
    <t>SR-387</t>
  </si>
  <si>
    <t>From SR-16 to SR-10</t>
  </si>
  <si>
    <t>STP/HSIP-387(6) (02006-3206-94, 02006-8206-14)</t>
  </si>
  <si>
    <t>From east of Long Pine Drive to north of Old Highway 79</t>
  </si>
  <si>
    <t>NH/HSIP-76(116) (81004-3248-94, 81004-8248-14)</t>
  </si>
  <si>
    <t>From Morrow Road to near Market Street</t>
  </si>
  <si>
    <t>28I00650003, 28SR0070007</t>
  </si>
  <si>
    <t>STP/HSIP-7(44) (28002-3232-94, 28002-4132-04, 28002-8232-14)</t>
  </si>
  <si>
    <t>From near Polly Road to south of Prospect Road</t>
  </si>
  <si>
    <t>STP-7(45) (28002-8233-14)</t>
  </si>
  <si>
    <t>Lincoln, Moore</t>
  </si>
  <si>
    <t>From Gill Road to Bedford County Line</t>
  </si>
  <si>
    <t>NH-10(85) (52003-8220-14, 64001-8205-14)</t>
  </si>
  <si>
    <t>From I-840 to near SR-397</t>
  </si>
  <si>
    <t>STP-NH/HSIP-6(148) (94003-3285-94, 94003-8285-14)</t>
  </si>
  <si>
    <t>From east of SR-264 to Putnam County Line</t>
  </si>
  <si>
    <t>HSIP-24(84) (80002-3268-94, 80002-4268-04)</t>
  </si>
  <si>
    <t>From south of Woodmont Boulevard to 15th Avenue</t>
  </si>
  <si>
    <t>NH/HSIP-1(434) (19019-3224-94, 19019-8224-14)</t>
  </si>
  <si>
    <t>From west of Gore Road to near West Gaines Street</t>
  </si>
  <si>
    <t>Profile Mill, CS &amp; 411D</t>
  </si>
  <si>
    <t>NH-15(218) (50002-8253-14)</t>
  </si>
  <si>
    <t>From Maury County Line to SR-11</t>
  </si>
  <si>
    <t>59SR0990001</t>
  </si>
  <si>
    <t>HSIP-99(68) (59009-3212-94, 59009-4212-04, 59009-4213-04)</t>
  </si>
  <si>
    <t>Tiger Creek Road</t>
  </si>
  <si>
    <t>01427</t>
  </si>
  <si>
    <t>SA 1002(4), Tiger Creek Road From: SR-37 at LM 0.00 To: LM 2.51</t>
  </si>
  <si>
    <t>State Funded (10SAR1-S8-013)</t>
  </si>
  <si>
    <t>(US-11/70, East Magnolia Avenue), From North Bertrand Street to North Kyle Street</t>
  </si>
  <si>
    <t>Construct streetscape improvements along Magnolia Avenue from N. Bertrand Street. to N. Kyle Street. Improvements will include raised medians replacing center left-turn lanes, signal improvements, bike lanes, improved sidewalks, transit stops, and amenities</t>
  </si>
  <si>
    <t>STP-M-1(421) (47LPLM-F3-185)</t>
  </si>
  <si>
    <t>New She Boss Road</t>
  </si>
  <si>
    <t>New She Boss Road, From She Boss Road to Falls Branch Road</t>
  </si>
  <si>
    <t>This project will resurface 4.1 miles of New She Boss Rd, a rural local road maintained by the Hickman County Highway Department. The road runs parallel to the Natchez Trace Parkway. The project will begin at She Boss Road and end at Falls Branch Road.</t>
  </si>
  <si>
    <t>TN-FLAP(29) (41LPLM-F3-005)</t>
  </si>
  <si>
    <t>From near SR-1 (US-70S) to near SR-24 (US-70)</t>
  </si>
  <si>
    <t>19I00400014, 19I00400015, 19I00400017</t>
  </si>
  <si>
    <t>NH-I-40-3(169) (19103-4107-04, 19103-8108-44)</t>
  </si>
  <si>
    <t>From I-40 split to I-440 spilt</t>
  </si>
  <si>
    <t>19I00240005, 19I00240006, 19I00240097, 19I00240305</t>
  </si>
  <si>
    <t>NH-I-24-1(130) (19106-4101-04, 19106-8101-44)</t>
  </si>
  <si>
    <t>Hickman, Humphreys</t>
  </si>
  <si>
    <t>From near SR-230 to Hickman County Line</t>
  </si>
  <si>
    <t>Mill, CS &amp; OGFC (WB Const 2017)</t>
  </si>
  <si>
    <t>NH-I-40-3(170) (41001-8155-44, 43002-8110-44)</t>
  </si>
  <si>
    <t>From near Arlington Avenue to near SR-255</t>
  </si>
  <si>
    <t>19I00240003, 19I00400125, 19I00400309</t>
  </si>
  <si>
    <t>NH-I-40-5(151) (19008-4197-04, 19008-8198-44)</t>
  </si>
  <si>
    <t>Bridge over Jug Creek, LM 4.60</t>
  </si>
  <si>
    <t>PE and Construction for Bridge repair</t>
  </si>
  <si>
    <t>95S63020005</t>
  </si>
  <si>
    <t>State Funded (95023-4215-04)</t>
  </si>
  <si>
    <t>SR-325</t>
  </si>
  <si>
    <t>From Star Point Road to SR-111</t>
  </si>
  <si>
    <t>STP-325(11) (69013-8208-14)</t>
  </si>
  <si>
    <t>From North of Jim Beaty Road to Pendergrass Road</t>
  </si>
  <si>
    <t>NH-111(117) (69002-8256-14)</t>
  </si>
  <si>
    <t>From North of SR-295 to South of Red Hill Church Road</t>
  </si>
  <si>
    <t>69SR0420005</t>
  </si>
  <si>
    <t>NH-111(118) (69002-4257-04, 69002-8257-14)</t>
  </si>
  <si>
    <t>From near Obey River to Kentucky State Line</t>
  </si>
  <si>
    <t>STP-53(58) (14006-8233-14)</t>
  </si>
  <si>
    <t>From SR-53 to west of Poor House Road</t>
  </si>
  <si>
    <t>NH-52(91) (14002-8257-14)</t>
  </si>
  <si>
    <t>From Warren County Line to SR-56</t>
  </si>
  <si>
    <t>STP-288(10) (21016-8216-14)</t>
  </si>
  <si>
    <t>SR-290</t>
  </si>
  <si>
    <t>From Shipley Road to SR-135</t>
  </si>
  <si>
    <t>STP/HSIP-290(9) (71038-3219-94, 71038-8219-14)</t>
  </si>
  <si>
    <t>From SR-136 to Putnam County Line</t>
  </si>
  <si>
    <t>MICRO/THIN</t>
  </si>
  <si>
    <t>STP/HSIP-135(30) (93016-3209-94, 93016-8209-14)</t>
  </si>
  <si>
    <t>From White County Line to West of Grider Road</t>
  </si>
  <si>
    <t>71F00130007</t>
  </si>
  <si>
    <t>STP/HSIP-135(31) (71064-3216-94, 71064-4216-04, 71064-8216-14)</t>
  </si>
  <si>
    <t>From near SR-135 to SR-111</t>
  </si>
  <si>
    <t>STP/HSIP-136(26) (93007-3206-94, 93007-8206-14)</t>
  </si>
  <si>
    <t>From south of Overpass Road to Putnam County Line</t>
  </si>
  <si>
    <t>93SR1110013, 93SR1110014, 93SR1110017, 93SR1110018</t>
  </si>
  <si>
    <t>NH-111(119) (93003-4236-04, 93003-8236-14)</t>
  </si>
  <si>
    <t>From White County Line to North of SR-136</t>
  </si>
  <si>
    <t>NH-111(120) (71004-8232-14)</t>
  </si>
  <si>
    <t>Crossville: Maintenance Building Upgrades</t>
  </si>
  <si>
    <t>State Funded (18555014820)</t>
  </si>
  <si>
    <t>SR-378</t>
  </si>
  <si>
    <t>From SR-29 to west of SR-29</t>
  </si>
  <si>
    <t>STP/HSIP-378(8) (72002-3207-94, 72002-8207-14)</t>
  </si>
  <si>
    <t>From East of Railroad Street to near SR-29</t>
  </si>
  <si>
    <t>STP/HSIP-30(89) (72004-3237-94, 72004-8237-14)</t>
  </si>
  <si>
    <t>From SR-8 to near Missionary Ridge Tunnel</t>
  </si>
  <si>
    <t>NH/HSIP-2(281) (33010-3234-94, 33010-8234-14)</t>
  </si>
  <si>
    <t>From East of East 29th Street to SR-2</t>
  </si>
  <si>
    <t>NH/HSIP-8(62) (33015-3262-94, 33015-8262-14)</t>
  </si>
  <si>
    <t>From near Welch Street to north of Payne Lane</t>
  </si>
  <si>
    <t>NH/HSIP-29(118) (72079-3215-94, 72079-8215-14)</t>
  </si>
  <si>
    <t>From SR-68 to near SR-29</t>
  </si>
  <si>
    <t>STP/HSIP-302(9) (72017-3216-94, 72017-8216-14)</t>
  </si>
  <si>
    <t>From north of Sims Road to south of SR-60</t>
  </si>
  <si>
    <t>HSIP-58(58) (33044-3253-94, 33044-4253-04)</t>
  </si>
  <si>
    <t>From north of SR-52 to north of Kip Chase Road</t>
  </si>
  <si>
    <t>NH/HSIP-28(81) (25043-3218-94, 25043-8218-14)</t>
  </si>
  <si>
    <t>From South of East Volunteer Drive to SR-294</t>
  </si>
  <si>
    <t>NH/HSIP-111(121) (67001-3297-94, 67001-8297-14)</t>
  </si>
  <si>
    <t>From Hamilton County Line to near SR-29</t>
  </si>
  <si>
    <t>STP-NH-60(38) (72006-8215-14)</t>
  </si>
  <si>
    <t>From east of McInturff Road to near Tennessee River</t>
  </si>
  <si>
    <t>STP-NH-60(39) (61004-8216-14)</t>
  </si>
  <si>
    <t>From south of Henry Road to west of SR-58</t>
  </si>
  <si>
    <t>STP/HSIP-312(18) (33053-3223-94, 33053-8223-14)</t>
  </si>
  <si>
    <t>SR-304</t>
  </si>
  <si>
    <t>From North of SR-68 to Roane County Line</t>
  </si>
  <si>
    <t>STP-304(13) (61007-8213-14)</t>
  </si>
  <si>
    <t>From I-275 / I-75 to I-40</t>
  </si>
  <si>
    <t>Full depth rehab/replacement</t>
  </si>
  <si>
    <t>47I06400009, 47I06400013, 47I06400021, 47I06400022, 47I06400033, 47I06400034, 47I06400035, 47I06400036</t>
  </si>
  <si>
    <t>NH-I-640-7(183) (47008-4157-04, 47008-8157-44)</t>
  </si>
  <si>
    <t>From near Campbell Station Road to near SR-131</t>
  </si>
  <si>
    <t>Mill, BM, D, E-sho</t>
  </si>
  <si>
    <t>NH-I-40-7(182) (47002-8171-44)</t>
  </si>
  <si>
    <t>Bush Rd</t>
  </si>
  <si>
    <t>0A337</t>
  </si>
  <si>
    <t>Bush Road at CSX Railroad, LM 3.54 near Oak Ridge</t>
  </si>
  <si>
    <t>Railroad crossing safety improvement project; Section 130</t>
  </si>
  <si>
    <t>HSIP-R00S(514) (01946-2449-94)</t>
  </si>
  <si>
    <t>Gibson Ln</t>
  </si>
  <si>
    <t>0A817</t>
  </si>
  <si>
    <t>Gibson Lane at CSX Railroad, LM 0.12 in LaFollette</t>
  </si>
  <si>
    <t>HSIP-R00S(515) (07951-2571-94)</t>
  </si>
  <si>
    <t>Crownover Road</t>
  </si>
  <si>
    <t>0A591</t>
  </si>
  <si>
    <t>Crownover Road, Bridge over Crow Creek, LM 0.19</t>
  </si>
  <si>
    <t>Replace Bridge at 26-0A591-0.19</t>
  </si>
  <si>
    <t>260A5910001</t>
  </si>
  <si>
    <t>BRZ-2600(47) (26071-3403-94)</t>
  </si>
  <si>
    <t>Bridge (Left Lanes) over Lickton Pike, LM 7.22</t>
  </si>
  <si>
    <t>19I00240070</t>
  </si>
  <si>
    <t>State Funded (19001-4148-04)</t>
  </si>
  <si>
    <t>Candora Rd</t>
  </si>
  <si>
    <t>0B416</t>
  </si>
  <si>
    <t>Candora Road at CSX Railroad, LM 0.25 in Knoxville</t>
  </si>
  <si>
    <t>HSIP-R00S(524) (47954-2578-94)</t>
  </si>
  <si>
    <t>Live Probe Data License (Annual Cost)</t>
  </si>
  <si>
    <t>Purchase of Live Probe Data License for monitoring of the roadway network in the TMCs</t>
  </si>
  <si>
    <t>State Funded (99113-4945-04)</t>
  </si>
  <si>
    <t>ITS Research and Development (Consultant Services &amp; Equipment)</t>
  </si>
  <si>
    <t>State Funded (99113-4946-04)</t>
  </si>
  <si>
    <t>Traffic Engineering Consultant Services</t>
  </si>
  <si>
    <t>The Traffic Operations Division will utilize this funding for operational studies, design criteria and standards updates, system performance measures tool enhancement, and TSMO initiatives in areas such as motorist information and ICM Operations.  This budget item increased to cover study needs for all Offices of the Traffic Operations Division and not just the Traffic Engineering Office.</t>
  </si>
  <si>
    <t>State Funded (99113-4947-04)</t>
  </si>
  <si>
    <t>Spot Operations Improvement and Pilots (Statewide)</t>
  </si>
  <si>
    <t>The Traffic Engineering office will utilize this funding for piloting innovative operational and/or safety strategies in Tennessee that can be rapidly deployed to address concerns from the public or as a stop gap measure while a permanent solution is being pursued.</t>
  </si>
  <si>
    <t>State Funded (99113-4948-04)</t>
  </si>
  <si>
    <t>Traffic Signal Modernization Program (TSMP)</t>
  </si>
  <si>
    <t>The Traffic Engineering Office will utilize this funding to provide improvements to traffic signals at strategic locations on the state highway system.  These improvements could include signal retiming, installing vehicle detection that is easier to maintain, and safety enhancements such as signal backplates in distressed counties in rural Tennessee.  The improvements could also provide signal interconnect to close a critical gap in communications infrastructure for suburban or urban signal systems.</t>
  </si>
  <si>
    <t>State Funded (99113-4949-04)</t>
  </si>
  <si>
    <t>Mobile Radio Installation Support</t>
  </si>
  <si>
    <t>Support the installation of the mobile radios in Maintenance &amp; Construction vehicles. This will help accelerate the radio system update by supplementing staff capabilities with a 3rd party for vehicle installations.  The funds will also be used for wireless infrastructure support.</t>
  </si>
  <si>
    <t>State Funded (99113-4950-04)</t>
  </si>
  <si>
    <t>Knoxville Travel Time Signs for I-40/I-640</t>
  </si>
  <si>
    <t>Install I-40/I-640 travel time signs on I-40 at LMs 14.85 and 24.56</t>
  </si>
  <si>
    <t>State Funded (47100-4118-04)</t>
  </si>
  <si>
    <t>Intersection at Broad Street/Rufus Taylor Road, LM 4.91 (TSMP)</t>
  </si>
  <si>
    <t>Upgrade Controller and Traffic Signal Heads (Carter County)</t>
  </si>
  <si>
    <t>State Funded (10011-4257-04)</t>
  </si>
  <si>
    <t>(US-411), Intersection at SR-360 in Vonore (TSMP)</t>
  </si>
  <si>
    <t>Upgrade Traffic Signal Heads (Town of Vonore)</t>
  </si>
  <si>
    <t>State Funded (62004-4256-04)</t>
  </si>
  <si>
    <t>Intersection at Claude Terry Drive in Oneida (TSMP)</t>
  </si>
  <si>
    <t>Upgrade Traffic Signal Heads (Town of Oneida)</t>
  </si>
  <si>
    <t>State Funded (76001-4287-04)</t>
  </si>
  <si>
    <t>(N. Main Street), Intersection at N. Elm Avenue/Jackson Avenue in Erwin (TSMP)</t>
  </si>
  <si>
    <t>Upgrade Traffic Signal Controller (Town of Erwin)</t>
  </si>
  <si>
    <t>State Funded (86006-4237-04)</t>
  </si>
  <si>
    <t>Intersection at Old SR-42/Rickman Road in Livingston (TSMP)</t>
  </si>
  <si>
    <t>Upgrade Controller and Traffic Signal Heads (Town of Livingston)</t>
  </si>
  <si>
    <t>State Funded (67001-4296-04)</t>
  </si>
  <si>
    <t>SR-84</t>
  </si>
  <si>
    <t>at Difficult Lane (TSMP)</t>
  </si>
  <si>
    <t>Upgrade Warning Sign Flasher (Overton County)</t>
  </si>
  <si>
    <t>State Funded (67004-4216-04)</t>
  </si>
  <si>
    <t>(US-64), Intersection at Old US-64 in Bolivar (TSMP)</t>
  </si>
  <si>
    <t>Upgrade Traffic Signal Heads/Detection (City of Bolivar)</t>
  </si>
  <si>
    <t>State Funded (35001-4272-04)</t>
  </si>
  <si>
    <t>Intersection at Dupree Avenue in Brownsville (TSMP)</t>
  </si>
  <si>
    <t>Upgrade Traffic Signal Heads (City of Brownsville)</t>
  </si>
  <si>
    <t>State Funded (38003-4234-04)</t>
  </si>
  <si>
    <t>Intersection at S. Miles Avenue in Union City (TSMP)</t>
  </si>
  <si>
    <t>Upgrade Intersection Control Beacon (City of Union City)</t>
  </si>
  <si>
    <t>State Funded (66431-4206-04)</t>
  </si>
  <si>
    <t>Intersection at Wilson Street in Dresden (TSMP)</t>
  </si>
  <si>
    <t>Upgrade Controller and Traffic Signal Heads (City of Dresden)</t>
  </si>
  <si>
    <t>State Funded (92005-4223-04)</t>
  </si>
  <si>
    <t>Traffic Operations Program Plan Update</t>
  </si>
  <si>
    <t>Development of a strategic program plan is required to adequately plan and budget for future technological deployments in Tennessee, provide strategic support for the Regions, and make wise investments of our TSMO resources. The current Program Plan was developed in 2017 and needs significant update to reflect changes in the industry and the growth of the Traffic Operations Division. Other DOTs are also actively engaged in similar endeavors.</t>
  </si>
  <si>
    <t>Planning</t>
  </si>
  <si>
    <t>(US-27), From near SR-297 (Industrial Lane) to near Litton Road in Oneida (TSMP)</t>
  </si>
  <si>
    <t>Upgrade Traffic Signal Heads for 3 intersections on the SR-29 Corridor in Oneida (TSMP): SR-29 / Industrial Ln, SR-29 / 3rd St, SR-29 / Litton Rd</t>
  </si>
  <si>
    <t>State Funded (76001-4291-04)</t>
  </si>
  <si>
    <t>From near Gainesboro Elementary School to near SR-53 in Gainesboro (TSMP)</t>
  </si>
  <si>
    <t>Upgrade Traffic Signal Heads and School Zone Signals on the SR-56 Corridor in the Town of Gainesboro (TSMP):  SR-56 / SR-53, SR-56 NB School Zone, SR-56 SB School Zone</t>
  </si>
  <si>
    <t>State Funded (44003-4238-04)</t>
  </si>
  <si>
    <t>(US-43), From near East Gaines Street to near Geri Street in Lawrenceburg (TSMP)</t>
  </si>
  <si>
    <t>Upgrade Traffic Signal Controllers (TSMP) for 5 intersections: SR-6 / Kroger Entrance, SR-6 / Weakley Creek Rd., SR-6 / 4th St., SR-6 / 1st St., SR-6 / E. Gaines St.</t>
  </si>
  <si>
    <t>State Funded (50001-4279-04)</t>
  </si>
  <si>
    <t>SR-1 (US-70), Six (6) Intersections from S. Wilson Street to Gaines Street; SR-111, Intersection at Roosevelt Drive; and SR-289, Intersection at Turntable Road in Sparta (TSMP)</t>
  </si>
  <si>
    <t>Upgrade Signal Controller/Signal Heads at various Intersections in Sparta:  SR-1 / Wilson St, SR-1 / Carter St, SR-1 / Church St, SR-1 / Main St, SR-1 / Butler St, SR-1 / Gaines St, SR-111 / Roosevelt Dr, SR-289 / Turntable Rd</t>
  </si>
  <si>
    <t>State Funded (93950-4216-04)</t>
  </si>
  <si>
    <t>(US-412), From near SR-114 (Natchez Trace Drive) to near Madison Avenue in Lexington (TSMP)</t>
  </si>
  <si>
    <t>Upgrade Traffic Signal Detection for 2 Intersections:  SR-20 / Natchez Trace Dr., SR-20 / Madison Ave.</t>
  </si>
  <si>
    <t>State Funded (39003-4284-04)</t>
  </si>
  <si>
    <t>Camden: Design Taxiway Connector Replacement</t>
  </si>
  <si>
    <t>State Funded (03555012819)</t>
  </si>
  <si>
    <t>Ryan Healey</t>
  </si>
  <si>
    <t>Clifton: T-Hangar Conceptual Design</t>
  </si>
  <si>
    <t>State Funded (91555012520)</t>
  </si>
  <si>
    <t>Bridges (L&amp;R) over Lick Creek, LM 5.69</t>
  </si>
  <si>
    <t>30SR0340007, 30SR0340008</t>
  </si>
  <si>
    <t>State Funded (30002-4255-04)</t>
  </si>
  <si>
    <t>M20LTR2_C26SR_SML STR SR50 LM7.6</t>
  </si>
  <si>
    <t>State Funded (26005-4231-04)</t>
  </si>
  <si>
    <t>M20LTR2_C06SR_SML STR SR60 LM15.851 AND LM15.907</t>
  </si>
  <si>
    <t>Replace Driveway Culverts at LM 15.85 and 15.90</t>
  </si>
  <si>
    <t>State Funded (06009-4250-04)</t>
  </si>
  <si>
    <t>Sue Drive</t>
  </si>
  <si>
    <t>0A549</t>
  </si>
  <si>
    <t>SA 20028(2), Sue Drive From: Bobs Landing Road To: LM 1.135</t>
  </si>
  <si>
    <t>State Funded (20SAR1-S8-015)</t>
  </si>
  <si>
    <t>Hattie Ave and 3rd Street from S. Riverside Drive to S. Main Street</t>
  </si>
  <si>
    <t>Rehabilitation of a historic transportation bridge for pedestrian use.</t>
  </si>
  <si>
    <t>Historic Rehabilitation</t>
  </si>
  <si>
    <t>TAP-9107(31) (10LPLM-F3-023)</t>
  </si>
  <si>
    <t>SR-48, From Academy Street to SR-49; SR-49, From SR-48 to Robertson Street; Academy Street, From Humphries Street to SR-48</t>
  </si>
  <si>
    <t>Construction of sidewalks along the east side of SR-48. to SR-49. SR-49 to a trailhead at the corner of Robertson Street and the south side of Academy Street from Humphries Street to SR-48 Project also includes drainage improvements, curb and gutter, pavement markings and ADA upgrades, crosswalks and intersection improvements.</t>
  </si>
  <si>
    <t>TAP-2200(21) (22LPLM-F3-035)</t>
  </si>
  <si>
    <t>James White Parkway Urban Wilderness Corridor Study</t>
  </si>
  <si>
    <t>Traffic analysis of the James White Parkway corridor and adjacent connecting road networks to study future vehicle, bicycle, and pedestrian needs.</t>
  </si>
  <si>
    <t>Northcutt Cove Road</t>
  </si>
  <si>
    <t>0928</t>
  </si>
  <si>
    <t>0928-5.18, Northcutt Cove Road Bridge over Big Hayes Creek</t>
  </si>
  <si>
    <t>Replace Bridge No. 89S43980005</t>
  </si>
  <si>
    <t>89S4398005</t>
  </si>
  <si>
    <t>State Funded (89SAB1-S3-004)</t>
  </si>
  <si>
    <t>Out of Bounds Road</t>
  </si>
  <si>
    <t>BG A490-1.35, Out of Bounds Road over Lower Forked Deer River</t>
  </si>
  <si>
    <t>Replace Bridge No. 490A0350001</t>
  </si>
  <si>
    <t>490A0350001</t>
  </si>
  <si>
    <t>State Funded (49SAB1-S3-018)</t>
  </si>
  <si>
    <t>Bridges over Overflow, LM 8.5 and Branch, LM 8.85</t>
  </si>
  <si>
    <t>Bridge replacement and shoulder widening on existing alignment</t>
  </si>
  <si>
    <t>55SR0570007, 55SR0570009</t>
  </si>
  <si>
    <t>BR-STP-57(84) (55008-3248-94)</t>
  </si>
  <si>
    <t>Chattanooga: Hangar 20</t>
  </si>
  <si>
    <t>State Funded (33555053120)</t>
  </si>
  <si>
    <t>2021 Rec Trails Program Administrative Charges</t>
  </si>
  <si>
    <t>Rec Trails - TDEC</t>
  </si>
  <si>
    <t>M'boro FFY17; SFY20 5307 (S) Capital Funds</t>
  </si>
  <si>
    <t>TN201902902 (755307-S3-026)</t>
  </si>
  <si>
    <t>Sevierville: Sinkhole Repair-Construction</t>
  </si>
  <si>
    <t>State Funded (78555050220)</t>
  </si>
  <si>
    <t>MATA FFY19; SFY20 5337 TN2019-013 (S) Capital Funds</t>
  </si>
  <si>
    <t>State Funded (795337-S3-006)</t>
  </si>
  <si>
    <t>MATA FFY19; SFY20 5307 TN2019008 (S) Capital Funds</t>
  </si>
  <si>
    <t>State Funded (795307-S3-025)</t>
  </si>
  <si>
    <t>Pickle RD</t>
  </si>
  <si>
    <t>01032</t>
  </si>
  <si>
    <t>SA 02001(3) Pickle Rd from Marshall Co line to Adams Hollow Rd</t>
  </si>
  <si>
    <t>State Funded (02SAR1-S8-009)</t>
  </si>
  <si>
    <t>WSP SFY20 5304 TO:WSP001022 FY15-TN800008;FY13-TN800006 - PFMT ITS/Planning/ RTAP-FY18 TN2018043</t>
  </si>
  <si>
    <t>State Funded (995304-S3-014)</t>
  </si>
  <si>
    <t>SR-19</t>
  </si>
  <si>
    <t>From near Eastland Avenue to Haywood County Line</t>
  </si>
  <si>
    <t>HIR w/TLD Overlay</t>
  </si>
  <si>
    <t>STP/HSIP-19(57) (49005-3230-94, 49005-8230-14)</t>
  </si>
  <si>
    <t>Bridges over Spring Creek, LM 18.61</t>
  </si>
  <si>
    <t>95I00400037, 95I00400038</t>
  </si>
  <si>
    <t>State Funded (95100-4114-04)</t>
  </si>
  <si>
    <t>Bristol SPR PLANNING FY 2020, 2021</t>
  </si>
  <si>
    <t>Bristol TDM On-call SPR PLANNING FY 2020, 2021</t>
  </si>
  <si>
    <t>Jackson MPO On-Call - 2050 Long Range Transportation Plan-FY 2020, 2022</t>
  </si>
  <si>
    <t>Overdimensional (O/D) Load Escort by Tennessee Highway Patrol (THP) - Permit 341602</t>
  </si>
  <si>
    <t>State Funded (98200-3152-04)</t>
  </si>
  <si>
    <t>Overdimensional (O/D) Load Escort by Tennessee Highway Patrol (THP) - Application No. 388388</t>
  </si>
  <si>
    <t>State Funded (98THP1-S3-008)</t>
  </si>
  <si>
    <t>Overdimensional (O/D) Load Escort by Tennessee Highway Patrol (THP) - Application No. 474495</t>
  </si>
  <si>
    <t>State Funded (98THP1-S3-030)</t>
  </si>
  <si>
    <t>SR-282</t>
  </si>
  <si>
    <t>M20LTHQ_C18SR_SML STR SR282 LM 2.37</t>
  </si>
  <si>
    <t>State Funded (18024-4210-04)</t>
  </si>
  <si>
    <t>MTA TNKidneyFound FFY17; SFY20 5310 TN2019025 (S) Operating</t>
  </si>
  <si>
    <t>State Funded (195310-S3-033)</t>
  </si>
  <si>
    <t>MTA SeniorRidesNashville FFY17; SFY20 5310 TN2019025 (S&amp;F) Cap / Operating Funds</t>
  </si>
  <si>
    <t>State Funded (195310-S3-035)</t>
  </si>
  <si>
    <t>Various Streets in Covington</t>
  </si>
  <si>
    <t>* e-grants 186*  Roadway repair, resurfacing, minor drainage, curb and gutter repair, striping and signage   East Ripley Avenue,  from railroad crossing to Hope Street LM .430-.540  Hope Street,  from North Industrial Road to Hwy 51 North LM .000-.980  Tennessee Avenue, from Simonton Street to Hwy 51 North LM .000-.630  Murphy Avenue, from Shelton Street to Simonton Street LM .900-1.070  South College Street, from West Sherrod Avenue to SR-59 (Mueller Brass Road) LM .000-1.495</t>
  </si>
  <si>
    <t>STP-M-9403(12) (84LPLM-F3-055)</t>
  </si>
  <si>
    <t>Safer and Complete Streets Study</t>
  </si>
  <si>
    <t>This project will focus on the  street network in Knoxville, with a goal of identifying projects to make the system safer, more efficient, and more inclusive. This project will study collector and arterial roadways and identify safety and facility improvements for motor vehicles, pedestrians, bicyclists and transit. In addition, the study will identify characteristics that are barriers/limiters to travel for each of these modes and which create safety concerns. Some characteristics that may be used to identify projects may include: lane width, horizontal and vertical curves, and the need for pedestrian and bicycle facilities.</t>
  </si>
  <si>
    <t>(Poplar Avenue) Culverts replacements- Phase V</t>
  </si>
  <si>
    <t>**E-grants 214*** replace or rehabilitate the corrugated metal culverts beneath Poplar Avenue at various locations. The two terminus points are 1) Poplar Ave. and Riverdale Rd. and 2) Poplar Ave. and Bedford Ln. The location of each culvert is as follows 1) East of Riverdale Rd. and Poplar Ave. 2) Poplar Ave. and Carters Grove Ln. 3) West of Kimbrough and Poplar Ave. 4) Kimbrough and Poplar Ave. 5.) East of Johnson Rd. and Poplar 6) West of Poplar and Bedford Ln.</t>
  </si>
  <si>
    <t>STP-M-57(85) (79LPLM-F3-673)</t>
  </si>
  <si>
    <t>Swan Creek Rd</t>
  </si>
  <si>
    <t>0A526</t>
  </si>
  <si>
    <t>SA 52041 (1), Swan Creek Rd from SR-273 to Horseshoe Rd</t>
  </si>
  <si>
    <t>State Funded (52SAR1-S8-011)</t>
  </si>
  <si>
    <t>Bridge over Bat Creek, LM 8.78</t>
  </si>
  <si>
    <t>130001.00</t>
  </si>
  <si>
    <t>State Funded (62080-4207-04)</t>
  </si>
  <si>
    <t>MTA Project Return FFY17; SFY20 5307 TN2019024 (S) Operating Funds</t>
  </si>
  <si>
    <t>State Funded (195307-S3-066)</t>
  </si>
  <si>
    <t>Neshoba Road, from SR-177(South Germantown Road) to Exeter Road; Wolf River Boulevard from Germantown City Limits LM 1.66 to Riverdale Road</t>
  </si>
  <si>
    <t>**e-grants 216** Replacement of deteriorated curb/gutter and sidewalk, full depth pavement replacement as needed, mill/overlay, new striping and updated signage on Neshoba Road from SR-177 to Exeter Road. Mill and overlay, new striping, updated signage, and necessary pedestrian and bicycle accommodations for Wolf River Blvd from Riverdale Road to Germantown City limits.</t>
  </si>
  <si>
    <t>STP-M-9420(17) (79LPLM-F3-676)</t>
  </si>
  <si>
    <t>MTA WelcomeHomeMinistries FFY17; SF20 5307 TN2019024 (S) Cap/Operating Funds</t>
  </si>
  <si>
    <t>State Funded (195307-S3-067)</t>
  </si>
  <si>
    <t>Various Intersections in Germantown</t>
  </si>
  <si>
    <t>**e-grants 218** Re-construction of the traffic signals from span wire signal to a mast arm signal at intersections: Winchester Road and Forest Hill Irene Road LM 8.420, Poplar Pike and Forest Hill Irene LM .830, and Germantown Road (SR-177) and Neshoba Road LM 3.650.</t>
  </si>
  <si>
    <t>STP-M-9420(18) (79LPLM-F3-680)</t>
  </si>
  <si>
    <t>Wolf River Boulevard at Entrance/exit of Houston High School LM 3.663</t>
  </si>
  <si>
    <t>**e-grants 219** Add a new Traffic Signal at the intersection of Wolf River Blvd and the East entrance/exit of Houston High School.</t>
  </si>
  <si>
    <t>STP-M-9420(15) (79LPLM-F3-684)</t>
  </si>
  <si>
    <t>Lafayette: T-Hangar Door Refurbishing - Phase 2 Construction</t>
  </si>
  <si>
    <t>State Funded (56555014420)</t>
  </si>
  <si>
    <t>Hartsville Pike</t>
  </si>
  <si>
    <t>SA 80042(1), from SR-81 to W of Massey Rd</t>
  </si>
  <si>
    <t>State Funded (80SAR1-S8-014)</t>
  </si>
  <si>
    <t>Leggett Rd</t>
  </si>
  <si>
    <t>05778</t>
  </si>
  <si>
    <t>SA 33020(3), from Downey View Lane to Bledsoe County Line</t>
  </si>
  <si>
    <t>State Funded (33SAR1-S8-028)</t>
  </si>
  <si>
    <t>Bridges (L&amp;R) over SR-153, LM 0.00</t>
  </si>
  <si>
    <t>33SR0580019, 33SR0580020</t>
  </si>
  <si>
    <t>State Funded (33150-4235-04)</t>
  </si>
  <si>
    <t>Snow Hill Rd</t>
  </si>
  <si>
    <t>SA 33030(3), Snow Hill Road from Short Tail Springs Rd to SR-312</t>
  </si>
  <si>
    <t>State Funded (33SAR1-S8-029)</t>
  </si>
  <si>
    <t>Hooper Rd</t>
  </si>
  <si>
    <t>02106</t>
  </si>
  <si>
    <t>SA 26008 (1), from SR-16 to Holders Cemetery Rd.</t>
  </si>
  <si>
    <t>State Funded (26SAR1-S8-014)</t>
  </si>
  <si>
    <t>CR 105</t>
  </si>
  <si>
    <t>02325</t>
  </si>
  <si>
    <t>SA 54026(1) from CR100 to SR-30</t>
  </si>
  <si>
    <t>State Funded (54SAR1-S8-025)</t>
  </si>
  <si>
    <t>Bridge over Campbell Station Road, LM 3.98</t>
  </si>
  <si>
    <t>47I00400005</t>
  </si>
  <si>
    <t>State Funded (47100-4119-04)</t>
  </si>
  <si>
    <t>Bluff Rd</t>
  </si>
  <si>
    <t>0A807</t>
  </si>
  <si>
    <t>SA 7323 (2), Bluff Road from Brown Ellis to Kingston City Limits</t>
  </si>
  <si>
    <t>State Funded (73SAR1-S8-016)</t>
  </si>
  <si>
    <t>Liberty Rd</t>
  </si>
  <si>
    <t>02113</t>
  </si>
  <si>
    <t>SA 26030(2), from Holders Cover Cemetery Rd to SR-433</t>
  </si>
  <si>
    <t>State Funded (26SAR1-S8-015)</t>
  </si>
  <si>
    <t>Cumberland River Bicentennial Trail Extension</t>
  </si>
  <si>
    <t>(E-Grants) Design and construction of Cumberland River Bicentennial Trail Extension. The project also includes a pedestrian bridge, boardwalk, ADA compliance, a retaining wall and pedestrian amenities.</t>
  </si>
  <si>
    <t>STP-M/TAP-9327(11) (11LPLM-F3-021)</t>
  </si>
  <si>
    <t>Bridge over Sequatchie River, LM 10.36</t>
  </si>
  <si>
    <t>04SR0300007</t>
  </si>
  <si>
    <t>State Funded (04003-4220-04)</t>
  </si>
  <si>
    <t>Bridge over Collins River, LM 39.48</t>
  </si>
  <si>
    <t>89SR2870011</t>
  </si>
  <si>
    <t>State Funded (89016-4217-04)</t>
  </si>
  <si>
    <t>Carey Counseling Ctr. FFY18; SFY20 5310 TN2018-042-01(S,F,L) Capital Funds</t>
  </si>
  <si>
    <t>State Funded (995310-S3-339)</t>
  </si>
  <si>
    <t>Chip Hale Ctr FFY18; SFY20 5310 TN2018-042-01 (S,F,L) Capital Funds</t>
  </si>
  <si>
    <t>State Funded (995310-S3-340)</t>
  </si>
  <si>
    <t>Clinchfield Snr Adult Ctr FFY18; SFY20 -310 TN2018-042-01 (S,F,L) Capital Funds</t>
  </si>
  <si>
    <t>State Funded (995310-S3-341)</t>
  </si>
  <si>
    <t>Nashville Sr Care /McKendree Village FFY18; SFY20 - 5310 TN2018-042-01 (S,F,L) Capital Funds</t>
  </si>
  <si>
    <t>State Funded (995310-S3-348)</t>
  </si>
  <si>
    <t>MtCarmel-HawkinsCoSrCtznsCtr FFY18; SFY20 5310 TN2018-042-01 (S,F,L) Capital Funds</t>
  </si>
  <si>
    <t>State Funded (995310-S3-350)</t>
  </si>
  <si>
    <t>St Johns Community Services FFY18; SFY20 5310 TN2018-042-01  (S,F,L) Capital Funds</t>
  </si>
  <si>
    <t>State Funded (995310-S3-354)</t>
  </si>
  <si>
    <t>Ridgetop Rd</t>
  </si>
  <si>
    <t>01829</t>
  </si>
  <si>
    <t>SA 51025 (2), from 0.025 miles N of SR-99 to 1.125 miles N of SR-99</t>
  </si>
  <si>
    <t>State Funded (51SAR1-S8-016)</t>
  </si>
  <si>
    <t>Maddison Clark</t>
  </si>
  <si>
    <t>Indian Creek Road</t>
  </si>
  <si>
    <t>01842</t>
  </si>
  <si>
    <t>SA-51022(3), from 0.950 mi N of SR-99 to 1.650 mi N of SR-99</t>
  </si>
  <si>
    <t>State Funded (51SAR1-S8-017)</t>
  </si>
  <si>
    <t>Big Swan Creek Road</t>
  </si>
  <si>
    <t>00953</t>
  </si>
  <si>
    <t>SA-51038(1), from 4.667 mi N of SR-20 to 5.367 mi N of SR-20</t>
  </si>
  <si>
    <t>State Funded (51SAR1-S8-018)</t>
  </si>
  <si>
    <t>Old Greenbrier Pike</t>
  </si>
  <si>
    <t>01947</t>
  </si>
  <si>
    <t>SA-74052(3), Old Greenbrier Pike from Greenbrier City Limits to Springfield City Limits</t>
  </si>
  <si>
    <t>State Funded (74SAR1-S8-015)</t>
  </si>
  <si>
    <t>Bigbyville Road</t>
  </si>
  <si>
    <t>01916</t>
  </si>
  <si>
    <t>SA-60010(2), Bigbyville Road from SR-245 to West of SR-7</t>
  </si>
  <si>
    <t>State Funded (60SAR1-S8-011)</t>
  </si>
  <si>
    <t>State Industrial Access Serving LPI, Inc</t>
  </si>
  <si>
    <t>The proposed road improvements will be constructed on a 10" stone base with 3" of base ("A" mix), 2" of binder ("BM-2" mix) and 1.25" of asphalt surface ("D" mix).  The construction phase will include all striping, signing, and installation of safety features.</t>
  </si>
  <si>
    <t>State Funded (90953-3550-04)</t>
  </si>
  <si>
    <t>near LM 2.56 (Slope Stabilization)</t>
  </si>
  <si>
    <t>ER-STP-36(71) (86001-4226-04, 86ER20-M3-002)</t>
  </si>
  <si>
    <t>near LM 2.87 (Slope Stabilization)</t>
  </si>
  <si>
    <t>ER-STP-36(72) (86001-4228-04, 86ER20-M3-003)</t>
  </si>
  <si>
    <t>near LM 2.94 (Slope Stabilization)</t>
  </si>
  <si>
    <t>ER-STP-36(73) (86001-4230-04, 86ER20-M3-004)</t>
  </si>
  <si>
    <t>near LM 5.35 (Slope Stabilization)</t>
  </si>
  <si>
    <t>ER-STP-36(74) (86001-4232-04, 86ER20-M3-005)</t>
  </si>
  <si>
    <t>near LM 2.40 (Slope Stabilization)</t>
  </si>
  <si>
    <t>ER-STP-332(15) (47033-4231-04, 47ER20-M3-002)</t>
  </si>
  <si>
    <t>near LM 0.95 (slide repair)</t>
  </si>
  <si>
    <t>PE, ROW and Construction for Slide Repair</t>
  </si>
  <si>
    <t>State Funded (84005-4224-04)</t>
  </si>
  <si>
    <t>MTA On Demand FFY15-16; SFY20 5310 TN2017-041 (S) Capital &amp; Operating funds</t>
  </si>
  <si>
    <t>State Funded (195310-S3-042)</t>
  </si>
  <si>
    <t>Papermill Drive Corridor Study</t>
  </si>
  <si>
    <t>Traffic analysis of Papermill Drive Corridor and adjacent connecting road networks between  Weisgarber Road and Kingston Pike to study future vehicle, bicycle and pedestrian needs.</t>
  </si>
  <si>
    <t>Tracy Rd</t>
  </si>
  <si>
    <t>05448</t>
  </si>
  <si>
    <t>SA 84049 (1)  Atoka City Limits to Atoka City Limuts</t>
  </si>
  <si>
    <t>State Funded (84SAR1-S8-031)</t>
  </si>
  <si>
    <t>MTA / Community Life Bridge FFY 2017; SFY 2020 - 5310 TN2019-025 (S) Operating Funds</t>
  </si>
  <si>
    <t>State Funded (195310-S3-046)</t>
  </si>
  <si>
    <t>Wolf River Blvd from Farmington to Collierville City Limits in Germantown (Greenway Trail Extension)</t>
  </si>
  <si>
    <t>Design and construction of approximately 2-miles of greenway trail connecting Germantown to Collierville along the Wolf River Corridor from approximately Farmington Road to Grove Park and from Grove Park to MLGW OH Power Line Corridor terminating at Wolf River Blvd.</t>
  </si>
  <si>
    <t>Exeter Road from Neshoba to Farmington in Germantown (Lilly Walk Linear Park)</t>
  </si>
  <si>
    <t>Design and construction of a pedestrian facility on Exeter Road from Neshoba Road to existing facilities on Exeter Road adjacent to Cloverbrook Lane. Project also includes landscaping, pedestrian lighting, pedestrian amenities, ADA compliance upgrades and pedestrian wayfinding and interpretive signage.</t>
  </si>
  <si>
    <t>TAP-M-9420(20) (79LPLM-F3-693)</t>
  </si>
  <si>
    <t>Dale Hollow Dam Rd</t>
  </si>
  <si>
    <t>0A199</t>
  </si>
  <si>
    <t>SA 14027(1), Dale HollowDam Rd from Old Livingston Highway to SR-53</t>
  </si>
  <si>
    <t>State Funded (14SAR1-S8-013)</t>
  </si>
  <si>
    <t>Fire Hall Rd</t>
  </si>
  <si>
    <t>0A356</t>
  </si>
  <si>
    <t>SA 14029 (1) Fire Hall Rd from SR-53 to State Line</t>
  </si>
  <si>
    <t>State Funded (14SAR1-S8-014)</t>
  </si>
  <si>
    <t>From near LM 2.56 to near LM 5.35</t>
  </si>
  <si>
    <t>ROW acquisition for four (4) sites with slope failures related to the Jan/Feb 2020 Flood Event</t>
  </si>
  <si>
    <t>In-House Storm Damage Recovery (March 3, 2020 Tornadoes)</t>
  </si>
  <si>
    <t>in-house storm/tornado damage recovery (State Forces)</t>
  </si>
  <si>
    <t>State Funded (98EM20-M4-002)</t>
  </si>
  <si>
    <t>Bridge over Sugartree Creek, LM 12.95</t>
  </si>
  <si>
    <t>19SR0010015</t>
  </si>
  <si>
    <t>State Funded (19018-4222-04)</t>
  </si>
  <si>
    <t>SETHRA - FFY 2018; SFY 2020 - 5310  TN2018-042-01 (S&amp;F) Capital Funds</t>
  </si>
  <si>
    <t>State Funded (985310-S3-015)</t>
  </si>
  <si>
    <t>Oak Plains Rd</t>
  </si>
  <si>
    <t>01878</t>
  </si>
  <si>
    <t>SA 63019 (5) Oak Plain Rd from Old Clarksville Pike to SR-112</t>
  </si>
  <si>
    <t>State Funded (63SAR1-S8-032)</t>
  </si>
  <si>
    <t>Old Highway 13</t>
  </si>
  <si>
    <t>0A458</t>
  </si>
  <si>
    <t>SA 63030 (5), Old Highway 13 from SR-149 to McFall Rd</t>
  </si>
  <si>
    <t>State Funded (63SAR1-S8-033)</t>
  </si>
  <si>
    <t>Iron Workers Rd</t>
  </si>
  <si>
    <t>0.000</t>
  </si>
  <si>
    <t>SA 63036(3), Iron Workers Rd from Albright Rd to Old Clarksville Piike</t>
  </si>
  <si>
    <t>State Funded (63SAR1-S8-034)</t>
  </si>
  <si>
    <t>Old Cookville Rd</t>
  </si>
  <si>
    <t>SA 93052(1), Old Cookeville Rd from  Bunker Hill Rd to Old Kentucky Rd</t>
  </si>
  <si>
    <t>State Funded (93SAR1-S8-020)</t>
  </si>
  <si>
    <t>MTA / Dismas - FFY 2017; SFY 2020 - 5307 TN2019-024 (S) Capital &amp; Operating Funds</t>
  </si>
  <si>
    <t>State Funded (195307-S3-072)</t>
  </si>
  <si>
    <t>Local Interstate Connector Project:  SR-6 (US-43) South of SR-15 (US-64) to Near Proposed Roundabout serving Higher Education Center</t>
  </si>
  <si>
    <t>State Funded (50001-3277-04)</t>
  </si>
  <si>
    <t>South Central RR Auth FY2020 Rail Preservation - Track installation/Rehab and repaving 4 Grade Crossings</t>
  </si>
  <si>
    <t>State Funded (98RR20-S3-009)</t>
  </si>
  <si>
    <t>Dayton Blvd, From Browntown Road to Gadd Road</t>
  </si>
  <si>
    <t>* * * E-GRANTS #258 * * * Resurfacing of Dayton Blvd from Browntown Road to Gadd Road</t>
  </si>
  <si>
    <t>STP-M-1406(9) (33LPLM-F3-268)</t>
  </si>
  <si>
    <t>From near I-40 to near I-275</t>
  </si>
  <si>
    <t>47I00400041, 47I00750001, 47I00750003</t>
  </si>
  <si>
    <t>NH-I-75-3(191) (47006-4169-04, 47006-8169-44)</t>
  </si>
  <si>
    <t>From near Bridge over Hotchkiss Valley Road to I-40</t>
  </si>
  <si>
    <t>53I00400013, 53I00750039, 53I00750040</t>
  </si>
  <si>
    <t>NH-I-75-2(44) (53002-4164-04, 53002-8164-44)</t>
  </si>
  <si>
    <t>Tri-Co FY2020 Preservation - Five (5) rehab projects to include track and bridge rehab and bridge replacement</t>
  </si>
  <si>
    <t>State Funded (98RR20-S3-013)</t>
  </si>
  <si>
    <t>From Loudon County Line to near Campbell Station Road</t>
  </si>
  <si>
    <t>47I00400003</t>
  </si>
  <si>
    <t>NH-I-40-7(181) (47002-4170-04, 47002-8170-44)</t>
  </si>
  <si>
    <t>From south of Carlew Road to the Perry County Line</t>
  </si>
  <si>
    <t>Striping, Signage, Earthwork, and other safety improvements</t>
  </si>
  <si>
    <t>HSIP-13(84) (91001-3233-94)</t>
  </si>
  <si>
    <t>Knox Cty RR - FY2020 Preservation - Track Rehabilitation</t>
  </si>
  <si>
    <t>State Funded (47RR20-S3-002)</t>
  </si>
  <si>
    <t>M20LTHQ_C47I_SIGN REPAIR I-40 LM 24.2</t>
  </si>
  <si>
    <t>State Funded (47004-4160-04)</t>
  </si>
  <si>
    <t>Knox Co FY2020 Preservation - Bridge Rehab (3 of 3 application/4 projects)</t>
  </si>
  <si>
    <t>State Funded (47RR20-S3-004)</t>
  </si>
  <si>
    <t>Various Streets in Collierville - Phase 2</t>
  </si>
  <si>
    <t>Milling, resurfacing, re-striping, upgrading curb ramps and crosswalks, signage, replacement of defective curb and gutter on Shelton Road, From Squire Dudney Drive to Collierville-Arlington Road, Progress Road, From East Shelby Drive to Keough Road, and Houston Levee Road, From Winchester Road to 300 feet South of Poplar Avenue</t>
  </si>
  <si>
    <t>STP-M-9417(15) (79LPLM-F3-697)</t>
  </si>
  <si>
    <t>Bamey Holt Rd</t>
  </si>
  <si>
    <t>0A492</t>
  </si>
  <si>
    <t>SA 25047 (1) Bamey Holt Rd from SR-154 to Hensley Rd</t>
  </si>
  <si>
    <t>State Funded (25SAR1-S8-019)</t>
  </si>
  <si>
    <t>In-House Recovery (COVID-19)</t>
  </si>
  <si>
    <t>Emergency Relief (FEMA)</t>
  </si>
  <si>
    <t>State Funded (99114-4917-04)</t>
  </si>
  <si>
    <t>Jasper: Rehabilitate Terminal Hangar</t>
  </si>
  <si>
    <t>State Funded (58555013320)</t>
  </si>
  <si>
    <t>Hargis Rd</t>
  </si>
  <si>
    <t>SA 77028 (1) Hargis Rd from SR-8 to Spring Dr.</t>
  </si>
  <si>
    <t>State Funded (77SAR1-S8-014)</t>
  </si>
  <si>
    <t>Sprouse Hill Rd</t>
  </si>
  <si>
    <t>01153</t>
  </si>
  <si>
    <t>SA 77025-(1) Sprouse Hill Rd  from Kelly Cross Rd to SR-28</t>
  </si>
  <si>
    <t>State Funded (77SAR1-S8-016)</t>
  </si>
  <si>
    <t>Wildersville Road</t>
  </si>
  <si>
    <t>05566</t>
  </si>
  <si>
    <t>Wildersville Road, Bridge over I-40, LM 14.01</t>
  </si>
  <si>
    <t>39I00400015</t>
  </si>
  <si>
    <t>State Funded (39001-4180-04)</t>
  </si>
  <si>
    <t>Property Acquisition for Relocation of Anderson County Maintenance Complex</t>
  </si>
  <si>
    <t>State Funded (01999-3608-04)</t>
  </si>
  <si>
    <t>Hunter Rd</t>
  </si>
  <si>
    <t>02520</t>
  </si>
  <si>
    <t>SA 3201(1) Hunter Rd from LM 12 to County Line .89</t>
  </si>
  <si>
    <t>State Funded (32SAR1-S8-018)</t>
  </si>
  <si>
    <t>Mountain Valley Rd</t>
  </si>
  <si>
    <t>02469</t>
  </si>
  <si>
    <t>SA 3218(1) Mountain Valley Rd  from  SR-113 to Ralph Ray Rd</t>
  </si>
  <si>
    <t>State Funded (32SAR1-S8-019)</t>
  </si>
  <si>
    <t>Bradley Martin</t>
  </si>
  <si>
    <t>State Industrial Access serving Farmer's Friends</t>
  </si>
  <si>
    <t>The proposed road improvements will consist of the SIA standard of two 12'  lanes with 4' gravel shoulders on a 10" stone base with 3" of base ("A" mix), 2" of  binder ("BM-2" mix) and 1.25" of asphalt surface ("D" mix).</t>
  </si>
  <si>
    <t>State Funded (41950-3505-04)</t>
  </si>
  <si>
    <t>Old Zion Rd</t>
  </si>
  <si>
    <t>Old Zion Road at Tennessee Southern Railroad, LM 1.46</t>
  </si>
  <si>
    <t>HSIP-R00S(536) (60946-2453-94)</t>
  </si>
  <si>
    <t>M20LTHQ_R3I_M&amp;L_840IINTERSTATE_PARTIAL</t>
  </si>
  <si>
    <t>State Funded (98303-4188-04)</t>
  </si>
  <si>
    <t>Lynn Rothwell Road</t>
  </si>
  <si>
    <t>0A179</t>
  </si>
  <si>
    <t>Lynn Rothwell Road Bridge over Coalbank Branch</t>
  </si>
  <si>
    <t>040A1790001</t>
  </si>
  <si>
    <t>State Funded (04SAB1-S3-006)</t>
  </si>
  <si>
    <t>Progress Road, From East Shelby Drive to Keough Road</t>
  </si>
  <si>
    <t>* e-grants 243* This project involves milling, resurfacing, re-striping, upgrading ADA Ramps and crosswalks. Replacement of defective curb and gutter, signage, and bike facilities along Progress Road.</t>
  </si>
  <si>
    <t>STP-M-9417(14) (79LPLM-F3-705)</t>
  </si>
  <si>
    <t>Oak Ridge - Heritage RR, SFY 2020 Rail Preservation - Rail, Tie and Surfacing replacement, MP 0.0 to MP 1.0 and K-Line MP 0.4</t>
  </si>
  <si>
    <t>State Funded (98RR20-S3-015)</t>
  </si>
  <si>
    <t>Winchester Boulevard at Shea Road, LM 1.217</t>
  </si>
  <si>
    <t>Install a new traffic signal at the intersection of Winchester Blvd and Shea Rd.</t>
  </si>
  <si>
    <t>STP-M-9417(13) (79LPLM-F3-709)</t>
  </si>
  <si>
    <t>Slate Hill Rd</t>
  </si>
  <si>
    <t>2550</t>
  </si>
  <si>
    <t>SA 3701 (1) Slate Hill Rd from Grainger County Line to SR-1</t>
  </si>
  <si>
    <t>State Funded (37SAR1-S8-010)</t>
  </si>
  <si>
    <t>(Byhalia Road) at Collierville Road, LM 24.360</t>
  </si>
  <si>
    <t>**eGrants 232** Installation of a new traffic signal at the intersection of Byhalia Rd and Collierville Rd.</t>
  </si>
  <si>
    <t>STP-M-175(28) (79LPLM-F3-713)</t>
  </si>
  <si>
    <t>In-House Storm Damage Recovery (April 12, 2020 Storms/Tornadoes)</t>
  </si>
  <si>
    <t>State Funded (98EM20-M4-006)</t>
  </si>
  <si>
    <t>Bridge over Wedgewood Avenue, LM 7.27</t>
  </si>
  <si>
    <t>19I00650029</t>
  </si>
  <si>
    <t>State Funded (19009-4191-04)</t>
  </si>
  <si>
    <t>M20LTHQ_C94I_Sign Repair I-65 SB LM 8.8</t>
  </si>
  <si>
    <t>State Funded (94096-4102-04)</t>
  </si>
  <si>
    <t>Dayton: Easement / Land Purchase</t>
  </si>
  <si>
    <t>State Funded (72555014120)</t>
  </si>
  <si>
    <t>Blountville: Airport Hangar 301 Upgrade and Rehab</t>
  </si>
  <si>
    <t>State Funded (82555075320)</t>
  </si>
  <si>
    <t>Sugar Grove Valley Rd</t>
  </si>
  <si>
    <t>SA 7317(7), Sugar Grove Valley Rd from LM 2.692 (Clinch River Bridge) to Hester Rd</t>
  </si>
  <si>
    <t>State Funded (73SAR1-S8-017)</t>
  </si>
  <si>
    <t>(US-31, 8th Avenue South), From Bradford Avenue to Kirkwood Avenue</t>
  </si>
  <si>
    <t>(E-GRANTS) The City of Berry Hill is filling the gaps between existing sidewalks on the east side of 8th Avenue South, from Bradford Avenue to Kirkwood Avenue. It will encompass approximately 1,200 feet in new sidewalk length. This will create a connection of more than 3,000 linear feet of continuous sidewalk on the east side of the corridor, reaching into Metro Nashville.</t>
  </si>
  <si>
    <t>STP-M-NH-6(144) (19LPLM-F3-173)</t>
  </si>
  <si>
    <t>Caney Valley Rd</t>
  </si>
  <si>
    <t>01334</t>
  </si>
  <si>
    <t>SA 3416-(1), Caney Valley Rd from Big Creek Rd to SR 33</t>
  </si>
  <si>
    <t>State Funded (34SAR1-S8-007)</t>
  </si>
  <si>
    <t>From Georgetown Road to Peerless Road</t>
  </si>
  <si>
    <t>Shared-use path and bike lane on the south side of SR-60. Project also includes ADA upgrades, curb and gutter, crosswalks, pedestrian refuge island and drainage improvements.</t>
  </si>
  <si>
    <t>State Funded (06LPLM-S3-079)</t>
  </si>
  <si>
    <t>From Back Valley Road to Willow Street and along Willow Street to the Health Dept.</t>
  </si>
  <si>
    <t>(eGrants 008)Sidewalks along both sides of SR-33 and Willow Street. Project also includes curb and gutter, ADA upgrades, crosswalks, signage, a retaining wall, flashing beacons and drainage improvements.</t>
  </si>
  <si>
    <t>State Funded (34LPLM-S3-006)</t>
  </si>
  <si>
    <t>From Monroe Street to SR-68 (High Street)</t>
  </si>
  <si>
    <t>(eGrants -015) Shared-use path from Monroe St to High St, The project also includes curb and gutter, drainage improvements, pedestrian signals, pavement markings, ADA upgrades, and pedestrian bridges.</t>
  </si>
  <si>
    <t>State Funded (62LPLM-S3-025)</t>
  </si>
  <si>
    <t>From City Hall just north of 1st Street to 4th Street</t>
  </si>
  <si>
    <t>(eGrants -009)Sidewalks along SR-9. Project also includes pedestrian lighting, crosswalks, pedestrian signals, curb and gutter, ADA upgrades, and drainage improvements.</t>
  </si>
  <si>
    <t>State Funded (01LPLM-S3-058)</t>
  </si>
  <si>
    <t>From Kings Court to Bessemer Street</t>
  </si>
  <si>
    <t>(eGrants - 004) Sidewalk, greenway and crosswalk connections from Kings Court to Bessemer Street. Project also includes , rapid flashing beacons, radar signage, ADA upgrades,  drainage improvements and a refuge island</t>
  </si>
  <si>
    <t>State Funded (05LPLM-S3-065)</t>
  </si>
  <si>
    <t>From the Clay County Courthouse on Green Street to College Avenue</t>
  </si>
  <si>
    <t>Sidewalks along SR-52. Project also includes ADA upgrades, crosswalks, signage, curb and gutter, pavement markings and drainage improvements.</t>
  </si>
  <si>
    <t>State Funded (14LPSM-S3-005)</t>
  </si>
  <si>
    <t>From approximately 896 feet east of S. Mill Street to approximately 558 feet West of S. Mill Street and along S. Mill Street to the Public Library</t>
  </si>
  <si>
    <t>Sidewalks along SR-13 and S. Mill Street. Project also includes ADA upgrades, signage, drainage improvements, pedestrian signalization, guardrail and crosswalks.</t>
  </si>
  <si>
    <t>State Funded (68LPLM-S3-032)</t>
  </si>
  <si>
    <t>From near Benton Douglas Parkway to Nonaville Road</t>
  </si>
  <si>
    <t>Sidewalks along SR-24. Project also includes ADA upgrades, a retaining wall, curb and gutter, crosswalks,  guardrail, striping, pedestrian signals, signage, landscaping, and drainage improvements.</t>
  </si>
  <si>
    <t>State Funded (95LPLM-S3-103)</t>
  </si>
  <si>
    <t>Overdimensional Load Escort by Tennessee Highway Patrol - Application No. 296965</t>
  </si>
  <si>
    <t>State Funded (98100-4170-04)</t>
  </si>
  <si>
    <t>Overdimensional (O/D) Load Escort by Tennessee Highway Patrol (THP) - Application No. 310668</t>
  </si>
  <si>
    <t>State Funded (98100-3172-04)</t>
  </si>
  <si>
    <t>Overdimensional (O/D) Load Escort by Tennessee Highway Patrol (THP) - Application No.310814</t>
  </si>
  <si>
    <t>State Funded (98100-3173-04)</t>
  </si>
  <si>
    <t>Overdimensional Load Escort by Tennessee Highway Patrol - Application No.310785</t>
  </si>
  <si>
    <t>State Funded (98100-3180-04)</t>
  </si>
  <si>
    <t>Overdimensional Load Escort by Tennessee Highway Patrol - Application No.323056</t>
  </si>
  <si>
    <t>State Funded (98100-3181-04)</t>
  </si>
  <si>
    <t>Overdimensional (O/D) Load Escort by Tennessee Highway Patrol (THP) - Application No. 362248</t>
  </si>
  <si>
    <t>State Funded (98101-3106-04)</t>
  </si>
  <si>
    <t>Overdimensional (O/D) Load Escort by Tennessee Highway Patrol (THP) - Application No. 380214</t>
  </si>
  <si>
    <t>State Funded (98THP1-S3-002)</t>
  </si>
  <si>
    <t>Overdimensional (O/D) Load Escort by Tennessee Highway Patrol (THP) - Application No. 383695</t>
  </si>
  <si>
    <t>State Funded (98THP1-S3-003)</t>
  </si>
  <si>
    <t>Overdimensional (O/D) Load Escort by Tennessee Highway Patrol (THP) - Application No. 383719</t>
  </si>
  <si>
    <t>State Funded (98THP1-S3-004)</t>
  </si>
  <si>
    <t>Overdimensional (O/D) Load Escort by Tennessee Highway Patrol (THP) - Application No. 380245</t>
  </si>
  <si>
    <t>State Funded (98THP1-S3-005)</t>
  </si>
  <si>
    <t>Overdimensional (O/D) Load Escort by Tennessee Highway Patrol (THP) - Application No. 385328</t>
  </si>
  <si>
    <t>State Funded (98THP1-S3-006)</t>
  </si>
  <si>
    <t>Overdimensional (O/D) Load Escort by Tennessee Highway Patrol (THP) - Application No. 385413</t>
  </si>
  <si>
    <t>State Funded (98THP1-S3-009)</t>
  </si>
  <si>
    <t>Overdimensional (O/D) Load Escort by Tennessee Highway Patrol (THP) - Application No. 380251</t>
  </si>
  <si>
    <t>State Funded (98THP1-S3-010)</t>
  </si>
  <si>
    <t>Overdimensional (O/D) Load Escort by Tennessee Highway Patrol (THP) - Application No. 398456</t>
  </si>
  <si>
    <t>State Funded (98THP1-S3-013)</t>
  </si>
  <si>
    <t>Overdimensional (O/D) Load Escort by Tennessee Highway Patrol (THP) - Application No. 399169</t>
  </si>
  <si>
    <t>State Funded (98THP1-S3-014)</t>
  </si>
  <si>
    <t>Overdimensional (O/D) Load Escort by Tennessee Highway Patrol (THP) - Application No. 396259</t>
  </si>
  <si>
    <t>State Funded (98THP1-S3-016)</t>
  </si>
  <si>
    <t>Overdimensional (O/D) Load Escort by Tennessee Highway Patrol (THP) - Application No. 404578</t>
  </si>
  <si>
    <t>State Funded (98THP1-S3-019)</t>
  </si>
  <si>
    <t>From SR-11 to Mitchell Street; and SR-11, From SR-7 to Victoria Place</t>
  </si>
  <si>
    <t>Sidewalks on both sides of SR-11 and Mitchell Street. Project also includes ADA upgrades, crosswalks, a retaining wall, curb and gutter, pavement markings, pedestrian signals, signage and drainage improvements.</t>
  </si>
  <si>
    <t>State Funded (28LPLM-S3-029)</t>
  </si>
  <si>
    <t>SR-114, From County Multiplex to Dennison Drive; and SR-22, From Lexington High School to Dennison Drive</t>
  </si>
  <si>
    <t>(eGrants - 010)Sidewalks along SR-114 and SR-22. Project also to include signage, crosswalks, pedestrian flashing signs, ADA upgrades and  drainage improvements.</t>
  </si>
  <si>
    <t>State Funded (39LPLM-S3-047)</t>
  </si>
  <si>
    <t>Lawrenceburg: Phase 1B - Land Acquisition for Obstruction Removal</t>
  </si>
  <si>
    <t>State Funded (50555057020)</t>
  </si>
  <si>
    <t>From Hawks Road to Mt Pelia Road and Mt Pelia Road to the Martin Medical Complex</t>
  </si>
  <si>
    <t>(eGrants - 011) Sidewalks and bike lanes along SR-43 and Mt. Pelia Road. Project also includes ADA upgrades, signal modification, curb and gutter, pavement markings, crosswalks, and drainage improvements</t>
  </si>
  <si>
    <t>State Funded (92LPLM-S3-045)</t>
  </si>
  <si>
    <t>From Ruff Street to Blythe Street</t>
  </si>
  <si>
    <t>(eGrants - 014) Intersection improvements at Ruff Street, Washington Street, SR-54 (Wood Street) and Blythe Street. Project also includes crosswalks, curb and gutter, signage, pavement markings, ADA upgrades and signal modifications.</t>
  </si>
  <si>
    <t>State Funded (40LPLM-S3-034)</t>
  </si>
  <si>
    <t>From existing sidewalks approximately 309 feet north of Mary Roberts Drive to approximately 650 feet south of Armory Avenue to a trailhead and along Mary Roberts Drive to the existing greenway</t>
  </si>
  <si>
    <t>(eGrants - 003) Sidewalks along SR-209. Project also includes curb and gutter, ADA upgrades, drainage improvements, hand rails and crosswalks.</t>
  </si>
  <si>
    <t>State Funded (49LPLM-S3-050)</t>
  </si>
  <si>
    <t>From near Tillman Street to near I-40</t>
  </si>
  <si>
    <t>NH/HSIP-1(425) (79011-3273-94, 79011-8273-14)</t>
  </si>
  <si>
    <t>From SR-15 (US-64) to SR-177</t>
  </si>
  <si>
    <t>NH/HSIP-1(426) (79011-3274-94, 79011-8274-14)</t>
  </si>
  <si>
    <t>SR-87</t>
  </si>
  <si>
    <t>From Lauderdale County Line to Allen Cox Road</t>
  </si>
  <si>
    <t>STP/HSIP-87(10) (38009-3210-94, 38009-8210-14)</t>
  </si>
  <si>
    <t>From near Stage Avenue to near Millington Road</t>
  </si>
  <si>
    <t>NH/HSIP-3(160) (79017-3297-94, 79017-8297-14)</t>
  </si>
  <si>
    <t>SR-224</t>
  </si>
  <si>
    <t>From SR-142 to SR-15</t>
  </si>
  <si>
    <t>Mill &amp; C-W</t>
  </si>
  <si>
    <t>55S80850007, 55S80850009</t>
  </si>
  <si>
    <t>STP/HSIP-224(16) (55017-3210-94, 55017-4210-04, 55017-8210-14)</t>
  </si>
  <si>
    <t>SR-216</t>
  </si>
  <si>
    <t>From near Harrison Road to SR-43 (US-45E)/SR-372</t>
  </si>
  <si>
    <t>92SR2160003</t>
  </si>
  <si>
    <t>NH/HSIP-216(17) (92003-3274-94, 92003-4274-04, 92003-8274-14)</t>
  </si>
  <si>
    <t>From near SR-14 to Haywood County Line</t>
  </si>
  <si>
    <t>STP/HSIP-179(12) (84008-3221-94, 84008-8221-14)</t>
  </si>
  <si>
    <t>From Hacks Cross Road to near Planters Trace Lane</t>
  </si>
  <si>
    <t>Mill &amp; 411D, B-M2 PD Patches</t>
  </si>
  <si>
    <t>STP/HSIP-175(30) (79040-3240-94, 79040-8240-14)</t>
  </si>
  <si>
    <t>SR-194</t>
  </si>
  <si>
    <t>From west of Whispering Meadows Drive to SR-59</t>
  </si>
  <si>
    <t>B-M2 &amp; 411D</t>
  </si>
  <si>
    <t>STP/HSIP-194(15) (24013-3231-94, 24013-8231-14)</t>
  </si>
  <si>
    <t>From SR-1 to Poplar Avenue</t>
  </si>
  <si>
    <t>NH/HSIP-57(86) (79028-3274-94, 79028-8274-14)</t>
  </si>
  <si>
    <t>SR-424</t>
  </si>
  <si>
    <t>From SR-1 to near Cook Road</t>
  </si>
  <si>
    <t>STP/HSIP-424(11) (09023-3218-94, 09023-8218-14)</t>
  </si>
  <si>
    <t>SR-195</t>
  </si>
  <si>
    <t>From SR-193 to SR-76</t>
  </si>
  <si>
    <t>STP/HSIP-195(10) (24016-3207-94, 24016-8207-14)</t>
  </si>
  <si>
    <t>From near Hickory Withe Road to SR-1</t>
  </si>
  <si>
    <t>HSIP-196(17) (24017-3245-94, 24017-4245-04)</t>
  </si>
  <si>
    <t>From Henderson County Line to SR-69</t>
  </si>
  <si>
    <t>HSIP-104(45) (36009-3205-94, 36009-4205-04)</t>
  </si>
  <si>
    <t>SR-237 (RossviewRoad), From East of International Boulevard to East of Hayes Lane</t>
  </si>
  <si>
    <t>(E-Grants) SR 237 (Rossview Rd) is a Major Collector. The project consists of the reconstruction and widening of approximately 3.47 miles of Rossview Road to a 5 Lane Curb &amp; Gutter section. Rossview Road will have 12' Lanes, 10' Shoulders, and graded/stabilized grass slopes behind the curbs for future 5' wide sidewalks. Project limits will be approximately 455 feet East of International Blvd. to 1,000 feet East of Hayes Ln.</t>
  </si>
  <si>
    <t>STP-237(18) (63LPLM-F3-083)</t>
  </si>
  <si>
    <t>From LM 26.3 to LM 26.6 (Slide Repair)</t>
  </si>
  <si>
    <t>State Funded (31005-3279-04)</t>
  </si>
  <si>
    <t>David Demanette</t>
  </si>
  <si>
    <t>Winchester:  Runway &amp; Apron Asphalt Rehabilitation - Phase III Construction</t>
  </si>
  <si>
    <t>State Funded (26555019820)</t>
  </si>
  <si>
    <t>Intersection at Locust Street</t>
  </si>
  <si>
    <t>Intersection improvements at Locust Street. Project also includes ADA upgrades, curb and gutter, milling and paving of intersection, crosswalks and pedestrian signals.</t>
  </si>
  <si>
    <t>State Funded (89LPLM-S3-025)</t>
  </si>
  <si>
    <t>Madison, Henderson</t>
  </si>
  <si>
    <t>From east of SR-1 Exit to east of the Henderson County Line (Eastbound Only).</t>
  </si>
  <si>
    <t>Saw and Seal Joints (Eastbound Only)</t>
  </si>
  <si>
    <t>Saw and Seal Joints</t>
  </si>
  <si>
    <t>NH-I-40-1(361) (57201-8158-44)</t>
  </si>
  <si>
    <t>From SR-14 to SR-1</t>
  </si>
  <si>
    <t>STP/HSIP-57(87) (79028-3275-94, 79028-8275-14)</t>
  </si>
  <si>
    <t>SR-193</t>
  </si>
  <si>
    <t>Near Murrell Road to near SR-195</t>
  </si>
  <si>
    <t>HSIP-193(12) (24029-3208-94)</t>
  </si>
  <si>
    <t>UCHRA - SFY 2021 IMPROVE Capital Funds</t>
  </si>
  <si>
    <t>State Funded (98IMPV-S3-006)</t>
  </si>
  <si>
    <t>UCHRA - SFY 2021 IMPROVE Act Capital Funds</t>
  </si>
  <si>
    <t>State Funded (98IMPV-S3-007)</t>
  </si>
  <si>
    <t>City of Kingsport - SFY2020 IMPROVE Act - Capital Funds</t>
  </si>
  <si>
    <t>State Funded (82IMPV-S3-002)</t>
  </si>
  <si>
    <t>City of Johnson City - SFY2020 IMPROVE Act - Capital Funds</t>
  </si>
  <si>
    <t>State Funded (90IMPV-S3-005)</t>
  </si>
  <si>
    <t>MTA - SFY 2020 IMPROVE Act - Capital Funds</t>
  </si>
  <si>
    <t>State Funded (19IMPV-S3-007)</t>
  </si>
  <si>
    <t>NWTHRA - SFY2020 IMPROVE Act - Capital Funds</t>
  </si>
  <si>
    <t>State Funded (98IMPV-S3-008)</t>
  </si>
  <si>
    <t>NWTHRA - SFY2020 IMPROVE Act Capital Funds</t>
  </si>
  <si>
    <t>State Funded (98IMPV-S3-009)</t>
  </si>
  <si>
    <t>MATA - SFY 2021 IMPROVE Act Capital and Planning Funds</t>
  </si>
  <si>
    <t>State Funded (79IMPV-S3-007)</t>
  </si>
  <si>
    <t>SETHRA - SFY 2021 IMPROVE Act Capital Funds</t>
  </si>
  <si>
    <t>State Funded (98IMPV-S3-010)</t>
  </si>
  <si>
    <t>DHRA - SFY 2021 IMPROVE Act Capital Funds</t>
  </si>
  <si>
    <t>State Funded (98IMPV-S3-011)</t>
  </si>
  <si>
    <t>CARTA - SFY 2021 IMPROVE Act Capital Funds</t>
  </si>
  <si>
    <t>State Funded (33IMPV-S3-004)</t>
  </si>
  <si>
    <t>Knoxville - FFY16-17; SFY20 - CMAQ / 5307 (S) Capital - TN2020-007</t>
  </si>
  <si>
    <t>State Funded (47CMAQ-S3-010)</t>
  </si>
  <si>
    <t>Selmer: Obstruction Removal: Design and Bidding</t>
  </si>
  <si>
    <t>State Funded (55555014820)</t>
  </si>
  <si>
    <t>Flat Hollow Rd</t>
  </si>
  <si>
    <t>SA 0721(3), Flat Hollow Rd from Old Milddlesboro Highway</t>
  </si>
  <si>
    <t>State Funded (07SAR1-S8-015)</t>
  </si>
  <si>
    <t>Dickson: Rehab Runway Lights, Design</t>
  </si>
  <si>
    <t>State Funded (22555015720)</t>
  </si>
  <si>
    <t>Union City: LED Lighting, Design</t>
  </si>
  <si>
    <t>State Funded (66555018120)</t>
  </si>
  <si>
    <t>Meredith Rd</t>
  </si>
  <si>
    <t>0A249</t>
  </si>
  <si>
    <t>BG 0A249-0.17 Meredith Road over Big Branch</t>
  </si>
  <si>
    <t>070A2490001</t>
  </si>
  <si>
    <t>State Funded (07SAB1-S3-009)</t>
  </si>
  <si>
    <t>Fayetteville: Obstruction Removal - Airport Owned Property</t>
  </si>
  <si>
    <t>State Funded (52555016420)</t>
  </si>
  <si>
    <t>SR-180</t>
  </si>
  <si>
    <t>From Saint Luke Road to near Bridge over Branch</t>
  </si>
  <si>
    <t>HSIP-180(12) (38010-3205-94)</t>
  </si>
  <si>
    <t>MATA SFY21 Employee Transit Card Program</t>
  </si>
  <si>
    <t>State Funded (790416-S3-015)</t>
  </si>
  <si>
    <t>Big Ridge Rd</t>
  </si>
  <si>
    <t>02391</t>
  </si>
  <si>
    <t>SA 7641 (1), Big Ridge Rd from Grave Hill Rd to LM 2.35</t>
  </si>
  <si>
    <t>State Funded (76SAR1-S8-015)</t>
  </si>
  <si>
    <t>MTA SFY21 State Employee Transit Card Program</t>
  </si>
  <si>
    <t>State Funded (190416-S3-020)</t>
  </si>
  <si>
    <t>Westport Rd</t>
  </si>
  <si>
    <t>00814</t>
  </si>
  <si>
    <t>SA 09013 (15) Westport Rd from 4.3 miles East of SR-22 to 5.5 miles east of SR-22</t>
  </si>
  <si>
    <t>State Funded (09SAR1-S8-030)</t>
  </si>
  <si>
    <t>Terry Rd</t>
  </si>
  <si>
    <t>00812</t>
  </si>
  <si>
    <t>SA 09002 (7) Terry Rd from 1.5 miles south of McLemoresville City Limits to 1.20 miles south</t>
  </si>
  <si>
    <t>State Funded (09SAR1-S8-031)</t>
  </si>
  <si>
    <t>Murfreesboro: Approach Management</t>
  </si>
  <si>
    <t>State Funded (75555016120)</t>
  </si>
  <si>
    <t>Dynamic Message Sign (DMS) Life Cycle Replacement - Preliminary Engineering</t>
  </si>
  <si>
    <t>Intelligent Transportation Systems Replacement</t>
  </si>
  <si>
    <t>Murfreesboro SFY21 IMPV S Capital Funds</t>
  </si>
  <si>
    <t>State Funded (75IMPV-S3-003)</t>
  </si>
  <si>
    <t>Franklin Transit Auth FFY17-18; SFY20 5307 TN2020008 S Capital Funds</t>
  </si>
  <si>
    <t>State Funded (945307-S3-022)</t>
  </si>
  <si>
    <t>Estanaula Road</t>
  </si>
  <si>
    <t>BG A152-4.36, Estanaula Road, bridge over Jeffers Creek</t>
  </si>
  <si>
    <t>Replace bridge no. 380A1520003</t>
  </si>
  <si>
    <t>380A1520003</t>
  </si>
  <si>
    <t>State Funded (38SAB1-S3-016)</t>
  </si>
  <si>
    <t>Bridge over Greenbrier Creek, LM 2.02</t>
  </si>
  <si>
    <t>15SR073003</t>
  </si>
  <si>
    <t>State Funded (15010-4207-04)</t>
  </si>
  <si>
    <t>Rock Rd</t>
  </si>
  <si>
    <t>01098</t>
  </si>
  <si>
    <t>SA 16012 (1) Rock Rd from LM 3.389 to Wiser Rd</t>
  </si>
  <si>
    <t>State Funded (16SAR1-S8-020)</t>
  </si>
  <si>
    <t>Eastbound near MM 353.15 and MM 353.35 (Slope Stabilization) (February 2019 Flood)</t>
  </si>
  <si>
    <t>ER/NH-I-40-6(175) (73100-3138-14, 73100-4136-04); State Funded (73ER19-M3-008)</t>
  </si>
  <si>
    <t>Eastbound near MM 353.35 (Slope Stabilization) (February 2019 Flood)</t>
  </si>
  <si>
    <t>ER-NH-I-40-6(176) (73100-4138-04); State Funded (73ER19-M3-009)</t>
  </si>
  <si>
    <t>Nashville &amp; Eastern RR Auth., SFY2020 - Track Rehab / Mainline between MP 60 and 95</t>
  </si>
  <si>
    <t>State Funded (95RR20-S3-004)</t>
  </si>
  <si>
    <t>Old Highway 68</t>
  </si>
  <si>
    <t>01206</t>
  </si>
  <si>
    <t>SA 6209 (4) Old Highway 68 from Edgewood Drive to LM 2.54</t>
  </si>
  <si>
    <t>State Funded (62SAR1-S8-013)</t>
  </si>
  <si>
    <t>From near I-26 to near SR-1</t>
  </si>
  <si>
    <t>82SR0930011, 82SR0930013, 82SR0930014</t>
  </si>
  <si>
    <t>NH/HSIP-93(24) (82010-3242-94, 82010-4242-04, 82010-8242-14)</t>
  </si>
  <si>
    <t>From near West Hill Avenue to near West Main Avenue.</t>
  </si>
  <si>
    <t>NH/HSIP-33(135) (47016-3225-94, 47016-8225-14)</t>
  </si>
  <si>
    <t>M21LTHQ_C75I_SIGN REPAIR I-24 LM 17.86</t>
  </si>
  <si>
    <t>Overhead Sign Repair/Replace</t>
  </si>
  <si>
    <t>State Funded (75100-4119-04)</t>
  </si>
  <si>
    <t>SR-450</t>
  </si>
  <si>
    <t>00071</t>
  </si>
  <si>
    <t>(James White Parkway), From near SR-158 to near Anita Drive</t>
  </si>
  <si>
    <t>Mill &amp; 411</t>
  </si>
  <si>
    <t>STP/HSIP-450(10) (47450-3204-94, 47450-8204-14)</t>
  </si>
  <si>
    <t>From near Copper Kettle Street to near Texas Avenue</t>
  </si>
  <si>
    <t>STP-NH/HSIP-62(55) (47023-3275-94, 47023-8275-14)</t>
  </si>
  <si>
    <t>SR-446</t>
  </si>
  <si>
    <t>From near SR-73 to near SR-115.</t>
  </si>
  <si>
    <t>STP-446(2) (05446-8201-14)</t>
  </si>
  <si>
    <t>From near Lakemont Drive to east of Bayside Drive</t>
  </si>
  <si>
    <t>NH/HSIP-1(430) (37070-3236-94, 37070-8236-14)</t>
  </si>
  <si>
    <t>Berry Rd</t>
  </si>
  <si>
    <t>0A393</t>
  </si>
  <si>
    <t>SA 91027 (1) Berry Rd from Weatherford Creek Rd to Big Cypress Rd</t>
  </si>
  <si>
    <t>State Funded (91SAR1-S8-020)</t>
  </si>
  <si>
    <t>Williams Hollow Rd</t>
  </si>
  <si>
    <t>0A209</t>
  </si>
  <si>
    <t>SA 91026 (1) Williams Hollow Rd from Railroad Bed Rd to California Branch Rd</t>
  </si>
  <si>
    <t>State Funded (91SAR1-S8-021)</t>
  </si>
  <si>
    <t>May Branch Loop</t>
  </si>
  <si>
    <t>0A349</t>
  </si>
  <si>
    <t>SA 91034 (1) May Branch Loop from SR-227 to SR 227</t>
  </si>
  <si>
    <t>State Funded (91SAR1-S8-022)</t>
  </si>
  <si>
    <t>Various Routes in Region 1 - Crack Sealing</t>
  </si>
  <si>
    <t>Crack Sealing</t>
  </si>
  <si>
    <t>State Funded (98101-4205-04)</t>
  </si>
  <si>
    <t>Valerie Newberry</t>
  </si>
  <si>
    <t>M21CMHQ_C84SR_ROUCOVINGTON</t>
  </si>
  <si>
    <t>State Funded (84CMA1-M3-008)</t>
  </si>
  <si>
    <t>M21CMHQ_C50SR_ROULORETTO</t>
  </si>
  <si>
    <t>State Funded (50CMA1-M3-014)</t>
  </si>
  <si>
    <t>2014 RTP National Historic Trail Experience-Charleston-Calhoun-Hiwassee Historical Society. Develop a hard surface multi-use trail</t>
  </si>
  <si>
    <t>TN-15RT(4) (06RTPR-F3-002)</t>
  </si>
  <si>
    <t>M21CMHQ_C33ISR_SPCEASTRIDGE</t>
  </si>
  <si>
    <t>State Funded (33CMA1-M3-020)</t>
  </si>
  <si>
    <t>M21CMHQ_C44SR_SPCJACKSONCO</t>
  </si>
  <si>
    <t>State Funded (44CMA1-M3-006)</t>
  </si>
  <si>
    <t>M21CMHQ_C14SR_SPCCLAYCO</t>
  </si>
  <si>
    <t>State Funded (14CMA1-M3-008)</t>
  </si>
  <si>
    <t>M21CMHQ_C21SR_SPCDEKALBCO</t>
  </si>
  <si>
    <t>State Funded (21CMA1-M3-006)</t>
  </si>
  <si>
    <t>M21CMHQ_C71ISR_SPCPUTNAMCO</t>
  </si>
  <si>
    <t>State Funded (71CMA1-M3-006)</t>
  </si>
  <si>
    <t>M21CMHQ_C93SR_SPCWHITECO</t>
  </si>
  <si>
    <t>State Funded (93CMA1-M3-007)</t>
  </si>
  <si>
    <t>RTA - SFY 2021 Relax &amp; Ride Operating Funds</t>
  </si>
  <si>
    <t>State Funded (980416-S3-022)</t>
  </si>
  <si>
    <t>ETHRA - 5311/CARES FFY2020 - Federal Capital, Operating, Admin, Appalachian Operating</t>
  </si>
  <si>
    <t>State Funded (985311-S3-263)</t>
  </si>
  <si>
    <t>DHRA FY20 5311 CARES Fed Operating Funds</t>
  </si>
  <si>
    <t>State Funded (985311-S3-264)</t>
  </si>
  <si>
    <t>SETHRA FY2020 5311 CARES Fed Capital, Operating, Admin, Appalachian Operating Funds</t>
  </si>
  <si>
    <t>State Funded (985311-S3-265)</t>
  </si>
  <si>
    <t>SWHRA FY2020 5311 CARES TN2020012 Fed Capital, Operating, Proj. Admin</t>
  </si>
  <si>
    <t>State Funded (985311-S3-266)</t>
  </si>
  <si>
    <t>GMTS FY2020 5311 CARES TN2020012 Fed Operating, Appalachian Operating</t>
  </si>
  <si>
    <t>State Funded (785311-S3-061)</t>
  </si>
  <si>
    <t>PFMT FY2020 5311 CARES TN2020012 Fed Operating, Appalachian Operating Funds</t>
  </si>
  <si>
    <t>State Funded (785311-S3-062)</t>
  </si>
  <si>
    <t>NWTHRA FY2020 5311 CARES TN2020012 Fed Capital, Operating, Proj. Admin</t>
  </si>
  <si>
    <t>State Funded (985311-S3-267)</t>
  </si>
  <si>
    <t>FTHRA FY20 5311 CARES TN2020012 F Cap, Op, Proj. Admin, Appalachian Operating</t>
  </si>
  <si>
    <t>State Funded (985311-S3-268)</t>
  </si>
  <si>
    <t>MCHRA FY20 5311 CARES TN2020012 F Cap, Op, Proj. Admn, Appalachian Operating</t>
  </si>
  <si>
    <t>State Funded (985311-S3-269)</t>
  </si>
  <si>
    <t>UCHRA FY20 5311 CARES TN2020012 Fed Cap, Op, Proj. Adm, Appalachian Operating</t>
  </si>
  <si>
    <t>State Funded (985311-S3-270)</t>
  </si>
  <si>
    <t>AWOS Maintenance</t>
  </si>
  <si>
    <t>State Funded (99555131620)</t>
  </si>
  <si>
    <t>All Weather Inc. (Monitoring)</t>
  </si>
  <si>
    <t>State Funded (99555131720)</t>
  </si>
  <si>
    <t>Old Highway 64</t>
  </si>
  <si>
    <t>SA 35027(1), Old Highway 64 from Ervin Rd to Bolivar City Limits</t>
  </si>
  <si>
    <t>State Funded (35SAR1-S8-009)</t>
  </si>
  <si>
    <t>From near Hiwassee River to near CR-135</t>
  </si>
  <si>
    <t>STP/HSIP-2(280) (54002-3249-94, 54002-8249-14)</t>
  </si>
  <si>
    <t>SCTDD FY2020 5311 CARES Fed. Operating, Proj. Admin, and Appalachian Operating</t>
  </si>
  <si>
    <t>State Funded (985311-S3-271)</t>
  </si>
  <si>
    <t>From east of Lincoln Lane to Warren County Line</t>
  </si>
  <si>
    <t>STP/HSIP-1(428) (08001-3255-94, 08001-8255-14)</t>
  </si>
  <si>
    <t>From Cannon County Line to Robinson Road</t>
  </si>
  <si>
    <t>89SR0010023, 89SR0010024, 89SR0010029, 89SR0010030, 89SR0010031, 89SR0010032</t>
  </si>
  <si>
    <t>STP/HSIP-1(429) (89001-3235-94, 89001-4236-04, 89001-8235-14)</t>
  </si>
  <si>
    <t>From near Sleepy Hollow Lane to near SR-10</t>
  </si>
  <si>
    <t>Striping, Signage, and other safety improvements</t>
  </si>
  <si>
    <t>HSIP-141(41) (85006-3210-94)</t>
  </si>
  <si>
    <t>M21CMHQ_C25SR_SPCFENTRESSCO</t>
  </si>
  <si>
    <t>State Funded (25CMA1-M3-006)</t>
  </si>
  <si>
    <t>From near SR-50 to north of Hege Avenue</t>
  </si>
  <si>
    <t>Chip Seal &amp; 85 lb/sy TLD</t>
  </si>
  <si>
    <t>STP-56(97) (31005-8280-14)</t>
  </si>
  <si>
    <t>From south of Richards Lane to east of Smith Cemetery Road</t>
  </si>
  <si>
    <t>HSIP-27(53) (58008-3230-94, 58008-4230-04)</t>
  </si>
  <si>
    <t>Paul Huff Parkway N.W. from SR-60 (Georgetown Road N.W.) to SR-2 (North Lee Highway); Stuart Road N.E. from SR-2 (North Lee Highway) to Hardwick Farms Parkway N.E.</t>
  </si>
  <si>
    <t>* * * E-GRANTS #220 * * * Milling and resurfacing of the existing asphalt surface. Repair damaged guardrail sections. After milling, replace existing loop vehicle detection with radar vehicle detection. Provide access control measures, including median control, throughout. Provide pedestrian facilities where appropriate.</t>
  </si>
  <si>
    <t>STP-M-NH-9203(26) (06LPLM-F3-082)</t>
  </si>
  <si>
    <t>From North of Riley Creek Road to Macon County Line</t>
  </si>
  <si>
    <t>STP/HSIP-56(95) (44004-3242-94, 44004-8242-14)</t>
  </si>
  <si>
    <t>From SR- 8/SR-111 Overpass to near Old Union Road</t>
  </si>
  <si>
    <t>NH-8(61) (77002-8245-14)</t>
  </si>
  <si>
    <t>UCHRA FY11-12,SY20 5317 TN57X01402 S/F Capital funds</t>
  </si>
  <si>
    <t>State Funded (985317-S3-049)</t>
  </si>
  <si>
    <t>M21CMHQ_C19ISR_SPCGOODLETTSVILLE</t>
  </si>
  <si>
    <t>State Funded (19CMA1-M3-008)</t>
  </si>
  <si>
    <t>M21CMHQ_C49SR_ROURIPLEY</t>
  </si>
  <si>
    <t>State Funded (49CMA1-M3-008)</t>
  </si>
  <si>
    <t>Tellico Plains-2016 RTP Trail Resurfacing Project</t>
  </si>
  <si>
    <t>Resurfacing and expansion of hard-surface trail, restroom facility, ADA improvements, site amenities, grant administration and architectural engineering.</t>
  </si>
  <si>
    <t>TN-18RT(5) (62RTPR-F3-002)</t>
  </si>
  <si>
    <t>M21CMHQ_C90SR_ROUJONESBOROUGH</t>
  </si>
  <si>
    <t>State Funded (90CMA1-M3-020)</t>
  </si>
  <si>
    <t>M21CMHQ_C82SR_SPCKINGSPORT</t>
  </si>
  <si>
    <t>State Funded (82CMA1-M3-020)</t>
  </si>
  <si>
    <t>M21CMHQ_C82SR_ROUKINGSPORT</t>
  </si>
  <si>
    <t>State Funded (82CMA1-M3-021)</t>
  </si>
  <si>
    <t>M21CMHQ_C28SR_ROUPULASKI</t>
  </si>
  <si>
    <t>State Funded (28CMA1-M3-008)</t>
  </si>
  <si>
    <t>M21CMHQ_C78SR_ROUSEVIERVILLE</t>
  </si>
  <si>
    <t>State Funded (78CMA1-M3-014)</t>
  </si>
  <si>
    <t>M21CMHQ_C01SR_ROUOLIVERSPRINGS</t>
  </si>
  <si>
    <t>State Funded (01CMA1-M3-014)</t>
  </si>
  <si>
    <t>M21CMHQ_C45SR_ROUDANDRIDGE</t>
  </si>
  <si>
    <t>State Funded (45CMA1-M3-020)</t>
  </si>
  <si>
    <t>M21CMHQ_C50SR_ROULAWRENCEBURG</t>
  </si>
  <si>
    <t>State Funded (50CMA1-M3-015)</t>
  </si>
  <si>
    <t>M21CMHQ_C01SR_ROUOAKRIDGE</t>
  </si>
  <si>
    <t>State Funded (01CMA1-M3-015)</t>
  </si>
  <si>
    <t>M21CMHQ_C78SR_ROUPIGEONFORGE</t>
  </si>
  <si>
    <t>State Funded (78CMA1-M3-015)</t>
  </si>
  <si>
    <t>M21CMHQ_39SR_ROULEXINGTON</t>
  </si>
  <si>
    <t>State Funded (39CMA1-M3-008)</t>
  </si>
  <si>
    <t>M'boro - FFY2015; SFY 2020 5307 TN2016024 (S) Capital Funds</t>
  </si>
  <si>
    <t>State Funded (755307-S3-030)</t>
  </si>
  <si>
    <t>M21CMHQ_C86I_SPCUNICOI</t>
  </si>
  <si>
    <t>State Funded (86CMA1-M3-023)</t>
  </si>
  <si>
    <t>M21CMHQ_C31SR_SPCGRUNDYCO</t>
  </si>
  <si>
    <t>State Funded (31CMA1-M3-004)</t>
  </si>
  <si>
    <t>M21CMHQ_C29SR_ROUBEANSTATION</t>
  </si>
  <si>
    <t>State Funded (29CMA1-M3-008)</t>
  </si>
  <si>
    <t>M21CMHQ_C86I_SPCERWIN</t>
  </si>
  <si>
    <t>State Funded (86CMA1-M3-024)</t>
  </si>
  <si>
    <t>M21CMHQ_86SR_ROUERWIN</t>
  </si>
  <si>
    <t>State Funded (86CMA1-M3-025)</t>
  </si>
  <si>
    <t>M21CMHQ_C37SR_ROUMTCARMEL</t>
  </si>
  <si>
    <t>State Funded (37CMA1-M3-020)</t>
  </si>
  <si>
    <t>M21CMHQ_C16SR_ROUMANCHESTER</t>
  </si>
  <si>
    <t>State Funded (16CMA1-M3-016)</t>
  </si>
  <si>
    <t>Sevierville-West Prong Greenway Improvements and Extension</t>
  </si>
  <si>
    <t>Develop approx. 685' linear feet x 10 ' of new hard surface trail, handicap benches and observation areas, and engineering.</t>
  </si>
  <si>
    <t>TN-18RT(3) (78RTPR-F3-002)</t>
  </si>
  <si>
    <t>Northbound near LM 5.68 (Slope Stabilization)</t>
  </si>
  <si>
    <t>repair slope failure</t>
  </si>
  <si>
    <t>STP-167(9) (46009-4222-04)</t>
  </si>
  <si>
    <t>From near Clifton Road to SR-114</t>
  </si>
  <si>
    <t>36SR1280013</t>
  </si>
  <si>
    <t>NH/HSIP-128(34) (36011-3222-94, 36011-4222-04, 36011-8222-14)</t>
  </si>
  <si>
    <t>Bridges (L&amp;R) over East Fork of Stones River, LM 15.42</t>
  </si>
  <si>
    <t>75SR8400045, 75SR8400046</t>
  </si>
  <si>
    <t>State Funded (75840-4136-04)</t>
  </si>
  <si>
    <t>near LMs 26.9 and 27.9 (Slide Repairs)</t>
  </si>
  <si>
    <t>State Funded (58009-3237-04)</t>
  </si>
  <si>
    <t>TO Fuller State Park-Tennessee</t>
  </si>
  <si>
    <t>TO Fuller State Park-Tires to Trails Approx. 2.9 miles of hard surface trail, supplies, trailside benches and kiosks.</t>
  </si>
  <si>
    <t>TN-19RT(3) (79RTPR-F3-002)</t>
  </si>
  <si>
    <t>Waterloo Rd</t>
  </si>
  <si>
    <t>0A552</t>
  </si>
  <si>
    <t>SA 50028 (4), Waterloo Rd from Bridges over Knob Creek to Bridge over Spring Creek</t>
  </si>
  <si>
    <t>State Funded (50SAR1-S8-015)</t>
  </si>
  <si>
    <t>SA 41001 (2), Cane Creek Rd from Bridge over Cane Creek Rd to Lewis County Line</t>
  </si>
  <si>
    <t>State Funded (41SAR1-S8-016)</t>
  </si>
  <si>
    <t>Bridge over Mississippi River, LM 12.00</t>
  </si>
  <si>
    <t>Seismic Retrofit Study</t>
  </si>
  <si>
    <t>79I00550101</t>
  </si>
  <si>
    <t>State Funded (79005-4180-04)</t>
  </si>
  <si>
    <t>M21CMHQ_C58SR_SPCMARIONCO</t>
  </si>
  <si>
    <t>State Funded (58CMA1-M3-010)</t>
  </si>
  <si>
    <t>Rockwood: ALP Update</t>
  </si>
  <si>
    <t>State Funded (73555053421)</t>
  </si>
  <si>
    <t>GMTS SFY2021 IMPROVE Act S Capital</t>
  </si>
  <si>
    <t>State Funded (78IMPV-S3-004)</t>
  </si>
  <si>
    <t>M21CMHQ_C53SR_ROULOUDON</t>
  </si>
  <si>
    <t>State Funded (53CMA1-M3-011)</t>
  </si>
  <si>
    <t>M21CMHQ_C57SR_ROUJACKSON</t>
  </si>
  <si>
    <t>State Funded (57CMA1-M3-014)</t>
  </si>
  <si>
    <t>M21CMHQ_C33ISR_SPCHAMILTONCO</t>
  </si>
  <si>
    <t>State Funded (33CMA1-M3-021)</t>
  </si>
  <si>
    <t>M21CMHQ_C72SR_SPCDAYTON</t>
  </si>
  <si>
    <t>State Funded (72CMA1-M3-008)</t>
  </si>
  <si>
    <t>Coleman Rd</t>
  </si>
  <si>
    <t>0A319</t>
  </si>
  <si>
    <t>SA 94046 (1) Coleman Rd from SR-246 to SR-6</t>
  </si>
  <si>
    <t>State Funded (94SAR1-S8-013)</t>
  </si>
  <si>
    <t>Gatewood Ford Rd</t>
  </si>
  <si>
    <t>00916</t>
  </si>
  <si>
    <t>SA 6511 (4), Gatewood Ford Rd from Fentress County Line to LM 1.60</t>
  </si>
  <si>
    <t>State Funded (65SAR1-S8-011)</t>
  </si>
  <si>
    <t>Oneida: Runway &amp; Taxiway Rehabilitation - Preliminary Design</t>
  </si>
  <si>
    <t>State Funded (76555014220)</t>
  </si>
  <si>
    <t>Columbia: ALP Update</t>
  </si>
  <si>
    <t>State Funded (60555015420)</t>
  </si>
  <si>
    <t>Jake Bennett</t>
  </si>
  <si>
    <t>Tullahoma: N. TWY Overlay - Preliminary Design and Environmental Study</t>
  </si>
  <si>
    <t>State Funded (16555019520)</t>
  </si>
  <si>
    <t>Sparta: Fuel Farm Replacement, Pad Infrastructure for Jet Farm, Phase 2</t>
  </si>
  <si>
    <t>State Funded (93555016420)</t>
  </si>
  <si>
    <t>New Tazewell: Fuel System Card Reader Replacement</t>
  </si>
  <si>
    <t>State Funded (13555014320)</t>
  </si>
  <si>
    <t>Lebanon: Construction - Taxiway Widening Row (D/E)</t>
  </si>
  <si>
    <t>State Funded (95555056820)</t>
  </si>
  <si>
    <t>M21CMHQ_C57ISR_SPCJACKSON</t>
  </si>
  <si>
    <t>State Funded (57CMA1-M3-015)</t>
  </si>
  <si>
    <t>Industrial Access Support, Signal at intersection of SR-6 and SR-15</t>
  </si>
  <si>
    <t>State Funded (50001-3278-04)</t>
  </si>
  <si>
    <t>From I-40 EB Ramp to I-40 WB Ramp</t>
  </si>
  <si>
    <t>Install a traffic signal at the I-40 WB Ramp and coordinate signal with EB Ramp</t>
  </si>
  <si>
    <t>Lullwater Road, Bridge over Stringers Branch, LM 0.07</t>
  </si>
  <si>
    <t>* * * E-GRANTS #259 * * * One Lane Bridge Replacement with a Two Lane Bridge</t>
  </si>
  <si>
    <t>33040190001</t>
  </si>
  <si>
    <t>BR-STP-M-4019(3) (33LPLM-F3-265)</t>
  </si>
  <si>
    <t>M21CMHQ_C15SR_ROUNEWPORT</t>
  </si>
  <si>
    <t>State Funded (15CMA1-M3-008)</t>
  </si>
  <si>
    <t>Athens: FY21 Airport Maintenance</t>
  </si>
  <si>
    <t>State Funded (54555075821)</t>
  </si>
  <si>
    <t>Centerville: FY21 Airport Maintenance</t>
  </si>
  <si>
    <t>State Funded (41555074121)</t>
  </si>
  <si>
    <t>Cleveland: FY21 Airport Maintenance</t>
  </si>
  <si>
    <t>State Funded (06555077221)</t>
  </si>
  <si>
    <t>Collegedale: FY21 Airport Maintenance</t>
  </si>
  <si>
    <t>State Funded (33555073321)</t>
  </si>
  <si>
    <t>Copperhill: FY21 Airport Maintenance</t>
  </si>
  <si>
    <t>State Funded (70555071721)</t>
  </si>
  <si>
    <t>Crossville:FY21 Airport Maintenance</t>
  </si>
  <si>
    <t>State Funded (18555075021)</t>
  </si>
  <si>
    <t>Dayton: FY21 Airport Maintenance</t>
  </si>
  <si>
    <t>State Funded (72555074221)</t>
  </si>
  <si>
    <t>Fayetteville: FY21 Airport Maintenance</t>
  </si>
  <si>
    <t>State Funded (52555076521)</t>
  </si>
  <si>
    <t>Jasper: FY21 Airport Maintenance</t>
  </si>
  <si>
    <t>State Funded (58555073521)</t>
  </si>
  <si>
    <t>Knoxville: FY21 Airport Maintenance</t>
  </si>
  <si>
    <t>State Funded (47555079021)</t>
  </si>
  <si>
    <t>Lawrenceburg: FY21 Airport Maintenance</t>
  </si>
  <si>
    <t>State Funded (50555077121)</t>
  </si>
  <si>
    <t>Lewisburg: FY21 Airport Maintenance</t>
  </si>
  <si>
    <t>State Funded (59555075121)</t>
  </si>
  <si>
    <t>Madisonville: FY21 Airport Maintenance</t>
  </si>
  <si>
    <t>State Funded (62555073421)</t>
  </si>
  <si>
    <t>Pulaski: FY21 Airport Maintenance</t>
  </si>
  <si>
    <t>State Funded (28555073421)</t>
  </si>
  <si>
    <t>Rockwood: FY21 Airport Maintenance</t>
  </si>
  <si>
    <t>State Funded (73555073521)</t>
  </si>
  <si>
    <t>Shelbyville: FY21 Airport Maintenance</t>
  </si>
  <si>
    <t>State Funded (02555074121)</t>
  </si>
  <si>
    <t>Sparta: FY21 Airport Maintenance</t>
  </si>
  <si>
    <t>State Funded (93555076321)</t>
  </si>
  <si>
    <t>Tullahoma: FY21 Airport Maintenance</t>
  </si>
  <si>
    <t>State Funded (16555079321)</t>
  </si>
  <si>
    <t>Portland: Construct Phase 1  Parallel Taxiway South</t>
  </si>
  <si>
    <t>State Funded (83555011720)</t>
  </si>
  <si>
    <t>Covington: FY21 Airport Maintenance</t>
  </si>
  <si>
    <t>State Funded (84555074021)</t>
  </si>
  <si>
    <t>Dyersburg: FY21 Airport Maintenance</t>
  </si>
  <si>
    <t>State Funded (23555073921)</t>
  </si>
  <si>
    <t>Halls: FY21 Airport Maintenance</t>
  </si>
  <si>
    <t>State Funded (49555073021)</t>
  </si>
  <si>
    <t>Huntingdon: FY21 Airport Maintenance</t>
  </si>
  <si>
    <t>State Funded (09555073621)</t>
  </si>
  <si>
    <t>Memphis (Baker): FY21 Airport Maintenance</t>
  </si>
  <si>
    <t>State Funded (79555078121)</t>
  </si>
  <si>
    <t>Memphis (Spain): FY21 Airport Maintenance</t>
  </si>
  <si>
    <t>State Funded (79555078221)</t>
  </si>
  <si>
    <t>Dickson: FY21 Maintenance</t>
  </si>
  <si>
    <t>State Funded (22555075821)</t>
  </si>
  <si>
    <t>Millington: FY21 Airport Maintenance</t>
  </si>
  <si>
    <t>State Funded (79555078021)</t>
  </si>
  <si>
    <t>Humboldt: FY21 Maintenance</t>
  </si>
  <si>
    <t>State Funded (21555075021)</t>
  </si>
  <si>
    <t>Nashville (Tune): FY21 Airport Maintenance</t>
  </si>
  <si>
    <t>State Funded (19555078921)</t>
  </si>
  <si>
    <t>Trenton: FY21 Airport Maintenance</t>
  </si>
  <si>
    <t>State Funded (27555075321)</t>
  </si>
  <si>
    <t>Collegedale: Replace Culvert Under Runway</t>
  </si>
  <si>
    <t>State Funded (33555073421)</t>
  </si>
  <si>
    <t>Somerville: FY21 Maintenance</t>
  </si>
  <si>
    <t>State Funded (24555074421)</t>
  </si>
  <si>
    <t>Bolivar: FY21 Maintenance</t>
  </si>
  <si>
    <t>State Funded (35555074221)</t>
  </si>
  <si>
    <t>Savannah: FY21 Maintenance</t>
  </si>
  <si>
    <t>State Funded (36555076521)</t>
  </si>
  <si>
    <t>Beech River: FY21 Maintenance</t>
  </si>
  <si>
    <t>State Funded (39555074621)</t>
  </si>
  <si>
    <t>McKinnon: FY21 Maintenance</t>
  </si>
  <si>
    <t>State Funded (42555071121)</t>
  </si>
  <si>
    <t>Waverly: FY21 Maintenance</t>
  </si>
  <si>
    <t>State Funded (43555073821)</t>
  </si>
  <si>
    <t>Hohenwald: FY21 Maintenance</t>
  </si>
  <si>
    <t>State Funded (51555072321)</t>
  </si>
  <si>
    <t>Tullahoma: ALP Update</t>
  </si>
  <si>
    <t>State Funded (16555019421)</t>
  </si>
  <si>
    <t>M21CMHQ_C62SR_ROUMADISONVILLE</t>
  </si>
  <si>
    <t>State Funded (62CMA1-M3-008)</t>
  </si>
  <si>
    <t>M21CMHQ_C10SR_ROUELIZABETHTON</t>
  </si>
  <si>
    <t>State Funded (10CMA1-M3-008)</t>
  </si>
  <si>
    <t>M21CMHQ_C82SR_ROUBRISTOL</t>
  </si>
  <si>
    <t>State Funded (82CMA1-M3-022)</t>
  </si>
  <si>
    <t>Hairy George</t>
  </si>
  <si>
    <t>SA 4813(3), Hairy George/Grady Tolar/Greasy LN, from SR-78 to SR-21</t>
  </si>
  <si>
    <t>State Funded (48SAR1-S8-006)</t>
  </si>
  <si>
    <t>Selmer: FY21 Maintenance</t>
  </si>
  <si>
    <t>State Funded (55555074921)</t>
  </si>
  <si>
    <t>McKellar-Sipes: FY21 Maintenance</t>
  </si>
  <si>
    <t>State Funded (57555073521)</t>
  </si>
  <si>
    <t>Clarksville: FY21 Maintenance</t>
  </si>
  <si>
    <t>State Funded (63555075621)</t>
  </si>
  <si>
    <t>Union City: FY21 Maintenance</t>
  </si>
  <si>
    <t>State Funded (66555078221)</t>
  </si>
  <si>
    <t>Linden: FY21 Maintenance</t>
  </si>
  <si>
    <t>State Funded (68555072621)</t>
  </si>
  <si>
    <t>Springfield: FY21 Maintenance</t>
  </si>
  <si>
    <t>State Funded (74555076821)</t>
  </si>
  <si>
    <t>Gallatin: FY21 Maintenance</t>
  </si>
  <si>
    <t>State Funded (83555071821)</t>
  </si>
  <si>
    <t>Portland: FY21 Maintenance</t>
  </si>
  <si>
    <t>State Funded (83555071921)</t>
  </si>
  <si>
    <t>Clifton: FY21 Maintenance</t>
  </si>
  <si>
    <t>State Funded (91555072621)</t>
  </si>
  <si>
    <t>Intersection at SR-50, LM 1.42</t>
  </si>
  <si>
    <t>HSIP-2(279) (31002-3227-94)</t>
  </si>
  <si>
    <t>M21CMHQ_C75SR_ROULAVERGNE</t>
  </si>
  <si>
    <t>State Funded (75CMA1-M3-026)</t>
  </si>
  <si>
    <t>CARTA - FFY20; SFY21 5307; TN95X063 (S) Capital Funds</t>
  </si>
  <si>
    <t>State Funded (335307-S3-027)</t>
  </si>
  <si>
    <t>M21CMHQ_C75SR_ROUMURFREESBORO</t>
  </si>
  <si>
    <t>State Funded (75CMA1-M3-027)</t>
  </si>
  <si>
    <t>M21CMHQ_C02SR_ROUSHELBYVILLE</t>
  </si>
  <si>
    <t>State Funded (02CMA1-M3-008)</t>
  </si>
  <si>
    <t>M21CMHQ_C52SR_SPCLINCOLNCO</t>
  </si>
  <si>
    <t>State Funded (52CMA1-M3-008)</t>
  </si>
  <si>
    <t>Columbia: FY21 Airport Maintenace</t>
  </si>
  <si>
    <t>State Funded (60555075521)</t>
  </si>
  <si>
    <t>McKellar-Sipes: ALP Update with AGIS Survey and Narrative</t>
  </si>
  <si>
    <t>State Funded (57555013421)</t>
  </si>
  <si>
    <t>Elizabethton: FY21 Airport Maintenance</t>
  </si>
  <si>
    <t>State Funded (10555074721)</t>
  </si>
  <si>
    <t>Jacksboro: FY21 Airport Maintenance</t>
  </si>
  <si>
    <t>State Funded (07555074221)</t>
  </si>
  <si>
    <t>New Tazewell: FY21 Airport Maintenance</t>
  </si>
  <si>
    <t>State Funded (13555074421)</t>
  </si>
  <si>
    <t>M21CMHQ_C45SR_ROUNEWMARKET</t>
  </si>
  <si>
    <t>State Funded (45CMA1-M3-021)</t>
  </si>
  <si>
    <t>Smithville: FY21 Airport Maintenance</t>
  </si>
  <si>
    <t>State Funded (21555074221)</t>
  </si>
  <si>
    <t>Jamestown: FY21 Airport Maintenance</t>
  </si>
  <si>
    <t>State Funded (25555073321)</t>
  </si>
  <si>
    <t>Sewanee: FY21 Airport Maintenance</t>
  </si>
  <si>
    <t>State Funded (26555070121)</t>
  </si>
  <si>
    <t>Winchester: FY21 Airport Maintenance</t>
  </si>
  <si>
    <t>State Funded (26555079921)</t>
  </si>
  <si>
    <t>M21CMHQ_C45SR_ROUJEFFERSONCITY</t>
  </si>
  <si>
    <t>State Funded (45CMA1-M3-022)</t>
  </si>
  <si>
    <t>M21CMHQ_C33SR_ROUCHATTANOOGA</t>
  </si>
  <si>
    <t>State Funded (33CMA1-M3-022)</t>
  </si>
  <si>
    <t>Savannah: CARES Act Part 4 - Operational Expenses</t>
  </si>
  <si>
    <t>State Funded (36555016621)</t>
  </si>
  <si>
    <t>Paris: CARES Act Part 4 Operational Expenses</t>
  </si>
  <si>
    <t>State Funded (40555014421)</t>
  </si>
  <si>
    <t>Greeneville: FY21 Airport Maintenance</t>
  </si>
  <si>
    <t>State Funded (30555075821)</t>
  </si>
  <si>
    <t>Morristown: FY21 Airport Maintenance</t>
  </si>
  <si>
    <t>State Funded (32555076721)</t>
  </si>
  <si>
    <t>Mountain City: ALP Update</t>
  </si>
  <si>
    <t>State Funded (46555012721)</t>
  </si>
  <si>
    <t>Rogersville: FY21 Airport Maintenance</t>
  </si>
  <si>
    <t>State Funded (37555072921)</t>
  </si>
  <si>
    <t>Gainesboro: FY21 Airport Maintenance</t>
  </si>
  <si>
    <t>State Funded (44555072021)</t>
  </si>
  <si>
    <t>Mountain City: FY21 Airport Maintenance</t>
  </si>
  <si>
    <t>State Funded (46555072821)</t>
  </si>
  <si>
    <t>Lafayette: FY21 Airport Maintenance</t>
  </si>
  <si>
    <t>State Funded (56555074621)</t>
  </si>
  <si>
    <t>Livingston: FY21 Airport Maintenance</t>
  </si>
  <si>
    <t>State Funded (67555073821)</t>
  </si>
  <si>
    <t>Murfreesboro: FY21 Airport Maintenance</t>
  </si>
  <si>
    <t>State Funded (75555076221)</t>
  </si>
  <si>
    <t>Dayton: CARES Act Part 4</t>
  </si>
  <si>
    <t>State Funded (72555014321)</t>
  </si>
  <si>
    <t>Fayetteville: CARES Act Part 4</t>
  </si>
  <si>
    <t>State Funded (52555016621)</t>
  </si>
  <si>
    <t>Athens: CARES Act Part 4</t>
  </si>
  <si>
    <t>State Funded (54555015921)</t>
  </si>
  <si>
    <t>Rockwood: CARES Act Part 4</t>
  </si>
  <si>
    <t>State Funded (73555013621)</t>
  </si>
  <si>
    <t>Smyrna: FY21 Airport Maintenance</t>
  </si>
  <si>
    <t>State Funded (75555076321)</t>
  </si>
  <si>
    <t>Oneida: FY21 Airport Maintenance</t>
  </si>
  <si>
    <t>State Funded (76555074321)</t>
  </si>
  <si>
    <t>Sevierville: FY21 Airport Maintenance</t>
  </si>
  <si>
    <t>State Funded (78555070521)</t>
  </si>
  <si>
    <t>Waverly: CARES Act Part 4 Operational Expenses</t>
  </si>
  <si>
    <t>State Funded (43555013921)</t>
  </si>
  <si>
    <t>M21CMHQ_C95SR_ROULEBANON</t>
  </si>
  <si>
    <t>State Funded (95CMA1-M3-008)</t>
  </si>
  <si>
    <t>McMinnville: FY21 Airport Maintenance</t>
  </si>
  <si>
    <t>State Funded (89555077321)</t>
  </si>
  <si>
    <t>Lebanon: FY21 Airport Maintenance</t>
  </si>
  <si>
    <t>State Funded (95555076921)</t>
  </si>
  <si>
    <t>Selmer: CARES Act Part 4 Operational Expenses</t>
  </si>
  <si>
    <t>State Funded (55555015021)</t>
  </si>
  <si>
    <t>McKellar-Sipes: CARES Act Part 4 Operational Expenses</t>
  </si>
  <si>
    <t>State Funded (57555013621)</t>
  </si>
  <si>
    <t>Springfield: CARES Act Part 4 Operational Expenses</t>
  </si>
  <si>
    <t>State Funded (74555016921)</t>
  </si>
  <si>
    <t>Gallatin: CARES Act Part 4 Operational Expenses</t>
  </si>
  <si>
    <t>State Funded (83555012021)</t>
  </si>
  <si>
    <t>Union City: CARES Act Part 4 Operational Expenses</t>
  </si>
  <si>
    <t>State Funded (66555018321)</t>
  </si>
  <si>
    <t>Bridge over Conasauga Creek, LM 4.360</t>
  </si>
  <si>
    <t>54S42760007</t>
  </si>
  <si>
    <t>BR-STP-310(5) (54014-3222-94)</t>
  </si>
  <si>
    <t>Bridge over Conasauga Creek, LM 4.36</t>
  </si>
  <si>
    <t>State Funded (54014-4223-04)</t>
  </si>
  <si>
    <t>Clarksville: CARES Act Part 4 Operational Expenses</t>
  </si>
  <si>
    <t>State Funded (63555015721)</t>
  </si>
  <si>
    <t>M21CMHQ_C75ISR_SPCRUTHERFORDCO</t>
  </si>
  <si>
    <t>State Funded (75CMA1-M3-028)</t>
  </si>
  <si>
    <t>Lebanon: Operational Expenses</t>
  </si>
  <si>
    <t>State Funded (95555017021)</t>
  </si>
  <si>
    <t>McMinnville: Operational Expenses</t>
  </si>
  <si>
    <t>State Funded (89555017421)</t>
  </si>
  <si>
    <t>Smyrna: Operational Expenses</t>
  </si>
  <si>
    <t>State Funded (75555016421)</t>
  </si>
  <si>
    <t>Smithville: Operational Expenses</t>
  </si>
  <si>
    <t>State Funded (21555014321)</t>
  </si>
  <si>
    <t>M21CMHQ_C11SR_SPCCHEATHAMCO</t>
  </si>
  <si>
    <t>State Funded (11CMA1-M3-004)</t>
  </si>
  <si>
    <t>Sevierville:  Runway 10 Approach Tree Trimming</t>
  </si>
  <si>
    <t>State Funded (78555070421)</t>
  </si>
  <si>
    <t>Rock Bridge Rd</t>
  </si>
  <si>
    <t>02045</t>
  </si>
  <si>
    <t>SA 83025(5), Rock Bridge Rd from Womack Rd to SR 174</t>
  </si>
  <si>
    <t>State Funded (83SAR1-S8-020)</t>
  </si>
  <si>
    <t>Buntin Mill Rd</t>
  </si>
  <si>
    <t>0A500</t>
  </si>
  <si>
    <t>SA 83054 (2), Buntin Mill Rd from Clearview Road to SR 41</t>
  </si>
  <si>
    <t>State Funded (83SAR1-S8-021)</t>
  </si>
  <si>
    <t>Hines Valley Rd</t>
  </si>
  <si>
    <t>02360</t>
  </si>
  <si>
    <t>SA 5317 (3) Hines Valley Rd from Roane County Line to Pine Grove Providence Rd</t>
  </si>
  <si>
    <t>State Funded (53SAR1-S8-015)</t>
  </si>
  <si>
    <t>Beals Chapel Rd</t>
  </si>
  <si>
    <t>02364</t>
  </si>
  <si>
    <t>SA 5326 (5) Beals Chapel Rd from Northshore Drive to Lakeland Drive</t>
  </si>
  <si>
    <t>State Funded (53SAR1-S8-016)</t>
  </si>
  <si>
    <t>2018 RTP Lincoln County Park Restrooms and Parking Area</t>
  </si>
  <si>
    <t>Access and Parking, Utility Service, Restroom, topo and soul scientist (disposal field), grants administration and engineering.</t>
  </si>
  <si>
    <t>TN-19RT(4) (52RTPR-F3-002)</t>
  </si>
  <si>
    <t>M21CMHQ_C64SR_SPCMOORECO</t>
  </si>
  <si>
    <t>State Funded (64CMA1-M3-003)</t>
  </si>
  <si>
    <t>M21CMHQ_C75SR_ROUSMYRNA</t>
  </si>
  <si>
    <t>State Funded (75CMA1-M3-029)</t>
  </si>
  <si>
    <t>Old Stone Fort State Park Access Road</t>
  </si>
  <si>
    <t>State Funded (16945-3678-04)</t>
  </si>
  <si>
    <t>Tater Valley Road</t>
  </si>
  <si>
    <t>01274</t>
  </si>
  <si>
    <t>SA 8707-7, Tater Valley Road From: SR-61 To: Grainger County Line</t>
  </si>
  <si>
    <t>State Funded (87SAR1-S8-015)</t>
  </si>
  <si>
    <t>Cleveland: CARES Act Part 4</t>
  </si>
  <si>
    <t>State Funded (06555017321)</t>
  </si>
  <si>
    <t>Madisonville: CARES Act Part 4</t>
  </si>
  <si>
    <t>State Funded (62555013521)</t>
  </si>
  <si>
    <t>MTA FFY17-18; SFY2021 5339  (S) Capital Funding</t>
  </si>
  <si>
    <t>TN2020-014 (195339-S3-004)</t>
  </si>
  <si>
    <t>Linden: CARES Act Part 4 Operational Expenses</t>
  </si>
  <si>
    <t>State Funded (68555012721)</t>
  </si>
  <si>
    <t>FY 2009 HPP Admin. Funds. Admin. funds will cover salaries, travel, office, training and other expenses for HPP.</t>
  </si>
  <si>
    <t>TN-11HA(227) (99RTPR-F3-003)</t>
  </si>
  <si>
    <t>Wolf Bridge Rd</t>
  </si>
  <si>
    <t>02168</t>
  </si>
  <si>
    <t>SA 04002(1), Wolf Bridge Rd from Sequatchie Co. Line to Hendon Rd</t>
  </si>
  <si>
    <t>State Funded (04SAR1-S8-011)</t>
  </si>
  <si>
    <t>01144</t>
  </si>
  <si>
    <t>SA 71002(1) Old Baxter Rd from I-40 to Scott Lee Rd</t>
  </si>
  <si>
    <t>State Funded (71SAR1-S8-016)</t>
  </si>
  <si>
    <t>02226</t>
  </si>
  <si>
    <t>SA 71011(1) Old Baxter Rd from Hopewell Rd to Baxter City Limits</t>
  </si>
  <si>
    <t>State Funded (71SAR1-S8-017)</t>
  </si>
  <si>
    <t>Union City: Grounds Maintenance Equipment</t>
  </si>
  <si>
    <t>State Funded (66555038421)</t>
  </si>
  <si>
    <t>Sevierville: CARES Act Part 4</t>
  </si>
  <si>
    <t>State Funded (78555010621)</t>
  </si>
  <si>
    <t>Elizabethton: CARES Act Part 4</t>
  </si>
  <si>
    <t>State Funded (10555014821)</t>
  </si>
  <si>
    <t>Sewanee: CARES Act Part 4</t>
  </si>
  <si>
    <t>State Funded (26555010221)</t>
  </si>
  <si>
    <t>Winchester: CARES Act Part 4</t>
  </si>
  <si>
    <t>State Funded (26555010321)</t>
  </si>
  <si>
    <t>Memphis (Baker): Land Acquisition</t>
  </si>
  <si>
    <t>State Funded (79555018020)</t>
  </si>
  <si>
    <t>Columbia: CARES Act Part 4</t>
  </si>
  <si>
    <t>State Funded (60555015621)</t>
  </si>
  <si>
    <t>Copperhill: ALP Update</t>
  </si>
  <si>
    <t>State Funded (70555011821)</t>
  </si>
  <si>
    <t>Collegedale: Obstruction Survey</t>
  </si>
  <si>
    <t>State Funded (33555073521)</t>
  </si>
  <si>
    <t>Bridge over Balthrop Branch, LM 22.46</t>
  </si>
  <si>
    <t>22003430019</t>
  </si>
  <si>
    <t>State Funded (22015-4216-04)</t>
  </si>
  <si>
    <t>Johnson County Trails, planning &amp; development of bridge, trail, etc. HY20-FY05 $ 85,547, LY20- FY06 $86,178, LY20-FY 07 $92,123.</t>
  </si>
  <si>
    <t>TN-08HP(227) (46RTPR-F3-003)</t>
  </si>
  <si>
    <t>Norris Dam State Park-Multi purpose Non-motorized Trails System Equipment</t>
  </si>
  <si>
    <t>Trail Maintenance machine and trailer, may also include portable GPS, hand tools, motorized and non-motorized tools, safety protection, surveying tools and equipment, and Grant Administration.</t>
  </si>
  <si>
    <t>TN-17RT(6) (01RTPR-F3-002)</t>
  </si>
  <si>
    <t>Ensor Hollow Rd</t>
  </si>
  <si>
    <t>02230</t>
  </si>
  <si>
    <t>SA 71004(1) Ensor Hollow Rd from SR-24 to Little Indian Ck. Rd</t>
  </si>
  <si>
    <t>State Funded (71SAR1-S8-018)</t>
  </si>
  <si>
    <t>FY 2005-2009 HPP Funds. Cumberland Trail Conference, Black Mountain/Western Slope. Develop a natural surface hiking trail.</t>
  </si>
  <si>
    <t>TN-11HP(99) (01RTPR-F3-003)</t>
  </si>
  <si>
    <t>Humboldt: FY21 Airport Maintenance</t>
  </si>
  <si>
    <t>State Funded (27555075021)</t>
  </si>
  <si>
    <t>Site Investigations for Drainage Problems at 3 Locations</t>
  </si>
  <si>
    <t>Investigate drainage problems in the vicinity of the following 3 locations: new SR-150 Connector; at US-64/72 in Kimball (Culvert); and at SR-2 at Kelly Cove Rd (Culvert)</t>
  </si>
  <si>
    <t>Intersection at SR-269 (Jackson Ridge Road)</t>
  </si>
  <si>
    <t>Signing, Stripping and other safety improvements: Flashing light at Intersection of SR-99 and SR-269</t>
  </si>
  <si>
    <t>HSIP-99(69) (75013-3255-94)</t>
  </si>
  <si>
    <t>City of Henderson--Nature Trail Development</t>
  </si>
  <si>
    <t>Installation of approx. 3,000 of ADA walking trail 8'wide with pedestrian crosswalks to connect existing trails. Signage and striping will be utilized for converting existing parking spaces to ADA accessible spaces, site work, seeding and mulching, and trail head parking and land acquisition, A/E fees and grant administration.</t>
  </si>
  <si>
    <t>TN-19RT(5) (12RTPR-F3-002)</t>
  </si>
  <si>
    <t>McMinn County-City of Athens, Euerka Trail Phase II</t>
  </si>
  <si>
    <t>Land Acquisition and trail re-surfacing development.</t>
  </si>
  <si>
    <t>TN-18RT(4) (54RTPR-F3-002)</t>
  </si>
  <si>
    <t>Pulaski: CARES Act Part 4 - Operational Expenses</t>
  </si>
  <si>
    <t>State Funded (28555013521)</t>
  </si>
  <si>
    <t>Tullahoma: CARES Act Part 4 - Operational Expenses</t>
  </si>
  <si>
    <t>State Funded (16555019621)</t>
  </si>
  <si>
    <t>Lewisburg: CARES Act Part 4 - Operational Expenses</t>
  </si>
  <si>
    <t>State Funded (59555015221)</t>
  </si>
  <si>
    <t>Lawrenceburg: CARES Act Part 4 - Operational Expenses</t>
  </si>
  <si>
    <t>State Funded (50555017221)</t>
  </si>
  <si>
    <t>Centerville: CARES Act Part 4 - Operational Expenses</t>
  </si>
  <si>
    <t>State Funded (41555014221)</t>
  </si>
  <si>
    <t>Shelbyville: CARES Act Part 4 - Operational Expenses</t>
  </si>
  <si>
    <t>State Funded (02555014221)</t>
  </si>
  <si>
    <t>Old Stone/Tarpin Ridge Rd</t>
  </si>
  <si>
    <t>0A480</t>
  </si>
  <si>
    <t>SA 67018 (1) Old Stone/Tarpin Ridge Rd from SR 136 to Oneal Rd</t>
  </si>
  <si>
    <t>State Funded (67SAR1-S8-021)</t>
  </si>
  <si>
    <t>Bridge over SR-22 and SR-431, LM 17.27 (Gilliam "Green" Robbins Memorial Bridge)</t>
  </si>
  <si>
    <t>92SR0220073</t>
  </si>
  <si>
    <t>State Funded (92003-4275-04)</t>
  </si>
  <si>
    <t>Knoxville-Knox Co. CAC FFY2019; SFY2021 - 5307 STP Capital Funds</t>
  </si>
  <si>
    <t>TN2020-006 (47STPX-S3-013)</t>
  </si>
  <si>
    <t>Bridge over Clear Fork Creek</t>
  </si>
  <si>
    <t>90S23820007</t>
  </si>
  <si>
    <t>BR-STP-75(20) (90018-3235-94)</t>
  </si>
  <si>
    <t>Briley Parkway/Robertson Road, Bridges over Ramp C at LM 27.25 and I-40 East at LM 27.38</t>
  </si>
  <si>
    <t>19I00400163, 19SR1550064</t>
  </si>
  <si>
    <t>State Funded (19074-4262-04)</t>
  </si>
  <si>
    <t>Small Structure at LM 3.21</t>
  </si>
  <si>
    <t>Jack and Bore Small Structure</t>
  </si>
  <si>
    <t>near LM 17.00 (Slide Repair)</t>
  </si>
  <si>
    <t>State Funded (33044-4254-04)</t>
  </si>
  <si>
    <t>Bachman Tunnel Approaches (Over-Height Warning System)</t>
  </si>
  <si>
    <t>Over-Height Warning System</t>
  </si>
  <si>
    <t>State Funded (33015-3263-04)</t>
  </si>
  <si>
    <t>Tintin Czach</t>
  </si>
  <si>
    <t>Industrial Access Supporting Tyson Hatchery</t>
  </si>
  <si>
    <t>Add Left Turn Lane and Median Opening on SR-15</t>
  </si>
  <si>
    <t>Jamestown: Cares Act Part 4</t>
  </si>
  <si>
    <t>State Funded (25555013421)</t>
  </si>
  <si>
    <t>Jacksboro: Cares Act Part 4</t>
  </si>
  <si>
    <t>State Funded (07555014321)</t>
  </si>
  <si>
    <t>Montgomery Bell State Park - TDEC Resurfacing</t>
  </si>
  <si>
    <t>State Funded (22946-8608-04)</t>
  </si>
  <si>
    <t>Town of Carthage, 2018 RTP Carthage Trail Project</t>
  </si>
  <si>
    <t>Construct approx. 500 lf of hard surface walking trail and expand approx. 1,600 lf of hard surface walking trail, ADA parking spaces, surveying, grant administration and A/E services.</t>
  </si>
  <si>
    <t>TN-19RT(9) (80RTPR-F3-002)</t>
  </si>
  <si>
    <t>M21MCHQ_C86I_SPCUNICOICO</t>
  </si>
  <si>
    <t>State Funded (86CMA1-M3-026)</t>
  </si>
  <si>
    <t>M21CMHQ_C90SR_ROUJOHNSONCITY</t>
  </si>
  <si>
    <t>State Funded (90CMA1-M3-021)</t>
  </si>
  <si>
    <t>M21CMHQ_C90I_SPCJOHNSONCITY</t>
  </si>
  <si>
    <t>State Funded (90CMA1-M3-022)</t>
  </si>
  <si>
    <t>M21CMHQ_C54SR_SPCETOWAH</t>
  </si>
  <si>
    <t>State Funded (54CMA1-M3-015)</t>
  </si>
  <si>
    <t>Regional Study of Pavement Conditions throughout Knoxville TPO Area</t>
  </si>
  <si>
    <t>Conduct a program using collected inventory and condition data to evaluate roadway pavements in all jurisdictions that want to participate for the purpose of establishing current and future resurfacing or other appropriate interim treatment needs and costs. All public roadways may be included, but total extent to be determined based on number of jurisdictions that ultimately participate.</t>
  </si>
  <si>
    <t>Natchez Trace State Park - TDEC Resurfacing</t>
  </si>
  <si>
    <t>resurface Pin Oak Visitor Center, Staff &amp; Other Parking areas</t>
  </si>
  <si>
    <t>State Funded (39945-8692-04)</t>
  </si>
  <si>
    <t>Pinson Mounds State Park - TDEC Resurfacing</t>
  </si>
  <si>
    <t>Resurface Visitors Center Parking</t>
  </si>
  <si>
    <t>State Funded (57946-8674-04)</t>
  </si>
  <si>
    <t>Big Cypress Tree State Park - TDEC Resurfacing</t>
  </si>
  <si>
    <t>State Funded (92946-8633-04)</t>
  </si>
  <si>
    <t>M21CMHQ_C30SR_ROUGREENEVILLE</t>
  </si>
  <si>
    <t>State Funded (30CMA1-M3-005)</t>
  </si>
  <si>
    <t>Memphis(Baker): CARES Act  Part 4-Operational Expenses</t>
  </si>
  <si>
    <t>State Funded (79555018321)</t>
  </si>
  <si>
    <t>Memphis(Spain): CARES Act Part 4-Operational Expenses</t>
  </si>
  <si>
    <t>State Funded (79555018421)</t>
  </si>
  <si>
    <t>Intersection at I-40 ramps</t>
  </si>
  <si>
    <t>add additional left turn lane with signal modifications</t>
  </si>
  <si>
    <t>01538</t>
  </si>
  <si>
    <t>Tom Counce Rd at West Tennessee Railroad, LM 6.79 near South Fulton</t>
  </si>
  <si>
    <t>Barahm Road at Union City Terminal Railroad, LM 0.15 near Union City</t>
  </si>
  <si>
    <t>0A716</t>
  </si>
  <si>
    <t>Cheatham Street at CSX R/R, LM 0.21 in Springfield</t>
  </si>
  <si>
    <t>HSIP-R00S(537) (74950-2552-94)</t>
  </si>
  <si>
    <t>M21CMHQ_C37SR_ROUCHURCHHILL</t>
  </si>
  <si>
    <t>State Funded (37CMA1-M3-021)</t>
  </si>
  <si>
    <t>M21CMHQ_C37SR_ROUROGERSVILLE</t>
  </si>
  <si>
    <t>State Funded (37CMA1-M3-022)</t>
  </si>
  <si>
    <t>Roan Mountain State Park - TDEC Resurfacing</t>
  </si>
  <si>
    <t>State Funded (10946-8612-04)</t>
  </si>
  <si>
    <t>Sycamore Shoals State Park - TDEC Resurfacing</t>
  </si>
  <si>
    <t>State Funded (10946-8613-04)</t>
  </si>
  <si>
    <t>Seven Islands State Park - TDEC Resurfacing</t>
  </si>
  <si>
    <t>State Funded (47947-8675-04)</t>
  </si>
  <si>
    <t>Oneida: CARES Act Part 4 - Operational Costs</t>
  </si>
  <si>
    <t>State Funded (76555014421)</t>
  </si>
  <si>
    <t>Crosslnad Rd</t>
  </si>
  <si>
    <t>0A129</t>
  </si>
  <si>
    <t>SA 40041(1) Crossland Rd from Rice Humphrey Rd to Rail Road Crossing</t>
  </si>
  <si>
    <t>State Funded (40SAR1-S8-012)</t>
  </si>
  <si>
    <t>Old Paris Murray Rd</t>
  </si>
  <si>
    <t>01713</t>
  </si>
  <si>
    <t>SA 40014(4), Old Paris Murray Rd from SR-140 to Kentucky Stateline</t>
  </si>
  <si>
    <t>State Funded (40SAR1-S8-013)</t>
  </si>
  <si>
    <t>Manleyville Rd</t>
  </si>
  <si>
    <t>00902</t>
  </si>
  <si>
    <t>SA 40009 (1), Manleyville Rd from Reynoldsburg Rd to Swor Rd</t>
  </si>
  <si>
    <t>State Funded (40SAR1-S8-014)</t>
  </si>
  <si>
    <t>SB Ramp to I-75NB, From near LM 0.47 to I-75</t>
  </si>
  <si>
    <t>install High Friction Surface Treatment (HFST) on concrete ramp</t>
  </si>
  <si>
    <t>State Funded (33052-3261-04)</t>
  </si>
  <si>
    <t>Crossville: CARES Act Part 4 - Operational Expenses</t>
  </si>
  <si>
    <t>State Funded (18555015121)</t>
  </si>
  <si>
    <t>Jasper: CARES Act Part 4 - Operational Expenses</t>
  </si>
  <si>
    <t>State Funded (58555013621)</t>
  </si>
  <si>
    <t>Sparta: CARES Act Part 4 - Operational Expenses</t>
  </si>
  <si>
    <t>State Funded (93555016521)</t>
  </si>
  <si>
    <t>01406</t>
  </si>
  <si>
    <t>Dayton Blvd, From Signal Mountain Blvd North to Newberry Street East</t>
  </si>
  <si>
    <t>The upgrade and retrofit of sidewalk ramps to comply with ADA/PROWAG standards.</t>
  </si>
  <si>
    <t>TAP-M-1406(10) (33LPLM-F3-272)</t>
  </si>
  <si>
    <t>Reelfoot Lake State Park - TDEC Resurfacing</t>
  </si>
  <si>
    <t>resurface "Blue Bank" parking area and entry</t>
  </si>
  <si>
    <t>State Funded (48945-3623-04)</t>
  </si>
  <si>
    <t>Old Hwy 20</t>
  </si>
  <si>
    <t>00825</t>
  </si>
  <si>
    <t>SA 23015 (3), Old Hwy 20 from SR-20 to Crockett County Line</t>
  </si>
  <si>
    <t>State Funded (23SAR1-S8-007)</t>
  </si>
  <si>
    <t>Cross Country Rd</t>
  </si>
  <si>
    <t>01502</t>
  </si>
  <si>
    <t>SA 23017 (3) Cross Country Rd from Roellen-Newbern Rd to Tatumville-Trimble Rd</t>
  </si>
  <si>
    <t>State Funded (23SAR1-S8-008)</t>
  </si>
  <si>
    <t>Locust Grove Rd</t>
  </si>
  <si>
    <t>01508</t>
  </si>
  <si>
    <t>SA 23020 (4) Locust Grove Rd from Sharps Ferry Rd to SR-211</t>
  </si>
  <si>
    <t>State Funded (23SAR1-S8-009)</t>
  </si>
  <si>
    <t>near LM 15.0 (Slide Repair)</t>
  </si>
  <si>
    <t>emergency slide repair</t>
  </si>
  <si>
    <t>State Funded (07026-3217-04)</t>
  </si>
  <si>
    <t>SR-396</t>
  </si>
  <si>
    <t>From SR-6 to near I-65</t>
  </si>
  <si>
    <t>60SR3960003, 60SR3960004</t>
  </si>
  <si>
    <t>State Funded (60100-4210-04)</t>
  </si>
  <si>
    <t>From near Seavy Hight Road to Marshall County Line</t>
  </si>
  <si>
    <t>HSIP-50(77) (60008-3240-94, 60008-4240-04)</t>
  </si>
  <si>
    <t>From near Red River Bridge to near Fairview Lane</t>
  </si>
  <si>
    <t>HSIP-13(87) (63011-3251-94, 63011-4251-04)</t>
  </si>
  <si>
    <t>From SR-374 to near Cardinal Lane</t>
  </si>
  <si>
    <t>State Funded (63030-4212-04)</t>
  </si>
  <si>
    <t>From west of Rollow Lane to Browning Way</t>
  </si>
  <si>
    <t>State Funded (63030-4213-04)</t>
  </si>
  <si>
    <t>From Stewart County Line to east of Cook Road</t>
  </si>
  <si>
    <t>NH/HSIP-76(118) (63015-3221-94, 63015-8221-14)</t>
  </si>
  <si>
    <t>From Wayne County Line to near Dial Hollow Road</t>
  </si>
  <si>
    <t>HSIP-99(71) (51013-3206-94, 51013-4206-04)</t>
  </si>
  <si>
    <t>From Center Avenue to West Rickert Avenue</t>
  </si>
  <si>
    <t>HSIP-48(63) (22007-3254-94, 22007-4254-04)</t>
  </si>
  <si>
    <t>SR-48 A</t>
  </si>
  <si>
    <t>From East Broad Street to West Rickert Avenue</t>
  </si>
  <si>
    <t>HSIP-48(64) (22007-3255-94, 22007-4255-04)</t>
  </si>
  <si>
    <t>From SR-235 to SR-1</t>
  </si>
  <si>
    <t>HSIP-46(39) (22004-3256-94, 22004-4256-04)</t>
  </si>
  <si>
    <t>SR-235</t>
  </si>
  <si>
    <t>From SR-1 to SR-1</t>
  </si>
  <si>
    <t>HSIP-235(14) (22003-3207-94, 22003-4207-04)</t>
  </si>
  <si>
    <t>From SR-48 to Primm Springs Road</t>
  </si>
  <si>
    <t>HSIP-100(91) (41010-3223-94, 41010-4223-04)</t>
  </si>
  <si>
    <t>Yager Rd</t>
  </si>
  <si>
    <t>01540</t>
  </si>
  <si>
    <t>SA 24005 (8), Yager Rd Slip line multiple culverts from SR-57 to Bateman Rd on Yager Rd</t>
  </si>
  <si>
    <t>State Funded (24SAR1-S8-011)</t>
  </si>
  <si>
    <t>New Cave Church Rd</t>
  </si>
  <si>
    <t>0A535</t>
  </si>
  <si>
    <t>SA 1509(6) New Cave Church Rd from Newport City Limits near SR 32 to LM 1.36</t>
  </si>
  <si>
    <t>State Funded (15SAR1-S8-011)</t>
  </si>
  <si>
    <t>Coffee County Mobile Administrative Office Trailer (Tullahoma)</t>
  </si>
  <si>
    <t>FY21 Purchase and Install 28' x 66' Mobile Administrative Office Trailer (Tullahoma)</t>
  </si>
  <si>
    <t>State Funded (16999-3615-04)</t>
  </si>
  <si>
    <t>Putnam County Mobile Administrative Office Trailer (Cookeville)</t>
  </si>
  <si>
    <t>FY21 Purchase and Install 28' x 66' Mobile Administrative Office Trailer (Cookeville)</t>
  </si>
  <si>
    <t>State Funded (71999-3617-04)</t>
  </si>
  <si>
    <t>Sequatchie County Mobile Administrative Office Trailer (Dunlap)</t>
  </si>
  <si>
    <t>FY21 Purchase and Install 12' x 50' Mobile Administrative Office Trailer (Dunlap)</t>
  </si>
  <si>
    <t>State Funded (77999-3611-04)</t>
  </si>
  <si>
    <t>Bridge over Smith Fork Creek, LM 12.68</t>
  </si>
  <si>
    <t>80SR1410011</t>
  </si>
  <si>
    <t>State Funded (80009-4233-04)</t>
  </si>
  <si>
    <t>Mountain City: CARES Act Part 4 - Terminal Rehabilitation</t>
  </si>
  <si>
    <t>State Funded (46555012921)</t>
  </si>
  <si>
    <t>Bridges (L&amp;R) over Boone Lake, LM 23.03</t>
  </si>
  <si>
    <t>90SR0340011, 90SR0340012</t>
  </si>
  <si>
    <t>State Funded (90102-4202-04)</t>
  </si>
  <si>
    <t>Bridges (L&amp;R) over Fairfield Ave, LM 19.72</t>
  </si>
  <si>
    <t>19I00400095, 19I00400096</t>
  </si>
  <si>
    <t>State Funded (19007-4149-04)</t>
  </si>
  <si>
    <t>Jacksboro: Airport Expansion Land Clearing</t>
  </si>
  <si>
    <t>State Funded (07555014421)</t>
  </si>
  <si>
    <t>Morristown: Land Acquisition TW Relocation (Study)</t>
  </si>
  <si>
    <t>State Funded (32555016821)</t>
  </si>
  <si>
    <t>Mountain City: Runway Remarking - Design and Bid</t>
  </si>
  <si>
    <t>State Funded (46555013021)</t>
  </si>
  <si>
    <t>RTA - FFY2015 &amp; 2017 5307 (S) Capital</t>
  </si>
  <si>
    <t>TN2020027 (985307-S3-025)</t>
  </si>
  <si>
    <t>RTA - FFY 2017, 2018, 2019 - 5337 TN2020027 (S) Capital</t>
  </si>
  <si>
    <t>State Funded (985337-S3-004)</t>
  </si>
  <si>
    <t>KAT FFY 2015 &amp; 2016 5307 TN2020004 S Capital</t>
  </si>
  <si>
    <t>State Funded (475307-S3-031)</t>
  </si>
  <si>
    <t>Beech Chapel Rd</t>
  </si>
  <si>
    <t>0A045</t>
  </si>
  <si>
    <t>SA 66031 (1) Beech Chapel Rd from Entrance to Land Fill to SR-184</t>
  </si>
  <si>
    <t>State Funded (66SAR1-S8-008)</t>
  </si>
  <si>
    <t>Wolverine/McDonald Rd</t>
  </si>
  <si>
    <t>0A586</t>
  </si>
  <si>
    <t>SA 66032 (1) Wolverine/McDonald Rd from SR-183 to SA 66005-5 (E Black Ln)</t>
  </si>
  <si>
    <t>State Funded (66SAR1-S8-009)</t>
  </si>
  <si>
    <t>Southbound near MM 148.9 (Slope Stabilization)</t>
  </si>
  <si>
    <t>slope stabilization at MM 148.9 south (median)</t>
  </si>
  <si>
    <t>Paris: FY21 Airport Maintenance</t>
  </si>
  <si>
    <t>State Funded (40555074321)</t>
  </si>
  <si>
    <t>04176</t>
  </si>
  <si>
    <t>Industrial Access Serving Project Pearl</t>
  </si>
  <si>
    <t>Proposed SIA improvements to Singleton Station Road up to Alcoa Highway</t>
  </si>
  <si>
    <t>State Funded (05950-3542-04)</t>
  </si>
  <si>
    <t>Copperhill: CARES Act Part 4 - Operational Expenses</t>
  </si>
  <si>
    <t>State Funded (70555011921)</t>
  </si>
  <si>
    <t>Knoxville: CARES Act Part 4 - Operational Expenses (DKX)</t>
  </si>
  <si>
    <t>State Funded (47555019121)</t>
  </si>
  <si>
    <t>Lick Creek Rd</t>
  </si>
  <si>
    <t>00895</t>
  </si>
  <si>
    <t>SA 03016 (5) Lick Creek Rd from SR-147 to 8.80 miles North of SR 147</t>
  </si>
  <si>
    <t>State Funded (03SAR1-S8-007)</t>
  </si>
  <si>
    <t>Covington: CARES Act Part 4   Operational Expenses</t>
  </si>
  <si>
    <t>State Funded (84555014121)</t>
  </si>
  <si>
    <t>Dyersburg: CARES Act Part 4   Operational Expenses</t>
  </si>
  <si>
    <t>State Funded (23555014021)</t>
  </si>
  <si>
    <t>Camden: CARES Act Part 4   Operational Expenses</t>
  </si>
  <si>
    <t>State Funded (03555013021)</t>
  </si>
  <si>
    <t>Millington: CARES Act Part 4   Operational Expenses</t>
  </si>
  <si>
    <t>State Funded (79555018121)</t>
  </si>
  <si>
    <t>Trenton: CARES Act Part 4   Operational Expenses</t>
  </si>
  <si>
    <t>State Funded (27555015421)</t>
  </si>
  <si>
    <t>Pigeon Forge -FFY17, SFY2021 5311; TN201702601 (S&amp;F) Capital</t>
  </si>
  <si>
    <t>State Funded (785311-S3-063)</t>
  </si>
  <si>
    <t>Pigeon Forge FFY 2018 SFY 2021 5311 / TN2018043 (S) Capital</t>
  </si>
  <si>
    <t>State Funded (785311-S3-064)</t>
  </si>
  <si>
    <t>TDOT FEMA Deployment to Louisiana (Hurricane Damage Assessment)</t>
  </si>
  <si>
    <t>State Funded (99EM20-M3-002)</t>
  </si>
  <si>
    <t>Nashville: Air Traffic Control Tower &amp; Access Road (JWN)</t>
  </si>
  <si>
    <t>State Funded (19555059021)</t>
  </si>
  <si>
    <t>Regional Bicycle Parking Purchase Program</t>
  </si>
  <si>
    <t>2020 CMAQ: This project will provide a purchase program for local businesses, public agencies and nonprofit organizations in the Knoxville TPO Planning Area. In addition to bike rack purchases, the project includes promotion/education efforts to encourage full and timely use of requested capital purchase funds.</t>
  </si>
  <si>
    <t>Dickson: CARES Act P4 - Operational Expenses</t>
  </si>
  <si>
    <t>State Funded (22555015921)</t>
  </si>
  <si>
    <t>SA 17058 (1) Egg Hill Rd from SR 20 to Cavalier Drive</t>
  </si>
  <si>
    <t>State Funded (17SAR1-S8-011)</t>
  </si>
  <si>
    <t>Jay Bird Lane</t>
  </si>
  <si>
    <t>0A185</t>
  </si>
  <si>
    <t>SA 17057(1) Jay Bird Lane from Bailey Rd to Bailey Rd</t>
  </si>
  <si>
    <t>State Funded (17SAR1-S8-012)</t>
  </si>
  <si>
    <t>Structures Design Manual (Review and Rewrite)</t>
  </si>
  <si>
    <t>TDOT to provide Word document of SMO and PDF that contain comments that need to be reconciled into the Word document by consultant. The document will be formatted to have chapters, sections, etc. with a consistent format for the entire document. Consultant to provide a final Word document and PDF to TDOT once complete.</t>
  </si>
  <si>
    <t>Gainesboro: CARES Act Part 4 - Operational Expenses</t>
  </si>
  <si>
    <t>State Funded (44555012121)</t>
  </si>
  <si>
    <t>New Tazewell: CARES Act Part 4 - Operational Expenses</t>
  </si>
  <si>
    <t>State Funded (13555014521)</t>
  </si>
  <si>
    <t>Lafayette: CARES Act Part 4</t>
  </si>
  <si>
    <t>State Funded (56555014721)</t>
  </si>
  <si>
    <t>Maryville to Townsend Greenway - Phase 1</t>
  </si>
  <si>
    <t>Construction of a shared use path/greenway from an existing trailhead at Harper Ave. (near Aluminum Ave.) to Lamar Alexander Parkway along Browns Creek.  Trail is a multiuse path 1.25 mile in length and a minimum of 10-ft wide.  It runs primarily along an existing Norfolk Southern rail bed that is no longer in use and which rails have been removed.</t>
  </si>
  <si>
    <t>STP-M-9112(23) (05LPLM-F3-069)</t>
  </si>
  <si>
    <t>Willow Springs Rd</t>
  </si>
  <si>
    <t>02690</t>
  </si>
  <si>
    <t>SA 1021 (2) Willow Springs Rd from Blue Springs Rd to Berry Hill Rd</t>
  </si>
  <si>
    <t>State Funded (10SAR1-S8-014)</t>
  </si>
  <si>
    <t>Deep Draw Rd</t>
  </si>
  <si>
    <t>01168</t>
  </si>
  <si>
    <t>SA 18007 (1) Deep Draw Rd from Turkey Oaks Rd to SR 70</t>
  </si>
  <si>
    <t>State Funded (18SAR1-S8-015)</t>
  </si>
  <si>
    <t>Highland Lane</t>
  </si>
  <si>
    <t>0A313</t>
  </si>
  <si>
    <t>SA 18034 (1)  Highland Lane from SR 70 to ShadowLane</t>
  </si>
  <si>
    <t>State Funded (18SAR1-S8-016)</t>
  </si>
  <si>
    <t>SR022</t>
  </si>
  <si>
    <t>State Industrial Access serving Dynamix Casting Fluxes</t>
  </si>
  <si>
    <t>Proposed Improvement of SR-22 at Lexington St in Huntingdon</t>
  </si>
  <si>
    <t>State Funded (09005-3227-04)</t>
  </si>
  <si>
    <t>New Lake Rd</t>
  </si>
  <si>
    <t>01986</t>
  </si>
  <si>
    <t>SA 59006 (4) New Lake Rd from Globe Rd /Collier Rd to SR-11</t>
  </si>
  <si>
    <t>State Funded (59SAR1-S8-011)</t>
  </si>
  <si>
    <t>MATA - FFY2017 &amp; 2018 -5337 - TN2016-007-03 (S) Capital Funds</t>
  </si>
  <si>
    <t>State Funded (795337-S3-007)</t>
  </si>
  <si>
    <t>Major Road Plan - Collierville</t>
  </si>
  <si>
    <t>The plan will update the existing Collierville Major Road Plan by identifying the major and collector roads in the Town and determining the appropriate cross section of each road segment to serve the future land use. ** eGrants 241**</t>
  </si>
  <si>
    <t>MTA FFY2018, SFY2021 5307 - TN2020-040 (S) Capital Funds</t>
  </si>
  <si>
    <t>State Funded (195307-S3-073)</t>
  </si>
  <si>
    <t>MATA - FFY 2018 5310 TN2020-039 (s) Capital Funds</t>
  </si>
  <si>
    <t>State Funded (795310-S3-004)</t>
  </si>
  <si>
    <t>MTA FFY2018-2019 - 5307 TN2019-009-02 (S) Capital Funds</t>
  </si>
  <si>
    <t>State Funded (195307-S3-074)</t>
  </si>
  <si>
    <t>Old Memphis Rd</t>
  </si>
  <si>
    <t>01473</t>
  </si>
  <si>
    <t>SA 84019(9) Old Memphis Rd from Smith Grove Rd to 1.00 miles north of Smith Grove Rd</t>
  </si>
  <si>
    <t>State Funded (84SAR1-S8-033)</t>
  </si>
  <si>
    <t>Pickens Store Rd</t>
  </si>
  <si>
    <t>0A118</t>
  </si>
  <si>
    <t>SA 84024(4) Pickens Store Rd 1.50 miles south of Peete Rd to Peete Rd</t>
  </si>
  <si>
    <t>State Funded (84SAR1-S8-034)</t>
  </si>
  <si>
    <t>Overdimensional (O/D) Load Escort by Tennessee Highway Patrol (THP) - Application No. 379008</t>
  </si>
  <si>
    <t>State Funded (99114-3152-04)</t>
  </si>
  <si>
    <t>Overdimensional (O/D) Load Escort by Tennessee Highway Patrol (THP) - Application No. 386495</t>
  </si>
  <si>
    <t>State Funded (99THP1-S3-002)</t>
  </si>
  <si>
    <t>Overdimensional (O/D) Load Escort by Tennessee Highway Patrol (THP) - Application No. 395529</t>
  </si>
  <si>
    <t>State Funded (99THP1-S3-003)</t>
  </si>
  <si>
    <t>Overdimensional (O/D) Load Escort by Tennessee Highway Patrol (THP) - Application No. 400831</t>
  </si>
  <si>
    <t>State Funded (99THP1-S3-004)</t>
  </si>
  <si>
    <t>Overdimensional (O/D) Load Escort by Tennessee Highway Patrol (THP) - Application No. 402934</t>
  </si>
  <si>
    <t>State Funded (99THP1-S3-005)</t>
  </si>
  <si>
    <t>Overdimensional (O/D) Load Escort by Tennessee Highway Patrol (THP) - Application No. 406700</t>
  </si>
  <si>
    <t>State Funded (99THP1-S3-006)</t>
  </si>
  <si>
    <t>Overdimensional (O/D) Load Escort by Tennessee Highway Patrol (THP) - Application No. 407761</t>
  </si>
  <si>
    <t>State Funded (99THP1-S3-007)</t>
  </si>
  <si>
    <t>Overdimensional (O/D) Load Escort by Tennessee Highway Patrol (THP) - Application No. 406192</t>
  </si>
  <si>
    <t>State Funded (99THP1-S3-008)</t>
  </si>
  <si>
    <t>Overdimensional (O/D) Load Escort by Tennessee Highway Patrol (THP) - Application No. 409141 &amp; 409136</t>
  </si>
  <si>
    <t>State Funded (99THP1-S3-009)</t>
  </si>
  <si>
    <t>Overdimensional (O/D) Load Escort by Tennessee Highway Patrol (THP) - Application No. 409969</t>
  </si>
  <si>
    <t>State Funded (99THP1-S3-010)</t>
  </si>
  <si>
    <t>Overdimensional (O/D) Load Escort by Tennessee Highway Patrol (THP) - Application No. 410096 &amp; 410075</t>
  </si>
  <si>
    <t>State Funded (99THP1-S3-011)</t>
  </si>
  <si>
    <t>Overdimensional (O/D) Load Escort by Tennessee Highway Patrol (THP) - Application No. 410067</t>
  </si>
  <si>
    <t>State Funded (99THP1-S3-012)</t>
  </si>
  <si>
    <t>Overdimensional (O/D) Load Escort by Tennessee Highway Patrol (THP) - Application No. 410171</t>
  </si>
  <si>
    <t>State Funded (99THP1-S3-013)</t>
  </si>
  <si>
    <t>Overdimensional (O/D) Load Escort by Tennessee Highway Patrol (THP) - Application No. 411904 &amp; 411898</t>
  </si>
  <si>
    <t>State Funded (99THP1-S3-014)</t>
  </si>
  <si>
    <t>Overdimensional (O/D) Load Escort by Tennessee Highway Patrol (THP) - Application No. 411905 &amp; 411884</t>
  </si>
  <si>
    <t>State Funded (99THP1-S3-015)</t>
  </si>
  <si>
    <t>Overdimensional (O/D) Load Escort by Tennessee Highway Patrol (THP) - Application No. 411891</t>
  </si>
  <si>
    <t>State Funded (99THP1-S3-016)</t>
  </si>
  <si>
    <t>Overdimensional (O/D) Load Escort by Tennessee Highway Patrol (THP) - Application No. 413570 &amp; 413577</t>
  </si>
  <si>
    <t>State Funded (99THP1-S3-017)</t>
  </si>
  <si>
    <t>Overdimensional (O/D) Load Escort by Tennessee Highway Patrol (THP) - Application No. 413572 &amp; 413574</t>
  </si>
  <si>
    <t>State Funded (99THP1-S3-018)</t>
  </si>
  <si>
    <t>Overdimensional (O/D) Load Escort by Tennessee Highway Patrol (THP) - Application No. 413571</t>
  </si>
  <si>
    <t>State Funded (99THP1-S3-019)</t>
  </si>
  <si>
    <t>Overdimensional (O/D) Load Escort by Tennessee Highway Patrol (THP) - Application No. 414187</t>
  </si>
  <si>
    <t>State Funded (99THP1-S3-020)</t>
  </si>
  <si>
    <t>Overdimensional (O/D) Load Escort by Tennessee Highway Patrol (THP) - Application No. 414688</t>
  </si>
  <si>
    <t>State Funded (99THP1-S3-021)</t>
  </si>
  <si>
    <t>Overdimensional (O/D) Load Escort by Tennessee Highway Patrol (THP) - Application No. 414727</t>
  </si>
  <si>
    <t>State Funded (99THP1-S3-022)</t>
  </si>
  <si>
    <t>Overdimensional (O/D) Load Escort by Tennessee Highway Patrol (THP) - Application No. 414650</t>
  </si>
  <si>
    <t>State Funded (99THP1-S3-023)</t>
  </si>
  <si>
    <t>Overdimensional (O/D) Load Escort by Tennessee Highway Patrol (THP) - Application No. 416876</t>
  </si>
  <si>
    <t>State Funded (99THP1-S3-024)</t>
  </si>
  <si>
    <t>Overdimensional (O/D) Load Escort by Tennessee Highway Patrol (THP) - Application No. 418698</t>
  </si>
  <si>
    <t>State Funded (99THP1-S3-025)</t>
  </si>
  <si>
    <t>Overdimensional (O/D) Load Escort by Tennessee Highway Patrol (THP) - Application No. 419023 &amp; 419037</t>
  </si>
  <si>
    <t>State Funded (99THP1-S3-026)</t>
  </si>
  <si>
    <t>Overdimensional (O/D) Load Escort by Tennessee Highway Patrol (THP) - Application No. 418996 &amp; 419010</t>
  </si>
  <si>
    <t>State Funded (99THP1-S3-027)</t>
  </si>
  <si>
    <t>Overdimensional (O/D) Load Escort by Tennessee Highway Patrol (THP) - Application No. 419046</t>
  </si>
  <si>
    <t>State Funded (99THP1-S3-028)</t>
  </si>
  <si>
    <t>Overdimensional (O/D) Load Escort by Tennessee Highway Patrol (THP) - Application No. 415020</t>
  </si>
  <si>
    <t>State Funded (99THP1-S3-029)</t>
  </si>
  <si>
    <t>Overdimensional (O/D) Load Escort by Tennessee Highway Patrol (THP) - Application No. 407995</t>
  </si>
  <si>
    <t>State Funded (99THP1-S3-030)</t>
  </si>
  <si>
    <t>Overdimensional (O/D) Load Escort by Tennessee Highway Patrol (THP) - Application No. 424033</t>
  </si>
  <si>
    <t>State Funded (99THP1-S3-031)</t>
  </si>
  <si>
    <t>Overdimensional (O/D) Load Escort by Tennessee Highway Patrol (THP) - Application No. 424495</t>
  </si>
  <si>
    <t>State Funded (99THP1-S3-032)</t>
  </si>
  <si>
    <t>Overdimensional (O/D) Load Escort by Tennessee Highway Patrol (THP) - Application No. 426612</t>
  </si>
  <si>
    <t>State Funded (99THP1-S3-033)</t>
  </si>
  <si>
    <t>Overdimensional (O/D) Load Escort by Tennessee Highway Patrol (THP) - Application No. 423463</t>
  </si>
  <si>
    <t>State Funded (99THP1-S3-034)</t>
  </si>
  <si>
    <t>Overdimensional (O/D) Load Escort by Tennessee Highway Patrol (THP) - Application No. 427236</t>
  </si>
  <si>
    <t>State Funded (99THP1-S3-035)</t>
  </si>
  <si>
    <t>Overdimensional (O/D) Load Escort by Tennessee Highway Patrol (THP) - Application Nos. 426964 &amp; 426962</t>
  </si>
  <si>
    <t>State Funded (99THP1-S3-036)</t>
  </si>
  <si>
    <t>Overdimensional (O/D) Load Escort by Tennessee Highway Patrol (THP) - Application No. 429655</t>
  </si>
  <si>
    <t>State Funded (99THP1-S3-037)</t>
  </si>
  <si>
    <t>Overdimensional (O/D) Load Escort by Tennessee Highway Patrol (THP) - Application No. 384740</t>
  </si>
  <si>
    <t>State Funded (99THP1-S3-038)</t>
  </si>
  <si>
    <t>Overdimensional (O/D) Load Escort by Tennessee Highway Patrol (THP) - Application No. 420646</t>
  </si>
  <si>
    <t>State Funded (99THP1-S3-039)</t>
  </si>
  <si>
    <t>Overdimensional (O/D) Load Escort by Tennessee Highway Patrol (THP) - Application No. 433282</t>
  </si>
  <si>
    <t>State Funded (99THP1-S3-040)</t>
  </si>
  <si>
    <t>Overdimensional (O/D) Load Escort by Tennessee Highway Patrol (THP) - Application No. 432419</t>
  </si>
  <si>
    <t>State Funded (99THP1-S3-041)</t>
  </si>
  <si>
    <t>Overdimensional (O/D) Load Escort by Tennessee Highway Patrol (THP) - Application No. 442918</t>
  </si>
  <si>
    <t>State Funded (99THP1-S3-042)</t>
  </si>
  <si>
    <t>Overdimensional (O/D) Load Escort by Tennessee Highway Patrol (THP) - Application No. 441902</t>
  </si>
  <si>
    <t>State Funded (99THP1-S3-043)</t>
  </si>
  <si>
    <t>Overdimensional (O/D) Load Escort by Tennessee Highway Patrol (THP) - Application No. 443994</t>
  </si>
  <si>
    <t>State Funded (99THP1-S3-044)</t>
  </si>
  <si>
    <t>Overdimensional (O/D) Load Escort by Tennessee Highway Patrol (THP) - Application No. 448294</t>
  </si>
  <si>
    <t>State Funded (99THP1-S3-045)</t>
  </si>
  <si>
    <t>Overdimensional (O/D) Load Escort by Tennessee Highway Patrol (THP) - Application No. 448578</t>
  </si>
  <si>
    <t>State Funded (99THP1-S3-046)</t>
  </si>
  <si>
    <t>Overdimensional (O/D) Load Escort by Tennessee Highway Patrol (THP) - Application No. 449290</t>
  </si>
  <si>
    <t>State Funded (99THP1-S3-047)</t>
  </si>
  <si>
    <t>Overdimensional (O/D) Load Escort by Tennessee Highway Patrol (THP) - Application No. 449821</t>
  </si>
  <si>
    <t>State Funded (99THP1-S3-048)</t>
  </si>
  <si>
    <t>Overdimensional (O/D) Load Escort by Tennessee Highway Patrol (THP) - Application No. 448587</t>
  </si>
  <si>
    <t>State Funded (99THP1-S3-049)</t>
  </si>
  <si>
    <t>Overdimensional (O/D) Load Escort by Tennessee Highway Patrol (THP) - Application No. 450611</t>
  </si>
  <si>
    <t>State Funded (99THP1-S3-050)</t>
  </si>
  <si>
    <t>Overdimensional (O/D) Load Escort by Tennessee Highway Patrol (THP) - Application No. 452465</t>
  </si>
  <si>
    <t>State Funded (99THP1-S3-051)</t>
  </si>
  <si>
    <t>Overdimensional (O/D) Load Escort by Tennessee Highway Patrol (THP) - Application No. 456110</t>
  </si>
  <si>
    <t>State Funded (99THP1-S3-052)</t>
  </si>
  <si>
    <t>Overdimensional (O/D) Load Escort by Tennessee Highway Patrol (THP) - Application No. 457744</t>
  </si>
  <si>
    <t>State Funded (99THP1-S3-053)</t>
  </si>
  <si>
    <t>Overdimensional (O/D) Load Escort by Tennessee Highway Patrol (THP) - Application No. 453843</t>
  </si>
  <si>
    <t>State Funded (99THP1-S3-054)</t>
  </si>
  <si>
    <t>Overdimensional (O/D) Load Escort by Tennessee Highway Patrol (THP) - Application Nos. 457857 &amp; 457886</t>
  </si>
  <si>
    <t>State Funded (99THP1-S3-055)</t>
  </si>
  <si>
    <t>Overdimensional (O/D) Load Escort by Tennessee Highway Patrol (THP) - Application Nos. 457900 &amp; 457482</t>
  </si>
  <si>
    <t>State Funded (99THP1-S3-056)</t>
  </si>
  <si>
    <t>Overdimensional (O/D) Load Escort by Tennessee Highway Patrol (THP) - Application No. 464542</t>
  </si>
  <si>
    <t>State Funded (99THP1-S3-057)</t>
  </si>
  <si>
    <t>Overdimensional (O/D) Load Escort by Tennessee Highway Patrol (THP) - Application No. 457193</t>
  </si>
  <si>
    <t>State Funded (99THP1-S3-058)</t>
  </si>
  <si>
    <t>Overdimensional (O/D) Load Escort by Tennessee Highway Patrol (THP) - Application No. 463199</t>
  </si>
  <si>
    <t>State Funded (99THP1-S3-059)</t>
  </si>
  <si>
    <t>Overdimensional (O/D) Load Escort by Tennessee Highway Patrol (THP) - Application No. 465934</t>
  </si>
  <si>
    <t>State Funded (99THP1-S3-060)</t>
  </si>
  <si>
    <t>Overdimensional (O/D) Load Escort by Tennessee Highway Patrol (THP) - Application No. 473865</t>
  </si>
  <si>
    <t>State Funded (99THP1-S3-061)</t>
  </si>
  <si>
    <t>Overdimensional (O/D) Load Escort by Tennessee Highway Patrol (THP) - Application No. 470169</t>
  </si>
  <si>
    <t>State Funded (99THP1-S3-062)</t>
  </si>
  <si>
    <t>Overdimensional (O/D) Load Escort by Tennessee Highway Patrol (THP) - Application No. 476614</t>
  </si>
  <si>
    <t>State Funded (99THP1-S3-063)</t>
  </si>
  <si>
    <t>Overdimensional (O/D) Load Escort by Tennessee Highway Patrol (THP) - Application No. 477931</t>
  </si>
  <si>
    <t>State Funded (99THP1-S3-064)</t>
  </si>
  <si>
    <t>Overdimensional (O/D) Load Escort by Tennessee Highway Patrol (THP) - Application No. 477410</t>
  </si>
  <si>
    <t>State Funded (99THP1-S3-065)</t>
  </si>
  <si>
    <t>Overdimensional (O/D) Load Escort by Tennessee Highway Patrol (THP) - Application No. 477461</t>
  </si>
  <si>
    <t>State Funded (99THP1-S3-066)</t>
  </si>
  <si>
    <t>State Industrial Support for Project Smoky</t>
  </si>
  <si>
    <t>Existing I-26 Exit Ramp right to be scarified and "new" right turn lanes to be modified under signal control to SR-1; Soutbound SR-36 Lane designation change to allow the loop ramp from SR-1 to enter SR-36; SR-355 signalization and lane designation change for new Industrial Access Driveway at SR-36 Intersection</t>
  </si>
  <si>
    <t>State Funded (82956-3293-04)</t>
  </si>
  <si>
    <t>JTA FFY2020 5307 / TN2020-042 (S) Capital Funding</t>
  </si>
  <si>
    <t>State Funded (575307-S3-022)</t>
  </si>
  <si>
    <t>Bridges (L&amp;R) over Arthur Avenue, LM 8.80</t>
  </si>
  <si>
    <t>19I00650135, 19I00650136</t>
  </si>
  <si>
    <t>State Funded (19013-4131-04)</t>
  </si>
  <si>
    <t>SR-102</t>
  </si>
  <si>
    <t>Bridges (L&amp;R) over SR-1 (US-70) and CSXT Railroad, LM 10.34</t>
  </si>
  <si>
    <t>75SR0010033, 75SR0010034</t>
  </si>
  <si>
    <t>State Funded (75014-4245-04)</t>
  </si>
  <si>
    <t>Somerville: CARES Act Part 4</t>
  </si>
  <si>
    <t>State Funded (24555014521)</t>
  </si>
  <si>
    <t>JCTS - FFY2018-2019 5339 TN2020031 (S) ADA &amp; Non-ADA Capital Funds</t>
  </si>
  <si>
    <t>State Funded (905339-S3-008)</t>
  </si>
  <si>
    <t>Kingsport FFY 2017,2018, 2019; SFY 2021 - 5339 bTN2020033 (S) Capital Funds</t>
  </si>
  <si>
    <t>State Funded (825339-S3-004)</t>
  </si>
  <si>
    <t>From Mulberry Street to West Cherry Avenue in Selmer</t>
  </si>
  <si>
    <t>HSIP-5(118) (55002-3234-94)</t>
  </si>
  <si>
    <t>Bridges (L&amp;R) over Little Obed River, LM 15.96; and Bridge over Clear Creek, LM 30.50</t>
  </si>
  <si>
    <t>18SR0280011, 18SR0280012, 18SR0280017</t>
  </si>
  <si>
    <t>City of Knoxville - FFY 2020 - 5307 (S) Capital and Planning Funds</t>
  </si>
  <si>
    <t>State Funded (475307-S3-032)</t>
  </si>
  <si>
    <t>Greeneville: CARES Act Part 4</t>
  </si>
  <si>
    <t>State Funded (30555015921)</t>
  </si>
  <si>
    <t>Bolivar: New Terminal Design</t>
  </si>
  <si>
    <t>State Funded (35555014321)</t>
  </si>
  <si>
    <t>Springfield: Preliminary Design &amp; Environmental for N TWY &amp; Apron</t>
  </si>
  <si>
    <t>State Funded (74555017021)</t>
  </si>
  <si>
    <t>Adams Chapel Rd</t>
  </si>
  <si>
    <t>0A275</t>
  </si>
  <si>
    <t>SA 8253-(1) Adams Chapel Rd from SR 126 to SR 75</t>
  </si>
  <si>
    <t>State Funded (82SAR1-S8-022)</t>
  </si>
  <si>
    <t>Kingston Ave</t>
  </si>
  <si>
    <t>0A214</t>
  </si>
  <si>
    <t>Kingston Avenue at Norfolk Southern Railroad, LM 0.045 in Oliver Springs</t>
  </si>
  <si>
    <t>Bloutville Bypass</t>
  </si>
  <si>
    <t>4212</t>
  </si>
  <si>
    <t>SA 8258 (1), Blountville Bypass from SR 394 to SR 126</t>
  </si>
  <si>
    <t>State Funded (82SAR1-S8-023)</t>
  </si>
  <si>
    <t>GMTS - Zero $ Planning through Consultant Task Order - 2020 IMPROVE Act</t>
  </si>
  <si>
    <t>State Funded (78IMPV-S3-005)</t>
  </si>
  <si>
    <t>Huntingdon: CARES Act Part 4: Operational Expenses</t>
  </si>
  <si>
    <t>State Funded (09555013721)</t>
  </si>
  <si>
    <t>Bridge over Shellmound Road</t>
  </si>
  <si>
    <t>58I00240069</t>
  </si>
  <si>
    <t>BR-I-24-2(183) (58100-3186-44)</t>
  </si>
  <si>
    <t>Shellmound Road</t>
  </si>
  <si>
    <t>Shellmound Road, Bridge over I-24 Eastbound</t>
  </si>
  <si>
    <t>58I00240039</t>
  </si>
  <si>
    <t>BR-I-24-2(184) (58100-3187-44)</t>
  </si>
  <si>
    <t>Bridges (L&amp;R) over Clay Lick Court, LM 6.64</t>
  </si>
  <si>
    <t>19I00240063, 19I00240064</t>
  </si>
  <si>
    <t>State Funded (19001-4150-04)</t>
  </si>
  <si>
    <t>SR-293</t>
  </si>
  <si>
    <t>Bridge over Branch, LM 3.670</t>
  </si>
  <si>
    <t>67F00150003</t>
  </si>
  <si>
    <t>BR-STP-293(14) (67020-3217-94)</t>
  </si>
  <si>
    <t>Bridge over Branch, LM 3.67</t>
  </si>
  <si>
    <t>State Funded (67020-4218-04)</t>
  </si>
  <si>
    <t>Bridge over Little Cypress Creek</t>
  </si>
  <si>
    <t>24S81090025</t>
  </si>
  <si>
    <t>BR-STP-196(18) (24017-3246-94)</t>
  </si>
  <si>
    <t>Camden: FY21 Airport Maintenance</t>
  </si>
  <si>
    <t>State Funded (03555073021)</t>
  </si>
  <si>
    <t>Mifflin Rd</t>
  </si>
  <si>
    <t>00868</t>
  </si>
  <si>
    <t>SA 57023(6) Mifflin Rd S. Fork of Forked Deer River to SR-198</t>
  </si>
  <si>
    <t>State Funded (57SAR1-S8-017)</t>
  </si>
  <si>
    <t>Christmasville Rd</t>
  </si>
  <si>
    <t>SA 57033(7) Christmasville Rd from Oakfield Rd to Watson Rd</t>
  </si>
  <si>
    <t>State Funded (57SAR1-S8-018)</t>
  </si>
  <si>
    <t>Livingston: CARES Act Part 4</t>
  </si>
  <si>
    <t>State Funded (67555013921)</t>
  </si>
  <si>
    <t>Yoakum Lane</t>
  </si>
  <si>
    <t>02501</t>
  </si>
  <si>
    <t>SA 1336 (2) Yoakum Lane from Old Highway 63 to Back Valley Rd</t>
  </si>
  <si>
    <t>State Funded (13SAR1-S8-018)</t>
  </si>
  <si>
    <t>Aaron Davis Rd</t>
  </si>
  <si>
    <t>0A462</t>
  </si>
  <si>
    <t>SA 1304 (2) Aaron Davis Rd from Old Highway 63 to Back Valley Rd</t>
  </si>
  <si>
    <t>State Funded (13SAR1-S8-019)</t>
  </si>
  <si>
    <t>KAT - FFY 2017 - 5307 STP TN2020-034 - (S) Capital Funds</t>
  </si>
  <si>
    <t>State Funded (47STPX-S3-014)</t>
  </si>
  <si>
    <t>Training Carousel at CDL Driver Testing Station (Repair, Reseal and Stripe)</t>
  </si>
  <si>
    <t>State Funded (60946-8656-04)</t>
  </si>
  <si>
    <t>(Navy Road), from Veterans Parkway to Bethuel Road</t>
  </si>
  <si>
    <t>ADA accessibility improvements for pedestrians on Navy Road, including ADA curb ramp installations and modifications, sidewalk repairs, drive apron modifications, traffic signal modifications, limited to curb and gutter and drainage replacements.</t>
  </si>
  <si>
    <t>STP-M-9411(15) (79LPLM-F3-751)</t>
  </si>
  <si>
    <t>Sewanee: Avigation Easement Acquisition - Phase 1</t>
  </si>
  <si>
    <t>State Funded (26555010421)</t>
  </si>
  <si>
    <t>Easley Street, From US-1 to Navy Road and Shelby Road from Quito Road to SR-3 (Jefferson Davis Highway)</t>
  </si>
  <si>
    <t>**eGrants 279** Milling and overlay, striping and signs for bike lanes, and ADA improvements</t>
  </si>
  <si>
    <t>STP-M-9411(16) (79LPLM-F3-754)</t>
  </si>
  <si>
    <t>SR-149</t>
  </si>
  <si>
    <t>From Griffie Lane to Stewart County Line</t>
  </si>
  <si>
    <t>Striping, Signage, Guardrail, and other safety improvements</t>
  </si>
  <si>
    <t>HSIP-149(15) (42005-3234-94)</t>
  </si>
  <si>
    <t>Wilson School Rd</t>
  </si>
  <si>
    <t>05554</t>
  </si>
  <si>
    <t>SA 12008 (8) Wilson School Rd from Wayne Harris Rd to Cherrydale Lane</t>
  </si>
  <si>
    <t>State Funded (12SAR1-S8-025)</t>
  </si>
  <si>
    <t>MTA / Renewed Life - FFY19; SFY21 - 5307 / TN201902401 (S) Capital Funds</t>
  </si>
  <si>
    <t>State Funded (195307-S3-075)</t>
  </si>
  <si>
    <t>Niyonzima Etienne</t>
  </si>
  <si>
    <t>SR-330</t>
  </si>
  <si>
    <t>(Main Street) at Norfolk Southern Railroad, LM 0.015 in Oliver Springs</t>
  </si>
  <si>
    <t>Rogersville: Partial Parallel Taxiway and Apron Design</t>
  </si>
  <si>
    <t>State Funded (37555013021)</t>
  </si>
  <si>
    <t>KATS FFY2017, 2018, 2019; SFY21 5339 TN2020033 (S) Capital Funds</t>
  </si>
  <si>
    <t>State Funded (825339-S3-005)</t>
  </si>
  <si>
    <t>Clarence Langley</t>
  </si>
  <si>
    <t>(East Spring Street) at Norfolk Southern Railroad, LM 0.665 in Oliver Springs</t>
  </si>
  <si>
    <t>CARTA - FFY 2019 - SFY 2021 - 5337 - TN2019020 - (S) Capital Funds</t>
  </si>
  <si>
    <t>State Funded (335337-S3-008)</t>
  </si>
  <si>
    <t>CARTA - FFY2017 ; SFY 2021 - 5339(b) TN2020032 (S) Capital Funds</t>
  </si>
  <si>
    <t>State Funded (335339-S3-008)</t>
  </si>
  <si>
    <t>CARTA - FFY2020; SFY2021 5337 - TN2020038 (S) Capital Funds</t>
  </si>
  <si>
    <t>State Funded (335337-S3-009)</t>
  </si>
  <si>
    <t>City of Knoxville FFY20, SFY21 - 5339 - TN2020035 (S) Capital Funds</t>
  </si>
  <si>
    <t>State Funded (475339-S3-009)</t>
  </si>
  <si>
    <t>South Cumberland State Park Wayfinding Signage</t>
  </si>
  <si>
    <t>Install wayfinding signage in Grundy, Franklin, Marion &amp; Sequatchie Cos. to serve South Cumberland State Park</t>
  </si>
  <si>
    <t>State Funded (98200-3174-04)</t>
  </si>
  <si>
    <t>SR-45</t>
  </si>
  <si>
    <t>(Old Hickory Boulevard), East of Brick Church Pike to near SR-11 (Dickerson Pike)</t>
  </si>
  <si>
    <t>HSIP-45(33) (19100-3212-94)</t>
  </si>
  <si>
    <t>FY21 Henderson Co. Salt Bin 60' x 120' - Replace Salt Bin</t>
  </si>
  <si>
    <t>State Funded (39999-3608-04)</t>
  </si>
  <si>
    <t>Coldwater Creek Rd</t>
  </si>
  <si>
    <t>01972</t>
  </si>
  <si>
    <t>SA 52043 (1) Coldwater Creek Rd from SR-274 to SR-110</t>
  </si>
  <si>
    <t>State Funded (52SAR1-S8-012)</t>
  </si>
  <si>
    <t>Layman Rd</t>
  </si>
  <si>
    <t>SA 27077(2) Layman Rd from Gibson Wells-Brazil Rd to SR-54</t>
  </si>
  <si>
    <t>State Funded (27SAR1-S8-027)</t>
  </si>
  <si>
    <t>Frontier Health FFY2019; SFY 2021 - 5310 TN2020046 (Fed, St, L) Capital Funding</t>
  </si>
  <si>
    <t>State Funded (995310-S3-358)</t>
  </si>
  <si>
    <t>Bolivar: CARES Act Part 4</t>
  </si>
  <si>
    <t>State Funded (35555014421)</t>
  </si>
  <si>
    <t>Clifton: CARES Act Part 4</t>
  </si>
  <si>
    <t>State Funded (91555012721)</t>
  </si>
  <si>
    <t>Beech River: CARES Act Part 4</t>
  </si>
  <si>
    <t>State Funded (39555014721)</t>
  </si>
  <si>
    <t>Humboldt: CARES Act Part 4</t>
  </si>
  <si>
    <t>State Funded (27555015121)</t>
  </si>
  <si>
    <t>Portland: CARES Act Part 4</t>
  </si>
  <si>
    <t>State Funded (83555012121)</t>
  </si>
  <si>
    <t>Life Bridges, Inc. FFY2019; SFY 2021 - 5310 TN2020046 (Fed, St, L) Capital Funding</t>
  </si>
  <si>
    <t>State Funded (995310-S3-359)</t>
  </si>
  <si>
    <t>Progressive Directions, Inc. FFY2019; SFY 2021 - 5310 TN2020046 (Fed, St, L) Capital Funding</t>
  </si>
  <si>
    <t>State Funded (995310-S3-360)</t>
  </si>
  <si>
    <t>Volunteers of America Mid-States, Inc. FFY2019; SFY 2021 - 5310 TN2020046 (Fed, St, L) Capital Funding</t>
  </si>
  <si>
    <t>State Funded (995310-S3-362)</t>
  </si>
  <si>
    <t>Adult Comm. Training, Inc. FFY2019; SFY 2021 - 5310 TN2020047 (Fed, St, L) Capital Funding</t>
  </si>
  <si>
    <t>State Funded (995310-S3-363)</t>
  </si>
  <si>
    <t>Buffalo River Services, Inc. FFY2019; SFY 2021 - 5310 TN2020047 (Fed, St, L) Capital Funding</t>
  </si>
  <si>
    <t>State Funded (995310-S3-364)</t>
  </si>
  <si>
    <t>Cumberland Mountain Industries FFY2019; SFY 2021 - 5310 TN2020047 (Fed, St, L) Capital Funding</t>
  </si>
  <si>
    <t>State Funded (995310-S3-365)</t>
  </si>
  <si>
    <t>Easter Seals TN, Inc. FFY2019; SFY 2021 - 5310 TN2020047 (Fed, St, L) Capital Funding</t>
  </si>
  <si>
    <t>State Funded (995310-S3-366)</t>
  </si>
  <si>
    <t>Emory Valley Center FFY2019; SFY 2021 - 5310 TN2020047 (Fed, St, L) Capital Funding</t>
  </si>
  <si>
    <t>State Funded (995310-S3-367)</t>
  </si>
  <si>
    <t>Evanglcl LutheranGoodSamaritan Scty/Fairfield Glade FY19; SY21  5310 TN2020047 (F, S, L) Capital Funding</t>
  </si>
  <si>
    <t>State Funded (995310-S3-368)</t>
  </si>
  <si>
    <t>Habilitation &amp; Training Srvs, Inc. FFY19; SFY21 - 5310 TN2020047 (F ,S, L) Capital Funding</t>
  </si>
  <si>
    <t>State Funded (995310-S3-369)</t>
  </si>
  <si>
    <t>Heartland Services FFY19; SFY21 - 5310 TN2020047 (F ,S, L) Capital Funding</t>
  </si>
  <si>
    <t>State Funded (995310-S3-371)</t>
  </si>
  <si>
    <t>Hilltoppers, Inc. FFY19; SFY21 - 5310 TN2020047 (F ,S, L) Capital Funding</t>
  </si>
  <si>
    <t>State Funded (995310-S3-372)</t>
  </si>
  <si>
    <t>Madison Haywood Dvlpmt Srvs, Inc. FFY19; SFY21 - 5310 TN2020047 (F ,S, L) Capital Funding</t>
  </si>
  <si>
    <t>State Funded (995310-S3-373)</t>
  </si>
  <si>
    <t>Michael Dunn Ctr FFY19; SFY21 - 5310 TN2020047 (F ,S, L) Capital Funding</t>
  </si>
  <si>
    <t>State Funded (995310-S3-374)</t>
  </si>
  <si>
    <t>Pacesetters, Inc. FFY19; SFY21 - 5310 TN2020047 (F ,S, L) Capital Funding</t>
  </si>
  <si>
    <t>State Funded (995310-S3-375)</t>
  </si>
  <si>
    <t>Professional Care Srvs of West TN FFY19; SFY21 - 5310 TN2020047 (F ,S, L) Capital Funding</t>
  </si>
  <si>
    <t>State Funded (995310-S3-376)</t>
  </si>
  <si>
    <t>Progressive Directions, Inc. FFY19; SFY21 - 5310 TN2020047 (F ,S, L) Capital Funding</t>
  </si>
  <si>
    <t>State Funded (995310-S3-377)</t>
  </si>
  <si>
    <t>Scott Appalachian Ind, Inc. FFY19; SFY21 - 5310 TN2020047 (F ,S, L) Capital Funding</t>
  </si>
  <si>
    <t>State Funded (995310-S3-378)</t>
  </si>
  <si>
    <t>FY21 Marion County Salt Bin 40' x 125' - Construct New Salt Bin at Exit 158</t>
  </si>
  <si>
    <t>Construct new Salt Bin</t>
  </si>
  <si>
    <t>State Funded (58999-3606-04)</t>
  </si>
  <si>
    <t>FY21 Marshall County Salt Bin 80' x 125' - Construct Salt Bin at Exit 22</t>
  </si>
  <si>
    <t>State Funded (59999-3605-04)</t>
  </si>
  <si>
    <t>From I-40 Ramp Eastbound Lanes to Tolbert Road</t>
  </si>
  <si>
    <t>Striping, Signage, Signalization and other safety improvements</t>
  </si>
  <si>
    <t>PHSIP-251(18) (19054-3212-94)</t>
  </si>
  <si>
    <t>Shellotte Rd</t>
  </si>
  <si>
    <t>0A201</t>
  </si>
  <si>
    <t>SA 69044 (1) from Caney Creek Rd to Fentress Co; Line</t>
  </si>
  <si>
    <t>State Funded (69SAR1-S8-017)</t>
  </si>
  <si>
    <t>St. John's Comm. Srvs FFY2019; SFY2021 5310 TN2020047 (Fed, St, L) Capital Funds</t>
  </si>
  <si>
    <t>State Funded (995310-S3-379)</t>
  </si>
  <si>
    <t>Volunteers of America Mid-States FFY 2019/ SFY 2021 5310 TN2020047 (Fed/St/L) Capital Funds</t>
  </si>
  <si>
    <t>State Funded (995310-S3-381)</t>
  </si>
  <si>
    <t>Waves, Inc. FFY2019; SFY2020 5310 TN2020047 (Fed/St/L) Capital Funds</t>
  </si>
  <si>
    <t>State Funded (995310-S3-382)</t>
  </si>
  <si>
    <t>Various Routes in Region 2 - Longitudinal Joint Stabilization</t>
  </si>
  <si>
    <t>State Funded (98200-4275-04)</t>
  </si>
  <si>
    <t>Various Routes in Region 2 - Crack Sealing</t>
  </si>
  <si>
    <t>State Funded (98200-4276-04)</t>
  </si>
  <si>
    <t>SR-347</t>
  </si>
  <si>
    <t>M21LTR1_C82SR347_SML STR Replacement, LM 5.77</t>
  </si>
  <si>
    <t>Replace Culvert at LM 5.77</t>
  </si>
  <si>
    <t>TAMP Culvert</t>
  </si>
  <si>
    <t>State Funded (82023-4220-04)</t>
  </si>
  <si>
    <t>Alexandria Bagwell</t>
  </si>
  <si>
    <t>Portland Runway Rehabilitation - Preliminary Design</t>
  </si>
  <si>
    <t>State Funded (83555012221)</t>
  </si>
  <si>
    <t>Collegedale: Self-Service Kiosk</t>
  </si>
  <si>
    <t>State Funded (33555073621)</t>
  </si>
  <si>
    <t>City of Clarksville SFY2021 UROP Operating Funds</t>
  </si>
  <si>
    <t>State Funded (63UROP-S3-015)</t>
  </si>
  <si>
    <t>Jackson Transit Authority - SFY 2021 UROP S Operating Funds</t>
  </si>
  <si>
    <t>State Funded (57UROP-S3-016)</t>
  </si>
  <si>
    <t>MATA SFY2021 UROP S Operating Funds</t>
  </si>
  <si>
    <t>State Funded (79UROP-S3-023)</t>
  </si>
  <si>
    <t>CARTA SFY2021 UROP S Operating Funds</t>
  </si>
  <si>
    <t>State Funded (33UROP-S3-018)</t>
  </si>
  <si>
    <t>SETHRA (CUATS) SFY 2021 UROP S Operating</t>
  </si>
  <si>
    <t>State Funded (98UROP-S3-014)</t>
  </si>
  <si>
    <t>John C. Tune: CARES Act Part 4</t>
  </si>
  <si>
    <t>State Funded (19555019121)</t>
  </si>
  <si>
    <t>MTA SFY2021 UROP S Operating Funds</t>
  </si>
  <si>
    <t>State Funded (19UROP-S3-022)</t>
  </si>
  <si>
    <t>RTA SFY 2021 UROP S Operating Funds</t>
  </si>
  <si>
    <t>State Funded (98UROP-S3-015)</t>
  </si>
  <si>
    <t>Franklin Transit Authority - SFY2021 UROP S Operating Funds</t>
  </si>
  <si>
    <t>State Funded (94UROP-S3-017)</t>
  </si>
  <si>
    <t>Lafayette: Terminal and Main Hangar Refurbishing - Construction</t>
  </si>
  <si>
    <t>State Funded (56555014821)</t>
  </si>
  <si>
    <t>McMinnville: Drainage Improvements: Construction</t>
  </si>
  <si>
    <t>State Funded (89555017621)</t>
  </si>
  <si>
    <t>McMinnville: Airfield Lighting &amp; Relocate Threshold: Design/Bid</t>
  </si>
  <si>
    <t>State Funded (89555017521)</t>
  </si>
  <si>
    <t>(US-11E), Intersection at Emerald Road in Mosheim</t>
  </si>
  <si>
    <t>HSIP-34(127) (30002-3256-94)</t>
  </si>
  <si>
    <t>Morristown: CARES Act Part 4</t>
  </si>
  <si>
    <t>State Funded (32555016921)</t>
  </si>
  <si>
    <t>Various Intersections in the City of Lebanon</t>
  </si>
  <si>
    <t>**ER Project** This project will include traffic signal restoration for intersections damaged by the March 3, 2020 tornado. The restoration will vary from a full signal rebuild to replacing damaged signal heads. The intersection locations are SR-109 &amp; I40 WB ramps; SR-109 &amp; Leeville Pk/Eastgate Blvd; SR-10 (US-231, S. Cumberland St) &amp; Walmart; SR-10 (US-231, S. Cumberland St) &amp; Gay St; SR-10 (US-231, S. Cumberland St)  &amp; Short St; South Hartmann Dr. &amp; Franklin Rd; South Hartmann Dr. &amp; Aviation Way; South Hartmann  Dr. &amp; Leeville Pk</t>
  </si>
  <si>
    <t>ER-STP-M-9309(25) (95LPLM-F3-110)</t>
  </si>
  <si>
    <t>Savannah: Install Self Service Card Reader on AvGas</t>
  </si>
  <si>
    <t>State Funded (36555016721)</t>
  </si>
  <si>
    <t>Maple Hill Rd</t>
  </si>
  <si>
    <t>05931</t>
  </si>
  <si>
    <t>SA 5310-3 Maple Hill Rd from Davis Ferry Rd to Tellico Parkway</t>
  </si>
  <si>
    <t>State Funded (53SAR1-S8-017)</t>
  </si>
  <si>
    <t>Holland Creek Rd</t>
  </si>
  <si>
    <t>00899</t>
  </si>
  <si>
    <t>SA 36019 (7) Holland Creek Rd from Fox Hollow LP to SR-69</t>
  </si>
  <si>
    <t>State Funded (36SAR1-S8-025)</t>
  </si>
  <si>
    <t>Madisonville (MNV): Parallel Twy Construction &amp; Bullhorn Removal</t>
  </si>
  <si>
    <t>State Funded (62555013621)</t>
  </si>
  <si>
    <t>One Stop Drive</t>
  </si>
  <si>
    <t>0A224</t>
  </si>
  <si>
    <t>SA 36036(2) One Stop Drive SR-69 to SR-1280.</t>
  </si>
  <si>
    <t>State Funded (36SAR1-S8-026)</t>
  </si>
  <si>
    <t>Cleveland: North Ramp Development - Construction</t>
  </si>
  <si>
    <t>State Funded (06555017421)</t>
  </si>
  <si>
    <t>TEMA East Region Parking Lots B &amp; C</t>
  </si>
  <si>
    <t>State floating maintenance forces to pave parking lots B&amp;C at TEMA East Region facility in Knoxville</t>
  </si>
  <si>
    <t>State Funded (47947-8676-04)</t>
  </si>
  <si>
    <t>CARTAFFY2015-16; SFY2021 5339 TN2017048 (S) Capital Funds</t>
  </si>
  <si>
    <t>State Funded (335339-S3-009)</t>
  </si>
  <si>
    <t>MATA FFY 2014-2017 SFY 2021 TN201602501 (S) Capital &amp; Operating Funds</t>
  </si>
  <si>
    <t>State Funded (795310-S3-005)</t>
  </si>
  <si>
    <t>Near MM 1.7 (Rockfall Mitigation)</t>
  </si>
  <si>
    <t>Hohenwald: Runway 02/20 Rehabilitation</t>
  </si>
  <si>
    <t>State Funded (51555072421)</t>
  </si>
  <si>
    <t>Murfreesboro: CARES Act Part 4</t>
  </si>
  <si>
    <t>State Funded (75555016521)</t>
  </si>
  <si>
    <t>Rogersville: CARES Act Part 4</t>
  </si>
  <si>
    <t>State Funded (37555013121)</t>
  </si>
  <si>
    <t>SETHRA (CUATS) FFY 2019; SFY 2021 5310 TN2020-046 (S&amp;F) Capital Funds</t>
  </si>
  <si>
    <t>State Funded (985310-S3-018)</t>
  </si>
  <si>
    <t>Tullahoma: North- Taxiway Overlay - Final Design through Bid</t>
  </si>
  <si>
    <t>State Funded (16555019721)</t>
  </si>
  <si>
    <t>Covington: Security Enhancements: Design</t>
  </si>
  <si>
    <t>State Funded (84555014221)</t>
  </si>
  <si>
    <t>Trenton: Airfield Stormwater Pipe Investigation</t>
  </si>
  <si>
    <t>State Funded (27555015521)</t>
  </si>
  <si>
    <t>Trenton: Property/Easement Acquisition: Purchase</t>
  </si>
  <si>
    <t>State Funded (27555015621)</t>
  </si>
  <si>
    <t>MTA - On Demand FFY2017-2019; SFY 2021 TN2019-025-01  (S) Capital Funds</t>
  </si>
  <si>
    <t>State Funded (195310-S3-049)</t>
  </si>
  <si>
    <t>Bridges (L&amp;R) over Piney River, LM 2.94</t>
  </si>
  <si>
    <t>22I00400003, 22I00400004</t>
  </si>
  <si>
    <t>State Funded (22001-4193-04)</t>
  </si>
  <si>
    <t>Bridge over Yellow Creek, LM 1.53</t>
  </si>
  <si>
    <t>63SR1490001</t>
  </si>
  <si>
    <t>State Funded (63023-4241-04)</t>
  </si>
  <si>
    <t>Bridges (L&amp;R) over County Line Road, LM 0.02</t>
  </si>
  <si>
    <t>94I00400001, 94I00400002</t>
  </si>
  <si>
    <t>State Funded (94001-4121-04)</t>
  </si>
  <si>
    <t>Livingston: Upgrade Self-Service Fuel Station</t>
  </si>
  <si>
    <t>State Funded (67555014021)</t>
  </si>
  <si>
    <t>JCTS SFY 2021 UROP (S) Operating Funds</t>
  </si>
  <si>
    <t>State Funded (90UROP-S3-016)</t>
  </si>
  <si>
    <t>GMTS - SFY2021 UROP State Operating Funds</t>
  </si>
  <si>
    <t>State Funded (78UROP-S3-042)</t>
  </si>
  <si>
    <t>PFMT - SFY2021 UROP State Operating Funds</t>
  </si>
  <si>
    <t>State Funded (78UROP-S3-043)</t>
  </si>
  <si>
    <t>Tullahoma: Runway 24 Displacement Lighting Reconfiguration</t>
  </si>
  <si>
    <t>State Funded (16555019821)</t>
  </si>
  <si>
    <t>Shelbyville: Security and Gate Improvements</t>
  </si>
  <si>
    <t>State Funded (02555014321)</t>
  </si>
  <si>
    <t>Mountain City: Roan Creek Storm Water Erosion</t>
  </si>
  <si>
    <t>State Funded (46555013121)</t>
  </si>
  <si>
    <t>Bristol SFY2021 UROP (S) Operating Funds</t>
  </si>
  <si>
    <t>State Funded (82UROP-S3-029)</t>
  </si>
  <si>
    <t>Knoxville SFY2021 - UROP (S) Operating Funds</t>
  </si>
  <si>
    <t>State Funded (47UROP-S3-017)</t>
  </si>
  <si>
    <t>Murfreesboro SFY2021 UROP (S) Operating Funds</t>
  </si>
  <si>
    <t>State Funded (75UROP-S3-014)</t>
  </si>
  <si>
    <t>GMTS FFY2019; SFY 2021 - 5311 - TN2019037 (S) Operating Overmatch</t>
  </si>
  <si>
    <t>State Funded (785311-S3-065)</t>
  </si>
  <si>
    <t>SWHRA - FFY2019; SFY 2021 5311 TN2019037 (S) Operating OverMatch</t>
  </si>
  <si>
    <t>State Funded (985311-S3-275)</t>
  </si>
  <si>
    <t>Bridges (L&amp;R) over I-24, LM 0.14</t>
  </si>
  <si>
    <t>74I00240023, 74I00240024</t>
  </si>
  <si>
    <t>State Funded (74007-4122-04)</t>
  </si>
  <si>
    <t>SWHRA - FFY2017, SFY 2021 - 5311 TN201702601 S&amp;F Capital, Operating, Proj. Admin</t>
  </si>
  <si>
    <t>State Funded (985311-S3-276)</t>
  </si>
  <si>
    <t>DHRA - FFY2019; SFY2021 5311 TN2019037 S&amp;F Operating, RTAP, Project Admin</t>
  </si>
  <si>
    <t>State Funded (985311-S3-277)</t>
  </si>
  <si>
    <t>ETHRA - FFY2019; SFY2021 - 5311 TN2019037 S&amp;F Capital, Operating, Project Admin</t>
  </si>
  <si>
    <t>State Funded (985311-S3-278)</t>
  </si>
  <si>
    <t>FTHRA - FFY2019; SFY2021 - 5311 TN2019037 S&amp;F Capital, Operating &amp; RTAP</t>
  </si>
  <si>
    <t>State Funded (985311-S3-279)</t>
  </si>
  <si>
    <t>MCHRA FFY2019; SFY2021 - 5311 TN2019-037 S Operating OverMatch</t>
  </si>
  <si>
    <t>State Funded (985311-S3-280)</t>
  </si>
  <si>
    <t>PFMT FFY2019; SFY2021 - 5311 TN2019-037 S&amp;F Capital Funds</t>
  </si>
  <si>
    <t>State Funded (785311-S3-066)</t>
  </si>
  <si>
    <t>SCTDD - FFY2019; SFY2021 - 5311 TN2019-037 S&amp;F Operating &amp; Project Admin</t>
  </si>
  <si>
    <t>State Funded (985311-S3-281)</t>
  </si>
  <si>
    <t>UCHRA FFY2019, SFY2021 - 5311 TN2019-037 S&amp;F Capital, Operating &amp; Admin</t>
  </si>
  <si>
    <t>State Funded (985311-S3-282)</t>
  </si>
  <si>
    <t>Central Point Rd</t>
  </si>
  <si>
    <t>1330</t>
  </si>
  <si>
    <t>SA 2909 (3) Central Point Rd from Lakeshore Rd to LM 4.95</t>
  </si>
  <si>
    <t>State Funded (29SAR1-S8-016)</t>
  </si>
  <si>
    <t>MTA / Project Return FFY 2015-2016; SFY2021 5307 (S) Capital Funds</t>
  </si>
  <si>
    <t>State Funded (195307-S3-076)</t>
  </si>
  <si>
    <t>SETHRA FFY2019, SFY2021 5310 TN2020047 Capital Funds</t>
  </si>
  <si>
    <t>State Funded (985310-S3-019)</t>
  </si>
  <si>
    <t>UCHRA - FFY 2019; SFY 2021 - 5311 TN18X033 (S&amp;F) Capital &amp; RTAP Funds</t>
  </si>
  <si>
    <t>State Funded (985311-S3-283)</t>
  </si>
  <si>
    <t>CTS - FFY2019; SFY2021 - 5310 TN2020-046 S&amp;F Capital Funds</t>
  </si>
  <si>
    <t>State Funded (635310-S3-003)</t>
  </si>
  <si>
    <t>UCHRA FFY2019; SFY2021 - 5310 TN2020-047 S&amp;F Capital Funds</t>
  </si>
  <si>
    <t>State Funded (985310-S3-020)</t>
  </si>
  <si>
    <t>Kingsport - SFY2021 UROP S Operating Funds</t>
  </si>
  <si>
    <t>State Funded (82UROP-S3-030)</t>
  </si>
  <si>
    <t>FY21 Anderson County Maintenance Complex Building and Salt Bin</t>
  </si>
  <si>
    <t>State Funded (01999-3609-04)</t>
  </si>
  <si>
    <t>FY21 Jefferson County Maintenance Building (40 x 80)</t>
  </si>
  <si>
    <t>State Funded (45999-3609-04)</t>
  </si>
  <si>
    <t>FY21 Lawrence County Maintenance Building (40 x 80)</t>
  </si>
  <si>
    <t>State Funded (50999-3608-04)</t>
  </si>
  <si>
    <t>FY21 Gibson County Maintenance Building (40 x 80)</t>
  </si>
  <si>
    <t>State Funded (27999-3605-04)</t>
  </si>
  <si>
    <t>FY21 Haywood County Maintenance Building (40 x 80)</t>
  </si>
  <si>
    <t>State Funded (38999-3609-04)</t>
  </si>
  <si>
    <t>FY21 Henderson County Maintenance Building (40 x 80)</t>
  </si>
  <si>
    <t>State Funded (39999-3609-04)</t>
  </si>
  <si>
    <t>FY21 Maintenance Building Contingency - Admin. and Misc. 245/000-01-2020</t>
  </si>
  <si>
    <t>State Funded (99999-3639-04)</t>
  </si>
  <si>
    <t>FY21 Salt Bin Contingency - Admin. and Misc. 245/000-02-2020</t>
  </si>
  <si>
    <t>State Funded (99999-3640-04)</t>
  </si>
  <si>
    <t>Cravens Drive, From Cumberland Street to Savannah City Limits</t>
  </si>
  <si>
    <t>Milling, resurfacing, lane striping, and stop bars of Cravens Drive from Cumberland Street to City Limits</t>
  </si>
  <si>
    <t>STP-M-9413(16) (36LPLM-F3-028)</t>
  </si>
  <si>
    <t>CARTA FFY 2010; SFY2021 5309 - TN040058 Capital Funds</t>
  </si>
  <si>
    <t>State Funded (335309-S3-025)</t>
  </si>
  <si>
    <t>MTA / Progress Inc. FFY2017-18; SFY2021 5310 TN2019-025-01 (S) Capital Funds</t>
  </si>
  <si>
    <t>State Funded (195310-S3-050)</t>
  </si>
  <si>
    <t>MTA / Evergreen Presbyterian FFY 2017-18; SFY21 5310 TN2019-025-01 (S) Capital Funds</t>
  </si>
  <si>
    <t>State Funded (195310-S3-051)</t>
  </si>
  <si>
    <t>CARTA FFY2019; SFY2021 5310 TN2019016 (S) Capital Funds</t>
  </si>
  <si>
    <t>State Funded (335310-S3-005)</t>
  </si>
  <si>
    <t>CARTA FFY2018-19;SFY2021 5310 TN2020-029 (S)  Capital Funds</t>
  </si>
  <si>
    <t>State Funded (335310-S3-006)</t>
  </si>
  <si>
    <t>MATA FFY2016-18, SFY 2021 5339 TN2017-040-02 (S) Capital Funds</t>
  </si>
  <si>
    <t>State Funded (795339-S3-005)</t>
  </si>
  <si>
    <t>Gibson Co Rail Authority/CRISI Project SFY 2021 Rail Rehab Construction Kenton Branch from MP 3.9 to 23.5 in Madison and Gibson Counties.</t>
  </si>
  <si>
    <t>State Funded (98RR21-S3-002)</t>
  </si>
  <si>
    <t>SR-178</t>
  </si>
  <si>
    <t>From Near Starnes Road to Near Coats Road</t>
  </si>
  <si>
    <t>HSIP-178(12) (84012-3212-94)</t>
  </si>
  <si>
    <t>Ten-Ken Rail Authority SFY 2021-Tie Replacement - MP 1.95-MP 10.50 in Dyer County</t>
  </si>
  <si>
    <t>State Funded (23RR21-S3-002)</t>
  </si>
  <si>
    <t>ETHRA Morristown - FFY20119; SFY2021 5310 TN2020-046 S&amp;F Capital Funds</t>
  </si>
  <si>
    <t>State Funded (985310-S3-021)</t>
  </si>
  <si>
    <t>From Near Middle Fork Obion River Bridge to Near White Clay Road</t>
  </si>
  <si>
    <t>HSIP-43(49) (92003-3276-94)</t>
  </si>
  <si>
    <t>Delta HRA FFY2019; SFY2019 IMPROVE Act (S) Capital Funds</t>
  </si>
  <si>
    <t>State Funded (98IMPV-S3-012)</t>
  </si>
  <si>
    <t>Various Streets in Greeneville</t>
  </si>
  <si>
    <t>This project will resurface various streets in the city of Greenville including Old Shiloh Road, from Old Tusculum Road to Shiloh Road; E Church Street, from N College Street to Greeneville City Limits; Snapps Ferry Road, from E Andrew Johnson Highway to Greenville City Limits; Erwin Highway from E Andrew Johnson Highway to the Greeneville City Limits.</t>
  </si>
  <si>
    <t>STP-M-9104(18) (30LPLM-F3-022)</t>
  </si>
  <si>
    <t>CARTA FFY2015-16; SFY 2021 - 5310 - TN2017043 (S) Capital Funds</t>
  </si>
  <si>
    <t>State Funded (335310-S3-007)</t>
  </si>
  <si>
    <t>FFY2003-2004; SFY2021 - 5309 - TN030104 (S) Capital</t>
  </si>
  <si>
    <t>State Funded (795309-S3-020)</t>
  </si>
  <si>
    <t>Dickson County Rest Area Force Main Investigation</t>
  </si>
  <si>
    <t>MTA FFY 2015-2016; SFY 2021 - 5339 - TN2016-021-01 (S) Capital Funds</t>
  </si>
  <si>
    <t>State Funded (195339-S3-005)</t>
  </si>
  <si>
    <t>Gibson Co Rail Auth SFY 2021 Grade Crossings Rehab Eng, Const, Const Admin - Rehab of three (3) grade crossings including ballast, ties, surfacing, and asphalt.</t>
  </si>
  <si>
    <t>State Funded (98RR21-S3-004)</t>
  </si>
  <si>
    <t>Oak Ridge SFY2021 CRIT S Operating Funds</t>
  </si>
  <si>
    <t>State Funded (01CRIT-S3-005)</t>
  </si>
  <si>
    <t>Knoxville Knox Co CAC SFY2021 CRIT S Operating Funds</t>
  </si>
  <si>
    <t>State Funded (47CRIT-S3-008)</t>
  </si>
  <si>
    <t>ETHRA / Morristown SFY2021 CRIT S Operating Funds</t>
  </si>
  <si>
    <t>State Funded (98CRIT-S3-013)</t>
  </si>
  <si>
    <t>ETHRA / Knoxville - SFY 2021 CRIT S Operating Funds</t>
  </si>
  <si>
    <t>State Funded (98CRIT-S3-014)</t>
  </si>
  <si>
    <t>FTHRA - SFY 2021 CRIT S Operating Funds</t>
  </si>
  <si>
    <t>State Funded (98CRIT-S3-015)</t>
  </si>
  <si>
    <t>KAT - FFY2018; SFY2021 - 5307 STP - TN2018-034 (S) Capital Funds</t>
  </si>
  <si>
    <t>State Funded (47STPX-S3-015)</t>
  </si>
  <si>
    <t>Knox County State Park Roads Routine Maintenance</t>
  </si>
  <si>
    <t>State Funded (47000-4900-04)</t>
  </si>
  <si>
    <t>Bridge (Westbound) over 40th Avenue North, LM 13.76</t>
  </si>
  <si>
    <t>19I00400041</t>
  </si>
  <si>
    <t>State Funded (19103-4110-04)</t>
  </si>
  <si>
    <t>Bridge over SR-28, LM 2.2</t>
  </si>
  <si>
    <t>25SR1540003</t>
  </si>
  <si>
    <t>State Funded (25006-4225-04)</t>
  </si>
  <si>
    <t>Bridge over Chestuee Creek, LM 11.74</t>
  </si>
  <si>
    <t>54SR1630009</t>
  </si>
  <si>
    <t>State Funded (54023-4225-04)</t>
  </si>
  <si>
    <t>Bridge (Westbound) over CSX R/R, LM 18.59</t>
  </si>
  <si>
    <t>19I00400086</t>
  </si>
  <si>
    <t>State Funded (19006-4124-04)</t>
  </si>
  <si>
    <t>M21LTHQ_R2SR_HOTAPPLIEDSR2</t>
  </si>
  <si>
    <t>Hot Applied Fiber Reinforced Polymer Patching</t>
  </si>
  <si>
    <t>State Funded (33010-4235-04)</t>
  </si>
  <si>
    <t>Region 1 Scott, Morgan, Roane Counties</t>
  </si>
  <si>
    <t>LED and Detection devices upgrades on Norfolk Southern CNO&amp;TP  between MP 201.09 - 337.92 (TN State Line to Chattanooga) with 7 crossings in Scott, 1 crossing in Morgan, &amp; 10 crossings in Roane County.</t>
  </si>
  <si>
    <t>HSIP-R-REG1(205) (98101-2414-94)</t>
  </si>
  <si>
    <t>Region 2 Rhea, Hamilton Counties</t>
  </si>
  <si>
    <t>LED and Detection devices upgrades on Norfolk Southern CNO&amp;TP  between MP 201.09 - 337.92 (TN State Line to Chattanooga) with 23 crossings in Rhea, 30 crossing in Hamilton County.</t>
  </si>
  <si>
    <t>HSIP-R-REG2(204) (98200-2478-94)</t>
  </si>
  <si>
    <t>FFY2019; SFY2021 5307 TN2019032 (S) Capital and Operating Funds</t>
  </si>
  <si>
    <t>State Funded (475307-S3-033)</t>
  </si>
  <si>
    <t>From 4-H Lane to Baptist Camp Road</t>
  </si>
  <si>
    <t>PHSIP-13(88) (68001-3258-94)</t>
  </si>
  <si>
    <t>FFY2014; SFY2021 - 5307 TN90X375 (S) Capital</t>
  </si>
  <si>
    <t>State Funded (335307-S3-028)</t>
  </si>
  <si>
    <t>ETHRA Morristown - SFY 2021 0416 Special Projects St. Coverage of 5307 Shortfall Captial</t>
  </si>
  <si>
    <t>State Funded (470416-S3-003)</t>
  </si>
  <si>
    <t>Monroe Avenue</t>
  </si>
  <si>
    <t>02851</t>
  </si>
  <si>
    <t>Monroe Avenue (02851), Bridge over SR-1 (Danny Thomas Blvd), LM 0.00</t>
  </si>
  <si>
    <t>79SR0830019</t>
  </si>
  <si>
    <t>State Funded (79030-4224-04)</t>
  </si>
  <si>
    <t>West Tennessee RR FY 2021 Preservation - 2021 Grade Crossing Improvement Project</t>
  </si>
  <si>
    <t>State Funded (98RR21-S3-003)</t>
  </si>
  <si>
    <t>M21LTR2_C71SR_SML STR SR135 LM 13.57</t>
  </si>
  <si>
    <t>Replace culvert</t>
  </si>
  <si>
    <t>State Funded (71011-4238-04)</t>
  </si>
  <si>
    <t>Near LM 10.26</t>
  </si>
  <si>
    <t>Drainage Study</t>
  </si>
  <si>
    <t>Bridge over Big Sewee Creek, LM 4.77</t>
  </si>
  <si>
    <t>61S43350001</t>
  </si>
  <si>
    <t>State Funded (61014-4216-04)</t>
  </si>
  <si>
    <t>(US-19E), Intersection at SR-361 (Gap Creek Road)</t>
  </si>
  <si>
    <t>Install traffic signal, signing, widen bridge</t>
  </si>
  <si>
    <t>NH-SIP-37(25) (10003-3274-94)</t>
  </si>
  <si>
    <t>Tom Every</t>
  </si>
  <si>
    <t>From Gainesboro City Limits to Brown Stafford Cemetery Lane</t>
  </si>
  <si>
    <t>PHSIP-85(47) (44006-3211-94)</t>
  </si>
  <si>
    <t>From Near Meadow Lane to Near Hummingbird Lane</t>
  </si>
  <si>
    <t>PHSIP-52(93) (14002-3258-94)</t>
  </si>
  <si>
    <t>M21SAHQ_SWISR_ASSET_INVENTORY_FY21-FY26</t>
  </si>
  <si>
    <t>FY21 TDOT Equipment Shed and Foundation Design</t>
  </si>
  <si>
    <t>State Funded (99114-4961-04)</t>
  </si>
  <si>
    <t>FY21 TDOT District Garages Inspection Pit Building Extension Design</t>
  </si>
  <si>
    <t>State Funded (99114-4962-04)</t>
  </si>
  <si>
    <t>FY21 TDOT District Garages Lighting Upgrade Design</t>
  </si>
  <si>
    <t>State Funded (99114-4963-04)</t>
  </si>
  <si>
    <t>FY21 TDOT District Garages Replace Window with Garage Door Design</t>
  </si>
  <si>
    <t>State Funded (99114-4964-04)</t>
  </si>
  <si>
    <t>From Hill Top Road to Harve Knight Road</t>
  </si>
  <si>
    <t>PHSIP-52(94) (14002-3259-94)</t>
  </si>
  <si>
    <t>M21_RMR3_C22I840 at I40_DEAD_ANIMAL_REMOVAL</t>
  </si>
  <si>
    <t>State Maintenance forces to remove dead animals from TDOT ROW</t>
  </si>
  <si>
    <t>State Funded (22840-4109-04)</t>
  </si>
  <si>
    <t>From near Dresden Elementary to near SR-54 in Dresden</t>
  </si>
  <si>
    <t>PHSIP-22(94) (92002-3233-94)</t>
  </si>
  <si>
    <t>From near Vandy Avenue to near SR-14</t>
  </si>
  <si>
    <t>PHSIP-179(13) (84008-3222-94)</t>
  </si>
  <si>
    <t>02006</t>
  </si>
  <si>
    <t>Sims Road/West Lane Street, From Coble Road to Baker Street in Shelbyville</t>
  </si>
  <si>
    <t>PHSIP-2006(10) (02036-3606-94)</t>
  </si>
  <si>
    <t>From near SR-73 (US-321) to near Oak Chase Boulevard</t>
  </si>
  <si>
    <t>PHSIP-1(436) (53003-3211-94)</t>
  </si>
  <si>
    <t>From Near Union Fork Creek Church Road to Steekee School Road</t>
  </si>
  <si>
    <t>PHSIP-72(21) (53006-3215-94)</t>
  </si>
  <si>
    <t>Conley Rd</t>
  </si>
  <si>
    <t>0A299</t>
  </si>
  <si>
    <t>SA 17059 (1) Conley Rd from Neil Warren Rd to SR-20</t>
  </si>
  <si>
    <t>State Funded (17SAR1-S8-014)</t>
  </si>
  <si>
    <t>Flat Creek Rd</t>
  </si>
  <si>
    <t>01292</t>
  </si>
  <si>
    <t>SA 7826 (4) Flat Creek Rd from Jefferson County Line to Hattie Branch Rd</t>
  </si>
  <si>
    <t>State Funded (78SAR1-S8-014)</t>
  </si>
  <si>
    <t>From Union-Claiborne County Line to Old SR-33</t>
  </si>
  <si>
    <t>PHSIP-33(136) (13003-3243-94)</t>
  </si>
  <si>
    <t>From Near Barney Creek Road to Monroe-Polk County Line</t>
  </si>
  <si>
    <t>PHSIP-68(60) (62007-3253-94)</t>
  </si>
  <si>
    <t>From Harris Road to Old Memphis Road</t>
  </si>
  <si>
    <t>PHSIP-206(13) (84014-3221-94)</t>
  </si>
  <si>
    <t>Northbound Exit Ramp to Benton Pike</t>
  </si>
  <si>
    <t>Spot Safety Improvements</t>
  </si>
  <si>
    <t>NH-SIP-60(40) (06069-3229-94)</t>
  </si>
  <si>
    <t>From near Chestnut Ridge Community Chapel Missionary Baptist Church to near Bart Woolum Road</t>
  </si>
  <si>
    <t>PHSIP-62(56) (65005-3239-94)</t>
  </si>
  <si>
    <t>From near Island Ford Road to near Frank Owens Road</t>
  </si>
  <si>
    <t>PHSIP-62(57) (65008-3267-94)</t>
  </si>
  <si>
    <t>(US-11W), Intersection at Shipetown Road and Roberts Road</t>
  </si>
  <si>
    <t>Intersection Realignment</t>
  </si>
  <si>
    <t>NH-SIP-1(439) (47012-3256-94)</t>
  </si>
  <si>
    <t>Intersection at Mine Road</t>
  </si>
  <si>
    <t>HSIP-1(440) (470123257-94)</t>
  </si>
  <si>
    <t>at SR-307 (Eastanaula Road) and Sands Road</t>
  </si>
  <si>
    <t>HSIP-68(61) (62069-3231-94)</t>
  </si>
  <si>
    <t>MCHRA - FFY 2012; SFY2021 - 5317 TN57X014-02 (S&amp;F) Operating Funds</t>
  </si>
  <si>
    <t>State Funded (985317-S3-050)</t>
  </si>
  <si>
    <t>Bunker Hill Rd</t>
  </si>
  <si>
    <t>00983</t>
  </si>
  <si>
    <t>SA 28025 (4) Bunker Hill Rd from Tarpley Shop Rd/ Loyd Rd to Snuff Branch Rd</t>
  </si>
  <si>
    <t>State Funded (28SAR1-S8-011)</t>
  </si>
  <si>
    <t>Interchange at SR-138 Exit 68</t>
  </si>
  <si>
    <t>Extending Acceleration &amp; Deceleration lanes</t>
  </si>
  <si>
    <t>NH-SIP-I-40-1(362) (57201-3159-44)</t>
  </si>
  <si>
    <t>RLS - OMAT T.O. RLS001-026 - 5317 / TN57X014-02 / Edison #64328 FPC-00</t>
  </si>
  <si>
    <t>State Funded (995317-S3-005)</t>
  </si>
  <si>
    <t>From East Hudgens Street to Neal Street in Cookeville</t>
  </si>
  <si>
    <t>NH-SIP-24(86) (71003-3239-94)</t>
  </si>
  <si>
    <t>Intersection at Moss Loop Road in Jasper</t>
  </si>
  <si>
    <t>NH-SIP-28(82) (58062-3229-94)</t>
  </si>
  <si>
    <t>From  I-75 South Ramps to SR-321(Ooltewah-Ringgold Road) in Chattanooga</t>
  </si>
  <si>
    <t>STP-SIP-2(284) (33012-3214-94)</t>
  </si>
  <si>
    <t>Jeremy Bowlan</t>
  </si>
  <si>
    <t>Intersection at North Thompson Lane in Murfreesboro</t>
  </si>
  <si>
    <t>Safety Improvements with Turn Lane</t>
  </si>
  <si>
    <t>NH-SIP-96(62) (75011-3245-94)</t>
  </si>
  <si>
    <t>SCTDD FFY 2019; SFY 2021 - 5311 / TN2019-037 S&amp;F Operating and Project Admin Funds</t>
  </si>
  <si>
    <t>State Funded (985311-S3-289)</t>
  </si>
  <si>
    <t>SCTDD FFY2016; SFY 2021 - 5311 TN18X034 S&amp;F Project Admin</t>
  </si>
  <si>
    <t>State Funded (985311-S3-284)</t>
  </si>
  <si>
    <t>Bridges over Obion River Drainage Canal, LM 5.47 and Overflow, LM 6.45</t>
  </si>
  <si>
    <t>66SR0050005, 66SR0050007</t>
  </si>
  <si>
    <t>State Funded (66007-4231-04)</t>
  </si>
  <si>
    <t>SCTDD FFY2016; SFY2021 - 5311 / TN2016-001 S&amp;F Operating and Project Admin</t>
  </si>
  <si>
    <t>State Funded (985311-S3-285)</t>
  </si>
  <si>
    <t>SCTDD FFY2016; SFY 2021 - 5311 TN2016-011 S/F Operating and Admin Funds</t>
  </si>
  <si>
    <t>State Funded (985311-S3-286)</t>
  </si>
  <si>
    <t>SCTDD FFY 2017; SFY2021 - 5311 TN2017-026-01 S/F Operating and Project Admin Funds</t>
  </si>
  <si>
    <t>State Funded (985311-S3-287)</t>
  </si>
  <si>
    <t>SCTDD - FFY2018; SFY2021 - 5311 TN2018-043 S/F Operating and Project Admin</t>
  </si>
  <si>
    <t>State Funded (985311-S3-288)</t>
  </si>
  <si>
    <t>Old Nashville Highway</t>
  </si>
  <si>
    <t>01808</t>
  </si>
  <si>
    <t>SA 43012 (7) Old Nashville Highway from McEwen City Limits to Nesbitt Hollow Rd</t>
  </si>
  <si>
    <t>State Funded (43SAR1-S8-013)</t>
  </si>
  <si>
    <t>Boy Scout Rd</t>
  </si>
  <si>
    <t>04470</t>
  </si>
  <si>
    <t>Boy Scout Rd at Norfolk Southern Railroad, LM 0.71 in Chattanooga</t>
  </si>
  <si>
    <t>HSIP-R-4470(11) (33960-3537-94)</t>
  </si>
  <si>
    <t>Hamill Rd</t>
  </si>
  <si>
    <t>04133</t>
  </si>
  <si>
    <t>Hamill Rd at Norfolk Southern Railroad, LM 1.02 in Chattanooga</t>
  </si>
  <si>
    <t>HSIP-R-4133(11) (33960-3538-94)</t>
  </si>
  <si>
    <t>Beech River: Grounds Restoration/Drainage Improvement Phase 1</t>
  </si>
  <si>
    <t>State Funded (39555014821)</t>
  </si>
  <si>
    <t>(US-321), Intersection at City Park Drive and Elm Hill Drive</t>
  </si>
  <si>
    <t>State Funded (53008-3239-04)</t>
  </si>
  <si>
    <t>Intersection at Myatt Drive in Nashville</t>
  </si>
  <si>
    <t>Striping, Signage, Signal Backplates, and other safety improvements</t>
  </si>
  <si>
    <t>HSIP-45(34) (19100-3213-94)</t>
  </si>
  <si>
    <t>Maggie Tyer</t>
  </si>
  <si>
    <t>Jackson: Runway Rehabilitation Study</t>
  </si>
  <si>
    <t>State Funded (57555013721)</t>
  </si>
  <si>
    <t>Jamestown:  Entrance Road, Parking Lot, and Apron Rehabilitation Preliminary Design</t>
  </si>
  <si>
    <t>State Funded (25555013521)</t>
  </si>
  <si>
    <t>Crossville: Obstruction Clearing</t>
  </si>
  <si>
    <t>State Funded (18555015221)</t>
  </si>
  <si>
    <t>Selmer: Grounds Maintenance Equipment</t>
  </si>
  <si>
    <t>State Funded (55555075121)</t>
  </si>
  <si>
    <t>Jacksboro: Drainage Improvements - Preliminary</t>
  </si>
  <si>
    <t>State Funded (07555014521)</t>
  </si>
  <si>
    <t>Copperhill: Preliminary Design - Runway Rehabilitation</t>
  </si>
  <si>
    <t>State Funded (70555012021)</t>
  </si>
  <si>
    <t>Washington Pike</t>
  </si>
  <si>
    <t>01289</t>
  </si>
  <si>
    <t>SA 4722(7) Washington Pike from East Emory Road to Murphy Rd</t>
  </si>
  <si>
    <t>State Funded (47SAR1-S8-026)</t>
  </si>
  <si>
    <t>Blountville: Public Safety and Maintenance Equipment Replacement</t>
  </si>
  <si>
    <t>State Funded (82555075421)</t>
  </si>
  <si>
    <t>Lafayette: Runway &amp; Entrance Road Rehabilitation - Preliminary Design &amp; Engineering Report</t>
  </si>
  <si>
    <t>State Funded (56555054921)</t>
  </si>
  <si>
    <t>Rockwood: Build Access Water Line</t>
  </si>
  <si>
    <t>State Funded (73555013721)</t>
  </si>
  <si>
    <t>Rockwood: Design Expansion Taxiway</t>
  </si>
  <si>
    <t>State Funded (73555013821)</t>
  </si>
  <si>
    <t>Bridges (L&amp;R) over S. Garrison Branch, LM 10.33</t>
  </si>
  <si>
    <t>94SR8400105, 94SR8400106</t>
  </si>
  <si>
    <t>State Funded (94840-4148-04)</t>
  </si>
  <si>
    <t>Rogersville: ALP  Update</t>
  </si>
  <si>
    <t>State Funded (37555053221)</t>
  </si>
  <si>
    <t>Dry Valley Rd</t>
  </si>
  <si>
    <t>02349</t>
  </si>
  <si>
    <t>SA5305 (3) Dry Valley Rd from SR 323 to Prospect Church Rd</t>
  </si>
  <si>
    <t>State Funded (53SAR1-S8-020)</t>
  </si>
  <si>
    <t>Camden: Construct Taxiway Connector</t>
  </si>
  <si>
    <t>State Funded (03555013121)</t>
  </si>
  <si>
    <t>Huntingdon: Construct Taxiway Connector</t>
  </si>
  <si>
    <t>State Funded (09555013821)</t>
  </si>
  <si>
    <t>From Near Scandlyn Hollow Road to Oliver Springs City Limits</t>
  </si>
  <si>
    <t>HSIP-61(49) (73014-3222-94)</t>
  </si>
  <si>
    <t>Millington: Runway 4-22 Rehab Grant 3</t>
  </si>
  <si>
    <t>State Funded (79555078421)</t>
  </si>
  <si>
    <t>Bridge over Culvert Branch, LM 27.00</t>
  </si>
  <si>
    <t>43SR0010025</t>
  </si>
  <si>
    <t>State Funded (43004-4228-04)</t>
  </si>
  <si>
    <t>From Ward Road to Near Pap Johnson Circle</t>
  </si>
  <si>
    <t>HSIP-56(98) (44003-3239-94)</t>
  </si>
  <si>
    <t>Jackson Transit Auth. FFY 2016; SFY2021 - 5307 - TN2017-001  - St Capital</t>
  </si>
  <si>
    <t>State Funded (575307-S3-023)</t>
  </si>
  <si>
    <t>Walking Trail/Bicycle and Pedestrian Plan for the City of Pulaski</t>
  </si>
  <si>
    <t>SR 66/441/448 Corridor Study for the City of Sevierville</t>
  </si>
  <si>
    <t>SR-3 Corridor Study for Tipton County</t>
  </si>
  <si>
    <t>SR-150/Highway 41 Community Mobility Plan for the Town of Tracy City</t>
  </si>
  <si>
    <t>Community Mobility Plan for the City of Tusculum</t>
  </si>
  <si>
    <t>County-Wide Community Mobility Plan for Wayne County</t>
  </si>
  <si>
    <t>Inner Loop Vissim Model</t>
  </si>
  <si>
    <t>Kingsport East Center Street Corridor Study-UTPG</t>
  </si>
  <si>
    <t>Johnson City/Jonesborough SR-34 Corridor Study-UTPG</t>
  </si>
  <si>
    <t>Cleveland SR-306 Corridor Study-UTPG</t>
  </si>
  <si>
    <t>Chattanooga Mobility Plan-UTPG</t>
  </si>
  <si>
    <t>Clarksville Transit Service Strategic Plan Update-UTPG</t>
  </si>
  <si>
    <t>Sumner County Wide Bike/Ped/Active Transportation Plan-UTPG</t>
  </si>
  <si>
    <t>Jackson City-Wide Bike/Ped Master Plan Update-UTPG</t>
  </si>
  <si>
    <t>Memphis Summer Avenue Corridor Study-UTPG</t>
  </si>
  <si>
    <t>From Near Old Field Drive to Near SR-53 in Gainesboro</t>
  </si>
  <si>
    <t>HSIP-56(99) (44003-3240-94)</t>
  </si>
  <si>
    <t>Interchange Ramps at Kedron Road in Spring Hill</t>
  </si>
  <si>
    <t>Signalization of both Ramps</t>
  </si>
  <si>
    <t>NH-SIP-396(6) (60100-3212-14)</t>
  </si>
  <si>
    <t>Armstrong Rd</t>
  </si>
  <si>
    <t>01149</t>
  </si>
  <si>
    <t>SA 33040 (1) Armstrong Rd from Hixson Pike to Lee Pike</t>
  </si>
  <si>
    <t>State Funded (33SAR1-S8-030)</t>
  </si>
  <si>
    <t>(US-70), From near North Charlotte Street to near Spring Street in Dickson</t>
  </si>
  <si>
    <t>Upgrade the controller cabinet &amp; equipment including controller &amp; conflict monitor, signal heads, &amp; detection</t>
  </si>
  <si>
    <t>State Funded (22002-3257-04)</t>
  </si>
  <si>
    <t>Intersection at SR-281 (Center Hill Road), LM 12.37</t>
  </si>
  <si>
    <t>State Funded (08001-3256-04)</t>
  </si>
  <si>
    <t>(US-64/74), Intersection at Minnis Road Northeast</t>
  </si>
  <si>
    <t>State Funded (06006-3237-04)</t>
  </si>
  <si>
    <t>at Woodland Elementary School, LM 4.6</t>
  </si>
  <si>
    <t>State Funded (08002-3234-04)</t>
  </si>
  <si>
    <t>(US-64), From near Parker Street North East to near SR-74 (Wildwood Avenue) in Cleveland</t>
  </si>
  <si>
    <t>Safety Improvements with electronic over height warning system</t>
  </si>
  <si>
    <t>State Funded (06006-3236-04)</t>
  </si>
  <si>
    <t>Intersection at SR-334 (Louisville Road) and Topside Road, in Louisville</t>
  </si>
  <si>
    <t>Install traffic signal</t>
  </si>
  <si>
    <t>State Funded (05032-3213-04)</t>
  </si>
  <si>
    <t>(US-70), Intersection at Market Street in Crab Orchard</t>
  </si>
  <si>
    <t>Safety Improvements with Flashing Lights</t>
  </si>
  <si>
    <t>State Funded (18003-3244-04)</t>
  </si>
  <si>
    <t>Intersection at SR-392 (Milo Lemert Parkway) and SR-101 (Peavine Road)</t>
  </si>
  <si>
    <t>Safety Improvements with Roundabout</t>
  </si>
  <si>
    <t>STP-SIP-1(443) (18003-3245-94)</t>
  </si>
  <si>
    <t>(US-127), From near SR-296 (Taylor Place Road) to Spring Street</t>
  </si>
  <si>
    <t>Safety Improvements with Turn Lanes</t>
  </si>
  <si>
    <t>State Funded (25043-3219-04)</t>
  </si>
  <si>
    <t>(US-25W), Intersection at SR-116 (John McGee Blvd) in Caryville</t>
  </si>
  <si>
    <t>Signalization Modernization</t>
  </si>
  <si>
    <t>State Funded (07003-3250-04)</t>
  </si>
  <si>
    <t>From SR-209 (Main Street) to SR-209 (Main Street) in Henning</t>
  </si>
  <si>
    <t>Upgrade traffic signals and pedestrian and ADA infrastructure</t>
  </si>
  <si>
    <t>STP-SIP-87(11) (49006-3243-14)</t>
  </si>
  <si>
    <t>Interchange at SR-1 (US-70, Exit 66)</t>
  </si>
  <si>
    <t>Extend Acceleration &amp; Deceleration lanes</t>
  </si>
  <si>
    <t>NH-SIP-I-40-1(364) (38001-3198-44)</t>
  </si>
  <si>
    <t>Industrial Access Support serving Williams Sausage HQ</t>
  </si>
  <si>
    <t>Widen SR-3 (US-51) at Greenfield Drive/N. Morgan Street to accommodate offset left turn lanes</t>
  </si>
  <si>
    <t>State Funded (66116-3216-04)</t>
  </si>
  <si>
    <t>John C. Tune: JWN Redevelopment Phase 1: Apron Expansion, Entrance Road, 20 T-Hangars, 3 Box Hangars</t>
  </si>
  <si>
    <t>State Funded (19555079221)</t>
  </si>
  <si>
    <t>From Near SR-297 (South Main Street) to near Kentucky Street in Jellico</t>
  </si>
  <si>
    <t>Signal Modernization</t>
  </si>
  <si>
    <t>State Funded (07002-3248-04)</t>
  </si>
  <si>
    <t>Interchange at SR-152 (Exit 93)</t>
  </si>
  <si>
    <t>Accelleration &amp; Decelleration Lanes on I-40</t>
  </si>
  <si>
    <t>NH-SIP-I-40-1(363) (57201-3160-44)</t>
  </si>
  <si>
    <t>Elizabethton: Fuel Farm Design and Environmental</t>
  </si>
  <si>
    <t>State Funded (10555014921)</t>
  </si>
  <si>
    <t>at North Middle School in Decherd</t>
  </si>
  <si>
    <t>Safety Improvements and update current school zone flashers</t>
  </si>
  <si>
    <t>State Funded (26013-3219-04)</t>
  </si>
  <si>
    <t>Interchange at SR-9 and SR-9, Intersection at SR-116 in Caryville</t>
  </si>
  <si>
    <t>Signalization and Intersection Improvements</t>
  </si>
  <si>
    <t>NH-SIP-I-75-3(193) (07100-3168-44)</t>
  </si>
  <si>
    <t>Various Locations Guardrail Installation in McMinn County</t>
  </si>
  <si>
    <t>State Funded (54017-3214-04)</t>
  </si>
  <si>
    <t>Intersection at SR-61 and Indian Ridge Road in Blaine</t>
  </si>
  <si>
    <t>State Funded (29001-3233-04)</t>
  </si>
  <si>
    <t>Intersection at Eagle Lane</t>
  </si>
  <si>
    <t>State Funded (72079-3216-04)</t>
  </si>
  <si>
    <t>Dickson: Approach Clearing Evaluation (Study)</t>
  </si>
  <si>
    <t>State Funded (22555016021)</t>
  </si>
  <si>
    <t>0D800</t>
  </si>
  <si>
    <t>SA 33040(4) &amp; (1) Lee Pike  from May Rd to Armstrong Rd.</t>
  </si>
  <si>
    <t>State Funded (33SAR1-S8-032)</t>
  </si>
  <si>
    <t>(North Willow Avenue), Intersection at West 7th Street in Cookeville</t>
  </si>
  <si>
    <t>Pedestrian Safety Improvements</t>
  </si>
  <si>
    <t>State Funded (71011-3239-04)</t>
  </si>
  <si>
    <t>Portland: Runway Rehabilitation - Final Design &amp; Bidding</t>
  </si>
  <si>
    <t>State Funded (83555012321)</t>
  </si>
  <si>
    <t>Intersection at Hawkins Crawford Road and Plunk Whitson Road</t>
  </si>
  <si>
    <t>State Funded (71002-3226-04)</t>
  </si>
  <si>
    <t>Intersection at SR-68</t>
  </si>
  <si>
    <t>STP-SIP-58(59) (61003-3265-94)</t>
  </si>
  <si>
    <t>(Watts Bar Highway), Intersection at SR-304 (River Road)</t>
  </si>
  <si>
    <t>State Funded (61005-3214-04)</t>
  </si>
  <si>
    <t>Cable Barrier at various locations in McMinn County</t>
  </si>
  <si>
    <t>State Funded (54001-3188-04)</t>
  </si>
  <si>
    <t>(Decatur Pike), Intersection at County Road 166</t>
  </si>
  <si>
    <t>State Funded (54005-3240-04)</t>
  </si>
  <si>
    <t>near Nebo Road</t>
  </si>
  <si>
    <t>Safety Improvements and Guardrail Installation</t>
  </si>
  <si>
    <t>State Funded (61003-3266-04)</t>
  </si>
  <si>
    <t>From near I-40 East Bound Ramps to near I-40 West Bound Ramps in Cookeville</t>
  </si>
  <si>
    <t>State Funded (71011-3240-04)</t>
  </si>
  <si>
    <t>Various Signalized Intersections along SR-135 and SR-136 in the City of Cookeville</t>
  </si>
  <si>
    <t>Safety Improvements Install Battery Backup</t>
  </si>
  <si>
    <t>State Funded (71952-3252-04)</t>
  </si>
  <si>
    <t>Rest Area Westbound Ramps</t>
  </si>
  <si>
    <t>NH-SIP-I-40-8(182) (45002-3152-44)</t>
  </si>
  <si>
    <t>Interchange at SR-66 and Winfield Dunn Parkway (04690) in Sevierville</t>
  </si>
  <si>
    <t>Pavement Marking Improvements</t>
  </si>
  <si>
    <t>State Funded (78001-3119-04)</t>
  </si>
  <si>
    <t>Interchange at SR-72 in Loudon</t>
  </si>
  <si>
    <t>NH-SIP-I-75-2(45) (53002-3165-44)</t>
  </si>
  <si>
    <t>(White Bridge Road), Bridge over Richland Creek and CSX Railroad, LM 29.57</t>
  </si>
  <si>
    <t>19SR1550019</t>
  </si>
  <si>
    <t>State Funded (19047-4246-04)</t>
  </si>
  <si>
    <t>Intersection at Phyllis Drive and Main Street in Bean Station</t>
  </si>
  <si>
    <t>HSIP-1(444) (29002-3244-94)</t>
  </si>
  <si>
    <t>FY21 Wilson County Salt Shed Demolition</t>
  </si>
  <si>
    <t>demolition of the old salt shed on Canal Street in Lebanon</t>
  </si>
  <si>
    <t>State Funded (95999-3605-04)</t>
  </si>
  <si>
    <t>Archaeology Lab Curation</t>
  </si>
  <si>
    <t>Curation of archeological collections from TDOT projects dating back to the 1970s to comply with 36 CFR 79.5, the Management and Preservation of Collections, and 36 CFR 79.9, Standards to determine when a repository possesses the capability to provide adequate long-term curatorial services. Activities to include tagging and cross-referencing of artifacts with the current Access database and inventorying (documenting, photographing, tagging, boxing) in a new database the remaining collections.</t>
  </si>
  <si>
    <t>From Underpass at Stewart Road to Henderson County Line</t>
  </si>
  <si>
    <t>Misc. Safety Improvements--cable barrier</t>
  </si>
  <si>
    <t>HSIP-I-40-1(365) (57201-3161-44)</t>
  </si>
  <si>
    <t>Near LM 16.20 (Slide Repair)</t>
  </si>
  <si>
    <t>State Funded (37012-4232-04)</t>
  </si>
  <si>
    <t>Crawford School Rd</t>
  </si>
  <si>
    <t>1706</t>
  </si>
  <si>
    <t>SA 20031 (1) Crawford School Rd from SR-114 to SR-100</t>
  </si>
  <si>
    <t>State Funded (20SAR1-S8-017)</t>
  </si>
  <si>
    <t>Bridges over Byrds Creek, LM 10.69 and Three Mile Creek, LM 11.08</t>
  </si>
  <si>
    <t>18SR0280007, 18SR0280009</t>
  </si>
  <si>
    <t>State Funded (18006-4219-04)</t>
  </si>
  <si>
    <t>Bridge over Wolf River, LM 4.68</t>
  </si>
  <si>
    <t>79S81020001</t>
  </si>
  <si>
    <t>State Funded (79052-4230-04)</t>
  </si>
  <si>
    <t>Greeneville: Threshold Relocation</t>
  </si>
  <si>
    <t>State Funded (30555016021)</t>
  </si>
  <si>
    <t>Jackson: Apron Lighting Improvement: Construction</t>
  </si>
  <si>
    <t>State Funded (57555053821)</t>
  </si>
  <si>
    <t>Livingston: Fencing: Land Acquisition - Phase I</t>
  </si>
  <si>
    <t>State Funded (67555014121)</t>
  </si>
  <si>
    <t>New Tazewell: Update ALP w/AGIS Survey</t>
  </si>
  <si>
    <t>State Funded (13555014621)</t>
  </si>
  <si>
    <t>Oneida: ALP Update</t>
  </si>
  <si>
    <t>State Funded (76555014521)</t>
  </si>
  <si>
    <t>MTA FFY 2014; SFY 2021 TN90X37601 State Capital Funds</t>
  </si>
  <si>
    <t>State Funded (195307-S3-077)</t>
  </si>
  <si>
    <t>near MM 54.9 (March 2021 Flood)</t>
  </si>
  <si>
    <t>work related to March 27, 2021 Flooding at this location</t>
  </si>
  <si>
    <t>TAMP Maintenance</t>
  </si>
  <si>
    <t>State Funded (19106-4105-04)</t>
  </si>
  <si>
    <t>Task CDM001-025/64327 - 5304/TN2018012; RTAP/TN2018043 - SW Trip Planning Procurement</t>
  </si>
  <si>
    <t>State Funded (9953XX-S3-002)</t>
  </si>
  <si>
    <t>Kingsport - FFY2013-2014 - 5307 TN2016-015-01 State Capital</t>
  </si>
  <si>
    <t>State Funded (825307-S3-030)</t>
  </si>
  <si>
    <t>(US-31E) From Rock Bridge Road to Near Mount Vernon Road</t>
  </si>
  <si>
    <t>Striping, Signage, Flashing Beacons, Guardrail, and other safety improvements</t>
  </si>
  <si>
    <t>HSIP-6(151) (83077-3224-94)</t>
  </si>
  <si>
    <t>Clarksville: Airport Layout Plan Update w/ AGIS</t>
  </si>
  <si>
    <t>State Funded (63555015821)</t>
  </si>
  <si>
    <t>Blountville: Terminal Building Roof Rehabilitation and Replacement Project</t>
  </si>
  <si>
    <t>State Funded (82555075521)</t>
  </si>
  <si>
    <t>Murfreesboro: Taxiway A &amp; Apron Rehabilitation Preliminary Repair Design</t>
  </si>
  <si>
    <t>State Funded (75555016621)</t>
  </si>
  <si>
    <t>Memphis (Spain): Apron Pavement Study &amp; Design</t>
  </si>
  <si>
    <t>State Funded (79555018621)</t>
  </si>
  <si>
    <t>Culvert Condition Assessment Program</t>
  </si>
  <si>
    <t>to buy accessories and other items needed for the culvert inspection program that TDOT field staff will be undertaking</t>
  </si>
  <si>
    <t>State Funded (99114-4971-04)</t>
  </si>
  <si>
    <t>Delta FFY 2017; SFY 2021 5339(b) TN2018-044 S&amp;F Capital</t>
  </si>
  <si>
    <t>State Funded (985339-S3-032)</t>
  </si>
  <si>
    <t>Clarksville - FFY2014; SFY2021 5307 TN2018-013 - S Capital</t>
  </si>
  <si>
    <t>State Funded (635307-S3-028)</t>
  </si>
  <si>
    <t>Clarksville - FFY 2013 - 2016; SFY 2021 5339 TN2016-030 State Capital</t>
  </si>
  <si>
    <t>State Funded (635339-S3-005)</t>
  </si>
  <si>
    <t>SETHRA FFY2017; SFY2021 5339(b) TN2018-044 S&amp;F Capital</t>
  </si>
  <si>
    <t>State Funded (985339-S3-033)</t>
  </si>
  <si>
    <t>Davies Plantation Road bridge over I-40</t>
  </si>
  <si>
    <t>79I00400121</t>
  </si>
  <si>
    <t>BR-I-40-1(366) (79903-3125-44)</t>
  </si>
  <si>
    <t>Bridge (two-barrel culvert) over Branch, LM 4.08</t>
  </si>
  <si>
    <t>33I00750029</t>
  </si>
  <si>
    <t>State Funded (33005-4188-04)</t>
  </si>
  <si>
    <t>Pavement Management Services</t>
  </si>
  <si>
    <t>Development of Pavement Management System (PMS) decision trees, deterioration models and project selection analysis methodologies</t>
  </si>
  <si>
    <t>SCTDD FFY 2020; SFY2021 5311 TN2018-043-01 S&amp;F Capital, Operating, Project Admin, RTAP, and App Operating</t>
  </si>
  <si>
    <t>State Funded (985311-S3-290)</t>
  </si>
  <si>
    <t>Bridge over I-65 North Ramp, LM 18.42</t>
  </si>
  <si>
    <t>19I00400153</t>
  </si>
  <si>
    <t>State Funded (19005-4171-04)</t>
  </si>
  <si>
    <t>Bridges over Webb Creek, LM 1.63 and New River, LM 8.91</t>
  </si>
  <si>
    <t>76SR0290001, 76SR0290009</t>
  </si>
  <si>
    <t>State Funded (76001-4292-04)</t>
  </si>
  <si>
    <t>Bridges (L&amp;R) over Duck River, LM 22.24 in Columbia</t>
  </si>
  <si>
    <t>60SR0060067, 60SR0060068</t>
  </si>
  <si>
    <t>State Funded (60103-4215-04)</t>
  </si>
  <si>
    <t>Bridge over NFS R/R and Right Fork Pine Creek, LM 9.57 in Oneida</t>
  </si>
  <si>
    <t>76006610009</t>
  </si>
  <si>
    <t>State Funded (76010-4228-04)</t>
  </si>
  <si>
    <t>State Industrial Access serving Project Night Sky</t>
  </si>
  <si>
    <t>New 4-lane roadway, will include 4-ft shoulders with an 18-ft. grass median.</t>
  </si>
  <si>
    <t>State Funded (60946-3457-04)</t>
  </si>
  <si>
    <t>FTHRA FFY2020 SFY2021 5311 TN2018-043-01 S&amp;F Capital, Operating, Project Admin, RTAP &amp; App Operating</t>
  </si>
  <si>
    <t>State Funded (985311-S3-292)</t>
  </si>
  <si>
    <t>Millington: Runway 4-22 Rehab Grant 1</t>
  </si>
  <si>
    <t>State Funded (79555018721)</t>
  </si>
  <si>
    <t>Millington: Runway 4-22 Rehab G2</t>
  </si>
  <si>
    <t>State Funded (79555018821)</t>
  </si>
  <si>
    <t>DHRA - 5311 - FFFY2020; SFY2021 5311 TN2018-043-01 S/F Operating, Project Admin, RTAP</t>
  </si>
  <si>
    <t>State Funded (985311-S3-293)</t>
  </si>
  <si>
    <t>Columbia: MRC ALP Update Modifications</t>
  </si>
  <si>
    <t>State Funded (60555015721)</t>
  </si>
  <si>
    <t>Lebanon: Runway 4/22 - Runway Safety Inventory/Determination &amp; Analysis</t>
  </si>
  <si>
    <t>State Funded (95555077121)</t>
  </si>
  <si>
    <t>Mountain City:  Land Acquisition - Study</t>
  </si>
  <si>
    <t>State Funded (46555013221)</t>
  </si>
  <si>
    <t>M22CMHQ_C45SR-ROUDANDRIDGE</t>
  </si>
  <si>
    <t>State Funded (45CMA1-M3-023)</t>
  </si>
  <si>
    <t>M21CMHQ_C73SR_ROUKINGSTON</t>
  </si>
  <si>
    <t>State Funded (73CMA1-M3-020)</t>
  </si>
  <si>
    <t>Gallatin: Perimeter Fencing Phase II Repackaging &amp; Bidding</t>
  </si>
  <si>
    <t>State Funded (83555012421)</t>
  </si>
  <si>
    <t>Paris: Windsock, Remove and Replace</t>
  </si>
  <si>
    <t>State Funded (40555014521)</t>
  </si>
  <si>
    <t>Paris: Drainage Improvement Project</t>
  </si>
  <si>
    <t>State Funded (40555014621)</t>
  </si>
  <si>
    <t>Savannah: Tree Clearing R/W 1/19 Approach</t>
  </si>
  <si>
    <t>State Funded (36555016821)</t>
  </si>
  <si>
    <t>M22CMHQ_C01SR_ROUOAKRIDGE</t>
  </si>
  <si>
    <t>State Funded (01CMA1-M3-016)</t>
  </si>
  <si>
    <t>M22CMHQ_C73SR_ROUROCKWOOD</t>
  </si>
  <si>
    <t>State Funded (73CMA1-M3-021)</t>
  </si>
  <si>
    <t>M22CMHQ_C05SR_ROUMARYVILLE</t>
  </si>
  <si>
    <t>State Funded (05CMA1-M3-009)</t>
  </si>
  <si>
    <t>Knoxville: Parking Garage Maintenance and Repairs</t>
  </si>
  <si>
    <t>State Funded (47555079221)</t>
  </si>
  <si>
    <t>Oak Ridge: Environmental Assessment</t>
  </si>
  <si>
    <t>State Funded (01555071021)</t>
  </si>
  <si>
    <t>Clarksville - Special Project SFY 2021 State Capital</t>
  </si>
  <si>
    <t>State Funded (630416-S3-002)</t>
  </si>
  <si>
    <t>Knoxville: Runway and Taxiway Sealcoat Design through Bid</t>
  </si>
  <si>
    <t>State Funded (47555019321)</t>
  </si>
  <si>
    <t>UCHRA FFY2020; SFY2021 5311 TN2018-043-01 S&amp;F Capital, Operating, Project Admin, RTAP, Appalachian Operating</t>
  </si>
  <si>
    <t>State Funded (985311-S3-298)</t>
  </si>
  <si>
    <t>Fairview Kingston Springs Road</t>
  </si>
  <si>
    <t>0A384</t>
  </si>
  <si>
    <t>Fairview Kingston Springs Road (0A384), Bridge over I-40, LM 0.36</t>
  </si>
  <si>
    <t>11I00400001</t>
  </si>
  <si>
    <t>State Funded (11003-4138-04)</t>
  </si>
  <si>
    <t>M21SAHQ_SWISR_MQA_PROGRAM_ASSISTANCE</t>
  </si>
  <si>
    <t>State Funded (99114-4174-04)</t>
  </si>
  <si>
    <t>SETHRA FFY2020; SFY2021 5311 TN2018-043-01 S&amp;F Capital, Operating, Project Admin, RTAP, Appalachian Operating</t>
  </si>
  <si>
    <t>State Funded (985311-S3-299)</t>
  </si>
  <si>
    <t>M22CMHQ_C15SR_ROUNEWPORT</t>
  </si>
  <si>
    <t>State Funded (15CMA1-M3-009)</t>
  </si>
  <si>
    <t>M22CMHQ_C29SR_ROUBEANSTATION</t>
  </si>
  <si>
    <t>State Funded (29CMA1-M3-009)</t>
  </si>
  <si>
    <t>Bridges over Shipley Street, LM 9.65 in Kingsport</t>
  </si>
  <si>
    <t>82SR0930019, 82SR0930020</t>
  </si>
  <si>
    <t>State Funded (82S093-M3-002)</t>
  </si>
  <si>
    <t>Bridges over Gorge at LMs 24.53, 24.71 (L &amp; R), and 25.01</t>
  </si>
  <si>
    <t>86I00260073, 86I00260075, 86I00260076, 86I00260077</t>
  </si>
  <si>
    <t>State Funded (86I026-M3-002)</t>
  </si>
  <si>
    <t>NWTHRA FFY2020; SFY2021 - 5311 TN2018-043-01 S&amp;F Operating, Project Admin &amp; RTAP</t>
  </si>
  <si>
    <t>State Funded (985311-S3-300)</t>
  </si>
  <si>
    <t>SWHRA FFY2020; SFY2021 - 5311 TN2018-043-01 S&amp;F Capital, Operating, Project Admin, and RTAP</t>
  </si>
  <si>
    <t>State Funded (985311-S3-301)</t>
  </si>
  <si>
    <t>MCHRA FFY2020; SFY2021 TN2018-043-01 S/F Operating, Project Admin &amp; RTAP</t>
  </si>
  <si>
    <t>State Funded (985311-S3-302)</t>
  </si>
  <si>
    <t>M22CMHQ_C78SR_ROUPIGEONFORGE</t>
  </si>
  <si>
    <t>State Funded (78CMA1-M3-016)</t>
  </si>
  <si>
    <t>M22CMHQ_C78SR_ROUSEVIERVILLE</t>
  </si>
  <si>
    <t>State Funded (78CMA1-M3-017)</t>
  </si>
  <si>
    <t>New Salem Church Rd</t>
  </si>
  <si>
    <t>01518</t>
  </si>
  <si>
    <t>SA 92016 (7) New Salem Church Rd from SR -89 to SR -43</t>
  </si>
  <si>
    <t>State Funded (92SAR1-S8-033)</t>
  </si>
  <si>
    <t>Gaylord Rd</t>
  </si>
  <si>
    <t>00855</t>
  </si>
  <si>
    <t>SA 92027 (2) Gaylord Rd from SR-89 to SA 92015</t>
  </si>
  <si>
    <t>State Funded (92SAR1-S8-034)</t>
  </si>
  <si>
    <t>Parker Levee/Three Point Td</t>
  </si>
  <si>
    <t>0A502</t>
  </si>
  <si>
    <t>SA 92015 (4) Parker Levee/Three Point Rd from SA 92027 to Martin City Limits</t>
  </si>
  <si>
    <t>State Funded (92SAR1-S8-035)</t>
  </si>
  <si>
    <t>M22CMHQ_C25SR_SPCFENTRESSCO</t>
  </si>
  <si>
    <t>State Funded (25CMA1-M3-007)</t>
  </si>
  <si>
    <t>M22CMHQ_C16SR_ROUTULLAHOMA</t>
  </si>
  <si>
    <t>State Funded (16CMA1-M3-017)</t>
  </si>
  <si>
    <t>NWTHRA - FFY2010, SFY2021 5309 TN040045 S/F Capital Funds</t>
  </si>
  <si>
    <t>State Funded (985309-S3-111)</t>
  </si>
  <si>
    <t>M22CMHQ_C28SR_ROUPULASKI</t>
  </si>
  <si>
    <t>State Funded (28CMA1-M3-009)</t>
  </si>
  <si>
    <t>M22CMHQ_C18ISR_SPCCUMBERLANDCO</t>
  </si>
  <si>
    <t>State Funded (18CMA1-M3-007)</t>
  </si>
  <si>
    <t>M22CMHQ_C67SR_SPCOVERTONCO</t>
  </si>
  <si>
    <t>State Funded (67CMA1-M3-009)</t>
  </si>
  <si>
    <t>Robert Rodgers</t>
  </si>
  <si>
    <t>UCHRA SFY2021 Special Projects S Capital</t>
  </si>
  <si>
    <t>State Funded (980416-S3-023)</t>
  </si>
  <si>
    <t>JTA FFY2019; SFY 2021 5307 TN2019-026 S Capital</t>
  </si>
  <si>
    <t>State Funded (575307-S3-024)</t>
  </si>
  <si>
    <t>MATA FFY2021; SFY2021 5307 TN2021-009 S Capital</t>
  </si>
  <si>
    <t>State Funded (795307-S3-027)</t>
  </si>
  <si>
    <t>WSP Task Order WSP003-024 Contract 64329 5311 TN2018-043</t>
  </si>
  <si>
    <t>State Funded (995311-S3-040)</t>
  </si>
  <si>
    <t>M22CMHQ_C07SR_ROULAFOLLETTE</t>
  </si>
  <si>
    <t>State Funded (07CMA1-M3-009)</t>
  </si>
  <si>
    <t>M22CMHQ_C76SR_ROUWINFIELD</t>
  </si>
  <si>
    <t>State Funded (76CMA1-M3-009)</t>
  </si>
  <si>
    <t>WSP TDOT Multimodal State Program Development Task Order WSP004-025 /Contract 64329 Special Project Funds</t>
  </si>
  <si>
    <t>State Funded (990416-S3-011)</t>
  </si>
  <si>
    <t>Intersection at Hunters Branch Road in LaFollette</t>
  </si>
  <si>
    <t>State Funded (07S009-S3-002)</t>
  </si>
  <si>
    <t>M22CMHQ_C50SR_ROULAWRENCEBURG</t>
  </si>
  <si>
    <t>State Funded (50CMA1-M3-016)</t>
  </si>
  <si>
    <t>Bridge over CSX R/R, Quarry Drive and Sinking Creek, LM 14.16 in Johnson City</t>
  </si>
  <si>
    <t>90I00260061</t>
  </si>
  <si>
    <t>State Funded (90I026-M3-002)</t>
  </si>
  <si>
    <t>M22CMHQ_C54SR_SPCETOWAH</t>
  </si>
  <si>
    <t>State Funded (54CMA1-M3-016)</t>
  </si>
  <si>
    <t>M22CMHQ_C33ISR_SPCEASTRIDGE</t>
  </si>
  <si>
    <t>State Funded (33CMA1-M3-023)</t>
  </si>
  <si>
    <t>M22CMHQ_C06SR_ROUCLEVELAND</t>
  </si>
  <si>
    <t>State Funded (06CMA1-M3-009)</t>
  </si>
  <si>
    <t>M22CMHQ_C72SR_SPCDAYTON</t>
  </si>
  <si>
    <t>State Funded (72CMA1-M3-009)</t>
  </si>
  <si>
    <t>M22CMHQ_C33ISR_SPCHAMILTONCO</t>
  </si>
  <si>
    <t>State Funded (33CMA1-M3-024)</t>
  </si>
  <si>
    <t>M22CMHQ_C33SR_ROUCHATTANOOGA</t>
  </si>
  <si>
    <t>State Funded (33CMA1-M3-025)</t>
  </si>
  <si>
    <t>M22CMHQ_C11SR_SPCCHEATHAMCO</t>
  </si>
  <si>
    <t>State Funded (11CMA1-M3-005)</t>
  </si>
  <si>
    <t>M22CMHQ_C42SR_SPCHOUSTONCO</t>
  </si>
  <si>
    <t>State Funded (42CMA1-M3-005)</t>
  </si>
  <si>
    <t>M22CMHQ_C16SR_ROUMANCHESTER</t>
  </si>
  <si>
    <t>State Funded (16CMA1-M3-018)</t>
  </si>
  <si>
    <t>M22CMHQ_C14SR_SPCCLAYCO</t>
  </si>
  <si>
    <t>State Funded (14CMA1-M3-009)</t>
  </si>
  <si>
    <t>M22CMHQ_C21SR_SPCDEKALBCO</t>
  </si>
  <si>
    <t>State Funded (21CMA1-M3-007)</t>
  </si>
  <si>
    <t>M22CMHQ_C71ISR_SPCPUTNAMCO</t>
  </si>
  <si>
    <t>State Funded (71CMA1-M3-007)</t>
  </si>
  <si>
    <t>M22CMHQ_C93SR_SPCWHITECO</t>
  </si>
  <si>
    <t>State Funded (93CMA1-M3-008)</t>
  </si>
  <si>
    <t>M22CMHQ_C50SR_ROULORETTO</t>
  </si>
  <si>
    <t>State Funded (50CMA1-M3-017)</t>
  </si>
  <si>
    <t>M22CMHQ_C54SR_SPCATHENS</t>
  </si>
  <si>
    <t>State Funded (54CMA1-M3-017)</t>
  </si>
  <si>
    <t>M22CMHQ_C31SR_SPCGRUNDYCO</t>
  </si>
  <si>
    <t>State Funded (31CMA1-M3-005)</t>
  </si>
  <si>
    <t>M22CMHQ_C62SR_ROUMADISONVILLE</t>
  </si>
  <si>
    <t>State Funded (62CMA1-M3-009)</t>
  </si>
  <si>
    <t>M22CMHQ_C55SR_ROUSELMER</t>
  </si>
  <si>
    <t>State Funded (55CMA1-M3-009)</t>
  </si>
  <si>
    <t>M22CMHQ_C58SR_SPCMARIONCO</t>
  </si>
  <si>
    <t>State Funded (58CMA1-M3-011)</t>
  </si>
  <si>
    <t>SELECT to_number(PROJV.PIN) PIN, PROJV.REGION_NUM "Region" 
	, PROJV.PROJ_STATUS_CDE_DESC "Project Status" 
	, PROJC.CREATION_DTE "Created On", PROJC.CREATE_BY "Created By" 
	, PROJC.LAST_UPDATE_DTE "Updated On", PROJC.UPDATE_BY "Updated By" 
	, PROJV.COUNTY_CONCAT "County", PROJV.ROUTE "Route" 
	, PROJV.ROUTE_TYP_CDE "Route Type Code" 
	, PROJV.LOCAL_ROUTE_TXT "Local Route Text" 
	, CASE WHEN PROJV.ROUTE_TYP_CDE = 'I' THEN 'IM' 
				WHEN PROJV.ROUTE_TYP_CDE  = 'SR'  THEN 'SR' 
				WHEN ((PROJV.ROUTE_TYP_CDE IS NULL AND PROJV.LOCAL_ROUTE_TXT IS NOT NULL) 
						OR (PROJV.PROGRAM_TYPE_CDE = 'LOCALPROGRAM' AND PROJV.ROUTE_TYP_CDE IS NULL)) THEN 'L' 
				WHEN (PROJV.PROGRAM_TYPE_CDE IN ('AERONAUTICS','ALLMASSTRANSIT','SECT130','GHSP', 
								'RECTRAIL','ITS','ALLMAINTLITR','ALLBEAUT','ALLWATERWAYS' )) THEN 'N/A' 
				WHEN (PROJV.ROUTE_TYP_CDE IS NULL AND PROJV.TERMINI_TXT LIKE '%State Park%') then 'SP' 
				ELSE '' END "IM/SR/L" 
	, PROJV.TERMINI_TXT "Project Description" 
	, PROJV.SCOPE_OF_WORK_TXT "Scope of Work" 
	, PROJV.PROGRAM_TYPE_CDE_DESC "Program Type" 
	, PROJV.WORK_TYP_CDE_DESC "Project Type of Work" 
	, RESURF.RESURF_TYPE_OF_WK "Resurfacing Type of Work" 
	, TAMP.TAMP_ASSET "Asset Type" 
	, TAMP.TAMP_WORK_TYPE "FHWA Work Type" 
	, PROJV.PROJECT_LENGTH "Project Length" 
	, TO_CHAR(PROJV.EARLIEST_LET_DTE, 'MM-DD-YYYY') "Let Date" 
	, (CASE WHEN PROJV.PROGRAM_TYPE_CDE = 'RESURFACING'  
		THEN PROG.SORTSEL_4 ELSE '' END) AS "Resurfacing Type" 
	, (CASE WHEN (UPPER(PROJV.SURF_INT_SORT_TXT||PROJV.PROG_SORT_TXT|| 
		PROJV.LP_USER_SORT_TXT||PROJV.OPS_INT_SORT_TXT|| 
		PROJV.SCHED_SORT_TXT) LIKE '%NHS%'    
		OR UPPER(PROG.SORTSEL_2||PROG.SORTSEL_3||PROG.SORTSEL_4|| 
		PROG.SORTSEL_5||PROG.SORTSEL_6||PROG.SORTSEL_7||PROG.SORTSEL_8|| 
		PROG.SORTSEL_9||PROG.SORTSEL_10) LIKE '%NHS%'    
		OR NHSATT.VALUE_IND = 'Y') THEN 'Y' ELSE 'N' END) AS "PPRM NHS" 
	, TR.NHS "TRIMS NHS Designation" 
	, BR.BRNO_CONCAT "Bridges" 
	, OBLIG.PE_OBLIG "PE Obligations", OBLIG.ROW_OBLIG "ROW Obligations" 
	, OBLIG.CONST_OBLIG "Construction Obligations", OBLIG.PAVE_OBLIG "Paving Obligations" 
	,TOT_OB.TOT_OBLIG_PE "Total PE Obligation" 
	,TOT_OB.TOT_OBLIG_ROW "Total ROW Obligation"  
	,TOT_OB.TOT_OBLIG_CONST "Total Const Obligation"  
	,TOT_OB.TOT_OBLIG_PAVE "Total Paving Obligation"  
	,TOT_OB.TOT_OBLIG "Total Project Obligation" 
	,SPN_CONCAT.FPNSPN_CONCAT "Const / Pave Phase SPN" 
FROM PPRMDBO.PPRMV_PROJECT PROJV, PPRMDBO.PM_PROJ_PROGRAM PROG, 
	PPRMDBO.PPRMV_CONCAT_BRNO_BY_PIN BR, PPRMDBO.PM_PROJ_SURFACE RESURF, 
	(SELECT PROJ.PROJ_SEQ, PROJ.CREATION_ID, 
		PROJ.CREATION_DTE, SC.FIRST_NAME||' '||SC.LAST_NAME AS CREATE_BY, 
		PROJ.LAST_UPDATE_DTE, SU.FIRST_NAME||' '||SU.LAST_NAME AS UPDATE_BY 
		FROM PPRMDBO.PM_PROJECT PROJ, PPRMDBO.SM_USER SC, 
			PPRMDBO.SM_USER SU 
		WHERE PROJ.CREATION_ID = SC.USER_ID (+) AND PROJ.UPDATE_USER_ID = SU.USER_ID (+) 
		) PROJC, 
	(SELECT PROJ_SEQ, LTRIM(SYS_CONNECT_BY_PATH(FPN_SPN_CONCAT,'; '),'; ') FPNSPN_CONCAT 
	FROM (SELECT PROJ_SEQ, FED_PROJ_NUM, LTRIM(SYS_CONNECT_BY_PATH(STATE_PROJ_NUM, ', '), ', ') SPN_CONCAT, 
		       (NVL(FED_PROJ_NUM, 'State Funded')||' ('||LTRIM(SYS_CONNECT_BY_PATH(STATE_PROJ_NUM, ', '), ', ')||')') FPN_SPN_CONCAT, 
			  ROW_NUMBER() OVER(PARTITION BY PROJ_SEQ ORDER BY FED_PROJ_NUM) -1 AS SEQA  
		FROM (SELECT PROJ_SEQ, FED_PROJ_NUM, STATE_PROJ_NUM, 
					ROW_NUMBER() OVER(PARTITION BY PROJ_SEQ, FED_PROJ_SEQ ORDER BY STATE_PROJ_NUM) - 1 AS SEQ 
					FROM (SELECT A.PROJ_SEQ, C.FED_PROJ_SEQ,  C.FED_PROJ_NUM, A.STATE_PROJ_SEQ, A.STATE_PROJ_NUM 
                                FROM PPRMDBO.PM_STATE_PROJECT A, PPRMDBO.PM_FEDERAL_PROJECT C 
                                WHERE A.PROJ_SEQ = C.PROJ_SEQ(+) AND A.FED_PROJ_SEQ = C.FED_PROJ_SEQ(+) 
                                    AND A.PHASE_CDE IN ('3','8') )) 
					WHERE CONNECT_BY_ISLEAF = 1 
					CONNECT BY SEQ = PRIOR SEQ + 1 AND PROJ_SEQ = PRIOR PROJ_SEQ AND FED_PROJ_NUM = PRIOR FED_PROJ_NUM 
		START WITH SEQ = 0) 
	WHERE CONNECT_BY_ISLEAF = 1 
	    CONNECT BY SEQA= PRIOR SEQA + 1 AND PROJ_SEQ = PRIOR PROJ_SEQ 
	    START WITH SEQA = 0) SPN_CONCAT, 
	(SELECT PROJ_SEQ, LISTAGG( SYSTEM_DESCR,', ') WITHIN GROUP (ORDER BY SYSTEM_DESCR) NHS    
		FROM (SELECT DISTINCT PROJ_SEQ, SYSTEM_DESCR    
					FROM PPRMV_TRIMS_GRID)    
		GROUP BY PROJ_SEQ) TR,    
	(SELECT ATT.PROJ_SEQ, ATT.VALUE_IND    
	FROM PPRMDBO.PM_PROJ_ATTRIBUTES ATT    
	WHERE ATT.PROPERTY_CDE = 'NHSROUTE' ) NHSATT,    
	(SELECT PROJ_SEQ, 
		MAX(CASE WHEN PROPERTY_CDE  = 'TAMPCLASS' THEN CODE_DESC END) TAMP_ASSET, 
		MAX(CASE WHEN PROPERTY_CDE = 'TAMPWKTYP' THEN CODE_DESC END) TAMP_WORK_TYPE 
	FROM (SELECT T.PROJ_SEQ, T.PROPERTY_CDE, T.VALUE_CDE, SC.CODE_DESC 
	FROM PPRMDBO.PM_PROJ_ATTRIBUTES T, PPRMDBO.SM_CODE_DECODE SC 
	WHERE T.PROPERTY_CDE LIKE 'TAMP%' 
		AND T.PROPERTY_CDE = SC.PROPERTY_CDE 
		AND T.VALUE_CDE = SC.CODE) 
	GROUP BY PROJ_SEQ 
	ORDER BY PROJ_SEQ) TAMP, 
	(SELECT SPNV.PROJ_SEQ, SUM(A.OBLIGATED_AMT) OBLIG,    
		SUM(CASE WHEN SPNV.PHASE_CDE IN ('0','1') THEN A.OBLIGATED_AMT ELSE 0 END) AS PE_OBLIG,    
		SUM(CASE WHEN SPNV.PHASE_CDE = '2' THEN A.OBLIGATED_AMT ELSE 0 END) AS ROW_OBLIG,    
		SUM(CASE WHEN SPNV.PHASE_CDE = '3' THEN A.OBLIGATED_AMT ELSE 0 END) AS CONST_OBLIG,    
		SUM(CASE WHEN SPNV.PHASE_CDE = '8' THEN A.OBLIGATED_AMT ELSE 0 END) AS PAVE_OBLIG    
	FROM PPRMDBO.OPS_CHILD_HISTORY A, PPRMDBO.OPS_FUNDING_DETAILS B, PPRMDBO.PPRMV_SPN SPNV    
	WHERE SPNV.PROJ_SEQ = B.PROJ_SEQ AND SPNV.STATE_PROJ_SEQ = B.STATE_PROJ_SEQ    
		AND B.FUNDING_SEQ = A.FUNDING_SEQ    
		AND A.OBLIGATED_DTE BETWEEN TO_DATE('2020-06-01') AND TO_DATE('2021-05-31')    
	GROUP BY SPNV.PROJ_SEQ) OBLIG, 
	(SELECT OB.PROJ_SEQ, 
		SUM(OB.OBLIGATED_AMOUNT) TOT_OBLIG, 
		SUM(CASE WHEN OB.PHASE_CDE IN ('0','1') THEN OB.OBLIGATED_AMOUNT ELSE 0 END) TOT_OBLIG_PE, 
		SUM(CASE WHEN OB.PHASE_CDE IN ('2') THEN OB.OBLIGATED_AMOUNT ELSE 0 END) TOT_OBLIG_ROW, 
		SUM(CASE WHEN OB.PHASE_CDE IN ('3') THEN OB.OBLIGATED_AMOUNT ELSE 0 END) TOT_OBLIG_CONST, 
		SUM(CASE WHEN OB.PHASE_CDE IN ('8') THEN OB.OBLIGATED_AMOUNT ELSE 0 END) TOT_OBLIG_PAVE 
	FROM PPRMDBO.PPRMV_OBLIG_BY_PHASE OB 
	GROUP BY OB.PROJ_SEQ 
	ORDER BY OB.PROJ_SEQ) TOT_OB 
WHERE PROJV.PROJ_SEQ = OBLIG.PROJ_SEQ  
	AND PROJV.PROJ_SEQ = BR.PROJ_SEQ (+) 
	AND PROJV.PROJ_SEQ = TR.PROJ_SEQ (+) 
	AND PROJV.PROJ_SEQ = PROG.PROJ_SEQ (+)    
	AND PROJV.PROJ_SEQ = NHSATT.PROJ_SEQ (+)    
	AND PROJV.PROJ_SEQ = TAMP.PROJ_SEQ (+) 
	AND PROJV.PROJ_SEQ = RESURF.PROJ_SEQ (+) 
	AND PROJV.PROJ_SEQ = PROJC.PROJ_SEQ (+) 
	AND PROJV.PROJ_SEQ = SPN_CONCAT.PROJ_SEQ (+) 
	AND PROJV.PROJ_SEQ = TOT_OB.PROJ_SEQ (+) 
	AND (PROJV.PROJ_STATUS_CDE in ( 'ACTIVE','LET','CONSTCOMP') 
		OR (PROJV.PROJ_STATUS_CDE = 'CLOSED' AND (OBLIG.PE_OBLIG+OBLIG.ROW_OBLIG+OBLIG.CONST_OBLIG+OBLIG.PAVE_OBLIG)&gt;0)) 
ORDER BY PROJV.PIN</t>
  </si>
  <si>
    <t>State Funded (07SAR1-S8-016)</t>
  </si>
  <si>
    <t>SA 0713 (1) Davis Creek Rd from Duff Road to White Oak Road</t>
  </si>
  <si>
    <t>01282</t>
  </si>
  <si>
    <t>Davis Creek Road</t>
  </si>
  <si>
    <t>Alternate: Chip Seal &amp; TL 65# or Chip Seal &amp; Microsurface 24#</t>
  </si>
  <si>
    <t>Coffee County Line to SR-108</t>
  </si>
  <si>
    <t>From Hamilton County Line to SR-60</t>
  </si>
  <si>
    <t>From Wesleyan Road to Bradley County Line</t>
  </si>
  <si>
    <t>M21SAHQ_SWISR_TN_ER_SUPPLEMENTAL_MANUAL</t>
  </si>
  <si>
    <t>State Funded (73SAR1-S8-018)</t>
  </si>
  <si>
    <t>SA 7374 (1) Old Johnston Valley Rd from SR 1 to LM 2.27</t>
  </si>
  <si>
    <t>0A516</t>
  </si>
  <si>
    <t>Old Johnston Valley Rd</t>
  </si>
  <si>
    <t>State Funded (475303-S3-018)</t>
  </si>
  <si>
    <t>Knoxville-Knox Co. MPC FFY2015; SFY2022 5303 Planning Funds</t>
  </si>
  <si>
    <t>State Funded (75I024-M3-003)</t>
  </si>
  <si>
    <t>M22LTHQ_C75I_SIGN REPAIR I-24 WB, LM 16.30</t>
  </si>
  <si>
    <t>State Funded (43SAR1-S8-014)</t>
  </si>
  <si>
    <t>SA43002 (10) Old Highway 13 from SR-13 to Bakerville Road</t>
  </si>
  <si>
    <t>00910</t>
  </si>
  <si>
    <t>State Funded (79IMPV-S3-008)</t>
  </si>
  <si>
    <t>MATA - SFY 2022 IMPROVE Act Capital Funds</t>
  </si>
  <si>
    <t>Mill &amp; 411TL @ 132.5 lb/sy</t>
  </si>
  <si>
    <t>From near Dogwalk Road to Pickett County Line</t>
  </si>
  <si>
    <t>State Funded (83SAR1-S8-024)</t>
  </si>
  <si>
    <t>SA 83059 (1) Rapids Road from SR 259 to Coker Ford Road</t>
  </si>
  <si>
    <t>0B673</t>
  </si>
  <si>
    <t>Rapids Rd</t>
  </si>
  <si>
    <t>Mill &amp; 1.25" TL Mix</t>
  </si>
  <si>
    <t>From north of Chambers Road to south of Ketner Mill Lane</t>
  </si>
  <si>
    <t>State Funded (83SAR1-S8-023)</t>
  </si>
  <si>
    <t>SA 83041 (3) Clearview Rd from SR-41 to New Deal-Potts Road</t>
  </si>
  <si>
    <t>0A498</t>
  </si>
  <si>
    <t>Clearview Rd</t>
  </si>
  <si>
    <t>From east of SR-58 To Bradley County Line</t>
  </si>
  <si>
    <t>State Funded (83SAR1-S8-022)</t>
  </si>
  <si>
    <t>SA 83014 (3) Scattersville Rd from Portland City Limits to Old SR-31 W #3</t>
  </si>
  <si>
    <t>02063</t>
  </si>
  <si>
    <t>Scattersville Rd</t>
  </si>
  <si>
    <t>State Funded (58SAR1-S8-016)</t>
  </si>
  <si>
    <t>SA 58047(1) Lee Morrison Road from SR 108 to SR 108</t>
  </si>
  <si>
    <t>0A580</t>
  </si>
  <si>
    <t>Lee Morrison Rd</t>
  </si>
  <si>
    <t>From SR-55 to SR-56</t>
  </si>
  <si>
    <t>(SR-266) Intersections at SR-102, at Jefferson Pike and at Weakley Lane</t>
  </si>
  <si>
    <t>Concrete Rehab: (Ultra-thin PCC)</t>
  </si>
  <si>
    <t>SR-102 Intersection at Enon Springs Road (Nissan Entrance)</t>
  </si>
  <si>
    <t>BM-2 Overlay @ 226.00 lbs/sy, 411TL Overlay @ 85 lbs/sy</t>
  </si>
  <si>
    <t>Concrete Rehab: BM-2 Overlay @ 226.00 lbs/sy, 411TL Overlay @ 85 lbs/sy</t>
  </si>
  <si>
    <t>From SR-1 to SR-111</t>
  </si>
  <si>
    <t>SR-285</t>
  </si>
  <si>
    <t>Full-depth PCC repair</t>
  </si>
  <si>
    <t>Concrete Rehab: Full-depth PCC repair, dowel bar retrofit, saw and sealing, diamond grinding</t>
  </si>
  <si>
    <t>From Amnicola Highway to near SR-153</t>
  </si>
  <si>
    <t>From north of Railroad Bridge to north of Baron Lane Overpass</t>
  </si>
  <si>
    <t>Concrete Rehab:Full-depth PCC repair, dowel bar retrofit, saw and sealing, diamond grinding</t>
  </si>
  <si>
    <t>From East of I-124 Ramps to east of Long Street</t>
  </si>
  <si>
    <t>From east of Market Street to west of Rossville Boulevard</t>
  </si>
  <si>
    <t>(Ultra-thin PCC)</t>
  </si>
  <si>
    <t>SR-45 (Old Hickory Boulevard) Intersection at Gallatin Pike</t>
  </si>
  <si>
    <t>State Funded (790416-S3-016)</t>
  </si>
  <si>
    <t>MATASFY2022 Employee Transit Card Program</t>
  </si>
  <si>
    <t>RTA - SFY 2022 Relax &amp; Ride Operating Funds</t>
  </si>
  <si>
    <t>State Funded (190416-S3-021)</t>
  </si>
  <si>
    <t>MTA SFY2022 State Employee Transit Card Program</t>
  </si>
  <si>
    <t>State Funded (91SAB1-S3-011)</t>
  </si>
  <si>
    <t>A222-8.62 Bridge over Double Branch</t>
  </si>
  <si>
    <t>0A222</t>
  </si>
  <si>
    <t>State Funded (52SAB1-S3-010)</t>
  </si>
  <si>
    <t>A294-2.16 Koonce Lane Bridge over Stewart Creek</t>
  </si>
  <si>
    <t>0A294</t>
  </si>
  <si>
    <t>Koonce Lane</t>
  </si>
  <si>
    <t>State Funded (86CMA1-M3-029)</t>
  </si>
  <si>
    <t>M22CMHQ_C86I_SPCUNICOI</t>
  </si>
  <si>
    <t>State Funded (90CMA1-M3-025)</t>
  </si>
  <si>
    <t>M22CMHQ_C90SR_ROUJONESBOROUGH</t>
  </si>
  <si>
    <t>State Funded (82CMA1-M3-024)</t>
  </si>
  <si>
    <t>M22CMHQ_C82SR_SPCKINGSPORT</t>
  </si>
  <si>
    <t>State Funded (82CMA1-M3-023)</t>
  </si>
  <si>
    <t>M22CMHQ_C82SR_ROUKINGSPORT</t>
  </si>
  <si>
    <t>State Funded (90CMA1-M3-024)</t>
  </si>
  <si>
    <t>M22CMHQ_C90I_SPCJOHNSONCITY</t>
  </si>
  <si>
    <t>State Funded (90CMA1-M3-023)</t>
  </si>
  <si>
    <t>M22CMHQ_C90SR_ROUJOHNSONCITY</t>
  </si>
  <si>
    <t>State Funded (30CMA1-M3-006)</t>
  </si>
  <si>
    <t>M22CMHQ_C30SR_ROUGREENEVILLE</t>
  </si>
  <si>
    <t>State Funded (37CMA1-M3-024)</t>
  </si>
  <si>
    <t>M22CMHQ_C37SR_ROUROGERSVILLE</t>
  </si>
  <si>
    <t>State Funded (37CMA1-M3-023)</t>
  </si>
  <si>
    <t>M22CMHQ_C37SR_ROUMTCARMEL</t>
  </si>
  <si>
    <t>State Funded (72555014421)</t>
  </si>
  <si>
    <t>Dayton: Land Purchase - Vincent</t>
  </si>
  <si>
    <t>State Funded (87SAR1-S8-016)</t>
  </si>
  <si>
    <t>SA 8710 (12) Hickory Valley Road from SR 33 to Walker Ford Road</t>
  </si>
  <si>
    <t>02419</t>
  </si>
  <si>
    <t>HickoryValley Rd</t>
  </si>
  <si>
    <t>State Industrial Access serving Project Fisher</t>
  </si>
  <si>
    <t>From Exit 96 to Sumner County Line</t>
  </si>
  <si>
    <t>From McCory Creek to 70 MPH Speed Limit Sign (Project is too short)</t>
  </si>
  <si>
    <t>From near Exit 87 to near Exit 213A</t>
  </si>
  <si>
    <t>From Exit 54 to Exit 57A</t>
  </si>
  <si>
    <t>From north of Exit 27(SR129) to the Marshall County Line</t>
  </si>
  <si>
    <t>From Williamson County Line to Davidson County Line</t>
  </si>
  <si>
    <t>From Rutherford County Line to Coffee County Line</t>
  </si>
  <si>
    <t>From North of Stewarts Ferry Pike  to south of I-40 Ramp</t>
  </si>
  <si>
    <t>From Hickman County Line to  east of Piney Road</t>
  </si>
  <si>
    <t>From east of Epps Mill to the Bedford County Line</t>
  </si>
  <si>
    <t>From Smith County Line to Gordonsville Exit</t>
  </si>
  <si>
    <t>State Funded (16555019921)</t>
  </si>
  <si>
    <t>Tullahoma: North Taxiway Overlay - Construction Phase</t>
  </si>
  <si>
    <t>State Funded (61S060-M3-002)</t>
  </si>
  <si>
    <t>M21LTR2_C61 CULVERT REPAIR SR-60 LM 1.6</t>
  </si>
  <si>
    <t>State Funded (18S298-M3-002)</t>
  </si>
  <si>
    <t>M21LTR2_C18 SMALL STRUCTURE REPAIR SR-298 LM 8.5</t>
  </si>
  <si>
    <t>State Funded (25S028-M3-002)</t>
  </si>
  <si>
    <t>M21LTR2_C25 SMALL STRUCTURE REPAIR SR-28 LM 9.54</t>
  </si>
  <si>
    <t>State Funded (78555070721)</t>
  </si>
  <si>
    <t>Sevierville: Runway Relocation - Phase I - Environmental/Preliminary Engineering</t>
  </si>
  <si>
    <t>State Funded (91555012921)</t>
  </si>
  <si>
    <t>Clifton: T-Hangar Construction</t>
  </si>
  <si>
    <t>State Funded (93SAR1-S8-022)</t>
  </si>
  <si>
    <t>SA 93019 (1)(2) Country Club Rd from Sparta City Limits to Lester Flatt Rd</t>
  </si>
  <si>
    <t>02200</t>
  </si>
  <si>
    <t>Country Club Rd</t>
  </si>
  <si>
    <t>State Funded (93SAR1-S8-021)</t>
  </si>
  <si>
    <t>SA 93051(3) Country Club Rd from Lester Flatt Rd to US 70</t>
  </si>
  <si>
    <t>State Funded (31SAR1-S8-020)</t>
  </si>
  <si>
    <t>SA 31010(2) Clouse Hill Rd from SR 56 to Melton Rd</t>
  </si>
  <si>
    <t>Clouse Hill Rd</t>
  </si>
  <si>
    <t>Replace culvert adjacent to State ROW at this location. This culvert is on private property, but carries stormwater from the roadway and upstream.</t>
  </si>
  <si>
    <t>(US-41A Bypass), Culvert near SR-13/SR-48, LM 12.85</t>
  </si>
  <si>
    <t>State Funded (57CMA1-M3-017)</t>
  </si>
  <si>
    <t>M22CMHQ_C57ISR_SPCJACKSON</t>
  </si>
  <si>
    <t>State Funded (57CMA1-M3-016)</t>
  </si>
  <si>
    <t>M22CMHQ_C57SR_ROUJACKSON</t>
  </si>
  <si>
    <t>Industrial Access support for Coffee County Megasite</t>
  </si>
  <si>
    <t>State Funded (19IMPV-S3-008)</t>
  </si>
  <si>
    <t>MTA - SFY2021 IMPROVE Act Capital</t>
  </si>
  <si>
    <t>State Funded (98IMPV-S3-013)</t>
  </si>
  <si>
    <t>RTA - SFY2021 IMPROVE Act - Capital Funds</t>
  </si>
  <si>
    <t>State Funded (65SAR1-S8-012)</t>
  </si>
  <si>
    <t>SA 6518 (3) Fairfield Rd from Mossy Grove Rd to LM 2.0</t>
  </si>
  <si>
    <t>02380</t>
  </si>
  <si>
    <t>Fairfield Rd</t>
  </si>
  <si>
    <t>State Funded (34SAR1-S8-008)</t>
  </si>
  <si>
    <t>SA3408 (3) Panther Creek Road from SR 33 to Virginia State Line</t>
  </si>
  <si>
    <t>02614</t>
  </si>
  <si>
    <t>Panther Creek Rd</t>
  </si>
  <si>
    <t>HSIP-I-40-5(152) (95I040-F3-002)</t>
  </si>
  <si>
    <t>Striping, Signage, Guardrail, Earthwork, and other safety improvements</t>
  </si>
  <si>
    <t>Interchange at SR 171 (Exit 226) Westbound Off Ramp</t>
  </si>
  <si>
    <t>State Funded (75555076721)</t>
  </si>
  <si>
    <t>Smyrna:  Taxiway Repairs - Part 139 Discrepancy</t>
  </si>
  <si>
    <t>State Funded (37555033321)</t>
  </si>
  <si>
    <t>Rogersville: Maintenance Vehicle (Safety/Security)</t>
  </si>
  <si>
    <t>State Funded (91555072821)</t>
  </si>
  <si>
    <t>Clifton: Apron Expansion for T-Hangar</t>
  </si>
  <si>
    <t>State Funded (30555076221)</t>
  </si>
  <si>
    <t>Greeneville:  Self-Fueling System/24 Hours</t>
  </si>
  <si>
    <t>State Funded (30555016121)</t>
  </si>
  <si>
    <t>Greeneville: Rehabilitate T-Hangar Taxiway and APron Preliminary Design</t>
  </si>
  <si>
    <t>State Funded (86CMA1-M3-028)</t>
  </si>
  <si>
    <t>M22CMHQ_C86I_SPCERWIN</t>
  </si>
  <si>
    <t>State Funded (86CMA1-M3-027)</t>
  </si>
  <si>
    <t>M22CMHQ_C86SR_ROUERWIN</t>
  </si>
  <si>
    <t>State Funded (58CMA1-M3-012)</t>
  </si>
  <si>
    <t>M22CMHQ_C58SR_SPCSOUTHPITTSBURG</t>
  </si>
  <si>
    <t>From Wayne County Line to Lewis County Line</t>
  </si>
  <si>
    <t>From SR-13 to the Perry County Line</t>
  </si>
  <si>
    <t>From near the Buffalo River to the Perry County Line</t>
  </si>
  <si>
    <t>State Funded (985317-S3-051)</t>
  </si>
  <si>
    <t>UCHRA - FFY2019; SFY2021 5317 - TN57X01402 S&amp;F Capital</t>
  </si>
  <si>
    <t>State Funded (84555014321)</t>
  </si>
  <si>
    <t>Covington: Security Improvements</t>
  </si>
  <si>
    <t>State Funded (23555014121)</t>
  </si>
  <si>
    <t>Dyersburg: Hangar Preservation: Assessment &amp; Design</t>
  </si>
  <si>
    <t>State Funded (79555078921)</t>
  </si>
  <si>
    <t>Millington: Part 139 Tree Removal - Preliminary</t>
  </si>
  <si>
    <t>State Funded (95CMA1-M3-009)</t>
  </si>
  <si>
    <t>M22CMHQ_C95SR_ROULEBANON</t>
  </si>
  <si>
    <t>State Funded (44CMA1-M3-007)</t>
  </si>
  <si>
    <t>M22CMHQ_C44SR_SPCJACKSONCO</t>
  </si>
  <si>
    <t>From Madison Street to SR-113 (Kraft Street)</t>
  </si>
  <si>
    <t>From SR-12 (US 41A) to SR-48</t>
  </si>
  <si>
    <t>SR-236</t>
  </si>
  <si>
    <t>State Funded (21SAR1-S8-016)</t>
  </si>
  <si>
    <t>SA 21019 (1) Lower Helton Rd from Hickman Rd to SR-53</t>
  </si>
  <si>
    <t>02148</t>
  </si>
  <si>
    <t>Lower Helton Rd</t>
  </si>
  <si>
    <t>State Funded (14SAR1-S8-016)</t>
  </si>
  <si>
    <t>SA 14008 (1) Arcitt Rd from SR 52 to Moss Arcott Rd</t>
  </si>
  <si>
    <t>01179</t>
  </si>
  <si>
    <t>Arcott Rd</t>
  </si>
  <si>
    <t>State Funded (08SAR1-S8-011)</t>
  </si>
  <si>
    <t>SA 08014 (1) Pea Ridge Rd from Big Hill RD to SR 146</t>
  </si>
  <si>
    <t>02149</t>
  </si>
  <si>
    <t>Pea Ridge Rd</t>
  </si>
  <si>
    <t>NH-I-65-1(77) (59I065-F8-002)</t>
  </si>
  <si>
    <t>From near SR-11 (Exit 22) to north of SR-129 (Exit 27)</t>
  </si>
  <si>
    <t>State Funded (04SAR1-S8-014)</t>
  </si>
  <si>
    <t>SA 04030 (3) Old York Hwy from Howard Beavert Rd to LM 4.215</t>
  </si>
  <si>
    <t>Old York Hwy</t>
  </si>
  <si>
    <t>State Funded (04SAR1-S8-013)</t>
  </si>
  <si>
    <t>SA 04035(2) Old York Hwy from McWilliams Rd to Howard Beavert Rd</t>
  </si>
  <si>
    <t>State Funded (04SAR1-S8-012)</t>
  </si>
  <si>
    <t>SA 04029 (1) Old York Hwy from Sequatchie Cl to McWilliams Rd</t>
  </si>
  <si>
    <t>TN-19RT(10) (10RTPR-F3-002)</t>
  </si>
  <si>
    <t>Construction and installation of bridges, trail, stream and parking work, approx. one ADA  compliant parking space, supplies, architectural/engineering fees and grant administration.</t>
  </si>
  <si>
    <t>Southern Appalachian Highlands Conservancy-Hampton Creek Cove State Natural Area-  Pedestrian Bridge Replacement</t>
  </si>
  <si>
    <t>TN-19RT(7) (22RTPR-F3-002)</t>
  </si>
  <si>
    <t>Hard surface trail that is approx. 0.5 miles long by 8 feet wide, trail amenities fitness equipment,  supplies, signage, architectural engineering and grant administration.</t>
  </si>
  <si>
    <t>Montgomery Bell State Park</t>
  </si>
  <si>
    <t>TN-19RT(6) (76RTPR-F3-003)</t>
  </si>
  <si>
    <t>OHV9 Implementation includes the continuation of renovations and improvements to approx. 19  miles of existing trails. Surface type will be dirt and gravel. Primary trails will be 8'-10' wide;  secondary trails will be narrower. Supplies, gravel, signs, tools, office supplies, equipment repair,  vehicle mileage, maps and indirect costs.</t>
  </si>
  <si>
    <t>Tennessee Wildlife Resources Agency OHV9 Implementation</t>
  </si>
  <si>
    <t>State Funded (18SAR1-S8-017)</t>
  </si>
  <si>
    <t>SA 18016 (1) POW Camp Rd from Taylors Chapel Rd to SR-70</t>
  </si>
  <si>
    <t>1286</t>
  </si>
  <si>
    <t>POW Camp Rd</t>
  </si>
  <si>
    <t>From Cocke County Line to SR-70</t>
  </si>
  <si>
    <t>411TLD Overlay @ 85 lb/sy  / Mill 411 D</t>
  </si>
  <si>
    <t>From SR-32 South Davy Crockett Parkway. to SR-34 East Morris Boulevard</t>
  </si>
  <si>
    <t>SR-343</t>
  </si>
  <si>
    <t>From near Clear Fork Creek to Scott County Line</t>
  </si>
  <si>
    <t>From near Morgan County line to near SR-29</t>
  </si>
  <si>
    <t>From North Carolina State Line to near Ingram Branch Road</t>
  </si>
  <si>
    <t>From Anderson County Line to near SR-144</t>
  </si>
  <si>
    <t>411TLD Overlay @ 85lb/sy 411TLD Overlay @ 65 lb/sy</t>
  </si>
  <si>
    <t>411TLD Overlay @ 85lb/sy 411TLD Overlay @ 65 lb/sy ; 85TLD LM 0-4.17  65 TLD LM 4.17 -9.06</t>
  </si>
  <si>
    <t>From North Carolina State Line to near SR-36</t>
  </si>
  <si>
    <t>SR-352</t>
  </si>
  <si>
    <t>From Monroe County Line to near Get Good Hollow Rd</t>
  </si>
  <si>
    <t>From SR-33 to Loudon County line</t>
  </si>
  <si>
    <t>From near I-81 to Hawkins County Line</t>
  </si>
  <si>
    <t>From Scott County Line to near I-75</t>
  </si>
  <si>
    <t>From SR-454 to SR-35</t>
  </si>
  <si>
    <t>SR-416</t>
  </si>
  <si>
    <t>From near Little Pigeon River to Jefferson County Line</t>
  </si>
  <si>
    <t>From near Nolichuckey River to near Ridgecrest Road</t>
  </si>
  <si>
    <t>From near SR-32 to near SR-63</t>
  </si>
  <si>
    <t>SR-345</t>
  </si>
  <si>
    <t>From near Roan Creek to North Carolina State Line</t>
  </si>
  <si>
    <t>From near Tellico River to near NC State line</t>
  </si>
  <si>
    <t>SR-165</t>
  </si>
  <si>
    <t>From near Holston River to near Beaver Creek</t>
  </si>
  <si>
    <t>TN-21RT(2) (35RTPR-F3-002)</t>
  </si>
  <si>
    <t>Whiteville Recreational Trail Development</t>
  </si>
  <si>
    <t>From SR-34 to SR-93</t>
  </si>
  <si>
    <t>SR-351</t>
  </si>
  <si>
    <t>From near Pedro Shoun Lane to near SR-34</t>
  </si>
  <si>
    <t>From near Roane Mountain State Park to SR-37 (US19E)</t>
  </si>
  <si>
    <t>SR-143</t>
  </si>
  <si>
    <t>From North Carolina State Line to near Tabcatt Creek</t>
  </si>
  <si>
    <t>State Funded (42SAR1-S8-012)</t>
  </si>
  <si>
    <t>SA 42025 (2) Herman Adams Road from Barber Highway to Ellis Mills Road</t>
  </si>
  <si>
    <t>Herman Adams Rd</t>
  </si>
  <si>
    <t>Various Routes in Warriors Path State Park</t>
  </si>
  <si>
    <t>Warriors Path State Park Resurfacing</t>
  </si>
  <si>
    <t>From near SR-62 to near SR-29</t>
  </si>
  <si>
    <t>SR-329</t>
  </si>
  <si>
    <t>QPL 40 Showcase</t>
  </si>
  <si>
    <t>From near SR-9 to Greene County Line</t>
  </si>
  <si>
    <t>From Greene County Line to SR-113 (Silver City Road)</t>
  </si>
  <si>
    <t>SR-340</t>
  </si>
  <si>
    <t>From near Bridge over Tellico River to North Carolina State line</t>
  </si>
  <si>
    <t>State Funded (30SAR1-S8-013)</t>
  </si>
  <si>
    <t>SA 3044 (2) Clear Springs Rd from Bowmantown Rd to Jockey Rd</t>
  </si>
  <si>
    <t>0A421</t>
  </si>
  <si>
    <t>Clear Springs Rd</t>
  </si>
  <si>
    <t>State Funded (785311-S3-070)</t>
  </si>
  <si>
    <t>PFMT - FFY 2020; SFY2021 5311 TN2018-043-01 S&amp;F Capital, RTAP &amp; Appalachian Capital</t>
  </si>
  <si>
    <t>State Funded (785311-S3-069)</t>
  </si>
  <si>
    <t>GMTS FFY2020; SFY2021 5311 TN2018-043-01 Operating, RTAP, Appalachian Operating</t>
  </si>
  <si>
    <t>State Funded (92SAB1-S3-008)</t>
  </si>
  <si>
    <t>A926-0.73 Old Salem Rd bridge over brach</t>
  </si>
  <si>
    <t>0A926</t>
  </si>
  <si>
    <t>Old Salem Rd</t>
  </si>
  <si>
    <t>State Funded (985311-S3-303)</t>
  </si>
  <si>
    <t>ETHRA - FFY2020; SFY2021 5311 TN2018-043-01 S&amp;F Capital, Operating; Project Admin, RTAP, &amp; Appalachian Operating</t>
  </si>
  <si>
    <t>State Funded (70SAR1-S8-014)</t>
  </si>
  <si>
    <t>SA 70004 (2) Welcom Valley Rd from US 64 to US 411</t>
  </si>
  <si>
    <t>02307</t>
  </si>
  <si>
    <t>Welcome Valley Rd</t>
  </si>
  <si>
    <t>State Funded (70SAR1-S8-013)</t>
  </si>
  <si>
    <t>SA 70029 (2) Reunion Rd from SR 68 to SR 123</t>
  </si>
  <si>
    <t>0A191</t>
  </si>
  <si>
    <t>Reunion Rd</t>
  </si>
  <si>
    <t>State Funded (77SAR1-S8-019)</t>
  </si>
  <si>
    <t>SA 77009 (2) Fredonia Mtn Rd from Dunlap Cl to Top of Mountain</t>
  </si>
  <si>
    <t>02166</t>
  </si>
  <si>
    <t>Fredonia Mtn Rd</t>
  </si>
  <si>
    <t>State Funded (77SAR1-S8-018)</t>
  </si>
  <si>
    <t>SA 77006 (1)(2) East Valley Rd from Bledsoe Cl to SR 111</t>
  </si>
  <si>
    <t>East Valley Rd</t>
  </si>
  <si>
    <t>State Funded (58SAR1-S8-015)</t>
  </si>
  <si>
    <t>SA 58018 (4) Tegue Rd from SR 28 to SR 283</t>
  </si>
  <si>
    <t>Tegue Rd</t>
  </si>
  <si>
    <t>State Funded (58SAR1-S8-014)</t>
  </si>
  <si>
    <t>SA 58026 (1) Cheri Circle From SR28 to SR 28</t>
  </si>
  <si>
    <t>0A169</t>
  </si>
  <si>
    <t>Cheri Circle</t>
  </si>
  <si>
    <t>State Funded (44SAR1-S8-016)</t>
  </si>
  <si>
    <t>SA 44022 (1) Smith Bend Rd from SR 58 to LM 4</t>
  </si>
  <si>
    <t>02084</t>
  </si>
  <si>
    <t>Smith Bend Rd</t>
  </si>
  <si>
    <t>State Funded (26SAR1-S8-016)</t>
  </si>
  <si>
    <t>SA 26032 (1)  Gourdneck Rd NW from SR 476 to SR 130</t>
  </si>
  <si>
    <t>Gourdneck Rd NW</t>
  </si>
  <si>
    <t>HSIP-15(219) (50S015-F3-002)</t>
  </si>
  <si>
    <t>(US-64), Intersection at Pulaski Highway, LM 24.24</t>
  </si>
  <si>
    <t>HSIP-26(80) (21001-3281-94)</t>
  </si>
  <si>
    <t>From Choctaw Ridge Road to South Mill Street</t>
  </si>
  <si>
    <t>I-40E Bridges over Hogan Rd., SR-264., Hickman Creek, Parker Branch Rd., Bolling Branch, River Bend Farms Ln., Caney Fork River (in 4 locations).</t>
  </si>
  <si>
    <t>State Funded (66SAB1-S3-014)</t>
  </si>
  <si>
    <t>A675-0.14 Zion Creek Rd bridge over Zion Creel</t>
  </si>
  <si>
    <t>0A675</t>
  </si>
  <si>
    <t>Zion Creek Rd</t>
  </si>
  <si>
    <t>State Funded (66SAB1-S3-013)</t>
  </si>
  <si>
    <t>A695-0.21 Jackson Hill Rd bridge Jackson Hill Rd over Branch location</t>
  </si>
  <si>
    <t>0A695</t>
  </si>
  <si>
    <t>Jackson Hill Rd</t>
  </si>
  <si>
    <t>State Funded (32SAR1-S8-022)</t>
  </si>
  <si>
    <t>SA 3259 (2) Collinson Ford Rd/Hiwatha Rd  from LM .70 to LM 1.58 from LM .27 to LM 0.00</t>
  </si>
  <si>
    <t>02333</t>
  </si>
  <si>
    <t>Collinson Ford Rd/Hiwatha Rd</t>
  </si>
  <si>
    <t>State Funded (32SAR1-S8-021)</t>
  </si>
  <si>
    <t>SA 3217 (10) Three Springs Rd from LM 1.01 to LM 1.91</t>
  </si>
  <si>
    <t>02588</t>
  </si>
  <si>
    <t>Three Springs Rd</t>
  </si>
  <si>
    <t>State Funded (28SAB1-S3-010)</t>
  </si>
  <si>
    <t>28018833000</t>
  </si>
  <si>
    <t>Big Dry Creek Rd. over Weakley Creek</t>
  </si>
  <si>
    <t>HSIP-331(9) (47S331-F3-003)</t>
  </si>
  <si>
    <t>From near Boruff Road to near Casselberry Lane</t>
  </si>
  <si>
    <t>State Funded (72SAR1-S8-008)</t>
  </si>
  <si>
    <t>SA 72002 (3) Old Graysville Rd from Graysville Cl to Dayton Cl.</t>
  </si>
  <si>
    <t>02282</t>
  </si>
  <si>
    <t>Old Granysville Rd</t>
  </si>
  <si>
    <t>Various Sections in Meeman-Shelby State Park</t>
  </si>
  <si>
    <t>Meeman Shelby State Park Resurfacing</t>
  </si>
  <si>
    <t>State Funded (30SAR1-S8-012)</t>
  </si>
  <si>
    <t>SA 3014 (2) Clear Springs Rd/Bowmantown Rd from US11E to Washington County Line, Washington County line to Bowmanton Road, Clearsprings to Washington County :Line.</t>
  </si>
  <si>
    <t>01352</t>
  </si>
  <si>
    <t>ClearSprings Rd/Bowmantown Rd</t>
  </si>
  <si>
    <t>State Funded (17SAR1-S8-015)</t>
  </si>
  <si>
    <t>SA 17020 (2) Todd Levee Rd from Madison County Line to Madison County Line</t>
  </si>
  <si>
    <t>01444</t>
  </si>
  <si>
    <t>Todd Levee Rd</t>
  </si>
  <si>
    <t>Drainage Improvements near Crooked Creek (Mayo Bottom)</t>
  </si>
  <si>
    <t>State Funded (46SAR1-S8-019)</t>
  </si>
  <si>
    <t>SA 4633 (3) Harbin Hill Rd from SR 67- SR 67</t>
  </si>
  <si>
    <t>Harbin Hill Rd</t>
  </si>
  <si>
    <t>SA 3029 (3) Smith Mill Rd from West Pines Rd to SR 93</t>
  </si>
  <si>
    <t>01337</t>
  </si>
  <si>
    <t>Smith Mill Rd</t>
  </si>
  <si>
    <t>State Funded (10SAR1-S8-015)</t>
  </si>
  <si>
    <t>SA 1013 (2) Piney Flatts Rd from SR400 to Sullivan County Line</t>
  </si>
  <si>
    <t>01361</t>
  </si>
  <si>
    <t>Piney Flatts Road</t>
  </si>
  <si>
    <t>State Funded (86SAR1-S8-008)</t>
  </si>
  <si>
    <t>SA 8620 (3) Coffee Ridge Rd from Coffee Ridge Loop to Tilson Mountain Rd</t>
  </si>
  <si>
    <t>01347</t>
  </si>
  <si>
    <t>Coffee Ridg Road</t>
  </si>
  <si>
    <t>SA 09063 (4) Thompson School Rd from Northwoods Drive to 1.30 miles North of Northwood Drive</t>
  </si>
  <si>
    <t>0A332</t>
  </si>
  <si>
    <t>Thompson School Rd</t>
  </si>
  <si>
    <t>State Funded (09SAR1-S8-032)</t>
  </si>
  <si>
    <t>SA 09003 (6) Little Grove Rd from 3.00 miles East of Sr-220 to 4.30 miles East of SR-220</t>
  </si>
  <si>
    <t>01714</t>
  </si>
  <si>
    <t>Little Grove Rd</t>
  </si>
  <si>
    <t>Mill, C, OGFC</t>
  </si>
  <si>
    <t>Mill, C, OGFC, OGFC-E (Sho)</t>
  </si>
  <si>
    <t>From I-40 to Hamblen County Line</t>
  </si>
  <si>
    <t>From near Caryville City Limits to near Mile Post 145</t>
  </si>
  <si>
    <t>From Monroe County Line to near Tennessee River Bridge</t>
  </si>
  <si>
    <t>From near Mile Post 147 to near Rarity Mountain Road.</t>
  </si>
  <si>
    <t>From near Tedford Drive to Blount County Line</t>
  </si>
  <si>
    <t>I-140</t>
  </si>
  <si>
    <t>NH-I-40-7(183) (47I040-F8-002)</t>
  </si>
  <si>
    <t>From  near SR-131 (Lovell Rd.) to near I-140</t>
  </si>
  <si>
    <t>State Funded (76SAB1-S3-011)</t>
  </si>
  <si>
    <t>76023850001</t>
  </si>
  <si>
    <t>2385-0.21; Huntsville Road over Paint Rock Creek</t>
  </si>
  <si>
    <t>2385</t>
  </si>
  <si>
    <t>Huntsville Road</t>
  </si>
  <si>
    <t>This project includes the deployment of Transit Signal Priority System, Connected Vehicle Roadside Units &amp; Onboard Units, Fiber Optic Communications, Digital Signage at Bus stations, and Software Systems.</t>
  </si>
  <si>
    <t>(Charlotte Avenue) From 4th Avenue North to White Bridge Road</t>
  </si>
  <si>
    <t>TN-15RT(1) (50RTPR-F3-002)</t>
  </si>
  <si>
    <t>FY 2012 Non-Motorized Diverse Use Funds. David Crockett State Park Trail System Upgrade.</t>
  </si>
  <si>
    <t>TN-14RT(14) (93RTPR-F3-002)</t>
  </si>
  <si>
    <t>Sparta River Bridge. Build approx.7' wide x 165' long bridge &amp; approx. 5' wide x 925' long concrete walking trail in Cemetery Park</t>
  </si>
  <si>
    <t>White, McNairy</t>
  </si>
  <si>
    <t>TN-14RT(13) (55RTPR-F3-002)</t>
  </si>
  <si>
    <t>McNairy County/Town of Selmer-Repaving of Selmer City Park Walking Trail. Widen walking trail that surrounds Selmer City Park.</t>
  </si>
  <si>
    <t>TN-14RT(12) (92RTPR-F3-003)</t>
  </si>
  <si>
    <t>Martin's Brian Brown Memorial Greenway, Phase II Extension.  Construct a multi-use trail of approx. 3,050 l.f. x 10 ft. to downtown.</t>
  </si>
  <si>
    <t>TN-14RT(10) (27RTPR-F3-002)</t>
  </si>
  <si>
    <t>Kenton Cirty Trail Improvements. Renovate approx. 5,000 l.f. of existing trails at the Kenton City Park, Include. drainage/repaving</t>
  </si>
  <si>
    <t>TN-14RT(5) (14RTPR-F3-002)</t>
  </si>
  <si>
    <t>City of Franklin, Harlinsdale Farm.  Develop approximately 3.5 miles of natural surface multi-purpose trail</t>
  </si>
  <si>
    <t>TN-02RT(24) (02RTPR-F3-002)</t>
  </si>
  <si>
    <t>Motor Fuel Tax Compliance Funds</t>
  </si>
  <si>
    <t>State Funded (995311-S3-039)</t>
  </si>
  <si>
    <t>Statewide SFY19 - 5311 State Admin TN2018-043</t>
  </si>
  <si>
    <t>State Funded (15SAR1-S8-012)</t>
  </si>
  <si>
    <t>SA 1538 (2) Edwina-Bridgeport Rd from Newport City Limits near SR 73 to Piney Mountain Rd.</t>
  </si>
  <si>
    <t>0A532</t>
  </si>
  <si>
    <t>Edwinda-Bridgeport Rd</t>
  </si>
  <si>
    <t>From Natchez Trace Parkway to Green Chapel Road</t>
  </si>
  <si>
    <t>From Solomon Drive to Battlewood Street</t>
  </si>
  <si>
    <t>Greenwood Road to Murfreesboro Road</t>
  </si>
  <si>
    <t>From Country Road to Town Center Way</t>
  </si>
  <si>
    <t>From Hardin County Line to east of Copeland Chapel Road</t>
  </si>
  <si>
    <t>SR-203</t>
  </si>
  <si>
    <t>From SR-268 to SR-266</t>
  </si>
  <si>
    <t>From Bedford County line to SR-269 East</t>
  </si>
  <si>
    <t>From LM 24.8  Cannon County Line</t>
  </si>
  <si>
    <t>Mill &amp; 85 LB/SY</t>
  </si>
  <si>
    <t>SR-49 to east of New Cut Road</t>
  </si>
  <si>
    <t>SR-257</t>
  </si>
  <si>
    <t>From SR-65 to north of Airport Road</t>
  </si>
  <si>
    <t>From Decatur County Line to west of Deer Valley Road.</t>
  </si>
  <si>
    <t>From SR-20 to east of Spring Creek Bridge</t>
  </si>
  <si>
    <t>From Moore County Line to Coffee County Line</t>
  </si>
  <si>
    <t>From Cheatham County Line To south of McAdoo Creek Road</t>
  </si>
  <si>
    <t>From Dickson County Line to SR-13</t>
  </si>
  <si>
    <t>From Stewart County Line to Walter Jackson Memorial Bridge</t>
  </si>
  <si>
    <t>From south of Riverwood Place to Lewis Memorial Bridge</t>
  </si>
  <si>
    <t>From south of SR-233 to north of SR-374</t>
  </si>
  <si>
    <t>From SR-7 to bridge over Knob Creek</t>
  </si>
  <si>
    <t>From south of North Ellington Parkway to SR-373</t>
  </si>
  <si>
    <t>SR-417</t>
  </si>
  <si>
    <t>Form SR-50 to SR-11</t>
  </si>
  <si>
    <t>From SR-15 to SR-50</t>
  </si>
  <si>
    <t>SR-244</t>
  </si>
  <si>
    <t>From SR-10 to Vanntown School Road</t>
  </si>
  <si>
    <t>SR-275</t>
  </si>
  <si>
    <t>From Kilpatrick Drive to west of Natchez Trace Parkway</t>
  </si>
  <si>
    <t>From SR-20 to SR-6 (US43)</t>
  </si>
  <si>
    <t>SR-240</t>
  </si>
  <si>
    <t>From Lewis County Line to Maury County Line</t>
  </si>
  <si>
    <t>Lawrence, Lewis</t>
  </si>
  <si>
    <t>From SR-7 to SR-274</t>
  </si>
  <si>
    <t>Lincoln, Giles</t>
  </si>
  <si>
    <t>From SR-49 to Montgomery County Line</t>
  </si>
  <si>
    <t>From Highland View Drive to west of Matterhorn Drive</t>
  </si>
  <si>
    <t>From SR-249 to Davidson County Line</t>
  </si>
  <si>
    <t>From SR-251 to SR-49</t>
  </si>
  <si>
    <t>From SR-12 to Bridge over Sycamore Creek</t>
  </si>
  <si>
    <t>From SR-82 to SR-64</t>
  </si>
  <si>
    <t>From east of Little Flat Creek to Moore County Line</t>
  </si>
  <si>
    <t>From Public Square to Ellington Drive</t>
  </si>
  <si>
    <t>From east of Whitaker Circle to east of W L White Lane</t>
  </si>
  <si>
    <t>State Funded (68SAR1-S8-009)</t>
  </si>
  <si>
    <t>SA 68020 (1) Jones Hollow Rd from SR-438 to Bridge over Buffalo River</t>
  </si>
  <si>
    <t>01777</t>
  </si>
  <si>
    <t>Jones Hollow Rd</t>
  </si>
  <si>
    <t>State Funded (41SAR1-S8-017)</t>
  </si>
  <si>
    <t>SA 41037 (2) Johnny Crow Rd from SR-100 to Springer Orchard Rd</t>
  </si>
  <si>
    <t>0A115</t>
  </si>
  <si>
    <t>Johnny Crow Rd</t>
  </si>
  <si>
    <t>State Funded (33SAR1-S8-034)</t>
  </si>
  <si>
    <t>SA 33041 (6) Roberts Mill Rd from Selcer Rd to Sawyer Pike</t>
  </si>
  <si>
    <t>04972</t>
  </si>
  <si>
    <t>Roberts Mill Rd</t>
  </si>
  <si>
    <t>State Funded (33SAR1-S8-033)</t>
  </si>
  <si>
    <t>SA 33039 (2) Roberts Mill Rd from Old Dayton Pike to Selcer Rd</t>
  </si>
  <si>
    <t>State Funded (33SAR1-S8-031)</t>
  </si>
  <si>
    <t>SA 33041 (1) Corral Rd from Taft Highway to Sawyer Pike</t>
  </si>
  <si>
    <t>01147</t>
  </si>
  <si>
    <t>Corral Rd</t>
  </si>
  <si>
    <t>State Funded (25SAR1-S8-023)</t>
  </si>
  <si>
    <t>SA 25007(3) Gatewood Ford Rd from Intersection of Banner Springs Rd and Alladrt-Tinch Rd to intersection of Owens Rd. and Tinchtown Rd.</t>
  </si>
  <si>
    <t>State Funded (25SAR1-S8-022)</t>
  </si>
  <si>
    <t>SA 25006(2) Gateword Ford Rd from Morgan County Line to intersection of Banner Springs Rd. and Alladt-Tinch Rd</t>
  </si>
  <si>
    <t>Gateword Ford Rd</t>
  </si>
  <si>
    <t>Commercial Data Acquisition.</t>
  </si>
  <si>
    <t>Metro-led Downtown Neighborhood Traffic Project-UTPG</t>
  </si>
  <si>
    <t>MetroQuest Subscription</t>
  </si>
  <si>
    <t>Highway System Access Manual Training</t>
  </si>
  <si>
    <t>Morristown Traffic Signal coordination and Complete Streets Plan-UTPG</t>
  </si>
  <si>
    <t>Active Transportation Counts</t>
  </si>
  <si>
    <t>HSIP-R00S(540) (54952-3506-94)</t>
  </si>
  <si>
    <t>Tellico Street at CSX Railroad, LM 0.04 in Englewood</t>
  </si>
  <si>
    <t>0A279</t>
  </si>
  <si>
    <t>Tellico St</t>
  </si>
  <si>
    <t>State Funded (27SAB1-S3-022)</t>
  </si>
  <si>
    <t>270A3230005</t>
  </si>
  <si>
    <t>A323-2.81 Republican Grove Rd bridge over Thompson Creek Rd</t>
  </si>
  <si>
    <t>0A323</t>
  </si>
  <si>
    <t>Republican Grove Rd</t>
  </si>
  <si>
    <t>HELPING OBTAIN PROSPERITY FOR EVERYONE (HOPE) PROGRAM - STATEWIDE JOB ACCESS REVERSE COMMUTE (JARC) PLANNING</t>
  </si>
  <si>
    <t>State Funded (91SAR1-S8-023)</t>
  </si>
  <si>
    <t>SA 91037 (1) Green River Rd from Waynesboro City Limits to SR 13</t>
  </si>
  <si>
    <t>0A211</t>
  </si>
  <si>
    <t>Green River Rd</t>
  </si>
  <si>
    <t>State Funded (22SAR1-S8-009)</t>
  </si>
  <si>
    <t>SA 22027 (4) Petty Rd from Charlotte City Limits to SR 250</t>
  </si>
  <si>
    <t>0A168</t>
  </si>
  <si>
    <t>Petty Rd</t>
  </si>
  <si>
    <t>SCTDD FFY2018; SFY 2021 - 5311 TN2018-043 S/F Operating and Project Admin</t>
  </si>
  <si>
    <t>From Market Street To east of Germantown Road</t>
  </si>
  <si>
    <t>From near Obed River to near SR-101</t>
  </si>
  <si>
    <t>From  east of SR-56 to East of SR-56</t>
  </si>
  <si>
    <t>Full Depth Reclamation and 411 D</t>
  </si>
  <si>
    <t>From LM 17.4 to 22.14</t>
  </si>
  <si>
    <t>From north of Inman Street to north of SR-60</t>
  </si>
  <si>
    <t>SR-74</t>
  </si>
  <si>
    <t>Micro-surfacing at 22 lbs/sy or TL Warm Mix Alternate</t>
  </si>
  <si>
    <t>Micro-surfacing @ 22 lbs/sy or TL warm mix alternate</t>
  </si>
  <si>
    <t>From west of Sherwood Road to Marion County Line</t>
  </si>
  <si>
    <t>From near High Street to near SR-15</t>
  </si>
  <si>
    <t>Fibermat/SAMI &amp;TLD</t>
  </si>
  <si>
    <t>From Warren County Line to near Laurel Creek Road</t>
  </si>
  <si>
    <t>State Funded (19024-4215-04)</t>
  </si>
  <si>
    <t>M21LTHQ_C19I_SIGN REPAIR SR 6, LM 10.90</t>
  </si>
  <si>
    <t>State Funded (67SAB1-S3-005)</t>
  </si>
  <si>
    <t>67F00150009</t>
  </si>
  <si>
    <t>Shiloh Rd, Bridge over West Fork Obey River, LM 9.57</t>
  </si>
  <si>
    <t>01176</t>
  </si>
  <si>
    <t>Shiloh Road</t>
  </si>
  <si>
    <t>810A3300001</t>
  </si>
  <si>
    <t>Lower Standing Rock Creek Rd., Bridge over Standing Rock Creek, LM 1.40</t>
  </si>
  <si>
    <t>0A379</t>
  </si>
  <si>
    <t>Lower Standing Rock Creek Road</t>
  </si>
  <si>
    <t>State Funded (79SAR1-S8-045)</t>
  </si>
  <si>
    <t>SA 79046 (3) Russell Bond/ Shake Rag Rd from Ward Rd to Shelby Rd</t>
  </si>
  <si>
    <t>0C125</t>
  </si>
  <si>
    <t>Russell Bond/Shake Rag Rd</t>
  </si>
  <si>
    <t>State Funded (79SAR1-S8-044)</t>
  </si>
  <si>
    <t>SA 79030 (3) Tracy Rd from SR-14 to Tipton County Line</t>
  </si>
  <si>
    <t>0A202</t>
  </si>
  <si>
    <t>State Funded (79SAR1-S8-043)</t>
  </si>
  <si>
    <t>SA 79019 (7) Cuba Millington/ Shake Rag Rd from  Rankin Branch Rd to Shelby Rd</t>
  </si>
  <si>
    <t>01462</t>
  </si>
  <si>
    <t>Cuba Millington Shake Rag Rd</t>
  </si>
  <si>
    <t>State Funded (79SAR1-S8-042)</t>
  </si>
  <si>
    <t>SA 79004 (14) Houston Levee Rd from Walnut Grove to Macon</t>
  </si>
  <si>
    <t>00811</t>
  </si>
  <si>
    <t>Houston Levee Rd</t>
  </si>
  <si>
    <t>State Funded (79SAR1-S8-041)</t>
  </si>
  <si>
    <t>SA 79003 (4) Byhalia Rd from  Mississippi State Line to Homes Rd</t>
  </si>
  <si>
    <t>0K870</t>
  </si>
  <si>
    <t>Byhalia  Rd</t>
  </si>
  <si>
    <t>(Cummins Falls State Park) From Blackburn Fork Road to Nature Center</t>
  </si>
  <si>
    <t>0P288</t>
  </si>
  <si>
    <t>State Funded (47005-4162-04)</t>
  </si>
  <si>
    <t>M21LTHQ_C47I_SIGN REPAIR I-275, LM 1.22</t>
  </si>
  <si>
    <t>I-275</t>
  </si>
  <si>
    <t>State Funded (21SAB1-S3-006)</t>
  </si>
  <si>
    <t>210A1670001</t>
  </si>
  <si>
    <t>A219-1.63 Big Rock Rd over Pine Creek.</t>
  </si>
  <si>
    <t>0A219</t>
  </si>
  <si>
    <t>Big Rock Rd</t>
  </si>
  <si>
    <t>From NB Interstate Ramps To Bradley County Line</t>
  </si>
  <si>
    <t>From west of Harpeth Valley Road to east of Woodmont Boulevard</t>
  </si>
  <si>
    <t>From Murfreesboro Road to near Liberty Pike</t>
  </si>
  <si>
    <t>SR-397</t>
  </si>
  <si>
    <t>From Les Robinson Road to Mile End Road</t>
  </si>
  <si>
    <t>From Collins Lane to Maury County Line</t>
  </si>
  <si>
    <t>From County Line Road to Fairview Boulevard</t>
  </si>
  <si>
    <t>From SR-6 to near SR-112 (Clarksville Pike)</t>
  </si>
  <si>
    <t>Micro-surfacing or 65 lbs TLD</t>
  </si>
  <si>
    <t>From Lewis County Line to SR-100</t>
  </si>
  <si>
    <t>From Old Hickory Boulevard to Harding Pike</t>
  </si>
  <si>
    <t>From Dickerson Pike to LM 10 near Sharp Turn</t>
  </si>
  <si>
    <t>From SR-1 (US-70) to Williamson County Line</t>
  </si>
  <si>
    <t>From Cato Road to Bull Run Road</t>
  </si>
  <si>
    <t>From Williamson Road to Old Springfield Highway</t>
  </si>
  <si>
    <t>SR-161 to SR-65 (US-431)</t>
  </si>
  <si>
    <t>From east of the Fire Tower Road to SR-48</t>
  </si>
  <si>
    <t>From Whites Creek Pike to Dickerson Pike</t>
  </si>
  <si>
    <t>From Dickson County Line to Davidson County Line</t>
  </si>
  <si>
    <t>From I-24 to near the Wilson County Line</t>
  </si>
  <si>
    <t>From Courtney Avenue to Old Hickory Boulevard</t>
  </si>
  <si>
    <t>From Carol Drive to near I-24</t>
  </si>
  <si>
    <t>From Veterans Parkway to Cason Lane</t>
  </si>
  <si>
    <t>From Giles County Line to SR-243</t>
  </si>
  <si>
    <t>From south of Union Hill Road to Robertson County Line</t>
  </si>
  <si>
    <t>From I-840 to SR-10</t>
  </si>
  <si>
    <t>SR-452</t>
  </si>
  <si>
    <t>Wilson, Rutherford</t>
  </si>
  <si>
    <t>From Park Plus Drive to east of Seavy Height</t>
  </si>
  <si>
    <t>From Deer Ridge Road to Fernvale Road</t>
  </si>
  <si>
    <t>From east of Camargo Road to SR-10</t>
  </si>
  <si>
    <t>From SR-100 to Williamson County Line</t>
  </si>
  <si>
    <t>From west of Copeland Chapel Church to SR 13</t>
  </si>
  <si>
    <t>From near the Walter Jackson Memorial Bridge to River Road</t>
  </si>
  <si>
    <t>From  3rd Avenue to Edward Curd Lane</t>
  </si>
  <si>
    <t>From Boyd Mill Avenue to 3rd Avenue</t>
  </si>
  <si>
    <t>Termini</t>
  </si>
  <si>
    <t>From Kraft Street to south of Red River</t>
  </si>
  <si>
    <t>From Riverside Drive to Kraft Street</t>
  </si>
  <si>
    <t>From Broadway Street to Cottage Lane</t>
  </si>
  <si>
    <t>From SR-269 to Tiger Hill Road</t>
  </si>
  <si>
    <t>From east of South Rutherford Boulevard to west of Cripple Creek</t>
  </si>
  <si>
    <t>From Cleveland Street to Broadmoor Drive</t>
  </si>
  <si>
    <t>From west of Fork Toms Creek Road to SR-13</t>
  </si>
  <si>
    <t>From Old Hickory Boulevard to Sumner County Line</t>
  </si>
  <si>
    <t>From Evans Street to SR-64</t>
  </si>
  <si>
    <t>From Broadway Street to Spring Street Underpass</t>
  </si>
  <si>
    <t>From SR-50 to SR-129</t>
  </si>
  <si>
    <t>Expand the ITS SMARTWAY system by install approximately 143 miles of fiber optic communications and deploy ITS devices on I-40 between Memphis and Nashville. The ITS devices include CCTV Cameras, DMSs, road weather sensors, and connected vehicle roadside units.</t>
  </si>
  <si>
    <t>From the Shelby/Fayette County Line to near I-840 in Dickson County</t>
  </si>
  <si>
    <t>Fayette, Madison, Henderson, Haywood, Humphreys, Dickson, Benton, Decatur, Carroll</t>
  </si>
  <si>
    <t>Maddox Simpson Pkwy at Nashville &amp; Eastern Railroad, LM 0.06 in Lebanon</t>
  </si>
  <si>
    <t>04753</t>
  </si>
  <si>
    <t>Maddox Simpson Pkwy</t>
  </si>
  <si>
    <t>ER-NH-24(85) (71LPLM-F3-044)</t>
  </si>
  <si>
    <t>Replace traffic signals and poles destroyed by tornado. (Local ER - March 2020 Tornado Event)</t>
  </si>
  <si>
    <t>Intersection at West Jackson Street</t>
  </si>
  <si>
    <t>NH-I-24-9(97) (19I024-F8-002)</t>
  </si>
  <si>
    <t>From Cheatham County Line to near SR-45</t>
  </si>
  <si>
    <t>NH-I-65-3(132) (19I065-F8-002)</t>
  </si>
  <si>
    <t>From SR-6 (8th Avenue South) to near SR-65 (West Trinity Lane)</t>
  </si>
  <si>
    <t>NH-I-840(20) (94I840-F8-002)</t>
  </si>
  <si>
    <t>From near MM 8 to east of Liepers Creek Road Overpass.</t>
  </si>
  <si>
    <t>NH-I-40-3(175) (19I040-F8-003)</t>
  </si>
  <si>
    <t>From SR-155 to near I-65</t>
  </si>
  <si>
    <t>NH-I-24-9(96) (63I024-F8-002)</t>
  </si>
  <si>
    <t>Kentucky State Line to east of SR-13</t>
  </si>
  <si>
    <t>NH-I-24-1(137) (75I024-F8-002)</t>
  </si>
  <si>
    <t>Near Baker Road to east of Medical Center Parkway</t>
  </si>
  <si>
    <t>NH-I-40-3(174) (94I040-F8-002)</t>
  </si>
  <si>
    <t>From Williamson County Line Rd to Cheatham County Line</t>
  </si>
  <si>
    <t>NH-I-40-3(173) (22I040-F8-002)</t>
  </si>
  <si>
    <t>From I-840 to Williamson County Line</t>
  </si>
  <si>
    <t>NH-I-40-3(171) (19I040-F8-002)</t>
  </si>
  <si>
    <t>From near SR-24 (Charlotte Pike) to near SR-155 (White Bridge Road / Robertson Road)</t>
  </si>
  <si>
    <t>W Main St at Norfolk Southern Railroad, LM 17.03 in Lebanon</t>
  </si>
  <si>
    <t>Locust Grove Rd at Norfolk Southern Railroad, LM 1.57 near Rutledge</t>
  </si>
  <si>
    <t>0A057</t>
  </si>
  <si>
    <t>Round Barn Rd at Norfolk Southern Railroad, LM 2.66 near Lutrell</t>
  </si>
  <si>
    <t>0A050</t>
  </si>
  <si>
    <t>Round Barn Rd</t>
  </si>
  <si>
    <t>Sykes Rd at Nashville &amp; Eastern Railroad, LM 0.89 near Carthage</t>
  </si>
  <si>
    <t>01068</t>
  </si>
  <si>
    <t>Sykes Rd</t>
  </si>
  <si>
    <t>Fisk St at Nashville &amp; Eastern Railroad, LM 0.54 in Cookeville</t>
  </si>
  <si>
    <t>03520</t>
  </si>
  <si>
    <t>Fisk St</t>
  </si>
  <si>
    <t>Holloway Rd at Tennessee Southern Railroad, LM 0.61 near Ethridge</t>
  </si>
  <si>
    <t>0B332</t>
  </si>
  <si>
    <t>Holloway Rd</t>
  </si>
  <si>
    <t>First St W at Nashville &amp; Eastern Railroad, LM 0.38 in Cookeville</t>
  </si>
  <si>
    <t>0B283</t>
  </si>
  <si>
    <t>Smithville Hwy at Nashville &amp; Eastern Railroad, LM 0.49 near Cookeville</t>
  </si>
  <si>
    <t>Lancaster Hwy at Nashville &amp; Eastern Railroad, LM 8.72 near Gordonsville</t>
  </si>
  <si>
    <t>Shag Rag Rd at Nashville &amp; Eastern Railroad, LM 1.12 in Cookeville</t>
  </si>
  <si>
    <t>0B287</t>
  </si>
  <si>
    <t>Shag Rag Rd</t>
  </si>
  <si>
    <t>Beverly Rd at Norfolk Southern Railroad, LM 0.61 in Knoxville</t>
  </si>
  <si>
    <t>05653</t>
  </si>
  <si>
    <t>Beverly Rd</t>
  </si>
  <si>
    <t>Ensley Ave at Nashville &amp; Eastern Railroad, LM 0.26 in Nashville</t>
  </si>
  <si>
    <t>0A755</t>
  </si>
  <si>
    <t>Ensley Ave</t>
  </si>
  <si>
    <t>E Main St at Union City Terminal Railroad, LM 20.46 in Union City</t>
  </si>
  <si>
    <t>Sparta Pk at Nashville &amp; Eastern Railroad, LM 14.55, near Lebanon</t>
  </si>
  <si>
    <t>Sykes Rd at Nashville &amp; Eastern Railroad, LM 2.95, near Carthage</t>
  </si>
  <si>
    <t>7th St at Nashville &amp; Eastern Railroad, LM 0.48 in Cookeville</t>
  </si>
  <si>
    <t>03516</t>
  </si>
  <si>
    <t>Mc Dowell Rd at Tennessee Southern Railroad, LM 0.02 near Ethridge</t>
  </si>
  <si>
    <t>0A181</t>
  </si>
  <si>
    <t>Mc Dowell Rd</t>
  </si>
  <si>
    <t>College St at Tennessee Southern Railroad, LM 0.10 near Ethridge</t>
  </si>
  <si>
    <t>0A047</t>
  </si>
  <si>
    <t>College St</t>
  </si>
  <si>
    <t>Whitney Ave at Nashville &amp; Eastern Railroad, LM 0.18 in Cookeville</t>
  </si>
  <si>
    <t>0B084</t>
  </si>
  <si>
    <t>Hermosa St at Nashville &amp; Eastern Railroad, LM 0.16 in Nashville</t>
  </si>
  <si>
    <t>0E305</t>
  </si>
  <si>
    <t>Hermosa St</t>
  </si>
  <si>
    <t>Mill Dr at Nashville &amp; Eastern Railroad, LM 0.07 in Cookeville</t>
  </si>
  <si>
    <t>0B262</t>
  </si>
  <si>
    <t>Mill Dr</t>
  </si>
  <si>
    <t>Moorse Ln at CSX Transportation Railroad, LM 1.06 near Spring Hill</t>
  </si>
  <si>
    <t>SR-441</t>
  </si>
  <si>
    <t>26th Ave North at Nashville &amp; Western Railroad, LM 0.15 in Nashville</t>
  </si>
  <si>
    <t>0E334</t>
  </si>
  <si>
    <t>26th Ave North</t>
  </si>
  <si>
    <t>Temperance Hall at Nashville &amp; Eastern Railroad, LM58.43 near Carthage</t>
  </si>
  <si>
    <t>3rd Ave South at CSX Transportation Railroad, LM 10.73 in Franklin</t>
  </si>
  <si>
    <t>E Reelfoot Ave at Union City Terminal Railroad, LM 6.39 in Union City</t>
  </si>
  <si>
    <t>Clifton Pike at Nashville &amp; Western Railroad, LM 1.26 in Nashville</t>
  </si>
  <si>
    <t>04909</t>
  </si>
  <si>
    <t>Clifton Pk</t>
  </si>
  <si>
    <t>Ed Temple at CSX Transportation Railroad, LM 0.59 in Nashville</t>
  </si>
  <si>
    <t>04435</t>
  </si>
  <si>
    <t>Ed Temple</t>
  </si>
  <si>
    <t>HSIP-R00S(541) (22LCOU-F3-002)</t>
  </si>
  <si>
    <t>Donegan Crossing Road at CSX R/R, LM 0.92</t>
  </si>
  <si>
    <t>0A427</t>
  </si>
  <si>
    <t>Donegan Crossing Rd</t>
  </si>
  <si>
    <t>Maple St at Nashville &amp; Eastern Railroad, LM 0.41 in Lebanon</t>
  </si>
  <si>
    <t>0B706</t>
  </si>
  <si>
    <t>Maple St</t>
  </si>
  <si>
    <t>Grand Ave at Norfolk Southern Railroad, LM 0.21 in Knoxville</t>
  </si>
  <si>
    <t>0E571</t>
  </si>
  <si>
    <t>Grand Ave</t>
  </si>
  <si>
    <t>Dupree Ave at CSX Transportation Railroad, LM 13.44 in Brownsville</t>
  </si>
  <si>
    <t>State Funded (16SAB1-S3-005)</t>
  </si>
  <si>
    <t>16010960001</t>
  </si>
  <si>
    <t>01096-2.91 Ragsdale Rd over Taylor Branch</t>
  </si>
  <si>
    <t>01096</t>
  </si>
  <si>
    <t>Ragsdale Rd</t>
  </si>
  <si>
    <t>State Funded (16SAB1-S3-004)</t>
  </si>
  <si>
    <t>160A419000</t>
  </si>
  <si>
    <t>A419-0.68 Ferrells Loop Rd over Duck River</t>
  </si>
  <si>
    <t>0A419</t>
  </si>
  <si>
    <t>Ferrells Loop Rd</t>
  </si>
  <si>
    <t>State Funded (08SAB1-S3-015)</t>
  </si>
  <si>
    <t>080A4130001</t>
  </si>
  <si>
    <t>0A413-0.02 Lazy Acres Rd over Hollis Creek</t>
  </si>
  <si>
    <t>0A413</t>
  </si>
  <si>
    <t>Lazy Acres Rd</t>
  </si>
  <si>
    <t>Slayden Rd., Bridge over Sandy Creek at LM 0.27</t>
  </si>
  <si>
    <t>STP-NH-M-9202(136) (33LPLM-F3-279)</t>
  </si>
  <si>
    <t>Work will consist of milling, resurfacing, manhole adjustments, ADA curb ramp retrofit, pavement marking, railroad crossing, and signs.</t>
  </si>
  <si>
    <t>Riverfront Parkway, From Waterwalk Place to Riverside Drive; Amnicola Highway, From Riverside Drive to SR-319 (Dupont Parkway); Amnicola Highway, From SR-153  to Kings Point Road</t>
  </si>
  <si>
    <t>State Funded (05SAR1-S8-019)</t>
  </si>
  <si>
    <t>SA 0525 (5) Burnett Station Rd from SR 71 tp SR 35</t>
  </si>
  <si>
    <t>01275</t>
  </si>
  <si>
    <t>Burnett Station Rd</t>
  </si>
  <si>
    <t>State Funded (19012-4166-04)</t>
  </si>
  <si>
    <t>M21LTHQ_C19I_SIGN REPAIR I-65, LM 21.086</t>
  </si>
  <si>
    <t>SETHRA - FFY2019 SRY2021 - 5310 TN2020-047 (S&amp;F)  Capital Funds</t>
  </si>
  <si>
    <t>State Funded (78SAR1-S8-013)</t>
  </si>
  <si>
    <t>SA 7827 (2) Blowing Cave/Derrick Rd from SR 35 to Jefferson County Line</t>
  </si>
  <si>
    <t>Blowing Cave/Derrick Rd</t>
  </si>
  <si>
    <t>State Funded (32SAR1-S8-020)</t>
  </si>
  <si>
    <t>SA 3225-(2) McBride Rd from Cherokee Drive to W. Economy Rd</t>
  </si>
  <si>
    <t>0A215</t>
  </si>
  <si>
    <t>McBridge Rd</t>
  </si>
  <si>
    <t>BR-STP-1146(2) (71946-3419-94)</t>
  </si>
  <si>
    <t>71S44140001</t>
  </si>
  <si>
    <t>Buffalo Valley Road, Bridge over Cane Creek</t>
  </si>
  <si>
    <t>01146</t>
  </si>
  <si>
    <t>Buffalo Valley Road</t>
  </si>
  <si>
    <t>State Funded (64SAB1-S3-003)</t>
  </si>
  <si>
    <t>640A1360001</t>
  </si>
  <si>
    <t>Old Fayetteville Highway bridge over Goose Branch</t>
  </si>
  <si>
    <t>State Funded (31SAB1-S3-004)</t>
  </si>
  <si>
    <t>31021320001</t>
  </si>
  <si>
    <t>Bells Mill Rd. over Caldwell Creek</t>
  </si>
  <si>
    <t>02132</t>
  </si>
  <si>
    <t>Bells Mill Rd</t>
  </si>
  <si>
    <t>State Funded (42SAB1-S3-008)</t>
  </si>
  <si>
    <t>42S62610009</t>
  </si>
  <si>
    <t>42-00937-0.52; White Oak Road bridge over White Creek</t>
  </si>
  <si>
    <t>00937</t>
  </si>
  <si>
    <t>WHite Oak Road</t>
  </si>
  <si>
    <t>STP-M-5757(10) (79LPLM-F3-758)</t>
  </si>
  <si>
    <t>Installation of a new traffic signal at the intersection of Airline Road and Arlington Trails.  The project will also provide pedestrian access, crosswalk signals, and ADA access.</t>
  </si>
  <si>
    <t>Intersection at Airline Road and Arlington Trail</t>
  </si>
  <si>
    <t>State Funded (51SAR1-S8-019)</t>
  </si>
  <si>
    <t>SA 51039 (1) Mt Joy Rd from Big Swan Creek Rd to 1.80 miles East</t>
  </si>
  <si>
    <t>01840</t>
  </si>
  <si>
    <t>Mt Joy Rd</t>
  </si>
  <si>
    <t>STP-M-I-24-1(136) (75100-3125-54)</t>
  </si>
  <si>
    <t>This project will install lighting at the Joe B. Jackson Parkway and I-24 interchange inMurfreesboro in order to enhance safety at the interchange.</t>
  </si>
  <si>
    <t>I-24 at Joe B. Jackson Parkway Interchange</t>
  </si>
  <si>
    <t>STP-M-I-840(19) (75840-3138-54)</t>
  </si>
  <si>
    <t>This project will install lighting at the Veterans Parkway and I-840 interchange inMurfreesboro in order to enhance safety at the interchange.</t>
  </si>
  <si>
    <t>I-840 at Veterans Parkway Interchange</t>
  </si>
  <si>
    <t>MATA - FFY 2014-2017; SFY 2021 TN201602501 (S) Capital Funds</t>
  </si>
  <si>
    <t>STP-M-9108(52) (82LPLM-F3-100)</t>
  </si>
  <si>
    <t>This project will construct a pedestrian bridge over the CSX Railroad at Centennial Park connecting downtown Kingsport to the Brickyard Park development.Railroad tracks separate downtown Kingsport from the Brickyard Park area and Riverview neighborhood. The new pedestrian bridge will provide a much safer route of travel between downtown Kingsport and the Brickyard Park and Riverview neighborhood by eliminating the current at-grade crossing.</t>
  </si>
  <si>
    <t>Brickyard Park Bicycle-Pedestrian Bridge</t>
  </si>
  <si>
    <t>State Funded (53SAR1-S8-019)</t>
  </si>
  <si>
    <t>SA 5304(4) Stockton Valley Rd from Pond Creek Rd to SR 322</t>
  </si>
  <si>
    <t>01214</t>
  </si>
  <si>
    <t>Stockton Valley Rd</t>
  </si>
  <si>
    <t>State Funded (53SAR1-S8-018)</t>
  </si>
  <si>
    <t>SA 5311-(5) Ritchey Rd from Old Vonore Highway to Tellico Parkway</t>
  </si>
  <si>
    <t>05932</t>
  </si>
  <si>
    <t>Ritchey Rd</t>
  </si>
  <si>
    <t>These Administrative funds will cover the salaries, benefits, travel, equipment, printing, website-related costs and office and other expenses associated with the management of the Recreational Trails Program. May also include trail assessment equipment and trail technical resources.</t>
  </si>
  <si>
    <t>2017 RTP Administration</t>
  </si>
  <si>
    <t>TN-16RT(3) (07RTPR-F3-006)</t>
  </si>
  <si>
    <t>Renovate, improve and maintain existing off-highway vehicle trails, hand tools, supplies, signage and amenities.</t>
  </si>
  <si>
    <t>TWRA OHV7-North Cumberland Wildlife Management Area</t>
  </si>
  <si>
    <t>TN-16RT(1) (58RTPR-F3-002)</t>
  </si>
  <si>
    <t>Foster Falls Trailhead improvements on parking area and restroom, approx. 1.5 miles of trail maintenance on the overlook trail and Fiery Gizzard Trail, Trail Maintenance equipment, power tools, materials, signage, amenities, landscaping, grant administration and engineering. NEPA: CE-12/10/15</t>
  </si>
  <si>
    <t>South Cumberland State Park-Foster Falls Trailhead Renovation &amp; Fiery Gizzard Trail Maintenance</t>
  </si>
  <si>
    <t>TN-15RT(11) (18RTPR-F3-002)</t>
  </si>
  <si>
    <t>Cumberland Mountain State Park-New Lakeside Trail-Develop an ADA hard surface, pedestrian walking trail that is approx. 2,600 feet long by approx. 6 feet wide at Cumberland Mountain State Park and engineering.</t>
  </si>
  <si>
    <t>Cumberland Mountain State Park, Crossville, TN</t>
  </si>
  <si>
    <t>State Funded (82956-3594-04)</t>
  </si>
  <si>
    <t>The proposed improvement includes a construction of a new roadway re-aligning Jared Drive south of the existing road between Young Road and State Route 126 (S Wilcox Road), 2 new roundabouts   one in old Jared Drive and Young Road and the other is in Riverport Road, as well as new lights and gates at the railroad crossing.</t>
  </si>
  <si>
    <t>State Industrial Access Serving Eastman Chemical Company</t>
  </si>
  <si>
    <t>TN-15RT(8) (62RTPR-F3-003)</t>
  </si>
  <si>
    <t>USDA Forest Svc-Cherokee Nat'l Forest. Citico &amp; Starr Mountain Equestrian Trails Project. Develop natural surface for Pack &amp; Saddle</t>
  </si>
  <si>
    <t>TN-15RT(5) (26RTPR-F3-002)</t>
  </si>
  <si>
    <t>Tims Ford State Park-Blueways and Trails.Provide trail manitenance to approx. 8 miles of natural surfaced backcountry hiking trail</t>
  </si>
  <si>
    <t>State Funded (64SAR1-S8-011)</t>
  </si>
  <si>
    <t>SA 64029 (2) Ridgeville Rd from Chestnut Ridge Rd to S of Cobb Hollow Rd</t>
  </si>
  <si>
    <t>01991</t>
  </si>
  <si>
    <t>Ridgeville Rd</t>
  </si>
  <si>
    <t>State Funded (50SAR1-S8-016)</t>
  </si>
  <si>
    <t>SA 50025 (5) Waterloo Rd from Bridge over Spring Creek to SR-242</t>
  </si>
  <si>
    <t>State Funded (02SAR1-S8-010)</t>
  </si>
  <si>
    <t>SA 02019 (5) New Center Church Rd from SR-82 to SR-10</t>
  </si>
  <si>
    <t>02004</t>
  </si>
  <si>
    <t>New Center Church Rd</t>
  </si>
  <si>
    <t>TIP Grouping</t>
  </si>
  <si>
    <t>2021 Nashville MPO Fiscal Constraint Worksheet.</t>
  </si>
  <si>
    <t>2020 Nashville MPO Fiscal Constraint Worksheet.</t>
  </si>
  <si>
    <t>2021 Memphis MPO Fiscal Constraint Worksheet.</t>
  </si>
  <si>
    <t>2020 Memphis MPO Fiscal Constraint Worksheet.</t>
  </si>
  <si>
    <t>2021 Lakeway MPO Fiscal Constraint Worksheet.</t>
  </si>
  <si>
    <t>2020 Lakeway MPO Fiscal Constraint Worksheet.</t>
  </si>
  <si>
    <t>2021 Knoxville MPO Fiscal Constraint Worksheet.</t>
  </si>
  <si>
    <t>2020 Knoxville MPO Fiscal Constraint Worksheet.</t>
  </si>
  <si>
    <t>2021 Kingsport MPO Fiscal Constraint Worksheet.</t>
  </si>
  <si>
    <t>2020 Kingsport MPO Fiscal Constraint Worksheet.</t>
  </si>
  <si>
    <t>2021 Johnson City MPO Fiscal Constraint Worksheet.</t>
  </si>
  <si>
    <t>2020 Johnson City MPO Fiscal Constraint Worksheet.</t>
  </si>
  <si>
    <t>2021 Jackson MPO Fiscal Constraint Worksheet.</t>
  </si>
  <si>
    <t>2020 Jackson MPO Fiscal Constraint Worksheet.</t>
  </si>
  <si>
    <t>2021 Cleveland MPO Fiscal Constraint Worksheet.</t>
  </si>
  <si>
    <t>2020 Cleveland MPO Fiscal Constraint Worksheet.</t>
  </si>
  <si>
    <t>2021 Clarksville MPO Fiscal Constraint Worksheet.</t>
  </si>
  <si>
    <t>2020 Clarksville MPO Fiscal Constraint Worksheet.</t>
  </si>
  <si>
    <t>2021 Chattanooga MPO Fiscal Constraint Worksheet.</t>
  </si>
  <si>
    <t>2020 Chattanooga MPO Fiscal Constraint Worksheet.</t>
  </si>
  <si>
    <t>2021 Bristol MPO Fiscal Constraint Worksheet</t>
  </si>
  <si>
    <t>2020 Fiscal Constraint Worksheet</t>
  </si>
  <si>
    <t>2020 Bristol MPO Fiscal Constraint Worksheet</t>
  </si>
  <si>
    <t>Waves, Inc. FFY19; SFY21 - 5310 TN2020047 (F ,S, L) Capital Funding</t>
  </si>
  <si>
    <t>Volunteers of America Mid-States FFY19; SFY21 - 5310 TN2020047 (F ,S, L) Capital Funding</t>
  </si>
  <si>
    <t>Sunrise Comm of TN, Inc. Greenville FFY19; SFY21 - 5310 TN2020047 (F ,S, L) Capital Funding</t>
  </si>
  <si>
    <t>St. John's Comm. Srvs FFY19; SFY21 - 5310 TN2020047 (F ,S, L) Capital Funding</t>
  </si>
  <si>
    <t>State Funded (17SAR1-S8-013)</t>
  </si>
  <si>
    <t>SA 17059 (1)  Conley Rd from Neil Warren Rd to SR-20</t>
  </si>
  <si>
    <t>E Spring St at Norfolk Southern Railroad, LM 0.015 in Oliver Springs.</t>
  </si>
  <si>
    <t>**egrants 032** Air Quality Outreach Project proposes to demonstrate the air quality benefits of improved public awareness through establishing a major public education and outreach campaign focused on clean air.  The goal of this project is to educate 20% of the public, area leaders, educators and businesses about connections among trip making and transportation alternatives, traffic congestion, and air quality.  This campaign can help the Shelby County non attainment area reduce emissions and congestion by inducing drivers to change their transportation choices and reducing the number of single occupant vehicles from the road.</t>
  </si>
  <si>
    <t>Air Quality Outreach &amp; Education</t>
  </si>
  <si>
    <t>Citywide transportation study which will evaluate the ability of the planned roadway system to accommodate future traffic volumes upon ultimate build-out of the City.  The study will also consider multi modal facilities in an effort to provide a complete transportation system for all users. *egrants 271*</t>
  </si>
  <si>
    <t>Transportation Plan Update</t>
  </si>
  <si>
    <t>The intent of the study is to determine needed geometric and signalization improvements to Jamestowne Boulevard (particularly at intersections with Kingston Pike and Campbell Station Road) that will encourage motorists to bypass the intersection of SR-1 (Kingston Pike) at Campbell Station Road, one of the most heavily congested intersections in Farragut.</t>
  </si>
  <si>
    <t>Jamestowne Boulevard Traffic Study</t>
  </si>
  <si>
    <t>State Funded (47SAR1-S8-025)</t>
  </si>
  <si>
    <t>SA 4729 (5) Strawberry Plains Pike from SR 168 to Knoxville City Limits</t>
  </si>
  <si>
    <t>01124</t>
  </si>
  <si>
    <t>Strawberry Plains Pike</t>
  </si>
  <si>
    <t>State Funded (03SAB1-S3-003)</t>
  </si>
  <si>
    <t>030A3010001</t>
  </si>
  <si>
    <t>A301-0.09 Hatley Rd bridge over Railroad Branch</t>
  </si>
  <si>
    <t>Cumberland Trail-Trail Crew Equipment &amp; Supplies.Construction and maintenance on the Cumberland State Scenic Trails &amp; Bridges.</t>
  </si>
  <si>
    <t>TN-13RT(1) (07RTPR-F3-005)</t>
  </si>
  <si>
    <t>Tennessee Wildlife Resources Agency-OHV6 Implementation. Renovate, improve &amp; maintain existing off-highway vehicle trails.</t>
  </si>
  <si>
    <t>TN-12RT(8) (59RTPR-F3-002)</t>
  </si>
  <si>
    <t>Henry Horton State Park-Duck River Blueway Access and Egress Enhancements. Develop two river access locations on the Duck River.</t>
  </si>
  <si>
    <t>TN-10RT(18) (33RTPR-F3-003)</t>
  </si>
  <si>
    <t>Big Soddy and Deep Creek Bridge Project- Purchase and construct 2 footbridges across Deep and Big Soddy Creek</t>
  </si>
  <si>
    <t>TN-10RT(3) (71RTPR-F3-002)</t>
  </si>
  <si>
    <t>Putnam County - Tennessee Central Heritage Trail - Rails with Trails.</t>
  </si>
  <si>
    <t>TN-10RT(2) (99RTPR-F3-007)</t>
  </si>
  <si>
    <t>OHV 5 Implementation, renovate, improve and maintain existing off-highway vehicle trails and equipment. FY08/FY09 Motorzed Funds</t>
  </si>
  <si>
    <t>State Funded (18008-4232-04)</t>
  </si>
  <si>
    <t>18SR0280017</t>
  </si>
  <si>
    <t>Bridge over Clear Creek, LM 30.50</t>
  </si>
  <si>
    <t>State Funded (18007-4238-04)</t>
  </si>
  <si>
    <t>18SR0280011, 18SR0280012</t>
  </si>
  <si>
    <t>Bridges (L&amp;R) over Little Obed River, LM 15.96</t>
  </si>
  <si>
    <t>FY 96 NATIONAL RECREATIONAL&amp;TRAILS FUNDS, 7% FOR ADMINISTRATIVE COST - NRT</t>
  </si>
  <si>
    <t>TN-7RT(15) (94RTPR-F3-002)</t>
  </si>
  <si>
    <t>Fairview's Trail Improvement Equipt. Purchase a utility vehicle &amp; a 7' sickle bar trimming attachment. FY 2006 Non-Motorized Fund</t>
  </si>
  <si>
    <t>TN-6RT(1) (07RTPR-F3-004)</t>
  </si>
  <si>
    <t>Cumberland Trails State Park. ROW Acquisition.Trail building/maintenance equip. for Cumberland Trail State scenic Trail, w/2 ATV's</t>
  </si>
  <si>
    <t>TN-5RT(23) (76RTPR-F3-002)</t>
  </si>
  <si>
    <t>FY 03/04 Motorized Funds for TWRA. Renovations &amp; improvements to existing OHV Trails. Royal Blue &amp; Sundquest WMA's.</t>
  </si>
  <si>
    <t>19I00650145</t>
  </si>
  <si>
    <t>Project being completed under PIN 130874.00</t>
  </si>
  <si>
    <t>Bridge over Cumberland River and Cowan St (IA)</t>
  </si>
  <si>
    <t>19I00650143</t>
  </si>
  <si>
    <t>Bridge over ABD RR (IA)</t>
  </si>
  <si>
    <t>From east of interchange with Metro Center Blvd. to interchange with I-24</t>
  </si>
  <si>
    <t>State Funded (33156-4220-04)</t>
  </si>
  <si>
    <t>M21LTR2_C33SR_SAPL_SR111 at LM 1.73 &amp; LM 2.43 (spray-applied pipe liner)</t>
  </si>
  <si>
    <t>State Funded (99THP1-S3-069)</t>
  </si>
  <si>
    <t>Overdimensional (O/D) Load Escort by Tennessee Highway Patrol (THP) - Application No. 486684</t>
  </si>
  <si>
    <t>State Funded (99THP1-S3-068)</t>
  </si>
  <si>
    <t>Overdimensional (O/D) Load Escort by Tennessee Highway Patrol (THP) - Application No. 486595</t>
  </si>
  <si>
    <t>State Funded (99THP1-S3-067)</t>
  </si>
  <si>
    <t>Overdimensional (O/D) Load Escort by Tennessee Highway Patrol (THP) - Application No. 483608</t>
  </si>
  <si>
    <t>Mill &amp; 411D - EXTRA DEPTH MILLING</t>
  </si>
  <si>
    <t>From Bledsoe County Line to SR-30</t>
  </si>
  <si>
    <t>SR-443</t>
  </si>
  <si>
    <t>STP-M-9409(230) (79LPLM-F3-743)</t>
  </si>
  <si>
    <t>79014520001</t>
  </si>
  <si>
    <t>Replacement of a 2 lane bridge with a 4 lane bridge with bicycle and pedestrian accommodations. The project includes roadway modification on the Shelton Road approaches and stream relocation. **eGrants 250**</t>
  </si>
  <si>
    <t>Shelton Road over Wolf River Lateral J</t>
  </si>
  <si>
    <t>05426</t>
  </si>
  <si>
    <t>(E-Grants) The project, as part of the larger MoveVU program, will support the installation and operation of a performance monitoring and data collection system using smart technologies, such that spatial and temporal travel behavior and corresponding air quality can be measured and retained in real-time. Sensors installed in 25 locations around campus as part of this project will take environmental measurements and collect video imagery that will be streamed for data processing. The data retained will be made available for public use.</t>
  </si>
  <si>
    <t>Using Advanced Technologies to Evaluate TDM Strategies</t>
  </si>
  <si>
    <t>HSIP-374(20) (63374-3228-94, 63374-4228-04)</t>
  </si>
  <si>
    <t>From SR-112 (Madison Street) to River Run</t>
  </si>
  <si>
    <t>(E-Grants) The project is a program focused on changing the habits of Nashvillians who commute downtown by reducing the number of single-occupancy trips at peak hours. Efforts will be focused on education and outreach directed at significant employers downtown to provide options that will incentivize non-single occupancy commutes.</t>
  </si>
  <si>
    <t>Changing Nashville Commutes</t>
  </si>
  <si>
    <t>(E-Grants) The project is a 2-year TDM campaign targeted at the Nashville and Murfreesboro Urbanized Areas. Efforts to include investment in the Hytch platform, incentives for Hytch users, education and outreach, and an equity program. A product deliverable will be included in the form of data related to mobility, program metrics, performance indicators, and emissions benefits, and other TDM-related elements.</t>
  </si>
  <si>
    <t>Urbanized Area TDM Campaign &amp; Data Dashboard</t>
  </si>
  <si>
    <t>State Funded (88SAR1-S8-018)</t>
  </si>
  <si>
    <t>SA 88027(1) Piine Grove Rd from to SR 111 to SR 111</t>
  </si>
  <si>
    <t>0A183</t>
  </si>
  <si>
    <t>Pine Grove Rd</t>
  </si>
  <si>
    <t>2020 CMAQ Award: The Smart Trips Comprehensive program, a continuation of an existing program, aims to improve air quality and to reduce traffic congestion by reducing the number of drive-alone commute and personal trips. The program encourages biking, walking, riding transit, and working a compressed work week. The program provides the greater Knoxville region with a resource-dense website, free online ridematching and logging database, commuter rewards program, online prize shop, free  emergency ride home program, and informative outreach events.</t>
  </si>
  <si>
    <t>CM-NH-9202(135) (33LPLM-F3-275)</t>
  </si>
  <si>
    <t>Traffic signal improvements along Amnicola Highway from Wilcox Blvd to SR-153 northbound Ramps. The eight intersections: 1) Riverfront Pkwy. at Wilcox Blvd. 2) Amnicola Hwy at Latta St. 3) Amnicola Hwy at Wisdom St. 4) Amnicola Hwy at Lost Mound Dr. 5) Amnicola Hwy at Creekside Rd. 6) Amnicola Hwy at S. Creek Rd./Chattanooga St. Entrance  7) Amnicola Hwy at SR-153 SB Ramps/Access Rd. 8) Amnicola Hwy at SR-153 NB Ramps.  Upgrades include high resolution controllers and cabinets, emergency vehicle preemption, dedicated short-range communications supporting connected vehicle communications, Video Image Vehicle Tracking and Detection System and PROWAG compliant pedestrian upgrades at existing pedestrian street crossing.</t>
  </si>
  <si>
    <t>Various Intersections in Chattanooga</t>
  </si>
  <si>
    <t>LRP Grants</t>
  </si>
  <si>
    <t>The Commute Options SCHOOLS Travel Demand Management Initiative</t>
  </si>
  <si>
    <t>Jennifer Downs</t>
  </si>
  <si>
    <t>Walk Bike Nashville - Clean Trips to School</t>
  </si>
  <si>
    <t>Scaling Up the Vanderbilt MoveVU Program</t>
  </si>
  <si>
    <t>HSIP-11(115) (74005-3237-94, 74005-4237-04)</t>
  </si>
  <si>
    <t>Concrete Rehaber</t>
  </si>
  <si>
    <t>Composite - Asphalt over PCC</t>
  </si>
  <si>
    <t>Concrete Rehab: Remove 3-5" of asphalt and either remove or rubbilize underlying PCC and pave back.</t>
  </si>
  <si>
    <t>From Mooreland Drive to SR-65</t>
  </si>
  <si>
    <t>HSIP-25(63) (74018-3210-94, 74018-4210-04)</t>
  </si>
  <si>
    <t>From SR-65 (US-431) to SR-49</t>
  </si>
  <si>
    <t>State Funded (27SAB1-S3-021)</t>
  </si>
  <si>
    <t>270A9790001</t>
  </si>
  <si>
    <t>A979-1.18, Gumwoods Road bridge over Branch North Fork Deer River</t>
  </si>
  <si>
    <t>0A979</t>
  </si>
  <si>
    <t>Gumwoods Road</t>
  </si>
  <si>
    <t>79SR0010025</t>
  </si>
  <si>
    <t>Bridge over Branch at LM 25.49</t>
  </si>
  <si>
    <t>CM-REG3(207) (19LPLM-F3-179)</t>
  </si>
  <si>
    <t>(E-Grants) 2019 CMAQ Award. This project will include traffic signal infrastructure upgrades and signal coordination along SR-174 (Long Hollow Pike), Conference Drive, and SR-11 (US-31W, US-41, Main Street). Traffic adaptive technology will be installed at all the signals along Long Hollow Pike. Three intersections along Long Hollow Pike (I-65 SB Ramps, I-65 NB Ramps, and Caldwell Drive) will be reconstructed to include mast arms. A new traffic signal with mast arms will be installed at the intersection of southbound Conference at Vietnam Veterans Boulevard WB Ramp. Other improvements, which varies by intersection, include flashing yellow arrows, new cabinets, video detection, wireless communications, and ADA improvements.</t>
  </si>
  <si>
    <t>From Main Street East to Loretta Drive; Conference Drive, From Mission Ridge Drive North to Long Hollow Pike; SR-11,  From Memorial Drive to Old Springfield Pike</t>
  </si>
  <si>
    <t>Davidson, Sumner</t>
  </si>
  <si>
    <t>CM-9318(8) (94LPLM-F3-126)</t>
  </si>
  <si>
    <t>2019 CMAQ Award. (E-Grants) This project involves the enhancement of traffic signal systems along 6 corridors in Brentwood: Concord Rd (SR-253), Moores Ln (SR-441), Wilson Pk (SR-252), Murray Ln, Granny White Pk, and Maryland Way/Church St. Improvements include the installation of video detection equipment, ADA improvements at pedestrian crossings, and optimized signal timings. The project will allow staff to more efficiently maintain their ATMS and provide upgraded technology to improve multimodal traffic flow.</t>
  </si>
  <si>
    <t>Various Intersections in the City of Brentwood</t>
  </si>
  <si>
    <t>State Funded (12945-8640-04)</t>
  </si>
  <si>
    <t>Chickasaw State Park - TDEC Resurfacing</t>
  </si>
  <si>
    <t>Slide Repair, LM 17.00</t>
  </si>
  <si>
    <t>Widen from 2 lane to 5 lane curb and gutter with bike lanes and sidewalk</t>
  </si>
  <si>
    <t>From SR-112 (Madison Street) to Near Dunbar Cave Road</t>
  </si>
  <si>
    <t>From west of SR-85 WB to Robert Street</t>
  </si>
  <si>
    <t>From SR-111 to SR-52</t>
  </si>
  <si>
    <t>From SR-58 to near SR-68</t>
  </si>
  <si>
    <t>From north of Payne Lane to north of Bradley Street.</t>
  </si>
  <si>
    <t>Full Depth Reclamation (FDR) or Cold In-Place Recycling with Overlay</t>
  </si>
  <si>
    <t>Concrete Rehab: Full Depth Reclamation (FDR) or Cold In-Place Recycling with Overlay</t>
  </si>
  <si>
    <t>From East of East Brainerd Road to west of Weatherly Switch</t>
  </si>
  <si>
    <t>From Campbell Street to SR-317</t>
  </si>
  <si>
    <t>From SR-433 to west of Rutledge Ford Road</t>
  </si>
  <si>
    <t>From SR-16 to near SR-127</t>
  </si>
  <si>
    <t>SR-279</t>
  </si>
  <si>
    <t>From Fentress County Line to south of Joe Sells Road</t>
  </si>
  <si>
    <t>From north of Joe York Road to Pickett County Line</t>
  </si>
  <si>
    <t>From East of Golden Bear Gateway to near SR-109</t>
  </si>
  <si>
    <t>State Funded (27SAB1-S3-018)</t>
  </si>
  <si>
    <t>270B0100001</t>
  </si>
  <si>
    <t>Old Rutherford-Kenton Rd. Bridge over Edmundson Creek</t>
  </si>
  <si>
    <t>0B010</t>
  </si>
  <si>
    <t>Old Rutherford-Kenton Road</t>
  </si>
  <si>
    <t>State Funded (22953-3583-04)</t>
  </si>
  <si>
    <t>Two Mile Road (Local Route 0A336) will be improved to SIA standards of two 12' lanes with 4' gravel shoulders on a 10" stone base with 3" of base ("A" mix), 2" of binder ("BM-2" mix) and 1.25" of asphalt surface ("D" mix) from the intersection with State Route (SR) 46 approximately 0.38 miles.</t>
  </si>
  <si>
    <t>State Industrial Access Serving Project DV</t>
  </si>
  <si>
    <t>State Funded (985311-S3-272)</t>
  </si>
  <si>
    <t>UCHRA -5317 FFY11-12; SFY2020 TN57X-014-02 S&amp;F Capital Funds</t>
  </si>
  <si>
    <t>HSIP-163(12) (54013-3217-94); State Funded (54013-4217-04)</t>
  </si>
  <si>
    <t>From near SR-2 to West of County Road 750</t>
  </si>
  <si>
    <t>State Funded (54015-4210-04)</t>
  </si>
  <si>
    <t>PRESV/ MICRO</t>
  </si>
  <si>
    <t>From north of Tellico Avenue To Monroe County Line</t>
  </si>
  <si>
    <t>HSIP-311(33) (06007-3246-94, 06007-4246-04)</t>
  </si>
  <si>
    <t>From SR-60 To SR-74</t>
  </si>
  <si>
    <t>SR-311</t>
  </si>
  <si>
    <t>HSIP-74(12) (06010-3229-94, 06010-4229-04)</t>
  </si>
  <si>
    <t>From SR-311 to SR-40</t>
  </si>
  <si>
    <t>NH/HSIP-28(80) (18007-3237-94, 18007-8237-14)</t>
  </si>
  <si>
    <t>From near SR-392 to near SR-24</t>
  </si>
  <si>
    <t>State Funded (67002-4241-04)</t>
  </si>
  <si>
    <t>From near SR-111 to North of SR-52/SR-85</t>
  </si>
  <si>
    <t>STP/HSIP-40(43) (06006-3235-94, 06006-8235-14)</t>
  </si>
  <si>
    <t>From SR-2 to near SR-74</t>
  </si>
  <si>
    <t>SWHRA FY2020 5311 CARES TN2020012 Fed Operating, Proj. Admin</t>
  </si>
  <si>
    <t>DHRA FY2020 5311 CARES - F  Operating Funds</t>
  </si>
  <si>
    <t>From Smith County Line to east of SR-56.</t>
  </si>
  <si>
    <t>NH-I-40-6(179) (18I040-F8-002)</t>
  </si>
  <si>
    <t>From near Plateau Road to near Obed River.</t>
  </si>
  <si>
    <t>From near SR-61 to near Anderson County Line</t>
  </si>
  <si>
    <t>411 D Overlay / 85 TLD</t>
  </si>
  <si>
    <t>From Roane County Line to SR-116</t>
  </si>
  <si>
    <t>From Blount County Line to SR-71</t>
  </si>
  <si>
    <t>From near Ridgecrest Road to SR-93</t>
  </si>
  <si>
    <t>From near SR-68 to near McMinn County Line</t>
  </si>
  <si>
    <t>From near Avalon Drive to near Old State Road.</t>
  </si>
  <si>
    <t>From SR-33 to near SR-331</t>
  </si>
  <si>
    <t>From SR-72 (Loudon County) to the Monroe County Line (Cnty Seq 3)</t>
  </si>
  <si>
    <t>Roane, Loudon, Monroe</t>
  </si>
  <si>
    <t>From SR-1 to near SR-162</t>
  </si>
  <si>
    <t>From near SR-1 to near SR-94</t>
  </si>
  <si>
    <t>From near Choptack Road to Hancock County Line</t>
  </si>
  <si>
    <t>SR-66</t>
  </si>
  <si>
    <t>From Loudon County Line to near Springview Road.</t>
  </si>
  <si>
    <t>From near SR-167 to near Pedro Shoun Lane</t>
  </si>
  <si>
    <t>From SR-92 to near Helton Road</t>
  </si>
  <si>
    <t>From near Whipp Road to near Anderson County Line</t>
  </si>
  <si>
    <t>From SR-9 to near Dumplin Valley Road.</t>
  </si>
  <si>
    <t>From Knox County Line to SR-1</t>
  </si>
  <si>
    <t>From Union County Line to Grainger County Line</t>
  </si>
  <si>
    <t>From near Tunnel Hill Road to SR-63</t>
  </si>
  <si>
    <t>From near SR-168 to near Strawberry Plains Pike.</t>
  </si>
  <si>
    <t>Mill &amp; 411D; Exclusions: LM 21.40 to 21.96 for city prj</t>
  </si>
  <si>
    <t>From near Historic Preservation Drive to SR-168</t>
  </si>
  <si>
    <t>Mill &amp; 411D / 411 D Overlay</t>
  </si>
  <si>
    <t>From near SR-62 to near SR-61</t>
  </si>
  <si>
    <t>From Summerville Road to Center Street.</t>
  </si>
  <si>
    <t>Mill &amp; 411D; Bundle with 127106.01</t>
  </si>
  <si>
    <t>From near I-40 to near SR-29</t>
  </si>
  <si>
    <t>From near Community Center Drive to south of Lynn Drive</t>
  </si>
  <si>
    <t>From Lakeside Lane to near Summerville Road</t>
  </si>
  <si>
    <t>From SR-1 to near SR-394</t>
  </si>
  <si>
    <t>411TL Overlay @ 85 lb/sy; Bundled with 127818.01</t>
  </si>
  <si>
    <t>From SR-334 to  SR-33</t>
  </si>
  <si>
    <t>SR-335</t>
  </si>
  <si>
    <t>From SR-34 (Hamblen County) to near SR-66 (Jefferson County)</t>
  </si>
  <si>
    <t>Jefferson, Hamblen</t>
  </si>
  <si>
    <t>From SR-62 to SR-95</t>
  </si>
  <si>
    <t>From near North Brummitt Street to near Choptack Road</t>
  </si>
  <si>
    <t>From SR-94 to Hancock County Line</t>
  </si>
  <si>
    <t>From near SR-32 to near Hancock County line</t>
  </si>
  <si>
    <t>From North Carolina State Line to near I-26 Ramp</t>
  </si>
  <si>
    <t>From near Old SR-35 to near Cloud Way.</t>
  </si>
  <si>
    <t>From near SR-70 to near Erwin Highway</t>
  </si>
  <si>
    <t>From near SR-63 to near Galloway Drive</t>
  </si>
  <si>
    <t>HSIP-92(26) (45014-3207-94, 45014-4207-04)</t>
  </si>
  <si>
    <t>From near Dumplin Valley Road to SR-34.</t>
  </si>
  <si>
    <t>STP/HSIP-9(114) (01002-3246-94, 01002-8246-14)</t>
  </si>
  <si>
    <t>From Industrial Park Road to near Longmire Road.</t>
  </si>
  <si>
    <t>State Funded (87013-4218-04)</t>
  </si>
  <si>
    <t>From SR-144 to SR-61</t>
  </si>
  <si>
    <t>SR-370</t>
  </si>
  <si>
    <t>State Funded (18CMA1-M3-006)</t>
  </si>
  <si>
    <t>M21CMHQ_C18ISR_SPCCUMBERLANDCO</t>
  </si>
  <si>
    <t>State Funded (16CMA1-M3-015)</t>
  </si>
  <si>
    <t>M21CMHQ_C16SR_ROUTULLAHOMA</t>
  </si>
  <si>
    <t>State Funded (67CMA1-M3-008)</t>
  </si>
  <si>
    <t>M21CMHQ_C67SR_SPCOVERTONCO</t>
  </si>
  <si>
    <t>State Funded (25555053220)</t>
  </si>
  <si>
    <t>Jamestown: Runway Reconstruction and Taxiway Relocation Construction</t>
  </si>
  <si>
    <t>State Funded (73CMA1-M3-019)</t>
  </si>
  <si>
    <t>State Funded (42CMA1-M3-004)</t>
  </si>
  <si>
    <t>M21CMHQ_C42SR_SPCHOUSTONCO</t>
  </si>
  <si>
    <t>State Funded (58CMA1-M3-009)</t>
  </si>
  <si>
    <t>M21CMHQ_C58sr_SPCSOUTHPITTSBURG</t>
  </si>
  <si>
    <t>State Funded (55CMA1-M3-008)</t>
  </si>
  <si>
    <t>M21CMHQ_C55SR_ROUSELMER</t>
  </si>
  <si>
    <t>NH-9900(142) (99114-3158-44)</t>
  </si>
  <si>
    <t>Dynamic Message Sign (DMS) Life Cycle Replacement - Phase 3</t>
  </si>
  <si>
    <t>NH-9900(141) (99114-3157-44)</t>
  </si>
  <si>
    <t>Dynamic Message Sign (DMS) Life Cycle Replacement - Phase 2</t>
  </si>
  <si>
    <t>NH-9900(140) (99114-3156-44)</t>
  </si>
  <si>
    <t>Dynamic Message Sign (DMS) Life Cycle Replacement - Phase 1 (Region 3)</t>
  </si>
  <si>
    <t>NH-9900(139) (99114-3155-44)</t>
  </si>
  <si>
    <t>Dynamic Message Sign (DMS) Life Cycle Replacement - Phase 1 (Region 1)</t>
  </si>
  <si>
    <t>TN-18RT(7) (07RTPR-F3-002)</t>
  </si>
  <si>
    <t>OHV8-Implementation includes the addition of approximately 20 miles of trails and primitive roads to New River Unit of NCWMA. In addition, maintenance will be performed on the existing trails system. Equipment includes track type dozer and 4 X 4 utility vehicle, also included are tools, supplies, signage, maps and amenities.</t>
  </si>
  <si>
    <t>TWRA-OHV8 Implementation</t>
  </si>
  <si>
    <t>Campbell, Scott</t>
  </si>
  <si>
    <t>Crack&amp;Seat, A-S, A-Mix, B-M2, 411D</t>
  </si>
  <si>
    <t>concrete rehab - Crack&amp;Seat, A-S, A-Mix, B-M2, 411D</t>
  </si>
  <si>
    <t>From Levee Road Overhead to Hollywood Street Overhead</t>
  </si>
  <si>
    <t>TN-13RT(2) (15RTPR-F3-002)</t>
  </si>
  <si>
    <t>Newport-Develop a Park and Float facility located on the Pigeon River. Development includes an access road &amp; parking lot, etc.</t>
  </si>
  <si>
    <t>State Funded (76CMA1-M3-008)</t>
  </si>
  <si>
    <t>M21CMHQ_C76SR_ROUWINFIELD</t>
  </si>
  <si>
    <t>State Funded (54CMA1-M3-014)</t>
  </si>
  <si>
    <t>M21CMHQ_C54SR_SPCATHENS</t>
  </si>
  <si>
    <t>State Funded (83555071620)</t>
  </si>
  <si>
    <t>Gallatin: RSA Inventory</t>
  </si>
  <si>
    <t>State Funded (43SAB1-S3-004)</t>
  </si>
  <si>
    <t>A341-0.49 Cedar Grove Rd  bridge over Hurricane Creek</t>
  </si>
  <si>
    <t>A341</t>
  </si>
  <si>
    <t>State Funded (98400-4254-04)</t>
  </si>
  <si>
    <t>17SR080001, 49SR088071</t>
  </si>
  <si>
    <t>Bridges over South Fork Forked Deer River in Lauderdale County at LM 22.80 and Overflow in Crockett County at LM 0.12</t>
  </si>
  <si>
    <t>State Funded (26CMA1-M3-006)</t>
  </si>
  <si>
    <t>M21CMHQ_C26SR_SPCFRANKLINCO</t>
  </si>
  <si>
    <t>State Funded (73CMA1-M3-018)</t>
  </si>
  <si>
    <t>M21CMHQ_C73SR_ROUHARRIMAN</t>
  </si>
  <si>
    <t>State Funded (91SAB1-S3-008)</t>
  </si>
  <si>
    <t>910A2290001</t>
  </si>
  <si>
    <t>Factory Creek Lane Bridge over Factory Creek</t>
  </si>
  <si>
    <t>0A229</t>
  </si>
  <si>
    <t>HSIP-3(159) (84102-3219-94)</t>
  </si>
  <si>
    <t>Intersection at Rialto /Leighs Chapel Road</t>
  </si>
  <si>
    <t>State Funded (28009-4211-04)</t>
  </si>
  <si>
    <t>28SR1290005</t>
  </si>
  <si>
    <t>Bridge over Trigg Branch, LM 3.05</t>
  </si>
  <si>
    <t>State Funded (87SAR1-S8-014)</t>
  </si>
  <si>
    <t>SA 8712 (9), Leadmine Bend Rd  from LM 2.60 to LM 5.3</t>
  </si>
  <si>
    <t>01276</t>
  </si>
  <si>
    <t>Leadmine Bend Rd</t>
  </si>
  <si>
    <t>TN-16RT(5) (33RTPR-F3-002)</t>
  </si>
  <si>
    <t>Mountain Goat Trail-Tracy City Rail-Trail Project, Phase II. Develop approx. 10,000 linear feet of 10'wide paved, multi-use trail, grant administration and architectural engineering fees. Diverse Use Funds, Non-Motorized, M940</t>
  </si>
  <si>
    <t>Mountain Goat Trail - Tracy City Rail-Trail Project Phase II</t>
  </si>
  <si>
    <t>State Funded (07CMA1-M3-008)</t>
  </si>
  <si>
    <t>M21CMHQ_C07SR_ROULAFOLLETTE</t>
  </si>
  <si>
    <t>State Funded (73CMA1-M3-017)</t>
  </si>
  <si>
    <t>M21CMHQ_C73SR_ROUROCKWOOD</t>
  </si>
  <si>
    <t>State Funded (05CMA1-M3-008)</t>
  </si>
  <si>
    <t>M21CMHQ_C05SR_ROUMARYVILLE</t>
  </si>
  <si>
    <t>near LM 2.8 (Slide Repair)</t>
  </si>
  <si>
    <t>State Funded (06CMA1-M3-008)</t>
  </si>
  <si>
    <t>M21CMHQ_C06SR_ROUCLEVELAND</t>
  </si>
  <si>
    <t>State Funded (905339-S3-007)</t>
  </si>
  <si>
    <t>JCTS - FFY2013-2016; SFY 2020 - 5339 State FTA# TN2016-028-01 - Capital Funds</t>
  </si>
  <si>
    <t>NH/HSIP-104(44) (09013-3213-94, 09013-8213-14)</t>
  </si>
  <si>
    <t>From Gibson County Line to near SR-220</t>
  </si>
  <si>
    <t>HSIP-205(33) (79032-3222-94, 79032-4222-04)</t>
  </si>
  <si>
    <t>From Armour Road to SR-3</t>
  </si>
  <si>
    <t>HSIP-78(27) (48004-3236-94, 48004-4236-04)</t>
  </si>
  <si>
    <t>From south of SR-79 to Clay Wynn Road</t>
  </si>
  <si>
    <t>HSIP-391(16) (03002-3224-94, 03002-4224-04)</t>
  </si>
  <si>
    <t>Mill &amp; 411D 1.5"</t>
  </si>
  <si>
    <t>From SR-1 US-70 W. (US-70 BR) to SR-1 US-70 E.</t>
  </si>
  <si>
    <t>SR-391</t>
  </si>
  <si>
    <t>NH/HSIP-175(29) (79040-3239-94, 79040-8239-14)</t>
  </si>
  <si>
    <t>Mill &amp; 411D, (Mill, BM2, 411D LM 12-13)</t>
  </si>
  <si>
    <t>From SR-4 (US-78 Lamar Avenue) to east of Riverdale Road</t>
  </si>
  <si>
    <t>MMS functional requirements document development with The Kercher Group</t>
  </si>
  <si>
    <t>M20SAHQ_MMS FUNCTIONAL REQUIREMENTS</t>
  </si>
  <si>
    <t>State Funded (58009-4236-04)</t>
  </si>
  <si>
    <t>Region 2 Project Development to design box culvert replacement; to be let to construction at a date to be determined by Region 2</t>
  </si>
  <si>
    <t>M21LTR2_C58SR_SML STR SR27 LM 28.0</t>
  </si>
  <si>
    <t>State Funded (54LPLM-S3-035)</t>
  </si>
  <si>
    <t>Sidewalks along SR-163. Project also includes ADA upgrades, curb and gutter, drainage improvements and crosswalks.</t>
  </si>
  <si>
    <t>from Church Street to Main Street</t>
  </si>
  <si>
    <t>State Funded (31LPLM-S3-014)</t>
  </si>
  <si>
    <t>Shared-use path along SR-15 utilizing an existing railroad bridge at the western terminus. Project includes bike lanes, sidewalks, drainage improvements, curb and gutter, fencing, and pavement markings.</t>
  </si>
  <si>
    <t>from the I-24 overpass to Assembly Avenue</t>
  </si>
  <si>
    <t>State Funded (98303-4193-04)</t>
  </si>
  <si>
    <t>Mowing and Litter work by State Forces until the contract for this work can be re-let and awarded in the May 2020 letting and the contractor can take over after Memorial Day. Dickson, Hickman, Williamson and Rutherford Counties</t>
  </si>
  <si>
    <t>From I-40 in Dickson to I-24 (Mowing and Litter by State Forces)</t>
  </si>
  <si>
    <t>ROW for Slope Stabiliztion (slope failure above the roadway). In-house crews to be used for the repairs if possible.</t>
  </si>
  <si>
    <t>Southbound near LM 1.86 (Slope Stabilization)</t>
  </si>
  <si>
    <t>The subject research project will leverage TDOT's I-24 Smart Corridor as a testbed for deploying Connected and Automated Vehicle technologies for the purpose of studying the interaction of these vehicles with general traffic and evaluating the possibility of these systems being used to reduce congestion.</t>
  </si>
  <si>
    <t>Congestion Impact Reduction via CAV-in-the-loop Lagrangian Energy Smoothing (CIRCLES)</t>
  </si>
  <si>
    <t>State Funded (29950-3507-04)</t>
  </si>
  <si>
    <t>Minor improvements that includes signs and pavement markings to State Route 1 and Industrial Drive</t>
  </si>
  <si>
    <t>Industrial Access supporting Film Tech Industries</t>
  </si>
  <si>
    <t>State Funded (27555015220)</t>
  </si>
  <si>
    <t>Trenton: RWY LED Lighting Replacement</t>
  </si>
  <si>
    <t>BR-STP-88(20) (49008-3253-94)</t>
  </si>
  <si>
    <t>49SR0880071</t>
  </si>
  <si>
    <t>Bridge over South Forked Deer River, LM 22.79</t>
  </si>
  <si>
    <t>State Funded (09555013520)</t>
  </si>
  <si>
    <t>Huntingdon: Taxiway Connector Construction</t>
  </si>
  <si>
    <t>State Funded (98RR20-S3-016)</t>
  </si>
  <si>
    <t>Tennessee Southern RR Authority, SFY 2020 - Track and Bridge Rehabilitation</t>
  </si>
  <si>
    <t>BR-STP-33(133) (47016-3224-94)</t>
  </si>
  <si>
    <t>47SR0330005</t>
  </si>
  <si>
    <t>Bridge under CSX, LM 3.00</t>
  </si>
  <si>
    <t>State Funded (61SAR1-S8-030)</t>
  </si>
  <si>
    <t>SA 61010 (1) Centerpoint Rd from SR 58 to SR 68</t>
  </si>
  <si>
    <t>02275</t>
  </si>
  <si>
    <t>Centerpoint Rd</t>
  </si>
  <si>
    <t>State Funded (75555026020)</t>
  </si>
  <si>
    <t>Murfreesboro: East Apron Expansion and Construction of Taxiway E</t>
  </si>
  <si>
    <t>BR-I-40-2(102) (39001-3178-94)</t>
  </si>
  <si>
    <t>Wildersville Road, Bridge over I-40</t>
  </si>
  <si>
    <t>State Funded (19103-4106-04)</t>
  </si>
  <si>
    <t>19I00400007</t>
  </si>
  <si>
    <t>Bridge over Harpeth River, LM 3.23</t>
  </si>
  <si>
    <t>State Funded (77SAR1-S8-017)</t>
  </si>
  <si>
    <t>SA 77024 (1), Stooping Oak Rd from SR-8  to SR-8</t>
  </si>
  <si>
    <t>0A055</t>
  </si>
  <si>
    <t>Stooping Oak Rd</t>
  </si>
  <si>
    <t>State Funded (77SAR1-S8-015)</t>
  </si>
  <si>
    <t>SA 77026 (1) Miller Cove Creek  from  SR-8 to Miller Cove Creek</t>
  </si>
  <si>
    <t>0A316</t>
  </si>
  <si>
    <t>Miller Cove Rd</t>
  </si>
  <si>
    <t>State Funded (58555013420)</t>
  </si>
  <si>
    <t>Jasper: Construct Sanitary Sewer Line</t>
  </si>
  <si>
    <t>State Funded (66555028020)</t>
  </si>
  <si>
    <t>Union City: Construct Corporate Hangar, Ramp, and Access Road</t>
  </si>
  <si>
    <t>State Funded (57555023220)</t>
  </si>
  <si>
    <t>McKellar Sipes: Construction/Design of H17 Addition, Ramp, Access Drive, and Parking</t>
  </si>
  <si>
    <t>State Funded (83555021520)</t>
  </si>
  <si>
    <t>Gallatin: Mid Apron Expansion</t>
  </si>
  <si>
    <t>NH-I-840(17) (95840-4117-04)</t>
  </si>
  <si>
    <t>Overhead Sign at LM 10.99</t>
  </si>
  <si>
    <t>NH-I-24-1(127) (19010-4171-04)</t>
  </si>
  <si>
    <t>Overhead Sign at LM 14.5</t>
  </si>
  <si>
    <t>NH-I-24-1(126) (19010-4170-04)</t>
  </si>
  <si>
    <t>Overhead Sign at LM 14.3</t>
  </si>
  <si>
    <t>State Funded (98RR20-S3-014)</t>
  </si>
  <si>
    <t>Cheatham Cty RR FY2020 Preservation - Bridge Rehab at MP 2.81, 2.9, 4.45, 6.7, 7.1, 9.3, 9.5 &amp; 10.6</t>
  </si>
  <si>
    <t>State Funded (25SAR1-S8-021)</t>
  </si>
  <si>
    <t>SA 25001(3) Campground Rd from Overton County Line to Shaver Rd</t>
  </si>
  <si>
    <t>02302</t>
  </si>
  <si>
    <t>Campground Rd</t>
  </si>
  <si>
    <t>State Funded (47RR20-S3-003)</t>
  </si>
  <si>
    <t>Knox Co RR - FY 2020 Preservation - 2 of 3 application - FOR MP 0.5</t>
  </si>
  <si>
    <t>State Funded (52946-8417-04)</t>
  </si>
  <si>
    <t>The typical asphalt paving schedule for East Park Drive consists of 3" of base ("A" mix), 2" of binder ("BM-  2" mix) and 1.25" of asphalt surface ("D" mix), but may be field adjust as determined by the District Engineer.</t>
  </si>
  <si>
    <t>State Industrial Access serving JCF Housements</t>
  </si>
  <si>
    <t>State Funded (61SAR1-S8-029)</t>
  </si>
  <si>
    <t>SA 61031(1) Blythe Ferry Rd from  Shadden Rd to Bunker Hill Rd</t>
  </si>
  <si>
    <t>0A902</t>
  </si>
  <si>
    <t>Blythe Ferrt Rd</t>
  </si>
  <si>
    <t>State Funded (61SAR1-S8-028)</t>
  </si>
  <si>
    <t>SA 61002(4) Blythe Ferry Rd from  Bunker Hill Rd to SR-58</t>
  </si>
  <si>
    <t>01128</t>
  </si>
  <si>
    <t>Blythe Ferry Rd</t>
  </si>
  <si>
    <t>NH-I-24-2(186) (58I024-F8-003)</t>
  </si>
  <si>
    <t>Cold Plane or Thin Lift or OGFC</t>
  </si>
  <si>
    <t>Cold Plane @ 1.25 (Rd &amp; Shlds.) or Thin Lift CS Mix @ 65#/sy (.5) (Rdwy. &amp; Shlds.) or OGFC @ 110#/sy (1.25)(Rdwy. &amp; Inside Shld.)</t>
  </si>
  <si>
    <t>From west of Martin Springs Road Exit to East of Big Fiery Gizzard Creek.</t>
  </si>
  <si>
    <t>From east of SR-2 to near SR-55</t>
  </si>
  <si>
    <t>NH-I-24-2(185) (58I024-F8-002)</t>
  </si>
  <si>
    <t>Slot Paving</t>
  </si>
  <si>
    <t>From east of SR-27 to west of SR-28</t>
  </si>
  <si>
    <t>State Funded (57555013320)</t>
  </si>
  <si>
    <t>McKellar Sipes: Apron Lighting Improvements</t>
  </si>
  <si>
    <t>State Funded (99110-9601-05)</t>
  </si>
  <si>
    <t>TN Operation Lifesaver, Inc. SFY2021-2023 - State funding to Promote Highway/Rail Grade Crossing Safety through public service announcement financial assistance, volunteer recruitment, training and materials related to the program.</t>
  </si>
  <si>
    <t>State Funded (98RR20-S3-012)</t>
  </si>
  <si>
    <t>Cheatham Cty / RJ Corman Nash West FY2020 Preservation - Track Rehabilitation (Proj 2 of app)</t>
  </si>
  <si>
    <t>State Funded (985310-S3-017)</t>
  </si>
  <si>
    <t>FTHRA - FFY2018; SFY 2020 - 5310 (S&amp;F) TN201804201 Capital Funds</t>
  </si>
  <si>
    <t>State Funded (99114-4115-04)</t>
  </si>
  <si>
    <t>prepare DSSR &amp; Final Cost Report for the January/February 2020 Flood</t>
  </si>
  <si>
    <t>M20SAHQ_SW_ER-TN20-1_DSSR/FINAL_COST</t>
  </si>
  <si>
    <t>State Funded (985310-S3-016)</t>
  </si>
  <si>
    <t>NWTHRA - FFY 2018; SFY 2020 - 5310 (S&amp;F) TN2018-042-01 Capital Funds</t>
  </si>
  <si>
    <t>State Funded (98RR20-S3-011)</t>
  </si>
  <si>
    <t>Tennessee Southern RR FY2020 Preservation - Switch Tie Install, Rehabilitation of Rail &amp; Tie, Bridge, and Crossing</t>
  </si>
  <si>
    <t>State Funded (635310-S3-002)</t>
  </si>
  <si>
    <t>Clarksville Transit System - FFY 2018 SFY 2020 - 5310 (S) TN2018-050-01 Capital Funds</t>
  </si>
  <si>
    <t>State Funded (95RR20-S3-003)</t>
  </si>
  <si>
    <t>NERA FY2020 RR20 Preservation Bridge Repairs</t>
  </si>
  <si>
    <t>State Funded (76001-4289-04)</t>
  </si>
  <si>
    <t>Evaluate and determine repair method for slope correction</t>
  </si>
  <si>
    <t>M20SAHQ_R1SR_SR029_18.75 LM_ Slope Correction</t>
  </si>
  <si>
    <t>State Funded (95100-4115-04)</t>
  </si>
  <si>
    <t>95I00400033, 95I00400034</t>
  </si>
  <si>
    <t>Bridges (L&amp;R) over RJ Corman/Nashville &amp; Eastern R/R, LM 16.75</t>
  </si>
  <si>
    <t>STP-M-9415(10) (66LPLM-F3-025)</t>
  </si>
  <si>
    <t>Mill and resurface the road and add sidewalks along both sides of the road.</t>
  </si>
  <si>
    <t>South Fifth Street, From West Florida Avenue to West Main Street</t>
  </si>
  <si>
    <t>State Funded (195307-S3-071)</t>
  </si>
  <si>
    <t>MTA / Project Return, Inc. FFY 2017; SFY 2020 - 5307  TN2017-030 (S) Operating</t>
  </si>
  <si>
    <t>State Funded (75SAR1-S8-012)</t>
  </si>
  <si>
    <t>SA 75011 (6), Barfield Crescent Rd from Midland Rd to Barfield Church Rd</t>
  </si>
  <si>
    <t>01049</t>
  </si>
  <si>
    <t>Barfield Crescent Rd</t>
  </si>
  <si>
    <t>M20SAHQ_SWISR_Culvert_Management_Manual</t>
  </si>
  <si>
    <t>State Funded (985310-S3-014)</t>
  </si>
  <si>
    <t>UCHRA - FFY 2018; SFY 2020 - 5310 TN2018-042-01 (S&amp;F) Capital Funds</t>
  </si>
  <si>
    <t>State Funded (04945-3453-04)</t>
  </si>
  <si>
    <t>The roadway will consist of 2 x 12' lanes with 4' gravel shoulders. The proposed road improvements will be constructed on a 10" stone base with 3" of base ("A" mix), 2" of binder ("BM-2" mix) and 1.25" of asphalt surface ("D" mix). The construction phase will include all striping, signing, and installation of safety features.</t>
  </si>
  <si>
    <t>State Industrial Access serving Project Protein</t>
  </si>
  <si>
    <t>Revision of Chapter 2, "Geometric Design Criteria" of the Roadway Design Guidelines to update the Roundabout design guidelines and to include Innovative Intersection and Interchange Design, as well as supplemental training materials.</t>
  </si>
  <si>
    <t>Modern Roundabout Design Standards Update</t>
  </si>
  <si>
    <t>TN-19RT(8) (47RTPR-F3-002)</t>
  </si>
  <si>
    <t>Approx. 2,100 lf x 4 ft. wide natural surface multi use trail, 120 lf x 6 ft. wide treated wood boardwalk, 12 ft. x 4 ft. wide long treated wood footbridge, Trail kiosk and signage, Trailhead and trailside amenities such as wood benches and litter receptacle(s), ADA complaint trail approx. 300 ft. x 8 ft. wide hard surface trail to the 700 sf terminus land, architectural engineering and grant administration</t>
  </si>
  <si>
    <t>Legacy Parks Foundation-Collier Preserve</t>
  </si>
  <si>
    <t>State Funded (95011-3223-04)</t>
  </si>
  <si>
    <t>Signalization at SR-109 and Callis Road</t>
  </si>
  <si>
    <t>Industrial Access Support, Signal at SR-109 and Callis Road</t>
  </si>
  <si>
    <t>SR109</t>
  </si>
  <si>
    <t>State Funded (78555010320)</t>
  </si>
  <si>
    <t>Sevierville: Security Enhancements - Fencing</t>
  </si>
  <si>
    <t>State Funded (195310-S3-047)</t>
  </si>
  <si>
    <t>MTA / Building Lives FFY16, SFY20 - 5310 TN2018-017 (S) Capital Funds</t>
  </si>
  <si>
    <t>State Funded (195310-S3-038)</t>
  </si>
  <si>
    <t>MTA Senior Ride Nashville FFY16; SFY20 5310 TN-2018-027 (S) Capital Funds</t>
  </si>
  <si>
    <t>In-House Traffic Conrol (February 2020 Flood Event)</t>
  </si>
  <si>
    <t>In-House Damage Assessment (February 2020 Flood Event)</t>
  </si>
  <si>
    <t>TN-18RT(9) (87RTPR-F3-003)</t>
  </si>
  <si>
    <t>Trail Extension, trail resurfacing, parking lot, stone base and curbing, site work, engineering and grant administration.</t>
  </si>
  <si>
    <t>Luttrell City Park Trail Development</t>
  </si>
  <si>
    <t>0A301</t>
  </si>
  <si>
    <t>Hatley Rd</t>
  </si>
  <si>
    <t>TN-18RT(2) (38RTPR-F3-002)</t>
  </si>
  <si>
    <t>Site preparation, approx. 1/4 mile of hard surface trail, trailhead pavilion, concrete pad and walkways for pavilion, fitness equipment cluster with mulch, pavilion &amp; fitness equipment installation parking lot, signage and site work, amenities, and approx. 2 acres of land, grant administration and A/E Services.</t>
  </si>
  <si>
    <t>2016 RTP Brownsville</t>
  </si>
  <si>
    <t>State Funded (84555013920)</t>
  </si>
  <si>
    <t>Covington: Fuel System Upgrade</t>
  </si>
  <si>
    <t>State Funded (825303-S3-023)</t>
  </si>
  <si>
    <t>KATS MTPO Bike/Ped Plan Tsk Ord TN800005/TN800007 Gresham Smith</t>
  </si>
  <si>
    <t>TN-18RT(11) (44RTPR-F3-002)</t>
  </si>
  <si>
    <t>Construction of an overlook over the existing observation points of Cummins Falls and ADA compliance and grant administration.</t>
  </si>
  <si>
    <t>Cummins Falls State Park Overlook</t>
  </si>
  <si>
    <t>State Funded (60LPLM-F3-040)</t>
  </si>
  <si>
    <t>60009700003</t>
  </si>
  <si>
    <t>(E-Grants) The project would consist of replacing the bridge along Iron Bridge Rd over Lytle Creek. The new structure would be designed to accommodate automobile, bicycle, and pedestrian traffic.The bridge is seventeen feet wide and thirty-two feet in length with no shoulder, railing, or pedestrian crossing.</t>
  </si>
  <si>
    <t>Iron Bridge Road, Bridge over Lytle Creek, LM 1.300 in Columbia</t>
  </si>
  <si>
    <t>00970</t>
  </si>
  <si>
    <t>State Funded (99RTAP-S3-005)</t>
  </si>
  <si>
    <t>RLS &amp; Assoc., Inc. Task Order - RTAP Fed Funds - TN2016-011 (FFY16); TN2017-026-01 (FFY2017)</t>
  </si>
  <si>
    <t>State Funded (99114-4105-04)</t>
  </si>
  <si>
    <t>MRI Quality Control Inspections (Interstate and State Routes) by Consultant</t>
  </si>
  <si>
    <t>M20SAHQ_SWISR_MQA_PAVEMENT_FY19-20</t>
  </si>
  <si>
    <t>Processing and Analysis of Ground-Penetrating Radar (GPR) Data</t>
  </si>
  <si>
    <t>State Funded (11005-3234-04)</t>
  </si>
  <si>
    <t>Roadway and Driveway access improvements</t>
  </si>
  <si>
    <t>Industrial Access Supporting Nashville Fabricators and Engineers, From near LM 1.74 to near LM 2.37 in Ashland City</t>
  </si>
  <si>
    <t>State Funded (995310-S3-357)</t>
  </si>
  <si>
    <t>Frontier Health FFY18; SFY20 5310 TN2018-050-01 (S,F, L) Capital Funds</t>
  </si>
  <si>
    <t>State Funded (995310-S3-355)</t>
  </si>
  <si>
    <t>Stewart Co Sr Citizens FFY18; SFY20 5310 TN2018-042-01 (S,F,L) Capital Funds</t>
  </si>
  <si>
    <t>State Funded (995310-S3-352)</t>
  </si>
  <si>
    <t>S.T.A.R.S., Inc. FFY18; SFY20  5310 TN2018-042-01 (S,F,L) Capital Funds</t>
  </si>
  <si>
    <t>State Funded (995310-S3-351)</t>
  </si>
  <si>
    <t>Ridgeview Psych Hosp/Ctr  FFY18; SFY20 5310 - TN2018-042-01 (S,F,L) Capital Funds</t>
  </si>
  <si>
    <t>State Funded (995310-S3-346)</t>
  </si>
  <si>
    <t>Heartland Services FFY18; SFY20  5310  TN2018-042-01 (S,F,L) Capital Funds</t>
  </si>
  <si>
    <t>State Funded (995310-S3-344)</t>
  </si>
  <si>
    <t>Greene Co. Skills FFY18; SFY20 5310 TN2018-042-01 (S,F,L) Capital Funds</t>
  </si>
  <si>
    <t>State Funded (995310-S3-343)</t>
  </si>
  <si>
    <t>Emory Valley Ctr FFY18; SFY20 5310 TN2018-042-01 (S,F,L) Capital Funds</t>
  </si>
  <si>
    <t>State Funded (995310-S3-342)</t>
  </si>
  <si>
    <t>Cumberland Mtn Ind. FFY18; SFY20 5310 TN2018-042-01 (S,F,L) Capital Funds</t>
  </si>
  <si>
    <t>State Funded (195310-S3-036)</t>
  </si>
  <si>
    <t>MTA FFY14; SFY20 - 5310 TN2016-022 (S) Capital Funds</t>
  </si>
  <si>
    <t>State Funded (67555053720)</t>
  </si>
  <si>
    <t>Livingston: ALP Update</t>
  </si>
  <si>
    <t>State Funded (76555014120)</t>
  </si>
  <si>
    <t>Oneida: Apron Rehab - Construction</t>
  </si>
  <si>
    <t>State Funded (995310-S3-337)</t>
  </si>
  <si>
    <t>Easter Seals TN FFY15; SFY20 5310 TN2016-017 (S, F, L) Capital Funds</t>
  </si>
  <si>
    <t>State Funded (985310-S3-012)</t>
  </si>
  <si>
    <t>FTHRA FFY18; SFY20 5310 TN2018-050-01 (S&amp;F) Capital Funds</t>
  </si>
  <si>
    <t>State Funded (40555014220)</t>
  </si>
  <si>
    <t>Paris: Design for Rehab of MedEvac Area</t>
  </si>
  <si>
    <t>State Funded (985310-S3-013)</t>
  </si>
  <si>
    <t>SETHRA (CUATS) FFY18; SFY20 5310 TN2018-050-01 (S&amp;F) Capital Funds</t>
  </si>
  <si>
    <t>HSIP-136(25) (71012-3230-94)</t>
  </si>
  <si>
    <t>From Near Quinland Lake Road to Near Post Oak Road</t>
  </si>
  <si>
    <t>TN-18RT(8) (95RTPR-F3-002)</t>
  </si>
  <si>
    <t>Bridges, Boardwalks, overlook, hard-surface path, trail and other renovation, kiosks and rental equipment.</t>
  </si>
  <si>
    <t>Cedars of Lebanon State Park - Trail Renovation and Accessibility Project</t>
  </si>
  <si>
    <t>TN-18RT(10) (87RTPR-F3-002)</t>
  </si>
  <si>
    <t>Bridges, bridge assembly, bridge building supplies and safety supplies, gravel, equipment rental, engineering and administration.</t>
  </si>
  <si>
    <t>Rocky Fork State Park - Rocky Fork Creek Bridge</t>
  </si>
  <si>
    <t>State Funded (73100-3132-04)</t>
  </si>
  <si>
    <t>Non-Part: Install Interchange Lighting from South of I-40 at LM 4.801 to LM 5.216 and North of I-40 from LM 5.582 to LM 5.787.</t>
  </si>
  <si>
    <t>I-40 Interchange at SR-61 (US-27) from S of I-40 at LM 4.801 to N of I-40 at LM 5.787.</t>
  </si>
  <si>
    <t>STP-M-9407(11) (39LPLM-F3-043)</t>
  </si>
  <si>
    <t>The project will consist of milling asphalt, repaving, stripping, demolition of existing sidewalk with new; in addition, adding new side walk on Hospital Drive and portions of North Main St.</t>
  </si>
  <si>
    <t>North Main Street, From South Broad Street to Hospital Drive and Hospital Drive, From North Main Street to SR-20 (West Church Street)</t>
  </si>
  <si>
    <t>State Funded (63RR20-S3-002)</t>
  </si>
  <si>
    <t>Montgomery Co. RR Auth. / RJ Corman Memphis Line -  SFY 2020 - Preservation - Rehab bridges</t>
  </si>
  <si>
    <t>HSIP-2(277) (16004-3218-94)</t>
  </si>
  <si>
    <t>Intersection at SR-64</t>
  </si>
  <si>
    <t>State Funded (995310-S3-334)</t>
  </si>
  <si>
    <t>StatewideAdmin 5310 SmUrbanStAdmin TN2018-050-01 Tsk Profile Payroll/fleet</t>
  </si>
  <si>
    <t>State Funded (63555035520)</t>
  </si>
  <si>
    <t>Clarksville: Grounds Maintenance Equipment</t>
  </si>
  <si>
    <t>State Funded (98RR20-S3-008)</t>
  </si>
  <si>
    <t>Tennessee Southern RR Auth. - SFY 2020 Rail Rehab of Transload Yards in Maury Co. &amp; Bridge</t>
  </si>
  <si>
    <t>Railroad Avenue at Walking Horse &amp; Eastern R/R, LM 1.84 in Shelbyville</t>
  </si>
  <si>
    <t>02008</t>
  </si>
  <si>
    <t>Railroad Ave</t>
  </si>
  <si>
    <t>State Funded (33RR20-S3-002)</t>
  </si>
  <si>
    <t>Hamilton Co RR Auth. / Tyner Terminal Railway SFY2020 - Rehab Enterprise S. Ind. Park RR Network Improvements.</t>
  </si>
  <si>
    <t>State Funded (98RR20-S3-007)</t>
  </si>
  <si>
    <t>West TN RR Auth. - SFY2020 Rehab - Bridge at MP473.49 on IC Mainline - Madison Co.</t>
  </si>
  <si>
    <t>State Funded (58RR20-S3-002)</t>
  </si>
  <si>
    <t>Marion Co. - SFY2020 Rehab  - Mainline track from MP3 to 10.5 &amp; siding restoration at MP10.1</t>
  </si>
  <si>
    <t>HSIP-155(31) (19074-3261-94)</t>
  </si>
  <si>
    <t>Interchange at SR-12</t>
  </si>
  <si>
    <t>HSIP-I-75-1(151) (06001-3184-44)</t>
  </si>
  <si>
    <t>Interchange at Paul Huff Parkway in Cleveland</t>
  </si>
  <si>
    <t>State Funded (195307-S3-065)</t>
  </si>
  <si>
    <t>MTA FFY17; SFY20 5307 TN2019024 (S) Capital/Operating Funds</t>
  </si>
  <si>
    <t>State Funded (195307-S3-064)</t>
  </si>
  <si>
    <t>MTA GracePlaceMinistry FFY17; SFY20 5307 TN2019024 (S) Operating Funds</t>
  </si>
  <si>
    <t>State Funded (89555016020)</t>
  </si>
  <si>
    <t>McMinnville: Obstruction Clearing: Design/Bid</t>
  </si>
  <si>
    <t>State Funded (95555016720)</t>
  </si>
  <si>
    <t>Lebanon: Eastside 100 LL Self Serve Fuel Farm (Design)</t>
  </si>
  <si>
    <t>State Funded (73555013320)</t>
  </si>
  <si>
    <t>Rockwood: Update Self-Service Fuel System</t>
  </si>
  <si>
    <t>State Funded (98RR20-S3-006)</t>
  </si>
  <si>
    <t>Gibson Co Rail Auth SFY2020 Rail Rehab Eng., Const., Const. Admin - Replacement of the bridge at MP 17.91 &amp; 21.95</t>
  </si>
  <si>
    <t>E-grants 213 *** Conduct safety audits of all signalized and unsignalized roadway intersections in the City of Germantown. Crash data will be analyzed to determine high crash locations. Safety audits will be performed at high crash rate locations to determine deficiencies and to identify a prioritized listing of safety improvements.</t>
  </si>
  <si>
    <t>Intersection Safety Audit - Germantown</t>
  </si>
  <si>
    <t>State Funded (60015-4207-04)</t>
  </si>
  <si>
    <t>overhead sign installation</t>
  </si>
  <si>
    <t>M20LTHQ_C60SR_CSXVertClearanceSign SR-246 LM 0.81</t>
  </si>
  <si>
    <t>State Funded (79007-4180-04)</t>
  </si>
  <si>
    <t>application of hot applied fiber reinforced polymer for concrete pavement repair</t>
  </si>
  <si>
    <t>M20LTHQ_C79I_CONCREP_PATCHING</t>
  </si>
  <si>
    <t>E-grants 212*** Study to determine the future roadway needs within the City. The plan will update the existing Germantown Major Road Plan by identifying the major and collector roads in the City and determining the appropriate cross section of each road segment to serve the future land use. Coordinated with the City and MPO bike and pedestrian plans to provide accommodation of alternative modes of travel. New GIS based Major Road Plan map will be produced as the final deliverable.</t>
  </si>
  <si>
    <t>Major Road Plan Update - Germantown</t>
  </si>
  <si>
    <t>ROW acquisition for eight (8) sites with slope failures related to the February 2019 Flood Event</t>
  </si>
  <si>
    <t>From LM 18.64 to LM 20.58</t>
  </si>
  <si>
    <t>State Funded (90946-3465-04)</t>
  </si>
  <si>
    <t>State Industrial Access Serving Project Starlight</t>
  </si>
  <si>
    <t>State Funded (33999-3653-04)</t>
  </si>
  <si>
    <t>Region 2 Complex - Office Window Blinds</t>
  </si>
  <si>
    <t>State Funded (76001-4286-04)</t>
  </si>
  <si>
    <t>slide repair by State Maintenance Forces</t>
  </si>
  <si>
    <t>(US-27, Scott Hwy) near LM 0.72 (Slide Repair)</t>
  </si>
  <si>
    <t>State Funded (985311-S3-262)</t>
  </si>
  <si>
    <t>SETHRA FFY19; SFY20 5311 TN18X034 S/F Op/Appalachian Op Funds</t>
  </si>
  <si>
    <t>State Funded (41001-4154-04)</t>
  </si>
  <si>
    <t>41I00400007, 41I00400008</t>
  </si>
  <si>
    <t>Bridges (L&amp;R) over Sugar Creek, LM 2.71</t>
  </si>
  <si>
    <t>TN-17RT(8) (31RTPR-F3-002)</t>
  </si>
  <si>
    <t>Construct park access road and ADA compliant parking area, walkway, site preparation, gravel, ADA accessible bathrooms, amenities and trail-related signage, administration, engineering and trail.</t>
  </si>
  <si>
    <t>Coalmont's Southern Gulf Off-Road Park - Phase 3</t>
  </si>
  <si>
    <t>State Funded (985311-S3-261)</t>
  </si>
  <si>
    <t>UCHRA FFY18; SFY20 5311 TN18X034 (S&amp;F) Operating Funds</t>
  </si>
  <si>
    <t>State Funded (79IMPV-S3-006)</t>
  </si>
  <si>
    <t>MATA - SFY20 IMPROVE Act (S) Capital Funds</t>
  </si>
  <si>
    <t>State Funded (335307-S3-026)</t>
  </si>
  <si>
    <t>CARTA FFY15; SFY20 5307 TN2016-026 (S) Capital Funds</t>
  </si>
  <si>
    <t>TN-15RT(2) (46RTPR-F3-002)</t>
  </si>
  <si>
    <t>Harbin Hill trailhead restroom, Morefield Creek trailhead parking development and trail restoration of approximately 1 mile of natural surface trail.  Restore approximately 4 miles of OHV trail.  Also includes grand administration, A/E services, amenities, supplies and signage.    Restroom, trail maintenance, approximately 8 miles of new trails, rehabilitation of 8 miles of trails, new trail construction, trail signage, trailhead parking expansion, trailhead/trail side amenities, information kiosk, supplies, equipment rental, signage.</t>
  </si>
  <si>
    <t>FY 2012 Non-Motorized/Motorized Diverse Use. Doe Mountain Recreation Authority</t>
  </si>
  <si>
    <t>State Funded (335307-S3-025)</t>
  </si>
  <si>
    <t>CARTA FFY19; SFY20 5307 TN2019030 (S) Capital Funds</t>
  </si>
  <si>
    <t>TN-17RT(5) (66RTPR-F3-002)</t>
  </si>
  <si>
    <t>Widen walking trail, grading, drainage and stabilization, fitness equipment area, ADA Accessibility improvements. Site Preparation and Demolition.</t>
  </si>
  <si>
    <t>Town of Troy, Trojan Park</t>
  </si>
  <si>
    <t>State Funded (985317-S3-048)</t>
  </si>
  <si>
    <t>SETHRA FFY06; SFY20 5317 TN57X003 (S&amp;F) Capital Funds</t>
  </si>
  <si>
    <t>State Funded (985310-S3-011)</t>
  </si>
  <si>
    <t>FTHRA FFY12, SFY20 5310 TN16X005-01 (S&amp;F) Capital Funds</t>
  </si>
  <si>
    <t>State Funded (195310-S3-034)</t>
  </si>
  <si>
    <t>MTA Mobility Solutions FFY17; SFY20 5310 T N2019025 (S) Capital Funds</t>
  </si>
  <si>
    <t>State Funded (985310-S3-010)</t>
  </si>
  <si>
    <t>FTHRA - FFY 2013; SFY 2020 - 5310 (S&amp;F) Capital Funds</t>
  </si>
  <si>
    <t>State Funded (995310-S3-333)</t>
  </si>
  <si>
    <t>Easter Seals FFY13; SFY20 5310 TN16X008 (S,F &amp; L) Capital Funds (Zero$ Contract)</t>
  </si>
  <si>
    <t>State Funded (99555130820)</t>
  </si>
  <si>
    <t>FY 20 Outreach - NE State</t>
  </si>
  <si>
    <t>State Funded (23RR20-S3-002)</t>
  </si>
  <si>
    <t>Tenn-Ken SFY2020 Rail Preservation - Eng/Const/Const Admin Bridge repair at MP 2.95</t>
  </si>
  <si>
    <t>State Funded (905317-S3-010)</t>
  </si>
  <si>
    <t>JCTS FFY06; SFY20 5317 TN57X003 (S&amp;F) Operating Funds</t>
  </si>
  <si>
    <t>State Funded (195307-S3-061)</t>
  </si>
  <si>
    <t>MTA RTA FFY17; SFY20 5307 TN2019024 (S) Operating Funds</t>
  </si>
  <si>
    <t>State Funded (90IMPV-S3-004)</t>
  </si>
  <si>
    <t>JCTS - SFY 2020 - IMPROVE Act - Capital Funds</t>
  </si>
  <si>
    <t>State Funded (335339-S3-007)</t>
  </si>
  <si>
    <t>CARTA FFY18; SFY20 5339 TN2019-031 (S) Capital Funds</t>
  </si>
  <si>
    <t>State Funded (825307-S3-028)</t>
  </si>
  <si>
    <t>Kingsport - FFY18; SFY20 5307 (S) Capital Funds</t>
  </si>
  <si>
    <t>State Funded (905307-S3-021)</t>
  </si>
  <si>
    <t>JCTS FFY16; SFY20 5307 TN2017-008 (S) Capital Funds</t>
  </si>
  <si>
    <t>State Funded (57011-4228-04)</t>
  </si>
  <si>
    <t>M20LTR4_C57SR_SAPL_SR20 at LM 3.34 (spray-applied pipe liner)</t>
  </si>
  <si>
    <t>State Funded (575307-S3-021)</t>
  </si>
  <si>
    <t>Jackson Transit Auth. FFY19, SFY20 5307 TN2019026 (S) Capital Funds</t>
  </si>
  <si>
    <t>State Funded (47002-4169-04)</t>
  </si>
  <si>
    <t>M20LTHQ_C47I_SIGN REPAIR I-40 LM 17.83</t>
  </si>
  <si>
    <t>State Funded (74SAR1-S8-016)</t>
  </si>
  <si>
    <t>SA 74015(7), Roy Pearson Rd From S Lamont Rd to South Fork Red River</t>
  </si>
  <si>
    <t>Elam Rd</t>
  </si>
  <si>
    <t>State Funded (75SAR1-S8-010)</t>
  </si>
  <si>
    <t>SA 75014 (2) from Elam Rd to Rucker Road</t>
  </si>
  <si>
    <t>01852</t>
  </si>
  <si>
    <t>County Farm Rd</t>
  </si>
  <si>
    <t>Rozelle Street at Norfolk Southern Railroad, LM 0.198 in Memphis</t>
  </si>
  <si>
    <t>0E272</t>
  </si>
  <si>
    <t>Rozelle St</t>
  </si>
  <si>
    <t>Nashville SPR PLANNING FY 2020, 2021</t>
  </si>
  <si>
    <t>Memphis SPR PLANNING FY 2020, 2021</t>
  </si>
  <si>
    <t>Lakeway MPO SPR PLANNING FY 2020, 2021</t>
  </si>
  <si>
    <t>Knoxville SPR PLANNING FY 2020, 2021</t>
  </si>
  <si>
    <t>Kingsport  SPR PLANNING FY 2020, 2021</t>
  </si>
  <si>
    <t>Johnson City SPR PLANNING FY 2020, 2021</t>
  </si>
  <si>
    <t>Jackson SPR PLANNING FY 2020, 2021</t>
  </si>
  <si>
    <t>Cleveland MPO On-Call - 2045 Regional Transportation Plan (RTP) FY 2020, 2021</t>
  </si>
  <si>
    <t>Cleveland SPR PLANNING FY 2020, 2021</t>
  </si>
  <si>
    <t>Clarksville SPR PLANNING FY 2020, 2021</t>
  </si>
  <si>
    <t>Chattanooga SPR PLANNING FY 2020, 2021</t>
  </si>
  <si>
    <t>State Funded (755307-S3-027)</t>
  </si>
  <si>
    <t>M'boro - FFY07; SFY20 -5307 TN90X291 (S) Capital Funds</t>
  </si>
  <si>
    <t>State Funded (52002-4244-04)</t>
  </si>
  <si>
    <t>52SR0100007, 52SR0100008</t>
  </si>
  <si>
    <t>Bridges over Elk River, LM 10.57</t>
  </si>
  <si>
    <t>State Funded (11024-4238-04)</t>
  </si>
  <si>
    <t>11S63600009, 11S63600011</t>
  </si>
  <si>
    <t>Bridges over Sam's Creek at LMs 8.51 and 10.57</t>
  </si>
  <si>
    <t>State Funded (19002-4197-04)</t>
  </si>
  <si>
    <t>M20LTHQ_C19I_SIGN REPAIR I-24 LM 19.5</t>
  </si>
  <si>
    <t>State Funded (995304-S3-015)</t>
  </si>
  <si>
    <t>AECOM FFY13, SFY20  5304 TO: AE002-021 5307 TN800006-00 Formula Redevopment Funds</t>
  </si>
  <si>
    <t>BR-STP-347(13) (37019-3221-94)</t>
  </si>
  <si>
    <t>37S23670001</t>
  </si>
  <si>
    <t>Bridge over Big Creek, LM 3.220</t>
  </si>
  <si>
    <t>State Funded (63555015420)</t>
  </si>
  <si>
    <t>Clarksville: UAS Obstruction Survey</t>
  </si>
  <si>
    <t>State Funded (995304-S3-013)</t>
  </si>
  <si>
    <t>WSP FFY13; SFY20 5304 TO: PTASP-WSP002-023 TN800006 Planning</t>
  </si>
  <si>
    <t>HSIP-362(12) (10016-3219-94)</t>
  </si>
  <si>
    <t>From SR-361 Dry Creek Road to Big Springs Road</t>
  </si>
  <si>
    <t>SR-362</t>
  </si>
  <si>
    <t>HSIP-159(10) (10013-3215-94)</t>
  </si>
  <si>
    <t>(US-321)From Andrew Finney Road to Buntontown Road</t>
  </si>
  <si>
    <t>SR-159</t>
  </si>
  <si>
    <t>Development of Guidance for Intersection and Interchange Selection (STIC)</t>
  </si>
  <si>
    <t>State Funded (13555054120)</t>
  </si>
  <si>
    <t>New Tazewell: Valuations of Property Acquisitions-RPZ</t>
  </si>
  <si>
    <t>State Funded (23555013820)</t>
  </si>
  <si>
    <t>Dyersburg:Replace Airfield Lighting Controller</t>
  </si>
  <si>
    <t>State Funded (995329-S3-007)</t>
  </si>
  <si>
    <t>5329 StateSafetyOversight(SSO) Tsk AE001-020 Cntrct 64325 TN2018002</t>
  </si>
  <si>
    <t>HSIP-I-840(16) (75840-3135-94)</t>
  </si>
  <si>
    <t>Interchange at Veterans Parkway</t>
  </si>
  <si>
    <t>State Funded (995304-S3-012)</t>
  </si>
  <si>
    <t>CDM Smith FFY15; SFY20 5304 JTADemandResponseAssess TO (S&amp;F) Planning Funds JTA</t>
  </si>
  <si>
    <t>HSIP-10(84) (75005-3233-94)</t>
  </si>
  <si>
    <t>(US-231), From South of Rock Springs Midland Road to North of Rock Springs Midland Road</t>
  </si>
  <si>
    <t>HSIP-330(4) (01034-3222-94)</t>
  </si>
  <si>
    <t>From Dutch Valley Road to Half Moon Road</t>
  </si>
  <si>
    <t>HSIP-116(30) (07013-3212-94)</t>
  </si>
  <si>
    <t>From the Anderson-Campbell County Line to SR 9 Veterans Memorial Highway</t>
  </si>
  <si>
    <t>State Funded (95RR20-S3-002)</t>
  </si>
  <si>
    <t>NERA - SFY 2020 Rail Preservation - USDA Loan Repayment Funding</t>
  </si>
  <si>
    <t>East College Street at West Tennessee Railroad, LM 4.48 in Dyer</t>
  </si>
  <si>
    <t>01596</t>
  </si>
  <si>
    <t>E College St</t>
  </si>
  <si>
    <t>HSIP-R-REG2(200) (98200-2447-94)</t>
  </si>
  <si>
    <t>LED and PMD Detection devices upgrades on CSX Chattanooga Sub Division with  11 crossings in Coffee County, 20 crossings in Franklin County, 2 crossings in Hamilton County and 4 crossings in Marion County.</t>
  </si>
  <si>
    <t>Region 2 Coffee, Franklin, Marion, Hamilton Counties</t>
  </si>
  <si>
    <t>HSIP-R-REG3(201) (98303-2484-94)</t>
  </si>
  <si>
    <t>LED and PMD Detection devices upgrades on CSX Chattanooga Sub Division with  8 crossings in Bedford County, 5 crossings in Davidson County, and 21 crossings in Rutherford County.</t>
  </si>
  <si>
    <t>Region 3 Davidson, Rutherford, Bedford Counties</t>
  </si>
  <si>
    <t>HSIP-R00S(534) (72945-2494-94)</t>
  </si>
  <si>
    <t>Hoyal Lane at Norfolk Southern Railroad, LM 0.73</t>
  </si>
  <si>
    <t>0A193</t>
  </si>
  <si>
    <t>Hoval Road</t>
  </si>
  <si>
    <t>State Funded (905339-S3-006)</t>
  </si>
  <si>
    <t>JCTS - FFY17; SFY20 5339 TN2019-017 (S) Capital Funds</t>
  </si>
  <si>
    <t>State Funded (475339-S3-008)</t>
  </si>
  <si>
    <t>Knoxville - FFY19 - SFY20 5339 TN2019-033 (S) Capital Funds</t>
  </si>
  <si>
    <t>State Funded (905307-S3-020)</t>
  </si>
  <si>
    <t>JCTS FFY19; SFY20 5307 TN2019-036 (S) Capital Funds</t>
  </si>
  <si>
    <t>State Funded (335337-S3-006)</t>
  </si>
  <si>
    <t>CARTA - FFY18; SFY20 5337 TN2017-053 (S) Capital Funds</t>
  </si>
  <si>
    <t>State Funded (985307-S3-024)</t>
  </si>
  <si>
    <t>ETHRA / Morristown FFY18; SFY20 5307 TN2019-034 (S) Capital Funds</t>
  </si>
  <si>
    <t>State Funded (985307-S3-023)</t>
  </si>
  <si>
    <t>ETHRA - FY19; SFY20 - 5307 TN2019-027 (S) Capital Funds</t>
  </si>
  <si>
    <t>State Funded (635307-S3-027)</t>
  </si>
  <si>
    <t>Clarksville FFY19; SFY20 5307 TN2019-015 (S) Capital Funds</t>
  </si>
  <si>
    <t>State Funded (990SPP-N3-002)</t>
  </si>
  <si>
    <t>2020 Rail Safety State Participation Program</t>
  </si>
  <si>
    <t>Larry Sanborn</t>
  </si>
  <si>
    <t>These administrative funds will cover the salaries, benefits, travel, inspections, equipment, costs related to the Commissioner's Council on Greenways and Trails, printing, website-related costs and office and other expenses and supplies associated with the management of the Recreational Trails Program.  May include trail technical resources, greenways and trails plan, statewide trail planning, training, trail data required to develop websites or other publications, maps, and other development of trail publications or websites related to recreation trails.</t>
  </si>
  <si>
    <t>2020 Rec Trails Program Administrative Charges</t>
  </si>
  <si>
    <t>State Funded (47555078720)</t>
  </si>
  <si>
    <t>Knoxville: Access Control Upgrade 2020</t>
  </si>
  <si>
    <t>State Funded (47STPX-S3-012)</t>
  </si>
  <si>
    <t>Knoxville-KnoxCo.CAC FFY18; SFY20 5307 STP TN2018-021 Capital Funds</t>
  </si>
  <si>
    <t>Consultant assistance in reviewing TDOT's Project Development Procedures</t>
  </si>
  <si>
    <t>Review Department's Project Development Procedures</t>
  </si>
  <si>
    <t>State Funded (985311-S3-260)</t>
  </si>
  <si>
    <t>UCHRA FFY18; SFY20 5311 TN18X032 (S&amp;F) Operating Funds</t>
  </si>
  <si>
    <t>STIP Grouping</t>
  </si>
  <si>
    <t>CMAQ - SEE APPENDIX STATE GROUPING DESCRIPTION FOR A COMPREHENSIVE LISTING OF ACTIVITIES INCLUDED BUT NOT LIMITED FOR ELIGIBILITY</t>
  </si>
  <si>
    <t>Travel Congestion and Clean Air Improvement - Rural Grouping</t>
  </si>
  <si>
    <t>State Funded (92953-3557-04)</t>
  </si>
  <si>
    <t>State Industrial Access Serving MTD Products, Inc.</t>
  </si>
  <si>
    <t>BR-STP-57(72) (55008-3244-94)</t>
  </si>
  <si>
    <t>55SR0570009</t>
  </si>
  <si>
    <t>Completed under PIN 129854.00</t>
  </si>
  <si>
    <t>Bridge over Branch, LM 8.85 (IA)</t>
  </si>
  <si>
    <t>BR-STP-57(71) (55008-3243-94)</t>
  </si>
  <si>
    <t>55SR0570007</t>
  </si>
  <si>
    <t>Bridge over Overflow,  LM 8.50 (IA)</t>
  </si>
  <si>
    <t>State Funded (985311-S3-257)</t>
  </si>
  <si>
    <t>Delta HRA FFY14; SFY20 5311 TN2017-026-01 (F) RTAP Funds</t>
  </si>
  <si>
    <t>TN-FLAP(32) (91LPLM-F3-023)</t>
  </si>
  <si>
    <t>This project will resurface Piney Road. The needed improvements will be a double bituminous pavement surface to accommodate two 11' lanes of traffic with improved superelevation for drainage.</t>
  </si>
  <si>
    <t>Piney Road, From Natchez Trace Parkway to Weatherford Creek Road</t>
  </si>
  <si>
    <t>State Funded (02RR20-S3-002)</t>
  </si>
  <si>
    <t>Bedford RR Auth. SFY 2020 Rail Preservation - Track Rehab and Roadbed Repair</t>
  </si>
  <si>
    <t>State Funded (84SAB1-S3-006)</t>
  </si>
  <si>
    <t>84S81930003</t>
  </si>
  <si>
    <t>Replace Bridge No. 84S81930003</t>
  </si>
  <si>
    <t>BG 1478-9.73, Garland-Detroit Road Bridge over Branch</t>
  </si>
  <si>
    <t>01478</t>
  </si>
  <si>
    <t>Garland-Detroit Road</t>
  </si>
  <si>
    <t>State Funded (89SAB1-S3-003)</t>
  </si>
  <si>
    <t>89021380009</t>
  </si>
  <si>
    <t>2138-6.66, Hills Creek Road Bridge over Spring Creek</t>
  </si>
  <si>
    <t>02138</t>
  </si>
  <si>
    <t>Hills Creek Road</t>
  </si>
  <si>
    <t>State Funded (51555072220)</t>
  </si>
  <si>
    <t>Hohenwald: Pre engineering and planning for RWY 02/20 Rehab</t>
  </si>
  <si>
    <t>State Funded (92946-4231-04)</t>
  </si>
  <si>
    <t>92SR1180003, 92SR1240003</t>
  </si>
  <si>
    <t>SR-118, Bridge over Strawberry Branch, LM 4.71; SR-124, Bridge over Branch, LM 6.11</t>
  </si>
  <si>
    <t>State Funded (79947-4253-04)</t>
  </si>
  <si>
    <t>790B2930001, 79SR0150001</t>
  </si>
  <si>
    <t>SR-15, Bridge over West Fork Fletcher Creek, LM 5.83; SR-177, Bridge over Branch, LM 0.41</t>
  </si>
  <si>
    <t>State Funded (27946-4217-04)</t>
  </si>
  <si>
    <t>27SR0540007, 27SR0540019</t>
  </si>
  <si>
    <t>Bridges over Davis Creek, LM 5.51 and Rutherford Fork/Obion River, LM 16.17</t>
  </si>
  <si>
    <t>HSIP-2(276) (33008-3221-94)</t>
  </si>
  <si>
    <t>(US-41) From Wauhatchie Pike/Browns Ferry Road to near SR-17 in Chattanooga</t>
  </si>
  <si>
    <t>STP-M-NH-1(418) (75LPLM-F3-096)</t>
  </si>
  <si>
    <t>(E-Grants) This project is proposed to add medians by removing an existing turn lane in strategic locations, remove some existing access points from private property, rehabilitate sidewalks, and add landscaping. The project length is approximately 800 feet of 41/70S, which is classified as an urban principal arterial. The project   runs with the road from north to south, angled to be more northwest to southeast, from Jackson Street to the bridge over Harts Branch. A CSX rail line parallels the project area, but will not be impacted by this phase of the project in any way. This is Phase II of an established project with PIN 122121.00.</t>
  </si>
  <si>
    <t>(Lowry Street), From Jackson Street to Bridge over Harts Branch</t>
  </si>
  <si>
    <t>State Funded (36555056020)</t>
  </si>
  <si>
    <t>Savannah: Construction of Runway Replacement</t>
  </si>
  <si>
    <t>State Funded (985311-S3-256)</t>
  </si>
  <si>
    <t>NWTHRA FFY15; SFY20 5311 TN2016001 (S&amp;F) Cap / Operating Funds</t>
  </si>
  <si>
    <t>TAP-373(15) (92LPLM-F3-046)</t>
  </si>
  <si>
    <t>(eGrants-002) Construction of sidewalks along Elm Street. Project also includes curb and gutter, drainage improvements, ADA upgrades, pavement markings, landscaping and pedestrian lighting.</t>
  </si>
  <si>
    <t>from Peach Street to Lee Street</t>
  </si>
  <si>
    <t>SR-373</t>
  </si>
  <si>
    <t>STP-M-9315(12) (75LPLM-F3-092)</t>
  </si>
  <si>
    <t>(E-Grants) This project is proposed to add an 8' sidewalk to provide pedestrian access to a new neighborhood park. The route is Florence Road, which is a local street classified as a major collector for federal aid purposes. This extension would be southward from Rebel Road approximately 3,400 linear feet to the park.</t>
  </si>
  <si>
    <t>Florence Road, From Wade Herrod Road to Rebel Road in Smyrna</t>
  </si>
  <si>
    <t>05516</t>
  </si>
  <si>
    <t>Florence Road</t>
  </si>
  <si>
    <t>TAP-9319(4) (83LPLM-F3-140)</t>
  </si>
  <si>
    <t>Construction of sidewalks along Wheeler Street, N. Russell Street, High Street and Portland Boulevard. Project also includes curb and gutter, ADA upgrades and pavement markings.</t>
  </si>
  <si>
    <t>Wheeler Street from Robin Drive to N. Russell Street; High Street from Portland Blvd to N. Russell Street and Russell Street from E. Market Street to Wheeler Street</t>
  </si>
  <si>
    <t>TAP-M-9410(17) (27LPLM-F3-045)</t>
  </si>
  <si>
    <t>Construction of sidewalks along Main Street and Cedar Street. Project also includes curb and gutter, drainage improvements, landscaping, pavement markings, signage, pedestrian lighting ,ADA upgrades and pedestrian amenities.</t>
  </si>
  <si>
    <t>Main Street from Church Street to College Street and Cedar Street from Main Street to Second Street.</t>
  </si>
  <si>
    <t>State Funded (47CRIT-S3-007)</t>
  </si>
  <si>
    <t>Knoxville-Knox Co. MPC - SFY20 CRIT Operating Funds</t>
  </si>
  <si>
    <t>TAP-9219(12) (70LPLM-F3-011)</t>
  </si>
  <si>
    <t>Construction of sidewalks along Main Street. Project also includes a retaining wall, curb and gutter, signage, pavement markings, landscaping and ADA upgrades.</t>
  </si>
  <si>
    <t>Main Street from Vine Street the County Courthouse</t>
  </si>
  <si>
    <t>TAP-9220(10) (67LPLM-F3-016)</t>
  </si>
  <si>
    <t>Construction of sidewalks around the courthouse plaza. Project also includes relocation of the Veterans Memorial; curb and gutter, drainage improvements and ADA upgrades.</t>
  </si>
  <si>
    <t>Livingston Courthouse Square Pedestrian Improvements</t>
  </si>
  <si>
    <t>Main/Broad Street</t>
  </si>
  <si>
    <t>HSIP-43(47) (27004-3284-94)</t>
  </si>
  <si>
    <t>(US-45E, South First Street) Intersection at Kefauver Drive, LM 8.70 in Milan</t>
  </si>
  <si>
    <t>T AP-9(112) (07LPLM-F3-047)</t>
  </si>
  <si>
    <t>Construction of sidewalks along both sides of W. Beech Street and S. Tennessee Avenue. Project also includes a ADA upgrades, crosswalks, curb and gutter, a retaining wall and drainage improvements.</t>
  </si>
  <si>
    <t>W. Beech Street from S. Indiana Avenue to Depot Street and S. Tennessee Avenue from W. Beech Street to Hwy 25 (W. Central Avenue)</t>
  </si>
  <si>
    <t>HSIP-59(31) (84007-3225-94)</t>
  </si>
  <si>
    <t>From Intersection of SR-384 (MT Carmel Road) to Covington City Limits</t>
  </si>
  <si>
    <t>HSIP-77(46) (09011-3231-94)</t>
  </si>
  <si>
    <t>Miscellaneous Safety Improvements: School Flashing Beacons at LM 0.52 and 0.89.</t>
  </si>
  <si>
    <t>From SR-76 (US-70A, East Main Street) to near Bigham Lane</t>
  </si>
  <si>
    <t>SR-77</t>
  </si>
  <si>
    <t>State Funded (945307-S3-021)</t>
  </si>
  <si>
    <t>Franklin Transit Auth. - FFY16-17; SFY20 5307 TN2019-021 (S) Capital Funds</t>
  </si>
  <si>
    <t>STP-M-9118(11) (62LPLM-F3-021)</t>
  </si>
  <si>
    <t>Resurfacing and striping of Hawkins Rd from Hwy 322 to Sweetwater-Vonore Rd and Linwood Drive from Sweetwater Vonore Rd to Old Highway 68.</t>
  </si>
  <si>
    <t>Hawkins Ford Road, From SR-322 (Oakland Road) to Sweetwater Vonore Road. Linwood Drive, From Sweetwater Vonore Road to Old Highway 68</t>
  </si>
  <si>
    <t>STP-M-9108(51) (82LPLM-F3-096)</t>
  </si>
  <si>
    <t>Resurfacing of various functionally classified roadways including milling, grading, repairing, ADA improvements, striping, and signage. Road segments are Moreland Drive, from SR-36 to the Kingsport City limits; Meadowview Parkway, from SR-126 to the Kingsport City Limits; Fall Creek Road, from Bridge over Patrick Henry Lake to the Kingsport City limits; Cooks Valley Road, from Harbor Chapel Road to Old Cooks Valley Road; and Netherland Inn Road, from SR-1 to Big Elm Road.</t>
  </si>
  <si>
    <t>Moreland Drive, Meadow View Parkway, Fall Creek Road, Cooks Valley Road and Netherland Inn Road in Kingsport.</t>
  </si>
  <si>
    <t>Sullivan, Hawkins</t>
  </si>
  <si>
    <t>HSIP-57(82) (36003-3216-94)</t>
  </si>
  <si>
    <t>From  McNairy County Line to near Possum Trot Drive</t>
  </si>
  <si>
    <t>TDOT Work Zone Design Manual</t>
  </si>
  <si>
    <t>State Funded (785311-S3-058)</t>
  </si>
  <si>
    <t>Pigeon Forge FFY17; SFY20 5311 TN2017-026-01 (S&amp;F) Cap, RTAP, App Operating Funds</t>
  </si>
  <si>
    <t>State Funded (29SAB1-S3-007)</t>
  </si>
  <si>
    <t>290A4060001</t>
  </si>
  <si>
    <t>BG A406-0.04, Old Renfro Farm Road over Richland Creek</t>
  </si>
  <si>
    <t>Old Renfro Farm Road</t>
  </si>
  <si>
    <t>State Funded (785311-S3-057)</t>
  </si>
  <si>
    <t>GMTS - FFY14; SFY20 5311 TN18-X033 (F) RTAP Funds</t>
  </si>
  <si>
    <t>State Funded (98CMAQ-S3-009)</t>
  </si>
  <si>
    <t>RTA FFY17; SFY20 5307 CMAQ TN2019022(S) Capital Funds</t>
  </si>
  <si>
    <t>State Funded (335339-S3-006)</t>
  </si>
  <si>
    <t>CARTA  FFY15; SFY20 5339 TN340006 (S) Capital Funds</t>
  </si>
  <si>
    <t>State Funded (575339-S3-005)</t>
  </si>
  <si>
    <t>Jackson Transit Auth.- FFY18; SFY20 5339 TN2019-010 (S) Capital Funds</t>
  </si>
  <si>
    <t>HSIP-421(10) (39421-3201-94, 39421-4201-04)</t>
  </si>
  <si>
    <t>Double Chip Seal</t>
  </si>
  <si>
    <t>From Hardin County Line to SR-201</t>
  </si>
  <si>
    <t>SR-421</t>
  </si>
  <si>
    <t>State Funded (67555013620)</t>
  </si>
  <si>
    <t>Livingston: Airport Security Fencing Design</t>
  </si>
  <si>
    <t>State Funded (985311-S3-245)</t>
  </si>
  <si>
    <t>MCHRA FFY17; SFY20 5311 TN201702601 (S&amp;F) Operating Funds</t>
  </si>
  <si>
    <t>Statewide Shortline Railroads Needs Assessment</t>
  </si>
  <si>
    <t>State Funded (18555014920)</t>
  </si>
  <si>
    <t>Crossville: ALP Update</t>
  </si>
  <si>
    <t>State Funded (32004-3228-04)</t>
  </si>
  <si>
    <t>Intersection at SR-474 (Merchants Greene Boulevard), LM 4.61 in Morristown</t>
  </si>
  <si>
    <t>State Funded (475310-S3-004)</t>
  </si>
  <si>
    <t>Knoxville KnoxCoMPC FFY17-19, SFY20 5310 TN2019028 (S) Capital Funds</t>
  </si>
  <si>
    <t>State Funded (47STPX-S3-011)</t>
  </si>
  <si>
    <t>Knoxville KnoxcoCAC FFY18; SFY20 5307 TN2019004 (S) Capital Funds</t>
  </si>
  <si>
    <t>State Funded (13555014020)</t>
  </si>
  <si>
    <t>New Tazewell: Perimeter Fencing</t>
  </si>
  <si>
    <t>State Funded (82555055220)</t>
  </si>
  <si>
    <t>Tri-Cities: Parcels 108.062 &amp; 94.039.10</t>
  </si>
  <si>
    <t>State Funded (82555055120)</t>
  </si>
  <si>
    <t>Tri-Cities:Property Acquisition Parcel 57.30</t>
  </si>
  <si>
    <t>State Funded (98RR20-S3-005)</t>
  </si>
  <si>
    <t>Cumberland Co. Rail Auth - SFY 2020 - Rehab - Tie Replacement / Gauge Repair MPs 146-157</t>
  </si>
  <si>
    <t>State Funded (98RR20-S3-004)</t>
  </si>
  <si>
    <t>Cumberland Co. Rail Auth - SFY 2020 Rail Rehab - Bridge Repair/Replacement on Lhoist Rail Line MP 143.62 - 156.20</t>
  </si>
  <si>
    <t>State Funded (47STPX-S3-010)</t>
  </si>
  <si>
    <t>Knoxville Knox Co. CAC FFY18; SFY20 5307 STP TN2018022 Capital Funds</t>
  </si>
  <si>
    <t>State Funded (81010-3216-04)</t>
  </si>
  <si>
    <t>Intersection at Old SR-149</t>
  </si>
  <si>
    <t>HSIP-4567(10) (72950-3551-94)</t>
  </si>
  <si>
    <t>Blueberry Hill Road, From SR-29 to SR-30</t>
  </si>
  <si>
    <t>04567</t>
  </si>
  <si>
    <t>State Funded (49555072920)</t>
  </si>
  <si>
    <t>Halls: Airport Layout Plan</t>
  </si>
  <si>
    <t>State Funded (62555053220)</t>
  </si>
  <si>
    <t>Madisonville: Entrance Road Relocation</t>
  </si>
  <si>
    <t>State Funded (36001-4295-04)</t>
  </si>
  <si>
    <t>Signal Timing Optimization (City of Savannah)</t>
  </si>
  <si>
    <t>From Main Street to Bell Lane in Savannah (TSMP)</t>
  </si>
  <si>
    <t>State Funded (59003-4227-04)</t>
  </si>
  <si>
    <t>Upgrade Traffic Signal Controller (City of Lewisburg)</t>
  </si>
  <si>
    <t>(N. 2nd Avenue), Intersection at Water Street in Lewisburg (TSMP)</t>
  </si>
  <si>
    <t>State Funded (93003-4235-04)</t>
  </si>
  <si>
    <t>Upgrade Traffic Signal Controller (City of Sparta)</t>
  </si>
  <si>
    <t>(US-70S), Intersection at Taft Church Road in Sparta (TSMP)</t>
  </si>
  <si>
    <t>State Funded (26004-4248-04)</t>
  </si>
  <si>
    <t>Signal Timing Optimization (City of Winchester)</t>
  </si>
  <si>
    <t>SR-15/SR-16 Corridor, From Vine Street to Bypass Road in Winchester (TSMP)</t>
  </si>
  <si>
    <t>State Funded (64005-4228-04)</t>
  </si>
  <si>
    <t>School Zone Upgrade (Lynchburg)</t>
  </si>
  <si>
    <t>at Moore County High School in Lynchburg (TSMP)</t>
  </si>
  <si>
    <t>State Funded (98400-4942-04)</t>
  </si>
  <si>
    <t>Jackson to Memphis Wireless Radio Link Update</t>
  </si>
  <si>
    <t>Traffic Operations Program 2019-2021</t>
  </si>
  <si>
    <t>ER-NH-40(42) (70068-4217-04, 70ER19-M3-005)</t>
  </si>
  <si>
    <t>near LM 20.5 (Slope Stabilization) (February 2019 Flood)</t>
  </si>
  <si>
    <t>HSIP-R00S(517) (45952-2511-94)</t>
  </si>
  <si>
    <t>Biddle Street at Norfolk Southern Railroad, LM 0.38 in White Pine</t>
  </si>
  <si>
    <t>Biddle St</t>
  </si>
  <si>
    <t>HSIP-R00S(530) (47954-2579-94)</t>
  </si>
  <si>
    <t>Third Creek Road at CSX Railroad, LM 0.58 in Knoxville</t>
  </si>
  <si>
    <t>0A070</t>
  </si>
  <si>
    <t>Third Creek Rd</t>
  </si>
  <si>
    <t>HSIP-R00S(518) (47954-2576-94)</t>
  </si>
  <si>
    <t>Spring Hill Road at Norfolk Southern Railroad, LM 0.74 in Knoxville</t>
  </si>
  <si>
    <t>Spring Hill Rd</t>
  </si>
  <si>
    <t>HSIP-R-4830(10) (47954-2580-94)</t>
  </si>
  <si>
    <t>Inskip Road at Norfolk Southern Railroad, LM 0.93 in Knoxville</t>
  </si>
  <si>
    <t>04830</t>
  </si>
  <si>
    <t>Inskip Rd</t>
  </si>
  <si>
    <t>HSIP-R00S(523) (47954-2577-94)</t>
  </si>
  <si>
    <t>Royal Crown Road at Norfolk Southern Railroad, LM 0.70 in Knoxville</t>
  </si>
  <si>
    <t>0A366</t>
  </si>
  <si>
    <t>Royal Crown Rd</t>
  </si>
  <si>
    <t>HSIP-R-4828(10) (47947-2472-94)</t>
  </si>
  <si>
    <t>Gallaher View Road at Norfolk Southern Railroad, LM 0.01 near Knoxville</t>
  </si>
  <si>
    <t>04828</t>
  </si>
  <si>
    <t>Gallaher View Rd</t>
  </si>
  <si>
    <t>HSIP-R00S(529) (47947-2474-94)</t>
  </si>
  <si>
    <t>Luttrell Road at Norfolk Southern Railroad, LM 0.06 near Knoxville</t>
  </si>
  <si>
    <t>0D461</t>
  </si>
  <si>
    <t>Luttrell Rd</t>
  </si>
  <si>
    <t>HSIP-R00S(522) (47947-2473-94)</t>
  </si>
  <si>
    <t>Dan McBee Road at Norfolk Southern Railroad, LM 0.02 near Blaine</t>
  </si>
  <si>
    <t>0D380</t>
  </si>
  <si>
    <t>Dan McBee Rd</t>
  </si>
  <si>
    <t>HSIP-R00S(525) (33948-2467-94)</t>
  </si>
  <si>
    <t>Industrial Boulevard at Norfolk Southern Railroad, LM 0.14</t>
  </si>
  <si>
    <t>0D740</t>
  </si>
  <si>
    <t>Industrial Blvd</t>
  </si>
  <si>
    <t>HSIP-R-5778(10) (33948-2466-94)</t>
  </si>
  <si>
    <t>Leggett Road at Norfolk Southern Railroad, LM 0.23</t>
  </si>
  <si>
    <t>HSIP-R-2219(12) (33948-2465-94)</t>
  </si>
  <si>
    <t>Retro-Hughes Road at Norfolk Southern Railroad, LM 5.94</t>
  </si>
  <si>
    <t>02219</t>
  </si>
  <si>
    <t>Retro-Hughes Rd</t>
  </si>
  <si>
    <t>HSIP-R00S(528) (32951-2512-94)</t>
  </si>
  <si>
    <t>James Street at Norfolk Southern Railroad, LM 0.18 in Morristown</t>
  </si>
  <si>
    <t>0A823</t>
  </si>
  <si>
    <t>James St</t>
  </si>
  <si>
    <t>HSIP-R00S(521) (32951-2511-94)</t>
  </si>
  <si>
    <t>Henry Street at Norfolk Southern Railroad, LM 0.25 in Morristown</t>
  </si>
  <si>
    <t>0A683</t>
  </si>
  <si>
    <t>Henry St</t>
  </si>
  <si>
    <t>HSIP-R00S(516) (32951-2510-94)</t>
  </si>
  <si>
    <t>South Haun Drive at Norfolk Southern Railroad, LM 0.70 in Morristown</t>
  </si>
  <si>
    <t>0A836</t>
  </si>
  <si>
    <t>S Haun Dr</t>
  </si>
  <si>
    <t>HSIP-R00S(527) (30950-2587-94)</t>
  </si>
  <si>
    <t>Hankins Street at Norfolk Southern Railroad, LM 0.12 in Greeneville</t>
  </si>
  <si>
    <t>0B220</t>
  </si>
  <si>
    <t>Hankins St</t>
  </si>
  <si>
    <t>HSIP-R-3863(5) (30950-2585-94)</t>
  </si>
  <si>
    <t>Church Street at Norfolk Southern Railroad, LM 0.73 in Greeneville</t>
  </si>
  <si>
    <t>HSIP-R-1391(4) (30950-2584-94)</t>
  </si>
  <si>
    <t>Snapps Ferry Road at Norfolk Southern Railroad, LM 1.30 in Greeneville</t>
  </si>
  <si>
    <t>01391</t>
  </si>
  <si>
    <t>Snapps Ferry Rd</t>
  </si>
  <si>
    <t>HSIP-R00S(526) (30950-2586-94)</t>
  </si>
  <si>
    <t>Old Stage Road at Norfolk Southern Railroad, LM 0.28 in Greeneville</t>
  </si>
  <si>
    <t>0A474</t>
  </si>
  <si>
    <t>Old Stage Rd</t>
  </si>
  <si>
    <t>State Funded (98RR20-S3-003)</t>
  </si>
  <si>
    <t>Carroll-Henry Co. RR Auth - SFY 2020 Rail Preservation - Track/Turnout Construction at McKenzie Line / Dresden Branch</t>
  </si>
  <si>
    <t>State Funded (58007-4226-04)</t>
  </si>
  <si>
    <t>M20RMR2_C58SR_2019StrikeForce_MarionSR27</t>
  </si>
  <si>
    <t>Old Burlington Road at West Tennessee Railroad, LM 4.72 near Milan</t>
  </si>
  <si>
    <t>Old Burlington Rd</t>
  </si>
  <si>
    <t>Fruitland Edison Road at West Tennessee Railroad, LM 5.67, near Humboldt</t>
  </si>
  <si>
    <t>00856</t>
  </si>
  <si>
    <t>Fruitland Edison Rd</t>
  </si>
  <si>
    <t>Old Harding Pike at CSX R/R, LM 1.76 in Nashville</t>
  </si>
  <si>
    <t>04895</t>
  </si>
  <si>
    <t>Old Harding Pk</t>
  </si>
  <si>
    <t>Clifton Avenue at CSX R/R, LM 1.44 in Nashville</t>
  </si>
  <si>
    <t>Clifton Ave</t>
  </si>
  <si>
    <t>Porter Road at CSX R/R, LM 0.55 in Nashville</t>
  </si>
  <si>
    <t>04940</t>
  </si>
  <si>
    <t>Porter Rd</t>
  </si>
  <si>
    <t>Williams Avenue at CSX R/R, LM 0.15 in Nashville</t>
  </si>
  <si>
    <t>0A447</t>
  </si>
  <si>
    <t>Williams Ave</t>
  </si>
  <si>
    <t>Tulip Grove Road at NERR, LM 2.00 in Nashville</t>
  </si>
  <si>
    <t>04876</t>
  </si>
  <si>
    <t>Tulip Grove Rd</t>
  </si>
  <si>
    <t>McGavock Pike at NERR, LM 3.27 in Nashville</t>
  </si>
  <si>
    <t>04938</t>
  </si>
  <si>
    <t>McGavock Pk</t>
  </si>
  <si>
    <t>Stewarts Ferry Pike at NERR, LM 1.43 in Nashville</t>
  </si>
  <si>
    <t>03292</t>
  </si>
  <si>
    <t>Stewarts Ferry Pk</t>
  </si>
  <si>
    <t>State Funded (63CMAQ-S3-007)</t>
  </si>
  <si>
    <t>Clarksville FFY17; SFY20 5307 CMAQ TN2019-014 Capital Funds</t>
  </si>
  <si>
    <t>HSIP-R-127(23) (26013-2517-94)</t>
  </si>
  <si>
    <t>(AEDC Road) at CSX Railroad, LM 0.85 in Decherd</t>
  </si>
  <si>
    <t>Railroad crossing safety improvement project;  Section 130</t>
  </si>
  <si>
    <t>(Chulahoma Road) at Norfolk Southern Railroad, LM 3.56</t>
  </si>
  <si>
    <t>SR196</t>
  </si>
  <si>
    <t>Hummingbird Lane at CSX R/R, LM 0.06 in Dickson</t>
  </si>
  <si>
    <t>0B269</t>
  </si>
  <si>
    <t>Hummingbird Ln</t>
  </si>
  <si>
    <t>Dickson Avenue at CSX R/R, LM 0.33 in Dickson</t>
  </si>
  <si>
    <t>0A625</t>
  </si>
  <si>
    <t>Dickson Ave</t>
  </si>
  <si>
    <t>HSIP-R-35(74) (15008-2234-94)</t>
  </si>
  <si>
    <t>(McMahan Avenue) at Norfolk Southern Railroad, LM 1.10 in Newport</t>
  </si>
  <si>
    <t>035</t>
  </si>
  <si>
    <t>HSIP-R-2433(10) (07950-2508-94)</t>
  </si>
  <si>
    <t>Florence Avenue at Norfolk Southern Railroad, LM 1.68 in Jellico</t>
  </si>
  <si>
    <t>02433</t>
  </si>
  <si>
    <t>Florence Ave</t>
  </si>
  <si>
    <t>HSIP-R00S(520) (01946-2450-94)</t>
  </si>
  <si>
    <t>Lower Briceville Road at Norfolk Southern Railroad, LM 0.62 near Rocky Top</t>
  </si>
  <si>
    <t>0A031</t>
  </si>
  <si>
    <t>Lower Briceville Rd</t>
  </si>
  <si>
    <t>Mill, C, OGFC,</t>
  </si>
  <si>
    <t>From Sevier County Line to near SR-9</t>
  </si>
  <si>
    <t>From near Upper Higgins Creek Road to North Carolina State Line</t>
  </si>
  <si>
    <t>From near SR-36 to Tilson Mountain Road</t>
  </si>
  <si>
    <t>From Knox County Line to Jefferson County Line</t>
  </si>
  <si>
    <t>From near I-26 to near SR-357</t>
  </si>
  <si>
    <t>NH-I-75-2(46) (53I075-F8-002)</t>
  </si>
  <si>
    <t>Mill, C, OGFC, OGFCE -Sho</t>
  </si>
  <si>
    <t>From Tennessee River Bridge to near SR-73</t>
  </si>
  <si>
    <t>NH-I-40-8(181) (15100-8106-44)</t>
  </si>
  <si>
    <t>Jefferson County Line to Near SR-32</t>
  </si>
  <si>
    <t>NH-I-81-1(132) (82I081-F8-002)</t>
  </si>
  <si>
    <t>Mill, C, OGFC, OGFCE - Sho</t>
  </si>
  <si>
    <t>From near SR-357 to near SR-394</t>
  </si>
  <si>
    <t>HSIP-R-3698(2) (73953-2553-94)</t>
  </si>
  <si>
    <t>Rockwood Avenue at Norfolk Southern Railroad, LM 0.06 in Rockwood</t>
  </si>
  <si>
    <t>03698</t>
  </si>
  <si>
    <t>Rockwood Ave</t>
  </si>
  <si>
    <t>HSIP-R-3706(10) (73953-2552-94)</t>
  </si>
  <si>
    <t>Wheeler Street at Norfolk Southern Railroad, LM 0.06 in Rockwood</t>
  </si>
  <si>
    <t>03706</t>
  </si>
  <si>
    <t>Wheeler St</t>
  </si>
  <si>
    <t>State Funded (02SAB1-S3-006)</t>
  </si>
  <si>
    <t>BG A186-1.77, Himesville Road over Morgan Branch</t>
  </si>
  <si>
    <t>0A186</t>
  </si>
  <si>
    <t>Himesville Road</t>
  </si>
  <si>
    <t>State Funded (59SAB1-S3-005)</t>
  </si>
  <si>
    <t>BG A035-1.18, Moss Road over Branch</t>
  </si>
  <si>
    <t>Moss Road</t>
  </si>
  <si>
    <t>From Hamilton County Line to west of White Oak Road</t>
  </si>
  <si>
    <t>From east of Hiwassee River to east of Roberts Road</t>
  </si>
  <si>
    <t>From near Airport Road to Park Drive</t>
  </si>
  <si>
    <t>From south of Polymer Drive to north of Sharon Avenue</t>
  </si>
  <si>
    <t>Concrete Rehab; Mill Overlay, Full Depth PCC Replacement, Diamond Grinding, Saw and Seal Joints</t>
  </si>
  <si>
    <t>From south of I-75 overpass to Georgia State Line</t>
  </si>
  <si>
    <t>From SR-60 to SR-308</t>
  </si>
  <si>
    <t>From SR-2 to SR-17</t>
  </si>
  <si>
    <t>From near Bright Hope Road to near Ricker Avenue</t>
  </si>
  <si>
    <t>From near SR-8 (Main Street) to SR-8 (Martin Luther King Boulevard)</t>
  </si>
  <si>
    <t>From SR-27 to north of First Street  East</t>
  </si>
  <si>
    <t>Fibermat/SAMI &amp; TLD</t>
  </si>
  <si>
    <t>From SR-1 to Van Buren County Line</t>
  </si>
  <si>
    <t>From near Robinson Road to SR-55</t>
  </si>
  <si>
    <t>From Marion County Line to east of Wilson Road</t>
  </si>
  <si>
    <t>From near I-24 to near the Elk River</t>
  </si>
  <si>
    <t>From near Franklin State Forest to near Orme Mountain Road</t>
  </si>
  <si>
    <t>From west of Spangler Road to east of Marion County Park Road</t>
  </si>
  <si>
    <t>From near Lock and Dam Road to near Ketner Mill Lane</t>
  </si>
  <si>
    <t>From east of Wilson Allen Lane to west of Laynes Cove Road</t>
  </si>
  <si>
    <t>From Coffee County Line to west of Himes Lane</t>
  </si>
  <si>
    <t>Concrete Rehab; BM-2 Overlay @ 226.00 lbs/sy, 411TL Overlay @ 85 lbs/sy</t>
  </si>
  <si>
    <t>From Alabama State Line to North of Ford Spring Road</t>
  </si>
  <si>
    <t>TL 75</t>
  </si>
  <si>
    <t>From SR-111 to near SR-30</t>
  </si>
  <si>
    <t>From east of SR-145 to east of Cummings Hollow Road</t>
  </si>
  <si>
    <t>From SR-1 to near Security Circle (Includes Westbound Section)</t>
  </si>
  <si>
    <t>SR-380</t>
  </si>
  <si>
    <t>From south of Dry Branch to north of Joe York Road</t>
  </si>
  <si>
    <t>From south of Sawmill Ridge Road to north of Squirrel Flat Road</t>
  </si>
  <si>
    <t>From near I-40 to Cumberland County Line</t>
  </si>
  <si>
    <t>From west of Hassler Road to west of Roger Norrod Lane</t>
  </si>
  <si>
    <t>SR-164</t>
  </si>
  <si>
    <t>From I-40 to SR-24</t>
  </si>
  <si>
    <t>From SR-28 to north of Old Mail Road</t>
  </si>
  <si>
    <t>From Circle Drive to SR-1</t>
  </si>
  <si>
    <t>From west of Summers Lane to SR-26</t>
  </si>
  <si>
    <t>From East Bryant Street to near East Church Street</t>
  </si>
  <si>
    <t>From east of SR-83 to west of Brent Taylor Road</t>
  </si>
  <si>
    <t>From south of Boyd Street to near SR-53</t>
  </si>
  <si>
    <t>From Hamilton County Line to near Boss Road</t>
  </si>
  <si>
    <t>From south of Norfolk Southern Railroad to south of I-24</t>
  </si>
  <si>
    <t>From east of County Road 435 to Maint Street</t>
  </si>
  <si>
    <t>STP-NH/HSIP-58(56) (33039-3214-94, 33039-8214-14)</t>
  </si>
  <si>
    <t>From SR-17 to near 21st Street West</t>
  </si>
  <si>
    <t>From Marion County Line to Georgia State Line</t>
  </si>
  <si>
    <t>SR-134</t>
  </si>
  <si>
    <t>From SR-156 to Hamilton County Line</t>
  </si>
  <si>
    <t>From north of Oak Ridge Drive to south of Holly Lane</t>
  </si>
  <si>
    <t>From Marion County Line to SR-56</t>
  </si>
  <si>
    <t>CIR/TLD Candidate or Mill &amp; 411D</t>
  </si>
  <si>
    <t>From north of Hideout Road to Cannon County Line</t>
  </si>
  <si>
    <t>From north of Alvin Coker Drive to north of Interstate Drive</t>
  </si>
  <si>
    <t>TL 1.25"</t>
  </si>
  <si>
    <t>From west of Money Lane to near SR-56</t>
  </si>
  <si>
    <t>From north of Wildwood Road  to north of Lawrence Lane</t>
  </si>
  <si>
    <t>CIR/D Mix</t>
  </si>
  <si>
    <t>Alabama State line to I-24</t>
  </si>
  <si>
    <t>From near SR-15 to SR-50</t>
  </si>
  <si>
    <t>SR-433</t>
  </si>
  <si>
    <t>Moore County Line to near SR-121</t>
  </si>
  <si>
    <t>MICRO / THIN</t>
  </si>
  <si>
    <t>From Pickett County Line to SR-28</t>
  </si>
  <si>
    <t>From west of Willard Hill Drive to Fentress County Line</t>
  </si>
  <si>
    <t>MCRO/THIN</t>
  </si>
  <si>
    <t>From SR-111 to SR-28</t>
  </si>
  <si>
    <t>SR-295</t>
  </si>
  <si>
    <t>From Putnam County Line to SR-85</t>
  </si>
  <si>
    <t>PRESV/MICRO</t>
  </si>
  <si>
    <t>From near Poplar Street to Overton County Line</t>
  </si>
  <si>
    <t>From west of Old Grimsley Road to SR-28</t>
  </si>
  <si>
    <t>From Little Road to north of Lacy Drive</t>
  </si>
  <si>
    <t>From SR-290 to SR-135</t>
  </si>
  <si>
    <t>SR-477</t>
  </si>
  <si>
    <t>From Putnam County Line to north of Spring Creek Road</t>
  </si>
  <si>
    <t>From south of Kinniard Road to Jackson County Line</t>
  </si>
  <si>
    <t>SR-1, From west of SR-24 to east of Village Way and SR-24, From east of Obed Street to SR-1</t>
  </si>
  <si>
    <t>HSIP-419(11) (18077-3205-94, 18077-4205-04)</t>
  </si>
  <si>
    <t>From SR-28 to SR-101</t>
  </si>
  <si>
    <t>SR-419</t>
  </si>
  <si>
    <t>HSIP-282(2) (18024-3211-94); State Funded (18024-4211-04)</t>
  </si>
  <si>
    <t>From Dunbar Road to SR-101</t>
  </si>
  <si>
    <t>From SR-56 to Clay County Line</t>
  </si>
  <si>
    <t>From Vandever Road to Circle Drive</t>
  </si>
  <si>
    <t>From Bledsoe County Line to north of Hillendale Road</t>
  </si>
  <si>
    <t>State Funded (75100-4118-04)</t>
  </si>
  <si>
    <t>overhead sign replacement</t>
  </si>
  <si>
    <t>M20LTHQ_C75I_SIGN REPAIR I-24 LM 16.43</t>
  </si>
  <si>
    <t>NH-I-40-3(172) (41I040-F8-002)</t>
  </si>
  <si>
    <t>From Humphreys County Line to Dickson County Line</t>
  </si>
  <si>
    <t>State Funded (31004-4214-04)</t>
  </si>
  <si>
    <t>SR-56 to east of Firetower Road</t>
  </si>
  <si>
    <t>State Funded (71005-4235-04)</t>
  </si>
  <si>
    <t>From south of East Main Street to Overton County Line</t>
  </si>
  <si>
    <t>State Funded (98RR20-S3-002)</t>
  </si>
  <si>
    <t>Carroll-Henry Co. RR Auth / KWT Railway SFY2020 Rehab of MP 116.5 to 130.5 - Dresden Branch; MP 49-86 - Paris Branch</t>
  </si>
  <si>
    <t>State Funded (72RC20-S3-002)</t>
  </si>
  <si>
    <t>Town of Spring City/Norfolk Southern - SFY 2020 - Connectivity - Construct 2,800' Rail Spur to Spring City Ind. Park</t>
  </si>
  <si>
    <t>State Funded (90RR20-S3-002)</t>
  </si>
  <si>
    <t>East TN Railroad Auth. SFY 2020 Rehab - 1,729'  Rail; Install 700 Ties; Surface 4 Miles; Ditch 800' &amp; Distribute 400 Tons Ballast</t>
  </si>
  <si>
    <t>South of SR-50 to north of Winchester Square</t>
  </si>
  <si>
    <t>From near Country Club Road to near Corolla Road</t>
  </si>
  <si>
    <t>From Cumberland River Bridge to Near SR-53</t>
  </si>
  <si>
    <t>SR-262</t>
  </si>
  <si>
    <t>From north of South Jefferson Avenue to south of SR-24</t>
  </si>
  <si>
    <t>From SR-28 to near Lake Francis Road</t>
  </si>
  <si>
    <t>From near New Salem Road to Near SR-56</t>
  </si>
  <si>
    <t>From Overton County Line to Fentress County Line</t>
  </si>
  <si>
    <t>HSIP-6(149) (60103-3213-94, 60103-4213-04)</t>
  </si>
  <si>
    <t>From  bridge over CSXT Railroad to near Old Williamsport Pike</t>
  </si>
  <si>
    <t>SR6 to SR243</t>
  </si>
  <si>
    <t>HSIP-6(150) (60103-3212-94, 60103-4212-04)</t>
  </si>
  <si>
    <t>From Canaan Road to Bridge over CSXT Railroad</t>
  </si>
  <si>
    <t>HSIP-16(66) (94008-3203-94, 94008-4203-04)</t>
  </si>
  <si>
    <t>From SR-11 to Rutherford County Line.</t>
  </si>
  <si>
    <t>HSIP-76(117) (81004-3249-94, 81004-4249-04)</t>
  </si>
  <si>
    <t>From Shepherd Hollow Road to Montgomery County Line.</t>
  </si>
  <si>
    <t>HSIP-240(4) (50016-3213-94, 50016-4213-04)</t>
  </si>
  <si>
    <t>From SR-15 to SR-242</t>
  </si>
  <si>
    <t>HSIP-1(433) (43003-3244-94, 43003-4244-04)</t>
  </si>
  <si>
    <t>From Scepter Road to near Powell Avenue</t>
  </si>
  <si>
    <t>State Funded (75012-4205-04)</t>
  </si>
  <si>
    <t>From Marshall County Line to SR-16</t>
  </si>
  <si>
    <t>State Funded (59010-4215-04)</t>
  </si>
  <si>
    <t>From SR-11 to Rutherford County Line</t>
  </si>
  <si>
    <t>HSIP-7(46) (60003-3223-94, 60003-4223-04)</t>
  </si>
  <si>
    <t>From Giles County Line to near Rankin Drive</t>
  </si>
  <si>
    <t>HSIP-13(85) (68001-3257-94, 68001-4257-04)</t>
  </si>
  <si>
    <t>From SR-20 to near Clayton Drive</t>
  </si>
  <si>
    <t>From SR-130 to SR-10</t>
  </si>
  <si>
    <t>From Lincoln County Line to Moor County Line</t>
  </si>
  <si>
    <t>From Robin Hood Road to near SR-47</t>
  </si>
  <si>
    <t>NH/HSIP-155(33) (19047-3244-94, 19047-8244-14)</t>
  </si>
  <si>
    <t>From I-65 to near SR-11</t>
  </si>
  <si>
    <t>STP/HSIP-98(10) (50006-3211-94, 50006-8211-14)</t>
  </si>
  <si>
    <t>From south of Ramah Road to SR-6</t>
  </si>
  <si>
    <t>SR-98</t>
  </si>
  <si>
    <t>STP/HSIP-252(16) (94028-3222-94, 94028-8222-14)</t>
  </si>
  <si>
    <t>From north of Raintree Parkway to near SR-6 (Franklin Road)</t>
  </si>
  <si>
    <t>NH/HSIP-76(115) (81031-3211-94, 81031-8211-14)</t>
  </si>
  <si>
    <t>From Old SR-76 to near Water Street</t>
  </si>
  <si>
    <t>State Funded (99555130520)</t>
  </si>
  <si>
    <t>Tennessee Aviation System Plan (TASP) / Economic Impact Study</t>
  </si>
  <si>
    <t>State Fiscal Year 2020 Direct Appropriation Grant for Cadet Programs ($25,700.00) and Operations, Communications and Maintenance ($74,300.00)</t>
  </si>
  <si>
    <t>TN Civil Air Patrol FY20 GF Direct Appropriation</t>
  </si>
  <si>
    <t>STP-M-9309(24) (95LPLM-F3-099)</t>
  </si>
  <si>
    <t>(E-Grants) The proposed improvements are to include resurfacing, restoration, and rehabilitation of sidewalks along the  following roadway segments: Greenlawn Dr., From W. Main St. to Hill St.; N. Hatton Ave., From W. Main St. to Hill St.; N. College St., From E. Market St. to E. High St.; E. Market St., From N. Cumberland St. to Owen St.; Univiersity Ave, From S. Maple St. to S. Greenwood St.; CL Manier St., From McGregor St. to E. Baddour Pkwy. ADA pedestrian signal improvements at existing traffic signal in the project limits are expected at N  Cumberland St at Market St, as well as longitudinal crosswalk markings were applicable at pedestrian  crossings.</t>
  </si>
  <si>
    <t>Various locations in the city of Lebanon</t>
  </si>
  <si>
    <t>State Funded (53004-3248-04)</t>
  </si>
  <si>
    <t>The project will improve the intersection of Natalie Blvd. and SR 2/US11 to provide access to Project Dealer.  It will include traffic signals, widening, assigning lane designations and a concrete island with mountable curb.</t>
  </si>
  <si>
    <t>State Industrial Access Serving Project Dealer (Malibu Boats, LLC)</t>
  </si>
  <si>
    <t>SR002</t>
  </si>
  <si>
    <t>On-call civil engineering and training services contract - Evaluate TDOT Const. Contract proposal development processes; Streamline current processes; Document step-by-step const. contract procedures; Review current specs, policies, and programs; Review pay item number system; Update TDOT Construction Inspection Guide; Provide training of TDOT employees; Provide additional services to Construction Div.</t>
  </si>
  <si>
    <t>Civil Engineering and Training Services (Construction Division)</t>
  </si>
  <si>
    <t>Assessment of existing pedestrian facilities within the public right of way as well as public buildings to inventory needs for ADA compliance, produce recommendations, budgeting, and schedules for improvements - E-grants -193</t>
  </si>
  <si>
    <t>Brownsville ADA Self Evaluation and Transition Plan</t>
  </si>
  <si>
    <t>(West Street) at Norfolk Southern Railroad, LM 2.58 in Germantown</t>
  </si>
  <si>
    <t>HSIP-R00S(509) (90953-2547-94)</t>
  </si>
  <si>
    <t>LP Auer Road(0B808) at Norfolk Southern Railroad, LM 0.39 in Johnson City</t>
  </si>
  <si>
    <t>0B808</t>
  </si>
  <si>
    <t>LP Auer Rd</t>
  </si>
  <si>
    <t>HSIP-R-91(51) (90011-2218-94)</t>
  </si>
  <si>
    <t>(Market Street) at Norfolk Southern Railroad, LM 0.54 in Johnson City</t>
  </si>
  <si>
    <t>HSIP-R-236(8) (63037-2230-94)</t>
  </si>
  <si>
    <t>(Tiny Town Road) at RJ Corman R/R, LM 0.68 in Clarksville</t>
  </si>
  <si>
    <t>HSIP-11(111) (94007-3235-94)</t>
  </si>
  <si>
    <t>(Nolensville Road), From South of Sanford Road to South of Summerlyn Drive</t>
  </si>
  <si>
    <t>State Funded (98CMAQ-S3-008)</t>
  </si>
  <si>
    <t>RTA FFY18; SFY20 5307 CMAQ TN2019019 (S) Operating Funds</t>
  </si>
  <si>
    <t>State Funded (19IMPV-S3-006)</t>
  </si>
  <si>
    <t>MTA - SFY 2020 IMPROVE ACT (S) Capital Funds</t>
  </si>
  <si>
    <t>State Funded (98CRIT-S3-011)</t>
  </si>
  <si>
    <t>EHTRA, Inc. SFY 2020 CRIT (S) Operating Funds</t>
  </si>
  <si>
    <t>State Funded (32CRIT-S3-003)</t>
  </si>
  <si>
    <t>ETHRA, Inc. (Morristown) SFY 2020 CRIT (S) Operating Funds</t>
  </si>
  <si>
    <t>State Funded (98CRIT-S3-010)</t>
  </si>
  <si>
    <t>FTHRA - SFY 2020 CRIT (S) Operating Funds</t>
  </si>
  <si>
    <t>State Funded (47CRIT-S3-006)</t>
  </si>
  <si>
    <t>Knoxville-Knox Co. CAC 2020 - CRIT (S) Operating Funds</t>
  </si>
  <si>
    <t>State Funded (01CRIT-S3-004)</t>
  </si>
  <si>
    <t>City of Oak Ridge 2020 CRIT (S) Operating Funds</t>
  </si>
  <si>
    <t>Provides use of apportioned program funds to support workforce development, training and education activities as defined in Section 504(e)(1) under the Fixing America's Surface Transportation Act (FAST Act).</t>
  </si>
  <si>
    <t>Transportation Alternatives Program Workforce Development, Training and Education</t>
  </si>
  <si>
    <t>M20SAHQ_C07I_ER-TN19-3_DSSR&amp;FINAL_COST</t>
  </si>
  <si>
    <t>State Funded (65SAR1-S8-010)</t>
  </si>
  <si>
    <t>SA 6518(2), Fairview Road From: Solomon Hollow Road To: Bridge at LM 3.4</t>
  </si>
  <si>
    <t>A2380</t>
  </si>
  <si>
    <t>Fairview Road</t>
  </si>
  <si>
    <t>TAMP Mitigation</t>
  </si>
  <si>
    <t>study providing recommendations regarding how a Landslide Mitigation Program could be combined into the Rockfall Mitigation Program</t>
  </si>
  <si>
    <t>Landslide Mitigation Study</t>
  </si>
  <si>
    <t>STP-3556(8) (33LPLM-F3-258)</t>
  </si>
  <si>
    <t>Wilcox Tunnel in Chattanooga (Local ER - February 2019 Flood Event)</t>
  </si>
  <si>
    <t>STP-4133(10) (33LPLM-F3-254)</t>
  </si>
  <si>
    <t>Hamill Road in Chattanooga (Local ER - February 2019 Flood Event)</t>
  </si>
  <si>
    <t>Hamill Road</t>
  </si>
  <si>
    <t>STP-4135(10) (33LPLM-F3-250)</t>
  </si>
  <si>
    <t>Replace the roadway with a land bridge at the area of the unstable slope</t>
  </si>
  <si>
    <t>Lake Resort Drive in Chattanooga (Local ER - February 2019 Flood Event)</t>
  </si>
  <si>
    <t>Lake Resort Road</t>
  </si>
  <si>
    <t>STP-3623(12) (33LPLM-F3-246)</t>
  </si>
  <si>
    <t>Elder Mountain Road Site 3 in Chattanooga (Local ER - February 2019 Flood Event)</t>
  </si>
  <si>
    <t>STP-3623(11) (33LPLM-F3-242)</t>
  </si>
  <si>
    <t>Elder Mountain Road Site 2 in Chattanooga (Local ER - February 2019 Flood Event)</t>
  </si>
  <si>
    <t>STP-3623(10) (33LPLM-F3-234)</t>
  </si>
  <si>
    <t>Elder Mountain Road Site 1 in Chattanooga (Local ER - February 2019 Flood Event)</t>
  </si>
  <si>
    <t>Parent PIN for Local ER Projects - February 2019 Flood Event</t>
  </si>
  <si>
    <t>traffic analysis and conceptual design (Nashville Inner Loop Study)</t>
  </si>
  <si>
    <t>Various Interstates (I-65, I-24 and I-40)</t>
  </si>
  <si>
    <t>State Funded (09555013320)</t>
  </si>
  <si>
    <t>Hungtingdon: Taxiway Connector Replacement</t>
  </si>
  <si>
    <t>State Funded (945307-S3-020)</t>
  </si>
  <si>
    <t>Franklin Transit Auth FFY14; SFY20 5307 TN90X384 (S) Capital Funds</t>
  </si>
  <si>
    <t>State Funded (475339-S3-007)</t>
  </si>
  <si>
    <t>Knoxville FFY17; SFY20 5339 TN2019007 (S) Capital Funds</t>
  </si>
  <si>
    <t>State Funded (79555017920)</t>
  </si>
  <si>
    <t>Memphis (Baker): Pavement Study &amp; Design</t>
  </si>
  <si>
    <t>State Funded (985339-S3-030)</t>
  </si>
  <si>
    <t>UCHRA FFY16-17; SFY20 - 5339 TN2019-011 (S&amp;F) Capital Funds</t>
  </si>
  <si>
    <t>State Funded (985339-S3-029)</t>
  </si>
  <si>
    <t>SWHRA FFY16-17; SFY20 5339 TN2019-011 (S&amp;F) Capital Funds</t>
  </si>
  <si>
    <t>State Funded (985339-S3-028)</t>
  </si>
  <si>
    <t>SETHRA FFY16-17 SFY20 5339 TN2019-011 (S&amp;F) Capital Funds</t>
  </si>
  <si>
    <t>HSIP-60(37) (06009-3247-94)</t>
  </si>
  <si>
    <t>From Near Vista Street to Near Guthrie Street Northwest in Cleveland</t>
  </si>
  <si>
    <t>NH-13(83) (63011-8250-14)</t>
  </si>
  <si>
    <t>From near SR-12 to SR-48</t>
  </si>
  <si>
    <t>HSIP-R-1111(3) (16952-2501-94)</t>
  </si>
  <si>
    <t>East Hogan Street at Sequatchie Valley Railroad, LM 0.12 in Tullahoma</t>
  </si>
  <si>
    <t>HSIP-R00S(505) (58955-2511-94)</t>
  </si>
  <si>
    <t>East 8th Street at Sequatchie Valley Railroad, LM 0.09 in South Pittsburg</t>
  </si>
  <si>
    <t>0A423</t>
  </si>
  <si>
    <t>East 8th Street</t>
  </si>
  <si>
    <t>HSIP-R00S(504) (58955-2510-94)</t>
  </si>
  <si>
    <t>East 10th Street at Sequatchie Valley Railroad, LM 1.24 in South Pittsburg</t>
  </si>
  <si>
    <t>0A426</t>
  </si>
  <si>
    <t>10th Street</t>
  </si>
  <si>
    <t>State Funded (61SAR1-S8-025)</t>
  </si>
  <si>
    <t>SA 61037-1, S. Nopone Valley Road from Roberts Road to SR 30</t>
  </si>
  <si>
    <t>02273</t>
  </si>
  <si>
    <t>S. Nopone Valley Road</t>
  </si>
  <si>
    <t>State Funded (13SAB1-S3-012)</t>
  </si>
  <si>
    <t>130A4990001</t>
  </si>
  <si>
    <t>Replace Bridge No. 130A4990001</t>
  </si>
  <si>
    <t>BG A499-0.48, Water Street Bridge over Davis Creek</t>
  </si>
  <si>
    <t>0A499</t>
  </si>
  <si>
    <t>Water Street</t>
  </si>
  <si>
    <t>State Funded (98100-4153-04)</t>
  </si>
  <si>
    <t>Region 1 Future Disaster Project</t>
  </si>
  <si>
    <t>State Funded (56SAR1-S8-008)</t>
  </si>
  <si>
    <t>SA 56017-4, Akersville Road from Lafayette City limits to Lick Branch Road</t>
  </si>
  <si>
    <t>01054</t>
  </si>
  <si>
    <t>Akersville Road</t>
  </si>
  <si>
    <t>HSIP-R00S(506) (58955-2512-94)</t>
  </si>
  <si>
    <t>1st Street at Sequatchie Valley Railroad, LM 0.11 in South Pittsburg</t>
  </si>
  <si>
    <t>0A402</t>
  </si>
  <si>
    <t>1st St</t>
  </si>
  <si>
    <t>HSIP-R00S(507) (58955-2513-94)</t>
  </si>
  <si>
    <t>E. 3rd Street at Sequatchie Valley Railroad, LM 0.45 in South Pittsburg</t>
  </si>
  <si>
    <t>3rd St</t>
  </si>
  <si>
    <t>State Funded (985339-S3-027)</t>
  </si>
  <si>
    <t>SCTDD FFY16-17, SFY20 5339 2TN 019-011 (S&amp;F )Capital Fund</t>
  </si>
  <si>
    <t>State Funded (985339-S3-026)</t>
  </si>
  <si>
    <t>NWTHRA FFY16-17, SFY20 5339 N2019-011 S(&amp;F) Capital Funds</t>
  </si>
  <si>
    <t>State Funded (985339-S3-025)</t>
  </si>
  <si>
    <t>MCHRA FFY16-17, SFY20 5339 TN2019-011 (S&amp;F )Capital Funds</t>
  </si>
  <si>
    <t>State Funded (985339-S3-024)</t>
  </si>
  <si>
    <t>FTHRA FFY16-17, SFY20 5339 TN2019-011 S&amp;F Capital Funds</t>
  </si>
  <si>
    <t>State Funded (985339-S3-023)</t>
  </si>
  <si>
    <t>ETHRA FFY16-17, SFY20 5339 TN2019-011 S&amp;F Capital Funds</t>
  </si>
  <si>
    <t>State Funded (985339-S3-022)</t>
  </si>
  <si>
    <t>DHRA FFY16-17, SFY20 5339 TN2019-011 S&amp;F Capital Funds</t>
  </si>
  <si>
    <t>Memphis (Baker): FY20 Maintenance</t>
  </si>
  <si>
    <t>State Funded (35555074020)</t>
  </si>
  <si>
    <t>Bolivar: FY2020 Maintenance</t>
  </si>
  <si>
    <t>BR-STP-15(211) (58006-3211-94)</t>
  </si>
  <si>
    <t>58I00240001, 58I00240002</t>
  </si>
  <si>
    <t>I-24 Overpasses, LM 1.81 in Monteagle</t>
  </si>
  <si>
    <t>BR-STP-247(19) (94031-3211-94)</t>
  </si>
  <si>
    <t>(Duplex Road),Bridge over I-65, LM 2.38</t>
  </si>
  <si>
    <t>STP/HSIP-180(13) (49180-3202-94, 49180-8202-14)</t>
  </si>
  <si>
    <t>0.5" Mill, Scrub Seal, TLD</t>
  </si>
  <si>
    <t>From SR-88 to SR-3</t>
  </si>
  <si>
    <t>State Funded (47555078420)</t>
  </si>
  <si>
    <t>Knoxville: RWY 5L23R Reconstruction Program Project 4</t>
  </si>
  <si>
    <t>HSIP-57(80) (55008-3245-94, 55008-4245-04)</t>
  </si>
  <si>
    <t>From Hardeman County Line to west of Luther Ingle Road</t>
  </si>
  <si>
    <t>HSIP-78(26) (66014-3209-94, 66014-4209-04, 66014-4210-04)</t>
  </si>
  <si>
    <t>66SR0780001, 66SR0780003</t>
  </si>
  <si>
    <t>From the Dyer County Line to North of the Obion County Line in Lake County</t>
  </si>
  <si>
    <t>Obion, Lake</t>
  </si>
  <si>
    <t>STP-NH/HSIP-22(93) (09006-3220-94, 09006-8220-14)</t>
  </si>
  <si>
    <t>HIR /TLD overlay</t>
  </si>
  <si>
    <t>From End of Curb and Gutter to Bennets Lane</t>
  </si>
  <si>
    <t>HSIP-R-4163(2) (19960-2580-94)</t>
  </si>
  <si>
    <t>Bransford Avenue at NERR, LM 0.58 in Nashville</t>
  </si>
  <si>
    <t>04163</t>
  </si>
  <si>
    <t>Bransford Ave</t>
  </si>
  <si>
    <t>State Funded (195307-S3-054)</t>
  </si>
  <si>
    <t>MTA SFY20, FFY15 Op; FFY15-16 Cap 5307 TN2018-028</t>
  </si>
  <si>
    <t>State Funded (R3I840-M3-002)</t>
  </si>
  <si>
    <t>M22LTHQ_R3I_M&amp;L_840INTERSTATE</t>
  </si>
  <si>
    <t>State Funded (98303-4174-04)</t>
  </si>
  <si>
    <t>M20LTHQ_R3I_M&amp;L_840INTERSTATE</t>
  </si>
  <si>
    <t>State Funded (26CMA1-M3-005)</t>
  </si>
  <si>
    <t>M20CMHQ_C26SR_SPCFRANKLINCO</t>
  </si>
  <si>
    <t>State Funded (74555076520)</t>
  </si>
  <si>
    <t>Springfield: Obstruction Removal Project &amp; UAS Approach Survey</t>
  </si>
  <si>
    <t>State Funded (39555034420)</t>
  </si>
  <si>
    <t>Beech River: Grounds Maintenance Equipment</t>
  </si>
  <si>
    <t>State Funded (75555015620)</t>
  </si>
  <si>
    <t>Murfreesboro: Taxiway F Area Development</t>
  </si>
  <si>
    <t>Richard E. Vaughn</t>
  </si>
  <si>
    <t>State Funded (26013-4216-04)</t>
  </si>
  <si>
    <t>Alternate: TL 65# or Microsurface 24#</t>
  </si>
  <si>
    <t>From SR-16 to north of Farm Lane</t>
  </si>
  <si>
    <t>State Funded (88002-4245-04)</t>
  </si>
  <si>
    <t>Alternate: TL #65 or Micro 22#</t>
  </si>
  <si>
    <t>From near SR-285 to Bledsoe County Line</t>
  </si>
  <si>
    <t>State Funded (89024-4215-04)</t>
  </si>
  <si>
    <t>From SR-1 to near Collins River</t>
  </si>
  <si>
    <t>STP-50(70) (16006-8206-14)</t>
  </si>
  <si>
    <t>From near I-24 to west of County Jail Lane</t>
  </si>
  <si>
    <t>HSIP-135(29) (71011-3237-94, 71011-4137-04, 71011-4237-04)</t>
  </si>
  <si>
    <t>71I00400027, 71I00400069</t>
  </si>
  <si>
    <t>From south of Grider Road to north of State Street</t>
  </si>
  <si>
    <t>HSIP-39(18) (54017-3213-94, 54017-4213-04)</t>
  </si>
  <si>
    <t>From Maple Street to East of County Road 469</t>
  </si>
  <si>
    <t>State Funded (14007-4205-04)</t>
  </si>
  <si>
    <t>From Jackson County Line to Macon County Line</t>
  </si>
  <si>
    <t>SR-151</t>
  </si>
  <si>
    <t>HSIP-151(6) (44009-3217-94, 44009-4217-04)</t>
  </si>
  <si>
    <t>STP-52(90) (25004-4228-04, 25004-8228-14)</t>
  </si>
  <si>
    <t>25SR0520009</t>
  </si>
  <si>
    <t>From SR-296 to Morgan County Line</t>
  </si>
  <si>
    <t>STP-296(11) (25009-8209-14)</t>
  </si>
  <si>
    <t>From SR-28 to SR-52</t>
  </si>
  <si>
    <t>SR-296</t>
  </si>
  <si>
    <t>STP/HSIP-294(6) (14029-3207-94, 14029-8207-14)</t>
  </si>
  <si>
    <t>From Overton County Line to Willow Grove Road</t>
  </si>
  <si>
    <t>SR-294</t>
  </si>
  <si>
    <t>STP-294(5) (67013-8211-14)</t>
  </si>
  <si>
    <t>From Oakley Allons Road to Clay County Line</t>
  </si>
  <si>
    <t>NH/HSIP-111(114) (67001-3295-94, 67001-8295-14)</t>
  </si>
  <si>
    <t>From North of East Netherland Road to South of SR-84</t>
  </si>
  <si>
    <t>STP-136(24) (93008-8222-14)</t>
  </si>
  <si>
    <t>Microsurface @ 22lbs/sy /  Microsurface @ 32 lbs/sy</t>
  </si>
  <si>
    <t>Microsurface @ 22lbs/sy (LM 0.00 - 11.41), microsurface @ 32 lbs/sy (LM 11.448 - 15.740)</t>
  </si>
  <si>
    <t>From Warren County Line to near SR-135</t>
  </si>
  <si>
    <t>STP/HSIP-30(86) (70002-3232-94, 70002-8232-14)</t>
  </si>
  <si>
    <t>From Greasy Creek Road to North of SR-40 (US-64)</t>
  </si>
  <si>
    <t>STP/HSIP-262(13) (44017-3216-94, 44017-8216-14)</t>
  </si>
  <si>
    <t>From Macon County Line to Cumberland River Bridge</t>
  </si>
  <si>
    <t>HSIP-R-1233(10) (54954-2511-94)</t>
  </si>
  <si>
    <t>Green Street at Norfolk Southern Railroad, LM 0.250 in Niota</t>
  </si>
  <si>
    <t>01233</t>
  </si>
  <si>
    <t>Green St</t>
  </si>
  <si>
    <t>HSIP-374(19) (63374-3224-94, 63374-4224-04, 63374-4225-04)</t>
  </si>
  <si>
    <t>63SR0120019, 63SR0130021, 63SR0130022, 63SR3740007, 63SR3740008, 63SR3740009, 63SR3740010</t>
  </si>
  <si>
    <t>From Bridge over SR-13 (US-79) to Bridge over SR-12 (US-41A)</t>
  </si>
  <si>
    <t>NH/HSIP-24(80) (19041-3281-94, 19041-8281-14)</t>
  </si>
  <si>
    <t>From near Stones River Road  to Highland View Drive</t>
  </si>
  <si>
    <t>HSIP-7(42) (28003-3229-94, 28003-4229-04)</t>
  </si>
  <si>
    <t>From Pigeon Roost Road to north of Bufords Station Road</t>
  </si>
  <si>
    <t>From Sumner County Line to Smith County Line</t>
  </si>
  <si>
    <t>HSIP-6(136) (60103-3206-94, 60103-4206-04)</t>
  </si>
  <si>
    <t>From SR-99 to Frye Road</t>
  </si>
  <si>
    <t>HSIP-49(56) (42002-3214-94, 42002-4214-04)</t>
  </si>
  <si>
    <t>From Stewart County Line to near Rocky Hollow Road</t>
  </si>
  <si>
    <t>HSIP-50(73) (52006-3211-94, 52006-4211-04, 52006-4212-04)</t>
  </si>
  <si>
    <t>52SR0500001</t>
  </si>
  <si>
    <t>From Marshall County Line to near South Fishing Ford Road</t>
  </si>
  <si>
    <t>NH-6(138) (83077-8222-14)</t>
  </si>
  <si>
    <t>From Davidson County Line to Cranwell Drive</t>
  </si>
  <si>
    <t>HSIP-82(7) (02010-3216-94, 02010-4216-04, 02010-4217-04)</t>
  </si>
  <si>
    <t>02SR0820009</t>
  </si>
  <si>
    <t>From Moore County Line to East Depot Street</t>
  </si>
  <si>
    <t>HSIP-1(415) (43003-3243-94, 43003-4243-04)</t>
  </si>
  <si>
    <t>From Benton County Line to west of Trace Creek Bridge</t>
  </si>
  <si>
    <t>State Funded (80009-4232-04)</t>
  </si>
  <si>
    <t>From near Crowder Lane to Dekalb County Line</t>
  </si>
  <si>
    <t>State Funded (51005-4231-04)</t>
  </si>
  <si>
    <t>From Dial Hollow Road to SR-20 (Summertown Highway)</t>
  </si>
  <si>
    <t>STP-NH-12(61) (63005-8246-14)</t>
  </si>
  <si>
    <t>From Hermitage Drive to Kentucky State Line</t>
  </si>
  <si>
    <t>STP/HSIP-49(53) (74008-3227-94, 74008-8227-14)</t>
  </si>
  <si>
    <t>From near Dorris Street to SR-25</t>
  </si>
  <si>
    <t>STP-7(41) (28002-8230-14)</t>
  </si>
  <si>
    <t>From Market Street to Polly Road</t>
  </si>
  <si>
    <t>(0.49 - 0.73) Railroad Coordination CSXT[35948U]; LM .61 (From near Alabama Road to near Jones Avenue)</t>
  </si>
  <si>
    <t>From Lincoln County Line to near State Line Road</t>
  </si>
  <si>
    <t>STP/HSIP-256(6) (74031-3215-94, 74031-8215-14)</t>
  </si>
  <si>
    <t>From south of bridge over Chambers Spring Branch to SR-76</t>
  </si>
  <si>
    <t>SR-256</t>
  </si>
  <si>
    <t>STP/HSIP-272(12) (59017-3219-94, 59017-4219-04, 59017-8219-14)</t>
  </si>
  <si>
    <t>59s42770007</t>
  </si>
  <si>
    <t>From north of Anes Station Road to SR-99</t>
  </si>
  <si>
    <t>SR-272</t>
  </si>
  <si>
    <t>STP/HSIP-174(29) (83027-3223-94, 83027-8223-14)</t>
  </si>
  <si>
    <t>From South Tunnel Road to north of A.B. Wade Road</t>
  </si>
  <si>
    <t>STP/HSIP-273(16) (28010-3224-94, 28010-4224-04, 28010-8224-14)</t>
  </si>
  <si>
    <t>28S42090003</t>
  </si>
  <si>
    <t>From SR-166 to west of Pierson Lane</t>
  </si>
  <si>
    <t>SR-273</t>
  </si>
  <si>
    <t>STP/HSIP-166(23) (60016-3214-94, 60016-8214-14)</t>
  </si>
  <si>
    <t>From SR-6 (US-43) to SR-99 (US-412)</t>
  </si>
  <si>
    <t>NH-15(215) (52029-8211-14)</t>
  </si>
  <si>
    <t>From SR-273 to SR-10 (Huntsville Highway)</t>
  </si>
  <si>
    <t>NH/HSIP-10(82) (52002-3243-94, 52002-8243-14)</t>
  </si>
  <si>
    <t>From Norris Creek to Shelbyville Highway</t>
  </si>
  <si>
    <t>STP/HSIP-252(15) (94027-3211-94, 94027-8211-14)</t>
  </si>
  <si>
    <t>From SR-96 to North of Clovercroft Road</t>
  </si>
  <si>
    <t>NH-15(214) (91003-4215-04, 91003-8215-14)</t>
  </si>
  <si>
    <t>91SR0150001, 91SR0150002</t>
  </si>
  <si>
    <t>From Hardin County Line to west of bridge over Mill Springs Branch</t>
  </si>
  <si>
    <t>STP/HSIP-242(177) (91013-3203-94, 91013-8203-14)</t>
  </si>
  <si>
    <t>From Lawrence County Line to Lawrence County Line</t>
  </si>
  <si>
    <t>NH/HSIP-99(61) (60010-3220-94, 60010-8220-14)</t>
  </si>
  <si>
    <t>From near Cecil Farm Road to Zion Road</t>
  </si>
  <si>
    <t>NH/HSIP-65(24) (19043-3243-94, 19043-8243-14)</t>
  </si>
  <si>
    <t>From south of Seymour Hollow Road to south of Eatons Creek Road</t>
  </si>
  <si>
    <t>Consultant Assistance in Updating the Environmental Procedures Manual, Etc.</t>
  </si>
  <si>
    <t>Update Environmental Procedures Manual, Etc.</t>
  </si>
  <si>
    <t>BR-STP-53(57) (80004-3250-94)</t>
  </si>
  <si>
    <t>80SR0530001</t>
  </si>
  <si>
    <t>(New Middleton Highway), Bridge over Mulherrin Creek, LM 7.18</t>
  </si>
  <si>
    <t>HSIP-R00S(500) (72945-2493-94)</t>
  </si>
  <si>
    <t>Railroad crossing safety improvement project, Section 130.</t>
  </si>
  <si>
    <t>Payne Lane at Norfolk Southern Railroad, LM 0.152</t>
  </si>
  <si>
    <t>0A146</t>
  </si>
  <si>
    <t>Payne Ln</t>
  </si>
  <si>
    <t>From Carter County Line to near SR-167</t>
  </si>
  <si>
    <t>From near SR-37 to near Green Valley Lane</t>
  </si>
  <si>
    <t>From Near SR-340 to Hawkins County Line</t>
  </si>
  <si>
    <t>From near SR-370 to Knox County Line</t>
  </si>
  <si>
    <t>From Washington County Line to near Holston River</t>
  </si>
  <si>
    <t>From near Watauga River to Johnson County Line</t>
  </si>
  <si>
    <t>From Grainger County Line to SR-31</t>
  </si>
  <si>
    <t>From near Williams Creek Bridge to SR-32</t>
  </si>
  <si>
    <t>From near Campbell County Line to near Kentucky State Line</t>
  </si>
  <si>
    <t>From near Jackson Bend Road to Blount County Line.</t>
  </si>
  <si>
    <t>From SR-32 to Virginia State Line</t>
  </si>
  <si>
    <t>SR-383</t>
  </si>
  <si>
    <t>From near Gary Wade Boulevard to near Little Pigeon River</t>
  </si>
  <si>
    <t>From SR-131 to Cedar Bluff Road.</t>
  </si>
  <si>
    <t>SR-169</t>
  </si>
  <si>
    <t>From Claiborne County Line to near Mulberry Gap Road</t>
  </si>
  <si>
    <t>From Loudon County Line to near I-140.</t>
  </si>
  <si>
    <t>currently funded for production of a TIR only</t>
  </si>
  <si>
    <t>From I-81 Interchange to SR-126</t>
  </si>
  <si>
    <t>SR-357 EXT</t>
  </si>
  <si>
    <t>HSIP-348(8) (30025-3243-94, 30025-4243-04)</t>
  </si>
  <si>
    <t>From SR-340 to SR-34</t>
  </si>
  <si>
    <t>SR-348</t>
  </si>
  <si>
    <t>HSIP-113(26) (45010-3213-94)</t>
  </si>
  <si>
    <t>From SR-9 to SR-32</t>
  </si>
  <si>
    <t>411TL Overlay @ 65 lb/sy Bundle with 127094.01</t>
  </si>
  <si>
    <t>From SR-9 to Greene County Line</t>
  </si>
  <si>
    <t>HSIP-9(116) (45004-3245-94, 45004-4245-04)</t>
  </si>
  <si>
    <t>From near French Broad River to Cocke County Line</t>
  </si>
  <si>
    <t>HSIP-9(115) (15002-3218-94, 15002-4218-04)</t>
  </si>
  <si>
    <t>From Jefferson County Line to near I-40</t>
  </si>
  <si>
    <t>HSIP-63(69) (07006-3213-94, 07006-4213-04)</t>
  </si>
  <si>
    <t>From near SR-9 to near Imperial Heights Road</t>
  </si>
  <si>
    <t>Concrete Rehab: Partial/full depth repair, some slab repair, joint seal, diamond grind.</t>
  </si>
  <si>
    <t>From SR-1 to near I-40</t>
  </si>
  <si>
    <t>SR-158</t>
  </si>
  <si>
    <t>From near SR-115 to near SR-33</t>
  </si>
  <si>
    <t>SR-162</t>
  </si>
  <si>
    <t>From SR-351 to SR-35</t>
  </si>
  <si>
    <t>SR-350</t>
  </si>
  <si>
    <t>From SR-70 to SR-34</t>
  </si>
  <si>
    <t>85 TLD / 411 D Overlay</t>
  </si>
  <si>
    <t>From near Allen Bridge Road to SR-35</t>
  </si>
  <si>
    <t>From SR-33 to SR-170</t>
  </si>
  <si>
    <t>SR-144</t>
  </si>
  <si>
    <t>From SR-144 to SR-33</t>
  </si>
  <si>
    <t>From near Creekmore Housley Drive to SR-9</t>
  </si>
  <si>
    <t>HSIP-R00S(503) (95945-3579-94)</t>
  </si>
  <si>
    <t>Hidden Acres Drive at NERR, LM 0.02 in Lebanon</t>
  </si>
  <si>
    <t>0A981</t>
  </si>
  <si>
    <t>Hidden Acres Dr</t>
  </si>
  <si>
    <t>M19SAHQ_SWSR_ADA_INVENTORY</t>
  </si>
  <si>
    <t>HSIP-7(38) (28003-3228-94)</t>
  </si>
  <si>
    <t>Striping, Signage, Delineation, Earthwork, and other safety improvements</t>
  </si>
  <si>
    <t>From South of Old Campbellsville Road to North of Ella West Circle</t>
  </si>
  <si>
    <t>HSIP-73(78) (15016-3215-94, 15016-4215-04)</t>
  </si>
  <si>
    <t>From Sevier County Line to SR-32</t>
  </si>
  <si>
    <t>HSIP-32(97) (15005-3264-94, 15005-4264-04)</t>
  </si>
  <si>
    <t>From near Chestnut Valley Way to near SR-73</t>
  </si>
  <si>
    <t>HSIP-448(2) (78448-3204-94, 78448-4204-04, 78448-4205-04)</t>
  </si>
  <si>
    <t>78SR4480001</t>
  </si>
  <si>
    <t>From SR-35 to SR-66</t>
  </si>
  <si>
    <t>SR-448</t>
  </si>
  <si>
    <t>NH/HSIP-33(131) (62004-3256-94, 62004-8256-14)</t>
  </si>
  <si>
    <t>From near King Road to near Bridge over Little Tennessee River</t>
  </si>
  <si>
    <t>STP/HSIP-168(14) (47057-3239-94, 47057-4239-04, 47057-8239-14)</t>
  </si>
  <si>
    <t>47S25910007</t>
  </si>
  <si>
    <t>From near Martin Mill Pike to near Cinder Lane</t>
  </si>
  <si>
    <t>SR-168</t>
  </si>
  <si>
    <t>State Funded (62014-4225-04)</t>
  </si>
  <si>
    <t>62SR3220003</t>
  </si>
  <si>
    <t>From near SR-2 to near Sweetwater-Vonore Road</t>
  </si>
  <si>
    <t>HSIP-2(273) (62003-3225-94, 62003-4225-04)</t>
  </si>
  <si>
    <t>From near  McMinn County line to near SR-322</t>
  </si>
  <si>
    <t>State Funded (65008-4236-04)</t>
  </si>
  <si>
    <t>From near Petit Lane to near SR-116</t>
  </si>
  <si>
    <t>HSIP-474(10) (32084-3201-94, 32084-4201-04)</t>
  </si>
  <si>
    <t>From Near End of SR-66 Relocation to SR-34</t>
  </si>
  <si>
    <t>SR-474</t>
  </si>
  <si>
    <t>NH-I-240-1(296) (79I240-F8-002)</t>
  </si>
  <si>
    <t>From I-40 to I-55</t>
  </si>
  <si>
    <t>From near Rest Area to SR-3 (US-412)</t>
  </si>
  <si>
    <t>NH-I-40-1(369) (38I040-F8-002, 38I040-M3-003)</t>
  </si>
  <si>
    <t>38I00400009, 38I00400010</t>
  </si>
  <si>
    <t>From Fayette County Line to west of Douglas Road Underpass</t>
  </si>
  <si>
    <t>NH-I-40-1(368) (79I040-F8-006, 79I040-M3-005)</t>
  </si>
  <si>
    <t>79I00400134, 79I00400139</t>
  </si>
  <si>
    <t>B-M2 Patch, Mill 1.5", CS, 1.25" 411D</t>
  </si>
  <si>
    <t>From west of Davies Plantation Road to Fayette County Line</t>
  </si>
  <si>
    <t>NH-I-40-1(357) (24001-8150-44)</t>
  </si>
  <si>
    <t>From LM 7.98 (MM 35.00) to LM 16.10 (MM 43.05)</t>
  </si>
  <si>
    <t>State Funded (75555025619)</t>
  </si>
  <si>
    <t>Murfreesboro: South Terminal Development Hangar</t>
  </si>
  <si>
    <t>State Funded (90RC20-S3-002)</t>
  </si>
  <si>
    <t>WCEDC / E. TN Railway - SFY 2020 Connectivity - Construct 1,600' Spur to Johnson City Chemical Co and Install Crossing</t>
  </si>
  <si>
    <t>State Funded (81SAR1-S8-011)</t>
  </si>
  <si>
    <t>SA 81030-1, Shepherd Hollow Rd from Indian Mound Road to S of SR 76</t>
  </si>
  <si>
    <t>0A187</t>
  </si>
  <si>
    <t>Shepherd Hollow Rd</t>
  </si>
  <si>
    <t>State Funded (95RC20-S3-002)</t>
  </si>
  <si>
    <t>NERA / Nash &amp; Eastern RR Corp SFY 2020 Rail Connectivity - Install 2 Switches &amp; 290' 136# Track</t>
  </si>
  <si>
    <t>HSIP-92(23) (45011-3231-94)</t>
  </si>
  <si>
    <t>From Dickey Road to Kinder Lane</t>
  </si>
  <si>
    <t>State Funded (33RC20-S3-002)</t>
  </si>
  <si>
    <t>HCRA / Tyner Terminal Railway Co. SFY 2020 Rail Connectivity - Build 4,000' 4 Track Rail to Truck Intermodal Facility</t>
  </si>
  <si>
    <t>State Funded (23RC20-S3-002)</t>
  </si>
  <si>
    <t>TennKen RR Auth. / Tennken RR Co. - SFY 2020 Rail Conn. - Build 1,927 ' Rail Spur to Helena Agri Enterprises</t>
  </si>
  <si>
    <t>State Funded (79RC20-S3-002)</t>
  </si>
  <si>
    <t>Memphis &amp; Shelby Co. Port Comm. / Canadian Nat'l RR SFY 2020 Rail Connectivity - Public Terminal Facility - President's Island</t>
  </si>
  <si>
    <t>State Funded (11RC20-S3-002)</t>
  </si>
  <si>
    <t>Cheatham Co. SFY 2020 Rail Connectivity to Service Ashland City Multimodal Barge Port</t>
  </si>
  <si>
    <t>State Funded (58RC20-S3-002)</t>
  </si>
  <si>
    <t>MCRA / CSX SFY 2020 Rail Conn. 4,340; RR Spur to Nickjack Ind. Park &amp; Port &amp; Colonial Chemical</t>
  </si>
  <si>
    <t>State Funded (5819RC-S3-002)</t>
  </si>
  <si>
    <t>MCRA / CSX - 4,340 ' RR Spur to Nickajack Ind. Park &amp; Port &amp; Colonial Chemical</t>
  </si>
  <si>
    <t>ER-STP-66(56) (45009-4218-04, 45009-4219-04)</t>
  </si>
  <si>
    <t>Repair slope failures below road</t>
  </si>
  <si>
    <t>Various Locations along relocated SR-66 (Slope Stabilization) (February 2019 Flood)</t>
  </si>
  <si>
    <t>ER-STP-66(55) (32006-4236-04)</t>
  </si>
  <si>
    <t>repair slope failures below road</t>
  </si>
  <si>
    <t>State Funded (16SAR1-S8-017)</t>
  </si>
  <si>
    <t>SA 16019-2, Summitville Rd from School St to Maple Springs Rd</t>
  </si>
  <si>
    <t>02137</t>
  </si>
  <si>
    <t>Summitville Rd</t>
  </si>
  <si>
    <t>State Funded (25CMA1-M3-005)</t>
  </si>
  <si>
    <t>M20CMHQ_C25SR_SPCFENTRESSCO</t>
  </si>
  <si>
    <t>State Funded (26555029519)</t>
  </si>
  <si>
    <t>Winchester: Maintenance Technology Training Facility</t>
  </si>
  <si>
    <t>State Funded (79555027319)</t>
  </si>
  <si>
    <t>Memphis (MEM): Maintenance Repair and Overhaul (MRO) Facility (AEDF)</t>
  </si>
  <si>
    <t>State Funded (28946-3427-04)</t>
  </si>
  <si>
    <t>Widen Tarpley Shop Road 0.78 miles</t>
  </si>
  <si>
    <t>State Industrial Access Serving Integrity Mold and Murco Wall Products</t>
  </si>
  <si>
    <t>State Funded (75LPLM-S3-088)</t>
  </si>
  <si>
    <t>The proposed access road will upgrade Warrior Drive from the north connection to Beasle Road, approximately 0.72 miles. The road will consist of three 12' lanes with 5' sidewalks as well as cub and gutter.</t>
  </si>
  <si>
    <t>State Industrial Access Serving Project Armadillo-Ribbon</t>
  </si>
  <si>
    <t>State Funded (98RR19-S3-013)</t>
  </si>
  <si>
    <t>West TN RR Auth. SFY 2019 - West TN Rehab of 4 Crossings</t>
  </si>
  <si>
    <t>State Funded (63SAB1-S3-007)</t>
  </si>
  <si>
    <t>630A6060003</t>
  </si>
  <si>
    <t>A606-4.53, St. Paul Rd over branch</t>
  </si>
  <si>
    <t>0A606</t>
  </si>
  <si>
    <t>St. Paul Rd</t>
  </si>
  <si>
    <t>State Funded (24555014219)</t>
  </si>
  <si>
    <t>Somerville: Tree Removal</t>
  </si>
  <si>
    <t>State Funded (09946-3465-04)</t>
  </si>
  <si>
    <t>State Industrial Access Serving Pottery Direct International</t>
  </si>
  <si>
    <t>Evaluation of existing facilities, development of internal design standards, specifications and details, public input meetings, development of the Transition Plan, and development of a schedule and budget for the Transition Plan. *e-grant 192*</t>
  </si>
  <si>
    <t>Union City ADA Transition Plan</t>
  </si>
  <si>
    <t>State Funded (71951-3510-04)</t>
  </si>
  <si>
    <t>State Industrial Access Serving Project Sim (Portobello America, Inc)</t>
  </si>
  <si>
    <t>State Funded (04003-3219-04)</t>
  </si>
  <si>
    <t>State Industrial Access serving Southern Valley</t>
  </si>
  <si>
    <t>State Funded (01952-3502-04)</t>
  </si>
  <si>
    <t>State Industrial Access Serving Norris Industrial Park</t>
  </si>
  <si>
    <t>Stacy Weaver</t>
  </si>
  <si>
    <t>State Funded (98100-4137-04)</t>
  </si>
  <si>
    <t>High Friction Surface Treatment on Various Interstate and State Routes in Knox, Loudon, and Washington Counties</t>
  </si>
  <si>
    <t>M19LTHQ_R1ISR_HFST (Various Interstate and SRs - High Friction Surface Treatment)</t>
  </si>
  <si>
    <t>State Funded (38003-4233-04)</t>
  </si>
  <si>
    <t>Bridges over Branch at LM 19.60, Branch at LM 22.64 and Mud Creek at LM 24.24</t>
  </si>
  <si>
    <t>State Funded (23555033619)</t>
  </si>
  <si>
    <t>Dyersburg: Purchase of Airfield Equipment - Zero-Turn Mower</t>
  </si>
  <si>
    <t>Consultant Assistance with BUILD Grant - I-40 Rural ITS</t>
  </si>
  <si>
    <t>State Funded (82555050019)</t>
  </si>
  <si>
    <t>Tri-Cities: South Apron and Taxiway Paving - Phase 3</t>
  </si>
  <si>
    <t>HSIP-22(92) (09005-3226-94)</t>
  </si>
  <si>
    <t>From South of SR-124 (Old McKenzie Road) to SR-423 (Shiloh Road) in McKenzie</t>
  </si>
  <si>
    <t>HSIP-22(91) (09006-3219-94)</t>
  </si>
  <si>
    <t>From Near Old Loop 22/Thorne Lane to South of SR-124 Old McKenzie Road</t>
  </si>
  <si>
    <t>State Funded (05SAB1-S3-007)</t>
  </si>
  <si>
    <t>050A5450001</t>
  </si>
  <si>
    <t>A545-1.17, Cold Springs Rd over Ellejoy Creek</t>
  </si>
  <si>
    <t>0A545</t>
  </si>
  <si>
    <t>Cold Springs Rd</t>
  </si>
  <si>
    <t>STP-91(48) (10011-4254-04, 10ER19-M3-012)</t>
  </si>
  <si>
    <t>repair slope failure below road (Emergency Let project)</t>
  </si>
  <si>
    <t>near LM 20.58 (Slope Stabilization) (February 2019 Flood)</t>
  </si>
  <si>
    <t>STP-91(47) (10011-4252-04, 10ER19-M3-011)</t>
  </si>
  <si>
    <t>near LM 20.23 (Slope Stabilization) (February 2019 Flood)</t>
  </si>
  <si>
    <t>STP-91(46) (10011-4250-04, 10ER19-M3-010)</t>
  </si>
  <si>
    <t>near LM 20.15 (Slope Stabilization) (February 2019 Flood)</t>
  </si>
  <si>
    <t>STP-91(45) (10011-4248-04, 10ER19-M3-009)</t>
  </si>
  <si>
    <t>near LM 20.02 (Slope Stabilization) (February 2019 Flood)</t>
  </si>
  <si>
    <t>STP-91(44) (10011-4246-04, 10ER19-M3-008)</t>
  </si>
  <si>
    <t>near LM 19.98 (Slope Stabilization) (February 2019 Flood)</t>
  </si>
  <si>
    <t>STP-91(43) (10011-4244-04, 10ER19-M3-007)</t>
  </si>
  <si>
    <t>near LM 19.9 (Slope Stabilization) (February 2019 Flood)</t>
  </si>
  <si>
    <t>STP-91(42) (10011-4242-04, 10ER19-M3-006)</t>
  </si>
  <si>
    <t>near LM 18.64 (Slope Stabilization) (February 2019 Flood)</t>
  </si>
  <si>
    <t>State Funded (475339-S3-006)</t>
  </si>
  <si>
    <t>KAT FY18; SFY19 5339 (S) Capital Funds</t>
  </si>
  <si>
    <t>State Funded (57952-3508-04)</t>
  </si>
  <si>
    <t>Industrial Access Road serving Highway 223 East Site</t>
  </si>
  <si>
    <t>State Funded (99555130319)</t>
  </si>
  <si>
    <t>Airfield Pavement and Marking Maintenance</t>
  </si>
  <si>
    <t>State Funded (99555130219)</t>
  </si>
  <si>
    <t>John Paul Saalwaechter</t>
  </si>
  <si>
    <t>The evaluation of existing facilities, development of internal design standards, specifications and details, public input meetings, development of the Transition Plan, and development of a schedule and budget for the Transition Plan. eGrants #190.</t>
  </si>
  <si>
    <t>Martin ADA Transition Plan</t>
  </si>
  <si>
    <t>State Funded (335317-S3-006)</t>
  </si>
  <si>
    <t>CARTA - FFY08; SFY19 5317 (S) Cap, Operating Funds</t>
  </si>
  <si>
    <t>From near Cheatum Springs Road to SR-2</t>
  </si>
  <si>
    <t>NH-I-40-6(181) (18I040-F8-003)</t>
  </si>
  <si>
    <t>From Ozone Road to Roane County Line</t>
  </si>
  <si>
    <t>Cold Plane @ 1.25"" (Rd &amp; Shlds.); Thin Lift ""CS"" Mix @ 65#/sy (.5"") (Rdwy. &amp; Shlds.) &amp; OGFC @ 110#/sy (1.25"")(Rdwy. &amp; Inside Shld.)</t>
  </si>
  <si>
    <t>From east of Arnold Center Road to east of Rutledge Hill Road.</t>
  </si>
  <si>
    <t>NH-I-75-1(153) (06I075-F8-002)</t>
  </si>
  <si>
    <t>Cold Plane @ 1.25"" (Rd &amp; Shlds.), Thin Lift ""CS"" Mix @ 65#/sy (.5"") (Rdwy. &amp; Shlds.) &amp; OGFC @ 110#/sy (1.25"")(Rdwy. &amp; Inside Shld.)</t>
  </si>
  <si>
    <t>From north of SR-311 to north of SR-60</t>
  </si>
  <si>
    <t>NH-I-40-6(180) (71I040-F8-002)</t>
  </si>
  <si>
    <t>From near SR-136 to near Falling Water River</t>
  </si>
  <si>
    <t>NH-I-24-2(175) (31001-8190-44)</t>
  </si>
  <si>
    <t>Mill, BM-2, and D</t>
  </si>
  <si>
    <t>Cold Planing @ 1.25" (Roadway &amp; Shoulders) &amp; BM @ 2" &amp; "D" Mix @ 1.25" (Roadway &amp; Inside Shoulders), "E" Mix @ 1.25" (Outside Shld) Possible Spot "A" mix &amp;/or underdrains needed</t>
  </si>
  <si>
    <t>From east of Bells Mill Road to west of Rest Area</t>
  </si>
  <si>
    <t>NH-I-40-6(174) (18100-8159-44)</t>
  </si>
  <si>
    <t>From ramp from SR-101 to east of SR-1</t>
  </si>
  <si>
    <t>NH-I-24-3(100) (33002-8179-44)</t>
  </si>
  <si>
    <t>" - Cold Plane @ 1.25"" (Rd &amp; Shlds.),   - Thin Lift ""CS"" Mix @ 65#/sy (.5"") (Rdwy. &amp; Shlds.) &amp;   -  OGFC @ 110#/sy (1.25"")(Rdwy. &amp; Inside Shld.)"</t>
  </si>
  <si>
    <t>From Georgia State Line to near Ramp to SR-2</t>
  </si>
  <si>
    <t>State Funded (76001-3283-04)</t>
  </si>
  <si>
    <t>(US-27, Alberta Street), From Litton Road to north of Sheppard Road in Oneida</t>
  </si>
  <si>
    <t>ER-STP-24(77) (80002-4265-04)</t>
  </si>
  <si>
    <t>near LM 12.0 (Slope Stabilization) (February 2019 Flood)</t>
  </si>
  <si>
    <t>State Funded (79044-4511-04)</t>
  </si>
  <si>
    <t>79S80770007</t>
  </si>
  <si>
    <t>Airways Boulevard (02810), Bridge over BNSF R/R and Jonah Avenue, LM 2.97</t>
  </si>
  <si>
    <t>Airways Boulevard</t>
  </si>
  <si>
    <t>NH-I-65-1(75) (28001-4185-04, 28001-8185-44, 59001-4135-04)</t>
  </si>
  <si>
    <t>28I00650039, 59I00650001, 59I00650002</t>
  </si>
  <si>
    <t>From SR-15 (US-64) to near SR-11 (US-31A) in Marshall County</t>
  </si>
  <si>
    <t>Giles, Marshall</t>
  </si>
  <si>
    <t>CM-4700(64) (47LPLM-F3-178)</t>
  </si>
  <si>
    <t>2018 CMAQ Award: Phase II will include a variety of signal upgrades at four   intersections, and DSRC equipment at 11 other intersections completed during Phase 1. The proposed improvements that are included at the 4 new intersections of Phase II are the installation of new traffic signal controllers , dedicated short-range communication (DSRC) units, non-intrusive fish-eye video detection, wireless interconnect, malfunction management units (MMU), battery backups, new signal cabinets, and the development of coordinated timings. Additionally at 11 locations DSRC equipment will be added to cabinets completed during Phase 1.</t>
  </si>
  <si>
    <t>Knox County ATMS Phase II</t>
  </si>
  <si>
    <t>CM-9115(22) (01LPLM-F3-062)</t>
  </si>
  <si>
    <t>2018 CMAQ Award: Oak Ridge Signal Timing Optimization Program: Phase III, is primarily located along SR-62 ( Illinois Avenue)  and Lafayette Drive and consists of connecting and improving twelve signalized intersections primary elements of this project include the installation of advanced traffic controllers (ATC) at ten intersections, the installation/replacement of wireless interconnect at eleven intersections, the replacement of loop detectors with non-intrusive radar vehicle detection at ten intersections, installation of dedicated short-range communications (DSRC) equipment at eleven intersections and the installation of flashing yellow arrow signal heads at ten intersections.</t>
  </si>
  <si>
    <t>Oak Ridge Signal Timing Optimization Program: Phase III</t>
  </si>
  <si>
    <t>State Funded (94999-3607-04)</t>
  </si>
  <si>
    <t>replace 1,700' chain link 8' fence at Williamson County Floating Maintenance</t>
  </si>
  <si>
    <t>Williamson County Floating Maintenance Fence Replacement</t>
  </si>
  <si>
    <t>State Funded (30SAR1-S8-009)</t>
  </si>
  <si>
    <t>SA 3026-3, Old Baileyton Rd from Babbs Mill Rd to Doc Hawkins Rd</t>
  </si>
  <si>
    <t>01236</t>
  </si>
  <si>
    <t>Old Baileyton Rd</t>
  </si>
  <si>
    <t>State Funded (19074-4260-04)</t>
  </si>
  <si>
    <t>19SR1550029</t>
  </si>
  <si>
    <t>Bridge over Cumberland River (Cockrill Bend), LM 24.86</t>
  </si>
  <si>
    <t>State Funded (78UROP-S3-041)</t>
  </si>
  <si>
    <t>PFFTT SFY20 UROP (S) Operating Assistance</t>
  </si>
  <si>
    <t>State Funded (75UROP-S3-013)</t>
  </si>
  <si>
    <t>Murfreesboro SFY20 UROP (S) Operating Assistance</t>
  </si>
  <si>
    <t>State Funded (79UROP-S3-022)</t>
  </si>
  <si>
    <t>MATA SFY 2020 UROP (S) Operating Assistance</t>
  </si>
  <si>
    <t>State Funded (47UROP-S3-016)</t>
  </si>
  <si>
    <t>Knoxville KAT SFY20 UROP (S) Operating Assistance</t>
  </si>
  <si>
    <t>State Funded (57UROP-S3-015)</t>
  </si>
  <si>
    <t>Jackson Transit Auth. SFY20 UROP (S) Operating Assistance</t>
  </si>
  <si>
    <t>State Funded (90UROP-S3-015)</t>
  </si>
  <si>
    <t>Johnson City JCTS SFY20 UROP (S) Operating Assistance</t>
  </si>
  <si>
    <t>State Funded (78UROP-S3-040)</t>
  </si>
  <si>
    <t>Gatlinburg GMTS SFY20 UROP (S) Operating Assistance</t>
  </si>
  <si>
    <t>State Funded (94UROP-S3-016)</t>
  </si>
  <si>
    <t>Franklin Transit Auth. SFY20 UROP (S) Operating Assistance</t>
  </si>
  <si>
    <t>State Funded (06UROP-S3-010)</t>
  </si>
  <si>
    <t>SETHRA (CUATS) SFY 2020 UROP (S) Operating Assistance</t>
  </si>
  <si>
    <t>State Funded (63UROP-S3-014)</t>
  </si>
  <si>
    <t>Clarksville CTS SFY20 UROP (S) Operating Assistance</t>
  </si>
  <si>
    <t>State Funded (33UROP-S3-017)</t>
  </si>
  <si>
    <t>CARTA SFY20 UROP (S) Operating Assistance</t>
  </si>
  <si>
    <t>State Funded (59945-8692-04)</t>
  </si>
  <si>
    <t>resurface approx. 2,500' of golf cart paths, 6' wide (125 tons D mix)</t>
  </si>
  <si>
    <t>Henry Horton State Park Golf Paths Resurfacing</t>
  </si>
  <si>
    <t>ER-STP-91(41) (10011-4240-04, 10ER19-M3-004)</t>
  </si>
  <si>
    <t>near LM 19.3 (Slope Stabilization) (February 2019 Flood)</t>
  </si>
  <si>
    <t>State Funded (99RR19-S3-002)</t>
  </si>
  <si>
    <t>Statewide SFY 2019 Rail Inspection Task Orders</t>
  </si>
  <si>
    <t>State Funded (41555013619)</t>
  </si>
  <si>
    <t>Centerville: Runway Approach Obstruction Identification and Threshold Analysis</t>
  </si>
  <si>
    <t>STP-M-9108(50) (82LPLM-F3-092)</t>
  </si>
  <si>
    <t>(eGrants 178)This project will build an extension of the Kingsport Greenbelt walking and biking path west from the end of the current Greenbelt at Rotherwood Drive to Lewis Lane on SR-1(West Stone Drive).</t>
  </si>
  <si>
    <t>Kingsport Greenbelt Extension, SR-1(West Stone Dr) From Lewis Ln through the Exit Ramp to Netherland Inn Road; Netherland Inn Rd From the SR-1 Exit Ramp to Rotherwood Dr</t>
  </si>
  <si>
    <t>West Stone Road</t>
  </si>
  <si>
    <t>This project will complete an ADA Transition Plan that will improve accessibility to those with disabilities to comply with ADA requirements.</t>
  </si>
  <si>
    <t>City of Elizabethton ADA Transition Plan</t>
  </si>
  <si>
    <t>State Funded (32555076519)</t>
  </si>
  <si>
    <t>Morristown: Security Gate Access Card System</t>
  </si>
  <si>
    <t>The East Knox Greenway will  be a 1.6 mile greenway from Willow Avenue to the Knoxville Botanical Gardens. The project will provide an alternative bike and pedestrian corridor for the area, and will increase connectivity of the Knoxville Greenway system as a whole. Mod [140].</t>
  </si>
  <si>
    <t>East Knox Greenway Phase 1, From Willow Avenue to the Knoxville Botanical Gardens</t>
  </si>
  <si>
    <t>State Funded (24SAR1-S8-010)</t>
  </si>
  <si>
    <t>SA 24001-5, Raleigh-Lagrange Rd from SR 196 to SR 194</t>
  </si>
  <si>
    <t>01454</t>
  </si>
  <si>
    <t>Raleigh-Lagrange Rd</t>
  </si>
  <si>
    <t>ER-STP-116(28) (07013-4211-04, 07ER19-M3-007)</t>
  </si>
  <si>
    <t>near LM 4.5 (Slope Stabilization) (February 2019 Flood)</t>
  </si>
  <si>
    <t>ER-NH-153(15) (33052-4256-04, 33ER19-M3-005)</t>
  </si>
  <si>
    <t>near LM 7.1 (Slope Stabilization) (February 2019 Flood)</t>
  </si>
  <si>
    <t>ER-STP-1(409) (18003-4243-04, 18ER19-M3-002)</t>
  </si>
  <si>
    <t>(US-70) near LM 26.6 (Slope Stabilization) (February 2019 Flood)</t>
  </si>
  <si>
    <t>ER-NH-28(74) (04001-4239-04, 04ER19-M3-002)</t>
  </si>
  <si>
    <t>near LM 28.8 (Slope Stabilization) (February 2019 Flood)</t>
  </si>
  <si>
    <t>STP-M-9400(66) (94LPLM-F3-117)</t>
  </si>
  <si>
    <t>(E-Grants) The proposed scope of the Thompson's Station Connectivity Project will extend the Town's existing greenway by 1.75 miles, connecting Tollgate Village to the Town Center. The project will begin where the existing trail ends near Nutro Dog Park and traverses through Preservation Park to the existing south trailhead at Thompson's Station Road West. The final deliverable for the Thompson's Station Connectivity Project will be a paved 12-foot wide multi-use trail through Preservation Park to the south trailhead, and a 5-foot wide concrete sidewalk from the south trailhead to the Town Center. The trail will provide an alternative means of transportation.</t>
  </si>
  <si>
    <t>Thompson's Station Greenways - Phase 2</t>
  </si>
  <si>
    <t>State Funded (19555028519)</t>
  </si>
  <si>
    <t>Nashville (JWN - FY19 AEDF): JWN Air Traffic Control Tower, Phase I</t>
  </si>
  <si>
    <t>State Funded (47CMAQ-S3-009)</t>
  </si>
  <si>
    <t>Knoxville FFY17; SFY19 5307 CMAQ TN2017033 Capital Assistance</t>
  </si>
  <si>
    <t>State Funded (945307-S3-019)</t>
  </si>
  <si>
    <t>Franklin Transit Auth. FFY16; SFY19 TN2017020 5307 S Planning Assistance</t>
  </si>
  <si>
    <t>State Funded (785304-S3-002)</t>
  </si>
  <si>
    <t>WSP FFY15 SFY19 5304 T.O.#PB005-017, #52105; PFFTT ITS Upgrade RFP 10/4/16</t>
  </si>
  <si>
    <t>Future Freight Movement along Freight Alley - The Greater Chattanooga Region</t>
  </si>
  <si>
    <t>ER-NH-62(52) (47023-4274-04, 47ER19-M3-002)</t>
  </si>
  <si>
    <t>(Oak Ridge Hwy) near LM 3.4 (Slope Stabilization) (February 2019 Flood)</t>
  </si>
  <si>
    <t>ER-STP-363(2) (45028-4207-04, 45ER19-M3-003)</t>
  </si>
  <si>
    <t>(Indian Creek Road) near LM 2.7 (Slope Stabilization) (February 2019 Flood)</t>
  </si>
  <si>
    <t>State Funded (75953-3569-04)</t>
  </si>
  <si>
    <t>State Industrial Access Serving Project Bear</t>
  </si>
  <si>
    <t>ER-STP-7(37) (60004-4281-04)</t>
  </si>
  <si>
    <t>near LM 25.5 (Slope Stabilization) (February 2019 Flood)</t>
  </si>
  <si>
    <t>STP/HSIP-9(105) (01002-3245-94, 01002-8245-14)</t>
  </si>
  <si>
    <t>From near I-75 to near Industrial Park Road</t>
  </si>
  <si>
    <t>prepare DSSR &amp; Final Cost Report for the February 2019 Flood</t>
  </si>
  <si>
    <t>M19SAHQ_SW_ER-TN19-2_DSSR&amp;FINAL_COST</t>
  </si>
  <si>
    <t>STP-M-9108(49) (82LPLM-F3-088)</t>
  </si>
  <si>
    <t>This project will realign Island Road to the southeast to improve vertical and horizontal roadway geometry for better traffic management and safety. The remaining now unused portion of Island Road will be converted into a separated buffered multi use path connecting residential and commercial properties along the former roadway.</t>
  </si>
  <si>
    <t>Island Road, From SR-126 (Memorial Boulevard) to the Kingsport City Limits</t>
  </si>
  <si>
    <t>Island Road</t>
  </si>
  <si>
    <t>State Funded (19SAR1-S8-011)</t>
  </si>
  <si>
    <t>SA 19037-2, 12th Avenue South from Ashwood Avenue to Division Street</t>
  </si>
  <si>
    <t>03248</t>
  </si>
  <si>
    <t>12th Avenue South</t>
  </si>
  <si>
    <t>ER-NH-67(37) (10007-4237-04)</t>
  </si>
  <si>
    <t>near LM 13.9 (Slope Stabilization) (February 2019 Flood)</t>
  </si>
  <si>
    <t>ER-STP-167(8) (46009-4219-04)</t>
  </si>
  <si>
    <t>near LM 7.5 (Slope Stabilization) (February 2019 Flood)</t>
  </si>
  <si>
    <t>ER-NH-67(36) (10007-4234-04)</t>
  </si>
  <si>
    <t>near LM 14.05 (Slope Stabilization) (February 2019 Flood)</t>
  </si>
  <si>
    <t>STP-36(70) (86001-3224-14)</t>
  </si>
  <si>
    <t>(US-19W, Spivey Mountain Road) at LM 6.3 Rockfall</t>
  </si>
  <si>
    <t>ER-STP-36(67) (86001-4222-04, 86ER19-M3-002)</t>
  </si>
  <si>
    <t>(US-19W, Spivey Mountain Road) near LM 6.3 (Slope Stabilization) (February 2019 Flood)</t>
  </si>
  <si>
    <t>ER-NH-I-40-7(177) (53001-4125-04, 53ER19-M3-002)</t>
  </si>
  <si>
    <t>near MM 364.5 (LM 1.21) (Slope Stabilization) (February 2019 Flood)</t>
  </si>
  <si>
    <t>ER-STP-70(30) (37012-4228-04, 37ER19-M3-004)</t>
  </si>
  <si>
    <t>near LM 17.2 (Slope Stabilization) (February 2019 Flood)</t>
  </si>
  <si>
    <t>ER-STP-70(29) (37012-4226-04, 37ER19-M3-003)</t>
  </si>
  <si>
    <t>Repair slope failure below road (Emergency Let Contract)</t>
  </si>
  <si>
    <t>near LM 16.8 (Slope Stabilization) (February 2019 Flood)</t>
  </si>
  <si>
    <t>SR-9 near LM 20.5 (Slope Stabilization) (February 2019 Flood)</t>
  </si>
  <si>
    <t>State Funded (19SAR1-S8-010)</t>
  </si>
  <si>
    <t>SA 19013-2, Old Hickory Boulevard from bridge over I-40 to Bell Road</t>
  </si>
  <si>
    <t>01004</t>
  </si>
  <si>
    <t>Old Hickory Boulevard</t>
  </si>
  <si>
    <t>ER-STP-92(22) (45011-4229-04, 45ER19-M3-002)</t>
  </si>
  <si>
    <t>near LM 2.5 (Slope Stabilization) (February 2019 Flood)</t>
  </si>
  <si>
    <t>ER-STP-63(65) (34037-4230-04, 34ER19-M3-005)</t>
  </si>
  <si>
    <t>near LM 1.0 (February 2019 Flood)</t>
  </si>
  <si>
    <t>ER-STP-9(106) (07002-4247-04, 07ER19-M3-005)</t>
  </si>
  <si>
    <t>(US-25W) near LM 20.5 (Slope Stabilization) (February 2019 Flood)</t>
  </si>
  <si>
    <t>perform FEMA flood damage assessments for February 2019 Flood Event</t>
  </si>
  <si>
    <t>2019 February FEMA Disaster Assessments (February 2019 Flood Event)</t>
  </si>
  <si>
    <t>ER-NH-I-75-3(186) (07100-4158-04, 07ER19-M3-008)</t>
  </si>
  <si>
    <t>near MM 151.9 (Slope Stabilization) (February 2019 Flood)</t>
  </si>
  <si>
    <t>State Funded (79555077619)</t>
  </si>
  <si>
    <t>Memphis (MEM): 2020 Passenger Boarding Bridge Related Construction</t>
  </si>
  <si>
    <t>STP-85(44) (25005-4247-04, 25ER19-M3-008)</t>
  </si>
  <si>
    <t>near LM 6.68 (Slope Stabilization) (February 2019 Flood)</t>
  </si>
  <si>
    <t>STP-85(43) (25005-4245-04, 25ER19-M3-007)</t>
  </si>
  <si>
    <t>near LM 5.6 (Slope Stabilization) (February 2019 Flood)</t>
  </si>
  <si>
    <t>STP-85(42) (25005-4243-04, 25ER19-M3-006)</t>
  </si>
  <si>
    <t>near LM 4.95 (Slope Stabilization) (February 2019 Flood)</t>
  </si>
  <si>
    <t>STP-85(41) (25005-4241-04, 25ER19-M3-005)</t>
  </si>
  <si>
    <t>near LM 4.8 (Slope Stabilization) (February 2019 Flood)</t>
  </si>
  <si>
    <t>STP-85(40) (25005-4239-04, 25ER19-M3-004)</t>
  </si>
  <si>
    <t>near LM 4.6 (Slope Stabilization) (February 2019 Flood)</t>
  </si>
  <si>
    <t>STP-85(39) (25005-4237-04, 25ER19-M3-003)</t>
  </si>
  <si>
    <t>STP-85(38) (25005-4235-04, 25ER19-M3-002)</t>
  </si>
  <si>
    <t>near LM 3.9 (Slope Stabilization) (February 2019 Flood)</t>
  </si>
  <si>
    <t>HSIP-7(36) (28003-3227-94)</t>
  </si>
  <si>
    <t>From Ridgeview Road to African Hollow Road</t>
  </si>
  <si>
    <t>State Funded (82555075019)</t>
  </si>
  <si>
    <t>Tri-Cities: Main Terminal Roof Replacement</t>
  </si>
  <si>
    <t>STP-148(6) (33049-4236-04, 33ER20-M3-003)</t>
  </si>
  <si>
    <t>near LM 2.4 (Slope Stabilization) (February 2020 Flood)</t>
  </si>
  <si>
    <t>ER-STP-148(5) (33049-4233-04, 33ER19-M3-003)</t>
  </si>
  <si>
    <t>near LM 2.4 (Slope Stabilization) (February 2019 Flood)</t>
  </si>
  <si>
    <t>State Funded (82555024819)</t>
  </si>
  <si>
    <t>Blountville: Aerospace Park Project Phase II</t>
  </si>
  <si>
    <t>State Funded (755339-S3-002)</t>
  </si>
  <si>
    <t>FFY 2015-17; SFY 19 M'boro 5339 Capital Funding</t>
  </si>
  <si>
    <t>State Funded (79IMPV-S3-005)</t>
  </si>
  <si>
    <t>MATA SFY 2020 IMPROVE Act Capital (A1)</t>
  </si>
  <si>
    <t>State Funded (190416-S3-019)</t>
  </si>
  <si>
    <t>MTA - SFY 2020 Employee Transit Card Program</t>
  </si>
  <si>
    <t>State Funded (790416-S3-014)</t>
  </si>
  <si>
    <t>MATA SFY 2020 Employee Transit Card Program</t>
  </si>
  <si>
    <t>State Funded (79555077419)</t>
  </si>
  <si>
    <t>Memphis (Baker): Obstruction Clearing</t>
  </si>
  <si>
    <t>State Funded (95LPLM-S3-106)</t>
  </si>
  <si>
    <t>Construction of sidewalks along the east side SR-10. Project also includes ADA compliance, curb and gutter, striping and pedestrian signals.</t>
  </si>
  <si>
    <t>ER-STP-63(66) (34037-4228-04, 34ER19-M3-003)</t>
  </si>
  <si>
    <t>near LM 15.4 (Slope Stabilization) (February 2019 Flood)</t>
  </si>
  <si>
    <t>ER-STP-63(67) (34037-4226-04, 34ER19-M3-002)</t>
  </si>
  <si>
    <t>near LM 14.1 (Slope Stabilization) (February 2019 Flood)</t>
  </si>
  <si>
    <t>ER-STP-90(7) (07012-4238-04, 07ER19-M3-006)</t>
  </si>
  <si>
    <t>ER-STP-8(59) (33021-4234-04, 33021-4235-04, 33021-4236-04)</t>
  </si>
  <si>
    <t>(US-127, Signal Mountain Blvd) near LM 15.33 in Chattanooga (Slope Stabilization) (February 2019 Flood)</t>
  </si>
  <si>
    <t>ER-NH-1(407) (22002-4255-04, 22002-4256-04)</t>
  </si>
  <si>
    <t>repair pipe collapse (Emergency Let Contract)</t>
  </si>
  <si>
    <t>near LM 7.7 in Dickson (February 2019 Flood)</t>
  </si>
  <si>
    <t>State Funded (980416-S3-021)</t>
  </si>
  <si>
    <t>RTA SFY 2020 Relax &amp; Ride Program</t>
  </si>
  <si>
    <t>BR-I-55-1(135) (79005-3175-14)</t>
  </si>
  <si>
    <t>79I00550055, 79I00550057</t>
  </si>
  <si>
    <t>SR-14, Bridge over I-55, LM 7.44  and I-55 exit Ramp to SB SR-14, Bridge over SR-14, LM 7.46</t>
  </si>
  <si>
    <t>ER-STP-11(107) (28005-4219-04, 28ER19-M3-002)</t>
  </si>
  <si>
    <t>near LM 23.0 - LM 23.5 (Slope Stabilization) (February 2019 Flood)</t>
  </si>
  <si>
    <t>STP-46(37) (22004-4254-04, 22ER19-M3-002)</t>
  </si>
  <si>
    <t>at LM 17.7 (Slide Repair) (February 2019 Flood)</t>
  </si>
  <si>
    <t>ER-STP-1(406) (11004-4217-04)</t>
  </si>
  <si>
    <t>at LM 6.2 (Slope Stabilization) (February 2019 Flood)</t>
  </si>
  <si>
    <t>ER-NH-73(74) (05006-4270-04, 05ER19-M3-004)</t>
  </si>
  <si>
    <t>near LM 25.8 (Slope Stabilization) (February 2019 Flood)</t>
  </si>
  <si>
    <t>ER-STP-340(9) (30ER19-M3-004)</t>
  </si>
  <si>
    <t>near LM 6.52 (Slope Stabilization) (February 2019 Flood)</t>
  </si>
  <si>
    <t>STP-4600(28) (46ER19-M3-003, 90ER19-M3-002)</t>
  </si>
  <si>
    <t>Johnson City Assistance to Johnson County - FEMA (February 2019 Flood Event)</t>
  </si>
  <si>
    <t>STP-2(278) (58002-4247-04)</t>
  </si>
  <si>
    <t>From near LM 25.2 to near LM 26.4 (Slope Stabilization) (February 2020 Flood)</t>
  </si>
  <si>
    <t>ER-STP-2(271) (58002-4245-04, 58002-4246-04)</t>
  </si>
  <si>
    <t>From near LM 25.2 to near LM 26.4 (Slope Stabilization) (February 2019 Flood)</t>
  </si>
  <si>
    <t>STP-30(88) (88002-4246-04)</t>
  </si>
  <si>
    <t>near LM 16.1 (Slope Stabilization) (February 2020 Flood)</t>
  </si>
  <si>
    <t>ER-STP-30(85) (88002-4243-04, 88002-4244-04)</t>
  </si>
  <si>
    <t>near LM 16.1 (Slope Stabilization) (February 2019 Flood)</t>
  </si>
  <si>
    <t>STP-85(35) (25005-4229-04, 25005-4230-04)</t>
  </si>
  <si>
    <t>near LM 6.5 (February 2019 Flood)</t>
  </si>
  <si>
    <t>STP-141(38) (21006-4214-04, 21006-4215-04)</t>
  </si>
  <si>
    <t>near LM 1.0 (Slope Stabilization) (February 2019 Flood)</t>
  </si>
  <si>
    <t>ER-NH-73(73) (78013-4241-04, 78013-4242-04)</t>
  </si>
  <si>
    <t>near LM 11.9 (Slope Stabilization) (February 2019 Flood)</t>
  </si>
  <si>
    <t>ER-NH-73(72) (05006-4267-04, 05006-4268-04)</t>
  </si>
  <si>
    <t>near LM 24.2 (Slope Stabilization) (February 2019 Flood)</t>
  </si>
  <si>
    <t>ER-STP-9(103) (01003-4239-04, 01003-4240-04)</t>
  </si>
  <si>
    <t>State Funded (36ER19-M3-002)</t>
  </si>
  <si>
    <t>repair shoulder washout</t>
  </si>
  <si>
    <t>near LM 4.1 (shoulder repair) (February 2019 Flood)</t>
  </si>
  <si>
    <t>NH-I-75-1(150) (06ER19-M3-002)</t>
  </si>
  <si>
    <t>near MM 25 (LM 9.42) in Cleveland (Slope Stabilization) (February 2019 Flood)</t>
  </si>
  <si>
    <t>STP-157(10) (66ER19-M3-002)</t>
  </si>
  <si>
    <t>repair flood damage</t>
  </si>
  <si>
    <t>near LM 3.5 (February 2019 Flood)</t>
  </si>
  <si>
    <t>SR-157</t>
  </si>
  <si>
    <t>STP-900(43) (09ER19-M3-002, 09ER19-M3-003)</t>
  </si>
  <si>
    <t>Various Locations in Carroll County - February 2019 Flood Event</t>
  </si>
  <si>
    <t>STP-2100(28) (21ER19-M3-002)</t>
  </si>
  <si>
    <t>Various Locations in DeKalb County - February 2019 Flood Event</t>
  </si>
  <si>
    <t>STP-8900(40) (89ER19-M3-002, 89ER19-M3-003)</t>
  </si>
  <si>
    <t>Various Locations in Warren County - February 2019 Flood Event</t>
  </si>
  <si>
    <t>STP-6100(24) (61ER19-M3-002)</t>
  </si>
  <si>
    <t>Various Locations in Meigs County - February 2019 Flood Event</t>
  </si>
  <si>
    <t>STP-3100(23) (31ER19-M3-002, 31ER19-M3-003, 31ER19-M3-004, 31ER19-M3-005)</t>
  </si>
  <si>
    <t>Various Locations in Grundy County - February 2019 Flood Event</t>
  </si>
  <si>
    <t>STP-5200(30) (52ER19-M3-002)</t>
  </si>
  <si>
    <t>Various Locations in Lincoln County - February 2019 Flood Event</t>
  </si>
  <si>
    <t>STP-4100(19) (41ER19-M3-002)</t>
  </si>
  <si>
    <t>Various Locations in Hickman County - February 2019 Flood Event</t>
  </si>
  <si>
    <t>STP-3400(12) (34ER19-M3-004)</t>
  </si>
  <si>
    <t>Various Locations in Hancock County - February 2019 Flood Event</t>
  </si>
  <si>
    <t>STP-211(16) (23ER19-M3-002)</t>
  </si>
  <si>
    <t>Various Locations in Dyer County - February 2019 Flood Event</t>
  </si>
  <si>
    <t>STP-200(40) (02ER19-M3-002, 02ER19-M3-003)</t>
  </si>
  <si>
    <t>Various Locations in Bedford County - February 2019 Flood Event</t>
  </si>
  <si>
    <t>STP-9500(18) (95ER19-M3-002)</t>
  </si>
  <si>
    <t>Various Locations in Wilson County - February 2019 Flood Event</t>
  </si>
  <si>
    <t>STP-9400(65) (94ER19-M3-002)</t>
  </si>
  <si>
    <t>Various Locations in Williamson County - February 2019 Flood Event</t>
  </si>
  <si>
    <t>STP-9300(43) (93ER19-M3-002)</t>
  </si>
  <si>
    <t>Various Locations in White County - February 2019 Flood Event</t>
  </si>
  <si>
    <t>STP-8400(84) (84ER19-M3-002, 84ER19-M3-003)</t>
  </si>
  <si>
    <t>Various Locations in Tipton County - February 2019 Flood Event</t>
  </si>
  <si>
    <t>STP-8300(82) (83ER19-M3-002)</t>
  </si>
  <si>
    <t>Various Locations in Sumner County - February 2019 Flood Event</t>
  </si>
  <si>
    <t>STP-7900(62) (79ER19-M3-002)</t>
  </si>
  <si>
    <t>Various Locations in Shelby County - February 2019 Flood Event</t>
  </si>
  <si>
    <t>STP-7800(67) (78ER19-M3-002, 78ER19-M3-003, 78ER19-M3-004, 78ER19-M3-005, 78ER19-M3-006, 78ER19-M3-008)</t>
  </si>
  <si>
    <t>Various Locations in Sevier County - February 2019 Flood Event</t>
  </si>
  <si>
    <t>STP-7200(32) (72ER19-M3-003, 72ER19-M3-004, 72ER19-M3-005, 72ER19-M3-006, 72ER19-M3-007, 72ER19-M3-008, 72ER19-M3-009)</t>
  </si>
  <si>
    <t>Various Locations in Rhea County - February 2019 Flood Event</t>
  </si>
  <si>
    <t>STP-6700(35) (67ER19-M3-002)</t>
  </si>
  <si>
    <t>Various Locations in Overton County - February 2019 Flood Event</t>
  </si>
  <si>
    <t>STP-6000(36) (60ER19-M3-002)</t>
  </si>
  <si>
    <t>Various Locations in Maury County - February 2019 Flood Event</t>
  </si>
  <si>
    <t>STP-5900(25) (59ER19-M3-002)</t>
  </si>
  <si>
    <t>Various Locations in Marshall County - February 2019 Flood Event</t>
  </si>
  <si>
    <t>Various Locations in Johnson County - February 2019 Flood Event</t>
  </si>
  <si>
    <t>Various Locations in Jefferson County - February 2019 Flood Event</t>
  </si>
  <si>
    <t>STP-140(19) (40ER19-M3-002)</t>
  </si>
  <si>
    <t>Various Locations in Henry County - February 2019 Flood Event</t>
  </si>
  <si>
    <t>STP-3200(16) (32ER19-M3-002)</t>
  </si>
  <si>
    <t>Various Locations in Hamblen County - February 2019 Flood Event</t>
  </si>
  <si>
    <t>STP-2600(46) (26ER19-M3-002, 26ER19-M3-003, 26ER19-M3-004, 26ER19-M3-005)</t>
  </si>
  <si>
    <t>Various Locations in Franklin County - February 2019 Flood Event</t>
  </si>
  <si>
    <t>STP-76(111) (24ER19-M3-002)</t>
  </si>
  <si>
    <t>Various Locations in Fayette County - February 2019 Flood Event</t>
  </si>
  <si>
    <t>STP-2200(19) (22ER19-M3-003, 22ER19-M3-004)</t>
  </si>
  <si>
    <t>Various Locations in Dickson County - February 2019 Flood Event</t>
  </si>
  <si>
    <t>STP-1800(41) (18ER19-M3-003, 18ER19-M3-004)</t>
  </si>
  <si>
    <t>Various Locations in Cumberland County - February 2019 Flood Event</t>
  </si>
  <si>
    <t>STP-1400(28) (14ER19-M3-002)</t>
  </si>
  <si>
    <t>Various Locations in Clay County - February 2019 Flood Event</t>
  </si>
  <si>
    <t>STP-1100(33) (11ER19-M3-003)</t>
  </si>
  <si>
    <t>Various Locations in Cheatham County - February 2019 Flood Event</t>
  </si>
  <si>
    <t>STP-1000(30) (10ER19-M3-003)</t>
  </si>
  <si>
    <t>Various Locations in Carter County - February 2019 Flood Event</t>
  </si>
  <si>
    <t>ER-STP-700(40) (07ER19-M3-003, 07ER19-M3-004)</t>
  </si>
  <si>
    <t>Various Locations in Campbell County - February 2019 Flood Event</t>
  </si>
  <si>
    <t>STP-500(51) (05ER19-M3-002, 05ER19-M3-003)</t>
  </si>
  <si>
    <t>Various Locations in Blount County - February 2019 Flood Event</t>
  </si>
  <si>
    <t>State Funded (93SAR1-S8-019)</t>
  </si>
  <si>
    <t>SA 93051-1, Country Club Road from Lester Flatt Road to SR 1</t>
  </si>
  <si>
    <t>Country Club Road</t>
  </si>
  <si>
    <t>ER-STP-66(54) (37006-4240-04, 37006-4242-04)</t>
  </si>
  <si>
    <t>Emergency Slide Repair</t>
  </si>
  <si>
    <t>M19R1_C37SR_ER_Slide_Repair_Hawkins_SR66_LM24 (February 2019 Flood)</t>
  </si>
  <si>
    <t>ER-STP-70(28) (37012-4223-04, 37012-4224-04)</t>
  </si>
  <si>
    <t>M19R1_C37SR_ER_Slide_Repair_SR070_LM15.5 (February 2019 Flood)</t>
  </si>
  <si>
    <t>State Funded (635339-S3-004)</t>
  </si>
  <si>
    <t>Clarksville CTS FFY18, SFY19 5339 TN2019002 (S) Capital Funds</t>
  </si>
  <si>
    <t>STP-M-NH-11(108) (94LPLM-F3-113)</t>
  </si>
  <si>
    <t>(E-Grants) The Nolensville Historic District Street Improvement Project involves the addition of sidewalks, crosswalks, buffered bike lanes, signage, improved parking and access management, stormwater improvements, landscaping and pedestrian lighting from Old Clovercroft Road on the southern terminus through Nolensville's  Historic District along Nolensville Road (State Route 11 / US 41A) to Stonebrook Blvd on the north.</t>
  </si>
  <si>
    <t>(US-41A, Nolensville Road), From Old Clovercroft Road to Stonebrook Boulevard</t>
  </si>
  <si>
    <t>State Funded (985317-S3-047)</t>
  </si>
  <si>
    <t>MCHRA FFY 2011 - 5317 New Freedom Operating Funds</t>
  </si>
  <si>
    <t>HSIP-9200(77) (92946-3432-94)</t>
  </si>
  <si>
    <t>Various Local Roads in Weakley County (Local Roads Safety Initiative)</t>
  </si>
  <si>
    <t>HSIP-9100(45) (91946-3410-94)</t>
  </si>
  <si>
    <t>HSIP-8600(36) (86945-3489-94)</t>
  </si>
  <si>
    <t>Miscellaneous  Safety Improvements</t>
  </si>
  <si>
    <t>Various Local Roads in Unicoi County (Local Roads Safety Initiative)</t>
  </si>
  <si>
    <t>HSIP-8400(85) (84946-3405-94)</t>
  </si>
  <si>
    <t>Various Local Roads in Tipton County (Local Roads Safety Initiative)</t>
  </si>
  <si>
    <t>HSIP-5400(44) (54946-3465-94)</t>
  </si>
  <si>
    <t>Various Local Roads in McMinn County (Local Roads Safety Initiative)</t>
  </si>
  <si>
    <t>HSIP-5800(47) (58946-3406-94)</t>
  </si>
  <si>
    <t>Various Local Roads in Marion County (Local Roads Safety Initiative)</t>
  </si>
  <si>
    <t>HSIP-4500(32) (45945-3495-94)</t>
  </si>
  <si>
    <t>Various Local Roads in Jefferson County (Local Roads Safety Initiative)</t>
  </si>
  <si>
    <t>HSIP-4200(15) (42945-3468-94)</t>
  </si>
  <si>
    <t>HSIP-4000(47) (40945-3486-94)</t>
  </si>
  <si>
    <t>Various Local Roads in Henry County (Local Roads Safety Initiative)</t>
  </si>
  <si>
    <t>HSIP-3100(24) (31945-3467-94)</t>
  </si>
  <si>
    <t>Various Local Roads in Grundy County (Local Roads Safety Initiative)</t>
  </si>
  <si>
    <t>HSIP-2300(45) (23945-3482-94)</t>
  </si>
  <si>
    <t>Various Local Roads in Dyer County (Local Roads Safety Initiative)</t>
  </si>
  <si>
    <t>HSIP-2200(20) (22946-3407-94)</t>
  </si>
  <si>
    <t>Various Local Roads in Dickson County (Local Roads Safety Initiative)</t>
  </si>
  <si>
    <t>HSIP-1100(34) (11945-3496-94)</t>
  </si>
  <si>
    <t>HSIP-1000(31) (10946-3411-94)</t>
  </si>
  <si>
    <t>HSIP-600(36) (06946-3436-94)</t>
  </si>
  <si>
    <t>Miscellaneous Safety Improvements along Benton Pike from Cleveland Urban Boundary (LM 4.26)  to Bradley-Polk County Line (LM 8.96) and along No Pone Road from Cleveland Urban Boundary (LM 2.04) to Old No Pone Road (LM 5.12).</t>
  </si>
  <si>
    <t>Various Local Roads in Bradley County (Local Roads Safety Initiative)</t>
  </si>
  <si>
    <t>HSIP-500(52) (05946-3416-94)</t>
  </si>
  <si>
    <t>State Funded (79IMPV-S3-004)</t>
  </si>
  <si>
    <t>MATA SFY19 IMPV S (A1) Capital Funds</t>
  </si>
  <si>
    <t>State Funded (79IMPV-S3-003)</t>
  </si>
  <si>
    <t>MATA - SFY19 IMPV S Capital Funds</t>
  </si>
  <si>
    <t>STP-M-919(10) (26LPLM-F3-036)</t>
  </si>
  <si>
    <t>* * * E-GRANTS #177 * * * Resurfacing and Striping of Bypass Road, from Georgia Crossing Road to Baxter Lane.</t>
  </si>
  <si>
    <t>Bypass Road, From Georgia Crossing Road to Baxter Lane</t>
  </si>
  <si>
    <t>State Funded (93SAR1-S8-018)</t>
  </si>
  <si>
    <t>SA 93019-2, from Sparta City Limits to Lester Flatt Rd</t>
  </si>
  <si>
    <t>State Funded (83555071019)</t>
  </si>
  <si>
    <t>Gallatin: ALP Update an Exhibit A</t>
  </si>
  <si>
    <t>State Funded (93555056019)</t>
  </si>
  <si>
    <t>Sparta: Update ALP</t>
  </si>
  <si>
    <t>State Funded (71LPLM-S3-040)</t>
  </si>
  <si>
    <t>Construction of sidewalks along SR-135 and West 12th Street. Project also includes a retaining wall, curb and gutter, drainage, striping, pedestrian signals and ADA upgrades.</t>
  </si>
  <si>
    <t>SR-135/North Willow Avenue from north of the intersection of West 12th St. and West 12th St. from SR-135/North WillowAvenue to North Dixie Avenue</t>
  </si>
  <si>
    <t>State Funded (56LPLM-S3-005)</t>
  </si>
  <si>
    <t>Construction of sidewalks along SR-52. Project also includes curb and gutter, ADA upgrades, pedestrian signals and striping.</t>
  </si>
  <si>
    <t>SR-52, From SR-10 to Winding Stairs Park Entrance; and Ellington Drive, From SR-10 to Church Street in Lafayette</t>
  </si>
  <si>
    <t>State Funded (32LPLM-S3-068)</t>
  </si>
  <si>
    <t>Construction and reconstruction of sidewalks, ADA upgrades, drainage improvements, pedestrian signals, and crosswalk striping.</t>
  </si>
  <si>
    <t>Various sidewalk improvements along SR-34 from Hampton West Boulevard to Terrace Lane in Morristown</t>
  </si>
  <si>
    <t>State Funded (82LPLM-S3-084)</t>
  </si>
  <si>
    <t>Construction of sidewalks along SR-126. Project also includes crosswalks, a roundabout, retaining walls, pedestrian island, replacement of traffic signal, pedestrian safety signs, lighting, and ADA upgrades</t>
  </si>
  <si>
    <t>SR-126/Great Stage Road from SR-394 to Blountville Bypass and Blountville Boulevard from SR-126 to south of Highland Drive.</t>
  </si>
  <si>
    <t>State Funded (36LPLM-S3-022)</t>
  </si>
  <si>
    <t>Intersection Improvements to several intersections within the City limits of Savannah.  Project also includes pedestrian signals, curb and gutter, ADA upgrades, striping, signage and landscaping.</t>
  </si>
  <si>
    <t>Various intersection improvements in Savannah</t>
  </si>
  <si>
    <t>State Funded (19LPLM-S3-158)</t>
  </si>
  <si>
    <t>Intersection improvements on Nolensville Pike. Project also includes sidewalks, ADA upgrades, curb and gutter, striping, transit stop improvements, pedestrian signals and drainage.</t>
  </si>
  <si>
    <t>(Nolensville Pike), From McNally Drive to Natchez Court</t>
  </si>
  <si>
    <t>State Funded (61LPLM-S3-008)</t>
  </si>
  <si>
    <t>Construction of sidewalks along the west side of SR-58 from Able Avenue to SR-304 (River Road) and along SR-304 (River Road) to an existing trailhead adjacent to the shopping center access drive. Project also includes a retaining wall, a pedestrian bridge, ADA upgrades, pedestrian signalization, drainage, pedestrian bridge and signage.</t>
  </si>
  <si>
    <t>SR-58, From Abel Avenue to SR-304; and SR-304, From SR-58 to Jones Street in Decatur</t>
  </si>
  <si>
    <t>GROUPING, THIS PROGRAM PROVIDES TRANSIT CAPITAL ASSISTANCE, THROUGH THE STATE, TO PRIVATE NON-PROFIT ORGANIZATIONS AND PUBLIC BODIES THAT PROVIDE SPECIALIZED TRANSPORTATION SERVICES TO ELDERLY AND/OR PERSONS WITH DISABILITIES.  ANNUALLY, ELIGIBLE APPLICANTS APPLY TO THE DIVISION FOR FUNDING TO ACQUIRE EQUIPMENT TO PROVIDE SPECIALIZED TRANSPORTATION NEEDS OF ELDERLY AND/OR PERSONS WITH DISABILITIES.  FUNDS APPORTIONED AFTER 2013 ARE ALSO ELIGIBLE FOR ALLOWABLE SAFETEA-LU 5317 ACTIVITIES.  THESE ACTIVITIES ADDRESS THE TRANSPORTATION NEEDS OF PERSONS WITH DISABILITIES THAT GO BEYOND THE REQUIREMENTS OF THE AMERICANS WITH DISABILITIES ACT.</t>
  </si>
  <si>
    <t>ENHANCED MOBILITY FOR SENIORS AND INDIVIDUALS WITH DISABILITIES CAPITAL/GRANTS</t>
  </si>
  <si>
    <t>State Funded (47LPLM-S3-166)</t>
  </si>
  <si>
    <t>Construction of a multi-use path along the west side of SR-71/Chapman Highway and construction of sidewalks on the east side of SR-71/Chapman Highway. Project also includes striping, ADA upgrades, transit stops, a retaining wall, curb and gutter, drainage, transit stops and pedestrian signals.</t>
  </si>
  <si>
    <t>From Stone Road to Woodlawn Pike in Knoxville</t>
  </si>
  <si>
    <t>HSIP-R00S(489) (71952-2550-94)</t>
  </si>
  <si>
    <t>Ridgedale Drive at Nashville and Eastern Railroad, LM 0.79 in Cookeville</t>
  </si>
  <si>
    <t>Ridgedale Dr</t>
  </si>
  <si>
    <t>GROUPING, THIS PROGRAM PROVIDES FUNDS TO METROPOLITAN PLANNING ORGANIZATIONS FOR MULTIMODAL TRANSPORTATION PLANNING.</t>
  </si>
  <si>
    <t>MULTIMODAL METROPOLITAN TRANSPORTATION PLANNING</t>
  </si>
  <si>
    <t>HSIP-R-136(21) (71012-2525-94)</t>
  </si>
  <si>
    <t>(North Washington Avenue), at Nashville and Eastern Railroad, LM 5.32 in Cookeville</t>
  </si>
  <si>
    <t>STP-M-338(9) (78LPLM-F3-048)</t>
  </si>
  <si>
    <t>This project will reconfigure the existing intersection to improve safety operations through geometric layout changes, addition of turn lanes, and installation of a new traffic signal.</t>
  </si>
  <si>
    <t>(Boyds Creek Highway), Intersection at Old Knoxville Highway, LM 10.58 in Sevierville</t>
  </si>
  <si>
    <t>SR-338</t>
  </si>
  <si>
    <t>State Funded (15LPLM-S3-019)</t>
  </si>
  <si>
    <t>Construction of sidewalks along SR-9/Broadway Street and the west side of SR-32/Cosby Highway. Project also includes crosswalks, signalization, curb and gutter, ADA upgrades, drainage improvements and striping.</t>
  </si>
  <si>
    <t>SR-9/Broadway Street from Hedrick Drive to SR-32/Cosby Highway and SR-32/Cosby Highway from SR-9/Broadway Street to Riverview Street in Newport</t>
  </si>
  <si>
    <t>State Funded (17005-3220-04)</t>
  </si>
  <si>
    <t>Relocated SR-76/US-79</t>
  </si>
  <si>
    <t>Industrial Access Support serving Project Mallard</t>
  </si>
  <si>
    <t>Coffee Shop Road at Canadian National Illinois Central, LM 0.99 near Ripley</t>
  </si>
  <si>
    <t>0A510</t>
  </si>
  <si>
    <t>Coffee Shop Rd</t>
  </si>
  <si>
    <t>HSIP-R00S(498) (50952-2513-94)</t>
  </si>
  <si>
    <t>Old Jackson Highway South at TSRR, LM 0.02 in Loretto</t>
  </si>
  <si>
    <t>0A495</t>
  </si>
  <si>
    <t>Old Jackson Hwy S</t>
  </si>
  <si>
    <t>HSIP-R00S(495) (50952-2512-94)</t>
  </si>
  <si>
    <t>Kitty Meyer Lane at TSRR, LM 0.12 in Loretto</t>
  </si>
  <si>
    <t>0B056</t>
  </si>
  <si>
    <t>Kitty Meyer Ln</t>
  </si>
  <si>
    <t>HSIP-R00S(494) (50952-2511-94)</t>
  </si>
  <si>
    <t>Demumbrum Street at TSRR, LM 0.10 in Loretto</t>
  </si>
  <si>
    <t>0A514</t>
  </si>
  <si>
    <t>Demumbrum St</t>
  </si>
  <si>
    <t>State Funded (19993-3606-04)</t>
  </si>
  <si>
    <t>Replace Cooling Tower at TDOT Region 3 Facility</t>
  </si>
  <si>
    <t>M19 Region 3 Cooling Tower Replacement</t>
  </si>
  <si>
    <t>Portland: 319 Airport Road</t>
  </si>
  <si>
    <t>State Funded (57555012719)</t>
  </si>
  <si>
    <t>Jackson: Direction Signage Intersection of T/W Charlie &amp; Delta</t>
  </si>
  <si>
    <t>State Funded (19IMPV-S3-005)</t>
  </si>
  <si>
    <t>MTA SFY19 IMPV S Capital Assistance (A1)</t>
  </si>
  <si>
    <t>State Funded (98IMPV-S3-005)</t>
  </si>
  <si>
    <t>RTA SFY19 IMPV S Capital Assistance (A1)</t>
  </si>
  <si>
    <t>State Funded (78IMPV-S3-003)</t>
  </si>
  <si>
    <t>Pigeon Forge - PFFTT  SFY19 IMPV S Capital Assistance</t>
  </si>
  <si>
    <t>State Funded (78IMPV-S3-002)</t>
  </si>
  <si>
    <t>Pigeon Forge PFFTT - SY19 IMPV S Capital Assistance</t>
  </si>
  <si>
    <t>State Funded (98IMPV-S3-003)</t>
  </si>
  <si>
    <t>Delta HRA SFY19 IMPV S Capital Assistance</t>
  </si>
  <si>
    <t>State Funded (33IMPV-S3-003)</t>
  </si>
  <si>
    <t>CARTA SFY19 IMPV S Capital Assistance</t>
  </si>
  <si>
    <t>State Funded (57IMPV-S3-003)</t>
  </si>
  <si>
    <t>Jackson Transit Auth. - SFY19 IMPV S Capital Assistance</t>
  </si>
  <si>
    <t>Work being done under 128535.00</t>
  </si>
  <si>
    <t>ITS Expansion at SR-9/SR-116 (US 25W, Exit 134) Interchange (IA)</t>
  </si>
  <si>
    <t>ITS Expansion on I-75 at SR 63 (Howard Baker Rd., Exit 141) Interchange (IA)</t>
  </si>
  <si>
    <t>N Second Street at Canadian National Illinois Central Railroad, LM 0.79 in Memphis</t>
  </si>
  <si>
    <t>00300</t>
  </si>
  <si>
    <t>N Second St</t>
  </si>
  <si>
    <t>Raines Road at Canadian National Illinois Central Railroad, LM 0.70 in Memphis</t>
  </si>
  <si>
    <t>05464</t>
  </si>
  <si>
    <t>Raines Rd</t>
  </si>
  <si>
    <t>Rivergate Road at Canadian Nation Illinois Central Railroad, LM 1.07 in Memphis</t>
  </si>
  <si>
    <t>05092</t>
  </si>
  <si>
    <t>Rivergate Rd</t>
  </si>
  <si>
    <t>Kansas Street at Canadian National Illinois Central Railroad, LM 1.09 in Memphis</t>
  </si>
  <si>
    <t>05231</t>
  </si>
  <si>
    <t>Kansas St</t>
  </si>
  <si>
    <t>Adams Avenue at Canadian National Illinois Central Railroad, LM 0.02 in Memphis</t>
  </si>
  <si>
    <t>02856</t>
  </si>
  <si>
    <t>Adams Ave</t>
  </si>
  <si>
    <t>Florida Street at Canadian Nation Illinois Central Railroad, LM 7.63 in Memphis</t>
  </si>
  <si>
    <t>02842</t>
  </si>
  <si>
    <t>Florida St</t>
  </si>
  <si>
    <t>(Shelby Drive), at Canadian National Illinois Central Railroad, LM 3.98 in Memphis</t>
  </si>
  <si>
    <t>N Graham Street at CSX Railroad, LM 0.60 in Memphis</t>
  </si>
  <si>
    <t>04187</t>
  </si>
  <si>
    <t>N Graham St</t>
  </si>
  <si>
    <t>Homewood Road at BNSF Railroad, LM 0.13 in Memphis</t>
  </si>
  <si>
    <t>05058</t>
  </si>
  <si>
    <t>Homewood Rd</t>
  </si>
  <si>
    <t>HSIP-R-1016(4) (71946-2417-94)</t>
  </si>
  <si>
    <t>Woodcliff Road at Nashville &amp; Eastern Railroad, LM 11.83</t>
  </si>
  <si>
    <t>01016</t>
  </si>
  <si>
    <t>Woodcliff Rd</t>
  </si>
  <si>
    <t>State Funded (01SAB1-S3-004)</t>
  </si>
  <si>
    <t>A136-1.88</t>
  </si>
  <si>
    <t>BG A136-1.88, Mountain Road over Hinds Creek</t>
  </si>
  <si>
    <t>A136</t>
  </si>
  <si>
    <t>Mountain Road</t>
  </si>
  <si>
    <t>State Funded (66001-4287-04)</t>
  </si>
  <si>
    <t>66SR0030011, 66SR0030012, 66SR0030013, 66SR0030014</t>
  </si>
  <si>
    <t>Bridges over Troy Creek (L&amp;R) at LM 10.38 and Davidson Creek (L&amp;R) at LM 12.54</t>
  </si>
  <si>
    <t>HSIP-R00S(451) (76945-2477-94)</t>
  </si>
  <si>
    <t>Main Street at Norfolk Southern Railroad, LM 0.35 near Huntsville</t>
  </si>
  <si>
    <t>0A154</t>
  </si>
  <si>
    <t>Main St</t>
  </si>
  <si>
    <t>Airline Road at CSX Railroad, LM 2.17 in Arlington</t>
  </si>
  <si>
    <t>02734</t>
  </si>
  <si>
    <t>Airline Rd</t>
  </si>
  <si>
    <t>HSIP-R00S(460) (73946-2417-94)</t>
  </si>
  <si>
    <t>Little Emory Road at Norfolk Southern Railroad, LM 0.71 near Harriman</t>
  </si>
  <si>
    <t>0A032</t>
  </si>
  <si>
    <t>Little Emory Rd</t>
  </si>
  <si>
    <t>HSIP-R-1016(3) (71946-2416-94)</t>
  </si>
  <si>
    <t>Brotherton Mountain Road at Nashville &amp; Eastern Railroad, LM 9.33</t>
  </si>
  <si>
    <t>Brotherton Mt Rd</t>
  </si>
  <si>
    <t>HSIP-R-3682(10) (54951-2581-94)</t>
  </si>
  <si>
    <t>Rocky Mount Road at Norfolk Southern Railroad, LM 1.09 in Athens</t>
  </si>
  <si>
    <t>03682</t>
  </si>
  <si>
    <t>Rocky Mount Rd</t>
  </si>
  <si>
    <t>HSIP-R-3664(10) (54951-2582-94)</t>
  </si>
  <si>
    <t>Railroad Avenue at Norfolk Southern Railroad, LM 0.06 in Athens</t>
  </si>
  <si>
    <t>03664</t>
  </si>
  <si>
    <t>Georgia Ave</t>
  </si>
  <si>
    <t>HSIP-R-1262(10) (47947-2471-94)</t>
  </si>
  <si>
    <t>Mascot Pike at Norfolk Southern Railroad, LM 3.09 near Knoxville</t>
  </si>
  <si>
    <t>01262</t>
  </si>
  <si>
    <t>Mascot Pk</t>
  </si>
  <si>
    <t>HSIP-R00S(452) (47947-2467-94)</t>
  </si>
  <si>
    <t>Old Washington Pike at Norfolk Southern Railroad, LM 0.84 near Knoxville</t>
  </si>
  <si>
    <t>0D460</t>
  </si>
  <si>
    <t>Old Washington Pk</t>
  </si>
  <si>
    <t>HSIP-R00S(454) (47947-2458-94)</t>
  </si>
  <si>
    <t>McCampbell Road at Norfolk Southern Railroad, LM 0.37 near Knoxville</t>
  </si>
  <si>
    <t>0D473</t>
  </si>
  <si>
    <t>McCampbell Rd</t>
  </si>
  <si>
    <t>HSIP-R00S(455) (47947-2469-94)</t>
  </si>
  <si>
    <t>: Railroad Crossing Safety Improvement Project, Section 130</t>
  </si>
  <si>
    <t>Jones Road at Norfolk Southern Railroad, LM 1.78 near Knoxville</t>
  </si>
  <si>
    <t>0D457</t>
  </si>
  <si>
    <t>Jones Rd</t>
  </si>
  <si>
    <t>HSIP-R00S(456) (47947-2470-94)</t>
  </si>
  <si>
    <t>Foster Road at Norfolk Southern Railroad, LM 0.25 near Halls</t>
  </si>
  <si>
    <t>0D373</t>
  </si>
  <si>
    <t>Foster Rd</t>
  </si>
  <si>
    <t>State Funded (905307-S3-019)</t>
  </si>
  <si>
    <t>Johnson City JCTS FFY18, SFY19 5307 TN2019001 (S) Capital Assistance</t>
  </si>
  <si>
    <t>HSIP-R-4968(10) (19960-2577-94)</t>
  </si>
  <si>
    <t>Richards Road at CSX R/R, LM 0.37 in Nashville</t>
  </si>
  <si>
    <t>04968</t>
  </si>
  <si>
    <t>Richards Rd</t>
  </si>
  <si>
    <t>HSIP-R00S(485) (19960-2576-94)</t>
  </si>
  <si>
    <t>Berry Road at CSX R/R, LM 0.13 in Nashville</t>
  </si>
  <si>
    <t>0F436</t>
  </si>
  <si>
    <t>Jackson St at Norfolk Southern Railroad, LM 0.14 in Morristown</t>
  </si>
  <si>
    <t>03844</t>
  </si>
  <si>
    <t>HSIP-R00S(472) (58955-2508-94)</t>
  </si>
  <si>
    <t>E 5th Street at Sequatchie Valley Railroad, LM 0.08 in South Pittsburg</t>
  </si>
  <si>
    <t>0A422</t>
  </si>
  <si>
    <t>Railroad/Hamburg Rd</t>
  </si>
  <si>
    <t>HSIP-R00S(474) (58955-2509-94)</t>
  </si>
  <si>
    <t>E 12th Street at Sequatchie Valley Railroad, LM 0.56 in South Pittsburg</t>
  </si>
  <si>
    <t>12th St</t>
  </si>
  <si>
    <t>STP-M-9319(3) (83LPLM-F3-131)</t>
  </si>
  <si>
    <t>(E-GRANTS) Resurfacing of Scattersville Road from College Street to Shuab Road; New Deal-Potts Road, From College Street to SR-52. The project will include milling, asphalt overlay, thermoplastic striping, and signage.  (E-Grants)</t>
  </si>
  <si>
    <t>Scattersville Road, From College Street to Shuab Road; New Deal-Potts Road, From College Street to SR-52</t>
  </si>
  <si>
    <t>Scattersville Road</t>
  </si>
  <si>
    <t>HSIP-R00S(462) (90946-2462-94)</t>
  </si>
  <si>
    <t>McKinley Church Road at Norfolk Southern Railroad, LM 0.17 near Johnson City</t>
  </si>
  <si>
    <t>0B246</t>
  </si>
  <si>
    <t>McKinley Church Rd</t>
  </si>
  <si>
    <t>HSIP-R00S(461) (82946-2464-94)</t>
  </si>
  <si>
    <t>Summit Drive at Norfolk Southern Railroad, LM 0.25 in Bluff City</t>
  </si>
  <si>
    <t>0B029</t>
  </si>
  <si>
    <t>Summit Dr</t>
  </si>
  <si>
    <t>HSIP-R00S(476) (54954-2510-94)</t>
  </si>
  <si>
    <t>Shultz Street at Norfolk Southern Railroad, LM 0.16 in Niota</t>
  </si>
  <si>
    <t>0A190</t>
  </si>
  <si>
    <t>Shultz St</t>
  </si>
  <si>
    <t>HSIP-R00S(484) (43952-2514-94)</t>
  </si>
  <si>
    <t>North Cooley Avenue at CSX R/R, LM 0.02 in Waverly</t>
  </si>
  <si>
    <t>0A505</t>
  </si>
  <si>
    <t>N Cooley Ave</t>
  </si>
  <si>
    <t>HSIP-R-3632(3) (33956-2544-94)</t>
  </si>
  <si>
    <t>Daisy Dallas Road at Norfolk Southern Railroad, LM 2.16 in Soddy-Daisy</t>
  </si>
  <si>
    <t>03632</t>
  </si>
  <si>
    <t>Daisy Dallas Hwy</t>
  </si>
  <si>
    <t>HSIP-R00S(444) (32946-2405-94)</t>
  </si>
  <si>
    <t>Chucky River Rd at Norfolk Southern Railroad, LM 1.77 near Morristown</t>
  </si>
  <si>
    <t>0A506</t>
  </si>
  <si>
    <t>Chucky River Rd</t>
  </si>
  <si>
    <t>HSIP-R00S(473) (72945-2491-94)</t>
  </si>
  <si>
    <t>Cemetery Rd at Norfolk Southern Railroad, LM 0.02</t>
  </si>
  <si>
    <t>0A158</t>
  </si>
  <si>
    <t>Cemetery Rd</t>
  </si>
  <si>
    <t>Hickman Rd at Norfolk Southern Railroad, LM 0.00 near Graysville</t>
  </si>
  <si>
    <t>HSIP-R-5832(10) (72945-2590-94)</t>
  </si>
  <si>
    <t>Hickman Lane at Norfolk Southern Railroad, LM 0.00</t>
  </si>
  <si>
    <t>05832</t>
  </si>
  <si>
    <t>Hickman Rd</t>
  </si>
  <si>
    <t>HSIP-R00S(471) (72945-2489-94)</t>
  </si>
  <si>
    <t>Old Evensville Road at Norfolk Southern Railroad, LM 0.17</t>
  </si>
  <si>
    <t>Old Evensville Rd</t>
  </si>
  <si>
    <t>State Funded (795339-S3-004)</t>
  </si>
  <si>
    <t>MATA FFY17 SY19 5339(b)TN201703501 (S) Capital Funds Bus/Fac. Rev Stock</t>
  </si>
  <si>
    <t>HSIP-R-5416(10) (72945-2588-94)</t>
  </si>
  <si>
    <t>Manufacturers Road at Norfolk Southern Railroad, LM 1.09 in Dayton</t>
  </si>
  <si>
    <t>05416</t>
  </si>
  <si>
    <t>Manufactures Ln</t>
  </si>
  <si>
    <t>HSIP-R-4031(10) (73953-2551-94)</t>
  </si>
  <si>
    <t>Strang St at Norfolk Southern Railroad, LM 0.14 in Rockwood</t>
  </si>
  <si>
    <t>04031</t>
  </si>
  <si>
    <t>Strang St</t>
  </si>
  <si>
    <t>HSIP-R-4030(10) (73953-2550-94)</t>
  </si>
  <si>
    <t>Rathburn Street at Norfolk Southern Railroad, LM 0.12 in Rockwood</t>
  </si>
  <si>
    <t>04030</t>
  </si>
  <si>
    <t>Rathburn St</t>
  </si>
  <si>
    <t>HSIP-R-2465(10) (32951-2506-94)</t>
  </si>
  <si>
    <t>Sugar Hollow Rd at Norfolk Southern Railroad, LM 1.07 in Morristown</t>
  </si>
  <si>
    <t>02465</t>
  </si>
  <si>
    <t>Sugar Hollow Rd</t>
  </si>
  <si>
    <t>HSIP-R-3844(10) (32951-2507-94)</t>
  </si>
  <si>
    <t>Jackson Street at Norfolk Southern Railroad, LM 0.14 in Morristown</t>
  </si>
  <si>
    <t>Jackson St</t>
  </si>
  <si>
    <t>HSIP-R-3850(10) (32951-2508-94)</t>
  </si>
  <si>
    <t>S Fairmont Ave at Norfolk Southern Railroad, LM 0.08 in Morristown</t>
  </si>
  <si>
    <t>03850</t>
  </si>
  <si>
    <t>S Fairmont Ave</t>
  </si>
  <si>
    <t>St. Elmo Road at CSX Railroad, LM 0.54 in Bartlett</t>
  </si>
  <si>
    <t>04454</t>
  </si>
  <si>
    <t>St. Elmo</t>
  </si>
  <si>
    <t>HSIP-R-5650(10) (47954-2573-94)</t>
  </si>
  <si>
    <t>Concord Street at Norfolk Southern Railroad, LM 0.09 in Knoxville</t>
  </si>
  <si>
    <t>05650</t>
  </si>
  <si>
    <t>Concord St</t>
  </si>
  <si>
    <t>HSIP-R-5657(10) (47954-2574-94)</t>
  </si>
  <si>
    <t>Central Street at Norfolk Southern Railroad, LM 0.43 in Knoxville</t>
  </si>
  <si>
    <t>05657</t>
  </si>
  <si>
    <t>Central St</t>
  </si>
  <si>
    <t>HSIP-R00S(453) (47954-2572-94)</t>
  </si>
  <si>
    <t>Tobler Lane at Norfolk Southern Railroad, LM 0.27 in Knoxville</t>
  </si>
  <si>
    <t>0A448</t>
  </si>
  <si>
    <t>Tobler Ln</t>
  </si>
  <si>
    <t>HSIP-R00S(449) (30950-2583-94)</t>
  </si>
  <si>
    <t>Austin St at Norfolk Southern Railroad, LM 0.39 in Greeneville</t>
  </si>
  <si>
    <t>0B205</t>
  </si>
  <si>
    <t>Austin St</t>
  </si>
  <si>
    <t>Vine Street at West Tennessee Railroad, LM 0.34 in Humboldt</t>
  </si>
  <si>
    <t>Vine St</t>
  </si>
  <si>
    <t>Cumberland St at CSX Railroad, LM 21.34 in Cowan</t>
  </si>
  <si>
    <t>HSIP-R-15(209) (26002-2544-94)</t>
  </si>
  <si>
    <t>(E Cumberland Street), at CSX Railroad, LM 21.34 in Cowan</t>
  </si>
  <si>
    <t>HSIP-R00S(448) (15950-2552-94)</t>
  </si>
  <si>
    <t>Fairview Street at Norfolk Southern Railroad, LM 0.33 in Newport</t>
  </si>
  <si>
    <t>Fairview St</t>
  </si>
  <si>
    <t>HSIP-R00S(447) (07946-2423-94)</t>
  </si>
  <si>
    <t>Brantley Lane at CSX Railroad, LM 0.12 near Jacksboro</t>
  </si>
  <si>
    <t>0A813</t>
  </si>
  <si>
    <t>Brantley Ln</t>
  </si>
  <si>
    <t>(Mueller Brass Road), at Canadian National Illinois Central Railroad, LM 19.52 in Covington</t>
  </si>
  <si>
    <t>(Liberty Street), at Canadian National Illinois Central Railroad, LM 0.65 in Covington</t>
  </si>
  <si>
    <t>E Ripley Avenue at Canadian National Illinois Central Railroad, LM 0.43 in Covington</t>
  </si>
  <si>
    <t>02900</t>
  </si>
  <si>
    <t>E Ripley Ave</t>
  </si>
  <si>
    <t>(Industrial Road N), at Canadian National Illinois Central Railroad, LM 9.53 in Covington</t>
  </si>
  <si>
    <t>HSIP-R00S(486) (95950-2584-94)</t>
  </si>
  <si>
    <t>North Greenwood Street at NERR, LM 0.44 in Lebanon</t>
  </si>
  <si>
    <t>0A987</t>
  </si>
  <si>
    <t>Greenwood St</t>
  </si>
  <si>
    <t>HSIP-R-26(74) (95009-2215-94)</t>
  </si>
  <si>
    <t>(West Baddour Pkwy) at NERR, LM 0.18 in Lebanon</t>
  </si>
  <si>
    <t>Willett Street at BNSF Railway, LM 0.44 in Memphis</t>
  </si>
  <si>
    <t>0M381</t>
  </si>
  <si>
    <t>Willett St</t>
  </si>
  <si>
    <t>S Greer Street at Norfolk Southern Railroad, LM 3.00 in Memphis</t>
  </si>
  <si>
    <t>02861</t>
  </si>
  <si>
    <t>S Greer St</t>
  </si>
  <si>
    <t>Patterson Street at Norfolk Southern Railroad, LM 0.27 in Memphis</t>
  </si>
  <si>
    <t>0B582</t>
  </si>
  <si>
    <t>Patterson St</t>
  </si>
  <si>
    <t>Mallory Avenue at Canadian National Illinois Central Railroad, LM 5.16 in Memphis</t>
  </si>
  <si>
    <t>02831</t>
  </si>
  <si>
    <t>Mallory Ave</t>
  </si>
  <si>
    <t>Kyle Street at Norfolk Southern Railroad, LM 0.51 in Memphis</t>
  </si>
  <si>
    <t>0E271</t>
  </si>
  <si>
    <t>Kyle St</t>
  </si>
  <si>
    <t>Estate Drive at Norfolk Southern Railroad, LM 0.09 in Memphis</t>
  </si>
  <si>
    <t>05172</t>
  </si>
  <si>
    <t>Estate Dr</t>
  </si>
  <si>
    <t>(Main Street), at Norfolk Southern Railroad, LM 4.71 in Middleton</t>
  </si>
  <si>
    <t>HSIP-R-321(8) (33075-2527-94)</t>
  </si>
  <si>
    <t>(Ooltewah-Ringgold Rd) at Norfolk Southern Railroad, LM 6.21 in Collegedale</t>
  </si>
  <si>
    <t>HSIP-R-4611(10) (01950-2531-94)</t>
  </si>
  <si>
    <t>Weaver Street at Norfolk Southern Railroad, LM 0.16 in Clinton</t>
  </si>
  <si>
    <t>04611</t>
  </si>
  <si>
    <t>Weaver St</t>
  </si>
  <si>
    <t>HSIP-R00S(446) (01946-2447-94)</t>
  </si>
  <si>
    <t>Leinart Lane at Norfolk Southern Railroad, LM 0.04 near Rocky Top</t>
  </si>
  <si>
    <t>Leinart Ln</t>
  </si>
  <si>
    <t>HSIP-R00S(445) (01950-2530-94)</t>
  </si>
  <si>
    <t>Fowler Street at Norfolk Southern Railroad, LM 0.02 in Clinton</t>
  </si>
  <si>
    <t>0E514</t>
  </si>
  <si>
    <t>Fowler St</t>
  </si>
  <si>
    <t>State Funded (58002-4243-04)</t>
  </si>
  <si>
    <t>Slide Repair</t>
  </si>
  <si>
    <t>M19R2_C58SR_SLIDE_REPAIR_SR-2 AT LM 25.6</t>
  </si>
  <si>
    <t>STP-M-54(45) (38LPLM-F3-039)</t>
  </si>
  <si>
    <t>Roadway repair, resurfacing, striping, signage, and drainage improvements on West Main Street from South Lafayette Avenue to South Grand Avenue. eGrants #163.</t>
  </si>
  <si>
    <t>(West Main Street), From South Lafayette Avenue to South Grand Avenue in Brownsville</t>
  </si>
  <si>
    <t>State Funded (190416-S3-018)</t>
  </si>
  <si>
    <t>I-440 Construction Congestion Mitigation - 0416</t>
  </si>
  <si>
    <t>Preliminary Work for Proposed SIA Projects</t>
  </si>
  <si>
    <t>State Funded (86000-4900-04)</t>
  </si>
  <si>
    <t>Unicoi County State Park Roads Routine Maintenance</t>
  </si>
  <si>
    <t>State Funded (86000-4601-04)</t>
  </si>
  <si>
    <t>Rocky Fork State Park Resurfacing</t>
  </si>
  <si>
    <t>State Funded (63555020019)</t>
  </si>
  <si>
    <t>APSU: R44 Flight Simulator</t>
  </si>
  <si>
    <t>M19SAHQ_C28I_GILES CO. WELCOME CENTER WASTEWATER</t>
  </si>
  <si>
    <t>This study will investigate multi-modal improvement options at the intersection of E. Magnolia, Rutledge Pike, and Asheville Highway.</t>
  </si>
  <si>
    <t>SR-1(US-11 and US-70, East Magnolia Avenue and Rutledge Pike), Intersection at SR-168 (US-11 and US-70, Asheville Highway)</t>
  </si>
  <si>
    <t>State Funded (50945-8675-04)</t>
  </si>
  <si>
    <t>State Funded (86001-4220-04)</t>
  </si>
  <si>
    <t>M19R1_C86SR_SLIDE_REPAIR_SR36_LMs 2.87 and 3.0</t>
  </si>
  <si>
    <t>State Funded (35946-8613-04)</t>
  </si>
  <si>
    <t>State Funded (89000-4601-04)</t>
  </si>
  <si>
    <t>Rock Island State Park Resurfacing</t>
  </si>
  <si>
    <t>State Funded (88000-4601-04)</t>
  </si>
  <si>
    <t>Fall Creek Falls State Park Resurfacing</t>
  </si>
  <si>
    <t>State Funded (87000-4601-04)</t>
  </si>
  <si>
    <t>Big Ridge State Park Resurfacing</t>
  </si>
  <si>
    <t>State Funded (83000-4601-04)</t>
  </si>
  <si>
    <t>Bledsoe Creek State Park Resurfacing</t>
  </si>
  <si>
    <t>State Funded (79000-4602-04)</t>
  </si>
  <si>
    <t>T.O. Fuller State Park Resurfacing</t>
  </si>
  <si>
    <t>State Funded (79000-4601-04)</t>
  </si>
  <si>
    <t>Meeman-Shelby Forest State Park Resurfacing</t>
  </si>
  <si>
    <t>State Funded (71000-4601-04)</t>
  </si>
  <si>
    <t>Burgess Falls State Park Resurfacing</t>
  </si>
  <si>
    <t>State Funded (70000-4601-04)</t>
  </si>
  <si>
    <t>Hiwassee and Ocoee Rivers State Park Resurfacing</t>
  </si>
  <si>
    <t>State Funded (69000-4601-04)</t>
  </si>
  <si>
    <t>Pickett State Park Resurfacing</t>
  </si>
  <si>
    <t>State Funded (69000-4602-04)</t>
  </si>
  <si>
    <t>Cordell Hull Birthplace State Park Resurfacing</t>
  </si>
  <si>
    <t>State Funded (68000-4601-04)</t>
  </si>
  <si>
    <t>Mousetail Landing State Park Resurfacing</t>
  </si>
  <si>
    <t>State Funded (67000-4601-04)</t>
  </si>
  <si>
    <t>Standing Stone State Park Resurfacing</t>
  </si>
  <si>
    <t>State Funded (65000-4602-04)</t>
  </si>
  <si>
    <t>Justin P. Wilson Cumberland Trail State Park Resurfacing</t>
  </si>
  <si>
    <t>State Funded (65000-4601-04)</t>
  </si>
  <si>
    <t>Frozen Head State Park Resurfacing</t>
  </si>
  <si>
    <t>State Funded (63000-4602-04)</t>
  </si>
  <si>
    <t>Port Royal State Park Resurfacing</t>
  </si>
  <si>
    <t>State Funded (63000-4601-04)</t>
  </si>
  <si>
    <t>Dunbar Cave State Park Resurfacing</t>
  </si>
  <si>
    <t>State Funded (62000-4601-04)</t>
  </si>
  <si>
    <t>Fort Loudon State Park Resurfacing</t>
  </si>
  <si>
    <t>State Funded (59000-4601-04)</t>
  </si>
  <si>
    <t>Henry Horton State Park Resurfacing</t>
  </si>
  <si>
    <t>State Funded (49000-4601-04)</t>
  </si>
  <si>
    <t>Fort Pillow State Park Resurfacing</t>
  </si>
  <si>
    <t>State Funded (48000-4601-04)</t>
  </si>
  <si>
    <t>Reelfoot Lake State Park Resurfacing</t>
  </si>
  <si>
    <t>State Funded (44000-4601-04)</t>
  </si>
  <si>
    <t>Cummins Falls State Park Resurfacing</t>
  </si>
  <si>
    <t>State Funded (43000-4601-04)</t>
  </si>
  <si>
    <t>Johnsonville State Park Resurfacing</t>
  </si>
  <si>
    <t>State Funded (36000-4601-04)</t>
  </si>
  <si>
    <t>Pickwick Landing State Park Resurfacing</t>
  </si>
  <si>
    <t>State Funded (33000-4601-04)</t>
  </si>
  <si>
    <t>Harrison Bay State Park Resurfacing</t>
  </si>
  <si>
    <t>State Funded (33000-4602-04)</t>
  </si>
  <si>
    <t>Booker T. Washington State Park Resurfacing</t>
  </si>
  <si>
    <t>State Funded (31000-4601-04)</t>
  </si>
  <si>
    <t>South Cumberland State Park Resurfacing</t>
  </si>
  <si>
    <t>State Funded (30000-4601-04)</t>
  </si>
  <si>
    <t>Davy Crockett Birthplace State Park Resurfacing</t>
  </si>
  <si>
    <t>State Funded (25000-4601-04)</t>
  </si>
  <si>
    <t>Sergeant Alvin C. York State Park Resurfacing</t>
  </si>
  <si>
    <t>State Funded (21000-4601-04)</t>
  </si>
  <si>
    <t>Edgar Evins State Park Resurfacing</t>
  </si>
  <si>
    <t>State Funded (19000-4602-04)</t>
  </si>
  <si>
    <t>Radnor Lake State Park Resurfacing</t>
  </si>
  <si>
    <t>State Funded (19000-4601-04)</t>
  </si>
  <si>
    <t>Long Hunter State Park Resurfacing</t>
  </si>
  <si>
    <t>State Funded (19000-4603-04)</t>
  </si>
  <si>
    <t>Bicentennial Capitol Mall State Park Resurfacing</t>
  </si>
  <si>
    <t>State Funded (16000-4601-04)</t>
  </si>
  <si>
    <t>Old Stone Fort State Park Resurfacing</t>
  </si>
  <si>
    <t>State Funded (11000-4601-04)</t>
  </si>
  <si>
    <t>Narrows of the Harpeth State Park Resurfacing</t>
  </si>
  <si>
    <t>State Funded (07000-4602-02)</t>
  </si>
  <si>
    <t>Norris Dam State Park Resurfacing</t>
  </si>
  <si>
    <t>State Funded (07000-4601-04)</t>
  </si>
  <si>
    <t>Indian Mountain State Park Resurfacing</t>
  </si>
  <si>
    <t>State Funded (07000-4603-04)</t>
  </si>
  <si>
    <t>Cove Lake State Park Resurfacing</t>
  </si>
  <si>
    <t>State Funded (06000-4601-04)</t>
  </si>
  <si>
    <t>Red Clay State Park Resurfacing</t>
  </si>
  <si>
    <t>State Funded (95945-8677-04)</t>
  </si>
  <si>
    <t>Cedars of Lebanon State Park - TDEC Resurfacing</t>
  </si>
  <si>
    <t>State Funded (40945-8685-04)</t>
  </si>
  <si>
    <t>Paris Landing State Park - TDEC Resurfacing</t>
  </si>
  <si>
    <t>State Funded (95000-4601-04)</t>
  </si>
  <si>
    <t>Cedars of Lebanon State Park Resurfacing</t>
  </si>
  <si>
    <t>State Funded (50000-4601-04)</t>
  </si>
  <si>
    <t>David Crockett State Park Resurfacing</t>
  </si>
  <si>
    <t>Assessment of existing pedestrian facilities within public ROW, inventory public buildings for ADA compliance, produce recommendations, budgeting and schedules for improvements. eGrants #161</t>
  </si>
  <si>
    <t>City of Ripley ADA Transition Plan - Citywide</t>
  </si>
  <si>
    <t>HSIP-5(114) (27001-3243-94)</t>
  </si>
  <si>
    <t>(US-45W), Intersection at Broad Street, LM 22.851 in Dyer</t>
  </si>
  <si>
    <t>State Funded (83555039819)</t>
  </si>
  <si>
    <t>Portland: Parallel Taxiway South-Design Only</t>
  </si>
  <si>
    <t>State Funded (58555012819)</t>
  </si>
  <si>
    <t>Jasper: Tree Clearing</t>
  </si>
  <si>
    <t>State Funded (32002-3233-04)</t>
  </si>
  <si>
    <t>SIA program Intersection Improvements</t>
  </si>
  <si>
    <t>Intersection at Progress Parkway/Thoroughbred Run Road in Morristown supporting East Tennessee Progress Center</t>
  </si>
  <si>
    <t>State Funded (99112-4949-04)</t>
  </si>
  <si>
    <t>Rail Inspection: Top to Bottom Consultant Work Order - HDR</t>
  </si>
  <si>
    <t>State Funded (10003-3273-04)</t>
  </si>
  <si>
    <t>10SR0370023</t>
  </si>
  <si>
    <t>Bridge over Doe River and Riverview Road, LM 18.82</t>
  </si>
  <si>
    <t>State Funded (985339-S3-021)</t>
  </si>
  <si>
    <t>UCHRA FFY17, FSY19 5339b TN201804400 S&amp;F Cap - Roll Stock</t>
  </si>
  <si>
    <t>State Funded (985339-S3-020)</t>
  </si>
  <si>
    <t>SWHRA FFY 17, SFY19 5339b TN201804400 S&amp;F Cap - Roll Stock</t>
  </si>
  <si>
    <t>State Funded (985339-S3-016)</t>
  </si>
  <si>
    <t>Northwest TN HRA - FFY '17 / SFY '19 - 5339(b) (S&amp;F) Rural Capital Assistance for Bus/Bus Facilities - Rev. Rolling Stock</t>
  </si>
  <si>
    <t>State Funded (985339-S3-015)</t>
  </si>
  <si>
    <t>MC HRA - FFY17, SFY19 5339(b)TN201804400 (S&amp;F) Capital Funds - Bus/Bus Facilities - Rev. Rolling Stock</t>
  </si>
  <si>
    <t>State Funded (985339-S3-014)</t>
  </si>
  <si>
    <t>FTHRA FFY17, SFY19 - 5339(b) TN201804400 (S&amp;F) Capital Funds Bus/Bus Facilities - Rev. Rolling Stock</t>
  </si>
  <si>
    <t>State Funded (33RR19-S3-004)</t>
  </si>
  <si>
    <t>Hamilton Co. RR Auth. / E. Chattanooga Belt Railway - FY '19 Lengthening of Polk Street Siding &amp; Rail and Crosstie (85#) Replacement</t>
  </si>
  <si>
    <t>State Funded (33RR19-S3-003)</t>
  </si>
  <si>
    <t>HamiltonCoRRAuth/TNValleyRRMuseum SY19 McCarty Siding/Allied Metal MP2.5 McCarty; MP2.0 Allied</t>
  </si>
  <si>
    <t>State Funded (95000-4900-04)</t>
  </si>
  <si>
    <t>Wilson County State Park Roads Routine Maintenance</t>
  </si>
  <si>
    <t>State Funded (92000-4900-04)</t>
  </si>
  <si>
    <t>Weakley County State Park Roads Routine Maintenance</t>
  </si>
  <si>
    <t>State Funded (90000-4900-04)</t>
  </si>
  <si>
    <t>Washington County State Park Roads Routine Maintenance</t>
  </si>
  <si>
    <t>State Funded (89000-4900-04)</t>
  </si>
  <si>
    <t>Warren County State Park Roads Routine Maintenance</t>
  </si>
  <si>
    <t>State Funded (88000-4900-04)</t>
  </si>
  <si>
    <t>Van Buren County State Park Roads Routine Maintenance</t>
  </si>
  <si>
    <t>State Funded (87000-4900-04)</t>
  </si>
  <si>
    <t>Union County State Park Roads Routine Maintenance</t>
  </si>
  <si>
    <t>State Funded (83000-4900-04)</t>
  </si>
  <si>
    <t>Sumner County State Park Roads Routine Maintenance</t>
  </si>
  <si>
    <t>State Funded (82000-4900-04)</t>
  </si>
  <si>
    <t>Sullivan County State Park Roads Routine Maintenance</t>
  </si>
  <si>
    <t>State Funded (79000-4900-04)</t>
  </si>
  <si>
    <t>38SR0010033, 38SR0010037, 38SR0010039</t>
  </si>
  <si>
    <t>Shelby County State Park Roads Routine Maintenance</t>
  </si>
  <si>
    <t>State Funded (75000-4900-04)</t>
  </si>
  <si>
    <t>Rutherford County State Park Roads Routine Maintenance</t>
  </si>
  <si>
    <t>State Funded (71000-4900-04)</t>
  </si>
  <si>
    <t>Putnam County State Park Roads Routine Maintenance</t>
  </si>
  <si>
    <t>State Funded (70000-4900-04)</t>
  </si>
  <si>
    <t>Polk County State Park Roads Routine Maintenance</t>
  </si>
  <si>
    <t>State Funded (68000-4900-04)</t>
  </si>
  <si>
    <t>Perry County State Park Roads Routine Maintenance</t>
  </si>
  <si>
    <t>State Funded (67000-4900-04)</t>
  </si>
  <si>
    <t>Overton County State Park Roads Routine Maintenance</t>
  </si>
  <si>
    <t>State Funded (66000-4900-04)</t>
  </si>
  <si>
    <t>Obion County State Park Roads Routine Maintenance</t>
  </si>
  <si>
    <t>State Funded (65000-4900-04)</t>
  </si>
  <si>
    <t>Morgan County State Park Roads Routine Maintenance</t>
  </si>
  <si>
    <t>State Funded (63000-4900-04)</t>
  </si>
  <si>
    <t>Montgomery County State Park Roads Routine Maintenance</t>
  </si>
  <si>
    <t>State Funded (62000-4900-04)</t>
  </si>
  <si>
    <t>Monroe County State Park Roads Routine Maintenance</t>
  </si>
  <si>
    <t>State Funded (59000-4900-04)</t>
  </si>
  <si>
    <t>Marshall County State Park Roads Routine Maintenance</t>
  </si>
  <si>
    <t>State Funded (57000-4900-04)</t>
  </si>
  <si>
    <t>Madison County State Park Roads Routine Maintenance</t>
  </si>
  <si>
    <t>State Funded (55000-4900-04)</t>
  </si>
  <si>
    <t>McNairy County State Park Roads Routine Maintenance</t>
  </si>
  <si>
    <t>State Funded (49000-4900-04)</t>
  </si>
  <si>
    <t>Lauderdale County State Park Roads Routine Maintenance</t>
  </si>
  <si>
    <t>State Funded (48000-4900-04)</t>
  </si>
  <si>
    <t>Lake County State Park Roads Routine Maintenance</t>
  </si>
  <si>
    <t>State Funded (44000-4900-04)</t>
  </si>
  <si>
    <t>Jackson County State Park Roads Routine Maintenance</t>
  </si>
  <si>
    <t>State Funded (43000-4900-04)</t>
  </si>
  <si>
    <t>Humphreys County State Park Roads Routine Maintenance</t>
  </si>
  <si>
    <t>State Funded (40000-4900-04)</t>
  </si>
  <si>
    <t>Henry County State Park Roads Routine Maintenance</t>
  </si>
  <si>
    <t>State Funded (39000-4900-04)</t>
  </si>
  <si>
    <t>Henderson County State Park Roads Routine Maintenance</t>
  </si>
  <si>
    <t>State Funded (36000-4900-04)</t>
  </si>
  <si>
    <t>Hardin County State Park Roads Routine Maintenance</t>
  </si>
  <si>
    <t>State Funded (35000-4900-04)</t>
  </si>
  <si>
    <t>Hardeman County State Park Roads Routine Maintenance</t>
  </si>
  <si>
    <t>State Funded (33000-4900-04)</t>
  </si>
  <si>
    <t>Hamilton County State Park Roads Routine Maintenance</t>
  </si>
  <si>
    <t>State Funded (32000-4900-04)</t>
  </si>
  <si>
    <t>Hamblen County State Park Roads Routine Maintenance</t>
  </si>
  <si>
    <t>State Funded (31000-4900-04)</t>
  </si>
  <si>
    <t>Grundy County State Park Roads Routine Maintenance</t>
  </si>
  <si>
    <t>State Funded (30000-4900-04)</t>
  </si>
  <si>
    <t>Greene County State Park Roads Routine Maintenance</t>
  </si>
  <si>
    <t>State Funded (26000-4900-04)</t>
  </si>
  <si>
    <t>Franklin County State Park Roads Routine Maintenance</t>
  </si>
  <si>
    <t>State Funded (25000-4900-04)</t>
  </si>
  <si>
    <t>Fentress County State Park Roads Routine Maintenance</t>
  </si>
  <si>
    <t>State Funded (22000-4900-04)</t>
  </si>
  <si>
    <t>Dickson County State Park Roads Routine Maintenance</t>
  </si>
  <si>
    <t>State Funded (21000-4900-04)</t>
  </si>
  <si>
    <t>DeKalb County State Park Roads Routine Maintenance</t>
  </si>
  <si>
    <t>State Funded (19000-4900-04)</t>
  </si>
  <si>
    <t>Davidson County State Park Roads Routine Maintenance</t>
  </si>
  <si>
    <t>State Funded (18000-4900-04)</t>
  </si>
  <si>
    <t>Cumberland County State Park Roads Routine Maintenance</t>
  </si>
  <si>
    <t>State Funded (12000-4900-04)</t>
  </si>
  <si>
    <t>Chester County State Park Roads Routine Maintenance</t>
  </si>
  <si>
    <t>State Funded (11000-4900-04)</t>
  </si>
  <si>
    <t>Cheatham County State Park Roads Routine Maintenance</t>
  </si>
  <si>
    <t>State Funded (10000-4900-04)</t>
  </si>
  <si>
    <t>Carter County State Park Roads Routine Maintenance</t>
  </si>
  <si>
    <t>State Funded (07000-4900-04)</t>
  </si>
  <si>
    <t>Campbell County State Park Roads Routine Maintenance</t>
  </si>
  <si>
    <t>State Funded (06000-4900-04)</t>
  </si>
  <si>
    <t>Bradley County State Park Roads Routine Maintenance</t>
  </si>
  <si>
    <t>State Funded (04000-4900-04)</t>
  </si>
  <si>
    <t>Bledsoe County State Park Roads Routine Maintenance</t>
  </si>
  <si>
    <t>State Funded (03000-4900-04)</t>
  </si>
  <si>
    <t>Benton County State Park Roads Routine Maintenance</t>
  </si>
  <si>
    <t>State Funded (575307-S3-020)</t>
  </si>
  <si>
    <t>Jackson Transit Auth- FFY13,15, 17, SFY19 5307 TN2018048 Capital Assistance (Non-ADA)</t>
  </si>
  <si>
    <t>State Funded (905307-S3-018)</t>
  </si>
  <si>
    <t>Johnson City JCTS FFY17; SFY19 - 5307 TN2018046 (S) Capital Assistance</t>
  </si>
  <si>
    <t>State Funded (475307-S3-027)</t>
  </si>
  <si>
    <t>Knoxville -KAT FFY18; SFY19 - 5307 TN2018047 (S) Capital Assistance</t>
  </si>
  <si>
    <t>HSIP-58(53) (33044-3252-94)</t>
  </si>
  <si>
    <t>From Bent Drive to Mahlon Drive in Chattanooga</t>
  </si>
  <si>
    <t>CM-5300(30) (53CMAQ-F3-003)</t>
  </si>
  <si>
    <t>City of Loudon/Loudon Utilities Clean Diesel Vehicle Acquisition</t>
  </si>
  <si>
    <t>Thomas Doherty</t>
  </si>
  <si>
    <t>State Funded (56555074019)</t>
  </si>
  <si>
    <t>Lafayette: Land Acquisition in the RPZ</t>
  </si>
  <si>
    <t>State Funded (98303-3136-04)</t>
  </si>
  <si>
    <t>Installation of ITS Travel Time Components for signs located on I-40 at each end of I-840</t>
  </si>
  <si>
    <t>Travel Time Signs at I-840 in Dickson County from LM 11.5 to 12.3 and in Wilson County from LM 13.03 to 13.79</t>
  </si>
  <si>
    <t>Dickson, Wilson</t>
  </si>
  <si>
    <t>Biodiesel fueling and education and outreach.</t>
  </si>
  <si>
    <t>Melanie Murphy</t>
  </si>
  <si>
    <t>State Funded (47CMAQ-F3-008)</t>
  </si>
  <si>
    <t>Down to Earth Energy - Biodiesel refueling equipment and education and outreach.</t>
  </si>
  <si>
    <t>HSIP-R00S(443) (83952-2547-94)</t>
  </si>
  <si>
    <t>Wheeler Street at CSX R/R, LM 0.07 in Portland</t>
  </si>
  <si>
    <t>02067</t>
  </si>
  <si>
    <t>Wheeler Street</t>
  </si>
  <si>
    <t>STP-M-5422(10) (79LPLM-F3-640)</t>
  </si>
  <si>
    <t>Milling, paving, pavement markings and signage on Sykes Road from US-51 to Raleigh Millington Road. EGrants #143.</t>
  </si>
  <si>
    <t>Sykes Road, From SR-3 (US-51) to Raleigh Millington Road</t>
  </si>
  <si>
    <t>State Funded (50SAB1-S3-007)</t>
  </si>
  <si>
    <t>50F00080007</t>
  </si>
  <si>
    <t>0932-9.59, Fall River Road bridge over Copperas Creek</t>
  </si>
  <si>
    <t>0932</t>
  </si>
  <si>
    <t>Fall River Road</t>
  </si>
  <si>
    <t>State Funded (995310-S3-332)</t>
  </si>
  <si>
    <t>Statewide SFY19, 5310 TN-2018-042 State Admin</t>
  </si>
  <si>
    <t>BR-STP-160(17) (15013-3220-94, 32008-3221-94)</t>
  </si>
  <si>
    <t>15SR1600009, 32SR1600001</t>
  </si>
  <si>
    <t>(Enka Highway) Bridge over Overflow, LM 0.14, in Hamblen County and Bridge over Nolichuchy River, LM 11.87, in Cocke County (IA Bundle)</t>
  </si>
  <si>
    <t>Hamblen, Cocke</t>
  </si>
  <si>
    <t>State Funded (785311-S3-055)</t>
  </si>
  <si>
    <t>Pigeon Forge - SFY19 5311 TN-2017-026 (S) Capital Assistance</t>
  </si>
  <si>
    <t>CM-9409(224) (79LPLM-F3-632)</t>
  </si>
  <si>
    <t>CMAQ 2017: Incorporate Bicycle-pedestrian facilities along North Watkins Street between Chelsea Avenue and Jackson Avenue, Cleveland Street between Peabody Avenue and Lamar Avenue, South Bellevue Boulevard and Elvis Presley Boulevard between Lamar Avenue and Brooks Road, and Elvis Presley Boulevard between East Shelby Drive and the Desoto County (MS) border.</t>
  </si>
  <si>
    <t>Watkins-Presley On-Street Project</t>
  </si>
  <si>
    <t>CM-2883(10) (79LPLM-F3-629)</t>
  </si>
  <si>
    <t>CMAQ 2017: Install fiber optics communication cable along a 2.5 mile section of Democrat Road, from Airways to Lamar. Work will also include installation of video detection, emergency vehicle preemption, and DSRC at each intersection, and will implement signal coordination timing plans in this corridor to efficiently move traffic.</t>
  </si>
  <si>
    <t>Democrat Road, from Airways Boulevard to Lamar Avenue</t>
  </si>
  <si>
    <t>CM-4182(10) (79LPLM-F3-626)</t>
  </si>
  <si>
    <t>CMAQ 2017: Install 2 new traffic signals, Bartlett Road at Pleasant ViewRoad and Walnut Grove Road at Timber Creek Road/County Square Lane. Improvements will include the installation of mast arm signal poles, video detection equipment, accessible pedestrian signals, countdown pedestrian signals, LED signal displays, battery backup system, etc.</t>
  </si>
  <si>
    <t>Bartlett Road, Intersection at Pleasant ViewRoad and Walnut Grove Road, Intersection at Timber Creek Road</t>
  </si>
  <si>
    <t>CM-9409(223) (79LPLM-F3-623)</t>
  </si>
  <si>
    <t>CMAQ 2017: Add protected bicycle-pedestrian facilities on and adjacent to 2 perpendicular streets in North Memphis, namely Chelsea Avenue from North McLean Blvd to N. Hollywood Street and Hollywood Street from Chelsea Avenue to Broad Avenue. The Chelsea section will be a continuation of the Chelsea Avenue Greenline. The Hollywood section will be an on-street protected bicycle facility</t>
  </si>
  <si>
    <t>Chelsea-Hollywood Street Project</t>
  </si>
  <si>
    <t>M19SAHQ_C33_Region 2 Complex - Mechanical Review</t>
  </si>
  <si>
    <t>HSIP-2(268) (33008-3220-94)</t>
  </si>
  <si>
    <t>Near Myrtle Avenue to Wauhatchie Pike / Brown Ferry Road</t>
  </si>
  <si>
    <t>HSIP-111(110) (67001-3294-94)</t>
  </si>
  <si>
    <t>West of SR-294 to East of Dove Lane</t>
  </si>
  <si>
    <t>HSIP-NH-20(75) (20002-3242-94)</t>
  </si>
  <si>
    <t>Misc. Safety improvements.</t>
  </si>
  <si>
    <t>From Near Jeannie Bell Yarbro Road to Near SR-100</t>
  </si>
  <si>
    <t>STP-M-9401(11) (35LPLM-F3-008)</t>
  </si>
  <si>
    <t>Milling, resurfacing on Water Street, from North Main Street to East Market Street and Lafayette Street, from South Main Street to Madison Street. EGrants project #154.</t>
  </si>
  <si>
    <t>Water Street, from SR-18 (North Main Street) to SR-15 (East Market Street) and Lafayette Street, From SR-125 (South Main Street) to Madison Street</t>
  </si>
  <si>
    <t>State Funded (74555036419)</t>
  </si>
  <si>
    <t>Springfield: Grounds Maintenance Equipment</t>
  </si>
  <si>
    <t>State Funded (24555014119)</t>
  </si>
  <si>
    <t>Somerville: REIL Replacement-Design</t>
  </si>
  <si>
    <t>State Funded (50SAB1-S3-006)</t>
  </si>
  <si>
    <t>500A1150001</t>
  </si>
  <si>
    <t>A115-2.44, Oaks Road bridge over W. Fork Buffalo River</t>
  </si>
  <si>
    <t>A115</t>
  </si>
  <si>
    <t>Oaks Road</t>
  </si>
  <si>
    <t>State Funded (50SAB1-S3-005)</t>
  </si>
  <si>
    <t>500A1620001</t>
  </si>
  <si>
    <t>A162-0.79, Three Oaks Road bridge over Brewer Branch</t>
  </si>
  <si>
    <t>0A162</t>
  </si>
  <si>
    <t>Three Oaks Road</t>
  </si>
  <si>
    <t>State Funded (50SAB1-S3-004)</t>
  </si>
  <si>
    <t>500A3490001</t>
  </si>
  <si>
    <t>A376-4.19, Lambs Ferry Road bridge over Licklog Branch</t>
  </si>
  <si>
    <t>0A376</t>
  </si>
  <si>
    <t>Lambs Ferry Road</t>
  </si>
  <si>
    <t>State Funded (50SAB1-S3-003)</t>
  </si>
  <si>
    <t>500A2930001</t>
  </si>
  <si>
    <t>A293-0.26, Sugar Creek Road bridge over East Fork Sugar Creek</t>
  </si>
  <si>
    <t>0A293</t>
  </si>
  <si>
    <t>State Funded (985307-S3-020)</t>
  </si>
  <si>
    <t>RTA FFY15-16, SY19 5307 TN-2018-036 Cap, Planning Assistance</t>
  </si>
  <si>
    <t>STP-M-9209(19) (16LPLM-F3-049)</t>
  </si>
  <si>
    <t>* * * E-GRANTS #152 * * * Approximately 5,500 linear feet of new 5 ft wide sidewalk to be installed along SR -16,  William Northern Boulevard, and Cedar Lane. Work also includes crosswalks, curb ramps, installation of drainage structures and placement of fill material.</t>
  </si>
  <si>
    <t>SR-16, Jackson Cir to William Northern Blvd; William Northern Blvd, SR-16 to Cedar Ln; Cedar Ln, William Northern Blvd to north of McKellar Drive.</t>
  </si>
  <si>
    <t>TAP-9304(10) (52LPLM-F3-027)</t>
  </si>
  <si>
    <t>Construction of a multi-modal greenway at SR-10 (Thornton Taylor Parkway) from the Phase 2 overlook to a vehicular trailhead. Project also includes ADA Compliance, landscaping, pedestrian lighting and pedestrian amenities.</t>
  </si>
  <si>
    <t>Stone Bridge Park to Camp Blount Connector in Fayetteville - Phase 3</t>
  </si>
  <si>
    <t>State Funded (13555013819)</t>
  </si>
  <si>
    <t>NewTazewell: Replace Hangar Door</t>
  </si>
  <si>
    <t>TAP-16(65) (75LPLM-F3-084)</t>
  </si>
  <si>
    <t>Reconstruction of sidewalks along SR-16 (Main Street). Project also includes ADA Compliance, pedestrian signals, landscaping, pedestrian lighting and striping.</t>
  </si>
  <si>
    <t>(North Main Street) from SR-269 (Allisona Road) to Church Street in Eagleville</t>
  </si>
  <si>
    <t>TAP-2(275) (06LPLM-F3-068)</t>
  </si>
  <si>
    <t>Construction of a multi-modal greenway generally adjacent and parallel to SR-2 (Keith Street) and near South Mouse Creek from south of Willow Street to the south side of Inman Street. Project also includes ADA Compliance, landscaping, a pedestrian bridge, elevated crosswalk, steps, sidewalk, retaining wall(s) and pedestrian signals.</t>
  </si>
  <si>
    <t>From the end of the existing greenway south of Willow Street Northwest to the existing sidewalk system on the south side of Inman Street West in Cleveland</t>
  </si>
  <si>
    <t>TAP-9416(15) (09LPLM-F3-044)</t>
  </si>
  <si>
    <t>Construction of sidewalks along South Main Street from the McKenzie Shopping Center to East Maple Street. Project also includes striping, drainage and ADA Compliance.</t>
  </si>
  <si>
    <t>Main Street South from East Maple Street to the McKenzie Shopping Center in McKenzie</t>
  </si>
  <si>
    <t>Stream Mitigation Credit Purchase Contracts</t>
  </si>
  <si>
    <t>TAP-9114(9) (15LPLM-F3-020)</t>
  </si>
  <si>
    <t>Construction of a 10-foot wide greenway along the Pigeon River from McSween Road to Main Street. Project also includes ADA Compliance, retaining wall(s), landscaping and pedestrian amenities.</t>
  </si>
  <si>
    <t>Newport Greenway adjacent to the Pigeon River from McSween Avenue to Main Street</t>
  </si>
  <si>
    <t>TAP-9(109) (01LPLM-F3-054)</t>
  </si>
  <si>
    <t>Construction of sidewalks along SR-9 (N. Main Street); E. Broad Street, Market Street and Cullom Street. Project also includes pedestrian signals, striping, curb and gutter, sidewalk to a comfort station, drainage improvements and ADA Compliance.</t>
  </si>
  <si>
    <t>SR-9 (N. Main Street) from Cullom Street to E. Broad Street; E. Broad Street from SR-9 to Lakefront Park Trailhead; Market Street from SR-9 to Cullom Street and Cullom Street from SR-9 to Commerce Street.</t>
  </si>
  <si>
    <t>TAP-9(110) (07LPLM-F3-046)</t>
  </si>
  <si>
    <t>Construction of sidewalks along the west side of SR-9 (Indiana Avenue) from N. Tennessee Avenue to Beech Street. Project also includes ADA Compliance, brick stamp pavers, striping, pedestrian lighting and pedestrian amenities.</t>
  </si>
  <si>
    <t>SR-9 (Indiana Avenue) from E. Beech Street to N. Tennessee Avenue in Lafollette</t>
  </si>
  <si>
    <t>State Funded (635307-S3-026)</t>
  </si>
  <si>
    <t>Clarksville - FFY16, SFY19 - 5307 TN-2018-013 (S) Capital Assistance</t>
  </si>
  <si>
    <t>State Funded (99SPLG-S3-003)</t>
  </si>
  <si>
    <t>Tennessee Dept. of Environment and Conservation Special Litter Grant</t>
  </si>
  <si>
    <t>State Funded (79SPLG-S3-004)</t>
  </si>
  <si>
    <t>Memphis City Beautiful Special Litter Grant</t>
  </si>
  <si>
    <t>State Funded (33SPLG-S3-003)</t>
  </si>
  <si>
    <t>City of Chattanooga Special Litter Grant</t>
  </si>
  <si>
    <t>State Funded (99SPLG-S3-002)</t>
  </si>
  <si>
    <t>Keep the Tennessee River Beautiful Special Litter Grant</t>
  </si>
  <si>
    <t>TAP-11(112) (59LPLM-F3-027)</t>
  </si>
  <si>
    <t>Construction of sidewalks and bike lanes along SR-11 (Horton Highway) from Rocketeer Boulevard to Depot Street. Project also include ADA Compliance, landscaping, pedestrian signals, pedestrian lighting, bike racks and drainage improvements.</t>
  </si>
  <si>
    <t>(South Horton Highway), From Rocketeer Boulevard to West Depot Street in Chapel Hill</t>
  </si>
  <si>
    <t>TAP-20(79) (68LPLM-F3-028)</t>
  </si>
  <si>
    <t>Construction of a sidewalk along SR-20 (W. Main Street). Project also includes drainage, pedestrian lighting, ADA compliance and landscaping.</t>
  </si>
  <si>
    <t>(West Main Street), From near Patterson Street to Beech Street in Linden</t>
  </si>
  <si>
    <t>State Funded (01CRIT-S3-003)</t>
  </si>
  <si>
    <t>City of Oak Ridge FY '19 CRIT (S) Operating Assistance</t>
  </si>
  <si>
    <t>STP-M/TAP-9323(4) (94LPLM-F3-122)</t>
  </si>
  <si>
    <t>Design and construction of a greenway along McCutcheon Creek. Project also includes signage, landscaping, crosswalk, median islands, ADA Compliance, pedestrian bridges and pedestrian amenities.</t>
  </si>
  <si>
    <t>Harvey Park Greenway Phase 1</t>
  </si>
  <si>
    <t>TAP-73(76) (78LPLM-F3-049)</t>
  </si>
  <si>
    <t>The construction of sidewalks for access to three memorial and tribute sites. Project includes pedestrian bridge(s), retaining wall(s), ADA compliance, landscaping, pedestrian lighting and pedestrian amenities.</t>
  </si>
  <si>
    <t>Memorial and Tribute Project in Gatlinburg</t>
  </si>
  <si>
    <t>State Funded (79555017119)</t>
  </si>
  <si>
    <t>Memphis: Hangar Restoration Phase II (Baker)</t>
  </si>
  <si>
    <t>State Funded (03555012619)</t>
  </si>
  <si>
    <t>Camden: Replace REILs and Rotating Beacon</t>
  </si>
  <si>
    <t>State Funded (47STPX-S3-008)</t>
  </si>
  <si>
    <t>Knoxville FFY18; SFY19  5307 STP TN-2018-034 (S) Capital Non-ADA Assistance</t>
  </si>
  <si>
    <t>State Funded (47STPX-S3-007)</t>
  </si>
  <si>
    <t>Knoxville FFY18; SFY19 5307-STP TN-2018-045 (S) Capital ADA Assistance</t>
  </si>
  <si>
    <t>State Funded (47STPX-S3-006)</t>
  </si>
  <si>
    <t>Knoxville FFY18; SFY19 5307 STP TN-2018-037 (S) Capital Assistance</t>
  </si>
  <si>
    <t>State Funded (335307-S3-024)</t>
  </si>
  <si>
    <t>CARTA FFY18, SFY19 5307 STP - TN-2018-040 (S) Capital Assistance</t>
  </si>
  <si>
    <t>State Funded (47STPX-S3-005)</t>
  </si>
  <si>
    <t>Knoxville FFY18, SFY19 5307 STP TN-2018-033 (S) Capital Assistance</t>
  </si>
  <si>
    <t>State Funded (0CMAQ-F3-002)</t>
  </si>
  <si>
    <t>Repower 5 Unregulated Locomotives to Tier 4 Emissions Standards</t>
  </si>
  <si>
    <t>Rashad Pinckney</t>
  </si>
  <si>
    <t>State Funded (195307-S3-045)</t>
  </si>
  <si>
    <t>RTA FFY15-16, SY19 5307 TN2018-036 S Cap, Planning Assistance</t>
  </si>
  <si>
    <t>State Funded (19948-4209-04)</t>
  </si>
  <si>
    <t>Spray-applied pipe liner (SAPL) on SR-65 at LM 4.59</t>
  </si>
  <si>
    <t>M19LTR3_C19SR_SAPL_SR65 at LM4.59</t>
  </si>
  <si>
    <t>New alignment</t>
  </si>
  <si>
    <t>(Oneida Bypass) From Depot St. to 5-lane section north of Oneida</t>
  </si>
  <si>
    <t>(Oneida Bypass) From 5-lane section south of Oneida to near Depot Street</t>
  </si>
  <si>
    <t>(Oneida Bypass) From 5-lane section south of Oneida to 5-lane section north of Oneida</t>
  </si>
  <si>
    <t>CM-9409(225) (79CMAQ-F3-004)</t>
  </si>
  <si>
    <t>Commute Options seeks to increase the number of participating worksites and implement TDM strategies, facilitate coordination and promotion of partners (MATA, Health Department, Bike Share, etc.), and create and maintain marketing materials.</t>
  </si>
  <si>
    <t>Commute Options Travel Demand Management Initiative</t>
  </si>
  <si>
    <t>Susan Steffenhagen</t>
  </si>
  <si>
    <t>State Funded (90SPLG-S3-002)</t>
  </si>
  <si>
    <t>Boone Watershed Partnership Special Litter Grant</t>
  </si>
  <si>
    <t>State Funded (82SPLG-S3-002)</t>
  </si>
  <si>
    <t>Kingsport Chamber Foundation Special Litter Grant</t>
  </si>
  <si>
    <t>State Funded (79SPLG-S3-003)</t>
  </si>
  <si>
    <t>Clean Memphis Special Litter Grant</t>
  </si>
  <si>
    <t>State Funded (79SPLG-S3-002)</t>
  </si>
  <si>
    <t>Shelby County Special Litter Grant</t>
  </si>
  <si>
    <t>State Funded (62SPLG-S3-002)</t>
  </si>
  <si>
    <t>Town of Tellico Plains Special Litter Grant</t>
  </si>
  <si>
    <t>State Funded (50SPLG-S3-002)</t>
  </si>
  <si>
    <t>Lawrence County Special Litter Grant</t>
  </si>
  <si>
    <t>State Funded (33SPLG-S3-002)</t>
  </si>
  <si>
    <t>Southeast Tennessee Resource Conservation and Development Council Special Litter Grant</t>
  </si>
  <si>
    <t>State Funded (12SPLG-S3-002)</t>
  </si>
  <si>
    <t>Chester County Special Litter Grant</t>
  </si>
  <si>
    <t>State Funded (19SPLG-S3-004)</t>
  </si>
  <si>
    <t>Cumberland River Compact Special Litter Grant</t>
  </si>
  <si>
    <t>State Funded (19SPLG-S3-003)</t>
  </si>
  <si>
    <t>Urban Green Lab Special Litter Grant</t>
  </si>
  <si>
    <t>State Funded (19SPLG-S3-002)</t>
  </si>
  <si>
    <t>Davidson County Special Litter Grant</t>
  </si>
  <si>
    <t>STP-M-9410(16) (27LPLM-F3-044)</t>
  </si>
  <si>
    <t>Milling, resurfacing, and removal and replacement of all curb and gutter. The project will also replace all intersection ramps to ADA compliance and install new crosswalks. Existing drainage basins will receive new grates and frames and consistent striping will be installed along the full route. eGrants #136.</t>
  </si>
  <si>
    <t>Park Avenue, from SR-43 (South First Street) to SR-76 (East Van Hook Street)</t>
  </si>
  <si>
    <t>STP-M-9412(12) (40LPLM-F3-023)</t>
  </si>
  <si>
    <t>Signal upgrades to include the installation of new traffic signal cabinets and controllers, vehicle detection systems, pedestrian signals and pushbuttons, ADA improvements and appurtenances at 3 of the 10 intersections listed: 1. SR-69 (US-641, Veterans Drive) at West Blythe Street, 2. SR-69 (US-641, Veterans Drive) at SR-54 (West Wood Street),3. SR-54 (US-641, North Market St) at West Washington Street, 4. SR-54 (US-641, N Market St) at West Ruff Street, 5. East Washington Street at North Poplar Street, 6. SR-356 (East Wood Street) at North Poplar Street, 7. SR-356 (East Wood Street) at North Brewer Street, 8. Lone Oak Road at North Wilson Street, 9. SR-356 (East Wood Street) at Lake Street, 10. SR-54 (West Wood Street) at Irvine Street</t>
  </si>
  <si>
    <t>Various Intersections in Paris</t>
  </si>
  <si>
    <t>STP-M-9124(11) (73LPLM-F3-036)</t>
  </si>
  <si>
    <t>Resurfacing of 1.634 centerline miles of roadwayon Ladd Landing Blvd from  North Kentucky Street to High Point Orchard Road</t>
  </si>
  <si>
    <t>Ladd Landing Boulevard, From North Kentucky Street to High Point Orchard Road</t>
  </si>
  <si>
    <t>STP-M-9202(134) (33LPLM-F3-229)</t>
  </si>
  <si>
    <t>* * * E-GRANTS #134 * * * Rehabilitation of the Walnut Street Bridge; including structural member, repair, deck repair/replacement, sand blasting/repainting the super structure, the replacement of the pedestrian lighting and the inclusion of the Artist lighting for the structure. eGrants #134.</t>
  </si>
  <si>
    <t>Walnut Street Pedestrian Bridge</t>
  </si>
  <si>
    <t>State Funded (30SAR1-S8-008)</t>
  </si>
  <si>
    <t>SA 3086-1, from SR 349 to Old Kentucky Road West</t>
  </si>
  <si>
    <t>0A973</t>
  </si>
  <si>
    <t>Shackleford Road</t>
  </si>
  <si>
    <t>HSIP-R-45(32) (19042-2577-94)</t>
  </si>
  <si>
    <t>(Robinson Road) at Nashville and Eastern R/R, LM 11.24 in Nashville</t>
  </si>
  <si>
    <t>HSIP-R-45(31) (19042-2576-94)</t>
  </si>
  <si>
    <t>(Old Hickory Boulevard) at Nashville and Eastern R/R, LM 15.79 in Nashville</t>
  </si>
  <si>
    <t>HSIP-109(40) (83074-3217-94, 83074-4217-04)</t>
  </si>
  <si>
    <t>From Airport Boulevard to SR-6</t>
  </si>
  <si>
    <t>State Funded (995310-S3-330)</t>
  </si>
  <si>
    <t>Scott Appalachian Ind. FFY16-17; FY19 5310 TN-2018-042 Capital Assistance</t>
  </si>
  <si>
    <t>State Funded (995310-S3-328)</t>
  </si>
  <si>
    <t>White Co. Comp. Multipurpose Snr Citizens Ctr FFY16-17; SFY19 5310 TN-2018-042 Capital Assistance</t>
  </si>
  <si>
    <t>State Funded (995310-S3-327)</t>
  </si>
  <si>
    <t>Wesley at Martin  FFY16-17; SFY19 - 5310 TN-2018-042 Capital Assistance</t>
  </si>
  <si>
    <t>(Fayette Street) at CSX Railroad, LM 4.36 in Stanton</t>
  </si>
  <si>
    <t>SR-222</t>
  </si>
  <si>
    <t>State Funded (995310-S3-326)</t>
  </si>
  <si>
    <t>King's Daughters' School FFY16-17; SFY19 - 5310 TN-2018-042 Capital Assistance</t>
  </si>
  <si>
    <t>State Funded (995310-S3-325)</t>
  </si>
  <si>
    <t>St. John's Comm. Services FY16-17; SY19 5310 TN-2018-042 Capital Assistance</t>
  </si>
  <si>
    <t>State Funded (995310-S3-324)</t>
  </si>
  <si>
    <t>Sertoma Center, Inc.- FFY 16-17; FY 19 - 5310 Sertoma Center, Inc.</t>
  </si>
  <si>
    <t>State Funded (995310-S3-323)</t>
  </si>
  <si>
    <t>Scotts Hill Senior Center  FY16-17; SY19 5310 TN-2018-042 Capital Assistance</t>
  </si>
  <si>
    <t>State Funded (995310-S3-321)</t>
  </si>
  <si>
    <t>Obion Co Senior Citizens FY16-17; SY19 5310 TN2018-042 Capital Assistance</t>
  </si>
  <si>
    <t>State Funded (995310-S3-320)</t>
  </si>
  <si>
    <t>New Horizons Corp FFY16-17; SFY19 5310 TN2018-042 Capital Assistance</t>
  </si>
  <si>
    <t>State Funded (995310-S3-318)</t>
  </si>
  <si>
    <t>Jonesborough Senior Center FFY16-17; SFY19 5310 TN2018-042 Capital Assistance</t>
  </si>
  <si>
    <t>State Funded (995310-S3-317)</t>
  </si>
  <si>
    <t>Housing ElderlyHendersonCo FY16-17; SY19 5310 TN2018-042 Capital Assistance</t>
  </si>
  <si>
    <t>State Funded (995310-S3-316)</t>
  </si>
  <si>
    <t>Hilltoppers FFY16-17; SFY19 5310 TN-2018-042 Capital Assistance</t>
  </si>
  <si>
    <t>State Funded (995310-S3-315)</t>
  </si>
  <si>
    <t>Hartsville/TrousdaleCoGovTSeniorCenter FY16-17; SY19 5310 TN-2018-042 Capital Assistance</t>
  </si>
  <si>
    <t>State Funded (995310-S3-313)</t>
  </si>
  <si>
    <t>Greene Co Skills FFY 16-17; SFY19 5310 TN2018-042 Capital Assistance</t>
  </si>
  <si>
    <t>State Funded (995310-S3-311)</t>
  </si>
  <si>
    <t>Easter Seals TN FFY16-17; SFY19 5310 TN-2018-042 Capital Assistance</t>
  </si>
  <si>
    <t>State Funded (995310-S3-310)</t>
  </si>
  <si>
    <t>Cumberland Mtn. Ind.FY16-17; SFY19 5310 TN2018-042 Capital Assistance</t>
  </si>
  <si>
    <t>State Funded (995310-S3-309)</t>
  </si>
  <si>
    <t>Claiborne Co Govt FFY16-17; SFY19 5310 TN2018-042 Capital Assistance</t>
  </si>
  <si>
    <t>State Funded (995310-S3-308)</t>
  </si>
  <si>
    <t>Carroll CoOfficeonAging FFY16-17; SFY19 -5310 TN2018-042 Capital Assistance</t>
  </si>
  <si>
    <t>State Funded (995310-S3-307)</t>
  </si>
  <si>
    <t>Adult Comm Training FFY16-17; SFY19 5310 TN2018-042 Capital Assistance</t>
  </si>
  <si>
    <t>State Funded (995310-S3-306)</t>
  </si>
  <si>
    <t>Life Bridges FFY16; SFY19 5310 (S&amp;F) TN2018-050 Capital Assistance</t>
  </si>
  <si>
    <t>State Funded (995310-S3-304)</t>
  </si>
  <si>
    <t>Frontier Health FFY16, SFY19 5310 TN-2018-050 (S&amp;F) Capital Assistance</t>
  </si>
  <si>
    <t>State Funded (335310-S3-004)</t>
  </si>
  <si>
    <t>CARTA FFY16-17; SFY19 5310 TN2018-010 (S) Cap, Operating Assistance</t>
  </si>
  <si>
    <t>State Funded (985310-S3-008)</t>
  </si>
  <si>
    <t>ETHRA FFY16-17; SFY19 5310 TN-2018-042 (S&amp;F) Capital Assistance</t>
  </si>
  <si>
    <t>State Funded (985310-S3-007)</t>
  </si>
  <si>
    <t>Delta HRA FFY16-17; SFY19 5310 TN2018-042 (S&amp;F) Capital Assistance</t>
  </si>
  <si>
    <t>State Funded (985310-S3-006)</t>
  </si>
  <si>
    <t>UCHRA FFY16-17; SFY19 5310 TN2018-042 (S&amp;F) Capital Assistance</t>
  </si>
  <si>
    <t>State Funded (985310-S3-005)</t>
  </si>
  <si>
    <t>NWTHRA FFY16-17; SFY19 5310 TN2018-042 (S&amp;F) Capital Assistance</t>
  </si>
  <si>
    <t>State Funded (985310-S3-004)</t>
  </si>
  <si>
    <t>MCHRA FFY16-17; SFY19 5310 TN2018-042 (S&amp;F) Capital Assistance</t>
  </si>
  <si>
    <t>State Funded (905310-S3-003)</t>
  </si>
  <si>
    <t>JCTS FFY16, SFY19 5310 TN-018-050 (S&amp;F) Capital Assistance</t>
  </si>
  <si>
    <t>State Funded (905310-S3-002)</t>
  </si>
  <si>
    <t>FTHRA FFY16, SFY19 5310 TN-2018-050 (S&amp;F) Capital Assistance</t>
  </si>
  <si>
    <t>State Funded (985310-S3-002)</t>
  </si>
  <si>
    <t>ETHRA - Morristown FFY16, SFY9 5310 TN2018-050 (S&amp;F) Capital Assistance</t>
  </si>
  <si>
    <t>Roadway Stabilization / Cave Survey</t>
  </si>
  <si>
    <t>STP-M-135(26) (71LPLM-F3-039)</t>
  </si>
  <si>
    <t>* * * E-GRANTS #138 * * * Design, purchase ROW, and construct dual turning lanes at the intersection of SR-135 (South Willow Avenue) and West Jackson Avenue. E-Grants #138.</t>
  </si>
  <si>
    <t>Intersection at West Jackson Street, LM 9.88 in Cookeville</t>
  </si>
  <si>
    <t>Educational outreach for public, area leaders, educators, and businesses about connections among trip makin g and transportation alternatives, traffic congestion and air quality.</t>
  </si>
  <si>
    <t>Shelby County Air Quality Outreach and Education</t>
  </si>
  <si>
    <t>Down to Earth Alternative Fuel Infrastructure</t>
  </si>
  <si>
    <t>State Funded (35555033919)</t>
  </si>
  <si>
    <t>Bolivar: Grounds Maintenance Equipment</t>
  </si>
  <si>
    <t>State Funded (63001-4154-04)</t>
  </si>
  <si>
    <t>Repair Sinkhole on I-24 at LM 9.4</t>
  </si>
  <si>
    <t>M18RMR3_R3I_SINKHOLE-REPAIR_I-24_MM9.4</t>
  </si>
  <si>
    <t>Project revised to only include education and outreach, carpooling/vanpooling, and bicycle/pedestrian facilities</t>
  </si>
  <si>
    <t>State Funded (475339-S3-005)</t>
  </si>
  <si>
    <t>Knoxville KAT FFY17; SFY19 5339 TN2018003 (S) Capital Assistance</t>
  </si>
  <si>
    <t>State Funded (18100-4657-04)</t>
  </si>
  <si>
    <t>Rehab of the Wastewater Treatment Plant Lagoon at the Cumberland County I-40 Rest Area</t>
  </si>
  <si>
    <t>Cumberland Co I-40 Rest Area WWTP Lagoon Rehabilitation</t>
  </si>
  <si>
    <t>Study for General Services (This project will be administered by STID but reimbursed by General Services using our consultant contracts).</t>
  </si>
  <si>
    <t>Parking Study</t>
  </si>
  <si>
    <t>State Funded (635307-S3-024)</t>
  </si>
  <si>
    <t>Clarksville FFY18, SFY19 5307 (S) Capital Assistance</t>
  </si>
  <si>
    <t>State Funded (575307-S3-019)</t>
  </si>
  <si>
    <t>Jackson Transit Auth. FY 19; FFY 17 - 5307 (S) Capital Assistance</t>
  </si>
  <si>
    <t>State Funded (94SAB1-S3-004)</t>
  </si>
  <si>
    <t>94F00290001</t>
  </si>
  <si>
    <t>0980-6.34, Arno-College Grove Rd, Bridge over McClorys Branch</t>
  </si>
  <si>
    <t>0980</t>
  </si>
  <si>
    <t>Arno-College Grove Road</t>
  </si>
  <si>
    <t>project numbers for use in collecting consultant charges prior to those charges being distributed to their applicable project numbers by Finance Div.</t>
  </si>
  <si>
    <t>Environmental Consultant Assistant Project Charges (Pass-Thru Charges)</t>
  </si>
  <si>
    <t>State Funded (33036-4291-04)</t>
  </si>
  <si>
    <t>33SR0290093</t>
  </si>
  <si>
    <t>Bridge over Big Soddy Creek, LM 20.58</t>
  </si>
  <si>
    <t>HSIP-1(397) (09004-3243-94, 09004-4243-04)</t>
  </si>
  <si>
    <t>From SR-22 (at Court Square) to Rosser Circle</t>
  </si>
  <si>
    <t>State Funded (18SAR1-S8-010)</t>
  </si>
  <si>
    <t>SA 18063-1, from SR 101 to SR 101</t>
  </si>
  <si>
    <t>0B374</t>
  </si>
  <si>
    <t>Snead Road</t>
  </si>
  <si>
    <t>State Funded (R2SVAR-M3-013)</t>
  </si>
  <si>
    <t>M22LTHQ_D28SR_MOW_D28SOUTH</t>
  </si>
  <si>
    <t>State Funded (98200-4235-04)</t>
  </si>
  <si>
    <t>M20LTHQ_D28SR_MOW_D28SOUTH</t>
  </si>
  <si>
    <t>State Funded (79BVAR-M3-002)</t>
  </si>
  <si>
    <t>M22LTHQ_D49ISR_M&amp;L_MEMPHIS</t>
  </si>
  <si>
    <t>State Funded (79947-4151-04)</t>
  </si>
  <si>
    <t>M20LTHQ_D49ISR_M&amp;L_MEMPHIS</t>
  </si>
  <si>
    <t>State Funded (79947-4148-04)</t>
  </si>
  <si>
    <t>M19LTHQ_D49ISR_M&amp;L_MEMPHIS</t>
  </si>
  <si>
    <t>CM-9109(183) (47CMAQ-F3-007)</t>
  </si>
  <si>
    <t>Knoxville Locomotive Works project</t>
  </si>
  <si>
    <t>State Funded (55946-3649-04)</t>
  </si>
  <si>
    <t>construct an access road (off-system)</t>
  </si>
  <si>
    <t>Access Road in Big Hill Pond State Park</t>
  </si>
  <si>
    <t>CM-9312(120) (19CMAQ-F3-008)</t>
  </si>
  <si>
    <t>Project revised to only include education and outreach, carpooling/vanpooling, and bicycle/pedestrian facilities.</t>
  </si>
  <si>
    <t>Vanderbilt University Campus - Integrated Transportation Demand Management &amp; Enhanced Mobility Program</t>
  </si>
  <si>
    <t>State Funded (R2SVAR-M3-004)</t>
  </si>
  <si>
    <t>M22LTHQ_D29SR_M&amp;L_D29</t>
  </si>
  <si>
    <t>State Funded (98200-4224-04)</t>
  </si>
  <si>
    <t>M20LTHQ_D29SR_M&amp;L_D29</t>
  </si>
  <si>
    <t>State Funded (98029-4293-04)</t>
  </si>
  <si>
    <t>M19LTHQ_D29SR_M&amp;L_D29</t>
  </si>
  <si>
    <t>engineering services by ROW Division at R/R Underpass to be reimbursed by CNIC Railroad</t>
  </si>
  <si>
    <t>at CNIC Railroad Underpass, LM 1.14 in South Fulton</t>
  </si>
  <si>
    <t>SR-215</t>
  </si>
  <si>
    <t>This project will inventory public buildings, programs, sidewalks, handicap ramps, traffic signals, parks, pedestrian trails and bridges throughout Shelby County. The end result will be a plan that identifies the deficiencies/physical barriers of the above listed facilities throughout the county, prepare cost estimate and an implementation schedule for identified deficiencies as defined by the Americans with Disability Act and the Department of Justice.</t>
  </si>
  <si>
    <t>ADA Transition Plan</t>
  </si>
  <si>
    <t>State Funded (40945-3484-04)</t>
  </si>
  <si>
    <t>construction of a new 230' short connector road and associated turn/merge lanes connecting SR-76 to Atlantic Avenue to serve Tosh Farms</t>
  </si>
  <si>
    <t>State Industrial Access Serving Tosh Farms</t>
  </si>
  <si>
    <t>CM-9105(24) (73LPLM-F3-039)</t>
  </si>
  <si>
    <t>2017 CMAQ Award: The project will improve signal timing and replace traffic signal infrastructure components along 19 intersections  within Harriman to include SR-1, SR-29, SR-61 and SR-328. The project will also purchase dedicated short range communication equipment, computers, and software to optimize the signal timing. Additionally the project will establish a traffic operations center to control the signalized intersections and will perform ADA upgrades where necessary.</t>
  </si>
  <si>
    <t>Harriman Signal Timing and Equipment Upgrades</t>
  </si>
  <si>
    <t>Updating TN Strategic Highway Safety Plan</t>
  </si>
  <si>
    <t>Tennessee Strategic Highway Safety Plan</t>
  </si>
  <si>
    <t>State Funded (985337-S3-003)</t>
  </si>
  <si>
    <t>RTA FFY16-17, SFY19 5337 (S) Capital Assistance</t>
  </si>
  <si>
    <t>2017 CMAQ Award: The project will update traffic signal timing at each of the City's 15 signalized intersections. Tasks will include traffic data collection, signal system inventory,  operational assessment of the signal system, proposed signal system timing, and implementation and evaluation of the new timing.</t>
  </si>
  <si>
    <t>City of Clinton Traffic Signalization Improvements Project: Phase 1</t>
  </si>
  <si>
    <t>State Funded (92001-3233-04)</t>
  </si>
  <si>
    <t>construction of turn lanes</t>
  </si>
  <si>
    <t>State Industrial Access Serving SR-431 (Main Street) at Industrial Park Drive in Martin - Turn Lanes</t>
  </si>
  <si>
    <t>HSIP-78(23) (48004-3234-94)</t>
  </si>
  <si>
    <t>From Near Clay Wynn Road to Near SR-21</t>
  </si>
  <si>
    <t>State Funded (335309-S3-023)</t>
  </si>
  <si>
    <t>CARTA FFY11 , SFY19 5309 (S) Capital Assistance</t>
  </si>
  <si>
    <t>State Funded (79224-4213-04)</t>
  </si>
  <si>
    <t>79SR0140023</t>
  </si>
  <si>
    <t>Bridge over CSX R/R, LM 18.27</t>
  </si>
  <si>
    <t>State Funded (79007-4181-04)</t>
  </si>
  <si>
    <t>79I00400083</t>
  </si>
  <si>
    <t>Bridge over Wolf River, LM 9.42</t>
  </si>
  <si>
    <t>State Funded (57952-4207-04)</t>
  </si>
  <si>
    <t>57FA0053007, 57FA0053008, 57SR0010015, 57SR0010016</t>
  </si>
  <si>
    <t>SR-186, Bridges over Hollywood Dr/Keith Short Bypass (03042) at LM 1.56; and SR-1 (US-70), Bridges over Overflow, LM 12.3</t>
  </si>
  <si>
    <t>State Funded (57005-4215-04)</t>
  </si>
  <si>
    <t>57SR0010031</t>
  </si>
  <si>
    <t>Bridge over Spring Creek, LM 28.99</t>
  </si>
  <si>
    <t>State Funded (80007-4230-04)</t>
  </si>
  <si>
    <t>From SR-80 to Jackson County Line</t>
  </si>
  <si>
    <t>State Funded (94840-4145-04)</t>
  </si>
  <si>
    <t>Address issues with pavement slabs at various Bridge Approaches on I-840 across Williamson County</t>
  </si>
  <si>
    <t>M18LTR3_C94I_ApproachRepair_I840</t>
  </si>
  <si>
    <t>HSIP-R00S(442) (73946-2415-94)</t>
  </si>
  <si>
    <t>Shady Road at Norfolk Southern Railroad, LM 0.02 near Oliver Springs</t>
  </si>
  <si>
    <t>0A114</t>
  </si>
  <si>
    <t>Shady Rd</t>
  </si>
  <si>
    <t>HSIP-R-2374(12) (73946-2413-94)</t>
  </si>
  <si>
    <t>Poplar Creek Road at Heritage Railroad Corporation, LM 8.91 near Oak Ridge</t>
  </si>
  <si>
    <t>Poplar Creek Rd</t>
  </si>
  <si>
    <t>HSIP-R00S(441) (73946-2414-94)</t>
  </si>
  <si>
    <t>Bell Road at Norfolk Southern Railroad, LM 0.06 near Harriman</t>
  </si>
  <si>
    <t>0A989</t>
  </si>
  <si>
    <t>Bell Rd</t>
  </si>
  <si>
    <t>State Funded (75952-4273-04)</t>
  </si>
  <si>
    <t>Replace failing white topping at three (3)  intersections in Smyrna</t>
  </si>
  <si>
    <t>M18LTR3_C75SR_IntersectionRepair_SR266_SR102</t>
  </si>
  <si>
    <t>STP-M-9309(23) (95LPLM-F3-084)</t>
  </si>
  <si>
    <t>(E-Grants) Improvements to include resurfacing, restriping, shoulder work and repairs to various streets in Lebanon.</t>
  </si>
  <si>
    <t>North Castle Heights Ave, From SR-24 to SR-26; Crowell Lane, From Leeville Pike to Hickory Ridge Rd; Franklin Rd, From South Maple St to Lebanon Municipal Airport</t>
  </si>
  <si>
    <t>North Castle Heights</t>
  </si>
  <si>
    <t>State Funded (19103-4103-04)</t>
  </si>
  <si>
    <t>application of thin epoxy overlay on six (6) bridges</t>
  </si>
  <si>
    <t>Various I-40 and SR-155 (Briley Parkway) Bridges in the vicinity of the I-40/White Bridge Road Interchange</t>
  </si>
  <si>
    <t>State Funded (99555129019)</t>
  </si>
  <si>
    <t>CE2127: Airport Pavement Management Program (PMP)</t>
  </si>
  <si>
    <t>CM-NH-9307(17) (83LPLM-F3-128)</t>
  </si>
  <si>
    <t>2017 CMAQ Award. Installation of improved vehicle detection equipment and Dedicated Short-Range Communication equipment and optimization of signal timings at 31 signalized intersections along 3 primary corridors and other adjacent roadways. US-31E/SR-6 (West Main Street/East Main Street), From Center Point Road to Winston Hills Parkway; Indian Lake Boulevard, From Maple Drive to SR-386 Southbound ramps; SR-258 (New Shackle Island Road), From Township Drive to Creekwood Lane. The adjacent roadways are Center Point Road, From SR-386 Northbound Ramps for Caldwell Drive; Saundersville Road, From SR-386 to Winston Hills Parkway;  Drakes Creek Road, Intersection at Stop 30 Road; Walton Ferry Road, Intersection at Imperial Boulevard</t>
  </si>
  <si>
    <t>Various intersections in the City of Hendersonville</t>
  </si>
  <si>
    <t>HSIP-39(17) (54010-3220-94, 54010-4220-04)</t>
  </si>
  <si>
    <t>From South Jackson Street to East of Old Athens Englewood Road</t>
  </si>
  <si>
    <t>STP-136(22) (71012-8229-14)</t>
  </si>
  <si>
    <t>From LM 5.28 - 5.35</t>
  </si>
  <si>
    <t>HSIP-136(19) (71012-3228-94, 71012-4228-04)</t>
  </si>
  <si>
    <t>From SR-24 to North of Whiteaker Springs Road (Excluding LM 5.28 - 5.35)</t>
  </si>
  <si>
    <t>NH-111(112) (93035-8209-14)</t>
  </si>
  <si>
    <t>From LM 7.069 - 7.32</t>
  </si>
  <si>
    <t>Non-infrastructure purchases for Safe Routes to School Program</t>
  </si>
  <si>
    <t>State Funded (63SAR1-S8-031)</t>
  </si>
  <si>
    <t>SA 63014 (3),  from SR-13 to Seven Mile Ferry Road</t>
  </si>
  <si>
    <t>01890</t>
  </si>
  <si>
    <t>Old Highway 48</t>
  </si>
  <si>
    <t>Bridge over Chapman Branch, LM 0.110</t>
  </si>
  <si>
    <t>State Funded (06UROP-S3-009)</t>
  </si>
  <si>
    <t>SETHRA (CUATS) SFY19 UROP (S) Operating Assistance</t>
  </si>
  <si>
    <t>State Funded (47UROP-S3-015)</t>
  </si>
  <si>
    <t>Knoxville KAT SFY19 UROP (S) Operating Assistance</t>
  </si>
  <si>
    <t>State Funded (63SAR1-S8-030)</t>
  </si>
  <si>
    <t>SA 63013 (16),  from Old Mack Road to Seven Mile Ferry Road</t>
  </si>
  <si>
    <t>00971</t>
  </si>
  <si>
    <t>State Funded (825307-S3-026)</t>
  </si>
  <si>
    <t>Bristol BTTS FY19 5307 (S) ADA Capital Assistance</t>
  </si>
  <si>
    <t>HSIP-R00S(439) (62945-2497-94)</t>
  </si>
  <si>
    <t>Wayman Road at CSX Railroad, LM 0.54 near Madisonville</t>
  </si>
  <si>
    <t>0A177</t>
  </si>
  <si>
    <t>Wayman Rd</t>
  </si>
  <si>
    <t>HSIP-R-4946(10) (19048-2502-94)</t>
  </si>
  <si>
    <t>Thompson Lane at CSX R/R, LM 1.39 in Nashville</t>
  </si>
  <si>
    <t>04946</t>
  </si>
  <si>
    <t>Thompson Ln</t>
  </si>
  <si>
    <t>HSIP-1275(10) (05018-3206-94)</t>
  </si>
  <si>
    <t>Burnett Station Road, From I.C. King Road to Huskey Valley Road</t>
  </si>
  <si>
    <t>Burnett Station Road</t>
  </si>
  <si>
    <t>STP-116(29) (01015-8252-14)</t>
  </si>
  <si>
    <t>From LM 19.25 - 19.42</t>
  </si>
  <si>
    <t>STP/HSIP-116(26) (01015-3251-94, 01015-4251-04, 01015-8251-14)</t>
  </si>
  <si>
    <t>01SR1160015</t>
  </si>
  <si>
    <t>From near SR-330 to near SR-9 (Excluding LM 19.25 - 19.42)</t>
  </si>
  <si>
    <t>NH/HSIP-9(102) (47014-3246-94, 47014-4246-04, 47014-8246-14)</t>
  </si>
  <si>
    <t>47SR0090007</t>
  </si>
  <si>
    <t>From near I-40 to near SR-168</t>
  </si>
  <si>
    <t>State Funded (83555010919)</t>
  </si>
  <si>
    <t>Gallatin:ROFA Land Acquisition</t>
  </si>
  <si>
    <t>STP-31(18) (34008-8228-14)</t>
  </si>
  <si>
    <t>From near Ben Bloomer Road to SR-66</t>
  </si>
  <si>
    <t>HSIP-2(262) (58002-3239-94)</t>
  </si>
  <si>
    <t>From Jasper City Limits to SR-27</t>
  </si>
  <si>
    <t>HSIP-1(393) (08001-3248-94)</t>
  </si>
  <si>
    <t>Project includes signs, guardrail, medians and pavement markings.</t>
  </si>
  <si>
    <t>From Near Barker Road to East of Hoover Road</t>
  </si>
  <si>
    <t>State Funded (755307-S3-025)</t>
  </si>
  <si>
    <t>Murfreesboro FFY16; SFY19 5307 (S) Capital Assistance</t>
  </si>
  <si>
    <t>State Funded (905307-S3-017)</t>
  </si>
  <si>
    <t>Johnson City; FFY16-17, SFY19 5307 (S) Capital Assistance</t>
  </si>
  <si>
    <t>STP-346(12) (37018-8230-14)</t>
  </si>
  <si>
    <t>From LM 8.17 - 8.31; LM 15.92 - 16.06; LM 16.15 - 16.31</t>
  </si>
  <si>
    <t>STP-335(8) (05022-8237-14)</t>
  </si>
  <si>
    <t>411 TLD Overlay @ 85lb/sy; Bundle with 130403.00</t>
  </si>
  <si>
    <t>From LM 2.31 to LM 2.43</t>
  </si>
  <si>
    <t>STP/HSIP-335(7) (05022-3236-94, 05022-4236-04, 05022-8236-14)</t>
  </si>
  <si>
    <t>05SR3350001</t>
  </si>
  <si>
    <t>From near SR-33 to near SR-73(Excluding LM 2.31 - 2.43)</t>
  </si>
  <si>
    <t>State Funded (635307-S3-023)</t>
  </si>
  <si>
    <t>Clarksville FFY16; SFY19 5307 Capital Assistance</t>
  </si>
  <si>
    <t>Design and construction of a greenway connecting the .10 mile section of cantilevered riverwalk along Island Home Avenue to Suttree Landing Park riverwalk that is just east of Foggy Bottom Street along the Tennessee River.</t>
  </si>
  <si>
    <t>South Waterfront Greenway - East of Suttree</t>
  </si>
  <si>
    <t>State Funded (79555056919)</t>
  </si>
  <si>
    <t>Memphis (Spain): Runway Overlay</t>
  </si>
  <si>
    <t>HSIP-5(111) (55001-3241-94)</t>
  </si>
  <si>
    <t>From near Muddy Creek to near Autumn Lane</t>
  </si>
  <si>
    <t>State Funded (95052-3606-04)</t>
  </si>
  <si>
    <t>clearing, grading and placing aggregate</t>
  </si>
  <si>
    <t>Cedars of Lebanon State Forest - West Cedar Road</t>
  </si>
  <si>
    <t>HSIP-R00S(434) (62950-2520-94)</t>
  </si>
  <si>
    <t>Walnut Street at Norfolk Southern Railroad, LM 0.12 in Sweetwater</t>
  </si>
  <si>
    <t>0A648</t>
  </si>
  <si>
    <t>Walnut Street</t>
  </si>
  <si>
    <t>HSIP-R00S(435) (62950-2521-94)</t>
  </si>
  <si>
    <t>Briggs Street at Norfolk Southern Railroad, LM 0.14 in Sweetwater</t>
  </si>
  <si>
    <t>0A685</t>
  </si>
  <si>
    <t>Briggs Street</t>
  </si>
  <si>
    <t>HSIP-R-1206(10) (62950-2519-94)</t>
  </si>
  <si>
    <t>Monroe Street at Norfolk Southern Railroad, LM 0.12 in Sweetwater</t>
  </si>
  <si>
    <t>Monroe Street</t>
  </si>
  <si>
    <t>State Funded (01CMA1-M3-011)</t>
  </si>
  <si>
    <t>M19CMHQ_C01SR_ROUOAKRIDGE</t>
  </si>
  <si>
    <t>Purchase of 30 bike-share stations and 300 bikes</t>
  </si>
  <si>
    <t>Memphis Explore Bike Share</t>
  </si>
  <si>
    <t>HSIP-R-5394(10) (62950-2518-94)</t>
  </si>
  <si>
    <t>North Street at Norfolk Southern Railroad, LM 0.04 in Sweetwater</t>
  </si>
  <si>
    <t>05394</t>
  </si>
  <si>
    <t>North Street</t>
  </si>
  <si>
    <t>State Funded (90SAR1-S8-007)</t>
  </si>
  <si>
    <t>SA 9062-1, Bayless Road, from Hairetown Road to SR 75</t>
  </si>
  <si>
    <t>Bayless Road</t>
  </si>
  <si>
    <t>HSIP-R00S(437) (62953-2506-94)</t>
  </si>
  <si>
    <t>Evans Street at CSX Railroad, LM 0.02 in Vonore</t>
  </si>
  <si>
    <t>0A811</t>
  </si>
  <si>
    <t>Evans Street</t>
  </si>
  <si>
    <t>HSIP-R00S(436) (62953-2505-94)</t>
  </si>
  <si>
    <t>Hitch Street at CSX Railroad, LM 0.01 in Vonore</t>
  </si>
  <si>
    <t>0A816</t>
  </si>
  <si>
    <t>Hitch Street</t>
  </si>
  <si>
    <t>State Funded (92953-3556-04)</t>
  </si>
  <si>
    <t>placement of base asphalt in advance of larger project</t>
  </si>
  <si>
    <t>State Industrial Access serving Project Dove</t>
  </si>
  <si>
    <t>State Funded (92953-3555-04)</t>
  </si>
  <si>
    <t>State Funded (980416-S3-020)</t>
  </si>
  <si>
    <t>RTA, SFY19 Relax &amp; Ride Program</t>
  </si>
  <si>
    <t>2018 BUILD Grant Application Preparation</t>
  </si>
  <si>
    <t>From south of SR-183 to west of SR-21 (US-51) near Mayberry Road</t>
  </si>
  <si>
    <t>State Funded (83555020518)</t>
  </si>
  <si>
    <t>Gallatin: AEDF-NW Corner Apron Project</t>
  </si>
  <si>
    <t>HSIP-R00S(429) (33948-2459-94)</t>
  </si>
  <si>
    <t>Reavley Road at Norfolk Southern R/R, LM 2.87 near Soddy-Daisy</t>
  </si>
  <si>
    <t>0D762</t>
  </si>
  <si>
    <t>Reavley Road</t>
  </si>
  <si>
    <t>State Funded (16555048919)</t>
  </si>
  <si>
    <t>Tullahoma: FY19 Airport Maintenance</t>
  </si>
  <si>
    <t>HSIP-R00S(432) (83952-2546-94)</t>
  </si>
  <si>
    <t>East Market Street at CSX R/R, LM 0.08 in Portland</t>
  </si>
  <si>
    <t>0A634</t>
  </si>
  <si>
    <t>East Market Street</t>
  </si>
  <si>
    <t>HSIP-R00S(431) (83952-2545-94)</t>
  </si>
  <si>
    <t>Main Street at CSX R/R, LM 0.08 in Portland</t>
  </si>
  <si>
    <t>0A611</t>
  </si>
  <si>
    <t>Main Street</t>
  </si>
  <si>
    <t>State Funded (19555048219)</t>
  </si>
  <si>
    <t>Nashville (Tune): FY19 Airport Maintenance</t>
  </si>
  <si>
    <t>State Funded (79555047319)</t>
  </si>
  <si>
    <t>Millington: FY19 Airport Maintenance</t>
  </si>
  <si>
    <t>State Funded (27555045019)</t>
  </si>
  <si>
    <t>Trenton: FY19 Airport Maintenance</t>
  </si>
  <si>
    <t>State Funded (79555046819)</t>
  </si>
  <si>
    <t>Memphis (Spain): FY19 Airport Maintenance</t>
  </si>
  <si>
    <t>State Funded (79555046719)</t>
  </si>
  <si>
    <t>Memphis (Baker): FY19 Airport Maintenance</t>
  </si>
  <si>
    <t>State Funded (27555044819)</t>
  </si>
  <si>
    <t>Humboldt: FY19 Airport Maintenance</t>
  </si>
  <si>
    <t>STP-M-5930(10) (32LPLM-F3-065)</t>
  </si>
  <si>
    <t>Widen from 2 to 3 lanes (2 thru lanes with center turn lane), ADA compliant sidewalks with ped-head signalization, traffic signal improvements, curb and gutter, storm water improvements, traffic radar and/ or loop detection, striping, and/ signage</t>
  </si>
  <si>
    <t>Central Church Road, From SR-34(US-11,West Andrew Johnson Highway) to Connie Street</t>
  </si>
  <si>
    <t>Central Church Road</t>
  </si>
  <si>
    <t>State Funded (82UROP-S3-024)</t>
  </si>
  <si>
    <t>Kingsport KATS SFY19 UROP  (S) Operating Assistance</t>
  </si>
  <si>
    <t>State Funded (75LPLM-S3-072)</t>
  </si>
  <si>
    <t>The access road will begin at Florence Road and will be approximately 5700 feet in length, ending at a driveway that Sazerac will construct into the site. The road will consist of five 12' lanes with sidewalks as well as curb and gutter within a hundred (100) foot right-of-way.</t>
  </si>
  <si>
    <t>State Industrial Access Road Serving Sazerac Distillery</t>
  </si>
  <si>
    <t>Railroad Crossing Safety Improvement Projects, Section 130</t>
  </si>
  <si>
    <t>Huling Avenue at Canadian National Railroad, LM 0.30 in Memphis</t>
  </si>
  <si>
    <t>0E626</t>
  </si>
  <si>
    <t>Huling Ave</t>
  </si>
  <si>
    <t>HSIP-R-2839(10) (79961-2555-94)</t>
  </si>
  <si>
    <t>Fields Road at Canadian National Railroad, LM 5.17 in Memphis</t>
  </si>
  <si>
    <t>02839</t>
  </si>
  <si>
    <t>Fields Rd</t>
  </si>
  <si>
    <t>HSIP-R-1252(5) (47947-2461-94)</t>
  </si>
  <si>
    <t>Ball Camp Pike at CSX Railroad, LM 1.15 near Knoxville</t>
  </si>
  <si>
    <t>01252</t>
  </si>
  <si>
    <t>Ball Camp Pike</t>
  </si>
  <si>
    <t>HSIP-R00S(402) (47947-2460-94)</t>
  </si>
  <si>
    <t>Rather Road at CSX Railroad, LM 1.453 near Oak Ridge</t>
  </si>
  <si>
    <t>0C194</t>
  </si>
  <si>
    <t>Rather Road</t>
  </si>
  <si>
    <t>HSIP-R00S(405) (47947-2463-94)</t>
  </si>
  <si>
    <t>Old Millertown Pike at Norfolk Southern Railroad, LM 0.19 near Knoxville</t>
  </si>
  <si>
    <t>0D485</t>
  </si>
  <si>
    <t>Old Millertown Pike</t>
  </si>
  <si>
    <t>HSIP-R00S(410) (47947-2466-94)</t>
  </si>
  <si>
    <t>Thomas Town Road at Norfolk Southern Railroad, LM 0.139 near Knoxville</t>
  </si>
  <si>
    <t>0D563</t>
  </si>
  <si>
    <t>Thomas Town Road</t>
  </si>
  <si>
    <t>HSIP-R00S(409) (47947-2465-94)</t>
  </si>
  <si>
    <t>Wise Springs Road at Norfolk Southern Railroad, LM 0.693 near Knoxville</t>
  </si>
  <si>
    <t>0D435</t>
  </si>
  <si>
    <t>Wise Springs Rd</t>
  </si>
  <si>
    <t>HSIP-R-2405(11) (47947-2464-94)</t>
  </si>
  <si>
    <t>Maloneyville Road at Norfolk Southern Railroad, LM 3.76 near Knoxville</t>
  </si>
  <si>
    <t>02405</t>
  </si>
  <si>
    <t>Maloneyville Rd</t>
  </si>
  <si>
    <t>HSIP-R00S(404) (47947-2462-94)</t>
  </si>
  <si>
    <t>Lobetti Road at CSX Railroad, LM 0.022 near Knoxville</t>
  </si>
  <si>
    <t>0E163</t>
  </si>
  <si>
    <t>Lobetti Road</t>
  </si>
  <si>
    <t>HSIP-R-3772(10) (47954-2571-94)</t>
  </si>
  <si>
    <t>Cherry Street at Norfolk Southern Railroad, LM 0.75 in Knoxville</t>
  </si>
  <si>
    <t>03772</t>
  </si>
  <si>
    <t>Cherry Street</t>
  </si>
  <si>
    <t>HSIP-R-62(49) (47023-2270-94)</t>
  </si>
  <si>
    <t>(Western Avenue) at Knoxville and Holston River Railroad, LM 14.67 in Knoxville</t>
  </si>
  <si>
    <t>HSIP-R-84(17) (71009-3522-94)</t>
  </si>
  <si>
    <t>(South Holly Street), Intersection at East Commercial Avenue, LM 9.65 in Monterey</t>
  </si>
  <si>
    <t>HSIP-R-84(16) (71009-2521-94)</t>
  </si>
  <si>
    <t>(South Holly Street) at Nashville and Eastern R/R, LM 9.6 in Monterey</t>
  </si>
  <si>
    <t>(South Holly Street), at Nashville and Eastern R/R and East Commercial Avenue in Monterey</t>
  </si>
  <si>
    <t>HSIP-R-39(15) (54010-3519-94)</t>
  </si>
  <si>
    <t>Railroad crossing safety improvement project, Section 130 (Signal intersection: Englewood Ave at S Amhurst Place).</t>
  </si>
  <si>
    <t>HSIP-R-347(12) (37019-2220-94)</t>
  </si>
  <si>
    <t>(Burem Road) at Norfolk Southern Railroad, LM 5.83 near Surgoinsville</t>
  </si>
  <si>
    <t>HSIP-R-3841(10) (32951-2505-94)</t>
  </si>
  <si>
    <t>High Street at Norfolk Southern Railroad, LM 0.09 in Morristown</t>
  </si>
  <si>
    <t>03841</t>
  </si>
  <si>
    <t>High Street</t>
  </si>
  <si>
    <t>HSIP-R-343(11) (32080-2206-94)</t>
  </si>
  <si>
    <t>(Cumberland Street) at Norfolk Southern Railroad, LM 3.97 in Morristown</t>
  </si>
  <si>
    <t>HSIP-R-50(62) (26006-2539-94)</t>
  </si>
  <si>
    <t>(East Main Street) at CSX R/R, LM 12.425 in Decherd</t>
  </si>
  <si>
    <t>(Korean War Veterans Memorial Hwy) at Tennken Railroad Company, LM 13.59 near Dyersburg</t>
  </si>
  <si>
    <t>Hollingsworth Cir (0A388) @ Norfolk Southern railroad, LM 0.03, in Clinton</t>
  </si>
  <si>
    <t>0A388</t>
  </si>
  <si>
    <t>Hollingsworth Cir</t>
  </si>
  <si>
    <t>HSIP-R00S(400) (01950-2529-94)</t>
  </si>
  <si>
    <t>West Broad Street at Norfolk Southern Railroad, LM 1.112 in Clinton</t>
  </si>
  <si>
    <t>West Broad Street</t>
  </si>
  <si>
    <t>HSIP-R-3287(10) (19960-2568-94)</t>
  </si>
  <si>
    <t>Andrew Jackson Parkway at Nashville and Eastern R/R, LM 0.06 in Nashville</t>
  </si>
  <si>
    <t>03287</t>
  </si>
  <si>
    <t>Andrew Jackson Parkway</t>
  </si>
  <si>
    <t>HSIP-R-4916(10) (19960-2566-94)</t>
  </si>
  <si>
    <t>Douglas Avenue at CSX R/R, LM 0.99 in Nashville</t>
  </si>
  <si>
    <t>04916</t>
  </si>
  <si>
    <t>Douglas Avenue</t>
  </si>
  <si>
    <t>HSIP-R-255(16) (19085-2519-94)</t>
  </si>
  <si>
    <t>(Donelson Pike) at Nashville and Eastern R/R, LM 10.92 in Nashville</t>
  </si>
  <si>
    <t>SR255</t>
  </si>
  <si>
    <t>HSIP-R-45(30) (19042-2575-94)</t>
  </si>
  <si>
    <t>(Old Hickory Boulevard) at Nashville and Eastern R/R, LM 16.59 in Nashville</t>
  </si>
  <si>
    <t>HSIP-R-4167(10) (19064-2508-94)</t>
  </si>
  <si>
    <t>Elm Hill Pike at CSX R/R, LM 6.19 in Nashville</t>
  </si>
  <si>
    <t>04167</t>
  </si>
  <si>
    <t>Elm Hill Pike</t>
  </si>
  <si>
    <t>Omohundro Dr (0F653) @ NERR railroad, LM 0.00, in Nashville</t>
  </si>
  <si>
    <t>0F653</t>
  </si>
  <si>
    <t>Omohundro Dr</t>
  </si>
  <si>
    <t>Rural Bridge Replacement in Humphreys and Maury Counties on Various Routes</t>
  </si>
  <si>
    <t>HSIP-R-5432(10) (19960-2567-94)</t>
  </si>
  <si>
    <t>Herman Street at Nashville and Western R/R, LM 0.60 in Nashville</t>
  </si>
  <si>
    <t>05432</t>
  </si>
  <si>
    <t>Herman Street</t>
  </si>
  <si>
    <t>HSIP-R00S(421) (19960-2571-94)</t>
  </si>
  <si>
    <t>Scott Avenue at CSX R/R, LM 0.617 in Nashville</t>
  </si>
  <si>
    <t>0E027</t>
  </si>
  <si>
    <t>Scott Avenue</t>
  </si>
  <si>
    <t>Produce a TIR</t>
  </si>
  <si>
    <t>Rockfall Mitigation at Monteagle</t>
  </si>
  <si>
    <t>HSIP-R00S(417) (19960-2569-94)</t>
  </si>
  <si>
    <t>19th Avenue North at Nashville and Western R/R, LM 0.167 in Nashville</t>
  </si>
  <si>
    <t>0E315</t>
  </si>
  <si>
    <t>19th Avenue North</t>
  </si>
  <si>
    <t>HSIP-R-3262(10) (19960-2573-94)</t>
  </si>
  <si>
    <t>3rd Avenue North at CSX R/R, LM 0.35 in Nashville</t>
  </si>
  <si>
    <t>03262</t>
  </si>
  <si>
    <t>3rd Avenue North</t>
  </si>
  <si>
    <t>NH-I-40-1(355) (79903-4123-04, 79903-8123-44)</t>
  </si>
  <si>
    <t>79I00400003, 79I00400007, 79I00400011, 79I00400013, 79I00400014</t>
  </si>
  <si>
    <t>From end of Hernando Desoto Bridge to near Wolf River Bridge</t>
  </si>
  <si>
    <t>HSIP-R-164(8) (71018-3514-94)</t>
  </si>
  <si>
    <t>PIN 127620.02 Federal No. HSIP-R-164(8) State No. 71018-3514-94 Signal Upgrade at the intersection of Cheatham St and E Commercial St, LM 0.25</t>
  </si>
  <si>
    <t>(South Chestnut Street),  Intersection at East Commercial Avenue, LM 0.31 in Monterey</t>
  </si>
  <si>
    <t>HSIP-R-164(7) (71018-2513-94)</t>
  </si>
  <si>
    <t>Railroad Crossing Safety Improvements Project, Section 130</t>
  </si>
  <si>
    <t>(South Chestnut Street) at Nashville and Eastern R/R, LM 0.26 in Monterey</t>
  </si>
  <si>
    <t>(South Chestnut Street) at Nashville and Eastern R/R and East Commercial Avenue in Monterey</t>
  </si>
  <si>
    <t>HSIP-R00S(422) (19960-2572-94)</t>
  </si>
  <si>
    <t>2nd Avenue North at CSX R/R, LM 0.233 in Nashville</t>
  </si>
  <si>
    <t>0E224</t>
  </si>
  <si>
    <t>2nd Avenue North</t>
  </si>
  <si>
    <t>(Stage Road) at CSX Railroad, LM 3.13 in Bartlett</t>
  </si>
  <si>
    <t>HSIP-R00S(425) (19960-2575-94)</t>
  </si>
  <si>
    <t>Craighead Street at CSX R/R, LM 0.285 in Nashville</t>
  </si>
  <si>
    <t>0F427</t>
  </si>
  <si>
    <t>Craighead Street</t>
  </si>
  <si>
    <t>HSIP-R-53(52) (80004-2547-94)</t>
  </si>
  <si>
    <t>(Alexandria Highway) at Nashville and Eastern R/R, LM 2.46</t>
  </si>
  <si>
    <t>HSIP-R-3979(2) (90953-2545-94)</t>
  </si>
  <si>
    <t>Broadway Street at Norfolk Southern Railroad, LM 0.45 in Johnson City</t>
  </si>
  <si>
    <t>03979</t>
  </si>
  <si>
    <t>Broadway St</t>
  </si>
  <si>
    <t>HSIP-R00S(415) (94952-2519-94)</t>
  </si>
  <si>
    <t>Wikle Road West at CSX R/R, LM 0.65 in Brentwood</t>
  </si>
  <si>
    <t>0A747</t>
  </si>
  <si>
    <t>Wikle Road West</t>
  </si>
  <si>
    <t>HSIP-R-10(72) (95002-2531-94)</t>
  </si>
  <si>
    <t>(South Cumberland Street) at Nashville and Eastern R/R, LM 13.94</t>
  </si>
  <si>
    <t>HSIP-R00S(416) (52946-2516-94)</t>
  </si>
  <si>
    <t>Yarbrough Road at CSX R/R, LM 0.07</t>
  </si>
  <si>
    <t>Yarbrough Road</t>
  </si>
  <si>
    <t>HSIP-R00S(399) (79961-3564-94)</t>
  </si>
  <si>
    <t>Railroad Crossing Safety Improvement Project, Section 130, Pavement Markings, Signs, Signals, Concrete Median W/Curb</t>
  </si>
  <si>
    <t>Broad Avenue at Canadian National Railroad, LM 1.195 in Memphis-Railroad Crossing Safety Improvement Project, Section 130</t>
  </si>
  <si>
    <t>0K264</t>
  </si>
  <si>
    <t>Broad Ave</t>
  </si>
  <si>
    <t>HSIP-R00S(398) (79961-3563-94)</t>
  </si>
  <si>
    <t>Oak Court Drive at Norfolk Southern Railroad, LM 0.018 in Memphis</t>
  </si>
  <si>
    <t>0L131</t>
  </si>
  <si>
    <t>Oak Court</t>
  </si>
  <si>
    <t>HSIP-R-2807(10) (79961-3562-94)</t>
  </si>
  <si>
    <t>S.Cooper Street at Norfolk Southern Railroad, LM 5.290 in Memphis</t>
  </si>
  <si>
    <t>S Cooper St</t>
  </si>
  <si>
    <t>HSIP-R00S(396) (79961-3561-94)</t>
  </si>
  <si>
    <t>Truse Parkway at Norfolk Southern Railroad, LM 0.244 in Memphis</t>
  </si>
  <si>
    <t>Truse Parkway</t>
  </si>
  <si>
    <t>HSIP-R-2861(10) (79961-2560-94)</t>
  </si>
  <si>
    <t>E. McLemore Avenue at Norfolk Southern Railroad, LM 6.270 in Memphis</t>
  </si>
  <si>
    <t>East McLemore Avenue</t>
  </si>
  <si>
    <t>Knight Arnold Road at BNSF Railroad, LM 0.520 in Memphis</t>
  </si>
  <si>
    <t>05012</t>
  </si>
  <si>
    <t>Knight Arnold Road</t>
  </si>
  <si>
    <t>HSIP-R-5232(10) (79961-2558-94)</t>
  </si>
  <si>
    <t>Belz Boulevard at Canadian National Railroad, LM 0.850 in Memphis</t>
  </si>
  <si>
    <t>05232</t>
  </si>
  <si>
    <t>Belz Boulevard</t>
  </si>
  <si>
    <t>State Funded (23SAR1-S8-006)</t>
  </si>
  <si>
    <t>SA 23018-5, from SR-104 to SR 77</t>
  </si>
  <si>
    <t>01438</t>
  </si>
  <si>
    <t>Old SR 104 Tatumville Rd</t>
  </si>
  <si>
    <t>State Funded (28003-4226-04)</t>
  </si>
  <si>
    <t>28SR0070029</t>
  </si>
  <si>
    <t>Bridge over Pigeon Roost Creek, LM 22.94</t>
  </si>
  <si>
    <t>State Funded (98UROP-S3-012)</t>
  </si>
  <si>
    <t>RTA SFY19 UROP (S) Operating Assistance</t>
  </si>
  <si>
    <t>State Funded (75UROP-S3-012)</t>
  </si>
  <si>
    <t>Murfreesboro SFY9 UROP (S) Operating Assistance</t>
  </si>
  <si>
    <t>State Funded (19UROP-S3-020)</t>
  </si>
  <si>
    <t>MTA SFY19 UROP (S) Operating Assistance</t>
  </si>
  <si>
    <t>CM-7800(66) (78CMAQ-F3-003)</t>
  </si>
  <si>
    <t>Great Smoky Mountains National Park - Purchase of One (1) Ford F-750 8-yard dump truck</t>
  </si>
  <si>
    <t>State Funded (82555024718)</t>
  </si>
  <si>
    <t>Tri-Cities: ADEF-Aerospace Park Site Development</t>
  </si>
  <si>
    <t>State Funded (75555025018)</t>
  </si>
  <si>
    <t>Smyrna: AEDF-Eastside Maintenance Hangar</t>
  </si>
  <si>
    <t>State Funded (91555052218)</t>
  </si>
  <si>
    <t>Clifton:ALP Update and Exhibit A</t>
  </si>
  <si>
    <t>State Funded (09555013118)</t>
  </si>
  <si>
    <t>Huntingdon: Airfield Pavement Rehabilitation</t>
  </si>
  <si>
    <t>State Funded (49555072618)</t>
  </si>
  <si>
    <t>Halls: Runway Pavement Rehab Project Development</t>
  </si>
  <si>
    <t>HSIP-R-1882(10) (63945-2591-94)</t>
  </si>
  <si>
    <t>Dunlop Lane at R.J. Corman R/R, LM 0.78</t>
  </si>
  <si>
    <t>01822</t>
  </si>
  <si>
    <t>Dunlop Lane</t>
  </si>
  <si>
    <t>HSIP-R00S(419) (63945-2590-94)</t>
  </si>
  <si>
    <t>Airport Road at R.J. Corman R/R, LM 0.017</t>
  </si>
  <si>
    <t>0A630</t>
  </si>
  <si>
    <t>Airport Road</t>
  </si>
  <si>
    <t>Waters Ave (0D978) @ CSX Railroad, LM 0.074, in Nashville</t>
  </si>
  <si>
    <t>0D978</t>
  </si>
  <si>
    <t>Waters Ave</t>
  </si>
  <si>
    <t>BR-I-75-3(183) (07100-3151-94)</t>
  </si>
  <si>
    <t>Christie Brown</t>
  </si>
  <si>
    <t>State Funded (22013-4205-04)</t>
  </si>
  <si>
    <t>Culvert at LM 13.42</t>
  </si>
  <si>
    <t>State Funded (54946-3464-04)</t>
  </si>
  <si>
    <t>State Industrial Access Serving North Etowah Industrial Park</t>
  </si>
  <si>
    <t>0A515</t>
  </si>
  <si>
    <t>State Funded (07555013818)</t>
  </si>
  <si>
    <t>Jacksboro: Land Acquisition</t>
  </si>
  <si>
    <t>CM-9212(6) (33CMAQ-F3-002)</t>
  </si>
  <si>
    <t>City of Collegedale Diesel Truck Replacement</t>
  </si>
  <si>
    <t>CM-9111(9) (53CMAQ-F3-002)</t>
  </si>
  <si>
    <t>City of Lenoir City purchase of six (6) dump trucks and one (1) backhoe</t>
  </si>
  <si>
    <t>State Funded (59555014718)</t>
  </si>
  <si>
    <t>Lewisburg: Replace VASI System</t>
  </si>
  <si>
    <t>Sign Design Development Guidance and Training</t>
  </si>
  <si>
    <t>State Funded (68555012118)</t>
  </si>
  <si>
    <t>Linden: Runway Pavement Maintenance</t>
  </si>
  <si>
    <t>NH-I-40-7(179) (47002-8168-44)</t>
  </si>
  <si>
    <t>From near Liberty Avenue to Near SR-115</t>
  </si>
  <si>
    <t>From SR-1 to near Welcome Center Road</t>
  </si>
  <si>
    <t>NH-I-40-8(178) (45002-8151-44)</t>
  </si>
  <si>
    <t>Mill, C, OGFC, OGFC-E-Sho</t>
  </si>
  <si>
    <t>From French Broad River to Cocke County Line</t>
  </si>
  <si>
    <t>NH-I-40-8(177) (45002-4150-04, 45002-8150-44)</t>
  </si>
  <si>
    <t>45I00400012, 45I00400015, 45I00400017, 45I00400018</t>
  </si>
  <si>
    <t>From I-81 to French Broad River</t>
  </si>
  <si>
    <t>From near SR-58 &amp; SR-326 to Loudon County Line.</t>
  </si>
  <si>
    <t>From Knox County Line to SR-115</t>
  </si>
  <si>
    <t>NH-I-140(20) (47I140-F8-002)</t>
  </si>
  <si>
    <t>From I-40 to near Tedford Drive.</t>
  </si>
  <si>
    <t>NH-I-40-7(178) (47002-4167-04, 47002-8167-44)</t>
  </si>
  <si>
    <t>47I00400147</t>
  </si>
  <si>
    <t>From near I-140 to near North Winston Road</t>
  </si>
  <si>
    <t>NH-I-75-3(182) (47006-4167-04, 47006-8167-44)</t>
  </si>
  <si>
    <t>47I00750045, 47I00750047, 47I00750048</t>
  </si>
  <si>
    <t>From near Callahan Drive to near SR-131</t>
  </si>
  <si>
    <t>NH-I-75-3(181) (47006-4166-04, 47006-8166-44)</t>
  </si>
  <si>
    <t>From I-640 to Near Callahan Drive</t>
  </si>
  <si>
    <t>State Funded (790416-S3-013)</t>
  </si>
  <si>
    <t>MATA SFY19 Employee Transit Card Program</t>
  </si>
  <si>
    <t>TN57-X004 (985317-S3-044)</t>
  </si>
  <si>
    <t>UCHRA FFY 07 - 5317 Operating Assistance</t>
  </si>
  <si>
    <t>State Funded (32SAR1-S8-015)</t>
  </si>
  <si>
    <t>SA 3222(3), Greenbriar Road from Hwy 11E to LM 0.725</t>
  </si>
  <si>
    <t>0A044</t>
  </si>
  <si>
    <t>Greenbriar Rd</t>
  </si>
  <si>
    <t>From Tipton County Line to Macedonia Road</t>
  </si>
  <si>
    <t>From south of East Chester Street to American Drive</t>
  </si>
  <si>
    <t>Scrub seal w/ Micro or "CW" overlay</t>
  </si>
  <si>
    <t>From SR-18 to Chester County Line</t>
  </si>
  <si>
    <t>From Henderson County Line to near SR-69</t>
  </si>
  <si>
    <t>From south of Middleton Loop to SR-18</t>
  </si>
  <si>
    <t>From Lauderdale County Line to SR-87</t>
  </si>
  <si>
    <t>HSIP-223(12) (57058-3230-94, 57058-4230-04, 57058-4231-04)</t>
  </si>
  <si>
    <t>57I00400053</t>
  </si>
  <si>
    <t>From near James Lawrence Road to I-40</t>
  </si>
  <si>
    <t>SR-223</t>
  </si>
  <si>
    <t>C&amp;G Mill w/ 411D</t>
  </si>
  <si>
    <t>DBST &amp; Fog Seal</t>
  </si>
  <si>
    <t>From Spain Road to SR-100</t>
  </si>
  <si>
    <t>From near Big Muddy Creek Canal to SR-19</t>
  </si>
  <si>
    <t>From SR-181 (Great River Rd) to SR-78</t>
  </si>
  <si>
    <t>SR-79</t>
  </si>
  <si>
    <t>From Van Works Road to Kentucky State Line</t>
  </si>
  <si>
    <t>From near Mays Bridge Road to SR-69</t>
  </si>
  <si>
    <t>SR-69 A</t>
  </si>
  <si>
    <t>STP/HSIP-431(17) (92001-3234-94, 92001-8234-14)</t>
  </si>
  <si>
    <t>From SR-22 to near Broadway Street</t>
  </si>
  <si>
    <t>From McNairy County Line to Henderson County Line</t>
  </si>
  <si>
    <t>From SR-21 (US-45W) to Weakley County Line</t>
  </si>
  <si>
    <t>Cape seal - Scrub Seal w/32lbs. Micro</t>
  </si>
  <si>
    <t>From SR-5 (US 45W) to SR-186</t>
  </si>
  <si>
    <t>SR-420</t>
  </si>
  <si>
    <t>From SR-15 to near Sycamore Drive</t>
  </si>
  <si>
    <t>From Garner Street to Spain Road</t>
  </si>
  <si>
    <t>From east of Lemert Road to SR-69</t>
  </si>
  <si>
    <t>Cape Seal or Dbl Chip Seal (Moved to '22)</t>
  </si>
  <si>
    <t>From SR-104 to Lake County Line</t>
  </si>
  <si>
    <t>Microsurface, Fog shldrs</t>
  </si>
  <si>
    <t>From near Clear Creek Bridge to Walton Road</t>
  </si>
  <si>
    <t>Scrub &amp; TLD or Mill &amp; 411D</t>
  </si>
  <si>
    <t>From near Howard Road to Kentucky State Line</t>
  </si>
  <si>
    <t>From Tipton County Line to SR-76</t>
  </si>
  <si>
    <t>Micro</t>
  </si>
  <si>
    <t>From Fayette County Line to near Clear Creek Bridge</t>
  </si>
  <si>
    <t>STP-NH/HSIP-20(77) (39003-3283-94, 39003-4283-04, 39003-8283-14)</t>
  </si>
  <si>
    <t>39SR0200015, 39SR0200017, 39SR0200018</t>
  </si>
  <si>
    <t>From east of SR-22 to near the Chesterfield By-Pass</t>
  </si>
  <si>
    <t>From near New Salem Road to Chester County Line</t>
  </si>
  <si>
    <t>From SR-43 (US-43)/SR-216 to SR-431</t>
  </si>
  <si>
    <t>SR-372</t>
  </si>
  <si>
    <t>From Raines Road to I-240</t>
  </si>
  <si>
    <t>From near Wagner Road to SR-69</t>
  </si>
  <si>
    <t>SR-140</t>
  </si>
  <si>
    <t>SR-22 to SR-142</t>
  </si>
  <si>
    <t>STP/HSIP-211(17) (23211-3228-94, 23211-8228-14)</t>
  </si>
  <si>
    <t>From Biffle Road to SR-77</t>
  </si>
  <si>
    <t>HSIP-104(43) (23006-3240-94, 23006-4240-04, 23006-4241-04)</t>
  </si>
  <si>
    <t>23SR0200005, 23SR0200007</t>
  </si>
  <si>
    <t>From SR-182 to SR-181</t>
  </si>
  <si>
    <t>HSIP-14(66) (79022-3234-94, 79022-4234-04)</t>
  </si>
  <si>
    <t>From Mississippi State Line to SR-175 (Shelby Drive)</t>
  </si>
  <si>
    <t>NH/HSIP-20(76) (39003-3282-94, 39003-8282-14)</t>
  </si>
  <si>
    <t>From Crucifer Road to near Sea Horse Drive</t>
  </si>
  <si>
    <t>HSIP-69(102) (36005-3242-94, 36005-4242-04)</t>
  </si>
  <si>
    <t>From Wayne County Line to Holland Creek Road</t>
  </si>
  <si>
    <t>STP/HSIP-19(56) (49005-3229-94, 49005-8229-14)</t>
  </si>
  <si>
    <t>From SR-3 (US-51) to near Eastland Avenue</t>
  </si>
  <si>
    <t>HSIP-89(22) (92007-3222-94, 92007-4222-04)</t>
  </si>
  <si>
    <t>Scrub seal w/411D overlay</t>
  </si>
  <si>
    <t>From SR-54 to north of SR-190</t>
  </si>
  <si>
    <t>NH/HSIP-76(108) (40010-3227-94, 40010-8227-14)</t>
  </si>
  <si>
    <t>From Carroll County Line to west of Old McKenzie Highway</t>
  </si>
  <si>
    <t>STP/HSIP-100(85) (12006-3220-94, 12006-8220-14)</t>
  </si>
  <si>
    <t>PREV</t>
  </si>
  <si>
    <t>From Hardeman County Line to SR-225</t>
  </si>
  <si>
    <t>NH/HSIP-57(75) (79028-8271-14, 79058-3271-94)</t>
  </si>
  <si>
    <t>From near SR-86 (US-72) to Eastly Road</t>
  </si>
  <si>
    <t>STP-57(77) (35005-8252-14)</t>
  </si>
  <si>
    <t>From  LM 11.24 to LM 11.38</t>
  </si>
  <si>
    <t>NH-5(116) (27002-8232-14)</t>
  </si>
  <si>
    <t>Conv</t>
  </si>
  <si>
    <t>From LM 9.02 to LM 9.16</t>
  </si>
  <si>
    <t>HSIP-59(28) (84005-3223-94, 84005-4223-04)</t>
  </si>
  <si>
    <t>Scrub seal w/ 1.5" CW</t>
  </si>
  <si>
    <t>From Mississippi River East Bank to Indian Creek</t>
  </si>
  <si>
    <t>NH-43(46) (27004-4282-04, 27004-8283-14)</t>
  </si>
  <si>
    <t>27SR0430003</t>
  </si>
  <si>
    <t>From LM 4.72 to LM 4.88</t>
  </si>
  <si>
    <t>STP/HSIP-201(10) (39024-3211-94, 39024-8211-14)</t>
  </si>
  <si>
    <t>From Chester County Line to SR-104</t>
  </si>
  <si>
    <t>SR-201</t>
  </si>
  <si>
    <t>NH/HSIP-385(31) (79191-3211-94, 79191-8211-14)</t>
  </si>
  <si>
    <t>From near Hacks Cross Road to Byhalia Road</t>
  </si>
  <si>
    <t>NH-3(156) (84102-8218-14)</t>
  </si>
  <si>
    <t>From  LM 18.17 to LM 18.85</t>
  </si>
  <si>
    <t>NH/HSIP-3(152) (84102-3217-94, 84102-8217-14)</t>
  </si>
  <si>
    <t>From Winn Avenue to Hope Street (Excluding LM 18.17-18.23; LM 18.71-18.85)</t>
  </si>
  <si>
    <t>STP-249(94) (11024-8237-14)</t>
  </si>
  <si>
    <t>From LM 2.72 - 2.78</t>
  </si>
  <si>
    <t>HSIP-16(61) (75008-3210-94, 75008-4210-04)</t>
  </si>
  <si>
    <t>From Williamson County line to Bedford County line</t>
  </si>
  <si>
    <t>NH/HSIP-1(432) (19021-3254-94, 19021-8254-14)</t>
  </si>
  <si>
    <t>From 15th Avenue North to near Transit Avenue</t>
  </si>
  <si>
    <t>From Alabama State line to south of Petty Branch Road</t>
  </si>
  <si>
    <t>STP-49(52) (74007-8221-14)</t>
  </si>
  <si>
    <t>From LM 10.48 - 10.60</t>
  </si>
  <si>
    <t>STP/HSIP-49(51) (74007-3220-94, 74007-4220-04, 74007-8220-14)</t>
  </si>
  <si>
    <t>74SR0490005</t>
  </si>
  <si>
    <t>From east of SR-257 to west of Bill Jones Industrial Drive (Excluding 10.48 - 10.60)</t>
  </si>
  <si>
    <t>State Funded (905339-S3-005)</t>
  </si>
  <si>
    <t>City of Johnson City FY 16, 5339 Capital Assistance</t>
  </si>
  <si>
    <t>From north of Del Rio Pike to Harpeth River Bridge</t>
  </si>
  <si>
    <t>STP-NH/HSIP-253(11) (94054-3204-94, 94054-8204-14)</t>
  </si>
  <si>
    <t>STP Resurfacing Candidate</t>
  </si>
  <si>
    <t>From west of Smith Circle to west of Old Jackson Highway</t>
  </si>
  <si>
    <t>NH-100(90) (19044-8223-14)</t>
  </si>
  <si>
    <t>From LM 10.35 - 10.62</t>
  </si>
  <si>
    <t>NH/HSIP-374(18) (63374-3223-94, 63374-8223-14)</t>
  </si>
  <si>
    <t>From bridge over SR-12 (US-41A) to SR-76 (US-79)</t>
  </si>
  <si>
    <t>STP-1(411) (19016-8209-14)</t>
  </si>
  <si>
    <t>411 D overlay</t>
  </si>
  <si>
    <t>From LM 0.89 - 1.10</t>
  </si>
  <si>
    <t>NH/HSIP-12(58) (63005-3245-94, 63005-8245-14)</t>
  </si>
  <si>
    <t>From bridge over Red River to Hermitage Road</t>
  </si>
  <si>
    <t>STP-25(61) (83005-8252-14)</t>
  </si>
  <si>
    <t>From LM 14.50 - 14.70</t>
  </si>
  <si>
    <t>NH-99(59) (60010-8219-14)</t>
  </si>
  <si>
    <t>From LM 12.06-12.35 and LM 15.58-15.76</t>
  </si>
  <si>
    <t>STP/HSIP-266(32) (95023-3213-94, 95023-8213-14)</t>
  </si>
  <si>
    <t>From north of Moriah Drive to SR-24</t>
  </si>
  <si>
    <t>NH-11(109) (74004-8235-14)</t>
  </si>
  <si>
    <t>From LM 4.30-4.37; LM 6.05-6.19; and LM 6.90-7.04</t>
  </si>
  <si>
    <t>STP-10(76) (56001-8227-14)</t>
  </si>
  <si>
    <t>From south of Ellington Drive to Kentucky State Line</t>
  </si>
  <si>
    <t>HSIP-11(106) (28004-3253-94, 28004-4253-04)</t>
  </si>
  <si>
    <t>From Alabama State line to north of Charley Davis Road</t>
  </si>
  <si>
    <t>NH-I-24-9(92) (19001-4146-04, 19001-8146-44)</t>
  </si>
  <si>
    <t>From near SR-45 (Old Hickory Boulevard) to near I-65 Interchange</t>
  </si>
  <si>
    <t>NH-I-40-5(148) (80001-4191-04, 80001-8191-44)</t>
  </si>
  <si>
    <t>80I00400030, 80I00400036</t>
  </si>
  <si>
    <t>From end of bridge over Caney Fork River to Putnam County Line</t>
  </si>
  <si>
    <t>NH-I-24-9(91) (74001-8128-44)</t>
  </si>
  <si>
    <t>From Montgomery County Line to Cheatham County Line</t>
  </si>
  <si>
    <t>State Funded (44555011518)</t>
  </si>
  <si>
    <t>Gainesboro: ALP Update</t>
  </si>
  <si>
    <t>TN-FLAP(24) (81002-3203-94, 81002-4203-04)</t>
  </si>
  <si>
    <t>81003470015</t>
  </si>
  <si>
    <t>Project involves resurfacing and striping.</t>
  </si>
  <si>
    <t>(Land Between the Lakes Access), from SR-76 to The Woodlands Trace National Scenic Byway</t>
  </si>
  <si>
    <t>SR-461</t>
  </si>
  <si>
    <t>State Funded (47555017918)</t>
  </si>
  <si>
    <t>Knoxville (DKX): Design - Runway 8/26, RSA Rehabilitation</t>
  </si>
  <si>
    <t>State Funded (23555013318)</t>
  </si>
  <si>
    <t>Dyersburg: Runway 16/34 Closure</t>
  </si>
  <si>
    <t>State Funded (18946-3617-04)</t>
  </si>
  <si>
    <t>Cumberland Mountain State Park Trail &amp; Parking Construction, FY17-18</t>
  </si>
  <si>
    <t>Implementation and Training for TDOT's transition from a two-dimensional (2D) traditional plan-centric to a three-dimensional (3D) model-centric digital project delivery process</t>
  </si>
  <si>
    <t>3D Design Platform Implementation and Training</t>
  </si>
  <si>
    <t>Mill, Intermediate Crack &amp; 411D</t>
  </si>
  <si>
    <t>From Georgia State Line to south of Lowery Road</t>
  </si>
  <si>
    <t>From I-75 to near SR-2</t>
  </si>
  <si>
    <t>From east of Hamlet Drive to SR-321</t>
  </si>
  <si>
    <t>NH-153(16) (33052-4257-04, 33052-8257-14)</t>
  </si>
  <si>
    <t>33SR1530017</t>
  </si>
  <si>
    <t>From LM 3.53 - 3.71</t>
  </si>
  <si>
    <t>From SR-2 to near Eller Road</t>
  </si>
  <si>
    <t>From north of Morrison Springs Road to near of SR-153</t>
  </si>
  <si>
    <t>From Marion County Line to SR-8</t>
  </si>
  <si>
    <t>From SR-74 to west of Lyles Road</t>
  </si>
  <si>
    <t>From Old Highway 11 to near Hiwassee River</t>
  </si>
  <si>
    <t>From west of SR-311 to SR-40</t>
  </si>
  <si>
    <t>NH/HSIP-28(76) (04001-3240-94, 04001-8240-14)</t>
  </si>
  <si>
    <t>From south of SR-30 to north of Old William Howard Taft Highway</t>
  </si>
  <si>
    <t>From SR-30 to near New Harmony Road</t>
  </si>
  <si>
    <t>STP/HSIP-127(22) (16015-3210-94, 16015-8210-14)</t>
  </si>
  <si>
    <t>From SR-2 to Warren County Line</t>
  </si>
  <si>
    <t>STP/HSIP-16(64) (26075-3219-94, 26075-8219-14)</t>
  </si>
  <si>
    <t>From South Drive to Alabama State Line</t>
  </si>
  <si>
    <t>STP/HSIP-50(69) (31010-3223-94, 31010-8223-14)</t>
  </si>
  <si>
    <t>From West of Frank Woodlee Road to Hideaway Cabin Road</t>
  </si>
  <si>
    <t>STP-156(18) (58016-8244-14)</t>
  </si>
  <si>
    <t>From LM 18.60 - 18.80</t>
  </si>
  <si>
    <t>HSIP-156(13) (58016-3243-94, 58016-4243-04)</t>
  </si>
  <si>
    <t>From East of River Landing to East of Nickajack Landing Road (Excluding LM 18.60 - 18.80)</t>
  </si>
  <si>
    <t>State Funded (08001-4249-04)</t>
  </si>
  <si>
    <t>From south Cummings Hollow Road to north of Lincoln Lane</t>
  </si>
  <si>
    <t>From SR-30 to Cumberland County Line</t>
  </si>
  <si>
    <t>NH-16(63) (26004-8247-14)</t>
  </si>
  <si>
    <t>From LM 3.27 to 3.41</t>
  </si>
  <si>
    <t>From near SR-111 to near Willard Hill Drive</t>
  </si>
  <si>
    <t>From south of Bridge Over Dry Branch to North of Joe York Road</t>
  </si>
  <si>
    <t>From south of East Main Street to near Turkey Creek</t>
  </si>
  <si>
    <t>"C-W" Mix @ 165 lbs/sy</t>
  </si>
  <si>
    <t>From Dekalb County Line to near I-40</t>
  </si>
  <si>
    <t>From Smith County Line to SR-96</t>
  </si>
  <si>
    <t>From SR-1 to south of Old Peavine Road</t>
  </si>
  <si>
    <t>NH/HSIP-29(113) (72079-3214-94, 72079-4214-04, 72079-8214-14)</t>
  </si>
  <si>
    <t>72SR0290005, 72SR0290006</t>
  </si>
  <si>
    <t>From North of SR-60 to Landes Way</t>
  </si>
  <si>
    <t>NH/HSIP-2(264) (33011-3252-94, 33011-8252-14)</t>
  </si>
  <si>
    <t>From east of Shallowford Road to Yerbey Drive</t>
  </si>
  <si>
    <t>STP-REG2(198) (98200-8208-14)</t>
  </si>
  <si>
    <t>Various State Routes in Region 2 (Joint Stabilization)</t>
  </si>
  <si>
    <t>STP-150(9) (58015-8217-14)</t>
  </si>
  <si>
    <t>From North of Sequatchie Mountain Road to Grundy County Line</t>
  </si>
  <si>
    <t>From LM 0.87 - 1.08</t>
  </si>
  <si>
    <t>STP/HSIP-2(265) (16002-3216-94, 16002-8216-14)</t>
  </si>
  <si>
    <t>From SR-127 to Grundy County Line</t>
  </si>
  <si>
    <t>STP-287(14) (89011-8210-14)</t>
  </si>
  <si>
    <t>From LM 5.15 - 5.25</t>
  </si>
  <si>
    <t>HSIP-287(13) (89011-3209-94, 89011-4209-04)</t>
  </si>
  <si>
    <t>From SR-379 to South of Shelbyville Road (Excluding LM 5.15 - 5.25)</t>
  </si>
  <si>
    <t>STP-96(57) (08004-8212-14)</t>
  </si>
  <si>
    <t>From Rutherford County Line to Wilson County Line</t>
  </si>
  <si>
    <t>STP-293(13) (67020-8216-14)</t>
  </si>
  <si>
    <t>From SR-111 to SR-84</t>
  </si>
  <si>
    <t>STP-136(23) (67008-4248-04, 67008-8248-14)</t>
  </si>
  <si>
    <t>67SR1360003</t>
  </si>
  <si>
    <t>HSIP-135(28) (14013-3205-94, 14013-4205-04)</t>
  </si>
  <si>
    <t>From Jackson County Line to SR-52</t>
  </si>
  <si>
    <t>From Jackson County Line to north of Copeland Lane</t>
  </si>
  <si>
    <t>From north of Copeland Lane  to Old Livingston Highway</t>
  </si>
  <si>
    <t>NH/HSIP-24(78) (18004-3228-94, 18004-8228-14)</t>
  </si>
  <si>
    <t>From SR-1 to SR-28</t>
  </si>
  <si>
    <t>NH/HSIP-28(77) (18007-3236-94, 18007-4236-04, 18007-8236-14)</t>
  </si>
  <si>
    <t>18I00400017, 18SR0280011, 18SR0280012</t>
  </si>
  <si>
    <t>From South of Elmore Road to Huddle Road</t>
  </si>
  <si>
    <t>State Funded (98IMPV-S3-002)</t>
  </si>
  <si>
    <t>NWTHRA SFY18 IMPV S Capital Assistance</t>
  </si>
  <si>
    <t>State Funded (47IMPV-S3-002)</t>
  </si>
  <si>
    <t>Knoxville KAT SFY18 IMPV S Capital Assistance</t>
  </si>
  <si>
    <t>State Funded (79IMPV-S3-002)</t>
  </si>
  <si>
    <t>MATA SFY18 IMPV S Capital Assistance</t>
  </si>
  <si>
    <t>BRZ-9412(13) (40LPLM-F3-027)</t>
  </si>
  <si>
    <t>40M30670001</t>
  </si>
  <si>
    <t>Rison Street, Bridge over Jones Bend Creek, Bridge Replacement</t>
  </si>
  <si>
    <t>Rison Street, Bridge over Jones Bend Creek, LM 0.52</t>
  </si>
  <si>
    <t>A833</t>
  </si>
  <si>
    <t>Rison Street</t>
  </si>
  <si>
    <t>State Funded (57IMPV-S3-002)</t>
  </si>
  <si>
    <t>Jackson Transit Auth JTA, FSY18 IMPV S Capital Assistance</t>
  </si>
  <si>
    <t>State Funded (33IMPV-S3-002)</t>
  </si>
  <si>
    <t>CARTA SFY18 IMPV S Capital Assistance</t>
  </si>
  <si>
    <t>From near Gill Road to near Holly Crest Lane</t>
  </si>
  <si>
    <t>NH/HSIP-73(71) (05006-3265-94, 05006-8265-14)</t>
  </si>
  <si>
    <t>From near Court Street to near Tuckalechee Pike</t>
  </si>
  <si>
    <t>From near SR-35 to near Five Points roundabout</t>
  </si>
  <si>
    <t>From North Carolina State Line to near Roan Mountain State Park</t>
  </si>
  <si>
    <t>NH-34(121) (90003-8225-14)</t>
  </si>
  <si>
    <t>From LM 15.46 - 15.70</t>
  </si>
  <si>
    <t>State Funded (10011-3255-94)</t>
  </si>
  <si>
    <t>From near Laurel Hollow Road to Johnson County Line</t>
  </si>
  <si>
    <t>411TLD Overlay @ 65 lb/sy/Mill 411 D</t>
  </si>
  <si>
    <t>411TLD Overlay @ 65 lb/sy/Mill 411 D   65TLD LM 0-10.94, Mill 411D LM 10.94 to 13.24</t>
  </si>
  <si>
    <t>From Claiborne County Line to near SR-66</t>
  </si>
  <si>
    <t>State Funded (46005-4207-04)</t>
  </si>
  <si>
    <t>From Carter County Line to SR-34 (US 421)</t>
  </si>
  <si>
    <t>STP/HSIP-340(10) (30024-3215-94, 30024-4215-04, 30024-8215-14)</t>
  </si>
  <si>
    <t>30S23580001</t>
  </si>
  <si>
    <t>From SR-349 to Hamblen County Line</t>
  </si>
  <si>
    <t>From near Rambo Road to Virginia State Line</t>
  </si>
  <si>
    <t>State Funded (79555027118)</t>
  </si>
  <si>
    <t>Millington: Renovate Hangar N126</t>
  </si>
  <si>
    <t>Construction of a greenway from the Mayrville City Limits on US 321 at the Northwestern corner of Helton Road (at Lem's Korner) to Perry's Mill with additional bike access link to Old Walland Highway. Project also includes drainage, pavement markings and signage.</t>
  </si>
  <si>
    <t>Blount County Greenway - Phase 1</t>
  </si>
  <si>
    <t>HSIP-58(57) (73010-3244-94, 73010-4244-04)</t>
  </si>
  <si>
    <t>From near Meigs County Line to near SR-72</t>
  </si>
  <si>
    <t>From SR-73 to SR-1</t>
  </si>
  <si>
    <t>HSIP-92(24) (45011-3232-94, 45011-4232-04)</t>
  </si>
  <si>
    <t>From near Dickey Road to near Boat Dock Drive</t>
  </si>
  <si>
    <t>From  SR-62 to SR-61</t>
  </si>
  <si>
    <t>411TLD Overlay @ 85 lb/sy; Bundle with 127819.01</t>
  </si>
  <si>
    <t>From SR-1 to near SR-1</t>
  </si>
  <si>
    <t>From near Deck Valley Road to Virginia State Line</t>
  </si>
  <si>
    <t>From near Old State Road to near Martin Road.</t>
  </si>
  <si>
    <t>From near Longmire Road to near Lynnwood Street.</t>
  </si>
  <si>
    <t>STP-29(116) (73035-8212-14)</t>
  </si>
  <si>
    <t>From LM 5.32 - 5.45</t>
  </si>
  <si>
    <t>From near SR-1 To Virginia State Line</t>
  </si>
  <si>
    <t>HSIP-73(79) (78013-3245-94, 78013-4245-04)</t>
  </si>
  <si>
    <t>From near SR-416 to near Shultz Road</t>
  </si>
  <si>
    <t>STP-34(123) (45006-8246-14)</t>
  </si>
  <si>
    <t>From LM 4.24 - 4.43</t>
  </si>
  <si>
    <t>STP-9(108) (15003-8244-14)</t>
  </si>
  <si>
    <t>411TLD Overlay @ 85 lb/sy; Bundle with 129140.00</t>
  </si>
  <si>
    <t>From LM 7.08 - 7.26; 8.74 - 8.88; 10.24 -10.37</t>
  </si>
  <si>
    <t>From SR-44 to near SR-394</t>
  </si>
  <si>
    <t>SR-358</t>
  </si>
  <si>
    <t>From near Hiawassee Avenue to near Fountain Valley Drive</t>
  </si>
  <si>
    <t>State Funded (75555014518)</t>
  </si>
  <si>
    <t>Murfreesboro: Design New Fuel Farm</t>
  </si>
  <si>
    <t>NH/HSIP-1(408) (37070-3235-94, 37070-8235-14)</t>
  </si>
  <si>
    <t>From Grainger County Line to Near Lakemont Drive</t>
  </si>
  <si>
    <t>From north of West Millers Cove Road to south of Old Tuckaleechee Road</t>
  </si>
  <si>
    <t>From near SR-63 to near Tiprell Road</t>
  </si>
  <si>
    <t>From near Elk Fork Road to near Lowwood Lane</t>
  </si>
  <si>
    <t>HSIP-144(4) (87006-3217-94, 87006-4217-04, 87006-4218-04)</t>
  </si>
  <si>
    <t>87SR1440001</t>
  </si>
  <si>
    <t>From SR-131 to SR-33</t>
  </si>
  <si>
    <t>STP/HSIP-33(129) (34001-3252-94, 34001-4252-04, 34001-8252-14)</t>
  </si>
  <si>
    <t>34SR0330013</t>
  </si>
  <si>
    <t>From Near Louis Rhea Road to SR-70</t>
  </si>
  <si>
    <t>From near Davis Lane to near Stinking Creek Road</t>
  </si>
  <si>
    <t>TN18X02802 (985311-S3-233)</t>
  </si>
  <si>
    <t>ETHRA, FFY 09, 5311 Operating Assistance</t>
  </si>
  <si>
    <t>State Funded (825307-S3-022)</t>
  </si>
  <si>
    <t>Kingsport, FFY15 5307 (S) Capital Assistance</t>
  </si>
  <si>
    <t>Slide repair location at Tract # 56</t>
  </si>
  <si>
    <t>State Funded (83555079504)</t>
  </si>
  <si>
    <t>Portland: Detention Pond</t>
  </si>
  <si>
    <t>State Funded (905317-S3-008)</t>
  </si>
  <si>
    <t>City of Johnson City, FY 09, 10 5317 Operating Assistance</t>
  </si>
  <si>
    <t>State Funded (58SAB1-S3-006)</t>
  </si>
  <si>
    <t>BG A300-0.93, Pryor Cove Road Bridge over Branch</t>
  </si>
  <si>
    <t>A300</t>
  </si>
  <si>
    <t>Pryor Cove Road</t>
  </si>
  <si>
    <t>State Funded (72SAB1-S3-004)</t>
  </si>
  <si>
    <t>BG A718-0.12, Summers Home Lane over Morgan Creek</t>
  </si>
  <si>
    <t>0A718</t>
  </si>
  <si>
    <t>Summers Home Lane</t>
  </si>
  <si>
    <t>STP-M-NH-9409(217) (79LPLM-F3-598)</t>
  </si>
  <si>
    <t>Reduce Poplar from 6/7 lanes to 5 lanes, and include; bicycle facilities, traffic signal modernization, transit and pedestrian improvements, and access management.</t>
  </si>
  <si>
    <t>Poplar Avenue, From North Front Street to North Bellevue Boulevard</t>
  </si>
  <si>
    <t>STP-M-9409(215) (79LPLM-F3-590)</t>
  </si>
  <si>
    <t>Construction of a new 4 lane divided road from Paul Lowry Road to Sewanee Road with grade separation over CNRR and widening a 2 lane road to a 4 lane road from Sewanee Road to Weaver Road with grade separation over CNRR.</t>
  </si>
  <si>
    <t>Shelby Drive, From Paul Lowry Road to Weaver Road</t>
  </si>
  <si>
    <t>State Funded (83555040818)</t>
  </si>
  <si>
    <t>Portland: Obstruction Removal(7:1 &amp; 20:1 Approach)</t>
  </si>
  <si>
    <t>State Funded (75555014718)</t>
  </si>
  <si>
    <t>Smyrna: Preventative Maintenance &amp; Markings on Pavement</t>
  </si>
  <si>
    <t>Paris: Apron Rehabilitation</t>
  </si>
  <si>
    <t>State Funded (99111-4663-04)</t>
  </si>
  <si>
    <t>Standard County Maintenance Building Design - Update</t>
  </si>
  <si>
    <t>State Funded (55SAB1-S3-005)</t>
  </si>
  <si>
    <t>BG 1655-3.18, Sticine Road Bridge over Branch</t>
  </si>
  <si>
    <t>1655</t>
  </si>
  <si>
    <t>Sticine Road</t>
  </si>
  <si>
    <t>STP-EN-33(127) (47018-3248-14)</t>
  </si>
  <si>
    <t>Construction of 15,800 feet of 5-foot sidewalk along the east side of SR-33. Project also includes a closed drainage system, curb and gutter, driveway cuts, ADA ramps, pedestrian signals and guardrail.</t>
  </si>
  <si>
    <t>(Maynardville Highway) Sidewalks from Doris Circle to Ledgerwood Road</t>
  </si>
  <si>
    <t>State Funded (63IMPR-S3-003)</t>
  </si>
  <si>
    <t>FY 18 Improve Act</t>
  </si>
  <si>
    <t>STP-SIP-24(72) (71002-3225-94)</t>
  </si>
  <si>
    <t>Signal Installation and Turn Lanes</t>
  </si>
  <si>
    <t>Intersection at SR-56, LM 11.64 in Baxter</t>
  </si>
  <si>
    <t>The city of Knoxville intends to study the layout of sidewalks thorough the city. They will then use these findings to develop a prioritized list of sidewalk projects for Knoxville.</t>
  </si>
  <si>
    <t>Knoxville Citywide Sidewalk Study</t>
  </si>
  <si>
    <t>State Funded (33948-4157-04)</t>
  </si>
  <si>
    <t>Bridge deck overlay, substructure and sidewalk repair, transition replacement and drainage maintenance (BWSC)</t>
  </si>
  <si>
    <t>Old Ringgold Road (0B323), Bridge over I-24, LM 0.41</t>
  </si>
  <si>
    <t>0B323</t>
  </si>
  <si>
    <t>Old Ringgold Rd</t>
  </si>
  <si>
    <t>State Funded (84555013418)</t>
  </si>
  <si>
    <t>Covington: LED Lighting - Runway &amp; Taxiway</t>
  </si>
  <si>
    <t>From near SR-287 to near DeKalb County Line</t>
  </si>
  <si>
    <t>STP-M-9110(18) (07LPLM-F3-044)</t>
  </si>
  <si>
    <t>Resurfacing North Avenue from East Central Avenue to East Prospect Street; North Cumberland Avenue from East Central Avenue to East Prospect Street; South 9th Street from West Central Avenue to West Beech Street; North 13thStreet from West Central Avenue to City Limits; South Avenue from West Central Avenue to Jacksboro Pike; and Beech Street full Length from Jacksboro Pike to East Avenue</t>
  </si>
  <si>
    <t>Various streets within the City of Lafollette</t>
  </si>
  <si>
    <t>State Funded (58002-4242-04)</t>
  </si>
  <si>
    <t>PE for Slide Repair</t>
  </si>
  <si>
    <t>at LM 22.59</t>
  </si>
  <si>
    <t>Utilities</t>
  </si>
  <si>
    <t>Utility repairs (water well) due to retaining wall failure (SR-2 at LM 22.57)</t>
  </si>
  <si>
    <t>at LM 22.57</t>
  </si>
  <si>
    <t>160A1400001</t>
  </si>
  <si>
    <t>Bushy Branch Road, Bridge over Wolf Creek, LM 0.59</t>
  </si>
  <si>
    <t>A140</t>
  </si>
  <si>
    <t>Bushy Branch</t>
  </si>
  <si>
    <t>STP-EN-I-55-1(133) (79004-3264-44)</t>
  </si>
  <si>
    <t>refurbish and re-painting of the pyradoptics public art.</t>
  </si>
  <si>
    <t>I-55 Welcome Center</t>
  </si>
  <si>
    <t>STP-EN-78(22) (23011-3242-14)</t>
  </si>
  <si>
    <t>Construction of 2,300 feet of 5-foot sidewalk on both sides of SR78, near SR3 to Marr Drive.  Project also includes overhead utility replacement, 2 ADA ramps and 1 pedestrian signal.</t>
  </si>
  <si>
    <t>Near SR-3 to Marr Drive</t>
  </si>
  <si>
    <t>STP-EN-NH-100(83) (94013-3220-14)</t>
  </si>
  <si>
    <t>Construction of 11,352 feet of 5-foot sidewalks with drainage along the north side of SR100 from Bowie Lake Road to the Fairview Community Center. Project also includes 35 ADA Ramps.</t>
  </si>
  <si>
    <t>From the Fairview Community Center, north of Deer Ridge Road to Bowie Lake Road in Fairview</t>
  </si>
  <si>
    <t>STP-EN/NH-10(71) (75006-3229-14)</t>
  </si>
  <si>
    <t>Construction of 12,500 feet of 5-foot sidewalk along both sides of SR10 from Dejarnette Lane to South of Fairfax Drive in Murfreesboro.  Project includes overhead utility replacement, 40 ADA ramps, and 4 pedestrian signals.</t>
  </si>
  <si>
    <t>From Dejarnette Lane to South of Fairfax Drive in Murfreesboro</t>
  </si>
  <si>
    <t>STP-EN-NH-96(56) (75009-3240-14)</t>
  </si>
  <si>
    <t>Construction of 3,000 feet of 5-foot sidewalk on the North side of SR-96 from East of Camden Court to East of Gresham Lane.  Project also includes striping and pedestrian signals.</t>
  </si>
  <si>
    <t>From East of Camden Court to East of Gresham Lane in Murfreesboro</t>
  </si>
  <si>
    <t>STP-EN/NH-13(77) (63011-3249-14)</t>
  </si>
  <si>
    <t>Construction of 9,300 feet of 5-foot sidewalk along both sides of SR13 from South of Center Pointe Road to Holiday Drive. Project also includes 4,900 feet of drainage, 150 ADA ramps and 12 pedestrian signals.</t>
  </si>
  <si>
    <t>From South of Center Pointe Road to Holiday Drive in Clarksville</t>
  </si>
  <si>
    <t>STP-EN-NH-12(57) (63005-3244-14)</t>
  </si>
  <si>
    <t>Construction of 11,800 feet of 5-foot sidewalk along the East side of SR12 from Quinn Road to the Kentucky State Line in Clarksville.  Project includes 50 ADA ramps and 8 pedestrian signals.</t>
  </si>
  <si>
    <t>From Quin Lane to Kentucky State Line in Clarksville</t>
  </si>
  <si>
    <t>STP-EN-373(13) (59007-3216-14)</t>
  </si>
  <si>
    <t>Construction of 3,400 feet of 5-foot sidewalk along both sides of SR373 from W. Ellington Parkway to Floyd Drive. Project also includes drainage and 20 ADA ramps.</t>
  </si>
  <si>
    <t>From W. Ellington Parkway to Floyd Drive in Lewisburg</t>
  </si>
  <si>
    <t>STP-EN-NH-6(135) (50001-3273-14)</t>
  </si>
  <si>
    <t>From Remke Lane to North of Good Hope Road</t>
  </si>
  <si>
    <t>Construction of a 14-foot wide shared use path for use as a horse and buggy lane on the west side of SR 6 from South of Mattox Town Road to North of Good Hope Road. Project includes ROW acquisition, utility relocation, retaining walls, driveway transitions, ADA ramps and a HAWK or strobe activation system near Good Hope Road North.</t>
  </si>
  <si>
    <t>From south of Mattox Town Road to north of Good Hope Road</t>
  </si>
  <si>
    <t>STP-EN-NH-1(390) (19017-3228-14)</t>
  </si>
  <si>
    <t>Construction of 1,700 feet of 5-foot sidewalk and drainage along the south side of SR1 from Old Hickory Blvd to Erin Lane. Project also includes overhead utility replacement, 3 ADA ramps and 2 pedestrian signals.</t>
  </si>
  <si>
    <t>From Old Hickory Boulevard to Erin Lane in Nashville</t>
  </si>
  <si>
    <t>STP-EN-NH-15(205) (31951-3203-14)</t>
  </si>
  <si>
    <t>Construction of 5,011 feet of 8 to 10-foot shared use path and drainage along the north side of SR-15 from North of Clifftops Avenue to I-24. Project also includes 10 ADA ramps.</t>
  </si>
  <si>
    <t>From North of Clifftops Avenue to I-24 in Monteagle</t>
  </si>
  <si>
    <t>STP-EN-169(16) (47030-3228-14)</t>
  </si>
  <si>
    <t>Construction of 1,200 feet of 5-foot sidewalk along the South side of SR169 from Northwest of Cedar Bluff Road to Old Cedar Bluff Road.  Project also includes overhead utility replacement, 14 ADA ramps and 1 pedestrian signal.</t>
  </si>
  <si>
    <t>Northwest of Cedar Bluff Road to Old Cedar Bluff Road</t>
  </si>
  <si>
    <t>STP-EN-NH-34(116) (32005-3233-14)</t>
  </si>
  <si>
    <t>Construction of 4,200 feet of 5-foot sidewalk along the South side of SR34 from South Economy Road to Sulphur Springs Road.  Project includes overhead utility replacement, 24 ADA ramps and 3 pedestrian signals.</t>
  </si>
  <si>
    <t>South Economy Road to Sulphur Springs Road</t>
  </si>
  <si>
    <t>TN-57-X014-01 (905317-S3-007)</t>
  </si>
  <si>
    <t>Johnson City, FFY11, SFY18, 5317 (S&amp;F) Operating</t>
  </si>
  <si>
    <t>Matthew Sedgwick</t>
  </si>
  <si>
    <t>TN-57-X014-00 (905317-S3-006)</t>
  </si>
  <si>
    <t>Johnson City, FY 11, 5317</t>
  </si>
  <si>
    <t>TN-03-0104-01 (795309-S3-019)</t>
  </si>
  <si>
    <t>MATA, FY 04-05, 5309</t>
  </si>
  <si>
    <t>TN-90-X352-00 (945307-S3-017)</t>
  </si>
  <si>
    <t>Franklin, FY 18, 5307</t>
  </si>
  <si>
    <t>State Funded (05SAB1-S3-006)</t>
  </si>
  <si>
    <t>05012670001</t>
  </si>
  <si>
    <t>BG 1267-1.75, Clover Hill Road bridge over Baker Creek</t>
  </si>
  <si>
    <t>01267</t>
  </si>
  <si>
    <t>Clover Hill Road</t>
  </si>
  <si>
    <t>TN-2017-026-01 (995311-S3-036)</t>
  </si>
  <si>
    <t>TDOT, FY 17, 5311, State Admin</t>
  </si>
  <si>
    <t>Chapman Highway Planning Study will identify a prioritized list of improvements with implementation to be determined through future collaboration between TDOT and the City of Knoxville. The study will involve community workshops and will place a major emphasis on promoting multi-modal solutions.</t>
  </si>
  <si>
    <t>(US-441, Chapman Hwy) from Blount Ave. to Mountain Grove Dr.</t>
  </si>
  <si>
    <t>STP-M-100(82) (94013-3222-54)</t>
  </si>
  <si>
    <t>(E-Grants) Resurfacing and intersection improvements to include the addition of a west bound left turn lane at SR- 100 (HWY-100)and Cumberland Drive.</t>
  </si>
  <si>
    <t>Intersection at Cumberland Drive</t>
  </si>
  <si>
    <t>State Funded (02555013718)</t>
  </si>
  <si>
    <t>Shelbyville: Self Service Fuel Processor</t>
  </si>
  <si>
    <t>TN-2016-027-01 (635307-S3-022)</t>
  </si>
  <si>
    <t>Clarksville, FY17, FY18, 5307</t>
  </si>
  <si>
    <t>Workforce Development, Training And Education Activities - grouping</t>
  </si>
  <si>
    <t>WORKFORCE DEVELOPMENT, TRAINING AND EDUCATION ACTIVITIES - RURAL GROUPING</t>
  </si>
  <si>
    <t>Highway Safety Improvement Program (HSIP, HSIP-R, HRRR, PHSIP) - grouping</t>
  </si>
  <si>
    <t>SAFETY  - RURAL GROUPING</t>
  </si>
  <si>
    <t>Creation, rehabilitation &amp; maintenance of multi-use recreational trails</t>
  </si>
  <si>
    <t>RECREATIONAL TRAILS - RURAL GROUPING</t>
  </si>
  <si>
    <t>Advance Engineering, Functional Design, Aerial Survey, Mapping, etc.</t>
  </si>
  <si>
    <t>ADVANCE ENGINEERING, FUNCTIONAL DESIGN, AERIAL SURVEY, MAPPING, ETC. - RURAL GROUPING</t>
  </si>
  <si>
    <t>See appendix state grouping description for a comprehensive listing of activities included but not limited for eligibility</t>
  </si>
  <si>
    <t>TRANSPORTATION ALTERNATIVES - RURAL GROUPING</t>
  </si>
  <si>
    <t>NATIONAL HIGHWAY SYSTEM PRESERVATION AND OPERATION - RURAL GROUPING</t>
  </si>
  <si>
    <t>SURFACE TRANSPORTATION SYSTEM PRESERVATION AND OPERATION - RURAL GROUPING</t>
  </si>
  <si>
    <t>See TIP grouping description for a comprehensive listing of activities included but not limited for eligibility.</t>
  </si>
  <si>
    <t>JOHNSON CITY MTPO - SAFETY - URBAN GROUPING</t>
  </si>
  <si>
    <t>Washington, Carter, Sullivan, Unicoi</t>
  </si>
  <si>
    <t>See TIP grouping description for a comprehensive listing of activities included but not limited for eligibility</t>
  </si>
  <si>
    <t>JOHNSON CITY MPO - SURFACE TRANSPORTATION SYSTEM PRESERVATION AND OPERATION   URBAN GROUPING</t>
  </si>
  <si>
    <t>JOHNSON CITY MPO - NATIONAL HIGHWAY SYSTEM PRESERVATION AND OPERATION   URBAN GROUPING</t>
  </si>
  <si>
    <t>KINGSPORT MTPO - SAFETY - URBAN GROUPING</t>
  </si>
  <si>
    <t>Sullivan, Greene, Hawkins, Washington</t>
  </si>
  <si>
    <t>KINGSPORT MPO - SURFACE TRANSPORTATION SYSTEM PRESERVATION AND OPERATION   URBAN GROUPING</t>
  </si>
  <si>
    <t>KINGSPORT MPO - NATIONAL HIGHWAY SYSTEM PRESERVATION AND OPERATION   URBAN GROUPING</t>
  </si>
  <si>
    <t>BRISTOL MPO - SAFETY - URBAN GROUPING</t>
  </si>
  <si>
    <t>BRISTOL MPO - SURFACE TRANSPORTATION SYSTEM PRESERVATION AND OPERATION   URBAN GROUPING</t>
  </si>
  <si>
    <t>BRISTOL MPO - NATIONAL HIGHWAY SYSTEM PRESERVATION AND OPERATION   URBAN GROUPING</t>
  </si>
  <si>
    <t>MEMPHIS MPO - SAFETY - URBAN GROUPING</t>
  </si>
  <si>
    <t>TN-2017-052-00 (755307-S3-024)</t>
  </si>
  <si>
    <t>City of Murfreesboro, FY 2016, 5307</t>
  </si>
  <si>
    <t>MEMPHIS MPO - SURFACE TRANSPORTATION SYSTEM PRESERVATION AND OPERATION   URBAN GROUPING</t>
  </si>
  <si>
    <t>MEMPHIS MPO - NATIONAL HIGHWAY SYSTEM PRESERVATION AND OPERATION   URBAN GROUPING</t>
  </si>
  <si>
    <t>TN-2017-058-00 (635339-S3-003)</t>
  </si>
  <si>
    <t>Clarksville, FY 2015, FY 2016, 5339</t>
  </si>
  <si>
    <t>TN-2017-059-00 (945339-S3-003)</t>
  </si>
  <si>
    <t>Franklin Transit Authority, FY 2016, 5339</t>
  </si>
  <si>
    <t>CLARKSVILLE MPO - SURFACE TRANSPORTATION SYSTEM PRESERVATION AND OPERATION   URBAN GROUPING</t>
  </si>
  <si>
    <t>CLARKSVILLE MPO - SAFETY - URBAN GROUPING</t>
  </si>
  <si>
    <t>CLARKSVILLE MPO - NATIONAL HIGHWAY SYSTEM PRESERVATION AND OPERATION   URBAN GROUPING</t>
  </si>
  <si>
    <t>This project will inventory public buildings, programs, sidewalks, handicap ramps, traffic signals, parks, pedestrian trails and bridges throughout the City of Millington. The end result will be a plan that identifies the deficiencies/physical barriers of the above listed facilities throughout the town, prepare cost estimate and an implementation schedule for identified deficiencies as defined by the Americans with Disability Act and the Department of Justice.</t>
  </si>
  <si>
    <t>City of Millington ADA Transition Plan</t>
  </si>
  <si>
    <t>This project will inventory public buildings, programs, sidewalks, handicap ramps, traffic signals, parks, pedestrian trails and bridges throughout the City of Germantown. The end result will be a plan that identifies the deficiencies/physical barriers of the above listed facilities throughout the City, prepare cost estimate and an implementation schedule for identified deficiencies as defined by the Americans with Disability Act and the Department of Justice.</t>
  </si>
  <si>
    <t>This project will inventory public buildings, programs, sidewalks, handicap ramps, traffic signals, parks, pedestrian trails and bridges throughout the Town of Collierville. The end result will be a plan that identifies the deficiencies/physical barriers of the above listed facilities throughout the town, prepare cost estimate and an implementation schedule for identified deficiencies as defined by the Americans with Disability Act and the Department of Justice.</t>
  </si>
  <si>
    <t>TAP/HIP-M-9419(11) (79LPLM-F3-578)</t>
  </si>
  <si>
    <t>Design and construction of an off-road bike/walking trail from the existing greenway to Appling Road.</t>
  </si>
  <si>
    <t>Fletcher Greenway - Phase 3</t>
  </si>
  <si>
    <t>NH-40(40) (70068-3214-14)</t>
  </si>
  <si>
    <t>Near LM's 12.0, 12.1, 12.5, 12.7, Rockfall Mitigation</t>
  </si>
  <si>
    <t>NH-40(39) (70068-3213-14)</t>
  </si>
  <si>
    <t>Near LM's 10.7, 11.26 and 11.8, Rockfall Mitigation</t>
  </si>
  <si>
    <t>NH-40(38) (70068-3212-14)</t>
  </si>
  <si>
    <t>Near LM's 13.1 and 13.5, Rockfall Mitigation</t>
  </si>
  <si>
    <t>JACKSON MPO - SAFETY - URBAN GROUPING</t>
  </si>
  <si>
    <t>JACKSON MPO - SURFACE TRANSPORTATION SYSTEM PRESERVATION AND OPERATION   URBAN GROUPING</t>
  </si>
  <si>
    <t>JACKSON MPO - NATIONAL HIGHWAY SYSTEM PRESERVATION AND OPERATION   URBAN GROUPING</t>
  </si>
  <si>
    <t>KNOXVILLE TPO - SAFETY - URBAN GROUPING</t>
  </si>
  <si>
    <t>Knox, Anderson, Blount, Loudon, Roane, Sevier</t>
  </si>
  <si>
    <t>KNOXVILLE MPO - SURFACE TRANSPORTATION SYSTEM PRESERVATION AND OPERATION   URBAN GROUPING</t>
  </si>
  <si>
    <t>KNOXVILLE MPO - NATIONAL HIGHWAY SYSTEM PRESERVATION AND OPERATION   URBAN GROUPING</t>
  </si>
  <si>
    <t>STP-68(53) (72007-3236-14)</t>
  </si>
  <si>
    <t>Near LM 4.2 and 4.3, Rockfall Mitigation</t>
  </si>
  <si>
    <t>STP-30(81) (04002-3219-14)</t>
  </si>
  <si>
    <t>Near LM's 7.4 and 7.8, Rockfall Mitigation</t>
  </si>
  <si>
    <t>HIP-M-266(29) (75LPLM-F3-071)</t>
  </si>
  <si>
    <t>Sam Ridley will be widened to 3 lanes in each direction from I-24 to Old Nashville Highway and the existing unsignalized cross throughs along Sam Ridley will be closed. Curb and gutter will be installed along Sam Ridley from the intersection of Industrial Boulevard to Old Nashville Highway.</t>
  </si>
  <si>
    <t>(Sam Ridley Parkway), From Old Nashville Highway to I-24</t>
  </si>
  <si>
    <t>CHATTANOOGA TPO - SAFETY - URBAN GROUPING</t>
  </si>
  <si>
    <t>CHATTANOOGA MPO - SURFACE TRANSPORTATION SYSTEM PRESERVATION AND OPERATION   URBAN GROUPING</t>
  </si>
  <si>
    <t>CHATTANOOGA MPO - NATIONAL HIGHWAY SYSTEM PRESERVATION AND OPERATION   URBAN GROUPING</t>
  </si>
  <si>
    <t>near LM's 11.1, 14.5, 14.7, 15.07 and 16.4 in Blount County</t>
  </si>
  <si>
    <t>LAKEWAY TPO - SAFETY - URBAN GROUPING</t>
  </si>
  <si>
    <t>LAKEWAY MPO - SURFACE TRANSPORTATION SYSTEM PRESERVATION AND OPERATION   URBAN GROUPING</t>
  </si>
  <si>
    <t>LAKEWAY MPO - NATIONAL HIGHWAY SYSTEM PRESERVATION AND OPERATION   URBAN GROUPING</t>
  </si>
  <si>
    <t>NASHVILLE MPO - SURFACE TRANSPORTATION SYSTEM PRESERVATION AND OPERATION   URBAN GROUPING</t>
  </si>
  <si>
    <t>Davidson, Maury, Robertson, Rutherford, Sumner, Williamson, Wilson</t>
  </si>
  <si>
    <t>NASHVILLE MPO - SAFETY - URBAN GROUPING</t>
  </si>
  <si>
    <t>NASHVILLE MPO - NATIONAL HIGHWAY SYSTEM PRESERVATION AND OPERATION   URBAN GROUPING</t>
  </si>
  <si>
    <t>STP-141(36) (21006-3212-14)</t>
  </si>
  <si>
    <t>Near LM 0.6, Rockfall Mitigation</t>
  </si>
  <si>
    <t>CLEVELAND MPO - SURFACE TRANSPORTATION SYSTEM PRESERVATION AND OPERATION   URBAN GROUPING</t>
  </si>
  <si>
    <t>CLEVELAND MPO - NATIONAL HIGHWAY SYSTEM PRESERVATION AND OPERATION   URBAN GROUPING</t>
  </si>
  <si>
    <t>See TIP grouping description for a comprehensive listing of activities included but not limited for eligibility - grouping</t>
  </si>
  <si>
    <t>CLEVELAND MPO - SAFETY - URBAN GROUPING</t>
  </si>
  <si>
    <t>STP-M-5300(28) (53LPLM-F3-067)</t>
  </si>
  <si>
    <t>Resurfacing of Prospect Church Rd. from SR-72 to Dry Valley Rd., Old SR-95 from Old Hwy. 95 to Town Creek Pkwy., Muddy Creek Rd., from SR-2 to Martel Rd., Northshore Dr. from the Loudon County line to Beals Chapel Rd., Martel Rd. from the Loudon County line to SR-2, Loudon Ridge Rd. from S. Wingate Dr. to Sugar Limb Rd., Hines Valley Rd. from SR-1 to Hines Valley Rd., Ford Rd. from SR-1 to SR-2,Davis Ferry Rd. from SR-444 to Davis Ferry Rd., Dry Valley Rd. from Prospect Church Rd. to Dry Valley Rd., Cut-Thru Dr. from SR-73 to Old SR-95, Beals Chapel Rd. from Martel Rd. to Lakeview Rd.</t>
  </si>
  <si>
    <t>Various State Aid Roads</t>
  </si>
  <si>
    <t>State Funded (335339-S3-005)</t>
  </si>
  <si>
    <t>CARTA, 5339, FY 15-17</t>
  </si>
  <si>
    <t>State Funded (905339-S3-004)</t>
  </si>
  <si>
    <t>City of Johnson City, 5339, FY 2017</t>
  </si>
  <si>
    <t>State Funded (475339-S3-004)</t>
  </si>
  <si>
    <t>City of Knoxville, 5339, FY 16</t>
  </si>
  <si>
    <t>State Funded (335337-S3-005)</t>
  </si>
  <si>
    <t>CARTA, 5337, FY 15 - 17</t>
  </si>
  <si>
    <t>State Funded (475310-S3-003)</t>
  </si>
  <si>
    <t>Knoxville-Knox Co. MPO, 5310, FY 15-17</t>
  </si>
  <si>
    <t>State Funded (905307-S3-016)</t>
  </si>
  <si>
    <t>City of Johnson City, 5307 FY 2017-18</t>
  </si>
  <si>
    <t>Detailed greenway corridor study for four major corridors located in Knox County (Emory Road, Northshore Road, Chapman Highway, and John Sevier Highway).  The corridors will be major routes from west to east and north to south connecting surrounding counties.  The study will investigate how these routes will impact connections at schools, businesses and residential neighborhoods.</t>
  </si>
  <si>
    <t>Knox County Greenway Corridor Study</t>
  </si>
  <si>
    <t>State Funded (98CRIT-S3-007)</t>
  </si>
  <si>
    <t>ETHRA, FY 18, Critical Trip</t>
  </si>
  <si>
    <t>State Funded (05952-3588-04)</t>
  </si>
  <si>
    <t>Contract 180016 covers this PIN also. Pedestrian Bridge serving Denso. mgh</t>
  </si>
  <si>
    <t>Pedestrian Bridge over Robert C. Jackson Drive</t>
  </si>
  <si>
    <t>State Funded (05952-3589-04)</t>
  </si>
  <si>
    <t>Reconstruction/Widening</t>
  </si>
  <si>
    <t>Robert C. Jackson Drive, From SR-73 (US-321, West Lamar Alexander Pkwy) to Middle Settlements Road</t>
  </si>
  <si>
    <t>05592</t>
  </si>
  <si>
    <t>State Funded (05SAB1-S3-004)</t>
  </si>
  <si>
    <t>050A0660001</t>
  </si>
  <si>
    <t>Replace Bridge No. 050A0660001</t>
  </si>
  <si>
    <t>BG A066-0.78, Binfield Road over CSX Railroad</t>
  </si>
  <si>
    <t>0A066</t>
  </si>
  <si>
    <t>Binfield Road</t>
  </si>
  <si>
    <t>STP-M-1(389) (18LPLM-F3-013)</t>
  </si>
  <si>
    <t>* * * E-GRANTS #069 * * * New mast arm signal, ADA compliant curb ramps, pedestrian street crossing, and modifications to the downstream closed system drainage.</t>
  </si>
  <si>
    <t>Intersection at Fourth St, LM 14.45 in Crossville.</t>
  </si>
  <si>
    <t>HPP-1216(10) (05LPLM-F3-054)</t>
  </si>
  <si>
    <t>Reconstruction of Morganton Rd. to include new 12 ft. lanes, center turn lane, deceleration lane, new shoulders and ditches, new curve radii at all intersections, new warning signage, striping, vertical curve improvements, and sight distance improvements.</t>
  </si>
  <si>
    <t>Morganton Road from Foothills Mall Drive to SR-335 (William Blount Drive)</t>
  </si>
  <si>
    <t>TN-FLAP(28) (81LPLM-F3-007)</t>
  </si>
  <si>
    <t>Roadway improvements that will include laying asphalt, shoulder work, improved drainage, culverts, striping, signage, grade elevation improvements, and improved boat ramp access.</t>
  </si>
  <si>
    <t>Bellwood Hollow Road, From Old Highway 79 to Bellwood Landing Road and Bellwood Landing Road from Bellwood Hollow Road to Patricia Circle</t>
  </si>
  <si>
    <t>State Funded (82555074618)</t>
  </si>
  <si>
    <t>Tri-Cities: General Aviation Box Hangar</t>
  </si>
  <si>
    <t>State Funded (27955-3556-04)</t>
  </si>
  <si>
    <t>railroad portion of the project (this was excluded from the work done under PIN 126690.00)</t>
  </si>
  <si>
    <t>Industrial Access Road Serving Project Phoenix (Tyson Foods)</t>
  </si>
  <si>
    <t>State Funded (27955-3554-04)</t>
  </si>
  <si>
    <t>0B400</t>
  </si>
  <si>
    <t>State Funded (75555014118)</t>
  </si>
  <si>
    <t>Smyrna: Master Plan Update</t>
  </si>
  <si>
    <t>STP-M-5300(27) (53LPLM-F3-064)</t>
  </si>
  <si>
    <t>Milling, resurfacing, sidewalk improvements, stripping and warning/safety signs.</t>
  </si>
  <si>
    <t>Highland Avenue, From Carding Machine Road to SR-2 (US-11, Mulberry Street)</t>
  </si>
  <si>
    <t>Transit-Serving Communities Optimally, Responsively, and Efficiently (T-SCORE) University  Transportation Center</t>
  </si>
  <si>
    <t>Systemwide Traffic Signal Performance Triaging using Big Data to Identify and Prioritize Deficient Locations for Improvement- FY 2020-FY 2021</t>
  </si>
  <si>
    <t>Towards Sustainable Tourism Transportation System and Services in Tennessee- FY 2020-FY 2021</t>
  </si>
  <si>
    <t>Reducing Pedestrian Accidents and Fatalities in Tennessee- FY 2020-FY 2021</t>
  </si>
  <si>
    <t>Opioid Crisis in Tennessee as related to Transportation- FY 2020-FY 2021</t>
  </si>
  <si>
    <t>Comprehensive Analysis on the conversion of the existing HOV lanes into HOT lanes in Tennessee- FY 2020-FY 2021</t>
  </si>
  <si>
    <t>Understanding Freights Impacts on TN Communities- FY 2020-FY 2021</t>
  </si>
  <si>
    <t>Evaluating Transit Equity and Accessibility to Affordable Housing in Tennessee- FY 2020-FY 2021</t>
  </si>
  <si>
    <t>Drones and Other Technologies to Assist in Disaster Relief Efforts- FY 2020-FY 2021</t>
  </si>
  <si>
    <t>Connecting Demand Response Transit with Fixed Service Transit in TN- FY 2020-FY 2021</t>
  </si>
  <si>
    <t>Extreme Weather Vulnerability Assessment Phase III  - FY 2019</t>
  </si>
  <si>
    <t>Quantifying Support Practice Sub-factor Values for Erosion-control and Sediment Retention Devices-Phase II- RESEARCH FY 2019-2020 (PART 2)</t>
  </si>
  <si>
    <t>Investigating the Service of App-based Rideshare and Transportation Network Companies in TN- RESEARCH FY 2018-2019 (PART 2)</t>
  </si>
  <si>
    <t>Evaluating Performance and Benefits-Costs of Road Diets in TN- RESEARCH FY 2019-2020 (PART 2)</t>
  </si>
  <si>
    <t>Evaluating the Performance of Inverted Pavements in TN- RESEARCH FY 2020-2021 (PART 2)</t>
  </si>
  <si>
    <t>Network-Level Pavement Structural Data- RESEARCH FY 2018-2019 (PART 2)</t>
  </si>
  <si>
    <t>A Localized Safety Performance Functions (SPFs) Approach Accounting for "Within" TN Variations on Multilane Highways- RESEARCH FY 2020-2021 (PART 2)</t>
  </si>
  <si>
    <t>Improvement of Park-and-ride Facilities and Services in Metropolitan Areas of TN- RESEARCH FY 2020-2021 (PART 2)</t>
  </si>
  <si>
    <t>Activity-based Household Travel Survey Through Smartphone Apps in TN- RESEARCH FY 2018-2019 (PART 2)</t>
  </si>
  <si>
    <t>Performance Evaluation of Full Depth Reclaimed (FDR) Pavements in TN- RESEARCH FY 2019-2020 (PART 2)</t>
  </si>
  <si>
    <t>Mitigating Stripping  in Asphalt Mixtures- RESEARCH FY 2019-2020 (PART 2)</t>
  </si>
  <si>
    <t>Engineering Design Procedures and Standards Drawings for Highway Construction Sediment Basins- RESEARCH FY 2020-2021 (PART 2)</t>
  </si>
  <si>
    <t>Developing Statewide Land Use Forecasting Model and Intergrate with TDOT's  Statewide Travel Demand Model- RESEARCH FY 2019-2020 (PART 2)</t>
  </si>
  <si>
    <t>Design Considerations for and Limitation of Rock Dowels/Anchors loaded in Shear- RESEARCH FY 2019-2020 (PART 2)</t>
  </si>
  <si>
    <t>Guidelines for the Use of Expanded-Polystyrene(EPS) Block Geofoam as Lightweight Backfull Behind Retaining Walls- RESEARCH FY 2020-2021 (PART 2)</t>
  </si>
  <si>
    <t>Use of Recycled Concrete Aggregate in New Concrete Mixes- RESEARCH FY 2019-2020 (PART 2)</t>
  </si>
  <si>
    <t>Investigating on wrong-way Prevention Technologies and Systems- RESEARCH FY 2019-2020 (PART 2)</t>
  </si>
  <si>
    <t>Development of a New Attenuation Model for West TN- RESEARCH FY 2019-2020 (PART 2)</t>
  </si>
  <si>
    <t>Calculating Road User Cost for Specific Section of Highway to User in Alternative Contracting- RESEARCH FY 2019-2020 (PART 2)</t>
  </si>
  <si>
    <t>Community Engagement In Rural Communities - RESEARCH FY 2019-2020 (PART 2)</t>
  </si>
  <si>
    <t>MEPDG Climate Data Input for the State of TN- RESEARCH FY 2020-2021 (PART 2)</t>
  </si>
  <si>
    <t>Enhancing Freeze-Thaw Resistance of TN Concrete Mixes through Improved Air Void Testing- RESEARCH FY 2019-2020 (PART 2)</t>
  </si>
  <si>
    <t>TDOT ROW Appraisal Damages Study- RESEARCH FY 2019 (PART 2)</t>
  </si>
  <si>
    <t>Return on Investment (ROI) on Transportation Projects- RESEARCH FY 2019 (PART 2)</t>
  </si>
  <si>
    <t>Geosynthetic Reinforced Soils for Bridge Approach Slab Support- RESEARCH FY 2018-2019 (PART 2)</t>
  </si>
  <si>
    <t>WAZE Data Reporting- RESEARCH FY 2018-2019 (PART 2)</t>
  </si>
  <si>
    <t>Bump at the End of the Bridge: Enhanced Remediation Decision Making via 3D Measurement and Advanced 3D Dynamic Analysis- RESEARCH FY 2018-2019 (PART 2)</t>
  </si>
  <si>
    <t>Quantify Freeway Safety Service Patrol and Protect the Queue impact on Transportation Network Reliability - RESEARCH FY 2018-2019 (PART 2)</t>
  </si>
  <si>
    <t>2018 TDOT Research Collaborative Forums to Boost Research-Based Solutions to Transformational Technology and Innovation - RESEARCH FY 2018-2019 (PART 2)</t>
  </si>
  <si>
    <t>Roadside Pollinator Habitat  - RESEARCH FY 2018-2019 (PART 2)</t>
  </si>
  <si>
    <t>Best Strategies for Hiring, Retaining, and Utilizing Minorities and Women - RESEARCH FY 2018-2019 (PART 2)</t>
  </si>
  <si>
    <t>Rating and Inventory of TDOT Retaining Walls - RESEARCH FY 2018-2019 (PART 2)</t>
  </si>
  <si>
    <t>Evaluating Roadway Subsurface Drainage Practices - RESEARCH FY 2018-2019 (PART 2)</t>
  </si>
  <si>
    <t>Research on Connected and Automated Vehicles Investment and Smart Infrastructure in Tennessee - RESEARCH FY 2018-2019 (PART 2)</t>
  </si>
  <si>
    <t>Concrete Bridge Deck Deterioration Assessment Using Ground Penetrating Radar- RESEARCH FY 2018-2019 (PART 2)</t>
  </si>
  <si>
    <t>The Impacts and Adoption of Connected and Automated Vehicles in Tennessee- RESEARCH FY 2018-2019 (PART 2)</t>
  </si>
  <si>
    <t>Truck Parking Needs in Tennessee- RESEARCH FY 2018-2019 (PART 2)</t>
  </si>
  <si>
    <t>Development of a Balanced Mix Design Procedure for Tennessee Mixtures- RESEARCH FY 2018-2019 (PART 2)</t>
  </si>
  <si>
    <t>Autonomous Truck Mounted Attenuator (TMA) Pilot- RESEARCH FY 2018-2019 (PART 2)</t>
  </si>
  <si>
    <t>Advancing Urban Stream Restoration/Enhancement Practices for Compensatory Mitigation Credits- RESEARCH FY 2018-2019 (PART 2)</t>
  </si>
  <si>
    <t>Improving Winter Maintenance for Open-Graded Friction Course Pavements in Tennessee- RESEARCH FY 2018-2019 (PART 2)</t>
  </si>
  <si>
    <t>Comprehensive Planning Guidebook for Commodity and Freight Movement in Tennessee- RESEARCH FY 2018-2019 (PART 2)</t>
  </si>
  <si>
    <t>100% Recycled Mixtures Using Cold In-Place Recycling (CIR), Hot In-Place Recycling (HIR) and Cold Central Plant Recycling (CCPR)- RESEARCH FY 2018-2019 (PART 2)</t>
  </si>
  <si>
    <t>TDOT Bicycle and Pedestrian Counting: Best Methodologies Assessment- RESEARCH FY 2018-2019 (PART 2)</t>
  </si>
  <si>
    <t>Collaborative Research Project to coordinate the data from the CRASH Predictive Analytics program between TDOT and TDOSHS - RESEARCH FY 2018-2019 (PART 2)</t>
  </si>
  <si>
    <t>Analysis Of Demographic, Socioeconomic and Regional Difference in TDOT Customer Satisfaction Survey - RESEARCH FY 2018-2019 (PART 2)</t>
  </si>
  <si>
    <t>Utilization of Accelerated Pavement Tester (APT) for New Materials and Pavement Structure Research-RESEARCH FY 2018-2019 (PART 2)</t>
  </si>
  <si>
    <t>Work Zone Alert System-RESEARCH FY 2018-2019 (PART 2)</t>
  </si>
  <si>
    <t>Improving Effectiveness of HOV Facilities Behavioral &amp; Operational Considerations.</t>
  </si>
  <si>
    <t>Improving Effectiveness of HOV Facilities Behavioral &amp; Operational Considerations.-RESEARCH FY 2018-2019 (PART 2)</t>
  </si>
  <si>
    <t>AASHTOWare  FY2020-2021 - SEE PIN 126687.66</t>
  </si>
  <si>
    <t>I-24 Smart Corridor Open Road Test Bed FY2020-2021</t>
  </si>
  <si>
    <t>Development of Alternative Fuels Corridor Plan FY 2020- FY 2021</t>
  </si>
  <si>
    <t>MPO Expanded Urbanized Area-Nashville- FY 2020- FY 2021</t>
  </si>
  <si>
    <t>Freight and System Planning Office- FY 2020- FY 2021</t>
  </si>
  <si>
    <t>Oak Ridge-Wilson Street Corridor Study- FY 2019- FY 2020</t>
  </si>
  <si>
    <t>TDOT Highway System Access Manual, Vol 1</t>
  </si>
  <si>
    <t>TDOT Highway System Access Manual, Vol 1 FY 2019- FY 2020</t>
  </si>
  <si>
    <t>RPO Conference FY-2019 (PART 1)</t>
  </si>
  <si>
    <t>Census Transportation Planning Products (CTPP) Technical service program FY-2020-2024 (PART 1)</t>
  </si>
  <si>
    <t>ATR Conversion FY-2017-2019 (PART 1)</t>
  </si>
  <si>
    <t>Statewide LRP Planning Contract, FY 2019-2024 (PART 1)</t>
  </si>
  <si>
    <t>Winchester Community Transportation Planning Grants -FY-2018-2019 (PART 1)</t>
  </si>
  <si>
    <t>South Pittsburg Community Transportation Planning Grants -FY-2018-2019 (PART 1)</t>
  </si>
  <si>
    <t>Sneedville Community Transportation Planning Grants -FY-2018-2019 (PART 1)</t>
  </si>
  <si>
    <t>Savannah Community Transportation Planning Grants -FY-2018-2019 (PART 1)</t>
  </si>
  <si>
    <t>Pikeville Community Transportation Planning Grants -FY-2018-2019 (PART 1)</t>
  </si>
  <si>
    <t>Paris Community Transportation Planning Grants -FY-2018-2019 (PART 1)</t>
  </si>
  <si>
    <t>Newport Community Transportation Planning Grants -FY-2018-2019 (PART 1)</t>
  </si>
  <si>
    <t>Manchester/Tullahoma Community Transportation Planning Grants -FY-2018-2019 (PART 1)</t>
  </si>
  <si>
    <t>Henning Community Transportation Planning Grants -FY-2018-2019 (PART 1)</t>
  </si>
  <si>
    <t>City of Henderson Community Transportation Planning Grants -FY-2018-2019 (PART 1)</t>
  </si>
  <si>
    <t>Erwin/Unicoi Community Transportation Planning Grants -FY-2018-2019 (PART 1)</t>
  </si>
  <si>
    <t>Elkton Community Transportation Planning Grants -FY-2018-2019 (PART 1)</t>
  </si>
  <si>
    <t>Cookeville Community Transportation Planning Grants -FY-2018-2019 (PART 1)</t>
  </si>
  <si>
    <t>Charlotte Community Transportation Planning Grants -FY-2018-2019 (PART 1)</t>
  </si>
  <si>
    <t>Chapel Hill Community Transportation Planning Grants -FY-2018-2019 (PART 1)</t>
  </si>
  <si>
    <t>Baxter Community Transportation Planning Grants -FY-2018-2019 (PART 1)</t>
  </si>
  <si>
    <t>Athens Community Transportation Planning Grants -FY-2018-2019 (PART 1)</t>
  </si>
  <si>
    <t>Ashland City Community Transportation Planning Grants -FY-2018-2019 (PART 1)</t>
  </si>
  <si>
    <t>Multimodal Corridor Study I-40, I-81 FY-2018-2019 (PART 1)</t>
  </si>
  <si>
    <t>Multimodal Corridor Study I-26, I-55, I-75 FY-2018-2019 (PART 1)</t>
  </si>
  <si>
    <t>Planning Activities FY-2018-2020 (PART 1)</t>
  </si>
  <si>
    <t>Planning Funds for MPO Expanded Urbanized Areas-Jackson FY-2018-2019 (PART 1)</t>
  </si>
  <si>
    <t>Planning Funds for MPO Expanded Urbanized Areas-Clarksville FY-2018-2019 (PART 1)</t>
  </si>
  <si>
    <t>Planning Funds for MPO Expanded Urbanized Areas Nashville FY-2018-2019 (PART 1)</t>
  </si>
  <si>
    <t>Traffic Count Equipment-FY-2018-2019 (PART 1)</t>
  </si>
  <si>
    <t>STP-M-175(25) (79LPLM-F3-570)</t>
  </si>
  <si>
    <t>Widening from a two-lane rural road to a six-lane divided roadway with raised medians. Project will include bike facilities, intersection improvements, ADA enhancements and drainage improvements.    e-grants Collierville-051</t>
  </si>
  <si>
    <t>(Shelby Drive), From Jasper Park Road to Shelby Post Road in Collierville</t>
  </si>
  <si>
    <t>PE for no-plans Bridge Repair projects (working from a list of 122 state-maintained bridges)</t>
  </si>
  <si>
    <t>Various Bridges on Various Routes Statewide (PE for no-plans Bridge Repair projects)</t>
  </si>
  <si>
    <t>This project will deploy a Statewide TMC Central Software system to control and automate traffic management functions in the 4 Regional TMCs.</t>
  </si>
  <si>
    <t>TMC Central Software Project</t>
  </si>
  <si>
    <t>TAP-7800(65) (78LPLM-F3-044)</t>
  </si>
  <si>
    <t>Construction of a greenway beginning at Veterans Blvd and terminating at Patriot Park. Project also includes drainage, a retaining wall, signage, fencing, ADA upgrades, striping, trailhead, pedestrian lighting and pedestrian amenities.</t>
  </si>
  <si>
    <t>Teaster Lane from Veterans Boulevard to Patriot Park in Pigeon Forge (Greenway Expansion Phase 2)</t>
  </si>
  <si>
    <t>TAP-29(108) (73LPLM-F3-033)</t>
  </si>
  <si>
    <t>Construction of sidewalks along Roane Street ( US-27/SR-61/SR-29) from Crescent Avenue to Georgia Avenue. Project also includes curb and gutter, ADA upgrades, pedestrian signals, landscaping, pedestrian lighting and pedestrian amenities.</t>
  </si>
  <si>
    <t>Roane Street (US-27/SR-61/SR-29) from Crescent Avenue to Georgia Avenue in Harriman                      (Roane Street (US-27/SR-61/SR-29)Downtown Sidewalk Improvements PH 2)</t>
  </si>
  <si>
    <t>TAP-128(33) (91LPLM-F3-019)</t>
  </si>
  <si>
    <t>Construction of sidewalks along E. Water Street. Project also includes striping, a pedestrian bridge, ADA Compliance, signage, landscaping and pedestrian lighting.</t>
  </si>
  <si>
    <t>(East Water Street), From Main Street to east of Cypress Street in Clifton</t>
  </si>
  <si>
    <t>TAP-9313(16) (28LPLM-F3-025)</t>
  </si>
  <si>
    <t>Construction and reconstruction of sidewalks along Madison Street, N. 5th Street, West Flowers Street, N. 6th Street and West College Street. Project also includes landscaping, ADA upgrades and pedestrian amenities.</t>
  </si>
  <si>
    <t>Various locations in Pulaski (West College Street Sidewalk Improvements)</t>
  </si>
  <si>
    <t>TAP-211(15) (23LPLM-F3-037)</t>
  </si>
  <si>
    <t>Construction of sidewalks on the north side of Main Street from North Monroe Street to Washington Street. Project also includes ADA upgrades, drainage, signage, striping, landscaping, pedestrian lighting and pedestrian amenities.</t>
  </si>
  <si>
    <t>Main Street (SR-211) from North Monroe Street to Washington Street in Newbern (Downtown Enhancements Ph 2)</t>
  </si>
  <si>
    <t>TAP-412(11) (24LPLM-F3-017)</t>
  </si>
  <si>
    <t>Construction of sidewalks along Lakeview Road from near the intersection of SR-64 and terminating at the UT Martin Somerville Campus.  Project also includes drainage, ADA, signage, striping, landscaping, pedestrian lighting and pedestrian amenities.</t>
  </si>
  <si>
    <t>Lakeview Road from SR-64 to UT Martin Somerville Campus in Somerville (Lakeview Road Pedestrian Connection)</t>
  </si>
  <si>
    <t>TAP-104(41) (39LPLM-F3-035)</t>
  </si>
  <si>
    <t>Construction of sidewalks along the north and south sides of West Main Street from Monroe to South Broad Street; the south side of Main Street from Natchez Trace Drive to Fielder Street and the north side of South Main Street from Fielder Street to Madison Avenue. Project also includes drainage, signage, striping, landscaping, ADA upgrades and pedestrian amenities.</t>
  </si>
  <si>
    <t>S. Main Street (SR-104) from Broad Street to Madison Avenue in Lexington (Downtown Enhancements Ph 2)</t>
  </si>
  <si>
    <t>TAP-152(22) (27LPLM-F3-041)</t>
  </si>
  <si>
    <t>Construction of sidewalks along the west side of Main Street. Project also includes ADA upgrades, drainage, pavement markings, signage, landscaping, pedestrian lighting and pedestrian amenities.</t>
  </si>
  <si>
    <t>Various locations in Medina (Downtown Enhancements)</t>
  </si>
  <si>
    <t>TAP-28(68) (18LPLM-F3-015)</t>
  </si>
  <si>
    <t>Construction of sidewalks along Main Street (US 127/SR 28) from Lantana Road to Neecham Street. Project also includes ADA upgrades, retaining wall, pedestrian signalization and  pavement markings.</t>
  </si>
  <si>
    <t>From SR-1 (Lantana Road) to Neecham Street in Crossville. (Downtown Pedestrian Improvements)</t>
  </si>
  <si>
    <t>TAP-M-9333(10) (94LPLM-F3-118)</t>
  </si>
  <si>
    <t>Construction of a multimodal greenway beginning at a trailhead at Nutro Dog Park and terminating at Thompson's Station Elementary/Middle School. Project features include pedestrian bridges, components related to ADA compliance, pedestrian amenities, and signage.</t>
  </si>
  <si>
    <t>Multi-Modal Connectivity Phase 3 near SR-6 (Columbia Pike) in Thompson's Station</t>
  </si>
  <si>
    <t>TAP/STP-M-166(20) (60LPLM-F3-035)</t>
  </si>
  <si>
    <t>Construction of sidewalks along Main Street and Public Square through the intersection of Church Street. Project also includes ADA upgrades, signage, retaining wall, landscaping, pedestrian lighting and pedestrian amenities.</t>
  </si>
  <si>
    <t>(North Main Street) from Hay Long Avenue to Park Avenue in Mt. Pleasant (Downtown Revitalization Ph 1)</t>
  </si>
  <si>
    <t>TAP-9408(13) (92LPLM-F3-041)</t>
  </si>
  <si>
    <t>Construction of sidewalks along both sides of Elm Street. Project also includes ADA Compliance, drainage, signage, a retaining wall and pedestrian lighting.</t>
  </si>
  <si>
    <t>Elm Street from SR- 431(University Avenue) to Lee Street in Martin</t>
  </si>
  <si>
    <t>TAP-1244(10) (05LPLM-F3-061)</t>
  </si>
  <si>
    <t>Construction of a multi-modal greenway from Atchley Drive to Louisville Road. Project also includes a pedestrian bridge, ADA upgrades and pedestrian lighting.</t>
  </si>
  <si>
    <t>Middlesettlements Road from Atchley Drive connecting to a greenway on Louisville Road in Maryville (Denso Greenway Trail Extension)</t>
  </si>
  <si>
    <t>Middlesettlements Rd</t>
  </si>
  <si>
    <t>TAP-9332(11) (11LPLM-F3-017)</t>
  </si>
  <si>
    <t>Construction of sidewalks beginning at Harpeth View Trail and Cedar Court to E. Kingston Springs Road (SR-249) and southwest along E. Kingston Springs Road (SR-249) to existing sidewalks and along Woodlands Drive from Harpeth View Trail and E. Kingston Springs Road. Project also includes ADA upgrades, curb and gutter, striping and landscaping.</t>
  </si>
  <si>
    <t>Various locations in Kingston Springs (Harpeth View Trail Neighborhood Connector - Ph 2)</t>
  </si>
  <si>
    <t>TAP-9412(11) (40LPLM-F3-020)</t>
  </si>
  <si>
    <t>Construction of sidewalks along Wilson Street from Patriot Ave to Lone Oak Road and along Patriot Ave from S. Wilson Street to Lankford Road and along Lankford Road. Project also includes curb and gutter, signage, pavement markings and ADA upgrades.</t>
  </si>
  <si>
    <t>Wilson Street Pedestrian Access</t>
  </si>
  <si>
    <t>TAP-11(104) (59LPLM-F3-026)</t>
  </si>
  <si>
    <t>Construction of a multi-use path along both sides of SR-11/US-31A from City Hall to West Depot Street. Project also includes ADA upgrades, pedestrian signals, landscaping, pedestrian lighting, pedestrian amenities, signage and pavement markings.</t>
  </si>
  <si>
    <t>SR-11 Downtown Bicycle and Pedestrian Improvements - Phase 1</t>
  </si>
  <si>
    <t>TAP-6800(29) (68LPLM-F3-023)</t>
  </si>
  <si>
    <t>Construction of sidewalks on SR-20 (West Main Street) from Beech Street to Hill Street and along Beech Street. Project includes ADA upgrades, signage, pavement markings, landscaping and pedestrian lighting.</t>
  </si>
  <si>
    <t>Linden Downtown Improvement Project - Phase 4</t>
  </si>
  <si>
    <t>TAP-3915(3) (82LPLM-F3-079)</t>
  </si>
  <si>
    <t>Construction of sidewalks along Bluff City Highway-Edgemont Avenue from Lavinder Lane to Tennessee High School. Project also includes ADA upgrades and pavement markings.</t>
  </si>
  <si>
    <t>Bluff City Highway/Edgemont Avenue from Lavinder Lane to Tennessee High School  in Bristol (Bluff City Highway - Edgemont Avenue Pedestrian Improvements)</t>
  </si>
  <si>
    <t>TAP-9109(182) (47LPLM-F3-158)</t>
  </si>
  <si>
    <t>Construction of a greenway beginning at a new trailhead at Middlebrook Pike (SR-169) and Third Creek Road and terminate at the SR 62 Western Avenue Pedestrian Bridge. Project also includes landscaping, a retaining wall, ADA upgrades and fencing.</t>
  </si>
  <si>
    <t>Third Creek Road from Middlebrook Pike (SR-169) to Western Avenue (SR-62) in Knoxville                  (Northwest Greenway Connector - Ph 2)</t>
  </si>
  <si>
    <t>TAP-9206(18) (89LPLM-F3-022)</t>
  </si>
  <si>
    <t>Construction of sidewalks along N. Chancery Street and Old Smithville Road and crosswalks across Hwy 70S at the intersection of N. Chancery Street and Old Smithville Road. Project also includes ADA upgrades, refuge island and pedestrian signals.</t>
  </si>
  <si>
    <t>Old Smithville Road, From  North Hills Drive to SR-1; North Chancery Street,  from SR-1 to Cardinal Drive in McMinnville. (US 70S/ SR-1 Pedestrian Crossing Project)</t>
  </si>
  <si>
    <t>TAP-9305(32) (94LPLM-F3-104)</t>
  </si>
  <si>
    <t>Construction of a multi-use path beginning at the Ruby F. Lynch trailhead and terminate on the west side of the Harpeth River near Chestnut Bend Subdivision. Project also includes ADA upgrades, a pedestrian bridge, pedestrian lighting and bike racks.</t>
  </si>
  <si>
    <t>Chestnut Bend Subdivision from the Harpeth River to Ruby F. Lynch trailhead in Franklin (Harlinsdale Farm Multi-Use Path)</t>
  </si>
  <si>
    <t>TAP-9207(22) (16LPLM-F3-046)</t>
  </si>
  <si>
    <t>Construction of a multi-modal path linking the Manchester - Coffee County Conference Center to a proposed trailhead parking facility at the Bonnaroo Festival Grounds.  Project also includes pavement markings, signage, landscaping and pedestrian amenities</t>
  </si>
  <si>
    <t>New Bushy Branch Road, from a trailhead to the Manchester - Coffee County Conference Center in Manchester (Little Duck River Greenway Bonnaroo Extension)</t>
  </si>
  <si>
    <t>State Funded (99111-4142-04)</t>
  </si>
  <si>
    <t>Statewide Future Disaster (Disaster Mitigation)</t>
  </si>
  <si>
    <t>M18RMHQ_Future_Disaster</t>
  </si>
  <si>
    <t>ER-NH-I-24-9(90) (19001-4145-04, 98301-4135-04)</t>
  </si>
  <si>
    <t>PE ROW, and Construction for Emergency Slide Repairs</t>
  </si>
  <si>
    <t>Emergency Slide Repairs near MM 42 (LM 10.1) (February 2019 Flood)</t>
  </si>
  <si>
    <t>Region 1 Future Disaster PE (Disaster Mitigation)</t>
  </si>
  <si>
    <t>M18RMR1_Future_Disaster_PE</t>
  </si>
  <si>
    <t>rockfall mitigation services, geotechnical engineering services, and engineering geology services for various projects throughout TDOT Region 1</t>
  </si>
  <si>
    <t>Various Routes in Region 1 - Rockfall Risk Assessment</t>
  </si>
  <si>
    <t>TAP-1(395) (75LPLM-F3-076)</t>
  </si>
  <si>
    <t>Construction of sidewalks along Mercury Blvd (US 70S/SR-1) from Middle Tennessee Blvd to Apollo Drive. Project also includes ADA compliance, pedestrian signals, crosswalks and school flashing speed limit signals.</t>
  </si>
  <si>
    <t>(Mercury Boulevard), From Middle Tennessee Blvd to Apollo Drive in Murfreesboro (Mercury Boulevard Sidewalks-Phase 2)</t>
  </si>
  <si>
    <t>STP-M-9114(8) (15LPLM-F3-015)</t>
  </si>
  <si>
    <t>Milling and resurfacing of Morrell Springs Road from Lincoln Avenue to Newport City Limits</t>
  </si>
  <si>
    <t>Morrell Springs Road from Lincoln Avenue to Newport City Limits</t>
  </si>
  <si>
    <t>HSIP-1(387) (89073-3214-94)</t>
  </si>
  <si>
    <t>Intersection at SR-136 (Rock Island Road), LM 23.853</t>
  </si>
  <si>
    <t>State Funded (19103-4101-04)</t>
  </si>
  <si>
    <t>12th Avenue South (03248), Bridge over I-40, LM 7.94</t>
  </si>
  <si>
    <t>State Funded (19024-3214-04)</t>
  </si>
  <si>
    <t>19SR0060041</t>
  </si>
  <si>
    <t>Bridge Repair (Construction only)</t>
  </si>
  <si>
    <t>Pedestrian Bridge over SR-6 (Ellington Parkway), LM 11.12</t>
  </si>
  <si>
    <t>State Funded (19xxx-xxxx-xx)</t>
  </si>
  <si>
    <t>19FA0060015, 19FA0060016, 19SR0060041</t>
  </si>
  <si>
    <t>Pedestrian Bridge over SR-6 (US-31E, Ellington Parkway), LM 11.12; and SR-6, Bridges over Douglas Ave, LM 12.17</t>
  </si>
  <si>
    <t>State Funded (74003-4172-04)</t>
  </si>
  <si>
    <t>74I00650009, 74I00650010</t>
  </si>
  <si>
    <t>Bridge repairs on 2 bridges</t>
  </si>
  <si>
    <t>Bridges over SR-76, LM 4.26</t>
  </si>
  <si>
    <t>Purchase approaches on the TN side of Waterville Rd in Cocke Co for the NC bridge.</t>
  </si>
  <si>
    <t>Waterville Rd Bridge and Approaches from LM 1.10 extending southeast to the North Carolina State Line at LM 1.16</t>
  </si>
  <si>
    <t>0A391</t>
  </si>
  <si>
    <t>Waterville Road</t>
  </si>
  <si>
    <t>State Funded (09946-4262-04)</t>
  </si>
  <si>
    <t>09S80380001, 09S80380007, 09S81460005, 09S81460009, 09S81480003, 09SR0770025, 09SR0770027, 09SR1050005</t>
  </si>
  <si>
    <t>Various State Routes, 8 Bridges over Various Crossings</t>
  </si>
  <si>
    <t>State Funded (19CMAQ-S3-006)</t>
  </si>
  <si>
    <t>MTA, FY 16, CMAQ</t>
  </si>
  <si>
    <t>State Funded (985311-S3-232)</t>
  </si>
  <si>
    <t>NWTHRA, 5311, FY 12</t>
  </si>
  <si>
    <t>ChCRA, FY 18 Bridge Rehab</t>
  </si>
  <si>
    <t>State Funded (98BR18-S3-002)</t>
  </si>
  <si>
    <t>HSIP-68(50) (72007-3234-94)</t>
  </si>
  <si>
    <t>From South of Shag Lane to Sandtown Road - RSAR</t>
  </si>
  <si>
    <t>STP/HSIP-30(82) (70002-3229-94, 70002-8229-14)</t>
  </si>
  <si>
    <t>From SR-33 to west of Tellico Reliance Road</t>
  </si>
  <si>
    <t>State Funded (195310-S3-021)</t>
  </si>
  <si>
    <t>MTA, FY 15-16, EMSID</t>
  </si>
  <si>
    <t>State Funded (195310-S3-017)</t>
  </si>
  <si>
    <t>MTA (J.U.M.P). FY 15-16, 5310 EMSID</t>
  </si>
  <si>
    <t>State Funded (57SAR1-S8-012)</t>
  </si>
  <si>
    <t>SA 57045-1, COOPER ANDERSON RD FROM JACKSON CITY LIMITS TO SA-57031</t>
  </si>
  <si>
    <t>0A442</t>
  </si>
  <si>
    <t>COOPER ANDERSON RD</t>
  </si>
  <si>
    <t>State Funded (92946-4930-04)</t>
  </si>
  <si>
    <t>To pay TDOT's utility bills</t>
  </si>
  <si>
    <t>M18RMHQ_C92_Utility_Bills</t>
  </si>
  <si>
    <t>State Funded (84946-4903-04)</t>
  </si>
  <si>
    <t>M18RMHQ_C84_Utility_Bills</t>
  </si>
  <si>
    <t>State Funded (79947-4942-04)</t>
  </si>
  <si>
    <t>M18RMHQ_C79_Utility_Bills</t>
  </si>
  <si>
    <t>State Funded (66945-4966-04)</t>
  </si>
  <si>
    <t>M18RMHQ_C66_Utility_Bills</t>
  </si>
  <si>
    <t>State Funded (57946-4973-04)</t>
  </si>
  <si>
    <t>M18RMHQ_C57_Utility_Bills</t>
  </si>
  <si>
    <t>State Funded (55946-4948-04)</t>
  </si>
  <si>
    <t>M18RMHQ_C55_Utility_Bills</t>
  </si>
  <si>
    <t>State Funded (49946-4906-04)</t>
  </si>
  <si>
    <t>M18RMHQ_C49_Utility_Bills</t>
  </si>
  <si>
    <t>State Funded (48945-4921-04)</t>
  </si>
  <si>
    <t>M18RMHQ_C48_Utility_Bills</t>
  </si>
  <si>
    <t>State Funded (40945-4981-04)</t>
  </si>
  <si>
    <t>M18RMHQ_C40_Utility_Bills</t>
  </si>
  <si>
    <t>State Funded (39945-4990-04)</t>
  </si>
  <si>
    <t>M18RMHQ_C39_Utility_Bills</t>
  </si>
  <si>
    <t>State Funded (38945-4972-04)</t>
  </si>
  <si>
    <t>M18RMHQ_C38_Utility_Bills</t>
  </si>
  <si>
    <t>State Funded (36945-4996-04)</t>
  </si>
  <si>
    <t>M18RMHQ_C36_Utility_Bills</t>
  </si>
  <si>
    <t>State Funded (35946-4912-04)</t>
  </si>
  <si>
    <t>M18RMHQ_C35_Utility_Bills</t>
  </si>
  <si>
    <t>State Funded (27946-4911-04)</t>
  </si>
  <si>
    <t>M18RMHQ_C27_Utility_Bills</t>
  </si>
  <si>
    <t>State Funded (24946-4908-04)</t>
  </si>
  <si>
    <t>M18RMHQ_C24_Utility_Bills</t>
  </si>
  <si>
    <t>State Funded (23945-4978-04)</t>
  </si>
  <si>
    <t>M18RMHQ_C23_Utility_Bills</t>
  </si>
  <si>
    <t>State Funded (20945-4946-04)</t>
  </si>
  <si>
    <t>M18RMHQ_C20_Utility_Bills</t>
  </si>
  <si>
    <t>State Funded (17945-4930-04)</t>
  </si>
  <si>
    <t>M18RMHQ_C17_Utility_Bills</t>
  </si>
  <si>
    <t>State Funded (12945-4938-04)</t>
  </si>
  <si>
    <t>M18RMHQ_C12_Utility_Bills</t>
  </si>
  <si>
    <t>State Funded (09946-4961-04)</t>
  </si>
  <si>
    <t>M18RMHQ_C09_Utility_Bills</t>
  </si>
  <si>
    <t>State Funded (03945-4993-04)</t>
  </si>
  <si>
    <t>To pay TDOT's Utility Bills</t>
  </si>
  <si>
    <t>M18RMHQ_C03_Utility_Bills</t>
  </si>
  <si>
    <t>State Funded (93945-4976-04)</t>
  </si>
  <si>
    <t>M18RMHQ_C93_Utility_Bills</t>
  </si>
  <si>
    <t>State Funded (89945-4983-04)</t>
  </si>
  <si>
    <t>M18RMHQ_C89_Utility_Bills</t>
  </si>
  <si>
    <t>State Funded (88945-4952-04)</t>
  </si>
  <si>
    <t>M18RMHQ_C88_Utility_Bills</t>
  </si>
  <si>
    <t>State Funded (77945-4929-04)</t>
  </si>
  <si>
    <t>M18RMHQ_C77_Utility_Bills</t>
  </si>
  <si>
    <t>State Funded (72945-4987-04)</t>
  </si>
  <si>
    <t>M18RMHQ_C72_Utility_Bills</t>
  </si>
  <si>
    <t>State Funded (71946-4915-04)</t>
  </si>
  <si>
    <t>M18RMHQ_C71_Utility_Bills</t>
  </si>
  <si>
    <t>State Funded (70945-4994-04)</t>
  </si>
  <si>
    <t>M18RMHQ_C70_Utility_Bills</t>
  </si>
  <si>
    <t>State Funded (69945-4936-04)</t>
  </si>
  <si>
    <t>M18RMHQ_C69_Utility_Bills</t>
  </si>
  <si>
    <t>State Funded (67945-4976-04)</t>
  </si>
  <si>
    <t>M18RMHQ_C67_Utility_Bills</t>
  </si>
  <si>
    <t>State Funded (61945-4958-04)</t>
  </si>
  <si>
    <t>M18RMHQ_C61_Utility_Bills</t>
  </si>
  <si>
    <t>State Funded (58946-4905-04)</t>
  </si>
  <si>
    <t>M18RMHQ_C58_Utility_Bills</t>
  </si>
  <si>
    <t>State Funded (54946-4963-04)</t>
  </si>
  <si>
    <t>M18RMHQ_C54_Utility_Bills</t>
  </si>
  <si>
    <t>State Funded (44945-4989-04)</t>
  </si>
  <si>
    <t>M18RMHQ_C44_Utility_Bills</t>
  </si>
  <si>
    <t>State Funded (33948-4955-04)</t>
  </si>
  <si>
    <t>M18RMHQ_C33_Utility_Bills</t>
  </si>
  <si>
    <t>State Funded (31945-4966-04)</t>
  </si>
  <si>
    <t>M18RMHQ_C31_Utility_Bills</t>
  </si>
  <si>
    <t>State Funded (26945-4999-04)</t>
  </si>
  <si>
    <t>M18RMHQ_C26_Utility_Bills</t>
  </si>
  <si>
    <t>State Funded (25945-4984-04)</t>
  </si>
  <si>
    <t>M18RMHQ_C25_Utility_Bills</t>
  </si>
  <si>
    <t>State Funded (21945-4992-04)</t>
  </si>
  <si>
    <t>M18RMHQ_C21_Utility_Bills</t>
  </si>
  <si>
    <t>State Funded (18946-4916-04)</t>
  </si>
  <si>
    <t>M18RMHQ_C18_Utility_Bills</t>
  </si>
  <si>
    <t>The evaluation of existing facilities, development of internal design standards, specifications and details, public input meetings, development of the Transition Plan, and development of a schedule and budget for the Transition Plan</t>
  </si>
  <si>
    <t>Paris ADA Transition Study</t>
  </si>
  <si>
    <t>State Funded (16945-4977-04)</t>
  </si>
  <si>
    <t>M18RMHQ_C16_Utility_Bills</t>
  </si>
  <si>
    <t>State Funded (14945-4956-04)</t>
  </si>
  <si>
    <t>M18RMHQ_C14_Utility_Bills</t>
  </si>
  <si>
    <t>State Funded (08945-4963-04)</t>
  </si>
  <si>
    <t>M18RMHQ_C08_Utility_Bills</t>
  </si>
  <si>
    <t>State Funded (06946-4933-04)</t>
  </si>
  <si>
    <t>M18RMHQ_C06_Utility_Bills</t>
  </si>
  <si>
    <t>State Funded (04945-4951-04)</t>
  </si>
  <si>
    <t>M18RMHQ_C04_Utility_Bills</t>
  </si>
  <si>
    <t>State Funded (90946-4960-04)</t>
  </si>
  <si>
    <t>M18RMHQ_C90_Utility_Bills</t>
  </si>
  <si>
    <t>State Funded (87945-4948-04)</t>
  </si>
  <si>
    <t>M18RMHQ_C87_Utility_Bills</t>
  </si>
  <si>
    <t>State Funded (86945-4987-04)</t>
  </si>
  <si>
    <t>M18RMHQ_C86_Utility_Bills</t>
  </si>
  <si>
    <t>State Funded (82946-4963-04)</t>
  </si>
  <si>
    <t>M18RMHQ_C82_Utility_Bills</t>
  </si>
  <si>
    <t>State Funded (78946-4917-04)</t>
  </si>
  <si>
    <t>M18RMHQ_C78_Utility_Bills</t>
  </si>
  <si>
    <t>State Funded (76945-4975-04)</t>
  </si>
  <si>
    <t>M18RMHQ_C76_Utility_Bills</t>
  </si>
  <si>
    <t>State Funded (73946-4912-04)</t>
  </si>
  <si>
    <t>M18RMHQ_C73_Utility_Bills</t>
  </si>
  <si>
    <t>State Funded (65945-4965-04)</t>
  </si>
  <si>
    <t>M18RMHQ_C65_Utility_Bills</t>
  </si>
  <si>
    <t>State Funded (62945-4996-04)</t>
  </si>
  <si>
    <t>M18RMHQ_C62_Utility_Bills</t>
  </si>
  <si>
    <t>State Funded (53945-4987-04)</t>
  </si>
  <si>
    <t>M18RMHQ_C53_Utility_Bills</t>
  </si>
  <si>
    <t>State Funded (47947-4958-04)</t>
  </si>
  <si>
    <t>M18RMHQ_C47_Utility_Bills</t>
  </si>
  <si>
    <t>State Funded (46946-4909-04)</t>
  </si>
  <si>
    <t>M18RMHQ_C46_Utility_Bills</t>
  </si>
  <si>
    <t>State Funded (45945-4993-04)</t>
  </si>
  <si>
    <t>M18RMHQ_C45_Utility_Bills</t>
  </si>
  <si>
    <t>State Funded (37946-4910-04)</t>
  </si>
  <si>
    <t>M18RMHQ_C37_Utility_Bills</t>
  </si>
  <si>
    <t>State Funded (34945-4933-04)</t>
  </si>
  <si>
    <t>M18RMHQ_C34_Utility_Bills</t>
  </si>
  <si>
    <t>State Funded (32946-4904-04)</t>
  </si>
  <si>
    <t>M18RMHQ_C32_Utility_Bills</t>
  </si>
  <si>
    <t>State Funded (30946-4984-04)</t>
  </si>
  <si>
    <t>M18RMHQ_C30_Utility_Bills</t>
  </si>
  <si>
    <t>State Funded (29945-4995-04)</t>
  </si>
  <si>
    <t>M18RMHQ_C29_Utility_Bills</t>
  </si>
  <si>
    <t>State Funded (15946-4935-04)</t>
  </si>
  <si>
    <t>M18RMHQ_C15_Utility_Bills</t>
  </si>
  <si>
    <t>State Funded (13945-4986-04)</t>
  </si>
  <si>
    <t>M18RMHQ_C13_Utility_Bills</t>
  </si>
  <si>
    <t>State Funded (10946-4909-04)</t>
  </si>
  <si>
    <t>M18RMHQ_C10_Utility_Bills</t>
  </si>
  <si>
    <t>State Funded (07946-4921-04)</t>
  </si>
  <si>
    <t>M18RMHQ_C07_Utility_Bills</t>
  </si>
  <si>
    <t>State Funded (05946-4911-04)</t>
  </si>
  <si>
    <t>M18RMHQ_C05_Utility_Bills</t>
  </si>
  <si>
    <t>State Funded (01946-4946-04)</t>
  </si>
  <si>
    <t>M18RMHQ_C01_Utility_Bills</t>
  </si>
  <si>
    <t>State Funded (98TEIS-S3-008)</t>
  </si>
  <si>
    <t>NWTHRA, FY 16 TEIS</t>
  </si>
  <si>
    <t>State Funded (98TEIS-S3-004)</t>
  </si>
  <si>
    <t>DHRA, FY 16 TEIS</t>
  </si>
  <si>
    <t>State Funded (985337-S3-002)</t>
  </si>
  <si>
    <t>RTA, 5337 FY 14</t>
  </si>
  <si>
    <t>TN-2017-036-00 (47CRIT-S3-002)</t>
  </si>
  <si>
    <t>Knoxville-Knox Co. CAC, FY 16 Critical Trip</t>
  </si>
  <si>
    <t>State Funded (905339-S3-003)</t>
  </si>
  <si>
    <t>City of Johnson City, 5339 FY 14</t>
  </si>
  <si>
    <t>State Funded (985309-S3-110)</t>
  </si>
  <si>
    <t>UCHRA, 5309 FY 09</t>
  </si>
  <si>
    <t>NH/HSIP-177(38) (79052-3228-94, 79052-8228-14)</t>
  </si>
  <si>
    <t>From near Raleigh-LaGrange Road to Woodchase Drive</t>
  </si>
  <si>
    <t>HSIP-3(161) (79017-3298-94, 79017-4298-04)</t>
  </si>
  <si>
    <t>From Heistan Place to SR-23 (Union Ave)</t>
  </si>
  <si>
    <t>STP-3(155) (79016-8230-14)</t>
  </si>
  <si>
    <t>From  LM 6.59 to LM 6.73</t>
  </si>
  <si>
    <t>HSIP-3(146) (79016-3229-94, 79016-4229-04)</t>
  </si>
  <si>
    <t>From Brooks Road to near South Parkway East (Excluding LM 6.59 - 6.73)</t>
  </si>
  <si>
    <t>State Funded (98994-3637-04)</t>
  </si>
  <si>
    <t>Region 4 Brine Sheds - Purchase</t>
  </si>
  <si>
    <t>State Funded (94NMSC-S3-002)</t>
  </si>
  <si>
    <t>Williamson County Floating Maintenance Brine Shed</t>
  </si>
  <si>
    <t>State Funded (98993-3633-04)</t>
  </si>
  <si>
    <t>Region 3 Brine Sheds - Purchase</t>
  </si>
  <si>
    <t>State Funded (98992-3625-04)</t>
  </si>
  <si>
    <t>Region 2 Brine Sheds - Purchase</t>
  </si>
  <si>
    <t>State Funded (98991-3639-04)</t>
  </si>
  <si>
    <t>Region 1 Brine Sheds - Purchase</t>
  </si>
  <si>
    <t>State Funded (19005-4169-04)</t>
  </si>
  <si>
    <t>Noise Barrier Walls</t>
  </si>
  <si>
    <t>REPAIR COSTS FOR TANKER EXPLOSION ACCIDENT WILL BE TRACKED ON THIS PROJECT FOR INSURANCE REIMBURSEMENT PURPOSES</t>
  </si>
  <si>
    <t>M18RMR3_C19I_I40@MM206_TANKER_ACCIDENT_NOISEWALL</t>
  </si>
  <si>
    <t>Collegedale: Pavement Crack Seal (RW, TW, Apron)</t>
  </si>
  <si>
    <t>State Funded (95945-4976-04)</t>
  </si>
  <si>
    <t>M18RMHQ_C95_Utility_Bills</t>
  </si>
  <si>
    <t>State Funded (94946-4935-04)</t>
  </si>
  <si>
    <t>M18RMHQ_C94_Utility_Bills</t>
  </si>
  <si>
    <t>State Funded (91946-4905-04)</t>
  </si>
  <si>
    <t>M18RMHQ_C91_Utility_Bills</t>
  </si>
  <si>
    <t>State Funded (85945-4972-04)</t>
  </si>
  <si>
    <t>M18RMHQ_C85_Utility_Bills</t>
  </si>
  <si>
    <t>State Funded (83947-4944-04)</t>
  </si>
  <si>
    <t>M18RMHQ_C83_Utility_Bills</t>
  </si>
  <si>
    <t>State Funded (81945-4982-04)</t>
  </si>
  <si>
    <t>M18RMHQ_C81_Utility_Bills</t>
  </si>
  <si>
    <t>State Funded (80946-4905-04)</t>
  </si>
  <si>
    <t>M18RMHQ_C80_Utility_Bills</t>
  </si>
  <si>
    <t>State Funded (75946-4964-04)</t>
  </si>
  <si>
    <t>M18RMHQ_C75_Utility_Bills</t>
  </si>
  <si>
    <t>State Funded (74945-4987-04)</t>
  </si>
  <si>
    <t>M18RMHQ_C74_Utility_Bills</t>
  </si>
  <si>
    <t>State Funded (68945-4976-04)</t>
  </si>
  <si>
    <t>M18RMHQ_C68_Utility_Bills</t>
  </si>
  <si>
    <t>State Funded (64945-4932-04)</t>
  </si>
  <si>
    <t>M18RMHQ_C64_Utility_Bills</t>
  </si>
  <si>
    <t>State Funded (63945-4988-04)</t>
  </si>
  <si>
    <t>M18RMHQ_C63_Utility_Bills</t>
  </si>
  <si>
    <t>State Funded (60946-4943-04)</t>
  </si>
  <si>
    <t>M18RMHQ_C60_Utility_Bills</t>
  </si>
  <si>
    <t>State Funded (59945-4991-04)</t>
  </si>
  <si>
    <t>M18RMHQ_C59_Utility_Bills</t>
  </si>
  <si>
    <t>State Funded (56946-4941-04)</t>
  </si>
  <si>
    <t>To pay TDOT's Utility bills</t>
  </si>
  <si>
    <t>M18RMHQ_C56_Utility_Bills</t>
  </si>
  <si>
    <t>State Funded (52946-4915-04)</t>
  </si>
  <si>
    <t>M18RMHQ_C52_Utility_Bills</t>
  </si>
  <si>
    <t>State Funded (51945-4952-04)</t>
  </si>
  <si>
    <t>M18RMHQ_C51_Utility_Bills</t>
  </si>
  <si>
    <t>State Funded (50945-4974-04)</t>
  </si>
  <si>
    <t>M18RMHQ_C50_Utility_Bills</t>
  </si>
  <si>
    <t>State Funded (43946-4925-04)</t>
  </si>
  <si>
    <t>M18RMHQ_C43_Utility_Bills</t>
  </si>
  <si>
    <t>State Funded (42945-4967-04)</t>
  </si>
  <si>
    <t>M18RMHQ_C42_Utility_Bills</t>
  </si>
  <si>
    <t>State Funded (41945-4962-04)</t>
  </si>
  <si>
    <t>M18RMHQ_C41_Utility_Bills</t>
  </si>
  <si>
    <t>State Funded (28946-4925-04)</t>
  </si>
  <si>
    <t>M18RMHQ_C28_Utility_Bills</t>
  </si>
  <si>
    <t>State Funded (22946-4906-04)</t>
  </si>
  <si>
    <t>M18RMHQ_C22_Utility_Bills</t>
  </si>
  <si>
    <t>State Funded (19948-4905-04)</t>
  </si>
  <si>
    <t>M18RMHQ_C19_Utility_Bills</t>
  </si>
  <si>
    <t>State Funded (11945-4995-04)</t>
  </si>
  <si>
    <t>M18RMHQ_C11_Utility_Bills</t>
  </si>
  <si>
    <t>M18SAHQ_C57SR_ADA Sidewalk Inventory Pilot</t>
  </si>
  <si>
    <t>State Funded (02946-4907-04)</t>
  </si>
  <si>
    <t>M18RMHQ_C02_Utility_Bills</t>
  </si>
  <si>
    <t>STP-M-NH-9303(17) (22LPLM-F3-032)</t>
  </si>
  <si>
    <t>*** E-Grants *** Upgrade of existing traffic signal located at SR-1 (US-70, College Street), Intersection at North Hummingbird, LM 10.695 to meet current federal and state standards; Installation of new warranted traffic signals at the Intersection of SR-1 (US-70, Henslee Drive) and the entrance to Dickson County Senior High School, LM 8.965 and the Intersection of SR-46 at Crestview Park Drive, LM 5.54</t>
  </si>
  <si>
    <t>Various Intersections in the City of Dickson</t>
  </si>
  <si>
    <t>HSIP-56(87) (56005-3229-94, 56005-4229-04)</t>
  </si>
  <si>
    <t>From SR-80 to SR-52</t>
  </si>
  <si>
    <t>State Funded (41006-4219-04)</t>
  </si>
  <si>
    <t>41SR0480029, 41SR0480031</t>
  </si>
  <si>
    <t>Mill &amp; 85 lbs/sy TLD</t>
  </si>
  <si>
    <t>From south of Pinewood Mansion Road to Dickson County Line</t>
  </si>
  <si>
    <t>State Funded (63018-4218-04)</t>
  </si>
  <si>
    <t>Sinkhole repair at LM 15.9</t>
  </si>
  <si>
    <t>M18RMR3_R3SR_SINKHOLE_REPAIR_SR-76 AT LM 15.9</t>
  </si>
  <si>
    <t>State Funded (82SAR1-S8-015)</t>
  </si>
  <si>
    <t>SA-8250 (2), Island Road from Isley Road to SR-394</t>
  </si>
  <si>
    <t>State Funded (82SAR1-S8-014)</t>
  </si>
  <si>
    <t>SA-8249 (2), From Harrtown Road to Barger Hollow</t>
  </si>
  <si>
    <t>0C841</t>
  </si>
  <si>
    <t>State Funded (82SAR1-S8-013)</t>
  </si>
  <si>
    <t>SA-8233 (4), From Barger Hollow to Isley Road</t>
  </si>
  <si>
    <t>0A013</t>
  </si>
  <si>
    <t>State Funded (55555034418)</t>
  </si>
  <si>
    <t>Equipment Replacement</t>
  </si>
  <si>
    <t>Lisa Reaney</t>
  </si>
  <si>
    <t>NH-I-24-2(169) (58100-3181-14)</t>
  </si>
  <si>
    <t>(Westbound) near MM 140.3 (LM 6.65) (Rockfall Mitigation)</t>
  </si>
  <si>
    <t>State Funded (33555072918)</t>
  </si>
  <si>
    <t>Collegedale: Pavement Crack Sealing</t>
  </si>
  <si>
    <t>State Funded (82555074518)</t>
  </si>
  <si>
    <t>Blountville: Parking Lot and Air Cargo Apron Pavement Rehab</t>
  </si>
  <si>
    <t>Jessica Crabtree</t>
  </si>
  <si>
    <t>NH/HSIP-317(21) (33070-3235-94, 33070-8235-14)</t>
  </si>
  <si>
    <t>From east of Sanborn Drive to west Silver Lane</t>
  </si>
  <si>
    <t>NH/HSIP-311(32) (06007-3245-94, 06007-4245-04, 06007-8245-14)</t>
  </si>
  <si>
    <t>From East of Goldstar Drive to East of McGrady Drive</t>
  </si>
  <si>
    <t>STP/HSIP-85(29) (25005-3226-94, 25005-8226-14)</t>
  </si>
  <si>
    <t>From Overton County Line to West of Old Grimsley Road</t>
  </si>
  <si>
    <t>STP-85(28) (67006-8230-14)</t>
  </si>
  <si>
    <t>From West of SR-164 to Fentress County Line</t>
  </si>
  <si>
    <t>STP/HSIP-164(5) (67011-3222-94, 67011-8222-14)</t>
  </si>
  <si>
    <t>From South of Roger Norrod Lane to SR-85</t>
  </si>
  <si>
    <t>State Funded (45SAR1-S8-008)</t>
  </si>
  <si>
    <t>SA 4508 (8), Fielden Store Road from Indian Cave Rd to SR 92</t>
  </si>
  <si>
    <t>02453</t>
  </si>
  <si>
    <t>Fielden Store Rd</t>
  </si>
  <si>
    <t>NH/HSIP-2(258) (33010-3233-94, 33010-8233-14)</t>
  </si>
  <si>
    <t>From East of intersection with Moore Road to East of intersection with Airport Road</t>
  </si>
  <si>
    <t>State Funded (50001-3276-04)</t>
  </si>
  <si>
    <t>Widen existing 4-lane divided highway to a 5-lane typical section</t>
  </si>
  <si>
    <t>From Old US-43 in Lawrence County to near James M. Roy Road in Maury County</t>
  </si>
  <si>
    <t>Lawrence, Maury</t>
  </si>
  <si>
    <t>HSIP-126(23) (82085-3239-94, 82085-4239-04)</t>
  </si>
  <si>
    <t>From near SR-75 to SR-1</t>
  </si>
  <si>
    <t>NH/HSIP-9(95) (07003-3249-94, 07003-8249-14)</t>
  </si>
  <si>
    <t>From near SR-63 to near Cumberland Lane</t>
  </si>
  <si>
    <t>STP/HSIP-29(105) (73035-3210-94, 73035-8210-14)</t>
  </si>
  <si>
    <t>Mill, D, E</t>
  </si>
  <si>
    <t>From near Southern Railroad Bridge to the SR-61 Interchange</t>
  </si>
  <si>
    <t>State Funded (985311-S3-231)</t>
  </si>
  <si>
    <t>FTHRA, FY 15, 5311</t>
  </si>
  <si>
    <t>TN-90-X391-00 (195307-S3-040)</t>
  </si>
  <si>
    <t>MTA (Welcome Home Ministries), FY 14, 5307</t>
  </si>
  <si>
    <t>TN-90-X391 (195307-S3-039)</t>
  </si>
  <si>
    <t>MTA (Project Return), FY 14, 5307</t>
  </si>
  <si>
    <t>TN-90-X391- 00 (195307-S3-038)</t>
  </si>
  <si>
    <t>MTA (Mending Hearts), FY 14, 5307</t>
  </si>
  <si>
    <t>TN-16-X009-00 (195310-S3-012)</t>
  </si>
  <si>
    <t>MTA (Franklin Transit Authority) FY 13-14, 5310</t>
  </si>
  <si>
    <t>State Funded (195310-S3-009)</t>
  </si>
  <si>
    <t>MTA (Connexus) FY 13-14, 5310</t>
  </si>
  <si>
    <t>State Funded (26555018518)</t>
  </si>
  <si>
    <t>Winchester: FY18 Airport Maintenance</t>
  </si>
  <si>
    <t>TN-2017-030-00 (195307-S3-028)</t>
  </si>
  <si>
    <t>MTA, FY 17, 5307</t>
  </si>
  <si>
    <t>HSIP-1(378) (75002-3290-94)</t>
  </si>
  <si>
    <t>Intersection at Jefferson Pike, LM 3.446 in Smyrna</t>
  </si>
  <si>
    <t>HSIP-I-40-3(165) (43001-3158-44)</t>
  </si>
  <si>
    <t>Miscellaneous Safety Improvements/Cable Barrier</t>
  </si>
  <si>
    <t>From East of the Tennessee River to West of Tennessee River Blue Creek Road</t>
  </si>
  <si>
    <t>HSIP-4965(10) (19129-3201-94)</t>
  </si>
  <si>
    <t>Hamilton Church Road, From East of SR-1 to West of Calumet Drive in Nashville</t>
  </si>
  <si>
    <t>04965</t>
  </si>
  <si>
    <t>Hamilton Church Road</t>
  </si>
  <si>
    <t>State Funded (54CMA1-M3-009)</t>
  </si>
  <si>
    <t>M18CMHQ_C54SR_SPCATHENS</t>
  </si>
  <si>
    <t>State Funded (57UROP-S3-013)</t>
  </si>
  <si>
    <t>Jackson Transit Authority, FY 18 UROP</t>
  </si>
  <si>
    <t>State Funded (95LPLM-S3-068)</t>
  </si>
  <si>
    <t>Installation of guardrails on W. Division Street (bordering Eagle Park) for approx. 350 linear feet</t>
  </si>
  <si>
    <t>W. Division Street (bordering Eagle Park) from LM 0.38 to LM 0.45</t>
  </si>
  <si>
    <t>01952</t>
  </si>
  <si>
    <t>W. Division Street</t>
  </si>
  <si>
    <t>State Funded (47UROP-S3-014)</t>
  </si>
  <si>
    <t>City of Knoxville, FY 18 UROP</t>
  </si>
  <si>
    <t>State Funded (57UROP-S3-012)</t>
  </si>
  <si>
    <t>State Funded (98UROP-S3-011)</t>
  </si>
  <si>
    <t>RTA, FY 18 UROP</t>
  </si>
  <si>
    <t>State Funded (19UROP-S3-019)</t>
  </si>
  <si>
    <t>MTA, FY 18 UROP</t>
  </si>
  <si>
    <t>State Funded (12SAB1-S3-005)</t>
  </si>
  <si>
    <t>12016750003</t>
  </si>
  <si>
    <t>BG 1675-3.16, Cave Springs Rd bridge over Sugar Creek</t>
  </si>
  <si>
    <t>01675</t>
  </si>
  <si>
    <t>Cave Springs Rd</t>
  </si>
  <si>
    <t>State Funded (11SAB1-S3-004)</t>
  </si>
  <si>
    <t>110A5060001</t>
  </si>
  <si>
    <t>BG A506-0.01 Anderson Rd bridge over South Harpeth River (IA)</t>
  </si>
  <si>
    <t>Anderson Rd</t>
  </si>
  <si>
    <t>STP-M-9123(10) (78LPLM-F3-041)</t>
  </si>
  <si>
    <t>Rehabilitation of Parkway. Work to include milling and repaving, traffic signal and sidewalk replacement.</t>
  </si>
  <si>
    <t>Parkway, From SR-71 (US-441, Forks of the River Parkway) to SR-35 (US-411, East Main Street)</t>
  </si>
  <si>
    <t>State Funded (66555047318)</t>
  </si>
  <si>
    <t>Union City: FY18 Airport Maintenance</t>
  </si>
  <si>
    <t>Anthony Oliva</t>
  </si>
  <si>
    <t>State Funded (79UROP-S3-019)</t>
  </si>
  <si>
    <t>MATA, FY 18 UROP</t>
  </si>
  <si>
    <t>State Funded (79UROP-S3-018)</t>
  </si>
  <si>
    <t>State Funded (78UROP-S3-037)</t>
  </si>
  <si>
    <t>City of Pigeon Forge, FY 18 UROP</t>
  </si>
  <si>
    <t>State Funded (63UROP-S3-012)</t>
  </si>
  <si>
    <t>City of Clarksville, FY 18 UROP</t>
  </si>
  <si>
    <t>State Funded (33UROP-S3-014)</t>
  </si>
  <si>
    <t>CARTA, FY 18 UROP</t>
  </si>
  <si>
    <t>State Funded (98CRIT-S3-005)</t>
  </si>
  <si>
    <t>FTHRA, FY 17, Critical Trips Program</t>
  </si>
  <si>
    <t>State Funded (995310-S3-302)</t>
  </si>
  <si>
    <t>Rural State Administration, 5310 FY 14-15</t>
  </si>
  <si>
    <t>State Funded (16SAR1-S8-014)</t>
  </si>
  <si>
    <t>SA 16020(2), Shady Grove Road, 3.37 mi. from Summittville Rd to Casey Rd</t>
  </si>
  <si>
    <t>engineering services by ROW Division at R/R Underpass to be reimbursed by CSXT Railroad</t>
  </si>
  <si>
    <t>at CSXT Railroad Underpass near SR-1 (US-41) in Smyrna</t>
  </si>
  <si>
    <t>State Funded (78555079617)</t>
  </si>
  <si>
    <t>Sevierville: Land Acquisition (survey, appraisals, and review only)</t>
  </si>
  <si>
    <t>State Funded (27555014817)</t>
  </si>
  <si>
    <t>Trenton: Pavement Maintenance and Obstruction Removal</t>
  </si>
  <si>
    <t>State Funded (09555012917)</t>
  </si>
  <si>
    <t>Huntingdon: Runway Lighting System</t>
  </si>
  <si>
    <t>State Funded (79555076417)</t>
  </si>
  <si>
    <t>Memphis: 2017 Pavement Joint and Crack Sealing - Spain</t>
  </si>
  <si>
    <t>State Funded (79555016317)</t>
  </si>
  <si>
    <t>Memphis: Sanitary Sewer Lift Station Replacement - Baker</t>
  </si>
  <si>
    <t>State Funded (79555076217)</t>
  </si>
  <si>
    <t>Memphis: 2017 Pavement Joint and Crack Sealing - Baker</t>
  </si>
  <si>
    <t>State Funded (985316-S3-074)</t>
  </si>
  <si>
    <t>UCHRA, 5316, FY 08 &amp; 09</t>
  </si>
  <si>
    <t>State Funded (985316-S3-073)</t>
  </si>
  <si>
    <t>NWTHRA, 5316, FY 08 - 09</t>
  </si>
  <si>
    <t>State Funded (985316-S3-072)</t>
  </si>
  <si>
    <t>FTHRA, 5316, FY 08 and 09</t>
  </si>
  <si>
    <t>Hohenwald: Reese Hangar Purchase</t>
  </si>
  <si>
    <t>Paul Perry</t>
  </si>
  <si>
    <t>State Funded (51555071817)</t>
  </si>
  <si>
    <t>State Funded (53008-4238-04)</t>
  </si>
  <si>
    <t>53SR0950009</t>
  </si>
  <si>
    <t>Repair Collision Damage</t>
  </si>
  <si>
    <t>Bridge over SR-444 (Tellico Parkway) and Tellico Canal, LM 9.19</t>
  </si>
  <si>
    <t>State Funded (83555010117)</t>
  </si>
  <si>
    <t>Gallatin: Rehabilitate Terminal Apron - Construction</t>
  </si>
  <si>
    <t>ER-STP-70(22) (37012-4220-04)</t>
  </si>
  <si>
    <t>Emergency Slide Repairs at LM 16.2</t>
  </si>
  <si>
    <t>State Funded (65SAB1-S3-002)</t>
  </si>
  <si>
    <t>Replace Culvert at LM 2.63 on Island Ford Road</t>
  </si>
  <si>
    <t>BG A122-2.63, Island Ford Road over Gordon Creek</t>
  </si>
  <si>
    <t>Island Ford Road</t>
  </si>
  <si>
    <t>State Funded (63SAR1-S8-023)</t>
  </si>
  <si>
    <t>SA 63012(4), River Rd from SR-149 to Zinc Plant Rd</t>
  </si>
  <si>
    <t>00973</t>
  </si>
  <si>
    <t>River Rd</t>
  </si>
  <si>
    <t>State Funded (58SAR1-S8-009)</t>
  </si>
  <si>
    <t>SA 58015(2), Fiery Gizzard Rd from SR-2 to bridge over Gizzard Cove Creek</t>
  </si>
  <si>
    <t>Fiery Gizzard Rd</t>
  </si>
  <si>
    <t>State Funded (995304-S3-006)</t>
  </si>
  <si>
    <t>Statewide Planning, 5304</t>
  </si>
  <si>
    <t>Reconstruct Primary Runway and Taxiway</t>
  </si>
  <si>
    <t>State Funded (985311-S3-229)</t>
  </si>
  <si>
    <t>UCHRA, FY 17, 5311</t>
  </si>
  <si>
    <t>State Funded (22015-4213-04)</t>
  </si>
  <si>
    <t>22003430001, 22003430003</t>
  </si>
  <si>
    <t>Bridges over Branches at LMs 14.79 and 15.59</t>
  </si>
  <si>
    <t>FTHRA, FY 17, 5311</t>
  </si>
  <si>
    <t>State Funded (63555015017)</t>
  </si>
  <si>
    <t>Reconstruction of Primary Runway and Taxiway</t>
  </si>
  <si>
    <t>State Funded (195309-S3-022)</t>
  </si>
  <si>
    <t>MTA, FY 13, 5309</t>
  </si>
  <si>
    <t>State Funded (72945-3486-04)</t>
  </si>
  <si>
    <t>Project 3F/Nokian Tyres</t>
  </si>
  <si>
    <t>Industrial Access Road Serving Nokian Tyres</t>
  </si>
  <si>
    <t>Hollywood St (02821) at CSX Railroad, LM 3.43 in Memphis</t>
  </si>
  <si>
    <t>State Funded (79005-4173-04)</t>
  </si>
  <si>
    <t>pavement milling, paving and striping at the Welcome Center</t>
  </si>
  <si>
    <t>Memphis Welcome Center Mill/Repave/Stripe</t>
  </si>
  <si>
    <t>HSIP-8200(31) (82946-3462-94)</t>
  </si>
  <si>
    <t>Allison Road, From Haw Ridge Road to SR-34(US-11E,Bristol Highway)</t>
  </si>
  <si>
    <t>State Funded (985339-S3-009)</t>
  </si>
  <si>
    <t>ETHRA, FY 14, 5339</t>
  </si>
  <si>
    <t>FTHRA, 5316 FY 10</t>
  </si>
  <si>
    <t>ER-STP-61(44) (87002-4239-04, 87002-4240-04, 98019-4276-04)</t>
  </si>
  <si>
    <t>Emergency Slide Repairs</t>
  </si>
  <si>
    <t>Emergency Slide Repairs at LM 4.0</t>
  </si>
  <si>
    <t>ER-STP-456(11) (76010-4226-04)</t>
  </si>
  <si>
    <t>Emergency Slide Repairs near LM 3.00</t>
  </si>
  <si>
    <t>ER-STP-116(23) (01015-4250-04)</t>
  </si>
  <si>
    <t>Emergency Slide Repairs near LM 17.00</t>
  </si>
  <si>
    <t>TN-2017-023-00 (195307-S3-027)</t>
  </si>
  <si>
    <t>MTA, 5307, FY 17</t>
  </si>
  <si>
    <t>HSIP-1(375) (89073-3213-94)</t>
  </si>
  <si>
    <t>(Sparta Hwy, US-70S) Intersection at SR-288 (Old Rock Island Road), LM 17.69</t>
  </si>
  <si>
    <t>State Funded (99111-4604-04)</t>
  </si>
  <si>
    <t>Replace radios, microwave, test equipment, repeaters, etc.</t>
  </si>
  <si>
    <t>Replace Maintenance Radio System</t>
  </si>
  <si>
    <t>NH-I-840(9) (94840-4142-04, 94840-8142-44)</t>
  </si>
  <si>
    <t>94I00650043, 94I00650045, 94I00650047, 94I00650048, 94SR8400045, 94SR8400046, 94SR8400049, 94SR8400050, 94SR8400051, 94SR8400052, 94SR8400053, 94SR8400054, 94SR8400055, 94SR8400056, 94SR8400057, 94SR8400058, 94SR8400063, 94SR8400064, 94SR8400065, 94SR8400066</t>
  </si>
  <si>
    <t>From West of SR-6 to near Campbell Road</t>
  </si>
  <si>
    <t>NH-I-840(8) (75840-4129-04, 75840-8129-44)</t>
  </si>
  <si>
    <t>75SR8400051, 75SR8400052, 75SR8400055, 75SR8400056</t>
  </si>
  <si>
    <t>From East Fork Stones River Bridge in Rutherford County to North of Wilson County Line</t>
  </si>
  <si>
    <t>Rutherford, Wilson</t>
  </si>
  <si>
    <t>ER-NH-I-40-4(89) (19005-4166-04, 19005-4167-04, 19005-4170-04)</t>
  </si>
  <si>
    <t>Emergency Repairs done to reopen the roadway to traffic following Oversized Vehicle collision with the Bridge (Force Account work anticipated to be reimbursed at 100% under ER); and permanent repairs likely to be reimbursed at 90% under ER</t>
  </si>
  <si>
    <t>Bridge over I-65 Ramp</t>
  </si>
  <si>
    <t>State Funded (985311-S3-220)</t>
  </si>
  <si>
    <t>SETHRA, FY 15, 5311</t>
  </si>
  <si>
    <t>State Funded (985316-S3-070)</t>
  </si>
  <si>
    <t>UCHRA, FY 10, 5316 JARC</t>
  </si>
  <si>
    <t>State Funded (985316-S3-069)</t>
  </si>
  <si>
    <t>FTHRA, FY 10, 5316 JARC</t>
  </si>
  <si>
    <t>State Funded (475307-S3-025)</t>
  </si>
  <si>
    <t>City of Knoxville, FY 16, 5307</t>
  </si>
  <si>
    <t>TAP/STP-M-9115(21) (01LPLM-F3-042)</t>
  </si>
  <si>
    <t>Construction of a greenway along old rail line along Belgrade Road, Warehouse Road, Fairbanks Road and Lafayette Drive beginning at the intersection of Oak Ridge Turnpike and Elza Gate and terminating at the Department of Energy Y-12 National Security Complex.</t>
  </si>
  <si>
    <t>Rails to Trails Project in Oak Ridge</t>
  </si>
  <si>
    <t>Planning and activities in support of a comprehensive ADA self-evaluation and transition plan. Project will include an assessment of the city's existing facilities, including all public buildings, facilities and rights-of-way to inventory needs for ADA compliance. When complete the document will include all recommendations, appropriate public notices, grievance procedures, schedules for improvements, budgets, monitoring plans and estimates.</t>
  </si>
  <si>
    <t>State Funded (98CRIT-S3-002)</t>
  </si>
  <si>
    <t>Aircraft Shade Hangar Purchase</t>
  </si>
  <si>
    <t>State Funded (99110-3197-04)</t>
  </si>
  <si>
    <t>Overdimensional Load Escort by Tennessee Hwy Patrol (from I-55 Mississippi State Line to Kentucky I-65)</t>
  </si>
  <si>
    <t>M17SAHQ_SW Perry Deyoung Trucking, Inc. O/D THP Escort - MS Line to KY</t>
  </si>
  <si>
    <t>Grundy County Rest Areas WWTP Pump(s) Evaluation and Recommendation</t>
  </si>
  <si>
    <t>Engineering Services (PE) - Wastewater Force Main Investigation</t>
  </si>
  <si>
    <t>MLT17R2_C31I_REST AREA WASTEWATER I-24 EB &amp; WB</t>
  </si>
  <si>
    <t>TN-FLAP(18) (70LPLM-F3-010)</t>
  </si>
  <si>
    <t>Resurfacing and widening of Ladd Springs Road to improve safety. Superelevation rates will be adjusted along the entire length of the project.</t>
  </si>
  <si>
    <t>Ladd Springs Road, from SR-33 (US-411) to Minnewauga Creek Road</t>
  </si>
  <si>
    <t>TAP-M-7900(59) (79LPLM-F3-556)</t>
  </si>
  <si>
    <t>Extension of the multi-modal facility on Canada Road north to the I-40 Interchange. Project also includes crosswalks, ADA upgrades, signage, guardrail, bollards and pedestrian amenities.</t>
  </si>
  <si>
    <t>Canada Road Pedestrian/Bike Trail</t>
  </si>
  <si>
    <t>CMAQ - Implementation Only - three year continuation of web-based green trips education, ride-matching and incentive program targeted to reduce Vehicle-Miles-Traveled (VMT) and air quality emissions throughout the MPO Planning Boundary</t>
  </si>
  <si>
    <t>Chattanooga Green Trips Program</t>
  </si>
  <si>
    <t>STP-M-5330(10) (38LPLM-F3-035)</t>
  </si>
  <si>
    <t>Milling, repair, sidewalk installation, curb/gutter and resurfacing of East Main Street from Jackson Avenue to 250' east of Park Avenue, for a total distance of 1,700 linear feet. Will include striping and signage.</t>
  </si>
  <si>
    <t>East Main Street, From Jackson Avenue to East of Park Avenue in Brownsville</t>
  </si>
  <si>
    <t>STP-SIP-131(47) (47027-3226-94)</t>
  </si>
  <si>
    <t>Turn Lanes, Restriping, Signal Modifications, Sidewalk and Pedestrian Improvements</t>
  </si>
  <si>
    <t>(Lovell Road) at Parkside Drive in Knoxville</t>
  </si>
  <si>
    <t>State Funded (75555073717)</t>
  </si>
  <si>
    <t>Smyrna: Rehabilitation 01/19</t>
  </si>
  <si>
    <t>State Funded (63INTR-S3-002)</t>
  </si>
  <si>
    <t>City of Clarksville, FY 16 Internship Program</t>
  </si>
  <si>
    <t>HSIP-R00S(381) (79952-2561-94)</t>
  </si>
  <si>
    <t>Oak Road at CSX Railroad, LM 1.06, in Bartlett</t>
  </si>
  <si>
    <t>04453</t>
  </si>
  <si>
    <t>Oak Rd</t>
  </si>
  <si>
    <t>HSIP-R00S(386) (33948-2451-94)</t>
  </si>
  <si>
    <t>Bill Jones Road at NS Railroad, LM 0.018 near Collegedale</t>
  </si>
  <si>
    <t>0D936</t>
  </si>
  <si>
    <t>Bill Jones Rd</t>
  </si>
  <si>
    <t>HSIP-R00S(370) (47947-2457-94)</t>
  </si>
  <si>
    <t>Valley View Ln (0E162) at CSX railroad, LM 0.042, near Knoxville</t>
  </si>
  <si>
    <t>0E162</t>
  </si>
  <si>
    <t>Valley View Ln</t>
  </si>
  <si>
    <t>HSIP-R00S(379) (79961-2549-94)</t>
  </si>
  <si>
    <t>Wells Station Road at CSX Railroad, LM 0.009, in Memphis</t>
  </si>
  <si>
    <t>0B399</t>
  </si>
  <si>
    <t>Wells Station Rd</t>
  </si>
  <si>
    <t>HSIP-R00S(382) (95950-2582-94)</t>
  </si>
  <si>
    <t>Tennessee Blvd at NERR, LM 0.461 in Lebanon</t>
  </si>
  <si>
    <t>0A988</t>
  </si>
  <si>
    <t>Tennessee Blvd</t>
  </si>
  <si>
    <t>HSIP-R00S(387) (72945-2585-94)</t>
  </si>
  <si>
    <t>California Avenue at NS Railroad, LM 0.145 in Dayton</t>
  </si>
  <si>
    <t>0A083</t>
  </si>
  <si>
    <t>California Ave</t>
  </si>
  <si>
    <t>HSIP-R00S(374) (49951-2556-94)</t>
  </si>
  <si>
    <t>Rice Avenue at CNIC Railroad, LM 0.103, in Ripley</t>
  </si>
  <si>
    <t>Rice Ave</t>
  </si>
  <si>
    <t>HSIP-R-2199(11) (33948-2549-94)</t>
  </si>
  <si>
    <t>Wauhatchie Pike at NS Railroad, LM 0.02 in Chattanooga</t>
  </si>
  <si>
    <t>02199</t>
  </si>
  <si>
    <t>Wauhatchie Pk</t>
  </si>
  <si>
    <t>HSIP-R00S(369) (47947-2456-94)</t>
  </si>
  <si>
    <t>Canton Hollow Rd (05625) at NS railroad, LM 2.02, in Farragut</t>
  </si>
  <si>
    <t>05625</t>
  </si>
  <si>
    <t>Canton Hollow Rd</t>
  </si>
  <si>
    <t>State Funded (75555043217)</t>
  </si>
  <si>
    <t>03012017 tlt: PIN 125553 created in error; no funds have been applied to this PIN.</t>
  </si>
  <si>
    <t>HSIP-R-4159(10) (94952-2518-94)</t>
  </si>
  <si>
    <t>Wilson Pike Circle at CSX railroad, LM 0.36 in Brentwood</t>
  </si>
  <si>
    <t>04159</t>
  </si>
  <si>
    <t>Wilson Pike Circle</t>
  </si>
  <si>
    <t>HSIP-R-5353(10) (74950-2550-94)</t>
  </si>
  <si>
    <t>Experiment Station Rd at CSX Railroad, LM 0.03, in Springfield</t>
  </si>
  <si>
    <t>Experiment Station Rd</t>
  </si>
  <si>
    <t>HSIP-R00S(385) (28946-2424-94)</t>
  </si>
  <si>
    <t>Speiden Rd at CSX Railroad, LM 0.71</t>
  </si>
  <si>
    <t>Speiden Rd</t>
  </si>
  <si>
    <t>HSIP-R00S(378) (79961-2548-94)</t>
  </si>
  <si>
    <t>Prescott Street at NS Railroad, LM 0.398, in Memphis</t>
  </si>
  <si>
    <t>0B790</t>
  </si>
  <si>
    <t>Prescott St</t>
  </si>
  <si>
    <t>HSIP-R00S(383) (74950-2549-94)</t>
  </si>
  <si>
    <t>West Hillcrest Drive at CSX railroad, LM 0.458 in Springfield</t>
  </si>
  <si>
    <t>0A670</t>
  </si>
  <si>
    <t>W Hillcrest Dr</t>
  </si>
  <si>
    <t>HSIP-R00S(377) (79947-2439-94)</t>
  </si>
  <si>
    <t>Winchester Road at CNIC Railroad, LM 0.72, near Memphis</t>
  </si>
  <si>
    <t>02813</t>
  </si>
  <si>
    <t>Winchester Rd</t>
  </si>
  <si>
    <t>HSIP-R00S(373) (27946-2410-94)</t>
  </si>
  <si>
    <t>Browning Road at WTNN Railroad, LM 1.152, near Milan</t>
  </si>
  <si>
    <t>0A655</t>
  </si>
  <si>
    <t>Browning Rd</t>
  </si>
  <si>
    <t>HSIP-R00S(376) (79961-2547-94, 79961-3547-94)</t>
  </si>
  <si>
    <t>Colonial Road at NS Railroad, LM 0.51 in Memphis</t>
  </si>
  <si>
    <t>05176</t>
  </si>
  <si>
    <t>Colonial Rd</t>
  </si>
  <si>
    <t>HSIP-R-4199(10) (72945-2484-94)</t>
  </si>
  <si>
    <t>Walnut Grove Road at NS Railroad, LM 0.55 in Dayton</t>
  </si>
  <si>
    <t>04199</t>
  </si>
  <si>
    <t>Walnut Grove Rd</t>
  </si>
  <si>
    <t>Old Cemetery Road at CSX Railroad, LM 0.969 in Madisonville</t>
  </si>
  <si>
    <t>0A306</t>
  </si>
  <si>
    <t>Old Cemetery Rd</t>
  </si>
  <si>
    <t>HSIP-R-2219(11) (33948-2450-94)</t>
  </si>
  <si>
    <t>Back Valley Road at NS Railroad, LM 4.38 near Soddy-Daisy</t>
  </si>
  <si>
    <t>Back Valley Rd</t>
  </si>
  <si>
    <t>State Funded (R3IVAR-M3-002)</t>
  </si>
  <si>
    <t>M22LTHQ_R3I_M&amp;L_R3INTERSTATE</t>
  </si>
  <si>
    <t>State Funded (98303-4154-04)</t>
  </si>
  <si>
    <t>M20LTHQ_R3I_M&amp;L_R3INTERSTATE</t>
  </si>
  <si>
    <t>HSIP-R00S(375) (79961-2546-94)</t>
  </si>
  <si>
    <t>Pershing Avenue at CNIC Railroad, LM 0.04, in Memphis</t>
  </si>
  <si>
    <t>05249</t>
  </si>
  <si>
    <t>Pershing Ave</t>
  </si>
  <si>
    <t>State Funded (30555075017)</t>
  </si>
  <si>
    <t>Greeneville: Chuck Hoskins</t>
  </si>
  <si>
    <t>HSIP-65(22) (19043-3241-94)</t>
  </si>
  <si>
    <t>(West Trinity Lane), From SR-11 (Dickerson Pike) to west of Hampton Street</t>
  </si>
  <si>
    <t>HSIP-2826(10) (79961-3582-94)</t>
  </si>
  <si>
    <t>Park Avenue, From SR-277 (Airways Boulevard) to Godwyn Street in Memphis</t>
  </si>
  <si>
    <t>2826</t>
  </si>
  <si>
    <t>Park Avenue</t>
  </si>
  <si>
    <t>HSIP-2803(10) (79961-3581-94)</t>
  </si>
  <si>
    <t>Poplar Avenue, From North Watkins Street to SR-3 (US-51) (North B. B. King Boulevard) in Memphis</t>
  </si>
  <si>
    <t>2803</t>
  </si>
  <si>
    <t>Poplar Avenue</t>
  </si>
  <si>
    <t>HSIP-23(13) (79026-3221-94)</t>
  </si>
  <si>
    <t>From  SR-3 (Bellevue Blvd) to SR-277 (East Parkway South) in Memphis</t>
  </si>
  <si>
    <t>HSIP-3(154) (79961-3280-94)</t>
  </si>
  <si>
    <t>Intersection at Eastmoreland Avenue; and SR-3, Intersection at SR-4</t>
  </si>
  <si>
    <t>HSIP-8(57) (33023-3236-94)</t>
  </si>
  <si>
    <t>From West 13th Street to East 4th Street</t>
  </si>
  <si>
    <t>Pedestrian Road Safety Initiative (PRSI)</t>
  </si>
  <si>
    <t>Engineering Services (PE) for I-24 Marion County Welcome Center Wastewater Treatment Plant</t>
  </si>
  <si>
    <t>M17LTR2_C58I_Marion Co Welcome Center WWTP</t>
  </si>
  <si>
    <t>State Funded (06555076217)</t>
  </si>
  <si>
    <t>Cleveland: Runway Extension</t>
  </si>
  <si>
    <t>STP-M-3316(10) (52LPLM-F3-025)</t>
  </si>
  <si>
    <t>This project consists of resurfacing William D. Jones Boulevard from SR-273 to William Battle Boulevard and increasing the lane width to 12' lanes where needed. It will improve site distance and install new drainage collectors. It will also improve access road entrances coming off William D. Jones to side streets.</t>
  </si>
  <si>
    <t>William D. Jones Boulevard, From SR-273 (West Washington Street) to William Battle Boulevard</t>
  </si>
  <si>
    <t>03316</t>
  </si>
  <si>
    <t>William D. Jones Blvd.</t>
  </si>
  <si>
    <t>This project will support the Nashville Complete Trips: Transportation Demand Management program to  help reduce mobile source emissions and improve air quality through strategic partnerships and employer  services and education, as well as a complete trips campaign. This project will encourage Middle  Tennesseans to understand and utilize the range of existing travel options to help reduce mobile source  emissions and improve air quality.</t>
  </si>
  <si>
    <t>Nashville Complete Trips: Transportation Demand Management Program</t>
  </si>
  <si>
    <t>CM-9309(21) (95LPLM-F3-072)</t>
  </si>
  <si>
    <t>PODI: Design and Installation of ITS components capable of coordination and monitoring of traffic and traffic signals along the South Cumberland Street (US 231 South) and West Main Street (US 70) within the City of Lebanon.</t>
  </si>
  <si>
    <t>Lebanon Intelligent Transportation System - Phase 1</t>
  </si>
  <si>
    <t>CM-9315(11) (75LPLM-F3-066)</t>
  </si>
  <si>
    <t>PODI: Installation of an Intelligent Transportation System on SR-1 (Lowry Street, US-41), Nissan Drive/Lee Victory Parkway/Almaville Road, and I-24</t>
  </si>
  <si>
    <t>Intelligent Transportation System Phases III, IV, V</t>
  </si>
  <si>
    <t>CM-9311(22) (75LPLM-F3-062)</t>
  </si>
  <si>
    <t>PODI: Implement Adaptive Signal Control Technology (ASCT) system along North Rutherford Boulevard/ South Rutherford Boulevard /East Northfield Boulevard from SR-2 (SE Broad Street, US-41) to SR-10 (Memorial Boulevard,US-231) including interconnection of 14 traffic signals with fiber optic cable connecting to existing Traffic Operations Center.  Install additional 9 CCTV cameras and upgrade selected signals to include pedestrian signal elements.</t>
  </si>
  <si>
    <t>Rutherford Boulevard Adaptive Signal Control Technology Project</t>
  </si>
  <si>
    <t>00335</t>
  </si>
  <si>
    <t>State Funded (70SAR1-S8-011)</t>
  </si>
  <si>
    <t>SA-70029(1), Runion Road, From SR 68 to SR 123</t>
  </si>
  <si>
    <t>Runion Road</t>
  </si>
  <si>
    <t>HSIP-236(7) (63037-3229-94)</t>
  </si>
  <si>
    <t>Safety Improvements (new signal at LM 3.18 and replace school flashing lights at LM 2.77 and LM 3.11)</t>
  </si>
  <si>
    <t>From Tobacco Road to Needmore Road</t>
  </si>
  <si>
    <t>HSIP-I-840(7) (94840-3141-94)</t>
  </si>
  <si>
    <t>From South of Pinewood Road to Boston Theta Road</t>
  </si>
  <si>
    <t>HSIP-25(56) (83005-3250-94)</t>
  </si>
  <si>
    <t>Intersection at SR-109</t>
  </si>
  <si>
    <t>HSIP-I-65-2(111) (94002-3195-94)</t>
  </si>
  <si>
    <t>at Northbound Ramp from I-840</t>
  </si>
  <si>
    <t>HSIP-10(67) (52002-3239-94)</t>
  </si>
  <si>
    <t>Intersection at McDougal Lane/Highland Rim Road, LM 5.03</t>
  </si>
  <si>
    <t>HSIP-24(67) (95004-3256-94)</t>
  </si>
  <si>
    <t>Safety Improvements (flashing beacons are at LM 5.965 and LM 6.106)</t>
  </si>
  <si>
    <t>From Terrace Hill Road to Adeles Garden Road</t>
  </si>
  <si>
    <t>HSIP-266(27) (75027-3229-94)</t>
  </si>
  <si>
    <t>From East of Jack Hunter Drive to Bridge over Stewart Creek</t>
  </si>
  <si>
    <t>HSIP-1(374) (43004-3226-94)</t>
  </si>
  <si>
    <t>From Hurricane Creek Road to Dickson County Line</t>
  </si>
  <si>
    <t>HSIP-112(40) (19046-3217-94)</t>
  </si>
  <si>
    <t>(Clarksville Pike), Intersection at Eatons Creek Road, LM 7.88</t>
  </si>
  <si>
    <t>TN-FLAP(20) (91LPLM-F3-015)</t>
  </si>
  <si>
    <t>Resurface and widen from 18 feet to 22 feet to accommodate two 11-foot lanes.</t>
  </si>
  <si>
    <t>Weatherford Creek Road, From SR-203 (Luttus Road) to the Natchez Trace Parkway</t>
  </si>
  <si>
    <t>00915</t>
  </si>
  <si>
    <t>Weatherford Creek Road</t>
  </si>
  <si>
    <t>CM-9109(178) (47LPLM-F3-144)</t>
  </si>
  <si>
    <t>2016 CMAQ Award. Upgrade existing closed loop signal system to a centrally controlled system, replace current controllers, upgrade to Ethernet communications as needed, upgrade pedestrian infrastructure, cabinet and detection upgrades, install flashing yellow arrow signal heads, replace span wire signals as needed, and update the traffic signal coordination timing. SR-01(US-11/70, Kingston Pk.) from Watt Rd. to Concord Rd., Campbell Station Rd. from Snyder Rd. to SR-01., SR-332(S. Campbell Station Rd., Concord Rd.) from SR-01 to Turkey Creek Rd., S. Northshore Dr. from SR-01 to SR-332, Parkside Dr. from Campbell Station Rd to City Limits. 26 signals total. Phase 2 elements included with this project of the ATMS project will  build upon Phas</t>
  </si>
  <si>
    <t>Farragut Advanced Traffic Management System (ATMS) Phase 1</t>
  </si>
  <si>
    <t>State Funded (36555075717)</t>
  </si>
  <si>
    <t>Savannah: Runway Maintenance and Repairs</t>
  </si>
  <si>
    <t>HSIP-4000(44) (40945-3480-94)</t>
  </si>
  <si>
    <t>HSIP-8000(23) (80946-3402-94)</t>
  </si>
  <si>
    <t>HSIP-5500(58) (55946-3447-94)</t>
  </si>
  <si>
    <t>HSIP-8800(12) (88945-3451-94)</t>
  </si>
  <si>
    <t>HSIP-2000(18) (20945-3445-94)</t>
  </si>
  <si>
    <t>01739  Davis Mill/Bunches Chapel/Mouse Tail Road LM 0.00 to LM 5.00;  01706 Crawford School Road LM 0.00 to LM 5.00;  0A511 Perryville Road LM 0.0 to LM 1.42</t>
  </si>
  <si>
    <t>HSIP-8700(18) (87945-3447-94)</t>
  </si>
  <si>
    <t>HSIP-1800(39) (18946-3414-94)</t>
  </si>
  <si>
    <t>HSIP-3900(28) (39945-3489-94)</t>
  </si>
  <si>
    <t>HSIP-4800(15) (48945-3420-94)</t>
  </si>
  <si>
    <t>HSIP-3800(19) (38945-3471-94)</t>
  </si>
  <si>
    <t>HSIP-8900(39) (89945-3482-94)</t>
  </si>
  <si>
    <t>Various Local Roads in Warren County (Local Roads Safety Initiative)</t>
  </si>
  <si>
    <t>HSIP-7200(31) (72945-3483-94)</t>
  </si>
  <si>
    <t>HSIP-1700(25) (17945-3429-94)</t>
  </si>
  <si>
    <t>HSIP-6100(23) (61945-3457-94)</t>
  </si>
  <si>
    <t>HSIP-7300(35) (73946-3411-94)</t>
  </si>
  <si>
    <t>HSIP-7000(29) (70945-3493-94)</t>
  </si>
  <si>
    <t>HSIP-3100(22) (31945-3465-94)</t>
  </si>
  <si>
    <t>Constance LeSure</t>
  </si>
  <si>
    <t>HSIP-3700(36) (37946-3409-94)</t>
  </si>
  <si>
    <t>HSIP-5300(26) (53945-3486-94)</t>
  </si>
  <si>
    <t>HSIP-4500(29) (45945-3491-94)</t>
  </si>
  <si>
    <t>HSIP-5400(42) (54946-3462-94)</t>
  </si>
  <si>
    <t>HSIP-600(35) (06946-3432-94)</t>
  </si>
  <si>
    <t>HSIP-7800(63) (78946-3415-94)</t>
  </si>
  <si>
    <t>HSIP-100(79) (01946-3445-94)</t>
  </si>
  <si>
    <t>Mike Updike</t>
  </si>
  <si>
    <t>HSIP-8600(35) (86945-3486-94)</t>
  </si>
  <si>
    <t>CM/STP-M-9411(11) (79LPLM-F3-543)</t>
  </si>
  <si>
    <t>Interconnect signals on Veterans Parkway from Church Street to Navy Road; Interconnect signals along Navy Road from Astoria Avenue to Bethuel Road; Install new signal at intersection of Wilkinsville Road and West Union Road, and link to network by running cable along West Union Road to SR-3</t>
  </si>
  <si>
    <t>City of Millington ITS Expansion</t>
  </si>
  <si>
    <t>State Funded (98400-4149-04)</t>
  </si>
  <si>
    <t>FY20 On-Call Guardrail Repair</t>
  </si>
  <si>
    <t>M20LTHQ_D47D48ISR_OCGRAILREP REGION 4</t>
  </si>
  <si>
    <t>State Funded (98400-4148-04)</t>
  </si>
  <si>
    <t>M20LTHQ_D49ISR_OCGRAILREP REGION 4</t>
  </si>
  <si>
    <t>State Funded (98400-4114-04)</t>
  </si>
  <si>
    <t>FY19 On-Call Guardrail Repair</t>
  </si>
  <si>
    <t>M19LTHQ_D49ISR_OCGRAILREP REGION 4</t>
  </si>
  <si>
    <t>Evaluate and Score the Tennessee Statewide Multimodal Freight Plan, Identify and Evaluate changes to make the plan more sustainable and revise the State Freight Plan accordingly.</t>
  </si>
  <si>
    <t>Tennessee Statewide Multimodal Freight Plan</t>
  </si>
  <si>
    <t>STP-M-9305(31) (94LPLM-F3-096)</t>
  </si>
  <si>
    <t>Improvement of East McEwen Drive from east of the roundabout at Cool Springs Boulevard/Oxford Glen Drive to SR-252 (Wilson Pike.  The project shall be constructed as a four lane, median divided facility with turn lanes as required.  Project shall include: access management, curb and gutter, street lights, ITS infrastructure and accommodations for pedestrians and bicycles.</t>
  </si>
  <si>
    <t>McEwen Drive, From East of Cool Springs Boulevard/Oxford Glen Drive to SR-252 (Wilson Pike)</t>
  </si>
  <si>
    <t>0D188</t>
  </si>
  <si>
    <t>McEwen Drive</t>
  </si>
  <si>
    <t>State Funded (63CMAQ-S3-004)</t>
  </si>
  <si>
    <t>City of Clarksville, FY 15, CMAQ</t>
  </si>
  <si>
    <t>State Funded (825307-S3-020)</t>
  </si>
  <si>
    <t>City of Bristol, FY 16, 5307</t>
  </si>
  <si>
    <t>State Funded (985311-S3-218)</t>
  </si>
  <si>
    <t>NWTHRA, FY 15, 5311</t>
  </si>
  <si>
    <t>State Funded (985311-S3-217)</t>
  </si>
  <si>
    <t>UCHRA, FY 15, 5311</t>
  </si>
  <si>
    <t>State Funded (08005-4228-04)</t>
  </si>
  <si>
    <t>Culvert Repair</t>
  </si>
  <si>
    <t>M17LTR2_C08SR_SML STR SR145 LM 4.10</t>
  </si>
  <si>
    <t>SR-145</t>
  </si>
  <si>
    <t>STP/TAP/M-9419(9) (79LPLM-F3-536)</t>
  </si>
  <si>
    <t>Design and construction of a  multi-modal greenway from a vehicular trailhead at the intersection of Yale Road and Brother Boulevard to an existing greenway facility south of Drew Valley. Project also includes a pedestrian bridge, ADA upgrades, landscaping and pedestrian amenities.</t>
  </si>
  <si>
    <t>Fletcher Creek Greenway - Phase 2</t>
  </si>
  <si>
    <t>BR-STP-46(33) (22015-3214-94)</t>
  </si>
  <si>
    <t>22S61430013</t>
  </si>
  <si>
    <t>(Yellow Creek Road) Bridge over Yellow Creek, LM 19.06 (IA)</t>
  </si>
  <si>
    <t>State Funded (825303-S3-022)</t>
  </si>
  <si>
    <t>Kingsport MPO, FY 16, 5303</t>
  </si>
  <si>
    <t>TN-2017-003 (635303-S3-014)</t>
  </si>
  <si>
    <t>Clarksville-Montgomery Co. RPC, FY 16, 5303</t>
  </si>
  <si>
    <t>State Funded (46008-3208-04)</t>
  </si>
  <si>
    <t>at LMs 2.2 and  2.3 (Rockfall Mitigation)</t>
  </si>
  <si>
    <t>State Funded (825303-S3-021)</t>
  </si>
  <si>
    <t>Bristol MPO, FY 16, 5303</t>
  </si>
  <si>
    <t>450A1370001</t>
  </si>
  <si>
    <t>Dumplin Valley Rd. Bridge over Piedmont Branch</t>
  </si>
  <si>
    <t>Dumplin Valley Rd.</t>
  </si>
  <si>
    <t>State Funded (475339-S3-003)</t>
  </si>
  <si>
    <t>City of Knoxville, FY 15, 5339</t>
  </si>
  <si>
    <t>BRZ-9310(12) (59952-3544-94)</t>
  </si>
  <si>
    <t>59M34450001</t>
  </si>
  <si>
    <t>East Church Street Bridge over Big Rock Creek, LM 0.68</t>
  </si>
  <si>
    <t>0A609</t>
  </si>
  <si>
    <t>East Church Street</t>
  </si>
  <si>
    <t>State Funded (62555012417)</t>
  </si>
  <si>
    <t>Madisonville Exhibit A</t>
  </si>
  <si>
    <t>Madisonville: Exhibit "A"</t>
  </si>
  <si>
    <t>State Funded (97113-0700-04)</t>
  </si>
  <si>
    <t>Murphy Fair</t>
  </si>
  <si>
    <t>Shandi Smith</t>
  </si>
  <si>
    <t>State Funded (38945-4270-04)</t>
  </si>
  <si>
    <t>36S80460001, 38S80460003, 38S80510003, 38S80510005, 38S80510007, 38S80510009, 38S80520001, 38S80520003, 38S81140001, 38SR0540003, 38SR0540009</t>
  </si>
  <si>
    <t>11 Bridges on Various State Routes over Various Crossings</t>
  </si>
  <si>
    <t>State Funded (49130-4203-04)</t>
  </si>
  <si>
    <t>49SR0190041, 49SR0190043, 49SR0190049</t>
  </si>
  <si>
    <t>Bridges over Hyde Creek, LM 19.72; SR-209, LM 20.01; and IC Railroad, LM 20.19 in Ripley</t>
  </si>
  <si>
    <t>State Funded (995329-S3-004)</t>
  </si>
  <si>
    <t>AECOM Technical Services, Inc.</t>
  </si>
  <si>
    <t>State Funded (66013-4224-04)</t>
  </si>
  <si>
    <t>66SR0430001, 66SR0430002</t>
  </si>
  <si>
    <t>Bridges over Overflow, LM 0.18</t>
  </si>
  <si>
    <t>State Funded (905339-S3-002)</t>
  </si>
  <si>
    <t>City of Johnson City, FY 13-16, 5339</t>
  </si>
  <si>
    <t>CM-9202(130) (33LPLM-F3-204)</t>
  </si>
  <si>
    <t>Procurement and installation of transit signal prioritization, bike and pedestrian improvements and traffic signal timing improvements at 32 intersections along SR-2 (US-11 / Brainerd Road),   Shallowford Road, Hamilton Place Boulevard and Gunbarrel Road and include priority bus service. 2015 CMAQ award.</t>
  </si>
  <si>
    <t>STP-M-9109(175) (05LPLM-F3-050)</t>
  </si>
  <si>
    <t>Extending Associates Boulevard by 0.73 miles, to be renamed Tesla Boulevard, from the intersection of LIC Road. and Associates Blvd to the intersection of Springbrook Road. and East Edison Street The section of roadway will be a two lane median divided roadway until the roundabout accessing Alcoa High School and then transition into a continuous turn lane section.</t>
  </si>
  <si>
    <t>Tesla Boulevard, From the intersection of the LIC Rd and Associates Blvd to the intersection of Springbrook Rd and East Edison St</t>
  </si>
  <si>
    <t>State Funded (19014-4175-04)</t>
  </si>
  <si>
    <t>Smartway cameras at various locations</t>
  </si>
  <si>
    <t>From I-40 to I-24 (IA)</t>
  </si>
  <si>
    <t>STP-M-NH-1(372) (19LPLM-F3-152)</t>
  </si>
  <si>
    <t>Implementation of Complete Streets elements along the Murfreesboro Pike brt lite corridor in Nashville. Proposed work and elements will include upgrading signalized intersections along the Murfreesboro Pike BRT route to include Signal Prioritization for transit vehicles, signal reconstruction and/or replacement of controllers, Central Signal Control Software, computers, work stations, and integration. Include pedestrian infrastructure improvements in the Plus Park Station areas from the I-24 ramps south to Foothill Drive, a high priority need area along Murfreesboro Pike.</t>
  </si>
  <si>
    <t>From Ramp to I-24 Westbound to Foothill Drive</t>
  </si>
  <si>
    <t>840A2520003</t>
  </si>
  <si>
    <t>Maple Rd. Bridge over Big Branch Creek (IA)</t>
  </si>
  <si>
    <t>05447</t>
  </si>
  <si>
    <t>Maple</t>
  </si>
  <si>
    <t>Elizabethton: Land Acquisition, RPZ R/W 24</t>
  </si>
  <si>
    <t>State Funded (82555074217)</t>
  </si>
  <si>
    <t>Tri-Cities: South Apron Grading - Phase 1</t>
  </si>
  <si>
    <t>State Funded (82555074117)</t>
  </si>
  <si>
    <t>Tri-Cities: Professional Services FY17</t>
  </si>
  <si>
    <t>HSIP-I-40-6(165) (71100-3124-44)</t>
  </si>
  <si>
    <t>Interchange at Baxter Road (Eastbound at Exit 280) (Ramp Queue Project)</t>
  </si>
  <si>
    <t>State Funded (325303-S3-008)</t>
  </si>
  <si>
    <t>City of Morristown (LAMTPO), FY 15, 5303</t>
  </si>
  <si>
    <t>State Funded (905303-S3-014)</t>
  </si>
  <si>
    <t>Johnson City MPO, FY 15, 5303</t>
  </si>
  <si>
    <t>State Funded (335303-S3-011)</t>
  </si>
  <si>
    <t>Chattanooga-Hamilton Co. RPA, FY 15, 5303</t>
  </si>
  <si>
    <t>State Funded (575339-S3-002)</t>
  </si>
  <si>
    <t>Jackson Transit Authority, 5339, FY 13-15</t>
  </si>
  <si>
    <t>ER-NH-I-24-2(174) (58100-4184-04, 58100-4185-04)</t>
  </si>
  <si>
    <t>emergency slope stabilization</t>
  </si>
  <si>
    <t>(Westbound) near MM 136.2 (LM 1.88) (Slope Stabilization)</t>
  </si>
  <si>
    <t>NH-I-24-2(168) (58100-3177-14)</t>
  </si>
  <si>
    <t>(Westbound) near MM 137.8 (LM 4.2) (Rockfall Mitigation)</t>
  </si>
  <si>
    <t>NH-I-24-2(167) (58100-3176-14)</t>
  </si>
  <si>
    <t>(Westbound) near MM 136.2 (Rockfall Mitigation)</t>
  </si>
  <si>
    <t>STP-37(22) (10003-3267-14)</t>
  </si>
  <si>
    <t>at LM 8.7 (Rockfall Mitigation)</t>
  </si>
  <si>
    <t>State Funded (38084-4102-04)</t>
  </si>
  <si>
    <t>38I00400021</t>
  </si>
  <si>
    <t>Stanton-Koko Road, Bridge over I-40, LM 4.72</t>
  </si>
  <si>
    <t>01443</t>
  </si>
  <si>
    <t>Stanton-Koko Road</t>
  </si>
  <si>
    <t>State Funded (335307-S3-022)</t>
  </si>
  <si>
    <t>CARTA, FY 16, 5307</t>
  </si>
  <si>
    <t>State Funded (79224-4208-04)</t>
  </si>
  <si>
    <t>79SR0140067</t>
  </si>
  <si>
    <t>Ramp "D" Bridge over SR-14, LM 20.94 in Memphis</t>
  </si>
  <si>
    <t>HSIP-306(12) (61016-3201-94)</t>
  </si>
  <si>
    <t>SR-306, From Bradley County Line to SR-58 - RSAR - Safety Improvements</t>
  </si>
  <si>
    <t>From Bradley County Line to SR-58</t>
  </si>
  <si>
    <t>STP-M-9114(7) (15LPLM-F3-012)</t>
  </si>
  <si>
    <t>Milling and resurfacing of Heritage Blvd, From SR-32 (US-321, Cosby Highway) to Morrell Springs Road and Prospect Avenue, From Jones Circle to Mulberry Avenue within the City of Newport.</t>
  </si>
  <si>
    <t>Heritage Blvd, From SR-32 (US-321, Cosby Highway) to Morrell Springs Road and Prospect Avenue, From Jones Circle to Mulberry Avenue.</t>
  </si>
  <si>
    <t>State Funded (11005-4233-04)</t>
  </si>
  <si>
    <t>M17LTR3_C11SR_SMLSTR REPAIR SR12 LM6.53</t>
  </si>
  <si>
    <t>State Funded (985339-S3-007)</t>
  </si>
  <si>
    <t>MCHRA, FY 13, 14, and 15, 5339</t>
  </si>
  <si>
    <t>CM-9400(61) (94LPLM-F3-097)</t>
  </si>
  <si>
    <t>2015 CMAQ Award - Ridematching, promotion, marketing, outreach, and management of the Regional Vanpool program. This project also seeks to expand carpool ridership and implement one-stop shop travel planning assistance for individuals who are unable to find a ridematch through the online system.</t>
  </si>
  <si>
    <t>TMA Regional Vanpool, Carpool, and One Stop Shop</t>
  </si>
  <si>
    <t>STP-M-9409(210) (79LPLM-F3-528)</t>
  </si>
  <si>
    <t>Signal upgrades at three intersections, to include replacing existing span wires with mast arms, installation of pedestrian countdown timers and ADA improvements.</t>
  </si>
  <si>
    <t>SR-57 (Poplar Avenue), Intersection at Kirby Pkwy; Poplar Pike, Intersections at Hacks Cross Rd and Germantown/Arthur Roads</t>
  </si>
  <si>
    <t>STP-M-5508(11) (74LPLM-F3-021)</t>
  </si>
  <si>
    <t>**E-Grants 065** Construction of an extension of William A. Batson Parkway, from Black Patch Drive to SR-11 (US-41). The proposed road on new alignment will consist of two 12-foot travel lanes separated by 14-foot landscaped median, with 10-foot shoulders.</t>
  </si>
  <si>
    <t>William A. Batson Parkway, from Black Patch Drive to SR-11 (US-41)</t>
  </si>
  <si>
    <t>State Funded (99110-3080-04)</t>
  </si>
  <si>
    <t>Replacement of Video Walls in Transportation Management Centers</t>
  </si>
  <si>
    <t>STP-M-9308(10) (50951-3570-54)</t>
  </si>
  <si>
    <t>Widen and Resurfacing of Weakley Creek Road, From SR-6 (North Locust Ave) to Springer Road ;Old North Military Ave from Weakley Creek Road to SR-6 (North Locust Ave) a distance of 1,535 feet</t>
  </si>
  <si>
    <t>Weakley Creek Road, From SR-6/US-43 (North Locust Ave) to Springer Road; (05958) Old Military Road, From Weakley Creek Road/Hicks St to SR-6/US-43 (North Locust Ave)</t>
  </si>
  <si>
    <t>00936</t>
  </si>
  <si>
    <t>Weakly Creek Road</t>
  </si>
  <si>
    <t>STP-M-NH-73(67) (78LPLM-F3-034)</t>
  </si>
  <si>
    <t>Replace approximately 280ft of existing pavement with fast track concrete on the approach to the intersection. Replace the existing traffic signal pavement loops with traffic detection cameras. Update signal cabinets and equipment as needed for compatibility with camera detection. Update the existing pedestrian ramps for ADA compliance.</t>
  </si>
  <si>
    <t>(Wears Valley Road) Intersection at SR-71(US-441, Parkway)</t>
  </si>
  <si>
    <t>TAP-M-NH-41(24) (83LPLM-F3-118)</t>
  </si>
  <si>
    <t>Construction of new sidewalks and replacement of sidewalks along both sides of SR-31 W from the Millersville Community Center and Library to the Millersville City Hall and Elementary School. Project also includes pedestrian bridges, pavement markings, drainage improvements, ADA upgrades, landscaping, signage and pedestrian amenities.</t>
  </si>
  <si>
    <t>From Cartwright Circle South to C. Smith Road - Phase 1</t>
  </si>
  <si>
    <t>TAP-9303(18) (22LPLM-F3-033)</t>
  </si>
  <si>
    <t>Construction of sidewalks along North Mulberry Street from North Main Street to West College Street. Project also includes curb and gutter, drainage improvements, crosswalks, ADA upgrades, pavement markings, landscaping and pedestrian amenities.</t>
  </si>
  <si>
    <t>North Mulberry Street from North Main Street to West College Street in Dickson (Downtown Revitalization - Phase 5)</t>
  </si>
  <si>
    <t>0A868</t>
  </si>
  <si>
    <t>TAP-34(112) (82LPLM-F3-076)</t>
  </si>
  <si>
    <t>Construction and reconstruction of sidewalks along Virginia Avenue, From East of Hazelwood Street to East Cedar Street. Project also includes curb and gutter, ADA upgrades and pavement markings.</t>
  </si>
  <si>
    <t>From East of Hazelwood Street to East Cedar Street in Bristol</t>
  </si>
  <si>
    <t>TAP-3900(29) (39LPLM-F3-031)</t>
  </si>
  <si>
    <t>Construction of approximately 2,000 linear feet of asphalt trail to link the Parkers Crossroads Battlefield trail system to a new Veterans Cemetery.  Project also includes restroom facilities, ADA upgrades, signage, landscaping and pedestrian amenities.</t>
  </si>
  <si>
    <t>Parkers Crossroads Trail - Phase 4</t>
  </si>
  <si>
    <t>TAP/STP-M-9203(24) (06LPLM-F3-060)</t>
  </si>
  <si>
    <t>Construction and reconstruction of sidewalks along 25th Street (SR-60) from Peerless Road to Keith Street (SR-2) and along Peerless Road from 25 Street (SR-60) to the Bradley County Nursing Home. Project also includes curb and gutter, guardrail, ADA upgrades, striping, landscaping, pedestrian amenities and a bus stop.</t>
  </si>
  <si>
    <t>Various Streets in Cleveland</t>
  </si>
  <si>
    <t>TAP-2(256) (33LPLM-F3-212)</t>
  </si>
  <si>
    <t>Construction of a multi-use path along Brainerd Road (SR-2) from Pisgah Avenue to Greenway View Drive. Project also includes curb and gutter, ADA upgrades, utility relocation, signage and landscaping.</t>
  </si>
  <si>
    <t>From Spring Creek Rd to Greenway View Drive  in Chattanooga (Midtown Pathway)</t>
  </si>
  <si>
    <t>TAP-9408(11) (92LPLM-F3-035)</t>
  </si>
  <si>
    <t>Construction of 1,100 linear feet of sidewalk on the north side of University Street (SR341) from to the UT Martin Administrative Building to Mt. Pelia Road. Project also includes ADA upgrades, landscaping, striping, pedestrian signals and pedestrian amenities.</t>
  </si>
  <si>
    <t>Martin Downtown Improvement Project - Phase 6</t>
  </si>
  <si>
    <t>STP-M/NH-SIP-381(13) (90105-3219-94)</t>
  </si>
  <si>
    <t>Installation of traffic signals</t>
  </si>
  <si>
    <t>Intersection at Harris Drive, LM 1.45 in Johnson City</t>
  </si>
  <si>
    <t>SR-381</t>
  </si>
  <si>
    <t>TAP-3300(60) (33LPLM-F3-211)</t>
  </si>
  <si>
    <t>Construction of a multi-modal path along Hixson Pike (SR-319) from approximately Daisy Dallas Road intersection to Hunt Road. Project also includes retaining walls, curb and gutter, drainage improvements, ADA upgrades, striping, landscaping and pedestrian amenities.</t>
  </si>
  <si>
    <t>Lakesite Streetscape - Phase 2</t>
  </si>
  <si>
    <t>STP-M-5760(10) (66LPLM-F3-020)</t>
  </si>
  <si>
    <t>Project will included milling, paving, curb and gutter replacement as needed, replacement of storm drains, sewer pipes and inlets as needed, and all street markings.</t>
  </si>
  <si>
    <t>Jackson Street, From South 5th Street to South Home Street in Union City</t>
  </si>
  <si>
    <t>05760</t>
  </si>
  <si>
    <t>State Funded (23555013017)</t>
  </si>
  <si>
    <t>Dyersburg DYR: Ramp Rehabilitation</t>
  </si>
  <si>
    <t>State Funded (79555075917)</t>
  </si>
  <si>
    <t>Memphis MEM: Concourse "B" Modernization</t>
  </si>
  <si>
    <t>STP-M-5939(10) (53LPLM-F3-061)</t>
  </si>
  <si>
    <t>Resurface existing roadway. Remove existing shoulder and add 5' shoulder with stone. Rework storm water conveyances and add reflectors and thermo plastic stripping.</t>
  </si>
  <si>
    <t>Blair Bend Road, From SR-2(US-11, E. Lee Hwy.) to Blair Bend Road.</t>
  </si>
  <si>
    <t>State Funded (995310-S3-300)</t>
  </si>
  <si>
    <t>Wesley Homes Lake Co., Inc., 5310 FY 14-15</t>
  </si>
  <si>
    <t>State Funded (995310-S3-295)</t>
  </si>
  <si>
    <t>SETHRA, 5310 FY 14-15</t>
  </si>
  <si>
    <t>State Funded (995310-S3-294)</t>
  </si>
  <si>
    <t>SCTDD, 5310 FY 14-15</t>
  </si>
  <si>
    <t>State Funded (995310-S3-293)</t>
  </si>
  <si>
    <t>Scott Appalachian Industries, Inc., 5310 FY 14-15</t>
  </si>
  <si>
    <t>State Funded (995310-S3-292)</t>
  </si>
  <si>
    <t>Prospect, Inc., 5310 FY 14-15</t>
  </si>
  <si>
    <t>State Funded (995310-S3-290)</t>
  </si>
  <si>
    <t>NWTHRA, 5310 FY 14-15</t>
  </si>
  <si>
    <t>State Funded (995310-S3-287)</t>
  </si>
  <si>
    <t>Hilltoppers, Inc., 5310 FY 14-15</t>
  </si>
  <si>
    <t>State Funded (995310-S3-286)</t>
  </si>
  <si>
    <t>Helen R. Tucker Adult Dev. Ctr., 5310 FY 14-15</t>
  </si>
  <si>
    <t>State Funded (995310-S3-285)</t>
  </si>
  <si>
    <t>Habilitation &amp; Training Services, Inc., 5310 FY 14-15</t>
  </si>
  <si>
    <t>State Funded (995310-S3-283)</t>
  </si>
  <si>
    <t>Good Samaritan Village, Inc., 5310 FY 14-15</t>
  </si>
  <si>
    <t>State Funded (995310-S3-282)</t>
  </si>
  <si>
    <t>FTHRA, 5310 FY 14-15</t>
  </si>
  <si>
    <t>State Funded (995310-S3-280)</t>
  </si>
  <si>
    <t>ETHRA, 5310 FY 14-15</t>
  </si>
  <si>
    <t>State Funded (995310-S3-278)</t>
  </si>
  <si>
    <t>DHRA, 5310 FY 14-15</t>
  </si>
  <si>
    <t>State Funded (995310-S3-276)</t>
  </si>
  <si>
    <t>Church Hill Sr Citizens Ctr., 5310 FY 14-15</t>
  </si>
  <si>
    <t>State Funded (995310-S3-275)</t>
  </si>
  <si>
    <t>Chip Hale Center, 5310 FY 14-15</t>
  </si>
  <si>
    <t>State Funded (995310-S3-273)</t>
  </si>
  <si>
    <t>SETHRA (CUATS), 5310 FY 14-15</t>
  </si>
  <si>
    <t>State Funded (995310-S3-271)</t>
  </si>
  <si>
    <t>Jackson Transit Authority, 5310 FY 14-15</t>
  </si>
  <si>
    <t>State Funded (825339-S3-002)</t>
  </si>
  <si>
    <t>City of Kingsport, 5339, FY 13, 14, 15, 16</t>
  </si>
  <si>
    <t>Georgia State Line to 2.3 Miles North at SR-68 (SR-5 and McCaysville Bypass from Georgia)</t>
  </si>
  <si>
    <t>Traffic Incident Management Predictive Operations Tool Development-Software and Procedure Development</t>
  </si>
  <si>
    <t>Traffic Incident Management Predictive Operations Tool Development</t>
  </si>
  <si>
    <t>State Funded (335307-S3-020)</t>
  </si>
  <si>
    <t>CARTA, FY 13, 5307</t>
  </si>
  <si>
    <t>STP-M-9125(13) (86LPLM-F3-017)</t>
  </si>
  <si>
    <t>Milling, paving, and restriping of E. Erwin Rd. from Rock Creek Rd. to Mohawk Dr., N. Elm Ave. from N. Main St. to Love St.</t>
  </si>
  <si>
    <t>Various Streets within the City of Erwin</t>
  </si>
  <si>
    <t>State Funded (825307-S3-019)</t>
  </si>
  <si>
    <t>City of Kingsport, FY 13 &amp; 14, 5307</t>
  </si>
  <si>
    <t>State Funded (80SAB1-S3-016)</t>
  </si>
  <si>
    <t>80S62960001</t>
  </si>
  <si>
    <t>BG 1085-1.31, Rome Road over Wilburn Creek</t>
  </si>
  <si>
    <t>01085</t>
  </si>
  <si>
    <t>Rome Road</t>
  </si>
  <si>
    <t>STP-M-6137(10) (49LPLM-F3-032)</t>
  </si>
  <si>
    <t>Resurfacing, striping, two areas of drainage improvements and the addition of guardrail. E-grants 058</t>
  </si>
  <si>
    <t>Volz Road, From SR-209 to SR-3</t>
  </si>
  <si>
    <t>NH-SIP-43(41) (57134-3202-94)</t>
  </si>
  <si>
    <t>Construct offset left turn lanes in the two (2) median openings of SR-43 at the location of Green Valley Farms.</t>
  </si>
  <si>
    <t>Intersection at Green Valley Farms</t>
  </si>
  <si>
    <t>R-NH-SIP-3(142) (66001-3284-94)</t>
  </si>
  <si>
    <t>RSA-Construct offset left turn lanes on SR-3 at intersection of Wynridge/Gates</t>
  </si>
  <si>
    <t>Intersections at Wynridge Street /Gates Drive</t>
  </si>
  <si>
    <t>State Funded (995329-S3-003)</t>
  </si>
  <si>
    <t>SSO Program, 5329 FY 14</t>
  </si>
  <si>
    <t>STP-M-4285(12) (95LPLM-F3-066)</t>
  </si>
  <si>
    <t>Resurfacing of South Hartmann Drive from South of Hickory Ridge to Leeville Pike. The proposed improvements also include shoulder work, loop work, striping and markings.</t>
  </si>
  <si>
    <t>South Hartmann Drive, From Leeville Pike to South of Hickory Ridge in Lebanon</t>
  </si>
  <si>
    <t>4285</t>
  </si>
  <si>
    <t>STP-M-9209(17) (16LPLM-F3-045)</t>
  </si>
  <si>
    <t>Installation of guardrail across bridge and on East and West approaches - Short Springs Road, Bridge over Bobo Creek, LM 3.820 in Tullahoma</t>
  </si>
  <si>
    <t>Short Springs Road, Bridge over Bobo Creek, LM 3.820 in Tullahoma</t>
  </si>
  <si>
    <t>HSIP-I-75-3(177) (01001-3160-94)</t>
  </si>
  <si>
    <t>Construct turn lanes on ramp and signal upgrades on SR-61</t>
  </si>
  <si>
    <t>Northbound Exit Ramp 122-A at SR-61(N Charles G Seviers Boulevard) - Ramp Improvements</t>
  </si>
  <si>
    <t>State Funded (335310-S3-002)</t>
  </si>
  <si>
    <t>CARTA, 5310, FY 13 - 15</t>
  </si>
  <si>
    <t>STP-M-9207(21) (16LPLM-F3-034)</t>
  </si>
  <si>
    <t>ITS to synchronize five traffic signals; including new controllers, cabinets and software. Beginning at log mile 16.310 and ending at log mile 17.110 on SR-2 in Manchester</t>
  </si>
  <si>
    <t>East of Doak Road to West of Campground Road in Manchester</t>
  </si>
  <si>
    <t>State Funded (335337-S3-004)</t>
  </si>
  <si>
    <t>CARTA, FY 15, 5337</t>
  </si>
  <si>
    <t>STP-M-4186(10) (79LPLM-F3-500)</t>
  </si>
  <si>
    <t>Repair of bridge deck</t>
  </si>
  <si>
    <t>Highland Street Bridge over Wolf River</t>
  </si>
  <si>
    <t>STP-M-9409(206) (79LPLM-F3-499)</t>
  </si>
  <si>
    <t>Mitchell Road Bridge over IC Railroad</t>
  </si>
  <si>
    <t>Widen to a 5-Lane Section</t>
  </si>
  <si>
    <t>(N. Willow Ave.) From West Broad Street to West 12th Street (IA)</t>
  </si>
  <si>
    <t>HSIP-I-75-3(176) (07100-3149-94)</t>
  </si>
  <si>
    <t>I-75, From mile marker 156 to the Tennessee-Kentucky state line-RSAR</t>
  </si>
  <si>
    <t>From mile marker 156 to the Tennessee-Kentucky state line</t>
  </si>
  <si>
    <t>State Funded (81SAB1-S3-010)</t>
  </si>
  <si>
    <t>BG 1801-0.09, BIG ROCK ROAD BRIDGE OVER BRANCH</t>
  </si>
  <si>
    <t>1801</t>
  </si>
  <si>
    <t>BIG ROCK ROAD</t>
  </si>
  <si>
    <t>STP-M-9116(8) (73LPLM-F3-029)</t>
  </si>
  <si>
    <t>Resurfacing to include milling and paving of Black Hollow Rd, from Tedder Ln to Miller Ln; Tedder Ln, from Black Hollow Rd to N. Chamberlain Ave; W Strang St, from N Wilder Ave to RR crossing; E Strang St, from N Kingston Ave to N Gateway Ave; E Rathburn St, from N Kingston Ave to N Gateway Ave; W Rathburn St, from S Chamberlain Ave to RR crossing; W Wheeler St, from S Wilder Ave to CW Pemberton Way; E Wheeler St, from N Gateway Ave to N Kingston Ave; S Chamberlain Ave, from W Rathburn St to Truck Route; Pumphouse Rd, from Nelson St to City Limits</t>
  </si>
  <si>
    <t>Various Streets within the City of Rockwood</t>
  </si>
  <si>
    <t>State Funded (06555076117)</t>
  </si>
  <si>
    <t>Cleveland: Land Easement</t>
  </si>
  <si>
    <t>TN-80-0007 (065303-S3-010)</t>
  </si>
  <si>
    <t>Cleveland MPO, FY 14, 5303</t>
  </si>
  <si>
    <t>State Funded (90UROP-S3-012)</t>
  </si>
  <si>
    <t>City of Johnson City, FY 16, UROP</t>
  </si>
  <si>
    <t>STP-M-9110(17) (07LPLM-F3-037)</t>
  </si>
  <si>
    <t>Resurfacing and milling of South Tennessee Avenue, From Central Avenue to Loop Road and Resurfacing Loop Road, From South Tennessee Avenue to the Lafollette City limits.</t>
  </si>
  <si>
    <t>South Tennessee Avenue, From Central Avenue to Loop Road and Loop Road, From South Tennessee Avenue to the Lafollette City Limits</t>
  </si>
  <si>
    <t>State Funded (01001-4159-04)</t>
  </si>
  <si>
    <t>01I00750024</t>
  </si>
  <si>
    <t>Bridges over Clinch River, LM 8.28</t>
  </si>
  <si>
    <t>State Funded (98302-3147-04)</t>
  </si>
  <si>
    <t>SR-840 to I-840 Re-Designation (Overhead Signs)</t>
  </si>
  <si>
    <t>Liberty Bowl Festival Association</t>
  </si>
  <si>
    <t>HSIP-34(109) (30003-3241-94)</t>
  </si>
  <si>
    <t>SR-34, From South of Tusculum Heights Drive to South of Ball Road-Safety</t>
  </si>
  <si>
    <t>From South of Tusculum Heights Drive to South of Ball Road</t>
  </si>
  <si>
    <t>STP-M-9409(205) (79LPLM-F3-498)</t>
  </si>
  <si>
    <t>Repair of bridge deck and erosion around abutments</t>
  </si>
  <si>
    <t>Plough Boulevard Bridge over Winchester Road</t>
  </si>
  <si>
    <t>HSIP-312(17) (06012-3223-94, 06012-4223-04)</t>
  </si>
  <si>
    <t>Project involves signs, pavement marking, and resurfacing.</t>
  </si>
  <si>
    <t>From White Oak Road to SR-2</t>
  </si>
  <si>
    <t>NH/HSIP-2(250) (33010-3232-94, 33010-8232-14)</t>
  </si>
  <si>
    <t>Mill &amp; 411D. Adding Speed Radar Sign (Traffic Logix SafePace 100) to project.</t>
  </si>
  <si>
    <t>From McCallie Tunnel to East of Moore Road</t>
  </si>
  <si>
    <t>(Central Pike) from SR-45 (Old Hickory Boulevard) to SR-171 (Mt Juliet Road) (IA)</t>
  </si>
  <si>
    <t>SR-265</t>
  </si>
  <si>
    <t>Wilson, Davidson</t>
  </si>
  <si>
    <t>WIDEN TO 4 OR 5 LN DIVIDED ROADWAY</t>
  </si>
  <si>
    <t>(Lebanon Rd.) from Park Glen Drive to Bender's Ferry Road (IA)</t>
  </si>
  <si>
    <t>(Mt. Juliet Rd.) from Central Pike (SR-265) to Providence Way (IA)</t>
  </si>
  <si>
    <t>Interchange at SR-265 (Central Pike) (IA)</t>
  </si>
  <si>
    <t>BR-NH-11(100) (94007-3232-94)</t>
  </si>
  <si>
    <t>94SR0110023</t>
  </si>
  <si>
    <t>(Nolensville Road) Bridge over Mill Creek, LM 14.78 in Nolensville (IA)</t>
  </si>
  <si>
    <t>BR-NH-11(102) (94007-3234-94)</t>
  </si>
  <si>
    <t>94SR0110025</t>
  </si>
  <si>
    <t>(Nolensville Road) Bridge over Branch, LM 16.23 (IA)</t>
  </si>
  <si>
    <t>94SR0110009</t>
  </si>
  <si>
    <t>Horton Highway Bridge over Branch, LM 4.58 (IA)</t>
  </si>
  <si>
    <t>BR-NH-6(125) (94003-3276-94)</t>
  </si>
  <si>
    <t>94SR0060005</t>
  </si>
  <si>
    <t>Being developed under PIN 124792.00</t>
  </si>
  <si>
    <t>(Columbia Pike) Bridge over West Harpeth River, LM 5.72 in Thompson's Station (IA)</t>
  </si>
  <si>
    <t>BR-NH-6(126) (94003-3277-94)</t>
  </si>
  <si>
    <t>94SR0060009</t>
  </si>
  <si>
    <t>Project being developed under 124792.00</t>
  </si>
  <si>
    <t>(Columbia Pike) Bridge over CSX R/R, LM 8.89 (IA)</t>
  </si>
  <si>
    <t>BR-NH-6(142) (94004-3234-94)</t>
  </si>
  <si>
    <t>94SR0060013</t>
  </si>
  <si>
    <t>(East Main Street), Bridge over Harpeth River, LM 12.51 (IA)</t>
  </si>
  <si>
    <t>BR-NH-96(60) (94011-3259-94)</t>
  </si>
  <si>
    <t>94SR0960013</t>
  </si>
  <si>
    <t>Bridge over Harpeth River, LM 10.74 (IA)</t>
  </si>
  <si>
    <t>Jesse Hoover</t>
  </si>
  <si>
    <t>Widening from 2 to 4 lanes.</t>
  </si>
  <si>
    <t>(Mack C Hatcher Memorial Pkwy), From SR-96 east of Franklin to US-31 (SR-6, Columbia Pike) south of Franklin (South Quadrant) (IA)</t>
  </si>
  <si>
    <t>Interchange at SR-441 (Moores Lane), Reconstruction (IA)</t>
  </si>
  <si>
    <t>State Funded (05952-3587-04)</t>
  </si>
  <si>
    <t>Extend Clydesdale St with SIA standard of two 12ft lanes with 4ft gravel shoulders. Road will be constructed on a 10" stone base with 3" base ("A" Mix), 2" of binder ("BM-2 Mix) and 1.25" asphalt surface ("D"Mix). Includes all striping, signing and installation of safety features.</t>
  </si>
  <si>
    <t>Industrial Access Road Serving Denso</t>
  </si>
  <si>
    <t>(Columbia Pike) From I-840 in Thompson's Station to Mack Hatcher Parkway in Franklin (IA)</t>
  </si>
  <si>
    <t>Reconstruct 2 lane roadway addressing geometric issues.</t>
  </si>
  <si>
    <t>Knob Creek Road (06040), From SR-354 (Boones Creek Road) to Mizpah Hills Drive (IA)</t>
  </si>
  <si>
    <t>06040</t>
  </si>
  <si>
    <t>Knob Creek Road</t>
  </si>
  <si>
    <t>STP-449(11) (78449-3206-14)</t>
  </si>
  <si>
    <t>Construct new 5 lane facility.</t>
  </si>
  <si>
    <t>(Veterans Blvd), From SR-35 to Robert Henderson Road (IA)</t>
  </si>
  <si>
    <t>SR-449 EXT</t>
  </si>
  <si>
    <t>Widening. Project also includes sidewalk construction, bike lanes, curb and gutter, ADA compliance, signage and pavement markings.</t>
  </si>
  <si>
    <t>(Columbia Pike), From Buckner Road to I-840 (IA)</t>
  </si>
  <si>
    <t>(Columbia Pike), From SR-247 (Duplex Road) in Spring Hill to Buckner Road in Thompson's Station (IA)</t>
  </si>
  <si>
    <t>Widening of SR-6 from Duplex Road to I-840. Project also includes sidewalk construction, bike lanes, curb and gutter, ADA compliance, signage and pavement markings.</t>
  </si>
  <si>
    <t>(US-31, Columbia Pike), From SR-247 (Duplex Road) in Spring Hill to I-840 in Thompson's Station (IA)</t>
  </si>
  <si>
    <t>From East of Patton School Road to West of First Street (IA)</t>
  </si>
  <si>
    <t>Intersection improvements and/or driveway improvements and/or left turn lanes at various locations throughout the project area.</t>
  </si>
  <si>
    <t>(Chapman Hwy), From near Blount Avenue to near SR-338 (Boyds Creek Hwy) in Seymour (IA)</t>
  </si>
  <si>
    <t>Knox, Blount, Sevier</t>
  </si>
  <si>
    <t>Intersection improvements including additional turn lanes and/or storage lengths on all approaches. Project also includes access management and pedestrian facility improvements up to adjacent intersections in each direction as well as replacing the existing bridge over Fourth Creek.</t>
  </si>
  <si>
    <t>(Kingston Pike), Intersection at SR-332 (Northshore Drive) (IA)</t>
  </si>
  <si>
    <t>(Pelham Road) from Log Mile 8.0 east of Harshman Road to Log Mile 11.0 west of SR-108 (IA)</t>
  </si>
  <si>
    <t>920A6660001</t>
  </si>
  <si>
    <t>Ryan Rd. Bridge over Cypress Creek (IA)</t>
  </si>
  <si>
    <t>0A666</t>
  </si>
  <si>
    <t>State Funded (92SAB1-S3-006)</t>
  </si>
  <si>
    <t>920A0600001</t>
  </si>
  <si>
    <t>Chestnut Glade Rd. Bridge over Richland Creek (IA)</t>
  </si>
  <si>
    <t>State Funded (92SAB1-S3-007)</t>
  </si>
  <si>
    <t>92016160003</t>
  </si>
  <si>
    <t>Oliver Rd. Bridge over Cane Creek (IA)</t>
  </si>
  <si>
    <t>01616</t>
  </si>
  <si>
    <t>Webb Road</t>
  </si>
  <si>
    <t>92016100001</t>
  </si>
  <si>
    <t>Lower Sharon Rd. Bridge over Terrell Branch  (IA)</t>
  </si>
  <si>
    <t>01610</t>
  </si>
  <si>
    <t>Lower Sharon</t>
  </si>
  <si>
    <t>840A1880001</t>
  </si>
  <si>
    <t>McLennan Rd. Bridge over Kelly Branch (IA)</t>
  </si>
  <si>
    <t>0A188</t>
  </si>
  <si>
    <t>McLennan</t>
  </si>
  <si>
    <t>840A1690001</t>
  </si>
  <si>
    <t>S. Terry Lane Rd. Bridge over Hall Creek (IA)</t>
  </si>
  <si>
    <t>S. Terry Lane</t>
  </si>
  <si>
    <t>840A0900001</t>
  </si>
  <si>
    <t>Antioch-Cotton Lake Rd. Bridge over Richland Creek (IA)</t>
  </si>
  <si>
    <t>84014590001</t>
  </si>
  <si>
    <t>Dunlap Orphanage Rd. Bridge over Branch (IA)</t>
  </si>
  <si>
    <t>ITS expansion to include the installation of a power and communication network and ITS devices such as CCTV Cameras, DMS, and RDS.</t>
  </si>
  <si>
    <t>ITS Expansion from near MM 7 to near I-269 (MM 15) (IA)</t>
  </si>
  <si>
    <t>State Funded (05946-3409-04)</t>
  </si>
  <si>
    <t>Funding match</t>
  </si>
  <si>
    <t>Foothills Parkway(Missing Link) From US-321 near Walland to US-321 near Wears Valley (Joint Project with National Park Service) (IA)</t>
  </si>
  <si>
    <t>Foothills Parkway</t>
  </si>
  <si>
    <t>Blount, Sevier</t>
  </si>
  <si>
    <t>NH-115(60) (05005-3251-14)</t>
  </si>
  <si>
    <t>Widen from four to six lanes</t>
  </si>
  <si>
    <t>From SR-73 (Lamar Alexander Pkwy) to SR-35 (Hall Road) (IA)</t>
  </si>
  <si>
    <t>79I02400093</t>
  </si>
  <si>
    <t>Lamar Ave. Bridge over Ramps from I-240 &amp; SR-4 (IA)</t>
  </si>
  <si>
    <t>BR-NH-57(78) (79028-3272-94)</t>
  </si>
  <si>
    <t>79SR0570001</t>
  </si>
  <si>
    <t>(Poplar Avenue), Bridge over Cypress Creek, LM 2.72 (IA)</t>
  </si>
  <si>
    <t>BR-STP-3(148) (79017-3295-94)</t>
  </si>
  <si>
    <t>79SR0030029</t>
  </si>
  <si>
    <t>(Thomas Street), Bridge over CNIC Railroad, LM 16.44 (IA)</t>
  </si>
  <si>
    <t>BR-NH-14(65) (79224-3209-94)</t>
  </si>
  <si>
    <t>79SR0140025</t>
  </si>
  <si>
    <t>Jackson Avenue Bridge over Harrison Creek, LM 19.12 (IA)</t>
  </si>
  <si>
    <t>660A2830003</t>
  </si>
  <si>
    <t>Town and Country Rd. Bridge over Branch (IA)</t>
  </si>
  <si>
    <t>0A283</t>
  </si>
  <si>
    <t>Town and Country</t>
  </si>
  <si>
    <t>660A0570001</t>
  </si>
  <si>
    <t>Cherry Rd. Bridge over Branch (IA)</t>
  </si>
  <si>
    <t>Cherry</t>
  </si>
  <si>
    <t>660A0470001</t>
  </si>
  <si>
    <t>Pate Rd. Bridge over Davidson Creek (IA)</t>
  </si>
  <si>
    <t>Pate</t>
  </si>
  <si>
    <t>66015280003</t>
  </si>
  <si>
    <t>Phesbus Rd. Bridge over Davidson Creek (IA)</t>
  </si>
  <si>
    <t>01528</t>
  </si>
  <si>
    <t>Phesbus</t>
  </si>
  <si>
    <t>State Funded (91SAB1-S3-009)</t>
  </si>
  <si>
    <t>910A3870001</t>
  </si>
  <si>
    <t>Cromwell Ridge Rd. Bridge over Bear Creek (IA)</t>
  </si>
  <si>
    <t>0A387</t>
  </si>
  <si>
    <t>Cromwell Ridge</t>
  </si>
  <si>
    <t>66S81650003</t>
  </si>
  <si>
    <t>S. Bluff Rd. Bridge over Browns Creek (IA)</t>
  </si>
  <si>
    <t>01433</t>
  </si>
  <si>
    <t>S.Bluff</t>
  </si>
  <si>
    <t>State Funded (91SAB1-S8-010)</t>
  </si>
  <si>
    <t>910A2800001</t>
  </si>
  <si>
    <t>Hill Pkwy. Bridge over Butler Creek (IA)</t>
  </si>
  <si>
    <t>0A280</t>
  </si>
  <si>
    <t>910A1410001</t>
  </si>
  <si>
    <t>Simmons Branch Rd. Bridge over Simmons Branch (IA)</t>
  </si>
  <si>
    <t>0A141</t>
  </si>
  <si>
    <t>Simmons Branch</t>
  </si>
  <si>
    <t>91017670015</t>
  </si>
  <si>
    <t>Hurricane Creek Rd. Bridge over Hurricane Creek (IA)</t>
  </si>
  <si>
    <t>01767</t>
  </si>
  <si>
    <t>Hurricane Creek</t>
  </si>
  <si>
    <t>BR-NH-6(127) (83077-3219-94)</t>
  </si>
  <si>
    <t>83SR0060007</t>
  </si>
  <si>
    <t>(Nashville Pike) Bridge over West Fork Station Camp Creek, LM 9.84 in Gallatin (IA)</t>
  </si>
  <si>
    <t>BR-NH-6(128) (83077-3220-94)</t>
  </si>
  <si>
    <t>83SR0060009</t>
  </si>
  <si>
    <t>(Nashville Pike) Bridge over East Fork Station Camp Creek, LM 11.91 in Gallatin (IA)</t>
  </si>
  <si>
    <t>NH-386(20) (19180-3215-14, 83076-3252-14)</t>
  </si>
  <si>
    <t>Transit managed lanes and widening</t>
  </si>
  <si>
    <t>(Vietnam Veterans Blvd), From near I-65 to near SR-6 (US-31E) (Phase 1) (IA)</t>
  </si>
  <si>
    <t>Sharon Schutz</t>
  </si>
  <si>
    <t>55016570007</t>
  </si>
  <si>
    <t>Butler Chapel Rd. Bridge over Indian Creek (IA)</t>
  </si>
  <si>
    <t>01657</t>
  </si>
  <si>
    <t>Butler Chapel</t>
  </si>
  <si>
    <t>810A3130003</t>
  </si>
  <si>
    <t>Upper Standing Rock Rd. Bridge over Terrapin Run Branch (IA)</t>
  </si>
  <si>
    <t>0A380</t>
  </si>
  <si>
    <t>810A3050001</t>
  </si>
  <si>
    <t>E. Fork Leatherwood Rd. Bridge over Harris Branch (IA)</t>
  </si>
  <si>
    <t>0A335</t>
  </si>
  <si>
    <t>81017970001</t>
  </si>
  <si>
    <t>Pleasant Hill Rd. Bridge over Blue Creek (IA)</t>
  </si>
  <si>
    <t>01797</t>
  </si>
  <si>
    <t>81S61120005</t>
  </si>
  <si>
    <t>Bumpus Mills Rd. Bridge over Morgan Branch (IA)</t>
  </si>
  <si>
    <t>00945</t>
  </si>
  <si>
    <t>NH-I-40-1(354) (57201-3151-44)</t>
  </si>
  <si>
    <t>ITS expansion</t>
  </si>
  <si>
    <t>ITS expansion along I-40 in the Jackson Area (IA)</t>
  </si>
  <si>
    <t>80I00400005</t>
  </si>
  <si>
    <t>Grant Hwy. Bridge over SR-141/I-40 (IA)</t>
  </si>
  <si>
    <t>"Caney Fork River" Welcome Center Renovation (IA)</t>
  </si>
  <si>
    <t>57016440007</t>
  </si>
  <si>
    <t>Westover Rd. Bridge over Overflow (IA)</t>
  </si>
  <si>
    <t>0A980</t>
  </si>
  <si>
    <t>Westover Rd</t>
  </si>
  <si>
    <t>80I00400021</t>
  </si>
  <si>
    <t>Bridge over Hickman Creek &amp; NFA A156 (IA)</t>
  </si>
  <si>
    <t>80I00400032</t>
  </si>
  <si>
    <t>Bridge over Caney Fork River (IA)</t>
  </si>
  <si>
    <t>State Funded (80SAB1-S3-018)</t>
  </si>
  <si>
    <t>800A0390003</t>
  </si>
  <si>
    <t>Friendship Hollow Ln. S., Bridge over Lankford Branch, LM 2.996 (IA)</t>
  </si>
  <si>
    <t>0A039</t>
  </si>
  <si>
    <t>Friendship Hollow Road</t>
  </si>
  <si>
    <t>57016440011</t>
  </si>
  <si>
    <t>57016440013</t>
  </si>
  <si>
    <t>800A0390001</t>
  </si>
  <si>
    <t>Friendship Hollow Ln. S., Bridge over Lankford Branch, LM 2.87 (IA)</t>
  </si>
  <si>
    <t>57016440009</t>
  </si>
  <si>
    <t>Westover Rd. Bridge over Anderson Branch (IA)</t>
  </si>
  <si>
    <t>800A0280001</t>
  </si>
  <si>
    <t>Old Kemp Hollow Ln. Bridge over Peyton Creek (IA)</t>
  </si>
  <si>
    <t>0A028</t>
  </si>
  <si>
    <t>80020840005</t>
  </si>
  <si>
    <t>Gladice Rd. Bridge over Branch (IA)</t>
  </si>
  <si>
    <t>570A6030001</t>
  </si>
  <si>
    <t>1st St. Bridge over Anderson Branch (IA)</t>
  </si>
  <si>
    <t>0A603</t>
  </si>
  <si>
    <t>BR-STP-16(58) (75008-3209-94)</t>
  </si>
  <si>
    <t>75SR0160009</t>
  </si>
  <si>
    <t>Bridge over Kelly Creek, LM 4.79 in Eagleville</t>
  </si>
  <si>
    <t>570A5380001</t>
  </si>
  <si>
    <t>Hicks Ave. Bridge over Bond Creek (IA)</t>
  </si>
  <si>
    <t>0A538</t>
  </si>
  <si>
    <t>Hicks Ave</t>
  </si>
  <si>
    <t>BR-STP-99(60) (75020-3220-94)</t>
  </si>
  <si>
    <t>75S61900001</t>
  </si>
  <si>
    <t>(Bradyville Pike), Bridge over Murray Creek, LM 28.66 (IA)</t>
  </si>
  <si>
    <t>570A3860005</t>
  </si>
  <si>
    <t>Vinson Rd. Bridge over Overflow (IA)</t>
  </si>
  <si>
    <t>Vinson Rd</t>
  </si>
  <si>
    <t>Interchange Improvements Exit 80</t>
  </si>
  <si>
    <t>Interchange Improvements Exits 78</t>
  </si>
  <si>
    <t>Interchange Improvements Exit 74</t>
  </si>
  <si>
    <t>Widening from 2 to 4 lanes</t>
  </si>
  <si>
    <t>From New Hall Road to Charles Drive (IA)</t>
  </si>
  <si>
    <t>Ramp Improvements Exit 19 and 24 (IA)</t>
  </si>
  <si>
    <t>740A4800001</t>
  </si>
  <si>
    <t>Kinneys School Rd. Bridge over Sulphur Fork Creek (IA)</t>
  </si>
  <si>
    <t>Kinneys School</t>
  </si>
  <si>
    <t>(Lynchburg Highway), From Riddle Road to Five Points Road (IA)</t>
  </si>
  <si>
    <t>Konner Spradlin</t>
  </si>
  <si>
    <t>570A3640001</t>
  </si>
  <si>
    <t>Agins Rd. Bridge over Overflow (IA)</t>
  </si>
  <si>
    <t>0A364</t>
  </si>
  <si>
    <t>Agins Rd</t>
  </si>
  <si>
    <t>State Funded (57SAB1-S3-008)</t>
  </si>
  <si>
    <t>570A3100001</t>
  </si>
  <si>
    <t>John Brown Rd. Bridge over Branch (IA)</t>
  </si>
  <si>
    <t>0A310</t>
  </si>
  <si>
    <t>John Brown Rd</t>
  </si>
  <si>
    <t>BR-STP-353(12) (90023-3225-94)</t>
  </si>
  <si>
    <t>90S24520005</t>
  </si>
  <si>
    <t>(Old SR-34), Bridge over Little Limestone Creek, LM 11.72 (IA)</t>
  </si>
  <si>
    <t>SR-353</t>
  </si>
  <si>
    <t>"Clarksville" Welcome Center Renovation (IA)</t>
  </si>
  <si>
    <t>90013690001</t>
  </si>
  <si>
    <t>Austin Springs Rd. Bridge over Watauga River (IA)</t>
  </si>
  <si>
    <t>0C900</t>
  </si>
  <si>
    <t>Austin Springs</t>
  </si>
  <si>
    <t>WIDEN INTERSTATE FROM 4 LANES TO 6 LANES</t>
  </si>
  <si>
    <t>From TN State Line to SR-76 (Exit 11) (IA)</t>
  </si>
  <si>
    <t>900B4350001</t>
  </si>
  <si>
    <t>Magnolia Ext. Bridge over CSX Railroad (IA)</t>
  </si>
  <si>
    <t>0B435</t>
  </si>
  <si>
    <t>57M30580001</t>
  </si>
  <si>
    <t>Jackson St. Bridge over West Tennessee RR (IA)</t>
  </si>
  <si>
    <t>03058</t>
  </si>
  <si>
    <t>State Funded (90SAB1-S3-006)</t>
  </si>
  <si>
    <t>900A9700001</t>
  </si>
  <si>
    <t>Mill St. Bridge over Little Limestone Creek (IA)</t>
  </si>
  <si>
    <t>0A970</t>
  </si>
  <si>
    <t>900A9180001</t>
  </si>
  <si>
    <t>Jarrett Rd. Bridge over Branch (IA)</t>
  </si>
  <si>
    <t>0A918</t>
  </si>
  <si>
    <t>Jarrett</t>
  </si>
  <si>
    <t>State Funded (90SAB1-S3-007)</t>
  </si>
  <si>
    <t>900A8730001</t>
  </si>
  <si>
    <t>Garland Rd. Bridge over Limestone Creek (IA)</t>
  </si>
  <si>
    <t>0A873</t>
  </si>
  <si>
    <t>Garland</t>
  </si>
  <si>
    <t>57SR0010023</t>
  </si>
  <si>
    <t>Airways Blvd. Bridge over Branch (IA)</t>
  </si>
  <si>
    <t>03043</t>
  </si>
  <si>
    <t>Airways Blvd</t>
  </si>
  <si>
    <t>900A6740001</t>
  </si>
  <si>
    <t>New St. Bridge over Brush Creek (IA)</t>
  </si>
  <si>
    <t>0A674</t>
  </si>
  <si>
    <t>90039600003</t>
  </si>
  <si>
    <t>Milligan Hwy. Bridge over CSX Railroad (IA)</t>
  </si>
  <si>
    <t>03960</t>
  </si>
  <si>
    <t>90013520005</t>
  </si>
  <si>
    <t>Bowmantown Rd. Bridge over Carson Creek (IA)</t>
  </si>
  <si>
    <t>Bowmantown</t>
  </si>
  <si>
    <t>State Funded (87SAB1-S3-008)</t>
  </si>
  <si>
    <t>870A1560003</t>
  </si>
  <si>
    <t>Beard Valley Rd. Bridge over Raccoon Creek (IA)</t>
  </si>
  <si>
    <t>0A156</t>
  </si>
  <si>
    <t>Beard Valley</t>
  </si>
  <si>
    <t>State Funded (87SAB1-S3-009)</t>
  </si>
  <si>
    <t>870A1560005</t>
  </si>
  <si>
    <t>Johnson Rd. Bridge over N Fork Bull Run Creek (IA)</t>
  </si>
  <si>
    <t>State Funded (87SAB1-S3-007)</t>
  </si>
  <si>
    <t>870A1280001</t>
  </si>
  <si>
    <t>Little Tater Valley Rd. Bridge over Bull Run Creek (IA)</t>
  </si>
  <si>
    <t>0A128</t>
  </si>
  <si>
    <t>Little Tater Valley Road</t>
  </si>
  <si>
    <t>BR-STP-107(28) (86006-3235-94)</t>
  </si>
  <si>
    <t>86SR1070007</t>
  </si>
  <si>
    <t>(Unicoi Drive), Bridge over North Indian Creek, LM 5.22 in Erwin. (IA)</t>
  </si>
  <si>
    <t>State Funded (86SAB1-S3-007)</t>
  </si>
  <si>
    <t>860A6010001</t>
  </si>
  <si>
    <t>Locust Ln. Bridge over South Indian Creek (IA)</t>
  </si>
  <si>
    <t>0A601</t>
  </si>
  <si>
    <t>Locust Lane</t>
  </si>
  <si>
    <t>490A3160007</t>
  </si>
  <si>
    <t>John Moorer Rd. Bridge over overflow (IA)</t>
  </si>
  <si>
    <t>John Moorer Road</t>
  </si>
  <si>
    <t>490A2910007</t>
  </si>
  <si>
    <t>Parchman Rd. Bridge over Branch (IA)</t>
  </si>
  <si>
    <t>Parchman Rd</t>
  </si>
  <si>
    <t>State Funded (49SAB1-S3-022)</t>
  </si>
  <si>
    <t>490A2570005</t>
  </si>
  <si>
    <t>Coon Dance Rd. Bridge over Branch (IA)</t>
  </si>
  <si>
    <t>0A257</t>
  </si>
  <si>
    <t>Coon Dance Rd</t>
  </si>
  <si>
    <t>State Funded (86SAB1-S3-008)</t>
  </si>
  <si>
    <t>860A0480001</t>
  </si>
  <si>
    <t>Hensley Rd. Bridge over S Indian Creek (IA)</t>
  </si>
  <si>
    <t>Hensley Road</t>
  </si>
  <si>
    <t>Widen existing Bethel Drive, Carden Hollow Road, and Walnut Hill Road to 12 foot lanes and 10 foot shoulders.  Widen Exide Drive and SR-126 to 3-12 foot lanes with 10 foot shoulders.</t>
  </si>
  <si>
    <t>From US 11E (SR 34) Near Bristol Motor Speedway to US 11W(SR 1) Near Pinnacle Parkway (IA)</t>
  </si>
  <si>
    <t>630A3940001</t>
  </si>
  <si>
    <t>Akin Rd bridge over Louise Creek (IA)</t>
  </si>
  <si>
    <t>0A394</t>
  </si>
  <si>
    <t>Akin</t>
  </si>
  <si>
    <t>BR-NH-36(69) (82006-3290-94)</t>
  </si>
  <si>
    <t>82SR0360008</t>
  </si>
  <si>
    <t>(Fort Henry Drive), Bridge over South Holston River LM 5.03 (LL) (IA)</t>
  </si>
  <si>
    <t>BR-NH-36(68) (82006-3289-94)</t>
  </si>
  <si>
    <t>82SR0360007</t>
  </si>
  <si>
    <t>(Fort Henry Drive), Bridge over South Holston River, LM 5.02 (RL) (IA)</t>
  </si>
  <si>
    <t>82SR0932003</t>
  </si>
  <si>
    <t>Industry Dr. Bridge over Reedy Creek (IA)</t>
  </si>
  <si>
    <t>State Funded (49SAB1-S3-021)</t>
  </si>
  <si>
    <t>490A2570003</t>
  </si>
  <si>
    <t>State Funded (63SAB1-S3-006)</t>
  </si>
  <si>
    <t>63018880001</t>
  </si>
  <si>
    <t>Shady Grove Rd over McAdoo Creek (IA)</t>
  </si>
  <si>
    <t>01888</t>
  </si>
  <si>
    <t>Shady Grove</t>
  </si>
  <si>
    <t>63018630001</t>
  </si>
  <si>
    <t>Cooper Creek Rd bridge over branch (IA)</t>
  </si>
  <si>
    <t>01863</t>
  </si>
  <si>
    <t>63018610001</t>
  </si>
  <si>
    <t>Budds Creek Rd bridge over Budds Creek (IA)</t>
  </si>
  <si>
    <t>01861</t>
  </si>
  <si>
    <t>Budds Creek</t>
  </si>
  <si>
    <t>State Funded (63SAB1-S3-005)</t>
  </si>
  <si>
    <t>63S62690001</t>
  </si>
  <si>
    <t>Dotsonville Rd bridge over Cummings Creek (IA)</t>
  </si>
  <si>
    <t>00975</t>
  </si>
  <si>
    <t>Dotsonville</t>
  </si>
  <si>
    <t>490A1420005</t>
  </si>
  <si>
    <t>Key Corner Rd. Bridge over Branch (IA)</t>
  </si>
  <si>
    <t>0A142</t>
  </si>
  <si>
    <t>Key Corner Rd</t>
  </si>
  <si>
    <t>490A1210003</t>
  </si>
  <si>
    <t>Dee Web Rd. Bridge over Knob Creek (IA)</t>
  </si>
  <si>
    <t>Dee Web Rd</t>
  </si>
  <si>
    <t>600A0260001</t>
  </si>
  <si>
    <t>Jones Valley Rd bridge over branch (IA)</t>
  </si>
  <si>
    <t>0B625</t>
  </si>
  <si>
    <t>State Funded (60SAB1-S3-008)</t>
  </si>
  <si>
    <t>60009700011</t>
  </si>
  <si>
    <t>Old Sowell Mill Pk bridge over Cedar Creek (IA)</t>
  </si>
  <si>
    <t>0B310</t>
  </si>
  <si>
    <t>State Funded (49SAB1-S3-020)</t>
  </si>
  <si>
    <t>490A0940001</t>
  </si>
  <si>
    <t>Sutton Rd. Bridge over Branch (IA)</t>
  </si>
  <si>
    <t>0A094</t>
  </si>
  <si>
    <t>Sutton Rd</t>
  </si>
  <si>
    <t>600B0210001</t>
  </si>
  <si>
    <t>Craig Bridge Rd bridge over Duck River (IA)</t>
  </si>
  <si>
    <t>0B021</t>
  </si>
  <si>
    <t>Cane Ridge</t>
  </si>
  <si>
    <t>49S82160003</t>
  </si>
  <si>
    <t>Lawrence Rd. Bridge over Sumrow Creek (IA)</t>
  </si>
  <si>
    <t>00823</t>
  </si>
  <si>
    <t>Lawrence Rd</t>
  </si>
  <si>
    <t>Intelligent Transportation System Expansion.</t>
  </si>
  <si>
    <t>ITS Expansion along I-81 between I-26 (Exit 57) Interchange and Virginia State Line (IA)</t>
  </si>
  <si>
    <t>49F00110011</t>
  </si>
  <si>
    <t>Twin Rivers Rd. Bridge over Overflow at LM 2.66 (IA)</t>
  </si>
  <si>
    <t>00821</t>
  </si>
  <si>
    <t>Twin Rivers Rd</t>
  </si>
  <si>
    <t>600A4240003</t>
  </si>
  <si>
    <t>Curry Branch Rd bridge over Baptist Creek (IA)</t>
  </si>
  <si>
    <t>0A424</t>
  </si>
  <si>
    <t>Curry Branch</t>
  </si>
  <si>
    <t>820C8350001</t>
  </si>
  <si>
    <t>Henry Rd. Bridge over Muddy Creek (IA)</t>
  </si>
  <si>
    <t>0C835</t>
  </si>
  <si>
    <t>600A4120001</t>
  </si>
  <si>
    <t>Roy Thompson Rd bridge over Dog Branch (IA)</t>
  </si>
  <si>
    <t>0A412</t>
  </si>
  <si>
    <t>Roy Thompson</t>
  </si>
  <si>
    <t>49F00110005</t>
  </si>
  <si>
    <t>Twin Rivers Rd. Bridge over Overflow at LM 2.32 (IA)</t>
  </si>
  <si>
    <t>820C5340001</t>
  </si>
  <si>
    <t>Meadow Brooke Ln. Bridge over Reedy Creek (IA)</t>
  </si>
  <si>
    <t>0C534</t>
  </si>
  <si>
    <t>Widen Existing 2-Lane to 2 12-Foot Travel Lanes, 8-Foot Shoulders Compatible with Pedestrian and Bicycle use, and Spot Improvement at Intersections</t>
  </si>
  <si>
    <t>From SR-78 to SR-22 (IA)</t>
  </si>
  <si>
    <t>Lake, Obion</t>
  </si>
  <si>
    <t>820C4730001</t>
  </si>
  <si>
    <t>Reedy Creek Ln. Bridge over Reedy Creek (IA)</t>
  </si>
  <si>
    <t>0C473</t>
  </si>
  <si>
    <t>820B4190001</t>
  </si>
  <si>
    <t>Old Blair Gap Rd. Bridge over Walker Fort Creek (IA)</t>
  </si>
  <si>
    <t>0B419</t>
  </si>
  <si>
    <t>41F04700001</t>
  </si>
  <si>
    <t>Goodrich Rd. Bridge over Branch (IA)</t>
  </si>
  <si>
    <t>00961</t>
  </si>
  <si>
    <t>Goodrich Rd</t>
  </si>
  <si>
    <t>820A8390001</t>
  </si>
  <si>
    <t>Wyatt Hollow Rd. Bridge over Harpers Creek (IA)</t>
  </si>
  <si>
    <t>0A839</t>
  </si>
  <si>
    <t>State Funded (82SAB1-S3-003)</t>
  </si>
  <si>
    <t>820A3530001</t>
  </si>
  <si>
    <t>Old Carden Hollow Rd. Bridge over Back Creek (IA)</t>
  </si>
  <si>
    <t>0A353</t>
  </si>
  <si>
    <t>Old Carden Hollow Road</t>
  </si>
  <si>
    <t>82039300001</t>
  </si>
  <si>
    <t>State St. Bridge over Beaver Creek (IA)</t>
  </si>
  <si>
    <t>03930</t>
  </si>
  <si>
    <t>82026400005</t>
  </si>
  <si>
    <t>Fordtown Rd. Bridge over CSX Railroad (IA)</t>
  </si>
  <si>
    <t>02640</t>
  </si>
  <si>
    <t>State Funded (82SAB1-S3-005)</t>
  </si>
  <si>
    <t>820A2210003</t>
  </si>
  <si>
    <t>Devault Bridge Rd. Bridge over Muddy Creek (IA)</t>
  </si>
  <si>
    <t>02599</t>
  </si>
  <si>
    <t>State Funded (82SAB1-S3-004)</t>
  </si>
  <si>
    <t>82SR0370003</t>
  </si>
  <si>
    <t>Old SR-37 Bridge over Indian Creek (IA)</t>
  </si>
  <si>
    <t>01392</t>
  </si>
  <si>
    <t>Old SR-37</t>
  </si>
  <si>
    <t>82S25120009</t>
  </si>
  <si>
    <t>Muddy Creek Rd. Bridge over Booher Creek (IA)</t>
  </si>
  <si>
    <t>01375</t>
  </si>
  <si>
    <t>State Funded (60SAB1-S3-016)</t>
  </si>
  <si>
    <t>600A3810001</t>
  </si>
  <si>
    <t>Arrow Mines Rd bridge over Sugar Creek (IA)</t>
  </si>
  <si>
    <t>0A381</t>
  </si>
  <si>
    <t>Arrow Mines</t>
  </si>
  <si>
    <t>400A4340001</t>
  </si>
  <si>
    <t>Hagler Ridge Rd. Bridge over Clendon Creek (IA)</t>
  </si>
  <si>
    <t>0A434</t>
  </si>
  <si>
    <t>Hagler Ridge Rd</t>
  </si>
  <si>
    <t>600A3260005</t>
  </si>
  <si>
    <t>Martin Hollow Rd bridge over South FK Fountain Creek (IA)</t>
  </si>
  <si>
    <t>0A326</t>
  </si>
  <si>
    <t>State Funded (78SAB1-S3-007)</t>
  </si>
  <si>
    <t>780A8520001</t>
  </si>
  <si>
    <t>Spruce Ln. Bridge over Roaring Fork Creek (IA)</t>
  </si>
  <si>
    <t>0A852</t>
  </si>
  <si>
    <t>Spruce Lane</t>
  </si>
  <si>
    <t>600A3260001</t>
  </si>
  <si>
    <t>Martin hollow Rd bridge over Campbell Station Branch (IA)</t>
  </si>
  <si>
    <t>State Funded (76SAB1-S3-008)</t>
  </si>
  <si>
    <t>760A1020001</t>
  </si>
  <si>
    <t>Stanley Creek Rd. Bridge over Stanley Creek (IA)</t>
  </si>
  <si>
    <t>0A450</t>
  </si>
  <si>
    <t>Stanley Creek Road</t>
  </si>
  <si>
    <t>600A1890001</t>
  </si>
  <si>
    <t>Daimwood Rd bridge over Cedar Creek (IA)</t>
  </si>
  <si>
    <t>0A189</t>
  </si>
  <si>
    <t>State Funded (76SAB1-S3-012)</t>
  </si>
  <si>
    <t>760A2830001</t>
  </si>
  <si>
    <t>Black Creek Rd. Bridge over Branch (IA)</t>
  </si>
  <si>
    <t>600A1770001</t>
  </si>
  <si>
    <t>Carpenter Bridge Rd bridge over Pumpkin Creek (IA)</t>
  </si>
  <si>
    <t>600A1630001</t>
  </si>
  <si>
    <t>Martin Dr bridge over Lytle Creek (IA)</t>
  </si>
  <si>
    <t>0A163</t>
  </si>
  <si>
    <t>State Funded (60SAB1-S3-013)</t>
  </si>
  <si>
    <t>60019030003</t>
  </si>
  <si>
    <t>Cranford Hollow Rd bridge over Branch (IA)</t>
  </si>
  <si>
    <t>Cranford Hollow Road</t>
  </si>
  <si>
    <t>60019050003</t>
  </si>
  <si>
    <t>Roberts Bend Rd bridge over Duck River (IA)</t>
  </si>
  <si>
    <t>0A064</t>
  </si>
  <si>
    <t>Roberts Bend Road</t>
  </si>
  <si>
    <t>60019050005</t>
  </si>
  <si>
    <t>Roberts Bend Ln bridge over Knob Creek (IA)</t>
  </si>
  <si>
    <t>600A1670001</t>
  </si>
  <si>
    <t>Mt Olivet Rd bridge over Bear Creek (IA)</t>
  </si>
  <si>
    <t>04624</t>
  </si>
  <si>
    <t>Mt. Olivet Road</t>
  </si>
  <si>
    <t>400A0720001</t>
  </si>
  <si>
    <t>Goldston Springs Rd. Bridge over Clear Creek (IA)</t>
  </si>
  <si>
    <t>0A072</t>
  </si>
  <si>
    <t>Goldston Springs Rd</t>
  </si>
  <si>
    <t>60K31940001</t>
  </si>
  <si>
    <t>North James M Campbell Blvd bridge over Tennessee Southern RR (IA)</t>
  </si>
  <si>
    <t>03194</t>
  </si>
  <si>
    <t>400A0580001</t>
  </si>
  <si>
    <t>Birds Creek Rd. Bridge over Birds Creek (IA)</t>
  </si>
  <si>
    <t>0A058</t>
  </si>
  <si>
    <t>Birds Creek Rd</t>
  </si>
  <si>
    <t>Lawrenceburg Hwy bridge over Rattlesnake Falls Branch (IA)</t>
  </si>
  <si>
    <t>State Funded (76SAB1-S3-007)</t>
  </si>
  <si>
    <t>760A0400007</t>
  </si>
  <si>
    <t>O and W Rd. Bridge over Pine Creek (IA)</t>
  </si>
  <si>
    <t>0A040</t>
  </si>
  <si>
    <t>O and W Rd.</t>
  </si>
  <si>
    <t>390A3270001</t>
  </si>
  <si>
    <t>Dyer Rd. Bridge over Middle Prong Doe Creek (IA)</t>
  </si>
  <si>
    <t>0A327</t>
  </si>
  <si>
    <t>Dyer Rd</t>
  </si>
  <si>
    <t>390A2660001</t>
  </si>
  <si>
    <t>Rock Hill Rd. Bridge over Haley Creek (IA)</t>
  </si>
  <si>
    <t>0A266</t>
  </si>
  <si>
    <t>Rock Hill Rd</t>
  </si>
  <si>
    <t>State Funded (76SAB1-S3-010)</t>
  </si>
  <si>
    <t>76S26330001</t>
  </si>
  <si>
    <t>Niggs Creek Rd. Bridge over Southern Railway (IA)</t>
  </si>
  <si>
    <t>02400</t>
  </si>
  <si>
    <t>73I00400003</t>
  </si>
  <si>
    <t>Scenic Dr. Bridge over I-40 (IA)</t>
  </si>
  <si>
    <t>65SR0290033</t>
  </si>
  <si>
    <t>Morgan County Hwy. Bridge over Massingale Creek (IA)</t>
  </si>
  <si>
    <t>From Rock Bridge Road in Morgan County to near SR-61 in Roane County (IA)</t>
  </si>
  <si>
    <t>Morgan, Roane</t>
  </si>
  <si>
    <t>STP-62(53) (65005-3237-14)</t>
  </si>
  <si>
    <t>(Knoxville Highway), From SR-116 to Rock Bridge Road (IA)</t>
  </si>
  <si>
    <t>(Knoxville Highway), From Petit Lane to SR-116 (IA)</t>
  </si>
  <si>
    <t>BR-STP-116(25) (65006-3221-94)</t>
  </si>
  <si>
    <t>65SR1160003</t>
  </si>
  <si>
    <t>(Petros Hwy), Bridge over Stockstill Creek, LM 2.26 (IA)</t>
  </si>
  <si>
    <t>Bigbyville Rd bridge over Little Bigby Creek (IA)</t>
  </si>
  <si>
    <t>Howard Bridge Rd bridge over Duck River (IA)</t>
  </si>
  <si>
    <t>01897</t>
  </si>
  <si>
    <t>650A2640001</t>
  </si>
  <si>
    <t>Frozen Head State Park Rd. Bridge over Flat Fork Creek (IA)</t>
  </si>
  <si>
    <t>Frozen Head State Park</t>
  </si>
  <si>
    <t>390A2380001</t>
  </si>
  <si>
    <t>Wake Forest Rd. Bridge over Big Hurricane Drainage (IA)</t>
  </si>
  <si>
    <t>0A238</t>
  </si>
  <si>
    <t>Wake Forest Rd</t>
  </si>
  <si>
    <t>BR-STP-130(26) (59015-3212-94)</t>
  </si>
  <si>
    <t>59SR1300001</t>
  </si>
  <si>
    <t>(High Street) Bridge over Cane Creek, LM 0.04 in Petersburg (IA)</t>
  </si>
  <si>
    <t>Marshall, Lincoln</t>
  </si>
  <si>
    <t>Various Safety Projects (IA)</t>
  </si>
  <si>
    <t>56020870003</t>
  </si>
  <si>
    <t>Sycamore Valley Rd bridge over Branch (IA)</t>
  </si>
  <si>
    <t>02087</t>
  </si>
  <si>
    <t>Sycamore Valley Rd</t>
  </si>
  <si>
    <t>650A1530005</t>
  </si>
  <si>
    <t>Hebbertburg Rd. Bridge over Island Creek (IA)</t>
  </si>
  <si>
    <t>Hebbertburg</t>
  </si>
  <si>
    <t>BR-NH-2(259) (62003-3224-94)</t>
  </si>
  <si>
    <t>62SR0020001</t>
  </si>
  <si>
    <t>(South Main Street) Bridge over Sweetwater Creek, LM 2.28  (IA)</t>
  </si>
  <si>
    <t>State Funded (52SAB1-S3-009)</t>
  </si>
  <si>
    <t>520A1870005</t>
  </si>
  <si>
    <t>Providence Rd bridge over Mulberry Creek (IA)</t>
  </si>
  <si>
    <t>Providence Rd</t>
  </si>
  <si>
    <t>State Funded (62SAB1-S3-006)</t>
  </si>
  <si>
    <t>62023440001</t>
  </si>
  <si>
    <t>BR-I-40-7(180) (53001-3227-94)</t>
  </si>
  <si>
    <t>53I00400013</t>
  </si>
  <si>
    <t>Being developed under 124480.00</t>
  </si>
  <si>
    <t>Bridge over I-75 NBL, LM 4.51 (IA)</t>
  </si>
  <si>
    <t>From Pond Creek Road (SR-323) to the I-40/I-75 Junction (IA)</t>
  </si>
  <si>
    <t>360A2920001</t>
  </si>
  <si>
    <t>First Pittsburg Dr. Bridge over Mud Creek (IA)</t>
  </si>
  <si>
    <t>0A292</t>
  </si>
  <si>
    <t>First Pittsburg Dr</t>
  </si>
  <si>
    <t>53I00750021</t>
  </si>
  <si>
    <t>Sugar Limb Rd. Bridge over I-75 (IA)</t>
  </si>
  <si>
    <t>01251</t>
  </si>
  <si>
    <t>Sugar Limb Rd</t>
  </si>
  <si>
    <t>NH-I-40-8(172) (47100-3117-44, 78100-3118-44)</t>
  </si>
  <si>
    <t>ITS Expansion From Near Strawberry Plains Pike (Exit 398) Interchange to Near SR-66 (Sevierville, Exit 407) Interchange (IA)</t>
  </si>
  <si>
    <t>Knox, Sevier</t>
  </si>
  <si>
    <t>(Oak Ridge Hwy), From near SR-131 to near Schaad Road (IA)</t>
  </si>
  <si>
    <t>47S24060003</t>
  </si>
  <si>
    <t>(S. Northshore Dr.), Bridge over Sinking Creek (IA)</t>
  </si>
  <si>
    <t>520A1650001</t>
  </si>
  <si>
    <t>Providence Rd bridge over Branch (IA)</t>
  </si>
  <si>
    <t>0A165</t>
  </si>
  <si>
    <t>State Funded (52SAB1-S3-008)</t>
  </si>
  <si>
    <t>520A1760001</t>
  </si>
  <si>
    <t>Steelman Rd bridge over East Fork Mulberry Creek (IA)</t>
  </si>
  <si>
    <t>0A001</t>
  </si>
  <si>
    <t>Steelman Rd</t>
  </si>
  <si>
    <t>360A0810001</t>
  </si>
  <si>
    <t>Hurricane Dr. Bridge over Drainage Ditch (IA)</t>
  </si>
  <si>
    <t>Hurrican Dr</t>
  </si>
  <si>
    <t>360A0480001</t>
  </si>
  <si>
    <t>Marshall Dr. Bridge over Chalk Creek (IA)</t>
  </si>
  <si>
    <t>Marshall Dr</t>
  </si>
  <si>
    <t>State Funded (51SAB1-S3-005)</t>
  </si>
  <si>
    <t>510A0980001</t>
  </si>
  <si>
    <t>Sickler Rd bridge over Buffalo River (IA)</t>
  </si>
  <si>
    <t>0A098</t>
  </si>
  <si>
    <t>Sickler Rd</t>
  </si>
  <si>
    <t>36027020001</t>
  </si>
  <si>
    <t>Big Ivy Rd. Bridge over Whites Creek (IA)</t>
  </si>
  <si>
    <t>02702</t>
  </si>
  <si>
    <t>Big Ivy Rd</t>
  </si>
  <si>
    <t>Fellowship Rd. Bridge over Middleton Creek (IA)</t>
  </si>
  <si>
    <t>01754</t>
  </si>
  <si>
    <t>Widening 2 lanes to 4 lanes with median and; or center turn lane, including bicycle; pedestrian facilities</t>
  </si>
  <si>
    <t>(East Emory Road), From near SR-33 to near SR-331 (IA)</t>
  </si>
  <si>
    <t>43I00400011</t>
  </si>
  <si>
    <t>Bridge over Buffalo River, LM 6.26 (IA) (being done under PIN 124452.00)</t>
  </si>
  <si>
    <t>ITS expansion includes the deployment of CCTV cameras at critical interchanges. Install power and communications infrastructure and at least 2 CCTV cameras at each interchange.</t>
  </si>
  <si>
    <t>From Near MM 109.6 to Near SR-61 (Exit 122) (IA)</t>
  </si>
  <si>
    <t>Knox, Anderson</t>
  </si>
  <si>
    <t>NH/STP-M-I-75-3(192) (47006-3170-44)</t>
  </si>
  <si>
    <t>Reconfigure interchange to a Diverging Diamond Interchange to improve capacity, safety and operations</t>
  </si>
  <si>
    <t>Interchange at SR-131 (Exit 112, Emory Road) (IA)</t>
  </si>
  <si>
    <t>From near SR-131 (near Emory Road) to near SR-170 (near Raccoon Valley Road) (IA)</t>
  </si>
  <si>
    <t>State Funded (43455-3434-04)</t>
  </si>
  <si>
    <t>43I00400015</t>
  </si>
  <si>
    <t>Crockett Murphree Lane, Bridge over NFA 0A281 and I-40 (IA)</t>
  </si>
  <si>
    <t>0A281</t>
  </si>
  <si>
    <t>Crockett Murphree Lane</t>
  </si>
  <si>
    <t>35SR1250037</t>
  </si>
  <si>
    <t>(Silerton Rd.) Bridge over Branch (IA)</t>
  </si>
  <si>
    <t>State Funded (43455-3433-04)</t>
  </si>
  <si>
    <t>430A2790001</t>
  </si>
  <si>
    <t>Weed Lane, Bridge over Blue Creek, LM 0.17 (IA)</t>
  </si>
  <si>
    <t>Weed Lane</t>
  </si>
  <si>
    <t>Interchange reconstruction along with addition of auxiliary lanes in each direction on I-75</t>
  </si>
  <si>
    <t>Interchange at I-640/275 (Sharps Gap) (IA)</t>
  </si>
  <si>
    <t>430A2390001</t>
  </si>
  <si>
    <t>Tumbling Creek Rd bridge over Tumbling Creek (IA)</t>
  </si>
  <si>
    <t>0A239</t>
  </si>
  <si>
    <t>Tumbling Creek Rd</t>
  </si>
  <si>
    <t>Interchange improvements on I-40W from I-275 to near SR-115 (US-129).</t>
  </si>
  <si>
    <t>Interchange at I-275 (I-40 Westbound Approach) (IA)</t>
  </si>
  <si>
    <t>47I00400054</t>
  </si>
  <si>
    <t>Bridge over I-40LL/17th. Street (IA)</t>
  </si>
  <si>
    <t>47I00400025</t>
  </si>
  <si>
    <t>Bridge over I-40/Wesley Rd. (IA)</t>
  </si>
  <si>
    <t>47I02750003</t>
  </si>
  <si>
    <t>Bridge over I-275/Elm Street (IA)</t>
  </si>
  <si>
    <t>430A2390005</t>
  </si>
  <si>
    <t>State Funded (43SAB1-S3-003)</t>
  </si>
  <si>
    <t>430A2230001</t>
  </si>
  <si>
    <t>Lee Ln bridge over Indian Creek (IA)</t>
  </si>
  <si>
    <t>Lee Ln</t>
  </si>
  <si>
    <t>430A1710001</t>
  </si>
  <si>
    <t>Smith Branch Rd bridge over White Oak Creek (IA)</t>
  </si>
  <si>
    <t>0A171</t>
  </si>
  <si>
    <t>Smith Branch Rd</t>
  </si>
  <si>
    <t>State Funded (46SAB1-S3-004)</t>
  </si>
  <si>
    <t>460A4090001</t>
  </si>
  <si>
    <t>Little Dry Run Rd. Bridge over Roan Creek (IA)</t>
  </si>
  <si>
    <t>Little Dry Run Rd</t>
  </si>
  <si>
    <t>430A1240001</t>
  </si>
  <si>
    <t>Patrick Rd bridge over White Oak Creek (IA)</t>
  </si>
  <si>
    <t>0A124</t>
  </si>
  <si>
    <t>Patrick Rd</t>
  </si>
  <si>
    <t>460A2960003</t>
  </si>
  <si>
    <t>Forge Creek Cir. Bridge over Forge Creek (IA)</t>
  </si>
  <si>
    <t>0A296</t>
  </si>
  <si>
    <t>Forge Creek Cir</t>
  </si>
  <si>
    <t>State Funded (46SAB1-S3-005)</t>
  </si>
  <si>
    <t>460A0640001</t>
  </si>
  <si>
    <t>Stage Coach Loop Bridge over Doe Creek (IA)</t>
  </si>
  <si>
    <t>Stage Coach Loop</t>
  </si>
  <si>
    <t>BR-STP-9(98) (45004-3244-94)</t>
  </si>
  <si>
    <t>45SR0090011</t>
  </si>
  <si>
    <t>Bridge over Koontz Creek, LM 14.24  (IA)</t>
  </si>
  <si>
    <t>BR-STP-9(97) (45004-3243-94)</t>
  </si>
  <si>
    <t>45SR0090009</t>
  </si>
  <si>
    <t>(East Meeting Street) Bridge over Rimmer Creek, LM 13.23 (IA)</t>
  </si>
  <si>
    <t>From approximately 1 mile west of I-40 Interchange to near SR-341 (Roy Messer Highway) (including an acceleration lane on I-40 WB) (IA)</t>
  </si>
  <si>
    <t>45I00810019</t>
  </si>
  <si>
    <t>Bridge over Ramp to I-40 Rt. Ln. Only (IA)</t>
  </si>
  <si>
    <t>450A8970001</t>
  </si>
  <si>
    <t>Seahorn Rd. Bridge over Lost Creek (IA)</t>
  </si>
  <si>
    <t>0A897</t>
  </si>
  <si>
    <t>Seahorn Rd</t>
  </si>
  <si>
    <t>350A3380001</t>
  </si>
  <si>
    <t>Howell Rd. Bridge over Wade Creek (IA)</t>
  </si>
  <si>
    <t>0A338</t>
  </si>
  <si>
    <t>Howell Rd</t>
  </si>
  <si>
    <t>43017940001</t>
  </si>
  <si>
    <t>Cuba Landing Rd bridge over North Fork Blue Creek (IA)</t>
  </si>
  <si>
    <t>01794</t>
  </si>
  <si>
    <t>Cuba Landing Rd</t>
  </si>
  <si>
    <t>43017790005</t>
  </si>
  <si>
    <t>Indian Creek Rd bridge over Hurricane Creek (IA)</t>
  </si>
  <si>
    <t>01779</t>
  </si>
  <si>
    <t>Indian Creek Rd</t>
  </si>
  <si>
    <t>From SR-13 to SR-46 (Safety improvements) (IA)</t>
  </si>
  <si>
    <t>State Funded (45SAB1-S3-006)</t>
  </si>
  <si>
    <t>450A5790001</t>
  </si>
  <si>
    <t>Carmichael Rd. Bridge over Long Creek (IA)</t>
  </si>
  <si>
    <t>0A579</t>
  </si>
  <si>
    <t>Carmichael Rd</t>
  </si>
  <si>
    <t>450A4820001</t>
  </si>
  <si>
    <t>Hebron Church Rd. Bridge over Dumplin Creek (IA)</t>
  </si>
  <si>
    <t>0A482</t>
  </si>
  <si>
    <t>Hebron Church Rd</t>
  </si>
  <si>
    <t>BR-STP-49(48) (42002-3213-94)</t>
  </si>
  <si>
    <t>42SR0490003</t>
  </si>
  <si>
    <t>(East Main Street) Bridge over Wells Creek, LM 5.87 in Erin (IA)</t>
  </si>
  <si>
    <t>State Funded (45SAB1-S3-004)</t>
  </si>
  <si>
    <t>450A0820001</t>
  </si>
  <si>
    <t>Day Rd. Bridge over Lost Creek (IA)</t>
  </si>
  <si>
    <t>0A082</t>
  </si>
  <si>
    <t>Day Rd</t>
  </si>
  <si>
    <t>45025160001</t>
  </si>
  <si>
    <t>Bell Rd. Bridge over Carter Creek (IA)</t>
  </si>
  <si>
    <t>02516</t>
  </si>
  <si>
    <t>State Funded (42SAB1-S3-007)</t>
  </si>
  <si>
    <t>420A0180001</t>
  </si>
  <si>
    <t>Hurricane Landing Rd bridge over Hurricane Creek (IA)</t>
  </si>
  <si>
    <t>0A018</t>
  </si>
  <si>
    <t>Hurricane Landing Rd</t>
  </si>
  <si>
    <t>State Funded (45SAB1-S3-007)</t>
  </si>
  <si>
    <t>45025100003</t>
  </si>
  <si>
    <t>Mine Rd. Bridge over Lost Creek (IA)</t>
  </si>
  <si>
    <t>02510</t>
  </si>
  <si>
    <t>Mine Rd</t>
  </si>
  <si>
    <t>BRZ-3500(46) (35946-3415-94)</t>
  </si>
  <si>
    <t>35S82320001</t>
  </si>
  <si>
    <t>Sain Road (00865), Bridge over Spring Creek, LM 13.07 (IA)</t>
  </si>
  <si>
    <t>00865</t>
  </si>
  <si>
    <t>Sain Road</t>
  </si>
  <si>
    <t>420A1450001</t>
  </si>
  <si>
    <t>Tank Hill Rd bridge over Erin Branch (IA)</t>
  </si>
  <si>
    <t>Tank Hill Rd</t>
  </si>
  <si>
    <t>270B0110001</t>
  </si>
  <si>
    <t>Northerns Chapel Rd. Bridge over Branch (IA)</t>
  </si>
  <si>
    <t>0B011</t>
  </si>
  <si>
    <t>Northerns Chapel Rd</t>
  </si>
  <si>
    <t>State Funded (45SAB1-S3-005)</t>
  </si>
  <si>
    <t>45025100001</t>
  </si>
  <si>
    <t>Witt Rd. Bridge over Long Creek, LM 0.130 (IA)</t>
  </si>
  <si>
    <t>02457</t>
  </si>
  <si>
    <t>Widen from 3 to 5 lanes</t>
  </si>
  <si>
    <t>From Near Abiff Road to Near Turkey Creek Road (IA) Section 1</t>
  </si>
  <si>
    <t>From Near SR-100 in Hickman County to Near Abiff Road in Dickson County (IA) Section 2</t>
  </si>
  <si>
    <t>Hickman, Dickson</t>
  </si>
  <si>
    <t>STP-46(31) (22004-3251-14, 41050-3214-14)</t>
  </si>
  <si>
    <t>Preliminary Engineering to Widen from 3 lanes to 5 lanes</t>
  </si>
  <si>
    <t>From near SR-100 in Hickman County to near I-40 in Dickson County (IA)</t>
  </si>
  <si>
    <t>State Funded (45SAB1-S3-002)</t>
  </si>
  <si>
    <t>45024530005</t>
  </si>
  <si>
    <t>Lost Creek Rd. Bridge over Lewis Creek (IA)</t>
  </si>
  <si>
    <t>Lost Creek Rd</t>
  </si>
  <si>
    <t>450A4650001</t>
  </si>
  <si>
    <t>Spring Creek Rd. Bridge over Long Creek (IA)</t>
  </si>
  <si>
    <t>01430</t>
  </si>
  <si>
    <t>37SR0010038</t>
  </si>
  <si>
    <t>As noted by Mike Gilbert on 11-17-2020, there is an existing pair of bridges at this location (Bridge Nos. 37SR0010037 and 37SR0010038).  The bridges will combined as one structure. See PIN No. 124387.00</t>
  </si>
  <si>
    <t>(W. Stone Dr.), Bridge over North Fork Holston River LM 41.30 (LL) (IA)</t>
  </si>
  <si>
    <t>410A7560001</t>
  </si>
  <si>
    <t>Barnhill Ln bridge over Haley Creek (IA)</t>
  </si>
  <si>
    <t>0A756</t>
  </si>
  <si>
    <t>Barnhill Ln</t>
  </si>
  <si>
    <t>270A9940001</t>
  </si>
  <si>
    <t>Bluff Rd. Bridge over Branch (IA)</t>
  </si>
  <si>
    <t>0A994</t>
  </si>
  <si>
    <t>410A3670003</t>
  </si>
  <si>
    <t>Briar Pond Rd bridge over Blowing Springs (IA)</t>
  </si>
  <si>
    <t>0A542</t>
  </si>
  <si>
    <t>Briar Pond Rd</t>
  </si>
  <si>
    <t>37SR0700013</t>
  </si>
  <si>
    <t>Bridge over Caney Creek (IA)</t>
  </si>
  <si>
    <t>270A9820003</t>
  </si>
  <si>
    <t>Gumwoods Rd. Bridge over Branch (IA)</t>
  </si>
  <si>
    <t>0A982</t>
  </si>
  <si>
    <t>Gumwoods Rd</t>
  </si>
  <si>
    <t>270A9820001</t>
  </si>
  <si>
    <t>410A0030003</t>
  </si>
  <si>
    <t>East Plunders Creek Rd bridge over Piney River (IA)</t>
  </si>
  <si>
    <t>E Plunders Creek Rd</t>
  </si>
  <si>
    <t>410A3300001</t>
  </si>
  <si>
    <t>Spring Rd bridge over Indian Creek (IA)</t>
  </si>
  <si>
    <t>0A330</t>
  </si>
  <si>
    <t>Spring Rd</t>
  </si>
  <si>
    <t>State Funded (27SAB1-S3-020)</t>
  </si>
  <si>
    <t>270A9780001</t>
  </si>
  <si>
    <t>0A978</t>
  </si>
  <si>
    <t>State Funded (41SAB1-S3-010)</t>
  </si>
  <si>
    <t>410A3060003</t>
  </si>
  <si>
    <t>West Beaverdam Rd. bridge over Wades Branch @ LM 4.14 (IA)</t>
  </si>
  <si>
    <t>0A325</t>
  </si>
  <si>
    <t>W Beaverdam Rd</t>
  </si>
  <si>
    <t>270A9600001</t>
  </si>
  <si>
    <t>Quincy Butler Rd Bridge over Bridge Mid FK Forked Deer (IA)</t>
  </si>
  <si>
    <t>0A960</t>
  </si>
  <si>
    <t>Quincy Butler Rd</t>
  </si>
  <si>
    <t>270A9250001</t>
  </si>
  <si>
    <t>Daisy Donaldson Rd. Bridge over Branch (IA)</t>
  </si>
  <si>
    <t>0A925</t>
  </si>
  <si>
    <t>Daisy Donaldson Rd</t>
  </si>
  <si>
    <t>State Funded (37455-3422-04)</t>
  </si>
  <si>
    <t>370A3520001</t>
  </si>
  <si>
    <t>AFG Road, Bridge over Southern Railway, LM 0.45 (IA)</t>
  </si>
  <si>
    <t>0A352</t>
  </si>
  <si>
    <t>AFG Road</t>
  </si>
  <si>
    <t>270A7450001</t>
  </si>
  <si>
    <t>Mag Duffy Rd. Bridge over Duffy Branch (IA)</t>
  </si>
  <si>
    <t>0A745</t>
  </si>
  <si>
    <t>Mag Duffy Rd</t>
  </si>
  <si>
    <t>State Funded (41SAB1-S3-009)</t>
  </si>
  <si>
    <t>410A3060001</t>
  </si>
  <si>
    <t>West Beaverdam Rd. bridge over Beaver Dam Creek @ LM 4.36 (IA)</t>
  </si>
  <si>
    <t>410A4710001</t>
  </si>
  <si>
    <t>Ugly Creek Rd bridge over Blue Buck Creek (IA)</t>
  </si>
  <si>
    <t>0A270</t>
  </si>
  <si>
    <t>Ugly Creek Rd</t>
  </si>
  <si>
    <t>270A7250001</t>
  </si>
  <si>
    <t>Casey Rd Bridge over Parker Branch (IA)</t>
  </si>
  <si>
    <t>BR-STP-33(128) (34001-3251-94)</t>
  </si>
  <si>
    <t>34SR0330007</t>
  </si>
  <si>
    <t>(Main Street), Bridge over Greasy Rock Creek, LM 11.77 (IA)</t>
  </si>
  <si>
    <t>410A1760003</t>
  </si>
  <si>
    <t>Baker Hollow Rd bridge over Little Spring Creek (IA)</t>
  </si>
  <si>
    <t>0A176</t>
  </si>
  <si>
    <t>Baker Hollow Rd</t>
  </si>
  <si>
    <t>(Andrew Johnson Hwy.) From Steadman Rd. to I-81 (IA)</t>
  </si>
  <si>
    <t>Hamblen, Greene, Hawkins</t>
  </si>
  <si>
    <t>State Funded (41SAB1-S3-008)</t>
  </si>
  <si>
    <t>410A1650001</t>
  </si>
  <si>
    <t>Washer Rd bridge over Mill Creek (IA)</t>
  </si>
  <si>
    <t>0A170</t>
  </si>
  <si>
    <t>Washer Rd</t>
  </si>
  <si>
    <t>410A0880001</t>
  </si>
  <si>
    <t>Friendship Ln bridge over Mill Creek (IA)</t>
  </si>
  <si>
    <t>Friendship Ln</t>
  </si>
  <si>
    <t>320A2510001</t>
  </si>
  <si>
    <t>Britt Ln. Rd. Bridge over Spring Branch (IA)</t>
  </si>
  <si>
    <t>0A251</t>
  </si>
  <si>
    <t>Britt Ln</t>
  </si>
  <si>
    <t>270A3640001</t>
  </si>
  <si>
    <t>Powell Rd. Bridge over Ditch (IA)</t>
  </si>
  <si>
    <t>Powell Rd</t>
  </si>
  <si>
    <t>410A1100003</t>
  </si>
  <si>
    <t>Tom Patton Rd. bridge over Jones Creek (IA)</t>
  </si>
  <si>
    <t>0A104</t>
  </si>
  <si>
    <t>Tom Patton Rd</t>
  </si>
  <si>
    <t>410A1000005</t>
  </si>
  <si>
    <t>South Tatum Creek Rd. bridge over Tatum Creek (IA)</t>
  </si>
  <si>
    <t>0A100</t>
  </si>
  <si>
    <t>S Tatum Creek Rd</t>
  </si>
  <si>
    <t>State Funded (41SAB1-S3-007)</t>
  </si>
  <si>
    <t>41S62440001</t>
  </si>
  <si>
    <t>Grays Bend Rd bridge over Haley Creek (IA)</t>
  </si>
  <si>
    <t>01848</t>
  </si>
  <si>
    <t>Grays Bend Rd</t>
  </si>
  <si>
    <t>Greene County Rest Area Renovation (IA)</t>
  </si>
  <si>
    <t>270A2620003</t>
  </si>
  <si>
    <t>Peavine Rd. Bridge over Overflow (IA)</t>
  </si>
  <si>
    <t>0A262</t>
  </si>
  <si>
    <t>Peavine Rd</t>
  </si>
  <si>
    <t>State Funded (30SAB1-S3-003)</t>
  </si>
  <si>
    <t>300A6820001</t>
  </si>
  <si>
    <t>Paint Mountain Rd. Bridge over Lower Paint Creek (IA)</t>
  </si>
  <si>
    <t>Paint Mountain Rd</t>
  </si>
  <si>
    <t>41018460001</t>
  </si>
  <si>
    <t>Tottys Bend Rd. bridge over Arnold Branch (IA)</t>
  </si>
  <si>
    <t>270A2240001</t>
  </si>
  <si>
    <t>Skiff Barton Rd. Bridge over Branch of Camp Creek (IA)</t>
  </si>
  <si>
    <t>Skiff Barton Rd</t>
  </si>
  <si>
    <t>41F04700003</t>
  </si>
  <si>
    <t>Goodrich Rd bridge over Bird Creek (IA)</t>
  </si>
  <si>
    <t>BR-STP-131(50) (29007-3221-94)</t>
  </si>
  <si>
    <t>29SR1310001</t>
  </si>
  <si>
    <t>Bridge over Williams Creek, LM 7.73 (IA)</t>
  </si>
  <si>
    <t>270A2110001</t>
  </si>
  <si>
    <t>Nee Rd. Bridge over Cow Creek (IA)</t>
  </si>
  <si>
    <t>Nee Rd</t>
  </si>
  <si>
    <t>270A1990001</t>
  </si>
  <si>
    <t>Old Dyer-Yorkville Rd. Bridge over Sand Creek (IA)</t>
  </si>
  <si>
    <t>Old Dyer-Yorkville Rd</t>
  </si>
  <si>
    <t>State Funded (29SAB1-S3-009)</t>
  </si>
  <si>
    <t>29025440001</t>
  </si>
  <si>
    <t>Liberty Hill Rd. Bridge over Williams Branch (IA)</t>
  </si>
  <si>
    <t>02544</t>
  </si>
  <si>
    <t>Liberty Hill Rd</t>
  </si>
  <si>
    <t>State Funded (29SAB1-S3-008)</t>
  </si>
  <si>
    <t>29025340001</t>
  </si>
  <si>
    <t>Little Valley Rd. Bridge over Richland Creek (IA)</t>
  </si>
  <si>
    <t>02534</t>
  </si>
  <si>
    <t>Little Valley Rd</t>
  </si>
  <si>
    <t>15SR0090007</t>
  </si>
  <si>
    <t>(US-25, E. Broadway), Bridge over Pigeon River, LM 6.82 (IA)</t>
  </si>
  <si>
    <t>270A1610003</t>
  </si>
  <si>
    <t>Boham Rd Bridge over BR Rutherford Fork Obion (IA)</t>
  </si>
  <si>
    <t>Boham Rd</t>
  </si>
  <si>
    <t>State Funded (28005-4215-04)</t>
  </si>
  <si>
    <t>Bridge over Pigeon Roost Creek, LM 23.38</t>
  </si>
  <si>
    <t>270A1590001</t>
  </si>
  <si>
    <t>Robert R. Thornton Rd Bridge over Owen Branch (IA)</t>
  </si>
  <si>
    <t>0A159</t>
  </si>
  <si>
    <t>Robert R Thornton Rd</t>
  </si>
  <si>
    <t>270A0770001</t>
  </si>
  <si>
    <t>Saw Mill Lane Bridge over Edmundson Creek (IA)</t>
  </si>
  <si>
    <t>0A077</t>
  </si>
  <si>
    <t>Saw Mill Ln</t>
  </si>
  <si>
    <t>28SR0070037</t>
  </si>
  <si>
    <t>(Columbia Hwy.), Bridge over CSX RR, LM 27.72 (IA)</t>
  </si>
  <si>
    <t>270A0760001</t>
  </si>
  <si>
    <t>Conover Needham Rd. Bridge over Edmundson Creek (IA)</t>
  </si>
  <si>
    <t>Conover Needham Rd</t>
  </si>
  <si>
    <t>270A0440003</t>
  </si>
  <si>
    <t>Esquire Green Rd. Bridge over Drainage Ditch-Cow CR. (IA)</t>
  </si>
  <si>
    <t>Esquire Green Rd</t>
  </si>
  <si>
    <t>State Funded (28018-4216-04)</t>
  </si>
  <si>
    <t>monitoring of bridge until it is replaced under IMPROVE Act</t>
  </si>
  <si>
    <t>(Wales Road), Bridge over Richland Creek, LM 15.81</t>
  </si>
  <si>
    <t>28SR0150037</t>
  </si>
  <si>
    <t>Frankewing Rd bridge over BradshawCreek (IA)</t>
  </si>
  <si>
    <t>0A501</t>
  </si>
  <si>
    <t>Frankewing Rd</t>
  </si>
  <si>
    <t>State Funded (89555015917)</t>
  </si>
  <si>
    <t>McMinnville: Fuel Farm</t>
  </si>
  <si>
    <t>State Funded (28SAB1-S3-008)</t>
  </si>
  <si>
    <t>280A3820001</t>
  </si>
  <si>
    <t>Booth Chapel Road bridge over Husley Creek (IA)</t>
  </si>
  <si>
    <t>0A382</t>
  </si>
  <si>
    <t>Booth Chapel Road</t>
  </si>
  <si>
    <t>27015940007</t>
  </si>
  <si>
    <t>Old Dyersburg Rd Bridge over Drainage Ditch (IA)</t>
  </si>
  <si>
    <t>01594</t>
  </si>
  <si>
    <t>Old Dyersburg Rd</t>
  </si>
  <si>
    <t>State Funded (07555073417)</t>
  </si>
  <si>
    <t>Jacksboro: Crack Repair, Seal Coat 7 Paint</t>
  </si>
  <si>
    <t>"Hartford" Welcome Center Renovation (IA)</t>
  </si>
  <si>
    <t>27015920001</t>
  </si>
  <si>
    <t>Old Trenton-Eaton Rd. Bridge over Branch Buck Creek (IA)</t>
  </si>
  <si>
    <t>01592</t>
  </si>
  <si>
    <t>Old Trenton-Eaton Rd</t>
  </si>
  <si>
    <t>State Funded (28SAB1-S3-009)</t>
  </si>
  <si>
    <t>280A1770001</t>
  </si>
  <si>
    <t>Newman Rd bridge over Indian Creek (IA)</t>
  </si>
  <si>
    <t>Newman Rd</t>
  </si>
  <si>
    <t>27015850005</t>
  </si>
  <si>
    <t>Salem Church Rd. Bridge over Overflow (IA)</t>
  </si>
  <si>
    <t>01585</t>
  </si>
  <si>
    <t>Salem Church Rd</t>
  </si>
  <si>
    <t>State Funded (28SAB1-S3-007)</t>
  </si>
  <si>
    <t>280A0680001</t>
  </si>
  <si>
    <t>Waters Smith Rd bridge over Big Creek (IA)</t>
  </si>
  <si>
    <t>Waters Smith Rd</t>
  </si>
  <si>
    <t>15I00400004</t>
  </si>
  <si>
    <t>Bridge over SR-9 (IA)</t>
  </si>
  <si>
    <t>28I00650023</t>
  </si>
  <si>
    <t>Tarpley Shop Rd bridge over Bunker Hill Rd/I-65 (IA)</t>
  </si>
  <si>
    <t>01900</t>
  </si>
  <si>
    <t>Tarpley Shop Rd</t>
  </si>
  <si>
    <t>From I-40 to SR-96 (IA)</t>
  </si>
  <si>
    <t>State Funded (15SAB1-S3-010)</t>
  </si>
  <si>
    <t>150A9090001</t>
  </si>
  <si>
    <t>Briarthicket Rd. Bridge over Nolichuky River (IA)</t>
  </si>
  <si>
    <t>0A909</t>
  </si>
  <si>
    <t>Briarthicket Rd</t>
  </si>
  <si>
    <t>15SR0350007</t>
  </si>
  <si>
    <t>Old SR-35 Bridge over Clear Creek (IA)</t>
  </si>
  <si>
    <t>150A4470001</t>
  </si>
  <si>
    <t>Ball Park Rd. Bridge over Cosby Creek, LM 0.28 (IA)</t>
  </si>
  <si>
    <t>Ball Park Rd</t>
  </si>
  <si>
    <t>Reconstruct the rest area facilities at both EB &amp; WB I-40 MM 170.0</t>
  </si>
  <si>
    <t>Dickson Rest Area Renovation (IA)</t>
  </si>
  <si>
    <t>240A2570001</t>
  </si>
  <si>
    <t>MeBane Rd Bridge over Drainage Ditch, LM 1.21 (IA)</t>
  </si>
  <si>
    <t>MeBane Rd</t>
  </si>
  <si>
    <t>150A4080001</t>
  </si>
  <si>
    <t>Liberty Rd. Bridge over Cosby Creek, LM 1.20 (IA)</t>
  </si>
  <si>
    <t>220A2480001</t>
  </si>
  <si>
    <t>Old Hwy 47 bridge over Town Branch, LM 0.07 (IA)</t>
  </si>
  <si>
    <t>State Funded (15SAB1-S3-013)</t>
  </si>
  <si>
    <t>150A4070001</t>
  </si>
  <si>
    <t>Caney Creek Rd. Bridge over Cosby Creek, LM 0.01 (IA)</t>
  </si>
  <si>
    <t>0A407</t>
  </si>
  <si>
    <t>Caney Creek Rd</t>
  </si>
  <si>
    <t>240A2320003</t>
  </si>
  <si>
    <t>Johnson Dr. Bridge over Hurricane Creek, LM 3.05 (IA)</t>
  </si>
  <si>
    <t>0A232</t>
  </si>
  <si>
    <t>Johnson Dr</t>
  </si>
  <si>
    <t>240A2080001</t>
  </si>
  <si>
    <t>Chapel Rd. Bridge over Overflow, LM 0.13 (IA)</t>
  </si>
  <si>
    <t>0A208</t>
  </si>
  <si>
    <t>Chapel Rd</t>
  </si>
  <si>
    <t>State Funded (15SAB1-S3-011)</t>
  </si>
  <si>
    <t>150A2640001</t>
  </si>
  <si>
    <t>Spicewood Flats Rd. Bridge over Trail Fork Big Creek, LM 0.05 (IA)</t>
  </si>
  <si>
    <t>0A264</t>
  </si>
  <si>
    <t>Spicewood Flats Rd</t>
  </si>
  <si>
    <t>Widen from 4 to 6 Lanes</t>
  </si>
  <si>
    <t>From SR-257 (Bethel Road) to SR-25 (Main Street) (IA) Section 3</t>
  </si>
  <si>
    <t>NH-I-65-3(131) (83001-3149-44)</t>
  </si>
  <si>
    <t>From near SR-41 (US-31W) to near SR-257 (Exit 104) (IA) Section 2</t>
  </si>
  <si>
    <t>Sumner, Robertson</t>
  </si>
  <si>
    <t>NH-I-65-3(129) (19012-3163-44, 83001-3146-44)</t>
  </si>
  <si>
    <t>From Near Rivergate Parkway to Near SR-41 (US-31W) (IA) Section 1</t>
  </si>
  <si>
    <t>technical study</t>
  </si>
  <si>
    <t>From Nashville to Kentucky State Line (IA)</t>
  </si>
  <si>
    <t>Davidson, Robertson, Sumner</t>
  </si>
  <si>
    <t>240A1360001</t>
  </si>
  <si>
    <t>Newcastle Dr. Bridge over Branch of Morrow Creek, LM 1.18 (IA)</t>
  </si>
  <si>
    <t>0A136</t>
  </si>
  <si>
    <t>Newcastle Dr</t>
  </si>
  <si>
    <t>CM-NH-I-098-3(32) (98304-3137-44)</t>
  </si>
  <si>
    <t>I-24 Smart Corridor, Deployment of high resolution CCTVs for monitoring traffic performance and operations (testbed)</t>
  </si>
  <si>
    <t>From near Bell Road to near Waldron Road (IA)</t>
  </si>
  <si>
    <t>NH/STP-I-098-3(31) (98304-3136-44)</t>
  </si>
  <si>
    <t>Deployment of ramp metering along I-24, DMS and CCTVs along arterials, arterial intersection ADA improvements, and completion of the communications network</t>
  </si>
  <si>
    <t>SMART Corridor (Phase III), From I-440 (Exit 53) to SR-10 (Exit 81 / US-231) in Murfreesboro and SR-1 from I-24 to SR-10 in Murfreesboro and various connector routes. (IA)</t>
  </si>
  <si>
    <t>NH/STP-I-098-3(28) (98303-3104-44)</t>
  </si>
  <si>
    <t>ITS and signal improvements on all project roadways.  Extend ramps along I-24. Install emergency pull-offs along I-24.  Operational improvements.</t>
  </si>
  <si>
    <t>SMART Corridor (Phase I), I-24, From I-440 (Exit 53) to SR-10 (Exit 81 / US-231); SR-1 from I-24 to SR-10 and various connector routes (IA)</t>
  </si>
  <si>
    <t>NH-I-24-9(83) (19007-3147-44)</t>
  </si>
  <si>
    <t>Conceptual study to determine improvements to Fesslers Lane interchanges and 3 major system-to-system interchanges, along with possible environmental and row impacts and construction phasing</t>
  </si>
  <si>
    <t>From I-24/I-40 Interchange near the Silliman Evans Bridge to near I-440 southeast of Nashville (Conceptual Study) (IA)</t>
  </si>
  <si>
    <t>I-24 Congestion Reduction</t>
  </si>
  <si>
    <t>From I-24/I-40 Interchange near the Silliman Evans Bridge in Davidson County to SR-10 in Rutherford County (IA)</t>
  </si>
  <si>
    <t>150A1360001</t>
  </si>
  <si>
    <t>St. Tide Hollow Rd. Bridge over Clear Creek, LM 0.90 (IA)</t>
  </si>
  <si>
    <t>St Tide Hollow Rd</t>
  </si>
  <si>
    <t>240A1270003</t>
  </si>
  <si>
    <t>Finnie Dr Bridge over Branch, LM 0.26 (IA)</t>
  </si>
  <si>
    <t>0A127</t>
  </si>
  <si>
    <t>Finnie Dr</t>
  </si>
  <si>
    <t>NH-I-40-3(164) (98302-3150-44)</t>
  </si>
  <si>
    <t>Expand the ITS SMARTWAY system to include 18 CCTV cameras, 8 DMS, and 4 RWIS</t>
  </si>
  <si>
    <t>From Near I-840 to Near US-70S (Exit 196) and from Near SR-255 (Donelson Pike, Exit 216) to Near US-70 (Exit 239) (IA)</t>
  </si>
  <si>
    <t>Davidson, Cheatham, Dickson, Williamson, Wilson</t>
  </si>
  <si>
    <t>State Funded (15SAB1-S3-012)</t>
  </si>
  <si>
    <t>150A0550001</t>
  </si>
  <si>
    <t>Chemwood Dr. Bridge over Sinking Creek, LM 0.09 (IA)</t>
  </si>
  <si>
    <t>Chemwood Dr</t>
  </si>
  <si>
    <t>240A1190003</t>
  </si>
  <si>
    <t>Bailey Morrison Dr. Bridge over Gregg Creek, LM 2.14 (IA)</t>
  </si>
  <si>
    <t>0A119</t>
  </si>
  <si>
    <t>Bailey Morrison Dr</t>
  </si>
  <si>
    <t>240A0940003</t>
  </si>
  <si>
    <t>Caldwell Dr. Bridge over London Creek, LM 0.07 (IA)</t>
  </si>
  <si>
    <t>Caldwell Dr</t>
  </si>
  <si>
    <t>State Funded (15SAB1-S3-008)</t>
  </si>
  <si>
    <t>15SR0320007</t>
  </si>
  <si>
    <t>Old State Hwy. 32 Bridge over Cosby Creek, LM 0.10 (IA)</t>
  </si>
  <si>
    <t>02570</t>
  </si>
  <si>
    <t>Old State Highway 32</t>
  </si>
  <si>
    <t>15I00400013</t>
  </si>
  <si>
    <t>Morrell Springs Rd. Bridge over I-40, LM 2.23 (IA)</t>
  </si>
  <si>
    <t>01326</t>
  </si>
  <si>
    <t>Morrell Springs Rd</t>
  </si>
  <si>
    <t>240A0430011</t>
  </si>
  <si>
    <t>Old Fifty Nine Dr. Bridge over Branch, LM 4.16 (IA)</t>
  </si>
  <si>
    <t>0A043</t>
  </si>
  <si>
    <t>Old Fifty Nine Dr</t>
  </si>
  <si>
    <t>BR-STP-33(126) (13004-3216-94)</t>
  </si>
  <si>
    <t>13SR0330009</t>
  </si>
  <si>
    <t>Bridge over South Fork Sycamore Creek, LM 20.56 (IA)</t>
  </si>
  <si>
    <t>240A1700005</t>
  </si>
  <si>
    <t>McKinstry Rd. Bridge over Overflow, LM 8.12 (IA)</t>
  </si>
  <si>
    <t>02706</t>
  </si>
  <si>
    <t>McKinstry Rd</t>
  </si>
  <si>
    <t>State Funded (24SAB1-S3-014)</t>
  </si>
  <si>
    <t>24S81130001</t>
  </si>
  <si>
    <t>Yager Dr., Bridge over Branch, LM 0.38 (IA)</t>
  </si>
  <si>
    <t>Yager Dr</t>
  </si>
  <si>
    <t>24014740003</t>
  </si>
  <si>
    <t>Thorpe Dr., Bridge over Branch, LM 6.74 (IA)</t>
  </si>
  <si>
    <t>01474</t>
  </si>
  <si>
    <t>Thorpe Dr</t>
  </si>
  <si>
    <t>State Funded (24SAB1-S3-011)</t>
  </si>
  <si>
    <t>24S81130033</t>
  </si>
  <si>
    <t>LaGrange Rd., Bridge over Branch, LM 9.39 (IA)</t>
  </si>
  <si>
    <t>01442</t>
  </si>
  <si>
    <t>LaGrange Rd</t>
  </si>
  <si>
    <t>19SR0110009</t>
  </si>
  <si>
    <t>Nolensville Pk bridge over CSX RR (IA)</t>
  </si>
  <si>
    <t>24S81130025</t>
  </si>
  <si>
    <t>LaGrange Rd., Bridge over Wolf River Overflow, LM 6.22 (IA)</t>
  </si>
  <si>
    <t>La Grange Rd</t>
  </si>
  <si>
    <t>BR-NH-6(143) (19025-3232-94)</t>
  </si>
  <si>
    <t>19SR0060027</t>
  </si>
  <si>
    <t>(Gallatin Pike), Bridge over Mansker Creek, LM 22.84 (IA)</t>
  </si>
  <si>
    <t>100C1020001</t>
  </si>
  <si>
    <t>Hopson Rd., Bridge over Little Doe Creek, LM 0.02 (IA)</t>
  </si>
  <si>
    <t>0C102</t>
  </si>
  <si>
    <t>Hopson Rd</t>
  </si>
  <si>
    <t>State Funded (10SAB1-S3-009)</t>
  </si>
  <si>
    <t>100B0850001</t>
  </si>
  <si>
    <t>Powell Rd., Bridge over Hampton Creek, LM 0.02 (IA)</t>
  </si>
  <si>
    <t>0B085</t>
  </si>
  <si>
    <t>(US-31E, Ellington Parkway), Bridges over Douglas Avenue, LM 12.17</t>
  </si>
  <si>
    <t>Bridge replacements.</t>
  </si>
  <si>
    <t>(US-31E, Ellington Parkway), Bridges (4) over Douglas Avenue, LM 12.17 and CSX R/R, LM 12.32</t>
  </si>
  <si>
    <t>19FA0060018</t>
  </si>
  <si>
    <t>Ellington Pkwy Bridge over CSX RR (IA)</t>
  </si>
  <si>
    <t>100A9720001</t>
  </si>
  <si>
    <t>Estep Hollow Rd., Bridge over Stoney Creek, LM 0.11 (IA)</t>
  </si>
  <si>
    <t>0A972</t>
  </si>
  <si>
    <t>Estep Hollow Rd</t>
  </si>
  <si>
    <t>State Funded (10SAB1-S3-010)</t>
  </si>
  <si>
    <t>100A9670001</t>
  </si>
  <si>
    <t>Blevins Hollow Road, Bridge over Stoney Creek, LM 0.05 (IA)</t>
  </si>
  <si>
    <t>0A967</t>
  </si>
  <si>
    <t>Blevins Hollow Road</t>
  </si>
  <si>
    <t>24015530005</t>
  </si>
  <si>
    <t>Old Jackson Rd., Bridge over Big Muddy Creek, LM 6.69 (IA)</t>
  </si>
  <si>
    <t>00840</t>
  </si>
  <si>
    <t>100A9610001</t>
  </si>
  <si>
    <t>Ensor Graveyard Rd., Bridge over Stoney Creek, LM 0.02 (IA)</t>
  </si>
  <si>
    <t>Ensor Graveyard Rd</t>
  </si>
  <si>
    <t>23SR0030007</t>
  </si>
  <si>
    <t>(S. Main Ave.), Bridge over N. Fork Forked Deer River (IA)</t>
  </si>
  <si>
    <t>From McCrory Lane (Exit 192) to Just West of SR-1/US-70S (Exit 196) (IA)</t>
  </si>
  <si>
    <t>23SR0030005</t>
  </si>
  <si>
    <t>(S. Main Ave), Bridge over Overflow (IA)</t>
  </si>
  <si>
    <t>Bridge over I-40 STR 13/I-65 and I-65 Ramp (IA)</t>
  </si>
  <si>
    <t>State Funded (10SAB1-S3-014)</t>
  </si>
  <si>
    <t>100A9060003</t>
  </si>
  <si>
    <t>Danner Subdivision Rd., Bridge over Stoney Creek, LM 0.39 (IA)</t>
  </si>
  <si>
    <t>0A906</t>
  </si>
  <si>
    <t>Danner Subdivision Rd</t>
  </si>
  <si>
    <t>100A8690001</t>
  </si>
  <si>
    <t>Earl Williams Rd., Bridge over Stoney Creek, LM 0.56 (IA)</t>
  </si>
  <si>
    <t>0A869</t>
  </si>
  <si>
    <t>Earl Williams Rd</t>
  </si>
  <si>
    <t>19I00400117</t>
  </si>
  <si>
    <t>Bridge over Mill Creek (IA)</t>
  </si>
  <si>
    <t>State Funded (23SAB1-S3-004)</t>
  </si>
  <si>
    <t>230A4980001</t>
  </si>
  <si>
    <t>Meadow Rd., Bridge over Branch, LM 0.02 (IA)</t>
  </si>
  <si>
    <t>Meadow Rd</t>
  </si>
  <si>
    <t>100A7670001</t>
  </si>
  <si>
    <t>Crow Rd., Bridge over Laurel Fork Creek, LM 0.02 (IA)</t>
  </si>
  <si>
    <t>0A767</t>
  </si>
  <si>
    <t>Crow Rd</t>
  </si>
  <si>
    <t>19I00400089</t>
  </si>
  <si>
    <t>Bridge over I-40/SR-11, SR-1, and 2nd Ave South (IA)</t>
  </si>
  <si>
    <t>100A7520001</t>
  </si>
  <si>
    <t>Stout Hollow Rd., Bridge over Laurel Fork Creek, LM 0.01 (IA)</t>
  </si>
  <si>
    <t>0A752</t>
  </si>
  <si>
    <t>Stout Hollow Rd</t>
  </si>
  <si>
    <t>10SR0670011</t>
  </si>
  <si>
    <t>Old SR-67, Bridge over Laurel Fork Creek, LM 0.29 (IA)</t>
  </si>
  <si>
    <t>0A746</t>
  </si>
  <si>
    <t>100A7240001</t>
  </si>
  <si>
    <t>Stevens Rd., Bridge over Little Doe River, LM 0.08 (IA)</t>
  </si>
  <si>
    <t>0A724</t>
  </si>
  <si>
    <t>Stevens Rd</t>
  </si>
  <si>
    <t>100A6560001</t>
  </si>
  <si>
    <t>Sugar Hollow Rd., Bridge over Doe River, LM 0.01 (IA)</t>
  </si>
  <si>
    <t>0A656</t>
  </si>
  <si>
    <t>Sugar hollow Rd</t>
  </si>
  <si>
    <t>100A6420001</t>
  </si>
  <si>
    <t>Crabtree Rd., Bridge over George Creek, LM 0.62 (IA)</t>
  </si>
  <si>
    <t>0A642</t>
  </si>
  <si>
    <t>Crabtree Rd</t>
  </si>
  <si>
    <t>100A6340001</t>
  </si>
  <si>
    <t>R/R Grade Rd., Bridge over Bear Gage Rd./Doe River, LM 1.75 (IA)</t>
  </si>
  <si>
    <t>Railroad Grade Rd</t>
  </si>
  <si>
    <t>State Funded (10SAB1-S3-016)</t>
  </si>
  <si>
    <t>100A6180001</t>
  </si>
  <si>
    <t>Paul Blevins Rd. Bridge over Tiger Creek, LM 0.03 (IA)</t>
  </si>
  <si>
    <t>0A618</t>
  </si>
  <si>
    <t>Paul Blevins Rd</t>
  </si>
  <si>
    <t>230A4930001</t>
  </si>
  <si>
    <t>Earl Carter Road, Bridge over McBride Creek, LM 1.55 (IA)</t>
  </si>
  <si>
    <t>0A493</t>
  </si>
  <si>
    <t>Earl Carter Road</t>
  </si>
  <si>
    <t>State Funded (23SAB1-S3-006)</t>
  </si>
  <si>
    <t>230A3330001</t>
  </si>
  <si>
    <t>(Blankenship Rd.), Bridge over Mulherin Creek, LM 0.95 (IA)</t>
  </si>
  <si>
    <t>0A333</t>
  </si>
  <si>
    <t>Blankenship Rd</t>
  </si>
  <si>
    <t>19I00400099</t>
  </si>
  <si>
    <t>Project being done under PIN 124260.01</t>
  </si>
  <si>
    <t>Bridge over Browns Creek (IA)</t>
  </si>
  <si>
    <t>230A2820003</t>
  </si>
  <si>
    <t>(Pace Rd.), Bridge over Mulherin Creek, LM 2.16 (IA)</t>
  </si>
  <si>
    <t>0A282</t>
  </si>
  <si>
    <t>Pace Rd.</t>
  </si>
  <si>
    <t>230A2640003</t>
  </si>
  <si>
    <t>(Hartsfield Rd.), Bridge over Branch, LM 0.89 (IA)</t>
  </si>
  <si>
    <t>Hartsfield Rd.</t>
  </si>
  <si>
    <t>19I00100083</t>
  </si>
  <si>
    <t>Bridge over I-40 STR 80/I-40 ramp (IA)</t>
  </si>
  <si>
    <t>State Funded (23SAB1-S3-003)</t>
  </si>
  <si>
    <t>230A2080001</t>
  </si>
  <si>
    <t>(Spence Spur Rd.), Bridge over Drainage Ditch, LM 2.37 (IA)</t>
  </si>
  <si>
    <t>Spence Spur Rd</t>
  </si>
  <si>
    <t>19I00400097</t>
  </si>
  <si>
    <t>Bridge over Nashville and Eastern RR (IA)</t>
  </si>
  <si>
    <t>Dr. Hall Rd. Bridge over Branch</t>
  </si>
  <si>
    <t>19I00400081</t>
  </si>
  <si>
    <t>Bridge over I-40 STR 79/I-65 ramp (IA)</t>
  </si>
  <si>
    <t>23014950001</t>
  </si>
  <si>
    <t>(Unionville Rd.) Bridge over Overflow, LM 2.48 (IA)</t>
  </si>
  <si>
    <t>01495</t>
  </si>
  <si>
    <t>Unionville Rd</t>
  </si>
  <si>
    <t>Bridge over I-40 STR  5B/I-24 (IA) (replaced under PIN 124260.01)</t>
  </si>
  <si>
    <t>Widen From 4 to 6 Lanes</t>
  </si>
  <si>
    <t>From Old Hickory Boulevard to I-65, Exit 40-Exit-44 (IA)</t>
  </si>
  <si>
    <t>100C1010001</t>
  </si>
  <si>
    <t>Hillside Dr. Bridge over Doe River, LM 0.02 (IA)</t>
  </si>
  <si>
    <t>Hillside Dr</t>
  </si>
  <si>
    <t>170A1190001</t>
  </si>
  <si>
    <t>Walter Taylor Rd. Bridge over Rice Creek, LM 2.10 (IA)</t>
  </si>
  <si>
    <t>Walter Taylor Rd</t>
  </si>
  <si>
    <t>State Funded (10SAB1-S3-012)</t>
  </si>
  <si>
    <t>100A2500001</t>
  </si>
  <si>
    <t>Reeser Rd. Bridge over Buffalo Creek, LM 0.10 (IA)</t>
  </si>
  <si>
    <t>0A250</t>
  </si>
  <si>
    <t>Reeser Rd</t>
  </si>
  <si>
    <t>I-24/65 (East Side of Downtown Loop), From near Trinity Lane to near I-40 (IA)</t>
  </si>
  <si>
    <t>100A9850001</t>
  </si>
  <si>
    <t>Big Sandy Rd. Bridge over Stoney Creek, LM 0.62 (IA)</t>
  </si>
  <si>
    <t>0A102</t>
  </si>
  <si>
    <t>Big Sandy Rd</t>
  </si>
  <si>
    <t>Harding Place Interchange Re-configuration</t>
  </si>
  <si>
    <t>Harding Place Interchange Re-configuration (IA)</t>
  </si>
  <si>
    <t>10026800003</t>
  </si>
  <si>
    <t>Cove Creek Rd. Bridge over Doe River, LM 0.57(IA)</t>
  </si>
  <si>
    <t>02680</t>
  </si>
  <si>
    <t>Cove Creek Rd</t>
  </si>
  <si>
    <t>Ramps at Exits 35, 40, 57, 59 and 60 (IA)</t>
  </si>
  <si>
    <t>From SR-69 in Milledgeville to SR-100 in Henderson County (IA)</t>
  </si>
  <si>
    <t>Chester, Henderson, McNairy</t>
  </si>
  <si>
    <t>State Funded (10SAB1-S3-015)</t>
  </si>
  <si>
    <t>10026090001</t>
  </si>
  <si>
    <t>Gov. Alfred Taylor Rd. Bridge over Buffalo Creek, LM 3.51 (IA)</t>
  </si>
  <si>
    <t>02609</t>
  </si>
  <si>
    <t>Gov. Alfred Taylor Rd</t>
  </si>
  <si>
    <t>(West Main Street), From SR-5 (US-45) to Church Avenue (IA)</t>
  </si>
  <si>
    <t>SR-365</t>
  </si>
  <si>
    <t>BR-STP-100(80) (12006-3219-94)</t>
  </si>
  <si>
    <t>12SR1000013</t>
  </si>
  <si>
    <t>Bridge over Dry Branch, LM 16.03 (IA)</t>
  </si>
  <si>
    <t>Bridge over I-24 RL/Cumberland River (IA)</t>
  </si>
  <si>
    <t>19I00240072</t>
  </si>
  <si>
    <t>Project being done under PIN 124177.00</t>
  </si>
  <si>
    <t>Bridge over I-24 LL/Old Hickory Blvd (IA)</t>
  </si>
  <si>
    <t>19I00240071</t>
  </si>
  <si>
    <t>Project being done under PIN124177.00</t>
  </si>
  <si>
    <t>Bridge over I-24 RL/Old Hickory Blvd (IA)</t>
  </si>
  <si>
    <t>BR-STP-100(81) (12007-3220-94)</t>
  </si>
  <si>
    <t>12SR1000011</t>
  </si>
  <si>
    <t>Bridge over South Fork Forked Deer River, LM 14.16 (IA)</t>
  </si>
  <si>
    <t>Bridge over Seven Mile Creek (IA)</t>
  </si>
  <si>
    <t>Bridge over I-24 LL/Cumberland River (IA)</t>
  </si>
  <si>
    <t>Bridge over I-24/North First St (IA)</t>
  </si>
  <si>
    <t>120A1900001</t>
  </si>
  <si>
    <t>Old Jacks Creek Rd. Bridge over Jacks Creek, LM 3.58 (IA)</t>
  </si>
  <si>
    <t>Old Jacks Creek Rd</t>
  </si>
  <si>
    <t>From Near Anderson-Campbell County Line to Near SR-9 (Appalachian HWY.) RT. and 2425 Royal Blue Rd. Lt. (IA)</t>
  </si>
  <si>
    <t>(Jackson Felts Road), Bridge over I-24, LM 26.02  (IA) (replaced under PIN 124134.00)</t>
  </si>
  <si>
    <t>120A0350001</t>
  </si>
  <si>
    <t>Sanford Rd. Bridge over Turkey Creek, LM 0.85 (IA)</t>
  </si>
  <si>
    <t>Sanford Rd</t>
  </si>
  <si>
    <t>11I00400008</t>
  </si>
  <si>
    <t>Bridge over Harpeth River (WB) (IA) (replaced under PIN 124138.00)</t>
  </si>
  <si>
    <t>11I00400007</t>
  </si>
  <si>
    <t>Bridge over Harpeth River (EB) (IA) (replaced under PIN 124138.00)</t>
  </si>
  <si>
    <t>Exit 31 ramp improvements (IA)</t>
  </si>
  <si>
    <t>SMARTWAY geographic expansion; Project being completed within scope of PIN 100241.01</t>
  </si>
  <si>
    <t>ITS expansion from I-140 to South of Topside Road (IA) Priority 2</t>
  </si>
  <si>
    <t>SMARTWAY geographic expansion</t>
  </si>
  <si>
    <t>ITS expansion from south of Topside Road to Cherokee Trail Interchange (IA) Priority 1</t>
  </si>
  <si>
    <t>Knox, Blount</t>
  </si>
  <si>
    <t>ITS expansion from I-140 in Blount County to Cherokee Trail in Knox County (IA)</t>
  </si>
  <si>
    <t>Blount, Knox</t>
  </si>
  <si>
    <t>Truck Climbing Lane(s)</t>
  </si>
  <si>
    <t>Truck Climbing Lane LM 0.05-0.57 (IA)</t>
  </si>
  <si>
    <t>NH-I-098-1(20) (98100-3111-44)</t>
  </si>
  <si>
    <t>I-140 ITS Expansion to include the installation of a power and communication network and ITS devices such as CCTV cameras, DMS, and RDS.</t>
  </si>
  <si>
    <t>ITS Expansion from I-140 MM 2 to SR-115 (US-129, Alcoa HWY., Exit 11) (IA)</t>
  </si>
  <si>
    <t>BR-STP-9(111) (01003-3246-94)</t>
  </si>
  <si>
    <t>01SR0090019</t>
  </si>
  <si>
    <t>Bridge over Bull Run Creek, LM 16.10 (IA)</t>
  </si>
  <si>
    <t>03017720001</t>
  </si>
  <si>
    <t>(Danville Road), Bridge over Dry Creek, LM 1.83 (IA)</t>
  </si>
  <si>
    <t>110A2350001</t>
  </si>
  <si>
    <t>Little Marrowbone Rd bridge over Marrowbone Creek, LM 0.58 (IA)</t>
  </si>
  <si>
    <t>Little Marrowbone Rd</t>
  </si>
  <si>
    <t>BR-STP-61(45) (01004-3247-94)</t>
  </si>
  <si>
    <t>01SR0610003</t>
  </si>
  <si>
    <t>Bridge over Brushy Creek, LM 3.98 (IA)</t>
  </si>
  <si>
    <t>Benton County Rest Area Renovation (IA)</t>
  </si>
  <si>
    <t>Widening 2 lanes to 4 lanes with median and; or center turn lane. Also includes bicycle; pedestrian facilities and a new bridge over the clinch river.  (Split into two segments for PE,ROW, and Construction on PINs 124121.01 and.02)</t>
  </si>
  <si>
    <t>From SR-62 (Oak Ridge Highway) to SR-9 (US-25W, Clinton Highway) (IA)</t>
  </si>
  <si>
    <t>From approximately 3.0 miles East of SR-69 (US-641) to Near SR-191 (IA)</t>
  </si>
  <si>
    <t>From approximately 1.0 mile West of SR-69 (US-641) in Decatur County to approximately 3.0 miles east of SR-69 (US-641) (IA)</t>
  </si>
  <si>
    <t>Decatur, Benton</t>
  </si>
  <si>
    <t>02S42890003</t>
  </si>
  <si>
    <t>Normandy to Tullahoma Rd bridge over Carr Creek (IA)</t>
  </si>
  <si>
    <t>010A2760001</t>
  </si>
  <si>
    <t>Old State Circle, Bridge over Bull Run Creek, LM 0.39 (IA)</t>
  </si>
  <si>
    <t>Old State Circle</t>
  </si>
  <si>
    <t>State Funded (02SAB1-S3-008)</t>
  </si>
  <si>
    <t>020A1420003</t>
  </si>
  <si>
    <t>Horse Mountain Rd bridge over Pannell Creek, LM 4.40 (IA)</t>
  </si>
  <si>
    <t>0A468</t>
  </si>
  <si>
    <t>Horse Mountain Rd</t>
  </si>
  <si>
    <t>State Funded (02SAB1-S3-007)</t>
  </si>
  <si>
    <t>020A3900001</t>
  </si>
  <si>
    <t>Fosterville Rd bridge over Bell Buckle Creek, LM 2.02 (IA)</t>
  </si>
  <si>
    <t>0A390</t>
  </si>
  <si>
    <t>Fosterville Rd</t>
  </si>
  <si>
    <t>State Funded (02SAB1-S3-005)</t>
  </si>
  <si>
    <t>020A1700001</t>
  </si>
  <si>
    <t>Kellertown Rd bridge over Straight Creek, LM 0.71 (IA)</t>
  </si>
  <si>
    <t>Kellertown Rd</t>
  </si>
  <si>
    <t>Reconstruct and widen to 2 12 foot lanes and 10 foot shoulders. Turn lanes, continuous left turn lanes and passing lanes will be added at various locations</t>
  </si>
  <si>
    <t>From South of Humble Cemetery Road to 5-Lane in Pikeville (IA)</t>
  </si>
  <si>
    <t>From North of Herman Smith Road to South of Humble Cemetery Road (IA)</t>
  </si>
  <si>
    <t>From South of Mariah Farm Lane to North of Herman Smith Road (IA)</t>
  </si>
  <si>
    <t>From South of Brea Road to South of Mariah Farm Lane (IA)</t>
  </si>
  <si>
    <t>From 5-Lane North of Dunlap to South of Brea Road (IA)</t>
  </si>
  <si>
    <t>720A0240001</t>
  </si>
  <si>
    <t>Harrison Ave. Bridge over Roaring Creek, LM 0.72 (IA)</t>
  </si>
  <si>
    <t>020A1220001</t>
  </si>
  <si>
    <t>Gregory Mill Rd bridge over Fall Creek, LM 0.89 (IA)</t>
  </si>
  <si>
    <t>Gregory Mill Rd</t>
  </si>
  <si>
    <t>67F00190001</t>
  </si>
  <si>
    <t>Windle Community Road, Bridge over Roaring River, LM 5.17 (IA)</t>
  </si>
  <si>
    <t>01205</t>
  </si>
  <si>
    <t>Windle Community</t>
  </si>
  <si>
    <t>010B0480001</t>
  </si>
  <si>
    <t>Briar Cliff Ave. bridge over Branch, LM 1.43 (IA)</t>
  </si>
  <si>
    <t>04365</t>
  </si>
  <si>
    <t>Briar Cliff Ave</t>
  </si>
  <si>
    <t>State Funded (61455-3519-04)</t>
  </si>
  <si>
    <t>61SR0300001</t>
  </si>
  <si>
    <t>W. Memorial Drive, Bridge over Decatur Branch, LM 0.37 in Decatur (IA)</t>
  </si>
  <si>
    <t>0A733</t>
  </si>
  <si>
    <t>W. Memorial Drive</t>
  </si>
  <si>
    <t>610A0220001</t>
  </si>
  <si>
    <t>Big Sewee Road, Bridge over Sewee Creek, LM 1.058 (IA)</t>
  </si>
  <si>
    <t>0A022</t>
  </si>
  <si>
    <t>Big Sewee Road</t>
  </si>
  <si>
    <t>020A0480001</t>
  </si>
  <si>
    <t>Roy Moore Rd Bridge Over North Fork Creek, LM 0.37 (IA)</t>
  </si>
  <si>
    <t>Roy Moore Rd</t>
  </si>
  <si>
    <t>BR-STP-39(14) (54010-3218-94)</t>
  </si>
  <si>
    <t>54SR0390001</t>
  </si>
  <si>
    <t>Bridge over Middle Creek, LM 13.35 (IA)</t>
  </si>
  <si>
    <t>STP-2(255) (58003-3229-14)</t>
  </si>
  <si>
    <t>Reconstruct and Widen Existing 2 Lane to a 5 Lane Facility Including Paved shoulders, curb and gutter and sidewalks.</t>
  </si>
  <si>
    <t>From near Hillcrest Lane in Kimball to near Magnolia Avenue in Jasper (IA)</t>
  </si>
  <si>
    <t>From SR-53 to US-70N (SR-24), (Spot Improvements) (IA)</t>
  </si>
  <si>
    <t>Jackson, Putnam</t>
  </si>
  <si>
    <t>STP-8(63) (33021-3238-14)</t>
  </si>
  <si>
    <t>From near Palisades Drive to near Sunset Drive</t>
  </si>
  <si>
    <t>03017530005</t>
  </si>
  <si>
    <t>Sulphur Creek Rd. Bridge over Little Sulphur Creek, LM 6.87 (IA)</t>
  </si>
  <si>
    <t>01753</t>
  </si>
  <si>
    <t>Sulphur Creek Rd</t>
  </si>
  <si>
    <t>STP-321(6) (33075-3223-14)</t>
  </si>
  <si>
    <t>Widen existing facility from 2-lanes to a multi-lane facility</t>
  </si>
  <si>
    <t>From near SR-320 (East Brainerd Road) to near SR-317 (Apison Pike) (IA)</t>
  </si>
  <si>
    <t>Widen the existing facility to accommodate an additional thru lane in each direction.</t>
  </si>
  <si>
    <t>From East of Browns Ferry Rd. to near I-124 (US-27)(IA)</t>
  </si>
  <si>
    <t>From GA State Line to East of Browns Ferry Rd. (IA)</t>
  </si>
  <si>
    <t>Widen the existing facility to accommodate an additional thru lane in each direction</t>
  </si>
  <si>
    <t>From near I-59 to GA State Line (IA)</t>
  </si>
  <si>
    <t>NH-I-24-3(95) (33002-3174-44)</t>
  </si>
  <si>
    <t>Widen the existing facility to accommodate an additional thru lane in each direction. (Split into three sections/child PINs)</t>
  </si>
  <si>
    <t>From near I-59 to near US-27 (IA)</t>
  </si>
  <si>
    <t>BR-I-24-3(99) (33002-3178-44)</t>
  </si>
  <si>
    <t>33I00240041</t>
  </si>
  <si>
    <t>Bridge over Southern R/R (Abandoned), LM 10.36 (IA)</t>
  </si>
  <si>
    <t>BR-STP-85(33) (25005-3227-94)</t>
  </si>
  <si>
    <t>25SR0850003</t>
  </si>
  <si>
    <t>Bridge over East Fork Obey River, LM 5.67 (IA)</t>
  </si>
  <si>
    <t>250A1960001</t>
  </si>
  <si>
    <t>Glen Obey Rd. Bridge over Rock Castle Creek, LM 4.06 (IA)</t>
  </si>
  <si>
    <t>0A196</t>
  </si>
  <si>
    <t>Glen Obey Rd</t>
  </si>
  <si>
    <t>250A0630001</t>
  </si>
  <si>
    <t>Wolf River Loop Bridge over Rotten Fork Wolf River, LM 0.41 (IA)</t>
  </si>
  <si>
    <t>0A063</t>
  </si>
  <si>
    <t>BR-NH-1(386) (18002-3233-94)</t>
  </si>
  <si>
    <t>18SR0010005</t>
  </si>
  <si>
    <t>Bridge over Obed River, LM 12.72 in Crossville (IA)</t>
  </si>
  <si>
    <t>Cumberland County Rest Area Renovation (IA)</t>
  </si>
  <si>
    <t>(Hillsboro Rd.), Bridge over CFW R/R (IA)</t>
  </si>
  <si>
    <t>BR-STP-127(20) (16023-3213-94)</t>
  </si>
  <si>
    <t>16SR1270003</t>
  </si>
  <si>
    <t>(Winchester Highway), Bridge over Bradley Creek, LM 4.66 (IA)</t>
  </si>
  <si>
    <t>160A4400001</t>
  </si>
  <si>
    <t>Duncan Rd. Bridge over Perry Creek, LM 0.90 (IA)</t>
  </si>
  <si>
    <t>Duncan Rd</t>
  </si>
  <si>
    <t>160A0490001</t>
  </si>
  <si>
    <t>W. Grundy St. Bridge over North Fork Rock Creek, LM 0.17 (IA)</t>
  </si>
  <si>
    <t>0A049</t>
  </si>
  <si>
    <t>W Grundy St</t>
  </si>
  <si>
    <t>140A2100003</t>
  </si>
  <si>
    <t>Wet Mill Creek Rd. Bridge over Mill Creek, LM 7.30 (IA)</t>
  </si>
  <si>
    <t>0A210</t>
  </si>
  <si>
    <t>Wet Mill Creek Rd</t>
  </si>
  <si>
    <t>BR-NH-1(413) (08001-3251-94)</t>
  </si>
  <si>
    <t>08SR0010011</t>
  </si>
  <si>
    <t>(W. Main St.), Bridge over East Fork Stones River (IA)</t>
  </si>
  <si>
    <t>From West of Woodbury to New SR-1 (US-70S) East of Woodbury (IA)</t>
  </si>
  <si>
    <t>080A3310001</t>
  </si>
  <si>
    <t>Polly Campbell Rd. Bridge over Wilmore Creek, LM 0.01 (IA)</t>
  </si>
  <si>
    <t>0A331</t>
  </si>
  <si>
    <t>Polly Campbell Rd</t>
  </si>
  <si>
    <t>080A2930001</t>
  </si>
  <si>
    <t>Jack Barnes Rd. Bridge over Hurricane Creek, LM 0.01 (IA)</t>
  </si>
  <si>
    <t>Jack Barnes Rd</t>
  </si>
  <si>
    <t>080A1840001</t>
  </si>
  <si>
    <t>Howard Youree Rd. Bridge over Dug Branch, LM 0.05 (IA)</t>
  </si>
  <si>
    <t>0A184</t>
  </si>
  <si>
    <t>Howard Youree Rd</t>
  </si>
  <si>
    <t>State Funded (08SAB1-S3-013)</t>
  </si>
  <si>
    <t>080A1810001</t>
  </si>
  <si>
    <t>Gilley Hill Rd. Bridge over Brawleys Fork Creek, LM 2.70 (IA)</t>
  </si>
  <si>
    <t>Gilley Hill Rd</t>
  </si>
  <si>
    <t>080A0210001</t>
  </si>
  <si>
    <t>Marshall Creek Rd. Bridge over Marshall Creek, LM 2.46 (IA)</t>
  </si>
  <si>
    <t>0A021</t>
  </si>
  <si>
    <t>Marshall Creek Rd</t>
  </si>
  <si>
    <t>080A0140001</t>
  </si>
  <si>
    <t>McAllister Ln. Bridge over Sanders Fork Creek, LM 0.02 (IA)</t>
  </si>
  <si>
    <t>0A014</t>
  </si>
  <si>
    <t>08013760001</t>
  </si>
  <si>
    <t>Murfreesboro Rd. Bridge over Branch, LM 4.02 (IA)</t>
  </si>
  <si>
    <t>01376</t>
  </si>
  <si>
    <t>Murfreesboro Rd</t>
  </si>
  <si>
    <t>STP-2(254) (06004-3244-14)</t>
  </si>
  <si>
    <t>Widen to 5-Lane typical section from near Anatole Road to Near SR-308, and a 3-Lane typical section from near SR-308 to near Market Street</t>
  </si>
  <si>
    <t>From near Anatole Lane to near Market Street (IA)</t>
  </si>
  <si>
    <t>060A2340001</t>
  </si>
  <si>
    <t>Pleasant Grove Pl. Bridge over Candies Creek, LM 0.56 (IA)</t>
  </si>
  <si>
    <t>Pleasant Grove Pl</t>
  </si>
  <si>
    <t>040A0680007</t>
  </si>
  <si>
    <t>Alvin York Hwy., Bridge over Branch, LM 13.01 (IA)</t>
  </si>
  <si>
    <t>Alvin York Hwy</t>
  </si>
  <si>
    <t>Mill &amp; 411D, PCC seal jnts</t>
  </si>
  <si>
    <t>From SR-176 to near I-240</t>
  </si>
  <si>
    <t>Scrub Seal &amp; TLD</t>
  </si>
  <si>
    <t>From SR 59 to north of Big Muddy Creek</t>
  </si>
  <si>
    <t>From Lamar Avenue (SR-4) to Poplar Avenue (SR-57)</t>
  </si>
  <si>
    <t>SR-277</t>
  </si>
  <si>
    <t>From Palestine Avenue to near Bluff Road.</t>
  </si>
  <si>
    <t>From Four Mile Lane to Palestine Avenue.</t>
  </si>
  <si>
    <t>From SR-3 to Haywood County Line</t>
  </si>
  <si>
    <t>From Danny Thomas to East Parkway</t>
  </si>
  <si>
    <t>Microsurface MLine, Fog shldrs</t>
  </si>
  <si>
    <t>From SR-194 to SR-76</t>
  </si>
  <si>
    <t>NH/HSIP-175(24) (79040-3236-94, 79040-8236-14)</t>
  </si>
  <si>
    <t>CONV  - Mill &amp; 411D</t>
  </si>
  <si>
    <t>From Elvis Presley Boulevard (US-51/SR-3) to Swinnea Road</t>
  </si>
  <si>
    <t>NH/HSIP-1(368) (79011-3269-94, 79011-8269-14)</t>
  </si>
  <si>
    <t>CONV - Mill &amp; 411D</t>
  </si>
  <si>
    <t>From Wolf River to Stage Road (SR-15)</t>
  </si>
  <si>
    <t>STP/HSIP-178(11) (84012-3211-94, 84012-8211-14)</t>
  </si>
  <si>
    <t>PRESV - Scrub Seal &amp; 85 lbs TLD</t>
  </si>
  <si>
    <t>From SR-3 (US-51) to Starnes Road</t>
  </si>
  <si>
    <t>Longitude Joint Stabilization</t>
  </si>
  <si>
    <t>Scrub Seal &amp; TLD, Mill &amp; 411D</t>
  </si>
  <si>
    <t>From SR 69 to SR 20</t>
  </si>
  <si>
    <t>From Old Montezuma Road to near South Fork Forked Deer River Bridge</t>
  </si>
  <si>
    <t>C-W or 411D</t>
  </si>
  <si>
    <t>From SR 22 to Henderson Co. Line</t>
  </si>
  <si>
    <t>From SR-5 to Bridge over SR-15</t>
  </si>
  <si>
    <t>State Funded (90002-4264-04)</t>
  </si>
  <si>
    <t>Bridge over CSX Railroad, LM 15.53 in Johnson City</t>
  </si>
  <si>
    <t>From Palestine Avenue to SR-3 (US-51)</t>
  </si>
  <si>
    <t>SR-183</t>
  </si>
  <si>
    <t>From Lauderdale County Line to near Jennings Road.</t>
  </si>
  <si>
    <t>From near SR-77 to Obion County Line</t>
  </si>
  <si>
    <t>From Chick Road to SR-181</t>
  </si>
  <si>
    <t>From near SR-22 to Van Works Road.</t>
  </si>
  <si>
    <t>From SR-22 to High Street</t>
  </si>
  <si>
    <t>From SR-22 to SR-22</t>
  </si>
  <si>
    <t>SR-22 BP</t>
  </si>
  <si>
    <t>Mill, B-M2, &amp; 411D</t>
  </si>
  <si>
    <t>From Business US-70 to Business US-70</t>
  </si>
  <si>
    <t>From Clay Winn Road to SR-21</t>
  </si>
  <si>
    <t>From near Woodard Road to near Wagner Road.</t>
  </si>
  <si>
    <t>From SR-22 to near Wagner Road.</t>
  </si>
  <si>
    <t>From SR-277 to Holmes Street</t>
  </si>
  <si>
    <t>From near SR-367 to SR-367</t>
  </si>
  <si>
    <t>State Funded (75SAR1-S8-007)</t>
  </si>
  <si>
    <t>SA 75017-1 Hoovers Gap Rd from SR-2 to Wayside Rd</t>
  </si>
  <si>
    <t>02020</t>
  </si>
  <si>
    <t>Hoovers Gap Rd</t>
  </si>
  <si>
    <t>From North Miles Street to SR-22</t>
  </si>
  <si>
    <t>SR-184</t>
  </si>
  <si>
    <t>From Church Street to SR-3</t>
  </si>
  <si>
    <t>STP-M-9313(15) (28LPLM-F3-023)</t>
  </si>
  <si>
    <t>Resurfacing of West College Street from Tennessee Southern Railroad overpass to Mill Street, South 3rd Street from College Street to Washington Street, Magazine Road from Shelia Foster Drive to Cedar Lane, Cedar Lane from Magazine Road to East College Street , West Madison Street from Rose Street to 8th Street</t>
  </si>
  <si>
    <t>Various Roads in Pulaski</t>
  </si>
  <si>
    <t>STP-M-5491(2) (12LPLM-F3-018)</t>
  </si>
  <si>
    <t>East Main Street, From SR-365 to SR-100-Resurface &amp; Safety</t>
  </si>
  <si>
    <t>East Main Street, From SR-365 to SR-100</t>
  </si>
  <si>
    <t>NH/HSIP-255(15) (19085-3218-94, 19085-8218-14)</t>
  </si>
  <si>
    <t>From Airpark Center Drive to SR-24 (Lebanon Pike)</t>
  </si>
  <si>
    <t>HSIP-242(162) (50009-3224-94, 50009-4224-04)</t>
  </si>
  <si>
    <t>From Wayne County Line to North Holly Creek Road</t>
  </si>
  <si>
    <t>State Funded (91013-4202-04)</t>
  </si>
  <si>
    <t>HSIP-242(160) (50009-3223-94, 50009-4223-04)</t>
  </si>
  <si>
    <t>From SR-227 to Wayne County Line</t>
  </si>
  <si>
    <t>STP-M-NH-6(120) (19LPLM-F3-147)</t>
  </si>
  <si>
    <t>Bi-Ped Safety Activities</t>
  </si>
  <si>
    <t>Implementation of Complete Street elements along the Gallatin Pike BRT line corridor in Nashville. Elements may include a multi-use path, strategic pedestrian connections, improved signalized intersections with crosswalks and pedestrian countdown times, reconfigured or repositioned transit stations, station amenities, bike lockers and benches.</t>
  </si>
  <si>
    <t>From Alta Loma Road to Liberty Lane in Nashville</t>
  </si>
  <si>
    <t>BRZ-7800(64) (78946-3418-94)</t>
  </si>
  <si>
    <t>780A3590001</t>
  </si>
  <si>
    <t>Grassy Branch Rd over Middle Prong of Little Pigeon River</t>
  </si>
  <si>
    <t>0A359</t>
  </si>
  <si>
    <t>Grassy Branch rd</t>
  </si>
  <si>
    <t>From Old Hickory Blvd to I-40 (IA)</t>
  </si>
  <si>
    <t>Widen from 3 to 5 lanes.</t>
  </si>
  <si>
    <t>(Charlotte Pike), From near I-40 to near Annex Road/Hillwood Boulevard (IA) Priority #2</t>
  </si>
  <si>
    <t>State Funded (89SAR1-S8-008)</t>
  </si>
  <si>
    <t>SA 89017(2) Goodbar Rd, to Payne Rd to Old Rock Island Rd</t>
  </si>
  <si>
    <t>02185</t>
  </si>
  <si>
    <t>Goodbar Rd</t>
  </si>
  <si>
    <t>State Funded (89SAR1-S8-007)</t>
  </si>
  <si>
    <t>SA 89017(2), Dark Hollow Rd, from SR 30 to SR 8</t>
  </si>
  <si>
    <t>02175</t>
  </si>
  <si>
    <t>Dark Hollow Rd</t>
  </si>
  <si>
    <t>STP-M-3700(35) (37LPLM-F3-007)</t>
  </si>
  <si>
    <t>The project includes the rehabilitation of Kingsport Press Road from State Route(SR) 1 to the Greenland Park Road in Hawkins County. The rehabilitation includes resurfacing the existing roadway to eliminate hazardous pavement surface conditions, worn travel lane markings, and reflective pavement markings to improve safety. Proposed activities include roadway milling and resurfacing, pavement restoration, pavement markings, guardrail installation, and updated regulatory signage</t>
  </si>
  <si>
    <t>Kingsport Press Road, From SR-1 (US-11W) to Greenland Park Road.</t>
  </si>
  <si>
    <t>Consultant for Wastewater Treatment study related to I-155 Welcome Center rehab</t>
  </si>
  <si>
    <t>M16OAHQ-C23I-Engineer WCREHAB</t>
  </si>
  <si>
    <t>SRTS-9420(11) (79LPLM-F3-496)</t>
  </si>
  <si>
    <t>Construction of sidewalks along Oak Run Drive, Neshoba Road, Great Oaks Road and Willey Road. Project includes ADA accessibility and crosswalks.</t>
  </si>
  <si>
    <t>Riverdale School in Germantown</t>
  </si>
  <si>
    <t>SRTS-900(39) (09LPLM-F3-032)</t>
  </si>
  <si>
    <t>Construction of sidewalks along Clark Street from approximately 5th Avenue to SR-22. Project also includes ADA accessibility, curb and gutter, drainage, crosswalks and signage.</t>
  </si>
  <si>
    <t>Huntingdon Middle School</t>
  </si>
  <si>
    <t>SRTS-2800(38) (28LPLM-F3-019)</t>
  </si>
  <si>
    <t>Installation of flashing beacons and signage on Baugh Road.</t>
  </si>
  <si>
    <t>Elkton Elementary SRTS</t>
  </si>
  <si>
    <t>SRTS-938(10) (50LPLM-F3-020)</t>
  </si>
  <si>
    <t>Construction of sidewalks along Main Street from Lee Avenue to Captain Drive. Project also includes rapid flashing beacons, a pedestrian bridge, ADA accessibility, crosswalks, drainage and signage.</t>
  </si>
  <si>
    <t>Ethridge Elementary</t>
  </si>
  <si>
    <t>SRTS-9330(11) (50LPLM-F3-017)</t>
  </si>
  <si>
    <t>Extension of sidewalks along Old Jackson Hwy from Collier St to Riddle Ln. Project also includes crosswalks, ADA accessibility and drainage.</t>
  </si>
  <si>
    <t>2nd Avenue, From Collier Street to Riddle Lane</t>
  </si>
  <si>
    <t>2nd Ave</t>
  </si>
  <si>
    <t>State Funded (94SAB1-S3-003)</t>
  </si>
  <si>
    <t>940A3270001</t>
  </si>
  <si>
    <t>BG A327-0.18, Fry Road bridge over Murfrees Fork Creek</t>
  </si>
  <si>
    <t>Fry Road</t>
  </si>
  <si>
    <t>State Funded (70068-4209-04)</t>
  </si>
  <si>
    <t>Bridge over Ocoee River, LM 3.12</t>
  </si>
  <si>
    <t>State Funded (81SAB1-S3-009)</t>
  </si>
  <si>
    <t>BG 1824-5.56, Freeman Fielder Rd, bridge over Branch</t>
  </si>
  <si>
    <t>01824</t>
  </si>
  <si>
    <t>Freeman Fielder Rd</t>
  </si>
  <si>
    <t>State Funded (81SAB1-S3-007)</t>
  </si>
  <si>
    <t>81017990007</t>
  </si>
  <si>
    <t>BG 1799-1.38, Antioch Rd, bridge over Branch</t>
  </si>
  <si>
    <t>01799</t>
  </si>
  <si>
    <t>Antioch Rd</t>
  </si>
  <si>
    <t>State Funded (81SAB1-S3-006)</t>
  </si>
  <si>
    <t>BG 0943-6.07, Leatherwood Rd, bridge over Standing Rock Creek</t>
  </si>
  <si>
    <t>00943</t>
  </si>
  <si>
    <t>Leatherwood Rd</t>
  </si>
  <si>
    <t>State Funded (63SAB1-S3-002)</t>
  </si>
  <si>
    <t>630A2360001</t>
  </si>
  <si>
    <t>BG 5580-1.09, Oakland Rd bridge over Spring Creek</t>
  </si>
  <si>
    <t>05580</t>
  </si>
  <si>
    <t>Oakland Rd</t>
  </si>
  <si>
    <t>PHSIP-6(119) (94004-3233-94)</t>
  </si>
  <si>
    <t>From SR-397 to Mallory Station Road</t>
  </si>
  <si>
    <t>State Funded (61945-4556-04)</t>
  </si>
  <si>
    <t>Resurfacing portion of Old SR-30 (W. Memorial Dr and E. Memorial Dr) in city of Decatur.</t>
  </si>
  <si>
    <t>Old SR-30 (W Memorial Dr/E Memorial Dr), From Old SR-30 (LM 0.00) to SR-30 (LM 0.95)</t>
  </si>
  <si>
    <t>State Funded (79SAB1-S3-003)</t>
  </si>
  <si>
    <t>BG 01468-0.80  Mudville Rd, bridge over Big Creek</t>
  </si>
  <si>
    <t>01468</t>
  </si>
  <si>
    <t>Mudville Rd</t>
  </si>
  <si>
    <t>State Funded (85SAB1-S3-003)</t>
  </si>
  <si>
    <t>BG A111-0.58, Carey Rd, bridge over branch</t>
  </si>
  <si>
    <t>0A111</t>
  </si>
  <si>
    <t>Carey Rd</t>
  </si>
  <si>
    <t>State Funded (95SAB1-S3-003)</t>
  </si>
  <si>
    <t>9502030007</t>
  </si>
  <si>
    <t>BG 2032-0.12 Greenvale Rd bridge over Smith Fork Creek</t>
  </si>
  <si>
    <t>02032</t>
  </si>
  <si>
    <t>Greenvale Rd</t>
  </si>
  <si>
    <t>STP-M-9201(15) (54LPLM-F3-026)</t>
  </si>
  <si>
    <t>Resurfacing of Central Avenue from Sunset Drive to Slack Road; Slack Road from Madison Avenue to City Limits; Cedar Springs Road from Elizabeth Street to Keith Street; North Jackson Street from Fisher Street to Railroad Avenue; Westside Avenue from Frye Street to Cleveland Ave; Elizabeth Street from White Street to Cedar Springs Road; Dupitt Street from Tellico Avenue to Decatur Pike</t>
  </si>
  <si>
    <t>Various Streets in Athens</t>
  </si>
  <si>
    <t>State Funded (06UROP-S3-008)</t>
  </si>
  <si>
    <t>SETHRA (CUATS), FY 17 UROP</t>
  </si>
  <si>
    <t>State Funded (01LPLM-S3-038)</t>
  </si>
  <si>
    <t>Construction of 5,845 LF of new sidewalk, repairs to existing sidewalk, new ADA compliant ramps, repairs to existing ramps, crosswalks and signalization at various locations along SR-95 (Oak Ridge Turnpike), from SR-62 (S. Illinois Avenue)</t>
  </si>
  <si>
    <t>Various Locations From SR-62 (S. Illinois Avenue) to Fairbanks Road, connecting to existing sidewalk (Multimodal Access Project)</t>
  </si>
  <si>
    <t>State Funded (23LPLM-S3-036)</t>
  </si>
  <si>
    <t>Construction of 4,800 LF of sidewalk, curb, crosswalks, signage, and a pedestrian bridge on SR-77, from Flower Valley Drive to Washington Street in Newbern.</t>
  </si>
  <si>
    <t>From Flower Valley Drive to Washington Street in Newbern (Multimodal Access Project)</t>
  </si>
  <si>
    <t>State Funded (09LPLM-S3-029)</t>
  </si>
  <si>
    <t>Construction of 7,000 SF of sidewalks, curb, crosswalks, ADA compliant ramps, modifications to traffic signal equipment, signage, and a pedestrian bridge on SR-124/Cedar Street, from North Main Street to US-79/SR-76/Highland Drive; and US-79/SR-76/Highland Drive, from SR-124/Cedar Street south approximately 500 feet in McKenzie.</t>
  </si>
  <si>
    <t>SR-124 (Cedar St), From N. Main St to SR-76 (US-79, Highland Dr); and SR-76 (US-79, Highland Dr), from SR-124 (Cedar St) south approx. 500ft (Multimodal Access Project)</t>
  </si>
  <si>
    <t>State Funded (39LPLM-S3-030)</t>
  </si>
  <si>
    <t>Construction of 3700 LF of sidewalks, curb, pedestrian signal improvements, crosswalks, ADA compliant ramps, signage, and utility relocation on SR-20, from West Main Street to Lexington Plaza in Lexington</t>
  </si>
  <si>
    <t>Multimodal Access Project, Phase II - SR-20, From West Main Street to Lexington Plaza in Lexington</t>
  </si>
  <si>
    <t>State Funded (82LPLM-S3-075)</t>
  </si>
  <si>
    <t>Construction of sidewalks, curb and gutter, stormwater mitigation, retaining wall, curb ramps, crosswalks, pedestrian signal and safety upgrades, pedestrian amenities, landscaping, and a bicycle rack on US-11/SR-1/E. Stone Dr., From Bloomingdale Pike to Stonebrook Place</t>
  </si>
  <si>
    <t>(US-11W, East Stone Drive), From Bloomingdale Pike to Stonebrook Place in Kingsport (Multimodal Access Project)</t>
  </si>
  <si>
    <t>State Funded (78LPLM-S3-031)</t>
  </si>
  <si>
    <t>Construction of a trolley stop, 5 crosswalks, 2 pedestrian crosswalk signals, and 300 linear feet of sidewalk in various locations along SR-73/East Parkway in Gatlinburg.</t>
  </si>
  <si>
    <t>(US-321, East Parkway), From L.R. Reagan Way to Silverbell Lane; SR-73, Intersection at Newman Road; and SR-73 at Rocky Top Sports World in Gatlinburg (Multimodal Access Project)</t>
  </si>
  <si>
    <t>State Funded (94LPLM-S3-091)</t>
  </si>
  <si>
    <t>Construction of .43 mile of sidewalks and pedestrian safety improvements along SR-100/Fairview Boulevard, from Park Village Court to Bowie Lake Road</t>
  </si>
  <si>
    <t>From Park Village Court to Bowie Lake Road in Fairview (Multimodal Access Project)</t>
  </si>
  <si>
    <t>State Funded (38LPLM-S3-032)</t>
  </si>
  <si>
    <t>Installation of 1325 SF of  5' sidewalks and 450 LF of curb; reconstruction of driveways; installation of crosswalks, ADA accessible ramps including a switchback ramp, grass buffers, landscaping, pedestrian lighting, drive aprons, and signage; and relocation of utilities to underground locations on W. Main Street, from just west of South Russell Avenue to Lafayette Ave in Brownsville.</t>
  </si>
  <si>
    <t>(West Main Street), From just west of South Russell Avenue to Lafayette Avenue in Brownsville (Multimodal Access Project)</t>
  </si>
  <si>
    <t>TN-90-X330-00 (985307-S3-013)</t>
  </si>
  <si>
    <t>RTA, FY 11, 5307</t>
  </si>
  <si>
    <t>Roadway Asset Inventory Data Collection - 451 / 323010</t>
  </si>
  <si>
    <t>State Park Roads and Parking Areas - Inventory Data Collection</t>
  </si>
  <si>
    <t>State Funded (78555079216)</t>
  </si>
  <si>
    <t>Sevierville; ALP with Exhibit A</t>
  </si>
  <si>
    <t>State Funded (47555076816)</t>
  </si>
  <si>
    <t>Knoxville: Rwy 5L/23R Reconstruction Bid Package 2</t>
  </si>
  <si>
    <t>State Funded (82555073916)</t>
  </si>
  <si>
    <t>Tri-Cities: GA Ramp Expansion &amp; Rehab, Phase 3</t>
  </si>
  <si>
    <t>HSIP-I-75-1(141) (33005-3180-94)</t>
  </si>
  <si>
    <t>Interchange at SR-2 (Lee Highway), Ramp Queue Project</t>
  </si>
  <si>
    <t>Develop and initiate a transportation demand management program, "Commute Options", in Shelby County. Develop information and marketing tools for major employers and institutions, and collaborate with other area sustainable transportation partners and initiatives.</t>
  </si>
  <si>
    <t>Signal Study</t>
  </si>
  <si>
    <t>From Old Hillsboro Road (SR-46) to Old Hickory Boulevard (SR-254)</t>
  </si>
  <si>
    <t>STP-M-5(106) (27LPLM-F3-033)</t>
  </si>
  <si>
    <t>Add drainage pipe, necessary catch basins and cover with earthwork to eliminate steep drainage ditch safety hazard. Work will be performed from Medical Park Drive to 185 feet north of Chere Carol Road.</t>
  </si>
  <si>
    <t>SR-5 (East Main Street), From Medical Park Drive to North of Chere Carol Road</t>
  </si>
  <si>
    <t>From east of SR-1 to Ozone Bridges</t>
  </si>
  <si>
    <t>State Funded (825307-S3-017)</t>
  </si>
  <si>
    <t>City of Kingsport, FY 15, 5307</t>
  </si>
  <si>
    <t>State Funded (980416-S3-016)</t>
  </si>
  <si>
    <t>RTA, FY 16 R&amp;R</t>
  </si>
  <si>
    <t>HSIP-R00S(367) (15950-2551-94)</t>
  </si>
  <si>
    <t>Railroad Crossing Safety Improvement Project, Section 130  Sign and Marking Improvements</t>
  </si>
  <si>
    <t>McSween Ave at NS Railroad, LM 0.01 in Newport</t>
  </si>
  <si>
    <t>0A676</t>
  </si>
  <si>
    <t>McSween Ave</t>
  </si>
  <si>
    <t>State Funded (98TEIS-S3-003)</t>
  </si>
  <si>
    <t>ETHRA, FY 16 TEIS</t>
  </si>
  <si>
    <t>TAP-M-9306(22) (83LPLM-F3-114)</t>
  </si>
  <si>
    <t>The design, acquisition and construction of sidewalks along North Boyers Avenue from the Housing Authority to R. T. Fisher, Coles Ferry Road from South Water to Chapel Ridge Apartments and along Browns Lane from Nashville Pike to Starpoint Drive.  Project includes construction and reconstruction of sidewalks, crosswalks, drainage improvements, pedestrian signals, ADA accessibility and pedestrian amenities.</t>
  </si>
  <si>
    <t>Gallatin Citywide Sidewalk Improvements - Phase 1</t>
  </si>
  <si>
    <t>State Funded (30011-4231-04)</t>
  </si>
  <si>
    <t>30SR1070009</t>
  </si>
  <si>
    <t>Bridge over Horse Creek, LM 17.35</t>
  </si>
  <si>
    <t>State Funded (92004-4229-04)</t>
  </si>
  <si>
    <t>Bridge over Branch, LM 5.25</t>
  </si>
  <si>
    <t>State Funded (79947-4137-04)</t>
  </si>
  <si>
    <t>79I02400085, 79I02400086, 79SR3850045, 79SR3850046</t>
  </si>
  <si>
    <t>I-240, Bridges (R &amp; L)  over BNSF R/R, LM 9.25; and SR-385, Bridges over Pleasant Ridge Rd at LM 15.08 and LM 15.11</t>
  </si>
  <si>
    <t>HSIP-R00S(329) (05946-2406-94)</t>
  </si>
  <si>
    <t>Grade Road at Norfolk Southern Railroad, LM 1.41 near Alcoa</t>
  </si>
  <si>
    <t>0A712</t>
  </si>
  <si>
    <t>Grade Rd</t>
  </si>
  <si>
    <t>HSIP-R00S(354) (33960-2526-94)</t>
  </si>
  <si>
    <t>W 37th St at NS Railroad, LM 0.29 in Chattanooga</t>
  </si>
  <si>
    <t>0A838</t>
  </si>
  <si>
    <t>W 37th St</t>
  </si>
  <si>
    <t>State Funded (58SAB1-S3-003)</t>
  </si>
  <si>
    <t>BG A392-6.20, Sweeton Cove Rd,  bridge over Rogers Cove Branch</t>
  </si>
  <si>
    <t>0A392</t>
  </si>
  <si>
    <t>Sweeton Cove Rd</t>
  </si>
  <si>
    <t>HSIP-R00S(340) (86945-2485-94)</t>
  </si>
  <si>
    <t>Dry Creek Road at CSX Railroad, LM 0.01 near Erwin</t>
  </si>
  <si>
    <t>0A303</t>
  </si>
  <si>
    <t>Dry Creek Rd</t>
  </si>
  <si>
    <t>Tupelo Street at CNIC Railroad, LM 0.42 in Memphis</t>
  </si>
  <si>
    <t>0K439</t>
  </si>
  <si>
    <t>Tupelo St</t>
  </si>
  <si>
    <t>Railroad Crossing Safety Improvements Project, Section 130, Sign and Pavement Marking, Active Equipment Install/Upgrade</t>
  </si>
  <si>
    <t>Yarnell Road at Norfolk Southern Railroad, LM 0.04 in Clinton</t>
  </si>
  <si>
    <t>05341</t>
  </si>
  <si>
    <t>Yarnell Rd</t>
  </si>
  <si>
    <t>HSIP-R-1569(10) (80946-2401-94)</t>
  </si>
  <si>
    <t>Brush Creek Circle at NERR, LM 2.25</t>
  </si>
  <si>
    <t>01569</t>
  </si>
  <si>
    <t>Brush Creek CIr</t>
  </si>
  <si>
    <t>HSIP-R00S(358) (19960-2557-94)</t>
  </si>
  <si>
    <t>18th Avenue North at NWR Railroad, LM 0.16 in Nashville</t>
  </si>
  <si>
    <t>0E293</t>
  </si>
  <si>
    <t>18th Ave N</t>
  </si>
  <si>
    <t>Railroad Crossing Safety Improvement Project, Section 130 Pavement Markings, Signs, Active Equipment Install/Upgrade</t>
  </si>
  <si>
    <t>Golden Eagle Road at CSX Railroad, LM 0.01 near Milan</t>
  </si>
  <si>
    <t>02051</t>
  </si>
  <si>
    <t>Golden Eagle Rd</t>
  </si>
  <si>
    <t>Dock St at CNIC Railroad, LM 0.11 in Memphis</t>
  </si>
  <si>
    <t>0E906</t>
  </si>
  <si>
    <t>Dock St</t>
  </si>
  <si>
    <t>HSIP-R00S(336) (47954-2563-94)</t>
  </si>
  <si>
    <t>Fairfax Avenue Northeast at Norfolk Southern Railroad, LM 0.09 in Knoxville</t>
  </si>
  <si>
    <t>0B201</t>
  </si>
  <si>
    <t>Fairfax Ave NE</t>
  </si>
  <si>
    <t>HSIP-R00S(359) (19960-2558-94)</t>
  </si>
  <si>
    <t>12th Avenue North at NWR Railroad, LM 0.36 in Nashville</t>
  </si>
  <si>
    <t>0E280</t>
  </si>
  <si>
    <t>12th Ave N</t>
  </si>
  <si>
    <t>HSIP-R00S(360) (22951-2502-94)</t>
  </si>
  <si>
    <t>Railroad Crossing Safety Improvement Project, Section 130 Sign and Pavement Markings, Active Equipment Install/Upgrade</t>
  </si>
  <si>
    <t>Holland St at CSX Railroad, LM 0.01 in Burns</t>
  </si>
  <si>
    <t>0A701</t>
  </si>
  <si>
    <t>Holland St</t>
  </si>
  <si>
    <t>Norris Crossing Road at CSX Railroad, LM 12.02 near Bells</t>
  </si>
  <si>
    <t>00846</t>
  </si>
  <si>
    <t>Norris Crossing Rd</t>
  </si>
  <si>
    <t>Northwood Drive at CSX Railroad, LM 0.05 near Huntingdon</t>
  </si>
  <si>
    <t>01724</t>
  </si>
  <si>
    <t>Northwood Dr</t>
  </si>
  <si>
    <t>HSIP-R-877(10) (57952-2506-94)</t>
  </si>
  <si>
    <t>Old Medina Road at WTNN Railroad, LM 10.79 near Medina</t>
  </si>
  <si>
    <t>00877</t>
  </si>
  <si>
    <t>Old Medina Rd</t>
  </si>
  <si>
    <t>HSIP-R-2018(10) (75946-2461-94)</t>
  </si>
  <si>
    <t>Fosterville Road at CSX Railroad, LM 1.15</t>
  </si>
  <si>
    <t>02018</t>
  </si>
  <si>
    <t>HSIP-R00S(361) (22950-2507-94)</t>
  </si>
  <si>
    <t>Main Street at CSX Railroad, LM 0.16 in White Bluff</t>
  </si>
  <si>
    <t>HSIP-R00S(357) (19960-2556-94)</t>
  </si>
  <si>
    <t>Railroad Crossing Safety Improvement Project, Section 130 Signs, Pavement Markings, Active Equipment Install/Upgrade</t>
  </si>
  <si>
    <t>Bakers Station Rd at CSX Railroad, LM 0.26 in Nashville</t>
  </si>
  <si>
    <t>0D454</t>
  </si>
  <si>
    <t>Bakers Station Rd</t>
  </si>
  <si>
    <t>Old Medina Road at WTNN Railroad, LM 3.84 in Jackson</t>
  </si>
  <si>
    <t>HSIP-R00S(362) (22950-2508-94)</t>
  </si>
  <si>
    <t>Commerce Street at CSX Railroad, LM 0.07 in White Bluff</t>
  </si>
  <si>
    <t>HSIP-R00S(365) (83947-2440-94)</t>
  </si>
  <si>
    <t>Butler Road at CSX Railroad, LM 2.31</t>
  </si>
  <si>
    <t>0A663</t>
  </si>
  <si>
    <t>Butler Rd</t>
  </si>
  <si>
    <t>Flex Drive at CSX Railroad, LM 0.42 in Jackson</t>
  </si>
  <si>
    <t>01409</t>
  </si>
  <si>
    <t>Flex Dr</t>
  </si>
  <si>
    <t>Riverside Drive at CSX Railroad, LM 7.02 in Jackson</t>
  </si>
  <si>
    <t>01367</t>
  </si>
  <si>
    <t>Riverside Dr</t>
  </si>
  <si>
    <t>Channel Street at CNIC Railroad, LM 6.50 in Memphis</t>
  </si>
  <si>
    <t>02841</t>
  </si>
  <si>
    <t>Channel St</t>
  </si>
  <si>
    <t>HSIP-R00S(334) (47954-2561-94)</t>
  </si>
  <si>
    <t>Agnes Road at Norfolk Southern Railroad, LM 0.10 in Knoxville</t>
  </si>
  <si>
    <t>Agnes Rd</t>
  </si>
  <si>
    <t>HSIP-R-25(55) (83005-2249-94)</t>
  </si>
  <si>
    <t>(Red River Road) at CSX Railroad, LM 14.64 in Gallatin</t>
  </si>
  <si>
    <t>HSIP-R00S(363) (74951-2515-94)</t>
  </si>
  <si>
    <t>Railroad Crossing Safety Improvement Project, Section 130  Sign and Pavement Marking Improvements, Active Equipment Install/Upgrade</t>
  </si>
  <si>
    <t>East Main Street at CSX Railroad, LM 0.22 in Greenbrier</t>
  </si>
  <si>
    <t>0A607</t>
  </si>
  <si>
    <t>HSIP-R-1241(10) (62951-2533-94)</t>
  </si>
  <si>
    <t>College Street at CSX Railroad, LM 2.20 in Madisonville</t>
  </si>
  <si>
    <t>01241</t>
  </si>
  <si>
    <t>HSIP-R00S(356) (71946-2413-94)</t>
  </si>
  <si>
    <t>Green Mountain Rd/The Lane Rd at NERR R/R, LM 0.02 near Algood</t>
  </si>
  <si>
    <t>0A300</t>
  </si>
  <si>
    <t>The Lane Road</t>
  </si>
  <si>
    <t>CM-9312(115) (19LPLM-F3-142)</t>
  </si>
  <si>
    <t>The City of Berry Hill will upgrade and install an ITS Signal System to 11 traffic signals within City limits along Franklin Pike, Thompson Lane and Bransford Avenue.</t>
  </si>
  <si>
    <t>Berry Hill ITS Signal Coordination</t>
  </si>
  <si>
    <t>State Funded (985311-S3-195)</t>
  </si>
  <si>
    <t>FTHRA, FY 12 5311</t>
  </si>
  <si>
    <t>STP-M-9202(131) (33LPLM-F3-200)</t>
  </si>
  <si>
    <t>Widen from 2 lanes to 4 lanes with intersection improvements to include signalized intersections with left turn bays/or multi-lane roundabouts. Also to include bike/ped. facilities.</t>
  </si>
  <si>
    <t>Shallowford Road, From Airport Road to Jersey Pike in Chattanooga</t>
  </si>
  <si>
    <t>ER-STP-30(78) (04002-4217-04, 98029-4252-04)</t>
  </si>
  <si>
    <t>at LM 7.46 (Slide Repair)</t>
  </si>
  <si>
    <t>STP-396(4) (60100-3209-14)</t>
  </si>
  <si>
    <t>Extend SR-396 to SR-247 (Beechcroft Road) as a super 2-lane Road, widen SR-247 to a 3-lane curb and gutter road including a bridge over CSX RR, improve intersection turn lanes and radii</t>
  </si>
  <si>
    <t>(Saturn Parkway Extension) From SR-6 to SR-247; SR-247, From Cleburne Rd to Town Center Pkwy; and SR-6, Intersection at Stephen P Yokich Pkwy</t>
  </si>
  <si>
    <t>0B075</t>
  </si>
  <si>
    <t>iQ media (vendor) - Annual Subscription to CLIQ Corporate - Years 1 and 2</t>
  </si>
  <si>
    <t>Reporting and Analytics for Communications</t>
  </si>
  <si>
    <t>State Funded (48SAB1-S3-004)</t>
  </si>
  <si>
    <t>48S1570001</t>
  </si>
  <si>
    <t>BG 1515-2.75, Mooring Rd bridge over Blue Bank Bayou</t>
  </si>
  <si>
    <t>01515</t>
  </si>
  <si>
    <t>Mooring Rd</t>
  </si>
  <si>
    <t>State Funded (55555014116)</t>
  </si>
  <si>
    <t>Selmer:  Apron Rehabilitation</t>
  </si>
  <si>
    <t>State Funded (57555012116)</t>
  </si>
  <si>
    <t>Jackson:  Relocate Parallel Taxiway A</t>
  </si>
  <si>
    <t>HSIP-5(105) (55002-3232-94)</t>
  </si>
  <si>
    <t>Intersection Improvements; overhead flashing beacon &amp; (J Turn)</t>
  </si>
  <si>
    <t>SR-5(General Marcus J. Wright Memorial Hwy), Intersection at Buena Vista Road in Bethel Springs</t>
  </si>
  <si>
    <t>State Funded (83LPLM-S3-106)</t>
  </si>
  <si>
    <t>New Interchange-Connector</t>
  </si>
  <si>
    <t>LIC to provide connection from SR-386 to SR-6 and to a new locally funded Mir Parkway, a four lane roadway that will parallel SR-386, and eliminate an at grade CSX railroad crossing</t>
  </si>
  <si>
    <t>Saundersville Road Realignment from SR-386 (Vietnam Veterans Blvd) to SR-6 (US-31E, East Main Street) in Hendersonville</t>
  </si>
  <si>
    <t>State Funded (33156-4218-04)</t>
  </si>
  <si>
    <t>33SR0290095, 33SR0290097</t>
  </si>
  <si>
    <t>Bridges over SR-29, LM 0.02 and SR-29 (SBL), LM 0.15</t>
  </si>
  <si>
    <t>STP-M-9403(11) (84LPLM-F3-052)</t>
  </si>
  <si>
    <t>Install new sidewalks, curb and gutter, drainage improvements, striping, signage, crosswalks, curb ramps, asphalt resurfacing, roadway repair and lighting upgrades along the project route.</t>
  </si>
  <si>
    <t>James Avenue, From College Street to Howard Street</t>
  </si>
  <si>
    <t>STP-M-9403(8) (84LPLM-F3-037)</t>
  </si>
  <si>
    <t>James Ave, From South College Street to SR-3.  Install new sidewalks, curb and gutter, drainage improvements, striping, signage, crosswalks, curb ramps, asphalt resurfacing, roadway repair and lighting upgrades along the project route.</t>
  </si>
  <si>
    <t>James Avenue, From College Street to SR-3 (US-51)</t>
  </si>
  <si>
    <t>0A891</t>
  </si>
  <si>
    <t>James Avenue</t>
  </si>
  <si>
    <t>Consultant shall provide TDOT with legal, engineering, and technical assistance in developing a construction inspection guide, reviewing and documenting current administrative processes, and developing a software application ("app") of the guide.</t>
  </si>
  <si>
    <t>TDOT Construction Inspection Guide</t>
  </si>
  <si>
    <t>STP-M-9108(48) (82LPLM-F3-071)</t>
  </si>
  <si>
    <t>Resurfacing, repairing curb, sidewalk, additions of bulbouts, ADA enhancements, removal of rail siding, diamond grinding, and specific areas of subgrade repair and rebuild</t>
  </si>
  <si>
    <t>Main Street from Sullivan Street to Market Street</t>
  </si>
  <si>
    <t>03887</t>
  </si>
  <si>
    <t>R-NH/HSIP-28(61) (69001-3219-94, 69001-8219-14)</t>
  </si>
  <si>
    <t>Mill &amp; 411TLD</t>
  </si>
  <si>
    <t>Cold Plane @ 1.25" &amp; "CS" Mix @ 85#/sy - Shuttle Buggy; Project involves signs, pavement marking, guardrail, lights, and resurfacing.</t>
  </si>
  <si>
    <t>From South of Holbert Creek Bridge To Kentucky State Line</t>
  </si>
  <si>
    <t>HSIP-R00S(325) (33953-2543-94)</t>
  </si>
  <si>
    <t>Railroad Crossing Improvement, Section 130 - flashing light signals and gates, bells, signs, pavement markings</t>
  </si>
  <si>
    <t>E Midvale Avenue at NS RR, LM 0.47</t>
  </si>
  <si>
    <t>0C605</t>
  </si>
  <si>
    <t>E Midvale</t>
  </si>
  <si>
    <t>State Funded (82555073716)</t>
  </si>
  <si>
    <t>Tri-Cities:  Professional Services FY 16</t>
  </si>
  <si>
    <t>STP-M-9409(204) (79LPLM-F3-484)</t>
  </si>
  <si>
    <t>Design, land acquisition and construction of a shared-use path to be constructed adjacent to the Wolf River between North 2nd Street and Chelsea Avenue</t>
  </si>
  <si>
    <t>Wolf River Greenway Phase 15 - From North 2nd Street to Chelsea Avenue</t>
  </si>
  <si>
    <t>0J244</t>
  </si>
  <si>
    <t>Levee Road</t>
  </si>
  <si>
    <t>BRZ-9204(13) (93LPLM-F3-020)</t>
  </si>
  <si>
    <t>93SR0420003</t>
  </si>
  <si>
    <t>Replace Roberts-Matthews Highway, Bridge over Falling Water River, LM 6.34</t>
  </si>
  <si>
    <t>Roberts-Matthews Highway, Bridge over Falling Water River, LM 6.34 (IA)</t>
  </si>
  <si>
    <t>Old SR-42</t>
  </si>
  <si>
    <t>TN-FLAP(15) (40LPLM-F3-017)</t>
  </si>
  <si>
    <t>Elevating sections of Bobcat Den Road, adding ditches and culverts to divert water, constructing shoulders, resurfacing damaged section and new striping.</t>
  </si>
  <si>
    <t>Elkhorn Nobles Road from Elkhorn Road to Bobcat Den Road; and Bobcat Den Road from Elkhorn Nobles Road to Swamp Creek Road</t>
  </si>
  <si>
    <t>BR-STP-373(14) (59007-3217-94); State Funded (59007-4215-04)</t>
  </si>
  <si>
    <t>59SR0502001</t>
  </si>
  <si>
    <t>(Mooresville Highway), Bridge over Bear Creek, LM 0.06</t>
  </si>
  <si>
    <t>TN-FLAP(21) (91LPLM-F3-012)</t>
  </si>
  <si>
    <t>Resurfacing and widening of Wright Ridge Road for the accommodation of wider traffic lanes to improve safety.  The roadway resurfacing will consist of 22' new double bituminous mix asphalt.</t>
  </si>
  <si>
    <t>Wright Ridge Road From Natchez Trace Parkway to Little Cypress Road</t>
  </si>
  <si>
    <t>Wright Ridge Road</t>
  </si>
  <si>
    <t>State Funded (18100-4150-04)</t>
  </si>
  <si>
    <t>18I00400031, 18I00400032</t>
  </si>
  <si>
    <t>Bridges (R &amp; L) over Daddys Creek and Main Street (0A244), LM 22.38</t>
  </si>
  <si>
    <t>State Funded (71100-4122-04)</t>
  </si>
  <si>
    <t>71I00400047</t>
  </si>
  <si>
    <t>Rocky Point Road (0A305), Bridge over I-40, LM 10.08</t>
  </si>
  <si>
    <t>0A305</t>
  </si>
  <si>
    <t>Rocky Point Road</t>
  </si>
  <si>
    <t>State Funded (995310-S3-270)</t>
  </si>
  <si>
    <t>Statewide State Administration, FY 13, 5310</t>
  </si>
  <si>
    <t>State Funded (99999-3638-04)</t>
  </si>
  <si>
    <t>Construct, Repair and/or Replace Equipment, Brine and Storage Sheds</t>
  </si>
  <si>
    <t>Equipment, Brine and Storage Sheds</t>
  </si>
  <si>
    <t>State Funded (68SAB1-S3-006)</t>
  </si>
  <si>
    <t>68S63890003</t>
  </si>
  <si>
    <t>BG 1792-1.99 bridge over Brush Creek</t>
  </si>
  <si>
    <t>01792</t>
  </si>
  <si>
    <t>Lower Brush Creek Rd</t>
  </si>
  <si>
    <t>State Funded (56SAB1-S3-007)</t>
  </si>
  <si>
    <t>BG 2103-1.26 bridge over branch Liberty Rd.</t>
  </si>
  <si>
    <t>02103</t>
  </si>
  <si>
    <t>State Funded (56SAB1-S3-006)</t>
  </si>
  <si>
    <t>BG A491-0.00, Hick Hollow Road bridge over branch</t>
  </si>
  <si>
    <t>0A491</t>
  </si>
  <si>
    <t>Hicks Hollow Rd</t>
  </si>
  <si>
    <t>State Funded (56SAB1-S3-004)</t>
  </si>
  <si>
    <t>BG A395-1.12 bridge over Branch Macedonia Circle</t>
  </si>
  <si>
    <t>A395</t>
  </si>
  <si>
    <t>Macedonia Circle</t>
  </si>
  <si>
    <t>HSIP-R-3257(4) (19960-2555-94)</t>
  </si>
  <si>
    <t>Railroad Crossing Safety Improvement Project</t>
  </si>
  <si>
    <t>Centennial Blvd at CSX Railroad, LM 7.58 in Nashville</t>
  </si>
  <si>
    <t>03257</t>
  </si>
  <si>
    <t>Centennial Blvd</t>
  </si>
  <si>
    <t>State Funded (065307-S3-006)</t>
  </si>
  <si>
    <t>SETHRA (CUATS), FY 12, 5307</t>
  </si>
  <si>
    <t>TDOT Construction Inspection of New Logo Signs (the signs with blue backgrounds advertising businesses/services available at Interstate Exits)</t>
  </si>
  <si>
    <t>New Logo Signs - Construction Inspection</t>
  </si>
  <si>
    <t>HSIP-R00S(309) (79951-2512-94)</t>
  </si>
  <si>
    <t>Lamb Road at CSX Railroad, LM 0.66 in Arlington</t>
  </si>
  <si>
    <t>0D926</t>
  </si>
  <si>
    <t>Lamb Road</t>
  </si>
  <si>
    <t>Malone Road  at WTNN Railroad, LM 0.23 in Jackson</t>
  </si>
  <si>
    <t>0B043</t>
  </si>
  <si>
    <t>Malone Road</t>
  </si>
  <si>
    <t>HSIP-R00S(307) (79947-2435-94)</t>
  </si>
  <si>
    <t>Oak Manor Drive at NS Railroad, LM 0.02 near Germantown-Signs,LED Lamps,Pavement Markings</t>
  </si>
  <si>
    <t>Oak Manor Drive at NS Railroad, LM 0.02 in Germantown</t>
  </si>
  <si>
    <t>0A437</t>
  </si>
  <si>
    <t>Oak Manor Drive</t>
  </si>
  <si>
    <t>Polymer Dr at CSX Railroad, LM 0.47 in Chattanooga</t>
  </si>
  <si>
    <t>0B620</t>
  </si>
  <si>
    <t>Polymer Drive</t>
  </si>
  <si>
    <t>HSIP-R00S(306) (57952-2502-94)</t>
  </si>
  <si>
    <t>Short Street at CSX Railroad, LM 0.22 in Jackson</t>
  </si>
  <si>
    <t>0A595</t>
  </si>
  <si>
    <t>Short Street</t>
  </si>
  <si>
    <t>HSIP-R00S(288) (37946-2407-94)</t>
  </si>
  <si>
    <t>South Shepherd Drive (0A784) at NS, LM 1.51 near Bulls Gap</t>
  </si>
  <si>
    <t>0A784</t>
  </si>
  <si>
    <t>South Shepherd Drive</t>
  </si>
  <si>
    <t>HSIP-R00S(269) (10946-2407-94)</t>
  </si>
  <si>
    <t>Price Road (0C446) at CSX Railroad, LM 0.04 near Johnson City-Gates, Signs, CWT, Pavement Marking and Flashing lights</t>
  </si>
  <si>
    <t>Price Road (0C446) at CSX Railroad, LM 0.04 near Johnson City</t>
  </si>
  <si>
    <t>0C446</t>
  </si>
  <si>
    <t>Price Road</t>
  </si>
  <si>
    <t>Sorrell Chapel Road at CNIC Railroad, LM 1.69 near Dyersburg</t>
  </si>
  <si>
    <t>0A827</t>
  </si>
  <si>
    <t>Sorrell Chapel Road</t>
  </si>
  <si>
    <t>Carter Lane at TKEN Railroad, LM 0.45 near Dyersburg</t>
  </si>
  <si>
    <t>Carter Lane</t>
  </si>
  <si>
    <t>South Creek Rd E at NS Railroad, LM 0.15 in Chattanooga</t>
  </si>
  <si>
    <t>0A469</t>
  </si>
  <si>
    <t>South Creek Road E</t>
  </si>
  <si>
    <t>E. Cheatham Street at CNIC Railroad, LM 0.28 in Union City</t>
  </si>
  <si>
    <t>E. Cheatham Street</t>
  </si>
  <si>
    <t>Big Creek Church Road at CNIC Railroad, LM 2.45 near Millington</t>
  </si>
  <si>
    <t>02889</t>
  </si>
  <si>
    <t>Big Creek Church Road</t>
  </si>
  <si>
    <t>Cooper Road at NS Railroad, LM 0.01 in Collierville</t>
  </si>
  <si>
    <t>0A034</t>
  </si>
  <si>
    <t>Cooper Road</t>
  </si>
  <si>
    <t>HSIP-R00S(296) (79961-2541-94)</t>
  </si>
  <si>
    <t>Riverport Road at CNIC Railroad, LM 0.98 in Memphis</t>
  </si>
  <si>
    <t>Riverport Road</t>
  </si>
  <si>
    <t>HSIP-R00S(295) (23952-2556-94)</t>
  </si>
  <si>
    <t>Roberts Avenue at CNIC Railroad, LM 1.00 in Dyersburg</t>
  </si>
  <si>
    <t>0A830</t>
  </si>
  <si>
    <t>Roberts Avenue</t>
  </si>
  <si>
    <t>HSIP-R00S(281) (90953-2544-94)</t>
  </si>
  <si>
    <t>Watauga Street at NS Railroad, LM 0.09 in Johnson City-Flashing lights, Bell, Gate, Crossbuck, Pavement markings and Signs</t>
  </si>
  <si>
    <t>Watauga Street (0B600) at NS Railroad, LM 0.09 in Johnson City</t>
  </si>
  <si>
    <t>0B600</t>
  </si>
  <si>
    <t>Watauga Street</t>
  </si>
  <si>
    <t>HSIP-R00S(312) (19960-2551-94)</t>
  </si>
  <si>
    <t>Nesbitt Lane at CSX Railroad, LM 0.07 in Nashville</t>
  </si>
  <si>
    <t>Nesbitt Lane</t>
  </si>
  <si>
    <t>HSIP-R00S(282) (37946-2406-94)</t>
  </si>
  <si>
    <t>Speedwell Road (0A745) at NS Railroad, LM 0.45 near Bulls Gap</t>
  </si>
  <si>
    <t>Speedwell road</t>
  </si>
  <si>
    <t>HSIP-R-70(21) (30008-2215-94)</t>
  </si>
  <si>
    <t>Signage, lights, Sign and Pavement Marking</t>
  </si>
  <si>
    <t>(Asheville Highway), at NS Railroad, LM 15.12 in Greeneville</t>
  </si>
  <si>
    <t>HSIP-R00S(272) (15950-2550-94)</t>
  </si>
  <si>
    <t>Railroad Crossing Safety Improvement Project, Section 130  Active upgrades, Signs and pavement markings</t>
  </si>
  <si>
    <t>730369Y Mims Avenue(0A699) at Norfolk Southern Railroad, LM 0.01 in Newport</t>
  </si>
  <si>
    <t>0A699</t>
  </si>
  <si>
    <t>Mims Avenue</t>
  </si>
  <si>
    <t>HSIP-R00S(274) (90953-2543-94)</t>
  </si>
  <si>
    <t>Tennessee Street at NS Railroad, LM 0.590 in Johnson City-Bell, Gate, Lights, Signs, Pavement Markings and Advance warning</t>
  </si>
  <si>
    <t>Tennessee Street (04806) at NS Railroad, LM 0.590 in Johnson City</t>
  </si>
  <si>
    <t>04806</t>
  </si>
  <si>
    <t>Tennessee Street</t>
  </si>
  <si>
    <t>HSIP-R00S(292) (79961-2538-94)</t>
  </si>
  <si>
    <t>Railroad Crossing Safety Improvement Project, Section 130  Approach Impvmts, Sign &amp; Marking Impvmts, Active Eq Install/Upgrd, Visibility Impvmts</t>
  </si>
  <si>
    <t>Semmes Street at NS Railroad, LM 0.01 in Memphis</t>
  </si>
  <si>
    <t>05168</t>
  </si>
  <si>
    <t>HSIP-R00S(291) (27946-2405-94)</t>
  </si>
  <si>
    <t>Railroad Crossing Safety Improvement Project, Section 130 Sign and Marking improvements, Active equipment install and upgrade</t>
  </si>
  <si>
    <t>Old Dyersburg Road at WTNN Railroad, LM 2.04 near Dyer</t>
  </si>
  <si>
    <t>HSIP-R00S(271) (01946-2441-94)</t>
  </si>
  <si>
    <t>Railroad Crossing Safety Improvement Project, Section 130  Sign and Marking Improvements, Active Equipment Install/Upgrade</t>
  </si>
  <si>
    <t>Old Lake City Hwy (01421) at CSX Railroad, LM 8.00 near Rocky Top</t>
  </si>
  <si>
    <t>Old Lake City Highway</t>
  </si>
  <si>
    <t>HSIP-R-175(22) (79040-2235-94)</t>
  </si>
  <si>
    <t>(Byhalia Road) at NS Railroad, LM 25.59 in Collierville</t>
  </si>
  <si>
    <t>State Funded (27555014516)</t>
  </si>
  <si>
    <t>Humboldt:  Taxiway Rehabilitation/Construction Design</t>
  </si>
  <si>
    <t>State Funded (57018-4213-04)</t>
  </si>
  <si>
    <t>Bridge over I-40, LM 7.83</t>
  </si>
  <si>
    <t>STP-M-205(31) (79LPLM-F3-655)</t>
  </si>
  <si>
    <t>Project includes the construction of additional medians, paved crosswalks, sidewalk improvements, streetscape improvements and the realignment of the intersection of Navy Road and Easley Street. Will include shared bicycle and automobile facilities. This is the second of two construction phases, this phase being more ROW intensive.</t>
  </si>
  <si>
    <t>(Navy Road), From Church Street to Veterans Parkway</t>
  </si>
  <si>
    <t>STP-M-205(30) (79LPLM-F3-659)</t>
  </si>
  <si>
    <t>Project includes the construction of additional medians, paved crosswalks, sidewalk improvements, and streetscape improvements. Will include shared bicycle and automobile facilities. This will be the first of two construction phases.</t>
  </si>
  <si>
    <t>SR-205 (Navy Road), From SR-3 (US-51) to Church Street in Millington</t>
  </si>
  <si>
    <t>STP-M-205(27) (79LPLM-F3-471)</t>
  </si>
  <si>
    <t>Project includes the construction of additional medians, paved crosswalks, sidewalk improvements, streetscape improvements and the realignment of the intersection of Navy Road and Easley Street. Will include shared bicycle and automobile facilities. Parent PIN covers NEPA and Design work only.</t>
  </si>
  <si>
    <t>(Navy Road), From SR-3 (US-51) to Veterans Parkway in Millington</t>
  </si>
  <si>
    <t>State Funded (04005-4208-04)</t>
  </si>
  <si>
    <t>04S42530005</t>
  </si>
  <si>
    <t>Bridge over Bee Creek, LM 8.98</t>
  </si>
  <si>
    <t>State Funded (79555015116)</t>
  </si>
  <si>
    <t>Millington:  R/W Pavement Rehabilitation Evaluation</t>
  </si>
  <si>
    <t>TAP-M-9409(202) (79LPLM-F3-476)</t>
  </si>
  <si>
    <t>Construction of sidewalks along Westmont Street from West Raines Road to Western Park Drive. Project also includes ADA accessibility, at grade and raised crosswalks, pavement markings and signage.</t>
  </si>
  <si>
    <t>Westmont Street Sidewalk Improvements</t>
  </si>
  <si>
    <t>TAP-M-9409(207) (79LPLM-F3-492)</t>
  </si>
  <si>
    <t>Construction of sidewalks along Chiswood Street from Twin Woods Avenue to LaGrange Road. Project includes replacement of curb ramps, at grade and raised crosswalks, curb extensions, pavement markings, bike lanes and warning signs.</t>
  </si>
  <si>
    <t>Chiswood Street Pedestrian Safety</t>
  </si>
  <si>
    <t>STP/TAP-M-9409(201) (79LPLM-F3-480)</t>
  </si>
  <si>
    <t>Construction of infill sidewalks and repairs of existing along Macon Road from Gilham Drive to Mullins Station Road and along Mullins Station Road from Macon Road to Shelby Farms Greenline. Project also includes ADA accessibility, reduction in curb radii and crosswalks.</t>
  </si>
  <si>
    <t>Macon Rd, From Gilham Dr to Mullins Station Rd and Mullins Station Rd, From Macon Rd to Shelby Farms Greenline in Memphis</t>
  </si>
  <si>
    <t>NHTSA-HE-9900(103) (97111-0672-04)</t>
  </si>
  <si>
    <t>TITAN Overweight/Overdimensional (OW/OD) Data Storage Collection - Department of Safety</t>
  </si>
  <si>
    <t>STP-M-I-65-3(130) (74003-3169-44)</t>
  </si>
  <si>
    <t>Interchange lighting using LED option.</t>
  </si>
  <si>
    <t>Interchange at SR-257 (Bethel Rd, Exit 104)</t>
  </si>
  <si>
    <t>BH-STP-128(29) (36010-3227-94)</t>
  </si>
  <si>
    <t>36SR1280001</t>
  </si>
  <si>
    <t>Bridge Over Pickwick Dam (IA)</t>
  </si>
  <si>
    <t>Ramon Cisneros DBA Millennium Marketing, LLC</t>
  </si>
  <si>
    <t>NH-5(104) (27001-3242-14)</t>
  </si>
  <si>
    <t>Lengthen and Install Accel/Decel Lane and Widen</t>
  </si>
  <si>
    <t>Industrial Access Support serving Anderson Grain Group, LM 7.66 to LM 8.175</t>
  </si>
  <si>
    <t>TAP-7700(21) (77LPLM-F3-011)</t>
  </si>
  <si>
    <t>Construction of streetscape improvements from the Rankin Avenue/Church Street intersection to the Spring Street/Cherry Street intersection. Project also includes ADA upgrades, landscaping, signage, pedestrian lighting and pedestrian amenities.</t>
  </si>
  <si>
    <t>Streetscape - Phase 2</t>
  </si>
  <si>
    <t>TAP-9301(35) (63LPLM-F3-079)</t>
  </si>
  <si>
    <t>Construction of a multi-modal greenway connector and pedestrian bridge from a trailhead on the south side of the Red River to an existing greenway on the north. Project also includes landscaping, signage, fencing, pedestrian lighting and pedestrian amenities.</t>
  </si>
  <si>
    <t>Red River Pedestrian Bridge near SR-13/US-79 (Kraft Street) in Clarksville</t>
  </si>
  <si>
    <t>TAP-9308(9) (50LPLM-F3-014)</t>
  </si>
  <si>
    <t>Construction of downtown streetscape improvements within a two block radius of the public square. Project also includes crosswalks, ADA upgrades, pedestrian signalization, utility relocation, landscaping, pedestrian lighting and pedestrian amenities.</t>
  </si>
  <si>
    <t>Lawrenceburg Downtown Revitalization</t>
  </si>
  <si>
    <t>TAP-9110(16) (07LPLM-F3-034)</t>
  </si>
  <si>
    <t>Construction of pedestrian improvements in the downtown area on Central Avenue. Project also includes drainage improvements, ADA upgrades, signage and landscaping.</t>
  </si>
  <si>
    <t>Downtown Improvements in LaFollette</t>
  </si>
  <si>
    <t>TAP-9202(129) (33LPLM-F3-202)</t>
  </si>
  <si>
    <t>Construction of multi-modal path along South Chickamauga Creek from the existing greenway to a new trailhead at Youngstown Road. Project also includes boardwalk, landscaping, signage and pedestrian amenities.</t>
  </si>
  <si>
    <t>S. Chickamauga Creek Greenway Connector</t>
  </si>
  <si>
    <t>TAP/STP-M-9203(23) (06LPLM-F3-056)</t>
  </si>
  <si>
    <t>Construction and re-construction of sidewalks on Dooley Street from near Wildwood Avenue to SR 40 Inman Street, on SR 40 Inman Street from Gaut Street to Sheppard Street, on Gaut Street from SR 40 Inman Street to Central Avenue, and on Central Avenue from Gaut Street to College Hill Recreation Center.  Project also includes drainage improvements, ADA upgrades, retaining walls, curb and gutter, signage, striping, crosswalks, pedestrian signals, landscaping and bus shelters.</t>
  </si>
  <si>
    <t>0A653</t>
  </si>
  <si>
    <t>Gaut Street</t>
  </si>
  <si>
    <t>TAP-9314(12) (02LPLM-F3-032)</t>
  </si>
  <si>
    <t>Construction of pedestrian improvements around the public square. Project also includes sidewalks, brick pavers, crosswalks, utility relocation, landscaping, pedestrian lighting and pedestrian amenities.</t>
  </si>
  <si>
    <t>Shelbyville Public Square Sidewalks - Phase 4</t>
  </si>
  <si>
    <t>TAP-9331(10) (85LPLM-F3-005)</t>
  </si>
  <si>
    <t>Construction of sidewalk improvements in downtown Hartsville along East Main Street and SR-141. Project also includes retaining wall, ADA upgrades, crosswalk signalization, utility relocation, landscaping, pedestrian lighting and pedestrian amenities.</t>
  </si>
  <si>
    <t>Hartsville Connectivity Project - Phase 1</t>
  </si>
  <si>
    <t>TAP-2000(17) (20LPLM-F3-009)</t>
  </si>
  <si>
    <t>Construction of streetscape improvements along East Main Street from Tennessee Avenue to Camden Road. Project also includes retaining walls, drainage improvements, ADA upgrades, crosswalks, utility relocation, landscaping and pedestrian lighting.</t>
  </si>
  <si>
    <t>Parsons Downtown Enhancements - Phase 5</t>
  </si>
  <si>
    <t>TAP-9312(118) (19LPLM-F3-153)</t>
  </si>
  <si>
    <t>Construction of a multi-modal path and elevated boardwalk from the Cumberland River Pedestrian Bridge to the Opry Mills Complex. Project also includes pedestrian bridges, retaining wall, landscaping and pedestrian amenities.</t>
  </si>
  <si>
    <t>Stones River Greenway - Opry Mills Connector</t>
  </si>
  <si>
    <t>State Funded (90STPF-S3-002)</t>
  </si>
  <si>
    <t>City of Johnson City, FY 14 STP</t>
  </si>
  <si>
    <t>TAP-9330(10) (50LPLM-F3-013)</t>
  </si>
  <si>
    <t>Construction of sidewalk and new ADA upgrades along North Main Street from Commerce Street to Church Street.  Project also includes crosswalks, utility relocation, landscaping and pedestrian lighting.</t>
  </si>
  <si>
    <t>North Main Street, From Commerce Street to Church Street; Commerce Street, From East of 1st Avenue to East of North Main Street in Loretto</t>
  </si>
  <si>
    <t>0a401</t>
  </si>
  <si>
    <t>TAP/M-9322(2) (95LPLM-F3-058)</t>
  </si>
  <si>
    <t>Construction of a multi-modal trail from Charlie Daniels Park to a trailhead on Golden Bear Gateway. Project also includes a pedestrian bridge, signage, trailheads, landscaping, crosswalk signal, and pedestrian amenities.</t>
  </si>
  <si>
    <t>Cedar Creek Greenway in Mount Juliet - Phase 1</t>
  </si>
  <si>
    <t>TAP-96(49) (94LPLM-F3-092)</t>
  </si>
  <si>
    <t>Construction of a multi-use trail along Highway 96 West from Vera Valley Drive to 5th Ave North. Project also includes a retaining wall, ADA upgrades, striping, landscaping and pedestrian amenities.</t>
  </si>
  <si>
    <t>SR-96 West Multi-Use Trail - Phases 1 &amp; 2</t>
  </si>
  <si>
    <t>State Funded (995304-S3-003)</t>
  </si>
  <si>
    <t>Shelby County Government, FY 16, 5304</t>
  </si>
  <si>
    <t>NH-28(65) (25043-3211-14, 69001-3220-14)</t>
  </si>
  <si>
    <t>Spot improvements including passing; truck climbing lanes, turn lanes and intersection realignments and improvements</t>
  </si>
  <si>
    <t>From North of Jamestown to near SR-111 (IA)</t>
  </si>
  <si>
    <t>Fentress, Pickett</t>
  </si>
  <si>
    <t>State Funded (41009-3209-04)</t>
  </si>
  <si>
    <t>Intersection improvements; install signal warning signs, restripe existing edge lines and centerlines, install span wire traffic signal. Provide for right turn lane from SR-100 westbound to SR-48.</t>
  </si>
  <si>
    <t>Intersection at SR-48, LM 14.90 in Centerville (IA)</t>
  </si>
  <si>
    <t>NH-162(12) (47050-3247-14)</t>
  </si>
  <si>
    <t>Reconstruct interchange to a Single Point Urban Interchange (SPUI) and provide connection to Solway Road</t>
  </si>
  <si>
    <t>(Pellissippi Pkwy) Interchange at SR-62 (Oak Ridge Hwy) In Solway (IA)</t>
  </si>
  <si>
    <t>STP-48(56) (63014-3206-14)</t>
  </si>
  <si>
    <t>Widen from 2 lanes to 5 lanes along existing alignment</t>
  </si>
  <si>
    <t>(Trenton Road), From near SR-374 to near I-24 (IA)</t>
  </si>
  <si>
    <t>NH/STP-M-I-24-9(79) (19002-3191-44)</t>
  </si>
  <si>
    <t>I-24 E interchange modification at Hickory Hollow Pkwy, Exit 60, includes improvements to existing I-24 and existing Hickory Hollow Pkwy.</t>
  </si>
  <si>
    <t>Interchange modification at Hickory Hollow Parkway (IA)</t>
  </si>
  <si>
    <t>On-Call Contract with Ragan-Smith (Four-year contract; FY19 - FY23), Contract Number E2169</t>
  </si>
  <si>
    <t>On-Call Contract with Ragan-Smith (Four-year contract; FY16 - FY19), Contract Number E1880</t>
  </si>
  <si>
    <t>On-Call Contract with Ragan-Smith (Four-year contract; FY-16 - FY-19), Contract Number E1880</t>
  </si>
  <si>
    <t>State Funded (51SAB1-S3-003)</t>
  </si>
  <si>
    <t>510A3630001</t>
  </si>
  <si>
    <t>BG A363-0.06, Grassy Valley Road over Rockhouse Creek</t>
  </si>
  <si>
    <t>0A363</t>
  </si>
  <si>
    <t>Grassy Valley Rd</t>
  </si>
  <si>
    <t>State Funded (82953-3533-04)</t>
  </si>
  <si>
    <t>extend Partnership Park Road approximately 1550'</t>
  </si>
  <si>
    <t>Industrial Access Serving Bristol Metals 2015</t>
  </si>
  <si>
    <t>0D533</t>
  </si>
  <si>
    <t>Throughout Shelby County, this project will provide a number of traffic flow and congestion improvement measures at specific intersections that are currently operating inefficiently. Three project types: signal timing projects, vehicle detection upgrades (at single intersections) and coordinated signal-timing projects (ITS). This contract covers PINs 123030.01, 123030.02 and 123030.03. All of these projects were awarded for FY-16 and FY-17 CMAQ funds for 116 intersections.</t>
  </si>
  <si>
    <t>Shelby County Congestion Management Program - (FY 2016-2018)</t>
  </si>
  <si>
    <t>State Funded (98302-4234-04)</t>
  </si>
  <si>
    <t>M17LTHQ_D39SR_MOW_D39SE</t>
  </si>
  <si>
    <t>State Funded (91SVAR-M3-002)</t>
  </si>
  <si>
    <t>M22LTHQ_C91SR_MOW_WAYNE</t>
  </si>
  <si>
    <t>State Funded (19I440-M3-002)</t>
  </si>
  <si>
    <t>M22LTHQ_C19I_M&amp;L_I440</t>
  </si>
  <si>
    <t>State Funded (99113-4172-04)</t>
  </si>
  <si>
    <t>M20LTHQ_SWI_ERM  - Statewide Emergency Reference Marker Replacement</t>
  </si>
  <si>
    <t>PE for Drainage Improvements</t>
  </si>
  <si>
    <t>(US-41A Bypass), From West of Glendale Drive to Queens Bluff Way in Clarksville</t>
  </si>
  <si>
    <t>TDOT Strategic Transportation Investments Division - Administration</t>
  </si>
  <si>
    <t>State Funded (25SAB1-S3-002)</t>
  </si>
  <si>
    <t>25F00120007</t>
  </si>
  <si>
    <t>BG 1211-15.78 Jonesville Rd. bridge over Bridge Creek</t>
  </si>
  <si>
    <t>01211</t>
  </si>
  <si>
    <t>Jonesville Rd</t>
  </si>
  <si>
    <t>State Funded (57039-4229-04)</t>
  </si>
  <si>
    <t>57S81960003</t>
  </si>
  <si>
    <t>Bridge over Branch, LM 2.28</t>
  </si>
  <si>
    <t>State Funded (66001-4283-04)</t>
  </si>
  <si>
    <t>66SR0030015, 66SR0030016</t>
  </si>
  <si>
    <t>Bridges over Branch, LM 15.39</t>
  </si>
  <si>
    <t>TAP/STP-M-9109(171) (47LPLM-F3-128)</t>
  </si>
  <si>
    <t>Construction of sidewalks and bike lanes along Liberty and Division Streets. Project also includes a road diet,  RR upgrades, ADA, pavement markings, bus stops and pedestrian signalization.</t>
  </si>
  <si>
    <t>Liberty Street Multimodal Project</t>
  </si>
  <si>
    <t>State Funded (50555035816)</t>
  </si>
  <si>
    <t>Lawrenceburg:  Mowing Equipment</t>
  </si>
  <si>
    <t>TDOT Community Relations &amp; Communications sole-source contract with iQ media Group, LLC for video media library services</t>
  </si>
  <si>
    <t>New Media Monitoring Service</t>
  </si>
  <si>
    <t>Park Street at CSX Railroad, LM 0.33 in Trezevant</t>
  </si>
  <si>
    <t>Park Street</t>
  </si>
  <si>
    <t>Mt. Pleasant Church Road at CSX Railroad, LM 2.79 near Huntingdon</t>
  </si>
  <si>
    <t>SR-79 at TKEN Railroad, LM 9.20 near Ridgely</t>
  </si>
  <si>
    <t>HSIP-R00S(255) (32946-2401-94)</t>
  </si>
  <si>
    <t>Railroad Crossing Safety Improvment Project, Section 130</t>
  </si>
  <si>
    <t>Mountain Valley Road at Norfolk Southern Railroad, LM 2.10 near Bulls Gap</t>
  </si>
  <si>
    <t>Mounatin Valley Road</t>
  </si>
  <si>
    <t>HSIP-R00S(256) (45945-2489-94)</t>
  </si>
  <si>
    <t>Beth Carr Lane at NS Railroad, LM 2.12 near White Pine</t>
  </si>
  <si>
    <t>02512</t>
  </si>
  <si>
    <t>Beth Carr Lane</t>
  </si>
  <si>
    <t>College Street at CSX Railroad, LM 0.07 in McEwen</t>
  </si>
  <si>
    <t>0A543</t>
  </si>
  <si>
    <t>Butcher Lane at CSX Railroad, LM 0.08 in Rocky Top</t>
  </si>
  <si>
    <t>0A267</t>
  </si>
  <si>
    <t>Butcher Lane</t>
  </si>
  <si>
    <t>State Funded (01SAB1-S3-003)</t>
  </si>
  <si>
    <t>010A4840001</t>
  </si>
  <si>
    <t>BG A484-0.08, Miller Street Bridge over Rt. Fork Coal Creek</t>
  </si>
  <si>
    <t>0A484</t>
  </si>
  <si>
    <t>Miller Street</t>
  </si>
  <si>
    <t>BRZ-9110(14) (07LPLM-F3-033)</t>
  </si>
  <si>
    <t>070B0010001</t>
  </si>
  <si>
    <t>Bridge-New Construction</t>
  </si>
  <si>
    <t>Dossett Lane, Bridge over CSX Railroad, LM 0.26 in LaFollette - Construct New Bridge</t>
  </si>
  <si>
    <t>Dossett Lane, Bridge over CSX Railroad, LM 0.26 in LaFollette (IA)</t>
  </si>
  <si>
    <t>HPP/STP-M-9101(19) (05LPLM-F3-044)</t>
  </si>
  <si>
    <t>Construction and renovation of bicycle and pedestrian approaches, connectors and bridges in association with Phase 1 of the walking and biking path throughout Alcoa, linking schools with the existing greenway. Project also includes ADA upgrades and access.</t>
  </si>
  <si>
    <t>Duck Pond Walking &amp; Biking Path - Phase 2 (bidding with road project PIN: 125327.00)</t>
  </si>
  <si>
    <t>TAP-M-4855(10) (95LPLM-F3-053)</t>
  </si>
  <si>
    <t>Construction of a sidewalk and shared bike lanes on Belinda Pky from Two Rivers Ford west of Providence Trail to Jerry Mundy Memorial Park's trail connection to Belinda Pkwy including a connection on SE Springdale Dr to the pedestrian access to Rutland Elementary School.</t>
  </si>
  <si>
    <t>Belinda Parkway, From West of Providence Trail to Sgt. Jerry Mundy Memorial Park in Mt. Juliet</t>
  </si>
  <si>
    <t>4855</t>
  </si>
  <si>
    <t>Belinda Parkway</t>
  </si>
  <si>
    <t>CM-9409(203) (79LPLM-F3-455)</t>
  </si>
  <si>
    <t>Administration, operation and promotion of countywide vanpool program</t>
  </si>
  <si>
    <t>Memphis Area Rideshare Program (FY 2017-2020)</t>
  </si>
  <si>
    <t>CM-9112(21) (05LPLM-F3-043)</t>
  </si>
  <si>
    <t>Installation of aerial and underground fiber and traffic signal upgrades to include arterial cameras. Software and server installation at the Traffic Operations Center. Corridors will include US-321, US-411, and 14 intersections in close proximity.</t>
  </si>
  <si>
    <t>Maryville-Alcoa Central Traffic Operations (MACTO) Advanced Traffic Management System (ATMS) Phase 2</t>
  </si>
  <si>
    <t>From near SR-33 to near Reagan Mill Road</t>
  </si>
  <si>
    <t>SR-336</t>
  </si>
  <si>
    <t>UCHRA 5317, FY 11-12</t>
  </si>
  <si>
    <t>UCHRA, 5317 FY 11-12</t>
  </si>
  <si>
    <t>From James M Roy Road to LM 8.0</t>
  </si>
  <si>
    <t>STP/HSIP-6(118) (19022-3220-94, 19022-8220-14)</t>
  </si>
  <si>
    <t>From Norwood Drive to Bass Street in Nashville</t>
  </si>
  <si>
    <t>From near SR-2 to near Avalon Drive</t>
  </si>
  <si>
    <t>CM/TAP-M-9409(195) (79LPLM-F3-450)</t>
  </si>
  <si>
    <t>Construction of a multi-modal greenway beginning at the Old Cordova Train Station and terminating at the TVA Cordova Substation. This project includes bicycle and pedestrian amenities, landscaping, a bridge replacement, striping and signage, trailhead improvements and upgrades necessary to comply with requirements of the Americans with Disabilities Act (ADA).</t>
  </si>
  <si>
    <t>Shelby Farms Greenline - Cordova Station to Lenow</t>
  </si>
  <si>
    <t>State Funded (26555167704)</t>
  </si>
  <si>
    <t>Winchester FY16 Maintenance</t>
  </si>
  <si>
    <t>State Funded (43555162704)</t>
  </si>
  <si>
    <t>Waverly FY16 Maintenance</t>
  </si>
  <si>
    <t>State Funded (66555166504)</t>
  </si>
  <si>
    <t>Union City FY16 Maintenance</t>
  </si>
  <si>
    <t>State Funded (16555169804)</t>
  </si>
  <si>
    <t>Tullahoma FY16 Maintenance</t>
  </si>
  <si>
    <t>State Funded (27555164404)</t>
  </si>
  <si>
    <t>Trenton FY16 Maintenance</t>
  </si>
  <si>
    <t>State Funded (74555165704)</t>
  </si>
  <si>
    <t>Springfield FY16 Maintenance</t>
  </si>
  <si>
    <t>State Funded (24555163604)</t>
  </si>
  <si>
    <t>Somerville FY16 Maintenance</t>
  </si>
  <si>
    <t>State Funded (75555162704)</t>
  </si>
  <si>
    <t>Smyrna FY16 Maintenance</t>
  </si>
  <si>
    <t>State Funded (02555163104)</t>
  </si>
  <si>
    <t>Shelbyville FY16 Maintenance</t>
  </si>
  <si>
    <t>State Funded (26555167604)</t>
  </si>
  <si>
    <t>Sewanee FY16 Maintenance</t>
  </si>
  <si>
    <t>State Funded (78555169004)</t>
  </si>
  <si>
    <t>Sevierville (Gatlinburg) FY16 Maintenance</t>
  </si>
  <si>
    <t>State Funded (55555164004)</t>
  </si>
  <si>
    <t>Selmer FY16 Maintenance</t>
  </si>
  <si>
    <t>State Funded (36555165204)</t>
  </si>
  <si>
    <t>Savannah FY 16 Maintenance</t>
  </si>
  <si>
    <t>State Funded (37555162004)</t>
  </si>
  <si>
    <t>Rogersville FY16 Maintenance</t>
  </si>
  <si>
    <t>State Funded (73555162304)</t>
  </si>
  <si>
    <t>Rockwood FY16 Maintenance</t>
  </si>
  <si>
    <t>State Funded (28555162304)</t>
  </si>
  <si>
    <t>Pulaski FY16 Maintenance</t>
  </si>
  <si>
    <t>State Funded (83555160304)</t>
  </si>
  <si>
    <t>Portland FY16 Maintenance</t>
  </si>
  <si>
    <t>State Funded (40555163604)</t>
  </si>
  <si>
    <t>Paris FY16 Maintenance</t>
  </si>
  <si>
    <t>State Funded (76555163104)</t>
  </si>
  <si>
    <t>Oneida FY16 Maintenance</t>
  </si>
  <si>
    <t>State Funded (13555162904)</t>
  </si>
  <si>
    <t>New Tazewell FY16 Maintenance</t>
  </si>
  <si>
    <t>State Funded (46555161904)</t>
  </si>
  <si>
    <t>Mountain City FY16 Maintenance</t>
  </si>
  <si>
    <t>State Funded (79555165004)</t>
  </si>
  <si>
    <t>Millington FY16 Maintenance</t>
  </si>
  <si>
    <t>State Funded (79555165404)</t>
  </si>
  <si>
    <t>Memphis Baker FY16 Maintenance</t>
  </si>
  <si>
    <t>State Funded (79555165304)</t>
  </si>
  <si>
    <t>Memphis Spain FY16 Maintenance</t>
  </si>
  <si>
    <t>State Funded (89555166204)</t>
  </si>
  <si>
    <t>McMinnville FY16 Maintenance</t>
  </si>
  <si>
    <t>State Funded (42555160604)</t>
  </si>
  <si>
    <t>McKinnon FY16 Maintenance</t>
  </si>
  <si>
    <t>State Funded (62555162204)</t>
  </si>
  <si>
    <t>Madisonville FY16 Maintenance</t>
  </si>
  <si>
    <t>State Funded (67555163004)</t>
  </si>
  <si>
    <t>Livingston FY16 Maintenance</t>
  </si>
  <si>
    <t>State Funded (68555161404)</t>
  </si>
  <si>
    <t>Linden FY16 Maintenance</t>
  </si>
  <si>
    <t>State Funded (59555163804)</t>
  </si>
  <si>
    <t>Lewisburg FY16 Maintenance</t>
  </si>
  <si>
    <t>State Funded (50555165704)</t>
  </si>
  <si>
    <t>Lawrenceburg FY16 Maintenance</t>
  </si>
  <si>
    <t>State Funded (56555163304)</t>
  </si>
  <si>
    <t>Lafayette FY16 Maintenance</t>
  </si>
  <si>
    <t>State Funded (58555162304)</t>
  </si>
  <si>
    <t>Jasper FY16 Maintenance</t>
  </si>
  <si>
    <t>State Funded (07555163104)</t>
  </si>
  <si>
    <t>Jacksboro FY16 Maintenance</t>
  </si>
  <si>
    <t>State Funded (09555162604)</t>
  </si>
  <si>
    <t>Huntingdon FY16 Maintenance</t>
  </si>
  <si>
    <t>State Funded (27555164304)</t>
  </si>
  <si>
    <t>Humboldt FY16 Maintenance</t>
  </si>
  <si>
    <t>State Funded (51555161604)</t>
  </si>
  <si>
    <t>Hohenwald FY16 Maintenance</t>
  </si>
  <si>
    <t>State Funded (49555162004)</t>
  </si>
  <si>
    <t>Halls FY16 Maintenance</t>
  </si>
  <si>
    <t>State Funded (30555164704)</t>
  </si>
  <si>
    <t>Greeneville FY16 Maintenance</t>
  </si>
  <si>
    <t>State Funded (83555160204)</t>
  </si>
  <si>
    <t>Gallatin FY16 Maintenance</t>
  </si>
  <si>
    <t>State Funded (44555160904)</t>
  </si>
  <si>
    <t>Gainesboro FY16 Maintenance</t>
  </si>
  <si>
    <t>State Funded (52555165004)</t>
  </si>
  <si>
    <t>Fayetteville FY16 Maintenance</t>
  </si>
  <si>
    <t>State Funded (22555164904)</t>
  </si>
  <si>
    <t>Dickson FY16 Maintenance</t>
  </si>
  <si>
    <t>State Funded (72555163204)</t>
  </si>
  <si>
    <t>Dayton FY16 Maintenance</t>
  </si>
  <si>
    <t>State Funded (18555164004)</t>
  </si>
  <si>
    <t>Crossville FY16 Maintenance</t>
  </si>
  <si>
    <t>State Funded (84555163004)</t>
  </si>
  <si>
    <t>Covington FY16 Maintenance</t>
  </si>
  <si>
    <t>State Funded (70555161204)</t>
  </si>
  <si>
    <t>Copperhill FY16 Maintenance</t>
  </si>
  <si>
    <t>State Funded (60555164204)</t>
  </si>
  <si>
    <t>Columbia FY16 Maintenance</t>
  </si>
  <si>
    <t>State Funded (33555162304)</t>
  </si>
  <si>
    <t>Collegedale FY16 Maintenance</t>
  </si>
  <si>
    <t>State Funded (91555161804)</t>
  </si>
  <si>
    <t>Clifton FY16 Maintenance</t>
  </si>
  <si>
    <t>State Funded (63555164704)</t>
  </si>
  <si>
    <t>Clarksville FY16 Maintenance</t>
  </si>
  <si>
    <t>State Funded (41555162904)</t>
  </si>
  <si>
    <t>Centerville FY16 Maintenance</t>
  </si>
  <si>
    <t>State Funded (03555162104)</t>
  </si>
  <si>
    <t>Camden FY16 Maintenance</t>
  </si>
  <si>
    <t>State Funded (35555163404)</t>
  </si>
  <si>
    <t>Bolivar FY16 Maintenance</t>
  </si>
  <si>
    <t>State Funded (54555164704)</t>
  </si>
  <si>
    <t>Athens:  FY16 Maintenance</t>
  </si>
  <si>
    <t>State Funded (70455-3418-04)</t>
  </si>
  <si>
    <t>70022680001</t>
  </si>
  <si>
    <t>Easley Ford Road, Bridge over Conasauga River, LM 1.53 (IA)</t>
  </si>
  <si>
    <t>0A840</t>
  </si>
  <si>
    <t>Easley Ford Road</t>
  </si>
  <si>
    <t>M18RMHQ_C19SR_Midblock_Pedestrian_Crossing_Pilot</t>
  </si>
  <si>
    <t>TDOT participation in a Dept of F&amp;A OIR project to procure GIS LiDAR elevation data in TN for a variety of public purposes</t>
  </si>
  <si>
    <t>GIS LIDAR Elevation Data</t>
  </si>
  <si>
    <t>State Funded (16CMA1-M3-005)</t>
  </si>
  <si>
    <t>M16CMHQ_C16SR_ROUTULLAHOMA</t>
  </si>
  <si>
    <t>State Funded (70SAB1-S3-003)</t>
  </si>
  <si>
    <t>700A320001</t>
  </si>
  <si>
    <t>BG A320-1.45 Chestuee Rd over Chestuee Ck</t>
  </si>
  <si>
    <t>0A320</t>
  </si>
  <si>
    <t>Chestuee Rd</t>
  </si>
  <si>
    <t>TN-80-0007-00 (825303-S3-018)</t>
  </si>
  <si>
    <t>Bristol MPO, FY 14, 5303</t>
  </si>
  <si>
    <t>SRTS/TAP-9420(9) (79LPLM-F3-459)</t>
  </si>
  <si>
    <t>Construction of 10,010 SF of sidewalk with ADA ramps, crosswalk striping and .765 LM of striping for bike lanes.</t>
  </si>
  <si>
    <t>Miller Farms Road from Greenway Trail North of Hollow Fork Road to Apple Valley Road; Poplar Estates from Corsica Drive to Brookside Drive</t>
  </si>
  <si>
    <t>SRTS-9402(18) (38LPLM-F3-028)</t>
  </si>
  <si>
    <t>Construction of sidewalks along North Grand Avenue from Thomas Street to Cherokee Place. Project also includes ADA ramps, crosswalks, signage, drainage and solar powered flashing lights.</t>
  </si>
  <si>
    <t>Haywood Elementary School in Brownsville</t>
  </si>
  <si>
    <t>SRTS-900(37) (09LPLM-F3-020)</t>
  </si>
  <si>
    <t>Construction of 4,000 SF of sidewalk, curb and gutter, ADA ramps, drainage and pedestrian handrail on Clark Street; from 6th Avenue to Browning Avenue, near Huntingdon Middle School</t>
  </si>
  <si>
    <t>Clark Street from 6th Avenue to Browning Avenue, near Huntingdon Middle School</t>
  </si>
  <si>
    <t>Clark Street</t>
  </si>
  <si>
    <t>SRTS/TAP-9308(8) (50LPLM-F3-012)</t>
  </si>
  <si>
    <t>Construction of 3,400 linear feet of sidewalk on Seventh Street from Springer Road to Weakley Creek. Project includes curb and gutter, ADA accessibility, crosswalks, crosswalk signals, signage and pavement markings.</t>
  </si>
  <si>
    <t>Seventh St, From Sowell Elementary to Springer Road; Springer Rd, From Seventh St to Weakley Creek Rd</t>
  </si>
  <si>
    <t>SRTS-8800(11) (88LPLM-F3-004)</t>
  </si>
  <si>
    <t>Construction of sidewalks along Sparta and Billingsley Streets. Project includes curb and gutter, crosswalks, signage, flashing beacons and ADA accessibilitiy.</t>
  </si>
  <si>
    <t>Spencer Elementary and Van Buren County High Schools</t>
  </si>
  <si>
    <t>SRTS-9202(128) (33LPLM-F3-180)</t>
  </si>
  <si>
    <t>Construction of sidewalks, crosswalks, curb and gutter, ADA ramps, and retaining walls near East Ridge Elementary School.</t>
  </si>
  <si>
    <t>East Ridge Elementary School</t>
  </si>
  <si>
    <t>SRTS-9202(126) (33LPLM-F3-177)</t>
  </si>
  <si>
    <t>Construction of 8,550 SF of sidewalk with curb and gutter, ADA ramps, crosswalk striping, a retaining wall and one bike rack. (SRTS-GP 120861.00)</t>
  </si>
  <si>
    <t>Midland Pike from Woodmore Lane to Caruthers Road</t>
  </si>
  <si>
    <t>SRTS-9103(16) (10LPLM-F3-018)</t>
  </si>
  <si>
    <t>Near West Side Elementary and TA Dugger Jr High Schools-Sidewalks, ADA Ramps, crosswalk striping and school zone signalization</t>
  </si>
  <si>
    <t>Various locations near West Side Elementary and TA Dugger Jr High Schools</t>
  </si>
  <si>
    <t>SRTS-9110(15) (07LPLM-F3-029)</t>
  </si>
  <si>
    <t>Construction of 735 LF of sidewalk,culverts, drainage, seeding, 2 crosswalks and crosswalk cantileaver signalization</t>
  </si>
  <si>
    <t>Foothills Drive from West Morningside Park to LaFollette Middle School</t>
  </si>
  <si>
    <t>SRTS-100(77) (01LPLM-F3-035)</t>
  </si>
  <si>
    <t>Construction of approximately 400 linear feet of 10-foot wide walking trail. Project also includes approximately 15 raised and non-raised crosswalks, flashing signals and ADA accessibility.</t>
  </si>
  <si>
    <t>Norris Middle and Elementary Schools</t>
  </si>
  <si>
    <t>State Funded (99RADM-S3-002)</t>
  </si>
  <si>
    <t>TEF Admin</t>
  </si>
  <si>
    <t>State Funded (19CMA1-M3-003)</t>
  </si>
  <si>
    <t>M16CMHQ_C19ISR_SPCGOODLETTSVILLE</t>
  </si>
  <si>
    <t>Develop guidance for Intersection and Interchange Selection.</t>
  </si>
  <si>
    <t>Collaboration and Training for Traffic Signal Operations</t>
  </si>
  <si>
    <t>Advanced Traffic Incident Management Training Curriculum</t>
  </si>
  <si>
    <t>State Funded (19948-3601-04)</t>
  </si>
  <si>
    <t>Historic Preservation</t>
  </si>
  <si>
    <t>Establish viewing area with interpretive signs for historic site (remnants of 1823 Bridge used by groups of Native American Cherokees during the Trail of Tears in 1838)</t>
  </si>
  <si>
    <t>Bridge Abutment between Woodland and Victory Memorial Bridges in Nashville</t>
  </si>
  <si>
    <t>BRZ-9108(47) (82956-3590-94)</t>
  </si>
  <si>
    <t>820A0700001</t>
  </si>
  <si>
    <t>Fort Robinson Drive, Bridge over Dry Hollow, LM 0.39 in Kingsport-Bridge Replacement</t>
  </si>
  <si>
    <t>Fort Robinson Drive, Bridge over Dry Hollow, LM 0.39 in Kingsport (IA)</t>
  </si>
  <si>
    <t>03899</t>
  </si>
  <si>
    <t>State Funded (31007-4237-04)</t>
  </si>
  <si>
    <t>31SR1080023</t>
  </si>
  <si>
    <t>Bridge over Branch, LM 28.18</t>
  </si>
  <si>
    <t>State Funded (82CMA1-M3-007)</t>
  </si>
  <si>
    <t>M16CMHQ_C82SR_ROUBRISTOL</t>
  </si>
  <si>
    <t>State Funded (57CMA1-M3-005)</t>
  </si>
  <si>
    <t>M16CMHQ_C57SR_ROUJACKSON</t>
  </si>
  <si>
    <t>State Funded (57CMA1-M3-004)</t>
  </si>
  <si>
    <t>M16CMHQ_C57ISR_SPCJACKSON</t>
  </si>
  <si>
    <t>State Funded (84CMA1-M3-003)</t>
  </si>
  <si>
    <t>M16CMHQ_C84SR_ROUCOVINGTON</t>
  </si>
  <si>
    <t>State Funded (79CMA1-M3-004)</t>
  </si>
  <si>
    <t>M16CMHQ_C79SR_ROUMEMPHIS</t>
  </si>
  <si>
    <t>State Funded (49CMA1-M3-003)</t>
  </si>
  <si>
    <t>M16CMHQ_C49SR_ROURIPLEY</t>
  </si>
  <si>
    <t>STP-SIP-9(86) (01003-3235-94)</t>
  </si>
  <si>
    <t>Geometric improvements and signal modifications</t>
  </si>
  <si>
    <t>Intersection at SR-170</t>
  </si>
  <si>
    <t>HSIP-108(98) (31006-3233-94, 31006-4233-04)</t>
  </si>
  <si>
    <t>Cape Seal (Scrub Seal w/ Micro@ 24#)</t>
  </si>
  <si>
    <t>Project involves resurfacing, signs, and striping.</t>
  </si>
  <si>
    <t>TN-FLAP(6) (26LPLM-F3-024)</t>
  </si>
  <si>
    <t>Resuface and widening of UTSI Road from Tullahoma Highway to Wattendorf Memorial Highway to accommodate new bike lanes</t>
  </si>
  <si>
    <t>UTSI Road providing access to the Dept of the Air Force, Arnold Engineering Development Center (AEDC)</t>
  </si>
  <si>
    <t>UTSI Road</t>
  </si>
  <si>
    <t>State Funded (945307-S3-013)</t>
  </si>
  <si>
    <t>FTA, FY 14 5307</t>
  </si>
  <si>
    <t>State Funded (82CMA1-M3-006)</t>
  </si>
  <si>
    <t>M16CMHQ_C82SR_ROUKINGSPORT</t>
  </si>
  <si>
    <t>State Funded (82CMA1-M3-005)</t>
  </si>
  <si>
    <t>M16CMHQ_C82SR_SPCKINGSPORT</t>
  </si>
  <si>
    <t>State Funded (86CMA1-M3-005)</t>
  </si>
  <si>
    <t>M16CMHQ_C86I_SPCUNICOI</t>
  </si>
  <si>
    <t>State Funded (01CMA1-M3-005)</t>
  </si>
  <si>
    <t>M16CMHQ_C01SR_ROUOAKRIDGE</t>
  </si>
  <si>
    <t>Manual Traffic Counts</t>
  </si>
  <si>
    <t>Traffic Counts - Consultant (for STID Division)</t>
  </si>
  <si>
    <t>State Funded (15CMA1-M3-003)</t>
  </si>
  <si>
    <t>M16CMHQ_C15SR_ROUNEWPORT</t>
  </si>
  <si>
    <t>State Funded (55CMA1-M3-003)</t>
  </si>
  <si>
    <t>M16CMHQ_C55SR_ROUSELMER</t>
  </si>
  <si>
    <t>Consultant Contracts for Transportation Planning Activities</t>
  </si>
  <si>
    <t>State Funded (06SAR1-S8-005)</t>
  </si>
  <si>
    <t>SA 6020-3, Keith Valley Road from 6.48 miles north of the Georgia State Line to SR-74</t>
  </si>
  <si>
    <t>02257</t>
  </si>
  <si>
    <t>Keith Valley Rd</t>
  </si>
  <si>
    <t>State Funded (06SAR1-S8-004)</t>
  </si>
  <si>
    <t>SA 6026-2, Hughes Lake Road, from 3.587 miles north of the Georgia State Line To SR-74</t>
  </si>
  <si>
    <t>0A896</t>
  </si>
  <si>
    <t>Hughes Lake Rd</t>
  </si>
  <si>
    <t>State Funded (991220-S3-002)</t>
  </si>
  <si>
    <t>Community Transportation Planning Grant-2015</t>
  </si>
  <si>
    <t>State Funded (71LPLM-S3-025)</t>
  </si>
  <si>
    <t>Construction of 7,605 ft. of 5' sidewalks along the north side of SR24/East Spring Street, from East Broad Street to Old Kentucky Road/Neal Street; Carlen Drive, from SR24 to Avery Trace Middle School; and Raider Drive, from SR24 to the school parking lot. Installation of a 2' grass buffer strip, crosswalks, and storm water drainage improvements. Relocation and replacement of guard rail as necessary.</t>
  </si>
  <si>
    <t>SR-24 (US-70N, East Spring St), From East Broad St to Old Kentucky Rd/Neal St; Carlen Dr, From SR-24 to Avery Trace Middle School; and Raider Dr, From SR-24 to school parking lot in Cookeville</t>
  </si>
  <si>
    <t>State Funded (89LPLM-S3-017)</t>
  </si>
  <si>
    <t>Sparta Street Sidewalk Project.  Construction of 5' sidewalks, pedestrian crosswalks, and pedestrian amenities on SR-380(Sparta Street), from Mauzy Street to Security Circle.</t>
  </si>
  <si>
    <t>(Sparta Street), From Mauzy Street to Security Circle in McMinnville</t>
  </si>
  <si>
    <t>TAP-9213(7) (33LPLM-F3-213); State Funded (33LPLM-S3-168)</t>
  </si>
  <si>
    <t>Construction of a 10-foot multi-use path on the south side and 5-foot sidewalks on the north side of Highway 41/SR8 (Ringgold Road), from McBrien Road to Kingwood Drive/Wimberly Lane. Project also includes retaining walls, curb and gutter, ADA upgrades, striping, pedestrian amenities, landscaping and utility relocation.</t>
  </si>
  <si>
    <t>SR-8, (Ringgold Road), Corridor Improvement Project</t>
  </si>
  <si>
    <t>State Funded (82LPLM-S3-064)</t>
  </si>
  <si>
    <t>Construction of sidewalks, transit shelters, a retaining wall, curb ramps, crosswalks, pedestrian signals and amenities on SR-1 from Stonebrook Place to Eastman Road in Kingsport.</t>
  </si>
  <si>
    <t>From Stonebrook Place to Eastman Road in Kingsport</t>
  </si>
  <si>
    <t>State Funded (47LPLM-S3-120)</t>
  </si>
  <si>
    <t>Construction of 1,300' of sidewalks on the south side of SR1 and 260' of sidewalks along Golfclub Road, crosswalks and pedestrian signals, 800' of 6' shoulder at pinch points, and installation of one concrete pad and bus shelter.</t>
  </si>
  <si>
    <t>SR-1 (US-11/70, Kingston Pike), From Wesley Road to Golfclub Road; and Golfclub Road, From SR-1 to private driveway</t>
  </si>
  <si>
    <t>State Funded (18SAB1-S3-002)</t>
  </si>
  <si>
    <t>18021740005</t>
  </si>
  <si>
    <t>BG 2174-8.38, old SR-28 over Daddy's Creek</t>
  </si>
  <si>
    <t>2174</t>
  </si>
  <si>
    <t>Old SR-28</t>
  </si>
  <si>
    <t>State Funded (98TEIS-S3-002)</t>
  </si>
  <si>
    <t>ETHRA, FY 15 TEIS</t>
  </si>
  <si>
    <t>State Funded (83555079904)</t>
  </si>
  <si>
    <t>Gallatin - Utilities Relocation for Relocated Airport Road</t>
  </si>
  <si>
    <t>State Funded (47012-4252-04)</t>
  </si>
  <si>
    <t>47SR0010039</t>
  </si>
  <si>
    <t>Bridge over Norfolk Southern R/R, LM 25.47</t>
  </si>
  <si>
    <t>State Funded (93945-4273-04)</t>
  </si>
  <si>
    <t>Vegetative Debris Removal and Disposal on Various SR's</t>
  </si>
  <si>
    <t>Valentine Freeze - White Co. Disaster Recovery 2015 - Various SR's</t>
  </si>
  <si>
    <t>State Funded (44945-4287-04)</t>
  </si>
  <si>
    <t>44S62920007, 44SR0560017</t>
  </si>
  <si>
    <t>SR-56, Bridge over North Fork Branch, LM 20.95; and SR-262, Bridge over Wartrace Creek, LM 1.00</t>
  </si>
  <si>
    <t>BR-STP-48(60) (51003-3218-94); State Funded (51003-4216-04)</t>
  </si>
  <si>
    <t>51SR0480007</t>
  </si>
  <si>
    <t>Bridge over Rockhouse Creek, LM 9.08</t>
  </si>
  <si>
    <t>SA 6208 (3), Old Athers Rd  from McMinn County Line to SR-68    PER REGION 1 THIS PROJECT WAS DROPPED 1/13/2021</t>
  </si>
  <si>
    <t>06208</t>
  </si>
  <si>
    <t>Old Athens Rd</t>
  </si>
  <si>
    <t>STP-M-2855(10) (79LPLM-F3-434)</t>
  </si>
  <si>
    <t>This project will provide design, engineering, and construction services for complete streets improvements to to Jefferson Avenue in midtown Memphis. Improvements will include the creation of protected bicycle lanes, enhanced pedestrian crossings, and a road diet to coincide with the resurfacing of the roadway.</t>
  </si>
  <si>
    <t>Jefferson Avenue, From SR-1 to North Cleveland Street in Memphis</t>
  </si>
  <si>
    <t>02855</t>
  </si>
  <si>
    <t>Jefferson Avenue</t>
  </si>
  <si>
    <t>HSIP-I-24-3(94) (33003-3165-94)</t>
  </si>
  <si>
    <t>Project involves WB exit ramp widening, earthwork, paving, pavement marking, signing and signalization ugrades</t>
  </si>
  <si>
    <t>Westbound Exit Ramp at South Moore Road (Exit 184) in Chattanooga (Ramp Queue Project)</t>
  </si>
  <si>
    <t>State Funded (99555126004)</t>
  </si>
  <si>
    <t>Panther, International (BlackCat Grant Management Software)</t>
  </si>
  <si>
    <t>STP-M-9214(3) (33LPLM-F3-158)</t>
  </si>
  <si>
    <t>Signal Upgraded and consists of: design, traffic signals, pedestrian lights, loop detection system, cable, controller, miscellaneous equipment and new mast arm poles (if required: New poles at Dayton Blvd, reusing existing poles at Morrison Springs Rd).</t>
  </si>
  <si>
    <t>Dayton Blvd and Morrison Springs Road at 5 Locations in Red Bank</t>
  </si>
  <si>
    <t>State Funded (79045-4228-04)</t>
  </si>
  <si>
    <t>79002040007</t>
  </si>
  <si>
    <t>Bridge over Harrington Creek, LM 3.28 in Bartlett</t>
  </si>
  <si>
    <t>MRI Quality Control</t>
  </si>
  <si>
    <t>M16SAHQ_R3ISR_MRIQC_PBMC_FY15-16</t>
  </si>
  <si>
    <t>STP-M-NH-5395(10) (33LPLM-F3-261)</t>
  </si>
  <si>
    <t>Riverside Dr. from east end of bridge over Georgia Ave. to east of Mabel St. - change roadway from 4-lane divided highway to 4 lane urban-style roadway with parallel parking, sidewalks, lighting and landscaping; remove bridge over Mabel St. and remove earth fill embankments on each side to create a signalized intersection at Riverside Dr. and Mabel St.; install new ADA compliant pedestrian facilities with adjacent sidewalk/shared use path and parallel parking, new lighting and landscaping; construct a retaining wall on the north side of Riverside Dr. between Mabel St. and Houston St.; resurface and restripe entire segment of Riverside Dr.   Mabel St. from E 3rd St. to Battery Pl. - improve road segment to accommodate Riverside Dr. Bridge re</t>
  </si>
  <si>
    <t>Various Streets - Phase I</t>
  </si>
  <si>
    <t>STP-M-9202(122) (33LPLM-F3-155)</t>
  </si>
  <si>
    <t>3rd St - close to through-traffic between High St and Mabel allowing for local driveway access only (route traffic along 4th St and new Siskin Dr connection), remove between Siskin Dr and Mabel St; Siskin Dr - extend to Riverside Dr (Riverfront Pkwy); 4th St - convert to 2-way street with continuous left turn lane between Lindsay and Mabel St; Lindsay &amp; Houston Streets - Convert to 2-way streets from Riverside Dr (Riverfront Pkwy) to Vine St; Riverside Dr (Riverfront Pkwy) - convert to boulevard style complete street between Siskin Dr and Lindsay St including grade integration at Mabel St; Mabel St - adjust to accommodate grade integration at Riverside Dr (Riverfront Pkwy)</t>
  </si>
  <si>
    <t>Various Streets in Chattanooga</t>
  </si>
  <si>
    <t>STP-SIP-354(11) (90020-3225-94)</t>
  </si>
  <si>
    <t>Widen SR-354 to allow for left turn lane and the departure taper to be constructed, install warning signage, and stripe the pavement markings.</t>
  </si>
  <si>
    <t>Intersection at Bugaboo Springs Rd, LM 1.887</t>
  </si>
  <si>
    <t>SR-354</t>
  </si>
  <si>
    <t>HSIP-34(106) (45006-3244-94)</t>
  </si>
  <si>
    <t>Signal improvements, offset turn lanes, drainage modifications and J-Turn installation.</t>
  </si>
  <si>
    <t>Intersection at North Chucky Pike</t>
  </si>
  <si>
    <t>731195H McKinley Park (C0000) at NS Railroad, LM 1.050 near Johnson City</t>
  </si>
  <si>
    <t>06036</t>
  </si>
  <si>
    <t>McKinley Park</t>
  </si>
  <si>
    <t>HSIP-R00S(244) (53945-2485-94)</t>
  </si>
  <si>
    <t>Morton Road at NS Railroad, LM 0.077</t>
  </si>
  <si>
    <t>0B911</t>
  </si>
  <si>
    <t>Morton Road</t>
  </si>
  <si>
    <t>HSIP-R00S(237) (47947-2449-94)</t>
  </si>
  <si>
    <t>Goff Road at NS Railroad, LM 0.262</t>
  </si>
  <si>
    <t>0E007</t>
  </si>
  <si>
    <t>Goff Road</t>
  </si>
  <si>
    <t>HSIP-R00S(236) (47947-2448-94)</t>
  </si>
  <si>
    <t>Mount Olive Road at NS Railroad, LM 1.302</t>
  </si>
  <si>
    <t>0A166</t>
  </si>
  <si>
    <t>Mount Olive Road</t>
  </si>
  <si>
    <t>Brotherton Road at NS Railroad, LM 0.182</t>
  </si>
  <si>
    <t>0A243</t>
  </si>
  <si>
    <t>Brotherton Road</t>
  </si>
  <si>
    <t>STP-M-NH-255(14) (19LPLM-F3-122)</t>
  </si>
  <si>
    <t>Construction of sidewalks along the south side of Harding Place from Danby Drive to Nolensville Pike. Project also includes curb and gutter, ADA accessibility, drainage improvements, pedestrian amenities, pedestrian signalization, crosswalks, lighting and landscaping.</t>
  </si>
  <si>
    <t>(Harding Place), From Danby Drive to Nolensville Pike in Nashville</t>
  </si>
  <si>
    <t>HSIP-R00S(233) (30946-2481-94)</t>
  </si>
  <si>
    <t>Hartman Lane at NS Railroad, LM 0.620</t>
  </si>
  <si>
    <t>0A847</t>
  </si>
  <si>
    <t>Hartman Lane</t>
  </si>
  <si>
    <t>HSIP-R00S(231) (30946-2479-94)</t>
  </si>
  <si>
    <t>Bandy Road at NS Railroad, LM 0.847 - Pave, Signs and Pavement Markings</t>
  </si>
  <si>
    <t>Bandy Road at NS Railroad, LM 0.847</t>
  </si>
  <si>
    <t>0B123</t>
  </si>
  <si>
    <t>Bandy Road</t>
  </si>
  <si>
    <t>State Funded (71946-4912-04)</t>
  </si>
  <si>
    <t>Vegetative Debris Removal and Disposal on Various Off-System Roads</t>
  </si>
  <si>
    <t>Valentine Freeze - Putnam Co. Disaster Recovery 2015 - Various Off-System Roads</t>
  </si>
  <si>
    <t>State Funded (67945-4974-04)</t>
  </si>
  <si>
    <t>Valentine Freeze - Oveton Co. Disaster Recovery 2015 - Various Off-System Roads</t>
  </si>
  <si>
    <t>State Funded (25945-4982-04)</t>
  </si>
  <si>
    <t>Valentine Freeze - Fentress Co. Disaster Recovery 2015 - Various Off-Sytem Roads</t>
  </si>
  <si>
    <t>STP-M-9113(23) (32LPLM-F3-053)</t>
  </si>
  <si>
    <t>W. Andrew Johnson Hwy, N. Fairmont Ave to W. Morris Blvd in Morristown-Resurfacing, milling, grading, repaving. sidewalk and Signage</t>
  </si>
  <si>
    <t>West Andrew Johnson Highway, North Fairmont Avenue to West Morris Boulevard in Morristown</t>
  </si>
  <si>
    <t>BRZ-8400(81) (84LPLM-F3-053)</t>
  </si>
  <si>
    <t>840A1180001</t>
  </si>
  <si>
    <t>Salem Road, Bridge over Branch Creek, LM 1.05 (IA)</t>
  </si>
  <si>
    <t>Salem Road</t>
  </si>
  <si>
    <t>State Funded (89001-4234-04)</t>
  </si>
  <si>
    <t>Replace driveway drainage pipe at LM 7.82 RT</t>
  </si>
  <si>
    <t>M15OAHQ_C89SR_DRAIN_DITCH LM 7.82</t>
  </si>
  <si>
    <t>STP-M-11(84) (19LPLM-F3-132)</t>
  </si>
  <si>
    <t>Construct a sidewalk, green zone and pedestrain enhancements along the east side of Dickerson Pike</t>
  </si>
  <si>
    <t>(Dickerson Pike), From Douglas Avenue to Trinity Lane in Nashville</t>
  </si>
  <si>
    <t>STP-M/TAP-9202(119) (33LPLM-F3-143)</t>
  </si>
  <si>
    <t>Construction of a 10-foot wide trail along St. Elmo Avenue beginning at Middle Street and terminating at the Incline Railway. Project also includes a retaining wall, curb and gutter, pedestrian bridges, ADA, crosswalk signals, utility relocation, railroad safety upgrades, landscaping, pedestrian lighting and striping.</t>
  </si>
  <si>
    <t>St. Elmo Riverwalk Extension - Phase 4</t>
  </si>
  <si>
    <t>STP/M-35(62) (78LPLM-F3-020)</t>
  </si>
  <si>
    <t>Capacity and operational improvements at the intersection of SR-35 and SR-449 with left turn lane restrictions between project limits</t>
  </si>
  <si>
    <t>SR-448(North Parkway) to Eastgate Road (Includes SR-449 Intersection) in Sevierville</t>
  </si>
  <si>
    <t>HSIP-5600(49) (56037-3400-94)</t>
  </si>
  <si>
    <t>Jimtown Road, From Heady Ridge Road to SR-52 (RSAR)</t>
  </si>
  <si>
    <t>Jimtown Rd.</t>
  </si>
  <si>
    <t>HSIP-308(8) (06017-3211-94)</t>
  </si>
  <si>
    <t>Signalization (Overhead Flashing Beacons)</t>
  </si>
  <si>
    <t>Intersection at Walker Valley Road</t>
  </si>
  <si>
    <t>State Funded (63950-3679-04)</t>
  </si>
  <si>
    <t>Construct new Park and Ride Facility serving the Clarksville area including improvements of left turn lanes and signalization on SR-76 and S Gateway Plaza Blvd/Hornbuckle Rd.</t>
  </si>
  <si>
    <t>SR-76 Intersection at South Gateway Plaza Boulevard (Park and Ride Facility)</t>
  </si>
  <si>
    <t>M15SAHQ_SWISR_ASSET_INVENTORY_DATA_COLLECTION</t>
  </si>
  <si>
    <t>State Funded (635307-S3-019)</t>
  </si>
  <si>
    <t>City of Clarksville, FY 15 5307</t>
  </si>
  <si>
    <t>State Funded (14SAB1-S3-003)</t>
  </si>
  <si>
    <t>140A2150001</t>
  </si>
  <si>
    <t>BG A215-0.06 W.E. Phillips Rd bridge over Mill Creek</t>
  </si>
  <si>
    <t>WE Phillips Rd</t>
  </si>
  <si>
    <t>State Funded (14SAB1-S3-002)</t>
  </si>
  <si>
    <t>140A5010001</t>
  </si>
  <si>
    <t>BG A501-0.01, Kenneth Eads Rd over Mill Creek Rd</t>
  </si>
  <si>
    <t>Kenneth Eads Rd</t>
  </si>
  <si>
    <t>HSIP-34(104) (82003-3270-94)</t>
  </si>
  <si>
    <t>Clearing and Grubbing, earthwork, drainage, pavement removal, paving, seeding, signing, pavement markings, guardrail</t>
  </si>
  <si>
    <t>From North of SR-37 to North of River Road</t>
  </si>
  <si>
    <t>HSIP-34(103) (90002-3265-94)</t>
  </si>
  <si>
    <t>From Big Limestone Road to Culver Road</t>
  </si>
  <si>
    <t>PHSIP/HSIP-33(119) (13004-3215-94)</t>
  </si>
  <si>
    <t>Widening, guardrail removal and adjustment, relocation of signal poles, signal upgrades- signal head modifications, installation of detection, drainage modifications, earthwork and construct a right- turn and Thru lane on Lynch Lane, utility relocation and ROW acquisition.</t>
  </si>
  <si>
    <t>Intersection at England Industrial Road/Lynch Lane</t>
  </si>
  <si>
    <t>PHSIP-I-75-3(171) (47006-3159-94)</t>
  </si>
  <si>
    <t>Install Traffic Signal with Steel Poles with span wire, LED signal heads with Safety Back Plates, Widen SB exit to include two (2) lanes (right-turn and left-turn lanes),Widen SB entrance ramp to include two (2) lanes and then merge to one (1) lane, Install WB dual lefts on LR 04831 (Callahan Dr.), Install EB right turn deceleration lane on LR 04831 (Callahan Dr.), Install new pavement markings and signs at intersection.</t>
  </si>
  <si>
    <t>Interchange at Callahan Drive (Southbound Ramp)</t>
  </si>
  <si>
    <t>STP-M-NH-I-840(3) (95840-3215-54)</t>
  </si>
  <si>
    <t>Design and installation of interchange lighting at the I-840 Interchange at Stewarts Ferry Pike (Exit 70)</t>
  </si>
  <si>
    <t>Interchange at Stewarts Ferry Pike</t>
  </si>
  <si>
    <t>State Funded (31005-4278-04)</t>
  </si>
  <si>
    <t>M20RMR2_C31SR_2019StrikeForce_GrundySR56</t>
  </si>
  <si>
    <t>TAP-9(100) (07LPLM-F3-045)</t>
  </si>
  <si>
    <t>Construction of a trail along N. Tennessee Avenue (SR-9) from Tank Springs Road to E. Central Avenue and along E. Central Avenue to the existing greenway. Project also includes curb and gutter, ADA upgrades, signage, landscaping, pedestrian lighting and pedestrian amenities.</t>
  </si>
  <si>
    <t>North Tennessee Avenue (SR-9) from Tank Springs Road to East Central Avenue in Lafollette (Trail Connector - Phase 2)</t>
  </si>
  <si>
    <t>TAP-2400(34) (24LPLM-F3-005)</t>
  </si>
  <si>
    <t>Construction of streetscape improvements in the downtown area along Highway 64 and Highway 76. Project also includes crosswalks, signage, pedestrian amenities, landscaping and pedestrian lighting.</t>
  </si>
  <si>
    <t>Downtown Enhancement Project in Somerville</t>
  </si>
  <si>
    <t>TAP/M-9202(123) (33LPLM-F3-170)</t>
  </si>
  <si>
    <t>Construction of multi-modal facilities along Caine Lane from Shallowford Road to the Cromwell Public Housing Development. Project also includes ADA upgrades, crosswalks, pedestrian signalizaiton, utility relocation, landscaping, pedestrian lighting, signage and pedestrian amenities.</t>
  </si>
  <si>
    <t>Caine Lane, From Shallowford Road to North of Creekwood Terrace Lane in Chattanooga</t>
  </si>
  <si>
    <t>TAP-100(75) (01LPLM-F3-027)</t>
  </si>
  <si>
    <t>Construction of sidewalk along East Norris Road from Andersonville Highway to Dairy Pond Road. Project also includes ADA ramps and crosswalk signalization.</t>
  </si>
  <si>
    <t>East Norris Sidewalk Improvements</t>
  </si>
  <si>
    <t>State Funded (21SAB1-S3-003)</t>
  </si>
  <si>
    <t>210A2610001</t>
  </si>
  <si>
    <t>BG 0A321-1.18, Bridge over Branch</t>
  </si>
  <si>
    <t>0A321</t>
  </si>
  <si>
    <t>State Funded (21SAB1-S3-002)</t>
  </si>
  <si>
    <t>210A2920001</t>
  </si>
  <si>
    <t>BG A320-0.0, Bridge over Dry Creek</t>
  </si>
  <si>
    <t>Vickers Hollow Rd</t>
  </si>
  <si>
    <t>TAP-9116(6) (73LPLM-F3-022)</t>
  </si>
  <si>
    <t>Construction of a multi-modal greenway from Fuller Park along Pumphouse Road to US-27. Project also includes a trailhead, landscaping, signage and pedestrian amenities.</t>
  </si>
  <si>
    <t>Rockwood Trailhead and Greenway</t>
  </si>
  <si>
    <t>TAP-9408(10) (92LPLM-F3-026)</t>
  </si>
  <si>
    <t>Construction of sidewalk on University Street from Lovelace Avenue to the parking lot adjacent to the University Administation Building. Project also includes ADA upgrades, signage, crosswalks, utility relocation, landscaping, pedestrian amenities and pedestrian lighting.</t>
  </si>
  <si>
    <t>Martin Downtown Improvements - Phase 5</t>
  </si>
  <si>
    <t>TAP-9314(11) (02LPLM-F3-031)</t>
  </si>
  <si>
    <t>Construction of sidewalk improvements along streets surrounding the downtown public square. Project also includes utility relocation, ADA upgrades, crosswalk signalization, landscaping, pedestrian amenities and pedestrian lighting.</t>
  </si>
  <si>
    <t>Shelbyville Sidewalk Improvements - Phase 3</t>
  </si>
  <si>
    <t>TAP/STP/M-99(52) (60LPLM-F3-023)</t>
  </si>
  <si>
    <t>Construction a 10-foot wide multi-modal facility on the north side of West 7th Street and dedicated bike lanes and a 5-foot sidewalk on the south side from Pop Geers Park to North High Street. Project also includes ADA upgrades, crosswalk signalization, utility relocation, landscaping, drainage improvements, resurfacing, pedestrian amenities and pedestrian lighting.</t>
  </si>
  <si>
    <t>From West of Becket Street to High Street in Columbia</t>
  </si>
  <si>
    <t>STP-M-131(43) (47039-3243-54)</t>
  </si>
  <si>
    <t>SR-131(Lovell Road), Cedardale Lane to Middlebrook Pike In Knoxville-Widen 4 Lanes, including pedestrian and bicycle facilities. Mod [208].</t>
  </si>
  <si>
    <t>(Lovell Road), From Cedardale Lane to Middlebrook Pike In Knoxville</t>
  </si>
  <si>
    <t>HSIP-I-24-1(114) (75100-3107-94)</t>
  </si>
  <si>
    <t>Traffic analysis along SR-266 (Sam Ridley Parkway) within the limits of the interchange. Recommended improvents to clear the traffic queue from the off ramps on the I-24 mainline to be provided in this study.  Safety reccomendations for this interchange will be addressed in this study.</t>
  </si>
  <si>
    <t>Interchange at SR-266(Sam Ridley Parkway) On and Off Ramps, Exit 66 (RSA)</t>
  </si>
  <si>
    <t>R-HSIP-58(47) (33040-3209-94)</t>
  </si>
  <si>
    <t>Intersection at Champion Road, LM 7.03 In Chattanooga</t>
  </si>
  <si>
    <t>State Funded (R2SVAR-M3-010)</t>
  </si>
  <si>
    <t>M22LTHQ_D27SR_MOW_D27WEST</t>
  </si>
  <si>
    <t>State Funded (98200-4230-04)</t>
  </si>
  <si>
    <t>M20LTHQ_D27SR_MOW_D27WEST</t>
  </si>
  <si>
    <t>State Funded (95LPLM-S3-049)</t>
  </si>
  <si>
    <t>Construction of a traffic signal at the intersection of Eastgate Blvd. and Eastern Connector (Beckwith Road).</t>
  </si>
  <si>
    <t>Industrial Access Road Serving Project Fast Break (Signalization)</t>
  </si>
  <si>
    <t>State Funded (95LPLM-S3-041)</t>
  </si>
  <si>
    <t>The construction includes two roadway sections (North and South) and a traffic signal.  North Section: approximately 590 ft. of roadway improvements from East Gate Blvd. extending west into the industrial park (2-12' lanes, a 12' continuous center turn-lane and curb and gutter) South Section: approximately 620' of new roadway, Eastgate Blvd Extension (2   12' lane with curb and gutter) The traffic signal will be installed at the intersection of Eastgate Blvd. and Eastern Connector (Beckwith Road).</t>
  </si>
  <si>
    <t>Industrial Access Road Serving Project Fast Break</t>
  </si>
  <si>
    <t>A new CNG powered trolley is being purchased to replace an existing diesel powered trolley currently being used to transport visitors.</t>
  </si>
  <si>
    <t>Gatlinburg CNG Powered Trolley</t>
  </si>
  <si>
    <t>CM-9202(121) (33LPLM-F3-151)</t>
  </si>
  <si>
    <t>**2015 CMAQ Award** Orchard Knob Rd, Willow St., Eastern Corridor (8th St, and Duncan Ave.or Bailey Ave), ML King Blvd and Northshore Connector (Frazier Ave and Veterans Bridge).</t>
  </si>
  <si>
    <t>Protected Bike Lanes in various locations.</t>
  </si>
  <si>
    <t>State Funded (R3SVAR-M3-004)</t>
  </si>
  <si>
    <t>M22LTHQ_D37SR_M&amp;L_D37NORTH</t>
  </si>
  <si>
    <t>State Funded (98303-4258-04)</t>
  </si>
  <si>
    <t>M20LTHQ_D37SR_M&amp;L_D37NORTH</t>
  </si>
  <si>
    <t>State Funded (33BVAR-M3-002)</t>
  </si>
  <si>
    <t>M22LTHQ_C33ISR_MOW_HAMILTON</t>
  </si>
  <si>
    <t>State Funded (33948-4164-04)</t>
  </si>
  <si>
    <t>M20LTHQ_C33ISR_MOW_HAMILTON</t>
  </si>
  <si>
    <t>State Funded (R1SVAR-M3-012)</t>
  </si>
  <si>
    <t>M22LTHQ_D17SR_M&amp;L_D17WEST</t>
  </si>
  <si>
    <t>State Funded (98100-4249-04)</t>
  </si>
  <si>
    <t>M20LTHQ_D17SR_M&amp;L_D17WEST</t>
  </si>
  <si>
    <t>State Funded (R1SVAR-M3-010)</t>
  </si>
  <si>
    <t>M22LTHQ_D18SR_M&amp;L_D18SOUTH</t>
  </si>
  <si>
    <t>State Funded (98100-4247-04)</t>
  </si>
  <si>
    <t>M20LTHQ_D18SR_M&amp;L_D18SOUTH</t>
  </si>
  <si>
    <t>State Funded (R2SVAR-M3-008)</t>
  </si>
  <si>
    <t>M22LTHQ_D27SR_M&amp;L_D27EAST</t>
  </si>
  <si>
    <t>State Funded (98200-4228-04)</t>
  </si>
  <si>
    <t>M20LTHQ_D27SR_M&amp;L_D27EAST</t>
  </si>
  <si>
    <t>State Funded (R1SVAR-M3-008)</t>
  </si>
  <si>
    <t>M22LTHQ_D17SR_M&amp;L_D17EAST</t>
  </si>
  <si>
    <t>State Funded (98100-4245-04)</t>
  </si>
  <si>
    <t>M20LTHQ_D17SR_M&amp;L_D17EAST</t>
  </si>
  <si>
    <t>State Funded (98019-4162-04)</t>
  </si>
  <si>
    <t>M17LTHQ_D17ISR_M&amp;L_D17INTERSTATE</t>
  </si>
  <si>
    <t>State Funded (R1SVAR-M3-006)</t>
  </si>
  <si>
    <t>M22LTHQ_D19SR_M&amp;L_D19NORTH</t>
  </si>
  <si>
    <t>State Funded (98100-4244-04)</t>
  </si>
  <si>
    <t>M20LTHQ_D19SR_M&amp;L_D19NORTH</t>
  </si>
  <si>
    <t>State Funded (98029-4266-04)</t>
  </si>
  <si>
    <t>M18LTHQ_D29SR_M&amp;L_D29EAST</t>
  </si>
  <si>
    <t>State Funded (R1SVAR-M3-004)</t>
  </si>
  <si>
    <t>M22LTHQ_D19SR_M&amp;L_D19SOUTH</t>
  </si>
  <si>
    <t>State Funded (98100-4243-04)</t>
  </si>
  <si>
    <t>M20LTHQ_D19SR_M&amp;L_D19SOUTH</t>
  </si>
  <si>
    <t>State Funded (R1BVAR-M3-002)</t>
  </si>
  <si>
    <t>M22LTHQ_D18ISR_M&amp;L_D18INTERSTATE</t>
  </si>
  <si>
    <t>State Funded (98100-4141-04)</t>
  </si>
  <si>
    <t>M20LTHQ_D18ISR_M&amp;L_D18INTERSTATE</t>
  </si>
  <si>
    <t>State Funded (47555076104)</t>
  </si>
  <si>
    <t>Knoxville Downtown Island - Master Plan/Airport Layout Plan Update</t>
  </si>
  <si>
    <t>State Funded (R1SVAR-M3-002)</t>
  </si>
  <si>
    <t>M22LTHQ_D18SR_M&amp;L_D18NORTH</t>
  </si>
  <si>
    <t>State Funded (98100-4239-04)</t>
  </si>
  <si>
    <t>M20LTHQ_D18SR_M&amp;L_D18NORTH</t>
  </si>
  <si>
    <t>State Funded (21004-4261-04)</t>
  </si>
  <si>
    <t>Pipe (Culvert) Replacement</t>
  </si>
  <si>
    <t>M14LTHQ_C21SR_PIPE REPLACEMENT SR56 LM 2.0</t>
  </si>
  <si>
    <t>State Funded (62003-4223-04)</t>
  </si>
  <si>
    <t>62SR0020005, 62SR0020007</t>
  </si>
  <si>
    <t>Bridges over Sweetwater Creek, LM 5.04 and Norfolk Southern R/R, LM 5.18</t>
  </si>
  <si>
    <t>STP-M-247(17) (60LPLM-S3-022)</t>
  </si>
  <si>
    <t>Industrial Access Road Serving Project Shotgun in Spring Hill</t>
  </si>
  <si>
    <t>State Funded (575307-S3-014)</t>
  </si>
  <si>
    <t>JTA, FY 14 5307</t>
  </si>
  <si>
    <t>TN-FLAP(2) (63060-3506-54)</t>
  </si>
  <si>
    <t>The project consists of the reconstruction and widening of 1,100 feet of Lafayette Road in Montgomery County.  The project includes asphalt pavement, earthwork, culvert installation, guardrail, permanent pavement markings and other miscellaneous work.</t>
  </si>
  <si>
    <t>Lafayette Road, From Near Walnut Grove Road to Fort Campbell Military Reservation</t>
  </si>
  <si>
    <t>TN-FLAP(4) (70068-3206-14)</t>
  </si>
  <si>
    <t>SR-40, From East of SR-314 to West of SR-30 and From East of Rock Creek to East of Brush Creek - Resurface &amp; Safety</t>
  </si>
  <si>
    <t>From East of SR-314 to West of SR-30 and From East of Rock Creek to East of Brush Creek</t>
  </si>
  <si>
    <t>State Funded (74007-4216-04)</t>
  </si>
  <si>
    <t>74SR0490001, 74SR0490003</t>
  </si>
  <si>
    <t>Bridge over Calebs Creek is a widening through a rehabilitation of current structure.</t>
  </si>
  <si>
    <t>Bridges over Millers Creek, LM 3.52 and Calebs Creek, LM 4.93 in Coopertown (IA)</t>
  </si>
  <si>
    <t>State Funded (70006-3246-04)</t>
  </si>
  <si>
    <t>70SR0680005</t>
  </si>
  <si>
    <t>Bridge over Hiwassee River, LM 4.83</t>
  </si>
  <si>
    <t>State Funded (31005-4271-04)</t>
  </si>
  <si>
    <t>31SR0560013</t>
  </si>
  <si>
    <t>Bridge over Pepper Hollow Branch, LM 31.24</t>
  </si>
  <si>
    <t>State Funded (57023-4235-04)</t>
  </si>
  <si>
    <t>57S80590013</t>
  </si>
  <si>
    <t>Bridge over Bear Creek, LM 8.65</t>
  </si>
  <si>
    <t>SR-198</t>
  </si>
  <si>
    <t>State Funded (09098-4201-04)</t>
  </si>
  <si>
    <t>09SR0224001, 09SR0224005</t>
  </si>
  <si>
    <t>Bridges over Brier Creek, LM 0.34 and CSX Railroad, LM 3.10 in Huntingdon</t>
  </si>
  <si>
    <t>State Funded (66013-4223-04)</t>
  </si>
  <si>
    <t>66SR0430007</t>
  </si>
  <si>
    <t>Bridge over South Fork Harris Creek, LM 6.44</t>
  </si>
  <si>
    <t>State Funded (57131-3203-04)</t>
  </si>
  <si>
    <t>Extend the right turn lane on SR-223 in front of Nexus Corp., and add a center turn lane on SR-223 in front of Pacific Industries. Project now shows on contract as: Serving Pacific Industries and Project Nexus.</t>
  </si>
  <si>
    <t>From 0.74 Miles North of Old Denmark-Jackson Road to near Golden Drive</t>
  </si>
  <si>
    <t>From near Meridian Creek to SR-5</t>
  </si>
  <si>
    <t>HSIP-45(28) (19042-3272-94)</t>
  </si>
  <si>
    <t>(Old Hickory Blvd), Intersection at SR-265 (Central Pike)</t>
  </si>
  <si>
    <t>State Funded (44SAB1-S3-005)</t>
  </si>
  <si>
    <t>44020840003</t>
  </si>
  <si>
    <t>BG 2084-0.02 over Salt Lick Creek</t>
  </si>
  <si>
    <t>2084</t>
  </si>
  <si>
    <t>Salt LIck Creek Rd</t>
  </si>
  <si>
    <t>State Funded (67059-4204-04)</t>
  </si>
  <si>
    <t>M15LTHQ_C67SR_SMLSTR SR-84 AT LM 13.45</t>
  </si>
  <si>
    <t>HSIP-74(11) (06010-3227-94)</t>
  </si>
  <si>
    <t>Intersections at 8th Street and Broad Street/Ocoee Street in Cleveland</t>
  </si>
  <si>
    <t>HSIP-320(8) (33057-3225-94)</t>
  </si>
  <si>
    <t>From West of Hamlet Drive to West of SR-321 in Chattanooga</t>
  </si>
  <si>
    <t>State Funded (66064-3404-04)</t>
  </si>
  <si>
    <t>Widening, overlay and realignment of 3.5 miles of Woodland Mills Road and Old Hickman Rd from the Williams Sausage Plant to Woodland Mills City Limits</t>
  </si>
  <si>
    <t>Industrial Access Road serving Williams Sausage in Obion County</t>
  </si>
  <si>
    <t>HSIP-76(94) (63018-3216-94)</t>
  </si>
  <si>
    <t>(Martin Luther King Jr. Pkwy), From SR-112 to I-24 Ramp (RSAR) in Clarksville</t>
  </si>
  <si>
    <t>HSIP-348(7) (30025-3242-94, 30025-4242-04)</t>
  </si>
  <si>
    <t>Micro Resurfacing @ 22#/sy</t>
  </si>
  <si>
    <t>State Funded (97122-0622-04)</t>
  </si>
  <si>
    <t>Music City Bowl, Inc</t>
  </si>
  <si>
    <t>Kevin Hager</t>
  </si>
  <si>
    <t>From near Hurricane Mills Road to Acorn Hill Drive</t>
  </si>
  <si>
    <t>SRTS-2700(59) (27LPLM-F3-028)</t>
  </si>
  <si>
    <t>Construction of new sidewalks with curb and gutter, replacement of deteriorating sidewalks, ADA ramps, crosswalks, signage, and a bicycle rack on E. 8th Street and S. Lexington Street near Trenton Elementary School.</t>
  </si>
  <si>
    <t>East 8th Street, From SR-367 to South Lexington Street; and South Lexington Street, From East 4th Street to East 8th Street in Trenton</t>
  </si>
  <si>
    <t>SRTS-7400(11) (74LPLM-F3-013)</t>
  </si>
  <si>
    <t>Installation of flashing school zone beacons, signage, and upgrades to current school zone lighting in the vinicnity of Watauga Elementary School.</t>
  </si>
  <si>
    <t>Watauga Elementary in Ridgetop</t>
  </si>
  <si>
    <t>SRTS-9202(120) (33LPLM-F3-147)</t>
  </si>
  <si>
    <t>Construction of 8,500 SF of sidewalks, ADA handicap ramps, crosswalk striping, signage, and bike rack installation in the vicinity of Lakeside Academy.</t>
  </si>
  <si>
    <t>Lakeside Academy, Safe Routes to School Program</t>
  </si>
  <si>
    <t>SRTS-8700(16) (87LPLM-F3-007)</t>
  </si>
  <si>
    <t>Construction of 2,150 SF of sidewalks, sidewalk removal, and pedestrian lighting in the vicinity of Luttrell Elementary School. Project is on the corner of school property and does not follow the path of a road.</t>
  </si>
  <si>
    <t>Luttrell Elementary School.</t>
  </si>
  <si>
    <t>State Funded (95LPLM-S3-040)</t>
  </si>
  <si>
    <t>Widen Briskin Lane from SR-266 (Cainsville Road) to SR-26 (Sparta Pike) (approx. 2430 ft.)</t>
  </si>
  <si>
    <t>Industrial Access Road serving L &amp; W Engineering in Lebanon</t>
  </si>
  <si>
    <t>State Funded (10SAR1-S3-003)</t>
  </si>
  <si>
    <t>100Z0010001</t>
  </si>
  <si>
    <t>BG B138-0.01, Austin Julian Cemetery Rd over Doe River</t>
  </si>
  <si>
    <t>0B138</t>
  </si>
  <si>
    <t>Austin Julian Cemetary Rd</t>
  </si>
  <si>
    <t>State Funded (10SAB1-S3-003)</t>
  </si>
  <si>
    <t>10S25150001</t>
  </si>
  <si>
    <t>BG 1077-2.13, Wibur Dam Rd over Sulpher Springs Branch</t>
  </si>
  <si>
    <t>01077</t>
  </si>
  <si>
    <t>Wilbur Dam Rd</t>
  </si>
  <si>
    <t>State Funded (10SAB1-S3-002)</t>
  </si>
  <si>
    <t>10025150007</t>
  </si>
  <si>
    <t>BG 1077-2.17, bridge Wilbur Dam Rd over Sulphur Creek</t>
  </si>
  <si>
    <t>State Funded (05SAB1-S3-003)</t>
  </si>
  <si>
    <t>050A8680001</t>
  </si>
  <si>
    <t>05 BG A868-0.02 Big elm Rd over nine mile creek.</t>
  </si>
  <si>
    <t>Big Elm Rd</t>
  </si>
  <si>
    <t>HSIP-I-40-6(162) (73100-3119-94)</t>
  </si>
  <si>
    <t>I-40, From Near MM 341 to Near MM 342 in Roane Co- Paving, Signing, (ITS) signalization, and Guardrail.</t>
  </si>
  <si>
    <t>From Near MM 341 to Near MM 342 in Roane County</t>
  </si>
  <si>
    <t>STP-M-72(17) (53LPLM-F3-044)</t>
  </si>
  <si>
    <t>Intersection street lighting at the intersection of Highway 72 and Highway 444 (Tellico Parkway)</t>
  </si>
  <si>
    <t>Intersection at SR-444 (Tellico Parkway)</t>
  </si>
  <si>
    <t>State Funded (19SAB1-S3-002)</t>
  </si>
  <si>
    <t>190E790001</t>
  </si>
  <si>
    <t>BG 0B846-0.85 Bridge over Whittemore Branch</t>
  </si>
  <si>
    <t>0B846</t>
  </si>
  <si>
    <t>Cedarmont Drive</t>
  </si>
  <si>
    <t>HSIP-252(13) (94028-3220-94)</t>
  </si>
  <si>
    <t>at CSXT Underpasses LM 3.59 and LM 5.26 (RSAR)</t>
  </si>
  <si>
    <t>State Funded (76SAB1-S3-002)</t>
  </si>
  <si>
    <t>760A2220001</t>
  </si>
  <si>
    <t>BG A249-0.05, Wolf Creek Rd over Brimstone Creek</t>
  </si>
  <si>
    <t>Wolf Creek Rd</t>
  </si>
  <si>
    <t>H.A.T.S., Inc., FY 12 5310</t>
  </si>
  <si>
    <t>ADA Self-Evaluation and Transition Plan</t>
  </si>
  <si>
    <t>STP/TAP-M-9202(117) (33LPLM-F3-136); State Funded (33LPLM-F3-221)</t>
  </si>
  <si>
    <t>Purchase and install signs and markings in the City of Chattanooga to meet MUTCD 2009 requirements for signs, markings and retroreflectivity.</t>
  </si>
  <si>
    <t>Various city streets in Chattanooga - Retroreflectivity Sign Project</t>
  </si>
  <si>
    <t>State Funded (79005-4170-04)</t>
  </si>
  <si>
    <t>79I00550099, 79I00550101</t>
  </si>
  <si>
    <t>Bridge over Mississippi River, LM 12.00 in Memphis</t>
  </si>
  <si>
    <t>State Funded (46SAB1-S3-003)</t>
  </si>
  <si>
    <t>460A2540001</t>
  </si>
  <si>
    <t>BG A254-2.66, Furnance Creek Rd. over Furnace Creek</t>
  </si>
  <si>
    <t>0A254</t>
  </si>
  <si>
    <t>Furnace Creek Rd</t>
  </si>
  <si>
    <t>State Funded (46SAB1-S3-002)</t>
  </si>
  <si>
    <t>46S25410003</t>
  </si>
  <si>
    <t>BG 2613-0.43, Craker neck Rd over Vaught Creek</t>
  </si>
  <si>
    <t>02613</t>
  </si>
  <si>
    <t>Cracker Neck Rd</t>
  </si>
  <si>
    <t>STP/HIP-M-9409(191) (79LPLM-F3-419)</t>
  </si>
  <si>
    <t>Resurfacing and repair of damaged or deteriorated sections of existing sidewalk, MATA bus shelters, and signage within the existing right-of-way at: Airways from Shelby to Stateline, Mendenhall from Mt. Moriah to Knight Arnold, Getwell from Park to I-240, and Cooper from Washington to Central</t>
  </si>
  <si>
    <t>Various Roads in Memphis - Group 6</t>
  </si>
  <si>
    <t>State Funded (98048-4179-04)</t>
  </si>
  <si>
    <t>Region 4 Future Disaster Construction (Disaster Mitigation)</t>
  </si>
  <si>
    <t>M18RMR4_Future_Disaster_Construction</t>
  </si>
  <si>
    <t>State Funded (98028-4158-04)</t>
  </si>
  <si>
    <t>Region 2 Future Disaster Project</t>
  </si>
  <si>
    <t>ER-NH-I-75-3(189) (07100-4162-04)</t>
  </si>
  <si>
    <t>NBL near MM 143.2 (Slope Stabilization)</t>
  </si>
  <si>
    <t>State Funded (18003-4238-04)</t>
  </si>
  <si>
    <t>18SR0010011</t>
  </si>
  <si>
    <t>Bridge over Fall Creek, LM 29.36</t>
  </si>
  <si>
    <t>Hancock County, FY 12 5311</t>
  </si>
  <si>
    <t>State Funded (86SAB1-S3-004)</t>
  </si>
  <si>
    <t>860A0520001</t>
  </si>
  <si>
    <t>BG A052-0.21, Chandler Cove Road over Spivey Creek</t>
  </si>
  <si>
    <t>0A052</t>
  </si>
  <si>
    <t>Chandler Cove Rd</t>
  </si>
  <si>
    <t>State Funded (86SAB1-S3-003)</t>
  </si>
  <si>
    <t>870A0550005</t>
  </si>
  <si>
    <t>BG A055-0.23,  Lower Higgins Creek Road over Higgins Creek</t>
  </si>
  <si>
    <t>Lower Higgins Creek Rd</t>
  </si>
  <si>
    <t>HSIP-I-24-1(115) (75100-3108-94)</t>
  </si>
  <si>
    <t>Traffic analysis along SR-102 (Nissan Dr/Lee Victory Parkway) within the limits of the interchange. Recommended improvents to clear the traffic queue for the off ramps from the I-24 mainline to be provided in this study.  Safety reccomendations for this interchange will be addressed in this study.</t>
  </si>
  <si>
    <t>Interchange at SR-102(Nissan Drive/Lee Victory Parkway) On and Off Ramps, Exit 70 (RSA)</t>
  </si>
  <si>
    <t>State Funded (475307-S3-017)</t>
  </si>
  <si>
    <t>Knoxville-Knox County CAC, FY 13 5307</t>
  </si>
  <si>
    <t>State Funded (335307-S3-016)</t>
  </si>
  <si>
    <t>CARTA, FY 13 5307</t>
  </si>
  <si>
    <t>Railroad Safety Improvement Project, Section 130</t>
  </si>
  <si>
    <t>Adkins Street at Norfolk Southern Railroad, LM 0.063 in Lake City</t>
  </si>
  <si>
    <t>Adkins Street</t>
  </si>
  <si>
    <t>Reelfoot Drive at Tennken Railroad, LM 0.016 in Tiptonville</t>
  </si>
  <si>
    <t>Reelfoot Drive</t>
  </si>
  <si>
    <t>HSIP-R00S(201) (38945-2467-94)</t>
  </si>
  <si>
    <t>Allen Station Road at CSX Railroad, LM 0.267</t>
  </si>
  <si>
    <t>Allen Station Road</t>
  </si>
  <si>
    <t>State Funded (76CMA1-M3-002)</t>
  </si>
  <si>
    <t>M15CMHQ_C76SR_ROUWINFIELD</t>
  </si>
  <si>
    <t>Betty Richardson</t>
  </si>
  <si>
    <t>STP-M-3944(10) (83LPLM-F3-083)</t>
  </si>
  <si>
    <t>Widen Drakes Creek Rd from SR 386/Veterans Blvd from 2 lanes to 5 lanes, including left turn lanes in all 4 directions at the intersection of Drakes Creek Rd and Stop 30 and signalization.  The project also involves raising this intersection above the flood elevation and replacing a condemned bridge.</t>
  </si>
  <si>
    <t>Drakes Creek Road, From Stop Thirty Road to SR-386</t>
  </si>
  <si>
    <t>3944</t>
  </si>
  <si>
    <t>Drakes Creek Road</t>
  </si>
  <si>
    <t>HSIP-R-5404(10) (33948-2436-94)</t>
  </si>
  <si>
    <t>Bailey Avenue at East Chattanooga Belt Railway, LM 1.35 in Chattanooga</t>
  </si>
  <si>
    <t>05404</t>
  </si>
  <si>
    <t>Bailey Ave.</t>
  </si>
  <si>
    <t>HSIP-R-1709(10) (09952-2506-94)</t>
  </si>
  <si>
    <t>Pine Street North at CSX Railroad, LM 3.860 in Bruceton</t>
  </si>
  <si>
    <t>01709</t>
  </si>
  <si>
    <t>Pine St. N.</t>
  </si>
  <si>
    <t>State Funded (71952-3543-04)</t>
  </si>
  <si>
    <t>Reconstruct approx. 3500 ft. of Mine Lick Creek Road from near Heartland Lane to north of Old Stewart Road</t>
  </si>
  <si>
    <t>Mine Lick Creek Road, Industrial Access Road serving Project Victor in Cookeville</t>
  </si>
  <si>
    <t>State Funded (985309-S3-100)</t>
  </si>
  <si>
    <t>SETHRA, FY 12 5309</t>
  </si>
  <si>
    <t>STP-M-1(333) (79LPLM-F3-413)</t>
  </si>
  <si>
    <t>Widen from 4 lanes to 5 lanes to allow for a left turn lane and a traffic signal at Jetway Street</t>
  </si>
  <si>
    <t>From East of SR-385 to West of Airline Road in Arlington</t>
  </si>
  <si>
    <t>STP-M-4350(10) (53LPLM-F3-041)</t>
  </si>
  <si>
    <t>Reconstruct 2-lane roadway from 18 feet to 26 feet; constructing left turn lanes at selected locations and addition of sidewalks</t>
  </si>
  <si>
    <t>Simpson Road East, From SR-73 (US-321) to Shaw Ferry Road In Lenoir City</t>
  </si>
  <si>
    <t>4350</t>
  </si>
  <si>
    <t>Simpson Rd. E.</t>
  </si>
  <si>
    <t>State Funded (99111-4106-04)</t>
  </si>
  <si>
    <t>Asset Management Plan Development - Supplement 1</t>
  </si>
  <si>
    <t>M17SAHQ_SWISR_TAMP_DEV_SUPPLEMENT1</t>
  </si>
  <si>
    <t>State Funded (99110-4125-04)</t>
  </si>
  <si>
    <t>Asset Management Plan Development</t>
  </si>
  <si>
    <t>M14SAHQ_SWISR_TAMP_DEVELOPMENT</t>
  </si>
  <si>
    <t>State Funded (89005-4228-04)</t>
  </si>
  <si>
    <t>89SR0080001</t>
  </si>
  <si>
    <t>Bridge over Collins River, LM 8.14</t>
  </si>
  <si>
    <t>PHSIP-3(131) (84102-3212-94)</t>
  </si>
  <si>
    <t>Intersection at Kenwood Avenue, Lm 8.96 in Brighton</t>
  </si>
  <si>
    <t>PHSIP-20(57) (57011-3226-94)</t>
  </si>
  <si>
    <t>Turn Lanes and Signalization of intersection</t>
  </si>
  <si>
    <t>Intersection at Old Bells Road, LM 5.62 in Jackson</t>
  </si>
  <si>
    <t>HSIP-25(48) (83007-3214-94)</t>
  </si>
  <si>
    <t>(Hartsville Pike), From Airport Road to Hilton Lane (RSA)</t>
  </si>
  <si>
    <t>R-PHSIP-1(330) (43004-3224-94)</t>
  </si>
  <si>
    <t>Widening, pavement markings, install signal detection and bring signal equipment up to current standards. Install striping, signage and drainage necessary for new configurations. (See guidance for details)</t>
  </si>
  <si>
    <t>SR-1(US-70) &amp; East Railroad Street, Intersections at Clydeton Road, North Cooley Avenue, North Powers Boulevard in Waverly</t>
  </si>
  <si>
    <t>HSIP-I-65-2(102) (19009-3186-94)</t>
  </si>
  <si>
    <t>Northbound Exit Ramp at SR-254 (Old Hickory Blvd) (Ramp Queue Project)</t>
  </si>
  <si>
    <t>HSIP-I-24-1(110) (19002-3188-94)</t>
  </si>
  <si>
    <t>Eastbound Exit Ramp at SR-254 (Bell Road, Exit 59) (Ramp Queue Project)</t>
  </si>
  <si>
    <t>Recurring Construction</t>
  </si>
  <si>
    <t>State Route Bridge Projects</t>
  </si>
  <si>
    <t>National Highway System Bridge</t>
  </si>
  <si>
    <t>Construction</t>
  </si>
  <si>
    <t>State Route Multi-Modal Access Initiative</t>
  </si>
  <si>
    <t>PHSIP-55(22) (64003-3209-94)</t>
  </si>
  <si>
    <t>From SR-50 to SR-82 (PHASE 2/RSA)</t>
  </si>
  <si>
    <t>State Funded (82SAB1-S3-002)</t>
  </si>
  <si>
    <t>82SR0370001</t>
  </si>
  <si>
    <t>BG 1392-0.99, Elizabethton Hwy (Old SR-37) over Indian Creek</t>
  </si>
  <si>
    <t>1392</t>
  </si>
  <si>
    <t>PE for Interstate Resurfacing, Region 4</t>
  </si>
  <si>
    <t>PE for Interstate Resurfacing, Region 2</t>
  </si>
  <si>
    <t>Blank</t>
  </si>
  <si>
    <t>State Funded (34SAB1-S3-003)</t>
  </si>
  <si>
    <t>34025460001</t>
  </si>
  <si>
    <t>BG 2546-1.26, War Creek Rd over Big War Creek</t>
  </si>
  <si>
    <t>02546</t>
  </si>
  <si>
    <t>War Creek Rd</t>
  </si>
  <si>
    <t>State Funded (63CMAQ-S3-002)</t>
  </si>
  <si>
    <t>City of Clarksville, FY 14 CMAQ</t>
  </si>
  <si>
    <t>State Funded (985309-S3-088)</t>
  </si>
  <si>
    <t>MCHRA, FY 10 5309</t>
  </si>
  <si>
    <t>State Funded (475309-S3-022)</t>
  </si>
  <si>
    <t>City of Knoxville, FY 10 5309</t>
  </si>
  <si>
    <t>State Funded (985309-S3-085)</t>
  </si>
  <si>
    <t>DHRA, FY 10 5309</t>
  </si>
  <si>
    <t>CM-9321(2) (19LPLM-F3-139)</t>
  </si>
  <si>
    <t>Traffic Flow Improvements and Traffic Signal Upgrades for 12 signalized intersections within the Goodlettsville city limits along SR-174 and Conference Drive through a combination of traffic signal infrastructure upgrades and signal coordination</t>
  </si>
  <si>
    <t>Long Hollow Pike, From Main Street to Loretta Drive and Conference Drive, From Long Hollow Pike to Mission Ridge Drive in Goodlettsville</t>
  </si>
  <si>
    <t>STP-M-4451(2) (19LPLM-F3-114)</t>
  </si>
  <si>
    <t>Project would allow for the enhancement of Conference Drive through streetscape, hardscape and lighting improvements.</t>
  </si>
  <si>
    <t>Conference Drive, From SR-174 (Long Hollow Pike) to SR-6 (Gallatin Pike)</t>
  </si>
  <si>
    <t>Conference Drive</t>
  </si>
  <si>
    <t>STP-M-NH-11(74) (19LPLM-F3-107)</t>
  </si>
  <si>
    <t>Reconfiguration of lanes and intersections, landscaping and lighting improvements in support of economic development, improved pedestrain acess, safety and congestion mitigation and redevelopment of the Main Street Corridor and intersecting streets.</t>
  </si>
  <si>
    <t>From South of Shevel Drive to North of Dorris Avenue in Goodlettsville</t>
  </si>
  <si>
    <t>UCHRA, FY 10, 5309-ITS</t>
  </si>
  <si>
    <t>SWHRA, FY 10, 5309-ITS</t>
  </si>
  <si>
    <t>SETHRA, FY 10, 5309-ITS</t>
  </si>
  <si>
    <t>SCTDD, FY 10, 5309-ITS</t>
  </si>
  <si>
    <t>NWTHRA, FY 10, 5309-ITS</t>
  </si>
  <si>
    <t>FTHRA, FY 10, 5309-ITS</t>
  </si>
  <si>
    <t>ETHRA, FY 10, 5309-ITS</t>
  </si>
  <si>
    <t>DHRA, FY 10 5309 - ITS</t>
  </si>
  <si>
    <t>HSIP-9(80) (47013-3233-94)</t>
  </si>
  <si>
    <t>Signalization, pavement, signing, pavement markings</t>
  </si>
  <si>
    <t>Intersection at SR-131 (RSAR)</t>
  </si>
  <si>
    <t>R-PHSIP/HSIP-11(72) (94007-3230-94)</t>
  </si>
  <si>
    <t>Intersection at SR-96(EPD)</t>
  </si>
  <si>
    <t>State Funded (63013-4208-04)</t>
  </si>
  <si>
    <t>63SR0480001, 63SR0480003</t>
  </si>
  <si>
    <t>Bridges over Bartons Creek, LM 0.40 and Louise Creek, LM 3.36</t>
  </si>
  <si>
    <t>BR-STP-205(29) (79034-3220-94)</t>
  </si>
  <si>
    <t>79S80740003</t>
  </si>
  <si>
    <t>(Collierville-Arlington Road), Bridge over Overflow, LM 2.34</t>
  </si>
  <si>
    <t>HSIP-R-5260(10) (79961-2528-94)</t>
  </si>
  <si>
    <t>Orchi Road, At CSX Railroad, LM 0.14 in Memphis</t>
  </si>
  <si>
    <t>05260</t>
  </si>
  <si>
    <t>Orchi Road</t>
  </si>
  <si>
    <t>HSIP-R-5365(2) (83080-2500-94)</t>
  </si>
  <si>
    <t>Railroad Safety Improvement Project, Section 130 Program - S Water Avenue at CSX Railroad, LM 1.35 in Gallatin - Signs, Pavement Marking, Lights, Bells, Grading, Drainage</t>
  </si>
  <si>
    <t>S. Water Avenue, At CSX Railroad, LM 1.35 in Gallatin</t>
  </si>
  <si>
    <t>05365</t>
  </si>
  <si>
    <t>S. Water Ave</t>
  </si>
  <si>
    <t>HSIP-I-65-2(101) (19009-3185-94)</t>
  </si>
  <si>
    <t>Traffic analysis along Rosa Parks Blvd. between Garfield St. to Athens Way. Recommended improvents to clear the traffic queue on the ramps from the I-65 mainline to be provided.</t>
  </si>
  <si>
    <t>Interchange at SR-12 (US-41A, Rosa L Parks Boulevard (Northbound and Southbound Off-Ramps) - Ramp Queue Project</t>
  </si>
  <si>
    <t>HSIP-11(71) (19028-3244-94)</t>
  </si>
  <si>
    <t>From Edmondson Pk to Paragon Mills Rd (RSAR)</t>
  </si>
  <si>
    <t>STP-M-3610(10) (33LPLM-F3-133)</t>
  </si>
  <si>
    <t>Resurfacing of McBrien Road, From SR-8 (US-41, Ringgold Road) to South Terrace for a total distance of 4,075'</t>
  </si>
  <si>
    <t>McBrien Road, From SR-8 (US-41, Ringgold Road) to South Terrace in East Ridge</t>
  </si>
  <si>
    <t>00361</t>
  </si>
  <si>
    <t>McBrien Rd</t>
  </si>
  <si>
    <t>TN-03-0104-00 (795309-S3-017)</t>
  </si>
  <si>
    <t>MATA, FY 04 5309 (New Starts Earmarks)</t>
  </si>
  <si>
    <t>HSIP-R00S(189) (47954-2547-94)</t>
  </si>
  <si>
    <t>Greenway Drive at NS Railroad, LM 1.31 in Knoxville</t>
  </si>
  <si>
    <t>05859</t>
  </si>
  <si>
    <t>Greenway Drive</t>
  </si>
  <si>
    <t>Sugar Creek Road, At CSX Railroad, LM 2.28</t>
  </si>
  <si>
    <t>HSIP/STP-R00S(185) (15950-2549-94)</t>
  </si>
  <si>
    <t>Railroad Safety Improvement Program, Section 130</t>
  </si>
  <si>
    <t>Court Avenue, At Norfolk Southern Railroad, LM 0.068 in Newport</t>
  </si>
  <si>
    <t>0A678</t>
  </si>
  <si>
    <t>Court Ave</t>
  </si>
  <si>
    <t>STP/HSIP-R-2824(7) (79961-2525-94)</t>
  </si>
  <si>
    <t>Highland Road, At Norfolk Southern Railroad, LM 2.68 in Memphis</t>
  </si>
  <si>
    <t>02824</t>
  </si>
  <si>
    <t>Highland Rd.</t>
  </si>
  <si>
    <t>STP-M-2734(10) (79LPLM-F3-408)</t>
  </si>
  <si>
    <t>Widening of Airline Road from 2 to 5 lanes with curb &amp; gutter, sidewalks, bike lanes, and other amenities.</t>
  </si>
  <si>
    <t>Airline Road, From I-40 to North of Milton Wilson Boulevard in Arlington</t>
  </si>
  <si>
    <t>STP/HSIP-R-2841(10) (79961-2526-94)</t>
  </si>
  <si>
    <t>Channel Avenue, At BNSF Railroad, LM 7.19 in Memphis</t>
  </si>
  <si>
    <t>Channel Ave</t>
  </si>
  <si>
    <t>STP/HSIP-R-175(21) (79040-2232-94)</t>
  </si>
  <si>
    <t>At BNSF Railroad, LM 12.41 in Memphis</t>
  </si>
  <si>
    <t>STP/HSIP-R-2821(4) (79947-2523-94)</t>
  </si>
  <si>
    <t>Hollywood Street, At Illinois Central Railroad, LM 0.35 in Memphis</t>
  </si>
  <si>
    <t>Hollywood Street</t>
  </si>
  <si>
    <t>HSIP-R-1(361) (19016-3207-94)</t>
  </si>
  <si>
    <t>SR-1, Intersection at McCrory Lane near CSX Railroad in Nashville - Paving, Turn Lanes, Median, Signs</t>
  </si>
  <si>
    <t>Intersection at McCrory Lane near CSX Railroad in Nashville</t>
  </si>
  <si>
    <t>STP/HSIP-R-3515(10) (71952-2542-94)</t>
  </si>
  <si>
    <t>Section 130 Railroad Safety Improvement Project - E 12th St at Nashville Eastern Railroad, LM 0.08 in Cookeville - Resurface, Signs, Pavement Marking, Lights, Bells</t>
  </si>
  <si>
    <t>E. 12th Street at Nashville Eastern Railroad, LM 0.08 in Cookeville</t>
  </si>
  <si>
    <t>03515</t>
  </si>
  <si>
    <t>E. 12th St.</t>
  </si>
  <si>
    <t>HSIP/STP-R-11(69) (19028-2243-94)</t>
  </si>
  <si>
    <t>Section 130 Program Railroad Safety Improvement Project</t>
  </si>
  <si>
    <t>(Nolensville Rd) at NERR, LM 11.2 in Nashville</t>
  </si>
  <si>
    <t>STP/HSIP-R-2800(37) (79947-2521-94)</t>
  </si>
  <si>
    <t>Chelsea Avenue at Illinois Central Railroad, LM 4.17 in Memphis</t>
  </si>
  <si>
    <t>02800</t>
  </si>
  <si>
    <t>Chelsea Ave.</t>
  </si>
  <si>
    <t>STP/HSIP-R-2861(3) (79947-2520-94)</t>
  </si>
  <si>
    <t>East McLemore Avenue at BNSF Railroad, LM 6.52 in Memphis</t>
  </si>
  <si>
    <t>E. McLemore Ave.</t>
  </si>
  <si>
    <t>TAP/STP-M-9101(16) (05LPLM-F3-035)</t>
  </si>
  <si>
    <t>Construction of approximately 6,200 linear feet of greenway (ten-foot wide paved trail) connecting to the existing Alcoa Greenway Trail.</t>
  </si>
  <si>
    <t>Pistol Creek Greenway - Phase 4</t>
  </si>
  <si>
    <t>STP/M-57(66) (79028-3269-94)</t>
  </si>
  <si>
    <t>Includes the widening of SR 57 from an existing 2 lane rural cross section to a 5 lane urban cross section.  Additional work inlcudes designated bike facilities and ADA-accessible pedestrian improvements.</t>
  </si>
  <si>
    <t>From Eastley Street to SR-385 in Fayette County</t>
  </si>
  <si>
    <t>STP-M-9208(10) (33LPLM-F3-207)</t>
  </si>
  <si>
    <t>Old Hixson Pike from Dayton Pk to Hixson Pk; Dayton Pike from Pottery Lane North to US-27 and from US-153 North to Soddy-Daisy Fire Station 3</t>
  </si>
  <si>
    <t>Old Hixson Pike, Dayton Pike and Dallas Hollow Road In Soddy Daisy</t>
  </si>
  <si>
    <t>STP-M-4969(10) (33LPLM-F3-205)</t>
  </si>
  <si>
    <t>resurfacing along Dallas Hollow Road from Hixson Pike to Sequoyah Road</t>
  </si>
  <si>
    <t>Dallas Hollow Road, From Sequoyah Road to SR-319(Hixon Pike) in Soddy Daisy</t>
  </si>
  <si>
    <t>04969</t>
  </si>
  <si>
    <t>Dallas Hollow Road</t>
  </si>
  <si>
    <t>Hixson Pike from Dayton Pike to (SR-319) Hixson Pike; Dayton Pike from Pottery Lane North to US-27, Dayton Pike from US-153 North to Soddy-Daisy Fire Station 3 and Dallas Hollow Road from Sequoyah Road to SR-319 (Hixson Pike)</t>
  </si>
  <si>
    <t>State Funded (905303-S3-012)</t>
  </si>
  <si>
    <t>City of Johnson City, FY 13 5303</t>
  </si>
  <si>
    <t>PHSIP-100(69) (39007-3216-94)</t>
  </si>
  <si>
    <t>Intersection at SR-104, LM 5.82</t>
  </si>
  <si>
    <t>TAP-M-9409(173) (79LPLM-F3-400)</t>
  </si>
  <si>
    <t>Construction of a 2-way cycle track with a parallel sidewalk along the east side of McLean Blvd. Project includes a bike lane, landscaped median and sidewalks.</t>
  </si>
  <si>
    <t>Wolf River Greenway - Phase 5A</t>
  </si>
  <si>
    <t>STP/TAP-M-9409(177) (79LPLM-F3-393)</t>
  </si>
  <si>
    <t>Repair, replacement and construction of sidewalks along Ball Road. Project also includes ADA ramps, curb and gutter and crosswalks.</t>
  </si>
  <si>
    <t>Ball Road, From Perry Road to Manchester Road and Manchester Road, From Ball Road to East Alcy</t>
  </si>
  <si>
    <t>TAP-M/HIP-C-9409(179) (79LPLM-F3-390)</t>
  </si>
  <si>
    <t>Construction of sidewalks along Range Line Road. Project also includes curb and gutter, ADA accessibilty, signage and crosswalks.</t>
  </si>
  <si>
    <t>Range Line Road, From St. Elmo Avenue to Durham Drive in Memphis</t>
  </si>
  <si>
    <t>TAP/HIP-M-9409(178) (79LPLM-F3-386)</t>
  </si>
  <si>
    <t>Installation of bulbouts, curb ramps, crosswalks and pedestrian signals along Mississippi Blvd. Project includes sidewalks replacement, ADA and bike racks.</t>
  </si>
  <si>
    <t>Mississippi Boulevard, Intersections at South Parkway, McLemore Avenue and Walker Avenue in Memphis</t>
  </si>
  <si>
    <t>TAP-M-9409(174) (79LPLM-F3-383)</t>
  </si>
  <si>
    <t>Pedestrian and Bicycle improvements within the vicinity of Hanley Elementary School. Project includes sidewalks, ADA accessibility, high-visibility crosswalks and signage.</t>
  </si>
  <si>
    <t>Hanley Elementary School in Memphis</t>
  </si>
  <si>
    <t>PHSIP-100(68) (12006-3218-94)</t>
  </si>
  <si>
    <t>Intersection at SR-225, LM 7.78</t>
  </si>
  <si>
    <t>PHSIP-1053(3) (47947-3446-94)</t>
  </si>
  <si>
    <t>Cedar Bluff Rd, Executive Park Dr to North Peters Rd -Restriping, signal modifications, sidewalk, and pedestrian improvements, turn lanes (SMA Cedar Bluff at N Peters, LM 0.273)</t>
  </si>
  <si>
    <t>Cedar Bluff Road From Executive Park Drive to North Peters Road</t>
  </si>
  <si>
    <t>1053</t>
  </si>
  <si>
    <t>Cedar Bluff Rd.</t>
  </si>
  <si>
    <t>HSIP-32(85) (15006-3215-94)</t>
  </si>
  <si>
    <t>Signing, Pavement Markings and Signalization</t>
  </si>
  <si>
    <t>From New Cave Church Road to Heritage Blvd in Newport (RSAR)</t>
  </si>
  <si>
    <t>Update TDOT Rockfall Mitigation Program</t>
  </si>
  <si>
    <t>Savannah/Hardin County:  Purchase of grounds maintenance equipment (batwing rotary cutter)</t>
  </si>
  <si>
    <t>State Funded (66945-4264-04)</t>
  </si>
  <si>
    <t>66SR0030009, 66SR0030065, 66SR0030066</t>
  </si>
  <si>
    <t>SR-3, Bridges over SR-215 at LM 30.34; and SR-183, Bridge over Mill Creek at LM 13.85</t>
  </si>
  <si>
    <t>TDEC/TDOT Natural Heritage Data Contract</t>
  </si>
  <si>
    <t>Financial Advisor Services for Commodity Risk Management Program</t>
  </si>
  <si>
    <t>State Funded (R3BVAR-M3-002)</t>
  </si>
  <si>
    <t>M22LTHQ_D38ISR_M&amp;L_D38EAST</t>
  </si>
  <si>
    <t>State Funded (98303-4156-04)</t>
  </si>
  <si>
    <t>M20LTHQ_D38ISR_M&amp;L_D38EAST</t>
  </si>
  <si>
    <t>State Funded (98303-4109-04)</t>
  </si>
  <si>
    <t>M19LTHQ_D38ISR_M&amp;L_D38EAST</t>
  </si>
  <si>
    <t>CM-9109(172) (47LPLM-F3-124)</t>
  </si>
  <si>
    <t>PODI: Purchase of signal controllers, signal monitors, closed loop equipment and software. This Phase will include the expansion of the City's ATMS along Chapman Highway (SR-71/US-441).</t>
  </si>
  <si>
    <t>Advanced Traffic Management System (City of Knoxville) Phase 2: Chapman Highway(SR-71) from Blount Avenue to Mountain Grove Drive</t>
  </si>
  <si>
    <t>STP-M-9109(165) (47LPLM-F3-099)</t>
  </si>
  <si>
    <t>PODI: Purchase of signal controllers, signal monitors, closed loop equipment and software.</t>
  </si>
  <si>
    <t>Advanced Traffic Management System (City of Knoxville) Phase 1: Kingston Pike(US-70/SR-10, From Metron Center Way to Lovell Road and Broadway(US-441/SR-33), From Jackson Avenue to Foley Drive</t>
  </si>
  <si>
    <t>Chattanooga ITS Control Center - FY 2020-2022 (Utilities, Power and Communications)</t>
  </si>
  <si>
    <t>HSIP-16(51) (16005-3240-94)</t>
  </si>
  <si>
    <t>Intersection at Cedar Lane/North Washington Street, LM 1.94 in Tullahoma (RSAR)</t>
  </si>
  <si>
    <t>Transport and Store Archaeological Collections</t>
  </si>
  <si>
    <t>State Funded (58100-4171-04)</t>
  </si>
  <si>
    <t>Westbound Bridge over Shellmound Road, LM 22.65</t>
  </si>
  <si>
    <t>State Funded (17001-4225-04)</t>
  </si>
  <si>
    <t>17SR0200027</t>
  </si>
  <si>
    <t>Ramp 'A' over SR-20, LM 9.22</t>
  </si>
  <si>
    <t>State Funded (98994-3636-04)</t>
  </si>
  <si>
    <t>Region 4 Facility Maintenance Repairs</t>
  </si>
  <si>
    <t>State Funded (98993-3632-04)</t>
  </si>
  <si>
    <t>Region 3 Facility Maintenance Repairs</t>
  </si>
  <si>
    <t>State Funded (98992-3624-04)</t>
  </si>
  <si>
    <t>Region 2 Facility Maintenance Repairs</t>
  </si>
  <si>
    <t>State Funded (98991-3638-04)</t>
  </si>
  <si>
    <t>Region 1 Facility Maintenance Repairs</t>
  </si>
  <si>
    <t>State Funded (905307-S3-012)</t>
  </si>
  <si>
    <t>City of Johnson City, FY 13 5307</t>
  </si>
  <si>
    <t>STP-M-9409(189) (79LPLM-F3-374)</t>
  </si>
  <si>
    <t>Construction of an elevated shared-use path over an active RR</t>
  </si>
  <si>
    <t>Shelby Farms Greenline Bridge, From Union Avenue to Tillman Street</t>
  </si>
  <si>
    <t>STP-M-2803(2) (79LPLM-F3-371)</t>
  </si>
  <si>
    <t>Construction of a shared-use path adjacent to Poplar Avenue between Morrie Moss Drive and Cooper Street.</t>
  </si>
  <si>
    <t>Overton Park Trail along Poplar Avenue; From North Cooper Street to North Tucker Street (Includes traffic signal upgrades at North Cooper Street)</t>
  </si>
  <si>
    <t>Poplar Ave</t>
  </si>
  <si>
    <t>STP-M-9409(185) (79LPLM-F3-368)</t>
  </si>
  <si>
    <t>Construction of a 2.5 mile shared-use path on an unused RR ROW adjacent to Chelsea Avenue</t>
  </si>
  <si>
    <t>Chelsea Avenue Greenline, From Washington Park to North Evergreen Street in Memphis</t>
  </si>
  <si>
    <t>TAP-8400(80) (84LPLM-F3-046)</t>
  </si>
  <si>
    <t>Construction of a multi-modal trail from Phase 1 to Pioneer Park. Project also includes landscaping, signage, drainage improvements, crosswalks, ADA upgrades a pedestrian bridge and lighting along Phase 1 and Phase 2.</t>
  </si>
  <si>
    <t>Atoka Greenway - Phase 2</t>
  </si>
  <si>
    <t>TAP-9405(14) (27LPLM-F3-034)</t>
  </si>
  <si>
    <t>Construction of streetscape improvements along South 14th Avenue from Main to Penn Street. Project also includes sidewalk replacement, ADA upgrades, crosswalks, pedestrian lighting, utility relocation, drainage improvements, signage and landscaping.</t>
  </si>
  <si>
    <t>Downtown Enhancements in Humboldt - Phase 3</t>
  </si>
  <si>
    <t>TAP-9409(188) (79LPLM-F3-420)</t>
  </si>
  <si>
    <t>Construction and reconstruction of sidewalks, curb and gutter along Walker Avenue from Bristor to Patterson Street. Project also includes ADA upgrades, pedestrian amenities, pedestrian lighting, signage, drainage improvements and utility relocation.</t>
  </si>
  <si>
    <t>Walker Avenue Streetscape - Phase 2 in Memphis</t>
  </si>
  <si>
    <t>TAP-4925(2) (19LPLM-F3-135)</t>
  </si>
  <si>
    <t>Remediation of rock cut slope for the reconstruction of sidewalks along Hart Lane from Jere Baxter Middle School to Ellington Pkwy. Project also includes signage, a crosswalk and utility relocation.</t>
  </si>
  <si>
    <t>Hart Lane, From East of Whitney Park Drive to Near SR-6 in Nashville</t>
  </si>
  <si>
    <t>4925</t>
  </si>
  <si>
    <t>Hart Lane</t>
  </si>
  <si>
    <t>TAP-7700(20) (77LPLM-F3-006)</t>
  </si>
  <si>
    <t>Extension of the greenway from the Phase 1 termini to the elementary school campus trailhead. Project also includes pedestrian bridges, ADA upgrades, pedestrian amenities, landscaping, pedestrian signals and pedestrian lighting.</t>
  </si>
  <si>
    <t>Coops Creek Greenway - Phase 2</t>
  </si>
  <si>
    <t>TAP-9219(10) (70LPLM-F3-006)</t>
  </si>
  <si>
    <t>Replacement of sidewalks in the central business district. Project also includes ADA upgrades, landscaping, pedestrian lighting, crosswalks, curb and gutter, drainage improvements, a retaining wall and striping.</t>
  </si>
  <si>
    <t>Main Street Near Vine Street in Ducktown</t>
  </si>
  <si>
    <t>HSIP-30(73) (72004-3234-94)</t>
  </si>
  <si>
    <t>Intersection Improvements (Flashing Beacon)</t>
  </si>
  <si>
    <t>Intersection at SR-443 (Ogden Road) RSA</t>
  </si>
  <si>
    <t>State Funded (995317-S3-004)</t>
  </si>
  <si>
    <t>FY 12 5317 - State Administration</t>
  </si>
  <si>
    <t>State Funded (985317-S3-036)</t>
  </si>
  <si>
    <t>SETHRA, FY 12 5317</t>
  </si>
  <si>
    <t>State Funded (065317-S3-008)</t>
  </si>
  <si>
    <t>SETHRA (CUATS), FY 12 5317</t>
  </si>
  <si>
    <t>STP-M-9409(190) (79LPLM-F3-364)</t>
  </si>
  <si>
    <t>Benjestown Pedestrian Bridge over the Loosahatchie River-Bicycles and Pedestrian Facility</t>
  </si>
  <si>
    <t>Benjestown Pedestrian Bridge over Loosahatchie River</t>
  </si>
  <si>
    <t>STP-M-811(126) (79LPLM-F3-357)</t>
  </si>
  <si>
    <t>This project proposes to widen Houston Levee Road from two to four lanes from Walnut Grove Road to Wolf River Bridge.  Project includes a landscaped median and bicycle and pedestrian facilities.</t>
  </si>
  <si>
    <t>Houston Levee Road, From  Wolf River Boulevard to Walnut Grove Road</t>
  </si>
  <si>
    <t>Houston Levee Road</t>
  </si>
  <si>
    <t>STP-M-1456(10) (79LPLM-F3-351)</t>
  </si>
  <si>
    <t>This project proposes to widen Walnut Grove Road from two to four lanes from Rocky Point Road to Houston Levee Road.  Project includes bicycle and pedestrian facilities.</t>
  </si>
  <si>
    <t>Walnut Grove Road, From Rocky Point Road to Houston Levee Road</t>
  </si>
  <si>
    <t>Walnut Grove Road</t>
  </si>
  <si>
    <t>STP-M-1458(11) (79LPLM-F3-347)</t>
  </si>
  <si>
    <t>This project proposes to widen Macon Road from two to four lanes from Berryhill Road to Houston Levee Road. Includes addition of continuous left-turn lane from Berryhill Rd to Houston Levee Rd. Project includes bicycle and ADA/pedestrian improvements.</t>
  </si>
  <si>
    <t>Macon Road, From Berryhill Road to Houston Levee Road in Memphis</t>
  </si>
  <si>
    <t>State Funded (55555013804)</t>
  </si>
  <si>
    <t>Selmer (Robert Sibley Airport):  Updated Airport Layout Plan and Exhibit "A"</t>
  </si>
  <si>
    <t>State Funded (82956-3288-04)</t>
  </si>
  <si>
    <t>SIA serving Eastman Corporate Business Center</t>
  </si>
  <si>
    <t>NH/STP-I-24-9(76) (63001-3153-44, 63030-3210-14)</t>
  </si>
  <si>
    <t>From West of I-24 to East of International Boulevard Serving Hankook Tire (Includes I-24 Ramp Modifications)</t>
  </si>
  <si>
    <t>HSIP-2(232) (54002-3240-94)</t>
  </si>
  <si>
    <t>From Sanford Road to Chapel Road (RSAR)</t>
  </si>
  <si>
    <t>State Funded (99SAB1-S3-002)</t>
  </si>
  <si>
    <t>Material &amp; Test and Const. Personnel Charges for Bridge Grant</t>
  </si>
  <si>
    <t>Material &amp; Test for Bridge Grant</t>
  </si>
  <si>
    <t>State Funded (99SAR1-S8-002)</t>
  </si>
  <si>
    <t>Material and Test and Const. Personnel Charges for State Aid Road</t>
  </si>
  <si>
    <t>Material Test for State Aid</t>
  </si>
  <si>
    <t>JTA</t>
  </si>
  <si>
    <t>STP-M-9218(10) (93LPLM-F3-013)</t>
  </si>
  <si>
    <t>Resurfacing , Restoration and Rehabilitation</t>
  </si>
  <si>
    <t>Roosevelt Drive, From SR-289 to West of Allen Drive in Sparta.</t>
  </si>
  <si>
    <t>BR-STP-92(20) (45011-3226-94)</t>
  </si>
  <si>
    <t>45SR0920003</t>
  </si>
  <si>
    <t>Bridge over Muddy Creek, LM 3.12</t>
  </si>
  <si>
    <t>HSIP-76(97) (81004-3245-94)</t>
  </si>
  <si>
    <t>Intersection at SR-461, LM 10.2 in Dover (RSAR)</t>
  </si>
  <si>
    <t>State Funded (98TDOC-S3-019)</t>
  </si>
  <si>
    <t>UCHRA, FY 14 Offender Network Transit Services</t>
  </si>
  <si>
    <t>State Funded (98TDOC-S3-018)</t>
  </si>
  <si>
    <t>SWHRA, FY 14 Offender Network Transit Services</t>
  </si>
  <si>
    <t>State Funded (98TDOC-S3-017)</t>
  </si>
  <si>
    <t>SETHRA, FY 14 Offender Network Transit Services</t>
  </si>
  <si>
    <t>State Funded (98TDOC-S3-016)</t>
  </si>
  <si>
    <t>SCTDD, FY 14 Offender Network Transit Services</t>
  </si>
  <si>
    <t>State Funded (98TDOC-S3-015)</t>
  </si>
  <si>
    <t>NWTHRA, FY 14 Offender Network Transit Services</t>
  </si>
  <si>
    <t>State Funded (98TDOC-S3-014)</t>
  </si>
  <si>
    <t>MCHRA, FY 14 Offender Network Transit Services</t>
  </si>
  <si>
    <t>State Funded (34TDOC-S3-002)</t>
  </si>
  <si>
    <t>Hancock County, FY 14 Offender Network Transit Services</t>
  </si>
  <si>
    <t>State Funded (98TDOC-S3-013)</t>
  </si>
  <si>
    <t>FTHRA, FY 14 Offender Network Transit Services</t>
  </si>
  <si>
    <t>State Funded (98TDOC-S3-012)</t>
  </si>
  <si>
    <t>ETHRA, FY 14 Offender Network Transit Services</t>
  </si>
  <si>
    <t>State Funded (98TDOC-S3-011)</t>
  </si>
  <si>
    <t>DHRA, FY 14 Offender Network Transit Services</t>
  </si>
  <si>
    <t>HSIP-5400(38) (54946-3460-94)</t>
  </si>
  <si>
    <t>Signing, Pavement Markings and Guardrail</t>
  </si>
  <si>
    <t>Old Federal Road, From Duck Creek Road to SR-33 (RSAR)</t>
  </si>
  <si>
    <t>CR-461 (Old Federal Rd.)</t>
  </si>
  <si>
    <t>State Funded (35555073204)</t>
  </si>
  <si>
    <t>Bolivar (Hardeman County):  ALP &amp; Exhibit A property map</t>
  </si>
  <si>
    <t>State Funded (575309-S3-009)</t>
  </si>
  <si>
    <t>JTA, FY 12 5309 (SGR)</t>
  </si>
  <si>
    <t>STP-M-NH-177(37) (79LPLM-F3-336)</t>
  </si>
  <si>
    <t>Realignment of Germantown Rd north of the NSRR to make a continuous route through the City of Germantown.  Also includes the realignment of West St and Old Germantown Rd to form an intersection with the realigned Germantown Rd just north of the NSRR tracks.  As part of the project, the RR at-grade crossing will be improved to current NSRR standards and Old Germantown Rd will be improved from Poplar Pk to the new intersection.  Project includes shared auto/bike facilities and ADA accessible pedestrian improvements.</t>
  </si>
  <si>
    <t>Germantown Rd (Realignment)</t>
  </si>
  <si>
    <t>State Funded (99110-4906-04)</t>
  </si>
  <si>
    <t>CDL Third Party Testing</t>
  </si>
  <si>
    <t>HSIP-I-24-1(109) (19002-3186-94)</t>
  </si>
  <si>
    <t>Interchange at SR-171(Old Hickory Boulevard) Exit 62, Eastbound Ramp (Ramp Queue Project)</t>
  </si>
  <si>
    <t>State Funded (78008-4256-04)</t>
  </si>
  <si>
    <t>78SR0710023</t>
  </si>
  <si>
    <t>Bridge over Baskins Creek, LM 15.60 in Gatlinburg</t>
  </si>
  <si>
    <t>HSIP-I-140(17) (47140-3104-94)</t>
  </si>
  <si>
    <t>I-140-(Pellissippi Parkway), Westbound Ramp to Dutch town Road - Safety</t>
  </si>
  <si>
    <t>(SR-162, Pellissippi Parkway), Westbound Ramp to Dutchtown Road</t>
  </si>
  <si>
    <t>HSIP-I-75-3(167) (47006-3157-94)</t>
  </si>
  <si>
    <t>Intersection at SR-131(East Emory Road), Northbound Ramp Exit 112 (Ramp Queue Project)</t>
  </si>
  <si>
    <t>HSIP-162(11) (47050-3246-94)</t>
  </si>
  <si>
    <t>Interchange at Hardin Valley Road (LM 2.35 to LM 2.95)</t>
  </si>
  <si>
    <t>MATA, FY 12 5307</t>
  </si>
  <si>
    <t>State Funded (R3SVAR-M3-012)</t>
  </si>
  <si>
    <t>M22LTHQ_D39SR_M&amp;L_D39SW</t>
  </si>
  <si>
    <t>State Funded (98303-4270-04)</t>
  </si>
  <si>
    <t>M20LTHQ_D39SR_M&amp;L_D39SW</t>
  </si>
  <si>
    <t>State Funded (R3SVAR-M3-011)</t>
  </si>
  <si>
    <t>M22LTHQ_D39SR_MOW_D39WEST</t>
  </si>
  <si>
    <t>State Funded (98303-4269-04)</t>
  </si>
  <si>
    <t>M20LTHQ_D39SR_MOW_D39WEST</t>
  </si>
  <si>
    <t>State Funded (98303-4220-04)</t>
  </si>
  <si>
    <t>M19LTHQ_D39SR_MOW_D39WEST</t>
  </si>
  <si>
    <t>State Funded (R3SVAR-M3-008)</t>
  </si>
  <si>
    <t>M22LTHQ_D39SR_M&amp;L_D39SOUTH</t>
  </si>
  <si>
    <t>State Funded (98303-4264-04)</t>
  </si>
  <si>
    <t>M20LTHQ_D39SR_M&amp;L_D39SOUTH</t>
  </si>
  <si>
    <t>State Funded (98303-4215-04)</t>
  </si>
  <si>
    <t>M19LTHQ_D39SR_M&amp;L_D39SOUTH</t>
  </si>
  <si>
    <t>NH-I-24-2(151) (58100-3170-44)</t>
  </si>
  <si>
    <t>Nickajack Welcome Center and Scenic Overlook</t>
  </si>
  <si>
    <t>HSIP-6(108) (50001-3268-94)</t>
  </si>
  <si>
    <t>(North Locust Avenue), From Ellingson Street to Robins Street in Lawrenceburg (RSAR)</t>
  </si>
  <si>
    <t>R-PHSIP-338(7) (78007-3233-94)</t>
  </si>
  <si>
    <t>Construct geometric modifications at the intersection including right turn deceleration lanes on all approaches of both SR-338 and Pitner Rd, widen current roadways to allow for thru and left turn-lanes, and install a traffic signal.  Build a right turn deceleration lane at the intersection of Wade Road. Relocate utility poles due to the widening of both roadways.</t>
  </si>
  <si>
    <t>(Boyds Creek Hwy), Intersection at Pitner Road, LM 0.95</t>
  </si>
  <si>
    <t>State Funded (335337-S3-002)</t>
  </si>
  <si>
    <t>CARTA, FY 13 5337</t>
  </si>
  <si>
    <t>State Funded (83950-3562-04)</t>
  </si>
  <si>
    <t>SIA will serve: ABC Fuels, ABC Tech, Salga, Hoeganeas, Servpro and ITW CIP industries located on Airport Rd between Coles Ferry and Steam Plant Rd.</t>
  </si>
  <si>
    <t>Industrial Access Road serving ABC and other industries in Gallatin</t>
  </si>
  <si>
    <t>TN-FLAP(7) (70068-3203-94)</t>
  </si>
  <si>
    <t>SR-40, Near Log Mile 8.30 (Rockfall Mitigation) - Safety</t>
  </si>
  <si>
    <t>Near Log Mile 8.30 (Rockfall Mitigation)</t>
  </si>
  <si>
    <t>PHSIP/HSIP-257(10) (74020-3208-94)</t>
  </si>
  <si>
    <t>SR-257, Intersection at SR-49 in Coopertown (RSAR) - Signs, Turn Lanes, Signals, Pavement Markings</t>
  </si>
  <si>
    <t>Intersection at SR-49 in Coopertown (RSAR)</t>
  </si>
  <si>
    <t>CM-9409(184) (79LPLM-F3-321)</t>
  </si>
  <si>
    <t>Pavement markings, signage, storm grates, signal detection equipment, bollards or other forms of vehicular separation, signal timing adjustments, and the placement and installation of bicycle racks for approximately 50 miles of bicycle facilities throughout the City of Memphis</t>
  </si>
  <si>
    <t>Various Locations throughout the City of Memphis (Hampline)</t>
  </si>
  <si>
    <t>STP-M-9409(227) (79LPLM-F3-660)</t>
  </si>
  <si>
    <t>Isolated signal improvements for Southern Avenue at Hollywood Street and West Mallory Avenue at Florida Street</t>
  </si>
  <si>
    <t>STP-M-3(143) (79LPLM-F3-504)</t>
  </si>
  <si>
    <t>Isolated signal improvement projects requiring right-of-way acquisition at the intersections of SR-3 (Thomas Street) at Marsh Avenue and Park Avenue at Semmes Street</t>
  </si>
  <si>
    <t>SR-3 (Thomas Street) at Marsh Avenue and Park Avenue at Semmes Street</t>
  </si>
  <si>
    <t>STP-M-9409(180) (79LPLM-F3-309)</t>
  </si>
  <si>
    <t>Isolated signal improvements along Park Avenue, Lamar Avenue, and Thomas Street</t>
  </si>
  <si>
    <t>Various Locations in Memphis - Group 2</t>
  </si>
  <si>
    <t>411D &amp; Mill</t>
  </si>
  <si>
    <t>411D &amp; Mill Curb Line Only</t>
  </si>
  <si>
    <t>From near SR-61 to near Union Valley Road</t>
  </si>
  <si>
    <t>From Rhea County Line to SR 1</t>
  </si>
  <si>
    <t>State Funded (97052-0617-04)</t>
  </si>
  <si>
    <t>Fayetteville Police Department</t>
  </si>
  <si>
    <t>State Funded (51555071304)</t>
  </si>
  <si>
    <t>Hohenwald: Apron Resurfacing</t>
  </si>
  <si>
    <t>No-Plans for RSA</t>
  </si>
  <si>
    <t>QAQC - No Plans (FY 2021)</t>
  </si>
  <si>
    <t>State Funded (97110-0698-04)</t>
  </si>
  <si>
    <t>Alliance Sports Marketing, LLC (Motorsports)</t>
  </si>
  <si>
    <t>Music City, Inc. 4th of July - Downtown Nashville - Seatbelt Safety</t>
  </si>
  <si>
    <t>Joe Waldrum</t>
  </si>
  <si>
    <t>State Funded (345311-S3-026)</t>
  </si>
  <si>
    <t>Hancock County, FY 2011, 5311</t>
  </si>
  <si>
    <t>R-PHSIP/HSIP-131(40) (47027-3223-94)</t>
  </si>
  <si>
    <t>Install turn lanes on SR-131, drainage modifications, realigning the intersection to meet design standards and widening the side roads to allow for left turn lanes and signalize the intersection.</t>
  </si>
  <si>
    <t>Intersections at Fairview Road and Thompson School Road</t>
  </si>
  <si>
    <t>HSIP-67(32) (46003-3225-94)</t>
  </si>
  <si>
    <t>Install left-turn lanes on SR-67, relocation of utility poles, and drainage modifications including the extension of two box culverts.</t>
  </si>
  <si>
    <t>Intersection at Pedro Shoun Lane/Sprucey Lane</t>
  </si>
  <si>
    <t>Main Street to Main Street Multi-modal Connector Project (Harahan Bridge)</t>
  </si>
  <si>
    <t>State Funded (99555124004)</t>
  </si>
  <si>
    <t>CAP: FY14 Cadet Training, Aerospace Education, S &amp; R Services</t>
  </si>
  <si>
    <t>SRTS-9209(16) (16LPLM-F3-025)</t>
  </si>
  <si>
    <t>Construction of 5500 SF sidewalk, culvert extensions, pedestrian ADA ramps, striping, and signage in the vicinity of East Lincoln Elementary School</t>
  </si>
  <si>
    <t>East Lincoln Elementary, East Lauderdale Street and East Grundy Street in Tullahoma</t>
  </si>
  <si>
    <t>SRTS-9102(9) (82LPLM-F3-045)</t>
  </si>
  <si>
    <t>Construction of approximately 1,022 LF of sidewalk and handicap ramps in the vicinity of Fairmount Elementary School.</t>
  </si>
  <si>
    <t>Fairmount Elementary School</t>
  </si>
  <si>
    <t>Test</t>
  </si>
  <si>
    <t>State Funded (45010-4215-04)</t>
  </si>
  <si>
    <t>replace culvert</t>
  </si>
  <si>
    <t>M17LTR1_C45SR_SML STR ENG SR113 LM 3.68</t>
  </si>
  <si>
    <t>State Funded (985311-S3-140)</t>
  </si>
  <si>
    <t>DHRA, FY 10 5311</t>
  </si>
  <si>
    <t>STP-M-NH-56(71) (89LPLM-F3-009)</t>
  </si>
  <si>
    <t>Replacement of cabinets, controls and signal heads at 2 intersections controlling access from Smithville HWY at Dunlap Drive &amp; North Chancery at Smithville HWY</t>
  </si>
  <si>
    <t>Intersections at Dunlap Drive and North Chancery Street in McMinnville</t>
  </si>
  <si>
    <t>End I-275 Interchange to SR-158</t>
  </si>
  <si>
    <t>I-40 E</t>
  </si>
  <si>
    <t>State Funded (80SAB1-S3-013)</t>
  </si>
  <si>
    <t>BG A389-2.12, Lakeside Drive over Branch</t>
  </si>
  <si>
    <t>M13LTR1_C62SR_SML STR ENG SR315 LM4.54</t>
  </si>
  <si>
    <t>SR315</t>
  </si>
  <si>
    <t>SR-315</t>
  </si>
  <si>
    <t>State Funded (26952-3510-04)</t>
  </si>
  <si>
    <t>Turn Lane Improvements, and Truck Entrance -Power Train Drive</t>
  </si>
  <si>
    <t>Industrial Access Road serving Nissan North America in Decherd - Turn Lane and Truck Entrance, Power Train Drive</t>
  </si>
  <si>
    <t>Industrial Access Road serving Nissan North America in Decherd</t>
  </si>
  <si>
    <t>State Funded (63945-4683-04)</t>
  </si>
  <si>
    <t>M13SAHQ_C63SR_Clarksville Park n Ride Expansion</t>
  </si>
  <si>
    <t>HSIP-1629(10) (57031-3418-94)</t>
  </si>
  <si>
    <t>Riverside Drive, From SR-18 to Steam Mill Ferry Road (RSAR) - Signing, Pavement Markings, Guardrail</t>
  </si>
  <si>
    <t>Riverside Drive, From SR-18 to Steam Mill Ferry Road (RSAR)</t>
  </si>
  <si>
    <t>01629</t>
  </si>
  <si>
    <t>Riverside Drive Ext.</t>
  </si>
  <si>
    <t>HSIP-78(21) (23011-3240-94)</t>
  </si>
  <si>
    <t>Intersection at SR-182, LM 4.9</t>
  </si>
  <si>
    <t>HSIP-104(37) (23006-3439-94)</t>
  </si>
  <si>
    <t>From SR-181(Great River Road) to SR-182(Lenox-Nauvoo Road) (RSAR)</t>
  </si>
  <si>
    <t>HSIP-1854(10) (41012-3408-94)</t>
  </si>
  <si>
    <t>Missionary Ridge Road, From Old SR-46 to Back Piney Road (RSAR)</t>
  </si>
  <si>
    <t>01854</t>
  </si>
  <si>
    <t>Missionary Ridge Rd.</t>
  </si>
  <si>
    <t>HSIP-1450(5) (79148-3502-94)</t>
  </si>
  <si>
    <t>Miscellaneous safety Improvements.</t>
  </si>
  <si>
    <t>Holmes Road, Intersection at Horn Lake Road, LM 2.08 (RSA)</t>
  </si>
  <si>
    <t>01450</t>
  </si>
  <si>
    <t>Holmes Rd.</t>
  </si>
  <si>
    <t>HSIP-1(339) (79010-3228-94)</t>
  </si>
  <si>
    <t>From Poplar Avenue to SR-14 in Memphis (RSA)</t>
  </si>
  <si>
    <t>HSIP-2825(3) (79947-3532-94)</t>
  </si>
  <si>
    <t>Getwell Road, Intersection at I-240 Westbound Ramps (RSAR)</t>
  </si>
  <si>
    <t>02825</t>
  </si>
  <si>
    <t>Getwell Rd.</t>
  </si>
  <si>
    <t>HSIP-2914(10) (23031-3404-94)</t>
  </si>
  <si>
    <t>Parr Avenue, Intersection at West Parkview Street/East Parkview Street in Dyersburg (RSAR)</t>
  </si>
  <si>
    <t>02914</t>
  </si>
  <si>
    <t>Parr Ave.</t>
  </si>
  <si>
    <t>HSIP-34(91) (90002-3259-94)</t>
  </si>
  <si>
    <t>Clearing and Grubbing, Earthwork, Drainage, Pavement Removal, Paving, Signing, Pavement Markings</t>
  </si>
  <si>
    <t>From Big Limestone Road/McInturff Road to LM 2.02 (RSAR)</t>
  </si>
  <si>
    <t>from SR-93 to SR-1 (L.M. 2.96 to L.M. 9.94) RSAR</t>
  </si>
  <si>
    <t>1384</t>
  </si>
  <si>
    <t>PHSIP/HSIP-3602(5) (33960-3515-94)</t>
  </si>
  <si>
    <t>Project involves: earthwork, drainage, utilities, structures, pavement removal, paving, roadway appurtenances, landscaping, signing, pavement markings, lighting, signalization, and guardrail.</t>
  </si>
  <si>
    <t>West Shepherd Road, From West Shepherd Road to Shaw Avenue Including the SR-153 Bridge(RSAR)</t>
  </si>
  <si>
    <t>03602</t>
  </si>
  <si>
    <t>Shepherd Road</t>
  </si>
  <si>
    <t>State Funded (98300-3292-04)</t>
  </si>
  <si>
    <t>SR-41, Intersection at SR-52, LM 19.45 in Portland - New Construction</t>
  </si>
  <si>
    <t>Industrial Access Road serving Project Deepdish in Portland</t>
  </si>
  <si>
    <t>NH-I-240-1(294) (79006-3194-44)</t>
  </si>
  <si>
    <t>79I02400107, 79I02400109, 79I02400111, 79I02400112</t>
  </si>
  <si>
    <t>Replace existing overhead bridges at Norfolk Southern RR and SR-57 (Poplar Ave., eb &amp; wb). Replace or repair overhead bridge at park avenue. Geometric improvements to ramps connecting SR-57 (poplar avenue) to southbound I-240 to complete I-240 project. (CM/GC project)</t>
  </si>
  <si>
    <t>4 Overhead Bridges: Norfolk Southern R/R, SR-57(Poplar Ave, EB &amp; WB) and Park Ave., Ramps connecting SR-57 to SB I-240</t>
  </si>
  <si>
    <t>APD-NH-32(81) (13001-3232-64)</t>
  </si>
  <si>
    <t>Construct new interchange</t>
  </si>
  <si>
    <t>Interchange at SR-345 (IA)</t>
  </si>
  <si>
    <t>State Funded (57555010504)</t>
  </si>
  <si>
    <t>Jackson: Design/Const Corporate Box Hangar</t>
  </si>
  <si>
    <t>APL-8600(34) (86945-3688-64)</t>
  </si>
  <si>
    <t>Rocky Fork State Park Access Road</t>
  </si>
  <si>
    <t>State Funded (80SAB1-S3-011)</t>
  </si>
  <si>
    <t>BG A105-0.47, Bush Hollow Road over Branch</t>
  </si>
  <si>
    <t>0A105</t>
  </si>
  <si>
    <t>Bush Hollow Road</t>
  </si>
  <si>
    <t>State Funded (80SAB1-S3-010)</t>
  </si>
  <si>
    <t>BG A102-1.84, Sullivan Bend Road over Branch</t>
  </si>
  <si>
    <t>Sullivan Bend Road</t>
  </si>
  <si>
    <t>State Funded (80SAB1-S3-009)</t>
  </si>
  <si>
    <t>BG A102-0.03, Maggert Road over Branch</t>
  </si>
  <si>
    <t>Maggart Road</t>
  </si>
  <si>
    <t>State Funded (47947-8641-04)</t>
  </si>
  <si>
    <t>M13SAHQ_C47OS_Repave TEMA East Region Facility</t>
  </si>
  <si>
    <t>State Funded (80003-4260-04)</t>
  </si>
  <si>
    <t>M13LTHQ_C80SR_ROCKFALL MITIGATION SR25 LM 8.5 TO LM 9.6</t>
  </si>
  <si>
    <t>State Funded (47003-4158-04)</t>
  </si>
  <si>
    <t>M13LTR1_C47I_SIGN REPAIR I40 LM 20.88</t>
  </si>
  <si>
    <t>United We Ride Transportation</t>
  </si>
  <si>
    <t>MTSU, FY 04 RTAP</t>
  </si>
  <si>
    <t>HSIP-58(45) (33044-3247-94)</t>
  </si>
  <si>
    <t>Intersection at SR-312</t>
  </si>
  <si>
    <t>Development of Accelerated Local Program Process</t>
  </si>
  <si>
    <t>HSIP-NH-57(61) (79027-3218-94)</t>
  </si>
  <si>
    <t>Intersection at Brookfield Ave. (RSAR)</t>
  </si>
  <si>
    <t>State Funded (81SAB1-S3-002)</t>
  </si>
  <si>
    <t>810A2030001</t>
  </si>
  <si>
    <t>81-01824-2.39, Bridge over East Fork Harris Branch</t>
  </si>
  <si>
    <t>Hurricane Creek Road</t>
  </si>
  <si>
    <t>State Funded (80SAB1-S3-007)</t>
  </si>
  <si>
    <t>BG A102-0.33, Maggert Road over Massey Branch</t>
  </si>
  <si>
    <t>State Funded (80SAB1-S3-006)</t>
  </si>
  <si>
    <t>BG A096-2.83, Sullivan Bend Road over Branch</t>
  </si>
  <si>
    <t>0A096</t>
  </si>
  <si>
    <t>State Funded (66012-4215-04)</t>
  </si>
  <si>
    <t>66SR0220023</t>
  </si>
  <si>
    <t>Bridge over Branch, LM 26.73</t>
  </si>
  <si>
    <t>BR-NH-24(81) (19041-3282-94)</t>
  </si>
  <si>
    <t>19SR0240013</t>
  </si>
  <si>
    <t>(Lebanon Pike), Bridge over CSX R/R, LM 15.93</t>
  </si>
  <si>
    <t>State Funded (19041-4276-04)</t>
  </si>
  <si>
    <t>State Funded (98018-4161-04)</t>
  </si>
  <si>
    <t>M16RMHQ_C07I_SLIDE_I75_CAMPBELL</t>
  </si>
  <si>
    <t>State Funded (99104-4291-04)</t>
  </si>
  <si>
    <t>Roadway Weather Information System (RWIS)</t>
  </si>
  <si>
    <t>Statewide Ramp Queue Improvements</t>
  </si>
  <si>
    <t>State Funded (44555010604)</t>
  </si>
  <si>
    <t>Gainesboro: Eng/Const of 8-unit T-Hangar</t>
  </si>
  <si>
    <t>State Funded (24029-4205-04)</t>
  </si>
  <si>
    <t>24014580003</t>
  </si>
  <si>
    <t>Bridge over Branch, LM 7.72</t>
  </si>
  <si>
    <t>TAP-9108(46) (82LPLM-F3-055)</t>
  </si>
  <si>
    <t>Construction of approximately 5,280 linear feet of a 10-foot wide trail from the existing greenbelt eastward along Reedy Creek to a trailhead at Cleek Road. Project includes pedestrian bridges, ADA upgrades and pedestrian amenities.</t>
  </si>
  <si>
    <t>Kingsport Greenbelt, Eastern Extension - Phase 1</t>
  </si>
  <si>
    <t>PHSIP/NH-SIP-I-24-2(148) (31001-3182-94)</t>
  </si>
  <si>
    <t>Project involves: Paving, roadway appurtenances, signing, pavement markings, and guardrail.</t>
  </si>
  <si>
    <t>Between LM's 5.2 and 5.62 (RSAR)</t>
  </si>
  <si>
    <t>M13LTR1_C45SR_SMLSTRENGSR35_LM4.23</t>
  </si>
  <si>
    <t>State Funded (75951-3597-04)</t>
  </si>
  <si>
    <t>Industrial Access Road serving Nissan North America in Murfreesboro</t>
  </si>
  <si>
    <t>TCSP/STP-M-12TN(4) (79LPLM-F3-647)</t>
  </si>
  <si>
    <t>This project consists of the design and construction of approximately 2,400 linear feet of 2-lanes of the Donelson Farms Parkway. The ultimate roadway is intended to be a 4-lane urban collector with a median, bike  and pedestrian facilities. Donelson Farms Parkway is classified as an urban collector.</t>
  </si>
  <si>
    <t>Donelson Farms Parkway, From SR-385 (Proposed I-269)  to SR-205 (Airline Road) in Arlington</t>
  </si>
  <si>
    <t>Donelson Farms Parkway</t>
  </si>
  <si>
    <t>Quality Assurance Plans Review</t>
  </si>
  <si>
    <t>Covington Emergency Runway Repair</t>
  </si>
  <si>
    <t>State Funded (84555072604)</t>
  </si>
  <si>
    <t>Duplicate project set-up.  Do not fund this PIN;Proper set up is on PIN 118485.(tlt)</t>
  </si>
  <si>
    <t>STP-M-9211(12) (72LPLM-F3-007)</t>
  </si>
  <si>
    <t>Old Graysville Road, from West Illinois Avenue to Dayton city limits; Black Oak Ridge Road, from SR-29 (US-27/Rhea County Highway) to Dayton city limits; Illinois Avenue, from Market Street to West California Avenue; and West Illinois Avenue, from West California Avenue to Dayton city limits.</t>
  </si>
  <si>
    <t>Various Streets In Dayton</t>
  </si>
  <si>
    <t>Jackson Upgrade Perimiter Fencing</t>
  </si>
  <si>
    <t>STP-SIP-57(58) (36003-3213-94)</t>
  </si>
  <si>
    <t>Intersection at SR-142(Kendrick Road)/Watkins Road, LM 1.73 (RSAR)</t>
  </si>
  <si>
    <t>STP-SIP/H-100(62) (35007-3221-94)</t>
  </si>
  <si>
    <t>SR-100, Intersection at SR-138, LM 11.74 in Toone - Intersection Realignment</t>
  </si>
  <si>
    <t>Intersection at SR-138, LM 11.74 in Toone</t>
  </si>
  <si>
    <t>State Funded (475307-S3-016)</t>
  </si>
  <si>
    <t>City of Knoxville, FY 11 5307</t>
  </si>
  <si>
    <t>STP-M-9409(167) (79LPLM-F3-262)</t>
  </si>
  <si>
    <t>This project will provide design, engineering, and construction services for on-street and off-street facilities at various locations throughout the City of Memphis</t>
  </si>
  <si>
    <t>Various Locations in Memphis(Bicycle Program)</t>
  </si>
  <si>
    <t>STP-M-NH-9406(10) (57LPLM-F3-026)</t>
  </si>
  <si>
    <t>Widen from a 2-lane to a 4-lane divided section with bike lanes, and resurface existing 5-lane section.</t>
  </si>
  <si>
    <t>Dr. F.E. Wright Drive Phase I, From SR-20 (North Parkway) to Bancorp South Parkway</t>
  </si>
  <si>
    <t>STP-M-NH-872(10) (57LPLM-F3-017)</t>
  </si>
  <si>
    <t>Widen principal arterial 00872 to a 4-lane divided and 5-lane section, along with bike lanes on both sides.</t>
  </si>
  <si>
    <t>Dr. F.E. Wright Drive, From SR-1(US-70E) to Bancorp South Parkway</t>
  </si>
  <si>
    <t>Professional Engineering and/or Technical Services</t>
  </si>
  <si>
    <t>State Funded (995310-S3-155)</t>
  </si>
  <si>
    <t>C.S. Patterson,FY11/12,5310</t>
  </si>
  <si>
    <t>State Funded (995310-S3-146)</t>
  </si>
  <si>
    <t>UCHRA, FY 11 &amp; 12 5310</t>
  </si>
  <si>
    <t>State Funded (98303-4179-04)</t>
  </si>
  <si>
    <t>FY20LTHQ_R3ISR_RETRACP</t>
  </si>
  <si>
    <t>State Funded (98303-4132-04)</t>
  </si>
  <si>
    <t>FY19LTHQ_R3ISR_RETRACP</t>
  </si>
  <si>
    <t>State Funded (98200-4141-04)</t>
  </si>
  <si>
    <t>M20LTHQ_R2ISR_RETRACP</t>
  </si>
  <si>
    <t>State Funded (98400-4143-04)</t>
  </si>
  <si>
    <t>M20LTHQ_R4ISR_OCPAVMKG</t>
  </si>
  <si>
    <t>State Funded (98303-4177-04)</t>
  </si>
  <si>
    <t>M20LTHQ_R3ISR_OCPAVMKG</t>
  </si>
  <si>
    <t>State Funded (98200-4139-04)</t>
  </si>
  <si>
    <t>M20LTHQ_R2ISR_OCPAVMKG</t>
  </si>
  <si>
    <t>State Funded (98029-4153-04)</t>
  </si>
  <si>
    <t>M17LTHQ_R2ISR_OCPAVMKG</t>
  </si>
  <si>
    <t>State Funded (98100-4158-04)</t>
  </si>
  <si>
    <t>M20LTHQ_R1ISR_OCPAVMKG</t>
  </si>
  <si>
    <t>State Funded (98100-4123-04)</t>
  </si>
  <si>
    <t>M19LTHQ_R1ISR_OCPAVMKG</t>
  </si>
  <si>
    <t>R-PHSIP-13(62) (63011-3246-94)</t>
  </si>
  <si>
    <t>Intersection at Wylma Van Allen Place (Nashville State Community College Campus), LM 22.40 in Clarksville</t>
  </si>
  <si>
    <t>State Funded (92014-4217-04)</t>
  </si>
  <si>
    <t>92S8130005</t>
  </si>
  <si>
    <t>Bridge over Mayo Branch, LM 30.60</t>
  </si>
  <si>
    <t>SR-190</t>
  </si>
  <si>
    <t>State Funded (02946-8601-04)</t>
  </si>
  <si>
    <t>Tennessee Fire Service and Codes Enforcement Academy in Bell Buckle (Paving)</t>
  </si>
  <si>
    <t>State Funded (69002-4251-04)</t>
  </si>
  <si>
    <t>69SR0420001</t>
  </si>
  <si>
    <t>Bridge over Obey River, LM 3.21</t>
  </si>
  <si>
    <t>State Funded (82555172104)</t>
  </si>
  <si>
    <t>Airfield Maint., Public Safety, Ground Support Equip Rep</t>
  </si>
  <si>
    <t>State Funded (75UROP-S3-004)</t>
  </si>
  <si>
    <t>City of Murfreesboro, FY 13 UROP</t>
  </si>
  <si>
    <t>SRTS/TAP-9305(29) (94LPLM-F3-062)</t>
  </si>
  <si>
    <t>Improvements to 2 walking tunnels including retaining wall, earthwork, lighting, emergency call box, bicycle tracking system and tunnel entrance rock surround near Hunters Bend Elementary School.</t>
  </si>
  <si>
    <t>Hunters Bend Elementary School in Franklin</t>
  </si>
  <si>
    <t>RTA</t>
  </si>
  <si>
    <t>State Funded (07952-3516-04)</t>
  </si>
  <si>
    <t>Industrial Access Road Serving Matix Corp. and Camel Manufacturing in Caryville</t>
  </si>
  <si>
    <t>State Funded (065309-S3-002)</t>
  </si>
  <si>
    <t>SETHRA (CUATS), FY 2010, 5309</t>
  </si>
  <si>
    <t>UCHRA, FY 11 5309</t>
  </si>
  <si>
    <t>STP-M-9215(3) (33LPLM-F3-123)</t>
  </si>
  <si>
    <t>Brady Point Road (from St Charles St east to Riverpoint Rd); Carolina Avenue (from Louisiana Ave east to Tennessee Ave); Fairview Street (from Mississippi Ave north to Signal Mtn Blvd); Flint Street (from Signal Point Rd. east to St Charles St); Georgia Avenue (from Signal Mtn Blvd east to Tennessee Ave); James Boulevard (from Signal Pt Rd east to near Oak St.); Louisiana Avenue (from Ohio Ave south to James Blvd); Mississippi Avenue (from Tennessee Ave east to Taft Highway);  River Point Road (from St Charles St north to James Blvd); St. Charles Street (from James Blvd south to Brady Pt Rd); Signal Mountain Boulevard (from James Blvd east to James Blvd) ; Slayton Street (from Mississippi Ave to South Slayton St); Tennessee Avenue (from Mis</t>
  </si>
  <si>
    <t>Various Streets in the Town of Signal Mountain</t>
  </si>
  <si>
    <t>STP-M-9215(2) (33LPLM-F3-120)</t>
  </si>
  <si>
    <t>Resurfacing James Boulevard, From River Point Road to Signal Point Road</t>
  </si>
  <si>
    <t>James Boulevard, From Signal Point Road to River Point Road</t>
  </si>
  <si>
    <t>05730</t>
  </si>
  <si>
    <t>James Boulevard</t>
  </si>
  <si>
    <t>State Funded (98TDOC-S3-010)</t>
  </si>
  <si>
    <t>FTHRA, FY 13 Offender Transit Network Services</t>
  </si>
  <si>
    <t>State Funded (98TDOC-S3-009)</t>
  </si>
  <si>
    <t>UCHRA, FY 13 Offender Transit Network Services</t>
  </si>
  <si>
    <t>State Funded (98TDOC-S3-008)</t>
  </si>
  <si>
    <t>SCTDD, FY 13 Offender Transit Network Services</t>
  </si>
  <si>
    <t>State Funded (98TDOC-S3-007)</t>
  </si>
  <si>
    <t>NWHRA, FY 13, Offender Transit Network Services</t>
  </si>
  <si>
    <t>State Funded (98TDOC-S3-006)</t>
  </si>
  <si>
    <t>MCHRA, FY 13, Offender Transit Network Services</t>
  </si>
  <si>
    <t>State Funded (98TDOC-S3-005)</t>
  </si>
  <si>
    <t>Delta Human Resource Agency, FY 13, Offender Transit Network Services</t>
  </si>
  <si>
    <t>State Funded (98TDOC-S3-004)</t>
  </si>
  <si>
    <t>ETHRA, FY 13, Offender Transit Network Services</t>
  </si>
  <si>
    <t>State Funded (98TDOC-S3-003)</t>
  </si>
  <si>
    <t>SETHRA (CUATS), FY 13, Offender Transit Network Services</t>
  </si>
  <si>
    <t>State Funded (98TDOC-S3-002)</t>
  </si>
  <si>
    <t>SWHRA, FY 13, Offender Transit Network Services</t>
  </si>
  <si>
    <t>Southwest Human Resource Agency (SWHRA) FY 13, Offender Transit Network Services</t>
  </si>
  <si>
    <t>Airfield Pavement Crack/Seal</t>
  </si>
  <si>
    <t>State Funded (01UROP-S3-010)</t>
  </si>
  <si>
    <t>Oak RIdge, FY 11 UROP</t>
  </si>
  <si>
    <t>State Funded (99555123104)</t>
  </si>
  <si>
    <t>Inductions and Archives</t>
  </si>
  <si>
    <t>State Funded (06001-4176-04)</t>
  </si>
  <si>
    <t>M12LTR2_C06I_OVERHEAD SIGN REP I75 LM 16.87</t>
  </si>
  <si>
    <t>State Funded (18555013504)</t>
  </si>
  <si>
    <t>R/W Lighting System</t>
  </si>
  <si>
    <t>(West Main Street) at WTNN Railroad, LM 1.06, in Humboldt</t>
  </si>
  <si>
    <t>HSIP-177(34) (79052-3227-94)</t>
  </si>
  <si>
    <t>at I-40 Interchange in Memphis</t>
  </si>
  <si>
    <t>From near SR-33 to Knox County Line</t>
  </si>
  <si>
    <t>From near SR-73 to near Great Smoky Mountains National Park</t>
  </si>
  <si>
    <t>SR-337</t>
  </si>
  <si>
    <t>State Funded (20017-4209-04)</t>
  </si>
  <si>
    <t>20SR1140001</t>
  </si>
  <si>
    <t>Bridge over N Fk Stewman Creek, LM 7.30</t>
  </si>
  <si>
    <t>SR-114</t>
  </si>
  <si>
    <t>State Funded (32001-4128-04)</t>
  </si>
  <si>
    <t>32I00810011, 32I00810012</t>
  </si>
  <si>
    <t>Bridges over Hale Rd, LM 1.92</t>
  </si>
  <si>
    <t>West Side Dev Ph II</t>
  </si>
  <si>
    <t>State Funded (99555022804)</t>
  </si>
  <si>
    <t>FY13 Airport Maintenance Assistance</t>
  </si>
  <si>
    <t>State Funded (98303-4182-04)</t>
  </si>
  <si>
    <t>M20LTHQ_R3ISR_OCGRAILREP REGION 3</t>
  </si>
  <si>
    <t>State Funded (98303-4135-04)</t>
  </si>
  <si>
    <t>M19LTHQ_R3ISR_OCGRAILREP REGION 3</t>
  </si>
  <si>
    <t>State Funded (98302-4186-04)</t>
  </si>
  <si>
    <t>FY18 On-Call Guardrail Repair for Dec. 2017 letting (to address a backlog)</t>
  </si>
  <si>
    <t>M18LTHQ_R3ISR_OCGRAILREP ADDITIONAL REGION 3</t>
  </si>
  <si>
    <t>State Funded (98200-4144-04)</t>
  </si>
  <si>
    <t>M20LTHQ_R2ISR_OCGRAILREP REGION 2</t>
  </si>
  <si>
    <t>State Funded (98200-4114-04)</t>
  </si>
  <si>
    <t>M19LTHQ_R2ISR_OCGRAILREP REGION 2</t>
  </si>
  <si>
    <t>State Funded (98029-4186-04)</t>
  </si>
  <si>
    <t>FY18 On-Call Guardrail Repair</t>
  </si>
  <si>
    <t>M18LTHQ_R2ISR_OCGRAILREP REGION 2</t>
  </si>
  <si>
    <t>State Funded (98100-4163-04)</t>
  </si>
  <si>
    <t>M20LTHQ_R1ISR_OCGRAILREP REGION 1</t>
  </si>
  <si>
    <t>State Funded (98100-4128-04)</t>
  </si>
  <si>
    <t>M19LTHQ_R1ISR_OCGRAILREP REGION 1</t>
  </si>
  <si>
    <t>State Funded (97110-0627-04)</t>
  </si>
  <si>
    <t>Governor's Highway Safety Office</t>
  </si>
  <si>
    <t>MRI Quality Control Inspections</t>
  </si>
  <si>
    <t>M19SAHQ_R4ISR_MQAQC_JUL2019-JUN2020_REG4</t>
  </si>
  <si>
    <t>M17SAHQ_R4ISR_MQAQC_JUL2017-JUN2018_REG4</t>
  </si>
  <si>
    <t>M17SAHQ_R4ISR_MQAQC_OCT2016-JUN2017_REG4</t>
  </si>
  <si>
    <t>M16SAHQ_R4ISR_MRIQC_JULY-SEPT2016_REG4</t>
  </si>
  <si>
    <t>FY16 MRI Quality Control Inspections (Interstate and SR's) in Region 4</t>
  </si>
  <si>
    <t>M16SAHQ_R4ISR_MRIQC_FY15-16_REG4</t>
  </si>
  <si>
    <t>M19SAHQ_R3ISR_MQAQC_JUL2019-JUN2020_REG3</t>
  </si>
  <si>
    <t>M18SAHQ_R3ISR_MQAQC_JUL2018-JUN2019_REG3</t>
  </si>
  <si>
    <t>M17SAHQ_R3ISR_MQAQC_JUL2017-JUN2018_REG3</t>
  </si>
  <si>
    <t>M17SAHQ_R3ISR_MQAQC_OCT2016-JUN2017_REG3</t>
  </si>
  <si>
    <t>M16SAHQ_R3ISR_MRIQC_July2016-Sept2016</t>
  </si>
  <si>
    <t>M16SAHQ_R3ISR_MRIQC_FY15-16_REG3</t>
  </si>
  <si>
    <t>Use this PIN for July 2021 - June 2022</t>
  </si>
  <si>
    <t>M20SAHQ_R2ISR_MQAQC_JUL2020-JUN2021_REG2</t>
  </si>
  <si>
    <t>M19SAHQ_R2ISR_MQAQC_JUL2019-JUN2020_REG2</t>
  </si>
  <si>
    <t>M17SAHQ_R2ISR_MQAQC_JUL2017-JUN2018_REG2</t>
  </si>
  <si>
    <t>M17SAHQ_R2ISR_MQAQC_OCT2016-JUN2017_REG2</t>
  </si>
  <si>
    <t>M16SAHQ_R2ISR_MRIQC_JULY2016-SEPT2016_REG2</t>
  </si>
  <si>
    <t>M20SAHQ_R1ISR_MQAQC_JUL2020-JUN2021_REG1</t>
  </si>
  <si>
    <t>M19SAHQ_R1ISR_MQAQC_JUL2019-JUN2020_REG1</t>
  </si>
  <si>
    <t>M17SAHQ_R1ISR_MQAQC_JUL2017-JUN2018_REG1</t>
  </si>
  <si>
    <t>M17SAHQ_R1ISR_MQAQC_OCT2016-JUN2017_REG1</t>
  </si>
  <si>
    <t>M16SAHQ_R1ISR_MRIQC_JULY-SEPT2016_REG1</t>
  </si>
  <si>
    <t>STP-M/CM-266(21) (75LPLM-F3-052)</t>
  </si>
  <si>
    <t>SR-266 / Sam Ridley Pkwy, SR-41 / US-70 / Lowry Street / Nissan Drive: Signal timing study along state routes within the Town of Smyrna.  The construction phase includes implementation of an adaptive signal control system; installation of a master signal controller, wireless communication devices, closed circuit television (CCTV), dynamic message signs (DMS), weather communication, and an adaptive signal control.</t>
  </si>
  <si>
    <t>SR-266/ Sam Ridley Pkwy, SR-1/ US-41 / US-70S / Lowry Street, SR-102 / Nissan Drive</t>
  </si>
  <si>
    <t>State Funded (98018-4133-04)</t>
  </si>
  <si>
    <t>Four Cantilever Signs on Var Routes in Anderson and Knox Co's</t>
  </si>
  <si>
    <t>State Funded (49131-4205-04)</t>
  </si>
  <si>
    <t>49SR0030003</t>
  </si>
  <si>
    <t>Bridge over Cane Creek, LM 8.96</t>
  </si>
  <si>
    <t>STP/HIP-M-9315(10) (75LPLM-F3-045)</t>
  </si>
  <si>
    <t>Intersection improvements including modification of the signalization and the addition of turn lanes.</t>
  </si>
  <si>
    <t>Weakley Lane, Intersection at Swan Drive, LM 0.35 in Smyrna</t>
  </si>
  <si>
    <t>State Funded (19947-3692-04)</t>
  </si>
  <si>
    <t>TN Law Enforcement Training Academy Project</t>
  </si>
  <si>
    <t>TN-39-0001-00 (190416-S3-011)</t>
  </si>
  <si>
    <t>MTA, FY 10 Alternative Analysis</t>
  </si>
  <si>
    <t>City of Clarksville, FY 12 CMAQ</t>
  </si>
  <si>
    <t>State Funded (83952-3544-04)</t>
  </si>
  <si>
    <t>Industrial Access Road serving U.S. Tsubaki Automotive LLC in Portland</t>
  </si>
  <si>
    <t>M12SAHQ_SWISR_TRAFFIC_CONTROL_ASSET_INVENTORY_ANALYSIS</t>
  </si>
  <si>
    <t>State Funded (985316-S3-054)</t>
  </si>
  <si>
    <t>SWHRA, FY 11 JARC</t>
  </si>
  <si>
    <t>TN-88-0001-00 (330416-S3-002)</t>
  </si>
  <si>
    <t>CARTA, FY 11 TIGGER</t>
  </si>
  <si>
    <t>AWOS  Upgrades</t>
  </si>
  <si>
    <t>David Moss</t>
  </si>
  <si>
    <t>BRZE-3500(41) (35030-3402-94)</t>
  </si>
  <si>
    <t>35F00270001</t>
  </si>
  <si>
    <t>Fayette Corner Road, Bridge over Little Creek LM 0.41 - Bridge Replacement</t>
  </si>
  <si>
    <t>Fayette Corner Road, Bridge over Little Creek LM 0.41</t>
  </si>
  <si>
    <t>Fayette Corner Road</t>
  </si>
  <si>
    <t>BRZ-2500(26) (25945-3478-94)</t>
  </si>
  <si>
    <t>250A0730001</t>
  </si>
  <si>
    <t>Rotten Fork Road, Bridge over Rotten Fork Wolf River, LM 0.135 (IA)</t>
  </si>
  <si>
    <t>0A073</t>
  </si>
  <si>
    <t>Rotten Fork Road</t>
  </si>
  <si>
    <t>BRZ-3500(42) (35946-3404-94)</t>
  </si>
  <si>
    <t>350A2300001</t>
  </si>
  <si>
    <t>Kennedy Road, Bridge over Branch, LM 2.59 - Bridge Replacement</t>
  </si>
  <si>
    <t>Kennedy Road, Bridge over Branch, LM 2.59 (IA)</t>
  </si>
  <si>
    <t>0A230</t>
  </si>
  <si>
    <t>Kennedy Road</t>
  </si>
  <si>
    <t>BRZE-700(33) (07946-3417-94)</t>
  </si>
  <si>
    <t>070A6220001</t>
  </si>
  <si>
    <t>North 11th Street, Bridge over CSX Railroad in LaFollette, LM 0.27 (IA)</t>
  </si>
  <si>
    <t>0A622</t>
  </si>
  <si>
    <t>N. 11th Street</t>
  </si>
  <si>
    <t>BRZ-700(32) (07LPLM-F3-023)</t>
  </si>
  <si>
    <t>07S25820005</t>
  </si>
  <si>
    <t>Davis Creek Road, Bridge over Davis Branch, LM 5.27 (IA)</t>
  </si>
  <si>
    <t>BRZ-700(31) (07LPLM-F3-019)</t>
  </si>
  <si>
    <t>07S25820003</t>
  </si>
  <si>
    <t>Davis Creek Road, Bridge Over Davis Branch, LM 5.00 (IA)</t>
  </si>
  <si>
    <t>PHSIP-12(54) (11005-3227-94)</t>
  </si>
  <si>
    <t>Install a left turn lane for SR-12 Northbound vehicles turing left into Cheatham County Central High School.</t>
  </si>
  <si>
    <t>at Cheatham County High School</t>
  </si>
  <si>
    <t>State Funded (98400-4146-04)</t>
  </si>
  <si>
    <t>M20LTHQ_R4ISR_RELSNPLMKS</t>
  </si>
  <si>
    <t>State Funded (98100-4126-04)</t>
  </si>
  <si>
    <t>M19LTHQ_R1ISR_RELSNPLMKS</t>
  </si>
  <si>
    <t>STP-M-9202(110) (33LPLM-F3-101)</t>
  </si>
  <si>
    <t>From 3rd Street to Riverside Drive, including two roundabouts and a bridge.</t>
  </si>
  <si>
    <t>Central Avenue Extension, From 3rd Street to Riverside Drive</t>
  </si>
  <si>
    <t>0A378</t>
  </si>
  <si>
    <t>Central Avenue</t>
  </si>
  <si>
    <t>Statewide Environmental Management System</t>
  </si>
  <si>
    <t>Asbestos Program Management / Policy Development</t>
  </si>
  <si>
    <t>State Funded (54555-0740-04)</t>
  </si>
  <si>
    <t>Athens - Storm Water Drainage Study</t>
  </si>
  <si>
    <t>State Funded (985316-S3-051)</t>
  </si>
  <si>
    <t>UCHRA, FY 11 5316</t>
  </si>
  <si>
    <t>STP-8300(76) (83LPLM-F3-061)</t>
  </si>
  <si>
    <t>Develop historic preservation transportation enhancement project in Sumner and surrounding counties. Project will design, construct and install of a main display at the Douglass-Clark House in Sumner County with smaller exhibits in Macon, Robertson, Smith, Trousdale and Wilson Counties at courthouses, archives building and welcome centers.</t>
  </si>
  <si>
    <t>Civil War Interpretive Project (Develop historic preservation transportation enhancement project in Sumner and surrounding counties)</t>
  </si>
  <si>
    <t>Sumner, Macon, Robertson, Smith, Trousdale, Wilson</t>
  </si>
  <si>
    <t>Excess Land and Cost on Closed Projects</t>
  </si>
  <si>
    <t>State Funded (79947-8609-04)</t>
  </si>
  <si>
    <t>West Tennessee Veterans Cemetery - Paving Interior Roads</t>
  </si>
  <si>
    <t>CM/STP-M-9307(16) (83LPLM-F3-055)</t>
  </si>
  <si>
    <t>Construct bike trail. Some trail will be adjacent to the road; some will be adjacent to the lake some boardwalk sections over the water's edge. It connects 4 parks, 4 schools, 2 marinas, Town Center and other important destinations.</t>
  </si>
  <si>
    <t>Sanders Ferry/Drakes Creek Bike Trail, From Main Street to Old Hickory Lake in Hendersonville</t>
  </si>
  <si>
    <t>03942</t>
  </si>
  <si>
    <t>TPR's for Off-System Bridges</t>
  </si>
  <si>
    <t>Kingsport School District</t>
  </si>
  <si>
    <t>State Funded (44009-4215-04)</t>
  </si>
  <si>
    <t>44SR1510007</t>
  </si>
  <si>
    <t>Bridge over Hudson Creek, LM 3.50</t>
  </si>
  <si>
    <t>State Funded (90953-3533-04)</t>
  </si>
  <si>
    <t>Industrial Access Road serving Clinical Management Concepts in Johnson City</t>
  </si>
  <si>
    <t>State Funded (13SAB1-S3-011)</t>
  </si>
  <si>
    <t>130A2500001</t>
  </si>
  <si>
    <t>Bucklick Ln., Bridge over Big Sycamore Creek, LM 0.36 (IA)</t>
  </si>
  <si>
    <t>Bucklick Lane</t>
  </si>
  <si>
    <t>BRZE-900(35) (09946-3454-94)</t>
  </si>
  <si>
    <t>090A3000001</t>
  </si>
  <si>
    <t>Auction Lane,  Bridge over Rutherford Fork Obion River, LM 1.24 - Bridge Replacement</t>
  </si>
  <si>
    <t>Auction Lane, Bridge over Rutherford Fork Obion River, LM 1.24</t>
  </si>
  <si>
    <t>Auction Lane</t>
  </si>
  <si>
    <t>NH-I-40-5(146) (19008-3195-44)</t>
  </si>
  <si>
    <t>Reconfigure interchange ramps at I-40</t>
  </si>
  <si>
    <t>Donelson Pike Interchange (Includes Donelson Pike Relocation from Taxiway Bridges over Donelson Pike to I-40) (IA)</t>
  </si>
  <si>
    <t>Gary King</t>
  </si>
  <si>
    <t>State Funded (98400-4144-04)</t>
  </si>
  <si>
    <t>M20LTHQ_R4ISR_RETRACTH</t>
  </si>
  <si>
    <t>State Funded (98048-4112-04)</t>
  </si>
  <si>
    <t>M12LTHQ_R4ISR_RETRACTH</t>
  </si>
  <si>
    <t>State Funded (98400-4145-04)</t>
  </si>
  <si>
    <t>M20LTHQ_R4ISR_RETRACP</t>
  </si>
  <si>
    <t>State Funded (98048-4211-04)</t>
  </si>
  <si>
    <t>M12LTHQ_R4SR_RETRACP</t>
  </si>
  <si>
    <t>State Funded (98303-4178-04)</t>
  </si>
  <si>
    <t>M20LTHQ_R3ISR_RETRACTH</t>
  </si>
  <si>
    <t>State Funded (98300-4134-04)</t>
  </si>
  <si>
    <t>M12LTHQ_R3ISR_RETRACTH</t>
  </si>
  <si>
    <t>State Funded (98200-4140-04)</t>
  </si>
  <si>
    <t>M20LTHQ_R2ISR_RETRACTH</t>
  </si>
  <si>
    <t>State Funded (98100-4159-04)</t>
  </si>
  <si>
    <t>M20LTHQ_R1ISR_RETRACTH</t>
  </si>
  <si>
    <t>State Funded (98100-4124-04)</t>
  </si>
  <si>
    <t>M19LTHQ_R1ISR_RETRACTH</t>
  </si>
  <si>
    <t>State Funded (98100-4160-04)</t>
  </si>
  <si>
    <t>M20LTHQ_R1ISR_RETRACP</t>
  </si>
  <si>
    <t>State Funded (98100-4125-04)</t>
  </si>
  <si>
    <t>M19LTHQ_R1ISR_RETRACP</t>
  </si>
  <si>
    <t>MCHRA</t>
  </si>
  <si>
    <t>TAP-1300(28) (13LPLM-F3-016)</t>
  </si>
  <si>
    <t>Renovation and replacement of sidewalks throughout the downtown area. Project also includes curb and gutter, ADA upgrades, utility relocation, an irrigation system, pedestrian lighting, signage and pedestrian amenities.</t>
  </si>
  <si>
    <t>Downtown Sidewalk Improvements in Tazewell</t>
  </si>
  <si>
    <t>State Funded (99109-3248-04)</t>
  </si>
  <si>
    <t>Emmert Superload Overdimensional THP Escort to Hemlock Semiconductor</t>
  </si>
  <si>
    <t>State Funded (98TR12-S3-014)</t>
  </si>
  <si>
    <t>TRCRA, FY 12 Track Rehab</t>
  </si>
  <si>
    <t>State Funded (98TR12-S3-009)</t>
  </si>
  <si>
    <t>NETRA, FY 12 Track Rehab</t>
  </si>
  <si>
    <t>State Funded (98TR12-S3-007)</t>
  </si>
  <si>
    <t>MCRA, FY 12 Track Rehab</t>
  </si>
  <si>
    <t>State Funded (98TR12-S3-004)</t>
  </si>
  <si>
    <t>CCRA, FY 12 Track Rehab</t>
  </si>
  <si>
    <t>State Funded (98TR12-S3-003)</t>
  </si>
  <si>
    <t>ChCRA, FY 12 Track Rehab</t>
  </si>
  <si>
    <t>State Funded (98TR12-S3-002)</t>
  </si>
  <si>
    <t>C-HCRA, FY 12 Track Rehab</t>
  </si>
  <si>
    <t>State Funded (94SVAR-M3-002)</t>
  </si>
  <si>
    <t>M22LTHQ_C94SR_MOW_WILLIAMSON</t>
  </si>
  <si>
    <t>State Funded (94946-4240-04)</t>
  </si>
  <si>
    <t>M20LTHQ_C94SR_MOW_WILLIAMSON</t>
  </si>
  <si>
    <t>State Funded (94946-4230-04)</t>
  </si>
  <si>
    <t>M15LTHQ_C94SR_MOW_WILLIAMSON</t>
  </si>
  <si>
    <t>State Funded (R3SVAR-M3-015)</t>
  </si>
  <si>
    <t>M22LTHQ_D37SR_MOW_D37RUTHERFORD&amp;WILLIAMSON</t>
  </si>
  <si>
    <t>State Funded (98303-4273-04)</t>
  </si>
  <si>
    <t>M20LTHQ_D37SR_MOW_D37RUTHERFORD&amp;WILLIAMSON</t>
  </si>
  <si>
    <t>State Funded (60SVAR-M3-002)</t>
  </si>
  <si>
    <t>M22LTHQ_D38SR_M&amp;L_D38MAURY</t>
  </si>
  <si>
    <t>State Funded (60946-4251-04)</t>
  </si>
  <si>
    <t>M20LTHQ_D38SR_M&amp;L_D38MAURY</t>
  </si>
  <si>
    <t>State Funded (R3SVAR-M3-014)</t>
  </si>
  <si>
    <t>M22LTHQ_D37SR_MOW_D37EAST</t>
  </si>
  <si>
    <t>State Funded (98303-4272-04)</t>
  </si>
  <si>
    <t>M20LTHQ_D37SR_MOW_D37EAST</t>
  </si>
  <si>
    <t>State Funded (R4BVAR-M3-004)</t>
  </si>
  <si>
    <t>M22LTHQ_D49ISR_M&amp;L</t>
  </si>
  <si>
    <t>State Funded (98400-4139-04)</t>
  </si>
  <si>
    <t>M20LTHQ_D49ISR_M&amp;L</t>
  </si>
  <si>
    <t>State Funded (98400-4107-04)</t>
  </si>
  <si>
    <t>M19LTHQ_D49ISR_M&amp;L</t>
  </si>
  <si>
    <t>State Funded (R3SVAR-M3-010)</t>
  </si>
  <si>
    <t>M22LTHQ_D38SR_MOW_D38NORTHWEST</t>
  </si>
  <si>
    <t>State Funded (98303-4268-04)</t>
  </si>
  <si>
    <t>M20LTHQ_D38SR_MOW_D38NORTHWEST</t>
  </si>
  <si>
    <t>State Funded (R3BVAR-M3-006)</t>
  </si>
  <si>
    <t>M22LTHQ_D39ISR_M&amp;L_D39INTERSTATE</t>
  </si>
  <si>
    <t>State Funded (98303-4166-04)</t>
  </si>
  <si>
    <t>M20LTHQ_D39ISR_M&amp;L_D39INTERSTATE</t>
  </si>
  <si>
    <t>State Funded (98303-4117-04)</t>
  </si>
  <si>
    <t>M19LTHQ_D39ISR_M&amp;L_D39INTERSTATE</t>
  </si>
  <si>
    <t>State Funded (R4IVAR-M3-004)</t>
  </si>
  <si>
    <t>M22LTHQ_R4I_M&amp;L_SWATHWEST</t>
  </si>
  <si>
    <t>State Funded (98400-4137-04)</t>
  </si>
  <si>
    <t>M20LTHQ_R4I_M&amp;L_SWATHWEST</t>
  </si>
  <si>
    <t>State Funded (R4BVAR-M3-002)</t>
  </si>
  <si>
    <t>M22LTHQ_D47ISR_M&amp;L_D47WEST</t>
  </si>
  <si>
    <t>State Funded (98400-4135-04)</t>
  </si>
  <si>
    <t>M20LTHQ_D47ISR_M&amp;L_D47WEST</t>
  </si>
  <si>
    <t>State Funded (R3SVAR-M3-006)</t>
  </si>
  <si>
    <t>M22LTHQ_D38SR_M&amp;L_D38SOUTH</t>
  </si>
  <si>
    <t>State Funded (98303-4262-04)</t>
  </si>
  <si>
    <t>M20LTHQ_D38SR_M&amp;L_D38SOUTH</t>
  </si>
  <si>
    <t>State Funded (R3BVAR-M3-004)</t>
  </si>
  <si>
    <t>M22LTHQ_D37ISR_M&amp;L_D37SOUTH</t>
  </si>
  <si>
    <t>State Funded (98303-4160-04)</t>
  </si>
  <si>
    <t>M20LTHQ_D37ISR_M&amp;L_D37SOUTH</t>
  </si>
  <si>
    <t>State Funded (R4SVAR-M3-006)</t>
  </si>
  <si>
    <t>M22LTHQ_D48SR_M&amp;L_D48NORTH</t>
  </si>
  <si>
    <t>State Funded (98400-4233-04)</t>
  </si>
  <si>
    <t>M20LTHQ_D48SR_M&amp;L_D48NORTH</t>
  </si>
  <si>
    <t>State Funded (R2IVAR-M3-002)</t>
  </si>
  <si>
    <t>M22LTHQ_R2I_M&amp;L_R2INTERSTATE</t>
  </si>
  <si>
    <t>State Funded (98200-4133-04)</t>
  </si>
  <si>
    <t>M20LTHQ_R2I_M&amp;L_R2INTERSTATE</t>
  </si>
  <si>
    <t>State Funded (R2SVAR-M3-011)</t>
  </si>
  <si>
    <t>M22LTHQ_D28SR_M&amp;L_D28WEST</t>
  </si>
  <si>
    <t>State Funded (98200-4231-04)</t>
  </si>
  <si>
    <t>M20LTHQ_D28SR_M&amp;L_D28WEST</t>
  </si>
  <si>
    <t>State Funded (98200-4201-04)</t>
  </si>
  <si>
    <t>M19LTHQ_D28SR_M&amp;L_D28WEST</t>
  </si>
  <si>
    <t>State Funded (98027-4268-04)</t>
  </si>
  <si>
    <t>M12LTHQ_D23SR_M&amp;L</t>
  </si>
  <si>
    <t>State Funded (R4SVAR-M3-004)</t>
  </si>
  <si>
    <t>M22LTHQ_D48SR_M&amp;L_D48SOUTH</t>
  </si>
  <si>
    <t>State Funded (98400-4231-04)</t>
  </si>
  <si>
    <t>M20LTHQ_D48SR_M&amp;L_D48SOUTH</t>
  </si>
  <si>
    <t>State Funded (R2SVAR-M3-006)</t>
  </si>
  <si>
    <t>M22LTHQ_D28SR_M&amp;L_D28NORTH</t>
  </si>
  <si>
    <t>State Funded (98200-4226-04)</t>
  </si>
  <si>
    <t>M20LTHQ_D28SR_M&amp;L_D28NORTH</t>
  </si>
  <si>
    <t>State Funded (R2SVAR-M3-002)</t>
  </si>
  <si>
    <t>M22LTHQ_D28SR_M&amp;L_D28EAST</t>
  </si>
  <si>
    <t>State Funded (98200-4223-04)</t>
  </si>
  <si>
    <t>M20LTHQ_D28SR_MOW_D28EAST</t>
  </si>
  <si>
    <t>State Funded (R4SVAR-M3-002)</t>
  </si>
  <si>
    <t>M22LTHQ_D47SR_M&amp;L_D47EAST</t>
  </si>
  <si>
    <t>State Funded (98400-4229-04)</t>
  </si>
  <si>
    <t>M20LTHQ_D47SR_M&amp;L_D47EAST</t>
  </si>
  <si>
    <t>State Funded (98048-4286-04)</t>
  </si>
  <si>
    <t>M15LTHQ_D41SR_M&amp;L</t>
  </si>
  <si>
    <t>State Funded (R4IVAR-M3-002)</t>
  </si>
  <si>
    <t>M22LTHQ_R4I_M&amp;L_SWATHEAST</t>
  </si>
  <si>
    <t>State Funded (98400-4127-04)</t>
  </si>
  <si>
    <t>M20LTHQ_R4I_M&amp;L_SWATHEAST</t>
  </si>
  <si>
    <t>State Funded (R3SVAR-M3-002)</t>
  </si>
  <si>
    <t>M22LTHQ_D39SR_M&amp;L_D39EAST</t>
  </si>
  <si>
    <t>State Funded (98303-4252-04)</t>
  </si>
  <si>
    <t>M20LTHQ_D39SR_M&amp;L_D39EAST</t>
  </si>
  <si>
    <t>State Funded (98301-4281-04)</t>
  </si>
  <si>
    <t>M16LTHQ_D39SR_M&amp;L_D39EAST</t>
  </si>
  <si>
    <t>State Funded (98019-4155-04)</t>
  </si>
  <si>
    <t>M17LTHQ_R1ISR_M&amp;L_R1I75</t>
  </si>
  <si>
    <t>State Funded (R4BVAR-M3-006)</t>
  </si>
  <si>
    <t>M22LTHQ_R4ISR_CONCREP</t>
  </si>
  <si>
    <t>State Funded (98400-4141-04)</t>
  </si>
  <si>
    <t>M20LTHQ_R4ISR_CONCREP</t>
  </si>
  <si>
    <t>State Funded (98400-4183-04)</t>
  </si>
  <si>
    <t>M22LTHQ_R4ISR_SWNDRCLN</t>
  </si>
  <si>
    <t>State Funded (98400-4124-04)</t>
  </si>
  <si>
    <t>M20LTHQ_R4ISR_SWNDRCLN</t>
  </si>
  <si>
    <t>State Funded (98049-4187-04)</t>
  </si>
  <si>
    <t>M19LTHQ_R4ISR_SWNDRCLN</t>
  </si>
  <si>
    <t>State Funded (98049-4126-04)</t>
  </si>
  <si>
    <t>M17LTHQ_R4ISR_SWNDRCLN</t>
  </si>
  <si>
    <t>State Funded (R3BVAR-M3-008)</t>
  </si>
  <si>
    <t>M22LTHQ_R3ISR_CONCREP</t>
  </si>
  <si>
    <t>State Funded (98303-4176-04)</t>
  </si>
  <si>
    <t>M20LTHQ_R3ISR_CONCREP</t>
  </si>
  <si>
    <t>State Funded (98303-4106-04)</t>
  </si>
  <si>
    <t>M19LTHQ_R3ISR_CONCREP</t>
  </si>
  <si>
    <t>State Funded (98302-4180-04)</t>
  </si>
  <si>
    <t>M18LTHQ_R3ISR_CONCREP</t>
  </si>
  <si>
    <t>State Funded (98304-4138-04)</t>
  </si>
  <si>
    <t>M22LTHQ_R3ISR_SWNDRCLN</t>
  </si>
  <si>
    <t>State Funded (98303-4148-04)</t>
  </si>
  <si>
    <t>M20LTHQ_R3ISR_SWNDRCLN</t>
  </si>
  <si>
    <t>State Funded (R2BVAR-M3-002)</t>
  </si>
  <si>
    <t>M22LTHQ_R2ISR_CONCREP</t>
  </si>
  <si>
    <t>State Funded (98200-4136-04)</t>
  </si>
  <si>
    <t>M20LTHQ_R2ISR_CONCREP</t>
  </si>
  <si>
    <t>State Funded (98029-4180-04)</t>
  </si>
  <si>
    <t>M18LTHQ_R2ISR_CONCREP</t>
  </si>
  <si>
    <t>State Funded (98200-4180-04)</t>
  </si>
  <si>
    <t>M22LTHQ_R2ISR_SWNDRCLN</t>
  </si>
  <si>
    <t>State Funded (98200-4120-04)</t>
  </si>
  <si>
    <t>M20LTHQ_R2ISR_SWNDRCLN</t>
  </si>
  <si>
    <t>State Funded (R1BVAR-M3-004)</t>
  </si>
  <si>
    <t>M22LTHQ_R1ISR_CONCREP</t>
  </si>
  <si>
    <t>State Funded (98100-4155-04)</t>
  </si>
  <si>
    <t>M20LTHQ_R1ISR_CONCREP</t>
  </si>
  <si>
    <t>State Funded (98019-4194-04)</t>
  </si>
  <si>
    <t>M18LTHQ_R1ISR_CONCREP</t>
  </si>
  <si>
    <t>State Funded (98101-4117-04)</t>
  </si>
  <si>
    <t>Sweeping and Draining on Various Interstate and State Routes</t>
  </si>
  <si>
    <t>M22LTHQ_R1ISR_SWNDRCLN</t>
  </si>
  <si>
    <t>State Funded (98100-4135-04)</t>
  </si>
  <si>
    <t>M20LTHQ_R1ISR_SWNDRCLN</t>
  </si>
  <si>
    <t>State Funded (98101-4116-04)</t>
  </si>
  <si>
    <t>M22LTHQ_R1ISR_SWEEP</t>
  </si>
  <si>
    <t>State Funded (98100-4134-04)</t>
  </si>
  <si>
    <t>M20LTHQ_R1ISR_SWEEP</t>
  </si>
  <si>
    <t>Purchase order for the Brochures</t>
  </si>
  <si>
    <t>TN-86-X086-00 (335316-S3-009)</t>
  </si>
  <si>
    <t>CARTA, FY 10 5316</t>
  </si>
  <si>
    <t>Addition of a lane, safety railing and ADA ramps to the CB Robinson bridge to connect Greenway with Riverfront park.</t>
  </si>
  <si>
    <t>North Chickamauga Creek Greenway Connector in Chattanooga</t>
  </si>
  <si>
    <t>CB Robinson Bridge</t>
  </si>
  <si>
    <t>State Funded (82555-1114-04)</t>
  </si>
  <si>
    <t>Tri-Cities - T/W R Extension and Rd Relocation - AIP</t>
  </si>
  <si>
    <t>STP-M-9311(21) (75LPLM-F3-027)</t>
  </si>
  <si>
    <t>Construct new 5-lane facility needed to provide alternative access to and relieve congestion on NW Broad (US-41/70) and Thompson Lane (SR-268)</t>
  </si>
  <si>
    <t>Cherry Lane Extension, From Sulphur Springs Road to NW Broad Street and Interchange at I-840</t>
  </si>
  <si>
    <t>State Funded (985311-S3-120)</t>
  </si>
  <si>
    <t>UCHRA, FY 09 5311</t>
  </si>
  <si>
    <t>State Funded (475309-S3-019)</t>
  </si>
  <si>
    <t>Knoxville-Knox Co CAC, FY 10 5309</t>
  </si>
  <si>
    <t>State Funded (475307-S3-013)</t>
  </si>
  <si>
    <t>Knoxville-Knox Co. CAC, FY 10 5307</t>
  </si>
  <si>
    <t>INTERSECTION IMPROVEMENTS AND TURN LANE EXTENSION FROM 9100 TO 9500 BLOCK OF DAYTON PIKE (1.2 MILES IN LENGTH) (STP ROUTE 01406) AND TRAFFIC SIGNAL REPLACEMENT ON SEQUOYAH ROAD AT DAYTON PIKE AND STATE ROUTE 29 (US 27) SOUTH BOUND RAMP</t>
  </si>
  <si>
    <t>Dayton Pk, North of West Walden Circle to South of Pottery Lane;  Sequoyah Road, Intersections at Dayton Pike and SR-29 SB Ramp</t>
  </si>
  <si>
    <t>Dayton Pike</t>
  </si>
  <si>
    <t>STP-M/TAP-1406(6) (33LPLM-F3-083)</t>
  </si>
  <si>
    <t>Sidewalk installation along Dayton Blvd. from W Newberry St. to Greenleaf St. and along Ashland Terrace from Bank St. to Knollwood Dr.</t>
  </si>
  <si>
    <t>Dayton Blvd, From West Newberry Street to Greenleaf Street and Ashland Terrace, From Bank Street to Knollwood Drive In Red Bank</t>
  </si>
  <si>
    <t>STP-M-9305(26) (94LPLM-F3-039)</t>
  </si>
  <si>
    <t>Expansion of the City of Franklin's current ITS infrastructure network capabilities into areas with extensive congestion to include CCTV, DMS, Weather Communication, and connect to TDOT &amp; Brentwood systems.</t>
  </si>
  <si>
    <t>Various Corridors in Franklin (ITS Infrastructure Expansion)</t>
  </si>
  <si>
    <t>PE for Interstate Resurfacing, Region 1</t>
  </si>
  <si>
    <t>BR-NH-28(67) (25043-3213-94)</t>
  </si>
  <si>
    <t>25SR0280003</t>
  </si>
  <si>
    <t>Bridge over Wolf River, LM 29.40</t>
  </si>
  <si>
    <t>State Funded (82946-8651-04)</t>
  </si>
  <si>
    <t>Labor and Workforce Development Paving - Bristol</t>
  </si>
  <si>
    <t>State Funded (79947-8606-04)</t>
  </si>
  <si>
    <t>DOS Drivers Testing Ctr Paving - Millington</t>
  </si>
  <si>
    <t>State Funded (82946-8650-04)</t>
  </si>
  <si>
    <t>Labor and Workforce Development Paving - Kingsport</t>
  </si>
  <si>
    <t>STP-M-9109(153) (47LPLM-F3-082)</t>
  </si>
  <si>
    <t>Road diet and streetscape project on N Central St from Woodland Ave to Depot St; 4 lane road section will be reduced to a 2 or 3 lane road section; remaining public ROW to be used for bike lanes, street parking, and wider sidewalks as appropriate</t>
  </si>
  <si>
    <t>North Central Street, From Woodland Avenue to Depot Street in Knoxville</t>
  </si>
  <si>
    <t>N Central St</t>
  </si>
  <si>
    <t>Anna Shell</t>
  </si>
  <si>
    <t>Project involves: project work plan, training, data collection, and report reviews.</t>
  </si>
  <si>
    <t>Crash Data Improvements</t>
  </si>
  <si>
    <t>STP-M-268(4) (75078-3206-54)</t>
  </si>
  <si>
    <t>Widen SR-268 (Thompson Lane) from 2 to 5 lanes including sidewalks and bike lanes. Interconnect traffic signals into existing fiber optic to provide for coordinated arterial signal system.</t>
  </si>
  <si>
    <t>From SR-1(US 41/70S) to SR-10 (IA)</t>
  </si>
  <si>
    <t>SR-268</t>
  </si>
  <si>
    <t>R J Corman Railroad Group (TIGER Grant)</t>
  </si>
  <si>
    <t>State Funded (98047-4195-04)</t>
  </si>
  <si>
    <t>M11OAHQ_R4ISR_DMGAS_2011_02 DISASTER ASSESSMENT</t>
  </si>
  <si>
    <t>ER-STP-9900(71) (98047-4192-04)</t>
  </si>
  <si>
    <t>FLOOD REPAIR - WEST TENNESSEE STATE FORCES</t>
  </si>
  <si>
    <t>State Funded (98017-4186-04)</t>
  </si>
  <si>
    <t>M11OAHQ_R1ISR_DMGAS_2011_01 DISASTER ASSESSMENT</t>
  </si>
  <si>
    <t>State Funded (47954-4234-04)</t>
  </si>
  <si>
    <t>M12CMHQ_C47SR_ROUKNOXVILLE</t>
  </si>
  <si>
    <t>IM/NH/STP-M-75-1(133) (06001-3177-44)</t>
  </si>
  <si>
    <t>I-75 - Interchange at SR-60 in Cleveland - Geometric Improvements, Turn Lanes, Signals, Ramps.</t>
  </si>
  <si>
    <t>Interchange at SR-60 in Cleveland</t>
  </si>
  <si>
    <t>State Funded (87001-4263-04)</t>
  </si>
  <si>
    <t>87SR0330007</t>
  </si>
  <si>
    <t>Bridge over Clinch River, LM 15.69</t>
  </si>
  <si>
    <t>State Funded (995304-S3-002)</t>
  </si>
  <si>
    <t>Statewide Planning &amp; Research, FY 10-14 5304</t>
  </si>
  <si>
    <t>State Funded (065303-S3-006)</t>
  </si>
  <si>
    <t>Cleveland Urban Area MPO, FY 10 5303</t>
  </si>
  <si>
    <t>BR-STP-197(10) (57034-3205-94)</t>
  </si>
  <si>
    <t>57S81620009, 57S81620011</t>
  </si>
  <si>
    <t>SR-197, Bridges over Branch, LM 8.56 and LM 8.66 - Bridge Replacement</t>
  </si>
  <si>
    <t>Bridges over Branch, LM 8.56 and LM 8.66</t>
  </si>
  <si>
    <t>BR-STP-131(27) (47027-3220-94)</t>
  </si>
  <si>
    <t>47SR1310003</t>
  </si>
  <si>
    <t>SR-131, Bridge over Kerns Branch in Harbison Crossroads - Bridge Replacement</t>
  </si>
  <si>
    <t>Bridge over Kerns Branch, LM 23.86 in Harbison Crossroads</t>
  </si>
  <si>
    <t>BR-NH-40(27) (70004-3299-94)</t>
  </si>
  <si>
    <t>70SR0400023</t>
  </si>
  <si>
    <t>SR-40, Bridge over Branch and TOHA Old Line Railroad, LM 24.85 - Bridge Replacement.</t>
  </si>
  <si>
    <t>Bridge over Branch and TOHA Old Line Railroad, LM 24.85</t>
  </si>
  <si>
    <t>BR-STP-68(34) (70006-3240-94)</t>
  </si>
  <si>
    <t>70SR0680013</t>
  </si>
  <si>
    <t>Bridge over Brush Creek, LM 16.39</t>
  </si>
  <si>
    <t>BR-STP-1(283) (79011-3266-94)</t>
  </si>
  <si>
    <t>79SR0010039</t>
  </si>
  <si>
    <t>SR-1, Bridge over Loosahatchie River, LM 30.36 - Bridge Replacement</t>
  </si>
  <si>
    <t>Bridge over Loosahatchie River, LM 30.36</t>
  </si>
  <si>
    <t>R-BR-STP-424(4) (09023-3216-94)</t>
  </si>
  <si>
    <t>09S80370011</t>
  </si>
  <si>
    <t>SR-424, Bridge over Roan Creek, LM 11.61 - Bridge Replacement</t>
  </si>
  <si>
    <t>Bridge over Roan Creek, LM 11.61</t>
  </si>
  <si>
    <t>BR-STP-423(3) (09025-3209-94)</t>
  </si>
  <si>
    <t>09S80380001</t>
  </si>
  <si>
    <t>SR-423, Bridge over Clear Creek, LM 2.61 - Bridge Replacement</t>
  </si>
  <si>
    <t>Bridge over Clear Creek, LM 2.61</t>
  </si>
  <si>
    <t>SR-423</t>
  </si>
  <si>
    <t>BR-STP-104(33) (09014-3209-94)</t>
  </si>
  <si>
    <t>09SR1040009, 09SR1040011</t>
  </si>
  <si>
    <t>SR-104, Bridges over Grassy Hollow Creek, LM 7.67, and Branch, LM 8.94 - Bridge Replacement</t>
  </si>
  <si>
    <t>Bridges over Grassy Hollow Creek, LM 7.67, and Branch, LM 8.94</t>
  </si>
  <si>
    <t>BR-STP-297(4) (07026-3210-94)</t>
  </si>
  <si>
    <t>07S23450013</t>
  </si>
  <si>
    <t>SR-297 - Bridge Over Elk Fork Creek, LM 14.79 - Bridge Replacement</t>
  </si>
  <si>
    <t>Bridge over Elk Fork Creek, LM 14.79</t>
  </si>
  <si>
    <t>BR-STP-130(20) (02014-3212-94)</t>
  </si>
  <si>
    <t>02SR1300007, 02SR1300009, 02SR1300013, 02SR1300015</t>
  </si>
  <si>
    <t>SR-130, Bridges over Branch at LM's 4.77, 5.45, 9.83 and Bridge over Sugar Creek, LM 8.30 - Bridge Replacement</t>
  </si>
  <si>
    <t>Bridges over Branch at LM's 4.77, 5.45, 9.83 and Bridge over Sugar Creek, LM 8.30</t>
  </si>
  <si>
    <t>Hazardous Materials Studies</t>
  </si>
  <si>
    <t>R-PHSIP/HSIP-71(31) (47024-3238-94)</t>
  </si>
  <si>
    <t>SR-71 (US 441,Chapman Hwy), From Evans Road to Burnett Lane - Widen,Intersection Improvements,Retaining Walls</t>
  </si>
  <si>
    <t>(Chapman Highway), From Evans Road to Burnett Lane</t>
  </si>
  <si>
    <t>High St (Medical District Roads)  Intersections with W 4th N St., McFarland St., W 5th N St., and N Jackson St  TPR for City of Morristown.  Being performed by Wilbur-Smith for the city.  This is not a TDOT project.</t>
  </si>
  <si>
    <t>State Funded (195303-S3-011)</t>
  </si>
  <si>
    <t>Nashville Area MPO - FY 09 5303</t>
  </si>
  <si>
    <t>BR-I-75-3(155) (07100-3125-94)</t>
  </si>
  <si>
    <t>07I00750017, 07I00750018</t>
  </si>
  <si>
    <t>Bridge over Koppers Road (NBL) and SR-63 (SBL)</t>
  </si>
  <si>
    <t>State Funded (98017-4178-04)</t>
  </si>
  <si>
    <t>M11LTHQ_D12ISR_PAVREPAOC</t>
  </si>
  <si>
    <t>State Funded (32008-4217-04)</t>
  </si>
  <si>
    <t>32SR1600017, 32SR1600018, 32SR1600019, 32SR1600020, 32SR1600021, 32SR1600022</t>
  </si>
  <si>
    <t>Bridge over SR-343, LM 7.95; and Norfolk Southern R/R at LM's 9.56 and 14.53</t>
  </si>
  <si>
    <t>State Funded (79960-3597-04)</t>
  </si>
  <si>
    <t>Industrial Access Road serving Smith &amp; Nephew</t>
  </si>
  <si>
    <t>SR-166 at Tennessee Southern R/R, LM's 7.12 and 7.43 in Mount Pleasant - Signing, Pavement Marking, LED Flashers</t>
  </si>
  <si>
    <t>At Tennessee Southern Railroad, LM's 7.12 and 7.43, in Mount Pleasant</t>
  </si>
  <si>
    <t>NH-I-098-3(22) (98300-3155-44)</t>
  </si>
  <si>
    <t>Nashville SmartWay ITS Expansion</t>
  </si>
  <si>
    <t>I-24 E</t>
  </si>
  <si>
    <t>Assist TDEC with Geologic Map Preparation (Phase 2)</t>
  </si>
  <si>
    <t>State Funded (985309-S3-051)</t>
  </si>
  <si>
    <t>SETHRA, FY 09 5309</t>
  </si>
  <si>
    <t>State Funded (80455-3419-04)</t>
  </si>
  <si>
    <t>BG A174-3.53, Potter Road over Harvels Branch</t>
  </si>
  <si>
    <t>0A174</t>
  </si>
  <si>
    <t>Potter Road</t>
  </si>
  <si>
    <t>Local Programs Office Consulting Service(Ragan Smith and Associates)</t>
  </si>
  <si>
    <t>From north of Chase Road to Tipton County Line</t>
  </si>
  <si>
    <t>TLD or Micro</t>
  </si>
  <si>
    <t>From near Rex Jackson Loop to SR-76</t>
  </si>
  <si>
    <t>Main Street/Walnut Street at CSX Railroad in McKenzie</t>
  </si>
  <si>
    <t>HSIP-5700(67) (57946-3468-94)</t>
  </si>
  <si>
    <t>Various Local Roads in Madison County (Local Roads Safety Initiative) - Signs, Pavement Markings</t>
  </si>
  <si>
    <t>Various Local Roads in Madison County (Local Roads Safety Initiative)</t>
  </si>
  <si>
    <t>HSIP/PHSIP-8000(22) (80945-3499-94)</t>
  </si>
  <si>
    <t>Various Local Roads in Smith County (Local Roads Safety Initiative, RSAR) - Signing, Pavement Marking</t>
  </si>
  <si>
    <t>HSIP/PHSIP-5600(48) (56946-3439-94)</t>
  </si>
  <si>
    <t>Various Local Roads in Macon County (Local Roads Safety Initiative) - Signing and Pavement Marking</t>
  </si>
  <si>
    <t>HSIP/PHSIP-8500(19) (85945-3469-94)</t>
  </si>
  <si>
    <t>Various Local Roads in Trousdale County (Local Roads Safety Initiative) (RSAR) - Signing, Pavement Marking</t>
  </si>
  <si>
    <t>NH-I-24-2(171) (58100-3178-14)</t>
  </si>
  <si>
    <t>(Westbound) near MM 137.1 (Rockfall Mitigation)</t>
  </si>
  <si>
    <t>State Funded (79005-4179-04)</t>
  </si>
  <si>
    <t>replacement of exterior bridge beam</t>
  </si>
  <si>
    <t>State Funded (19947-8687-04)</t>
  </si>
  <si>
    <t>Paving Walking Tracks at Riverbend Maximum Security</t>
  </si>
  <si>
    <t>State Funded (98TR11-S3-014)</t>
  </si>
  <si>
    <t>TRCRA, FY 11 Track Rehabilitation</t>
  </si>
  <si>
    <t>State Funded (98TR11-S3-009)</t>
  </si>
  <si>
    <t>NETRA, FY 11 Track Rehabilitation</t>
  </si>
  <si>
    <t>MATA - Replace 15 diesel buses with hybrid-electric buses.</t>
  </si>
  <si>
    <t>Lower Station Camp Creek Rd. greenway in Sumner County.</t>
  </si>
  <si>
    <t>Long Hollow Pk. traffic signal synchronization in Goodlettsville.</t>
  </si>
  <si>
    <t>Signalization of Madison Creek/Long Hollow Pk. in Goodlettsville.</t>
  </si>
  <si>
    <t>CM-9109(148) (47LPLM-F3-072)</t>
  </si>
  <si>
    <t>Approximately 1400 linear feet of sidewalk network completion in the Park City neighborhood</t>
  </si>
  <si>
    <t>South Castle Street, From Martin Luther King Jr Avenue to Near Claude Walker Park in Knoxville</t>
  </si>
  <si>
    <t>0A130</t>
  </si>
  <si>
    <t>South Castle Street</t>
  </si>
  <si>
    <t>NH/CM-73(58) (53012-3234-14)</t>
  </si>
  <si>
    <t>Intersection modification</t>
  </si>
  <si>
    <t>Intersection at SR-2(US-11) in Lenoir City</t>
  </si>
  <si>
    <t>KAT replacement of up to 10 transit vehicles and 5 new trolleys.</t>
  </si>
  <si>
    <t>HSIP-93(11) (90010-3208-94, 90010-4208-04)</t>
  </si>
  <si>
    <t>Thin Lift 85#, spot</t>
  </si>
  <si>
    <t>SR-81 to Sullivan County Line</t>
  </si>
  <si>
    <t>State Funded (79960-3695-04)</t>
  </si>
  <si>
    <t>TDOS Summer Ave Demolition and Paving</t>
  </si>
  <si>
    <t>STP-285(8) (88018-3211-94)</t>
  </si>
  <si>
    <t>SR-285, From LM 4.34 to LM 4.68 - Rockfall Mitigation</t>
  </si>
  <si>
    <t>From LM 4.34 to LM 4.68 (Rockfall Mitigation)</t>
  </si>
  <si>
    <t>TAP-M-9417(9) (79LPLM-F3-252)</t>
  </si>
  <si>
    <t>Phase 1: Construction of approximately 1,000 feet of sidewalk on Center Street from South Rowlett Street to South Street. Phase 2 is the construction of approximately 1,900 feet of sidewalk on Center Street from north of Keogh Road and Center Street intersection to Starlight Drive. Project also includes pedestrian lighting, landscaping, crosswalks, curb and gutter, retaining walls, drainage improvements, ADA upgrades, an irrigation system, bike lands, signage, bike racks and pedestrian amenities.</t>
  </si>
  <si>
    <t>Center Connect Project - Phases 1 and 2</t>
  </si>
  <si>
    <t>FTHRA FY10 New Freedoms</t>
  </si>
  <si>
    <t>Reynolds Worthington</t>
  </si>
  <si>
    <t>UCHRA  FY10 New Freedoms</t>
  </si>
  <si>
    <t>State Funded (985311-S3-109)</t>
  </si>
  <si>
    <t>Northwest Tennessee HRA 5311</t>
  </si>
  <si>
    <t>Jerry Yuknavage</t>
  </si>
  <si>
    <t>State Funded (985309-S3-049)</t>
  </si>
  <si>
    <t>SETHRA PN# 985309-S3-015</t>
  </si>
  <si>
    <t>From near Kinzel Springs Baptist Church to near Wears Valley Road</t>
  </si>
  <si>
    <t>From near Garland Avenue to Sullivan County Line</t>
  </si>
  <si>
    <t>HSIP-156(8) (58016-3240-94, 58016-4240-04)</t>
  </si>
  <si>
    <t>Cold Planning @ 1.25" (+/-) (Exisiting overlay and Micro) &amp; "D" Mix @ 132.5#/SY (Roadway &amp; Shlds)-Shuttle Buggy</t>
  </si>
  <si>
    <t>From First Street to West of Lakeview Drive</t>
  </si>
  <si>
    <t>HSIP-2807(7) (79947-3403-94)</t>
  </si>
  <si>
    <t>Intersection Improvements and signals</t>
  </si>
  <si>
    <t>South Parkway East, Intersection at Cummings Street</t>
  </si>
  <si>
    <t>State Funded (20455-3422-04)</t>
  </si>
  <si>
    <t>20-00882-1.92, Bridge over Overflow</t>
  </si>
  <si>
    <t>05577</t>
  </si>
  <si>
    <t>Natchez Trace Road</t>
  </si>
  <si>
    <t>State Funded (06LPLM-S3-022)</t>
  </si>
  <si>
    <t>LOCAL INTERSTATE CONNECTOR PROJECT: PLEASANT GROVE CHURCH ROAD FROM APD-40 (US74/SR-311) TO SOUTH LEE HIGHWAY (US-11/SR-2) (North)</t>
  </si>
  <si>
    <t>Pleasant Grove Church Road from APD-40 (US-74/SR-311) to South Lee Highway (US-11/SR-2)</t>
  </si>
  <si>
    <t>STP-M-9203(22) (06LPLM-F3-052)</t>
  </si>
  <si>
    <t>Resurfacing, drainage and sidewalks</t>
  </si>
  <si>
    <t>Central Avenue N.E., From SR-74 (Ocoee St) to Gaut Street N.E.</t>
  </si>
  <si>
    <t>3655</t>
  </si>
  <si>
    <t>Central Ave. N.E.</t>
  </si>
  <si>
    <t>Pacesetters, Inc. 5310 Elderly Persons with Disabilities</t>
  </si>
  <si>
    <t>MCHRA 5310 Elderly Persons with Disabilities</t>
  </si>
  <si>
    <t>Nashville MTA 5310 Elderly Persons with Disabilities</t>
  </si>
  <si>
    <t>STP-I-098-4(14) (98047-3165-14)</t>
  </si>
  <si>
    <t>ITS REGION 4 - Repair Flood Damage</t>
  </si>
  <si>
    <t>State Funded (98304-4135-04)</t>
  </si>
  <si>
    <t>FY22 On-Call Cable Barrier Repair-Region 3 Interstate and SRs</t>
  </si>
  <si>
    <t>M22LTHQ_R3ISR_OCCABLEREP Various Interstate and SRs - Cable Barrier Repair</t>
  </si>
  <si>
    <t>State Funded (98303-4143-04)</t>
  </si>
  <si>
    <t>FY20 On-Call Cable Barrier Repair-Region 3 Interstate and SRs</t>
  </si>
  <si>
    <t>M20LTHQ_R3ISR_OCCABLEREP Various Interstate and SRs - Cable Barrier Repair</t>
  </si>
  <si>
    <t>State Funded (98400-4182-04)</t>
  </si>
  <si>
    <t>FY22 On-Cable Barrier Repair-Region 4 Interstate and SRs</t>
  </si>
  <si>
    <t>M22LTHQ_R4ISR_OCCABLEREP Various Interstate and SRs - Cable Barrier Repair</t>
  </si>
  <si>
    <t>State Funded (98400-4120-04)</t>
  </si>
  <si>
    <t>FY20 On-Call Cable Barrier Repair-Region 4 Interstate and SRs</t>
  </si>
  <si>
    <t>M20LTHQ_R4ISR_OCCABLEREP Various Interstate and SRs - Cable Barrier Repair</t>
  </si>
  <si>
    <t>State Funded (98200-4179-04)</t>
  </si>
  <si>
    <t>FY22 On-Call Cable Barrier Repair-Region 2 Interstate and SRs</t>
  </si>
  <si>
    <t>M22LTHQ_R2ISR_OCCABLEREP Various Interstate and SRs - Cable Barrier Repair</t>
  </si>
  <si>
    <t>State Funded (98200-4117-04)</t>
  </si>
  <si>
    <t>FY20 On-Call Cable Barrier Repair-Region 2 Interstate and SRs</t>
  </si>
  <si>
    <t>M20LTHQ_R2ISR_OCCABLEREP Various Interstate and SRs - Cable Barrier Repair</t>
  </si>
  <si>
    <t>State Funded (98029-4161-04)</t>
  </si>
  <si>
    <t>M18LTHQ_R2ISR_OCCABLEREP Various Interstate and SR's - Cable Barrier Repair</t>
  </si>
  <si>
    <t>State Funded (98101-4115-04)</t>
  </si>
  <si>
    <t>FY22 On-Call Cable Barrier-Region 1 Interstate and SRs</t>
  </si>
  <si>
    <t>M22LTHQ_R1ISR_OCCABLEREP Various Interstate and SRs - Cable Barrier Repair</t>
  </si>
  <si>
    <t>State Funded (98100-4131-04)</t>
  </si>
  <si>
    <t>FY20 On-Call Cable Barrier Repair-Region 1 Interstate and SRs</t>
  </si>
  <si>
    <t>M20LTHQ_R1ISR_OCCABLEREP Various Interstate and SRs - Cable Barrier Repair</t>
  </si>
  <si>
    <t>State Funded (98100-4106-04)</t>
  </si>
  <si>
    <t>FY19 On-Call Cable Barrier Repair-Region 1 Interstate and SRs</t>
  </si>
  <si>
    <t>M19LTHQ_R1ISR_OCCABLEREP Various Interstate and SRs - Cable Barrier Repair</t>
  </si>
  <si>
    <t>State Funded (99999-3635-04)</t>
  </si>
  <si>
    <t>Weigh Scale Facilities Maintenance</t>
  </si>
  <si>
    <t>State Funded (99999-3634-04)</t>
  </si>
  <si>
    <t>Wastewater Treatment Major Maintenance</t>
  </si>
  <si>
    <t>kNOX</t>
  </si>
  <si>
    <t>State Funded (98LEGS-S3-012)</t>
  </si>
  <si>
    <t>Special Legislative Appropriation</t>
  </si>
  <si>
    <t>Interchange Lighting Project at I-75 and Exit 20 in Cleveland - This project being let with PIN 112517.00.mgh</t>
  </si>
  <si>
    <t>Interchange at Exit 20 (US-64BP) in Cleveland</t>
  </si>
  <si>
    <t>I0075</t>
  </si>
  <si>
    <t>Diesel Retrofit and Idling Reduction Grant Competition</t>
  </si>
  <si>
    <t>Pilot Diesel Retrofit Project - Franklin Special School District</t>
  </si>
  <si>
    <t>Pilot Diesel Retrofit Project - Williamson County Schools</t>
  </si>
  <si>
    <t>Pilot Diesel Retrofit Project - Metro Nashville Public Schools</t>
  </si>
  <si>
    <t>State Funded (990416-S3-008)</t>
  </si>
  <si>
    <t>NWTR Port Authority - FY 10 for Port of Cates Landing</t>
  </si>
  <si>
    <t>State Funded (99WW10-S3-003)</t>
  </si>
  <si>
    <t>Waterways</t>
  </si>
  <si>
    <t>Tennessee-Tombigbee Waterway Transportation Museum</t>
  </si>
  <si>
    <t>PE for Interstate Resurfacing, Region 3</t>
  </si>
  <si>
    <t>State Funded (94840-3235-04)</t>
  </si>
  <si>
    <t>Roadscapes</t>
  </si>
  <si>
    <t>Pinewood Rd Intch to 0.7 mi E of Thompson's Station Rd</t>
  </si>
  <si>
    <t>SR-840</t>
  </si>
  <si>
    <t>STP-EN-REG2(121) (98028-3113-94)</t>
  </si>
  <si>
    <t>Scenic By-Way</t>
  </si>
  <si>
    <t>Pie In The Sky Trail Wayfinding(Discover Tn Trails and Byways Project) - Signs</t>
  </si>
  <si>
    <t>State Funded (98017-3245-04)</t>
  </si>
  <si>
    <t>Heavy Load Move - Knoxville to Cumberland Gap</t>
  </si>
  <si>
    <t>State Funded (98039-4154-04)</t>
  </si>
  <si>
    <t>Var Int and SR's in Macon, Smith, Sumner, Trousdale, Wilson CO's</t>
  </si>
  <si>
    <t>NH-I-55-1(137) (79I055-F8-002)</t>
  </si>
  <si>
    <t>From I-240 / I-55 Interchange to Kansas St. / Florida St. Overpass</t>
  </si>
  <si>
    <t>Develop (GIS) interface with Hamilton Co 911 CARTA, Bike; Develop public portal for ATMS within the City's intranet. Hardware and licensing of vendor software for ATMS (servers/switches, etc).</t>
  </si>
  <si>
    <t>Chattanooga Regional ITS - Phase 2: Advanced Transportation Management Systems</t>
  </si>
  <si>
    <t>City of Sevierville - 5309 Alternative fuel/clean air</t>
  </si>
  <si>
    <t>City of Sevierville - 5309 alternative fuel/clean air</t>
  </si>
  <si>
    <t>State Funded (985311-S3-089)</t>
  </si>
  <si>
    <t>Treece Industries FY 08 -- 5311(f) Intercity Bus</t>
  </si>
  <si>
    <t>State Funded (985311-S3-085)</t>
  </si>
  <si>
    <t>Jarmon D&amp;Q FY 08 5311(f)</t>
  </si>
  <si>
    <t>State Funded (985311-S3-084)</t>
  </si>
  <si>
    <t>SCTDD FY 08 5311(f)</t>
  </si>
  <si>
    <t>State Funded (985311-S3-083)</t>
  </si>
  <si>
    <t>SETHRA FY 08 5311(f)</t>
  </si>
  <si>
    <t>State Funded (195316-S3-011)</t>
  </si>
  <si>
    <t>MTA, FY 08 &amp; 09 5316</t>
  </si>
  <si>
    <t>IM-40-1(328) (24001-3147-44)</t>
  </si>
  <si>
    <t>I-40, Interchange at SR-222 - Modify Interchange(Design Build)</t>
  </si>
  <si>
    <t>Interchange at SR-222 (Design Build)</t>
  </si>
  <si>
    <t>From  south of Anatole Lane, Bradley County (L.M. 14.84) to SR-39 (L.M. 7.42), McMinn County</t>
  </si>
  <si>
    <t>Bradley, McMinn</t>
  </si>
  <si>
    <t>Bound on I-24 by Belvoir Rd. interchange to west &amp; Spring Creek Rd. bridges to east; &amp; on I-75 from appr. 450 ft. south of I-75 bridge over CSX railroad to East Brainerd Rd. interchange to north. Project will include widening of I-75 &amp; I-24 roadways to include additional lane in each direction. Existing concrete section of I-24 will be removed &amp; replaced with asphalt pavement. Work on I-24 will also include modifications to existing drainage &amp; proposed drainage improvements. Project includes bridge widening &amp; repairs, new bridges, new retaining walls &amp; noise walls, concrete &amp; asphalt paving, lighting, ITS relocations &amp; upgrades, &amp; areas of median barrier replacement. Project will include resurfacing &amp;  new pavement marking installation</t>
  </si>
  <si>
    <t>Interchange at I-24, Phase 2 (IA)</t>
  </si>
  <si>
    <t>IM/NH-81-1(119) (82001-3184-44)</t>
  </si>
  <si>
    <t>Construct truck climbing lane, Eastbound truck climbing lane from just east of the bridge over Patrick Henry Lake to the Airport Parkway (SR-357) interchange</t>
  </si>
  <si>
    <t>Eastbound Truck Climbing Lane at Mile Marker 60</t>
  </si>
  <si>
    <t>State Funded (95100-3111-04)</t>
  </si>
  <si>
    <t>Drainage Improvements/corrections to reduce accident rates during wet weather conditions</t>
  </si>
  <si>
    <t>EBL between Central Pike and SR-171</t>
  </si>
  <si>
    <t>IM-40-5(140) (95100-3105-44)</t>
  </si>
  <si>
    <t>From West of SR-171 to East of SR-109 (Design Build)</t>
  </si>
  <si>
    <t>State Funded (75946-4148-04)</t>
  </si>
  <si>
    <t>M10LTR3_D34ISR_PAVREPASOC</t>
  </si>
  <si>
    <t>State Funded (98027-4117-04)</t>
  </si>
  <si>
    <t>M10LTR2_D25ISR_PAVREPASOC</t>
  </si>
  <si>
    <t>IM/NH-40-2(90) (03001-3190-44)</t>
  </si>
  <si>
    <t>I-40, West of SR-191 to West of Tennessee River (WB Truck Climbing Lane) - Widen</t>
  </si>
  <si>
    <t>West of SR-191 to West of Tennessee River (WB Truck Climbing Lane)</t>
  </si>
  <si>
    <t>State Funded (98027-4119-04)</t>
  </si>
  <si>
    <t>M10LTHQ_D21*ISR_PAVREPASOC</t>
  </si>
  <si>
    <t>NH-I-40-1(358) (57201-3156-44)</t>
  </si>
  <si>
    <t>From West of SR-20 (US-412, Hollywood Drive) to West of SR-186 (US-45 ByPass) (IA)</t>
  </si>
  <si>
    <t>State Funded (98017-4143-04)</t>
  </si>
  <si>
    <t>M10LTR1_D16ISR_PAVREPASOC</t>
  </si>
  <si>
    <t>State Funded (98017-4142-04)</t>
  </si>
  <si>
    <t>M10LTR1_D15ISR_PAVREPASOC</t>
  </si>
  <si>
    <t>Will Ely</t>
  </si>
  <si>
    <t>State Funded (98017-4144-04)</t>
  </si>
  <si>
    <t>M10LTHQ_D14*ISR_PAVREPASOC</t>
  </si>
  <si>
    <t>State Funded (98017-4141-04)</t>
  </si>
  <si>
    <t>M10LTR1_D14ISR_PAVREPASOC</t>
  </si>
  <si>
    <t>State Funded (98017-4139-04)</t>
  </si>
  <si>
    <t>M10LTR1_D12ISR_PAVREPASOC</t>
  </si>
  <si>
    <t>State Funded (98400-4181-04)</t>
  </si>
  <si>
    <t>M21LTHQ_R4ISR_SIGNREP Reg. 4 FY21 On-Call Signing - Interstate and SRs</t>
  </si>
  <si>
    <t>State Funded (98400-4117-04)</t>
  </si>
  <si>
    <t>M19LTHQ_R4ISR_SIGNREP Reg. 4 FY19 On-Call Signing - Interstate and SRs</t>
  </si>
  <si>
    <t>State Funded (98304-4134-04)</t>
  </si>
  <si>
    <t>M21LTHQ_R3ISR_SIGNREP Reg. 3 FY21 On-Call Signing - Interstate and SRs</t>
  </si>
  <si>
    <t>State Funded (98303-4137-04)</t>
  </si>
  <si>
    <t>M19LTHQ_R3ISR_SIGNREP Reg. 3 FY19 On-Call Sign Repair - Interstate and SRs</t>
  </si>
  <si>
    <t>State Funded (98200-4177-04)</t>
  </si>
  <si>
    <t>M21LTHQ_R2ISR_SIGNREP Reg. 2 FY21 On-Call Signing - Interstate and SRs</t>
  </si>
  <si>
    <t>State Funded (98200-4115-04)</t>
  </si>
  <si>
    <t>M19LTHQ_R2ISR_SIGNREP Reg. 2 FY19 On-Call Signing - Interstate and SRs</t>
  </si>
  <si>
    <t>State Funded (98101-4113-04)</t>
  </si>
  <si>
    <t>M21LTHQ_R1ISR_SIGNREP Reg. 1 FY21 On-Call Signing - Interstate and SRs</t>
  </si>
  <si>
    <t>State Funded (98100-4129-04)</t>
  </si>
  <si>
    <t>M19LTHQ_R1ISR_SIGNREP Reg. 1 FY19 On-Call Signing - Interstate and SRs</t>
  </si>
  <si>
    <t>State Funded (98100-4105-04)</t>
  </si>
  <si>
    <t>M18LTHQ_R1ISR_SIGNREP Reg. 1 FY18 On-Call Signing - Interstate and SRs</t>
  </si>
  <si>
    <t>State Funded (98400-4147-04)</t>
  </si>
  <si>
    <t>FY20 On-Call Impact Attenuator Repair - Region 4 Interstate and SRs</t>
  </si>
  <si>
    <t>M20LTHQ_R4ISR_ATTENREP REGION 4</t>
  </si>
  <si>
    <t>State Funded (98303-4181-04)</t>
  </si>
  <si>
    <t>FY20 On-Call Impact Attenuator Repair - Region 3 Interstate and SRs</t>
  </si>
  <si>
    <t>M20LTHQ_R3ISR_ATTENREP REGION 3</t>
  </si>
  <si>
    <t>State Funded (98303-4134-04)</t>
  </si>
  <si>
    <t>FY19 On-Call Impact Attenuator Repair - Region 3 Interstate and SRs</t>
  </si>
  <si>
    <t>M19LTHQ_R3ISR_ATTENREP REGION 3</t>
  </si>
  <si>
    <t>State Funded (98200-4143-04)</t>
  </si>
  <si>
    <t>FY20 On-Call Impact Attenuator Repair - Region 2 Interstate and SRs</t>
  </si>
  <si>
    <t>M20LTHQ_R2ISR_ATTENREP REGION 2</t>
  </si>
  <si>
    <t>State Funded (98200-4113-04)</t>
  </si>
  <si>
    <t>FY19 On-Call Impact Attenuator Repair - Region 2 Interstate and SRs</t>
  </si>
  <si>
    <t>M19LTHQ_R2ISR_ATTENREP REGION 2</t>
  </si>
  <si>
    <t>State Funded (98100-4162-04)</t>
  </si>
  <si>
    <t>FY20 On-Call Impact Attenuator Repair - Region 1 Interstate and SRs</t>
  </si>
  <si>
    <t>M20LTHQ_R1ISR_ATTENREP REGION 1</t>
  </si>
  <si>
    <t>State Funded (98100-4127-04)</t>
  </si>
  <si>
    <t>FY19 On-Call Impact Attenuator Repair-Region 1 Interstate and SRs</t>
  </si>
  <si>
    <t>M19LTHQ_R1ISR_ATTENREP REGION 1</t>
  </si>
  <si>
    <t>SR-127 at CSX R/R L.M. 0.85</t>
  </si>
  <si>
    <t>SETHRA - FY 08 &amp; 09 JARC</t>
  </si>
  <si>
    <t>State Funded (985316-S3-026)</t>
  </si>
  <si>
    <t>MCHRA - FY 08 &amp; 09 JARC</t>
  </si>
  <si>
    <t>State Funded (985316-S3-025)</t>
  </si>
  <si>
    <t>SWHRA - FY 08 &amp; 09 JARC</t>
  </si>
  <si>
    <t>State Funded (985316-S3-024)</t>
  </si>
  <si>
    <t>SCTDD - FY 08 &amp; 09 JARC</t>
  </si>
  <si>
    <t>State Funded (985316-S3-023)</t>
  </si>
  <si>
    <t>UCHRA - FY 08 &amp; 09 JARC</t>
  </si>
  <si>
    <t>State Funded (985316-S3-022)</t>
  </si>
  <si>
    <t>DHRA - FY 08 &amp; 09 JARC</t>
  </si>
  <si>
    <t>State Funded (985316-S3-021)</t>
  </si>
  <si>
    <t>FTHRA - FY 08 &amp; 09 JARC</t>
  </si>
  <si>
    <t>State Funded (985316-S3-020)</t>
  </si>
  <si>
    <t>ETHRA - FY 08 &amp; 09 JARC</t>
  </si>
  <si>
    <t>SETHRA, FY 08 &amp; 09 JARC</t>
  </si>
  <si>
    <t>STP-M-NH-35(68) (05002-3240-14)</t>
  </si>
  <si>
    <t>Reconstruct Sevierville Road(SR-35) from two lanes to three lanes, curb and gutter, and sidewalks with  intersection improvements.</t>
  </si>
  <si>
    <t>Sevierville Road(US-411/SR-35), From Near South Washington Street to Near Walnut Street</t>
  </si>
  <si>
    <t>HSIP-2810(10) (79044-3509-94)</t>
  </si>
  <si>
    <t>Airways Boulevard, Intersection at Ketchum Road in Memphis</t>
  </si>
  <si>
    <t>2810</t>
  </si>
  <si>
    <t>State Funded (065303-S3-005)</t>
  </si>
  <si>
    <t>SETHRA, FY 09 5303</t>
  </si>
  <si>
    <t>BH-I-24-1(101) (19010-3161-94)</t>
  </si>
  <si>
    <t>19I00240111</t>
  </si>
  <si>
    <t>I-24, Bridge over CSX R/R and Oldham Street, LM 14.41-Bridge Rehabilitation</t>
  </si>
  <si>
    <t>Bridge over CSX R/R and Oldham Street, LM 14.41</t>
  </si>
  <si>
    <t>State Funded (99104-4614-04)</t>
  </si>
  <si>
    <t>Outdoor Advertising Court Cases - Legal Expenses</t>
  </si>
  <si>
    <t>Environmental Monitoring on Completed Projects</t>
  </si>
  <si>
    <t>State Funded (99114-4918-04)</t>
  </si>
  <si>
    <t>Environmental Compliance - ENSAFE, INC. (FY2021-25)</t>
  </si>
  <si>
    <t>State Funded (99110-4939-04)</t>
  </si>
  <si>
    <t>Environmental Compliance - ENSAFE, INC. (FY2015-20)</t>
  </si>
  <si>
    <t>82SR0360004</t>
  </si>
  <si>
    <t>NBL and SBL Bridges over CSX R/R, LM 3.23</t>
  </si>
  <si>
    <t>TN-05-0032-01 (335309-S3-014)</t>
  </si>
  <si>
    <t>CARTA, FY 09 5309</t>
  </si>
  <si>
    <t>BH-NH-57(50) (79028-3266-94)</t>
  </si>
  <si>
    <t>79I02400111, 79I02400112</t>
  </si>
  <si>
    <t>WB and EB Bridges over I-240</t>
  </si>
  <si>
    <t>State Funded (75UROP-S3-003)</t>
  </si>
  <si>
    <t>City of Murfreesboro, FY 10 UROP</t>
  </si>
  <si>
    <t>BH-STP-203(6) (91010-3215-94)</t>
  </si>
  <si>
    <t>91S61940005</t>
  </si>
  <si>
    <t>Bridge over Indian Creek, LM 12.03</t>
  </si>
  <si>
    <t>Billy Springer</t>
  </si>
  <si>
    <t>PE for State Route Resurfacing, Region 2</t>
  </si>
  <si>
    <t>Grant Writing Services for TIGER Grants</t>
  </si>
  <si>
    <t>State Funded (985311-S3-079)</t>
  </si>
  <si>
    <t>SETHRA, FY 09 5311</t>
  </si>
  <si>
    <t>TN18-X028 (785311-S3-030)</t>
  </si>
  <si>
    <t>City of Pigeon Forge FY 09 5311</t>
  </si>
  <si>
    <t>Pedestrian bridge connecting the south waterfront to the University of Tennessee and the north waterfront trails.</t>
  </si>
  <si>
    <t>South Waterfront Pedestrian Bridge over Tennessee River at University of Tennessee</t>
  </si>
  <si>
    <t>05672</t>
  </si>
  <si>
    <t>State Funded (55455-3424-04)</t>
  </si>
  <si>
    <t>BG A256-0.59, Huggins Bottom Road Bridge over Muddy Creek</t>
  </si>
  <si>
    <t>0A256</t>
  </si>
  <si>
    <t>Huggins Bottom Road</t>
  </si>
  <si>
    <t>State Funded (55455-3423-04)</t>
  </si>
  <si>
    <t>BG 0876-18.54, Old Stage Road Bridge over Little Snake Creek</t>
  </si>
  <si>
    <t>Old Stage Road</t>
  </si>
  <si>
    <t>State Funded (72999-3603-04)</t>
  </si>
  <si>
    <t>Replace Rhea CO MTC Bldg</t>
  </si>
  <si>
    <t>NH-3(145) (79LPLM-F3-299)</t>
  </si>
  <si>
    <t>Widen and resurface Elvis Presley Boulevard in the Graceland vicinity. Project will include the construction of pedestrian, bicycle and transit improvements. Will incorporate enhanced landscaping.</t>
  </si>
  <si>
    <t>(Elvis Presley Boulevard), from SR-175 (East Shelby Drive) to Craft Road (IA) #3 Priority</t>
  </si>
  <si>
    <t>NH-3(132) (79015-3212-14, 79LPLM-F3-298)</t>
  </si>
  <si>
    <t>Milling and resurfacing. Segment will have the same existing laneage , but will have improved ped; bike; bus stop and landscaping.</t>
  </si>
  <si>
    <t>(Elvis Presley Blvd), From South of Winchester Road to Craft Road (#2 Priority)</t>
  </si>
  <si>
    <t>STP-M/EN/NH-3(126) (79LPLM-F3-529)</t>
  </si>
  <si>
    <t>From Commercial Parkway to Winchester widen from four lanes to six lanes with median. Project will have improved ped; bike; bus stop and landscaping.</t>
  </si>
  <si>
    <t>(Elvis Presley Boulevard), From Commercial Parkway to South of Winchester Road</t>
  </si>
  <si>
    <t>Widening of US-51/Elvis Presley Boulevard from Craft to Winchester from four to six lanes with a median. Project also includes right-of-way, utility work, bike/ped improvements, bus stop and landscaping.</t>
  </si>
  <si>
    <t>(Elvis Presley Boulevard), From SR-175(Shelby Drive) to I-55 in Memphis</t>
  </si>
  <si>
    <t>Nashville MTA - FY 09 5307</t>
  </si>
  <si>
    <t>MIddle Tennessee State University (MTSU) 5311 - RTAP, FY 09</t>
  </si>
  <si>
    <t>MIddle Tennessee State Universtiy (MTSU) 5311 - RTAP, FY 09</t>
  </si>
  <si>
    <t>STP/M-347(10) (82023-3219-54)</t>
  </si>
  <si>
    <t>82S24540005</t>
  </si>
  <si>
    <t>Widen to two lanes with 2 foot shoulder (LM 9.52-10.29) and  three lanes with 2 foot shoulder (LM 10.29-10.73)</t>
  </si>
  <si>
    <t>(Rock Springs Road) from Cox Hollow Rd (LM 9.52) to I-26 (US-23) (LM 10.73)</t>
  </si>
  <si>
    <t>SR 80 from SR 85 in Smith County to SR 56 in Macon County</t>
  </si>
  <si>
    <t>Smith, Macon</t>
  </si>
  <si>
    <t>Perkins Road at Norfolk Southern in Memphis</t>
  </si>
  <si>
    <t>State Funded (980416-S3-004)</t>
  </si>
  <si>
    <t>Relax and Ride (Gallatin, Spring Hill and Franklin)</t>
  </si>
  <si>
    <t>CM/TAP-M-9312(113) (95LPLM-F3-022)</t>
  </si>
  <si>
    <t>Construction of approximately 9,600 feet of trail from South Greenhill Road to 4th Avenue.  Project includes landscaping, signage, pedestrian crossings, ADA improvements and pedestrian amenities.</t>
  </si>
  <si>
    <t>West Division Street Greenway (Town Center Trail), From South Greenhill Road to 4th Avenue</t>
  </si>
  <si>
    <t>West Division Street</t>
  </si>
  <si>
    <t>STP-M-237(17) (63LPLM-F3-074)</t>
  </si>
  <si>
    <t>Realign and Widen</t>
  </si>
  <si>
    <t>SR-237 (Rossview Road): Widen Rossview Road to 3 lanes from Cardinal Lane to Keysburg Road. Realign Dunbar Cave Road from east of John Ross Road to Cardinal Lane to include new signal at intersection of Rossview Road; Construct Cul-de-sac at the North End of old Dunbar Cave Road.</t>
  </si>
  <si>
    <t>SR-237(Rossview Road), From Near Keysburg Road to Cardinal Lane and Intersection at Dunbar Cave Road/Cardinal Lane</t>
  </si>
  <si>
    <t>STP-M-237(14) (63LPLM-F3-030)</t>
  </si>
  <si>
    <t>Rossview Road widen to 5 lanes from I-24 to Cardinal Lane w/signal; 3 lanes from Cardinal Lane to Keysburg Road and transition to 2 lanes.  Dunbar Cave realignment from E. of John Ross Rd to Cardinal Lane; Cul-de-sac former Dunbar Cave N. end.</t>
  </si>
  <si>
    <t>(Rossview Road), I-24 to Near Keysburg Road and Intersection at Dunbar Cave Road/Cardinal Lane(Realignment )</t>
  </si>
  <si>
    <t>State Funded (13001-3229-04)</t>
  </si>
  <si>
    <t>HYBERRY HOLLOW ENVIRONMENTAL REMEDIATION ASSOCIATED WITH SR-32</t>
  </si>
  <si>
    <t>SR-93, South of Horse Cr to N of Derby Dr (TPR Option 5, Spot Improvement 4 &amp; 5))-Reconstruction and Bridges</t>
  </si>
  <si>
    <t>From South of Horse Creek to North of Derby Drive (TPR Option 5, Spot Improvment 4 &amp; 5) (IA)</t>
  </si>
  <si>
    <t>STP-93(14) (82010-3243-14, 90010-3217-14)</t>
  </si>
  <si>
    <t>Miscellaneous safety improvements</t>
  </si>
  <si>
    <t>From Morgan Lane to South of Baileyton Road in Sullivan Co (TPR Option 5, Spot Improvment 3) (IA)</t>
  </si>
  <si>
    <t>R-STP-93(13) (90010-3215-14)</t>
  </si>
  <si>
    <t>MISCELLANEOUS SAFETY IMPROVEMENTS - FLATTEN THE EXISTING HORIZONTAL CURVES AND IMPROVE INTERSECTION SIGHT DISTANCE, WIDEN FROM 2 TO 3 LANES WITH CURB &amp; CUTTER AND SIDEWALKS.</t>
  </si>
  <si>
    <t>From North of Davis Road to North of Fire Hall Road (TPR Option 5, Spot Improvment 1 &amp; 2) (IA)</t>
  </si>
  <si>
    <t>From I-81 to SR-347(Lone Star Road) (TPR Option 5, Spot Improvment)</t>
  </si>
  <si>
    <t>STP-M-NH-57(68) (79LPLM-F3-524)</t>
  </si>
  <si>
    <t>Design and construction of five drainage culverts categorized as priority 1 and 2, along Poplar Avenue within the Germantown city limits. Culverts to be replaced are numbers 22, 33, 35, 36 and 41A on the map in project file.</t>
  </si>
  <si>
    <t>SR-57 (Poplar Avenue) Culvert Replacement - Phase IV</t>
  </si>
  <si>
    <t>HPP-9306(16) (83950-3559-54)</t>
  </si>
  <si>
    <t>Airport Road serving Sumner County Regional Airport, From North of Cairo Road to East of Steam Plant Road - Relocate and Widen</t>
  </si>
  <si>
    <t>Relocated Airport Road, North of Cairo Road to East of Steam Plant Road</t>
  </si>
  <si>
    <t>Athens Streetscape - Phase III</t>
  </si>
  <si>
    <t>NH-186(15) (57009-3264-14)</t>
  </si>
  <si>
    <t>Signalization and improvement of the intersections of Casey Jones Lane and Carriage House Drive with SR-186 (45 Bypass)</t>
  </si>
  <si>
    <t>(Keith Short Bypass), From I-40 Ramps to Old Hickory Boulevard in Jackson</t>
  </si>
  <si>
    <t>City of Knoxville - FY 08 Section 5309</t>
  </si>
  <si>
    <t>SSWMP Implementation Consultant Support</t>
  </si>
  <si>
    <t>State Funded (80946-3408-04)</t>
  </si>
  <si>
    <t>800A3920001</t>
  </si>
  <si>
    <t>Old SR-25, Bridge over Cumberland River, LM 0.05</t>
  </si>
  <si>
    <t>05696</t>
  </si>
  <si>
    <t>Old SR-25</t>
  </si>
  <si>
    <t>NH-317(17) (33070-3233-14)</t>
  </si>
  <si>
    <t>Widen existing 2 lanes to four 12' travel lanes with a continuous 12' center turn lane along with curb and gutter, 4' paved shoulders; bike path and 5' sidewalks on both sides.</t>
  </si>
  <si>
    <t>From SR-321(Ooltewah-Ringgold Road) to Near Layton Lane (IA)</t>
  </si>
  <si>
    <t>NH-I-26(45) (90085-3165-44)</t>
  </si>
  <si>
    <t>Grading, drainage, base and paving of an auxiliary lane on eastbound I-26, construct an auxiliary lane on SR-67 northbound, improvements to I-26 westbound off-ramp at SR-67, build retaining walls on I-26 and SR-67, modify the signal at the northbound SR-67 intersection with the westbound I-26 off-ramp, install lighting along eastbound I-26, pavement markings, seeding, traffic control devices, EPSC devices, etc.</t>
  </si>
  <si>
    <t>East of SR-91 to SR-67 Interchange (Eastbound Only)</t>
  </si>
  <si>
    <t>STP-M-9102(6) (82LPLM-F3-040)</t>
  </si>
  <si>
    <t>Street reconstruction, Roadway realignment between Golf St and Halverstadt Dr. modifications to intersections including the addition of turn lanes and signal upgrades including signal pre-emption for the railroad crossings on East Cedar Street.</t>
  </si>
  <si>
    <t>East Cedar Street, From 5th Street to King College Road</t>
  </si>
  <si>
    <t>3925</t>
  </si>
  <si>
    <t>Jalexus Lemon</t>
  </si>
  <si>
    <t>52S62400003, 52S62400005, 52S62400013</t>
  </si>
  <si>
    <t>Bridges ov Overflow, LM 4.33; Flint Rv Overflow, LM 4.42; and Flint Rv, LM 4.52</t>
  </si>
  <si>
    <t>State Funded (19021-4249-04)</t>
  </si>
  <si>
    <t>19SR0010017</t>
  </si>
  <si>
    <t>Bridge over Branch, LM 13.81</t>
  </si>
  <si>
    <t>State Funded (33948-4211-04)</t>
  </si>
  <si>
    <t>This contract is for a scheduled routine maintenance of the Market Street Drawbridge in Chattanooga.  The contracted company goes out 4 times a year to raise and lower the drawbridge to verify all parts are working properly.  They are also called out when the bridge needs to be raised for a large vessel.</t>
  </si>
  <si>
    <t>DRBDGELEMNT SR-8</t>
  </si>
  <si>
    <t>State Funded (30555-0737-04)</t>
  </si>
  <si>
    <t>Greeneville - Land Acq.</t>
  </si>
  <si>
    <t>Julia McCarty</t>
  </si>
  <si>
    <t>State Funded (16951-3567-04)</t>
  </si>
  <si>
    <t>Industrial Access Road serving Manchester Industrial Park, from US-41 (Hillsboro Highway) extending north approximately 3,100 feet.</t>
  </si>
  <si>
    <t>Industrial Access Road serving Manchester Industrial Park</t>
  </si>
  <si>
    <t>at Tennessee Southern Railroad, LM 17.64</t>
  </si>
  <si>
    <t>State Route 249 from and including the Interstate 40 interchange to Kingston Springs Road</t>
  </si>
  <si>
    <t>Upgrading the existing two (2) lane sections of Bonny Oaks Drive to an improved five (5) lane urban section including sidewalks, curb and gutters and bike lanes. The typical section would consist of five (5) twelve (12) foot lanes with six (6) foot bike lanes, two (2) foot curb and gutter and five (5) foot sidewalks on both sides.</t>
  </si>
  <si>
    <t>(Bonny Oaks Drive), From West of Bonnyshire Drive to Near I-75 (IA) (#1 Priority)</t>
  </si>
  <si>
    <t>Widen to 4-ln and 12' lanes with a 12' continuous center turn lane and  5' sidewalks on either side or a single 10' multiuse path.</t>
  </si>
  <si>
    <t>(Bonny Oaks Drive), From Near Adamson Circle to West of Bonnyshire Drive (IA) (#2 Priority)</t>
  </si>
  <si>
    <t>Upgrading the sidewalk on the North side of SR 153 to a multiuse path by widening the sidewalk form 5' to 10'.  Remove the grass median at SR 153, repaving the existing 5 lane roadway and upgrading the Intersections to meet current safety and ADA standards.</t>
  </si>
  <si>
    <t>(Bonny Oaks Drive), From Industry Drive to Near Adamson Circle (IA) (#3 Priority)</t>
  </si>
  <si>
    <t>(Bonny Oaks Drive), From SR-17 to Industry Drive (IA) (#4 Priority)</t>
  </si>
  <si>
    <t>(Bonny Oaks Drive), From SR-17 to I-75</t>
  </si>
  <si>
    <t>Bill Hart</t>
  </si>
  <si>
    <t>Tennessee Environmental Streamlining Agreement (TESA) with Tennessee Wildlife Resources Agency (TWRA) - FY 2021 - 2022</t>
  </si>
  <si>
    <t>TENNESSEE ENVIRONMENTAL STREAMLINING AGREEMENT (TESA), PROGRAMMATIC AGREEMENT FUNDING  RE:  These funds are used to assist state and federal resource agencies with staffing.  These dedicated staff then provide expedited programmatic assistance to TDOT.  Funds may also be used to assist with program maintenance.</t>
  </si>
  <si>
    <t>Tennessee Environmental Streamlining Agreement (TESA)</t>
  </si>
  <si>
    <t>Statewide Environmental Management System (SEMS)</t>
  </si>
  <si>
    <t>HPP/CM/STP-M-9311(19) (75LPLM-F3-016)</t>
  </si>
  <si>
    <t>Closed loop signal coordination system and related road widening (widen from 4 to 5 lanes), including bike lanes and reconstruction of sidewalks</t>
  </si>
  <si>
    <t>Middle Tennessee Blvd, From E. Main Street to Greenland Drive in Murfreesboro</t>
  </si>
  <si>
    <t>TAP/STP-M-NH-58(50) (33LPLM-F3-189)</t>
  </si>
  <si>
    <t>SR-58 Bike and pedestrian facilities from Webb Rd to Willard Dr at SR-153.  Project also includes sidewalks, ADA, Accessibility, Curb and Gutter, Drainage and Pedestrian Improvements.</t>
  </si>
  <si>
    <t>From Webb Rd to Willard Dr at SR-153</t>
  </si>
  <si>
    <t>State Funded (335316-S3-006)</t>
  </si>
  <si>
    <t>CARTA - Federal FY 06-08 JARC (5316)</t>
  </si>
  <si>
    <t>HSIP-339(8) (78016-3214-94)</t>
  </si>
  <si>
    <t>Project Involves: Right-of-Way/Utility Relocation/Signing/ Striping/Roadway Pavement/Roadway Fill Material/Paved Shoulder/Concrete Island.</t>
  </si>
  <si>
    <t>From Jones Cove Road to Wilhite Road (Phase 2)</t>
  </si>
  <si>
    <t>Corridor Study</t>
  </si>
  <si>
    <t>M09OAHQ_SW Photo Services</t>
  </si>
  <si>
    <t>HRRR-164(4) (67011-3221-94)</t>
  </si>
  <si>
    <t>Project involves earthwork, pavement removal, drainage, guardrail, signing and striping.</t>
  </si>
  <si>
    <t>Putnam County Line To Vine Ridge Road</t>
  </si>
  <si>
    <t>East Tennessee Human Resource Agency - Federal FY 06 JARC (5316)</t>
  </si>
  <si>
    <t>State Funded (335309-S3-011)</t>
  </si>
  <si>
    <t>Chattanooga Area Regional Transportation Authority - FY 06 Jarc Earmark</t>
  </si>
  <si>
    <t>State Funded (985317-S3-004)</t>
  </si>
  <si>
    <t>ETHRA - Federal FY 07 New Freedom Program</t>
  </si>
  <si>
    <t>Clean Transportation Public Education Program</t>
  </si>
  <si>
    <t>State Funded (13002-4274-04)</t>
  </si>
  <si>
    <t>M20OAHQ_C13SR_CGTUNOPS</t>
  </si>
  <si>
    <t>State Funded (13002-4270-04)</t>
  </si>
  <si>
    <t>M17OAHQ_C13SR_CGTUNOPS</t>
  </si>
  <si>
    <t>State Funded (90085-4166-04)</t>
  </si>
  <si>
    <t>90I00260021</t>
  </si>
  <si>
    <t>Bridge (Right Lanes) over SR-354 and Boones Creek, LM 6.82 in Johnson City</t>
  </si>
  <si>
    <t>STP-M-1900(35) (19LPLM-F3-126)</t>
  </si>
  <si>
    <t>Various Intersection Improvements County Wide</t>
  </si>
  <si>
    <t>STP-M-1900(34) (19LPLM-F3-124)</t>
  </si>
  <si>
    <t>HSIP-R00S(180) (72945-2480-94)</t>
  </si>
  <si>
    <t>Highwater Road at Norfolk Southern Railroad, LM 0.18 Near Dayton - Railroad Crossing Improvement, Section 130 Program Project - warning devices, signs, and pavement marking.</t>
  </si>
  <si>
    <t>Highwater Road at Norfolk Southern Railroad, LM 0.18 Near Dayton</t>
  </si>
  <si>
    <t>Highwater Rd</t>
  </si>
  <si>
    <t>Old Ashville Highway at Norfolk Southern  R/R, LM 1.810 in Newport.</t>
  </si>
  <si>
    <t>Chickamauga Avenue at Norfolk Southern Railroad, LM 0.47 in Knoxville</t>
  </si>
  <si>
    <t>PROFESSIONAL ENGINEERING AND/OR TECHNICAL SERVICES FOR VARIOUS PROJECTS</t>
  </si>
  <si>
    <t>DELTA REGION SIGN MANAGEMENT SYSTEM</t>
  </si>
  <si>
    <t>BR-STP-224(14) (55017-3209-94)</t>
  </si>
  <si>
    <t>55S80850009</t>
  </si>
  <si>
    <t>Bridge over Graham Creek LM, 10.61</t>
  </si>
  <si>
    <t>State Funded (97108-0608-04)</t>
  </si>
  <si>
    <t>Alliance Sport Marketing</t>
  </si>
  <si>
    <t>State Funded (94999-3603-04)</t>
  </si>
  <si>
    <t>NS County MTCE HDQTRS</t>
  </si>
  <si>
    <t>State Funded (98041-4125-04)</t>
  </si>
  <si>
    <t>Flood Assessment and Damages (Emergency response)</t>
  </si>
  <si>
    <t>Widen the route to a combination of a five (5) lane rural section, a five (5) lane curb and gutter section, and a three (3) lane typical section.</t>
  </si>
  <si>
    <t>From  Near the Perry County Line to north of I-40 (IA)</t>
  </si>
  <si>
    <t>Claudia Forrester</t>
  </si>
  <si>
    <t>From SR-20 (US-412) in Perry County to I-40 in Humphreys County</t>
  </si>
  <si>
    <t>Perry, Humphreys</t>
  </si>
  <si>
    <t>Manchester Bypass From SR-55 to SR-2 (US-41), Coffee County</t>
  </si>
  <si>
    <t>Agatha McCollum</t>
  </si>
  <si>
    <t>STP-M-8300(70) (83LPLM-F3-067)</t>
  </si>
  <si>
    <t>Extend Albert Gallatin Avenue from SR-174/N. Water Avenue intersection to new interchange onto SR-109 Road will address congestion occurring on SR-6 and provide alternative route to access SR-109 and SR-286</t>
  </si>
  <si>
    <t>Albert Gallatin Avenue/Hatten Track Road Extension, From SR-109 to SR-174</t>
  </si>
  <si>
    <t>06096</t>
  </si>
  <si>
    <t>HSIP-2823(4) (79060-3503-94)</t>
  </si>
  <si>
    <t>Intersection Improvements (Roundabout)</t>
  </si>
  <si>
    <t>New Allen Road, Intersection at Ridgemont Road, LM 6.19</t>
  </si>
  <si>
    <t>New Allen Road</t>
  </si>
  <si>
    <t>HSIP-9(76) (47013-3232-94)</t>
  </si>
  <si>
    <t>Intersection realignment includes pavement, ROW purchases, utility relocation</t>
  </si>
  <si>
    <t>Intersection at West Beaver Creek Drive (RSAR)</t>
  </si>
  <si>
    <t>State Funded (98RR08-S3-075)</t>
  </si>
  <si>
    <t>Tennessee Southern RR Auth Bridge Rehab, FY 07-08</t>
  </si>
  <si>
    <t>State Funded (98RR08-S3-073)</t>
  </si>
  <si>
    <t>Oak Ridge-Heritage RR Auth Bridge Rehab, FY 07-08</t>
  </si>
  <si>
    <t>State Funded (98RR08-S3-071)</t>
  </si>
  <si>
    <t>Northeast Tennessee RR Auth Bridge Rehab, FY 07-08</t>
  </si>
  <si>
    <t>State Funded (98RR08-S3-070)</t>
  </si>
  <si>
    <t>Nashville and Eastern Rail Auth BRidge Rehab, FY 07-08</t>
  </si>
  <si>
    <t>State Funded (63RR08-S3-006)</t>
  </si>
  <si>
    <t>Montgomery Co. Rail Service Auth Bridge Rehab, FY 07-08</t>
  </si>
  <si>
    <t>State Funded (33RR08-S3-005)</t>
  </si>
  <si>
    <t>Hamilton Co. RR Auth. Bridge Rehab, FY 07-08</t>
  </si>
  <si>
    <t>State Funded (98RR08-S3-069)</t>
  </si>
  <si>
    <t>Gibson Co. RR Auth. Bridge Rehab, FY 07-08</t>
  </si>
  <si>
    <t>State Funded (98RR08-S3-068)</t>
  </si>
  <si>
    <t>East Tennessee RR Auth. Bridge Rehab, FY 07-08</t>
  </si>
  <si>
    <t>State Funded (98RR08-S3-067)</t>
  </si>
  <si>
    <t>Cumberland Co. RR Auth. Bridge Rehab, FY 07-08</t>
  </si>
  <si>
    <t>State Funded (98RR08-S3-065)</t>
  </si>
  <si>
    <t>Carroll-Henry Co. RR Auth. Bridge Rehab, FY 07-08</t>
  </si>
  <si>
    <t>State Funded (47947-4128-04)</t>
  </si>
  <si>
    <t>Knoxville Landscaping on Interstates</t>
  </si>
  <si>
    <t>MATA - Rail Modernization</t>
  </si>
  <si>
    <t>State Funded (99)</t>
  </si>
  <si>
    <t>Incident Management</t>
  </si>
  <si>
    <t>State Funded (99106-3)</t>
  </si>
  <si>
    <t>Interstate Resurfacing</t>
  </si>
  <si>
    <t>Federal State Route Resurfacing</t>
  </si>
  <si>
    <t>State Funded (34LEGS-S3-002)</t>
  </si>
  <si>
    <t>Hancock County RTS - Special Legislative Appropriation</t>
  </si>
  <si>
    <t>State Funded (46455-3411-04)</t>
  </si>
  <si>
    <t>460A0550001</t>
  </si>
  <si>
    <t>BG A055-0.22, Timothy Branch Road over Doe Creek</t>
  </si>
  <si>
    <t>Timothy Branch Road</t>
  </si>
  <si>
    <t>State Funded (45455-3408-04)</t>
  </si>
  <si>
    <t>45F00290003</t>
  </si>
  <si>
    <t>45-2716-0.55, Old Andrew Johnson Highway over Norfolk Southern R/R</t>
  </si>
  <si>
    <t>02716</t>
  </si>
  <si>
    <t>Old Andrew Johnson Highway</t>
  </si>
  <si>
    <t>Feasibility Studies</t>
  </si>
  <si>
    <t>Tennessee River Tolling Feasibility Studies-E1290</t>
  </si>
  <si>
    <t>State Funded (475309-S3-009)</t>
  </si>
  <si>
    <t>5309 ETHRA Capital Assistance Grant</t>
  </si>
  <si>
    <t>At MM 449.8(Rockfall Mitigation)</t>
  </si>
  <si>
    <t>State Funded (475303-S3-009)</t>
  </si>
  <si>
    <t>Knoxville-Knox County Metropolitan Planning, FTA-5303</t>
  </si>
  <si>
    <t>Training for Tennessee Department of Transportation Workforce FY-2018-2020</t>
  </si>
  <si>
    <t>TAP-9409(166) (79LPLM-F3-253)</t>
  </si>
  <si>
    <t>Construction of a 10-foot wide trail from McLean Boulevard to a trailhead adjacent to Hollywood Avenue. Project also includes signage, fencing, pedestrian amenities and landscaping.</t>
  </si>
  <si>
    <t>Wolf River Greenway - Phase 4</t>
  </si>
  <si>
    <t>Accelerating Safety Activities Program for Leading Pedestrian Intervals and Yellow Intervals</t>
  </si>
  <si>
    <t>Safety and Traffic Operations Conference</t>
  </si>
  <si>
    <t>State Funded (79455-3408-04)</t>
  </si>
  <si>
    <t>79040150003</t>
  </si>
  <si>
    <t>BG 4015-2.22, Egypt-Central Road, Bridge over Branch</t>
  </si>
  <si>
    <t>4015</t>
  </si>
  <si>
    <t>Egypt-Central Road</t>
  </si>
  <si>
    <t>From SR-61 in Maynardsville to SR-32 (US 25E) in Tazewell.</t>
  </si>
  <si>
    <t>Union, Claiborne</t>
  </si>
  <si>
    <t>HPP-9109(142) (47LPLM-F3-052)</t>
  </si>
  <si>
    <t>HPP#4948 (TN 220) Make access improvements to the I-275 Business Park in Knoxville to improve north to south connections by extending Blackstock Ave from Fifth Ave to Bernard Ave and realign Marion St.</t>
  </si>
  <si>
    <t>Business Park Access Improvements to I-275</t>
  </si>
  <si>
    <t>State Funded (36455-3420-04)</t>
  </si>
  <si>
    <t>Hanley Ln ov Rogers CR, LM 0.05</t>
  </si>
  <si>
    <t>Hanley Lane</t>
  </si>
  <si>
    <t>State Funded (97107-0677-04)</t>
  </si>
  <si>
    <t>Tennessee Department of Safety</t>
  </si>
  <si>
    <t>4-lane extension of SR-186 (southern bypass) on new location</t>
  </si>
  <si>
    <t>From SR-1 (Airways Boulevard) to SR-5 (South Highland Avenue) in Jackson (IA)</t>
  </si>
  <si>
    <t>State Funded (98994-3633-04)</t>
  </si>
  <si>
    <t>Renovate 3 Construction Field Offices in Region 4</t>
  </si>
  <si>
    <t>0A017 Rocky Fork Road from I-24 to Old Nashville Highway</t>
  </si>
  <si>
    <t>0A017</t>
  </si>
  <si>
    <t>STP-28(36) (69001-3217-14)</t>
  </si>
  <si>
    <t>SR-111 AT STATIC</t>
  </si>
  <si>
    <t>State Funded (56455-3442-04)</t>
  </si>
  <si>
    <t>Phillips Hollow Road,  Bridge ov Branch, LM 0.17</t>
  </si>
  <si>
    <t>0B120</t>
  </si>
  <si>
    <t>Phillips Hollow Road</t>
  </si>
  <si>
    <t>State Funded (56455-3441-04)</t>
  </si>
  <si>
    <t>56-0B120-0.20, Br ov Bh</t>
  </si>
  <si>
    <t>State Funded (56455-3440-04)</t>
  </si>
  <si>
    <t>56-0B120-0.30, Br ov Leaths Bh</t>
  </si>
  <si>
    <t>State Funded (33947-4197-04)</t>
  </si>
  <si>
    <t>Hamilton County - FY07-08</t>
  </si>
  <si>
    <t>State Funded (43455-3428-04)</t>
  </si>
  <si>
    <t>430A0660001</t>
  </si>
  <si>
    <t>43-0A066-0.25, Dry Creek Road Bridge over Dry Creek</t>
  </si>
  <si>
    <t>Dry Creek Road</t>
  </si>
  <si>
    <t>State Funded (43455-3425-04)</t>
  </si>
  <si>
    <t>430A2540001</t>
  </si>
  <si>
    <t>43-0A254-5.20, East Blue Creek Road Bridge over Blue Creek</t>
  </si>
  <si>
    <t>East Blue Creek Road</t>
  </si>
  <si>
    <t>State Funded (43455-3424-04)</t>
  </si>
  <si>
    <t>430A2540003</t>
  </si>
  <si>
    <t>BG A254-4.26, East Blue Creek Road Bridge over Blue Creek</t>
  </si>
  <si>
    <t>White Station Road At Norfolk Southern Railroad, LM 5.18 in Memphis</t>
  </si>
  <si>
    <t>John Onofua</t>
  </si>
  <si>
    <t>STP-9109(173) (47LPLM-F3-092)</t>
  </si>
  <si>
    <t>Roadway streetscape improvements and utility relocations along Sevier Ave and will include a new roundabout constructed at the intersection of Foggy Bottom; Sevier Ave; Island Home Road.</t>
  </si>
  <si>
    <t>Blount/Sevier Road Corridor Improvements</t>
  </si>
  <si>
    <t>03783</t>
  </si>
  <si>
    <t>State Funded (82956-4268-04)</t>
  </si>
  <si>
    <t>Kingsport City Contract - SR-93</t>
  </si>
  <si>
    <t>Environmental Review</t>
  </si>
  <si>
    <t>Environmental Review of RSAR, R/R's, etc.</t>
  </si>
  <si>
    <t>Biofuels Green Island Project</t>
  </si>
  <si>
    <t>Widening to 3-ln. 1 through lane in each direction and 1 through lane in altering directions</t>
  </si>
  <si>
    <t>From SR-12 to I-24 (Spot Improvements - TPR Option 4) (IA)</t>
  </si>
  <si>
    <t>STP-22(58) (39004-3226-14)</t>
  </si>
  <si>
    <t>Intersection at Wilson Street in Lexington</t>
  </si>
  <si>
    <t>5309 MATA Capital Assistance Grant to help fund renovation to the fixed guideway in Memphis.</t>
  </si>
  <si>
    <t>Susan Gaines</t>
  </si>
  <si>
    <t>STP-30(91) (72005-3221-14)</t>
  </si>
  <si>
    <t>Widen from 2 Lanes to 3 Lanes</t>
  </si>
  <si>
    <t>(Old Washington Hwy.) From Near Sky Drive to West of the Tennessee River Bridge (IA)</t>
  </si>
  <si>
    <t>STP-30(90) (72005-3220-14)</t>
  </si>
  <si>
    <t>Widen from 2 Lanes to 3 Lanes.</t>
  </si>
  <si>
    <t>(Old Washington Hwy.) From Near SR-29 (US-27) to West of New Union Rd. / White Oak Rd(IA)</t>
  </si>
  <si>
    <t>HSIP-30(70) (72004-3232-94)</t>
  </si>
  <si>
    <t>SR-30, From West of New Union Rd./White Oak Rd. to Sky Dr. (EPD/PHASE 2) - Safety - Widen</t>
  </si>
  <si>
    <t>From West of New Union Road/White Oak Road to Sky Drive (EPD/PHASE 2)</t>
  </si>
  <si>
    <t>STP-30(50) (72005-3220-14)</t>
  </si>
  <si>
    <t>Widen existing 2 lane to a 3 lane facility with horizontal and vertical curvature improvements, intersection improvements, additional left turn lanes</t>
  </si>
  <si>
    <t>From SR-29(US-27) to West of the Tennessee River Bridge (IA)</t>
  </si>
  <si>
    <t>Intermodal Transportation Center</t>
  </si>
  <si>
    <t>Will address critical issues affecting the planning, design and operation of the nation's intermodal freight transportation system with an emphasis on the water, rail, air and highway freight network of the state of Tennessee and the lower Miss. River delta region.</t>
  </si>
  <si>
    <t>Center for Advanced Intermodal Technologies at the University of Memphis</t>
  </si>
  <si>
    <t>State Funded (75946-3451-04)</t>
  </si>
  <si>
    <t>Temporary Access Road serving Barrett Firearms Manufacturing, Inc in Christiana</t>
  </si>
  <si>
    <t>State Funded (24001-4145-04)</t>
  </si>
  <si>
    <t>24I0040017, 24I0040018</t>
  </si>
  <si>
    <t>Bridges over Wilder Creek, LM 7.49</t>
  </si>
  <si>
    <t>State Funded (24946-4202-04)</t>
  </si>
  <si>
    <t>24I00400019, 24I00400033, 24S81080005</t>
  </si>
  <si>
    <t>SR-222, Br. ov. I-40, LM 7.75; SR-59, Br. ov. I-40, LM 3.37; SR-195, Br. ov. Branch, LM 4.47</t>
  </si>
  <si>
    <t>Rockfall Mitigation Program</t>
  </si>
  <si>
    <t>State Funded (98046-4271-04)</t>
  </si>
  <si>
    <t>Various State Routes (Painted Pavement Marking)</t>
  </si>
  <si>
    <t>State Funded (98046-4270-04)</t>
  </si>
  <si>
    <t>State Funded (98038-4149-04)</t>
  </si>
  <si>
    <t>Various Interstate and State Routes (Painted Pavement Marking)</t>
  </si>
  <si>
    <t>State Funded (98038-4148-04)</t>
  </si>
  <si>
    <t>Interchange lighting at exit 280 ( Hwy 56) off I-40</t>
  </si>
  <si>
    <t>State Funded (98016-4154-04)</t>
  </si>
  <si>
    <t>Henley St. on ramp to I-275N and I-40E @ I-81N (Overhead Sign Structure Repair)</t>
  </si>
  <si>
    <t>State Funded (33RMOD-S3-004)</t>
  </si>
  <si>
    <t>CARTA TO ADD/REPLACE BUSES TO FLEET</t>
  </si>
  <si>
    <t>BR-NH-14(46) (79022-3227-94)</t>
  </si>
  <si>
    <t>79SR0140006</t>
  </si>
  <si>
    <t>Bridge over CNIC R/R and Nonconnah Creek, LM 7.13 SBL</t>
  </si>
  <si>
    <t>CM/STP-M-NH-9307(13) (83LPD1-F3-003)</t>
  </si>
  <si>
    <t>Connect, synchronize and other wise upgrade traffic signals on Main Street, New Shackle Island Road, Indian Lake Blvd and other locations</t>
  </si>
  <si>
    <t>W City Limits to E City Limits; SR-258, SR-6 to N City Limits</t>
  </si>
  <si>
    <t>State Funded (98016-4152-04)</t>
  </si>
  <si>
    <t>SR-1 in Kingsport to N.C. SL</t>
  </si>
  <si>
    <t>State Funded (35555-0717-04)</t>
  </si>
  <si>
    <t>Bolivar - Land Acquisition - 9 Acres</t>
  </si>
  <si>
    <t>STP-M-9409(226) (79LPLM-F3-561)</t>
  </si>
  <si>
    <t>Creation of 418 feet of stream length through removal of concrete in an existing, lined channel. Will be returned to natural state via installation of turf reinforcement matting, seeding and planting trees. Project will be completed due to TDEC-required stream mitigation for Holmes Road widening project to the south.</t>
  </si>
  <si>
    <t>Audubon Stream Mitigation</t>
  </si>
  <si>
    <t>STP-M-9409(99) (79LPD1-F3-020)</t>
  </si>
  <si>
    <t>Construct a 7 lane major arterial from Malone to Lamar from the existing 2 lane road. Will also include sidewalk improvements, crosswalks, bike facilities, curb ramps and modern traffic signals with camera detection and emergency vehicle preemption.</t>
  </si>
  <si>
    <t>Holmes Road, From Malone Road to SR-4 (US-78), Lamar Avenue in Memphis</t>
  </si>
  <si>
    <t>REGION 2 IMPROVEMENTS</t>
  </si>
  <si>
    <t>DEM-R-9409(172) (79961-3520-54)</t>
  </si>
  <si>
    <t>Railroad safety improvements to Court Avenue, Monroe Avenue and Union Avenue. Project includes ADA upgrades for pedestrians, signage, pedestrian signals and crossing surface.</t>
  </si>
  <si>
    <t>Cobblestone Landing Railroad Pedestrian Improvements</t>
  </si>
  <si>
    <t>RSAR Wal- Mart Shopping Center Entrance</t>
  </si>
  <si>
    <t>State Funded (98016-4150-04)</t>
  </si>
  <si>
    <t>Various Interstate and State Routes (Snow and Ice Removal)</t>
  </si>
  <si>
    <t>State Funded (33RR07-S3-003)</t>
  </si>
  <si>
    <t>Hamilton Co RR Auth, Track Rehab, FY 06-07</t>
  </si>
  <si>
    <t>State Funded (98RR07-S3-018)</t>
  </si>
  <si>
    <t>Cumberland Co RR Auth, Track Rehab, FY 06-07</t>
  </si>
  <si>
    <t>State Funded (98RR07-S3-012)</t>
  </si>
  <si>
    <t>Tennessee Southern RR Auth, Bridge Rehab, FY 06-07</t>
  </si>
  <si>
    <t>State Funded (98RR07-S3-007)</t>
  </si>
  <si>
    <t>Nashville &amp; Eastern RR Auth, Bridge Rehab, FY 06-07</t>
  </si>
  <si>
    <t>State Funded (63RR07-S3-002)</t>
  </si>
  <si>
    <t>Montgomery Co Rail Serv Auth, Bridge Rehab, FY 06-07</t>
  </si>
  <si>
    <t>State Funded (33RR07-S3-002)</t>
  </si>
  <si>
    <t>Hamilton Co RR Auth, Bridge Rehab, FY 06-07</t>
  </si>
  <si>
    <t>State Funded (98RR07-S3-003)</t>
  </si>
  <si>
    <t>Cheatham Co RR Auth, Bridge Rehab, FY 06-07</t>
  </si>
  <si>
    <t>State Funded (98RR07-S3-002)</t>
  </si>
  <si>
    <t>Carroll-Henry Co RR Auth, Bridge Rehab, FY 06-07</t>
  </si>
  <si>
    <t>State Funded (57951-4181-04)</t>
  </si>
  <si>
    <t>Jackson City Contract - I</t>
  </si>
  <si>
    <t>State Funded (57951-4178-04)</t>
  </si>
  <si>
    <t>Goodlett Street At Norfolk-Southern Railroad, LM 5.10 In Memphis</t>
  </si>
  <si>
    <t>Waterways Assessment Study</t>
  </si>
  <si>
    <t>Active equipment install &amp; upgrade</t>
  </si>
  <si>
    <t>Church Street at Illinois Central Railroad, LM 9.39 in Millington</t>
  </si>
  <si>
    <t>HSIP-R-5182(10) (79044-2510-94)</t>
  </si>
  <si>
    <t>Castalia Street, at BNSF Railway, LM 0.46 In Memphis - Signs,Lights, Pavement Markings, Paving, Gates, Electronic Bell, Guardrail</t>
  </si>
  <si>
    <t>Castalia Street at BNSF Railway, LM 0.46 In Memphis</t>
  </si>
  <si>
    <t>05182</t>
  </si>
  <si>
    <t>Castalia Street</t>
  </si>
  <si>
    <t>State Funded (95950-4272-04)</t>
  </si>
  <si>
    <t>Lebanon City Contract - SR</t>
  </si>
  <si>
    <t>Cedar Lane At CSX Railroad, Lm 0.65 Near Vonore</t>
  </si>
  <si>
    <t>State Funded (79903-4124-04)</t>
  </si>
  <si>
    <t>79I00400001</t>
  </si>
  <si>
    <t>State Funded (79903-4121-04)</t>
  </si>
  <si>
    <t>79I00400001, 79I00400141, 79I00400143, 79I00400145, 79I00400147, 79I00400149</t>
  </si>
  <si>
    <t>Bridge over Mississippi River and 5 Bridges over Wolf River, Various Ramps, City Streets and Railroad, LM 0.00 to LM 0.79 in Memphis</t>
  </si>
  <si>
    <t>State Funded (99107-3682-04)</t>
  </si>
  <si>
    <t>Waterways Projects FY-05/06</t>
  </si>
  <si>
    <t>STP-M-106(36) (94LPLM-F3-075)</t>
  </si>
  <si>
    <t>Realign intersection to create a 90 degree alignment, with turn lanes of appropriate stacking length on both roadways.  Relocate existing signal.</t>
  </si>
  <si>
    <t>(Hillsboro Road), Intersection at SR-46(Old Hillsboro Road)</t>
  </si>
  <si>
    <t>Glenda Tyus</t>
  </si>
  <si>
    <t>Modify interchange in Memphis</t>
  </si>
  <si>
    <t>Interchange at Airways Blvd (IA)</t>
  </si>
  <si>
    <t>SR-71 Chapman Hwy from Henley Street Bridge to the intersection at SR-338 in Sevier County</t>
  </si>
  <si>
    <t>State Funded (99FAM1-S3-019)</t>
  </si>
  <si>
    <t>Delta Human Resource Agency - Families First FY 07
Transportation services in Fayette, Lauderdale, Shelby and Tipton Counties.</t>
  </si>
  <si>
    <t>Sherri_OLD Carroll</t>
  </si>
  <si>
    <t>State Funded (99FAM1-S3-012)</t>
  </si>
  <si>
    <t>East Tennessee Human Resource Agency - Families First FY 07
Transportation services to Families First participants in Anderson, Blount, Campbell, Claiborne, Cocke, Grainger, Hamblen, Jefferson, Loudon, Monroem, Morgan, Roane, Scott, Sevier, Union</t>
  </si>
  <si>
    <t>STP-49(26) (11008-3223-14)</t>
  </si>
  <si>
    <t>Intersection Modification</t>
  </si>
  <si>
    <t>Intersection at Old Clarksville Pike</t>
  </si>
  <si>
    <t>SR049</t>
  </si>
  <si>
    <t>STP/HIP-M-332(9) (47033-3223-54)</t>
  </si>
  <si>
    <t>Widen roadway, curb and gutter, sidewalks and bike lanes. New Termini: Concord Rd (SR-332) from north of Turkey Crk Rd to Northshore Dr and revised length (0.93 miles).</t>
  </si>
  <si>
    <t>(Concord Road), Turkey Creek to Northshore Drive</t>
  </si>
  <si>
    <t>Widen to three lanes</t>
  </si>
  <si>
    <t>From North of Banner Roslin Road to the 4 Lane section North of Grimsley</t>
  </si>
  <si>
    <t>Widen to Three Lanes</t>
  </si>
  <si>
    <t>From near Kilby Road to North of Banner Roslin Road</t>
  </si>
  <si>
    <t>STP/NH-28(44) (25001-3297-14)</t>
  </si>
  <si>
    <t>Widen from existing 2 lane to a 3 lane facility.</t>
  </si>
  <si>
    <t>(South York Highway), From Near Little Road to North of Kilby Road (IA)</t>
  </si>
  <si>
    <t>WIDEN TO 3 12' LANES WITH A 12' CENTER TURN LANE AND  6' PAVED SHOULDERS.</t>
  </si>
  <si>
    <t>From SR-62 at Clarkrange to 3.0 Miles North of Grimsley</t>
  </si>
  <si>
    <t>84014730007</t>
  </si>
  <si>
    <t>Old Memphis Rd., Bridge over Branch, LM 2.72 (IA)</t>
  </si>
  <si>
    <t>Old Memphis Road</t>
  </si>
  <si>
    <t>BRZ-910(10) (43029-3409-94)</t>
  </si>
  <si>
    <t>430A3160001</t>
  </si>
  <si>
    <t>Bakerville Road, Bridge over Duck River, LM 15.71 (IA)</t>
  </si>
  <si>
    <t>Bakerville Rd.</t>
  </si>
  <si>
    <t>390A2640001</t>
  </si>
  <si>
    <t>Belton Robinson Rd., Bridge over Beech River, LM 1.825 (IA)</t>
  </si>
  <si>
    <t>Belton Robinson Road</t>
  </si>
  <si>
    <t>280A2960001</t>
  </si>
  <si>
    <t>Tunnel Hill Road, Bridge over CSX Railroad, LM 0.63 (IA)</t>
  </si>
  <si>
    <t>A296</t>
  </si>
  <si>
    <t>Tunnel Hill Rd.</t>
  </si>
  <si>
    <t>270A7380001</t>
  </si>
  <si>
    <t>Esquire Hunt Rd., Bridge over Branch of Barnett Branch, LM 2.05 (IA)</t>
  </si>
  <si>
    <t>0A738</t>
  </si>
  <si>
    <t>Esquire Hunt Road</t>
  </si>
  <si>
    <t>State Funded (27SAB1-S3-010)</t>
  </si>
  <si>
    <t>270A7150001</t>
  </si>
  <si>
    <t>Paul Price Road, Bridge over Wallsmith Branch, LM 1.13 (IA)</t>
  </si>
  <si>
    <t>0A715</t>
  </si>
  <si>
    <t>Paul Price Road</t>
  </si>
  <si>
    <t>State Funded (23SAB1-S3-005)</t>
  </si>
  <si>
    <t>230A6160001</t>
  </si>
  <si>
    <t>Lovejoy Road, Bridge over Drainage Ditch, 1.00 (IA)</t>
  </si>
  <si>
    <t>0A616</t>
  </si>
  <si>
    <t>Lovejoy Rd.</t>
  </si>
  <si>
    <t>BHZ-9312(80) (19960-3521-94)</t>
  </si>
  <si>
    <t>190D8960001</t>
  </si>
  <si>
    <t>Hillwood Boulevard, Bridge over CSX R/R &amp; Richland Creek, LM 0.09 - Bridge Rehabilitation</t>
  </si>
  <si>
    <t>Hillwood Boulevard, Bridge over CSX R/R &amp; Richland Creek, LM 0.09</t>
  </si>
  <si>
    <t>05501</t>
  </si>
  <si>
    <t>Hillwood Blvd.</t>
  </si>
  <si>
    <t>160A4090005</t>
  </si>
  <si>
    <t>Norton Branch Rd., Bridge over Norton Branch, LM 0.81 (IA)</t>
  </si>
  <si>
    <t>Norton Branch Rd.</t>
  </si>
  <si>
    <t>06022650009</t>
  </si>
  <si>
    <t>Chatata Valley Rd., Bridge over Chatata Creek, LM 5.42 (IA)</t>
  </si>
  <si>
    <t>02265</t>
  </si>
  <si>
    <t>Chatata Valley Rd.</t>
  </si>
  <si>
    <t>(Apison Pike), From I-75 to SR-321(Ooltewah Ringgold Rd)</t>
  </si>
  <si>
    <t>Widen existing 2 (10 ft) lanes to 2 (12 ft) lanes</t>
  </si>
  <si>
    <t>From SR-34 in Bulls Gap to South of Speedwell Rd/Old Hwy 66 (IA)</t>
  </si>
  <si>
    <t>NH-I-098-3(29) (19014-3176-44, 98303-3138-44)</t>
  </si>
  <si>
    <t>Nashville ITS System Maintenance (2019-2021)</t>
  </si>
  <si>
    <t>State Funded (195316-S3-002)</t>
  </si>
  <si>
    <t>MTA</t>
  </si>
  <si>
    <t>Bill Hayes</t>
  </si>
  <si>
    <t>State Funded (333037-S3-002)</t>
  </si>
  <si>
    <t>CARTA</t>
  </si>
  <si>
    <t>From SR-177(Germantown Road) to East of Canada Road (IA)</t>
  </si>
  <si>
    <t>State Funded (335303-S3-003)</t>
  </si>
  <si>
    <t>Chattanooga MPO Award Unobligated Carryover Funds for a Marketing Study.  Year 13</t>
  </si>
  <si>
    <t>Drew Daruka</t>
  </si>
  <si>
    <t>State Funded (905303-S3-003)</t>
  </si>
  <si>
    <t>Unobligated carryover funds award to Johnson City for alternative transit study.</t>
  </si>
  <si>
    <t>RSAR SR-48 and SR-100 in Hickman and Williamson Counties Begin SR-48 L.M. 13.59 (Duck River Bridge in Centerville) in Hickman County End: SR-100 L.M. 0.70 (I-840) in Williamson County</t>
  </si>
  <si>
    <t>Hickman, Williamson</t>
  </si>
  <si>
    <t>State Funded (28953-4244-04)</t>
  </si>
  <si>
    <t>Pulaski City Contract - SR</t>
  </si>
  <si>
    <t>State Funded (28953-4242-04)</t>
  </si>
  <si>
    <t>Pulaski City Contract - SR (FY06-07)</t>
  </si>
  <si>
    <t>New Construction-Access Controlled, 4 Ln median divided bypass for the city of Greenville</t>
  </si>
  <si>
    <t>(Greeneville Bypass); From US-11E, West of Greeneville to US-11E, East of Greeneville (EPD) (IA)</t>
  </si>
  <si>
    <t>Spot Safety Improvement Program</t>
  </si>
  <si>
    <t>HPP/STP/M/NH-311(28) (06007-3241-14, 06007-3243-54)</t>
  </si>
  <si>
    <t>Interchange Between I-75(Exit 20) and SR-2(US-11) in Cleveland</t>
  </si>
  <si>
    <t>APD/NH-52(48) (67002-3233-64, 67002-3235-14)</t>
  </si>
  <si>
    <t>SR-52 (Corridor "J"), From Near Oakley-Allons Road to SR-111 - Widen</t>
  </si>
  <si>
    <t>(Corridor J ), Near Oakley-Allons Road to SR-111</t>
  </si>
  <si>
    <t>PSB-I-75-3(144) (07100-3118-94)</t>
  </si>
  <si>
    <t>Southbound Lane at Log Mile 12.46</t>
  </si>
  <si>
    <t>State Funded (23001-4174-04)</t>
  </si>
  <si>
    <t>add scour protection at the piers</t>
  </si>
  <si>
    <t>STP-M-9409(96) (79LPD1-F3-014)</t>
  </si>
  <si>
    <t>Widen the interchange to significantly improve through traffic flow, left turnings and the safe movement of traffic on Winchester.</t>
  </si>
  <si>
    <t>Winchester Drive, Interchange At Perkins Road  in Memphis</t>
  </si>
  <si>
    <t>State Funded (335309-S3-002)</t>
  </si>
  <si>
    <t>5309 Captal grant for CARTA FY04</t>
  </si>
  <si>
    <t>Consultant Engineering Services to Assist Section 130 Program.</t>
  </si>
  <si>
    <t>Operate and Maintain On-site Gaging Stations (Oct 2015 - Sept 2020)</t>
  </si>
  <si>
    <t>Flood Investigation and Operation of Crest Stage Gages (Oct 2015 - Sept 2020)</t>
  </si>
  <si>
    <t>State Funded (63800-9657-04)</t>
  </si>
  <si>
    <t>Montgomery R/R Auth Bridge Rehab FY05/06</t>
  </si>
  <si>
    <t>State Funded (33800-9622-04)</t>
  </si>
  <si>
    <t>Hamilton R/R Auth Bridge Rehab FY05/06</t>
  </si>
  <si>
    <t>State Funded (98814-9628-04)</t>
  </si>
  <si>
    <t>Gibson R/R Auth Bridge Rehab FY05/06</t>
  </si>
  <si>
    <t>State Funded (98814-9626-04)</t>
  </si>
  <si>
    <t>West TN R/R Auth Bridge Rehab FY05/06</t>
  </si>
  <si>
    <t>State Funded (98823-9638-04)</t>
  </si>
  <si>
    <t>Cheatham/Davidson R/R Auth Track Rehab FY05/06</t>
  </si>
  <si>
    <t>State Funded (98823-9632-04)</t>
  </si>
  <si>
    <t>South Central TN R/R Auth Bridge Rehab FY05/06</t>
  </si>
  <si>
    <t>State Funded (98812-9644-04)</t>
  </si>
  <si>
    <t>Northeast TN R/R Auth Track Rehab FY05/06</t>
  </si>
  <si>
    <t>State Funded (98801-9665-04)</t>
  </si>
  <si>
    <t>Oak-Ridge Heritage R/R Auth Track Rehab FY05/06</t>
  </si>
  <si>
    <t>State Funded (98801-9662-04)</t>
  </si>
  <si>
    <t>Oak-Ridge Heritage R/R Auth Bridge Rehab FY05/06</t>
  </si>
  <si>
    <t>STP-M-9409(97) (79LPD1-F3-008)</t>
  </si>
  <si>
    <t>Construct 7 lane major arterial.  The bridge over I-55 has already been constructed to 7 lanes by TDOT.</t>
  </si>
  <si>
    <t>Holmes Road, From Mill Branch Road to Tchulahoma Road</t>
  </si>
  <si>
    <t>Holmes Road</t>
  </si>
  <si>
    <t>STP-M-9409(107) (79LPLM-F3-034)</t>
  </si>
  <si>
    <t>Relocation and widening to provide 4 lanes with ROW for 6 lanes.  Bike/ped access will be determined in design phase.</t>
  </si>
  <si>
    <t>Canada Road, From I-40 to SR-1(US-70) in Lakeland</t>
  </si>
  <si>
    <t>Canada Road</t>
  </si>
  <si>
    <t>State Funded (83012-3211-04)</t>
  </si>
  <si>
    <t>Near Kirby Drive in Portland (Drainage Adjustments)</t>
  </si>
  <si>
    <t>STP-99(39) (75013-3252-14)</t>
  </si>
  <si>
    <t>Widen from 2 to 5 lanes; includes 2 travel lanes in each direction and a continuous center turn lane. This project is a continuation of 104004.00 which runs from Cason Lane to SR-96 (Old Fort Parkway)</t>
  </si>
  <si>
    <t>(New Salem Highway), From West of Veterans Parkway(SW Loop) to Cason Lane in Murfreesboro (IA)</t>
  </si>
  <si>
    <t>MEDIA MARKETING THE TOMBRAS GROUP</t>
  </si>
  <si>
    <t>Green Island Biofuel Corridor Program</t>
  </si>
  <si>
    <t>DUI-FY06(11) (32945-0080-94)</t>
  </si>
  <si>
    <t>Hispanic Driver Safety Coalition - Morristown Police Department</t>
  </si>
  <si>
    <t>State Funded (03001-4182-04)</t>
  </si>
  <si>
    <t>I-40 RA-Development Cost to Connect to Public Sewer</t>
  </si>
  <si>
    <t>SB-12TN(3) (62945-3092-94)</t>
  </si>
  <si>
    <t>Cherohala Skyway Interpretation and Signs</t>
  </si>
  <si>
    <t>Tennessee River Trail Scenic Byway Bike and Pedestrian Master Plan</t>
  </si>
  <si>
    <t>Tennessee River Trail Scenic Byway - Gateway Development Feasibility Study</t>
  </si>
  <si>
    <t>SB-10TN(2) (99109-3044-94)</t>
  </si>
  <si>
    <t>Tennessee River Trail Scenic Byway - Wayfinding Initiative</t>
  </si>
  <si>
    <t>TRTA Interpretative Information Project- Audio CD/Brochere</t>
  </si>
  <si>
    <t>Region 3, Region 4</t>
  </si>
  <si>
    <t>State Funded (97072-0603-04)</t>
  </si>
  <si>
    <t>RHEA COUNTY SHERIFF'S DEPARTMENT</t>
  </si>
  <si>
    <t>State Funded (99109-4139-04)</t>
  </si>
  <si>
    <t>M12-20OAHQ_SWISR_INM8SW (Inmate Labor Contract with TDOC)</t>
  </si>
  <si>
    <t>State Funded (99107-4148-04)</t>
  </si>
  <si>
    <t>Statewide Inmate Labor Contract with TDOC</t>
  </si>
  <si>
    <t>NH-109(43) (83012-3213-14)</t>
  </si>
  <si>
    <t>(Portland Bypass), from existing SR-109, south of Portland, to SR-52, west of Portland (IA)</t>
  </si>
  <si>
    <t>(Portland Bypass), from SR-52, west of Portland, to existing SR-109, north of Portland (IA)</t>
  </si>
  <si>
    <t>State Funded (99800-9670-04)</t>
  </si>
  <si>
    <t>TEF Adjusted needs - Water - FY 2016-2017</t>
  </si>
  <si>
    <t>STP-M-1(276) (47009-3293-54)</t>
  </si>
  <si>
    <t>Adding a center turn lane, widening the bridge over Little Turkey Creek, updating traffic signal</t>
  </si>
  <si>
    <t>Intersection at Everett Road in Farragut</t>
  </si>
  <si>
    <t>State Funded (75946-4239-04)</t>
  </si>
  <si>
    <t>Rutherford County Contract - SR</t>
  </si>
  <si>
    <t>State Funded (72950-4242-04)</t>
  </si>
  <si>
    <t>Dayton City Contract - SR (FY07-08)</t>
  </si>
  <si>
    <t>State Funded (72950-4241-04)</t>
  </si>
  <si>
    <t>Dayton City Contract - SR</t>
  </si>
  <si>
    <t>BH-I-40-1(326) (79903-3107-94)</t>
  </si>
  <si>
    <t>I-40, Bridge over Mississippi River (Seismic Retrofit Phase 8)-Miscellaneous Improvements</t>
  </si>
  <si>
    <t>Bridge over Mississippi River (Seismic Retrofit Phase 8)</t>
  </si>
  <si>
    <t>State Funded (61004-4212-04)</t>
  </si>
  <si>
    <t>61SR0680001</t>
  </si>
  <si>
    <t>Bridge over Tennessee River, LM 3.10</t>
  </si>
  <si>
    <t>Meigs, Rhea</t>
  </si>
  <si>
    <t>Region 3 Improvements</t>
  </si>
  <si>
    <t>HPP-9315(8) (75022-3205-94)</t>
  </si>
  <si>
    <t>(Sam Ridley Parkway) at SR-1(US-41/70S) in Smyrna</t>
  </si>
  <si>
    <t>Statewide Studies &amp; Functional Design</t>
  </si>
  <si>
    <t>State Funded (90953-4118-04)</t>
  </si>
  <si>
    <t>Johnson City - City Contract; I</t>
  </si>
  <si>
    <t>2006 AWOS MAINTENANCE</t>
  </si>
  <si>
    <t>State Funded (82953-4217-04)</t>
  </si>
  <si>
    <t>Bristol City Contract - SR</t>
  </si>
  <si>
    <t>State Funded (78951-4223-04)</t>
  </si>
  <si>
    <t>Pigeon Forge City Contract - SR</t>
  </si>
  <si>
    <t>State Funded (78951-4222-04)</t>
  </si>
  <si>
    <t>State Funded (78952-4226-04)</t>
  </si>
  <si>
    <t>Sevierville City Contract - SR</t>
  </si>
  <si>
    <t>State Funded (90953-4115-04)</t>
  </si>
  <si>
    <t>Johnson City, City Contract - I</t>
  </si>
  <si>
    <t>State Funded (15950-4539-04)</t>
  </si>
  <si>
    <t>Newport City Contract - SR</t>
  </si>
  <si>
    <t>State Funded (33947-4190-04)</t>
  </si>
  <si>
    <t>Hamilton County Contract - I and SR</t>
  </si>
  <si>
    <t>State Funded (86950-4218-04)</t>
  </si>
  <si>
    <t>Erwin City Contract - SR</t>
  </si>
  <si>
    <t>State Funded (86950-4216-04)</t>
  </si>
  <si>
    <t>State Funded (06952-4209-04)</t>
  </si>
  <si>
    <t>Cleveland City Contract - SR</t>
  </si>
  <si>
    <t>State Funded (79960-4175-04)</t>
  </si>
  <si>
    <t>Memphis City Contract - SR (Interstates)</t>
  </si>
  <si>
    <t>State Funded (79960-4270-04)</t>
  </si>
  <si>
    <t>Memphis City Contract - SR (FY07-08)</t>
  </si>
  <si>
    <t>State Funded (79960-4264-04)</t>
  </si>
  <si>
    <t>Memphis City Contract - SR</t>
  </si>
  <si>
    <t>State Funded (57951-4282-04)</t>
  </si>
  <si>
    <t>Jackson City Contract - SR</t>
  </si>
  <si>
    <t>State Funded (57951-4279-04)</t>
  </si>
  <si>
    <t>State Funded (39950-4250-04)</t>
  </si>
  <si>
    <t>LEXINGTON CITY CONTRACT - SR</t>
  </si>
  <si>
    <t>State Funded (39950-4249-04)</t>
  </si>
  <si>
    <t>Lexington City Contract - SR</t>
  </si>
  <si>
    <t>State Funded (75951-4290-04)</t>
  </si>
  <si>
    <t>Murfreesboro City Contract - SR</t>
  </si>
  <si>
    <t>State Funded (31001-4172-04)</t>
  </si>
  <si>
    <t>Rest Areas Operations FY07/08</t>
  </si>
  <si>
    <t>State Funded (81015-4233-04)</t>
  </si>
  <si>
    <t>Ferry Boat Contract - Cumberland City - FY08</t>
  </si>
  <si>
    <t>State Funded (03001-4192-04)</t>
  </si>
  <si>
    <t>M12OAHQ_CO03I_RAOPS BENTON CO - EASTER SEALS</t>
  </si>
  <si>
    <t>State Funded (57201-4142-04)</t>
  </si>
  <si>
    <t>M12OAHQ_CO57I_RAOPS MADISON CO - MADISON HAYWOOD</t>
  </si>
  <si>
    <t>State Funded (57201-4136-04)</t>
  </si>
  <si>
    <t>M10OAHQ_CO57I_RAOPS MADISON CO - MADISON HAYWOOD</t>
  </si>
  <si>
    <t>State Funded (49131-4204-04)</t>
  </si>
  <si>
    <t>M12OAHQ_CO49SR_RAOPS LAUDERDALE CO - GOODWILL-MEMPHIS</t>
  </si>
  <si>
    <t>State Funded (45002-4149-04)</t>
  </si>
  <si>
    <t>Instrumentation and testing of load reactions (HDR Inc.)</t>
  </si>
  <si>
    <t>Bridge over French Broad River and Roundhouse Road (0A983), LM 14.68</t>
  </si>
  <si>
    <t>BR-I-40-8(139) (45002-3147-94)</t>
  </si>
  <si>
    <t>45I00400019</t>
  </si>
  <si>
    <t>Bridge over French Broad River, LM 14.70 (IA)</t>
  </si>
  <si>
    <t>State Funded (98MMS4-S3-001)</t>
  </si>
  <si>
    <t>MMS STOCKPILE PURCHASE - REGION 4</t>
  </si>
  <si>
    <t>State Funded (98MMS3-S3-001)</t>
  </si>
  <si>
    <t>MMS STOCKPILE PURCHASE - REGION 3</t>
  </si>
  <si>
    <t>State Funded (98MMS2-S3-001)</t>
  </si>
  <si>
    <t>MMS STOCKPILE PURCHASE - REGION 2</t>
  </si>
  <si>
    <t>State Funded (98MMS1-S3-001)</t>
  </si>
  <si>
    <t>MMS STOCKPILE PURCHASE - REGION 1</t>
  </si>
  <si>
    <t>From SR-106(Lewisburg Pike) to West of I-65</t>
  </si>
  <si>
    <t>SR-248</t>
  </si>
  <si>
    <t>From North of I-840 to SR-96 (Includes SR-248 - Gooose Creek Interchange)</t>
  </si>
  <si>
    <t>State Funded (18100-4141-04)</t>
  </si>
  <si>
    <t>M12OAHQ_CO18I_RAOPS CUMBERLAND CO - HILLTOPPERS</t>
  </si>
  <si>
    <t>150A2770001</t>
  </si>
  <si>
    <t>Sterling Rd., Bridge over Trail Fork Big Creek, LM 0.09 (IA)</t>
  </si>
  <si>
    <t>0A277</t>
  </si>
  <si>
    <t>Sterling Rd.</t>
  </si>
  <si>
    <t>150A2610001</t>
  </si>
  <si>
    <t>Toms Creek Rd., Bridge over Trail Fork Big Creek, LM 3.48 (IA)</t>
  </si>
  <si>
    <t>0A261</t>
  </si>
  <si>
    <t>Toms Creek Rd.</t>
  </si>
  <si>
    <t>State Funded (13SAB1-S3-013)</t>
  </si>
  <si>
    <t>130A4970001</t>
  </si>
  <si>
    <t>Academy Rd., Bridge over Davis Creek, LM 0.34 (IA)</t>
  </si>
  <si>
    <t>Academy Rd.</t>
  </si>
  <si>
    <t>STP-1(202) (03003-3230-14)</t>
  </si>
  <si>
    <t>Widen from 2 Lane to Five Lane Typical Section</t>
  </si>
  <si>
    <t>Camden ByPass to Tennessee River (IA)</t>
  </si>
  <si>
    <t>NH-11(81) (19028-3251-14)</t>
  </si>
  <si>
    <t>Reconstruct and widen from existing 2 lanes to 5 lanes</t>
  </si>
  <si>
    <t>North of Mill Creek to Near SR-254(Old Hickory Boulevard) (IA)</t>
  </si>
  <si>
    <t>NH-11(80) (19028-3250-14)</t>
  </si>
  <si>
    <t>(Nolensville Pike), From South of Burkitt Road to North of Mill Creek (IA)</t>
  </si>
  <si>
    <t>South of Burkitt Road to Near SR-254(Old Hickory Boulevard)</t>
  </si>
  <si>
    <t>STP-65(10) (74010-3231-14)</t>
  </si>
  <si>
    <t>Widen from 2-ln to 4-ln divided</t>
  </si>
  <si>
    <t>From Old Hwy 431 to Walling Road</t>
  </si>
  <si>
    <t>13SR0630005, 13SR0630007, 13SR0630009, 13SR0630013</t>
  </si>
  <si>
    <t>Widening from a super 2-lane to a 5 lane rural section</t>
  </si>
  <si>
    <t>Hall Lane to SR-32 (US-25E) in Harrogate</t>
  </si>
  <si>
    <t>STP/NH-63(9) (13005-3231-14)</t>
  </si>
  <si>
    <t>Widen 2-ln to 3-ln and construct shared use path</t>
  </si>
  <si>
    <t>From West of Old Town Creek to SR-32 (US-25E) (EPD) (IA)</t>
  </si>
  <si>
    <t>State Funded (33948-4270-04)</t>
  </si>
  <si>
    <t>M21LTHQ_C33SR_TUNLCLN Hamilton - McCallie, Bachman and Stringers Ridge - Tunnel Cleaning (FY21)</t>
  </si>
  <si>
    <t>State Funded (18100-4148-04)</t>
  </si>
  <si>
    <t>18I00400001, 18I00400002</t>
  </si>
  <si>
    <t>Bridges over SR-24 (US-70N), LM 0.24</t>
  </si>
  <si>
    <t>NH/STP-M-6(83) (94004-3230-14)</t>
  </si>
  <si>
    <t>Widen from 2 to 5 lanes, including curb and gutter, with a separated 10' multi-use path on the east side</t>
  </si>
  <si>
    <t>From South of SR-441(Moores Lane) to SR-253(Concord Road) in Brentwood</t>
  </si>
  <si>
    <t>State Funded (79026-4224-04)</t>
  </si>
  <si>
    <t>Bridge over CSX and CNIC R/R, LM 2.61 (Repair Bridge Beam Ends)</t>
  </si>
  <si>
    <t>State Funded (79026-4223-04)</t>
  </si>
  <si>
    <t>NH-098-1(19) (47954-3666-14)</t>
  </si>
  <si>
    <t>Knoxville ITS System Maintenance</t>
  </si>
  <si>
    <t>IM/NH-40-1(302) (24001-3144-44)</t>
  </si>
  <si>
    <t>Construct standard diamond interchange.</t>
  </si>
  <si>
    <t>Interchange at SR-196 (Hickory Withe Road)</t>
  </si>
  <si>
    <t>STP-EN-6(86) (19LPLM-F3-099)</t>
  </si>
  <si>
    <t>Entrances to Berry Hill Landscaping and Beautification</t>
  </si>
  <si>
    <t>(Franklin Pike), Near the Berry Hill City Limits (Roadscapes)</t>
  </si>
  <si>
    <t>STP-EN-9409(161) (79LPLM-F3-053)</t>
  </si>
  <si>
    <t>Installation of landscaping along Elvis Presley and Brooks Blvd intersecton with native trees</t>
  </si>
  <si>
    <t>SR-3 (Elvis Presley Blvd), Intersection at Brooks Road in Memphis (Roadscapes)</t>
  </si>
  <si>
    <t>STP-EN-FY05(17) (99107-3114-94, 99107-3181-94)</t>
  </si>
  <si>
    <t>Various Interstate &amp; State Routes - Gateways to Tennessee (Roadscapes)</t>
  </si>
  <si>
    <t>State Funded (19555-1009-04)</t>
  </si>
  <si>
    <t>Tune - South Ramp (Construction) SBG</t>
  </si>
  <si>
    <t>Construct a 3 Lane section from East of Cooks Valley Road to Harr Town Road, 2 Lane section from Harr Town Road to I-81</t>
  </si>
  <si>
    <t>(Memorial Blvd.), From East of Cooks Valley Road to I-81 in Kingsport (IA)</t>
  </si>
  <si>
    <t>Widen 2-ln to 4-ln, 5-ln and 3-ln</t>
  </si>
  <si>
    <t>From East Center Street in Kingsport to East of Cooks Valley Road (IA)</t>
  </si>
  <si>
    <t>East Center Street in Kingsport to I-81</t>
  </si>
  <si>
    <t>State Funded (75951-3682-04)</t>
  </si>
  <si>
    <t>Industrial Access Road serving General Mills</t>
  </si>
  <si>
    <t>State Funded (02500-4021-04)</t>
  </si>
  <si>
    <t>Litter Grant FY2020/21</t>
  </si>
  <si>
    <t>State Funded (03500-4021-04)</t>
  </si>
  <si>
    <t>State Funded (09500-4021-04)</t>
  </si>
  <si>
    <t>State Funded (11500-4021-04)</t>
  </si>
  <si>
    <t>State Funded (12500-4021-04)</t>
  </si>
  <si>
    <t>State Funded (17500-4021-04)</t>
  </si>
  <si>
    <t>State Funded (19500-4021-04)</t>
  </si>
  <si>
    <t>State Funded (20500-4021-04)</t>
  </si>
  <si>
    <t>State Funded (22500-4021-04)</t>
  </si>
  <si>
    <t>State Funded (23500-4021-04)</t>
  </si>
  <si>
    <t>State Funded (24500-4021-04)</t>
  </si>
  <si>
    <t>State Funded (27500-4021-04)</t>
  </si>
  <si>
    <t>State Funded (28500-4021-04)</t>
  </si>
  <si>
    <t>State Funded (35500-4021-04)</t>
  </si>
  <si>
    <t>State Funded (36500-4021-04)</t>
  </si>
  <si>
    <t>State Funded (38500-4021-04)</t>
  </si>
  <si>
    <t>State Funded (39500-4021-04)</t>
  </si>
  <si>
    <t>State Funded (40500-4021-04)</t>
  </si>
  <si>
    <t>State Funded (41500-4021-04)</t>
  </si>
  <si>
    <t>State Funded (42500-4021-04)</t>
  </si>
  <si>
    <t>State Funded (43500-4021-04)</t>
  </si>
  <si>
    <t>Calculating Tennessee Crash Rata Data on State and Local Hwys- U.T. Univ,</t>
  </si>
  <si>
    <t>State Funded (48500-4021-04)</t>
  </si>
  <si>
    <t>State Funded (49500-4021-04)</t>
  </si>
  <si>
    <t>State Funded (50500-4021-04)</t>
  </si>
  <si>
    <t>State Funded (51500-4021-04)</t>
  </si>
  <si>
    <t>State Funded (52500-4021-04)</t>
  </si>
  <si>
    <t>State Funded (52500-4017-04)</t>
  </si>
  <si>
    <t>Litter Grant FY2016/17</t>
  </si>
  <si>
    <t>State Funded (55500-4021-04)</t>
  </si>
  <si>
    <t>State Funded (56500-4021-04)</t>
  </si>
  <si>
    <t>State Funded (57500-4021-04)</t>
  </si>
  <si>
    <t>State Funded (59500-4021-04)</t>
  </si>
  <si>
    <t>State Funded (60500-4021-04)</t>
  </si>
  <si>
    <t>State Funded (63500-4021-04)</t>
  </si>
  <si>
    <t>State Funded (64500-4021-04)</t>
  </si>
  <si>
    <t>State Funded (66500-4021-04)</t>
  </si>
  <si>
    <t>State Funded (68500-4021-04)</t>
  </si>
  <si>
    <t>State Funded (74500-4021-04)</t>
  </si>
  <si>
    <t>State Funded (75500-4021-04)</t>
  </si>
  <si>
    <t>State Funded (79500-4021-04)</t>
  </si>
  <si>
    <t>State Funded (80500-4021-04)</t>
  </si>
  <si>
    <t>State Funded (81500-4021-04)</t>
  </si>
  <si>
    <t>State Funded (83500-4021-04)</t>
  </si>
  <si>
    <t>State Funded (84500-4021-04)</t>
  </si>
  <si>
    <t>State Funded (85500-4021-04)</t>
  </si>
  <si>
    <t>State Funded (91500-4021-04)</t>
  </si>
  <si>
    <t>State Funded (92500-4021-04)</t>
  </si>
  <si>
    <t>State Funded (95500-4021-04)</t>
  </si>
  <si>
    <t>State Funded (94500-4021-04)</t>
  </si>
  <si>
    <t>State Funded (01500-4021-04)</t>
  </si>
  <si>
    <t>State Funded (04500-4021-04)</t>
  </si>
  <si>
    <t>State Funded (05500-4021-04)</t>
  </si>
  <si>
    <t>State Funded (06500-4021-04)</t>
  </si>
  <si>
    <t>State Funded (07500-4021-04)</t>
  </si>
  <si>
    <t>State Funded (08500-4021-04)</t>
  </si>
  <si>
    <t>State Funded (10500-4021-04)</t>
  </si>
  <si>
    <t>State Funded (13500-4021-04)</t>
  </si>
  <si>
    <t>State Funded (14500-4021-04)</t>
  </si>
  <si>
    <t>State Funded (15500-4021-04)</t>
  </si>
  <si>
    <t>State Funded (16500-4021-04)</t>
  </si>
  <si>
    <t>State Funded (18500-4021-04)</t>
  </si>
  <si>
    <t>State Funded (21500-4021-04)</t>
  </si>
  <si>
    <t>State Funded (25500-4021-04)</t>
  </si>
  <si>
    <t>State Funded (26500-4021-04)</t>
  </si>
  <si>
    <t>State Funded (29500-4021-04)</t>
  </si>
  <si>
    <t>State Funded (30500-4021-04)</t>
  </si>
  <si>
    <t>State Funded (31500-4021-04)</t>
  </si>
  <si>
    <t>State Funded (32500-4021-04)</t>
  </si>
  <si>
    <t>State Funded (33500-4021-04)</t>
  </si>
  <si>
    <t>State Funded (34500-4021-04)</t>
  </si>
  <si>
    <t>State Funded (37500-4021-04)</t>
  </si>
  <si>
    <t>State Funded (44500-4021-04)</t>
  </si>
  <si>
    <t>State Funded (45500-4021-04)</t>
  </si>
  <si>
    <t>State Funded (46500-4021-04)</t>
  </si>
  <si>
    <t>State Funded (47500-4021-04)</t>
  </si>
  <si>
    <t>State Funded (53500-4021-04)</t>
  </si>
  <si>
    <t>State Funded (54500-4021-04)</t>
  </si>
  <si>
    <t>State Funded (58500-4021-04)</t>
  </si>
  <si>
    <t>State Funded (61500-4021-04)</t>
  </si>
  <si>
    <t>State Funded (62500-4021-04)</t>
  </si>
  <si>
    <t>State Funded (65500-4021-04)</t>
  </si>
  <si>
    <t>State Funded (67500-4021-04)</t>
  </si>
  <si>
    <t>State Funded (69500-4021-04)</t>
  </si>
  <si>
    <t>State Funded (70500-4021-04)</t>
  </si>
  <si>
    <t>State Funded (71500-4021-04)</t>
  </si>
  <si>
    <t>State Funded (72500-4021-04)</t>
  </si>
  <si>
    <t>State Funded (73500-4021-04)</t>
  </si>
  <si>
    <t>State Funded (76500-4021-04)</t>
  </si>
  <si>
    <t>State Funded (77500-4021-04)</t>
  </si>
  <si>
    <t>State Funded (78500-4021-04)</t>
  </si>
  <si>
    <t>State Funded (82500-4021-04)</t>
  </si>
  <si>
    <t>State Funded (86500-4021-04)</t>
  </si>
  <si>
    <t>State Funded (87500-4021-04)</t>
  </si>
  <si>
    <t>State Funded (88500-4021-04)</t>
  </si>
  <si>
    <t>State Funded (89500-4021-04)</t>
  </si>
  <si>
    <t>State Funded (90500-4021-04)</t>
  </si>
  <si>
    <t>State Funded (93500-4021-04)</t>
  </si>
  <si>
    <t>State Funded (58RLW2-S3-002)</t>
  </si>
  <si>
    <t>Marion County Railroad Authority Track Rehabilitation FY04/05</t>
  </si>
  <si>
    <t>STP/M-462(8) (18462-3206-14)</t>
  </si>
  <si>
    <t>Construct a 5-lane Road with curb and gutter, sidewalks, and bike lanes along existing Northside Drive and on a new location with a dedicated right turn lane at SR-24 (US-70n)</t>
  </si>
  <si>
    <t>From Near SR-24 (US-70N) to Near SR-28 (US-127) in Crossville (IA) (Priority #2)</t>
  </si>
  <si>
    <t>This project describes the entire Northwest connector. The baby pins divide this project into three sections</t>
  </si>
  <si>
    <t>(Northwest Connector), From SR-1 (US-70) to SR-298 (Genesis Road) in Crossville</t>
  </si>
  <si>
    <t>HPP/NH-71(16) (78008-3260-14)</t>
  </si>
  <si>
    <t>Widen existing 4-ln to 5-ln</t>
  </si>
  <si>
    <t>SR-35/338(US-411) to Macon Lane</t>
  </si>
  <si>
    <t>Memphis ITS Control Center - FY 2020-2022 (Utilities, Power and Communications)</t>
  </si>
  <si>
    <t>SPR PLANING - FY-2013-2015 (PART 1)</t>
  </si>
  <si>
    <t>SPR PLANING - FY-2013-2014 (PART 1)</t>
  </si>
  <si>
    <t>SPR RESEARCH - FY-2010 (PART 1)</t>
  </si>
  <si>
    <t>Michelle Hunt</t>
  </si>
  <si>
    <t>SPR PLANNING FY 2018-2020</t>
  </si>
  <si>
    <t>SPR PLANNING FY 2016 - 2020</t>
  </si>
  <si>
    <t>State Funded (98037-4187-04)</t>
  </si>
  <si>
    <t>Various Interstates and State Routes in Region 3 (Random On-Call Guardrail Repair)</t>
  </si>
  <si>
    <t>On-The-Job Training and Supportive Services Program, FY-2019</t>
  </si>
  <si>
    <t>FY 2019 National Summer Transportation Institute(NSTI) Program</t>
  </si>
  <si>
    <t>ON-THE-JOB TRAINING AND SUPPORTIVE SERVICES PROGRAM, FY-2017</t>
  </si>
  <si>
    <t>ON-THE-JOB TRAINING AND SUPPORTIVE SERVICES PROGRAM, FY-2016-Training</t>
  </si>
  <si>
    <t>ON-THE-JOB TRAINING AND SUPPORTIVE SERVICES PROGRAM, FY-2016</t>
  </si>
  <si>
    <t>ON-THE-JOB TRAINING AND SUPPORTIVE SERVICES PROGRAM, FY-2015</t>
  </si>
  <si>
    <t>State Funded (39555-0419-04)</t>
  </si>
  <si>
    <t>Beech River - Construct Terminal Building</t>
  </si>
  <si>
    <t>TRB Core Program Services - SPR Pooled Fund Study</t>
  </si>
  <si>
    <t>HSIP/STP-61(33) (87002-3237-14)</t>
  </si>
  <si>
    <t>Spot Safety Improvements between LM 14.04 and 18.56</t>
  </si>
  <si>
    <t>From North of Archer Road to South of Jim Town Road (PHASE 2) (IA)</t>
  </si>
  <si>
    <t>HSIP/STP-61(37) (87002-3238-14)</t>
  </si>
  <si>
    <t>Widen to super two-lane and spot improvements. Three (3) lane  section from L.M. 11.55 to L.M. 11.69</t>
  </si>
  <si>
    <t>From North David Drive to Tater Valley Road (EPD/PHASE 2) (IA)</t>
  </si>
  <si>
    <t>spot improvements including re-aligning 2 side roads and re-aligning SR-61 for 0.66 miles</t>
  </si>
  <si>
    <t>From North David Dr. to South of Jim Town Rd. (***) (IA)</t>
  </si>
  <si>
    <t>DISADVANTAGED BUSINESS ENTERPRISE SUPPORTIVE SERVICE FUND</t>
  </si>
  <si>
    <t>ARRA-STP-M-2041(1) (83LPLM-F3-031); State Funded (83950-3552-04)</t>
  </si>
  <si>
    <t>from 0.2 mile north of SR-6 to SR-6 in Gallatin</t>
  </si>
  <si>
    <t>Big Station Camp Blvd, Fr 0.2 mile North of SR-6 to SR-6 in Gallatin</t>
  </si>
  <si>
    <t>Big Station Camp Blvd</t>
  </si>
  <si>
    <t>State Funded (79006-4195-04)</t>
  </si>
  <si>
    <t>79I02400080</t>
  </si>
  <si>
    <t>(Westbound), Bridge over Airways Boulevard, LM 7.88</t>
  </si>
  <si>
    <t>State Funded (76945-3459-04)</t>
  </si>
  <si>
    <t>in the Scott County Airport Industrial Park</t>
  </si>
  <si>
    <t>Industrial Access Road (Airport Road) serving LeCarra, Quality Battery, ATS and Plane Excellence</t>
  </si>
  <si>
    <t>State Funded (98037-4160-04)</t>
  </si>
  <si>
    <t>Various Interstates and State Routes in Region 3</t>
  </si>
  <si>
    <t>State Funded (92455-3449-04)</t>
  </si>
  <si>
    <t>920A6510003</t>
  </si>
  <si>
    <t>Duncan Road, Bridge over Overflow</t>
  </si>
  <si>
    <t>0A651</t>
  </si>
  <si>
    <t>Duncan Road, Collier Road</t>
  </si>
  <si>
    <t>State Funded (94052-3520-04)</t>
  </si>
  <si>
    <t>E. of Carothers Parkway to SR-252</t>
  </si>
  <si>
    <t>Knoxville ITS Control Center - FY 2020-2022 (Utilities, Power and Communications)</t>
  </si>
  <si>
    <t>widen existing to 12 ft travel lanes and 4-10 ft shoulders</t>
  </si>
  <si>
    <t>From East of Don Hurley Road to old SR-104 near the Gibson County Line (IA)</t>
  </si>
  <si>
    <t>widen existing 2 (11 ft) lanes to 12 ft travel lanes</t>
  </si>
  <si>
    <t>From SR-20 (US-412) in Dyersburg to East of Don Hurley Road (IA)</t>
  </si>
  <si>
    <t>(Dyersburg Hwy.), From Old SR-104 to West of SR-188 (***) (IA)</t>
  </si>
  <si>
    <t>Dyer, Gibson</t>
  </si>
  <si>
    <t>From Old SR-104 (Tatumville Rd) to Milligan-Gumwood Rd.</t>
  </si>
  <si>
    <t>From SR-20 (US-412) in Dyersburg to old SR-104 near the Gibson County Line</t>
  </si>
  <si>
    <t>Env. Study only</t>
  </si>
  <si>
    <t>From SR-20 (US 412) in Dyersburg to SR-5 (US 45W)  in Trenton</t>
  </si>
  <si>
    <t>Gibson, Dyer</t>
  </si>
  <si>
    <t>State Funded (98015-4242-04)</t>
  </si>
  <si>
    <t>Various State Routes in Region 1</t>
  </si>
  <si>
    <t>STP-7900(61) (79947-3650-14)</t>
  </si>
  <si>
    <t>Unnamed Tributary to Wolf River inside Riverwoods State Natural Area in Germantown, Stream Mitigation</t>
  </si>
  <si>
    <t>STP-1300(31) (13945-3687-14)</t>
  </si>
  <si>
    <t>Cawood Branch Stream Mitigation for SR-63</t>
  </si>
  <si>
    <t>STP-500(50) (05946-3614-14)</t>
  </si>
  <si>
    <t>Pistol Creek Dam in Alcoa, Stream Mitigation</t>
  </si>
  <si>
    <t>STP-500(49) (05946-3613-14)</t>
  </si>
  <si>
    <t>Pistol Creek in Alcoa, Stream Mitigation</t>
  </si>
  <si>
    <t>Pistol Creek in Alcoa,  Stream Mitigation</t>
  </si>
  <si>
    <t>STP-8400(83) (84946-3604-14)</t>
  </si>
  <si>
    <t>Unnamed Tributary to Big Branch in Atoka, Stream Mitigation</t>
  </si>
  <si>
    <t>STP-6500(40) (65945-3666-14)</t>
  </si>
  <si>
    <t>Brushy Mountain State Penitentiary, Stream Mitigation</t>
  </si>
  <si>
    <t>STP-9000(50) (90946-3661-14)</t>
  </si>
  <si>
    <t>City of Jonesborough Property, Stream Mitigation</t>
  </si>
  <si>
    <t>STP-9400(63) (94946-3638-14)</t>
  </si>
  <si>
    <t>South Seward Hills Branch and an Unnamed Tributary near Fly Park/Trinity Elementary School, Stream Mitigation</t>
  </si>
  <si>
    <t>STP-900(42) (09946-3464-94)</t>
  </si>
  <si>
    <t>South Fork Obion River in Carroll County, Stream Mitigation</t>
  </si>
  <si>
    <t>STP-900(41) (09946-3463-94)</t>
  </si>
  <si>
    <t>Reedy Creek in Carroll County, Stream Mitigation</t>
  </si>
  <si>
    <t>STP-500(46) (05946-3610-14)</t>
  </si>
  <si>
    <t>McGhee Tyson Airport Site in Alcoa, Stream Mitigation</t>
  </si>
  <si>
    <t>STP-400(32) (04945-3650-14)</t>
  </si>
  <si>
    <t>Bledsoe County Correctional Complex Stream Mitigation</t>
  </si>
  <si>
    <t>STP-500(45) (05946-3608-14)</t>
  </si>
  <si>
    <t>Crystal Braden Property, Stream Mitigation</t>
  </si>
  <si>
    <t>STP-2900(20) (29945-3674-14)</t>
  </si>
  <si>
    <t>Elvin Jackson Property, Stream Mitigation</t>
  </si>
  <si>
    <t>STP-2100(26) (21945-3690-14)</t>
  </si>
  <si>
    <t>Pine Creek Stream Mitigation</t>
  </si>
  <si>
    <t>STP-7400(12) (74945-3685-94)</t>
  </si>
  <si>
    <t>Frances D. Etvir Thompson Property, Stream Mitigation</t>
  </si>
  <si>
    <t>STP-7400(13) (74945-3686-14)</t>
  </si>
  <si>
    <t>Kenneth Walker Bracy Property, Stream Mitigation</t>
  </si>
  <si>
    <t>STP-8000(24) (80946-3603-14)</t>
  </si>
  <si>
    <t>George Oakley McDonald Property, Stream Mitigation</t>
  </si>
  <si>
    <t>STP-8500(21) (85945-3671-14)</t>
  </si>
  <si>
    <t>Paul Coker Property, Stream Mitigation</t>
  </si>
  <si>
    <t>STP-8300(81) (83947-3643-14)</t>
  </si>
  <si>
    <t>Gregory Real Estate LLC Property, Stream Mitigation</t>
  </si>
  <si>
    <t>STP-2200(18) (22946-3605-14)</t>
  </si>
  <si>
    <t>McPitmas LLC Property, Stream Mitigation</t>
  </si>
  <si>
    <t>STP-3300(57) (33948-3646-14)</t>
  </si>
  <si>
    <t>Unnamed Streams in the Middle Tennessee-Hiwassee watershed near Lynnbrook Street in Chattanooga, Stream Mitigation</t>
  </si>
  <si>
    <t>Unnamed Stream in the Middle Tennessee-Hiwassee watershed near Lynnbrook Street in Chattanooga, Stream Mitigation</t>
  </si>
  <si>
    <t>Lynnbrook Street</t>
  </si>
  <si>
    <t>STP-3300(56) (33948-3645-14)</t>
  </si>
  <si>
    <t>Citico Creek, From Citico Avenue to near Orchard Knob Pump Station, and Unnamed Tributary, from near North Orchard Knob Avenue to near Orchard Knob Pump Station</t>
  </si>
  <si>
    <t>Citico Creek and Unnamed Tributary, Stream Mitigation in Chattanooga</t>
  </si>
  <si>
    <t>STP-2300(42) (23945-3676-14)</t>
  </si>
  <si>
    <t>Tigrett WMA, Unnamed Tributaries of the North Fork Forked Deer River, Stream Mitigation</t>
  </si>
  <si>
    <t>STP-3500(44) (35946-3610-14)</t>
  </si>
  <si>
    <t>Lone Oaks Farm, South Hatchie Obion Watershed, Stream Mitigation</t>
  </si>
  <si>
    <t>STP-9400(60) (94946-3634-14)</t>
  </si>
  <si>
    <t>City of Brentwood, Little Harpeth West Branch, Stream Mitigation</t>
  </si>
  <si>
    <t>STP-4500(28) (45945-3690-14)</t>
  </si>
  <si>
    <t>Bush Brothers Property, Clear Creek and Halls Branch-Stream Mitigation in the Town of Dandridge</t>
  </si>
  <si>
    <t>Recurring PE</t>
  </si>
  <si>
    <t>Wetland and Stream Mitigation</t>
  </si>
  <si>
    <t>Advance Engineering, Functional Design, Aerial Surveys &amp; Mapping, Etc.</t>
  </si>
  <si>
    <t>06022590005, 060A0030001</t>
  </si>
  <si>
    <t>Lead Mine Valley Rd. Bridge over Black Fox Creek, LM 4.75 (IA)</t>
  </si>
  <si>
    <t>Lead Mine Valley Road</t>
  </si>
  <si>
    <t>STP/HIP-M-99(64) (75013-3251-14)</t>
  </si>
  <si>
    <t>Widen to 5-ln curb &amp; gutter section</t>
  </si>
  <si>
    <t>(New Salem Highway), From near I-24 to SR-96 (Old Fort Parkway) in Murfreesboro (IA)</t>
  </si>
  <si>
    <t>STP-99(48) (75013-3247-14)</t>
  </si>
  <si>
    <t>(New Salem Highway), From Cason Lane to I-24 in Murfreesboro (IA)</t>
  </si>
  <si>
    <t>BRZE-5600(38) (56946-3431-94)</t>
  </si>
  <si>
    <t>560A0200001</t>
  </si>
  <si>
    <t>Hoot Owl Road, Bridge over Middle Fork Goose Creek, LM 0.06</t>
  </si>
  <si>
    <t>Hoot Owl Lane</t>
  </si>
  <si>
    <t>BRZE-5600(39) (56946-3432-94)</t>
  </si>
  <si>
    <t>560A1310001</t>
  </si>
  <si>
    <t>Purtle Road, Bridge over Puncheon Creek, LM 0.10</t>
  </si>
  <si>
    <t>0A131</t>
  </si>
  <si>
    <t>Purtle Road</t>
  </si>
  <si>
    <t>NH-73(35) (53012-3233-14)</t>
  </si>
  <si>
    <t>Widen from 4-lanes to 6-lanes</t>
  </si>
  <si>
    <t>From Simpson Road East to North of SR-2(US-11) in Lenoir City</t>
  </si>
  <si>
    <t>230A2300001</t>
  </si>
  <si>
    <t>McGee Road, Bridge over Slough, LM 1.09 (IA)</t>
  </si>
  <si>
    <t>McGee Road</t>
  </si>
  <si>
    <t>State Funded (19901-9658-04)</t>
  </si>
  <si>
    <t>Regional Transit Authority</t>
  </si>
  <si>
    <t>150A2380001</t>
  </si>
  <si>
    <t>Old Long Creek Rd., Bridge over Long Creek, LM 0.62 (IA)</t>
  </si>
  <si>
    <t>Old Long Creek Road</t>
  </si>
  <si>
    <t>State Funded (15SAB1-S3-009)</t>
  </si>
  <si>
    <t>150A4450001</t>
  </si>
  <si>
    <t>Middle Creek Road, Bridge over Cosby Creek, LM 0.03 (IA)</t>
  </si>
  <si>
    <t>0A445</t>
  </si>
  <si>
    <t>Middle Creek Road</t>
  </si>
  <si>
    <t>STP-29(58) (73035-3209-14)</t>
  </si>
  <si>
    <t>WIDEN FROM 2 LANES TO 4/5 LANES</t>
  </si>
  <si>
    <t>Pine Ridge Road To SR-61 in Harriman</t>
  </si>
  <si>
    <t>STP/PHSIP/HSIP-10(24) (56001-3226-94)</t>
  </si>
  <si>
    <t>SR-10, South of Goose Creek to SR-52 in Lafayette - Widen</t>
  </si>
  <si>
    <t>South of Goose Creek to SR-52</t>
  </si>
  <si>
    <t>19SR1120001</t>
  </si>
  <si>
    <t>Clarksville Pk. bridge over Whites Creek (IA) (Being replaced under 103764.00)</t>
  </si>
  <si>
    <t>STP-112(6) (19046-3218-14)</t>
  </si>
  <si>
    <t>SR-12 (Ashland City Highway) to SR-155 (Briley Parkway) (IA)</t>
  </si>
  <si>
    <t>NH-I-098-2(18) (98200-3116-44)</t>
  </si>
  <si>
    <t>Chattanooga Smartway ITS System Maintenance (2019-2021)</t>
  </si>
  <si>
    <t>NH-I-098-2(17) (98029-3120-44)</t>
  </si>
  <si>
    <t>Chattanooga Smartway ITS System Maintenance (2016-2018) - Intelligent Transportation System</t>
  </si>
  <si>
    <t>Chattanooga Smartway ITS System Maintenance (2016-2018)</t>
  </si>
  <si>
    <t>spot improvements (re-aligning 3 intersections).</t>
  </si>
  <si>
    <t>From West of Alpine near Linder Mountain Road to West of Pickett County Line near Bolestown Road (EPD) (IA)</t>
  </si>
  <si>
    <t>State Funded (19047-4245-04)</t>
  </si>
  <si>
    <t>M21LTHQ_C19SR_TUNLCLN Davidson - Thompson Lane Tunnel - Cleaning (FY21)</t>
  </si>
  <si>
    <t>State Funded (19047-4241-04)</t>
  </si>
  <si>
    <t>M19LTHQ_C19SR_TUNLCLN Davidson - Thompson Lane Tunnel - Cleaning (FY19)</t>
  </si>
  <si>
    <t>State Funded (47010-4251-04)</t>
  </si>
  <si>
    <t>M21LTHQ_C47SR_TUNLCLN Knox-Henley St Tunnel and SMARTFIX I-40 Ramp - Cleaning (FY21)</t>
  </si>
  <si>
    <t>State Funded (47010-4249-04)</t>
  </si>
  <si>
    <t>M19LTHQ_C47SR_TUNLCLN Knox-Henley St Tunnel and SMARTFIX I-40 Ramp - Cleaning (FY19)</t>
  </si>
  <si>
    <t>Roadway Inventory Collection on All Interstates and State Routes in District 42</t>
  </si>
  <si>
    <t>STP-M-9312(63) (19959-3675-54)</t>
  </si>
  <si>
    <t>Phase 3 of the Traffic Guidance System: Wayfindng System</t>
  </si>
  <si>
    <t>Wayfinding Sign Program in Nashville</t>
  </si>
  <si>
    <t>STP-M-1900(28) (19LPLM-F3-011)</t>
  </si>
  <si>
    <t>Jefferson Street Intersection Improvements at 21st Avenue North and 28th Avenue North to include signing, lighting, landscaping and re-development and maintenance of pedestrian facilities and the creation of safe bicycle travel.</t>
  </si>
  <si>
    <t>Jefferson Street, From 28th Avenue to 21st Avenue North</t>
  </si>
  <si>
    <t>03258</t>
  </si>
  <si>
    <t>Jefferson Street</t>
  </si>
  <si>
    <t>I-40 AND I-55 ;Ramps at Riverside Drive</t>
  </si>
  <si>
    <t>Tommy Gayle</t>
  </si>
  <si>
    <t>State Funded (98994-3623-04)</t>
  </si>
  <si>
    <t>Region 4 Improvements</t>
  </si>
  <si>
    <t>State Funded (81945-4271-04)</t>
  </si>
  <si>
    <t>M09-20OAHQ_CO81SR_FERRYOPS STW CO CUMBERLAND CITY FERRY</t>
  </si>
  <si>
    <t>Various State Routes in Bradley, McMinn, Meigs and Polk Counties</t>
  </si>
  <si>
    <t>STP-141(18) (95014-3224-14)</t>
  </si>
  <si>
    <t>Widen from 2 lanes to 4-lane divided with median, shoulders, and ditches, and to 5 lanes with curb and gutter (transition to adjacent project), sidewalks, and bicycle lanes</t>
  </si>
  <si>
    <t>South of Spring Creek to North of Lovers Lane (IA)</t>
  </si>
  <si>
    <t>STP-141(16) (95013-3222-14)</t>
  </si>
  <si>
    <t>New Construction / Widen</t>
  </si>
  <si>
    <t>(Hartsville Pike), From North of Lovers Lane To SR-26(US-70) (IA)</t>
  </si>
  <si>
    <t>STP/M-247(9) (60020-3201-54, 94031-3209-54)</t>
  </si>
  <si>
    <t>Widen from 2-ln to 3-ln, improve vertical and horizontal alignment, add curb and gutter, add sidewalk on south side of project and multi-use path on north side of project, add signals at 4 currently un signalized intersections</t>
  </si>
  <si>
    <t>Duplex Road, From SR-6(Main Street) in Spring Hill to near I-65</t>
  </si>
  <si>
    <t>State Funded (98025-4136-04)</t>
  </si>
  <si>
    <t>Various Interstate and State Routes in Clay, Cumberland, DeKalb, Fentress, Jackson, Overton, Putnam and Rhea Counties</t>
  </si>
  <si>
    <t>NH-I-640-7(161) (47008-3150-44)</t>
  </si>
  <si>
    <t>I-640, Interchange at North Broadway (Phase II) in Knoxville - Reconstruction and Relocation of Ramps.</t>
  </si>
  <si>
    <t>Interchange at North Broadway (Phase II) in Knoxville</t>
  </si>
  <si>
    <t>Concord Road, Edmondson Pike to SR-11(Nolensville Road)</t>
  </si>
  <si>
    <t>State Funded (98812-9608-04)</t>
  </si>
  <si>
    <t>Tri-County Railroad Authority Track Rehabilitation FY-2003-2004</t>
  </si>
  <si>
    <t>State Funded (98045-4171-04)</t>
  </si>
  <si>
    <t>Various Interstates and State Routes in Dyer, Gibson, Lake and Obion Counties</t>
  </si>
  <si>
    <t>NH-I-65-2(108) (60001-4153-04, 60001-8153-44)</t>
  </si>
  <si>
    <t>Mill 1.25", 65 lbs/sy Thin Lift CS, 110 lbs/sy OGFC</t>
  </si>
  <si>
    <t>I-65, From North of SR-99 to Williamson County Line - Resurfacing and Bridge Deck Repair</t>
  </si>
  <si>
    <t>From North of SR-99 to Williamson County Line</t>
  </si>
  <si>
    <t>NH-I-24-2(154) (31001-8185-44)</t>
  </si>
  <si>
    <t>Cold Plane @ 1.25" (Rd &amp; Shlds),"BM-2" Mix @ 2" Mix (Rd &amp; Shlds),"D" Mix @ 1.25" (Rd &amp; Inside Shld) &amp; "E" Mix @ 1.25" (Outside Shlds)</t>
  </si>
  <si>
    <t>I-24, From East of Bell Mill Road to Marion County Line - Resurfacing</t>
  </si>
  <si>
    <t>From East of Bell Mill Road to Marion County Line</t>
  </si>
  <si>
    <t>DEMO/STP/M-9107(17) (90953-3551-54)</t>
  </si>
  <si>
    <t>Widening and new alignment for Knob Creek Rd. from west of  Mizpah Hill Drive's intersection to Market Place Blvd. Replaces an existing one-lane railroad underpass with a new overpass.</t>
  </si>
  <si>
    <t>Knob Creek Road, West of Mizpah Hill Drive to Market Place Boulevard</t>
  </si>
  <si>
    <t>DEMO/STP-9409(88) (79LPLM-F3-584)</t>
  </si>
  <si>
    <t>Redesign and Reconstruct the Plough Blvd. Interchange Making Connections among Plough Blvd., Winchester Rd., and Airways Blvd. in All Directions  TN059</t>
  </si>
  <si>
    <t>Memphis Airport, Plough Boulevard Access Road in Memphis</t>
  </si>
  <si>
    <t>02810</t>
  </si>
  <si>
    <t>Plough Boulevard</t>
  </si>
  <si>
    <t>State Funded (35555-0107-04)</t>
  </si>
  <si>
    <t>Bolivar - Design O/L, Runway Extension, RSA (Grant 18)</t>
  </si>
  <si>
    <t>State Funded (97105-0651-04)</t>
  </si>
  <si>
    <t>City of Memphis Police Department</t>
  </si>
  <si>
    <t>State Funded (95840-4213-04)</t>
  </si>
  <si>
    <t>CS &amp; 411D</t>
  </si>
  <si>
    <t>Rutherford/Wilson County Line to the bridge over Stewarts Ferry Pike</t>
  </si>
  <si>
    <t>SR-840 S</t>
  </si>
  <si>
    <t>State Funded (75840-3209-04)</t>
  </si>
  <si>
    <t>FROM SOUTH OF JEFFERSON PIKE (SR-266) TO SOUTH OF STEWARTS FERRY PIKE IN WILSON COUNTY</t>
  </si>
  <si>
    <t>State Funded (05097-3224-04)</t>
  </si>
  <si>
    <t>PELLISSIPPI PARKWAY, FROM SOUTH OF ALCOA HIGHWAY TO CUSICK ROAD IN ALCOA</t>
  </si>
  <si>
    <t>State Funded (05097-3222-04)</t>
  </si>
  <si>
    <t>PELLISSIPPI PARKWAY, FROM TENNESSEE RIVER BRIDGE TO SOUTH OF SR-115 (ALCOA HIGWAY)</t>
  </si>
  <si>
    <t>From I-24 to Two Mile Pike</t>
  </si>
  <si>
    <t>UNDERWAY: Environmental Document Teer (Sub group A.3, four projects)  URS Environmental Consulting Firm  COMPLETED: Environmental Document Teer (PCE)  (Sub group A.1 &amp; A.2) July 2014 letting - PIN 102420.10 moved to Dec Letting    COMPLETED: studies to identify safety issues along SR 40. (Sub groups - A, B, C &amp; D)  URS consulting firm</t>
  </si>
  <si>
    <t>West of Ocoee River to SR-68 in Ducktown (Safety Projects)</t>
  </si>
  <si>
    <t>APD-NH-40(22) (70004-3294-64)</t>
  </si>
  <si>
    <t>Construct 2 at 12' lanes with 8' shoulders (6' paved) on new alighnment</t>
  </si>
  <si>
    <t>From West of Ocoee River to SR-68 in Ducktown (IA)</t>
  </si>
  <si>
    <t>STP-322(20) (62016-3209-14)</t>
  </si>
  <si>
    <t>Widen existing route to 2 12' travel lanes and 8' shoulders.</t>
  </si>
  <si>
    <t>From Near Acorn Gap Road to Sheppard Road (IA)</t>
  </si>
  <si>
    <t>STP-322(19) (62016-3208-14)</t>
  </si>
  <si>
    <t>From Sweetwater-Vonore Road to Near Acorn Gap Road (IA)</t>
  </si>
  <si>
    <t>Widen existing route to 2 12' travel lanes and 8' shoulders on present alignment and on new alignment.  Geometric improvements at the intersection of SR-322 and SR-72 at Excellence Way and intersection improvements at SR-322 and Oak Grove Road.</t>
  </si>
  <si>
    <t>From Sheppard Road to SR-72 (EPD) (IA)</t>
  </si>
  <si>
    <t>From West of Sunneyside Road near Sweetwater to SR-72</t>
  </si>
  <si>
    <t>State Funded (29007-4220-04)</t>
  </si>
  <si>
    <t>From North of Williams Creek to SR-32</t>
  </si>
  <si>
    <t>State Funded (99999-3630-04)</t>
  </si>
  <si>
    <t>Salt Bins at 3 locations</t>
  </si>
  <si>
    <t>State Funded (98993-3623-04)</t>
  </si>
  <si>
    <t>Salt Bins at 3 locations in Region 3</t>
  </si>
  <si>
    <t>TCSP-E2TN(7) (98025-3286-94)</t>
  </si>
  <si>
    <t>Various Locations (Sealing Shoulders GSB-88)</t>
  </si>
  <si>
    <t>Coffee, Warren</t>
  </si>
  <si>
    <t>From East of Bobby Mann Road To East of SR-87 (IA)</t>
  </si>
  <si>
    <t>widen existing to a super 2-lane (12' TRAFFIC LANES WITH 10 FOOT SHOULDERS AND IMPROVE SIGHT DISTANCES)</t>
  </si>
  <si>
    <t>From East of Binford Lane To East of Bobby Mann Road (IA)</t>
  </si>
  <si>
    <t>From Near Lauderdale County Line To East of Binford Lane (IA)</t>
  </si>
  <si>
    <t>Reconstruct existing 2-ln to a super 2-ln (12 foot lanes with 10 foot shoulders and improve sight distances)</t>
  </si>
  <si>
    <t>From East of Eastland Avenue to Haywood County Line (***) (IA)</t>
  </si>
  <si>
    <t>SR-19, SR-3(US-51) to the West End of the Brownsville By-Pass-Location and Environmental Study</t>
  </si>
  <si>
    <t>SR-3(US-51) to the West End of the Brownsville By-Pass</t>
  </si>
  <si>
    <t>Lauderdale, Haywood</t>
  </si>
  <si>
    <t>STP-14(39) (84003-3217-14)</t>
  </si>
  <si>
    <t>safety improvements only</t>
  </si>
  <si>
    <t>From East of SR-384(Mt Carmel Road) to SR-59 (IA)</t>
  </si>
  <si>
    <t>NH/HPP-I-40-1(294) (79003-3194-44)</t>
  </si>
  <si>
    <t>I-40, Interchange at I-240 East in Memphis (Phase 2) - Modify Interchange</t>
  </si>
  <si>
    <t>Interchange at I-240 East in Memphis(Phase 2)</t>
  </si>
  <si>
    <t>STP/NH/DEMO-65(8) (74010-3233-14)</t>
  </si>
  <si>
    <t>SR-65, From Walling Road to SR-11 (US-41)  in Springfield - Widen to Four Lanes</t>
  </si>
  <si>
    <t>Walling Road to SR-11(US-41, Memorial Boulevard)  in Springfield</t>
  </si>
  <si>
    <t>NH-19(52) (38004-3218-14)</t>
  </si>
  <si>
    <t>Widen to 4-ln on existing alignment.</t>
  </si>
  <si>
    <t>(Brownsville Bypass), from West of Windrow Road to SR-76 South of Brownsville</t>
  </si>
  <si>
    <t>R-NH-19(53) (38083-3205-14)</t>
  </si>
  <si>
    <t>Widen from 2-lane to 4 lane divided</t>
  </si>
  <si>
    <t>(Brownsville Bypass), From East of SR-87 to West of Windrow Road (IA)</t>
  </si>
  <si>
    <t>SR-19(Brownsville Bypass), from East of SR-87 to SR-76 South of Brownsville - Construction-New</t>
  </si>
  <si>
    <t>(Brownsville Bypass), from East of SR-87 to SR-76 South of Brownsville</t>
  </si>
  <si>
    <t>State Funded (98037-4118-04)</t>
  </si>
  <si>
    <t>VARIOUS INTERSTATE AND STATE ROUTES IN REGION 3 (SWEEPING AND DRAIN CLEANING)</t>
  </si>
  <si>
    <t>State Funded (98015-4105-04)</t>
  </si>
  <si>
    <t>Various Interstate and State Routes in Region 1 (Sweeping and Drain Cleaning)</t>
  </si>
  <si>
    <t>State Funded (98037-4117-04)</t>
  </si>
  <si>
    <t>VARIOUS INTERSTATE AND STATE ROUTES IN REGION 3 (ATTENUATOR REPAIR)</t>
  </si>
  <si>
    <t>State Funded (98015-4104-04)</t>
  </si>
  <si>
    <t>Various Interstate and State Routes in Region 1 (Attenuator Repair)</t>
  </si>
  <si>
    <t>State Funded (9824-4238-04)</t>
  </si>
  <si>
    <t>FROM NORTH OF BIG SPRINGS ROAD TO NORTH OF JIM BEATY ROAD IN PICKETT COUNTY.</t>
  </si>
  <si>
    <t>Overton, Pickett</t>
  </si>
  <si>
    <t>State Funded (07001-8107-04)</t>
  </si>
  <si>
    <t>FROM ANDERSON COUNTY LINE TO SR-9 (US-25W). LENGTH-5.0 MILES (RESURFACING)</t>
  </si>
  <si>
    <t>State Funded (36001-4281-04)</t>
  </si>
  <si>
    <t>36SR0150003, 36SR0150005, 36SR0150007, 36SR0150009</t>
  </si>
  <si>
    <t>Bridges over Overflows at LMs 4.48, 5.00 and 5.41; and Tennessee River at LM 6.29</t>
  </si>
  <si>
    <t>BRZE-1500(48) (15946-3418-94)</t>
  </si>
  <si>
    <t>150A2870007, 150A2870009, 150A2870011, 150A2870013</t>
  </si>
  <si>
    <t>Old Fifteenth Road, Bridges over Gulf Fork Big Creek, LM's 9.04, 9.11, 9.26 and 9.52</t>
  </si>
  <si>
    <t>2574</t>
  </si>
  <si>
    <t>BRZE-1500(49) (15946-3419-94)</t>
  </si>
  <si>
    <t>150A2870001, 150A2870003, 150A2870005</t>
  </si>
  <si>
    <t>Old Fifteenth Road, Bridges over Gulf Fork Big Creek, LM's 7.04, 7.76 and 8.22</t>
  </si>
  <si>
    <t>BR-STP-21(11) (48002-3222-94)</t>
  </si>
  <si>
    <t>48SR0210003</t>
  </si>
  <si>
    <t>Replacing the 2 Ln Bridge</t>
  </si>
  <si>
    <t>Bridge Over Reelfoot Spillway, LM 7.60 (Phase 3)</t>
  </si>
  <si>
    <t>BR-STP-2(260) (16004-3208-94); State Funded (16004-4108-04)</t>
  </si>
  <si>
    <t>16I00240017</t>
  </si>
  <si>
    <t>Bridge over I-24, LM 8.23</t>
  </si>
  <si>
    <t>STP/M-NHE-300(12) (79LPLM-F3-538)</t>
  </si>
  <si>
    <t>Phase 1 of this project is from I-40 to Mahannah Ave.  The I-40/Second Street interchange improvement will also be part of Phase 1.  6-lane parkway will be constructed, and bike/ped access will be designed as part of project. PE is STP funded. ROW and Construction phases to be HPP funded.</t>
  </si>
  <si>
    <t>North Second Street, From I-40 to SR-3 (US-51) and SR-300</t>
  </si>
  <si>
    <t>05093</t>
  </si>
  <si>
    <t>State Funded (36125-4205-04)</t>
  </si>
  <si>
    <t>36SR1140001</t>
  </si>
  <si>
    <t>Bridge over Tennessee River, LM 3.22</t>
  </si>
  <si>
    <t>State Funded (24945-4278-04)</t>
  </si>
  <si>
    <t>TWO BRIDGES ON SR-1 (US-70) AND FIVE (5) BRIDGES ON SR-196</t>
  </si>
  <si>
    <t>from SR-69 (Wood Street) in Paris to Crossland Road/ Brannon Lane (north of Puryear)</t>
  </si>
  <si>
    <t>BR-STP-65(13) (19043-3233-94)</t>
  </si>
  <si>
    <t>19SR0650005</t>
  </si>
  <si>
    <t>SR-65, Bridge over Earthman Fork Creek, LM 6.05 - Bridge Replacement</t>
  </si>
  <si>
    <t>Bridge over Earthman Fork Creek, LM 6.05</t>
  </si>
  <si>
    <t>State Funded (79019-4219-04)</t>
  </si>
  <si>
    <t>FROM EAST PARKWAY TO HOLMES ROAD</t>
  </si>
  <si>
    <t>State Funded (94015-3234-04)</t>
  </si>
  <si>
    <t>Construct a 300ft right turn lane with a 420ft taper on SR-106 northbound to accommodate right turns from SR-106 to Murray Lane in the AM peak hour.</t>
  </si>
  <si>
    <t>Intersection at Murray Lane, LM 22.70</t>
  </si>
  <si>
    <t>State Funded (60950-4548-04)</t>
  </si>
  <si>
    <t>State Maintenance Forces to repair settled Bridge Approach(es) - Bridge No. 600A4920001</t>
  </si>
  <si>
    <t>Industrial Park Road, Bridge over Duck River, LM 0.69 in Columbia</t>
  </si>
  <si>
    <t>03209</t>
  </si>
  <si>
    <t>Industrial Park Road</t>
  </si>
  <si>
    <t>IM/NH-I-55-1(119) (79005-3165-44)</t>
  </si>
  <si>
    <t>Interchange  modification.</t>
  </si>
  <si>
    <t>Interchange at Crump Boulevard</t>
  </si>
  <si>
    <t>WIDEN EXISTING ROADWAY TO 2   12 FOOT TRAVEL LANES WITH A 12 FOOT CENTER TURN LANE INCLUDING CURB AND GUTTER, SIDEWALK, AND A MULTIUSE PATH. CLOSE SR-73 EB AND WB ACCESS TO HIGHLAND AVE. TO CONSTRUCT EB RIGHT-TURN LANE ON TO SR-336; LENGTHEN WB SR-73 LEFT-TURN LANE NEAR HIGHLAND AVE.</t>
  </si>
  <si>
    <t>Montvale Station Road to SR-73(Lamar Alexander Parkway) (IA)</t>
  </si>
  <si>
    <t>State Funded (72011-3212-04)</t>
  </si>
  <si>
    <t>FROM SOUTH OF SALE CREEK TO SR-30</t>
  </si>
  <si>
    <t>SR-303</t>
  </si>
  <si>
    <t>180A1530003</t>
  </si>
  <si>
    <t>Catoosa Wildlife Area</t>
  </si>
  <si>
    <t>Otter Creek Road, Bridge over Daddys Creek, LM 15.05 within the Catoosa Wildlife Area</t>
  </si>
  <si>
    <t>0A513</t>
  </si>
  <si>
    <t>Otter Creek Road</t>
  </si>
  <si>
    <t>from SR-145 to near Billy West Rd.</t>
  </si>
  <si>
    <t>Centertown to McMinnville</t>
  </si>
  <si>
    <t>STP-NHE-1(150) (08001-3241-14, 89001-3230-14)</t>
  </si>
  <si>
    <t>SR-1, Near SR-281 in Cannon County to Centertown in Warren County - Construction New.</t>
  </si>
  <si>
    <t>Near SR-281 in Cannon County to Centertown in Warren County</t>
  </si>
  <si>
    <t>Cannon, Warren</t>
  </si>
  <si>
    <t>NH-115(66) (05005-3248-14)</t>
  </si>
  <si>
    <t>Stage construction including grade, drain, base, pave, signal, lighting, ITS, greenway, retaining wall, noise walls, and bridge.  Complete tie-ins at existing SR-115 at Tyson Blvd and proposed interchange at Singleton Station Road as well as all remaining work.</t>
  </si>
  <si>
    <t>(Relocated Alcoa Highway), from Proposed Interchange at Tyson Blvd to Existing SR-115 at South Singleton Station Road   Stage 2 (IA)</t>
  </si>
  <si>
    <t>NH-115(65) (05005-3249-14)</t>
  </si>
  <si>
    <t>Stage construction including grade, drain, base, pave, signal, lighting, ITS, greenway, retaining wall, natural stream design, and bridge, from South of proposed Wright Road Interchange to North of proposed SR-162 (Pellissippi Parkway) interchange providing local connectivity for existing routes and destinations.</t>
  </si>
  <si>
    <t>(Relocated Alcoa Highway), from Proposed Interchange at Tyson Blvd to Existing SR-115 at South Singleton Station Road   Stage 1</t>
  </si>
  <si>
    <t>State Funded (05005-XXXX-XX)</t>
  </si>
  <si>
    <t>Construct new 4-ln</t>
  </si>
  <si>
    <t>(Relocated Alcoa Highway), From SR-162(Pellissippi Parkway) to existing SR-115 at South Singleton Station Road (IA)</t>
  </si>
  <si>
    <t>State Funded (05005-3XXXX-XX)</t>
  </si>
  <si>
    <t>New alignment, new four lane divided facility, construct an interchange at Pellissippi Parkway (SR-162)</t>
  </si>
  <si>
    <t>(Relocated Alcoa Highway), From Proposed Interchange at Tyson Blvd to SR-162 (Pellissippi Parkway) (IA)</t>
  </si>
  <si>
    <t>R-NH-115(57) (05005-3247-14)</t>
  </si>
  <si>
    <t>Widen SR-115 from a four lane divided facility to a six lane divided facility, extend Tyson Blvd. Under SR-115 and reconstruct Hunt Road. Overpass</t>
  </si>
  <si>
    <t>(Relocated Alcoa Highway), From SR-35(Hall Road), South of Airport Road to Proposed Interchange at Tyson Boulevard (IA)</t>
  </si>
  <si>
    <t>BR-NH-57(35) (79027-3216-94)</t>
  </si>
  <si>
    <t>79SR0230003, 79SR0570011</t>
  </si>
  <si>
    <t>SR-57, Bridges over SR-23, CSX R/R, IC R/R and Scott Street, LM 1.88 in Memphis - Bridge Replacement</t>
  </si>
  <si>
    <t>Bridges over SR-23, CSXT &amp; IC Railroad, Union Pacific Railway and Scott Street, LM 1.88 in Memphis</t>
  </si>
  <si>
    <t>5250</t>
  </si>
  <si>
    <t>BR-STP-2(106) (58002-3232-94); State Funded (58002-3229-94)</t>
  </si>
  <si>
    <t>58SR0020023</t>
  </si>
  <si>
    <t>Bridge over Tennessee River, LM 21.14</t>
  </si>
  <si>
    <t>NH-177(35) (79053-3219-14)</t>
  </si>
  <si>
    <t>790B2930001</t>
  </si>
  <si>
    <t>SR-177- Germantown Road, From Crestridge Road to Stout Road - Widen</t>
  </si>
  <si>
    <t>(Germantown Road), From Crestridge Road to Stout Road</t>
  </si>
  <si>
    <t>Widen to 7 Lane Urban Typical Section</t>
  </si>
  <si>
    <t>Summer Avenue, From 0.1 Mile North of Sycamore View Road To 0.1 Mile North of Elmore Road (IA)</t>
  </si>
  <si>
    <t>Eva Edens</t>
  </si>
  <si>
    <t>NH-1(424) (79011-3272-14)</t>
  </si>
  <si>
    <t>Widen existing 4 and 5 lane shoulder section to 7 lane urban section with new bridge over the Wolf River.</t>
  </si>
  <si>
    <t>Summer Avenue, From Near White Station Road to 0.1 Mile North of Sycamore View Road (IA)</t>
  </si>
  <si>
    <t>R-STP-14(62) (79022-3232-14)</t>
  </si>
  <si>
    <t>Widen from 2 lanes to 4 and 5 lanes</t>
  </si>
  <si>
    <t>From Old Covington Pike to SR-385 (Paul Barrett Pkwy)</t>
  </si>
  <si>
    <t>NH-14(55) (79022-3230-14)</t>
  </si>
  <si>
    <t>(Austin Peay Highway), From SR-204 (Singleton Parkway) to North of Old Covington Pike</t>
  </si>
  <si>
    <t>State Funded (79022-)</t>
  </si>
  <si>
    <t>From  SR-204 (Singleton Parkway) to SR-385 (Paul Barret Parkway) in Bartlett - Reconstruction</t>
  </si>
  <si>
    <t>(Austin Peay Highway), From SR-204 (Singleton Parkway) to SR-385 (Paul Barret Parkway) in Bartlett</t>
  </si>
  <si>
    <t>NH-460(11) (24092-3205-14)</t>
  </si>
  <si>
    <t>(Somerville Beltway), From Near SR-76 South of Somerville to Near SR-15 (US-64) East of Somerville (IA)</t>
  </si>
  <si>
    <t>NH-460(10) (24092-3404-14)</t>
  </si>
  <si>
    <t>2-lane bypass on new alignment w/ at grade intersections.</t>
  </si>
  <si>
    <t>(Somerville Beltway), From Near SR-15 (US-64) West of Somerville to Near SR-76 South of Somerville (IA)</t>
  </si>
  <si>
    <t>NH-I-40-1(283) (79903-3114-44)</t>
  </si>
  <si>
    <t>Interchange at Canada Road</t>
  </si>
  <si>
    <t>From North of Jared Lane to North of Medon-Malesus Road (IA)</t>
  </si>
  <si>
    <t>Madison, Hardeman</t>
  </si>
  <si>
    <t>From SR-100 to North of Jared Lane (IA)</t>
  </si>
  <si>
    <t>From SR-100 in Hardeman County To North of Medon/Malesus Road (IA)</t>
  </si>
  <si>
    <t>Hardeman, Madison</t>
  </si>
  <si>
    <t>From Near SR-225 to West of SR-5 (US-45) at Selmer City Limits</t>
  </si>
  <si>
    <t>Widen existing to a super 2-lane</t>
  </si>
  <si>
    <t>From SR-15(US-64) in Bolivar to SR-100</t>
  </si>
  <si>
    <t>Caleb Smith</t>
  </si>
  <si>
    <t>From Tate Road to Polk Street in Bolivar (EPD/PHASE 2)</t>
  </si>
  <si>
    <t>Construct 2 lanes on a 4-lane right-of-way on new location from near SR 18 to near SR 15 (US-64), then widen SR 15 (US-64) from 2 lanes to 5 lanes to near Middleton Road east of Bolivar.</t>
  </si>
  <si>
    <t>[Bolivar ByPass &amp; SR-15(US-64)], From East of SR-18 to West of Old Middleton Road (IA)</t>
  </si>
  <si>
    <t>SR-458</t>
  </si>
  <si>
    <t>Construct 2-lanes on a 4-lane right-of-way on new location</t>
  </si>
  <si>
    <t>From SR-15 (US-64) West of Bolivar to 0.2 Mile East of SR-18 (EPD) (IA)</t>
  </si>
  <si>
    <t>Bolivar Bypass</t>
  </si>
  <si>
    <t>STP/NH-7(16) (28002-3223-14)</t>
  </si>
  <si>
    <t>widen to 5-lanes with center turn lane</t>
  </si>
  <si>
    <t>Bunker Hill Road to SR-15 (US-64/Pulaski bypass)</t>
  </si>
  <si>
    <t>STP/NH-55(6) (16009-3242-14)</t>
  </si>
  <si>
    <t>Widen from 2-ln to 4-ln at 11' lanes with a 11' continuous center turn lane with 10' paved shoulder; bike lanes and 5' sidewalks on each side.</t>
  </si>
  <si>
    <t>From First Avenue to SR-16 (US-41A, N Jackson Street) in Tullahoma (IA)</t>
  </si>
  <si>
    <t>IM-65-1(70) (28001-3179-44)</t>
  </si>
  <si>
    <t>Building for Northbound Weigh Station</t>
  </si>
  <si>
    <t>NH-I-40-6(130) (71100-3118-44)</t>
  </si>
  <si>
    <t>I-40, Interchange at Mine Lick Creek Road - Construct New Interchange.</t>
  </si>
  <si>
    <t>Interchange at Mine Lick Creek Road</t>
  </si>
  <si>
    <t>BR-STP-32(24) (15006-3214-94)</t>
  </si>
  <si>
    <t>15SR0320011</t>
  </si>
  <si>
    <t>SR-32, Bridge over French Broad River, LM 31.08-Bridge Replacement</t>
  </si>
  <si>
    <t>Bridge over French Broad River, LM 31.08</t>
  </si>
  <si>
    <t>Cocke, Jefferson</t>
  </si>
  <si>
    <t>State Funded (61003-4263-04)</t>
  </si>
  <si>
    <t>61SR0580003</t>
  </si>
  <si>
    <t>Bridge over Hiwassee River, LM 5.22</t>
  </si>
  <si>
    <t>From SR-149 to SR-76 (US-79) in Clarksville (IA)</t>
  </si>
  <si>
    <t>SR-374 PROP</t>
  </si>
  <si>
    <t>HPP/STP-149(12) (63023-3240-14)</t>
  </si>
  <si>
    <t>Widen from 2-ln to 5-ln curb and gutter section</t>
  </si>
  <si>
    <t>SR-149, From River Road to SR-13; SR-13, SR-149 to Zinc Plant Road</t>
  </si>
  <si>
    <t>SR-374/149; SR-76 to West of River Road - Environmental Studies</t>
  </si>
  <si>
    <t>SR-374/149; SR-76 to West of River Road</t>
  </si>
  <si>
    <t>STP/HPP-374(11) (63374-3218-14)</t>
  </si>
  <si>
    <t>Construct Four-Lane Divided.</t>
  </si>
  <si>
    <t>SR-76(US-79) to Dotsonville Road in Clarksville (Re-Budgeted ROW &amp; Stage Const.) (IA)</t>
  </si>
  <si>
    <t>Construct 4-Lane Divided, and 5-Lane along SR-149.</t>
  </si>
  <si>
    <t>SR-149, From SR-374 to River Road; SR-374, From SR-149 to Dotsonville Road in Clarksville Re-Budgeted ROW) (IA)</t>
  </si>
  <si>
    <t>SR-141, South of Spring Creek to the Trousdale County Line - Right-of-Way</t>
  </si>
  <si>
    <t>South of Spring Creek to the Trousdale County Line</t>
  </si>
  <si>
    <t>(Mack Hatcher Parkway West), SR-6 (US-31) South of Franklin to SR-96 West of Franklin</t>
  </si>
  <si>
    <t>R-STP/HPP-NH-397(10) (94092-3231-14)</t>
  </si>
  <si>
    <t>Construct 4-lane, median divided facility; the initial phase will construct a 2-lane with a full build-out at each intersection. This project includes curb and gutter, traffic signals, and a multi-use path.</t>
  </si>
  <si>
    <t>(Mack Hatcher Parkway West), From South of SR-96 West of Franklin to East of SR-106 (US-431) North of Franklin (IA)</t>
  </si>
  <si>
    <t>STP-NH-386(3) (83076-3)</t>
  </si>
  <si>
    <t>Interchange Improvements</t>
  </si>
  <si>
    <t>Interchange at Forest Retreat Road (IA)</t>
  </si>
  <si>
    <t>West of Leipers Creek Road to West of Carter's Creek Pike(SR-246)</t>
  </si>
  <si>
    <t>State Funded (94840-3233-04)</t>
  </si>
  <si>
    <t>West of Bending Chestnut Road to West of Leipers Creek Road</t>
  </si>
  <si>
    <t>State Funded (94840-3229-04)</t>
  </si>
  <si>
    <t>From West of Bending Chestnut Road to East of Thompson Station Road</t>
  </si>
  <si>
    <t>NH-60(33) (06009-3245-14, 61004-3215-14)</t>
  </si>
  <si>
    <t>Corridor Improvements.  Various sections will feature improvements including 3-lane sections, passing lanes, 12-foot travel lanes, 8-foot shoulders, and resurfacing.</t>
  </si>
  <si>
    <t>From near SR-306 in Bradley County thru Meigs County to near SR-58 in Hamilton County (IA)</t>
  </si>
  <si>
    <t>Bradley, Meigs, Hamilton</t>
  </si>
  <si>
    <t>(Pellissippi Parkway), From SR-33 to SR-73 (US-321) (IA)</t>
  </si>
  <si>
    <t>SR-162 EXT</t>
  </si>
  <si>
    <t>HPP/NH-162(7) (05097-3233-14)</t>
  </si>
  <si>
    <t>Construct new 4 lane</t>
  </si>
  <si>
    <t>Widen to Super 2-Lane and 3-Lane sections on 5-Lane ROW</t>
  </si>
  <si>
    <t>From near SR-73 at Cosby to North of Wilton Springs Road (IA)</t>
  </si>
  <si>
    <t>Widen from 2-ln to 5-ln</t>
  </si>
  <si>
    <t>From SR-32 in Morristown to Near East Morris Boulevard (IA)</t>
  </si>
  <si>
    <t>Construct 5 lane roadway in a 5 lane ROW on new alignment</t>
  </si>
  <si>
    <t>From West of Old Stagecoach Road  in Russellville to Steadman Road (EPD) (IA)</t>
  </si>
  <si>
    <t>PE only</t>
  </si>
  <si>
    <t>From SR-32 in Morristown to West of Old Stagecoach Road in Russellville</t>
  </si>
  <si>
    <t>From SR-32 in Morristown to I-81 in Greene County</t>
  </si>
  <si>
    <t>STP/HPP-33(79) (87001-3257-14)</t>
  </si>
  <si>
    <t>South of SR-144 Left to SR-61 in Maynardville</t>
  </si>
  <si>
    <t>STP/HPP-33(55) (87001-3271-14)</t>
  </si>
  <si>
    <t>WIDEN FROM 2 LANES TO 5 LANES.</t>
  </si>
  <si>
    <t>Knox County Line to South of SR-144 Left (IA)</t>
  </si>
  <si>
    <t>Super Two-Lane</t>
  </si>
  <si>
    <t>From Morgan County Line to SR-29 (US-27) (EPD) (IA)</t>
  </si>
  <si>
    <t>Construct 3-ln with truck climbing lane on new alignment</t>
  </si>
  <si>
    <t>From near Old US-27 to Near SR-63 (***)</t>
  </si>
  <si>
    <t>(Lon Foust Hwy.) From Near Wolf Creek Road to Near Old US-27 at Robbins (***) (Re-Budgeted-ROW) (IA)</t>
  </si>
  <si>
    <t>Construct 2 lanes with varying climb lanes for 3.2 miles; then 3-lanes for 1.1 miles, possible 5-lanes sections in the future.</t>
  </si>
  <si>
    <t>From near Wolf Creek Road to  near SR-63(EPD)</t>
  </si>
  <si>
    <t>NH-29(86) (65001-3268-14)</t>
  </si>
  <si>
    <t>SR-29, From South of Whetstone Road to North of SR-328 - Reconstruction and Widening</t>
  </si>
  <si>
    <t>From South of Whetstone Road to North of SR-328</t>
  </si>
  <si>
    <t>Widen 2-ln to 4-ln (plus center turn lane)</t>
  </si>
  <si>
    <t>North of Ray Cross Rd/Mossy Grove Rd(Formerly Westminster Rd) to SR-62 in Wartburg (IA)</t>
  </si>
  <si>
    <t>STP-NH-29(47) (65001-3273-14)</t>
  </si>
  <si>
    <t>SR-29, N of SR-328 to N of Ray Cross Road/Mossy Grove Rd (Formerly  Westminster Rd) - Reconstruction</t>
  </si>
  <si>
    <t>From North of SR-328 to North of Ray Cross Rd/Mossy Grove Rd (Formerly Westminster Rd) (IA)</t>
  </si>
  <si>
    <t>SR-29, From SR-61 in Harriman to Morgan County Line - Reconstruction</t>
  </si>
  <si>
    <t>From SR-61 in Harriman in Roane County to North of SR-328 in Morgan County</t>
  </si>
  <si>
    <t>WIDEN FROM 2 TO 4 LANES</t>
  </si>
  <si>
    <t>From SR-61 in Harriman (Roane County) to SR-62 in Morgan County</t>
  </si>
  <si>
    <t>APD-63(6) (13005-3221-64)</t>
  </si>
  <si>
    <t>Widen From 2-LN to 5-LN</t>
  </si>
  <si>
    <t>From Campbell County Line to Hall Lane (IA)</t>
  </si>
  <si>
    <t>APD-63(55) (07008-3236-64)</t>
  </si>
  <si>
    <t>(General Carl W. Stiner Hwy.), From Near Frontier Road/Woodson Lane to Near Claiborne County Line (IA)</t>
  </si>
  <si>
    <t>STP-63(60) (07005-3216-14)</t>
  </si>
  <si>
    <t>Construct truck climbing lane and intersection improvements at the intersection of SR-297 and SR-63.</t>
  </si>
  <si>
    <t>(Howard Baker Hwy.) From Near the Intersection of SR-297 and West of Old SR-63 to West of Stinking Creek Road (Truck Climbing Lane) (***) (IA)</t>
  </si>
  <si>
    <t>spot improvements including intersection improvements and a 3-lane section for 0.75 miles</t>
  </si>
  <si>
    <t>From 4-Lane in Huntsville to I-75</t>
  </si>
  <si>
    <t>Widening</t>
  </si>
  <si>
    <t>From Scott County Line to I-75</t>
  </si>
  <si>
    <t>ARRA-HPP/NH-66(39) (78072-3248-14)</t>
  </si>
  <si>
    <t>From North of Nichols Street in Sevierville to SR-338 (Boyds Creek Highway)</t>
  </si>
  <si>
    <t>STP-35(64) (45007-3222-14)</t>
  </si>
  <si>
    <t>Construct 5-ln on 4-ln divided ROW</t>
  </si>
  <si>
    <t>Intersection of SR-92 / Dickey Road to Grapevine Hollow Road</t>
  </si>
  <si>
    <t>STP/HPP-35(75) (45007-3219-14, 78005-3241-14)</t>
  </si>
  <si>
    <t>(Newport Hwy.) From Near Sims Road in Sevier County to Near SR-92 (Dickey Road) in Jefferson County (IA)</t>
  </si>
  <si>
    <t>Sevier, Jefferson</t>
  </si>
  <si>
    <t>From Sims Road in Sevier County to Grapevine Hollow Road in Jefferson County</t>
  </si>
  <si>
    <t>NH-35(38) (15008-3231-14)</t>
  </si>
  <si>
    <t>Construction New: 5-Ln. Rural from near SR-9 to near Rankin Rd. and Super 2-Ln. (Interim Build) on 4-Ln. Divided (Ultimate Build) ROW from near Rankin Rd. to near Saint Tide Hollow Rd., Bypass around Newport.</t>
  </si>
  <si>
    <t>(Newport Bypass), From SR-9 to Saint Tide Hollow Road (IA)</t>
  </si>
  <si>
    <t>BR-STP-31(17) (37022-3221-94)</t>
  </si>
  <si>
    <t>37SR0310007</t>
  </si>
  <si>
    <t>Bridge over Poor Valley Creek, LM 4.17 (IA) (replaced under PIN 101394.00)</t>
  </si>
  <si>
    <t>NH-I-69(97) (66269-3114-14)</t>
  </si>
  <si>
    <t>Construct New 4-Lane Divided Limited Access Interstate Highway</t>
  </si>
  <si>
    <t>From West of SR-21 to SR-3(US-51) Near Mayberry Road (IA)</t>
  </si>
  <si>
    <t>Weigh Station/Welcome Center</t>
  </si>
  <si>
    <t>Weigh Station/Welcome Center on US-51 (IA)</t>
  </si>
  <si>
    <t>From West of SR-21 to SR-3(US-51) Near Mayberry Road (Includes Weigh Station/Welcome Center on US-51)</t>
  </si>
  <si>
    <t>TN-I-69(49) (66269-3112-14)</t>
  </si>
  <si>
    <t>PROPOSED I-69, SOUTH OF SR-5/22 TO WEST OF SR-21 - New Stage Construction</t>
  </si>
  <si>
    <t>South of SR-5/22 to West of SR-21</t>
  </si>
  <si>
    <t>BR-NH-3(147) (66001-3285-94)</t>
  </si>
  <si>
    <t>66SR0030016</t>
  </si>
  <si>
    <t>Bridge over Branch, LM 15.39 (IA)</t>
  </si>
  <si>
    <t>TN-I-69(52) (66269-3110-14)</t>
  </si>
  <si>
    <t>Proposed Interstate 69</t>
  </si>
  <si>
    <t>From South of SR-21(Troy-Rives Road) to South of SR-3(US-51) (IA)</t>
  </si>
  <si>
    <t>TN-I-69(51) (66269-3109-14)</t>
  </si>
  <si>
    <t>From 1.2 miles South of SR-183 to 0.2 mile South of SR-21 (Troy/Rives Road) (IA)</t>
  </si>
  <si>
    <t>STP-141(40) (85007-3224-14)</t>
  </si>
  <si>
    <t>Super 2-Lane on 4-Lane ROW, Including Turn Lanes (On New Alignment)</t>
  </si>
  <si>
    <t>SR-141, North of SR-10 to Near the Intersection of Cedar Bluff Road (IA)</t>
  </si>
  <si>
    <t>Wilson CoL to N of SR-10;  Including SR-260 (Hartsville Connector), Prop SR-141 to S of the Cumberland River Bridge</t>
  </si>
  <si>
    <t>State Funded (63021-3224-04)</t>
  </si>
  <si>
    <t>construct sidewalks</t>
  </si>
  <si>
    <t>(US-41A), From McAdoo Creek Road to East of SR-76 in Clarksville (Sidewalks)</t>
  </si>
  <si>
    <t>STP-1(298) (73005-3219-14)</t>
  </si>
  <si>
    <t>From East of Kingston Avenue to SR-382</t>
  </si>
  <si>
    <t>SR-1, From SR-61(US-27) in Rockwood to Midtown-Location and Environmental Studies</t>
  </si>
  <si>
    <t>From SR-61(US-27) in Rockwood to Midtown</t>
  </si>
  <si>
    <t>HPP/NH-62(34) (47023-3264-14)</t>
  </si>
  <si>
    <t>SR-62 (Western Avenue), From Texas Avenue to Major Avenue in Knoxville - Reconstruction - Widen 2 Lane to 5 Lane. Including Non-Participating costs for 200' of Mynderse Ave to the R/R Spur serving Gerdau Ameristeel..</t>
  </si>
  <si>
    <t>Western Avenue, From Texas Avenue to Major Avenue in Knoxville</t>
  </si>
  <si>
    <t>SR062</t>
  </si>
  <si>
    <t>Widen and reconstruct SR 28</t>
  </si>
  <si>
    <t>From North of Old Homestead Highway to Cleveland Street in Crossville</t>
  </si>
  <si>
    <t>Widen and Reconstruct SR 28</t>
  </si>
  <si>
    <t>From South of the Bridge over Byrd's Creek to North of Old Homestead Highway</t>
  </si>
  <si>
    <t>State Funded (18006-3214-04)</t>
  </si>
  <si>
    <t>From South of SR-68 to South of the Bridge over Byrd's Creek</t>
  </si>
  <si>
    <t>WIDEN TO A 5 LANE SECTION WITH A CONTINUOUS CENTER TURN LANE.</t>
  </si>
  <si>
    <t>From SR-68 to Cleveland Street in Crossville</t>
  </si>
  <si>
    <t>State Funded (47033-3218-04)</t>
  </si>
  <si>
    <t>Campbell Station Road Extension, From South of SR-1 (Kingston Pike) to Turkey Creek Road in Farragut</t>
  </si>
  <si>
    <t>STP-M-9109(53) (47LPLM-F3-091)</t>
  </si>
  <si>
    <t>Reconstruct 2-lane road with addition of turn lanes at the intersections of Pleasant Ridge Road, Sullivan Road, and Murray Drive. Project also includes the addition of bicycle and pedestrian facilities.</t>
  </si>
  <si>
    <t>Pleasant Ridge Road, From Knoxville City Limits to the Merchant Drive/Wilkerson Road Intersection in Knoxville</t>
  </si>
  <si>
    <t>01254</t>
  </si>
  <si>
    <t>Pleasant Ridge Road</t>
  </si>
  <si>
    <t>State Funded (47039-3236-04)</t>
  </si>
  <si>
    <t>Emory Road, From North of Bishop Road to SR-71 (US-441/Norris Freeway)</t>
  </si>
  <si>
    <t>State Funded (47039-3239-04)</t>
  </si>
  <si>
    <t>From SR-9 (Clinton Highway) to Gill Road</t>
  </si>
  <si>
    <t>State Funded (47023-3262-04)</t>
  </si>
  <si>
    <t>From West of Schaad Road to Copper Kettle Road near I-75</t>
  </si>
  <si>
    <t>STP-73(49) (78013-3246-14)</t>
  </si>
  <si>
    <t>Widen 2-ln to 4-ln divided.</t>
  </si>
  <si>
    <t>Buckhorn Road to East of SR-416 Near Pittman Center Elementary School (Phase 2)(EPD) (IA)</t>
  </si>
  <si>
    <t>From SR-338 W(Boyds Creek Highway) to I-40</t>
  </si>
  <si>
    <t>BR-STP-76(37) (24009-3215-94)</t>
  </si>
  <si>
    <t>24SR0760005, 24SR0760007</t>
  </si>
  <si>
    <t>BRIDGES OVER OVERFLOW, LM 0.93 AND BRANCH, LM 2.04</t>
  </si>
  <si>
    <t>BR-STP-76(43) (24009-3216-94)</t>
  </si>
  <si>
    <t>24SR0760001, 24SR0760003</t>
  </si>
  <si>
    <t>SR-76, Bridges over overflow, LM 0.55 and North Fork of the Wolf River, LM 0.74 - Bridge Replacement</t>
  </si>
  <si>
    <t>BRIDGES OVER OVERFLOW, LM 0.55 &amp; NORTH FORK WOLF RIVER, LM 0.74</t>
  </si>
  <si>
    <t>BRZE-6600(14) (66955-3520-94)</t>
  </si>
  <si>
    <t>660A2330001</t>
  </si>
  <si>
    <t>Central Avenue, Bridge over South Fork Harris Fork Creek, Lm 0.31 in South Fulton - Bridge Replacement</t>
  </si>
  <si>
    <t>Central Avenue, Bridge over South Fork Harris Fork Creek, Lm 0.31 in South Fulton</t>
  </si>
  <si>
    <t>Central Ave.</t>
  </si>
  <si>
    <t>R-BR-STP-24(19) (80002-3248-94)</t>
  </si>
  <si>
    <t>80SR0240013</t>
  </si>
  <si>
    <t>SR-24, Bridge over Caney Fork River, LM 13.38 - Bridge Replacement</t>
  </si>
  <si>
    <t>Bridge over Caney Fork River, LM 13.38</t>
  </si>
  <si>
    <t>BR-NHE-17(12) (33025-3206-94)</t>
  </si>
  <si>
    <t>33SR0170001</t>
  </si>
  <si>
    <t>Bridge over Holman Spring Branch, LM 0.09 in Chattanooga</t>
  </si>
  <si>
    <t>BR-STP-92(11) (45011-3219-94)</t>
  </si>
  <si>
    <t>45SR0920005</t>
  </si>
  <si>
    <t>SR-92, Bridge over French Broad River, LM 9.16 in Dandridge - Bridge Replacement</t>
  </si>
  <si>
    <t>Bridge over French Broad River, LM 9.16 in Dandridge</t>
  </si>
  <si>
    <t>State Funded (87001-3270-04)</t>
  </si>
  <si>
    <t>100493.01</t>
  </si>
  <si>
    <t>Bridge over Clinch River, LM 15.67</t>
  </si>
  <si>
    <t>BR-STP-33(43) (87001-3252-94, 87001-3267-94)</t>
  </si>
  <si>
    <t>SR-33, Bridge over Clinch River, LM 15.69 - Bridge Replacement</t>
  </si>
  <si>
    <t>BR-STP-35(26) (78005-3238-94)</t>
  </si>
  <si>
    <t>78SR0350027</t>
  </si>
  <si>
    <t>Bridge over Flatt Creek, LM 25.96</t>
  </si>
  <si>
    <t>NH-73(50) (53008-3233-14)</t>
  </si>
  <si>
    <t>53SR0950003, 53SR0950007</t>
  </si>
  <si>
    <t>From SR-2(US-11) to East of Little Tennessee River (Ft Loudoun/Tellico Canal)</t>
  </si>
  <si>
    <t>R-BR-STP-106(12) (59011-3215-94)</t>
  </si>
  <si>
    <t>59SR1060007</t>
  </si>
  <si>
    <t>SR-106(Franklin Pike), Bridge Over Duck River, LM 1.91 - Bridge Replacement</t>
  </si>
  <si>
    <t>(Franklin Pike), Bridge Over Duck River, LM 1.91</t>
  </si>
  <si>
    <t>Marshall, Maury</t>
  </si>
  <si>
    <t>NHE-15(97) (91004-3248-14)</t>
  </si>
  <si>
    <t>Old Highway 64 to Little Fortyeight Creek Road</t>
  </si>
  <si>
    <t>NH-16(54) (02005-3256-14)</t>
  </si>
  <si>
    <t>Widen 2-ln to 4-ln divided</t>
  </si>
  <si>
    <t>(Madison Street) From West of Jenkins Road to Near SR-276 (Thompson Creek Road)</t>
  </si>
  <si>
    <t>NH-16(56) (02005-3257-14)</t>
  </si>
  <si>
    <t>Widening from a 2-lane to a 5-lane, with curb and gutter to Mullins Mill Road and thereafter shoulder and ditch</t>
  </si>
  <si>
    <t>From SR-64 to West of Jenkins Road (IA)</t>
  </si>
  <si>
    <t>NH-16(29) (02005-3251-14)</t>
  </si>
  <si>
    <t>SR-16, From SR-64 East of Shelbyville to SR-276(Thompson Creek Road) - Widen</t>
  </si>
  <si>
    <t>From SR-64 East of Shelbyville to SR-276 (Thompson Creek Road)</t>
  </si>
  <si>
    <t>STP-14(63) (79022-3233-14)</t>
  </si>
  <si>
    <t>(Austin Peay Hwy.), From SR 385 to East of Kerrville-Rosemark Road (IA)</t>
  </si>
  <si>
    <t>(Austin Peay Hwy.), From East of Kerrville-Rosemark Road to Tipton County Line (IA)</t>
  </si>
  <si>
    <t>Widen from 4 lanes to 6 lanes divided.</t>
  </si>
  <si>
    <t>(Lamar Ave.) From South of Shelby Drive to Near Raines/Perkins Road Interchange (IA)</t>
  </si>
  <si>
    <t>NH/STP-M-4(8) (79020-3251-14)</t>
  </si>
  <si>
    <t>Widen from 4-ln to 6-ln on existing alignment.</t>
  </si>
  <si>
    <t>From Mississippi State Line to South of Shelby Drive (IA)</t>
  </si>
  <si>
    <t>Mississippi State Line to Raines Road(Section 1 &amp; 2)</t>
  </si>
  <si>
    <t>NC-I-269(18) (24469-3103-44, 79469-3105-44)</t>
  </si>
  <si>
    <t>I-269 PROP Paul Barret Pkwy, From S of Raleigh - Lagrange Road to S of Macon Road - Stage Construction - New</t>
  </si>
  <si>
    <t>Paul Barret Parkway, From South of Raleigh-Lagrange Road to South of Macon Road</t>
  </si>
  <si>
    <t>NH-I-269(20) (24469-3104-44, 79469-3107-44)</t>
  </si>
  <si>
    <t>(Paul Barret Parkway), From North of SR-57 in Fayette County to South of Raleigh-Lagrange Road</t>
  </si>
  <si>
    <t>Study Ripley By-Pass</t>
  </si>
  <si>
    <t>Ripley By-Pass, From SR-3 south of SR-209 to SR-3 north of Chipman Rd. (IA)</t>
  </si>
  <si>
    <t>Construction-New Interstate</t>
  </si>
  <si>
    <t>From North of SR-104 to I-155</t>
  </si>
  <si>
    <t>From North of Unionville Road to North of SR-104</t>
  </si>
  <si>
    <t>From North of SR-88 to North of Unionville Road</t>
  </si>
  <si>
    <t>Dyer, Lauderdale</t>
  </si>
  <si>
    <t>From South of Dry Hill Road to North of SR-88 (IA)</t>
  </si>
  <si>
    <t>From South of Coffee Shop Road to South of Dry Hill Road (IA)</t>
  </si>
  <si>
    <t>From South of SR-19 to South of Coffee Shop Road (IA)</t>
  </si>
  <si>
    <t>From South of SR-87 to South of SR-19 (IA)</t>
  </si>
  <si>
    <t>From Leigh's Chapel Road to South of SR-87 (IA)</t>
  </si>
  <si>
    <t>Lauderdale, Tipton</t>
  </si>
  <si>
    <t>From North of SR-59 to Leigh's Chapel Road</t>
  </si>
  <si>
    <t>From North of Akins Store Road to North of SR-59</t>
  </si>
  <si>
    <t>From North of SR-178 to North of Akins Store Road</t>
  </si>
  <si>
    <t>From North of Simmons Road to North of SR-178</t>
  </si>
  <si>
    <t>From South of Shelby Road to North of Simmons Road</t>
  </si>
  <si>
    <t>Shelby, Tipton</t>
  </si>
  <si>
    <t>From South of Fite Road to 0.5 Miles North of Woodstock-Cuba Road</t>
  </si>
  <si>
    <t>From North of Woodstock-Cuba Road to East of SR-3(US-51)</t>
  </si>
  <si>
    <t>From South of SR-388(North Watkins Street) to South of Fite Road</t>
  </si>
  <si>
    <t>From 0.8 Mile East of US-51 to 0.5 MIle South of SR-388</t>
  </si>
  <si>
    <t>NH-76(67) (09009-3235-14)</t>
  </si>
  <si>
    <t>From East of SR-77 to West of Cutlip Lane (IA)</t>
  </si>
  <si>
    <t>R-NH-76(65) (09009-3234-14)</t>
  </si>
  <si>
    <t>From West of Cades-Atwood Road to East of SR-77 (IA)</t>
  </si>
  <si>
    <t>Gibson, Carroll</t>
  </si>
  <si>
    <t>FROM SR-43 (US-45E) IN MILAN TO 5-LANE IN MCKENZIE</t>
  </si>
  <si>
    <t>From I-155(US-51) in Dyersburg to Kentucky State Line</t>
  </si>
  <si>
    <t>Dyer, Obion</t>
  </si>
  <si>
    <t>NH-128(27) (36010-3226-14)</t>
  </si>
  <si>
    <t>South of Opel Loop to SR-15(US-64) in Savannah</t>
  </si>
  <si>
    <t>super 2-lane on new alignment</t>
  </si>
  <si>
    <t>SR-226 (Airport Road) to South of One Stop Drive (***) (IA)</t>
  </si>
  <si>
    <t>SR-128 (PICKWICK ROAD), SR-226 (AIRPORT RD) TO SR-15 (US-64) IN SAVANNAH - Construction-New</t>
  </si>
  <si>
    <t>(Pickwick Rd.), From SR-226 (Airport Road) TO SR-15 (US-64) In Savannah</t>
  </si>
  <si>
    <t>Construct 2-ln (12 foot lanes with 10 foot shoulders on new alignment)</t>
  </si>
  <si>
    <t>(Lexington Bypass), From Near SR-22, South of Lexington to Near SR-20 (US-412), East of Lexington (***) (IA) #2 Priority</t>
  </si>
  <si>
    <t>SR-459</t>
  </si>
  <si>
    <t>R-STP-459(10) (39125-3207-14)</t>
  </si>
  <si>
    <t>super 2-lane bypass on new alignment</t>
  </si>
  <si>
    <t>(Lexington Bypass), From SR-20 (US-412), West of Lexington to Near SR-22, South of Lexington (IA) #1 Priority</t>
  </si>
  <si>
    <t>SR-459-(Lexington Bypass), From SR-20, West of Lexington to SR-20, East of Lexington-Construction-New</t>
  </si>
  <si>
    <t>(Lexington Bypass), From SR-20, West of Lexington to SR-20, East of Lexington</t>
  </si>
  <si>
    <t>SR-459 PROP</t>
  </si>
  <si>
    <t>NH-15(108) (36001-3290-14)</t>
  </si>
  <si>
    <t>SR-15, FROM FIRETOWER ROAD TO WEST OF BIGBEE BRANCH - Widen</t>
  </si>
  <si>
    <t>Firetower Road to West of Bigbee Branch</t>
  </si>
  <si>
    <t>NH/HSIP-166(12) (60017-3218-94)</t>
  </si>
  <si>
    <t>Construct a new diamond interchange</t>
  </si>
  <si>
    <t>Interchange at SR-6 (US-43) In Mount Pleasant</t>
  </si>
  <si>
    <t>STP-166(7) (60016-32)</t>
  </si>
  <si>
    <t>5 lane rural typical on new location</t>
  </si>
  <si>
    <t>From SR-6(US-43) in Mt Pleasant to SR-99 at the Lewis County Line (IA)</t>
  </si>
  <si>
    <t>Maury, Lewis</t>
  </si>
  <si>
    <t>NHE/HPP-99(31) (51005-3226-14)</t>
  </si>
  <si>
    <t>SR-99, West of Natchez Trace Parkway to near Big Swan Creek Road - Widen</t>
  </si>
  <si>
    <t>West of Natchez Trace Parkway to near Big Swan Creek Road</t>
  </si>
  <si>
    <t>NHE-15(95) (28006-3225-14, 50002-3239-14)</t>
  </si>
  <si>
    <t>West of West Side Road/Sandusky Road to East of Horn Hill Road</t>
  </si>
  <si>
    <t>Lawrence, Giles</t>
  </si>
  <si>
    <t>R-STP/NH-96(12) (94011-3260-14)</t>
  </si>
  <si>
    <t>Widen from 2-lane to 5-lane (urbanized section in Triune).</t>
  </si>
  <si>
    <t>East of SR-252 (Wilson Pike) to I-840(EPD) (IA)</t>
  </si>
  <si>
    <t>BR-NH-96(55) (94011-3256-94)</t>
  </si>
  <si>
    <t>94SR0960019</t>
  </si>
  <si>
    <t>(Murfreesboro Road) Bridge over Mayes Creek, LM 16.76 (IA) (replaced under PIN 100288.00)</t>
  </si>
  <si>
    <t>HPP/NH-109(14) (83010-3219-14)</t>
  </si>
  <si>
    <t>Widen from 2-ln to 4/5-ln</t>
  </si>
  <si>
    <t>North of the Cumberland River Bridge to SR-109 Bypass South of Gallatin</t>
  </si>
  <si>
    <t>From near Coleman Hill Rd. to Veterans Parkway (IA)</t>
  </si>
  <si>
    <t>From I-840 to near Coleman Hill Rd. in Williamson County(IA)</t>
  </si>
  <si>
    <t>Williamson, Rutherford</t>
  </si>
  <si>
    <t>widen to 3-lane and 5-lane section for portions of termini</t>
  </si>
  <si>
    <t>From I-840 in Williamson County to East of Overall Creek near Murfreesboro</t>
  </si>
  <si>
    <t>Rutherford, Williamson</t>
  </si>
  <si>
    <t>NH-109(32) (95012-3225-14)</t>
  </si>
  <si>
    <t>Widen from 2-ln to 5-ln, with shoulders and ditches for approximately 3.25 miles from beginning of project south of creek, and with curb and gutter for approximately last 0.50 mile to south of river</t>
  </si>
  <si>
    <t>From South of Dry Fork Creek to South of Cumberland River</t>
  </si>
  <si>
    <t>NH-109(31) (95012-3226-14)</t>
  </si>
  <si>
    <t>Widen from 2-ln to 5-ln, with shoulders and ditches</t>
  </si>
  <si>
    <t>From North of SR-24(US-70) to South of Dry Fork Creek (IA)</t>
  </si>
  <si>
    <t>R-STP-101(17) (18038-3242-14)</t>
  </si>
  <si>
    <t>(Peavine Rd), From Lakeview Drive to East of Westchester Drive/Catoosa Boulevard in Fairfield Glade</t>
  </si>
  <si>
    <t>(Peavine Road), From Firetower Road to East of Westchester Drive/ Catoosa Boulevard in Fairfield Glade</t>
  </si>
  <si>
    <t>STP/HIP-56(39) (21004-3259-14)</t>
  </si>
  <si>
    <t>Super 2-ln typical on new alignment running adjacent and parallel with existing SR-56</t>
  </si>
  <si>
    <t>From South of Warren County Line to Near Magness Road (EPD)</t>
  </si>
  <si>
    <t>Dekalb, Warren</t>
  </si>
  <si>
    <t>STP-26(16) (21001-3264-14)</t>
  </si>
  <si>
    <t>From West of Wilson County Line to Near SR-96 in DeKalb County</t>
  </si>
  <si>
    <t>Dekalb, Wilson</t>
  </si>
  <si>
    <t>Env. Studies</t>
  </si>
  <si>
    <t>From North of I-40 to SR-62 at Clarkrange</t>
  </si>
  <si>
    <t>APD-52(43) (14004-3219-64)</t>
  </si>
  <si>
    <t>(Corridor 'J'), SR-53 to Existing SR-52</t>
  </si>
  <si>
    <t>NHE-111(59) (88027-3240-14)</t>
  </si>
  <si>
    <t>South of SR-30 near Bluff View Road to South of Manus Road</t>
  </si>
  <si>
    <t>White Street, Near Park Street in Athens to the 4-Lane Section in Etowah</t>
  </si>
  <si>
    <t>NHE-29(48) (33037-3230-14)</t>
  </si>
  <si>
    <t>SR-29, From Manufacturers Rd(Olgiati Bridge) to SR-8(Signal Mtn Blvd) in Chattanooga - Reconstruction.</t>
  </si>
  <si>
    <t>From Manufacturers Road(Olgiati Bridge) to SR-8(US-127, Signal Mountain Boulevard) in Chattanooga</t>
  </si>
  <si>
    <t>STP-66(52) (32006-3234-14, 45009-3216-14)</t>
  </si>
  <si>
    <t>STP/NH-115(27) (47026-3281-14)</t>
  </si>
  <si>
    <t>Widen 4-ln to 6-ln including pedestrian &amp; bicycle facilities</t>
  </si>
  <si>
    <t>From South of Topside Road to North of Maloney Road (IA)</t>
  </si>
  <si>
    <t>(Alcoa Highway), From I-140 (Pellissippi Parkway) to Cherokee Trail</t>
  </si>
  <si>
    <t>Construct 5-ln on 4-ln divided ROW on new alignment</t>
  </si>
  <si>
    <t>From SR-349 (Warrensburg Road) near Pates Lane to SR-34 (US-11E) (EPD) (IA)</t>
  </si>
  <si>
    <t>Construct Super 2-Lane on 5-Lane ROW on New Location</t>
  </si>
  <si>
    <t>From North of Nolichucky River near Bright Hope Road to 0.918 miles South of SR-349 (Warrensburg Road) near Pate Lane (EPD) (IA)</t>
  </si>
  <si>
    <t>BR-STP-35(71) (30005-3250-94)</t>
  </si>
  <si>
    <t>(Newport Highway) Bridge over Nolichucky River, LM 3.07 (IA) (replaced under PIN 100228.00)</t>
  </si>
  <si>
    <t>BR-STP-205(28) (79034-3219-94)</t>
  </si>
  <si>
    <t>79S80740005</t>
  </si>
  <si>
    <t>Bridge over Wolf River, LM 2.51</t>
  </si>
  <si>
    <t>05757</t>
  </si>
  <si>
    <t>HSIP/STP-R-131(35) (29007-3218-94)</t>
  </si>
  <si>
    <t>At Norfolk Southern Railroad Near Rutledge</t>
  </si>
  <si>
    <t>State Funded (39004-4209-04)</t>
  </si>
  <si>
    <t>FROM NEAR DOTS PARK LANE TO DIXON STREET. LENGTH-1.7 MILES (REUSRFACING)</t>
  </si>
  <si>
    <t>State Funded (79006-4197-04)</t>
  </si>
  <si>
    <t>79I02400101</t>
  </si>
  <si>
    <t>Perkins Road (02814), Bridge over I-240, LM 3.07 in Memphis</t>
  </si>
  <si>
    <t>Perkins Road</t>
  </si>
  <si>
    <t>State Funded (82006-4286-04)</t>
  </si>
  <si>
    <t>Bridge (Right Lanes) over South Fork Holston River, LM 5.02 in Kingsport</t>
  </si>
  <si>
    <t>R-BR-NH-9(66) (01002-3244-94)</t>
  </si>
  <si>
    <t>01SR0090015</t>
  </si>
  <si>
    <t>SR-9(US-25W) - Bridge over Clinch River in Clinton LM 10.71 - Bridge Replacement</t>
  </si>
  <si>
    <t>Bridge over Clinch River in Clinton, LM 10.71</t>
  </si>
  <si>
    <t>State Funded (01005-4238-04)</t>
  </si>
  <si>
    <t>01SR0610027</t>
  </si>
  <si>
    <t>Bridge over Norfolk Southern R/R and FAU 4074 (Market St/Eagle Bend Rd), LM 15.67 in Clinton</t>
  </si>
  <si>
    <t>State Funded (79947-4111-04)</t>
  </si>
  <si>
    <t>79I02400115</t>
  </si>
  <si>
    <t>Shady Grove Road, Bridge over I-240, LM 1.48</t>
  </si>
  <si>
    <t>05155</t>
  </si>
  <si>
    <t>HSIP-131(37) (34004-3209-94, 34004-4209-04)</t>
  </si>
  <si>
    <t>State Funded (57945-4204-04)</t>
  </si>
  <si>
    <t>BRIDGE OVER RIVERSIDE DRIVE; SR-186, BRIDGE OVER SANDY CREEK IN JACKSON. (BRIDGE REPAIRS)</t>
  </si>
  <si>
    <t>State Funded (19076-3243-04)</t>
  </si>
  <si>
    <t>BRILEY PARKWAY, FROM TWO RIVERS PARKWAY TO NORTH OF MCGAVOCK PIKE IN NASHVILLE. LENGTH-2.1 MILES (INTERCHANGE MODIFICATION AND ADDITIONAL LANES)</t>
  </si>
  <si>
    <t>State Funded (47945-3537-04)</t>
  </si>
  <si>
    <t>RELOCATED HILL AVENUE, FROM BRIDGE OVER SR-158 TO CHURCH AVENUE IN KNOXVILLE. LENGTH-0.5 MILE (CONSTRUCTION)</t>
  </si>
  <si>
    <t>State Funded (07100-4143-04)</t>
  </si>
  <si>
    <t>07I00750013, 07I00750014, 07I00750015, 07I00750016</t>
  </si>
  <si>
    <t>NB and SB Bridges over 0A031 (Bruce Gap Rd), LM 5.57 and Cove Creek, LM 5.73</t>
  </si>
  <si>
    <t>State Funded (82014-3207-04)</t>
  </si>
  <si>
    <t>FROM SOUTH OF EMMETT ROAD TO SR-34 (US-421). LENGTH-2.0 MILES (RESURFACING)</t>
  </si>
  <si>
    <t>State Funded (42002-4212-04)</t>
  </si>
  <si>
    <t>Bridge over Wells Creek, LM 5.87 in Erin</t>
  </si>
  <si>
    <t>State Funded (84001-4209-04)</t>
  </si>
  <si>
    <t>BRIDGES OVER BRANCH AND OVERFLOW NORTHEAST OF MASON. (BRIDGE REPAIRS)</t>
  </si>
  <si>
    <t>BR-STP-69(78) (36005-3240-94)</t>
  </si>
  <si>
    <t>36SR0690035</t>
  </si>
  <si>
    <t>SR-69, Bridge over Doe Creek, LM 10.06 - Bridge Replacement</t>
  </si>
  <si>
    <t>Bridge over Doe Creek, LM 10.06</t>
  </si>
  <si>
    <t>State Funded (55002-4310-04)</t>
  </si>
  <si>
    <t>FROM NEAR ADAMSVILLE SOUTH CITY LIMITS TO SR-15 (US-64). LENGTH-1.2 MILES (RESURFACING)</t>
  </si>
  <si>
    <t>SR-117</t>
  </si>
  <si>
    <t>State Funded (76003-3546-04)</t>
  </si>
  <si>
    <t>FROM EAST OF SR-29 (US-27) TO WEST OF PAINT ROCK ROAD IN HUNTSVILE. LENGTH-2.3 MILES (RESURFACING)</t>
  </si>
  <si>
    <t>State Funded (92945-4254-04)</t>
  </si>
  <si>
    <t>FROM CSX R/R TO SR-43 (US-45E); SR-372, FROM SR-431 TO GARDNER-HYNDSVER ROAD IN MARTIN. LENGTH-2.3 MILES (RESURFACING)</t>
  </si>
  <si>
    <t>State Funded (85007-4222-04)</t>
  </si>
  <si>
    <t>85SR1410003</t>
  </si>
  <si>
    <t>Bridge over Little Goose Creek, LM 4.82 in Hartsville</t>
  </si>
  <si>
    <t>State Funded (53005-4224-04)</t>
  </si>
  <si>
    <t>FROM MONROE COUNTY LINE TO SR-72 IN LOUDON. LENGTH-4.7 MILES (RESURFACING)</t>
  </si>
  <si>
    <t>State Funded (83945-4253-04)</t>
  </si>
  <si>
    <t>BRIDGE OVER LIBERTY BRANCH. (BRIDGE REPAIRS)</t>
  </si>
  <si>
    <t>BRS-50(16) (68004-3226-04)</t>
  </si>
  <si>
    <t>68SR0500009</t>
  </si>
  <si>
    <t>BRIDGE AND APPROACHES OVER A BRANCH NEAR THE HICKMAN COUNTY LINE. (BRIDGE REPLACEMENT)</t>
  </si>
  <si>
    <t>State Funded (83009-3278-94)</t>
  </si>
  <si>
    <t>FROM WEST OF HORRACE BROWN ROAD TO EAST OF SR-6 (US-31E). LENGTH-4.1 MILES</t>
  </si>
  <si>
    <t>State Funded (76010-3449-94)</t>
  </si>
  <si>
    <t>FROM NEAR ANADELL ROAD TO SR-63 EAST OF HUNTSVILLE. LENGTH-2.69 MILES (RESURFACING)</t>
  </si>
  <si>
    <t>State Funded (09033-4506-04)</t>
  </si>
  <si>
    <t>FROM THE MADISON COUNTY LINE TO SR-424 (CLARKSBURG ROAD). LENGTH-7.4 MILES (RESURFACING)</t>
  </si>
  <si>
    <t>BRZ-4500(5) (48011-3408-94)</t>
  </si>
  <si>
    <t>448S8151000</t>
  </si>
  <si>
    <t>GRATIO ROAD, BRIDGE AND APPROACHES OVER RUNNING REELFOOT BAYOU AT THE LAKE COUNTY LINE EAST OF RIDGELY.</t>
  </si>
  <si>
    <t>MG-9311(3) (75951-3431-54)</t>
  </si>
  <si>
    <t>INTERSECTION IMPROVEMENTS AT FIFTEEN (15) LOCATIONS IN MURFREESBORO. (UPGRADE OR INSTALL SIGNALS, GEOMETRIC IMPROVEMENTS, STRIPE AND SIGN)</t>
  </si>
  <si>
    <t>State Funded (94027-3204-94)</t>
  </si>
  <si>
    <t>94S62400005</t>
  </si>
  <si>
    <t>Wilson Pike, Bridge and Approaches over Burke Creek North of Arrington</t>
  </si>
  <si>
    <t>State Funded (25005-4224-04)</t>
  </si>
  <si>
    <t>Bridge over East Fork Obey River, LM 5.67</t>
  </si>
  <si>
    <t>State Funded (03003-4231-04)</t>
  </si>
  <si>
    <t>03SR0010023</t>
  </si>
  <si>
    <t>Bridge over Tennessee River, LM 12.64</t>
  </si>
  <si>
    <t>Benton, Humphreys</t>
  </si>
  <si>
    <t>State Funded (99999-3626-04)</t>
  </si>
  <si>
    <t>SALT BINS STATEWIDE - FY01</t>
  </si>
  <si>
    <t>State Funded (99555-0412-04)</t>
  </si>
  <si>
    <t>Civil Air Patrol FY04</t>
  </si>
  <si>
    <t>State Funded (99106-4647-04)</t>
  </si>
  <si>
    <t>INTERJURISDICTIONAL TRAVELER INFO</t>
  </si>
  <si>
    <t>State Funded (99106-4112-04)</t>
  </si>
  <si>
    <t>INSTALL TRAFFIC COUNTERS - REST AREAS</t>
  </si>
  <si>
    <t>CONSULTANT ASSISTANCE IN PERMIT PROCESS</t>
  </si>
  <si>
    <t>State Funded (99105-4164-04)</t>
  </si>
  <si>
    <t>SERVICE AND REPAIR RWIS SITES (INTERSTATE)</t>
  </si>
  <si>
    <t>State Funded (99105-4095-04)</t>
  </si>
  <si>
    <t>DRIVEWAY MANUAL DEVELOPMENT</t>
  </si>
  <si>
    <t>COMPLETE ENVIRONMENTAL MONITORING ON COMPLETED PROJECTS-WETLANDS</t>
  </si>
  <si>
    <t>ADVANCE ENGINEERING AND FUNCTIONAL DESIGN</t>
  </si>
  <si>
    <t>State Funded (98994-3673-04)</t>
  </si>
  <si>
    <t>REGION 4 IMPROVEMENTS</t>
  </si>
  <si>
    <t>State Funded (98993-3622-04)</t>
  </si>
  <si>
    <t>REGION 3 IMPROVEMENTS</t>
  </si>
  <si>
    <t>State Funded (98992-3621-04)</t>
  </si>
  <si>
    <t>State Funded (98991-3632-04)</t>
  </si>
  <si>
    <t>Region 1 Improvements</t>
  </si>
  <si>
    <t>State Funded (98045-4242-04)</t>
  </si>
  <si>
    <t>VARIOUS STATE ROUTES IN HARDEMAN, HARDIN AND MADISON COS</t>
  </si>
  <si>
    <t>State Funded (98045-4204-04)</t>
  </si>
  <si>
    <t>SR-142 TO NR SYCAMORE DR. (OBION) SR-211, SR-183 TO SR-3.</t>
  </si>
  <si>
    <t>State Funded (98025-4108-04)</t>
  </si>
  <si>
    <t>Various Interstate and State Routes in Region 2</t>
  </si>
  <si>
    <t>State Funded (98022-4298-04)</t>
  </si>
  <si>
    <t>Region 2 Junkyard Control</t>
  </si>
  <si>
    <t>State Funded (98014-4133-04)</t>
  </si>
  <si>
    <t>CARTER, SULLIVAN, UNICOI AND WASHINGTON COUNTIES</t>
  </si>
  <si>
    <t>State Funded (98014-4129-04)</t>
  </si>
  <si>
    <t>VARIOUS INTERSTATE AND STATE ROUTES, IN REGION 1</t>
  </si>
  <si>
    <t>State Funded (98014-4109-04)</t>
  </si>
  <si>
    <t>VARIOUS INTERSTATES AND STATE ROUTES IN LOUDON, MONROE AND ROANE COUNTIES</t>
  </si>
  <si>
    <t>State Funded (98014-4106-04)</t>
  </si>
  <si>
    <t>I-40 AND I-81 IN COCKE, GREENE, HAMBLEN AND JEFFERSON COUNTIES</t>
  </si>
  <si>
    <t>State Funded (98014-4103-04)</t>
  </si>
  <si>
    <t>I-75 AND SR-71 IN ANDERSON AND CAMPBELL COUNTIES</t>
  </si>
  <si>
    <t>State Funded (98013-4275-04)</t>
  </si>
  <si>
    <t>VARIOUS SRS IN ANDERSON, CAMPBELL, CLAIBORNE AND UNION COUNTIES</t>
  </si>
  <si>
    <t>State Funded (98013-4197-04)</t>
  </si>
  <si>
    <t>VARIOUS INTERSTATE ROUTES IN KNOX, BLOUNT AND SEVIER COUNTIES</t>
  </si>
  <si>
    <t>State Funded (98013-4196-04)</t>
  </si>
  <si>
    <t>VARIOUS INTERSTATE AND STATE ROUTES IN KNOX, BLOUNT AND SEVIER COUNTIES</t>
  </si>
  <si>
    <t>State Funded (98013-4195-04)</t>
  </si>
  <si>
    <t>ALL INTERSTATE AND STATE ROUTES IN CARTER, JOHNSON, SULLIVAN, UNICOI AND WASHINGTON COUNTIES</t>
  </si>
  <si>
    <t>State Funded (98013-4194-04)</t>
  </si>
  <si>
    <t>ALL INTERSTATES AND VARIOUS STATE ROUTES IN CARTER, SULLIVAN, UNICOI AND WASHINGTON COUNTIES</t>
  </si>
  <si>
    <t>State Funded (98013-4174-04)</t>
  </si>
  <si>
    <t>I-75 AND VARIOUS SRS IN ANDERSON AND CAMPBELL COUNTIES</t>
  </si>
  <si>
    <t>State Funded (98012-4292-04)</t>
  </si>
  <si>
    <t>SIGNING OF VARIOUS ROUTES IN LOUDON AND ROANE</t>
  </si>
  <si>
    <t>State Funded (98012-4101-04)</t>
  </si>
  <si>
    <t>VARIOUS ROUTES IN REGION 1</t>
  </si>
  <si>
    <t>State Funded (97019-0641-04)</t>
  </si>
  <si>
    <t>NASHVILLE PREDATORS PROMOTION SIGNS</t>
  </si>
  <si>
    <t>State Funded (89074-3207-04)</t>
  </si>
  <si>
    <t>SR-286 AT LM 0.50</t>
  </si>
  <si>
    <t>CSX AT HARRIS LANE 347-797 D</t>
  </si>
  <si>
    <t>State Funded (82901-9626-04)</t>
  </si>
  <si>
    <t>KINGSPORT - KAT APPLIED TECHNOLOGY CENTER</t>
  </si>
  <si>
    <t>State Funded (82901-9605-04)</t>
  </si>
  <si>
    <t>BRISTOL OPERATING ASSISTANCE, FY 1999</t>
  </si>
  <si>
    <t>IM-55-1(130) (79005-3166-44)</t>
  </si>
  <si>
    <t>I-55, WELCOME CENTER BUILDING-BUILD WELCOME CENTER</t>
  </si>
  <si>
    <t>WELCOME CENTER BUILDING</t>
  </si>
  <si>
    <t>WELCOME CENTER Near Mississippi State Line (Landscaping)</t>
  </si>
  <si>
    <t>State Funded (75953-3538-04)</t>
  </si>
  <si>
    <t>Industrial Access Road (Industrial Boulevard) serving Various industries in LaVergne</t>
  </si>
  <si>
    <t>State Funded (72001-3279-04)</t>
  </si>
  <si>
    <t>From Near SR-68 East to Spring City North City Limits</t>
  </si>
  <si>
    <t>State Funded (71945-4983-04)</t>
  </si>
  <si>
    <t>PUTNAM COUNTY MAINTENANCE GARAGE</t>
  </si>
  <si>
    <t>State Funded (66116-4215-04)</t>
  </si>
  <si>
    <t>66SR0030019, 66SR0030020</t>
  </si>
  <si>
    <t>Bridges over Access Road and IC Railroad, LM 20.38 in Union City</t>
  </si>
  <si>
    <t>State Funded (60555-0221-04)</t>
  </si>
  <si>
    <t>Mt. Pleasant - Replace Tie Downs/Repair Apron</t>
  </si>
  <si>
    <t>State Funded (56003-4253-04)</t>
  </si>
  <si>
    <t>OLD SR-52 TO OLD SR-52 AND BRATTONTOWN CIRCLE(LM 6.10-LM 9.90)</t>
  </si>
  <si>
    <t>State Funded (54001-4179-04)</t>
  </si>
  <si>
    <t>M12OAHQ_CO54I_RAOPS MCMINN CO - GOODWILL-KNOXVILLE</t>
  </si>
  <si>
    <t>State Funded (41005-4232-04)</t>
  </si>
  <si>
    <t>SR-48 AND SR-100 AT SR-50</t>
  </si>
  <si>
    <t>BRIDGE OVER PIGHAM CREEK - LOC NO 39-892-1.85</t>
  </si>
  <si>
    <t>00892</t>
  </si>
  <si>
    <t>SR-76 AT LM 11.82 AND SR-87 AT LM 3.56</t>
  </si>
  <si>
    <t>SR-69 AT SR-226</t>
  </si>
  <si>
    <t>State Funded (34008-3221-04)</t>
  </si>
  <si>
    <t>MOUNTAIN VALLEY RD TO CANTWELL VALLEY RD</t>
  </si>
  <si>
    <t>State Funded (32555-0125-01)</t>
  </si>
  <si>
    <t>Morristown - Improve RSA</t>
  </si>
  <si>
    <t>State Funded (31001-4180-04)</t>
  </si>
  <si>
    <t>M12OAHQ_CO31I_RAOPS GRUNDY CO - PROSPECT</t>
  </si>
  <si>
    <t>State Funded (27945-3274-04)</t>
  </si>
  <si>
    <t>LM 5.1 TO LM 5.8 AND SR-187, LM 1.2 TO LM 1.4</t>
  </si>
  <si>
    <t>State Funded (27800-9642-04)</t>
  </si>
  <si>
    <t>GIBSON CO. R/R AUTH BRIDGE REHAB FY01-02</t>
  </si>
  <si>
    <t>State Funded (27800-9636-04)</t>
  </si>
  <si>
    <t>GIBSON CO R/R AUTH TRACK REHAB FY2000/01</t>
  </si>
  <si>
    <t>DESIGN ROCK SLIDE MITIGATION</t>
  </si>
  <si>
    <t>State Funded (19018-3217-04)</t>
  </si>
  <si>
    <t>HARDING PLACE, 600 EAST OF HARDING RD TO 1500 EAST OF WINDSOR DR. (SECTION 2)</t>
  </si>
  <si>
    <t>State Funded (09035-4218-04)</t>
  </si>
  <si>
    <t>09S82330001</t>
  </si>
  <si>
    <t>Bridge over Reedy Creek, LM 0.68</t>
  </si>
  <si>
    <t>SR-436</t>
  </si>
  <si>
    <t>HPP/STP-73(25) (05006-3242-14)</t>
  </si>
  <si>
    <t>From the 4-Lane Section at Kinzel Springs to Wear Valley Road</t>
  </si>
  <si>
    <t>4 Lane North of Dayton (16th Avenue) to Boofer Road</t>
  </si>
  <si>
    <t>STP-M-9307(11) (83LPLM-F3-078); State Funded (83954-3564-54)</t>
  </si>
  <si>
    <t>(E-Grants) Rockland Road/Imperial Blvd, From Center Point Road to Imperial Boulevard - This project will realign Rockland Road to connect to Center Point road and widen the existing Rockland Road from two lanes to 3 lanes from West Main Street to Imperial Boulevard. The project will include drainage, curb and gutter, a multi-use path or sidewalk, and landscaping. The ROW project length is approximately 2.4 miles.</t>
  </si>
  <si>
    <t>Rockland Road/Imperial Blvd, Center Point Road to Imperial Boulevard in Hendersonville</t>
  </si>
  <si>
    <t>03946</t>
  </si>
  <si>
    <t>Rockland Road</t>
  </si>
  <si>
    <t>STP-M-9109(64) (47953-3518-54)</t>
  </si>
  <si>
    <t>Widen to five lane section.  Widen 2 lane rdwy to 4 lanes with center turn lane, curb and gutter, sidewalks and bike lanes.</t>
  </si>
  <si>
    <t>Washington Pike, North of I-640 to Murphy Road</t>
  </si>
  <si>
    <t>CLARKSVILLE URBAN AREA</t>
  </si>
  <si>
    <t>TAP-9103(15) (10LPLM-F3-008)</t>
  </si>
  <si>
    <t>Phase V trail begins at the termination point of the existing trail along Race Street and ends at the termination point of the existing trail along West Riverside Drive.  Phase IV trail begins at the termination point of the existing trail behind Lowe's adjacent to Overmountain Drive and ends at Sycamore Shoals State Park.</t>
  </si>
  <si>
    <t>Riverfront Linear Walking Path - Phases 4 &amp; 5</t>
  </si>
  <si>
    <t>STP-EN-4700(40) (47947-3605-94)</t>
  </si>
  <si>
    <t>Design and construction of a 10-foot wide multi-modal (bicycle and pedestrian) aluminum truss bridge consisting of eight (8) main spans totaling approximately 812 feet in length and approaches of 300 feet and 240 feet on the western and eastern ends, respectively. The bridge will feature look-out areas for enhanced views of the surrounding area and link the Seven Islands Wildlife Refuge to an adjacent island between the branching flows of the French Broad River in Knox County, Tennessee.</t>
  </si>
  <si>
    <t>Seven Islands Pedestrian Bridge</t>
  </si>
  <si>
    <t>PFH-999(2) (81945-3462-84)</t>
  </si>
  <si>
    <t>LAND BETWEEN THE LAKES NATIONAL RECREATION AREA</t>
  </si>
  <si>
    <t>NATIONAL HIGHWAY PLANNING NETWORK, AND NATIONAL BRIDGE INVENTORY DATA BASE</t>
  </si>
  <si>
    <t>State Funded (57201-4144-04)</t>
  </si>
  <si>
    <t>57I00400023, 57I00400024, 57I00400027, 57I00400028, 57I00400041, 57I00400042</t>
  </si>
  <si>
    <t>I-40, Brs over SR-20, LM 12.01 and over SR-5, LM 14.73; SR-1, Brs over I-40, LM 22.45</t>
  </si>
  <si>
    <t>NH-098-4(20) (79961-3189-44)</t>
  </si>
  <si>
    <t>Region 4 ITS System Maintenance (December 1, 2021- February 29, 2024)</t>
  </si>
  <si>
    <t>NH-098-4(19) (79961-3654-44)</t>
  </si>
  <si>
    <t>Memphis ITS System Maintenance (June 1, 2018 - June 30, 2021) - Intelligent Transportation System</t>
  </si>
  <si>
    <t>Memphis ITS System Maintenance (June 1, 2018 - June 30, 2021)</t>
  </si>
  <si>
    <t>West of Winston Road to West of Forest Heights</t>
  </si>
  <si>
    <t>HPP-9311(9) (75951-3783-94)</t>
  </si>
  <si>
    <t>Stones River Greenway Extension for the Old Fort Parkway to Barfield Crescent Road (Phases 1-4)</t>
  </si>
  <si>
    <t>Stones River Greenway Extension, From Barfield-Crescent Road to North of Old Fort Parkway</t>
  </si>
  <si>
    <t>NEW FERRY SERVICE ACROSS THE TENNESSEE RIVER, SR-69A TO SR-147 (Benton/Houston Ferry Boat and Mooring Replacement/Construction)</t>
  </si>
  <si>
    <t>Statewide Freeway Service Patrol (Help Trucks) FY 2020-2022</t>
  </si>
  <si>
    <t>Memphis Freeway Service Patrol (Help Trucks) FY 2020-2022</t>
  </si>
  <si>
    <t>Nashville Freeway Service Patrol (Help Trucks) FY 2020-2022</t>
  </si>
  <si>
    <t>Chattanooga Freeway Service Patrol (Help Trucks) FY 2020-2022</t>
  </si>
  <si>
    <t>Knoxville Freeway Service Patrol (Help Trucks) FY 2020-2022</t>
  </si>
  <si>
    <t>NH-I-9900(130) (99113-3154-44)</t>
  </si>
  <si>
    <t>Statewide Weigh-in-Motion</t>
  </si>
  <si>
    <t>Nashville ITS Control Center - FY 2020-2022 (Utilities, Power and Communications)</t>
  </si>
  <si>
    <t>State Funded (12455-3416-04)</t>
  </si>
  <si>
    <t>12016790005, 12016790007, 12016790009</t>
  </si>
  <si>
    <t>Talley Store Road, Bridges over Jacks Creek at LMs  2.51, 2.59 and 2.61 (IA)</t>
  </si>
  <si>
    <t>01679</t>
  </si>
  <si>
    <t>Talley Store Rd</t>
  </si>
  <si>
    <t>State Funded (45004-4240-04)</t>
  </si>
  <si>
    <t>45SR0090015</t>
  </si>
  <si>
    <t>Bridge over French Broad River, LM 16.59</t>
  </si>
  <si>
    <t>TAP-115(34) (47LPLM-F3-149)</t>
  </si>
  <si>
    <t>Construction of an off-road trail which will connect Phase I of the Knox Blount Greenway to existing pedestrian and bicycle facilities on the Alcoa Highway Bridge over the Little River at the Blount County line and to connect to I. C. King Park.</t>
  </si>
  <si>
    <t>Knox-Blount Greenway - Phase II</t>
  </si>
  <si>
    <t>State Funded (90SAB1-S3-004)</t>
  </si>
  <si>
    <t>900B1810001</t>
  </si>
  <si>
    <t>Tommy Campbell Rd., Bridge over Little Cherokee Creek, LM 0.10 (IA)</t>
  </si>
  <si>
    <t>0B181</t>
  </si>
  <si>
    <t>Tommy Campbell Road</t>
  </si>
  <si>
    <t>STP-M-9307(12) (83954-3565-54)</t>
  </si>
  <si>
    <t>Widen from 2 lanes to 3 lanes with turn lanes.</t>
  </si>
  <si>
    <t>Walton Ferry Road/Old Shackle Island Road, From Nokes Drive to Volunteer Drive in Hendersonville (Section 2)</t>
  </si>
  <si>
    <t>Kentucky/Tennessee I-65</t>
  </si>
  <si>
    <t>240A2350001</t>
  </si>
  <si>
    <t>Knox Rd., Bridge over Branch, LM 2.99 (IA)</t>
  </si>
  <si>
    <t>Knox Road</t>
  </si>
  <si>
    <t>STP-M-9419(2) (79LPLM-F3-297)</t>
  </si>
  <si>
    <t>Widen to a four lane divided highway with raised median. Median openings and turn lanes for access to existing driveways. Will include bicycle facilities and ADA pedestrian improvements.</t>
  </si>
  <si>
    <t>Old Brownsville Road, From SR-14(Austin Peay Highway) to Proposed Kirby Whitten Road in Bartlett</t>
  </si>
  <si>
    <t>02178</t>
  </si>
  <si>
    <t>Old Brownsville Road</t>
  </si>
  <si>
    <t xml:space="preserve">Overall Totals for Obligations:  </t>
  </si>
  <si>
    <t>PE 2021 Obligations</t>
  </si>
  <si>
    <t>ROW 2021 Obligations</t>
  </si>
  <si>
    <t>Construction 2021 Obligations</t>
  </si>
  <si>
    <t>Paving 2021 Obligations</t>
  </si>
  <si>
    <t>Row Labels</t>
  </si>
  <si>
    <t>(blank)</t>
  </si>
  <si>
    <t>Grand Total</t>
  </si>
  <si>
    <t>Total 2021 Obligations</t>
  </si>
  <si>
    <t>Sum of Total 2021 Obligations</t>
  </si>
  <si>
    <t>Column Labels</t>
  </si>
  <si>
    <t>TAMP NHS</t>
  </si>
  <si>
    <t>NHS-Interstate</t>
  </si>
  <si>
    <t>Non-NHS Local</t>
  </si>
  <si>
    <t>NHS-Local</t>
  </si>
  <si>
    <t>NHS-SR</t>
  </si>
  <si>
    <t>Non-NHS SR</t>
  </si>
  <si>
    <t>Bridge NHS</t>
  </si>
  <si>
    <t>Bridge Non-NHS</t>
  </si>
  <si>
    <t>Pavement NHS</t>
  </si>
  <si>
    <t>Pavement Non-NHS</t>
  </si>
  <si>
    <t>Grand Totals</t>
  </si>
  <si>
    <t>Preservation</t>
  </si>
  <si>
    <t>Rehabilitation</t>
  </si>
  <si>
    <t>Total</t>
  </si>
  <si>
    <t>SW</t>
  </si>
  <si>
    <t>NHS-I &amp; SR</t>
  </si>
  <si>
    <t>Delete</t>
  </si>
  <si>
    <t>Woods Comments</t>
  </si>
  <si>
    <t>NHS SR?</t>
  </si>
  <si>
    <t>Arguably NHS Local sice this was transferred to the city/county</t>
  </si>
  <si>
    <t>Maintenance?</t>
  </si>
  <si>
    <t>Maintenance? Removing Dead animals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</si>
</sst>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000000.00"/>
  </numFmts>
  <fonts count="18"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color indexed="8"/>
      <name val="Calibri"/>
      <family val="2"/>
      <scheme val="minor"/>
    </font>
    <font>
      <b/>
      <sz val="12"/>
      <color indexed="8"/>
      <name val="Calibri"/>
      <family val="2"/>
      <scheme val="minor"/>
    </font>
    <font>
      <sz val="8"/>
      <name val="Calibri"/>
      <family val="2"/>
      <scheme val="minor"/>
    </font>
    <font>
      <sz val="11"/>
      <color rgb="FF000000"/>
      <name val="Calibri"/>
      <family val="2"/>
      <scheme val="minor"/>
    </font>
    <font>
      <sz val="11"/>
      <color indexed="8"/>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theme="0"/>
      <name val="Calibri"/>
      <family val="2"/>
      <scheme val="minor"/>
    </font>
    <font>
      <sz val="11"/>
      <color theme="0" tint="-0.34998626667073579"/>
      <name val="Calibri"/>
      <family val="2"/>
      <scheme val="minor"/>
    </font>
    <font>
      <b/>
      <sz val="11"/>
      <name val="Calibri"/>
      <family val="2"/>
      <scheme val="minor"/>
    </font>
    <font>
      <sz val="11"/>
      <color theme="1" tint="0.499984740745262"/>
      <name val="Calibri"/>
      <family val="2"/>
      <scheme val="minor"/>
    </font>
    <font>
      <sz val="11"/>
      <color theme="1" tint="0.249977111117893"/>
      <name val="Calibri"/>
      <family val="2"/>
      <scheme val="minor"/>
    </font>
  </fonts>
  <fills count="16">
    <fill>
      <patternFill patternType="none"/>
    </fill>
    <fill>
      <patternFill patternType="gray125"/>
    </fill>
    <fill>
      <patternFill patternType="solid">
        <fgColor rgb="FFD9D9D9"/>
        <bgColor rgb="FFD9D9D9"/>
      </patternFill>
    </fill>
    <fill>
      <patternFill patternType="solid">
        <fgColor rgb="FFFFC7CE"/>
      </patternFill>
    </fill>
    <fill>
      <patternFill patternType="solid">
        <fgColor rgb="FFFFCC99"/>
      </patternFill>
    </fill>
    <fill>
      <patternFill patternType="solid">
        <fgColor theme="0" tint="-0.14999847407452621"/>
        <bgColor theme="0" tint="-0.14999847407452621"/>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0000"/>
        <bgColor rgb="FFD9D9D9"/>
      </patternFill>
    </fill>
  </fills>
  <borders count="14">
    <border>
      <left/>
      <right/>
      <top/>
      <bottom/>
      <diagonal/>
    </border>
    <border>
      <left style="thin">
        <color rgb="FF7F7F7F"/>
      </left>
      <right style="thin">
        <color rgb="FF7F7F7F"/>
      </right>
      <top style="thin">
        <color rgb="FF7F7F7F"/>
      </top>
      <bottom style="thin">
        <color rgb="FF7F7F7F"/>
      </bottom>
      <diagonal/>
    </border>
    <border>
      <left/>
      <right/>
      <top style="thin">
        <color theme="1"/>
      </top>
      <bottom/>
      <diagonal/>
    </border>
    <border>
      <left/>
      <right/>
      <top style="medium">
        <color auto="1"/>
      </top>
      <bottom style="medium">
        <color auto="1"/>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theme="1"/>
      </top>
      <bottom/>
      <diagonal/>
    </border>
    <border>
      <left/>
      <right/>
      <top style="thick">
        <color rgb="FFFF0000"/>
      </top>
      <bottom/>
      <diagonal/>
    </border>
    <border>
      <left style="medium">
        <color indexed="64"/>
      </left>
      <right style="medium">
        <color indexed="64"/>
      </right>
      <top style="thick">
        <color rgb="FFFF0000"/>
      </top>
      <bottom/>
      <diagonal/>
    </border>
  </borders>
  <cellStyleXfs count="4">
    <xf numFmtId="0" fontId="0" fillId="0" borderId="0"/>
    <xf numFmtId="44" fontId="9" fillId="0" borderId="0" applyFont="0" applyFill="0" applyBorder="0" applyAlignment="0" applyProtection="0"/>
    <xf numFmtId="0" fontId="10" fillId="3" borderId="0" applyNumberFormat="0" applyBorder="0" applyAlignment="0" applyProtection="0"/>
    <xf numFmtId="0" fontId="11" fillId="4" borderId="1" applyNumberFormat="0" applyAlignment="0" applyProtection="0"/>
  </cellStyleXfs>
  <cellXfs count="153">
    <xf numFmtId="0" fontId="0" fillId="0" borderId="0" xfId="0"/>
    <xf numFmtId="0" fontId="0" fillId="0" borderId="0" xfId="0" applyFont="1"/>
    <xf numFmtId="44" fontId="0" fillId="0" borderId="0" xfId="0" applyNumberFormat="1" applyFont="1"/>
    <xf numFmtId="44" fontId="4" fillId="0" borderId="0" xfId="0" applyNumberFormat="1" applyFont="1" applyAlignment="1">
      <alignment horizontal="right"/>
    </xf>
    <xf numFmtId="0" fontId="0" fillId="0" borderId="0" xfId="0" applyFont="1" applyAlignment="1">
      <alignment wrapText="1"/>
    </xf>
    <xf numFmtId="0" fontId="5" fillId="0" borderId="0" xfId="0" applyFont="1" applyAlignment="1">
      <alignment wrapText="1"/>
    </xf>
    <xf numFmtId="44" fontId="5" fillId="0" borderId="0" xfId="0" applyNumberFormat="1" applyFont="1" applyAlignment="1">
      <alignment wrapText="1"/>
    </xf>
    <xf numFmtId="0" fontId="5" fillId="0" borderId="0" xfId="0" applyFont="1" applyAlignment="1">
      <alignment horizontal="center" wrapText="1"/>
    </xf>
    <xf numFmtId="0" fontId="0" fillId="0" borderId="0" xfId="0" applyFont="1" applyAlignment="1">
      <alignment horizontal="center"/>
    </xf>
    <xf numFmtId="2" fontId="5" fillId="0" borderId="0" xfId="0" applyNumberFormat="1" applyFont="1" applyAlignment="1">
      <alignment horizontal="right" wrapText="1" indent="1"/>
    </xf>
    <xf numFmtId="2" fontId="4" fillId="0" borderId="0" xfId="0" applyNumberFormat="1" applyFont="1" applyAlignment="1">
      <alignment horizontal="right" indent="1"/>
    </xf>
    <xf numFmtId="2" fontId="0" fillId="0" borderId="0" xfId="0" applyNumberFormat="1" applyFont="1" applyAlignment="1">
      <alignment horizontal="right" indent="1"/>
    </xf>
    <xf numFmtId="164" fontId="5" fillId="0" borderId="0" xfId="0" applyNumberFormat="1" applyFont="1" applyAlignment="1">
      <alignment horizontal="center" wrapText="1"/>
    </xf>
    <xf numFmtId="164" fontId="4" fillId="0" borderId="0" xfId="0" applyNumberFormat="1" applyFont="1" applyAlignment="1">
      <alignment horizontal="center"/>
    </xf>
    <xf numFmtId="164" fontId="0" fillId="0" borderId="0" xfId="0" applyNumberFormat="1" applyFont="1" applyAlignment="1">
      <alignment horizontal="center"/>
    </xf>
    <xf numFmtId="0" fontId="4" fillId="0" borderId="0" xfId="0" applyFont="1" applyAlignment="1">
      <alignment horizontal="center"/>
    </xf>
    <xf numFmtId="0" fontId="0" fillId="0" borderId="0" xfId="0" applyFont="1" applyAlignment="1">
      <alignment vertical="top"/>
    </xf>
    <xf numFmtId="164" fontId="4" fillId="0" borderId="0" xfId="0" applyNumberFormat="1" applyFont="1" applyAlignment="1">
      <alignment horizontal="center" vertical="top"/>
    </xf>
    <xf numFmtId="0" fontId="4" fillId="0" borderId="0" xfId="0" applyFont="1" applyAlignment="1">
      <alignment horizontal="center" vertical="top"/>
    </xf>
    <xf numFmtId="164" fontId="0" fillId="0" borderId="0" xfId="0" applyNumberFormat="1" applyFont="1" applyAlignment="1">
      <alignment horizontal="center" vertical="top"/>
    </xf>
    <xf numFmtId="0" fontId="0" fillId="0" borderId="0" xfId="0" applyFont="1" applyAlignment="1">
      <alignment horizontal="center" vertical="top"/>
    </xf>
    <xf numFmtId="14" fontId="0" fillId="0" borderId="0" xfId="0" applyNumberFormat="1" applyFont="1" applyAlignment="1">
      <alignment horizontal="center" vertical="top"/>
    </xf>
    <xf numFmtId="2" fontId="4" fillId="0" borderId="0" xfId="0" applyNumberFormat="1" applyFont="1" applyAlignment="1">
      <alignment horizontal="right" vertical="top" indent="1"/>
    </xf>
    <xf numFmtId="2" fontId="0" fillId="0" borderId="0" xfId="0" applyNumberFormat="1" applyFont="1" applyAlignment="1">
      <alignment horizontal="right" vertical="top" indent="1"/>
    </xf>
    <xf numFmtId="44" fontId="0" fillId="0" borderId="0" xfId="0" applyNumberFormat="1" applyFont="1" applyAlignment="1">
      <alignment vertical="top"/>
    </xf>
    <xf numFmtId="44" fontId="4" fillId="0" borderId="0" xfId="0" applyNumberFormat="1" applyFont="1" applyAlignment="1">
      <alignment horizontal="right" vertical="top"/>
    </xf>
    <xf numFmtId="0" fontId="0" fillId="0" borderId="0" xfId="0" applyFont="1" applyAlignment="1">
      <alignment vertical="top" wrapText="1"/>
    </xf>
    <xf numFmtId="164" fontId="6" fillId="0" borderId="0" xfId="0" applyNumberFormat="1" applyFont="1" applyAlignment="1">
      <alignment horizontal="center" vertical="top"/>
    </xf>
    <xf numFmtId="0" fontId="6" fillId="0" borderId="0" xfId="0" applyFont="1" applyAlignment="1">
      <alignment horizontal="center" vertical="top"/>
    </xf>
    <xf numFmtId="0" fontId="6" fillId="0" borderId="0" xfId="0" applyFont="1" applyAlignment="1">
      <alignment vertical="top"/>
    </xf>
    <xf numFmtId="0" fontId="6" fillId="0" borderId="0" xfId="0" applyFont="1" applyAlignment="1">
      <alignment vertical="top" wrapText="1"/>
    </xf>
    <xf numFmtId="2" fontId="6" fillId="0" borderId="0" xfId="0" applyNumberFormat="1" applyFont="1" applyAlignment="1">
      <alignment horizontal="right" vertical="top" indent="1"/>
    </xf>
    <xf numFmtId="0" fontId="6" fillId="0" borderId="0" xfId="0" applyFont="1" applyAlignment="1">
      <alignment horizontal="right" vertical="top" wrapText="1"/>
    </xf>
    <xf numFmtId="44" fontId="6" fillId="0" borderId="0" xfId="0" applyNumberFormat="1" applyFont="1" applyAlignment="1">
      <alignment vertical="top"/>
    </xf>
    <xf numFmtId="0" fontId="0" fillId="0" borderId="0" xfId="0" applyAlignment="1">
      <alignment horizontal="left"/>
    </xf>
    <xf numFmtId="0" fontId="0" fillId="0" borderId="0" xfId="0" applyAlignment="1">
      <alignment horizontal="left" indent="1"/>
    </xf>
    <xf numFmtId="164" fontId="4" fillId="5" borderId="2" xfId="0" applyNumberFormat="1" applyFont="1" applyFill="1" applyBorder="1" applyAlignment="1">
      <alignment horizontal="center"/>
    </xf>
    <xf numFmtId="0" fontId="4" fillId="5" borderId="2" xfId="0" applyFont="1" applyFill="1" applyBorder="1" applyAlignment="1">
      <alignment horizontal="center"/>
    </xf>
    <xf numFmtId="0" fontId="3" fillId="5" borderId="2" xfId="0" applyFont="1" applyFill="1" applyBorder="1"/>
    <xf numFmtId="14" fontId="3" fillId="5" borderId="2" xfId="0" applyNumberFormat="1" applyFont="1" applyFill="1" applyBorder="1" applyAlignment="1">
      <alignment horizontal="center"/>
    </xf>
    <xf numFmtId="0" fontId="3" fillId="5" borderId="2" xfId="0" applyFont="1" applyFill="1" applyBorder="1" applyAlignment="1">
      <alignment wrapText="1"/>
    </xf>
    <xf numFmtId="0" fontId="3" fillId="5" borderId="2" xfId="0" applyFont="1" applyFill="1" applyBorder="1" applyAlignment="1">
      <alignment horizontal="center"/>
    </xf>
    <xf numFmtId="44" fontId="4" fillId="5" borderId="2" xfId="0" applyNumberFormat="1" applyFont="1" applyFill="1" applyBorder="1" applyAlignment="1">
      <alignment horizontal="right"/>
    </xf>
    <xf numFmtId="0" fontId="3" fillId="0" borderId="0" xfId="0" applyFont="1"/>
    <xf numFmtId="14" fontId="3" fillId="0" borderId="0" xfId="0" applyNumberFormat="1" applyFont="1" applyAlignment="1">
      <alignment horizontal="center"/>
    </xf>
    <xf numFmtId="0" fontId="3" fillId="0" borderId="0" xfId="0" applyFont="1" applyAlignment="1">
      <alignment wrapText="1"/>
    </xf>
    <xf numFmtId="0" fontId="3" fillId="0" borderId="0" xfId="0" applyFont="1" applyAlignment="1">
      <alignment horizontal="center"/>
    </xf>
    <xf numFmtId="164" fontId="4" fillId="5" borderId="0" xfId="0" applyNumberFormat="1" applyFont="1" applyFill="1" applyAlignment="1">
      <alignment horizontal="center"/>
    </xf>
    <xf numFmtId="0" fontId="4" fillId="5" borderId="0" xfId="0" applyFont="1" applyFill="1" applyAlignment="1">
      <alignment horizontal="center"/>
    </xf>
    <xf numFmtId="0" fontId="3" fillId="5" borderId="0" xfId="0" applyFont="1" applyFill="1"/>
    <xf numFmtId="14" fontId="3" fillId="5" borderId="0" xfId="0" applyNumberFormat="1" applyFont="1" applyFill="1" applyAlignment="1">
      <alignment horizontal="center"/>
    </xf>
    <xf numFmtId="0" fontId="3" fillId="5" borderId="0" xfId="0" applyFont="1" applyFill="1" applyAlignment="1">
      <alignment wrapText="1"/>
    </xf>
    <xf numFmtId="0" fontId="3" fillId="5" borderId="0" xfId="0" applyFont="1" applyFill="1" applyAlignment="1">
      <alignment horizontal="center"/>
    </xf>
    <xf numFmtId="2" fontId="4" fillId="5" borderId="0" xfId="0" applyNumberFormat="1" applyFont="1" applyFill="1" applyAlignment="1">
      <alignment horizontal="right" indent="1"/>
    </xf>
    <xf numFmtId="44" fontId="4" fillId="5" borderId="0" xfId="0" applyNumberFormat="1" applyFont="1" applyFill="1" applyAlignment="1">
      <alignment horizontal="right"/>
    </xf>
    <xf numFmtId="2" fontId="3" fillId="5" borderId="0" xfId="0" applyNumberFormat="1" applyFont="1" applyFill="1" applyAlignment="1">
      <alignment horizontal="right" indent="1"/>
    </xf>
    <xf numFmtId="2" fontId="3" fillId="0" borderId="0" xfId="0" applyNumberFormat="1" applyFont="1" applyAlignment="1">
      <alignment horizontal="right" indent="1"/>
    </xf>
    <xf numFmtId="164" fontId="4" fillId="0" borderId="0" xfId="0" applyNumberFormat="1" applyFont="1" applyBorder="1" applyAlignment="1">
      <alignment horizontal="center"/>
    </xf>
    <xf numFmtId="0" fontId="4" fillId="0" borderId="0" xfId="0" applyFont="1" applyBorder="1" applyAlignment="1">
      <alignment horizontal="center"/>
    </xf>
    <xf numFmtId="0" fontId="3" fillId="0" borderId="0" xfId="0" applyFont="1" applyBorder="1"/>
    <xf numFmtId="14" fontId="3" fillId="0" borderId="0" xfId="0" applyNumberFormat="1" applyFont="1" applyBorder="1" applyAlignment="1">
      <alignment horizontal="center"/>
    </xf>
    <xf numFmtId="0" fontId="3" fillId="0" borderId="0" xfId="0" applyFont="1" applyBorder="1" applyAlignment="1">
      <alignment wrapText="1"/>
    </xf>
    <xf numFmtId="0" fontId="3" fillId="0" borderId="0" xfId="0" applyFont="1" applyBorder="1" applyAlignment="1">
      <alignment horizontal="center"/>
    </xf>
    <xf numFmtId="2" fontId="3" fillId="0" borderId="0" xfId="0" applyNumberFormat="1" applyFont="1" applyBorder="1" applyAlignment="1">
      <alignment horizontal="right" indent="1"/>
    </xf>
    <xf numFmtId="44" fontId="4" fillId="0" borderId="0" xfId="0" applyNumberFormat="1" applyFont="1" applyBorder="1" applyAlignment="1">
      <alignment horizontal="right"/>
    </xf>
    <xf numFmtId="164" fontId="12" fillId="0" borderId="0" xfId="0" applyNumberFormat="1" applyFont="1" applyBorder="1" applyAlignment="1">
      <alignment horizontal="center" wrapText="1"/>
    </xf>
    <xf numFmtId="0" fontId="12" fillId="0" borderId="0" xfId="0" applyFont="1" applyBorder="1" applyAlignment="1">
      <alignment horizontal="center" wrapText="1"/>
    </xf>
    <xf numFmtId="0" fontId="12" fillId="0" borderId="0" xfId="0" applyFont="1" applyBorder="1" applyAlignment="1">
      <alignment wrapText="1"/>
    </xf>
    <xf numFmtId="2" fontId="12" fillId="0" borderId="0" xfId="0" applyNumberFormat="1" applyFont="1" applyBorder="1" applyAlignment="1">
      <alignment horizontal="right" wrapText="1" indent="1"/>
    </xf>
    <xf numFmtId="44" fontId="12" fillId="0" borderId="0" xfId="0" applyNumberFormat="1" applyFont="1" applyBorder="1" applyAlignment="1">
      <alignment wrapText="1"/>
    </xf>
    <xf numFmtId="0" fontId="12" fillId="0" borderId="0" xfId="0" applyFont="1" applyAlignment="1">
      <alignment wrapText="1"/>
    </xf>
    <xf numFmtId="44" fontId="0" fillId="0" borderId="0" xfId="0" applyNumberFormat="1"/>
    <xf numFmtId="0" fontId="0" fillId="7" borderId="0" xfId="0" applyFill="1" applyAlignment="1">
      <alignment horizontal="left" indent="1"/>
    </xf>
    <xf numFmtId="44" fontId="0" fillId="7" borderId="0" xfId="0" applyNumberFormat="1" applyFill="1"/>
    <xf numFmtId="0" fontId="0" fillId="9" borderId="0" xfId="0" applyFill="1" applyAlignment="1">
      <alignment horizontal="left" indent="1"/>
    </xf>
    <xf numFmtId="44" fontId="0" fillId="9" borderId="0" xfId="0" applyNumberFormat="1" applyFill="1"/>
    <xf numFmtId="0" fontId="14" fillId="0" borderId="0" xfId="0" applyFont="1" applyAlignment="1">
      <alignment horizontal="left" indent="1"/>
    </xf>
    <xf numFmtId="44" fontId="14" fillId="0" borderId="0" xfId="0" applyNumberFormat="1" applyFont="1"/>
    <xf numFmtId="44" fontId="14" fillId="7" borderId="0" xfId="0" applyNumberFormat="1" applyFont="1" applyFill="1"/>
    <xf numFmtId="44" fontId="14" fillId="9" borderId="0" xfId="0" applyNumberFormat="1" applyFont="1" applyFill="1"/>
    <xf numFmtId="0" fontId="0" fillId="8" borderId="3" xfId="0" applyFill="1" applyBorder="1" applyAlignment="1">
      <alignment horizontal="left"/>
    </xf>
    <xf numFmtId="44" fontId="0" fillId="8" borderId="3" xfId="0" applyNumberFormat="1" applyFill="1" applyBorder="1"/>
    <xf numFmtId="0" fontId="16" fillId="10" borderId="3" xfId="0" applyFont="1" applyFill="1" applyBorder="1" applyAlignment="1">
      <alignment horizontal="left"/>
    </xf>
    <xf numFmtId="44" fontId="16" fillId="10" borderId="3" xfId="0" applyNumberFormat="1" applyFont="1" applyFill="1" applyBorder="1"/>
    <xf numFmtId="0" fontId="13" fillId="11" borderId="0" xfId="0" applyFont="1" applyFill="1" applyAlignment="1">
      <alignment horizontal="left"/>
    </xf>
    <xf numFmtId="44" fontId="13" fillId="11" borderId="0" xfId="0" applyNumberFormat="1" applyFont="1" applyFill="1"/>
    <xf numFmtId="44" fontId="17" fillId="11" borderId="0" xfId="0" applyNumberFormat="1" applyFont="1" applyFill="1"/>
    <xf numFmtId="44" fontId="16" fillId="8" borderId="3" xfId="0" applyNumberFormat="1" applyFont="1" applyFill="1" applyBorder="1"/>
    <xf numFmtId="0" fontId="12" fillId="11" borderId="5" xfId="0" applyFont="1" applyFill="1" applyBorder="1" applyAlignment="1">
      <alignment horizontal="center"/>
    </xf>
    <xf numFmtId="0" fontId="15" fillId="12" borderId="6" xfId="0" applyFont="1" applyFill="1" applyBorder="1" applyAlignment="1">
      <alignment horizontal="center"/>
    </xf>
    <xf numFmtId="0" fontId="12" fillId="11" borderId="5" xfId="0" applyFont="1" applyFill="1" applyBorder="1" applyAlignment="1">
      <alignment horizontal="left"/>
    </xf>
    <xf numFmtId="42" fontId="0" fillId="0" borderId="5" xfId="0" applyNumberFormat="1" applyBorder="1"/>
    <xf numFmtId="44" fontId="0" fillId="0" borderId="5" xfId="1" applyFont="1" applyBorder="1"/>
    <xf numFmtId="42" fontId="5" fillId="12" borderId="5" xfId="0" applyNumberFormat="1" applyFont="1" applyFill="1" applyBorder="1"/>
    <xf numFmtId="0" fontId="12" fillId="11" borderId="7" xfId="0" applyFont="1" applyFill="1" applyBorder="1" applyAlignment="1">
      <alignment horizontal="left"/>
    </xf>
    <xf numFmtId="42" fontId="0" fillId="0" borderId="7" xfId="0" applyNumberFormat="1" applyBorder="1"/>
    <xf numFmtId="44" fontId="0" fillId="0" borderId="7" xfId="1" applyFont="1" applyBorder="1"/>
    <xf numFmtId="42" fontId="5" fillId="12" borderId="7" xfId="0" applyNumberFormat="1" applyFont="1" applyFill="1" applyBorder="1"/>
    <xf numFmtId="0" fontId="15" fillId="12" borderId="8" xfId="0" applyFont="1" applyFill="1" applyBorder="1" applyAlignment="1">
      <alignment horizontal="left"/>
    </xf>
    <xf numFmtId="44" fontId="5" fillId="12" borderId="8" xfId="1" applyFont="1" applyFill="1" applyBorder="1"/>
    <xf numFmtId="42" fontId="5" fillId="12" borderId="8" xfId="0" applyNumberFormat="1" applyFont="1" applyFill="1" applyBorder="1"/>
    <xf numFmtId="44" fontId="0" fillId="4" borderId="1" xfId="3" applyNumberFormat="1" applyFont="1"/>
    <xf numFmtId="0" fontId="0" fillId="0" borderId="3" xfId="0" pivotButton="1" applyBorder="1"/>
    <xf numFmtId="0" fontId="0" fillId="0" borderId="3" xfId="0" applyBorder="1"/>
    <xf numFmtId="44" fontId="0" fillId="6" borderId="4" xfId="0" applyNumberFormat="1" applyFill="1" applyBorder="1"/>
    <xf numFmtId="0" fontId="0" fillId="6" borderId="4" xfId="0" applyFill="1" applyBorder="1" applyAlignment="1">
      <alignment horizontal="left"/>
    </xf>
    <xf numFmtId="0" fontId="0" fillId="0" borderId="3" xfId="0" applyBorder="1" applyAlignment="1">
      <alignment horizontal="center"/>
    </xf>
    <xf numFmtId="0" fontId="13" fillId="0" borderId="3" xfId="0" applyFont="1" applyBorder="1" applyAlignment="1">
      <alignment horizontal="center"/>
    </xf>
    <xf numFmtId="44" fontId="16" fillId="6" borderId="4" xfId="0" applyNumberFormat="1" applyFont="1" applyFill="1" applyBorder="1"/>
    <xf numFmtId="0" fontId="3" fillId="5" borderId="9" xfId="0" applyFont="1" applyFill="1" applyBorder="1"/>
    <xf numFmtId="0" fontId="10" fillId="3" borderId="10" xfId="2" applyBorder="1"/>
    <xf numFmtId="0" fontId="3" fillId="5" borderId="10" xfId="0" applyFont="1" applyFill="1" applyBorder="1"/>
    <xf numFmtId="0" fontId="3" fillId="0" borderId="10" xfId="0" applyFont="1" applyBorder="1"/>
    <xf numFmtId="0" fontId="8" fillId="2" borderId="10" xfId="0" applyFont="1" applyFill="1" applyBorder="1"/>
    <xf numFmtId="0" fontId="8" fillId="0" borderId="10" xfId="0" applyFont="1" applyBorder="1"/>
    <xf numFmtId="0" fontId="8" fillId="5" borderId="10" xfId="0" applyFont="1" applyFill="1" applyBorder="1"/>
    <xf numFmtId="0" fontId="3" fillId="5" borderId="11" xfId="0" applyFont="1" applyFill="1" applyBorder="1"/>
    <xf numFmtId="0" fontId="15" fillId="13" borderId="0" xfId="0" applyFont="1" applyFill="1" applyBorder="1" applyAlignment="1">
      <alignment wrapText="1"/>
    </xf>
    <xf numFmtId="164" fontId="4" fillId="5" borderId="0" xfId="0" applyNumberFormat="1" applyFont="1" applyFill="1" applyBorder="1" applyAlignment="1">
      <alignment horizontal="center"/>
    </xf>
    <xf numFmtId="0" fontId="4" fillId="5" borderId="0" xfId="0" applyFont="1" applyFill="1" applyBorder="1" applyAlignment="1">
      <alignment horizontal="center"/>
    </xf>
    <xf numFmtId="0" fontId="3" fillId="5" borderId="0" xfId="0" applyFont="1" applyFill="1" applyBorder="1"/>
    <xf numFmtId="14" fontId="3" fillId="5" borderId="0" xfId="0" applyNumberFormat="1" applyFont="1" applyFill="1" applyBorder="1" applyAlignment="1">
      <alignment horizontal="center"/>
    </xf>
    <xf numFmtId="0" fontId="3" fillId="5" borderId="0" xfId="0" applyFont="1" applyFill="1" applyBorder="1" applyAlignment="1">
      <alignment wrapText="1"/>
    </xf>
    <xf numFmtId="0" fontId="3" fillId="5" borderId="0" xfId="0" applyFont="1" applyFill="1" applyBorder="1" applyAlignment="1">
      <alignment horizontal="center"/>
    </xf>
    <xf numFmtId="0" fontId="10" fillId="3" borderId="9" xfId="2" applyBorder="1"/>
    <xf numFmtId="2" fontId="3" fillId="5" borderId="2" xfId="0" applyNumberFormat="1" applyFont="1" applyFill="1" applyBorder="1" applyAlignment="1">
      <alignment horizontal="right" indent="1"/>
    </xf>
    <xf numFmtId="2" fontId="4" fillId="5" borderId="0" xfId="0" applyNumberFormat="1" applyFont="1" applyFill="1" applyBorder="1" applyAlignment="1">
      <alignment horizontal="right" indent="1"/>
    </xf>
    <xf numFmtId="0" fontId="3" fillId="0" borderId="11" xfId="0" applyFont="1" applyBorder="1"/>
    <xf numFmtId="0" fontId="10" fillId="3" borderId="11" xfId="2" applyBorder="1"/>
    <xf numFmtId="44" fontId="4" fillId="5" borderId="0" xfId="0" applyNumberFormat="1" applyFont="1" applyFill="1" applyBorder="1" applyAlignment="1">
      <alignment horizontal="right"/>
    </xf>
    <xf numFmtId="0" fontId="10" fillId="3" borderId="0" xfId="2" applyBorder="1"/>
    <xf numFmtId="0" fontId="8" fillId="5" borderId="0" xfId="0" applyFont="1" applyFill="1" applyBorder="1"/>
    <xf numFmtId="0" fontId="8" fillId="2" borderId="0" xfId="0" applyFont="1" applyFill="1" applyBorder="1"/>
    <xf numFmtId="0" fontId="8" fillId="0" borderId="0" xfId="0" applyFont="1" applyBorder="1"/>
    <xf numFmtId="0" fontId="15" fillId="14" borderId="0" xfId="0" applyFont="1" applyFill="1" applyBorder="1" applyAlignment="1">
      <alignment wrapText="1"/>
    </xf>
    <xf numFmtId="0" fontId="2" fillId="0" borderId="0" xfId="0" applyFont="1" applyBorder="1"/>
    <xf numFmtId="0" fontId="3" fillId="13" borderId="0" xfId="0" applyFont="1" applyFill="1" applyAlignment="1">
      <alignment wrapText="1"/>
    </xf>
    <xf numFmtId="0" fontId="2" fillId="5" borderId="0" xfId="0" applyFont="1" applyFill="1" applyBorder="1"/>
    <xf numFmtId="0" fontId="1" fillId="0" borderId="0" xfId="0" applyFont="1"/>
    <xf numFmtId="0" fontId="0" fillId="0" borderId="12" xfId="0" applyFont="1" applyBorder="1"/>
    <xf numFmtId="164" fontId="4" fillId="5" borderId="12" xfId="0" applyNumberFormat="1" applyFont="1" applyFill="1" applyBorder="1" applyAlignment="1">
      <alignment horizontal="center"/>
    </xf>
    <xf numFmtId="0" fontId="4" fillId="5" borderId="12" xfId="0" applyFont="1" applyFill="1" applyBorder="1" applyAlignment="1">
      <alignment horizontal="center"/>
    </xf>
    <xf numFmtId="44" fontId="4" fillId="5" borderId="12" xfId="0" applyNumberFormat="1" applyFont="1" applyFill="1" applyBorder="1" applyAlignment="1">
      <alignment horizontal="right"/>
    </xf>
    <xf numFmtId="44" fontId="4" fillId="0" borderId="12" xfId="0" applyNumberFormat="1" applyFont="1" applyBorder="1" applyAlignment="1">
      <alignment horizontal="right"/>
    </xf>
    <xf numFmtId="0" fontId="1" fillId="5" borderId="12" xfId="0" applyFont="1" applyFill="1" applyBorder="1"/>
    <xf numFmtId="14" fontId="1" fillId="5" borderId="12" xfId="0" applyNumberFormat="1" applyFont="1" applyFill="1" applyBorder="1" applyAlignment="1">
      <alignment horizontal="center"/>
    </xf>
    <xf numFmtId="0" fontId="1" fillId="5" borderId="12" xfId="0" applyFont="1" applyFill="1" applyBorder="1" applyAlignment="1">
      <alignment wrapText="1"/>
    </xf>
    <xf numFmtId="0" fontId="1" fillId="5" borderId="12" xfId="0" applyFont="1" applyFill="1" applyBorder="1" applyAlignment="1">
      <alignment horizontal="center"/>
    </xf>
    <xf numFmtId="0" fontId="1" fillId="2" borderId="13" xfId="0" applyFont="1" applyFill="1" applyBorder="1"/>
    <xf numFmtId="0" fontId="1" fillId="2" borderId="12" xfId="0" applyFont="1" applyFill="1" applyBorder="1"/>
    <xf numFmtId="2" fontId="1" fillId="5" borderId="12" xfId="0" applyNumberFormat="1" applyFont="1" applyFill="1" applyBorder="1" applyAlignment="1">
      <alignment horizontal="right" indent="1"/>
    </xf>
    <xf numFmtId="0" fontId="1" fillId="0" borderId="13" xfId="0" applyFont="1" applyBorder="1"/>
    <xf numFmtId="0" fontId="1" fillId="15" borderId="13" xfId="0" applyFont="1" applyFill="1" applyBorder="1"/>
  </cellXfs>
  <cellStyles count="4">
    <cellStyle name="Bad" xfId="2" builtinId="27"/>
    <cellStyle name="Currency" xfId="1" builtinId="4"/>
    <cellStyle name="Input" xfId="3" builtinId="20"/>
    <cellStyle name="Normal" xfId="0" builtinId="0"/>
  </cellStyles>
  <dxfs count="232">
    <dxf>
      <fill>
        <patternFill patternType="solid">
          <bgColor theme="9"/>
        </patternFill>
      </fill>
    </dxf>
    <dxf>
      <fill>
        <patternFill patternType="solid">
          <bgColor theme="9"/>
        </patternFill>
      </fill>
    </dxf>
    <dxf>
      <fill>
        <patternFill patternType="solid">
          <bgColor theme="9" tint="0.59999389629810485"/>
        </patternFill>
      </fill>
    </dxf>
    <dxf>
      <fill>
        <patternFill patternType="solid">
          <bgColor theme="9" tint="0.59999389629810485"/>
        </patternFill>
      </fill>
    </dxf>
    <dxf>
      <fill>
        <patternFill patternType="solid">
          <bgColor theme="7"/>
        </patternFill>
      </fill>
    </dxf>
    <dxf>
      <fill>
        <patternFill patternType="solid">
          <bgColor theme="7"/>
        </patternFill>
      </fill>
    </dxf>
    <dxf>
      <fill>
        <patternFill patternType="solid">
          <bgColor theme="7" tint="0.79998168889431442"/>
        </patternFill>
      </fill>
    </dxf>
    <dxf>
      <fill>
        <patternFill patternType="solid">
          <bgColor theme="7"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bottom style="medium">
          <color auto="1"/>
        </bottom>
      </border>
    </dxf>
    <dxf>
      <border>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alignment horizontal="center"/>
    </dxf>
    <dxf>
      <alignment horizontal="center"/>
    </dxf>
    <dxf>
      <font>
        <color theme="1" tint="0.34998626667073579"/>
      </font>
    </dxf>
    <dxf>
      <font>
        <color theme="1" tint="0.34998626667073579"/>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ill>
        <patternFill patternType="solid">
          <bgColor theme="4"/>
        </patternFill>
      </fill>
    </dxf>
    <dxf>
      <fill>
        <patternFill patternType="solid">
          <bgColor theme="4"/>
        </patternFill>
      </fill>
    </dxf>
    <dxf>
      <font>
        <color theme="0"/>
      </font>
    </dxf>
    <dxf>
      <font>
        <color theme="0"/>
      </font>
    </dxf>
    <dxf>
      <font>
        <color theme="1" tint="0.249977111117893"/>
      </font>
    </dxf>
    <dxf>
      <font>
        <color theme="1" tint="0.249977111117893"/>
      </font>
    </dxf>
    <dxf>
      <font>
        <color theme="0"/>
      </font>
    </dxf>
    <dxf>
      <font>
        <color theme="1" tint="0.499984740745262"/>
      </font>
    </dxf>
    <dxf>
      <font>
        <color theme="1" tint="0.499984740745262"/>
      </font>
    </dxf>
    <dxf>
      <font>
        <color theme="1" tint="0.499984740745262"/>
      </font>
    </dxf>
    <dxf>
      <font>
        <color theme="1" tint="0.499984740745262"/>
      </font>
    </dxf>
    <dxf>
      <fill>
        <patternFill patternType="solid">
          <fgColor indexed="64"/>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patternFill>
      </fill>
    </dxf>
    <dxf>
      <fill>
        <patternFill patternType="solid">
          <bgColor theme="9"/>
        </patternFill>
      </fill>
    </dxf>
    <dxf>
      <fill>
        <patternFill patternType="solid">
          <bgColor theme="9" tint="0.59999389629810485"/>
        </patternFill>
      </fill>
    </dxf>
    <dxf>
      <fill>
        <patternFill patternType="solid">
          <bgColor theme="9" tint="0.59999389629810485"/>
        </patternFill>
      </fill>
    </dxf>
    <dxf>
      <fill>
        <patternFill patternType="solid">
          <bgColor theme="7"/>
        </patternFill>
      </fill>
    </dxf>
    <dxf>
      <fill>
        <patternFill patternType="solid">
          <bgColor theme="7"/>
        </patternFill>
      </fill>
    </dxf>
    <dxf>
      <fill>
        <patternFill patternType="solid">
          <bgColor theme="7" tint="0.79998168889431442"/>
        </patternFill>
      </fill>
    </dxf>
    <dxf>
      <fill>
        <patternFill patternType="solid">
          <bgColor theme="7"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bottom style="medium">
          <color auto="1"/>
        </bottom>
      </border>
    </dxf>
    <dxf>
      <border>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border>
        <top style="medium">
          <color auto="1"/>
        </top>
        <bottom style="medium">
          <color auto="1"/>
        </bottom>
      </border>
    </dxf>
    <dxf>
      <alignment horizontal="center"/>
    </dxf>
    <dxf>
      <alignment horizontal="center"/>
    </dxf>
    <dxf>
      <font>
        <color theme="1" tint="0.34998626667073579"/>
      </font>
    </dxf>
    <dxf>
      <font>
        <color theme="1" tint="0.34998626667073579"/>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ont>
        <color theme="1" tint="0.499984740745262"/>
      </font>
    </dxf>
    <dxf>
      <fill>
        <patternFill patternType="solid">
          <bgColor theme="4"/>
        </patternFill>
      </fill>
    </dxf>
    <dxf>
      <fill>
        <patternFill patternType="solid">
          <bgColor theme="4"/>
        </patternFill>
      </fill>
    </dxf>
    <dxf>
      <font>
        <color theme="0"/>
      </font>
    </dxf>
    <dxf>
      <font>
        <color theme="0"/>
      </font>
    </dxf>
    <dxf>
      <font>
        <color theme="1" tint="0.249977111117893"/>
      </font>
    </dxf>
    <dxf>
      <font>
        <color theme="1" tint="0.249977111117893"/>
      </font>
    </dxf>
    <dxf>
      <font>
        <color theme="0"/>
      </font>
    </dxf>
    <dxf>
      <font>
        <color theme="1" tint="0.499984740745262"/>
      </font>
    </dxf>
    <dxf>
      <font>
        <color theme="1" tint="0.499984740745262"/>
      </font>
    </dxf>
    <dxf>
      <font>
        <color theme="1" tint="0.499984740745262"/>
      </font>
    </dxf>
    <dxf>
      <font>
        <color theme="1" tint="0.499984740745262"/>
      </font>
    </dxf>
    <dxf>
      <fill>
        <patternFill patternType="solid">
          <fgColor indexed="64"/>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right" vertical="top" textRotation="0" wrapText="0" indent="1"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19" formatCode="m/d/yyyy"/>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19" formatCode="m/d/yyyy"/>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000000.00"/>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style="medium">
          <color indexed="64"/>
        </left>
        <right style="medium">
          <color indexed="64"/>
        </right>
        <vertical/>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1"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family val="2"/>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000000.00"/>
      <alignment horizontal="center" vertical="bottom" textRotation="0" wrapText="0" indent="0" justifyLastLine="0" shrinkToFit="0" readingOrder="0"/>
    </dxf>
    <dxf>
      <border outline="0">
        <top style="thin">
          <color theme="1"/>
        </top>
        <bottom style="thin">
          <color theme="1"/>
        </bottom>
      </border>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4" formatCode="_(&quot;$&quot;* #,##0.00_);_(&quot;$&quot;* \(#,##0.00\);_(&quot;$&quot;* &quot;-&quot;??_);_(@_)"/>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hris Harris" id="{8CC3BB89-6635-41C4-95E2-6F552E7683A7}" userId="S::JJ01938@tn.gov::0d47efab-020c-4f4d-b7a0-e4803e4fc007" providerId="AD"/>
  <person displayName="Mark Woods" id="{F7F6AC72-333A-498C-B417-5F9EC5284BB4}" userId="S::JJ04135@tn.gov::f4827880-a926-4d99-bbd6-ade70da4dda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DOT" refreshedDate="44376.719020023149" createdVersion="6" refreshedVersion="6" minRefreshableVersion="3" recordCount="3101" xr:uid="{27B9BEC5-B56C-40D4-A1C8-99C3ED9617A5}">
  <cacheSource type="worksheet">
    <worksheetSource name="Table2"/>
  </cacheSource>
  <cacheFields count="38">
    <cacheField name="PIN" numFmtId="164">
      <sharedItems containsMixedTypes="1" containsNumber="1" minValue="10857" maxValue="131652"/>
    </cacheField>
    <cacheField name="Region" numFmtId="0">
      <sharedItems containsMixedTypes="1" containsNumber="1" containsInteger="1" minValue="1" maxValue="6"/>
    </cacheField>
    <cacheField name="Project Status" numFmtId="0">
      <sharedItems containsBlank="1"/>
    </cacheField>
    <cacheField name="Created On" numFmtId="14">
      <sharedItems containsNonDate="0" containsDate="1" containsString="0" containsBlank="1" minDate="2002-03-04T00:00:00" maxDate="2021-05-28T00:00:00"/>
    </cacheField>
    <cacheField name="Created By" numFmtId="0">
      <sharedItems containsBlank="1"/>
    </cacheField>
    <cacheField name="Updated On" numFmtId="14">
      <sharedItems containsNonDate="0" containsDate="1" containsString="0" containsBlank="1" minDate="2004-07-01T00:00:00" maxDate="2021-06-23T00:00:00"/>
    </cacheField>
    <cacheField name="Updated By" numFmtId="0">
      <sharedItems containsBlank="1"/>
    </cacheField>
    <cacheField name="County" numFmtId="0">
      <sharedItems/>
    </cacheField>
    <cacheField name="Route" numFmtId="0">
      <sharedItems containsBlank="1"/>
    </cacheField>
    <cacheField name="Route Type Code" numFmtId="0">
      <sharedItems containsBlank="1"/>
    </cacheField>
    <cacheField name="Local Route Text" numFmtId="0">
      <sharedItems containsBlank="1"/>
    </cacheField>
    <cacheField name="IM/SR/L" numFmtId="0">
      <sharedItems containsBlank="1"/>
    </cacheField>
    <cacheField name="Project Description" numFmtId="0">
      <sharedItems containsBlank="1"/>
    </cacheField>
    <cacheField name="Scope of Work" numFmtId="0">
      <sharedItems containsBlank="1" longText="1"/>
    </cacheField>
    <cacheField name="Program Type" numFmtId="0">
      <sharedItems containsBlank="1"/>
    </cacheField>
    <cacheField name="Project Type of Work" numFmtId="0">
      <sharedItems containsBlank="1"/>
    </cacheField>
    <cacheField name="Resurfacing Type of Work" numFmtId="0">
      <sharedItems containsBlank="1"/>
    </cacheField>
    <cacheField name="Asset Type" numFmtId="0">
      <sharedItems containsBlank="1" count="7">
        <s v="Delete"/>
        <s v="TAMP Bridge"/>
        <s v="TAMP Culvert"/>
        <s v="TAMP Pavement"/>
        <m/>
        <s v="TAMP Rockfall"/>
        <s v="TAMP Slide"/>
      </sharedItems>
    </cacheField>
    <cacheField name="FHWA Work Type" numFmtId="0">
      <sharedItems containsBlank="1" count="9">
        <s v="Delete"/>
        <s v="TAMP Reconstruction"/>
        <s v="TAMP Inspection"/>
        <s v="TAMP Rehabilitation"/>
        <s v="TAMP Maintenance"/>
        <s v="TAMP Construction"/>
        <s v="TAMP Preservation"/>
        <m/>
        <s v="TAMP Mitigation"/>
      </sharedItems>
    </cacheField>
    <cacheField name="Woods Comments" numFmtId="0">
      <sharedItems containsBlank="1"/>
    </cacheField>
    <cacheField name="Project Length" numFmtId="2">
      <sharedItems containsBlank="1" containsMixedTypes="1" containsNumber="1" minValue="0" maxValue="704.89"/>
    </cacheField>
    <cacheField name="Let Date" numFmtId="0">
      <sharedItems containsNonDate="0" containsDate="1" containsString="0" containsBlank="1" minDate="2001-10-26T00:00:00" maxDate="2026-12-05T00:00:00"/>
    </cacheField>
    <cacheField name="Resurfacing Type" numFmtId="0">
      <sharedItems containsBlank="1"/>
    </cacheField>
    <cacheField name="PPRM NHS" numFmtId="0">
      <sharedItems containsBlank="1"/>
    </cacheField>
    <cacheField name="TRIMS NHS Designation" numFmtId="0">
      <sharedItems containsBlank="1"/>
    </cacheField>
    <cacheField name="TAMP NHS" numFmtId="0">
      <sharedItems count="6">
        <s v="Non-NHS Local"/>
        <s v="NHS-Interstate"/>
        <s v="NHS-I &amp; SR"/>
        <s v="NHS-SR"/>
        <s v="Non-NHS SR"/>
        <s v="NHS-Local"/>
      </sharedItems>
    </cacheField>
    <cacheField name="Bridges" numFmtId="0">
      <sharedItems containsBlank="1"/>
    </cacheField>
    <cacheField name="PE 2021 Obligations" numFmtId="44">
      <sharedItems containsString="0" containsBlank="1" containsNumber="1" minValue="-945893" maxValue="11952539"/>
    </cacheField>
    <cacheField name="ROW 2021 Obligations" numFmtId="44">
      <sharedItems containsString="0" containsBlank="1" containsNumber="1" minValue="-5042409.22" maxValue="55961000"/>
    </cacheField>
    <cacheField name="Construction 2021 Obligations" numFmtId="44">
      <sharedItems containsString="0" containsBlank="1" containsNumber="1" minValue="-10741577" maxValue="96790062"/>
    </cacheField>
    <cacheField name="Paving 2021 Obligations" numFmtId="44">
      <sharedItems containsString="0" containsBlank="1" containsNumber="1" minValue="-1090500" maxValue="6559920"/>
    </cacheField>
    <cacheField name="Total 2021 Obligations" numFmtId="44">
      <sharedItems containsSemiMixedTypes="0" containsString="0" containsNumber="1" minValue="-10129577" maxValue="96790062"/>
    </cacheField>
    <cacheField name="Total PE Obligation" numFmtId="44">
      <sharedItems containsString="0" containsBlank="1" containsNumber="1" minValue="-42130.84" maxValue="27566363"/>
    </cacheField>
    <cacheField name="Total ROW Obligation" numFmtId="44">
      <sharedItems containsString="0" containsBlank="1" containsNumber="1" minValue="0" maxValue="55961000"/>
    </cacheField>
    <cacheField name="Total Const Obligation" numFmtId="44">
      <sharedItems containsString="0" containsBlank="1" containsNumber="1" minValue="0" maxValue="143985262"/>
    </cacheField>
    <cacheField name="Total Paving Obligation" numFmtId="44">
      <sharedItems containsString="0" containsBlank="1" containsNumber="1" minValue="0" maxValue="12086615"/>
    </cacheField>
    <cacheField name="Total Project Obligation" numFmtId="44">
      <sharedItems containsString="0" containsBlank="1" containsNumber="1" minValue="0" maxValue="172207000"/>
    </cacheField>
    <cacheField name="Const / Pave Phase SP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01">
  <r>
    <n v="105739.15"/>
    <n v="2"/>
    <s v="Let"/>
    <d v="2019-11-08T00:00:00"/>
    <s v="Scott Boyce"/>
    <d v="2021-03-24T00:00:00"/>
    <s v="Brian Terrell"/>
    <s v="Hamilton"/>
    <m/>
    <m/>
    <m/>
    <m/>
    <s v="M20LTHQ_C33SR_TUNLCLN Hamilton - McCallie, Bachman and Stringers Ridge - Tunnel Cleaning (FY20)"/>
    <m/>
    <s v="Maint - Reg"/>
    <s v="Maintenance"/>
    <m/>
    <x v="0"/>
    <x v="0"/>
    <m/>
    <s v=""/>
    <d v="2020-05-15T00:00:00"/>
    <m/>
    <s v="N"/>
    <m/>
    <x v="0"/>
    <m/>
    <n v="0"/>
    <n v="0"/>
    <n v="265834"/>
    <n v="0"/>
    <n v="265834"/>
    <n v="0"/>
    <n v="0"/>
    <n v="265834"/>
    <n v="0"/>
    <n v="265834"/>
    <s v="State Funded (33948-4268-04)"/>
  </r>
  <r>
    <n v="111327"/>
    <n v="6"/>
    <s v="Active"/>
    <d v="2008-07-30T00:00:00"/>
    <s v="Donald Luth"/>
    <d v="2016-05-09T00:00:00"/>
    <s v="Sandra Lowry"/>
    <s v="Statewide"/>
    <m/>
    <m/>
    <m/>
    <s v="N/A"/>
    <s v="Beautification Office Special Projects"/>
    <m/>
    <s v="Highway Beautification"/>
    <s v="Maintenance"/>
    <m/>
    <x v="0"/>
    <x v="0"/>
    <m/>
    <s v=""/>
    <m/>
    <m/>
    <s v="N"/>
    <m/>
    <x v="0"/>
    <m/>
    <n v="0"/>
    <n v="0"/>
    <n v="2300000"/>
    <n v="0"/>
    <n v="2300000"/>
    <n v="0"/>
    <n v="0"/>
    <n v="15427248.85"/>
    <n v="0"/>
    <n v="15427248.85"/>
    <s v="State Funded (99108-4941-04)"/>
  </r>
  <r>
    <n v="114108.11"/>
    <n v="1"/>
    <s v="Let"/>
    <d v="2020-09-29T00:00:00"/>
    <s v="Jennifer Johnson"/>
    <d v="2021-04-13T00:00:00"/>
    <s v="Sandra Lowry"/>
    <s v="Region 1"/>
    <m/>
    <m/>
    <m/>
    <m/>
    <s v="M21LTHQ_R1ISR_ATTENREP REGION 1"/>
    <s v="FY21 On-Call Impact Attenuator Repair - Region 1 Interstate and SRs"/>
    <s v="Maint - Reg"/>
    <s v="Maintenance"/>
    <m/>
    <x v="0"/>
    <x v="0"/>
    <m/>
    <s v=""/>
    <d v="2021-03-26T00:00:00"/>
    <m/>
    <s v="N"/>
    <m/>
    <x v="0"/>
    <m/>
    <n v="0"/>
    <n v="0"/>
    <n v="317718"/>
    <n v="0"/>
    <n v="317718"/>
    <n v="0"/>
    <n v="0"/>
    <n v="317718"/>
    <n v="0"/>
    <n v="317718"/>
    <s v="State Funded (98101-4111-04)"/>
  </r>
  <r>
    <n v="114109.11"/>
    <n v="2"/>
    <s v="Let"/>
    <d v="2020-09-29T00:00:00"/>
    <s v="Jennifer Johnson"/>
    <d v="2021-04-13T00:00:00"/>
    <s v="Sandra Lowry"/>
    <s v="Region 2"/>
    <m/>
    <m/>
    <m/>
    <m/>
    <s v="M21LTHQ_R2ISR_ATTENREP REGION 2"/>
    <s v="FY21 On-Call Impact Attenuator Repair - Region 2 Interstate and SRs"/>
    <s v="Maint - Reg"/>
    <s v="Maintenance"/>
    <m/>
    <x v="0"/>
    <x v="0"/>
    <m/>
    <s v=""/>
    <d v="2021-03-26T00:00:00"/>
    <m/>
    <s v="N"/>
    <m/>
    <x v="0"/>
    <m/>
    <n v="0"/>
    <n v="0"/>
    <n v="305191"/>
    <n v="0"/>
    <n v="305191"/>
    <n v="0"/>
    <n v="0"/>
    <n v="305191"/>
    <n v="0"/>
    <n v="305191"/>
    <s v="State Funded (98200-4172-04)"/>
  </r>
  <r>
    <n v="114110.11"/>
    <n v="3"/>
    <s v="Let"/>
    <d v="2020-09-29T00:00:00"/>
    <s v="Jennifer Johnson"/>
    <d v="2021-04-13T00:00:00"/>
    <s v="Brandy Hopkins"/>
    <s v="Region 3"/>
    <m/>
    <m/>
    <m/>
    <m/>
    <s v="M21LTHQ_R3ISR_ATTENREP REGION 3"/>
    <s v="FY21 On-Call Impact Attenuator Repair - Region 3 Interstate and SRs"/>
    <s v="Maint - Reg"/>
    <s v="Maintenance"/>
    <m/>
    <x v="0"/>
    <x v="0"/>
    <m/>
    <s v=""/>
    <d v="2021-03-26T00:00:00"/>
    <m/>
    <s v="N"/>
    <m/>
    <x v="0"/>
    <m/>
    <n v="0"/>
    <n v="0"/>
    <n v="347369"/>
    <n v="0"/>
    <n v="347369"/>
    <n v="0"/>
    <n v="0"/>
    <n v="347369"/>
    <n v="0"/>
    <n v="347369"/>
    <s v="State Funded (98304-4132-04)"/>
  </r>
  <r>
    <n v="114111.11"/>
    <n v="4"/>
    <s v="Let"/>
    <d v="2020-09-29T00:00:00"/>
    <s v="Jennifer Johnson"/>
    <d v="2021-04-13T00:00:00"/>
    <s v="Sandra Lowry"/>
    <s v="Region 4"/>
    <m/>
    <m/>
    <m/>
    <m/>
    <s v="M21LTHQ_R4ISR_ATTENREP REGION 4"/>
    <s v="FY21 On-Call Impact Attenuator Repair - Region 4 Interstate and SRs"/>
    <s v="Maint - Reg"/>
    <s v="Maintenance"/>
    <m/>
    <x v="0"/>
    <x v="0"/>
    <m/>
    <s v=""/>
    <d v="2021-03-26T00:00:00"/>
    <m/>
    <s v="N"/>
    <m/>
    <x v="0"/>
    <m/>
    <n v="0"/>
    <n v="0"/>
    <n v="398013"/>
    <n v="0"/>
    <n v="398013"/>
    <n v="0"/>
    <n v="0"/>
    <n v="398013"/>
    <n v="0"/>
    <n v="398013"/>
    <s v="State Funded (98400-4178-04)"/>
  </r>
  <r>
    <n v="114543.1"/>
    <n v="1"/>
    <s v="Let"/>
    <d v="2020-02-12T00:00:00"/>
    <s v="Scott Boyce"/>
    <d v="2020-09-02T00:00:00"/>
    <s v="Sandra Lowry"/>
    <s v="Region 1"/>
    <m/>
    <m/>
    <m/>
    <m/>
    <s v="M21LTHQ_R1ISR_OCCABLEREP Various Interstate and SRs - Cable Barrier Repair"/>
    <s v="FY21 On-Call Cable Barrier Repair-Region 1 Interstate and SRs"/>
    <s v="Maint - Reg"/>
    <s v="Maintenance"/>
    <m/>
    <x v="0"/>
    <x v="0"/>
    <m/>
    <s v=""/>
    <d v="2020-08-14T00:00:00"/>
    <m/>
    <s v="N"/>
    <m/>
    <x v="0"/>
    <m/>
    <n v="0"/>
    <n v="0"/>
    <n v="761694"/>
    <n v="0"/>
    <n v="761694"/>
    <n v="0"/>
    <n v="0"/>
    <n v="761694"/>
    <n v="0"/>
    <n v="761694"/>
    <s v="State Funded (98100-4166-04)"/>
  </r>
  <r>
    <n v="114544.05"/>
    <n v="2"/>
    <s v="Closed"/>
    <d v="2015-06-09T00:00:00"/>
    <s v="Lee Cothron"/>
    <d v="2020-08-02T00:00:00"/>
    <s v="Lee Cothron"/>
    <s v="Region 2"/>
    <m/>
    <m/>
    <m/>
    <m/>
    <s v="M16LTHQ_R2ISR_OCCABLEREP Various Interstate and SR's - Cable Barrier Repair"/>
    <m/>
    <s v="Maint - Reg"/>
    <s v="Maintenance"/>
    <m/>
    <x v="0"/>
    <x v="0"/>
    <m/>
    <s v=""/>
    <d v="2015-08-28T00:00:00"/>
    <m/>
    <s v="N"/>
    <m/>
    <x v="0"/>
    <m/>
    <n v="0"/>
    <n v="0"/>
    <n v="4264.67"/>
    <n v="0"/>
    <n v="4264.67"/>
    <n v="0"/>
    <n v="0"/>
    <n v="556504.21"/>
    <n v="0"/>
    <n v="556504.21"/>
    <s v="State Funded (98028-4198-04)"/>
  </r>
  <r>
    <n v="114544.1"/>
    <n v="2"/>
    <s v="Let"/>
    <d v="2020-02-12T00:00:00"/>
    <s v="Scott Boyce"/>
    <d v="2020-09-02T00:00:00"/>
    <s v="Sandra Lowry"/>
    <s v="Region 2"/>
    <m/>
    <m/>
    <m/>
    <m/>
    <s v="M21LTHQ_R2ISR_OCCABLEREP Various Interstate and SRs - Cable Barrier Repair"/>
    <s v="FY21 On-Call Cable Barrier Repair-Region 2 Interstate and SRs"/>
    <s v="Maint - Reg"/>
    <s v="Maintenance"/>
    <m/>
    <x v="0"/>
    <x v="0"/>
    <m/>
    <s v=""/>
    <d v="2020-08-14T00:00:00"/>
    <m/>
    <s v="N"/>
    <m/>
    <x v="0"/>
    <m/>
    <n v="0"/>
    <n v="0"/>
    <n v="446933"/>
    <n v="0"/>
    <n v="446933"/>
    <n v="0"/>
    <n v="0"/>
    <n v="446933"/>
    <n v="0"/>
    <n v="446933"/>
    <s v="State Funded (98200-4148-04)"/>
  </r>
  <r>
    <n v="114546.08"/>
    <n v="4"/>
    <s v="Closed"/>
    <d v="2018-02-23T00:00:00"/>
    <s v="Jennifer Johnson"/>
    <d v="2021-03-16T00:00:00"/>
    <s v="Lee Cothron"/>
    <s v="Region 4"/>
    <m/>
    <m/>
    <m/>
    <m/>
    <s v="M19LTHQ_R4ISR_OCCABLEREP Various Interstate and SRs - Cable Barrier Repair"/>
    <s v="FY19 On-Call Cable Barrier Repair-Region 4 Interstate and SRs"/>
    <s v="Maint - Reg"/>
    <s v="Maintenance"/>
    <m/>
    <x v="0"/>
    <x v="0"/>
    <m/>
    <s v=""/>
    <d v="2018-08-17T00:00:00"/>
    <m/>
    <s v="N"/>
    <m/>
    <x v="0"/>
    <m/>
    <n v="0"/>
    <n v="0"/>
    <n v="342.92"/>
    <n v="0"/>
    <n v="342.92"/>
    <n v="0"/>
    <n v="0"/>
    <n v="426371.92"/>
    <n v="0"/>
    <n v="426371.92"/>
    <s v="State Funded (98049-4186-04)"/>
  </r>
  <r>
    <n v="114546.1"/>
    <n v="4"/>
    <s v="Let"/>
    <d v="2020-02-12T00:00:00"/>
    <s v="Scott Boyce"/>
    <d v="2020-09-02T00:00:00"/>
    <s v="Sandra Lowry"/>
    <s v="Region 4"/>
    <m/>
    <m/>
    <m/>
    <m/>
    <s v="M21LTHQ_R4ISR_OCCABLEREP Various Interstate and SRs - Cable Barrier Repair"/>
    <s v="FY21 On-Call Cable Barrier Repair-Region 4 Interstate and SRs"/>
    <s v="Maint - Reg"/>
    <s v="Maintenance"/>
    <m/>
    <x v="0"/>
    <x v="0"/>
    <m/>
    <s v=""/>
    <d v="2020-08-14T00:00:00"/>
    <m/>
    <s v="N"/>
    <m/>
    <x v="0"/>
    <m/>
    <n v="0"/>
    <n v="0"/>
    <n v="469954"/>
    <n v="0"/>
    <n v="469954"/>
    <n v="0"/>
    <n v="0"/>
    <n v="469954"/>
    <n v="0"/>
    <n v="469954"/>
    <s v="State Funded (98400-4151-04)"/>
  </r>
  <r>
    <n v="114547.08"/>
    <n v="3"/>
    <s v="Closed"/>
    <d v="2018-02-23T00:00:00"/>
    <s v="Jennifer Johnson"/>
    <d v="2021-03-16T00:00:00"/>
    <s v="Lee Cothron"/>
    <s v="Region 3"/>
    <m/>
    <m/>
    <m/>
    <m/>
    <s v="M19LTHQ_R3ISR_OCCABLEREP Various Interstate and SRs - Cable Barrier Repair"/>
    <s v="FY19 On-Call Cable Barrier Repair-Region 3 Interstate and SRs"/>
    <s v="Maint - Reg"/>
    <s v="Maintenance"/>
    <m/>
    <x v="0"/>
    <x v="0"/>
    <m/>
    <s v=""/>
    <d v="2018-08-17T00:00:00"/>
    <m/>
    <s v="N"/>
    <m/>
    <x v="0"/>
    <m/>
    <n v="0"/>
    <n v="0"/>
    <n v="16.05"/>
    <n v="0"/>
    <n v="16.05"/>
    <n v="0"/>
    <n v="0"/>
    <n v="585370.05000000005"/>
    <n v="0"/>
    <n v="585370.05000000005"/>
    <s v="State Funded (98302-4198-04)"/>
  </r>
  <r>
    <n v="114547.1"/>
    <n v="3"/>
    <s v="Let"/>
    <d v="2020-02-12T00:00:00"/>
    <s v="Scott Boyce"/>
    <d v="2020-09-02T00:00:00"/>
    <s v="Sandra Lowry"/>
    <s v="Region 3"/>
    <m/>
    <m/>
    <m/>
    <m/>
    <s v="M21LTHQ_R3ISR_OCCABLEREP Various Interstate and SRs - Cable Barrier Repair"/>
    <s v="FY21 On-Call Cable Barrier Repair-Region 3 Interstate and SRs"/>
    <s v="Maint - Reg"/>
    <s v="Maintenance"/>
    <m/>
    <x v="0"/>
    <x v="0"/>
    <m/>
    <s v=""/>
    <d v="2020-08-14T00:00:00"/>
    <m/>
    <s v="N"/>
    <m/>
    <x v="0"/>
    <m/>
    <n v="0"/>
    <n v="0"/>
    <n v="464662"/>
    <n v="0"/>
    <n v="464662"/>
    <n v="0"/>
    <n v="0"/>
    <n v="464662"/>
    <n v="0"/>
    <n v="464662"/>
    <s v="State Funded (98303-4185-04)"/>
  </r>
  <r>
    <n v="115886"/>
    <n v="3"/>
    <s v="Active"/>
    <d v="2011-04-28T00:00:00"/>
    <s v="Lee Cothron"/>
    <d v="2018-11-14T00:00:00"/>
    <s v="Brian Terrell"/>
    <s v="Region 3"/>
    <m/>
    <m/>
    <m/>
    <m/>
    <s v="M11OAHQ_R3ISR_DMGAS_2011_01 DISASTER ASSESSMENT"/>
    <m/>
    <s v="Maint - Reg"/>
    <s v="Maintenance"/>
    <m/>
    <x v="0"/>
    <x v="0"/>
    <m/>
    <s v=""/>
    <m/>
    <m/>
    <s v="N"/>
    <m/>
    <x v="0"/>
    <m/>
    <n v="0"/>
    <n v="0"/>
    <n v="6179.51"/>
    <n v="0"/>
    <n v="6179.51"/>
    <n v="0"/>
    <n v="0"/>
    <n v="6179.51"/>
    <n v="0"/>
    <n v="6179.51"/>
    <s v="State Funded (98300-4104-04)"/>
  </r>
  <r>
    <n v="116317.09"/>
    <n v="1"/>
    <s v="Let"/>
    <d v="2020-04-09T00:00:00"/>
    <s v="Jennifer Johnson"/>
    <d v="2020-10-30T00:00:00"/>
    <s v="Sandra Lowry"/>
    <s v="Region 1"/>
    <m/>
    <m/>
    <m/>
    <m/>
    <s v="M21LTHQ_R1ISR_SWEEP"/>
    <s v="Sweeping on Various Interstate and State Routes"/>
    <s v="Maint - Reg"/>
    <s v="Maintenance"/>
    <m/>
    <x v="0"/>
    <x v="0"/>
    <m/>
    <s v=""/>
    <d v="2020-10-09T00:00:00"/>
    <m/>
    <s v="N"/>
    <m/>
    <x v="0"/>
    <m/>
    <n v="0"/>
    <n v="0"/>
    <n v="124950"/>
    <n v="0"/>
    <n v="124950"/>
    <n v="0"/>
    <n v="0"/>
    <n v="124950"/>
    <n v="0"/>
    <n v="124950"/>
    <s v="State Funded (98100-4167-04)"/>
  </r>
  <r>
    <n v="116318.09"/>
    <n v="1"/>
    <s v="Let"/>
    <d v="2020-04-09T00:00:00"/>
    <s v="Jennifer Johnson"/>
    <d v="2020-10-29T00:00:00"/>
    <s v="Sandra Lowry"/>
    <s v="Region 1"/>
    <m/>
    <m/>
    <m/>
    <m/>
    <s v="M21LTHQ_R1ISR_SWNDRCLN"/>
    <s v="Sweeping and Drain Cleaning on Various Interstate and State Routes"/>
    <s v="Maint - Reg"/>
    <s v="Maintenance"/>
    <m/>
    <x v="0"/>
    <x v="0"/>
    <m/>
    <s v=""/>
    <d v="2020-10-09T00:00:00"/>
    <m/>
    <s v="N"/>
    <m/>
    <x v="0"/>
    <m/>
    <n v="0"/>
    <n v="0"/>
    <n v="561748"/>
    <n v="0"/>
    <n v="561748"/>
    <n v="0"/>
    <n v="0"/>
    <n v="561748"/>
    <n v="0"/>
    <n v="561748"/>
    <s v="State Funded (98100-4168-04)"/>
  </r>
  <r>
    <n v="116320.09"/>
    <n v="2"/>
    <s v="Let"/>
    <d v="2020-04-09T00:00:00"/>
    <s v="Jennifer Johnson"/>
    <d v="2020-10-29T00:00:00"/>
    <s v="Sandra Lowry"/>
    <s v="Region 2"/>
    <m/>
    <m/>
    <m/>
    <m/>
    <s v="M21LTHQ_R2ISR_SWNDRCLN"/>
    <s v="Sweeping and Drain Cleaning on Various Interstate and State Routes"/>
    <s v="Maint - Reg"/>
    <s v="Maintenance"/>
    <m/>
    <x v="0"/>
    <x v="0"/>
    <m/>
    <s v=""/>
    <d v="2020-10-09T00:00:00"/>
    <m/>
    <s v="N"/>
    <m/>
    <x v="0"/>
    <m/>
    <n v="0"/>
    <n v="0"/>
    <n v="379051"/>
    <n v="0"/>
    <n v="379051"/>
    <n v="0"/>
    <n v="0"/>
    <n v="379051"/>
    <n v="0"/>
    <n v="379051"/>
    <s v="State Funded (98200-4149-04)"/>
  </r>
  <r>
    <n v="116322.09"/>
    <n v="3"/>
    <s v="Let"/>
    <d v="2020-04-09T00:00:00"/>
    <s v="Jennifer Johnson"/>
    <d v="2020-10-30T00:00:00"/>
    <s v="Sandra Lowry"/>
    <s v="Region 3"/>
    <m/>
    <m/>
    <m/>
    <m/>
    <s v="M21LTHQ_R3ISR_SWNDRCLN"/>
    <s v="Sweeping and Drain Cleaning on Various Interstate and State Routes"/>
    <s v="Maint - Reg"/>
    <s v="Maintenance"/>
    <m/>
    <x v="0"/>
    <x v="0"/>
    <m/>
    <s v=""/>
    <d v="2020-10-09T00:00:00"/>
    <m/>
    <s v="N"/>
    <m/>
    <x v="0"/>
    <m/>
    <n v="0"/>
    <n v="0"/>
    <n v="1307249"/>
    <n v="0"/>
    <n v="1307249"/>
    <n v="0"/>
    <n v="0"/>
    <n v="1307249"/>
    <n v="0"/>
    <n v="1307249"/>
    <s v="State Funded (98303-4186-04)"/>
  </r>
  <r>
    <n v="116324.09"/>
    <n v="4"/>
    <s v="Let"/>
    <d v="2020-04-09T00:00:00"/>
    <s v="Jennifer Johnson"/>
    <d v="2020-10-29T00:00:00"/>
    <s v="Sandra Lowry"/>
    <s v="Region 4"/>
    <m/>
    <m/>
    <m/>
    <m/>
    <s v="M21LTHQ_R4ISR_SWNDRCLN"/>
    <s v="Sweeping and Drain Cleaning on Various Interstate and State Routes"/>
    <s v="Maint - Reg"/>
    <s v="Maintenance"/>
    <m/>
    <x v="0"/>
    <x v="0"/>
    <m/>
    <s v=""/>
    <d v="2020-10-09T00:00:00"/>
    <m/>
    <s v="N"/>
    <m/>
    <x v="0"/>
    <m/>
    <n v="0"/>
    <n v="0"/>
    <n v="924000"/>
    <n v="0"/>
    <n v="924000"/>
    <n v="0"/>
    <n v="0"/>
    <n v="924000"/>
    <n v="0"/>
    <n v="924000"/>
    <s v="State Funded (98400-4152-04)"/>
  </r>
  <r>
    <n v="123025.01"/>
    <n v="6"/>
    <s v="Closed"/>
    <d v="2018-11-29T00:00:00"/>
    <s v="Lee Cothron"/>
    <d v="2021-03-16T00:00:00"/>
    <s v="Lee Cothron"/>
    <s v="Statewide"/>
    <s v="I"/>
    <s v="I"/>
    <m/>
    <s v="IM"/>
    <s v="M19LTHQ_SWI_ERM  - Statewide Emergency Reference Marker Replacement"/>
    <s v="Emergency Reference Marker Replacement"/>
    <s v="Maint - Reg"/>
    <s v="Maintenance"/>
    <m/>
    <x v="0"/>
    <x v="0"/>
    <m/>
    <s v=""/>
    <d v="2019-03-29T00:00:00"/>
    <m/>
    <s v="N"/>
    <m/>
    <x v="1"/>
    <m/>
    <n v="0"/>
    <n v="0"/>
    <n v="27424.31"/>
    <n v="0"/>
    <n v="27424.31"/>
    <n v="0"/>
    <n v="0"/>
    <n v="391774.31"/>
    <n v="0"/>
    <n v="391774.31"/>
    <s v="State Funded (99112-4153-04)"/>
  </r>
  <r>
    <n v="128714"/>
    <n v="3"/>
    <s v="Active"/>
    <d v="2019-03-08T00:00:00"/>
    <s v="Lee Cothron"/>
    <d v="2019-10-28T00:00:00"/>
    <s v="Lee Cothron"/>
    <s v="Region 3"/>
    <m/>
    <m/>
    <m/>
    <m/>
    <s v="Oct 26, 2019 Severe Storm Reg 3"/>
    <s v="Disaster Mitigation"/>
    <s v="Maint - Reg"/>
    <s v="Maintenance"/>
    <m/>
    <x v="0"/>
    <x v="0"/>
    <m/>
    <s v=""/>
    <m/>
    <m/>
    <s v="N"/>
    <m/>
    <x v="0"/>
    <m/>
    <n v="0"/>
    <n v="0"/>
    <n v="229999"/>
    <n v="0"/>
    <n v="229999"/>
    <n v="1"/>
    <n v="0"/>
    <n v="230001"/>
    <n v="0"/>
    <n v="230002"/>
    <s v="State Funded (98303-4144-04)"/>
  </r>
  <r>
    <n v="130127"/>
    <n v="6"/>
    <s v="Active"/>
    <d v="2020-03-04T00:00:00"/>
    <s v="Lee Cothron"/>
    <d v="2020-03-05T00:00:00"/>
    <s v="Sandra Lowry"/>
    <s v="Statewide"/>
    <m/>
    <m/>
    <m/>
    <m/>
    <s v="In-House Storm Damage Recovery (March 3, 2020 Tornadoes)"/>
    <s v="in-house storm/tornado damage recovery (State Forces)"/>
    <s v="Maint - Reg"/>
    <s v="Maintenance"/>
    <m/>
    <x v="0"/>
    <x v="0"/>
    <m/>
    <s v=""/>
    <m/>
    <m/>
    <s v="N"/>
    <m/>
    <x v="0"/>
    <m/>
    <n v="0"/>
    <n v="0"/>
    <n v="786496"/>
    <n v="0"/>
    <n v="786496"/>
    <n v="0"/>
    <n v="0"/>
    <n v="786500"/>
    <n v="0"/>
    <n v="786500"/>
    <s v="State Funded (98EM20-M4-002)"/>
  </r>
  <r>
    <n v="131470"/>
    <n v="3"/>
    <s v="Active"/>
    <d v="2021-03-31T00:00:00"/>
    <s v="Lee Cothron"/>
    <d v="2021-06-21T00:00:00"/>
    <s v="Lee Cothron"/>
    <s v="Davidson"/>
    <s v="I-24"/>
    <s v="I"/>
    <m/>
    <s v="IM"/>
    <s v="near MM 54.9 (March 2021 Flood)"/>
    <s v="work related to March 27, 2021 Flooding at this location"/>
    <s v="Maint - Reg"/>
    <s v="Maintenance"/>
    <m/>
    <x v="0"/>
    <x v="0"/>
    <m/>
    <n v="0.01"/>
    <d v="2021-08-20T00:00:00"/>
    <m/>
    <s v="N"/>
    <m/>
    <x v="1"/>
    <m/>
    <n v="50000"/>
    <n v="0"/>
    <n v="0"/>
    <n v="0"/>
    <n v="50000"/>
    <n v="50000"/>
    <n v="0"/>
    <n v="0"/>
    <n v="0"/>
    <n v="55000"/>
    <s v="State Funded (19106-4105-04)"/>
  </r>
  <r>
    <n v="10857"/>
    <n v="1"/>
    <s v="Let"/>
    <d v="2003-08-10T00:00:00"/>
    <s v=""/>
    <d v="2021-04-13T00:00:00"/>
    <s v="Jamica Cook"/>
    <s v="Washington"/>
    <s v="Glendale Road"/>
    <m/>
    <s v="01335"/>
    <s v="L"/>
    <s v="1335-4.47 Glendale Rd., Bridge over Branch, LM 4.47 (IA)"/>
    <m/>
    <s v="State Aid - BR Grant"/>
    <s v="Bridge Replacement"/>
    <m/>
    <x v="1"/>
    <x v="1"/>
    <m/>
    <n v="0.01"/>
    <m/>
    <m/>
    <s v="N"/>
    <s v="None"/>
    <x v="0"/>
    <s v="90013350001"/>
    <n v="0"/>
    <n v="0"/>
    <n v="0"/>
    <n v="0"/>
    <n v="0"/>
    <n v="0"/>
    <n v="0"/>
    <n v="0"/>
    <n v="0"/>
    <n v="0"/>
    <s v="State Funded (90SAB1-S3-005)"/>
  </r>
  <r>
    <n v="11034"/>
    <n v="3"/>
    <s v="Closed"/>
    <d v="2003-08-10T00:00:00"/>
    <s v=""/>
    <d v="2013-09-06T00:00:00"/>
    <s v="Wanda Pierce"/>
    <s v="Maury"/>
    <s v="Petty Ln."/>
    <m/>
    <s v="0A571"/>
    <s v="L"/>
    <s v="Petty Lane, Bridge over Carter Creek, LM 2.32"/>
    <m/>
    <s v="Bridge"/>
    <s v="Bridge Replacement"/>
    <m/>
    <x v="1"/>
    <x v="1"/>
    <m/>
    <n v="7.2999999999999995E-2"/>
    <d v="2011-05-06T00:00:00"/>
    <m/>
    <s v="N"/>
    <s v="None"/>
    <x v="0"/>
    <s v="600A5710001"/>
    <n v="7.0000000000000007E-2"/>
    <n v="0"/>
    <n v="0"/>
    <n v="0"/>
    <n v="7.0000000000000007E-2"/>
    <n v="340433.28"/>
    <n v="8531.99"/>
    <n v="444981.84"/>
    <n v="0"/>
    <n v="793947.11"/>
    <s v="BRZE-6000(24) (60946-3409-94)"/>
  </r>
  <r>
    <n v="40086.04"/>
    <n v="6"/>
    <s v="Active"/>
    <d v="2017-10-30T00:00:00"/>
    <s v="Bobby Johnson"/>
    <d v="2018-11-14T00:00:00"/>
    <s v="Brian Terrell"/>
    <s v="Statewide"/>
    <m/>
    <m/>
    <m/>
    <m/>
    <s v="Various On-System and Off-System Bridges Statewide - FY 2018-2020 (Inspection &amp; Evaluation)"/>
    <s v="Various On-System and Off-System Bridges Statewide - FY 2018-2020 (Inspection &amp; Evaluation)"/>
    <s v="Other"/>
    <s v="Bridge Repair"/>
    <m/>
    <x v="1"/>
    <x v="2"/>
    <m/>
    <n v="0"/>
    <m/>
    <m/>
    <s v="N"/>
    <m/>
    <x v="2"/>
    <m/>
    <n v="3480000"/>
    <n v="0"/>
    <n v="0"/>
    <n v="0"/>
    <n v="3480000"/>
    <n v="27566363"/>
    <n v="0"/>
    <n v="0"/>
    <n v="0"/>
    <n v="27566363"/>
    <m/>
  </r>
  <r>
    <n v="40086.050000000003"/>
    <n v="6"/>
    <s v="Active"/>
    <d v="2020-09-04T00:00:00"/>
    <s v="John Kahle"/>
    <d v="2021-03-08T00:00:00"/>
    <s v="Jeremy Beeman"/>
    <s v="Statewide"/>
    <m/>
    <m/>
    <m/>
    <m/>
    <s v="Various On-System and Off-System Bridges Statewide - FY 2021 - 2022 (Inspection &amp; Evaluation)"/>
    <m/>
    <s v="Other"/>
    <s v="Bridge Repair"/>
    <m/>
    <x v="1"/>
    <x v="2"/>
    <m/>
    <n v="0"/>
    <m/>
    <m/>
    <s v="N"/>
    <m/>
    <x v="2"/>
    <m/>
    <n v="9000000"/>
    <n v="0"/>
    <n v="0"/>
    <n v="0"/>
    <n v="9000000"/>
    <n v="9000000"/>
    <n v="0"/>
    <n v="0"/>
    <n v="0"/>
    <n v="9000000"/>
    <m/>
  </r>
  <r>
    <n v="40087.040000000001"/>
    <n v="6"/>
    <s v="Active"/>
    <d v="2017-10-30T00:00:00"/>
    <s v="Jeremy Beeman"/>
    <d v="2020-09-15T00:00:00"/>
    <s v="Bobby Johnson"/>
    <s v="Statewide"/>
    <m/>
    <m/>
    <m/>
    <m/>
    <s v="Various On-System and Off-System Bridges Statewide - FY 2018-2020 (Underwater Inspection)"/>
    <s v="Various On-System and Off-System Bridges Statewide - FY 2018-2020 (Underwater Inspection)"/>
    <s v="Other"/>
    <s v="Bridge Repair"/>
    <m/>
    <x v="1"/>
    <x v="2"/>
    <m/>
    <n v="0"/>
    <m/>
    <m/>
    <s v="N"/>
    <m/>
    <x v="2"/>
    <m/>
    <n v="715000"/>
    <n v="0"/>
    <n v="0"/>
    <n v="0"/>
    <n v="715000"/>
    <n v="2415000"/>
    <n v="0"/>
    <n v="0"/>
    <n v="0"/>
    <n v="2415000"/>
    <m/>
  </r>
  <r>
    <n v="40087.050000000003"/>
    <n v="6"/>
    <s v="Active"/>
    <d v="2020-09-04T00:00:00"/>
    <s v="John Kahle"/>
    <d v="2020-09-16T00:00:00"/>
    <s v="Bobby Johnson"/>
    <s v="Statewide"/>
    <m/>
    <m/>
    <m/>
    <m/>
    <s v="Various On-System and Off-System Bridges Statewide - FY 2021 - 2022 (Underwater Inspection)"/>
    <m/>
    <s v="Other"/>
    <s v="Bridge Repair"/>
    <m/>
    <x v="1"/>
    <x v="2"/>
    <m/>
    <n v="0"/>
    <m/>
    <m/>
    <s v="N"/>
    <m/>
    <x v="2"/>
    <m/>
    <n v="1400000"/>
    <n v="0"/>
    <n v="0"/>
    <n v="0"/>
    <n v="1400000"/>
    <n v="1400000"/>
    <n v="0"/>
    <n v="0"/>
    <n v="0"/>
    <n v="1400000"/>
    <m/>
  </r>
  <r>
    <n v="40427"/>
    <n v="4"/>
    <s v="Closed"/>
    <d v="2003-08-10T00:00:00"/>
    <s v=""/>
    <d v="2012-07-25T00:00:00"/>
    <s v="Wanda Pierce"/>
    <s v="McNairy"/>
    <m/>
    <m/>
    <s v="00876"/>
    <s v="L"/>
    <s v="FRIENDSHIP RD, BR OVER OVERFLOW, LM 0.92"/>
    <m/>
    <s v="Local Programs"/>
    <s v="Bridge Replacement"/>
    <m/>
    <x v="1"/>
    <x v="1"/>
    <m/>
    <n v="0"/>
    <d v="2002-02-01T00:00:00"/>
    <m/>
    <s v="N"/>
    <m/>
    <x v="0"/>
    <s v="55S80860001"/>
    <n v="5667.32"/>
    <n v="0"/>
    <n v="-4529.87"/>
    <n v="0"/>
    <n v="1137.4499999999998"/>
    <n v="117121.61"/>
    <n v="12208.74"/>
    <n v="726358.21"/>
    <n v="0"/>
    <n v="855688.56"/>
    <s v="BRZE-5500(29) (55033-3412-94)"/>
  </r>
  <r>
    <n v="40504"/>
    <n v="4"/>
    <s v="Closed"/>
    <d v="2003-08-10T00:00:00"/>
    <s v=""/>
    <d v="2012-11-09T00:00:00"/>
    <s v="Wanda Pierce"/>
    <s v="Tipton"/>
    <s v="Robert Johnson Rd."/>
    <m/>
    <s v="0A172"/>
    <s v="L"/>
    <s v="Robert Johnson Road, Bridge over Drainage Canal, LM 1.17"/>
    <m/>
    <s v="Bridge"/>
    <s v="Bridge Replacement"/>
    <m/>
    <x v="1"/>
    <x v="1"/>
    <m/>
    <n v="3.7999999999999999E-2"/>
    <d v="2009-06-12T00:00:00"/>
    <m/>
    <s v="N"/>
    <s v="None"/>
    <x v="0"/>
    <s v="840A1720001"/>
    <n v="0"/>
    <n v="0"/>
    <n v="448.68"/>
    <n v="0"/>
    <n v="448.68"/>
    <n v="80959.960000000006"/>
    <n v="16595.27"/>
    <n v="295309.92"/>
    <n v="0"/>
    <n v="392865.15"/>
    <s v="ARRA-BRZE-8400(67) (84087-3402-94)"/>
  </r>
  <r>
    <n v="46531.01"/>
    <n v="4"/>
    <s v="Active"/>
    <d v="2020-10-30T00:00:00"/>
    <s v="Jennifer Johnson"/>
    <d v="2021-03-24T00:00:00"/>
    <s v="Brian Terrell"/>
    <s v="Shelby"/>
    <s v="SR-3"/>
    <s v="SR"/>
    <m/>
    <s v="SR"/>
    <s v="Bridge over Danny Thomas Boulevard, LM 11.32"/>
    <m/>
    <s v="Maint - BR Repair"/>
    <s v="Bridge Repair"/>
    <m/>
    <x v="1"/>
    <x v="3"/>
    <m/>
    <n v="0"/>
    <m/>
    <m/>
    <s v="N"/>
    <s v="NHS"/>
    <x v="3"/>
    <s v="79SR0010005"/>
    <n v="0"/>
    <n v="0"/>
    <n v="40500"/>
    <n v="0"/>
    <n v="40500"/>
    <n v="0"/>
    <n v="0"/>
    <n v="40500"/>
    <n v="0"/>
    <n v="40500"/>
    <s v="State Funded (79017-4299-04)"/>
  </r>
  <r>
    <n v="82321.02"/>
    <n v="4"/>
    <s v="Let"/>
    <d v="2018-08-27T00:00:00"/>
    <s v="Jennifer Johnson"/>
    <d v="2020-12-23T00:00:00"/>
    <s v=""/>
    <s v="Dyer"/>
    <s v="SR-3"/>
    <s v="SR"/>
    <m/>
    <s v="SR"/>
    <s v="Bridges over South Fork Forked Deer River, LM 0.06"/>
    <s v="Repairs on last half of these bridges (PIN 082321.01 covered the first half)"/>
    <s v="Maint - BR Repair"/>
    <s v="Bridge Repair"/>
    <m/>
    <x v="1"/>
    <x v="3"/>
    <m/>
    <n v="0"/>
    <d v="2020-12-11T00:00:00"/>
    <m/>
    <s v="N"/>
    <s v="NHS"/>
    <x v="3"/>
    <s v="23SR0030001, 23SR0030002"/>
    <n v="0"/>
    <n v="0"/>
    <n v="5166074"/>
    <n v="0"/>
    <n v="5166074"/>
    <n v="0"/>
    <n v="0"/>
    <n v="5210074"/>
    <n v="0"/>
    <n v="5210074"/>
    <s v="State Funded (23002-4233-04)"/>
  </r>
  <r>
    <n v="82811.009999999995"/>
    <n v="4"/>
    <s v="Let"/>
    <d v="2017-04-27T00:00:00"/>
    <s v="Lee Cothron"/>
    <d v="2021-04-13T00:00:00"/>
    <s v=""/>
    <s v="Shelby"/>
    <s v="SR-4"/>
    <s v="SR"/>
    <m/>
    <s v="SR"/>
    <s v="Bridge over Nonconnah Creek, LM 7.18 in Memphis"/>
    <m/>
    <s v="Maint - BR Repair"/>
    <s v="Bridge Repair"/>
    <m/>
    <x v="1"/>
    <x v="3"/>
    <m/>
    <n v="0.01"/>
    <d v="2021-03-26T00:00:00"/>
    <m/>
    <s v="N"/>
    <s v="NHS"/>
    <x v="3"/>
    <s v="79SR0040015"/>
    <n v="0"/>
    <n v="0"/>
    <n v="545671"/>
    <n v="0"/>
    <n v="545671"/>
    <n v="0"/>
    <n v="0"/>
    <n v="610671"/>
    <n v="0"/>
    <n v="610671"/>
    <s v="State Funded (79020-4250-04)"/>
  </r>
  <r>
    <n v="83031.009999999995"/>
    <n v="2"/>
    <s v="Active"/>
    <d v="2020-02-07T00:00:00"/>
    <s v="Jennifer Johnson"/>
    <d v="2021-05-20T00:00:00"/>
    <s v="Ronnie Porter"/>
    <s v="Coffee"/>
    <s v="SR-2"/>
    <s v="SR"/>
    <m/>
    <s v="SR"/>
    <s v="Bridge over Blue Spring Creek, LM 21.03"/>
    <m/>
    <s v="Maint - BR Repair"/>
    <s v="Bridge Repair"/>
    <m/>
    <x v="1"/>
    <x v="3"/>
    <m/>
    <n v="0.03"/>
    <d v="2021-08-20T00:00:00"/>
    <m/>
    <s v="N"/>
    <s v="Other"/>
    <x v="4"/>
    <s v="16SR0020019"/>
    <n v="0"/>
    <n v="0"/>
    <n v="25500"/>
    <n v="0"/>
    <n v="25500"/>
    <n v="0"/>
    <n v="0"/>
    <n v="79000"/>
    <n v="0"/>
    <n v="79000"/>
    <s v="State Funded (16002-4217-04)"/>
  </r>
  <r>
    <n v="83843.009999999995"/>
    <n v="4"/>
    <s v="Construction Complete"/>
    <d v="2011-03-17T00:00:00"/>
    <s v="Rhiannon Chambers"/>
    <d v="2021-03-23T00:00:00"/>
    <s v="Anna Biggs"/>
    <s v="Haywood"/>
    <s v="SR-76"/>
    <s v="SR"/>
    <m/>
    <s v="SR"/>
    <s v="Bridge over Hatchie River, LM 8.98"/>
    <s v="SR-76, Bridge over Hatchie River, LM 8.98 - Bridge Replacement"/>
    <s v="Bridge"/>
    <s v="Bridge Replacement"/>
    <m/>
    <x v="1"/>
    <x v="1"/>
    <m/>
    <n v="8.8999999999999996E-2"/>
    <d v="2016-06-24T00:00:00"/>
    <m/>
    <s v="N"/>
    <s v="Other"/>
    <x v="4"/>
    <s v="38SR0760027"/>
    <n v="2000"/>
    <n v="0"/>
    <n v="-86000"/>
    <n v="0"/>
    <n v="-84000"/>
    <n v="476960"/>
    <n v="30750"/>
    <n v="3150546"/>
    <n v="0"/>
    <n v="3658256"/>
    <s v="BR-STP-76(75) (38007-3228-94)"/>
  </r>
  <r>
    <n v="84230.01"/>
    <n v="1"/>
    <s v="Let"/>
    <d v="2019-10-18T00:00:00"/>
    <s v="Jennifer Johnson"/>
    <d v="2021-02-25T00:00:00"/>
    <s v=""/>
    <s v="Scott"/>
    <s v="SR-63"/>
    <s v="SR"/>
    <m/>
    <s v="SR"/>
    <s v="Bridge over Paint Rock Creek and RJCR R/R, LM 5.31"/>
    <m/>
    <s v="Maint - BR Repair"/>
    <s v="Bridge Repair"/>
    <m/>
    <x v="1"/>
    <x v="3"/>
    <m/>
    <n v="0.01"/>
    <d v="2021-02-05T00:00:00"/>
    <m/>
    <s v="N"/>
    <s v="Other"/>
    <x v="4"/>
    <s v="76SR0630007"/>
    <n v="0"/>
    <n v="0"/>
    <n v="795376"/>
    <n v="0"/>
    <n v="795376"/>
    <n v="0"/>
    <n v="0"/>
    <n v="875376"/>
    <n v="0"/>
    <n v="875376"/>
    <s v="State Funded (76003-4264-04)"/>
  </r>
  <r>
    <n v="84636.01"/>
    <n v="1"/>
    <s v="Let"/>
    <d v="2019-10-03T00:00:00"/>
    <s v="Scott Boyce"/>
    <d v="2021-04-13T00:00:00"/>
    <s v="Sandra Lowry"/>
    <s v="Campbell"/>
    <s v="SR-90"/>
    <s v="SR"/>
    <m/>
    <s v="SR"/>
    <s v="Bridges over CSX R/R, LM 0.03 and Big Hickory Creek, LM 0.18"/>
    <m/>
    <s v="Maint - BR Repair"/>
    <s v="Bridge Repair"/>
    <m/>
    <x v="1"/>
    <x v="3"/>
    <m/>
    <s v=""/>
    <d v="2021-03-26T00:00:00"/>
    <m/>
    <s v="N"/>
    <s v="Other"/>
    <x v="4"/>
    <s v="07SR0900001, 07SR0900003"/>
    <n v="0"/>
    <n v="0"/>
    <n v="1184807"/>
    <n v="0"/>
    <n v="1184807"/>
    <n v="0"/>
    <n v="0"/>
    <n v="1267307"/>
    <n v="0"/>
    <n v="1267307"/>
    <s v="State Funded (07012-4239-04)"/>
  </r>
  <r>
    <n v="101197.01"/>
    <n v="1"/>
    <s v="Construction Complete"/>
    <d v="2019-03-19T00:00:00"/>
    <s v="Jennifer Johnson"/>
    <d v="2021-03-11T00:00:00"/>
    <s v="Sandra Lowry"/>
    <s v="Knox"/>
    <s v="I-40"/>
    <s v="I"/>
    <m/>
    <s v="IM"/>
    <s v="Bridge over SR-168 and Holston River, LM 25.91"/>
    <m/>
    <s v="Maint - BR Repair"/>
    <s v="Bridge Repair"/>
    <m/>
    <x v="1"/>
    <x v="3"/>
    <m/>
    <n v="0"/>
    <d v="2020-03-27T00:00:00"/>
    <m/>
    <s v="N"/>
    <s v="Int"/>
    <x v="1"/>
    <s v="47I00400099"/>
    <n v="23500"/>
    <n v="0"/>
    <n v="0"/>
    <n v="0"/>
    <n v="23500"/>
    <n v="104500"/>
    <n v="0"/>
    <n v="6158708"/>
    <n v="0"/>
    <n v="6263208"/>
    <s v="State Funded (47004-3159-04)"/>
  </r>
  <r>
    <n v="101560.01"/>
    <n v="3"/>
    <s v="Active"/>
    <d v="2020-09-24T00:00:00"/>
    <s v="Jennifer Johnson"/>
    <d v="2021-03-23T00:00:00"/>
    <s v="Brian Terrell"/>
    <s v="Humphreys"/>
    <s v="SR-13"/>
    <s v="SR"/>
    <m/>
    <s v="SR"/>
    <s v="Bridge over Duck River, LM 7.71"/>
    <m/>
    <s v="Bridge"/>
    <s v="Bridge Repair"/>
    <m/>
    <x v="1"/>
    <x v="3"/>
    <m/>
    <n v="0"/>
    <m/>
    <m/>
    <s v="N"/>
    <s v="Other"/>
    <x v="4"/>
    <s v="43SR0130013"/>
    <n v="0"/>
    <n v="0"/>
    <n v="45000"/>
    <n v="0"/>
    <n v="45000"/>
    <n v="0"/>
    <n v="0"/>
    <n v="45000"/>
    <n v="0"/>
    <n v="45000"/>
    <s v="State Funded (43005-4249-04)"/>
  </r>
  <r>
    <n v="101623"/>
    <n v="1"/>
    <s v="Let"/>
    <d v="2002-03-04T00:00:00"/>
    <s v=""/>
    <d v="2019-05-31T00:00:00"/>
    <s v="Bobby Johnson"/>
    <s v="Knox"/>
    <s v="SR-1"/>
    <s v="SR"/>
    <m/>
    <s v="SR"/>
    <s v="Bridge over Southern R/R, LM 19.47 in Knoxville (Broadway Viaduct)"/>
    <s v="Bridge over Southern R/R, LM 19.47 in Knoxville - Bridge Replacement"/>
    <s v="Bridge"/>
    <s v="Bridge Replacement"/>
    <m/>
    <x v="1"/>
    <x v="1"/>
    <m/>
    <n v="0.23400000000000001"/>
    <d v="2019-05-10T00:00:00"/>
    <m/>
    <s v="N"/>
    <s v="NHS"/>
    <x v="3"/>
    <s v="47SR0010025"/>
    <n v="0"/>
    <n v="1400000"/>
    <n v="0"/>
    <n v="0"/>
    <n v="1400000"/>
    <n v="2250000"/>
    <n v="12750000"/>
    <n v="19092250"/>
    <n v="0"/>
    <n v="34092250"/>
    <s v="BR-NH-1(311) (47010-3232-94)"/>
  </r>
  <r>
    <n v="101646"/>
    <n v="4"/>
    <s v="Construction Complete"/>
    <d v="2002-03-04T00:00:00"/>
    <s v=""/>
    <d v="2021-03-23T00:00:00"/>
    <s v="Brian Terrell"/>
    <s v="Shelby"/>
    <s v="SR-14"/>
    <s v="SR"/>
    <m/>
    <s v="SR"/>
    <s v="South Parkway to McLemore Ave (Ravine, LM 9.51 &amp; I.C. R/R, LM 9.68) in Memphis"/>
    <m/>
    <s v="Bridge"/>
    <s v="Bridge Replacement"/>
    <m/>
    <x v="1"/>
    <x v="1"/>
    <m/>
    <n v="0.52800000000000002"/>
    <d v="2012-06-15T00:00:00"/>
    <m/>
    <s v="N"/>
    <s v="NHS"/>
    <x v="3"/>
    <s v="79SR0140013, 79SR0140015"/>
    <n v="0"/>
    <n v="0"/>
    <n v="53415.71"/>
    <n v="0"/>
    <n v="53415.71"/>
    <n v="489000"/>
    <n v="1634315"/>
    <n v="18238027.710000001"/>
    <n v="0"/>
    <n v="20361342.710000001"/>
    <s v="BR-STP-14(37) (79023-3218-94)"/>
  </r>
  <r>
    <n v="101648"/>
    <n v="4"/>
    <s v="Construction Complete"/>
    <d v="2002-03-04T00:00:00"/>
    <s v=""/>
    <d v="2021-03-23T00:00:00"/>
    <s v="Brian Terrell"/>
    <s v="Shelby"/>
    <s v="SR-3"/>
    <s v="SR"/>
    <m/>
    <s v="SR"/>
    <s v="Bridge over Wolf River, LM 15.25 in Memphis"/>
    <m/>
    <s v="Bridge"/>
    <s v="Bridge Replacement"/>
    <m/>
    <x v="1"/>
    <x v="1"/>
    <m/>
    <n v="0.433"/>
    <d v="2007-12-07T00:00:00"/>
    <m/>
    <s v="N"/>
    <s v="Other"/>
    <x v="4"/>
    <s v="79SR0030025"/>
    <n v="0"/>
    <n v="0"/>
    <n v="550000"/>
    <n v="0"/>
    <n v="550000"/>
    <n v="675000"/>
    <n v="357000"/>
    <n v="16496380"/>
    <n v="0"/>
    <n v="17528380"/>
    <s v="BR-STP-3(66) (79016-3225-94)"/>
  </r>
  <r>
    <n v="101684.01"/>
    <n v="1"/>
    <s v="Active"/>
    <d v="2021-03-05T00:00:00"/>
    <s v="Jennifer Johnson"/>
    <d v="2021-03-25T00:00:00"/>
    <s v="Brian Terrell"/>
    <s v="Sullivan"/>
    <s v="SR-93"/>
    <s v="SR"/>
    <m/>
    <s v="SR"/>
    <s v="Bridge over South Fork Holston River and Plant Road, LM 7.82"/>
    <m/>
    <s v="Other"/>
    <s v="Bridge Repair"/>
    <m/>
    <x v="1"/>
    <x v="3"/>
    <m/>
    <n v="0"/>
    <m/>
    <m/>
    <s v="N"/>
    <s v="NHS"/>
    <x v="3"/>
    <s v="82SR0930015"/>
    <n v="0"/>
    <n v="0"/>
    <n v="109000"/>
    <n v="0"/>
    <n v="109000"/>
    <n v="0"/>
    <n v="0"/>
    <n v="109000"/>
    <n v="0"/>
    <n v="109000"/>
    <s v="State Funded (82011-4233-04)"/>
  </r>
  <r>
    <n v="101895.01"/>
    <n v="4"/>
    <s v="Let"/>
    <d v="2011-03-17T00:00:00"/>
    <s v="Rhiannon Chambers"/>
    <d v="2020-04-14T00:00:00"/>
    <s v="Sandra Lowry"/>
    <s v="Fayette"/>
    <s v="SR-196"/>
    <s v="SR"/>
    <m/>
    <s v="SR"/>
    <s v="Bridges over Shaw Creek, LM 6.80 and Overflow, LM 7.11"/>
    <s v="SR-196, Bridges over Shaw Creek, LM 6.80 and Overflow, LM 7.11 - Bridge Replacement"/>
    <s v="Bridge"/>
    <s v="Bridge Replacement"/>
    <m/>
    <x v="1"/>
    <x v="1"/>
    <m/>
    <n v="0.34"/>
    <d v="2020-03-27T00:00:00"/>
    <m/>
    <s v="N"/>
    <s v="Other"/>
    <x v="4"/>
    <s v="24S81090003, 24S81090043"/>
    <n v="0"/>
    <n v="0"/>
    <n v="780075"/>
    <n v="0"/>
    <n v="780075"/>
    <n v="421000"/>
    <n v="192000"/>
    <n v="5700075"/>
    <n v="0"/>
    <n v="6313075"/>
    <s v="BR-STP-196(7) (24017-3233-94)"/>
  </r>
  <r>
    <n v="102248.02"/>
    <n v="1"/>
    <s v="Let"/>
    <d v="2020-05-22T00:00:00"/>
    <s v="Jennifer Johnson"/>
    <d v="2021-06-02T00:00:00"/>
    <s v=""/>
    <s v="Claiborne"/>
    <s v="SR-32"/>
    <s v="SR"/>
    <m/>
    <s v="SR"/>
    <s v="Bridge over Powell River, LM 15.96"/>
    <m/>
    <s v="Maint - BR Repair"/>
    <s v="Bridge Repair"/>
    <m/>
    <x v="1"/>
    <x v="3"/>
    <m/>
    <n v="0"/>
    <d v="2021-05-07T00:00:00"/>
    <m/>
    <s v="N"/>
    <s v="NHS"/>
    <x v="3"/>
    <s v="13SR0320013"/>
    <n v="0"/>
    <n v="0"/>
    <n v="100000"/>
    <n v="0"/>
    <n v="100000"/>
    <n v="0"/>
    <n v="0"/>
    <n v="100000"/>
    <n v="0"/>
    <n v="100000"/>
    <s v="State Funded (13002-4275-04)"/>
  </r>
  <r>
    <n v="103801"/>
    <n v="2"/>
    <s v="Active"/>
    <d v="2004-04-20T00:00:00"/>
    <s v="Ralph Coles"/>
    <d v="2021-01-28T00:00:00"/>
    <s v="Megan Wildes"/>
    <s v="Bradley"/>
    <s v="Brymer Creek Road"/>
    <m/>
    <s v="0A062"/>
    <s v="L"/>
    <s v="Brymer Creek Road, Bridge over Brymer Creek, LM 2.98 (IA)"/>
    <m/>
    <s v="Bridge"/>
    <s v="Bridge Replacement"/>
    <m/>
    <x v="1"/>
    <x v="1"/>
    <m/>
    <n v="0.01"/>
    <d v="2022-02-11T00:00:00"/>
    <m/>
    <s v="N"/>
    <s v="None"/>
    <x v="0"/>
    <s v="060A0620001"/>
    <n v="1043.92"/>
    <n v="0"/>
    <n v="0"/>
    <n v="0"/>
    <n v="1043.92"/>
    <n v="118043.92"/>
    <n v="237425"/>
    <n v="0"/>
    <n v="0"/>
    <n v="355468.92"/>
    <s v="State Funded (06455-3420-04)"/>
  </r>
  <r>
    <n v="103995.01"/>
    <n v="4"/>
    <s v="Closed"/>
    <d v="2014-09-05T00:00:00"/>
    <s v="Chasity Bell"/>
    <d v="2020-11-25T00:00:00"/>
    <s v="Teresa Hylton"/>
    <s v="Weakley"/>
    <s v="Jolly Springs Road"/>
    <m/>
    <s v="0A235"/>
    <s v="L"/>
    <s v="Jolly Springs Road, Bridge over Thompson Creek, LM 0.23 (IA)"/>
    <s v="Bridge Replacement"/>
    <s v="State Aid - BR Grant"/>
    <s v="Bridge Replacement"/>
    <m/>
    <x v="1"/>
    <x v="1"/>
    <m/>
    <n v="0.01"/>
    <m/>
    <m/>
    <s v="N"/>
    <s v="None"/>
    <x v="0"/>
    <s v="920A2350001"/>
    <n v="25128.09"/>
    <n v="0"/>
    <n v="0"/>
    <n v="0"/>
    <n v="25128.09"/>
    <n v="37128.089999999997"/>
    <n v="0"/>
    <n v="454058.48"/>
    <n v="0"/>
    <n v="491186.57"/>
    <s v="State Funded (92SAB1-S3-005)"/>
  </r>
  <r>
    <n v="105360.01"/>
    <n v="3"/>
    <s v="Active"/>
    <d v="2011-03-17T00:00:00"/>
    <s v="Chasity Bell"/>
    <d v="2020-12-22T00:00:00"/>
    <s v="Daniel Rose"/>
    <s v="Perry"/>
    <s v="SR-13"/>
    <s v="SR"/>
    <m/>
    <s v="SR"/>
    <s v="Bridge over Buffalo River, LM 28.33"/>
    <m/>
    <s v="Bridge"/>
    <s v="Bridge Replacement"/>
    <m/>
    <x v="1"/>
    <x v="1"/>
    <m/>
    <n v="0.2"/>
    <d v="2021-06-18T00:00:00"/>
    <m/>
    <s v="N"/>
    <s v="Other"/>
    <x v="4"/>
    <s v="68SR0130017"/>
    <n v="0"/>
    <n v="0"/>
    <n v="12960381"/>
    <n v="0"/>
    <n v="12960381"/>
    <n v="535000"/>
    <n v="458584"/>
    <n v="12960381"/>
    <n v="0"/>
    <n v="13953965"/>
    <s v="BR-STP-13(44) (68001-3250-94)"/>
  </r>
  <r>
    <n v="105549"/>
    <n v="2"/>
    <s v="Closed"/>
    <d v="2005-01-06T00:00:00"/>
    <s v="Ralph Coles"/>
    <d v="2020-11-02T00:00:00"/>
    <s v="Teresa Hylton"/>
    <s v="Polk"/>
    <s v="SR-40"/>
    <s v="SR"/>
    <m/>
    <s v="SR"/>
    <s v="Bridge over Maddens Branch, LM 11.06"/>
    <m/>
    <s v="Bridge"/>
    <s v="Bridge Replacement"/>
    <m/>
    <x v="1"/>
    <x v="1"/>
    <m/>
    <n v="0.02"/>
    <d v="2015-02-13T00:00:00"/>
    <m/>
    <s v="N"/>
    <s v="NHS"/>
    <x v="3"/>
    <s v="70SR0400011"/>
    <n v="4055.41"/>
    <n v="-8094.28"/>
    <n v="15635.77"/>
    <n v="0"/>
    <n v="11596.900000000001"/>
    <n v="439055.41"/>
    <n v="17905.72"/>
    <n v="4196748.7699999996"/>
    <n v="0"/>
    <n v="4653709.9000000004"/>
    <s v="BR-NH-40(16) (70004-3291-94)"/>
  </r>
  <r>
    <n v="105667.01"/>
    <n v="4"/>
    <s v="Active"/>
    <d v="2019-10-31T00:00:00"/>
    <s v="Jennifer Johnson"/>
    <d v="2021-01-28T00:00:00"/>
    <s v="John Kahle"/>
    <s v="Shelby"/>
    <s v="SR-23"/>
    <s v="SR"/>
    <m/>
    <s v="SR"/>
    <s v="Bridge over CSX and CNIC R/R, LM 2.61"/>
    <s v="PE for .02 and .03 PINs"/>
    <s v="Maint - BR Repair"/>
    <s v="Bridge Repair"/>
    <m/>
    <x v="1"/>
    <x v="3"/>
    <m/>
    <n v="0.36"/>
    <m/>
    <m/>
    <s v="N"/>
    <s v="NHS"/>
    <x v="3"/>
    <s v="79SR0230001"/>
    <n v="48500"/>
    <n v="0"/>
    <n v="0"/>
    <n v="0"/>
    <n v="48500"/>
    <n v="136500"/>
    <n v="0"/>
    <n v="0"/>
    <n v="0"/>
    <n v="136500"/>
    <m/>
  </r>
  <r>
    <n v="106077"/>
    <n v="1"/>
    <s v="Let"/>
    <d v="2005-05-10T00:00:00"/>
    <s v="Ralph Coles"/>
    <d v="2020-01-22T00:00:00"/>
    <s v="Taylor Lee"/>
    <s v="Knox"/>
    <s v="Jackson Ave."/>
    <m/>
    <s v="0C899"/>
    <s v="L"/>
    <s v="Jackson Ave, Bridges over Ramp to Gay Street in Knoxville (IA)"/>
    <s v="Bridge replacement or possible rehab of two ramp structures leading from Jackson Ave to Gay Street"/>
    <s v="Bridge"/>
    <s v="Bridge Replacement"/>
    <m/>
    <x v="1"/>
    <x v="1"/>
    <m/>
    <n v="0.05"/>
    <m/>
    <m/>
    <s v="N"/>
    <s v="None"/>
    <x v="0"/>
    <s v="470C8990001, 470C8990003"/>
    <n v="0"/>
    <n v="0"/>
    <n v="688043"/>
    <n v="0"/>
    <n v="688043"/>
    <n v="871000"/>
    <n v="586000"/>
    <n v="7575543"/>
    <n v="0"/>
    <n v="9032543"/>
    <s v="BRZE/STP-M-9109(103) (47953-3592-94)"/>
  </r>
  <r>
    <n v="106090"/>
    <n v="3"/>
    <s v="Closed"/>
    <d v="2005-05-11T00:00:00"/>
    <s v="Ralph Coles"/>
    <d v="2013-05-21T00:00:00"/>
    <s v="Bill Green"/>
    <s v="Macon"/>
    <s v="Cave Hollow Rd."/>
    <m/>
    <s v="0A242"/>
    <s v="L"/>
    <s v="Cave Hollow Road, Bridge over White Oak Creek, LM 0.94"/>
    <m/>
    <s v="Bridge"/>
    <s v="Bridge Replacement"/>
    <m/>
    <x v="1"/>
    <x v="1"/>
    <m/>
    <n v="8.6999999999999994E-2"/>
    <d v="2010-12-10T00:00:00"/>
    <m/>
    <s v="N"/>
    <s v="None"/>
    <x v="0"/>
    <s v="560A2420001"/>
    <n v="1511.54"/>
    <n v="0"/>
    <n v="0"/>
    <n v="0"/>
    <n v="1511.54"/>
    <n v="167534.99"/>
    <n v="23296.7"/>
    <n v="286509.38"/>
    <n v="0"/>
    <n v="477341.07"/>
    <s v="BRZE-5600(43) (56946-3436-94)"/>
  </r>
  <r>
    <n v="107298.01"/>
    <n v="4"/>
    <s v="Closed"/>
    <d v="2013-03-08T00:00:00"/>
    <s v="Lee Cothron"/>
    <d v="2019-04-24T00:00:00"/>
    <s v="Teresa Hylton"/>
    <s v="Dyer"/>
    <s v="I-155"/>
    <s v="I"/>
    <m/>
    <s v="IM"/>
    <s v="Bridge over Mississippi River, LM 0.00"/>
    <s v="I-155, Bridge over Mississippi River, LM 0.00 - Bridge Repair"/>
    <s v="Maint - BR Repair"/>
    <s v="Bridge Repair"/>
    <m/>
    <x v="1"/>
    <x v="3"/>
    <m/>
    <n v="0.14000000000000001"/>
    <d v="2015-03-27T00:00:00"/>
    <m/>
    <s v="N"/>
    <s v="Int"/>
    <x v="1"/>
    <s v="23I01550001"/>
    <n v="0"/>
    <n v="0"/>
    <n v="218893.09"/>
    <n v="0"/>
    <n v="218893.09"/>
    <n v="130096.21"/>
    <n v="0"/>
    <n v="4425647.09"/>
    <n v="0"/>
    <n v="4555743.3"/>
    <s v="BH-I-155-1(119) (23001-3173-94)"/>
  </r>
  <r>
    <n v="107646"/>
    <n v="4"/>
    <s v="Active"/>
    <d v="2006-05-01T00:00:00"/>
    <s v="Jim Austin"/>
    <d v="2021-01-25T00:00:00"/>
    <s v="Mary McFarlin"/>
    <s v="Benton"/>
    <s v="Fern Ave."/>
    <m/>
    <s v="0A439"/>
    <s v="L"/>
    <s v="Fern Avenue, Bridge over Cane Creek, LM 1.26 in Camden (IA)"/>
    <m/>
    <s v="Bridge"/>
    <s v="Bridge Replacement"/>
    <m/>
    <x v="1"/>
    <x v="1"/>
    <m/>
    <n v="0.01"/>
    <d v="2022-10-07T00:00:00"/>
    <m/>
    <s v="N"/>
    <s v="None"/>
    <x v="0"/>
    <s v="030A4390003"/>
    <n v="38013.519999999997"/>
    <n v="0"/>
    <n v="0"/>
    <n v="0"/>
    <n v="38013.519999999997"/>
    <n v="88013.52"/>
    <n v="0"/>
    <n v="0"/>
    <n v="0"/>
    <n v="88013.52"/>
    <s v="State Funded (03455-3527-04)"/>
  </r>
  <r>
    <n v="107652"/>
    <n v="2"/>
    <s v="Closed"/>
    <d v="2006-05-01T00:00:00"/>
    <s v="Jim Austin"/>
    <d v="2020-09-16T00:00:00"/>
    <s v="Jamica Cook"/>
    <s v="Cannon"/>
    <s v="Blair Branch Road"/>
    <m/>
    <s v="0A059"/>
    <s v="L"/>
    <s v="Blair Branch Road, Bridge over Blair Creek, LM 0.77 (IA)"/>
    <m/>
    <s v="State Aid - BR Grant"/>
    <s v="Bridge Replacement"/>
    <m/>
    <x v="1"/>
    <x v="1"/>
    <m/>
    <n v="0.01"/>
    <m/>
    <m/>
    <s v="N"/>
    <s v="None"/>
    <x v="0"/>
    <s v="080A0590003"/>
    <n v="0"/>
    <n v="0"/>
    <n v="3227.48"/>
    <n v="0"/>
    <n v="3227.48"/>
    <n v="0"/>
    <n v="0"/>
    <n v="422382.43"/>
    <n v="0"/>
    <n v="422382.43"/>
    <s v="State Funded (08SAB1-S3-012)"/>
  </r>
  <r>
    <n v="107703"/>
    <n v="4"/>
    <s v="Closed"/>
    <d v="2006-05-03T00:00:00"/>
    <s v="Jim Austin"/>
    <d v="2020-09-11T00:00:00"/>
    <s v="Jamica Cook"/>
    <s v="Lauderdale"/>
    <s v="Patton Lane."/>
    <m/>
    <s v="A065"/>
    <s v="L"/>
    <s v="BG A065-0.11, Patton Lane, Bridge over Branch of Cane Creek"/>
    <m/>
    <s v="State Aid - BR Grant"/>
    <s v="Bridge Replacement"/>
    <m/>
    <x v="1"/>
    <x v="1"/>
    <m/>
    <n v="0"/>
    <m/>
    <m/>
    <s v="N"/>
    <s v="None"/>
    <x v="0"/>
    <s v="490A0650001"/>
    <n v="0"/>
    <n v="0"/>
    <n v="43206.74"/>
    <n v="0"/>
    <n v="43206.74"/>
    <n v="0"/>
    <n v="0"/>
    <n v="459174.6"/>
    <n v="0"/>
    <n v="459174.6"/>
    <s v="State Funded (49SAB1-S3-015)"/>
  </r>
  <r>
    <n v="107710"/>
    <n v="4"/>
    <s v="Closed"/>
    <d v="2006-05-03T00:00:00"/>
    <s v="Jim Austin"/>
    <d v="2013-07-26T00:00:00"/>
    <s v="Bill Green"/>
    <s v="Madison"/>
    <s v="John Brown Rd."/>
    <m/>
    <s v="A310"/>
    <s v="L"/>
    <s v="John Brown Road, Bridge over Marlin Creek, LM 2.19"/>
    <s v="Bridge Replacement"/>
    <s v="Bridge"/>
    <s v="Bridge Replacement"/>
    <m/>
    <x v="1"/>
    <x v="1"/>
    <m/>
    <n v="0"/>
    <m/>
    <m/>
    <s v="N"/>
    <s v="None"/>
    <x v="0"/>
    <s v="570A3100003"/>
    <n v="0"/>
    <n v="-1524.11"/>
    <n v="1684.42"/>
    <n v="0"/>
    <n v="160.31000000000017"/>
    <n v="58672.56"/>
    <n v="26897.279999999999"/>
    <n v="275478.77"/>
    <n v="0"/>
    <n v="361048.61"/>
    <s v="BRZE-5700(64) (57LPLM-F3-004)"/>
  </r>
  <r>
    <n v="107712"/>
    <n v="3"/>
    <s v="Let"/>
    <d v="2006-05-04T00:00:00"/>
    <s v="Jim Austin"/>
    <d v="2020-11-23T00:00:00"/>
    <s v="Lisa Dunn"/>
    <s v="Maury"/>
    <s v="Vestal Hollow Road"/>
    <m/>
    <s v="0A048"/>
    <s v="L"/>
    <s v="Vestal Hollow Rd., Bridge over Leipers Creek, LM 0.04 (IA)"/>
    <m/>
    <s v="State Aid - BR Grant"/>
    <s v="Bridge Replacement"/>
    <m/>
    <x v="1"/>
    <x v="1"/>
    <m/>
    <n v="0.01"/>
    <m/>
    <m/>
    <s v="N"/>
    <s v="None"/>
    <x v="0"/>
    <s v="600A0480001"/>
    <n v="0"/>
    <n v="0"/>
    <n v="392367.5"/>
    <n v="0"/>
    <n v="392367.5"/>
    <n v="0"/>
    <n v="0"/>
    <n v="395461.21"/>
    <n v="0"/>
    <n v="395461.21"/>
    <s v="State Funded (60SAB1-S3-011)"/>
  </r>
  <r>
    <n v="107719"/>
    <n v="1"/>
    <s v="Closed"/>
    <d v="2006-05-04T00:00:00"/>
    <s v="Jim Austin"/>
    <d v="2021-04-05T00:00:00"/>
    <s v="Teresa Hylton"/>
    <s v="Scott"/>
    <s v="Lays Rd."/>
    <m/>
    <s v="A323"/>
    <s v="L"/>
    <s v="Lays Road, Bridge Over Straight Fork Creek LM 0.01"/>
    <s v="Lays Road, Bridge Over Straight Fork Creek, LM 0.01 - Bridge Replacement"/>
    <s v="Bridge"/>
    <s v="Bridge Replacement"/>
    <m/>
    <x v="1"/>
    <x v="1"/>
    <m/>
    <n v="1.4999999999999999E-2"/>
    <d v="2018-05-11T00:00:00"/>
    <m/>
    <s v="N"/>
    <s v="None"/>
    <x v="0"/>
    <s v="760A1850001"/>
    <n v="-3791.36"/>
    <n v="-2835.27"/>
    <n v="124497.75"/>
    <n v="0"/>
    <n v="117871.12"/>
    <n v="194708.64"/>
    <n v="7164.73"/>
    <n v="647697.75"/>
    <n v="0"/>
    <n v="849571.12"/>
    <s v="BRZ-7600(17) (76945-3472-94)"/>
  </r>
  <r>
    <n v="107963.04"/>
    <n v="4"/>
    <s v="Let"/>
    <d v="2021-05-12T00:00:00"/>
    <s v="Lee Cothron"/>
    <d v="2021-05-20T00:00:00"/>
    <s v=""/>
    <s v="Shelby"/>
    <s v="I-40"/>
    <s v="I"/>
    <m/>
    <s v="IM"/>
    <s v="Bridge over Mississippi River, LM 0.00"/>
    <s v="Emergency Repair of sheared steel member"/>
    <s v="Other"/>
    <s v="Bridge Repair"/>
    <m/>
    <x v="1"/>
    <x v="3"/>
    <m/>
    <s v=""/>
    <m/>
    <m/>
    <s v="N"/>
    <s v="Int"/>
    <x v="1"/>
    <m/>
    <n v="1500000"/>
    <n v="0"/>
    <n v="3500000"/>
    <n v="0"/>
    <n v="5000000"/>
    <n v="1500000"/>
    <n v="0"/>
    <n v="3500000"/>
    <n v="0"/>
    <n v="5000000"/>
    <s v="BH-I-40-1(367) (79I040-F3-004); State Funded (79I040-S3-002)"/>
  </r>
  <r>
    <n v="109436"/>
    <n v="4"/>
    <s v="Let"/>
    <d v="2007-05-16T00:00:00"/>
    <s v="Donald Luth"/>
    <d v="2021-01-06T00:00:00"/>
    <s v="Jamica Cook"/>
    <s v="Shelby"/>
    <s v="Macon Road"/>
    <m/>
    <s v="01458"/>
    <s v="L"/>
    <s v="1458-5.16, Macon Road, Bridge over Grays Creek, LM 5.16"/>
    <m/>
    <s v="State Aid - BR Grant"/>
    <s v="Bridge Replacement"/>
    <m/>
    <x v="1"/>
    <x v="1"/>
    <m/>
    <n v="2.8000000000000001E-2"/>
    <m/>
    <m/>
    <s v="N"/>
    <s v="Other"/>
    <x v="0"/>
    <s v="790A6810001"/>
    <n v="0"/>
    <n v="0"/>
    <n v="818.34"/>
    <n v="0"/>
    <n v="818.34"/>
    <n v="0"/>
    <n v="0"/>
    <n v="2760498.33"/>
    <n v="0"/>
    <n v="2760498.33"/>
    <s v="State Funded (79455-3407-04)"/>
  </r>
  <r>
    <n v="110324.01"/>
    <n v="2"/>
    <s v="Active"/>
    <d v="2020-08-14T00:00:00"/>
    <s v="Lee Cothron"/>
    <d v="2021-06-02T00:00:00"/>
    <s v="Kyle Ruddy"/>
    <s v="Coffee"/>
    <s v="Campground Lane"/>
    <m/>
    <s v="0B188"/>
    <s v="L"/>
    <s v="Campground Lane, Bridge over Duck River, LM 0.03 in Old Stone Fort State Park (IA)"/>
    <m/>
    <s v="Bridge"/>
    <s v="Bridge Replacement"/>
    <m/>
    <x v="1"/>
    <x v="1"/>
    <m/>
    <n v="0"/>
    <d v="2022-05-13T00:00:00"/>
    <m/>
    <s v="N"/>
    <s v="None"/>
    <x v="0"/>
    <s v="160B1880001"/>
    <n v="253600"/>
    <n v="0"/>
    <n v="0"/>
    <n v="0"/>
    <n v="253600"/>
    <n v="451600"/>
    <n v="0"/>
    <n v="0"/>
    <n v="0"/>
    <n v="451600"/>
    <s v="BRZ-1600(22) (16945-3681-94)"/>
  </r>
  <r>
    <n v="112413.01"/>
    <n v="3"/>
    <s v="Active"/>
    <d v="2016-12-08T00:00:00"/>
    <s v="Lee Cothron"/>
    <d v="2020-01-05T00:00:00"/>
    <s v="Brandy Hopkins"/>
    <s v="Robertson"/>
    <s v="SR-76"/>
    <s v="SR"/>
    <m/>
    <s v="SR"/>
    <s v="Bridge over Sulphur Fork Creek, LM 0.21 (IA)"/>
    <s v="Widening through rehabilitation of bridge."/>
    <s v="Maint - BR Repair"/>
    <s v="Bridge Repair"/>
    <m/>
    <x v="1"/>
    <x v="1"/>
    <m/>
    <n v="0.01"/>
    <d v="2024-02-09T00:00:00"/>
    <m/>
    <s v="N"/>
    <s v="Other"/>
    <x v="4"/>
    <s v="74SR0760001"/>
    <n v="0"/>
    <n v="0"/>
    <n v="30500"/>
    <n v="0"/>
    <n v="30500"/>
    <n v="0"/>
    <n v="0"/>
    <n v="216500"/>
    <n v="0"/>
    <n v="216500"/>
    <s v="State Funded (74012-4211-04)"/>
  </r>
  <r>
    <n v="113057"/>
    <n v="2"/>
    <s v="Construction Complete"/>
    <d v="2009-07-21T00:00:00"/>
    <s v="Jim Austin"/>
    <d v="2020-07-10T00:00:00"/>
    <s v="Kyle Ruddy"/>
    <s v="Fentress"/>
    <s v="Vines Ridge Road"/>
    <m/>
    <s v="0A302"/>
    <s v="L"/>
    <s v="Vines Ridge Road, Bridge over Big Laurel Creek LM 1.06 (IA)"/>
    <s v="Vines Ridge Road, Bridge over Big Laurel Creek LM 1.06 - Bridge Replacement"/>
    <s v="Bridge"/>
    <s v="Bridge Replacement"/>
    <m/>
    <x v="1"/>
    <x v="1"/>
    <m/>
    <n v="0.01"/>
    <d v="2019-03-29T00:00:00"/>
    <m/>
    <s v="N"/>
    <s v="None"/>
    <x v="0"/>
    <s v="250A3020001"/>
    <n v="0"/>
    <n v="0"/>
    <n v="225406.17"/>
    <n v="0"/>
    <n v="225406.17"/>
    <n v="108574.9"/>
    <n v="90000"/>
    <n v="1262966.17"/>
    <n v="0"/>
    <n v="1461541.07"/>
    <s v="BRZ-2500(28) (25945-3480-94)"/>
  </r>
  <r>
    <n v="113433"/>
    <n v="2"/>
    <s v="Closed"/>
    <d v="2009-10-13T00:00:00"/>
    <s v="Jim Austin"/>
    <d v="2019-11-07T00:00:00"/>
    <s v="Teresa Hylton"/>
    <s v="Marion"/>
    <s v="SR-156"/>
    <s v="SR"/>
    <m/>
    <s v="SR"/>
    <s v="Bridge over Running Water Creek, LM 25.58"/>
    <s v="SR-156, Bridge over Running Water Creek, LM 25.58 - Bridge Repair"/>
    <s v="Bridge"/>
    <s v="Bridge Rehabilitation"/>
    <m/>
    <x v="1"/>
    <x v="3"/>
    <m/>
    <n v="0.03"/>
    <d v="2018-05-11T00:00:00"/>
    <m/>
    <s v="N"/>
    <s v="Other"/>
    <x v="4"/>
    <s v="58SR1560013"/>
    <n v="0"/>
    <n v="0"/>
    <n v="7330.25"/>
    <n v="0"/>
    <n v="7330.25"/>
    <n v="203700"/>
    <n v="0"/>
    <n v="2912015.25"/>
    <n v="0"/>
    <n v="3115715.25"/>
    <s v="BH-STP-156(7) (58016-3239-94)"/>
  </r>
  <r>
    <n v="114122.01"/>
    <n v="4"/>
    <s v="Let"/>
    <d v="2019-06-25T00:00:00"/>
    <s v="Scott Boyce"/>
    <d v="2020-09-02T00:00:00"/>
    <s v="Sandra Lowry"/>
    <s v="Shelby"/>
    <s v="SR-14"/>
    <s v="SR"/>
    <m/>
    <s v="SR"/>
    <s v="Bridge over Overflow of Wolf River (LL), LM 20.13"/>
    <m/>
    <s v="Maint - BR Repair"/>
    <s v="Bridge Repair"/>
    <m/>
    <x v="1"/>
    <x v="3"/>
    <m/>
    <n v="0.05"/>
    <d v="2020-08-14T00:00:00"/>
    <m/>
    <s v="N"/>
    <s v="NHS"/>
    <x v="3"/>
    <s v="79SR0140027"/>
    <n v="0"/>
    <n v="0"/>
    <n v="676190"/>
    <n v="0"/>
    <n v="676190"/>
    <n v="0"/>
    <n v="0"/>
    <n v="718690"/>
    <n v="0"/>
    <n v="718690"/>
    <s v="State Funded (79224-4210-04)"/>
  </r>
  <r>
    <n v="114379.01"/>
    <n v="3"/>
    <s v="Active"/>
    <d v="2014-09-05T00:00:00"/>
    <s v="Lee Cothron"/>
    <d v="2021-06-18T00:00:00"/>
    <s v="Daniel Rose"/>
    <s v="Hickman"/>
    <s v="SR-230"/>
    <s v="SR"/>
    <m/>
    <s v="SR"/>
    <s v="Bridge over Piney River, LM 11.46"/>
    <m/>
    <s v="Bridge"/>
    <s v="Bridge Replacement"/>
    <m/>
    <x v="1"/>
    <x v="1"/>
    <m/>
    <n v="0.105"/>
    <d v="2022-06-17T00:00:00"/>
    <m/>
    <s v="N"/>
    <s v="Other"/>
    <x v="4"/>
    <s v="41S61730001"/>
    <n v="57000"/>
    <n v="0"/>
    <n v="88000"/>
    <n v="0"/>
    <n v="145000"/>
    <n v="157000"/>
    <n v="0"/>
    <n v="285500"/>
    <n v="0"/>
    <n v="442500"/>
    <s v="BR-STP-230(17) (41049-3231-94); State Funded (41049-4228-04)"/>
  </r>
  <r>
    <n v="114379.02"/>
    <n v="3"/>
    <s v="Active"/>
    <d v="2020-12-09T00:00:00"/>
    <s v="Jennifer Johnson"/>
    <d v="2021-04-16T00:00:00"/>
    <s v="Lee Cothron"/>
    <s v="Hickman"/>
    <s v="SR-230"/>
    <s v="SR"/>
    <m/>
    <s v="SR"/>
    <s v="Bridge over Piney River, LM 11.46"/>
    <m/>
    <s v="Bridge"/>
    <s v="Bridge Repair"/>
    <m/>
    <x v="1"/>
    <x v="3"/>
    <m/>
    <n v="0"/>
    <d v="2021-08-20T00:00:00"/>
    <m/>
    <s v="N"/>
    <s v="Other"/>
    <x v="4"/>
    <s v="41S61730001"/>
    <n v="0"/>
    <n v="0"/>
    <n v="65500"/>
    <n v="0"/>
    <n v="65500"/>
    <n v="0"/>
    <n v="0"/>
    <n v="65500"/>
    <n v="0"/>
    <n v="65500"/>
    <s v="State Funded (41049-4232-04)"/>
  </r>
  <r>
    <n v="115165.01"/>
    <n v="2"/>
    <s v="Construction Complete"/>
    <d v="2011-03-17T00:00:00"/>
    <s v="Rhiannon Chambers"/>
    <d v="2021-03-23T00:00:00"/>
    <s v="Kyle Ruddy"/>
    <s v="Franklin"/>
    <s v="SR-127"/>
    <s v="SR"/>
    <m/>
    <s v="SR"/>
    <s v="Bridge over Elk River, LM 6.21"/>
    <s v="SR-127, Bridge over Elk River, LM 6.21 - Bridge Replacement"/>
    <s v="Bridge"/>
    <s v="Bridge Replacement"/>
    <m/>
    <x v="1"/>
    <x v="1"/>
    <m/>
    <n v="7.0000000000000007E-2"/>
    <d v="2017-02-10T00:00:00"/>
    <m/>
    <s v="N"/>
    <s v="Other"/>
    <x v="4"/>
    <s v="26SR1270001"/>
    <n v="35000"/>
    <n v="-130000"/>
    <n v="360000"/>
    <n v="0"/>
    <n v="265000"/>
    <n v="640000"/>
    <n v="614000"/>
    <n v="7155622"/>
    <n v="0"/>
    <n v="8409622"/>
    <s v="BR-STP-127(18) (26013-3214-94)"/>
  </r>
  <r>
    <n v="115362.01"/>
    <n v="4"/>
    <s v="Construction Complete"/>
    <d v="2019-03-29T00:00:00"/>
    <s v="Scott Boyce"/>
    <d v="2019-12-19T00:00:00"/>
    <s v=""/>
    <s v="Shelby"/>
    <s v="I-55"/>
    <s v="I"/>
    <m/>
    <s v="IM"/>
    <s v="ICG R/R Bridge over I-55, LM 7.23"/>
    <s v="construction will consist of adding a splice plate to the exterior flange"/>
    <s v="Maint - BR Repair"/>
    <s v="Bridge Repair"/>
    <m/>
    <x v="1"/>
    <x v="3"/>
    <m/>
    <n v="0.01"/>
    <d v="2019-06-21T00:00:00"/>
    <m/>
    <s v="N"/>
    <s v="Int"/>
    <x v="1"/>
    <s v="79I00550049"/>
    <n v="30000"/>
    <n v="0"/>
    <n v="-25345.72"/>
    <n v="0"/>
    <n v="4654.2799999999988"/>
    <n v="131500"/>
    <n v="0"/>
    <n v="159223.28"/>
    <n v="0"/>
    <n v="290723.28000000003"/>
    <s v="State Funded (79005-4178-04)"/>
  </r>
  <r>
    <n v="115672"/>
    <n v="4"/>
    <s v="Construction Complete"/>
    <d v="2011-03-16T00:00:00"/>
    <s v="Chasity Bell"/>
    <d v="2021-03-23T00:00:00"/>
    <s v="Brian Terrell"/>
    <s v="Lake"/>
    <s v="SR-21"/>
    <s v="SR"/>
    <m/>
    <s v="SR"/>
    <s v="Bridge over Branch, LM 1.20"/>
    <s v="SR-21, Bridge over Branch, LM 1.20 - Bridge Replacement"/>
    <s v="Bridge"/>
    <s v="Bridge Replacement"/>
    <m/>
    <x v="1"/>
    <x v="1"/>
    <m/>
    <n v="0.14199999999999999"/>
    <d v="2016-06-24T00:00:00"/>
    <m/>
    <s v="N"/>
    <s v="Other"/>
    <x v="4"/>
    <s v="48SR0210001"/>
    <n v="0"/>
    <n v="0"/>
    <n v="72500.77"/>
    <n v="0"/>
    <n v="72500.77"/>
    <n v="220000"/>
    <n v="90000"/>
    <n v="966185.77"/>
    <n v="0"/>
    <n v="1276185.77"/>
    <s v="R-BR-STP-21(12) (48001-3206-94)"/>
  </r>
  <r>
    <n v="115674"/>
    <n v="1"/>
    <s v="Closed"/>
    <d v="2011-03-16T00:00:00"/>
    <s v="Rhiannon Chambers"/>
    <d v="2018-10-23T00:00:00"/>
    <s v="Teresa Hylton"/>
    <s v="Campbell"/>
    <s v="SR-297"/>
    <s v="SR"/>
    <m/>
    <s v="SR"/>
    <s v="Bridge Over Lick Fork Creek, LM 5.25"/>
    <s v="SR-297, Bridge over Lick Fork Creek, LM 5.25 - Bridge Replacement"/>
    <s v="Bridge"/>
    <s v="Bridge Replacement"/>
    <m/>
    <x v="1"/>
    <x v="1"/>
    <m/>
    <n v="2.5999999999999999E-2"/>
    <d v="2016-10-07T00:00:00"/>
    <m/>
    <s v="N"/>
    <s v="Other"/>
    <x v="4"/>
    <s v="07S23450007"/>
    <n v="-5750.91"/>
    <n v="18611.060000000001"/>
    <n v="-2255.25"/>
    <n v="0"/>
    <n v="10604.900000000001"/>
    <n v="173249.09"/>
    <n v="85411.06"/>
    <n v="1012945.75"/>
    <n v="0"/>
    <n v="1271605.8999999999"/>
    <s v="BR-STP-297(5) (07026-3211-94)"/>
  </r>
  <r>
    <n v="115675"/>
    <n v="4"/>
    <s v="Construction Complete"/>
    <d v="2011-03-16T00:00:00"/>
    <s v="Chasity Bell"/>
    <d v="2020-05-07T00:00:00"/>
    <s v="Bonita Dunlap"/>
    <s v="Lake"/>
    <s v="SR-78"/>
    <s v="SR"/>
    <m/>
    <s v="SR"/>
    <s v="Bridge over Drainage Ditch, LM 16.51"/>
    <s v="SR-78, Bridge over Drainage Ditch, LM 16.51 - Bridge Replacement"/>
    <s v="Bridge"/>
    <s v="Bridge Replacement"/>
    <m/>
    <x v="1"/>
    <x v="1"/>
    <m/>
    <n v="1.4999999999999999E-2"/>
    <d v="2016-12-02T00:00:00"/>
    <m/>
    <s v="N"/>
    <s v="Other"/>
    <x v="4"/>
    <s v="48SR0780011"/>
    <n v="0"/>
    <n v="0"/>
    <n v="190000"/>
    <n v="0"/>
    <n v="190000"/>
    <n v="375500"/>
    <n v="137000"/>
    <n v="1670018"/>
    <n v="0"/>
    <n v="2182518"/>
    <s v="BR-STP-78(18) (48005-3217-94)"/>
  </r>
  <r>
    <n v="115676"/>
    <n v="4"/>
    <s v="Closed"/>
    <d v="2011-03-16T00:00:00"/>
    <s v="Chasity Bell"/>
    <d v="2017-09-12T00:00:00"/>
    <s v="Teresa Hylton"/>
    <s v="Madison"/>
    <s v="SR-18"/>
    <s v="SR"/>
    <m/>
    <s v="SR"/>
    <s v="Bridge over Meridian Creek, LM 4.70"/>
    <s v="SR-18, Bridge over Meridian Creek, LM 4.70 - Bridge Replacement"/>
    <s v="Bridge"/>
    <s v="Bridge Replacement"/>
    <m/>
    <x v="1"/>
    <x v="1"/>
    <m/>
    <n v="8.5000000000000006E-2"/>
    <d v="2016-04-01T00:00:00"/>
    <m/>
    <s v="N"/>
    <s v="Other"/>
    <x v="4"/>
    <s v="57SR0180001"/>
    <n v="11777.08"/>
    <n v="-46746.46"/>
    <n v="56057.06"/>
    <n v="0"/>
    <n v="21087.68"/>
    <n v="128777.08"/>
    <n v="33253.54"/>
    <n v="1131461.47"/>
    <n v="0"/>
    <n v="1293492.0900000001"/>
    <s v="BR-STP-18(28) (57010-3215-94)"/>
  </r>
  <r>
    <n v="115680"/>
    <n v="2"/>
    <s v="Construction Complete"/>
    <d v="2011-03-17T00:00:00"/>
    <s v="Chasity Bell"/>
    <d v="2021-05-11T00:00:00"/>
    <s v=""/>
    <s v="Warren"/>
    <s v="SR-288"/>
    <s v="SR"/>
    <m/>
    <s v="SR"/>
    <s v="Bridge over Collins River, LM 4.97"/>
    <s v="SR-288, Bridge over Collins River, LM 4.97 - Bridge Replacement"/>
    <s v="Bridge"/>
    <s v="Bridge Replacement"/>
    <m/>
    <x v="1"/>
    <x v="1"/>
    <m/>
    <n v="0.11"/>
    <d v="2016-10-07T00:00:00"/>
    <m/>
    <s v="N"/>
    <s v="Other"/>
    <x v="4"/>
    <s v="89S44440001"/>
    <n v="4050"/>
    <n v="0"/>
    <n v="704700"/>
    <n v="0"/>
    <n v="708750"/>
    <n v="504300"/>
    <n v="210000"/>
    <n v="6330152"/>
    <n v="0"/>
    <n v="7044452"/>
    <s v="BR-STP-288(7) (89024-3213-94)"/>
  </r>
  <r>
    <n v="115682"/>
    <n v="4"/>
    <s v="Closed"/>
    <d v="2011-03-17T00:00:00"/>
    <s v="Chasity Bell"/>
    <d v="2017-10-26T00:00:00"/>
    <s v="Bonita Dunlap"/>
    <s v="Madison"/>
    <s v="SR-138"/>
    <s v="SR"/>
    <m/>
    <s v="SR"/>
    <s v="Bridge over Muddy Creek, LM 1.15"/>
    <s v="SR-138, Bridge over Muddy Creek, LM 1.15 - Bridge Replacement, Guardrail"/>
    <s v="Bridge"/>
    <s v="Bridge Replacement"/>
    <m/>
    <x v="1"/>
    <x v="1"/>
    <m/>
    <n v="0.218"/>
    <d v="2017-03-31T00:00:00"/>
    <m/>
    <s v="N"/>
    <s v="Other"/>
    <x v="4"/>
    <s v="57SR1380001"/>
    <n v="-7178.17"/>
    <n v="-12728.76"/>
    <n v="129140.16"/>
    <n v="0"/>
    <n v="109233.23000000001"/>
    <n v="209021.83"/>
    <n v="53021.24"/>
    <n v="1131698.1599999999"/>
    <n v="0"/>
    <n v="1393741.23"/>
    <s v="BR-STP-138(8) (57014-3222-94)"/>
  </r>
  <r>
    <n v="115738.01"/>
    <n v="3"/>
    <s v="Construction Complete"/>
    <d v="2019-08-30T00:00:00"/>
    <s v="Scott Boyce"/>
    <d v="2021-05-12T00:00:00"/>
    <s v=""/>
    <s v="Trousdale"/>
    <s v="SR-141"/>
    <s v="SR"/>
    <m/>
    <s v="SR"/>
    <s v="Bridge over Cumberland River, LM 6.25"/>
    <m/>
    <s v="Maint - BR Repair"/>
    <s v="Bridge Repair"/>
    <m/>
    <x v="1"/>
    <x v="3"/>
    <m/>
    <n v="0.15"/>
    <d v="2020-05-15T00:00:00"/>
    <m/>
    <s v="N"/>
    <s v="Other"/>
    <x v="4"/>
    <s v="85SR1410005"/>
    <n v="10000"/>
    <n v="0"/>
    <n v="401831"/>
    <n v="0"/>
    <n v="411831"/>
    <n v="63000"/>
    <n v="0"/>
    <n v="401831"/>
    <n v="0"/>
    <n v="464831"/>
    <s v="State Funded (85007-3225-04)"/>
  </r>
  <r>
    <n v="116280.01"/>
    <n v="1"/>
    <s v="Active"/>
    <d v="2021-01-28T00:00:00"/>
    <s v="Jennifer Johnson"/>
    <d v="2021-06-11T00:00:00"/>
    <s v="Lee Cothron"/>
    <s v="Scott"/>
    <s v="SR-29"/>
    <s v="SR"/>
    <m/>
    <s v="SR"/>
    <s v="Bridge over Roaring Paunch Creek, LM 25.79"/>
    <m/>
    <s v="Maint - BR Repair"/>
    <s v="Bridge Repair"/>
    <m/>
    <x v="1"/>
    <x v="3"/>
    <m/>
    <n v="0"/>
    <d v="2021-08-20T00:00:00"/>
    <m/>
    <s v="N"/>
    <s v="NHS"/>
    <x v="3"/>
    <s v="76SR0290025"/>
    <n v="0"/>
    <n v="0"/>
    <n v="41500"/>
    <n v="0"/>
    <n v="41500"/>
    <n v="0"/>
    <n v="0"/>
    <n v="41500"/>
    <n v="0"/>
    <n v="41500"/>
    <s v="State Funded (76001-4290-04)"/>
  </r>
  <r>
    <n v="116922"/>
    <n v="1"/>
    <s v="Closed"/>
    <d v="2011-12-08T00:00:00"/>
    <s v="Chasity Bell"/>
    <d v="2020-08-12T00:00:00"/>
    <s v="Jamica Cook"/>
    <s v="Claiborne"/>
    <s v="Hoop Creek Road"/>
    <m/>
    <s v="02503"/>
    <s v="L"/>
    <s v="Hoop Creek Rd., Bridge over Hoop Creek, LM 1.58 (IA)"/>
    <m/>
    <s v="State Aid - BR Grant"/>
    <s v="Bridge Replacement"/>
    <m/>
    <x v="1"/>
    <x v="1"/>
    <m/>
    <n v="0.01"/>
    <m/>
    <m/>
    <s v="N"/>
    <s v="None"/>
    <x v="0"/>
    <s v="13025030001"/>
    <n v="0"/>
    <n v="0"/>
    <n v="11304"/>
    <n v="0"/>
    <n v="11304"/>
    <n v="0"/>
    <n v="0"/>
    <n v="227401.31"/>
    <n v="0"/>
    <n v="227401.31"/>
    <s v="State Funded (13SAB1-S3-010)"/>
  </r>
  <r>
    <n v="116943"/>
    <n v="4"/>
    <s v="Let"/>
    <d v="2011-12-12T00:00:00"/>
    <s v="Chasity Bell"/>
    <d v="2020-09-23T00:00:00"/>
    <s v="Brian Terrell"/>
    <s v="Gibson"/>
    <s v="Keeley Mill Road"/>
    <m/>
    <s v="01401"/>
    <s v="L"/>
    <s v="Keeley Mill Rd., Bridge over Overflow, LM 3.35 (IA)"/>
    <m/>
    <s v="State Aid - BR Grant"/>
    <s v="Bridge Replacement"/>
    <m/>
    <x v="1"/>
    <x v="1"/>
    <m/>
    <n v="1.0999999999999999E-2"/>
    <m/>
    <m/>
    <s v="N"/>
    <s v="None"/>
    <x v="0"/>
    <s v="27014010007"/>
    <n v="0"/>
    <n v="0"/>
    <n v="524141.63"/>
    <n v="0"/>
    <n v="524141.63"/>
    <n v="0"/>
    <n v="0"/>
    <n v="524141.63"/>
    <n v="0"/>
    <n v="524141.63"/>
    <s v="State Funded (27SAB1-S3-015)"/>
  </r>
  <r>
    <n v="117018"/>
    <n v="1"/>
    <s v="Closed"/>
    <d v="2012-01-19T00:00:00"/>
    <s v="Chasity Bell"/>
    <d v="2018-11-07T00:00:00"/>
    <s v="Teresa Hylton"/>
    <s v="Johnson"/>
    <m/>
    <m/>
    <s v="0A125"/>
    <s v="L"/>
    <s v="Circle Drive, Bridge over Furnace Creek in Mountain City, LM 0.84"/>
    <s v="Circle Drive, Bridge Over Furnace Creek, LM 0.84 In Mountain City - Bridge Replacement"/>
    <s v="Bridge"/>
    <s v="Bridge Replacement"/>
    <m/>
    <x v="1"/>
    <x v="1"/>
    <m/>
    <n v="0.01"/>
    <d v="2017-08-18T00:00:00"/>
    <m/>
    <s v="N"/>
    <s v="None"/>
    <x v="0"/>
    <s v="460A1330001"/>
    <n v="-7098.87"/>
    <n v="15130.09"/>
    <n v="24131.16"/>
    <n v="0"/>
    <n v="32162.38"/>
    <n v="67981.13"/>
    <n v="157880.09"/>
    <n v="824742.16"/>
    <n v="0"/>
    <n v="1050603.3799999999"/>
    <s v="BRZ-4600(22) (46946-3404-94)"/>
  </r>
  <r>
    <n v="117153"/>
    <n v="1"/>
    <s v="Closed"/>
    <d v="2012-03-13T00:00:00"/>
    <s v="Lee Cothron"/>
    <d v="2021-06-18T00:00:00"/>
    <s v="Jamica Cook"/>
    <s v="Sullivan"/>
    <s v="Emmett Road"/>
    <m/>
    <s v="02676"/>
    <s v="L"/>
    <s v="BG 2676-1.87, Emmett Road over Beidleman Creek"/>
    <m/>
    <s v="State Aid - BR Grant"/>
    <s v="Bridge Replacement"/>
    <m/>
    <x v="1"/>
    <x v="1"/>
    <m/>
    <n v="0"/>
    <m/>
    <m/>
    <s v="N"/>
    <s v="None"/>
    <x v="0"/>
    <s v="82026760001"/>
    <n v="0"/>
    <n v="0"/>
    <n v="540873.56999999995"/>
    <n v="0"/>
    <n v="540873.56999999995"/>
    <n v="0"/>
    <n v="0"/>
    <n v="540873.56999999995"/>
    <n v="0"/>
    <n v="540873.56999999995"/>
    <s v="State Funded (82455-3408-04)"/>
  </r>
  <r>
    <n v="117236.01"/>
    <n v="4"/>
    <s v="Let"/>
    <d v="2017-12-11T00:00:00"/>
    <s v="Jennifer Johnson"/>
    <d v="2021-02-25T00:00:00"/>
    <s v=""/>
    <s v="Haywood"/>
    <s v="SR-1"/>
    <s v="SR"/>
    <m/>
    <s v="SR"/>
    <s v="Bridges over I-40, LM 26.89"/>
    <m/>
    <s v="Maint - BR Repair"/>
    <s v="Bridge Repair"/>
    <m/>
    <x v="1"/>
    <x v="3"/>
    <m/>
    <n v="0.1"/>
    <d v="2021-02-05T00:00:00"/>
    <m/>
    <s v="N"/>
    <s v="Other"/>
    <x v="4"/>
    <m/>
    <n v="0"/>
    <n v="0"/>
    <n v="1290271"/>
    <n v="0"/>
    <n v="1290271"/>
    <n v="0"/>
    <n v="0"/>
    <n v="1329771"/>
    <n v="0"/>
    <n v="1329771"/>
    <s v="State Funded (38003-4131-04)"/>
  </r>
  <r>
    <n v="117433.01"/>
    <n v="3"/>
    <s v="Closed"/>
    <d v="2012-12-20T00:00:00"/>
    <s v="Matt Givens"/>
    <d v="2021-03-07T00:00:00"/>
    <s v="Brian Hurst"/>
    <s v="Dickson"/>
    <s v="SR-46"/>
    <s v="SR"/>
    <m/>
    <s v="SR"/>
    <s v="Bridge Over Branch, LM 15.74 (IA)"/>
    <s v="Bridge Replacement"/>
    <s v="Bridge"/>
    <s v="Bridge Replacement"/>
    <m/>
    <x v="1"/>
    <x v="1"/>
    <m/>
    <n v="0"/>
    <d v="2017-08-18T00:00:00"/>
    <m/>
    <s v="N"/>
    <s v="Other"/>
    <x v="4"/>
    <s v="22S61430005"/>
    <n v="0"/>
    <n v="35483.31"/>
    <n v="0"/>
    <n v="0"/>
    <n v="35483.31"/>
    <n v="216682.46"/>
    <n v="113764.2"/>
    <n v="1800833.14"/>
    <n v="0"/>
    <n v="2131279.7999999998"/>
    <s v="HSIP/HRRR-46(22) (22004-3247-94)"/>
  </r>
  <r>
    <n v="117922"/>
    <n v="2"/>
    <s v="Let"/>
    <d v="2012-10-02T00:00:00"/>
    <s v="Chasity Bell"/>
    <d v="2021-04-16T00:00:00"/>
    <s v="Kyle Ruddy"/>
    <s v="Polk"/>
    <s v="Columbus Road"/>
    <m/>
    <s v="0A317"/>
    <s v="L"/>
    <s v="Columbus Road, Bridge over CSX Railroad, LM 1.13 (IA)"/>
    <m/>
    <s v="Bridge"/>
    <s v="Bridge Replacement"/>
    <m/>
    <x v="1"/>
    <x v="1"/>
    <m/>
    <n v="0.02"/>
    <d v="2021-03-26T00:00:00"/>
    <m/>
    <s v="N"/>
    <s v="None"/>
    <x v="0"/>
    <s v="700A3170001"/>
    <n v="0"/>
    <n v="0"/>
    <n v="1043958"/>
    <n v="0"/>
    <n v="1043958"/>
    <n v="164135"/>
    <n v="98475"/>
    <n v="1632276"/>
    <n v="0"/>
    <n v="1894886"/>
    <s v="BRZ-7000(28) (70945-3491-94)"/>
  </r>
  <r>
    <n v="117923"/>
    <n v="2"/>
    <s v="Construction Complete"/>
    <d v="2012-10-02T00:00:00"/>
    <s v="Chasity Bell"/>
    <d v="2020-10-28T00:00:00"/>
    <s v="Kyle Ruddy"/>
    <s v="Polk"/>
    <s v="Boanerges Church Road"/>
    <m/>
    <s v="0A207"/>
    <s v="L"/>
    <s v="Boanerges Church Road, Bridge over Old Fort Creek, LM 3.29 (IA)"/>
    <s v="Boanerges Church Road, Bridge over Old Fort Creek, LM 3.29 - Bridge Replacement"/>
    <s v="Bridge"/>
    <s v="Bridge Replacement"/>
    <m/>
    <x v="1"/>
    <x v="1"/>
    <m/>
    <n v="0.01"/>
    <d v="2019-12-13T00:00:00"/>
    <m/>
    <s v="N"/>
    <s v="None"/>
    <x v="0"/>
    <s v="700A2070001"/>
    <n v="40000"/>
    <n v="-230705"/>
    <n v="390567"/>
    <n v="0"/>
    <n v="199862"/>
    <n v="175300"/>
    <n v="30000"/>
    <n v="1056000"/>
    <n v="0"/>
    <n v="1261300"/>
    <s v="BRZ-7000(27) (70945-3490-94)"/>
  </r>
  <r>
    <n v="118429"/>
    <n v="1"/>
    <s v="Construction Complete"/>
    <d v="2012-12-20T00:00:00"/>
    <s v="Chasity Bell"/>
    <d v="2021-01-21T00:00:00"/>
    <s v="Bobby Johnson"/>
    <s v="Campbell"/>
    <s v="SR-9"/>
    <s v="SR"/>
    <m/>
    <s v="SR"/>
    <s v="Bridge Over Big Creek, LM 24.15 in LaFollette"/>
    <s v="Bridge rehabilitation"/>
    <s v="Bridge"/>
    <s v="Bridge Rehabilitation"/>
    <m/>
    <x v="1"/>
    <x v="3"/>
    <m/>
    <n v="1.6E-2"/>
    <d v="2019-06-21T00:00:00"/>
    <m/>
    <s v="N"/>
    <s v="NHS"/>
    <x v="3"/>
    <s v="07SR0090013"/>
    <n v="2000"/>
    <n v="0"/>
    <n v="600000"/>
    <n v="0"/>
    <n v="602000"/>
    <n v="206000"/>
    <n v="0"/>
    <n v="1850063"/>
    <n v="0"/>
    <n v="2056063"/>
    <s v="APD-NH-9(68) (07003-3240-64)"/>
  </r>
  <r>
    <n v="118595.01"/>
    <n v="4"/>
    <s v="Let"/>
    <d v="2019-03-29T00:00:00"/>
    <s v="Scott Boyce"/>
    <d v="2021-01-12T00:00:00"/>
    <s v="Lee Cothron"/>
    <s v="Shelby"/>
    <s v="SR-14"/>
    <s v="SR"/>
    <m/>
    <s v="SR"/>
    <s v="Bridge over I-55, LM 7.46"/>
    <m/>
    <s v="Maint - BR Repair"/>
    <s v="Bridge Repair"/>
    <m/>
    <x v="1"/>
    <x v="3"/>
    <m/>
    <n v="0"/>
    <d v="2020-12-11T00:00:00"/>
    <m/>
    <s v="N"/>
    <s v="NHS"/>
    <x v="3"/>
    <s v="79I00550057"/>
    <n v="0"/>
    <n v="0"/>
    <n v="690594"/>
    <n v="0"/>
    <n v="690594"/>
    <n v="0"/>
    <n v="0"/>
    <n v="743094"/>
    <n v="0"/>
    <n v="743094"/>
    <s v="State Funded (79005-4177-04)"/>
  </r>
  <r>
    <n v="118608"/>
    <n v="3"/>
    <s v="Let"/>
    <d v="2013-03-09T00:00:00"/>
    <s v="Lee Cothron"/>
    <d v="2021-04-15T00:00:00"/>
    <s v="Lisa Dunn"/>
    <s v="Smith"/>
    <s v="Lakeside Drive"/>
    <m/>
    <s v="0A389"/>
    <s v="L"/>
    <s v="BG A389-1.18, Lakeside Drive over Branch"/>
    <m/>
    <s v="State Aid - BR Grant"/>
    <s v="Bridge Replacement"/>
    <m/>
    <x v="1"/>
    <x v="1"/>
    <m/>
    <n v="0"/>
    <m/>
    <m/>
    <s v="N"/>
    <s v="None"/>
    <x v="0"/>
    <s v="80A3890001"/>
    <n v="0"/>
    <n v="0"/>
    <n v="703445.8"/>
    <n v="0"/>
    <n v="703445.8"/>
    <n v="0"/>
    <n v="0"/>
    <n v="703445.8"/>
    <n v="0"/>
    <n v="703445.8"/>
    <s v="State Funded (80SAB1-S3-004)"/>
  </r>
  <r>
    <n v="119178.02"/>
    <n v="1"/>
    <s v="Construction Complete"/>
    <d v="2018-06-06T00:00:00"/>
    <s v="Jennifer Johnson"/>
    <d v="2020-10-01T00:00:00"/>
    <s v=""/>
    <s v="Campbell"/>
    <s v="Stinking Creek Road"/>
    <m/>
    <s v="01280"/>
    <s v="L"/>
    <s v="Stinking Creek Road (01280), Bridge over I-75, LM 16.36"/>
    <m/>
    <s v="Maint - BR Repair"/>
    <s v="Bridge Repair"/>
    <m/>
    <x v="1"/>
    <x v="1"/>
    <m/>
    <n v="0"/>
    <d v="2020-05-29T00:00:00"/>
    <m/>
    <s v="N"/>
    <s v="None"/>
    <x v="0"/>
    <s v="07I00750019"/>
    <n v="0"/>
    <n v="0"/>
    <n v="337525"/>
    <n v="0"/>
    <n v="337525"/>
    <n v="0"/>
    <n v="0"/>
    <n v="367475"/>
    <n v="0"/>
    <n v="367475"/>
    <s v="State Funded (07100-4153-04)"/>
  </r>
  <r>
    <n v="119544"/>
    <n v="4"/>
    <s v="Let"/>
    <d v="2013-08-07T00:00:00"/>
    <s v="Andy Barlow"/>
    <d v="2021-01-19T00:00:00"/>
    <s v="Brian Terrell"/>
    <s v="Shelby"/>
    <s v="Sam Cooper Blvd"/>
    <m/>
    <m/>
    <m/>
    <s v="11 Bridges at Various Locations in Memphis"/>
    <s v="Repair of eleven (11) bridges on or over Sam Cooper Blvd from Holmes St to White Station Rd"/>
    <s v="Local Programs"/>
    <s v="Bridge Repair"/>
    <m/>
    <x v="1"/>
    <x v="1"/>
    <m/>
    <n v="3.63"/>
    <m/>
    <m/>
    <s v="N"/>
    <s v="NHS, Other"/>
    <x v="0"/>
    <s v="79028140011, 79040320001, 79040320002, 79040320003, 79040320004, 79040320013, 79040320014, 79040320017, 79040320018, 79040320023, 79K28140009"/>
    <n v="0"/>
    <n v="0"/>
    <n v="2163511"/>
    <n v="0"/>
    <n v="2163511"/>
    <n v="479800"/>
    <n v="0"/>
    <n v="10539447"/>
    <n v="0"/>
    <n v="11019247"/>
    <s v="STP/HIP-M-9409(186) (79LPLM-F3-318)"/>
  </r>
  <r>
    <n v="119729.01"/>
    <n v="1"/>
    <s v="Active"/>
    <d v="2021-01-28T00:00:00"/>
    <s v="Jennifer Johnson"/>
    <d v="2021-04-21T00:00:00"/>
    <s v="Sandra Lowry"/>
    <s v="Knox"/>
    <s v="I-40"/>
    <s v="I"/>
    <m/>
    <s v="IM"/>
    <s v="Bridge over SR-9 (Asheville Highway), LM 25.06"/>
    <m/>
    <s v="Maint - BR Repair"/>
    <s v="Bridge Repair"/>
    <m/>
    <x v="1"/>
    <x v="3"/>
    <m/>
    <n v="0"/>
    <d v="2021-10-08T00:00:00"/>
    <m/>
    <s v="N"/>
    <s v="Int"/>
    <x v="1"/>
    <s v="47I00400093"/>
    <n v="0"/>
    <n v="0"/>
    <n v="29500"/>
    <n v="0"/>
    <n v="29500"/>
    <n v="0"/>
    <n v="0"/>
    <n v="29500"/>
    <n v="0"/>
    <n v="29500"/>
    <s v="State Funded (47004-4161-04)"/>
  </r>
  <r>
    <n v="119731"/>
    <n v="4"/>
    <s v="Active"/>
    <d v="2013-09-19T00:00:00"/>
    <s v="Lee Cothron"/>
    <d v="2020-06-01T00:00:00"/>
    <s v="Brandy Hopkins"/>
    <s v="Dyer"/>
    <s v="SR-20"/>
    <s v="SR"/>
    <m/>
    <s v="SR"/>
    <s v="EB and WB Bridges over ICG R/R, LM 1.07 and Hogwallow Road, LM 1.27"/>
    <s v="PE only for repairs on four (4) bridges"/>
    <s v="Maint - BR Repair"/>
    <s v="Bridge Repair"/>
    <m/>
    <x v="1"/>
    <x v="3"/>
    <m/>
    <s v=""/>
    <m/>
    <m/>
    <s v="N"/>
    <s v="NHS"/>
    <x v="3"/>
    <s v="23SR0200027, 23SR0200028, 23SR0200029, 23SR0200030"/>
    <n v="10500"/>
    <n v="0"/>
    <n v="0"/>
    <n v="0"/>
    <n v="10500"/>
    <n v="103500"/>
    <n v="0"/>
    <n v="0"/>
    <n v="0"/>
    <n v="103500"/>
    <m/>
  </r>
  <r>
    <n v="119731.01"/>
    <n v="4"/>
    <s v="Let"/>
    <d v="2020-05-28T00:00:00"/>
    <s v="Lee Cothron"/>
    <d v="2021-03-24T00:00:00"/>
    <s v="Brian Terrell"/>
    <s v="Dyer"/>
    <s v="SR-20"/>
    <s v="SR"/>
    <m/>
    <s v="SR"/>
    <s v="EB and WB Bridges over Hogwallow Road, LM 1.27"/>
    <m/>
    <s v="Maint - BR Repair"/>
    <s v="Bridge Repair"/>
    <m/>
    <x v="1"/>
    <x v="3"/>
    <m/>
    <n v="0"/>
    <d v="2020-08-14T00:00:00"/>
    <m/>
    <s v="N"/>
    <s v="NHS"/>
    <x v="3"/>
    <s v="23SR0200027, 23SR0200028"/>
    <n v="0"/>
    <n v="0"/>
    <n v="874384"/>
    <n v="0"/>
    <n v="874384"/>
    <n v="0"/>
    <n v="0"/>
    <n v="874384"/>
    <n v="0"/>
    <n v="874384"/>
    <s v="State Funded (23155-4210-04)"/>
  </r>
  <r>
    <n v="119956.01"/>
    <n v="2"/>
    <s v="Active"/>
    <d v="2021-05-20T00:00:00"/>
    <s v="Lee Cothron"/>
    <d v="2021-05-26T00:00:00"/>
    <s v="Brandy Hopkins"/>
    <s v="Putnam"/>
    <s v="SR-56"/>
    <s v="SR"/>
    <m/>
    <s v="SR"/>
    <s v="Bridge over I-40, LM 0.54"/>
    <m/>
    <s v="Maint - BR Repair"/>
    <s v="Bridge Repair"/>
    <m/>
    <x v="1"/>
    <x v="3"/>
    <m/>
    <n v="0"/>
    <d v="2021-08-20T00:00:00"/>
    <m/>
    <s v="N"/>
    <s v="Other"/>
    <x v="4"/>
    <s v="71I00400007"/>
    <n v="0"/>
    <n v="0"/>
    <n v="76500"/>
    <n v="0"/>
    <n v="76500"/>
    <n v="0"/>
    <n v="0"/>
    <n v="76500"/>
    <n v="0"/>
    <n v="76500"/>
    <s v="State Funded (71S056-M3-002)"/>
  </r>
  <r>
    <n v="120312"/>
    <n v="1"/>
    <s v="Closed"/>
    <d v="2014-03-26T00:00:00"/>
    <s v="Lee Cothron"/>
    <d v="2021-03-17T00:00:00"/>
    <s v="Lee Cothron"/>
    <s v="Anderson"/>
    <s v="SR-170"/>
    <s v="SR"/>
    <m/>
    <s v="SR"/>
    <s v="Bridge over Byrams Fork Creek, LM 1.17"/>
    <m/>
    <s v="Maint - BR Repair"/>
    <s v="Bridge Repair"/>
    <m/>
    <x v="1"/>
    <x v="3"/>
    <m/>
    <n v="0"/>
    <d v="2019-10-04T00:00:00"/>
    <m/>
    <s v="N"/>
    <s v="Other"/>
    <x v="4"/>
    <s v="01S23970009"/>
    <n v="0"/>
    <n v="0"/>
    <n v="10729.85"/>
    <n v="0"/>
    <n v="10729.85"/>
    <n v="0"/>
    <n v="0"/>
    <n v="210343.85"/>
    <n v="0"/>
    <n v="210343.85"/>
    <s v="State Funded (01021-4201-04)"/>
  </r>
  <r>
    <n v="120314"/>
    <n v="1"/>
    <s v="Active"/>
    <d v="2014-03-26T00:00:00"/>
    <s v="Lee Cothron"/>
    <d v="2021-06-17T00:00:00"/>
    <s v="Brandy Hopkins"/>
    <s v="Blount"/>
    <s v="SR-334"/>
    <s v="SR"/>
    <m/>
    <s v="SR"/>
    <s v="Bridge over CSX Railroad, LM 0.56 in Alcoa"/>
    <m/>
    <s v="Maint - BR Repair"/>
    <s v="Bridge Repair"/>
    <m/>
    <x v="1"/>
    <x v="3"/>
    <m/>
    <n v="0.03"/>
    <d v="2022-02-11T00:00:00"/>
    <m/>
    <s v="N"/>
    <s v="Other"/>
    <x v="4"/>
    <s v="05S2550007"/>
    <n v="0"/>
    <n v="0"/>
    <n v="303000"/>
    <n v="0"/>
    <n v="303000"/>
    <n v="0"/>
    <n v="25000"/>
    <n v="469100"/>
    <n v="0"/>
    <n v="494100"/>
    <s v="State Funded (05334-4203-04)"/>
  </r>
  <r>
    <n v="120408"/>
    <n v="4"/>
    <s v="Closed"/>
    <d v="2014-04-11T00:00:00"/>
    <s v="Lee Cothron"/>
    <d v="2021-03-16T00:00:00"/>
    <s v="John Kahle"/>
    <s v="Dyer"/>
    <s v="SR-20"/>
    <s v="SR"/>
    <m/>
    <s v="SR"/>
    <s v="Bridges over Lewis Creek, LM 2.24"/>
    <m/>
    <s v="Maint - BR Repair"/>
    <s v="Bridge Repair"/>
    <m/>
    <x v="1"/>
    <x v="3"/>
    <m/>
    <n v="0"/>
    <d v="2018-02-09T00:00:00"/>
    <m/>
    <s v="N"/>
    <s v="NHS"/>
    <x v="3"/>
    <s v="23SR0200025, 23SR0200026"/>
    <n v="0"/>
    <n v="0"/>
    <n v="16122.34"/>
    <n v="0"/>
    <n v="16122.34"/>
    <n v="0"/>
    <n v="0"/>
    <n v="1055135.3400000001"/>
    <n v="0"/>
    <n v="1055135.3400000001"/>
    <s v="State Funded (23083-4221-04)"/>
  </r>
  <r>
    <n v="120668"/>
    <n v="2"/>
    <s v="Construction Complete"/>
    <d v="2014-05-30T00:00:00"/>
    <s v="Chasity Bell"/>
    <d v="2021-05-24T00:00:00"/>
    <s v="Meghan Wilson"/>
    <s v="Overton"/>
    <s v="Rickman Road"/>
    <m/>
    <s v="01506"/>
    <s v="L"/>
    <s v="Old State Route 42 (Rickman Road), Bridge over Carr Creek, LM 9.06 (IA)"/>
    <s v="Bridge replacement"/>
    <s v="Bridge"/>
    <s v="Bridge Replacement"/>
    <m/>
    <x v="1"/>
    <x v="1"/>
    <m/>
    <n v="4.4999999999999998E-2"/>
    <m/>
    <m/>
    <s v="N"/>
    <s v="None"/>
    <x v="0"/>
    <s v="67SR042007"/>
    <n v="42417.89"/>
    <n v="0"/>
    <n v="0"/>
    <n v="0"/>
    <n v="42417.89"/>
    <n v="300219.89"/>
    <n v="0"/>
    <n v="2397896.2000000002"/>
    <n v="0"/>
    <n v="2698116.09"/>
    <s v="State Funded (67LPLM-S3-012)"/>
  </r>
  <r>
    <n v="120789"/>
    <n v="1"/>
    <s v="Let"/>
    <d v="2014-06-18T00:00:00"/>
    <s v="Jamica Cook"/>
    <d v="2021-04-15T00:00:00"/>
    <s v="Lisa Dunn"/>
    <s v="Scott"/>
    <s v="Smith Creek Rd"/>
    <m/>
    <s v="0A121"/>
    <s v="L"/>
    <s v="BG A121-1.90, Smith Creek Rd over Smith Creek"/>
    <m/>
    <s v="State Aid - BR Grant"/>
    <s v="Bridge Replacement"/>
    <m/>
    <x v="1"/>
    <x v="1"/>
    <m/>
    <n v="0"/>
    <m/>
    <m/>
    <s v="N"/>
    <s v="None"/>
    <x v="0"/>
    <s v="760A1210003"/>
    <n v="0"/>
    <n v="0"/>
    <n v="766162.72"/>
    <n v="0"/>
    <n v="766162.72"/>
    <n v="0"/>
    <n v="0"/>
    <n v="766162.72"/>
    <n v="0"/>
    <n v="766162.72"/>
    <s v="State Funded (76SAB1-S3-003)"/>
  </r>
  <r>
    <n v="120806"/>
    <n v="2"/>
    <s v="Active"/>
    <d v="2014-06-24T00:00:00"/>
    <s v="Lee Cothron"/>
    <d v="2019-05-13T00:00:00"/>
    <s v="Chasity Bell"/>
    <s v="Coffee"/>
    <s v="SR-127"/>
    <s v="SR"/>
    <m/>
    <s v="SR"/>
    <s v="Bridges over Bradley Creek at LMs 6.21 and 9.76"/>
    <m/>
    <s v="Maint - BR Repair"/>
    <s v="Bridge Repair"/>
    <m/>
    <x v="1"/>
    <x v="3"/>
    <m/>
    <n v="0"/>
    <m/>
    <m/>
    <s v="N"/>
    <s v="Other"/>
    <x v="4"/>
    <s v="16S42600001, 16S42600005"/>
    <n v="0"/>
    <n v="0"/>
    <n v="144500"/>
    <n v="0"/>
    <n v="144500"/>
    <n v="0"/>
    <n v="0"/>
    <n v="424600"/>
    <n v="0"/>
    <n v="424600"/>
    <s v="State Funded (16015-4209-04)"/>
  </r>
  <r>
    <n v="120847"/>
    <n v="1"/>
    <s v="Closed"/>
    <d v="2014-07-21T00:00:00"/>
    <s v="Jamica Cook"/>
    <d v="2020-09-21T00:00:00"/>
    <s v="Jamica Cook"/>
    <s v="Carter"/>
    <s v="Powder Branch Rd"/>
    <m/>
    <s v="01383"/>
    <s v="L"/>
    <s v="BG 1383-3.66, Powder Branch Rd over Powder Branch"/>
    <m/>
    <s v="State Aid - BR Grant"/>
    <s v="Bridge Replacement"/>
    <m/>
    <x v="1"/>
    <x v="1"/>
    <m/>
    <n v="0.01"/>
    <m/>
    <m/>
    <s v="N"/>
    <s v="Other"/>
    <x v="0"/>
    <m/>
    <n v="0"/>
    <n v="0"/>
    <n v="25779.57"/>
    <n v="0"/>
    <n v="25779.57"/>
    <n v="0"/>
    <n v="0"/>
    <n v="570250.49"/>
    <n v="0"/>
    <n v="570250.49"/>
    <s v="State Funded (10SAB1-S3-004)"/>
  </r>
  <r>
    <n v="120854"/>
    <n v="3"/>
    <s v="Let"/>
    <d v="2014-07-21T00:00:00"/>
    <s v="Jamica Cook"/>
    <d v="2020-09-23T00:00:00"/>
    <s v="Brian Terrell"/>
    <s v="Houston"/>
    <s v="Brigham Branch Rd"/>
    <m/>
    <s v="01783"/>
    <s v="L"/>
    <s v="BG 1783-9.35 Brigham Branch Rd over Spring Creek"/>
    <m/>
    <s v="State Aid - BR Grant"/>
    <s v="Bridge Replacement"/>
    <m/>
    <x v="1"/>
    <x v="1"/>
    <m/>
    <n v="0.01"/>
    <m/>
    <m/>
    <s v="N"/>
    <s v="None"/>
    <x v="0"/>
    <m/>
    <n v="0"/>
    <n v="0"/>
    <n v="167712.5"/>
    <n v="0"/>
    <n v="167712.5"/>
    <n v="0"/>
    <n v="0"/>
    <n v="167712.5"/>
    <n v="0"/>
    <n v="167712.5"/>
    <s v="State Funded (42SAB1-S3-003)"/>
  </r>
  <r>
    <n v="121363"/>
    <n v="3"/>
    <s v="Active"/>
    <d v="2014-09-05T00:00:00"/>
    <s v="Lee Cothron"/>
    <d v="2021-05-24T00:00:00"/>
    <s v="Mary McFarlin"/>
    <s v="Humphreys"/>
    <s v="SR-230"/>
    <s v="SR"/>
    <m/>
    <s v="SR"/>
    <s v="Bridges over Hurricane Creek at LM's 8.17 and 8.33"/>
    <m/>
    <s v="Bridge"/>
    <s v="Bridge Replacement"/>
    <m/>
    <x v="1"/>
    <x v="1"/>
    <m/>
    <n v="0.20499999999999999"/>
    <d v="2022-06-17T00:00:00"/>
    <m/>
    <s v="N"/>
    <s v="Other"/>
    <x v="4"/>
    <s v="43S62220005, 43S62220007"/>
    <n v="43000"/>
    <n v="0"/>
    <n v="0"/>
    <n v="0"/>
    <n v="43000"/>
    <n v="143000"/>
    <n v="76791"/>
    <n v="347000"/>
    <n v="0"/>
    <n v="566791"/>
    <s v="BR-STP-230(18) (43010-3217-94); State Funded (43010-4216-04)"/>
  </r>
  <r>
    <n v="121402"/>
    <n v="1"/>
    <s v="Closed"/>
    <d v="2014-09-17T00:00:00"/>
    <s v="Lee Cothron"/>
    <d v="2021-06-01T00:00:00"/>
    <s v="Lee Cothron"/>
    <s v="Roane"/>
    <s v="SR-61"/>
    <s v="SR"/>
    <m/>
    <s v="SR"/>
    <s v="Left Lane Bridge over Caney Creek, LM 5.17 in Harriman"/>
    <m/>
    <s v="Maint - BR Repair"/>
    <s v="Bridge Repair"/>
    <m/>
    <x v="1"/>
    <x v="3"/>
    <m/>
    <n v="0"/>
    <d v="2018-05-11T00:00:00"/>
    <m/>
    <s v="N"/>
    <s v="NHS"/>
    <x v="3"/>
    <s v="73SR0610017"/>
    <n v="0"/>
    <n v="0"/>
    <n v="406000"/>
    <n v="0"/>
    <n v="406000"/>
    <n v="0"/>
    <n v="0"/>
    <n v="1863996.13"/>
    <n v="0"/>
    <n v="1863996.13"/>
    <s v="State Funded (73013-4226-04)"/>
  </r>
  <r>
    <n v="121539"/>
    <n v="4"/>
    <s v="Active"/>
    <d v="2014-11-06T00:00:00"/>
    <s v="Chasity Bell"/>
    <d v="2020-12-17T00:00:00"/>
    <s v="Charity Cox"/>
    <s v="Hardeman"/>
    <s v="Powell Chapel Road"/>
    <m/>
    <s v="00869"/>
    <s v="L"/>
    <s v="Powell Chapel Road, Bridge over Hatchie River, LM 7.92 (IA)"/>
    <m/>
    <s v="Bridge"/>
    <s v="Bridge Replacement"/>
    <m/>
    <x v="1"/>
    <x v="1"/>
    <m/>
    <n v="7.0000000000000007E-2"/>
    <d v="2023-03-24T00:00:00"/>
    <m/>
    <s v="N"/>
    <s v="None"/>
    <x v="0"/>
    <s v="35S80810009"/>
    <n v="168610"/>
    <n v="0"/>
    <n v="0"/>
    <n v="0"/>
    <n v="168610"/>
    <n v="368610"/>
    <n v="0"/>
    <n v="0"/>
    <n v="0"/>
    <n v="368610"/>
    <s v="State Funded (35455-3416-04)"/>
  </r>
  <r>
    <n v="121744"/>
    <n v="4"/>
    <s v="Let"/>
    <d v="2015-02-20T00:00:00"/>
    <s v="Jamica Cook"/>
    <d v="2021-04-23T00:00:00"/>
    <s v="Jamica Cook"/>
    <s v="Hardin"/>
    <s v="Sulphur Wells Rd"/>
    <m/>
    <s v="0A051"/>
    <s v="L"/>
    <s v="BG A051-0.89, Sulphur Wells Rd bridge over Mud Creek"/>
    <m/>
    <s v="State Aid - BR Grant"/>
    <s v="Bridge Replacement"/>
    <m/>
    <x v="1"/>
    <x v="1"/>
    <m/>
    <n v="0"/>
    <m/>
    <m/>
    <s v="N"/>
    <s v="None"/>
    <x v="0"/>
    <s v="360A0510001"/>
    <n v="0"/>
    <n v="0"/>
    <n v="415940.18"/>
    <n v="0"/>
    <n v="415940.18"/>
    <n v="0"/>
    <n v="0"/>
    <n v="415940.18"/>
    <n v="0"/>
    <n v="415940.18"/>
    <s v="State Funded (36SAB1-S3-003)"/>
  </r>
  <r>
    <n v="121848"/>
    <n v="2"/>
    <s v="Closed"/>
    <d v="2015-03-16T00:00:00"/>
    <s v="Jamica Cook"/>
    <d v="2021-06-14T00:00:00"/>
    <s v="Jamica Cook"/>
    <s v="McMinn"/>
    <s v="Spring Creek Rd"/>
    <m/>
    <s v="0A488"/>
    <s v="L"/>
    <s v="BG A488-1.97, Spring Creek Rd over Spring Creek bridge"/>
    <m/>
    <s v="State Aid - BR Grant"/>
    <s v="Bridge Replacement"/>
    <m/>
    <x v="1"/>
    <x v="1"/>
    <m/>
    <n v="0.01"/>
    <m/>
    <m/>
    <s v="N"/>
    <s v="None"/>
    <x v="0"/>
    <s v="540A4880001"/>
    <n v="0"/>
    <n v="0"/>
    <n v="39215.800000000003"/>
    <n v="0"/>
    <n v="39215.800000000003"/>
    <n v="0"/>
    <n v="0"/>
    <n v="412221.28"/>
    <n v="0"/>
    <n v="412221.28"/>
    <s v="State Funded (54SAB1-S3-002)"/>
  </r>
  <r>
    <n v="121936"/>
    <n v="4"/>
    <s v="Closed"/>
    <d v="2015-04-17T00:00:00"/>
    <s v="Lee Cothron"/>
    <d v="2020-06-29T00:00:00"/>
    <s v="Lee Cothron"/>
    <s v="Hardeman"/>
    <s v="SR-100"/>
    <s v="SR"/>
    <m/>
    <s v="SR"/>
    <s v="Bridge over Overflow, LM 7.58"/>
    <m/>
    <s v="Maint - BR Repair"/>
    <s v="Bridge Repair"/>
    <m/>
    <x v="1"/>
    <x v="4"/>
    <m/>
    <n v="0"/>
    <d v="2016-04-01T00:00:00"/>
    <m/>
    <s v="N"/>
    <s v="Other"/>
    <x v="4"/>
    <m/>
    <n v="0"/>
    <n v="0"/>
    <n v="73.33"/>
    <n v="0"/>
    <n v="73.33"/>
    <n v="0"/>
    <n v="0"/>
    <n v="1444494.33"/>
    <n v="0"/>
    <n v="1444494.33"/>
    <s v="State Funded (35007-4222-04)"/>
  </r>
  <r>
    <n v="122135"/>
    <n v="4"/>
    <s v="Active"/>
    <d v="2015-06-17T00:00:00"/>
    <s v="Chasity Bell"/>
    <d v="2021-04-01T00:00:00"/>
    <s v="Jeremy Beeman"/>
    <s v="Gibson"/>
    <s v="Salem Street"/>
    <m/>
    <s v="0B112"/>
    <s v="L"/>
    <s v="Salem Street, Bridge over Roe Creek at LM 0.68 (IA)"/>
    <m/>
    <s v="Bridge"/>
    <s v="Bridge Replacement"/>
    <m/>
    <x v="1"/>
    <x v="1"/>
    <m/>
    <n v="1.4999999999999999E-2"/>
    <d v="2025-08-15T00:00:00"/>
    <m/>
    <s v="N"/>
    <s v="None"/>
    <x v="0"/>
    <s v="27015850001"/>
    <n v="120700"/>
    <n v="0"/>
    <n v="0"/>
    <n v="0"/>
    <n v="120700"/>
    <n v="170700"/>
    <n v="0"/>
    <n v="0"/>
    <n v="0"/>
    <n v="170700"/>
    <s v="BRZ-2700(60) (27946-3406-94)"/>
  </r>
  <r>
    <n v="122145"/>
    <n v="2"/>
    <s v="Closed"/>
    <d v="2015-06-22T00:00:00"/>
    <s v="Jamica Cook"/>
    <d v="2021-02-02T00:00:00"/>
    <s v="Sandra Lowry"/>
    <s v="Hamilton"/>
    <s v="Red Clay Rd"/>
    <m/>
    <s v="D944"/>
    <s v="L"/>
    <s v="BG D944-1.37, Red Clay Rd over Nicholson Springs Branch"/>
    <m/>
    <s v="State Aid - BR Grant"/>
    <s v="Bridge Replacement"/>
    <m/>
    <x v="1"/>
    <x v="1"/>
    <m/>
    <n v="0.01"/>
    <m/>
    <m/>
    <s v="N"/>
    <s v="None"/>
    <x v="0"/>
    <m/>
    <n v="0"/>
    <n v="0"/>
    <n v="39366.28"/>
    <n v="0"/>
    <n v="39366.28"/>
    <n v="0"/>
    <n v="0"/>
    <n v="432053.87"/>
    <n v="0"/>
    <n v="432053.87"/>
    <s v="State Funded (33SAB1-S3-004)"/>
  </r>
  <r>
    <n v="122316"/>
    <n v="2"/>
    <s v="Closed"/>
    <d v="2015-08-06T00:00:00"/>
    <s v="Jamica Cook"/>
    <d v="2021-02-02T00:00:00"/>
    <s v="Sandra Lowry"/>
    <s v="Putnam"/>
    <s v="Elmore Town Rd"/>
    <m/>
    <s v="0A122"/>
    <s v="L"/>
    <s v="BG A122-0.23,  Elmore Town Rd  over Mine Lick Creek"/>
    <m/>
    <s v="State Aid - BR Grant"/>
    <s v="Bridge Replacement"/>
    <m/>
    <x v="1"/>
    <x v="1"/>
    <m/>
    <n v="0.01"/>
    <m/>
    <m/>
    <s v="N"/>
    <s v="None"/>
    <x v="0"/>
    <s v="710A1220001"/>
    <n v="0"/>
    <n v="0"/>
    <n v="3088.27"/>
    <n v="0"/>
    <n v="3088.27"/>
    <n v="0"/>
    <n v="0"/>
    <n v="325000.59999999998"/>
    <n v="0"/>
    <n v="325000.59999999998"/>
    <s v="State Funded (71SAB1-S3-002)"/>
  </r>
  <r>
    <n v="122544"/>
    <n v="4"/>
    <s v="Active"/>
    <d v="2015-08-26T00:00:00"/>
    <s v="Nate Brugler"/>
    <d v="2021-01-19T00:00:00"/>
    <s v="Brian Terrell"/>
    <s v="Shelby"/>
    <s v="Raleigh-Millington Rd"/>
    <m/>
    <s v="00803"/>
    <s v="L"/>
    <s v="Raleigh Millington Road, Bridge over Big Creek in Millington"/>
    <s v="Replace existing 174 foot, five span dual bridges over Big Creek. Project will consist of new 5 lane bridge with sidewalks and bridge approaches."/>
    <s v="Local Programs"/>
    <s v="Bridge Replacement"/>
    <m/>
    <x v="1"/>
    <x v="1"/>
    <m/>
    <n v="0.09"/>
    <m/>
    <m/>
    <s v="N"/>
    <s v="Other"/>
    <x v="0"/>
    <s v="79008030003"/>
    <n v="0"/>
    <n v="0"/>
    <n v="295265"/>
    <n v="0"/>
    <n v="295265"/>
    <n v="417770"/>
    <n v="42384"/>
    <n v="5169933"/>
    <n v="0"/>
    <n v="5630087"/>
    <s v="STP/HIP-M-803(10) (79LPLM-F3-454)"/>
  </r>
  <r>
    <n v="122682"/>
    <n v="4"/>
    <s v="Let"/>
    <d v="2015-09-16T00:00:00"/>
    <s v="Chasity Bell"/>
    <d v="2020-09-23T00:00:00"/>
    <s v="Lisa Dunn"/>
    <s v="Weakley"/>
    <s v="Old State Route 22"/>
    <m/>
    <s v="00859"/>
    <s v="L"/>
    <s v="Old SR-22, Bridge over the Middle Fork of the Obion River, LM 10.31 (IA)"/>
    <s v="Bridge Replacement"/>
    <s v="State Aid - BR Grant"/>
    <s v="Bridge Replacement"/>
    <m/>
    <x v="1"/>
    <x v="1"/>
    <m/>
    <n v="0.01"/>
    <m/>
    <m/>
    <s v="N"/>
    <s v="None"/>
    <x v="0"/>
    <s v="92008590011"/>
    <n v="0"/>
    <n v="0"/>
    <n v="33916.94"/>
    <n v="0"/>
    <n v="33916.94"/>
    <n v="0"/>
    <n v="0"/>
    <n v="941740.27"/>
    <n v="0"/>
    <n v="941740.27"/>
    <s v="State Funded (92SAB1-S3-002)"/>
  </r>
  <r>
    <n v="123036"/>
    <n v="3"/>
    <s v="Let"/>
    <d v="2015-10-16T00:00:00"/>
    <s v="Chasity Bell"/>
    <d v="2020-06-18T00:00:00"/>
    <s v="Jason Carney"/>
    <s v="Sumner, Davidson"/>
    <s v="Old Shiloh Road"/>
    <m/>
    <s v="0B375"/>
    <s v="L"/>
    <s v="Old Shiloh Road, Bridge over Mansker Creek, LM 0.01 in Nashville (IA)"/>
    <s v="Bridge replacement"/>
    <s v="Bridge"/>
    <s v="Bridge Replacement"/>
    <m/>
    <x v="1"/>
    <x v="1"/>
    <m/>
    <n v="0.01"/>
    <d v="2020-05-15T00:00:00"/>
    <m/>
    <s v="N"/>
    <s v="None"/>
    <x v="0"/>
    <s v="190B3750001"/>
    <n v="0"/>
    <n v="0"/>
    <n v="-299170"/>
    <n v="0"/>
    <n v="-299170"/>
    <n v="158380"/>
    <n v="57373"/>
    <n v="521909"/>
    <n v="0"/>
    <n v="737662"/>
    <s v="BRZ-9312(116) (19960-3559-94)"/>
  </r>
  <r>
    <n v="123252.01"/>
    <n v="4"/>
    <s v="Active"/>
    <d v="2021-04-16T00:00:00"/>
    <s v="Jennifer Johnson"/>
    <d v="2021-06-16T00:00:00"/>
    <s v="Brian Terrell"/>
    <s v="Dyer"/>
    <s v="SR-20"/>
    <s v="SR"/>
    <m/>
    <s v="SR"/>
    <s v="Bridge (RL) over North Fork Forked Deer River, LM 4.80"/>
    <m/>
    <s v="Maint - BR Repair"/>
    <s v="Bridge Repair"/>
    <m/>
    <x v="1"/>
    <x v="3"/>
    <m/>
    <n v="0.43"/>
    <m/>
    <m/>
    <s v="N"/>
    <s v="NHS"/>
    <x v="3"/>
    <s v="23SR0200035"/>
    <n v="0"/>
    <n v="0"/>
    <n v="51000"/>
    <n v="0"/>
    <n v="51000"/>
    <n v="0"/>
    <n v="0"/>
    <n v="51000"/>
    <n v="0"/>
    <n v="51000"/>
    <s v="State Funded (23083-4224-04)"/>
  </r>
  <r>
    <n v="123388"/>
    <n v="3"/>
    <s v="Active"/>
    <d v="2016-03-16T00:00:00"/>
    <s v="Chasity Bell"/>
    <d v="2020-10-27T00:00:00"/>
    <s v="Ronnie Porter"/>
    <s v="Cheatham"/>
    <s v="South Harpeth Road"/>
    <m/>
    <s v="0A372"/>
    <s v="L"/>
    <s v="S. Harpeth Road (0A372), Bridge over Brush Creek, LM 1.27 in Kingston Springs (IA)"/>
    <m/>
    <s v="Bridge"/>
    <s v="Bridge Replacement"/>
    <m/>
    <x v="1"/>
    <x v="1"/>
    <m/>
    <n v="0.02"/>
    <d v="2021-10-08T00:00:00"/>
    <m/>
    <s v="N"/>
    <s v="None"/>
    <x v="0"/>
    <s v="110A3720001"/>
    <n v="234526.77"/>
    <n v="59610"/>
    <n v="0"/>
    <n v="0"/>
    <n v="294136.77"/>
    <n v="361129.92"/>
    <n v="59610"/>
    <n v="0"/>
    <n v="0"/>
    <n v="420739.92"/>
    <s v="State Funded (11455-3513-04)"/>
  </r>
  <r>
    <n v="123391"/>
    <n v="2"/>
    <s v="Closed"/>
    <d v="2016-03-17T00:00:00"/>
    <s v="Jamica Cook"/>
    <d v="2021-03-18T00:00:00"/>
    <s v="Jamica Cook"/>
    <s v="Marion"/>
    <s v="Shellmound Rd"/>
    <m/>
    <s v="02161"/>
    <s v="L"/>
    <s v="BG 2161-0.03  Shellmound Rd bridge over Branch"/>
    <m/>
    <s v="State Aid - BR Grant"/>
    <s v="Bridge Replacement"/>
    <m/>
    <x v="1"/>
    <x v="1"/>
    <m/>
    <n v="0"/>
    <m/>
    <m/>
    <s v="N"/>
    <s v="None"/>
    <x v="0"/>
    <s v="58021610001"/>
    <n v="0"/>
    <n v="0"/>
    <n v="44801.89"/>
    <n v="0"/>
    <n v="44801.89"/>
    <n v="0"/>
    <n v="0"/>
    <n v="545631.28"/>
    <n v="0"/>
    <n v="545631.28"/>
    <s v="State Funded (58SAB1-S3-002)"/>
  </r>
  <r>
    <n v="123603"/>
    <n v="2"/>
    <s v="Closed"/>
    <d v="2016-05-18T00:00:00"/>
    <s v="Jamica Cook"/>
    <d v="2020-09-16T00:00:00"/>
    <s v="Jamica Cook"/>
    <s v="Coffee"/>
    <s v="Cat Creek Rd"/>
    <m/>
    <s v="01111"/>
    <s v="L"/>
    <s v="BG 1111-7.00 Cat Creek Rd over Crumpton Creek (IA)"/>
    <m/>
    <s v="State Aid - BR Grant"/>
    <s v="Bridge Replacement"/>
    <m/>
    <x v="1"/>
    <x v="1"/>
    <m/>
    <n v="0.02"/>
    <m/>
    <m/>
    <s v="N"/>
    <s v="Other"/>
    <x v="0"/>
    <s v="16F00290003"/>
    <n v="0"/>
    <n v="0"/>
    <n v="52013.79"/>
    <n v="0"/>
    <n v="52013.79"/>
    <n v="0"/>
    <n v="0"/>
    <n v="934739.78"/>
    <n v="0"/>
    <n v="934739.78"/>
    <s v="State Funded (16SAB1-S3-003)"/>
  </r>
  <r>
    <n v="123687"/>
    <n v="4"/>
    <s v="Let"/>
    <d v="2016-06-07T00:00:00"/>
    <s v="Jamica Cook"/>
    <d v="2020-09-23T00:00:00"/>
    <s v="Brian Terrell"/>
    <s v="Carroll"/>
    <s v="Hilliard Rd"/>
    <m/>
    <s v="01756"/>
    <s v="L"/>
    <s v="BG 1756-3.08, Hillard Rd, bridge over Burrow Creek"/>
    <m/>
    <s v="State Aid - BR Grant"/>
    <s v="Bridge Replacement"/>
    <m/>
    <x v="1"/>
    <x v="1"/>
    <m/>
    <n v="0"/>
    <m/>
    <m/>
    <s v="N"/>
    <s v="None"/>
    <x v="0"/>
    <s v="09S81490003"/>
    <n v="0"/>
    <n v="0"/>
    <n v="438219.4"/>
    <n v="0"/>
    <n v="438219.4"/>
    <n v="0"/>
    <n v="0"/>
    <n v="436141.8"/>
    <n v="0"/>
    <n v="436141.8"/>
    <s v="State Funded (09SAB1-S3-003)"/>
  </r>
  <r>
    <n v="123696"/>
    <n v="2"/>
    <s v="Let"/>
    <d v="2016-06-10T00:00:00"/>
    <s v="Lee Cothron"/>
    <d v="2021-02-25T00:00:00"/>
    <s v=""/>
    <s v="Coffee"/>
    <s v="SR-2"/>
    <s v="SR"/>
    <m/>
    <s v="SR"/>
    <s v="Bridge over CFW Railroad, LM 14.28 in Manchester"/>
    <m/>
    <s v="Maint - BR Repair"/>
    <s v="Bridge Repair"/>
    <m/>
    <x v="1"/>
    <x v="3"/>
    <m/>
    <n v="0.01"/>
    <d v="2021-02-05T00:00:00"/>
    <m/>
    <s v="N"/>
    <s v="Other"/>
    <x v="4"/>
    <s v="16SR0020015"/>
    <n v="0"/>
    <n v="0"/>
    <n v="231067"/>
    <n v="0"/>
    <n v="231067"/>
    <n v="92000"/>
    <n v="0"/>
    <n v="231067"/>
    <n v="0"/>
    <n v="323067"/>
    <s v="State Funded (16003-3246-04)"/>
  </r>
  <r>
    <n v="123913"/>
    <n v="2"/>
    <s v="Construction Complete"/>
    <d v="2016-07-20T00:00:00"/>
    <s v="Lee Cothron"/>
    <d v="2020-10-28T00:00:00"/>
    <s v=""/>
    <s v="Polk"/>
    <s v="SR-40"/>
    <s v="SR"/>
    <m/>
    <s v="SR"/>
    <s v="Bridges over North Potato Creek, LM 26.93 (IA)"/>
    <m/>
    <s v="Maint - BR Repair"/>
    <s v="Bridge Rehabilitation"/>
    <m/>
    <x v="1"/>
    <x v="3"/>
    <m/>
    <n v="0.06"/>
    <d v="2019-02-08T00:00:00"/>
    <m/>
    <s v="N"/>
    <s v="NHS"/>
    <x v="3"/>
    <s v="70SR0400031, 70SR0400032"/>
    <n v="0"/>
    <n v="0"/>
    <n v="1160000"/>
    <n v="0"/>
    <n v="1160000"/>
    <n v="0"/>
    <n v="0"/>
    <n v="3786876"/>
    <n v="0"/>
    <n v="3786876"/>
    <s v="State Funded (70005-4211-04)"/>
  </r>
  <r>
    <n v="124012"/>
    <n v="2"/>
    <s v="Active"/>
    <d v="2016-07-21T00:00:00"/>
    <s v="Sandra Lowry"/>
    <d v="2020-07-28T00:00:00"/>
    <s v="Jason Ingram"/>
    <s v="Bradley"/>
    <s v="Tunnel Hill Road"/>
    <m/>
    <s v="0D947"/>
    <s v="L"/>
    <s v="Tunnel Hill Road, Bridge over Black Fox Creek, LM 6.157 (IA)"/>
    <m/>
    <s v="Bridge"/>
    <s v="Bridge Replacement"/>
    <m/>
    <x v="1"/>
    <x v="1"/>
    <m/>
    <n v="0.01"/>
    <d v="2022-06-17T00:00:00"/>
    <m/>
    <s v="N"/>
    <s v="None"/>
    <x v="0"/>
    <s v="060A0260001"/>
    <n v="15011.48"/>
    <n v="99135"/>
    <n v="0"/>
    <n v="0"/>
    <n v="114146.48"/>
    <n v="163601.48000000001"/>
    <n v="99135"/>
    <n v="0"/>
    <n v="0"/>
    <n v="262736.48"/>
    <s v="State Funded (06455-3419-04)"/>
  </r>
  <r>
    <n v="124026"/>
    <n v="2"/>
    <s v="Let"/>
    <d v="2016-07-21T00:00:00"/>
    <s v="Sandra Lowry"/>
    <d v="2021-03-24T00:00:00"/>
    <s v="Lisa Dunn"/>
    <s v="Cannon"/>
    <s v="Tate Rd"/>
    <m/>
    <s v="0A090"/>
    <s v="L"/>
    <s v="A090-0.02 Tate Rd. Bridge over Connell Creek, LM 0.02 (IA)"/>
    <m/>
    <s v="State Aid - BR Grant"/>
    <s v="Bridge Replacement"/>
    <m/>
    <x v="1"/>
    <x v="1"/>
    <m/>
    <n v="0.01"/>
    <m/>
    <m/>
    <s v="N"/>
    <s v="None"/>
    <x v="0"/>
    <s v="080A0900001"/>
    <n v="0"/>
    <n v="0"/>
    <n v="618873.62"/>
    <n v="0"/>
    <n v="618873.62"/>
    <n v="0"/>
    <n v="0"/>
    <n v="618873.62"/>
    <n v="0"/>
    <n v="618873.62"/>
    <s v="State Funded (08SAB1-S3-014)"/>
  </r>
  <r>
    <n v="124040"/>
    <n v="2"/>
    <s v="Active"/>
    <d v="2016-07-21T00:00:00"/>
    <s v="Sandra Lowry"/>
    <d v="2021-02-19T00:00:00"/>
    <s v="Brian Terrell"/>
    <s v="Coffee"/>
    <s v="Wattendorf Memorial Hwy"/>
    <m/>
    <s v="00918"/>
    <s v="L"/>
    <s v="Wattendorf Memorial Highway/A.E.D.C. Road, Bridge over I-24, LM 7.67 (IA)"/>
    <m/>
    <s v="Bridge"/>
    <s v="Bridge Replacement"/>
    <m/>
    <x v="1"/>
    <x v="1"/>
    <m/>
    <n v="7.4999999999999997E-2"/>
    <d v="2023-11-03T00:00:00"/>
    <m/>
    <s v="N"/>
    <s v="Other"/>
    <x v="0"/>
    <s v="16I00240039"/>
    <n v="208818.92"/>
    <n v="0"/>
    <n v="0"/>
    <n v="0"/>
    <n v="208818.92"/>
    <n v="554818.92000000004"/>
    <n v="0"/>
    <n v="0"/>
    <n v="0"/>
    <n v="554818.92000000004"/>
    <s v="BR-I-24-2(179) (16001-3179-44)"/>
  </r>
  <r>
    <n v="124053"/>
    <n v="2"/>
    <s v="Active"/>
    <d v="2016-07-21T00:00:00"/>
    <s v="Sandra Lowry"/>
    <d v="2021-03-02T00:00:00"/>
    <s v="Ronnie Porter"/>
    <s v="Cumberland"/>
    <s v="SR-24"/>
    <s v="SR"/>
    <m/>
    <s v="SR"/>
    <s v="Bridge over Obed River, LM 15.37 in Crossville (IA)"/>
    <m/>
    <s v="Bridge"/>
    <s v="Bridge Replacement"/>
    <m/>
    <x v="1"/>
    <x v="1"/>
    <m/>
    <n v="3.2000000000000001E-2"/>
    <d v="2022-08-19T00:00:00"/>
    <m/>
    <s v="N"/>
    <s v="Other"/>
    <x v="4"/>
    <s v="18SR0240003"/>
    <n v="155000"/>
    <n v="590100"/>
    <n v="0"/>
    <n v="0"/>
    <n v="745100"/>
    <n v="320276.76"/>
    <n v="590100"/>
    <n v="0"/>
    <n v="0"/>
    <n v="910376.76"/>
    <s v="BR-STP-24(69) (18004-3227-94)"/>
  </r>
  <r>
    <n v="124057"/>
    <n v="2"/>
    <s v="Closed"/>
    <d v="2016-07-21T00:00:00"/>
    <s v="Sandra Lowry"/>
    <d v="2021-03-29T00:00:00"/>
    <s v="Jamica Cook"/>
    <s v="Fentress"/>
    <s v="Little Crab Rd"/>
    <m/>
    <s v="02316"/>
    <s v="L"/>
    <s v="Little Crab Rd. Bridge over Little Crab Creek, LM 9.45 (IA)"/>
    <m/>
    <s v="State Aid - BR Grant"/>
    <s v="Bridge Replacement"/>
    <m/>
    <x v="1"/>
    <x v="1"/>
    <m/>
    <n v="0.01"/>
    <m/>
    <m/>
    <s v="N"/>
    <s v="None"/>
    <x v="0"/>
    <s v="25023160001"/>
    <n v="0"/>
    <n v="0"/>
    <n v="528350.57999999996"/>
    <n v="0"/>
    <n v="528350.57999999996"/>
    <n v="0"/>
    <n v="0"/>
    <n v="528350.57999999996"/>
    <n v="0"/>
    <n v="528350.57999999996"/>
    <s v="State Funded (25SAB1-S3-003)"/>
  </r>
  <r>
    <n v="124063"/>
    <n v="2"/>
    <s v="Active"/>
    <d v="2016-07-21T00:00:00"/>
    <s v="Sandra Lowry"/>
    <d v="2021-05-26T00:00:00"/>
    <s v="Casey Pounders"/>
    <s v="Franklin"/>
    <s v="Old Decherd Road"/>
    <m/>
    <s v="0A406"/>
    <s v="L"/>
    <s v="Old Decherd Road, Bridge over Wagner Creek, LM 0.25 (IA)"/>
    <m/>
    <s v="Bridge"/>
    <s v="Bridge Replacement"/>
    <m/>
    <x v="1"/>
    <x v="1"/>
    <m/>
    <n v="0.04"/>
    <d v="2022-12-09T00:00:00"/>
    <m/>
    <s v="N"/>
    <s v="None"/>
    <x v="0"/>
    <s v="260A4060001"/>
    <n v="2236.33"/>
    <n v="72350"/>
    <n v="0"/>
    <n v="0"/>
    <n v="74586.33"/>
    <n v="183840.28"/>
    <n v="72350"/>
    <n v="0"/>
    <n v="0"/>
    <n v="256190.28"/>
    <s v="State Funded (26455-3419-04)"/>
  </r>
  <r>
    <n v="124065"/>
    <n v="2"/>
    <s v="Active"/>
    <d v="2016-07-21T00:00:00"/>
    <s v="Sandra Lowry"/>
    <d v="2021-05-24T00:00:00"/>
    <s v="Lee Cothron"/>
    <s v="Hamilton"/>
    <s v="I-24"/>
    <s v="I"/>
    <m/>
    <s v="IM"/>
    <s v="Bridge over SR-27 (Rossville Blvd) (IA)"/>
    <m/>
    <s v="Bridge"/>
    <s v="Bridge Replacement"/>
    <m/>
    <x v="1"/>
    <x v="1"/>
    <m/>
    <n v="0"/>
    <d v="2024-03-21T00:00:00"/>
    <m/>
    <s v="N"/>
    <s v="Int"/>
    <x v="1"/>
    <s v="33I00240035"/>
    <n v="29000"/>
    <n v="0"/>
    <n v="0"/>
    <n v="0"/>
    <n v="29000"/>
    <n v="29000"/>
    <n v="0"/>
    <n v="0"/>
    <n v="0"/>
    <n v="29000"/>
    <m/>
  </r>
  <r>
    <n v="124066"/>
    <n v="2"/>
    <s v="Active"/>
    <d v="2016-07-22T00:00:00"/>
    <s v="Sandra Lowry"/>
    <d v="2021-05-24T00:00:00"/>
    <s v="Lee Cothron"/>
    <s v="Hamilton"/>
    <s v="I-24"/>
    <s v="I"/>
    <m/>
    <s v="IM"/>
    <s v="Bridge over I-24 EB / SR-2 (Broad Street) (IA)"/>
    <m/>
    <s v="Bridge"/>
    <s v="Bridge Replacement"/>
    <m/>
    <x v="1"/>
    <x v="1"/>
    <m/>
    <n v="0.04"/>
    <d v="2024-03-21T00:00:00"/>
    <m/>
    <s v="N"/>
    <s v="Int"/>
    <x v="1"/>
    <s v="33I00240021"/>
    <n v="29000"/>
    <n v="0"/>
    <n v="0"/>
    <n v="0"/>
    <n v="29000"/>
    <n v="29000"/>
    <n v="0"/>
    <n v="0"/>
    <n v="0"/>
    <n v="29000"/>
    <m/>
  </r>
  <r>
    <n v="124067"/>
    <n v="2"/>
    <s v="Active"/>
    <d v="2016-07-22T00:00:00"/>
    <s v="Sandra Lowry"/>
    <d v="2021-05-24T00:00:00"/>
    <s v="Lee Cothron"/>
    <s v="Hamilton"/>
    <s v="I-24"/>
    <s v="I"/>
    <m/>
    <s v="IM"/>
    <s v="Bridge over I-24 / I-24 Ramp to Central Avenue (IA)"/>
    <m/>
    <s v="Bridge"/>
    <s v="Bridge Replacement"/>
    <m/>
    <x v="1"/>
    <x v="1"/>
    <m/>
    <n v="0"/>
    <d v="2024-04-11T00:00:00"/>
    <m/>
    <s v="N"/>
    <s v="Int"/>
    <x v="1"/>
    <s v="33I00240031"/>
    <n v="24000"/>
    <n v="0"/>
    <n v="0"/>
    <n v="0"/>
    <n v="24000"/>
    <n v="24000"/>
    <n v="0"/>
    <n v="0"/>
    <n v="0"/>
    <n v="24000"/>
    <m/>
  </r>
  <r>
    <n v="124069"/>
    <n v="2"/>
    <s v="Let"/>
    <d v="2016-07-22T00:00:00"/>
    <s v="Sandra Lowry"/>
    <d v="2020-08-17T00:00:00"/>
    <s v="Daniel Rose"/>
    <s v="Hamilton"/>
    <s v="I-24"/>
    <s v="I"/>
    <m/>
    <s v="IM"/>
    <s v="Bridges at Germantown Road, LM 12.08 and Belvoir Avenue, 12.59 in East Ridge (IA)"/>
    <s v="Replacement of Bridges on Interstate 24 at Germantown Road, LM 12.08 and Belvoir Avenue, LM 12.59. Construction Manager/General Contractor (CM/GC) Project"/>
    <s v="Bridge"/>
    <s v="Bridge Replacement"/>
    <m/>
    <x v="1"/>
    <x v="1"/>
    <m/>
    <n v="3.5000000000000003E-2"/>
    <d v="2020-01-31T00:00:00"/>
    <m/>
    <s v="N"/>
    <s v="Int"/>
    <x v="1"/>
    <s v="33I00240055, 33I00240057"/>
    <n v="240000"/>
    <n v="0"/>
    <n v="8708862"/>
    <n v="0"/>
    <n v="8948862"/>
    <n v="2660747"/>
    <n v="1200000"/>
    <n v="36208862"/>
    <n v="0"/>
    <n v="40069609"/>
    <s v="BR-I-24-3(97) (33003-3166-44, 33003-3167-44)"/>
  </r>
  <r>
    <n v="124070"/>
    <n v="2"/>
    <s v="Active"/>
    <d v="2016-07-22T00:00:00"/>
    <s v="Sandra Lowry"/>
    <d v="2021-05-24T00:00:00"/>
    <s v="Lee Cothron"/>
    <s v="Hamilton"/>
    <s v="I-24"/>
    <s v="I"/>
    <m/>
    <s v="IM"/>
    <s v="Bridge over I-24 EB &amp; WB / 0A643 (Williams Street) (IA)"/>
    <m/>
    <s v="Bridge"/>
    <s v="Bridge Replacement"/>
    <m/>
    <x v="1"/>
    <x v="1"/>
    <m/>
    <n v="2.5000000000000001E-2"/>
    <d v="2024-02-22T00:00:00"/>
    <m/>
    <s v="N"/>
    <s v="Int"/>
    <x v="1"/>
    <s v="33I00240023"/>
    <n v="24000"/>
    <n v="0"/>
    <n v="0"/>
    <n v="0"/>
    <n v="24000"/>
    <n v="24000"/>
    <n v="0"/>
    <n v="0"/>
    <n v="0"/>
    <n v="24000"/>
    <m/>
  </r>
  <r>
    <n v="124075"/>
    <n v="2"/>
    <s v="Active"/>
    <d v="2016-07-22T00:00:00"/>
    <s v="Sandra Lowry"/>
    <d v="2021-05-24T00:00:00"/>
    <s v="Lee Cothron"/>
    <s v="Hamilton"/>
    <s v="SR-17"/>
    <s v="SR"/>
    <m/>
    <s v="SR"/>
    <s v="(Bonny Oaks Drive), Bridge over Chickamauga Creek (IA)"/>
    <m/>
    <s v="Bridge"/>
    <s v="Bridge Replacement"/>
    <m/>
    <x v="1"/>
    <x v="1"/>
    <m/>
    <n v="8.5000000000000006E-2"/>
    <d v="2023-12-08T00:00:00"/>
    <m/>
    <s v="N"/>
    <s v="NHS"/>
    <x v="3"/>
    <s v="33SR0580013"/>
    <n v="84000"/>
    <n v="0"/>
    <n v="0"/>
    <n v="0"/>
    <n v="84000"/>
    <n v="84000"/>
    <n v="0"/>
    <n v="0"/>
    <n v="0"/>
    <n v="84000"/>
    <m/>
  </r>
  <r>
    <n v="124076"/>
    <n v="2"/>
    <s v="Active"/>
    <d v="2016-07-22T00:00:00"/>
    <s v="Sandra Lowry"/>
    <d v="2021-03-25T00:00:00"/>
    <s v="Kyle Ruddy"/>
    <s v="Hamilton"/>
    <s v="SR-320"/>
    <s v="SR"/>
    <m/>
    <s v="SR"/>
    <s v="(East Brainerd Rd.), Bridge over CSX R/R, LM 0.86 in Chattanooga (IA)"/>
    <m/>
    <s v="Bridge"/>
    <s v="Bridge Replacement"/>
    <m/>
    <x v="1"/>
    <x v="1"/>
    <m/>
    <n v="2.5000000000000001E-2"/>
    <d v="2023-02-03T00:00:00"/>
    <m/>
    <s v="N"/>
    <s v="Other"/>
    <x v="4"/>
    <s v="33S43070001"/>
    <n v="603000"/>
    <n v="0"/>
    <n v="0"/>
    <n v="0"/>
    <n v="603000"/>
    <n v="653000"/>
    <n v="0"/>
    <n v="0"/>
    <n v="0"/>
    <n v="653000"/>
    <s v="BR-STP-320(10) (33057-3228-94)"/>
  </r>
  <r>
    <n v="124085"/>
    <n v="2"/>
    <s v="Active"/>
    <d v="2016-07-22T00:00:00"/>
    <s v="Sandra Lowry"/>
    <d v="2021-04-12T00:00:00"/>
    <s v="Ronnie Porter"/>
    <s v="Marion"/>
    <s v="Orme Road"/>
    <m/>
    <s v="02153"/>
    <s v="L"/>
    <s v="Orme Road, Bridge over Dry Creek, LM 0.58 (IA)"/>
    <m/>
    <s v="Bridge"/>
    <s v="Bridge Replacement"/>
    <m/>
    <x v="1"/>
    <x v="1"/>
    <m/>
    <n v="0.01"/>
    <d v="2023-02-01T00:00:00"/>
    <m/>
    <s v="N"/>
    <s v="None"/>
    <x v="0"/>
    <s v="58021530003"/>
    <n v="67969.509999999995"/>
    <n v="56430"/>
    <n v="0"/>
    <n v="0"/>
    <n v="124399.51"/>
    <n v="145539.13"/>
    <n v="56430"/>
    <n v="0"/>
    <n v="0"/>
    <n v="201969.13"/>
    <s v="State Funded (58455-3414-04)"/>
  </r>
  <r>
    <n v="124088"/>
    <n v="2"/>
    <s v="Active"/>
    <d v="2016-07-22T00:00:00"/>
    <s v="Sandra Lowry"/>
    <d v="2020-12-03T00:00:00"/>
    <s v="David Duncan"/>
    <s v="McMinn"/>
    <s v="SR-163"/>
    <s v="SR"/>
    <m/>
    <s v="SR"/>
    <s v="(Etowah Road), Bridge over Conasauga Creek, LM 13.71 (IA)"/>
    <m/>
    <s v="Bridge"/>
    <s v="Bridge Replacement"/>
    <m/>
    <x v="1"/>
    <x v="1"/>
    <m/>
    <n v="0.05"/>
    <d v="2024-06-07T00:00:00"/>
    <m/>
    <s v="N"/>
    <s v="Other"/>
    <x v="4"/>
    <s v="54SR1630011"/>
    <n v="20000"/>
    <n v="0"/>
    <n v="0"/>
    <n v="0"/>
    <n v="20000"/>
    <n v="20000"/>
    <n v="0"/>
    <n v="0"/>
    <n v="0"/>
    <n v="20000"/>
    <m/>
  </r>
  <r>
    <n v="124097"/>
    <n v="2"/>
    <s v="Active"/>
    <d v="2016-07-22T00:00:00"/>
    <s v="Sandra Lowry"/>
    <d v="2021-03-02T00:00:00"/>
    <s v="Jason Ingram"/>
    <s v="Polk"/>
    <s v="SR-68"/>
    <s v="SR"/>
    <m/>
    <s v="SR"/>
    <s v="Bridges over SR-40, LM 18.39 (IA)"/>
    <m/>
    <s v="Bridge"/>
    <s v="Bridge Replacement"/>
    <m/>
    <x v="1"/>
    <x v="1"/>
    <m/>
    <n v="4.4999999999999998E-2"/>
    <d v="2023-12-08T00:00:00"/>
    <m/>
    <s v="N"/>
    <s v="NHS"/>
    <x v="3"/>
    <s v="70SR0400025, 70SR0400026"/>
    <n v="417000"/>
    <n v="0"/>
    <n v="0"/>
    <n v="0"/>
    <n v="417000"/>
    <n v="497200"/>
    <n v="0"/>
    <n v="0"/>
    <n v="0"/>
    <n v="497200"/>
    <s v="BR-NH-68(55) (70008-3224-94)"/>
  </r>
  <r>
    <n v="124098"/>
    <n v="4"/>
    <s v="Let"/>
    <d v="2016-07-22T00:00:00"/>
    <s v="Chasity Bell"/>
    <d v="2021-03-24T00:00:00"/>
    <s v="Lisa Dunn"/>
    <s v="Benton"/>
    <s v="Frazier St"/>
    <m/>
    <s v="0A197"/>
    <s v="L"/>
    <s v="A197--0.22 Frazier St. Bridge over Charlie Creek, LM 0.21 (IA)"/>
    <m/>
    <s v="Bridge"/>
    <s v="Bridge Replacement"/>
    <m/>
    <x v="1"/>
    <x v="1"/>
    <m/>
    <n v="0.01"/>
    <m/>
    <m/>
    <s v="N"/>
    <s v="None"/>
    <x v="0"/>
    <s v="030A1970001"/>
    <n v="0"/>
    <n v="0"/>
    <n v="364727.65"/>
    <n v="0"/>
    <n v="364727.65"/>
    <n v="0"/>
    <n v="0"/>
    <n v="364727.65"/>
    <n v="0"/>
    <n v="364727.65"/>
    <s v="State Funded (03SAB1-S3-004)"/>
  </r>
  <r>
    <n v="124099"/>
    <n v="2"/>
    <s v="Active"/>
    <d v="2016-07-22T00:00:00"/>
    <s v="Sandra Lowry"/>
    <d v="2021-06-17T00:00:00"/>
    <s v="Jason Ingram"/>
    <s v="Polk"/>
    <s v="SR-68"/>
    <s v="SR"/>
    <m/>
    <s v="SR"/>
    <s v="Bridge over Davis Mill Creek, LM 21.01 (IA)"/>
    <m/>
    <s v="Bridge"/>
    <s v="Bridge Replacement"/>
    <m/>
    <x v="1"/>
    <x v="1"/>
    <m/>
    <n v="3.5000000000000003E-2"/>
    <d v="2024-03-22T00:00:00"/>
    <m/>
    <s v="N"/>
    <s v="NHS"/>
    <x v="3"/>
    <s v="70SR0680017"/>
    <n v="198800"/>
    <n v="0"/>
    <n v="0"/>
    <n v="0"/>
    <n v="198800"/>
    <n v="322100"/>
    <n v="0"/>
    <n v="0"/>
    <n v="0"/>
    <n v="322100"/>
    <s v="BR-NH-68(56) (70008-3225-94)"/>
  </r>
  <r>
    <n v="124102"/>
    <n v="2"/>
    <s v="Let"/>
    <d v="2016-07-22T00:00:00"/>
    <s v="Sandra Lowry"/>
    <d v="2019-11-20T00:00:00"/>
    <s v="Brandy Hopkins"/>
    <s v="Polk"/>
    <s v="SR-40"/>
    <s v="SR"/>
    <m/>
    <s v="SR"/>
    <s v="Bridge over Ocoee River, LM 3.12 (Design Build) (IA)"/>
    <m/>
    <s v="Bridge"/>
    <s v="Bridge Replacement"/>
    <m/>
    <x v="1"/>
    <x v="1"/>
    <m/>
    <n v="0.11"/>
    <m/>
    <m/>
    <s v="N"/>
    <s v="NHS"/>
    <x v="3"/>
    <s v="70SR0400005"/>
    <n v="612000"/>
    <n v="0"/>
    <n v="-10741577"/>
    <n v="0"/>
    <n v="-10129577"/>
    <n v="2662000"/>
    <n v="2000000"/>
    <n v="13521000.98"/>
    <n v="0"/>
    <n v="18183000.98"/>
    <s v="BR-NH/APD-40(37) (70068-3211-94)"/>
  </r>
  <r>
    <n v="124106"/>
    <n v="2"/>
    <s v="Active"/>
    <d v="2016-07-22T00:00:00"/>
    <s v="Sandra Lowry"/>
    <d v="2021-04-21T00:00:00"/>
    <s v="Lisa Dunn"/>
    <s v="Van Buren"/>
    <s v="Park"/>
    <m/>
    <s v="0A090"/>
    <s v="L"/>
    <s v="Park Road over Fall Creek Falls Dam Overflow L.M. 2.72 (IA)"/>
    <m/>
    <s v="Bridge"/>
    <s v="Bridge Replacement"/>
    <m/>
    <x v="1"/>
    <x v="1"/>
    <m/>
    <n v="0.02"/>
    <m/>
    <m/>
    <s v="N"/>
    <s v="None"/>
    <x v="0"/>
    <s v="880A0900001"/>
    <n v="125650"/>
    <n v="0"/>
    <n v="0"/>
    <n v="0"/>
    <n v="125650"/>
    <n v="125650"/>
    <n v="0"/>
    <n v="0"/>
    <n v="0"/>
    <n v="125650"/>
    <s v="State Funded (88HPB1-S3-006)"/>
  </r>
  <r>
    <n v="124108"/>
    <n v="2"/>
    <s v="Active"/>
    <d v="2016-07-22T00:00:00"/>
    <s v="Sandra Lowry"/>
    <d v="2021-04-21T00:00:00"/>
    <s v="Kyle Ruddy"/>
    <s v="White"/>
    <m/>
    <m/>
    <s v="0A966"/>
    <s v="L"/>
    <s v="Roberts-Matthews Hwy, Bridge over Post Oak Creek, LM 5.3 (IA)"/>
    <m/>
    <s v="Bridge"/>
    <s v="Bridge Replacement"/>
    <m/>
    <x v="1"/>
    <x v="1"/>
    <m/>
    <n v="0.37"/>
    <m/>
    <m/>
    <s v="N"/>
    <s v="None"/>
    <x v="0"/>
    <s v="93SR0420001"/>
    <n v="50000"/>
    <n v="0"/>
    <n v="0"/>
    <n v="0"/>
    <n v="50000"/>
    <n v="50000"/>
    <n v="0"/>
    <n v="0"/>
    <n v="0"/>
    <n v="50000"/>
    <m/>
  </r>
  <r>
    <n v="124110"/>
    <n v="3"/>
    <s v="Closed"/>
    <d v="2016-07-22T00:00:00"/>
    <s v="Brandy Hopkins"/>
    <d v="2021-06-14T00:00:00"/>
    <s v="Jamica Cook"/>
    <s v="Bedford"/>
    <s v="Rowesville Church Rd"/>
    <m/>
    <s v="0A233"/>
    <s v="L"/>
    <s v="A233-0.07 Rowesville Church Rd bridge over Shipman Creek, LM 0.07 (IA)"/>
    <m/>
    <s v="State Aid - BR Grant"/>
    <s v="Bridge Replacement"/>
    <m/>
    <x v="1"/>
    <x v="1"/>
    <m/>
    <n v="0.01"/>
    <m/>
    <m/>
    <s v="N"/>
    <s v="None"/>
    <x v="0"/>
    <s v="020A2330001"/>
    <n v="0"/>
    <n v="0"/>
    <n v="258825"/>
    <n v="0"/>
    <n v="258825"/>
    <n v="0"/>
    <n v="0"/>
    <n v="238038.37"/>
    <n v="0"/>
    <n v="238038.37"/>
    <s v="State Funded (02SAB1-S3-004)"/>
  </r>
  <r>
    <n v="124114"/>
    <n v="1"/>
    <s v="Let"/>
    <d v="2016-07-22T00:00:00"/>
    <s v="Cynthia (old) Allen"/>
    <d v="2021-02-23T00:00:00"/>
    <s v="Lisa Dunn"/>
    <s v="Anderson"/>
    <s v="Meadow St"/>
    <m/>
    <s v="0A460"/>
    <s v="L"/>
    <s v="Meadow St. Bridge over Right Fork Coal Creek, LM 0.11 (IA)"/>
    <m/>
    <s v="State Aid - BR Grant"/>
    <s v="Bridge Replacement"/>
    <m/>
    <x v="1"/>
    <x v="1"/>
    <m/>
    <n v="0.01"/>
    <m/>
    <m/>
    <s v="N"/>
    <s v="None"/>
    <x v="0"/>
    <s v="010A4600001"/>
    <n v="0"/>
    <n v="0"/>
    <n v="295237.43"/>
    <n v="0"/>
    <n v="295237.43"/>
    <n v="0"/>
    <n v="0"/>
    <n v="295237.43"/>
    <n v="0"/>
    <n v="295237.43"/>
    <s v="State Funded (01SAB1-S3-005)"/>
  </r>
  <r>
    <n v="124115"/>
    <n v="3"/>
    <s v="Active"/>
    <d v="2016-07-22T00:00:00"/>
    <s v="Brandy Hopkins"/>
    <d v="2021-03-17T00:00:00"/>
    <s v="Jon Zirkle"/>
    <s v="Bedford"/>
    <s v="Old Hwy 64"/>
    <m/>
    <s v="0A664"/>
    <s v="L"/>
    <s v="Old Hwy 64, Bridge over Stokes Branch, LM 0.11 (IA)"/>
    <m/>
    <s v="Bridge"/>
    <s v="Bridge Replacement"/>
    <m/>
    <x v="1"/>
    <x v="1"/>
    <m/>
    <n v="0.02"/>
    <d v="2023-03-24T00:00:00"/>
    <m/>
    <s v="N"/>
    <s v="None"/>
    <x v="0"/>
    <s v="020A6640001"/>
    <n v="57786.02"/>
    <n v="0"/>
    <n v="0"/>
    <n v="0"/>
    <n v="57786.02"/>
    <n v="115730.16"/>
    <n v="0"/>
    <n v="0"/>
    <n v="0"/>
    <n v="115730.16"/>
    <s v="State Funded (02455-3440-04)"/>
  </r>
  <r>
    <n v="124120"/>
    <n v="3"/>
    <s v="Active"/>
    <d v="2016-07-22T00:00:00"/>
    <s v="Brandy Hopkins"/>
    <d v="2021-05-24T00:00:00"/>
    <s v="Jason Carney"/>
    <s v="Bedford"/>
    <s v="SR-64"/>
    <s v="SR"/>
    <m/>
    <s v="SR"/>
    <s v="(Walking Horse Parkway), Bridges over Sugar Creek, LM 9.45 and Davis Branch, LM 9.59 and SR-130 Culvert over Davis Branch, LM 9.93 (IA)"/>
    <s v="(Walking Horse Parkway), Bridges over Sugar Creek, LM 9.45 and Davis Branch, LM 9.59 and SR-130 Culvert over Davis Branch, LM 9.93 (IA)"/>
    <s v="Bridge"/>
    <s v="Bridge Replacement"/>
    <m/>
    <x v="1"/>
    <x v="1"/>
    <m/>
    <n v="0.3"/>
    <d v="2024-03-22T00:00:00"/>
    <m/>
    <s v="N"/>
    <s v="NHS, Other"/>
    <x v="3"/>
    <s v="02CULV05005, 02SR0640009, 02SR0640011"/>
    <n v="308000"/>
    <n v="0"/>
    <n v="0"/>
    <n v="0"/>
    <n v="308000"/>
    <n v="323000"/>
    <n v="0"/>
    <n v="0"/>
    <n v="0"/>
    <n v="323000"/>
    <s v="BR-STP-64(26) (02007-3213-94)"/>
  </r>
  <r>
    <n v="124122"/>
    <n v="3"/>
    <s v="Active"/>
    <d v="2016-07-22T00:00:00"/>
    <s v="Brandy Hopkins"/>
    <d v="2021-03-03T00:00:00"/>
    <s v="Shaun Armstrong"/>
    <s v="Bedford"/>
    <s v="SR-16"/>
    <s v="SR"/>
    <m/>
    <s v="SR"/>
    <s v="Bridge over North Fork Creek, LM 9.54 (IA)"/>
    <m/>
    <s v="Bridge"/>
    <s v="Bridge Replacement"/>
    <m/>
    <x v="1"/>
    <x v="1"/>
    <m/>
    <n v="0.04"/>
    <d v="2024-02-09T00:00:00"/>
    <m/>
    <s v="N"/>
    <s v="Other"/>
    <x v="4"/>
    <s v="02SR0160011"/>
    <n v="15000"/>
    <n v="0"/>
    <n v="0"/>
    <n v="0"/>
    <n v="15000"/>
    <n v="15000"/>
    <n v="0"/>
    <n v="0"/>
    <n v="0"/>
    <n v="15000"/>
    <m/>
  </r>
  <r>
    <n v="124137"/>
    <n v="1"/>
    <s v="Closed"/>
    <d v="2016-07-22T00:00:00"/>
    <s v="Cynthia (old) Allen"/>
    <d v="2021-06-11T00:00:00"/>
    <s v="Jamica Cook"/>
    <s v="Campbell"/>
    <s v="Towe String Rd"/>
    <m/>
    <s v="01278"/>
    <s v="L"/>
    <s v="Towe String Rd. Bridge over Private Road, LM 3.77 (IA)"/>
    <m/>
    <s v="Bridge"/>
    <s v="Bridge Replacement"/>
    <m/>
    <x v="1"/>
    <x v="1"/>
    <m/>
    <n v="0.01"/>
    <m/>
    <m/>
    <s v="N"/>
    <s v="Other"/>
    <x v="0"/>
    <s v="07S24480003"/>
    <n v="0"/>
    <n v="0"/>
    <n v="204691.97"/>
    <n v="0"/>
    <n v="204691.97"/>
    <n v="0"/>
    <n v="0"/>
    <n v="185802.47"/>
    <n v="0"/>
    <n v="185802.47"/>
    <s v="State Funded (07SAB1-S3-008)"/>
  </r>
  <r>
    <n v="124140"/>
    <n v="1"/>
    <s v="Closed"/>
    <d v="2016-07-22T00:00:00"/>
    <s v="Cynthia (old) Allen"/>
    <d v="2021-02-19T00:00:00"/>
    <s v="Jamica Cook"/>
    <s v="Campbell"/>
    <s v="Old Highway 63"/>
    <m/>
    <s v="02425"/>
    <s v="L"/>
    <s v="Old Hwy. 63 Bridge over Titus Creek, LM 7.97 (IA)"/>
    <m/>
    <s v="State Aid - BR Grant"/>
    <s v="Bridge Replacement"/>
    <m/>
    <x v="1"/>
    <x v="1"/>
    <m/>
    <n v="0.01"/>
    <m/>
    <m/>
    <s v="N"/>
    <s v="None"/>
    <x v="0"/>
    <s v="07024250001"/>
    <n v="0"/>
    <n v="0"/>
    <n v="387744.86"/>
    <n v="0"/>
    <n v="387744.86"/>
    <n v="0"/>
    <n v="0"/>
    <n v="387744.86"/>
    <n v="0"/>
    <n v="387744.86"/>
    <s v="State Funded (07SAB1-S3-007)"/>
  </r>
  <r>
    <n v="124142"/>
    <n v="3"/>
    <s v="Active"/>
    <d v="2016-07-22T00:00:00"/>
    <s v="Brandy Hopkins"/>
    <d v="2021-05-20T00:00:00"/>
    <s v="Mary McFarlin"/>
    <s v="Cheatham"/>
    <s v="SR-249"/>
    <s v="SR"/>
    <m/>
    <s v="SR"/>
    <s v="(Sams Creek Road) Bridge over Dry Creek, LM 11.54 (IA)"/>
    <m/>
    <s v="Bridge"/>
    <s v="Bridge Replacement"/>
    <m/>
    <x v="1"/>
    <x v="1"/>
    <m/>
    <n v="0.02"/>
    <d v="2022-12-09T00:00:00"/>
    <m/>
    <s v="N"/>
    <s v="Other"/>
    <x v="4"/>
    <s v="11S63600013"/>
    <n v="80000"/>
    <n v="0"/>
    <n v="0"/>
    <n v="0"/>
    <n v="80000"/>
    <n v="230000"/>
    <n v="82699"/>
    <n v="0"/>
    <n v="0"/>
    <n v="312699"/>
    <s v="BR-STP-249(84) (11024-3235-94)"/>
  </r>
  <r>
    <n v="124143"/>
    <n v="1"/>
    <s v="Let"/>
    <d v="2016-07-22T00:00:00"/>
    <s v="Cynthia (old) Allen"/>
    <d v="2020-09-23T00:00:00"/>
    <s v="Brian Terrell"/>
    <s v="Campbell"/>
    <s v="Old Stinking Creek Rd"/>
    <m/>
    <s v="0A080"/>
    <s v="L"/>
    <s v="Old Stinking Creek Rd. Bridge over Stinking Creek, LM 0.79 (IA)"/>
    <m/>
    <s v="State Aid - BR Grant"/>
    <s v="Bridge Replacement"/>
    <m/>
    <x v="1"/>
    <x v="1"/>
    <m/>
    <n v="0.02"/>
    <m/>
    <m/>
    <s v="N"/>
    <s v="None"/>
    <x v="0"/>
    <s v="070A0800005"/>
    <n v="0"/>
    <n v="0"/>
    <n v="741797.17"/>
    <n v="0"/>
    <n v="741797.17"/>
    <n v="0"/>
    <n v="0"/>
    <n v="741797.17"/>
    <n v="0"/>
    <n v="741797.17"/>
    <s v="State Funded (07SAB1-S3-006)"/>
  </r>
  <r>
    <n v="124144.01"/>
    <n v="3"/>
    <s v="Construction Complete"/>
    <d v="2017-09-19T00:00:00"/>
    <s v="Lee Cothron"/>
    <d v="2020-12-10T00:00:00"/>
    <s v=""/>
    <s v="Cheatham"/>
    <s v="SR-249"/>
    <s v="SR"/>
    <m/>
    <s v="SR"/>
    <s v="(Jackson Felts Road), Bridge over I-24, LM 26.02"/>
    <s v="Bridge Repairs"/>
    <s v="Maint - BR Repair"/>
    <s v="Bridge Repair"/>
    <m/>
    <x v="1"/>
    <x v="3"/>
    <m/>
    <n v="0"/>
    <d v="2019-08-09T00:00:00"/>
    <m/>
    <s v="N"/>
    <s v="Other"/>
    <x v="4"/>
    <s v="11I00240003"/>
    <n v="0"/>
    <n v="0"/>
    <n v="845000"/>
    <n v="0"/>
    <n v="845000"/>
    <n v="0"/>
    <n v="0"/>
    <n v="1498772"/>
    <n v="0"/>
    <n v="1498772"/>
    <s v="State Funded (11001-4120-04)"/>
  </r>
  <r>
    <n v="124146.01"/>
    <n v="3"/>
    <s v="Active"/>
    <d v="2021-02-02T00:00:00"/>
    <s v="Jennifer Johnson"/>
    <d v="2021-06-07T00:00:00"/>
    <s v="Brandy Hopkins"/>
    <s v="Davidson"/>
    <s v="I-24"/>
    <s v="I"/>
    <m/>
    <s v="IM"/>
    <s v="Bridge over Mill Creek, LM 23.17"/>
    <m/>
    <s v="Maint - BR Repair"/>
    <s v="Bridge Repair"/>
    <m/>
    <x v="1"/>
    <x v="3"/>
    <m/>
    <n v="0"/>
    <d v="2021-12-10T00:00:00"/>
    <m/>
    <s v="N"/>
    <s v="Int"/>
    <x v="1"/>
    <s v="19I00240039"/>
    <n v="0"/>
    <n v="0"/>
    <n v="34000"/>
    <n v="0"/>
    <n v="34000"/>
    <n v="0"/>
    <n v="0"/>
    <n v="34000"/>
    <n v="0"/>
    <n v="34000"/>
    <s v="State Funded (19106-4102-04)"/>
  </r>
  <r>
    <n v="124161"/>
    <n v="1"/>
    <s v="Active"/>
    <d v="2016-07-22T00:00:00"/>
    <s v="Cynthia (old) Allen"/>
    <d v="2020-10-20T00:00:00"/>
    <s v="Jay Morgan"/>
    <s v="Carter"/>
    <s v="Smalling Road"/>
    <m/>
    <s v="01385"/>
    <s v="L"/>
    <s v="Smalling Road, Bridge over Watauga River, LM 1.99 (IA)"/>
    <m/>
    <s v="Bridge"/>
    <s v="Bridge Replacement"/>
    <m/>
    <x v="1"/>
    <x v="1"/>
    <m/>
    <n v="0.05"/>
    <d v="2022-12-09T00:00:00"/>
    <m/>
    <s v="N"/>
    <s v="None, Other"/>
    <x v="0"/>
    <s v="10013850003"/>
    <n v="25779.35"/>
    <n v="0"/>
    <n v="0"/>
    <n v="0"/>
    <n v="25779.35"/>
    <n v="280429.34999999998"/>
    <n v="0"/>
    <n v="0"/>
    <n v="0"/>
    <n v="280429.34999999998"/>
    <s v="State Funded (10455-3407-04)"/>
  </r>
  <r>
    <n v="124170"/>
    <n v="1"/>
    <s v="Closed"/>
    <d v="2016-07-22T00:00:00"/>
    <s v="Cynthia (old) Allen"/>
    <d v="2020-12-23T00:00:00"/>
    <s v="Jamica Cook"/>
    <s v="Carter"/>
    <s v="Southside Road"/>
    <m/>
    <s v="04833"/>
    <s v="L"/>
    <s v="Southside Road, Bridge over Gap Creek, LM 1.14 (IA)"/>
    <m/>
    <s v="State Aid - BR Grant"/>
    <s v="Bridge Replacement"/>
    <m/>
    <x v="1"/>
    <x v="1"/>
    <m/>
    <n v="0.01"/>
    <m/>
    <m/>
    <s v="N"/>
    <s v="Other"/>
    <x v="0"/>
    <s v="100A5590001"/>
    <n v="-4692.43"/>
    <n v="0"/>
    <n v="496038.15"/>
    <n v="0"/>
    <n v="491345.72000000003"/>
    <n v="40307.57"/>
    <n v="0"/>
    <n v="496038.15"/>
    <n v="0"/>
    <n v="536345.72"/>
    <s v="State Funded (10455-3409-04)"/>
  </r>
  <r>
    <n v="124171"/>
    <n v="4"/>
    <s v="Closed"/>
    <d v="2016-07-22T00:00:00"/>
    <s v="Chasity Bell"/>
    <d v="2021-01-11T00:00:00"/>
    <s v="Jamica Cook"/>
    <s v="Crockett"/>
    <s v="Beaver Rd"/>
    <m/>
    <s v="0A081"/>
    <s v="L"/>
    <s v="Beaver Rd. Bridge over Branch, LM 2.78 (IA)"/>
    <m/>
    <s v="State Aid - BR Grant"/>
    <s v="Bridge Replacement"/>
    <m/>
    <x v="1"/>
    <x v="1"/>
    <m/>
    <n v="0.01"/>
    <m/>
    <m/>
    <s v="N"/>
    <s v="None"/>
    <x v="0"/>
    <s v="170A0810003"/>
    <n v="0"/>
    <n v="0"/>
    <n v="8613.2999999999993"/>
    <n v="0"/>
    <n v="8613.2999999999993"/>
    <n v="0"/>
    <n v="0"/>
    <n v="250327.55"/>
    <n v="0"/>
    <n v="250327.55"/>
    <s v="State Funded (17SAB1-S3-008)"/>
  </r>
  <r>
    <n v="124180.01"/>
    <n v="3"/>
    <s v="Active"/>
    <d v="2021-03-09T00:00:00"/>
    <s v="Jennifer Johnson"/>
    <d v="2021-03-24T00:00:00"/>
    <s v="Brian Terrell"/>
    <s v="Davidson"/>
    <s v="I-40"/>
    <s v="I"/>
    <m/>
    <s v="IM"/>
    <s v="Bridge over I-24, LM 21.58"/>
    <m/>
    <s v="Maint - BR Repair"/>
    <s v="Bridge Repair"/>
    <m/>
    <x v="1"/>
    <x v="3"/>
    <m/>
    <n v="0"/>
    <m/>
    <m/>
    <s v="N"/>
    <s v="Int"/>
    <x v="1"/>
    <s v="19I00240067"/>
    <n v="0"/>
    <n v="0"/>
    <n v="245500"/>
    <n v="0"/>
    <n v="245500"/>
    <n v="0"/>
    <n v="0"/>
    <n v="245500"/>
    <n v="0"/>
    <n v="245500"/>
    <s v="State Funded (19007-4150-04)"/>
  </r>
  <r>
    <n v="124200"/>
    <n v="1"/>
    <s v="Closed"/>
    <d v="2016-07-25T00:00:00"/>
    <s v="Cynthia (old) Allen"/>
    <d v="2021-06-10T00:00:00"/>
    <s v="Jamica Cook"/>
    <s v="Carter"/>
    <s v="Dennis Cove Rd"/>
    <m/>
    <s v="0A765"/>
    <s v="L"/>
    <s v="Dennis Cove Rd., Bridge over Laurel Fork Creek, LM 4.52 (IA)"/>
    <m/>
    <s v="State Aid - BR Grant"/>
    <s v="Bridge Replacement"/>
    <m/>
    <x v="1"/>
    <x v="1"/>
    <m/>
    <n v="0.01"/>
    <m/>
    <m/>
    <s v="N"/>
    <s v="None"/>
    <x v="0"/>
    <s v="100A7650001"/>
    <n v="0"/>
    <n v="0"/>
    <n v="16922.25"/>
    <n v="0"/>
    <n v="16922.25"/>
    <n v="0"/>
    <n v="0"/>
    <n v="919897.86"/>
    <n v="0"/>
    <n v="919897.86"/>
    <s v="State Funded (10SAB1-S3-008)"/>
  </r>
  <r>
    <n v="124209.01"/>
    <n v="3"/>
    <s v="Active"/>
    <d v="2021-04-28T00:00:00"/>
    <s v="Jennifer Johnson"/>
    <d v="2021-04-29T00:00:00"/>
    <s v="Brandy Hopkins"/>
    <s v="Davidson"/>
    <s v="I-40"/>
    <s v="I"/>
    <m/>
    <s v="IM"/>
    <s v="Bridge over I-40 STR 13/I-65 and I-65 Ramp, LM 16.14"/>
    <m/>
    <s v="Maint - BR Repair"/>
    <s v="Bridge Repair"/>
    <m/>
    <x v="1"/>
    <x v="1"/>
    <m/>
    <n v="0"/>
    <m/>
    <m/>
    <s v="N"/>
    <s v="Int"/>
    <x v="1"/>
    <s v="19I00400056"/>
    <n v="0"/>
    <n v="0"/>
    <n v="104500"/>
    <n v="0"/>
    <n v="104500"/>
    <n v="0"/>
    <n v="0"/>
    <n v="104500"/>
    <n v="0"/>
    <n v="104500"/>
    <s v="State Funded (19005-4168-04)"/>
  </r>
  <r>
    <n v="124221"/>
    <n v="1"/>
    <s v="Closed"/>
    <d v="2016-07-25T00:00:00"/>
    <s v="Cynthia (old) Allen"/>
    <d v="2021-06-11T00:00:00"/>
    <s v="Jamica Cook"/>
    <s v="Carter"/>
    <s v="Hodge Branch Rd"/>
    <m/>
    <s v="0A974"/>
    <s v="L"/>
    <s v="Estep Loop (Hodge Branch Road) Bridge over Stoney Creek, LM 1.61 (IA)"/>
    <m/>
    <s v="State Aid - BR Grant"/>
    <s v="Bridge Replacement"/>
    <m/>
    <x v="1"/>
    <x v="1"/>
    <m/>
    <n v="1.4999999999999999E-2"/>
    <m/>
    <m/>
    <s v="N"/>
    <s v="None"/>
    <x v="0"/>
    <s v="100A9740001"/>
    <n v="0"/>
    <n v="0"/>
    <n v="522009"/>
    <n v="0"/>
    <n v="522009"/>
    <n v="0"/>
    <n v="0"/>
    <n v="499907.58"/>
    <n v="0"/>
    <n v="499907.58"/>
    <s v="State Funded (10SAB1-S3-011)"/>
  </r>
  <r>
    <n v="124222"/>
    <n v="1"/>
    <s v="Let"/>
    <d v="2016-07-25T00:00:00"/>
    <s v="Cynthia (old) Allen"/>
    <d v="2020-10-23T00:00:00"/>
    <s v="Lisa Dunn"/>
    <s v="Carter"/>
    <m/>
    <m/>
    <s v="0B001"/>
    <s v="L"/>
    <s v="Honeycutt St., Bridge over Doe River, LM 0.02 (IA)"/>
    <m/>
    <s v="State Aid - BR Grant"/>
    <s v="Bridge Replacement"/>
    <m/>
    <x v="1"/>
    <x v="1"/>
    <m/>
    <n v="0.01"/>
    <m/>
    <m/>
    <s v="N"/>
    <s v="None"/>
    <x v="0"/>
    <s v="100B0010001"/>
    <n v="0"/>
    <n v="0"/>
    <n v="1110426.3500000001"/>
    <n v="0"/>
    <n v="1110426.3500000001"/>
    <n v="0"/>
    <n v="0"/>
    <n v="1110426.3500000001"/>
    <n v="0"/>
    <n v="1110426.3500000001"/>
    <s v="State Funded (10SAB1-S3-006)"/>
  </r>
  <r>
    <n v="124227"/>
    <n v="1"/>
    <s v="Active"/>
    <d v="2016-07-25T00:00:00"/>
    <s v="Cynthia (old) Allen"/>
    <d v="2021-01-14T00:00:00"/>
    <s v="Jeremy Beeman"/>
    <s v="Carter"/>
    <s v="Gap Creek Rd."/>
    <m/>
    <s v="06022"/>
    <s v="L"/>
    <s v="Gap Creek Road, Bridge over Gap Creek, LM 2.73 (IA)"/>
    <s v="Bridge Replacement"/>
    <s v="Bridge"/>
    <s v="Bridge Replacement"/>
    <m/>
    <x v="1"/>
    <x v="1"/>
    <m/>
    <n v="0.01"/>
    <d v="2022-08-19T00:00:00"/>
    <m/>
    <s v="N"/>
    <s v="Other"/>
    <x v="0"/>
    <s v="10023770003"/>
    <n v="8084.71"/>
    <n v="0"/>
    <n v="0"/>
    <n v="0"/>
    <n v="8084.71"/>
    <n v="165614.71"/>
    <n v="0"/>
    <n v="0"/>
    <n v="0"/>
    <n v="165614.71"/>
    <s v="State Funded (10455-3408-04)"/>
  </r>
  <r>
    <n v="124238"/>
    <n v="3"/>
    <s v="Active"/>
    <d v="2016-07-25T00:00:00"/>
    <s v="Brandy Hopkins"/>
    <d v="2021-05-28T00:00:00"/>
    <s v="Sandra Lowry"/>
    <s v="Davidson"/>
    <s v="SR-1"/>
    <s v="SR"/>
    <m/>
    <s v="SR"/>
    <s v="Bridge over Broadway/11th Ave South and CSX R/R, LM 17.29 (IA)"/>
    <s v="Alternative Delivery / CMGC"/>
    <s v="Bridge"/>
    <s v="Bridge Replacement"/>
    <m/>
    <x v="1"/>
    <x v="1"/>
    <m/>
    <n v="0.13"/>
    <d v="2022-10-07T00:00:00"/>
    <m/>
    <s v="N"/>
    <s v="NHS"/>
    <x v="3"/>
    <s v="19SR0010019"/>
    <n v="2000000"/>
    <n v="0"/>
    <n v="0"/>
    <n v="0"/>
    <n v="2000000"/>
    <n v="2079400"/>
    <n v="0"/>
    <n v="0"/>
    <n v="0"/>
    <n v="2079400"/>
    <s v="BR-NH-1(435) (19019-3225-94)"/>
  </r>
  <r>
    <n v="124239"/>
    <n v="4"/>
    <s v="Let"/>
    <d v="2016-07-25T00:00:00"/>
    <s v="Chasity Bell"/>
    <d v="2020-09-23T00:00:00"/>
    <s v="Brian Terrell"/>
    <s v="Fayette"/>
    <s v="Old Jackson Rd"/>
    <m/>
    <s v="01553"/>
    <s v="L"/>
    <s v="Old Jackson Rd. Bridge over Bear Creek, LM 2.97 (IA)"/>
    <m/>
    <s v="State Aid - BR Grant"/>
    <s v="Bridge Replacement"/>
    <m/>
    <x v="1"/>
    <x v="1"/>
    <m/>
    <n v="0.03"/>
    <m/>
    <m/>
    <s v="N"/>
    <s v="None"/>
    <x v="0"/>
    <s v="24015530009"/>
    <n v="0"/>
    <n v="0"/>
    <n v="622087.4"/>
    <n v="0"/>
    <n v="622087.4"/>
    <n v="0"/>
    <n v="0"/>
    <n v="622087.4"/>
    <n v="0"/>
    <n v="622087.4"/>
    <s v="State Funded (24SAB1-S3-012)"/>
  </r>
  <r>
    <n v="124249"/>
    <n v="4"/>
    <s v="Let"/>
    <d v="2016-07-25T00:00:00"/>
    <s v="Chasity Bell"/>
    <d v="2020-09-23T00:00:00"/>
    <s v="Brian Terrell"/>
    <s v="Fayette"/>
    <s v="Old Jackson Rd"/>
    <m/>
    <s v="0A091"/>
    <s v="L"/>
    <s v="Old Jackson Rd. Bridge over Little Creek, LM 0.44 (IA)"/>
    <m/>
    <s v="State Aid - BR Grant"/>
    <s v="Bridge Replacement"/>
    <m/>
    <x v="1"/>
    <x v="1"/>
    <m/>
    <n v="2.5000000000000001E-2"/>
    <m/>
    <m/>
    <s v="N"/>
    <s v="None"/>
    <x v="0"/>
    <s v="240A0910001"/>
    <n v="0"/>
    <n v="0"/>
    <n v="616665.09"/>
    <n v="0"/>
    <n v="616665.09"/>
    <n v="0"/>
    <n v="0"/>
    <n v="616665.09"/>
    <n v="0"/>
    <n v="616665.09"/>
    <s v="State Funded (24SAB1-S3-013)"/>
  </r>
  <r>
    <n v="124265"/>
    <n v="4"/>
    <s v="Closed"/>
    <d v="2016-07-25T00:00:00"/>
    <s v="Chasity Bell"/>
    <d v="2021-03-29T00:00:00"/>
    <s v="Jamica Cook"/>
    <s v="Fayette"/>
    <s v="Buford Ellington Road"/>
    <m/>
    <s v="0A149"/>
    <s v="L"/>
    <s v="Buford Ellington Road, Bridge over North Fork Creek, LM 0.29 (IA)"/>
    <m/>
    <s v="State Aid - BR Grant"/>
    <s v="Bridge Replacement"/>
    <m/>
    <x v="1"/>
    <x v="1"/>
    <m/>
    <n v="0.03"/>
    <m/>
    <m/>
    <s v="N"/>
    <s v="None"/>
    <x v="0"/>
    <s v="240A1490001"/>
    <n v="14183.63"/>
    <n v="0"/>
    <n v="0"/>
    <n v="0"/>
    <n v="14183.63"/>
    <n v="34183.629999999997"/>
    <n v="0"/>
    <n v="798357.47"/>
    <n v="0"/>
    <n v="832541.1"/>
    <s v="State Funded (24SAB1-S3-009)"/>
  </r>
  <r>
    <n v="124266"/>
    <n v="1"/>
    <s v="Closed"/>
    <d v="2016-07-25T00:00:00"/>
    <s v="Cynthia (old) Allen"/>
    <d v="2020-12-23T00:00:00"/>
    <s v="Jamica Cook"/>
    <s v="Cocke"/>
    <s v="Stokley Cemetery Rd"/>
    <m/>
    <s v="0A276"/>
    <s v="L"/>
    <s v="Stokley Cemetery Rd. Bridge over Trail Fork Big Creek, LM 0.01 (IA)"/>
    <m/>
    <s v="State Aid - BR Grant"/>
    <s v="Bridge Replacement"/>
    <m/>
    <x v="1"/>
    <x v="1"/>
    <m/>
    <n v="0.01"/>
    <m/>
    <m/>
    <s v="N"/>
    <s v="None"/>
    <x v="0"/>
    <s v="150A2760001"/>
    <n v="0"/>
    <n v="0"/>
    <n v="11715.45"/>
    <n v="0"/>
    <n v="11715.45"/>
    <n v="0"/>
    <n v="0"/>
    <n v="501534.49"/>
    <n v="0"/>
    <n v="501534.49"/>
    <s v="State Funded (15SAB1-S3-006)"/>
  </r>
  <r>
    <n v="124286"/>
    <n v="4"/>
    <s v="Closed"/>
    <d v="2016-07-25T00:00:00"/>
    <s v="Chasity Bell"/>
    <d v="2020-09-29T00:00:00"/>
    <s v="Jamica Cook"/>
    <s v="Gibson"/>
    <s v="Concord-Cades Rd"/>
    <m/>
    <s v="00860"/>
    <s v="L"/>
    <s v="Concord-Cades Rd. Bridge over Mays Creek (IA)"/>
    <m/>
    <s v="State Aid - BR Grant"/>
    <s v="Bridge Replacement"/>
    <m/>
    <x v="1"/>
    <x v="1"/>
    <m/>
    <n v="0.01"/>
    <m/>
    <m/>
    <s v="N"/>
    <s v="None"/>
    <x v="0"/>
    <s v="27008600019"/>
    <n v="0"/>
    <n v="0"/>
    <n v="12728.88"/>
    <n v="0"/>
    <n v="12728.88"/>
    <n v="0"/>
    <n v="0"/>
    <n v="535474.56999999995"/>
    <n v="0"/>
    <n v="535474.56999999995"/>
    <s v="State Funded (27SAB1-S3-014)"/>
  </r>
  <r>
    <n v="124287"/>
    <n v="1"/>
    <s v="Active"/>
    <d v="2016-07-25T00:00:00"/>
    <s v="Cynthia (old) Allen"/>
    <d v="2020-10-26T00:00:00"/>
    <s v="Sarah Sutton"/>
    <s v="Cocke"/>
    <s v="I-40"/>
    <s v="I"/>
    <m/>
    <s v="IM"/>
    <s v="Bridge over Green Corner Road (01321), LM 21.0 (IA)"/>
    <s v="Replace existing structure with a precast concrete arch bridge structure matching the out-to-out width of existing structure."/>
    <s v="Bridge"/>
    <s v="Bridge Replacement"/>
    <m/>
    <x v="1"/>
    <x v="1"/>
    <m/>
    <n v="2.5000000000000001E-2"/>
    <d v="2023-12-08T00:00:00"/>
    <m/>
    <s v="N"/>
    <s v="Int"/>
    <x v="1"/>
    <s v="15I00400037"/>
    <n v="150000"/>
    <n v="0"/>
    <n v="0"/>
    <n v="0"/>
    <n v="150000"/>
    <n v="266500"/>
    <n v="0"/>
    <n v="0"/>
    <n v="0"/>
    <n v="266500"/>
    <s v="BR-I-40-8(180) (15100-3104-94)"/>
  </r>
  <r>
    <n v="124311"/>
    <n v="3"/>
    <s v="Active"/>
    <d v="2016-07-25T00:00:00"/>
    <s v="Brandy Hopkins"/>
    <d v="2021-04-19T00:00:00"/>
    <s v="Shaun Armstrong"/>
    <s v="Giles"/>
    <s v="SR-166"/>
    <s v="SR"/>
    <m/>
    <s v="SR"/>
    <s v="(Wales Road), Bridge over Richland Creek, LM 15.81 (IA)"/>
    <m/>
    <s v="Bridge"/>
    <s v="Bridge Replacement"/>
    <m/>
    <x v="1"/>
    <x v="1"/>
    <m/>
    <n v="0.14000000000000001"/>
    <d v="2023-10-06T00:00:00"/>
    <m/>
    <s v="N"/>
    <s v="Other"/>
    <x v="4"/>
    <s v="28S62360003"/>
    <n v="20000"/>
    <n v="0"/>
    <n v="0"/>
    <n v="0"/>
    <n v="20000"/>
    <n v="20000"/>
    <n v="0"/>
    <n v="0"/>
    <n v="0"/>
    <n v="20000"/>
    <m/>
  </r>
  <r>
    <n v="124317"/>
    <n v="3"/>
    <s v="Active"/>
    <d v="2016-07-25T00:00:00"/>
    <s v="Brandy Hopkins"/>
    <d v="2021-03-03T00:00:00"/>
    <s v="Shaun Armstrong"/>
    <s v="Giles"/>
    <s v="SR-7"/>
    <s v="SR"/>
    <m/>
    <s v="SR"/>
    <s v="(Columbia Hwy.), Bridge over Richland Creek, LM 28.59 (IA)"/>
    <m/>
    <s v="Bridge"/>
    <s v="Bridge Replacement"/>
    <m/>
    <x v="1"/>
    <x v="1"/>
    <m/>
    <n v="0.04"/>
    <d v="2024-12-06T00:00:00"/>
    <m/>
    <s v="N"/>
    <s v="Other"/>
    <x v="4"/>
    <s v="28SR0070039"/>
    <n v="15000"/>
    <n v="0"/>
    <n v="0"/>
    <n v="0"/>
    <n v="15000"/>
    <n v="15000"/>
    <n v="0"/>
    <n v="0"/>
    <n v="0"/>
    <n v="15000"/>
    <m/>
  </r>
  <r>
    <n v="124319"/>
    <n v="3"/>
    <s v="Active"/>
    <d v="2016-07-25T00:00:00"/>
    <s v="Brandy Hopkins"/>
    <d v="2021-05-13T00:00:00"/>
    <s v="Ronnie Porter"/>
    <s v="Giles"/>
    <s v="SR-11"/>
    <s v="SR"/>
    <m/>
    <s v="SR"/>
    <s v="(Lewisburg Highway) Bridge over Pigeon Roost Creek, LM 23.38 (IA)"/>
    <m/>
    <s v="Bridge"/>
    <s v="Bridge Replacement"/>
    <m/>
    <x v="1"/>
    <x v="1"/>
    <m/>
    <n v="2.5000000000000001E-2"/>
    <d v="2022-08-19T00:00:00"/>
    <m/>
    <s v="N"/>
    <s v="Other"/>
    <x v="4"/>
    <s v="28SR0110013"/>
    <n v="160000"/>
    <n v="53503"/>
    <n v="0"/>
    <n v="0"/>
    <n v="213503"/>
    <n v="210000"/>
    <n v="53503"/>
    <n v="0"/>
    <n v="0"/>
    <n v="263503"/>
    <s v="BR-STP-11(98) (28005-3217-94)"/>
  </r>
  <r>
    <n v="124324"/>
    <n v="1"/>
    <s v="Closed"/>
    <d v="2016-07-25T00:00:00"/>
    <s v="Cynthia (old) Allen"/>
    <d v="2021-03-03T00:00:00"/>
    <s v="Jamica Cook"/>
    <s v="Grainger"/>
    <s v="Cherry St"/>
    <m/>
    <s v="02540"/>
    <s v="L"/>
    <s v="Cherry St. Bridge over Branch (IA)"/>
    <m/>
    <s v="State Aid - BR Grant"/>
    <s v="Bridge Replacement"/>
    <m/>
    <x v="1"/>
    <x v="1"/>
    <m/>
    <n v="0.01"/>
    <m/>
    <m/>
    <s v="N"/>
    <s v="None"/>
    <x v="0"/>
    <s v="29025400001"/>
    <n v="0"/>
    <n v="0"/>
    <n v="21407.61"/>
    <n v="0"/>
    <n v="21407.61"/>
    <n v="0"/>
    <n v="0"/>
    <n v="358535.29"/>
    <n v="0"/>
    <n v="358535.29"/>
    <s v="State Funded (29SAB1-S3-006)"/>
  </r>
  <r>
    <n v="124327"/>
    <n v="1"/>
    <s v="Closed"/>
    <d v="2016-07-25T00:00:00"/>
    <s v="Cynthia (old) Allen"/>
    <d v="2020-08-04T00:00:00"/>
    <s v="John Phillips"/>
    <s v="Grainger"/>
    <s v="Bluff Road"/>
    <m/>
    <s v="0A365"/>
    <s v="L"/>
    <s v="Bluff Road (0A365), Bridge over Richland Creek, LM 0.93 in Rutledge (IA)"/>
    <m/>
    <s v="State Aid - BR Grant"/>
    <s v="Bridge Replacement"/>
    <m/>
    <x v="1"/>
    <x v="1"/>
    <m/>
    <n v="1E-3"/>
    <m/>
    <m/>
    <s v="N"/>
    <s v="None"/>
    <x v="0"/>
    <s v="290A3650001"/>
    <n v="-2684.83"/>
    <n v="0"/>
    <n v="339928.21"/>
    <n v="0"/>
    <n v="337243.38"/>
    <n v="22315.17"/>
    <n v="0"/>
    <n v="339928.21"/>
    <n v="0"/>
    <n v="362243.38"/>
    <s v="State Funded (29455-3508-04)"/>
  </r>
  <r>
    <n v="124336"/>
    <n v="1"/>
    <s v="Active"/>
    <d v="2016-07-25T00:00:00"/>
    <s v="Cynthia (old) Allen"/>
    <d v="2020-06-10T00:00:00"/>
    <s v="Brian Terrell"/>
    <s v="Greene"/>
    <s v="Blue Springs Pkwy"/>
    <m/>
    <s v="01346"/>
    <s v="L"/>
    <s v="Blue Springs Parkway, Bridge over Lick Creek, LM 0.39 (IA)"/>
    <m/>
    <s v="Bridge"/>
    <s v="Bridge Replacement"/>
    <m/>
    <x v="1"/>
    <x v="1"/>
    <m/>
    <n v="4.4999999999999998E-2"/>
    <m/>
    <m/>
    <s v="N"/>
    <s v="None"/>
    <x v="0"/>
    <s v="30013460001"/>
    <n v="184800"/>
    <n v="0"/>
    <n v="0"/>
    <n v="0"/>
    <n v="184800"/>
    <n v="199800"/>
    <n v="0"/>
    <n v="0"/>
    <n v="0"/>
    <n v="199800"/>
    <s v="State Funded (30455-3420-04)"/>
  </r>
  <r>
    <n v="124337"/>
    <n v="1"/>
    <s v="Closed"/>
    <d v="2016-07-25T00:00:00"/>
    <s v="Cynthia (old) Allen"/>
    <d v="2020-08-26T00:00:00"/>
    <s v="Jamica Cook"/>
    <s v="Greene"/>
    <s v="E. Church Street"/>
    <m/>
    <s v="03863"/>
    <s v="L"/>
    <s v="E. Church Street, Bridge over Branch, LM 1.72 in Greeneville (IA)"/>
    <m/>
    <s v="State Aid - BR Grant"/>
    <s v="Bridge Replacement"/>
    <m/>
    <x v="1"/>
    <x v="1"/>
    <m/>
    <n v="0.01"/>
    <d v="2022-06-17T00:00:00"/>
    <m/>
    <s v="N"/>
    <s v="Other"/>
    <x v="0"/>
    <s v="30L38630001"/>
    <n v="-9785.4699999999993"/>
    <n v="0"/>
    <n v="13490"/>
    <n v="0"/>
    <n v="3704.5300000000007"/>
    <n v="10214.530000000001"/>
    <n v="0"/>
    <n v="578911.43000000005"/>
    <n v="0"/>
    <n v="589125.96"/>
    <s v="State Funded (30SAB1-S3-004)"/>
  </r>
  <r>
    <n v="124341"/>
    <n v="3"/>
    <s v="Active"/>
    <d v="2016-07-25T00:00:00"/>
    <s v="Brandy Hopkins"/>
    <d v="2021-03-04T00:00:00"/>
    <s v="Brian Terrell"/>
    <s v="Hickman"/>
    <s v="Tottys Bend Rd"/>
    <m/>
    <s v="01846"/>
    <s v="L"/>
    <s v="Tottys Bend Road, Bridge over Duck River, LM 5.73 (IA)"/>
    <s v="Approximately 1400 feet of the eastern approach to the bridge will require the ditches to be cleaned out, repair or replace the underdrains,  and  resurface the roadway."/>
    <s v="Bridge"/>
    <s v="Bridge Rehabilitation"/>
    <m/>
    <x v="1"/>
    <x v="1"/>
    <m/>
    <n v="7.4999999999999997E-2"/>
    <m/>
    <m/>
    <s v="N"/>
    <s v="None"/>
    <x v="0"/>
    <s v="41018460003"/>
    <n v="127906.75"/>
    <n v="0"/>
    <n v="0"/>
    <n v="0"/>
    <n v="127906.75"/>
    <n v="147906.75"/>
    <n v="0"/>
    <n v="0"/>
    <n v="0"/>
    <n v="147906.75"/>
    <s v="State Funded (41HPB1-S3-004)"/>
  </r>
  <r>
    <n v="124343"/>
    <n v="1"/>
    <s v="Let"/>
    <d v="2016-07-25T00:00:00"/>
    <s v="Cynthia (old) Allen"/>
    <d v="2021-02-16T00:00:00"/>
    <s v="Brian Terrell"/>
    <s v="Greene"/>
    <s v="Links Mill Rd"/>
    <m/>
    <s v="0A759"/>
    <s v="L"/>
    <s v="Links Mill Rd. Bridge over Richland Creek (IA)"/>
    <m/>
    <s v="State Aid - BR Grant"/>
    <s v="Bridge Replacement"/>
    <m/>
    <x v="1"/>
    <x v="1"/>
    <m/>
    <n v="0.01"/>
    <m/>
    <m/>
    <s v="N"/>
    <s v="None"/>
    <x v="0"/>
    <s v="300A7590001"/>
    <n v="0"/>
    <n v="0"/>
    <n v="700878.49"/>
    <n v="0"/>
    <n v="700878.49"/>
    <n v="0"/>
    <n v="0"/>
    <n v="700878.49"/>
    <n v="0"/>
    <n v="700878.49"/>
    <s v="State Funded (30SAB1-S3-005)"/>
  </r>
  <r>
    <n v="124355"/>
    <n v="1"/>
    <s v="Let"/>
    <d v="2016-07-25T00:00:00"/>
    <s v="Cynthia (old) Allen"/>
    <d v="2021-04-19T00:00:00"/>
    <s v="Lisa Dunn"/>
    <s v="Hamblen"/>
    <s v="Brights Pk"/>
    <m/>
    <s v="0A314"/>
    <s v="L"/>
    <s v="Brights Pk. Bridge over Spring Creek (IA)"/>
    <m/>
    <s v="State Aid - BR Grant"/>
    <s v="Bridge Replacement"/>
    <m/>
    <x v="1"/>
    <x v="1"/>
    <m/>
    <n v="0.01"/>
    <m/>
    <m/>
    <s v="N"/>
    <s v="None"/>
    <x v="0"/>
    <s v="320A3140001"/>
    <n v="0"/>
    <n v="0"/>
    <n v="0"/>
    <n v="0"/>
    <n v="0"/>
    <n v="0"/>
    <n v="0"/>
    <n v="0"/>
    <n v="0"/>
    <n v="0"/>
    <s v="State Funded (32SAB1-S3-003)"/>
  </r>
  <r>
    <n v="124365"/>
    <n v="1"/>
    <s v="Active"/>
    <d v="2016-07-25T00:00:00"/>
    <s v="Cynthia (old) Allen"/>
    <d v="2021-05-13T00:00:00"/>
    <s v="Shaun Armstrong"/>
    <s v="Hawkins"/>
    <s v="Old Hwy 11 W"/>
    <m/>
    <s v="0A005"/>
    <s v="L"/>
    <s v="Old Hwy. 11 W. Bridge over Cloud Creek (IA)"/>
    <m/>
    <s v="State Aid - BR Grant"/>
    <s v="Bridge Replacement"/>
    <m/>
    <x v="1"/>
    <x v="1"/>
    <m/>
    <n v="0.02"/>
    <m/>
    <m/>
    <s v="N"/>
    <s v="None"/>
    <x v="0"/>
    <s v="37SR0010005"/>
    <n v="20000"/>
    <n v="0"/>
    <n v="0"/>
    <n v="0"/>
    <n v="20000"/>
    <n v="20000"/>
    <n v="0"/>
    <n v="0"/>
    <n v="0"/>
    <n v="20000"/>
    <s v="State Funded (37SAB1-S3-003)"/>
  </r>
  <r>
    <n v="124370"/>
    <n v="1"/>
    <s v="Active"/>
    <d v="2016-07-25T00:00:00"/>
    <s v="Cynthia (old) Allen"/>
    <d v="2021-05-13T00:00:00"/>
    <s v="Shaun Armstrong"/>
    <s v="Hawkins"/>
    <s v="Brown Rd"/>
    <m/>
    <s v="0A682"/>
    <s v="L"/>
    <s v="Brown Rd. Bridge over Beech Creek (IA)"/>
    <m/>
    <s v="State Aid - BR Grant"/>
    <s v="Bridge Replacement"/>
    <m/>
    <x v="1"/>
    <x v="1"/>
    <m/>
    <n v="0.01"/>
    <m/>
    <m/>
    <s v="N"/>
    <s v="None"/>
    <x v="0"/>
    <s v="370A6820001"/>
    <n v="20000"/>
    <n v="0"/>
    <n v="0"/>
    <n v="0"/>
    <n v="20000"/>
    <n v="20000"/>
    <n v="0"/>
    <n v="0"/>
    <n v="0"/>
    <n v="20000"/>
    <s v="State Funded (37SAB1-S3-004)"/>
  </r>
  <r>
    <n v="124374"/>
    <n v="1"/>
    <s v="Active"/>
    <d v="2016-07-25T00:00:00"/>
    <s v="Cynthia (old) Allen"/>
    <d v="2021-04-19T00:00:00"/>
    <s v="Shaun Armstrong"/>
    <s v="Hawkins"/>
    <s v="Walkers Church Rd"/>
    <m/>
    <s v="0A765"/>
    <s v="L"/>
    <s v="Walkers Church Rd. Bridge over Robertson Creek (IA)"/>
    <m/>
    <s v="State Aid - BR Grant"/>
    <s v="Bridge Replacement"/>
    <m/>
    <x v="1"/>
    <x v="1"/>
    <m/>
    <n v="5.0000000000000001E-3"/>
    <m/>
    <m/>
    <s v="N"/>
    <s v="None"/>
    <x v="0"/>
    <s v="370A7650001"/>
    <n v="20000"/>
    <n v="0"/>
    <n v="0"/>
    <n v="0"/>
    <n v="20000"/>
    <n v="20000"/>
    <n v="0"/>
    <n v="0"/>
    <n v="0"/>
    <n v="20000"/>
    <s v="State Funded (37SAB1-S3-002)"/>
  </r>
  <r>
    <n v="124377"/>
    <n v="1"/>
    <s v="Let"/>
    <d v="2016-07-25T00:00:00"/>
    <s v="Cynthia (old) Allen"/>
    <d v="2021-01-22T00:00:00"/>
    <s v="Maria Hunter"/>
    <s v="Hawkins"/>
    <s v="S. Armstrong Road"/>
    <m/>
    <s v="0A922"/>
    <s v="L"/>
    <s v="S. Armstrong Road, Bridge over Crockett Creek, LM 0.27 (IA)"/>
    <m/>
    <s v="Bridge"/>
    <s v="Bridge Replacement"/>
    <m/>
    <x v="1"/>
    <x v="1"/>
    <m/>
    <n v="0.01"/>
    <d v="2020-12-11T00:00:00"/>
    <m/>
    <s v="N"/>
    <s v="None"/>
    <x v="0"/>
    <s v="370A9220001"/>
    <n v="7367.89"/>
    <n v="0"/>
    <n v="1012386.65"/>
    <n v="0"/>
    <n v="1019754.54"/>
    <n v="176267.89"/>
    <n v="421733"/>
    <n v="1012386.65"/>
    <n v="0"/>
    <n v="1610387.54"/>
    <s v="State Funded (37455-3421-04)"/>
  </r>
  <r>
    <n v="124382"/>
    <n v="1"/>
    <s v="Active"/>
    <d v="2016-07-25T00:00:00"/>
    <s v="Cynthia (old) Allen"/>
    <d v="2021-01-25T00:00:00"/>
    <s v="Ethan Messimore"/>
    <s v="Hawkins"/>
    <s v="SR-346"/>
    <s v="SR"/>
    <m/>
    <s v="SR"/>
    <s v="(E. Main St.), Bridge over Surgoinsville Creek, LM 3.91 (IA)"/>
    <m/>
    <s v="Bridge"/>
    <s v="Bridge Replacement"/>
    <m/>
    <x v="1"/>
    <x v="1"/>
    <m/>
    <n v="0.01"/>
    <d v="2023-06-16T00:00:00"/>
    <m/>
    <s v="N"/>
    <s v="Other"/>
    <x v="4"/>
    <s v="37013620005"/>
    <n v="20000"/>
    <n v="0"/>
    <n v="0"/>
    <n v="0"/>
    <n v="20000"/>
    <n v="20000"/>
    <n v="0"/>
    <n v="0"/>
    <n v="0"/>
    <n v="20000"/>
    <m/>
  </r>
  <r>
    <n v="124383"/>
    <n v="1"/>
    <s v="Active"/>
    <d v="2016-07-25T00:00:00"/>
    <s v="Cynthia (old) Allen"/>
    <d v="2021-01-06T00:00:00"/>
    <s v="Mary McFarlin"/>
    <s v="Hawkins"/>
    <s v="SR-70"/>
    <s v="SR"/>
    <m/>
    <s v="SR"/>
    <s v="Bridge over Norfolk Southern Railroad, LM 6.19 (IA)"/>
    <s v="Bridge Replacement"/>
    <s v="Bridge"/>
    <s v="Bridge Replacement"/>
    <m/>
    <x v="1"/>
    <x v="1"/>
    <m/>
    <n v="0.03"/>
    <d v="2022-08-19T00:00:00"/>
    <m/>
    <s v="N"/>
    <s v="Other"/>
    <x v="4"/>
    <s v="37SR0700009"/>
    <n v="230000"/>
    <n v="1006000"/>
    <n v="0"/>
    <n v="0"/>
    <n v="1236000"/>
    <n v="280000"/>
    <n v="1006000"/>
    <n v="0"/>
    <n v="0"/>
    <n v="1286000"/>
    <s v="BR-STP-70(24) (37011-3237-94)"/>
  </r>
  <r>
    <n v="124387"/>
    <n v="1"/>
    <s v="Active"/>
    <d v="2016-07-25T00:00:00"/>
    <s v="Cynthia (old) Allen"/>
    <d v="2021-02-01T00:00:00"/>
    <s v="Sandra Lowry"/>
    <s v="Hawkins"/>
    <s v="SR-1"/>
    <s v="SR"/>
    <m/>
    <s v="SR"/>
    <s v="(W. Stone Dr.), Bridge over North Fork Holston River LM 41.30 (RL) (IA)"/>
    <s v="As noted by Mike Gilbert on 11-17-2020, there is an existing pair of bridges at this location (Bridge Nos. 37SR0010037 and 37SR0010038).  The bridges will be combined as one structure."/>
    <s v="Bridge"/>
    <s v="Bridge Replacement"/>
    <m/>
    <x v="1"/>
    <x v="1"/>
    <m/>
    <n v="0.12"/>
    <d v="2023-06-16T00:00:00"/>
    <m/>
    <s v="N"/>
    <s v="NHS"/>
    <x v="3"/>
    <s v="37SR0010037"/>
    <n v="25000"/>
    <n v="0"/>
    <n v="0"/>
    <n v="0"/>
    <n v="25000"/>
    <n v="25000"/>
    <n v="0"/>
    <n v="0"/>
    <n v="0"/>
    <n v="25000"/>
    <m/>
  </r>
  <r>
    <n v="124393"/>
    <n v="4"/>
    <s v="Let"/>
    <d v="2016-07-25T00:00:00"/>
    <s v="Chasity Bell"/>
    <d v="2021-03-24T00:00:00"/>
    <s v="Lisa Dunn"/>
    <s v="Gibson"/>
    <s v="Hicks St"/>
    <m/>
    <s v="0B009"/>
    <s v="L"/>
    <s v="Hicks St. Ext Bridge over Br Rutherford Fk Obion R (IA)"/>
    <m/>
    <s v="State Aid - BR Grant"/>
    <s v="Bridge Replacement"/>
    <m/>
    <x v="1"/>
    <x v="1"/>
    <m/>
    <n v="0.01"/>
    <m/>
    <m/>
    <s v="N"/>
    <s v="None"/>
    <x v="0"/>
    <s v="270B0090001"/>
    <n v="0"/>
    <n v="0"/>
    <n v="431552.84"/>
    <n v="0"/>
    <n v="431552.84"/>
    <n v="0"/>
    <n v="0"/>
    <n v="431552.84"/>
    <n v="0"/>
    <n v="431552.84"/>
    <s v="State Funded (27SAB1-S3-019)"/>
  </r>
  <r>
    <n v="124398"/>
    <n v="1"/>
    <s v="Closed"/>
    <d v="2016-07-25T00:00:00"/>
    <s v="Cynthia (old) Allen"/>
    <d v="2021-06-17T00:00:00"/>
    <s v="Jamica Cook"/>
    <s v="Jefferson"/>
    <s v="Zirkle Rd"/>
    <m/>
    <s v="02500"/>
    <s v="L"/>
    <s v="Zirkle Rd. Bridge over Koontz Creek (IA)"/>
    <m/>
    <s v="State Aid - BR Grant"/>
    <s v="Bridge Replacement"/>
    <m/>
    <x v="1"/>
    <x v="1"/>
    <m/>
    <n v="0.01"/>
    <m/>
    <m/>
    <s v="N"/>
    <s v="None"/>
    <x v="0"/>
    <s v="45025000001"/>
    <n v="0"/>
    <n v="0"/>
    <n v="718764.3"/>
    <n v="0"/>
    <n v="718764.3"/>
    <n v="0"/>
    <n v="0"/>
    <n v="668660.97"/>
    <n v="0"/>
    <n v="668660.97"/>
    <s v="State Funded (45SAB1-S3-003)"/>
  </r>
  <r>
    <n v="124399"/>
    <n v="3"/>
    <s v="Active"/>
    <d v="2016-07-25T00:00:00"/>
    <s v="Brandy Hopkins"/>
    <d v="2021-04-19T00:00:00"/>
    <s v="Shaun Armstrong"/>
    <s v="Hickman"/>
    <s v="SR-50"/>
    <s v="SR"/>
    <m/>
    <s v="SR"/>
    <s v="Bridge over Duck River, LM 30.55 (IA)"/>
    <m/>
    <s v="Bridge"/>
    <s v="Bridge Replacement"/>
    <m/>
    <x v="1"/>
    <x v="1"/>
    <m/>
    <n v="0.18"/>
    <d v="2026-02-06T00:00:00"/>
    <m/>
    <s v="N"/>
    <s v="Other"/>
    <x v="4"/>
    <s v="41SR0500031"/>
    <n v="20000"/>
    <n v="0"/>
    <n v="0"/>
    <n v="0"/>
    <n v="20000"/>
    <n v="20000"/>
    <n v="0"/>
    <n v="0"/>
    <n v="0"/>
    <n v="20000"/>
    <m/>
  </r>
  <r>
    <n v="124402"/>
    <n v="3"/>
    <s v="Active"/>
    <d v="2016-07-25T00:00:00"/>
    <s v="Brandy Hopkins"/>
    <d v="2021-04-19T00:00:00"/>
    <s v="Shaun Armstrong"/>
    <s v="Hickman"/>
    <s v="SR-50"/>
    <s v="SR"/>
    <m/>
    <s v="SR"/>
    <s v="(Minnie Pearl Memorial Hwy.), Bridge over Duck River, LM 17.18 (IA)"/>
    <m/>
    <s v="Bridge"/>
    <s v="Bridge Replacement"/>
    <m/>
    <x v="1"/>
    <x v="1"/>
    <m/>
    <n v="0.1"/>
    <d v="2025-02-07T00:00:00"/>
    <m/>
    <s v="N"/>
    <s v="Other"/>
    <x v="4"/>
    <s v="41SR0500013"/>
    <n v="20000"/>
    <n v="0"/>
    <n v="0"/>
    <n v="0"/>
    <n v="20000"/>
    <n v="20000"/>
    <n v="0"/>
    <n v="0"/>
    <n v="0"/>
    <n v="20000"/>
    <m/>
  </r>
  <r>
    <n v="124407"/>
    <n v="4"/>
    <s v="Let"/>
    <d v="2016-07-25T00:00:00"/>
    <s v="Chasity Bell"/>
    <d v="2021-04-07T00:00:00"/>
    <s v="Lisa Dunn"/>
    <s v="Hardeman"/>
    <s v="Old Hwy 64"/>
    <m/>
    <s v="02320"/>
    <s v="L"/>
    <s v="Old Hwy. 64 Bridge over Branch (IA)"/>
    <m/>
    <s v="State Aid - BR Grant"/>
    <s v="Bridge Replacement"/>
    <m/>
    <x v="1"/>
    <x v="1"/>
    <m/>
    <n v="0.01"/>
    <m/>
    <m/>
    <s v="N"/>
    <s v="None"/>
    <x v="0"/>
    <s v="35SR0150031"/>
    <n v="0"/>
    <n v="0"/>
    <n v="580344.94999999995"/>
    <n v="0"/>
    <n v="580344.94999999995"/>
    <n v="0"/>
    <n v="0"/>
    <n v="580344.94999999995"/>
    <n v="0"/>
    <n v="580344.94999999995"/>
    <s v="State Funded (35SAB1-S3-004)"/>
  </r>
  <r>
    <n v="124420"/>
    <n v="4"/>
    <s v="Active"/>
    <d v="2016-07-25T00:00:00"/>
    <s v="Chasity Bell"/>
    <d v="2020-11-18T00:00:00"/>
    <s v="Jennifer Johnson"/>
    <s v="Hardeman"/>
    <s v="SR-100"/>
    <s v="SR"/>
    <m/>
    <s v="SR"/>
    <s v="Bridge over Branch, LM 4.34 (IA)"/>
    <m/>
    <s v="Bridge"/>
    <s v="Bridge Replacement"/>
    <m/>
    <x v="1"/>
    <x v="1"/>
    <m/>
    <n v="4.4999999999999998E-2"/>
    <d v="2024-06-14T00:00:00"/>
    <m/>
    <s v="N"/>
    <s v="Other"/>
    <x v="4"/>
    <s v="35SR1000003"/>
    <n v="15000"/>
    <n v="0"/>
    <n v="0"/>
    <n v="0"/>
    <n v="15000"/>
    <n v="15000"/>
    <n v="0"/>
    <n v="0"/>
    <n v="0"/>
    <n v="15000"/>
    <m/>
  </r>
  <r>
    <n v="124428"/>
    <n v="1"/>
    <s v="Active"/>
    <d v="2016-07-26T00:00:00"/>
    <s v="Cynthia (old) Allen"/>
    <d v="2020-01-27T00:00:00"/>
    <s v="Mary McFarlin"/>
    <s v="Johnson"/>
    <s v="Slimp Branch Road"/>
    <m/>
    <s v="0A375"/>
    <s v="L"/>
    <s v="Slimp Branch Road, Bridge over Roan Creek, LM 0.34 (IA)"/>
    <m/>
    <s v="Bridge"/>
    <s v="Bridge Replacement"/>
    <m/>
    <x v="1"/>
    <x v="1"/>
    <m/>
    <n v="0.02"/>
    <d v="2022-06-17T00:00:00"/>
    <m/>
    <s v="N"/>
    <s v="None"/>
    <x v="0"/>
    <s v="460A3750001"/>
    <n v="68263.25"/>
    <n v="0"/>
    <n v="0"/>
    <n v="0"/>
    <n v="68263.25"/>
    <n v="177990.07"/>
    <n v="0"/>
    <n v="0"/>
    <n v="0"/>
    <n v="177990.07"/>
    <s v="State Funded (46455-3414-04)"/>
  </r>
  <r>
    <n v="124442"/>
    <n v="3"/>
    <s v="Active"/>
    <d v="2016-07-26T00:00:00"/>
    <s v="Brandy Hopkins"/>
    <d v="2021-05-06T00:00:00"/>
    <s v="Mary McFarlin"/>
    <s v="Humphreys"/>
    <s v="Tatum Lane"/>
    <m/>
    <s v="0A276"/>
    <s v="L"/>
    <s v="Tatum Lane, Bridge over Blue Creek, LM 0.09 (IA)"/>
    <s v="The proposed structure will be a two span pre-stressed concrete structure, with a proposed alignment shift of twenty-one feet to the east.  Project will also include utility relocation."/>
    <s v="Bridge"/>
    <s v="Bridge Replacement"/>
    <m/>
    <x v="1"/>
    <x v="1"/>
    <m/>
    <n v="2.5000000000000001E-2"/>
    <d v="2022-12-09T00:00:00"/>
    <m/>
    <s v="N"/>
    <s v="None"/>
    <x v="0"/>
    <s v="430A2760001"/>
    <n v="0"/>
    <n v="38670"/>
    <n v="0"/>
    <n v="0"/>
    <n v="38670"/>
    <n v="187550"/>
    <n v="38670"/>
    <n v="0"/>
    <n v="0"/>
    <n v="226220"/>
    <s v="State Funded (43455-3432-04)"/>
  </r>
  <r>
    <n v="124448"/>
    <n v="3"/>
    <s v="Active"/>
    <d v="2016-07-26T00:00:00"/>
    <s v="Brandy Hopkins"/>
    <d v="2021-02-04T00:00:00"/>
    <s v="Brian Terrell"/>
    <s v="Humphreys"/>
    <s v="Cedar Grove Rd"/>
    <m/>
    <s v="0A341"/>
    <s v="L"/>
    <s v="Cedar Grove Road (0A341), Bridge over Hurricane Creek, LM 0.49 (IA)"/>
    <s v="The proposed bridge is to be a three-hundred (300) feet long, three (3) span concrete beam bridge with an out-to-out width of twenty-five (25) feet three (3) inches. The proposed grade of the bridge will be  approximately one (1) foot higher than the existing structure and the exiting centerline will be  maintained"/>
    <s v="Bridge"/>
    <s v="Bridge Replacement"/>
    <m/>
    <x v="1"/>
    <x v="1"/>
    <m/>
    <n v="0.06"/>
    <d v="2024-02-02T00:00:00"/>
    <m/>
    <s v="N"/>
    <s v="None"/>
    <x v="0"/>
    <s v="430A3410001"/>
    <n v="206400"/>
    <n v="0"/>
    <n v="0"/>
    <n v="0"/>
    <n v="206400"/>
    <n v="221400"/>
    <n v="0"/>
    <n v="0"/>
    <n v="0"/>
    <n v="221400"/>
    <s v="State Funded (43455-3435-04)"/>
  </r>
  <r>
    <n v="124452"/>
    <n v="3"/>
    <s v="Active"/>
    <d v="2016-07-26T00:00:00"/>
    <s v="Brandy Hopkins"/>
    <d v="2020-05-14T00:00:00"/>
    <s v="Brandy Hopkins"/>
    <s v="Humphreys"/>
    <s v="I-40"/>
    <s v="I"/>
    <m/>
    <s v="IM"/>
    <s v="Bridges over Squeeze Bottom Lane, LM 6.02 and Buffalo River, LM 6.26"/>
    <m/>
    <s v="Bridge"/>
    <s v="Bridge Replacement"/>
    <m/>
    <x v="1"/>
    <x v="1"/>
    <m/>
    <s v=""/>
    <m/>
    <m/>
    <s v="N"/>
    <s v="Int"/>
    <x v="1"/>
    <s v="43I00400009, 43I00400010, 43I00400011, 43I00400012"/>
    <n v="431000"/>
    <n v="0"/>
    <n v="0"/>
    <n v="0"/>
    <n v="431000"/>
    <n v="1471000"/>
    <n v="0"/>
    <n v="0"/>
    <n v="0"/>
    <n v="1471000"/>
    <m/>
  </r>
  <r>
    <n v="124452.01"/>
    <n v="3"/>
    <s v="Let"/>
    <d v="2020-10-08T00:00:00"/>
    <s v="Lee Cothron"/>
    <d v="2021-03-24T00:00:00"/>
    <s v="Brian Terrell"/>
    <s v="Humphreys"/>
    <s v="I-40"/>
    <s v="I"/>
    <m/>
    <s v="IM"/>
    <s v="Bridges over Buffalo River, LM 6.26"/>
    <s v="Perform Bridge Repairs necessary prior to Bridge Replacement"/>
    <s v="Maint - BR Repair"/>
    <s v="Bridge Repair"/>
    <m/>
    <x v="1"/>
    <x v="3"/>
    <m/>
    <n v="0"/>
    <d v="2020-12-11T00:00:00"/>
    <m/>
    <s v="N"/>
    <s v="Int"/>
    <x v="1"/>
    <s v="43I00400011, 43I00400012"/>
    <n v="0"/>
    <n v="0"/>
    <n v="1544953"/>
    <n v="0"/>
    <n v="1544953"/>
    <n v="0"/>
    <n v="0"/>
    <n v="1544953"/>
    <n v="0"/>
    <n v="1544953"/>
    <s v="State Funded (43001-4160-04)"/>
  </r>
  <r>
    <n v="124456"/>
    <n v="3"/>
    <s v="Active"/>
    <d v="2016-07-26T00:00:00"/>
    <s v="Brandy Hopkins"/>
    <d v="2021-06-03T00:00:00"/>
    <s v="Daniel Rose"/>
    <s v="Humphreys"/>
    <s v="SR-13"/>
    <s v="SR"/>
    <m/>
    <s v="SR"/>
    <s v="(North Church Street) Bridge over Trace Creek, LM 19.35 in Waverly (IA)"/>
    <m/>
    <s v="Bridge"/>
    <s v="Bridge Replacement"/>
    <m/>
    <x v="1"/>
    <x v="1"/>
    <m/>
    <n v="0.13"/>
    <d v="2022-08-19T00:00:00"/>
    <m/>
    <s v="N"/>
    <s v="Other"/>
    <x v="4"/>
    <s v="43SR0130025"/>
    <n v="400000"/>
    <n v="0"/>
    <n v="0"/>
    <n v="0"/>
    <n v="400000"/>
    <n v="480000"/>
    <n v="374370"/>
    <n v="0"/>
    <n v="0"/>
    <n v="854370"/>
    <s v="BR-STP-13(76) (43005-3245-94)"/>
  </r>
  <r>
    <n v="124460"/>
    <n v="3"/>
    <s v="Active"/>
    <d v="2016-07-26T00:00:00"/>
    <s v="Brandy Hopkins"/>
    <d v="2021-05-12T00:00:00"/>
    <s v="Ronnie Porter"/>
    <s v="Lawrence"/>
    <s v="Busby Rd"/>
    <m/>
    <s v="01426"/>
    <s v="L"/>
    <s v="Busby Road, Bridge over Shoal Creek, LM 6.24 (IA)"/>
    <m/>
    <s v="Bridge"/>
    <s v="Bridge Replacement"/>
    <m/>
    <x v="1"/>
    <x v="1"/>
    <m/>
    <n v="4.4999999999999998E-2"/>
    <d v="2022-08-19T00:00:00"/>
    <m/>
    <s v="N"/>
    <s v="None"/>
    <x v="0"/>
    <s v="50018090001"/>
    <n v="207545.79"/>
    <n v="29836.03"/>
    <n v="0"/>
    <n v="0"/>
    <n v="237381.82"/>
    <n v="318425.78999999998"/>
    <n v="29836.03"/>
    <n v="0"/>
    <n v="0"/>
    <n v="348261.82"/>
    <s v="State Funded (50455-3428-04)"/>
  </r>
  <r>
    <n v="124462"/>
    <n v="3"/>
    <s v="Active"/>
    <d v="2016-07-26T00:00:00"/>
    <s v="Brandy Hopkins"/>
    <d v="2020-06-23T00:00:00"/>
    <s v="Lee Cothron"/>
    <s v="Lawrence"/>
    <s v="Pleasant Valley Road"/>
    <m/>
    <s v="0A197"/>
    <s v="L"/>
    <s v="Pleasant Valley Road, Bridge over Dry Weakley Creek, LM 1.07 (IA)"/>
    <m/>
    <s v="Bridge"/>
    <s v="Bridge Replacement"/>
    <m/>
    <x v="1"/>
    <x v="1"/>
    <m/>
    <n v="0.01"/>
    <d v="2023-05-12T00:00:00"/>
    <m/>
    <s v="N"/>
    <s v="None"/>
    <x v="0"/>
    <s v="500A1970001"/>
    <n v="35800.58"/>
    <n v="0"/>
    <n v="0"/>
    <n v="0"/>
    <n v="35800.58"/>
    <n v="80800.58"/>
    <n v="0"/>
    <n v="0"/>
    <n v="0"/>
    <n v="80800.58"/>
    <s v="State Funded (50455-3429-04)"/>
  </r>
  <r>
    <n v="124476"/>
    <n v="1"/>
    <s v="Active"/>
    <d v="2016-07-26T00:00:00"/>
    <s v="Cynthia (old) Allen"/>
    <d v="2021-05-07T00:00:00"/>
    <s v="Sarah Sutton"/>
    <s v="Loudon"/>
    <s v="Elm St"/>
    <m/>
    <s v="0A808"/>
    <s v="L"/>
    <s v="Elm Street (0A808), Bridge over Bacon Creek, LM 0.17 (IA)"/>
    <s v="The proposed bridge is to be a two span Reinforced Concrete Box bridge with an out-to-out width of 27 feet and 6 inches.  The project will extend approximately 80 feet on either end of the structure in order to realign the roadway and to taper the paved shoulders back into the existing roadway and tie into the existing vertical grade."/>
    <s v="Bridge"/>
    <s v="Bridge Replacement"/>
    <m/>
    <x v="1"/>
    <x v="1"/>
    <m/>
    <n v="0.01"/>
    <d v="2023-12-08T00:00:00"/>
    <m/>
    <s v="N"/>
    <s v="None"/>
    <x v="0"/>
    <s v="530A5940001"/>
    <n v="41657"/>
    <n v="0"/>
    <n v="0"/>
    <n v="0"/>
    <n v="41657"/>
    <n v="56657"/>
    <n v="0"/>
    <n v="0"/>
    <n v="0"/>
    <n v="56657"/>
    <s v="State Funded (53455-3513-04)"/>
  </r>
  <r>
    <n v="124484"/>
    <n v="1"/>
    <s v="Closed"/>
    <d v="2016-07-26T00:00:00"/>
    <s v="Cynthia (old) Allen"/>
    <d v="2021-06-17T00:00:00"/>
    <s v="Jamica Cook"/>
    <s v="Monroe"/>
    <s v="Povo Road"/>
    <m/>
    <s v="02344"/>
    <s v="L"/>
    <s v="Povo Rd. Bridge over North Fork Notchy Creek (IA)"/>
    <m/>
    <s v="State Aid - BR Grant"/>
    <s v="Bridge Replacement"/>
    <m/>
    <x v="1"/>
    <x v="1"/>
    <m/>
    <n v="0.01"/>
    <m/>
    <m/>
    <s v="N"/>
    <s v="None"/>
    <x v="0"/>
    <s v="62023440007"/>
    <n v="0"/>
    <n v="0"/>
    <n v="347516.32"/>
    <n v="0"/>
    <n v="347516.32"/>
    <n v="0"/>
    <n v="0"/>
    <n v="347516.32"/>
    <n v="0"/>
    <n v="347516.32"/>
    <s v="State Funded (62SAB1-S3-005)"/>
  </r>
  <r>
    <n v="124487"/>
    <n v="4"/>
    <s v="Let"/>
    <d v="2016-07-26T00:00:00"/>
    <s v="Chasity Bell"/>
    <d v="2021-02-16T00:00:00"/>
    <s v="Lisa Dunn"/>
    <s v="Haywood"/>
    <s v="Nunn Rd"/>
    <m/>
    <s v="01482"/>
    <s v="L"/>
    <s v="Nunn Rd. Bridge over District Branch (IA)"/>
    <m/>
    <s v="State Aid - BR Grant"/>
    <s v="Bridge Replacement"/>
    <m/>
    <x v="1"/>
    <x v="1"/>
    <m/>
    <n v="0.01"/>
    <m/>
    <m/>
    <s v="N"/>
    <s v="None"/>
    <x v="0"/>
    <s v="38014820001"/>
    <n v="0"/>
    <n v="0"/>
    <n v="457052.31"/>
    <n v="0"/>
    <n v="457052.31"/>
    <n v="0"/>
    <n v="0"/>
    <n v="457052.31"/>
    <n v="0"/>
    <n v="457052.31"/>
    <s v="State Funded (38SAB1-S3-015)"/>
  </r>
  <r>
    <n v="124488"/>
    <n v="4"/>
    <s v="Closed"/>
    <d v="2016-07-26T00:00:00"/>
    <s v="Chasity Bell"/>
    <d v="2021-06-08T00:00:00"/>
    <s v="Jamica Cook"/>
    <s v="Haywood"/>
    <s v="Toulon Rd"/>
    <m/>
    <s v="0A035"/>
    <s v="L"/>
    <s v="Toulon Rd. Bridge over Branch (IA)"/>
    <m/>
    <s v="State Aid - BR Grant"/>
    <s v="Bridge Replacement"/>
    <m/>
    <x v="1"/>
    <x v="1"/>
    <m/>
    <n v="0.01"/>
    <m/>
    <m/>
    <s v="N"/>
    <s v="None"/>
    <x v="0"/>
    <s v="380A0350001"/>
    <n v="0"/>
    <n v="0"/>
    <n v="333748.51"/>
    <n v="0"/>
    <n v="333748.51"/>
    <n v="0"/>
    <n v="0"/>
    <n v="333748.51"/>
    <n v="0"/>
    <n v="333748.51"/>
    <s v="State Funded (38SAB1-S3-012)"/>
  </r>
  <r>
    <n v="124492"/>
    <n v="4"/>
    <s v="Let"/>
    <d v="2016-07-26T00:00:00"/>
    <s v="Chasity Bell"/>
    <d v="2021-04-12T00:00:00"/>
    <s v="Lisa Dunn"/>
    <s v="Haywood"/>
    <s v="Gillispie Rd"/>
    <m/>
    <s v="0A076"/>
    <s v="L"/>
    <s v="Gillispie Rd. Bridge over Branch (IA)"/>
    <m/>
    <s v="State Aid - BR Grant"/>
    <s v="Bridge Replacement"/>
    <m/>
    <x v="1"/>
    <x v="1"/>
    <m/>
    <n v="0.01"/>
    <m/>
    <m/>
    <s v="N"/>
    <s v="None"/>
    <x v="0"/>
    <s v="380A0760001"/>
    <n v="0"/>
    <n v="0"/>
    <n v="404855.67"/>
    <n v="0"/>
    <n v="404855.67"/>
    <n v="0"/>
    <n v="0"/>
    <n v="404855.67"/>
    <n v="0"/>
    <n v="404855.67"/>
    <s v="State Funded (38SAB1-S3-014)"/>
  </r>
  <r>
    <n v="124493"/>
    <n v="3"/>
    <s v="Active"/>
    <d v="2016-07-26T00:00:00"/>
    <s v="Brandy Hopkins"/>
    <d v="2020-08-03T00:00:00"/>
    <s v="Aso Hawrami"/>
    <s v="Lincoln"/>
    <s v="Kidd Lane"/>
    <m/>
    <s v="0A405"/>
    <s v="L"/>
    <s v="Kidd Lane, Bridge over Elk River, LM 2.00 (IA)"/>
    <m/>
    <s v="Bridge"/>
    <s v="Bridge Replacement"/>
    <m/>
    <x v="1"/>
    <x v="1"/>
    <m/>
    <n v="6.5000000000000002E-2"/>
    <d v="2022-12-09T00:00:00"/>
    <m/>
    <s v="N"/>
    <s v="None"/>
    <x v="0"/>
    <s v="52056810001"/>
    <n v="498135"/>
    <n v="0"/>
    <n v="0"/>
    <n v="0"/>
    <n v="498135"/>
    <n v="881135"/>
    <n v="0"/>
    <n v="0"/>
    <n v="0"/>
    <n v="881135"/>
    <s v="State Funded (52455-3439-04)"/>
  </r>
  <r>
    <n v="124494"/>
    <n v="1"/>
    <s v="Let"/>
    <d v="2016-07-26T00:00:00"/>
    <s v="Cynthia (old) Allen"/>
    <d v="2021-06-04T00:00:00"/>
    <s v="Lisa Dunn"/>
    <s v="Morgan"/>
    <s v="Camp Austin"/>
    <m/>
    <s v="02378"/>
    <s v="L"/>
    <s v="2378-08.61  Camp Austin Rd. Bridge over Hall branch (IA)"/>
    <m/>
    <s v="State Aid - BR Grant"/>
    <s v="Bridge Replacement"/>
    <m/>
    <x v="1"/>
    <x v="1"/>
    <m/>
    <n v="0.01"/>
    <m/>
    <m/>
    <s v="N"/>
    <s v="None"/>
    <x v="0"/>
    <s v="65023780007"/>
    <n v="0"/>
    <n v="0"/>
    <n v="337076.16"/>
    <n v="0"/>
    <n v="337076.16"/>
    <n v="0"/>
    <n v="0"/>
    <n v="337076.16"/>
    <n v="0"/>
    <n v="337076.16"/>
    <s v="State Funded (65SAB1-S3-005)"/>
  </r>
  <r>
    <n v="124500"/>
    <n v="4"/>
    <s v="Closed"/>
    <d v="2016-07-26T00:00:00"/>
    <s v="Chasity Bell"/>
    <d v="2021-06-11T00:00:00"/>
    <s v="Jamica Cook"/>
    <s v="Haywood"/>
    <s v="Estanaula Rd"/>
    <m/>
    <s v="0A152"/>
    <s v="L"/>
    <s v="Estanaula Rd. Bridge over Branch (IA)"/>
    <m/>
    <s v="State Aid - BR Grant"/>
    <s v="Bridge Replacement"/>
    <m/>
    <x v="1"/>
    <x v="1"/>
    <m/>
    <n v="0.01"/>
    <m/>
    <m/>
    <s v="N"/>
    <s v="None"/>
    <x v="0"/>
    <s v="380A1520001"/>
    <n v="0"/>
    <n v="0"/>
    <n v="216701.77"/>
    <n v="0"/>
    <n v="216701.77"/>
    <n v="0"/>
    <n v="0"/>
    <n v="201490.56"/>
    <n v="0"/>
    <n v="201490.56"/>
    <s v="State Funded (38SAB1-S3-013)"/>
  </r>
  <r>
    <n v="124501"/>
    <n v="1"/>
    <s v="Active"/>
    <d v="2016-07-26T00:00:00"/>
    <s v="Cynthia (old) Allen"/>
    <d v="2021-03-30T00:00:00"/>
    <s v="Ronnie Porter"/>
    <s v="Morgan"/>
    <s v="Macedonia Road"/>
    <m/>
    <s v="0A253"/>
    <s v="L"/>
    <s v="Macedonia Road, Bridge over Emory River (IA)"/>
    <m/>
    <s v="Bridge"/>
    <s v="Bridge Replacement"/>
    <m/>
    <x v="1"/>
    <x v="1"/>
    <m/>
    <n v="0.01"/>
    <d v="2022-02-11T00:00:00"/>
    <m/>
    <s v="N"/>
    <s v="None"/>
    <x v="0"/>
    <s v="650A2530009"/>
    <n v="51014.17"/>
    <n v="15000"/>
    <n v="0"/>
    <n v="0"/>
    <n v="66014.17"/>
    <n v="202593.83"/>
    <n v="15000"/>
    <n v="0"/>
    <n v="0"/>
    <n v="217593.83"/>
    <s v="State Funded (65455-3623-04)"/>
  </r>
  <r>
    <n v="124507"/>
    <n v="1"/>
    <s v="Active"/>
    <d v="2016-07-26T00:00:00"/>
    <s v="Cynthia (old) Allen"/>
    <d v="2020-09-16T00:00:00"/>
    <s v="Brian Terrell"/>
    <s v="Morgan"/>
    <s v="WMA"/>
    <m/>
    <s v="0A409"/>
    <s v="L"/>
    <s v="WMA Road, Bridge over Island Creek, LM 10.271 (IA)"/>
    <m/>
    <s v="Bridge"/>
    <s v="Bridge Replacement"/>
    <m/>
    <x v="1"/>
    <x v="1"/>
    <m/>
    <n v="2.1000000000000001E-2"/>
    <d v="2022-02-11T00:00:00"/>
    <m/>
    <s v="N"/>
    <s v="None"/>
    <x v="0"/>
    <s v="650A4090005"/>
    <n v="30017.03"/>
    <n v="10343"/>
    <n v="0"/>
    <n v="0"/>
    <n v="40360.03"/>
    <n v="187807.35999999999"/>
    <n v="10343"/>
    <n v="0"/>
    <n v="0"/>
    <n v="198150.36"/>
    <s v="State Funded (65455-3624-04)"/>
  </r>
  <r>
    <n v="124509"/>
    <n v="3"/>
    <s v="Active"/>
    <d v="2016-07-26T00:00:00"/>
    <s v="Brandy Hopkins"/>
    <d v="2020-08-11T00:00:00"/>
    <s v="Mary McFarlin"/>
    <s v="Marshall"/>
    <s v="SR-11"/>
    <s v="SR"/>
    <m/>
    <s v="SR"/>
    <s v="(Nashville Highway) Bridge over Rock Creek, LM 13.18 in Lewisburg (IA)"/>
    <m/>
    <s v="Bridge"/>
    <s v="Bridge Replacement"/>
    <m/>
    <x v="1"/>
    <x v="1"/>
    <m/>
    <n v="0.05"/>
    <d v="2022-02-11T00:00:00"/>
    <m/>
    <s v="N"/>
    <s v="Other"/>
    <x v="4"/>
    <s v="59SR0110019"/>
    <n v="25000"/>
    <n v="210953"/>
    <n v="0"/>
    <n v="0"/>
    <n v="235953"/>
    <n v="325000"/>
    <n v="210953"/>
    <n v="0"/>
    <n v="0"/>
    <n v="535953"/>
    <s v="BR-STP-11(99) (59003-3226-94)"/>
  </r>
  <r>
    <n v="124514"/>
    <n v="1"/>
    <s v="Active"/>
    <d v="2016-07-26T00:00:00"/>
    <s v="Cynthia (old) Allen"/>
    <d v="2020-06-19T00:00:00"/>
    <s v="Mary McFarlin"/>
    <s v="Morgan"/>
    <s v="SR-116"/>
    <s v="SR"/>
    <m/>
    <s v="SR"/>
    <s v="(Petros Hwy.), Bridge over Stockstill Creek, LM 2.60 (IA)"/>
    <s v="Bridge Replacement"/>
    <s v="Bridge"/>
    <s v="Bridge Replacement"/>
    <m/>
    <x v="1"/>
    <x v="1"/>
    <m/>
    <n v="0.01"/>
    <d v="2021-12-10T00:00:00"/>
    <m/>
    <s v="N"/>
    <s v="Other"/>
    <x v="4"/>
    <s v="65SR1160005"/>
    <n v="0"/>
    <n v="213000"/>
    <n v="0"/>
    <n v="0"/>
    <n v="213000"/>
    <n v="166000"/>
    <n v="213000"/>
    <n v="0"/>
    <n v="0"/>
    <n v="379000"/>
    <s v="BR-STP-116(24) (65006-3220-94)"/>
  </r>
  <r>
    <n v="124515"/>
    <n v="1"/>
    <s v="Active"/>
    <d v="2016-07-26T00:00:00"/>
    <s v="Cynthia (old) Allen"/>
    <d v="2021-04-05T00:00:00"/>
    <s v="Amy Rauch"/>
    <s v="Morgan"/>
    <s v="SR-298"/>
    <s v="SR"/>
    <m/>
    <s v="SR"/>
    <s v="(Genesis Road), Bridge over Clear Creek, LM 6.05 (IA)"/>
    <m/>
    <s v="Bridge"/>
    <s v="Bridge Replacement"/>
    <m/>
    <x v="1"/>
    <x v="1"/>
    <m/>
    <n v="7.0000000000000007E-2"/>
    <d v="2024-05-21T00:00:00"/>
    <m/>
    <s v="N"/>
    <s v="Other"/>
    <x v="4"/>
    <s v="65S42520001"/>
    <n v="20000"/>
    <n v="0"/>
    <n v="0"/>
    <n v="0"/>
    <n v="20000"/>
    <n v="20000"/>
    <n v="0"/>
    <n v="0"/>
    <n v="0"/>
    <n v="20000"/>
    <m/>
  </r>
  <r>
    <n v="124518"/>
    <n v="1"/>
    <s v="Active"/>
    <d v="2016-07-26T00:00:00"/>
    <s v="Cynthia (old) Allen"/>
    <d v="2021-04-26T00:00:00"/>
    <s v="Lee Cothron"/>
    <s v="Roane"/>
    <s v="Pansy Hill Drive"/>
    <m/>
    <s v="01226"/>
    <s v="L"/>
    <s v="Pansy Hill Drive, Bridge over Emory River, LM 0.28 in Harriman (IA)"/>
    <m/>
    <s v="Bridge"/>
    <s v="Bridge Rehabilitation"/>
    <m/>
    <x v="1"/>
    <x v="1"/>
    <m/>
    <n v="0.15"/>
    <m/>
    <m/>
    <s v="N"/>
    <s v="Other"/>
    <x v="0"/>
    <s v="73S24010001"/>
    <n v="58675.12"/>
    <n v="0"/>
    <n v="0"/>
    <n v="0"/>
    <n v="58675.12"/>
    <n v="108675.12"/>
    <n v="0"/>
    <n v="0"/>
    <n v="0"/>
    <n v="108675.12"/>
    <s v="State Funded (73455-3512-04)"/>
  </r>
  <r>
    <n v="124519"/>
    <n v="1"/>
    <s v="Active"/>
    <d v="2016-07-26T00:00:00"/>
    <s v="Cynthia (old) Allen"/>
    <d v="2021-02-02T00:00:00"/>
    <s v="Mary McFarlin"/>
    <s v="Roane"/>
    <s v="Caney Creek Road"/>
    <m/>
    <s v="01425"/>
    <s v="L"/>
    <s v="Caney Creek Road, Bridge over Caney Creek, LM 3.94 (IA)"/>
    <m/>
    <s v="Bridge"/>
    <s v="Bridge Replacement"/>
    <m/>
    <x v="1"/>
    <x v="1"/>
    <m/>
    <n v="7.0000000000000007E-2"/>
    <d v="2022-05-13T00:00:00"/>
    <m/>
    <s v="N"/>
    <s v="None, Other"/>
    <x v="0"/>
    <s v="73014250001"/>
    <n v="11159.57"/>
    <n v="316527.08"/>
    <n v="0"/>
    <n v="0"/>
    <n v="327686.65000000002"/>
    <n v="251159.57"/>
    <n v="316527.08"/>
    <n v="0"/>
    <n v="0"/>
    <n v="567686.65"/>
    <s v="State Funded (73455-3411-04)"/>
  </r>
  <r>
    <n v="124520"/>
    <n v="1"/>
    <s v="Active"/>
    <d v="2016-07-26T00:00:00"/>
    <s v="Cynthia (old) Allen"/>
    <d v="2021-05-06T00:00:00"/>
    <s v="Lee Cothron"/>
    <s v="Roane"/>
    <m/>
    <m/>
    <s v="02374"/>
    <s v="L"/>
    <s v="Poplar Creek Road, Bridge over Poplar Creek, LM 9.24 (IA)"/>
    <m/>
    <s v="Bridge"/>
    <s v="Bridge Replacement"/>
    <m/>
    <x v="1"/>
    <x v="1"/>
    <m/>
    <n v="3.5000000000000003E-2"/>
    <m/>
    <m/>
    <s v="N"/>
    <s v="None"/>
    <x v="0"/>
    <s v="73023740001"/>
    <n v="400400"/>
    <n v="0"/>
    <n v="0"/>
    <n v="0"/>
    <n v="400400"/>
    <n v="415400"/>
    <n v="0"/>
    <n v="0"/>
    <n v="0"/>
    <n v="415400"/>
    <s v="State Funded (73455-3413-04)"/>
  </r>
  <r>
    <n v="124522"/>
    <n v="1"/>
    <s v="Active"/>
    <d v="2016-07-26T00:00:00"/>
    <s v="Cynthia (old) Allen"/>
    <d v="2021-04-12T00:00:00"/>
    <s v="David Duncan"/>
    <s v="Roane"/>
    <m/>
    <m/>
    <s v="0B076"/>
    <s v="L"/>
    <s v="Main St. Bridge over Indian Creek (IA)"/>
    <m/>
    <s v="Bridge"/>
    <s v="Bridge Replacement"/>
    <m/>
    <x v="1"/>
    <x v="1"/>
    <m/>
    <n v="0.03"/>
    <m/>
    <m/>
    <s v="N"/>
    <s v="None"/>
    <x v="0"/>
    <s v="73SR0610015"/>
    <n v="20000"/>
    <n v="0"/>
    <n v="0"/>
    <n v="0"/>
    <n v="20000"/>
    <n v="20000"/>
    <n v="0"/>
    <n v="0"/>
    <n v="0"/>
    <n v="20000"/>
    <m/>
  </r>
  <r>
    <n v="124523"/>
    <n v="1"/>
    <s v="Active"/>
    <d v="2016-07-26T00:00:00"/>
    <s v="Cynthia (old) Allen"/>
    <d v="2021-04-05T00:00:00"/>
    <s v="Amy Rauch"/>
    <s v="Roane"/>
    <s v="I-40"/>
    <s v="I"/>
    <m/>
    <s v="IM"/>
    <s v="Bridge over Clinch River and NFA A774, LM 11.15 (IA)"/>
    <m/>
    <s v="Bridge"/>
    <s v="Bridge Replacement"/>
    <m/>
    <x v="1"/>
    <x v="1"/>
    <m/>
    <n v="0.27500000000000002"/>
    <d v="2024-05-10T00:00:00"/>
    <m/>
    <s v="N"/>
    <s v="Int"/>
    <x v="1"/>
    <s v="73I00400013"/>
    <n v="25000"/>
    <n v="0"/>
    <n v="0"/>
    <n v="0"/>
    <n v="25000"/>
    <n v="25000"/>
    <n v="0"/>
    <n v="0"/>
    <n v="0"/>
    <n v="25000"/>
    <m/>
  </r>
  <r>
    <n v="124525"/>
    <n v="1"/>
    <s v="Active"/>
    <d v="2016-07-26T00:00:00"/>
    <s v="Cynthia (old) Allen"/>
    <d v="2020-03-02T00:00:00"/>
    <s v="David Duncan"/>
    <s v="Roane"/>
    <s v="SR-29"/>
    <s v="SR"/>
    <m/>
    <s v="SR"/>
    <s v="(South Roane Street), Bridge over Emory River, LM 7.48 (IA)"/>
    <m/>
    <s v="Bridge"/>
    <s v="Bridge Replacement"/>
    <m/>
    <x v="1"/>
    <x v="1"/>
    <m/>
    <n v="0.20499999999999999"/>
    <d v="2024-02-27T00:00:00"/>
    <m/>
    <s v="N"/>
    <s v="NHS"/>
    <x v="3"/>
    <s v="73SR0290003"/>
    <n v="575000"/>
    <n v="0"/>
    <n v="0"/>
    <n v="0"/>
    <n v="575000"/>
    <n v="585000"/>
    <n v="0"/>
    <n v="0"/>
    <n v="0"/>
    <n v="585000"/>
    <s v="BR-NH-29(114) (73008-3244-94)"/>
  </r>
  <r>
    <n v="124526"/>
    <n v="1"/>
    <s v="Active"/>
    <d v="2016-07-26T00:00:00"/>
    <s v="Cynthia (old) Allen"/>
    <d v="2020-09-25T00:00:00"/>
    <s v="Bobby Johnson"/>
    <s v="Roane"/>
    <s v="SR-29"/>
    <s v="SR"/>
    <m/>
    <s v="SR"/>
    <s v="Bridge over SR-29/SR-61, LM 12.10 (IA)"/>
    <m/>
    <s v="Bridge"/>
    <s v="Bridge Replacement"/>
    <m/>
    <x v="1"/>
    <x v="1"/>
    <m/>
    <n v="0.04"/>
    <d v="2022-06-17T00:00:00"/>
    <m/>
    <s v="N"/>
    <s v="NHS"/>
    <x v="3"/>
    <s v="73SR0290009"/>
    <n v="133000"/>
    <n v="0"/>
    <n v="0"/>
    <n v="0"/>
    <n v="133000"/>
    <n v="143000"/>
    <n v="0"/>
    <n v="0"/>
    <n v="0"/>
    <n v="143000"/>
    <s v="BR-NH-29(115) (73008-3245-94)"/>
  </r>
  <r>
    <n v="124531"/>
    <n v="1"/>
    <s v="Let"/>
    <d v="2016-07-26T00:00:00"/>
    <s v="Cynthia (old) Allen"/>
    <d v="2020-12-15T00:00:00"/>
    <s v="Brian Terrell"/>
    <s v="Scott"/>
    <m/>
    <m/>
    <s v="0A008"/>
    <s v="L"/>
    <s v="Grave Hill Ridge Rd. Bridge over Puncheoncamp Creek (IA)"/>
    <m/>
    <s v="State Aid - BR Grant"/>
    <s v="Bridge Replacement"/>
    <m/>
    <x v="1"/>
    <x v="1"/>
    <m/>
    <n v="0.01"/>
    <m/>
    <m/>
    <s v="N"/>
    <s v="None"/>
    <x v="0"/>
    <s v="760A0080001"/>
    <n v="0"/>
    <n v="0"/>
    <n v="325055.62"/>
    <n v="0"/>
    <n v="325055.62"/>
    <n v="0"/>
    <n v="0"/>
    <n v="325055.62"/>
    <n v="0"/>
    <n v="325055.62"/>
    <s v="State Funded (76SAB1-S3-009)"/>
  </r>
  <r>
    <n v="124536"/>
    <n v="4"/>
    <s v="Let"/>
    <d v="2016-07-26T00:00:00"/>
    <s v="Chasity Bell"/>
    <d v="2021-04-12T00:00:00"/>
    <s v="Lisa Dunn"/>
    <s v="Henry"/>
    <s v="Shady Grove Rd"/>
    <m/>
    <s v="01715"/>
    <s v="L"/>
    <s v="Shady Grove Rd. Bridge over Thompson Creek (IA)"/>
    <m/>
    <s v="State Aid - BR Grant"/>
    <s v="Bridge Replacement"/>
    <m/>
    <x v="1"/>
    <x v="1"/>
    <m/>
    <n v="0.01"/>
    <m/>
    <m/>
    <s v="N"/>
    <s v="None"/>
    <x v="0"/>
    <s v="40S82370005"/>
    <n v="0"/>
    <n v="0"/>
    <n v="774.07"/>
    <n v="0"/>
    <n v="774.07"/>
    <n v="0"/>
    <n v="0"/>
    <n v="844761.57"/>
    <n v="0"/>
    <n v="844761.57"/>
    <s v="State Funded (40SAB1-S3-010)"/>
  </r>
  <r>
    <n v="124538"/>
    <n v="4"/>
    <s v="Let"/>
    <d v="2016-07-26T00:00:00"/>
    <s v="Chasity Bell"/>
    <d v="2021-04-23T00:00:00"/>
    <s v="Jamica Cook"/>
    <s v="Henry"/>
    <s v="Shady Grove Rd"/>
    <m/>
    <s v="01715"/>
    <s v="L"/>
    <s v="Shady Grove Rd. Bridge over Holley Fork Creek (IA)"/>
    <m/>
    <s v="State Aid - BR Grant"/>
    <s v="Bridge Replacement"/>
    <m/>
    <x v="1"/>
    <x v="1"/>
    <m/>
    <n v="0.01"/>
    <m/>
    <m/>
    <s v="N"/>
    <s v="None"/>
    <x v="0"/>
    <s v="40017150009"/>
    <n v="0"/>
    <n v="0"/>
    <n v="548652.89"/>
    <n v="0"/>
    <n v="548652.89"/>
    <n v="0"/>
    <n v="0"/>
    <n v="548652.89"/>
    <n v="0"/>
    <n v="548652.89"/>
    <s v="State Funded (40SAB1-S3-012)"/>
  </r>
  <r>
    <n v="124539"/>
    <n v="1"/>
    <s v="Let"/>
    <d v="2016-07-26T00:00:00"/>
    <s v="Cynthia (old) Allen"/>
    <d v="2021-03-24T00:00:00"/>
    <s v="Lisa Dunn"/>
    <s v="Scott"/>
    <s v="Angel Valley Road"/>
    <m/>
    <s v="0A137"/>
    <s v="L"/>
    <s v="Angel Valley Rd. Bridge over Jellico Creek (IA)"/>
    <m/>
    <s v="State Aid - BR Grant"/>
    <s v="Bridge Replacement"/>
    <m/>
    <x v="1"/>
    <x v="1"/>
    <m/>
    <n v="0.01"/>
    <m/>
    <m/>
    <s v="N"/>
    <s v="None"/>
    <x v="0"/>
    <s v="760A1370001"/>
    <n v="0"/>
    <n v="0"/>
    <n v="876352"/>
    <n v="0"/>
    <n v="876352"/>
    <n v="0"/>
    <n v="0"/>
    <n v="876352"/>
    <n v="0"/>
    <n v="876352"/>
    <s v="State Funded (76SAB1-S3-006)"/>
  </r>
  <r>
    <n v="124540"/>
    <n v="3"/>
    <s v="Active"/>
    <d v="2016-07-26T00:00:00"/>
    <s v="Brandy Hopkins"/>
    <d v="2021-01-15T00:00:00"/>
    <s v="Ronnie Porter"/>
    <s v="Maury"/>
    <s v="Lawrenceburg Hwy"/>
    <m/>
    <s v="02733"/>
    <s v="L"/>
    <s v="Lawrenceburg Hwy, Bridge over Tennessee Southern Railroad, LM 3.18 (IA)"/>
    <s v="Proposed structure will be a three span concrete I-beam structure with a vertical clearance of at least twenty-three fee and an approximate length of 145 feet."/>
    <s v="Bridge"/>
    <s v="Bridge Replacement"/>
    <m/>
    <x v="1"/>
    <x v="1"/>
    <m/>
    <n v="2.5000000000000001E-2"/>
    <d v="2022-03-25T00:00:00"/>
    <m/>
    <s v="N"/>
    <s v="None"/>
    <x v="0"/>
    <s v="60SR0060005"/>
    <n v="119587.96"/>
    <n v="725070.38"/>
    <n v="0"/>
    <n v="0"/>
    <n v="844658.34"/>
    <n v="248242.19"/>
    <n v="725070.38"/>
    <n v="0"/>
    <n v="0"/>
    <n v="973312.57"/>
    <s v="State Funded (60455-3447-04)"/>
  </r>
  <r>
    <n v="124547"/>
    <n v="3"/>
    <s v="Let"/>
    <d v="2016-07-26T00:00:00"/>
    <s v="Brandy Hopkins"/>
    <d v="2020-09-23T00:00:00"/>
    <s v="Lisa Dunn"/>
    <s v="Maury"/>
    <s v="Marvin Ervin Road"/>
    <m/>
    <s v="0A051"/>
    <s v="L"/>
    <s v="Martin Ervin Rd bridge over Leipers Creek (IA)"/>
    <m/>
    <s v="State Aid - BR Grant"/>
    <s v="Bridge Replacement"/>
    <m/>
    <x v="1"/>
    <x v="1"/>
    <m/>
    <n v="0.03"/>
    <m/>
    <m/>
    <s v="N"/>
    <s v="None"/>
    <x v="0"/>
    <s v="600A0510001"/>
    <n v="0"/>
    <n v="0"/>
    <n v="597845.75"/>
    <n v="0"/>
    <n v="597845.75"/>
    <n v="0"/>
    <n v="0"/>
    <n v="607204.30000000005"/>
    <n v="0"/>
    <n v="607204.30000000005"/>
    <s v="State Funded (60SAB1-S3-015)"/>
  </r>
  <r>
    <n v="124548"/>
    <n v="4"/>
    <s v="Closed"/>
    <d v="2016-07-26T00:00:00"/>
    <s v="Chasity Bell"/>
    <d v="2021-03-24T00:00:00"/>
    <s v="Jamica Cook"/>
    <s v="Henry"/>
    <s v="Terrapin Creek Rd"/>
    <m/>
    <s v="0A113"/>
    <s v="L"/>
    <s v="Terrapin Creek Rd. Bridge over Branch (IA)"/>
    <m/>
    <s v="State Aid - BR Grant"/>
    <s v="Bridge Replacement"/>
    <m/>
    <x v="1"/>
    <x v="1"/>
    <m/>
    <n v="0.01"/>
    <m/>
    <m/>
    <s v="N"/>
    <s v="None"/>
    <x v="0"/>
    <s v="400A1130009"/>
    <n v="0"/>
    <n v="0"/>
    <n v="2544.86"/>
    <n v="0"/>
    <n v="2544.86"/>
    <n v="0"/>
    <n v="0"/>
    <n v="427305.7"/>
    <n v="0"/>
    <n v="427305.7"/>
    <s v="State Funded (40SAB1-S3-011)"/>
  </r>
  <r>
    <n v="124551"/>
    <n v="3"/>
    <s v="Let"/>
    <d v="2016-07-26T00:00:00"/>
    <s v="Brandy Hopkins"/>
    <d v="2020-09-23T00:00:00"/>
    <s v="Lisa Dunn"/>
    <s v="Maury"/>
    <s v="Algie Sewell"/>
    <m/>
    <s v="0A068"/>
    <s v="L"/>
    <s v="Algie Sewell Rd bridge over Leipers Creek (IA)"/>
    <m/>
    <s v="State Aid - BR Grant"/>
    <s v="Bridge Replacement"/>
    <m/>
    <x v="1"/>
    <x v="1"/>
    <m/>
    <n v="1.4999999999999999E-2"/>
    <m/>
    <m/>
    <s v="N"/>
    <s v="None"/>
    <x v="0"/>
    <s v="600A0680001"/>
    <n v="0"/>
    <n v="0"/>
    <n v="396944.5"/>
    <n v="0"/>
    <n v="396944.5"/>
    <n v="0"/>
    <n v="0"/>
    <n v="396944.5"/>
    <n v="0"/>
    <n v="396944.5"/>
    <s v="State Funded (60SAB1-S3-017)"/>
  </r>
  <r>
    <n v="124563"/>
    <n v="1"/>
    <s v="Active"/>
    <d v="2016-07-26T00:00:00"/>
    <s v="Cynthia (old) Allen"/>
    <d v="2021-03-30T00:00:00"/>
    <s v="Mary McFarlin"/>
    <s v="Sevier"/>
    <s v="SR-71"/>
    <s v="SR"/>
    <m/>
    <s v="SR"/>
    <s v="Bridge over West Prong Fork Little Pigeon River, LM 21.04 in Pigeon Forge"/>
    <s v="Bridge Replacement"/>
    <s v="Bridge"/>
    <s v="Bridge Replacement"/>
    <m/>
    <x v="1"/>
    <x v="1"/>
    <m/>
    <n v="0.01"/>
    <d v="2022-05-13T00:00:00"/>
    <m/>
    <s v="N"/>
    <s v="NHS"/>
    <x v="3"/>
    <s v="78SR0710039"/>
    <n v="383000"/>
    <n v="0"/>
    <n v="0"/>
    <n v="0"/>
    <n v="383000"/>
    <n v="446000"/>
    <n v="292000"/>
    <n v="0"/>
    <n v="0"/>
    <n v="738000"/>
    <s v="BR-NH-71(39) (78008-3264-94)"/>
  </r>
  <r>
    <n v="124565"/>
    <n v="3"/>
    <s v="Active"/>
    <d v="2016-07-26T00:00:00"/>
    <s v="Brandy Hopkins"/>
    <d v="2020-06-08T00:00:00"/>
    <s v="Mary McFarlin"/>
    <s v="Maury"/>
    <s v="Old Hwy 43"/>
    <m/>
    <s v="0A358"/>
    <s v="L"/>
    <s v="Old Hwy 43, Bridge over Big Bigby Branch, LM 0.42 (Bridge Removal) (IA)"/>
    <s v="Bridge Removal"/>
    <s v="Bridge"/>
    <s v="Bridge Replacement"/>
    <m/>
    <x v="1"/>
    <x v="1"/>
    <m/>
    <n v="0.03"/>
    <d v="2022-02-11T00:00:00"/>
    <m/>
    <s v="N"/>
    <s v="None"/>
    <x v="0"/>
    <s v="600A3580001"/>
    <n v="18984.080000000002"/>
    <n v="20000"/>
    <n v="0"/>
    <n v="0"/>
    <n v="38984.080000000002"/>
    <n v="101799.08"/>
    <n v="20000"/>
    <n v="0"/>
    <n v="0"/>
    <n v="121799.08"/>
    <s v="State Funded (60455-3445-04)"/>
  </r>
  <r>
    <n v="124568"/>
    <n v="4"/>
    <s v="Let"/>
    <d v="2016-07-26T00:00:00"/>
    <s v="Chasity Bell"/>
    <d v="2021-04-19T00:00:00"/>
    <s v="Lisa Dunn"/>
    <s v="Henry"/>
    <s v="Gum Springs Rd"/>
    <m/>
    <s v="0A572"/>
    <s v="L"/>
    <s v="Gum Springs Rd. Bridge over Middle Fork Obion River (IA)"/>
    <m/>
    <s v="State Aid - BR Grant"/>
    <s v="Bridge Replacement"/>
    <m/>
    <x v="1"/>
    <x v="1"/>
    <m/>
    <n v="0.01"/>
    <m/>
    <m/>
    <s v="N"/>
    <s v="None"/>
    <x v="0"/>
    <s v="400A5720001"/>
    <n v="0"/>
    <n v="0"/>
    <n v="499258.03"/>
    <n v="0"/>
    <n v="499258.03"/>
    <n v="0"/>
    <n v="0"/>
    <n v="499258.03"/>
    <n v="0"/>
    <n v="499258.03"/>
    <s v="State Funded (40SAB1-S3-013)"/>
  </r>
  <r>
    <n v="124572"/>
    <n v="3"/>
    <s v="Active"/>
    <d v="2016-07-26T00:00:00"/>
    <s v="Brandy Hopkins"/>
    <d v="2020-07-10T00:00:00"/>
    <s v="Ronnie Porter"/>
    <s v="Maury"/>
    <s v="Ashwood Road"/>
    <m/>
    <s v="0A408"/>
    <s v="L"/>
    <s v="Ashwood Road, Bridge over Big Bigby Creek, LM 1.31 (IA)"/>
    <m/>
    <s v="Bridge"/>
    <s v="Bridge Replacement"/>
    <m/>
    <x v="1"/>
    <x v="1"/>
    <m/>
    <n v="3.5000000000000003E-2"/>
    <d v="2021-12-10T00:00:00"/>
    <m/>
    <s v="N"/>
    <s v="None"/>
    <x v="0"/>
    <s v="600A4080001"/>
    <n v="68809.710000000006"/>
    <n v="74415"/>
    <n v="0"/>
    <n v="0"/>
    <n v="143224.71000000002"/>
    <n v="336056.35"/>
    <n v="74415"/>
    <n v="0"/>
    <n v="0"/>
    <n v="410471.35"/>
    <s v="State Funded (60455-3446-04)"/>
  </r>
  <r>
    <n v="124573"/>
    <n v="3"/>
    <s v="Closed"/>
    <d v="2016-07-26T00:00:00"/>
    <s v="Chasity Bell"/>
    <d v="2020-12-15T00:00:00"/>
    <s v="Jamica Cook"/>
    <s v="Hickman"/>
    <s v="Cane Creek Rd"/>
    <m/>
    <s v="00942"/>
    <s v="L"/>
    <s v="Cane Creek Rd. Bridge over Cane Creek (IA)"/>
    <m/>
    <s v="State Aid - BR Grant"/>
    <s v="Bridge Replacement"/>
    <m/>
    <x v="1"/>
    <x v="1"/>
    <m/>
    <n v="0.05"/>
    <m/>
    <m/>
    <s v="N"/>
    <s v="None"/>
    <x v="0"/>
    <s v="41S61790003"/>
    <n v="0"/>
    <n v="0"/>
    <n v="160699.54"/>
    <n v="0"/>
    <n v="160699.54"/>
    <n v="0"/>
    <n v="0"/>
    <n v="1571356.3"/>
    <n v="0"/>
    <n v="1571356.3"/>
    <s v="State Funded (41SAB1-S3-006)"/>
  </r>
  <r>
    <n v="124582"/>
    <n v="4"/>
    <s v="Let"/>
    <d v="2016-07-26T00:00:00"/>
    <s v="Chasity Bell"/>
    <d v="2020-09-23T00:00:00"/>
    <s v="Brian Terrell"/>
    <s v="Lake"/>
    <s v="Free Bridge Rd"/>
    <m/>
    <s v="02155"/>
    <s v="L"/>
    <s v="Free Bridge Rd. Bridge over Running Reelfoot Bayou (IA)"/>
    <m/>
    <s v="State Aid - BR Grant"/>
    <s v="Bridge Replacement"/>
    <m/>
    <x v="1"/>
    <x v="1"/>
    <m/>
    <n v="0.01"/>
    <m/>
    <m/>
    <s v="N"/>
    <s v="None"/>
    <x v="0"/>
    <s v="480A0370001"/>
    <n v="0"/>
    <n v="0"/>
    <n v="9348.5"/>
    <n v="0"/>
    <n v="9348.5"/>
    <n v="0"/>
    <n v="0"/>
    <n v="1033578.9"/>
    <n v="0"/>
    <n v="1033578.9"/>
    <s v="State Funded (48SAB1-S3-006)"/>
  </r>
  <r>
    <n v="124602"/>
    <n v="3"/>
    <s v="Active"/>
    <d v="2016-07-26T00:00:00"/>
    <s v="Brandy Hopkins"/>
    <d v="2021-06-13T00:00:00"/>
    <s v="Sarah Sutton"/>
    <s v="Maury"/>
    <s v="SR-243"/>
    <s v="SR"/>
    <m/>
    <s v="SR"/>
    <s v="(North Main Street), Bridge over Sugar Creek, LM 2.06 (IA)"/>
    <m/>
    <s v="Bridge"/>
    <s v="Bridge Replacement"/>
    <m/>
    <x v="1"/>
    <x v="1"/>
    <m/>
    <n v="0.03"/>
    <d v="2022-12-09T00:00:00"/>
    <m/>
    <s v="N"/>
    <s v="Other"/>
    <x v="4"/>
    <s v="60SR0060011"/>
    <n v="155000"/>
    <n v="0"/>
    <n v="0"/>
    <n v="0"/>
    <n v="155000"/>
    <n v="255000"/>
    <n v="0"/>
    <n v="0"/>
    <n v="0"/>
    <n v="255000"/>
    <s v="BR-STP-243(98) (60103-3203-94)"/>
  </r>
  <r>
    <n v="124605"/>
    <n v="3"/>
    <s v="Active"/>
    <d v="2016-07-26T00:00:00"/>
    <s v="Brandy Hopkins"/>
    <d v="2020-10-19T00:00:00"/>
    <s v="Mary McFarlin"/>
    <s v="Maury"/>
    <s v="SR-247"/>
    <s v="SR"/>
    <m/>
    <s v="SR"/>
    <s v="(Snow Creek Road), Bridge over Leipers Creek, LM 1.05 (IA)"/>
    <m/>
    <s v="Bridge"/>
    <s v="Bridge Replacement"/>
    <m/>
    <x v="1"/>
    <x v="1"/>
    <m/>
    <n v="0.02"/>
    <d v="2022-06-17T00:00:00"/>
    <m/>
    <s v="N"/>
    <s v="Other"/>
    <x v="4"/>
    <s v="60S62540001"/>
    <n v="320000"/>
    <n v="273516"/>
    <n v="0"/>
    <n v="0"/>
    <n v="593516"/>
    <n v="430000"/>
    <n v="273516"/>
    <n v="0"/>
    <n v="0"/>
    <n v="703516"/>
    <s v="BR-STP-247(14) (60024-3210-94)"/>
  </r>
  <r>
    <n v="124610"/>
    <n v="3"/>
    <s v="Closed"/>
    <d v="2016-07-26T00:00:00"/>
    <s v="Brandy Hopkins"/>
    <d v="2021-06-14T00:00:00"/>
    <s v="Jamica Cook"/>
    <s v="Montgomery"/>
    <s v="Dunbar Cave"/>
    <m/>
    <s v="03148"/>
    <s v="L"/>
    <s v="Dunbar Cave Rd bridge over branch (IA)"/>
    <m/>
    <s v="State Aid - BR Grant"/>
    <s v="Bridge Replacement"/>
    <m/>
    <x v="1"/>
    <x v="1"/>
    <m/>
    <n v="0.01"/>
    <m/>
    <m/>
    <s v="N"/>
    <s v="Other"/>
    <x v="0"/>
    <s v="63K31480003"/>
    <n v="0"/>
    <n v="0"/>
    <n v="530260"/>
    <n v="0"/>
    <n v="530260"/>
    <n v="0"/>
    <n v="0"/>
    <n v="504138.14"/>
    <n v="0"/>
    <n v="504138.14"/>
    <s v="State Funded (63SAB1-S3-008)"/>
  </r>
  <r>
    <n v="124616"/>
    <n v="3"/>
    <s v="Let"/>
    <d v="2016-07-27T00:00:00"/>
    <s v="Brandy Hopkins"/>
    <d v="2021-03-25T00:00:00"/>
    <s v="Lisa Dunn"/>
    <s v="Montgomery"/>
    <s v="Sulphur Springs Rd"/>
    <m/>
    <s v="0A009"/>
    <s v="L"/>
    <s v="Sulphur Springs Rd bridge over Sulphur Branch (IA)"/>
    <m/>
    <s v="State Aid - BR Grant"/>
    <s v="Bridge Replacement"/>
    <m/>
    <x v="1"/>
    <x v="1"/>
    <m/>
    <n v="0.01"/>
    <m/>
    <m/>
    <s v="N"/>
    <s v="None"/>
    <x v="0"/>
    <s v="630A0090001"/>
    <n v="0"/>
    <n v="0"/>
    <n v="562341.06999999995"/>
    <n v="0"/>
    <n v="562341.06999999995"/>
    <n v="0"/>
    <n v="0"/>
    <n v="562341.06999999995"/>
    <n v="0"/>
    <n v="562341.06999999995"/>
    <s v="State Funded (63SAB1-S3-004)"/>
  </r>
  <r>
    <n v="124617"/>
    <n v="1"/>
    <s v="Active"/>
    <d v="2016-07-27T00:00:00"/>
    <s v="Cynthia (old) Allen"/>
    <d v="2021-05-26T00:00:00"/>
    <s v="Jay Morgan"/>
    <s v="Sullivan"/>
    <s v="SR-44"/>
    <s v="SR"/>
    <m/>
    <s v="SR"/>
    <s v="Bridge over Morrel Creek, LM 4.61 (IA)"/>
    <s v="The proposed bridge is to be a single span concrete box beam bridge with an out-to-out width of thirty-nine feet.  The project will extend approximately 180 feet to the west and 329 fee to the east of the structure in order to realign the roadway, taper the paved shoulders back into the existing roadway, and tie into the existing vertical grade."/>
    <s v="Bridge"/>
    <s v="Bridge Replacement"/>
    <m/>
    <x v="1"/>
    <x v="1"/>
    <m/>
    <n v="0.04"/>
    <d v="2023-03-24T00:00:00"/>
    <m/>
    <s v="N"/>
    <s v="Other"/>
    <x v="4"/>
    <s v="82F00330001"/>
    <n v="95000"/>
    <n v="0"/>
    <n v="0"/>
    <n v="0"/>
    <n v="95000"/>
    <n v="187400"/>
    <n v="0"/>
    <n v="0"/>
    <n v="0"/>
    <n v="187400"/>
    <s v="BR-STP-44(10) (82027-3204-94)"/>
  </r>
  <r>
    <n v="124620"/>
    <n v="1"/>
    <s v="Active"/>
    <d v="2016-07-27T00:00:00"/>
    <s v="Cynthia (old) Allen"/>
    <d v="2021-02-01T00:00:00"/>
    <s v="Ethan Messimore"/>
    <s v="Sullivan"/>
    <s v="SR-93"/>
    <s v="SR"/>
    <m/>
    <s v="SR"/>
    <s v="(John B. Dennis Hwy), Bridges (L&amp;R) over CSX Railroad, LM 8.44 (IA)"/>
    <m/>
    <s v="Bridge"/>
    <s v="Bridge Replacement"/>
    <m/>
    <x v="1"/>
    <x v="1"/>
    <m/>
    <n v="0.01"/>
    <d v="2023-06-16T00:00:00"/>
    <m/>
    <s v="N"/>
    <s v="NHS"/>
    <x v="3"/>
    <m/>
    <n v="25000"/>
    <n v="0"/>
    <n v="0"/>
    <n v="0"/>
    <n v="25000"/>
    <n v="25000"/>
    <n v="0"/>
    <n v="0"/>
    <n v="0"/>
    <n v="25000"/>
    <m/>
  </r>
  <r>
    <n v="124628"/>
    <n v="1"/>
    <s v="Let"/>
    <d v="2016-07-27T00:00:00"/>
    <s v="Cynthia (old) Allen"/>
    <d v="2021-04-08T00:00:00"/>
    <s v="Lisa Dunn"/>
    <s v="Unicoi"/>
    <s v="R.W. Estates Drive"/>
    <m/>
    <s v="0A481"/>
    <s v="L"/>
    <s v="R.W. Estates Drive Bridge over Dry Creek (IA)"/>
    <m/>
    <s v="State Aid - BR Grant"/>
    <s v="Bridge Replacement"/>
    <m/>
    <x v="1"/>
    <x v="1"/>
    <m/>
    <n v="0.01"/>
    <m/>
    <m/>
    <s v="N"/>
    <s v="None"/>
    <x v="0"/>
    <s v="860A4810001"/>
    <n v="0"/>
    <n v="0"/>
    <n v="622072.80000000005"/>
    <n v="0"/>
    <n v="622072.80000000005"/>
    <n v="0"/>
    <n v="0"/>
    <n v="622072.80000000005"/>
    <n v="0"/>
    <n v="622072.80000000005"/>
    <s v="State Funded (86SAB1-S3-005)"/>
  </r>
  <r>
    <n v="124632"/>
    <n v="1"/>
    <s v="Closed"/>
    <d v="2016-07-27T00:00:00"/>
    <s v="Cynthia (old) Allen"/>
    <d v="2021-06-11T00:00:00"/>
    <s v="Jamica Cook"/>
    <s v="Union"/>
    <s v="Edwards Hollow Road"/>
    <m/>
    <s v="01345"/>
    <s v="L"/>
    <s v="Edwards Hollow Rd. Bridge over Little Barren Creek (IA)"/>
    <m/>
    <s v="State Aid - BR Grant"/>
    <s v="Bridge Replacement"/>
    <m/>
    <x v="1"/>
    <x v="1"/>
    <m/>
    <n v="0.01"/>
    <m/>
    <m/>
    <s v="N"/>
    <s v="None"/>
    <x v="0"/>
    <s v="870A0550001"/>
    <n v="0"/>
    <n v="0"/>
    <n v="342897.72"/>
    <n v="0"/>
    <n v="342897.72"/>
    <n v="0"/>
    <n v="0"/>
    <n v="341063.22"/>
    <n v="0"/>
    <n v="341063.22"/>
    <s v="State Funded (87SAB1-S3-006)"/>
  </r>
  <r>
    <n v="124634"/>
    <n v="4"/>
    <s v="Closed"/>
    <d v="2016-07-27T00:00:00"/>
    <s v="Chasity Bell"/>
    <d v="2021-06-16T00:00:00"/>
    <s v="Jamica Cook"/>
    <s v="Lauderdale"/>
    <s v="Old Brownsville Rd"/>
    <m/>
    <s v="0A523"/>
    <s v="L"/>
    <s v="Old Brownsville Rd. Bridge over Branch (IA)"/>
    <m/>
    <s v="State Aid - BR Grant"/>
    <s v="Bridge Replacement"/>
    <m/>
    <x v="1"/>
    <x v="1"/>
    <m/>
    <n v="0.01"/>
    <m/>
    <m/>
    <s v="N"/>
    <s v="None"/>
    <x v="0"/>
    <s v="49014880003"/>
    <n v="0"/>
    <n v="0"/>
    <n v="377061.55"/>
    <n v="0"/>
    <n v="377061.55"/>
    <n v="0"/>
    <n v="0"/>
    <n v="369413.29"/>
    <n v="0"/>
    <n v="369413.29"/>
    <s v="State Funded (49SAB1-S3-019)"/>
  </r>
  <r>
    <n v="124643"/>
    <n v="1"/>
    <s v="Let"/>
    <d v="2016-07-27T00:00:00"/>
    <s v="Cynthia (old) Allen"/>
    <d v="2020-11-25T00:00:00"/>
    <s v="Lisa Dunn"/>
    <s v="Washington"/>
    <s v="Telford-New Victory"/>
    <m/>
    <s v="02575"/>
    <s v="L"/>
    <s v="Telford -New Victory Rd. Bridge over Little Limestone Creek (IA)"/>
    <m/>
    <s v="State Aid - BR Grant"/>
    <s v="Bridge Replacement"/>
    <m/>
    <x v="1"/>
    <x v="1"/>
    <m/>
    <n v="0.01"/>
    <m/>
    <m/>
    <s v="N"/>
    <s v="Other"/>
    <x v="0"/>
    <s v="90025750001"/>
    <n v="0"/>
    <n v="0"/>
    <n v="587929.19999999995"/>
    <n v="0"/>
    <n v="587929.19999999995"/>
    <n v="0"/>
    <n v="0"/>
    <n v="587929.19999999995"/>
    <n v="0"/>
    <n v="587929.19999999995"/>
    <s v="State Funded (90SAB1-S3-003)"/>
  </r>
  <r>
    <n v="124652"/>
    <n v="1"/>
    <s v="Let"/>
    <d v="2016-07-27T00:00:00"/>
    <s v="Cynthia (old) Allen"/>
    <d v="2020-09-23T00:00:00"/>
    <s v="Lisa Dunn"/>
    <s v="Washington"/>
    <s v="Little Cassi Creek"/>
    <m/>
    <s v="0B099"/>
    <s v="L"/>
    <s v="Little Cassi Creek Rd. Bridge over Cassi Creek (IA)"/>
    <m/>
    <s v="State Aid - BR Grant"/>
    <s v="Bridge Replacement"/>
    <m/>
    <x v="1"/>
    <x v="1"/>
    <m/>
    <n v="0.01"/>
    <m/>
    <m/>
    <s v="N"/>
    <s v="None"/>
    <x v="0"/>
    <s v="900B0990001"/>
    <n v="0"/>
    <n v="0"/>
    <n v="880579.6"/>
    <n v="0"/>
    <n v="880579.6"/>
    <n v="0"/>
    <n v="0"/>
    <n v="880579.6"/>
    <n v="0"/>
    <n v="880579.6"/>
    <s v="State Funded (90SAB1-S3-002)"/>
  </r>
  <r>
    <n v="124662"/>
    <n v="1"/>
    <s v="Active"/>
    <d v="2016-07-27T00:00:00"/>
    <s v="Cynthia (old) Allen"/>
    <d v="2021-05-26T00:00:00"/>
    <s v="Jay Morgan"/>
    <s v="Washington"/>
    <s v="SR-34"/>
    <s v="SR"/>
    <m/>
    <s v="SR"/>
    <s v="(US-11E, West Market Street), Bridge over CSX Railroad, LM 15.53 (IA)"/>
    <m/>
    <s v="Bridge"/>
    <s v="Bridge Replacement"/>
    <m/>
    <x v="1"/>
    <x v="1"/>
    <m/>
    <n v="0.03"/>
    <d v="2023-05-12T00:00:00"/>
    <m/>
    <s v="N"/>
    <s v="NHS"/>
    <x v="3"/>
    <s v="90SR0340007"/>
    <n v="300000"/>
    <n v="0"/>
    <n v="0"/>
    <n v="0"/>
    <n v="300000"/>
    <n v="333500"/>
    <n v="0"/>
    <n v="0"/>
    <n v="0"/>
    <n v="333500"/>
    <s v="BR-NH-34(122) (90003-3226-94)"/>
  </r>
  <r>
    <n v="124666"/>
    <n v="3"/>
    <s v="Active"/>
    <d v="2016-07-27T00:00:00"/>
    <s v="Sandra Lowry"/>
    <d v="2020-12-08T00:00:00"/>
    <s v="David Duncan"/>
    <s v="Montgomery"/>
    <s v="SR-13"/>
    <s v="SR"/>
    <m/>
    <s v="SR"/>
    <s v="(Kraft Street), Bridge over IC R/R (Removed), LM 19.89 (IA)"/>
    <m/>
    <s v="Bridge"/>
    <s v="Bridge Replacement"/>
    <m/>
    <x v="1"/>
    <x v="1"/>
    <m/>
    <n v="0.04"/>
    <d v="2024-02-09T00:00:00"/>
    <m/>
    <s v="N"/>
    <s v="NHS"/>
    <x v="3"/>
    <s v="63SR0134001"/>
    <n v="20000"/>
    <n v="0"/>
    <n v="0"/>
    <n v="0"/>
    <n v="20000"/>
    <n v="20000"/>
    <n v="0"/>
    <n v="0"/>
    <n v="0"/>
    <n v="20000"/>
    <m/>
  </r>
  <r>
    <n v="124671"/>
    <n v="3"/>
    <s v="Active"/>
    <d v="2016-07-27T00:00:00"/>
    <s v="Sandra Lowry"/>
    <d v="2020-10-25T00:00:00"/>
    <s v="Aso Hawrami"/>
    <s v="Perry"/>
    <s v="South Mill Street"/>
    <m/>
    <s v="00921"/>
    <s v="L"/>
    <s v="South Mill Street, Bridge over Buffalo River, LM 0.22 in Linden (IA)"/>
    <m/>
    <s v="Bridge"/>
    <s v="Bridge Replacement"/>
    <m/>
    <x v="1"/>
    <x v="1"/>
    <m/>
    <n v="0.13500000000000001"/>
    <d v="2023-08-18T00:00:00"/>
    <m/>
    <s v="N"/>
    <s v="None"/>
    <x v="0"/>
    <s v="68F02430001"/>
    <n v="386045"/>
    <n v="0"/>
    <n v="0"/>
    <n v="0"/>
    <n v="386045"/>
    <n v="772090"/>
    <n v="0"/>
    <n v="0"/>
    <n v="0"/>
    <n v="772090"/>
    <s v="State Funded (68455-3516-04)"/>
  </r>
  <r>
    <n v="124675"/>
    <n v="3"/>
    <s v="Active"/>
    <d v="2016-07-27T00:00:00"/>
    <s v="Sandra Lowry"/>
    <d v="2021-05-23T00:00:00"/>
    <s v="Aso Hawrami"/>
    <s v="Robertson"/>
    <s v="Experiment Station Road"/>
    <m/>
    <s v="05353"/>
    <s v="L"/>
    <s v="Experiment Station Road (05353), Bridge over Wartrace Creek, LM 0.61 in Springfield (IA)"/>
    <m/>
    <s v="Bridge"/>
    <s v="Bridge Replacement"/>
    <m/>
    <x v="1"/>
    <x v="1"/>
    <m/>
    <n v="0.01"/>
    <d v="2023-05-12T00:00:00"/>
    <m/>
    <s v="N"/>
    <s v="Other"/>
    <x v="0"/>
    <s v="740A3240001"/>
    <n v="26988.04"/>
    <n v="130934"/>
    <n v="0"/>
    <n v="0"/>
    <n v="157922.04"/>
    <n v="175981.03"/>
    <n v="130934"/>
    <n v="0"/>
    <n v="0"/>
    <n v="306915.03000000003"/>
    <s v="State Funded (74455-3526-04)"/>
  </r>
  <r>
    <n v="124677"/>
    <n v="2"/>
    <s v="Active"/>
    <d v="2016-07-27T00:00:00"/>
    <s v="Chasity Bell"/>
    <d v="2021-03-10T00:00:00"/>
    <s v="Mary McFarlin"/>
    <s v="Bradley"/>
    <s v="Old Lower River Road"/>
    <m/>
    <s v="01185"/>
    <s v="L"/>
    <s v="Old Lower River Road, Bridge over South Mouse Creek, LM 13.09"/>
    <m/>
    <s v="Bridge"/>
    <s v="Bridge Replacement"/>
    <m/>
    <x v="1"/>
    <x v="1"/>
    <m/>
    <n v="0.03"/>
    <d v="2022-05-13T00:00:00"/>
    <m/>
    <s v="N"/>
    <s v="Other"/>
    <x v="0"/>
    <s v="06011850001"/>
    <n v="130625"/>
    <n v="155575"/>
    <n v="0"/>
    <n v="0"/>
    <n v="286200"/>
    <n v="173250"/>
    <n v="155575"/>
    <n v="0"/>
    <n v="0"/>
    <n v="328825"/>
    <s v="BRZ-1185(4) (06946-3435-94)"/>
  </r>
  <r>
    <n v="124688"/>
    <n v="3"/>
    <s v="Active"/>
    <d v="2016-07-27T00:00:00"/>
    <s v="Sandra Lowry"/>
    <d v="2021-03-17T00:00:00"/>
    <s v="Jon Zirkle"/>
    <s v="Rutherford"/>
    <s v="SR-10"/>
    <s v="SR"/>
    <m/>
    <s v="SR"/>
    <s v="(South Church Street), Bridge over CSX R/R, LM 12.63 (IA)"/>
    <m/>
    <s v="Bridge"/>
    <s v="Bridge Replacement"/>
    <m/>
    <x v="1"/>
    <x v="1"/>
    <m/>
    <n v="0.12"/>
    <d v="2022-12-09T00:00:00"/>
    <m/>
    <s v="N"/>
    <s v="NHS"/>
    <x v="3"/>
    <s v="75SR0100007"/>
    <n v="207000"/>
    <n v="0"/>
    <n v="0"/>
    <n v="0"/>
    <n v="207000"/>
    <n v="671000"/>
    <n v="0"/>
    <n v="0"/>
    <n v="0"/>
    <n v="671000"/>
    <s v="BR-NH-10(80) (75005-3232-94)"/>
  </r>
  <r>
    <n v="124692"/>
    <n v="3"/>
    <s v="Active"/>
    <d v="2016-07-27T00:00:00"/>
    <s v="Sandra Lowry"/>
    <d v="2021-05-24T00:00:00"/>
    <s v="Brad Abel"/>
    <s v="Smith"/>
    <s v="Webster Road"/>
    <m/>
    <s v="0A964"/>
    <s v="L"/>
    <s v="Webster Road, Bridge over Little Indian Creek, LM 0.86 (IA)"/>
    <m/>
    <s v="Bridge"/>
    <s v="Bridge Replacement"/>
    <m/>
    <x v="1"/>
    <x v="1"/>
    <m/>
    <n v="0.01"/>
    <d v="2023-08-18T00:00:00"/>
    <m/>
    <s v="N"/>
    <s v="None"/>
    <x v="0"/>
    <s v="80020760003"/>
    <n v="29425"/>
    <n v="0"/>
    <n v="0"/>
    <n v="0"/>
    <n v="29425"/>
    <n v="74425"/>
    <n v="0"/>
    <n v="0"/>
    <n v="0"/>
    <n v="74425"/>
    <s v="State Funded (80455-3420-04)"/>
  </r>
  <r>
    <n v="124711"/>
    <n v="4"/>
    <s v="Active"/>
    <d v="2016-07-27T00:00:00"/>
    <s v="Chasity Bell"/>
    <d v="2021-05-24T00:00:00"/>
    <s v="David Duncan"/>
    <s v="Madison"/>
    <s v="SR-152"/>
    <s v="SR"/>
    <m/>
    <s v="SR"/>
    <s v="(Law Road), Bridge over I-40, LM 7.83 (IA)"/>
    <m/>
    <s v="Bridge"/>
    <s v="Bridge Replacement"/>
    <m/>
    <x v="1"/>
    <x v="1"/>
    <m/>
    <n v="0.05"/>
    <d v="2023-08-18T00:00:00"/>
    <m/>
    <s v="N"/>
    <s v="Other"/>
    <x v="4"/>
    <s v="57I00400051"/>
    <n v="20000"/>
    <n v="0"/>
    <n v="0"/>
    <n v="0"/>
    <n v="20000"/>
    <n v="20000"/>
    <n v="0"/>
    <n v="0"/>
    <n v="0"/>
    <n v="20000"/>
    <m/>
  </r>
  <r>
    <n v="124717"/>
    <n v="3"/>
    <s v="Active"/>
    <d v="2016-07-27T00:00:00"/>
    <s v="Sandra Lowry"/>
    <d v="2021-05-26T00:00:00"/>
    <s v="Jon Zirkle"/>
    <s v="Sumner"/>
    <s v="SR-174"/>
    <s v="SR"/>
    <m/>
    <s v="SR"/>
    <s v="(Old US-31 East) Bridge over Little Trammel Creek, LM 39.41 (IA)"/>
    <m/>
    <s v="Bridge"/>
    <s v="Bridge Replacement"/>
    <m/>
    <x v="1"/>
    <x v="1"/>
    <m/>
    <n v="0.03"/>
    <d v="2022-03-25T00:00:00"/>
    <m/>
    <s v="N"/>
    <s v="Other"/>
    <x v="4"/>
    <s v="83E00270011"/>
    <n v="120000"/>
    <n v="62719"/>
    <n v="0"/>
    <n v="0"/>
    <n v="182719"/>
    <n v="390000"/>
    <n v="62719"/>
    <n v="0"/>
    <n v="0"/>
    <n v="452719"/>
    <s v="BR-STP-174(27) (83027-3221-94)"/>
  </r>
  <r>
    <n v="124724"/>
    <n v="4"/>
    <s v="Let"/>
    <d v="2016-07-27T00:00:00"/>
    <s v="Chasity Bell"/>
    <d v="2021-01-11T00:00:00"/>
    <s v="Brian Terrell"/>
    <s v="McNairy"/>
    <s v="Mt. Vinson"/>
    <m/>
    <s v="0A658"/>
    <s v="L"/>
    <s v="Mt. Vinson Rd. Bridge over Clear Creek (IA)"/>
    <m/>
    <s v="State Aid - BR Grant"/>
    <s v="Bridge Replacement"/>
    <m/>
    <x v="1"/>
    <x v="1"/>
    <m/>
    <n v="0.01"/>
    <m/>
    <m/>
    <s v="N"/>
    <s v="None"/>
    <x v="0"/>
    <s v="550A6580001"/>
    <n v="0"/>
    <n v="0"/>
    <n v="379748.26"/>
    <n v="0"/>
    <n v="379748.26"/>
    <n v="0"/>
    <n v="0"/>
    <n v="379748.26"/>
    <n v="0"/>
    <n v="379748.26"/>
    <s v="State Funded (55SAB1-S3-006)"/>
  </r>
  <r>
    <n v="124731"/>
    <n v="4"/>
    <s v="Active"/>
    <d v="2016-07-27T00:00:00"/>
    <s v="Chasity Bell"/>
    <d v="2021-04-12T00:00:00"/>
    <s v="David Duncan"/>
    <s v="McNairy"/>
    <s v="SR-15"/>
    <s v="SR"/>
    <m/>
    <s v="SR"/>
    <s v="(Court Avenue), Bridge over Cypress Creek, LM 11.63 (IA)"/>
    <m/>
    <s v="Bridge"/>
    <s v="Bridge Replacement"/>
    <m/>
    <x v="1"/>
    <x v="1"/>
    <m/>
    <n v="0.05"/>
    <d v="2024-08-16T00:00:00"/>
    <m/>
    <s v="N"/>
    <s v="Other"/>
    <x v="4"/>
    <s v="55SR0050011"/>
    <n v="20000"/>
    <n v="0"/>
    <n v="0"/>
    <n v="0"/>
    <n v="20000"/>
    <n v="20000"/>
    <n v="0"/>
    <n v="0"/>
    <n v="0"/>
    <n v="20000"/>
    <m/>
  </r>
  <r>
    <n v="124734"/>
    <n v="3"/>
    <s v="Closed"/>
    <d v="2016-07-27T00:00:00"/>
    <s v="Sandra Lowry"/>
    <d v="2020-12-15T00:00:00"/>
    <s v="Jamica Cook"/>
    <s v="Wayne"/>
    <s v="Wright Ridge"/>
    <m/>
    <s v="0A312"/>
    <s v="L"/>
    <s v="Wright Ridge Rd. Bridge over Cypress Creek (IA)"/>
    <m/>
    <s v="State Aid - BR Grant"/>
    <s v="Bridge Replacement"/>
    <m/>
    <x v="1"/>
    <x v="1"/>
    <m/>
    <n v="0.01"/>
    <m/>
    <m/>
    <s v="N"/>
    <s v="None"/>
    <x v="0"/>
    <s v="910A3120001"/>
    <n v="0"/>
    <n v="0"/>
    <n v="24494.46"/>
    <n v="0"/>
    <n v="24494.46"/>
    <n v="0"/>
    <n v="0"/>
    <n v="685819.03"/>
    <n v="0"/>
    <n v="685819.03"/>
    <s v="State Funded (91SAB1-S3-006)"/>
  </r>
  <r>
    <n v="124739"/>
    <n v="4"/>
    <s v="Let"/>
    <d v="2016-07-27T00:00:00"/>
    <s v="Chasity Bell"/>
    <d v="2020-09-23T00:00:00"/>
    <s v="Brian Terrell"/>
    <s v="Obion"/>
    <s v="Old Turnpike"/>
    <m/>
    <s v="02122"/>
    <s v="L"/>
    <s v="Old Turnpike Rd. Bridge over Old Obion River Bed (IA)"/>
    <m/>
    <s v="State Aid - BR Grant"/>
    <s v="Bridge Replacement"/>
    <m/>
    <x v="1"/>
    <x v="1"/>
    <m/>
    <n v="0.01"/>
    <m/>
    <m/>
    <s v="N"/>
    <s v="None"/>
    <x v="0"/>
    <s v="66F00250003"/>
    <n v="0"/>
    <n v="0"/>
    <n v="593429.92000000004"/>
    <n v="0"/>
    <n v="593429.92000000004"/>
    <n v="0"/>
    <n v="0"/>
    <n v="593429.92000000004"/>
    <n v="0"/>
    <n v="593429.92000000004"/>
    <s v="State Funded (66SAB1-S3-011)"/>
  </r>
  <r>
    <n v="124743"/>
    <n v="4"/>
    <s v="Let"/>
    <d v="2016-07-27T00:00:00"/>
    <s v="Chasity Bell"/>
    <d v="2020-08-28T00:00:00"/>
    <s v="Brian Terrell"/>
    <s v="Obion"/>
    <s v="W. Middle Trimble"/>
    <m/>
    <s v="0A578"/>
    <s v="L"/>
    <s v="W. Middle Trimble Rd. Bridge over Branch (IA)"/>
    <m/>
    <s v="State Aid - BR Grant"/>
    <s v="Bridge Replacement"/>
    <m/>
    <x v="1"/>
    <x v="1"/>
    <m/>
    <n v="0.01"/>
    <m/>
    <m/>
    <s v="N"/>
    <s v="None"/>
    <x v="0"/>
    <s v="660A5780001"/>
    <n v="0"/>
    <n v="0"/>
    <n v="530200.1"/>
    <n v="0"/>
    <n v="530200.1"/>
    <n v="0"/>
    <n v="0"/>
    <n v="530200.1"/>
    <n v="0"/>
    <n v="530200.1"/>
    <s v="State Funded (66SAB1-S3-012)"/>
  </r>
  <r>
    <n v="124748"/>
    <n v="4"/>
    <s v="Active"/>
    <d v="2016-07-27T00:00:00"/>
    <s v="Chasity Bell"/>
    <d v="2020-12-15T00:00:00"/>
    <s v="Brandy Hopkins"/>
    <s v="Shelby"/>
    <s v="SR-3"/>
    <s v="SR"/>
    <m/>
    <s v="SR"/>
    <s v="(Thomas Street), Bridge over Overflow, LM 15.69 (IA)"/>
    <m/>
    <s v="Bridge"/>
    <s v="Bridge Replacement"/>
    <m/>
    <x v="1"/>
    <x v="1"/>
    <m/>
    <n v="0.06"/>
    <d v="2023-06-16T00:00:00"/>
    <m/>
    <s v="N"/>
    <s v="Other"/>
    <x v="4"/>
    <s v="79SR0030027"/>
    <n v="100000"/>
    <n v="0"/>
    <n v="0"/>
    <n v="0"/>
    <n v="100000"/>
    <n v="150000"/>
    <n v="0"/>
    <n v="0"/>
    <n v="0"/>
    <n v="150000"/>
    <s v="BR-STP-3(149) (79017-2296-94)"/>
  </r>
  <r>
    <n v="124750"/>
    <n v="4"/>
    <s v="Active"/>
    <d v="2016-07-27T00:00:00"/>
    <s v="Chasity Bell"/>
    <d v="2021-03-31T00:00:00"/>
    <s v="Jeremy Beeman"/>
    <s v="Shelby"/>
    <s v="SR-1"/>
    <s v="SR"/>
    <m/>
    <s v="SR"/>
    <s v="Bridge over Clear Creek, LM 25.61 (IA)"/>
    <m/>
    <s v="Bridge"/>
    <s v="Bridge Replacement"/>
    <m/>
    <x v="1"/>
    <x v="1"/>
    <m/>
    <n v="0.03"/>
    <d v="2022-12-09T00:00:00"/>
    <m/>
    <s v="N"/>
    <s v="NHS"/>
    <x v="3"/>
    <s v="79SR0010027"/>
    <n v="150000"/>
    <n v="0"/>
    <n v="0"/>
    <n v="0"/>
    <n v="150000"/>
    <n v="209700"/>
    <n v="0"/>
    <n v="0"/>
    <n v="0"/>
    <n v="209700"/>
    <s v="BR-NH-1(412) (79011-3270-94)"/>
  </r>
  <r>
    <n v="124761"/>
    <n v="4"/>
    <s v="Closed"/>
    <d v="2016-07-27T00:00:00"/>
    <s v="Chasity Bell"/>
    <d v="2020-09-09T00:00:00"/>
    <s v="Jamica Cook"/>
    <s v="Tipton"/>
    <s v="Bride"/>
    <m/>
    <s v="00808"/>
    <s v="L"/>
    <s v="Bride Rd. Bridge over Mathis Creek (IA)"/>
    <m/>
    <s v="State Aid - BR Grant"/>
    <s v="Bridge Replacement"/>
    <m/>
    <x v="1"/>
    <x v="1"/>
    <m/>
    <n v="0.01"/>
    <m/>
    <m/>
    <s v="N"/>
    <s v="None"/>
    <x v="0"/>
    <s v="84F00030007"/>
    <n v="0"/>
    <n v="0"/>
    <n v="271.77999999999997"/>
    <n v="0"/>
    <n v="271.77999999999997"/>
    <n v="0"/>
    <n v="0"/>
    <n v="703195.84"/>
    <n v="0"/>
    <n v="703195.84"/>
    <s v="State Funded (84SAB1-S3-004)"/>
  </r>
  <r>
    <n v="124764"/>
    <n v="4"/>
    <s v="Closed"/>
    <d v="2016-07-27T00:00:00"/>
    <s v="Chasity Bell"/>
    <d v="2020-09-08T00:00:00"/>
    <s v="Lisa Dunn"/>
    <s v="Tipton"/>
    <s v="Bride"/>
    <m/>
    <s v="00808"/>
    <s v="L"/>
    <s v="Bride Rd. Bridge over Rocky Branch (IA)"/>
    <m/>
    <s v="State Aid - BR Grant"/>
    <s v="Bridge Replacement"/>
    <m/>
    <x v="1"/>
    <x v="1"/>
    <m/>
    <n v="0.01"/>
    <m/>
    <m/>
    <s v="N"/>
    <s v="None"/>
    <x v="0"/>
    <s v="84F00030005"/>
    <n v="0"/>
    <n v="0"/>
    <n v="1825.03"/>
    <n v="0"/>
    <n v="1825.03"/>
    <n v="0"/>
    <n v="0"/>
    <n v="711053.75"/>
    <n v="0"/>
    <n v="711053.75"/>
    <s v="State Funded (84SAB1-S3-005)"/>
  </r>
  <r>
    <n v="124773"/>
    <n v="4"/>
    <s v="Active"/>
    <d v="2016-07-27T00:00:00"/>
    <s v="Chasity Bell"/>
    <d v="2021-04-05T00:00:00"/>
    <s v="David Duncan"/>
    <s v="Weakley"/>
    <s v="Ralston"/>
    <m/>
    <s v="00815"/>
    <s v="L"/>
    <s v="Ralston Rd. Bridge over North Fork Obion River (IA)"/>
    <m/>
    <s v="Bridge"/>
    <s v="Bridge Replacement"/>
    <m/>
    <x v="1"/>
    <x v="1"/>
    <m/>
    <n v="0.09"/>
    <m/>
    <m/>
    <s v="N"/>
    <s v="None"/>
    <x v="0"/>
    <s v="92S80110007"/>
    <n v="20000"/>
    <n v="0"/>
    <n v="0"/>
    <n v="0"/>
    <n v="20000"/>
    <n v="20000"/>
    <n v="0"/>
    <n v="0"/>
    <n v="0"/>
    <n v="20000"/>
    <m/>
  </r>
  <r>
    <n v="124780"/>
    <n v="4"/>
    <s v="Active"/>
    <d v="2016-07-27T00:00:00"/>
    <s v="Chasity Bell"/>
    <d v="2021-03-30T00:00:00"/>
    <s v="Bonita Dunlap"/>
    <s v="Weakley"/>
    <s v="SR-54"/>
    <s v="SR"/>
    <m/>
    <s v="SR"/>
    <s v="Bridge over Branch, LM 5.25 (IA)"/>
    <m/>
    <s v="Bridge"/>
    <s v="Bridge Replacement"/>
    <m/>
    <x v="1"/>
    <x v="1"/>
    <m/>
    <n v="0.01"/>
    <d v="2024-05-10T00:00:00"/>
    <m/>
    <s v="N"/>
    <s v="Other"/>
    <x v="4"/>
    <s v="92SR0540009"/>
    <n v="50000"/>
    <n v="0"/>
    <n v="0"/>
    <n v="0"/>
    <n v="50000"/>
    <n v="130500"/>
    <n v="0"/>
    <n v="0"/>
    <n v="0"/>
    <n v="130500"/>
    <s v="BR-STP-54(47) (92004-3230-94)"/>
  </r>
  <r>
    <n v="124793"/>
    <n v="1"/>
    <s v="Let"/>
    <d v="2016-07-28T00:00:00"/>
    <s v="Lee Cothron"/>
    <d v="2020-07-21T00:00:00"/>
    <s v="Sandra Lowry"/>
    <s v="Sullivan"/>
    <s v="I-81"/>
    <s v="I"/>
    <m/>
    <s v="IM"/>
    <s v="Bridges over CSX R/R, LM 5.41 in Kingsport"/>
    <m/>
    <s v="Maint - BR Repair"/>
    <s v="Bridge Repair"/>
    <m/>
    <x v="1"/>
    <x v="3"/>
    <m/>
    <n v="0.01"/>
    <d v="2020-06-26T00:00:00"/>
    <m/>
    <s v="N"/>
    <s v="Int"/>
    <x v="1"/>
    <s v="82I00810013, 82I00810014"/>
    <n v="0"/>
    <n v="0"/>
    <n v="1450016"/>
    <n v="0"/>
    <n v="1450016"/>
    <n v="0"/>
    <n v="0"/>
    <n v="1756916"/>
    <n v="0"/>
    <n v="1756916"/>
    <s v="State Funded (82001-4185-04)"/>
  </r>
  <r>
    <n v="124878"/>
    <n v="3"/>
    <s v="Active"/>
    <d v="2016-08-01T00:00:00"/>
    <s v="Sandra Lowry"/>
    <d v="2021-02-09T00:00:00"/>
    <s v="Amy Rauch"/>
    <s v="Williamson"/>
    <s v="SR-11"/>
    <s v="SR"/>
    <m/>
    <s v="SR"/>
    <s v="(Horton Highway), Bridge over Harpeth River, LM 3.50 (IA)"/>
    <m/>
    <s v="Bridge"/>
    <s v="Bridge Replacement"/>
    <m/>
    <x v="1"/>
    <x v="1"/>
    <m/>
    <n v="0"/>
    <d v="2024-10-11T00:00:00"/>
    <m/>
    <s v="N"/>
    <s v="NHS"/>
    <x v="3"/>
    <s v="94SR0110007"/>
    <n v="25000"/>
    <n v="0"/>
    <n v="0"/>
    <n v="0"/>
    <n v="25000"/>
    <n v="25000"/>
    <n v="0"/>
    <n v="0"/>
    <n v="0"/>
    <n v="25000"/>
    <m/>
  </r>
  <r>
    <n v="124881"/>
    <n v="3"/>
    <s v="Active"/>
    <d v="2016-08-01T00:00:00"/>
    <s v="Sandra Lowry"/>
    <d v="2021-05-24T00:00:00"/>
    <s v="Brad Abel"/>
    <s v="Williamson"/>
    <s v="SR-11"/>
    <s v="SR"/>
    <m/>
    <s v="SR"/>
    <s v="(Nolensville Road) Bridge over McCanless Branch, LM 9.46 (IA)"/>
    <m/>
    <s v="Bridge"/>
    <s v="Bridge Replacement"/>
    <m/>
    <x v="1"/>
    <x v="1"/>
    <m/>
    <n v="0.04"/>
    <d v="2023-08-18T00:00:00"/>
    <m/>
    <s v="N"/>
    <s v="NHS"/>
    <x v="3"/>
    <s v="94SR0110017"/>
    <n v="50000"/>
    <n v="0"/>
    <n v="0"/>
    <n v="0"/>
    <n v="50000"/>
    <n v="100000"/>
    <n v="0"/>
    <n v="0"/>
    <n v="0"/>
    <n v="100000"/>
    <s v="BR-NH-11(101) (94007-3233-94)"/>
  </r>
  <r>
    <n v="125209"/>
    <n v="4"/>
    <s v="Closed"/>
    <d v="2016-10-11T00:00:00"/>
    <s v="Kyle Ruddy"/>
    <d v="2020-09-09T00:00:00"/>
    <s v="Jamica Cook"/>
    <s v="Obion"/>
    <s v="College Street"/>
    <m/>
    <s v="0A815"/>
    <s v="L"/>
    <s v="BG 0A815-0.23, College St. Bridge over Harris Fork Creek (IA)"/>
    <m/>
    <s v="State Aid - BR Grant"/>
    <s v="Bridge Replacement"/>
    <m/>
    <x v="1"/>
    <x v="1"/>
    <m/>
    <n v="0"/>
    <m/>
    <m/>
    <s v="N"/>
    <s v="None"/>
    <x v="0"/>
    <s v="66M29480001"/>
    <n v="0"/>
    <n v="0"/>
    <n v="27239.01"/>
    <n v="0"/>
    <n v="27239.01"/>
    <n v="0"/>
    <n v="0"/>
    <n v="586162.65"/>
    <n v="0"/>
    <n v="586162.65"/>
    <s v="State Funded (66SAB1-S3-006)"/>
  </r>
  <r>
    <n v="125229"/>
    <n v="4"/>
    <s v="Let"/>
    <d v="2016-10-19T00:00:00"/>
    <s v="Lee Cothron"/>
    <d v="2019-12-23T00:00:00"/>
    <s v=""/>
    <s v="Dyer"/>
    <s v="SR-3"/>
    <s v="SR"/>
    <m/>
    <s v="SR"/>
    <s v="Bridges over SR-211, LM 11.99 in Dyersburg"/>
    <m/>
    <s v="Maint - BR Repair"/>
    <s v="Bridge Repair"/>
    <m/>
    <x v="1"/>
    <x v="3"/>
    <m/>
    <n v="0.01"/>
    <d v="2019-12-13T00:00:00"/>
    <m/>
    <s v="N"/>
    <s v="NHS"/>
    <x v="3"/>
    <s v="23SR0030039, 23SR0030040"/>
    <n v="0"/>
    <n v="0"/>
    <n v="512000"/>
    <n v="0"/>
    <n v="512000"/>
    <n v="0"/>
    <n v="0"/>
    <n v="1285145"/>
    <n v="0"/>
    <n v="1285145"/>
    <s v="State Funded (23004-4248-04)"/>
  </r>
  <r>
    <n v="125333"/>
    <n v="3"/>
    <s v="Construction Complete"/>
    <d v="2016-12-08T00:00:00"/>
    <s v="Lee Cothron"/>
    <d v="2020-07-31T00:00:00"/>
    <s v="Lee Cothron"/>
    <s v="Wilson"/>
    <s v="SR-26"/>
    <s v="SR"/>
    <m/>
    <s v="SR"/>
    <s v="Bridges over Sinking Creek, LM 2.33 in Lebanon"/>
    <m/>
    <s v="Maint - BR Repair"/>
    <s v="Bridge Repair"/>
    <m/>
    <x v="1"/>
    <x v="3"/>
    <m/>
    <n v="0.01"/>
    <d v="2018-10-05T00:00:00"/>
    <m/>
    <s v="N"/>
    <s v="NHS"/>
    <x v="3"/>
    <s v="95FA0243003, 95FA0243004"/>
    <n v="0"/>
    <n v="0"/>
    <n v="419500"/>
    <n v="0"/>
    <n v="419500"/>
    <n v="0"/>
    <n v="0"/>
    <n v="1372438"/>
    <n v="0"/>
    <n v="1372438"/>
    <s v="State Funded (95006-4218-04)"/>
  </r>
  <r>
    <n v="125337"/>
    <n v="4"/>
    <s v="Construction Complete"/>
    <d v="2016-12-09T00:00:00"/>
    <s v="Lee Cothron"/>
    <d v="2020-11-13T00:00:00"/>
    <s v=""/>
    <s v="Weakley"/>
    <s v="SR-22"/>
    <s v="SR"/>
    <m/>
    <s v="SR"/>
    <s v="Ramp Bridge over SR-431, LM 19.09"/>
    <m/>
    <s v="Maint - BR Repair"/>
    <s v="Bridge Repair"/>
    <m/>
    <x v="1"/>
    <x v="3"/>
    <m/>
    <n v="0.01"/>
    <d v="2020-03-27T00:00:00"/>
    <m/>
    <s v="N"/>
    <s v="NHS"/>
    <x v="3"/>
    <s v="92SR0220033"/>
    <n v="21500"/>
    <n v="0"/>
    <n v="0"/>
    <n v="0"/>
    <n v="21500"/>
    <n v="43500"/>
    <n v="0"/>
    <n v="519625"/>
    <n v="0"/>
    <n v="563125"/>
    <s v="State Funded (92137-3226-04)"/>
  </r>
  <r>
    <n v="125338"/>
    <n v="4"/>
    <s v="Let"/>
    <d v="2016-12-09T00:00:00"/>
    <s v="Lee Cothron"/>
    <d v="2020-12-23T00:00:00"/>
    <s v=""/>
    <s v="Weakley"/>
    <s v="SR-43"/>
    <s v="SR"/>
    <m/>
    <s v="SR"/>
    <s v="L&amp;R Bridges over North Fork Obion River, LM 20.66 and Overflow, LM 20.89"/>
    <m/>
    <s v="Maint - BR Repair"/>
    <s v="Bridge Repair"/>
    <m/>
    <x v="1"/>
    <x v="3"/>
    <m/>
    <n v="0.31"/>
    <d v="2020-12-11T00:00:00"/>
    <m/>
    <s v="N"/>
    <s v="NHS"/>
    <x v="3"/>
    <s v="92SR0430019, 92SR0430020, 92SR0430021, 92SR0430022"/>
    <n v="0"/>
    <n v="0"/>
    <n v="2007594"/>
    <n v="0"/>
    <n v="2007594"/>
    <n v="0"/>
    <n v="0"/>
    <n v="2043094"/>
    <n v="0"/>
    <n v="2043094"/>
    <s v="State Funded (92003-4270-04)"/>
  </r>
  <r>
    <n v="125401"/>
    <n v="1"/>
    <s v="Closed"/>
    <d v="2017-01-10T00:00:00"/>
    <s v="Sandra Lowry"/>
    <d v="2020-08-12T00:00:00"/>
    <s v="Jamica Cook"/>
    <s v="Carter"/>
    <s v="Big Sandy Road"/>
    <m/>
    <s v="0A984"/>
    <s v="L"/>
    <s v="Big Sandy Road, Bridge over Stoney Creek, LM 0.06 (IA)"/>
    <m/>
    <s v="State Aid - BR Grant"/>
    <s v="Bridge Replacement"/>
    <m/>
    <x v="1"/>
    <x v="1"/>
    <m/>
    <n v="0.01"/>
    <m/>
    <m/>
    <s v="N"/>
    <s v="None"/>
    <x v="0"/>
    <s v="100A9840001"/>
    <n v="0"/>
    <n v="0"/>
    <n v="32321.95"/>
    <n v="0"/>
    <n v="32321.95"/>
    <n v="0"/>
    <n v="0"/>
    <n v="366854.06"/>
    <n v="0"/>
    <n v="366854.06"/>
    <s v="State Funded (10SAB1-S3-007)"/>
  </r>
  <r>
    <n v="125446"/>
    <n v="3"/>
    <s v="Closed"/>
    <d v="2017-01-31T00:00:00"/>
    <s v="Lee Cothron"/>
    <d v="2021-03-17T00:00:00"/>
    <s v="Lee Cothron"/>
    <s v="Rutherford"/>
    <s v="SR-1"/>
    <s v="SR"/>
    <m/>
    <s v="SR"/>
    <s v="(US-41/70S), Bridges over Overall Creek, LM 10.75 in Murfreesboro"/>
    <m/>
    <s v="Maint - BR Repair"/>
    <s v="Bridge Repair"/>
    <m/>
    <x v="1"/>
    <x v="3"/>
    <m/>
    <s v=""/>
    <d v="2019-12-13T00:00:00"/>
    <m/>
    <s v="N"/>
    <s v="NHS"/>
    <x v="3"/>
    <s v="75SR0010009, 75SR0010010"/>
    <n v="0"/>
    <n v="0"/>
    <n v="118578.92"/>
    <n v="0"/>
    <n v="118578.92"/>
    <n v="0"/>
    <n v="0"/>
    <n v="616542.92000000004"/>
    <n v="0"/>
    <n v="616542.92000000004"/>
    <s v="State Funded (75946-4263-04)"/>
  </r>
  <r>
    <n v="125528"/>
    <n v="1"/>
    <s v="Let"/>
    <d v="2017-02-27T00:00:00"/>
    <s v="Maria Hunter"/>
    <d v="2021-01-29T00:00:00"/>
    <s v="Lisa Dunn"/>
    <s v="Carter"/>
    <s v="Elk Avenue"/>
    <m/>
    <s v="03939"/>
    <s v="L"/>
    <s v="Elk Avenue, Bridge over Doe River"/>
    <m/>
    <s v="Local Programs"/>
    <s v="Bridge Rehabilitation"/>
    <m/>
    <x v="1"/>
    <x v="1"/>
    <m/>
    <n v="0.05"/>
    <d v="2020-06-26T00:00:00"/>
    <m/>
    <s v="N"/>
    <s v="Other"/>
    <x v="0"/>
    <s v="10M39390001"/>
    <n v="5000"/>
    <n v="0"/>
    <n v="189395"/>
    <n v="0"/>
    <n v="194395"/>
    <n v="90000"/>
    <n v="0"/>
    <n v="892395"/>
    <n v="0"/>
    <n v="982395"/>
    <s v="STP-M-9103(17) (10951-3567-94)"/>
  </r>
  <r>
    <n v="125743"/>
    <n v="4"/>
    <s v="Let"/>
    <d v="2017-05-17T00:00:00"/>
    <s v="Lee Cothron"/>
    <d v="2021-04-13T00:00:00"/>
    <s v=""/>
    <s v="Shelby"/>
    <m/>
    <m/>
    <s v="0A035"/>
    <s v="L"/>
    <s v="0A035, Bridge over Branch, LM 2.51 in Meeman-Shelby Forest State Park"/>
    <m/>
    <s v="Maint - BR Repair"/>
    <s v="Bridge Repair"/>
    <m/>
    <x v="1"/>
    <x v="1"/>
    <m/>
    <n v="0.01"/>
    <d v="2021-03-26T00:00:00"/>
    <m/>
    <s v="N"/>
    <s v="None"/>
    <x v="0"/>
    <s v="790A0210003"/>
    <n v="0"/>
    <n v="0"/>
    <n v="490109"/>
    <n v="0"/>
    <n v="490109"/>
    <n v="0"/>
    <n v="0"/>
    <n v="616609"/>
    <n v="0"/>
    <n v="616609"/>
    <s v="State Funded (79947-4941-04)"/>
  </r>
  <r>
    <n v="125744"/>
    <n v="3"/>
    <s v="Closed"/>
    <d v="2017-05-17T00:00:00"/>
    <s v="Lee Cothron"/>
    <d v="2021-06-01T00:00:00"/>
    <s v="Lee Cothron"/>
    <s v="Wilson"/>
    <s v="SR-10"/>
    <s v="SR"/>
    <m/>
    <s v="SR"/>
    <s v="Bridges over Town Creek, LM 13.56 in Lebanon"/>
    <m/>
    <s v="Maint - BR Repair"/>
    <s v="Bridge Repair"/>
    <m/>
    <x v="1"/>
    <x v="3"/>
    <m/>
    <n v="0.01"/>
    <d v="2019-08-09T00:00:00"/>
    <m/>
    <s v="N"/>
    <s v="NHS"/>
    <x v="3"/>
    <m/>
    <n v="0"/>
    <n v="0"/>
    <n v="464500"/>
    <n v="0"/>
    <n v="464500"/>
    <n v="0"/>
    <n v="0"/>
    <n v="1441552.82"/>
    <n v="0"/>
    <n v="1441552.82"/>
    <s v="State Funded (95002-4230-04)"/>
  </r>
  <r>
    <n v="125746"/>
    <n v="3"/>
    <s v="Construction Complete"/>
    <d v="2017-05-18T00:00:00"/>
    <s v="Lee Cothron"/>
    <d v="2021-05-11T00:00:00"/>
    <s v=""/>
    <s v="Wilson"/>
    <s v="SR-10"/>
    <s v="SR"/>
    <m/>
    <s v="SR"/>
    <s v="Bridges over Spring Creek, LM 19.48 and Cumberland River, LM 20.91"/>
    <m/>
    <s v="Maint - BR Repair"/>
    <s v="Bridge Repair"/>
    <m/>
    <x v="1"/>
    <x v="3"/>
    <m/>
    <s v=""/>
    <d v="2019-10-04T00:00:00"/>
    <m/>
    <s v="N"/>
    <s v="NHS"/>
    <x v="3"/>
    <m/>
    <n v="0"/>
    <n v="0"/>
    <n v="525000"/>
    <n v="0"/>
    <n v="525000"/>
    <n v="0"/>
    <n v="0"/>
    <n v="3147799"/>
    <n v="0"/>
    <n v="3147799"/>
    <s v="State Funded (95003-4217-04)"/>
  </r>
  <r>
    <n v="126586.01"/>
    <n v="3"/>
    <s v="Construction Complete"/>
    <d v="2020-01-16T00:00:00"/>
    <s v="Lee Cothron"/>
    <d v="2021-03-24T00:00:00"/>
    <s v="Brian Terrell"/>
    <s v="Davidson"/>
    <s v="SR-6"/>
    <s v="SR"/>
    <m/>
    <s v="SR"/>
    <s v="Bridges over Douglas Ave, LM 12.17"/>
    <s v="Bridge Repair (construction only)"/>
    <s v="Maint - BR Repair"/>
    <s v="Bridge Repair"/>
    <m/>
    <x v="1"/>
    <x v="3"/>
    <m/>
    <n v="0.01"/>
    <d v="2020-05-29T00:00:00"/>
    <m/>
    <s v="N"/>
    <s v="NHS"/>
    <x v="3"/>
    <s v="19FA0060015, 19FA0060016"/>
    <n v="0"/>
    <n v="0"/>
    <n v="153694"/>
    <n v="0"/>
    <n v="153694"/>
    <n v="0"/>
    <n v="0"/>
    <n v="153694"/>
    <n v="0"/>
    <n v="153694"/>
    <s v="State Funded (19024-3213-04)"/>
  </r>
  <r>
    <n v="126623"/>
    <n v="3"/>
    <s v="Let"/>
    <d v="2017-10-02T00:00:00"/>
    <s v="Lee Cothron"/>
    <d v="2020-09-03T00:00:00"/>
    <s v="Brandy Hopkins"/>
    <s v="Humphreys"/>
    <s v="SR-1"/>
    <s v="SR"/>
    <m/>
    <s v="SR"/>
    <s v="Bridge over Trace Creek, LM 5.94"/>
    <m/>
    <s v="Maint - BR Repair"/>
    <s v="Bridge Repair"/>
    <m/>
    <x v="1"/>
    <x v="3"/>
    <m/>
    <n v="0"/>
    <d v="2020-08-14T00:00:00"/>
    <m/>
    <s v="N"/>
    <s v="Other"/>
    <x v="4"/>
    <s v="43SR0010005"/>
    <n v="0"/>
    <n v="0"/>
    <n v="1805103"/>
    <n v="0"/>
    <n v="1805103"/>
    <n v="0"/>
    <n v="0"/>
    <n v="1872703"/>
    <n v="0"/>
    <n v="1872703"/>
    <s v="State Funded (43004-4227-04)"/>
  </r>
  <r>
    <n v="126709"/>
    <n v="1"/>
    <s v="Let"/>
    <d v="2017-10-23T00:00:00"/>
    <s v="John Phillips"/>
    <d v="2021-04-15T00:00:00"/>
    <s v="Lisa Dunn"/>
    <s v="Blount"/>
    <s v="Spring View Road"/>
    <m/>
    <s v="0A005"/>
    <s v="L"/>
    <s v="BG A005-0.08, Spring View Road over CSX Railroad"/>
    <s v="Replace Bridge No. 050A0050001"/>
    <s v="State Aid - BR Grant"/>
    <s v="Bridge Replacement"/>
    <m/>
    <x v="1"/>
    <x v="1"/>
    <m/>
    <n v="0"/>
    <m/>
    <m/>
    <s v="N"/>
    <s v="None"/>
    <x v="0"/>
    <s v="050A0050001"/>
    <n v="0"/>
    <n v="0"/>
    <n v="781688.11"/>
    <n v="0"/>
    <n v="781688.11"/>
    <n v="0"/>
    <n v="0"/>
    <n v="781688.11"/>
    <n v="0"/>
    <n v="781688.11"/>
    <s v="State Funded (05SAB1-S3-005)"/>
  </r>
  <r>
    <n v="126865"/>
    <n v="4"/>
    <s v="Let"/>
    <d v="2017-12-08T00:00:00"/>
    <s v="Jennifer Johnson"/>
    <d v="2020-12-23T00:00:00"/>
    <s v=""/>
    <s v="Henderson"/>
    <s v="SR-22"/>
    <s v="SR"/>
    <m/>
    <s v="SR"/>
    <s v="Bridges over Big Beaver Creek at LM 19.51 and Little Beaver Creek at LM 20.01"/>
    <m/>
    <s v="Maint - BR Repair"/>
    <s v="Bridge Repair"/>
    <m/>
    <x v="1"/>
    <x v="3"/>
    <m/>
    <s v=""/>
    <d v="2020-12-11T00:00:00"/>
    <m/>
    <s v="N"/>
    <s v="Other"/>
    <x v="4"/>
    <s v="39SR0220019, 39SR0220021"/>
    <n v="0"/>
    <n v="0"/>
    <n v="1177590"/>
    <n v="0"/>
    <n v="1177590"/>
    <n v="0"/>
    <n v="0"/>
    <n v="1253590"/>
    <n v="0"/>
    <n v="1253590"/>
    <s v="State Funded (39945-4191-04)"/>
  </r>
  <r>
    <n v="126917"/>
    <n v="4"/>
    <s v="Active"/>
    <d v="2018-01-03T00:00:00"/>
    <s v="Chasity Bell"/>
    <d v="2021-02-02T00:00:00"/>
    <s v="Maria Hunter"/>
    <s v="Lauderdale"/>
    <s v="Chisholm Lake Road"/>
    <m/>
    <s v="A081"/>
    <s v="L"/>
    <s v="Chisholm Lake Road, Bridge over Branch Creek, LM 0.45"/>
    <s v="Bridge replacement over Branch Creek"/>
    <s v="Bridge"/>
    <s v="Bridge Replacement"/>
    <m/>
    <x v="1"/>
    <x v="1"/>
    <m/>
    <n v="0.01"/>
    <m/>
    <m/>
    <s v="N"/>
    <s v="None"/>
    <x v="0"/>
    <s v="490A0810005"/>
    <n v="0"/>
    <n v="158183"/>
    <n v="0"/>
    <n v="0"/>
    <n v="158183"/>
    <n v="93000"/>
    <n v="158183"/>
    <n v="0"/>
    <n v="0"/>
    <n v="251183"/>
    <s v="BRZ-4900(66) (49LPLM-F3-043)"/>
  </r>
  <r>
    <n v="127247"/>
    <n v="3"/>
    <s v="Closed"/>
    <d v="2018-03-21T00:00:00"/>
    <s v="John Phillips"/>
    <d v="2020-12-15T00:00:00"/>
    <s v="Jamica Cook"/>
    <s v="Sumner"/>
    <s v="East Robertson Road"/>
    <m/>
    <s v="0B750"/>
    <s v="L"/>
    <s v="BG B750-3.38, East Robertson Road, Bridge over Branch"/>
    <s v="Replace Culvert"/>
    <s v="State Aid - BR Grant"/>
    <s v="Bridge Replacement"/>
    <m/>
    <x v="1"/>
    <x v="1"/>
    <m/>
    <n v="0.01"/>
    <m/>
    <m/>
    <s v="N"/>
    <s v="None"/>
    <x v="0"/>
    <m/>
    <n v="0"/>
    <n v="0"/>
    <n v="299377.15000000002"/>
    <n v="0"/>
    <n v="299377.15000000002"/>
    <n v="0"/>
    <n v="0"/>
    <n v="299377.15000000002"/>
    <n v="0"/>
    <n v="299377.15000000002"/>
    <s v="State Funded (83SAB1-S3-004)"/>
  </r>
  <r>
    <n v="127494"/>
    <n v="2"/>
    <s v="Active"/>
    <d v="2018-05-04T00:00:00"/>
    <s v="Donovan Chumbley"/>
    <d v="2021-01-19T00:00:00"/>
    <s v="Brian Terrell"/>
    <s v="Hamilton"/>
    <s v="Standifer Gap Road"/>
    <m/>
    <s v="03604"/>
    <s v="L"/>
    <s v="Standifer Gap Road, Bridge at Friar Branch, LM 0.700"/>
    <s v="* * * E-GRANTS #090 * * * Bridge Replacement"/>
    <s v="Local Programs"/>
    <s v="Bridge Replacement"/>
    <m/>
    <x v="1"/>
    <x v="1"/>
    <m/>
    <n v="0"/>
    <m/>
    <m/>
    <s v="N"/>
    <s v="Other"/>
    <x v="0"/>
    <m/>
    <n v="0"/>
    <n v="50000"/>
    <n v="0"/>
    <n v="0"/>
    <n v="50000"/>
    <n v="273195"/>
    <n v="50000"/>
    <n v="0"/>
    <n v="0"/>
    <n v="323195"/>
    <s v="BR-STP-M-3604(1) (33LPLM-F3-220)"/>
  </r>
  <r>
    <n v="127526.01"/>
    <n v="1"/>
    <s v="Construction Complete"/>
    <d v="2018-06-05T00:00:00"/>
    <s v="Jennifer Johnson"/>
    <d v="2020-08-15T00:00:00"/>
    <s v="Lee Cothron"/>
    <s v="Campbell"/>
    <s v="I-75"/>
    <s v="I"/>
    <m/>
    <s v="IM"/>
    <s v="Bridges over SR-9, LM 30.67"/>
    <s v="Bridge Repairs to be made prior to Federal Bridge Replacement project Construction (see PIN 127526.00)"/>
    <s v="Maint - BR Repair"/>
    <s v="Bridge Repair"/>
    <m/>
    <x v="1"/>
    <x v="3"/>
    <m/>
    <n v="0.04"/>
    <d v="2019-12-13T00:00:00"/>
    <m/>
    <s v="N"/>
    <s v="Int"/>
    <x v="1"/>
    <s v="07I00750021, 07I00750022"/>
    <n v="0"/>
    <n v="0"/>
    <n v="40000"/>
    <n v="0"/>
    <n v="40000"/>
    <n v="0"/>
    <n v="0"/>
    <n v="1569041"/>
    <n v="0"/>
    <n v="1569041"/>
    <s v="State Funded (07100-4152-04)"/>
  </r>
  <r>
    <n v="127530"/>
    <n v="1"/>
    <s v="Active"/>
    <d v="2018-05-21T00:00:00"/>
    <s v="Cynthia (old) Allen"/>
    <d v="2019-12-27T00:00:00"/>
    <s v="Brandy Hopkins"/>
    <s v="Cocke"/>
    <s v="SR-9"/>
    <s v="SR"/>
    <m/>
    <s v="SR"/>
    <s v="Bridge over Branch, LM 21.43"/>
    <m/>
    <s v="Bridge"/>
    <s v="Bridge Replacement"/>
    <m/>
    <x v="1"/>
    <x v="1"/>
    <m/>
    <n v="0.01"/>
    <d v="2022-08-19T00:00:00"/>
    <m/>
    <s v="N"/>
    <s v="Other"/>
    <x v="4"/>
    <s v="15SR0090021"/>
    <n v="62500"/>
    <n v="0"/>
    <n v="0"/>
    <n v="0"/>
    <n v="62500"/>
    <n v="72500"/>
    <n v="0"/>
    <n v="0"/>
    <n v="0"/>
    <n v="72500"/>
    <s v="BR-STP-9(99) (15003-3242-94)"/>
  </r>
  <r>
    <n v="127612"/>
    <n v="4"/>
    <s v="Let"/>
    <d v="2018-06-06T00:00:00"/>
    <s v="Jennifer Johnson"/>
    <d v="2021-04-13T00:00:00"/>
    <s v="Brandy Hopkins"/>
    <s v="Dyer"/>
    <s v="SR"/>
    <s v="SR"/>
    <m/>
    <s v="SR"/>
    <s v="SR-20, Bridges over Lewis Creek at LM 3.47 and Overflow at LM 5.43; and SR-210, Bridge over SR-20 at LM 6.69"/>
    <m/>
    <s v="Maint - BR Repair"/>
    <s v="Bridge Repair"/>
    <m/>
    <x v="1"/>
    <x v="3"/>
    <m/>
    <s v=""/>
    <d v="2021-03-26T00:00:00"/>
    <m/>
    <s v="N"/>
    <s v="NHS, Other"/>
    <x v="3"/>
    <s v="23SR0200033, 23SR0200034, 23SR0200037, 23SR0200038, 23SR0200039"/>
    <n v="0"/>
    <n v="0"/>
    <n v="3185740"/>
    <n v="0"/>
    <n v="3185740"/>
    <n v="0"/>
    <n v="0"/>
    <n v="535740"/>
    <n v="0"/>
    <n v="535740"/>
    <s v="State Funded (23945-4281-04)"/>
  </r>
  <r>
    <n v="127937"/>
    <n v="4"/>
    <s v="Active"/>
    <d v="2018-07-26T00:00:00"/>
    <s v="Jennifer Johnson"/>
    <d v="2020-09-22T00:00:00"/>
    <s v="Lee Cothron"/>
    <s v="Shelby"/>
    <m/>
    <m/>
    <m/>
    <m/>
    <s v="I-40, Bridge over Wolf River at LM 9.42; and SR-14, Bridge over CSX R/R, LM 18.27"/>
    <s v="PE only for Bridge Repair"/>
    <s v="Maint - BR Repair"/>
    <s v="Bridge Repair"/>
    <m/>
    <x v="1"/>
    <x v="1"/>
    <m/>
    <s v=""/>
    <m/>
    <m/>
    <s v="N"/>
    <s v="Int, NHS"/>
    <x v="0"/>
    <s v="79I00400083, 79SR0140023"/>
    <n v="0"/>
    <n v="0"/>
    <n v="69500"/>
    <n v="0"/>
    <n v="69500"/>
    <n v="0"/>
    <n v="0"/>
    <n v="144500"/>
    <n v="0"/>
    <n v="144500"/>
    <s v="State Funded (79961-4165-04)"/>
  </r>
  <r>
    <n v="127938"/>
    <n v="3"/>
    <s v="Active"/>
    <d v="2018-07-26T00:00:00"/>
    <s v="Jennifer Johnson"/>
    <d v="2019-01-24T00:00:00"/>
    <s v="Brian Terrell"/>
    <s v="Giles"/>
    <s v="SR"/>
    <s v="SR"/>
    <m/>
    <s v="SR"/>
    <s v="SR-166, Bridge over Factory Creek, LM 26.06; and SR-245, Bridge over Yokely Creek, LM 0.62"/>
    <m/>
    <s v="Maint - BR Repair"/>
    <s v="Bridge Repair"/>
    <m/>
    <x v="1"/>
    <x v="3"/>
    <m/>
    <s v=""/>
    <m/>
    <m/>
    <s v="N"/>
    <s v="Other"/>
    <x v="4"/>
    <s v="28S62000011, 28S62010003"/>
    <n v="0"/>
    <n v="0"/>
    <n v="181500"/>
    <n v="0"/>
    <n v="181500"/>
    <n v="0"/>
    <n v="0"/>
    <n v="251000"/>
    <n v="0"/>
    <n v="251000"/>
    <s v="State Funded (28946-4226-04)"/>
  </r>
  <r>
    <n v="127946"/>
    <n v="3"/>
    <s v="Let"/>
    <d v="2018-07-30T00:00:00"/>
    <s v="Amanda Brugler"/>
    <d v="2021-04-15T00:00:00"/>
    <s v="Lisa Dunn"/>
    <s v="Maury"/>
    <s v="Polk Lane"/>
    <m/>
    <s v="00993"/>
    <s v="L"/>
    <s v="0993-5.53, Polk Lane over Isbel Branch"/>
    <m/>
    <s v="State Aid - BR Grant"/>
    <s v="Bridge Replacement"/>
    <m/>
    <x v="1"/>
    <x v="1"/>
    <m/>
    <n v="0"/>
    <m/>
    <m/>
    <s v="N"/>
    <s v="Other"/>
    <x v="0"/>
    <s v="60S62530001"/>
    <n v="0"/>
    <n v="0"/>
    <n v="371571.58"/>
    <n v="0"/>
    <n v="371571.58"/>
    <n v="0"/>
    <n v="0"/>
    <n v="371571.58"/>
    <n v="0"/>
    <n v="371571.58"/>
    <s v="State Funded (60SAB1-S3-006)"/>
  </r>
  <r>
    <n v="128005"/>
    <n v="3"/>
    <s v="Construction Complete"/>
    <d v="2018-08-22T00:00:00"/>
    <s v="Jennifer Johnson"/>
    <d v="2021-05-28T00:00:00"/>
    <s v=""/>
    <s v="Maury"/>
    <s v="I-65"/>
    <s v="I"/>
    <m/>
    <s v="IM"/>
    <s v="I-65 Bridges over Rutherford Creek at LM 16.48; and SR-396 Bridge over I-65 at I-65 LM 17.63"/>
    <s v="Bridge Repairs on Three (3) Bridges on or over I-65 between I-65 LMs 16.48 and 17.63"/>
    <s v="Maint - BR Repair"/>
    <s v="Bridge Repair"/>
    <m/>
    <x v="1"/>
    <x v="3"/>
    <m/>
    <s v=""/>
    <d v="2020-06-26T00:00:00"/>
    <m/>
    <s v="N"/>
    <s v="Int, NHS"/>
    <x v="1"/>
    <s v="60I00650025, 60I00650026, 60I00650040"/>
    <n v="0"/>
    <n v="0"/>
    <n v="800398"/>
    <n v="0"/>
    <n v="800398"/>
    <n v="0"/>
    <n v="0"/>
    <n v="887398"/>
    <n v="0"/>
    <n v="887398"/>
    <s v="State Funded (60001-4155-04)"/>
  </r>
  <r>
    <n v="128039"/>
    <n v="2"/>
    <s v="Let"/>
    <d v="2018-09-04T00:00:00"/>
    <s v="Jennifer Johnson"/>
    <d v="2021-04-13T00:00:00"/>
    <s v="Sandra Lowry"/>
    <s v="Bradley"/>
    <s v="SR-308"/>
    <s v="SR"/>
    <m/>
    <s v="SR"/>
    <s v="Bridge over I-75, LM 4.27"/>
    <m/>
    <s v="Maint - BR Repair"/>
    <s v="Bridge Repair"/>
    <m/>
    <x v="1"/>
    <x v="3"/>
    <m/>
    <n v="0"/>
    <d v="2021-03-26T00:00:00"/>
    <m/>
    <s v="N"/>
    <s v="Other"/>
    <x v="4"/>
    <s v="06I00750025"/>
    <n v="0"/>
    <n v="0"/>
    <n v="1019587"/>
    <n v="0"/>
    <n v="1019587"/>
    <n v="0"/>
    <n v="0"/>
    <n v="209887"/>
    <n v="0"/>
    <n v="209887"/>
    <s v="State Funded (06024-4106-04)"/>
  </r>
  <r>
    <n v="128113"/>
    <n v="4"/>
    <s v="Let"/>
    <d v="2018-09-25T00:00:00"/>
    <s v="Sandra Lowry"/>
    <d v="2020-09-15T00:00:00"/>
    <s v=""/>
    <s v="Carroll, Haywood, Madison, Fayette, Lauderdale"/>
    <m/>
    <m/>
    <m/>
    <m/>
    <s v="Six bridges in Region 4 (Design Build) (IA Bundle)"/>
    <s v="IMPROVE Act projects bundled: Carroll SR-436 Reedy Creek Road Bridge over Reedy Creek, LM 0.68; Fayette SR-193 (Macon Road), Bridge over Branch, LM 11.48; Haywood SR-1 Bridges over Branch, LM 2.89, and Muddy Creek, LM 2.13;Lauderdale SR-87 Bridge over Overflow, LM 3.88; Madison SR-223 (Shady Grove Rd.), over Branch, LM 2.28"/>
    <s v="Bridge"/>
    <s v="Bridge Replacement"/>
    <m/>
    <x v="1"/>
    <x v="1"/>
    <m/>
    <s v=""/>
    <m/>
    <m/>
    <s v="N"/>
    <s v="NHS, Other"/>
    <x v="0"/>
    <s v="09S82330001, 24015420001, 38SR0010001, 38SR0010003, 49SR0870011, 57S81960003"/>
    <n v="-695000"/>
    <n v="-1157000"/>
    <n v="-2967000"/>
    <n v="0"/>
    <n v="-4819000"/>
    <n v="705000"/>
    <n v="205000"/>
    <n v="7733000"/>
    <n v="0"/>
    <n v="8643000"/>
    <s v="BR-STP-REG4(199) (09035-3220-94, 24029-3207-94, 38002-3216-94, 38002-3217-94, 49006-3241-94, 57039-3231-94, 98400-3216-94)"/>
  </r>
  <r>
    <n v="128129"/>
    <n v="2"/>
    <s v="Closed"/>
    <d v="2018-09-28T00:00:00"/>
    <s v="Amanda Brugler"/>
    <d v="2021-06-16T00:00:00"/>
    <s v="Jamica Cook"/>
    <s v="Franklin"/>
    <s v="Sugar Tree Springs Road"/>
    <m/>
    <s v="A719"/>
    <s v="L"/>
    <s v="A719-1.23, Sugar Tree Springs Rd over Caney Hollow Creek"/>
    <m/>
    <s v="State Aid - BR Grant"/>
    <s v="Bridge Replacement"/>
    <m/>
    <x v="1"/>
    <x v="1"/>
    <m/>
    <n v="0"/>
    <m/>
    <m/>
    <s v="N"/>
    <s v="None"/>
    <x v="0"/>
    <s v="260A7190001"/>
    <n v="0"/>
    <n v="0"/>
    <n v="356032.94"/>
    <n v="0"/>
    <n v="356032.94"/>
    <n v="0"/>
    <n v="0"/>
    <n v="340016.32"/>
    <n v="0"/>
    <n v="340016.32"/>
    <s v="State Funded (26SAB1-S3-004)"/>
  </r>
  <r>
    <n v="128213"/>
    <n v="2"/>
    <s v="Let"/>
    <d v="2018-10-11T00:00:00"/>
    <s v="Jennifer Johnson"/>
    <d v="2020-12-23T00:00:00"/>
    <s v=""/>
    <s v="Sequatchie"/>
    <s v="SR-8"/>
    <s v="SR"/>
    <m/>
    <s v="SR"/>
    <s v="Bridge over Sequatchie River, LM 12.73"/>
    <m/>
    <s v="Maint - BR Repair"/>
    <s v="Bridge Repair"/>
    <m/>
    <x v="1"/>
    <x v="3"/>
    <m/>
    <n v="0"/>
    <d v="2020-12-11T00:00:00"/>
    <m/>
    <s v="N"/>
    <s v="Other"/>
    <x v="4"/>
    <s v="77SR0080005"/>
    <n v="9000"/>
    <n v="0"/>
    <n v="548974"/>
    <n v="0"/>
    <n v="557974"/>
    <n v="68500"/>
    <n v="0"/>
    <n v="548974"/>
    <n v="0"/>
    <n v="617474"/>
    <s v="State Funded (77001-3248-04)"/>
  </r>
  <r>
    <n v="128221.01"/>
    <n v="1"/>
    <s v="Active"/>
    <d v="2016-07-25T00:00:00"/>
    <s v="Cynthia (old) Allen"/>
    <d v="2019-12-11T00:00:00"/>
    <s v="Sandra Lowry"/>
    <s v="Hamblen"/>
    <s v="SR-160"/>
    <s v="SR"/>
    <m/>
    <s v="SR"/>
    <s v="(Enka Highway) Bridge over Overflow, LM 0.14  (IA)"/>
    <s v="Bridge Replacement.  Being done under 128221.00"/>
    <s v="Bridge"/>
    <s v="Bridge Replacement"/>
    <m/>
    <x v="1"/>
    <x v="1"/>
    <m/>
    <n v="7.4999999999999997E-2"/>
    <m/>
    <m/>
    <s v="N"/>
    <s v="Other"/>
    <x v="4"/>
    <s v="32SR1600001"/>
    <n v="350000"/>
    <n v="0"/>
    <n v="0"/>
    <n v="0"/>
    <n v="350000"/>
    <n v="400000"/>
    <n v="0"/>
    <n v="0"/>
    <n v="0"/>
    <n v="400000"/>
    <m/>
  </r>
  <r>
    <n v="128221.02"/>
    <n v="1"/>
    <s v="Active"/>
    <d v="2016-07-25T00:00:00"/>
    <s v="Cynthia (old) Allen"/>
    <d v="2019-12-11T00:00:00"/>
    <s v="Sandra Lowry"/>
    <s v="Cocke"/>
    <s v="SR-160"/>
    <s v="SR"/>
    <m/>
    <s v="SR"/>
    <s v="Bridge over Nolichucky River, LM 11.87 (IA)"/>
    <s v="Bridge Replacement.  Being done under 128221.00"/>
    <s v="Bridge"/>
    <s v="Bridge Replacement"/>
    <m/>
    <x v="1"/>
    <x v="1"/>
    <m/>
    <n v="0.06"/>
    <m/>
    <m/>
    <s v="N"/>
    <s v="Other"/>
    <x v="4"/>
    <s v="15SR1600009"/>
    <n v="300000"/>
    <n v="0"/>
    <n v="0"/>
    <n v="0"/>
    <n v="300000"/>
    <n v="350000"/>
    <n v="0"/>
    <n v="0"/>
    <n v="0"/>
    <n v="350000"/>
    <m/>
  </r>
  <r>
    <n v="128243"/>
    <n v="3"/>
    <s v="Closed"/>
    <d v="2018-10-26T00:00:00"/>
    <s v="Jennifer Johnson"/>
    <d v="2021-03-17T00:00:00"/>
    <s v="Lee Cothron"/>
    <s v="Sumner"/>
    <s v="I-65"/>
    <s v="I"/>
    <m/>
    <s v="IM"/>
    <s v="Bridges over Cartwright Circle (R&amp;L) at LM 2.46 and Williamson Road (R&amp;L) at LM 3.50"/>
    <m/>
    <s v="Maint - BR Repair"/>
    <s v="Bridge Repair"/>
    <m/>
    <x v="1"/>
    <x v="3"/>
    <m/>
    <s v=""/>
    <d v="2019-12-13T00:00:00"/>
    <m/>
    <s v="N"/>
    <s v="Int"/>
    <x v="1"/>
    <s v="83I00650005, 83I00650006, 83I00650007, 83I00650008"/>
    <n v="0"/>
    <n v="0"/>
    <n v="59365.36"/>
    <n v="0"/>
    <n v="59365.36"/>
    <n v="0"/>
    <n v="0"/>
    <n v="367273.36"/>
    <n v="0"/>
    <n v="367273.36"/>
    <s v="State Funded (83001-4147-04)"/>
  </r>
  <r>
    <n v="128322"/>
    <n v="2"/>
    <s v="Construction Complete"/>
    <d v="2018-11-15T00:00:00"/>
    <s v="Jennifer Johnson"/>
    <d v="2021-01-12T00:00:00"/>
    <s v=""/>
    <s v="Grundy"/>
    <s v="SR-108"/>
    <s v="SR"/>
    <m/>
    <s v="SR"/>
    <s v="Bridge over Piney Creek, LM 18.20"/>
    <m/>
    <s v="Maint - BR Repair"/>
    <s v="Bridge Repair"/>
    <m/>
    <x v="1"/>
    <x v="3"/>
    <m/>
    <n v="0"/>
    <d v="2020-05-15T00:00:00"/>
    <m/>
    <s v="N"/>
    <s v="Other"/>
    <x v="4"/>
    <s v="31SR1080013"/>
    <n v="103500"/>
    <n v="0"/>
    <n v="1591317"/>
    <n v="0"/>
    <n v="1694817"/>
    <n v="359750"/>
    <n v="0"/>
    <n v="1591317"/>
    <n v="0"/>
    <n v="1951067"/>
    <s v="State Funded (31007-3241-04)"/>
  </r>
  <r>
    <n v="128409"/>
    <n v="4"/>
    <s v="Active"/>
    <d v="2018-12-10T00:00:00"/>
    <s v="Meghan Wilson"/>
    <d v="2021-01-19T00:00:00"/>
    <s v="Brian Terrell"/>
    <s v="Shelby"/>
    <m/>
    <m/>
    <m/>
    <m/>
    <s v="Shelby Road, Bridge over Royster Creek (Local ER - February 2019 Flood Event)"/>
    <s v="Restoration of the existing bridge on Shelby Road over Royster Creek. ER: Scope: repair significant scouring and bank loss in Royster Creek upstream and downstream. This includes mitigation of upstream discharge as well as fixing scouring issues downstream of the bridge from  LM 0.339 to LM 0.347"/>
    <s v="Local Programs"/>
    <s v="Bridge Repair"/>
    <m/>
    <x v="1"/>
    <x v="1"/>
    <m/>
    <n v="0.01"/>
    <m/>
    <m/>
    <s v="N"/>
    <s v="Other"/>
    <x v="0"/>
    <s v="79002090001"/>
    <n v="27920"/>
    <n v="0"/>
    <n v="0"/>
    <n v="0"/>
    <n v="27920"/>
    <n v="258195"/>
    <n v="0"/>
    <n v="0"/>
    <n v="0"/>
    <n v="258195"/>
    <s v="HIP-M-813(11) (79LPLM-F3-645, 79LPLM-F3-664, 79LPLM-L3-661)"/>
  </r>
  <r>
    <n v="128428"/>
    <n v="1"/>
    <s v="Let"/>
    <d v="2019-01-07T00:00:00"/>
    <s v="Scott Boyce"/>
    <d v="2021-02-23T00:00:00"/>
    <s v="Charity Cox"/>
    <s v="Unicoi"/>
    <s v="I-26"/>
    <s v="I"/>
    <m/>
    <s v="IM"/>
    <s v="Bridges over North Indian Creek and Pinnacle Road (0A309), LM 5.48"/>
    <m/>
    <s v="Maint - BR Repair"/>
    <s v="Bridge Repair"/>
    <m/>
    <x v="1"/>
    <x v="3"/>
    <m/>
    <n v="0.01"/>
    <d v="2020-12-11T00:00:00"/>
    <m/>
    <s v="N"/>
    <s v="Int"/>
    <x v="1"/>
    <s v="86I00260013, 86I00260014"/>
    <n v="74500"/>
    <n v="0"/>
    <n v="2950231"/>
    <n v="0"/>
    <n v="3024731"/>
    <n v="122000"/>
    <n v="0"/>
    <n v="2950231"/>
    <n v="0"/>
    <n v="3072231"/>
    <s v="State Funded (86004-3159-04)"/>
  </r>
  <r>
    <n v="128507"/>
    <n v="3"/>
    <s v="Active"/>
    <d v="2019-01-11T00:00:00"/>
    <s v="Jennifer Johnson"/>
    <d v="2021-05-20T00:00:00"/>
    <s v="Brandy Hopkins"/>
    <s v="Davidson"/>
    <s v="I-65"/>
    <s v="I"/>
    <m/>
    <s v="IM"/>
    <s v="Bridges over CSX R/R at LM 20.10 and over Rivergate Pkwy at LM 20.26"/>
    <m/>
    <s v="Maint - BR Repair"/>
    <s v="Bridge Repair"/>
    <m/>
    <x v="1"/>
    <x v="3"/>
    <m/>
    <s v=""/>
    <d v="2021-10-08T00:00:00"/>
    <m/>
    <s v="N"/>
    <s v="Int"/>
    <x v="1"/>
    <s v="19I00650091, 19I00650093"/>
    <n v="0"/>
    <n v="0"/>
    <n v="42500"/>
    <n v="0"/>
    <n v="42500"/>
    <n v="0"/>
    <n v="0"/>
    <n v="207500"/>
    <n v="0"/>
    <n v="207500"/>
    <s v="State Funded (19012-4164-04)"/>
  </r>
  <r>
    <n v="128578"/>
    <n v="1"/>
    <s v="Closed"/>
    <d v="2019-02-04T00:00:00"/>
    <s v="Amanda Brugler"/>
    <d v="2021-03-03T00:00:00"/>
    <s v="Jamica Cook"/>
    <s v="Cocke"/>
    <s v="Old SR-35"/>
    <m/>
    <s v="0A494"/>
    <s v="L"/>
    <s v="A494-2.77, Old SR-35 Bridge over Clear Creek"/>
    <m/>
    <s v="State Aid - BR Grant"/>
    <s v="Bridge Replacement"/>
    <m/>
    <x v="1"/>
    <x v="1"/>
    <m/>
    <n v="0.01"/>
    <m/>
    <m/>
    <s v="N"/>
    <s v="None"/>
    <x v="0"/>
    <s v="15SR0350005"/>
    <n v="0"/>
    <n v="0"/>
    <n v="442390.27"/>
    <n v="0"/>
    <n v="442390.27"/>
    <n v="0"/>
    <n v="0"/>
    <n v="442390.27"/>
    <n v="0"/>
    <n v="442390.27"/>
    <s v="State Funded (15SAB1-S3-007)"/>
  </r>
  <r>
    <n v="128646"/>
    <n v="1"/>
    <s v="Closed"/>
    <d v="2019-02-25T00:00:00"/>
    <s v="Amanda Brugler"/>
    <d v="2020-12-23T00:00:00"/>
    <s v="Jamica Cook"/>
    <s v="Campbell"/>
    <s v="Barid Creek Road"/>
    <m/>
    <s v="A004"/>
    <s v="L"/>
    <s v="A004-1.06, Baird Creek Road over Hatfield Creek"/>
    <m/>
    <s v="State Aid - BR Grant"/>
    <s v="Bridge Replacement"/>
    <m/>
    <x v="1"/>
    <x v="1"/>
    <m/>
    <n v="0"/>
    <m/>
    <m/>
    <s v="N"/>
    <s v="None"/>
    <x v="0"/>
    <s v="A004"/>
    <n v="0"/>
    <n v="0"/>
    <n v="18974.490000000002"/>
    <n v="0"/>
    <n v="18974.490000000002"/>
    <n v="0"/>
    <n v="0"/>
    <n v="319279.49"/>
    <n v="0"/>
    <n v="319279.49"/>
    <s v="State Funded (07SAB1-S3-005)"/>
  </r>
  <r>
    <n v="128679"/>
    <n v="4"/>
    <s v="Construction Complete"/>
    <d v="2019-03-05T00:00:00"/>
    <s v="Jennifer Johnson"/>
    <d v="2020-09-15T00:00:00"/>
    <s v=""/>
    <s v="Madison"/>
    <s v="SR-5"/>
    <s v="SR"/>
    <m/>
    <s v="SR"/>
    <s v="Bridges (L&amp;R) over Overflow, LM 11.17"/>
    <m/>
    <s v="Maint - BR Repair"/>
    <s v="Bridge Repair"/>
    <m/>
    <x v="1"/>
    <x v="3"/>
    <m/>
    <n v="0.01"/>
    <d v="2020-05-29T00:00:00"/>
    <m/>
    <s v="N"/>
    <s v="NHS"/>
    <x v="3"/>
    <m/>
    <n v="0"/>
    <n v="0"/>
    <n v="229455"/>
    <n v="0"/>
    <n v="229455"/>
    <n v="51000"/>
    <n v="0"/>
    <n v="229455"/>
    <n v="0"/>
    <n v="280455"/>
    <s v="State Funded (57006-3256-04)"/>
  </r>
  <r>
    <n v="128682"/>
    <n v="4"/>
    <s v="Closed"/>
    <d v="2019-03-05T00:00:00"/>
    <s v="Amanda Brugler"/>
    <d v="2021-01-11T00:00:00"/>
    <s v="Jamica Cook"/>
    <s v="Henry"/>
    <s v="Terrapin Creek Road"/>
    <m/>
    <s v="A113"/>
    <s v="L"/>
    <s v="A113-3.82, Terrapin Creek Road, bridge over Terrapin Creek"/>
    <m/>
    <s v="State Aid - BR Grant"/>
    <s v="Bridge Replacement"/>
    <m/>
    <x v="1"/>
    <x v="1"/>
    <m/>
    <n v="0"/>
    <m/>
    <m/>
    <s v="N"/>
    <s v="None"/>
    <x v="0"/>
    <s v="400A1130007"/>
    <n v="0"/>
    <n v="0"/>
    <n v="15072.02"/>
    <n v="0"/>
    <n v="15072.02"/>
    <n v="0"/>
    <n v="0"/>
    <n v="635266.21"/>
    <n v="0"/>
    <n v="635266.21"/>
    <s v="State Funded (40SAB1-S3-009)"/>
  </r>
  <r>
    <n v="128728"/>
    <n v="4"/>
    <s v="Construction Complete"/>
    <d v="2019-03-13T00:00:00"/>
    <s v="Scott Boyce"/>
    <d v="2020-10-02T00:00:00"/>
    <s v=""/>
    <s v="Madison"/>
    <s v="I-40"/>
    <s v="I"/>
    <m/>
    <s v="IM"/>
    <s v="Bridges over SR-20 (Hollywood Drive), LM 12.01 in Jackson"/>
    <m/>
    <s v="Maint - BR Repair"/>
    <s v="Bridge Repair"/>
    <m/>
    <x v="1"/>
    <x v="3"/>
    <m/>
    <n v="0.01"/>
    <d v="2020-05-15T00:00:00"/>
    <m/>
    <s v="N"/>
    <s v="Int"/>
    <x v="1"/>
    <s v="57I00400023, 57I00400024"/>
    <n v="0"/>
    <n v="0"/>
    <n v="217141"/>
    <n v="0"/>
    <n v="217141"/>
    <n v="58500"/>
    <n v="0"/>
    <n v="217141"/>
    <n v="0"/>
    <n v="275641"/>
    <s v="State Funded (57201-3155-04)"/>
  </r>
  <r>
    <n v="128731"/>
    <n v="1"/>
    <s v="Let"/>
    <d v="2019-03-19T00:00:00"/>
    <s v="Jennifer Johnson"/>
    <d v="2020-06-24T00:00:00"/>
    <s v="Sandra Lowry"/>
    <s v="Loudon"/>
    <s v="SR-444"/>
    <s v="SR"/>
    <m/>
    <s v="SR"/>
    <s v="Bridges over Tellico Lake (Fork Creek) at LM 1.46 and Clear Prong Creek at LM 6.74"/>
    <m/>
    <s v="Maint - BR Repair"/>
    <s v="Bridge Repair"/>
    <m/>
    <x v="1"/>
    <x v="3"/>
    <m/>
    <s v=""/>
    <d v="2020-05-29T00:00:00"/>
    <m/>
    <s v="N"/>
    <s v="Other"/>
    <x v="4"/>
    <s v="53012490003, 53012490005"/>
    <n v="0"/>
    <n v="0"/>
    <n v="818749"/>
    <n v="0"/>
    <n v="818749"/>
    <n v="77500"/>
    <n v="0"/>
    <n v="932749"/>
    <n v="0"/>
    <n v="1010249"/>
    <s v="State Funded (53444-3206-04)"/>
  </r>
  <r>
    <n v="128735"/>
    <n v="2"/>
    <s v="Let"/>
    <d v="2019-03-19T00:00:00"/>
    <s v="Jennifer Johnson"/>
    <d v="2020-09-02T00:00:00"/>
    <s v="Sandra Lowry"/>
    <s v="Clay"/>
    <s v="SR-53"/>
    <s v="SR"/>
    <m/>
    <s v="SR"/>
    <s v="Bridges over Dry Fork Creek, LM 1.35 and Mill Creek, LM 2.50"/>
    <m/>
    <s v="Maint - BR Repair"/>
    <s v="Bridge Repair"/>
    <m/>
    <x v="1"/>
    <x v="3"/>
    <m/>
    <n v="0"/>
    <d v="2020-08-14T00:00:00"/>
    <m/>
    <s v="N"/>
    <s v="Other"/>
    <x v="4"/>
    <s v="14SR0530001, 14SR0530003"/>
    <n v="21000"/>
    <n v="0"/>
    <n v="1034594"/>
    <n v="0"/>
    <n v="1055594"/>
    <n v="129000"/>
    <n v="0"/>
    <n v="1034594"/>
    <n v="0"/>
    <n v="1163594"/>
    <s v="State Funded (14005-3217-04)"/>
  </r>
  <r>
    <n v="128818"/>
    <n v="2"/>
    <s v="Let"/>
    <d v="2019-04-12T00:00:00"/>
    <s v="Jennifer Johnson"/>
    <d v="2020-12-04T00:00:00"/>
    <s v="Charity Cox"/>
    <s v="Cumberland"/>
    <s v="I-40"/>
    <s v="I"/>
    <m/>
    <s v="IM"/>
    <s v="Bridges (L&amp;R) over SR-1, LM 24.15"/>
    <m/>
    <s v="Maint - BR Repair"/>
    <s v="Bridge Repair"/>
    <m/>
    <x v="1"/>
    <x v="3"/>
    <m/>
    <n v="0.01"/>
    <d v="2020-11-06T00:00:00"/>
    <m/>
    <s v="N"/>
    <s v="Int"/>
    <x v="1"/>
    <s v="18I00400035, 18I00400036"/>
    <n v="58000"/>
    <n v="0"/>
    <n v="1611194"/>
    <n v="0"/>
    <n v="1669194"/>
    <n v="116500"/>
    <n v="0"/>
    <n v="1611194"/>
    <n v="0"/>
    <n v="1727694"/>
    <s v="State Funded (18100-3160-04)"/>
  </r>
  <r>
    <n v="128933"/>
    <n v="2"/>
    <s v="Let"/>
    <d v="2019-05-20T00:00:00"/>
    <s v="Scott Boyce"/>
    <d v="2020-06-24T00:00:00"/>
    <s v="Sandra Lowry"/>
    <s v="Hamilton"/>
    <s v="SR-319"/>
    <s v="SR"/>
    <m/>
    <s v="SR"/>
    <s v="Bridge over Tennessee River and Riverpark Drive, LM 2.22"/>
    <m/>
    <s v="Maint - BR Repair"/>
    <s v="Bridge Repair"/>
    <m/>
    <x v="1"/>
    <x v="3"/>
    <m/>
    <n v="0.26"/>
    <d v="2020-05-29T00:00:00"/>
    <m/>
    <s v="N"/>
    <s v="NHS"/>
    <x v="3"/>
    <s v="33006030001"/>
    <n v="0"/>
    <n v="0"/>
    <n v="1263643"/>
    <n v="0"/>
    <n v="1263643"/>
    <n v="77000"/>
    <n v="0"/>
    <n v="1412243"/>
    <n v="0"/>
    <n v="1489243"/>
    <s v="State Funded (33150-3234-04)"/>
  </r>
  <r>
    <n v="128972"/>
    <n v="3"/>
    <s v="Let"/>
    <d v="2019-05-28T00:00:00"/>
    <s v="Scott Boyce"/>
    <d v="2020-09-02T00:00:00"/>
    <s v="Sandra Lowry"/>
    <s v="Davidson"/>
    <m/>
    <m/>
    <m/>
    <m/>
    <s v="I-40, Bridge over Stones River, LM 28.01; and SR-171 (Hobson Pike), Bridge over Stones River, LM 5.88"/>
    <m/>
    <s v="Maint - BR Repair"/>
    <s v="Bridge Repair"/>
    <m/>
    <x v="1"/>
    <x v="1"/>
    <m/>
    <s v=""/>
    <d v="2020-08-14T00:00:00"/>
    <m/>
    <s v="N"/>
    <s v="Int, Other"/>
    <x v="0"/>
    <s v="19F00210005, 19I00400137"/>
    <n v="60000"/>
    <n v="0"/>
    <n v="2685957"/>
    <n v="0"/>
    <n v="2745957"/>
    <n v="152500"/>
    <n v="0"/>
    <n v="2685957"/>
    <n v="0"/>
    <n v="2838457"/>
    <s v="State Funded (19948-3112-04)"/>
  </r>
  <r>
    <n v="129046"/>
    <n v="3"/>
    <s v="Let"/>
    <d v="2019-06-11T00:00:00"/>
    <s v="Amanda Brugler"/>
    <d v="2020-10-30T00:00:00"/>
    <s v="Lisa Dunn"/>
    <s v="Maury"/>
    <s v="Smith Hollow Road"/>
    <m/>
    <s v="A471"/>
    <s v="L"/>
    <s v="A471-2.24, Smith Hollow Road over branch"/>
    <m/>
    <s v="State Aid - BR Grant"/>
    <s v="Bridge Replacement"/>
    <m/>
    <x v="1"/>
    <x v="1"/>
    <m/>
    <n v="0.01"/>
    <m/>
    <m/>
    <s v="N"/>
    <s v="None"/>
    <x v="0"/>
    <s v="600A4710001"/>
    <n v="0"/>
    <n v="0"/>
    <n v="308243.09999999998"/>
    <n v="0"/>
    <n v="308243.09999999998"/>
    <n v="0"/>
    <n v="0"/>
    <n v="308243.09999999998"/>
    <n v="0"/>
    <n v="308243.09999999998"/>
    <s v="State Funded (60SAB1-S3-014)"/>
  </r>
  <r>
    <n v="129229"/>
    <n v="4"/>
    <s v="Construction Complete"/>
    <d v="2019-06-25T00:00:00"/>
    <s v="Scott Boyce"/>
    <d v="2021-06-05T00:00:00"/>
    <s v="Lee Cothron"/>
    <s v="Shelby"/>
    <s v="SR-14"/>
    <s v="SR"/>
    <m/>
    <s v="SR"/>
    <s v="Ramp C Bridge over SR-14, LM 20.23"/>
    <m/>
    <s v="Maint - BR Repair"/>
    <s v="Bridge Repair"/>
    <m/>
    <x v="1"/>
    <x v="3"/>
    <m/>
    <n v="0.21"/>
    <d v="2020-06-26T00:00:00"/>
    <m/>
    <s v="N"/>
    <s v="NHS"/>
    <x v="3"/>
    <s v="79SR0140061"/>
    <n v="0"/>
    <n v="0"/>
    <n v="80927"/>
    <n v="0"/>
    <n v="80927"/>
    <n v="0"/>
    <n v="0"/>
    <n v="160427"/>
    <n v="0"/>
    <n v="160427"/>
    <s v="State Funded (79224-4211-04)"/>
  </r>
  <r>
    <n v="129310.01"/>
    <n v="3"/>
    <s v="Let"/>
    <d v="2019-09-23T00:00:00"/>
    <s v="Jennifer Johnson"/>
    <d v="2020-12-23T00:00:00"/>
    <s v=""/>
    <s v="Williamson"/>
    <s v="SR-247"/>
    <s v="SR"/>
    <m/>
    <s v="SR"/>
    <s v="(Duplex Road), Bridge over I-65, LM 2.38"/>
    <m/>
    <s v="Maint - BR Repair"/>
    <s v="Bridge Repair"/>
    <m/>
    <x v="1"/>
    <x v="3"/>
    <m/>
    <n v="0.05"/>
    <d v="2020-12-11T00:00:00"/>
    <m/>
    <s v="N"/>
    <s v="Other"/>
    <x v="4"/>
    <s v="94I00650001"/>
    <n v="0"/>
    <n v="0"/>
    <n v="787433"/>
    <n v="0"/>
    <n v="787433"/>
    <n v="0"/>
    <n v="0"/>
    <n v="862933"/>
    <n v="0"/>
    <n v="862933"/>
    <s v="State Funded (94031-4212-04)"/>
  </r>
  <r>
    <n v="129572"/>
    <n v="3"/>
    <s v="Construction Complete"/>
    <d v="2019-08-20T00:00:00"/>
    <s v="Lee Cothron"/>
    <d v="2021-06-12T00:00:00"/>
    <s v=""/>
    <s v="Wilson"/>
    <s v="SR-266"/>
    <s v="SR"/>
    <m/>
    <s v="SR"/>
    <s v="Bridge over Jug Creek, LM 4.60"/>
    <s v="PE and Construction for Bridge repair"/>
    <s v="Maint - BR Repair"/>
    <s v="Bridge Repair"/>
    <m/>
    <x v="1"/>
    <x v="3"/>
    <m/>
    <n v="0.01"/>
    <d v="2020-08-14T00:00:00"/>
    <m/>
    <s v="N"/>
    <s v="Other"/>
    <x v="4"/>
    <s v="95S63020005"/>
    <n v="0"/>
    <n v="0"/>
    <n v="562631"/>
    <n v="0"/>
    <n v="562631"/>
    <n v="0"/>
    <n v="0"/>
    <n v="613631"/>
    <n v="0"/>
    <n v="613631"/>
    <s v="State Funded (95023-4215-04)"/>
  </r>
  <r>
    <n v="129708"/>
    <n v="2"/>
    <s v="Active"/>
    <d v="2019-08-30T00:00:00"/>
    <s v="John Phillips"/>
    <d v="2021-04-28T00:00:00"/>
    <s v="Kyle Ruddy"/>
    <s v="Franklin"/>
    <s v="Crownover Road"/>
    <m/>
    <s v="0A591"/>
    <s v="L"/>
    <s v="Crownover Road, Bridge over Crow Creek, LM 0.19"/>
    <s v="Replace Bridge at 26-0A591-0.19"/>
    <s v="Bridge"/>
    <s v="Bridge Replacement"/>
    <m/>
    <x v="1"/>
    <x v="1"/>
    <m/>
    <n v="0.01"/>
    <d v="2023-11-20T00:00:00"/>
    <m/>
    <s v="N"/>
    <s v="None"/>
    <x v="0"/>
    <s v="260A5910001"/>
    <n v="103950"/>
    <n v="0"/>
    <n v="0"/>
    <n v="0"/>
    <n v="103950"/>
    <n v="215600"/>
    <n v="0"/>
    <n v="0"/>
    <n v="0"/>
    <n v="215600"/>
    <s v="BRZ-2600(47) (26071-3403-94)"/>
  </r>
  <r>
    <n v="129711"/>
    <n v="3"/>
    <s v="Construction Complete"/>
    <d v="2019-09-03T00:00:00"/>
    <s v="Scott Boyce"/>
    <d v="2020-09-18T00:00:00"/>
    <s v=""/>
    <s v="Davidson"/>
    <s v="I-24"/>
    <s v="I"/>
    <m/>
    <s v="IM"/>
    <s v="Bridge (Left Lanes) over Lickton Pike, LM 7.22"/>
    <m/>
    <s v="Maint - BR Repair"/>
    <s v="Bridge Repair"/>
    <m/>
    <x v="1"/>
    <x v="3"/>
    <m/>
    <n v="4.4999999999999998E-2"/>
    <d v="2020-05-29T00:00:00"/>
    <m/>
    <s v="N"/>
    <s v="Int"/>
    <x v="1"/>
    <s v="19I00240070"/>
    <n v="0"/>
    <n v="0"/>
    <n v="300453"/>
    <n v="0"/>
    <n v="300453"/>
    <n v="0"/>
    <n v="0"/>
    <n v="341953"/>
    <n v="0"/>
    <n v="341953"/>
    <s v="State Funded (19001-4148-04)"/>
  </r>
  <r>
    <n v="129769"/>
    <n v="1"/>
    <s v="Let"/>
    <d v="2019-09-20T00:00:00"/>
    <s v="Jennifer Johnson"/>
    <d v="2021-02-25T00:00:00"/>
    <s v=""/>
    <s v="Greene"/>
    <s v="SR-34"/>
    <s v="SR"/>
    <m/>
    <s v="SR"/>
    <s v="Bridges (L&amp;R) over Lick Creek, LM 5.69"/>
    <m/>
    <s v="Maint - BR Repair"/>
    <s v="Bridge Repair"/>
    <m/>
    <x v="1"/>
    <x v="3"/>
    <m/>
    <n v="9.5000000000000001E-2"/>
    <d v="2021-02-05T00:00:00"/>
    <m/>
    <s v="N"/>
    <s v="NHS"/>
    <x v="3"/>
    <s v="30SR0340007, 30SR0340008"/>
    <n v="0"/>
    <n v="0"/>
    <n v="1361667"/>
    <n v="0"/>
    <n v="1361667"/>
    <n v="0"/>
    <n v="0"/>
    <n v="1418667"/>
    <n v="0"/>
    <n v="1418667"/>
    <s v="State Funded (30002-4255-04)"/>
  </r>
  <r>
    <n v="129846"/>
    <n v="2"/>
    <s v="Let"/>
    <d v="2019-10-14T00:00:00"/>
    <s v="John Phillips"/>
    <d v="2021-04-15T00:00:00"/>
    <s v="Lisa Dunn"/>
    <s v="Warren"/>
    <s v="Northcutt Cove Road"/>
    <m/>
    <s v="0928"/>
    <s v="L"/>
    <s v="0928-5.18, Northcutt Cove Road Bridge over Big Hayes Creek"/>
    <s v="Replace Bridge No. 89S43980005"/>
    <s v="State Aid - BR Grant"/>
    <s v="Bridge Replacement"/>
    <m/>
    <x v="1"/>
    <x v="1"/>
    <m/>
    <n v="0.01"/>
    <m/>
    <m/>
    <s v="N"/>
    <s v="None"/>
    <x v="0"/>
    <s v="89S4398005"/>
    <n v="0"/>
    <n v="0"/>
    <n v="792452.14"/>
    <n v="0"/>
    <n v="792452.14"/>
    <n v="0"/>
    <n v="0"/>
    <n v="792452.14"/>
    <n v="0"/>
    <n v="792452.14"/>
    <s v="State Funded (89SAB1-S3-004)"/>
  </r>
  <r>
    <n v="129848"/>
    <n v="4"/>
    <s v="Let"/>
    <d v="2019-10-15T00:00:00"/>
    <s v="John Phillips"/>
    <d v="2021-03-24T00:00:00"/>
    <s v="Brian Terrell"/>
    <s v="Lauderdale"/>
    <s v="Out of Bounds Road"/>
    <m/>
    <s v="0A490"/>
    <s v="L"/>
    <s v="BG A490-1.35, Out of Bounds Road over Lower Forked Deer River"/>
    <s v="Replace Bridge No. 490A0350001"/>
    <s v="State Aid - BR Grant"/>
    <s v="Bridge Replacement"/>
    <m/>
    <x v="1"/>
    <x v="1"/>
    <m/>
    <n v="0.01"/>
    <m/>
    <m/>
    <s v="N"/>
    <s v="None"/>
    <x v="0"/>
    <s v="490A0350001"/>
    <n v="0"/>
    <n v="0"/>
    <n v="596215.86"/>
    <n v="0"/>
    <n v="596215.86"/>
    <n v="0"/>
    <n v="0"/>
    <n v="596215.86"/>
    <n v="0"/>
    <n v="596215.86"/>
    <s v="State Funded (49SAB1-S3-018)"/>
  </r>
  <r>
    <n v="129854"/>
    <n v="4"/>
    <s v="Active"/>
    <d v="2019-10-22T00:00:00"/>
    <s v="Sandra Lowry"/>
    <d v="2020-12-15T00:00:00"/>
    <s v="Brandy Hopkins"/>
    <s v="McNairy"/>
    <s v="SR-57"/>
    <s v="SR"/>
    <m/>
    <s v="SR"/>
    <s v="Bridges over Overflow, LM 8.5 and Branch, LM 8.85"/>
    <s v="Bridge replacement and shoulder widening on existing alignment"/>
    <s v="Bridge"/>
    <s v="Bridge Replacement"/>
    <m/>
    <x v="1"/>
    <x v="1"/>
    <m/>
    <n v="0.64"/>
    <d v="2023-12-08T00:00:00"/>
    <m/>
    <s v="N"/>
    <s v="Other"/>
    <x v="4"/>
    <s v="55SR0570007, 55SR0570009"/>
    <n v="125000"/>
    <n v="0"/>
    <n v="0"/>
    <n v="0"/>
    <n v="125000"/>
    <n v="125000"/>
    <n v="0"/>
    <n v="0"/>
    <n v="0"/>
    <n v="125000"/>
    <s v="BR-STP-57(84) (55008-3248-94)"/>
  </r>
  <r>
    <n v="129919"/>
    <n v="3"/>
    <s v="Construction Complete"/>
    <d v="2019-12-06T00:00:00"/>
    <s v="Scott Boyce"/>
    <d v="2021-03-24T00:00:00"/>
    <s v="Brian Terrell"/>
    <s v="Wilson"/>
    <s v="I-40"/>
    <s v="I"/>
    <m/>
    <s v="IM"/>
    <s v="Bridges over Spring Creek, LM 18.61"/>
    <m/>
    <s v="Maint - BR Repair"/>
    <s v="Bridge Repair"/>
    <m/>
    <x v="1"/>
    <x v="3"/>
    <m/>
    <n v="0.01"/>
    <d v="2020-06-26T00:00:00"/>
    <m/>
    <s v="N"/>
    <s v="Int"/>
    <x v="1"/>
    <s v="95I00400037, 95I00400038"/>
    <n v="0"/>
    <n v="0"/>
    <n v="279361"/>
    <n v="0"/>
    <n v="279361"/>
    <n v="0"/>
    <n v="0"/>
    <n v="348361"/>
    <n v="0"/>
    <n v="348361"/>
    <s v="State Funded (95100-4114-04)"/>
  </r>
  <r>
    <n v="130001"/>
    <n v="1"/>
    <s v="Let"/>
    <d v="2020-01-21T00:00:00"/>
    <s v="Jennifer Johnson"/>
    <d v="2021-04-13T00:00:00"/>
    <s v="Charity Cox"/>
    <s v="Monroe"/>
    <s v="SR-72"/>
    <s v="SR"/>
    <m/>
    <s v="SR"/>
    <s v="Bridge over Bat Creek, LM 8.78"/>
    <m/>
    <s v="Maint - BR Repair"/>
    <s v="Bridge Repair"/>
    <m/>
    <x v="1"/>
    <x v="3"/>
    <m/>
    <n v="0.05"/>
    <d v="2021-03-26T00:00:00"/>
    <m/>
    <s v="N"/>
    <s v="Other"/>
    <x v="4"/>
    <s v="130001.00"/>
    <n v="0"/>
    <n v="0"/>
    <n v="470945"/>
    <n v="0"/>
    <n v="470945"/>
    <n v="0"/>
    <n v="0"/>
    <n v="546445"/>
    <n v="0"/>
    <n v="546445"/>
    <s v="State Funded (62080-4207-04)"/>
  </r>
  <r>
    <n v="130023"/>
    <n v="2"/>
    <s v="Let"/>
    <d v="2020-01-29T00:00:00"/>
    <s v="Jennifer Johnson"/>
    <d v="2021-03-24T00:00:00"/>
    <s v="Brian Terrell"/>
    <s v="Hamilton"/>
    <s v="SR-319"/>
    <s v="SR"/>
    <m/>
    <s v="SR"/>
    <s v="Bridges (L&amp;R) over SR-153, LM 0.00"/>
    <m/>
    <s v="Maint - BR Repair"/>
    <s v="Bridge Repair"/>
    <m/>
    <x v="1"/>
    <x v="3"/>
    <m/>
    <n v="0.01"/>
    <d v="2021-02-05T00:00:00"/>
    <m/>
    <s v="N"/>
    <s v="NHS"/>
    <x v="3"/>
    <s v="33SR0580019, 33SR0580020"/>
    <n v="0"/>
    <n v="0"/>
    <n v="1597737"/>
    <n v="0"/>
    <n v="1597737"/>
    <n v="0"/>
    <n v="0"/>
    <n v="1657737"/>
    <n v="0"/>
    <n v="1657737"/>
    <s v="State Funded (33150-4235-04)"/>
  </r>
  <r>
    <n v="130028"/>
    <n v="1"/>
    <s v="Let"/>
    <d v="2020-01-29T00:00:00"/>
    <s v="Jennifer Johnson"/>
    <d v="2021-03-24T00:00:00"/>
    <s v="Brian Terrell"/>
    <s v="Knox"/>
    <s v="I-40"/>
    <s v="I"/>
    <m/>
    <s v="IM"/>
    <s v="Bridge over Campbell Station Road, LM 3.98"/>
    <m/>
    <s v="Maint - BR Repair"/>
    <s v="Bridge Repair"/>
    <m/>
    <x v="1"/>
    <x v="3"/>
    <m/>
    <n v="0.03"/>
    <d v="2021-02-05T00:00:00"/>
    <m/>
    <s v="N"/>
    <s v="Int"/>
    <x v="1"/>
    <s v="47I00400005"/>
    <n v="0"/>
    <n v="0"/>
    <n v="42140"/>
    <n v="0"/>
    <n v="42140"/>
    <n v="0"/>
    <n v="0"/>
    <n v="61140"/>
    <n v="0"/>
    <n v="61140"/>
    <s v="State Funded (47100-4119-04)"/>
  </r>
  <r>
    <n v="130042"/>
    <n v="2"/>
    <s v="Let"/>
    <d v="2020-02-06T00:00:00"/>
    <s v="Jennifer Johnson"/>
    <d v="2021-03-24T00:00:00"/>
    <s v="Brian Terrell"/>
    <s v="Bledsoe"/>
    <s v="SR-30"/>
    <s v="SR"/>
    <m/>
    <s v="SR"/>
    <s v="Bridge over Sequatchie River, LM 10.36"/>
    <m/>
    <s v="Maint - BR Repair"/>
    <s v="Bridge Repair"/>
    <m/>
    <x v="1"/>
    <x v="3"/>
    <m/>
    <n v="0.14000000000000001"/>
    <d v="2021-02-05T00:00:00"/>
    <m/>
    <s v="N"/>
    <s v="Other"/>
    <x v="4"/>
    <s v="04SR0300007"/>
    <n v="0"/>
    <n v="0"/>
    <n v="891516"/>
    <n v="0"/>
    <n v="891516"/>
    <n v="0"/>
    <n v="0"/>
    <n v="963516"/>
    <n v="0"/>
    <n v="963516"/>
    <s v="State Funded (04003-4220-04)"/>
  </r>
  <r>
    <n v="130045"/>
    <n v="2"/>
    <s v="Active"/>
    <d v="2020-02-07T00:00:00"/>
    <s v="Jennifer Johnson"/>
    <d v="2021-06-09T00:00:00"/>
    <s v="Lee Cothron"/>
    <s v="Warren"/>
    <s v="SR-287"/>
    <s v="SR"/>
    <m/>
    <s v="SR"/>
    <s v="Bridge over Collins River, LM 39.48"/>
    <m/>
    <s v="Maint - BR Repair"/>
    <s v="Bridge Repair"/>
    <m/>
    <x v="1"/>
    <x v="3"/>
    <m/>
    <n v="0.16"/>
    <d v="2021-08-20T00:00:00"/>
    <m/>
    <s v="N"/>
    <s v="Other"/>
    <x v="4"/>
    <s v="89SR2870011"/>
    <n v="0"/>
    <n v="0"/>
    <n v="23000"/>
    <n v="0"/>
    <n v="23000"/>
    <n v="0"/>
    <n v="0"/>
    <n v="78000"/>
    <n v="0"/>
    <n v="78000"/>
    <s v="State Funded (89016-4217-04)"/>
  </r>
  <r>
    <n v="130130"/>
    <n v="3"/>
    <s v="Active"/>
    <d v="2020-03-06T00:00:00"/>
    <s v="Jennifer Johnson"/>
    <d v="2021-05-20T00:00:00"/>
    <s v="Lee Cothron"/>
    <s v="Davidson"/>
    <s v="SR-1"/>
    <s v="SR"/>
    <m/>
    <s v="SR"/>
    <s v="Bridge over Sugartree Creek, LM 12.95"/>
    <m/>
    <s v="Maint - BR Repair"/>
    <s v="Bridge Repair"/>
    <m/>
    <x v="1"/>
    <x v="3"/>
    <m/>
    <n v="0.02"/>
    <d v="2021-08-20T00:00:00"/>
    <m/>
    <s v="N"/>
    <s v="NHS"/>
    <x v="3"/>
    <s v="19SR0010015"/>
    <n v="0"/>
    <n v="0"/>
    <n v="20500"/>
    <n v="0"/>
    <n v="20500"/>
    <n v="0"/>
    <n v="0"/>
    <n v="109000"/>
    <n v="0"/>
    <n v="109000"/>
    <s v="State Funded (19018-4222-04)"/>
  </r>
  <r>
    <n v="130162"/>
    <n v="3"/>
    <s v="Active"/>
    <d v="2020-03-17T00:00:00"/>
    <s v="Kathy Combs"/>
    <d v="2020-03-17T00:00:00"/>
    <s v="Kathy Combs"/>
    <s v="Region 3"/>
    <m/>
    <m/>
    <m/>
    <m/>
    <s v="Tri-Co FY2020 Preservation - Five (5) rehab projects to include track and bridge rehab and bridge replacement"/>
    <m/>
    <s v="Rail"/>
    <m/>
    <m/>
    <x v="1"/>
    <x v="1"/>
    <m/>
    <s v=""/>
    <m/>
    <m/>
    <s v="N"/>
    <m/>
    <x v="0"/>
    <m/>
    <n v="0"/>
    <n v="0"/>
    <n v="0"/>
    <n v="0"/>
    <n v="0"/>
    <n v="0"/>
    <n v="0"/>
    <n v="4163400"/>
    <n v="0"/>
    <n v="4163400"/>
    <s v="State Funded (98RR20-S3-013)"/>
  </r>
  <r>
    <n v="130193"/>
    <n v="1"/>
    <s v="Active"/>
    <d v="2020-03-24T00:00:00"/>
    <s v="Kathy Combs"/>
    <d v="2021-03-24T00:00:00"/>
    <s v="Brian Terrell"/>
    <s v="Knox"/>
    <m/>
    <m/>
    <m/>
    <m/>
    <s v="Knox Co FY2020 Preservation - Bridge Rehab (3 of 3 application/4 projects)"/>
    <m/>
    <s v="Rail"/>
    <m/>
    <m/>
    <x v="1"/>
    <x v="1"/>
    <m/>
    <s v=""/>
    <m/>
    <m/>
    <s v="N"/>
    <m/>
    <x v="0"/>
    <m/>
    <n v="0"/>
    <n v="0"/>
    <n v="607.5"/>
    <n v="0"/>
    <n v="607.5"/>
    <n v="0"/>
    <n v="0"/>
    <n v="1118368.3500000001"/>
    <n v="0"/>
    <n v="1118368.3500000001"/>
    <s v="State Funded (47RR20-S3-004)"/>
  </r>
  <r>
    <n v="130217.01"/>
    <n v="4"/>
    <s v="Active"/>
    <d v="2020-10-02T00:00:00"/>
    <s v="Scott Boyce"/>
    <d v="2021-06-11T00:00:00"/>
    <s v="Lee Cothron"/>
    <s v="Henderson"/>
    <s v="Wildersville Road"/>
    <m/>
    <s v="05566"/>
    <s v="L"/>
    <s v="Wildersville Road, Bridge over I-40, LM 14.01"/>
    <m/>
    <s v="Maint - BR Repair"/>
    <s v="Bridge Repair"/>
    <m/>
    <x v="1"/>
    <x v="1"/>
    <m/>
    <n v="0"/>
    <d v="2021-08-20T00:00:00"/>
    <m/>
    <s v="N"/>
    <s v="None"/>
    <x v="0"/>
    <s v="39I00400015"/>
    <n v="0"/>
    <n v="0"/>
    <n v="37500"/>
    <n v="0"/>
    <n v="37500"/>
    <n v="0"/>
    <n v="0"/>
    <n v="37500"/>
    <n v="0"/>
    <n v="37500"/>
    <s v="State Funded (39001-4180-04)"/>
  </r>
  <r>
    <n v="130228"/>
    <n v="2"/>
    <s v="Let"/>
    <d v="2020-04-09T00:00:00"/>
    <s v="Sandra Lowry"/>
    <d v="2021-03-05T00:00:00"/>
    <s v="Brian Terrell"/>
    <s v="Bledsoe"/>
    <s v="Lynn Rothwell Road"/>
    <m/>
    <s v="0A179"/>
    <s v="L"/>
    <s v="Lynn Rothwell Road Bridge over Coalbank Branch"/>
    <m/>
    <s v="State Aid - BR Grant"/>
    <s v="Bridge Replacement"/>
    <m/>
    <x v="1"/>
    <x v="1"/>
    <m/>
    <n v="1.06E-2"/>
    <m/>
    <m/>
    <s v="N"/>
    <s v="None"/>
    <x v="0"/>
    <s v="040A1790001"/>
    <n v="0"/>
    <n v="0"/>
    <n v="609936.59"/>
    <n v="0"/>
    <n v="609936.59"/>
    <n v="0"/>
    <n v="0"/>
    <n v="616075.29"/>
    <n v="0"/>
    <n v="616075.29"/>
    <s v="State Funded (04SAB1-S3-006)"/>
  </r>
  <r>
    <n v="130235"/>
    <n v="3"/>
    <s v="Let"/>
    <d v="2020-04-14T00:00:00"/>
    <s v="Jennifer Johnson"/>
    <d v="2021-03-24T00:00:00"/>
    <s v="Brian Terrell"/>
    <s v="Davidson"/>
    <s v="I-65"/>
    <s v="I"/>
    <m/>
    <s v="IM"/>
    <s v="Bridge over Wedgewood Avenue, LM 7.27"/>
    <m/>
    <s v="Maint - BR Repair"/>
    <s v="Bridge Repair"/>
    <m/>
    <x v="1"/>
    <x v="3"/>
    <m/>
    <n v="0.03"/>
    <m/>
    <m/>
    <s v="N"/>
    <s v="Int"/>
    <x v="1"/>
    <s v="19I00650029"/>
    <n v="0"/>
    <n v="0"/>
    <n v="2621366"/>
    <n v="0"/>
    <n v="2621366"/>
    <n v="0"/>
    <n v="0"/>
    <n v="2712866"/>
    <n v="0"/>
    <n v="2712866"/>
    <s v="State Funded (19009-4191-04)"/>
  </r>
  <r>
    <n v="130344"/>
    <n v="1"/>
    <s v="Let"/>
    <d v="2020-05-13T00:00:00"/>
    <s v="Jamica Cook"/>
    <d v="2021-04-15T00:00:00"/>
    <s v="Lisa Dunn"/>
    <s v="Campbell"/>
    <s v="Meredith Rd"/>
    <m/>
    <s v="0A249"/>
    <s v="L"/>
    <s v="BG 0A249-0.17 Meredith Road over Big Branch"/>
    <m/>
    <s v="State Aid - BR Grant"/>
    <s v="Bridge Replacement"/>
    <m/>
    <x v="1"/>
    <x v="1"/>
    <m/>
    <n v="0.17"/>
    <m/>
    <m/>
    <s v="N"/>
    <s v="None"/>
    <x v="0"/>
    <s v="070A2490001"/>
    <n v="0"/>
    <n v="0"/>
    <n v="260037.96"/>
    <n v="0"/>
    <n v="260037.96"/>
    <n v="0"/>
    <n v="0"/>
    <n v="260037.96"/>
    <n v="0"/>
    <n v="260037.96"/>
    <s v="State Funded (07SAB1-S3-009)"/>
  </r>
  <r>
    <n v="130365"/>
    <n v="4"/>
    <s v="Let"/>
    <d v="2020-05-21T00:00:00"/>
    <s v="John Phillips"/>
    <d v="2021-04-15T00:00:00"/>
    <s v="Lisa Dunn"/>
    <s v="Haywood"/>
    <s v="Estanaula Road"/>
    <m/>
    <s v="0A152"/>
    <s v="L"/>
    <s v="BG A152-4.36, Estanaula Road, bridge over Jeffers Creek"/>
    <s v="Replace bridge no. 380A1520003"/>
    <s v="State Aid - BR Grant"/>
    <s v="Bridge Replacement"/>
    <m/>
    <x v="1"/>
    <x v="1"/>
    <m/>
    <n v="0.01"/>
    <m/>
    <m/>
    <s v="N"/>
    <m/>
    <x v="0"/>
    <s v="380A1520003"/>
    <n v="0"/>
    <n v="0"/>
    <n v="408344.41"/>
    <n v="0"/>
    <n v="408344.41"/>
    <n v="0"/>
    <n v="0"/>
    <n v="408344.41"/>
    <n v="0"/>
    <n v="408344.41"/>
    <s v="State Funded (38SAB1-S3-016)"/>
  </r>
  <r>
    <n v="130366"/>
    <n v="1"/>
    <s v="Active"/>
    <d v="2020-05-22T00:00:00"/>
    <s v="Jennifer Johnson"/>
    <d v="2021-06-10T00:00:00"/>
    <s v="Lee Cothron"/>
    <s v="Cocke"/>
    <s v="SR-73"/>
    <s v="SR"/>
    <m/>
    <s v="SR"/>
    <s v="Bridge over Greenbrier Creek, LM 2.02"/>
    <m/>
    <s v="Maint - BR Repair"/>
    <s v="Bridge Repair"/>
    <m/>
    <x v="1"/>
    <x v="3"/>
    <m/>
    <n v="0"/>
    <d v="2021-08-20T00:00:00"/>
    <m/>
    <s v="N"/>
    <s v="Other"/>
    <x v="4"/>
    <s v="15SR073003"/>
    <n v="0"/>
    <n v="0"/>
    <n v="109000"/>
    <n v="0"/>
    <n v="109000"/>
    <n v="0"/>
    <n v="0"/>
    <n v="109000"/>
    <n v="0"/>
    <n v="109000"/>
    <s v="State Funded (15010-4207-04)"/>
  </r>
  <r>
    <n v="130522"/>
    <n v="3"/>
    <s v="Let"/>
    <d v="2020-06-12T00:00:00"/>
    <s v="Jennifer Johnson"/>
    <d v="2021-06-02T00:00:00"/>
    <s v=""/>
    <s v="Rutherford"/>
    <s v="I-840"/>
    <s v="I"/>
    <m/>
    <s v="IM"/>
    <s v="Bridges (L&amp;R) over East Fork of Stones River, LM 15.42"/>
    <m/>
    <s v="Maint - BR Repair"/>
    <s v="Bridge Repair"/>
    <m/>
    <x v="1"/>
    <x v="3"/>
    <m/>
    <n v="0"/>
    <d v="2021-05-07T00:00:00"/>
    <m/>
    <s v="N"/>
    <s v="Int"/>
    <x v="1"/>
    <s v="75SR8400045, 75SR8400046"/>
    <n v="0"/>
    <n v="0"/>
    <n v="104000"/>
    <n v="0"/>
    <n v="104000"/>
    <n v="0"/>
    <n v="0"/>
    <n v="104000"/>
    <n v="0"/>
    <n v="104000"/>
    <s v="State Funded (75840-4136-04)"/>
  </r>
  <r>
    <n v="130530"/>
    <n v="4"/>
    <s v="Active"/>
    <d v="2020-06-16T00:00:00"/>
    <s v="Jennifer Johnson"/>
    <d v="2021-03-24T00:00:00"/>
    <s v="Brian Terrell"/>
    <s v="Shelby"/>
    <s v="I-55"/>
    <s v="I"/>
    <m/>
    <s v="IM"/>
    <s v="Bridge over Mississippi River, LM 12.00"/>
    <s v="Seismic Retrofit Study"/>
    <s v="Maint - BR Repair"/>
    <s v="Bridge Repair"/>
    <m/>
    <x v="1"/>
    <x v="3"/>
    <m/>
    <n v="0"/>
    <m/>
    <m/>
    <s v="N"/>
    <s v="Int"/>
    <x v="1"/>
    <s v="79I00550101"/>
    <n v="0"/>
    <n v="0"/>
    <n v="143000"/>
    <n v="0"/>
    <n v="143000"/>
    <n v="0"/>
    <n v="0"/>
    <n v="143000"/>
    <n v="0"/>
    <n v="143000"/>
    <s v="State Funded (79005-4180-04)"/>
  </r>
  <r>
    <n v="130563"/>
    <n v="2"/>
    <s v="Active"/>
    <d v="2020-06-26T00:00:00"/>
    <s v="Donovan Chumbley"/>
    <d v="2021-01-19T00:00:00"/>
    <s v="Brian Terrell"/>
    <s v="Hamilton"/>
    <m/>
    <m/>
    <m/>
    <m/>
    <s v="Lullwater Road, Bridge over Stringers Branch, LM 0.07"/>
    <s v="* * * E-GRANTS #259 * * * One Lane Bridge Replacement with a Two Lane Bridge"/>
    <s v="Local Programs"/>
    <s v="Bridge Replacement"/>
    <m/>
    <x v="1"/>
    <x v="1"/>
    <m/>
    <s v=""/>
    <m/>
    <m/>
    <s v="N"/>
    <s v="Other"/>
    <x v="0"/>
    <s v="33040190001"/>
    <n v="52800"/>
    <n v="0"/>
    <n v="0"/>
    <n v="0"/>
    <n v="52800"/>
    <n v="52800"/>
    <n v="0"/>
    <n v="0"/>
    <n v="0"/>
    <n v="52800"/>
    <s v="BR-STP-M-4019(3) (33LPLM-F3-265)"/>
  </r>
  <r>
    <n v="130666"/>
    <n v="2"/>
    <s v="Active"/>
    <d v="2020-07-08T00:00:00"/>
    <s v="Brandy Hopkins"/>
    <d v="2021-06-17T00:00:00"/>
    <s v="Brandy Hopkins"/>
    <s v="McMinn"/>
    <s v="SR-310"/>
    <s v="SR"/>
    <m/>
    <s v="SR"/>
    <s v="Bridge over Conasauga Creek, LM 4.360"/>
    <m/>
    <s v="Bridge"/>
    <s v="Bridge Replacement"/>
    <m/>
    <x v="1"/>
    <x v="1"/>
    <m/>
    <n v="0.02"/>
    <m/>
    <m/>
    <s v="N"/>
    <s v="Other"/>
    <x v="4"/>
    <s v="54S42760007"/>
    <n v="20000"/>
    <n v="0"/>
    <n v="0"/>
    <n v="0"/>
    <n v="20000"/>
    <n v="20000"/>
    <n v="0"/>
    <n v="0"/>
    <n v="0"/>
    <n v="20000"/>
    <s v="BR-STP-310(5) (54014-3222-94)"/>
  </r>
  <r>
    <n v="130666.01"/>
    <n v="2"/>
    <s v="Active"/>
    <d v="2021-01-28T00:00:00"/>
    <s v="Jennifer Johnson"/>
    <d v="2021-05-04T00:00:00"/>
    <s v="Sandra Lowry"/>
    <s v="McMinn"/>
    <s v="SR-310"/>
    <s v="SR"/>
    <m/>
    <s v="SR"/>
    <s v="Bridge over Conasauga Creek, LM 4.36"/>
    <m/>
    <s v="Maint - BR Repair"/>
    <s v="Bridge Repair"/>
    <m/>
    <x v="1"/>
    <x v="3"/>
    <m/>
    <n v="0"/>
    <d v="2021-10-08T00:00:00"/>
    <m/>
    <s v="N"/>
    <s v="Other"/>
    <x v="4"/>
    <s v="54S42760007"/>
    <n v="0"/>
    <n v="0"/>
    <n v="57500"/>
    <n v="0"/>
    <n v="57500"/>
    <n v="0"/>
    <n v="0"/>
    <n v="57500"/>
    <n v="0"/>
    <n v="57500"/>
    <s v="State Funded (54014-4223-04)"/>
  </r>
  <r>
    <n v="130703"/>
    <n v="3"/>
    <s v="Let"/>
    <d v="2020-07-21T00:00:00"/>
    <s v="Lee Cothron"/>
    <d v="2021-03-24T00:00:00"/>
    <s v="Brian Terrell"/>
    <s v="Dickson"/>
    <s v="SR-46"/>
    <s v="SR"/>
    <m/>
    <s v="SR"/>
    <s v="Bridge over Balthrop Branch, LM 22.46"/>
    <m/>
    <s v="Maint - BR Repair"/>
    <s v="Bridge Replacement"/>
    <m/>
    <x v="1"/>
    <x v="3"/>
    <m/>
    <n v="0"/>
    <d v="2020-12-11T00:00:00"/>
    <m/>
    <s v="N"/>
    <s v="Other"/>
    <x v="4"/>
    <s v="22003430019"/>
    <n v="0"/>
    <n v="46698"/>
    <n v="796177"/>
    <n v="0"/>
    <n v="842875"/>
    <n v="0"/>
    <n v="46698"/>
    <n v="796177"/>
    <n v="0"/>
    <n v="842875"/>
    <s v="State Funded (22015-4216-04)"/>
  </r>
  <r>
    <n v="130722"/>
    <n v="4"/>
    <s v="Active"/>
    <d v="2020-07-29T00:00:00"/>
    <s v="Jennifer Johnson"/>
    <d v="2021-03-24T00:00:00"/>
    <s v="Brian Terrell"/>
    <s v="Weakley"/>
    <s v="SR-43"/>
    <s v="SR"/>
    <m/>
    <s v="SR"/>
    <s v="Bridge over SR-22 and SR-431, LM 17.27 (Gilliam &quot;Green&quot; Robbins Memorial Bridge)"/>
    <m/>
    <s v="Maint - BR Repair"/>
    <s v="Bridge Repair"/>
    <m/>
    <x v="1"/>
    <x v="3"/>
    <m/>
    <n v="0"/>
    <m/>
    <m/>
    <s v="N"/>
    <s v="NHS"/>
    <x v="3"/>
    <s v="92SR0220073"/>
    <n v="0"/>
    <n v="0"/>
    <n v="39500"/>
    <n v="0"/>
    <n v="39500"/>
    <n v="0"/>
    <n v="0"/>
    <n v="39500"/>
    <n v="0"/>
    <n v="39500"/>
    <s v="State Funded (92003-4275-04)"/>
  </r>
  <r>
    <n v="130724"/>
    <n v="1"/>
    <s v="Active"/>
    <d v="2020-07-29T00:00:00"/>
    <s v="Brandy Hopkins"/>
    <d v="2021-03-23T00:00:00"/>
    <s v="Brian Terrell"/>
    <s v="Washington"/>
    <s v="SR-75"/>
    <s v="SR"/>
    <m/>
    <s v="SR"/>
    <s v="Bridge over Clear Fork Creek"/>
    <m/>
    <s v="Bridge"/>
    <s v="Bridge Replacement"/>
    <m/>
    <x v="1"/>
    <x v="1"/>
    <m/>
    <n v="0.01"/>
    <m/>
    <m/>
    <s v="N"/>
    <s v="Other"/>
    <x v="4"/>
    <s v="90S23820007"/>
    <n v="20000"/>
    <n v="0"/>
    <n v="0"/>
    <n v="0"/>
    <n v="20000"/>
    <n v="20000"/>
    <n v="0"/>
    <n v="0"/>
    <n v="0"/>
    <n v="20000"/>
    <s v="BR-STP-75(20) (90018-3235-94)"/>
  </r>
  <r>
    <n v="130725"/>
    <n v="3"/>
    <s v="Let"/>
    <d v="2020-07-29T00:00:00"/>
    <s v="Jennifer Johnson"/>
    <d v="2021-06-02T00:00:00"/>
    <s v=""/>
    <s v="Davidson"/>
    <s v="SR-155"/>
    <s v="SR"/>
    <m/>
    <s v="SR"/>
    <s v="Briley Parkway/Robertson Road, Bridges over Ramp C at LM 27.25 and I-40 East at LM 27.38"/>
    <m/>
    <s v="Maint - BR Repair"/>
    <s v="Bridge Repair"/>
    <m/>
    <x v="1"/>
    <x v="3"/>
    <m/>
    <s v=""/>
    <d v="2021-05-07T00:00:00"/>
    <m/>
    <s v="N"/>
    <s v="NHS"/>
    <x v="3"/>
    <s v="19I00400163, 19SR1550064"/>
    <n v="0"/>
    <n v="0"/>
    <n v="108500"/>
    <n v="0"/>
    <n v="108500"/>
    <n v="0"/>
    <n v="0"/>
    <n v="108500"/>
    <n v="0"/>
    <n v="108500"/>
    <s v="State Funded (19074-4262-04)"/>
  </r>
  <r>
    <n v="130802"/>
    <n v="3"/>
    <s v="Active"/>
    <d v="2020-08-20T00:00:00"/>
    <s v="Jennifer Johnson"/>
    <d v="2021-05-20T00:00:00"/>
    <s v="Lee Cothron"/>
    <s v="Smith"/>
    <s v="SR-141"/>
    <s v="SR"/>
    <m/>
    <s v="SR"/>
    <s v="Bridge over Smith Fork Creek, LM 12.68"/>
    <m/>
    <s v="Maint - BR Repair"/>
    <s v="Bridge Repair"/>
    <m/>
    <x v="1"/>
    <x v="3"/>
    <m/>
    <n v="0"/>
    <d v="2021-06-18T00:00:00"/>
    <m/>
    <s v="N"/>
    <s v="Other"/>
    <x v="4"/>
    <s v="80SR1410011"/>
    <n v="0"/>
    <n v="0"/>
    <n v="95000"/>
    <n v="0"/>
    <n v="95000"/>
    <n v="0"/>
    <n v="0"/>
    <n v="95000"/>
    <n v="0"/>
    <n v="95000"/>
    <s v="State Funded (80009-4233-04)"/>
  </r>
  <r>
    <n v="130804"/>
    <n v="1"/>
    <s v="Active"/>
    <d v="2020-08-20T00:00:00"/>
    <s v="Jennifer Johnson"/>
    <d v="2021-06-21T00:00:00"/>
    <s v="Brandy Hopkins"/>
    <s v="Washington"/>
    <s v="SR-34"/>
    <s v="SR"/>
    <m/>
    <s v="SR"/>
    <s v="Bridges (L&amp;R) over Boone Lake, LM 23.03"/>
    <m/>
    <s v="Maint - BR Repair"/>
    <s v="Bridge Repair"/>
    <m/>
    <x v="1"/>
    <x v="3"/>
    <m/>
    <n v="0"/>
    <d v="2021-12-10T00:00:00"/>
    <m/>
    <s v="N"/>
    <s v="NHS"/>
    <x v="3"/>
    <s v="90SR0340011, 90SR0340012"/>
    <n v="0"/>
    <n v="0"/>
    <n v="104000"/>
    <n v="0"/>
    <n v="104000"/>
    <n v="0"/>
    <n v="0"/>
    <n v="104000"/>
    <n v="0"/>
    <n v="104000"/>
    <s v="State Funded (90102-4202-04)"/>
  </r>
  <r>
    <n v="130805"/>
    <n v="3"/>
    <s v="Active"/>
    <d v="2020-08-21T00:00:00"/>
    <s v="Jennifer Johnson"/>
    <d v="2021-03-24T00:00:00"/>
    <s v="Brian Terrell"/>
    <s v="Davidson"/>
    <s v="I-40"/>
    <s v="I"/>
    <m/>
    <s v="IM"/>
    <s v="Bridges (L&amp;R) over Fairfield Ave, LM 19.72"/>
    <m/>
    <s v="Maint - BR Repair"/>
    <s v="Bridge Repair"/>
    <m/>
    <x v="1"/>
    <x v="3"/>
    <m/>
    <n v="0.01"/>
    <m/>
    <m/>
    <s v="N"/>
    <s v="Int"/>
    <x v="1"/>
    <s v="19I00400095, 19I00400096"/>
    <n v="0"/>
    <n v="0"/>
    <n v="106000"/>
    <n v="0"/>
    <n v="106000"/>
    <n v="0"/>
    <n v="0"/>
    <n v="106000"/>
    <n v="0"/>
    <n v="106000"/>
    <s v="State Funded (19007-4149-04)"/>
  </r>
  <r>
    <n v="130872"/>
    <n v="3"/>
    <s v="Active"/>
    <d v="2020-09-17T00:00:00"/>
    <s v="Jennifer Johnson"/>
    <d v="2021-03-24T00:00:00"/>
    <s v="Brian Terrell"/>
    <s v="Davidson"/>
    <s v="I-65"/>
    <s v="I"/>
    <m/>
    <s v="IM"/>
    <s v="Bridges (L&amp;R) over Arthur Avenue, LM 8.80"/>
    <m/>
    <s v="Maint - BR Repair"/>
    <s v="Bridge Repair"/>
    <m/>
    <x v="1"/>
    <x v="3"/>
    <m/>
    <n v="0"/>
    <m/>
    <m/>
    <s v="N"/>
    <s v="Int"/>
    <x v="1"/>
    <s v="19I00650135, 19I00650136"/>
    <n v="0"/>
    <n v="0"/>
    <n v="94500"/>
    <n v="0"/>
    <n v="94500"/>
    <n v="0"/>
    <n v="0"/>
    <n v="94500"/>
    <n v="0"/>
    <n v="94500"/>
    <s v="State Funded (19013-4131-04)"/>
  </r>
  <r>
    <n v="130873"/>
    <n v="3"/>
    <s v="Active"/>
    <d v="2020-09-17T00:00:00"/>
    <s v="Jennifer Johnson"/>
    <d v="2021-03-24T00:00:00"/>
    <s v="Brian Terrell"/>
    <s v="Rutherford"/>
    <s v="SR-102"/>
    <s v="SR"/>
    <m/>
    <s v="SR"/>
    <s v="Bridges (L&amp;R) over SR-1 (US-70) and CSXT Railroad, LM 10.34"/>
    <m/>
    <s v="Maint - BR Repair"/>
    <s v="Bridge Repair"/>
    <m/>
    <x v="1"/>
    <x v="3"/>
    <m/>
    <n v="0"/>
    <m/>
    <m/>
    <s v="N"/>
    <s v="Other"/>
    <x v="4"/>
    <s v="75SR0010033, 75SR0010034"/>
    <n v="0"/>
    <n v="0"/>
    <n v="85000"/>
    <n v="0"/>
    <n v="85000"/>
    <n v="0"/>
    <n v="0"/>
    <n v="85000"/>
    <n v="0"/>
    <n v="85000"/>
    <s v="State Funded (75014-4245-04)"/>
  </r>
  <r>
    <n v="130884"/>
    <n v="2"/>
    <s v="Active"/>
    <d v="2020-09-24T00:00:00"/>
    <s v="Jennifer Johnson"/>
    <d v="2021-03-24T00:00:00"/>
    <s v="Brian Terrell"/>
    <s v="Cumberland"/>
    <s v="SR-28"/>
    <s v="SR"/>
    <m/>
    <s v="SR"/>
    <s v="Bridges (L&amp;R) over Little Obed River, LM 15.96; and Bridge over Clear Creek, LM 30.50"/>
    <m/>
    <s v="Maint - BR Repair"/>
    <s v="Bridge Repair"/>
    <m/>
    <x v="1"/>
    <x v="3"/>
    <m/>
    <s v=""/>
    <m/>
    <m/>
    <s v="N"/>
    <s v="NHS"/>
    <x v="3"/>
    <s v="18SR0280011, 18SR0280012, 18SR0280017"/>
    <n v="224500"/>
    <n v="0"/>
    <n v="0"/>
    <n v="0"/>
    <n v="224500"/>
    <n v="224500"/>
    <n v="0"/>
    <n v="0"/>
    <n v="0"/>
    <n v="224500"/>
    <m/>
  </r>
  <r>
    <n v="130900"/>
    <n v="2"/>
    <s v="Active"/>
    <d v="2020-10-02T00:00:00"/>
    <s v="Brandy Hopkins"/>
    <d v="2021-03-23T00:00:00"/>
    <s v="Brian Terrell"/>
    <s v="Marion"/>
    <s v="I-24"/>
    <s v="I"/>
    <m/>
    <s v="IM"/>
    <s v="Bridge over Shellmound Road"/>
    <m/>
    <s v="Bridge"/>
    <s v="Bridge Replacement"/>
    <m/>
    <x v="1"/>
    <x v="1"/>
    <m/>
    <n v="0.01"/>
    <m/>
    <m/>
    <s v="N"/>
    <s v="Int"/>
    <x v="1"/>
    <s v="58I00240069"/>
    <n v="20000"/>
    <n v="0"/>
    <n v="0"/>
    <n v="0"/>
    <n v="20000"/>
    <n v="20000"/>
    <n v="0"/>
    <n v="0"/>
    <n v="0"/>
    <n v="20000"/>
    <s v="BR-I-24-2(183) (58100-3186-44)"/>
  </r>
  <r>
    <n v="130902"/>
    <n v="2"/>
    <s v="Active"/>
    <d v="2020-10-02T00:00:00"/>
    <s v="Brandy Hopkins"/>
    <d v="2021-03-23T00:00:00"/>
    <s v="Brian Terrell"/>
    <s v="Marion"/>
    <s v="Shellmound Road"/>
    <m/>
    <s v="02161"/>
    <s v="L"/>
    <s v="Shellmound Road, Bridge over I-24 Eastbound"/>
    <m/>
    <s v="Bridge"/>
    <s v="Bridge Replacement"/>
    <m/>
    <x v="1"/>
    <x v="1"/>
    <m/>
    <n v="0.01"/>
    <m/>
    <m/>
    <s v="N"/>
    <s v="None"/>
    <x v="0"/>
    <s v="58I00240039"/>
    <n v="20000"/>
    <n v="0"/>
    <n v="0"/>
    <n v="0"/>
    <n v="20000"/>
    <n v="20000"/>
    <n v="0"/>
    <n v="0"/>
    <n v="0"/>
    <n v="20000"/>
    <s v="BR-I-24-2(184) (58100-3187-44)"/>
  </r>
  <r>
    <n v="130903"/>
    <n v="3"/>
    <s v="Active"/>
    <d v="2020-10-02T00:00:00"/>
    <s v="Jennifer Johnson"/>
    <d v="2021-03-24T00:00:00"/>
    <s v="Mary McFarlin"/>
    <s v="Davidson"/>
    <s v="I-24"/>
    <s v="I"/>
    <m/>
    <s v="IM"/>
    <s v="Bridges (L&amp;R) over Clay Lick Court, LM 6.64"/>
    <m/>
    <s v="Maint - BR Repair"/>
    <s v="Bridge Repair"/>
    <m/>
    <x v="1"/>
    <x v="3"/>
    <m/>
    <n v="0"/>
    <d v="2021-06-18T00:00:00"/>
    <m/>
    <s v="N"/>
    <s v="Int"/>
    <x v="1"/>
    <s v="19I00240063, 19I00240064"/>
    <n v="0"/>
    <n v="0"/>
    <n v="50500"/>
    <n v="0"/>
    <n v="50500"/>
    <n v="0"/>
    <n v="0"/>
    <n v="50500"/>
    <n v="0"/>
    <n v="50500"/>
    <s v="State Funded (19001-4150-04)"/>
  </r>
  <r>
    <n v="130904"/>
    <n v="2"/>
    <s v="Active"/>
    <d v="2020-10-02T00:00:00"/>
    <s v="Brandy Hopkins"/>
    <d v="2021-03-23T00:00:00"/>
    <s v="Brian Terrell"/>
    <s v="Overton"/>
    <s v="SR-293"/>
    <s v="SR"/>
    <m/>
    <s v="SR"/>
    <s v="Bridge over Branch, LM 3.670"/>
    <m/>
    <s v="Bridge"/>
    <s v="Bridge Replacement"/>
    <m/>
    <x v="1"/>
    <x v="1"/>
    <m/>
    <n v="0.01"/>
    <m/>
    <m/>
    <s v="N"/>
    <s v="Other"/>
    <x v="4"/>
    <s v="67F00150003"/>
    <n v="20000"/>
    <n v="0"/>
    <n v="0"/>
    <n v="0"/>
    <n v="20000"/>
    <n v="20000"/>
    <n v="0"/>
    <n v="0"/>
    <n v="0"/>
    <n v="20000"/>
    <s v="BR-STP-293(14) (67020-3217-94)"/>
  </r>
  <r>
    <n v="130904.01"/>
    <n v="2"/>
    <s v="Active"/>
    <d v="2021-01-28T00:00:00"/>
    <s v="Jennifer Johnson"/>
    <d v="2021-03-24T00:00:00"/>
    <s v="Brian Terrell"/>
    <s v="Overton"/>
    <s v="SR-293"/>
    <s v="SR"/>
    <m/>
    <s v="SR"/>
    <s v="Bridge over Branch, LM 3.67"/>
    <m/>
    <s v="Maint - BR Repair"/>
    <s v="Bridge Repair"/>
    <m/>
    <x v="1"/>
    <x v="3"/>
    <m/>
    <n v="0"/>
    <m/>
    <m/>
    <s v="N"/>
    <s v="Other"/>
    <x v="4"/>
    <s v="67F00150003"/>
    <n v="0"/>
    <n v="0"/>
    <n v="45000"/>
    <n v="0"/>
    <n v="45000"/>
    <n v="0"/>
    <n v="0"/>
    <n v="45000"/>
    <n v="0"/>
    <n v="45000"/>
    <s v="State Funded (67020-4218-04)"/>
  </r>
  <r>
    <n v="130905"/>
    <n v="4"/>
    <s v="Active"/>
    <d v="2020-10-02T00:00:00"/>
    <s v="Brandy Hopkins"/>
    <d v="2021-03-23T00:00:00"/>
    <s v="Brian Terrell"/>
    <s v="Fayette"/>
    <s v="SR-196"/>
    <s v="SR"/>
    <m/>
    <s v="SR"/>
    <s v="Bridge over Little Cypress Creek"/>
    <m/>
    <s v="Bridge"/>
    <s v="Bridge Replacement"/>
    <m/>
    <x v="1"/>
    <x v="1"/>
    <m/>
    <n v="0.01"/>
    <m/>
    <m/>
    <s v="N"/>
    <s v="Other"/>
    <x v="4"/>
    <s v="24S81090025"/>
    <n v="20000"/>
    <n v="0"/>
    <n v="0"/>
    <n v="0"/>
    <n v="20000"/>
    <n v="20000"/>
    <n v="0"/>
    <n v="0"/>
    <n v="0"/>
    <n v="20000"/>
    <s v="BR-STP-196(18) (24017-3246-94)"/>
  </r>
  <r>
    <n v="131069"/>
    <n v="3"/>
    <s v="Active"/>
    <d v="2020-11-17T00:00:00"/>
    <s v="Jennifer Johnson"/>
    <d v="2021-03-24T00:00:00"/>
    <s v="Brian Terrell"/>
    <s v="Dickson"/>
    <s v="I-40"/>
    <s v="I"/>
    <m/>
    <s v="IM"/>
    <s v="Bridges (L&amp;R) over Piney River, LM 2.94"/>
    <m/>
    <s v="Maint - BR Repair"/>
    <s v="Bridge Repair"/>
    <m/>
    <x v="1"/>
    <x v="3"/>
    <m/>
    <n v="0"/>
    <m/>
    <m/>
    <s v="N"/>
    <s v="Int"/>
    <x v="1"/>
    <s v="22I00400003, 22I00400004"/>
    <n v="0"/>
    <n v="0"/>
    <n v="55000"/>
    <n v="0"/>
    <n v="55000"/>
    <n v="0"/>
    <n v="0"/>
    <n v="55000"/>
    <n v="0"/>
    <n v="55000"/>
    <s v="State Funded (22001-4193-04)"/>
  </r>
  <r>
    <n v="131070"/>
    <n v="3"/>
    <s v="Active"/>
    <d v="2020-11-17T00:00:00"/>
    <s v="Jennifer Johnson"/>
    <d v="2021-03-24T00:00:00"/>
    <s v="Brian Terrell"/>
    <s v="Montgomery"/>
    <s v="SR-149"/>
    <s v="SR"/>
    <m/>
    <s v="SR"/>
    <s v="Bridge over Yellow Creek, LM 1.53"/>
    <m/>
    <s v="Maint - BR Repair"/>
    <s v="Bridge Repair"/>
    <m/>
    <x v="1"/>
    <x v="3"/>
    <m/>
    <n v="0"/>
    <m/>
    <m/>
    <s v="N"/>
    <s v="Other"/>
    <x v="4"/>
    <s v="63SR1490001"/>
    <n v="0"/>
    <n v="0"/>
    <n v="98000"/>
    <n v="0"/>
    <n v="98000"/>
    <n v="0"/>
    <n v="0"/>
    <n v="98000"/>
    <n v="0"/>
    <n v="98000"/>
    <s v="State Funded (63023-4241-04)"/>
  </r>
  <r>
    <n v="131071"/>
    <n v="3"/>
    <s v="Let"/>
    <d v="2020-11-17T00:00:00"/>
    <s v="Jennifer Johnson"/>
    <d v="2021-06-02T00:00:00"/>
    <s v=""/>
    <s v="Williamson"/>
    <s v="I-40"/>
    <s v="I"/>
    <m/>
    <s v="IM"/>
    <s v="Bridges (L&amp;R) over County Line Road, LM 0.02"/>
    <m/>
    <s v="Maint - BR Repair"/>
    <s v="Bridge Repair"/>
    <m/>
    <x v="1"/>
    <x v="3"/>
    <m/>
    <n v="0"/>
    <d v="2021-05-07T00:00:00"/>
    <m/>
    <s v="N"/>
    <s v="Int"/>
    <x v="1"/>
    <s v="94I00400001, 94I00400002"/>
    <n v="0"/>
    <n v="0"/>
    <n v="97500"/>
    <n v="0"/>
    <n v="97500"/>
    <n v="0"/>
    <n v="0"/>
    <n v="97500"/>
    <n v="0"/>
    <n v="97500"/>
    <s v="State Funded (94001-4121-04)"/>
  </r>
  <r>
    <n v="131091"/>
    <n v="3"/>
    <s v="Active"/>
    <d v="2020-12-01T00:00:00"/>
    <s v="Jennifer Johnson"/>
    <d v="2021-03-24T00:00:00"/>
    <s v="Brian Terrell"/>
    <s v="Robertson"/>
    <s v="SR-49"/>
    <s v="SR"/>
    <m/>
    <s v="SR"/>
    <s v="Bridges (L&amp;R) over I-24, LM 0.14"/>
    <m/>
    <s v="Maint - BR Repair"/>
    <s v="Bridge Repair"/>
    <m/>
    <x v="1"/>
    <x v="3"/>
    <m/>
    <n v="0"/>
    <m/>
    <m/>
    <s v="N"/>
    <s v="Other"/>
    <x v="4"/>
    <s v="74I00240023, 74I00240024"/>
    <n v="0"/>
    <n v="0"/>
    <n v="50000"/>
    <n v="0"/>
    <n v="50000"/>
    <n v="0"/>
    <n v="0"/>
    <n v="50000"/>
    <n v="0"/>
    <n v="50000"/>
    <s v="State Funded (74007-4122-04)"/>
  </r>
  <r>
    <n v="131161"/>
    <n v="3"/>
    <s v="Active"/>
    <d v="2021-01-11T00:00:00"/>
    <s v="Jennifer Johnson"/>
    <d v="2021-03-26T00:00:00"/>
    <s v="Brandy Hopkins"/>
    <s v="Davidson"/>
    <s v="I-40"/>
    <s v="I"/>
    <m/>
    <s v="IM"/>
    <s v="Bridge (Westbound) over 40th Avenue North, LM 13.76"/>
    <m/>
    <s v="Maint - BR Repair"/>
    <s v="Bridge Repair"/>
    <m/>
    <x v="1"/>
    <x v="3"/>
    <m/>
    <n v="0"/>
    <m/>
    <m/>
    <s v="N"/>
    <s v="Int"/>
    <x v="1"/>
    <s v="19I00400041"/>
    <n v="0"/>
    <n v="0"/>
    <n v="81500"/>
    <n v="0"/>
    <n v="81500"/>
    <n v="0"/>
    <n v="0"/>
    <n v="135000"/>
    <n v="0"/>
    <n v="135000"/>
    <s v="State Funded (19103-4110-04)"/>
  </r>
  <r>
    <n v="131162"/>
    <n v="2"/>
    <s v="Active"/>
    <d v="2021-01-11T00:00:00"/>
    <s v="Jennifer Johnson"/>
    <d v="2021-03-24T00:00:00"/>
    <s v="Brian Terrell"/>
    <s v="Fentress"/>
    <s v="SR-154"/>
    <s v="SR"/>
    <m/>
    <s v="SR"/>
    <s v="Bridge over SR-28, LM 2.2"/>
    <m/>
    <s v="Maint - BR Repair"/>
    <s v="Bridge Repair"/>
    <m/>
    <x v="1"/>
    <x v="3"/>
    <m/>
    <n v="0"/>
    <m/>
    <m/>
    <s v="N"/>
    <s v="Other"/>
    <x v="4"/>
    <s v="25SR1540003"/>
    <n v="0"/>
    <n v="0"/>
    <n v="54500"/>
    <n v="0"/>
    <n v="54500"/>
    <n v="0"/>
    <n v="0"/>
    <n v="54500"/>
    <n v="0"/>
    <n v="54500"/>
    <s v="State Funded (25006-4225-04)"/>
  </r>
  <r>
    <n v="131163"/>
    <n v="2"/>
    <s v="Active"/>
    <d v="2021-01-11T00:00:00"/>
    <s v="Jennifer Johnson"/>
    <d v="2021-03-24T00:00:00"/>
    <s v="Brian Terrell"/>
    <s v="McMinn"/>
    <s v="SR-163"/>
    <s v="SR"/>
    <m/>
    <s v="SR"/>
    <s v="Bridge over Chestuee Creek, LM 11.74"/>
    <m/>
    <s v="Maint - BR Repair"/>
    <s v="Bridge Repair"/>
    <m/>
    <x v="1"/>
    <x v="3"/>
    <m/>
    <n v="0"/>
    <m/>
    <m/>
    <s v="N"/>
    <s v="Other"/>
    <x v="4"/>
    <s v="54SR1630009"/>
    <n v="0"/>
    <n v="0"/>
    <n v="63000"/>
    <n v="0"/>
    <n v="63000"/>
    <n v="0"/>
    <n v="0"/>
    <n v="63000"/>
    <n v="0"/>
    <n v="63000"/>
    <s v="State Funded (54023-4225-04)"/>
  </r>
  <r>
    <n v="131164"/>
    <n v="3"/>
    <s v="Active"/>
    <d v="2021-01-11T00:00:00"/>
    <s v="Jennifer Johnson"/>
    <d v="2021-06-03T00:00:00"/>
    <s v="Brandy Hopkins"/>
    <s v="Davidson"/>
    <s v="I-40"/>
    <s v="I"/>
    <m/>
    <s v="IM"/>
    <s v="Bridge (Westbound) over CSX R/R, LM 18.59"/>
    <m/>
    <s v="Maint - BR Repair"/>
    <s v="Bridge Repair"/>
    <m/>
    <x v="1"/>
    <x v="3"/>
    <m/>
    <n v="0"/>
    <d v="2021-08-20T00:00:00"/>
    <m/>
    <s v="N"/>
    <s v="Int"/>
    <x v="1"/>
    <s v="19I00400086"/>
    <n v="0"/>
    <n v="0"/>
    <n v="69500"/>
    <n v="0"/>
    <n v="69500"/>
    <n v="0"/>
    <n v="0"/>
    <n v="69500"/>
    <n v="0"/>
    <n v="69500"/>
    <s v="State Funded (19006-4124-04)"/>
  </r>
  <r>
    <n v="131215"/>
    <n v="4"/>
    <s v="Active"/>
    <d v="2021-01-15T00:00:00"/>
    <s v="Scott Boyce"/>
    <d v="2021-03-24T00:00:00"/>
    <s v="Brian Terrell"/>
    <s v="Shelby"/>
    <s v="Monroe Avenue"/>
    <m/>
    <s v="02851"/>
    <s v="L"/>
    <s v="Monroe Avenue (02851), Bridge over SR-1 (Danny Thomas Blvd), LM 0.00"/>
    <m/>
    <s v="Maint - BR Repair"/>
    <s v="Bridge Repair"/>
    <m/>
    <x v="1"/>
    <x v="1"/>
    <m/>
    <n v="0.01"/>
    <m/>
    <m/>
    <s v="N"/>
    <s v="Other"/>
    <x v="0"/>
    <s v="79SR0830019"/>
    <n v="0"/>
    <n v="0"/>
    <n v="39500"/>
    <n v="0"/>
    <n v="39500"/>
    <n v="0"/>
    <n v="0"/>
    <n v="39500"/>
    <n v="0"/>
    <n v="39500"/>
    <s v="State Funded (79030-4224-04)"/>
  </r>
  <r>
    <n v="131266"/>
    <n v="2"/>
    <s v="Active"/>
    <d v="2021-01-28T00:00:00"/>
    <s v="Jennifer Johnson"/>
    <d v="2021-05-06T00:00:00"/>
    <s v="Sandra Lowry"/>
    <s v="Meigs"/>
    <s v="SR-304"/>
    <s v="SR"/>
    <m/>
    <s v="SR"/>
    <s v="Bridge over Big Sewee Creek, LM 4.77"/>
    <m/>
    <s v="Maint - BR Repair"/>
    <s v="Bridge Repair"/>
    <m/>
    <x v="1"/>
    <x v="3"/>
    <m/>
    <n v="0"/>
    <d v="2021-10-08T00:00:00"/>
    <m/>
    <s v="N"/>
    <s v="Other"/>
    <x v="4"/>
    <s v="61S43350001"/>
    <n v="0"/>
    <n v="0"/>
    <n v="57500"/>
    <n v="0"/>
    <n v="57500"/>
    <n v="0"/>
    <n v="0"/>
    <n v="57500"/>
    <n v="0"/>
    <n v="57500"/>
    <s v="State Funded (61014-4216-04)"/>
  </r>
  <r>
    <n v="131268"/>
    <n v="1"/>
    <s v="Active"/>
    <d v="2021-01-28T00:00:00"/>
    <s v="Bridgett Tidwell"/>
    <d v="2021-03-24T00:00:00"/>
    <s v="Brian Terrell"/>
    <s v="Carter"/>
    <s v="SR-37"/>
    <s v="SR"/>
    <m/>
    <s v="SR"/>
    <s v="(US-19E), Intersection at SR-361 (Gap Creek Road)"/>
    <s v="Install traffic signal, signing, widen bridge"/>
    <s v="Safety"/>
    <s v="Safety"/>
    <m/>
    <x v="1"/>
    <x v="1"/>
    <m/>
    <n v="0.6"/>
    <m/>
    <m/>
    <s v="N"/>
    <s v="NHS"/>
    <x v="3"/>
    <m/>
    <n v="40000"/>
    <n v="0"/>
    <n v="0"/>
    <n v="0"/>
    <n v="40000"/>
    <n v="40000"/>
    <n v="0"/>
    <n v="0"/>
    <n v="0"/>
    <n v="40000"/>
    <s v="NH-SIP-37(25) (10003-3274-94)"/>
  </r>
  <r>
    <n v="131315"/>
    <n v="4"/>
    <s v="Active"/>
    <d v="2021-02-10T00:00:00"/>
    <s v="Jennifer Johnson"/>
    <d v="2021-03-24T00:00:00"/>
    <s v="Brian Terrell"/>
    <s v="Obion"/>
    <s v="SR-5"/>
    <s v="SR"/>
    <m/>
    <s v="SR"/>
    <s v="Bridges over Obion River Drainage Canal, LM 5.47 and Overflow, LM 6.45"/>
    <m/>
    <s v="Maint - BR Repair"/>
    <s v="Bridge Repair"/>
    <m/>
    <x v="1"/>
    <x v="3"/>
    <m/>
    <s v=""/>
    <m/>
    <m/>
    <s v="N"/>
    <s v="Other"/>
    <x v="4"/>
    <s v="66SR0050005, 66SR0050007"/>
    <n v="0"/>
    <n v="0"/>
    <n v="70000"/>
    <n v="0"/>
    <n v="70000"/>
    <n v="0"/>
    <n v="0"/>
    <n v="70000"/>
    <n v="0"/>
    <n v="70000"/>
    <s v="State Funded (66007-4231-04)"/>
  </r>
  <r>
    <n v="131350"/>
    <n v="3"/>
    <s v="Active"/>
    <d v="2021-02-24T00:00:00"/>
    <s v="Jennifer Johnson"/>
    <d v="2021-06-08T00:00:00"/>
    <s v="Brandy Hopkins"/>
    <s v="Williamson"/>
    <s v="I-840"/>
    <s v="I"/>
    <m/>
    <s v="IM"/>
    <s v="Bridges (L&amp;R) over S. Garrison Branch, LM 10.33"/>
    <m/>
    <s v="Maint - BR Repair"/>
    <s v="Bridge Repair"/>
    <m/>
    <x v="1"/>
    <x v="3"/>
    <m/>
    <n v="0"/>
    <d v="2021-10-08T00:00:00"/>
    <m/>
    <s v="N"/>
    <s v="Int"/>
    <x v="1"/>
    <s v="94SR8400105, 94SR8400106"/>
    <n v="0"/>
    <n v="0"/>
    <n v="108000"/>
    <n v="0"/>
    <n v="108000"/>
    <n v="0"/>
    <n v="0"/>
    <n v="108000"/>
    <n v="0"/>
    <n v="108000"/>
    <s v="State Funded (94840-4148-04)"/>
  </r>
  <r>
    <n v="131361"/>
    <n v="3"/>
    <s v="Active"/>
    <d v="2021-03-05T00:00:00"/>
    <s v="Jennifer Johnson"/>
    <d v="2021-06-17T00:00:00"/>
    <s v="Brandy Hopkins"/>
    <s v="Humphreys"/>
    <s v="SR-1"/>
    <s v="SR"/>
    <m/>
    <s v="SR"/>
    <s v="Bridge over Culvert Branch, LM 27.00"/>
    <m/>
    <s v="Maint - BR Repair"/>
    <s v="Bridge Repair"/>
    <m/>
    <x v="1"/>
    <x v="3"/>
    <m/>
    <n v="0"/>
    <d v="2021-10-08T00:00:00"/>
    <m/>
    <s v="N"/>
    <s v="Other"/>
    <x v="4"/>
    <s v="43SR0010025"/>
    <n v="0"/>
    <n v="0"/>
    <n v="72000"/>
    <n v="0"/>
    <n v="72000"/>
    <n v="0"/>
    <n v="0"/>
    <n v="72000"/>
    <n v="0"/>
    <n v="72000"/>
    <s v="State Funded (43004-4228-04)"/>
  </r>
  <r>
    <n v="131417"/>
    <n v="3"/>
    <s v="Active"/>
    <d v="2021-03-18T00:00:00"/>
    <s v="Jennifer Johnson"/>
    <d v="2021-03-24T00:00:00"/>
    <s v="Brian Terrell"/>
    <s v="Davidson"/>
    <s v="SR-155"/>
    <s v="SR"/>
    <m/>
    <s v="SR"/>
    <s v="(White Bridge Road), Bridge over Richland Creek and CSX Railroad, LM 29.57"/>
    <m/>
    <s v="Maint - BR Repair"/>
    <s v="Bridge Repair"/>
    <m/>
    <x v="1"/>
    <x v="3"/>
    <m/>
    <n v="0"/>
    <m/>
    <m/>
    <s v="N"/>
    <s v="Other"/>
    <x v="4"/>
    <s v="19SR1550019"/>
    <n v="0"/>
    <n v="0"/>
    <n v="104500"/>
    <n v="0"/>
    <n v="104500"/>
    <n v="0"/>
    <n v="0"/>
    <n v="104500"/>
    <n v="0"/>
    <n v="104500"/>
    <s v="State Funded (19047-4246-04)"/>
  </r>
  <r>
    <n v="131460"/>
    <n v="2"/>
    <s v="Active"/>
    <d v="2021-03-26T00:00:00"/>
    <s v="Jennifer Johnson"/>
    <d v="2021-03-31T00:00:00"/>
    <s v="Brandy Hopkins"/>
    <s v="Cumberland"/>
    <s v="SR-28"/>
    <s v="SR"/>
    <m/>
    <s v="SR"/>
    <s v="Bridges over Byrds Creek, LM 10.69 and Three Mile Creek, LM 11.08"/>
    <m/>
    <s v="Maint - BR Repair"/>
    <s v="Bridge Repair"/>
    <m/>
    <x v="1"/>
    <x v="3"/>
    <m/>
    <s v=""/>
    <m/>
    <m/>
    <s v="N"/>
    <s v="NHS"/>
    <x v="3"/>
    <s v="18SR0280007, 18SR0280009"/>
    <n v="0"/>
    <n v="0"/>
    <n v="150000"/>
    <n v="0"/>
    <n v="150000"/>
    <n v="0"/>
    <n v="0"/>
    <n v="150000"/>
    <n v="0"/>
    <n v="150000"/>
    <s v="State Funded (18006-4219-04)"/>
  </r>
  <r>
    <n v="131462"/>
    <n v="4"/>
    <s v="Active"/>
    <d v="2021-03-26T00:00:00"/>
    <s v="Jennifer Johnson"/>
    <d v="2021-03-31T00:00:00"/>
    <s v="Charity Cox"/>
    <s v="Shelby"/>
    <s v="SR-177"/>
    <s v="SR"/>
    <m/>
    <s v="SR"/>
    <s v="Bridge over Wolf River, LM 4.68"/>
    <m/>
    <s v="Maint - BR Repair"/>
    <s v="Bridge Repair"/>
    <m/>
    <x v="1"/>
    <x v="3"/>
    <m/>
    <n v="0"/>
    <m/>
    <m/>
    <s v="N"/>
    <s v="NHS"/>
    <x v="3"/>
    <s v="79S81020001"/>
    <n v="0"/>
    <n v="0"/>
    <n v="60000"/>
    <n v="0"/>
    <n v="60000"/>
    <n v="0"/>
    <n v="0"/>
    <n v="60000"/>
    <n v="0"/>
    <n v="60000"/>
    <s v="State Funded (79052-4230-04)"/>
  </r>
  <r>
    <n v="131487"/>
    <n v="4"/>
    <s v="Active"/>
    <d v="2021-04-09T00:00:00"/>
    <s v="Brandy Hopkins"/>
    <d v="2021-05-27T00:00:00"/>
    <s v="Mike Gilbert"/>
    <s v="Shelby"/>
    <s v="I-40"/>
    <s v="I"/>
    <m/>
    <s v="IM"/>
    <s v="Davies Plantation Road bridge over I-40"/>
    <m/>
    <s v="Bridge"/>
    <s v="Bridge Replacement"/>
    <m/>
    <x v="1"/>
    <x v="1"/>
    <m/>
    <n v="0.01"/>
    <m/>
    <m/>
    <s v="N"/>
    <s v="Int"/>
    <x v="1"/>
    <s v="79I00400121"/>
    <n v="20000"/>
    <n v="0"/>
    <n v="0"/>
    <n v="0"/>
    <n v="20000"/>
    <n v="20000"/>
    <n v="0"/>
    <n v="0"/>
    <n v="0"/>
    <n v="20000"/>
    <s v="BR-I-40-1(366) (79903-3125-44)"/>
  </r>
  <r>
    <n v="131498"/>
    <n v="2"/>
    <s v="Active"/>
    <d v="2021-04-14T00:00:00"/>
    <s v="Jennifer Johnson"/>
    <d v="2021-04-14T00:00:00"/>
    <s v="Brandy Hopkins"/>
    <s v="Hamilton"/>
    <s v="I-75"/>
    <s v="I"/>
    <m/>
    <s v="IM"/>
    <s v="Bridge (two-barrel culvert) over Branch, LM 4.08"/>
    <m/>
    <s v="Maint - BR Repair"/>
    <s v="Bridge Repair"/>
    <m/>
    <x v="1"/>
    <x v="3"/>
    <m/>
    <n v="0"/>
    <m/>
    <m/>
    <s v="N"/>
    <s v="Int"/>
    <x v="1"/>
    <s v="33I00750029"/>
    <n v="0"/>
    <n v="0"/>
    <n v="93000"/>
    <n v="0"/>
    <n v="93000"/>
    <n v="0"/>
    <n v="0"/>
    <n v="93000"/>
    <n v="0"/>
    <n v="93000"/>
    <s v="State Funded (33005-4188-04)"/>
  </r>
  <r>
    <n v="131504"/>
    <n v="3"/>
    <s v="Active"/>
    <d v="2021-04-16T00:00:00"/>
    <s v="Jennifer Johnson"/>
    <d v="2021-04-21T00:00:00"/>
    <s v="Brandy Hopkins"/>
    <s v="Davidson"/>
    <s v="I-40"/>
    <s v="I"/>
    <m/>
    <s v="IM"/>
    <s v="Bridge over I-65 North Ramp, LM 18.42"/>
    <m/>
    <s v="Maint - BR Repair"/>
    <s v="Bridge Repair"/>
    <m/>
    <x v="1"/>
    <x v="3"/>
    <m/>
    <n v="0"/>
    <m/>
    <m/>
    <s v="N"/>
    <s v="Int"/>
    <x v="1"/>
    <s v="19I00400153"/>
    <n v="0"/>
    <n v="0"/>
    <n v="253500"/>
    <n v="0"/>
    <n v="253500"/>
    <n v="0"/>
    <n v="0"/>
    <n v="253500"/>
    <n v="0"/>
    <n v="253500"/>
    <s v="State Funded (19005-4171-04)"/>
  </r>
  <r>
    <n v="131505"/>
    <n v="1"/>
    <s v="Active"/>
    <d v="2021-04-16T00:00:00"/>
    <s v="Jennifer Johnson"/>
    <d v="2021-04-21T00:00:00"/>
    <s v="Sarah Sutton"/>
    <s v="Scott"/>
    <s v="SR-29"/>
    <s v="SR"/>
    <m/>
    <s v="SR"/>
    <s v="Bridges over Webb Creek, LM 1.63 and New River, LM 8.91"/>
    <m/>
    <s v="Maint - BR Repair"/>
    <s v="Bridge Repair"/>
    <m/>
    <x v="1"/>
    <x v="3"/>
    <m/>
    <s v=""/>
    <m/>
    <m/>
    <s v="N"/>
    <s v="NHS"/>
    <x v="3"/>
    <s v="76SR0290001, 76SR0290009"/>
    <n v="0"/>
    <n v="0"/>
    <n v="73000"/>
    <n v="0"/>
    <n v="73000"/>
    <n v="0"/>
    <n v="0"/>
    <n v="73000"/>
    <n v="0"/>
    <n v="73000"/>
    <s v="State Funded (76001-4292-04)"/>
  </r>
  <r>
    <n v="131506"/>
    <n v="3"/>
    <s v="Active"/>
    <d v="2021-04-16T00:00:00"/>
    <s v="Jennifer Johnson"/>
    <d v="2021-04-21T00:00:00"/>
    <s v="Sarah Sutton"/>
    <s v="Maury"/>
    <s v="SR-6"/>
    <s v="SR"/>
    <m/>
    <s v="SR"/>
    <s v="Bridges (L&amp;R) over Duck River, LM 22.24 in Columbia"/>
    <m/>
    <s v="Maint - BR Repair"/>
    <s v="Bridge Repair"/>
    <m/>
    <x v="1"/>
    <x v="3"/>
    <m/>
    <n v="0"/>
    <m/>
    <m/>
    <s v="N"/>
    <s v="NHS"/>
    <x v="3"/>
    <s v="60SR0060067, 60SR0060068"/>
    <n v="0"/>
    <n v="0"/>
    <n v="66500"/>
    <n v="0"/>
    <n v="66500"/>
    <n v="0"/>
    <n v="0"/>
    <n v="66500"/>
    <n v="0"/>
    <n v="66500"/>
    <s v="State Funded (60103-4215-04)"/>
  </r>
  <r>
    <n v="131507"/>
    <n v="1"/>
    <s v="Active"/>
    <d v="2021-04-16T00:00:00"/>
    <s v="Jennifer Johnson"/>
    <d v="2021-04-21T00:00:00"/>
    <s v="Sarah Sutton"/>
    <s v="Scott"/>
    <s v="SR-456"/>
    <s v="SR"/>
    <m/>
    <s v="SR"/>
    <s v="Bridge over NFS R/R and Right Fork Pine Creek, LM 9.57 in Oneida"/>
    <m/>
    <s v="Maint - BR Repair"/>
    <s v="Bridge Repair"/>
    <m/>
    <x v="1"/>
    <x v="3"/>
    <m/>
    <n v="0"/>
    <m/>
    <m/>
    <s v="N"/>
    <s v="Other"/>
    <x v="4"/>
    <s v="76006610009"/>
    <n v="0"/>
    <n v="0"/>
    <n v="198500"/>
    <n v="0"/>
    <n v="198500"/>
    <n v="0"/>
    <n v="0"/>
    <n v="198500"/>
    <n v="0"/>
    <n v="198500"/>
    <s v="State Funded (76010-4228-04)"/>
  </r>
  <r>
    <n v="131555"/>
    <n v="3"/>
    <s v="Active"/>
    <d v="2021-05-05T00:00:00"/>
    <s v="Jennifer Johnson"/>
    <d v="2021-05-13T00:00:00"/>
    <s v="Brandy Hopkins"/>
    <s v="Cheatham"/>
    <s v="Fairview Kingston Springs Road"/>
    <m/>
    <s v="0A384"/>
    <s v="L"/>
    <s v="Fairview Kingston Springs Road (0A384), Bridge over I-40, LM 0.36"/>
    <m/>
    <s v="Maint - BR Repair"/>
    <s v="Bridge Repair"/>
    <m/>
    <x v="1"/>
    <x v="1"/>
    <m/>
    <n v="0"/>
    <m/>
    <m/>
    <s v="N"/>
    <s v="None"/>
    <x v="0"/>
    <s v="11I00400001"/>
    <n v="0"/>
    <n v="0"/>
    <n v="39500"/>
    <n v="0"/>
    <n v="39500"/>
    <n v="0"/>
    <n v="0"/>
    <n v="39500"/>
    <n v="0"/>
    <n v="39500"/>
    <s v="State Funded (11003-4138-04)"/>
  </r>
  <r>
    <n v="131568"/>
    <n v="1"/>
    <s v="Active"/>
    <d v="2021-05-10T00:00:00"/>
    <s v="Lee Cothron"/>
    <d v="2021-06-21T00:00:00"/>
    <s v="Brandy Hopkins"/>
    <s v="Sullivan"/>
    <s v="SR-93"/>
    <s v="SR"/>
    <m/>
    <s v="SR"/>
    <s v="Bridges over Shipley Street, LM 9.65 in Kingsport"/>
    <m/>
    <s v="Maint - BR Repair"/>
    <s v="Bridge Repair"/>
    <m/>
    <x v="1"/>
    <x v="3"/>
    <m/>
    <n v="0"/>
    <d v="2021-12-10T00:00:00"/>
    <m/>
    <s v="N"/>
    <s v="NHS"/>
    <x v="3"/>
    <s v="82SR0930019, 82SR0930020"/>
    <n v="0"/>
    <n v="0"/>
    <n v="92000"/>
    <n v="0"/>
    <n v="92000"/>
    <n v="0"/>
    <n v="0"/>
    <n v="92000"/>
    <n v="0"/>
    <n v="92000"/>
    <s v="State Funded (82S093-M3-002)"/>
  </r>
  <r>
    <n v="131570"/>
    <n v="1"/>
    <s v="Active"/>
    <d v="2021-05-10T00:00:00"/>
    <s v="Lee Cothron"/>
    <d v="2021-05-11T00:00:00"/>
    <s v="Sarah Sutton"/>
    <s v="Unicoi"/>
    <s v="I-26"/>
    <s v="I"/>
    <m/>
    <s v="IM"/>
    <s v="Bridges over Gorge at LMs 24.53, 24.71 (L &amp; R), and 25.01"/>
    <m/>
    <s v="Maint - BR Repair"/>
    <s v="Bridge Repair"/>
    <m/>
    <x v="1"/>
    <x v="3"/>
    <m/>
    <s v=""/>
    <m/>
    <m/>
    <s v="N"/>
    <s v="Int"/>
    <x v="1"/>
    <s v="86I00260073, 86I00260075, 86I00260076, 86I00260077"/>
    <n v="0"/>
    <n v="0"/>
    <n v="137500"/>
    <n v="0"/>
    <n v="137500"/>
    <n v="0"/>
    <n v="0"/>
    <n v="137500"/>
    <n v="0"/>
    <n v="137500"/>
    <s v="State Funded (86I026-M3-002)"/>
  </r>
  <r>
    <n v="131612"/>
    <n v="1"/>
    <s v="Active"/>
    <d v="2021-05-20T00:00:00"/>
    <s v="Lee Cothron"/>
    <d v="2021-06-17T00:00:00"/>
    <s v="Sandra Lowry"/>
    <s v="Washington"/>
    <s v="I-26"/>
    <s v="I"/>
    <m/>
    <s v="IM"/>
    <s v="Bridge over CSX R/R, Quarry Drive and Sinking Creek, LM 14.16 in Johnson City"/>
    <m/>
    <s v="Maint - BR Repair"/>
    <s v="Bridge Repair"/>
    <m/>
    <x v="1"/>
    <x v="3"/>
    <m/>
    <n v="0"/>
    <m/>
    <m/>
    <s v="N"/>
    <s v="Int"/>
    <x v="1"/>
    <s v="90I00260061"/>
    <n v="0"/>
    <n v="0"/>
    <n v="119000"/>
    <n v="0"/>
    <n v="119000"/>
    <n v="0"/>
    <n v="0"/>
    <n v="119000"/>
    <n v="0"/>
    <n v="119000"/>
    <s v="State Funded (90I026-M3-002)"/>
  </r>
  <r>
    <s v="N/A"/>
    <s v="SW"/>
    <m/>
    <m/>
    <m/>
    <m/>
    <m/>
    <s v="Statewide"/>
    <m/>
    <m/>
    <m/>
    <m/>
    <m/>
    <m/>
    <m/>
    <m/>
    <m/>
    <x v="1"/>
    <x v="4"/>
    <m/>
    <m/>
    <m/>
    <m/>
    <m/>
    <m/>
    <x v="2"/>
    <m/>
    <m/>
    <m/>
    <n v="2823207"/>
    <m/>
    <n v="2823207"/>
    <m/>
    <m/>
    <m/>
    <m/>
    <m/>
    <m/>
  </r>
  <r>
    <n v="104027.54"/>
    <n v="1"/>
    <s v="Active"/>
    <d v="2021-02-11T00:00:00"/>
    <s v="Mary McFarlin"/>
    <d v="2021-03-23T00:00:00"/>
    <s v="Brian Terrell"/>
    <s v="Hancock"/>
    <s v="SR-33"/>
    <s v="SR"/>
    <m/>
    <s v="SR"/>
    <s v="Culvert Replacement at LM 9.40 - Stream Mitigation"/>
    <s v="SR-33, Culvert Replacement at LM 9.40 - Stream Mitigation"/>
    <s v="Other"/>
    <s v="Env Mitigation and Wildlife Connectivity"/>
    <m/>
    <x v="2"/>
    <x v="1"/>
    <m/>
    <n v="0.01"/>
    <m/>
    <m/>
    <s v="N"/>
    <s v="Other"/>
    <x v="4"/>
    <m/>
    <n v="50000"/>
    <n v="0"/>
    <n v="0"/>
    <n v="0"/>
    <n v="50000"/>
    <n v="50000"/>
    <n v="0"/>
    <n v="0"/>
    <n v="0"/>
    <n v="50000"/>
    <s v="STP-33(137) (34001-3253-14)"/>
  </r>
  <r>
    <n v="104027.55"/>
    <n v="1"/>
    <s v="Active"/>
    <d v="2021-02-11T00:00:00"/>
    <s v="Mary McFarlin"/>
    <d v="2021-03-25T00:00:00"/>
    <s v="Brian Terrell"/>
    <s v="Hancock"/>
    <s v="SR-33"/>
    <s v="SR"/>
    <m/>
    <s v="SR"/>
    <s v="Culvert Replacement at LM 9.50 - Stream Mitigation"/>
    <s v="SR-33, Culvert Replacement at LM 9.50 - Stream Mitigation"/>
    <s v="Other"/>
    <s v="Env Mitigation and Wildlife Connectivity"/>
    <m/>
    <x v="2"/>
    <x v="1"/>
    <m/>
    <n v="0.01"/>
    <m/>
    <m/>
    <s v="N"/>
    <s v="Other"/>
    <x v="4"/>
    <m/>
    <n v="50000"/>
    <n v="0"/>
    <n v="0"/>
    <n v="0"/>
    <n v="50000"/>
    <n v="50000"/>
    <n v="0"/>
    <n v="0"/>
    <n v="0"/>
    <n v="50000"/>
    <s v="STP-33(138) (34001-3254-14)"/>
  </r>
  <r>
    <n v="104027.56"/>
    <n v="1"/>
    <s v="Active"/>
    <d v="2021-02-11T00:00:00"/>
    <s v="Mary McFarlin"/>
    <d v="2021-03-23T00:00:00"/>
    <s v="Brian Terrell"/>
    <s v="Hancock"/>
    <s v="SR-33"/>
    <s v="SR"/>
    <m/>
    <s v="SR"/>
    <s v="Culvert Replacement at LM 9.75 - Stream Mitigation"/>
    <s v="SR-33, Culvert Replacement at LM 9.75 - Stream Mitigation"/>
    <s v="Other"/>
    <s v="Env Mitigation and Wildlife Connectivity"/>
    <m/>
    <x v="2"/>
    <x v="1"/>
    <m/>
    <n v="0.01"/>
    <m/>
    <m/>
    <s v="N"/>
    <s v="Other"/>
    <x v="4"/>
    <m/>
    <n v="50000"/>
    <n v="0"/>
    <n v="0"/>
    <n v="0"/>
    <n v="50000"/>
    <n v="50000"/>
    <n v="0"/>
    <n v="0"/>
    <n v="0"/>
    <n v="50000"/>
    <s v="STP-33(139) (34001-3255-14)"/>
  </r>
  <r>
    <n v="104027.57"/>
    <n v="1"/>
    <s v="Active"/>
    <d v="2021-02-11T00:00:00"/>
    <s v="Mary McFarlin"/>
    <d v="2021-03-23T00:00:00"/>
    <s v="Brian Terrell"/>
    <s v="Hancock"/>
    <s v="SR-33"/>
    <s v="SR"/>
    <m/>
    <s v="SR"/>
    <s v="Culvert Replacement at LM 9.90 - Stream Mitigation"/>
    <s v="SR-33, Culvert Replacement at LM 9.90 - Stream Mitigation"/>
    <s v="Other"/>
    <s v="Env Mitigation and Wildlife Connectivity"/>
    <m/>
    <x v="2"/>
    <x v="1"/>
    <m/>
    <n v="0.01"/>
    <m/>
    <m/>
    <s v="N"/>
    <s v="Other"/>
    <x v="4"/>
    <m/>
    <n v="50000"/>
    <n v="0"/>
    <n v="0"/>
    <n v="0"/>
    <n v="50000"/>
    <n v="50000"/>
    <n v="0"/>
    <n v="0"/>
    <n v="0"/>
    <n v="50000"/>
    <s v="STP-33(140) (34001-3256-14)"/>
  </r>
  <r>
    <n v="104027.58"/>
    <n v="1"/>
    <s v="Active"/>
    <d v="2021-02-11T00:00:00"/>
    <s v="Mary McFarlin"/>
    <d v="2021-03-23T00:00:00"/>
    <s v="Brian Terrell"/>
    <s v="Hancock"/>
    <s v="SR-33"/>
    <s v="SR"/>
    <m/>
    <s v="SR"/>
    <s v="Culvert Replacement at LM 10.50 - Stream Mitigation"/>
    <s v="SR-33, Culvert Replacement at LM 10.50 - Stream Mitigation"/>
    <s v="Other"/>
    <s v="Env Mitigation and Wildlife Connectivity"/>
    <m/>
    <x v="2"/>
    <x v="1"/>
    <m/>
    <n v="0.01"/>
    <m/>
    <m/>
    <s v="N"/>
    <s v="Other"/>
    <x v="4"/>
    <m/>
    <n v="50000"/>
    <n v="0"/>
    <n v="0"/>
    <n v="0"/>
    <n v="50000"/>
    <n v="50000"/>
    <n v="0"/>
    <n v="0"/>
    <n v="0"/>
    <n v="50000"/>
    <s v="STP-33(141) (34001-3257-14)"/>
  </r>
  <r>
    <n v="104027.59"/>
    <n v="1"/>
    <s v="Active"/>
    <d v="2021-02-11T00:00:00"/>
    <s v="Mary McFarlin"/>
    <d v="2021-03-23T00:00:00"/>
    <s v="Brian Terrell"/>
    <s v="Hancock"/>
    <s v="SR-33"/>
    <s v="SR"/>
    <m/>
    <s v="SR"/>
    <s v="Culvert Replacement at LM 1.90 - Stream Mitigation"/>
    <s v="SR-33, Culvert Replacement at LM 1.90 - Stream Mitigation"/>
    <s v="Other"/>
    <s v="Env Mitigation and Wildlife Connectivity"/>
    <m/>
    <x v="2"/>
    <x v="1"/>
    <m/>
    <n v="0.01"/>
    <m/>
    <m/>
    <s v="N"/>
    <s v="Other"/>
    <x v="4"/>
    <m/>
    <n v="50000"/>
    <n v="0"/>
    <n v="0"/>
    <n v="0"/>
    <n v="50000"/>
    <n v="50000"/>
    <n v="0"/>
    <n v="0"/>
    <n v="0"/>
    <n v="50000"/>
    <s v="STP-33(142) (34001-3258-14)"/>
  </r>
  <r>
    <n v="104027.6"/>
    <n v="1"/>
    <s v="Active"/>
    <d v="2021-02-11T00:00:00"/>
    <s v="Mary McFarlin"/>
    <d v="2021-03-23T00:00:00"/>
    <s v="Brian Terrell"/>
    <s v="Hancock"/>
    <s v="SR-33"/>
    <s v="SR"/>
    <m/>
    <s v="SR"/>
    <s v="Culvert Replacement at LM 2.55 - Stream Mitigation"/>
    <s v="SR-33, Culvert Replacement at LM 2.55 - Stream Mitigation"/>
    <s v="Other"/>
    <s v="Env Mitigation and Wildlife Connectivity"/>
    <m/>
    <x v="2"/>
    <x v="1"/>
    <m/>
    <n v="0.01"/>
    <m/>
    <m/>
    <s v="N"/>
    <s v="Other"/>
    <x v="4"/>
    <m/>
    <n v="50000"/>
    <n v="0"/>
    <n v="0"/>
    <n v="0"/>
    <n v="50000"/>
    <n v="50000"/>
    <n v="0"/>
    <n v="0"/>
    <n v="0"/>
    <n v="50000"/>
    <s v="STP-33(143) (34001-3259-14)"/>
  </r>
  <r>
    <n v="104027.61"/>
    <n v="1"/>
    <s v="Active"/>
    <d v="2021-02-11T00:00:00"/>
    <s v="Mary McFarlin"/>
    <d v="2021-03-23T00:00:00"/>
    <s v="Brian Terrell"/>
    <s v="Hancock"/>
    <s v="SR-33"/>
    <s v="SR"/>
    <m/>
    <s v="SR"/>
    <s v="Culvert Replacement at LM 3.55 - Stream Mitigation"/>
    <s v="SR-33, Culvert Replacement at LM 3.55 - Stream Mitigation"/>
    <s v="Other"/>
    <s v="Env Mitigation and Wildlife Connectivity"/>
    <m/>
    <x v="2"/>
    <x v="1"/>
    <m/>
    <n v="0.01"/>
    <m/>
    <m/>
    <s v="N"/>
    <s v="Other"/>
    <x v="4"/>
    <m/>
    <n v="50000"/>
    <n v="0"/>
    <n v="0"/>
    <n v="0"/>
    <n v="50000"/>
    <n v="50000"/>
    <n v="0"/>
    <n v="0"/>
    <n v="0"/>
    <n v="50000"/>
    <s v="STP-33(144) (34001-3260-14)"/>
  </r>
  <r>
    <n v="104027.62"/>
    <n v="1"/>
    <s v="Active"/>
    <d v="2021-02-11T00:00:00"/>
    <s v="Mary McFarlin"/>
    <d v="2021-03-23T00:00:00"/>
    <s v="Brian Terrell"/>
    <s v="Hancock"/>
    <s v="SR-33"/>
    <s v="SR"/>
    <m/>
    <s v="SR"/>
    <s v="Culvert Replacement at LM 4.15 - Stream Mitigation"/>
    <s v="SR-33, Culvert Replacement at LM 4.15 - Stream Mitigation"/>
    <s v="Other"/>
    <s v="Env Mitigation and Wildlife Connectivity"/>
    <m/>
    <x v="2"/>
    <x v="1"/>
    <m/>
    <n v="0.01"/>
    <m/>
    <m/>
    <s v="N"/>
    <s v="Other"/>
    <x v="4"/>
    <m/>
    <n v="50000"/>
    <n v="0"/>
    <n v="0"/>
    <n v="0"/>
    <n v="50000"/>
    <n v="50000"/>
    <n v="0"/>
    <n v="0"/>
    <n v="0"/>
    <n v="50000"/>
    <s v="STP-33(145) (34001-3261-14)"/>
  </r>
  <r>
    <n v="104027.63"/>
    <n v="1"/>
    <s v="Active"/>
    <d v="2021-02-11T00:00:00"/>
    <s v="Mary McFarlin"/>
    <d v="2021-03-25T00:00:00"/>
    <s v="Brian Terrell"/>
    <s v="Hancock"/>
    <s v="SR-33"/>
    <s v="SR"/>
    <m/>
    <s v="SR"/>
    <s v="Culvert Replacement at LM 5.10 - Stream Mitigation"/>
    <s v="SR-33, Culvert Replacement at LM 5.10 - Stream Mitigation"/>
    <s v="Other"/>
    <s v="Env Mitigation and Wildlife Connectivity"/>
    <m/>
    <x v="2"/>
    <x v="1"/>
    <m/>
    <n v="0.01"/>
    <m/>
    <m/>
    <s v="N"/>
    <s v="Other"/>
    <x v="4"/>
    <m/>
    <n v="50000"/>
    <n v="0"/>
    <n v="0"/>
    <n v="0"/>
    <n v="50000"/>
    <n v="50000"/>
    <n v="0"/>
    <n v="0"/>
    <n v="0"/>
    <n v="50000"/>
    <s v="STP-33(146) (34001-3262-14)"/>
  </r>
  <r>
    <n v="104027.64"/>
    <n v="1"/>
    <s v="Active"/>
    <d v="2021-02-11T00:00:00"/>
    <s v="Mary McFarlin"/>
    <d v="2021-03-23T00:00:00"/>
    <s v="Brian Terrell"/>
    <s v="Hancock"/>
    <s v="SR-33"/>
    <s v="SR"/>
    <m/>
    <s v="SR"/>
    <s v="Culvert Replacement at LM 5.35 - Stream Mitigation"/>
    <s v="SR-33, Culvert Replacement at LM 5.35 - Stream Mitigation"/>
    <s v="Other"/>
    <s v="Env Mitigation and Wildlife Connectivity"/>
    <m/>
    <x v="2"/>
    <x v="1"/>
    <m/>
    <n v="0.01"/>
    <m/>
    <m/>
    <s v="N"/>
    <s v="Other"/>
    <x v="4"/>
    <m/>
    <n v="50000"/>
    <n v="0"/>
    <n v="0"/>
    <n v="0"/>
    <n v="50000"/>
    <n v="50000"/>
    <n v="0"/>
    <n v="0"/>
    <n v="0"/>
    <n v="50000"/>
    <s v="STP-33(147) (34001-3263-14)"/>
  </r>
  <r>
    <n v="104027.65"/>
    <n v="1"/>
    <s v="Active"/>
    <d v="2021-02-11T00:00:00"/>
    <s v="Mary McFarlin"/>
    <d v="2021-03-23T00:00:00"/>
    <s v="Brian Terrell"/>
    <s v="Hancock"/>
    <s v="SR-33"/>
    <s v="SR"/>
    <m/>
    <s v="SR"/>
    <s v="Culvert Replacement at LM 5.55 - Stream Mitigation"/>
    <s v="SR-33, Culvert Replacement at LM 5.55 - Stream Mitigation"/>
    <s v="Other"/>
    <s v="Env Mitigation and Wildlife Connectivity"/>
    <m/>
    <x v="2"/>
    <x v="1"/>
    <m/>
    <n v="0.01"/>
    <m/>
    <m/>
    <s v="N"/>
    <s v="Other"/>
    <x v="4"/>
    <m/>
    <n v="50000"/>
    <n v="0"/>
    <n v="0"/>
    <n v="0"/>
    <n v="50000"/>
    <n v="50000"/>
    <n v="0"/>
    <n v="0"/>
    <n v="0"/>
    <n v="50000"/>
    <s v="STP-33(148) (34001-3264-14)"/>
  </r>
  <r>
    <n v="120585"/>
    <n v="2"/>
    <s v="Construction Complete"/>
    <d v="2014-05-21T00:00:00"/>
    <s v="Lee Cothron"/>
    <d v="2019-06-07T00:00:00"/>
    <s v=""/>
    <s v="Region 2"/>
    <s v="SR-111"/>
    <s v="SR"/>
    <m/>
    <s v="SR"/>
    <s v="M19RMR2_C33SR_PIPE_COLLAPSE_SR111SB_LM1.5"/>
    <s v="Emergency Repair of Pipe Collapse - Former Termini: Region 2 Future Disaster Construction (Disaster Mitigation)"/>
    <s v="Maint - Reg"/>
    <s v="Maintenance"/>
    <m/>
    <x v="2"/>
    <x v="1"/>
    <m/>
    <n v="0"/>
    <d v="2018-11-16T00:00:00"/>
    <m/>
    <s v="N"/>
    <s v="NHS"/>
    <x v="3"/>
    <m/>
    <n v="0"/>
    <n v="0"/>
    <n v="1041999"/>
    <n v="0"/>
    <n v="1041999"/>
    <n v="0"/>
    <n v="0"/>
    <n v="1042000"/>
    <n v="0"/>
    <n v="1042000"/>
    <s v="NH-111(111) (98028-4159-04)"/>
  </r>
  <r>
    <n v="128227"/>
    <n v="3"/>
    <s v="Active"/>
    <d v="2018-10-19T00:00:00"/>
    <s v="Lee Cothron"/>
    <d v="2021-04-27T00:00:00"/>
    <s v="Brandy Hopkins"/>
    <s v="Williamson"/>
    <s v="SR-106"/>
    <s v="SR"/>
    <m/>
    <s v="SR"/>
    <s v="M19LTHQ_C94SR_SMSTR_PE_SR106_LM13.65"/>
    <m/>
    <s v="Bridge"/>
    <s v="Culvert Replacement"/>
    <m/>
    <x v="2"/>
    <x v="1"/>
    <m/>
    <n v="0"/>
    <d v="2021-08-20T00:00:00"/>
    <m/>
    <s v="N"/>
    <s v="NHS"/>
    <x v="3"/>
    <m/>
    <n v="0"/>
    <n v="5000"/>
    <n v="0"/>
    <n v="0"/>
    <n v="5000"/>
    <n v="200674.11"/>
    <n v="5000"/>
    <n v="0"/>
    <n v="0"/>
    <n v="205674.11"/>
    <s v="State Funded (94014-4240-04)"/>
  </r>
  <r>
    <n v="128344"/>
    <n v="3"/>
    <s v="Construction Complete"/>
    <d v="2018-11-30T00:00:00"/>
    <s v="Lee Cothron"/>
    <d v="2021-06-21T00:00:00"/>
    <s v=""/>
    <s v="Giles"/>
    <s v="SR-15"/>
    <s v="SR"/>
    <m/>
    <s v="SR"/>
    <s v="(US-64, Fayetteville Hwy) at LM 22.5 (Pipe Replacement)"/>
    <s v="jack and bore pipe replacement"/>
    <s v="Maint - Reg"/>
    <s v="Culvert Replacement"/>
    <m/>
    <x v="2"/>
    <x v="1"/>
    <m/>
    <n v="0.01"/>
    <d v="2020-12-11T00:00:00"/>
    <m/>
    <s v="N"/>
    <s v="NHS"/>
    <x v="3"/>
    <m/>
    <n v="0"/>
    <n v="0"/>
    <n v="266791"/>
    <n v="0"/>
    <n v="266791"/>
    <n v="0"/>
    <n v="15000"/>
    <n v="1066791"/>
    <n v="0"/>
    <n v="1081791"/>
    <s v="State Funded (28007-4230-04)"/>
  </r>
  <r>
    <n v="128747"/>
    <n v="3"/>
    <s v="Active"/>
    <d v="2019-03-25T00:00:00"/>
    <s v="Crystal Whitaker"/>
    <d v="2020-07-29T00:00:00"/>
    <s v="Lee Cothron"/>
    <s v="Houston"/>
    <s v="SIA"/>
    <s v="SIA"/>
    <m/>
    <m/>
    <s v="State Industrial Access Serving Magnum Manufacturing"/>
    <m/>
    <s v="Economic Development"/>
    <s v="Culvert Replacement"/>
    <m/>
    <x v="2"/>
    <x v="1"/>
    <m/>
    <s v=""/>
    <d v="2022-06-17T00:00:00"/>
    <m/>
    <s v="N"/>
    <m/>
    <x v="0"/>
    <m/>
    <n v="36000"/>
    <n v="0"/>
    <n v="0"/>
    <n v="0"/>
    <n v="36000"/>
    <n v="90500"/>
    <n v="0"/>
    <n v="0"/>
    <n v="0"/>
    <n v="90500"/>
    <s v="State Funded (42950-3507-04)"/>
  </r>
  <r>
    <n v="128898"/>
    <n v="4"/>
    <s v="Closed"/>
    <d v="2019-05-09T00:00:00"/>
    <s v="Lee Cothron"/>
    <d v="2021-03-17T00:00:00"/>
    <s v="Lee Cothron"/>
    <s v="Fayette"/>
    <s v="SR"/>
    <s v="SR"/>
    <m/>
    <s v="SR"/>
    <s v="SR-194 at LMs 13.77, 14.49, and 18.08; and SR-196 at LMs 4.38 and 10.34 (spray-applied pipe liner)"/>
    <s v="install spray-applied pipe liner"/>
    <s v="Other"/>
    <s v="Maintenance"/>
    <m/>
    <x v="2"/>
    <x v="3"/>
    <m/>
    <s v=""/>
    <d v="2019-12-13T00:00:00"/>
    <m/>
    <s v="N"/>
    <s v="Other"/>
    <x v="4"/>
    <m/>
    <n v="0"/>
    <n v="0"/>
    <n v="43125.73"/>
    <n v="0"/>
    <n v="43125.73"/>
    <n v="0"/>
    <n v="0"/>
    <n v="129614.73"/>
    <n v="0"/>
    <n v="129614.73"/>
    <s v="State Funded (24946-4210-04)"/>
  </r>
  <r>
    <n v="129780"/>
    <n v="2"/>
    <s v="Let"/>
    <d v="2019-09-26T00:00:00"/>
    <s v="Lee Cothron"/>
    <d v="2021-02-25T00:00:00"/>
    <s v=""/>
    <s v="Franklin"/>
    <s v="SR-50"/>
    <s v="SR"/>
    <m/>
    <s v="SR"/>
    <s v="M20LTR2_C26SR_SML STR SR50 LM7.6"/>
    <s v="Culvert Replacement"/>
    <s v="Other"/>
    <s v="Culvert Replacement"/>
    <m/>
    <x v="2"/>
    <x v="1"/>
    <m/>
    <n v="0.01"/>
    <d v="2021-02-05T00:00:00"/>
    <m/>
    <s v="N"/>
    <s v="Other"/>
    <x v="4"/>
    <m/>
    <n v="0"/>
    <n v="0"/>
    <n v="1034875"/>
    <n v="0"/>
    <n v="1034875"/>
    <n v="132701"/>
    <n v="0"/>
    <n v="1034875"/>
    <n v="0"/>
    <n v="1167576"/>
    <s v="State Funded (26005-4231-04)"/>
  </r>
  <r>
    <n v="129781"/>
    <n v="2"/>
    <s v="Let"/>
    <d v="2019-09-26T00:00:00"/>
    <s v="Lee Cothron"/>
    <d v="2020-07-21T00:00:00"/>
    <s v="Sandra Lowry"/>
    <s v="Bradley"/>
    <s v="SR-60"/>
    <s v="SR"/>
    <m/>
    <s v="SR"/>
    <s v="M20LTR2_C06SR_SML STR SR60 LM15.851 AND LM15.907"/>
    <s v="Replace Driveway Culverts at LM 15.85 and 15.90"/>
    <s v="Other"/>
    <s v="Culvert Replacement"/>
    <m/>
    <x v="2"/>
    <x v="1"/>
    <m/>
    <n v="5.6000000000000001E-2"/>
    <d v="2020-06-26T00:00:00"/>
    <m/>
    <s v="N"/>
    <s v="NHS"/>
    <x v="3"/>
    <m/>
    <n v="0"/>
    <n v="0"/>
    <n v="480120"/>
    <n v="0"/>
    <n v="480120"/>
    <n v="30501"/>
    <n v="0"/>
    <n v="543020"/>
    <n v="0"/>
    <n v="573521"/>
    <s v="State Funded (06009-4250-04)"/>
  </r>
  <r>
    <n v="129940"/>
    <n v="2"/>
    <s v="Let"/>
    <d v="2019-12-19T00:00:00"/>
    <s v="Scott Boyce"/>
    <d v="2021-03-24T00:00:00"/>
    <s v="Brian Terrell"/>
    <s v="Cumberland"/>
    <s v="SR-282"/>
    <s v="SR"/>
    <m/>
    <s v="SR"/>
    <s v="M20LTHQ_C18SR_SML STR SR282 LM 2.37"/>
    <m/>
    <s v="Maint - Reg"/>
    <s v="Culvert Replacement"/>
    <m/>
    <x v="2"/>
    <x v="1"/>
    <m/>
    <n v="0"/>
    <d v="2020-12-11T00:00:00"/>
    <m/>
    <s v="N"/>
    <s v="Other"/>
    <x v="4"/>
    <m/>
    <n v="0"/>
    <n v="0"/>
    <n v="729736"/>
    <n v="0"/>
    <n v="729736"/>
    <n v="0"/>
    <n v="0"/>
    <n v="729736"/>
    <n v="0"/>
    <n v="729736"/>
    <s v="State Funded (18024-4210-04)"/>
  </r>
  <r>
    <n v="129992"/>
    <n v="4"/>
    <s v="Active"/>
    <d v="2020-01-15T00:00:00"/>
    <s v="Meghan Wilson"/>
    <d v="2021-06-21T00:00:00"/>
    <s v="April Hartley"/>
    <s v="Shelby"/>
    <s v="SR-57"/>
    <s v="SR"/>
    <m/>
    <s v="SR"/>
    <s v="(Poplar Avenue) Culverts replacements- Phase V"/>
    <s v="**E-grants 214*** replace or rehabilitate the corrugated metal culverts beneath Poplar Avenue at various locations. The two terminus points are 1) Poplar Ave. and Riverdale Rd. and 2) Poplar Ave. and Bedford Ln. The location of each culvert is as follows 1) East of Riverdale Rd. and Poplar Ave. 2) Poplar Ave. and Carters Grove Ln. 3) West of Kimbrough and Poplar Ave. 4) Kimbrough and Poplar Ave. 5.) East of Johnson Rd. and Poplar 6) West of Poplar and Bedford Ln."/>
    <s v="Local Programs"/>
    <s v="Culvert Replacement"/>
    <m/>
    <x v="2"/>
    <x v="1"/>
    <m/>
    <s v=""/>
    <m/>
    <m/>
    <s v="N"/>
    <s v="NHS"/>
    <x v="3"/>
    <m/>
    <n v="49000"/>
    <n v="0"/>
    <n v="0"/>
    <n v="0"/>
    <n v="49000"/>
    <n v="49000"/>
    <n v="0"/>
    <n v="0"/>
    <n v="0"/>
    <n v="49000"/>
    <s v="STP-M-57(85) (79LPLM-F3-673)"/>
  </r>
  <r>
    <n v="130726"/>
    <n v="2"/>
    <s v="Active"/>
    <d v="2020-07-29T00:00:00"/>
    <s v="Jennifer Johnson"/>
    <d v="2021-05-25T00:00:00"/>
    <s v="Mary McFarlin"/>
    <s v="Bradley"/>
    <s v="SR-312"/>
    <s v="SR"/>
    <m/>
    <s v="SR"/>
    <s v="Small Structure at LM 3.21"/>
    <s v="Jack and Bore Small Structure"/>
    <s v="Maint - Reg"/>
    <s v="Maintenance"/>
    <m/>
    <x v="2"/>
    <x v="3"/>
    <m/>
    <n v="0"/>
    <d v="2022-06-17T00:00:00"/>
    <m/>
    <s v="N"/>
    <s v="Other"/>
    <x v="4"/>
    <m/>
    <n v="10000"/>
    <n v="0"/>
    <n v="0"/>
    <n v="0"/>
    <n v="10000"/>
    <n v="40000"/>
    <n v="268350"/>
    <n v="0"/>
    <n v="0"/>
    <n v="308350"/>
    <m/>
  </r>
  <r>
    <n v="131010"/>
    <n v="1"/>
    <s v="Active"/>
    <d v="2020-10-28T00:00:00"/>
    <s v="Jennifer Johnson"/>
    <d v="2021-03-24T00:00:00"/>
    <s v="Brian Terrell"/>
    <s v="Sullivan"/>
    <s v="SR-347"/>
    <s v="SR"/>
    <m/>
    <s v="SR"/>
    <s v="M21LTR1_C82SR347_SML STR Replacement, LM 5.77"/>
    <s v="Replace Culvert at LM 5.77"/>
    <s v="Maint - Reg"/>
    <s v="Culvert Replacement"/>
    <m/>
    <x v="2"/>
    <x v="1"/>
    <m/>
    <n v="0"/>
    <m/>
    <m/>
    <s v="N"/>
    <s v="Other"/>
    <x v="4"/>
    <m/>
    <n v="0"/>
    <n v="0"/>
    <n v="350000"/>
    <n v="0"/>
    <n v="350000"/>
    <n v="0"/>
    <n v="0"/>
    <n v="350000"/>
    <n v="0"/>
    <n v="350000"/>
    <s v="State Funded (82023-4220-04)"/>
  </r>
  <r>
    <n v="131219"/>
    <n v="2"/>
    <s v="Active"/>
    <d v="2021-01-22T00:00:00"/>
    <s v="Jennifer Johnson"/>
    <d v="2021-05-27T00:00:00"/>
    <s v="Casey Pounders"/>
    <s v="Putnam"/>
    <s v="SR-135"/>
    <s v="SR"/>
    <m/>
    <s v="SR"/>
    <s v="M21LTR2_C71SR_SML STR SR135 LM 13.57"/>
    <s v="Replace culvert"/>
    <s v="Bridge"/>
    <s v="Culvert Replacement"/>
    <m/>
    <x v="2"/>
    <x v="1"/>
    <m/>
    <n v="0"/>
    <d v="2022-08-19T00:00:00"/>
    <m/>
    <s v="N"/>
    <s v="Other"/>
    <x v="4"/>
    <m/>
    <n v="0"/>
    <n v="0"/>
    <n v="675000"/>
    <n v="0"/>
    <n v="675000"/>
    <n v="0"/>
    <n v="0"/>
    <n v="675000"/>
    <n v="0"/>
    <n v="675000"/>
    <s v="State Funded (71011-4238-04)"/>
  </r>
  <r>
    <n v="116118"/>
    <n v="3"/>
    <s v="Construction Complete"/>
    <d v="2011-07-22T00:00:00"/>
    <s v="John Phillips"/>
    <d v="2020-12-10T00:00:00"/>
    <s v=""/>
    <s v="Robertson"/>
    <s v="SIA"/>
    <s v="SIA"/>
    <m/>
    <m/>
    <s v="Industrial Access Road serving Electrolux Inc. in Springfield"/>
    <m/>
    <s v="Economic Development"/>
    <s v="Construction-New"/>
    <m/>
    <x v="3"/>
    <x v="5"/>
    <m/>
    <s v=""/>
    <d v="2019-10-04T00:00:00"/>
    <m/>
    <s v="N"/>
    <s v="Other"/>
    <x v="0"/>
    <m/>
    <n v="0"/>
    <n v="0"/>
    <n v="161000"/>
    <n v="0"/>
    <n v="161000"/>
    <n v="235200.51"/>
    <n v="268142"/>
    <n v="1499766"/>
    <n v="0"/>
    <n v="2003108.51"/>
    <s v="State Funded (74950-3547-04)"/>
  </r>
  <r>
    <n v="119141"/>
    <n v="3"/>
    <s v="Construction Complete"/>
    <d v="2013-07-09T00:00:00"/>
    <s v="Darrell Moore"/>
    <d v="2021-05-20T00:00:00"/>
    <s v=""/>
    <s v="Dickson"/>
    <s v="SIA"/>
    <s v="SIA"/>
    <m/>
    <m/>
    <s v="Industrial Access Road serving Project Falcon (Mohawk Industries) in Dickson"/>
    <m/>
    <s v="Economic Development"/>
    <s v="Construction-New"/>
    <m/>
    <x v="3"/>
    <x v="5"/>
    <m/>
    <s v=""/>
    <d v="2019-06-21T00:00:00"/>
    <m/>
    <s v="N"/>
    <s v="None"/>
    <x v="0"/>
    <m/>
    <n v="0"/>
    <n v="0"/>
    <n v="994000"/>
    <n v="0"/>
    <n v="994000"/>
    <n v="738400"/>
    <n v="260323.94"/>
    <n v="6622145"/>
    <n v="0"/>
    <n v="7620868.9400000004"/>
    <s v="State Funded (22953-3575-04)"/>
  </r>
  <r>
    <n v="120064"/>
    <n v="1"/>
    <s v="Construction Complete"/>
    <d v="2014-01-13T00:00:00"/>
    <s v="Darrell Moore"/>
    <d v="2021-05-21T00:00:00"/>
    <s v=""/>
    <s v="Blount"/>
    <s v="SIA"/>
    <s v="SIA"/>
    <m/>
    <m/>
    <s v="Industrial Access Road (Cusick Road) serving Aluminum Company of America in Alcoa"/>
    <m/>
    <s v="Economic Development"/>
    <s v="Construction-New"/>
    <m/>
    <x v="3"/>
    <x v="5"/>
    <m/>
    <n v="0.28100000000000003"/>
    <d v="2019-12-13T00:00:00"/>
    <m/>
    <s v="N"/>
    <s v="Other"/>
    <x v="0"/>
    <m/>
    <n v="0"/>
    <n v="0"/>
    <n v="93000"/>
    <n v="0"/>
    <n v="93000"/>
    <n v="134000"/>
    <n v="222295"/>
    <n v="1349998"/>
    <n v="0"/>
    <n v="1706293"/>
    <s v="State Funded (05950-3539-04)"/>
  </r>
  <r>
    <n v="120361"/>
    <n v="2"/>
    <s v="Let"/>
    <d v="2014-04-01T00:00:00"/>
    <s v="Darrell Moore"/>
    <d v="2021-03-26T00:00:00"/>
    <s v="Kyle Ruddy"/>
    <s v="Hamilton"/>
    <s v="SIA"/>
    <s v="SIA"/>
    <m/>
    <m/>
    <s v="Industrial Access Road serving Volkswagen Group of America Supplier Park in Chattanooga"/>
    <s v="Construction of a four-lane Roadway with bicycle and pedestrian facilities."/>
    <s v="Economic Development"/>
    <s v="Construction-New"/>
    <m/>
    <x v="3"/>
    <x v="5"/>
    <m/>
    <n v="1.34"/>
    <d v="2020-08-14T00:00:00"/>
    <m/>
    <s v="N"/>
    <m/>
    <x v="0"/>
    <m/>
    <n v="0"/>
    <n v="0"/>
    <n v="14715265"/>
    <n v="0"/>
    <n v="14715265"/>
    <n v="967276"/>
    <n v="292000"/>
    <n v="14715265"/>
    <n v="0"/>
    <n v="15974541"/>
    <s v="HPP-9202(116) (33960-3516-14)"/>
  </r>
  <r>
    <n v="123417"/>
    <n v="3"/>
    <s v="Active"/>
    <d v="2016-04-06T00:00:00"/>
    <s v="Crystal Whitaker"/>
    <d v="2020-06-16T00:00:00"/>
    <s v="Vicki Takacs"/>
    <s v="Macon"/>
    <s v="SIA"/>
    <s v="SIA"/>
    <m/>
    <m/>
    <s v="Industrial Access Road Serving Project Lafayette"/>
    <m/>
    <s v="Economic Development"/>
    <s v="Construction-New"/>
    <m/>
    <x v="3"/>
    <x v="5"/>
    <m/>
    <s v=""/>
    <m/>
    <m/>
    <s v="N"/>
    <s v="NHS"/>
    <x v="5"/>
    <m/>
    <n v="16000"/>
    <n v="0"/>
    <n v="0"/>
    <n v="0"/>
    <n v="16000"/>
    <n v="21000"/>
    <n v="0"/>
    <n v="0"/>
    <n v="0"/>
    <n v="21000"/>
    <s v="State Funded (56950-3506-04)"/>
  </r>
  <r>
    <n v="123763"/>
    <n v="4"/>
    <s v="Construction Complete"/>
    <d v="2016-06-22T00:00:00"/>
    <s v="Crystal Whitaker"/>
    <d v="2020-03-02T00:00:00"/>
    <s v="Crystal Whitaker"/>
    <s v="Madison"/>
    <s v="SIA"/>
    <s v="SIA"/>
    <m/>
    <m/>
    <s v="Industrial Access Road serving Central Distributors"/>
    <m/>
    <s v="Economic Development"/>
    <s v="Construction-New"/>
    <m/>
    <x v="3"/>
    <x v="5"/>
    <m/>
    <s v=""/>
    <d v="2018-12-07T00:00:00"/>
    <m/>
    <s v="N"/>
    <s v="None"/>
    <x v="0"/>
    <m/>
    <n v="0"/>
    <n v="0"/>
    <n v="58000"/>
    <n v="0"/>
    <n v="58000"/>
    <n v="173100"/>
    <n v="48950"/>
    <n v="1330850"/>
    <n v="0"/>
    <n v="1552900"/>
    <s v="State Funded (57946-3471-04)"/>
  </r>
  <r>
    <n v="124864"/>
    <n v="2"/>
    <s v="Construction Complete"/>
    <d v="2016-07-29T00:00:00"/>
    <s v="Crystal Whitaker"/>
    <d v="2020-10-29T00:00:00"/>
    <s v=""/>
    <s v="White"/>
    <s v="SIA"/>
    <s v="SIA"/>
    <s v="0A020"/>
    <m/>
    <s v="Industrial Access Road Serving Project Charger"/>
    <s v="Improve Airport Road to meet TDOT's current design standards for State Industrial Access roads"/>
    <s v="Economic Development"/>
    <s v="Construction-New"/>
    <m/>
    <x v="3"/>
    <x v="5"/>
    <m/>
    <n v="0.61"/>
    <d v="2019-08-09T00:00:00"/>
    <m/>
    <s v="N"/>
    <s v="None"/>
    <x v="0"/>
    <m/>
    <n v="0"/>
    <n v="0"/>
    <n v="900000"/>
    <n v="0"/>
    <n v="900000"/>
    <n v="226200"/>
    <n v="430400"/>
    <n v="3522371"/>
    <n v="0"/>
    <n v="4178971"/>
    <s v="State Funded (93945-3474-04)"/>
  </r>
  <r>
    <n v="125612.01"/>
    <n v="3"/>
    <s v="Construction Complete"/>
    <d v="2018-01-31T00:00:00"/>
    <s v="Danielle Hagewood"/>
    <d v="2020-12-11T00:00:00"/>
    <s v=""/>
    <s v="Montgomery"/>
    <s v="SIA"/>
    <s v="SIA"/>
    <m/>
    <m/>
    <s v="Industrial Access Road Serving Project Baseball"/>
    <s v="ROW Transfer and Final Asphalt for Parent and Child PIN.  Extension of Life's Good Road. Repair/replace 2 culverts on Jim Johnston."/>
    <s v="Economic Development"/>
    <s v="Construction-New"/>
    <m/>
    <x v="3"/>
    <x v="5"/>
    <m/>
    <s v=""/>
    <d v="2019-10-04T00:00:00"/>
    <m/>
    <s v="N"/>
    <m/>
    <x v="0"/>
    <m/>
    <n v="0"/>
    <n v="0"/>
    <n v="284000"/>
    <n v="0"/>
    <n v="284000"/>
    <n v="150000"/>
    <n v="0"/>
    <n v="990275"/>
    <n v="0"/>
    <n v="1140275"/>
    <s v="State Funded (63945-3492-04)"/>
  </r>
  <r>
    <n v="126523"/>
    <n v="3"/>
    <s v="Let"/>
    <d v="2017-08-30T00:00:00"/>
    <s v="Crystal Whitaker"/>
    <d v="2020-09-03T00:00:00"/>
    <s v="Sandra Lowry"/>
    <s v="Sumner"/>
    <s v="SIA"/>
    <s v="SIA"/>
    <s v="02069"/>
    <m/>
    <s v="Industrial Access Road Serving Project Cardinal"/>
    <m/>
    <s v="Economic Development"/>
    <s v="Construction-New"/>
    <m/>
    <x v="3"/>
    <x v="5"/>
    <m/>
    <n v="0.16"/>
    <d v="2020-08-14T00:00:00"/>
    <m/>
    <s v="N"/>
    <s v="Other"/>
    <x v="0"/>
    <m/>
    <n v="0"/>
    <n v="0"/>
    <n v="544239.05000000005"/>
    <n v="0"/>
    <n v="544239.05000000005"/>
    <n v="124800"/>
    <n v="114310"/>
    <n v="544239.05000000005"/>
    <n v="0"/>
    <n v="783349.05"/>
    <s v="State Funded (83947-3445-04)"/>
  </r>
  <r>
    <n v="127967"/>
    <n v="2"/>
    <s v="Active"/>
    <d v="2018-08-07T00:00:00"/>
    <s v="Ariel Worley"/>
    <d v="2021-05-20T00:00:00"/>
    <s v="Maria Hunter"/>
    <s v="Warren"/>
    <s v="SIA"/>
    <s v="SIA"/>
    <s v="0B015"/>
    <m/>
    <s v="State Industrial Access Serving Motlow Advanced Robotics in McMinnville"/>
    <s v="Pavement removal and scarification in the vicinity of SR-1 at SR-380; and construction of an extension to Magness Drive"/>
    <s v="Economic Development"/>
    <s v="Construction-New"/>
    <m/>
    <x v="3"/>
    <x v="5"/>
    <m/>
    <n v="0.2"/>
    <d v="2022-03-24T00:00:00"/>
    <m/>
    <s v="N"/>
    <s v="None"/>
    <x v="0"/>
    <m/>
    <n v="0"/>
    <n v="523050"/>
    <n v="0"/>
    <n v="0"/>
    <n v="523050"/>
    <n v="469100"/>
    <n v="523050"/>
    <n v="0"/>
    <n v="0"/>
    <n v="992150"/>
    <s v="State Funded (89951-3558-04)"/>
  </r>
  <r>
    <n v="128559"/>
    <n v="3"/>
    <s v="Active"/>
    <d v="2019-01-24T00:00:00"/>
    <s v="Ariel Worley"/>
    <d v="2020-10-19T00:00:00"/>
    <s v="Ronnie Porter"/>
    <s v="Cheatham"/>
    <s v="SIA"/>
    <s v="SIA"/>
    <m/>
    <m/>
    <s v="State Industrial Access Road serving Caymas Boats and Nashville Fabrication"/>
    <m/>
    <s v="Economic Development"/>
    <s v="Construction-New"/>
    <m/>
    <x v="3"/>
    <x v="5"/>
    <m/>
    <n v="0.18"/>
    <d v="2021-10-08T00:00:00"/>
    <m/>
    <s v="N"/>
    <m/>
    <x v="0"/>
    <m/>
    <n v="49000"/>
    <n v="235100"/>
    <n v="0"/>
    <n v="0"/>
    <n v="284100"/>
    <n v="204800"/>
    <n v="235100"/>
    <n v="0"/>
    <n v="0"/>
    <n v="439900"/>
    <s v="State Funded (11950-3510-04)"/>
  </r>
  <r>
    <n v="128997"/>
    <n v="3"/>
    <s v="Active"/>
    <d v="2019-05-31T00:00:00"/>
    <s v="Crystal Whitaker"/>
    <d v="2020-09-02T00:00:00"/>
    <s v="Aso Hawrami"/>
    <s v="Lawrence"/>
    <s v="SIA"/>
    <s v="SIA"/>
    <m/>
    <m/>
    <s v="State Industrial Access Serving Motivation Drive"/>
    <s v="The typical section will be the SIA standard of two 12' lanes with 4' gravel  shoulders. The proposed road will be constructed on a 10&quot; stone base with 3&quot; of base  (&quot;A&quot; mix), 2&quot; of binder (&quot;BM-2&quot; mix) and 1.25&quot; of asphalt surface (&quot;D&quot; mix)."/>
    <s v="Economic Development"/>
    <s v="Construction-New"/>
    <m/>
    <x v="3"/>
    <x v="5"/>
    <m/>
    <s v=""/>
    <d v="2023-06-16T00:00:00"/>
    <m/>
    <s v="N"/>
    <m/>
    <x v="0"/>
    <m/>
    <n v="658000"/>
    <n v="0"/>
    <n v="0"/>
    <n v="0"/>
    <n v="658000"/>
    <n v="658000"/>
    <n v="0"/>
    <n v="0"/>
    <n v="0"/>
    <n v="658000"/>
    <s v="State Funded (50951-3571-04)"/>
  </r>
  <r>
    <n v="131508"/>
    <n v="3"/>
    <s v="Active"/>
    <d v="2021-04-16T00:00:00"/>
    <s v="Crystal Whitaker"/>
    <d v="2021-05-25T00:00:00"/>
    <s v="Brandy Hopkins"/>
    <s v="Maury"/>
    <m/>
    <m/>
    <m/>
    <m/>
    <s v="State Industrial Access serving Project Night Sky"/>
    <s v="New 4-lane roadway, will include 4-ft shoulders with an 18-ft. grass median."/>
    <s v="Economic Development"/>
    <s v="Construction-New"/>
    <m/>
    <x v="3"/>
    <x v="5"/>
    <m/>
    <s v=""/>
    <d v="2021-10-08T00:00:00"/>
    <m/>
    <s v="N"/>
    <m/>
    <x v="0"/>
    <m/>
    <n v="1000000"/>
    <n v="0"/>
    <n v="0"/>
    <n v="0"/>
    <n v="1000000"/>
    <n v="1000000"/>
    <n v="0"/>
    <n v="0"/>
    <n v="0"/>
    <n v="1000000"/>
    <s v="State Funded (60946-3457-04)"/>
  </r>
  <r>
    <n v="126602"/>
    <n v="4"/>
    <s v="Active"/>
    <d v="2017-09-25T00:00:00"/>
    <s v="Crystal Whitaker"/>
    <d v="2021-06-03T00:00:00"/>
    <s v="Lee Cothron"/>
    <s v="Fayette"/>
    <s v="SIA"/>
    <s v="SIA"/>
    <s v="06051"/>
    <m/>
    <s v="Industrial Access Road Serving Project Haven (Pyramex)"/>
    <s v="Improvements to Keough Dr, including turn lanes"/>
    <s v="Economic Development"/>
    <s v="Miscellaneous Improvements"/>
    <m/>
    <x v="3"/>
    <x v="5"/>
    <m/>
    <n v="0.25"/>
    <d v="2021-08-20T00:00:00"/>
    <m/>
    <s v="N"/>
    <s v="Other"/>
    <x v="0"/>
    <m/>
    <n v="118000"/>
    <n v="0"/>
    <n v="0"/>
    <n v="0"/>
    <n v="118000"/>
    <n v="381400"/>
    <n v="0"/>
    <n v="0"/>
    <n v="0"/>
    <n v="381400"/>
    <s v="State Funded (24958-3502-04)"/>
  </r>
  <r>
    <n v="100322.01"/>
    <n v="4"/>
    <s v="Let"/>
    <d v="2012-03-27T00:00:00"/>
    <s v="Rick (old) Pack"/>
    <d v="2019-07-23T00:00:00"/>
    <s v="Brian Terrell"/>
    <s v="Hardin"/>
    <s v="SR-128"/>
    <s v="SR"/>
    <m/>
    <s v="SR"/>
    <s v="South Of One Stop Drive to South of Opel Loop (EPD)"/>
    <s v="Widen to 3-ln on existing alignment"/>
    <s v="Legislative"/>
    <s v="Construction-New"/>
    <m/>
    <x v="3"/>
    <x v="5"/>
    <m/>
    <n v="1.609"/>
    <d v="2017-06-23T00:00:00"/>
    <m/>
    <s v="N"/>
    <s v="NHS, Other"/>
    <x v="4"/>
    <m/>
    <n v="0"/>
    <n v="0"/>
    <n v="400000"/>
    <n v="0"/>
    <n v="400000"/>
    <n v="0"/>
    <n v="0"/>
    <n v="10815896"/>
    <n v="0"/>
    <n v="10815896"/>
    <s v="R-STP-128(31) (36010-3228-14)"/>
  </r>
  <r>
    <n v="100328.04"/>
    <n v="4"/>
    <s v="Construction Complete"/>
    <d v="2005-04-12T00:00:00"/>
    <s v="Nellie Patton"/>
    <d v="2020-10-01T00:00:00"/>
    <s v="Sebrina Love"/>
    <s v="Fayette, Shelby"/>
    <s v="I-269 PROP"/>
    <s v="I"/>
    <m/>
    <s v="IM"/>
    <s v="Mississippi State Line to SR-385, South of Collierville"/>
    <m/>
    <s v="Legislative"/>
    <s v="Construction-New"/>
    <m/>
    <x v="3"/>
    <x v="5"/>
    <m/>
    <n v="2.2999999999999998"/>
    <d v="2012-09-14T00:00:00"/>
    <m/>
    <s v="N"/>
    <m/>
    <x v="1"/>
    <m/>
    <n v="-208.32"/>
    <n v="-2214500"/>
    <n v="28789.200000000001"/>
    <n v="0"/>
    <n v="-2185919.1199999996"/>
    <n v="1911791.68"/>
    <n v="23469467"/>
    <n v="45639436.200000003"/>
    <n v="0"/>
    <n v="71020694.879999995"/>
    <s v="NH-I-269(23) (24469-3105-44, 79469-3108-44)"/>
  </r>
  <r>
    <n v="100330"/>
    <n v="4"/>
    <s v="Active"/>
    <d v="2002-03-04T00:00:00"/>
    <s v=""/>
    <d v="2019-10-22T00:00:00"/>
    <s v="Brian Terrell"/>
    <s v="Shelby"/>
    <s v="I-240"/>
    <s v="I"/>
    <m/>
    <s v="IM"/>
    <s v="From I-55 to the Midtown Interchange (I-40) (IA)"/>
    <s v="Widen 6-ln to 8-ln"/>
    <s v="Legislative"/>
    <s v="Construction-New"/>
    <m/>
    <x v="3"/>
    <x v="5"/>
    <m/>
    <n v="6"/>
    <m/>
    <m/>
    <s v="N"/>
    <s v="Int"/>
    <x v="1"/>
    <s v="79I02400023, 79I02400024, 79I02400029, 79I02400030, 79I02400033, 79I02400034, 79I02400035, 79I02400036, 79I02400037, 79I02400038, 79I02400045, 79I02400046, 79I02400047, 79I02400048, 79I02400053, 79I02400054, 79I02400055, 79I02400056"/>
    <n v="1360000"/>
    <n v="0"/>
    <n v="0"/>
    <n v="0"/>
    <n v="1360000"/>
    <n v="6204000"/>
    <n v="0"/>
    <n v="0"/>
    <n v="0"/>
    <n v="6204000"/>
    <s v="State Funded (79008-)"/>
  </r>
  <r>
    <n v="101419.04"/>
    <n v="1"/>
    <s v="Active"/>
    <d v="2013-05-20T00:00:00"/>
    <s v="Rick (old) Pack"/>
    <d v="2021-02-10T00:00:00"/>
    <s v="Mary McFarlin"/>
    <s v="Hamblen"/>
    <s v="SR-34"/>
    <s v="SR"/>
    <m/>
    <s v="SR"/>
    <s v="(E. Andrew Johnson Hwy.), From Near Morris Blvd to West of Old Stagecoach Road in Russellville (***) (IA)"/>
    <s v="Widen to 5-Lane w/ Ditches."/>
    <s v="Legislative"/>
    <s v="Construction-New"/>
    <m/>
    <x v="3"/>
    <x v="5"/>
    <m/>
    <n v="1.56"/>
    <d v="2023-12-08T00:00:00"/>
    <m/>
    <s v="N"/>
    <s v="NHS"/>
    <x v="3"/>
    <m/>
    <n v="0"/>
    <n v="6184052.5"/>
    <n v="0"/>
    <n v="0"/>
    <n v="6184052.5"/>
    <n v="0"/>
    <n v="6184052.5"/>
    <n v="0"/>
    <n v="0"/>
    <n v="6184052.5"/>
    <m/>
  </r>
  <r>
    <n v="101599.01"/>
    <n v="4"/>
    <s v="Active"/>
    <d v="2005-03-05T00:00:00"/>
    <s v="Nellie Patton"/>
    <d v="2021-02-12T00:00:00"/>
    <s v="Ronnie Porter"/>
    <s v="Madison"/>
    <s v="SR-18"/>
    <s v="SR"/>
    <m/>
    <s v="SR"/>
    <s v="From North of Medon-Malesus Road to  SR-5 (US-45) in Jackson (EPD) (IA)"/>
    <s v="Widen from current 2 lanes without shoulders to 2 lanes with shoulders and to 3 lanes with sidewalks"/>
    <s v="Legislative"/>
    <s v="Construction-New"/>
    <m/>
    <x v="3"/>
    <x v="5"/>
    <m/>
    <n v="4.99"/>
    <d v="2025-06-13T00:00:00"/>
    <m/>
    <s v="N"/>
    <s v="NHS, Other"/>
    <x v="3"/>
    <m/>
    <n v="500000"/>
    <n v="0"/>
    <n v="0"/>
    <n v="0"/>
    <n v="500000"/>
    <n v="2575000"/>
    <n v="0"/>
    <n v="0"/>
    <n v="0"/>
    <n v="2575000"/>
    <m/>
  </r>
  <r>
    <n v="101888"/>
    <n v="4"/>
    <s v="Active"/>
    <d v="2002-08-01T00:00:00"/>
    <s v=""/>
    <d v="2021-03-08T00:00:00"/>
    <s v="Daniel Rose"/>
    <s v="Obion"/>
    <s v="SR-5"/>
    <s v="SR"/>
    <s v="SR005"/>
    <s v="SR"/>
    <s v="From Allie Campbell Road to SR-3(US-51) in Union City (EPD) (IA)"/>
    <s v="widen existing to a super 2-lane on 4-lane divided ROW"/>
    <s v="Legislative"/>
    <s v="Construction-New"/>
    <m/>
    <x v="3"/>
    <x v="5"/>
    <m/>
    <n v="2.7749999999999999"/>
    <d v="2022-12-09T00:00:00"/>
    <m/>
    <s v="N"/>
    <s v="NHS, Other"/>
    <x v="3"/>
    <m/>
    <n v="5000"/>
    <n v="0"/>
    <n v="0"/>
    <n v="0"/>
    <n v="5000"/>
    <n v="1143599.73"/>
    <n v="2259920"/>
    <n v="0"/>
    <n v="0"/>
    <n v="3403519.73"/>
    <s v="STP-5(69) (66008-3232-14)"/>
  </r>
  <r>
    <n v="102238"/>
    <n v="4"/>
    <s v="Active"/>
    <d v="2003-04-24T00:00:00"/>
    <s v=""/>
    <d v="2020-12-15T00:00:00"/>
    <s v="Brandy Hopkins"/>
    <s v="Obion"/>
    <s v="SR-5"/>
    <s v="SR"/>
    <m/>
    <s v="SR"/>
    <s v="From Troy-Polk Station Road to Allie Campbell Road (EPD) (IA)"/>
    <s v="widen existing to a super 2-lane"/>
    <s v="Legislative"/>
    <s v="Construction-New"/>
    <m/>
    <x v="3"/>
    <x v="5"/>
    <m/>
    <n v="6.6120000000000001"/>
    <d v="2023-08-18T00:00:00"/>
    <m/>
    <s v="N"/>
    <s v="Other"/>
    <x v="4"/>
    <m/>
    <n v="0"/>
    <n v="-997500"/>
    <n v="0"/>
    <n v="0"/>
    <n v="-997500"/>
    <n v="1801851"/>
    <n v="2672829"/>
    <n v="0"/>
    <n v="0"/>
    <n v="4474680"/>
    <m/>
  </r>
  <r>
    <n v="102992.04"/>
    <n v="4"/>
    <s v="Closed"/>
    <d v="2005-05-16T00:00:00"/>
    <s v="Ben Tyree"/>
    <d v="2016-09-30T00:00:00"/>
    <s v="Teresa Hylton"/>
    <s v="Shelby"/>
    <s v="SR-86"/>
    <s v="SR"/>
    <m/>
    <s v="SR"/>
    <s v="From North of Quinn Road to SR-57(Poplar Avenue) in Collierville"/>
    <s v="SR-86, From North of Quinn Road to SR-57(Poplar Avenue) in Collierville - Construction-New"/>
    <s v="Legislative"/>
    <s v="Construction-New"/>
    <m/>
    <x v="3"/>
    <x v="5"/>
    <m/>
    <n v="2.2000000000000002"/>
    <d v="2011-09-16T00:00:00"/>
    <m/>
    <s v="N"/>
    <s v="NHS"/>
    <x v="3"/>
    <m/>
    <n v="0"/>
    <n v="0"/>
    <n v="112507.33"/>
    <n v="0"/>
    <n v="112507.33"/>
    <n v="0"/>
    <n v="0"/>
    <n v="24819181.329999998"/>
    <n v="0"/>
    <n v="24819181.329999998"/>
    <s v="NHE-86(4) (79029-3214-14)"/>
  </r>
  <r>
    <n v="104963.01"/>
    <n v="2"/>
    <s v="Let"/>
    <d v="2003-10-17T00:00:00"/>
    <s v=""/>
    <d v="2021-06-02T00:00:00"/>
    <s v=""/>
    <s v="Cumberland"/>
    <s v="SR-462 PROP"/>
    <s v="SR"/>
    <m/>
    <s v="SR"/>
    <s v="(Northwest Connector), From SR-28(US-127 N) to SR-298 (Genesis Road) in Crossville (IA) (Priority #1)"/>
    <s v="Construct 5-lane road along alignment of Interstate Drive."/>
    <s v="Legislative"/>
    <s v="Construction-New"/>
    <m/>
    <x v="3"/>
    <x v="5"/>
    <m/>
    <n v="1.63"/>
    <d v="2021-05-07T00:00:00"/>
    <m/>
    <s v="N"/>
    <s v="Other"/>
    <x v="4"/>
    <m/>
    <n v="0"/>
    <n v="0"/>
    <n v="23300251"/>
    <n v="0"/>
    <n v="23300251"/>
    <n v="991659"/>
    <n v="894749"/>
    <n v="23300251"/>
    <n v="0"/>
    <n v="25186659"/>
    <s v="STP/M-462(5) (18462-3205-14)"/>
  </r>
  <r>
    <n v="107338"/>
    <n v="3"/>
    <s v="Construction Complete"/>
    <d v="2006-02-01T00:00:00"/>
    <s v="Terry Gladden"/>
    <d v="2020-09-26T00:00:00"/>
    <s v=""/>
    <s v="Robertson, Sumner"/>
    <s v="I-65"/>
    <s v="I"/>
    <m/>
    <s v="IM"/>
    <s v="(Proposed Interchange), Existing SR-109 to I-65(Includes SR-41 Widening)"/>
    <m/>
    <s v="Legislative"/>
    <s v="Construction-New"/>
    <m/>
    <x v="3"/>
    <x v="5"/>
    <m/>
    <n v="3.75"/>
    <d v="2015-02-13T00:00:00"/>
    <m/>
    <s v="N"/>
    <s v="Int, NHS"/>
    <x v="1"/>
    <m/>
    <n v="0"/>
    <n v="0"/>
    <n v="3000000"/>
    <n v="0"/>
    <n v="3000000"/>
    <n v="2509960"/>
    <n v="9325000"/>
    <n v="53553367"/>
    <n v="0"/>
    <n v="65388327"/>
    <s v="STP/HPP/NH-I-65-3(113) (74003-3164-44, 74003-3168-44, 74096-3201-14, 83001-3143-44, 83008-3229-14)"/>
  </r>
  <r>
    <n v="124789"/>
    <n v="1"/>
    <s v="Let"/>
    <d v="2016-07-28T00:00:00"/>
    <s v="Sandra Lowry"/>
    <d v="2020-12-23T00:00:00"/>
    <s v=""/>
    <s v="Sevier"/>
    <m/>
    <m/>
    <m/>
    <m/>
    <s v="Jake Thomas Connector, From SR-71 / 73 (US-321 / 441) to SR-449 (IA)"/>
    <s v="Jake Thomas Road Extension-Between Teaster and New Ripkin Experience Ballpark, widening existing 2-lane road to 4-lane median divided section. From Ballpark to Veterans Blvd-constructing 5-lane on new alignment."/>
    <s v="Legislative"/>
    <s v="Construction-New"/>
    <m/>
    <x v="3"/>
    <x v="5"/>
    <m/>
    <n v="2.0099999999999998"/>
    <d v="2020-12-11T00:00:00"/>
    <m/>
    <s v="N"/>
    <m/>
    <x v="0"/>
    <m/>
    <n v="0"/>
    <n v="0"/>
    <n v="31670287"/>
    <n v="0"/>
    <n v="31670287"/>
    <n v="800000"/>
    <n v="0"/>
    <n v="31670287"/>
    <n v="0"/>
    <n v="32470287"/>
    <s v="State Funded (78946-3219-04)"/>
  </r>
  <r>
    <n v="127491"/>
    <n v="2"/>
    <s v="Active"/>
    <d v="2018-05-04T00:00:00"/>
    <s v="Jason McCoy"/>
    <d v="2021-04-27T00:00:00"/>
    <s v="Danielle Hagewood"/>
    <s v="Clay"/>
    <s v="SR-52"/>
    <s v="SR"/>
    <m/>
    <s v="SR"/>
    <s v="(Celina Truck Route), From near Kyle Street to existing SR-52 near Washington Street"/>
    <s v="New Construction (New Start)"/>
    <s v="Legislative"/>
    <s v="Construction-New"/>
    <m/>
    <x v="3"/>
    <x v="5"/>
    <m/>
    <n v="0.86"/>
    <d v="2025-05-16T00:00:00"/>
    <m/>
    <s v="N"/>
    <s v="NHS"/>
    <x v="3"/>
    <m/>
    <n v="350000"/>
    <n v="0"/>
    <n v="0"/>
    <n v="0"/>
    <n v="350000"/>
    <n v="551100"/>
    <n v="0"/>
    <n v="0"/>
    <n v="0"/>
    <n v="551100"/>
    <m/>
  </r>
  <r>
    <n v="101430"/>
    <n v="2"/>
    <s v="Active"/>
    <d v="2002-03-04T00:00:00"/>
    <s v=""/>
    <d v="2019-09-06T00:00:00"/>
    <s v="Brandy Hopkins"/>
    <s v="Bradley, Hamilton, Meigs"/>
    <s v="SR-60"/>
    <s v="SR"/>
    <m/>
    <s v="SR"/>
    <s v="From 4-Lane North of I-75(Westlake Drive) to SR-58 in Hamilton County"/>
    <s v="SR-60, 4-LANE NORTH OF I-75 (WESTLAKE DR) TO SR-58 - Preliminary Engineering"/>
    <s v="Legislative"/>
    <s v="Environmental Studies"/>
    <m/>
    <x v="3"/>
    <x v="5"/>
    <m/>
    <n v="7.86"/>
    <m/>
    <m/>
    <s v="N"/>
    <s v="NHS"/>
    <x v="3"/>
    <m/>
    <n v="350000"/>
    <n v="0"/>
    <n v="0"/>
    <n v="0"/>
    <n v="350000"/>
    <n v="2500000"/>
    <n v="0"/>
    <n v="0"/>
    <n v="0"/>
    <n v="2500000"/>
    <m/>
  </r>
  <r>
    <n v="100329"/>
    <n v="4"/>
    <s v="Active"/>
    <d v="2002-03-04T00:00:00"/>
    <s v=""/>
    <d v="2021-02-10T00:00:00"/>
    <s v="Sandra Lowry"/>
    <s v="Shelby, Lauderdale, Tipton, Dyer"/>
    <s v="I-69 PROP"/>
    <s v="I"/>
    <m/>
    <s v="IM"/>
    <s v="From Millington to Dyersburg"/>
    <s v="I-69 PROP, from Millington to Dyersburg-Location and Environmental Studies"/>
    <s v="Legislative"/>
    <s v="Location and Environmental Study"/>
    <m/>
    <x v="3"/>
    <x v="5"/>
    <m/>
    <n v="65"/>
    <m/>
    <m/>
    <s v="N"/>
    <m/>
    <x v="1"/>
    <m/>
    <n v="650000"/>
    <n v="0"/>
    <n v="0"/>
    <n v="0"/>
    <n v="650000"/>
    <n v="8033952.9800000004"/>
    <n v="0"/>
    <n v="0"/>
    <n v="0"/>
    <n v="8033952.9800000004"/>
    <m/>
  </r>
  <r>
    <n v="128576"/>
    <n v="3"/>
    <s v="Let"/>
    <d v="2019-02-04T00:00:00"/>
    <s v="Eli Jones"/>
    <d v="2021-02-04T00:00:00"/>
    <s v="Jason Carney"/>
    <s v="Williamson"/>
    <s v="I-65"/>
    <s v="I"/>
    <m/>
    <s v="IM"/>
    <s v="Interchange at Buckner Road in Spring Hill (Design Build)"/>
    <s v="The project will construct a new interchange on I-65 in Williamson County, Tennessee between Saturn Parkway (SR 396) and I-840 as well as an extension of Buckner Road from Buckner Lane to I-65 and from I-65 to SR-106 (US-431, Lewisburg Pike)."/>
    <s v="Legislative"/>
    <s v="New Interchange"/>
    <m/>
    <x v="3"/>
    <x v="5"/>
    <m/>
    <n v="0.5"/>
    <d v="2020-12-04T00:00:00"/>
    <m/>
    <s v="N"/>
    <s v="Int"/>
    <x v="1"/>
    <m/>
    <n v="11952539"/>
    <n v="3300000"/>
    <n v="42547461"/>
    <n v="0"/>
    <n v="57800000"/>
    <n v="12127539"/>
    <n v="3300000"/>
    <n v="42547461"/>
    <n v="0"/>
    <n v="57975000"/>
    <s v="NH-I-65-2(113) (94002-3198-44, 94946-3141-04, 94946-3142-04)"/>
  </r>
  <r>
    <n v="100336.01"/>
    <n v="4"/>
    <s v="Closed"/>
    <d v="2004-09-14T00:00:00"/>
    <s v=""/>
    <d v="2020-01-29T00:00:00"/>
    <s v="Teresa Hylton"/>
    <s v="Shelby, Fayette"/>
    <s v="SR-385"/>
    <s v="SR"/>
    <m/>
    <s v="SR"/>
    <s v="Paul Barrett Parkway, From North of SR-193 (Macon Rd) to SR-205 (Collierville-Arlington Rd), South of SR-15/US-64(Future I-269)"/>
    <m/>
    <s v="Legislative"/>
    <s v="Paving"/>
    <m/>
    <x v="3"/>
    <x v="5"/>
    <m/>
    <n v="3"/>
    <d v="2008-02-15T00:00:00"/>
    <m/>
    <s v="N"/>
    <m/>
    <x v="3"/>
    <m/>
    <n v="0"/>
    <n v="0"/>
    <n v="305.77"/>
    <n v="0"/>
    <n v="305.77"/>
    <n v="0"/>
    <n v="0"/>
    <n v="7790234.7699999996"/>
    <n v="0"/>
    <n v="7790234.7699999996"/>
    <s v="NC-I-269(15) (79469-3102-14)"/>
  </r>
  <r>
    <n v="101343.01"/>
    <n v="4"/>
    <s v="Let"/>
    <d v="2014-04-15T00:00:00"/>
    <s v="Rick (old) Pack"/>
    <d v="2021-06-02T00:00:00"/>
    <s v=""/>
    <s v="Obion"/>
    <s v="I-69 PROP"/>
    <s v="I"/>
    <m/>
    <s v="IM"/>
    <s v="From South of SR-3(US-51) to South of SR-5"/>
    <s v="PAVING OF NEW STAGE CONSTRUCTION OF I-69."/>
    <s v="Legislative"/>
    <s v="Paving"/>
    <m/>
    <x v="3"/>
    <x v="5"/>
    <m/>
    <n v="2.87"/>
    <d v="2021-05-07T00:00:00"/>
    <m/>
    <s v="N"/>
    <s v="Int"/>
    <x v="1"/>
    <m/>
    <n v="0"/>
    <n v="0"/>
    <n v="10500000"/>
    <n v="0"/>
    <n v="10500000"/>
    <n v="0"/>
    <n v="0"/>
    <n v="10500000"/>
    <n v="0"/>
    <n v="10500000"/>
    <s v="NH-I-69(100) (66269-3117-44)"/>
  </r>
  <r>
    <n v="101344.01"/>
    <n v="4"/>
    <s v="Let"/>
    <d v="2009-11-03T00:00:00"/>
    <s v="Don Ellis"/>
    <d v="2021-06-02T00:00:00"/>
    <s v=""/>
    <s v="Obion"/>
    <s v="I-69 PROP"/>
    <s v="I"/>
    <m/>
    <s v="IM"/>
    <s v="From South of SR-5/22 to West of SR-21"/>
    <s v="Paving of New Stage Construction of I-69."/>
    <s v="Legislative"/>
    <s v="Paving"/>
    <m/>
    <x v="3"/>
    <x v="5"/>
    <m/>
    <n v="3.98"/>
    <d v="2021-05-07T00:00:00"/>
    <m/>
    <s v="N"/>
    <s v="Int"/>
    <x v="1"/>
    <m/>
    <n v="0"/>
    <n v="0"/>
    <n v="21296000"/>
    <n v="0"/>
    <n v="21296000"/>
    <n v="0"/>
    <n v="0"/>
    <n v="21296000"/>
    <n v="0"/>
    <n v="21296000"/>
    <s v="NH-I-69(101) (66269-3118-44)"/>
  </r>
  <r>
    <n v="101407"/>
    <n v="1"/>
    <s v="Active"/>
    <d v="2002-03-04T00:00:00"/>
    <s v=""/>
    <d v="2019-02-05T00:00:00"/>
    <s v="Brian Terrell"/>
    <s v="Campbell"/>
    <s v="SR-63"/>
    <s v="SR"/>
    <m/>
    <s v="SR"/>
    <s v="From LaFollette Urban Boundary to Claiborne County Line"/>
    <m/>
    <s v="Legislative"/>
    <s v="Preliminary Engineering"/>
    <m/>
    <x v="3"/>
    <x v="5"/>
    <m/>
    <n v="10.119999999999999"/>
    <m/>
    <m/>
    <s v="N"/>
    <s v="NHS"/>
    <x v="3"/>
    <m/>
    <n v="400000"/>
    <n v="0"/>
    <n v="0"/>
    <n v="0"/>
    <n v="400000"/>
    <n v="2465000"/>
    <n v="0"/>
    <n v="0"/>
    <n v="0"/>
    <n v="2465000"/>
    <m/>
  </r>
  <r>
    <n v="106634.01"/>
    <n v="3"/>
    <s v="Active"/>
    <d v="2010-03-01T00:00:00"/>
    <s v="Don Ellis"/>
    <d v="2021-05-19T00:00:00"/>
    <s v="Brian Terrell"/>
    <s v="Sumner"/>
    <s v="SR-109 PROP"/>
    <s v="SR"/>
    <m/>
    <s v="SR"/>
    <s v="Proposed SR-109 Portland Bypass"/>
    <s v="Construct new 4-ln divided roadway."/>
    <s v="Legislative"/>
    <s v="Preliminary Engineering"/>
    <m/>
    <x v="3"/>
    <x v="5"/>
    <m/>
    <n v="6.8"/>
    <m/>
    <m/>
    <s v="N"/>
    <s v="NHS"/>
    <x v="3"/>
    <m/>
    <n v="1250000"/>
    <n v="0"/>
    <n v="0"/>
    <n v="0"/>
    <n v="1250000"/>
    <n v="3920000"/>
    <n v="0"/>
    <n v="0"/>
    <n v="0"/>
    <n v="3920000"/>
    <m/>
  </r>
  <r>
    <n v="101607"/>
    <n v="4"/>
    <s v="Active"/>
    <d v="2002-03-04T00:00:00"/>
    <s v=""/>
    <d v="2019-10-03T00:00:00"/>
    <s v="Sandra Lowry"/>
    <s v="Fayette"/>
    <s v="SR-460 PROP"/>
    <s v="SR"/>
    <m/>
    <s v="SR"/>
    <s v="(Somerville Beltway), From SR-15(US-64) West of Somerville to SR-15(US-64) East of Somerville (IA)"/>
    <s v="2-lane bypass on new alignment w/ at grade intersections"/>
    <s v="Legislative"/>
    <s v="Right-of-Way"/>
    <m/>
    <x v="3"/>
    <x v="5"/>
    <m/>
    <n v="5.351"/>
    <m/>
    <m/>
    <s v="N"/>
    <m/>
    <x v="4"/>
    <m/>
    <n v="500000"/>
    <n v="0"/>
    <n v="0"/>
    <n v="0"/>
    <n v="500000"/>
    <n v="5518905.8600000003"/>
    <n v="7174155.0099999998"/>
    <n v="0"/>
    <n v="0"/>
    <n v="12693060.869999999"/>
    <m/>
  </r>
  <r>
    <n v="100248"/>
    <n v="1"/>
    <s v="Let"/>
    <d v="2002-03-04T00:00:00"/>
    <s v=""/>
    <d v="2018-04-19T00:00:00"/>
    <s v="Brian Terrell"/>
    <s v="Hamblen, Jefferson"/>
    <s v="SR-66 REL"/>
    <s v="SR"/>
    <m/>
    <s v="SR"/>
    <s v="North of I-81 at SR-341 in Jefferson County to SR-160 in Morristown"/>
    <m/>
    <s v="Legislative"/>
    <s v="Stage Construction-New"/>
    <m/>
    <x v="3"/>
    <x v="5"/>
    <m/>
    <n v="5.0410000000000004"/>
    <d v="2013-05-24T00:00:00"/>
    <m/>
    <s v="N"/>
    <s v="Other"/>
    <x v="4"/>
    <m/>
    <n v="0"/>
    <n v="-581250"/>
    <n v="4352000"/>
    <n v="0"/>
    <n v="3770750"/>
    <n v="3496305"/>
    <n v="8948566"/>
    <n v="66064186.310000002"/>
    <n v="0"/>
    <n v="78509057.310000002"/>
    <s v="STP/HPP-66(44) (32006-3233-14, 45009-3213-14)"/>
  </r>
  <r>
    <n v="101343"/>
    <n v="4"/>
    <s v="Let"/>
    <d v="2002-03-04T00:00:00"/>
    <s v=""/>
    <d v="2019-01-11T00:00:00"/>
    <s v="Brandy Hopkins"/>
    <s v="Obion"/>
    <s v="I-69 PROP"/>
    <s v="I"/>
    <m/>
    <s v="IM"/>
    <s v="From South of SR-3(US-51) to South of SR-5"/>
    <s v="I-69 PROP, From South of SR-3(US-51) to South of SR-5 - Construction-New"/>
    <s v="Legislative"/>
    <s v="Stage Construction-New"/>
    <m/>
    <x v="3"/>
    <x v="5"/>
    <m/>
    <n v="2.8740000000000001"/>
    <d v="2016-03-04T00:00:00"/>
    <m/>
    <s v="N"/>
    <s v="Int"/>
    <x v="1"/>
    <m/>
    <n v="0"/>
    <n v="-500000"/>
    <n v="3700000"/>
    <n v="0"/>
    <n v="3200000"/>
    <n v="2277366"/>
    <n v="4177392"/>
    <n v="56649753"/>
    <n v="0"/>
    <n v="63104511"/>
    <s v="NH/TN-I-69(53) (66269-3111-14)"/>
  </r>
  <r>
    <n v="109182"/>
    <n v="4"/>
    <s v="Active"/>
    <d v="2007-03-05T00:00:00"/>
    <s v="Jill Hall"/>
    <d v="2021-01-22T00:00:00"/>
    <s v="Sandra Lowry"/>
    <s v="Shelby"/>
    <m/>
    <m/>
    <m/>
    <m/>
    <s v="Kirby Whitten Parkway, From East of Wolf River to Macon Road"/>
    <s v="Construct multi-lane heavily landscaped pkwy. Also known as Shelby Farms Parkway."/>
    <s v="Local Programs"/>
    <s v="Construction-New"/>
    <m/>
    <x v="3"/>
    <x v="5"/>
    <m/>
    <n v="2.5"/>
    <m/>
    <m/>
    <s v="N"/>
    <s v="NHS, Other"/>
    <x v="0"/>
    <m/>
    <n v="3120900"/>
    <n v="0"/>
    <n v="0"/>
    <n v="0"/>
    <n v="3120900"/>
    <n v="5070900"/>
    <n v="0"/>
    <n v="0"/>
    <n v="0"/>
    <n v="5070900"/>
    <s v="STP-M-9409(109) (79LPLM-F3-667)"/>
  </r>
  <r>
    <n v="123168"/>
    <n v="1"/>
    <s v="Active"/>
    <d v="2015-12-01T00:00:00"/>
    <s v="Eli Jones"/>
    <d v="2021-06-10T00:00:00"/>
    <s v="Brian Terrell"/>
    <s v="Blount"/>
    <s v="Foothills Mall Drive"/>
    <m/>
    <m/>
    <m/>
    <s v="Foothills Mall Drive extension from SR-115 (US-129) to Foch Street"/>
    <s v="Project will provide a connecting roadway with a 3-lane cross section with curb and gutter from US-129 where it will tie into the intersection at Foothills Mall Drive, to a new intersection on Foch Street (approximately 2100')."/>
    <s v="Local Programs"/>
    <s v="Construction-New"/>
    <m/>
    <x v="3"/>
    <x v="5"/>
    <m/>
    <n v="0.5"/>
    <m/>
    <m/>
    <s v="N"/>
    <s v="Other"/>
    <x v="0"/>
    <m/>
    <n v="-300"/>
    <n v="-628800"/>
    <n v="4064100"/>
    <n v="0"/>
    <n v="3435000"/>
    <n v="362700"/>
    <n v="573200"/>
    <n v="4064100"/>
    <n v="0"/>
    <n v="5000000"/>
    <s v="STP/HIP-M-9112(20) (05LPLM-F3-048)"/>
  </r>
  <r>
    <n v="123308"/>
    <n v="4"/>
    <s v="Construction Complete"/>
    <d v="2016-01-29T00:00:00"/>
    <s v="Nate Brugler"/>
    <d v="2021-05-12T00:00:00"/>
    <s v="Meghan Wilson"/>
    <s v="Shelby"/>
    <s v="Astoria Avenue"/>
    <m/>
    <s v="0M487"/>
    <s v="L"/>
    <s v="Naval Facility Connector (Astoria Avenue), From south of Navy Road to Hornet Avenue"/>
    <s v="Extend a two lane access road with a grass median, curb and gutter, sidewalks and bike lanes from the Millington Jetport to the U.S. Naval support base's main entrance on SR-205"/>
    <s v="Local Programs"/>
    <s v="Construction-New"/>
    <m/>
    <x v="3"/>
    <x v="5"/>
    <m/>
    <n v="0.5"/>
    <m/>
    <m/>
    <s v="N"/>
    <s v="None"/>
    <x v="0"/>
    <m/>
    <n v="0"/>
    <n v="0"/>
    <n v="780000"/>
    <n v="0"/>
    <n v="780000"/>
    <n v="473300"/>
    <n v="0"/>
    <n v="3234650"/>
    <n v="0"/>
    <n v="3707950"/>
    <s v="TN-FLAP(10) (79LPLM-F3-489)"/>
  </r>
  <r>
    <n v="125010"/>
    <n v="3"/>
    <s v="Construction Complete"/>
    <d v="2016-08-16T00:00:00"/>
    <s v="Crystal Whitaker"/>
    <d v="2021-05-05T00:00:00"/>
    <s v=""/>
    <s v="Wilson"/>
    <s v="SIA"/>
    <s v="SIA"/>
    <s v="0B266"/>
    <m/>
    <s v="Industrial Access Road serving Project DeLorean in Lebanon"/>
    <s v="Extension of Genesco Parkway from existing north end to Callis Road in Lebanon"/>
    <s v="Local Programs"/>
    <s v="Construction-New"/>
    <m/>
    <x v="3"/>
    <x v="5"/>
    <m/>
    <n v="0.59"/>
    <d v="2019-12-13T00:00:00"/>
    <m/>
    <s v="N"/>
    <s v="None"/>
    <x v="0"/>
    <m/>
    <n v="0"/>
    <n v="0"/>
    <n v="350000"/>
    <n v="0"/>
    <n v="350000"/>
    <n v="507600"/>
    <n v="580962.9"/>
    <n v="1881355"/>
    <n v="0"/>
    <n v="2969917.9"/>
    <s v="State Funded (95950-3581-04)"/>
  </r>
  <r>
    <n v="125164"/>
    <n v="2"/>
    <s v="Construction Complete"/>
    <d v="2016-09-30T00:00:00"/>
    <s v="Donovan Chumbley"/>
    <d v="2021-05-24T00:00:00"/>
    <s v="Meghan Wilson"/>
    <s v="Franklin"/>
    <s v="Twin Creeks Marina Road"/>
    <m/>
    <m/>
    <m/>
    <s v="Twin Creeks Marina Road, From SR-50 to 90 degree bend on TVA property"/>
    <s v="Construct the first phase of an asphalt road from SR-50 to 90 degree bend on Tennessee Valley Authority Property."/>
    <s v="Local Programs"/>
    <s v="Construction-New"/>
    <m/>
    <x v="3"/>
    <x v="5"/>
    <m/>
    <s v=""/>
    <m/>
    <m/>
    <s v="N"/>
    <m/>
    <x v="0"/>
    <m/>
    <n v="0"/>
    <n v="0"/>
    <n v="1067500"/>
    <n v="0"/>
    <n v="1067500"/>
    <n v="100500"/>
    <n v="0"/>
    <n v="1067500"/>
    <n v="0"/>
    <n v="1168000"/>
    <s v="TN-FLAP(11) (26LPLM-F3-033)"/>
  </r>
  <r>
    <n v="125584"/>
    <n v="2"/>
    <s v="Active"/>
    <d v="2017-03-08T00:00:00"/>
    <s v="Donovan Chumbley"/>
    <d v="2021-01-19T00:00:00"/>
    <s v="Brian Terrell"/>
    <s v="Bradley"/>
    <m/>
    <m/>
    <m/>
    <m/>
    <s v="Cleveland-Chattanooga Commute Hub at Intersection of Church Street Southeast and 3rd Street Southeast (Old Woolen Mill)"/>
    <s v="(2016 CMAQ - Part 1 of 3) Cleveland-Chattanooga Commute Hub: To create a paved a lighted lot for use by commuters with residual parking available to others. Transit features include a new bus stop, a new connecting bus service to Chattanooga's CARTA transit system and bus storage for the Cleveland Urban Area Transit System (CUATS)."/>
    <s v="Local Programs"/>
    <s v="Construction-New"/>
    <m/>
    <x v="3"/>
    <x v="5"/>
    <m/>
    <s v=""/>
    <m/>
    <m/>
    <s v="N"/>
    <s v="Other"/>
    <x v="0"/>
    <m/>
    <n v="20000"/>
    <n v="0"/>
    <n v="0"/>
    <n v="0"/>
    <n v="20000"/>
    <n v="20000"/>
    <n v="0"/>
    <n v="0"/>
    <n v="0"/>
    <n v="20000"/>
    <s v="CM-9203(25) (06LPLM-F3-067)"/>
  </r>
  <r>
    <n v="130147"/>
    <n v="3"/>
    <s v="Active"/>
    <d v="2020-03-12T00:00:00"/>
    <s v="Maria Hunter"/>
    <d v="2021-05-24T00:00:00"/>
    <s v="Brad Abel"/>
    <s v="Lawrence"/>
    <s v="SR-6"/>
    <s v="SR"/>
    <m/>
    <s v="SR"/>
    <s v="Local Interstate Connector Project:  SR-6 (US-43) South of SR-15 (US-64) to Near Proposed Roundabout serving Higher Education Center"/>
    <m/>
    <s v="Local Programs"/>
    <s v="Construction-New"/>
    <m/>
    <x v="3"/>
    <x v="5"/>
    <m/>
    <s v=""/>
    <d v="2023-03-24T00:00:00"/>
    <m/>
    <s v="N"/>
    <m/>
    <x v="4"/>
    <m/>
    <n v="155800"/>
    <n v="0"/>
    <n v="0"/>
    <n v="0"/>
    <n v="155800"/>
    <n v="155800"/>
    <n v="0"/>
    <n v="0"/>
    <n v="0"/>
    <n v="155800"/>
    <s v="State Funded (50001-3277-04)"/>
  </r>
  <r>
    <n v="109443"/>
    <n v="6"/>
    <s v="Active"/>
    <d v="2007-05-22T00:00:00"/>
    <s v="Donald Luth"/>
    <d v="2018-11-14T00:00:00"/>
    <s v="Brian Terrell"/>
    <s v="Statewide"/>
    <m/>
    <m/>
    <m/>
    <m/>
    <s v="Seized Vehicle Storage Lots (Dept of Safety)"/>
    <m/>
    <s v="Maint - Reg"/>
    <s v="Construction-New"/>
    <m/>
    <x v="3"/>
    <x v="5"/>
    <m/>
    <s v=""/>
    <m/>
    <m/>
    <s v="N"/>
    <m/>
    <x v="0"/>
    <m/>
    <n v="0"/>
    <n v="0"/>
    <n v="47021.5"/>
    <n v="0"/>
    <n v="47021.5"/>
    <n v="0"/>
    <n v="0"/>
    <n v="322021.5"/>
    <n v="0"/>
    <n v="322021.5"/>
    <s v="State Funded (99108-3612-04)"/>
  </r>
  <r>
    <n v="126738"/>
    <n v="4"/>
    <s v="Closed"/>
    <d v="2017-11-01T00:00:00"/>
    <s v="Lee Cothron"/>
    <d v="2021-04-13T00:00:00"/>
    <s v="Lee Cothron"/>
    <s v="Madison"/>
    <s v="SR-152"/>
    <s v="SR"/>
    <m/>
    <s v="SR"/>
    <s v="M18RMR4_C57SR_INPLACE_SR-152, LMs 2.76-4.84"/>
    <s v="In-Place Asphalt Paving"/>
    <s v="Maint - Reg"/>
    <s v="Paving"/>
    <m/>
    <x v="3"/>
    <x v="5"/>
    <m/>
    <n v="2.08"/>
    <m/>
    <m/>
    <s v="N"/>
    <s v="Other"/>
    <x v="4"/>
    <m/>
    <n v="0"/>
    <n v="0"/>
    <n v="9108.98"/>
    <n v="0"/>
    <n v="9108.98"/>
    <n v="0"/>
    <n v="0"/>
    <n v="129108.98"/>
    <n v="0"/>
    <n v="129108.98"/>
    <s v="State Funded (57018-4215-04)"/>
  </r>
  <r>
    <n v="106728.17"/>
    <n v="4"/>
    <s v="Construction Complete"/>
    <d v="2012-10-04T00:00:00"/>
    <s v="Bobby Johnson"/>
    <d v="2021-04-09T00:00:00"/>
    <s v="Lisa Dunn"/>
    <s v="Lake"/>
    <m/>
    <m/>
    <m/>
    <m/>
    <s v="Great River Road Visitors Center at Reelfoot Lake"/>
    <s v="Great River Rd Visitors Center at Reelfoot Lake - Construction of a new Visitor Center, Signs, Exhibit Areas, Parking and Sidewalk"/>
    <s v="Other"/>
    <s v="Construction-New"/>
    <m/>
    <x v="3"/>
    <x v="5"/>
    <m/>
    <n v="0"/>
    <d v="2019-10-04T00:00:00"/>
    <m/>
    <s v="N"/>
    <m/>
    <x v="0"/>
    <m/>
    <n v="0"/>
    <n v="0"/>
    <n v="200000"/>
    <n v="0"/>
    <n v="200000"/>
    <n v="0"/>
    <n v="0"/>
    <n v="2627537"/>
    <n v="0"/>
    <n v="2627537"/>
    <s v="SB/STP-EN-12TN(2) (48945-3016-94, 48945-3618-94); State Funded (48945-3622-04)"/>
  </r>
  <r>
    <n v="112515"/>
    <n v="3"/>
    <s v="Construction Complete"/>
    <d v="2009-03-16T00:00:00"/>
    <s v="Cynthia (old) Allen"/>
    <d v="2021-03-25T00:00:00"/>
    <s v="Brian Terrell"/>
    <s v="Sumner"/>
    <s v="LIC"/>
    <s v="LIC"/>
    <s v="0C681"/>
    <m/>
    <s v="Greenlea Boulevard Extension, From SR-386 (Vietnam Veterans Boulevard) to SR-174(Long Hollow Pike)"/>
    <s v="Construct Greenlea Blvd Extension From SR-386 (Vietnam Veterans Blvd) to SR-174 (Long Hollow Pike)."/>
    <s v="Other"/>
    <s v="Construction-New"/>
    <m/>
    <x v="3"/>
    <x v="5"/>
    <m/>
    <n v="0.83"/>
    <d v="2015-10-16T00:00:00"/>
    <m/>
    <s v="N"/>
    <m/>
    <x v="0"/>
    <m/>
    <n v="-49699.42"/>
    <n v="0"/>
    <n v="-637404.13"/>
    <n v="0"/>
    <n v="-687103.55"/>
    <n v="280800.58"/>
    <n v="531440.30000000005"/>
    <n v="6165961.8700000001"/>
    <n v="0"/>
    <n v="6978202.75"/>
    <s v="State Funded (83017-3248-04)"/>
  </r>
  <r>
    <n v="126597"/>
    <n v="3"/>
    <s v="Construction Complete"/>
    <d v="2017-09-21T00:00:00"/>
    <s v="Lee Cothron"/>
    <d v="2020-09-15T00:00:00"/>
    <s v=""/>
    <s v="Wayne"/>
    <m/>
    <m/>
    <m/>
    <m/>
    <s v="Wayne County Maintenance Building"/>
    <m/>
    <s v="Other"/>
    <s v="Construction-New"/>
    <m/>
    <x v="3"/>
    <x v="5"/>
    <m/>
    <s v=""/>
    <d v="2019-05-10T00:00:00"/>
    <m/>
    <s v="N"/>
    <m/>
    <x v="0"/>
    <m/>
    <n v="0"/>
    <n v="0"/>
    <n v="42995.49"/>
    <n v="0"/>
    <n v="42995.49"/>
    <n v="0"/>
    <n v="0"/>
    <n v="542995.49"/>
    <n v="0"/>
    <n v="542995.49"/>
    <s v="State Funded (91999-3602-04)"/>
  </r>
  <r>
    <n v="126599"/>
    <n v="3"/>
    <s v="Closed"/>
    <d v="2017-09-21T00:00:00"/>
    <s v="Lee Cothron"/>
    <d v="2021-05-24T00:00:00"/>
    <s v="Lee Cothron"/>
    <s v="Wayne"/>
    <m/>
    <m/>
    <m/>
    <m/>
    <s v="Wayne County Salt Bin"/>
    <m/>
    <s v="Other"/>
    <s v="Construction-New"/>
    <m/>
    <x v="3"/>
    <x v="5"/>
    <m/>
    <s v=""/>
    <d v="2019-05-10T00:00:00"/>
    <m/>
    <s v="N"/>
    <m/>
    <x v="0"/>
    <m/>
    <n v="0"/>
    <n v="0"/>
    <n v="2954.54"/>
    <n v="0"/>
    <n v="2954.54"/>
    <n v="0"/>
    <n v="0"/>
    <n v="202954.54"/>
    <n v="0"/>
    <n v="202954.54"/>
    <s v="State Funded (91999-3603-04)"/>
  </r>
  <r>
    <n v="130683"/>
    <n v="2"/>
    <s v="Active"/>
    <d v="2020-07-16T00:00:00"/>
    <s v="John Kahle"/>
    <d v="2021-03-25T00:00:00"/>
    <s v="Brian Terrell"/>
    <s v="Coffee"/>
    <m/>
    <m/>
    <m/>
    <s v="SP"/>
    <s v="Old Stone Fort State Park Access Road"/>
    <m/>
    <s v="Other"/>
    <s v="Construction-New"/>
    <m/>
    <x v="3"/>
    <x v="5"/>
    <m/>
    <s v=""/>
    <m/>
    <m/>
    <s v="N"/>
    <m/>
    <x v="0"/>
    <m/>
    <n v="0"/>
    <n v="0"/>
    <n v="150000"/>
    <n v="0"/>
    <n v="150000"/>
    <n v="0"/>
    <n v="0"/>
    <n v="150000"/>
    <n v="0"/>
    <n v="150000"/>
    <s v="State Funded (16945-3678-04)"/>
  </r>
  <r>
    <n v="131051"/>
    <n v="1"/>
    <s v="Active"/>
    <d v="2020-11-13T00:00:00"/>
    <s v="Lee Cothron"/>
    <d v="2021-03-25T00:00:00"/>
    <s v="Brian Terrell"/>
    <s v="Knox"/>
    <m/>
    <m/>
    <m/>
    <m/>
    <s v="TEMA East Region Parking Lots B &amp; C"/>
    <s v="State floating maintenance forces to pave parking lots B&amp;C at TEMA East Region facility in Knoxville"/>
    <s v="Other"/>
    <s v="Paving"/>
    <m/>
    <x v="3"/>
    <x v="5"/>
    <m/>
    <s v=""/>
    <m/>
    <m/>
    <s v="N"/>
    <m/>
    <x v="0"/>
    <m/>
    <n v="0"/>
    <n v="0"/>
    <n v="0"/>
    <n v="131400"/>
    <n v="131400"/>
    <n v="0"/>
    <n v="0"/>
    <n v="0"/>
    <n v="131400"/>
    <n v="131400"/>
    <s v="State Funded (47947-8676-04)"/>
  </r>
  <r>
    <n v="131165"/>
    <n v="2"/>
    <s v="Active"/>
    <d v="2021-01-11T00:00:00"/>
    <s v="Jennifer Johnson"/>
    <d v="2021-05-10T00:00:00"/>
    <s v="Brandy Hopkins"/>
    <s v="Hamilton"/>
    <s v="SR-2"/>
    <s v="SR"/>
    <m/>
    <s v="SR"/>
    <s v="M21LTHQ_R2SR_HOTAPPLIEDSR2"/>
    <s v="Hot Applied Fiber Reinforced Polymer Patching"/>
    <s v="Maint - Reg"/>
    <s v="Maintenance"/>
    <m/>
    <x v="3"/>
    <x v="4"/>
    <m/>
    <n v="1.1000000000000001"/>
    <d v="2021-06-18T00:00:00"/>
    <m/>
    <s v="N"/>
    <s v="NHS"/>
    <x v="3"/>
    <m/>
    <n v="0"/>
    <n v="0"/>
    <n v="500000"/>
    <n v="0"/>
    <n v="500000"/>
    <n v="0"/>
    <n v="0"/>
    <n v="500000"/>
    <n v="0"/>
    <n v="500000"/>
    <s v="State Funded (33010-4235-04)"/>
  </r>
  <r>
    <s v="N/A"/>
    <s v="SW"/>
    <m/>
    <m/>
    <m/>
    <m/>
    <m/>
    <s v="Statewide"/>
    <m/>
    <m/>
    <m/>
    <m/>
    <m/>
    <m/>
    <m/>
    <m/>
    <m/>
    <x v="3"/>
    <x v="4"/>
    <m/>
    <m/>
    <m/>
    <m/>
    <m/>
    <m/>
    <x v="2"/>
    <m/>
    <m/>
    <m/>
    <n v="25115484"/>
    <m/>
    <n v="25115484"/>
    <m/>
    <m/>
    <m/>
    <m/>
    <m/>
    <m/>
  </r>
  <r>
    <n v="123923"/>
    <n v="4"/>
    <s v="Closed"/>
    <d v="2016-07-20T00:00:00"/>
    <s v="Brian Terrell"/>
    <d v="2019-08-08T00:00:00"/>
    <s v="Teresa Hylton"/>
    <s v="Henderson"/>
    <s v="SR-104"/>
    <s v="SR"/>
    <m/>
    <s v="SR"/>
    <s v="From Carroll County Line to Near Rock Milam Road"/>
    <s v="&quot;C-W&quot; Mix"/>
    <s v="Resurfacing"/>
    <s v="Resurface &amp; Safety"/>
    <s v="307 CW Overlay"/>
    <x v="3"/>
    <x v="6"/>
    <m/>
    <n v="7.5"/>
    <d v="2018-02-09T00:00:00"/>
    <s v="CONV"/>
    <s v="N"/>
    <s v="Other"/>
    <x v="4"/>
    <m/>
    <n v="0"/>
    <n v="0"/>
    <n v="-1915.18"/>
    <n v="48484.53"/>
    <n v="46569.35"/>
    <n v="0"/>
    <n v="0"/>
    <n v="52601.82"/>
    <n v="1395857.53"/>
    <n v="1448459.35"/>
    <s v="HSIP-104(38) (39010-3225-94, 39010-4225-04)"/>
  </r>
  <r>
    <n v="127128"/>
    <n v="1"/>
    <s v="Active"/>
    <d v="2018-03-15T00:00:00"/>
    <s v="Brian Terrell"/>
    <d v="2021-06-22T00:00:00"/>
    <s v="Bobby Johnson"/>
    <s v="Jefferson"/>
    <s v="SR-92"/>
    <s v="SR"/>
    <m/>
    <s v="SR"/>
    <s v="From SR-34 to near Holston River"/>
    <s v="411 D Overlay"/>
    <s v="Resurfacing"/>
    <s v="Resurf, Safety &amp; Br Repair"/>
    <s v="411 D Overlay"/>
    <x v="3"/>
    <x v="6"/>
    <m/>
    <n v="5.62"/>
    <m/>
    <s v="CONV"/>
    <s v="N"/>
    <s v="Other"/>
    <x v="4"/>
    <s v="45SR0920011"/>
    <n v="0"/>
    <n v="0"/>
    <m/>
    <n v="0"/>
    <n v="0"/>
    <n v="0"/>
    <n v="0"/>
    <n v="5000"/>
    <n v="0"/>
    <n v="5000"/>
    <s v="HSIP-92(25) (45014-3206-94, 45014-4206-04, 45014-4208-04)"/>
  </r>
  <r>
    <n v="123918"/>
    <n v="4"/>
    <s v="Closed"/>
    <d v="2016-07-20T00:00:00"/>
    <s v="Brian Terrell"/>
    <d v="2018-08-21T00:00:00"/>
    <s v="Teresa Hylton"/>
    <s v="Chester"/>
    <s v="SR-200"/>
    <s v="SR"/>
    <m/>
    <s v="SR"/>
    <s v="From Rabbit Ranch Rd to Henderson County Line"/>
    <s v="411 D Overlay"/>
    <s v="Resurfacing"/>
    <s v="Resurface &amp; Safety"/>
    <s v="411 D Overlay"/>
    <x v="3"/>
    <x v="6"/>
    <m/>
    <n v="7.79"/>
    <d v="2018-02-09T00:00:00"/>
    <s v="CONV"/>
    <s v="N"/>
    <s v="Other"/>
    <x v="4"/>
    <m/>
    <n v="0"/>
    <n v="0"/>
    <n v="-6355.8"/>
    <n v="180343.85"/>
    <n v="173988.05000000002"/>
    <n v="0"/>
    <n v="0"/>
    <n v="203292.2"/>
    <n v="934855.85"/>
    <n v="1138148.05"/>
    <s v="STP/HSIP-200(39) (12010-3227-94, 12010-8227-14)"/>
  </r>
  <r>
    <n v="126084"/>
    <n v="1"/>
    <s v="Closed"/>
    <d v="2017-07-13T00:00:00"/>
    <s v="Brian Terrell"/>
    <d v="2019-08-05T00:00:00"/>
    <s v="Brian Terrell"/>
    <s v="Loudon"/>
    <s v="SR-444"/>
    <s v="SR"/>
    <m/>
    <s v="SR"/>
    <s v="From SR-72 to SR-73"/>
    <s v="411 D Overlay"/>
    <s v="Resurfacing"/>
    <s v="Resurface &amp; Safety"/>
    <s v="411 D Overlay"/>
    <x v="3"/>
    <x v="6"/>
    <m/>
    <n v="11.02"/>
    <d v="2018-05-11T00:00:00"/>
    <s v="CONV"/>
    <s v="N"/>
    <s v="Other"/>
    <x v="4"/>
    <m/>
    <n v="0"/>
    <n v="0"/>
    <n v="77123.94"/>
    <n v="28043.83"/>
    <n v="105167.77"/>
    <n v="0"/>
    <n v="0"/>
    <n v="952323.94"/>
    <n v="1841843.83"/>
    <n v="2794167.77"/>
    <s v="HSIP-444(6) (53444-3204-94, 53444-4204-04)"/>
  </r>
  <r>
    <n v="126097"/>
    <n v="1"/>
    <s v="Closed"/>
    <d v="2017-07-13T00:00:00"/>
    <s v="Brian Terrell"/>
    <d v="2018-11-26T00:00:00"/>
    <s v="Teresa Hylton"/>
    <s v="Hawkins"/>
    <s v="SR-31"/>
    <s v="SR"/>
    <m/>
    <s v="SR"/>
    <s v="From near Adams Lane to Hancock County Line"/>
    <s v="411 D Overlay"/>
    <s v="Resurfacing"/>
    <s v="Resurface &amp; Safety"/>
    <s v="411 D Overlay"/>
    <x v="3"/>
    <x v="6"/>
    <m/>
    <n v="2.74"/>
    <d v="2018-05-11T00:00:00"/>
    <s v="CONV"/>
    <s v="N"/>
    <s v="Other"/>
    <x v="4"/>
    <m/>
    <n v="0"/>
    <n v="0"/>
    <n v="-822.97"/>
    <n v="176211.67"/>
    <n v="175388.7"/>
    <n v="0"/>
    <n v="0"/>
    <n v="40177.03"/>
    <n v="660211.67000000004"/>
    <n v="700388.7"/>
    <s v="HSIP-31(15) (37022-3220-94, 37022-4220-04)"/>
  </r>
  <r>
    <n v="126098"/>
    <n v="1"/>
    <s v="Closed"/>
    <d v="2017-07-13T00:00:00"/>
    <s v="Brian Terrell"/>
    <d v="2019-10-14T00:00:00"/>
    <s v="Teresa Hylton"/>
    <s v="Hancock"/>
    <s v="SR-31"/>
    <s v="SR"/>
    <m/>
    <s v="SR"/>
    <s v="From Hawkins County Line to near SR-131"/>
    <s v="411 D Overlay"/>
    <s v="Resurfacing"/>
    <s v="Resurface &amp; Safety"/>
    <s v="411 D Overlay"/>
    <x v="3"/>
    <x v="6"/>
    <m/>
    <n v="1.62"/>
    <d v="2018-05-11T00:00:00"/>
    <s v="CONV"/>
    <s v="N"/>
    <s v="Other"/>
    <x v="4"/>
    <m/>
    <n v="0"/>
    <n v="0"/>
    <n v="4667.16"/>
    <n v="35171.480000000003"/>
    <n v="39838.639999999999"/>
    <n v="0"/>
    <n v="0"/>
    <n v="23567.16"/>
    <n v="340171.48"/>
    <n v="363738.64"/>
    <s v="HSIP-31(16) (34008-3227-94, 34008-4227-04)"/>
  </r>
  <r>
    <n v="126468"/>
    <n v="3"/>
    <s v="Construction Complete"/>
    <d v="2017-08-21T00:00:00"/>
    <s v="Brian Terrell"/>
    <d v="2020-11-04T00:00:00"/>
    <s v="Bobby Johnson"/>
    <s v="Bedford"/>
    <s v="SR-82"/>
    <s v="SR"/>
    <m/>
    <s v="SR"/>
    <s v="From SR-10 to near Hinkle Hill"/>
    <s v="411 D Overlay"/>
    <s v="Resurfacing"/>
    <s v="Resurface &amp; Safety"/>
    <s v="411 D Overlay"/>
    <x v="3"/>
    <x v="6"/>
    <m/>
    <n v="5.59"/>
    <d v="2020-05-15T00:00:00"/>
    <s v="THIN"/>
    <s v="N"/>
    <s v="Other"/>
    <x v="4"/>
    <m/>
    <n v="0"/>
    <n v="0"/>
    <n v="-31348"/>
    <n v="-130522"/>
    <n v="-161870"/>
    <n v="0"/>
    <n v="0"/>
    <n v="62922"/>
    <n v="725768"/>
    <n v="788690"/>
    <s v="STP/HSIP-82(6) (02011-3224-94, 02011-8224-14)"/>
  </r>
  <r>
    <n v="126573"/>
    <n v="1"/>
    <s v="Construction Complete"/>
    <d v="2017-09-14T00:00:00"/>
    <s v="Brian Terrell"/>
    <d v="2020-12-02T00:00:00"/>
    <s v="Brian Terrell"/>
    <s v="Johnson"/>
    <s v="SR-167"/>
    <s v="SR"/>
    <m/>
    <s v="SR"/>
    <s v="From SR-34 to North Carolina State Line"/>
    <s v="411 D Overlay"/>
    <s v="Resurfacing"/>
    <s v="Resurface &amp; Safety"/>
    <s v="411 D Overlay"/>
    <x v="3"/>
    <x v="6"/>
    <m/>
    <n v="7.04"/>
    <d v="2020-02-07T00:00:00"/>
    <s v="THIN"/>
    <s v="N"/>
    <s v="Other"/>
    <x v="4"/>
    <m/>
    <n v="0"/>
    <n v="0"/>
    <n v="307440"/>
    <n v="352300"/>
    <n v="659740"/>
    <n v="0"/>
    <n v="0"/>
    <n v="485940"/>
    <n v="1128800"/>
    <n v="1614740"/>
    <s v="HSIP-167(7) (46010-3218-94, 46010-4218-04)"/>
  </r>
  <r>
    <n v="127077"/>
    <n v="1"/>
    <s v="Closed"/>
    <d v="2018-03-09T00:00:00"/>
    <s v="Brian Terrell"/>
    <d v="2019-11-20T00:00:00"/>
    <s v="Teresa Hylton"/>
    <s v="Grainger"/>
    <s v="SR-32"/>
    <s v="SR"/>
    <m/>
    <s v="SR"/>
    <s v="From near Holston River Bridge to near SR-1 (US-11W)"/>
    <s v="411 D Overlay"/>
    <s v="Resurfacing"/>
    <s v="Resurface &amp; Safety"/>
    <s v="411 D Overlay"/>
    <x v="3"/>
    <x v="6"/>
    <m/>
    <n v="5.53"/>
    <d v="2019-02-08T00:00:00"/>
    <s v="CONV"/>
    <s v="Y"/>
    <s v="NHS"/>
    <x v="3"/>
    <m/>
    <n v="0"/>
    <n v="0"/>
    <n v="12402.73"/>
    <n v="178196.86"/>
    <n v="190599.59"/>
    <n v="0"/>
    <n v="0"/>
    <n v="103838.73"/>
    <n v="2826916.86"/>
    <n v="2930755.59"/>
    <s v="NH/HSIP-32(95) (29004-3244-94, 29004-8244-14)"/>
  </r>
  <r>
    <n v="127088"/>
    <n v="1"/>
    <s v="Closed"/>
    <d v="2018-03-13T00:00:00"/>
    <s v="Brian Terrell"/>
    <d v="2019-12-04T00:00:00"/>
    <s v="Brian Terrell"/>
    <s v="Greene"/>
    <s v="SR-34"/>
    <s v="SR"/>
    <m/>
    <s v="SR"/>
    <s v="From near I-81 South Bound Ramp to near Main Street"/>
    <s v="411 D Overlay"/>
    <s v="Resurfacing"/>
    <s v="Resurface &amp; Safety"/>
    <s v="411 D Overlay"/>
    <x v="3"/>
    <x v="6"/>
    <m/>
    <n v="4.49"/>
    <d v="2019-05-10T00:00:00"/>
    <s v="CONV"/>
    <s v="N"/>
    <s v="NHS, Other"/>
    <x v="3"/>
    <m/>
    <n v="0"/>
    <n v="0"/>
    <n v="16712.16"/>
    <n v="173086.37"/>
    <n v="189798.53"/>
    <n v="0"/>
    <n v="0"/>
    <n v="147442.16"/>
    <n v="2158766.37"/>
    <n v="2306208.5299999998"/>
    <s v="STP/HSIP-34(119) (30002-3253-94, 30002-8253-14)"/>
  </r>
  <r>
    <n v="127104"/>
    <n v="1"/>
    <s v="Closed"/>
    <d v="2018-03-13T00:00:00"/>
    <s v="Brian Terrell"/>
    <d v="2019-07-22T00:00:00"/>
    <s v="Brian Terrell"/>
    <s v="Loudon"/>
    <s v="SR-324"/>
    <s v="SR"/>
    <m/>
    <s v="SR"/>
    <s v="From I-75 to SR-2"/>
    <s v="411 D Overlay"/>
    <s v="Resurfacing"/>
    <s v="Resurface &amp; Safety"/>
    <s v="411 D Overlay"/>
    <x v="3"/>
    <x v="6"/>
    <m/>
    <n v="2.17"/>
    <d v="2019-03-29T00:00:00"/>
    <s v="CONV"/>
    <s v="N"/>
    <s v="Other"/>
    <x v="4"/>
    <m/>
    <n v="0"/>
    <n v="0"/>
    <n v="40863.589999999997"/>
    <n v="-3460.66"/>
    <n v="37402.929999999993"/>
    <n v="0"/>
    <n v="0"/>
    <n v="105463.59"/>
    <n v="449939.34"/>
    <n v="555402.93000000005"/>
    <s v="STP/HSIP-324(10) (53081-3203-94, 53081-8203-14)"/>
  </r>
  <r>
    <n v="127178"/>
    <n v="2"/>
    <s v="Closed"/>
    <d v="2018-03-20T00:00:00"/>
    <s v="Brian Terrell"/>
    <d v="2020-05-07T00:00:00"/>
    <s v="Teresa Hylton"/>
    <s v="Grundy"/>
    <s v="SR-56"/>
    <s v="SR"/>
    <m/>
    <s v="SR"/>
    <s v="From the Marion County Line to SR-56"/>
    <s v="411 D Overlay"/>
    <s v="Resurfacing"/>
    <s v="Resurface &amp; Safety"/>
    <s v="411 D Overlay"/>
    <x v="3"/>
    <x v="6"/>
    <m/>
    <n v="5.5"/>
    <d v="2019-03-29T00:00:00"/>
    <s v="CONV"/>
    <s v="N"/>
    <s v="Other"/>
    <x v="4"/>
    <m/>
    <n v="0"/>
    <n v="0"/>
    <n v="-11101.56"/>
    <n v="48034.03"/>
    <n v="36932.47"/>
    <n v="0"/>
    <n v="0"/>
    <n v="24995.439999999999"/>
    <n v="914035.03"/>
    <n v="939030.47"/>
    <s v="HSIP-56(90) (31005-3276-94, 31005-4276-04)"/>
  </r>
  <r>
    <n v="127323"/>
    <n v="3"/>
    <s v="Closed"/>
    <d v="2018-03-28T00:00:00"/>
    <s v="Brian Terrell"/>
    <d v="2019-12-02T00:00:00"/>
    <s v="Teresa Hylton"/>
    <s v="Marshall"/>
    <s v="SR-50"/>
    <s v="SR"/>
    <m/>
    <s v="SR"/>
    <s v="From Maury County Line to west of SR-106"/>
    <s v="411 D Overlay"/>
    <s v="Resurfacing"/>
    <s v="Resurface &amp; Safety"/>
    <s v="411 D Overlay"/>
    <x v="3"/>
    <x v="6"/>
    <m/>
    <n v="4.4000000000000004"/>
    <d v="2019-05-10T00:00:00"/>
    <s v="CONV"/>
    <s v="N"/>
    <s v="Other"/>
    <x v="4"/>
    <m/>
    <n v="0"/>
    <n v="0"/>
    <n v="-8075.62"/>
    <n v="19839.240000000002"/>
    <n v="11763.620000000003"/>
    <n v="0"/>
    <n v="0"/>
    <n v="17418.38"/>
    <n v="1060312.24"/>
    <n v="1077730.6200000001"/>
    <s v="HSIP-50(67) (59069-3212-94, 59069-4212-04)"/>
  </r>
  <r>
    <n v="127324"/>
    <n v="3"/>
    <s v="Closed"/>
    <d v="2018-03-28T00:00:00"/>
    <s v="Brian Terrell"/>
    <d v="2020-09-15T00:00:00"/>
    <s v="Brian Terrell"/>
    <s v="Davidson"/>
    <s v="SR-12"/>
    <s v="SR"/>
    <m/>
    <s v="SR"/>
    <s v="From near SR-112 to south of Industrial Parkway"/>
    <s v="411 D Overlay"/>
    <s v="Resurfacing"/>
    <s v="Resurface &amp; Safety"/>
    <s v="411 D Overlay"/>
    <x v="3"/>
    <x v="6"/>
    <m/>
    <n v="1.6"/>
    <d v="2019-05-10T00:00:00"/>
    <s v="CONV"/>
    <s v="N"/>
    <s v="NHS"/>
    <x v="3"/>
    <m/>
    <n v="0"/>
    <n v="0"/>
    <n v="-6022.24"/>
    <n v="125140.31"/>
    <n v="119118.06999999999"/>
    <n v="0"/>
    <n v="0"/>
    <n v="27525.759999999998"/>
    <n v="451605.31"/>
    <n v="479131.07"/>
    <s v="HSIP-12(60) (19036-3222-94, 19036-4222-04)"/>
  </r>
  <r>
    <n v="129497"/>
    <n v="3"/>
    <s v="Let"/>
    <d v="2019-08-08T00:00:00"/>
    <s v="Brian Terrell"/>
    <d v="2021-06-02T00:00:00"/>
    <s v="Jason Carney"/>
    <s v="Stewart"/>
    <s v="SR-76"/>
    <s v="SR"/>
    <m/>
    <s v="SR"/>
    <s v="From east of Long Pine Drive to north of Old Highway 79"/>
    <s v="411 D Overlay"/>
    <s v="Resurfacing"/>
    <s v="Resurface &amp; Safety"/>
    <s v="411 D Overlay"/>
    <x v="3"/>
    <x v="6"/>
    <m/>
    <n v="2.83"/>
    <d v="2021-05-07T00:00:00"/>
    <s v="THIN"/>
    <s v="Y"/>
    <s v="NHS"/>
    <x v="3"/>
    <m/>
    <n v="0"/>
    <n v="0"/>
    <n v="21137"/>
    <n v="1748930"/>
    <n v="1770067"/>
    <n v="0"/>
    <n v="0"/>
    <n v="21137"/>
    <n v="1748930"/>
    <n v="1770067"/>
    <s v="NH/HSIP-76(116) (81004-3248-94, 81004-8248-14)"/>
  </r>
  <r>
    <n v="129505"/>
    <n v="3"/>
    <s v="Let"/>
    <d v="2019-08-08T00:00:00"/>
    <s v="Brian Terrell"/>
    <d v="2021-04-19T00:00:00"/>
    <s v="Brian Terrell"/>
    <s v="Williamson"/>
    <s v="SR-6"/>
    <s v="SR"/>
    <m/>
    <s v="SR"/>
    <s v="From I-840 to near SR-397"/>
    <s v="411 D Overlay"/>
    <s v="Resurfacing"/>
    <s v="Resurface &amp; Safety"/>
    <s v="411 D Overlay"/>
    <x v="3"/>
    <x v="6"/>
    <m/>
    <n v="4.91"/>
    <d v="2021-03-26T00:00:00"/>
    <s v="THIN"/>
    <s v="N"/>
    <s v="NHS"/>
    <x v="3"/>
    <m/>
    <n v="0"/>
    <n v="0"/>
    <n v="23715"/>
    <n v="1370020"/>
    <n v="1393735"/>
    <n v="0"/>
    <n v="0"/>
    <n v="23715"/>
    <n v="1370020"/>
    <n v="1393735"/>
    <s v="STP-NH/HSIP-6(148) (94003-3285-94, 94003-8285-14)"/>
  </r>
  <r>
    <n v="129207"/>
    <n v="3"/>
    <s v="Closed"/>
    <d v="2019-06-25T00:00:00"/>
    <s v="Brian Terrell"/>
    <d v="2021-03-17T00:00:00"/>
    <s v="Brian Terrell"/>
    <s v="Wilson"/>
    <s v="SR-266"/>
    <s v="SR"/>
    <m/>
    <s v="SR"/>
    <s v="From Oregon Road to south of SR-265"/>
    <s v="411 D Overlay"/>
    <s v="Resurfacing"/>
    <s v="Resurfacing"/>
    <s v="411 D Overlay"/>
    <x v="3"/>
    <x v="6"/>
    <m/>
    <n v="10"/>
    <d v="2020-03-27T00:00:00"/>
    <s v="CONV"/>
    <s v="N"/>
    <s v="Other"/>
    <x v="4"/>
    <m/>
    <n v="0"/>
    <n v="0"/>
    <n v="0"/>
    <n v="1331730.17"/>
    <n v="1331730.17"/>
    <n v="0"/>
    <n v="0"/>
    <n v="0"/>
    <n v="1331730.17"/>
    <n v="1331730.17"/>
    <s v="State Funded (95023-4214-04)"/>
  </r>
  <r>
    <n v="129220"/>
    <n v="3"/>
    <s v="Construction Complete"/>
    <d v="2019-06-25T00:00:00"/>
    <s v="Brian Terrell"/>
    <d v="2021-05-21T00:00:00"/>
    <s v="Jason Carney"/>
    <s v="Lawrence"/>
    <s v="SR-241"/>
    <s v="SR"/>
    <m/>
    <s v="SR"/>
    <s v="From SR-240 to Lewis County Line"/>
    <s v="411 D Overlay"/>
    <s v="Resurfacing"/>
    <s v="Resurfacing"/>
    <s v="411 D Overlay"/>
    <x v="3"/>
    <x v="6"/>
    <m/>
    <n v="5.41"/>
    <d v="2020-06-26T00:00:00"/>
    <s v="CONV"/>
    <s v="N"/>
    <s v="Other"/>
    <x v="4"/>
    <m/>
    <n v="0"/>
    <n v="0"/>
    <n v="0"/>
    <n v="-71753"/>
    <n v="-71753"/>
    <n v="0"/>
    <n v="0"/>
    <n v="0"/>
    <n v="945837"/>
    <n v="945837"/>
    <s v="STP-241(124) (50020-8211-14)"/>
  </r>
  <r>
    <n v="129221"/>
    <n v="3"/>
    <s v="Construction Complete"/>
    <d v="2019-06-25T00:00:00"/>
    <s v="Brian Terrell"/>
    <d v="2021-05-21T00:00:00"/>
    <s v="Jason Carney"/>
    <s v="Lewis"/>
    <s v="SR-241"/>
    <s v="SR"/>
    <m/>
    <s v="SR"/>
    <s v="From Lawrence County Line to Natchez Trace Parkway"/>
    <s v="411 D Overlay"/>
    <s v="Resurfacing"/>
    <s v="Resurfacing"/>
    <s v="411 D Overlay"/>
    <x v="3"/>
    <x v="6"/>
    <m/>
    <n v="1.2"/>
    <d v="2020-06-26T00:00:00"/>
    <s v="CONV"/>
    <s v="N"/>
    <s v="Other"/>
    <x v="4"/>
    <m/>
    <n v="0"/>
    <n v="0"/>
    <n v="0"/>
    <n v="-16618"/>
    <n v="-16618"/>
    <n v="0"/>
    <n v="0"/>
    <n v="0"/>
    <n v="252122"/>
    <n v="252122"/>
    <s v="STP-241(125) (51010-8229-14)"/>
  </r>
  <r>
    <n v="129480"/>
    <n v="3"/>
    <s v="Let"/>
    <d v="2019-08-08T00:00:00"/>
    <s v="Brian Terrell"/>
    <d v="2021-02-25T00:00:00"/>
    <s v="Jason Carney"/>
    <s v="Lincoln"/>
    <s v="SR-110"/>
    <s v="SR"/>
    <m/>
    <s v="SR"/>
    <s v="From SR-274 to near Camargo Road"/>
    <s v="411 D Overlay"/>
    <s v="Resurfacing"/>
    <s v="Resurfacing"/>
    <s v="411 D Overlay"/>
    <x v="3"/>
    <x v="6"/>
    <m/>
    <n v="7.39"/>
    <d v="2021-02-05T00:00:00"/>
    <s v="CONV"/>
    <s v="N"/>
    <s v="Other"/>
    <x v="4"/>
    <m/>
    <n v="0"/>
    <n v="0"/>
    <n v="0"/>
    <n v="1019178"/>
    <n v="1019178"/>
    <n v="0"/>
    <n v="0"/>
    <n v="0"/>
    <n v="1019178"/>
    <n v="1019178"/>
    <s v="STP-110(6) (52008-8220-14)"/>
  </r>
  <r>
    <n v="129502"/>
    <n v="3"/>
    <s v="Let"/>
    <d v="2019-08-08T00:00:00"/>
    <s v="Brian Terrell"/>
    <d v="2021-06-02T00:00:00"/>
    <s v="Jason Carney"/>
    <s v="Lincoln, Moore"/>
    <s v="SR-10"/>
    <s v="SR"/>
    <m/>
    <s v="SR"/>
    <s v="From Gill Road to Bedford County Line"/>
    <s v="411 D Overlay"/>
    <s v="Resurfacing"/>
    <s v="Resurfacing"/>
    <s v="411 D Overlay"/>
    <x v="3"/>
    <x v="6"/>
    <m/>
    <n v="8.15"/>
    <d v="2021-05-07T00:00:00"/>
    <s v="THIN"/>
    <s v="Y"/>
    <s v="NHS"/>
    <x v="3"/>
    <m/>
    <n v="0"/>
    <n v="0"/>
    <n v="0"/>
    <n v="1384260"/>
    <n v="1384260"/>
    <n v="0"/>
    <n v="0"/>
    <n v="0"/>
    <n v="1384260"/>
    <n v="1384260"/>
    <s v="NH-10(85) (52003-8220-14, 64001-8205-14)"/>
  </r>
  <r>
    <n v="129142"/>
    <n v="1"/>
    <s v="Let"/>
    <d v="2019-06-19T00:00:00"/>
    <s v="Brian Terrell"/>
    <d v="2021-04-13T00:00:00"/>
    <s v="Bobby Johnson"/>
    <s v="Carter"/>
    <s v="SR-173"/>
    <s v="SR"/>
    <m/>
    <s v="SR"/>
    <s v="From Unicoi County Line to SR-37"/>
    <s v="411 TLD @ 85 lb/sy"/>
    <s v="Resurfacing"/>
    <s v="Resurface &amp; Safety"/>
    <s v="411 TLD @ 85 lb/sy"/>
    <x v="3"/>
    <x v="6"/>
    <m/>
    <n v="4.28"/>
    <d v="2021-03-26T00:00:00"/>
    <s v="THIN"/>
    <s v="N"/>
    <s v="Other"/>
    <x v="4"/>
    <m/>
    <n v="0"/>
    <n v="0"/>
    <n v="10500"/>
    <n v="514800"/>
    <n v="525300"/>
    <n v="0"/>
    <n v="0"/>
    <n v="10500"/>
    <n v="514800"/>
    <n v="525300"/>
    <s v="HSIP-173(10) (10018-3208-94, 10018-4208-04)"/>
  </r>
  <r>
    <n v="129143"/>
    <n v="1"/>
    <s v="Let"/>
    <d v="2019-06-19T00:00:00"/>
    <s v="Brian Terrell"/>
    <d v="2021-04-13T00:00:00"/>
    <s v="Bobby Johnson"/>
    <s v="Unicoi"/>
    <s v="SR-173"/>
    <s v="SR"/>
    <m/>
    <s v="SR"/>
    <s v="From SR-107 to Carter County Line"/>
    <s v="411 TLD @ 85 lb/sy"/>
    <s v="Resurfacing"/>
    <s v="Resurface &amp; Safety"/>
    <s v="411 TLD @ 85 lb/sy"/>
    <x v="3"/>
    <x v="6"/>
    <m/>
    <n v="2.2200000000000002"/>
    <d v="2021-03-26T00:00:00"/>
    <s v="THIN"/>
    <s v="N"/>
    <s v="Other"/>
    <x v="4"/>
    <m/>
    <n v="0"/>
    <n v="0"/>
    <n v="0"/>
    <n v="330459"/>
    <n v="330459"/>
    <n v="0"/>
    <n v="0"/>
    <n v="0"/>
    <n v="330459"/>
    <n v="330459"/>
    <s v="State Funded (86007-4209-04)"/>
  </r>
  <r>
    <n v="127101"/>
    <n v="1"/>
    <s v="Active"/>
    <d v="2018-03-13T00:00:00"/>
    <s v="Brian Terrell"/>
    <d v="2021-05-25T00:00:00"/>
    <s v="Brian Terrell"/>
    <s v="Roane"/>
    <s v="SR-327"/>
    <s v="SR"/>
    <m/>
    <s v="SR"/>
    <s v="From SR-58 to SR-61"/>
    <s v="411 TLD Overlay @ 85lb/sy"/>
    <s v="Resurfacing"/>
    <s v="Resurf, Safety &amp; Br Repair"/>
    <s v="411 TLD Overlay @ 85lb/sy"/>
    <x v="3"/>
    <x v="6"/>
    <m/>
    <n v="5.73"/>
    <d v="2021-06-18T00:00:00"/>
    <s v="THIN"/>
    <s v="N"/>
    <s v="Other"/>
    <x v="4"/>
    <s v="73E00230005"/>
    <n v="0"/>
    <n v="0"/>
    <m/>
    <n v="823700"/>
    <n v="823700"/>
    <n v="0"/>
    <n v="0"/>
    <n v="96200"/>
    <n v="823700"/>
    <n v="919900"/>
    <s v="STP/HSIP-327(8) (73053-3209-94, 73053-4209-04, 73053-8209-14)"/>
  </r>
  <r>
    <n v="127839"/>
    <n v="1"/>
    <s v="Closed"/>
    <d v="2018-07-06T00:00:00"/>
    <s v="Brian Terrell"/>
    <d v="2019-11-26T00:00:00"/>
    <s v="Teresa Hylton"/>
    <s v="Scott"/>
    <s v="SR-29"/>
    <s v="SR"/>
    <m/>
    <s v="SR"/>
    <s v="From near Morgan County Line to Near Tunnel Hill Road"/>
    <s v="411 TLD Overlay @ 85lb/sy"/>
    <s v="Resurfacing"/>
    <s v="Resurface &amp; Safety"/>
    <s v="411 TLD Overlay @ 85lb/sy"/>
    <x v="3"/>
    <x v="6"/>
    <m/>
    <n v="6.1"/>
    <d v="2019-05-10T00:00:00"/>
    <s v="THIN"/>
    <s v="Y"/>
    <s v="NHS"/>
    <x v="3"/>
    <m/>
    <n v="0"/>
    <n v="0"/>
    <n v="5226.8500000000004"/>
    <n v="17631.87"/>
    <n v="22858.720000000001"/>
    <n v="0"/>
    <n v="0"/>
    <n v="34326.85"/>
    <n v="910931.87"/>
    <n v="945258.72"/>
    <s v="NH/HSIP-29(112) (76001-3280-94, 76001-8280-14)"/>
  </r>
  <r>
    <n v="127407"/>
    <n v="4"/>
    <s v="Let"/>
    <d v="2018-04-04T00:00:00"/>
    <s v="Brian Terrell"/>
    <d v="2021-02-25T00:00:00"/>
    <s v="Bobby Johnson"/>
    <s v="Lauderdale"/>
    <s v="SR-181"/>
    <s v="SR"/>
    <m/>
    <s v="SR"/>
    <s v="From SR-88 to Dyer County Line"/>
    <s v="411D"/>
    <s v="Resurfacing"/>
    <s v="Resurface &amp; Safety"/>
    <s v="411D"/>
    <x v="3"/>
    <x v="6"/>
    <m/>
    <n v="0.44"/>
    <d v="2021-02-05T00:00:00"/>
    <s v="PRESV"/>
    <s v="N"/>
    <s v="Other"/>
    <x v="4"/>
    <m/>
    <n v="0"/>
    <n v="0"/>
    <n v="18200"/>
    <n v="173500"/>
    <n v="191700"/>
    <n v="0"/>
    <n v="0"/>
    <n v="18200"/>
    <n v="173500"/>
    <n v="191700"/>
    <s v="STP/HSIP-181(18) (49126-3210-94, 49126-8210-14)"/>
  </r>
  <r>
    <n v="130291"/>
    <n v="4"/>
    <s v="Let"/>
    <d v="2020-04-30T00:00:00"/>
    <s v="Brian Terrell"/>
    <d v="2021-06-02T00:00:00"/>
    <s v=""/>
    <s v="Fayette"/>
    <s v="SR-196"/>
    <s v="SR"/>
    <m/>
    <s v="SR"/>
    <s v="From near Hickory Withe Road to SR-1"/>
    <s v="411D"/>
    <s v="Resurfacing"/>
    <s v="Resurface &amp; Safety"/>
    <s v="411D"/>
    <x v="3"/>
    <x v="6"/>
    <m/>
    <n v="2.74"/>
    <d v="2021-05-07T00:00:00"/>
    <s v="THIN"/>
    <s v="N"/>
    <s v="Other"/>
    <x v="4"/>
    <m/>
    <n v="0"/>
    <n v="0"/>
    <n v="56200"/>
    <n v="690100"/>
    <n v="746300"/>
    <n v="0"/>
    <n v="0"/>
    <n v="56200"/>
    <n v="690100"/>
    <n v="746300"/>
    <s v="HSIP-196(17) (24017-3245-94, 24017-4245-04)"/>
  </r>
  <r>
    <n v="130387"/>
    <n v="1"/>
    <s v="Active"/>
    <d v="2020-05-26T00:00:00"/>
    <s v="Brian Terrell"/>
    <d v="2021-04-20T00:00:00"/>
    <s v="Bobby Johnson"/>
    <s v="Hawkins"/>
    <s v="SR-1"/>
    <s v="SR"/>
    <m/>
    <s v="SR"/>
    <s v="From near Lakemont Drive to east of Bayside Drive"/>
    <s v="411D Overlay"/>
    <s v="Resurfacing"/>
    <s v="Resurface &amp; Safety"/>
    <s v="411D Overlay"/>
    <x v="3"/>
    <x v="6"/>
    <m/>
    <n v="5.29"/>
    <d v="2021-06-18T00:00:00"/>
    <s v="CONV"/>
    <s v="Y"/>
    <s v="NHS"/>
    <x v="3"/>
    <m/>
    <n v="0"/>
    <n v="0"/>
    <n v="73900"/>
    <n v="2716600"/>
    <n v="2790500"/>
    <n v="0"/>
    <n v="0"/>
    <n v="73900"/>
    <n v="2716600"/>
    <n v="2790500"/>
    <s v="NH/HSIP-1(430) (37070-3236-94, 37070-8236-14)"/>
  </r>
  <r>
    <n v="127181"/>
    <n v="2"/>
    <s v="Closed"/>
    <d v="2018-03-20T00:00:00"/>
    <s v="Brian Terrell"/>
    <d v="2019-10-23T00:00:00"/>
    <s v="Teresa Hylton"/>
    <s v="Marion"/>
    <s v="SR-2"/>
    <s v="SR"/>
    <m/>
    <s v="SR"/>
    <s v="From Ladds Cove Road to west of Nelson Lane"/>
    <s v="411TL Overlay @ 65 lb/sy"/>
    <s v="Resurfacing"/>
    <s v="Resurf, Safety &amp; Br Repair"/>
    <s v="411TL Overlay @ 65 lb/sy"/>
    <x v="3"/>
    <x v="6"/>
    <m/>
    <n v="9.36"/>
    <d v="2019-06-21T00:00:00"/>
    <s v="THIN"/>
    <s v="N"/>
    <s v="Other"/>
    <x v="4"/>
    <s v="58SR0020007"/>
    <n v="0"/>
    <n v="0"/>
    <m/>
    <n v="24017.47"/>
    <n v="24017.47"/>
    <n v="0"/>
    <n v="0"/>
    <n v="74810.759999999995"/>
    <n v="1125812.47"/>
    <n v="1200623.23"/>
    <s v="STP/HSIP-2(267) (58003-3231-94, 58003-4231-04, 58003-8231-14)"/>
  </r>
  <r>
    <n v="129112"/>
    <n v="1"/>
    <s v="Construction Complete"/>
    <d v="2019-06-18T00:00:00"/>
    <s v="Brian Terrell"/>
    <d v="2021-01-07T00:00:00"/>
    <s v="Brian Terrell"/>
    <s v="Anderson"/>
    <s v="SR-61"/>
    <s v="SR"/>
    <m/>
    <s v="SR"/>
    <s v="From near SR-71 ramp to Union County Line"/>
    <s v="411TL Overlay @ 65 lb/sy"/>
    <s v="Resurfacing"/>
    <s v="Resurfacing"/>
    <s v="411TL Overlay @ 65 lb/sy"/>
    <x v="3"/>
    <x v="6"/>
    <m/>
    <n v="5.62"/>
    <d v="2020-06-26T00:00:00"/>
    <s v="THIN"/>
    <s v="N"/>
    <s v="Other"/>
    <x v="4"/>
    <m/>
    <n v="0"/>
    <n v="0"/>
    <n v="0"/>
    <n v="565623"/>
    <n v="565623"/>
    <n v="0"/>
    <n v="0"/>
    <n v="0"/>
    <n v="565623"/>
    <n v="565623"/>
    <s v="State Funded (01005-4241-04)"/>
  </r>
  <r>
    <n v="127164"/>
    <n v="2"/>
    <s v="Let"/>
    <d v="2018-03-20T00:00:00"/>
    <s v="Brian Terrell"/>
    <d v="2021-06-02T00:00:00"/>
    <s v="Kyle Ruddy"/>
    <s v="Fentress"/>
    <s v="SR-154"/>
    <s v="SR"/>
    <m/>
    <s v="SR"/>
    <s v="From Millsap Avenue to east of Louvaine Road"/>
    <s v="411TL Overlay @ 85 lb/sy"/>
    <s v="Resurfacing"/>
    <s v="Resurface &amp; Safety"/>
    <s v="411TL Overlay @ 85 lb/sy"/>
    <x v="3"/>
    <x v="6"/>
    <m/>
    <n v="4.87"/>
    <d v="2021-05-07T00:00:00"/>
    <s v="MICRO"/>
    <s v="N"/>
    <s v="Other"/>
    <x v="4"/>
    <m/>
    <n v="0"/>
    <n v="0"/>
    <n v="0"/>
    <n v="909050"/>
    <n v="909050"/>
    <n v="0"/>
    <n v="0"/>
    <n v="0"/>
    <n v="909050"/>
    <n v="909050"/>
    <s v="STP-154(8) (25006-8224-14)"/>
  </r>
  <r>
    <n v="127332"/>
    <n v="3"/>
    <s v="Closed"/>
    <d v="2018-03-28T00:00:00"/>
    <s v="Brian Terrell"/>
    <d v="2019-09-20T00:00:00"/>
    <s v="Teresa Hylton"/>
    <s v="Trousdale"/>
    <s v="SR-10"/>
    <s v="SR"/>
    <m/>
    <s v="SR"/>
    <s v="From SR-25 to Macon County Line"/>
    <s v="411TL Overlay @ 85 lb/sy"/>
    <s v="Resurfacing"/>
    <s v="Resurface &amp; Safety"/>
    <s v="411TL Overlay @ 85 lb/sy"/>
    <x v="3"/>
    <x v="6"/>
    <m/>
    <n v="4.68"/>
    <d v="2019-05-10T00:00:00"/>
    <s v="THIN"/>
    <s v="N"/>
    <s v="Other"/>
    <x v="4"/>
    <m/>
    <n v="0"/>
    <n v="0"/>
    <n v="-9709.7800000000007"/>
    <n v="33738.28"/>
    <n v="24028.5"/>
    <n v="0"/>
    <n v="0"/>
    <n v="25096.22"/>
    <n v="644579.28"/>
    <n v="669675.5"/>
    <s v="HSIP-10(79) (85002-3209-94, 85002-4209-04)"/>
  </r>
  <r>
    <n v="129136"/>
    <n v="1"/>
    <s v="Let"/>
    <d v="2019-06-19T00:00:00"/>
    <s v="Brian Terrell"/>
    <d v="2021-04-13T00:00:00"/>
    <s v="Bobby Johnson"/>
    <s v="Carter"/>
    <s v="SR-359"/>
    <s v="SR"/>
    <m/>
    <s v="SR"/>
    <s v="From near I-26 to near Milligan Highway"/>
    <s v="411TLD Overlay @ 65 lb/sy"/>
    <s v="Resurfacing"/>
    <s v="Resurf, Safety &amp; Br Repair"/>
    <s v="411TLD Overlay @ 65 lb/sy"/>
    <x v="3"/>
    <x v="6"/>
    <m/>
    <n v="2.5099999999999998"/>
    <d v="2021-03-26T00:00:00"/>
    <s v="THIN"/>
    <s v="N"/>
    <s v="Other"/>
    <x v="4"/>
    <s v="10SR0672001"/>
    <n v="0"/>
    <n v="0"/>
    <m/>
    <n v="301000"/>
    <n v="301000"/>
    <n v="0"/>
    <n v="0"/>
    <n v="64100"/>
    <n v="301000"/>
    <n v="365100"/>
    <s v="STP/HSIP-359(13) (10008-3221-94, 10008-4221-04, 10008-8221-14)"/>
  </r>
  <r>
    <n v="129105"/>
    <n v="1"/>
    <s v="Let"/>
    <d v="2019-06-18T00:00:00"/>
    <s v="Brian Terrell"/>
    <d v="2020-07-21T00:00:00"/>
    <s v="Brian Terrell"/>
    <s v="Knox"/>
    <s v="SR-170"/>
    <s v="SR"/>
    <m/>
    <s v="SR"/>
    <s v="From Anderson County Line to Heiskell Road"/>
    <s v="411TLD Overlay @ 65 lb/sy"/>
    <s v="Resurfacing"/>
    <s v="Resurface &amp; Safety"/>
    <s v="411TLD Overlay @ 65 lb/sy"/>
    <x v="3"/>
    <x v="6"/>
    <m/>
    <n v="2.27"/>
    <d v="2020-06-26T00:00:00"/>
    <s v="THIN"/>
    <s v="N"/>
    <s v="Other"/>
    <x v="4"/>
    <m/>
    <n v="0"/>
    <n v="0"/>
    <n v="0"/>
    <n v="-258500"/>
    <n v="-258500"/>
    <n v="0"/>
    <n v="0"/>
    <n v="0"/>
    <n v="259500"/>
    <n v="259500"/>
    <s v="STP-170(14) (47043-8213-14)"/>
  </r>
  <r>
    <n v="129130"/>
    <n v="1"/>
    <s v="Let"/>
    <d v="2019-06-19T00:00:00"/>
    <s v="Brian Terrell"/>
    <d v="2021-04-13T00:00:00"/>
    <s v=""/>
    <s v="Sullivan"/>
    <s v="SR-435"/>
    <s v="SR"/>
    <m/>
    <s v="SR"/>
    <s v="From near SR-394 to near SR-34"/>
    <s v="411TLD Overlay @ 65 lb/sy"/>
    <s v="Resurfacing"/>
    <s v="Resurface &amp; Safety"/>
    <s v="411TLD Overlay @ 65 lb/sy"/>
    <x v="3"/>
    <x v="6"/>
    <m/>
    <n v="4.12"/>
    <d v="2021-03-26T00:00:00"/>
    <s v="THIN"/>
    <s v="N"/>
    <s v="Other"/>
    <x v="4"/>
    <m/>
    <n v="0"/>
    <n v="0"/>
    <n v="88400"/>
    <n v="533900"/>
    <n v="622300"/>
    <n v="0"/>
    <n v="0"/>
    <n v="88400"/>
    <n v="533900"/>
    <n v="622300"/>
    <s v="STP/HSIP-435(7) (82101-3206-94, 82101-8206-14)"/>
  </r>
  <r>
    <n v="127072"/>
    <n v="1"/>
    <s v="Let"/>
    <d v="2018-03-09T00:00:00"/>
    <s v="Brian Terrell"/>
    <d v="2021-04-13T00:00:00"/>
    <s v="Brian Terrell"/>
    <s v="Blount"/>
    <s v="SR-35"/>
    <s v="SR"/>
    <m/>
    <s v="SR"/>
    <s v="From near High Street to Sevier County Line"/>
    <s v="411TLD Overlay @ 85 lb/sy"/>
    <s v="Resurfacing"/>
    <s v="Resurf, Safety &amp; Br Repair"/>
    <s v="411TLD Overlay @ 85 lb/sy"/>
    <x v="3"/>
    <x v="6"/>
    <m/>
    <n v="13.12"/>
    <d v="2021-03-26T00:00:00"/>
    <s v="THIN"/>
    <s v="N"/>
    <s v="NHS, Other"/>
    <x v="3"/>
    <s v="05SR0350009"/>
    <n v="0"/>
    <n v="0"/>
    <m/>
    <n v="1691500"/>
    <n v="1691500"/>
    <n v="0"/>
    <n v="0"/>
    <n v="107900"/>
    <n v="1691500"/>
    <n v="1799400"/>
    <s v="STP-NH/HSIP-35(72) (05002-3241-94, 05002-4241-04, 05002-8241-14)"/>
  </r>
  <r>
    <n v="127092"/>
    <n v="1"/>
    <s v="Construction Complete"/>
    <d v="2018-03-13T00:00:00"/>
    <s v="Brian Terrell"/>
    <d v="2020-10-20T00:00:00"/>
    <s v="Brian Terrell"/>
    <s v="Jefferson"/>
    <s v="SR-32"/>
    <s v="SR"/>
    <m/>
    <s v="SR"/>
    <s v="From near Bridge over French Broad River to near Harrison Road"/>
    <s v="411TLD Overlay @ 85 lb/sy"/>
    <s v="Resurfacing"/>
    <s v="Resurf, Safety &amp; Br Repair"/>
    <s v="411TLD Overlay @ 85 lb/sy"/>
    <x v="3"/>
    <x v="6"/>
    <m/>
    <n v="5.82"/>
    <d v="2020-05-15T00:00:00"/>
    <s v="THIN"/>
    <s v="N"/>
    <s v="Other"/>
    <x v="4"/>
    <s v="45SR0320001, 45SR0320003"/>
    <n v="0"/>
    <n v="0"/>
    <m/>
    <n v="66000"/>
    <n v="66000"/>
    <n v="0"/>
    <n v="0"/>
    <n v="303100"/>
    <n v="989000"/>
    <n v="1292100"/>
    <s v="HSIP-32(96) (45005-3211-94, 45005-4211-04, 45005-4212-04)"/>
  </r>
  <r>
    <n v="127186"/>
    <n v="2"/>
    <s v="Let"/>
    <d v="2018-03-20T00:00:00"/>
    <s v="Brian Terrell"/>
    <d v="2020-06-24T00:00:00"/>
    <s v="Kyle Ruddy"/>
    <s v="Warren"/>
    <s v="SR-286"/>
    <s v="SR"/>
    <m/>
    <s v="SR"/>
    <s v="From East of South Chancery Street to West of SR-380"/>
    <s v="411TLD Overlay @ 85 lb/sy"/>
    <s v="Resurfacing"/>
    <s v="Resurf, Safety &amp; Br Repair"/>
    <s v="411TLD Overlay @ 85 lb/sy"/>
    <x v="3"/>
    <x v="6"/>
    <m/>
    <n v="2.79"/>
    <d v="2020-05-15T00:00:00"/>
    <s v="THIN"/>
    <s v="N"/>
    <s v="Other"/>
    <x v="4"/>
    <s v="89011120001, 89033930001"/>
    <n v="0"/>
    <n v="0"/>
    <m/>
    <n v="45463"/>
    <n v="45463"/>
    <n v="0"/>
    <n v="0"/>
    <n v="272671"/>
    <n v="580438"/>
    <n v="853109"/>
    <s v="STP/HSIP-286(5) (89074-3210-94, 89074-4210-04, 89074-8210-14)"/>
  </r>
  <r>
    <n v="127321"/>
    <n v="3"/>
    <s v="Closed"/>
    <d v="2018-03-28T00:00:00"/>
    <s v="Brian Terrell"/>
    <d v="2019-09-26T00:00:00"/>
    <s v="Teresa Hylton"/>
    <s v="Wayne"/>
    <s v="SR-228"/>
    <s v="SR"/>
    <m/>
    <s v="SR"/>
    <s v="From SR-128 to Beech Creek Road"/>
    <s v="411TLD Overlay @ 85 lb/sy"/>
    <s v="Resurfacing"/>
    <s v="Resurf, Safety &amp; Br Repair"/>
    <s v="411TLD Overlay @ 85 lb/sy"/>
    <x v="3"/>
    <x v="6"/>
    <m/>
    <n v="5.03"/>
    <d v="2019-02-08T00:00:00"/>
    <s v="THIN"/>
    <s v="N"/>
    <s v="Other"/>
    <x v="4"/>
    <s v="91S63820003"/>
    <n v="0"/>
    <n v="0"/>
    <m/>
    <n v="36360.5"/>
    <n v="36360.5"/>
    <n v="0"/>
    <n v="0"/>
    <n v="63200.55"/>
    <n v="527237.5"/>
    <n v="590438.05000000005"/>
    <s v="STP/HSIP-228(22) (91027-3209-94, 91027-4209-04, 91027-8209-14)"/>
  </r>
  <r>
    <n v="129222"/>
    <n v="3"/>
    <s v="Construction Complete"/>
    <d v="2019-06-25T00:00:00"/>
    <s v="Brian Terrell"/>
    <d v="2021-01-04T00:00:00"/>
    <s v="Jason Carney"/>
    <s v="Trousdale"/>
    <s v="SR-10"/>
    <s v="SR"/>
    <m/>
    <s v="SR"/>
    <s v="From SR-25 to SR-25"/>
    <s v="411TLD Overlay @ 85 lb/sy"/>
    <s v="Resurfacing"/>
    <s v="Resurf, Safety &amp; Br Repair"/>
    <s v="411TLD Overlay @ 85 lb/sy"/>
    <x v="3"/>
    <x v="6"/>
    <m/>
    <n v="8.6999999999999993"/>
    <d v="2020-06-26T00:00:00"/>
    <s v="THIN"/>
    <s v="N"/>
    <s v="Other"/>
    <x v="4"/>
    <s v="85SR0100011, 85SR0100013"/>
    <n v="0"/>
    <n v="0"/>
    <m/>
    <n v="-262473"/>
    <n v="-262473"/>
    <n v="0"/>
    <n v="0"/>
    <n v="57658"/>
    <n v="1063487"/>
    <n v="1121145"/>
    <s v="STP-10(83) (85001-4228-04, 85001-8228-14)"/>
  </r>
  <r>
    <n v="122584"/>
    <n v="1"/>
    <s v="Let"/>
    <d v="2015-08-27T00:00:00"/>
    <s v="Kim Brymer"/>
    <d v="2021-04-13T00:00:00"/>
    <s v="Bobby Johnson"/>
    <s v="Carter"/>
    <s v="SR-37"/>
    <s v="SR"/>
    <m/>
    <s v="SR"/>
    <s v="From near Bridge over Doe River to Near Willow Lane"/>
    <s v="411TLD Overlay @ 85 lb/sy"/>
    <s v="Resurfacing"/>
    <s v="Resurface &amp; Safety"/>
    <s v="411TLD Overlay @ 85 lb/sy"/>
    <x v="3"/>
    <x v="6"/>
    <m/>
    <n v="4.6100000000000003"/>
    <d v="2021-03-26T00:00:00"/>
    <s v="THIN"/>
    <s v="N"/>
    <s v="Other"/>
    <x v="4"/>
    <s v="10SR0370009"/>
    <n v="0"/>
    <n v="0"/>
    <m/>
    <n v="891000"/>
    <n v="891000"/>
    <n v="0"/>
    <n v="0"/>
    <n v="98000"/>
    <n v="891000"/>
    <n v="989000"/>
    <s v="STP/HSIP-37(24) (10003-3270-94, 10003-8270-14); State Funded (10003-4272-04)"/>
  </r>
  <r>
    <n v="126083"/>
    <n v="1"/>
    <s v="Closed"/>
    <d v="2017-07-13T00:00:00"/>
    <s v="Brian Terrell"/>
    <d v="2019-10-21T00:00:00"/>
    <s v="Brian Terrell"/>
    <s v="Knox"/>
    <s v="SR-331"/>
    <s v="SR"/>
    <m/>
    <s v="SR"/>
    <s v="From near Pleasant Grove Road to SR-61"/>
    <s v="411TLD Overlay @ 85 lb/sy"/>
    <s v="Resurfacing"/>
    <s v="Resurface &amp; Safety"/>
    <s v="411TLD Overlay @ 85 lb/sy"/>
    <x v="3"/>
    <x v="6"/>
    <m/>
    <n v="5.26"/>
    <d v="2018-05-11T00:00:00"/>
    <s v="THIN"/>
    <s v="N"/>
    <s v="Other"/>
    <x v="4"/>
    <m/>
    <n v="0"/>
    <n v="0"/>
    <n v="12777.7"/>
    <n v="4266.84"/>
    <n v="17044.54"/>
    <n v="0"/>
    <n v="0"/>
    <n v="112177.7"/>
    <n v="557866.84"/>
    <n v="670044.54"/>
    <s v="HSIP-331(8) (47186-3212-94, 47186-4212-04)"/>
  </r>
  <r>
    <n v="126245"/>
    <n v="3"/>
    <s v="Closed"/>
    <d v="2017-07-28T00:00:00"/>
    <s v="Brian Terrell"/>
    <d v="2019-10-17T00:00:00"/>
    <s v="Teresa Hylton"/>
    <s v="Smith"/>
    <s v="SR-264"/>
    <s v="SR"/>
    <m/>
    <s v="SR"/>
    <s v="From SR-141 to SR-24"/>
    <s v="411TLD Overlay @ 85 lb/sy"/>
    <s v="Resurfacing"/>
    <s v="Resurface &amp; Safety"/>
    <s v="411TLD Overlay @ 85 lb/sy"/>
    <x v="3"/>
    <x v="6"/>
    <m/>
    <n v="4.53"/>
    <d v="2018-05-11T00:00:00"/>
    <s v="THIN"/>
    <s v="N"/>
    <s v="Other"/>
    <x v="4"/>
    <m/>
    <n v="0"/>
    <n v="0"/>
    <n v="-15458.37"/>
    <n v="54012.66"/>
    <n v="38554.29"/>
    <n v="0"/>
    <n v="0"/>
    <n v="44376.63"/>
    <n v="505188.66"/>
    <n v="549565.29"/>
    <s v="HSIP-264(11) (80046-3216-94, 80046-4216-04)"/>
  </r>
  <r>
    <n v="126464"/>
    <n v="3"/>
    <s v="Closed"/>
    <d v="2017-08-21T00:00:00"/>
    <s v="Brian Terrell"/>
    <d v="2020-01-02T00:00:00"/>
    <s v="Teresa Hylton"/>
    <s v="Perry"/>
    <s v="SR-13"/>
    <s v="SR"/>
    <m/>
    <s v="SR"/>
    <s v="From Old Hwy 13 South to SR-20"/>
    <s v="411TLD Overlay @ 85 lb/sy"/>
    <s v="Resurfacing"/>
    <s v="Resurface &amp; Safety"/>
    <s v="411TLD Overlay @ 85 lb/sy"/>
    <x v="3"/>
    <x v="6"/>
    <m/>
    <n v="5.77"/>
    <d v="2019-05-10T00:00:00"/>
    <s v="THIN"/>
    <s v="N"/>
    <s v="Other"/>
    <x v="4"/>
    <m/>
    <n v="0"/>
    <n v="0"/>
    <n v="89782.57"/>
    <n v="-31120.99"/>
    <n v="58661.58"/>
    <n v="0"/>
    <n v="0"/>
    <n v="119145.57"/>
    <n v="706132.01"/>
    <n v="825277.58"/>
    <s v="HSIP-13(80) (68001-3256-94, 68001-4256-04)"/>
  </r>
  <r>
    <n v="127093"/>
    <n v="1"/>
    <s v="Closed"/>
    <d v="2018-03-13T00:00:00"/>
    <s v="Brian Terrell"/>
    <d v="2019-10-09T00:00:00"/>
    <s v="Teresa Hylton"/>
    <s v="Sullivan"/>
    <s v="SR-126"/>
    <s v="SR"/>
    <m/>
    <s v="SR"/>
    <s v="From near Fall Creek Road to near SR-75"/>
    <s v="411TLD Overlay @ 85 lb/sy"/>
    <s v="Resurfacing"/>
    <s v="Resurface &amp; Safety"/>
    <s v="411TLD Overlay @ 85 lb/sy"/>
    <x v="3"/>
    <x v="6"/>
    <m/>
    <n v="6.34"/>
    <d v="2019-02-08T00:00:00"/>
    <s v="THIN"/>
    <s v="N"/>
    <s v="Other"/>
    <x v="4"/>
    <m/>
    <n v="0"/>
    <n v="0"/>
    <n v="14037.06"/>
    <n v="67905.47"/>
    <n v="81942.53"/>
    <n v="0"/>
    <n v="0"/>
    <n v="65367.06"/>
    <n v="917465.47"/>
    <n v="982832.53"/>
    <s v="STP/HSIP-126(24) (82085-3240-94, 82085-8240-14)"/>
  </r>
  <r>
    <n v="127102"/>
    <n v="1"/>
    <s v="Let"/>
    <d v="2018-03-13T00:00:00"/>
    <s v="Brian Terrell"/>
    <d v="2021-04-15T00:00:00"/>
    <s v="Bobby Johnson"/>
    <s v="Grainger"/>
    <s v="SR-375"/>
    <s v="SR"/>
    <m/>
    <s v="SR"/>
    <s v="From near Helton Road to SR-32"/>
    <s v="411TLD Overlay @ 85 lb/sy"/>
    <s v="Resurfacing"/>
    <s v="Resurface &amp; Safety"/>
    <s v="411TLD Overlay @ 85 lb/sy"/>
    <x v="3"/>
    <x v="6"/>
    <m/>
    <n v="6.89"/>
    <d v="2021-03-26T00:00:00"/>
    <s v="THIN"/>
    <s v="N"/>
    <s v="Other"/>
    <x v="4"/>
    <m/>
    <n v="0"/>
    <n v="0"/>
    <n v="0"/>
    <n v="847910"/>
    <n v="847910"/>
    <n v="0"/>
    <n v="0"/>
    <n v="0"/>
    <n v="910"/>
    <n v="910"/>
    <s v="State Funded (29030-4228-04)"/>
  </r>
  <r>
    <n v="127116"/>
    <n v="1"/>
    <s v="Let"/>
    <d v="2018-03-13T00:00:00"/>
    <s v="Brian Terrell"/>
    <d v="2021-04-13T00:00:00"/>
    <s v=""/>
    <s v="Sullivan"/>
    <s v="SR-34"/>
    <s v="SR"/>
    <m/>
    <s v="SR"/>
    <s v="From SR-394 to near Holston River."/>
    <s v="411TLD Overlay @ 85 lb/sy"/>
    <s v="Resurfacing"/>
    <s v="Resurface &amp; Safety"/>
    <s v="411TLD Overlay @ 85 lb/sy"/>
    <x v="3"/>
    <x v="6"/>
    <m/>
    <n v="7.72"/>
    <d v="2021-03-26T00:00:00"/>
    <s v="THIN"/>
    <s v="N"/>
    <s v="NHS, Other"/>
    <x v="3"/>
    <m/>
    <n v="0"/>
    <n v="0"/>
    <n v="117500"/>
    <n v="1890200"/>
    <n v="2007700"/>
    <n v="0"/>
    <n v="0"/>
    <n v="117500"/>
    <n v="1890200"/>
    <n v="2007700"/>
    <s v="STP/HSIP-34(125) (82005-3249-94, 82005-8249-14)"/>
  </r>
  <r>
    <n v="127278"/>
    <n v="3"/>
    <s v="Closed"/>
    <d v="2018-03-27T00:00:00"/>
    <s v="Brian Terrell"/>
    <d v="2019-08-12T00:00:00"/>
    <s v="Teresa Hylton"/>
    <s v="Lawrence"/>
    <s v="SR-242"/>
    <s v="SR"/>
    <m/>
    <s v="SR"/>
    <s v="From North Holly Creek Road to Bailey Springs Road"/>
    <s v="411TLD Overlay @ 85 lb/sy"/>
    <s v="Resurfacing"/>
    <s v="Resurface &amp; Safety"/>
    <s v="411TLD Overlay @ 85 lb/sy"/>
    <x v="3"/>
    <x v="6"/>
    <m/>
    <n v="11.81"/>
    <d v="2019-02-08T00:00:00"/>
    <s v="THIN"/>
    <s v="N"/>
    <s v="Other"/>
    <x v="4"/>
    <m/>
    <n v="0"/>
    <n v="0"/>
    <n v="8267.19"/>
    <n v="53106.94"/>
    <n v="61374.130000000005"/>
    <n v="0"/>
    <n v="0"/>
    <n v="18547.189999999999"/>
    <n v="1268788.94"/>
    <n v="1287336.1299999999"/>
    <s v="STP/HSIP-242(173) (50009-3226-94, 50009-8226-14)"/>
  </r>
  <r>
    <n v="127310"/>
    <n v="3"/>
    <s v="Closed"/>
    <d v="2018-03-28T00:00:00"/>
    <s v="Brian Terrell"/>
    <d v="2019-09-04T00:00:00"/>
    <s v="Teresa Hylton"/>
    <s v="Dickson"/>
    <s v="SR-1"/>
    <s v="SR"/>
    <m/>
    <s v="SR"/>
    <s v="From Corlew Drive to Cheatham County Line"/>
    <s v="411TLD Overlay @ 85 lb/sy"/>
    <s v="Resurfacing"/>
    <s v="Resurface &amp; Safety"/>
    <s v="411TLD Overlay @ 85 lb/sy"/>
    <x v="3"/>
    <x v="6"/>
    <m/>
    <n v="7.85"/>
    <d v="2019-05-10T00:00:00"/>
    <s v="CONV"/>
    <s v="N"/>
    <s v="Other"/>
    <x v="4"/>
    <m/>
    <n v="0"/>
    <n v="0"/>
    <n v="6322.37"/>
    <n v="57179.85"/>
    <n v="63502.22"/>
    <n v="0"/>
    <n v="0"/>
    <n v="168014.37"/>
    <n v="993189.85"/>
    <n v="1161204.22"/>
    <s v="STP/HSIP-1(404) (22002-3253-94, 22002-8253-14)"/>
  </r>
  <r>
    <n v="127833"/>
    <n v="1"/>
    <s v="Closed"/>
    <d v="2018-07-06T00:00:00"/>
    <s v="Brian Terrell"/>
    <d v="2020-09-15T00:00:00"/>
    <s v="Teresa Hylton"/>
    <s v="Anderson, Campbell"/>
    <s v="SR-71"/>
    <s v="SR"/>
    <m/>
    <s v="SR"/>
    <s v="From near Anderson/Campbell County Line to SR-9 in Anderson County"/>
    <s v="411TLD Overlay @ 85 lb/sy"/>
    <s v="Resurfacing"/>
    <s v="Resurface &amp; Safety"/>
    <s v="411TLD Overlay @ 85 lb/sy"/>
    <x v="3"/>
    <x v="6"/>
    <m/>
    <n v="5.0999999999999996"/>
    <d v="2019-03-29T00:00:00"/>
    <s v="THIN"/>
    <s v="N"/>
    <s v="Other"/>
    <x v="4"/>
    <m/>
    <n v="0"/>
    <n v="0"/>
    <n v="2407.6999999999998"/>
    <n v="13470.75"/>
    <n v="15878.45"/>
    <n v="0"/>
    <n v="0"/>
    <n v="66207.7"/>
    <n v="531470.75"/>
    <n v="597678.44999999995"/>
    <s v="STP/HSIP-71(41) (01009-3209-94, 01009-8209-14)"/>
  </r>
  <r>
    <n v="128745"/>
    <n v="1"/>
    <s v="Construction Complete"/>
    <d v="2019-03-21T00:00:00"/>
    <s v="Brian Terrell"/>
    <d v="2020-12-04T00:00:00"/>
    <s v="Bobby Johnson"/>
    <s v="Carter"/>
    <s v="SR-67"/>
    <s v="SR"/>
    <m/>
    <s v="SR"/>
    <s v="From near SR-37 to near bridge over Watauga River"/>
    <s v="411TLD Overlay @ 85 lb/sy"/>
    <s v="Resurfacing"/>
    <s v="Resurface &amp; Safety"/>
    <s v="411TLD Overlay @ 85 lb/sy"/>
    <x v="3"/>
    <x v="6"/>
    <m/>
    <n v="10.16"/>
    <d v="2020-06-26T00:00:00"/>
    <s v="THIN"/>
    <s v="N"/>
    <s v="NHS, Other"/>
    <x v="3"/>
    <m/>
    <n v="0"/>
    <n v="0"/>
    <n v="-14600"/>
    <n v="1554000"/>
    <n v="1539400"/>
    <n v="0"/>
    <n v="0"/>
    <n v="90400"/>
    <n v="1554000"/>
    <n v="1644400"/>
    <s v="HSIP-67(35) (10007-3238-94, 10007-4238-04)"/>
  </r>
  <r>
    <n v="129088"/>
    <n v="1"/>
    <s v="Let"/>
    <d v="2019-06-18T00:00:00"/>
    <s v="Brian Terrell"/>
    <d v="2021-06-02T00:00:00"/>
    <s v="Bobby Johnson"/>
    <s v="Scott"/>
    <s v="SR-456"/>
    <s v="SR"/>
    <m/>
    <s v="SR"/>
    <s v="From SR-63 to near Pentecost Street"/>
    <s v="411TLD Overlay @ 85 lb/sy"/>
    <s v="Resurfacing"/>
    <s v="Resurface &amp; Safety"/>
    <s v="411TLD Overlay @ 85 lb/sy"/>
    <x v="3"/>
    <x v="6"/>
    <m/>
    <n v="8.8000000000000007"/>
    <d v="2021-05-07T00:00:00"/>
    <s v="THIN"/>
    <s v="N"/>
    <s v="Other"/>
    <x v="4"/>
    <m/>
    <n v="0"/>
    <n v="0"/>
    <n v="146300"/>
    <n v="977800"/>
    <n v="1124100"/>
    <n v="0"/>
    <n v="0"/>
    <n v="146300"/>
    <n v="977800"/>
    <n v="1124100"/>
    <s v="STP/HSIP-456(12) (76010-3227-94, 76010-8227-14)"/>
  </r>
  <r>
    <n v="129089"/>
    <n v="1"/>
    <s v="Let"/>
    <d v="2019-06-18T00:00:00"/>
    <s v="Brian Terrell"/>
    <d v="2021-06-02T00:00:00"/>
    <s v="Bobby Johnson"/>
    <s v="Claiborne"/>
    <s v="SR-33"/>
    <s v="SR"/>
    <m/>
    <s v="SR"/>
    <s v="From near New Hope Road to near Russell Road"/>
    <s v="411TLD Overlay @ 85 lb/sy"/>
    <s v="Resurfacing"/>
    <s v="Resurface &amp; Safety"/>
    <s v="411TLD Overlay @ 85 lb/sy"/>
    <x v="3"/>
    <x v="6"/>
    <m/>
    <n v="5.78"/>
    <d v="2021-05-07T00:00:00"/>
    <s v="THIN"/>
    <s v="N"/>
    <s v="Other"/>
    <x v="4"/>
    <m/>
    <n v="0"/>
    <n v="0"/>
    <n v="44000"/>
    <n v="977200"/>
    <n v="1021200"/>
    <n v="0"/>
    <n v="0"/>
    <n v="44000"/>
    <n v="977200"/>
    <n v="1021200"/>
    <s v="HSIP-33(130) (13003-3242-94, 13003-4242-04)"/>
  </r>
  <r>
    <n v="129093"/>
    <n v="1"/>
    <s v="Let"/>
    <d v="2019-06-18T00:00:00"/>
    <s v="Brian Terrell"/>
    <d v="2021-06-02T00:00:00"/>
    <s v="Bobby Johnson"/>
    <s v="Morgan"/>
    <s v="SR-29"/>
    <s v="SR"/>
    <m/>
    <s v="SR"/>
    <s v="From near Vanderpool Road to near Scott County Line"/>
    <s v="411TLD Overlay @ 85 lb/sy"/>
    <s v="Resurfacing"/>
    <s v="Resurface &amp; Safety"/>
    <s v="411TLD Overlay @ 85 lb/sy"/>
    <x v="3"/>
    <x v="6"/>
    <m/>
    <n v="13.6"/>
    <d v="2021-05-07T00:00:00"/>
    <s v="THIN"/>
    <s v="Y"/>
    <s v="NHS"/>
    <x v="3"/>
    <m/>
    <n v="0"/>
    <n v="0"/>
    <n v="39700"/>
    <n v="1870100"/>
    <n v="1909800"/>
    <n v="0"/>
    <n v="0"/>
    <n v="39700"/>
    <n v="1870100"/>
    <n v="1909800"/>
    <s v="NH/HSIP-29(117) (65001-3272-94, 65001-8272-14)"/>
  </r>
  <r>
    <n v="129094"/>
    <n v="1"/>
    <s v="Construction Complete"/>
    <d v="2019-06-18T00:00:00"/>
    <s v="Brian Terrell"/>
    <d v="2020-11-03T00:00:00"/>
    <s v=""/>
    <s v="Jefferson"/>
    <s v="SR-35"/>
    <s v="SR"/>
    <m/>
    <s v="SR"/>
    <s v="From Sevier County line to SR-92"/>
    <s v="411TLD Overlay @ 85 lb/sy"/>
    <s v="Resurfacing"/>
    <s v="Resurface &amp; Safety"/>
    <s v="411TLD Overlay @ 85 lb/sy"/>
    <x v="3"/>
    <x v="6"/>
    <m/>
    <n v="1.1100000000000001"/>
    <d v="2020-03-27T00:00:00"/>
    <s v="THIN"/>
    <s v="N"/>
    <s v="Other"/>
    <x v="4"/>
    <m/>
    <n v="0"/>
    <n v="0"/>
    <n v="0"/>
    <n v="207836"/>
    <n v="207836"/>
    <n v="0"/>
    <n v="0"/>
    <n v="0"/>
    <n v="207836"/>
    <n v="207836"/>
    <s v="State Funded (45007-4224-04)"/>
  </r>
  <r>
    <n v="129099"/>
    <n v="1"/>
    <s v="Let"/>
    <d v="2019-06-18T00:00:00"/>
    <s v="Brian Terrell"/>
    <d v="2021-06-02T00:00:00"/>
    <s v="Bobby Johnson"/>
    <s v="Loudon"/>
    <s v="SR-72"/>
    <s v="SR"/>
    <m/>
    <s v="SR"/>
    <s v="From near Get Good Hollow Road to near Corporate Park Drive"/>
    <s v="411TLD Overlay @ 85 lb/sy"/>
    <s v="Resurfacing"/>
    <s v="Resurface &amp; Safety"/>
    <s v="411TLD Overlay @ 85 lb/sy"/>
    <x v="3"/>
    <x v="6"/>
    <m/>
    <n v="5.44"/>
    <d v="2021-05-07T00:00:00"/>
    <s v="THIN"/>
    <s v="N"/>
    <s v="Other"/>
    <x v="4"/>
    <m/>
    <n v="0"/>
    <n v="0"/>
    <n v="177700"/>
    <n v="1007000"/>
    <n v="1184700"/>
    <n v="0"/>
    <n v="0"/>
    <n v="177700"/>
    <n v="1007000"/>
    <n v="1184700"/>
    <s v="STP/HSIP-72(20) (53007-3218-94, 53007-8218-14)"/>
  </r>
  <r>
    <n v="129108"/>
    <n v="1"/>
    <s v="Construction Complete"/>
    <d v="2019-06-18T00:00:00"/>
    <s v="Brian Terrell"/>
    <d v="2020-11-24T00:00:00"/>
    <s v="Bobby Johnson"/>
    <s v="Roane"/>
    <s v="SR-326"/>
    <s v="SR"/>
    <m/>
    <s v="SR"/>
    <s v="From near SR-1 to near I-40"/>
    <s v="411TLD Overlay @ 85 lb/sy"/>
    <s v="Resurfacing"/>
    <s v="Resurface &amp; Safety"/>
    <s v="411TLD Overlay @ 85 lb/sy"/>
    <x v="3"/>
    <x v="6"/>
    <m/>
    <n v="1.32"/>
    <d v="2020-06-26T00:00:00"/>
    <s v="THIN"/>
    <s v="N"/>
    <s v="Other"/>
    <x v="4"/>
    <m/>
    <n v="0"/>
    <n v="0"/>
    <n v="0"/>
    <n v="259000"/>
    <n v="259000"/>
    <n v="0"/>
    <n v="0"/>
    <n v="15900"/>
    <n v="259000"/>
    <n v="274900"/>
    <s v="HSIP-326(3) (73012-3204-94, 73012-4204-04)"/>
  </r>
  <r>
    <n v="129111"/>
    <n v="1"/>
    <s v="Let"/>
    <d v="2019-06-18T00:00:00"/>
    <s v="Brian Terrell"/>
    <d v="2021-04-13T00:00:00"/>
    <s v="Brian Terrell"/>
    <s v="Blount"/>
    <s v="SR-333"/>
    <s v="SR"/>
    <m/>
    <s v="SR"/>
    <s v="From near SR-73 to near Liberty Hill Drive"/>
    <s v="411TLD Overlay @ 85 lb/sy"/>
    <s v="Resurfacing"/>
    <s v="Resurface &amp; Safety"/>
    <s v="411TLD Overlay @ 85 lb/sy"/>
    <x v="3"/>
    <x v="6"/>
    <m/>
    <n v="9.6999999999999993"/>
    <d v="2021-03-26T00:00:00"/>
    <s v="THIN"/>
    <s v="N"/>
    <s v="Other"/>
    <x v="4"/>
    <m/>
    <n v="0"/>
    <n v="0"/>
    <n v="59600"/>
    <n v="1213300"/>
    <n v="1272900"/>
    <n v="0"/>
    <n v="0"/>
    <n v="59600"/>
    <n v="1213300"/>
    <n v="1272900"/>
    <s v="STP/HSIP-333(29) (05015-3220-94, 05015-8220-14)"/>
  </r>
  <r>
    <n v="129134"/>
    <n v="1"/>
    <s v="Let"/>
    <d v="2019-06-19T00:00:00"/>
    <s v="Brian Terrell"/>
    <d v="2021-04-13T00:00:00"/>
    <s v="Bobby Johnson"/>
    <s v="Washington"/>
    <s v="SR-91"/>
    <s v="SR"/>
    <m/>
    <s v="SR"/>
    <s v="From near Broadway Street to Carter County Line"/>
    <s v="411TLD Overlay @ 85 lb/sy"/>
    <s v="Resurfacing"/>
    <s v="Resurface &amp; Safety"/>
    <s v="411TLD Overlay @ 85 lb/sy"/>
    <x v="3"/>
    <x v="6"/>
    <m/>
    <n v="1.19"/>
    <d v="2021-03-26T00:00:00"/>
    <s v="THIN"/>
    <s v="N"/>
    <s v="Other"/>
    <x v="4"/>
    <m/>
    <n v="0"/>
    <n v="0"/>
    <n v="43200"/>
    <n v="250500"/>
    <n v="293700"/>
    <n v="0"/>
    <n v="0"/>
    <n v="43200"/>
    <n v="250500"/>
    <n v="293700"/>
    <s v="STP/HSIP-91(52) (90011-3219-94, 90011-8219-14)"/>
  </r>
  <r>
    <n v="129135"/>
    <n v="1"/>
    <s v="Let"/>
    <d v="2019-06-19T00:00:00"/>
    <s v="Brian Terrell"/>
    <d v="2021-04-13T00:00:00"/>
    <s v="Bobby Johnson"/>
    <s v="Carter"/>
    <s v="SR-91"/>
    <s v="SR"/>
    <m/>
    <s v="SR"/>
    <s v="From Washington County Line to SR-67"/>
    <s v="411TLD Overlay @ 85 lb/sy"/>
    <s v="Resurfacing"/>
    <s v="Resurface &amp; Safety"/>
    <s v="411TLD Overlay @ 85 lb/sy"/>
    <x v="3"/>
    <x v="6"/>
    <m/>
    <n v="2.6"/>
    <d v="2021-03-26T00:00:00"/>
    <s v="THIN"/>
    <s v="N"/>
    <s v="Other"/>
    <x v="4"/>
    <m/>
    <n v="0"/>
    <n v="0"/>
    <n v="88000"/>
    <n v="394000"/>
    <n v="482000"/>
    <n v="0"/>
    <n v="0"/>
    <n v="88000"/>
    <n v="394000"/>
    <n v="482000"/>
    <s v="STP/HSIP-91(53) (10009-3232-94, 10009-8232-14)"/>
  </r>
  <r>
    <n v="129165"/>
    <n v="1"/>
    <s v="Let"/>
    <d v="2019-06-20T00:00:00"/>
    <s v="Brian Terrell"/>
    <d v="2021-04-13T00:00:00"/>
    <s v="Bobby Johnson"/>
    <s v="Grainger"/>
    <s v="SR-1"/>
    <s v="SR"/>
    <m/>
    <s v="SR"/>
    <s v="From near Promiseland Road to near Loop Circle"/>
    <s v="411TLD Overlay @ 85 lb/sy"/>
    <s v="Resurfacing"/>
    <s v="Resurface &amp; Safety"/>
    <s v="411TLD Overlay @ 85 lb/sy"/>
    <x v="3"/>
    <x v="6"/>
    <m/>
    <n v="8.09"/>
    <d v="2021-03-26T00:00:00"/>
    <s v="THIN"/>
    <s v="N"/>
    <s v="Other"/>
    <x v="4"/>
    <m/>
    <n v="0"/>
    <n v="0"/>
    <n v="28500"/>
    <n v="1400000"/>
    <n v="1428500"/>
    <n v="0"/>
    <n v="0"/>
    <n v="28500"/>
    <n v="1400000"/>
    <n v="1428500"/>
    <s v="HSIP-1(437) (29001-3232-94, 29001-4232-04)"/>
  </r>
  <r>
    <n v="129102"/>
    <n v="1"/>
    <s v="Construction Complete"/>
    <d v="2019-06-18T00:00:00"/>
    <s v="Brian Terrell"/>
    <d v="2020-10-22T00:00:00"/>
    <s v="Bobby Johnson"/>
    <s v="Monroe"/>
    <s v="SR-68"/>
    <s v="SR"/>
    <m/>
    <s v="SR"/>
    <s v="From near Martin Road to near Coker Creek Elementary School"/>
    <s v="411TLD Overlay @ 85 lb/sy"/>
    <s v="Resurfacing"/>
    <s v="Resurfacing"/>
    <s v="411TLD Overlay @ 85 lb/sy"/>
    <x v="3"/>
    <x v="6"/>
    <m/>
    <n v="7.55"/>
    <d v="2020-03-27T00:00:00"/>
    <s v="THIN"/>
    <s v="N"/>
    <s v="Other"/>
    <x v="4"/>
    <m/>
    <n v="0"/>
    <n v="0"/>
    <n v="15950"/>
    <n v="29670"/>
    <n v="45620"/>
    <n v="0"/>
    <n v="0"/>
    <n v="145910"/>
    <n v="1195800"/>
    <n v="1341710"/>
    <s v="STP/HSIP-68(58) (62007-3252-94, 62007-8252-14)"/>
  </r>
  <r>
    <n v="129109"/>
    <n v="1"/>
    <s v="Construction Complete"/>
    <d v="2019-06-18T00:00:00"/>
    <s v="Brian Terrell"/>
    <d v="2020-11-24T00:00:00"/>
    <s v="Bobby Johnson"/>
    <s v="Roane"/>
    <s v="SR-58"/>
    <s v="SR"/>
    <m/>
    <s v="SR"/>
    <s v="From near SR-72 to near I-40"/>
    <s v="411TLD Overlay @ 85 lb/sy"/>
    <s v="Resurfacing"/>
    <s v="Resurfacing"/>
    <s v="411TLD Overlay @ 85 lb/sy"/>
    <x v="3"/>
    <x v="6"/>
    <m/>
    <n v="6.67"/>
    <d v="2020-06-26T00:00:00"/>
    <s v="THIN"/>
    <s v="N"/>
    <s v="Other"/>
    <x v="4"/>
    <s v="73SR0580001"/>
    <n v="0"/>
    <n v="0"/>
    <m/>
    <n v="1247100"/>
    <n v="1247100"/>
    <n v="0"/>
    <n v="0"/>
    <n v="452700"/>
    <n v="1247100"/>
    <n v="1699800"/>
    <s v="HSIP-58(55) (73010-3242-94, 73010-4242-04, 73010-4243-04)"/>
  </r>
  <r>
    <n v="129152"/>
    <n v="1"/>
    <s v="Construction Complete"/>
    <d v="2019-06-20T00:00:00"/>
    <s v="Brian Terrell"/>
    <d v="2021-02-16T00:00:00"/>
    <s v="Bobby Johnson"/>
    <s v="Claiborne"/>
    <s v="SR-63"/>
    <s v="SR"/>
    <m/>
    <s v="SR"/>
    <s v="From near Murphey Lane to Hancock County Line"/>
    <s v="411TLD Overlay @ 85 lb/sy"/>
    <s v="Resurfacing"/>
    <s v="Resurfacing"/>
    <s v="411TLD Overlay @ 85 lb/sy"/>
    <x v="3"/>
    <x v="6"/>
    <m/>
    <n v="8.5500000000000007"/>
    <d v="2020-06-26T00:00:00"/>
    <s v="THIN"/>
    <s v="N"/>
    <s v="Other"/>
    <x v="4"/>
    <m/>
    <n v="0"/>
    <n v="0"/>
    <n v="0"/>
    <n v="-277800"/>
    <n v="-277800"/>
    <n v="0"/>
    <n v="0"/>
    <n v="0"/>
    <n v="950000"/>
    <n v="950000"/>
    <s v="STP-63(68) (13005-8235-14)"/>
  </r>
  <r>
    <n v="129216"/>
    <n v="3"/>
    <s v="Construction Complete"/>
    <d v="2019-06-25T00:00:00"/>
    <s v="Brian Terrell"/>
    <d v="2020-09-15T00:00:00"/>
    <s v="Brian Terrell"/>
    <s v="Rutherford"/>
    <s v="SR-99"/>
    <s v="SR"/>
    <m/>
    <s v="SR"/>
    <s v="From near Rockvale Road to east of Clearidge Drive"/>
    <s v="411TLD Overlay @ 85 lb/sy"/>
    <s v="Resurfacing"/>
    <s v="Resurfacing"/>
    <s v="411TLD Overlay @ 85 lb/sy"/>
    <x v="3"/>
    <x v="6"/>
    <m/>
    <n v="5.51"/>
    <d v="2020-05-15T00:00:00"/>
    <s v="THIN"/>
    <s v="N"/>
    <s v="Other"/>
    <x v="4"/>
    <m/>
    <n v="0"/>
    <n v="0"/>
    <n v="0"/>
    <n v="-202999"/>
    <n v="-202999"/>
    <n v="0"/>
    <n v="0"/>
    <n v="0"/>
    <n v="853351"/>
    <n v="853351"/>
    <s v="STP-99(63) (75013-8254-14)"/>
  </r>
  <r>
    <n v="130384"/>
    <n v="1"/>
    <s v="Let"/>
    <d v="2020-05-26T00:00:00"/>
    <s v="Brian Terrell"/>
    <d v="2021-04-13T00:00:00"/>
    <s v="Brian Terrell"/>
    <s v="Blount"/>
    <s v="SR-446"/>
    <s v="SR"/>
    <m/>
    <s v="SR"/>
    <s v="From near SR-73 to near SR-115."/>
    <s v="411TLD Overlay @ 85 lb/sy"/>
    <s v="Resurfacing"/>
    <s v="Resurfacing"/>
    <s v="411TLD Overlay @ 85 lb/sy"/>
    <x v="3"/>
    <x v="6"/>
    <m/>
    <n v="0.3"/>
    <d v="2021-03-26T00:00:00"/>
    <s v="THIN"/>
    <s v="N"/>
    <s v="Other"/>
    <x v="4"/>
    <m/>
    <n v="0"/>
    <n v="0"/>
    <n v="0"/>
    <n v="119500"/>
    <n v="119500"/>
    <n v="0"/>
    <n v="0"/>
    <n v="0"/>
    <n v="119500"/>
    <n v="119500"/>
    <s v="STP-446(2) (05446-8201-14)"/>
  </r>
  <r>
    <n v="126057"/>
    <n v="1"/>
    <s v="Closed"/>
    <d v="2017-07-13T00:00:00"/>
    <s v="Brian Terrell"/>
    <d v="2018-10-18T00:00:00"/>
    <s v="Teresa Hylton"/>
    <s v="Morgan"/>
    <s v="SR-328"/>
    <s v="SR"/>
    <m/>
    <s v="SR"/>
    <s v="From Roane County Line to SR-29"/>
    <s v="411 TLD Overlay @ 85 lb/sy"/>
    <s v="Resurfacing"/>
    <s v="Safety"/>
    <s v="411TLD Overlay @ 85 lb/sy"/>
    <x v="3"/>
    <x v="6"/>
    <m/>
    <n v="6.45"/>
    <d v="2018-02-09T00:00:00"/>
    <s v="THIN"/>
    <s v="N"/>
    <s v="Other"/>
    <x v="4"/>
    <m/>
    <n v="0"/>
    <n v="0"/>
    <n v="-6631.51"/>
    <n v="139603.47"/>
    <n v="132971.96"/>
    <n v="0"/>
    <n v="0"/>
    <n v="40668.49"/>
    <n v="787903.47"/>
    <n v="828571.96"/>
    <s v="STP/HSIP-328(10) (65002-3205-94, 65002-8205-14)"/>
  </r>
  <r>
    <n v="127089"/>
    <n v="1"/>
    <s v="Let"/>
    <d v="2018-03-13T00:00:00"/>
    <s v="Brian Terrell"/>
    <d v="2020-07-21T00:00:00"/>
    <s v="Brian Terrell"/>
    <s v="Anderson"/>
    <s v="SR-170"/>
    <s v="SR"/>
    <m/>
    <s v="SR"/>
    <s v="From SR-62 to Knox County Line"/>
    <s v="411TLD Overlay @ 85 lb/sy / 411TLD Overlay@65 lb/sy"/>
    <s v="Resurfacing"/>
    <s v="Resurface &amp; Safety"/>
    <s v="411TLD Overlay @ 85 lb/sy / 411TLD Overlay@65 lb/sy"/>
    <x v="3"/>
    <x v="6"/>
    <m/>
    <n v="8.15"/>
    <d v="2020-06-26T00:00:00"/>
    <s v="THIN"/>
    <s v="N"/>
    <s v="Other"/>
    <x v="4"/>
    <m/>
    <n v="0"/>
    <n v="0"/>
    <n v="0"/>
    <n v="1438000"/>
    <n v="1438000"/>
    <n v="0"/>
    <n v="0"/>
    <n v="80300"/>
    <n v="1438000"/>
    <n v="1518300"/>
    <s v="HSIP-170(15) (01024-3223-94, 01024-4223-04)"/>
  </r>
  <r>
    <n v="127111"/>
    <n v="1"/>
    <s v="Let"/>
    <d v="2018-03-13T00:00:00"/>
    <s v="Brian Terrell"/>
    <d v="2021-04-13T00:00:00"/>
    <s v="Bobby Johnson"/>
    <s v="Loudon"/>
    <s v="SR-73"/>
    <s v="SR"/>
    <m/>
    <s v="SR"/>
    <s v="From near I-40 to near Simpson Drive West"/>
    <s v="411TLD Overlay @ 85 lb/sy / Mill &amp; 411D  85TLD LM 0.00 to 4.68 and Mill &amp; 411D from LM 4.68 to 6.00 NHS Eligible"/>
    <s v="Resurfacing"/>
    <s v="Resurf, Safety &amp; Br Repair"/>
    <s v="411TLD Overlay @ 85 lb/sy / Mill &amp; 411D"/>
    <x v="3"/>
    <x v="6"/>
    <m/>
    <n v="6"/>
    <d v="2021-03-26T00:00:00"/>
    <s v="THIN/CONV"/>
    <s v="Y"/>
    <s v="NHS"/>
    <x v="3"/>
    <s v="53I00750035"/>
    <n v="0"/>
    <n v="0"/>
    <m/>
    <n v="2173500"/>
    <n v="2173500"/>
    <n v="0"/>
    <n v="0"/>
    <n v="319200"/>
    <n v="2173500"/>
    <n v="2492700"/>
    <s v="NH/HSIP-73(75) (53012-3236-94, 53012-4236-04, 53012-8236-14)"/>
  </r>
  <r>
    <n v="127091"/>
    <n v="1"/>
    <s v="Construction Complete"/>
    <d v="2018-03-13T00:00:00"/>
    <s v="Brian Terrell"/>
    <d v="2021-01-07T00:00:00"/>
    <s v="Bobby Johnson"/>
    <s v="Anderson"/>
    <s v="SR-71"/>
    <s v="SR"/>
    <m/>
    <s v="SR"/>
    <s v="From SR-61 to Norris Dam Bridge"/>
    <s v="411TLD Overlay @65 lb/sy"/>
    <s v="Resurfacing"/>
    <s v="Resurfacing"/>
    <s v="411TLD Overlay @65 lb/sy"/>
    <x v="3"/>
    <x v="6"/>
    <m/>
    <n v="4.9400000000000004"/>
    <d v="2020-06-26T00:00:00"/>
    <s v="THIN"/>
    <s v="N"/>
    <s v="Other"/>
    <x v="4"/>
    <m/>
    <n v="0"/>
    <n v="0"/>
    <n v="0"/>
    <n v="-95500"/>
    <n v="-95500"/>
    <n v="0"/>
    <n v="0"/>
    <n v="0"/>
    <n v="474700"/>
    <n v="474700"/>
    <s v="STP-71(42) (01009-8210-14)"/>
  </r>
  <r>
    <n v="129478"/>
    <n v="3"/>
    <s v="Let"/>
    <d v="2019-08-08T00:00:00"/>
    <s v="Brian Terrell"/>
    <d v="2021-02-25T00:00:00"/>
    <s v="Brian Terrell"/>
    <s v="Wilson"/>
    <s v="SR-141"/>
    <s v="SR"/>
    <m/>
    <s v="SR"/>
    <s v="From Sugar Flat Road to east of Flat Rock Road"/>
    <s v="85 LB/SY Thin Lift"/>
    <s v="Resurfacing"/>
    <s v="Resurface &amp; Safety"/>
    <s v="85 LB/SY Thin Lift"/>
    <x v="3"/>
    <x v="6"/>
    <m/>
    <n v="6.52"/>
    <d v="2021-02-05T00:00:00"/>
    <s v="THIN"/>
    <s v="N"/>
    <s v="Other"/>
    <x v="4"/>
    <m/>
    <n v="0"/>
    <n v="0"/>
    <n v="84537"/>
    <n v="741879"/>
    <n v="826416"/>
    <n v="0"/>
    <n v="0"/>
    <n v="84537"/>
    <n v="741879"/>
    <n v="826416"/>
    <s v="STP/HSIP-141(42) (95014-3227-94, 95014-8227-14)"/>
  </r>
  <r>
    <n v="129482"/>
    <n v="3"/>
    <s v="Active"/>
    <d v="2019-08-08T00:00:00"/>
    <s v="Brian Terrell"/>
    <d v="2021-05-05T00:00:00"/>
    <s v="Jason Carney"/>
    <s v="Giles"/>
    <s v="SR-7"/>
    <s v="SR"/>
    <m/>
    <s v="SR"/>
    <s v="From near Bufords Station Road to Maury County Line"/>
    <s v="85 LB/SY Thin lift"/>
    <s v="Resurfacing"/>
    <s v="Resurface &amp; Safety"/>
    <s v="85 LB/SY Thin Lift"/>
    <x v="3"/>
    <x v="6"/>
    <m/>
    <n v="7.11"/>
    <d v="2021-06-18T00:00:00"/>
    <s v="CONV"/>
    <s v="N"/>
    <s v="Other"/>
    <x v="4"/>
    <m/>
    <n v="0"/>
    <n v="0"/>
    <n v="32584"/>
    <n v="837710"/>
    <n v="870294"/>
    <n v="0"/>
    <n v="0"/>
    <n v="32584"/>
    <n v="837710"/>
    <n v="870294"/>
    <s v="STP/HSIP-7(43) (28003-3230-94, 28003-8230-14)"/>
  </r>
  <r>
    <n v="127192"/>
    <n v="2"/>
    <s v="Closed"/>
    <d v="2018-03-20T00:00:00"/>
    <s v="Brian Terrell"/>
    <d v="2020-05-07T00:00:00"/>
    <s v="Teresa Hylton"/>
    <s v="Bradley"/>
    <s v="SR-306"/>
    <s v="SR"/>
    <m/>
    <s v="SR"/>
    <s v="From SR-308 to Meigs County Line"/>
    <s v="Cape Seal - Chip Seal plus Micro-surfacing"/>
    <s v="Resurfacing"/>
    <s v="Resurface &amp; Safety"/>
    <s v="Cape Seal - Chip Seal plus Micro-surfacing"/>
    <x v="3"/>
    <x v="6"/>
    <m/>
    <n v="3.03"/>
    <d v="2019-02-08T00:00:00"/>
    <s v="PRESV"/>
    <s v="N"/>
    <s v="Other"/>
    <x v="4"/>
    <m/>
    <n v="0"/>
    <n v="0"/>
    <n v="0"/>
    <n v="23219.78"/>
    <n v="23219.78"/>
    <n v="0"/>
    <n v="0"/>
    <n v="0"/>
    <n v="359380.78"/>
    <n v="359380.78"/>
    <s v="STP-306(14) (06015-8216-14)"/>
  </r>
  <r>
    <n v="127393"/>
    <n v="4"/>
    <s v="Let"/>
    <d v="2018-04-04T00:00:00"/>
    <s v="Brian Terrell"/>
    <d v="2021-02-25T00:00:00"/>
    <s v="Bobby Johnson"/>
    <s v="Dyer"/>
    <s v="SR-181"/>
    <s v="SR"/>
    <m/>
    <s v="SR"/>
    <s v="From Lauderdale County Line to SR-104"/>
    <s v="Cape Seal or Dbl Chip Seal"/>
    <s v="Resurfacing"/>
    <s v="Resurface &amp; Safety"/>
    <s v="Cape Seal or Dbl Chip Seal"/>
    <x v="3"/>
    <x v="6"/>
    <m/>
    <n v="11.48"/>
    <d v="2021-02-05T00:00:00"/>
    <s v="REC"/>
    <s v="N"/>
    <s v="Other"/>
    <x v="4"/>
    <m/>
    <n v="0"/>
    <n v="0"/>
    <n v="215093"/>
    <n v="1515345"/>
    <n v="1730438"/>
    <n v="0"/>
    <n v="0"/>
    <n v="215093"/>
    <n v="1515345"/>
    <n v="1730438"/>
    <s v="STP/HSIP-181(16) (23102-3218-94, 23102-8218-14)"/>
  </r>
  <r>
    <n v="130475"/>
    <n v="2"/>
    <s v="Let"/>
    <d v="2020-06-03T00:00:00"/>
    <s v="Brian Terrell"/>
    <d v="2021-04-13T00:00:00"/>
    <s v="Kyle Ruddy"/>
    <s v="Grundy"/>
    <s v="SR-56"/>
    <s v="SR"/>
    <m/>
    <s v="SR"/>
    <s v="From near SR-50 to north of Hege Avenue"/>
    <s v="Chip Seal &amp; 85 lb/sy TLD"/>
    <s v="Resurfacing"/>
    <s v="Resurface &amp; Safety"/>
    <s v="Chip Seal &amp; 85 lb/sy TLD"/>
    <x v="3"/>
    <x v="6"/>
    <m/>
    <n v="5.61"/>
    <d v="2021-03-26T00:00:00"/>
    <s v="THIN"/>
    <s v="N"/>
    <s v="Other"/>
    <x v="4"/>
    <m/>
    <n v="0"/>
    <n v="0"/>
    <n v="0"/>
    <n v="1042270"/>
    <n v="1042270"/>
    <n v="0"/>
    <n v="0"/>
    <n v="0"/>
    <n v="860499"/>
    <n v="860499"/>
    <s v="STP-56(97) (31005-8280-14)"/>
  </r>
  <r>
    <n v="127225"/>
    <n v="2"/>
    <s v="Construction Complete"/>
    <d v="2018-03-21T00:00:00"/>
    <s v="Brian Terrell"/>
    <d v="2020-11-06T00:00:00"/>
    <s v=""/>
    <s v="Region 2"/>
    <s v="SR"/>
    <s v="SR"/>
    <m/>
    <s v="SR"/>
    <s v="Region 2 (Various State Routes) - Crack Seal"/>
    <s v="Crack Seal"/>
    <s v="Resurfacing"/>
    <s v="Resurfacing"/>
    <s v="Crack Seal"/>
    <x v="3"/>
    <x v="6"/>
    <m/>
    <n v="50.54"/>
    <d v="2020-03-27T00:00:00"/>
    <s v="PRESV"/>
    <s v="N"/>
    <m/>
    <x v="4"/>
    <m/>
    <n v="0"/>
    <n v="0"/>
    <n v="277255"/>
    <n v="0"/>
    <n v="277255"/>
    <n v="0"/>
    <n v="0"/>
    <n v="313855"/>
    <n v="0"/>
    <n v="313855"/>
    <s v="State Funded (98200-4237-04)"/>
  </r>
  <r>
    <n v="130436"/>
    <n v="1"/>
    <s v="Let"/>
    <d v="2020-05-28T00:00:00"/>
    <s v="Brian Terrell"/>
    <d v="2021-04-13T00:00:00"/>
    <s v="Sandra Lowry"/>
    <s v="Region 1"/>
    <s v="SR"/>
    <s v="SR"/>
    <m/>
    <s v="SR"/>
    <s v="Various Routes in Region 1 - Crack Sealing"/>
    <s v="Crack Sealing"/>
    <s v="Resurfacing"/>
    <s v="Resurfacing"/>
    <s v="Crack Seal"/>
    <x v="3"/>
    <x v="6"/>
    <m/>
    <n v="64.97"/>
    <d v="2021-03-26T00:00:00"/>
    <m/>
    <s v="N"/>
    <s v="NHS, Other"/>
    <x v="3"/>
    <m/>
    <n v="0"/>
    <n v="0"/>
    <n v="0"/>
    <n v="263095"/>
    <n v="263095"/>
    <n v="0"/>
    <n v="0"/>
    <n v="0"/>
    <n v="163095"/>
    <n v="163095"/>
    <s v="State Funded (98101-4205-04)"/>
  </r>
  <r>
    <n v="130998"/>
    <n v="2"/>
    <s v="Let"/>
    <d v="2020-10-27T00:00:00"/>
    <s v="Brian Terrell"/>
    <d v="2021-04-13T00:00:00"/>
    <s v="Sandra Lowry"/>
    <s v="Region 2"/>
    <s v="SR"/>
    <s v="SR"/>
    <m/>
    <s v="SR"/>
    <s v="Various Routes in Region 2 - Crack Sealing"/>
    <s v="Crack Sealing"/>
    <s v="Resurfacing"/>
    <s v="Resurfacing"/>
    <s v="Crack Sealing"/>
    <x v="3"/>
    <x v="6"/>
    <m/>
    <n v="101.13"/>
    <d v="2021-03-26T00:00:00"/>
    <m/>
    <s v="N"/>
    <s v="Int, NHS, Other"/>
    <x v="3"/>
    <m/>
    <n v="0"/>
    <n v="0"/>
    <n v="0"/>
    <n v="490941"/>
    <n v="490941"/>
    <n v="0"/>
    <n v="0"/>
    <n v="0"/>
    <n v="490941"/>
    <n v="490941"/>
    <s v="State Funded (98200-4276-04)"/>
  </r>
  <r>
    <n v="80962.009999999995"/>
    <n v="3"/>
    <s v="Closed"/>
    <d v="2008-03-12T00:00:00"/>
    <s v="Jay Jackson"/>
    <d v="2021-05-13T00:00:00"/>
    <s v="Brian Terrell"/>
    <s v="Maury"/>
    <s v="SR-6"/>
    <s v="SR"/>
    <m/>
    <s v="SR"/>
    <s v="Lawrence County Line to Oakwood Drive"/>
    <m/>
    <s v="Resurfacing"/>
    <s v="Resurface &amp; Safety"/>
    <s v="D &amp; E Mix"/>
    <x v="3"/>
    <x v="6"/>
    <m/>
    <n v="6.1"/>
    <d v="2008-06-20T00:00:00"/>
    <m/>
    <s v="N"/>
    <s v="NHS"/>
    <x v="3"/>
    <m/>
    <n v="0"/>
    <n v="0"/>
    <n v="0"/>
    <n v="133868.28"/>
    <n v="133868.28"/>
    <n v="0"/>
    <n v="0"/>
    <n v="179736.34"/>
    <n v="2024953.89"/>
    <n v="2204690.23"/>
    <s v="HSIP-NHE-6(67) (60002-3284-94, 60002-4283-04)"/>
  </r>
  <r>
    <n v="124901"/>
    <n v="2"/>
    <s v="Closed"/>
    <d v="2016-08-02T00:00:00"/>
    <s v="Brian Terrell"/>
    <d v="2018-02-13T00:00:00"/>
    <s v="Teresa Hylton"/>
    <s v="Region 2"/>
    <s v="SR"/>
    <s v="SR"/>
    <m/>
    <s v="SR"/>
    <s v="Various State Routes in Region 2 (Longitudinal Joint Stabilization)"/>
    <s v="Project involves Longitudinal Joint Stabilization on Various State Routes in Region 2."/>
    <s v="Resurfacing"/>
    <s v="Resurfacing"/>
    <s v="Longitudinal Joint Stabilization"/>
    <x v="3"/>
    <x v="6"/>
    <m/>
    <n v="84.9"/>
    <d v="2017-03-31T00:00:00"/>
    <s v="PRESV"/>
    <s v="N"/>
    <m/>
    <x v="4"/>
    <m/>
    <n v="0"/>
    <n v="0"/>
    <n v="26555.35"/>
    <n v="0"/>
    <n v="26555.35"/>
    <n v="0"/>
    <n v="0"/>
    <n v="234861.35"/>
    <n v="0"/>
    <n v="234861.35"/>
    <s v="STP-REG2(194) (98029-8249-14)"/>
  </r>
  <r>
    <n v="127226"/>
    <n v="2"/>
    <s v="Let"/>
    <d v="2018-03-21T00:00:00"/>
    <s v="Brian Terrell"/>
    <d v="2020-04-14T00:00:00"/>
    <s v="Sandra Lowry"/>
    <s v="Region 2"/>
    <s v="SR"/>
    <s v="SR"/>
    <m/>
    <s v="SR"/>
    <s v="Region 2 (Various State Routes) - Joint Stabilization"/>
    <s v="Longitudinal Joint Stabilization"/>
    <s v="Resurfacing"/>
    <s v="Resurfacing"/>
    <s v="Longitudinal Joint Stabilization"/>
    <x v="3"/>
    <x v="6"/>
    <m/>
    <n v="181.14"/>
    <d v="2020-03-27T00:00:00"/>
    <s v="PRESV"/>
    <s v="N"/>
    <m/>
    <x v="4"/>
    <m/>
    <n v="0"/>
    <n v="0"/>
    <n v="460130"/>
    <n v="0"/>
    <n v="460130"/>
    <n v="0"/>
    <n v="0"/>
    <n v="460130"/>
    <n v="0"/>
    <n v="460130"/>
    <s v="State Funded (98200-4238-04)"/>
  </r>
  <r>
    <n v="130997"/>
    <n v="2"/>
    <s v="Let"/>
    <d v="2020-10-27T00:00:00"/>
    <s v="Brian Terrell"/>
    <d v="2021-04-13T00:00:00"/>
    <s v="Sandra Lowry"/>
    <s v="Region 2"/>
    <s v="SR"/>
    <s v="SR"/>
    <m/>
    <s v="SR"/>
    <s v="Various Routes in Region 2 - Longitudinal Joint Stabilization"/>
    <s v="Longitudinal Joint Stabilization"/>
    <s v="Resurfacing"/>
    <s v="Resurfacing"/>
    <s v="Longitudinal Joint Stabilization"/>
    <x v="3"/>
    <x v="6"/>
    <m/>
    <n v="80.86"/>
    <d v="2021-03-26T00:00:00"/>
    <m/>
    <s v="N"/>
    <s v="Int, NHS, Other"/>
    <x v="3"/>
    <m/>
    <n v="0"/>
    <n v="0"/>
    <n v="0"/>
    <n v="285701"/>
    <n v="285701"/>
    <n v="0"/>
    <n v="0"/>
    <n v="0"/>
    <n v="285701"/>
    <n v="285701"/>
    <s v="State Funded (98200-4275-04)"/>
  </r>
  <r>
    <n v="112095"/>
    <n v="2"/>
    <s v="Closed"/>
    <d v="2008-11-12T00:00:00"/>
    <s v="Sam Cardwell"/>
    <d v="2013-08-16T00:00:00"/>
    <s v="Wanda Pierce"/>
    <s v="Putnam"/>
    <s v="SR-111"/>
    <s v="SR"/>
    <m/>
    <s v="SR"/>
    <s v="From North of White County Line to North of South Jefferson Avenue"/>
    <m/>
    <s v="Resurfacing"/>
    <s v="Resurfacing"/>
    <s v="Micro @ 22#/SY &amp; Fog Seal Shoulders"/>
    <x v="3"/>
    <x v="6"/>
    <m/>
    <n v="2"/>
    <d v="2009-03-20T00:00:00"/>
    <m/>
    <s v="N"/>
    <s v="NHS"/>
    <x v="3"/>
    <m/>
    <n v="0"/>
    <n v="0"/>
    <n v="0"/>
    <n v="1.2"/>
    <n v="1.2"/>
    <n v="0"/>
    <n v="0"/>
    <n v="0"/>
    <n v="281079.87"/>
    <n v="281079.87"/>
    <s v="STP-NHE-111(67) (71004-8230-14)"/>
  </r>
  <r>
    <n v="129580"/>
    <n v="2"/>
    <s v="Let"/>
    <d v="2019-08-21T00:00:00"/>
    <s v="Brian Terrell"/>
    <d v="2021-02-25T00:00:00"/>
    <s v="Kyle Ruddy"/>
    <s v="Pickett"/>
    <s v="SR-111"/>
    <s v="SR"/>
    <m/>
    <s v="SR"/>
    <s v="From North of SR-295 to South of Red Hill Church Road"/>
    <s v="Micro-surfacing @ 22 lbs/sy"/>
    <s v="Resurfacing"/>
    <s v="Resurf, Safety &amp; Br Repair"/>
    <s v="Micro-surfacing @ 22 lbs/sy"/>
    <x v="3"/>
    <x v="6"/>
    <m/>
    <n v="2.92"/>
    <d v="2021-02-05T00:00:00"/>
    <s v="MICRO"/>
    <s v="Y"/>
    <s v="NHS"/>
    <x v="3"/>
    <s v="69SR0420005"/>
    <n v="0"/>
    <n v="0"/>
    <m/>
    <n v="259768"/>
    <n v="259768"/>
    <n v="0"/>
    <n v="0"/>
    <n v="16446"/>
    <n v="259768"/>
    <n v="276214"/>
    <s v="NH-111(118) (69002-4257-04, 69002-8257-14)"/>
  </r>
  <r>
    <n v="129239"/>
    <n v="2"/>
    <s v="Let"/>
    <d v="2019-06-28T00:00:00"/>
    <s v="Brian Terrell"/>
    <d v="2021-02-25T00:00:00"/>
    <s v="Kyle Ruddy"/>
    <s v="Dekalb"/>
    <s v="SR-56"/>
    <s v="SR"/>
    <m/>
    <s v="SR"/>
    <s v="From north of East Church Street to Putnam County Line"/>
    <s v="Micro-surfacing @ 22 lbs/sy"/>
    <s v="Resurfacing"/>
    <s v="Resurface &amp; Safety"/>
    <s v="Micro-surfacing @ 22 lbs/sy"/>
    <x v="3"/>
    <x v="6"/>
    <m/>
    <n v="12.08"/>
    <d v="2021-02-05T00:00:00"/>
    <s v="MICRO"/>
    <s v="N"/>
    <s v="Other"/>
    <x v="4"/>
    <m/>
    <n v="0"/>
    <n v="0"/>
    <n v="20609"/>
    <n v="809552"/>
    <n v="830161"/>
    <n v="0"/>
    <n v="0"/>
    <n v="20609"/>
    <n v="809552"/>
    <n v="830161"/>
    <s v="STP/HSIP-56(96) (21004-3262-94, 21004-8262-14)"/>
  </r>
  <r>
    <n v="129240"/>
    <n v="2"/>
    <s v="Let"/>
    <d v="2019-06-28T00:00:00"/>
    <s v="Brian Terrell"/>
    <d v="2021-02-25T00:00:00"/>
    <s v="Kyle Ruddy"/>
    <s v="Putnam"/>
    <s v="SR-56"/>
    <s v="SR"/>
    <m/>
    <s v="SR"/>
    <s v="From Dekalb County Line to I-40"/>
    <s v="Micro-surfacing @ 22 lbs/sy"/>
    <s v="Resurfacing"/>
    <s v="Resurface &amp; Safety"/>
    <s v="Micro-surfacing @ 22 lbs/sy"/>
    <x v="3"/>
    <x v="6"/>
    <m/>
    <n v="0.56000000000000005"/>
    <d v="2021-02-05T00:00:00"/>
    <s v="MICRO"/>
    <s v="N"/>
    <s v="Other"/>
    <x v="4"/>
    <m/>
    <n v="0"/>
    <n v="0"/>
    <n v="2972"/>
    <n v="45843"/>
    <n v="48815"/>
    <n v="0"/>
    <n v="0"/>
    <n v="2972"/>
    <n v="45843"/>
    <n v="48815"/>
    <s v="STP/HSIP-56(93) (71007-3225-94, 71007-8225-14)"/>
  </r>
  <r>
    <n v="129264"/>
    <n v="2"/>
    <s v="Let"/>
    <d v="2019-06-28T00:00:00"/>
    <s v="Brian Terrell"/>
    <d v="2021-02-25T00:00:00"/>
    <s v="Kyle Ruddy"/>
    <s v="Bledsoe"/>
    <s v="SR-28"/>
    <s v="SR"/>
    <m/>
    <s v="SR"/>
    <s v="From north of Harve Lewis Drive to Cumberland County Line"/>
    <s v="Micro-surfacing @ 22 lbs/sy"/>
    <s v="Resurfacing"/>
    <s v="Resurface &amp; Safety"/>
    <s v="Micro-surfacing @ 22 lbs/sy"/>
    <x v="3"/>
    <x v="6"/>
    <m/>
    <n v="7.15"/>
    <d v="2021-02-05T00:00:00"/>
    <s v="MICRO"/>
    <s v="N"/>
    <s v="NHS"/>
    <x v="3"/>
    <m/>
    <n v="0"/>
    <n v="0"/>
    <n v="19545"/>
    <n v="568733"/>
    <n v="588278"/>
    <n v="0"/>
    <n v="0"/>
    <n v="19545"/>
    <n v="568733"/>
    <n v="588278"/>
    <s v="HSIP-28(79) (04001-3242-94, 04001-4241-04)"/>
  </r>
  <r>
    <n v="129578"/>
    <n v="2"/>
    <s v="Let"/>
    <d v="2019-08-21T00:00:00"/>
    <s v="Brian Terrell"/>
    <d v="2021-02-25T00:00:00"/>
    <s v="Kyle Ruddy"/>
    <s v="Pickett"/>
    <s v="SR-325"/>
    <s v="SR"/>
    <m/>
    <s v="SR"/>
    <s v="From Star Point Road to SR-111"/>
    <s v="Micro-surfacing @ 22 lbs/sy"/>
    <s v="Resurfacing"/>
    <s v="Resurface &amp; Safety"/>
    <s v="Micro-surfacing @ 22 lbs/sy"/>
    <x v="3"/>
    <x v="6"/>
    <m/>
    <n v="4.17"/>
    <d v="2021-02-05T00:00:00"/>
    <s v="MICRO"/>
    <s v="N"/>
    <s v="Other"/>
    <x v="4"/>
    <m/>
    <n v="0"/>
    <n v="0"/>
    <n v="0"/>
    <n v="282643"/>
    <n v="282643"/>
    <n v="0"/>
    <n v="0"/>
    <n v="0"/>
    <n v="282643"/>
    <n v="282643"/>
    <s v="STP-325(11) (69013-8208-14)"/>
  </r>
  <r>
    <n v="129579"/>
    <n v="2"/>
    <s v="Let"/>
    <d v="2019-08-21T00:00:00"/>
    <s v="Brian Terrell"/>
    <d v="2021-02-25T00:00:00"/>
    <s v="Kyle Ruddy"/>
    <s v="Pickett"/>
    <s v="SR-111"/>
    <s v="SR"/>
    <m/>
    <s v="SR"/>
    <s v="From North of Jim Beaty Road to Pendergrass Road"/>
    <s v="Micro-surfacing @ 22 lbs/sy"/>
    <s v="Resurfacing"/>
    <s v="Resurface &amp; Safety"/>
    <s v="Micro-surfacing @ 22 lbs/sy"/>
    <x v="3"/>
    <x v="6"/>
    <m/>
    <n v="3.11"/>
    <d v="2021-02-05T00:00:00"/>
    <s v="MICRO"/>
    <s v="Y"/>
    <s v="NHS"/>
    <x v="3"/>
    <m/>
    <n v="0"/>
    <n v="0"/>
    <n v="0"/>
    <n v="318476"/>
    <n v="318476"/>
    <n v="0"/>
    <n v="0"/>
    <n v="0"/>
    <n v="318476"/>
    <n v="318476"/>
    <s v="NH-111(117) (69002-8256-14)"/>
  </r>
  <r>
    <n v="129582"/>
    <n v="2"/>
    <s v="Construction Complete"/>
    <d v="2019-08-21T00:00:00"/>
    <s v="Brian Terrell"/>
    <d v="2021-06-16T00:00:00"/>
    <s v=""/>
    <s v="Clay"/>
    <s v="SR-53"/>
    <s v="SR"/>
    <m/>
    <s v="SR"/>
    <s v="From near Obey River to Kentucky State Line"/>
    <s v="Micro-surfacing @ 22 lbs/sy"/>
    <s v="Resurfacing"/>
    <s v="Resurface &amp; Safety"/>
    <s v="Micro-surfacing @ 22 lbs/sy"/>
    <x v="3"/>
    <x v="6"/>
    <m/>
    <n v="7.59"/>
    <d v="2021-02-05T00:00:00"/>
    <s v="MICRO"/>
    <s v="N"/>
    <s v="Other"/>
    <x v="4"/>
    <m/>
    <n v="0"/>
    <n v="0"/>
    <n v="0"/>
    <n v="549039"/>
    <n v="549039"/>
    <n v="0"/>
    <n v="0"/>
    <n v="0"/>
    <n v="549039"/>
    <n v="549039"/>
    <s v="STP-53(58) (14006-8233-14)"/>
  </r>
  <r>
    <n v="129583"/>
    <n v="2"/>
    <s v="Construction Complete"/>
    <d v="2019-08-21T00:00:00"/>
    <s v="Brian Terrell"/>
    <d v="2021-06-16T00:00:00"/>
    <s v=""/>
    <s v="Clay"/>
    <s v="SR-52"/>
    <s v="SR"/>
    <m/>
    <s v="SR"/>
    <s v="From SR-53 to west of Poor House Road"/>
    <s v="Micro-surfacing @ 22 lbs/sy"/>
    <s v="Resurfacing"/>
    <s v="Resurface &amp; Safety"/>
    <s v="Micro-surfacing @ 22 lbs/sy"/>
    <x v="3"/>
    <x v="6"/>
    <m/>
    <n v="3.02"/>
    <d v="2021-02-05T00:00:00"/>
    <s v="MICRO"/>
    <s v="Y"/>
    <s v="NHS"/>
    <x v="3"/>
    <m/>
    <n v="0"/>
    <n v="0"/>
    <n v="0"/>
    <n v="369595"/>
    <n v="369595"/>
    <n v="0"/>
    <n v="0"/>
    <n v="0"/>
    <n v="369595"/>
    <n v="369595"/>
    <s v="NH-52(91) (14002-8257-14)"/>
  </r>
  <r>
    <n v="129598"/>
    <n v="2"/>
    <s v="Let"/>
    <d v="2019-08-21T00:00:00"/>
    <s v="Brian Terrell"/>
    <d v="2021-04-13T00:00:00"/>
    <s v="Kyle Ruddy"/>
    <s v="White"/>
    <s v="SR-111"/>
    <s v="SR"/>
    <m/>
    <s v="SR"/>
    <s v="From south of Overpass Road to Putnam County Line"/>
    <s v="Micro-surfacing @ 22 lbs/sy"/>
    <s v="Resurfacing"/>
    <s v="Resurface &amp; Safety"/>
    <s v="Micro-surfacing @ 22 lbs/sy"/>
    <x v="3"/>
    <x v="6"/>
    <m/>
    <n v="5.2"/>
    <d v="2021-03-26T00:00:00"/>
    <s v="MICRO"/>
    <s v="Y"/>
    <s v="NHS"/>
    <x v="3"/>
    <s v="93SR1110013, 93SR1110014, 93SR1110017, 93SR1110018"/>
    <n v="0"/>
    <n v="0"/>
    <m/>
    <n v="730054"/>
    <n v="730054"/>
    <n v="0"/>
    <n v="0"/>
    <n v="186104"/>
    <n v="730054"/>
    <n v="916158"/>
    <s v="NH-111(119) (93003-4236-04, 93003-8236-14)"/>
  </r>
  <r>
    <n v="129599"/>
    <n v="2"/>
    <s v="Let"/>
    <d v="2019-08-21T00:00:00"/>
    <s v="Brian Terrell"/>
    <d v="2021-04-13T00:00:00"/>
    <s v="Kyle Ruddy"/>
    <s v="Putnam"/>
    <s v="SR-111"/>
    <s v="SR"/>
    <m/>
    <s v="SR"/>
    <s v="From White County Line to North of SR-136"/>
    <s v="Micro-surfacing @ 22 lbs/sy"/>
    <s v="Resurfacing"/>
    <s v="Resurface &amp; Safety"/>
    <s v="Micro-surfacing @ 22 lbs/sy"/>
    <x v="3"/>
    <x v="6"/>
    <m/>
    <n v="2.0299999999999998"/>
    <d v="2021-03-26T00:00:00"/>
    <s v="MICRO"/>
    <s v="Y"/>
    <s v="NHS"/>
    <x v="3"/>
    <m/>
    <n v="0"/>
    <n v="0"/>
    <n v="0"/>
    <n v="350067"/>
    <n v="350067"/>
    <n v="0"/>
    <n v="0"/>
    <n v="0"/>
    <n v="350067"/>
    <n v="350067"/>
    <s v="NH-111(120) (71004-8232-14)"/>
  </r>
  <r>
    <n v="129626"/>
    <n v="2"/>
    <s v="Let"/>
    <d v="2019-08-21T00:00:00"/>
    <s v="Brian Terrell"/>
    <d v="2021-06-02T00:00:00"/>
    <s v="Kyle Ruddy"/>
    <s v="Hamilton"/>
    <s v="SR-58"/>
    <s v="SR"/>
    <m/>
    <s v="SR"/>
    <s v="From north of Sims Road to south of SR-60"/>
    <s v="Micro-surfacing @ 22 lbs/sy"/>
    <s v="Resurfacing"/>
    <s v="Resurface &amp; Safety"/>
    <s v="Micro-surfacing @ 22 lbs/sy"/>
    <x v="3"/>
    <x v="6"/>
    <m/>
    <n v="8.56"/>
    <d v="2021-05-07T00:00:00"/>
    <s v="MICRO"/>
    <s v="N"/>
    <s v="Other"/>
    <x v="4"/>
    <m/>
    <n v="0"/>
    <n v="0"/>
    <n v="15225"/>
    <n v="615046"/>
    <n v="630271"/>
    <n v="0"/>
    <n v="0"/>
    <n v="15225"/>
    <n v="615046"/>
    <n v="630271"/>
    <s v="HSIP-58(58) (33044-3253-94, 33044-4253-04)"/>
  </r>
  <r>
    <n v="129584"/>
    <n v="2"/>
    <s v="Let"/>
    <d v="2019-08-21T00:00:00"/>
    <s v="Brian Terrell"/>
    <d v="2021-04-13T00:00:00"/>
    <s v="Kyle Ruddy"/>
    <s v="Dekalb"/>
    <s v="SR-288"/>
    <s v="SR"/>
    <m/>
    <s v="SR"/>
    <s v="From Warren County Line to SR-56"/>
    <s v="Micro-surfacing @ 22 lbs/sy"/>
    <s v="Resurfacing"/>
    <s v="Resurfacing"/>
    <s v="Micro-surfacing @ 22 lbs/sy"/>
    <x v="3"/>
    <x v="6"/>
    <m/>
    <n v="8.33"/>
    <d v="2021-03-26T00:00:00"/>
    <s v="MICRO"/>
    <s v="N"/>
    <s v="Other"/>
    <x v="4"/>
    <m/>
    <n v="0"/>
    <n v="0"/>
    <n v="0"/>
    <n v="519626"/>
    <n v="519626"/>
    <n v="0"/>
    <n v="0"/>
    <n v="0"/>
    <n v="448012"/>
    <n v="448012"/>
    <s v="STP-288(10) (21016-8216-14)"/>
  </r>
  <r>
    <n v="130472"/>
    <n v="2"/>
    <s v="Let"/>
    <d v="2020-06-03T00:00:00"/>
    <s v="Brian Terrell"/>
    <d v="2021-04-13T00:00:00"/>
    <s v="Kyle Ruddy"/>
    <s v="Warren"/>
    <s v="SR-1"/>
    <s v="SR"/>
    <m/>
    <s v="SR"/>
    <s v="From Cannon County Line to Robinson Road"/>
    <s v="Micro-surfacing @ 32 lbs/sy"/>
    <s v="Resurfacing"/>
    <s v="Resurf, Safety &amp; Br Repair"/>
    <s v="Micro-surfacing @ 32 lbs/sy"/>
    <x v="3"/>
    <x v="6"/>
    <m/>
    <n v="9.35"/>
    <d v="2021-03-26T00:00:00"/>
    <s v="MICRO"/>
    <s v="N"/>
    <s v="NHS"/>
    <x v="3"/>
    <s v="89SR0010023, 89SR0010024, 89SR0010029, 89SR0010030, 89SR0010031, 89SR0010032"/>
    <n v="0"/>
    <n v="0"/>
    <m/>
    <n v="1688034"/>
    <n v="1688034"/>
    <n v="0"/>
    <n v="0"/>
    <n v="680959"/>
    <n v="1487362"/>
    <n v="2168321"/>
    <s v="STP/HSIP-1(429) (89001-3235-94, 89001-4236-04, 89001-8235-14)"/>
  </r>
  <r>
    <n v="127213"/>
    <n v="2"/>
    <s v="Let"/>
    <d v="2018-03-21T00:00:00"/>
    <s v="Brian Terrell"/>
    <d v="2020-09-08T00:00:00"/>
    <s v="Kyle Ruddy"/>
    <s v="Van Buren"/>
    <s v="SR-111"/>
    <s v="SR"/>
    <m/>
    <s v="SR"/>
    <s v="From Sequatchie County Line to north of Feed Store Street"/>
    <s v="Micro-surfacing @ 32 lbs/sy"/>
    <s v="Resurfacing"/>
    <s v="Resurface &amp; Safety"/>
    <s v="Micro-surfacing @ 32 lbs/sy"/>
    <x v="3"/>
    <x v="6"/>
    <m/>
    <n v="12.51"/>
    <d v="2020-08-14T00:00:00"/>
    <s v="MICRO"/>
    <s v="Y"/>
    <s v="NHS"/>
    <x v="3"/>
    <m/>
    <n v="0"/>
    <n v="0"/>
    <n v="0"/>
    <n v="1883258"/>
    <n v="1883258"/>
    <n v="0"/>
    <n v="0"/>
    <n v="0"/>
    <n v="1883258"/>
    <n v="1883258"/>
    <s v="NH-111(115) (88027-8248-14)"/>
  </r>
  <r>
    <n v="129248"/>
    <n v="2"/>
    <s v="Construction Complete"/>
    <d v="2019-06-28T00:00:00"/>
    <s v="Brian Terrell"/>
    <d v="2020-09-10T00:00:00"/>
    <s v="Kyle Ruddy"/>
    <s v="Fentress"/>
    <s v="SR-28"/>
    <s v="SR"/>
    <m/>
    <s v="SR"/>
    <s v="From South of Airport Road to near ramp from Old US 127 S."/>
    <s v="Micro-surfacing @ 32 lbs/sy"/>
    <s v="Resurfacing"/>
    <s v="Resurface &amp; Safety"/>
    <s v="Micro-surfacing @ 32 lbs/sy"/>
    <x v="3"/>
    <x v="6"/>
    <m/>
    <n v="3.55"/>
    <d v="2020-02-07T00:00:00"/>
    <s v="MICRO"/>
    <s v="Y"/>
    <s v="NHS"/>
    <x v="3"/>
    <m/>
    <n v="0"/>
    <n v="0"/>
    <n v="0"/>
    <n v="-15864"/>
    <n v="-15864"/>
    <n v="0"/>
    <n v="0"/>
    <n v="0"/>
    <n v="678825"/>
    <n v="678825"/>
    <s v="NH-28(75) (25043-8217-14)"/>
  </r>
  <r>
    <n v="130471"/>
    <n v="2"/>
    <s v="Let"/>
    <d v="2020-06-03T00:00:00"/>
    <s v="Brian Terrell"/>
    <d v="2021-04-13T00:00:00"/>
    <s v="Kyle Ruddy"/>
    <s v="Cannon"/>
    <s v="SR-1"/>
    <s v="SR"/>
    <m/>
    <s v="SR"/>
    <s v="From east of Lincoln Lane to Warren County Line"/>
    <s v="Micro-surfacing @ 32 lbs/sy"/>
    <s v="Resurfacing"/>
    <s v="Resurface &amp; Safety"/>
    <s v="Micro-surfacing @ 32 lbs/sy"/>
    <x v="3"/>
    <x v="6"/>
    <m/>
    <n v="3.82"/>
    <d v="2021-03-26T00:00:00"/>
    <s v="MICRO"/>
    <s v="N"/>
    <s v="NHS"/>
    <x v="3"/>
    <m/>
    <n v="0"/>
    <n v="0"/>
    <n v="14444"/>
    <n v="633538"/>
    <n v="647982"/>
    <n v="0"/>
    <n v="0"/>
    <n v="16349"/>
    <n v="573352"/>
    <n v="589701"/>
    <s v="STP/HSIP-1(428) (08001-3255-94, 08001-8255-14)"/>
  </r>
  <r>
    <n v="129596"/>
    <n v="2"/>
    <s v="Let"/>
    <d v="2019-08-21T00:00:00"/>
    <s v="Brian Terrell"/>
    <d v="2021-04-13T00:00:00"/>
    <s v="Kyle Ruddy"/>
    <s v="Putnam"/>
    <s v="SR-135"/>
    <s v="SR"/>
    <m/>
    <s v="SR"/>
    <s v="From White County Line to West of Grider Road"/>
    <s v="Micro-surfacing @ 32 lbs/sy OR 411TL Overlay @ 85 lb/sy"/>
    <s v="Resurfacing"/>
    <s v="Resurf, Safety &amp; Br Repair"/>
    <s v="Micro-surfacing @ 32 lbs/sy OR 411TL Overlay @ 85 lb/sy"/>
    <x v="3"/>
    <x v="6"/>
    <m/>
    <n v="7.38"/>
    <d v="2021-03-26T00:00:00"/>
    <s v="MICRO/THIN"/>
    <s v="N"/>
    <s v="Other"/>
    <x v="4"/>
    <s v="71F00130007"/>
    <n v="0"/>
    <n v="0"/>
    <m/>
    <n v="674644"/>
    <n v="674644"/>
    <n v="0"/>
    <n v="0"/>
    <n v="242589"/>
    <n v="674644"/>
    <n v="917233"/>
    <s v="STP/HSIP-135(31) (71064-3216-94, 71064-4216-04, 71064-8216-14)"/>
  </r>
  <r>
    <n v="127208"/>
    <n v="2"/>
    <s v="Closed"/>
    <d v="2018-03-21T00:00:00"/>
    <s v="Brian Terrell"/>
    <d v="2019-08-05T00:00:00"/>
    <s v="Teresa Hylton"/>
    <s v="White"/>
    <s v="SR-26"/>
    <s v="SR"/>
    <m/>
    <s v="SR"/>
    <s v="From the DeKalb County Line to East of Creekside Place"/>
    <s v="Micro-surfacing @ 32 lbs/sy OR 411TL Overlay @ 85 lb/sy"/>
    <s v="Resurfacing"/>
    <s v="Resurface &amp; Safety"/>
    <s v="Micro-surfacing @ 32 lbs/sy OR 411TL Overlay @ 85 lb/sy"/>
    <x v="3"/>
    <x v="6"/>
    <m/>
    <n v="9.82"/>
    <d v="2019-02-08T00:00:00"/>
    <s v="MICRO"/>
    <s v="N"/>
    <s v="Other"/>
    <x v="4"/>
    <m/>
    <n v="0"/>
    <n v="0"/>
    <n v="-3838.93"/>
    <n v="151848.53"/>
    <n v="148009.60000000001"/>
    <n v="0"/>
    <n v="0"/>
    <n v="18215.07"/>
    <n v="886394.53"/>
    <n v="904609.6"/>
    <s v="HSIP-26(73) (93002-3217-94, 93002-4217-04)"/>
  </r>
  <r>
    <n v="127894"/>
    <n v="2"/>
    <s v="Closed"/>
    <d v="2018-07-17T00:00:00"/>
    <s v="Brian Terrell"/>
    <d v="2020-05-07T00:00:00"/>
    <s v="Teresa Hylton"/>
    <s v="Dekalb"/>
    <s v="SR-26"/>
    <s v="SR"/>
    <m/>
    <s v="SR"/>
    <s v="From West of Brent Taylor Road to the White County Line"/>
    <s v="Micro-surfacing @ 32 lbs/sy OR 411TL Overlay @ 85 lb/sy"/>
    <s v="Resurfacing"/>
    <s v="Resurface &amp; Safety"/>
    <s v="Micro-surfacing @ 32 lbs/sy OR 411TL Overlay @ 85 lb/sy"/>
    <x v="3"/>
    <x v="6"/>
    <m/>
    <n v="8.01"/>
    <d v="2019-02-08T00:00:00"/>
    <s v="MICRO"/>
    <s v="N"/>
    <s v="Other"/>
    <x v="4"/>
    <m/>
    <n v="0"/>
    <n v="0"/>
    <n v="-4918.3500000000004"/>
    <n v="63629.34"/>
    <n v="58710.99"/>
    <n v="0"/>
    <n v="0"/>
    <n v="13031.65"/>
    <n v="596005.34"/>
    <n v="609036.99"/>
    <s v="HSIP-26(72) (21001-3278-94, 21001-4278-04)"/>
  </r>
  <r>
    <n v="129595"/>
    <n v="2"/>
    <s v="Let"/>
    <d v="2019-08-21T00:00:00"/>
    <s v="Brian Terrell"/>
    <d v="2021-04-13T00:00:00"/>
    <s v="Kyle Ruddy"/>
    <s v="White"/>
    <s v="SR-135"/>
    <s v="SR"/>
    <m/>
    <s v="SR"/>
    <s v="From SR-136 to Putnam County Line"/>
    <s v="Micro-surfacing @ 32 lbs/sy OR 411TL Overlay @ 85 lb/sy"/>
    <s v="Resurfacing"/>
    <s v="Resurface &amp; Safety"/>
    <s v="Micro-surfacing @ 32 lbs/sy OR 411TL Overlay @ 85 lb/sy"/>
    <x v="3"/>
    <x v="6"/>
    <m/>
    <n v="3.32"/>
    <d v="2021-03-26T00:00:00"/>
    <s v="MICRO/THIN"/>
    <s v="N"/>
    <s v="Other"/>
    <x v="4"/>
    <m/>
    <n v="0"/>
    <n v="0"/>
    <n v="10793"/>
    <n v="258313"/>
    <n v="269106"/>
    <n v="0"/>
    <n v="0"/>
    <n v="10793"/>
    <n v="258313"/>
    <n v="269106"/>
    <s v="STP/HSIP-135(30) (93016-3209-94, 93016-8209-14)"/>
  </r>
  <r>
    <n v="129597"/>
    <n v="2"/>
    <s v="Let"/>
    <d v="2019-08-21T00:00:00"/>
    <s v="Brian Terrell"/>
    <d v="2021-04-13T00:00:00"/>
    <s v="Kyle Ruddy"/>
    <s v="White"/>
    <s v="SR-136"/>
    <s v="SR"/>
    <m/>
    <s v="SR"/>
    <s v="From near SR-135 to SR-111"/>
    <s v="Micro-surfacing @ 32 lbs/sy OR 411TL Overlay @ 85 lb/sy"/>
    <s v="Resurfacing"/>
    <s v="Resurface &amp; Safety"/>
    <s v="Micro-surfacing @ 32 lbs/sy OR 411TL Overlay @ 85 lb/sy"/>
    <x v="3"/>
    <x v="6"/>
    <m/>
    <n v="4.1399999999999997"/>
    <d v="2021-03-26T00:00:00"/>
    <s v="MICRO/THIN"/>
    <s v="N"/>
    <s v="Other"/>
    <x v="4"/>
    <m/>
    <n v="0"/>
    <n v="0"/>
    <n v="17861"/>
    <n v="348050"/>
    <n v="365911"/>
    <n v="0"/>
    <n v="0"/>
    <n v="17861"/>
    <n v="348050"/>
    <n v="365911"/>
    <s v="STP/HSIP-136(26) (93007-3206-94, 93007-8206-14)"/>
  </r>
  <r>
    <n v="127171"/>
    <n v="2"/>
    <s v="Closed"/>
    <d v="2018-03-20T00:00:00"/>
    <s v="Brian Terrell"/>
    <d v="2019-09-23T00:00:00"/>
    <s v="Teresa Hylton"/>
    <s v="Jackson"/>
    <s v="SR-53"/>
    <s v="SR"/>
    <m/>
    <s v="SR"/>
    <s v="From Smith County Line to North of New Salem Road"/>
    <s v="Micro-surfacing @ 32 lbs/sy OR 411TL Overlay @ 85 lb/sy"/>
    <s v="Resurfacing"/>
    <s v="Resurfacing"/>
    <s v="Micro-surfacing @ 32 lbs/sy OR 411TL Overlay @ 85 lb/sy"/>
    <x v="3"/>
    <x v="6"/>
    <m/>
    <n v="9.02"/>
    <d v="2019-02-08T00:00:00"/>
    <s v="PRESV"/>
    <s v="N"/>
    <s v="Other"/>
    <x v="4"/>
    <m/>
    <n v="0"/>
    <n v="0"/>
    <n v="0"/>
    <n v="39113.839999999997"/>
    <n v="39113.839999999997"/>
    <n v="0"/>
    <n v="0"/>
    <n v="0"/>
    <n v="718021.84"/>
    <n v="718021.84"/>
    <s v="STP-53(54) (44001-8235-14)"/>
  </r>
  <r>
    <n v="112118"/>
    <n v="3"/>
    <s v="Closed"/>
    <d v="2008-11-13T00:00:00"/>
    <s v="Sam Cardwell"/>
    <d v="2012-12-18T00:00:00"/>
    <s v="Daniel Rose"/>
    <s v="Cheatham"/>
    <s v="SR-251"/>
    <s v="SR"/>
    <m/>
    <s v="SR"/>
    <s v="SR-249 to Davidson County Line"/>
    <m/>
    <s v="Resurfacing"/>
    <s v="Resurfacing"/>
    <s v="Mill &amp; 411 D"/>
    <x v="3"/>
    <x v="6"/>
    <m/>
    <n v="4.01"/>
    <d v="2009-05-08T00:00:00"/>
    <m/>
    <s v="N"/>
    <s v="Other"/>
    <x v="4"/>
    <m/>
    <n v="0"/>
    <n v="0"/>
    <n v="0"/>
    <n v="2944.6"/>
    <n v="2944.6"/>
    <n v="0"/>
    <n v="0"/>
    <n v="0"/>
    <n v="546017.75"/>
    <n v="546017.75"/>
    <s v="ARRA-STP-251(12) (11014-8217-14)"/>
  </r>
  <r>
    <n v="122532"/>
    <n v="3"/>
    <s v="Let"/>
    <d v="2015-08-26T00:00:00"/>
    <s v="Brian Terrell"/>
    <d v="2021-06-02T00:00:00"/>
    <s v=""/>
    <s v="Maury"/>
    <s v="SR-7"/>
    <s v="SR"/>
    <m/>
    <s v="SR"/>
    <s v="From Bridge over Knob Creek to the Bridge over Snow Creek"/>
    <s v="Mill &amp; 411D"/>
    <s v="Resurfacing"/>
    <s v="Resurf, Safety &amp; Br Repair"/>
    <s v="Mill &amp; 411D"/>
    <x v="3"/>
    <x v="6"/>
    <m/>
    <n v="3.94"/>
    <d v="2021-05-07T00:00:00"/>
    <s v="CONV"/>
    <s v="N"/>
    <s v="Other"/>
    <x v="4"/>
    <s v="60SR0070037"/>
    <n v="0"/>
    <n v="0"/>
    <m/>
    <n v="0"/>
    <n v="0"/>
    <n v="0"/>
    <n v="0"/>
    <n v="5000"/>
    <n v="0"/>
    <n v="5000"/>
    <s v="State Funded (60004-4282-04)"/>
  </r>
  <r>
    <n v="127107"/>
    <n v="1"/>
    <s v="Closed"/>
    <d v="2018-03-13T00:00:00"/>
    <s v="Brian Terrell"/>
    <d v="2019-10-09T00:00:00"/>
    <s v="Teresa Hylton"/>
    <s v="Sullivan"/>
    <s v="SR-93"/>
    <s v="SR"/>
    <m/>
    <s v="SR"/>
    <s v="From near SR-347 to near Gaylemont Drive"/>
    <s v="Mill &amp; 411D"/>
    <s v="Resurfacing"/>
    <s v="Resurf, Safety &amp; Br Repair"/>
    <s v="Mill &amp; 411D"/>
    <x v="3"/>
    <x v="6"/>
    <m/>
    <n v="1.91"/>
    <d v="2019-02-08T00:00:00"/>
    <s v="CONV"/>
    <s v="Y"/>
    <s v="NHS"/>
    <x v="3"/>
    <s v="82SR0930039, 82SR0930041"/>
    <n v="0"/>
    <n v="0"/>
    <m/>
    <n v="29259.41"/>
    <n v="29259.41"/>
    <n v="0"/>
    <n v="0"/>
    <n v="358296.94"/>
    <n v="794489.41"/>
    <n v="1152786.3500000001"/>
    <s v="NH/HSIP-93(22) (82010-3241-94, 82010-4241-04, 82010-8241-14)"/>
  </r>
  <r>
    <n v="127381"/>
    <n v="4"/>
    <s v="Active"/>
    <d v="2018-04-03T00:00:00"/>
    <s v="Brian Terrell"/>
    <d v="2021-02-01T00:00:00"/>
    <s v="Brian Terrell"/>
    <s v="Hardeman"/>
    <s v="SR-125"/>
    <s v="SR"/>
    <m/>
    <s v="SR"/>
    <s v="From SR-57 to South of Robert Crowley Loop"/>
    <s v="Mill &amp; 411D"/>
    <s v="Resurfacing"/>
    <s v="Resurf, Safety &amp; Br Repair"/>
    <s v="Mill &amp; 411D"/>
    <x v="3"/>
    <x v="6"/>
    <m/>
    <n v="5.81"/>
    <m/>
    <s v="REC"/>
    <s v="N"/>
    <s v="Other"/>
    <x v="4"/>
    <s v="35SR1250009, 35SR1250011, 35SR1250013, 35SR1250015"/>
    <n v="0"/>
    <n v="0"/>
    <m/>
    <n v="0"/>
    <n v="0"/>
    <n v="0"/>
    <n v="0"/>
    <n v="5000"/>
    <n v="0"/>
    <n v="5000"/>
    <s v="HSIP-125(20) (35009-3247-94, 35009-4247-04, 35009-4248-04)"/>
  </r>
  <r>
    <n v="127384"/>
    <n v="4"/>
    <s v="Active"/>
    <d v="2018-04-03T00:00:00"/>
    <s v="Brian Terrell"/>
    <d v="2021-05-20T00:00:00"/>
    <s v="Jeremy Beeman"/>
    <s v="Weakley"/>
    <s v="SR-43"/>
    <s v="SR"/>
    <m/>
    <s v="SR"/>
    <s v="From near SR-43 (US-45E)/SR-216 to SR-22 (US-45E)"/>
    <s v="Mill &amp; 411D"/>
    <s v="Resurfacing"/>
    <s v="Resurf, Safety &amp; Br Repair"/>
    <s v="Mill &amp; 411D"/>
    <x v="3"/>
    <x v="6"/>
    <m/>
    <n v="2.92"/>
    <d v="2021-08-20T00:00:00"/>
    <s v="CONV"/>
    <s v="Y"/>
    <s v="NHS"/>
    <x v="3"/>
    <s v="92SR2160005, 92SR2160007, 92SR2160008, 92SR2160011, 92SR2160012, 92SR2160047, 92SR3720001"/>
    <n v="0"/>
    <n v="0"/>
    <m/>
    <n v="0"/>
    <n v="0"/>
    <n v="0"/>
    <n v="0"/>
    <n v="5000"/>
    <n v="0"/>
    <n v="5000"/>
    <s v="NH/HSIP-43(48) (92139-3207-94, 92139-4208-04, 92139-8207-14)"/>
  </r>
  <r>
    <n v="127385"/>
    <n v="4"/>
    <s v="Let"/>
    <d v="2018-04-03T00:00:00"/>
    <s v="Brian Terrell"/>
    <d v="2021-04-13T00:00:00"/>
    <s v=""/>
    <s v="Crockett"/>
    <s v="SR-188"/>
    <s v="SR"/>
    <m/>
    <s v="SR"/>
    <s v="From SR-54 to Colvett Road"/>
    <s v="Mill &amp; 411D"/>
    <s v="Resurfacing"/>
    <s v="Resurf, Safety &amp; Br Repair"/>
    <s v="Mill &amp; 411D"/>
    <x v="3"/>
    <x v="6"/>
    <m/>
    <n v="4.7300000000000004"/>
    <d v="2021-03-26T00:00:00"/>
    <s v="PRESV"/>
    <s v="N"/>
    <s v="Other"/>
    <x v="4"/>
    <s v="17SR0200025"/>
    <n v="0"/>
    <n v="0"/>
    <m/>
    <n v="1197271"/>
    <n v="1197271"/>
    <n v="0"/>
    <n v="0"/>
    <n v="181604"/>
    <n v="1197271"/>
    <n v="1378875"/>
    <s v="HSIP-188(11) (17009-3202-94, 17009-4202-04, 17009-4204-04)"/>
  </r>
  <r>
    <n v="127523"/>
    <n v="2"/>
    <s v="Closed"/>
    <d v="2018-05-21T00:00:00"/>
    <s v="Brian Terrell"/>
    <d v="2019-10-21T00:00:00"/>
    <s v="Teresa Hylton"/>
    <s v="Putnam"/>
    <s v="I-40"/>
    <s v="I"/>
    <m/>
    <s v="IM"/>
    <s v="(Westbound Only), From Falling Water River to Ramp from SR-24"/>
    <s v="Mill &amp; 411D"/>
    <s v="Resurfacing"/>
    <s v="Resurf, Safety &amp; Br Repair"/>
    <s v="Mill &amp; 411D"/>
    <x v="3"/>
    <x v="6"/>
    <m/>
    <n v="9.3699999999999992"/>
    <d v="2018-12-07T00:00:00"/>
    <s v="CONV"/>
    <s v="N"/>
    <s v="Int"/>
    <x v="1"/>
    <s v="71I00400042"/>
    <n v="0"/>
    <n v="0"/>
    <m/>
    <n v="124359.41"/>
    <n v="124359.41"/>
    <n v="0"/>
    <n v="0"/>
    <n v="84090.41"/>
    <n v="2770726.41"/>
    <n v="2854816.82"/>
    <s v="NH-I-40-6(171) (71100-4127-04, 71100-8127-44)"/>
  </r>
  <r>
    <n v="129079"/>
    <n v="4"/>
    <s v="Active"/>
    <d v="2019-06-17T00:00:00"/>
    <s v="Brian Terrell"/>
    <d v="2020-10-05T00:00:00"/>
    <s v="Brian Terrell"/>
    <s v="Dyer"/>
    <s v="I-155"/>
    <s v="I"/>
    <m/>
    <s v="IM"/>
    <s v="From Mississippi River Bridge (MM 0.76) to near Rest Area"/>
    <s v="Mill &amp; 411D"/>
    <s v="Resurfacing"/>
    <s v="Resurf, Safety &amp; Br Repair"/>
    <s v="Mill &amp; 411D"/>
    <x v="3"/>
    <x v="6"/>
    <m/>
    <n v="8.64"/>
    <d v="2021-12-10T00:00:00"/>
    <m/>
    <s v="Y"/>
    <s v="Int"/>
    <x v="1"/>
    <s v="23I01550005, 23I01550006, 23I01550007, 23I01550008, 23I01550009, 23I01550010"/>
    <n v="0"/>
    <n v="0"/>
    <m/>
    <n v="0"/>
    <n v="0"/>
    <n v="0"/>
    <n v="0"/>
    <n v="5000"/>
    <n v="0"/>
    <n v="5000"/>
    <s v="NH-I-55-1(136) (23001-4178-04, 23001-8176-44)"/>
  </r>
  <r>
    <n v="129305"/>
    <n v="4"/>
    <s v="Active"/>
    <d v="2019-07-08T00:00:00"/>
    <s v="Brian Terrell"/>
    <d v="2021-01-21T00:00:00"/>
    <s v="Brian Terrell"/>
    <s v="Tipton"/>
    <s v="SR-384"/>
    <s v="SR"/>
    <m/>
    <s v="SR"/>
    <s v="From SR-59 to SR-3"/>
    <s v="Mill &amp; 411D"/>
    <s v="Resurfacing"/>
    <s v="Resurf, Safety &amp; Br Repair"/>
    <s v="Mill &amp; 411D"/>
    <x v="3"/>
    <x v="6"/>
    <m/>
    <n v="3.48"/>
    <m/>
    <s v="CONV"/>
    <s v="N"/>
    <s v="Other"/>
    <x v="4"/>
    <s v="84SR0590015, 84SR0590017, 84SR3840003"/>
    <n v="0"/>
    <n v="0"/>
    <m/>
    <n v="0"/>
    <n v="0"/>
    <n v="0"/>
    <n v="0"/>
    <n v="5000"/>
    <n v="0"/>
    <n v="5000"/>
    <s v="STP/HSIP-384(15) (84384-3219-94, 84384-4219-04, 84384-8219-14)"/>
  </r>
  <r>
    <n v="129307"/>
    <n v="4"/>
    <s v="Active"/>
    <d v="2019-07-08T00:00:00"/>
    <s v="Brian Terrell"/>
    <d v="2021-04-16T00:00:00"/>
    <s v="Brian Terrell"/>
    <s v="Henry"/>
    <s v="SR-54"/>
    <s v="SR"/>
    <m/>
    <s v="SR"/>
    <s v="From near SR-218 to Rison Street"/>
    <s v="Mill &amp; 411D"/>
    <s v="Resurfacing"/>
    <s v="Resurf, Safety &amp; Br Repair"/>
    <s v="Mill &amp; 411D"/>
    <x v="3"/>
    <x v="6"/>
    <m/>
    <n v="2.62"/>
    <d v="2022-02-11T00:00:00"/>
    <s v="CONV"/>
    <s v="Y"/>
    <s v="NHS"/>
    <x v="3"/>
    <s v="40SR0540017"/>
    <n v="0"/>
    <n v="0"/>
    <m/>
    <n v="0"/>
    <n v="0"/>
    <n v="0"/>
    <n v="0"/>
    <n v="5000"/>
    <n v="0"/>
    <n v="5000"/>
    <s v="NH/HSIP-54(50) (40003-3226-94, 40003-4226-04, 40003-8226-14)"/>
  </r>
  <r>
    <n v="129519"/>
    <n v="3"/>
    <s v="Active"/>
    <d v="2019-08-08T00:00:00"/>
    <s v="Brian Terrell"/>
    <d v="2021-06-07T00:00:00"/>
    <s v="Brian Terrell"/>
    <s v="Marshall"/>
    <s v="SR-99"/>
    <s v="SR"/>
    <m/>
    <s v="SR"/>
    <s v="From Maury County Line to SR-11"/>
    <s v="Mill &amp; 411D"/>
    <s v="Resurfacing"/>
    <s v="Resurf, Safety &amp; Br Repair"/>
    <s v="Mill &amp; 411D"/>
    <x v="3"/>
    <x v="6"/>
    <m/>
    <n v="7.45"/>
    <m/>
    <s v="CONV"/>
    <s v="N"/>
    <s v="Other"/>
    <x v="4"/>
    <s v="59SR0990001"/>
    <n v="0"/>
    <n v="0"/>
    <m/>
    <n v="0"/>
    <n v="0"/>
    <n v="0"/>
    <n v="0"/>
    <n v="5000"/>
    <n v="0"/>
    <n v="5000"/>
    <s v="HSIP-99(68) (59009-3212-94, 59009-4212-04, 59009-4213-04)"/>
  </r>
  <r>
    <n v="129565"/>
    <n v="3"/>
    <s v="Active"/>
    <d v="2019-08-19T00:00:00"/>
    <s v="Brian Terrell"/>
    <d v="2020-10-19T00:00:00"/>
    <s v="Brian Terrell"/>
    <s v="Davidson"/>
    <s v="I-40"/>
    <s v="I"/>
    <m/>
    <s v="IM"/>
    <s v="From near SR-1 (US-70S) to near SR-24 (US-70)"/>
    <s v="Mill &amp; 411D"/>
    <s v="Resurfacing"/>
    <s v="Resurf, Safety &amp; Br Repair"/>
    <s v="Mill &amp; 411D"/>
    <x v="3"/>
    <x v="6"/>
    <m/>
    <n v="4.8099999999999996"/>
    <d v="2022-12-09T00:00:00"/>
    <s v="CONV"/>
    <s v="N"/>
    <s v="Int"/>
    <x v="1"/>
    <s v="19I00400014, 19I00400015, 19I00400017"/>
    <n v="0"/>
    <n v="0"/>
    <m/>
    <n v="0"/>
    <n v="0"/>
    <n v="0"/>
    <n v="0"/>
    <n v="5000"/>
    <n v="0"/>
    <n v="5000"/>
    <s v="NH-I-40-3(169) (19103-4107-04, 19103-8108-44)"/>
  </r>
  <r>
    <n v="130280"/>
    <n v="4"/>
    <s v="Active"/>
    <d v="2020-04-30T00:00:00"/>
    <s v="Brian Terrell"/>
    <d v="2021-05-20T00:00:00"/>
    <s v="Jeremy Beeman"/>
    <s v="Weakley"/>
    <s v="SR-216"/>
    <s v="SR"/>
    <m/>
    <s v="SR"/>
    <s v="From near Harrison Road to SR-43 (US-45E)/SR-372"/>
    <s v="Mill &amp; 411D"/>
    <s v="Resurfacing"/>
    <s v="Resurf, Safety &amp; Br Repair"/>
    <s v="Mill &amp; 411D"/>
    <x v="3"/>
    <x v="6"/>
    <m/>
    <n v="0.97"/>
    <d v="2021-08-20T00:00:00"/>
    <s v="CONV"/>
    <s v="Y"/>
    <s v="NHS"/>
    <x v="3"/>
    <s v="92SR2160003"/>
    <n v="0"/>
    <n v="0"/>
    <m/>
    <n v="0"/>
    <n v="0"/>
    <n v="0"/>
    <n v="0"/>
    <n v="5000"/>
    <n v="0"/>
    <n v="5000"/>
    <s v="NH/HSIP-216(17) (92003-3274-94, 92003-4274-04, 92003-8274-14)"/>
  </r>
  <r>
    <n v="122523"/>
    <n v="2"/>
    <s v="Closed"/>
    <d v="2015-08-26T00:00:00"/>
    <s v="Kim Brymer"/>
    <d v="2019-04-11T00:00:00"/>
    <s v="Teresa Hylton"/>
    <s v="Fentress"/>
    <s v="SR-52"/>
    <s v="SR"/>
    <m/>
    <s v="SR"/>
    <s v="From West of SR-154 to East of Bridge over SR-28"/>
    <s v="Project involves pavement marking, signs, resurfacing, curb ramp, and catch basin."/>
    <s v="Resurfacing"/>
    <s v="Resurface &amp; Safety"/>
    <s v="Mill &amp; 411D"/>
    <x v="3"/>
    <x v="6"/>
    <m/>
    <n v="2.6"/>
    <d v="2017-05-12T00:00:00"/>
    <s v="CONV"/>
    <s v="N"/>
    <s v="Other"/>
    <x v="4"/>
    <m/>
    <n v="0"/>
    <n v="0"/>
    <n v="2183.36"/>
    <n v="104.76"/>
    <n v="2288.1200000000003"/>
    <n v="0"/>
    <n v="0"/>
    <n v="83271.360000000001"/>
    <n v="561373.76"/>
    <n v="644645.12"/>
    <s v="STP/HSIP-52(83) (25003-3227-94, 25003-8227-14)"/>
  </r>
  <r>
    <n v="124904"/>
    <n v="2"/>
    <s v="Closed"/>
    <d v="2016-08-02T00:00:00"/>
    <s v="Brian Terrell"/>
    <d v="2019-01-11T00:00:00"/>
    <s v="Brian Terrell"/>
    <s v="Hamilton"/>
    <s v="SR-111"/>
    <s v="SR"/>
    <m/>
    <s v="SR"/>
    <s v="From SR-29 to South of Jones Gap Road"/>
    <s v="Project involves pavement marking, signs, and resurfacing."/>
    <s v="Resurfacing"/>
    <s v="Resurface &amp; Safety"/>
    <s v="Mill &amp; 411D"/>
    <x v="3"/>
    <x v="6"/>
    <m/>
    <n v="3.65"/>
    <d v="2018-02-09T00:00:00"/>
    <s v="PRESV"/>
    <s v="Y"/>
    <s v="NHS"/>
    <x v="3"/>
    <m/>
    <n v="0"/>
    <n v="0"/>
    <n v="31387"/>
    <n v="133018.4"/>
    <n v="164405.4"/>
    <n v="0"/>
    <n v="0"/>
    <n v="89324"/>
    <n v="2120965.4"/>
    <n v="2210289.4"/>
    <s v="NH/HSIP-111(101) (33156-3219-94, 33156-8219-14)"/>
  </r>
  <r>
    <n v="124911"/>
    <n v="2"/>
    <s v="Closed"/>
    <d v="2016-08-02T00:00:00"/>
    <s v="Brian Terrell"/>
    <d v="2019-08-05T00:00:00"/>
    <s v="Teresa Hylton"/>
    <s v="Coffee"/>
    <s v="SR-2"/>
    <s v="SR"/>
    <m/>
    <s v="SR"/>
    <s v="From East of Hendrixson Drive to Bridge over I-24"/>
    <s v="Project involves guardrail, signs, pavement marking, resurfacing, concrete curb ramp, catch basin, and warning mat."/>
    <s v="Resurfacing"/>
    <s v="Resurface &amp; Safety"/>
    <s v="Mill &amp; 411D"/>
    <x v="3"/>
    <x v="6"/>
    <m/>
    <n v="3.86"/>
    <d v="2017-05-12T00:00:00"/>
    <s v="CONV"/>
    <s v="N"/>
    <s v="Other"/>
    <x v="4"/>
    <m/>
    <n v="0"/>
    <n v="0"/>
    <n v="9242.5400000000009"/>
    <n v="3807.44"/>
    <n v="13049.980000000001"/>
    <n v="0"/>
    <n v="0"/>
    <n v="670510.54"/>
    <n v="1836633.44"/>
    <n v="2507143.98"/>
    <s v="STP/HSIP-2(252) (16003-3245-94, 16003-8245-14)"/>
  </r>
  <r>
    <n v="126162"/>
    <n v="2"/>
    <s v="Closed"/>
    <d v="2017-07-20T00:00:00"/>
    <s v="Brian Terrell"/>
    <d v="2019-10-15T00:00:00"/>
    <s v="Brian Terrell"/>
    <s v="Bradley"/>
    <s v="SR-60"/>
    <s v="SR"/>
    <m/>
    <s v="SR"/>
    <s v="From TN/GA State Line to North of Helms Lane SE"/>
    <s v="Mill &amp; 411D"/>
    <s v="Resurfacing"/>
    <s v="Resurface &amp; Safety"/>
    <s v="Mill &amp; 411D"/>
    <x v="3"/>
    <x v="6"/>
    <m/>
    <n v="3.85"/>
    <d v="2018-05-11T00:00:00"/>
    <s v="PRESV"/>
    <s v="N"/>
    <s v="Other"/>
    <x v="4"/>
    <m/>
    <n v="0"/>
    <n v="0"/>
    <n v="-1081.49"/>
    <n v="215516.67"/>
    <n v="214435.18000000002"/>
    <n v="0"/>
    <n v="0"/>
    <n v="10195.51"/>
    <n v="1118769.67"/>
    <n v="1128965.18"/>
    <s v="HSIP-60(35) (06008-3225-94, 06008-4225-04)"/>
  </r>
  <r>
    <n v="126198"/>
    <n v="3"/>
    <s v="Closed"/>
    <d v="2017-07-27T00:00:00"/>
    <s v="Brian Terrell"/>
    <d v="2018-11-09T00:00:00"/>
    <s v="Brian Terrell"/>
    <s v="Sumner"/>
    <s v="SR-386"/>
    <s v="SR"/>
    <m/>
    <s v="SR"/>
    <s v="From Davidson County Line to Forest Retreat Road Underpass"/>
    <s v="Mill &amp; 411D"/>
    <s v="Resurfacing"/>
    <s v="Resurface &amp; Safety"/>
    <s v="Mill &amp; 411D"/>
    <x v="3"/>
    <x v="6"/>
    <m/>
    <n v="1.89"/>
    <d v="2018-02-09T00:00:00"/>
    <s v="CONV"/>
    <s v="Y"/>
    <s v="NHS"/>
    <x v="3"/>
    <m/>
    <n v="0"/>
    <n v="0"/>
    <n v="281.11"/>
    <n v="1891.29"/>
    <n v="2172.4"/>
    <n v="0"/>
    <n v="0"/>
    <n v="31000.11"/>
    <n v="1353595.29"/>
    <n v="1384595.4"/>
    <s v="NH/HSIP-386(21) (83076-3253-94, 83076-8253-14)"/>
  </r>
  <r>
    <n v="126321"/>
    <n v="4"/>
    <s v="Closed"/>
    <d v="2017-08-04T00:00:00"/>
    <s v="Brian Terrell"/>
    <d v="2019-08-09T00:00:00"/>
    <s v="Brian Terrell"/>
    <s v="Shelby"/>
    <s v="SR-385"/>
    <s v="SR"/>
    <m/>
    <s v="SR"/>
    <s v="From Ridgeway Road to near Hacks Cross Road"/>
    <s v="Mill &amp; 411D"/>
    <s v="Resurfacing"/>
    <s v="Resurface &amp; Safety"/>
    <s v="Mill &amp; 411D"/>
    <x v="3"/>
    <x v="6"/>
    <m/>
    <n v="4.87"/>
    <d v="2018-05-11T00:00:00"/>
    <s v="CONV"/>
    <s v="Y"/>
    <s v="NHS"/>
    <x v="3"/>
    <m/>
    <n v="0"/>
    <n v="0"/>
    <n v="0"/>
    <n v="4488.5200000000004"/>
    <n v="4488.5200000000004"/>
    <n v="0"/>
    <n v="0"/>
    <n v="0"/>
    <n v="4082377.52"/>
    <n v="4082377.52"/>
    <s v="NH-385(30) (79185-8231-14)"/>
  </r>
  <r>
    <n v="126324"/>
    <n v="4"/>
    <s v="Closed"/>
    <d v="2017-08-04T00:00:00"/>
    <s v="Brian Terrell"/>
    <d v="2019-09-09T00:00:00"/>
    <s v="Teresa Hylton"/>
    <s v="Hardin"/>
    <s v="SR-15"/>
    <s v="SR"/>
    <m/>
    <s v="SR"/>
    <s v="From Main Street to near Bell Lane"/>
    <s v="Mill &amp; 411D"/>
    <s v="Resurfacing"/>
    <s v="Resurface &amp; Safety"/>
    <s v="Mill &amp; 411D"/>
    <x v="3"/>
    <x v="6"/>
    <m/>
    <n v="1.69"/>
    <d v="2018-05-11T00:00:00"/>
    <s v="CONV"/>
    <s v="Y"/>
    <s v="NHS"/>
    <x v="3"/>
    <m/>
    <n v="0"/>
    <n v="0"/>
    <n v="9538.6200000000008"/>
    <n v="106728.63"/>
    <n v="116267.25"/>
    <n v="0"/>
    <n v="0"/>
    <n v="202358.62"/>
    <n v="1208559.6299999999"/>
    <n v="1410918.25"/>
    <s v="NH/HSIP-15(201) (36001-3294-94, 36001-8294-14)"/>
  </r>
  <r>
    <n v="126466"/>
    <n v="3"/>
    <s v="Closed"/>
    <d v="2017-08-21T00:00:00"/>
    <s v="Brian Terrell"/>
    <d v="2019-09-04T00:00:00"/>
    <s v="Teresa Hylton"/>
    <s v="Dickson"/>
    <s v="SR-47"/>
    <s v="SR"/>
    <m/>
    <s v="SR"/>
    <s v="From SR-1 to north of SR-250"/>
    <s v="Mill &amp; 411D"/>
    <s v="Resurfacing"/>
    <s v="Resurface &amp; Safety"/>
    <s v="Mill &amp; 411D"/>
    <x v="3"/>
    <x v="6"/>
    <m/>
    <n v="2.2799999999999998"/>
    <d v="2019-02-08T00:00:00"/>
    <s v="CONV"/>
    <s v="N"/>
    <s v="Other"/>
    <x v="4"/>
    <m/>
    <n v="0"/>
    <n v="0"/>
    <n v="-1684.58"/>
    <n v="59431.47"/>
    <n v="57746.89"/>
    <n v="0"/>
    <n v="0"/>
    <n v="31699.42"/>
    <n v="548792.47"/>
    <n v="580491.89"/>
    <s v="HSIP-47(11) (22006-3227-94, 22006-4227-04)"/>
  </r>
  <r>
    <n v="127201"/>
    <n v="2"/>
    <s v="Active"/>
    <d v="2018-03-21T00:00:00"/>
    <s v="Brian Terrell"/>
    <d v="2021-03-26T00:00:00"/>
    <s v="Brian Terrell"/>
    <s v="Hamilton"/>
    <s v="SR-17"/>
    <s v="SR"/>
    <m/>
    <s v="SR"/>
    <s v="From Georgia State Line to SR-2"/>
    <s v="Mill &amp; 411D"/>
    <s v="Resurfacing"/>
    <s v="Resurface &amp; Safety"/>
    <s v="Mill &amp; 411D"/>
    <x v="3"/>
    <x v="6"/>
    <m/>
    <n v="2.2200000000000002"/>
    <d v="2022-02-11T00:00:00"/>
    <s v="CONV"/>
    <s v="Y"/>
    <s v="NHS"/>
    <x v="3"/>
    <m/>
    <n v="0"/>
    <n v="50000"/>
    <n v="0"/>
    <n v="0"/>
    <n v="50000"/>
    <n v="0"/>
    <n v="50000"/>
    <n v="0"/>
    <n v="0"/>
    <n v="50000"/>
    <s v="NH/HSIP-17(16) (33025-3209-94, 33025-8209-14)"/>
  </r>
  <r>
    <n v="127238"/>
    <n v="2"/>
    <s v="Active"/>
    <d v="2018-03-21T00:00:00"/>
    <s v="Brian Terrell"/>
    <d v="2021-04-15T00:00:00"/>
    <s v="Kyle Ruddy"/>
    <s v="McMinn"/>
    <s v="SR-33"/>
    <s v="SR"/>
    <m/>
    <s v="SR"/>
    <s v="From Pine Street to Monroe County Line"/>
    <s v="Mill &amp; 411D"/>
    <s v="Resurfacing"/>
    <s v="Resurface &amp; Safety"/>
    <s v="Mill &amp; 411D"/>
    <x v="3"/>
    <x v="6"/>
    <m/>
    <n v="4.51"/>
    <d v="2021-06-18T00:00:00"/>
    <s v="CONV"/>
    <s v="Y"/>
    <s v="NHS"/>
    <x v="3"/>
    <m/>
    <n v="0"/>
    <n v="0"/>
    <n v="143959"/>
    <n v="2229419"/>
    <n v="2373378"/>
    <n v="0"/>
    <n v="0"/>
    <n v="143959"/>
    <n v="2229419"/>
    <n v="2373378"/>
    <s v="NH/HSIP-33(132) (54009-3221-94, 54009-8221-14)"/>
  </r>
  <r>
    <n v="127243"/>
    <n v="2"/>
    <s v="Closed"/>
    <d v="2018-03-21T00:00:00"/>
    <s v="Brian Terrell"/>
    <d v="2019-11-18T00:00:00"/>
    <s v="Teresa Hylton"/>
    <s v="Polk"/>
    <s v="SR-30"/>
    <s v="SR"/>
    <m/>
    <s v="SR"/>
    <s v="From West of Tellico Reliance Road to near Greasy Creek Road"/>
    <s v="Mill &amp; 411D"/>
    <s v="Resurfacing"/>
    <s v="Resurface &amp; Safety"/>
    <s v="Mill &amp; 411D"/>
    <x v="3"/>
    <x v="6"/>
    <m/>
    <n v="5.0999999999999996"/>
    <d v="2019-05-10T00:00:00"/>
    <s v="CONV"/>
    <s v="N"/>
    <s v="Other"/>
    <x v="4"/>
    <m/>
    <n v="0"/>
    <n v="0"/>
    <n v="34987.33"/>
    <n v="82421.919999999998"/>
    <n v="117409.25"/>
    <n v="0"/>
    <n v="0"/>
    <n v="119019.33"/>
    <n v="1061294.92"/>
    <n v="1180314.25"/>
    <s v="HSIP-30(84) (70002-3230-94, 70002-4230-04)"/>
  </r>
  <r>
    <n v="127307"/>
    <n v="3"/>
    <s v="Closed"/>
    <d v="2018-03-28T00:00:00"/>
    <s v="Brian Terrell"/>
    <d v="2019-10-22T00:00:00"/>
    <s v="Brian Terrell"/>
    <s v="Davidson"/>
    <s v="SR-100"/>
    <s v="SR"/>
    <m/>
    <s v="SR"/>
    <s v="From Old Hickory Boulevard to Heady Drive"/>
    <s v="Mill &amp; 411D"/>
    <s v="Resurfacing"/>
    <s v="Resurface &amp; Safety"/>
    <s v="Mill &amp; 411D"/>
    <x v="3"/>
    <x v="6"/>
    <m/>
    <n v="3.82"/>
    <d v="2019-05-10T00:00:00"/>
    <s v="CONV"/>
    <s v="Y"/>
    <s v="NHS"/>
    <x v="3"/>
    <m/>
    <n v="0"/>
    <n v="0"/>
    <n v="4633.49"/>
    <n v="83106.990000000005"/>
    <n v="87740.48000000001"/>
    <n v="0"/>
    <n v="0"/>
    <n v="26536.49"/>
    <n v="1166007.99"/>
    <n v="1192544.48"/>
    <s v="NH/HSIP-100(88) (19044-3222-94, 19044-8222-14)"/>
  </r>
  <r>
    <n v="127319"/>
    <n v="3"/>
    <s v="Closed"/>
    <d v="2018-03-28T00:00:00"/>
    <s v="Brian Terrell"/>
    <d v="2020-01-06T00:00:00"/>
    <s v="Teresa Hylton"/>
    <s v="Bedford"/>
    <s v="SR-16"/>
    <s v="SR"/>
    <m/>
    <s v="SR"/>
    <s v="From east of Hummingbird Lane to SR-10"/>
    <s v="Mill &amp; 411D"/>
    <s v="Resurfacing"/>
    <s v="Resurface &amp; Safety"/>
    <s v="Mill &amp; 411D"/>
    <x v="3"/>
    <x v="6"/>
    <m/>
    <n v="2.16"/>
    <d v="2019-03-29T00:00:00"/>
    <s v="CONV"/>
    <s v="Y"/>
    <s v="NHS"/>
    <x v="3"/>
    <m/>
    <n v="0"/>
    <n v="0"/>
    <n v="24837.47"/>
    <n v="20125.400000000001"/>
    <n v="44962.87"/>
    <n v="0"/>
    <n v="0"/>
    <n v="143503.47"/>
    <n v="451283.4"/>
    <n v="594786.87"/>
    <s v="NH/HSIP-16(60) (02004-3218-94, 02004-8218-14)"/>
  </r>
  <r>
    <n v="127329"/>
    <n v="3"/>
    <s v="Closed"/>
    <d v="2018-03-28T00:00:00"/>
    <s v="Brian Terrell"/>
    <d v="2020-09-15T00:00:00"/>
    <s v="Brian Terrell"/>
    <s v="Wilson"/>
    <s v="SR-171"/>
    <s v="SR"/>
    <m/>
    <s v="SR"/>
    <s v="From north of SR-265 to Belinda City Parkway"/>
    <s v="Mill &amp; 411D; Combo with Local Program Project, December 2018 Letting"/>
    <s v="Resurfacing"/>
    <s v="Resurface &amp; Safety"/>
    <s v="Mill &amp; 411D"/>
    <x v="3"/>
    <x v="6"/>
    <m/>
    <n v="0.66"/>
    <d v="2019-05-10T00:00:00"/>
    <s v="CONV"/>
    <s v="N"/>
    <s v="Other"/>
    <x v="4"/>
    <m/>
    <n v="0"/>
    <n v="0"/>
    <n v="61307.14"/>
    <n v="9534.02"/>
    <n v="70841.16"/>
    <n v="0"/>
    <n v="0"/>
    <n v="104837.14"/>
    <n v="327498.02"/>
    <n v="432335.16"/>
    <s v="HSIP-171(33) (95063-3226-94, 95063-4226-04)"/>
  </r>
  <r>
    <n v="127347"/>
    <n v="4"/>
    <s v="Closed"/>
    <d v="2018-04-02T00:00:00"/>
    <s v="Brian Terrell"/>
    <d v="2020-09-15T00:00:00"/>
    <s v="Teresa Hylton"/>
    <s v="Gibson"/>
    <s v="SR-5"/>
    <s v="SR"/>
    <m/>
    <s v="SR"/>
    <s v="(US-45W), From SR-366 to SR-457 (Excluding LM 7.65-8.175; LM 9.02-9.16)"/>
    <s v="Mill &amp; 411D (PG 76-22 near the Industrial park)"/>
    <s v="Resurfacing"/>
    <s v="Resurface &amp; Safety"/>
    <s v="Mill &amp; 411D"/>
    <x v="3"/>
    <x v="6"/>
    <m/>
    <n v="7.35"/>
    <d v="2019-05-10T00:00:00"/>
    <s v="CONV"/>
    <s v="N"/>
    <s v="NHS"/>
    <x v="3"/>
    <m/>
    <n v="0"/>
    <n v="0"/>
    <n v="-4804.3100000000004"/>
    <n v="18093.22"/>
    <n v="13288.91"/>
    <n v="0"/>
    <n v="0"/>
    <n v="57085.69"/>
    <n v="4145258.22"/>
    <n v="4202343.91"/>
    <s v="NH/HSIP-5(113) (27002-3231-94, 27002-8231-14)"/>
  </r>
  <r>
    <n v="127350"/>
    <n v="4"/>
    <s v="Closed"/>
    <d v="2018-04-02T00:00:00"/>
    <s v="Brian Terrell"/>
    <d v="2019-09-17T00:00:00"/>
    <s v="Teresa Hylton"/>
    <s v="Haywood"/>
    <s v="SR-1"/>
    <s v="SR"/>
    <m/>
    <s v="SR"/>
    <s v="From Tipton County Line to bridge over Big Muddy Creek"/>
    <s v="Mill &amp; 411D"/>
    <s v="Resurfacing"/>
    <s v="Resurface &amp; Safety"/>
    <s v="Mill &amp; 411D"/>
    <x v="3"/>
    <x v="6"/>
    <m/>
    <n v="6.28"/>
    <d v="2019-05-10T00:00:00"/>
    <s v="CONV"/>
    <s v="N"/>
    <s v="NHS"/>
    <x v="3"/>
    <m/>
    <n v="0"/>
    <n v="0"/>
    <n v="-2374.77"/>
    <n v="11112.72"/>
    <n v="8737.9499999999989"/>
    <n v="0"/>
    <n v="0"/>
    <n v="107925.23"/>
    <n v="1406112.72"/>
    <n v="1514037.95"/>
    <s v="HSIP-1(398) (38002-3218-94, 38002-4218-04)"/>
  </r>
  <r>
    <n v="127367"/>
    <n v="4"/>
    <s v="Active"/>
    <d v="2018-04-03T00:00:00"/>
    <s v="Brian Terrell"/>
    <d v="2021-03-22T00:00:00"/>
    <s v="Brian Terrell"/>
    <s v="Dyer"/>
    <s v="SR-182"/>
    <s v="SR"/>
    <m/>
    <s v="SR"/>
    <s v="From SR-104 to north of Jackson Crossing Road"/>
    <s v="Mill &amp; 411D"/>
    <s v="Resurfacing"/>
    <s v="Resurface &amp; Safety"/>
    <s v="Mill &amp; 411D"/>
    <x v="3"/>
    <x v="6"/>
    <m/>
    <n v="0.95"/>
    <d v="2022-02-11T00:00:00"/>
    <s v="PRESV"/>
    <s v="N"/>
    <s v="Other"/>
    <x v="4"/>
    <m/>
    <n v="0"/>
    <n v="8000"/>
    <n v="0"/>
    <n v="0"/>
    <n v="8000"/>
    <n v="0"/>
    <n v="8000"/>
    <n v="0"/>
    <n v="0"/>
    <n v="8000"/>
    <s v="STP/HSIP-182(10) (23029-3211-94, 23029-8211-14)"/>
  </r>
  <r>
    <n v="127406"/>
    <n v="4"/>
    <s v="Active"/>
    <d v="2018-04-04T00:00:00"/>
    <s v="Brian Terrell"/>
    <d v="2021-05-07T00:00:00"/>
    <s v="Jeremy Beeman"/>
    <s v="Haywood"/>
    <s v="SR-54"/>
    <s v="SR"/>
    <m/>
    <s v="SR"/>
    <s v="From near Thomas Lane to near Thomas Street"/>
    <s v="Mill &amp; 411D"/>
    <s v="Resurfacing"/>
    <s v="Resurface &amp; Safety"/>
    <s v="Mill &amp; 411D"/>
    <x v="3"/>
    <x v="6"/>
    <m/>
    <n v="5"/>
    <d v="2021-06-18T00:00:00"/>
    <s v="PRESV"/>
    <s v="N"/>
    <s v="Other"/>
    <x v="4"/>
    <m/>
    <n v="0"/>
    <n v="0"/>
    <n v="421100"/>
    <n v="0"/>
    <n v="421100"/>
    <n v="0"/>
    <n v="0"/>
    <n v="421100"/>
    <n v="0"/>
    <n v="421100"/>
    <s v="HSIP-54(51) (38005-3211-94, 38005-4211-04)"/>
  </r>
  <r>
    <n v="127823"/>
    <n v="1"/>
    <s v="Closed"/>
    <d v="2018-07-05T00:00:00"/>
    <s v="Brian Terrell"/>
    <d v="2020-09-15T00:00:00"/>
    <s v="Brian Terrell"/>
    <s v="Anderson"/>
    <s v="SR-61"/>
    <s v="SR"/>
    <m/>
    <s v="SR"/>
    <s v="From near Buffalo Road to Near SR-71"/>
    <s v="Mill &amp; 411D"/>
    <s v="Resurfacing"/>
    <s v="Resurface &amp; Safety"/>
    <s v="Mill &amp; 411D"/>
    <x v="3"/>
    <x v="6"/>
    <m/>
    <n v="2.2799999999999998"/>
    <d v="2019-02-08T00:00:00"/>
    <s v="CONV"/>
    <s v="N"/>
    <s v="NHS, Other"/>
    <x v="3"/>
    <m/>
    <n v="0"/>
    <n v="0"/>
    <n v="10843.85"/>
    <n v="3605.07"/>
    <n v="14448.92"/>
    <n v="0"/>
    <n v="0"/>
    <n v="64650.85"/>
    <n v="1050575.07"/>
    <n v="1115225.92"/>
    <s v="NH/HSIP-61(47) (01004-3248-94, 01004-8248-14)"/>
  </r>
  <r>
    <n v="127887"/>
    <n v="2"/>
    <s v="Closed"/>
    <d v="2018-07-17T00:00:00"/>
    <s v="Brian Terrell"/>
    <d v="2020-05-07T00:00:00"/>
    <s v="Teresa Hylton"/>
    <s v="Cumberland"/>
    <s v="SR-392"/>
    <s v="SR"/>
    <m/>
    <s v="SR"/>
    <s v="From North of Old Mail Road to SR-28"/>
    <s v="Mill &amp; 411D"/>
    <s v="Resurfacing"/>
    <s v="Resurface &amp; Safety"/>
    <s v="Mill &amp; 411D"/>
    <x v="3"/>
    <x v="6"/>
    <m/>
    <n v="0.88"/>
    <d v="2019-03-29T00:00:00"/>
    <s v="CONV"/>
    <s v="N"/>
    <s v="Other"/>
    <x v="4"/>
    <m/>
    <n v="0"/>
    <n v="0"/>
    <n v="0"/>
    <n v="17396.099999999999"/>
    <n v="17396.099999999999"/>
    <n v="0"/>
    <n v="0"/>
    <n v="0"/>
    <n v="248786.1"/>
    <n v="248786.1"/>
    <s v="STP-392(6) (18083-8213-14)"/>
  </r>
  <r>
    <n v="129110"/>
    <n v="1"/>
    <s v="Construction Complete"/>
    <d v="2019-06-18T00:00:00"/>
    <s v="Brian Terrell"/>
    <d v="2020-12-02T00:00:00"/>
    <s v="Sebrina Love"/>
    <s v="Cocke"/>
    <s v="SR-32"/>
    <s v="SR"/>
    <m/>
    <s v="SR"/>
    <s v="From near Entrance to Walmart to SR-9"/>
    <s v="Mill &amp; 411D"/>
    <s v="Resurfacing"/>
    <s v="Resurface &amp; Safety"/>
    <s v="Mill &amp; 411D"/>
    <x v="3"/>
    <x v="6"/>
    <m/>
    <n v="1.94"/>
    <d v="2020-06-26T00:00:00"/>
    <s v="THIN"/>
    <s v="N"/>
    <s v="NHS"/>
    <x v="3"/>
    <m/>
    <n v="0"/>
    <n v="0"/>
    <n v="140000"/>
    <n v="-75100"/>
    <n v="64900"/>
    <n v="0"/>
    <n v="0"/>
    <n v="250000"/>
    <n v="1022300"/>
    <n v="1272300"/>
    <s v="HSIP-32(99) (15005-3265-94, 15005-4265-04)"/>
  </r>
  <r>
    <n v="129297"/>
    <n v="4"/>
    <s v="Active"/>
    <d v="2019-07-08T00:00:00"/>
    <s v="Brian Terrell"/>
    <d v="2021-03-17T00:00:00"/>
    <s v="Brian Terrell"/>
    <s v="Shelby"/>
    <s v="SR-57"/>
    <s v="SR"/>
    <m/>
    <s v="SR"/>
    <s v="From Near Perkins Extended to I-240 Interchange"/>
    <s v="Mill &amp; 411D"/>
    <s v="Resurfacing"/>
    <s v="Resurface &amp; Safety"/>
    <s v="Mill &amp; 411D"/>
    <x v="3"/>
    <x v="6"/>
    <m/>
    <n v="2.37"/>
    <d v="2021-05-07T00:00:00"/>
    <s v="CONV"/>
    <s v="N"/>
    <s v="NHS"/>
    <x v="3"/>
    <m/>
    <n v="0"/>
    <n v="0"/>
    <n v="435150"/>
    <n v="2609250"/>
    <n v="3044400"/>
    <n v="0"/>
    <n v="0"/>
    <n v="435150"/>
    <n v="2609250"/>
    <n v="3044400"/>
    <s v="STP-NH/HSIP-57(79) (79027-3220-94, 79027-8220-14)"/>
  </r>
  <r>
    <n v="129589"/>
    <n v="2"/>
    <s v="Active"/>
    <d v="2019-08-21T00:00:00"/>
    <s v="Brian Terrell"/>
    <d v="2021-04-26T00:00:00"/>
    <s v="Kyle Ruddy"/>
    <s v="Putnam"/>
    <s v="SR-290"/>
    <s v="SR"/>
    <m/>
    <s v="SR"/>
    <s v="From Shipley Road to SR-135"/>
    <s v="Mill &amp; 411D"/>
    <s v="Resurfacing"/>
    <s v="Resurface &amp; Safety"/>
    <s v="Mill &amp; 411D"/>
    <x v="3"/>
    <x v="6"/>
    <m/>
    <n v="4.82"/>
    <d v="2021-06-18T00:00:00"/>
    <s v="CONV"/>
    <s v="N"/>
    <s v="Other"/>
    <x v="4"/>
    <m/>
    <n v="0"/>
    <n v="0"/>
    <n v="157703"/>
    <n v="1670946"/>
    <n v="1828649"/>
    <n v="0"/>
    <n v="0"/>
    <n v="157703"/>
    <n v="1670946"/>
    <n v="1828649"/>
    <s v="STP/HSIP-290(9) (71038-3219-94, 71038-8219-14)"/>
  </r>
  <r>
    <n v="130287"/>
    <n v="4"/>
    <s v="Active"/>
    <d v="2020-04-30T00:00:00"/>
    <s v="Brian Terrell"/>
    <d v="2021-03-25T00:00:00"/>
    <s v="Brian Terrell"/>
    <s v="Shelby"/>
    <s v="SR-57"/>
    <s v="SR"/>
    <m/>
    <s v="SR"/>
    <s v="From SR-1 to Poplar Avenue"/>
    <s v="Mill &amp; 411D"/>
    <s v="Resurfacing"/>
    <s v="Resurface &amp; Safety"/>
    <s v="Mill &amp; 411D"/>
    <x v="3"/>
    <x v="6"/>
    <m/>
    <n v="0.71"/>
    <d v="2021-05-07T00:00:00"/>
    <s v="CONV"/>
    <s v="Y"/>
    <s v="NHS"/>
    <x v="3"/>
    <m/>
    <n v="0"/>
    <n v="0"/>
    <n v="194300"/>
    <n v="926100"/>
    <n v="1120400"/>
    <n v="0"/>
    <n v="0"/>
    <n v="194300"/>
    <n v="926100"/>
    <n v="1120400"/>
    <s v="NH/HSIP-57(86) (79028-3274-94, 79028-8274-14)"/>
  </r>
  <r>
    <n v="130309"/>
    <n v="4"/>
    <s v="Active"/>
    <d v="2020-05-05T00:00:00"/>
    <s v="Brian Terrell"/>
    <d v="2021-03-25T00:00:00"/>
    <s v="Brian Terrell"/>
    <s v="Shelby"/>
    <s v="SR-57"/>
    <s v="SR"/>
    <m/>
    <s v="SR"/>
    <s v="From SR-14 to SR-1"/>
    <s v="Mill &amp; 411D"/>
    <s v="Resurfacing"/>
    <s v="Resurface &amp; Safety"/>
    <s v="Mill &amp; 411D"/>
    <x v="3"/>
    <x v="6"/>
    <m/>
    <n v="0.49"/>
    <d v="2021-05-07T00:00:00"/>
    <s v="CONV"/>
    <s v="N"/>
    <s v="Other"/>
    <x v="4"/>
    <m/>
    <n v="0"/>
    <n v="0"/>
    <n v="96900"/>
    <n v="470000"/>
    <n v="566900"/>
    <n v="0"/>
    <n v="0"/>
    <n v="96900"/>
    <n v="470000"/>
    <n v="566900"/>
    <s v="STP/HSIP-57(87) (79028-3275-94, 79028-8275-14)"/>
  </r>
  <r>
    <n v="130382"/>
    <n v="1"/>
    <s v="Active"/>
    <d v="2020-05-26T00:00:00"/>
    <s v="Brian Terrell"/>
    <d v="2021-05-03T00:00:00"/>
    <s v="Bobby Johnson"/>
    <s v="Knox"/>
    <s v="SR-450"/>
    <s v="SR"/>
    <s v="00071"/>
    <s v="SR"/>
    <s v="(James White Parkway), From near SR-158 to near Anita Drive"/>
    <s v="Mill &amp; 411"/>
    <s v="Resurfacing"/>
    <s v="Resurface &amp; Safety"/>
    <s v="Mill &amp; 411D"/>
    <x v="3"/>
    <x v="6"/>
    <m/>
    <n v="1.26"/>
    <d v="2021-06-18T00:00:00"/>
    <s v="CONV"/>
    <s v="N"/>
    <s v="NHS"/>
    <x v="3"/>
    <m/>
    <n v="0"/>
    <n v="0"/>
    <n v="8610"/>
    <n v="955200"/>
    <n v="963810"/>
    <n v="0"/>
    <n v="0"/>
    <n v="8610"/>
    <n v="955200"/>
    <n v="963810"/>
    <s v="STP/HSIP-450(10) (47450-3204-94, 47450-8204-14)"/>
  </r>
  <r>
    <n v="130788"/>
    <n v="3"/>
    <s v="Active"/>
    <d v="2020-08-18T00:00:00"/>
    <s v="Brian Terrell"/>
    <d v="2021-05-05T00:00:00"/>
    <s v="Jason Carney"/>
    <s v="Montgomery"/>
    <s v="SR-76"/>
    <s v="SR"/>
    <m/>
    <s v="SR"/>
    <s v="From Stewart County Line to east of Cook Road"/>
    <s v="Mill &amp; 411D"/>
    <s v="Resurfacing"/>
    <s v="Resurface &amp; Safety"/>
    <s v="Mill &amp; 411D"/>
    <x v="3"/>
    <x v="6"/>
    <m/>
    <n v="5"/>
    <d v="2021-06-18T00:00:00"/>
    <s v="CONV"/>
    <s v="Y"/>
    <s v="NHS"/>
    <x v="3"/>
    <m/>
    <n v="0"/>
    <n v="0"/>
    <n v="10210"/>
    <n v="2671520"/>
    <n v="2681730"/>
    <n v="0"/>
    <n v="0"/>
    <n v="10210"/>
    <n v="2671520"/>
    <n v="2681730"/>
    <s v="NH/HSIP-76(118) (63015-3221-94, 63015-8221-14)"/>
  </r>
  <r>
    <n v="125644"/>
    <n v="3"/>
    <s v="Closed"/>
    <d v="2017-04-18T00:00:00"/>
    <s v="Brian Terrell"/>
    <d v="2019-07-18T00:00:00"/>
    <s v="Teresa Hylton"/>
    <s v="Davidson"/>
    <s v="I-40"/>
    <s v="I"/>
    <m/>
    <s v="IM"/>
    <s v="From west of Church Street to east of Arlington Avenue"/>
    <s v="I-40, From west of Church Street to east of Arlington Avenue"/>
    <s v="Resurfacing"/>
    <s v="Resurfacing"/>
    <s v="Mill &amp; 411D"/>
    <x v="3"/>
    <x v="6"/>
    <m/>
    <n v="4.12"/>
    <d v="2018-03-23T00:00:00"/>
    <s v="CONV"/>
    <s v="N"/>
    <s v="Int"/>
    <x v="1"/>
    <s v="19I00400080, 19I00400087, 19I00400088, 19I00400089, 19I00400095, 19I00400096, 19I00400099"/>
    <n v="0"/>
    <n v="0"/>
    <m/>
    <n v="44095.360000000001"/>
    <n v="44095.360000000001"/>
    <n v="0"/>
    <n v="0"/>
    <n v="1441660.08"/>
    <n v="6990955.3600000003"/>
    <n v="8432615.4399999995"/>
    <s v="NH-I-40-4(88) (19005-4165-04, 19005-8165-44)"/>
  </r>
  <r>
    <n v="127274"/>
    <n v="3"/>
    <s v="Let"/>
    <d v="2018-03-27T00:00:00"/>
    <s v="Brian Terrell"/>
    <d v="2020-12-23T00:00:00"/>
    <s v="Brian Terrell"/>
    <s v="Davidson"/>
    <s v="I-40"/>
    <s v="I"/>
    <m/>
    <s v="IM"/>
    <s v="From east of Donelson Pike to west of Old Hickory Boulevard"/>
    <s v="Mill &amp; 411D"/>
    <s v="Resurfacing"/>
    <s v="Resurfacing"/>
    <s v="Mill &amp; 411D"/>
    <x v="3"/>
    <x v="6"/>
    <m/>
    <n v="2.68"/>
    <d v="2020-12-11T00:00:00"/>
    <s v="CONV"/>
    <s v="N"/>
    <s v="Int"/>
    <x v="1"/>
    <m/>
    <n v="0"/>
    <n v="0"/>
    <n v="0"/>
    <n v="2364971"/>
    <n v="2364971"/>
    <n v="0"/>
    <n v="0"/>
    <n v="0"/>
    <n v="2364971"/>
    <n v="2364971"/>
    <s v="NH-I-40-5(149) (19008-8196-44)"/>
  </r>
  <r>
    <n v="127304"/>
    <n v="3"/>
    <s v="Closed"/>
    <d v="2018-03-28T00:00:00"/>
    <s v="Brian Terrell"/>
    <d v="2019-11-22T00:00:00"/>
    <s v="Teresa Hylton"/>
    <s v="Cheatham"/>
    <s v="SR-12"/>
    <s v="SR"/>
    <m/>
    <s v="SR"/>
    <s v="From Davidson County Line to SR-455"/>
    <s v="Mill &amp; 411D"/>
    <s v="Resurfacing"/>
    <s v="Resurfacing"/>
    <s v="Mill &amp; 411D"/>
    <x v="3"/>
    <x v="6"/>
    <m/>
    <n v="5.85"/>
    <d v="2019-05-10T00:00:00"/>
    <s v="CONV"/>
    <s v="N"/>
    <s v="Other"/>
    <x v="4"/>
    <m/>
    <n v="0"/>
    <n v="0"/>
    <n v="0"/>
    <n v="206721.22"/>
    <n v="206721.22"/>
    <n v="0"/>
    <n v="0"/>
    <n v="0"/>
    <n v="3020430.22"/>
    <n v="3020430.22"/>
    <s v="STP-12(59) (11005-8232-14)"/>
  </r>
  <r>
    <n v="127320"/>
    <n v="3"/>
    <s v="Closed"/>
    <d v="2018-03-28T00:00:00"/>
    <s v="Brian Terrell"/>
    <d v="2019-11-26T00:00:00"/>
    <s v="Brian Terrell"/>
    <s v="Williamson"/>
    <s v="SR-252"/>
    <s v="SR"/>
    <m/>
    <s v="SR"/>
    <s v="From north of Clovercroft Road to CSX R/R Overhead Bridge"/>
    <s v="Mill &amp; 411D"/>
    <s v="Resurfacing"/>
    <s v="Resurfacing"/>
    <s v="Mill &amp; 411D"/>
    <x v="3"/>
    <x v="6"/>
    <m/>
    <n v="2.06"/>
    <d v="2019-05-10T00:00:00"/>
    <s v="CONV"/>
    <s v="N"/>
    <s v="Other"/>
    <x v="4"/>
    <m/>
    <n v="0"/>
    <n v="0"/>
    <n v="0"/>
    <n v="74905.84"/>
    <n v="74905.84"/>
    <n v="0"/>
    <n v="0"/>
    <n v="0"/>
    <n v="788970.84"/>
    <n v="788970.84"/>
    <s v="STP-252(14) (94028-8221-14)"/>
  </r>
  <r>
    <n v="127322"/>
    <n v="3"/>
    <s v="Closed"/>
    <d v="2018-03-28T00:00:00"/>
    <s v="Brian Terrell"/>
    <d v="2019-11-18T00:00:00"/>
    <s v="Brian Terrell"/>
    <s v="Williamson"/>
    <s v="SR-247"/>
    <s v="SR"/>
    <m/>
    <s v="SR"/>
    <s v="From Ferguson Road to SR-106"/>
    <s v="Mill &amp; 411D"/>
    <s v="Resurfacing"/>
    <s v="Resurfacing"/>
    <s v="Mill &amp; 411D"/>
    <x v="3"/>
    <x v="6"/>
    <m/>
    <n v="1.97"/>
    <d v="2019-05-10T00:00:00"/>
    <s v="CONV"/>
    <s v="N"/>
    <s v="Other"/>
    <x v="4"/>
    <m/>
    <n v="0"/>
    <n v="0"/>
    <n v="0"/>
    <n v="16591.45"/>
    <n v="16591.45"/>
    <n v="0"/>
    <n v="0"/>
    <n v="0"/>
    <n v="367193.45"/>
    <n v="367193.45"/>
    <s v="STP-247(18) (94031-8210-14)"/>
  </r>
  <r>
    <n v="127841"/>
    <n v="1"/>
    <s v="Construction Complete"/>
    <d v="2018-07-06T00:00:00"/>
    <s v="Brian Terrell"/>
    <d v="2021-05-26T00:00:00"/>
    <s v=""/>
    <s v="Knox"/>
    <s v="SR-1"/>
    <s v="SR"/>
    <m/>
    <s v="SR"/>
    <s v="From near I-140 to near South Peters Road"/>
    <s v="Mill &amp; 411D"/>
    <s v="Resurfacing"/>
    <s v="Resurfacing"/>
    <s v="Mill &amp; 411D"/>
    <x v="3"/>
    <x v="6"/>
    <m/>
    <n v="5.0599999999999996"/>
    <d v="2020-05-15T00:00:00"/>
    <s v="CONV"/>
    <s v="Y"/>
    <s v="NHS"/>
    <x v="3"/>
    <m/>
    <n v="0"/>
    <n v="0"/>
    <n v="-23900"/>
    <n v="-56900"/>
    <n v="-80800"/>
    <n v="0"/>
    <n v="0"/>
    <n v="260000"/>
    <n v="1292100"/>
    <n v="1552100"/>
    <s v="NH/HSIP-1(400) (47009-3299-94, 47009-8299-14)"/>
  </r>
  <r>
    <n v="128854"/>
    <n v="2"/>
    <s v="Let"/>
    <d v="2019-04-29T00:00:00"/>
    <s v="Brian Terrell"/>
    <d v="2021-02-25T00:00:00"/>
    <s v="Kyle Ruddy"/>
    <s v="Putnam"/>
    <s v="I-40"/>
    <s v="I"/>
    <m/>
    <s v="IM"/>
    <s v="From East of SR-56 to West of SR-136"/>
    <s v="Mill &amp; 411D"/>
    <s v="Resurfacing"/>
    <s v="Resurfacing"/>
    <s v="Mill &amp; 411D"/>
    <x v="3"/>
    <x v="6"/>
    <m/>
    <n v="5.55"/>
    <d v="2021-02-05T00:00:00"/>
    <m/>
    <s v="N"/>
    <s v="Int"/>
    <x v="1"/>
    <m/>
    <n v="0"/>
    <n v="0"/>
    <n v="0"/>
    <n v="2420320"/>
    <n v="2420320"/>
    <n v="0"/>
    <n v="0"/>
    <n v="0"/>
    <n v="2420320"/>
    <n v="2420320"/>
    <s v="NH-I-40-6(178) (71100-8129-44)"/>
  </r>
  <r>
    <n v="128855"/>
    <n v="2"/>
    <s v="Let"/>
    <d v="2019-04-29T00:00:00"/>
    <s v="Brian Terrell"/>
    <d v="2020-12-23T00:00:00"/>
    <s v="Kyle Ruddy"/>
    <s v="Coffee"/>
    <s v="I-24"/>
    <s v="I"/>
    <m/>
    <s v="IM"/>
    <s v="From near SR-55 Ramp to near ADEC Road Ramp"/>
    <s v="Cold Planing @ 1.25&quot; (Roadway &amp; Inside Shoulder) &amp; &quot;D&quot; Mix @ 1.25&quot; (Roadway &amp; Inside Shld.), &quot;E&quot; Mix @ 2&quot;(Outside Shld.)"/>
    <s v="Resurfacing"/>
    <s v="Resurfacing"/>
    <s v="Mill &amp; 411D"/>
    <x v="3"/>
    <x v="6"/>
    <m/>
    <n v="5.86"/>
    <d v="2020-12-11T00:00:00"/>
    <s v="CONV"/>
    <s v="N"/>
    <s v="Int"/>
    <x v="1"/>
    <m/>
    <n v="0"/>
    <n v="0"/>
    <n v="0"/>
    <n v="3949907"/>
    <n v="3949907"/>
    <n v="0"/>
    <n v="0"/>
    <n v="0"/>
    <n v="3949907"/>
    <n v="3949907"/>
    <s v="NH-I-24-2(182) (16001-8181-44)"/>
  </r>
  <r>
    <n v="129197"/>
    <n v="3"/>
    <s v="Let"/>
    <d v="2019-06-25T00:00:00"/>
    <s v="Brian Terrell"/>
    <d v="2021-04-16T00:00:00"/>
    <s v="Jason Carney"/>
    <s v="Giles"/>
    <s v="SR-7"/>
    <s v="SR"/>
    <m/>
    <s v="SR"/>
    <s v="From Ardmore Ridge Road to Union Hill Road"/>
    <s v="Mill &amp; 411D"/>
    <s v="Resurfacing"/>
    <s v="Resurfacing"/>
    <s v="Mill &amp; 411D"/>
    <x v="3"/>
    <x v="6"/>
    <m/>
    <n v="0.73"/>
    <d v="2021-03-26T00:00:00"/>
    <s v="CONV"/>
    <s v="N"/>
    <s v="Other"/>
    <x v="4"/>
    <m/>
    <n v="0"/>
    <n v="0"/>
    <n v="0"/>
    <n v="323720"/>
    <n v="323720"/>
    <n v="0"/>
    <n v="0"/>
    <n v="0"/>
    <n v="323720"/>
    <n v="323720"/>
    <s v="STP-7(40) (28002-8229-14)"/>
  </r>
  <r>
    <n v="129211"/>
    <n v="3"/>
    <s v="Construction Complete"/>
    <d v="2019-06-25T00:00:00"/>
    <s v="Brian Terrell"/>
    <d v="2020-12-02T00:00:00"/>
    <s v="Jason Carney"/>
    <s v="Wayne"/>
    <s v="SR-15"/>
    <s v="SR"/>
    <m/>
    <s v="SR"/>
    <s v="From Natchez Trace Parkway Overpass to Lawrence County Line"/>
    <s v="Mill &amp; 411D"/>
    <s v="Resurfacing"/>
    <s v="Resurfacing"/>
    <s v="Mill &amp; 411D"/>
    <x v="3"/>
    <x v="6"/>
    <m/>
    <n v="0.31"/>
    <d v="2020-05-15T00:00:00"/>
    <s v="CONV"/>
    <s v="Y"/>
    <s v="NHS"/>
    <x v="3"/>
    <m/>
    <n v="0"/>
    <n v="0"/>
    <n v="0"/>
    <n v="-15045"/>
    <n v="-15045"/>
    <n v="0"/>
    <n v="0"/>
    <n v="0"/>
    <n v="441995"/>
    <n v="441995"/>
    <s v="NH-15(216) (91004-8254-14)"/>
  </r>
  <r>
    <n v="129212"/>
    <n v="3"/>
    <s v="Construction Complete"/>
    <d v="2019-06-25T00:00:00"/>
    <s v="Brian Terrell"/>
    <d v="2020-12-02T00:00:00"/>
    <s v="Jason Carney"/>
    <s v="Lawrence"/>
    <s v="SR-15"/>
    <s v="SR"/>
    <m/>
    <s v="SR"/>
    <s v="From Wayne County Line to west of Scenic Road"/>
    <s v="Mill &amp; 411D"/>
    <s v="Resurfacing"/>
    <s v="Resurfacing"/>
    <s v="Mill &amp; 411D"/>
    <x v="3"/>
    <x v="6"/>
    <m/>
    <n v="3.33"/>
    <d v="2020-05-15T00:00:00"/>
    <s v="CONV"/>
    <s v="N"/>
    <s v="NHS"/>
    <x v="3"/>
    <m/>
    <n v="0"/>
    <n v="0"/>
    <n v="0"/>
    <n v="-74957"/>
    <n v="-74957"/>
    <n v="0"/>
    <n v="0"/>
    <n v="0"/>
    <n v="1639193"/>
    <n v="1639193"/>
    <s v="STP-NH-15(217) (50002-8252-14)"/>
  </r>
  <r>
    <n v="129228"/>
    <n v="3"/>
    <s v="Let"/>
    <d v="2019-06-25T00:00:00"/>
    <s v="Brian Terrell"/>
    <d v="2020-09-02T00:00:00"/>
    <s v="Brian Terrell"/>
    <s v="Davidson"/>
    <s v="SR-6"/>
    <s v="SR"/>
    <m/>
    <s v="SR"/>
    <s v="From south of East Trinity Lane to near Broadmoor Drive"/>
    <s v="Mill &amp; 411D"/>
    <s v="Resurfacing"/>
    <s v="Resurfacing"/>
    <s v="Mill &amp; 411D"/>
    <x v="3"/>
    <x v="6"/>
    <m/>
    <n v="1.99"/>
    <d v="2020-08-14T00:00:00"/>
    <s v="CONV"/>
    <s v="Y"/>
    <s v="NHS"/>
    <x v="3"/>
    <m/>
    <n v="0"/>
    <n v="0"/>
    <n v="0"/>
    <n v="876219"/>
    <n v="876219"/>
    <n v="0"/>
    <n v="0"/>
    <n v="0"/>
    <n v="876219"/>
    <n v="876219"/>
    <s v="NH-6(140) (19024-8212-14)"/>
  </r>
  <r>
    <n v="129476"/>
    <n v="3"/>
    <s v="Active"/>
    <d v="2019-08-08T00:00:00"/>
    <s v="Brian Terrell"/>
    <d v="2020-08-04T00:00:00"/>
    <s v="Brian Terrell"/>
    <s v="Maury"/>
    <s v="SR-6"/>
    <s v="SR"/>
    <m/>
    <s v="SR"/>
    <s v="From Frye Road to Williamson County Line"/>
    <s v="Mill &amp; 411D"/>
    <s v="Resurfacing"/>
    <s v="Resurfacing"/>
    <s v="Mill &amp; 411D"/>
    <x v="3"/>
    <x v="6"/>
    <m/>
    <n v="5.38"/>
    <m/>
    <s v="CONV"/>
    <s v="Y"/>
    <s v="NHS"/>
    <x v="3"/>
    <s v="60SR0060079"/>
    <n v="0"/>
    <n v="0"/>
    <m/>
    <n v="0"/>
    <n v="0"/>
    <n v="0"/>
    <n v="0"/>
    <n v="5000"/>
    <n v="0"/>
    <n v="5000"/>
    <s v="NH/HSIP-6(146) (60103-3210-94, 60103-4210-04, 60103-8210-14)"/>
  </r>
  <r>
    <n v="129488"/>
    <n v="3"/>
    <s v="Active"/>
    <d v="2019-08-08T00:00:00"/>
    <s v="Brian Terrell"/>
    <d v="2021-01-14T00:00:00"/>
    <s v="Brian Terrell"/>
    <s v="Humphreys"/>
    <s v="SR-13"/>
    <s v="SR"/>
    <m/>
    <s v="SR"/>
    <s v="From Acorn Hill Drive to East Main Street"/>
    <s v="Mill &amp; 411D"/>
    <s v="Resurfacing"/>
    <s v="Resurfacing"/>
    <s v="Mill &amp; 411D"/>
    <x v="3"/>
    <x v="6"/>
    <m/>
    <n v="4.29"/>
    <m/>
    <s v="CONV"/>
    <s v="N"/>
    <s v="Other"/>
    <x v="4"/>
    <s v="43SR0130023, 43SR0130024"/>
    <n v="0"/>
    <n v="0"/>
    <m/>
    <n v="0"/>
    <n v="0"/>
    <n v="0"/>
    <n v="0"/>
    <n v="5000"/>
    <n v="0"/>
    <n v="5000"/>
    <s v="STP/HSIP-13(86) (43005-3248-94, 43005-4248-04, 43005-8248-14)"/>
  </r>
  <r>
    <n v="129499"/>
    <n v="3"/>
    <s v="Let"/>
    <d v="2019-08-08T00:00:00"/>
    <s v="Brian Terrell"/>
    <d v="2021-04-13T00:00:00"/>
    <s v="Jason Carney"/>
    <s v="Giles"/>
    <s v="SR-7"/>
    <s v="SR"/>
    <m/>
    <s v="SR"/>
    <s v="From near Polly Road to south of Prospect Road"/>
    <s v="Mill &amp; 411D"/>
    <s v="Resurfacing"/>
    <s v="Resurfacing"/>
    <s v="Mill &amp; 411D"/>
    <x v="3"/>
    <x v="6"/>
    <m/>
    <n v="1.81"/>
    <d v="2021-03-26T00:00:00"/>
    <s v="CONV"/>
    <s v="N"/>
    <s v="Other"/>
    <x v="4"/>
    <m/>
    <n v="0"/>
    <n v="0"/>
    <n v="0"/>
    <n v="359250"/>
    <n v="359250"/>
    <n v="0"/>
    <n v="0"/>
    <n v="0"/>
    <n v="359250"/>
    <n v="359250"/>
    <s v="STP-7(45) (28002-8233-14)"/>
  </r>
  <r>
    <n v="130782"/>
    <n v="3"/>
    <s v="Let"/>
    <d v="2020-08-18T00:00:00"/>
    <s v="Brian Terrell"/>
    <d v="2021-03-08T00:00:00"/>
    <s v="Brian Terrell"/>
    <s v="Maury"/>
    <s v="SR-396"/>
    <s v="SR"/>
    <m/>
    <s v="SR"/>
    <s v="From SR-6 to near I-65"/>
    <s v="Mill &amp; 411D"/>
    <s v="Resurfacing"/>
    <s v="Resurfacing"/>
    <s v="Mill &amp; 411D"/>
    <x v="3"/>
    <x v="6"/>
    <m/>
    <n v="4.1100000000000003"/>
    <d v="2021-02-05T00:00:00"/>
    <s v="CONV"/>
    <s v="N"/>
    <s v="NHS"/>
    <x v="3"/>
    <s v="60SR3960003, 60SR3960004"/>
    <n v="0"/>
    <n v="0"/>
    <m/>
    <n v="2144257"/>
    <n v="2144257"/>
    <n v="0"/>
    <n v="0"/>
    <n v="150472"/>
    <n v="244257"/>
    <n v="394729"/>
    <s v="State Funded (60100-4210-04)"/>
  </r>
  <r>
    <n v="130787"/>
    <n v="3"/>
    <s v="Let"/>
    <d v="2020-08-18T00:00:00"/>
    <s v="Brian Terrell"/>
    <d v="2021-03-08T00:00:00"/>
    <s v="Lee Cothron"/>
    <s v="Montgomery"/>
    <s v="SR-237"/>
    <s v="SR"/>
    <m/>
    <s v="SR"/>
    <s v="From west of Rollow Lane to Browning Way"/>
    <s v="Mill &amp; 411D"/>
    <s v="Resurfacing"/>
    <s v="Resurfacing"/>
    <s v="Mill &amp; 411D"/>
    <x v="3"/>
    <x v="6"/>
    <m/>
    <n v="1.06"/>
    <d v="2021-02-05T00:00:00"/>
    <m/>
    <s v="N"/>
    <s v="Other"/>
    <x v="4"/>
    <m/>
    <n v="0"/>
    <n v="0"/>
    <n v="0"/>
    <n v="209877"/>
    <n v="209877"/>
    <n v="0"/>
    <n v="0"/>
    <n v="0"/>
    <n v="209877"/>
    <n v="209877"/>
    <s v="State Funded (63030-4213-04)"/>
  </r>
  <r>
    <n v="127289"/>
    <n v="3"/>
    <s v="Closed"/>
    <d v="2018-03-28T00:00:00"/>
    <s v="Brian Terrell"/>
    <d v="2019-11-07T00:00:00"/>
    <s v="Teresa Hylton"/>
    <s v="Stewart"/>
    <s v="SR-76"/>
    <s v="SR"/>
    <m/>
    <s v="SR"/>
    <s v="From bridge over Cumberland River to east of Long Pine Drive"/>
    <s v="Mill &amp; 411D (LM13.66-LM14.2)/ 411 D Overlay"/>
    <s v="Resurfacing"/>
    <s v="Resurf, Safety &amp; Br Repair"/>
    <s v="Mill &amp; 411D (LM13.66-LM14.2)/ 411 D Overlay"/>
    <x v="3"/>
    <x v="6"/>
    <m/>
    <n v="5.72"/>
    <d v="2019-03-29T00:00:00"/>
    <s v="CONV"/>
    <s v="Y"/>
    <s v="NHS"/>
    <x v="3"/>
    <s v="81SR0760015, 81SR0760019"/>
    <n v="0"/>
    <n v="0"/>
    <m/>
    <n v="109043.61"/>
    <n v="109043.61"/>
    <n v="0"/>
    <n v="0"/>
    <n v="167772.3"/>
    <n v="2253045.61"/>
    <n v="2420817.91"/>
    <s v="NH/HSIP-76(109) (81004-3246-94, 81004-4246-04, 81004-8246-14)"/>
  </r>
  <r>
    <n v="127127"/>
    <n v="1"/>
    <s v="Let"/>
    <d v="2018-03-15T00:00:00"/>
    <s v="Brian Terrell"/>
    <d v="2021-02-25T00:00:00"/>
    <s v=""/>
    <s v="Unicoi"/>
    <s v="SR-107"/>
    <s v="SR"/>
    <m/>
    <s v="SR"/>
    <s v="From near 6th Street to near SR-173"/>
    <s v="Mill &amp; 411D / 411TLD Overlay @ 65 lb/sy"/>
    <s v="Resurfacing"/>
    <s v="Resurface &amp; Safety"/>
    <s v="Mill &amp; 411D / 411TLD Overlay @ 65 lb/sy"/>
    <x v="3"/>
    <x v="6"/>
    <m/>
    <n v="4.4800000000000004"/>
    <d v="2021-02-05T00:00:00"/>
    <s v="CONV / THIN"/>
    <s v="N"/>
    <s v="Other"/>
    <x v="4"/>
    <m/>
    <n v="0"/>
    <n v="0"/>
    <n v="27300"/>
    <n v="690500"/>
    <n v="717800"/>
    <n v="0"/>
    <n v="0"/>
    <n v="27300"/>
    <n v="690500"/>
    <n v="717800"/>
    <s v="STP/HSIP-107(29) (86006-3236-94, 86006-8236-14)"/>
  </r>
  <r>
    <n v="126531"/>
    <n v="2"/>
    <s v="Closed"/>
    <d v="2017-09-05T00:00:00"/>
    <s v="Brian Terrell"/>
    <d v="2020-05-07T00:00:00"/>
    <s v="Teresa Hylton"/>
    <s v="Dekalb"/>
    <s v="SR-146"/>
    <s v="SR"/>
    <m/>
    <s v="SR"/>
    <s v="From the Cannon County Line to North of Game Ridge Road"/>
    <s v="Mill &amp; 85 lb/sy CS"/>
    <s v="Resurfacing"/>
    <s v="Resurface &amp; Safety"/>
    <s v="Mill &amp; 85 lb/sy CS"/>
    <x v="3"/>
    <x v="6"/>
    <m/>
    <n v="5.47"/>
    <d v="2019-05-10T00:00:00"/>
    <s v="CONV"/>
    <s v="N"/>
    <s v="Other"/>
    <x v="4"/>
    <m/>
    <n v="0"/>
    <n v="0"/>
    <n v="-629.47"/>
    <n v="7887.9"/>
    <n v="7258.4299999999994"/>
    <n v="0"/>
    <n v="0"/>
    <n v="35400.53"/>
    <n v="424289.9"/>
    <n v="459690.43"/>
    <s v="STP/HSIP-146(8) (21007-3227-94, 21007-8227-14)"/>
  </r>
  <r>
    <n v="127890"/>
    <n v="2"/>
    <s v="Closed"/>
    <d v="2018-07-17T00:00:00"/>
    <s v="Brian Terrell"/>
    <d v="2020-05-07T00:00:00"/>
    <s v="Teresa Hylton"/>
    <s v="Clay"/>
    <s v="SR-53"/>
    <s v="SR"/>
    <m/>
    <s v="SR"/>
    <s v="From North of Copeland Lane to Old Livingston Highway"/>
    <s v="Mill &amp; 85 lb/sy CS"/>
    <s v="Resurfacing"/>
    <s v="Resurface &amp; Safety"/>
    <s v="Mill &amp; 85 lb/sy CS"/>
    <x v="3"/>
    <x v="6"/>
    <m/>
    <n v="3.42"/>
    <d v="2019-05-10T00:00:00"/>
    <s v="CONV"/>
    <s v="N"/>
    <s v="Other"/>
    <x v="4"/>
    <m/>
    <n v="0"/>
    <n v="0"/>
    <n v="-2623.82"/>
    <n v="284601.11"/>
    <n v="281977.28999999998"/>
    <n v="0"/>
    <n v="0"/>
    <n v="12218.18"/>
    <n v="850400.11"/>
    <n v="862618.29"/>
    <s v="HSIP-53(55) (14005-3215-94, 14005-4215-04)"/>
  </r>
  <r>
    <n v="127188"/>
    <n v="2"/>
    <s v="Closed"/>
    <d v="2018-03-20T00:00:00"/>
    <s v="Brian Terrell"/>
    <d v="2019-08-15T00:00:00"/>
    <s v="Teresa Hylton"/>
    <s v="Marion"/>
    <s v="SR-377"/>
    <s v="SR"/>
    <m/>
    <s v="SR"/>
    <s v="From Alabama State Line to SR-156"/>
    <s v="Mill &amp; CW"/>
    <s v="Resurfacing"/>
    <s v="Resurface &amp; Safety"/>
    <s v="Mill &amp; CW"/>
    <x v="3"/>
    <x v="6"/>
    <m/>
    <n v="1.19"/>
    <d v="2019-05-10T00:00:00"/>
    <s v="CONV"/>
    <s v="N"/>
    <s v="Other"/>
    <x v="4"/>
    <m/>
    <n v="0"/>
    <n v="0"/>
    <n v="3500.14"/>
    <n v="6427.96"/>
    <n v="9928.1"/>
    <n v="0"/>
    <n v="0"/>
    <n v="26466.14"/>
    <n v="256136.95999999999"/>
    <n v="282603.09999999998"/>
    <s v="STP/HSIP-377(1) (58017-3203-94, 58017-8203-14)"/>
  </r>
  <r>
    <n v="130289"/>
    <n v="4"/>
    <s v="Active"/>
    <d v="2020-04-30T00:00:00"/>
    <s v="Brian Terrell"/>
    <d v="2021-05-10T00:00:00"/>
    <s v="Bonita Dunlap"/>
    <s v="Carroll"/>
    <s v="SR-424"/>
    <s v="SR"/>
    <m/>
    <s v="SR"/>
    <s v="From SR-1 to near Cook Road"/>
    <s v="Mill &amp; C-W"/>
    <s v="Resurfacing"/>
    <s v="Resurface &amp; Safety"/>
    <s v="Mill &amp; C-W"/>
    <x v="3"/>
    <x v="6"/>
    <m/>
    <n v="5.6"/>
    <d v="2021-06-18T00:00:00"/>
    <s v="CONV"/>
    <s v="N"/>
    <s v="Other"/>
    <x v="4"/>
    <m/>
    <n v="0"/>
    <n v="0"/>
    <n v="233600"/>
    <n v="1192800"/>
    <n v="1426400"/>
    <n v="0"/>
    <n v="0"/>
    <n v="233600"/>
    <n v="1192800"/>
    <n v="1426400"/>
    <s v="STP/HSIP-424(11) (09023-3218-94, 09023-8218-14)"/>
  </r>
  <r>
    <n v="127371"/>
    <n v="4"/>
    <s v="Active"/>
    <d v="2018-04-03T00:00:00"/>
    <s v="Brian Terrell"/>
    <d v="2021-05-11T00:00:00"/>
    <s v="Lee Cothron"/>
    <s v="Carroll"/>
    <s v="SR-105"/>
    <s v="SR"/>
    <m/>
    <s v="SR"/>
    <s v="From near Park Street to SR-77 (Main Street)"/>
    <s v="Mill &amp; Fill"/>
    <s v="Resurfacing"/>
    <s v="Resurface &amp; Safety"/>
    <s v="Mill &amp; Fill"/>
    <x v="3"/>
    <x v="6"/>
    <m/>
    <n v="3.62"/>
    <d v="2021-06-18T00:00:00"/>
    <s v="CONV"/>
    <s v="N"/>
    <s v="Other"/>
    <x v="4"/>
    <m/>
    <n v="0"/>
    <n v="0"/>
    <n v="24980"/>
    <n v="1057000"/>
    <n v="1081980"/>
    <n v="0"/>
    <n v="0"/>
    <n v="24980"/>
    <n v="1057000"/>
    <n v="1081980"/>
    <s v="STP/HSIP-105(16) (09016-3207-94, 09016-8207-14)"/>
  </r>
  <r>
    <n v="127421"/>
    <n v="4"/>
    <s v="Active"/>
    <d v="2018-04-04T00:00:00"/>
    <s v="Brian Terrell"/>
    <d v="2020-05-26T00:00:00"/>
    <s v="Mary McFarlin"/>
    <s v="Madison"/>
    <s v="SR-20"/>
    <s v="SR"/>
    <m/>
    <s v="SR"/>
    <s v="From Hollywood Drive to SR-1"/>
    <s v="Mill w/411D"/>
    <s v="Resurfacing"/>
    <s v="Resurf, Safety &amp; Br Repair"/>
    <s v="Mill w/411D"/>
    <x v="3"/>
    <x v="6"/>
    <m/>
    <n v="4.8899999999999997"/>
    <m/>
    <s v="CONV"/>
    <s v="Y"/>
    <s v="NHS"/>
    <x v="3"/>
    <s v="57L30450001"/>
    <n v="0"/>
    <n v="30450"/>
    <m/>
    <n v="0"/>
    <n v="30450"/>
    <n v="0"/>
    <n v="30450"/>
    <n v="5000"/>
    <n v="0"/>
    <n v="35450"/>
    <s v="NH/HSIP-20(80) (57105-3227-94, 57105-4226-04, 57105-8227-14)"/>
  </r>
  <r>
    <n v="129684"/>
    <n v="1"/>
    <s v="Let"/>
    <d v="2019-08-27T00:00:00"/>
    <s v="Brian Terrell"/>
    <d v="2021-04-13T00:00:00"/>
    <s v="Bobby Johnson"/>
    <s v="Knox"/>
    <s v="I-40"/>
    <s v="I"/>
    <m/>
    <s v="IM"/>
    <s v="From near Campbell Station Road to near SR-131"/>
    <s v="Mill, BM, D, E-sho"/>
    <s v="Resurfacing"/>
    <s v="Resurfacing"/>
    <s v="Mill, BM, D, E-sho"/>
    <x v="3"/>
    <x v="3"/>
    <s v="TAMP Rehabilitation"/>
    <n v="1.5"/>
    <d v="2021-03-26T00:00:00"/>
    <s v="CONV"/>
    <s v="N"/>
    <s v="Int"/>
    <x v="1"/>
    <m/>
    <n v="0"/>
    <n v="0"/>
    <n v="0"/>
    <n v="2372500"/>
    <n v="2372500"/>
    <n v="0"/>
    <n v="0"/>
    <n v="0"/>
    <n v="2372500"/>
    <n v="2372500"/>
    <s v="NH-I-40-7(182) (47002-8171-44)"/>
  </r>
  <r>
    <n v="127463"/>
    <n v="1"/>
    <s v="Let"/>
    <d v="2018-04-26T00:00:00"/>
    <s v="Brian Terrell"/>
    <d v="2020-12-23T00:00:00"/>
    <s v="Bobby Johnson"/>
    <s v="Sullivan"/>
    <s v="I-26"/>
    <s v="I"/>
    <m/>
    <s v="IM"/>
    <s v="From near Welcome Center Road To Washington County Line"/>
    <s v="Mill, C, OGFC, OGFCE-Sho"/>
    <s v="Resurfacing"/>
    <s v="Resurfacing"/>
    <s v="Mill, C, OGFC, OGFCE-Sho"/>
    <x v="3"/>
    <x v="6"/>
    <m/>
    <n v="4.58"/>
    <d v="2020-12-11T00:00:00"/>
    <s v="CONV"/>
    <s v="N"/>
    <s v="Int"/>
    <x v="1"/>
    <m/>
    <n v="0"/>
    <n v="0"/>
    <n v="0"/>
    <n v="4235000"/>
    <n v="4235000"/>
    <n v="0"/>
    <n v="0"/>
    <n v="0"/>
    <n v="4235000"/>
    <n v="4235000"/>
    <s v="NH-I-26(75) (82084-8133-44)"/>
  </r>
  <r>
    <n v="127269"/>
    <n v="3"/>
    <s v="Let"/>
    <d v="2018-03-27T00:00:00"/>
    <s v="Brian Terrell"/>
    <d v="2020-12-23T00:00:00"/>
    <s v="Brian Terrell"/>
    <s v="Rutherford"/>
    <s v="I-840"/>
    <s v="I"/>
    <m/>
    <s v="IM"/>
    <s v="From Williamson County Line to west of I-24"/>
    <s v="Mill, CS &amp; OGFC"/>
    <s v="Resurfacing"/>
    <s v="Resurfacing"/>
    <s v="Mill, CS &amp; OGFC"/>
    <x v="3"/>
    <x v="6"/>
    <m/>
    <n v="7.53"/>
    <d v="2020-12-11T00:00:00"/>
    <s v="CONV"/>
    <s v="N"/>
    <s v="Int"/>
    <x v="1"/>
    <m/>
    <n v="0"/>
    <n v="0"/>
    <n v="0"/>
    <n v="6559920"/>
    <n v="6559920"/>
    <n v="0"/>
    <n v="0"/>
    <n v="0"/>
    <n v="6559920"/>
    <n v="6559920"/>
    <s v="NH-I-840(18) (75840-8137-44)"/>
  </r>
  <r>
    <n v="128849"/>
    <n v="2"/>
    <s v="Let"/>
    <d v="2019-04-29T00:00:00"/>
    <s v="Brian Terrell"/>
    <d v="2020-12-23T00:00:00"/>
    <s v="Kyle Ruddy"/>
    <s v="Bradley"/>
    <s v="I-75"/>
    <s v="I"/>
    <m/>
    <s v="IM"/>
    <s v="From North of SR-60 to South of SR-308"/>
    <s v="- Cold Plane @ 1.25&quot;&quot; (Rd &amp; Shlds.),   - Thin Lift &quot;&quot;CS&quot;&quot; Mix @ 65#/sy (.5&quot;&quot;) (Rdwy. &amp; Shlds.) &amp;   -  OGFC @ 110#/sy (1.25&quot;&quot;)(Rdwy. &amp; Inside Shld.)"/>
    <s v="Resurfacing"/>
    <s v="Resurfacing"/>
    <s v="Mill, CS &amp; OGFC"/>
    <x v="3"/>
    <x v="6"/>
    <m/>
    <n v="5.86"/>
    <d v="2020-12-11T00:00:00"/>
    <m/>
    <s v="N"/>
    <s v="Int"/>
    <x v="1"/>
    <m/>
    <n v="0"/>
    <n v="0"/>
    <n v="0"/>
    <n v="4770830"/>
    <n v="4770830"/>
    <n v="0"/>
    <n v="0"/>
    <n v="0"/>
    <n v="4770830"/>
    <n v="4770830"/>
    <s v="NH-I-75-1(152) (06001-8185-44)"/>
  </r>
  <r>
    <n v="129568"/>
    <n v="3"/>
    <s v="Let"/>
    <d v="2019-08-19T00:00:00"/>
    <s v="Brian Terrell"/>
    <d v="2021-02-25T00:00:00"/>
    <s v="Jason Carney"/>
    <s v="Hickman, Humphreys"/>
    <s v="I-40"/>
    <s v="I"/>
    <m/>
    <s v="IM"/>
    <s v="From near SR-230 to Hickman County Line"/>
    <s v="Mill, CS &amp; OGFC (WB Const 2017)"/>
    <s v="Resurfacing"/>
    <s v="Resurfacing"/>
    <s v="Mill, CS &amp; OGFC"/>
    <x v="3"/>
    <x v="6"/>
    <m/>
    <n v="8.0299999999999994"/>
    <d v="2021-02-05T00:00:00"/>
    <m/>
    <s v="N"/>
    <s v="Int"/>
    <x v="1"/>
    <m/>
    <n v="0"/>
    <n v="0"/>
    <n v="0"/>
    <n v="5459885"/>
    <n v="5459885"/>
    <n v="0"/>
    <n v="0"/>
    <n v="0"/>
    <n v="5459885"/>
    <n v="5459885"/>
    <s v="NH-I-40-3(170) (41001-8155-44, 43002-8110-44)"/>
  </r>
  <r>
    <n v="125775"/>
    <n v="4"/>
    <s v="Closed"/>
    <d v="2017-05-24T00:00:00"/>
    <s v="Brian Terrell"/>
    <d v="2020-01-13T00:00:00"/>
    <s v="Brian Terrell"/>
    <s v="Madison"/>
    <s v="I-40"/>
    <s v="I"/>
    <m/>
    <s v="IM"/>
    <s v="From End of Ramp 87-B to Henderson County Line"/>
    <s v="Mill, TLD &amp; OGFC"/>
    <s v="Resurfacing"/>
    <s v="Resurfacing"/>
    <s v="Mill, TLD &amp; OGFC"/>
    <x v="3"/>
    <x v="6"/>
    <m/>
    <n v="8"/>
    <d v="2017-12-08T00:00:00"/>
    <s v="CONV"/>
    <s v="N"/>
    <s v="Int"/>
    <x v="1"/>
    <m/>
    <n v="0"/>
    <n v="0"/>
    <n v="0"/>
    <n v="6052.33"/>
    <n v="6052.33"/>
    <n v="0"/>
    <n v="0"/>
    <n v="0"/>
    <n v="3071836.33"/>
    <n v="3071836.33"/>
    <s v="NH-I-40-1(353) (57201-8150-44)"/>
  </r>
  <r>
    <n v="129078"/>
    <n v="4"/>
    <s v="Let"/>
    <d v="2019-06-17T00:00:00"/>
    <s v="Brian Terrell"/>
    <d v="2021-03-08T00:00:00"/>
    <s v="Bobby Johnson"/>
    <s v="Decatur"/>
    <s v="I-40"/>
    <s v="I"/>
    <m/>
    <s v="IM"/>
    <s v="From Henderson County Line (MM 120.31) to Benton County Line (MM 126.00)"/>
    <s v="Mill, TLD &amp; OGFC"/>
    <s v="Resurfacing"/>
    <s v="Resurfacing"/>
    <s v="Mill, TLD &amp; OGFC"/>
    <x v="3"/>
    <x v="6"/>
    <m/>
    <n v="5.68"/>
    <d v="2021-02-05T00:00:00"/>
    <m/>
    <s v="N"/>
    <s v="Int"/>
    <x v="1"/>
    <m/>
    <n v="0"/>
    <n v="0"/>
    <n v="0"/>
    <n v="4911500"/>
    <n v="4911500"/>
    <n v="0"/>
    <n v="0"/>
    <n v="0"/>
    <n v="4911500"/>
    <n v="4911500"/>
    <s v="NH-I-40-2(338) (20001-8127-44)"/>
  </r>
  <r>
    <n v="123512"/>
    <n v="4"/>
    <s v="Closed"/>
    <d v="2016-04-27T00:00:00"/>
    <s v="Brian Terrell"/>
    <d v="2017-09-18T00:00:00"/>
    <s v="Teresa Hylton"/>
    <s v="Henderson"/>
    <s v="I-40"/>
    <s v="I"/>
    <m/>
    <s v="IM"/>
    <s v="From Madison County Line to East of SR-104"/>
    <s v="I-40, From Madison County Line to East of SR-104 - Resurfacing - Mill, TLD, &amp; OGFC"/>
    <s v="Resurfacing"/>
    <s v="Resurfacing"/>
    <s v="Mill, TLD, &amp; OGFC"/>
    <x v="3"/>
    <x v="6"/>
    <m/>
    <n v="6"/>
    <d v="2016-12-02T00:00:00"/>
    <s v="CONV"/>
    <s v="Y"/>
    <s v="Int"/>
    <x v="1"/>
    <m/>
    <n v="0"/>
    <n v="0"/>
    <n v="0"/>
    <n v="11791.86"/>
    <n v="11791.86"/>
    <n v="0"/>
    <n v="0"/>
    <n v="0"/>
    <n v="3998885.86"/>
    <n v="3998885.86"/>
    <s v="NH-I-40-2(96) (39001-8176-44)"/>
  </r>
  <r>
    <n v="106967.01"/>
    <n v="2"/>
    <s v="Closed"/>
    <d v="2008-11-12T00:00:00"/>
    <s v="Sam Cardwell"/>
    <d v="2012-05-11T00:00:00"/>
    <s v="Brian Terrell"/>
    <s v="Hamilton"/>
    <s v="SR-2"/>
    <s v="SR"/>
    <m/>
    <s v="SR"/>
    <s v="Rossville Boulevard to Dodds Avenue"/>
    <m/>
    <s v="Resurfacing"/>
    <s v="Resurfacing"/>
    <s v="Novachip Type &quot;A&quot; (1/2&quot;)"/>
    <x v="3"/>
    <x v="6"/>
    <m/>
    <n v="1.51"/>
    <d v="2009-03-20T00:00:00"/>
    <m/>
    <s v="N"/>
    <s v="NHS"/>
    <x v="3"/>
    <m/>
    <n v="0"/>
    <n v="0"/>
    <n v="0"/>
    <n v="1871.81"/>
    <n v="1871.81"/>
    <n v="0"/>
    <n v="0"/>
    <n v="0"/>
    <n v="361057.46"/>
    <n v="361057.46"/>
    <s v="STP-2(90) (33010-8230-14)"/>
  </r>
  <r>
    <n v="129204"/>
    <n v="3"/>
    <s v="Construction Complete"/>
    <d v="2019-06-25T00:00:00"/>
    <s v="Brian Terrell"/>
    <d v="2020-09-15T00:00:00"/>
    <s v="Jason Carney"/>
    <s v="Dickson"/>
    <s v="SR-48"/>
    <s v="SR"/>
    <m/>
    <s v="SR"/>
    <s v="From East Rickert Avenue to SR-49"/>
    <s v="Profile Mill &amp; 85 lb/sy TLD"/>
    <s v="Resurfacing"/>
    <s v="Resurf, Safety &amp; Br Repair"/>
    <s v="Profile Mill &amp; 85 lb/sy TLD"/>
    <x v="3"/>
    <x v="6"/>
    <m/>
    <n v="7.44"/>
    <d v="2020-05-15T00:00:00"/>
    <s v="THIN"/>
    <s v="Y"/>
    <s v="NHS, Other"/>
    <x v="3"/>
    <s v="22FA0360001"/>
    <n v="0"/>
    <n v="0"/>
    <m/>
    <n v="125024"/>
    <n v="125024"/>
    <n v="0"/>
    <n v="0"/>
    <n v="141825"/>
    <n v="1365584"/>
    <n v="1507409"/>
    <s v="NH/HSIP-48(61) (22008-3227-94, 22008-4227-04, 22008-8227-14)"/>
  </r>
  <r>
    <n v="126331"/>
    <n v="4"/>
    <s v="Closed"/>
    <d v="2017-08-04T00:00:00"/>
    <s v="Brian Terrell"/>
    <d v="2019-01-10T00:00:00"/>
    <s v="Teresa Hylton"/>
    <s v="Lauderdale"/>
    <s v="SR-209"/>
    <s v="SR"/>
    <m/>
    <s v="SR"/>
    <s v="From near Foodstore Road to SR-180"/>
    <s v="Profile Mill &amp; 85 lb/sy TLD"/>
    <s v="Resurfacing"/>
    <s v="Resurface &amp; Safety"/>
    <s v="Profile Mill &amp; 85 lb/sy TLD"/>
    <x v="3"/>
    <x v="6"/>
    <m/>
    <n v="4.09"/>
    <d v="2018-08-17T00:00:00"/>
    <s v="THIN"/>
    <s v="N"/>
    <s v="Other"/>
    <x v="4"/>
    <m/>
    <n v="0"/>
    <n v="0"/>
    <n v="-18569.48"/>
    <n v="33380.11"/>
    <n v="14810.630000000001"/>
    <n v="0"/>
    <n v="0"/>
    <n v="82580.52"/>
    <n v="767094.11"/>
    <n v="849674.63"/>
    <s v="STP/HSIP-209(16) (49003-3220-94, 49003-8220-14)"/>
  </r>
  <r>
    <n v="127333"/>
    <n v="3"/>
    <s v="Construction Complete"/>
    <d v="2018-03-28T00:00:00"/>
    <s v="Brian Terrell"/>
    <d v="2020-11-16T00:00:00"/>
    <s v="Jason Carney"/>
    <s v="Stewart"/>
    <s v="SR-46"/>
    <s v="SR"/>
    <m/>
    <s v="SR"/>
    <s v="From Cumberland River Ferry Landing to SR-76 (US-79)"/>
    <s v="Profile Mill &amp; 85 lb/sy TLD"/>
    <s v="Resurfacing"/>
    <s v="Resurface &amp; Safety"/>
    <s v="Profile Mill &amp; 85 lb/sy TLD"/>
    <x v="3"/>
    <x v="6"/>
    <m/>
    <n v="14.2"/>
    <d v="2020-08-14T00:00:00"/>
    <s v="THIN"/>
    <s v="N"/>
    <s v="Other"/>
    <x v="4"/>
    <m/>
    <n v="0"/>
    <n v="0"/>
    <n v="58000"/>
    <n v="1884300"/>
    <n v="1942300"/>
    <n v="0"/>
    <n v="0"/>
    <n v="58000"/>
    <n v="1884300"/>
    <n v="1942300"/>
    <s v="STP/HSIP-46(38) (81015-3240-94, 81015-8240-14)"/>
  </r>
  <r>
    <n v="129256"/>
    <n v="2"/>
    <s v="Let"/>
    <d v="2019-06-28T00:00:00"/>
    <s v="Brian Terrell"/>
    <d v="2020-06-24T00:00:00"/>
    <s v="Sandra Lowry"/>
    <s v="Meigs"/>
    <s v="SR-58"/>
    <s v="SR"/>
    <m/>
    <s v="SR"/>
    <s v="From north of Ten Mile Road to Roane County Line"/>
    <s v="Profile Mill &amp; 85 lb/sy TLD"/>
    <s v="Resurfacing"/>
    <s v="Resurface &amp; Safety"/>
    <s v="Profile Mill &amp; 85 lb/sy TLD"/>
    <x v="3"/>
    <x v="6"/>
    <m/>
    <n v="3.82"/>
    <d v="2020-05-15T00:00:00"/>
    <s v="THIN"/>
    <s v="N"/>
    <s v="Other"/>
    <x v="4"/>
    <m/>
    <n v="0"/>
    <n v="0"/>
    <n v="0"/>
    <n v="446133"/>
    <n v="446133"/>
    <n v="0"/>
    <n v="0"/>
    <n v="0"/>
    <n v="446133"/>
    <n v="446133"/>
    <s v="State Funded (61003-4264-04)"/>
  </r>
  <r>
    <n v="129493"/>
    <n v="3"/>
    <s v="Let"/>
    <d v="2019-08-08T00:00:00"/>
    <s v="Brian Terrell"/>
    <d v="2021-02-25T00:00:00"/>
    <s v="Jason Carney"/>
    <s v="Montgomery"/>
    <s v="SR-237"/>
    <s v="SR"/>
    <m/>
    <s v="SR"/>
    <s v="From Browning Way to SR-238"/>
    <s v="Profile Mill &amp; 85 lb/sy TLD"/>
    <s v="Resurfacing"/>
    <s v="Resurfacing"/>
    <s v="Profile Mill &amp; 85 lb/sy TLD"/>
    <x v="3"/>
    <x v="6"/>
    <m/>
    <n v="3.97"/>
    <d v="2021-02-05T00:00:00"/>
    <s v="THIN"/>
    <s v="N"/>
    <s v="Other"/>
    <x v="4"/>
    <m/>
    <n v="0"/>
    <n v="0"/>
    <n v="0"/>
    <n v="448968"/>
    <n v="448968"/>
    <n v="0"/>
    <n v="0"/>
    <n v="0"/>
    <n v="448968"/>
    <n v="448968"/>
    <s v="STP-237(19) (63030-8211-14)"/>
  </r>
  <r>
    <n v="129516"/>
    <n v="3"/>
    <s v="Active"/>
    <d v="2019-08-08T00:00:00"/>
    <s v="Brian Terrell"/>
    <d v="2021-05-05T00:00:00"/>
    <s v="Jason Carney"/>
    <s v="Lawrence"/>
    <s v="SR-15"/>
    <s v="SR"/>
    <m/>
    <s v="SR"/>
    <s v="From west of Gore Road to near West Gaines Street"/>
    <s v="Profile Mill, CS &amp; 411D"/>
    <s v="Resurfacing"/>
    <s v="Resurfacing"/>
    <s v="Profile Mill, CS &amp; 411D"/>
    <x v="3"/>
    <x v="6"/>
    <m/>
    <n v="5.29"/>
    <d v="2021-06-18T00:00:00"/>
    <s v="CONV"/>
    <s v="Y"/>
    <s v="NHS"/>
    <x v="3"/>
    <m/>
    <n v="0"/>
    <n v="0"/>
    <n v="0"/>
    <n v="3308920"/>
    <n v="3308920"/>
    <n v="0"/>
    <n v="0"/>
    <n v="0"/>
    <n v="3308920"/>
    <n v="3308920"/>
    <s v="NH-15(218) (50002-8253-14)"/>
  </r>
  <r>
    <n v="130308"/>
    <n v="4"/>
    <s v="Let"/>
    <d v="2020-05-05T00:00:00"/>
    <s v="Brian Terrell"/>
    <d v="2020-12-23T00:00:00"/>
    <s v=""/>
    <s v="Madison, Henderson"/>
    <s v="I-40"/>
    <s v="I"/>
    <m/>
    <s v="IM"/>
    <s v="From east of SR-1 Exit to east of the Henderson County Line (Eastbound Only)."/>
    <s v="Saw and Seal Joints (Eastbound Only)"/>
    <s v="Resurfacing"/>
    <s v="Resurfacing"/>
    <s v="Saw and Seal Joints"/>
    <x v="3"/>
    <x v="6"/>
    <m/>
    <n v="8.02"/>
    <d v="2020-12-11T00:00:00"/>
    <m/>
    <s v="N"/>
    <s v="Int"/>
    <x v="1"/>
    <m/>
    <n v="0"/>
    <n v="0"/>
    <n v="0"/>
    <n v="1192970"/>
    <n v="1192970"/>
    <n v="0"/>
    <n v="0"/>
    <n v="0"/>
    <n v="1192970"/>
    <n v="1192970"/>
    <s v="NH-I-40-1(361) (57201-8158-44)"/>
  </r>
  <r>
    <n v="129255"/>
    <n v="2"/>
    <s v="Let"/>
    <d v="2019-06-28T00:00:00"/>
    <s v="Brian Terrell"/>
    <d v="2021-04-13T00:00:00"/>
    <s v="Brandy Hopkins"/>
    <s v="Fentress"/>
    <s v="SR-62"/>
    <s v="SR"/>
    <m/>
    <s v="SR"/>
    <s v="From near SR-28 to Morgan County Line"/>
    <s v="Scrub Seal"/>
    <s v="Resurfacing"/>
    <s v="Resurface &amp; Safety"/>
    <s v="Scrub Seal"/>
    <x v="3"/>
    <x v="6"/>
    <m/>
    <n v="6.88"/>
    <d v="2021-03-26T00:00:00"/>
    <s v="PRESV"/>
    <s v="N"/>
    <s v="Other"/>
    <x v="4"/>
    <m/>
    <n v="0"/>
    <n v="0"/>
    <n v="0"/>
    <n v="543682"/>
    <n v="543682"/>
    <n v="0"/>
    <n v="0"/>
    <n v="0"/>
    <n v="543682"/>
    <n v="543682"/>
    <s v="State Funded (25013-4210-04)"/>
  </r>
  <r>
    <n v="130478"/>
    <n v="2"/>
    <s v="Let"/>
    <d v="2020-06-03T00:00:00"/>
    <s v="Brian Terrell"/>
    <d v="2021-04-13T00:00:00"/>
    <s v="Kyle Ruddy"/>
    <s v="Jackson"/>
    <s v="SR-56"/>
    <s v="SR"/>
    <m/>
    <s v="SR"/>
    <s v="From North of Riley Creek Road to Macon County Line"/>
    <s v="Scrub Seal"/>
    <s v="Resurfacing"/>
    <s v="Resurface &amp; Safety"/>
    <s v="Scrub Seal"/>
    <x v="3"/>
    <x v="6"/>
    <m/>
    <n v="10.19"/>
    <d v="2021-03-26T00:00:00"/>
    <s v="PRESV"/>
    <s v="N"/>
    <s v="Other"/>
    <x v="4"/>
    <m/>
    <n v="0"/>
    <n v="0"/>
    <n v="44956"/>
    <n v="732798"/>
    <n v="777754"/>
    <n v="0"/>
    <n v="0"/>
    <n v="53604"/>
    <n v="757981"/>
    <n v="811585"/>
    <s v="STP/HSIP-56(95) (44004-3242-94, 44004-8242-14)"/>
  </r>
  <r>
    <n v="127389"/>
    <n v="4"/>
    <s v="Let"/>
    <d v="2018-04-04T00:00:00"/>
    <s v="Brian Terrell"/>
    <d v="2021-04-13T00:00:00"/>
    <s v="Bonita Dunlap"/>
    <s v="Henry"/>
    <s v="SR-69"/>
    <s v="SR"/>
    <m/>
    <s v="SR"/>
    <s v="From near Flatwoods Lane to Kentucky State Line"/>
    <s v="Add 2' shoulder  and  Scrub &amp; 411D)"/>
    <s v="Resurfacing"/>
    <s v="Resurface &amp; Safety"/>
    <s v="Scrub Seal &amp; 411D"/>
    <x v="3"/>
    <x v="6"/>
    <m/>
    <n v="14.1"/>
    <d v="2021-03-26T00:00:00"/>
    <s v="PRESV"/>
    <s v="N"/>
    <s v="Other"/>
    <x v="4"/>
    <m/>
    <n v="0"/>
    <n v="0"/>
    <n v="1458160"/>
    <n v="2295698"/>
    <n v="3753858"/>
    <n v="0"/>
    <n v="0"/>
    <n v="1458160"/>
    <n v="2295698"/>
    <n v="3753858"/>
    <s v="HSIP-69(104) (40008-3230-94, 40008-4230-04)"/>
  </r>
  <r>
    <n v="126120"/>
    <n v="2"/>
    <s v="Closed"/>
    <d v="2017-07-19T00:00:00"/>
    <s v="Brian Terrell"/>
    <d v="2019-10-21T00:00:00"/>
    <s v="Teresa Hylton"/>
    <s v="Van Buren"/>
    <s v="SR-284"/>
    <s v="SR"/>
    <m/>
    <s v="SR"/>
    <s v="From Bledsoe County Line to 4-way stop near Village Camp Road"/>
    <s v="Alternate Cape Seal Scrub Seal plus Micro-surfacing or Scrub Seal plus TL 65"/>
    <s v="Resurfacing"/>
    <s v="Resurface &amp; Safety"/>
    <s v="Scrub Seal &amp; 65 lb/sy TL"/>
    <x v="3"/>
    <x v="6"/>
    <m/>
    <n v="1.57"/>
    <d v="2018-02-09T00:00:00"/>
    <s v="PRESV"/>
    <s v="N"/>
    <s v="Other"/>
    <x v="4"/>
    <m/>
    <n v="0"/>
    <n v="0"/>
    <n v="-849.28"/>
    <n v="21300.63"/>
    <n v="20451.350000000002"/>
    <n v="0"/>
    <n v="0"/>
    <n v="1553.72"/>
    <n v="139558.63"/>
    <n v="141112.35"/>
    <s v="STP/HSIP-284(13) (88028-3205-94, 88028-8205-14)"/>
  </r>
  <r>
    <n v="127375"/>
    <n v="4"/>
    <s v="Let"/>
    <d v="2018-04-03T00:00:00"/>
    <s v="Brian Terrell"/>
    <d v="2021-04-13T00:00:00"/>
    <s v="Brandy Hopkins"/>
    <s v="Fayette"/>
    <s v="SR-76"/>
    <s v="SR"/>
    <m/>
    <s v="SR"/>
    <s v="From SR-57 to SR-193"/>
    <s v="Scrub Seal &amp; 85 lb/sy TLD"/>
    <s v="Resurfacing"/>
    <s v="Resurf, Safety &amp; Br Repair"/>
    <s v="Scrub Seal &amp; 85 lb/sy TLD"/>
    <x v="3"/>
    <x v="6"/>
    <m/>
    <n v="6.9"/>
    <d v="2021-03-26T00:00:00"/>
    <s v="PRESV"/>
    <s v="N"/>
    <s v="Other"/>
    <x v="4"/>
    <s v="24SR0760001, 24SR0760003, 24SR0760005"/>
    <n v="0"/>
    <n v="0"/>
    <m/>
    <n v="1328015"/>
    <n v="1328015"/>
    <n v="0"/>
    <n v="0"/>
    <n v="1050124"/>
    <n v="1328015"/>
    <n v="2378139"/>
    <s v="HSIP-76(114) (24009-3220-94, 24009-4220-04, 24009-4221-04)"/>
  </r>
  <r>
    <n v="126145"/>
    <n v="2"/>
    <s v="Closed"/>
    <d v="2017-07-19T00:00:00"/>
    <s v="Brian Terrell"/>
    <d v="2020-05-07T00:00:00"/>
    <s v="Teresa Hylton"/>
    <s v="Bradley"/>
    <s v="SR-60"/>
    <s v="SR"/>
    <m/>
    <s v="SR"/>
    <s v="From north of SR-306 to Hamilton County Line"/>
    <s v="Scrub Seal &amp; 85 lb/sy TLD"/>
    <s v="Resurfacing"/>
    <s v="Resurface &amp; Safety"/>
    <s v="Scrub Seal &amp; 85 lb/sy TLD"/>
    <x v="3"/>
    <x v="6"/>
    <m/>
    <n v="4.71"/>
    <d v="2019-03-29T00:00:00"/>
    <s v="CONV"/>
    <s v="Y"/>
    <s v="NHS"/>
    <x v="3"/>
    <m/>
    <n v="0"/>
    <n v="0"/>
    <n v="-9847.83"/>
    <n v="27351.9"/>
    <n v="17504.07"/>
    <n v="0"/>
    <n v="0"/>
    <n v="18237.169999999998"/>
    <n v="941703.9"/>
    <n v="959941.07"/>
    <s v="NH/HSIP-60(34) (06009-3224-94, 06009-8224-14)"/>
  </r>
  <r>
    <n v="126330"/>
    <n v="4"/>
    <s v="Closed"/>
    <d v="2017-08-04T00:00:00"/>
    <s v="Brian Terrell"/>
    <d v="2021-05-25T00:00:00"/>
    <s v="Teresa Hylton"/>
    <s v="Hardin"/>
    <s v="SR-69"/>
    <s v="SR"/>
    <m/>
    <s v="SR"/>
    <s v="From SR-421 to Decatur County Line"/>
    <s v="Scrub Seal &amp; 85 lb/sy TLD"/>
    <s v="Resurfacing"/>
    <s v="Resurface &amp; Safety"/>
    <s v="Scrub Seal &amp; 85 lb/sy TLD"/>
    <x v="3"/>
    <x v="6"/>
    <m/>
    <n v="6.16"/>
    <d v="2018-06-22T00:00:00"/>
    <s v="PRESV"/>
    <s v="N"/>
    <s v="Other"/>
    <x v="4"/>
    <m/>
    <n v="0"/>
    <n v="0"/>
    <n v="-13288.42"/>
    <n v="122363.18"/>
    <n v="109074.76"/>
    <n v="0"/>
    <n v="0"/>
    <n v="82160.58"/>
    <n v="1248582.18"/>
    <n v="1330742.76"/>
    <s v="STP/HSIP-69(96) (36007-3220-94, 36007-8220-14)"/>
  </r>
  <r>
    <n v="126332"/>
    <n v="4"/>
    <s v="Closed"/>
    <d v="2017-08-04T00:00:00"/>
    <s v="Brian Terrell"/>
    <d v="2019-10-15T00:00:00"/>
    <s v="Teresa Hylton"/>
    <s v="Crockett"/>
    <s v="SR-54"/>
    <s v="SR"/>
    <m/>
    <s v="SR"/>
    <s v="From near SR-88/SR-221 to Gibson County Line"/>
    <s v="Scrub Seal &amp; 85 lb/sy TLD"/>
    <s v="Resurfacing"/>
    <s v="Resurface &amp; Safety"/>
    <s v="Scrub Seal &amp; 85 lb/sy TLD"/>
    <x v="3"/>
    <x v="6"/>
    <m/>
    <n v="5.36"/>
    <d v="2018-05-11T00:00:00"/>
    <s v="THIN"/>
    <s v="N"/>
    <s v="Other"/>
    <x v="4"/>
    <m/>
    <n v="0"/>
    <n v="0"/>
    <n v="-4115.04"/>
    <n v="123633.8"/>
    <n v="119518.76000000001"/>
    <n v="0"/>
    <n v="0"/>
    <n v="73659.960000000006"/>
    <n v="898918.8"/>
    <n v="972578.76"/>
    <s v="STP/HSIP-54(42) (17004-3213-94, 17004-8213-14)"/>
  </r>
  <r>
    <n v="126542"/>
    <n v="4"/>
    <s v="Closed"/>
    <d v="2017-09-06T00:00:00"/>
    <s v="Brian Terrell"/>
    <d v="2019-08-12T00:00:00"/>
    <s v="Brian Terrell"/>
    <s v="Madison"/>
    <s v="SR-197"/>
    <s v="SR"/>
    <m/>
    <s v="SR"/>
    <s v="From SR-5 to Chester County Line"/>
    <s v="Scrub Seal &amp; 85 lb/sy TLD"/>
    <s v="Resurfacing"/>
    <s v="Resurface &amp; Safety"/>
    <s v="Scrub Seal &amp; 85 lb/sy TLD"/>
    <x v="3"/>
    <x v="6"/>
    <m/>
    <n v="10.29"/>
    <d v="2018-03-23T00:00:00"/>
    <s v="PRESV"/>
    <s v="N"/>
    <s v="Other"/>
    <x v="4"/>
    <m/>
    <n v="0"/>
    <n v="0"/>
    <n v="2146.04"/>
    <n v="267140.64"/>
    <n v="269286.68"/>
    <n v="0"/>
    <n v="0"/>
    <n v="66010.039999999994"/>
    <n v="1819306.64"/>
    <n v="1885316.68"/>
    <s v="HSIP-197(12) (57034-3207-94, 57034-4207-04)"/>
  </r>
  <r>
    <n v="127198"/>
    <n v="2"/>
    <s v="Let"/>
    <d v="2018-03-21T00:00:00"/>
    <s v="Brian Terrell"/>
    <d v="2020-06-24T00:00:00"/>
    <s v="Kyle Ruddy"/>
    <s v="Rhea"/>
    <s v="SR-302"/>
    <s v="SR"/>
    <m/>
    <s v="SR"/>
    <s v="From SR-30 to SR-68"/>
    <s v="Scrub Seal &amp; 85 lb/sy TLD"/>
    <s v="Resurfacing"/>
    <s v="Resurface &amp; Safety"/>
    <s v="Scrub Seal &amp; 85 lb/sy TLD"/>
    <x v="3"/>
    <x v="6"/>
    <m/>
    <n v="8.8699999999999992"/>
    <d v="2020-05-15T00:00:00"/>
    <s v="PRESV"/>
    <s v="N"/>
    <s v="Other"/>
    <x v="4"/>
    <m/>
    <n v="0"/>
    <n v="0"/>
    <n v="-25937"/>
    <n v="-2539"/>
    <n v="-28476"/>
    <n v="0"/>
    <n v="0"/>
    <n v="66336"/>
    <n v="1419054"/>
    <n v="1485390"/>
    <s v="STP/HSIP-302(8) (72017-3215-94, 72017-8215-14)"/>
  </r>
  <r>
    <n v="127414"/>
    <n v="4"/>
    <s v="Active"/>
    <d v="2018-04-04T00:00:00"/>
    <s v="Brian Terrell"/>
    <d v="2021-05-10T00:00:00"/>
    <s v="Lee Cothron"/>
    <s v="Obion"/>
    <s v="SR-214"/>
    <s v="SR"/>
    <m/>
    <s v="SR"/>
    <s v="From near SR-22 to SR-3 (US-51)"/>
    <s v="Scrub Seal &amp; 85 lb/sy TLD"/>
    <s v="Resurfacing"/>
    <s v="Resurface &amp; Safety"/>
    <s v="Scrub Seal &amp; 85 lb/sy TLD"/>
    <x v="3"/>
    <x v="6"/>
    <m/>
    <n v="7.12"/>
    <d v="2021-06-18T00:00:00"/>
    <s v="PRESV"/>
    <s v="N"/>
    <s v="Other"/>
    <x v="4"/>
    <m/>
    <n v="0"/>
    <n v="0"/>
    <n v="187000"/>
    <n v="1529400"/>
    <n v="1716400"/>
    <n v="0"/>
    <n v="0"/>
    <n v="187000"/>
    <n v="1529400"/>
    <n v="1716400"/>
    <s v="STP/HSIP-214(10) (66214-3205-94, 66214-8205-14)"/>
  </r>
  <r>
    <n v="130281"/>
    <n v="4"/>
    <s v="Let"/>
    <d v="2020-04-30T00:00:00"/>
    <s v="Brian Terrell"/>
    <d v="2021-06-02T00:00:00"/>
    <s v=""/>
    <s v="Tipton"/>
    <s v="SR-179"/>
    <s v="SR"/>
    <m/>
    <s v="SR"/>
    <s v="From near SR-14 to Haywood County Line"/>
    <s v="Scrub Seal &amp; 85 lb/sy TLD"/>
    <s v="Resurfacing"/>
    <s v="Resurface &amp; Safety"/>
    <s v="Scrub Seal &amp; 85 lb/sy TLD"/>
    <x v="3"/>
    <x v="6"/>
    <m/>
    <n v="5.51"/>
    <d v="2021-05-07T00:00:00"/>
    <s v="THIN"/>
    <s v="N"/>
    <s v="Other"/>
    <x v="4"/>
    <m/>
    <n v="0"/>
    <n v="0"/>
    <n v="13650"/>
    <n v="1046750"/>
    <n v="1060400"/>
    <n v="0"/>
    <n v="0"/>
    <n v="13650"/>
    <n v="1046750"/>
    <n v="1060400"/>
    <s v="STP/HSIP-179(12) (84008-3221-94, 84008-8221-14)"/>
  </r>
  <r>
    <n v="130290"/>
    <n v="4"/>
    <s v="Active"/>
    <d v="2020-04-30T00:00:00"/>
    <s v="Brian Terrell"/>
    <d v="2021-05-07T00:00:00"/>
    <s v="Bonita Dunlap"/>
    <s v="Fayette"/>
    <s v="SR-195"/>
    <s v="SR"/>
    <m/>
    <s v="SR"/>
    <s v="From SR-193 to SR-76"/>
    <s v="Scrub Seal &amp; 85 lb/sy TLD"/>
    <s v="Resurfacing"/>
    <s v="Resurface &amp; Safety"/>
    <s v="Scrub Seal &amp; 85 lb/sy TLD"/>
    <x v="3"/>
    <x v="6"/>
    <m/>
    <n v="7.61"/>
    <d v="2021-06-18T00:00:00"/>
    <s v="REC"/>
    <s v="N"/>
    <s v="Other"/>
    <x v="4"/>
    <m/>
    <n v="0"/>
    <n v="0"/>
    <n v="250000"/>
    <n v="1272810"/>
    <n v="1522810"/>
    <n v="0"/>
    <n v="0"/>
    <n v="250000"/>
    <n v="1272810"/>
    <n v="1522810"/>
    <s v="STP/HSIP-195(10) (24016-3207-94, 24016-8207-14)"/>
  </r>
  <r>
    <n v="127362"/>
    <n v="3"/>
    <s v="Construction Complete"/>
    <d v="2018-04-03T00:00:00"/>
    <s v="Brian Terrell"/>
    <d v="2020-10-22T00:00:00"/>
    <s v=""/>
    <s v="Wayne"/>
    <s v="SR-69"/>
    <s v="SR"/>
    <m/>
    <s v="SR"/>
    <s v="From Alabama State Line to Hardin County Line"/>
    <s v="Include only if approved by Region 3"/>
    <s v="Resurfacing"/>
    <s v="Resurface &amp; Safety"/>
    <s v="Scrub Seal w/ TLD"/>
    <x v="3"/>
    <x v="6"/>
    <m/>
    <n v="3.71"/>
    <d v="2020-03-27T00:00:00"/>
    <s v="PRESV"/>
    <s v="N"/>
    <s v="Other"/>
    <x v="4"/>
    <m/>
    <n v="0"/>
    <n v="0"/>
    <n v="-10631"/>
    <n v="70919"/>
    <n v="60288"/>
    <n v="0"/>
    <n v="0"/>
    <n v="31224"/>
    <n v="851201"/>
    <n v="882425"/>
    <s v="HSIP-69(103) (91006-3208-94, 91006-4208-04)"/>
  </r>
  <r>
    <n v="127372"/>
    <n v="4"/>
    <s v="Construction Complete"/>
    <d v="2018-04-03T00:00:00"/>
    <s v="Brian Terrell"/>
    <d v="2020-12-04T00:00:00"/>
    <s v="Brian Terrell"/>
    <s v="Shelby"/>
    <s v="SR-205"/>
    <s v="SR"/>
    <m/>
    <s v="SR"/>
    <s v="From SR-14 to Armour Road"/>
    <s v="Scrub Seal w/ TLD"/>
    <s v="Resurfacing"/>
    <s v="Resurface &amp; Safety"/>
    <s v="Scrub Seal w/ TLD"/>
    <x v="3"/>
    <x v="6"/>
    <m/>
    <n v="2.2000000000000002"/>
    <d v="2020-06-26T00:00:00"/>
    <s v="PRESV"/>
    <s v="N"/>
    <s v="Other"/>
    <x v="4"/>
    <m/>
    <n v="0"/>
    <n v="0"/>
    <n v="-16040"/>
    <n v="-65603"/>
    <n v="-81643"/>
    <n v="0"/>
    <n v="0"/>
    <n v="70160"/>
    <n v="419897"/>
    <n v="490057"/>
    <s v="HSIP-205(32) (79092-3203-94, 79092-4203-04)"/>
  </r>
  <r>
    <n v="127363"/>
    <n v="4"/>
    <s v="Let"/>
    <d v="2018-04-03T00:00:00"/>
    <s v="Brian Terrell"/>
    <d v="2021-04-13T00:00:00"/>
    <s v=""/>
    <s v="Weakley"/>
    <s v="SR-89"/>
    <s v="SR"/>
    <m/>
    <s v="SR"/>
    <s v="From north of SR-190 to Kentucky State Line"/>
    <s v="Spot Leveling &amp; Chip Seal"/>
    <s v="Resurfacing"/>
    <s v="Resurf, Safety &amp; Br Repair"/>
    <s v="Spot Leveling &amp; Chip Seal"/>
    <x v="3"/>
    <x v="6"/>
    <m/>
    <n v="7.26"/>
    <d v="2021-03-26T00:00:00"/>
    <s v="PRESV"/>
    <s v="N"/>
    <s v="Other"/>
    <x v="4"/>
    <s v="92SR0890025"/>
    <n v="0"/>
    <n v="0"/>
    <m/>
    <n v="712000"/>
    <n v="712000"/>
    <n v="0"/>
    <n v="0"/>
    <n v="235850"/>
    <n v="712000"/>
    <n v="947850"/>
    <s v="STP/HSIP-89(23) (92007-3223-94, 92007-4223-04, 92007-8223-14)"/>
  </r>
  <r>
    <n v="130276"/>
    <n v="4"/>
    <s v="Let"/>
    <d v="2020-04-30T00:00:00"/>
    <s v="Brian Terrell"/>
    <d v="2021-04-13T00:00:00"/>
    <s v="Brandy Hopkins"/>
    <s v="Haywood"/>
    <s v="SR-87"/>
    <s v="SR"/>
    <m/>
    <s v="SR"/>
    <s v="From Lauderdale County Line to Allen Cox Road"/>
    <s v="Spot Leveling &amp; Chip Seal"/>
    <s v="Resurfacing"/>
    <s v="Resurface &amp; Safety"/>
    <s v="Spot Leveling &amp; Chip Seal"/>
    <x v="3"/>
    <x v="6"/>
    <m/>
    <n v="3.3"/>
    <d v="2021-03-26T00:00:00"/>
    <s v="PRESV"/>
    <s v="N"/>
    <s v="Other"/>
    <x v="4"/>
    <m/>
    <n v="0"/>
    <n v="0"/>
    <n v="69363"/>
    <n v="253605"/>
    <n v="322968"/>
    <n v="0"/>
    <n v="0"/>
    <n v="69363"/>
    <n v="253605"/>
    <n v="322968"/>
    <s v="STP/HSIP-87(10) (38009-3210-94, 38009-8210-14)"/>
  </r>
  <r>
    <n v="130292"/>
    <n v="4"/>
    <s v="Let"/>
    <d v="2020-04-30T00:00:00"/>
    <s v="Brian Terrell"/>
    <d v="2021-04-13T00:00:00"/>
    <s v="Brandy Hopkins"/>
    <s v="Hardin"/>
    <s v="SR-104"/>
    <s v="SR"/>
    <m/>
    <s v="SR"/>
    <s v="From Henderson County Line to SR-69"/>
    <s v="Spot Leveling &amp; Chip Seal"/>
    <s v="Resurfacing"/>
    <s v="Resurface &amp; Safety"/>
    <s v="Spot Leveling &amp; Chip Seal"/>
    <x v="3"/>
    <x v="6"/>
    <m/>
    <n v="3.01"/>
    <d v="2021-03-26T00:00:00"/>
    <s v="PRESV"/>
    <s v="N"/>
    <s v="Other"/>
    <x v="4"/>
    <m/>
    <n v="0"/>
    <n v="0"/>
    <n v="13860"/>
    <n v="312000"/>
    <n v="325860"/>
    <n v="0"/>
    <n v="0"/>
    <n v="13860"/>
    <n v="312000"/>
    <n v="325860"/>
    <s v="HSIP-104(45) (36009-3205-94, 36009-4205-04)"/>
  </r>
  <r>
    <n v="81415.009999999995"/>
    <n v="1"/>
    <s v="Closed"/>
    <d v="2008-03-07T00:00:00"/>
    <s v="Jay Jackson"/>
    <d v="2009-01-30T00:00:00"/>
    <s v="Brian Terrell"/>
    <s v="Scott"/>
    <s v="SR-29"/>
    <s v="SR"/>
    <m/>
    <s v="SR"/>
    <s v="From Morgan County Line to Main Street(Excludes LM 2.73 - 9.57)"/>
    <m/>
    <s v="Resurfacing"/>
    <s v="Resurface &amp; Safety"/>
    <s v="Spot, CS &amp; D"/>
    <x v="3"/>
    <x v="6"/>
    <m/>
    <n v="12.71"/>
    <d v="2008-06-20T00:00:00"/>
    <m/>
    <s v="N"/>
    <s v="NHS"/>
    <x v="3"/>
    <m/>
    <n v="0"/>
    <n v="0"/>
    <n v="0"/>
    <n v="136964.98000000001"/>
    <n v="136964.98000000001"/>
    <n v="0"/>
    <n v="0"/>
    <n v="161944.81"/>
    <n v="1852441.2"/>
    <n v="2014386.01"/>
    <s v="HSIP-NHE-29(67) (76001-3274-94, 76001-4274-04)"/>
  </r>
  <r>
    <n v="125009"/>
    <n v="1"/>
    <s v="Active"/>
    <d v="2016-08-16T00:00:00"/>
    <s v="Eli Jones"/>
    <d v="2021-03-01T00:00:00"/>
    <s v="Bobby Johnson"/>
    <s v="Roane"/>
    <m/>
    <m/>
    <m/>
    <m/>
    <s v="Various streets within the City of Harriman. Carter Ave. from S. Roane St. to Margrave Dr., Margrave Dr. from Carter Ave. to Old Roane St., Hickory Ave. from Old Roane St. to S. Roane St., SR-328 from Margrave Dr. to S. Roane St."/>
    <s v="Milling, asphalt overlay, thermoplastic striping, signage, sidewalk repair, ADA improvements, signal improvements, and lighting to occur on  Carter Ave. from S. Roane St. to Margrave Dr., Margrave Dr. from Carter Ave. to Old Roane St., Hickory Ave. from Old Roane St. to S. Roane St., SR-328 from Margrave Dr. to S. Roane St."/>
    <s v="Local Programs"/>
    <s v="Miscellaneous Improvements"/>
    <m/>
    <x v="3"/>
    <x v="6"/>
    <m/>
    <s v=""/>
    <m/>
    <m/>
    <s v="N"/>
    <s v="Other"/>
    <x v="0"/>
    <m/>
    <n v="0"/>
    <n v="0"/>
    <n v="652470"/>
    <n v="0"/>
    <n v="652470"/>
    <n v="117800"/>
    <n v="0"/>
    <n v="652470"/>
    <n v="0"/>
    <n v="770270"/>
    <s v="STP-M-9105(23) (73LPLM-F3-032)"/>
  </r>
  <r>
    <n v="114591"/>
    <n v="1"/>
    <s v="Active"/>
    <d v="2010-08-12T00:00:00"/>
    <s v="Lee Cothron"/>
    <d v="2020-11-03T00:00:00"/>
    <s v="John Kahle"/>
    <s v="Region 1"/>
    <m/>
    <m/>
    <m/>
    <m/>
    <s v="PE for State Route Resurfacing, Region 1"/>
    <m/>
    <s v="Resurfacing"/>
    <s v="Preliminary Engineering"/>
    <m/>
    <x v="3"/>
    <x v="6"/>
    <m/>
    <s v=""/>
    <m/>
    <m/>
    <s v="N"/>
    <m/>
    <x v="0"/>
    <m/>
    <n v="0"/>
    <n v="0"/>
    <n v="0"/>
    <n v="542000"/>
    <n v="542000"/>
    <n v="0"/>
    <n v="0"/>
    <n v="0"/>
    <n v="4093050"/>
    <n v="4093050"/>
    <s v="State Funded (98013-4203-04)"/>
  </r>
  <r>
    <n v="121640"/>
    <n v="3"/>
    <s v="Active"/>
    <d v="2015-01-14T00:00:00"/>
    <s v="Lee Cothron"/>
    <d v="2020-11-03T00:00:00"/>
    <s v="John Kahle"/>
    <s v="Region 3"/>
    <m/>
    <m/>
    <m/>
    <m/>
    <s v="PE for State Route Resurfacing, Region 3"/>
    <m/>
    <s v="Resurfacing"/>
    <s v="Preliminary Engineering"/>
    <m/>
    <x v="3"/>
    <x v="6"/>
    <m/>
    <s v=""/>
    <m/>
    <m/>
    <s v="N"/>
    <m/>
    <x v="0"/>
    <m/>
    <n v="810000"/>
    <n v="0"/>
    <n v="0"/>
    <n v="0"/>
    <n v="810000"/>
    <n v="7136279.9500000002"/>
    <n v="0"/>
    <n v="0"/>
    <n v="0"/>
    <n v="7136279.9500000002"/>
    <m/>
  </r>
  <r>
    <n v="112857"/>
    <n v="4"/>
    <s v="Closed"/>
    <d v="2009-05-21T00:00:00"/>
    <s v="Arran Addington"/>
    <d v="2014-07-11T00:00:00"/>
    <s v="Andy Barlow"/>
    <s v="Shelby"/>
    <m/>
    <m/>
    <m/>
    <m/>
    <s v="Various Roads in Shelby County"/>
    <s v="Resurfacing of Winchester from Tournament to Forest-Hill Irene, Holmes from Hacks Cross to Byhalia, Raleigh LaGrange from Houston Levee to Pisgah, Germantown from Shelby to Richmond, Brunswick from Hwy 70 to Old Brownsville, and Riverdale from Germantown Trails to State Line."/>
    <s v="Local Programs"/>
    <s v="Resurface &amp; Safety"/>
    <m/>
    <x v="3"/>
    <x v="6"/>
    <m/>
    <n v="0"/>
    <m/>
    <m/>
    <s v="N"/>
    <m/>
    <x v="0"/>
    <m/>
    <n v="0"/>
    <n v="0"/>
    <n v="137.87"/>
    <n v="0"/>
    <n v="137.87"/>
    <n v="0"/>
    <n v="0"/>
    <n v="2009499.87"/>
    <n v="0"/>
    <n v="2009499.87"/>
    <s v="STP-M-9409(139) (79LPLM-F3-167)"/>
  </r>
  <r>
    <n v="117146"/>
    <n v="1"/>
    <s v="Closed"/>
    <d v="2012-03-08T00:00:00"/>
    <s v="Lee Cothron"/>
    <d v="2017-07-17T00:00:00"/>
    <s v="Teresa Hylton"/>
    <s v="Campbell"/>
    <s v="I-75"/>
    <s v="I"/>
    <m/>
    <s v="IM"/>
    <s v="SBL near MM 142.9 (Slide Repair) and NBL, From MM 141 to MM144(Resurfacing)"/>
    <m/>
    <s v="Maint - Reg"/>
    <s v="Resurface &amp; Safety"/>
    <m/>
    <x v="3"/>
    <x v="6"/>
    <m/>
    <n v="0"/>
    <d v="2014-05-23T00:00:00"/>
    <m/>
    <s v="N"/>
    <s v="Int"/>
    <x v="1"/>
    <m/>
    <n v="92812.07"/>
    <n v="0"/>
    <n v="0"/>
    <n v="0"/>
    <n v="92812.07"/>
    <n v="630512.06999999995"/>
    <n v="0"/>
    <n v="13725692.779999999"/>
    <n v="0"/>
    <n v="14356204.85"/>
    <s v="ER-STP-IE-75-3(160) (07100-3129-44, 07100-3139-44)"/>
  </r>
  <r>
    <n v="47797"/>
    <n v="4"/>
    <s v="Active"/>
    <d v="2003-08-10T00:00:00"/>
    <s v=""/>
    <d v="2020-11-03T00:00:00"/>
    <s v="John Kahle"/>
    <s v="Region 4"/>
    <m/>
    <m/>
    <m/>
    <m/>
    <s v="PE for State Route Resurfacing, Region 4"/>
    <m/>
    <s v="Other"/>
    <s v="Resurfacing"/>
    <m/>
    <x v="3"/>
    <x v="6"/>
    <m/>
    <n v="0"/>
    <m/>
    <m/>
    <s v="N"/>
    <m/>
    <x v="0"/>
    <m/>
    <n v="1056000"/>
    <n v="0"/>
    <n v="0"/>
    <n v="0"/>
    <n v="1056000"/>
    <n v="4728580.08"/>
    <n v="0"/>
    <n v="0"/>
    <n v="0"/>
    <n v="4728580.08"/>
    <m/>
  </r>
  <r>
    <n v="109207"/>
    <n v="4"/>
    <s v="Closed"/>
    <d v="2007-03-12T00:00:00"/>
    <s v="Donald Luth"/>
    <d v="2009-02-04T00:00:00"/>
    <s v=""/>
    <s v="Tipton"/>
    <s v="Antioch Highway Road"/>
    <m/>
    <s v="01477"/>
    <s v="L"/>
    <s v="SA-8427(4), From Covington CL to 2.70Mi E of Covington CL"/>
    <m/>
    <s v="State Aid - Resurf"/>
    <s v="Resurfacing"/>
    <m/>
    <x v="3"/>
    <x v="6"/>
    <m/>
    <n v="2.7"/>
    <m/>
    <m/>
    <s v="N"/>
    <s v="None, Other"/>
    <x v="0"/>
    <m/>
    <n v="0"/>
    <n v="0"/>
    <n v="0"/>
    <n v="40.799999999999997"/>
    <n v="40.799999999999997"/>
    <n v="0"/>
    <n v="0"/>
    <n v="0"/>
    <n v="132589.04999999999"/>
    <n v="132589.04999999999"/>
    <s v="State Funded (84020-8406-04)"/>
  </r>
  <r>
    <n v="110822"/>
    <n v="2"/>
    <s v="Closed"/>
    <d v="2008-03-11T00:00:00"/>
    <s v="Donald Luth"/>
    <d v="2009-06-18T00:00:00"/>
    <s v=""/>
    <s v="Fentress"/>
    <s v="Alf Threet Road"/>
    <m/>
    <s v="0A576"/>
    <s v="L"/>
    <s v="SA-25038(1), Taylor Place Rd to Frank Campbell Rd"/>
    <m/>
    <s v="State Aid - Resurf"/>
    <s v="Resurfacing"/>
    <m/>
    <x v="3"/>
    <x v="6"/>
    <m/>
    <n v="1.69"/>
    <m/>
    <m/>
    <s v="N"/>
    <s v="None"/>
    <x v="0"/>
    <m/>
    <n v="0"/>
    <n v="0"/>
    <n v="0"/>
    <n v="204.54"/>
    <n v="204.54"/>
    <n v="0"/>
    <n v="0"/>
    <n v="0"/>
    <n v="123257.51"/>
    <n v="123257.51"/>
    <s v="State Funded (25945-8472-04)"/>
  </r>
  <r>
    <n v="112721"/>
    <n v="4"/>
    <s v="Closed"/>
    <d v="2009-04-14T00:00:00"/>
    <s v="Donald Luth"/>
    <d v="2012-07-24T00:00:00"/>
    <s v="Jamica Cook"/>
    <s v="Carroll"/>
    <s v="Clarksburg/Smyrna Road"/>
    <m/>
    <s v="0A490"/>
    <s v="L"/>
    <s v="SA-00912(13), SA-0914 to 1.05M North"/>
    <m/>
    <s v="State Aid - Resurf"/>
    <s v="Resurfacing"/>
    <m/>
    <x v="3"/>
    <x v="6"/>
    <m/>
    <n v="1.05"/>
    <m/>
    <m/>
    <s v="N"/>
    <m/>
    <x v="0"/>
    <m/>
    <n v="0"/>
    <n v="0"/>
    <n v="0"/>
    <n v="0.01"/>
    <n v="0.01"/>
    <n v="0"/>
    <n v="0"/>
    <n v="0"/>
    <n v="54720.17"/>
    <n v="54720.17"/>
    <s v="State Funded (09069-8414-04)"/>
  </r>
  <r>
    <n v="119813.01"/>
    <n v="2"/>
    <s v="Construction Complete"/>
    <d v="2018-11-20T00:00:00"/>
    <s v="Donovan Chumbley"/>
    <d v="2021-03-26T00:00:00"/>
    <s v="Sebrina Love"/>
    <s v="White"/>
    <m/>
    <m/>
    <m/>
    <m/>
    <s v="Roosevelt Drive, From west of Allen Drive to SR-111 in Sparta"/>
    <s v="Resurfacing approximately 2,430 linear feet"/>
    <s v="Local Programs"/>
    <s v="Resurfacing"/>
    <m/>
    <x v="3"/>
    <x v="6"/>
    <m/>
    <n v="0.52"/>
    <m/>
    <m/>
    <s v="N"/>
    <s v="Other"/>
    <x v="0"/>
    <m/>
    <n v="0"/>
    <n v="0"/>
    <n v="290705"/>
    <n v="0"/>
    <n v="290705"/>
    <n v="35000"/>
    <n v="0"/>
    <n v="290705"/>
    <n v="0"/>
    <n v="325705"/>
    <s v="STP-M-9218(11) (93LPLM-F3-021)"/>
  </r>
  <r>
    <n v="121881"/>
    <n v="2"/>
    <s v="Let"/>
    <d v="2015-03-25T00:00:00"/>
    <s v="Maria Hunter"/>
    <d v="2021-05-24T00:00:00"/>
    <s v="Meghan Wilson"/>
    <s v="Hamilton"/>
    <s v="Dayton Blvd"/>
    <m/>
    <s v="1406"/>
    <s v="L"/>
    <s v="Dayton Blvd, From Greenleaf Street to Browntown Road in Red Bank"/>
    <s v="Dayton Blvd from Ashland Terrace to Browntown Rd is 1.1 miles and Dayton Blvd from Greenleaf St to Ashland Terrace is 1.1 miles. Work to include: design, milling, pavement, striping and drainage adjustments."/>
    <s v="Local Programs"/>
    <s v="Resurfacing"/>
    <m/>
    <x v="3"/>
    <x v="6"/>
    <m/>
    <n v="2.15"/>
    <m/>
    <m/>
    <s v="N"/>
    <s v="Other"/>
    <x v="0"/>
    <m/>
    <n v="0"/>
    <n v="0"/>
    <n v="1052591"/>
    <n v="0"/>
    <n v="1052591"/>
    <n v="43000"/>
    <n v="0"/>
    <n v="1171477"/>
    <n v="0"/>
    <n v="1214477"/>
    <s v="STP/HIP-M-1406(7) (33LPLM-F3-161)"/>
  </r>
  <r>
    <n v="122188"/>
    <n v="2"/>
    <s v="Closed"/>
    <d v="2015-07-02T00:00:00"/>
    <s v="Jamica Cook"/>
    <d v="2020-09-15T00:00:00"/>
    <s v="Jamica Cook"/>
    <s v="Warren"/>
    <s v="Mitchell Rd"/>
    <m/>
    <s v="0A113"/>
    <s v="L"/>
    <s v="SA 89024(2), Mitchell Rd from SR 56 to SR 56"/>
    <m/>
    <s v="State Aid - Resurf"/>
    <s v="Resurfacing"/>
    <m/>
    <x v="3"/>
    <x v="6"/>
    <m/>
    <n v="1.159"/>
    <m/>
    <m/>
    <s v="N"/>
    <s v="None"/>
    <x v="0"/>
    <m/>
    <n v="0"/>
    <n v="0"/>
    <n v="0"/>
    <n v="190.17"/>
    <n v="190.17"/>
    <n v="0"/>
    <n v="0"/>
    <n v="0"/>
    <n v="154446.81"/>
    <n v="154446.81"/>
    <s v="State Funded (89SAR1-S8-004)"/>
  </r>
  <r>
    <n v="123515"/>
    <n v="2"/>
    <s v="Construction Complete"/>
    <d v="2016-04-28T00:00:00"/>
    <s v="Donovan Chumbley"/>
    <d v="2021-05-24T00:00:00"/>
    <s v="Sebrina Love"/>
    <s v="Franklin"/>
    <m/>
    <m/>
    <m/>
    <m/>
    <s v="Bible Crossing Road from Old Tullahoma Highway to Near Old Estill Springs Road"/>
    <s v="Bible Crossing Road, From Old Tullahoma Highway to Near Old Estill Springs Road - Resurfacing"/>
    <s v="Local Programs"/>
    <s v="Resurfacing"/>
    <m/>
    <x v="3"/>
    <x v="6"/>
    <m/>
    <s v=""/>
    <m/>
    <m/>
    <s v="N"/>
    <s v="Other"/>
    <x v="0"/>
    <m/>
    <n v="4130"/>
    <n v="0"/>
    <n v="0"/>
    <n v="0"/>
    <n v="4130"/>
    <n v="30630"/>
    <n v="0"/>
    <n v="296830"/>
    <n v="0"/>
    <n v="327460"/>
    <s v="STP-M-3497(1) (26LPLM-F3-029)"/>
  </r>
  <r>
    <n v="123517"/>
    <n v="2"/>
    <s v="Closed"/>
    <d v="2016-05-03T00:00:00"/>
    <s v="Jamica Cook"/>
    <d v="2020-09-24T00:00:00"/>
    <s v="Jamica Cook"/>
    <s v="Marion"/>
    <s v="Stage Coach Rd"/>
    <m/>
    <s v="0A725"/>
    <s v="L"/>
    <s v="SA 58030(3), Stage Coach Rd from Jackson Point Rd at LM 2.447 to SR-2 at LM 6.294"/>
    <m/>
    <s v="State Aid - Resurf"/>
    <s v="Resurfacing"/>
    <m/>
    <x v="3"/>
    <x v="6"/>
    <m/>
    <n v="3.847"/>
    <m/>
    <m/>
    <s v="N"/>
    <s v="None"/>
    <x v="0"/>
    <m/>
    <n v="0"/>
    <n v="0"/>
    <n v="0"/>
    <n v="103520.35"/>
    <n v="103520.35"/>
    <n v="0"/>
    <n v="0"/>
    <n v="0"/>
    <n v="693939.19"/>
    <n v="693939.19"/>
    <s v="State Funded (58SAR1-S8-008)"/>
  </r>
  <r>
    <n v="125786"/>
    <n v="2"/>
    <s v="Let"/>
    <d v="2017-06-01T00:00:00"/>
    <s v="Jamica Cook"/>
    <d v="2020-09-25T00:00:00"/>
    <s v="Lisa Dunn"/>
    <s v="Coffee"/>
    <s v="Shady Grove Rd / Summitville Rd"/>
    <m/>
    <s v="02139"/>
    <s v="L"/>
    <s v="SA 16021(2), Shady Grove Rd / Summitville Rd From: Casey Rd To: SR-55"/>
    <m/>
    <s v="State Aid - Resurf"/>
    <s v="Resurfacing"/>
    <m/>
    <x v="3"/>
    <x v="6"/>
    <m/>
    <n v="6.1"/>
    <m/>
    <m/>
    <s v="N"/>
    <s v="None"/>
    <x v="0"/>
    <m/>
    <n v="0"/>
    <n v="0"/>
    <n v="0"/>
    <n v="10854.15"/>
    <n v="10854.15"/>
    <n v="0"/>
    <n v="0"/>
    <n v="0"/>
    <n v="238791.23"/>
    <n v="238791.23"/>
    <s v="State Funded (16SAR1-S8-013)"/>
  </r>
  <r>
    <n v="125830"/>
    <n v="3"/>
    <s v="Construction Complete"/>
    <d v="2017-06-07T00:00:00"/>
    <s v="Jamica Cook"/>
    <d v="2021-01-12T00:00:00"/>
    <s v="Lisa Dunn"/>
    <s v="Davidson"/>
    <s v="31St Ave S"/>
    <m/>
    <s v="03256"/>
    <s v="L"/>
    <s v="SA 19028(3), 31ST Ave S/ Blackmore Ave/ Wedgewood Ave from SR-1 to I-65"/>
    <m/>
    <s v="State Aid - Resurf"/>
    <s v="Resurfacing"/>
    <m/>
    <x v="3"/>
    <x v="6"/>
    <m/>
    <n v="2.42"/>
    <m/>
    <m/>
    <s v="N"/>
    <s v="Other"/>
    <x v="0"/>
    <m/>
    <n v="0"/>
    <n v="0"/>
    <n v="0"/>
    <n v="1608675"/>
    <n v="1608675"/>
    <n v="0"/>
    <n v="0"/>
    <n v="0"/>
    <n v="1608675"/>
    <n v="1608675"/>
    <s v="State Funded (19SAR1-S8-008)"/>
  </r>
  <r>
    <n v="126796"/>
    <n v="2"/>
    <s v="Closed"/>
    <d v="2017-11-20T00:00:00"/>
    <s v="Jamica Cook"/>
    <d v="2021-06-15T00:00:00"/>
    <s v="Jamica Cook"/>
    <s v="Hamilton"/>
    <s v="Johnson, Baker and Daughtery Ferry Rd"/>
    <m/>
    <s v="0E164"/>
    <s v="L"/>
    <s v="SA 33060(1), Johnson, Baker and Daughtery Ferry Roads, 3.283 miles from SR 60 to SR 60"/>
    <m/>
    <s v="State Aid - Resurf"/>
    <s v="Resurfacing"/>
    <m/>
    <x v="3"/>
    <x v="6"/>
    <m/>
    <n v="3.2829999999999999"/>
    <m/>
    <m/>
    <s v="N"/>
    <s v="None"/>
    <x v="0"/>
    <m/>
    <n v="0"/>
    <n v="0"/>
    <n v="0"/>
    <n v="23631.8"/>
    <n v="23631.8"/>
    <n v="0"/>
    <n v="0"/>
    <n v="0"/>
    <n v="498782.2"/>
    <n v="498782.2"/>
    <s v="State Funded (33SAR1-S8-025)"/>
  </r>
  <r>
    <n v="127480"/>
    <n v="3"/>
    <s v="Closed"/>
    <d v="2018-04-30T00:00:00"/>
    <s v="Jamica Cook"/>
    <d v="2020-09-08T00:00:00"/>
    <s v="Jamica Cook"/>
    <s v="Hickman"/>
    <s v="Totty's Bend Rd"/>
    <m/>
    <s v="01846"/>
    <s v="L"/>
    <s v="SA 41025 (4), from SR 50 to Lewis Totty Rd"/>
    <m/>
    <s v="State Aid - Resurf"/>
    <s v="Resurfacing"/>
    <m/>
    <x v="3"/>
    <x v="6"/>
    <m/>
    <n v="3.86"/>
    <m/>
    <m/>
    <s v="N"/>
    <s v="None"/>
    <x v="0"/>
    <m/>
    <n v="0"/>
    <n v="0"/>
    <n v="0"/>
    <n v="3311.37"/>
    <n v="3311.37"/>
    <n v="0"/>
    <n v="0"/>
    <n v="0"/>
    <n v="376887.37"/>
    <n v="376887.37"/>
    <s v="State Funded (41SAR1-S8-015)"/>
  </r>
  <r>
    <n v="127524"/>
    <n v="4"/>
    <s v="Active"/>
    <d v="2018-05-21T00:00:00"/>
    <s v="Amanda Brugler"/>
    <d v="2020-09-23T00:00:00"/>
    <s v="Lisa Dunn"/>
    <s v="Hardeman"/>
    <s v="Naylor Road"/>
    <m/>
    <m/>
    <m/>
    <s v="SA 35018-2, Naylor Road, from SR-18 to SR-138"/>
    <m/>
    <s v="State Aid - Resurf"/>
    <s v="Resurfacing"/>
    <m/>
    <x v="3"/>
    <x v="6"/>
    <m/>
    <n v="3.1"/>
    <m/>
    <m/>
    <s v="N"/>
    <s v="None"/>
    <x v="0"/>
    <m/>
    <n v="0"/>
    <n v="0"/>
    <n v="0"/>
    <n v="-15861"/>
    <n v="-15861"/>
    <n v="0"/>
    <n v="0"/>
    <n v="0"/>
    <n v="281486.3"/>
    <n v="281486.3"/>
    <s v="State Funded (35SAR1-S8-008)"/>
  </r>
  <r>
    <n v="127915"/>
    <n v="4"/>
    <s v="Closed"/>
    <d v="2018-07-24T00:00:00"/>
    <s v="Amanda Brugler"/>
    <d v="2021-02-11T00:00:00"/>
    <s v="Jamica Cook"/>
    <s v="Chester"/>
    <s v="Glendale Road"/>
    <m/>
    <s v="0A153"/>
    <s v="L"/>
    <s v="SA 12017-6, Glendale Road from SA-12016 to SR 200"/>
    <m/>
    <s v="State Aid - Resurf"/>
    <s v="Resurfacing"/>
    <m/>
    <x v="3"/>
    <x v="6"/>
    <m/>
    <n v="3.9119999999999999"/>
    <m/>
    <m/>
    <s v="N"/>
    <s v="None"/>
    <x v="0"/>
    <m/>
    <n v="0"/>
    <n v="0"/>
    <n v="0"/>
    <n v="569.52"/>
    <n v="569.52"/>
    <n v="0"/>
    <n v="0"/>
    <n v="0"/>
    <n v="321821.15000000002"/>
    <n v="321821.15000000002"/>
    <s v="State Funded (12SAR1-S8-022)"/>
  </r>
  <r>
    <n v="127917"/>
    <n v="4"/>
    <s v="Closed"/>
    <d v="2018-07-24T00:00:00"/>
    <s v="Amanda Brugler"/>
    <d v="2021-02-11T00:00:00"/>
    <s v="Jamica Cook"/>
    <s v="Chester"/>
    <s v="Wilson School Road"/>
    <m/>
    <s v="0A024"/>
    <s v="L"/>
    <s v="SA 12027-3, Wilson School Road from SR 100 to Parker Loop Road"/>
    <m/>
    <s v="State Aid - Resurf"/>
    <s v="Resurfacing"/>
    <m/>
    <x v="3"/>
    <x v="6"/>
    <m/>
    <n v="2.1469999999999998"/>
    <m/>
    <m/>
    <s v="N"/>
    <s v="None"/>
    <x v="0"/>
    <m/>
    <n v="0"/>
    <n v="0"/>
    <n v="0"/>
    <n v="534.62"/>
    <n v="534.62"/>
    <n v="0"/>
    <n v="0"/>
    <n v="0"/>
    <n v="178287.24"/>
    <n v="178287.24"/>
    <s v="State Funded (12SAR1-S8-024)"/>
  </r>
  <r>
    <n v="127922"/>
    <n v="2"/>
    <s v="Closed"/>
    <d v="2018-07-24T00:00:00"/>
    <s v="Amanda Brugler"/>
    <d v="2020-09-16T00:00:00"/>
    <s v="Jamica Cook"/>
    <s v="Putnam"/>
    <s v="Ditty Road"/>
    <m/>
    <s v="02216"/>
    <s v="L"/>
    <s v="SA 71008-2,  from Burgess Falls Road to Baxter Road"/>
    <m/>
    <s v="State Aid - Resurf"/>
    <s v="Resurfacing"/>
    <m/>
    <x v="3"/>
    <x v="6"/>
    <m/>
    <n v="4.24"/>
    <m/>
    <m/>
    <s v="N"/>
    <s v="None, Other"/>
    <x v="0"/>
    <m/>
    <n v="0"/>
    <n v="0"/>
    <n v="0"/>
    <n v="19552.29"/>
    <n v="19552.29"/>
    <n v="0"/>
    <n v="0"/>
    <n v="0"/>
    <n v="507415.48"/>
    <n v="507415.48"/>
    <s v="State Funded (71SAR1-S8-015)"/>
  </r>
  <r>
    <n v="127970"/>
    <n v="4"/>
    <s v="Active"/>
    <d v="2018-08-07T00:00:00"/>
    <s v="Amanda Brugler"/>
    <d v="2020-09-23T00:00:00"/>
    <s v="Lisa Dunn"/>
    <s v="McNairy"/>
    <s v="Springwood Drive"/>
    <m/>
    <s v="0A763"/>
    <s v="L"/>
    <s v="SA 55064-1, Springwood Drive, from Countrywoods Drive to Countrywoods Drive"/>
    <m/>
    <s v="State Aid - Resurf"/>
    <s v="Resurfacing"/>
    <m/>
    <x v="3"/>
    <x v="6"/>
    <m/>
    <n v="0.13300000000000001"/>
    <m/>
    <m/>
    <s v="N"/>
    <m/>
    <x v="0"/>
    <m/>
    <n v="0"/>
    <n v="0"/>
    <n v="0"/>
    <n v="-619.6"/>
    <n v="-619.6"/>
    <n v="0"/>
    <n v="0"/>
    <n v="0"/>
    <n v="11612.64"/>
    <n v="11612.64"/>
    <s v="State Funded (55SAR1-S8-017)"/>
  </r>
  <r>
    <n v="128340"/>
    <n v="4"/>
    <s v="Active"/>
    <d v="2018-11-29T00:00:00"/>
    <s v="Lee Cothron"/>
    <d v="2020-07-30T00:00:00"/>
    <s v="Lee Cothron"/>
    <s v="Chester"/>
    <m/>
    <m/>
    <m/>
    <s v="SP"/>
    <s v="Chickasaw State Park Resurfacing"/>
    <m/>
    <s v="Maint - Reg"/>
    <s v="Resurfacing"/>
    <m/>
    <x v="3"/>
    <x v="6"/>
    <m/>
    <s v=""/>
    <m/>
    <m/>
    <s v="N"/>
    <m/>
    <x v="0"/>
    <m/>
    <n v="0"/>
    <n v="0"/>
    <n v="0"/>
    <n v="96000"/>
    <n v="96000"/>
    <n v="0"/>
    <n v="0"/>
    <n v="0"/>
    <n v="422940.23"/>
    <n v="422940.23"/>
    <s v="State Funded (12000-4601-04)"/>
  </r>
  <r>
    <n v="128347"/>
    <n v="4"/>
    <s v="Active"/>
    <d v="2018-12-03T00:00:00"/>
    <s v="Lee Cothron"/>
    <d v="2020-11-04T00:00:00"/>
    <s v="Lee Cothron"/>
    <s v="Benton"/>
    <m/>
    <m/>
    <m/>
    <s v="SP"/>
    <s v="FY21 Nathan Bedford Forrest State Park Resurfacing - TDOT"/>
    <s v="Resurface Office Entrances - TDOT"/>
    <s v="Maint - Reg"/>
    <s v="Resurfacing"/>
    <m/>
    <x v="3"/>
    <x v="6"/>
    <m/>
    <s v=""/>
    <m/>
    <m/>
    <s v="N"/>
    <m/>
    <x v="0"/>
    <m/>
    <n v="0"/>
    <n v="0"/>
    <n v="0"/>
    <n v="9548.4"/>
    <n v="9548.4"/>
    <n v="0"/>
    <n v="0"/>
    <n v="0"/>
    <n v="9548.4"/>
    <n v="9548.4"/>
    <s v="State Funded (03000-4601-04)"/>
  </r>
  <r>
    <n v="128352"/>
    <n v="1"/>
    <s v="Active"/>
    <d v="2018-12-03T00:00:00"/>
    <s v="Lee Cothron"/>
    <d v="2020-09-25T00:00:00"/>
    <s v="Brian Terrell"/>
    <s v="Carter"/>
    <m/>
    <m/>
    <m/>
    <s v="SP"/>
    <s v="Roan Mountain State Park Resurfacing"/>
    <s v="resurface Miller Homestead Park Rd, Cabin Rd and Road to Picnic Area"/>
    <s v="Maint - Reg"/>
    <s v="Resurfacing"/>
    <m/>
    <x v="3"/>
    <x v="6"/>
    <m/>
    <s v=""/>
    <m/>
    <m/>
    <s v="N"/>
    <m/>
    <x v="0"/>
    <m/>
    <n v="0"/>
    <n v="0"/>
    <n v="0"/>
    <n v="241345.92000000001"/>
    <n v="241345.92000000001"/>
    <n v="0"/>
    <n v="0"/>
    <n v="0"/>
    <n v="241345.92000000001"/>
    <n v="241345.92000000001"/>
    <s v="State Funded (10000-4601-04)"/>
  </r>
  <r>
    <n v="128353"/>
    <n v="1"/>
    <s v="Active"/>
    <d v="2018-12-03T00:00:00"/>
    <s v="Lee Cothron"/>
    <d v="2020-09-25T00:00:00"/>
    <s v="Lee Cothron"/>
    <s v="Carter"/>
    <m/>
    <m/>
    <m/>
    <s v="SP"/>
    <s v="Sycamore Shoals State Park Resurfacing"/>
    <s v="resurface all TDOT park roads"/>
    <s v="Maint - Reg"/>
    <s v="Resurfacing"/>
    <m/>
    <x v="3"/>
    <x v="6"/>
    <m/>
    <s v=""/>
    <m/>
    <m/>
    <s v="N"/>
    <m/>
    <x v="0"/>
    <m/>
    <n v="0"/>
    <n v="0"/>
    <n v="0"/>
    <n v="33990.839999999997"/>
    <n v="33990.839999999997"/>
    <n v="0"/>
    <n v="0"/>
    <n v="0"/>
    <n v="33990.839999999997"/>
    <n v="33990.839999999997"/>
    <s v="State Funded (10000-4602-04)"/>
  </r>
  <r>
    <n v="128356"/>
    <n v="2"/>
    <s v="Active"/>
    <d v="2018-12-03T00:00:00"/>
    <s v="Lee Cothron"/>
    <d v="2019-02-04T00:00:00"/>
    <s v="Brian Terrell"/>
    <s v="Cumberland"/>
    <m/>
    <m/>
    <m/>
    <s v="SP"/>
    <s v="Cumberland Mountain State Park Resurfacing"/>
    <m/>
    <s v="Maint - Reg"/>
    <s v="Resurfacing"/>
    <m/>
    <x v="3"/>
    <x v="6"/>
    <m/>
    <s v=""/>
    <m/>
    <m/>
    <s v="N"/>
    <m/>
    <x v="0"/>
    <m/>
    <n v="0"/>
    <n v="0"/>
    <n v="0"/>
    <n v="38000"/>
    <n v="38000"/>
    <n v="0"/>
    <n v="0"/>
    <n v="0"/>
    <n v="38000"/>
    <n v="38000"/>
    <s v="State Funded (18000-4601-04)"/>
  </r>
  <r>
    <n v="128361"/>
    <n v="3"/>
    <s v="Active"/>
    <d v="2018-12-03T00:00:00"/>
    <s v="Lee Cothron"/>
    <d v="2019-01-24T00:00:00"/>
    <s v="Brian Terrell"/>
    <s v="Dickson"/>
    <m/>
    <m/>
    <m/>
    <s v="SP"/>
    <s v="Montgomery Bell State Park Resurfacing"/>
    <m/>
    <s v="Maint - Reg"/>
    <s v="Resurfacing"/>
    <m/>
    <x v="3"/>
    <x v="6"/>
    <m/>
    <s v=""/>
    <m/>
    <m/>
    <s v="N"/>
    <m/>
    <x v="0"/>
    <m/>
    <n v="0"/>
    <n v="0"/>
    <n v="0"/>
    <n v="246000"/>
    <n v="246000"/>
    <n v="0"/>
    <n v="0"/>
    <n v="0"/>
    <n v="246000"/>
    <n v="246000"/>
    <s v="State Funded (22000-4601-04)"/>
  </r>
  <r>
    <n v="128363"/>
    <n v="2"/>
    <s v="Active"/>
    <d v="2018-12-03T00:00:00"/>
    <s v="Lee Cothron"/>
    <d v="2019-01-24T00:00:00"/>
    <s v="Brian Terrell"/>
    <s v="Franklin"/>
    <m/>
    <m/>
    <m/>
    <s v="SP"/>
    <s v="Tim's Ford State Park Resurfacing"/>
    <m/>
    <s v="Maint - Reg"/>
    <s v="Resurfacing"/>
    <m/>
    <x v="3"/>
    <x v="6"/>
    <m/>
    <s v=""/>
    <m/>
    <m/>
    <s v="N"/>
    <m/>
    <x v="0"/>
    <m/>
    <n v="0"/>
    <n v="0"/>
    <n v="0"/>
    <n v="103350"/>
    <n v="103350"/>
    <n v="0"/>
    <n v="0"/>
    <n v="0"/>
    <n v="103350"/>
    <n v="103350"/>
    <s v="State Funded (26000-4601-04)"/>
  </r>
  <r>
    <n v="128366"/>
    <n v="1"/>
    <s v="Active"/>
    <d v="2018-12-03T00:00:00"/>
    <s v="Lee Cothron"/>
    <d v="2020-09-25T00:00:00"/>
    <s v="Lee Cothron"/>
    <s v="Hamblen"/>
    <m/>
    <m/>
    <m/>
    <s v="SP"/>
    <s v="Panther Creek State Park Resurfacing"/>
    <s v="resurface Panther Creek Road"/>
    <s v="Maint - Reg"/>
    <s v="Resurfacing"/>
    <m/>
    <x v="3"/>
    <x v="6"/>
    <m/>
    <s v=""/>
    <m/>
    <m/>
    <s v="N"/>
    <m/>
    <x v="0"/>
    <m/>
    <n v="0"/>
    <n v="0"/>
    <n v="0"/>
    <n v="54254"/>
    <n v="54254"/>
    <n v="0"/>
    <n v="0"/>
    <n v="0"/>
    <n v="54254"/>
    <n v="54254"/>
    <s v="State Funded (32000-4601-04)"/>
  </r>
  <r>
    <n v="128370"/>
    <n v="4"/>
    <s v="Active"/>
    <d v="2018-12-03T00:00:00"/>
    <s v="Lee Cothron"/>
    <d v="2019-01-11T00:00:00"/>
    <s v="Brian Terrell"/>
    <s v="Henderson"/>
    <m/>
    <m/>
    <m/>
    <s v="SP"/>
    <s v="Natchez Trace State Park Resurfacing"/>
    <m/>
    <s v="Maint - Reg"/>
    <s v="Resurfacing"/>
    <m/>
    <x v="3"/>
    <x v="6"/>
    <m/>
    <s v=""/>
    <m/>
    <m/>
    <s v="N"/>
    <m/>
    <x v="0"/>
    <m/>
    <n v="0"/>
    <n v="0"/>
    <n v="0"/>
    <n v="467416"/>
    <n v="467416"/>
    <n v="0"/>
    <n v="0"/>
    <n v="0"/>
    <n v="467416"/>
    <n v="467416"/>
    <s v="State Funded (39000-4601-04)"/>
  </r>
  <r>
    <n v="128375"/>
    <n v="4"/>
    <s v="Active"/>
    <d v="2018-12-03T00:00:00"/>
    <s v="Lee Cothron"/>
    <d v="2019-01-11T00:00:00"/>
    <s v="Brian Terrell"/>
    <s v="McNairy"/>
    <m/>
    <m/>
    <m/>
    <s v="SP"/>
    <s v="Big Hill Pond State Park Resurfacing"/>
    <m/>
    <s v="Maint - Reg"/>
    <s v="Resurfacing"/>
    <m/>
    <x v="3"/>
    <x v="6"/>
    <m/>
    <s v=""/>
    <m/>
    <m/>
    <s v="N"/>
    <m/>
    <x v="0"/>
    <m/>
    <n v="0"/>
    <n v="0"/>
    <n v="0"/>
    <n v="10500"/>
    <n v="10500"/>
    <n v="0"/>
    <n v="0"/>
    <n v="0"/>
    <n v="10500"/>
    <n v="10500"/>
    <s v="State Funded (55000-4601-04)"/>
  </r>
  <r>
    <n v="128376"/>
    <n v="4"/>
    <s v="Active"/>
    <d v="2018-12-03T00:00:00"/>
    <s v="Lee Cothron"/>
    <d v="2019-01-09T00:00:00"/>
    <s v="Brian Terrell"/>
    <s v="Madison"/>
    <m/>
    <m/>
    <m/>
    <s v="SP"/>
    <s v="Pinson Mounds State Park Resurfacing"/>
    <m/>
    <s v="Maint - Reg"/>
    <s v="Resurfacing"/>
    <m/>
    <x v="3"/>
    <x v="6"/>
    <m/>
    <s v=""/>
    <m/>
    <m/>
    <s v="N"/>
    <m/>
    <x v="0"/>
    <m/>
    <n v="0"/>
    <n v="0"/>
    <n v="0"/>
    <n v="55000"/>
    <n v="55000"/>
    <n v="0"/>
    <n v="0"/>
    <n v="0"/>
    <n v="55000"/>
    <n v="55000"/>
    <s v="State Funded (57000-4601-04)"/>
  </r>
  <r>
    <n v="128391"/>
    <n v="1"/>
    <s v="Active"/>
    <d v="2018-12-03T00:00:00"/>
    <s v="Lee Cothron"/>
    <d v="2019-01-11T00:00:00"/>
    <s v="Brian Terrell"/>
    <s v="Sullivan"/>
    <m/>
    <m/>
    <m/>
    <s v="SP"/>
    <s v="Warrior's Path State Park Resurfacing"/>
    <m/>
    <s v="Maint - Reg"/>
    <s v="Resurfacing"/>
    <m/>
    <x v="3"/>
    <x v="6"/>
    <m/>
    <s v=""/>
    <m/>
    <m/>
    <s v="N"/>
    <m/>
    <x v="0"/>
    <m/>
    <n v="0"/>
    <n v="0"/>
    <n v="0"/>
    <n v="310989.21999999997"/>
    <n v="310989.21999999997"/>
    <n v="0"/>
    <n v="0"/>
    <n v="0"/>
    <n v="310989.21999999997"/>
    <n v="310989.21999999997"/>
    <s v="State Funded (82000-4601-04)"/>
  </r>
  <r>
    <n v="128396"/>
    <n v="4"/>
    <s v="Active"/>
    <d v="2018-12-03T00:00:00"/>
    <s v="Lee Cothron"/>
    <d v="2019-01-22T00:00:00"/>
    <s v="Brian Terrell"/>
    <s v="Weakley"/>
    <m/>
    <m/>
    <m/>
    <s v="SP"/>
    <s v="Big Cypress Tree State Park Resurfacing"/>
    <m/>
    <s v="Maint - Reg"/>
    <s v="Resurfacing"/>
    <m/>
    <x v="3"/>
    <x v="6"/>
    <m/>
    <s v=""/>
    <m/>
    <m/>
    <s v="N"/>
    <m/>
    <x v="0"/>
    <m/>
    <n v="0"/>
    <n v="0"/>
    <n v="0"/>
    <n v="22000"/>
    <n v="22000"/>
    <n v="0"/>
    <n v="0"/>
    <n v="0"/>
    <n v="22000"/>
    <n v="22000"/>
    <s v="State Funded (92000-4601-04)"/>
  </r>
  <r>
    <n v="128403.01"/>
    <n v="3"/>
    <s v="Active"/>
    <d v="2020-09-08T00:00:00"/>
    <s v="Lee Cothron"/>
    <d v="2021-03-25T00:00:00"/>
    <s v="Brian Terrell"/>
    <s v="Lawrence"/>
    <m/>
    <m/>
    <m/>
    <s v="SP"/>
    <s v="David Crockett State Park - TDEC Resurfacing"/>
    <m/>
    <s v="Other"/>
    <s v="Resurfacing"/>
    <m/>
    <x v="3"/>
    <x v="6"/>
    <m/>
    <s v=""/>
    <m/>
    <m/>
    <s v="N"/>
    <m/>
    <x v="0"/>
    <m/>
    <n v="0"/>
    <n v="0"/>
    <n v="0"/>
    <n v="121500"/>
    <n v="121500"/>
    <n v="0"/>
    <n v="0"/>
    <n v="0"/>
    <n v="121500"/>
    <n v="121500"/>
    <s v="State Funded (50945-8676-04)"/>
  </r>
  <r>
    <n v="128411"/>
    <n v="1"/>
    <s v="Closed"/>
    <d v="2018-12-11T00:00:00"/>
    <s v="Amanda Brugler"/>
    <d v="2021-06-17T00:00:00"/>
    <s v="Jamica Cook"/>
    <s v="Blount"/>
    <s v="West Millers Cove Road"/>
    <m/>
    <s v="0A497"/>
    <s v="L"/>
    <s v="SA 0552-1, West Millers Cove Road from SR 73 to Great Smoky Mountains National Park"/>
    <m/>
    <s v="State Aid - Resurf"/>
    <s v="Resurfacing"/>
    <m/>
    <x v="3"/>
    <x v="6"/>
    <m/>
    <n v="3.1"/>
    <m/>
    <m/>
    <s v="N"/>
    <s v="None"/>
    <x v="0"/>
    <m/>
    <n v="0"/>
    <n v="0"/>
    <n v="0"/>
    <n v="7610.15"/>
    <n v="7610.15"/>
    <n v="0"/>
    <n v="0"/>
    <n v="0"/>
    <n v="264860.15000000002"/>
    <n v="264860.15000000002"/>
    <s v="State Funded (05SAR1-S8-018)"/>
  </r>
  <r>
    <n v="128623"/>
    <n v="2"/>
    <s v="Let"/>
    <d v="2019-02-11T00:00:00"/>
    <s v="Amanda Brugler"/>
    <d v="2020-09-25T00:00:00"/>
    <s v="Lisa Dunn"/>
    <s v="Coffee"/>
    <s v="Shady Grove Rd / Casey Rd"/>
    <m/>
    <s v="02124"/>
    <s v="L"/>
    <s v="SA 16020-4, Shady Grove Rd / Casey Rd from Summitville Rd to Rigsby Road"/>
    <m/>
    <s v="State Aid - Resurf"/>
    <s v="Resurfacing"/>
    <m/>
    <x v="3"/>
    <x v="6"/>
    <m/>
    <n v="3.97"/>
    <m/>
    <m/>
    <s v="N"/>
    <s v="None"/>
    <x v="0"/>
    <m/>
    <n v="0"/>
    <n v="0"/>
    <n v="0"/>
    <n v="7144.62"/>
    <n v="7144.62"/>
    <n v="0"/>
    <n v="0"/>
    <n v="0"/>
    <n v="157181.72"/>
    <n v="157181.72"/>
    <s v="State Funded (16SAR1-S8-016)"/>
  </r>
  <r>
    <n v="128796"/>
    <n v="2"/>
    <s v="Closed"/>
    <d v="2019-04-09T00:00:00"/>
    <s v="Amanda Brugler"/>
    <d v="2020-12-30T00:00:00"/>
    <s v="Jamica Cook"/>
    <s v="Jackson"/>
    <s v="Big Bottom Rd"/>
    <m/>
    <s v="0A593"/>
    <s v="L"/>
    <s v="SA 44005-3, Big Bottom Rd from SR 56 to Dryden Lane"/>
    <m/>
    <s v="State Aid - Resurf"/>
    <s v="Resurfacing"/>
    <m/>
    <x v="3"/>
    <x v="6"/>
    <m/>
    <n v="2.2309999999999999"/>
    <m/>
    <m/>
    <s v="N"/>
    <s v="None"/>
    <x v="0"/>
    <m/>
    <n v="0"/>
    <n v="0"/>
    <n v="0"/>
    <n v="183528.3"/>
    <n v="183528.3"/>
    <n v="0"/>
    <n v="0"/>
    <n v="0"/>
    <n v="183528.3"/>
    <n v="183528.3"/>
    <s v="State Funded (44SAR1-S8-015)"/>
  </r>
  <r>
    <n v="128798"/>
    <n v="3"/>
    <s v="Closed"/>
    <d v="2019-04-10T00:00:00"/>
    <s v="Amanda Brugler"/>
    <d v="2020-12-18T00:00:00"/>
    <s v="Jamica Cook"/>
    <s v="Lewis"/>
    <s v="Peters Rd"/>
    <m/>
    <s v="0A069"/>
    <s v="L"/>
    <s v="SA 51037-1, Peters Rd from SR-20 to Napier Rd"/>
    <m/>
    <s v="State Aid - Resurf"/>
    <s v="Resurfacing"/>
    <m/>
    <x v="3"/>
    <x v="6"/>
    <m/>
    <n v="2.9550000000000001"/>
    <m/>
    <m/>
    <s v="N"/>
    <s v="None"/>
    <x v="0"/>
    <m/>
    <n v="0"/>
    <n v="0"/>
    <n v="0"/>
    <n v="239572.32"/>
    <n v="239572.32"/>
    <n v="0"/>
    <n v="0"/>
    <n v="0"/>
    <n v="239572.32"/>
    <n v="239572.32"/>
    <s v="State Funded (51SAR1-S8-015)"/>
  </r>
  <r>
    <n v="128884"/>
    <n v="2"/>
    <s v="Closed"/>
    <d v="2019-05-07T00:00:00"/>
    <s v="Amanda Brugler"/>
    <d v="2020-05-05T00:00:00"/>
    <s v="Jamica Cook"/>
    <s v="Fentress"/>
    <s v="Buzzard Roost Road"/>
    <m/>
    <s v="0A011"/>
    <s v="L"/>
    <s v="SA 25046-1, Buzzard Roost Rd from Upper Crab Road to Squirrel Flats Road"/>
    <m/>
    <s v="State Aid - Resurf"/>
    <s v="Resurfacing"/>
    <m/>
    <x v="3"/>
    <x v="6"/>
    <m/>
    <n v="1.1180000000000001"/>
    <m/>
    <m/>
    <s v="N"/>
    <s v="None"/>
    <x v="0"/>
    <m/>
    <n v="0"/>
    <n v="0"/>
    <n v="0"/>
    <n v="3833.88"/>
    <n v="3833.88"/>
    <n v="0"/>
    <n v="0"/>
    <n v="0"/>
    <n v="33945.410000000003"/>
    <n v="33945.410000000003"/>
    <s v="State Funded (25SAR1-S8-016)"/>
  </r>
  <r>
    <n v="129035"/>
    <n v="2"/>
    <s v="Closed"/>
    <d v="2019-06-10T00:00:00"/>
    <s v="Amanda Brugler"/>
    <d v="2020-09-15T00:00:00"/>
    <s v="Jamica Cook"/>
    <s v="Dekalb"/>
    <s v="Whorton Spring Rd"/>
    <m/>
    <s v="0A291"/>
    <s v="L"/>
    <s v="SA 21036-1, Whorton Spring Rd from SR 56 to SR 146"/>
    <m/>
    <s v="State Aid - Resurf"/>
    <s v="Resurfacing"/>
    <m/>
    <x v="3"/>
    <x v="6"/>
    <m/>
    <n v="2.1259999999999999"/>
    <m/>
    <m/>
    <s v="N"/>
    <s v="None"/>
    <x v="0"/>
    <m/>
    <n v="0"/>
    <n v="0"/>
    <n v="0"/>
    <n v="11696.73"/>
    <n v="11696.73"/>
    <n v="0"/>
    <n v="0"/>
    <n v="0"/>
    <n v="342035.06"/>
    <n v="342035.06"/>
    <s v="State Funded (21SAR1-S8-015)"/>
  </r>
  <r>
    <n v="129066"/>
    <n v="3"/>
    <s v="Active"/>
    <d v="2019-06-12T00:00:00"/>
    <s v="Amanda Brugler"/>
    <d v="2020-09-23T00:00:00"/>
    <s v="Lisa Dunn"/>
    <s v="Davidson"/>
    <s v="E Trinity Lane"/>
    <m/>
    <s v="03253"/>
    <s v="L"/>
    <s v="SA 19050-1, E Trinity Lane from SR-11 to Gallatin Road"/>
    <m/>
    <s v="State Aid - Resurf"/>
    <s v="Resurfacing"/>
    <m/>
    <x v="3"/>
    <x v="6"/>
    <m/>
    <n v="1.7"/>
    <m/>
    <m/>
    <s v="N"/>
    <s v="Other"/>
    <x v="0"/>
    <m/>
    <n v="0"/>
    <n v="0"/>
    <n v="0"/>
    <n v="860475"/>
    <n v="860475"/>
    <n v="0"/>
    <n v="0"/>
    <n v="0"/>
    <n v="860475"/>
    <n v="860475"/>
    <s v="State Funded (19SAR1-S8-012)"/>
  </r>
  <r>
    <n v="129117"/>
    <n v="2"/>
    <s v="Closed"/>
    <d v="2019-06-19T00:00:00"/>
    <s v="John Phillips"/>
    <d v="2020-06-29T00:00:00"/>
    <s v="Jamica Cook"/>
    <s v="Fentress"/>
    <s v="Crab Mountain Road"/>
    <m/>
    <s v="02316"/>
    <s v="L"/>
    <s v="SA 25013(2), Crab Mountain Road, from Double Top Road to Little Crab Road"/>
    <s v="Resurface 2.540 miles of Crab Mountain Road"/>
    <s v="State Aid - Resurf"/>
    <s v="Resurfacing"/>
    <m/>
    <x v="3"/>
    <x v="6"/>
    <m/>
    <n v="2.54"/>
    <m/>
    <m/>
    <s v="N"/>
    <s v="None"/>
    <x v="0"/>
    <m/>
    <n v="0"/>
    <n v="0"/>
    <n v="0"/>
    <n v="14060.99"/>
    <n v="14060.99"/>
    <n v="0"/>
    <n v="0"/>
    <n v="0"/>
    <n v="80261.11"/>
    <n v="80261.11"/>
    <s v="State Funded (25SAR1-S8-017)"/>
  </r>
  <r>
    <n v="129118"/>
    <n v="2"/>
    <s v="Closed"/>
    <d v="2019-06-19T00:00:00"/>
    <s v="John Phillips"/>
    <d v="2020-06-29T00:00:00"/>
    <s v="Jamica Cook"/>
    <s v="Fentress"/>
    <s v="Coal Road / Powerline Road"/>
    <m/>
    <s v="0A876"/>
    <s v="L"/>
    <s v="SA 25045(1), Coal Road / Powerline Road, From Frank Campbell Road to Alf Threet Road"/>
    <s v="Resurface 0.687 miles of Coal Road / Powerline Road"/>
    <s v="State Aid - Resurf"/>
    <s v="Resurfacing"/>
    <m/>
    <x v="3"/>
    <x v="6"/>
    <m/>
    <n v="0.68700000000000006"/>
    <m/>
    <m/>
    <s v="N"/>
    <s v="None"/>
    <x v="0"/>
    <m/>
    <n v="0"/>
    <n v="0"/>
    <n v="0"/>
    <n v="251.49"/>
    <n v="251.49"/>
    <n v="0"/>
    <n v="0"/>
    <n v="0"/>
    <n v="21719.29"/>
    <n v="21719.29"/>
    <s v="State Funded (25SAR1-S8-018)"/>
  </r>
  <r>
    <n v="129379"/>
    <n v="4"/>
    <s v="Let"/>
    <d v="2019-07-12T00:00:00"/>
    <s v="Amanda Brugler"/>
    <d v="2021-01-06T00:00:00"/>
    <s v="Jamica Cook"/>
    <s v="Henderson"/>
    <s v="Piney Creek Road"/>
    <m/>
    <s v="0A403"/>
    <s v="L"/>
    <s v="SA 39045-1, Piney Creek Road from SR-22 to SR-22A"/>
    <m/>
    <s v="State Aid - Resurf"/>
    <s v="Resurfacing"/>
    <m/>
    <x v="3"/>
    <x v="6"/>
    <m/>
    <n v="3.1110000000000002"/>
    <m/>
    <m/>
    <s v="N"/>
    <s v="None"/>
    <x v="0"/>
    <m/>
    <n v="0"/>
    <n v="0"/>
    <n v="0"/>
    <n v="-5060.03"/>
    <n v="-5060.03"/>
    <n v="0"/>
    <n v="0"/>
    <n v="0"/>
    <n v="257346.43"/>
    <n v="257346.43"/>
    <s v="State Funded (39SAR1-S8-018)"/>
  </r>
  <r>
    <n v="129419"/>
    <n v="2"/>
    <s v="Closed"/>
    <d v="2019-07-19T00:00:00"/>
    <s v="John Phillips"/>
    <d v="2020-09-10T00:00:00"/>
    <s v="Jamica Cook"/>
    <s v="Clay"/>
    <s v="Turkeytown Road"/>
    <m/>
    <s v="0A225"/>
    <s v="L"/>
    <s v="SA 14023(1), Turkeytown Road, from Overton County Line to Dry Mill Creek Road"/>
    <m/>
    <s v="State Aid - Resurf"/>
    <s v="Resurfacing"/>
    <m/>
    <x v="3"/>
    <x v="6"/>
    <m/>
    <n v="3.8719999999999999"/>
    <m/>
    <m/>
    <s v="N"/>
    <s v="None"/>
    <x v="0"/>
    <m/>
    <n v="0"/>
    <n v="0"/>
    <n v="0"/>
    <n v="19894.7"/>
    <n v="19894.7"/>
    <n v="0"/>
    <n v="0"/>
    <n v="0"/>
    <n v="115725.55"/>
    <n v="115725.55"/>
    <s v="State Funded (14SAR1-S8-012)"/>
  </r>
  <r>
    <n v="129423"/>
    <n v="1"/>
    <s v="Let"/>
    <d v="2019-07-22T00:00:00"/>
    <s v="John Phillips"/>
    <d v="2020-10-30T00:00:00"/>
    <s v="Lisa Dunn"/>
    <s v="Johnson"/>
    <s v="Sugar Creek Road"/>
    <m/>
    <s v="02621"/>
    <s v="L"/>
    <s v="SA 4621(7), Sugar Creek Road from Greer Branch Road to LM 1.81"/>
    <m/>
    <s v="State Aid - Resurf"/>
    <s v="Resurfacing"/>
    <m/>
    <x v="3"/>
    <x v="6"/>
    <m/>
    <n v="0.2"/>
    <m/>
    <m/>
    <s v="N"/>
    <s v="None"/>
    <x v="0"/>
    <m/>
    <n v="0"/>
    <n v="0"/>
    <n v="0"/>
    <n v="106134"/>
    <n v="106134"/>
    <n v="0"/>
    <n v="0"/>
    <n v="0"/>
    <n v="106134"/>
    <n v="106134"/>
    <s v="State Funded (46SAR1-S8-017)"/>
  </r>
  <r>
    <n v="129554"/>
    <n v="1"/>
    <s v="Closed"/>
    <d v="2019-08-12T00:00:00"/>
    <s v="John Phillips"/>
    <d v="2020-07-06T00:00:00"/>
    <s v="Jamica Cook"/>
    <s v="Carter"/>
    <s v="Tiger Creek Road"/>
    <m/>
    <s v="01427"/>
    <s v="L"/>
    <s v="SA 1002(4), Tiger Creek Road From: SR-37 at LM 0.00 To: LM 2.51"/>
    <m/>
    <s v="State Aid - Resurf"/>
    <s v="Resurfacing"/>
    <m/>
    <x v="3"/>
    <x v="6"/>
    <m/>
    <n v="2.5099999999999998"/>
    <m/>
    <m/>
    <s v="N"/>
    <s v="None"/>
    <x v="0"/>
    <m/>
    <n v="0"/>
    <n v="0"/>
    <n v="0"/>
    <n v="275.61"/>
    <n v="275.61"/>
    <n v="0"/>
    <n v="0"/>
    <n v="0"/>
    <n v="245471.61"/>
    <n v="245471.61"/>
    <s v="State Funded (10SAR1-S8-013)"/>
  </r>
  <r>
    <n v="129790"/>
    <n v="4"/>
    <s v="Closed"/>
    <d v="2019-09-30T00:00:00"/>
    <s v="John Phillips"/>
    <d v="2020-09-18T00:00:00"/>
    <s v="Jamica Cook"/>
    <s v="Decatur"/>
    <s v="Sue Drive"/>
    <m/>
    <s v="0A549"/>
    <s v="L"/>
    <s v="SA 20028(2), Sue Drive From: Bobs Landing Road To: LM 1.135"/>
    <m/>
    <s v="State Aid - Resurf"/>
    <s v="Resurfacing"/>
    <m/>
    <x v="3"/>
    <x v="6"/>
    <m/>
    <n v="1.135"/>
    <m/>
    <m/>
    <s v="N"/>
    <s v="None"/>
    <x v="0"/>
    <m/>
    <n v="0"/>
    <n v="0"/>
    <n v="0"/>
    <n v="2582.73"/>
    <n v="2582.73"/>
    <n v="0"/>
    <n v="0"/>
    <n v="0"/>
    <n v="34090.71"/>
    <n v="34090.71"/>
    <s v="State Funded (20SAR1-S8-015)"/>
  </r>
  <r>
    <n v="129910"/>
    <n v="3"/>
    <s v="Closed"/>
    <d v="2019-11-21T00:00:00"/>
    <s v="Jamica Cook"/>
    <d v="2020-12-11T00:00:00"/>
    <s v="Jamica Cook"/>
    <s v="Bedford"/>
    <s v="Pickle RD"/>
    <m/>
    <s v="01032"/>
    <s v="L"/>
    <s v="SA 02001(3) Pickle Rd from Marshall Co line to Adams Hollow Rd"/>
    <m/>
    <s v="State Aid - Resurf"/>
    <s v="Resurfacing"/>
    <m/>
    <x v="3"/>
    <x v="6"/>
    <m/>
    <n v="5.0490000000000004"/>
    <m/>
    <m/>
    <s v="N"/>
    <s v="None"/>
    <x v="0"/>
    <m/>
    <n v="0"/>
    <n v="0"/>
    <n v="0"/>
    <n v="7800.48"/>
    <n v="7800.48"/>
    <n v="0"/>
    <n v="0"/>
    <n v="0"/>
    <n v="509756.48"/>
    <n v="509756.48"/>
    <s v="State Funded (02SAR1-S8-009)"/>
  </r>
  <r>
    <n v="129995"/>
    <n v="3"/>
    <s v="Closed"/>
    <d v="2020-01-17T00:00:00"/>
    <s v="Jamica Cook"/>
    <d v="2020-12-18T00:00:00"/>
    <s v="Jamica Cook"/>
    <s v="Lincoln"/>
    <s v="Swan Creek Rd"/>
    <m/>
    <s v="0A526"/>
    <s v="L"/>
    <s v="SA 52041 (1), Swan Creek Rd from SR-273 to Horseshoe Rd"/>
    <m/>
    <s v="State Aid - Resurf"/>
    <s v="Resurfacing"/>
    <m/>
    <x v="3"/>
    <x v="6"/>
    <m/>
    <n v="3.6230000000000002"/>
    <m/>
    <m/>
    <s v="N"/>
    <s v="None"/>
    <x v="0"/>
    <m/>
    <n v="0"/>
    <n v="0"/>
    <n v="0"/>
    <n v="389080.4"/>
    <n v="389080.4"/>
    <n v="0"/>
    <n v="0"/>
    <n v="0"/>
    <n v="389080.4"/>
    <n v="389080.4"/>
    <s v="State Funded (52SAR1-S8-011)"/>
  </r>
  <r>
    <n v="130017"/>
    <n v="3"/>
    <s v="Closed"/>
    <d v="2020-01-24T00:00:00"/>
    <s v="Jamica Cook"/>
    <d v="2020-12-18T00:00:00"/>
    <s v="Jamica Cook"/>
    <s v="Smith"/>
    <s v="Hartsville Pike"/>
    <m/>
    <s v="0A370"/>
    <s v="L"/>
    <s v="SA 80042(1), from SR-81 to W of Massey Rd"/>
    <m/>
    <s v="State Aid - Resurf"/>
    <s v="Resurfacing"/>
    <m/>
    <x v="3"/>
    <x v="6"/>
    <m/>
    <n v="1.72"/>
    <m/>
    <m/>
    <s v="N"/>
    <s v="None"/>
    <x v="0"/>
    <m/>
    <n v="0"/>
    <n v="0"/>
    <n v="0"/>
    <n v="236083.53"/>
    <n v="236083.53"/>
    <n v="0"/>
    <n v="0"/>
    <n v="0"/>
    <n v="236083.53"/>
    <n v="236083.53"/>
    <s v="State Funded (80SAR1-S8-014)"/>
  </r>
  <r>
    <n v="130022"/>
    <n v="2"/>
    <s v="Closed"/>
    <d v="2020-01-29T00:00:00"/>
    <s v="Jamica Cook"/>
    <d v="2021-06-15T00:00:00"/>
    <s v="Jamica Cook"/>
    <s v="Hamilton"/>
    <s v="Leggett Rd"/>
    <m/>
    <s v="05778"/>
    <s v="L"/>
    <s v="SA 33020(3), from Downey View Lane to Bledsoe County Line"/>
    <m/>
    <s v="State Aid - Resurf"/>
    <s v="Resurfacing"/>
    <m/>
    <x v="3"/>
    <x v="6"/>
    <m/>
    <n v="3.5819999999999999"/>
    <m/>
    <m/>
    <s v="N"/>
    <s v="None"/>
    <x v="0"/>
    <m/>
    <n v="0"/>
    <n v="0"/>
    <n v="0"/>
    <n v="254348.43"/>
    <n v="254348.43"/>
    <n v="0"/>
    <n v="0"/>
    <n v="0"/>
    <n v="254348.43"/>
    <n v="254348.43"/>
    <s v="State Funded (33SAR1-S8-028)"/>
  </r>
  <r>
    <n v="130024"/>
    <n v="2"/>
    <s v="Let"/>
    <d v="2020-01-29T00:00:00"/>
    <s v="Jamica Cook"/>
    <d v="2020-09-23T00:00:00"/>
    <s v="Lisa Dunn"/>
    <s v="Hamilton"/>
    <s v="Snow Hill Rd"/>
    <m/>
    <s v="02207"/>
    <s v="L"/>
    <s v="SA 33030(3), Snow Hill Road from Short Tail Springs Rd to SR-312"/>
    <m/>
    <s v="State Aid - Resurf"/>
    <s v="Resurfacing"/>
    <m/>
    <x v="3"/>
    <x v="6"/>
    <m/>
    <n v="3.53"/>
    <m/>
    <m/>
    <s v="N"/>
    <s v="Other"/>
    <x v="0"/>
    <m/>
    <n v="0"/>
    <n v="0"/>
    <n v="0"/>
    <n v="376354.84"/>
    <n v="376354.84"/>
    <n v="0"/>
    <n v="0"/>
    <n v="0"/>
    <n v="376354.84"/>
    <n v="376354.84"/>
    <s v="State Funded (33SAR1-S8-029)"/>
  </r>
  <r>
    <n v="130025"/>
    <n v="2"/>
    <s v="Closed"/>
    <d v="2020-01-29T00:00:00"/>
    <s v="Jamica Cook"/>
    <d v="2021-06-16T00:00:00"/>
    <s v="Jamica Cook"/>
    <s v="Franklin"/>
    <s v="Hooper Rd"/>
    <m/>
    <s v="02106"/>
    <s v="L"/>
    <s v="SA 26008 (1), from SR-16 to Holders Cemetery Rd."/>
    <m/>
    <s v="State Aid - Resurf"/>
    <s v="Resurfacing"/>
    <m/>
    <x v="3"/>
    <x v="6"/>
    <m/>
    <n v="1.29"/>
    <m/>
    <m/>
    <s v="N"/>
    <s v="None"/>
    <x v="0"/>
    <m/>
    <n v="0"/>
    <n v="0"/>
    <n v="0"/>
    <n v="134408.9"/>
    <n v="134408.9"/>
    <n v="0"/>
    <n v="0"/>
    <n v="0"/>
    <n v="133023.15"/>
    <n v="133023.15"/>
    <s v="State Funded (26SAR1-S8-014)"/>
  </r>
  <r>
    <n v="130027"/>
    <n v="2"/>
    <s v="Let"/>
    <d v="2020-01-29T00:00:00"/>
    <s v="Jamica Cook"/>
    <d v="2020-09-23T00:00:00"/>
    <s v="Lisa Dunn"/>
    <s v="McMinn"/>
    <s v="CR 105"/>
    <m/>
    <s v="02325"/>
    <s v="L"/>
    <s v="SA 54026(1) from CR100 to SR-30"/>
    <m/>
    <s v="State Aid - Resurf"/>
    <s v="Resurfacing"/>
    <m/>
    <x v="3"/>
    <x v="6"/>
    <m/>
    <n v="4.08"/>
    <m/>
    <m/>
    <s v="N"/>
    <s v="None"/>
    <x v="0"/>
    <m/>
    <n v="0"/>
    <n v="0"/>
    <n v="0"/>
    <n v="214228.33"/>
    <n v="214228.33"/>
    <n v="0"/>
    <n v="0"/>
    <n v="0"/>
    <n v="214228.33"/>
    <n v="214228.33"/>
    <s v="State Funded (54SAR1-S8-025)"/>
  </r>
  <r>
    <n v="130033"/>
    <n v="1"/>
    <s v="Closed"/>
    <d v="2020-01-31T00:00:00"/>
    <s v="Jamica Cook"/>
    <d v="2020-06-24T00:00:00"/>
    <s v="Jamica Cook"/>
    <s v="Roane"/>
    <s v="Bluff Rd"/>
    <m/>
    <s v="0A807"/>
    <s v="L"/>
    <s v="SA 7323 (2), Bluff Road from Brown Ellis to Kingston City Limits"/>
    <m/>
    <s v="State Aid - Resurf"/>
    <s v="Resurfacing"/>
    <m/>
    <x v="3"/>
    <x v="6"/>
    <m/>
    <n v="1.56"/>
    <m/>
    <m/>
    <s v="N"/>
    <s v="None"/>
    <x v="0"/>
    <m/>
    <n v="0"/>
    <n v="0"/>
    <n v="0"/>
    <n v="15024.16"/>
    <n v="15024.16"/>
    <n v="0"/>
    <n v="0"/>
    <n v="0"/>
    <n v="149088.16"/>
    <n v="149088.16"/>
    <s v="State Funded (73SAR1-S8-016)"/>
  </r>
  <r>
    <n v="130035"/>
    <n v="2"/>
    <s v="Closed"/>
    <d v="2020-01-31T00:00:00"/>
    <s v="Jamica Cook"/>
    <d v="2021-06-16T00:00:00"/>
    <s v="Jamica Cook"/>
    <s v="Franklin"/>
    <s v="Liberty Rd"/>
    <m/>
    <s v="02113"/>
    <s v="L"/>
    <s v="SA 26030(2), from Holders Cover Cemetery Rd to SR-433"/>
    <m/>
    <s v="State Aid - Resurf"/>
    <s v="Resurfacing"/>
    <m/>
    <x v="3"/>
    <x v="6"/>
    <m/>
    <n v="2.65"/>
    <m/>
    <m/>
    <s v="N"/>
    <s v="None, Other"/>
    <x v="0"/>
    <m/>
    <n v="0"/>
    <n v="0"/>
    <n v="0"/>
    <n v="220136.47"/>
    <n v="220136.47"/>
    <n v="0"/>
    <n v="0"/>
    <n v="0"/>
    <n v="217762.89"/>
    <n v="217762.89"/>
    <s v="State Funded (26SAR1-S8-015)"/>
  </r>
  <r>
    <n v="130077"/>
    <n v="3"/>
    <s v="Closed"/>
    <d v="2020-02-13T00:00:00"/>
    <s v="Jamica Cook"/>
    <d v="2020-12-18T00:00:00"/>
    <s v="Jamica Cook"/>
    <s v="Lewis"/>
    <s v="Ridgetop Rd"/>
    <m/>
    <s v="01829"/>
    <s v="L"/>
    <s v="SA 51025 (2), from 0.025 miles N of SR-99 to 1.125 miles N of SR-99"/>
    <m/>
    <s v="State Aid - Resurf"/>
    <s v="Resurfacing"/>
    <m/>
    <x v="3"/>
    <x v="6"/>
    <m/>
    <n v="1.1000000000000001"/>
    <m/>
    <m/>
    <s v="N"/>
    <s v="None"/>
    <x v="0"/>
    <m/>
    <n v="0"/>
    <n v="0"/>
    <n v="0"/>
    <n v="68739.12"/>
    <n v="68739.12"/>
    <n v="0"/>
    <n v="0"/>
    <n v="0"/>
    <n v="68739.12"/>
    <n v="68739.12"/>
    <s v="State Funded (51SAR1-S8-016)"/>
  </r>
  <r>
    <n v="130078"/>
    <n v="3"/>
    <s v="Closed"/>
    <d v="2020-02-13T00:00:00"/>
    <s v="Maddison Clark"/>
    <d v="2020-12-18T00:00:00"/>
    <s v="Jamica Cook"/>
    <s v="Lewis"/>
    <s v="Indian Creek Road"/>
    <m/>
    <s v="01842"/>
    <s v="L"/>
    <s v="SA-51022(3), from 0.950 mi N of SR-99 to 1.650 mi N of SR-99"/>
    <m/>
    <s v="State Aid - Resurf"/>
    <s v="Resurfacing"/>
    <m/>
    <x v="3"/>
    <x v="6"/>
    <m/>
    <n v="0.7"/>
    <m/>
    <m/>
    <s v="N"/>
    <s v="None"/>
    <x v="0"/>
    <m/>
    <n v="0"/>
    <n v="0"/>
    <n v="0"/>
    <n v="46117.63"/>
    <n v="46117.63"/>
    <n v="0"/>
    <n v="0"/>
    <n v="0"/>
    <n v="46117.63"/>
    <n v="46117.63"/>
    <s v="State Funded (51SAR1-S8-017)"/>
  </r>
  <r>
    <n v="130079"/>
    <n v="3"/>
    <s v="Closed"/>
    <d v="2020-02-13T00:00:00"/>
    <s v="Maddison Clark"/>
    <d v="2020-12-18T00:00:00"/>
    <s v="Jamica Cook"/>
    <s v="Lewis"/>
    <s v="Big Swan Creek Road"/>
    <m/>
    <s v="00953"/>
    <s v="L"/>
    <s v="SA-51038(1), from 4.667 mi N of SR-20 to 5.367 mi N of SR-20"/>
    <m/>
    <s v="State Aid - Resurf"/>
    <s v="Resurfacing"/>
    <m/>
    <x v="3"/>
    <x v="6"/>
    <m/>
    <n v="0.7"/>
    <m/>
    <m/>
    <s v="N"/>
    <s v="None"/>
    <x v="0"/>
    <m/>
    <n v="0"/>
    <n v="0"/>
    <n v="0"/>
    <n v="56635.92"/>
    <n v="56635.92"/>
    <n v="0"/>
    <n v="0"/>
    <n v="0"/>
    <n v="56635.92"/>
    <n v="56635.92"/>
    <s v="State Funded (51SAR1-S8-018)"/>
  </r>
  <r>
    <n v="130080"/>
    <n v="3"/>
    <s v="Closed"/>
    <d v="2020-02-13T00:00:00"/>
    <s v="Maddison Clark"/>
    <d v="2020-12-18T00:00:00"/>
    <s v="Jamica Cook"/>
    <s v="Robertson"/>
    <s v="Old Greenbrier Pike"/>
    <m/>
    <s v="01947"/>
    <s v="L"/>
    <s v="SA-74052(3), Old Greenbrier Pike from Greenbrier City Limits to Springfield City Limits"/>
    <m/>
    <s v="State Aid - Resurf"/>
    <s v="Resurfacing"/>
    <m/>
    <x v="3"/>
    <x v="6"/>
    <m/>
    <n v="2.3090000000000002"/>
    <m/>
    <m/>
    <s v="N"/>
    <s v="Other"/>
    <x v="0"/>
    <m/>
    <n v="0"/>
    <n v="0"/>
    <n v="0"/>
    <n v="202702.97"/>
    <n v="202702.97"/>
    <n v="0"/>
    <n v="0"/>
    <n v="0"/>
    <n v="202702.97"/>
    <n v="202702.97"/>
    <s v="State Funded (74SAR1-S8-015)"/>
  </r>
  <r>
    <n v="130081"/>
    <n v="3"/>
    <s v="Closed"/>
    <d v="2020-02-13T00:00:00"/>
    <s v="Maddison Clark"/>
    <d v="2020-12-18T00:00:00"/>
    <s v="Jamica Cook"/>
    <s v="Maury"/>
    <s v="Bigbyville Road"/>
    <m/>
    <s v="01916"/>
    <s v="L"/>
    <s v="SA-60010(2), Bigbyville Road from SR-245 to West of SR-7"/>
    <m/>
    <s v="State Aid - Resurf"/>
    <s v="Resurfacing"/>
    <m/>
    <x v="3"/>
    <x v="6"/>
    <m/>
    <n v="2.1059999999999999"/>
    <m/>
    <m/>
    <s v="N"/>
    <s v="None"/>
    <x v="0"/>
    <m/>
    <n v="0"/>
    <n v="0"/>
    <n v="0"/>
    <n v="187675.75"/>
    <n v="187675.75"/>
    <n v="0"/>
    <n v="0"/>
    <n v="0"/>
    <n v="187675.75"/>
    <n v="187675.75"/>
    <s v="State Funded (60SAR1-S8-011)"/>
  </r>
  <r>
    <n v="130108"/>
    <n v="4"/>
    <s v="Closed"/>
    <d v="2020-02-26T00:00:00"/>
    <s v="Jamica Cook"/>
    <d v="2020-09-09T00:00:00"/>
    <s v="Jamica Cook"/>
    <s v="Tipton"/>
    <s v="Tracy Rd"/>
    <m/>
    <s v="05448"/>
    <s v="L"/>
    <s v="SA 84049 (1)  Atoka City Limits to Atoka City Limuts"/>
    <m/>
    <s v="State Aid - Resurf"/>
    <s v="Resurfacing"/>
    <m/>
    <x v="3"/>
    <x v="6"/>
    <m/>
    <n v="1.7849999999999999"/>
    <m/>
    <m/>
    <s v="N"/>
    <s v="Other"/>
    <x v="0"/>
    <m/>
    <n v="0"/>
    <n v="0"/>
    <n v="0"/>
    <n v="2806.53"/>
    <n v="2806.53"/>
    <n v="0"/>
    <n v="0"/>
    <n v="0"/>
    <n v="126680.75"/>
    <n v="126680.75"/>
    <s v="State Funded (84SAR1-S8-031)"/>
  </r>
  <r>
    <n v="130120"/>
    <n v="2"/>
    <s v="Closed"/>
    <d v="2020-03-02T00:00:00"/>
    <s v="Jamica Cook"/>
    <d v="2020-12-30T00:00:00"/>
    <s v="Jamica Cook"/>
    <s v="Clay"/>
    <s v="Dale Hollow Dam Rd"/>
    <m/>
    <s v="0A199"/>
    <s v="L"/>
    <s v="SA 14027(1), Dale HollowDam Rd from Old Livingston Highway to SR-53"/>
    <m/>
    <s v="State Aid - Resurf"/>
    <s v="Resurfacing"/>
    <m/>
    <x v="3"/>
    <x v="6"/>
    <m/>
    <n v="3.48"/>
    <m/>
    <m/>
    <s v="N"/>
    <s v="None"/>
    <x v="0"/>
    <m/>
    <n v="0"/>
    <n v="0"/>
    <n v="0"/>
    <n v="145409.32"/>
    <n v="145409.32"/>
    <n v="0"/>
    <n v="0"/>
    <n v="0"/>
    <n v="145409.32"/>
    <n v="145409.32"/>
    <s v="State Funded (14SAR1-S8-013)"/>
  </r>
  <r>
    <n v="130121"/>
    <n v="2"/>
    <s v="Closed"/>
    <d v="2020-03-02T00:00:00"/>
    <s v="Jamica Cook"/>
    <d v="2020-09-10T00:00:00"/>
    <s v="Jamica Cook"/>
    <s v="Clay"/>
    <s v="Fire Hall Rd"/>
    <m/>
    <s v="0A356"/>
    <s v="L"/>
    <s v="SA 14029 (1) Fire Hall Rd from SR-53 to State Line"/>
    <m/>
    <s v="State Aid - Resurf"/>
    <s v="Resurfacing"/>
    <m/>
    <x v="3"/>
    <x v="6"/>
    <m/>
    <n v="1.5"/>
    <m/>
    <m/>
    <s v="N"/>
    <s v="None"/>
    <x v="0"/>
    <m/>
    <n v="0"/>
    <n v="0"/>
    <n v="0"/>
    <n v="11881.66"/>
    <n v="11881.66"/>
    <n v="0"/>
    <n v="0"/>
    <n v="0"/>
    <n v="294033.3"/>
    <n v="294033.3"/>
    <s v="State Funded (14SAR1-S8-014)"/>
  </r>
  <r>
    <n v="130134"/>
    <n v="3"/>
    <s v="Closed"/>
    <d v="2020-03-09T00:00:00"/>
    <s v="Jamica Cook"/>
    <d v="2020-12-11T00:00:00"/>
    <s v="Jamica Cook"/>
    <s v="Montgomery"/>
    <s v="Old Highway 13"/>
    <m/>
    <s v="0A458"/>
    <s v="L"/>
    <s v="SA 63030 (5), Old Highway 13 from SR-149 to McFall Rd"/>
    <m/>
    <s v="State Aid - Resurf"/>
    <s v="Resurfacing"/>
    <m/>
    <x v="3"/>
    <x v="6"/>
    <m/>
    <n v="2.1040000000000001"/>
    <m/>
    <m/>
    <s v="N"/>
    <s v="None"/>
    <x v="0"/>
    <m/>
    <n v="0"/>
    <n v="0"/>
    <n v="0"/>
    <n v="139847.04000000001"/>
    <n v="139847.04000000001"/>
    <n v="0"/>
    <n v="0"/>
    <n v="0"/>
    <n v="139847.04000000001"/>
    <n v="139847.04000000001"/>
    <s v="State Funded (63SAR1-S8-033)"/>
  </r>
  <r>
    <n v="130135"/>
    <n v="3"/>
    <s v="Closed"/>
    <d v="2020-03-09T00:00:00"/>
    <s v="Jamica Cook"/>
    <d v="2020-12-11T00:00:00"/>
    <s v="Jamica Cook"/>
    <s v="Montgomery"/>
    <s v="Iron Workers Rd"/>
    <m/>
    <s v="0.000"/>
    <s v="L"/>
    <s v="SA 63036(3), Iron Workers Rd from Albright Rd to Old Clarksville Piike"/>
    <m/>
    <s v="State Aid - Resurf"/>
    <s v="Resurfacing"/>
    <m/>
    <x v="3"/>
    <x v="6"/>
    <m/>
    <n v="2.2200000000000002"/>
    <m/>
    <m/>
    <s v="N"/>
    <s v="None"/>
    <x v="0"/>
    <m/>
    <n v="0"/>
    <n v="0"/>
    <n v="0"/>
    <n v="144345.94"/>
    <n v="144345.94"/>
    <n v="0"/>
    <n v="0"/>
    <n v="0"/>
    <n v="144345.94"/>
    <n v="144345.94"/>
    <s v="State Funded (63SAR1-S8-034)"/>
  </r>
  <r>
    <n v="130138"/>
    <n v="2"/>
    <s v="Closed"/>
    <d v="2020-03-10T00:00:00"/>
    <s v="Jamica Cook"/>
    <d v="2020-12-30T00:00:00"/>
    <s v="Jamica Cook"/>
    <s v="White"/>
    <s v="Old Cookville Rd"/>
    <m/>
    <s v="0A120"/>
    <s v="L"/>
    <s v="SA 93052(1), Old Cookeville Rd from  Bunker Hill Rd to Old Kentucky Rd"/>
    <m/>
    <s v="State Aid - Resurf"/>
    <s v="Resurfacing"/>
    <m/>
    <x v="3"/>
    <x v="6"/>
    <m/>
    <n v="1.359"/>
    <m/>
    <m/>
    <s v="N"/>
    <s v="None"/>
    <x v="0"/>
    <m/>
    <n v="0"/>
    <n v="0"/>
    <n v="0"/>
    <n v="199760"/>
    <n v="199760"/>
    <n v="0"/>
    <n v="0"/>
    <n v="0"/>
    <n v="199760"/>
    <n v="199760"/>
    <s v="State Funded (93SAR1-S8-020)"/>
  </r>
  <r>
    <n v="130197"/>
    <n v="2"/>
    <s v="Closed"/>
    <d v="2020-03-25T00:00:00"/>
    <s v="Jamica Cook"/>
    <d v="2020-09-10T00:00:00"/>
    <s v="Jamica Cook"/>
    <s v="Fentress"/>
    <s v="Bamey Holt Rd"/>
    <m/>
    <s v="0A492"/>
    <s v="L"/>
    <s v="SA 25047 (1) Bamey Holt Rd from SR-154 to Hensley Rd"/>
    <m/>
    <s v="State Aid - Resurf"/>
    <s v="Resurfacing"/>
    <m/>
    <x v="3"/>
    <x v="6"/>
    <m/>
    <n v="0.80800000000000005"/>
    <m/>
    <m/>
    <s v="N"/>
    <s v="None"/>
    <x v="0"/>
    <m/>
    <n v="0"/>
    <n v="0"/>
    <n v="0"/>
    <n v="70.680000000000007"/>
    <n v="70.680000000000007"/>
    <n v="0"/>
    <n v="0"/>
    <n v="0"/>
    <n v="134166.32"/>
    <n v="134166.32"/>
    <s v="State Funded (25SAR1-S8-019)"/>
  </r>
  <r>
    <n v="130212"/>
    <n v="2"/>
    <s v="Closed"/>
    <d v="2020-03-27T00:00:00"/>
    <s v="Jamica Cook"/>
    <d v="2021-01-28T00:00:00"/>
    <s v="Jamica Cook"/>
    <s v="Sequatchie"/>
    <s v="Hargis Rd"/>
    <m/>
    <s v="0A317"/>
    <s v="L"/>
    <s v="SA 77028 (1) Hargis Rd from SR-8 to Spring Dr."/>
    <m/>
    <s v="State Aid - Resurf"/>
    <s v="Resurfacing"/>
    <m/>
    <x v="3"/>
    <x v="6"/>
    <m/>
    <n v="0.79900000000000004"/>
    <m/>
    <m/>
    <s v="N"/>
    <s v="None"/>
    <x v="0"/>
    <m/>
    <n v="0"/>
    <n v="0"/>
    <n v="0"/>
    <n v="95680.65"/>
    <n v="95680.65"/>
    <n v="0"/>
    <n v="0"/>
    <n v="0"/>
    <n v="95680.65"/>
    <n v="95680.65"/>
    <s v="State Funded (77SAR1-S8-014)"/>
  </r>
  <r>
    <n v="130214"/>
    <n v="2"/>
    <s v="Closed"/>
    <d v="2020-03-27T00:00:00"/>
    <s v="Jamica Cook"/>
    <d v="2020-12-28T00:00:00"/>
    <s v="Jamica Cook"/>
    <s v="Sequatchie"/>
    <s v="Sprouse Hill Rd"/>
    <m/>
    <s v="01153"/>
    <s v="L"/>
    <s v="SA 77025-(1) Sprouse Hill Rd  from Kelly Cross Rd to SR-28"/>
    <m/>
    <s v="State Aid - Resurf"/>
    <s v="Resurfacing"/>
    <m/>
    <x v="3"/>
    <x v="6"/>
    <m/>
    <n v="0.88700000000000001"/>
    <m/>
    <m/>
    <s v="N"/>
    <s v="None"/>
    <x v="0"/>
    <m/>
    <n v="0"/>
    <n v="0"/>
    <n v="0"/>
    <n v="126431.67999999999"/>
    <n v="126431.67999999999"/>
    <n v="0"/>
    <n v="0"/>
    <n v="0"/>
    <n v="126431.67999999999"/>
    <n v="126431.67999999999"/>
    <s v="State Funded (77SAR1-S8-016)"/>
  </r>
  <r>
    <n v="130220"/>
    <n v="1"/>
    <s v="Closed"/>
    <d v="2020-04-07T00:00:00"/>
    <s v="Jamica Cook"/>
    <d v="2020-09-21T00:00:00"/>
    <s v="Jamica Cook"/>
    <s v="Hamblen"/>
    <s v="Hunter Rd"/>
    <m/>
    <s v="02520"/>
    <s v="L"/>
    <s v="SA 3201(1) Hunter Rd from LM 12 to County Line .89"/>
    <m/>
    <s v="State Aid - Resurf"/>
    <s v="Resurfacing"/>
    <m/>
    <x v="3"/>
    <x v="6"/>
    <m/>
    <n v="0.77"/>
    <m/>
    <m/>
    <s v="N"/>
    <s v="Other"/>
    <x v="0"/>
    <m/>
    <n v="0"/>
    <n v="0"/>
    <n v="0"/>
    <n v="7500.1"/>
    <n v="7500.1"/>
    <n v="0"/>
    <n v="0"/>
    <n v="0"/>
    <n v="84822.1"/>
    <n v="84822.1"/>
    <s v="State Funded (32SAR1-S8-018)"/>
  </r>
  <r>
    <n v="130221"/>
    <n v="1"/>
    <s v="Closed"/>
    <d v="2020-04-07T00:00:00"/>
    <s v="Jamica Cook"/>
    <d v="2020-12-23T00:00:00"/>
    <s v="Jamica Cook"/>
    <s v="Hamblen"/>
    <s v="Mountain Valley Rd"/>
    <m/>
    <s v="02469"/>
    <s v="L"/>
    <s v="SA 3218(1) Mountain Valley Rd  from  SR-113 to Ralph Ray Rd"/>
    <m/>
    <s v="State Aid - Resurf"/>
    <s v="Resurfacing"/>
    <m/>
    <x v="3"/>
    <x v="6"/>
    <m/>
    <n v="2"/>
    <m/>
    <m/>
    <s v="N"/>
    <s v="None"/>
    <x v="0"/>
    <m/>
    <n v="0"/>
    <n v="0"/>
    <n v="0"/>
    <n v="1304.25"/>
    <n v="1304.25"/>
    <n v="0"/>
    <n v="0"/>
    <n v="0"/>
    <n v="227978.25"/>
    <n v="227978.25"/>
    <s v="State Funded (32SAR1-S8-019)"/>
  </r>
  <r>
    <n v="130232"/>
    <n v="1"/>
    <s v="Let"/>
    <d v="2020-04-09T00:00:00"/>
    <s v="Jamica Cook"/>
    <d v="2020-09-23T00:00:00"/>
    <s v="Lisa Dunn"/>
    <s v="Hawkins"/>
    <s v="Slate Hill Rd"/>
    <m/>
    <s v="2550"/>
    <s v="L"/>
    <s v="SA 3701 (1) Slate Hill Rd from Grainger County Line to SR-1"/>
    <m/>
    <s v="State Aid - Resurf"/>
    <s v="Resurfacing"/>
    <m/>
    <x v="3"/>
    <x v="6"/>
    <m/>
    <n v="4.59"/>
    <m/>
    <m/>
    <s v="N"/>
    <s v="None"/>
    <x v="0"/>
    <m/>
    <n v="0"/>
    <n v="0"/>
    <n v="0"/>
    <n v="444920"/>
    <n v="444920"/>
    <n v="0"/>
    <n v="0"/>
    <n v="0"/>
    <n v="444920"/>
    <n v="444920"/>
    <s v="State Funded (37SAR1-S8-010)"/>
  </r>
  <r>
    <n v="130246"/>
    <n v="1"/>
    <s v="Closed"/>
    <d v="2020-04-21T00:00:00"/>
    <s v="Jamica Cook"/>
    <d v="2020-12-30T00:00:00"/>
    <s v="Jamica Cook"/>
    <s v="Roane"/>
    <s v="Sugar Grove Valley Rd"/>
    <m/>
    <s v="02374"/>
    <s v="L"/>
    <s v="SA 7317(7), Sugar Grove Valley Rd from LM 2.692 (Clinch River Bridge) to Hester Rd"/>
    <m/>
    <s v="State Aid - Resurf"/>
    <s v="Resurfacing"/>
    <m/>
    <x v="3"/>
    <x v="6"/>
    <m/>
    <n v="2.85"/>
    <m/>
    <m/>
    <s v="N"/>
    <s v="None, Other"/>
    <x v="0"/>
    <m/>
    <n v="0"/>
    <n v="0"/>
    <n v="0"/>
    <n v="224666.43"/>
    <n v="224666.43"/>
    <n v="0"/>
    <n v="0"/>
    <n v="0"/>
    <n v="224666.43"/>
    <n v="224666.43"/>
    <s v="State Funded (73SAR1-S8-017)"/>
  </r>
  <r>
    <n v="130249"/>
    <n v="1"/>
    <s v="Closed"/>
    <d v="2020-04-22T00:00:00"/>
    <s v="Jamica Cook"/>
    <d v="2020-10-09T00:00:00"/>
    <s v="Jamica Cook"/>
    <s v="Hancock"/>
    <s v="Caney Valley Rd"/>
    <m/>
    <s v="01334"/>
    <s v="L"/>
    <s v="SA 3416-(1), Caney Valley Rd from Big Creek Rd to SR 33"/>
    <m/>
    <s v="State Aid - Resurf"/>
    <s v="Resurfacing"/>
    <m/>
    <x v="3"/>
    <x v="6"/>
    <m/>
    <n v="5"/>
    <m/>
    <m/>
    <s v="N"/>
    <s v="None"/>
    <x v="0"/>
    <m/>
    <n v="0"/>
    <n v="0"/>
    <n v="0"/>
    <n v="317334.45"/>
    <n v="317334.45"/>
    <n v="0"/>
    <n v="0"/>
    <n v="0"/>
    <n v="317334.45"/>
    <n v="317334.45"/>
    <s v="State Funded (34SAR1-S8-007)"/>
  </r>
  <r>
    <n v="130334"/>
    <n v="1"/>
    <s v="Closed"/>
    <d v="2020-05-11T00:00:00"/>
    <s v="Jamica Cook"/>
    <d v="2021-06-11T00:00:00"/>
    <s v="Jamica Cook"/>
    <s v="Campbell"/>
    <s v="Flat Hollow Rd"/>
    <m/>
    <s v="0A494"/>
    <s v="L"/>
    <s v="SA 0721(3), Flat Hollow Rd from Old Milddlesboro Highway"/>
    <m/>
    <s v="State Aid - Resurf"/>
    <s v="Resurfacing"/>
    <m/>
    <x v="3"/>
    <x v="6"/>
    <m/>
    <n v="3.5"/>
    <m/>
    <m/>
    <s v="N"/>
    <s v="None"/>
    <x v="0"/>
    <m/>
    <n v="0"/>
    <n v="0"/>
    <n v="0"/>
    <n v="221284"/>
    <n v="221284"/>
    <n v="0"/>
    <n v="0"/>
    <n v="0"/>
    <n v="211856.91"/>
    <n v="211856.91"/>
    <s v="State Funded (07SAR1-S8-015)"/>
  </r>
  <r>
    <n v="130349"/>
    <n v="1"/>
    <s v="Closed"/>
    <d v="2020-05-15T00:00:00"/>
    <s v="Jamica Cook"/>
    <d v="2020-12-23T00:00:00"/>
    <s v="Jamica Cook"/>
    <s v="Scott"/>
    <s v="Big Ridge Rd"/>
    <m/>
    <s v="02391"/>
    <s v="L"/>
    <s v="SA 7641 (1), Big Ridge Rd from Grave Hill Rd to LM 2.35"/>
    <m/>
    <s v="State Aid - Resurf"/>
    <s v="Resurfacing"/>
    <m/>
    <x v="3"/>
    <x v="6"/>
    <m/>
    <n v="2.35"/>
    <m/>
    <m/>
    <s v="N"/>
    <s v="None"/>
    <x v="0"/>
    <m/>
    <n v="0"/>
    <n v="0"/>
    <n v="0"/>
    <n v="207280.67"/>
    <n v="207280.67"/>
    <n v="0"/>
    <n v="0"/>
    <n v="0"/>
    <n v="207280.67"/>
    <n v="207280.67"/>
    <s v="State Funded (76SAR1-S8-015)"/>
  </r>
  <r>
    <n v="130353"/>
    <n v="4"/>
    <s v="Closed"/>
    <d v="2020-05-18T00:00:00"/>
    <s v="Jamica Cook"/>
    <d v="2021-02-22T00:00:00"/>
    <s v="Jamica Cook"/>
    <s v="Carroll"/>
    <s v="Westport Rd"/>
    <m/>
    <s v="00814"/>
    <s v="L"/>
    <s v="SA 09013 (15) Westport Rd from 4.3 miles East of SR-22 to 5.5 miles east of SR-22"/>
    <m/>
    <s v="State Aid - Resurf"/>
    <s v="Resurfacing"/>
    <m/>
    <x v="3"/>
    <x v="6"/>
    <m/>
    <n v="1.2"/>
    <m/>
    <m/>
    <s v="N"/>
    <s v="None"/>
    <x v="0"/>
    <m/>
    <n v="0"/>
    <n v="0"/>
    <n v="0"/>
    <n v="86649.84"/>
    <n v="86649.84"/>
    <n v="0"/>
    <n v="0"/>
    <n v="0"/>
    <n v="86649.84"/>
    <n v="86649.84"/>
    <s v="State Funded (09SAR1-S8-030)"/>
  </r>
  <r>
    <n v="130354"/>
    <n v="4"/>
    <s v="Closed"/>
    <d v="2020-05-18T00:00:00"/>
    <s v="Jamica Cook"/>
    <d v="2021-02-10T00:00:00"/>
    <s v="Jamica Cook"/>
    <s v="Carroll"/>
    <s v="Terry Rd"/>
    <m/>
    <s v="00812"/>
    <s v="L"/>
    <s v="SA 09002 (7) Terry Rd from 1.5 miles south of McLemoresville City Limits to 1.20 miles south"/>
    <m/>
    <s v="State Aid - Resurf"/>
    <s v="Resurfacing"/>
    <m/>
    <x v="3"/>
    <x v="6"/>
    <m/>
    <n v="1.2"/>
    <m/>
    <m/>
    <s v="N"/>
    <s v="None"/>
    <x v="0"/>
    <m/>
    <n v="0"/>
    <n v="0"/>
    <n v="0"/>
    <n v="90244.96"/>
    <n v="90244.96"/>
    <n v="0"/>
    <n v="0"/>
    <n v="0"/>
    <n v="90244.96"/>
    <n v="90244.96"/>
    <s v="State Funded (09SAR1-S8-031)"/>
  </r>
  <r>
    <n v="130367"/>
    <n v="2"/>
    <s v="Let"/>
    <d v="2020-05-22T00:00:00"/>
    <s v="Jamica Cook"/>
    <d v="2020-09-23T00:00:00"/>
    <s v="Lisa Dunn"/>
    <s v="Coffee"/>
    <s v="Rock Rd"/>
    <m/>
    <s v="01098"/>
    <s v="L"/>
    <s v="SA 16012 (1) Rock Rd from LM 3.389 to Wiser Rd"/>
    <m/>
    <s v="State Aid - Resurf"/>
    <s v="Resurfacing"/>
    <m/>
    <x v="3"/>
    <x v="6"/>
    <m/>
    <n v="2.5"/>
    <m/>
    <m/>
    <s v="N"/>
    <s v="None"/>
    <x v="0"/>
    <m/>
    <n v="0"/>
    <n v="0"/>
    <n v="0"/>
    <n v="91915.839999999997"/>
    <n v="91915.839999999997"/>
    <n v="0"/>
    <n v="0"/>
    <n v="0"/>
    <n v="91915.839999999997"/>
    <n v="91915.839999999997"/>
    <s v="State Funded (16SAR1-S8-020)"/>
  </r>
  <r>
    <n v="130372"/>
    <n v="1"/>
    <s v="Closed"/>
    <d v="2020-05-26T00:00:00"/>
    <s v="Jamica Cook"/>
    <d v="2020-12-23T00:00:00"/>
    <s v="Jamica Cook"/>
    <s v="Monroe"/>
    <s v="Old Highway 68"/>
    <m/>
    <s v="01206"/>
    <s v="L"/>
    <s v="SA 6209 (4) Old Highway 68 from Edgewood Drive to LM 2.54"/>
    <m/>
    <s v="State Aid - Resurf"/>
    <s v="Resurfacing"/>
    <m/>
    <x v="3"/>
    <x v="6"/>
    <m/>
    <n v="2.54"/>
    <m/>
    <m/>
    <s v="N"/>
    <s v="None, Other"/>
    <x v="0"/>
    <m/>
    <n v="0"/>
    <n v="0"/>
    <n v="0"/>
    <n v="234909.98"/>
    <n v="234909.98"/>
    <n v="0"/>
    <n v="0"/>
    <n v="0"/>
    <n v="234909.98"/>
    <n v="234909.98"/>
    <s v="State Funded (62SAR1-S8-013)"/>
  </r>
  <r>
    <n v="130392"/>
    <n v="3"/>
    <s v="Closed"/>
    <d v="2020-05-27T00:00:00"/>
    <s v="Jamica Cook"/>
    <d v="2020-12-18T00:00:00"/>
    <s v="Jamica Cook"/>
    <s v="Wayne"/>
    <s v="Berry Rd"/>
    <m/>
    <s v="0A393"/>
    <s v="L"/>
    <s v="SA 91027 (1) Berry Rd from Weatherford Creek Rd to Big Cypress Rd"/>
    <m/>
    <s v="State Aid - Resurf"/>
    <s v="Resurfacing"/>
    <m/>
    <x v="3"/>
    <x v="6"/>
    <m/>
    <n v="0.72599999999999998"/>
    <m/>
    <m/>
    <s v="N"/>
    <s v="None"/>
    <x v="0"/>
    <m/>
    <n v="0"/>
    <n v="0"/>
    <n v="0"/>
    <n v="137868.96"/>
    <n v="137868.96"/>
    <n v="0"/>
    <n v="0"/>
    <n v="0"/>
    <n v="137868.96"/>
    <n v="137868.96"/>
    <s v="State Funded (91SAR1-S8-020)"/>
  </r>
  <r>
    <n v="130393"/>
    <n v="3"/>
    <s v="Closed"/>
    <d v="2020-05-27T00:00:00"/>
    <s v="Jamica Cook"/>
    <d v="2020-12-18T00:00:00"/>
    <s v="Jamica Cook"/>
    <s v="Wayne"/>
    <s v="Williams Hollow Rd"/>
    <m/>
    <s v="0A209"/>
    <s v="L"/>
    <s v="SA 91026 (1) Williams Hollow Rd from Railroad Bed Rd to California Branch Rd"/>
    <m/>
    <s v="State Aid - Resurf"/>
    <s v="Resurfacing"/>
    <m/>
    <x v="3"/>
    <x v="6"/>
    <m/>
    <n v="3.9470000000000001"/>
    <m/>
    <m/>
    <s v="N"/>
    <s v="None"/>
    <x v="0"/>
    <m/>
    <n v="0"/>
    <n v="0"/>
    <n v="0"/>
    <n v="137681.89000000001"/>
    <n v="137681.89000000001"/>
    <n v="0"/>
    <n v="0"/>
    <n v="0"/>
    <n v="137681.89000000001"/>
    <n v="137681.89000000001"/>
    <s v="State Funded (91SAR1-S8-021)"/>
  </r>
  <r>
    <n v="130394"/>
    <n v="3"/>
    <s v="Closed"/>
    <d v="2020-05-27T00:00:00"/>
    <s v="Jamica Cook"/>
    <d v="2020-12-18T00:00:00"/>
    <s v="Jamica Cook"/>
    <s v="Wayne"/>
    <s v="May Branch Loop"/>
    <m/>
    <s v="0A349"/>
    <s v="L"/>
    <s v="SA 91034 (1) May Branch Loop from SR-227 to SR 227"/>
    <m/>
    <s v="State Aid - Resurf"/>
    <s v="Resurfacing"/>
    <m/>
    <x v="3"/>
    <x v="6"/>
    <m/>
    <n v="3.4009999999999998"/>
    <m/>
    <m/>
    <s v="N"/>
    <s v="None"/>
    <x v="0"/>
    <m/>
    <n v="0"/>
    <n v="0"/>
    <n v="0"/>
    <n v="125781.98"/>
    <n v="125781.98"/>
    <n v="0"/>
    <n v="0"/>
    <n v="0"/>
    <n v="125781.98"/>
    <n v="125781.98"/>
    <s v="State Funded (91SAR1-S8-022)"/>
  </r>
  <r>
    <n v="130468"/>
    <n v="4"/>
    <s v="Closed"/>
    <d v="2020-06-02T00:00:00"/>
    <s v="Jamica Cook"/>
    <d v="2021-02-10T00:00:00"/>
    <s v="Jamica Cook"/>
    <s v="Hardeman"/>
    <s v="Old Highway 64"/>
    <m/>
    <s v="02320"/>
    <s v="L"/>
    <s v="SA 35027(1), Old Highway 64 from Ervin Rd to Bolivar City Limits"/>
    <m/>
    <s v="State Aid - Resurf"/>
    <s v="Resurfacing"/>
    <m/>
    <x v="3"/>
    <x v="6"/>
    <m/>
    <n v="2.36"/>
    <m/>
    <m/>
    <s v="N"/>
    <s v="None, Other"/>
    <x v="0"/>
    <m/>
    <n v="0"/>
    <n v="0"/>
    <n v="0"/>
    <n v="284906.07"/>
    <n v="284906.07"/>
    <n v="0"/>
    <n v="0"/>
    <n v="0"/>
    <n v="284906.07"/>
    <n v="284906.07"/>
    <s v="State Funded (35SAR1-S8-009)"/>
  </r>
  <r>
    <n v="130526"/>
    <n v="3"/>
    <s v="Closed"/>
    <d v="2020-06-16T00:00:00"/>
    <s v="Jamica Cook"/>
    <d v="2020-12-18T00:00:00"/>
    <s v="Jamica Cook"/>
    <s v="Lawrence"/>
    <s v="Waterloo Rd"/>
    <m/>
    <s v="0A552"/>
    <s v="L"/>
    <s v="SA 50028 (4), Waterloo Rd from Bridges over Knob Creek to Bridge over Spring Creek"/>
    <m/>
    <s v="State Aid - Resurf"/>
    <s v="Resurfacing"/>
    <m/>
    <x v="3"/>
    <x v="6"/>
    <m/>
    <n v="3.0950000000000002"/>
    <m/>
    <m/>
    <s v="N"/>
    <s v="None"/>
    <x v="0"/>
    <m/>
    <n v="0"/>
    <n v="0"/>
    <n v="0"/>
    <n v="236548.38"/>
    <n v="236548.38"/>
    <n v="0"/>
    <n v="0"/>
    <n v="0"/>
    <n v="236548.38"/>
    <n v="236548.38"/>
    <s v="State Funded (50SAR1-S8-015)"/>
  </r>
  <r>
    <n v="130528"/>
    <n v="3"/>
    <s v="Let"/>
    <d v="2020-06-16T00:00:00"/>
    <s v="Jamica Cook"/>
    <d v="2020-09-23T00:00:00"/>
    <s v="Lisa Dunn"/>
    <s v="Hickman"/>
    <s v="Cane Creek Rd"/>
    <m/>
    <s v="00942"/>
    <s v="L"/>
    <s v="SA 41001 (2), Cane Creek Rd from Bridge over Cane Creek Rd to Lewis County Line"/>
    <m/>
    <s v="State Aid - Resurf"/>
    <s v="Resurfacing"/>
    <m/>
    <x v="3"/>
    <x v="6"/>
    <m/>
    <n v="2.71"/>
    <m/>
    <m/>
    <s v="N"/>
    <s v="None"/>
    <x v="0"/>
    <m/>
    <n v="0"/>
    <n v="0"/>
    <n v="0"/>
    <n v="293325"/>
    <n v="293325"/>
    <n v="0"/>
    <n v="0"/>
    <n v="0"/>
    <n v="293325"/>
    <n v="293325"/>
    <s v="State Funded (41SAR1-S8-016)"/>
  </r>
  <r>
    <n v="130551"/>
    <n v="3"/>
    <s v="Closed"/>
    <d v="2020-06-22T00:00:00"/>
    <s v="Jamica Cook"/>
    <d v="2021-01-04T00:00:00"/>
    <s v="Jamica Cook"/>
    <s v="Williamson"/>
    <s v="Coleman Rd"/>
    <m/>
    <s v="0A319"/>
    <s v="L"/>
    <s v="SA 94046 (1) Coleman Rd from SR-246 to SR-6"/>
    <m/>
    <s v="State Aid - Resurf"/>
    <s v="Resurfacing"/>
    <m/>
    <x v="3"/>
    <x v="6"/>
    <m/>
    <n v="3.2970000000000002"/>
    <m/>
    <m/>
    <s v="N"/>
    <s v="None"/>
    <x v="0"/>
    <m/>
    <n v="0"/>
    <n v="0"/>
    <n v="0"/>
    <n v="287879.38"/>
    <n v="287879.38"/>
    <n v="0"/>
    <n v="0"/>
    <n v="0"/>
    <n v="287879.38"/>
    <n v="287879.38"/>
    <s v="State Funded (94SAR1-S8-013)"/>
  </r>
  <r>
    <n v="130552"/>
    <n v="1"/>
    <s v="Closed"/>
    <d v="2020-06-23T00:00:00"/>
    <s v="Jamica Cook"/>
    <d v="2020-12-30T00:00:00"/>
    <s v="Jamica Cook"/>
    <s v="Morgan"/>
    <s v="Gatewood Ford Rd"/>
    <m/>
    <s v="00916"/>
    <s v="L"/>
    <s v="SA 6511 (4), Gatewood Ford Rd from Fentress County Line to LM 1.60"/>
    <m/>
    <s v="State Aid - Resurf"/>
    <s v="Resurfacing"/>
    <m/>
    <x v="3"/>
    <x v="6"/>
    <m/>
    <n v="1.6"/>
    <m/>
    <m/>
    <s v="N"/>
    <s v="None"/>
    <x v="0"/>
    <m/>
    <n v="0"/>
    <n v="0"/>
    <n v="0"/>
    <n v="195509.95"/>
    <n v="195509.95"/>
    <n v="0"/>
    <n v="0"/>
    <n v="0"/>
    <n v="195509.95"/>
    <n v="195509.95"/>
    <s v="State Funded (65SAR1-S8-011)"/>
  </r>
  <r>
    <n v="130610"/>
    <n v="4"/>
    <s v="Let"/>
    <d v="2020-07-01T00:00:00"/>
    <s v="Jamica Cook"/>
    <d v="2020-09-23T00:00:00"/>
    <s v="Lisa Dunn"/>
    <s v="Lake"/>
    <s v="Hairy George"/>
    <m/>
    <s v="02155"/>
    <s v="L"/>
    <s v="SA 4813(3), Hairy George/Grady Tolar/Greasy LN, from SR-78 to SR-21"/>
    <m/>
    <s v="State Aid - Resurf"/>
    <s v="Resurfacing"/>
    <m/>
    <x v="3"/>
    <x v="6"/>
    <m/>
    <n v="6.33"/>
    <m/>
    <m/>
    <s v="N"/>
    <s v="None"/>
    <x v="0"/>
    <m/>
    <n v="0"/>
    <n v="0"/>
    <n v="0"/>
    <n v="579616.78"/>
    <n v="579616.78"/>
    <n v="0"/>
    <n v="0"/>
    <n v="0"/>
    <n v="579616.78"/>
    <n v="579616.78"/>
    <s v="State Funded (48SAR1-S8-006)"/>
  </r>
  <r>
    <n v="130675"/>
    <n v="3"/>
    <s v="Let"/>
    <d v="2020-07-14T00:00:00"/>
    <s v="Jamica Cook"/>
    <d v="2020-09-23T00:00:00"/>
    <s v="Lisa Dunn"/>
    <s v="Sumner"/>
    <s v="Rock Bridge Rd"/>
    <m/>
    <s v="02045"/>
    <s v="L"/>
    <s v="SA 83025(5), Rock Bridge Rd from Womack Rd to SR 174"/>
    <m/>
    <s v="State Aid - Resurf"/>
    <s v="Resurfacing"/>
    <m/>
    <x v="3"/>
    <x v="6"/>
    <m/>
    <n v="3.3050000000000002"/>
    <m/>
    <m/>
    <s v="N"/>
    <s v="None"/>
    <x v="0"/>
    <m/>
    <n v="0"/>
    <n v="0"/>
    <n v="0"/>
    <n v="215894"/>
    <n v="215894"/>
    <n v="0"/>
    <n v="0"/>
    <n v="0"/>
    <n v="215894"/>
    <n v="215894"/>
    <s v="State Funded (83SAR1-S8-020)"/>
  </r>
  <r>
    <n v="130676"/>
    <n v="3"/>
    <s v="Let"/>
    <d v="2020-07-14T00:00:00"/>
    <s v="Jamica Cook"/>
    <d v="2020-09-23T00:00:00"/>
    <s v="Lisa Dunn"/>
    <s v="Sumner"/>
    <s v="Buntin Mill Rd"/>
    <m/>
    <s v="0A500"/>
    <s v="L"/>
    <s v="SA 83054 (2), Buntin Mill Rd from Clearview Road to SR 41"/>
    <m/>
    <s v="State Aid - Resurf"/>
    <s v="Resurfacing"/>
    <m/>
    <x v="3"/>
    <x v="6"/>
    <m/>
    <n v="2.2570000000000001"/>
    <m/>
    <m/>
    <s v="N"/>
    <s v="None"/>
    <x v="0"/>
    <m/>
    <n v="0"/>
    <n v="0"/>
    <n v="0"/>
    <n v="173558"/>
    <n v="173558"/>
    <n v="0"/>
    <n v="0"/>
    <n v="0"/>
    <n v="173558"/>
    <n v="173558"/>
    <s v="State Funded (83SAR1-S8-021)"/>
  </r>
  <r>
    <n v="130678"/>
    <n v="1"/>
    <s v="Closed"/>
    <d v="2020-07-14T00:00:00"/>
    <s v="Jamica Cook"/>
    <d v="2020-12-23T00:00:00"/>
    <s v="Jamica Cook"/>
    <s v="Loudon"/>
    <s v="Hines Valley Rd"/>
    <m/>
    <s v="02360"/>
    <s v="L"/>
    <s v="SA 5317 (3) Hines Valley Rd from Roane County Line to Pine Grove Providence Rd"/>
    <m/>
    <s v="State Aid - Resurf"/>
    <s v="Resurfacing"/>
    <m/>
    <x v="3"/>
    <x v="6"/>
    <m/>
    <n v="1.56"/>
    <m/>
    <m/>
    <s v="N"/>
    <s v="None"/>
    <x v="0"/>
    <m/>
    <n v="0"/>
    <n v="0"/>
    <n v="0"/>
    <n v="112277.27"/>
    <n v="112277.27"/>
    <n v="0"/>
    <n v="0"/>
    <n v="0"/>
    <n v="112277.27"/>
    <n v="112277.27"/>
    <s v="State Funded (53SAR1-S8-015)"/>
  </r>
  <r>
    <n v="130679"/>
    <n v="1"/>
    <s v="Closed"/>
    <d v="2020-07-14T00:00:00"/>
    <s v="Jamica Cook"/>
    <d v="2020-12-30T00:00:00"/>
    <s v="Jamica Cook"/>
    <s v="Loudon"/>
    <s v="Beals Chapel Rd"/>
    <m/>
    <s v="02364"/>
    <s v="L"/>
    <s v="SA 5326 (5) Beals Chapel Rd from Northshore Drive to Lakeland Drive"/>
    <m/>
    <s v="State Aid - Resurf"/>
    <s v="Resurfacing"/>
    <m/>
    <x v="3"/>
    <x v="6"/>
    <m/>
    <n v="2.04"/>
    <m/>
    <m/>
    <s v="N"/>
    <s v="None, Other"/>
    <x v="0"/>
    <m/>
    <n v="0"/>
    <n v="0"/>
    <n v="0"/>
    <n v="158948.32999999999"/>
    <n v="158948.32999999999"/>
    <n v="0"/>
    <n v="0"/>
    <n v="0"/>
    <n v="158948.32999999999"/>
    <n v="158948.32999999999"/>
    <s v="State Funded (53SAR1-S8-016)"/>
  </r>
  <r>
    <n v="130684"/>
    <n v="1"/>
    <s v="Let"/>
    <d v="2020-07-16T00:00:00"/>
    <s v="John Phillips"/>
    <d v="2020-09-23T00:00:00"/>
    <s v="Lisa Dunn"/>
    <s v="Union"/>
    <s v="Tater Valley Road"/>
    <m/>
    <s v="01274"/>
    <s v="L"/>
    <s v="SA 8707-7, Tater Valley Road From: SR-61 To: Grainger County Line"/>
    <m/>
    <s v="State Aid - Resurf"/>
    <s v="Resurfacing"/>
    <m/>
    <x v="3"/>
    <x v="6"/>
    <m/>
    <n v="2.82"/>
    <m/>
    <m/>
    <s v="N"/>
    <m/>
    <x v="0"/>
    <m/>
    <n v="0"/>
    <n v="0"/>
    <n v="0"/>
    <n v="161337.43"/>
    <n v="161337.43"/>
    <n v="0"/>
    <n v="0"/>
    <n v="0"/>
    <n v="161337.43"/>
    <n v="161337.43"/>
    <s v="State Funded (87SAR1-S8-015)"/>
  </r>
  <r>
    <n v="130690"/>
    <n v="2"/>
    <s v="Closed"/>
    <d v="2020-07-17T00:00:00"/>
    <s v="Jamica Cook"/>
    <d v="2021-06-14T00:00:00"/>
    <s v="Jamica Cook"/>
    <s v="Bledsoe"/>
    <s v="Wolf Bridge Rd"/>
    <m/>
    <s v="02168"/>
    <s v="L"/>
    <s v="SA 04002(1), Wolf Bridge Rd from Sequatchie Co. Line to Hendon Rd"/>
    <m/>
    <s v="State Aid - Resurf"/>
    <s v="Resurfacing"/>
    <m/>
    <x v="3"/>
    <x v="6"/>
    <m/>
    <n v="1.05"/>
    <m/>
    <m/>
    <s v="N"/>
    <s v="None"/>
    <x v="0"/>
    <m/>
    <n v="0"/>
    <n v="0"/>
    <n v="0"/>
    <n v="93244.27"/>
    <n v="93244.27"/>
    <n v="0"/>
    <n v="0"/>
    <n v="0"/>
    <n v="93244.27"/>
    <n v="93244.27"/>
    <s v="State Funded (04SAR1-S8-011)"/>
  </r>
  <r>
    <n v="130691"/>
    <n v="2"/>
    <s v="Closed"/>
    <d v="2020-07-17T00:00:00"/>
    <s v="Jamica Cook"/>
    <d v="2021-01-28T00:00:00"/>
    <s v="Jamica Cook"/>
    <s v="Putnam"/>
    <s v="Old Baxter Rd"/>
    <m/>
    <s v="01144"/>
    <s v="L"/>
    <s v="SA 71002(1) Old Baxter Rd from I-40 to Scott Lee Rd"/>
    <m/>
    <s v="State Aid - Resurf"/>
    <s v="Resurfacing"/>
    <m/>
    <x v="3"/>
    <x v="6"/>
    <m/>
    <n v="1.0249999999999999"/>
    <m/>
    <m/>
    <s v="N"/>
    <s v="None"/>
    <x v="0"/>
    <m/>
    <n v="0"/>
    <n v="0"/>
    <n v="0"/>
    <n v="77079.399999999994"/>
    <n v="77079.399999999994"/>
    <n v="0"/>
    <n v="0"/>
    <n v="0"/>
    <n v="77079.399999999994"/>
    <n v="77079.399999999994"/>
    <s v="State Funded (71SAR1-S8-016)"/>
  </r>
  <r>
    <n v="130692"/>
    <n v="2"/>
    <s v="Closed"/>
    <d v="2020-07-17T00:00:00"/>
    <s v="Jamica Cook"/>
    <d v="2021-01-28T00:00:00"/>
    <s v="Jamica Cook"/>
    <s v="Putnam"/>
    <s v="Old Baxter Rd"/>
    <m/>
    <s v="02226"/>
    <s v="L"/>
    <s v="SA 71011(1) Old Baxter Rd from Hopewell Rd to Baxter City Limits"/>
    <m/>
    <s v="State Aid - Resurf"/>
    <s v="Resurfacing"/>
    <m/>
    <x v="3"/>
    <x v="6"/>
    <m/>
    <n v="2.722"/>
    <m/>
    <m/>
    <s v="N"/>
    <s v="None, Other"/>
    <x v="0"/>
    <m/>
    <n v="0"/>
    <n v="0"/>
    <n v="0"/>
    <n v="213296.72"/>
    <n v="213296.72"/>
    <n v="0"/>
    <n v="0"/>
    <n v="0"/>
    <n v="213296.72"/>
    <n v="213296.72"/>
    <s v="State Funded (71SAR1-S8-017)"/>
  </r>
  <r>
    <n v="130706"/>
    <n v="2"/>
    <s v="Closed"/>
    <d v="2020-07-22T00:00:00"/>
    <s v="Jamica Cook"/>
    <d v="2021-02-03T00:00:00"/>
    <s v="Jamica Cook"/>
    <s v="Putnam"/>
    <s v="Ensor Hollow Rd"/>
    <m/>
    <s v="02230"/>
    <s v="L"/>
    <s v="SA 71004(1) Ensor Hollow Rd from SR-24 to Little Indian Ck. Rd"/>
    <m/>
    <s v="State Aid - Resurf"/>
    <s v="Resurfacing"/>
    <m/>
    <x v="3"/>
    <x v="6"/>
    <m/>
    <n v="2.8809999999999998"/>
    <m/>
    <m/>
    <s v="N"/>
    <s v="None"/>
    <x v="0"/>
    <m/>
    <n v="0"/>
    <n v="0"/>
    <n v="0"/>
    <n v="192025.94"/>
    <n v="192025.94"/>
    <n v="0"/>
    <n v="0"/>
    <n v="0"/>
    <n v="192025.94"/>
    <n v="192025.94"/>
    <s v="State Funded (71SAR1-S8-018)"/>
  </r>
  <r>
    <n v="130721"/>
    <n v="2"/>
    <s v="Active"/>
    <d v="2020-07-28T00:00:00"/>
    <s v="Jamica Cook"/>
    <d v="2020-09-23T00:00:00"/>
    <s v="Lisa Dunn"/>
    <s v="Overton"/>
    <s v="Old Stone/Tarpin Ridge Rd"/>
    <m/>
    <s v="0A480"/>
    <s v="L"/>
    <s v="SA 67018 (1) Old Stone/Tarpin Ridge Rd from SR 136 to Oneal Rd"/>
    <m/>
    <s v="State Aid - Resurf"/>
    <s v="Resurfacing"/>
    <m/>
    <x v="3"/>
    <x v="6"/>
    <m/>
    <n v="2.0299999999999998"/>
    <m/>
    <m/>
    <s v="N"/>
    <s v="None"/>
    <x v="0"/>
    <m/>
    <n v="0"/>
    <n v="0"/>
    <n v="0"/>
    <n v="189653.7"/>
    <n v="189653.7"/>
    <n v="0"/>
    <n v="0"/>
    <n v="0"/>
    <n v="189653.7"/>
    <n v="189653.7"/>
    <s v="State Funded (67SAR1-S8-021)"/>
  </r>
  <r>
    <n v="130733"/>
    <n v="3"/>
    <s v="Active"/>
    <d v="2020-07-31T00:00:00"/>
    <s v="Lee Cothron"/>
    <d v="2021-03-25T00:00:00"/>
    <s v="Brian Terrell"/>
    <s v="Dickson"/>
    <m/>
    <m/>
    <m/>
    <s v="SP"/>
    <s v="Montgomery Bell State Park - TDEC Resurfacing"/>
    <m/>
    <s v="Other"/>
    <s v="Resurfacing"/>
    <m/>
    <x v="3"/>
    <x v="6"/>
    <m/>
    <s v=""/>
    <m/>
    <m/>
    <s v="N"/>
    <m/>
    <x v="0"/>
    <m/>
    <n v="0"/>
    <n v="0"/>
    <n v="0"/>
    <n v="295000"/>
    <n v="295000"/>
    <n v="0"/>
    <n v="0"/>
    <n v="0"/>
    <n v="295000"/>
    <n v="295000"/>
    <s v="State Funded (22946-8608-04)"/>
  </r>
  <r>
    <n v="130741"/>
    <n v="4"/>
    <s v="Active"/>
    <d v="2020-07-31T00:00:00"/>
    <s v="Lee Cothron"/>
    <d v="2021-03-25T00:00:00"/>
    <s v="Brian Terrell"/>
    <s v="Henderson"/>
    <m/>
    <m/>
    <m/>
    <s v="SP"/>
    <s v="Natchez Trace State Park - TDEC Resurfacing"/>
    <s v="resurface Pin Oak Visitor Center, Staff &amp; Other Parking areas"/>
    <s v="Other"/>
    <s v="Resurfacing"/>
    <m/>
    <x v="3"/>
    <x v="6"/>
    <m/>
    <s v=""/>
    <m/>
    <m/>
    <s v="N"/>
    <m/>
    <x v="0"/>
    <m/>
    <n v="0"/>
    <n v="0"/>
    <n v="0"/>
    <n v="126000"/>
    <n v="126000"/>
    <n v="0"/>
    <n v="0"/>
    <n v="0"/>
    <n v="126000"/>
    <n v="126000"/>
    <s v="State Funded (39945-8692-04)"/>
  </r>
  <r>
    <n v="130742"/>
    <n v="4"/>
    <s v="Active"/>
    <d v="2020-07-31T00:00:00"/>
    <s v="Lee Cothron"/>
    <d v="2021-03-25T00:00:00"/>
    <s v="Brian Terrell"/>
    <s v="Madison"/>
    <m/>
    <m/>
    <m/>
    <s v="SP"/>
    <s v="Pinson Mounds State Park - TDEC Resurfacing"/>
    <s v="Resurface Visitors Center Parking"/>
    <s v="Other"/>
    <s v="Resurfacing"/>
    <m/>
    <x v="3"/>
    <x v="6"/>
    <m/>
    <s v=""/>
    <m/>
    <m/>
    <s v="N"/>
    <m/>
    <x v="0"/>
    <m/>
    <n v="0"/>
    <n v="0"/>
    <n v="0"/>
    <n v="55000"/>
    <n v="55000"/>
    <n v="0"/>
    <n v="0"/>
    <n v="0"/>
    <n v="55000"/>
    <n v="55000"/>
    <s v="State Funded (57946-8674-04)"/>
  </r>
  <r>
    <n v="130743"/>
    <n v="4"/>
    <s v="Active"/>
    <d v="2020-07-31T00:00:00"/>
    <s v="Lee Cothron"/>
    <d v="2021-03-25T00:00:00"/>
    <s v="Brian Terrell"/>
    <s v="Weakley"/>
    <m/>
    <m/>
    <m/>
    <s v="SP"/>
    <s v="Big Cypress Tree State Park - TDEC Resurfacing"/>
    <m/>
    <s v="Other"/>
    <s v="Resurfacing"/>
    <m/>
    <x v="3"/>
    <x v="6"/>
    <m/>
    <s v=""/>
    <m/>
    <m/>
    <s v="N"/>
    <m/>
    <x v="0"/>
    <m/>
    <n v="0"/>
    <n v="0"/>
    <n v="0"/>
    <n v="20000"/>
    <n v="20000"/>
    <n v="0"/>
    <n v="0"/>
    <n v="0"/>
    <n v="20000"/>
    <n v="20000"/>
    <s v="State Funded (92946-8633-04)"/>
  </r>
  <r>
    <n v="130761"/>
    <n v="1"/>
    <s v="Active"/>
    <d v="2020-08-09T00:00:00"/>
    <s v="Lee Cothron"/>
    <d v="2021-03-25T00:00:00"/>
    <s v="Brian Terrell"/>
    <s v="Carter"/>
    <m/>
    <m/>
    <m/>
    <s v="SP"/>
    <s v="Roan Mountain State Park - TDEC Resurfacing"/>
    <m/>
    <s v="Other"/>
    <s v="Resurfacing"/>
    <m/>
    <x v="3"/>
    <x v="6"/>
    <m/>
    <s v=""/>
    <m/>
    <m/>
    <s v="N"/>
    <m/>
    <x v="0"/>
    <m/>
    <n v="0"/>
    <n v="0"/>
    <n v="0"/>
    <n v="52000"/>
    <n v="52000"/>
    <n v="0"/>
    <n v="0"/>
    <n v="0"/>
    <n v="52000"/>
    <n v="52000"/>
    <s v="State Funded (10946-8612-04)"/>
  </r>
  <r>
    <n v="130762"/>
    <n v="1"/>
    <s v="Active"/>
    <d v="2020-08-09T00:00:00"/>
    <s v="Lee Cothron"/>
    <d v="2021-03-25T00:00:00"/>
    <s v="Brian Terrell"/>
    <s v="Carter"/>
    <m/>
    <m/>
    <m/>
    <s v="SP"/>
    <s v="Sycamore Shoals State Park - TDEC Resurfacing"/>
    <m/>
    <s v="Other"/>
    <s v="Resurfacing"/>
    <m/>
    <x v="3"/>
    <x v="6"/>
    <m/>
    <s v=""/>
    <m/>
    <m/>
    <s v="N"/>
    <m/>
    <x v="0"/>
    <m/>
    <n v="0"/>
    <n v="0"/>
    <n v="0"/>
    <n v="136000"/>
    <n v="136000"/>
    <n v="0"/>
    <n v="0"/>
    <n v="0"/>
    <n v="136000"/>
    <n v="136000"/>
    <s v="State Funded (10946-8613-04)"/>
  </r>
  <r>
    <n v="130763"/>
    <n v="1"/>
    <s v="Active"/>
    <d v="2020-08-09T00:00:00"/>
    <s v="Lee Cothron"/>
    <d v="2021-03-25T00:00:00"/>
    <s v="Brian Terrell"/>
    <s v="Knox"/>
    <m/>
    <m/>
    <m/>
    <s v="SP"/>
    <s v="Seven Islands State Park - TDEC Resurfacing"/>
    <m/>
    <s v="Other"/>
    <s v="Resurfacing"/>
    <m/>
    <x v="3"/>
    <x v="6"/>
    <m/>
    <s v=""/>
    <m/>
    <m/>
    <s v="N"/>
    <m/>
    <x v="0"/>
    <m/>
    <n v="0"/>
    <n v="0"/>
    <n v="0"/>
    <n v="113000"/>
    <n v="113000"/>
    <n v="0"/>
    <n v="0"/>
    <n v="0"/>
    <n v="113000"/>
    <n v="113000"/>
    <s v="State Funded (47947-8675-04)"/>
  </r>
  <r>
    <n v="130767"/>
    <n v="4"/>
    <s v="Closed"/>
    <d v="2020-08-11T00:00:00"/>
    <s v="Jamica Cook"/>
    <d v="2021-02-10T00:00:00"/>
    <s v="Jamica Cook"/>
    <s v="Henry"/>
    <s v="Crosslnad Rd"/>
    <m/>
    <s v="0A129"/>
    <s v="L"/>
    <s v="SA 40041(1) Crossland Rd from Rice Humphrey Rd to Rail Road Crossing"/>
    <m/>
    <s v="State Aid - Resurf"/>
    <s v="Resurfacing"/>
    <m/>
    <x v="3"/>
    <x v="6"/>
    <m/>
    <n v="1.75"/>
    <m/>
    <m/>
    <s v="N"/>
    <s v="None"/>
    <x v="0"/>
    <m/>
    <n v="0"/>
    <n v="0"/>
    <n v="0"/>
    <n v="129962.66"/>
    <n v="129962.66"/>
    <n v="0"/>
    <n v="0"/>
    <n v="0"/>
    <n v="129962.66"/>
    <n v="129962.66"/>
    <s v="State Funded (40SAR1-S8-012)"/>
  </r>
  <r>
    <n v="130768"/>
    <n v="4"/>
    <s v="Closed"/>
    <d v="2020-08-11T00:00:00"/>
    <s v="Jamica Cook"/>
    <d v="2021-02-22T00:00:00"/>
    <s v="Jamica Cook"/>
    <s v="Henry"/>
    <s v="Old Paris Murray Rd"/>
    <m/>
    <s v="01713"/>
    <s v="L"/>
    <s v="SA 40014(4), Old Paris Murray Rd from SR-140 to Kentucky Stateline"/>
    <m/>
    <s v="State Aid - Resurf"/>
    <s v="Resurfacing"/>
    <m/>
    <x v="3"/>
    <x v="6"/>
    <m/>
    <n v="4.4400000000000004"/>
    <m/>
    <m/>
    <s v="N"/>
    <s v="None"/>
    <x v="0"/>
    <m/>
    <n v="0"/>
    <n v="0"/>
    <n v="0"/>
    <n v="352745.9"/>
    <n v="352745.9"/>
    <n v="0"/>
    <n v="0"/>
    <n v="0"/>
    <n v="352745.9"/>
    <n v="352745.9"/>
    <s v="State Funded (40SAR1-S8-013)"/>
  </r>
  <r>
    <n v="130769"/>
    <n v="4"/>
    <s v="Closed"/>
    <d v="2020-08-11T00:00:00"/>
    <s v="Jamica Cook"/>
    <d v="2021-02-10T00:00:00"/>
    <s v="Jamica Cook"/>
    <s v="Henry"/>
    <s v="Manleyville Rd"/>
    <m/>
    <s v="00902"/>
    <s v="L"/>
    <s v="SA 40009 (1), Manleyville Rd from Reynoldsburg Rd to Swor Rd"/>
    <m/>
    <s v="State Aid - Resurf"/>
    <s v="Resurfacing"/>
    <m/>
    <x v="3"/>
    <x v="6"/>
    <m/>
    <n v="3.29"/>
    <m/>
    <m/>
    <s v="N"/>
    <s v="None"/>
    <x v="0"/>
    <m/>
    <n v="0"/>
    <n v="0"/>
    <n v="0"/>
    <n v="242016.38"/>
    <n v="242016.38"/>
    <n v="0"/>
    <n v="0"/>
    <n v="0"/>
    <n v="242016.38"/>
    <n v="242016.38"/>
    <s v="State Funded (40SAR1-S8-014)"/>
  </r>
  <r>
    <n v="130777"/>
    <n v="4"/>
    <s v="Let"/>
    <d v="2020-08-17T00:00:00"/>
    <s v="Jamica Cook"/>
    <d v="2020-09-23T00:00:00"/>
    <s v="Lisa Dunn"/>
    <s v="Dyer"/>
    <s v="Old Hwy 20"/>
    <m/>
    <s v="00825"/>
    <s v="L"/>
    <s v="SA 23015 (3), Old Hwy 20 from SR-20 to Crockett County Line"/>
    <m/>
    <s v="State Aid - Resurf"/>
    <s v="Resurfacing"/>
    <m/>
    <x v="3"/>
    <x v="6"/>
    <m/>
    <n v="6.63"/>
    <m/>
    <m/>
    <s v="N"/>
    <s v="None"/>
    <x v="0"/>
    <m/>
    <n v="0"/>
    <n v="0"/>
    <n v="0"/>
    <n v="620264.74"/>
    <n v="620264.74"/>
    <n v="0"/>
    <n v="0"/>
    <n v="0"/>
    <n v="620264.74"/>
    <n v="620264.74"/>
    <s v="State Funded (23SAR1-S8-007)"/>
  </r>
  <r>
    <n v="130778"/>
    <n v="4"/>
    <s v="Let"/>
    <d v="2020-08-17T00:00:00"/>
    <s v="Jamica Cook"/>
    <d v="2020-09-23T00:00:00"/>
    <s v="Lisa Dunn"/>
    <s v="Dyer"/>
    <s v="Cross Country Rd"/>
    <m/>
    <s v="01502"/>
    <s v="L"/>
    <s v="SA 23017 (3) Cross Country Rd from Roellen-Newbern Rd to Tatumville-Trimble Rd"/>
    <m/>
    <s v="State Aid - Resurf"/>
    <s v="Resurfacing"/>
    <m/>
    <x v="3"/>
    <x v="6"/>
    <m/>
    <n v="5.2"/>
    <m/>
    <m/>
    <s v="N"/>
    <s v="None"/>
    <x v="0"/>
    <m/>
    <n v="0"/>
    <n v="0"/>
    <n v="0"/>
    <n v="492888.94"/>
    <n v="492888.94"/>
    <n v="0"/>
    <n v="0"/>
    <n v="0"/>
    <n v="492888.94"/>
    <n v="492888.94"/>
    <s v="State Funded (23SAR1-S8-008)"/>
  </r>
  <r>
    <n v="130779"/>
    <n v="4"/>
    <s v="Let"/>
    <d v="2020-08-17T00:00:00"/>
    <s v="Jamica Cook"/>
    <d v="2020-09-23T00:00:00"/>
    <s v="Lisa Dunn"/>
    <s v="Dyer"/>
    <s v="Locust Grove Rd"/>
    <m/>
    <s v="01508"/>
    <s v="L"/>
    <s v="SA 23020 (4) Locust Grove Rd from Sharps Ferry Rd to SR-211"/>
    <m/>
    <s v="State Aid - Resurf"/>
    <s v="Resurfacing"/>
    <m/>
    <x v="3"/>
    <x v="6"/>
    <m/>
    <n v="1.93"/>
    <m/>
    <m/>
    <s v="N"/>
    <s v="None"/>
    <x v="0"/>
    <m/>
    <n v="0"/>
    <n v="0"/>
    <n v="0"/>
    <n v="200293.82"/>
    <n v="200293.82"/>
    <n v="0"/>
    <n v="0"/>
    <n v="0"/>
    <n v="200293.82"/>
    <n v="200293.82"/>
    <s v="State Funded (23SAR1-S8-009)"/>
  </r>
  <r>
    <n v="130796"/>
    <n v="4"/>
    <s v="Let"/>
    <d v="2020-08-18T00:00:00"/>
    <s v="Jamica Cook"/>
    <d v="2020-10-30T00:00:00"/>
    <s v="Lisa Dunn"/>
    <s v="Fayette"/>
    <s v="Yager Rd"/>
    <m/>
    <s v="01540"/>
    <s v="L"/>
    <s v="SA 24005 (8), Yager Rd Slip line multiple culverts from SR-57 to Bateman Rd on Yager Rd"/>
    <m/>
    <s v="State Aid - Resurf"/>
    <s v="Resurfacing"/>
    <m/>
    <x v="3"/>
    <x v="6"/>
    <m/>
    <n v="6.35"/>
    <m/>
    <m/>
    <s v="N"/>
    <s v="None"/>
    <x v="0"/>
    <m/>
    <n v="0"/>
    <n v="0"/>
    <n v="0"/>
    <n v="573578.85"/>
    <n v="573578.85"/>
    <n v="0"/>
    <n v="0"/>
    <n v="0"/>
    <n v="573578.85"/>
    <n v="573578.85"/>
    <s v="State Funded (24SAR1-S8-011)"/>
  </r>
  <r>
    <n v="130798"/>
    <n v="1"/>
    <s v="Closed"/>
    <d v="2020-08-18T00:00:00"/>
    <s v="Jamica Cook"/>
    <d v="2021-01-04T00:00:00"/>
    <s v="Jamica Cook"/>
    <s v="Cocke"/>
    <s v="New Cave Church Rd"/>
    <m/>
    <s v="0A535"/>
    <s v="L"/>
    <s v="SA 1509(6) New Cave Church Rd from Newport City Limits near SR 32 to LM 1.36"/>
    <m/>
    <s v="State Aid - Resurf"/>
    <s v="Resurfacing"/>
    <m/>
    <x v="3"/>
    <x v="6"/>
    <m/>
    <n v="1.36"/>
    <m/>
    <m/>
    <s v="N"/>
    <s v="None"/>
    <x v="0"/>
    <m/>
    <n v="0"/>
    <n v="0"/>
    <n v="0"/>
    <n v="182849.29"/>
    <n v="182849.29"/>
    <n v="0"/>
    <n v="0"/>
    <n v="0"/>
    <n v="182849.29"/>
    <n v="182849.29"/>
    <s v="State Funded (15SAR1-S8-011)"/>
  </r>
  <r>
    <n v="130813"/>
    <n v="4"/>
    <s v="Let"/>
    <d v="2020-08-24T00:00:00"/>
    <s v="Jamica Cook"/>
    <d v="2020-09-07T00:00:00"/>
    <s v="Lisa Dunn"/>
    <s v="Obion"/>
    <s v="Beech Chapel Rd"/>
    <m/>
    <s v="0A045"/>
    <s v="L"/>
    <s v="SA 66031 (1) Beech Chapel Rd from Entrance to Land Fill to SR-184"/>
    <m/>
    <s v="State Aid - Resurf"/>
    <s v="Resurfacing"/>
    <m/>
    <x v="3"/>
    <x v="6"/>
    <m/>
    <n v="2.2000000000000002"/>
    <m/>
    <m/>
    <s v="N"/>
    <s v="None"/>
    <x v="0"/>
    <m/>
    <n v="0"/>
    <n v="0"/>
    <n v="0"/>
    <n v="250559.65"/>
    <n v="250559.65"/>
    <n v="0"/>
    <n v="0"/>
    <n v="0"/>
    <n v="250559.65"/>
    <n v="250559.65"/>
    <s v="State Funded (66SAR1-S8-008)"/>
  </r>
  <r>
    <n v="130814"/>
    <n v="4"/>
    <s v="Let"/>
    <d v="2020-08-24T00:00:00"/>
    <s v="Jamica Cook"/>
    <d v="2020-09-07T00:00:00"/>
    <s v="Lisa Dunn"/>
    <s v="Obion"/>
    <s v="Wolverine/McDonald Rd"/>
    <m/>
    <s v="0A586"/>
    <s v="L"/>
    <s v="SA 66032 (1) Wolverine/McDonald Rd from SR-183 to SA 66005-5 (E Black Ln)"/>
    <m/>
    <s v="State Aid - Resurf"/>
    <s v="Resurfacing"/>
    <m/>
    <x v="3"/>
    <x v="6"/>
    <m/>
    <n v="1.55"/>
    <m/>
    <m/>
    <s v="N"/>
    <s v="None"/>
    <x v="0"/>
    <m/>
    <n v="0"/>
    <n v="0"/>
    <n v="0"/>
    <n v="641952.25"/>
    <n v="641952.25"/>
    <n v="0"/>
    <n v="0"/>
    <n v="0"/>
    <n v="641952.25"/>
    <n v="641952.25"/>
    <s v="State Funded (66SAR1-S8-009)"/>
  </r>
  <r>
    <n v="130825"/>
    <n v="4"/>
    <s v="Closed"/>
    <d v="2020-08-27T00:00:00"/>
    <s v="Jamica Cook"/>
    <d v="2021-02-10T00:00:00"/>
    <s v="Jamica Cook"/>
    <s v="Benton"/>
    <s v="Lick Creek Rd"/>
    <m/>
    <s v="00895"/>
    <s v="L"/>
    <s v="SA 03016 (5) Lick Creek Rd from SR-147 to 8.80 miles North of SR 147"/>
    <m/>
    <s v="State Aid - Resurf"/>
    <s v="Resurfacing"/>
    <m/>
    <x v="3"/>
    <x v="6"/>
    <m/>
    <n v="8.8000000000000007"/>
    <m/>
    <m/>
    <s v="N"/>
    <s v="None"/>
    <x v="0"/>
    <m/>
    <n v="0"/>
    <n v="0"/>
    <n v="0"/>
    <n v="733483.52000000002"/>
    <n v="733483.52000000002"/>
    <n v="0"/>
    <n v="0"/>
    <n v="0"/>
    <n v="733483.52000000002"/>
    <n v="733483.52000000002"/>
    <s v="State Funded (03SAR1-S8-007)"/>
  </r>
  <r>
    <n v="130839"/>
    <n v="4"/>
    <s v="Active"/>
    <d v="2020-08-31T00:00:00"/>
    <s v="Jamica Cook"/>
    <d v="2021-03-11T00:00:00"/>
    <s v="Jamica Cook"/>
    <s v="Crockett"/>
    <s v="Jay Bird Lane"/>
    <m/>
    <s v="0A185"/>
    <s v="L"/>
    <s v="SA 17057(1) Jay Bird Lane from Bailey Rd to Bailey Rd"/>
    <m/>
    <s v="State Aid - Resurf"/>
    <s v="Resurfacing"/>
    <m/>
    <x v="3"/>
    <x v="6"/>
    <m/>
    <n v="1.74"/>
    <m/>
    <m/>
    <s v="N"/>
    <s v="None"/>
    <x v="0"/>
    <m/>
    <n v="0"/>
    <n v="0"/>
    <n v="0"/>
    <n v="124878.29"/>
    <n v="124878.29"/>
    <n v="0"/>
    <n v="0"/>
    <n v="0"/>
    <n v="124878.29"/>
    <n v="124878.29"/>
    <s v="State Funded (17SAR1-S8-012)"/>
  </r>
  <r>
    <n v="130846"/>
    <n v="1"/>
    <s v="Closed"/>
    <d v="2020-09-03T00:00:00"/>
    <s v="Jamica Cook"/>
    <d v="2021-03-04T00:00:00"/>
    <s v="Jamica Cook"/>
    <s v="Carter"/>
    <s v="Willow Springs Rd"/>
    <m/>
    <s v="02690"/>
    <s v="L"/>
    <s v="SA 1021 (2) Willow Springs Rd from Blue Springs Rd to Berry Hill Rd"/>
    <m/>
    <s v="State Aid - Resurf"/>
    <s v="Resurfacing"/>
    <m/>
    <x v="3"/>
    <x v="6"/>
    <m/>
    <n v="2.79"/>
    <m/>
    <m/>
    <s v="N"/>
    <s v="None, Other"/>
    <x v="0"/>
    <m/>
    <n v="0"/>
    <n v="0"/>
    <n v="0"/>
    <n v="203252"/>
    <n v="203252"/>
    <n v="0"/>
    <n v="0"/>
    <n v="0"/>
    <n v="203252"/>
    <n v="203252"/>
    <s v="State Funded (10SAR1-S8-014)"/>
  </r>
  <r>
    <n v="130848"/>
    <n v="2"/>
    <s v="Active"/>
    <d v="2020-09-03T00:00:00"/>
    <s v="Jamica Cook"/>
    <d v="2021-02-03T00:00:00"/>
    <s v="Jamica Cook"/>
    <s v="Cumberland"/>
    <s v="Deep Draw Rd"/>
    <m/>
    <s v="01168"/>
    <s v="L"/>
    <s v="SA 18007 (1) Deep Draw Rd from Turkey Oaks Rd to SR 70"/>
    <m/>
    <s v="State Aid - Resurf"/>
    <s v="Resurfacing"/>
    <m/>
    <x v="3"/>
    <x v="6"/>
    <m/>
    <n v="2.137"/>
    <m/>
    <m/>
    <s v="N"/>
    <s v="None"/>
    <x v="0"/>
    <m/>
    <n v="0"/>
    <n v="0"/>
    <n v="0"/>
    <n v="200333.54"/>
    <n v="200333.54"/>
    <n v="0"/>
    <n v="0"/>
    <n v="0"/>
    <n v="200333.54"/>
    <n v="200333.54"/>
    <s v="State Funded (18SAR1-S8-015)"/>
  </r>
  <r>
    <n v="130849"/>
    <n v="2"/>
    <s v="Active"/>
    <d v="2020-09-03T00:00:00"/>
    <s v="Jamica Cook"/>
    <d v="2021-02-03T00:00:00"/>
    <s v="Jamica Cook"/>
    <s v="Cumberland"/>
    <s v="Highland Lane"/>
    <m/>
    <s v="0A313"/>
    <s v="L"/>
    <s v="SA 18034 (1)  Highland Lane from SR 70 to ShadowLane"/>
    <m/>
    <s v="State Aid - Resurf"/>
    <s v="Resurfacing"/>
    <m/>
    <x v="3"/>
    <x v="6"/>
    <m/>
    <n v="2.093"/>
    <m/>
    <m/>
    <s v="N"/>
    <s v="None"/>
    <x v="0"/>
    <m/>
    <n v="0"/>
    <n v="0"/>
    <n v="0"/>
    <n v="201040.26"/>
    <n v="201040.26"/>
    <n v="0"/>
    <n v="0"/>
    <n v="0"/>
    <n v="201040.26"/>
    <n v="201040.26"/>
    <s v="State Funded (18SAR1-S8-016)"/>
  </r>
  <r>
    <n v="130855"/>
    <n v="3"/>
    <s v="Let"/>
    <d v="2020-09-08T00:00:00"/>
    <s v="Jamica Cook"/>
    <d v="2021-01-12T00:00:00"/>
    <s v="Lisa Dunn"/>
    <s v="Marshall"/>
    <s v="New Lake Rd"/>
    <m/>
    <s v="01986"/>
    <s v="L"/>
    <s v="SA 59006 (4) New Lake Rd from Globe Rd /Collier Rd to SR-11"/>
    <m/>
    <s v="State Aid - Resurf"/>
    <s v="Resurfacing"/>
    <m/>
    <x v="3"/>
    <x v="6"/>
    <m/>
    <n v="3.4660000000000002"/>
    <m/>
    <m/>
    <s v="N"/>
    <s v="None"/>
    <x v="0"/>
    <m/>
    <n v="0"/>
    <n v="0"/>
    <n v="0"/>
    <n v="367108"/>
    <n v="367108"/>
    <n v="0"/>
    <n v="0"/>
    <n v="0"/>
    <n v="367108"/>
    <n v="367108"/>
    <s v="State Funded (59SAR1-S8-011)"/>
  </r>
  <r>
    <n v="130865"/>
    <n v="4"/>
    <s v="Closed"/>
    <d v="2020-09-14T00:00:00"/>
    <s v="Jamica Cook"/>
    <d v="2021-06-11T00:00:00"/>
    <s v="Jamica Cook"/>
    <s v="Tipton"/>
    <s v="Old Memphis Rd"/>
    <m/>
    <s v="01473"/>
    <s v="L"/>
    <s v="SA 84019(9) Old Memphis Rd from Smith Grove Rd to 1.00 miles north of Smith Grove Rd"/>
    <m/>
    <s v="State Aid - Resurf"/>
    <s v="Resurfacing"/>
    <m/>
    <x v="3"/>
    <x v="6"/>
    <m/>
    <n v="1"/>
    <m/>
    <m/>
    <s v="N"/>
    <s v="None"/>
    <x v="0"/>
    <m/>
    <n v="0"/>
    <n v="0"/>
    <n v="0"/>
    <n v="92281.02"/>
    <n v="92281.02"/>
    <n v="0"/>
    <n v="0"/>
    <n v="0"/>
    <n v="90663.66"/>
    <n v="90663.66"/>
    <s v="State Funded (84SAR1-S8-033)"/>
  </r>
  <r>
    <n v="130866"/>
    <n v="4"/>
    <s v="Closed"/>
    <d v="2020-09-14T00:00:00"/>
    <s v="Jamica Cook"/>
    <d v="2021-06-11T00:00:00"/>
    <s v="Jamica Cook"/>
    <s v="Tipton"/>
    <s v="Pickens Store Rd"/>
    <m/>
    <s v="0A118"/>
    <s v="L"/>
    <s v="SA 84024(4) Pickens Store Rd 1.50 miles south of Peete Rd to Peete Rd"/>
    <m/>
    <s v="State Aid - Resurf"/>
    <s v="Resurfacing"/>
    <m/>
    <x v="3"/>
    <x v="6"/>
    <m/>
    <n v="1.5"/>
    <m/>
    <m/>
    <s v="N"/>
    <s v="None"/>
    <x v="0"/>
    <m/>
    <n v="0"/>
    <n v="0"/>
    <n v="0"/>
    <n v="119561.88"/>
    <n v="119561.88"/>
    <n v="0"/>
    <n v="0"/>
    <n v="0"/>
    <n v="67101.06"/>
    <n v="67101.06"/>
    <s v="State Funded (84SAR1-S8-034)"/>
  </r>
  <r>
    <n v="130895"/>
    <n v="1"/>
    <s v="Let"/>
    <d v="2020-09-30T00:00:00"/>
    <s v="Jamica Cook"/>
    <d v="2020-10-16T00:00:00"/>
    <s v="Lisa Dunn"/>
    <s v="Sullivan"/>
    <s v="Adams Chapel Rd"/>
    <m/>
    <s v="0A275"/>
    <s v="L"/>
    <s v="SA 8253-(1) Adams Chapel Rd from SR 126 to SR 75"/>
    <m/>
    <s v="State Aid - Resurf"/>
    <s v="Resurfacing"/>
    <m/>
    <x v="3"/>
    <x v="6"/>
    <m/>
    <n v="1.3"/>
    <m/>
    <m/>
    <s v="N"/>
    <s v="None"/>
    <x v="0"/>
    <m/>
    <n v="0"/>
    <n v="0"/>
    <n v="0"/>
    <n v="160818"/>
    <n v="160818"/>
    <n v="0"/>
    <n v="0"/>
    <n v="0"/>
    <n v="160818"/>
    <n v="160818"/>
    <s v="State Funded (82SAR1-S8-022)"/>
  </r>
  <r>
    <n v="130897"/>
    <n v="1"/>
    <s v="Let"/>
    <d v="2020-10-01T00:00:00"/>
    <s v="Jamica Cook"/>
    <d v="2020-10-16T00:00:00"/>
    <s v="Lisa Dunn"/>
    <s v="Sullivan"/>
    <s v="Bloutville Bypass"/>
    <m/>
    <s v="4212"/>
    <s v="L"/>
    <s v="SA 8258 (1), Blountville Bypass from SR 394 to SR 126"/>
    <m/>
    <s v="State Aid - Resurf"/>
    <s v="Resurfacing"/>
    <m/>
    <x v="3"/>
    <x v="6"/>
    <m/>
    <n v="0.5"/>
    <m/>
    <m/>
    <s v="N"/>
    <s v="Other"/>
    <x v="0"/>
    <m/>
    <n v="0"/>
    <n v="0"/>
    <n v="0"/>
    <n v="105938"/>
    <n v="105938"/>
    <n v="0"/>
    <n v="0"/>
    <n v="0"/>
    <n v="105938"/>
    <n v="105938"/>
    <s v="State Funded (82SAR1-S8-023)"/>
  </r>
  <r>
    <n v="130908"/>
    <n v="4"/>
    <s v="Let"/>
    <d v="2020-10-02T00:00:00"/>
    <s v="Jamica Cook"/>
    <d v="2020-10-30T00:00:00"/>
    <s v="Lisa Dunn"/>
    <s v="Madison"/>
    <s v="Mifflin Rd"/>
    <m/>
    <s v="00868"/>
    <s v="L"/>
    <s v="SA 57023(6) Mifflin Rd S. Fork of Forked Deer River to SR-198"/>
    <m/>
    <s v="State Aid - Resurf"/>
    <s v="Resurfacing"/>
    <m/>
    <x v="3"/>
    <x v="6"/>
    <m/>
    <n v="6.25"/>
    <m/>
    <m/>
    <s v="N"/>
    <s v="None"/>
    <x v="0"/>
    <m/>
    <n v="0"/>
    <n v="0"/>
    <n v="0"/>
    <n v="562533.06000000006"/>
    <n v="562533.06000000006"/>
    <n v="0"/>
    <n v="0"/>
    <n v="0"/>
    <n v="562533.06000000006"/>
    <n v="562533.06000000006"/>
    <s v="State Funded (57SAR1-S8-017)"/>
  </r>
  <r>
    <n v="130909"/>
    <n v="4"/>
    <s v="Let"/>
    <d v="2020-10-02T00:00:00"/>
    <s v="Jamica Cook"/>
    <d v="2020-10-16T00:00:00"/>
    <s v="Lisa Dunn"/>
    <s v="Madison"/>
    <s v="Christmasville Rd"/>
    <m/>
    <s v="00872"/>
    <s v="L"/>
    <s v="SA 57033(7) Christmasville Rd from Oakfield Rd to Watson Rd"/>
    <m/>
    <s v="State Aid - Resurf"/>
    <s v="Resurfacing"/>
    <m/>
    <x v="3"/>
    <x v="6"/>
    <m/>
    <n v="0.44"/>
    <m/>
    <m/>
    <s v="N"/>
    <s v="Other"/>
    <x v="0"/>
    <m/>
    <n v="0"/>
    <n v="0"/>
    <n v="0"/>
    <n v="323654.7"/>
    <n v="323654.7"/>
    <n v="0"/>
    <n v="0"/>
    <n v="0"/>
    <n v="335092.96999999997"/>
    <n v="335092.96999999997"/>
    <s v="State Funded (57SAR1-S8-018)"/>
  </r>
  <r>
    <n v="130911"/>
    <n v="1"/>
    <s v="Let"/>
    <d v="2020-10-05T00:00:00"/>
    <s v="Jamica Cook"/>
    <d v="2020-10-30T00:00:00"/>
    <s v="Lisa Dunn"/>
    <s v="Claiborne"/>
    <s v="Yoakum Lane"/>
    <m/>
    <s v="02501"/>
    <s v="L"/>
    <s v="SA 1336 (2) Yoakum Lane from Old Highway 63 to Back Valley Rd"/>
    <m/>
    <s v="State Aid - Resurf"/>
    <s v="Resurfacing"/>
    <m/>
    <x v="3"/>
    <x v="6"/>
    <m/>
    <n v="118"/>
    <m/>
    <m/>
    <s v="N"/>
    <s v="None"/>
    <x v="0"/>
    <m/>
    <n v="0"/>
    <n v="0"/>
    <n v="0"/>
    <n v="119070"/>
    <n v="119070"/>
    <n v="0"/>
    <n v="0"/>
    <n v="0"/>
    <n v="119070"/>
    <n v="119070"/>
    <s v="State Funded (13SAR1-S8-018)"/>
  </r>
  <r>
    <n v="130912"/>
    <n v="1"/>
    <s v="Let"/>
    <d v="2020-10-05T00:00:00"/>
    <s v="Jamica Cook"/>
    <d v="2020-10-16T00:00:00"/>
    <s v="Lisa Dunn"/>
    <s v="Claiborne"/>
    <s v="Aaron Davis Rd"/>
    <m/>
    <s v="0A462"/>
    <s v="L"/>
    <s v="SA 1304 (2) Aaron Davis Rd from Old Highway 63 to Back Valley Rd"/>
    <m/>
    <s v="State Aid - Resurf"/>
    <s v="Resurfacing"/>
    <m/>
    <x v="3"/>
    <x v="6"/>
    <m/>
    <n v="1.37"/>
    <m/>
    <m/>
    <s v="N"/>
    <s v="None"/>
    <x v="0"/>
    <m/>
    <n v="0"/>
    <n v="0"/>
    <n v="0"/>
    <n v="103978"/>
    <n v="103978"/>
    <n v="0"/>
    <n v="0"/>
    <n v="0"/>
    <n v="103978"/>
    <n v="103978"/>
    <s v="State Funded (13SAR1-S8-019)"/>
  </r>
  <r>
    <n v="130934"/>
    <n v="4"/>
    <s v="Let"/>
    <d v="2020-10-07T00:00:00"/>
    <s v="Jamica Cook"/>
    <d v="2020-10-30T00:00:00"/>
    <s v="Lisa Dunn"/>
    <s v="Chester"/>
    <s v="Wilson School Rd"/>
    <m/>
    <s v="05554"/>
    <s v="L"/>
    <s v="SA 12008 (8) Wilson School Rd from Wayne Harris Rd to Cherrydale Lane"/>
    <m/>
    <s v="State Aid - Resurf"/>
    <s v="Resurfacing"/>
    <m/>
    <x v="3"/>
    <x v="6"/>
    <m/>
    <n v="2.12"/>
    <m/>
    <m/>
    <s v="N"/>
    <s v="None"/>
    <x v="0"/>
    <m/>
    <n v="0"/>
    <n v="0"/>
    <n v="0"/>
    <n v="176657.69"/>
    <n v="176657.69"/>
    <n v="0"/>
    <n v="0"/>
    <n v="0"/>
    <n v="176657.69"/>
    <n v="176657.69"/>
    <s v="State Funded (12SAR1-S8-025)"/>
  </r>
  <r>
    <n v="130954"/>
    <n v="3"/>
    <s v="Let"/>
    <d v="2020-10-19T00:00:00"/>
    <s v="Jamica Cook"/>
    <d v="2021-04-13T00:00:00"/>
    <s v="Jamica Cook"/>
    <s v="Lincoln"/>
    <s v="Coldwater Creek Rd"/>
    <m/>
    <s v="01972"/>
    <s v="L"/>
    <s v="SA 52043 (1) Coldwater Creek Rd from SR-274 to SR-110"/>
    <m/>
    <s v="State Aid - Resurf"/>
    <s v="Resurfacing"/>
    <m/>
    <x v="3"/>
    <x v="6"/>
    <m/>
    <n v="0.50700000000000001"/>
    <m/>
    <m/>
    <s v="N"/>
    <s v="None"/>
    <x v="0"/>
    <m/>
    <n v="0"/>
    <n v="0"/>
    <n v="0"/>
    <n v="646016"/>
    <n v="646016"/>
    <n v="0"/>
    <n v="0"/>
    <n v="0"/>
    <n v="646016"/>
    <n v="646016"/>
    <s v="State Funded (52SAR1-S8-012)"/>
  </r>
  <r>
    <n v="130955"/>
    <n v="4"/>
    <s v="Active"/>
    <d v="2020-10-20T00:00:00"/>
    <s v="Jamica Cook"/>
    <d v="2020-10-21T00:00:00"/>
    <s v="Jamica Cook"/>
    <s v="Gibson"/>
    <s v="Layman Rd"/>
    <m/>
    <s v="0A931"/>
    <s v="L"/>
    <s v="SA 27077(2) Layman Rd from Gibson Wells-Brazil Rd to SR-54"/>
    <m/>
    <s v="State Aid - Resurf"/>
    <s v="Resurfacing"/>
    <m/>
    <x v="3"/>
    <x v="6"/>
    <m/>
    <n v="1.96"/>
    <m/>
    <m/>
    <s v="N"/>
    <s v="None"/>
    <x v="0"/>
    <m/>
    <n v="0"/>
    <n v="0"/>
    <n v="0"/>
    <n v="191282.87"/>
    <n v="191282.87"/>
    <n v="0"/>
    <n v="0"/>
    <n v="0"/>
    <n v="191282.87"/>
    <n v="191282.87"/>
    <s v="State Funded (27SAR1-S8-027)"/>
  </r>
  <r>
    <n v="130992"/>
    <n v="2"/>
    <s v="Closed"/>
    <d v="2020-10-26T00:00:00"/>
    <s v="Jamica Cook"/>
    <d v="2021-01-28T00:00:00"/>
    <s v="Jamica Cook"/>
    <s v="Pickett"/>
    <s v="Shellotte Rd"/>
    <m/>
    <s v="0A201"/>
    <s v="L"/>
    <s v="SA 69044 (1) from Caney Creek Rd to Fentress Co; Line"/>
    <m/>
    <s v="State Aid - Resurf"/>
    <s v="Resurfacing"/>
    <m/>
    <x v="3"/>
    <x v="6"/>
    <m/>
    <n v="0.94599999999999995"/>
    <m/>
    <m/>
    <s v="N"/>
    <s v="None"/>
    <x v="0"/>
    <m/>
    <n v="0"/>
    <n v="0"/>
    <n v="0"/>
    <n v="132084.93"/>
    <n v="132084.93"/>
    <n v="0"/>
    <n v="0"/>
    <n v="0"/>
    <n v="132084.93"/>
    <n v="132084.93"/>
    <s v="State Funded (69SAR1-S8-017)"/>
  </r>
  <r>
    <n v="131043"/>
    <n v="1"/>
    <s v="Active"/>
    <d v="2020-11-12T00:00:00"/>
    <s v="Jamica Cook"/>
    <d v="2020-11-12T00:00:00"/>
    <s v="Lisa Dunn"/>
    <s v="Loudon"/>
    <s v="Maple Hill Rd"/>
    <m/>
    <s v="05931"/>
    <s v="L"/>
    <s v="SA 5310-3 Maple Hill Rd from Davis Ferry Rd to Tellico Parkway"/>
    <m/>
    <s v="State Aid - Resurf"/>
    <s v="Resurfacing"/>
    <m/>
    <x v="3"/>
    <x v="6"/>
    <m/>
    <n v="1.5"/>
    <m/>
    <m/>
    <s v="N"/>
    <s v="Other"/>
    <x v="0"/>
    <m/>
    <n v="0"/>
    <n v="0"/>
    <n v="0"/>
    <n v="117306"/>
    <n v="117306"/>
    <n v="0"/>
    <n v="0"/>
    <n v="0"/>
    <n v="117306"/>
    <n v="117306"/>
    <s v="State Funded (53SAR1-S8-017)"/>
  </r>
  <r>
    <n v="131047"/>
    <n v="4"/>
    <s v="Active"/>
    <d v="2020-11-12T00:00:00"/>
    <s v="Jamica Cook"/>
    <d v="2021-02-23T00:00:00"/>
    <s v="Lisa Dunn"/>
    <s v="Hardin"/>
    <s v="One Stop Drive"/>
    <m/>
    <s v="0A224"/>
    <s v="L"/>
    <s v="SA 36036(2) One Stop Drive SR-69 to SR-1280."/>
    <m/>
    <s v="State Aid - Resurf"/>
    <s v="Resurfacing"/>
    <m/>
    <x v="3"/>
    <x v="6"/>
    <m/>
    <n v="0.83"/>
    <m/>
    <m/>
    <s v="N"/>
    <s v="None"/>
    <x v="0"/>
    <m/>
    <n v="0"/>
    <n v="0"/>
    <n v="0"/>
    <n v="75382.48"/>
    <n v="75382.48"/>
    <n v="0"/>
    <n v="0"/>
    <n v="0"/>
    <n v="75382.48"/>
    <n v="75382.48"/>
    <s v="State Funded (36SAR1-S8-026)"/>
  </r>
  <r>
    <n v="131104"/>
    <n v="1"/>
    <s v="Closed"/>
    <d v="2020-12-03T00:00:00"/>
    <s v="Jamica Cook"/>
    <d v="2021-06-11T00:00:00"/>
    <s v="Jamica Cook"/>
    <s v="Grainger"/>
    <s v="Central Point Rd"/>
    <m/>
    <s v="1330"/>
    <s v="L"/>
    <s v="SA 2909 (3) Central Point Rd from Lakeshore Rd to LM 4.95"/>
    <m/>
    <s v="State Aid - Resurf"/>
    <s v="Resurfacing"/>
    <m/>
    <x v="3"/>
    <x v="6"/>
    <m/>
    <n v="2"/>
    <m/>
    <m/>
    <s v="N"/>
    <s v="None"/>
    <x v="0"/>
    <m/>
    <n v="0"/>
    <n v="0"/>
    <n v="0"/>
    <n v="206094"/>
    <n v="206094"/>
    <n v="0"/>
    <n v="0"/>
    <n v="0"/>
    <n v="182503.93"/>
    <n v="182503.93"/>
    <s v="State Funded (29SAR1-S8-016)"/>
  </r>
  <r>
    <n v="131285"/>
    <n v="4"/>
    <s v="Active"/>
    <d v="2021-02-03T00:00:00"/>
    <s v="Jamica Cook"/>
    <d v="2021-02-03T00:00:00"/>
    <s v="Lisa Dunn"/>
    <s v="Crockett"/>
    <s v="Conley Rd"/>
    <m/>
    <s v="0A299"/>
    <s v="L"/>
    <s v="SA 17059 (1) Conley Rd from Neil Warren Rd to SR-20"/>
    <m/>
    <s v="State Aid - Resurf"/>
    <s v="Resurfacing"/>
    <m/>
    <x v="3"/>
    <x v="6"/>
    <m/>
    <n v="1.06"/>
    <m/>
    <m/>
    <s v="N"/>
    <s v="None"/>
    <x v="0"/>
    <m/>
    <n v="0"/>
    <n v="0"/>
    <n v="0"/>
    <n v="75281.149999999994"/>
    <n v="75281.149999999994"/>
    <n v="0"/>
    <n v="0"/>
    <n v="0"/>
    <n v="75281.149999999994"/>
    <n v="75281.149999999994"/>
    <s v="State Funded (17SAR1-S8-014)"/>
  </r>
  <r>
    <n v="131286"/>
    <n v="1"/>
    <s v="Active"/>
    <d v="2021-02-03T00:00:00"/>
    <s v="Jamica Cook"/>
    <d v="2021-02-03T00:00:00"/>
    <s v="Lisa Dunn"/>
    <s v="Sevier"/>
    <s v="Flat Creek Rd"/>
    <m/>
    <s v="01292"/>
    <s v="L"/>
    <s v="SA 7826 (4) Flat Creek Rd from Jefferson County Line to Hattie Branch Rd"/>
    <m/>
    <s v="State Aid - Resurf"/>
    <s v="Resurfacing"/>
    <m/>
    <x v="3"/>
    <x v="6"/>
    <m/>
    <n v="2.9"/>
    <m/>
    <m/>
    <s v="N"/>
    <s v="None"/>
    <x v="0"/>
    <m/>
    <n v="0"/>
    <n v="0"/>
    <n v="0"/>
    <n v="238434"/>
    <n v="238434"/>
    <n v="0"/>
    <n v="0"/>
    <n v="0"/>
    <n v="238434"/>
    <n v="238434"/>
    <s v="State Funded (78SAR1-S8-014)"/>
  </r>
  <r>
    <n v="131305"/>
    <n v="3"/>
    <s v="Let"/>
    <d v="2021-02-08T00:00:00"/>
    <s v="Jamica Cook"/>
    <d v="2021-02-23T00:00:00"/>
    <s v="Lisa Dunn"/>
    <s v="Giles"/>
    <s v="Bunker Hill Rd"/>
    <m/>
    <s v="00983"/>
    <s v="L"/>
    <s v="SA 28025 (4) Bunker Hill Rd from Tarpley Shop Rd/ Loyd Rd to Snuff Branch Rd"/>
    <m/>
    <s v="State Aid - Resurf"/>
    <s v="Resurfacing"/>
    <m/>
    <x v="3"/>
    <x v="6"/>
    <m/>
    <n v="2.4089999999999998"/>
    <m/>
    <m/>
    <s v="N"/>
    <s v="None"/>
    <x v="0"/>
    <m/>
    <n v="0"/>
    <n v="0"/>
    <n v="0"/>
    <n v="299586"/>
    <n v="299586"/>
    <n v="0"/>
    <n v="0"/>
    <n v="0"/>
    <n v="299586"/>
    <n v="299586"/>
    <s v="State Funded (28SAR1-S8-011)"/>
  </r>
  <r>
    <n v="131330"/>
    <n v="3"/>
    <s v="Active"/>
    <d v="2021-02-12T00:00:00"/>
    <s v="Jamica Cook"/>
    <d v="2021-02-12T00:00:00"/>
    <s v="Jamica Cook"/>
    <s v="Humphreys"/>
    <s v="Old Nashville Highway"/>
    <m/>
    <s v="01808"/>
    <s v="L"/>
    <s v="SA 43012 (7) Old Nashville Highway from McEwen City Limits to Nesbitt Hollow Rd"/>
    <m/>
    <s v="State Aid - Resurf"/>
    <s v="Resurfacing"/>
    <m/>
    <x v="3"/>
    <x v="6"/>
    <m/>
    <n v="1.7350000000000001"/>
    <m/>
    <m/>
    <s v="N"/>
    <s v="None"/>
    <x v="0"/>
    <m/>
    <n v="0"/>
    <n v="0"/>
    <n v="0"/>
    <n v="153566"/>
    <n v="153566"/>
    <n v="0"/>
    <n v="0"/>
    <n v="0"/>
    <n v="153566"/>
    <n v="153566"/>
    <s v="State Funded (43SAR1-S8-013)"/>
  </r>
  <r>
    <n v="131344"/>
    <n v="1"/>
    <s v="Let"/>
    <d v="2021-02-22T00:00:00"/>
    <s v="Jamica Cook"/>
    <d v="2021-04-13T00:00:00"/>
    <s v="Lisa Dunn"/>
    <s v="Knox"/>
    <s v="Washington Pike"/>
    <m/>
    <s v="01289"/>
    <s v="L"/>
    <s v="SA 4722(7) Washington Pike from East Emory Road to Murphy Rd"/>
    <m/>
    <s v="State Aid - Resurf"/>
    <s v="Resurfacing"/>
    <m/>
    <x v="3"/>
    <x v="6"/>
    <m/>
    <n v="10.974"/>
    <m/>
    <m/>
    <s v="N"/>
    <s v="None, Other"/>
    <x v="0"/>
    <m/>
    <n v="0"/>
    <n v="0"/>
    <n v="0"/>
    <n v="1410710"/>
    <n v="1410710"/>
    <n v="0"/>
    <n v="0"/>
    <n v="0"/>
    <n v="1410710"/>
    <n v="1410710"/>
    <s v="State Funded (47SAR1-S8-026)"/>
  </r>
  <r>
    <n v="131353"/>
    <n v="1"/>
    <s v="Active"/>
    <d v="2021-03-01T00:00:00"/>
    <s v="Jamica Cook"/>
    <d v="2021-03-05T00:00:00"/>
    <s v="Lisa Dunn"/>
    <s v="Loudon"/>
    <s v="Dry Valley Rd"/>
    <m/>
    <s v="02349"/>
    <s v="L"/>
    <s v="SA5305 (3) Dry Valley Rd from SR 323 to Prospect Church Rd"/>
    <m/>
    <s v="State Aid - Resurf"/>
    <s v="Resurfacing"/>
    <m/>
    <x v="3"/>
    <x v="6"/>
    <m/>
    <n v="2.5"/>
    <m/>
    <m/>
    <s v="N"/>
    <s v="None, Other"/>
    <x v="0"/>
    <m/>
    <n v="0"/>
    <n v="0"/>
    <n v="0"/>
    <n v="220010"/>
    <n v="220010"/>
    <n v="0"/>
    <n v="0"/>
    <n v="0"/>
    <n v="220010"/>
    <n v="220010"/>
    <s v="State Funded (53SAR1-S8-020)"/>
  </r>
  <r>
    <n v="131368"/>
    <n v="2"/>
    <s v="Active"/>
    <d v="2021-03-09T00:00:00"/>
    <s v="Jamica Cook"/>
    <d v="2021-03-09T00:00:00"/>
    <s v="Lisa Dunn"/>
    <s v="Hamilton"/>
    <s v="Armstrong Rd"/>
    <m/>
    <s v="01149"/>
    <s v="L"/>
    <s v="SA 33040 (1) Armstrong Rd from Hixson Pike to Lee Pike"/>
    <m/>
    <s v="State Aid - Resurf"/>
    <s v="Resurfacing"/>
    <m/>
    <x v="3"/>
    <x v="6"/>
    <m/>
    <n v="5.6479999999999997"/>
    <m/>
    <m/>
    <s v="N"/>
    <s v="None, Other"/>
    <x v="0"/>
    <m/>
    <n v="0"/>
    <n v="0"/>
    <n v="0"/>
    <n v="172577.73"/>
    <n v="172577.73"/>
    <n v="0"/>
    <n v="0"/>
    <n v="0"/>
    <n v="172577.73"/>
    <n v="172577.73"/>
    <s v="State Funded (33SAR1-S8-030)"/>
  </r>
  <r>
    <n v="131395"/>
    <n v="2"/>
    <s v="Active"/>
    <d v="2021-03-15T00:00:00"/>
    <s v="Jamica Cook"/>
    <d v="2021-03-25T00:00:00"/>
    <s v="Jamica Cook"/>
    <s v="Hamilton"/>
    <m/>
    <m/>
    <s v="0D800"/>
    <s v="L"/>
    <s v="SA 33040(4) &amp; (1) Lee Pike  from May Rd to Armstrong Rd."/>
    <m/>
    <s v="State Aid - Resurf"/>
    <s v="Resurfacing"/>
    <m/>
    <x v="3"/>
    <x v="6"/>
    <m/>
    <s v=""/>
    <m/>
    <m/>
    <s v="N"/>
    <s v="None"/>
    <x v="0"/>
    <m/>
    <n v="0"/>
    <n v="0"/>
    <n v="0"/>
    <n v="347323"/>
    <n v="347323"/>
    <n v="0"/>
    <n v="0"/>
    <n v="0"/>
    <n v="347323"/>
    <n v="347323"/>
    <s v="State Funded (33SAR1-S8-032)"/>
  </r>
  <r>
    <n v="131457"/>
    <n v="4"/>
    <s v="Let"/>
    <d v="2021-03-25T00:00:00"/>
    <s v="Jamica Cook"/>
    <d v="2021-04-08T00:00:00"/>
    <s v="Lisa Dunn"/>
    <s v="Decatur"/>
    <s v="Crawford School Rd"/>
    <m/>
    <s v="1706"/>
    <s v="L"/>
    <s v="SA 20031 (1) Crawford School Rd from SR-114 to SR-100"/>
    <m/>
    <s v="State Aid - Resurf"/>
    <s v="Resurfacing"/>
    <m/>
    <x v="3"/>
    <x v="6"/>
    <m/>
    <n v="5.51"/>
    <m/>
    <m/>
    <s v="N"/>
    <s v="None"/>
    <x v="0"/>
    <m/>
    <n v="0"/>
    <n v="0"/>
    <n v="0"/>
    <n v="409044.99"/>
    <n v="409044.99"/>
    <n v="0"/>
    <n v="0"/>
    <n v="0"/>
    <n v="409044.99"/>
    <n v="409044.99"/>
    <s v="State Funded (20SAR1-S8-017)"/>
  </r>
  <r>
    <n v="131578"/>
    <n v="4"/>
    <s v="Active"/>
    <d v="2021-05-11T00:00:00"/>
    <s v="Jamica Cook"/>
    <d v="2021-05-11T00:00:00"/>
    <s v="Jamica Cook"/>
    <s v="Weakley"/>
    <s v="New Salem Church Rd"/>
    <m/>
    <s v="01518"/>
    <s v="L"/>
    <s v="SA 92016 (7) New Salem Church Rd from SR -89 to SR -43"/>
    <m/>
    <s v="State Aid - Resurf"/>
    <s v="Resurfacing"/>
    <m/>
    <x v="3"/>
    <x v="6"/>
    <m/>
    <n v="3.24"/>
    <m/>
    <m/>
    <s v="N"/>
    <s v="None"/>
    <x v="0"/>
    <m/>
    <n v="0"/>
    <n v="0"/>
    <n v="0"/>
    <n v="64467.23"/>
    <n v="64467.23"/>
    <n v="0"/>
    <n v="0"/>
    <n v="0"/>
    <n v="64467.23"/>
    <n v="64467.23"/>
    <s v="State Funded (92SAR1-S8-033)"/>
  </r>
  <r>
    <n v="131579"/>
    <n v="4"/>
    <s v="Active"/>
    <d v="2021-05-11T00:00:00"/>
    <s v="Jamica Cook"/>
    <d v="2021-06-17T00:00:00"/>
    <s v="Sandra Lowry"/>
    <s v="Weakley"/>
    <s v="Gaylord Rd"/>
    <m/>
    <s v="00855"/>
    <s v="L"/>
    <s v="SA 92027 (2) Gaylord Rd from SR-89 to SA 92015"/>
    <m/>
    <s v="State Aid - Resurf"/>
    <s v="Resurfacing"/>
    <m/>
    <x v="3"/>
    <x v="6"/>
    <m/>
    <n v="1.7"/>
    <m/>
    <m/>
    <s v="N"/>
    <s v="None"/>
    <x v="0"/>
    <m/>
    <n v="0"/>
    <n v="0"/>
    <n v="0"/>
    <n v="33702.36"/>
    <n v="33702.36"/>
    <n v="0"/>
    <n v="0"/>
    <n v="0"/>
    <n v="33702.36"/>
    <n v="33702.36"/>
    <s v="State Funded (92SAR1-S8-034)"/>
  </r>
  <r>
    <n v="131580"/>
    <n v="4"/>
    <s v="Active"/>
    <d v="2021-05-11T00:00:00"/>
    <s v="Jamica Cook"/>
    <d v="2021-06-17T00:00:00"/>
    <s v="Sandra Lowry"/>
    <s v="Weakley"/>
    <s v="Parker Levee/Three Point Td"/>
    <m/>
    <s v="0A502"/>
    <s v="L"/>
    <s v="SA 92015 (4) Parker Levee/Three Point Rd from SA 92027 to Martin City Limits"/>
    <m/>
    <s v="State Aid - Resurf"/>
    <s v="Resurfacing"/>
    <m/>
    <x v="3"/>
    <x v="6"/>
    <m/>
    <n v="4.63"/>
    <m/>
    <m/>
    <s v="N"/>
    <s v="None"/>
    <x v="0"/>
    <m/>
    <n v="0"/>
    <n v="0"/>
    <n v="0"/>
    <n v="91880.49"/>
    <n v="91880.49"/>
    <n v="0"/>
    <n v="0"/>
    <n v="0"/>
    <n v="91880.49"/>
    <n v="91880.49"/>
    <s v="State Funded (92SAR1-S8-035)"/>
  </r>
  <r>
    <n v="130133"/>
    <n v="3"/>
    <s v="Closed"/>
    <d v="2020-03-09T00:00:00"/>
    <s v="Jamica Cook"/>
    <d v="2020-12-11T00:00:00"/>
    <s v="Jamica Cook"/>
    <s v="Montgomery"/>
    <s v="Oak Plains Rd"/>
    <m/>
    <s v="01878"/>
    <s v="L"/>
    <s v="SA 63019 (5) Oak Plain Rd from Old Clarksville Pike to SR-112"/>
    <m/>
    <s v="State Aid - Resurf"/>
    <m/>
    <m/>
    <x v="3"/>
    <x v="6"/>
    <m/>
    <n v="2.88"/>
    <m/>
    <m/>
    <s v="N"/>
    <s v="None"/>
    <x v="0"/>
    <m/>
    <n v="0"/>
    <n v="0"/>
    <n v="0"/>
    <n v="198022.59"/>
    <n v="198022.59"/>
    <n v="0"/>
    <n v="0"/>
    <n v="0"/>
    <n v="198022.59"/>
    <n v="198022.59"/>
    <s v="State Funded (63SAR1-S8-032)"/>
  </r>
  <r>
    <n v="130776"/>
    <n v="4"/>
    <s v="Active"/>
    <d v="2020-08-15T00:00:00"/>
    <s v="Lee Cothron"/>
    <d v="2021-03-25T00:00:00"/>
    <s v="Brian Terrell"/>
    <s v="Lake"/>
    <m/>
    <m/>
    <m/>
    <s v="SP"/>
    <s v="Reelfoot Lake State Park - TDEC Resurfacing"/>
    <s v="resurface &quot;Blue Bank&quot; parking area and entry"/>
    <s v="Other"/>
    <m/>
    <m/>
    <x v="3"/>
    <x v="6"/>
    <m/>
    <s v=""/>
    <m/>
    <m/>
    <s v="N"/>
    <m/>
    <x v="0"/>
    <m/>
    <n v="0"/>
    <n v="0"/>
    <n v="0"/>
    <n v="25000"/>
    <n v="25000"/>
    <n v="0"/>
    <n v="0"/>
    <n v="0"/>
    <n v="25000"/>
    <n v="25000"/>
    <s v="State Funded (48945-3623-04)"/>
  </r>
  <r>
    <n v="130838"/>
    <n v="4"/>
    <s v="Active"/>
    <d v="2020-08-31T00:00:00"/>
    <s v="Jamica Cook"/>
    <d v="2021-03-01T00:00:00"/>
    <s v="Lisa Dunn"/>
    <s v="Crockett"/>
    <m/>
    <m/>
    <m/>
    <m/>
    <s v="SA 17058 (1) Egg Hill Rd from SR 20 to Cavalier Drive"/>
    <m/>
    <s v="State Aid - Resurf"/>
    <m/>
    <m/>
    <x v="3"/>
    <x v="6"/>
    <m/>
    <s v=""/>
    <m/>
    <m/>
    <s v="N"/>
    <s v="None"/>
    <x v="0"/>
    <m/>
    <n v="0"/>
    <n v="0"/>
    <n v="0"/>
    <n v="37723.14"/>
    <n v="37723.14"/>
    <n v="0"/>
    <n v="0"/>
    <n v="0"/>
    <n v="37723.14"/>
    <n v="37723.14"/>
    <s v="State Funded (17SAR1-S8-011)"/>
  </r>
  <r>
    <n v="131045"/>
    <n v="4"/>
    <s v="Active"/>
    <d v="2020-11-12T00:00:00"/>
    <s v="Jamica Cook"/>
    <d v="2021-03-05T00:00:00"/>
    <s v="Jamica Cook"/>
    <s v="Hardin"/>
    <s v="Holland Creek Rd"/>
    <m/>
    <s v="00899"/>
    <s v="L"/>
    <s v="SA 36019 (7) Holland Creek Rd from Fox Hollow LP to SR-69"/>
    <m/>
    <s v="State Aid - Resurf"/>
    <m/>
    <m/>
    <x v="3"/>
    <x v="6"/>
    <m/>
    <n v="3.02"/>
    <m/>
    <m/>
    <s v="N"/>
    <s v="None"/>
    <x v="0"/>
    <m/>
    <n v="0"/>
    <n v="0"/>
    <n v="0"/>
    <n v="193822.54"/>
    <n v="193822.54"/>
    <n v="0"/>
    <n v="0"/>
    <n v="0"/>
    <n v="193822.54"/>
    <n v="193822.54"/>
    <s v="State Funded (36SAR1-S8-025)"/>
  </r>
  <r>
    <n v="118198"/>
    <n v="3"/>
    <s v="Closed"/>
    <d v="2012-10-30T00:00:00"/>
    <s v="Whitney Britt"/>
    <d v="2021-03-16T00:00:00"/>
    <s v="Lee Cothron"/>
    <s v="Rutherford"/>
    <s v="SIA"/>
    <s v="SIA"/>
    <m/>
    <m/>
    <s v="Industrial Access Road Serving McCormick Trucking"/>
    <m/>
    <s v="Economic Development"/>
    <s v="Intersection Improvements"/>
    <m/>
    <x v="3"/>
    <x v="1"/>
    <m/>
    <n v="0.53400000000000003"/>
    <d v="2017-06-23T00:00:00"/>
    <m/>
    <s v="N"/>
    <s v="Other"/>
    <x v="0"/>
    <m/>
    <n v="0"/>
    <n v="1131.9100000000001"/>
    <n v="0"/>
    <n v="0"/>
    <n v="1131.9100000000001"/>
    <n v="138891.6"/>
    <n v="274358.90999999997"/>
    <n v="2181492.48"/>
    <n v="0"/>
    <n v="2594742.9900000002"/>
    <s v="State Funded (75946-3456-04)"/>
  </r>
  <r>
    <n v="101285.02"/>
    <n v="3"/>
    <s v="Active"/>
    <d v="2013-02-27T00:00:00"/>
    <s v="John Kahle"/>
    <d v="2021-05-12T00:00:00"/>
    <s v="Daniel Rose"/>
    <s v="Montgomery"/>
    <s v="SR-112"/>
    <s v="SR"/>
    <m/>
    <s v="SR"/>
    <s v="Intersection at SR-76, LM 9.19 in Clarksville"/>
    <s v="Intersection improvements"/>
    <s v="Legislative"/>
    <s v="Intersection Improvements"/>
    <m/>
    <x v="3"/>
    <x v="1"/>
    <m/>
    <n v="0.02"/>
    <d v="2021-06-18T00:00:00"/>
    <m/>
    <s v="N"/>
    <s v="Other"/>
    <x v="4"/>
    <m/>
    <n v="0"/>
    <n v="0"/>
    <n v="5673509"/>
    <n v="0"/>
    <n v="5673509"/>
    <n v="0"/>
    <n v="0"/>
    <n v="5673509"/>
    <n v="0"/>
    <n v="5673509"/>
    <s v="STP/HIP-112(39) (63021-3223-94)"/>
  </r>
  <r>
    <n v="118733"/>
    <n v="1"/>
    <s v="Let"/>
    <d v="2013-04-03T00:00:00"/>
    <s v="Terry Gladden"/>
    <d v="2019-02-05T00:00:00"/>
    <s v="Brian Terrell"/>
    <s v="Grainger"/>
    <s v="SR-32"/>
    <s v="SR"/>
    <m/>
    <s v="SR"/>
    <s v="Offsetting Intersection at SR-131 (IA)"/>
    <s v="Offset intersection of SR-32 and SR-131, which is currently aligned, to enhance public safety."/>
    <s v="Legislative"/>
    <s v="Intersection Improvements"/>
    <m/>
    <x v="3"/>
    <x v="1"/>
    <m/>
    <n v="0.4"/>
    <d v="2018-10-05T00:00:00"/>
    <m/>
    <s v="N"/>
    <s v="NHS"/>
    <x v="3"/>
    <m/>
    <n v="0"/>
    <n v="0"/>
    <n v="368750.25"/>
    <n v="0"/>
    <n v="368750.25"/>
    <n v="381300"/>
    <n v="501000"/>
    <n v="5499650.25"/>
    <n v="0"/>
    <n v="6381950.25"/>
    <s v="NH-32(82) (29004-3242-14)"/>
  </r>
  <r>
    <n v="119768"/>
    <n v="4"/>
    <s v="Let"/>
    <d v="2013-09-25T00:00:00"/>
    <s v="Andy Barlow"/>
    <d v="2021-06-21T00:00:00"/>
    <s v="April Hartley"/>
    <s v="Shelby"/>
    <s v="SR-177"/>
    <s v="SR"/>
    <m/>
    <s v="SR"/>
    <s v="(Germantown Road), Intersection at Wolf River Boulevard"/>
    <s v="Reconstruction intersection of Wolf River Blvd and Germantown Road, with widening and reconstruction of traffic signal on Germantown Road from Brierbrook Road to Wolf Trail Cove."/>
    <s v="Local Programs"/>
    <s v="Intersection Improvements"/>
    <m/>
    <x v="3"/>
    <x v="1"/>
    <m/>
    <n v="0"/>
    <m/>
    <m/>
    <s v="N"/>
    <s v="NHS"/>
    <x v="3"/>
    <m/>
    <n v="17500"/>
    <n v="0"/>
    <n v="-4495532"/>
    <n v="0"/>
    <n v="-4478032"/>
    <n v="290500"/>
    <n v="3027000"/>
    <n v="0"/>
    <n v="0"/>
    <n v="3317500"/>
    <s v="STP/HIP-M-NH-177(36) (79LPLM-F3-332)"/>
  </r>
  <r>
    <n v="125912"/>
    <n v="3"/>
    <s v="Active"/>
    <d v="2017-06-15T00:00:00"/>
    <s v="Denise Baker"/>
    <d v="2021-01-19T00:00:00"/>
    <s v="Brian Terrell"/>
    <s v="Maury"/>
    <s v="SR-6"/>
    <s v="SR"/>
    <m/>
    <s v="SR"/>
    <s v="Intersection at SR-99"/>
    <s v="**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
    <s v="Local Programs"/>
    <s v="Intersection Improvements"/>
    <m/>
    <x v="3"/>
    <x v="1"/>
    <m/>
    <n v="0.42"/>
    <m/>
    <m/>
    <s v="N"/>
    <s v="NHS"/>
    <x v="3"/>
    <m/>
    <n v="250000"/>
    <n v="0"/>
    <n v="0"/>
    <n v="0"/>
    <n v="250000"/>
    <n v="375000"/>
    <n v="0"/>
    <n v="0"/>
    <n v="0"/>
    <n v="375000"/>
    <s v="STP-M-9302(19) (60LPLM-F3-034)"/>
  </r>
  <r>
    <n v="116142"/>
    <n v="2"/>
    <s v="Active"/>
    <d v="2011-08-01T00:00:00"/>
    <s v="Kip Mayton"/>
    <d v="2021-01-19T00:00:00"/>
    <s v="Brian Terrell"/>
    <s v="Hamilton"/>
    <s v="Ringgold Road"/>
    <m/>
    <m/>
    <m/>
    <s v="Ringgold Road, South Seminole Drive to I-75"/>
    <s v="Retrofitting Intersections for ADA compliance in East Ridge, TN along Ringgold Road from South Seminole Drive to I-75, a total of 42 intersections. **(STP funds are being transferred to PIN 122000.00 (TAP) to complete ROW and Construction because scope and termini overlap)**"/>
    <s v="Local Programs"/>
    <s v="Intersection Improvements"/>
    <m/>
    <x v="3"/>
    <x v="1"/>
    <m/>
    <n v="0"/>
    <m/>
    <m/>
    <s v="N"/>
    <s v="NHS, Other"/>
    <x v="0"/>
    <m/>
    <n v="3267"/>
    <n v="-132500"/>
    <n v="0"/>
    <n v="0"/>
    <n v="-129233"/>
    <n v="110267"/>
    <n v="0"/>
    <n v="0"/>
    <n v="0"/>
    <n v="110267"/>
    <s v="STP-M-9213(4) (33LPLM-F3-087)"/>
  </r>
  <r>
    <n v="127076"/>
    <n v="4"/>
    <s v="Active"/>
    <d v="2018-03-09T00:00:00"/>
    <s v="Meghan Wilson"/>
    <d v="2021-01-19T00:00:00"/>
    <s v="Brian Terrell"/>
    <s v="Shelby"/>
    <m/>
    <m/>
    <m/>
    <m/>
    <s v="Raleigh Millington Road, Intersection at SR-385 / I-269"/>
    <s v="* E-grants 096* Improves the intersection of Raleigh Millington at SR 385 by extending the southbound left turn lane by shifting the southbound thru lanes to the west to create the extended left turn lane. Mod [146]"/>
    <s v="Local Programs"/>
    <s v="Intersection Improvements"/>
    <m/>
    <x v="3"/>
    <x v="1"/>
    <m/>
    <n v="0.22"/>
    <m/>
    <m/>
    <s v="N"/>
    <s v="Other"/>
    <x v="0"/>
    <m/>
    <n v="0"/>
    <n v="0"/>
    <n v="109930"/>
    <n v="0"/>
    <n v="109930"/>
    <n v="85000"/>
    <n v="0"/>
    <n v="732166"/>
    <n v="0"/>
    <n v="817166"/>
    <s v="STP/HIP-M-9411(13) (79LPLM-F3-610)"/>
  </r>
  <r>
    <n v="116143"/>
    <n v="2"/>
    <s v="Construction Complete"/>
    <d v="2011-08-01T00:00:00"/>
    <s v="Kip Mayton"/>
    <d v="2021-06-21T00:00:00"/>
    <s v="Meghan Wilson"/>
    <s v="Bradley"/>
    <s v="SR-60"/>
    <s v="SR"/>
    <s v="03659"/>
    <s v="SR"/>
    <s v="(25th Street NW), Intersection at Georgetown Road/Westside Drive in Cleveland"/>
    <s v="Intersection Improvements for Georgetown Road and Westside Drive at 25th Street NW (State Route 60). Project will improve 650 feet of Georgetown Road by adding northbound left turn lane and widening existing lanes. Includes milling and resurfacing, replacement of existing stormwater drainage system, curb and gutter, sidewalk sections, retaining wall and striping."/>
    <s v="Local Programs"/>
    <s v="Intersection Improvements"/>
    <m/>
    <x v="3"/>
    <x v="1"/>
    <m/>
    <n v="0"/>
    <m/>
    <m/>
    <s v="N"/>
    <s v="Other"/>
    <x v="4"/>
    <m/>
    <n v="3500"/>
    <n v="0"/>
    <n v="134809"/>
    <n v="0"/>
    <n v="138309"/>
    <n v="43500"/>
    <n v="360000"/>
    <n v="793634"/>
    <n v="0"/>
    <n v="1197134"/>
    <s v="STP-M-60(23) (06LPLM-F3-030)"/>
  </r>
  <r>
    <n v="128971"/>
    <n v="3"/>
    <s v="Active"/>
    <d v="2019-05-28T00:00:00"/>
    <s v="Maria Hunter"/>
    <d v="2021-06-11T00:00:00"/>
    <s v="Lee Cothron"/>
    <s v="Sumner"/>
    <s v="SR-174"/>
    <s v="SR"/>
    <m/>
    <s v="SR"/>
    <s v="(Long Hollow Pike) at Upper Station Camp Creek Rd"/>
    <s v="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
    <s v="Local Programs"/>
    <s v="Intersection Improvements"/>
    <m/>
    <x v="3"/>
    <x v="1"/>
    <m/>
    <n v="0.02"/>
    <d v="2021-10-08T00:00:00"/>
    <m/>
    <s v="N"/>
    <s v="Other"/>
    <x v="4"/>
    <m/>
    <n v="0"/>
    <n v="79136"/>
    <n v="0"/>
    <n v="0"/>
    <n v="79136"/>
    <n v="46583"/>
    <n v="79136"/>
    <n v="0"/>
    <n v="0"/>
    <n v="125719"/>
    <s v="State Funded (83S174-S3-002)"/>
  </r>
  <r>
    <n v="113320.01"/>
    <n v="4"/>
    <s v="Active"/>
    <d v="2014-08-05T00:00:00"/>
    <s v="Sandy Wilson"/>
    <d v="2020-09-29T00:00:00"/>
    <s v="Jeremy Beeman"/>
    <s v="Lauderdale"/>
    <s v="SR-3"/>
    <s v="SR"/>
    <m/>
    <s v="SR"/>
    <s v="Intersection at Curve Nankipoo Road, LM 14.43"/>
    <s v="Intersection Improvements"/>
    <s v="Safety"/>
    <s v="Intersection Improvements"/>
    <m/>
    <x v="3"/>
    <x v="1"/>
    <m/>
    <n v="0"/>
    <d v="2021-10-08T00:00:00"/>
    <m/>
    <s v="N"/>
    <s v="NHS"/>
    <x v="3"/>
    <m/>
    <n v="69000"/>
    <n v="158300"/>
    <n v="0"/>
    <n v="0"/>
    <n v="227300"/>
    <n v="305000"/>
    <n v="158300"/>
    <n v="0"/>
    <n v="0"/>
    <n v="463300"/>
    <s v="HSIP-3(133) (49131-3208-94)"/>
  </r>
  <r>
    <n v="116022"/>
    <n v="1"/>
    <s v="Let"/>
    <d v="2011-06-15T00:00:00"/>
    <s v="Chris Armstrong"/>
    <d v="2020-02-12T00:00:00"/>
    <s v="Bobby Johnson"/>
    <s v="Cocke"/>
    <s v="I-40"/>
    <s v="I"/>
    <m/>
    <s v="IM"/>
    <s v="Interchange at SR-9"/>
    <s v="I-40, Interchange at SR-9 - Intersection Improvements"/>
    <s v="Safety"/>
    <s v="Intersection Improvements"/>
    <m/>
    <x v="3"/>
    <x v="1"/>
    <m/>
    <n v="0.7"/>
    <d v="2019-12-13T00:00:00"/>
    <m/>
    <s v="N"/>
    <s v="NHS, Other"/>
    <x v="1"/>
    <m/>
    <n v="8000"/>
    <n v="0"/>
    <n v="1300000"/>
    <n v="0"/>
    <n v="1308000"/>
    <n v="289141.03999999998"/>
    <n v="0"/>
    <n v="4567000"/>
    <n v="0"/>
    <n v="4856141.04"/>
    <s v="HSIP-I-40-8(168) (15100-3100-94)"/>
  </r>
  <r>
    <n v="120298"/>
    <n v="2"/>
    <s v="Let"/>
    <d v="2014-03-24T00:00:00"/>
    <s v="Matt Givens"/>
    <d v="2021-03-03T00:00:00"/>
    <s v="Kyle Ruddy"/>
    <s v="Franklin"/>
    <s v="SR-15"/>
    <s v="SR"/>
    <m/>
    <s v="SR"/>
    <s v="Intersection at University Avenue"/>
    <s v="Miscellaneous Safety Improvements, Pedestrian Actuated Flashing Signals and Turn Lanes"/>
    <s v="Safety"/>
    <s v="Intersection Improvements"/>
    <m/>
    <x v="3"/>
    <x v="1"/>
    <m/>
    <n v="0.57999999999999996"/>
    <d v="2021-02-05T00:00:00"/>
    <m/>
    <s v="N"/>
    <s v="NHS"/>
    <x v="3"/>
    <m/>
    <n v="0"/>
    <n v="0"/>
    <n v="2817990"/>
    <n v="0"/>
    <n v="2817990"/>
    <n v="370000"/>
    <n v="66250"/>
    <n v="2817990"/>
    <n v="0"/>
    <n v="3254240"/>
    <s v="PHSIP/NH-SIP-15(185) (26002-3242-94)"/>
  </r>
  <r>
    <n v="120959"/>
    <n v="3"/>
    <s v="Let"/>
    <d v="2014-08-06T00:00:00"/>
    <s v="Sandy Wilson"/>
    <d v="2020-11-03T00:00:00"/>
    <s v="Jason Carney"/>
    <s v="Robertson"/>
    <s v="SR-25"/>
    <s v="SR"/>
    <s v="P"/>
    <s v="SR"/>
    <s v="Intersection at SR-49, LM 7.5 - 7.9"/>
    <s v="Intersection Improvements"/>
    <s v="Safety"/>
    <s v="Intersection Improvements"/>
    <m/>
    <x v="3"/>
    <x v="1"/>
    <m/>
    <n v="0.4"/>
    <d v="2020-10-09T00:00:00"/>
    <m/>
    <s v="N"/>
    <s v="Other"/>
    <x v="4"/>
    <m/>
    <n v="17000"/>
    <n v="17500"/>
    <n v="659862"/>
    <n v="0"/>
    <n v="694362"/>
    <n v="150000"/>
    <n v="70500"/>
    <n v="659862"/>
    <n v="0"/>
    <n v="880362"/>
    <s v="HSIP-25(49) (74018-3207-94)"/>
  </r>
  <r>
    <n v="120960"/>
    <n v="4"/>
    <s v="Active"/>
    <d v="2014-08-06T00:00:00"/>
    <s v="Sandy Wilson"/>
    <d v="2020-10-26T00:00:00"/>
    <s v="Bonita Dunlap"/>
    <s v="Shelby"/>
    <s v="SR-57"/>
    <s v="SR"/>
    <m/>
    <s v="SR"/>
    <s v="Intersection at Houston Levee Rd, LM 16.98 in Collierville"/>
    <s v="Misc. Safety Improvements and sidewalk installation"/>
    <s v="Safety"/>
    <s v="Intersection Improvements"/>
    <m/>
    <x v="3"/>
    <x v="1"/>
    <m/>
    <n v="0"/>
    <d v="2021-10-08T00:00:00"/>
    <m/>
    <s v="N"/>
    <s v="NHS"/>
    <x v="3"/>
    <m/>
    <n v="44000"/>
    <n v="0"/>
    <n v="0"/>
    <n v="0"/>
    <n v="44000"/>
    <n v="84000"/>
    <n v="0"/>
    <n v="0"/>
    <n v="0"/>
    <n v="84000"/>
    <s v="HSIP-57(64) (79028-3268-94)"/>
  </r>
  <r>
    <n v="121484"/>
    <n v="1"/>
    <s v="Closed"/>
    <d v="2014-10-28T00:00:00"/>
    <s v="Sandy Wilson"/>
    <d v="2019-08-20T00:00:00"/>
    <s v="Teresa Hylton"/>
    <s v="Greene"/>
    <s v="SR-34"/>
    <s v="SR"/>
    <s v="P"/>
    <s v="SR"/>
    <s v="From West of North Spring Street to East of Dulaney Road/Railroad Street"/>
    <s v="Pavement removal, paving, add turn lanes, signing, pavement markings, guardrail"/>
    <s v="Safety"/>
    <s v="Intersection Improvements"/>
    <m/>
    <x v="3"/>
    <x v="1"/>
    <m/>
    <n v="0.5"/>
    <d v="2018-12-07T00:00:00"/>
    <m/>
    <s v="N"/>
    <s v="NHS"/>
    <x v="3"/>
    <m/>
    <n v="-7307.97"/>
    <n v="0"/>
    <n v="61177.66"/>
    <n v="0"/>
    <n v="53869.69"/>
    <n v="168792.03"/>
    <n v="0"/>
    <n v="1092337.6599999999"/>
    <n v="0"/>
    <n v="1261129.69"/>
    <s v="HSIP-34(100) (30002-3248-94)"/>
  </r>
  <r>
    <n v="122434"/>
    <n v="3"/>
    <s v="Let"/>
    <d v="2015-08-21T00:00:00"/>
    <s v="Jason McCoy"/>
    <d v="2021-06-08T00:00:00"/>
    <s v="Jason Carney"/>
    <s v="Macon"/>
    <s v="SR-52"/>
    <s v="SR"/>
    <m/>
    <s v="SR"/>
    <s v="Intersection at Ellington Drive in Lafayette (RSAR)"/>
    <m/>
    <s v="Safety"/>
    <s v="Intersection Improvements"/>
    <m/>
    <x v="3"/>
    <x v="1"/>
    <m/>
    <n v="0"/>
    <d v="2021-05-07T00:00:00"/>
    <m/>
    <s v="N"/>
    <s v="NHS"/>
    <x v="3"/>
    <m/>
    <n v="15000"/>
    <n v="0"/>
    <n v="355129"/>
    <n v="0"/>
    <n v="370129"/>
    <n v="110000"/>
    <n v="17000"/>
    <n v="355129"/>
    <n v="0"/>
    <n v="482129"/>
    <s v="HSIP-52(78) (56003-3261-94)"/>
  </r>
  <r>
    <n v="124087"/>
    <n v="2"/>
    <s v="Let"/>
    <d v="2016-07-22T00:00:00"/>
    <s v="Sandra Lowry"/>
    <d v="2021-01-06T00:00:00"/>
    <s v="Kyle Ruddy"/>
    <s v="McMinn"/>
    <s v="I-75"/>
    <s v="I"/>
    <m/>
    <s v="IM"/>
    <s v="Interchange Improvements at SR-30 and SR-305 (IA)"/>
    <s v="RAMP REALIGNMENT, INTERCONNECTING SIGNALS, SAFETY IMPROVEMENTS, AND CONSTRUCT RIGHT TURN LANES."/>
    <s v="Legislative"/>
    <s v="Intersection Improvements and Signals"/>
    <m/>
    <x v="3"/>
    <x v="1"/>
    <m/>
    <n v="1.05"/>
    <d v="2020-12-11T00:00:00"/>
    <m/>
    <s v="N"/>
    <s v="Int"/>
    <x v="1"/>
    <m/>
    <n v="0"/>
    <n v="0"/>
    <n v="2524533"/>
    <n v="0"/>
    <n v="2524533"/>
    <n v="250000"/>
    <n v="0"/>
    <n v="2524533"/>
    <n v="0"/>
    <n v="2774533"/>
    <s v="NH-I-75-1(145) (54001-3184-44)"/>
  </r>
  <r>
    <n v="124496"/>
    <n v="3"/>
    <s v="Active"/>
    <d v="2016-07-26T00:00:00"/>
    <s v="Brandy Hopkins"/>
    <d v="2021-01-27T00:00:00"/>
    <s v="Jason Carney"/>
    <s v="Lincoln"/>
    <s v="SR-10"/>
    <s v="SR"/>
    <m/>
    <s v="SR"/>
    <s v="(US-231, Huntsville Hwy), From SR-110 to south of Bridge over Elk River (IA)"/>
    <s v="Signal system upgrades and access management."/>
    <s v="Legislative"/>
    <s v="Intersection Improvements and Signals"/>
    <m/>
    <x v="3"/>
    <x v="1"/>
    <m/>
    <n v="1.37"/>
    <d v="2023-12-08T00:00:00"/>
    <m/>
    <s v="N"/>
    <s v="NHS"/>
    <x v="3"/>
    <m/>
    <n v="560000"/>
    <n v="0"/>
    <n v="0"/>
    <n v="0"/>
    <n v="560000"/>
    <n v="810000"/>
    <n v="0"/>
    <n v="0"/>
    <n v="0"/>
    <n v="810000"/>
    <m/>
  </r>
  <r>
    <n v="112336"/>
    <n v="3"/>
    <s v="Active"/>
    <d v="2009-01-22T00:00:00"/>
    <s v="Chris Armstrong"/>
    <d v="2020-12-18T00:00:00"/>
    <s v="Brandy Hopkins"/>
    <s v="Trousdale"/>
    <s v="SR-10"/>
    <s v="SR"/>
    <m/>
    <s v="SR"/>
    <s v="SR-10/SR-25, Intersection at SR-141/Halltown Road in Hartsville"/>
    <m/>
    <s v="Other"/>
    <s v="Intersection Improvements and Signals"/>
    <m/>
    <x v="3"/>
    <x v="1"/>
    <m/>
    <n v="0.01"/>
    <d v="2021-12-10T00:00:00"/>
    <m/>
    <s v="N"/>
    <s v="Other"/>
    <x v="4"/>
    <m/>
    <n v="0"/>
    <n v="125478.75"/>
    <n v="0"/>
    <n v="0"/>
    <n v="125478.75"/>
    <n v="174760"/>
    <n v="125478.75"/>
    <n v="0"/>
    <n v="0"/>
    <n v="300238.75"/>
    <s v="State Funded (85001-3227-04)"/>
  </r>
  <r>
    <n v="118422"/>
    <n v="1"/>
    <s v="Let"/>
    <d v="2012-12-20T00:00:00"/>
    <s v="Sandy Wilson"/>
    <d v="2020-10-29T00:00:00"/>
    <s v="Bobby Johnson"/>
    <s v="Blount"/>
    <s v="SR-33"/>
    <s v="SR"/>
    <m/>
    <s v="SR"/>
    <s v="Intersection at Foothills Mall Drive/Montgomery Lane, LM 10.21"/>
    <s v="Geometric improvements, dual turn lanes, approach lane and signal modifications."/>
    <s v="Other"/>
    <s v="Intersection Improvements and Signals"/>
    <m/>
    <x v="3"/>
    <x v="1"/>
    <m/>
    <n v="0.307"/>
    <d v="2020-10-09T00:00:00"/>
    <m/>
    <s v="N"/>
    <s v="NHS"/>
    <x v="3"/>
    <m/>
    <n v="57793.29"/>
    <n v="-65000"/>
    <n v="4328790"/>
    <n v="0"/>
    <n v="4321583.29"/>
    <n v="209683.29"/>
    <n v="2414000"/>
    <n v="4328790"/>
    <n v="0"/>
    <n v="6952473.29"/>
    <s v="R-HSIP-33(118) (05001-3289-94)"/>
  </r>
  <r>
    <n v="115761"/>
    <n v="2"/>
    <s v="Construction Complete"/>
    <d v="2011-04-07T00:00:00"/>
    <s v="Matt Givens"/>
    <d v="2020-09-15T00:00:00"/>
    <s v="Kyle Ruddy"/>
    <s v="McMinn"/>
    <s v="Tellico Avenue"/>
    <m/>
    <s v="03674"/>
    <s v="L"/>
    <s v="Tellico Avenue, Intersection at Railroad Avenue in Athens"/>
    <s v="Intersection Improvements and Signals"/>
    <s v="Safety"/>
    <s v="Intersection Improvements and Signals"/>
    <m/>
    <x v="3"/>
    <x v="1"/>
    <m/>
    <n v="0.16"/>
    <d v="2018-10-05T00:00:00"/>
    <m/>
    <s v="N"/>
    <s v="Other"/>
    <x v="0"/>
    <m/>
    <n v="31000"/>
    <n v="350000"/>
    <n v="50301"/>
    <n v="0"/>
    <n v="431301"/>
    <n v="174000"/>
    <n v="555000"/>
    <n v="624652"/>
    <n v="0"/>
    <n v="1353652"/>
    <s v="HSIP-3674(10) (54951-3569-94)"/>
  </r>
  <r>
    <n v="117819"/>
    <n v="2"/>
    <s v="Let"/>
    <d v="2012-08-30T00:00:00"/>
    <s v="Matt Givens"/>
    <d v="2020-10-30T00:00:00"/>
    <s v="Kyle Ruddy"/>
    <s v="Putnam"/>
    <s v="SR-135"/>
    <s v="SR"/>
    <m/>
    <s v="SR"/>
    <s v="(Burgess Falls Road), Intersection at West Cemetery Road"/>
    <s v="Intersection Improvements and Signals"/>
    <s v="Safety"/>
    <s v="Intersection Improvements and Signals"/>
    <m/>
    <x v="3"/>
    <x v="1"/>
    <m/>
    <n v="0"/>
    <d v="2020-10-09T00:00:00"/>
    <m/>
    <s v="N"/>
    <s v="Other"/>
    <x v="4"/>
    <m/>
    <n v="35000"/>
    <n v="325592"/>
    <n v="1826698"/>
    <n v="0"/>
    <n v="2187290"/>
    <n v="147000"/>
    <n v="677338"/>
    <n v="1826698"/>
    <n v="0"/>
    <n v="2651036"/>
    <s v="R-HSIP-135(18) (71011-3233-94)"/>
  </r>
  <r>
    <n v="118426"/>
    <n v="1"/>
    <s v="Construction Complete"/>
    <d v="2012-12-20T00:00:00"/>
    <s v="Sandy Wilson"/>
    <d v="2019-07-26T00:00:00"/>
    <s v="Bobby Johnson"/>
    <s v="Blount"/>
    <s v="SR-115"/>
    <s v="SR"/>
    <m/>
    <s v="SR"/>
    <s v="Intersection at SR-73 (US-321, W. Lamar Alexander Parkway), LM 11.32"/>
    <s v="SR-115 at SR-73 (US-321, W. Lamar Alexander Pky), LM 11.32 - Intersection Improvements, Signalization, Resurfacing"/>
    <s v="Safety"/>
    <s v="Intersection Improvements and Signals"/>
    <m/>
    <x v="3"/>
    <x v="1"/>
    <m/>
    <n v="0.60599999999999998"/>
    <d v="2018-10-05T00:00:00"/>
    <m/>
    <s v="N"/>
    <s v="NHS"/>
    <x v="3"/>
    <m/>
    <n v="-184"/>
    <n v="0"/>
    <n v="0"/>
    <n v="0"/>
    <n v="-184"/>
    <n v="783610.38"/>
    <n v="1400000"/>
    <n v="4522020"/>
    <n v="0"/>
    <n v="6705630.3799999999"/>
    <s v="R-PHSIP-115(53) (05005-3245-94)"/>
  </r>
  <r>
    <n v="118502"/>
    <n v="2"/>
    <s v="Let"/>
    <d v="2013-01-29T00:00:00"/>
    <s v="Matt Givens"/>
    <d v="2020-03-12T00:00:00"/>
    <s v="Kyle Ruddy"/>
    <s v="Hamilton"/>
    <s v="SR-2"/>
    <s v="SR"/>
    <m/>
    <s v="SR"/>
    <s v="Intersection at Edgmon Road (RSAR)"/>
    <s v="Intersection Improvements and Signals"/>
    <s v="Safety"/>
    <s v="Intersection Improvements and Signals"/>
    <m/>
    <x v="3"/>
    <x v="1"/>
    <m/>
    <n v="0"/>
    <d v="2020-02-07T00:00:00"/>
    <m/>
    <s v="N"/>
    <s v="Other"/>
    <x v="4"/>
    <m/>
    <n v="0"/>
    <n v="0"/>
    <n v="244012"/>
    <n v="0"/>
    <n v="244012"/>
    <n v="175000"/>
    <n v="378000"/>
    <n v="2161108"/>
    <n v="0"/>
    <n v="2714108"/>
    <s v="HSIP/PHSIP-2(228) (33948-3233-94)"/>
  </r>
  <r>
    <n v="118909"/>
    <n v="2"/>
    <s v="Let"/>
    <d v="2013-05-08T00:00:00"/>
    <s v="Matt Givens"/>
    <d v="2020-06-24T00:00:00"/>
    <s v="Sandra Lowry"/>
    <s v="Coffee"/>
    <s v="SR-2"/>
    <s v="SR"/>
    <m/>
    <s v="SR"/>
    <s v="Intersection at SR-55, LM 14.65 in Manchester (RSAR)"/>
    <s v="Intersection Improvements and Signals"/>
    <s v="Safety"/>
    <s v="Intersection Improvements and Signals"/>
    <m/>
    <x v="3"/>
    <x v="1"/>
    <m/>
    <n v="0"/>
    <d v="2020-05-15T00:00:00"/>
    <m/>
    <s v="N"/>
    <s v="Other"/>
    <x v="4"/>
    <m/>
    <n v="-28429.77"/>
    <n v="0"/>
    <n v="0"/>
    <n v="0"/>
    <n v="-28429.77"/>
    <n v="73570.23"/>
    <n v="32500"/>
    <n v="491564"/>
    <n v="0"/>
    <n v="597634.23"/>
    <s v="PHSIP-2(243) (16003-3243-94)"/>
  </r>
  <r>
    <n v="119390"/>
    <n v="1"/>
    <s v="Active"/>
    <d v="2013-08-01T00:00:00"/>
    <s v="Matt Givens"/>
    <d v="2020-10-20T00:00:00"/>
    <s v="Jay Morgan"/>
    <s v="Knox"/>
    <s v="SR-131"/>
    <s v="SR"/>
    <m/>
    <s v="SR"/>
    <s v="Intersection at Harrell Road/Carpenter Road (RSAR)"/>
    <s v="SR-131 at Harrell Rd/Carpenter Rd-Clearing, earthwork, drainage, structure, paving, signing, pavement markings, signalization"/>
    <s v="Safety"/>
    <s v="Intersection Improvements and Signals"/>
    <m/>
    <x v="3"/>
    <x v="1"/>
    <m/>
    <n v="0.03"/>
    <d v="2022-08-19T00:00:00"/>
    <m/>
    <s v="N"/>
    <s v="Other"/>
    <x v="4"/>
    <m/>
    <n v="0"/>
    <n v="131509"/>
    <n v="0"/>
    <n v="0"/>
    <n v="131509"/>
    <n v="155000"/>
    <n v="131509"/>
    <n v="0"/>
    <n v="0"/>
    <n v="286509"/>
    <s v="HSIP-131(33) (47027-3222-94)"/>
  </r>
  <r>
    <n v="119528"/>
    <n v="1"/>
    <s v="Active"/>
    <d v="2013-08-06T00:00:00"/>
    <s v="Matt Givens"/>
    <d v="2021-01-14T00:00:00"/>
    <s v="Jeremy Beeman"/>
    <s v="Sullivan"/>
    <s v="SR-75"/>
    <s v="SR"/>
    <m/>
    <s v="SR"/>
    <s v="From North of SR-357 Drive to North of Centenary Road (RSAR)"/>
    <s v="Project involves: ROW, clearing, earkwork, drainage, structure, paving, signing, pavement markings, and signalization"/>
    <s v="Safety"/>
    <s v="Intersection Improvements and Signals"/>
    <m/>
    <x v="3"/>
    <x v="1"/>
    <m/>
    <n v="0.64"/>
    <d v="2021-10-08T00:00:00"/>
    <m/>
    <s v="N"/>
    <s v="Other"/>
    <x v="4"/>
    <m/>
    <n v="5656.56"/>
    <n v="0"/>
    <n v="0"/>
    <n v="0"/>
    <n v="5656.56"/>
    <n v="159367.92000000001"/>
    <n v="219000"/>
    <n v="0"/>
    <n v="0"/>
    <n v="378367.92"/>
    <s v="STP-SIP-75(19) (82015-3219-94)"/>
  </r>
  <r>
    <n v="121780"/>
    <n v="1"/>
    <s v="Closed"/>
    <d v="2015-02-26T00:00:00"/>
    <s v="Sandy Wilson"/>
    <d v="2020-09-15T00:00:00"/>
    <s v="Teresa Hylton"/>
    <s v="Hawkins"/>
    <s v="SR-1"/>
    <s v="SR"/>
    <s v="P"/>
    <s v="SR"/>
    <s v="Intersections at Belmont Avenue and Englewood Avenue in Mt. Carmel"/>
    <s v="Install traffic signal @ Englewood Ave. with advanced warning flashing beacons, and at Belmont Ave. a proposed median relocation and extension of left turn lane and coordinate for traffic operations."/>
    <s v="Safety"/>
    <s v="Intersection Improvements and Signals"/>
    <m/>
    <x v="3"/>
    <x v="1"/>
    <m/>
    <n v="1.3"/>
    <d v="2018-12-07T00:00:00"/>
    <m/>
    <s v="N"/>
    <s v="NHS"/>
    <x v="3"/>
    <m/>
    <n v="-3703.77"/>
    <n v="0"/>
    <n v="88191.59"/>
    <n v="0"/>
    <n v="84487.819999999992"/>
    <n v="66296.23"/>
    <n v="0"/>
    <n v="589681.59"/>
    <n v="0"/>
    <n v="655977.81999999995"/>
    <s v="HSIP-1(351) (37070-3233-94)"/>
  </r>
  <r>
    <n v="122323"/>
    <n v="1"/>
    <s v="Let"/>
    <d v="2015-08-12T00:00:00"/>
    <s v="Sandy Wilson"/>
    <d v="2021-04-13T00:00:00"/>
    <s v="Bobby Johnson"/>
    <s v="Knox"/>
    <s v="SR-1"/>
    <s v="SR"/>
    <m/>
    <s v="SR"/>
    <s v="Intersection at North Watt Road and South Watt Road in Farragut"/>
    <s v="Create a right-turn lane on North Watt Road. Remove channelizing islands and shorten the width of the intersection. Add sidewalks and crosswalks with ADA ramps along intersection. Install 2 signal poles with mast arms and 2 dedicated pedestrian signal poles. Install video/radar detection for signal with led signal heads and black plates.from LM 0.00 to LM 0.40; North Watt Road (LR 01248) from LM 0.0 to LM 0.15; and South Watt Road (LR 0E159) from LM 0.0 to LM 0.15."/>
    <s v="Safety"/>
    <s v="Intersection Improvements and Signals"/>
    <m/>
    <x v="3"/>
    <x v="1"/>
    <m/>
    <n v="0.4"/>
    <d v="2021-03-26T00:00:00"/>
    <m/>
    <s v="N"/>
    <s v="NHS"/>
    <x v="3"/>
    <m/>
    <n v="0"/>
    <n v="0"/>
    <n v="1536479"/>
    <n v="0"/>
    <n v="1536479"/>
    <n v="20000"/>
    <n v="10000"/>
    <n v="1536479"/>
    <n v="0"/>
    <n v="1566479"/>
    <s v="STP-SIP/M-1(353) (47956-3227-94)"/>
  </r>
  <r>
    <n v="126600"/>
    <n v="3"/>
    <s v="Active"/>
    <d v="2017-09-22T00:00:00"/>
    <s v="Innocent Amara"/>
    <d v="2021-04-29T00:00:00"/>
    <s v="Daniel Rose"/>
    <s v="Davidson"/>
    <s v="SR-155"/>
    <s v="SR"/>
    <m/>
    <s v="SR"/>
    <s v="Ramps at Brick Church Pike (Ramp Queue)"/>
    <s v="Signal installation with route improvements and high friction resurfacing. Signal on Brick Church Pike from LM 2.168 to LM 2.340."/>
    <s v="Safety"/>
    <s v="Intersection Improvements and Signals"/>
    <m/>
    <x v="3"/>
    <x v="1"/>
    <m/>
    <n v="0.17"/>
    <d v="2022-02-11T00:00:00"/>
    <m/>
    <s v="N"/>
    <s v="NHS"/>
    <x v="3"/>
    <m/>
    <n v="127500"/>
    <n v="0"/>
    <n v="0"/>
    <n v="0"/>
    <n v="127500"/>
    <n v="167500"/>
    <n v="0"/>
    <n v="0"/>
    <n v="0"/>
    <n v="167500"/>
    <s v="HSIP-155(28) (19074-3259-94)"/>
  </r>
  <r>
    <n v="130870"/>
    <n v="1"/>
    <s v="Active"/>
    <d v="2020-09-15T00:00:00"/>
    <s v="Crystal Whitaker"/>
    <d v="2021-05-07T00:00:00"/>
    <s v="Lee Cothron"/>
    <s v="Sullivan"/>
    <s v="SIA"/>
    <s v="SIA"/>
    <m/>
    <m/>
    <s v="State Industrial Support for Project Smoky"/>
    <s v="Existing I-26 Exit Ramp right to be scarified and &quot;new&quot; right turn lanes to be modified under signal control to SR-1; Soutbound SR-36 Lane designation change to allow the loop ramp from SR-1 to enter SR-36; SR-355 signalization and lane designation change for new Industrial Access Driveway at SR-36 Intersection"/>
    <s v="Economic Development"/>
    <s v="Miscellaneous Improvements"/>
    <m/>
    <x v="3"/>
    <x v="1"/>
    <m/>
    <s v=""/>
    <d v="2022-06-17T00:00:00"/>
    <m/>
    <s v="N"/>
    <s v="NHS, Other"/>
    <x v="5"/>
    <m/>
    <n v="194500"/>
    <n v="0"/>
    <n v="0"/>
    <n v="0"/>
    <n v="194500"/>
    <n v="194500"/>
    <n v="0"/>
    <n v="0"/>
    <n v="0"/>
    <n v="194500"/>
    <s v="State Funded (82956-3293-04)"/>
  </r>
  <r>
    <n v="111109.01"/>
    <n v="3"/>
    <s v="Let"/>
    <d v="2011-09-19T00:00:00"/>
    <s v="John Kahle"/>
    <d v="2021-01-11T00:00:00"/>
    <s v="Jason Carney"/>
    <s v="Perry"/>
    <s v="SR-13"/>
    <s v="SR"/>
    <m/>
    <s v="SR"/>
    <s v="From SR-20 to South of the Humphreys County Line - 3 Spot Improvements at (E, H &amp; K) (IA)"/>
    <s v="SR-13, 3 Spot Improvements at (E,H and K), SR-20 to S of Humphreys COL - Passing Ln, Turn Ln, Rd Alignment"/>
    <s v="Legislative"/>
    <s v="Miscellaneous Improvements"/>
    <m/>
    <x v="3"/>
    <x v="1"/>
    <m/>
    <n v="1.373"/>
    <d v="2020-12-11T00:00:00"/>
    <m/>
    <s v="N"/>
    <s v="Other"/>
    <x v="4"/>
    <m/>
    <n v="2000"/>
    <n v="0"/>
    <n v="5934906"/>
    <n v="0"/>
    <n v="5936906"/>
    <n v="1357000"/>
    <n v="2200000"/>
    <n v="5934906"/>
    <n v="0"/>
    <n v="9491906"/>
    <s v="STP-13(45) (68001-3251-14)"/>
  </r>
  <r>
    <n v="111109.03"/>
    <n v="3"/>
    <s v="Let"/>
    <d v="2014-08-12T00:00:00"/>
    <s v="Rick (old) Pack"/>
    <d v="2020-10-02T00:00:00"/>
    <s v="Brian Terrell"/>
    <s v="Perry"/>
    <s v="SR-13"/>
    <s v="SR"/>
    <m/>
    <s v="SR"/>
    <s v="From SR-20 to South of the Humphreys County Line - 4 spot improvements at locations B, C, D &amp; F (IA)"/>
    <s v="Widening to 3-ln. 1 through lane in each direction and 1 through lane in alternating directions."/>
    <s v="Legislative"/>
    <s v="Miscellaneous Improvements"/>
    <m/>
    <x v="3"/>
    <x v="1"/>
    <m/>
    <n v="2.0699999999999998"/>
    <d v="2020-05-15T00:00:00"/>
    <m/>
    <s v="N"/>
    <s v="Other"/>
    <x v="4"/>
    <m/>
    <n v="0"/>
    <n v="0"/>
    <n v="954906"/>
    <n v="0"/>
    <n v="954906"/>
    <n v="150000"/>
    <n v="1691000"/>
    <n v="12592912"/>
    <n v="0"/>
    <n v="14433912"/>
    <s v="STP/HIP-13(59) (68001-3254-14)"/>
  </r>
  <r>
    <n v="129559.01"/>
    <n v="1"/>
    <s v="Active"/>
    <d v="2020-03-20T00:00:00"/>
    <s v="Taylor Lee"/>
    <d v="2021-05-13T00:00:00"/>
    <s v="Lee Cothron"/>
    <s v="Knox"/>
    <s v="SR-1"/>
    <s v="SR"/>
    <m/>
    <s v="SR"/>
    <s v="(US-11/70, East Magnolia Avenue), From North Bertrand Street to North Kyle Street"/>
    <s v="Construct streetscape improvements along Magnolia Avenue from N. Bertrand Street. to N. Kyle Street. Improvements will include raised medians replacing center left-turn lanes, signal improvements, bike lanes, improved sidewalks, transit stops, and amenities"/>
    <s v="Local Programs"/>
    <s v="Miscellaneous Improvements"/>
    <m/>
    <x v="3"/>
    <x v="1"/>
    <m/>
    <n v="0.86"/>
    <m/>
    <m/>
    <s v="N"/>
    <s v="NHS"/>
    <x v="3"/>
    <m/>
    <n v="450000"/>
    <n v="0"/>
    <n v="0"/>
    <n v="0"/>
    <n v="450000"/>
    <n v="450000"/>
    <n v="0"/>
    <n v="0"/>
    <n v="0"/>
    <n v="450000"/>
    <s v="STP-M-1(421) (47LPLM-F3-185)"/>
  </r>
  <r>
    <n v="123307.01"/>
    <n v="4"/>
    <s v="Active"/>
    <d v="2019-06-18T00:00:00"/>
    <s v="Meghan Wilson"/>
    <d v="2021-01-19T00:00:00"/>
    <s v="Brian Terrell"/>
    <s v="Henry"/>
    <m/>
    <m/>
    <m/>
    <m/>
    <s v="Elkhorn Nobles Road, from Elkhorn Road to east of Elkhorn Lane"/>
    <s v="Roadway repair and resurfacing, stripping, signage, establishing ditches and additional culverts, replacing existing nonfunctioning culverts, and establishing two-foot wide shoulders."/>
    <s v="Local Programs"/>
    <s v="Miscellaneous Improvements"/>
    <m/>
    <x v="3"/>
    <x v="1"/>
    <m/>
    <s v=""/>
    <m/>
    <m/>
    <s v="N"/>
    <m/>
    <x v="0"/>
    <m/>
    <n v="25000"/>
    <n v="0"/>
    <n v="0"/>
    <n v="0"/>
    <n v="25000"/>
    <n v="25000"/>
    <n v="0"/>
    <n v="0"/>
    <n v="0"/>
    <n v="25000"/>
    <s v="TN-FLAP(44) (40LPLM-F3-028)"/>
  </r>
  <r>
    <n v="127492"/>
    <n v="2"/>
    <s v="Active"/>
    <d v="2018-05-04T00:00:00"/>
    <s v="Maria Hunter"/>
    <d v="2021-04-16T00:00:00"/>
    <s v="Maria Hunter"/>
    <s v="Hamilton"/>
    <s v="Hamilton Place Blvd"/>
    <m/>
    <s v="4986"/>
    <s v="L"/>
    <s v="Hamilton Place Boulevard, From North of Skyline Drive to South of Bams Drive."/>
    <s v="eGrants: 2018-STP-Chattanooga-115:  Hamilton Place Boulevard, From near NB off-ramp from  I-75 to intersection with new NB ramp onto I-75."/>
    <s v="Local Programs"/>
    <s v="Miscellaneous Improvements"/>
    <m/>
    <x v="3"/>
    <x v="1"/>
    <m/>
    <n v="1.01"/>
    <d v="2023-03-24T00:00:00"/>
    <m/>
    <s v="N"/>
    <s v="Int"/>
    <x v="0"/>
    <m/>
    <n v="382000"/>
    <n v="0"/>
    <n v="0"/>
    <n v="0"/>
    <n v="382000"/>
    <n v="982000"/>
    <n v="0"/>
    <n v="0"/>
    <n v="0"/>
    <n v="982000"/>
    <s v="STP-M-4986(1) (33960-3531-54)"/>
  </r>
  <r>
    <n v="101285.04"/>
    <n v="3"/>
    <s v="Active"/>
    <d v="2013-11-07T00:00:00"/>
    <s v="Whitney Britt"/>
    <d v="2021-05-11T00:00:00"/>
    <s v="Daniel Rose"/>
    <s v="Montgomery"/>
    <s v="SR-112"/>
    <s v="SR"/>
    <m/>
    <s v="SR"/>
    <s v="From Near SR-76 to Near Denny Road in Clarksville (Includes Access Roads)"/>
    <s v="Intersection Improvements and Signals"/>
    <s v="Safety"/>
    <s v="Miscellaneous Safety Improvements"/>
    <m/>
    <x v="3"/>
    <x v="1"/>
    <m/>
    <n v="0.22"/>
    <d v="2021-06-18T00:00:00"/>
    <m/>
    <s v="N"/>
    <s v="Other"/>
    <x v="4"/>
    <m/>
    <n v="0"/>
    <n v="0"/>
    <n v="2832740"/>
    <n v="0"/>
    <n v="2832740"/>
    <n v="268520"/>
    <n v="3687000"/>
    <n v="2832740"/>
    <n v="0"/>
    <n v="6788260"/>
    <s v="HSIP/PHSIP-112(34) (63021-3222-94)"/>
  </r>
  <r>
    <n v="101406.03"/>
    <n v="1"/>
    <s v="Active"/>
    <d v="2014-03-25T00:00:00"/>
    <s v="Matt Givens"/>
    <d v="2021-05-13T00:00:00"/>
    <s v="Mary McFarlin"/>
    <s v="Scott"/>
    <s v="SR-63"/>
    <s v="SR"/>
    <s v="P"/>
    <s v="SR"/>
    <s v="From West of SR-456 to East of Norma Road (***/PHASE 2)"/>
    <s v="Widen from 2 to 3 lanes"/>
    <s v="Safety"/>
    <s v="Miscellaneous Safety Improvements"/>
    <m/>
    <x v="3"/>
    <x v="1"/>
    <m/>
    <n v="3.12"/>
    <d v="2022-06-17T00:00:00"/>
    <m/>
    <s v="N"/>
    <s v="Other"/>
    <x v="4"/>
    <m/>
    <n v="435600"/>
    <n v="0"/>
    <n v="0"/>
    <n v="0"/>
    <n v="435600"/>
    <n v="630600"/>
    <n v="159000"/>
    <n v="0"/>
    <n v="0"/>
    <n v="789600"/>
    <s v="HSIP-63(59) (76003-3261-94)"/>
  </r>
  <r>
    <n v="117125"/>
    <n v="3"/>
    <s v="Let"/>
    <d v="2012-02-28T00:00:00"/>
    <s v="Matt Givens"/>
    <d v="2021-01-08T00:00:00"/>
    <s v="Jason Carney"/>
    <s v="Davidson"/>
    <s v="I-65"/>
    <s v="I"/>
    <m/>
    <s v="IM"/>
    <s v="Interchange at Wedgewood Avenue (Northbound and Southbound Off Ramps)"/>
    <s v="I-65, Interchange at Wedgewood Ave (Northbound and Southbound Off Ramps) (RSAR) - Minor Widening, Guardrail, Signals"/>
    <s v="Safety"/>
    <s v="Miscellaneous Safety Improvements"/>
    <m/>
    <x v="3"/>
    <x v="1"/>
    <m/>
    <n v="0"/>
    <d v="2020-12-11T00:00:00"/>
    <m/>
    <s v="N"/>
    <s v="Int"/>
    <x v="1"/>
    <m/>
    <n v="19000"/>
    <n v="0"/>
    <n v="37822"/>
    <n v="0"/>
    <n v="56822"/>
    <n v="199000"/>
    <n v="10000"/>
    <n v="947295"/>
    <n v="0"/>
    <n v="1156295"/>
    <s v="HSIP-I-65-2(98) (19009-3182-94)"/>
  </r>
  <r>
    <n v="120048"/>
    <n v="1"/>
    <s v="Let"/>
    <d v="2014-01-08T00:00:00"/>
    <s v="Matt Givens"/>
    <d v="2021-04-13T00:00:00"/>
    <s v="Bobby Johnson"/>
    <s v="Loudon"/>
    <s v="Kingston St."/>
    <m/>
    <s v="01247"/>
    <s v="L"/>
    <s v="Kingston Street, Intersection at Town Creek Road (RSAR)"/>
    <s v="Clearing and Grubbing, Earthwork, Utilities, Paving, Rip-rap or Slope Protection, Signing and Pavement Markings"/>
    <s v="Safety"/>
    <s v="Miscellaneous Safety Improvements"/>
    <m/>
    <x v="3"/>
    <x v="1"/>
    <m/>
    <n v="0"/>
    <d v="2021-03-26T00:00:00"/>
    <m/>
    <s v="N"/>
    <s v="Other"/>
    <x v="0"/>
    <m/>
    <n v="19000"/>
    <n v="0"/>
    <n v="505500"/>
    <n v="0"/>
    <n v="524500"/>
    <n v="125400"/>
    <n v="82000"/>
    <n v="505500"/>
    <n v="0"/>
    <n v="712900"/>
    <s v="PHSIP-1247(2) (53945-3483-94)"/>
  </r>
  <r>
    <n v="124919"/>
    <n v="3"/>
    <s v="Let"/>
    <d v="2016-08-02T00:00:00"/>
    <s v="Innocent Amara"/>
    <d v="2021-01-12T00:00:00"/>
    <s v="Jason Carney"/>
    <s v="Sumner"/>
    <s v="SR-52"/>
    <s v="SR"/>
    <m/>
    <s v="SR"/>
    <s v="From west of Corinth Road to east of Corinth Road"/>
    <s v="Add turning lanes"/>
    <s v="Safety"/>
    <s v="Miscellaneous Safety Improvements"/>
    <m/>
    <x v="3"/>
    <x v="1"/>
    <m/>
    <n v="0.3"/>
    <d v="2020-12-11T00:00:00"/>
    <m/>
    <s v="N"/>
    <s v="NHS"/>
    <x v="3"/>
    <m/>
    <n v="0"/>
    <n v="0"/>
    <n v="173375"/>
    <n v="0"/>
    <n v="173375"/>
    <n v="45000"/>
    <n v="0"/>
    <n v="173375"/>
    <n v="0"/>
    <n v="218375"/>
    <s v="HSIP-52(81) (83259-3204-94)"/>
  </r>
  <r>
    <n v="112456"/>
    <n v="1"/>
    <s v="Construction Complete"/>
    <d v="2009-03-11T00:00:00"/>
    <s v="Chris Armstrong"/>
    <d v="2021-06-07T00:00:00"/>
    <s v=""/>
    <s v="Washington"/>
    <s v="I-26"/>
    <s v="I"/>
    <m/>
    <s v="IM"/>
    <s v="Interchange at SR-354(Exit 17) (IA)"/>
    <s v="Interchange modification"/>
    <s v="Legislative"/>
    <s v="Modify Interchange"/>
    <m/>
    <x v="3"/>
    <x v="1"/>
    <m/>
    <n v="0.75"/>
    <d v="2019-03-29T00:00:00"/>
    <m/>
    <s v="N"/>
    <s v="Int"/>
    <x v="1"/>
    <m/>
    <n v="-305000"/>
    <n v="0"/>
    <n v="1350000"/>
    <n v="0"/>
    <n v="1045000"/>
    <n v="725000"/>
    <n v="0"/>
    <n v="17239274"/>
    <n v="0"/>
    <n v="17964274"/>
    <s v="NH-I-26(44) (90085-3164-44)"/>
  </r>
  <r>
    <n v="112833"/>
    <n v="2"/>
    <s v="Let"/>
    <d v="2009-05-11T00:00:00"/>
    <s v="Chris Armstrong"/>
    <d v="2020-07-22T00:00:00"/>
    <s v="Brian Terrell"/>
    <s v="Hamilton"/>
    <s v="I-24"/>
    <s v="I"/>
    <m/>
    <s v="IM"/>
    <s v="Interchanges at SR-2(Broad Street) and SR-58 (Market Street) in Chattanooga (IA)"/>
    <s v="Construct a new collector distributor (CD) Road south of I-24, beginning west of the I-24 and SR-29 (US-27) interchange and extending parallel with I-24 to east of Market Street. The project will replace existing ramps on the south at Broad, Williams, and Market Streets, with new signalized intersections at Broad, Market and Williams Streets."/>
    <s v="Legislative"/>
    <s v="Modify Interchange"/>
    <m/>
    <x v="3"/>
    <x v="1"/>
    <m/>
    <n v="0.65"/>
    <d v="2020-06-26T00:00:00"/>
    <m/>
    <s v="N"/>
    <s v="Int"/>
    <x v="1"/>
    <m/>
    <n v="0"/>
    <n v="0"/>
    <n v="8645453"/>
    <n v="0"/>
    <n v="8645453"/>
    <n v="3500000"/>
    <n v="3065026"/>
    <n v="35194269"/>
    <n v="0"/>
    <n v="41759295"/>
    <s v="NH-I-24-3(90) (33002-3169-44)"/>
  </r>
  <r>
    <n v="114174"/>
    <n v="2"/>
    <s v="Let"/>
    <d v="2010-03-08T00:00:00"/>
    <s v="Don Ellis"/>
    <d v="2020-10-02T00:00:00"/>
    <s v="Brian Terrell"/>
    <s v="Hamilton"/>
    <s v="I-75"/>
    <s v="I"/>
    <m/>
    <s v="IM"/>
    <s v="Interchange at I-24 (IA)"/>
    <s v="Widen I-75 from near the Ringgold Road interchange to near the East Brainerd Road interchange; widen I-24 near the Belvoir Road interchange and the I-24; I-75 interchange; change access to the I-75 welcome center; build new bridges for Spring Creek Road, McBrien Road, and Moore Road over I-24."/>
    <s v="Legislative"/>
    <s v="Modify Interchange"/>
    <m/>
    <x v="3"/>
    <x v="1"/>
    <m/>
    <n v="3.48"/>
    <d v="2018-11-30T00:00:00"/>
    <m/>
    <s v="N"/>
    <s v="Int"/>
    <x v="1"/>
    <m/>
    <n v="2333334"/>
    <n v="0"/>
    <n v="0"/>
    <n v="0"/>
    <n v="2333334"/>
    <n v="11333334"/>
    <n v="4501398"/>
    <n v="136250000"/>
    <n v="0"/>
    <n v="152084732"/>
    <s v="IM/NH-75-1(131) (33005-3181-44)"/>
  </r>
  <r>
    <n v="115786"/>
    <n v="3"/>
    <s v="Let"/>
    <d v="2011-04-18T00:00:00"/>
    <s v="Rick (old) Pack"/>
    <d v="2021-06-02T00:00:00"/>
    <s v="Jason Carney"/>
    <s v="Maury"/>
    <s v="I-65"/>
    <s v="I"/>
    <m/>
    <s v="IM"/>
    <s v="Interchange at SR-99 (US-412) in Columbia (IA)"/>
    <s v="Interchange modification"/>
    <s v="Legislative"/>
    <s v="Modify Interchange"/>
    <m/>
    <x v="3"/>
    <x v="1"/>
    <m/>
    <n v="1.1000000000000001"/>
    <d v="2021-05-07T00:00:00"/>
    <m/>
    <s v="N"/>
    <s v="Int"/>
    <x v="1"/>
    <m/>
    <n v="31000"/>
    <n v="0"/>
    <n v="30724570.699999999"/>
    <n v="0"/>
    <n v="30755570.699999999"/>
    <n v="1443000"/>
    <n v="3535866"/>
    <n v="30724570.699999999"/>
    <n v="0"/>
    <n v="35703436.700000003"/>
    <s v="IM/NH-65-2(96) (60001-3156-44)"/>
  </r>
  <r>
    <n v="123105"/>
    <n v="2"/>
    <s v="Active"/>
    <d v="2015-11-02T00:00:00"/>
    <s v="Donovan Chumbley"/>
    <d v="2021-02-11T00:00:00"/>
    <s v="Mary McFarlin"/>
    <s v="Hamilton"/>
    <s v="I-75"/>
    <s v="I"/>
    <m/>
    <s v="IM"/>
    <s v="Interchange Modifications at Hamilton Place Mall (IA)"/>
    <s v="Expand the interchange to a full access facility by providing for a southbound I-75 exit to and a northbound I-75 access from Hamilton Place Boulevard."/>
    <s v="Legislative"/>
    <s v="Modify Interchange"/>
    <m/>
    <x v="3"/>
    <x v="1"/>
    <m/>
    <n v="1.67"/>
    <d v="2023-03-24T00:00:00"/>
    <m/>
    <s v="N"/>
    <s v="Int"/>
    <x v="1"/>
    <m/>
    <n v="3500000"/>
    <n v="0"/>
    <n v="0"/>
    <n v="0"/>
    <n v="3500000"/>
    <n v="5373800"/>
    <n v="0"/>
    <n v="0"/>
    <n v="0"/>
    <n v="5373800"/>
    <s v="NH-I-75-1(144) (33005-3179-44)"/>
  </r>
  <r>
    <n v="100281.01"/>
    <n v="3"/>
    <s v="Closed"/>
    <d v="2009-03-16T00:00:00"/>
    <s v="Don Ellis"/>
    <d v="2020-05-15T00:00:00"/>
    <s v="Teresa Hylton"/>
    <s v="Wilson"/>
    <s v="SR-109"/>
    <s v="SR"/>
    <m/>
    <s v="SR"/>
    <s v="Near SR-24 (US-70) to Cumberland River"/>
    <s v="SR-109, Near SR-24 (US-70) to Cumberland River - Widen"/>
    <s v="Legislative"/>
    <s v="Preliminary Engineering"/>
    <m/>
    <x v="3"/>
    <x v="1"/>
    <m/>
    <n v="7.5"/>
    <m/>
    <m/>
    <s v="N"/>
    <s v="NHS"/>
    <x v="3"/>
    <m/>
    <n v="5901.89"/>
    <n v="0"/>
    <n v="0"/>
    <n v="0"/>
    <n v="5901.89"/>
    <n v="719901.89"/>
    <n v="0"/>
    <n v="0"/>
    <n v="0"/>
    <n v="719901.89"/>
    <m/>
  </r>
  <r>
    <n v="102380.01"/>
    <n v="1"/>
    <s v="Active"/>
    <d v="2002-03-04T00:00:00"/>
    <s v=""/>
    <d v="2021-06-09T00:00:00"/>
    <s v="Sandra Lowry"/>
    <s v="Monroe"/>
    <s v="SR-322"/>
    <s v="SR"/>
    <m/>
    <s v="SR"/>
    <s v="From Sweetwater-Vonore Road to Sheppard Road(EPD) (IA)"/>
    <s v="spot improvements: widen shoulders, improve alignment at 5 locations, and realign 1 intersection"/>
    <s v="Legislative"/>
    <s v="Preliminary Engineering"/>
    <m/>
    <x v="3"/>
    <x v="1"/>
    <m/>
    <n v="7.11"/>
    <m/>
    <m/>
    <s v="N"/>
    <s v="Other"/>
    <x v="4"/>
    <m/>
    <n v="1000000"/>
    <n v="0"/>
    <n v="0"/>
    <n v="0"/>
    <n v="1000000"/>
    <n v="2650000"/>
    <n v="0"/>
    <n v="0"/>
    <n v="0"/>
    <n v="2650000"/>
    <m/>
  </r>
  <r>
    <n v="112524"/>
    <n v="2"/>
    <s v="Active"/>
    <d v="2009-03-16T00:00:00"/>
    <s v="Jim Austin"/>
    <d v="2020-11-19T00:00:00"/>
    <s v="Kyle Ruddy"/>
    <s v="Hamilton"/>
    <s v="SR-317"/>
    <s v="SR"/>
    <m/>
    <s v="SR"/>
    <s v="From SR-321(Ooltewah-Ringgold Road) to East Brainerd Road in Chattanooga"/>
    <m/>
    <s v="Legislative"/>
    <s v="Preliminary Engineering"/>
    <m/>
    <x v="3"/>
    <x v="1"/>
    <m/>
    <n v="3.96"/>
    <m/>
    <m/>
    <s v="N"/>
    <s v="NHS"/>
    <x v="3"/>
    <m/>
    <n v="501765.53"/>
    <n v="0"/>
    <n v="0"/>
    <n v="0"/>
    <n v="501765.53"/>
    <n v="5643515.5300000003"/>
    <n v="0"/>
    <n v="0"/>
    <n v="0"/>
    <n v="5643515.5300000003"/>
    <m/>
  </r>
  <r>
    <n v="124104"/>
    <n v="2"/>
    <s v="Active"/>
    <d v="2016-07-22T00:00:00"/>
    <s v="Sandra Lowry"/>
    <d v="2021-02-19T00:00:00"/>
    <s v="Sandra Lowry"/>
    <s v="Sequatchie, Bledsoe"/>
    <s v="SR-28"/>
    <s v="SR"/>
    <m/>
    <s v="SR"/>
    <s v="From SR-8 in Sequatchie County to SR-30, LM 15.39 in Bledsoe County (Super 2 Lane) (IA)"/>
    <s v="Reconstruct and widen to 2 12 foot lanes and 10 foot shoulders. Turn lanes, continuous left turn lanes and passing lanes will be added at various locations, to be determined during the development process"/>
    <s v="Legislative"/>
    <s v="Preliminary Engineering"/>
    <m/>
    <x v="3"/>
    <x v="1"/>
    <m/>
    <n v="19.059999999999999"/>
    <m/>
    <m/>
    <s v="N"/>
    <s v="NHS"/>
    <x v="3"/>
    <m/>
    <n v="1400000"/>
    <n v="0"/>
    <n v="0"/>
    <n v="0"/>
    <n v="1400000"/>
    <n v="2389900"/>
    <n v="0"/>
    <n v="0"/>
    <n v="0"/>
    <n v="2389900"/>
    <m/>
  </r>
  <r>
    <n v="127364"/>
    <n v="1"/>
    <s v="Active"/>
    <d v="2018-04-03T00:00:00"/>
    <s v="Danielle Hagewood"/>
    <d v="2021-06-17T00:00:00"/>
    <s v="Sandra Lowry"/>
    <s v="Roane"/>
    <s v="I-40"/>
    <s v="I"/>
    <m/>
    <s v="IM"/>
    <s v="Ramp improvements at State Route 58 (exit 352) in Kingston"/>
    <s v="Ramp modifications, signalization and median improvements on SR-58"/>
    <s v="Economic Development"/>
    <s v="Ramp Improvements"/>
    <m/>
    <x v="3"/>
    <x v="1"/>
    <s v="NHS SR?"/>
    <n v="0.26"/>
    <m/>
    <m/>
    <s v="N"/>
    <s v="Int"/>
    <x v="1"/>
    <m/>
    <n v="-22200.87"/>
    <n v="0"/>
    <n v="0"/>
    <n v="0"/>
    <n v="-22200.87"/>
    <n v="27799.13"/>
    <n v="0"/>
    <n v="0"/>
    <n v="0"/>
    <n v="27799.13"/>
    <s v="NH-I-40-7(176) (73100-3124-44)"/>
  </r>
  <r>
    <n v="124165.01"/>
    <n v="3"/>
    <s v="Active"/>
    <d v="2020-01-22T00:00:00"/>
    <s v="Sandra Lowry"/>
    <d v="2021-02-02T00:00:00"/>
    <s v="Sandra Lowry"/>
    <s v="Davidson"/>
    <s v="I-24"/>
    <s v="I"/>
    <m/>
    <s v="IM"/>
    <s v="Interchange at SR-65 (Whites Creek Pike), Exit 35 (IA)"/>
    <s v="Ramp Modifications"/>
    <s v="Legislative"/>
    <s v="Ramp Improvements"/>
    <m/>
    <x v="3"/>
    <x v="1"/>
    <m/>
    <n v="0.64"/>
    <d v="2024-12-06T00:00:00"/>
    <m/>
    <s v="N"/>
    <s v="Int"/>
    <x v="1"/>
    <m/>
    <n v="140000"/>
    <n v="0"/>
    <n v="0"/>
    <n v="0"/>
    <n v="140000"/>
    <n v="140000"/>
    <n v="0"/>
    <n v="0"/>
    <n v="0"/>
    <n v="140000"/>
    <m/>
  </r>
  <r>
    <n v="124165.02"/>
    <n v="3"/>
    <s v="Active"/>
    <d v="2020-01-22T00:00:00"/>
    <s v="Sandra Lowry"/>
    <d v="2021-05-27T00:00:00"/>
    <s v="Brian Terrell"/>
    <s v="Davidson"/>
    <s v="I-24"/>
    <s v="I"/>
    <m/>
    <s v="IM"/>
    <s v="Interchange at Haywood Lane, Exit 57 (IA)"/>
    <s v="Ramp Modifications"/>
    <s v="Legislative"/>
    <s v="Ramp Improvements"/>
    <m/>
    <x v="3"/>
    <x v="1"/>
    <m/>
    <n v="0.44500000000000001"/>
    <d v="2024-12-06T00:00:00"/>
    <m/>
    <s v="N"/>
    <s v="Int"/>
    <x v="1"/>
    <m/>
    <n v="210000"/>
    <n v="0"/>
    <n v="0"/>
    <n v="0"/>
    <n v="210000"/>
    <n v="210000"/>
    <n v="0"/>
    <n v="0"/>
    <n v="0"/>
    <n v="210000"/>
    <m/>
  </r>
  <r>
    <n v="124165.03"/>
    <n v="3"/>
    <s v="Active"/>
    <d v="2020-01-22T00:00:00"/>
    <s v="Sandra Lowry"/>
    <d v="2021-02-02T00:00:00"/>
    <s v="Sandra Lowry"/>
    <s v="Davidson"/>
    <s v="I-24"/>
    <s v="I"/>
    <m/>
    <s v="IM"/>
    <s v="Interchange at SR-254 (Bell Road), Exit 59 (IA)"/>
    <s v="Ramp Modifications"/>
    <s v="Legislative"/>
    <s v="Ramp Improvements"/>
    <m/>
    <x v="3"/>
    <x v="1"/>
    <m/>
    <n v="0.38"/>
    <d v="2024-12-06T00:00:00"/>
    <m/>
    <s v="N"/>
    <s v="Int"/>
    <x v="1"/>
    <m/>
    <n v="840000"/>
    <n v="0"/>
    <n v="0"/>
    <n v="0"/>
    <n v="840000"/>
    <n v="840000"/>
    <n v="0"/>
    <n v="0"/>
    <n v="0"/>
    <n v="840000"/>
    <m/>
  </r>
  <r>
    <n v="124683.01"/>
    <n v="3"/>
    <s v="Active"/>
    <d v="2019-09-17T00:00:00"/>
    <s v="Sandra Lowry"/>
    <d v="2020-09-29T00:00:00"/>
    <s v="Jason Carney"/>
    <s v="Rutherford"/>
    <s v="I-24"/>
    <s v="I"/>
    <m/>
    <s v="IM"/>
    <s v="Ramp at SR-266 (Sam Ridley Parkway), Exit 66 (IA)"/>
    <s v="Ramp Improvements"/>
    <s v="Legislative"/>
    <s v="Ramp Improvements"/>
    <m/>
    <x v="3"/>
    <x v="1"/>
    <m/>
    <n v="1.17"/>
    <m/>
    <m/>
    <s v="N"/>
    <s v="Int"/>
    <x v="1"/>
    <m/>
    <n v="80000"/>
    <n v="0"/>
    <n v="0"/>
    <n v="0"/>
    <n v="80000"/>
    <n v="80000"/>
    <n v="0"/>
    <n v="0"/>
    <n v="0"/>
    <n v="80000"/>
    <s v="NH-I-24-1(131) (75100-3120-44)"/>
  </r>
  <r>
    <n v="124683.02"/>
    <n v="3"/>
    <s v="Active"/>
    <d v="2019-09-17T00:00:00"/>
    <s v="Sandra Lowry"/>
    <d v="2021-06-03T00:00:00"/>
    <s v="Sarah Sutton"/>
    <s v="Rutherford"/>
    <s v="I-24"/>
    <s v="I"/>
    <m/>
    <s v="IM"/>
    <s v="Ramp at SR-102 (Almaville Road), Exit 70 (IA)"/>
    <s v="Ramp Improvements"/>
    <s v="Legislative"/>
    <s v="Ramp Improvements"/>
    <m/>
    <x v="3"/>
    <x v="1"/>
    <m/>
    <n v="1.22"/>
    <d v="2024-10-04T00:00:00"/>
    <m/>
    <s v="N"/>
    <s v="Int"/>
    <x v="1"/>
    <m/>
    <n v="80000"/>
    <n v="0"/>
    <n v="0"/>
    <n v="0"/>
    <n v="80000"/>
    <n v="80000"/>
    <n v="0"/>
    <n v="0"/>
    <n v="0"/>
    <n v="80000"/>
    <s v="NH-I-24-1(132) (75100-3121-44)"/>
  </r>
  <r>
    <n v="124683.03"/>
    <n v="3"/>
    <s v="Active"/>
    <d v="2019-09-17T00:00:00"/>
    <s v="Sandra Lowry"/>
    <d v="2020-08-11T00:00:00"/>
    <s v="Mary McFarlin"/>
    <s v="Rutherford"/>
    <s v="I-24"/>
    <s v="I"/>
    <m/>
    <s v="IM"/>
    <s v="Ramp at SR-10 (South Church Street), Exit 81 (IA)"/>
    <s v="Ramp Improvements"/>
    <s v="Legislative"/>
    <s v="Ramp Improvements"/>
    <m/>
    <x v="3"/>
    <x v="1"/>
    <m/>
    <n v="0.86"/>
    <m/>
    <m/>
    <s v="N"/>
    <s v="Int"/>
    <x v="1"/>
    <m/>
    <n v="80000"/>
    <n v="0"/>
    <n v="0"/>
    <n v="0"/>
    <n v="80000"/>
    <n v="80000"/>
    <n v="0"/>
    <n v="0"/>
    <n v="0"/>
    <n v="80000"/>
    <s v="NH-I-24-1(133) (75100-3122-44)"/>
  </r>
  <r>
    <n v="124683.04"/>
    <n v="3"/>
    <s v="Active"/>
    <d v="2019-09-17T00:00:00"/>
    <s v="Sandra Lowry"/>
    <d v="2020-11-03T00:00:00"/>
    <s v="Jason Carney"/>
    <s v="Rutherford"/>
    <s v="I-24"/>
    <s v="I"/>
    <s v="02013"/>
    <s v="IM"/>
    <s v="Ramp at Joe B. Jackson Parkway, Exit 84 (IA)"/>
    <s v="Ramp Improvements"/>
    <s v="Legislative"/>
    <s v="Ramp Improvements"/>
    <m/>
    <x v="3"/>
    <x v="1"/>
    <m/>
    <n v="0.82"/>
    <m/>
    <m/>
    <s v="N"/>
    <s v="Int"/>
    <x v="1"/>
    <m/>
    <n v="80000"/>
    <n v="0"/>
    <n v="0"/>
    <n v="0"/>
    <n v="80000"/>
    <n v="80000"/>
    <n v="0"/>
    <n v="0"/>
    <n v="0"/>
    <n v="80000"/>
    <s v="NH-I-24-1(134) (75100-3123-44)"/>
  </r>
  <r>
    <n v="124683.05"/>
    <n v="3"/>
    <s v="Active"/>
    <d v="2019-09-17T00:00:00"/>
    <s v="Sandra Lowry"/>
    <d v="2021-06-03T00:00:00"/>
    <s v="Sarah Sutton"/>
    <s v="Rutherford"/>
    <s v="I-24"/>
    <s v="I"/>
    <s v="01044"/>
    <s v="IM"/>
    <s v="Ramp at Epps Mill Road, Exit 89 (IA)"/>
    <s v="Ramp Improvements"/>
    <s v="Legislative"/>
    <s v="Ramp Improvements"/>
    <m/>
    <x v="3"/>
    <x v="1"/>
    <m/>
    <n v="1.1499999999999999"/>
    <d v="2023-12-08T00:00:00"/>
    <m/>
    <s v="N"/>
    <s v="Int"/>
    <x v="1"/>
    <m/>
    <n v="80000"/>
    <n v="0"/>
    <n v="0"/>
    <n v="0"/>
    <n v="80000"/>
    <n v="80000"/>
    <n v="0"/>
    <n v="0"/>
    <n v="0"/>
    <n v="80000"/>
    <s v="NH-I-24-1(135) (75100-3124-44)"/>
  </r>
  <r>
    <n v="119733"/>
    <n v="1"/>
    <s v="Let"/>
    <d v="2013-09-19T00:00:00"/>
    <s v="Shaun Armstrong"/>
    <d v="2021-04-13T00:00:00"/>
    <s v="Bobby Johnson"/>
    <s v="Knox"/>
    <s v="I-640"/>
    <s v="I"/>
    <m/>
    <s v="IM"/>
    <s v="Westbound Exit Ramp at Millertown Pike (Exit 8)"/>
    <s v="I-640, Westbound Exit Ramp at Millertown Pike (Exit 8)-Safety"/>
    <s v="Safety"/>
    <s v="Ramp Improvements"/>
    <m/>
    <x v="3"/>
    <x v="1"/>
    <m/>
    <n v="0.26"/>
    <d v="2021-03-26T00:00:00"/>
    <m/>
    <s v="N"/>
    <s v="Int"/>
    <x v="1"/>
    <m/>
    <n v="32300"/>
    <n v="-30000"/>
    <n v="1810600"/>
    <n v="0"/>
    <n v="1812900"/>
    <n v="165300"/>
    <n v="111000"/>
    <n v="1810600"/>
    <n v="0"/>
    <n v="2086900"/>
    <s v="HSIP-I-640-7(171) (47008-3154-94)"/>
  </r>
  <r>
    <n v="119764"/>
    <n v="4"/>
    <s v="Let"/>
    <d v="2013-09-24T00:00:00"/>
    <s v="Shaun Armstrong"/>
    <d v="2020-09-02T00:00:00"/>
    <s v="Bonita Dunlap"/>
    <s v="Shelby"/>
    <s v="I-40"/>
    <s v="I"/>
    <m/>
    <s v="IM"/>
    <s v="Interchange at Whitten Road (Eastbound Exit Ramp, Exit 14) (Ramp Queue Project)"/>
    <s v="Ramp Improvements"/>
    <s v="Safety"/>
    <s v="Ramp Improvements"/>
    <m/>
    <x v="3"/>
    <x v="1"/>
    <m/>
    <n v="0.24"/>
    <d v="2020-08-14T00:00:00"/>
    <m/>
    <s v="N"/>
    <s v="Int"/>
    <x v="1"/>
    <m/>
    <n v="2500"/>
    <n v="0"/>
    <n v="120235"/>
    <n v="0"/>
    <n v="122735"/>
    <n v="229000"/>
    <n v="0"/>
    <n v="1652197.85"/>
    <n v="0"/>
    <n v="1881197.85"/>
    <s v="R-HSIP-I-40-1(344) (79903-3118-44)"/>
  </r>
  <r>
    <n v="121619"/>
    <n v="1"/>
    <s v="Let"/>
    <d v="2014-12-22T00:00:00"/>
    <s v="Shaun Armstrong"/>
    <d v="2021-04-13T00:00:00"/>
    <s v="Bobby Johnson"/>
    <s v="Knox"/>
    <s v="I-640"/>
    <s v="I"/>
    <m/>
    <s v="IM"/>
    <s v="Interchanges at Millertown Pike and Washington Pike"/>
    <s v="Safety improvements at 3 intersections: EB off ramp at Washington Pike, EB on Ramp and Washington Pike, and WB on Ramp at Millertown Pike.  Intersection of WB off ramp and Millertown to be improved under PIN119733.00 Ramp Queue Project."/>
    <s v="Safety"/>
    <s v="Ramp Improvements"/>
    <m/>
    <x v="3"/>
    <x v="1"/>
    <m/>
    <n v="1.43"/>
    <d v="2021-03-26T00:00:00"/>
    <m/>
    <s v="N"/>
    <s v="Int"/>
    <x v="1"/>
    <m/>
    <n v="70500"/>
    <n v="0"/>
    <n v="2693000"/>
    <n v="0"/>
    <n v="2763500"/>
    <n v="173500"/>
    <n v="0"/>
    <n v="2693000"/>
    <n v="0"/>
    <n v="2866500"/>
    <s v="HSIP-I-640-7(172) (47008-3155-94)"/>
  </r>
  <r>
    <n v="121826"/>
    <n v="4"/>
    <s v="Construction Complete"/>
    <d v="2015-03-03T00:00:00"/>
    <s v="Sandy Wilson"/>
    <d v="2020-05-01T00:00:00"/>
    <s v="Chris Armstrong"/>
    <s v="Tipton"/>
    <s v="SR-3"/>
    <s v="SR"/>
    <m/>
    <s v="SR"/>
    <s v="From Charles Smith Street  to Witherington Drive"/>
    <s v="Ramp Improvements (SIA)"/>
    <s v="Safety"/>
    <s v="Ramp Improvements"/>
    <m/>
    <x v="3"/>
    <x v="1"/>
    <m/>
    <n v="0.47199999999999998"/>
    <d v="2018-08-17T00:00:00"/>
    <m/>
    <s v="N"/>
    <s v="NHS"/>
    <x v="3"/>
    <m/>
    <n v="-30000"/>
    <n v="0"/>
    <n v="-6584.77"/>
    <n v="0"/>
    <n v="-36584.770000000004"/>
    <n v="86604.94"/>
    <n v="0"/>
    <n v="667467.23"/>
    <n v="0"/>
    <n v="754072.17"/>
    <s v="State Funded (84102-3213-04)"/>
  </r>
  <r>
    <n v="125581"/>
    <n v="3"/>
    <s v="Active"/>
    <d v="2017-03-07T00:00:00"/>
    <s v="Innocent Amara"/>
    <d v="2020-12-22T00:00:00"/>
    <s v="Ronnie Porter"/>
    <s v="Davidson"/>
    <s v="I-40"/>
    <s v="I"/>
    <m/>
    <s v="IM"/>
    <s v="at SR-24(Charlotte Pike) Westbound Exit Ramp, LM 9.65"/>
    <s v="Ramp Queue Study @ 19I00400010201D"/>
    <s v="Safety"/>
    <s v="Ramp Improvements"/>
    <m/>
    <x v="3"/>
    <x v="1"/>
    <m/>
    <n v="0.22"/>
    <d v="2021-10-08T00:00:00"/>
    <m/>
    <s v="N"/>
    <s v="Int"/>
    <x v="1"/>
    <m/>
    <n v="64400"/>
    <n v="0"/>
    <n v="0"/>
    <n v="0"/>
    <n v="64400"/>
    <n v="104400"/>
    <n v="0"/>
    <n v="0"/>
    <n v="0"/>
    <n v="104400"/>
    <s v="HSIP-I-40-5(147) (19003-3198-94)"/>
  </r>
  <r>
    <n v="121634"/>
    <n v="1"/>
    <s v="Construction Complete"/>
    <d v="2015-01-09T00:00:00"/>
    <s v="Whitney Britt"/>
    <d v="2019-11-04T00:00:00"/>
    <s v=""/>
    <s v="Sevier"/>
    <s v="LIC"/>
    <s v="LIC"/>
    <m/>
    <m/>
    <s v="Winfield Dunn Parkway/Snyder Road, From North of Lenz Drive to Near Hardin Road in Sevierville"/>
    <m/>
    <s v="Local Programs"/>
    <s v="Realignment"/>
    <m/>
    <x v="3"/>
    <x v="1"/>
    <m/>
    <n v="0.4"/>
    <d v="2018-03-23T00:00:00"/>
    <m/>
    <s v="N"/>
    <s v="None, Other"/>
    <x v="0"/>
    <m/>
    <n v="-19025.21"/>
    <n v="0"/>
    <n v="0"/>
    <n v="0"/>
    <n v="-19025.21"/>
    <n v="55974.79"/>
    <n v="0"/>
    <n v="2867150"/>
    <n v="0"/>
    <n v="2923124.79"/>
    <s v="State Funded (78046-3502-04)"/>
  </r>
  <r>
    <n v="128146"/>
    <n v="1"/>
    <s v="Let"/>
    <d v="2018-10-02T00:00:00"/>
    <s v="Stanley Burnette"/>
    <d v="2021-05-25T00:00:00"/>
    <s v="Taylor Lee"/>
    <s v="Sullivan"/>
    <s v="LIC"/>
    <s v="LIC"/>
    <s v="0A527"/>
    <m/>
    <s v="Local Interstate Connector - Island Road Northeast, From SR-1(US-11W, West State Street) to near LM 0.239"/>
    <s v="LIC Project: Construction of new segment of Island Road Northeast connecting to SR-1(US-11W, West State Street), 500 feet east of existing road intersection and the closure of existing Island Road Northeast entrance adjacent to the exit 74 Northbound I-81 interstate ramp."/>
    <s v="Local Programs"/>
    <s v="Realignment"/>
    <m/>
    <x v="3"/>
    <x v="1"/>
    <m/>
    <n v="0.23899999999999999"/>
    <m/>
    <m/>
    <s v="N"/>
    <s v="None"/>
    <x v="0"/>
    <m/>
    <n v="0"/>
    <n v="0"/>
    <n v="1247500"/>
    <n v="0"/>
    <n v="1247500"/>
    <n v="0"/>
    <n v="0"/>
    <n v="1247500"/>
    <n v="0"/>
    <n v="1247500"/>
    <s v="State Funded (82LPLM-S3-080)"/>
  </r>
  <r>
    <n v="123189"/>
    <n v="2"/>
    <s v="Active"/>
    <d v="2015-12-15T00:00:00"/>
    <s v="Lee Cothron"/>
    <d v="2020-08-06T00:00:00"/>
    <s v="Ronnie Porter"/>
    <s v="Warren"/>
    <s v="SR-287"/>
    <s v="SR"/>
    <m/>
    <s v="SR"/>
    <s v="From east of Beach Road to west of Great Falls Hydroelectric Station"/>
    <s v="Re-alignment of a segment of SR-287 within Rock Island State Park to relocate the main travel lanes of SR-287 away from existing historic structures"/>
    <s v="Other"/>
    <s v="Realignment"/>
    <m/>
    <x v="3"/>
    <x v="1"/>
    <m/>
    <n v="0.6"/>
    <d v="2022-03-25T00:00:00"/>
    <m/>
    <s v="N"/>
    <s v="Other"/>
    <x v="4"/>
    <m/>
    <n v="0"/>
    <n v="381121"/>
    <n v="0"/>
    <n v="0"/>
    <n v="381121"/>
    <n v="828700"/>
    <n v="381121"/>
    <n v="0"/>
    <n v="0"/>
    <n v="1209821"/>
    <s v="State Funded (89016-3218-04)"/>
  </r>
  <r>
    <n v="120051"/>
    <n v="3"/>
    <s v="Construction Complete"/>
    <d v="2014-01-08T00:00:00"/>
    <s v="Darrell Moore"/>
    <d v="2021-03-01T00:00:00"/>
    <s v=""/>
    <s v="Dickson"/>
    <s v="SIA"/>
    <s v="SIA"/>
    <m/>
    <m/>
    <s v="Industrial Access Road serving TruForm, Zinc Oxide and Lewis Lumber in Dickson"/>
    <m/>
    <s v="Economic Development"/>
    <s v="Reconstruction"/>
    <m/>
    <x v="3"/>
    <x v="1"/>
    <m/>
    <s v=""/>
    <d v="2017-08-18T00:00:00"/>
    <m/>
    <s v="N"/>
    <s v="Other"/>
    <x v="0"/>
    <m/>
    <n v="0"/>
    <n v="0"/>
    <n v="313000"/>
    <n v="0"/>
    <n v="313000"/>
    <n v="255410"/>
    <n v="1603000"/>
    <n v="2399923"/>
    <n v="0"/>
    <n v="4258333"/>
    <s v="State Funded (22953-3576-04)"/>
  </r>
  <r>
    <n v="121893"/>
    <n v="2"/>
    <s v="Closed"/>
    <d v="2015-03-30T00:00:00"/>
    <s v="Danielle Hagewood"/>
    <d v="2021-06-04T00:00:00"/>
    <s v="Lee Cothron"/>
    <s v="Overton"/>
    <s v="SIA"/>
    <s v="SIA"/>
    <s v="05762"/>
    <m/>
    <s v="Oak Hill Road, From Rickman Road to near SR-111"/>
    <s v="Widening existing Road to two 12' lanes"/>
    <s v="Economic Development"/>
    <s v="Reconstruction"/>
    <m/>
    <x v="3"/>
    <x v="1"/>
    <m/>
    <n v="0.41399999999999998"/>
    <d v="2019-10-04T00:00:00"/>
    <m/>
    <s v="N"/>
    <s v="Other"/>
    <x v="0"/>
    <m/>
    <n v="0"/>
    <n v="-31285.01"/>
    <n v="174306.05"/>
    <n v="0"/>
    <n v="143021.03999999998"/>
    <n v="160675.19"/>
    <n v="49914.99"/>
    <n v="1163770.05"/>
    <n v="0"/>
    <n v="1374360.23"/>
    <s v="State Funded (67026-3406-04)"/>
  </r>
  <r>
    <n v="122660"/>
    <n v="3"/>
    <s v="Let"/>
    <d v="2015-09-09T00:00:00"/>
    <s v="Lee Cothron"/>
    <d v="2020-12-23T00:00:00"/>
    <s v=""/>
    <s v="Cheatham"/>
    <s v="SR-455"/>
    <s v="SR"/>
    <m/>
    <s v="SR"/>
    <s v="From 1,500 ft south of SR-49 to SR-49"/>
    <s v="A.O. Smith Project-TDOT will be transferring jurisdiction of SR-455 from intersection of SR-455 and SR-49 travelling SE past A.O. Smith Facility to intersection of SR-12 and SR-455 to the local government. The city/county will assume full responsibility, including maintenance for this portion of SR-455.mgh"/>
    <s v="Economic Development"/>
    <s v="Reconstruction"/>
    <m/>
    <x v="3"/>
    <x v="1"/>
    <s v="Arguably NHS Local sice this was transferred to the city/county"/>
    <n v="0.28399999999999997"/>
    <d v="2020-12-11T00:00:00"/>
    <m/>
    <s v="N"/>
    <s v="Other"/>
    <x v="4"/>
    <m/>
    <n v="0"/>
    <n v="0"/>
    <n v="5076500"/>
    <n v="0"/>
    <n v="5076500"/>
    <n v="380500"/>
    <n v="5000"/>
    <n v="5076500"/>
    <n v="0"/>
    <n v="5462000"/>
    <s v="State Funded (11049-3202-04)"/>
  </r>
  <r>
    <n v="123178"/>
    <n v="2"/>
    <s v="Let"/>
    <d v="2015-12-09T00:00:00"/>
    <s v="Danielle Hagewood"/>
    <d v="2021-02-25T00:00:00"/>
    <s v=""/>
    <s v="Marion"/>
    <s v="SIA"/>
    <s v="SIA"/>
    <s v="0A386"/>
    <m/>
    <s v="Industrial Access Road Serving Northeast Wood Products in Jasper"/>
    <s v="Full depth paving at the intersection of Industrial Blvd at Godsey Dr, plus 0.3 miles of Industrial Blvd.  Also includes striping and signs for 0.8 miles"/>
    <s v="Economic Development"/>
    <s v="Reconstruction"/>
    <m/>
    <x v="3"/>
    <x v="1"/>
    <m/>
    <n v="0.26100000000000001"/>
    <d v="2021-02-05T00:00:00"/>
    <m/>
    <s v="N"/>
    <s v="None"/>
    <x v="0"/>
    <m/>
    <n v="0"/>
    <n v="0"/>
    <n v="655840"/>
    <n v="0"/>
    <n v="655840"/>
    <n v="64200"/>
    <n v="0"/>
    <n v="655840"/>
    <n v="0"/>
    <n v="720040"/>
    <s v="State Funded (58950-3508-04)"/>
  </r>
  <r>
    <n v="127960"/>
    <n v="3"/>
    <s v="Let"/>
    <d v="2018-08-06T00:00:00"/>
    <s v="Crystal Whitaker"/>
    <d v="2021-02-25T00:00:00"/>
    <s v=""/>
    <s v="Robertson"/>
    <s v="SIA"/>
    <s v="SIA"/>
    <s v="0A842"/>
    <m/>
    <s v="State Industrial Access Serving Project Fab (Tate Ornamental)"/>
    <s v="radius improvement - Industrial Drive at S.C.T. Drive in White House"/>
    <s v="Economic Development"/>
    <s v="Reconstruction"/>
    <m/>
    <x v="3"/>
    <x v="1"/>
    <m/>
    <n v="0.03"/>
    <d v="2021-02-05T00:00:00"/>
    <m/>
    <s v="N"/>
    <s v="None"/>
    <x v="0"/>
    <m/>
    <n v="0"/>
    <n v="0"/>
    <n v="68401"/>
    <n v="0"/>
    <n v="68401"/>
    <n v="46800"/>
    <n v="40900"/>
    <n v="68401"/>
    <n v="0"/>
    <n v="156101"/>
    <s v="State Funded (74956-3507-04)"/>
  </r>
  <r>
    <n v="127961"/>
    <n v="3"/>
    <s v="Active"/>
    <d v="2018-08-06T00:00:00"/>
    <s v="Crystal Whitaker"/>
    <d v="2020-10-27T00:00:00"/>
    <s v="Mary McFarlin"/>
    <s v="Robertson"/>
    <s v="SIA"/>
    <s v="SIA"/>
    <s v="0A148"/>
    <m/>
    <s v="State Industrial Access Serving Project Commodore (Dorman Products)"/>
    <s v="Eubanks Road reconstruction"/>
    <s v="Economic Development"/>
    <s v="Reconstruction"/>
    <m/>
    <x v="3"/>
    <x v="1"/>
    <m/>
    <n v="0.89"/>
    <d v="2022-08-19T00:00:00"/>
    <m/>
    <s v="N"/>
    <s v="None"/>
    <x v="0"/>
    <m/>
    <n v="0"/>
    <n v="508204"/>
    <n v="0"/>
    <n v="0"/>
    <n v="508204"/>
    <n v="283100"/>
    <n v="508204"/>
    <n v="0"/>
    <n v="0"/>
    <n v="791304"/>
    <s v="State Funded (74945-3488-04)"/>
  </r>
  <r>
    <n v="128228"/>
    <n v="3"/>
    <s v="Let"/>
    <d v="2018-10-22T00:00:00"/>
    <s v="Ariel Worley"/>
    <d v="2020-06-24T00:00:00"/>
    <s v="Sandra Lowry"/>
    <s v="Lawrence"/>
    <s v="SIA"/>
    <s v="SIA"/>
    <s v="SR015"/>
    <m/>
    <s v="State Industrial Access (SR-15) Serving the Lawrence County Higher Education Center"/>
    <s v="Install median cut-through and accel/decal lane on SR-15 westbound. Scarify existing median opening and driveway."/>
    <s v="Economic Development"/>
    <s v="Reconstruction"/>
    <m/>
    <x v="3"/>
    <x v="1"/>
    <m/>
    <n v="0.3"/>
    <d v="2020-05-15T00:00:00"/>
    <m/>
    <s v="N"/>
    <s v="NHS"/>
    <x v="3"/>
    <m/>
    <n v="0"/>
    <n v="0"/>
    <n v="2097158"/>
    <n v="0"/>
    <n v="2097158"/>
    <n v="186500"/>
    <n v="0"/>
    <n v="2097158"/>
    <n v="0"/>
    <n v="2283658"/>
    <s v="State Funded (50077-3201-04)"/>
  </r>
  <r>
    <n v="128950"/>
    <n v="3"/>
    <s v="Active"/>
    <d v="2019-05-24T00:00:00"/>
    <s v="Crystal Whitaker"/>
    <d v="2021-06-17T00:00:00"/>
    <s v="Sandra Lowry"/>
    <s v="Sumner"/>
    <s v="SIA"/>
    <s v="SIA"/>
    <m/>
    <m/>
    <s v="State Industrial Access Serving Project Woolhawk (Facebook Data Center)"/>
    <s v="Intersection Improvements at the following intersections: Install right turn lane onto US-31E (East Broadway) and extend right turn lane on Airport Road. Install traffic signal and stripe right turn lane on existing shoulder on Airport Road and Gateway Drive . Extend the right turn lanes on Airport Road and on to SR-25 (Hartsville Pike)."/>
    <s v="Economic Development"/>
    <s v="Reconstruction"/>
    <m/>
    <x v="3"/>
    <x v="1"/>
    <m/>
    <s v=""/>
    <d v="2023-08-18T00:00:00"/>
    <m/>
    <s v="N"/>
    <m/>
    <x v="0"/>
    <m/>
    <n v="174000"/>
    <n v="72000"/>
    <n v="0"/>
    <n v="0"/>
    <n v="246000"/>
    <n v="174000"/>
    <n v="72000"/>
    <n v="0"/>
    <n v="0"/>
    <n v="246000"/>
    <s v="State Funded (83950-3565-04)"/>
  </r>
  <r>
    <n v="128969"/>
    <n v="2"/>
    <s v="Active"/>
    <d v="2019-05-25T00:00:00"/>
    <s v="Crystal Whitaker"/>
    <d v="2021-06-17T00:00:00"/>
    <s v="Sandra Lowry"/>
    <s v="Marion"/>
    <s v="SIA"/>
    <s v="SIA"/>
    <m/>
    <m/>
    <s v="State Industrial Access Serving Valmont Industries and Mueller Water Products"/>
    <s v="two 12' lanes with 4' gravel shoulders"/>
    <s v="Economic Development"/>
    <s v="Reconstruction"/>
    <m/>
    <x v="3"/>
    <x v="1"/>
    <m/>
    <s v=""/>
    <d v="2023-02-03T00:00:00"/>
    <m/>
    <s v="N"/>
    <m/>
    <x v="0"/>
    <m/>
    <n v="178600"/>
    <n v="0"/>
    <n v="0"/>
    <n v="0"/>
    <n v="178600"/>
    <n v="178600"/>
    <n v="0"/>
    <n v="0"/>
    <n v="0"/>
    <n v="178600"/>
    <s v="State Funded (58946-3407-04)"/>
  </r>
  <r>
    <n v="130082"/>
    <n v="1"/>
    <s v="Active"/>
    <d v="2020-02-13T00:00:00"/>
    <s v="Crystal Whitaker"/>
    <d v="2020-07-27T00:00:00"/>
    <s v="Eric Wilson"/>
    <s v="Washington"/>
    <s v="SIA"/>
    <s v="SIA"/>
    <m/>
    <m/>
    <s v="State Industrial Access Serving LPI, Inc"/>
    <s v="The proposed road improvements will be constructed on a 10&quot; stone base with 3&quot; of base (&quot;A&quot; mix), 2&quot; of binder (&quot;BM-2&quot; mix) and 1.25&quot; of asphalt surface (&quot;D&quot; mix).  The construction phase will include all striping, signing, and installation of safety features."/>
    <s v="Economic Development"/>
    <s v="Reconstruction"/>
    <m/>
    <x v="3"/>
    <x v="1"/>
    <m/>
    <s v=""/>
    <d v="2022-10-07T00:00:00"/>
    <m/>
    <s v="N"/>
    <m/>
    <x v="0"/>
    <m/>
    <n v="43300"/>
    <n v="0"/>
    <n v="0"/>
    <n v="0"/>
    <n v="43300"/>
    <n v="43300"/>
    <n v="0"/>
    <n v="0"/>
    <n v="0"/>
    <n v="43300"/>
    <s v="State Funded (90953-3550-04)"/>
  </r>
  <r>
    <n v="130223"/>
    <n v="3"/>
    <s v="Active"/>
    <d v="2020-04-08T00:00:00"/>
    <s v="Crystal Whitaker"/>
    <d v="2020-06-26T00:00:00"/>
    <s v="Bradley Martin"/>
    <s v="Hickman"/>
    <s v="SIA"/>
    <s v="SIA"/>
    <m/>
    <m/>
    <s v="State Industrial Access serving Farmer's Friends"/>
    <s v="The proposed road improvements will consist of the SIA standard of two 12'  lanes with 4' gravel shoulders on a 10&quot; stone base with 3&quot; of base (&quot;A&quot; mix), 2&quot; of  binder (&quot;BM-2&quot; mix) and 1.25&quot; of asphalt surface (&quot;D&quot; mix)."/>
    <s v="Economic Development"/>
    <s v="Reconstruction"/>
    <m/>
    <x v="3"/>
    <x v="1"/>
    <m/>
    <s v=""/>
    <d v="2022-03-25T00:00:00"/>
    <m/>
    <s v="N"/>
    <m/>
    <x v="0"/>
    <m/>
    <n v="87800"/>
    <n v="0"/>
    <n v="0"/>
    <n v="0"/>
    <n v="87800"/>
    <n v="87800"/>
    <n v="0"/>
    <n v="0"/>
    <n v="0"/>
    <n v="87800"/>
    <s v="State Funded (41950-3505-04)"/>
  </r>
  <r>
    <n v="130817"/>
    <n v="1"/>
    <s v="Active"/>
    <d v="2020-08-25T00:00:00"/>
    <s v="Tintin Czach"/>
    <d v="2021-06-17T00:00:00"/>
    <s v="Sandra Lowry"/>
    <s v="Blount"/>
    <s v="SIA"/>
    <s v="SIA"/>
    <s v="04176"/>
    <m/>
    <s v="Industrial Access Serving Project Pearl"/>
    <s v="Proposed SIA improvements to Singleton Station Road up to Alcoa Highway"/>
    <s v="Economic Development"/>
    <s v="Reconstruction"/>
    <m/>
    <x v="3"/>
    <x v="1"/>
    <m/>
    <s v=""/>
    <d v="2021-08-20T00:00:00"/>
    <m/>
    <s v="N"/>
    <m/>
    <x v="0"/>
    <m/>
    <n v="772000"/>
    <n v="6355000"/>
    <n v="0"/>
    <n v="0"/>
    <n v="7127000"/>
    <n v="772000"/>
    <n v="6355000"/>
    <n v="0"/>
    <n v="0"/>
    <n v="7127000"/>
    <s v="State Funded (05950-3542-04)"/>
  </r>
  <r>
    <n v="43975.01"/>
    <n v="1"/>
    <s v="Active"/>
    <d v="2002-03-04T00:00:00"/>
    <s v=""/>
    <d v="2021-05-27T00:00:00"/>
    <s v="Brian Terrell"/>
    <s v="Carter"/>
    <s v="SR-91 EXT"/>
    <s v="SR"/>
    <s v="SR091"/>
    <s v="SR"/>
    <s v="From SR-67 (US-321) to SR-37 (US-19E) (IA)"/>
    <s v="Resurface and restripe existing 5-lane, reconstruct 4-lane to 5-lane, add curb and gutter section, add sidewalk section, reconfigure intersection of N. Roan St. and E. Elk Ave."/>
    <s v="Legislative"/>
    <s v="Reconstruction"/>
    <m/>
    <x v="3"/>
    <x v="1"/>
    <m/>
    <n v="4"/>
    <d v="2021-06-18T00:00:00"/>
    <m/>
    <s v="N"/>
    <s v="NHS"/>
    <x v="3"/>
    <m/>
    <n v="0"/>
    <n v="1200000.68"/>
    <n v="5801849"/>
    <n v="0"/>
    <n v="7001849.6799999997"/>
    <n v="1500000"/>
    <n v="4118000.68"/>
    <n v="5801849"/>
    <n v="0"/>
    <n v="11419849.68"/>
    <s v="HPP/STP-91(31) (10066-3205-14)"/>
  </r>
  <r>
    <n v="100228"/>
    <n v="1"/>
    <s v="Active"/>
    <d v="2002-03-04T00:00:00"/>
    <s v=""/>
    <d v="2019-01-11T00:00:00"/>
    <s v="Brian Terrell"/>
    <s v="Greene"/>
    <s v="SR-35"/>
    <s v="SR"/>
    <m/>
    <s v="SR"/>
    <s v="From North of Cocke County Line to North of Nolichucky River(Bright Hope Road) (EPD) (IA)"/>
    <s v="Construct super 2-lane that includes turn lanes and truck climbing lanes on 4-lane ROW"/>
    <s v="Legislative"/>
    <s v="Reconstruction"/>
    <m/>
    <x v="3"/>
    <x v="1"/>
    <m/>
    <n v="3.21"/>
    <d v="2022-12-09T00:00:00"/>
    <m/>
    <s v="N"/>
    <s v="Other"/>
    <x v="4"/>
    <s v="30SR0350001"/>
    <n v="222598.14"/>
    <n v="-215000"/>
    <n v="0"/>
    <n v="0"/>
    <n v="7598.140000000014"/>
    <n v="1922598.14"/>
    <n v="5613000"/>
    <n v="0"/>
    <n v="0"/>
    <n v="7535598.1399999997"/>
    <m/>
  </r>
  <r>
    <n v="100261.03"/>
    <n v="2"/>
    <s v="Let"/>
    <d v="2011-01-18T00:00:00"/>
    <s v="Rick (old) Pack"/>
    <d v="2021-04-21T00:00:00"/>
    <s v="Kyle Ruddy"/>
    <s v="Dekalb"/>
    <s v="SR-26"/>
    <s v="SR"/>
    <m/>
    <s v="SR"/>
    <s v="(Nashville Hwy), From near SR-53 to near SR-96 (IA)"/>
    <s v="RECONSTRUCT AND WIDEN FROM 2 LANES TO 5 LANES"/>
    <s v="Legislative"/>
    <s v="Reconstruction"/>
    <m/>
    <x v="3"/>
    <x v="1"/>
    <m/>
    <n v="4.0999999999999996"/>
    <d v="2021-03-26T00:00:00"/>
    <m/>
    <s v="N"/>
    <s v="Other"/>
    <x v="4"/>
    <m/>
    <n v="0"/>
    <n v="0"/>
    <n v="32854741"/>
    <n v="0"/>
    <n v="32854741"/>
    <n v="0"/>
    <n v="0"/>
    <n v="32854741"/>
    <n v="0"/>
    <n v="32854741"/>
    <s v="STP/HIP-26(76) (21001-3279-14)"/>
  </r>
  <r>
    <n v="100268.01"/>
    <n v="2"/>
    <s v="Let"/>
    <d v="2009-03-16T00:00:00"/>
    <s v="Don Ellis"/>
    <d v="2021-01-15T00:00:00"/>
    <s v="Maria Hunter"/>
    <s v="Cumberland"/>
    <s v="SR-101"/>
    <s v="SR"/>
    <m/>
    <s v="SR"/>
    <s v="(Peavine Road), From Firetower Road to Near Lakeview Drive"/>
    <s v="Widen existing 2 lanes to 4 12' travel lanes with a continuous 12' center turn lane along with curb and gutter, varying paved shoulders; bike path width and 5' sidewalks on both sides."/>
    <s v="Legislative"/>
    <s v="Reconstruction"/>
    <m/>
    <x v="3"/>
    <x v="1"/>
    <m/>
    <n v="2.92"/>
    <d v="2016-12-02T00:00:00"/>
    <m/>
    <s v="N"/>
    <s v="Other"/>
    <x v="4"/>
    <m/>
    <n v="0"/>
    <n v="0"/>
    <n v="125000"/>
    <n v="0"/>
    <n v="125000"/>
    <n v="0"/>
    <n v="17410000"/>
    <n v="25977182"/>
    <n v="0"/>
    <n v="43387182"/>
    <s v="STP-101(16) (18038-3240-14)"/>
  </r>
  <r>
    <n v="100282.02"/>
    <n v="3"/>
    <s v="Closed"/>
    <d v="2014-11-20T00:00:00"/>
    <s v="Greg Hamilton"/>
    <d v="2019-10-14T00:00:00"/>
    <s v="Teresa Hylton"/>
    <s v="Rutherford"/>
    <s v="SR-96"/>
    <s v="SR"/>
    <m/>
    <s v="SR"/>
    <s v="From Veterans Parkway to East of Overall Creek"/>
    <s v="Widen from 2-ln to 5-ln curb &amp; gutter section with sidewalks"/>
    <s v="Legislative"/>
    <s v="Reconstruction"/>
    <m/>
    <x v="3"/>
    <x v="1"/>
    <m/>
    <n v="0.34799999999999998"/>
    <d v="2017-10-06T00:00:00"/>
    <m/>
    <s v="N"/>
    <s v="NHS"/>
    <x v="3"/>
    <m/>
    <n v="0"/>
    <n v="0"/>
    <n v="39035.19"/>
    <n v="0"/>
    <n v="39035.19"/>
    <n v="0"/>
    <n v="427651.18"/>
    <n v="5626210.1900000004"/>
    <n v="0"/>
    <n v="6053861.3700000001"/>
    <s v="NH-96(48) (75009-3238-14)"/>
  </r>
  <r>
    <n v="100288"/>
    <n v="3"/>
    <s v="Let"/>
    <d v="2002-03-04T00:00:00"/>
    <s v=""/>
    <d v="2020-07-24T00:00:00"/>
    <s v="Lee Cothron"/>
    <s v="Williamson"/>
    <s v="SR-96"/>
    <s v="SR"/>
    <m/>
    <s v="SR"/>
    <s v="From East of Arno Road to SR-252 (Wilson Pike)(EPD) (IA)"/>
    <s v="Widen from a 2-lane to a 5-lane rural &amp; urban section: 1. A 111.69 ft. long 14 ft. X 10 ft. Concrete Box Culvert under SR-96 @ Sta. 12+942.518. 2. A 27.5 ft. long 2 barrel @ 14 ft. X 12 ft. Concrete Box Culvert at an Unnamed Branch @ Sta. 3+82.00."/>
    <s v="Legislative"/>
    <s v="Reconstruction"/>
    <m/>
    <x v="3"/>
    <x v="1"/>
    <m/>
    <n v="5.6"/>
    <d v="2020-06-26T00:00:00"/>
    <m/>
    <s v="N"/>
    <s v="NHS"/>
    <x v="3"/>
    <m/>
    <n v="0"/>
    <n v="0"/>
    <n v="54693722"/>
    <n v="0"/>
    <n v="54693722"/>
    <n v="3696000"/>
    <n v="8852800"/>
    <n v="54693722"/>
    <n v="0"/>
    <n v="67242522"/>
    <s v="State Funded (94011-3255-04)"/>
  </r>
  <r>
    <n v="100326.03"/>
    <n v="4"/>
    <s v="Active"/>
    <d v="2010-08-05T00:00:00"/>
    <s v="Jim Austin"/>
    <d v="2021-06-16T00:00:00"/>
    <s v="Jeremy Beeman"/>
    <s v="Carroll"/>
    <s v="SR-76"/>
    <s v="SR"/>
    <m/>
    <s v="SR"/>
    <s v="From West of Cutlip Lane to West of Sydnor Rd/Winston Rd (IA)"/>
    <s v="Widen 2-ln to 4-ln with portions on new alignment"/>
    <s v="Legislative"/>
    <s v="Reconstruction"/>
    <m/>
    <x v="3"/>
    <x v="1"/>
    <m/>
    <n v="4.8"/>
    <d v="2024-12-13T00:00:00"/>
    <m/>
    <s v="N"/>
    <s v="NHS"/>
    <x v="3"/>
    <m/>
    <n v="1025000"/>
    <n v="0"/>
    <n v="0"/>
    <n v="0"/>
    <n v="1025000"/>
    <n v="2431000"/>
    <n v="0"/>
    <n v="0"/>
    <n v="0"/>
    <n v="2431000"/>
    <m/>
  </r>
  <r>
    <n v="100340"/>
    <n v="4"/>
    <s v="Active"/>
    <d v="2002-03-04T00:00:00"/>
    <s v=""/>
    <d v="2020-08-20T00:00:00"/>
    <s v="Brian Terrell"/>
    <s v="Shelby"/>
    <s v="SR-4"/>
    <s v="SR"/>
    <m/>
    <s v="SR"/>
    <s v="From Raines Road/ Perkins Road Interchange to SR-176 (Getwell Rd) in Memphis (IA)"/>
    <s v="WIDEN FROM 4-LANE DIVIDED TO 6-LANE DIVIDED"/>
    <s v="Legislative"/>
    <s v="Reconstruction"/>
    <m/>
    <x v="3"/>
    <x v="1"/>
    <m/>
    <n v="1.6"/>
    <d v="2023-03-24T00:00:00"/>
    <m/>
    <s v="N"/>
    <s v="NHS"/>
    <x v="3"/>
    <m/>
    <n v="700000"/>
    <n v="26249292"/>
    <n v="0"/>
    <n v="0"/>
    <n v="26949292"/>
    <n v="1750000"/>
    <n v="26249292"/>
    <n v="0"/>
    <n v="0"/>
    <n v="27999292"/>
    <m/>
  </r>
  <r>
    <n v="100349"/>
    <n v="4"/>
    <s v="Closed"/>
    <d v="2002-03-04T00:00:00"/>
    <s v=""/>
    <d v="2020-04-20T00:00:00"/>
    <s v="Cynthia Allen"/>
    <s v="Decatur"/>
    <s v="SR-20"/>
    <s v="SR"/>
    <m/>
    <s v="SR"/>
    <s v="From Henderson County Line to Bear Creek Road Near Parsons"/>
    <m/>
    <s v="Legislative"/>
    <s v="Reconstruction"/>
    <m/>
    <x v="3"/>
    <x v="1"/>
    <m/>
    <n v="2.3460000000000001"/>
    <d v="2009-08-07T00:00:00"/>
    <m/>
    <s v="N"/>
    <s v="NHS"/>
    <x v="3"/>
    <m/>
    <n v="0"/>
    <n v="0"/>
    <n v="1881.87"/>
    <n v="0"/>
    <n v="1881.87"/>
    <n v="1037231.12"/>
    <n v="2129508.4900000002"/>
    <n v="20142665.850000001"/>
    <n v="0"/>
    <n v="23309405.460000001"/>
    <s v="NH-20(46) (20002-3239-14)"/>
  </r>
  <r>
    <n v="101230"/>
    <n v="1"/>
    <s v="Construction Complete"/>
    <d v="2002-03-04T00:00:00"/>
    <s v=""/>
    <d v="2020-11-10T00:00:00"/>
    <s v="Bobby Johnson"/>
    <s v="Knox"/>
    <s v="SR-33"/>
    <s v="SR"/>
    <m/>
    <s v="SR"/>
    <s v="From North of SR-71 to Union County Line"/>
    <m/>
    <s v="Legislative"/>
    <s v="Reconstruction"/>
    <m/>
    <x v="3"/>
    <x v="1"/>
    <m/>
    <n v="6.22"/>
    <d v="2013-10-18T00:00:00"/>
    <m/>
    <s v="N"/>
    <s v="NHS, Other"/>
    <x v="3"/>
    <m/>
    <n v="0"/>
    <n v="0"/>
    <n v="3944.97"/>
    <n v="0"/>
    <n v="3944.97"/>
    <n v="1357951.86"/>
    <n v="6306970"/>
    <n v="36866687.969999999"/>
    <n v="0"/>
    <n v="44531609.829999998"/>
    <s v="STP/HPP-33(88) (47019-3221-14)"/>
  </r>
  <r>
    <n v="101394"/>
    <n v="1"/>
    <s v="Active"/>
    <d v="2002-03-04T00:00:00"/>
    <s v=""/>
    <d v="2021-06-16T00:00:00"/>
    <s v="Jeremy Beeman"/>
    <s v="Hawkins"/>
    <s v="SR-31"/>
    <s v="SR"/>
    <m/>
    <s v="SR"/>
    <s v="From Mooresburg to Adams Lane (EPD) (IA)"/>
    <s v="Widen 2-ln to 3-ln."/>
    <s v="Legislative"/>
    <s v="Reconstruction"/>
    <m/>
    <x v="3"/>
    <x v="1"/>
    <m/>
    <n v="4.3"/>
    <d v="2022-12-09T00:00:00"/>
    <m/>
    <s v="N"/>
    <s v="Other"/>
    <x v="4"/>
    <s v="37SR0310005"/>
    <n v="0"/>
    <n v="1495000"/>
    <n v="0"/>
    <n v="0"/>
    <n v="1495000"/>
    <n v="1327200"/>
    <n v="1495000"/>
    <n v="0"/>
    <n v="0"/>
    <n v="2822200"/>
    <s v="STP/HPP-31(12) (37022-3219-14)"/>
  </r>
  <r>
    <n v="101397"/>
    <n v="1"/>
    <s v="Construction Complete"/>
    <d v="2002-03-04T00:00:00"/>
    <s v=""/>
    <d v="2021-03-15T00:00:00"/>
    <s v="Sebrina Love"/>
    <s v="Sullivan, Washington"/>
    <s v="SR-75"/>
    <s v="SR"/>
    <m/>
    <s v="SR"/>
    <s v="From SR-36 in Washington County to SR-357 in Sullivan County"/>
    <s v="SR-75, SR-36 in Washington County to SR-357 in Sullivan County - Reconstruction"/>
    <s v="Legislative"/>
    <s v="Reconstruction"/>
    <m/>
    <x v="3"/>
    <x v="1"/>
    <m/>
    <n v="3.8610000000000002"/>
    <d v="2011-02-11T00:00:00"/>
    <m/>
    <s v="N"/>
    <s v="Other"/>
    <x v="4"/>
    <m/>
    <n v="-9847.4500000000007"/>
    <n v="-320000"/>
    <n v="0"/>
    <n v="0"/>
    <n v="-329847.45"/>
    <n v="1235311.78"/>
    <n v="3058700"/>
    <n v="36114544.409999996"/>
    <n v="0"/>
    <n v="40408556.189999998"/>
    <s v="STP/HPP-75(10) (82015-3215-14, 90007-3206-14)"/>
  </r>
  <r>
    <n v="101411.04"/>
    <n v="1"/>
    <s v="Construction Complete"/>
    <d v="2013-02-06T00:00:00"/>
    <s v="Ben Tyree"/>
    <d v="2021-02-18T00:00:00"/>
    <s v="Bobby Johnson"/>
    <s v="Roane, Morgan"/>
    <s v="SR-29"/>
    <s v="SR"/>
    <m/>
    <s v="SR"/>
    <s v="From SR-61 in Harriman to South of Whetstone Road in Morgan County"/>
    <m/>
    <s v="Legislative"/>
    <s v="Reconstruction"/>
    <m/>
    <x v="3"/>
    <x v="1"/>
    <m/>
    <n v="3.37"/>
    <d v="2015-02-13T00:00:00"/>
    <m/>
    <s v="N"/>
    <s v="NHS"/>
    <x v="3"/>
    <m/>
    <n v="0"/>
    <n v="0"/>
    <n v="1562500"/>
    <n v="0"/>
    <n v="1562500"/>
    <n v="0"/>
    <n v="0"/>
    <n v="73668871"/>
    <n v="0"/>
    <n v="73668871"/>
    <s v="NH-29(84) (65001-3266-14, 73008-3243-14)"/>
  </r>
  <r>
    <n v="101430.01"/>
    <n v="2"/>
    <s v="Active"/>
    <d v="2002-12-11T00:00:00"/>
    <s v=""/>
    <d v="2021-04-15T00:00:00"/>
    <s v="Daniel Rose"/>
    <s v="Bradley"/>
    <s v="SR-60"/>
    <s v="SR"/>
    <m/>
    <s v="SR"/>
    <s v="From 4-Lane North of I-75 (Westlake Drive) to SR-306 (IA)"/>
    <s v="Widen from 4-ln to 5-ln cross section along SR-60 (Georgetown Road); widen from 2 to 4 at 12' lanes with a 12' continuous center turn lane with 10' paved shoulder/bike lanes and 5' sidewalks on each side."/>
    <s v="Legislative"/>
    <s v="Reconstruction"/>
    <m/>
    <x v="3"/>
    <x v="1"/>
    <m/>
    <n v="2.69"/>
    <d v="2021-08-20T00:00:00"/>
    <m/>
    <s v="N"/>
    <s v="NHS"/>
    <x v="3"/>
    <m/>
    <n v="0"/>
    <n v="2115750"/>
    <n v="0"/>
    <n v="0"/>
    <n v="2115750"/>
    <n v="0"/>
    <n v="15750000"/>
    <n v="0"/>
    <n v="0"/>
    <n v="15750000"/>
    <s v="NH-60(13) (06009-3246-14)"/>
  </r>
  <r>
    <n v="101887"/>
    <n v="3"/>
    <s v="Construction Complete"/>
    <d v="2002-08-01T00:00:00"/>
    <s v=""/>
    <d v="2021-03-24T00:00:00"/>
    <s v="Jeremy Beeman"/>
    <s v="Marshall"/>
    <s v="SR-50"/>
    <s v="SR"/>
    <m/>
    <s v="SR"/>
    <s v="From SR-106(US-431, Franklin Pike) to SR-11(US-31A, Verona Avenue) in Lewisburg (EPD)"/>
    <s v="Widen 2; 3-ln to 5-ln"/>
    <s v="Legislative"/>
    <s v="Reconstruction"/>
    <m/>
    <x v="3"/>
    <x v="1"/>
    <m/>
    <n v="2.1789999999999998"/>
    <d v="2016-12-02T00:00:00"/>
    <m/>
    <s v="N"/>
    <s v="Other"/>
    <x v="4"/>
    <m/>
    <n v="105270"/>
    <n v="0"/>
    <n v="0"/>
    <n v="0"/>
    <n v="105270"/>
    <n v="1937270"/>
    <n v="5552500"/>
    <n v="40870458"/>
    <n v="0"/>
    <n v="48360228"/>
    <s v="STP/NH-50(27) (59006-3221-14)"/>
  </r>
  <r>
    <n v="105764"/>
    <n v="1"/>
    <s v="Let"/>
    <d v="2005-03-05T00:00:00"/>
    <s v="Nellie Patton"/>
    <d v="2019-07-16T00:00:00"/>
    <s v="Bobby Johnson"/>
    <s v="Scott"/>
    <s v="SR-29"/>
    <s v="SR"/>
    <m/>
    <s v="SR"/>
    <s v="From Near Industrial Lane to Near Second Avenue (IA)"/>
    <s v="Intersection improvements at SR-29 and Depot St. Convert intersection of SR-29 and 2nd Ave to right-in and right-out"/>
    <s v="Legislative"/>
    <s v="Reconstruction"/>
    <m/>
    <x v="3"/>
    <x v="1"/>
    <m/>
    <n v="0.35299999999999998"/>
    <d v="2019-06-21T00:00:00"/>
    <m/>
    <s v="N"/>
    <s v="NHS"/>
    <x v="3"/>
    <m/>
    <n v="-150000"/>
    <n v="-250000"/>
    <n v="1650000"/>
    <n v="0"/>
    <n v="1250000"/>
    <n v="750000"/>
    <n v="1308000"/>
    <n v="5942260"/>
    <n v="0"/>
    <n v="8000260"/>
    <s v="NH-29(63) (76129-3203-14)"/>
  </r>
  <r>
    <n v="107349"/>
    <n v="1"/>
    <s v="Construction Complete"/>
    <d v="2006-02-07T00:00:00"/>
    <s v="Nellie Patton"/>
    <d v="2019-11-01T00:00:00"/>
    <s v="Bobby Johnson"/>
    <s v="Cocke"/>
    <s v="SR-32"/>
    <s v="SR"/>
    <m/>
    <s v="SR"/>
    <s v="From SR-73(Wilton Springs) to South of I-40"/>
    <m/>
    <s v="Legislative"/>
    <s v="Reconstruction"/>
    <m/>
    <x v="3"/>
    <x v="1"/>
    <m/>
    <n v="5.15"/>
    <d v="2015-02-13T00:00:00"/>
    <m/>
    <s v="N"/>
    <s v="NHS, Other"/>
    <x v="3"/>
    <m/>
    <n v="0"/>
    <n v="0"/>
    <n v="231250.25"/>
    <n v="0"/>
    <n v="231250.25"/>
    <n v="1156000"/>
    <n v="600000"/>
    <n v="18396930.25"/>
    <n v="0"/>
    <n v="20152930.25"/>
    <s v="HPP/STP-32(57) (15005-3262-14)"/>
  </r>
  <r>
    <n v="112524.02"/>
    <n v="2"/>
    <s v="Active"/>
    <d v="2013-04-18T00:00:00"/>
    <s v="Ben Tyree"/>
    <d v="2021-03-18T00:00:00"/>
    <s v="Ronnie Porter"/>
    <s v="Hamilton"/>
    <s v="SR-317"/>
    <s v="SR"/>
    <m/>
    <s v="SR"/>
    <s v="From Near Layton Lane to East Brainerd Road (***) (IA)"/>
    <s v="Widen existing 2-ln to 2 @ 12' travel lanes with a continuous 12' center turn lane along with curb and gutter, 4' paved shoulders; bike path and 5' sidewalks on both sides."/>
    <s v="Legislative"/>
    <s v="Reconstruction"/>
    <m/>
    <x v="3"/>
    <x v="1"/>
    <m/>
    <n v="0.88"/>
    <d v="2024-12-13T00:00:00"/>
    <m/>
    <s v="N"/>
    <s v="NHS"/>
    <x v="3"/>
    <m/>
    <n v="0"/>
    <n v="6234250"/>
    <n v="0"/>
    <n v="0"/>
    <n v="6234250"/>
    <n v="0"/>
    <n v="6234250"/>
    <n v="0"/>
    <n v="0"/>
    <n v="6234250"/>
    <m/>
  </r>
  <r>
    <n v="112531"/>
    <n v="1"/>
    <s v="Closed"/>
    <d v="2009-03-16T00:00:00"/>
    <s v="Jim Austin"/>
    <d v="2017-06-06T00:00:00"/>
    <s v="Teresa Hylton"/>
    <s v="Jefferson"/>
    <s v="I-81"/>
    <s v="I"/>
    <m/>
    <s v="IM"/>
    <s v="at Rest Area(Ramp Improvements)"/>
    <m/>
    <s v="Legislative"/>
    <s v="Reconstruction"/>
    <m/>
    <x v="3"/>
    <x v="1"/>
    <m/>
    <n v="0.86299999999999999"/>
    <d v="2012-02-10T00:00:00"/>
    <m/>
    <s v="N"/>
    <s v="Int"/>
    <x v="1"/>
    <m/>
    <n v="0"/>
    <n v="0"/>
    <n v="39350.6"/>
    <n v="0"/>
    <n v="39350.6"/>
    <n v="75882.880000000005"/>
    <n v="0"/>
    <n v="771146.82"/>
    <n v="0"/>
    <n v="847029.7"/>
    <s v="IME-81-1(115) (45003-3129-44)"/>
  </r>
  <r>
    <n v="113823"/>
    <n v="4"/>
    <s v="Closed"/>
    <d v="2009-12-01T00:00:00"/>
    <s v="Lee Cothron"/>
    <d v="2020-12-04T00:00:00"/>
    <s v="Teresa Hylton"/>
    <s v="Haywood"/>
    <s v="I-40"/>
    <s v="I"/>
    <m/>
    <s v="IM"/>
    <s v="Solar Farm Interchange - Phase 1"/>
    <s v="I-40, Solar Farm Interchange - Phase 1 - Grade,Drain,Bridge Demolition, Pave, Sign, Lighting and Marking"/>
    <s v="Legislative"/>
    <s v="Reconstruction"/>
    <m/>
    <x v="3"/>
    <x v="1"/>
    <m/>
    <n v="0.45500000000000002"/>
    <d v="2013-07-12T00:00:00"/>
    <m/>
    <s v="N"/>
    <s v="Int"/>
    <x v="1"/>
    <m/>
    <n v="40743.22"/>
    <n v="0"/>
    <n v="42886.84"/>
    <n v="0"/>
    <n v="83630.06"/>
    <n v="1195219.6599999999"/>
    <n v="0"/>
    <n v="7008070.8399999999"/>
    <n v="0"/>
    <n v="8203290.5"/>
    <s v="NH-I-40-1(339) (38001-3186-44)"/>
  </r>
  <r>
    <n v="124121.01"/>
    <n v="1"/>
    <s v="Active"/>
    <d v="2019-09-18T00:00:00"/>
    <s v="Sandra Lowry"/>
    <d v="2021-04-22T00:00:00"/>
    <s v="Brian Terrell"/>
    <s v="Anderson"/>
    <s v="SR-170"/>
    <s v="SR"/>
    <m/>
    <s v="SR"/>
    <s v="From SR-62 (Oak Ridge Highway) to near Melton Lake Drive (IA)"/>
    <m/>
    <s v="Legislative"/>
    <s v="Reconstruction"/>
    <m/>
    <x v="3"/>
    <x v="1"/>
    <m/>
    <n v="2.5499999999999998"/>
    <d v="2025-03-21T00:00:00"/>
    <m/>
    <s v="N"/>
    <s v="Other"/>
    <x v="4"/>
    <m/>
    <n v="1006000"/>
    <n v="0"/>
    <n v="0"/>
    <n v="0"/>
    <n v="1006000"/>
    <n v="1006000"/>
    <n v="0"/>
    <n v="0"/>
    <n v="0"/>
    <n v="1006000"/>
    <m/>
  </r>
  <r>
    <n v="124121.02"/>
    <n v="1"/>
    <s v="Active"/>
    <d v="2019-09-18T00:00:00"/>
    <s v="Sandra Lowry"/>
    <d v="2021-04-22T00:00:00"/>
    <s v="Bobby Johnson"/>
    <s v="Anderson"/>
    <s v="SR-170"/>
    <s v="SR"/>
    <m/>
    <s v="SR"/>
    <s v="From near Melton Lake Drive to SR-9 (US-25W, Clinton Highway) (IA)"/>
    <m/>
    <s v="Legislative"/>
    <s v="Reconstruction"/>
    <m/>
    <x v="3"/>
    <x v="1"/>
    <m/>
    <n v="3.63"/>
    <d v="2025-03-21T00:00:00"/>
    <m/>
    <s v="N"/>
    <s v="Other"/>
    <x v="4"/>
    <m/>
    <n v="1394000"/>
    <n v="0"/>
    <n v="0"/>
    <n v="0"/>
    <n v="1394000"/>
    <n v="1394000"/>
    <n v="0"/>
    <n v="0"/>
    <n v="0"/>
    <n v="1394000"/>
    <m/>
  </r>
  <r>
    <n v="125325"/>
    <n v="3"/>
    <s v="Construction Complete"/>
    <d v="2016-12-07T00:00:00"/>
    <s v="John Kahle"/>
    <d v="2020-09-15T00:00:00"/>
    <s v=""/>
    <s v="Davidson"/>
    <s v="I-440"/>
    <s v="I"/>
    <m/>
    <s v="IM"/>
    <s v="From I-40 to I-24 (Design Build) (IA)"/>
    <s v="Reconstruct, remove median, and widen from 4 lanes to 6 lanes (design build)"/>
    <s v="Legislative"/>
    <s v="Reconstruction"/>
    <m/>
    <x v="3"/>
    <x v="1"/>
    <m/>
    <n v="7.66"/>
    <d v="2018-07-13T00:00:00"/>
    <m/>
    <s v="N"/>
    <s v="Int"/>
    <x v="1"/>
    <m/>
    <n v="3850000"/>
    <n v="11400000"/>
    <n v="-7750000"/>
    <n v="0"/>
    <n v="7500000"/>
    <n v="18557000"/>
    <n v="13400000"/>
    <n v="140250000"/>
    <n v="0"/>
    <n v="172207000"/>
    <s v="NH-I-440-4(84) (19014-3171-44)"/>
  </r>
  <r>
    <n v="111351"/>
    <n v="1"/>
    <s v="Let"/>
    <d v="2008-08-06T00:00:00"/>
    <s v="Maria Hunter"/>
    <d v="2021-01-19T00:00:00"/>
    <s v="Brian Terrell"/>
    <s v="Washington"/>
    <m/>
    <m/>
    <m/>
    <m/>
    <s v="Indian Ridge Road at SR-381 and Skyline Drive"/>
    <s v="Bridge widening and intersection improvements on Indian Ridge Rd at SR-381 (State of Franklin Rd)"/>
    <s v="Local Programs"/>
    <s v="Reconstruction"/>
    <m/>
    <x v="3"/>
    <x v="1"/>
    <m/>
    <n v="0"/>
    <m/>
    <m/>
    <s v="N"/>
    <s v="NHS"/>
    <x v="0"/>
    <m/>
    <n v="0"/>
    <n v="0"/>
    <n v="666015"/>
    <n v="0"/>
    <n v="666015"/>
    <n v="344971"/>
    <n v="1350000"/>
    <n v="5860752"/>
    <n v="0"/>
    <n v="7555723"/>
    <s v="STP-M-5584(1) (90LPLM-F3-017)"/>
  </r>
  <r>
    <n v="118671"/>
    <n v="1"/>
    <s v="Let"/>
    <d v="2013-03-25T00:00:00"/>
    <s v="Kimery Grant"/>
    <d v="2021-05-25T00:00:00"/>
    <s v="Taylor Lee"/>
    <s v="Loudon"/>
    <m/>
    <m/>
    <m/>
    <m/>
    <s v="Queener Road, From SR-72 to River Road"/>
    <s v="Reconstruct and Realign Queener Rd. from Hwy 72 to River Road."/>
    <s v="Local Programs"/>
    <s v="Reconstruction"/>
    <m/>
    <x v="3"/>
    <x v="1"/>
    <m/>
    <n v="0.66"/>
    <m/>
    <m/>
    <s v="N"/>
    <s v="Other"/>
    <x v="0"/>
    <m/>
    <n v="0"/>
    <n v="100000"/>
    <n v="2718363"/>
    <n v="0"/>
    <n v="2818363"/>
    <n v="120000"/>
    <n v="125000"/>
    <n v="2718363"/>
    <n v="0"/>
    <n v="2963363"/>
    <s v="STP-M-2356(10) (53LPLM-F3-036)"/>
  </r>
  <r>
    <n v="125045"/>
    <n v="1"/>
    <s v="Active"/>
    <d v="2016-08-30T00:00:00"/>
    <s v="Eli Jones"/>
    <d v="2021-02-02T00:00:00"/>
    <s v="Brian Terrell"/>
    <s v="Knox"/>
    <m/>
    <m/>
    <s v="05889"/>
    <s v="L"/>
    <s v="Union Road, From North Hobbs Road to Everett Road and North Hobbs Road, From Union Road to SR-1 (US-11, Kingston Pike)"/>
    <s v="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
    <s v="Local Programs"/>
    <s v="Reconstruction"/>
    <m/>
    <x v="3"/>
    <x v="1"/>
    <m/>
    <n v="0.79"/>
    <m/>
    <m/>
    <s v="N"/>
    <s v="Other"/>
    <x v="0"/>
    <m/>
    <n v="97905"/>
    <n v="0"/>
    <n v="0"/>
    <n v="0"/>
    <n v="97905"/>
    <n v="447905"/>
    <n v="0"/>
    <n v="0"/>
    <n v="0"/>
    <n v="447905"/>
    <s v="STP-M-9109(174) (47LPLM-F3-136)"/>
  </r>
  <r>
    <n v="114628.03"/>
    <n v="6"/>
    <s v="Closed"/>
    <d v="2011-04-28T00:00:00"/>
    <s v="Bobby Johnson"/>
    <d v="2015-09-02T00:00:00"/>
    <s v="Billy Green"/>
    <s v="Statewide"/>
    <m/>
    <m/>
    <m/>
    <m/>
    <s v="Emergency Repairs, Non-MMS TDOT staff Response to Flood Damage"/>
    <m/>
    <s v="Other"/>
    <s v="Reconstruction"/>
    <m/>
    <x v="3"/>
    <x v="1"/>
    <m/>
    <n v="0"/>
    <m/>
    <m/>
    <s v="N"/>
    <m/>
    <x v="0"/>
    <m/>
    <n v="0"/>
    <n v="0"/>
    <n v="236.97"/>
    <n v="0"/>
    <n v="236.97"/>
    <n v="0"/>
    <n v="0"/>
    <n v="704541.98"/>
    <n v="0"/>
    <n v="704541.98"/>
    <s v="ER-STP-9900(41) (99109-3132-14)"/>
  </r>
  <r>
    <n v="100341"/>
    <n v="4"/>
    <s v="Active"/>
    <d v="2002-03-04T00:00:00"/>
    <s v=""/>
    <d v="2020-12-16T00:00:00"/>
    <s v="Daniel Rose"/>
    <s v="Shelby"/>
    <s v="SR-14"/>
    <s v="SR"/>
    <m/>
    <s v="SR"/>
    <s v="From SR-385 (Paul Barret Parkway) to the Tipton County Line"/>
    <s v="Widen from 2-ln to 4-ln divided typical section"/>
    <s v="Legislative"/>
    <s v="Right-of-Way"/>
    <m/>
    <x v="3"/>
    <x v="1"/>
    <m/>
    <n v="8.8230000000000004"/>
    <m/>
    <m/>
    <s v="N"/>
    <s v="NHS"/>
    <x v="3"/>
    <m/>
    <n v="0"/>
    <n v="-2886565"/>
    <n v="0"/>
    <n v="0"/>
    <n v="-2886565"/>
    <n v="3189800"/>
    <n v="5459120"/>
    <n v="0"/>
    <n v="0"/>
    <n v="8648920"/>
    <m/>
  </r>
  <r>
    <n v="101285"/>
    <n v="3"/>
    <s v="Construction Complete"/>
    <d v="2002-03-04T00:00:00"/>
    <s v=""/>
    <d v="2019-05-21T00:00:00"/>
    <s v="Jeremy Beeman"/>
    <s v="Montgomery"/>
    <s v="SR-112"/>
    <s v="SR"/>
    <m/>
    <s v="SR"/>
    <s v="McAdoo Creek Road to SR-76, East of Clarksville"/>
    <s v="Widen from 2 to 5 lanes including 2 through lanes in each direction, continuous center turn lane, curb and gutter"/>
    <s v="Legislative"/>
    <s v="Right-of-Way"/>
    <m/>
    <x v="3"/>
    <x v="1"/>
    <m/>
    <n v="2.99"/>
    <m/>
    <m/>
    <s v="N"/>
    <s v="Other"/>
    <x v="4"/>
    <m/>
    <n v="0"/>
    <n v="8"/>
    <n v="0"/>
    <n v="0"/>
    <n v="8"/>
    <n v="1640000"/>
    <n v="9160008"/>
    <n v="0"/>
    <n v="0"/>
    <n v="10800008"/>
    <m/>
  </r>
  <r>
    <n v="101609"/>
    <n v="4"/>
    <s v="Active"/>
    <d v="2002-03-04T00:00:00"/>
    <s v=""/>
    <d v="2020-08-18T00:00:00"/>
    <s v="Daniel Rose"/>
    <s v="Shelby"/>
    <s v="SR-1"/>
    <s v="SR"/>
    <m/>
    <s v="SR"/>
    <s v="Summer Avenue, East of Macon Road to Elmore Road"/>
    <m/>
    <s v="Legislative"/>
    <s v="Right-of-Way"/>
    <m/>
    <x v="3"/>
    <x v="1"/>
    <m/>
    <n v="3.43"/>
    <m/>
    <m/>
    <s v="N"/>
    <s v="NHS"/>
    <x v="3"/>
    <m/>
    <n v="0"/>
    <n v="-3551860"/>
    <n v="0"/>
    <n v="0"/>
    <n v="-3551860"/>
    <n v="2168145"/>
    <n v="5360000"/>
    <n v="0"/>
    <n v="0"/>
    <n v="7528145"/>
    <s v="State Funded (79011-)"/>
  </r>
  <r>
    <n v="104004"/>
    <n v="3"/>
    <s v="Active"/>
    <d v="2004-04-27T00:00:00"/>
    <s v="Susan Ralph"/>
    <d v="2018-11-20T00:00:00"/>
    <s v="Brandy Hopkins"/>
    <s v="Rutherford"/>
    <s v="SR-99"/>
    <s v="SR"/>
    <m/>
    <s v="SR"/>
    <s v="(New Salem Highway), Cason Lane to SR-96(Old Fort Parkway) in Murfreesboro"/>
    <s v="Widen from 2 lanes to 5 lanes"/>
    <s v="Legislative"/>
    <s v="Right-of-Way"/>
    <m/>
    <x v="3"/>
    <x v="1"/>
    <m/>
    <n v="2.8260000000000001"/>
    <m/>
    <m/>
    <s v="N"/>
    <s v="Other"/>
    <x v="4"/>
    <m/>
    <n v="500000"/>
    <n v="0"/>
    <n v="0"/>
    <n v="0"/>
    <n v="500000"/>
    <n v="2925000"/>
    <n v="7931750"/>
    <n v="0"/>
    <n v="0"/>
    <n v="10856750"/>
    <m/>
  </r>
  <r>
    <n v="114149"/>
    <n v="4"/>
    <s v="Active"/>
    <d v="2010-03-08T00:00:00"/>
    <s v="Don Ellis"/>
    <d v="2019-07-23T00:00:00"/>
    <s v="Sandra Lowry"/>
    <s v="Madison"/>
    <s v="I-40"/>
    <s v="I"/>
    <m/>
    <s v="IM"/>
    <s v="From West of SR-20 (US-412) to East of SR-5 (US-45) (Includes Interchanges at US-45 Bypass and US-45)"/>
    <s v="I-40, From West of SR-20 (US-412) to East of SR-5 (US-45) (Includes Interchanges at US-45 Bypass and US-45) - Widen 4 Lane to 6 Lane"/>
    <s v="Legislative"/>
    <s v="Right-of-Way"/>
    <m/>
    <x v="3"/>
    <x v="1"/>
    <m/>
    <n v="3.74"/>
    <m/>
    <m/>
    <s v="N"/>
    <s v="Int"/>
    <x v="1"/>
    <m/>
    <n v="655000"/>
    <n v="0"/>
    <n v="0"/>
    <n v="0"/>
    <n v="655000"/>
    <n v="4450000"/>
    <n v="1150000"/>
    <n v="0"/>
    <n v="0"/>
    <n v="5600000"/>
    <m/>
  </r>
  <r>
    <n v="125430"/>
    <n v="4"/>
    <s v="Active"/>
    <d v="2017-01-26T00:00:00"/>
    <s v="Nate Brugler"/>
    <d v="2021-01-19T00:00:00"/>
    <s v="Brian Terrell"/>
    <s v="Shelby"/>
    <m/>
    <m/>
    <m/>
    <m/>
    <s v="West Georgia Avenue at Riverside Drive Intersection Improvements"/>
    <s v="Construction of a roundabout at the intersection of West Georgia Avenue and Riverside Drive to enhance traffic flow and improve safety."/>
    <s v="Local Programs"/>
    <s v="Roundabout"/>
    <m/>
    <x v="3"/>
    <x v="1"/>
    <m/>
    <n v="0.02"/>
    <m/>
    <m/>
    <s v="N"/>
    <s v="Other"/>
    <x v="0"/>
    <m/>
    <n v="47100"/>
    <n v="0"/>
    <n v="0"/>
    <n v="0"/>
    <n v="47100"/>
    <n v="147100"/>
    <n v="0"/>
    <n v="0"/>
    <n v="0"/>
    <n v="147100"/>
    <s v="CM-9409(211) (79LPLM-F3-547)"/>
  </r>
  <r>
    <n v="118554"/>
    <n v="4"/>
    <s v="Active"/>
    <d v="2013-02-22T00:00:00"/>
    <s v="Andy Barlow"/>
    <d v="2021-01-19T00:00:00"/>
    <s v="Brian Terrell"/>
    <s v="Tipton"/>
    <s v="SR-206"/>
    <s v="SR"/>
    <m/>
    <s v="SR"/>
    <s v="Intersection at Rosemark Road in Atoka"/>
    <s v="SR-206, Intersection at Rosemark Road in Atoka (Roundabout Installation) - Intersection Improvements"/>
    <s v="Local Programs"/>
    <s v="Roundabout"/>
    <m/>
    <x v="3"/>
    <x v="1"/>
    <m/>
    <n v="0"/>
    <m/>
    <m/>
    <s v="N"/>
    <s v="Other"/>
    <x v="4"/>
    <m/>
    <n v="8000"/>
    <n v="0"/>
    <n v="1445209"/>
    <n v="0"/>
    <n v="1453209"/>
    <n v="90205.61"/>
    <n v="20000"/>
    <n v="1445209"/>
    <n v="0"/>
    <n v="1555414.61"/>
    <s v="STP/M-206(10) (84LPLM-F3-030)"/>
  </r>
  <r>
    <n v="125199"/>
    <n v="1"/>
    <s v="Let"/>
    <d v="2016-10-04T00:00:00"/>
    <s v="Stephanie Ward"/>
    <d v="2021-06-02T00:00:00"/>
    <s v=""/>
    <s v="Monroe"/>
    <s v="SR-68"/>
    <s v="SR"/>
    <s v="P"/>
    <s v="SR"/>
    <s v="Intersection at SR-39 (Mecca Pike), LM 24.04 in Tellico Plains"/>
    <s v="Widening, deceleration lanes, curb &amp; gutter, basins"/>
    <s v="Safety"/>
    <s v="Safety"/>
    <m/>
    <x v="3"/>
    <x v="1"/>
    <m/>
    <n v="0.15"/>
    <d v="2021-05-07T00:00:00"/>
    <m/>
    <s v="N"/>
    <s v="Other"/>
    <x v="4"/>
    <m/>
    <n v="34500"/>
    <n v="0"/>
    <n v="1089000"/>
    <n v="0"/>
    <n v="1123500"/>
    <n v="146500"/>
    <n v="38700"/>
    <n v="1089000"/>
    <n v="0"/>
    <n v="1274200"/>
    <s v="STP-SIP-68(49) (62007-3251-94)"/>
  </r>
  <r>
    <n v="127637.01"/>
    <n v="1"/>
    <s v="Active"/>
    <d v="2019-05-23T00:00:00"/>
    <s v="Bridgett Tidwell"/>
    <d v="2020-10-02T00:00:00"/>
    <s v="Eric Wilson"/>
    <s v="Greene"/>
    <s v="SR-70"/>
    <s v="SR"/>
    <m/>
    <s v="SR"/>
    <s v="Intersections at West Allens Bridge Road and DeBusk Road"/>
    <s v="Addition of left turning lanes, intersection safety improvements"/>
    <s v="Safety"/>
    <s v="Safety"/>
    <m/>
    <x v="3"/>
    <x v="1"/>
    <m/>
    <n v="0"/>
    <d v="2022-08-19T00:00:00"/>
    <m/>
    <s v="N"/>
    <s v="Other"/>
    <x v="4"/>
    <m/>
    <n v="82000"/>
    <n v="0"/>
    <n v="0"/>
    <n v="0"/>
    <n v="82000"/>
    <n v="92000"/>
    <n v="0"/>
    <n v="0"/>
    <n v="0"/>
    <n v="92000"/>
    <s v="HSIP-70(31) (30006-3232-94)"/>
  </r>
  <r>
    <n v="131299"/>
    <n v="1"/>
    <s v="Active"/>
    <d v="2021-02-05T00:00:00"/>
    <s v="Bridgett Tidwell"/>
    <d v="2021-03-24T00:00:00"/>
    <s v="Brian Terrell"/>
    <s v="Knox"/>
    <s v="SR-1"/>
    <s v="SR"/>
    <m/>
    <s v="SR"/>
    <s v="(US-11W), Intersection at Shipetown Road and Roberts Road"/>
    <s v="Intersection Realignment"/>
    <s v="Safety"/>
    <s v="Safety"/>
    <m/>
    <x v="3"/>
    <x v="1"/>
    <m/>
    <n v="7.0000000000000007E-2"/>
    <m/>
    <m/>
    <s v="N"/>
    <s v="NHS"/>
    <x v="3"/>
    <m/>
    <n v="40000"/>
    <n v="0"/>
    <n v="0"/>
    <n v="0"/>
    <n v="40000"/>
    <n v="40000"/>
    <n v="0"/>
    <n v="0"/>
    <n v="0"/>
    <n v="40000"/>
    <s v="NH-SIP-1(439) (47012-3256-94)"/>
  </r>
  <r>
    <n v="131302"/>
    <n v="1"/>
    <s v="Active"/>
    <d v="2021-02-05T00:00:00"/>
    <s v="Bridgett Tidwell"/>
    <d v="2021-03-24T00:00:00"/>
    <s v="Brian Terrell"/>
    <s v="Monroe"/>
    <s v="SR-68"/>
    <s v="SR"/>
    <m/>
    <s v="SR"/>
    <s v="at SR-307 (Eastanaula Road) and Sands Road"/>
    <s v="Intersection Realignment"/>
    <s v="Safety"/>
    <s v="Safety"/>
    <m/>
    <x v="3"/>
    <x v="1"/>
    <m/>
    <n v="0.35"/>
    <m/>
    <m/>
    <s v="N"/>
    <s v="Other"/>
    <x v="4"/>
    <m/>
    <n v="40000"/>
    <n v="0"/>
    <n v="0"/>
    <n v="0"/>
    <n v="40000"/>
    <n v="40000"/>
    <n v="0"/>
    <n v="0"/>
    <n v="0"/>
    <n v="40000"/>
    <s v="HSIP-68(61) (62069-3231-94)"/>
  </r>
  <r>
    <n v="131306"/>
    <n v="4"/>
    <s v="Active"/>
    <d v="2021-02-08T00:00:00"/>
    <s v="Bridgett Tidwell"/>
    <d v="2021-04-12T00:00:00"/>
    <s v="Chris Armstrong"/>
    <s v="Madison"/>
    <s v="I-40"/>
    <s v="I"/>
    <m/>
    <s v="IM"/>
    <s v="Interchange at SR-138 Exit 68"/>
    <s v="Extending Acceleration &amp; Deceleration lanes"/>
    <s v="Safety"/>
    <s v="Safety"/>
    <m/>
    <x v="3"/>
    <x v="1"/>
    <m/>
    <n v="0.56000000000000005"/>
    <m/>
    <m/>
    <s v="N"/>
    <s v="Int"/>
    <x v="1"/>
    <m/>
    <n v="40000"/>
    <n v="0"/>
    <n v="0"/>
    <n v="0"/>
    <n v="40000"/>
    <n v="40000"/>
    <n v="0"/>
    <n v="0"/>
    <n v="0"/>
    <n v="40000"/>
    <s v="NH-SIP-I-40-1(362) (57201-3159-44)"/>
  </r>
  <r>
    <n v="131376"/>
    <n v="2"/>
    <s v="Active"/>
    <d v="2021-03-10T00:00:00"/>
    <s v="Bridgett Tidwell"/>
    <d v="2021-04-29T00:00:00"/>
    <s v="Brandy Hopkins"/>
    <s v="Cumberland"/>
    <s v="SR-1"/>
    <s v="SR"/>
    <m/>
    <s v="SR"/>
    <s v="Intersection at SR-392 (Milo Lemert Parkway) and SR-101 (Peavine Road)"/>
    <s v="Safety Improvements with Roundabout"/>
    <s v="Safety"/>
    <s v="Safety"/>
    <m/>
    <x v="3"/>
    <x v="1"/>
    <m/>
    <n v="0.35"/>
    <d v="2022-03-25T00:00:00"/>
    <m/>
    <s v="N"/>
    <s v="Other"/>
    <x v="4"/>
    <m/>
    <n v="60000"/>
    <n v="0"/>
    <n v="0"/>
    <n v="0"/>
    <n v="60000"/>
    <n v="60000"/>
    <n v="0"/>
    <n v="0"/>
    <n v="0"/>
    <n v="60000"/>
    <s v="STP-SIP-1(443) (18003-3245-94)"/>
  </r>
  <r>
    <n v="131377"/>
    <n v="2"/>
    <s v="Active"/>
    <d v="2021-03-10T00:00:00"/>
    <s v="Jason McCoy"/>
    <d v="2021-04-07T00:00:00"/>
    <s v="Matt Givens"/>
    <s v="Fentress"/>
    <s v="SR-28"/>
    <s v="SR"/>
    <m/>
    <s v="SR"/>
    <s v="(US-127), From near SR-296 (Taylor Place Road) to Spring Street"/>
    <s v="Safety Improvements with Turn Lanes"/>
    <s v="Safety"/>
    <s v="Safety"/>
    <m/>
    <x v="3"/>
    <x v="1"/>
    <m/>
    <n v="0.1"/>
    <d v="2022-03-25T00:00:00"/>
    <m/>
    <s v="N"/>
    <s v="NHS"/>
    <x v="3"/>
    <m/>
    <n v="60000"/>
    <n v="0"/>
    <n v="0"/>
    <n v="0"/>
    <n v="60000"/>
    <n v="60000"/>
    <n v="0"/>
    <n v="0"/>
    <n v="0"/>
    <n v="60000"/>
    <s v="State Funded (25043-3219-04)"/>
  </r>
  <r>
    <n v="131380"/>
    <n v="4"/>
    <s v="Active"/>
    <d v="2021-03-11T00:00:00"/>
    <s v="Jason McCoy"/>
    <d v="2021-04-29T00:00:00"/>
    <s v="Brandy Hopkins"/>
    <s v="Haywood"/>
    <s v="I-40"/>
    <s v="I"/>
    <m/>
    <s v="IM"/>
    <s v="Interchange at SR-1 (US-70, Exit 66)"/>
    <s v="Extend Acceleration &amp; Deceleration lanes"/>
    <s v="Safety"/>
    <s v="Safety"/>
    <m/>
    <x v="3"/>
    <x v="1"/>
    <m/>
    <n v="0.53"/>
    <d v="2022-06-17T00:00:00"/>
    <m/>
    <s v="N"/>
    <s v="Int"/>
    <x v="1"/>
    <m/>
    <n v="60000"/>
    <n v="0"/>
    <n v="0"/>
    <n v="0"/>
    <n v="60000"/>
    <n v="60000"/>
    <n v="0"/>
    <n v="0"/>
    <n v="0"/>
    <n v="60000"/>
    <s v="NH-SIP-I-40-1(364) (38001-3198-44)"/>
  </r>
  <r>
    <n v="131384"/>
    <n v="4"/>
    <s v="Active"/>
    <d v="2021-03-11T00:00:00"/>
    <s v="Bridgett Tidwell"/>
    <d v="2021-05-11T00:00:00"/>
    <s v="Chris Armstrong"/>
    <s v="Madison"/>
    <s v="I-40"/>
    <s v="I"/>
    <m/>
    <s v="IM"/>
    <s v="Interchange at SR-152 (Exit 93)"/>
    <s v="Accelleration &amp; Decelleration Lanes on I-40"/>
    <s v="Safety"/>
    <s v="Safety"/>
    <m/>
    <x v="3"/>
    <x v="1"/>
    <m/>
    <n v="0.7"/>
    <d v="2022-06-17T00:00:00"/>
    <m/>
    <s v="N"/>
    <s v="Int"/>
    <x v="1"/>
    <m/>
    <n v="60000"/>
    <n v="0"/>
    <n v="0"/>
    <n v="0"/>
    <n v="60000"/>
    <n v="60000"/>
    <n v="0"/>
    <n v="0"/>
    <n v="0"/>
    <n v="60000"/>
    <s v="NH-SIP-I-40-1(363) (57201-3160-44)"/>
  </r>
  <r>
    <n v="131392"/>
    <n v="2"/>
    <s v="Active"/>
    <d v="2021-03-15T00:00:00"/>
    <s v="Jason McCoy"/>
    <d v="2021-04-07T00:00:00"/>
    <s v="Brandy Hopkins"/>
    <s v="Rhea"/>
    <s v="SR-29"/>
    <s v="SR"/>
    <m/>
    <s v="SR"/>
    <s v="Intersection at Eagle Lane"/>
    <s v="Safety Improvements with Turn Lane"/>
    <s v="Safety"/>
    <s v="Safety"/>
    <m/>
    <x v="3"/>
    <x v="1"/>
    <m/>
    <n v="0.19"/>
    <d v="2022-03-25T00:00:00"/>
    <m/>
    <s v="N"/>
    <s v="NHS"/>
    <x v="3"/>
    <m/>
    <n v="60000"/>
    <n v="0"/>
    <n v="0"/>
    <n v="0"/>
    <n v="60000"/>
    <n v="60000"/>
    <n v="0"/>
    <n v="0"/>
    <n v="0"/>
    <n v="60000"/>
    <s v="State Funded (72079-3216-04)"/>
  </r>
  <r>
    <n v="130730"/>
    <n v="4"/>
    <s v="Active"/>
    <d v="2020-07-30T00:00:00"/>
    <s v="Tintin Czach"/>
    <d v="2021-04-08T00:00:00"/>
    <s v="Lee Cothron"/>
    <s v="McNairy"/>
    <s v="SR-15"/>
    <s v="SR"/>
    <m/>
    <s v="SR"/>
    <s v="Industrial Access Supporting Tyson Hatchery"/>
    <s v="Add Left Turn Lane and Median Opening on SR-15"/>
    <s v="Economic Development"/>
    <s v="Turn Lanes"/>
    <m/>
    <x v="3"/>
    <x v="1"/>
    <m/>
    <n v="0.1"/>
    <m/>
    <m/>
    <s v="N"/>
    <s v="NHS"/>
    <x v="3"/>
    <m/>
    <n v="46100"/>
    <n v="0"/>
    <n v="0"/>
    <n v="0"/>
    <n v="46100"/>
    <n v="46100"/>
    <n v="0"/>
    <n v="0"/>
    <n v="0"/>
    <n v="46100"/>
    <m/>
  </r>
  <r>
    <n v="130851"/>
    <n v="4"/>
    <s v="Active"/>
    <d v="2020-09-04T00:00:00"/>
    <s v="Tintin Czach"/>
    <d v="2021-02-11T00:00:00"/>
    <s v="Sandra Lowry"/>
    <s v="Carroll"/>
    <s v="SIA"/>
    <s v="SIA"/>
    <s v="SR022"/>
    <m/>
    <s v="State Industrial Access serving Dynamix Casting Fluxes"/>
    <s v="Proposed Improvement of SR-22 at Lexington St in Huntingdon"/>
    <s v="Economic Development"/>
    <s v="Turn Lanes"/>
    <m/>
    <x v="3"/>
    <x v="1"/>
    <m/>
    <n v="0.26"/>
    <d v="2023-02-03T00:00:00"/>
    <m/>
    <s v="N"/>
    <s v="NHS"/>
    <x v="3"/>
    <m/>
    <n v="150600"/>
    <n v="0"/>
    <n v="0"/>
    <n v="0"/>
    <n v="150600"/>
    <n v="150600"/>
    <n v="0"/>
    <n v="0"/>
    <n v="0"/>
    <n v="150600"/>
    <s v="State Funded (09005-3227-04)"/>
  </r>
  <r>
    <n v="131381"/>
    <n v="4"/>
    <s v="Active"/>
    <d v="2021-03-11T00:00:00"/>
    <s v="Crystal Whitaker"/>
    <d v="2021-05-28T00:00:00"/>
    <s v="Danielle Hagewood"/>
    <s v="Obion"/>
    <s v="SIA"/>
    <s v="SIA"/>
    <m/>
    <m/>
    <s v="Industrial Access Support serving Williams Sausage HQ"/>
    <s v="Widen SR-3 (US-51) at Greenfield Drive/N. Morgan Street to accommodate offset left turn lanes"/>
    <s v="Economic Development"/>
    <s v="Turn Lanes"/>
    <m/>
    <x v="3"/>
    <x v="1"/>
    <m/>
    <s v=""/>
    <m/>
    <m/>
    <s v="N"/>
    <s v="NHS"/>
    <x v="5"/>
    <m/>
    <n v="164000"/>
    <n v="0"/>
    <n v="0"/>
    <n v="0"/>
    <n v="164000"/>
    <n v="164000"/>
    <n v="0"/>
    <n v="0"/>
    <n v="0"/>
    <n v="164000"/>
    <s v="State Funded (66116-3216-04)"/>
  </r>
  <r>
    <n v="125038"/>
    <n v="3"/>
    <s v="Active"/>
    <d v="2016-08-25T00:00:00"/>
    <s v="Denise Baker"/>
    <d v="2021-01-19T00:00:00"/>
    <s v="Brian Terrell"/>
    <s v="Bedford"/>
    <s v="Fairfield Pike"/>
    <m/>
    <s v="01043"/>
    <s v="L"/>
    <s v="Fairfield Pike, Intersection at Deery Street/Gowen Drive"/>
    <s v="Add turn lanes to Fairfield Pike at intersection of Deery Street and Gowen Drive and upgrading existing signalization at the intersection"/>
    <s v="Local Programs"/>
    <s v="Turn Lanes"/>
    <m/>
    <x v="3"/>
    <x v="1"/>
    <m/>
    <n v="0"/>
    <m/>
    <m/>
    <s v="N"/>
    <s v="Other"/>
    <x v="0"/>
    <m/>
    <n v="202000"/>
    <n v="0"/>
    <n v="0"/>
    <n v="0"/>
    <n v="202000"/>
    <n v="302000"/>
    <n v="0"/>
    <n v="0"/>
    <n v="0"/>
    <n v="302000"/>
    <s v="STP-M-1043(11) (02LPLM-F3-036)"/>
  </r>
  <r>
    <n v="127985"/>
    <n v="3"/>
    <s v="Active"/>
    <d v="2018-08-09T00:00:00"/>
    <s v="Taylor Lee"/>
    <d v="2021-01-19T00:00:00"/>
    <s v="Brian Terrell"/>
    <s v="Rutherford"/>
    <s v="SR-266"/>
    <s v="SR"/>
    <m/>
    <s v="SR"/>
    <s v="(Sam Ridley Parkway), Intersection at Old Nashville Highway, LM 1.5 in Smyrna"/>
    <s v="2017 CMAQ Award: This project involves the construction of turn lanes and the installation of short range detection equipment at the intersection of Sam Ridley Parkway (SR-266) and Old Nashville Highway."/>
    <s v="Local Programs"/>
    <s v="Turn Lanes"/>
    <m/>
    <x v="3"/>
    <x v="1"/>
    <m/>
    <n v="0.02"/>
    <m/>
    <m/>
    <s v="N"/>
    <s v="Other"/>
    <x v="4"/>
    <m/>
    <n v="195535"/>
    <n v="0"/>
    <n v="0"/>
    <n v="0"/>
    <n v="195535"/>
    <n v="205535"/>
    <n v="0"/>
    <n v="0"/>
    <n v="0"/>
    <n v="205535"/>
    <s v="CM-266(30) (75LPLM-F3-083)"/>
  </r>
  <r>
    <n v="118459"/>
    <n v="1"/>
    <s v="Let"/>
    <d v="2013-01-08T00:00:00"/>
    <s v="Sandy Wilson"/>
    <d v="2020-06-24T00:00:00"/>
    <s v="Bobby Johnson"/>
    <s v="Hamblen"/>
    <s v="SR-160"/>
    <s v="SR"/>
    <m/>
    <s v="SR"/>
    <s v="Intersection at Commerce Boulevard,  LM 14.73 in Morristown"/>
    <s v="Modify the median opening for left-turn ingress only, install SB left-turn lane on SR-160 and a newopening with J-turn bulb, install a NB left-trun lane north of the intersection with Commerce Blvd. and extend existing SB right- turn lane on SR-160 to Commerce Blvd."/>
    <s v="Safety"/>
    <s v="Turn Lanes"/>
    <m/>
    <x v="3"/>
    <x v="1"/>
    <m/>
    <n v="3.0000000000000001E-3"/>
    <d v="2020-05-15T00:00:00"/>
    <m/>
    <s v="N"/>
    <s v="NHS"/>
    <x v="3"/>
    <m/>
    <n v="0"/>
    <n v="0"/>
    <n v="-30900"/>
    <n v="0"/>
    <n v="-30900"/>
    <n v="166300"/>
    <n v="35000"/>
    <n v="1291146.76"/>
    <n v="0"/>
    <n v="1492446.76"/>
    <s v="STP-H/PHSIP-160(9) (32008-3218-94)"/>
  </r>
  <r>
    <n v="119087"/>
    <n v="4"/>
    <s v="Let"/>
    <d v="2013-06-27T00:00:00"/>
    <s v="Sandy Wilson"/>
    <d v="2020-06-24T00:00:00"/>
    <s v="Bonita Dunlap"/>
    <s v="Shelby"/>
    <s v="SR-205"/>
    <s v="SR"/>
    <s v="p"/>
    <s v="SR"/>
    <s v="From Brooks River Drive to South of I-40, LM 15.75 to LM 16.07 in Arlington"/>
    <s v="Turn Lanes"/>
    <s v="Safety"/>
    <s v="Turn Lanes"/>
    <m/>
    <x v="3"/>
    <x v="1"/>
    <m/>
    <n v="0.317"/>
    <d v="2020-05-15T00:00:00"/>
    <m/>
    <s v="N"/>
    <s v="Other"/>
    <x v="4"/>
    <m/>
    <n v="-65628.820000000007"/>
    <n v="0"/>
    <n v="242945"/>
    <n v="0"/>
    <n v="177316.18"/>
    <n v="184371.18"/>
    <n v="123000"/>
    <n v="1132945"/>
    <n v="0"/>
    <n v="1440316.18"/>
    <s v="STP-SIP-205(26) (79035-3218-94)"/>
  </r>
  <r>
    <n v="119668"/>
    <n v="1"/>
    <s v="Active"/>
    <d v="2013-08-27T00:00:00"/>
    <s v="Edward (old) Williams"/>
    <d v="2021-06-21T00:00:00"/>
    <s v="Jeremy Beeman"/>
    <s v="Knox"/>
    <s v="SR-71"/>
    <s v="SR"/>
    <m/>
    <s v="SR"/>
    <s v="From south of Simpson Road to Hendron Chapel Road LM 1.00 to LM 1.98 in Knoxville"/>
    <s v="Widen the existing roadway to preserve the (4) four thru lanes and construct center turn lane that would enable left turn movement for county roads and businesses along this corridor."/>
    <s v="Safety"/>
    <s v="Turn Lanes"/>
    <m/>
    <x v="3"/>
    <x v="1"/>
    <m/>
    <n v="0.98"/>
    <d v="2022-02-11T00:00:00"/>
    <m/>
    <s v="N"/>
    <s v="NHS"/>
    <x v="3"/>
    <m/>
    <n v="100000"/>
    <n v="0"/>
    <n v="0"/>
    <n v="0"/>
    <n v="100000"/>
    <n v="862133.22"/>
    <n v="820500"/>
    <n v="0"/>
    <n v="0"/>
    <n v="1682633.22"/>
    <s v="HSIP-71(33) (47024-3239-94)"/>
  </r>
  <r>
    <n v="120065"/>
    <n v="3"/>
    <s v="Active"/>
    <d v="2014-01-13T00:00:00"/>
    <s v="Sandy Wilson"/>
    <d v="2021-05-10T00:00:00"/>
    <s v="Daniel Rose"/>
    <s v="Montgomery"/>
    <s v="SR-76"/>
    <s v="SR"/>
    <m/>
    <s v="SR"/>
    <s v="Intersections at Denny Road and Rotary Park Drive in Clarksville"/>
    <s v="Turn Lanes"/>
    <s v="Safety"/>
    <s v="Turn Lanes"/>
    <m/>
    <x v="3"/>
    <x v="1"/>
    <m/>
    <n v="0.1"/>
    <d v="2021-06-18T00:00:00"/>
    <m/>
    <s v="N"/>
    <s v="NHS"/>
    <x v="3"/>
    <m/>
    <n v="0"/>
    <n v="0"/>
    <n v="2057173"/>
    <n v="0"/>
    <n v="2057173"/>
    <n v="143242.88"/>
    <n v="164000"/>
    <n v="2057173"/>
    <n v="0"/>
    <n v="2364415.88"/>
    <s v="HSIP/PHSIP-76(96) (63022-3207-94)"/>
  </r>
  <r>
    <n v="120080"/>
    <n v="4"/>
    <s v="Closed"/>
    <d v="2014-01-14T00:00:00"/>
    <s v="Sandy Wilson"/>
    <d v="2020-05-01T00:00:00"/>
    <s v="Teresa Hylton"/>
    <s v="Tipton"/>
    <s v="SR-3"/>
    <s v="SR"/>
    <m/>
    <s v="SR"/>
    <s v="Intersection at Charles Place, LM 2.27, in Atoka"/>
    <s v="Turn Lanes"/>
    <s v="Safety"/>
    <s v="Turn Lanes"/>
    <m/>
    <x v="3"/>
    <x v="1"/>
    <m/>
    <n v="0.121"/>
    <d v="2018-03-23T00:00:00"/>
    <m/>
    <s v="N"/>
    <s v="NHS"/>
    <x v="3"/>
    <m/>
    <n v="-4045.85"/>
    <n v="0"/>
    <n v="142709.85"/>
    <n v="0"/>
    <n v="138664"/>
    <n v="58454.15"/>
    <n v="0"/>
    <n v="643640.85"/>
    <n v="0"/>
    <n v="702095"/>
    <s v="PHSIP-3(130) (84102-3211-94)"/>
  </r>
  <r>
    <n v="121764"/>
    <n v="1"/>
    <s v="Construction Complete"/>
    <d v="2015-02-25T00:00:00"/>
    <s v="Sandy Wilson"/>
    <d v="2019-11-26T00:00:00"/>
    <s v="Sebrina Love"/>
    <s v="Campbell"/>
    <s v="I-75"/>
    <s v="I"/>
    <m/>
    <s v="IM"/>
    <s v="Southbound Welcome Center Exit Ramp (Includes 1,500 feet into Kentucky)"/>
    <s v="Install a SB decleration lane and warning signs."/>
    <s v="Safety"/>
    <s v="Turn Lanes"/>
    <m/>
    <x v="3"/>
    <x v="1"/>
    <m/>
    <n v="0.33"/>
    <d v="2018-05-11T00:00:00"/>
    <m/>
    <s v="N"/>
    <s v="Int"/>
    <x v="1"/>
    <m/>
    <n v="20700"/>
    <n v="0"/>
    <n v="500000"/>
    <n v="0"/>
    <n v="520700"/>
    <n v="133200"/>
    <n v="0"/>
    <n v="2007240"/>
    <n v="0"/>
    <n v="2140440"/>
    <s v="NH-SIP-I-75-3(172) (07100-3145-94)"/>
  </r>
  <r>
    <n v="130752"/>
    <n v="3"/>
    <s v="Active"/>
    <d v="2020-08-04T00:00:00"/>
    <s v="Lee Cothron"/>
    <d v="2021-03-25T00:00:00"/>
    <s v="Brian Terrell"/>
    <s v="Wilson"/>
    <s v="SR-109"/>
    <s v="SR"/>
    <m/>
    <s v="SR"/>
    <s v="Intersection at I-40 ramps"/>
    <s v="add additional left turn lane with signal modifications"/>
    <s v="Other"/>
    <s v="Turn Lanes with Signal"/>
    <m/>
    <x v="3"/>
    <x v="1"/>
    <m/>
    <n v="0.03"/>
    <d v="2023-05-12T00:00:00"/>
    <m/>
    <s v="N"/>
    <s v="NHS"/>
    <x v="3"/>
    <m/>
    <n v="81000"/>
    <n v="0"/>
    <n v="0"/>
    <n v="0"/>
    <n v="81000"/>
    <n v="81000"/>
    <n v="0"/>
    <n v="0"/>
    <n v="0"/>
    <n v="81000"/>
    <m/>
  </r>
  <r>
    <n v="118791"/>
    <n v="3"/>
    <s v="Construction Complete"/>
    <d v="2013-04-15T00:00:00"/>
    <s v="Sandy Wilson"/>
    <d v="2020-12-02T00:00:00"/>
    <s v="Jason Carney"/>
    <s v="Montgomery"/>
    <s v="SR-13"/>
    <s v="SR"/>
    <m/>
    <s v="SR"/>
    <s v="(Wilma Rudolph Blvd), From Holiday Drive to Alfred Thun Road in Clarksville (RSA)"/>
    <s v="Turn Lanes with Signals"/>
    <s v="Safety"/>
    <s v="Turn Lanes with Signal"/>
    <m/>
    <x v="3"/>
    <x v="1"/>
    <m/>
    <n v="0.5"/>
    <d v="2019-12-13T00:00:00"/>
    <m/>
    <s v="N"/>
    <s v="NHS, Other"/>
    <x v="3"/>
    <m/>
    <n v="24000"/>
    <n v="0"/>
    <n v="400000"/>
    <n v="0"/>
    <n v="424000"/>
    <n v="264000"/>
    <n v="9235"/>
    <n v="5138389"/>
    <n v="0"/>
    <n v="5411624"/>
    <s v="HSIP-13(58) (63011-3245-94)"/>
  </r>
  <r>
    <n v="121573"/>
    <n v="1"/>
    <s v="Let"/>
    <d v="2014-11-25T00:00:00"/>
    <s v="Herb Stratton"/>
    <d v="2020-06-24T00:00:00"/>
    <s v="Bobby Johnson"/>
    <s v="Hamblen"/>
    <s v="SR-34"/>
    <s v="SR"/>
    <m/>
    <s v="SR"/>
    <s v="Intersection at Commerce Boulevard in Morristown"/>
    <s v="Modify the median and install left-turn lane eastbound and extend Westbound left-turn lane   Remove Concrete Channelizing Islands on Commerce   Construct SB access to intersection from Commercial Site   Install Traffic Signal"/>
    <s v="Safety"/>
    <s v="Turn Lanes with Signal"/>
    <m/>
    <x v="3"/>
    <x v="1"/>
    <m/>
    <n v="0"/>
    <d v="2020-05-15T00:00:00"/>
    <m/>
    <s v="N"/>
    <s v="NHS"/>
    <x v="3"/>
    <m/>
    <n v="0"/>
    <n v="0"/>
    <n v="-363770"/>
    <n v="0"/>
    <n v="-363770"/>
    <n v="120000"/>
    <n v="302000"/>
    <n v="1519230"/>
    <n v="0"/>
    <n v="1941230"/>
    <s v="HSIP/PHSIP-34(105) (32004-3226-94)"/>
  </r>
  <r>
    <n v="124932"/>
    <n v="1"/>
    <s v="Let"/>
    <d v="2016-08-02T00:00:00"/>
    <s v="Innocent Amara"/>
    <d v="2020-09-29T00:00:00"/>
    <s v="Bobby Johnson"/>
    <s v="Sullivan"/>
    <s v="SR-36"/>
    <s v="SR"/>
    <m/>
    <s v="SR"/>
    <s v="Intersection at SR-126(Memorial Blvd) and Sherwood Road"/>
    <s v="Upgrade signal, install pole with mast arm, update signal span wire and tether, realign right decal lane on SR-126, widen SR-126 to allow for dual rights, a thru, and a left turn. Eliminate the narrow median on SR-126  creating a single inbound lane, restripe, add pedestrian signalization, crosswalks, ADA paths, curb ramps and push button activated."/>
    <s v="Safety"/>
    <s v="Turn Lanes with Signal"/>
    <m/>
    <x v="3"/>
    <x v="1"/>
    <m/>
    <n v="0.12"/>
    <d v="2020-08-14T00:00:00"/>
    <m/>
    <s v="N"/>
    <s v="NHS"/>
    <x v="3"/>
    <m/>
    <n v="9300"/>
    <n v="0"/>
    <n v="56100"/>
    <n v="0"/>
    <n v="65400"/>
    <n v="139300"/>
    <n v="0"/>
    <n v="876100"/>
    <n v="0"/>
    <n v="1015400"/>
    <s v="HSIP-36(65) (82006-3285-94)"/>
  </r>
  <r>
    <n v="45616"/>
    <n v="2"/>
    <s v="Closed"/>
    <d v="2003-08-10T00:00:00"/>
    <s v=""/>
    <d v="2017-03-22T00:00:00"/>
    <s v="Sandra Lowry"/>
    <s v="McMinn"/>
    <s v="SR-30"/>
    <s v="SR"/>
    <m/>
    <s v="SR"/>
    <s v="From Polk County Line to Near 12th Street in Etowah"/>
    <m/>
    <s v="Legislative"/>
    <s v="Widen"/>
    <m/>
    <x v="3"/>
    <x v="1"/>
    <m/>
    <n v="3.8"/>
    <d v="2001-10-26T00:00:00"/>
    <m/>
    <s v="N"/>
    <s v="NHS"/>
    <x v="3"/>
    <m/>
    <n v="0"/>
    <n v="8093.26"/>
    <n v="0"/>
    <n v="0"/>
    <n v="8093.26"/>
    <n v="-42130.84"/>
    <n v="3039927.01"/>
    <n v="17116319.579999998"/>
    <n v="0"/>
    <n v="20114115.75"/>
    <s v="NH-30(32) (54007-3217-14)"/>
  </r>
  <r>
    <n v="100241.01"/>
    <n v="1"/>
    <s v="Active"/>
    <d v="2002-10-22T00:00:00"/>
    <s v=""/>
    <d v="2021-06-09T00:00:00"/>
    <s v="Sandra Lowry"/>
    <s v="Blount"/>
    <s v="SR-115"/>
    <s v="SR"/>
    <m/>
    <s v="SR"/>
    <s v="(Alcoa Highway), Pellissippi Parkway to South of Little River (IA)"/>
    <s v="Reconstruct 4-lanes and 6-lanes, including a frontage road system, new interchanges at Singleton Station Road and Topside Road (SR-333), modify the existing SR-115 and SR-162 interchange, and build a multi-use path."/>
    <s v="Legislative"/>
    <s v="Widen"/>
    <m/>
    <x v="3"/>
    <x v="1"/>
    <m/>
    <n v="2.71"/>
    <d v="2023-12-08T00:00:00"/>
    <m/>
    <s v="N"/>
    <s v="NHS"/>
    <x v="3"/>
    <m/>
    <n v="535000"/>
    <n v="55961000"/>
    <n v="0"/>
    <n v="0"/>
    <n v="56496000"/>
    <n v="2939063"/>
    <n v="55961000"/>
    <n v="0"/>
    <n v="0"/>
    <n v="58900063"/>
    <m/>
  </r>
  <r>
    <n v="100241.03"/>
    <n v="1"/>
    <s v="Active"/>
    <d v="2002-03-04T00:00:00"/>
    <s v=""/>
    <d v="2021-06-09T00:00:00"/>
    <s v="Sandra Lowry"/>
    <s v="Knox"/>
    <s v="SR-115"/>
    <s v="SR"/>
    <m/>
    <s v="SR"/>
    <s v="From Woodson Drive to Cherokee Trail Interchange (IA)"/>
    <s v="Widening from 4-ln to 6-ln including pedestrian and bicycle facilities."/>
    <s v="Legislative"/>
    <s v="Widen"/>
    <m/>
    <x v="3"/>
    <x v="1"/>
    <m/>
    <n v="1.6"/>
    <d v="2021-12-10T00:00:00"/>
    <m/>
    <s v="N"/>
    <s v="NHS"/>
    <x v="3"/>
    <m/>
    <n v="56250"/>
    <n v="0"/>
    <n v="0"/>
    <n v="0"/>
    <n v="56250"/>
    <n v="2690625"/>
    <n v="7424063"/>
    <n v="0"/>
    <n v="0"/>
    <n v="10114688"/>
    <s v="R-STP/NH-115(29) (47026-3280-14)"/>
  </r>
  <r>
    <n v="100241.04"/>
    <n v="1"/>
    <s v="Let"/>
    <d v="2002-03-04T00:00:00"/>
    <s v=""/>
    <d v="2018-11-14T00:00:00"/>
    <s v="Brian Terrell"/>
    <s v="Knox"/>
    <s v="SR-115"/>
    <s v="SR"/>
    <m/>
    <s v="SR"/>
    <s v="From North of Maloney Road to Woodson Drive"/>
    <s v="SR-115, From North of Maloney Road to Woodson Drive - Widen from 4 to 6 Lanes"/>
    <s v="Legislative"/>
    <s v="Widen"/>
    <m/>
    <x v="3"/>
    <x v="1"/>
    <m/>
    <n v="1.4"/>
    <d v="2016-02-12T00:00:00"/>
    <m/>
    <s v="N"/>
    <s v="NHS"/>
    <x v="3"/>
    <m/>
    <n v="0"/>
    <n v="0"/>
    <n v="7778213"/>
    <n v="0"/>
    <n v="7778213"/>
    <n v="3707000"/>
    <n v="14630650"/>
    <n v="85816818"/>
    <n v="0"/>
    <n v="104154468"/>
    <s v="NH-115(54) (47026-3279-14)"/>
  </r>
  <r>
    <n v="100255.01"/>
    <n v="2"/>
    <s v="Construction Complete"/>
    <d v="2007-09-05T00:00:00"/>
    <s v="Harriet Martin"/>
    <d v="2020-12-04T00:00:00"/>
    <s v="Brian Terrell"/>
    <s v="McMinn"/>
    <s v="SR-30"/>
    <s v="SR"/>
    <m/>
    <s v="SR"/>
    <s v="White Street, Near Knight Street in Athens to East of County Road 609"/>
    <m/>
    <s v="Legislative"/>
    <s v="Widen"/>
    <m/>
    <x v="3"/>
    <x v="1"/>
    <m/>
    <n v="3.6179999999999999"/>
    <d v="2009-12-11T00:00:00"/>
    <m/>
    <s v="N"/>
    <s v="NHS, Other"/>
    <x v="4"/>
    <m/>
    <n v="0"/>
    <n v="0"/>
    <n v="584867.75"/>
    <n v="0"/>
    <n v="584867.75"/>
    <n v="0"/>
    <n v="0"/>
    <n v="25110330.75"/>
    <n v="0"/>
    <n v="25110330.75"/>
    <s v="STP/HPP-30(48) (54007-3218-14)"/>
  </r>
  <r>
    <n v="100255.03"/>
    <n v="2"/>
    <s v="Construction Complete"/>
    <d v="2009-11-03T00:00:00"/>
    <s v="Don Ellis"/>
    <d v="2020-06-17T00:00:00"/>
    <s v="Kyle Ruddy"/>
    <s v="McMinn"/>
    <s v="SR-30"/>
    <s v="SR"/>
    <m/>
    <s v="SR"/>
    <s v="(White Street), From Near Park Street to East of Knight Road in Athens"/>
    <s v="Upgrade from 4 lane divided to 5-lane facility"/>
    <s v="Legislative"/>
    <s v="Widen"/>
    <m/>
    <x v="3"/>
    <x v="1"/>
    <m/>
    <n v="1.212"/>
    <d v="2017-03-31T00:00:00"/>
    <m/>
    <s v="N"/>
    <s v="NHS"/>
    <x v="3"/>
    <m/>
    <n v="0"/>
    <n v="-1500000"/>
    <n v="1597500"/>
    <n v="0"/>
    <n v="97500"/>
    <n v="0"/>
    <n v="1900000"/>
    <n v="12839230"/>
    <n v="0"/>
    <n v="14739230"/>
    <s v="NH-30(59) (54007-3220-14)"/>
  </r>
  <r>
    <n v="100260.01"/>
    <n v="2"/>
    <s v="Let"/>
    <d v="2002-10-15T00:00:00"/>
    <s v=""/>
    <d v="2021-02-25T00:00:00"/>
    <s v="Kyle Ruddy"/>
    <s v="Cumberland"/>
    <s v="SR-28"/>
    <s v="SR"/>
    <m/>
    <s v="SR"/>
    <s v="North of I-40 to Near Potato Farm Road (IA)"/>
    <s v="Widen from 2-ln to a multi-lane facility"/>
    <s v="Legislative"/>
    <s v="Widen"/>
    <m/>
    <x v="3"/>
    <x v="1"/>
    <m/>
    <n v="4.88"/>
    <d v="2021-02-05T00:00:00"/>
    <m/>
    <s v="N"/>
    <s v="NHS"/>
    <x v="3"/>
    <m/>
    <n v="0"/>
    <n v="0"/>
    <n v="64613195"/>
    <n v="0"/>
    <n v="64613195"/>
    <n v="1990000"/>
    <n v="20312987.5"/>
    <n v="64613195"/>
    <n v="0"/>
    <n v="86916182.5"/>
    <s v="STP/NH-28(31) (18008-3225-14)"/>
  </r>
  <r>
    <n v="100260.03"/>
    <n v="2"/>
    <s v="Active"/>
    <d v="2006-02-16T00:00:00"/>
    <s v="Nellie Patton"/>
    <d v="2020-10-22T00:00:00"/>
    <s v="Brian Terrell"/>
    <s v="Cumberland"/>
    <s v="SR-28"/>
    <s v="SR"/>
    <m/>
    <s v="SR"/>
    <s v="Near Potato Farm Road to near Hollow Lane (EPD)"/>
    <s v="Widen from existing 2-ln to super 2-lane facility"/>
    <s v="Legislative"/>
    <s v="Widen"/>
    <m/>
    <x v="3"/>
    <x v="1"/>
    <m/>
    <n v="3.45"/>
    <d v="2023-08-18T00:00:00"/>
    <m/>
    <s v="N"/>
    <s v="NHS"/>
    <x v="3"/>
    <m/>
    <n v="200000"/>
    <n v="16462950"/>
    <n v="0"/>
    <n v="0"/>
    <n v="16662950"/>
    <n v="2277000"/>
    <n v="16462950"/>
    <n v="0"/>
    <n v="0"/>
    <n v="18739950"/>
    <s v="STP/NH/HPP-28(32) (18008-3230-14)"/>
  </r>
  <r>
    <n v="100260.04"/>
    <n v="2"/>
    <s v="Active"/>
    <d v="2008-05-05T00:00:00"/>
    <s v="Ben Tyree"/>
    <d v="2020-10-22T00:00:00"/>
    <s v="Brian Terrell"/>
    <s v="Cumberland"/>
    <s v="SR-28"/>
    <s v="SR"/>
    <m/>
    <s v="SR"/>
    <s v="From near Hollow Lane to near Lowe Road (EPD) (IA)"/>
    <s v="Widen from existing 2 lane to a 4 lane facility."/>
    <s v="Legislative"/>
    <s v="Widen"/>
    <m/>
    <x v="3"/>
    <x v="1"/>
    <m/>
    <n v="3.05"/>
    <d v="2022-10-07T00:00:00"/>
    <m/>
    <s v="N"/>
    <s v="NHS"/>
    <x v="3"/>
    <m/>
    <n v="200000"/>
    <n v="12222950"/>
    <n v="0"/>
    <n v="0"/>
    <n v="12422950"/>
    <n v="1600000"/>
    <n v="12222950"/>
    <n v="0"/>
    <n v="0"/>
    <n v="13822950"/>
    <s v="HPP/NH-28(37) (18008-3229-14)"/>
  </r>
  <r>
    <n v="100260.05"/>
    <n v="2"/>
    <s v="Active"/>
    <d v="2008-05-05T00:00:00"/>
    <s v="Ben Tyree"/>
    <d v="2021-04-15T00:00:00"/>
    <s v="Brandy Hopkins"/>
    <s v="Cumberland, Fentress"/>
    <s v="SR-28"/>
    <s v="SR"/>
    <m/>
    <s v="SR"/>
    <s v="From near North Lowe Road to Near Little Road, North of SR-62 (IA)"/>
    <s v="Widen from existing 2 lane to a 4 to 5 lane typical sections."/>
    <s v="Legislative"/>
    <s v="Widen"/>
    <m/>
    <x v="3"/>
    <x v="1"/>
    <m/>
    <n v="3.27"/>
    <d v="2021-10-08T00:00:00"/>
    <m/>
    <s v="N"/>
    <s v="NHS"/>
    <x v="3"/>
    <m/>
    <n v="2135.14"/>
    <n v="0"/>
    <n v="0"/>
    <n v="0"/>
    <n v="2135.14"/>
    <n v="3398572.64"/>
    <n v="4999750"/>
    <n v="0"/>
    <n v="0"/>
    <n v="8398322.6400000006"/>
    <s v="STP/HPP/NH-28(38) (18008-3231-14, 25001-3294-14)"/>
  </r>
  <r>
    <n v="100263"/>
    <n v="2"/>
    <s v="Let"/>
    <d v="2002-03-04T00:00:00"/>
    <s v=""/>
    <d v="2020-03-16T00:00:00"/>
    <s v="Kyle Ruddy"/>
    <s v="Dekalb"/>
    <s v="SR-56"/>
    <s v="SR"/>
    <m/>
    <s v="SR"/>
    <s v="From South of SR-288 Near Magness Road to East Bryant Street in Smithville(EPD)"/>
    <s v="Widen from 2-lane to super 2-lane, 3-lane, and 5-lane with curb and gutter and sidewalk, on new and existing alignment"/>
    <s v="Legislative"/>
    <s v="Widen"/>
    <m/>
    <x v="3"/>
    <x v="1"/>
    <m/>
    <n v="4.95"/>
    <d v="2019-06-21T00:00:00"/>
    <m/>
    <s v="N"/>
    <s v="Other"/>
    <x v="4"/>
    <m/>
    <n v="1000000"/>
    <n v="0"/>
    <n v="0"/>
    <n v="0"/>
    <n v="1000000"/>
    <n v="3131758"/>
    <n v="5700000"/>
    <n v="27805866"/>
    <n v="0"/>
    <n v="36637624"/>
    <s v="STP-56(29) (21004-3252-14)"/>
  </r>
  <r>
    <n v="100290"/>
    <n v="3"/>
    <s v="Construction Complete"/>
    <d v="2002-03-04T00:00:00"/>
    <s v=""/>
    <d v="2020-09-15T00:00:00"/>
    <s v=""/>
    <s v="Montgomery"/>
    <s v="SR-374"/>
    <s v="SR"/>
    <m/>
    <s v="SR"/>
    <s v="(Warfield Blvd), South of Dunbar Cave Road to West of Stokes Road"/>
    <s v="Widen from 2-ln to 5-ln section"/>
    <s v="Legislative"/>
    <s v="Widen"/>
    <m/>
    <x v="3"/>
    <x v="1"/>
    <m/>
    <n v="1.724"/>
    <d v="2017-05-12T00:00:00"/>
    <m/>
    <s v="N"/>
    <s v="Other"/>
    <x v="4"/>
    <m/>
    <n v="0"/>
    <n v="0"/>
    <n v="1062500"/>
    <n v="0"/>
    <n v="1062500"/>
    <n v="1190000"/>
    <n v="900000"/>
    <n v="29172551"/>
    <n v="0"/>
    <n v="31262551"/>
    <s v="R-STP-374(10) (63111-3218-14)"/>
  </r>
  <r>
    <n v="100331"/>
    <n v="4"/>
    <s v="Construction Complete"/>
    <d v="2002-03-04T00:00:00"/>
    <s v=""/>
    <d v="2019-07-03T00:00:00"/>
    <s v="Billy Green"/>
    <s v="Shelby"/>
    <s v="I-240"/>
    <s v="I"/>
    <m/>
    <s v="IM"/>
    <s v="From North of SR-385 (South of Poplar Avenue) to North of Walnut Grove Road"/>
    <s v="I-240, From North of SR-385 (South of Poplar Avenue) to North of Walnut Grove Road - Widen"/>
    <s v="Legislative"/>
    <s v="Widen"/>
    <m/>
    <x v="3"/>
    <x v="1"/>
    <m/>
    <n v="3.07"/>
    <d v="2010-12-10T00:00:00"/>
    <m/>
    <s v="N"/>
    <s v="Int"/>
    <x v="1"/>
    <s v="79I02400117"/>
    <n v="0"/>
    <n v="0"/>
    <n v="1100000"/>
    <n v="0"/>
    <n v="1100000"/>
    <n v="1719800"/>
    <n v="766690.96"/>
    <n v="55086536"/>
    <n v="0"/>
    <n v="57573026.960000001"/>
    <s v="NH-I-240-1(290) (79006-3190-44)"/>
  </r>
  <r>
    <n v="101244.03"/>
    <n v="1"/>
    <s v="Active"/>
    <d v="2007-03-09T00:00:00"/>
    <s v="Sam Cardwell"/>
    <d v="2021-02-24T00:00:00"/>
    <s v="Jeremy Beeman"/>
    <s v="Roane"/>
    <s v="SR-1"/>
    <s v="SR"/>
    <m/>
    <s v="SR"/>
    <s v="From SR-382 to near Ruritan Road (IA)"/>
    <s v="Widen 2-ln to 5 ln with center turn lane"/>
    <s v="Legislative"/>
    <s v="Widen"/>
    <m/>
    <x v="3"/>
    <x v="1"/>
    <m/>
    <n v="3.5"/>
    <d v="2022-06-17T00:00:00"/>
    <m/>
    <s v="N"/>
    <s v="Other"/>
    <x v="4"/>
    <m/>
    <n v="0"/>
    <n v="9089000"/>
    <n v="0"/>
    <n v="0"/>
    <n v="9089000"/>
    <n v="0"/>
    <n v="9089000"/>
    <n v="0"/>
    <n v="0"/>
    <n v="9089000"/>
    <m/>
  </r>
  <r>
    <n v="101285.01"/>
    <n v="3"/>
    <s v="Closed"/>
    <d v="2013-02-27T00:00:00"/>
    <s v="John Kahle"/>
    <d v="2020-01-02T00:00:00"/>
    <s v="Teresa Hylton"/>
    <s v="Montgomery"/>
    <s v="SR-112"/>
    <s v="SR"/>
    <m/>
    <s v="SR"/>
    <s v="From McAdoo Creek Road to East of SR-76 in Clarksville(Includes Intersection at SR-76-Utilities Only)"/>
    <m/>
    <s v="Legislative"/>
    <s v="Widen"/>
    <m/>
    <x v="3"/>
    <x v="1"/>
    <m/>
    <n v="3.1349999999999998"/>
    <d v="2013-12-06T00:00:00"/>
    <m/>
    <s v="N"/>
    <s v="Other"/>
    <x v="4"/>
    <m/>
    <n v="0"/>
    <n v="0"/>
    <n v="10805.08"/>
    <n v="0"/>
    <n v="10805.08"/>
    <n v="0"/>
    <n v="0"/>
    <n v="28858306.079999998"/>
    <n v="0"/>
    <n v="28858306.079999998"/>
    <s v="STP-112(31) (63021-3218-14)"/>
  </r>
  <r>
    <n v="101407.01"/>
    <n v="1"/>
    <s v="Let"/>
    <d v="2007-08-10T00:00:00"/>
    <s v="Ben Tyree"/>
    <d v="2020-07-27T00:00:00"/>
    <s v="Bobby Johnson"/>
    <s v="Campbell"/>
    <s v="SR-63"/>
    <s v="SR"/>
    <m/>
    <s v="SR"/>
    <s v="(General Carl W. Stiner Hwy.), From Near Myers Lane (LaFollette City Limits) to Near Frontier Road/Woodson Lane (IA)"/>
    <s v="Widen 2-ln to 5-ln"/>
    <s v="Legislative"/>
    <s v="Widen"/>
    <m/>
    <x v="3"/>
    <x v="1"/>
    <m/>
    <n v="4.92"/>
    <d v="2020-06-26T00:00:00"/>
    <m/>
    <s v="N"/>
    <s v="NHS"/>
    <x v="3"/>
    <m/>
    <n v="0"/>
    <n v="0"/>
    <n v="-1399404"/>
    <n v="0"/>
    <n v="-1399404"/>
    <n v="0"/>
    <n v="4781000"/>
    <n v="18782071"/>
    <n v="0"/>
    <n v="23563071"/>
    <s v="APD-63(54) (07008-3235-64)"/>
  </r>
  <r>
    <n v="101410.01"/>
    <n v="1"/>
    <s v="Active"/>
    <d v="2003-04-23T00:00:00"/>
    <s v=""/>
    <d v="2021-02-10T00:00:00"/>
    <s v="Mary McFarlin"/>
    <s v="Grainger"/>
    <s v="SR-1"/>
    <s v="SR"/>
    <m/>
    <s v="SR"/>
    <s v="From West of Helton Road to Bean Station (IA)"/>
    <s v="Widen 2-ln to 5-ln"/>
    <s v="Legislative"/>
    <s v="Widen"/>
    <m/>
    <x v="3"/>
    <x v="1"/>
    <m/>
    <n v="4.62"/>
    <d v="2024-12-06T00:00:00"/>
    <m/>
    <s v="N"/>
    <s v="Other"/>
    <x v="4"/>
    <m/>
    <n v="200000"/>
    <n v="7784000"/>
    <n v="0"/>
    <n v="0"/>
    <n v="7984000"/>
    <n v="1485697"/>
    <n v="7784000"/>
    <n v="0"/>
    <n v="0"/>
    <n v="9269697"/>
    <m/>
  </r>
  <r>
    <n v="101410.02"/>
    <n v="1"/>
    <s v="Active"/>
    <d v="2006-05-31T00:00:00"/>
    <s v="Sam Cardwell"/>
    <d v="2021-05-28T00:00:00"/>
    <s v="Eric Wilson"/>
    <s v="Grainger"/>
    <s v="SR-1"/>
    <s v="SR"/>
    <m/>
    <s v="SR"/>
    <s v="From Rutledge to West of Helton Road (IA)"/>
    <s v="Widen 2-ln to 5-ln"/>
    <s v="Legislative"/>
    <s v="Widen"/>
    <m/>
    <x v="3"/>
    <x v="1"/>
    <m/>
    <n v="5.7"/>
    <d v="2024-12-06T00:00:00"/>
    <m/>
    <s v="N"/>
    <s v="Other"/>
    <x v="4"/>
    <m/>
    <n v="0"/>
    <n v="3500"/>
    <n v="0"/>
    <n v="0"/>
    <n v="3500"/>
    <n v="1700000"/>
    <n v="3500"/>
    <n v="0"/>
    <n v="0"/>
    <n v="1703500"/>
    <m/>
  </r>
  <r>
    <n v="101431"/>
    <n v="2"/>
    <s v="Construction Complete"/>
    <d v="2002-03-04T00:00:00"/>
    <s v=""/>
    <d v="2019-04-30T00:00:00"/>
    <s v="Scott Boyce"/>
    <s v="Hamilton"/>
    <s v="SR-320"/>
    <s v="SR"/>
    <m/>
    <s v="SR"/>
    <s v="(East Brainerd Road), From East of Graysville Road to East of Bel-Air Road"/>
    <m/>
    <s v="Legislative"/>
    <s v="Widen"/>
    <m/>
    <x v="3"/>
    <x v="1"/>
    <m/>
    <n v="2.13"/>
    <d v="2014-12-05T00:00:00"/>
    <m/>
    <s v="N"/>
    <s v="Other"/>
    <x v="4"/>
    <m/>
    <n v="0"/>
    <n v="-5042409.22"/>
    <n v="714261.55"/>
    <n v="0"/>
    <n v="-4328147.67"/>
    <n v="2096400"/>
    <n v="11965840.779999999"/>
    <n v="26113463.550000001"/>
    <n v="0"/>
    <n v="40175704.329999998"/>
    <s v="STP-320(4) (33057-3224-14)"/>
  </r>
  <r>
    <n v="101596"/>
    <n v="4"/>
    <s v="Closed"/>
    <d v="2002-03-04T00:00:00"/>
    <s v=""/>
    <d v="2020-04-21T00:00:00"/>
    <s v="Cynthia Allen"/>
    <s v="Hardeman, McNairy"/>
    <s v="SR-15"/>
    <s v="SR"/>
    <m/>
    <s v="SR"/>
    <s v="From McClintock Road to SR-225"/>
    <m/>
    <s v="Legislative"/>
    <s v="Widen"/>
    <m/>
    <x v="3"/>
    <x v="1"/>
    <m/>
    <n v="5.9"/>
    <d v="2007-10-19T00:00:00"/>
    <m/>
    <s v="N"/>
    <s v="NHS"/>
    <x v="3"/>
    <m/>
    <n v="0"/>
    <n v="0"/>
    <n v="2581.02"/>
    <n v="0"/>
    <n v="2581.02"/>
    <n v="1205309.3899999999"/>
    <n v="4962589.95"/>
    <n v="39786578.350000001"/>
    <n v="0"/>
    <n v="45954477.689999998"/>
    <s v="NH/HPP-15(137) (35001-3260-14, 55003-3220-14)"/>
  </r>
  <r>
    <n v="101885.01"/>
    <n v="4"/>
    <s v="Let"/>
    <d v="2006-06-19T00:00:00"/>
    <s v="Sam Cardwell"/>
    <d v="2020-12-17T00:00:00"/>
    <s v="Charity Cox"/>
    <s v="Hardin"/>
    <s v="SR-128"/>
    <s v="SR"/>
    <m/>
    <s v="SR"/>
    <s v="From Pyburns Drive to SR-226 (Airport Road) (IA)"/>
    <s v="Left-turn lane at Pyburns Drive and SR-226, Truck Climbing Lane for steep vertical curve just north of Hatley Creek. re-align two(2) intersections."/>
    <s v="Legislative"/>
    <s v="Widen"/>
    <m/>
    <x v="3"/>
    <x v="1"/>
    <m/>
    <n v="3.4"/>
    <d v="2020-10-09T00:00:00"/>
    <m/>
    <s v="N"/>
    <s v="Other"/>
    <x v="4"/>
    <m/>
    <n v="210000"/>
    <n v="-210000"/>
    <n v="5581308"/>
    <n v="0"/>
    <n v="5581308"/>
    <n v="1309373"/>
    <n v="1121100"/>
    <n v="5581308"/>
    <n v="0"/>
    <n v="8011781"/>
    <s v="STP-128(13) (36010-3223-14)"/>
  </r>
  <r>
    <n v="101886.01"/>
    <n v="4"/>
    <s v="Let"/>
    <d v="2002-08-27T00:00:00"/>
    <s v=""/>
    <d v="2019-07-23T00:00:00"/>
    <s v="Jeremy Beeman"/>
    <s v="Henry"/>
    <s v="SR-54"/>
    <s v="SR"/>
    <m/>
    <s v="SR"/>
    <s v="Near Rison Street to Near Smith Road"/>
    <s v="Widen from 2-ln to 5-ln, including 3-ln section on 5-ln right-of-way (EPD)"/>
    <s v="Legislative"/>
    <s v="Widen"/>
    <m/>
    <x v="3"/>
    <x v="1"/>
    <m/>
    <n v="2.661"/>
    <d v="2017-08-18T00:00:00"/>
    <m/>
    <s v="N"/>
    <s v="NHS"/>
    <x v="3"/>
    <m/>
    <n v="0"/>
    <n v="-1500000"/>
    <n v="1500000"/>
    <n v="0"/>
    <n v="0"/>
    <n v="2472500"/>
    <n v="11702908"/>
    <n v="28926768"/>
    <n v="0"/>
    <n v="43102176"/>
    <s v="NH-54(26) (40003-3218-14)"/>
  </r>
  <r>
    <n v="101886.02"/>
    <n v="4"/>
    <s v="Active"/>
    <d v="2012-12-11T00:00:00"/>
    <s v="Rick (old) Pack"/>
    <d v="2020-12-16T00:00:00"/>
    <s v="Brandy Hopkins"/>
    <s v="Henry"/>
    <s v="SR-54"/>
    <s v="SR"/>
    <m/>
    <s v="SR"/>
    <s v="From Near Smith Road to Near Howard Road (North of Puryear) (IA)"/>
    <s v="Construct 3-lanes including one segment of passing lanes on 5-lane ROW."/>
    <s v="Legislative"/>
    <s v="Widen"/>
    <m/>
    <x v="3"/>
    <x v="1"/>
    <m/>
    <n v="8.2200000000000006"/>
    <d v="2024-10-11T00:00:00"/>
    <m/>
    <s v="N"/>
    <s v="NHS"/>
    <x v="3"/>
    <m/>
    <n v="311000"/>
    <n v="0"/>
    <n v="0"/>
    <n v="0"/>
    <n v="311000"/>
    <n v="412800"/>
    <n v="0"/>
    <n v="0"/>
    <n v="0"/>
    <n v="412800"/>
    <m/>
  </r>
  <r>
    <n v="101886.05"/>
    <n v="4"/>
    <s v="Active"/>
    <d v="2016-10-20T00:00:00"/>
    <s v="Jason McCoy"/>
    <d v="2020-10-27T00:00:00"/>
    <s v="Bonita Dunlap"/>
    <s v="Henry"/>
    <s v="SR-54"/>
    <s v="SR"/>
    <m/>
    <s v="SR"/>
    <s v="From Near Howard Road to the Kentucky State Line (IA)"/>
    <s v="Construct a 3-lane on 5-lane ROW on new alignment"/>
    <s v="Legislative"/>
    <s v="Widen"/>
    <m/>
    <x v="3"/>
    <x v="1"/>
    <m/>
    <n v="3.08"/>
    <d v="2023-12-08T00:00:00"/>
    <m/>
    <s v="N"/>
    <s v="NHS"/>
    <x v="3"/>
    <s v="40SR0540027"/>
    <n v="1412000"/>
    <n v="0"/>
    <n v="0"/>
    <n v="0"/>
    <n v="1412000"/>
    <n v="1412000"/>
    <n v="0"/>
    <n v="0"/>
    <n v="0"/>
    <n v="1412000"/>
    <m/>
  </r>
  <r>
    <n v="102915.02"/>
    <n v="3"/>
    <s v="Closed"/>
    <d v="2007-11-05T00:00:00"/>
    <s v="Ben Tyree"/>
    <d v="2017-10-20T00:00:00"/>
    <s v="Teresa Hylton"/>
    <s v="Williamson, Davidson"/>
    <s v="SR-253"/>
    <s v="SR"/>
    <m/>
    <s v="SR"/>
    <s v="(Concord Road), From Sunset Road to SR-11(Nolensville Road)"/>
    <s v="SR-253 (Concord Road), From Sunset Road to SR-11 (Nolensville Road) - Widen"/>
    <s v="Legislative"/>
    <s v="Widen"/>
    <m/>
    <x v="3"/>
    <x v="1"/>
    <m/>
    <n v="2.29"/>
    <d v="2013-08-30T00:00:00"/>
    <m/>
    <s v="N"/>
    <s v="NHS"/>
    <x v="3"/>
    <m/>
    <n v="0"/>
    <n v="92629.6"/>
    <n v="30303.759999999998"/>
    <n v="0"/>
    <n v="122933.36"/>
    <n v="0"/>
    <n v="1181839.6000000001"/>
    <n v="15923529.76"/>
    <n v="0"/>
    <n v="17105369.359999999"/>
    <s v="STP-253(8) (94053-3221-14)"/>
  </r>
  <r>
    <n v="103917"/>
    <n v="2"/>
    <s v="Let"/>
    <d v="2004-04-22T00:00:00"/>
    <s v="Gina Pointer"/>
    <d v="2020-08-26T00:00:00"/>
    <s v="Kyle Ruddy"/>
    <s v="Hamilton"/>
    <s v="I-124"/>
    <s v="I"/>
    <m/>
    <s v="IM"/>
    <s v="From the I-24 Interchange to South of the Tennessee River Bridge"/>
    <s v="I-124, From the I-24 Interchange to South of the Tennessee River Bridge - Widen - Add Lanes"/>
    <s v="Legislative"/>
    <s v="Widen"/>
    <m/>
    <x v="3"/>
    <x v="1"/>
    <m/>
    <n v="1.623"/>
    <d v="2015-10-16T00:00:00"/>
    <m/>
    <s v="N"/>
    <s v="Int"/>
    <x v="1"/>
    <m/>
    <n v="555000"/>
    <n v="-2115000"/>
    <n v="18126588"/>
    <n v="0"/>
    <n v="16566588"/>
    <n v="8255672"/>
    <n v="8718300"/>
    <n v="143985262"/>
    <n v="0"/>
    <n v="160959234"/>
    <s v="NH-I-124-3(81) (33006-3135-44)"/>
  </r>
  <r>
    <n v="106800.02"/>
    <n v="3"/>
    <s v="Closed"/>
    <d v="2005-09-28T00:00:00"/>
    <s v="Beverly McClurkan"/>
    <d v="2020-03-18T00:00:00"/>
    <s v="Teresa Hylton"/>
    <s v="Bedford"/>
    <s v="SR-10"/>
    <s v="SR"/>
    <m/>
    <s v="SR"/>
    <s v="From SR-16(US-41/Elm St/Madison St) to North of Rolling Road"/>
    <s v="Construction Phase 2 ; 2 sections"/>
    <s v="Legislative"/>
    <s v="Widen"/>
    <m/>
    <x v="3"/>
    <x v="1"/>
    <m/>
    <n v="1.1499999999999999"/>
    <d v="2014-02-14T00:00:00"/>
    <m/>
    <s v="N"/>
    <s v="NHS"/>
    <x v="3"/>
    <m/>
    <n v="0"/>
    <n v="76976.13"/>
    <n v="0"/>
    <n v="0"/>
    <n v="76976.13"/>
    <n v="0"/>
    <n v="2041169.67"/>
    <n v="7867525.25"/>
    <n v="0"/>
    <n v="9908694.9199999999"/>
    <s v="NH/STP-M-10(31) (02003-3229-14)"/>
  </r>
  <r>
    <n v="107045"/>
    <n v="3"/>
    <s v="Let"/>
    <d v="2005-11-14T00:00:00"/>
    <s v="Donald Luth"/>
    <d v="2021-01-11T00:00:00"/>
    <s v="Jason Carney"/>
    <s v="Rutherford"/>
    <s v="SR-266"/>
    <s v="SR"/>
    <m/>
    <s v="SR"/>
    <s v="(Jefferson Pike), From SR-102 (Nissan Drive) to East of I-840 (IA)"/>
    <s v="Widen from 2 lanes to 5 lanes."/>
    <s v="Legislative"/>
    <s v="Widen"/>
    <m/>
    <x v="3"/>
    <x v="1"/>
    <m/>
    <n v="3.9460000000000002"/>
    <d v="2020-12-11T00:00:00"/>
    <m/>
    <s v="N"/>
    <s v="Other"/>
    <x v="4"/>
    <m/>
    <n v="0"/>
    <n v="0"/>
    <n v="65139289"/>
    <n v="0"/>
    <n v="65139289"/>
    <n v="1795000"/>
    <n v="7178380"/>
    <n v="65139289"/>
    <n v="0"/>
    <n v="74112669"/>
    <s v="STP-266(13) (75027-3225-14)"/>
  </r>
  <r>
    <n v="107637.03"/>
    <n v="2"/>
    <s v="Construction Complete"/>
    <d v="2007-10-30T00:00:00"/>
    <s v="Wesley Hughen"/>
    <d v="2021-03-12T00:00:00"/>
    <s v="Brian Hurst"/>
    <s v="Hamilton"/>
    <s v="SR-317"/>
    <s v="SR"/>
    <m/>
    <s v="SR"/>
    <s v="(Apison Pike), From Old Lee Hwy to SR-321(Ooltewah-Ringold Road)"/>
    <s v="Signals at SR-317 (Apison Pike) intersection at Little Debbie Pkwy, Swinyar Dr and SR-321(Ooltewah-Ringgold Rd)."/>
    <s v="Legislative"/>
    <s v="Widen"/>
    <m/>
    <x v="3"/>
    <x v="1"/>
    <m/>
    <n v="2.2370000000000001"/>
    <d v="2014-09-05T00:00:00"/>
    <m/>
    <s v="N"/>
    <s v="NHS"/>
    <x v="3"/>
    <m/>
    <n v="0"/>
    <n v="600000"/>
    <n v="0"/>
    <n v="0"/>
    <n v="600000"/>
    <n v="0"/>
    <n v="13451000"/>
    <n v="26504654"/>
    <n v="0"/>
    <n v="39955654"/>
    <s v="STP/NH-317(14) (33070-3232-14)"/>
  </r>
  <r>
    <n v="110578"/>
    <n v="4"/>
    <s v="Active"/>
    <d v="2008-01-03T00:00:00"/>
    <s v="Harriet Martin"/>
    <d v="2020-12-15T00:00:00"/>
    <s v="Brandy Hopkins"/>
    <s v="Shelby"/>
    <s v="I-40"/>
    <s v="I"/>
    <m/>
    <s v="IM"/>
    <s v="From East of Canada Road to SR-205 (Collierville-Arlington Road) (IA)"/>
    <s v="I-40, From East of Canada Road to SR-205 (Collierville-Arlington Road) - Widen"/>
    <s v="Legislative"/>
    <s v="Widen"/>
    <m/>
    <x v="3"/>
    <x v="1"/>
    <m/>
    <n v="4"/>
    <d v="2022-12-09T00:00:00"/>
    <m/>
    <s v="N"/>
    <s v="Int"/>
    <x v="1"/>
    <m/>
    <n v="-934249"/>
    <n v="0"/>
    <n v="0"/>
    <n v="0"/>
    <n v="-934249"/>
    <n v="1302000"/>
    <n v="116500"/>
    <n v="0"/>
    <n v="0"/>
    <n v="1418500"/>
    <s v="IM-40-1(314) (79003-3198-44)"/>
  </r>
  <r>
    <n v="112538"/>
    <n v="2"/>
    <s v="Active"/>
    <d v="2009-03-16T00:00:00"/>
    <s v="Jim Austin"/>
    <d v="2021-02-01T00:00:00"/>
    <s v="Daniel Rose"/>
    <s v="Putnam"/>
    <s v="SR-136"/>
    <s v="SR"/>
    <m/>
    <s v="SR"/>
    <s v="SR-111 to I-40 (IA)"/>
    <s v="WIDEN EXISTING 2-LN TO 5-LN WITH CENTER TURN LANE, SHOULDERS, CURB AND GUTTER, AND SIDEWALK"/>
    <s v="Legislative"/>
    <s v="Widen"/>
    <m/>
    <x v="3"/>
    <x v="1"/>
    <m/>
    <n v="2.2400000000000002"/>
    <d v="2021-08-20T00:00:00"/>
    <m/>
    <s v="N"/>
    <s v="Other"/>
    <x v="4"/>
    <m/>
    <n v="562500"/>
    <n v="0"/>
    <n v="0"/>
    <n v="0"/>
    <n v="562500"/>
    <n v="2802500"/>
    <n v="17295100"/>
    <n v="0"/>
    <n v="0"/>
    <n v="20097600"/>
    <s v="STP/NHFP-136(8) (71012-3231-14)"/>
  </r>
  <r>
    <n v="112584"/>
    <n v="2"/>
    <s v="Let"/>
    <d v="2009-03-23T00:00:00"/>
    <s v="Don Ellis"/>
    <d v="2018-11-14T00:00:00"/>
    <s v="Brian Terrell"/>
    <s v="Hamilton"/>
    <s v="SR-29"/>
    <s v="SR"/>
    <m/>
    <s v="SR"/>
    <s v="Olgiati Bridge over Tennessee River in Chattanooga"/>
    <s v="Widen the Olgiati Bridge from three lanes in both northbound and southbound directions to four lanes in the northbound direction and four lanes and an acceleration lane in the southbound direction.  Separate the northbound and southbound lanes with an additional center lane on either side of a concrete barrier."/>
    <s v="Legislative"/>
    <s v="Widen"/>
    <m/>
    <x v="3"/>
    <x v="1"/>
    <m/>
    <n v="0.66500000000000004"/>
    <d v="2015-10-16T00:00:00"/>
    <m/>
    <s v="N"/>
    <s v="NHS"/>
    <x v="3"/>
    <m/>
    <n v="0"/>
    <n v="0"/>
    <n v="650883.75"/>
    <n v="0"/>
    <n v="650883.75"/>
    <n v="615000"/>
    <n v="1138770"/>
    <n v="31135406.75"/>
    <n v="0"/>
    <n v="32889176.75"/>
    <s v="NHE-29(72) (33018-3208-14)"/>
  </r>
  <r>
    <n v="114149.01"/>
    <n v="4"/>
    <s v="Let"/>
    <d v="2011-06-22T00:00:00"/>
    <s v="Sam Cardwell"/>
    <d v="2020-12-17T00:00:00"/>
    <s v="Charity Cox"/>
    <s v="Madison"/>
    <s v="I-40"/>
    <s v="I"/>
    <m/>
    <s v="IM"/>
    <s v="From East of SR-5(US-45) to East of SR-1(US-70) in Jackson (IA)"/>
    <s v="Widen 4-ln to 6-ln on existing alignment."/>
    <s v="Legislative"/>
    <s v="Widen"/>
    <m/>
    <x v="3"/>
    <x v="1"/>
    <m/>
    <n v="5.5"/>
    <d v="2020-10-09T00:00:00"/>
    <m/>
    <s v="N"/>
    <s v="Int"/>
    <x v="1"/>
    <m/>
    <n v="0"/>
    <n v="0"/>
    <n v="96790062"/>
    <n v="0"/>
    <n v="96790062"/>
    <n v="3958000"/>
    <n v="375000"/>
    <n v="96790062"/>
    <n v="0"/>
    <n v="101123062"/>
    <s v="NH-I-40-2(337) (57201-3153-44)"/>
  </r>
  <r>
    <n v="114149.02"/>
    <n v="4"/>
    <s v="Let"/>
    <d v="2014-12-19T00:00:00"/>
    <s v="Rick (old) Pack"/>
    <d v="2019-07-23T00:00:00"/>
    <s v="Charity Cox"/>
    <s v="Madison"/>
    <s v="I-40"/>
    <s v="I"/>
    <m/>
    <s v="IM"/>
    <s v="From West of SR-186(US-45 ByPass) to East of SR-5(North Highland Ave)"/>
    <s v="Widen 4-ln to 6-ln on existing alignment, modify interchanges at SR-186 (US-45 bypass) and SR-5 (Highland Ave)"/>
    <s v="Legislative"/>
    <s v="Widen"/>
    <m/>
    <x v="3"/>
    <x v="1"/>
    <m/>
    <n v="2.14"/>
    <d v="2017-08-18T00:00:00"/>
    <m/>
    <s v="N"/>
    <s v="Int"/>
    <x v="1"/>
    <m/>
    <n v="0"/>
    <n v="0"/>
    <n v="8400000"/>
    <n v="0"/>
    <n v="8400000"/>
    <n v="0"/>
    <n v="0"/>
    <n v="74628380"/>
    <n v="0"/>
    <n v="74628380"/>
    <s v="NH-I-40-1(348) (57201-3149-44)"/>
  </r>
  <r>
    <n v="114170"/>
    <n v="3"/>
    <s v="Construction Complete"/>
    <d v="2010-03-08T00:00:00"/>
    <s v="Don Ellis"/>
    <d v="2019-03-22T00:00:00"/>
    <s v="Brian Terrell"/>
    <s v="Smith"/>
    <s v="I-40"/>
    <s v="I"/>
    <m/>
    <s v="IM"/>
    <s v="Eastbound near Mile Marker 250 (EPD) - Truck Climbing Lane"/>
    <s v="Construct truck climbing lane"/>
    <s v="Legislative"/>
    <s v="Widen"/>
    <m/>
    <x v="3"/>
    <x v="1"/>
    <m/>
    <n v="2.46"/>
    <d v="2017-08-18T00:00:00"/>
    <m/>
    <s v="N"/>
    <s v="Int"/>
    <x v="1"/>
    <m/>
    <n v="0"/>
    <n v="0"/>
    <n v="38888.559999999998"/>
    <n v="0"/>
    <n v="38888.559999999998"/>
    <n v="688500"/>
    <n v="55000"/>
    <n v="6751758.5599999996"/>
    <n v="0"/>
    <n v="7495258.5599999996"/>
    <s v="IM/NH-40-5(138) (80001-3183-44)"/>
  </r>
  <r>
    <n v="114172"/>
    <n v="2"/>
    <s v="Construction Complete"/>
    <d v="2010-03-08T00:00:00"/>
    <s v="Don Ellis"/>
    <d v="2021-01-04T00:00:00"/>
    <s v="Kyle Ruddy"/>
    <s v="Cumberland"/>
    <s v="I-40"/>
    <s v="I"/>
    <m/>
    <s v="IM"/>
    <s v="Eastbound near Mile Marker 339 (Truck Climbing Lane)"/>
    <s v="Construct truck climbing lane"/>
    <s v="Legislative"/>
    <s v="Widen"/>
    <m/>
    <x v="3"/>
    <x v="1"/>
    <m/>
    <n v="1.647"/>
    <d v="2018-10-05T00:00:00"/>
    <m/>
    <s v="N"/>
    <s v="Int"/>
    <x v="1"/>
    <m/>
    <n v="30908.66"/>
    <n v="0"/>
    <n v="0"/>
    <n v="0"/>
    <n v="30908.66"/>
    <n v="588908.66"/>
    <n v="0"/>
    <n v="13592850"/>
    <n v="0"/>
    <n v="14181758.66"/>
    <s v="IM/NH-I-40-6(153) (18100-3152-44)"/>
  </r>
  <r>
    <n v="115778"/>
    <n v="1"/>
    <s v="Construction Complete"/>
    <d v="2011-04-15T00:00:00"/>
    <s v="Rick (old) Pack"/>
    <d v="2021-03-23T00:00:00"/>
    <s v="Bobby Johnson"/>
    <s v="Campbell"/>
    <s v="I-75"/>
    <s v="I"/>
    <m/>
    <s v="IM"/>
    <s v="Truck Climbing Lane, MP 135.5 to MP 140.1(NBL)"/>
    <s v="I-75, Truck Climbing Lane, MP 135.5 to MP 140.1 - Widen, Striping, Pavement Marking, Guardrail"/>
    <s v="Legislative"/>
    <s v="Widen"/>
    <m/>
    <x v="3"/>
    <x v="1"/>
    <m/>
    <n v="4.5999999999999996"/>
    <d v="2016-02-12T00:00:00"/>
    <m/>
    <s v="N"/>
    <s v="Int"/>
    <x v="1"/>
    <m/>
    <n v="0"/>
    <n v="0"/>
    <n v="9728560"/>
    <n v="0"/>
    <n v="9728560"/>
    <n v="531000"/>
    <n v="0"/>
    <n v="37923560"/>
    <n v="0"/>
    <n v="38454560"/>
    <s v="IM/NH-75-3(154) (07100-3141-44, 07100-3155-44); State Funded (07100-4167-04)"/>
  </r>
  <r>
    <n v="115791"/>
    <n v="3"/>
    <s v="Let"/>
    <d v="2011-04-18T00:00:00"/>
    <s v="Rick (old) Pack"/>
    <d v="2019-01-14T00:00:00"/>
    <s v="Jason Carney"/>
    <s v="Wilson"/>
    <s v="I-40"/>
    <s v="I"/>
    <m/>
    <s v="IM"/>
    <s v="From East of SR-109 to East of I-840 (IA)"/>
    <s v="Widen from 4-ln to 8-ln"/>
    <s v="Legislative"/>
    <s v="Widen"/>
    <m/>
    <x v="3"/>
    <x v="1"/>
    <m/>
    <n v="3.6"/>
    <d v="2018-12-07T00:00:00"/>
    <m/>
    <s v="N"/>
    <s v="Int"/>
    <x v="1"/>
    <m/>
    <n v="187000"/>
    <n v="0"/>
    <n v="-187000"/>
    <n v="0"/>
    <n v="0"/>
    <n v="1937000"/>
    <n v="0"/>
    <n v="42022771"/>
    <n v="0"/>
    <n v="43959771"/>
    <s v="R-IM/NH-40-5(142) (95100-3107-44)"/>
  </r>
  <r>
    <n v="116310"/>
    <n v="3"/>
    <s v="Active"/>
    <d v="2011-09-27T00:00:00"/>
    <s v="Larry McGoogin"/>
    <d v="2021-02-01T00:00:00"/>
    <s v="Jon Zirkle"/>
    <s v="Rutherford"/>
    <s v="SR-99"/>
    <s v="SR"/>
    <m/>
    <s v="SR"/>
    <s v="(Bradyville Pike), From SR-2 (US-41, SE Broad Street) to Rutherford Boulevard in Murfreesboro (IA)"/>
    <s v="Widen SR-99 (Bradyville Pike) from 2 to 3 lanes with sidewalks, bike lanes and transit shelters."/>
    <s v="Legislative"/>
    <s v="Widen"/>
    <m/>
    <x v="3"/>
    <x v="1"/>
    <m/>
    <n v="2.14"/>
    <d v="2022-02-11T00:00:00"/>
    <m/>
    <s v="N"/>
    <s v="Other"/>
    <x v="4"/>
    <m/>
    <n v="0"/>
    <n v="620050"/>
    <n v="0"/>
    <n v="0"/>
    <n v="620050"/>
    <n v="1468843"/>
    <n v="1900000"/>
    <n v="0"/>
    <n v="0"/>
    <n v="3368843"/>
    <s v="STP/M-99(35) (75LPLM-F3-031)"/>
  </r>
  <r>
    <n v="119830"/>
    <n v="3"/>
    <s v="Construction Complete"/>
    <d v="2013-10-17T00:00:00"/>
    <s v="Lee Cothron"/>
    <d v="2021-03-24T00:00:00"/>
    <s v="Tionenji Sitambuli"/>
    <s v="Montgomery"/>
    <s v="SR-13"/>
    <s v="SR"/>
    <m/>
    <s v="SR"/>
    <s v="From Cracker Barrel Drive to International Boulevard (serving Hankook Tire)"/>
    <s v="Widen from 2-ln to 5-ln rural section"/>
    <s v="Legislative"/>
    <s v="Widen"/>
    <m/>
    <x v="3"/>
    <x v="1"/>
    <m/>
    <n v="1.3560000000000001"/>
    <d v="2016-12-02T00:00:00"/>
    <m/>
    <s v="N"/>
    <s v="Other"/>
    <x v="4"/>
    <m/>
    <n v="0"/>
    <n v="0"/>
    <n v="0"/>
    <n v="0"/>
    <n v="0"/>
    <n v="525000"/>
    <n v="3560000"/>
    <n v="10432478"/>
    <n v="0"/>
    <n v="14517478"/>
    <s v="STP-13(66) (63011-3248-14)"/>
  </r>
  <r>
    <n v="121708"/>
    <n v="3"/>
    <s v="Active"/>
    <d v="2015-01-27T00:00:00"/>
    <s v="Jason McCoy"/>
    <d v="2021-05-27T00:00:00"/>
    <s v="Mike Gilbert"/>
    <s v="Wilson"/>
    <s v="I-40"/>
    <s v="I"/>
    <m/>
    <s v="IM"/>
    <s v="From I-840 to SR-26 (US-70, Exit 239) (IA)"/>
    <s v="Widen I-40 from 4 lanes to 6 lanes"/>
    <s v="Legislative"/>
    <s v="Widen"/>
    <m/>
    <x v="3"/>
    <x v="1"/>
    <m/>
    <n v="4.72"/>
    <d v="2024-06-14T00:00:00"/>
    <m/>
    <s v="N"/>
    <s v="Int"/>
    <x v="1"/>
    <m/>
    <n v="60000"/>
    <n v="0"/>
    <n v="0"/>
    <n v="0"/>
    <n v="60000"/>
    <n v="60000"/>
    <n v="0"/>
    <n v="0"/>
    <n v="0"/>
    <n v="60000"/>
    <m/>
  </r>
  <r>
    <n v="123070"/>
    <n v="3"/>
    <s v="Active"/>
    <d v="2015-10-23T00:00:00"/>
    <s v="Jason McCoy"/>
    <d v="2021-04-29T00:00:00"/>
    <s v="Brian Hurst"/>
    <s v="Moore"/>
    <s v="SR-55"/>
    <s v="SR"/>
    <m/>
    <s v="SR"/>
    <s v="From near Goodbranch Road to near Moore County High School (IA)"/>
    <s v="Widen from 2-lanes to a 3 lane facility."/>
    <s v="Legislative"/>
    <s v="Widen"/>
    <m/>
    <x v="3"/>
    <x v="1"/>
    <m/>
    <n v="0.2"/>
    <d v="2022-02-11T00:00:00"/>
    <m/>
    <s v="N"/>
    <s v="NHS"/>
    <x v="3"/>
    <m/>
    <n v="200000"/>
    <n v="710347"/>
    <n v="0"/>
    <n v="0"/>
    <n v="910347"/>
    <n v="340000"/>
    <n v="710347"/>
    <n v="0"/>
    <n v="0"/>
    <n v="1050347"/>
    <s v="STP-55(24) (64005-3224-14)"/>
  </r>
  <r>
    <n v="123814"/>
    <n v="3"/>
    <s v="Active"/>
    <d v="2016-07-06T00:00:00"/>
    <s v="Sandra Lowry"/>
    <d v="2021-05-07T00:00:00"/>
    <s v="Jason Carney"/>
    <s v="Davidson"/>
    <s v="SR-24"/>
    <s v="SR"/>
    <m/>
    <s v="SR"/>
    <s v="(Charlotte Pike), From American Road to SR-155 (White Bridge Road) (IA)"/>
    <s v="(Charlotte Pike), From near Annex Road/Hillwood Boulevard to near SR-155 (White Bridge Road) (IA)"/>
    <s v="Legislative"/>
    <s v="Widen"/>
    <m/>
    <x v="3"/>
    <x v="1"/>
    <m/>
    <n v="1.52"/>
    <d v="2025-12-05T00:00:00"/>
    <m/>
    <s v="N"/>
    <s v="NHS"/>
    <x v="3"/>
    <m/>
    <n v="700000"/>
    <n v="0"/>
    <n v="0"/>
    <n v="0"/>
    <n v="700000"/>
    <n v="1000000"/>
    <n v="0"/>
    <n v="0"/>
    <n v="0"/>
    <n v="1000000"/>
    <m/>
  </r>
  <r>
    <n v="123817"/>
    <n v="2"/>
    <s v="Active"/>
    <d v="2016-07-06T00:00:00"/>
    <s v="Sandra Lowry"/>
    <d v="2021-02-25T00:00:00"/>
    <s v="Casey Pounders"/>
    <s v="Coffee"/>
    <s v="SR-2"/>
    <s v="SR"/>
    <m/>
    <s v="SR"/>
    <s v="(US-41, Hillsboro Hwy), From Joe Hickerson Road to AEDC Road (IA)"/>
    <s v="Widening from 2 to 5 lanes"/>
    <s v="Legislative"/>
    <s v="Widen"/>
    <m/>
    <x v="3"/>
    <x v="1"/>
    <m/>
    <n v="2.13"/>
    <d v="2025-04-04T00:00:00"/>
    <m/>
    <s v="N"/>
    <s v="Other"/>
    <x v="4"/>
    <m/>
    <n v="700000"/>
    <n v="0"/>
    <n v="0"/>
    <n v="0"/>
    <n v="700000"/>
    <n v="981000"/>
    <n v="0"/>
    <n v="0"/>
    <n v="0"/>
    <n v="981000"/>
    <m/>
  </r>
  <r>
    <n v="124013"/>
    <n v="2"/>
    <s v="Let"/>
    <d v="2016-07-21T00:00:00"/>
    <s v="Sandra Lowry"/>
    <d v="2021-04-13T00:00:00"/>
    <s v="Kyle Ruddy"/>
    <s v="Bradley"/>
    <s v="I-75"/>
    <s v="I"/>
    <m/>
    <s v="IM"/>
    <s v="Interchange Ramps at SR-308 (Lauderdale Highway) (IA)"/>
    <s v="Ramp Improvements at SR-308 Interchange (Exit 33), Extend Ramps"/>
    <s v="Legislative"/>
    <s v="Widen"/>
    <m/>
    <x v="3"/>
    <x v="1"/>
    <m/>
    <n v="0.45"/>
    <d v="2021-03-26T00:00:00"/>
    <m/>
    <s v="N"/>
    <s v="Int"/>
    <x v="1"/>
    <m/>
    <n v="0"/>
    <n v="0"/>
    <n v="5379726"/>
    <n v="0"/>
    <n v="5379726"/>
    <n v="233700"/>
    <n v="0"/>
    <n v="5379726"/>
    <n v="0"/>
    <n v="5613426"/>
    <s v="NH-I-75-1(143) (06001-3181-44)"/>
  </r>
  <r>
    <n v="124077"/>
    <n v="2"/>
    <s v="Active"/>
    <d v="2016-07-22T00:00:00"/>
    <s v="Sandra Lowry"/>
    <d v="2021-06-16T00:00:00"/>
    <s v="Kyle Ruddy"/>
    <s v="Hamilton"/>
    <s v="SR-320"/>
    <s v="SR"/>
    <m/>
    <s v="SR"/>
    <s v="From East of Bel-Air Road to near SR-321 (Ooltewah-Ringgold Road) (IA)"/>
    <s v="Widen existing 2-lane to 4 12' travel lanes with a continuous 12' center turn lane along with curb and gutter, including pedestrian facilities."/>
    <s v="Legislative"/>
    <s v="Widen"/>
    <m/>
    <x v="3"/>
    <x v="1"/>
    <m/>
    <n v="1.51"/>
    <d v="2024-02-09T00:00:00"/>
    <m/>
    <s v="N"/>
    <s v="Other"/>
    <x v="4"/>
    <m/>
    <n v="1100000"/>
    <n v="0"/>
    <n v="0"/>
    <n v="0"/>
    <n v="1100000"/>
    <n v="2006900"/>
    <n v="0"/>
    <n v="0"/>
    <n v="0"/>
    <n v="2006900"/>
    <s v="STP-320(9) (33057-3226-14)"/>
  </r>
  <r>
    <n v="124081"/>
    <n v="2"/>
    <s v="Active"/>
    <d v="2016-07-22T00:00:00"/>
    <s v="Sandra Lowry"/>
    <d v="2021-04-29T00:00:00"/>
    <s v="Brian Hurst"/>
    <s v="Bradley, Hamilton"/>
    <s v="I-75"/>
    <s v="I"/>
    <m/>
    <s v="IM"/>
    <s v="From North of SR-2 in Hamilton County to near SR-311 in Bradley County (IA)"/>
    <s v="WIDEN I-75 FROM 4 TO 6 LANES FROM APD-40/SR 311 (EXIT 20) TO HAMILTON COUNTY LINE. FULL PROJECT EXTENDS TO US 64 IN HAMILTON COUNTY; DETAILS ON THE PORTION IN HAMILTON COUNTY CAN BE FOUND IN THE TIP FOR THE CHATTANOOGA/HAMILTON COUNTY/NORTH GEORGIA TRANSPORTATION PLANNING ORGANIZATION."/>
    <s v="Legislative"/>
    <s v="Widen"/>
    <m/>
    <x v="3"/>
    <x v="1"/>
    <m/>
    <n v="8.5299999999999994"/>
    <d v="2024-12-13T00:00:00"/>
    <m/>
    <s v="N"/>
    <s v="Int"/>
    <x v="1"/>
    <m/>
    <n v="745000"/>
    <n v="0"/>
    <n v="0"/>
    <n v="0"/>
    <n v="745000"/>
    <n v="3076700"/>
    <n v="0"/>
    <n v="0"/>
    <n v="0"/>
    <n v="3076700"/>
    <s v="NH-I-75-1(146) (06001-3182-44, 33005-3182-44)"/>
  </r>
  <r>
    <n v="124118"/>
    <n v="3"/>
    <s v="Active"/>
    <d v="2016-07-22T00:00:00"/>
    <s v="Brandy Hopkins"/>
    <d v="2020-11-20T00:00:00"/>
    <s v="Brian Terrell"/>
    <s v="Bedford"/>
    <s v="SR-437 EXT"/>
    <s v="SR"/>
    <m/>
    <s v="SR"/>
    <s v="(Shelbyville Bypass), From SR-16 (US-41A) to SR-10 (US-231) (IA)"/>
    <s v="Construct new 2-lane facility"/>
    <s v="Legislative"/>
    <s v="Widen"/>
    <m/>
    <x v="3"/>
    <x v="1"/>
    <m/>
    <n v="3"/>
    <d v="2025-02-07T00:00:00"/>
    <m/>
    <s v="N"/>
    <s v="NHS, Other"/>
    <x v="3"/>
    <m/>
    <n v="689000"/>
    <n v="0"/>
    <n v="0"/>
    <n v="0"/>
    <n v="689000"/>
    <n v="1959000"/>
    <n v="0"/>
    <n v="0"/>
    <n v="0"/>
    <n v="1959000"/>
    <s v="NH-437(5) (02437-3206-14)"/>
  </r>
  <r>
    <n v="124119"/>
    <n v="4"/>
    <s v="Active"/>
    <d v="2016-07-22T00:00:00"/>
    <s v="Chasity Bell"/>
    <d v="2021-03-01T00:00:00"/>
    <s v="Brian Terrell"/>
    <s v="Benton, Decatur"/>
    <s v="I-40"/>
    <s v="I"/>
    <m/>
    <s v="IM"/>
    <s v="From West of US-641/SR-69 in Decatur County to SR-191 (Birdsong Road) in Benton County (IA)"/>
    <s v="Widen from 4 to 6 lanes"/>
    <s v="Legislative"/>
    <s v="Widen"/>
    <m/>
    <x v="3"/>
    <x v="1"/>
    <m/>
    <n v="8.15"/>
    <d v="2024-12-13T00:00:00"/>
    <m/>
    <s v="N"/>
    <s v="Int"/>
    <x v="1"/>
    <m/>
    <n v="800000"/>
    <n v="0"/>
    <n v="0"/>
    <n v="0"/>
    <n v="800000"/>
    <n v="1510800"/>
    <n v="0"/>
    <n v="0"/>
    <n v="0"/>
    <n v="1510800"/>
    <m/>
  </r>
  <r>
    <n v="124138"/>
    <n v="3"/>
    <s v="Active"/>
    <d v="2016-07-22T00:00:00"/>
    <s v="Brandy Hopkins"/>
    <d v="2021-01-05T00:00:00"/>
    <s v="Amy Rauch"/>
    <s v="Cheatham"/>
    <s v="I-40"/>
    <s v="I"/>
    <m/>
    <s v="IM"/>
    <s v="From SR-249 (Luyben Hills Road) to Davidson County Line (IA)"/>
    <m/>
    <s v="Legislative"/>
    <s v="Widen"/>
    <m/>
    <x v="3"/>
    <x v="1"/>
    <m/>
    <n v="3.5"/>
    <d v="2026-12-04T00:00:00"/>
    <m/>
    <s v="N"/>
    <s v="Int"/>
    <x v="1"/>
    <m/>
    <n v="40000"/>
    <n v="0"/>
    <n v="0"/>
    <n v="0"/>
    <n v="40000"/>
    <n v="40000"/>
    <n v="0"/>
    <n v="0"/>
    <n v="0"/>
    <n v="40000"/>
    <m/>
  </r>
  <r>
    <n v="124213"/>
    <n v="4"/>
    <s v="Active"/>
    <d v="2016-07-25T00:00:00"/>
    <s v="Chasity Bell"/>
    <d v="2020-12-18T00:00:00"/>
    <s v="Brandy Hopkins"/>
    <s v="Dyer"/>
    <s v="SR-211"/>
    <s v="SR"/>
    <m/>
    <s v="SR"/>
    <s v="From near SR-20(US 412) in Dyersburg to near Church Grove Road in Newbern (IA)"/>
    <s v="Widen to 3-ln, with intersection improvements at Old Jones Rd. (L.M. 6.48) and Church Grove Rd. (L.M. 6.62)"/>
    <s v="Legislative"/>
    <s v="Widen"/>
    <m/>
    <x v="3"/>
    <x v="1"/>
    <m/>
    <n v="2.78"/>
    <d v="2025-03-21T00:00:00"/>
    <m/>
    <s v="N"/>
    <s v="Other"/>
    <x v="4"/>
    <m/>
    <n v="100000"/>
    <n v="0"/>
    <n v="0"/>
    <n v="0"/>
    <n v="100000"/>
    <n v="250000"/>
    <n v="0"/>
    <n v="0"/>
    <n v="0"/>
    <n v="250000"/>
    <m/>
  </r>
  <r>
    <n v="124263.03999999999"/>
    <n v="3"/>
    <s v="Active"/>
    <d v="2015-01-27T00:00:00"/>
    <s v="Jason McCoy"/>
    <d v="2021-06-09T00:00:00"/>
    <s v="Daniel Rose"/>
    <s v="Robertson"/>
    <s v="I-65"/>
    <s v="I"/>
    <m/>
    <s v="IM"/>
    <s v="From near SR-25 (Main Street) to near SR-109 (IA) Section 4"/>
    <s v="Widen from 4 to 6 Lanes: the north bound weigh station site will be converted to truck parking"/>
    <s v="Legislative"/>
    <s v="Widen"/>
    <m/>
    <x v="3"/>
    <x v="1"/>
    <m/>
    <n v="9.6300000000000008"/>
    <d v="2021-08-20T00:00:00"/>
    <m/>
    <s v="N"/>
    <s v="Int"/>
    <x v="1"/>
    <m/>
    <n v="300000"/>
    <n v="0"/>
    <n v="0"/>
    <n v="0"/>
    <n v="300000"/>
    <n v="6150000"/>
    <n v="0"/>
    <n v="0"/>
    <n v="0"/>
    <n v="6150000"/>
    <s v="NH-I-65-3(128) (74003-3174-44)"/>
  </r>
  <r>
    <n v="124433"/>
    <n v="1"/>
    <s v="Active"/>
    <d v="2016-07-26T00:00:00"/>
    <s v="Cynthia (old) Allen"/>
    <d v="2021-01-05T00:00:00"/>
    <s v="Amy Rauch"/>
    <s v="Johnson"/>
    <s v="SR-91"/>
    <s v="SR"/>
    <m/>
    <s v="SR"/>
    <s v="From near Cold Springs Road to the Virginia State Line (IA)"/>
    <s v="Reconstruction to a super two lane facility"/>
    <s v="Legislative"/>
    <s v="Widen"/>
    <m/>
    <x v="3"/>
    <x v="1"/>
    <m/>
    <n v="6.81"/>
    <d v="2025-12-05T00:00:00"/>
    <m/>
    <s v="N"/>
    <s v="Other"/>
    <x v="4"/>
    <m/>
    <n v="60000"/>
    <n v="0"/>
    <n v="0"/>
    <n v="0"/>
    <n v="60000"/>
    <n v="60000"/>
    <n v="0"/>
    <n v="0"/>
    <n v="0"/>
    <n v="60000"/>
    <m/>
  </r>
  <r>
    <n v="124663"/>
    <n v="1"/>
    <s v="Active"/>
    <d v="2016-07-27T00:00:00"/>
    <s v="Cynthia (old) Allen"/>
    <d v="2020-10-27T00:00:00"/>
    <s v="Bobby Johnson"/>
    <s v="Washington, Sullivan"/>
    <s v="SR-36"/>
    <s v="SR"/>
    <m/>
    <s v="SR"/>
    <s v="From SR-75 in Washington County to I-81 in Sullivan County (IA)"/>
    <s v="Widen from 2 to 5 lanes."/>
    <s v="Legislative"/>
    <s v="Widen"/>
    <m/>
    <x v="3"/>
    <x v="1"/>
    <m/>
    <n v="3.53"/>
    <d v="2025-05-09T00:00:00"/>
    <m/>
    <s v="N"/>
    <s v="NHS"/>
    <x v="3"/>
    <m/>
    <n v="400000"/>
    <n v="0"/>
    <n v="0"/>
    <n v="0"/>
    <n v="400000"/>
    <n v="550000"/>
    <n v="0"/>
    <n v="0"/>
    <n v="0"/>
    <n v="550000"/>
    <m/>
  </r>
  <r>
    <n v="124723"/>
    <n v="3"/>
    <s v="Active"/>
    <d v="2016-07-27T00:00:00"/>
    <s v="Sandra Lowry"/>
    <d v="2020-12-18T00:00:00"/>
    <s v="Brandy Hopkins"/>
    <s v="Sumner"/>
    <s v="SR-6"/>
    <s v="SR"/>
    <m/>
    <s v="SR"/>
    <s v="(Broadway), From East Broadway to Dobbins Pike (SR-174) (IA)"/>
    <s v="Widen"/>
    <s v="Legislative"/>
    <s v="Widen"/>
    <m/>
    <x v="3"/>
    <x v="1"/>
    <m/>
    <n v="1.6"/>
    <d v="2023-08-18T00:00:00"/>
    <m/>
    <s v="N"/>
    <s v="NHS"/>
    <x v="3"/>
    <m/>
    <n v="40000"/>
    <n v="0"/>
    <n v="0"/>
    <n v="0"/>
    <n v="40000"/>
    <n v="40000"/>
    <n v="0"/>
    <n v="0"/>
    <n v="0"/>
    <n v="40000"/>
    <m/>
  </r>
  <r>
    <n v="124745"/>
    <n v="4"/>
    <s v="Active"/>
    <d v="2016-07-27T00:00:00"/>
    <s v="Chasity Bell"/>
    <d v="2020-12-15T00:00:00"/>
    <s v="Brandy Hopkins"/>
    <s v="Obion"/>
    <s v="I-69"/>
    <s v="I"/>
    <m/>
    <s v="IM"/>
    <s v="From Rogers Road in Kentucky to SR-3 (US-45W &amp; US-51) in Obion County (IA)"/>
    <s v="Construct New Interstate."/>
    <s v="Legislative"/>
    <s v="Widen"/>
    <m/>
    <x v="3"/>
    <x v="1"/>
    <m/>
    <n v="5"/>
    <d v="2025-10-10T00:00:00"/>
    <m/>
    <s v="N"/>
    <s v="Int"/>
    <x v="1"/>
    <m/>
    <n v="2100000"/>
    <n v="0"/>
    <n v="0"/>
    <n v="0"/>
    <n v="2100000"/>
    <n v="2300000"/>
    <n v="0"/>
    <n v="0"/>
    <n v="0"/>
    <n v="2300000"/>
    <m/>
  </r>
  <r>
    <n v="124781"/>
    <n v="3"/>
    <s v="Active"/>
    <d v="2016-07-28T00:00:00"/>
    <s v="Sandra Lowry"/>
    <d v="2020-12-04T00:00:00"/>
    <s v="Jason Carney"/>
    <s v="Davidson"/>
    <s v="SR-11"/>
    <s v="SR"/>
    <m/>
    <s v="SR"/>
    <s v="(US-31W, North Main Street), From Fannin Drive to Old Stone Bridge Road, including the CSX R/R Overpass Structure (IA)"/>
    <s v="Widen to 5 Lanes and replace Railroad Structure."/>
    <s v="Legislative"/>
    <s v="Widen"/>
    <m/>
    <x v="3"/>
    <x v="1"/>
    <m/>
    <n v="0.22"/>
    <d v="2023-08-18T00:00:00"/>
    <m/>
    <s v="N"/>
    <s v="NHS"/>
    <x v="3"/>
    <m/>
    <n v="700000"/>
    <n v="0"/>
    <n v="0"/>
    <n v="0"/>
    <n v="700000"/>
    <n v="850000"/>
    <n v="0"/>
    <n v="0"/>
    <n v="0"/>
    <n v="850000"/>
    <m/>
  </r>
  <r>
    <n v="124869"/>
    <n v="3"/>
    <s v="Active"/>
    <d v="2016-08-01T00:00:00"/>
    <s v="Sandra Lowry"/>
    <d v="2021-01-05T00:00:00"/>
    <s v="Amy Rauch"/>
    <s v="Williamson"/>
    <s v="SR-100"/>
    <s v="SR"/>
    <m/>
    <s v="SR"/>
    <s v="(Fairview Blvd), From Bowie Lake Road to I-840 (IA)"/>
    <s v="Widen"/>
    <s v="Legislative"/>
    <s v="Widen"/>
    <m/>
    <x v="3"/>
    <x v="1"/>
    <m/>
    <n v="4.49"/>
    <d v="2023-08-18T00:00:00"/>
    <m/>
    <s v="N"/>
    <s v="NHS"/>
    <x v="3"/>
    <m/>
    <n v="50000"/>
    <n v="0"/>
    <n v="0"/>
    <n v="0"/>
    <n v="50000"/>
    <n v="50000"/>
    <n v="0"/>
    <n v="0"/>
    <n v="0"/>
    <n v="50000"/>
    <m/>
  </r>
  <r>
    <n v="121454"/>
    <n v="3"/>
    <s v="Active"/>
    <d v="2014-10-13T00:00:00"/>
    <s v="Kim Brymer"/>
    <d v="2020-09-01T00:00:00"/>
    <s v="Brian Terrell"/>
    <s v="Williamson"/>
    <s v="SR-6"/>
    <s v="SR"/>
    <m/>
    <s v="SR"/>
    <s v="(Columbia Avenue), From SR-397(Mack Hatcher Parkway) to Downs Boulevard in Franklin"/>
    <s v="Roadway widening from 3 to 4/5 lanes.  Add sidewalks, curb &amp; gutter transit stops &amp; pull-outs, bike lanes and ITS elements."/>
    <s v="Local Programs"/>
    <s v="Widen"/>
    <m/>
    <x v="3"/>
    <x v="1"/>
    <m/>
    <n v="1.1499999999999999"/>
    <m/>
    <m/>
    <s v="N"/>
    <s v="NHS"/>
    <x v="3"/>
    <m/>
    <n v="0"/>
    <n v="4000000"/>
    <n v="0"/>
    <n v="0"/>
    <n v="4000000"/>
    <n v="2000000"/>
    <n v="4000000"/>
    <n v="0"/>
    <n v="0"/>
    <n v="6000000"/>
    <s v="STP-M-NH-6(110) (94LPLM-F3-079)"/>
  </r>
  <r>
    <n v="123349"/>
    <n v="4"/>
    <s v="Active"/>
    <d v="2016-02-24T00:00:00"/>
    <s v="Nate Brugler"/>
    <d v="2021-01-19T00:00:00"/>
    <s v="Brian Terrell"/>
    <s v="Shelby"/>
    <s v="Hacks Cross Road"/>
    <m/>
    <s v="04183"/>
    <s v="L"/>
    <s v="Hacks Cross Road, From Stateline Road to SR-175 (Shelby Drive)"/>
    <s v="Project will widen a 1.8 mile segment from two to seven lanes, eliminating an existing bottleneck between Shelby Drive and the Mississippi state line, where Hacks Cross Road has been previously widened."/>
    <s v="Local Programs"/>
    <s v="Widen"/>
    <m/>
    <x v="3"/>
    <x v="1"/>
    <m/>
    <n v="1.8"/>
    <m/>
    <m/>
    <s v="N"/>
    <s v="Other"/>
    <x v="0"/>
    <m/>
    <n v="0"/>
    <n v="1107433"/>
    <n v="0"/>
    <n v="0"/>
    <n v="1107433"/>
    <n v="1500000"/>
    <n v="1107433"/>
    <n v="0"/>
    <n v="0"/>
    <n v="2607433"/>
    <s v="STP-M-9409(209) (79LPLM-F3-518)"/>
  </r>
  <r>
    <n v="125058"/>
    <n v="2"/>
    <s v="Active"/>
    <d v="2016-09-01T00:00:00"/>
    <s v="Donovan Chumbley"/>
    <d v="2021-03-05T00:00:00"/>
    <s v="Daniel Rose"/>
    <s v="Coffee"/>
    <m/>
    <m/>
    <m/>
    <m/>
    <s v="Interstate Drive, From SR-53 to west of the Caney Fork and Western Railroad (LM 0.820)"/>
    <s v="Widening Interstate Drive from two lanes to three lanes with shoulders on Interstate Drive from SR-53 to West of the Caney Fork and Western Railroad (LM 0.820)"/>
    <s v="Local Programs"/>
    <s v="Widen"/>
    <m/>
    <x v="3"/>
    <x v="1"/>
    <m/>
    <n v="0.82"/>
    <d v="2021-06-18T00:00:00"/>
    <m/>
    <s v="N"/>
    <s v="Other"/>
    <x v="0"/>
    <m/>
    <n v="0"/>
    <n v="0"/>
    <n v="1584171"/>
    <n v="0"/>
    <n v="1584171"/>
    <n v="282851"/>
    <n v="157085"/>
    <n v="1584171"/>
    <n v="0"/>
    <n v="2024107"/>
    <s v="STP-M-9207(20) (16951-3572-54)"/>
  </r>
  <r>
    <n v="125070"/>
    <n v="2"/>
    <s v="Active"/>
    <d v="2016-09-09T00:00:00"/>
    <s v="Donovan Chumbley"/>
    <d v="2021-01-19T00:00:00"/>
    <s v="Brian Terrell"/>
    <s v="Coffee"/>
    <s v="Ledford Mill Road"/>
    <m/>
    <m/>
    <m/>
    <s v="Ledford Mill Road, from Tullahoma Airport Business Park to SR-16"/>
    <s v="Widening the roadway and a box culvert over North Fork Rock Creek from the entrance of the new State Industrial Access Road serving the Tullahoma Airport Business Park to the intersection of Ledford Mill Road/N. Jackson Street (SR-16)."/>
    <s v="Local Programs"/>
    <s v="Widen"/>
    <m/>
    <x v="3"/>
    <x v="1"/>
    <m/>
    <n v="0.73"/>
    <m/>
    <m/>
    <s v="N"/>
    <s v="Other"/>
    <x v="0"/>
    <m/>
    <n v="29750"/>
    <n v="0"/>
    <n v="0"/>
    <n v="0"/>
    <n v="29750"/>
    <n v="40095"/>
    <n v="0"/>
    <n v="0"/>
    <n v="0"/>
    <n v="40095"/>
    <s v="STP-M-9209(18) (16LPLM-F3-042)"/>
  </r>
  <r>
    <n v="125568"/>
    <n v="4"/>
    <s v="Active"/>
    <d v="2017-03-02T00:00:00"/>
    <s v="Nate Brugler"/>
    <d v="2021-01-19T00:00:00"/>
    <s v="Brian Terrell"/>
    <s v="Shelby"/>
    <m/>
    <m/>
    <m/>
    <m/>
    <s v="Shelby Drive, From Sycamore Road to SR-86 (US-72)"/>
    <s v="Widen Shelby Drive between Sycamore Road and SR-86 (US-72) from 2 to 4 lanes, divided with a raised median. Will include bike facilities, ADA accessible pedestrian improvements and drainage improvements."/>
    <s v="Local Programs"/>
    <s v="Widen"/>
    <m/>
    <x v="3"/>
    <x v="1"/>
    <m/>
    <n v="1.35"/>
    <m/>
    <m/>
    <s v="N"/>
    <s v="Other"/>
    <x v="0"/>
    <m/>
    <n v="0"/>
    <n v="885665"/>
    <n v="0"/>
    <n v="0"/>
    <n v="885665"/>
    <n v="876547"/>
    <n v="885665"/>
    <n v="0"/>
    <n v="0"/>
    <n v="1762212"/>
    <s v="STP-M-5437(11) (79LPLM-F3-553)"/>
  </r>
  <r>
    <n v="127933"/>
    <n v="1"/>
    <s v="Active"/>
    <d v="2018-07-26T00:00:00"/>
    <s v="Stanley Burnette"/>
    <d v="2021-05-20T00:00:00"/>
    <s v="Bobby Johnson"/>
    <s v="Blount"/>
    <m/>
    <m/>
    <m/>
    <m/>
    <s v="Carpenters Grade Road, From Raulston Road/Peterson Lane to Cochran Road"/>
    <s v="Carpenters Grade Road Widening and Intersection Improvements.  This project will widen an existing 2-lane urban collector street with turn lanes, concrete curb &amp; gutter, and concrete sidewalk for a length of 0.89 miles.  The intersection of Raulston Road / Peterson Lane / Carpenters Grade Road will be evaluated for reconstruction as a 5-point roundabout."/>
    <s v="Local Programs"/>
    <s v="Widen"/>
    <m/>
    <x v="3"/>
    <x v="1"/>
    <m/>
    <n v="0.89"/>
    <m/>
    <m/>
    <s v="N"/>
    <s v="Other"/>
    <x v="0"/>
    <m/>
    <n v="273410"/>
    <n v="0"/>
    <n v="0"/>
    <n v="0"/>
    <n v="273410"/>
    <n v="333410"/>
    <n v="650000"/>
    <n v="0"/>
    <n v="0"/>
    <n v="983410"/>
    <s v="STP-M-9112(22) (05LPLM-F3-060)"/>
  </r>
  <r>
    <n v="128789"/>
    <n v="2"/>
    <s v="Active"/>
    <d v="2019-04-08T00:00:00"/>
    <s v="Donovan Chumbley"/>
    <d v="2021-01-19T00:00:00"/>
    <s v="Brian Terrell"/>
    <s v="Bradley"/>
    <m/>
    <m/>
    <m/>
    <m/>
    <s v="Adkisson Drive NW, from Paul Huff Parkway to south of Norman Chapel Road NW"/>
    <s v="* * * E-GRANTS #183 * * *  Widening of Adkisson Drive from 2 to 3 lanes, with sidewalks, drainage improvements, landscaping, safety improvements and a roundabout at the intersection of Adkisson Drive &amp; Norman Chapel Road."/>
    <s v="Local Programs"/>
    <s v="Widen"/>
    <m/>
    <x v="3"/>
    <x v="1"/>
    <m/>
    <n v="1.0900000000000001"/>
    <m/>
    <m/>
    <s v="N"/>
    <s v="Other"/>
    <x v="0"/>
    <m/>
    <n v="70000"/>
    <n v="0"/>
    <n v="0"/>
    <n v="0"/>
    <n v="70000"/>
    <n v="70000"/>
    <n v="0"/>
    <n v="0"/>
    <n v="0"/>
    <n v="70000"/>
    <s v="STP-M-3660(10) (06LPLM-F3-064)"/>
  </r>
  <r>
    <n v="112874.01"/>
    <n v="3"/>
    <s v="Let"/>
    <d v="2018-11-28T00:00:00"/>
    <s v="Taylor Lee"/>
    <d v="2021-01-19T00:00:00"/>
    <s v="Brian Terrell"/>
    <s v="Montgomery"/>
    <s v="SR-237"/>
    <s v="SR"/>
    <m/>
    <s v="SR"/>
    <s v="(Rossview Road), From Cardinal Lane to Powell Road"/>
    <s v="SR-237 (Rossview Road): Widen Rossview Road to 5 lanes from Cardinal Lane to Powell Road"/>
    <s v="Local Programs"/>
    <s v="Widen"/>
    <m/>
    <x v="3"/>
    <x v="1"/>
    <m/>
    <n v="0.5"/>
    <m/>
    <m/>
    <s v="N"/>
    <s v="Other"/>
    <x v="4"/>
    <m/>
    <n v="0"/>
    <n v="0"/>
    <n v="2388187"/>
    <n v="0"/>
    <n v="2388187"/>
    <n v="0"/>
    <n v="0"/>
    <n v="5031748"/>
    <n v="0"/>
    <n v="5031748"/>
    <s v="STP-M-237(16) (63LPLM-F3-073)"/>
  </r>
  <r>
    <n v="125409"/>
    <n v="3"/>
    <s v="Let"/>
    <d v="2017-01-18T00:00:00"/>
    <s v="Maria Hunter"/>
    <d v="2021-01-19T00:00:00"/>
    <s v="Brian Terrell"/>
    <s v="Wilson"/>
    <s v="SR-171"/>
    <s v="SR"/>
    <m/>
    <s v="SR"/>
    <s v="(Mt. Juliet Road), at I-40 Overpass, LM 4.81"/>
    <s v="This project involves the widening of Mt. Juliet Road (SR-171) at the I-40 Overpass to provide two continuous northbound lanes with new bike lanes and sidewalks."/>
    <s v="Local Programs"/>
    <s v="Widen"/>
    <m/>
    <x v="3"/>
    <x v="1"/>
    <m/>
    <n v="0.72599999999999998"/>
    <d v="2020-10-09T00:00:00"/>
    <m/>
    <s v="N"/>
    <s v="Other"/>
    <x v="4"/>
    <m/>
    <n v="0"/>
    <n v="0"/>
    <n v="6218482"/>
    <n v="0"/>
    <n v="6218482"/>
    <n v="45920.99"/>
    <n v="0"/>
    <n v="6218482"/>
    <n v="0"/>
    <n v="6264402.9900000002"/>
    <s v="NH/STP-M-171(31) (95063-3225-14)"/>
  </r>
  <r>
    <n v="130293"/>
    <n v="3"/>
    <s v="Active"/>
    <d v="2020-04-30T00:00:00"/>
    <s v="Simchah Edwards"/>
    <d v="2021-02-09T00:00:00"/>
    <s v="Jason Carney"/>
    <s v="Montgomery"/>
    <s v="SR-237"/>
    <s v="SR"/>
    <m/>
    <s v="SR"/>
    <s v="SR-237 (RossviewRoad), From East of International Boulevard to East of Hayes Lane"/>
    <s v="(E-Grants) SR 237 (Rossview Rd) is a Major Collector. The project consists of the reconstruction and widening of approximately 3.47 miles of Rossview Road to a 5 Lane Curb &amp; Gutter section. Rossview Road will have 12' Lanes, 10' Shoulders, and graded/stabilized grass slopes behind the curbs for future 5' wide sidewalks. Project limits will be approximately 455 feet East of International Blvd. to 1,000 feet East of Hayes Ln."/>
    <s v="Local Programs"/>
    <s v="Widen"/>
    <m/>
    <x v="3"/>
    <x v="1"/>
    <m/>
    <n v="3.37"/>
    <m/>
    <m/>
    <s v="N"/>
    <s v="Other"/>
    <x v="4"/>
    <m/>
    <n v="10000"/>
    <n v="0"/>
    <n v="0"/>
    <n v="0"/>
    <n v="10000"/>
    <n v="10000"/>
    <n v="0"/>
    <n v="0"/>
    <n v="0"/>
    <n v="10000"/>
    <s v="STP-237(18) (63LPLM-F3-083)"/>
  </r>
  <r>
    <n v="126525"/>
    <n v="2"/>
    <s v="Active"/>
    <d v="2017-08-31T00:00:00"/>
    <s v="Lee Cothron"/>
    <d v="2020-08-21T00:00:00"/>
    <s v="Mary McFarlin"/>
    <s v="Grundy"/>
    <s v="SR-108"/>
    <s v="SR"/>
    <m/>
    <s v="SR"/>
    <s v="From near 40th Avenue (LM 8.05) to near 32nd Avenue (LM 8.35) in Gruetli-Laager"/>
    <s v="Widen from 2-Lane with 12' travel lanes to 3-Lane with 12' travel lanes and 2' shoulders on both sides (business area frontage improvement)"/>
    <s v="Other"/>
    <s v="Widen"/>
    <m/>
    <x v="3"/>
    <x v="1"/>
    <m/>
    <n v="0.3"/>
    <d v="2022-10-07T00:00:00"/>
    <m/>
    <s v="N"/>
    <s v="Other"/>
    <x v="4"/>
    <m/>
    <n v="0"/>
    <n v="1107400"/>
    <n v="0"/>
    <n v="0"/>
    <n v="1107400"/>
    <n v="147800"/>
    <n v="1107400"/>
    <n v="0"/>
    <n v="0"/>
    <n v="1255200"/>
    <s v="State Funded (31006-3234-04)"/>
  </r>
  <r>
    <n v="125200"/>
    <n v="1"/>
    <s v="Construction Complete"/>
    <d v="2016-10-05T00:00:00"/>
    <s v="Stephanie Ward"/>
    <d v="2021-06-14T00:00:00"/>
    <s v=""/>
    <s v="Loudon"/>
    <s v="SR-2"/>
    <s v="SR"/>
    <m/>
    <s v="SR"/>
    <s v="From South of Loudon Middle School to North of Carter Street."/>
    <s v="Project includes the widening of SR-2 to include a center turn lane and shoulder between Fort Loudon Middle School and Loudon High School."/>
    <s v="Safety"/>
    <s v="Widen"/>
    <m/>
    <x v="3"/>
    <x v="1"/>
    <m/>
    <n v="0.54"/>
    <d v="2020-10-09T00:00:00"/>
    <m/>
    <s v="N"/>
    <s v="Other"/>
    <x v="4"/>
    <m/>
    <n v="18440"/>
    <n v="0"/>
    <n v="494850"/>
    <n v="0"/>
    <n v="513290"/>
    <n v="109545"/>
    <n v="0"/>
    <n v="494850"/>
    <n v="0"/>
    <n v="604395"/>
    <s v="STP-SIP-2(253) (53004-3247-94)"/>
  </r>
  <r>
    <n v="124865"/>
    <n v="3"/>
    <s v="Construction Complete"/>
    <d v="2016-07-29T00:00:00"/>
    <s v="Crystal Whitaker"/>
    <d v="2021-01-13T00:00:00"/>
    <s v=""/>
    <s v="Wayne"/>
    <s v="SIA"/>
    <s v="SIA"/>
    <m/>
    <m/>
    <s v="Industrial Access Road serving C-Wood Lumber"/>
    <s v="Resurfacing existing Indian Creek Rd and W Tennessee St, may include full depth-pavement repair at various locations as recommended by engineer. The turning radius at Indian Creek and W Tennessee St will also be included."/>
    <s v="Economic Development"/>
    <s v="Widen and Resurfacing"/>
    <m/>
    <x v="3"/>
    <x v="1"/>
    <m/>
    <s v=""/>
    <d v="2020-05-15T00:00:00"/>
    <m/>
    <s v="N"/>
    <s v="None"/>
    <x v="0"/>
    <m/>
    <n v="0"/>
    <n v="0"/>
    <n v="380975.54"/>
    <n v="0"/>
    <n v="380975.54"/>
    <n v="90600"/>
    <n v="34977"/>
    <n v="380975.54"/>
    <n v="0"/>
    <n v="506552.54"/>
    <s v="State Funded (91951-3509-04)"/>
  </r>
  <r>
    <n v="127378"/>
    <n v="4"/>
    <s v="Let"/>
    <d v="2018-04-03T00:00:00"/>
    <s v="Brian Terrell"/>
    <d v="2021-04-13T00:00:00"/>
    <s v="Charity Cox"/>
    <s v="Madison"/>
    <s v="SR-1"/>
    <s v="SR"/>
    <m/>
    <s v="SR"/>
    <s v="From near Key Senter Road to Carroll County Line"/>
    <s v="3-5&quot; CIR &amp; 411D"/>
    <s v="Resurfacing"/>
    <s v="Resurf, Safety &amp; Br Repair"/>
    <s v="3-5&quot; CIR &amp; 411D"/>
    <x v="3"/>
    <x v="3"/>
    <m/>
    <n v="5.16"/>
    <d v="2021-03-26T00:00:00"/>
    <s v="CONV"/>
    <s v="N"/>
    <s v="Other"/>
    <x v="4"/>
    <s v="57SR0010029, 57SR0010033"/>
    <n v="0"/>
    <n v="0"/>
    <n v="97676"/>
    <n v="1917125"/>
    <n v="2014801"/>
    <n v="0"/>
    <n v="0"/>
    <n v="97676"/>
    <n v="1917125"/>
    <n v="2014801"/>
    <s v="STP/HSIP-1(427) (57005-3216-94, 57005-4216-04, 57005-8216-14)"/>
  </r>
  <r>
    <n v="127095"/>
    <n v="1"/>
    <s v="Let"/>
    <d v="2018-03-13T00:00:00"/>
    <s v="Brian Terrell"/>
    <d v="2020-07-01T00:00:00"/>
    <s v="Brian Terrell"/>
    <s v="Hamblen"/>
    <s v="SR-160"/>
    <s v="SR"/>
    <m/>
    <s v="SR"/>
    <s v="From near SR-66 to SR-34"/>
    <s v="411 D Overlay"/>
    <s v="Resurfacing"/>
    <s v="Resurf, Safety &amp; Br Repair"/>
    <s v="411 D Overlay"/>
    <x v="3"/>
    <x v="6"/>
    <s v="TAMP Preservation"/>
    <n v="4.76"/>
    <d v="2020-05-15T00:00:00"/>
    <s v="CONV"/>
    <s v="Y"/>
    <s v="NHS"/>
    <x v="3"/>
    <s v="32SR1600017, 32SR1600018"/>
    <n v="0"/>
    <n v="0"/>
    <m/>
    <n v="324600"/>
    <n v="324600"/>
    <n v="0"/>
    <n v="0"/>
    <n v="119900"/>
    <n v="2859700"/>
    <n v="2979600"/>
    <s v="NH/HSIP-160(16) (32008-3222-94, 32008-4222-04, 32008-8222-14)"/>
  </r>
  <r>
    <n v="127284"/>
    <n v="3"/>
    <s v="Closed"/>
    <d v="2018-03-27T00:00:00"/>
    <s v="Brian Terrell"/>
    <d v="2019-11-15T00:00:00"/>
    <s v="Teresa Hylton"/>
    <s v="Smith"/>
    <s v="SR-53"/>
    <s v="SR"/>
    <m/>
    <s v="SR"/>
    <s v="From SR-141/SR-264 to SR-24"/>
    <s v="411 D Overlay"/>
    <s v="Resurfacing"/>
    <s v="Resurf, Safety &amp; Br Repair"/>
    <s v="411 D Overlay"/>
    <x v="3"/>
    <x v="6"/>
    <s v="TAMP Preservation"/>
    <n v="4.62"/>
    <d v="2019-03-29T00:00:00"/>
    <s v="CONV"/>
    <s v="N"/>
    <s v="Other"/>
    <x v="4"/>
    <m/>
    <n v="0"/>
    <n v="0"/>
    <n v="10449.86"/>
    <n v="4909.8500000000004"/>
    <n v="15359.710000000001"/>
    <n v="0"/>
    <n v="0"/>
    <n v="121391.86"/>
    <n v="1267731.8500000001"/>
    <n v="1389123.71"/>
    <s v="STP/HSIP-53(56) (80004-3248-94, 80004-4248-04, 80004-8248-14)"/>
  </r>
  <r>
    <n v="129137"/>
    <n v="1"/>
    <s v="Let"/>
    <d v="2019-06-19T00:00:00"/>
    <s v="Brian Terrell"/>
    <d v="2021-04-13T00:00:00"/>
    <s v="Bobby Johnson"/>
    <s v="Carter"/>
    <s v="SR-67"/>
    <s v="SR"/>
    <m/>
    <s v="SR"/>
    <s v="From near SR-359 to near SR-91"/>
    <s v="411 D Overlay"/>
    <s v="Resurfacing"/>
    <s v="Resurf, Safety &amp; Br Repair"/>
    <s v="411 D Overlay"/>
    <x v="3"/>
    <x v="6"/>
    <s v="TAMP Preservation"/>
    <n v="0.6"/>
    <d v="2021-03-26T00:00:00"/>
    <s v="CONV"/>
    <s v="N"/>
    <s v="NHS"/>
    <x v="3"/>
    <s v="10SR0670007"/>
    <n v="0"/>
    <n v="0"/>
    <m/>
    <n v="366600"/>
    <n v="366600"/>
    <n v="0"/>
    <n v="0"/>
    <n v="167000"/>
    <n v="366600"/>
    <n v="533600"/>
    <s v="STP-NH/HSIP-67(38) (10006-3253-94, 10006-4253-04, 10006-8253-14)"/>
  </r>
  <r>
    <n v="129145"/>
    <n v="1"/>
    <s v="Let"/>
    <d v="2019-06-19T00:00:00"/>
    <s v="Brian Terrell"/>
    <d v="2021-04-13T00:00:00"/>
    <s v="Bobby Johnson"/>
    <s v="Sevier"/>
    <s v="SR-449"/>
    <s v="SR"/>
    <m/>
    <s v="SR"/>
    <s v="From SR-71 to near Center View Road"/>
    <s v="411 D Overlay"/>
    <s v="Resurfacing"/>
    <s v="Resurf, Safety &amp; Br Repair"/>
    <s v="411 D Overlay"/>
    <x v="3"/>
    <x v="6"/>
    <s v="TAMP Preservation"/>
    <n v="3.35"/>
    <d v="2021-03-26T00:00:00"/>
    <s v="CONV"/>
    <s v="N"/>
    <s v="Other"/>
    <x v="4"/>
    <s v="78S25330001, 78S26050001, 78SR4490003"/>
    <n v="0"/>
    <n v="0"/>
    <m/>
    <n v="2197500"/>
    <n v="2197500"/>
    <n v="0"/>
    <n v="0"/>
    <n v="871300"/>
    <n v="2197500"/>
    <n v="3068800"/>
    <s v="STP/HSIP-449(12) (78449-3210-94, 78449-4210-04, 78449-8210-14)"/>
  </r>
  <r>
    <n v="129474"/>
    <n v="3"/>
    <s v="Let"/>
    <d v="2019-08-08T00:00:00"/>
    <s v="Brian Terrell"/>
    <d v="2021-02-25T00:00:00"/>
    <s v="Jason Carney"/>
    <s v="Bedford"/>
    <s v="SR-130"/>
    <s v="SR"/>
    <m/>
    <s v="SR"/>
    <s v="From near Gant Hollow Road to SR-64"/>
    <s v="411 D Overlay"/>
    <s v="Resurfacing"/>
    <s v="Resurf, Safety &amp; Br Repair"/>
    <s v="411 D Overlay"/>
    <x v="3"/>
    <x v="6"/>
    <s v="TAMP Preservation"/>
    <n v="6.1"/>
    <d v="2021-02-05T00:00:00"/>
    <s v="CONV"/>
    <s v="N"/>
    <s v="Other"/>
    <x v="4"/>
    <s v="02SR1300013, 02SR1300015"/>
    <n v="0"/>
    <n v="0"/>
    <m/>
    <n v="661049"/>
    <n v="661049"/>
    <n v="0"/>
    <n v="0"/>
    <n v="95069"/>
    <n v="661049"/>
    <n v="756118"/>
    <s v="STP/HSIP-130(27) (02013-3222-94, 02013-4222-04, 02013-8222-14)"/>
  </r>
  <r>
    <n v="129477"/>
    <n v="3"/>
    <s v="Let"/>
    <d v="2019-08-08T00:00:00"/>
    <s v="Brian Terrell"/>
    <d v="2021-04-13T00:00:00"/>
    <s v="Jason Carney"/>
    <s v="Perry"/>
    <s v="SR-438"/>
    <s v="SR"/>
    <m/>
    <s v="SR"/>
    <s v="From SR-13 to Hickman County Line"/>
    <s v="411 D Overlay"/>
    <s v="Resurfacing"/>
    <s v="Resurf, Safety &amp; Br Repair"/>
    <s v="411 D Overlay"/>
    <x v="3"/>
    <x v="6"/>
    <s v="TAMP Preservation"/>
    <n v="4.8899999999999997"/>
    <d v="2021-03-26T00:00:00"/>
    <s v="CONV"/>
    <s v="N"/>
    <s v="Other"/>
    <x v="4"/>
    <s v="68SR0500005"/>
    <n v="0"/>
    <n v="0"/>
    <m/>
    <n v="821210"/>
    <n v="821210"/>
    <n v="0"/>
    <n v="0"/>
    <n v="256794"/>
    <n v="821210"/>
    <n v="1078004"/>
    <s v="STP/HSIP-438(9) (68004-3234-94, 68004-4234-04, 68004-8234-14)"/>
  </r>
  <r>
    <n v="130379"/>
    <n v="1"/>
    <s v="Let"/>
    <d v="2020-05-26T00:00:00"/>
    <s v="Brian Terrell"/>
    <d v="2021-02-25T00:00:00"/>
    <s v="Bobby Johnson"/>
    <s v="Sullivan"/>
    <s v="SR-93"/>
    <s v="SR"/>
    <m/>
    <s v="SR"/>
    <s v="From near I-26 to near SR-1"/>
    <s v="411 D Overlay"/>
    <s v="Resurfacing"/>
    <s v="Resurf, Safety &amp; Br Repair"/>
    <s v="411 D Overlay"/>
    <x v="3"/>
    <x v="6"/>
    <s v="TAMP Preservation"/>
    <n v="5.12"/>
    <d v="2021-02-05T00:00:00"/>
    <s v="CONV"/>
    <s v="Y"/>
    <s v="NHS"/>
    <x v="3"/>
    <s v="82SR0930011, 82SR0930013, 82SR0930014"/>
    <n v="0"/>
    <n v="0"/>
    <m/>
    <n v="2659000"/>
    <n v="2659000"/>
    <n v="0"/>
    <n v="0"/>
    <n v="366200"/>
    <n v="2659000"/>
    <n v="3025200"/>
    <s v="NH/HSIP-93(24) (82010-3242-94, 82010-4242-04, 82010-8242-14)"/>
  </r>
  <r>
    <n v="127066"/>
    <n v="1"/>
    <s v="Construction Complete"/>
    <d v="2018-03-09T00:00:00"/>
    <s v="Brian Terrell"/>
    <d v="2021-06-04T00:00:00"/>
    <s v="Bobby Johnson"/>
    <s v="Sullivan"/>
    <s v="SR-355"/>
    <s v="SR"/>
    <m/>
    <s v="SR"/>
    <s v="From near SR-126 to near SR-36"/>
    <s v="411 D Overlay"/>
    <s v="Resurfacing"/>
    <s v="Resurface &amp; Safety"/>
    <s v="411 D Overlay"/>
    <x v="3"/>
    <x v="6"/>
    <s v="TAMP Preservation"/>
    <n v="2.59"/>
    <d v="2020-08-14T00:00:00"/>
    <s v="CONV"/>
    <s v="N"/>
    <s v="Other"/>
    <x v="4"/>
    <m/>
    <n v="0"/>
    <n v="0"/>
    <n v="52900"/>
    <n v="851900"/>
    <n v="904800"/>
    <n v="0"/>
    <n v="0"/>
    <n v="52900"/>
    <n v="851900"/>
    <n v="904800"/>
    <s v="STP/HSIP-355(9) (82012-3204-94, 82012-8204-14)"/>
  </r>
  <r>
    <n v="127086"/>
    <n v="1"/>
    <s v="Let"/>
    <d v="2018-03-12T00:00:00"/>
    <s v="Brian Terrell"/>
    <d v="2021-02-25T00:00:00"/>
    <s v="Bobby Johnson"/>
    <s v="Loudon"/>
    <s v="SR-33"/>
    <s v="SR"/>
    <m/>
    <s v="SR"/>
    <s v="From Monroe County Line to Blount County Line"/>
    <s v="411 D Overlay"/>
    <s v="Resurfacing"/>
    <s v="Resurface &amp; Safety"/>
    <s v="411 D Overlay"/>
    <x v="3"/>
    <x v="6"/>
    <s v="TAMP Preservation"/>
    <n v="4.07"/>
    <d v="2021-02-05T00:00:00"/>
    <s v="CONV"/>
    <s v="Y"/>
    <s v="NHS"/>
    <x v="3"/>
    <m/>
    <n v="0"/>
    <n v="0"/>
    <n v="36100"/>
    <n v="1577100"/>
    <n v="1613200"/>
    <n v="0"/>
    <n v="0"/>
    <n v="36100"/>
    <n v="1577100"/>
    <n v="1613200"/>
    <s v="NH/HSIP-33(134) (53005-3215-94, 53005-8215-14)"/>
  </r>
  <r>
    <n v="127099"/>
    <n v="1"/>
    <s v="Let"/>
    <d v="2018-03-13T00:00:00"/>
    <s v="Brian Terrell"/>
    <d v="2021-02-25T00:00:00"/>
    <s v="Bobby Johnson"/>
    <s v="Hamblen"/>
    <s v="SR-34"/>
    <s v="SR"/>
    <m/>
    <s v="SR"/>
    <s v="From Jefferson County Line to near Walters Drive"/>
    <s v="411 D Overlay"/>
    <s v="Resurfacing"/>
    <s v="Resurface &amp; Safety"/>
    <s v="411 D Overlay"/>
    <x v="3"/>
    <x v="6"/>
    <s v="TAMP Preservation"/>
    <n v="7.09"/>
    <d v="2021-02-05T00:00:00"/>
    <s v="CONV"/>
    <s v="Y"/>
    <s v="NHS"/>
    <x v="3"/>
    <m/>
    <n v="0"/>
    <n v="0"/>
    <n v="372000"/>
    <n v="4703100"/>
    <n v="5075100"/>
    <n v="0"/>
    <n v="0"/>
    <n v="372000"/>
    <n v="4703100"/>
    <n v="5075100"/>
    <s v="NH/HSIP-34(124) (32004-3234-94, 32004-8234-14)"/>
  </r>
  <r>
    <n v="127331"/>
    <n v="3"/>
    <s v="Construction Complete"/>
    <d v="2018-03-28T00:00:00"/>
    <s v="Brian Terrell"/>
    <d v="2020-12-09T00:00:00"/>
    <s v=""/>
    <s v="Giles"/>
    <s v="SR-11"/>
    <s v="SR"/>
    <m/>
    <s v="SR"/>
    <s v="From Charlie Davis Road to north of York Hollow Road"/>
    <s v="411 D Overlay"/>
    <s v="Resurfacing"/>
    <s v="Resurface &amp; Safety"/>
    <s v="411 D Overlay"/>
    <x v="3"/>
    <x v="6"/>
    <s v="TAMP Preservation"/>
    <n v="5.92"/>
    <d v="2020-03-27T00:00:00"/>
    <s v="CONV"/>
    <s v="N"/>
    <s v="Other"/>
    <x v="4"/>
    <m/>
    <n v="0"/>
    <n v="0"/>
    <n v="0"/>
    <n v="1144797"/>
    <n v="1144797"/>
    <n v="0"/>
    <n v="0"/>
    <n v="0"/>
    <n v="1144797"/>
    <n v="1144797"/>
    <s v="State Funded (28004-4254-04)"/>
  </r>
  <r>
    <n v="127925"/>
    <n v="3"/>
    <s v="Construction Complete"/>
    <d v="2018-07-25T00:00:00"/>
    <s v="Brian Terrell"/>
    <d v="2020-11-04T00:00:00"/>
    <s v=""/>
    <s v="Bedford"/>
    <s v="SR-269"/>
    <s v="SR"/>
    <m/>
    <s v="SR"/>
    <s v="From Rutherford County Line to SR-82"/>
    <s v="411 D Overlay"/>
    <s v="Resurfacing"/>
    <s v="Resurface &amp; Safety"/>
    <s v="411 D Overlay"/>
    <x v="3"/>
    <x v="6"/>
    <s v="TAMP Preservation"/>
    <n v="4.45"/>
    <d v="2020-05-15T00:00:00"/>
    <s v="CONV"/>
    <s v="N"/>
    <s v="Other"/>
    <x v="4"/>
    <m/>
    <n v="0"/>
    <n v="0"/>
    <n v="-20081"/>
    <n v="-102333"/>
    <n v="-122414"/>
    <n v="0"/>
    <n v="0"/>
    <n v="103399"/>
    <n v="657237"/>
    <n v="760636"/>
    <s v="STP/HSIP-269(33) (02019-3206-94, 02019-8206-14)"/>
  </r>
  <r>
    <n v="128651"/>
    <n v="1"/>
    <s v="Construction Complete"/>
    <d v="2019-02-26T00:00:00"/>
    <s v="Brian Terrell"/>
    <d v="2020-01-14T00:00:00"/>
    <s v="Teresa Hylton"/>
    <s v="Carter"/>
    <s v="SR-91"/>
    <s v="SR"/>
    <m/>
    <s v="SR"/>
    <s v="From near Green Valley Road to Near Blue Springs Road"/>
    <s v="411 D Overlay"/>
    <s v="Resurfacing"/>
    <s v="Resurface &amp; Safety"/>
    <s v="411 D Overlay"/>
    <x v="3"/>
    <x v="6"/>
    <s v="TAMP Preservation"/>
    <n v="4.13"/>
    <d v="2019-06-21T00:00:00"/>
    <s v="CONV"/>
    <s v="N"/>
    <s v="Other"/>
    <x v="4"/>
    <m/>
    <n v="0"/>
    <n v="0"/>
    <n v="-3994.45"/>
    <n v="-55137.41"/>
    <n v="-59131.86"/>
    <n v="0"/>
    <n v="0"/>
    <n v="84895.55"/>
    <n v="1664022.59"/>
    <n v="1748918.14"/>
    <s v="STP/HSIP-91(40) (10011-3237-94, 10011-8237-14)"/>
  </r>
  <r>
    <n v="129091"/>
    <n v="1"/>
    <s v="Construction Complete"/>
    <d v="2019-06-18T00:00:00"/>
    <s v="Brian Terrell"/>
    <d v="2020-10-16T00:00:00"/>
    <s v="Bobby Johnson"/>
    <s v="Washington"/>
    <s v="SR-93"/>
    <s v="SR"/>
    <m/>
    <s v="SR"/>
    <s v="From near SR-81 to near Davis Road"/>
    <s v="411 D Overlay"/>
    <s v="Resurfacing"/>
    <s v="Resurface &amp; Safety"/>
    <s v="411 D Overlay"/>
    <x v="3"/>
    <x v="6"/>
    <s v="TAMP Preservation"/>
    <n v="1.99"/>
    <d v="2020-05-15T00:00:00"/>
    <s v="CONV"/>
    <s v="N"/>
    <s v="Other"/>
    <x v="4"/>
    <m/>
    <n v="0"/>
    <n v="0"/>
    <n v="-2630"/>
    <n v="-80490"/>
    <n v="-83120"/>
    <n v="0"/>
    <n v="0"/>
    <n v="9370"/>
    <n v="608510"/>
    <n v="617880"/>
    <s v="STP/HSIP-93(23) (90010-3216-94, 90010-8216-14)"/>
  </r>
  <r>
    <n v="129131"/>
    <n v="1"/>
    <s v="Let"/>
    <d v="2019-06-19T00:00:00"/>
    <s v="Brian Terrell"/>
    <d v="2021-04-13T00:00:00"/>
    <s v="Brandy Hopkins"/>
    <s v="Knox"/>
    <s v="SR-71"/>
    <s v="SR"/>
    <m/>
    <s v="SR"/>
    <s v="From near Nixon Road to SR-33"/>
    <s v="411 D Overlay"/>
    <s v="Resurfacing"/>
    <s v="Resurface &amp; Safety"/>
    <s v="411 D Overlay"/>
    <x v="3"/>
    <x v="6"/>
    <s v="TAMP Preservation"/>
    <n v="4.2"/>
    <d v="2021-03-26T00:00:00"/>
    <s v="CONV"/>
    <s v="Y"/>
    <s v="NHS"/>
    <x v="3"/>
    <m/>
    <n v="0"/>
    <n v="0"/>
    <n v="84900"/>
    <n v="1963500"/>
    <n v="2048400"/>
    <n v="0"/>
    <n v="0"/>
    <n v="84900"/>
    <n v="1963500"/>
    <n v="2048400"/>
    <s v="NH/HSIP-71(45) (47024-3240-94, 47024-8240-14)"/>
  </r>
  <r>
    <n v="129146"/>
    <n v="1"/>
    <s v="Let"/>
    <d v="2019-06-19T00:00:00"/>
    <s v="Brian Terrell"/>
    <d v="2021-06-02T00:00:00"/>
    <s v="Bobby Johnson"/>
    <s v="Johnson"/>
    <s v="SR-34"/>
    <s v="SR"/>
    <m/>
    <s v="SR"/>
    <s v="From near SR-91 to near Roan Creek"/>
    <s v="411 D Overlay"/>
    <s v="Resurfacing"/>
    <s v="Resurface &amp; Safety"/>
    <s v="411 D Overlay"/>
    <x v="3"/>
    <x v="6"/>
    <s v="TAMP Preservation"/>
    <n v="4.88"/>
    <d v="2021-05-07T00:00:00"/>
    <s v="CONV"/>
    <s v="N"/>
    <s v="Other"/>
    <x v="4"/>
    <m/>
    <n v="0"/>
    <n v="0"/>
    <n v="237500"/>
    <n v="1964900"/>
    <n v="2202400"/>
    <n v="0"/>
    <n v="0"/>
    <n v="237500"/>
    <n v="1964900"/>
    <n v="2202400"/>
    <s v="HSIP-34(126) (46001-3223-94, 46001-4223-04)"/>
  </r>
  <r>
    <n v="129155"/>
    <n v="1"/>
    <s v="Let"/>
    <d v="2019-06-20T00:00:00"/>
    <s v="Brian Terrell"/>
    <d v="2021-04-13T00:00:00"/>
    <s v="Bobby Johnson"/>
    <s v="Sevier"/>
    <s v="SR-71"/>
    <s v="SR"/>
    <m/>
    <s v="SR"/>
    <s v="From south of Lynn Drive to SR-35"/>
    <s v="411 D Overlay"/>
    <s v="Resurfacing"/>
    <s v="Resurface &amp; Safety"/>
    <s v="411 D Overlay"/>
    <x v="3"/>
    <x v="6"/>
    <s v="TAMP Preservation"/>
    <n v="2.19"/>
    <d v="2021-03-26T00:00:00"/>
    <s v="CONV"/>
    <s v="Y"/>
    <s v="NHS"/>
    <x v="3"/>
    <m/>
    <n v="0"/>
    <n v="0"/>
    <n v="119800"/>
    <n v="2028800"/>
    <n v="2148600"/>
    <n v="0"/>
    <n v="0"/>
    <n v="119800"/>
    <n v="2028800"/>
    <n v="2148600"/>
    <s v="NH/HSIP-71(44) (78008-3265-94, 78008-8265-14)"/>
  </r>
  <r>
    <n v="129177"/>
    <n v="3"/>
    <s v="Construction Complete"/>
    <d v="2019-06-25T00:00:00"/>
    <s v="Brian Terrell"/>
    <d v="2020-11-04T00:00:00"/>
    <s v="Brian Terrell"/>
    <s v="Rutherford"/>
    <s v="SR-269"/>
    <s v="SR"/>
    <m/>
    <s v="SR"/>
    <s v="From SR-10 to Bedford County Line"/>
    <s v="411 D Overlay"/>
    <s v="Resurfacing"/>
    <s v="Resurface &amp; Safety"/>
    <s v="411 D Overlay"/>
    <x v="3"/>
    <x v="6"/>
    <s v="TAMP Preservation"/>
    <n v="6.52"/>
    <d v="2020-05-15T00:00:00"/>
    <s v="CONV"/>
    <s v="N"/>
    <s v="Other"/>
    <x v="4"/>
    <m/>
    <n v="0"/>
    <n v="0"/>
    <n v="-2900"/>
    <n v="-130504"/>
    <n v="-133404"/>
    <n v="0"/>
    <n v="0"/>
    <n v="14231"/>
    <n v="802786"/>
    <n v="817017"/>
    <s v="STP/HSIP-269(34) (75015-3208-94, 75015-8208-14)"/>
  </r>
  <r>
    <n v="129199"/>
    <n v="3"/>
    <s v="Construction Complete"/>
    <d v="2019-06-25T00:00:00"/>
    <s v="Brian Terrell"/>
    <d v="2021-01-21T00:00:00"/>
    <s v="Brian Terrell"/>
    <s v="Wilson"/>
    <s v="SR-26"/>
    <s v="SR"/>
    <m/>
    <s v="SR"/>
    <s v="From near Highland Court to east of I-40"/>
    <s v="411 D Overlay"/>
    <s v="Resurfacing"/>
    <s v="Resurface &amp; Safety"/>
    <s v="411 D Overlay"/>
    <x v="3"/>
    <x v="6"/>
    <s v="TAMP Preservation"/>
    <n v="2.25"/>
    <d v="2020-08-14T00:00:00"/>
    <s v="CONV"/>
    <s v="Y"/>
    <s v="NHS"/>
    <x v="3"/>
    <m/>
    <n v="0"/>
    <n v="0"/>
    <n v="11629"/>
    <n v="564067"/>
    <n v="575696"/>
    <n v="0"/>
    <n v="0"/>
    <n v="11629"/>
    <n v="564067"/>
    <n v="575696"/>
    <s v="NH/HSIP-26(78) (95008-3209-94, 95008-8209-14)"/>
  </r>
  <r>
    <n v="129224"/>
    <n v="3"/>
    <s v="Construction Complete"/>
    <d v="2019-06-25T00:00:00"/>
    <s v="Brian Terrell"/>
    <d v="2020-12-15T00:00:00"/>
    <s v="Jason Carney"/>
    <s v="Marshall"/>
    <s v="SR-129"/>
    <s v="SR"/>
    <m/>
    <s v="SR"/>
    <s v="From SR-272 to SR-50"/>
    <s v="411 D Overlay"/>
    <s v="Resurfacing"/>
    <s v="Resurface &amp; Safety"/>
    <s v="411 D Overlay"/>
    <x v="3"/>
    <x v="6"/>
    <s v="TAMP Preservation"/>
    <n v="7.23"/>
    <d v="2020-08-14T00:00:00"/>
    <s v="CONV"/>
    <s v="N"/>
    <s v="Other"/>
    <x v="4"/>
    <m/>
    <n v="0"/>
    <n v="0"/>
    <n v="33151"/>
    <n v="723265"/>
    <n v="756416"/>
    <n v="0"/>
    <n v="0"/>
    <n v="33151"/>
    <n v="723265"/>
    <n v="756416"/>
    <s v="STP/HSIP-129(15) (59019-3223-94, 59019-8223-14)"/>
  </r>
  <r>
    <n v="130789"/>
    <n v="3"/>
    <s v="Let"/>
    <d v="2020-08-18T00:00:00"/>
    <s v="Brian Terrell"/>
    <d v="2021-06-02T00:00:00"/>
    <s v="Jason Carney"/>
    <s v="Lewis"/>
    <s v="SR-99"/>
    <s v="SR"/>
    <m/>
    <s v="SR"/>
    <s v="From Wayne County Line to near Dial Hollow Road"/>
    <s v="411 D Overlay"/>
    <s v="Resurfacing"/>
    <s v="Resurface &amp; Safety"/>
    <s v="411 D Overlay"/>
    <x v="3"/>
    <x v="6"/>
    <s v="TAMP Preservation"/>
    <n v="9.35"/>
    <d v="2021-05-07T00:00:00"/>
    <m/>
    <s v="N"/>
    <s v="Other"/>
    <x v="4"/>
    <m/>
    <n v="0"/>
    <n v="0"/>
    <n v="56734"/>
    <n v="1325958"/>
    <n v="1382692"/>
    <n v="0"/>
    <n v="0"/>
    <n v="56734"/>
    <n v="1325958"/>
    <n v="1382692"/>
    <s v="HSIP-99(71) (51013-3206-94, 51013-4206-04)"/>
  </r>
  <r>
    <n v="129495"/>
    <n v="3"/>
    <s v="Let"/>
    <d v="2019-08-08T00:00:00"/>
    <s v="Brian Terrell"/>
    <d v="2021-06-02T00:00:00"/>
    <s v="Jason Carney"/>
    <s v="Wayne"/>
    <s v="SR-99"/>
    <s v="SR"/>
    <m/>
    <s v="SR"/>
    <s v="From north of Topsy Road to Lewis County Line"/>
    <s v="411 D Overlay"/>
    <s v="Resurfacing"/>
    <s v="Resurfacing"/>
    <s v="411 D Overlay"/>
    <x v="3"/>
    <x v="6"/>
    <s v="TAMP Preservation"/>
    <n v="7.3310000000000004"/>
    <d v="2021-05-07T00:00:00"/>
    <s v="CONV"/>
    <s v="N"/>
    <s v="Other"/>
    <x v="4"/>
    <m/>
    <n v="0"/>
    <n v="0"/>
    <n v="0"/>
    <n v="1033790"/>
    <n v="1033790"/>
    <n v="0"/>
    <n v="0"/>
    <n v="0"/>
    <n v="1033790"/>
    <n v="1033790"/>
    <s v="STP-99(65) (91020-8216-14)"/>
  </r>
  <r>
    <n v="129306.01"/>
    <n v="4"/>
    <s v="Let"/>
    <d v="2020-06-24T00:00:00"/>
    <s v="Brian Terrell"/>
    <d v="2021-02-25T00:00:00"/>
    <s v="Bobby Johnson"/>
    <s v="Lauderdale"/>
    <s v="SR-88"/>
    <s v="SR"/>
    <m/>
    <s v="SR"/>
    <s v="From Dee Webb Road to Key Corner Road"/>
    <s v="411D"/>
    <s v="Resurfacing"/>
    <s v="Resurface &amp; Safety"/>
    <s v="411D"/>
    <x v="3"/>
    <x v="6"/>
    <s v="TAMP Preservation"/>
    <n v="9.36"/>
    <d v="2021-02-05T00:00:00"/>
    <s v="CONV"/>
    <s v="N"/>
    <s v="Other"/>
    <x v="4"/>
    <m/>
    <n v="0"/>
    <n v="0"/>
    <n v="34411"/>
    <n v="1601275"/>
    <n v="1635686"/>
    <n v="0"/>
    <n v="0"/>
    <n v="34411"/>
    <n v="1601275"/>
    <n v="1635686"/>
    <s v="STP/HSIP-88(21) (49008-3254-94, 49008-8254-14)"/>
  </r>
  <r>
    <n v="127282"/>
    <n v="3"/>
    <s v="Let"/>
    <d v="2018-03-27T00:00:00"/>
    <s v="Brian Terrell"/>
    <d v="2021-06-02T00:00:00"/>
    <s v="Jason Carney"/>
    <s v="Smith"/>
    <s v="SR-24"/>
    <s v="SR"/>
    <m/>
    <s v="SR"/>
    <s v="From near Hailey Avenue to near Waggoner Street"/>
    <s v="411D"/>
    <s v="Resurfacing"/>
    <s v="Resurfacing"/>
    <s v="411D"/>
    <x v="3"/>
    <x v="6"/>
    <s v="TAMP Preservation"/>
    <n v="1"/>
    <d v="2021-05-07T00:00:00"/>
    <s v="CONV"/>
    <s v="N"/>
    <s v="Other"/>
    <x v="4"/>
    <m/>
    <n v="0"/>
    <n v="0"/>
    <n v="0"/>
    <n v="272860"/>
    <n v="272860"/>
    <n v="0"/>
    <n v="0"/>
    <n v="0"/>
    <n v="272860"/>
    <n v="272860"/>
    <s v="STP-24(83) (80002-8267-14)"/>
  </r>
  <r>
    <n v="129106"/>
    <n v="1"/>
    <s v="Let"/>
    <d v="2019-06-18T00:00:00"/>
    <s v="Brian Terrell"/>
    <d v="2021-02-25T00:00:00"/>
    <s v="Bobby Johnson"/>
    <s v="Unicoi"/>
    <s v="SR-81"/>
    <s v="SR"/>
    <m/>
    <s v="SR"/>
    <s v="From near I-26 to Washington County Line"/>
    <s v="411D Overlay"/>
    <s v="Resurfacing"/>
    <s v="Resurface &amp; Safety"/>
    <s v="411D Overlay"/>
    <x v="3"/>
    <x v="6"/>
    <s v="TAMP Preservation"/>
    <n v="2.25"/>
    <d v="2021-02-05T00:00:00"/>
    <s v="CONV"/>
    <s v="N"/>
    <s v="Other"/>
    <x v="4"/>
    <m/>
    <n v="0"/>
    <n v="0"/>
    <n v="34860"/>
    <n v="450700"/>
    <n v="485560"/>
    <n v="0"/>
    <n v="0"/>
    <n v="34860"/>
    <n v="450700"/>
    <n v="485560"/>
    <s v="STP/HSIP-81(24) (86005-3211-94, 86005-8211-14)"/>
  </r>
  <r>
    <n v="129107"/>
    <n v="1"/>
    <s v="Let"/>
    <d v="2019-06-18T00:00:00"/>
    <s v="Brian Terrell"/>
    <d v="2021-02-25T00:00:00"/>
    <s v=""/>
    <s v="Washington"/>
    <s v="SR-81"/>
    <s v="SR"/>
    <m/>
    <s v="SR"/>
    <s v="From Unicoi County Line to near Nolichucky River"/>
    <s v="411D Overlay"/>
    <s v="Resurfacing"/>
    <s v="Resurface &amp; Safety"/>
    <s v="411D Overlay"/>
    <x v="3"/>
    <x v="6"/>
    <s v="TAMP Preservation"/>
    <n v="1.86"/>
    <d v="2021-02-05T00:00:00"/>
    <s v="CONV"/>
    <s v="N"/>
    <s v="Other"/>
    <x v="4"/>
    <m/>
    <n v="0"/>
    <n v="0"/>
    <n v="39500"/>
    <n v="335800"/>
    <n v="375300"/>
    <n v="0"/>
    <n v="0"/>
    <n v="39500"/>
    <n v="335800"/>
    <n v="375300"/>
    <s v="STP/HSIP-81(25) (90009-3242-94, 90009-8242-14)"/>
  </r>
  <r>
    <n v="129163"/>
    <n v="1"/>
    <s v="Let"/>
    <d v="2019-06-20T00:00:00"/>
    <s v="Brian Terrell"/>
    <d v="2021-06-02T00:00:00"/>
    <s v="Bobby Johnson"/>
    <s v="Cocke"/>
    <s v="SR-35"/>
    <s v="SR"/>
    <m/>
    <s v="SR"/>
    <s v="From near Cloud Way to Greene County Line"/>
    <s v="411TLD Overlay @ 85 lb/sy"/>
    <s v="Resurfacing"/>
    <s v="Resurface &amp; Safety"/>
    <s v="411TLD Overlay @ 85 lb/sy"/>
    <x v="3"/>
    <x v="6"/>
    <s v="TAMP Preservation"/>
    <n v="3.54"/>
    <d v="2021-05-07T00:00:00"/>
    <s v="CONV"/>
    <s v="N"/>
    <s v="Other"/>
    <x v="4"/>
    <m/>
    <n v="0"/>
    <n v="0"/>
    <n v="10100"/>
    <n v="1206500"/>
    <n v="1216600"/>
    <n v="0"/>
    <n v="0"/>
    <n v="10100"/>
    <n v="1206500"/>
    <n v="1216600"/>
    <s v="STP/HSIP-35(77) (15009-3229-94, 15009-8229-14)"/>
  </r>
  <r>
    <n v="129158"/>
    <n v="1"/>
    <s v="Let"/>
    <d v="2019-06-20T00:00:00"/>
    <s v="Brian Terrell"/>
    <d v="2021-06-02T00:00:00"/>
    <s v="Bobby Johnson"/>
    <s v="Greene"/>
    <s v="SR-35"/>
    <s v="SR"/>
    <m/>
    <s v="SR"/>
    <s v="From the Cocke County Line to near Bright Hope Road"/>
    <s v="411 D Overlay"/>
    <s v="Resurfacing"/>
    <s v="Resurface &amp; Safety"/>
    <s v="411TLF Overlay @85lb/sy"/>
    <x v="3"/>
    <x v="6"/>
    <s v="TAMP Preservation"/>
    <n v="3.9"/>
    <d v="2021-05-07T00:00:00"/>
    <s v="CONV"/>
    <s v="N"/>
    <s v="Other"/>
    <x v="4"/>
    <m/>
    <n v="0"/>
    <n v="0"/>
    <n v="33600"/>
    <n v="736400"/>
    <n v="770000"/>
    <n v="0"/>
    <n v="0"/>
    <n v="33600"/>
    <n v="736400"/>
    <n v="770000"/>
    <s v="HSIP-35(76) (30005-3251-94, 30005-4251-04)"/>
  </r>
  <r>
    <n v="129471"/>
    <n v="3"/>
    <s v="Let"/>
    <d v="2019-08-08T00:00:00"/>
    <s v="Brian Terrell"/>
    <d v="2021-02-25T00:00:00"/>
    <s v="Jason Carney"/>
    <s v="Wayne"/>
    <s v="SR-128"/>
    <s v="SR"/>
    <m/>
    <s v="SR"/>
    <s v="From Airport Road to Perry County Line"/>
    <s v="85 LB/SY Thin Lift"/>
    <s v="Resurfacing"/>
    <s v="Resurface &amp; Safety"/>
    <s v="85 LB/SY Thin Lift"/>
    <x v="3"/>
    <x v="6"/>
    <s v="TAMP Preservation"/>
    <n v="5.33"/>
    <d v="2021-02-05T00:00:00"/>
    <s v="CONV"/>
    <s v="N"/>
    <s v="Other"/>
    <x v="4"/>
    <m/>
    <n v="0"/>
    <n v="0"/>
    <n v="10899"/>
    <n v="481745"/>
    <n v="492644"/>
    <n v="0"/>
    <n v="0"/>
    <n v="10899"/>
    <n v="481745"/>
    <n v="492644"/>
    <s v="STP/HSIP-128(35) (91009-3201-94, 91009-8201-14)"/>
  </r>
  <r>
    <n v="130285"/>
    <n v="4"/>
    <s v="Active"/>
    <d v="2020-04-30T00:00:00"/>
    <s v="Brian Terrell"/>
    <d v="2021-05-10T00:00:00"/>
    <s v="Bonita Dunlap"/>
    <s v="Fayette"/>
    <s v="SR-194"/>
    <s v="SR"/>
    <m/>
    <s v="SR"/>
    <s v="From west of Whispering Meadows Drive to SR-59"/>
    <s v="B-M2 &amp; 411D"/>
    <s v="Resurfacing"/>
    <s v="Resurface &amp; Safety"/>
    <s v="B-M2 &amp; 411D"/>
    <x v="3"/>
    <x v="3"/>
    <m/>
    <n v="8"/>
    <d v="2021-06-18T00:00:00"/>
    <s v="CONV"/>
    <s v="N"/>
    <s v="Other"/>
    <x v="4"/>
    <m/>
    <n v="0"/>
    <n v="0"/>
    <n v="603000"/>
    <n v="3790500"/>
    <n v="4393500"/>
    <n v="0"/>
    <n v="0"/>
    <n v="603000"/>
    <n v="3790500"/>
    <n v="4393500"/>
    <s v="STP/HSIP-194(15) (24013-3231-94, 24013-8231-14)"/>
  </r>
  <r>
    <n v="127241"/>
    <n v="2"/>
    <s v="Construction Complete"/>
    <d v="2018-03-21T00:00:00"/>
    <s v="Brian Terrell"/>
    <d v="2020-11-19T00:00:00"/>
    <s v="Kyle Ruddy"/>
    <s v="McMinn"/>
    <s v="SR-310"/>
    <s v="SR"/>
    <m/>
    <s v="SR"/>
    <s v="From near SR-30 to SR-39"/>
    <s v="Cape Seal - Scrub Seal plus Micro-surfacing"/>
    <s v="Resurfacing"/>
    <s v="Resurf, Safety &amp; Br Repair"/>
    <s v="Cape Seal - Scrub Seal plus Micro-surfacing"/>
    <x v="3"/>
    <x v="6"/>
    <s v="TAMP Preservation"/>
    <n v="6.28"/>
    <d v="2020-06-26T00:00:00"/>
    <s v="CONV"/>
    <s v="N"/>
    <s v="Other"/>
    <x v="4"/>
    <s v="54SR3100009"/>
    <n v="0"/>
    <n v="0"/>
    <m/>
    <n v="-80225"/>
    <n v="-80225"/>
    <n v="0"/>
    <n v="0"/>
    <n v="87532"/>
    <n v="709634"/>
    <n v="797166"/>
    <s v="STP/HSIP-310(4) (54014-3221-94, 54014-4221-04, 54014-8221-14)"/>
  </r>
  <r>
    <n v="127196"/>
    <n v="2"/>
    <s v="Closed"/>
    <d v="2018-03-21T00:00:00"/>
    <s v="Brian Terrell"/>
    <d v="2019-08-22T00:00:00"/>
    <s v="Teresa Hylton"/>
    <s v="McMinn"/>
    <s v="SR-305"/>
    <s v="SR"/>
    <m/>
    <s v="SR"/>
    <s v="From West of I-75 to Meigs County Line."/>
    <s v="Cape Seal - Scrub Seal plus Micro-surfacing"/>
    <s v="Resurfacing"/>
    <s v="Resurface &amp; Safety"/>
    <s v="Cape Seal - Scrub Seal plus Micro-surfacing"/>
    <x v="3"/>
    <x v="6"/>
    <s v="TAMP Preservation"/>
    <n v="7.47"/>
    <d v="2019-02-08T00:00:00"/>
    <s v="CONV"/>
    <s v="N"/>
    <s v="Other"/>
    <x v="4"/>
    <m/>
    <n v="0"/>
    <n v="0"/>
    <n v="0"/>
    <n v="17821.12"/>
    <n v="17821.12"/>
    <n v="0"/>
    <n v="0"/>
    <n v="0"/>
    <n v="792857.12"/>
    <n v="792857.12"/>
    <s v="STP-305(14) (54016-8225-14)"/>
  </r>
  <r>
    <n v="123915"/>
    <n v="4"/>
    <s v="Let"/>
    <d v="2016-07-20T00:00:00"/>
    <s v="Brian Terrell"/>
    <d v="2021-06-02T00:00:00"/>
    <s v=""/>
    <s v="Hardeman"/>
    <s v="SR-18"/>
    <s v="SR"/>
    <m/>
    <s v="SR"/>
    <s v="From east of Van Buren Road to SR-15"/>
    <s v="CIR &amp; Micro, Alt. bid (foamed / emulsion)"/>
    <s v="Resurfacing"/>
    <s v="Resurface &amp; Safety"/>
    <s v="CIR &amp; Alt. Bid TLD or 32 psi Micro-Surface"/>
    <x v="3"/>
    <x v="3"/>
    <m/>
    <n v="3.92"/>
    <d v="2021-05-07T00:00:00"/>
    <s v="CONV"/>
    <s v="Y"/>
    <s v="NHS"/>
    <x v="3"/>
    <m/>
    <n v="0"/>
    <n v="0"/>
    <n v="411400"/>
    <n v="670200"/>
    <n v="1081600"/>
    <n v="0"/>
    <n v="0"/>
    <n v="411400"/>
    <n v="670200"/>
    <n v="1081600"/>
    <s v="NH/HSIP-18(35) (35002-3209-94, 35002-8209-14)"/>
  </r>
  <r>
    <n v="127395"/>
    <n v="4"/>
    <s v="Let"/>
    <d v="2018-04-04T00:00:00"/>
    <s v="Brian Terrell"/>
    <d v="2021-06-02T00:00:00"/>
    <s v=""/>
    <s v="Hardeman"/>
    <s v="SR-18"/>
    <s v="SR"/>
    <m/>
    <s v="SR"/>
    <s v="From Buster Woods Lane to east of Van Buren Road"/>
    <s v="HIR &amp; TLD or CIR &amp; 411D"/>
    <s v="Resurfacing"/>
    <s v="Resurface &amp; Safety"/>
    <s v="CIR &amp; Alt. Bid TLD or 32 psi Micro-Surface"/>
    <x v="3"/>
    <x v="3"/>
    <m/>
    <n v="4.45"/>
    <d v="2021-05-07T00:00:00"/>
    <s v="REC/PRESV"/>
    <s v="N"/>
    <s v="NHS, Other"/>
    <x v="3"/>
    <m/>
    <n v="0"/>
    <n v="0"/>
    <n v="414400"/>
    <n v="656900"/>
    <n v="1071300"/>
    <n v="0"/>
    <n v="0"/>
    <n v="414400"/>
    <n v="656900"/>
    <n v="1071300"/>
    <s v="STP/HSIP-18(34) (35002-3208-94, 35002-8208-14)"/>
  </r>
  <r>
    <n v="83573.009999999995"/>
    <n v="3"/>
    <s v="Let"/>
    <d v="2021-02-12T00:00:00"/>
    <s v="Sandra Lowry"/>
    <d v="2021-06-14T00:00:00"/>
    <s v="Brian Terrell"/>
    <s v="Davidson"/>
    <s v="SR-1"/>
    <s v="SR"/>
    <m/>
    <s v="SR"/>
    <s v="From near Fesslers Lane to near Foster Avenue"/>
    <s v="Concrete Rehab"/>
    <s v="Resurfacing"/>
    <s v="Resurfacing"/>
    <s v="Concrete Rehabilitation (Ultra-thin PCC)"/>
    <x v="3"/>
    <x v="3"/>
    <m/>
    <n v="0.32"/>
    <d v="2021-05-07T00:00:00"/>
    <s v="Concrete Rehab"/>
    <s v="Y"/>
    <s v="NHS"/>
    <x v="3"/>
    <m/>
    <n v="0"/>
    <n v="0"/>
    <n v="861772"/>
    <n v="0"/>
    <n v="861772"/>
    <n v="0"/>
    <n v="0"/>
    <n v="861772"/>
    <n v="0"/>
    <n v="861772"/>
    <s v="NH-1(438) (19021-8255-14)"/>
  </r>
  <r>
    <n v="128857"/>
    <n v="2"/>
    <s v="Active"/>
    <d v="2019-04-29T00:00:00"/>
    <s v="Brian Terrell"/>
    <d v="2021-06-14T00:00:00"/>
    <s v="Brian Terrell"/>
    <s v="Hamilton"/>
    <s v="I-75"/>
    <s v="I"/>
    <m/>
    <s v="IM"/>
    <s v="From south of Standifer Gap Road to north of SR-2"/>
    <s v="Concrete Rehab: Full depth PCC pavement repair, Partial depth PCC pavement repair, Load Transfer dowels, Retrofit dowel bars, Resealing Joints, Sealing Random cracks, Grinding Concrete Pavement"/>
    <s v="Resurfacing"/>
    <s v="Resurfacing"/>
    <s v="FDR"/>
    <x v="3"/>
    <x v="3"/>
    <m/>
    <n v="6.19"/>
    <d v="2021-12-10T00:00:00"/>
    <s v="Concrete Rehab"/>
    <s v="N"/>
    <s v="Int"/>
    <x v="1"/>
    <s v="33I00750059, 33I00750060, 33I00750061, 33I00750063, 33I00750065"/>
    <n v="0"/>
    <n v="0"/>
    <n v="5000"/>
    <n v="0"/>
    <n v="5000"/>
    <n v="0"/>
    <n v="0"/>
    <n v="5000"/>
    <n v="0"/>
    <n v="5000"/>
    <s v="State Funded (33I075-M3-002)"/>
  </r>
  <r>
    <n v="129306"/>
    <n v="4"/>
    <s v="Construction Complete"/>
    <d v="2019-07-08T00:00:00"/>
    <s v="Brian Terrell"/>
    <d v="2020-12-17T00:00:00"/>
    <s v="Bonita Dunlap"/>
    <s v="Lauderdale"/>
    <s v="SR-88"/>
    <s v="SR"/>
    <m/>
    <s v="SR"/>
    <s v="From Dee Webb Road to Key Corner Road"/>
    <s v="FDR &amp; TLD"/>
    <s v="Resurfacing"/>
    <s v="Resurf, Safety &amp; Br Repair"/>
    <s v="FDR &amp; TLD"/>
    <x v="3"/>
    <x v="3"/>
    <m/>
    <n v="9.5340000000000007"/>
    <d v="2020-05-15T00:00:00"/>
    <s v="CONV"/>
    <s v="N"/>
    <s v="Other"/>
    <x v="4"/>
    <s v="49SR0880019, 49SR0880029, 49SR0880031, 49SR0880035, 49SR0880041"/>
    <n v="0"/>
    <n v="0"/>
    <n v="-54633"/>
    <n v="-81420"/>
    <n v="-136053"/>
    <n v="0"/>
    <n v="0"/>
    <n v="456607"/>
    <n v="2235080"/>
    <n v="2691687"/>
    <s v="HSIP-88(19) (49008-3251-94, 49008-4251-04, 49008-4252-04)"/>
  </r>
  <r>
    <n v="127386"/>
    <n v="4"/>
    <s v="Let"/>
    <d v="2018-04-03T00:00:00"/>
    <s v="Brian Terrell"/>
    <d v="2021-04-13T00:00:00"/>
    <s v=""/>
    <s v="Crockett"/>
    <s v="SR-188"/>
    <s v="SR"/>
    <m/>
    <s v="SR"/>
    <s v="From Colvett Road to Gibson County Line"/>
    <s v="FDR, Chip Seal &amp; 411D"/>
    <s v="Resurfacing"/>
    <s v="Resurf, Safety &amp; Br Repair"/>
    <s v="FDR, Chip Seal &amp; 411D"/>
    <x v="3"/>
    <x v="3"/>
    <m/>
    <n v="7.3"/>
    <d v="2021-03-26T00:00:00"/>
    <s v="PRESV"/>
    <s v="N"/>
    <s v="Other"/>
    <x v="4"/>
    <s v="17S80290013, 17S80290017, 17S80290019, 17S80290021"/>
    <n v="0"/>
    <n v="0"/>
    <n v="135950"/>
    <n v="2387735"/>
    <n v="2523685"/>
    <n v="0"/>
    <n v="0"/>
    <n v="135950"/>
    <n v="2387735"/>
    <n v="2523685"/>
    <s v="HSIP-188(12) (17010-3217-94, 17010-4216-04, 17010-4217-04)"/>
  </r>
  <r>
    <n v="127379"/>
    <n v="4"/>
    <s v="Let"/>
    <d v="2018-04-03T00:00:00"/>
    <s v="Brian Terrell"/>
    <d v="2021-02-25T00:00:00"/>
    <s v=""/>
    <s v="Weakley"/>
    <s v="SR-54"/>
    <s v="SR"/>
    <m/>
    <s v="SR"/>
    <s v="From near South Parkway Street to near Thompson Creek Road"/>
    <s v="FDR, Chip Seal, 411D"/>
    <s v="Resurfacing"/>
    <s v="Resurface &amp; Safety"/>
    <s v="FDR, Chip Seal, 411D"/>
    <x v="3"/>
    <x v="3"/>
    <m/>
    <n v="4.6900000000000004"/>
    <d v="2021-02-05T00:00:00"/>
    <s v="REC"/>
    <s v="N"/>
    <s v="Other"/>
    <x v="4"/>
    <m/>
    <n v="0"/>
    <n v="0"/>
    <n v="125356"/>
    <n v="2237855"/>
    <n v="2363211"/>
    <n v="0"/>
    <n v="0"/>
    <n v="125356"/>
    <n v="2237855"/>
    <n v="2363211"/>
    <s v="STP/HSIP-54(49) (92005-3224-94, 92005-8224-14)"/>
  </r>
  <r>
    <n v="129679"/>
    <n v="1"/>
    <s v="Active"/>
    <d v="2019-08-27T00:00:00"/>
    <s v="Brian Terrell"/>
    <d v="2021-06-11T00:00:00"/>
    <s v="Brian Terrell"/>
    <s v="Knox"/>
    <s v="I-640"/>
    <s v="I"/>
    <m/>
    <s v="IM"/>
    <s v="From I-275 / I-75 to I-40"/>
    <s v="Concrete Rehab"/>
    <s v="Resurfacing"/>
    <s v="Resurf, Safety &amp; Br Repair"/>
    <s v="Full depth rehab/replacement"/>
    <x v="3"/>
    <x v="3"/>
    <m/>
    <n v="7.04"/>
    <d v="2021-12-10T00:00:00"/>
    <s v="Concrete Rehab"/>
    <s v="N"/>
    <s v="Int"/>
    <x v="1"/>
    <s v="47I06400009, 47I06400013, 47I06400021, 47I06400022, 47I06400033, 47I06400034, 47I06400035, 47I06400036"/>
    <n v="0"/>
    <n v="334335"/>
    <n v="0"/>
    <n v="0"/>
    <n v="334335"/>
    <n v="0"/>
    <n v="334335"/>
    <n v="5000"/>
    <n v="0"/>
    <n v="339335"/>
    <s v="NH-I-640-7(183) (47008-4157-04, 47008-8157-44)"/>
  </r>
  <r>
    <n v="127382"/>
    <n v="4"/>
    <s v="Let"/>
    <d v="2018-04-03T00:00:00"/>
    <s v="Brian Terrell"/>
    <d v="2021-06-02T00:00:00"/>
    <s v=""/>
    <s v="Tipton"/>
    <s v="SR-59"/>
    <s v="SR"/>
    <m/>
    <s v="SR"/>
    <s v="From SR-178 to SR-3"/>
    <s v="HIR &amp; TLD"/>
    <s v="Resurfacing"/>
    <s v="Resurf, Safety &amp; Br Repair"/>
    <s v="HIR &amp; TLD"/>
    <x v="3"/>
    <x v="3"/>
    <m/>
    <n v="10.33"/>
    <d v="2021-05-07T00:00:00"/>
    <s v="PRESV"/>
    <s v="N"/>
    <s v="Other"/>
    <x v="4"/>
    <s v="84SR0590005"/>
    <n v="0"/>
    <n v="0"/>
    <n v="257860"/>
    <n v="2313300"/>
    <n v="2571160"/>
    <n v="0"/>
    <n v="0"/>
    <n v="257860"/>
    <n v="2313300"/>
    <n v="2571160"/>
    <s v="HSIP-59(32) (84005-3226-94, 84005-4226-04, 84005-4227-04)"/>
  </r>
  <r>
    <n v="127399"/>
    <n v="4"/>
    <s v="Construction Complete"/>
    <d v="2018-04-04T00:00:00"/>
    <s v="Brian Terrell"/>
    <d v="2021-03-22T00:00:00"/>
    <s v="Bonita Dunlap"/>
    <s v="Obion"/>
    <s v="SR-3"/>
    <s v="SR"/>
    <m/>
    <s v="SR"/>
    <s v="From Near SR-105 in Dyer County to South Main Street in Obion County"/>
    <s v="HIR w/ TLD overlay"/>
    <s v="Resurfacing"/>
    <s v="Resurface &amp; Safety"/>
    <s v="HIR w/ TLD overlay"/>
    <x v="3"/>
    <x v="3"/>
    <m/>
    <n v="9.84"/>
    <d v="2020-05-15T00:00:00"/>
    <s v="CONV/REC"/>
    <s v="Y"/>
    <s v="NHS"/>
    <x v="3"/>
    <m/>
    <n v="0"/>
    <n v="0"/>
    <n v="24990"/>
    <n v="487700"/>
    <n v="512690"/>
    <n v="0"/>
    <n v="0"/>
    <n v="362990"/>
    <n v="6080700"/>
    <n v="6443690"/>
    <s v="NH/HSIP-3(158) (66001-3288-94, 66001-8288-14)"/>
  </r>
  <r>
    <n v="127342"/>
    <n v="4"/>
    <s v="Construction Complete"/>
    <d v="2018-04-02T00:00:00"/>
    <s v="Brian Terrell"/>
    <d v="2021-01-21T00:00:00"/>
    <s v="Bonita Dunlap"/>
    <s v="Dyer"/>
    <s v="SR-20"/>
    <s v="SR"/>
    <m/>
    <s v="SR"/>
    <s v="From west of Bonicord Road to Crockett County Line"/>
    <s v="HIR w/85 lbs.TLD"/>
    <s v="Resurfacing"/>
    <s v="Resurface &amp; Safety"/>
    <s v="HIR w/85 lbs.TLD"/>
    <x v="3"/>
    <x v="3"/>
    <m/>
    <n v="4.26"/>
    <d v="2019-03-29T00:00:00"/>
    <s v="REC"/>
    <s v="Y"/>
    <s v="NHS"/>
    <x v="3"/>
    <m/>
    <n v="0"/>
    <n v="0"/>
    <n v="7000"/>
    <n v="750000"/>
    <n v="757000"/>
    <n v="0"/>
    <n v="0"/>
    <n v="53825"/>
    <n v="4405861"/>
    <n v="4459686"/>
    <s v="NH/HSIP-20(73) (23009-3209-94, 23009-8209-14)"/>
  </r>
  <r>
    <n v="129298"/>
    <n v="4"/>
    <s v="Construction Complete"/>
    <d v="2019-07-08T00:00:00"/>
    <s v="Brian Terrell"/>
    <d v="2020-11-19T00:00:00"/>
    <s v=""/>
    <s v="McNairy"/>
    <s v="SR-15"/>
    <s v="SR"/>
    <m/>
    <s v="SR"/>
    <s v="From near Boyd's Orchard Lane to near North SR-224"/>
    <s v="HIR w/TLD overlay"/>
    <s v="Resurfacing"/>
    <s v="Resurf, Safety &amp; Br Repair"/>
    <s v="HIR w/TLD overlay"/>
    <x v="3"/>
    <x v="3"/>
    <m/>
    <n v="5.79"/>
    <d v="2020-02-07T00:00:00"/>
    <s v="REC"/>
    <s v="N"/>
    <s v="NHS"/>
    <x v="3"/>
    <s v="55SR0150015, 55SR0150016"/>
    <n v="0"/>
    <n v="0"/>
    <n v="82325"/>
    <n v="341800"/>
    <n v="424125"/>
    <n v="0"/>
    <n v="0"/>
    <n v="454325"/>
    <n v="3029800"/>
    <n v="3484125"/>
    <s v="STP-NH/HSIP-15(212) (55004-3245-94, 55004-4245-04, 55004-8245-14)"/>
  </r>
  <r>
    <n v="129303"/>
    <n v="4"/>
    <s v="Construction Complete"/>
    <d v="2019-07-08T00:00:00"/>
    <s v="Brian Terrell"/>
    <d v="2020-12-17T00:00:00"/>
    <s v="Jeremy Beeman"/>
    <s v="McNairy"/>
    <s v="SR-57"/>
    <s v="SR"/>
    <m/>
    <s v="SR"/>
    <s v="From Ramer City Limits to Hardin County Line"/>
    <s v="HIR w/TLD overlay"/>
    <s v="Resurfacing"/>
    <s v="Resurf, Safety &amp; Br Repair"/>
    <s v="HIR w/TLD overlay"/>
    <x v="3"/>
    <x v="3"/>
    <m/>
    <n v="12.67"/>
    <d v="2020-06-26T00:00:00"/>
    <s v="REC"/>
    <s v="N"/>
    <s v="Other"/>
    <x v="4"/>
    <s v="55SR0570025"/>
    <n v="0"/>
    <n v="0"/>
    <n v="-3359"/>
    <n v="257215"/>
    <n v="253856"/>
    <n v="0"/>
    <n v="0"/>
    <n v="132541"/>
    <n v="3060215"/>
    <n v="3192756"/>
    <s v="STP/HSIP-57(81) (55008-3246-94, 55008-4247-04, 55008-8246-14)"/>
  </r>
  <r>
    <n v="127348"/>
    <n v="4"/>
    <s v="Closed"/>
    <d v="2018-04-02T00:00:00"/>
    <s v="Brian Terrell"/>
    <d v="2021-05-18T00:00:00"/>
    <s v="Teresa Hylton"/>
    <s v="Hardeman"/>
    <s v="SR-57"/>
    <s v="SR"/>
    <m/>
    <s v="SR"/>
    <s v="From Saulsbury Road to near Old Rodgers Spring Road (Excluding LM 11.24 - 11.38)"/>
    <s v="HIR w/TLD overlay"/>
    <s v="Resurfacing"/>
    <s v="Resurface &amp; Safety"/>
    <s v="HIR w/TLD overlay"/>
    <x v="3"/>
    <x v="3"/>
    <m/>
    <n v="5.62"/>
    <d v="2019-05-10T00:00:00"/>
    <s v="REC"/>
    <s v="N"/>
    <s v="Other"/>
    <x v="4"/>
    <m/>
    <n v="0"/>
    <n v="0"/>
    <n v="-9136.7999999999993"/>
    <n v="62663.67"/>
    <n v="53526.869999999995"/>
    <n v="0"/>
    <n v="0"/>
    <n v="32863.199999999997"/>
    <n v="1402763.67"/>
    <n v="1435626.87"/>
    <s v="HSIP-57(74) (35005-3251-94, 35005-4251-04)"/>
  </r>
  <r>
    <n v="129299"/>
    <n v="4"/>
    <s v="Construction Complete"/>
    <d v="2019-07-08T00:00:00"/>
    <s v="Brian Terrell"/>
    <d v="2020-11-19T00:00:00"/>
    <s v=""/>
    <s v="McNairy"/>
    <s v="SR-15"/>
    <s v="SR"/>
    <m/>
    <s v="SR"/>
    <s v="From Selmer City Limit to near Boyd's Orchard Lane"/>
    <s v="HIR w/TLD overlay"/>
    <s v="Resurfacing"/>
    <s v="Resurface &amp; Safety"/>
    <s v="HIR w/TLD overlay"/>
    <x v="3"/>
    <x v="3"/>
    <m/>
    <n v="2.61"/>
    <d v="2020-02-07T00:00:00"/>
    <s v="REC"/>
    <s v="N"/>
    <s v="NHS"/>
    <x v="3"/>
    <m/>
    <n v="0"/>
    <n v="0"/>
    <n v="40720"/>
    <n v="209570"/>
    <n v="250290"/>
    <n v="0"/>
    <n v="0"/>
    <n v="186220"/>
    <n v="1622170"/>
    <n v="1808390"/>
    <s v="STP-NH/HSIP-15(213) (55004-3246-94, 55004-8246-14)"/>
  </r>
  <r>
    <n v="129916"/>
    <n v="4"/>
    <s v="Construction Complete"/>
    <d v="2019-12-04T00:00:00"/>
    <s v="Brian Terrell"/>
    <d v="2020-12-15T00:00:00"/>
    <s v="Sebrina Love"/>
    <s v="Lauderdale"/>
    <s v="SR-19"/>
    <s v="SR"/>
    <m/>
    <s v="SR"/>
    <s v="From near Eastland Avenue to Haywood County Line"/>
    <s v="HIR w/TLD Overlay"/>
    <s v="Resurfacing"/>
    <s v="Resurface &amp; Safety"/>
    <s v="HIR w/TLD Overlay"/>
    <x v="3"/>
    <x v="3"/>
    <m/>
    <n v="4.1500000000000004"/>
    <d v="2020-05-15T00:00:00"/>
    <s v="PRESV"/>
    <s v="N"/>
    <s v="NHS, Other"/>
    <x v="3"/>
    <m/>
    <n v="0"/>
    <n v="0"/>
    <n v="2935"/>
    <n v="152375"/>
    <n v="155310"/>
    <n v="0"/>
    <n v="0"/>
    <n v="40735"/>
    <n v="1194375"/>
    <n v="1235110"/>
    <s v="STP/HSIP-19(57) (49005-3230-94, 49005-8230-14)"/>
  </r>
  <r>
    <n v="130521"/>
    <n v="4"/>
    <s v="Let"/>
    <d v="2020-06-11T00:00:00"/>
    <s v="Brian Terrell"/>
    <d v="2021-06-02T00:00:00"/>
    <s v=""/>
    <s v="Hardin"/>
    <s v="SR-128"/>
    <s v="SR"/>
    <m/>
    <s v="SR"/>
    <s v="From near Clifton Road to SR-114"/>
    <m/>
    <s v="Resurfacing"/>
    <s v="Resurf, Safety &amp; Br Repair"/>
    <s v="Hot Recycle in Place w/ 411TLD"/>
    <x v="3"/>
    <x v="3"/>
    <m/>
    <n v="5.2"/>
    <d v="2021-05-07T00:00:00"/>
    <s v="REC"/>
    <s v="Y"/>
    <s v="NHS"/>
    <x v="3"/>
    <s v="36SR1280013"/>
    <n v="0"/>
    <n v="0"/>
    <n v="224150"/>
    <n v="1450400"/>
    <n v="1674550"/>
    <n v="0"/>
    <n v="0"/>
    <n v="224150"/>
    <n v="1450400"/>
    <n v="1674550"/>
    <s v="NH/HSIP-128(34) (36011-3222-94, 36011-4222-04, 36011-8222-14)"/>
  </r>
  <r>
    <n v="126311"/>
    <n v="4"/>
    <s v="Construction Complete"/>
    <d v="2017-08-03T00:00:00"/>
    <s v="Brian Terrell"/>
    <d v="2021-03-26T00:00:00"/>
    <s v="Brian Terrell"/>
    <s v="Henderson"/>
    <s v="SR-22"/>
    <s v="SR"/>
    <m/>
    <s v="SR"/>
    <s v="From near Bud Crockett Drive to I-40 Interchange"/>
    <s v="Hot Recycle in Place w/ 411TLD"/>
    <s v="Resurfacing"/>
    <s v="Resurface &amp; Safety"/>
    <s v="Hot Recycle in Place w/ 411TLD"/>
    <x v="3"/>
    <x v="3"/>
    <m/>
    <n v="4.742"/>
    <d v="2018-03-23T00:00:00"/>
    <s v="REC"/>
    <s v="N"/>
    <s v="NHS, Other"/>
    <x v="3"/>
    <m/>
    <n v="0"/>
    <n v="0"/>
    <n v="7846.46"/>
    <n v="92388.06"/>
    <n v="100234.52"/>
    <n v="0"/>
    <n v="0"/>
    <n v="131706.46"/>
    <n v="2195068.06"/>
    <n v="2326774.52"/>
    <s v="STP/HSIP-22(86) (39005-3221-94, 39005-8221-14)"/>
  </r>
  <r>
    <n v="126320"/>
    <n v="4"/>
    <s v="Closed"/>
    <d v="2017-08-04T00:00:00"/>
    <s v="Brian Terrell"/>
    <d v="2019-09-09T00:00:00"/>
    <s v="Brian Terrell"/>
    <s v="Madison"/>
    <s v="SR-43"/>
    <s v="SR"/>
    <m/>
    <s v="SR"/>
    <s v="From SR-5 to Gibson County Line"/>
    <s v="Hot Recycle in Place w/ 411TLD"/>
    <s v="Resurfacing"/>
    <s v="Resurface &amp; Safety"/>
    <s v="Hot Recycle in Place w/ 411TLD"/>
    <x v="3"/>
    <x v="3"/>
    <m/>
    <n v="3.86"/>
    <d v="2018-05-11T00:00:00"/>
    <s v="REC"/>
    <s v="N"/>
    <s v="NHS"/>
    <x v="3"/>
    <m/>
    <n v="0"/>
    <n v="0"/>
    <n v="6335.19"/>
    <n v="175954.5"/>
    <n v="182289.69"/>
    <n v="0"/>
    <n v="0"/>
    <n v="74335.19"/>
    <n v="1965954.5"/>
    <n v="2040289.69"/>
    <s v="HSIP-43(42) (57013-3212-94, 57013-4212-04)"/>
  </r>
  <r>
    <n v="126327"/>
    <n v="4"/>
    <s v="Construction Complete"/>
    <d v="2017-08-04T00:00:00"/>
    <s v="Brian Terrell"/>
    <d v="2021-01-21T00:00:00"/>
    <s v="Bonita Dunlap"/>
    <s v="Dyer"/>
    <s v="SR-20"/>
    <s v="SR"/>
    <m/>
    <s v="SR"/>
    <s v="From SR-3 to near Bonicord Road Extension"/>
    <s v="Hot Recycle in Place w/ 85lbs.TLD"/>
    <s v="Resurfacing"/>
    <s v="Resurfacing"/>
    <s v="Hot Recycle in Place w/ 85lbs.TLD"/>
    <x v="3"/>
    <x v="3"/>
    <m/>
    <n v="8.1"/>
    <d v="2019-03-29T00:00:00"/>
    <s v="REC"/>
    <s v="N"/>
    <s v="NHS"/>
    <x v="3"/>
    <m/>
    <n v="0"/>
    <n v="0"/>
    <n v="14000"/>
    <n v="1175000"/>
    <n v="1189000"/>
    <n v="7588.68"/>
    <n v="0"/>
    <n v="54698"/>
    <n v="7190671"/>
    <n v="7252957.6799999997"/>
    <s v="STP-NH/HSIP-20(69) (23083-3223-94, 23083-8223-14)"/>
  </r>
  <r>
    <n v="123917"/>
    <n v="4"/>
    <s v="Closed"/>
    <d v="2016-07-20T00:00:00"/>
    <s v="Brian Terrell"/>
    <d v="2018-12-17T00:00:00"/>
    <s v="Teresa Hylton"/>
    <s v="Crockett"/>
    <s v="SR-20"/>
    <s v="SR"/>
    <m/>
    <s v="SR"/>
    <s v="From SR-76 to Madison County Line"/>
    <s v="Hot Recycle in Place with 85 lbs/sy TLD"/>
    <s v="Resurfacing"/>
    <s v="Resurface &amp; Safety"/>
    <s v="Hot Recycle in Place with 85 lbs/sy TLD"/>
    <x v="3"/>
    <x v="3"/>
    <m/>
    <n v="4.66"/>
    <d v="2017-05-12T00:00:00"/>
    <s v="REC"/>
    <s v="Y"/>
    <s v="NHS"/>
    <x v="3"/>
    <m/>
    <n v="0"/>
    <n v="0"/>
    <n v="-9107.1"/>
    <n v="10797.17"/>
    <n v="1690.0699999999997"/>
    <n v="0"/>
    <n v="0"/>
    <n v="163413.9"/>
    <n v="2037445.17"/>
    <n v="2200859.0699999998"/>
    <s v="NH/HSIP-20(68) (17001-3226-94, 17001-8226-14)"/>
  </r>
  <r>
    <n v="127203"/>
    <n v="2"/>
    <s v="Construction Complete"/>
    <d v="2018-03-21T00:00:00"/>
    <s v="Brian Terrell"/>
    <d v="2020-09-15T00:00:00"/>
    <s v="Kyle Ruddy"/>
    <s v="Jackson"/>
    <s v="SR-85"/>
    <s v="SR"/>
    <m/>
    <s v="SR"/>
    <s v="From Smith County Line to SR-56"/>
    <s v="Micro-surfacing @ 22 lbs/sy"/>
    <s v="Resurfacing"/>
    <s v="Resurface &amp; Safety"/>
    <s v="Micro-surfacing @ 22 lbs/sy"/>
    <x v="3"/>
    <x v="6"/>
    <s v="TAMP Preservation"/>
    <n v="15.3"/>
    <d v="2020-02-07T00:00:00"/>
    <s v="CONV"/>
    <s v="N"/>
    <s v="Other"/>
    <x v="4"/>
    <m/>
    <n v="0"/>
    <n v="0"/>
    <n v="471.94"/>
    <n v="0"/>
    <n v="471.94"/>
    <n v="0"/>
    <n v="0"/>
    <n v="16652.939999999999"/>
    <n v="853186"/>
    <n v="869838.94"/>
    <s v="STP/HSIP-85(46) (44005-3244-94, 44005-8244-14)"/>
  </r>
  <r>
    <n v="129254"/>
    <n v="2"/>
    <s v="Construction Complete"/>
    <d v="2019-06-28T00:00:00"/>
    <s v="Brian Terrell"/>
    <d v="2021-04-07T00:00:00"/>
    <s v="Kyle Ruddy"/>
    <s v="Marion"/>
    <s v="SR-156"/>
    <s v="SR"/>
    <m/>
    <s v="SR"/>
    <s v="From East of Orme Mtn Rd to near Elm Avenue"/>
    <s v="Mill &amp; 1.25&quot; CS Mix"/>
    <s v="Resurfacing"/>
    <s v="Resurface &amp; Safety"/>
    <s v="Mill &amp; 1.25&quot; CS Mix"/>
    <x v="3"/>
    <x v="6"/>
    <s v="TAMP Preservation"/>
    <n v="5.2"/>
    <d v="2020-05-15T00:00:00"/>
    <s v="CONV"/>
    <s v="N"/>
    <s v="Other"/>
    <x v="4"/>
    <m/>
    <n v="0"/>
    <n v="0"/>
    <n v="-78016"/>
    <n v="-36643"/>
    <n v="-114659"/>
    <n v="0"/>
    <n v="0"/>
    <n v="84140"/>
    <n v="1190936"/>
    <n v="1275076"/>
    <s v="HSIP-156(20) (58024-3221-94, 58024-4221-04)"/>
  </r>
  <r>
    <n v="127223"/>
    <n v="2"/>
    <s v="Let"/>
    <d v="2018-03-21T00:00:00"/>
    <s v="Brian Terrell"/>
    <d v="2021-04-13T00:00:00"/>
    <s v="Kyle Ruddy"/>
    <s v="Warren"/>
    <s v="SR-8"/>
    <s v="SR"/>
    <m/>
    <s v="SR"/>
    <s v="From Van Buren County Line to North of Wildwood Road"/>
    <s v="Mill &amp; 1.25&quot; TL"/>
    <s v="Resurfacing"/>
    <s v="Resurface &amp; Safety"/>
    <s v="Mill &amp; 1.25&quot; TL"/>
    <x v="3"/>
    <x v="6"/>
    <s v="TAMP Preservation"/>
    <n v="4.33"/>
    <d v="2021-03-26T00:00:00"/>
    <s v="CONV"/>
    <s v="N"/>
    <s v="Other"/>
    <x v="4"/>
    <m/>
    <n v="0"/>
    <n v="0"/>
    <n v="69995"/>
    <n v="1254283"/>
    <n v="1324278"/>
    <n v="0"/>
    <n v="0"/>
    <n v="69607"/>
    <n v="1273885"/>
    <n v="1343492"/>
    <s v="STP/HSIP-8(60) (89005-3229-94, 89005-8229-14)"/>
  </r>
  <r>
    <n v="130476"/>
    <n v="2"/>
    <s v="Let"/>
    <d v="2020-06-03T00:00:00"/>
    <s v="Brian Terrell"/>
    <d v="2021-06-02T00:00:00"/>
    <s v="Kyle Ruddy"/>
    <s v="Marion"/>
    <s v="SR-27"/>
    <s v="SR"/>
    <m/>
    <s v="SR"/>
    <s v="From south of Richards Lane to east of Smith Cemetery Road"/>
    <s v="Mill &amp; 1.25&quot; TL"/>
    <s v="Resurfacing"/>
    <s v="Resurface &amp; Safety"/>
    <s v="Mill &amp; 1.25&quot; TL"/>
    <x v="3"/>
    <x v="6"/>
    <s v="TAMP Preservation"/>
    <n v="1.76"/>
    <d v="2021-05-07T00:00:00"/>
    <s v="CONV"/>
    <s v="N"/>
    <s v="Other"/>
    <x v="4"/>
    <m/>
    <n v="0"/>
    <n v="0"/>
    <n v="32022"/>
    <n v="463274"/>
    <n v="495296"/>
    <n v="0"/>
    <n v="0"/>
    <n v="32022"/>
    <n v="463274"/>
    <n v="495296"/>
    <s v="HSIP-27(53) (58008-3230-94, 58008-4230-04)"/>
  </r>
  <r>
    <n v="127215"/>
    <n v="2"/>
    <s v="Construction Complete"/>
    <d v="2018-03-21T00:00:00"/>
    <s v="Brian Terrell"/>
    <d v="2020-12-02T00:00:00"/>
    <s v="Kyle Ruddy"/>
    <s v="Sequatchie"/>
    <s v="SR-111"/>
    <s v="SR"/>
    <m/>
    <s v="SR"/>
    <s v="From East Valley Road to SR-8"/>
    <s v="Mill &amp; 411D"/>
    <s v="Resurfacing"/>
    <s v="Resurf, Safety &amp; Br Repair"/>
    <s v="Mill &amp; 411D"/>
    <x v="3"/>
    <x v="6"/>
    <s v="TAMP Preservation"/>
    <n v="2.41"/>
    <d v="2020-02-07T00:00:00"/>
    <s v="CONV"/>
    <s v="Y"/>
    <s v="NHS"/>
    <x v="3"/>
    <s v="77SR1110002, 77SR1110004, 77SR1110008"/>
    <n v="0"/>
    <n v="0"/>
    <m/>
    <n v="229514"/>
    <n v="229514"/>
    <n v="0"/>
    <n v="0"/>
    <n v="203462"/>
    <n v="1847685"/>
    <n v="2051147"/>
    <s v="NH/HSIP-111(113) (77041-3225-94, 77041-4225-04, 77041-8225-14)"/>
  </r>
  <r>
    <n v="127236"/>
    <n v="2"/>
    <s v="Let"/>
    <d v="2018-03-21T00:00:00"/>
    <s v="Brian Terrell"/>
    <d v="2021-02-25T00:00:00"/>
    <s v="Bobby Johnson"/>
    <s v="Hamilton"/>
    <s v="SR-321"/>
    <s v="SR"/>
    <m/>
    <s v="SR"/>
    <s v="From North of SR-317 to near SR-2"/>
    <s v="Mill &amp; 411D"/>
    <s v="Resurfacing"/>
    <s v="Resurf, Safety &amp; Br Repair"/>
    <s v="Mill &amp; 411D"/>
    <x v="3"/>
    <x v="6"/>
    <s v="TAMP Preservation"/>
    <n v="1.5"/>
    <d v="2021-02-05T00:00:00"/>
    <s v="CONV"/>
    <s v="N"/>
    <s v="Other"/>
    <x v="4"/>
    <s v="33011430009"/>
    <n v="0"/>
    <n v="0"/>
    <m/>
    <n v="756667"/>
    <n v="756667"/>
    <n v="0"/>
    <n v="0"/>
    <n v="141015"/>
    <n v="756667"/>
    <n v="897682"/>
    <s v="STP/HSIP-321(7) (33075-3225-94, 33075-4226-04, 33075-8225-14)"/>
  </r>
  <r>
    <n v="127303"/>
    <n v="3"/>
    <s v="Closed"/>
    <d v="2018-03-28T00:00:00"/>
    <s v="Brian Terrell"/>
    <d v="2020-09-15T00:00:00"/>
    <s v="Teresa Hylton"/>
    <s v="Sumner"/>
    <s v="SR-386"/>
    <s v="SR"/>
    <m/>
    <s v="SR"/>
    <s v="From bridge over SR-6 to east of Greenlea Boulevard"/>
    <s v="Mill &amp; 411D"/>
    <s v="Resurfacing"/>
    <s v="Resurf, Safety &amp; Br Repair"/>
    <s v="Mill &amp; 411D"/>
    <x v="3"/>
    <x v="6"/>
    <s v="TAMP Preservation"/>
    <n v="4.4400000000000004"/>
    <d v="2019-05-10T00:00:00"/>
    <s v="CONV"/>
    <s v="Y"/>
    <s v="NHS"/>
    <x v="3"/>
    <s v="83SR3860033, 83SR3860034, 83SR3860037, 83SR3860038"/>
    <n v="0"/>
    <n v="0"/>
    <m/>
    <n v="17559.11"/>
    <n v="17559.11"/>
    <n v="0"/>
    <n v="0"/>
    <n v="128966.98"/>
    <n v="1985993.11"/>
    <n v="2114960.09"/>
    <s v="NH-386(23) (83076-4254-04, 83076-8254-14)"/>
  </r>
  <r>
    <n v="127359"/>
    <n v="4"/>
    <s v="Let"/>
    <d v="2018-04-03T00:00:00"/>
    <s v="Brian Terrell"/>
    <d v="2020-07-21T00:00:00"/>
    <s v="Bonita Dunlap"/>
    <s v="Madison"/>
    <s v="SR-186"/>
    <s v="SR"/>
    <m/>
    <s v="SR"/>
    <s v="From Channing Way to Passmore Lane Overpass"/>
    <s v="Mill &amp; 411D"/>
    <s v="Resurfacing"/>
    <s v="Resurf, Safety &amp; Br Repair"/>
    <s v="Mill &amp; 411D"/>
    <x v="3"/>
    <x v="6"/>
    <s v="TAMP Preservation"/>
    <n v="3.78"/>
    <d v="2020-06-26T00:00:00"/>
    <s v="CONV"/>
    <s v="Y"/>
    <s v="NHS"/>
    <x v="3"/>
    <s v="57FA0053009"/>
    <n v="0"/>
    <n v="0"/>
    <m/>
    <n v="-519125"/>
    <n v="-519125"/>
    <n v="0"/>
    <n v="0"/>
    <n v="304420"/>
    <n v="1792375"/>
    <n v="2096795"/>
    <s v="NH/HSIP-186(18) (57009-3267-94, 57009-4267-04, 57009-8267-14)"/>
  </r>
  <r>
    <n v="127616"/>
    <n v="4"/>
    <s v="Construction Complete"/>
    <d v="2018-06-06T00:00:00"/>
    <s v="Brian Terrell"/>
    <d v="2019-09-18T00:00:00"/>
    <s v="Anna Biggs"/>
    <s v="Shelby"/>
    <s v="I-55"/>
    <s v="I"/>
    <m/>
    <s v="IM"/>
    <s v="From Mississippi State Line to Millbranch Road Overpass"/>
    <s v="Mill &amp; 411D"/>
    <s v="Resurfacing"/>
    <s v="Resurf, Safety &amp; Br Repair"/>
    <s v="Mill &amp; 411D"/>
    <x v="3"/>
    <x v="6"/>
    <s v="TAMP Preservation"/>
    <n v="3.56"/>
    <d v="2018-12-07T00:00:00"/>
    <s v="CONV"/>
    <s v="Y"/>
    <s v="Int"/>
    <x v="1"/>
    <s v="79I00550003, 79I00550017, 79I00550021"/>
    <n v="0"/>
    <n v="0"/>
    <m/>
    <n v="225000"/>
    <n v="225000"/>
    <n v="0"/>
    <n v="0"/>
    <n v="389287"/>
    <n v="5149312"/>
    <n v="5538599"/>
    <s v="NH-I-55-1(134) (79004-4165-04, 79004-8165-44)"/>
  </r>
  <r>
    <n v="128838"/>
    <n v="3"/>
    <s v="Let"/>
    <d v="2019-04-19T00:00:00"/>
    <s v="Brian Terrell"/>
    <d v="2021-03-02T00:00:00"/>
    <s v="Jason Carney"/>
    <s v="Williamson"/>
    <s v="I-840"/>
    <s v="I"/>
    <m/>
    <s v="IM"/>
    <s v="From near Leipers Creek Road to Thompson Station Road"/>
    <s v="Mill &amp; 411D"/>
    <s v="Resurfacing"/>
    <s v="Resurf, Safety &amp; Br Repair"/>
    <s v="Mill &amp; 411D"/>
    <x v="3"/>
    <x v="6"/>
    <s v="TAMP Preservation"/>
    <n v="5.72"/>
    <d v="2021-02-05T00:00:00"/>
    <m/>
    <s v="N"/>
    <s v="Int"/>
    <x v="1"/>
    <s v="94SR8400031, 94SR8400032, 94SR8400033, 94SR8400034, 94SR8400037, 94SR8400038, 94SR8400094, 94SR8400111, 94SR8400112, 94SR8400113, 94SR8400114"/>
    <n v="0"/>
    <n v="0"/>
    <m/>
    <n v="4300770"/>
    <n v="4300770"/>
    <n v="0"/>
    <n v="0"/>
    <n v="3129021"/>
    <n v="4300770"/>
    <n v="7429791"/>
    <s v="NH-I-840(14) (94840-3147-44, 94840-4147-04, 94840-8147-44)"/>
  </r>
  <r>
    <n v="128847"/>
    <n v="2"/>
    <s v="Let"/>
    <d v="2019-04-29T00:00:00"/>
    <s v="Brian Terrell"/>
    <d v="2020-12-23T00:00:00"/>
    <s v="Kyle Ruddy"/>
    <s v="Putnam"/>
    <s v="I-40"/>
    <s v="I"/>
    <m/>
    <s v="IM"/>
    <s v="(Eastbound Only), From West of Falling Water River Bridge to ramp from SR-24"/>
    <s v="Mill &amp; 411D"/>
    <s v="Resurfacing"/>
    <s v="Resurf, Safety &amp; Br Repair"/>
    <s v="Mill &amp; 411D"/>
    <x v="3"/>
    <x v="6"/>
    <s v="TAMP Preservation"/>
    <n v="9.2799999999999994"/>
    <d v="2020-12-11T00:00:00"/>
    <m/>
    <s v="N"/>
    <s v="Int"/>
    <x v="1"/>
    <s v="71I00400041"/>
    <n v="0"/>
    <n v="0"/>
    <m/>
    <n v="2691413"/>
    <n v="2691413"/>
    <n v="0"/>
    <n v="0"/>
    <n v="59979"/>
    <n v="2691413"/>
    <n v="2751392"/>
    <s v="NH-I-40-6(177) (71100-4128-04, 71100-8128-44)"/>
  </r>
  <r>
    <n v="128852"/>
    <n v="2"/>
    <s v="Let"/>
    <d v="2019-04-29T00:00:00"/>
    <s v="Brian Terrell"/>
    <d v="2020-12-23T00:00:00"/>
    <s v="Kyle Ruddy"/>
    <s v="Grundy"/>
    <s v="I-24"/>
    <s v="I"/>
    <m/>
    <s v="IM"/>
    <s v="From Coffee County Line to East of Bells Mill Road Bridge"/>
    <s v="Cold Planing @ 1.25&quot; (Roadway &amp; Shoulders) &amp; BM @ 2&quot; &amp; &quot;D&quot; Mix @ 1.25&quot; (Roadway &amp; Inside Shoulders), &quot;E&quot; Mix @ 1.25&quot; (Outside Shld)"/>
    <s v="Resurfacing"/>
    <s v="Resurf, Safety &amp; Br Repair"/>
    <s v="Mill &amp; 411D"/>
    <x v="3"/>
    <x v="6"/>
    <s v="TAMP Preservation"/>
    <n v="2.4500000000000002"/>
    <d v="2020-12-11T00:00:00"/>
    <s v="CONV"/>
    <s v="N"/>
    <s v="Int"/>
    <x v="1"/>
    <s v="31I00240003, 31I00240004, 31I00240005, 31I00240006"/>
    <n v="0"/>
    <n v="0"/>
    <m/>
    <n v="4161992"/>
    <n v="4161992"/>
    <n v="0"/>
    <n v="0"/>
    <n v="540442"/>
    <n v="4161992"/>
    <n v="4702434"/>
    <s v="NH-I-24-2(181) (31001-4192-04, 31001-8193-44)"/>
  </r>
  <r>
    <n v="129100"/>
    <n v="1"/>
    <s v="Construction Complete"/>
    <d v="2019-06-18T00:00:00"/>
    <s v="Brian Terrell"/>
    <d v="2021-06-05T00:00:00"/>
    <s v="Scott Boyce"/>
    <s v="Sevier"/>
    <s v="SR-73"/>
    <s v="SR"/>
    <m/>
    <s v="SR"/>
    <s v="From near Pigeon Forge City Limits to SR-71"/>
    <s v="Mill &amp; 411D"/>
    <s v="Resurfacing"/>
    <s v="Resurf, Safety &amp; Br Repair"/>
    <s v="Mill &amp; 411D"/>
    <x v="3"/>
    <x v="6"/>
    <s v="TAMP Preservation"/>
    <n v="2.92"/>
    <d v="2020-03-27T00:00:00"/>
    <s v="CONV"/>
    <s v="N"/>
    <s v="NHS"/>
    <x v="3"/>
    <s v="78S24220003, 78S24220005, 78S24220007, 78S24220009"/>
    <n v="0"/>
    <n v="0"/>
    <m/>
    <n v="230510"/>
    <n v="230510"/>
    <n v="0"/>
    <n v="0"/>
    <n v="902194.38"/>
    <n v="1316528.8799999999"/>
    <n v="2218723.2599999998"/>
    <s v="STP/HSIP-NH-73(77) (78019-3222-94, 78019-4222-04, 78019-8222-14)"/>
  </r>
  <r>
    <n v="129492"/>
    <n v="3"/>
    <s v="Let"/>
    <d v="2019-08-08T00:00:00"/>
    <s v="Brian Terrell"/>
    <d v="2021-04-13T00:00:00"/>
    <s v="Brian Terrell"/>
    <s v="Davidson"/>
    <s v="SR-11"/>
    <s v="SR"/>
    <m/>
    <s v="SR"/>
    <s v="From Williamson County Line to south of Swiss Avenue"/>
    <s v="Mill &amp; 411D"/>
    <s v="Resurfacing"/>
    <s v="Resurf, Safety &amp; Br Repair"/>
    <s v="Mill &amp; 411D"/>
    <x v="3"/>
    <x v="6"/>
    <s v="TAMP Preservation"/>
    <n v="4.24"/>
    <d v="2021-03-26T00:00:00"/>
    <s v="CONV"/>
    <s v="Y"/>
    <s v="NHS"/>
    <x v="3"/>
    <s v="19SR0110001"/>
    <n v="0"/>
    <n v="0"/>
    <m/>
    <n v="1355130"/>
    <n v="1355130"/>
    <n v="0"/>
    <n v="0"/>
    <n v="148838"/>
    <n v="1355130"/>
    <n v="1503968"/>
    <s v="NH/HSIP-11(114) (19028-3253-94, 19028-4253-04, 19028-8253-14)"/>
  </r>
  <r>
    <n v="129498"/>
    <n v="3"/>
    <s v="Let"/>
    <d v="2019-08-08T00:00:00"/>
    <s v="Brian Terrell"/>
    <d v="2021-04-13T00:00:00"/>
    <s v="Jason Carney"/>
    <s v="Giles"/>
    <s v="SR-7"/>
    <s v="SR"/>
    <m/>
    <s v="SR"/>
    <s v="From Morrow Road to near Market Street"/>
    <s v="Mill &amp; 411D"/>
    <s v="Resurfacing"/>
    <s v="Resurf, Safety &amp; Br Repair"/>
    <s v="Mill &amp; 411D"/>
    <x v="3"/>
    <x v="6"/>
    <s v="TAMP Preservation"/>
    <n v="4.4000000000000004"/>
    <d v="2021-03-26T00:00:00"/>
    <s v="CONV"/>
    <s v="N"/>
    <s v="Other"/>
    <x v="4"/>
    <s v="28I00650003, 28SR0070007"/>
    <n v="0"/>
    <n v="0"/>
    <m/>
    <n v="1063520"/>
    <n v="1063520"/>
    <n v="0"/>
    <n v="0"/>
    <n v="196405"/>
    <n v="1063520"/>
    <n v="1259925"/>
    <s v="STP/HSIP-7(44) (28002-3232-94, 28002-4132-04, 28002-8232-14)"/>
  </r>
  <r>
    <n v="129567"/>
    <n v="3"/>
    <s v="Let"/>
    <d v="2019-08-19T00:00:00"/>
    <s v="Brian Terrell"/>
    <d v="2021-04-13T00:00:00"/>
    <s v="Brian Terrell"/>
    <s v="Davidson"/>
    <s v="I-24"/>
    <s v="I"/>
    <m/>
    <s v="IM"/>
    <s v="From I-40 split to I-440 spilt"/>
    <s v="Mill &amp; 411D"/>
    <s v="Resurfacing"/>
    <s v="Resurf, Safety &amp; Br Repair"/>
    <s v="Mill &amp; 411D"/>
    <x v="3"/>
    <x v="6"/>
    <s v="TAMP Preservation"/>
    <n v="1.45"/>
    <d v="2021-03-26T00:00:00"/>
    <m/>
    <s v="N"/>
    <s v="Int"/>
    <x v="1"/>
    <s v="19I00240005, 19I00240006, 19I00240097, 19I00240305"/>
    <n v="0"/>
    <n v="0"/>
    <m/>
    <n v="1955370"/>
    <n v="1955370"/>
    <n v="0"/>
    <n v="0"/>
    <n v="516524"/>
    <n v="1955370"/>
    <n v="2471894"/>
    <s v="NH-I-24-1(130) (19106-4101-04, 19106-8101-44)"/>
  </r>
  <r>
    <n v="129569"/>
    <n v="3"/>
    <s v="Let"/>
    <d v="2019-08-19T00:00:00"/>
    <s v="Brian Terrell"/>
    <d v="2020-12-23T00:00:00"/>
    <s v="Brian Terrell"/>
    <s v="Davidson"/>
    <s v="I-40"/>
    <s v="I"/>
    <m/>
    <s v="IM"/>
    <s v="From near Arlington Avenue to near SR-255"/>
    <s v="Mill &amp; 411D"/>
    <s v="Resurfacing"/>
    <s v="Resurf, Safety &amp; Br Repair"/>
    <s v="Mill &amp; 411D"/>
    <x v="3"/>
    <x v="6"/>
    <s v="TAMP Preservation"/>
    <n v="3.09"/>
    <d v="2020-12-11T00:00:00"/>
    <m/>
    <s v="N"/>
    <s v="Int"/>
    <x v="1"/>
    <s v="19I00240003, 19I00400125, 19I00400309"/>
    <n v="0"/>
    <n v="0"/>
    <m/>
    <n v="3276417"/>
    <n v="3276417"/>
    <n v="0"/>
    <n v="0"/>
    <n v="185373"/>
    <n v="3276417"/>
    <n v="3461790"/>
    <s v="NH-I-40-5(151) (19008-4197-04, 19008-8198-44)"/>
  </r>
  <r>
    <n v="123946"/>
    <n v="4"/>
    <s v="Construction Complete"/>
    <d v="2016-07-20T00:00:00"/>
    <s v="Brian Terrell"/>
    <d v="2021-01-05T00:00:00"/>
    <s v="Brian Terrell"/>
    <s v="Shelby"/>
    <s v="SR-57"/>
    <s v="SR"/>
    <m/>
    <s v="SR"/>
    <s v="From I-240 To east of Val Verde Drive"/>
    <s v="Mill &amp; 411D"/>
    <s v="Resurfacing"/>
    <s v="Resurface &amp; Safety"/>
    <s v="Mill &amp; 411D"/>
    <x v="3"/>
    <x v="6"/>
    <s v="TAMP Preservation"/>
    <n v="2.57"/>
    <d v="2018-02-09T00:00:00"/>
    <s v="CONV"/>
    <s v="Y"/>
    <s v="NHS"/>
    <x v="3"/>
    <m/>
    <n v="0"/>
    <n v="0"/>
    <n v="0"/>
    <n v="-126105"/>
    <n v="-126105"/>
    <n v="0"/>
    <n v="0"/>
    <n v="673413"/>
    <n v="1413504"/>
    <n v="2086917"/>
    <s v="NH/HSIP-57(69) (79028-3270-94, 79028-8270-14)"/>
  </r>
  <r>
    <n v="126529"/>
    <n v="2"/>
    <s v="Closed"/>
    <d v="2017-09-05T00:00:00"/>
    <s v="Brian Terrell"/>
    <d v="2021-03-26T00:00:00"/>
    <s v="Teresa Hylton"/>
    <s v="Grundy"/>
    <s v="SR-108"/>
    <s v="SR"/>
    <m/>
    <s v="SR"/>
    <s v="From SR-56 to west of Eagle Lake Road"/>
    <s v="Mill &amp; 411D"/>
    <s v="Resurfacing"/>
    <s v="Resurface &amp; Safety"/>
    <s v="Mill &amp; 411D"/>
    <x v="3"/>
    <x v="6"/>
    <s v="TAMP Preservation"/>
    <n v="2.98"/>
    <d v="2018-06-22T00:00:00"/>
    <s v="CONV"/>
    <s v="N"/>
    <s v="Other"/>
    <x v="4"/>
    <m/>
    <n v="0"/>
    <n v="0"/>
    <n v="-6962.57"/>
    <n v="156571.82"/>
    <n v="149609.25"/>
    <n v="0"/>
    <n v="0"/>
    <n v="30601.43"/>
    <n v="1391925.82"/>
    <n v="1422527.25"/>
    <s v="HSIP-108(101) (31006-3235-94, 31006-4235-04)"/>
  </r>
  <r>
    <n v="127098"/>
    <n v="1"/>
    <s v="Let"/>
    <d v="2018-03-13T00:00:00"/>
    <s v="Brian Terrell"/>
    <d v="2021-06-02T00:00:00"/>
    <s v="Bobby Johnson"/>
    <s v="Knox"/>
    <s v="SR-332"/>
    <s v="SR"/>
    <m/>
    <s v="SR"/>
    <s v="From near Lyons View Pike to near Papermill Road"/>
    <s v="Mill &amp; 411D"/>
    <s v="Resurfacing"/>
    <s v="Resurface &amp; Safety"/>
    <s v="Mill &amp; 411D"/>
    <x v="3"/>
    <x v="6"/>
    <s v="TAMP Preservation"/>
    <n v="1.28"/>
    <d v="2021-05-07T00:00:00"/>
    <s v="CONV"/>
    <s v="N"/>
    <s v="Other"/>
    <x v="4"/>
    <m/>
    <n v="0"/>
    <n v="0"/>
    <n v="59000"/>
    <n v="660000"/>
    <n v="719000"/>
    <n v="0"/>
    <n v="0"/>
    <n v="59000"/>
    <n v="660000"/>
    <n v="719000"/>
    <s v="HSIP-332(14) (47033-3228-94, 47033-4228-04)"/>
  </r>
  <r>
    <n v="127117"/>
    <n v="1"/>
    <s v="Construction Complete"/>
    <d v="2018-03-14T00:00:00"/>
    <s v="Brian Terrell"/>
    <d v="2020-11-02T00:00:00"/>
    <s v="Bobby Johnson"/>
    <s v="Grainger"/>
    <s v="SR-32"/>
    <s v="SR"/>
    <m/>
    <s v="SR"/>
    <s v="From near Mountain View Road to near Bridge over Clinch River"/>
    <s v="Mill &amp; 411D"/>
    <s v="Resurfacing"/>
    <s v="Resurface &amp; Safety"/>
    <s v="Mill &amp; 411D"/>
    <x v="3"/>
    <x v="6"/>
    <s v="TAMP Preservation"/>
    <n v="5.93"/>
    <d v="2020-05-15T00:00:00"/>
    <s v="CONV"/>
    <s v="Y"/>
    <s v="NHS"/>
    <x v="3"/>
    <m/>
    <n v="0"/>
    <n v="0"/>
    <n v="-3500"/>
    <n v="-1090500"/>
    <n v="-1094000"/>
    <n v="0"/>
    <n v="0"/>
    <n v="52600"/>
    <n v="2742300"/>
    <n v="2794900"/>
    <s v="NH/HSIP-32(98) (29004-3248-94, 29004-8248-14)"/>
  </r>
  <r>
    <n v="127137"/>
    <n v="1"/>
    <s v="Let"/>
    <d v="2018-03-15T00:00:00"/>
    <s v="Brian Terrell"/>
    <d v="2021-04-13T00:00:00"/>
    <s v="Brian Terrell"/>
    <s v="Blount"/>
    <s v="SR-447"/>
    <s v="SR"/>
    <m/>
    <s v="SR"/>
    <s v="From near High Street to near SR-73."/>
    <s v="Mill &amp; 411D"/>
    <s v="Resurfacing"/>
    <s v="Resurface &amp; Safety"/>
    <s v="Mill &amp; 411D"/>
    <x v="3"/>
    <x v="6"/>
    <s v="TAMP Preservation"/>
    <n v="0.16"/>
    <d v="2021-03-26T00:00:00"/>
    <s v="CONV"/>
    <s v="N"/>
    <s v="NHS"/>
    <x v="3"/>
    <m/>
    <n v="0"/>
    <n v="0"/>
    <n v="30600"/>
    <n v="92500"/>
    <n v="123100"/>
    <n v="0"/>
    <n v="0"/>
    <n v="30600"/>
    <n v="92500"/>
    <n v="123100"/>
    <s v="STP-NH/HSIP-447(6) (05447-3201-94, 05447-8201-14)"/>
  </r>
  <r>
    <n v="127172"/>
    <n v="2"/>
    <s v="Construction Complete"/>
    <d v="2018-03-20T00:00:00"/>
    <s v="Brian Terrell"/>
    <d v="2020-09-15T00:00:00"/>
    <s v=""/>
    <s v="Marion"/>
    <m/>
    <m/>
    <s v="05962"/>
    <s v="L"/>
    <s v="Old SR-150 (Betsy Pack Road), From SR-2 to new SR-150"/>
    <s v="Mill &amp; 411D"/>
    <s v="Resurfacing"/>
    <s v="Resurface &amp; Safety"/>
    <s v="Mill &amp; 411D"/>
    <x v="3"/>
    <x v="6"/>
    <s v="TAMP Preservation"/>
    <n v="1.17"/>
    <d v="2020-02-07T00:00:00"/>
    <s v="CONV"/>
    <s v="N"/>
    <s v="Other"/>
    <x v="0"/>
    <m/>
    <n v="0"/>
    <n v="0"/>
    <n v="49053"/>
    <n v="68474"/>
    <n v="117527"/>
    <n v="0"/>
    <n v="0"/>
    <n v="111770"/>
    <n v="499470"/>
    <n v="611240"/>
    <s v="STP/HSIP-150(10) (58015-3218-94, 58015-8218-14)"/>
  </r>
  <r>
    <n v="127173"/>
    <n v="2"/>
    <s v="Closed"/>
    <d v="2018-03-20T00:00:00"/>
    <s v="Brian Terrell"/>
    <d v="2020-09-15T00:00:00"/>
    <s v="Teresa Hylton"/>
    <s v="Sequatchie"/>
    <s v="SR-8"/>
    <s v="SR"/>
    <m/>
    <s v="SR"/>
    <s v="From SR-28 to SR-111"/>
    <s v="Mill &amp; 411D"/>
    <s v="Resurfacing"/>
    <s v="Resurface &amp; Safety"/>
    <s v="Mill &amp; 411D"/>
    <x v="3"/>
    <x v="6"/>
    <s v="TAMP Preservation"/>
    <n v="2.68"/>
    <d v="2019-06-21T00:00:00"/>
    <s v="CONV"/>
    <s v="N"/>
    <s v="NHS"/>
    <x v="3"/>
    <m/>
    <n v="0"/>
    <n v="0"/>
    <n v="57932.42"/>
    <n v="101322.96"/>
    <n v="159255.38"/>
    <n v="0"/>
    <n v="0"/>
    <n v="551211.42000000004"/>
    <n v="1287513.96"/>
    <n v="1838725.38"/>
    <s v="HSIP-8(56) (77001-3246-94, 77001-4246-04)"/>
  </r>
  <r>
    <n v="127212"/>
    <n v="2"/>
    <s v="Let"/>
    <d v="2018-03-21T00:00:00"/>
    <s v="Brian Terrell"/>
    <d v="2020-06-24T00:00:00"/>
    <s v="Kyle Ruddy"/>
    <s v="Warren"/>
    <s v="SR-55"/>
    <s v="SR"/>
    <m/>
    <s v="SR"/>
    <s v="From north of Old Well Road to north of Hallum Lane"/>
    <s v="Mill &amp; 411D"/>
    <s v="Resurfacing"/>
    <s v="Resurface &amp; Safety"/>
    <s v="Mill &amp; 411D"/>
    <x v="3"/>
    <x v="6"/>
    <s v="TAMP Preservation"/>
    <n v="3.8"/>
    <d v="2020-05-15T00:00:00"/>
    <s v="CONV"/>
    <s v="Y"/>
    <s v="NHS"/>
    <x v="3"/>
    <m/>
    <n v="0"/>
    <n v="0"/>
    <n v="-5357"/>
    <n v="211892"/>
    <n v="206535"/>
    <n v="0"/>
    <n v="0"/>
    <n v="26799"/>
    <n v="2231378"/>
    <n v="2258177"/>
    <s v="NH/HSIP-55(28) (89007-3260-94, 89007-8260-14)"/>
  </r>
  <r>
    <n v="127237"/>
    <n v="2"/>
    <s v="Let"/>
    <d v="2018-03-21T00:00:00"/>
    <s v="Brian Terrell"/>
    <d v="2021-06-02T00:00:00"/>
    <s v="Kyle Ruddy"/>
    <s v="McMinn"/>
    <s v="SR-2"/>
    <s v="SR"/>
    <m/>
    <s v="SR"/>
    <s v="From east of Haines Road to east of County Road 260"/>
    <s v="Mill &amp; 411D"/>
    <s v="Resurfacing"/>
    <s v="Resurface &amp; Safety"/>
    <s v="Mill &amp; 411D"/>
    <x v="3"/>
    <x v="6"/>
    <s v="TAMP Preservation"/>
    <n v="2.58"/>
    <d v="2021-05-07T00:00:00"/>
    <s v="CONV"/>
    <s v="Y"/>
    <s v="NHS"/>
    <x v="3"/>
    <m/>
    <n v="0"/>
    <n v="0"/>
    <n v="0"/>
    <n v="1575383"/>
    <n v="1575383"/>
    <n v="0"/>
    <n v="0"/>
    <n v="0"/>
    <n v="1575383"/>
    <n v="1575383"/>
    <s v="NH-2(282) (54002-8250-14)"/>
  </r>
  <r>
    <n v="127245"/>
    <n v="2"/>
    <s v="Let"/>
    <d v="2018-03-21T00:00:00"/>
    <s v="Brian Terrell"/>
    <d v="2021-06-02T00:00:00"/>
    <s v="Kyle Ruddy"/>
    <s v="Polk"/>
    <s v="SR-68"/>
    <s v="SR"/>
    <m/>
    <s v="SR"/>
    <s v="From Monroe County Line to Waller Road"/>
    <s v="Mill &amp; 411D"/>
    <s v="Resurfacing"/>
    <s v="Resurface &amp; Safety"/>
    <s v="Mill &amp; 411D"/>
    <x v="3"/>
    <x v="6"/>
    <s v="TAMP Preservation"/>
    <n v="6.18"/>
    <d v="2021-05-07T00:00:00"/>
    <s v="CONV"/>
    <s v="N"/>
    <s v="Other"/>
    <x v="4"/>
    <m/>
    <n v="0"/>
    <n v="0"/>
    <n v="0"/>
    <n v="1325769"/>
    <n v="1325769"/>
    <n v="0"/>
    <n v="0"/>
    <n v="0"/>
    <n v="1325769"/>
    <n v="1325769"/>
    <s v="STP-68(59) (70006-8247-14)"/>
  </r>
  <r>
    <n v="127288"/>
    <n v="3"/>
    <s v="Construction Complete"/>
    <d v="2018-03-28T00:00:00"/>
    <s v="Brian Terrell"/>
    <d v="2021-05-28T00:00:00"/>
    <s v=""/>
    <s v="Davidson"/>
    <s v="SR-106"/>
    <s v="SR"/>
    <m/>
    <s v="SR"/>
    <s v="From I-440 to SR-1"/>
    <s v="Mill &amp; 411D"/>
    <s v="Resurfacing"/>
    <s v="Resurface &amp; Safety"/>
    <s v="Mill &amp; 411D"/>
    <x v="3"/>
    <x v="6"/>
    <s v="TAMP Preservation"/>
    <n v="2.35"/>
    <d v="2020-05-15T00:00:00"/>
    <s v="CONV"/>
    <s v="Y"/>
    <s v="NHS"/>
    <x v="3"/>
    <m/>
    <n v="0"/>
    <n v="0"/>
    <n v="12056"/>
    <n v="-183412"/>
    <n v="-171356"/>
    <n v="0"/>
    <n v="0"/>
    <n v="42636"/>
    <n v="883668"/>
    <n v="926304"/>
    <s v="NH/HSIP-106(43) (19045-3246-94, 19045-8246-14)"/>
  </r>
  <r>
    <n v="127292"/>
    <n v="3"/>
    <s v="Closed"/>
    <d v="2018-03-28T00:00:00"/>
    <s v="Brian Terrell"/>
    <d v="2019-11-19T00:00:00"/>
    <s v="Teresa Hylton"/>
    <s v="Wilson"/>
    <s v="SR-10"/>
    <s v="SR"/>
    <m/>
    <s v="SR"/>
    <s v="From Market Street to near Forrest Avenue"/>
    <s v="Mill &amp; 411D"/>
    <s v="Resurfacing"/>
    <s v="Resurface &amp; Safety"/>
    <s v="Mill &amp; 411D"/>
    <x v="3"/>
    <x v="6"/>
    <s v="TAMP Preservation"/>
    <n v="0.77"/>
    <d v="2019-03-29T00:00:00"/>
    <s v="CONV"/>
    <s v="N"/>
    <s v="NHS"/>
    <x v="3"/>
    <m/>
    <n v="0"/>
    <n v="0"/>
    <n v="112327.6"/>
    <n v="-56224.86"/>
    <n v="56102.740000000005"/>
    <n v="0"/>
    <n v="0"/>
    <n v="188683.6"/>
    <n v="280134.14"/>
    <n v="468817.74"/>
    <s v="STP-NH/HSIP-10(75) (95003-3220-94, 95003-8220-14)"/>
  </r>
  <r>
    <n v="127340.01"/>
    <n v="4"/>
    <s v="Let"/>
    <d v="2019-05-13T00:00:00"/>
    <s v="Brian Terrell"/>
    <d v="2020-06-24T00:00:00"/>
    <s v="Brian Terrell"/>
    <s v="Shelby"/>
    <s v="SR-385"/>
    <s v="SR"/>
    <m/>
    <s v="SR"/>
    <s v="From LM 2.19 to LM 2.31"/>
    <s v="Mill &amp; 411D"/>
    <s v="Resurfacing"/>
    <s v="Resurface &amp; Safety"/>
    <s v="Mill &amp; 411D"/>
    <x v="3"/>
    <x v="6"/>
    <s v="TAMP Preservation"/>
    <n v="0.12"/>
    <d v="2020-05-15T00:00:00"/>
    <s v="CONV"/>
    <s v="Y"/>
    <s v="NHS"/>
    <x v="3"/>
    <m/>
    <n v="0"/>
    <n v="0"/>
    <n v="0"/>
    <n v="79030"/>
    <n v="79030"/>
    <n v="0"/>
    <n v="0"/>
    <n v="0"/>
    <n v="188485"/>
    <n v="188485"/>
    <s v="NH-385(34) (79187-8237-14)"/>
  </r>
  <r>
    <n v="127355"/>
    <n v="4"/>
    <s v="Closed"/>
    <d v="2018-04-02T00:00:00"/>
    <s v="Brian Terrell"/>
    <d v="2019-11-20T00:00:00"/>
    <s v="Brian Terrell"/>
    <s v="Shelby"/>
    <s v="SR-175"/>
    <s v="SR"/>
    <m/>
    <s v="SR"/>
    <s v="From Houston Levee Road to Byhalia Road"/>
    <s v="Mill &amp; 411D"/>
    <s v="Resurfacing"/>
    <s v="Resurface &amp; Safety"/>
    <s v="Mill &amp; 411D"/>
    <x v="3"/>
    <x v="6"/>
    <s v="TAMP Preservation"/>
    <n v="1.97"/>
    <d v="2019-05-10T00:00:00"/>
    <s v="CONV"/>
    <s v="N"/>
    <s v="Other"/>
    <x v="4"/>
    <m/>
    <n v="0"/>
    <n v="0"/>
    <n v="114066.69"/>
    <n v="-18522.95"/>
    <n v="95543.74"/>
    <n v="0"/>
    <n v="0"/>
    <n v="235856.69"/>
    <n v="1220342.05"/>
    <n v="1456198.74"/>
    <s v="STP/HSIP-175(26) (79040-3238-94, 79040-8238-14)"/>
  </r>
  <r>
    <n v="127377"/>
    <n v="4"/>
    <s v="Let"/>
    <d v="2018-04-03T00:00:00"/>
    <s v="Brian Terrell"/>
    <d v="2021-04-13T00:00:00"/>
    <s v="Bonita Dunlap"/>
    <s v="Henry"/>
    <s v="SR-356"/>
    <s v="SR"/>
    <m/>
    <s v="SR"/>
    <s v="From SR-54 to near SR-76"/>
    <s v="Mill &amp; 411D"/>
    <s v="Resurfacing"/>
    <s v="Resurface &amp; Safety"/>
    <s v="Mill &amp; 411D"/>
    <x v="3"/>
    <x v="6"/>
    <s v="TAMP Preservation"/>
    <n v="0.92500000000000004"/>
    <d v="2021-03-26T00:00:00"/>
    <s v="CONV"/>
    <s v="Y"/>
    <s v="NHS"/>
    <x v="3"/>
    <m/>
    <n v="0"/>
    <n v="0"/>
    <n v="183750"/>
    <n v="510510"/>
    <n v="694260"/>
    <n v="0"/>
    <n v="0"/>
    <n v="183750"/>
    <n v="510510"/>
    <n v="694260"/>
    <s v="NH/HSIP-356(10) (40356-3201-94, 40356-8201-14)"/>
  </r>
  <r>
    <n v="127836"/>
    <n v="1"/>
    <s v="Construction Complete"/>
    <d v="2018-07-06T00:00:00"/>
    <s v="Brian Terrell"/>
    <d v="2021-01-19T00:00:00"/>
    <s v="Brian Terrell"/>
    <s v="Blount"/>
    <s v="SR-73"/>
    <s v="SR"/>
    <m/>
    <s v="SR"/>
    <s v="From SR-335 to near Court Street"/>
    <s v="Mill &amp; 411D"/>
    <s v="Resurfacing"/>
    <s v="Resurface &amp; Safety"/>
    <s v="Mill &amp; 411D"/>
    <x v="3"/>
    <x v="6"/>
    <s v="TAMP Preservation"/>
    <n v="4.5"/>
    <d v="2019-05-10T00:00:00"/>
    <s v="CONV"/>
    <s v="Y"/>
    <s v="NHS"/>
    <x v="3"/>
    <m/>
    <n v="0"/>
    <n v="0"/>
    <n v="70000"/>
    <n v="0"/>
    <n v="70000"/>
    <n v="0"/>
    <n v="0"/>
    <n v="286810"/>
    <n v="2439310"/>
    <n v="2726120"/>
    <s v="NH/HSIP-73(70) (05006-3264-94, 05006-8264-14)"/>
  </r>
  <r>
    <n v="127840"/>
    <n v="1"/>
    <s v="Let"/>
    <d v="2018-07-06T00:00:00"/>
    <s v="Brian Terrell"/>
    <d v="2020-07-02T00:00:00"/>
    <s v="Bobby Johnson"/>
    <s v="Jefferson"/>
    <s v="SR-341"/>
    <s v="SR"/>
    <m/>
    <s v="SR"/>
    <s v="From near SR-66 to near Champion Lane"/>
    <s v="Mill &amp; 411D"/>
    <s v="Resurfacing"/>
    <s v="Resurface &amp; Safety"/>
    <s v="Mill &amp; 411D"/>
    <x v="3"/>
    <x v="6"/>
    <s v="TAMP Preservation"/>
    <n v="0.9"/>
    <d v="2020-05-15T00:00:00"/>
    <s v="CONV"/>
    <s v="N"/>
    <s v="Other"/>
    <x v="4"/>
    <m/>
    <n v="0"/>
    <n v="0"/>
    <n v="19300"/>
    <n v="38600"/>
    <n v="57900"/>
    <n v="0"/>
    <n v="0"/>
    <n v="84600"/>
    <n v="570800"/>
    <n v="655400"/>
    <s v="STP/HSIP-341(51) (45054-3208-94, 45054-8208-14)"/>
  </r>
  <r>
    <n v="127891"/>
    <n v="2"/>
    <s v="Construction Complete"/>
    <d v="2018-07-17T00:00:00"/>
    <s v="Brian Terrell"/>
    <d v="2020-05-07T00:00:00"/>
    <s v="Kyle Ruddy"/>
    <s v="Hamilton"/>
    <s v="SR-58"/>
    <s v="SR"/>
    <m/>
    <s v="SR"/>
    <s v="From the Georgia State Line to SR-17"/>
    <s v="Mill &amp; 411D"/>
    <s v="Resurfacing"/>
    <s v="Resurface &amp; Safety"/>
    <s v="Mill &amp; 411D"/>
    <x v="3"/>
    <x v="6"/>
    <s v="TAMP Preservation"/>
    <n v="2.17"/>
    <d v="2019-05-10T00:00:00"/>
    <s v="CONV"/>
    <s v="N"/>
    <s v="Other"/>
    <x v="4"/>
    <m/>
    <n v="0"/>
    <n v="0"/>
    <n v="400000"/>
    <n v="0"/>
    <n v="400000"/>
    <n v="0"/>
    <n v="0"/>
    <n v="528650"/>
    <n v="636904"/>
    <n v="1165554"/>
    <s v="HSIP-58(52) (33039-3213-94, 33039-4213-04)"/>
  </r>
  <r>
    <n v="127911"/>
    <n v="2"/>
    <s v="Construction Complete"/>
    <d v="2018-07-23T00:00:00"/>
    <s v="Brian Terrell"/>
    <d v="2020-09-15T00:00:00"/>
    <s v="Tionenji Sitambuli"/>
    <s v="Sequatchie"/>
    <s v="SR-28"/>
    <s v="SR"/>
    <m/>
    <s v="SR"/>
    <s v="From SR-8/SR-111 to South of Old York Highway North"/>
    <s v="Mill &amp; 411D"/>
    <s v="Resurfacing"/>
    <s v="Resurface &amp; Safety"/>
    <s v="Mill &amp; 411D"/>
    <x v="3"/>
    <x v="6"/>
    <s v="TAMP Preservation"/>
    <n v="0.41"/>
    <d v="2019-06-21T00:00:00"/>
    <s v="CONV"/>
    <s v="N"/>
    <s v="NHS"/>
    <x v="3"/>
    <m/>
    <n v="0"/>
    <n v="0"/>
    <n v="14651"/>
    <n v="0"/>
    <n v="14651"/>
    <n v="0"/>
    <n v="0"/>
    <n v="24604"/>
    <n v="204183"/>
    <n v="228787"/>
    <s v="STP-NH/HSIP-28(73) (77004-3215-94, 77004-8215-14)"/>
  </r>
  <r>
    <n v="128043"/>
    <n v="3"/>
    <s v="Closed"/>
    <d v="2018-09-05T00:00:00"/>
    <s v="Brian Terrell"/>
    <d v="2019-11-08T00:00:00"/>
    <s v="Teresa Hylton"/>
    <s v="Bedford"/>
    <s v="SR-10"/>
    <s v="SR"/>
    <m/>
    <s v="SR"/>
    <s v="From the Moore County Line to Brookhaven Circle"/>
    <s v="Mill &amp; 411D"/>
    <s v="Resurfacing"/>
    <s v="Resurface &amp; Safety"/>
    <s v="Mill &amp; 411D"/>
    <x v="3"/>
    <x v="6"/>
    <s v="TAMP Preservation"/>
    <n v="8.31"/>
    <d v="2019-02-08T00:00:00"/>
    <s v="CONV"/>
    <s v="Y"/>
    <s v="NHS"/>
    <x v="3"/>
    <m/>
    <n v="0"/>
    <n v="0"/>
    <n v="-3700.99"/>
    <n v="29326.36"/>
    <n v="25625.370000000003"/>
    <n v="0"/>
    <n v="0"/>
    <n v="62298.01"/>
    <n v="1243773.3600000001"/>
    <n v="1306071.3700000001"/>
    <s v="NH/HSIP-10(74) (02002-3225-94, 02002-8225-14)"/>
  </r>
  <r>
    <n v="129090"/>
    <n v="1"/>
    <s v="Construction Complete"/>
    <d v="2019-06-18T00:00:00"/>
    <s v="Brian Terrell"/>
    <d v="2020-10-16T00:00:00"/>
    <s v="Tionenji Sitambuli"/>
    <s v="Sullivan"/>
    <s v="SR-137"/>
    <s v="SR"/>
    <m/>
    <s v="SR"/>
    <s v="From near SR-1 to Virginia State Line"/>
    <s v="Mill &amp; 411D"/>
    <s v="Resurfacing"/>
    <s v="Resurface &amp; Safety"/>
    <s v="Mill &amp; 411D"/>
    <x v="3"/>
    <x v="6"/>
    <s v="TAMP Preservation"/>
    <n v="3.03"/>
    <d v="2020-05-15T00:00:00"/>
    <s v="CONV"/>
    <s v="N"/>
    <s v="NHS"/>
    <x v="3"/>
    <m/>
    <n v="0"/>
    <n v="0"/>
    <n v="-670"/>
    <n v="-363790"/>
    <n v="-364460"/>
    <n v="0"/>
    <n v="0"/>
    <n v="8830"/>
    <n v="1316210"/>
    <n v="1325040"/>
    <s v="STP/HSIP-137(4) (82083-3226-94, 82083-8226-14)"/>
  </r>
  <r>
    <n v="129192"/>
    <n v="3"/>
    <s v="Construction Complete"/>
    <d v="2019-06-25T00:00:00"/>
    <s v="Brian Terrell"/>
    <d v="2020-12-15T00:00:00"/>
    <s v="Jason Carney"/>
    <s v="Sumner"/>
    <s v="SR-25"/>
    <s v="SR"/>
    <m/>
    <s v="SR"/>
    <s v="From Kraft Street to Trousdale County Line"/>
    <s v="Mill &amp; 411D"/>
    <s v="Resurfacing"/>
    <s v="Resurface &amp; Safety"/>
    <s v="Mill &amp; 411D"/>
    <x v="3"/>
    <x v="6"/>
    <s v="TAMP Preservation"/>
    <n v="9.2799999999999994"/>
    <d v="2020-05-15T00:00:00"/>
    <s v="CONV"/>
    <s v="N"/>
    <s v="Other"/>
    <x v="4"/>
    <m/>
    <n v="0"/>
    <n v="0"/>
    <n v="7430"/>
    <n v="186447"/>
    <n v="193877"/>
    <n v="0"/>
    <n v="0"/>
    <n v="67150"/>
    <n v="2219317"/>
    <n v="2286467"/>
    <s v="STP/HSIP-25(62) (83007-3215-94, 83007-8215-14)"/>
  </r>
  <r>
    <n v="129213"/>
    <n v="3"/>
    <s v="Let"/>
    <d v="2019-06-25T00:00:00"/>
    <s v="Brian Terrell"/>
    <d v="2021-04-13T00:00:00"/>
    <s v="Brian Terrell"/>
    <s v="Davidson"/>
    <s v="SR-24"/>
    <s v="SR"/>
    <m/>
    <s v="SR"/>
    <s v="From SR-155 to 31st Avenue North"/>
    <s v="Mill &amp; 411D"/>
    <s v="Resurfacing"/>
    <s v="Resurface &amp; Safety"/>
    <s v="Mill &amp; 411D"/>
    <x v="3"/>
    <x v="6"/>
    <s v="TAMP Preservation"/>
    <n v="2.09"/>
    <d v="2021-03-26T00:00:00"/>
    <s v="CONV"/>
    <s v="Y"/>
    <s v="NHS"/>
    <x v="3"/>
    <m/>
    <n v="0"/>
    <n v="0"/>
    <n v="124160"/>
    <n v="935470"/>
    <n v="1059630"/>
    <n v="0"/>
    <n v="0"/>
    <n v="124160"/>
    <n v="935470"/>
    <n v="1059630"/>
    <s v="NH/HSIP-24(79) (19039-3235-94, 19039-8235-14)"/>
  </r>
  <r>
    <n v="129218"/>
    <n v="3"/>
    <s v="Let"/>
    <d v="2019-06-25T00:00:00"/>
    <s v="Brian Terrell"/>
    <d v="2020-06-24T00:00:00"/>
    <s v="Brian Terrell"/>
    <s v="Williamson"/>
    <s v="SR-6"/>
    <s v="SR"/>
    <m/>
    <s v="SR"/>
    <s v="From south of Hillview Lane to Country Road"/>
    <s v="Mill &amp; 411D"/>
    <s v="Resurfacing"/>
    <s v="Resurface &amp; Safety"/>
    <s v="Mill &amp; 411D"/>
    <x v="3"/>
    <x v="6"/>
    <s v="TAMP Preservation"/>
    <n v="5.68"/>
    <d v="2020-05-15T00:00:00"/>
    <s v="CONV"/>
    <s v="Y"/>
    <s v="NHS"/>
    <x v="3"/>
    <m/>
    <n v="0"/>
    <n v="0"/>
    <n v="-4839"/>
    <n v="-216205"/>
    <n v="-221044"/>
    <n v="0"/>
    <n v="0"/>
    <n v="34541"/>
    <n v="1320665"/>
    <n v="1355206"/>
    <s v="NH/HSIP-6(139) (94003-3284-94, 94003-8284-14)"/>
  </r>
  <r>
    <n v="129241"/>
    <n v="2"/>
    <s v="Construction Complete"/>
    <d v="2019-06-28T00:00:00"/>
    <s v="Brian Terrell"/>
    <d v="2020-10-30T00:00:00"/>
    <s v="Kyle Ruddy"/>
    <s v="McMinn"/>
    <s v="SR-163"/>
    <s v="SR"/>
    <m/>
    <s v="SR"/>
    <s v="From west of CR-750 to Polk County Line"/>
    <s v="Mill &amp; 411D"/>
    <s v="Resurfacing"/>
    <s v="Resurface &amp; Safety"/>
    <s v="Mill &amp; 411D"/>
    <x v="3"/>
    <x v="6"/>
    <s v="TAMP Preservation"/>
    <n v="5.62"/>
    <d v="2020-05-15T00:00:00"/>
    <s v="CONV"/>
    <s v="N"/>
    <s v="Other"/>
    <x v="4"/>
    <m/>
    <n v="0"/>
    <n v="0"/>
    <n v="0"/>
    <n v="-298141"/>
    <n v="-298141"/>
    <n v="0"/>
    <n v="0"/>
    <n v="0"/>
    <n v="1002324"/>
    <n v="1002324"/>
    <s v="STP-163(10) (54023-8223-14)"/>
  </r>
  <r>
    <n v="129242"/>
    <n v="2"/>
    <s v="Construction Complete"/>
    <d v="2019-06-28T00:00:00"/>
    <s v="Brian Terrell"/>
    <d v="2020-10-30T00:00:00"/>
    <s v="Kyle Ruddy"/>
    <s v="Polk"/>
    <s v="SR-163"/>
    <s v="SR"/>
    <m/>
    <s v="SR"/>
    <s v="From McMinn County Line to SR-30"/>
    <s v="Mill &amp; 411D"/>
    <s v="Resurfacing"/>
    <s v="Resurface &amp; Safety"/>
    <s v="Mill &amp; 411D"/>
    <x v="3"/>
    <x v="6"/>
    <s v="TAMP Preservation"/>
    <n v="0.93"/>
    <d v="2020-05-15T00:00:00"/>
    <s v="CONV"/>
    <s v="N"/>
    <s v="Other"/>
    <x v="4"/>
    <m/>
    <n v="0"/>
    <n v="0"/>
    <n v="0"/>
    <n v="-54274"/>
    <n v="-54274"/>
    <n v="0"/>
    <n v="0"/>
    <n v="0"/>
    <n v="197477"/>
    <n v="197477"/>
    <s v="STP-163(11) (70067-8204-14)"/>
  </r>
  <r>
    <n v="129300"/>
    <n v="4"/>
    <s v="Let"/>
    <d v="2019-07-08T00:00:00"/>
    <s v="Brian Terrell"/>
    <d v="2020-07-21T00:00:00"/>
    <s v="Bonita Dunlap"/>
    <s v="Dyer"/>
    <s v="SR-78"/>
    <s v="SR"/>
    <m/>
    <s v="SR"/>
    <s v="From SR-103 to Obion County Line"/>
    <s v="Mill &amp; 411D"/>
    <s v="Resurfacing"/>
    <s v="Resurface &amp; Safety"/>
    <s v="Mill &amp; 411D"/>
    <x v="3"/>
    <x v="6"/>
    <s v="TAMP Preservation"/>
    <n v="4.0599999999999996"/>
    <d v="2020-06-26T00:00:00"/>
    <s v="CONV"/>
    <s v="N"/>
    <s v="Other"/>
    <x v="4"/>
    <m/>
    <n v="0"/>
    <n v="0"/>
    <n v="0"/>
    <n v="1141500"/>
    <n v="1141500"/>
    <n v="0"/>
    <n v="0"/>
    <n v="59300"/>
    <n v="1141500"/>
    <n v="1200800"/>
    <s v="HSIP-78(25) (23011-3243-94, 23011-4243-04)"/>
  </r>
  <r>
    <n v="129422"/>
    <n v="3"/>
    <s v="Construction Complete"/>
    <d v="2019-07-22T00:00:00"/>
    <s v="Brian Terrell"/>
    <d v="2020-09-15T00:00:00"/>
    <s v="Jason Carney"/>
    <s v="Dickson"/>
    <s v="SR-49"/>
    <s v="SR"/>
    <m/>
    <s v="SR"/>
    <s v="From SR-48 to Timber Ridge Road"/>
    <s v="Mill &amp; 411D"/>
    <s v="Resurfacing"/>
    <s v="Resurface &amp; Safety"/>
    <s v="Mill &amp; 411D"/>
    <x v="3"/>
    <x v="6"/>
    <s v="TAMP Preservation"/>
    <n v="7.4"/>
    <d v="2020-05-15T00:00:00"/>
    <s v="CONV"/>
    <s v="N"/>
    <s v="Other"/>
    <x v="4"/>
    <m/>
    <n v="0"/>
    <n v="0"/>
    <n v="-1384"/>
    <n v="-133847"/>
    <n v="-135231"/>
    <n v="0"/>
    <n v="0"/>
    <n v="37076"/>
    <n v="849753"/>
    <n v="886829"/>
    <s v="STP/HSIP-49(54) (22010-3220-94, 22010-8220-14)"/>
  </r>
  <r>
    <n v="129472"/>
    <n v="3"/>
    <s v="Let"/>
    <d v="2019-08-08T00:00:00"/>
    <s v="Brian Terrell"/>
    <d v="2021-02-25T00:00:00"/>
    <s v="Brian Terrell"/>
    <s v="Davidson"/>
    <s v="SR-24"/>
    <s v="SR"/>
    <m/>
    <s v="SR"/>
    <s v="From SR-1 to SR-251"/>
    <s v="Mill &amp; 411D"/>
    <s v="Resurfacing"/>
    <s v="Resurface &amp; Safety"/>
    <s v="Mill &amp; 411D"/>
    <x v="3"/>
    <x v="6"/>
    <s v="TAMP Preservation"/>
    <n v="3.7"/>
    <d v="2021-02-05T00:00:00"/>
    <s v="CONV"/>
    <s v="N"/>
    <s v="Other"/>
    <x v="4"/>
    <m/>
    <n v="0"/>
    <n v="0"/>
    <n v="13343"/>
    <n v="705650"/>
    <n v="718993"/>
    <n v="0"/>
    <n v="0"/>
    <n v="13343"/>
    <n v="705650"/>
    <n v="718993"/>
    <s v="STP/HSIP-24(82) (19038-3210-94, 19038-8210-14)"/>
  </r>
  <r>
    <n v="129483"/>
    <n v="3"/>
    <s v="Let"/>
    <d v="2019-08-08T00:00:00"/>
    <s v="Brian Terrell"/>
    <d v="2021-04-13T00:00:00"/>
    <s v="Brian Terrell"/>
    <s v="Rutherford"/>
    <s v="SR-266"/>
    <s v="SR"/>
    <m/>
    <s v="SR"/>
    <s v="From SR-96 to Wilson County Line"/>
    <s v="Mill &amp; 411D"/>
    <s v="Resurfacing"/>
    <s v="Resurface &amp; Safety"/>
    <s v="Mill &amp; 411D"/>
    <x v="3"/>
    <x v="6"/>
    <s v="TAMP Preservation"/>
    <n v="3.02"/>
    <d v="2021-03-26T00:00:00"/>
    <s v="CONV"/>
    <s v="N"/>
    <s v="Other"/>
    <x v="4"/>
    <m/>
    <n v="0"/>
    <n v="0"/>
    <n v="15026"/>
    <n v="649020"/>
    <n v="664046"/>
    <n v="0"/>
    <n v="0"/>
    <n v="15026"/>
    <n v="649020"/>
    <n v="664046"/>
    <s v="STP/HSIP-266(34) (75022-3207-94, 75022-8207-14)"/>
  </r>
  <r>
    <n v="129484"/>
    <n v="3"/>
    <s v="Let"/>
    <d v="2019-08-08T00:00:00"/>
    <s v="Brian Terrell"/>
    <d v="2021-04-13T00:00:00"/>
    <s v="Brian Terrell"/>
    <s v="Rutherford"/>
    <s v="SR-96"/>
    <s v="SR"/>
    <m/>
    <s v="SR"/>
    <s v="From SR-266 to Cannon County Line"/>
    <s v="Mill &amp; 411D"/>
    <s v="Resurfacing"/>
    <s v="Resurface &amp; Safety"/>
    <s v="Mill &amp; 411D"/>
    <x v="3"/>
    <x v="6"/>
    <s v="TAMP Preservation"/>
    <n v="6.76"/>
    <d v="2021-03-26T00:00:00"/>
    <s v="CONV"/>
    <s v="N"/>
    <s v="Other"/>
    <x v="4"/>
    <m/>
    <n v="0"/>
    <n v="0"/>
    <n v="64938"/>
    <n v="1130240"/>
    <n v="1195178"/>
    <n v="0"/>
    <n v="0"/>
    <n v="64938"/>
    <n v="1130240"/>
    <n v="1195178"/>
    <s v="STP/HSIP-96(61) (75011-3244-94, 75011-8244-14)"/>
  </r>
  <r>
    <n v="129490"/>
    <n v="3"/>
    <s v="Let"/>
    <d v="2019-08-08T00:00:00"/>
    <s v="Brian Terrell"/>
    <d v="2021-06-02T00:00:00"/>
    <s v="Jason Carney"/>
    <s v="Lincoln"/>
    <s v="SR-50"/>
    <s v="SR"/>
    <m/>
    <s v="SR"/>
    <s v="From north of Fishing Ford Road to near Northview Avenue"/>
    <s v="Mill &amp; 411D"/>
    <s v="Resurfacing"/>
    <s v="Resurface &amp; Safety"/>
    <s v="Mill &amp; 411D"/>
    <x v="3"/>
    <x v="6"/>
    <s v="TAMP Preservation"/>
    <n v="5.64"/>
    <d v="2021-05-07T00:00:00"/>
    <s v="CONV"/>
    <s v="N"/>
    <s v="NHS, Other"/>
    <x v="3"/>
    <m/>
    <n v="0"/>
    <n v="0"/>
    <n v="42491"/>
    <n v="1109040"/>
    <n v="1151531"/>
    <n v="0"/>
    <n v="0"/>
    <n v="42491"/>
    <n v="1109040"/>
    <n v="1151531"/>
    <s v="NH/HSIP-50(76) (52006-3213-94, 52006-8213-14)"/>
  </r>
  <r>
    <n v="129494"/>
    <n v="3"/>
    <s v="Let"/>
    <d v="2019-08-08T00:00:00"/>
    <s v="Brian Terrell"/>
    <d v="2021-04-13T00:00:00"/>
    <s v="Brian Terrell"/>
    <s v="Williamson"/>
    <s v="SR-246"/>
    <s v="SR"/>
    <m/>
    <s v="SR"/>
    <s v="From near Forrest Street to SR-106"/>
    <s v="Mill &amp; 411D"/>
    <s v="Resurfacing"/>
    <s v="Resurface &amp; Safety"/>
    <s v="Mill &amp; 411D"/>
    <x v="3"/>
    <x v="6"/>
    <s v="TAMP Preservation"/>
    <n v="0.79"/>
    <d v="2021-03-26T00:00:00"/>
    <s v="CONV"/>
    <s v="N"/>
    <s v="Other"/>
    <x v="4"/>
    <m/>
    <n v="0"/>
    <n v="0"/>
    <n v="125040"/>
    <n v="319340"/>
    <n v="444380"/>
    <n v="0"/>
    <n v="0"/>
    <n v="125040"/>
    <n v="319340"/>
    <n v="444380"/>
    <s v="STP/HSIP-246(6) (94029-3212-94, 94029-8212-14)"/>
  </r>
  <r>
    <n v="129496"/>
    <n v="3"/>
    <s v="Let"/>
    <d v="2019-08-08T00:00:00"/>
    <s v="Brian Terrell"/>
    <d v="2021-06-02T00:00:00"/>
    <s v="Jason Carney"/>
    <s v="Bedford"/>
    <s v="SR-387"/>
    <s v="SR"/>
    <m/>
    <s v="SR"/>
    <s v="From SR-16 to SR-10"/>
    <s v="Mill &amp; 411D"/>
    <s v="Resurfacing"/>
    <s v="Resurface &amp; Safety"/>
    <s v="Mill &amp; 411D"/>
    <x v="3"/>
    <x v="6"/>
    <s v="TAMP Preservation"/>
    <n v="0.85"/>
    <d v="2021-05-07T00:00:00"/>
    <s v="CONV"/>
    <s v="N"/>
    <s v="Other"/>
    <x v="4"/>
    <m/>
    <n v="0"/>
    <n v="0"/>
    <n v="188330"/>
    <n v="357600"/>
    <n v="545930"/>
    <n v="0"/>
    <n v="0"/>
    <n v="188330"/>
    <n v="357600"/>
    <n v="545930"/>
    <s v="STP/HSIP-387(6) (02006-3206-94, 02006-8206-14)"/>
  </r>
  <r>
    <n v="129508"/>
    <n v="3"/>
    <s v="Let"/>
    <d v="2019-08-08T00:00:00"/>
    <s v="Brian Terrell"/>
    <d v="2021-06-02T00:00:00"/>
    <s v="Jason Carney"/>
    <s v="Smith"/>
    <s v="SR-24"/>
    <s v="SR"/>
    <m/>
    <s v="SR"/>
    <s v="From east of SR-264 to Putnam County Line"/>
    <s v="Mill &amp; 411D"/>
    <s v="Resurfacing"/>
    <s v="Resurface &amp; Safety"/>
    <s v="Mill &amp; 411D"/>
    <x v="3"/>
    <x v="6"/>
    <s v="TAMP Preservation"/>
    <n v="5.79"/>
    <d v="2021-05-07T00:00:00"/>
    <s v="CONV"/>
    <s v="N"/>
    <s v="Other"/>
    <x v="4"/>
    <m/>
    <n v="0"/>
    <n v="0"/>
    <n v="106502"/>
    <n v="1265362"/>
    <n v="1371864"/>
    <n v="0"/>
    <n v="0"/>
    <n v="106502"/>
    <n v="1265362"/>
    <n v="1371864"/>
    <s v="HSIP-24(84) (80002-3268-94, 80002-4268-04)"/>
  </r>
  <r>
    <n v="129509"/>
    <n v="3"/>
    <s v="Let"/>
    <d v="2019-08-08T00:00:00"/>
    <s v="Brian Terrell"/>
    <d v="2021-06-02T00:00:00"/>
    <s v="Jason Carney"/>
    <s v="Davidson"/>
    <s v="SR-1"/>
    <s v="SR"/>
    <m/>
    <s v="SR"/>
    <s v="From south of Woodmont Boulevard to 15th Avenue"/>
    <s v="Mill &amp; 411D"/>
    <s v="Resurfacing"/>
    <s v="Resurface &amp; Safety"/>
    <s v="Mill &amp; 411D"/>
    <x v="3"/>
    <x v="6"/>
    <s v="TAMP Preservation"/>
    <n v="4"/>
    <d v="2021-05-07T00:00:00"/>
    <s v="CONV"/>
    <s v="Y"/>
    <s v="NHS"/>
    <x v="3"/>
    <m/>
    <n v="0"/>
    <n v="0"/>
    <n v="405170"/>
    <n v="2340710"/>
    <n v="2745880"/>
    <n v="0"/>
    <n v="0"/>
    <n v="405170"/>
    <n v="2340710"/>
    <n v="2745880"/>
    <s v="NH/HSIP-1(434) (19019-3224-94, 19019-8224-14)"/>
  </r>
  <r>
    <n v="129619"/>
    <n v="2"/>
    <s v="Let"/>
    <d v="2019-08-21T00:00:00"/>
    <s v="Brian Terrell"/>
    <d v="2021-06-02T00:00:00"/>
    <s v="Kyle Ruddy"/>
    <s v="Rhea"/>
    <s v="SR-378"/>
    <s v="SR"/>
    <m/>
    <s v="SR"/>
    <s v="From SR-29 to west of SR-29"/>
    <s v="Mill &amp; 411D"/>
    <s v="Resurfacing"/>
    <s v="Resurface &amp; Safety"/>
    <s v="Mill &amp; 411D"/>
    <x v="3"/>
    <x v="6"/>
    <s v="TAMP Preservation"/>
    <n v="1.61"/>
    <d v="2021-05-07T00:00:00"/>
    <s v="CONV"/>
    <s v="N"/>
    <s v="Other"/>
    <x v="4"/>
    <m/>
    <n v="0"/>
    <n v="0"/>
    <n v="363839"/>
    <n v="592468"/>
    <n v="956307"/>
    <n v="0"/>
    <n v="0"/>
    <n v="363839"/>
    <n v="592468"/>
    <n v="956307"/>
    <s v="STP/HSIP-378(8) (72002-3207-94, 72002-8207-14)"/>
  </r>
  <r>
    <n v="129620"/>
    <n v="2"/>
    <s v="Let"/>
    <d v="2019-08-21T00:00:00"/>
    <s v="Brian Terrell"/>
    <d v="2021-06-02T00:00:00"/>
    <s v="Kyle Ruddy"/>
    <s v="Rhea"/>
    <s v="SR-30"/>
    <s v="SR"/>
    <m/>
    <s v="SR"/>
    <s v="From East of Railroad Street to near SR-29"/>
    <s v="Mill &amp; 411D"/>
    <s v="Resurfacing"/>
    <s v="Resurface &amp; Safety"/>
    <s v="Mill &amp; 411D"/>
    <x v="3"/>
    <x v="6"/>
    <s v="TAMP Preservation"/>
    <n v="0.45"/>
    <d v="2021-05-07T00:00:00"/>
    <s v="CONV"/>
    <s v="N"/>
    <s v="Other"/>
    <x v="4"/>
    <m/>
    <n v="0"/>
    <n v="0"/>
    <n v="80421"/>
    <n v="180931"/>
    <n v="261352"/>
    <n v="0"/>
    <n v="0"/>
    <n v="80421"/>
    <n v="180931"/>
    <n v="261352"/>
    <s v="STP/HSIP-30(89) (72004-3237-94, 72004-8237-14)"/>
  </r>
  <r>
    <n v="129622"/>
    <n v="2"/>
    <s v="Let"/>
    <d v="2019-08-21T00:00:00"/>
    <s v="Brian Terrell"/>
    <d v="2021-06-02T00:00:00"/>
    <s v="Kyle Ruddy"/>
    <s v="Hamilton"/>
    <s v="SR-2"/>
    <s v="SR"/>
    <m/>
    <s v="SR"/>
    <s v="From SR-8 to near Missionary Ridge Tunnel"/>
    <s v="Mill &amp; 411D"/>
    <s v="Resurfacing"/>
    <s v="Resurface &amp; Safety"/>
    <s v="Mill &amp; 411D"/>
    <x v="3"/>
    <x v="6"/>
    <s v="TAMP Preservation"/>
    <n v="1.55"/>
    <d v="2021-05-07T00:00:00"/>
    <s v="CONV"/>
    <s v="Y"/>
    <s v="NHS"/>
    <x v="3"/>
    <m/>
    <n v="0"/>
    <n v="0"/>
    <n v="581589"/>
    <n v="1051612"/>
    <n v="1633201"/>
    <n v="0"/>
    <n v="0"/>
    <n v="581589"/>
    <n v="1051612"/>
    <n v="1633201"/>
    <s v="NH/HSIP-2(281) (33010-3234-94, 33010-8234-14)"/>
  </r>
  <r>
    <n v="129623"/>
    <n v="2"/>
    <s v="Let"/>
    <d v="2019-08-21T00:00:00"/>
    <s v="Brian Terrell"/>
    <d v="2021-06-02T00:00:00"/>
    <s v="Kyle Ruddy"/>
    <s v="Hamilton"/>
    <s v="SR-8"/>
    <s v="SR"/>
    <m/>
    <s v="SR"/>
    <s v="From East of East 29th Street to SR-2"/>
    <s v="Mill &amp; 411D"/>
    <s v="Resurfacing"/>
    <s v="Resurface &amp; Safety"/>
    <s v="Mill &amp; 411D"/>
    <x v="3"/>
    <x v="6"/>
    <s v="TAMP Preservation"/>
    <n v="0.48"/>
    <d v="2021-05-07T00:00:00"/>
    <s v="CONV"/>
    <s v="Y"/>
    <s v="NHS"/>
    <x v="3"/>
    <m/>
    <n v="0"/>
    <n v="0"/>
    <n v="37439"/>
    <n v="251664"/>
    <n v="289103"/>
    <n v="0"/>
    <n v="0"/>
    <n v="37439"/>
    <n v="251664"/>
    <n v="289103"/>
    <s v="NH/HSIP-8(62) (33015-3262-94, 33015-8262-14)"/>
  </r>
  <r>
    <n v="129624"/>
    <n v="2"/>
    <s v="Let"/>
    <d v="2019-08-21T00:00:00"/>
    <s v="Brian Terrell"/>
    <d v="2021-06-02T00:00:00"/>
    <s v="Kyle Ruddy"/>
    <s v="Rhea"/>
    <s v="SR-29"/>
    <s v="SR"/>
    <m/>
    <s v="SR"/>
    <s v="From near Welch Street to north of Payne Lane"/>
    <s v="Mill &amp; 411D"/>
    <s v="Resurfacing"/>
    <s v="Resurface &amp; Safety"/>
    <s v="Mill &amp; 411D"/>
    <x v="3"/>
    <x v="6"/>
    <s v="TAMP Preservation"/>
    <n v="4.13"/>
    <d v="2021-05-07T00:00:00"/>
    <s v="CONV"/>
    <s v="Y"/>
    <s v="NHS"/>
    <x v="3"/>
    <m/>
    <n v="0"/>
    <n v="0"/>
    <n v="270017"/>
    <n v="3193389"/>
    <n v="3463406"/>
    <n v="0"/>
    <n v="0"/>
    <n v="270017"/>
    <n v="3193389"/>
    <n v="3463406"/>
    <s v="NH/HSIP-29(118) (72079-3215-94, 72079-8215-14)"/>
  </r>
  <r>
    <n v="129625"/>
    <n v="2"/>
    <s v="Let"/>
    <d v="2019-08-21T00:00:00"/>
    <s v="Brian Terrell"/>
    <d v="2021-04-13T00:00:00"/>
    <s v="Kyle Ruddy"/>
    <s v="Rhea"/>
    <s v="SR-302"/>
    <s v="SR"/>
    <m/>
    <s v="SR"/>
    <s v="From SR-68 to near SR-29"/>
    <s v="Mill &amp; 411D"/>
    <s v="Resurfacing"/>
    <s v="Resurface &amp; Safety"/>
    <s v="Mill &amp; 411D"/>
    <x v="3"/>
    <x v="6"/>
    <s v="TAMP Preservation"/>
    <n v="3.33"/>
    <d v="2021-03-26T00:00:00"/>
    <s v="CONV"/>
    <s v="N"/>
    <s v="Other"/>
    <x v="4"/>
    <m/>
    <n v="0"/>
    <n v="0"/>
    <n v="42137"/>
    <n v="643670"/>
    <n v="685807"/>
    <n v="0"/>
    <n v="0"/>
    <n v="42137"/>
    <n v="643670"/>
    <n v="685807"/>
    <s v="STP/HSIP-302(9) (72017-3216-94, 72017-8216-14)"/>
  </r>
  <r>
    <n v="129636"/>
    <n v="2"/>
    <s v="Let"/>
    <d v="2019-08-21T00:00:00"/>
    <s v="Brian Terrell"/>
    <d v="2021-06-02T00:00:00"/>
    <s v="Kyle Ruddy"/>
    <s v="Fentress"/>
    <s v="SR-28"/>
    <s v="SR"/>
    <m/>
    <s v="SR"/>
    <s v="From north of SR-52 to north of Kip Chase Road"/>
    <s v="Mill &amp; 411D"/>
    <s v="Resurfacing"/>
    <s v="Resurface &amp; Safety"/>
    <s v="Mill &amp; 411D"/>
    <x v="3"/>
    <x v="6"/>
    <s v="TAMP Preservation"/>
    <n v="3.28"/>
    <d v="2021-05-07T00:00:00"/>
    <s v="CONV"/>
    <s v="Y"/>
    <s v="NHS"/>
    <x v="3"/>
    <m/>
    <n v="0"/>
    <n v="0"/>
    <n v="10469"/>
    <n v="1941064"/>
    <n v="1951533"/>
    <n v="0"/>
    <n v="0"/>
    <n v="10469"/>
    <n v="1941064"/>
    <n v="1951533"/>
    <s v="NH/HSIP-28(81) (25043-3218-94, 25043-8218-14)"/>
  </r>
  <r>
    <n v="129639"/>
    <n v="2"/>
    <s v="Let"/>
    <d v="2019-08-21T00:00:00"/>
    <s v="Brian Terrell"/>
    <d v="2021-06-02T00:00:00"/>
    <s v="Kyle Ruddy"/>
    <s v="Overton"/>
    <s v="SR-111"/>
    <s v="SR"/>
    <m/>
    <s v="SR"/>
    <s v="From South of East Volunteer Drive to SR-294"/>
    <s v="Mill &amp; 411D"/>
    <s v="Resurfacing"/>
    <s v="Resurface &amp; Safety"/>
    <s v="Mill &amp; 411D"/>
    <x v="3"/>
    <x v="6"/>
    <s v="TAMP Preservation"/>
    <n v="4.59"/>
    <d v="2021-05-07T00:00:00"/>
    <s v="CONV"/>
    <s v="Y"/>
    <s v="NHS"/>
    <x v="3"/>
    <m/>
    <n v="0"/>
    <n v="0"/>
    <n v="23400"/>
    <n v="2172235"/>
    <n v="2195635"/>
    <n v="0"/>
    <n v="0"/>
    <n v="23400"/>
    <n v="2172235"/>
    <n v="2195635"/>
    <s v="NH/HSIP-111(121) (67001-3297-94, 67001-8297-14)"/>
  </r>
  <r>
    <n v="129664"/>
    <n v="2"/>
    <s v="Let"/>
    <d v="2019-08-21T00:00:00"/>
    <s v="Brian Terrell"/>
    <d v="2021-06-02T00:00:00"/>
    <s v="Kyle Ruddy"/>
    <s v="Rhea"/>
    <s v="SR-60"/>
    <s v="SR"/>
    <m/>
    <s v="SR"/>
    <s v="From Hamilton County Line to near SR-29"/>
    <s v="Mill &amp; 411D"/>
    <s v="Resurfacing"/>
    <s v="Resurface &amp; Safety"/>
    <s v="Mill &amp; 411D"/>
    <x v="3"/>
    <x v="6"/>
    <s v="TAMP Preservation"/>
    <n v="5.35"/>
    <d v="2021-05-07T00:00:00"/>
    <s v="CONV"/>
    <s v="N"/>
    <s v="NHS"/>
    <x v="3"/>
    <m/>
    <n v="0"/>
    <n v="0"/>
    <n v="0"/>
    <n v="2088633"/>
    <n v="2088633"/>
    <n v="0"/>
    <n v="0"/>
    <n v="0"/>
    <n v="2088633"/>
    <n v="2088633"/>
    <s v="STP-NH-60(38) (72006-8215-14)"/>
  </r>
  <r>
    <n v="129665"/>
    <n v="2"/>
    <s v="Let"/>
    <d v="2019-08-21T00:00:00"/>
    <s v="Brian Terrell"/>
    <d v="2021-06-02T00:00:00"/>
    <s v="Kyle Ruddy"/>
    <s v="Meigs"/>
    <s v="SR-60"/>
    <s v="SR"/>
    <m/>
    <s v="SR"/>
    <s v="From east of McInturff Road to near Tennessee River"/>
    <s v="Mill &amp; 411D"/>
    <s v="Resurfacing"/>
    <s v="Resurface &amp; Safety"/>
    <s v="Mill &amp; 411D"/>
    <x v="3"/>
    <x v="6"/>
    <s v="TAMP Preservation"/>
    <n v="2.2599999999999998"/>
    <d v="2021-05-07T00:00:00"/>
    <s v="CONV"/>
    <s v="N"/>
    <s v="NHS"/>
    <x v="3"/>
    <m/>
    <n v="0"/>
    <n v="0"/>
    <n v="0"/>
    <n v="789654"/>
    <n v="789654"/>
    <n v="0"/>
    <n v="0"/>
    <n v="0"/>
    <n v="789654"/>
    <n v="789654"/>
    <s v="STP-NH-60(39) (61004-8216-14)"/>
  </r>
  <r>
    <n v="129672"/>
    <n v="2"/>
    <s v="Let"/>
    <d v="2019-08-21T00:00:00"/>
    <s v="Brian Terrell"/>
    <d v="2021-04-13T00:00:00"/>
    <s v="Brian Terrell"/>
    <s v="Hamilton"/>
    <s v="SR-312"/>
    <s v="SR"/>
    <m/>
    <s v="SR"/>
    <s v="From south of Henry Road to west of SR-58"/>
    <s v="Mill &amp; 411D"/>
    <s v="Resurfacing"/>
    <s v="Resurface &amp; Safety"/>
    <s v="Mill &amp; 411D"/>
    <x v="3"/>
    <x v="6"/>
    <s v="TAMP Preservation"/>
    <n v="7.31"/>
    <d v="2021-03-26T00:00:00"/>
    <s v="CONV"/>
    <s v="N"/>
    <s v="Other"/>
    <x v="4"/>
    <m/>
    <n v="0"/>
    <n v="0"/>
    <n v="42937"/>
    <n v="1476405"/>
    <n v="1519342"/>
    <n v="0"/>
    <n v="0"/>
    <n v="41020"/>
    <n v="1286686"/>
    <n v="1327706"/>
    <s v="STP/HSIP-312(18) (33053-3223-94, 33053-8223-14)"/>
  </r>
  <r>
    <n v="129673"/>
    <n v="2"/>
    <s v="Let"/>
    <d v="2019-08-21T00:00:00"/>
    <s v="Brian Terrell"/>
    <d v="2021-06-02T00:00:00"/>
    <s v="Kyle Ruddy"/>
    <s v="Meigs"/>
    <s v="SR-304"/>
    <s v="SR"/>
    <m/>
    <s v="SR"/>
    <s v="From North of SR-68 to Roane County Line"/>
    <s v="Mill &amp; 411D"/>
    <s v="Resurfacing"/>
    <s v="Resurface &amp; Safety"/>
    <s v="Mill &amp; 411D"/>
    <x v="3"/>
    <x v="6"/>
    <s v="TAMP Preservation"/>
    <n v="8.1"/>
    <d v="2021-05-07T00:00:00"/>
    <s v="CONV"/>
    <s v="N"/>
    <s v="Other"/>
    <x v="4"/>
    <m/>
    <n v="0"/>
    <n v="0"/>
    <n v="0"/>
    <n v="1409419"/>
    <n v="1409419"/>
    <n v="0"/>
    <n v="0"/>
    <n v="0"/>
    <n v="1409419"/>
    <n v="1409419"/>
    <s v="STP-304(13) (61007-8213-14)"/>
  </r>
  <r>
    <n v="130274"/>
    <n v="4"/>
    <s v="Let"/>
    <d v="2020-04-30T00:00:00"/>
    <s v="Brian Terrell"/>
    <d v="2021-04-13T00:00:00"/>
    <s v="Brian Terrell"/>
    <s v="Shelby"/>
    <s v="SR-1"/>
    <s v="SR"/>
    <m/>
    <s v="SR"/>
    <s v="From near Tillman Street to near I-40"/>
    <s v="Mill &amp; 411D"/>
    <s v="Resurfacing"/>
    <s v="Resurface &amp; Safety"/>
    <s v="Mill &amp; 411D"/>
    <x v="3"/>
    <x v="6"/>
    <s v="TAMP Preservation"/>
    <n v="4.49"/>
    <d v="2021-03-26T00:00:00"/>
    <s v="CONV"/>
    <s v="Y"/>
    <s v="NHS"/>
    <x v="3"/>
    <m/>
    <n v="0"/>
    <n v="0"/>
    <n v="793650"/>
    <n v="3078330"/>
    <n v="3871980"/>
    <n v="0"/>
    <n v="0"/>
    <n v="793650"/>
    <n v="3078330"/>
    <n v="3871980"/>
    <s v="NH/HSIP-1(425) (79011-3273-94, 79011-8273-14)"/>
  </r>
  <r>
    <n v="130275"/>
    <n v="4"/>
    <s v="Let"/>
    <d v="2020-04-30T00:00:00"/>
    <s v="Brian Terrell"/>
    <d v="2021-04-13T00:00:00"/>
    <s v="Brian Terrell"/>
    <s v="Shelby"/>
    <s v="SR-1"/>
    <s v="SR"/>
    <m/>
    <s v="SR"/>
    <s v="From SR-15 (US-64) to SR-177"/>
    <s v="Mill &amp; 411D"/>
    <s v="Resurfacing"/>
    <s v="Resurface &amp; Safety"/>
    <s v="Mill &amp; 411D"/>
    <x v="3"/>
    <x v="6"/>
    <s v="TAMP Preservation"/>
    <n v="3.25"/>
    <d v="2021-03-26T00:00:00"/>
    <s v="CONV"/>
    <s v="Y"/>
    <s v="NHS"/>
    <x v="3"/>
    <m/>
    <n v="0"/>
    <n v="0"/>
    <n v="432950"/>
    <n v="1754300"/>
    <n v="2187250"/>
    <n v="0"/>
    <n v="0"/>
    <n v="432950"/>
    <n v="1754300"/>
    <n v="2187250"/>
    <s v="NH/HSIP-1(426) (79011-3274-94, 79011-8274-14)"/>
  </r>
  <r>
    <n v="130278"/>
    <n v="4"/>
    <s v="Let"/>
    <d v="2020-04-30T00:00:00"/>
    <s v="Brian Terrell"/>
    <d v="2021-04-13T00:00:00"/>
    <s v="Brian Terrell"/>
    <s v="Shelby"/>
    <s v="SR-3"/>
    <s v="SR"/>
    <m/>
    <s v="SR"/>
    <s v="From near Stage Avenue to near Millington Road"/>
    <s v="Mill &amp; 411D"/>
    <s v="Resurfacing"/>
    <s v="Resurface &amp; Safety"/>
    <s v="Mill &amp; 411D"/>
    <x v="3"/>
    <x v="6"/>
    <s v="TAMP Preservation"/>
    <n v="2.95"/>
    <d v="2021-03-26T00:00:00"/>
    <s v="CONV"/>
    <s v="Y"/>
    <s v="NHS"/>
    <x v="3"/>
    <m/>
    <n v="0"/>
    <n v="0"/>
    <n v="470130"/>
    <n v="2151155"/>
    <n v="2621285"/>
    <n v="0"/>
    <n v="0"/>
    <n v="470130"/>
    <n v="2151155"/>
    <n v="2621285"/>
    <s v="NH/HSIP-3(160) (79017-3297-94, 79017-8297-14)"/>
  </r>
  <r>
    <n v="130380"/>
    <n v="1"/>
    <s v="Let"/>
    <d v="2020-05-26T00:00:00"/>
    <s v="Brian Terrell"/>
    <d v="2021-04-13T00:00:00"/>
    <s v="Brandy Hopkins"/>
    <s v="Knox"/>
    <s v="SR-33"/>
    <s v="SR"/>
    <m/>
    <s v="SR"/>
    <s v="From near West Hill Avenue to near West Main Avenue."/>
    <s v="Mill &amp; 411D"/>
    <s v="Resurfacing"/>
    <s v="Resurface &amp; Safety"/>
    <s v="Mill &amp; 411D"/>
    <x v="3"/>
    <x v="6"/>
    <s v="TAMP Preservation"/>
    <n v="7.0000000000000007E-2"/>
    <d v="2021-03-26T00:00:00"/>
    <s v="CONV"/>
    <s v="Y"/>
    <s v="NHS"/>
    <x v="3"/>
    <m/>
    <n v="0"/>
    <n v="0"/>
    <n v="78100"/>
    <n v="67800"/>
    <n v="145900"/>
    <n v="0"/>
    <n v="0"/>
    <n v="78100"/>
    <n v="67800"/>
    <n v="145900"/>
    <s v="NH/HSIP-33(135) (47016-3225-94, 47016-8225-14)"/>
  </r>
  <r>
    <n v="130383"/>
    <n v="1"/>
    <s v="Let"/>
    <d v="2020-05-26T00:00:00"/>
    <s v="Brian Terrell"/>
    <d v="2021-02-25T00:00:00"/>
    <s v="Bobby Johnson"/>
    <s v="Knox"/>
    <s v="SR-62"/>
    <s v="SR"/>
    <m/>
    <s v="SR"/>
    <s v="From near Copper Kettle Street to near Texas Avenue"/>
    <s v="Mill &amp; 411D"/>
    <s v="Resurfacing"/>
    <s v="Resurface &amp; Safety"/>
    <s v="Mill &amp; 411D"/>
    <x v="3"/>
    <x v="6"/>
    <s v="TAMP Preservation"/>
    <n v="1.02"/>
    <d v="2021-02-05T00:00:00"/>
    <s v="CONV"/>
    <s v="Y"/>
    <s v="NHS"/>
    <x v="3"/>
    <m/>
    <n v="0"/>
    <n v="0"/>
    <n v="196390"/>
    <n v="791400"/>
    <n v="987790"/>
    <n v="0"/>
    <n v="0"/>
    <n v="196390"/>
    <n v="791400"/>
    <n v="987790"/>
    <s v="STP-NH/HSIP-62(55) (47023-3275-94, 47023-8275-14)"/>
  </r>
  <r>
    <n v="130469"/>
    <n v="2"/>
    <s v="Let"/>
    <d v="2020-06-03T00:00:00"/>
    <s v="Brian Terrell"/>
    <d v="2021-04-26T00:00:00"/>
    <s v="John Kahle"/>
    <s v="McMinn"/>
    <s v="SR-2"/>
    <s v="SR"/>
    <m/>
    <s v="SR"/>
    <s v="From near Hiwassee River to near CR-135"/>
    <s v="Mill &amp; 411D"/>
    <s v="Resurfacing"/>
    <s v="Resurface &amp; Safety"/>
    <s v="Mill &amp; 411D"/>
    <x v="3"/>
    <x v="6"/>
    <s v="TAMP Preservation"/>
    <n v="7.31"/>
    <d v="2021-02-05T00:00:00"/>
    <s v="CONV"/>
    <s v="N"/>
    <s v="Other"/>
    <x v="4"/>
    <m/>
    <n v="0"/>
    <n v="0"/>
    <n v="33107"/>
    <n v="1472009"/>
    <n v="1505116"/>
    <n v="0"/>
    <n v="0"/>
    <n v="33107"/>
    <n v="1472009"/>
    <n v="1505116"/>
    <s v="STP/HSIP-2(280) (54002-3249-94, 54002-8249-14)"/>
  </r>
  <r>
    <n v="130479"/>
    <n v="2"/>
    <s v="Let"/>
    <d v="2020-06-03T00:00:00"/>
    <s v="Brian Terrell"/>
    <d v="2021-06-02T00:00:00"/>
    <s v="Kyle Ruddy"/>
    <s v="Sequatchie"/>
    <s v="SR-8"/>
    <s v="SR"/>
    <m/>
    <s v="SR"/>
    <s v="From SR- 8/SR-111 Overpass to near Old Union Road"/>
    <s v="Mill &amp; 411D"/>
    <s v="Resurfacing"/>
    <s v="Resurface &amp; Safety"/>
    <s v="Mill &amp; 411D"/>
    <x v="3"/>
    <x v="6"/>
    <s v="TAMP Preservation"/>
    <n v="1.1000000000000001"/>
    <d v="2021-05-07T00:00:00"/>
    <s v="CONV"/>
    <s v="Y"/>
    <s v="NHS"/>
    <x v="3"/>
    <m/>
    <n v="0"/>
    <n v="0"/>
    <n v="0"/>
    <n v="667118"/>
    <n v="667118"/>
    <n v="0"/>
    <n v="0"/>
    <n v="0"/>
    <n v="667118"/>
    <n v="667118"/>
    <s v="NH-8(61) (77002-8245-14)"/>
  </r>
  <r>
    <n v="130783"/>
    <n v="3"/>
    <s v="Let"/>
    <d v="2020-08-18T00:00:00"/>
    <s v="Brian Terrell"/>
    <d v="2021-02-25T00:00:00"/>
    <s v="Brian Terrell"/>
    <s v="Maury"/>
    <s v="SR-50"/>
    <s v="SR"/>
    <m/>
    <s v="SR"/>
    <s v="From near Seavy Hight Road to Marshall County Line"/>
    <s v="Mill &amp; 411D"/>
    <s v="Resurfacing"/>
    <s v="Resurface &amp; Safety"/>
    <s v="Mill &amp; 411D"/>
    <x v="3"/>
    <x v="6"/>
    <s v="TAMP Preservation"/>
    <n v="4.33"/>
    <d v="2021-02-05T00:00:00"/>
    <s v="CONV"/>
    <s v="N"/>
    <s v="Other"/>
    <x v="4"/>
    <m/>
    <n v="0"/>
    <n v="0"/>
    <n v="22809"/>
    <n v="1171800"/>
    <n v="1194609"/>
    <n v="0"/>
    <n v="0"/>
    <n v="22809"/>
    <n v="1171800"/>
    <n v="1194609"/>
    <s v="HSIP-50(77) (60008-3240-94, 60008-4240-04)"/>
  </r>
  <r>
    <n v="130785"/>
    <n v="3"/>
    <s v="Let"/>
    <d v="2020-08-18T00:00:00"/>
    <s v="Brian Terrell"/>
    <d v="2021-02-25T00:00:00"/>
    <s v="Jason Carney"/>
    <s v="Montgomery"/>
    <s v="SR-13"/>
    <s v="SR"/>
    <m/>
    <s v="SR"/>
    <s v="From near Red River Bridge to near Fairview Lane"/>
    <s v="Mill &amp; 411D"/>
    <s v="Resurfacing"/>
    <s v="Resurface &amp; Safety"/>
    <s v="Mill &amp; 411D"/>
    <x v="3"/>
    <x v="6"/>
    <s v="TAMP Preservation"/>
    <n v="2.29"/>
    <d v="2021-02-05T00:00:00"/>
    <s v="CONV"/>
    <s v="N"/>
    <s v="NHS"/>
    <x v="3"/>
    <m/>
    <n v="0"/>
    <n v="0"/>
    <n v="34970"/>
    <n v="1111397"/>
    <n v="1146367"/>
    <n v="0"/>
    <n v="0"/>
    <n v="34970"/>
    <n v="1111397"/>
    <n v="1146367"/>
    <s v="HSIP-13(87) (63011-3251-94, 63011-4251-04)"/>
  </r>
  <r>
    <n v="130786"/>
    <n v="3"/>
    <s v="Let"/>
    <d v="2020-08-18T00:00:00"/>
    <s v="Brian Terrell"/>
    <d v="2021-03-06T00:00:00"/>
    <s v="Scott Boyce"/>
    <s v="Montgomery"/>
    <s v="SR-237"/>
    <s v="SR"/>
    <m/>
    <s v="SR"/>
    <s v="From SR-374 to near Cardinal Lane"/>
    <s v="Mill &amp; 411D"/>
    <s v="Resurfacing"/>
    <s v="Resurface &amp; Safety"/>
    <s v="Mill &amp; 411D"/>
    <x v="3"/>
    <x v="6"/>
    <s v="TAMP Preservation"/>
    <n v="1.57"/>
    <d v="2021-02-05T00:00:00"/>
    <m/>
    <s v="N"/>
    <s v="Other"/>
    <x v="4"/>
    <m/>
    <n v="0"/>
    <n v="0"/>
    <n v="0"/>
    <n v="261752"/>
    <n v="261752"/>
    <n v="0"/>
    <n v="0"/>
    <n v="0"/>
    <n v="261752"/>
    <n v="261752"/>
    <s v="State Funded (63030-4212-04)"/>
  </r>
  <r>
    <n v="130790"/>
    <n v="3"/>
    <s v="Let"/>
    <d v="2020-08-18T00:00:00"/>
    <s v="Brian Terrell"/>
    <d v="2021-06-02T00:00:00"/>
    <s v="Jason Carney"/>
    <s v="Dickson"/>
    <s v="SR-48"/>
    <s v="SR"/>
    <m/>
    <s v="SR"/>
    <s v="From Center Avenue to West Rickert Avenue"/>
    <s v="Mill &amp; 411D"/>
    <s v="Resurfacing"/>
    <s v="Resurface &amp; Safety"/>
    <s v="Mill &amp; 411D"/>
    <x v="3"/>
    <x v="6"/>
    <s v="TAMP Preservation"/>
    <n v="0.59"/>
    <d v="2021-05-07T00:00:00"/>
    <s v="CONV"/>
    <s v="N"/>
    <s v="Other"/>
    <x v="4"/>
    <m/>
    <n v="0"/>
    <n v="0"/>
    <n v="67720"/>
    <n v="164442"/>
    <n v="232162"/>
    <n v="0"/>
    <n v="0"/>
    <n v="67720"/>
    <n v="164442"/>
    <n v="232162"/>
    <s v="HSIP-48(63) (22007-3254-94, 22007-4254-04)"/>
  </r>
  <r>
    <n v="130791"/>
    <n v="3"/>
    <s v="Let"/>
    <d v="2020-08-18T00:00:00"/>
    <s v="Brian Terrell"/>
    <d v="2021-06-02T00:00:00"/>
    <s v="Jason Carney"/>
    <s v="Dickson"/>
    <s v="SR-48 A"/>
    <s v="SR"/>
    <m/>
    <s v="SR"/>
    <s v="From East Broad Street to West Rickert Avenue"/>
    <s v="Mill &amp; 411D"/>
    <s v="Resurfacing"/>
    <s v="Resurface &amp; Safety"/>
    <s v="Mill &amp; 411D"/>
    <x v="3"/>
    <x v="6"/>
    <s v="TAMP Preservation"/>
    <n v="0.59"/>
    <d v="2021-05-07T00:00:00"/>
    <m/>
    <s v="N"/>
    <s v="Other"/>
    <x v="4"/>
    <m/>
    <n v="0"/>
    <n v="0"/>
    <n v="64890"/>
    <n v="167879"/>
    <n v="232769"/>
    <n v="0"/>
    <n v="0"/>
    <n v="64890"/>
    <n v="167879"/>
    <n v="232769"/>
    <s v="HSIP-48(64) (22007-3255-94, 22007-4255-04)"/>
  </r>
  <r>
    <n v="130792"/>
    <n v="3"/>
    <s v="Let"/>
    <d v="2020-08-18T00:00:00"/>
    <s v="Brian Terrell"/>
    <d v="2021-06-02T00:00:00"/>
    <s v="Jason Carney"/>
    <s v="Dickson"/>
    <s v="SR-46"/>
    <s v="SR"/>
    <m/>
    <s v="SR"/>
    <s v="From SR-235 to SR-1"/>
    <s v="Mill &amp; 411D"/>
    <s v="Resurfacing"/>
    <s v="Resurface &amp; Safety"/>
    <s v="Mill &amp; 411D"/>
    <x v="3"/>
    <x v="6"/>
    <s v="TAMP Preservation"/>
    <n v="0.48"/>
    <d v="2021-05-07T00:00:00"/>
    <s v="CONV"/>
    <s v="N"/>
    <s v="NHS"/>
    <x v="3"/>
    <m/>
    <n v="0"/>
    <n v="0"/>
    <n v="17390"/>
    <n v="242658"/>
    <n v="260048"/>
    <n v="0"/>
    <n v="0"/>
    <n v="17390"/>
    <n v="242658"/>
    <n v="260048"/>
    <s v="HSIP-46(39) (22004-3256-94, 22004-4256-04)"/>
  </r>
  <r>
    <n v="130793"/>
    <n v="3"/>
    <s v="Let"/>
    <d v="2020-08-18T00:00:00"/>
    <s v="Brian Terrell"/>
    <d v="2021-06-02T00:00:00"/>
    <s v="Jason Carney"/>
    <s v="Dickson"/>
    <s v="SR-235"/>
    <s v="SR"/>
    <m/>
    <s v="SR"/>
    <s v="From SR-1 to SR-1"/>
    <s v="Mill &amp; 411D"/>
    <s v="Resurfacing"/>
    <s v="Resurface &amp; Safety"/>
    <s v="Mill &amp; 411D"/>
    <x v="3"/>
    <x v="6"/>
    <s v="TAMP Preservation"/>
    <n v="2.0699999999999998"/>
    <d v="2021-05-07T00:00:00"/>
    <s v="CONV"/>
    <s v="N"/>
    <s v="Other"/>
    <x v="4"/>
    <m/>
    <n v="0"/>
    <n v="0"/>
    <n v="71350"/>
    <n v="476893"/>
    <n v="548243"/>
    <n v="0"/>
    <n v="0"/>
    <n v="71350"/>
    <n v="476893"/>
    <n v="548243"/>
    <s v="HSIP-235(14) (22003-3207-94, 22003-4207-04)"/>
  </r>
  <r>
    <n v="129475"/>
    <n v="3"/>
    <s v="Let"/>
    <d v="2019-08-08T00:00:00"/>
    <s v="Brian Terrell"/>
    <d v="2021-06-02T00:00:00"/>
    <s v="Jason Carney"/>
    <s v="Sumner"/>
    <s v="SR-41"/>
    <s v="SR"/>
    <m/>
    <s v="SR"/>
    <s v="From near Jarrett Road to SR-25"/>
    <s v="Mill &amp; 411D"/>
    <s v="Resurfacing"/>
    <s v="Resurfacing"/>
    <s v="Mill &amp; 411D"/>
    <x v="3"/>
    <x v="6"/>
    <s v="TAMP Preservation"/>
    <n v="9.41"/>
    <d v="2021-05-07T00:00:00"/>
    <s v="CONV"/>
    <s v="Y"/>
    <s v="NHS"/>
    <x v="3"/>
    <m/>
    <n v="0"/>
    <n v="0"/>
    <n v="0"/>
    <n v="2867370"/>
    <n v="2867370"/>
    <n v="0"/>
    <n v="0"/>
    <n v="0"/>
    <n v="2867370"/>
    <n v="2867370"/>
    <s v="NH-41(27) (83008-8232-14)"/>
  </r>
  <r>
    <n v="130283"/>
    <n v="4"/>
    <s v="Active"/>
    <d v="2020-04-30T00:00:00"/>
    <s v="Brian Terrell"/>
    <d v="2021-05-07T00:00:00"/>
    <s v="Brian Terrell"/>
    <s v="Shelby"/>
    <s v="SR-175"/>
    <s v="SR"/>
    <m/>
    <s v="SR"/>
    <s v="From Hacks Cross Road to near Planters Trace Lane"/>
    <s v="Mill &amp; 411D, B-M2 PD Patches"/>
    <s v="Resurfacing"/>
    <s v="Resurface &amp; Safety"/>
    <s v="Mill &amp; 411D, B-M2 PD Patches"/>
    <x v="3"/>
    <x v="6"/>
    <s v="TAMP Preservation"/>
    <n v="3.1"/>
    <d v="2021-06-18T00:00:00"/>
    <s v="CONV"/>
    <s v="N"/>
    <s v="Other"/>
    <x v="4"/>
    <m/>
    <n v="0"/>
    <n v="0"/>
    <n v="170400"/>
    <n v="3728000"/>
    <n v="3898400"/>
    <n v="0"/>
    <n v="0"/>
    <n v="170400"/>
    <n v="3728000"/>
    <n v="3898400"/>
    <s v="STP/HSIP-175(30) (79040-3240-94, 79040-8240-14)"/>
  </r>
  <r>
    <n v="129262"/>
    <n v="2"/>
    <s v="Let"/>
    <d v="2019-06-28T00:00:00"/>
    <s v="Brian Terrell"/>
    <d v="2021-02-25T00:00:00"/>
    <s v=""/>
    <s v="Franklin, Coffee, Grundy"/>
    <s v="SR-50"/>
    <s v="SR"/>
    <m/>
    <s v="SR"/>
    <s v="From west of Rutledge Ford Road through Coffee County to west of I-24 in Grundy County."/>
    <s v="Mill &amp; 411D/CIR &amp; D"/>
    <s v="Resurfacing"/>
    <s v="Resurface &amp; Safety"/>
    <s v="Mill &amp; 411D/CIR &amp; D"/>
    <x v="3"/>
    <x v="3"/>
    <m/>
    <n v="3.915"/>
    <d v="2021-02-05T00:00:00"/>
    <s v="CONV"/>
    <s v="N"/>
    <s v="Other"/>
    <x v="4"/>
    <m/>
    <n v="0"/>
    <n v="0"/>
    <n v="0"/>
    <n v="2574403"/>
    <n v="2574403"/>
    <n v="0"/>
    <n v="0"/>
    <n v="0"/>
    <n v="2574403"/>
    <n v="2574403"/>
    <s v="State Funded (16006-4207-04)"/>
  </r>
  <r>
    <n v="129180"/>
    <n v="3"/>
    <s v="Construction Complete"/>
    <d v="2019-06-25T00:00:00"/>
    <s v="Brian Terrell"/>
    <d v="2021-05-28T00:00:00"/>
    <s v=""/>
    <s v="Davidson"/>
    <s v="SR-106"/>
    <s v="SR"/>
    <m/>
    <s v="SR"/>
    <s v="From north of Harding Place to I-440"/>
    <s v="Mill &amp; 85 lb/sy TLD"/>
    <s v="Resurfacing"/>
    <s v="Resurface &amp; Safety"/>
    <s v="Mill &amp; 85 lb/sy TLD"/>
    <x v="3"/>
    <x v="6"/>
    <s v="TAMP Preservation"/>
    <n v="2.5"/>
    <d v="2020-05-15T00:00:00"/>
    <s v="CONV"/>
    <s v="Y"/>
    <s v="NHS"/>
    <x v="3"/>
    <m/>
    <n v="0"/>
    <n v="0"/>
    <n v="17492"/>
    <n v="-591930"/>
    <n v="-574438"/>
    <n v="0"/>
    <n v="0"/>
    <n v="188252"/>
    <n v="763370"/>
    <n v="951622"/>
    <s v="NH/HSIP-106(42) (19045-3245-94, 19045-8245-14)"/>
  </r>
  <r>
    <n v="130279"/>
    <n v="4"/>
    <s v="Let"/>
    <d v="2020-04-30T00:00:00"/>
    <s v="Brian Terrell"/>
    <d v="2021-06-02T00:00:00"/>
    <s v=""/>
    <s v="McNairy"/>
    <s v="SR-224"/>
    <s v="SR"/>
    <m/>
    <s v="SR"/>
    <s v="From SR-142 to SR-15"/>
    <s v="Mill &amp; C-W"/>
    <s v="Resurfacing"/>
    <s v="Resurf, Safety &amp; Br Repair"/>
    <s v="Mill &amp; C-W"/>
    <x v="3"/>
    <x v="6"/>
    <s v="TAMP Preservation"/>
    <n v="4.51"/>
    <d v="2021-05-07T00:00:00"/>
    <s v="CONV"/>
    <s v="N"/>
    <s v="Other"/>
    <x v="4"/>
    <s v="55S80850007, 55S80850009"/>
    <n v="0"/>
    <n v="0"/>
    <m/>
    <n v="1034850"/>
    <n v="1034850"/>
    <n v="0"/>
    <n v="0"/>
    <n v="739815"/>
    <n v="1034850"/>
    <n v="1774665"/>
    <s v="STP/HSIP-224(16) (55017-3210-94, 55017-4210-04, 55017-8210-14)"/>
  </r>
  <r>
    <n v="129295"/>
    <n v="4"/>
    <s v="Construction Complete"/>
    <d v="2019-07-08T00:00:00"/>
    <s v="Brian Terrell"/>
    <d v="2021-04-12T00:00:00"/>
    <s v="Brian Terrell"/>
    <s v="Shelby"/>
    <s v="SR-3"/>
    <s v="SR"/>
    <m/>
    <s v="SR"/>
    <s v="From South Bellevue Boulevard to South B.B. King Boulevard"/>
    <s v="Mill &amp; Fill"/>
    <s v="Resurfacing"/>
    <s v="Resurface &amp; Safety"/>
    <s v="Mill &amp; Fill"/>
    <x v="3"/>
    <x v="6"/>
    <s v="TAMP Preservation"/>
    <n v="1.76"/>
    <d v="2020-03-27T00:00:00"/>
    <s v="CONV"/>
    <s v="N"/>
    <s v="NHS, Other"/>
    <x v="3"/>
    <m/>
    <n v="0"/>
    <n v="0"/>
    <n v="19300"/>
    <n v="346605"/>
    <n v="365905"/>
    <n v="0"/>
    <n v="0"/>
    <n v="397300"/>
    <n v="1675905"/>
    <n v="2073205"/>
    <s v="STP/HSIP-3(157) (79016-3231-94, 79016-8231-14)"/>
  </r>
  <r>
    <n v="129260"/>
    <n v="2"/>
    <s v="Construction Complete"/>
    <d v="2019-06-28T00:00:00"/>
    <s v="Brian Terrell"/>
    <d v="2021-05-24T00:00:00"/>
    <s v="Kyle Ruddy"/>
    <s v="Coffee"/>
    <s v="SR-2"/>
    <s v="SR"/>
    <m/>
    <s v="SR"/>
    <s v="From near I-24 to near Old Hillsboro Highway"/>
    <s v="LM 17.74 to LM 21.52 Mill &amp; TLD/ LM 16.82 to LM 17.74 Mill, CS, &amp; 411D"/>
    <s v="Resurfacing"/>
    <s v="Resurface &amp; Safety"/>
    <s v="Mill &amp; TLD/Mill, CS, &amp; 411D"/>
    <x v="3"/>
    <x v="6"/>
    <s v="TAMP Preservation"/>
    <n v="4.7"/>
    <d v="2021-02-05T00:00:00"/>
    <s v="CONV"/>
    <s v="N"/>
    <s v="Other"/>
    <x v="4"/>
    <m/>
    <n v="0"/>
    <n v="0"/>
    <n v="0"/>
    <n v="1762283"/>
    <n v="1762283"/>
    <n v="0"/>
    <n v="0"/>
    <n v="0"/>
    <n v="1762283"/>
    <n v="1762283"/>
    <s v="STP-2(274) (16002-8215-14)"/>
  </r>
  <r>
    <n v="109910.01"/>
    <n v="4"/>
    <s v="Closed"/>
    <d v="2012-05-08T00:00:00"/>
    <s v="Scott Boyce"/>
    <d v="2018-08-09T00:00:00"/>
    <s v="Brian Terrell"/>
    <s v="Shelby"/>
    <s v="I-40"/>
    <s v="I"/>
    <m/>
    <s v="IM"/>
    <s v="From West of Davies Plantation Road to Fayette County Line"/>
    <s v="I-40, From West of Davies Plantation Road to Fayette County Line - Resurfacing and Bridge Deck Repair"/>
    <s v="Resurfacing"/>
    <s v="Resurfacing"/>
    <s v="Mill 2&quot;, CS &amp; D"/>
    <x v="3"/>
    <x v="6"/>
    <s v="TAMP Preservation"/>
    <n v="7.62"/>
    <d v="2013-10-18T00:00:00"/>
    <s v="CONV"/>
    <s v="N"/>
    <s v="Int"/>
    <x v="1"/>
    <s v="79I00400133, 79I00400134, 79I00400135, 79I00400136"/>
    <n v="0"/>
    <n v="0"/>
    <m/>
    <n v="-6443.04"/>
    <n v="-6443.04"/>
    <n v="0"/>
    <n v="0"/>
    <n v="254689.51"/>
    <n v="4628972.96"/>
    <n v="4883662.47"/>
    <s v="NH-I-40-1(343) (79903-4116-04, 79903-8116-44)"/>
  </r>
  <r>
    <n v="130157"/>
    <n v="1"/>
    <s v="Let"/>
    <d v="2020-03-16T00:00:00"/>
    <s v="Brian Terrell"/>
    <d v="2021-04-13T00:00:00"/>
    <s v="Bobby Johnson"/>
    <s v="Knox"/>
    <s v="I-75"/>
    <s v="I"/>
    <m/>
    <s v="IM"/>
    <s v="From near I-40 to near I-275"/>
    <s v="Mill, BM, D, E-sho"/>
    <s v="Resurfacing"/>
    <s v="Resurf, Safety &amp; Br Repair"/>
    <s v="Mill, BM, D, E-sho"/>
    <x v="3"/>
    <x v="3"/>
    <m/>
    <n v="3.6"/>
    <d v="2021-03-26T00:00:00"/>
    <s v="CONV"/>
    <s v="N"/>
    <s v="Int"/>
    <x v="1"/>
    <s v="47I00400041, 47I00750001, 47I00750003"/>
    <n v="0"/>
    <n v="113397"/>
    <n v="118500"/>
    <n v="5752000"/>
    <n v="5983897"/>
    <n v="0"/>
    <n v="113397"/>
    <n v="123500"/>
    <n v="5752000"/>
    <n v="5988897"/>
    <s v="NH-I-75-3(191) (47006-4169-04, 47006-8169-44)"/>
  </r>
  <r>
    <n v="130174"/>
    <n v="1"/>
    <s v="Let"/>
    <d v="2020-03-19T00:00:00"/>
    <s v="Brian Terrell"/>
    <d v="2021-04-13T00:00:00"/>
    <s v="Bobby Johnson"/>
    <s v="Knox"/>
    <s v="I-40"/>
    <s v="I"/>
    <m/>
    <s v="IM"/>
    <s v="From Loudon County Line to near Campbell Station Road"/>
    <s v="Mill, BM, D, E-sho"/>
    <s v="Resurfacing"/>
    <s v="Resurf, Safety &amp; Br Repair"/>
    <s v="Mill, BM, D, E-sho"/>
    <x v="3"/>
    <x v="3"/>
    <m/>
    <n v="3.99"/>
    <d v="2021-03-26T00:00:00"/>
    <s v="CONV"/>
    <s v="N"/>
    <s v="Int"/>
    <x v="1"/>
    <s v="47I00400003"/>
    <n v="0"/>
    <n v="0"/>
    <n v="112100"/>
    <n v="5285000"/>
    <n v="5397100"/>
    <n v="0"/>
    <n v="0"/>
    <n v="112100"/>
    <n v="5285000"/>
    <n v="5397100"/>
    <s v="NH-I-40-7(181) (47002-4170-04, 47002-8170-44)"/>
  </r>
  <r>
    <n v="128851"/>
    <n v="2"/>
    <s v="Let"/>
    <d v="2019-04-29T00:00:00"/>
    <s v="Brian Terrell"/>
    <d v="2020-12-23T00:00:00"/>
    <s v="Kyle Ruddy"/>
    <s v="Coffee"/>
    <s v="I-24"/>
    <s v="I"/>
    <m/>
    <s v="IM"/>
    <s v="From east of Rutledge Hill Road to Grundy County Line"/>
    <s v="Cold Planing @ 1.25&quot; (Roadway &amp; Shoulders) &amp; BM @ 2&quot; &amp; &quot;D&quot; Mix @ 1.25&quot; (Roadway &amp; Inside Shoulders), &quot;E&quot; Mix @ 1.25&quot; (Outside Shld)"/>
    <s v="Resurfacing"/>
    <s v="Resurfacing"/>
    <s v="Mill, BM-2, &amp; 411D"/>
    <x v="3"/>
    <x v="3"/>
    <m/>
    <n v="1.23"/>
    <d v="2020-12-11T00:00:00"/>
    <m/>
    <s v="N"/>
    <s v="Int"/>
    <x v="1"/>
    <m/>
    <n v="0"/>
    <n v="0"/>
    <n v="0"/>
    <n v="2135289"/>
    <n v="2135289"/>
    <n v="0"/>
    <n v="0"/>
    <n v="0"/>
    <n v="2135289"/>
    <n v="2135289"/>
    <s v="NH-I-24-2(180) (16001-8180-44)"/>
  </r>
  <r>
    <n v="127341.01"/>
    <n v="4"/>
    <s v="Let"/>
    <d v="2019-05-13T00:00:00"/>
    <s v="Brian Terrell"/>
    <d v="2021-04-13T00:00:00"/>
    <s v="Charity Cox"/>
    <s v="Madison"/>
    <s v="SR-5"/>
    <s v="SR"/>
    <m/>
    <s v="SR"/>
    <s v="From LM 21.58 to LM 21.72"/>
    <s v="Mill, B-M2, and 411D"/>
    <s v="Resurfacing"/>
    <s v="Resurf, Safety &amp; Br Repair"/>
    <s v="Mill, B-M2, and 411D"/>
    <x v="3"/>
    <x v="3"/>
    <m/>
    <n v="0.14000000000000001"/>
    <d v="2021-03-26T00:00:00"/>
    <s v="CONV"/>
    <s v="Y"/>
    <s v="NHS"/>
    <x v="3"/>
    <s v="57SR0050031, 57SR0050032"/>
    <n v="0"/>
    <n v="0"/>
    <n v="33409"/>
    <n v="239365"/>
    <n v="272774"/>
    <n v="0"/>
    <n v="0"/>
    <n v="38409"/>
    <n v="239365"/>
    <n v="277774"/>
    <s v="NH-5(117) (57008-4239-04, 57008-8239-14)"/>
  </r>
  <r>
    <n v="127458"/>
    <n v="1"/>
    <s v="Construction Complete"/>
    <d v="2018-04-26T00:00:00"/>
    <s v="Brian Terrell"/>
    <d v="2021-04-22T00:00:00"/>
    <s v="Daniel Rose"/>
    <s v="Knox"/>
    <s v="I-40"/>
    <s v="I"/>
    <m/>
    <s v="IM"/>
    <s v="From near SR-158 (James White Parkway) to Holston River Bridge"/>
    <m/>
    <s v="Resurfacing"/>
    <s v="Resurf, Safety &amp; Br Repair"/>
    <s v="Mill, BM-2, D-mix, E-Sho"/>
    <x v="3"/>
    <x v="3"/>
    <m/>
    <n v="6.78"/>
    <d v="2018-12-07T00:00:00"/>
    <s v="CONV"/>
    <s v="N"/>
    <s v="Int"/>
    <x v="1"/>
    <s v="47I00400067, 47I00400068, 47I00400075, 47I00400085, 47I00400089, 47I00400123, 47I00400183, 47I00400185"/>
    <n v="0"/>
    <n v="0"/>
    <n v="0"/>
    <n v="-400000"/>
    <n v="-400000"/>
    <n v="0"/>
    <n v="0"/>
    <n v="1300368"/>
    <n v="12086615"/>
    <n v="13386983"/>
    <s v="NH-I-40-8(175) (47003-4162-04, 47003-8162-44)"/>
  </r>
  <r>
    <n v="129076"/>
    <n v="4"/>
    <s v="Construction Complete"/>
    <d v="2019-06-17T00:00:00"/>
    <s v="Brian Terrell"/>
    <d v="2020-09-15T00:00:00"/>
    <s v="Sebrina Love"/>
    <s v="Madison"/>
    <s v="I-40"/>
    <s v="I"/>
    <m/>
    <s v="IM"/>
    <s v="Haywood County Line (MM 67.1) to Near Ramp from Lower Brownsville Road (MM 74.4)(Eastbound lanes only)"/>
    <s v="Mill, BM2, TLD &amp; OGFC"/>
    <s v="Resurfacing"/>
    <s v="Resurfacing"/>
    <s v="Mill, BM2, TLD &amp; OGFC"/>
    <x v="3"/>
    <x v="3"/>
    <m/>
    <n v="7.3"/>
    <d v="2020-02-07T00:00:00"/>
    <m/>
    <s v="N"/>
    <s v="Int"/>
    <x v="1"/>
    <m/>
    <n v="0"/>
    <n v="0"/>
    <n v="0"/>
    <n v="431050"/>
    <n v="431050"/>
    <n v="0"/>
    <n v="0"/>
    <n v="0"/>
    <n v="5158350"/>
    <n v="5158350"/>
    <s v="NH-I-40-1(356) (57201-8154-44)"/>
  </r>
  <r>
    <n v="129076.01"/>
    <n v="4"/>
    <s v="Let"/>
    <d v="2019-11-01T00:00:00"/>
    <s v="Brian Terrell"/>
    <d v="2020-12-23T00:00:00"/>
    <s v="Bonita Dunlap"/>
    <s v="Madison"/>
    <s v="I-40"/>
    <s v="I"/>
    <m/>
    <s v="IM"/>
    <s v="Haywood County Line (MM 67.1) to Near Ramp from Lower Brownsville Road (MM 74.4)(Westbound lanes only)"/>
    <s v="Mill, BM2, TLD &amp; OGFC"/>
    <s v="Resurfacing"/>
    <s v="Resurfacing"/>
    <s v="Mill, BM2, TLD &amp; OGFC"/>
    <x v="3"/>
    <x v="3"/>
    <m/>
    <n v="7.3"/>
    <d v="2020-12-11T00:00:00"/>
    <m/>
    <s v="Y"/>
    <s v="Int"/>
    <x v="1"/>
    <m/>
    <n v="0"/>
    <n v="0"/>
    <n v="0"/>
    <n v="5847460"/>
    <n v="5847460"/>
    <n v="0"/>
    <n v="0"/>
    <n v="0"/>
    <n v="5847460"/>
    <n v="5847460"/>
    <s v="NH-I-40-1(359) (57201-8157-44)"/>
  </r>
  <r>
    <n v="130158"/>
    <n v="1"/>
    <s v="Let"/>
    <d v="2020-03-16T00:00:00"/>
    <s v="Brian Terrell"/>
    <d v="2021-03-12T00:00:00"/>
    <s v="Bobby Johnson"/>
    <s v="Loudon"/>
    <s v="I-75"/>
    <s v="I"/>
    <m/>
    <s v="IM"/>
    <s v="From near Bridge over Hotchkiss Valley Road to I-40"/>
    <s v="Mill, C, OGFC, OGFCE-Sho"/>
    <s v="Resurfacing"/>
    <s v="Resurf, Safety &amp; Br Repair"/>
    <s v="Mill, C, OGFC, OGFCE-Sho"/>
    <x v="3"/>
    <x v="6"/>
    <s v="TAMP Preservation"/>
    <n v="5.39"/>
    <d v="2021-02-05T00:00:00"/>
    <s v="CONV"/>
    <s v="N"/>
    <s v="Int"/>
    <x v="1"/>
    <s v="53I00400013, 53I00750039, 53I00750040"/>
    <n v="0"/>
    <n v="0"/>
    <m/>
    <n v="5269000"/>
    <n v="5269000"/>
    <n v="0"/>
    <n v="0"/>
    <n v="291000"/>
    <n v="5269000"/>
    <n v="5560000"/>
    <s v="NH-I-75-2(44) (53002-4164-04, 53002-8164-44)"/>
  </r>
  <r>
    <n v="127251"/>
    <n v="3"/>
    <s v="Closed"/>
    <d v="2018-03-22T00:00:00"/>
    <s v="Brian Terrell"/>
    <d v="2020-09-17T00:00:00"/>
    <s v="Teresa Hylton"/>
    <s v="Rutherford"/>
    <s v="I-24"/>
    <s v="I"/>
    <m/>
    <s v="IM"/>
    <s v="From Davidson County Line to near Rocky Fork Road"/>
    <s v="Mill, CS &amp; OGFC"/>
    <s v="Resurfacing"/>
    <s v="Resurf, Safety &amp; Br Repair"/>
    <s v="Mill, CS &amp; OGFC"/>
    <x v="3"/>
    <x v="6"/>
    <s v="TAMP Preservation"/>
    <n v="5.2"/>
    <d v="2018-12-07T00:00:00"/>
    <s v="CONV"/>
    <s v="N"/>
    <s v="Int"/>
    <x v="1"/>
    <s v="75I00240005"/>
    <n v="0"/>
    <n v="0"/>
    <m/>
    <n v="129688.06"/>
    <n v="129688.06"/>
    <n v="0"/>
    <n v="0"/>
    <n v="302812.64"/>
    <n v="8290601.0599999996"/>
    <n v="8593413.6999999993"/>
    <s v="NH-I-24-1(121) (75100-4115-04, 75100-8115-44)"/>
  </r>
  <r>
    <n v="127252"/>
    <n v="3"/>
    <s v="Let"/>
    <d v="2018-03-22T00:00:00"/>
    <s v="Brian Terrell"/>
    <d v="2020-12-23T00:00:00"/>
    <s v="Jason Carney"/>
    <s v="Dickson"/>
    <s v="I-40"/>
    <s v="I"/>
    <m/>
    <s v="IM"/>
    <s v="From east of bridge over East Piney Road to bridge over I-840"/>
    <s v="Mill, CS &amp; OGFC"/>
    <s v="Resurfacing"/>
    <s v="Resurf, Safety &amp; Br Repair"/>
    <s v="Mill, CS &amp; OGFC"/>
    <x v="3"/>
    <x v="6"/>
    <s v="TAMP Preservation"/>
    <n v="7.82"/>
    <d v="2020-12-11T00:00:00"/>
    <s v="CONV"/>
    <s v="N"/>
    <s v="Int"/>
    <x v="1"/>
    <s v="22I00400021, 22I00400022"/>
    <n v="0"/>
    <n v="0"/>
    <m/>
    <n v="5143234"/>
    <n v="5143234"/>
    <n v="0"/>
    <n v="0"/>
    <n v="396568"/>
    <n v="5143234"/>
    <n v="5539802"/>
    <s v="NH-I-40-3(166) (22001-4191-04, 22001-8191-44)"/>
  </r>
  <r>
    <n v="127271"/>
    <n v="3"/>
    <s v="Let"/>
    <d v="2018-03-27T00:00:00"/>
    <s v="Brian Terrell"/>
    <d v="2020-04-14T00:00:00"/>
    <s v="Brian Terrell"/>
    <s v="Williamson"/>
    <s v="I-840"/>
    <s v="I"/>
    <m/>
    <s v="IM"/>
    <s v="From bridge over Harpeth River to Rutherford County Line"/>
    <s v="Mill, CS &amp; OGFC; R/R Overpass [932973A] LM 36.05"/>
    <s v="Resurfacing"/>
    <s v="Resurf, Safety &amp; Br Repair"/>
    <s v="Mill, CS &amp; OGFC"/>
    <x v="3"/>
    <x v="6"/>
    <s v="TAMP Preservation"/>
    <n v="6.14"/>
    <d v="2020-03-27T00:00:00"/>
    <s v="CONV"/>
    <s v="N"/>
    <s v="Int"/>
    <x v="1"/>
    <s v="94SR8400079, 94SR8400081, 94SR8400082"/>
    <n v="0"/>
    <n v="0"/>
    <m/>
    <n v="0"/>
    <n v="0"/>
    <n v="0"/>
    <n v="0"/>
    <n v="1385239"/>
    <n v="4540616"/>
    <n v="5925855"/>
    <s v="NH-I-840(13) (94840-3146-44, 94840-4146-04, 94840-8146-44)"/>
  </r>
  <r>
    <n v="129247"/>
    <n v="2"/>
    <s v="Construction Complete"/>
    <d v="2019-06-28T00:00:00"/>
    <s v="Brian Terrell"/>
    <d v="2020-12-18T00:00:00"/>
    <s v="Brian Terrell"/>
    <s v="Hamilton"/>
    <s v="SR-153"/>
    <s v="SR"/>
    <m/>
    <s v="SR"/>
    <s v="From North of SR-58 to Tennessee River Bridge (Chickamauga Dam)"/>
    <s v="Mill, CS, &amp; 411D"/>
    <s v="Resurfacing"/>
    <s v="Resurface &amp; Safety"/>
    <s v="Mill, CS, &amp; 411D"/>
    <x v="3"/>
    <x v="6"/>
    <s v="TAMP Preservation"/>
    <n v="1.71"/>
    <d v="2020-05-15T00:00:00"/>
    <s v="CONV"/>
    <s v="Y"/>
    <s v="NHS"/>
    <x v="3"/>
    <m/>
    <n v="0"/>
    <n v="0"/>
    <n v="292"/>
    <n v="-193465"/>
    <n v="-193173"/>
    <n v="0"/>
    <n v="0"/>
    <n v="13197"/>
    <n v="1963657"/>
    <n v="1976854"/>
    <s v="NH/HSIP-153(17) (33052-3258-94, 33052-8258-14)"/>
  </r>
  <r>
    <n v="129080"/>
    <n v="4"/>
    <s v="Let"/>
    <d v="2019-06-17T00:00:00"/>
    <s v="Brian Terrell"/>
    <d v="2020-12-23T00:00:00"/>
    <s v="Bonita Dunlap"/>
    <s v="Fayette"/>
    <s v="I-40"/>
    <s v="I"/>
    <m/>
    <s v="IM"/>
    <s v="From Shelby County Line to west of SR-59"/>
    <s v="Mill, TLD &amp; OGFC"/>
    <s v="Resurfacing"/>
    <s v="Resurf, Safety &amp; Br Repair"/>
    <s v="Mill, TLD &amp; OGFC"/>
    <x v="3"/>
    <x v="6"/>
    <s v="TAMP Preservation"/>
    <n v="8"/>
    <d v="2020-12-11T00:00:00"/>
    <m/>
    <s v="Y"/>
    <s v="Int"/>
    <x v="1"/>
    <s v="24I00400005, 24I00400006"/>
    <n v="0"/>
    <n v="0"/>
    <m/>
    <n v="5587820"/>
    <n v="5587820"/>
    <n v="0"/>
    <n v="0"/>
    <n v="37868"/>
    <n v="5587820"/>
    <n v="5625688"/>
    <s v="NH-I-40-1(360) (24001-4151-04, 24001-8151-44)"/>
  </r>
  <r>
    <n v="129479"/>
    <n v="3"/>
    <s v="Let"/>
    <d v="2019-08-08T00:00:00"/>
    <s v="Brian Terrell"/>
    <d v="2021-06-02T00:00:00"/>
    <s v="Jason Carney"/>
    <s v="Montgomery"/>
    <s v="SR-233"/>
    <s v="SR"/>
    <m/>
    <s v="SR"/>
    <s v="From Stewart County Line to near John Taylor Road"/>
    <s v="Profile Mill &amp; 85 lb/sy TLD"/>
    <s v="Resurfacing"/>
    <s v="Resurf, Safety &amp; Br Repair"/>
    <s v="Profile Mill &amp; 85 lb/sy TLD"/>
    <x v="3"/>
    <x v="6"/>
    <s v="TAMP Preservation"/>
    <n v="4.79"/>
    <d v="2021-05-07T00:00:00"/>
    <s v="CONV"/>
    <s v="N"/>
    <s v="Other"/>
    <x v="4"/>
    <s v="63003530001"/>
    <n v="0"/>
    <n v="0"/>
    <m/>
    <n v="623540"/>
    <n v="623540"/>
    <n v="0"/>
    <n v="0"/>
    <n v="28197"/>
    <n v="623540"/>
    <n v="651737"/>
    <s v="STP-233(8) (63055-4217-04, 63055-8217-14)"/>
  </r>
  <r>
    <n v="129223"/>
    <n v="3"/>
    <s v="Let"/>
    <d v="2019-06-25T00:00:00"/>
    <s v="Brian Terrell"/>
    <d v="2021-06-02T00:00:00"/>
    <s v="Jason Carney"/>
    <s v="Dickson"/>
    <s v="SR-48"/>
    <s v="SR"/>
    <m/>
    <s v="SR"/>
    <s v="From Hickman County Line to SR-48A"/>
    <s v="Profile Mill &amp; 85 lb/sy TLD"/>
    <s v="Resurfacing"/>
    <s v="Resurface &amp; Safety"/>
    <s v="Profile Mill &amp; 85 lb/sy TLD"/>
    <x v="3"/>
    <x v="6"/>
    <s v="TAMP Preservation"/>
    <n v="9.17"/>
    <d v="2021-05-07T00:00:00"/>
    <s v="CONV"/>
    <s v="N"/>
    <s v="Other"/>
    <x v="4"/>
    <m/>
    <n v="0"/>
    <n v="0"/>
    <n v="41790"/>
    <n v="1227010"/>
    <n v="1268800"/>
    <n v="0"/>
    <n v="0"/>
    <n v="41790"/>
    <n v="1227010"/>
    <n v="1268800"/>
    <s v="STP/HSIP-48(62) (22007-3253-94, 22007-8253-14)"/>
  </r>
  <r>
    <n v="130794"/>
    <n v="3"/>
    <s v="Let"/>
    <d v="2020-08-18T00:00:00"/>
    <s v="Brian Terrell"/>
    <d v="2021-06-02T00:00:00"/>
    <s v="Jason Carney"/>
    <s v="Hickman"/>
    <s v="SR-100"/>
    <s v="SR"/>
    <m/>
    <s v="SR"/>
    <s v="From SR-48 to Primm Springs Road"/>
    <s v="Profile Mill &amp; 85 lb/sy TLD"/>
    <s v="Resurfacing"/>
    <s v="Resurface &amp; Safety"/>
    <s v="Profile Mill &amp; 85 lb/sy TLD"/>
    <x v="3"/>
    <x v="6"/>
    <s v="TAMP Preservation"/>
    <n v="6.39"/>
    <d v="2021-05-07T00:00:00"/>
    <s v="CONV"/>
    <s v="N"/>
    <s v="Other"/>
    <x v="4"/>
    <m/>
    <n v="0"/>
    <n v="0"/>
    <n v="26497"/>
    <n v="863353"/>
    <n v="889850"/>
    <n v="0"/>
    <n v="0"/>
    <n v="26497"/>
    <n v="863353"/>
    <n v="889850"/>
    <s v="HSIP-100(91) (41010-3223-94, 41010-4223-04)"/>
  </r>
  <r>
    <n v="129481"/>
    <n v="3"/>
    <s v="Let"/>
    <d v="2019-08-08T00:00:00"/>
    <s v="Brian Terrell"/>
    <d v="2021-06-02T00:00:00"/>
    <s v="Jason Carney"/>
    <s v="Montgomery"/>
    <s v="SR-233"/>
    <s v="SR"/>
    <m/>
    <s v="SR"/>
    <s v="From John Taylor Road to SR-76 (US-79)"/>
    <s v="Profile Mill &amp; 85 lb/sy TLD"/>
    <s v="Resurfacing"/>
    <s v="Resurfacing"/>
    <s v="Profile Mill &amp; 85 lb/sy TLD"/>
    <x v="3"/>
    <x v="6"/>
    <s v="TAMP Preservation"/>
    <n v="4.24"/>
    <d v="2021-05-07T00:00:00"/>
    <s v="CONV"/>
    <s v="N"/>
    <s v="Other"/>
    <x v="4"/>
    <m/>
    <n v="0"/>
    <n v="0"/>
    <n v="0"/>
    <n v="604680"/>
    <n v="604680"/>
    <n v="0"/>
    <n v="0"/>
    <n v="0"/>
    <n v="604680"/>
    <n v="604680"/>
    <s v="STP-233(9) (63055-8218-14)"/>
  </r>
  <r>
    <n v="129486"/>
    <n v="3"/>
    <s v="Let"/>
    <d v="2019-08-08T00:00:00"/>
    <s v="Brian Terrell"/>
    <d v="2021-06-02T00:00:00"/>
    <s v="Jason Carney"/>
    <s v="Maury"/>
    <s v="SR-247"/>
    <s v="SR"/>
    <m/>
    <s v="SR"/>
    <s v="From SR-50 to SR-7"/>
    <s v="Profile Mill &amp; 85 lb/sy TLD"/>
    <s v="Resurfacing"/>
    <s v="Resurfacing"/>
    <s v="Profile Mill &amp; 85 lb/sy TLD"/>
    <x v="3"/>
    <x v="6"/>
    <s v="TAMP Preservation"/>
    <n v="5.73"/>
    <d v="2021-05-07T00:00:00"/>
    <s v="CONV"/>
    <s v="N"/>
    <s v="Other"/>
    <x v="4"/>
    <m/>
    <n v="0"/>
    <n v="0"/>
    <n v="0"/>
    <n v="742950"/>
    <n v="742950"/>
    <n v="0"/>
    <n v="0"/>
    <n v="0"/>
    <n v="742950"/>
    <n v="742950"/>
    <s v="STP-247(20) (60023-8212-14)"/>
  </r>
  <r>
    <n v="114567"/>
    <n v="2"/>
    <s v="Construction Complete"/>
    <d v="2010-08-05T00:00:00"/>
    <s v="Arran Addington"/>
    <d v="2021-05-24T00:00:00"/>
    <s v="Meghan Wilson"/>
    <s v="Bradley"/>
    <m/>
    <m/>
    <m/>
    <m/>
    <s v="Norman Chapel Road, from East of Adkisson Drive to Peerless Road"/>
    <s v="Project will include cold planing, resurfacing, restriping and drainage improvements. Project will also include sidewalk and ADA curb ramp improvements. City will perform related utility work in the project area (fire hydrant and utility pole moves) at their own expense."/>
    <s v="Local Programs"/>
    <s v="Resurface &amp; Safety"/>
    <m/>
    <x v="3"/>
    <x v="6"/>
    <s v="TAMP Preservation"/>
    <n v="0.39"/>
    <m/>
    <m/>
    <s v="N"/>
    <s v="Other"/>
    <x v="0"/>
    <m/>
    <n v="0"/>
    <n v="0"/>
    <n v="299375"/>
    <n v="0"/>
    <n v="299375"/>
    <n v="0"/>
    <n v="0"/>
    <n v="1169940"/>
    <n v="0"/>
    <n v="1169940"/>
    <s v="STP-M-9203(18) (06LPLM-F3-027)"/>
  </r>
  <r>
    <n v="119539"/>
    <n v="4"/>
    <s v="Let"/>
    <d v="2013-08-07T00:00:00"/>
    <s v="Andy Barlow"/>
    <d v="2021-01-19T00:00:00"/>
    <s v="Brian Terrell"/>
    <s v="Shelby"/>
    <m/>
    <m/>
    <m/>
    <m/>
    <s v="Various Roads in Memphis - Group 5"/>
    <s v="Resurfacing and safety upgrades of Riverside Dr from Jefferson to Beale, North Highland St from Summer to Walnut Grove, North Perkins Rd from Summer to Walnut Grove, Hickory Hill Rd from Mt Moriah to Winchester, Knight Arnold Rd from Hickory Hill to Ridgeway, and Riverdale Dr from Winchester to Shelby Drive. Activities will include milling, resurfacing, repair of existing utility structures, existing handicap ramps, existing traffic loops, drainage structure, striping and signage, and ADA upgrades. Bicycle facilities will also be added along the routes by re-striping and additional signage."/>
    <s v="Local Programs"/>
    <s v="Resurface &amp; Safety"/>
    <m/>
    <x v="3"/>
    <x v="6"/>
    <s v="TAMP Preservation"/>
    <n v="7"/>
    <m/>
    <m/>
    <s v="N"/>
    <s v="NHS, Other"/>
    <x v="0"/>
    <m/>
    <n v="-44759"/>
    <n v="0"/>
    <n v="231162"/>
    <n v="0"/>
    <n v="186403"/>
    <n v="286841"/>
    <n v="0"/>
    <n v="7024730"/>
    <n v="0"/>
    <n v="7311571"/>
    <s v="STP/HIP-M-9409(183) (79LPLM-F3-303)"/>
  </r>
  <r>
    <n v="119814"/>
    <n v="2"/>
    <s v="Let"/>
    <d v="2013-10-11T00:00:00"/>
    <s v="Maria Hunter"/>
    <d v="2021-05-24T00:00:00"/>
    <s v="Meghan Wilson"/>
    <s v="Hamilton"/>
    <m/>
    <m/>
    <m/>
    <m/>
    <s v="Chestnut Street, From W 4th Street to North of W Aquarium Way; and Bailey Avenue, From East of Norfolk Southern R/R to Dodds Avenue"/>
    <s v="Milling and resurfacing of both roads, Chestnut-removal of existing brick paver crosswalk and installation of stamped asphalt crosswalk, ADA compliant crossing ramps and pavement markings for inclusion of new bike lanes. Bailey-removal of non-compliant crosswalk ramps and installation of ADA ramps, upgrading of guardrail as needed and pavement markings."/>
    <s v="Local Programs"/>
    <s v="Resurface &amp; Safety"/>
    <m/>
    <x v="3"/>
    <x v="6"/>
    <s v="TAMP Preservation"/>
    <s v=""/>
    <m/>
    <m/>
    <s v="N"/>
    <s v="NHS, Other"/>
    <x v="0"/>
    <m/>
    <n v="0"/>
    <n v="0"/>
    <n v="670074"/>
    <n v="0"/>
    <n v="670074"/>
    <n v="0"/>
    <n v="0"/>
    <n v="2773870"/>
    <n v="0"/>
    <n v="2773870"/>
    <s v="STP-M-9202(115) (33LPLM-F3-127)"/>
  </r>
  <r>
    <n v="126345"/>
    <n v="4"/>
    <s v="Active"/>
    <d v="2017-08-07T00:00:00"/>
    <s v="Nate Brugler"/>
    <d v="2021-01-19T00:00:00"/>
    <s v="Brian Terrell"/>
    <s v="Shelby"/>
    <m/>
    <m/>
    <m/>
    <m/>
    <s v="Wolf River Boulevard, from Stillwind Lane to Brackenshire Lane"/>
    <s v="Rehabilitation of areas of subgrade, replacing sections of defective curb &amp; gutter, milling, resurfacing, striping and upgrading/installing ADA ramps. eGrants #049."/>
    <s v="Local Programs"/>
    <s v="Resurface &amp; Safety"/>
    <m/>
    <x v="3"/>
    <x v="6"/>
    <s v="TAMP Preservation"/>
    <n v="0.98"/>
    <m/>
    <m/>
    <s v="N"/>
    <s v="Other"/>
    <x v="0"/>
    <m/>
    <n v="0"/>
    <n v="0"/>
    <n v="1372809"/>
    <n v="0"/>
    <n v="1372809"/>
    <n v="80650"/>
    <n v="0"/>
    <n v="1372809"/>
    <n v="0"/>
    <n v="1453459"/>
    <s v="STP-M-5426(10) (79LPLM-F3-566)"/>
  </r>
  <r>
    <n v="127267"/>
    <n v="1"/>
    <s v="Active"/>
    <d v="2018-03-27T00:00:00"/>
    <s v="Stanley Burnette"/>
    <d v="2021-03-01T00:00:00"/>
    <s v="Bobby Johnson"/>
    <s v="Hamblen"/>
    <s v="East Morris Blvd"/>
    <m/>
    <m/>
    <m/>
    <s v="East Morris Boulevard, From US-25E(Davy Crockett Parkway) to East of Jones Franklin Road"/>
    <s v="Resurface E Morris Blvd to  include milling, grading, repaving, sidewalk ADA compliance upgrades, traffic signal additions and/or improvements at Jaybird Road and Dover Road , traffic radar and/or loop detection, striping, and/or signage."/>
    <s v="Local Programs"/>
    <s v="Resurface &amp; Safety"/>
    <m/>
    <x v="3"/>
    <x v="6"/>
    <s v="TAMP Preservation"/>
    <n v="3.2"/>
    <m/>
    <m/>
    <s v="N"/>
    <s v="NHS"/>
    <x v="0"/>
    <m/>
    <n v="99000"/>
    <n v="0"/>
    <n v="0"/>
    <n v="0"/>
    <n v="99000"/>
    <n v="399000"/>
    <n v="0"/>
    <n v="0"/>
    <n v="0"/>
    <n v="399000"/>
    <s v="STP-M-9113(24) (32LPLM-F3-061)"/>
  </r>
  <r>
    <n v="127531"/>
    <n v="3"/>
    <s v="Active"/>
    <d v="2018-05-22T00:00:00"/>
    <s v="Taylor Lee"/>
    <d v="2021-01-19T00:00:00"/>
    <s v="Brian Terrell"/>
    <s v="Stewart"/>
    <m/>
    <m/>
    <m/>
    <m/>
    <s v="Walker Road, From Webb Hollow Road to Bull Pasture Creek Boat Ramp and Webb Hollow Road from SR-4 (Indian Mound-Cumberland Road) to Walker Road"/>
    <s v="Roadway improvements that will include repairing and rebuilding of the road bed, upgrading the gravel roadway to a paved tar and chip surface, constructing ditches, and installing culverts."/>
    <s v="Local Programs"/>
    <s v="Resurface &amp; Safety"/>
    <m/>
    <x v="3"/>
    <x v="6"/>
    <s v="TAMP Preservation"/>
    <s v=""/>
    <m/>
    <m/>
    <s v="N"/>
    <s v="None"/>
    <x v="0"/>
    <m/>
    <n v="0"/>
    <n v="0"/>
    <n v="0"/>
    <n v="0"/>
    <n v="0"/>
    <n v="137471"/>
    <n v="0"/>
    <n v="0"/>
    <n v="0"/>
    <n v="137471"/>
    <s v="TN-FLAP(27) (81LPLM-F3-011)"/>
  </r>
  <r>
    <n v="130005"/>
    <n v="4"/>
    <s v="Active"/>
    <d v="2020-01-22T00:00:00"/>
    <s v="Meghan Wilson"/>
    <d v="2021-06-21T00:00:00"/>
    <s v="April Hartley"/>
    <s v="Shelby"/>
    <m/>
    <m/>
    <m/>
    <m/>
    <s v="Neshoba Road, from SR-177(South Germantown Road) to Exeter Road; Wolf River Boulevard from Germantown City Limits LM 1.66 to Riverdale Road"/>
    <s v="**e-grants 216** Replacement of deteriorated curb/gutter and sidewalk, full depth pavement replacement as needed, mill/overlay, new striping and updated signage on Neshoba Road from SR-177 to Exeter Road. Mill and overlay, new striping, updated signage, and necessary pedestrian and bicycle accommodations for Wolf River Blvd from Riverdale Road to Germantown City limits."/>
    <s v="Local Programs"/>
    <s v="Resurface &amp; Safety"/>
    <m/>
    <x v="3"/>
    <x v="6"/>
    <s v="TAMP Preservation"/>
    <n v="0.74"/>
    <m/>
    <m/>
    <s v="N"/>
    <s v="Other"/>
    <x v="0"/>
    <m/>
    <n v="145590"/>
    <n v="0"/>
    <n v="0"/>
    <n v="0"/>
    <n v="145590"/>
    <n v="145590"/>
    <n v="0"/>
    <n v="0"/>
    <n v="0"/>
    <n v="145590"/>
    <s v="STP-M-9420(17) (79LPLM-F3-676)"/>
  </r>
  <r>
    <n v="130195"/>
    <n v="4"/>
    <s v="Active"/>
    <d v="2020-03-24T00:00:00"/>
    <s v="Meghan Wilson"/>
    <d v="2021-01-19T00:00:00"/>
    <s v="Brian Terrell"/>
    <s v="Shelby"/>
    <m/>
    <m/>
    <m/>
    <m/>
    <s v="Various Streets in Collierville - Phase 2"/>
    <s v="Milling, resurfacing, re-striping, upgrading curb ramps and crosswalks, signage, replacement of defective curb and gutter on Shelton Road, From Squire Dudney Drive to Collierville-Arlington Road, Progress Road, From East Shelby Drive to Keough Road, and Houston Levee Road, From Winchester Road to 300 feet South of Poplar Avenue"/>
    <s v="Local Programs"/>
    <s v="Resurface &amp; Safety"/>
    <m/>
    <x v="3"/>
    <x v="6"/>
    <s v="TAMP Preservation"/>
    <n v="0.76"/>
    <m/>
    <m/>
    <s v="N"/>
    <s v="NHS, Other"/>
    <x v="0"/>
    <m/>
    <n v="35747"/>
    <n v="0"/>
    <n v="0"/>
    <n v="0"/>
    <n v="35747"/>
    <n v="35747"/>
    <n v="0"/>
    <n v="0"/>
    <n v="0"/>
    <n v="35747"/>
    <s v="STP-M-9417(15) (79LPLM-F3-697)"/>
  </r>
  <r>
    <n v="130229"/>
    <n v="4"/>
    <s v="Active"/>
    <d v="2020-04-09T00:00:00"/>
    <s v="Meghan Wilson"/>
    <d v="2021-01-19T00:00:00"/>
    <s v="Brian Terrell"/>
    <s v="Shelby"/>
    <m/>
    <m/>
    <m/>
    <m/>
    <s v="Progress Road, From East Shelby Drive to Keough Road"/>
    <s v="* e-grants 243* This project involves milling, resurfacing, re-striping, upgrading ADA Ramps and crosswalks. Replacement of defective curb and gutter, signage, and bike facilities along Progress Road."/>
    <s v="Local Programs"/>
    <s v="Resurface &amp; Safety"/>
    <m/>
    <x v="3"/>
    <x v="6"/>
    <s v="TAMP Preservation"/>
    <s v=""/>
    <m/>
    <m/>
    <s v="N"/>
    <s v="Other"/>
    <x v="0"/>
    <m/>
    <n v="0"/>
    <n v="0"/>
    <n v="0"/>
    <n v="0"/>
    <n v="0"/>
    <n v="0"/>
    <n v="0"/>
    <n v="0"/>
    <n v="0"/>
    <n v="0"/>
    <s v="STP-M-9417(14) (79LPLM-F3-705)"/>
  </r>
  <r>
    <n v="130477"/>
    <n v="2"/>
    <s v="Active"/>
    <d v="2020-06-03T00:00:00"/>
    <s v="Donovan Chumbley"/>
    <d v="2021-01-19T00:00:00"/>
    <s v="Brian Terrell"/>
    <s v="Bradley"/>
    <m/>
    <m/>
    <m/>
    <m/>
    <s v="Paul Huff Parkway N.W. from SR-60 (Georgetown Road N.W.) to SR-2 (North Lee Highway); Stuart Road N.E. from SR-2 (North Lee Highway) to Hardwick Farms Parkway N.E."/>
    <s v="* * * E-GRANTS #220 * * * Milling and resurfacing of the existing asphalt surface. Repair damaged guardrail sections. After milling, replace existing loop vehicle detection with radar vehicle detection. Provide access control measures, including median control, throughout. Provide pedestrian facilities where appropriate."/>
    <s v="Local Programs"/>
    <s v="Resurface &amp; Safety"/>
    <m/>
    <x v="3"/>
    <x v="6"/>
    <s v="TAMP Preservation"/>
    <s v=""/>
    <m/>
    <m/>
    <s v="N"/>
    <s v="NHS"/>
    <x v="0"/>
    <m/>
    <n v="69214"/>
    <n v="0"/>
    <n v="0"/>
    <n v="0"/>
    <n v="69214"/>
    <n v="69214"/>
    <n v="0"/>
    <n v="0"/>
    <n v="0"/>
    <n v="69214"/>
    <s v="STP-M-NH-9203(26) (06LPLM-F3-082)"/>
  </r>
  <r>
    <n v="130917"/>
    <n v="4"/>
    <s v="Active"/>
    <d v="2020-10-06T00:00:00"/>
    <s v="Meghan Wilson"/>
    <d v="2021-02-25T00:00:00"/>
    <s v="Brandy Hopkins"/>
    <s v="Shelby"/>
    <m/>
    <m/>
    <m/>
    <m/>
    <s v="Easley Street, From US-1 to Navy Road and Shelby Road from Quito Road to SR-3 (Jefferson Davis Highway)"/>
    <s v="**eGrants 279** Milling and overlay, striping and signs for bike lanes, and ADA improvements"/>
    <s v="Local Programs"/>
    <s v="Resurface &amp; Safety"/>
    <m/>
    <x v="3"/>
    <x v="6"/>
    <s v="TAMP Preservation"/>
    <s v=""/>
    <m/>
    <m/>
    <s v="N"/>
    <s v="Other"/>
    <x v="0"/>
    <m/>
    <n v="15500"/>
    <n v="0"/>
    <n v="0"/>
    <n v="0"/>
    <n v="15500"/>
    <n v="15500"/>
    <n v="0"/>
    <n v="0"/>
    <n v="0"/>
    <n v="15500"/>
    <s v="STP-M-9411(16) (79LPLM-F3-754)"/>
  </r>
  <r>
    <n v="131124"/>
    <n v="4"/>
    <s v="Active"/>
    <d v="2020-12-14T00:00:00"/>
    <s v="Meghan Wilson"/>
    <d v="2021-05-21T00:00:00"/>
    <s v="Maria Hunter"/>
    <s v="Hardin"/>
    <m/>
    <m/>
    <m/>
    <m/>
    <s v="Cravens Drive, From Cumberland Street to Savannah City Limits"/>
    <s v="Milling, resurfacing, lane striping, and stop bars of Cravens Drive from Cumberland Street to City Limits"/>
    <s v="Local Programs"/>
    <s v="Resurface &amp; Safety"/>
    <m/>
    <x v="3"/>
    <x v="6"/>
    <s v="TAMP Preservation"/>
    <s v=""/>
    <m/>
    <m/>
    <s v="N"/>
    <s v="Other"/>
    <x v="0"/>
    <m/>
    <n v="8000"/>
    <n v="0"/>
    <n v="0"/>
    <n v="0"/>
    <n v="8000"/>
    <n v="8000"/>
    <n v="0"/>
    <n v="0"/>
    <n v="0"/>
    <n v="8000"/>
    <s v="STP-M-9413(16) (36LPLM-F3-028)"/>
  </r>
  <r>
    <n v="126679"/>
    <n v="3"/>
    <s v="Active"/>
    <d v="2017-10-05T00:00:00"/>
    <s v="Kimery Grant"/>
    <d v="2021-01-19T00:00:00"/>
    <s v="Brian Terrell"/>
    <s v="Wilson"/>
    <m/>
    <m/>
    <m/>
    <m/>
    <s v="Leeville Pike from Tuckers Gap Road to South Greenwood Street; Coles Ferry Pike from Hartmann Drive to North Castle Heights Avenue"/>
    <s v="(E-Grants Project) The proposed improvements include shoulder work, repairing rutting, resurfacing and restriping along the above-listed roadway segment."/>
    <s v="Local Programs"/>
    <s v="Resurfacing"/>
    <m/>
    <x v="3"/>
    <x v="6"/>
    <s v="TAMP Preservation"/>
    <n v="2.5"/>
    <m/>
    <m/>
    <s v="N"/>
    <s v="Other"/>
    <x v="0"/>
    <m/>
    <n v="0"/>
    <n v="0"/>
    <n v="615000"/>
    <n v="0"/>
    <n v="615000"/>
    <n v="47000"/>
    <n v="0"/>
    <n v="615000"/>
    <n v="0"/>
    <n v="662000"/>
    <s v="STP-M-9309(22) (95LPLM-F3-081)"/>
  </r>
  <r>
    <n v="127036"/>
    <n v="4"/>
    <s v="Active"/>
    <d v="2018-02-23T00:00:00"/>
    <s v="Meghan Wilson"/>
    <d v="2021-01-19T00:00:00"/>
    <s v="Brian Terrell"/>
    <s v="Shelby"/>
    <m/>
    <m/>
    <m/>
    <m/>
    <s v="Harbor Avenue, From Pier Street to Riverside Boulevard"/>
    <s v="*E-grants - 068* Milling and repaving of Harbor Avenue from Pier Street to Riverside Boulevard"/>
    <s v="Local Programs"/>
    <s v="Resurfacing"/>
    <m/>
    <x v="3"/>
    <x v="6"/>
    <s v="TAMP Preservation"/>
    <n v="3.99"/>
    <m/>
    <m/>
    <s v="N"/>
    <s v="NHS"/>
    <x v="0"/>
    <m/>
    <n v="37046"/>
    <n v="0"/>
    <n v="0"/>
    <n v="0"/>
    <n v="37046"/>
    <n v="87046"/>
    <n v="0"/>
    <n v="0"/>
    <n v="0"/>
    <n v="87046"/>
    <s v="STP-M-NH-9409(216) (79LPLM-F3-594)"/>
  </r>
  <r>
    <n v="127990"/>
    <n v="4"/>
    <s v="Active"/>
    <d v="2018-08-13T00:00:00"/>
    <s v="Meghan Wilson"/>
    <d v="2021-01-19T00:00:00"/>
    <s v="Brian Terrell"/>
    <s v="Shelby"/>
    <m/>
    <m/>
    <m/>
    <m/>
    <s v="Brother Boulevard, From SR-15 (US-64/Stage Road) to SR-177 (North Germantown Road) and Yale Road, From Kirby Whitten Road to Brother Boulevard"/>
    <s v="Resurfacing of Brother Boulevard from U.S. 64 to N. Germantown Road and the resurfacing of Yale Road from Kirby Whitten Road to Brother Boulevard."/>
    <s v="Local Programs"/>
    <s v="Resurfacing"/>
    <m/>
    <x v="3"/>
    <x v="6"/>
    <s v="TAMP Preservation"/>
    <n v="3.31"/>
    <m/>
    <m/>
    <s v="N"/>
    <s v="Other"/>
    <x v="0"/>
    <m/>
    <n v="0"/>
    <n v="0"/>
    <n v="2772723"/>
    <n v="0"/>
    <n v="2772723"/>
    <n v="105000"/>
    <n v="0"/>
    <n v="2772723"/>
    <n v="0"/>
    <n v="2877723"/>
    <s v="STP-M-9409(221) (79LPLM-F3-614)"/>
  </r>
  <r>
    <n v="128229"/>
    <n v="4"/>
    <s v="Active"/>
    <d v="2018-10-22T00:00:00"/>
    <s v="Meghan Wilson"/>
    <d v="2021-03-01T00:00:00"/>
    <s v="Bonita Dunlap"/>
    <s v="Shelby"/>
    <m/>
    <m/>
    <m/>
    <m/>
    <s v="Big Creek Church Road, From SR-3 (US-51) to east of Cold Springs Lane"/>
    <s v="Milling, paving, pavement markings and signage from US-51 to east of Cold Springs Lane. E-Grants project #142."/>
    <s v="Local Programs"/>
    <s v="Resurfacing"/>
    <m/>
    <x v="3"/>
    <x v="6"/>
    <s v="TAMP Preservation"/>
    <n v="1.85"/>
    <m/>
    <m/>
    <s v="N"/>
    <s v="Other"/>
    <x v="0"/>
    <m/>
    <n v="0"/>
    <n v="50000"/>
    <n v="0"/>
    <n v="0"/>
    <n v="50000"/>
    <n v="79500"/>
    <n v="50000"/>
    <n v="0"/>
    <n v="0"/>
    <n v="129500"/>
    <s v="STP-M-9411(14) (79LPLM-F3-637)"/>
  </r>
  <r>
    <n v="128895"/>
    <n v="4"/>
    <s v="Active"/>
    <d v="2019-05-09T00:00:00"/>
    <s v="Meghan Wilson"/>
    <d v="2021-06-14T00:00:00"/>
    <s v="Bonita Dunlap"/>
    <s v="Dyer"/>
    <m/>
    <m/>
    <m/>
    <m/>
    <s v="Mall Boulevard, from Parr Avenue to Water Treatment Plant access Road; Parr Avenue from Mall Boulevard to Bridge over Lewis Creek"/>
    <s v="2&quot;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
    <s v="Local Programs"/>
    <s v="Resurfacing"/>
    <m/>
    <x v="3"/>
    <x v="6"/>
    <s v="TAMP Preservation"/>
    <n v="0.57999999999999996"/>
    <m/>
    <m/>
    <s v="N"/>
    <s v="Other"/>
    <x v="0"/>
    <m/>
    <n v="31110"/>
    <n v="0"/>
    <n v="0"/>
    <n v="0"/>
    <n v="31110"/>
    <n v="41110"/>
    <n v="0"/>
    <n v="0"/>
    <n v="0"/>
    <n v="41110"/>
    <s v="STP-M-2300(44) (23LPLM-F3-040)"/>
  </r>
  <r>
    <n v="129564"/>
    <n v="3"/>
    <s v="Active"/>
    <d v="2019-08-16T00:00:00"/>
    <s v="Simchah Edwards"/>
    <d v="2021-04-12T00:00:00"/>
    <s v="Jason Carney"/>
    <s v="Hickman"/>
    <s v="New She Boss Road"/>
    <m/>
    <m/>
    <m/>
    <s v="New She Boss Road, From She Boss Road to Falls Branch Road"/>
    <s v="This project will resurface 4.1 miles of New She Boss Rd, a rural local road maintained by the Hickman County Highway Department. The road runs parallel to the Natchez Trace Parkway. The project will begin at She Boss Road and end at Falls Branch Road."/>
    <s v="Local Programs"/>
    <s v="Resurfacing"/>
    <m/>
    <x v="3"/>
    <x v="6"/>
    <s v="TAMP Preservation"/>
    <s v=""/>
    <m/>
    <m/>
    <s v="N"/>
    <s v="None"/>
    <x v="0"/>
    <m/>
    <n v="23930"/>
    <n v="0"/>
    <n v="0"/>
    <n v="0"/>
    <n v="23930"/>
    <n v="23930"/>
    <n v="0"/>
    <n v="0"/>
    <n v="0"/>
    <n v="23930"/>
    <s v="TN-FLAP(29) (41LPLM-F3-005)"/>
  </r>
  <r>
    <n v="129969"/>
    <n v="4"/>
    <s v="Active"/>
    <d v="2019-12-27T00:00:00"/>
    <s v="Meghan Wilson"/>
    <d v="2021-01-19T00:00:00"/>
    <s v="Brian Terrell"/>
    <s v="Tipton"/>
    <m/>
    <m/>
    <m/>
    <m/>
    <s v="Various Streets in Covington"/>
    <s v="* e-grants 186*  Roadway repair, resurfacing, minor drainage, curb and gutter repair, striping and signage   East Ripley Avenue,  from railroad crossing to Hope Street LM .430-.540  Hope Street,  from North Industrial Road to Hwy 51 North LM .000-.980  Tennessee Avenue, from Simonton Street to Hwy 51 North LM .000-.630  Murphy Avenue, from Shelton Street to Simonton Street LM .900-1.070  South College Street, from West Sherrod Avenue to SR-59 (Mueller Brass Road) LM .000-1.495"/>
    <s v="Local Programs"/>
    <s v="Resurfacing"/>
    <m/>
    <x v="3"/>
    <x v="6"/>
    <s v="TAMP Preservation"/>
    <n v="2.66"/>
    <m/>
    <m/>
    <s v="N"/>
    <s v="Other"/>
    <x v="0"/>
    <m/>
    <n v="35000"/>
    <n v="0"/>
    <n v="0"/>
    <n v="0"/>
    <n v="35000"/>
    <n v="35000"/>
    <n v="0"/>
    <n v="0"/>
    <n v="0"/>
    <n v="35000"/>
    <s v="STP-M-9403(12) (84LPLM-F3-055)"/>
  </r>
  <r>
    <n v="130155"/>
    <n v="2"/>
    <s v="Active"/>
    <d v="2020-03-13T00:00:00"/>
    <s v="Donovan Chumbley"/>
    <d v="2021-01-19T00:00:00"/>
    <s v="Brian Terrell"/>
    <s v="Hamilton"/>
    <m/>
    <m/>
    <m/>
    <m/>
    <s v="Dayton Blvd, From Browntown Road to Gadd Road"/>
    <s v="* * * E-GRANTS #258 * * * Resurfacing of Dayton Blvd from Browntown Road to Gadd Road"/>
    <s v="Local Programs"/>
    <s v="Resurfacing"/>
    <m/>
    <x v="3"/>
    <x v="6"/>
    <s v="TAMP Preservation"/>
    <n v="0.73"/>
    <m/>
    <m/>
    <s v="N"/>
    <s v="Other"/>
    <x v="0"/>
    <m/>
    <n v="6400"/>
    <n v="0"/>
    <n v="0"/>
    <n v="0"/>
    <n v="6400"/>
    <n v="6400"/>
    <n v="0"/>
    <n v="0"/>
    <n v="0"/>
    <n v="6400"/>
    <s v="STP-M-1406(9) (33LPLM-F3-268)"/>
  </r>
  <r>
    <n v="131140"/>
    <n v="1"/>
    <s v="Active"/>
    <d v="2020-12-30T00:00:00"/>
    <s v="Taylor Lee"/>
    <d v="2021-04-07T00:00:00"/>
    <s v="Bobby Johnson"/>
    <s v="Greene"/>
    <m/>
    <m/>
    <m/>
    <m/>
    <s v="Various Streets in Greeneville"/>
    <s v="This project will resurface various streets in the city of Greenville including Old Shiloh Road, from Old Tusculum Road to Shiloh Road; E Church Street, from N College Street to Greeneville City Limits; Snapps Ferry Road, from E Andrew Johnson Highway to Greenville City Limits; Erwin Highway from E Andrew Johnson Highway to the Greeneville City Limits."/>
    <s v="Local Programs"/>
    <s v="Resurfacing"/>
    <m/>
    <x v="3"/>
    <x v="6"/>
    <s v="TAMP Preservation"/>
    <n v="0"/>
    <m/>
    <m/>
    <s v="N"/>
    <s v="Other"/>
    <x v="0"/>
    <m/>
    <n v="15700"/>
    <n v="0"/>
    <n v="0"/>
    <n v="0"/>
    <n v="15700"/>
    <n v="15700"/>
    <n v="0"/>
    <n v="0"/>
    <n v="0"/>
    <n v="15700"/>
    <s v="STP-M-9104(18) (30LPLM-F3-022)"/>
  </r>
  <r>
    <n v="103635.16"/>
    <n v="1"/>
    <s v="Let"/>
    <d v="2019-11-08T00:00:00"/>
    <s v="Scott Boyce"/>
    <d v="2021-03-24T00:00:00"/>
    <s v="Brian Terrell"/>
    <s v="Knox"/>
    <s v="SR-1"/>
    <s v="SR"/>
    <m/>
    <s v="SR"/>
    <s v="M20LTHQ_C47SR_TUNLCLN Knox-Henley St Tunnel and SMARTFIX I-40 Ramp - Cleaning (FY20)"/>
    <m/>
    <s v="Maint - Reg"/>
    <s v="Maintenance"/>
    <m/>
    <x v="4"/>
    <x v="7"/>
    <s v="Maintenance?"/>
    <s v=""/>
    <d v="2020-05-15T00:00:00"/>
    <m/>
    <s v="N"/>
    <m/>
    <x v="4"/>
    <m/>
    <n v="0"/>
    <n v="0"/>
    <n v="134925"/>
    <n v="0"/>
    <n v="134925"/>
    <n v="0"/>
    <n v="0"/>
    <n v="134925"/>
    <n v="0"/>
    <n v="134925"/>
    <s v="State Funded (47010-4250-04)"/>
  </r>
  <r>
    <n v="103641.15"/>
    <n v="3"/>
    <s v="Let"/>
    <d v="2019-11-08T00:00:00"/>
    <s v="Scott Boyce"/>
    <d v="2021-03-24T00:00:00"/>
    <s v="Brian Terrell"/>
    <s v="Davidson"/>
    <s v="SR-155"/>
    <s v="SR"/>
    <m/>
    <s v="SR"/>
    <s v="M20LTHQ_C19SR_TUNLCLN Davidson - Thompson Lane Tunnel - Cleaning (FY20)"/>
    <m/>
    <s v="Maint - Reg"/>
    <s v="Maintenance"/>
    <m/>
    <x v="4"/>
    <x v="7"/>
    <s v="Maintenance?"/>
    <s v=""/>
    <d v="2020-05-15T00:00:00"/>
    <m/>
    <s v="N"/>
    <m/>
    <x v="4"/>
    <m/>
    <n v="0"/>
    <n v="0"/>
    <n v="73185"/>
    <n v="0"/>
    <n v="73185"/>
    <n v="0"/>
    <n v="0"/>
    <n v="73185"/>
    <n v="0"/>
    <n v="73185"/>
    <s v="State Funded (19047-4242-04)"/>
  </r>
  <r>
    <n v="116319.09"/>
    <n v="1"/>
    <s v="Let"/>
    <d v="2020-06-15T00:00:00"/>
    <s v="Jennifer Johnson"/>
    <d v="2020-12-23T00:00:00"/>
    <s v=""/>
    <s v="Region 1"/>
    <m/>
    <m/>
    <m/>
    <m/>
    <s v="M21LTHQ_R1ISR_CONCREP"/>
    <m/>
    <s v="Maint - Reg"/>
    <s v="Maintenance"/>
    <m/>
    <x v="3"/>
    <x v="4"/>
    <s v="Maintenance?"/>
    <s v=""/>
    <d v="2020-12-11T00:00:00"/>
    <m/>
    <s v="N"/>
    <m/>
    <x v="2"/>
    <m/>
    <n v="0"/>
    <n v="0"/>
    <n v="1374600"/>
    <n v="0"/>
    <n v="1374600"/>
    <n v="0"/>
    <n v="0"/>
    <n v="1374600"/>
    <n v="0"/>
    <n v="1374600"/>
    <s v="State Funded (98100-4188-04)"/>
  </r>
  <r>
    <n v="116321.07"/>
    <n v="2"/>
    <s v="Closed"/>
    <d v="2018-06-26T00:00:00"/>
    <s v="Jennifer Johnson"/>
    <d v="2021-03-17T00:00:00"/>
    <s v="Lee Cothron"/>
    <s v="Region 2"/>
    <m/>
    <m/>
    <m/>
    <m/>
    <s v="M19LTHQ_R2ISR_CONCREP"/>
    <m/>
    <s v="Maint - Reg"/>
    <s v="Maintenance"/>
    <m/>
    <x v="3"/>
    <x v="4"/>
    <s v="Maintenance?"/>
    <s v=""/>
    <d v="2018-12-07T00:00:00"/>
    <m/>
    <s v="N"/>
    <m/>
    <x v="2"/>
    <m/>
    <n v="0"/>
    <n v="0"/>
    <n v="99739.89"/>
    <n v="0"/>
    <n v="99739.89"/>
    <n v="0"/>
    <n v="0"/>
    <n v="1371948.89"/>
    <n v="0"/>
    <n v="1371948.89"/>
    <s v="State Funded (98029-4192-04)"/>
  </r>
  <r>
    <n v="116321.09"/>
    <n v="2"/>
    <s v="Let"/>
    <d v="2020-06-15T00:00:00"/>
    <s v="Jennifer Johnson"/>
    <d v="2020-12-23T00:00:00"/>
    <s v=""/>
    <s v="Region 2"/>
    <m/>
    <m/>
    <m/>
    <m/>
    <s v="M21LTHQ_R2ISR_CONCREP"/>
    <m/>
    <s v="Maint - Reg"/>
    <s v="Maintenance"/>
    <m/>
    <x v="3"/>
    <x v="4"/>
    <s v="Maintenance?"/>
    <s v=""/>
    <d v="2020-12-11T00:00:00"/>
    <m/>
    <s v="N"/>
    <m/>
    <x v="2"/>
    <m/>
    <n v="0"/>
    <n v="0"/>
    <n v="1503124"/>
    <n v="0"/>
    <n v="1503124"/>
    <n v="0"/>
    <n v="0"/>
    <n v="1503124"/>
    <n v="0"/>
    <n v="1503124"/>
    <s v="State Funded (98200-4153-04)"/>
  </r>
  <r>
    <n v="116323.09"/>
    <n v="3"/>
    <s v="Let"/>
    <d v="2020-06-15T00:00:00"/>
    <s v="Jennifer Johnson"/>
    <d v="2020-12-23T00:00:00"/>
    <s v=""/>
    <s v="Region 3"/>
    <m/>
    <m/>
    <m/>
    <m/>
    <s v="M21LTHQ_R3ISR_CONCREP"/>
    <m/>
    <s v="Maint - Reg"/>
    <s v="Maintenance"/>
    <m/>
    <x v="3"/>
    <x v="4"/>
    <s v="Maintenance?"/>
    <s v=""/>
    <d v="2020-12-11T00:00:00"/>
    <m/>
    <s v="N"/>
    <m/>
    <x v="2"/>
    <m/>
    <n v="0"/>
    <n v="0"/>
    <n v="1520537"/>
    <n v="0"/>
    <n v="1520537"/>
    <n v="0"/>
    <n v="0"/>
    <n v="1520537"/>
    <n v="0"/>
    <n v="1520537"/>
    <s v="State Funded (98303-4196-04)"/>
  </r>
  <r>
    <n v="116325.07"/>
    <n v="4"/>
    <s v="Closed"/>
    <d v="2018-06-26T00:00:00"/>
    <s v="Jennifer Johnson"/>
    <d v="2021-03-17T00:00:00"/>
    <s v="Lee Cothron"/>
    <s v="Region 4"/>
    <m/>
    <m/>
    <m/>
    <m/>
    <s v="M19LTHQ_R4ISR_CONCREP"/>
    <m/>
    <s v="Maint - Reg"/>
    <s v="Maintenance"/>
    <m/>
    <x v="3"/>
    <x v="4"/>
    <s v="Maintenance?"/>
    <s v=""/>
    <d v="2018-12-07T00:00:00"/>
    <m/>
    <s v="N"/>
    <m/>
    <x v="2"/>
    <m/>
    <n v="0"/>
    <n v="0"/>
    <n v="12505.22"/>
    <n v="0"/>
    <n v="12505.22"/>
    <n v="0"/>
    <n v="0"/>
    <n v="1439242.22"/>
    <n v="0"/>
    <n v="1439242.22"/>
    <s v="State Funded (98049-4192-04)"/>
  </r>
  <r>
    <n v="116325.09"/>
    <n v="4"/>
    <s v="Let"/>
    <d v="2020-06-15T00:00:00"/>
    <s v="Jennifer Johnson"/>
    <d v="2020-12-23T00:00:00"/>
    <s v=""/>
    <s v="Region 4"/>
    <m/>
    <m/>
    <m/>
    <m/>
    <s v="M21LTHQ_R4ISR_CONCREP"/>
    <m/>
    <s v="Maint - Reg"/>
    <s v="Maintenance"/>
    <m/>
    <x v="3"/>
    <x v="4"/>
    <s v="Maintenance?"/>
    <s v=""/>
    <d v="2020-12-11T00:00:00"/>
    <m/>
    <s v="N"/>
    <m/>
    <x v="2"/>
    <m/>
    <n v="0"/>
    <n v="0"/>
    <n v="1469964"/>
    <n v="0"/>
    <n v="1469964"/>
    <n v="0"/>
    <n v="0"/>
    <n v="1469964"/>
    <n v="0"/>
    <n v="1469964"/>
    <s v="State Funded (98400-4156-04)"/>
  </r>
  <r>
    <n v="131277"/>
    <n v="3"/>
    <s v="Active"/>
    <d v="2021-01-29T00:00:00"/>
    <s v="Lee Cothron"/>
    <d v="2021-03-24T00:00:00"/>
    <s v="Brian Terrell"/>
    <s v="Dickson"/>
    <s v="I-840"/>
    <s v="I"/>
    <m/>
    <s v="IM"/>
    <s v="M21_RMR3_C22I840 at I40_DEAD_ANIMAL_REMOVAL"/>
    <s v="State Maintenance forces to remove dead animals from TDOT ROW"/>
    <s v="Maint - Reg"/>
    <s v="Maintenance"/>
    <m/>
    <x v="4"/>
    <x v="7"/>
    <s v="Maintenance? Removing Dead animals"/>
    <s v=""/>
    <m/>
    <m/>
    <s v="N"/>
    <m/>
    <x v="1"/>
    <m/>
    <n v="0"/>
    <n v="0"/>
    <n v="10000"/>
    <n v="0"/>
    <n v="10000"/>
    <n v="0"/>
    <n v="0"/>
    <n v="10000"/>
    <n v="0"/>
    <n v="10000"/>
    <s v="State Funded (22840-4109-04)"/>
  </r>
  <r>
    <n v="114620.02"/>
    <n v="1"/>
    <s v="Construction Complete"/>
    <d v="2021-03-02T00:00:00"/>
    <s v="John Kahle"/>
    <d v="2021-05-25T00:00:00"/>
    <s v=""/>
    <s v="Campbell"/>
    <s v="SR-90"/>
    <s v="SR"/>
    <m/>
    <s v="SR"/>
    <s v="near LM 2.0 - Outcropping Removal"/>
    <m/>
    <s v="Maint - Reg"/>
    <s v="Mitigation - Rockfall"/>
    <m/>
    <x v="5"/>
    <x v="3"/>
    <m/>
    <s v=""/>
    <d v="2021-03-10T00:00:00"/>
    <m/>
    <s v="N"/>
    <s v="Other"/>
    <x v="4"/>
    <m/>
    <n v="10000"/>
    <n v="10000"/>
    <n v="269802"/>
    <n v="0"/>
    <n v="289802"/>
    <n v="10000"/>
    <n v="10000"/>
    <n v="269802"/>
    <n v="0"/>
    <n v="289802"/>
    <s v="State Funded (07012-3240-04)"/>
  </r>
  <r>
    <n v="114620.01"/>
    <n v="1"/>
    <s v="Active"/>
    <d v="2016-11-02T00:00:00"/>
    <s v="Lee Cothron"/>
    <d v="2021-05-06T00:00:00"/>
    <s v="Jeremy Beeman"/>
    <s v="Campbell"/>
    <s v="SR-90"/>
    <s v="SR"/>
    <m/>
    <s v="SR"/>
    <s v="near LM 2.2 (Rockfall Mitigation)"/>
    <m/>
    <s v="Maint - Reg"/>
    <s v="Mitigation - Rockfall"/>
    <m/>
    <x v="6"/>
    <x v="3"/>
    <m/>
    <n v="0"/>
    <d v="2022-03-25T00:00:00"/>
    <m/>
    <s v="N"/>
    <s v="Other"/>
    <x v="4"/>
    <m/>
    <n v="314000"/>
    <n v="0"/>
    <n v="0"/>
    <n v="0"/>
    <n v="314000"/>
    <n v="388000"/>
    <n v="35000"/>
    <n v="0"/>
    <n v="0"/>
    <n v="423000"/>
    <s v="STP-90(6) (07012-3236-14)"/>
  </r>
  <r>
    <n v="115764"/>
    <n v="2"/>
    <s v="Closed"/>
    <d v="2011-04-11T00:00:00"/>
    <s v="Lee Cothron"/>
    <d v="2021-05-24T00:00:00"/>
    <s v="Lee Cothron"/>
    <s v="Dekalb"/>
    <s v="SR-141"/>
    <s v="SR"/>
    <m/>
    <s v="SR"/>
    <s v="Slide Repair at LM 1.00"/>
    <m/>
    <s v="Maint - Reg"/>
    <s v="Mitigation - Slide"/>
    <m/>
    <x v="6"/>
    <x v="3"/>
    <m/>
    <n v="0.192"/>
    <d v="2015-02-13T00:00:00"/>
    <m/>
    <s v="N"/>
    <m/>
    <x v="4"/>
    <m/>
    <n v="59496.09"/>
    <n v="-6700"/>
    <n v="0"/>
    <n v="0"/>
    <n v="52796.09"/>
    <n v="121053.59"/>
    <n v="0"/>
    <n v="2990225.42"/>
    <n v="0"/>
    <n v="3111279.01"/>
    <s v="State Funded (21006-4208-04)"/>
  </r>
  <r>
    <n v="117533"/>
    <n v="2"/>
    <s v="Let"/>
    <d v="2012-07-12T00:00:00"/>
    <s v="Lee Cothron"/>
    <d v="2020-12-23T00:00:00"/>
    <s v=""/>
    <s v="Putnam"/>
    <s v="SR-24"/>
    <s v="SR"/>
    <m/>
    <s v="SR"/>
    <s v="M13HQ_C71SR_GEOREP SLIDE SR24 LM 30.1"/>
    <m/>
    <s v="Maint - Reg"/>
    <s v="Mitigation - Slide"/>
    <m/>
    <x v="6"/>
    <x v="3"/>
    <m/>
    <n v="0"/>
    <d v="2020-12-11T00:00:00"/>
    <m/>
    <s v="N"/>
    <s v="Other"/>
    <x v="4"/>
    <m/>
    <n v="0"/>
    <n v="0"/>
    <n v="1299348"/>
    <n v="0"/>
    <n v="1299348"/>
    <n v="99000"/>
    <n v="22950"/>
    <n v="1299348"/>
    <n v="0"/>
    <n v="1421298"/>
    <s v="State Funded (71003-4236-04)"/>
  </r>
  <r>
    <n v="124080"/>
    <n v="2"/>
    <s v="Active"/>
    <d v="2016-07-22T00:00:00"/>
    <s v="Sandra Lowry"/>
    <d v="2021-03-26T00:00:00"/>
    <s v="Kyle Ruddy"/>
    <s v="Hamilton"/>
    <s v="SR-8"/>
    <s v="SR"/>
    <m/>
    <s v="SR"/>
    <s v="From near SR-27(Suck Creek Road) to near Palisades Drive (IA)"/>
    <s v="Slope stabilization at various locations for rock fall mitigation; repairs and upgrades to culverts and other drainage features."/>
    <s v="Legislative"/>
    <s v="Miscellaneous Improvements"/>
    <m/>
    <x v="6"/>
    <x v="3"/>
    <m/>
    <n v="3.05"/>
    <d v="2023-02-03T00:00:00"/>
    <m/>
    <s v="N"/>
    <s v="Other"/>
    <x v="4"/>
    <m/>
    <n v="1200000"/>
    <n v="0"/>
    <n v="0"/>
    <n v="0"/>
    <n v="1200000"/>
    <n v="2224622.27"/>
    <n v="0"/>
    <n v="0"/>
    <n v="0"/>
    <n v="2224622.27"/>
    <s v="STP-8(52) (33021-3231-14)"/>
  </r>
  <r>
    <n v="125259"/>
    <n v="2"/>
    <s v="Active"/>
    <d v="2016-11-02T00:00:00"/>
    <s v="Lee Cothron"/>
    <d v="2019-10-07T00:00:00"/>
    <s v="Sandra Lowry"/>
    <s v="Hamilton"/>
    <s v="SR-148"/>
    <s v="SR"/>
    <m/>
    <s v="SR"/>
    <s v="at LM 3.8 (Rockfall Mitigation)"/>
    <m/>
    <s v="Maint - Reg"/>
    <s v="Mitigation - Rockfall"/>
    <m/>
    <x v="6"/>
    <x v="3"/>
    <m/>
    <n v="0"/>
    <d v="2022-06-17T00:00:00"/>
    <m/>
    <s v="N"/>
    <s v="Other"/>
    <x v="4"/>
    <m/>
    <n v="7000"/>
    <n v="0"/>
    <n v="0"/>
    <n v="0"/>
    <n v="7000"/>
    <n v="107800"/>
    <n v="0"/>
    <n v="0"/>
    <n v="0"/>
    <n v="107800"/>
    <s v="STP-148(4) (33049-3231-14)"/>
  </r>
  <r>
    <n v="125383"/>
    <n v="2"/>
    <s v="Active"/>
    <d v="2017-01-09T00:00:00"/>
    <s v="Lee Cothron"/>
    <d v="2020-08-06T00:00:00"/>
    <s v="Curt Duncan"/>
    <s v="Grundy"/>
    <s v="I-24"/>
    <s v="I"/>
    <m/>
    <s v="IM"/>
    <s v="(Eastbound) at LM 5.6 (Rockfall Mitigation)"/>
    <m/>
    <s v="Maint - Reg"/>
    <s v="Mitigation - Rockfall"/>
    <m/>
    <x v="6"/>
    <x v="3"/>
    <m/>
    <n v="0"/>
    <d v="2022-06-17T00:00:00"/>
    <m/>
    <s v="N"/>
    <s v="Int"/>
    <x v="1"/>
    <m/>
    <n v="153000"/>
    <n v="0"/>
    <n v="0"/>
    <n v="0"/>
    <n v="153000"/>
    <n v="253000"/>
    <n v="0"/>
    <n v="0"/>
    <n v="0"/>
    <n v="253000"/>
    <s v="NH-I-24-2(170) (31001-3189-14)"/>
  </r>
  <r>
    <n v="125384"/>
    <n v="1"/>
    <s v="Active"/>
    <d v="2017-01-09T00:00:00"/>
    <s v="Lee Cothron"/>
    <d v="2019-10-07T00:00:00"/>
    <s v="Sandra Lowry"/>
    <s v="Carter"/>
    <s v="SR-37"/>
    <s v="SR"/>
    <m/>
    <s v="SR"/>
    <s v="at LM 15.1 (Rockfall Mitigation)"/>
    <m/>
    <s v="Maint - Reg"/>
    <s v="Mitigation - Rockfall"/>
    <m/>
    <x v="6"/>
    <x v="3"/>
    <m/>
    <n v="0"/>
    <d v="2022-12-09T00:00:00"/>
    <m/>
    <s v="N"/>
    <s v="NHS"/>
    <x v="3"/>
    <m/>
    <n v="-100000"/>
    <n v="0"/>
    <n v="0"/>
    <n v="0"/>
    <n v="-100000"/>
    <n v="150000"/>
    <n v="100000"/>
    <n v="0"/>
    <n v="0"/>
    <n v="250000"/>
    <s v="State Funded (10003-3268-04)"/>
  </r>
  <r>
    <n v="125386"/>
    <n v="3"/>
    <s v="Active"/>
    <d v="2017-01-09T00:00:00"/>
    <s v="Lee Cothron"/>
    <d v="2021-03-07T00:00:00"/>
    <s v="Brian Hurst"/>
    <s v="Smith"/>
    <s v="SR-24"/>
    <s v="SR"/>
    <m/>
    <s v="SR"/>
    <s v="at LM 9.9 in South Carthage (Rockfall Mitigation) (IA)"/>
    <m/>
    <s v="Safety"/>
    <s v="Mitigation - Rockfall"/>
    <m/>
    <x v="6"/>
    <x v="8"/>
    <m/>
    <n v="0"/>
    <d v="2022-10-07T00:00:00"/>
    <m/>
    <s v="N"/>
    <s v="Other"/>
    <x v="4"/>
    <m/>
    <n v="-200000"/>
    <n v="220938"/>
    <n v="0"/>
    <n v="0"/>
    <n v="20938"/>
    <n v="413200"/>
    <n v="220938"/>
    <n v="0"/>
    <n v="0"/>
    <n v="634138"/>
    <s v="STP-24(70) (80002-3263-14)"/>
  </r>
  <r>
    <n v="125387"/>
    <n v="2"/>
    <s v="Active"/>
    <d v="2017-01-09T00:00:00"/>
    <s v="Lee Cothron"/>
    <d v="2019-10-07T00:00:00"/>
    <s v="Sandra Lowry"/>
    <s v="Hamilton"/>
    <s v="SR-2"/>
    <s v="SR"/>
    <m/>
    <s v="SR"/>
    <s v="at LMs 4.6 and 5.1 in Chattanooga (Rockfall Mitigation)"/>
    <m/>
    <s v="Maint - Reg"/>
    <s v="Mitigation - Rockfall"/>
    <m/>
    <x v="6"/>
    <x v="3"/>
    <m/>
    <n v="0.5"/>
    <d v="2022-06-17T00:00:00"/>
    <m/>
    <s v="N"/>
    <s v="Other"/>
    <x v="4"/>
    <m/>
    <n v="4000"/>
    <n v="0"/>
    <n v="0"/>
    <n v="0"/>
    <n v="4000"/>
    <n v="129000"/>
    <n v="50000"/>
    <n v="0"/>
    <n v="0"/>
    <n v="179000"/>
    <s v="State Funded (33011-3251-04)"/>
  </r>
  <r>
    <n v="126619"/>
    <n v="6"/>
    <s v="Active"/>
    <d v="2017-09-28T00:00:00"/>
    <s v="Lee Cothron"/>
    <d v="2018-11-20T00:00:00"/>
    <s v="Brian Terrell"/>
    <s v="Statewide"/>
    <m/>
    <m/>
    <m/>
    <m/>
    <s v="Various Routes in Regions 2, 3 and 4 - Rockfall Risk Assessment"/>
    <s v="rockfall mitigation services, geotechnical engineering services, and engineering geology services for various projects throughout TDOT Regions 2, 3 and 4"/>
    <s v="Other"/>
    <s v="Mitigation - Rockfall"/>
    <m/>
    <x v="6"/>
    <x v="8"/>
    <m/>
    <s v=""/>
    <m/>
    <m/>
    <s v="N"/>
    <m/>
    <x v="0"/>
    <m/>
    <n v="45000"/>
    <n v="0"/>
    <n v="0"/>
    <n v="0"/>
    <n v="45000"/>
    <n v="795000"/>
    <n v="0"/>
    <n v="0"/>
    <n v="0"/>
    <n v="795000"/>
    <m/>
  </r>
  <r>
    <n v="126669"/>
    <n v="1"/>
    <s v="Active"/>
    <d v="2017-10-04T00:00:00"/>
    <s v="Lee Cothron"/>
    <d v="2021-04-23T00:00:00"/>
    <s v="Jeremy Beeman"/>
    <s v="Sullivan"/>
    <s v="I-81"/>
    <s v="I"/>
    <m/>
    <s v="IM"/>
    <s v="at MP 73.0 to 73.6 (LMs 19.47 to 19.99)"/>
    <s v="rockfall and rock slope mitigation at LMs 19.47, 19.69 and 19.99"/>
    <s v="Other"/>
    <s v="Mitigation - Rockfall"/>
    <m/>
    <x v="6"/>
    <x v="8"/>
    <m/>
    <n v="0.52"/>
    <d v="2021-06-18T00:00:00"/>
    <m/>
    <s v="N"/>
    <s v="Int"/>
    <x v="1"/>
    <m/>
    <n v="0"/>
    <n v="0"/>
    <n v="2072000"/>
    <n v="0"/>
    <n v="2072000"/>
    <n v="210000"/>
    <n v="0"/>
    <n v="2072000"/>
    <n v="0"/>
    <n v="2282000"/>
    <s v="NH-I-81-1(131) (82001-3186-14)"/>
  </r>
  <r>
    <n v="126749"/>
    <n v="2"/>
    <s v="Active"/>
    <d v="2017-11-07T00:00:00"/>
    <s v="Kyle Ruddy"/>
    <d v="2021-05-26T00:00:00"/>
    <s v="Casey Pounders"/>
    <s v="Jackson"/>
    <s v="SR-135"/>
    <s v="SR"/>
    <m/>
    <s v="SR"/>
    <s v="North of Daniel Hill Lane, LM 7.1, Rockfall Mitigation"/>
    <m/>
    <s v="Maint - Reg"/>
    <s v="Mitigation - Rockfall"/>
    <m/>
    <x v="6"/>
    <x v="3"/>
    <m/>
    <n v="0"/>
    <d v="2022-08-19T00:00:00"/>
    <m/>
    <s v="N"/>
    <s v="Other"/>
    <x v="4"/>
    <m/>
    <n v="70000"/>
    <n v="0"/>
    <n v="0"/>
    <n v="0"/>
    <n v="70000"/>
    <n v="210000"/>
    <n v="0"/>
    <n v="0"/>
    <n v="0"/>
    <n v="210000"/>
    <s v="STP-135(25) (44008-3232-14)"/>
  </r>
  <r>
    <n v="126750"/>
    <n v="2"/>
    <s v="Active"/>
    <d v="2017-11-07T00:00:00"/>
    <s v="Kyle Ruddy"/>
    <d v="2021-05-27T00:00:00"/>
    <s v="Casey Pounders"/>
    <s v="Sequatchie"/>
    <s v="SR-8"/>
    <s v="SR"/>
    <m/>
    <s v="SR"/>
    <s v="Near LM's 20.5 and 20.7, Rockfall Mitigation"/>
    <m/>
    <s v="Maint - Reg"/>
    <s v="Mitigation - Rockfall"/>
    <m/>
    <x v="6"/>
    <x v="3"/>
    <m/>
    <n v="0.2"/>
    <d v="2022-02-11T00:00:00"/>
    <m/>
    <s v="N"/>
    <s v="NHS"/>
    <x v="3"/>
    <m/>
    <n v="100000"/>
    <n v="0"/>
    <n v="0"/>
    <n v="0"/>
    <n v="100000"/>
    <n v="450000"/>
    <n v="0"/>
    <n v="0"/>
    <n v="0"/>
    <n v="450000"/>
    <s v="NH-8(55) (77002-3244-14)"/>
  </r>
  <r>
    <n v="127039"/>
    <n v="1"/>
    <s v="Active"/>
    <d v="2018-02-26T00:00:00"/>
    <s v="Lee Cothron"/>
    <d v="2019-08-16T00:00:00"/>
    <s v="Sandra Lowry"/>
    <s v="Roane"/>
    <s v="I-40"/>
    <s v="I"/>
    <m/>
    <s v="IM"/>
    <s v="Eastbound near LM 1.1 (MM 341.5) (Rockfall Mitigation)"/>
    <s v="Rockfall Mitigation"/>
    <s v="Maint - Reg"/>
    <m/>
    <m/>
    <x v="6"/>
    <x v="3"/>
    <m/>
    <n v="0"/>
    <m/>
    <m/>
    <s v="N"/>
    <s v="Int"/>
    <x v="1"/>
    <m/>
    <n v="7000"/>
    <n v="0"/>
    <n v="0"/>
    <n v="0"/>
    <n v="7000"/>
    <n v="802100"/>
    <n v="0"/>
    <n v="0"/>
    <n v="0"/>
    <n v="802100"/>
    <m/>
  </r>
  <r>
    <n v="128001"/>
    <n v="1"/>
    <s v="Active"/>
    <d v="2018-08-17T00:00:00"/>
    <s v="Lee Cothron"/>
    <d v="2019-12-27T00:00:00"/>
    <s v="Brandy Hopkins"/>
    <s v="Cocke"/>
    <s v="I-40"/>
    <s v="I"/>
    <m/>
    <s v="IM"/>
    <s v="Westbound at LM 18.3 and LM 20.8"/>
    <s v="Rockfall Mitigation"/>
    <s v="Maint - Reg"/>
    <s v="Mitigation - Rockfall"/>
    <m/>
    <x v="6"/>
    <x v="3"/>
    <m/>
    <s v=""/>
    <d v="2022-06-17T00:00:00"/>
    <m/>
    <s v="N"/>
    <s v="Int"/>
    <x v="1"/>
    <m/>
    <n v="-50000"/>
    <n v="0"/>
    <n v="0"/>
    <n v="0"/>
    <n v="-50000"/>
    <n v="125000"/>
    <n v="0"/>
    <n v="0"/>
    <n v="0"/>
    <n v="125000"/>
    <m/>
  </r>
  <r>
    <n v="128652.31"/>
    <n v="2"/>
    <s v="Active"/>
    <d v="2019-02-27T00:00:00"/>
    <s v="John Kahle"/>
    <d v="2020-01-21T00:00:00"/>
    <s v="Daniel Rose"/>
    <s v="Polk"/>
    <m/>
    <m/>
    <m/>
    <m/>
    <s v="Various Locations in Polk County - February 2019 Flood Event"/>
    <m/>
    <s v="Maint - Reg"/>
    <s v="Safety"/>
    <m/>
    <x v="6"/>
    <x v="3"/>
    <m/>
    <s v=""/>
    <m/>
    <m/>
    <s v="N"/>
    <s v="NHS, Other"/>
    <x v="0"/>
    <m/>
    <n v="2999"/>
    <n v="0"/>
    <n v="0"/>
    <n v="0"/>
    <n v="2999"/>
    <n v="3000"/>
    <n v="0"/>
    <n v="3"/>
    <n v="0"/>
    <n v="3003"/>
    <s v="STP-7000(30) (70ER19-M3-002, 70ER19-M3-003, 70ER19-M3-004)"/>
  </r>
  <r>
    <n v="128655"/>
    <n v="1"/>
    <s v="Active"/>
    <d v="2019-02-27T00:00:00"/>
    <s v="Lee Cothron"/>
    <d v="2019-07-17T00:00:00"/>
    <s v="Jeremy Beeman"/>
    <s v="Anderson"/>
    <s v="SR-9"/>
    <s v="SR"/>
    <m/>
    <s v="SR"/>
    <s v="near LM 17.3 (Slope Stabilization) (February 2019 Flood)"/>
    <s v="repair slope failure above road (emergency let contract)"/>
    <s v="Maint - Reg"/>
    <s v="Safety"/>
    <m/>
    <x v="6"/>
    <x v="3"/>
    <m/>
    <n v="0.01"/>
    <m/>
    <m/>
    <s v="N"/>
    <s v="Other"/>
    <x v="4"/>
    <m/>
    <n v="10999"/>
    <n v="0"/>
    <n v="10499"/>
    <n v="0"/>
    <n v="21498"/>
    <n v="11000"/>
    <n v="1"/>
    <n v="10500"/>
    <n v="0"/>
    <n v="21501"/>
    <s v="STP-9(104) (01003-4242-04, 01003-4243-04)"/>
  </r>
  <r>
    <n v="128664"/>
    <n v="2"/>
    <s v="Construction Complete"/>
    <d v="2019-02-27T00:00:00"/>
    <s v="Lee Cothron"/>
    <d v="2020-10-19T00:00:00"/>
    <s v="Daniel Rose"/>
    <s v="Fentress"/>
    <s v="SR-85"/>
    <s v="SR"/>
    <m/>
    <s v="SR"/>
    <s v="near LM 6.0 (February 2019 Flood)"/>
    <s v="flood damage repairs (Emergency Let Contract)"/>
    <s v="Maint - Reg"/>
    <s v="Safety"/>
    <m/>
    <x v="6"/>
    <x v="3"/>
    <m/>
    <n v="0.01"/>
    <d v="2019-03-15T00:00:00"/>
    <m/>
    <s v="N"/>
    <s v="Other"/>
    <x v="4"/>
    <m/>
    <n v="7000"/>
    <n v="0"/>
    <n v="500000"/>
    <n v="0"/>
    <n v="507000"/>
    <n v="9000"/>
    <n v="0"/>
    <n v="2508661"/>
    <n v="0"/>
    <n v="2517661"/>
    <s v="STP-85(36) (25005-4232-04, 25005-4233-04)"/>
  </r>
  <r>
    <n v="128666.02"/>
    <n v="2"/>
    <s v="Active"/>
    <d v="2020-12-09T00:00:00"/>
    <s v="John Kahle"/>
    <d v="2021-03-24T00:00:00"/>
    <s v="Brian Terrell"/>
    <s v="Marion"/>
    <s v="SR-2"/>
    <s v="SR"/>
    <m/>
    <s v="SR"/>
    <s v="From near LM 25.2 to near LM 26.4 (ROW for Slope Stabilization) (February 2019 Flood)"/>
    <s v="ROW Aquisiton"/>
    <s v="Maint - Reg"/>
    <s v="Right-of-Way"/>
    <m/>
    <x v="6"/>
    <x v="3"/>
    <m/>
    <s v=""/>
    <m/>
    <m/>
    <s v="N"/>
    <s v="Other"/>
    <x v="4"/>
    <m/>
    <n v="0"/>
    <n v="100000"/>
    <n v="0"/>
    <n v="0"/>
    <n v="100000"/>
    <n v="0"/>
    <n v="100000"/>
    <n v="0"/>
    <n v="0"/>
    <n v="100000"/>
    <m/>
  </r>
  <r>
    <n v="128668"/>
    <n v="1"/>
    <s v="Construction Complete"/>
    <d v="2019-02-27T00:00:00"/>
    <s v="John Kahle"/>
    <d v="2020-12-04T00:00:00"/>
    <s v=""/>
    <s v="Roane"/>
    <s v="I-40"/>
    <s v="I"/>
    <m/>
    <s v="IM"/>
    <s v="Eastbound near MM 341 to near MM 344 (Slope Stabilization) (February 2019 Flood)"/>
    <s v="repair slope failure below road and resurfacing(Emergency Let Contract);"/>
    <s v="Maint - Reg"/>
    <s v="Safety"/>
    <m/>
    <x v="6"/>
    <x v="3"/>
    <m/>
    <n v="2"/>
    <d v="2020-05-15T00:00:00"/>
    <m/>
    <s v="N"/>
    <s v="Int"/>
    <x v="1"/>
    <m/>
    <n v="0"/>
    <n v="0"/>
    <n v="-154000"/>
    <n v="1203000"/>
    <n v="1049000"/>
    <n v="175000"/>
    <n v="0"/>
    <n v="4683000"/>
    <n v="1203000"/>
    <n v="6066000"/>
    <s v="ER-NH-I-40-6(172) (73100-4128-04, 73100-4131-04, 73100-8133-44)"/>
  </r>
  <r>
    <n v="128688"/>
    <n v="1"/>
    <s v="Active"/>
    <d v="2019-03-06T00:00:00"/>
    <s v="Lee Cothron"/>
    <d v="2019-07-17T00:00:00"/>
    <s v="Jeremy Beeman"/>
    <s v="Campbell"/>
    <s v="I-75"/>
    <s v="I"/>
    <m/>
    <s v="IM"/>
    <s v="near MM 134.5 (Slope Stabilization) (February 2019 Flood)"/>
    <s v="repair slope failure below road (Emergency Let Contract)"/>
    <s v="Maint - Reg"/>
    <s v="Safety"/>
    <m/>
    <x v="6"/>
    <x v="3"/>
    <m/>
    <n v="0.01"/>
    <m/>
    <m/>
    <s v="N"/>
    <s v="Int"/>
    <x v="1"/>
    <m/>
    <n v="0"/>
    <n v="0"/>
    <n v="1350000"/>
    <n v="0"/>
    <n v="1350000"/>
    <n v="0"/>
    <n v="0"/>
    <n v="3350001"/>
    <n v="0"/>
    <n v="3350001"/>
    <s v="NH-I-75-3(185) (07100-4156-04, 07ER19-M3-002)"/>
  </r>
  <r>
    <n v="128694"/>
    <n v="2"/>
    <s v="Construction Complete"/>
    <d v="2019-03-07T00:00:00"/>
    <s v="Lee Cothron"/>
    <d v="2020-10-19T00:00:00"/>
    <s v="Daniel Rose"/>
    <s v="Overton"/>
    <s v="SR-85"/>
    <s v="SR"/>
    <m/>
    <s v="SR"/>
    <s v="near LM 21.1 (Slope Stabilization) (February 2019 Flood)"/>
    <s v="repair slope failure below road (Emergency Let Contract)"/>
    <s v="Maint - Reg"/>
    <s v="Safety"/>
    <m/>
    <x v="6"/>
    <x v="3"/>
    <m/>
    <n v="0.01"/>
    <d v="2019-03-15T00:00:00"/>
    <m/>
    <s v="N"/>
    <s v="Other"/>
    <x v="4"/>
    <m/>
    <n v="0"/>
    <n v="0"/>
    <n v="330000"/>
    <n v="0"/>
    <n v="330000"/>
    <n v="1"/>
    <n v="0"/>
    <n v="330001"/>
    <n v="0"/>
    <n v="330002"/>
    <s v="STP-85(37) (67006-4235-04, 67006-4236-04)"/>
  </r>
  <r>
    <n v="128709"/>
    <n v="2"/>
    <s v="Construction Complete"/>
    <d v="2019-03-08T00:00:00"/>
    <s v="Lee Cothron"/>
    <d v="2020-10-19T00:00:00"/>
    <s v="Daniel Rose"/>
    <s v="Fentress"/>
    <s v="SR-85"/>
    <s v="SR"/>
    <m/>
    <s v="SR"/>
    <s v="near LM 7.75 (Slope Stabilization) (February 2019 Flood)"/>
    <s v="repair slope failure below road (Emergency Let Contract)"/>
    <s v="Maint - Reg"/>
    <s v="Safety"/>
    <m/>
    <x v="6"/>
    <x v="3"/>
    <m/>
    <n v="0.01"/>
    <d v="2019-03-15T00:00:00"/>
    <m/>
    <s v="N"/>
    <s v="Other"/>
    <x v="4"/>
    <m/>
    <n v="1999"/>
    <n v="0"/>
    <n v="331999"/>
    <n v="0"/>
    <n v="333998"/>
    <n v="2000"/>
    <n v="0"/>
    <n v="332000"/>
    <n v="0"/>
    <n v="334000"/>
    <s v="STP-85(45) (25005-4249-04, 25ER19-M3-009)"/>
  </r>
  <r>
    <n v="128716"/>
    <n v="1"/>
    <s v="Active"/>
    <d v="2019-03-11T00:00:00"/>
    <s v="Lee Cothron"/>
    <d v="2019-07-17T00:00:00"/>
    <s v="Jeremy Beeman"/>
    <s v="Sevier"/>
    <s v="SR-339"/>
    <s v="SR"/>
    <m/>
    <s v="SR"/>
    <s v="near LM 7.98 (February 2019 Flood)"/>
    <s v="repair flood damage (Emergency Let Contract)"/>
    <s v="Maint - Reg"/>
    <s v="Safety"/>
    <m/>
    <x v="6"/>
    <x v="3"/>
    <m/>
    <n v="0.01"/>
    <m/>
    <m/>
    <s v="N"/>
    <s v="Other"/>
    <x v="4"/>
    <m/>
    <n v="0"/>
    <n v="0"/>
    <n v="12999"/>
    <n v="0"/>
    <n v="12999"/>
    <n v="1"/>
    <n v="0"/>
    <n v="13000"/>
    <n v="0"/>
    <n v="13001"/>
    <s v="STP-339(14) (78016-4219-04, 78ER19-M3-007)"/>
  </r>
  <r>
    <n v="128729"/>
    <n v="1"/>
    <s v="Let"/>
    <d v="2019-03-13T00:00:00"/>
    <s v="Lee Cothron"/>
    <d v="2020-08-06T00:00:00"/>
    <s v="Bobby Johnson"/>
    <s v="Roane"/>
    <s v="I-40"/>
    <s v="I"/>
    <m/>
    <s v="IM"/>
    <s v="Westbound near MM 342 to near MM 344 (Slope Stabilization) (February 2019 Flood)"/>
    <s v="repair slope failure above road (Emergency Let Contract)"/>
    <s v="Maint - Reg"/>
    <s v="Safety"/>
    <m/>
    <x v="6"/>
    <x v="3"/>
    <m/>
    <s v=""/>
    <d v="2020-05-15T00:00:00"/>
    <m/>
    <s v="N"/>
    <s v="Int"/>
    <x v="1"/>
    <m/>
    <n v="0"/>
    <n v="0"/>
    <n v="0"/>
    <n v="370000"/>
    <n v="370000"/>
    <n v="1951992"/>
    <n v="0"/>
    <n v="44653040"/>
    <n v="370000"/>
    <n v="47080032"/>
    <s v="ER-NH-I-40-6(173) (73100-4130-04, 73100-8134-44)"/>
  </r>
  <r>
    <n v="128751"/>
    <n v="1"/>
    <s v="Construction Complete"/>
    <d v="2019-03-25T00:00:00"/>
    <s v="Lee Cothron"/>
    <d v="2021-03-12T00:00:00"/>
    <s v="Bobby Johnson"/>
    <s v="Morgan"/>
    <s v="SR-116"/>
    <s v="SR"/>
    <m/>
    <s v="SR"/>
    <s v="(Petros Hwy) near LM 3.4 (Slope Stabilization) (February 2019 Flood)"/>
    <s v="repair slope failure below road (Emergency Let Contract)"/>
    <s v="Maint - Reg"/>
    <s v="Safety"/>
    <m/>
    <x v="6"/>
    <x v="3"/>
    <m/>
    <n v="0.01"/>
    <d v="2019-04-05T00:00:00"/>
    <m/>
    <s v="N"/>
    <s v="Other"/>
    <x v="4"/>
    <m/>
    <n v="998"/>
    <n v="0"/>
    <n v="500000"/>
    <n v="0"/>
    <n v="500998"/>
    <n v="999"/>
    <n v="0"/>
    <n v="500001"/>
    <n v="0"/>
    <n v="501000"/>
    <s v="STP-116(27) (65006-4223-04, 65ER19-M3-003)"/>
  </r>
  <r>
    <n v="128766.01"/>
    <n v="2"/>
    <s v="Active"/>
    <d v="2020-02-20T00:00:00"/>
    <s v="Lee Cothron"/>
    <d v="2021-03-24T00:00:00"/>
    <s v="Brian Terrell"/>
    <s v="Hamilton"/>
    <s v="SR-153"/>
    <s v="SR"/>
    <m/>
    <s v="SR"/>
    <s v="near LM 7.1 (Slope Stabilization) (February 2020 Flood)"/>
    <m/>
    <s v="Maint - Reg"/>
    <s v="Safety"/>
    <m/>
    <x v="6"/>
    <x v="3"/>
    <m/>
    <n v="0.01"/>
    <d v="2023-02-03T00:00:00"/>
    <m/>
    <s v="N"/>
    <s v="NHS"/>
    <x v="3"/>
    <m/>
    <n v="34999"/>
    <n v="0"/>
    <n v="0"/>
    <n v="0"/>
    <n v="34999"/>
    <n v="35000"/>
    <n v="0"/>
    <n v="1"/>
    <n v="0"/>
    <n v="35001"/>
    <s v="NH-153(18) (33052-4259-04, 33ER20-M3-002)"/>
  </r>
  <r>
    <n v="128767"/>
    <n v="2"/>
    <s v="Construction Complete"/>
    <d v="2019-04-01T00:00:00"/>
    <s v="Lee Cothron"/>
    <d v="2020-09-15T00:00:00"/>
    <s v="Kyle Ruddy"/>
    <s v="Marion"/>
    <s v="SR-27"/>
    <s v="SR"/>
    <m/>
    <s v="SR"/>
    <s v="near LM 26.6 (Slope Stabilization) (February 2019 Flood)"/>
    <s v="repair slope failure below road (Emergency Let Contract)"/>
    <s v="Maint - Reg"/>
    <s v="Safety"/>
    <m/>
    <x v="6"/>
    <x v="3"/>
    <m/>
    <n v="0.01"/>
    <d v="2019-10-04T00:00:00"/>
    <m/>
    <s v="N"/>
    <s v="Other"/>
    <x v="4"/>
    <m/>
    <n v="0"/>
    <n v="0"/>
    <n v="177125"/>
    <n v="0"/>
    <n v="177125"/>
    <n v="2000"/>
    <n v="0"/>
    <n v="758676"/>
    <n v="0"/>
    <n v="763676"/>
    <s v="ER-STP-27(52) (58009-4234-04)"/>
  </r>
  <r>
    <n v="128768"/>
    <n v="2"/>
    <s v="Active"/>
    <d v="2019-04-01T00:00:00"/>
    <s v="Lee Cothron"/>
    <d v="2019-07-17T00:00:00"/>
    <s v="Daniel Rose"/>
    <s v="Rhea"/>
    <s v="SR-68"/>
    <s v="SR"/>
    <m/>
    <s v="SR"/>
    <s v="near LM 5.5 (Slope Stabilization) (February 2019 Flood)"/>
    <s v="repair slope failure below road (Emergency Let Project)"/>
    <s v="Maint - Reg"/>
    <s v="Safety"/>
    <m/>
    <x v="6"/>
    <x v="3"/>
    <m/>
    <n v="0.01"/>
    <m/>
    <m/>
    <s v="N"/>
    <s v="Other"/>
    <x v="4"/>
    <m/>
    <n v="0"/>
    <n v="0"/>
    <n v="359999"/>
    <n v="0"/>
    <n v="359999"/>
    <n v="1"/>
    <n v="0"/>
    <n v="360000"/>
    <n v="0"/>
    <n v="360001"/>
    <s v="STP-68(54) (72007-4238-04, 72ER19-M3-002)"/>
  </r>
  <r>
    <n v="128816"/>
    <n v="2"/>
    <s v="Active"/>
    <d v="2019-04-10T00:00:00"/>
    <s v="Lee Cothron"/>
    <d v="2019-10-30T00:00:00"/>
    <s v="Daniel Rose"/>
    <s v="Marion"/>
    <s v="SR-377"/>
    <s v="SR"/>
    <m/>
    <s v="SR"/>
    <s v="near LM 0.02 (Slope Stabilization) (February 2019 Flood)"/>
    <s v="repair slope failure below road (Emergency Let Contract)"/>
    <s v="Maint - Reg"/>
    <s v="Safety"/>
    <m/>
    <x v="6"/>
    <x v="3"/>
    <m/>
    <n v="0.01"/>
    <m/>
    <m/>
    <s v="N"/>
    <s v="Other"/>
    <x v="4"/>
    <m/>
    <n v="35499"/>
    <n v="0"/>
    <n v="166999"/>
    <n v="0"/>
    <n v="202498"/>
    <n v="35500"/>
    <n v="0"/>
    <n v="167001"/>
    <n v="0"/>
    <n v="202501"/>
    <s v="STP-377(2) (58017-4205-04, 58ER19-M3-008)"/>
  </r>
  <r>
    <n v="128937"/>
    <n v="1"/>
    <s v="Let"/>
    <d v="2019-05-20T00:00:00"/>
    <s v="Lee Cothron"/>
    <d v="2021-02-25T00:00:00"/>
    <s v=""/>
    <s v="Jefferson"/>
    <s v="SR-363"/>
    <s v="SR"/>
    <m/>
    <s v="SR"/>
    <s v="(Indian Creek Road) near LM 2.27 (Slope Stabilization) (February 2019 Flood)"/>
    <s v="repair slope failure below road (February 2019 Flood)"/>
    <s v="Maint - Reg"/>
    <s v="Safety"/>
    <m/>
    <x v="6"/>
    <x v="3"/>
    <m/>
    <n v="0.01"/>
    <d v="2021-02-05T00:00:00"/>
    <m/>
    <s v="N"/>
    <s v="Other"/>
    <x v="4"/>
    <m/>
    <n v="0"/>
    <n v="0"/>
    <n v="1470000"/>
    <n v="0"/>
    <n v="1470000"/>
    <n v="3000"/>
    <n v="127800"/>
    <n v="1470000"/>
    <n v="0"/>
    <n v="1622800"/>
    <s v="STP-363(3) (45028-4212-04)"/>
  </r>
  <r>
    <n v="129329"/>
    <n v="3"/>
    <s v="Construction Complete"/>
    <d v="2019-07-11T00:00:00"/>
    <s v="Lee Cothron"/>
    <d v="2021-05-24T00:00:00"/>
    <s v="Jason Carney"/>
    <s v="Smith"/>
    <s v="SR-80"/>
    <s v="SR"/>
    <m/>
    <s v="SR"/>
    <s v="near LM 4.2 (Slope Stabilization) (February 2019 Flood)"/>
    <s v="repair slope failure below road"/>
    <s v="Maint - Reg"/>
    <s v="Safety"/>
    <m/>
    <x v="6"/>
    <x v="3"/>
    <m/>
    <n v="0.01"/>
    <d v="2020-05-15T00:00:00"/>
    <m/>
    <s v="N"/>
    <s v="Other"/>
    <x v="4"/>
    <m/>
    <n v="0"/>
    <n v="0"/>
    <n v="-20498"/>
    <n v="0"/>
    <n v="-20498"/>
    <n v="4000"/>
    <n v="80000"/>
    <n v="714735"/>
    <n v="0"/>
    <n v="798735"/>
    <s v="STP-80(5) (80006-4245-04, 80ER19-M3-005)"/>
  </r>
  <r>
    <n v="129455"/>
    <n v="1"/>
    <s v="Active"/>
    <d v="2019-08-01T00:00:00"/>
    <s v="Lee Cothron"/>
    <d v="2021-05-13T00:00:00"/>
    <s v="Mary McFarlin"/>
    <s v="Grainger"/>
    <s v="SR-32"/>
    <s v="SR"/>
    <m/>
    <s v="SR"/>
    <s v="near LM 7.2 Pyrite Encapsulation Site (Slope Stabilization)"/>
    <s v="repair slope failure above road"/>
    <s v="Maint - Reg"/>
    <s v="Safety"/>
    <m/>
    <x v="6"/>
    <x v="3"/>
    <m/>
    <n v="0.01"/>
    <d v="2022-05-13T00:00:00"/>
    <m/>
    <s v="N"/>
    <m/>
    <x v="4"/>
    <m/>
    <n v="73999"/>
    <n v="13951.32"/>
    <n v="0"/>
    <n v="0"/>
    <n v="87950.32"/>
    <n v="116000"/>
    <n v="13951.32"/>
    <n v="1"/>
    <n v="0"/>
    <n v="129952.32000000001"/>
    <s v="State Funded (29004-4246-04)"/>
  </r>
  <r>
    <n v="130085"/>
    <n v="1"/>
    <s v="Construction Complete"/>
    <d v="2020-02-20T00:00:00"/>
    <s v="Lee Cothron"/>
    <d v="2021-03-24T00:00:00"/>
    <s v="Brian Terrell"/>
    <s v="Unicoi"/>
    <s v="SR-36"/>
    <s v="SR"/>
    <m/>
    <s v="SR"/>
    <s v="near LM 2.56 (Slope Stabilization)"/>
    <m/>
    <s v="Maint - Reg"/>
    <s v="Safety"/>
    <m/>
    <x v="6"/>
    <x v="3"/>
    <m/>
    <n v="0.01"/>
    <d v="2020-03-27T00:00:00"/>
    <m/>
    <s v="N"/>
    <s v="Other"/>
    <x v="4"/>
    <m/>
    <n v="2999"/>
    <n v="0"/>
    <n v="1354599"/>
    <n v="0"/>
    <n v="1357598"/>
    <n v="3000"/>
    <n v="0"/>
    <n v="1354600"/>
    <n v="0"/>
    <n v="1357600"/>
    <s v="ER-STP-36(71) (86001-4226-04, 86ER20-M3-002)"/>
  </r>
  <r>
    <n v="130086"/>
    <n v="1"/>
    <s v="Construction Complete"/>
    <d v="2020-02-20T00:00:00"/>
    <s v="Lee Cothron"/>
    <d v="2021-03-24T00:00:00"/>
    <s v="Brian Terrell"/>
    <s v="Unicoi"/>
    <s v="SR-36"/>
    <s v="SR"/>
    <m/>
    <s v="SR"/>
    <s v="near LM 2.87 (Slope Stabilization)"/>
    <m/>
    <s v="Maint - Reg"/>
    <s v="Safety"/>
    <m/>
    <x v="6"/>
    <x v="3"/>
    <m/>
    <n v="0.01"/>
    <d v="2020-03-27T00:00:00"/>
    <m/>
    <s v="N"/>
    <s v="Other"/>
    <x v="4"/>
    <m/>
    <n v="1999"/>
    <n v="0"/>
    <n v="282199"/>
    <n v="0"/>
    <n v="284198"/>
    <n v="2000"/>
    <n v="0"/>
    <n v="282200"/>
    <n v="0"/>
    <n v="284200"/>
    <s v="ER-STP-36(72) (86001-4228-04, 86ER20-M3-003)"/>
  </r>
  <r>
    <n v="130087"/>
    <n v="1"/>
    <s v="Construction Complete"/>
    <d v="2020-02-20T00:00:00"/>
    <s v="Lee Cothron"/>
    <d v="2021-03-24T00:00:00"/>
    <s v="Brian Terrell"/>
    <s v="Unicoi"/>
    <s v="SR-36"/>
    <s v="SR"/>
    <m/>
    <s v="SR"/>
    <s v="near LM 2.94 (Slope Stabilization)"/>
    <m/>
    <s v="Maint - Reg"/>
    <s v="Safety"/>
    <m/>
    <x v="6"/>
    <x v="3"/>
    <m/>
    <n v="0.01"/>
    <d v="2020-03-27T00:00:00"/>
    <m/>
    <s v="N"/>
    <s v="Other"/>
    <x v="4"/>
    <m/>
    <n v="1999"/>
    <n v="0"/>
    <n v="1102799"/>
    <n v="0"/>
    <n v="1104798"/>
    <n v="2000"/>
    <n v="0"/>
    <n v="1102800"/>
    <n v="0"/>
    <n v="1104800"/>
    <s v="ER-STP-36(73) (86001-4230-04, 86ER20-M3-004)"/>
  </r>
  <r>
    <n v="130088"/>
    <n v="1"/>
    <s v="Construction Complete"/>
    <d v="2020-02-20T00:00:00"/>
    <s v="Lee Cothron"/>
    <d v="2021-03-24T00:00:00"/>
    <s v="Brian Terrell"/>
    <s v="Unicoi"/>
    <s v="SR-36"/>
    <s v="SR"/>
    <m/>
    <s v="SR"/>
    <s v="near LM 5.35 (Slope Stabilization)"/>
    <m/>
    <s v="Maint - Reg"/>
    <s v="Safety"/>
    <m/>
    <x v="6"/>
    <x v="3"/>
    <m/>
    <n v="0.01"/>
    <d v="2020-03-27T00:00:00"/>
    <m/>
    <s v="N"/>
    <s v="Other"/>
    <x v="4"/>
    <m/>
    <n v="3499"/>
    <n v="0"/>
    <n v="428099"/>
    <n v="0"/>
    <n v="431598"/>
    <n v="3500"/>
    <n v="0"/>
    <n v="428100"/>
    <n v="0"/>
    <n v="431600"/>
    <s v="ER-STP-36(74) (86001-4232-04, 86ER20-M3-005)"/>
  </r>
  <r>
    <n v="130089"/>
    <n v="1"/>
    <s v="Construction Complete"/>
    <d v="2020-02-20T00:00:00"/>
    <s v="Lee Cothron"/>
    <d v="2021-04-09T00:00:00"/>
    <s v="Bobby Johnson"/>
    <s v="Knox"/>
    <s v="SR-332"/>
    <s v="SR"/>
    <m/>
    <s v="SR"/>
    <s v="near LM 2.40 (Slope Stabilization)"/>
    <m/>
    <s v="Maint - Reg"/>
    <s v="Safety"/>
    <m/>
    <x v="6"/>
    <x v="3"/>
    <m/>
    <n v="0.01"/>
    <d v="2020-05-15T00:00:00"/>
    <m/>
    <s v="N"/>
    <s v="Other"/>
    <x v="4"/>
    <m/>
    <n v="35999"/>
    <n v="98999"/>
    <n v="1139999"/>
    <n v="0"/>
    <n v="1274997"/>
    <n v="36000"/>
    <n v="99000"/>
    <n v="1140000"/>
    <n v="0"/>
    <n v="1275000"/>
    <s v="ER-STP-332(15) (47033-4231-04, 47ER20-M3-002)"/>
  </r>
  <r>
    <n v="130104"/>
    <n v="4"/>
    <s v="Let"/>
    <d v="2020-02-26T00:00:00"/>
    <s v="Lee Cothron"/>
    <d v="2021-03-24T00:00:00"/>
    <s v="Brian Terrell"/>
    <s v="Tipton"/>
    <s v="SR-59"/>
    <s v="SR"/>
    <m/>
    <s v="SR"/>
    <s v="near LM 0.95 (slide repair)"/>
    <s v="PE, ROW and Construction for Slide Repair"/>
    <s v="Maint - Reg"/>
    <s v="Mitigation - Slide"/>
    <m/>
    <x v="6"/>
    <x v="3"/>
    <m/>
    <n v="0.01"/>
    <d v="2020-11-06T00:00:00"/>
    <m/>
    <s v="N"/>
    <s v="Other"/>
    <x v="4"/>
    <m/>
    <n v="0"/>
    <n v="20000"/>
    <n v="2470451"/>
    <n v="0"/>
    <n v="2490451"/>
    <n v="0"/>
    <n v="20000"/>
    <n v="2470452"/>
    <n v="0"/>
    <n v="2490452"/>
    <s v="State Funded (84005-4224-04)"/>
  </r>
  <r>
    <n v="130125"/>
    <n v="1"/>
    <s v="Active"/>
    <d v="2020-03-02T00:00:00"/>
    <s v="Lee Cothron"/>
    <d v="2021-03-24T00:00:00"/>
    <s v="Brian Terrell"/>
    <s v="Unicoi"/>
    <s v="SR-36"/>
    <s v="SR"/>
    <m/>
    <s v="SR"/>
    <s v="From near LM 2.56 to near LM 5.35"/>
    <s v="ROW acquisition for four (4) sites with slope failures related to the Jan/Feb 2020 Flood Event"/>
    <s v="Maint - Reg"/>
    <s v="Right-of-Way"/>
    <m/>
    <x v="6"/>
    <x v="3"/>
    <m/>
    <n v="2.79"/>
    <m/>
    <m/>
    <s v="N"/>
    <s v="Other"/>
    <x v="4"/>
    <m/>
    <n v="0"/>
    <n v="50000"/>
    <n v="0"/>
    <n v="0"/>
    <n v="50000"/>
    <n v="0"/>
    <n v="50000"/>
    <n v="0"/>
    <n v="0"/>
    <n v="50000"/>
    <m/>
  </r>
  <r>
    <n v="130297"/>
    <n v="2"/>
    <s v="Let"/>
    <d v="2020-05-01T00:00:00"/>
    <s v="Scott Boyce"/>
    <d v="2021-03-25T00:00:00"/>
    <s v="Brian Terrell"/>
    <s v="Grundy"/>
    <s v="SR-56"/>
    <s v="SR"/>
    <m/>
    <s v="SR"/>
    <s v="From LM 26.3 to LM 26.6 (Slide Repair)"/>
    <m/>
    <s v="Other"/>
    <s v="Mitigation - Slide"/>
    <m/>
    <x v="6"/>
    <x v="3"/>
    <m/>
    <n v="0.3"/>
    <d v="2020-11-06T00:00:00"/>
    <m/>
    <s v="N"/>
    <s v="Other"/>
    <x v="4"/>
    <m/>
    <n v="0"/>
    <n v="0"/>
    <n v="7155279"/>
    <n v="0"/>
    <n v="7155279"/>
    <n v="500000"/>
    <n v="0"/>
    <n v="7155279"/>
    <n v="0"/>
    <n v="7655279"/>
    <s v="State Funded (31005-3279-04)"/>
  </r>
  <r>
    <n v="130369"/>
    <n v="1"/>
    <s v="Let"/>
    <d v="2020-05-22T00:00:00"/>
    <s v="Lee Cothron"/>
    <d v="2021-04-22T00:00:00"/>
    <s v="Bobby Johnson"/>
    <s v="Roane"/>
    <s v="I-40"/>
    <s v="I"/>
    <m/>
    <s v="IM"/>
    <s v="Eastbound near MM 353.15 and MM 353.35 (Slope Stabilization) (February 2019 Flood)"/>
    <m/>
    <s v="Maint - Reg"/>
    <s v="Safety"/>
    <m/>
    <x v="6"/>
    <x v="3"/>
    <m/>
    <n v="0.01"/>
    <d v="2021-04-13T00:00:00"/>
    <m/>
    <s v="N"/>
    <s v="Int"/>
    <x v="1"/>
    <m/>
    <n v="8549"/>
    <n v="100000"/>
    <n v="1581000"/>
    <n v="0"/>
    <n v="1689549"/>
    <n v="50150"/>
    <n v="100000"/>
    <n v="1581001"/>
    <n v="0"/>
    <n v="1731151"/>
    <s v="ER/NH-I-40-6(175) (73100-3138-14, 73100-4136-04); State Funded (73ER19-M3-008)"/>
  </r>
  <r>
    <n v="130370"/>
    <n v="1"/>
    <s v="Active"/>
    <d v="2020-05-22T00:00:00"/>
    <s v="Lee Cothron"/>
    <d v="2021-03-24T00:00:00"/>
    <s v="Brian Terrell"/>
    <s v="Roane"/>
    <s v="I-40"/>
    <s v="I"/>
    <m/>
    <s v="IM"/>
    <s v="Eastbound near MM 353.35 (Slope Stabilization) (February 2019 Flood)"/>
    <m/>
    <s v="Maint - Reg"/>
    <s v="Safety"/>
    <m/>
    <x v="6"/>
    <x v="3"/>
    <m/>
    <n v="0.01"/>
    <d v="2021-03-26T00:00:00"/>
    <m/>
    <s v="N"/>
    <s v="Int"/>
    <x v="1"/>
    <m/>
    <n v="0"/>
    <n v="100000"/>
    <n v="0"/>
    <n v="0"/>
    <n v="100000"/>
    <n v="1"/>
    <n v="100000"/>
    <n v="1"/>
    <n v="0"/>
    <n v="100002"/>
    <s v="ER-NH-I-40-6(176) (73100-4138-04); State Funded (73ER19-M3-009)"/>
  </r>
  <r>
    <n v="130519"/>
    <n v="1"/>
    <s v="Active"/>
    <d v="2020-06-10T00:00:00"/>
    <s v="Lee Cothron"/>
    <d v="2021-03-24T00:00:00"/>
    <s v="Brian Terrell"/>
    <s v="Johnson"/>
    <s v="SR-167"/>
    <s v="SR"/>
    <m/>
    <s v="SR"/>
    <s v="Northbound near LM 5.68 (Slope Stabilization)"/>
    <s v="repair slope failure"/>
    <s v="Maint - Reg"/>
    <s v="Safety"/>
    <m/>
    <x v="6"/>
    <x v="3"/>
    <m/>
    <n v="0.01"/>
    <m/>
    <m/>
    <s v="N"/>
    <s v="Other"/>
    <x v="4"/>
    <m/>
    <n v="1"/>
    <n v="0"/>
    <n v="0"/>
    <n v="0"/>
    <n v="1"/>
    <n v="1"/>
    <n v="0"/>
    <n v="0"/>
    <n v="0"/>
    <n v="1"/>
    <s v="STP-167(9) (46009-4222-04)"/>
  </r>
  <r>
    <n v="130524"/>
    <n v="2"/>
    <s v="Active"/>
    <d v="2020-06-15T00:00:00"/>
    <s v="Lee Cothron"/>
    <d v="2021-05-27T00:00:00"/>
    <s v="Casey Pounders"/>
    <s v="Marion"/>
    <s v="SR-27"/>
    <s v="SR"/>
    <m/>
    <s v="SR"/>
    <s v="near LMs 26.9 and 27.9 (Slide Repairs)"/>
    <m/>
    <s v="Maint - Reg"/>
    <s v="Mitigation - Slide"/>
    <m/>
    <x v="6"/>
    <x v="3"/>
    <m/>
    <s v=""/>
    <d v="2021-08-20T00:00:00"/>
    <m/>
    <s v="N"/>
    <m/>
    <x v="4"/>
    <m/>
    <n v="1000000"/>
    <n v="0"/>
    <n v="0"/>
    <n v="0"/>
    <n v="1000000"/>
    <n v="1000000"/>
    <n v="0"/>
    <n v="0"/>
    <n v="0"/>
    <n v="1000000"/>
    <s v="State Funded (58009-3237-04)"/>
  </r>
  <r>
    <n v="130728"/>
    <n v="2"/>
    <s v="Active"/>
    <d v="2020-07-29T00:00:00"/>
    <s v="Jennifer Johnson"/>
    <d v="2021-04-12T00:00:00"/>
    <s v="Mary McFarlin"/>
    <s v="Hamilton"/>
    <s v="SR-58"/>
    <s v="SR"/>
    <m/>
    <s v="SR"/>
    <s v="near LM 17.00 (Slide Repair)"/>
    <m/>
    <s v="Maint - Reg"/>
    <s v="Mitigation - Slide"/>
    <m/>
    <x v="6"/>
    <x v="3"/>
    <m/>
    <n v="0.13"/>
    <d v="2022-02-04T00:00:00"/>
    <m/>
    <s v="N"/>
    <s v="Other"/>
    <x v="4"/>
    <m/>
    <n v="0"/>
    <n v="19400"/>
    <n v="10000"/>
    <n v="0"/>
    <n v="29400"/>
    <n v="0"/>
    <n v="19400"/>
    <n v="10000"/>
    <n v="0"/>
    <n v="29400"/>
    <s v="State Funded (33044-4254-04)"/>
  </r>
  <r>
    <n v="130781"/>
    <n v="1"/>
    <s v="Active"/>
    <d v="2020-08-18T00:00:00"/>
    <s v="Lee Cothron"/>
    <d v="2021-03-24T00:00:00"/>
    <s v="Mary McFarlin"/>
    <s v="Campbell"/>
    <s v="SR-297"/>
    <s v="SR"/>
    <m/>
    <s v="SR"/>
    <s v="near LM 15.0 (Slide Repair)"/>
    <s v="emergency slide repair"/>
    <s v="Maint - Reg"/>
    <s v="Mitigation - Slide"/>
    <m/>
    <x v="6"/>
    <x v="3"/>
    <m/>
    <s v=""/>
    <m/>
    <m/>
    <s v="N"/>
    <s v="Other"/>
    <x v="4"/>
    <m/>
    <n v="20000"/>
    <n v="15445"/>
    <n v="0"/>
    <n v="0"/>
    <n v="35445"/>
    <n v="20000"/>
    <n v="15445"/>
    <n v="0"/>
    <n v="0"/>
    <n v="35445"/>
    <s v="State Funded (07026-3217-04)"/>
  </r>
  <r>
    <n v="130815"/>
    <n v="1"/>
    <s v="Active"/>
    <d v="2020-08-24T00:00:00"/>
    <s v="Lee Cothron"/>
    <d v="2021-03-24T00:00:00"/>
    <s v="Brian Terrell"/>
    <s v="Campbell"/>
    <s v="I-75"/>
    <s v="I"/>
    <m/>
    <s v="IM"/>
    <s v="Southbound near MM 148.9 (Slope Stabilization)"/>
    <s v="slope stabilization at MM 148.9 south (median)"/>
    <s v="Maint - Reg"/>
    <s v="Mitigation - Slide"/>
    <m/>
    <x v="6"/>
    <x v="3"/>
    <m/>
    <n v="0.01"/>
    <m/>
    <m/>
    <s v="N"/>
    <s v="Int"/>
    <x v="1"/>
    <m/>
    <n v="20000"/>
    <n v="0"/>
    <n v="0"/>
    <n v="0"/>
    <n v="20000"/>
    <n v="20000"/>
    <n v="0"/>
    <n v="0"/>
    <n v="0"/>
    <n v="20000"/>
    <m/>
  </r>
  <r>
    <n v="131058"/>
    <n v="1"/>
    <s v="Active"/>
    <d v="2020-11-16T00:00:00"/>
    <s v="John Kahle"/>
    <d v="2021-03-25T00:00:00"/>
    <s v="Sandra Lowry"/>
    <s v="Sullivan"/>
    <s v="I-26"/>
    <s v="I"/>
    <m/>
    <s v="IM"/>
    <s v="Near MM 1.7 (Rockfall Mitigation)"/>
    <m/>
    <s v="Other"/>
    <s v="Mitigation - Rockfall"/>
    <m/>
    <x v="6"/>
    <x v="8"/>
    <m/>
    <n v="0"/>
    <d v="2023-05-12T00:00:00"/>
    <m/>
    <s v="N"/>
    <s v="Int"/>
    <x v="1"/>
    <m/>
    <n v="250000"/>
    <n v="0"/>
    <n v="0"/>
    <n v="0"/>
    <n v="250000"/>
    <n v="250000"/>
    <n v="0"/>
    <n v="0"/>
    <n v="0"/>
    <n v="250000"/>
    <m/>
  </r>
  <r>
    <n v="131456"/>
    <n v="1"/>
    <s v="Let"/>
    <d v="2021-03-24T00:00:00"/>
    <s v="John Kahle"/>
    <d v="2021-06-02T00:00:00"/>
    <s v=""/>
    <s v="Hawkins"/>
    <s v="SR-70"/>
    <s v="SR"/>
    <m/>
    <s v="SR"/>
    <s v="Near LM 16.20 (Slide Repair)"/>
    <m/>
    <s v="Maint - Reg"/>
    <s v="Mitigation - Slide"/>
    <m/>
    <x v="6"/>
    <x v="3"/>
    <m/>
    <s v=""/>
    <m/>
    <m/>
    <s v="N"/>
    <m/>
    <x v="4"/>
    <m/>
    <n v="60000"/>
    <n v="0"/>
    <n v="0"/>
    <n v="0"/>
    <n v="60000"/>
    <n v="60000"/>
    <n v="0"/>
    <n v="449055"/>
    <n v="0"/>
    <n v="509055"/>
    <s v="State Funded (37012-4232-04)"/>
  </r>
  <r>
    <n v="30078.01"/>
    <n v="3"/>
    <s v="Closed"/>
    <d v="2006-10-26T00:00:00"/>
    <s v="Lisa Dunn"/>
    <d v="2011-08-03T00:00:00"/>
    <s v="Wanda Pierce"/>
    <s v="Lawrence"/>
    <m/>
    <m/>
    <m/>
    <m/>
    <s v="Crockett Theater Visitor Center"/>
    <s v="Listed on National Register.  Restoration of the men and women's restroom facilities to meet ADA requirements, heating and cooling units, plumbing and lighting."/>
    <s v="Local Programs"/>
    <s v="Enhancement (Misc.)"/>
    <m/>
    <x v="4"/>
    <x v="7"/>
    <m/>
    <n v="0"/>
    <m/>
    <m/>
    <s v="N"/>
    <m/>
    <x v="0"/>
    <m/>
    <n v="0"/>
    <n v="0"/>
    <n v="3229.06"/>
    <n v="0"/>
    <n v="3229.06"/>
    <n v="0"/>
    <n v="0"/>
    <n v="199934.48"/>
    <n v="0"/>
    <n v="199934.48"/>
    <s v="STP-EN-9308(5) (50LPLM-F3-002)"/>
  </r>
  <r>
    <n v="30581.02"/>
    <n v="3"/>
    <s v="Closed"/>
    <d v="2005-11-01T00:00:00"/>
    <s v="Lisa Dunn"/>
    <d v="2014-05-29T00:00:00"/>
    <s v="Bill Green"/>
    <s v="Humphreys"/>
    <m/>
    <m/>
    <m/>
    <m/>
    <s v="Waverly Greenway Trail - Phase II"/>
    <s v="Construction of an 8,000 l.f. multi-use trail along Powers Blvd. to Asbury Park. Project also includes lighting and trailhead paving.  The purpose of the project is not location dependent. Project shall be accomplished in accordance with Exhibit C attached hereto."/>
    <s v="Local Programs"/>
    <s v="Bicycles and Pedestrian Facility"/>
    <m/>
    <x v="4"/>
    <x v="7"/>
    <m/>
    <n v="0.875"/>
    <m/>
    <m/>
    <s v="N"/>
    <m/>
    <x v="0"/>
    <m/>
    <n v="0"/>
    <n v="0"/>
    <n v="49.5"/>
    <n v="0"/>
    <n v="49.5"/>
    <n v="0"/>
    <n v="0"/>
    <n v="558106.91"/>
    <n v="0"/>
    <n v="558106.91"/>
    <s v="STP-EN-4300(25) (43952-3511-94)"/>
  </r>
  <r>
    <n v="30610.02"/>
    <n v="3"/>
    <s v="Closed"/>
    <d v="2006-11-01T00:00:00"/>
    <s v="Lisa Dunn"/>
    <d v="2013-12-05T00:00:00"/>
    <s v="Lisa Dunn"/>
    <s v="Sumner"/>
    <m/>
    <m/>
    <m/>
    <m/>
    <s v="Downtown Gallatin Streetscape Improvement - Phase II"/>
    <s v="Pedestrian connection improvements to the core commercial area including the installation of landscaped pedestrian islands, landscaping, bulb outs, brick crosswalks, pedestrian amenities, pedestrian lighting and wayfinding signs. Phase I awarded in the amount of $64,000 in 1999."/>
    <s v="Local Programs"/>
    <s v="Bicycles and Pedestrian Facility"/>
    <m/>
    <x v="4"/>
    <x v="7"/>
    <m/>
    <n v="0"/>
    <m/>
    <m/>
    <s v="N"/>
    <m/>
    <x v="0"/>
    <m/>
    <n v="0"/>
    <n v="0"/>
    <n v="4103.76"/>
    <n v="0"/>
    <n v="4103.76"/>
    <n v="0"/>
    <n v="0"/>
    <n v="1226958.6599999999"/>
    <n v="0"/>
    <n v="1226958.6599999999"/>
    <s v="ARRA/STP-EN-9306(14) (83LPLM-F3-015)"/>
  </r>
  <r>
    <n v="40566"/>
    <n v="3"/>
    <s v="Closed"/>
    <d v="2003-08-10T00:00:00"/>
    <s v=""/>
    <d v="2011-03-23T00:00:00"/>
    <s v="John Kahle"/>
    <s v="Davidson"/>
    <m/>
    <m/>
    <m/>
    <m/>
    <s v="Power and Communication for Nashville ITS (3 years)"/>
    <m/>
    <s v="Other"/>
    <s v="Intelligent Transportation System"/>
    <m/>
    <x v="4"/>
    <x v="7"/>
    <m/>
    <n v="0"/>
    <m/>
    <m/>
    <s v="N"/>
    <m/>
    <x v="0"/>
    <m/>
    <n v="0"/>
    <n v="0"/>
    <n v="685.71"/>
    <n v="0"/>
    <n v="685.71"/>
    <n v="0"/>
    <n v="0"/>
    <n v="1614856.03"/>
    <n v="0"/>
    <n v="1614856.03"/>
    <s v="CM/IM-IE-9312(46) (19959-3144-54)"/>
  </r>
  <r>
    <n v="40566.04"/>
    <n v="3"/>
    <s v="Closed"/>
    <d v="2017-07-06T00:00:00"/>
    <s v="Mary McFarlin"/>
    <d v="2019-01-09T00:00:00"/>
    <s v="Teresa Hylton"/>
    <s v="Davidson"/>
    <m/>
    <m/>
    <m/>
    <m/>
    <s v="Nashville ITS Control Center - FY 2018-2020 (Utilities, Power and Communications)"/>
    <s v="Nashville ITS Control Center - FY 2018-2020 (Utilities, Power and Communications)"/>
    <s v="Other"/>
    <s v="Intelligent Transportation System"/>
    <m/>
    <x v="4"/>
    <x v="7"/>
    <m/>
    <s v=""/>
    <m/>
    <m/>
    <s v="N"/>
    <m/>
    <x v="0"/>
    <m/>
    <n v="177737.38"/>
    <n v="0"/>
    <n v="0"/>
    <n v="0"/>
    <n v="177737.38"/>
    <n v="632737.38"/>
    <n v="0"/>
    <n v="0"/>
    <n v="0"/>
    <n v="632737.38"/>
    <m/>
  </r>
  <r>
    <n v="40588.01"/>
    <n v="3"/>
    <s v="Closed"/>
    <d v="2005-10-19T00:00:00"/>
    <s v="Bonita Dunlap"/>
    <d v="2014-06-25T00:00:00"/>
    <s v="Wanda Pierce"/>
    <s v="Davidson"/>
    <m/>
    <m/>
    <m/>
    <m/>
    <s v="ITS CONTROL CENTER FOR NASHVILLE"/>
    <m/>
    <s v="Other"/>
    <s v="Intelligent Transportation System"/>
    <m/>
    <x v="4"/>
    <x v="7"/>
    <m/>
    <n v="0"/>
    <m/>
    <m/>
    <s v="N"/>
    <m/>
    <x v="0"/>
    <m/>
    <n v="0"/>
    <n v="0"/>
    <n v="122.7"/>
    <n v="0"/>
    <n v="122.7"/>
    <n v="0"/>
    <n v="0"/>
    <n v="3509216.93"/>
    <n v="0"/>
    <n v="3509216.93"/>
    <s v="IM-098-3(13) (19959-3588-44)"/>
  </r>
  <r>
    <n v="40588.050000000003"/>
    <n v="3"/>
    <s v="Active"/>
    <d v="2020-02-12T00:00:00"/>
    <s v="Daniel Rose"/>
    <d v="2021-05-20T00:00:00"/>
    <s v="Sandra Lowry"/>
    <s v="Davidson"/>
    <m/>
    <m/>
    <m/>
    <s v="N/A"/>
    <s v="Nashville ITS Control Center - FY 2020-2022 (Operations)"/>
    <m/>
    <s v="Intelligent Trans. System"/>
    <s v="Intelligent Transportation System"/>
    <m/>
    <x v="4"/>
    <x v="7"/>
    <m/>
    <s v=""/>
    <m/>
    <m/>
    <s v="N"/>
    <m/>
    <x v="0"/>
    <m/>
    <n v="1455000"/>
    <n v="0"/>
    <n v="0"/>
    <n v="0"/>
    <n v="1455000"/>
    <n v="2910000"/>
    <n v="0"/>
    <n v="0"/>
    <n v="0"/>
    <n v="2910000"/>
    <m/>
  </r>
  <r>
    <n v="40813.01"/>
    <n v="4"/>
    <s v="Active"/>
    <d v="2006-08-25T00:00:00"/>
    <s v="Ben Tyree"/>
    <d v="2019-02-06T00:00:00"/>
    <s v="Brian Terrell"/>
    <s v="Benton, Houston"/>
    <s v="SR-147"/>
    <s v="SR"/>
    <m/>
    <s v="SR"/>
    <s v="NEW FERRY SERVICE ACROSS THE TENNESSEE RIVER, SR-69A TO SR-147 (IA)"/>
    <s v="Recurring Operations"/>
    <s v="Legislative"/>
    <s v="Other"/>
    <m/>
    <x v="4"/>
    <x v="7"/>
    <m/>
    <n v="0.3"/>
    <m/>
    <m/>
    <s v="N"/>
    <s v="Other"/>
    <x v="4"/>
    <m/>
    <n v="0"/>
    <n v="0"/>
    <n v="800000"/>
    <n v="0"/>
    <n v="800000"/>
    <n v="18326.57"/>
    <n v="0"/>
    <n v="9998000"/>
    <n v="0"/>
    <n v="10016326.57"/>
    <s v="State Funded (03945-3679-04)"/>
  </r>
  <r>
    <n v="40813.040000000001"/>
    <n v="4"/>
    <s v="Active"/>
    <d v="2019-05-07T00:00:00"/>
    <s v="Sandra Lowry"/>
    <d v="2020-12-03T00:00:00"/>
    <s v="Brian Terrell"/>
    <s v="Benton, Houston"/>
    <s v="SR-147"/>
    <s v="SR"/>
    <m/>
    <s v="SR"/>
    <s v="Ferry Boat Replacement/Construction"/>
    <s v="New Ferry Boat for Service across the Tennessee River"/>
    <s v="Legislative"/>
    <s v="Purchase Vehicles"/>
    <m/>
    <x v="4"/>
    <x v="7"/>
    <m/>
    <n v="0.75"/>
    <m/>
    <m/>
    <s v="N"/>
    <s v="Other"/>
    <x v="4"/>
    <m/>
    <n v="0"/>
    <n v="0"/>
    <n v="0"/>
    <n v="0"/>
    <n v="0"/>
    <n v="0"/>
    <n v="0"/>
    <n v="1434070"/>
    <n v="0"/>
    <n v="1434070"/>
    <s v="FBD-147(11) (03040-3219-94, 42004-3223-94)"/>
  </r>
  <r>
    <n v="40908.050000000003"/>
    <n v="4"/>
    <s v="Closed"/>
    <d v="2011-10-26T00:00:00"/>
    <s v="Ronnie Porter"/>
    <d v="2017-11-09T00:00:00"/>
    <s v="Teresa Hylton"/>
    <s v="Shelby"/>
    <m/>
    <m/>
    <m/>
    <m/>
    <s v="Memphis ITS System Maintenance (July 2012-September 2015)"/>
    <s v="Memphis ITS System Maintenance (July 2012-September 2015)-Intelligent Transportation System"/>
    <s v="Other"/>
    <s v="Intelligent Transportation System"/>
    <m/>
    <x v="4"/>
    <x v="7"/>
    <m/>
    <n v="0"/>
    <d v="2012-05-04T00:00:00"/>
    <m/>
    <s v="N"/>
    <m/>
    <x v="0"/>
    <m/>
    <n v="0"/>
    <n v="0"/>
    <n v="8072.28"/>
    <n v="0"/>
    <n v="8072.28"/>
    <n v="0"/>
    <n v="0"/>
    <n v="3608749.28"/>
    <n v="0"/>
    <n v="3608749.28"/>
    <s v="IM/NH-098-4(17) (79961-3106-44, 79961-3107-14)"/>
  </r>
  <r>
    <n v="41661"/>
    <n v="3"/>
    <s v="Closed"/>
    <d v="2003-08-10T00:00:00"/>
    <s v=""/>
    <d v="2012-06-07T00:00:00"/>
    <s v="Wanda Pierce"/>
    <s v="Sumner"/>
    <m/>
    <m/>
    <m/>
    <m/>
    <s v="HENDERSONVILLE  PEDESTRIAN TRAIL, PHASE 2, PROJECT 1 (NORTH TRAIL)"/>
    <s v="Construction of trail from Drakes Creek Pike to Wessington Place Elementary School.  Total project length is 2.6 miles.  Project will include lighting, landscaping and signing.  Phase I was awarded in 1997 in the amount of $320,000.00"/>
    <s v="Other"/>
    <s v="Bicycles and Pedestrian Facility"/>
    <m/>
    <x v="4"/>
    <x v="7"/>
    <m/>
    <n v="0"/>
    <m/>
    <m/>
    <s v="N"/>
    <m/>
    <x v="0"/>
    <m/>
    <n v="0"/>
    <n v="0"/>
    <n v="65712.479999999996"/>
    <n v="0"/>
    <n v="65712.479999999996"/>
    <n v="0"/>
    <n v="0"/>
    <n v="668364.19999999995"/>
    <n v="0"/>
    <n v="668364.19999999995"/>
    <s v="STP-EN-9307(9)  (83954-3562-94)"/>
  </r>
  <r>
    <n v="44346"/>
    <n v="3"/>
    <s v="Active"/>
    <d v="2003-08-10T00:00:00"/>
    <s v=""/>
    <d v="2020-12-09T00:00:00"/>
    <s v="Lee Cothron"/>
    <s v="Davidson"/>
    <m/>
    <m/>
    <m/>
    <m/>
    <s v="Aerial Survey and Wireless Comms."/>
    <m/>
    <s v="Other"/>
    <s v="Capital"/>
    <m/>
    <x v="4"/>
    <x v="7"/>
    <m/>
    <n v="0"/>
    <m/>
    <m/>
    <s v="N"/>
    <m/>
    <x v="0"/>
    <m/>
    <n v="0"/>
    <n v="0"/>
    <n v="2276577.5"/>
    <n v="0"/>
    <n v="2276577.5"/>
    <n v="0"/>
    <n v="0"/>
    <n v="2990000"/>
    <n v="0"/>
    <n v="2990000"/>
    <s v="State Funded (19999-3674-04)"/>
  </r>
  <r>
    <n v="44663.05"/>
    <n v="1"/>
    <s v="Active"/>
    <d v="2012-08-03T00:00:00"/>
    <s v="Lee Cothron"/>
    <d v="2020-11-19T00:00:00"/>
    <s v="Brian Terrell"/>
    <s v="Greene"/>
    <s v="I-81"/>
    <s v="I"/>
    <m/>
    <s v="IM"/>
    <s v="M13-21OAHQ_CO30_RAOPS GREENE CO - DAWN OF HOPE"/>
    <m/>
    <s v="Maint - Reg"/>
    <s v="Weigh Station or Rest Area Improvements"/>
    <m/>
    <x v="4"/>
    <x v="7"/>
    <m/>
    <s v=""/>
    <m/>
    <m/>
    <s v="N"/>
    <m/>
    <x v="1"/>
    <m/>
    <n v="0"/>
    <n v="0"/>
    <n v="467809.16"/>
    <n v="0"/>
    <n v="467809.16"/>
    <n v="0"/>
    <n v="0"/>
    <n v="3931748.05"/>
    <n v="0"/>
    <n v="3931748.05"/>
    <s v="State Funded (30100-4106-04)"/>
  </r>
  <r>
    <n v="44710.05"/>
    <n v="2"/>
    <s v="Active"/>
    <d v="2012-08-03T00:00:00"/>
    <s v="Lee Cothron"/>
    <d v="2020-11-19T00:00:00"/>
    <s v="Lee Cothron"/>
    <s v="Grundy"/>
    <s v="I-24"/>
    <s v="I"/>
    <m/>
    <s v="IM"/>
    <s v="M13-21OAHQ_CO31_RAOPS GRUNDY CO"/>
    <m/>
    <s v="Maint - Reg"/>
    <s v="Weigh Station or Rest Area Improvements"/>
    <m/>
    <x v="4"/>
    <x v="7"/>
    <m/>
    <s v=""/>
    <m/>
    <m/>
    <s v="N"/>
    <m/>
    <x v="1"/>
    <m/>
    <n v="0"/>
    <n v="0"/>
    <n v="423830.32"/>
    <n v="0"/>
    <n v="423830.32"/>
    <n v="0"/>
    <n v="0"/>
    <n v="3557152.89"/>
    <n v="0"/>
    <n v="3557152.89"/>
    <s v="State Funded (31001-4181-04)"/>
  </r>
  <r>
    <n v="45258.05"/>
    <n v="1"/>
    <s v="Active"/>
    <d v="2012-08-03T00:00:00"/>
    <s v="Lee Cothron"/>
    <d v="2020-11-20T00:00:00"/>
    <s v="Lee Cothron"/>
    <s v="Jefferson"/>
    <s v="I-40"/>
    <s v="I"/>
    <m/>
    <s v="IM"/>
    <s v="M13-21OAHQ_CO45_RAOPS JEFFERSON CO - GOODWILL-KNOXVILLE"/>
    <m/>
    <s v="Maint - Reg"/>
    <s v="Weigh Station or Rest Area Improvements"/>
    <m/>
    <x v="4"/>
    <x v="7"/>
    <m/>
    <s v=""/>
    <m/>
    <m/>
    <s v="N"/>
    <m/>
    <x v="1"/>
    <m/>
    <n v="0"/>
    <n v="0"/>
    <n v="680977"/>
    <n v="0"/>
    <n v="680977"/>
    <n v="0"/>
    <n v="0"/>
    <n v="5898061.2199999997"/>
    <n v="0"/>
    <n v="5898061.2199999997"/>
    <s v="State Funded (45002-4145-04)"/>
  </r>
  <r>
    <n v="45613.05"/>
    <n v="2"/>
    <s v="Active"/>
    <d v="2012-08-03T00:00:00"/>
    <s v="Lee Cothron"/>
    <d v="2020-11-20T00:00:00"/>
    <s v="Lee Cothron"/>
    <s v="McMinn"/>
    <s v="I-75"/>
    <s v="I"/>
    <m/>
    <s v="IM"/>
    <s v="M13-21OAHQ_CO54_RAOPS MCMINN CO - GOODWILL-KNOXVILLE"/>
    <m/>
    <s v="Maint - Reg"/>
    <s v="Weigh Station or Rest Area Improvements"/>
    <m/>
    <x v="4"/>
    <x v="7"/>
    <m/>
    <s v=""/>
    <m/>
    <m/>
    <s v="N"/>
    <m/>
    <x v="1"/>
    <m/>
    <n v="0"/>
    <n v="0"/>
    <n v="430502.28"/>
    <n v="0"/>
    <n v="430502.28"/>
    <n v="0"/>
    <n v="0"/>
    <n v="3669334.8"/>
    <n v="0"/>
    <n v="3669334.8"/>
    <s v="State Funded (54001-4180-04)"/>
  </r>
  <r>
    <n v="45820.05"/>
    <n v="2"/>
    <s v="Active"/>
    <d v="2016-10-07T00:00:00"/>
    <s v="Lee Cothron"/>
    <d v="2020-11-20T00:00:00"/>
    <s v="Lee Cothron"/>
    <s v="Marion"/>
    <s v="I-24"/>
    <s v="I"/>
    <m/>
    <s v="IM"/>
    <s v="M17-21OAHQ_CO58I_RAOPS MARION CO - EASTER SEALS, INC"/>
    <m/>
    <s v="Maint - Reg"/>
    <s v="Weigh Station or Rest Area Improvements"/>
    <m/>
    <x v="4"/>
    <x v="7"/>
    <m/>
    <s v=""/>
    <m/>
    <m/>
    <s v="N"/>
    <m/>
    <x v="1"/>
    <m/>
    <n v="0"/>
    <n v="0"/>
    <n v="274547.95"/>
    <n v="0"/>
    <n v="274547.95"/>
    <n v="0"/>
    <n v="0"/>
    <n v="1053836.19"/>
    <n v="0"/>
    <n v="1053836.19"/>
    <s v="State Funded (58100-4175-04)"/>
  </r>
  <r>
    <n v="46399"/>
    <n v="3"/>
    <s v="Active"/>
    <d v="2003-08-10T00:00:00"/>
    <s v=""/>
    <d v="2021-02-25T00:00:00"/>
    <s v="Mary McFarlin"/>
    <s v="Rutherford"/>
    <m/>
    <m/>
    <m/>
    <m/>
    <s v="Rutherford County Maintenance Complex"/>
    <m/>
    <s v="Maint - Reg"/>
    <s v="Capital"/>
    <m/>
    <x v="4"/>
    <x v="7"/>
    <m/>
    <n v="0"/>
    <m/>
    <m/>
    <s v="N"/>
    <m/>
    <x v="0"/>
    <m/>
    <n v="0"/>
    <n v="5000"/>
    <n v="736216.14"/>
    <n v="0"/>
    <n v="741216.14"/>
    <n v="0"/>
    <n v="5000"/>
    <n v="1240684"/>
    <n v="0"/>
    <n v="1245684"/>
    <s v="State Funded (75999-3603-04)"/>
  </r>
  <r>
    <n v="46797"/>
    <n v="1"/>
    <s v="Active"/>
    <d v="2003-08-10T00:00:00"/>
    <s v=""/>
    <d v="2020-12-09T00:00:00"/>
    <s v="Brian Terrell"/>
    <s v="Sullivan"/>
    <m/>
    <m/>
    <m/>
    <m/>
    <s v="FY21 Sullivan County Maintenance Complex Building and Salt Bin"/>
    <m/>
    <s v="Other"/>
    <s v="Capital"/>
    <m/>
    <x v="4"/>
    <x v="7"/>
    <m/>
    <n v="0"/>
    <m/>
    <m/>
    <s v="N"/>
    <m/>
    <x v="0"/>
    <m/>
    <n v="0"/>
    <n v="0"/>
    <n v="880000"/>
    <n v="0"/>
    <n v="880000"/>
    <n v="0"/>
    <n v="0"/>
    <n v="1240000"/>
    <n v="0"/>
    <n v="1240000"/>
    <s v="State Funded (82999-3602-04)"/>
  </r>
  <r>
    <n v="46815"/>
    <n v="3"/>
    <s v="Closed"/>
    <d v="2003-08-10T00:00:00"/>
    <s v=""/>
    <d v="2004-07-01T00:00:00"/>
    <s v=""/>
    <s v="Sumner"/>
    <m/>
    <m/>
    <m/>
    <m/>
    <s v="SAUNDERSVILLE RD CROSSING OF CSX R/R AAR#AT343-804L"/>
    <m/>
    <s v="Other"/>
    <m/>
    <m/>
    <x v="4"/>
    <x v="7"/>
    <m/>
    <n v="0"/>
    <m/>
    <m/>
    <s v="N"/>
    <m/>
    <x v="0"/>
    <m/>
    <n v="0"/>
    <n v="115864.11"/>
    <n v="0"/>
    <n v="0"/>
    <n v="115864.11"/>
    <n v="0"/>
    <n v="115864.11"/>
    <n v="0"/>
    <n v="0"/>
    <n v="115864.11"/>
    <m/>
  </r>
  <r>
    <n v="48099"/>
    <n v="6"/>
    <s v="Active"/>
    <d v="2003-08-10T00:00:00"/>
    <s v=""/>
    <d v="2018-11-14T00:00:00"/>
    <s v="Brian Terrell"/>
    <s v="Statewide"/>
    <m/>
    <m/>
    <m/>
    <m/>
    <s v="STATEWIDE AERIAL SURVEY"/>
    <m/>
    <s v="Other"/>
    <m/>
    <m/>
    <x v="4"/>
    <x v="7"/>
    <m/>
    <n v="0"/>
    <m/>
    <m/>
    <s v="N"/>
    <m/>
    <x v="0"/>
    <m/>
    <n v="500000"/>
    <n v="0"/>
    <n v="0"/>
    <n v="0"/>
    <n v="500000"/>
    <n v="27163000"/>
    <n v="0"/>
    <n v="0"/>
    <n v="0"/>
    <n v="27163000"/>
    <m/>
  </r>
  <r>
    <n v="48158"/>
    <n v="6"/>
    <s v="Active"/>
    <d v="2003-08-10T00:00:00"/>
    <s v=""/>
    <d v="2018-11-14T00:00:00"/>
    <s v="Brian Terrell"/>
    <s v="Statewide"/>
    <m/>
    <m/>
    <m/>
    <m/>
    <s v="WEATHER INFORMATION UNITS"/>
    <m/>
    <s v="Maint - Reg"/>
    <s v="Other"/>
    <m/>
    <x v="4"/>
    <x v="7"/>
    <m/>
    <n v="0"/>
    <m/>
    <m/>
    <s v="N"/>
    <m/>
    <x v="0"/>
    <m/>
    <n v="-180000"/>
    <n v="0"/>
    <n v="0"/>
    <n v="0"/>
    <n v="-180000"/>
    <n v="717211.98"/>
    <n v="0"/>
    <n v="0"/>
    <n v="0"/>
    <n v="717211.98"/>
    <m/>
  </r>
  <r>
    <n v="48243"/>
    <n v="6"/>
    <s v="Active"/>
    <d v="2003-08-10T00:00:00"/>
    <s v=""/>
    <d v="2020-12-10T00:00:00"/>
    <s v="Lee Cothron"/>
    <s v="Statewide"/>
    <m/>
    <m/>
    <m/>
    <m/>
    <s v="Misc. Building Construction"/>
    <m/>
    <s v="Other"/>
    <s v="Capital"/>
    <m/>
    <x v="4"/>
    <x v="7"/>
    <m/>
    <n v="0"/>
    <m/>
    <m/>
    <s v="N"/>
    <m/>
    <x v="0"/>
    <m/>
    <n v="0"/>
    <n v="0"/>
    <n v="-762131.85"/>
    <n v="0"/>
    <n v="-762131.85"/>
    <n v="0"/>
    <n v="0"/>
    <n v="236685.37"/>
    <n v="0"/>
    <n v="236685.37"/>
    <s v="State Funded (99999-3617-04)"/>
  </r>
  <r>
    <n v="48250"/>
    <n v="6"/>
    <s v="Active"/>
    <d v="2003-08-10T00:00:00"/>
    <s v=""/>
    <d v="2018-11-14T00:00:00"/>
    <s v="Brian Terrell"/>
    <s v="Statewide"/>
    <m/>
    <m/>
    <m/>
    <m/>
    <s v="RENOVATE WEIGH SCALE BUILDINGS"/>
    <m/>
    <s v="Other"/>
    <m/>
    <m/>
    <x v="4"/>
    <x v="7"/>
    <m/>
    <n v="0"/>
    <m/>
    <m/>
    <s v="N"/>
    <m/>
    <x v="0"/>
    <m/>
    <n v="0"/>
    <n v="0"/>
    <n v="-168924.04"/>
    <n v="0"/>
    <n v="-168924.04"/>
    <n v="0"/>
    <n v="0"/>
    <n v="1598075.96"/>
    <n v="0"/>
    <n v="1598075.96"/>
    <s v="State Funded (99999-3627-04)"/>
  </r>
  <r>
    <n v="70001"/>
    <n v="1"/>
    <s v="Active"/>
    <d v="2009-08-13T00:00:00"/>
    <s v=""/>
    <d v="2019-01-10T00:00:00"/>
    <s v="Brian Terrell"/>
    <s v="Anderson"/>
    <m/>
    <m/>
    <m/>
    <m/>
    <s v="Anderson County Routine Maintenance"/>
    <m/>
    <s v="Maint - Reg"/>
    <s v="Maintenance"/>
    <m/>
    <x v="4"/>
    <x v="7"/>
    <m/>
    <s v=""/>
    <m/>
    <m/>
    <s v="N"/>
    <m/>
    <x v="0"/>
    <m/>
    <n v="0"/>
    <n v="0"/>
    <n v="1642472.21"/>
    <n v="0"/>
    <n v="1642472.21"/>
    <n v="0"/>
    <n v="0"/>
    <n v="30811651.899999999"/>
    <n v="0"/>
    <n v="30811651.899999999"/>
    <s v="State Funded (01000-4100-04)"/>
  </r>
  <r>
    <n v="70002"/>
    <n v="3"/>
    <s v="Active"/>
    <d v="2009-08-13T00:00:00"/>
    <s v=""/>
    <d v="2019-01-24T00:00:00"/>
    <s v="Brian Terrell"/>
    <s v="Bedford"/>
    <m/>
    <m/>
    <m/>
    <m/>
    <s v="Bedford County Routine Maintenance"/>
    <m/>
    <s v="Maint - Reg"/>
    <s v="Maintenance"/>
    <m/>
    <x v="4"/>
    <x v="7"/>
    <m/>
    <s v=""/>
    <m/>
    <m/>
    <s v="N"/>
    <m/>
    <x v="0"/>
    <m/>
    <n v="0"/>
    <n v="0"/>
    <n v="1150266.99"/>
    <n v="0"/>
    <n v="1150266.99"/>
    <n v="0"/>
    <n v="0"/>
    <n v="16722291.869999999"/>
    <n v="0"/>
    <n v="16722291.869999999"/>
    <s v="State Funded (02000-4100-04)"/>
  </r>
  <r>
    <n v="70003"/>
    <n v="4"/>
    <s v="Active"/>
    <d v="2009-08-13T00:00:00"/>
    <s v=""/>
    <d v="2019-01-23T00:00:00"/>
    <s v="Brian Terrell"/>
    <s v="Benton"/>
    <m/>
    <m/>
    <m/>
    <m/>
    <s v="Benton County Routine Maintenance"/>
    <m/>
    <s v="Maint - Reg"/>
    <s v="Maintenance"/>
    <m/>
    <x v="4"/>
    <x v="7"/>
    <m/>
    <s v=""/>
    <m/>
    <m/>
    <s v="N"/>
    <m/>
    <x v="0"/>
    <m/>
    <n v="0"/>
    <n v="0"/>
    <n v="1016089.42"/>
    <n v="0"/>
    <n v="1016089.42"/>
    <n v="0"/>
    <n v="0"/>
    <n v="22104480.02"/>
    <n v="0"/>
    <n v="22104480.02"/>
    <s v="State Funded (03000-4100-04)"/>
  </r>
  <r>
    <n v="70004"/>
    <n v="2"/>
    <s v="Active"/>
    <d v="2009-08-13T00:00:00"/>
    <s v=""/>
    <d v="2019-02-04T00:00:00"/>
    <s v="Brian Terrell"/>
    <s v="Bledsoe"/>
    <m/>
    <m/>
    <m/>
    <m/>
    <s v="Bledsoe County Routine Maintenance"/>
    <m/>
    <s v="Maint - Reg"/>
    <s v="Maintenance"/>
    <m/>
    <x v="4"/>
    <x v="7"/>
    <m/>
    <s v=""/>
    <m/>
    <m/>
    <s v="N"/>
    <m/>
    <x v="0"/>
    <m/>
    <n v="0"/>
    <n v="0"/>
    <n v="451063.68"/>
    <n v="0"/>
    <n v="451063.68"/>
    <n v="0"/>
    <n v="0"/>
    <n v="12778039.050000001"/>
    <n v="0"/>
    <n v="12778039.050000001"/>
    <s v="State Funded (04000-4200-04)"/>
  </r>
  <r>
    <n v="70005"/>
    <n v="1"/>
    <s v="Active"/>
    <d v="2009-08-13T00:00:00"/>
    <s v=""/>
    <d v="2019-01-10T00:00:00"/>
    <s v="Brian Terrell"/>
    <s v="Blount"/>
    <m/>
    <m/>
    <m/>
    <m/>
    <s v="Blount County Routine Maintenance"/>
    <m/>
    <s v="Maint - Reg"/>
    <s v="Maintenance"/>
    <m/>
    <x v="4"/>
    <x v="7"/>
    <m/>
    <s v=""/>
    <m/>
    <m/>
    <s v="N"/>
    <m/>
    <x v="0"/>
    <m/>
    <n v="0"/>
    <n v="0"/>
    <n v="1801203.6"/>
    <n v="0"/>
    <n v="1801203.6"/>
    <n v="0"/>
    <n v="0"/>
    <n v="25764418.600000001"/>
    <n v="0"/>
    <n v="25764418.600000001"/>
    <s v="State Funded (05000-4100-04)"/>
  </r>
  <r>
    <n v="70006"/>
    <n v="2"/>
    <s v="Active"/>
    <d v="2009-08-13T00:00:00"/>
    <s v=""/>
    <d v="2021-03-26T00:00:00"/>
    <s v="Brian Terrell"/>
    <s v="Bradley"/>
    <m/>
    <m/>
    <m/>
    <m/>
    <s v="Bradley County Routine Maintenance"/>
    <m/>
    <s v="Maint - Reg"/>
    <s v="Maintenance"/>
    <m/>
    <x v="4"/>
    <x v="7"/>
    <m/>
    <s v=""/>
    <m/>
    <m/>
    <s v="N"/>
    <m/>
    <x v="0"/>
    <m/>
    <n v="0"/>
    <n v="0"/>
    <n v="1041526.48"/>
    <n v="0"/>
    <n v="1041526.48"/>
    <n v="0"/>
    <n v="0"/>
    <n v="21152656.34"/>
    <n v="0"/>
    <n v="21152656.34"/>
    <s v="State Funded (06000-4100-04)"/>
  </r>
  <r>
    <n v="70007"/>
    <n v="1"/>
    <s v="Active"/>
    <d v="2009-08-13T00:00:00"/>
    <s v=""/>
    <d v="2019-02-05T00:00:00"/>
    <s v="Brian Terrell"/>
    <s v="Campbell"/>
    <m/>
    <m/>
    <m/>
    <m/>
    <s v="Campbell County Routine Maintenance"/>
    <m/>
    <s v="Maint - Reg"/>
    <s v="Maintenance"/>
    <m/>
    <x v="4"/>
    <x v="7"/>
    <m/>
    <s v=""/>
    <m/>
    <m/>
    <s v="N"/>
    <m/>
    <x v="0"/>
    <m/>
    <n v="0"/>
    <n v="0"/>
    <n v="3972341.32"/>
    <n v="0"/>
    <n v="3972341.32"/>
    <n v="0"/>
    <n v="0"/>
    <n v="43254275.990000002"/>
    <n v="0"/>
    <n v="43254275.990000002"/>
    <s v="State Funded (07000-4100-04)"/>
  </r>
  <r>
    <n v="70008"/>
    <n v="2"/>
    <s v="Active"/>
    <d v="2009-08-13T00:00:00"/>
    <s v=""/>
    <d v="2019-02-04T00:00:00"/>
    <s v="Brian Terrell"/>
    <s v="Cannon"/>
    <m/>
    <m/>
    <m/>
    <m/>
    <s v="Cannon County Routine Maintenance"/>
    <m/>
    <s v="Maint - Reg"/>
    <s v="Maintenance"/>
    <m/>
    <x v="4"/>
    <x v="7"/>
    <m/>
    <s v=""/>
    <m/>
    <m/>
    <s v="N"/>
    <m/>
    <x v="0"/>
    <m/>
    <n v="0"/>
    <n v="0"/>
    <n v="670545.09"/>
    <n v="0"/>
    <n v="670545.09"/>
    <n v="0"/>
    <n v="0"/>
    <n v="15564408.6"/>
    <n v="0"/>
    <n v="15564408.6"/>
    <s v="State Funded (08000-4200-04)"/>
  </r>
  <r>
    <n v="70009"/>
    <n v="4"/>
    <s v="Active"/>
    <d v="2009-08-13T00:00:00"/>
    <s v=""/>
    <d v="2019-01-23T00:00:00"/>
    <s v="Brian Terrell"/>
    <s v="Carroll"/>
    <m/>
    <m/>
    <m/>
    <m/>
    <s v="Carroll County Routine Maintenance"/>
    <m/>
    <s v="Maint - Reg"/>
    <s v="Maintenance"/>
    <m/>
    <x v="4"/>
    <x v="7"/>
    <m/>
    <s v=""/>
    <m/>
    <m/>
    <s v="N"/>
    <m/>
    <x v="0"/>
    <m/>
    <n v="0"/>
    <n v="0"/>
    <n v="2137032.4300000002"/>
    <n v="0"/>
    <n v="2137032.4300000002"/>
    <n v="0"/>
    <n v="0"/>
    <n v="42226238.939999998"/>
    <n v="0"/>
    <n v="42226238.939999998"/>
    <s v="State Funded (09000-4100-04)"/>
  </r>
  <r>
    <n v="70010"/>
    <n v="1"/>
    <s v="Active"/>
    <d v="2009-08-13T00:00:00"/>
    <s v=""/>
    <d v="2019-01-11T00:00:00"/>
    <s v="Brian Terrell"/>
    <s v="Carter"/>
    <m/>
    <m/>
    <m/>
    <m/>
    <s v="Carter County Routine Maintenance"/>
    <m/>
    <s v="Maint - Reg"/>
    <s v="Maintenance"/>
    <m/>
    <x v="4"/>
    <x v="7"/>
    <m/>
    <s v=""/>
    <m/>
    <m/>
    <s v="N"/>
    <m/>
    <x v="0"/>
    <m/>
    <n v="0"/>
    <n v="0"/>
    <n v="1400336.96"/>
    <n v="0"/>
    <n v="1400336.96"/>
    <n v="0"/>
    <n v="0"/>
    <n v="27570628.260000002"/>
    <n v="0"/>
    <n v="27570628.260000002"/>
    <s v="State Funded (10000-4100-04)"/>
  </r>
  <r>
    <n v="70011"/>
    <n v="3"/>
    <s v="Active"/>
    <d v="2009-08-13T00:00:00"/>
    <s v=""/>
    <d v="2019-01-24T00:00:00"/>
    <s v="Brian Terrell"/>
    <s v="Cheatham"/>
    <m/>
    <m/>
    <m/>
    <m/>
    <s v="Cheatham County Routine Maintenance"/>
    <m/>
    <s v="Maint - Reg"/>
    <s v="Maintenance"/>
    <m/>
    <x v="4"/>
    <x v="7"/>
    <m/>
    <s v=""/>
    <m/>
    <m/>
    <s v="N"/>
    <m/>
    <x v="0"/>
    <m/>
    <n v="0"/>
    <n v="0"/>
    <n v="839857.69"/>
    <n v="0"/>
    <n v="839857.69"/>
    <n v="0"/>
    <n v="0"/>
    <n v="21656544.789999999"/>
    <n v="0"/>
    <n v="21656544.789999999"/>
    <s v="State Funded (11000-4100-04)"/>
  </r>
  <r>
    <n v="70012"/>
    <n v="4"/>
    <s v="Active"/>
    <d v="2009-08-13T00:00:00"/>
    <s v=""/>
    <d v="2019-01-11T00:00:00"/>
    <s v="Brian Terrell"/>
    <s v="Chester"/>
    <m/>
    <m/>
    <m/>
    <m/>
    <s v="Chester County Routine Maintenance"/>
    <m/>
    <s v="Maint - Reg"/>
    <s v="Maintenance"/>
    <m/>
    <x v="4"/>
    <x v="7"/>
    <m/>
    <s v=""/>
    <m/>
    <m/>
    <s v="N"/>
    <m/>
    <x v="0"/>
    <m/>
    <n v="0"/>
    <n v="0"/>
    <n v="525284.19999999995"/>
    <n v="0"/>
    <n v="525284.19999999995"/>
    <n v="0"/>
    <n v="0"/>
    <n v="13753536"/>
    <n v="0"/>
    <n v="13753536"/>
    <s v="State Funded (12000-4200-04)"/>
  </r>
  <r>
    <n v="70013"/>
    <n v="1"/>
    <s v="Active"/>
    <d v="2009-08-13T00:00:00"/>
    <s v=""/>
    <d v="2019-02-05T00:00:00"/>
    <s v="Brian Terrell"/>
    <s v="Claiborne"/>
    <m/>
    <m/>
    <m/>
    <m/>
    <s v="Claiborne County Routine Maintenance"/>
    <m/>
    <s v="Maint - Reg"/>
    <s v="Maintenance"/>
    <m/>
    <x v="4"/>
    <x v="7"/>
    <m/>
    <s v=""/>
    <m/>
    <m/>
    <s v="N"/>
    <m/>
    <x v="0"/>
    <m/>
    <n v="0"/>
    <n v="0"/>
    <n v="1236270.8999999999"/>
    <n v="0"/>
    <n v="1236270.8999999999"/>
    <n v="0"/>
    <n v="0"/>
    <n v="18244862.219999999"/>
    <n v="0"/>
    <n v="18244862.219999999"/>
    <s v="State Funded (13000-4200-04)"/>
  </r>
  <r>
    <n v="70014"/>
    <n v="2"/>
    <s v="Active"/>
    <d v="2009-08-13T00:00:00"/>
    <s v=""/>
    <d v="2019-02-04T00:00:00"/>
    <s v="Brian Terrell"/>
    <s v="Clay"/>
    <m/>
    <m/>
    <m/>
    <m/>
    <s v="Clay County Routine Maintenance"/>
    <m/>
    <s v="Maint - Reg"/>
    <s v="Maintenance"/>
    <m/>
    <x v="4"/>
    <x v="7"/>
    <m/>
    <s v=""/>
    <m/>
    <m/>
    <s v="N"/>
    <m/>
    <x v="0"/>
    <m/>
    <n v="0"/>
    <n v="0"/>
    <n v="752787.39"/>
    <n v="0"/>
    <n v="752787.39"/>
    <n v="0"/>
    <n v="0"/>
    <n v="14102844.57"/>
    <n v="0"/>
    <n v="14102844.57"/>
    <s v="State Funded (14000-4200-04)"/>
  </r>
  <r>
    <n v="70015"/>
    <n v="1"/>
    <s v="Active"/>
    <d v="2009-08-13T00:00:00"/>
    <s v=""/>
    <d v="2019-02-04T00:00:00"/>
    <s v="Brian Terrell"/>
    <s v="Cocke"/>
    <m/>
    <m/>
    <m/>
    <m/>
    <s v="Cocke County Routine Maintenance"/>
    <m/>
    <s v="Maint - Reg"/>
    <s v="Maintenance"/>
    <m/>
    <x v="4"/>
    <x v="7"/>
    <m/>
    <s v=""/>
    <m/>
    <m/>
    <s v="N"/>
    <m/>
    <x v="0"/>
    <m/>
    <n v="0"/>
    <n v="0"/>
    <n v="3109446.78"/>
    <n v="0"/>
    <n v="3109446.78"/>
    <n v="0"/>
    <n v="0"/>
    <n v="44464198.090000004"/>
    <n v="0"/>
    <n v="44464198.090000004"/>
    <s v="State Funded (15000-4100-04)"/>
  </r>
  <r>
    <n v="70016"/>
    <n v="2"/>
    <s v="Active"/>
    <d v="2009-08-13T00:00:00"/>
    <s v=""/>
    <d v="2019-01-24T00:00:00"/>
    <s v="Brian Terrell"/>
    <s v="Coffee"/>
    <m/>
    <m/>
    <m/>
    <m/>
    <s v="Coffee County Routine Maintenance"/>
    <m/>
    <s v="Maint - Reg"/>
    <s v="Maintenance"/>
    <m/>
    <x v="4"/>
    <x v="7"/>
    <m/>
    <s v=""/>
    <m/>
    <m/>
    <s v="N"/>
    <m/>
    <x v="0"/>
    <m/>
    <n v="0"/>
    <n v="0"/>
    <n v="1585779.12"/>
    <n v="0"/>
    <n v="1585779.12"/>
    <n v="0"/>
    <n v="0"/>
    <n v="33732415.840000004"/>
    <n v="0"/>
    <n v="33732415.840000004"/>
    <s v="State Funded (16000-4100-04)"/>
  </r>
  <r>
    <n v="70018"/>
    <n v="2"/>
    <s v="Active"/>
    <d v="2009-08-13T00:00:00"/>
    <s v=""/>
    <d v="2019-02-04T00:00:00"/>
    <s v="Brian Terrell"/>
    <s v="Cumberland"/>
    <m/>
    <m/>
    <m/>
    <m/>
    <s v="Cumberland County Routine Maintenance"/>
    <m/>
    <s v="Maint - Reg"/>
    <s v="Maintenance"/>
    <m/>
    <x v="4"/>
    <x v="7"/>
    <m/>
    <s v=""/>
    <m/>
    <m/>
    <s v="N"/>
    <m/>
    <x v="0"/>
    <m/>
    <n v="0"/>
    <n v="0"/>
    <n v="2304294.64"/>
    <n v="0"/>
    <n v="2304294.64"/>
    <n v="0"/>
    <n v="0"/>
    <n v="46241398.880000003"/>
    <n v="0"/>
    <n v="46241398.880000003"/>
    <s v="State Funded (18000-4100-04)"/>
  </r>
  <r>
    <n v="70019"/>
    <n v="3"/>
    <s v="Active"/>
    <d v="2009-08-13T00:00:00"/>
    <s v=""/>
    <d v="2019-01-09T00:00:00"/>
    <s v="Brian Terrell"/>
    <s v="Davidson"/>
    <m/>
    <m/>
    <m/>
    <m/>
    <s v="Davidson County Routine Maintenance"/>
    <m/>
    <s v="Maint - Reg"/>
    <s v="Maintenance"/>
    <m/>
    <x v="4"/>
    <x v="7"/>
    <m/>
    <s v=""/>
    <m/>
    <m/>
    <s v="N"/>
    <m/>
    <x v="0"/>
    <m/>
    <n v="0"/>
    <n v="0"/>
    <n v="5395300.0599999996"/>
    <n v="0"/>
    <n v="5395300.0599999996"/>
    <n v="0"/>
    <n v="0"/>
    <n v="141748414.83000001"/>
    <n v="0"/>
    <n v="141748414.83000001"/>
    <s v="State Funded (19000-4100-04)"/>
  </r>
  <r>
    <n v="70020"/>
    <n v="4"/>
    <s v="Active"/>
    <d v="2009-08-13T00:00:00"/>
    <s v=""/>
    <d v="2019-01-11T00:00:00"/>
    <s v="Brian Terrell"/>
    <s v="Decatur"/>
    <m/>
    <m/>
    <m/>
    <m/>
    <s v="Decatur County Routine Maintenance"/>
    <m/>
    <s v="Maint - Reg"/>
    <s v="Maintenance"/>
    <m/>
    <x v="4"/>
    <x v="7"/>
    <m/>
    <s v=""/>
    <m/>
    <m/>
    <s v="N"/>
    <m/>
    <x v="0"/>
    <m/>
    <n v="0"/>
    <n v="0"/>
    <n v="727211.17"/>
    <n v="0"/>
    <n v="727211.17"/>
    <n v="0"/>
    <n v="0"/>
    <n v="19936949.129999999"/>
    <n v="0"/>
    <n v="19936949.129999999"/>
    <s v="State Funded (20000-4100-04)"/>
  </r>
  <r>
    <n v="70021"/>
    <n v="2"/>
    <s v="Active"/>
    <d v="2009-08-13T00:00:00"/>
    <s v=""/>
    <d v="2019-02-04T00:00:00"/>
    <s v="Brian Terrell"/>
    <s v="Dekalb"/>
    <m/>
    <m/>
    <m/>
    <m/>
    <s v="Dekalb County Routine Maintenance"/>
    <m/>
    <s v="Maint - Reg"/>
    <s v="Maintenance"/>
    <m/>
    <x v="4"/>
    <x v="7"/>
    <m/>
    <s v=""/>
    <m/>
    <m/>
    <s v="N"/>
    <m/>
    <x v="0"/>
    <m/>
    <n v="0"/>
    <n v="0"/>
    <n v="964565.92"/>
    <n v="0"/>
    <n v="964565.92"/>
    <n v="0"/>
    <n v="0"/>
    <n v="17042704.68"/>
    <n v="0"/>
    <n v="17042704.68"/>
    <s v="State Funded (21000-4200-04)"/>
  </r>
  <r>
    <n v="70022"/>
    <n v="3"/>
    <s v="Active"/>
    <d v="2009-08-13T00:00:00"/>
    <s v=""/>
    <d v="2019-01-24T00:00:00"/>
    <s v="Brian Terrell"/>
    <s v="Dickson"/>
    <m/>
    <m/>
    <m/>
    <m/>
    <s v="Dickson County Routine Maintenance"/>
    <m/>
    <s v="Maint - Reg"/>
    <s v="Maintenance"/>
    <m/>
    <x v="4"/>
    <x v="7"/>
    <m/>
    <s v=""/>
    <m/>
    <m/>
    <s v="N"/>
    <m/>
    <x v="0"/>
    <m/>
    <n v="0"/>
    <n v="0"/>
    <n v="1225912.1399999999"/>
    <n v="0"/>
    <n v="1225912.1399999999"/>
    <n v="0"/>
    <n v="0"/>
    <n v="30892631.260000002"/>
    <n v="0"/>
    <n v="30892631.260000002"/>
    <s v="State Funded (22000-4100-04)"/>
  </r>
  <r>
    <n v="70023"/>
    <n v="4"/>
    <s v="Active"/>
    <d v="2009-08-13T00:00:00"/>
    <s v=""/>
    <d v="2019-01-11T00:00:00"/>
    <s v="Brian Terrell"/>
    <s v="Dyer"/>
    <m/>
    <m/>
    <m/>
    <m/>
    <s v="Dyer County Routine Maintenance"/>
    <m/>
    <s v="Maint - Reg"/>
    <s v="Maintenance"/>
    <m/>
    <x v="4"/>
    <x v="7"/>
    <m/>
    <s v=""/>
    <m/>
    <m/>
    <s v="N"/>
    <m/>
    <x v="0"/>
    <m/>
    <n v="0"/>
    <n v="0"/>
    <n v="1131193.6399999999"/>
    <n v="0"/>
    <n v="1131193.6399999999"/>
    <n v="0"/>
    <n v="0"/>
    <n v="34800864.25"/>
    <n v="0"/>
    <n v="34800864.25"/>
    <s v="State Funded (23000-4100-04)"/>
  </r>
  <r>
    <n v="70024"/>
    <n v="4"/>
    <s v="Active"/>
    <d v="2009-08-13T00:00:00"/>
    <s v=""/>
    <d v="2019-01-10T00:00:00"/>
    <s v="Brian Terrell"/>
    <s v="Fayette"/>
    <m/>
    <m/>
    <m/>
    <m/>
    <s v="Fayette County Routine Maintenance"/>
    <m/>
    <s v="Maint - Reg"/>
    <s v="Maintenance"/>
    <m/>
    <x v="4"/>
    <x v="7"/>
    <m/>
    <s v=""/>
    <m/>
    <m/>
    <s v="N"/>
    <m/>
    <x v="0"/>
    <m/>
    <n v="0"/>
    <n v="0"/>
    <n v="1914895.85"/>
    <n v="0"/>
    <n v="1914895.85"/>
    <n v="0"/>
    <n v="0"/>
    <n v="30177242.789999999"/>
    <n v="0"/>
    <n v="30177242.789999999"/>
    <s v="State Funded (24000-4100-04)"/>
  </r>
  <r>
    <n v="70025"/>
    <n v="2"/>
    <s v="Active"/>
    <d v="2009-08-13T00:00:00"/>
    <s v=""/>
    <d v="2019-02-04T00:00:00"/>
    <s v="Brian Terrell"/>
    <s v="Fentress"/>
    <m/>
    <m/>
    <m/>
    <m/>
    <s v="Fentress County Routine Maintenance"/>
    <m/>
    <s v="Maint - Reg"/>
    <s v="Maintenance"/>
    <m/>
    <x v="4"/>
    <x v="7"/>
    <m/>
    <s v=""/>
    <m/>
    <m/>
    <s v="N"/>
    <m/>
    <x v="0"/>
    <m/>
    <n v="0"/>
    <n v="0"/>
    <n v="952620"/>
    <n v="0"/>
    <n v="952620"/>
    <n v="0"/>
    <n v="0"/>
    <n v="22700039.98"/>
    <n v="0"/>
    <n v="22700039.98"/>
    <s v="State Funded (25000-4200-04)"/>
  </r>
  <r>
    <n v="70026"/>
    <n v="2"/>
    <s v="Active"/>
    <d v="2009-08-13T00:00:00"/>
    <s v=""/>
    <d v="2019-01-24T00:00:00"/>
    <s v="Brian Terrell"/>
    <s v="Franklin"/>
    <m/>
    <m/>
    <m/>
    <m/>
    <s v="Franklin County Routine Maintenance"/>
    <m/>
    <s v="Maint - Reg"/>
    <s v="Maintenance"/>
    <m/>
    <x v="4"/>
    <x v="7"/>
    <m/>
    <s v=""/>
    <m/>
    <m/>
    <s v="N"/>
    <m/>
    <x v="0"/>
    <m/>
    <n v="0"/>
    <n v="0"/>
    <n v="1225848.67"/>
    <n v="0"/>
    <n v="1225848.67"/>
    <n v="0"/>
    <n v="0"/>
    <n v="24481876.66"/>
    <n v="0"/>
    <n v="24481876.66"/>
    <s v="State Funded (26000-4200-04)"/>
  </r>
  <r>
    <n v="70027"/>
    <n v="4"/>
    <s v="Active"/>
    <d v="2009-08-13T00:00:00"/>
    <s v=""/>
    <d v="2019-01-22T00:00:00"/>
    <s v="Brian Terrell"/>
    <s v="Gibson"/>
    <m/>
    <m/>
    <m/>
    <m/>
    <s v="Gibson County Routine Maintenance"/>
    <m/>
    <s v="Maint - Reg"/>
    <s v="Maintenance"/>
    <m/>
    <x v="4"/>
    <x v="7"/>
    <m/>
    <s v=""/>
    <m/>
    <m/>
    <s v="N"/>
    <m/>
    <x v="0"/>
    <m/>
    <n v="0"/>
    <n v="0"/>
    <n v="1759840.16"/>
    <n v="0"/>
    <n v="1759840.16"/>
    <n v="0"/>
    <n v="0"/>
    <n v="37052801.670000002"/>
    <n v="0"/>
    <n v="37052801.670000002"/>
    <s v="State Funded (27000-4200-04)"/>
  </r>
  <r>
    <n v="70028"/>
    <n v="3"/>
    <s v="Active"/>
    <d v="2009-08-13T00:00:00"/>
    <s v=""/>
    <d v="2019-01-24T00:00:00"/>
    <s v="Brian Terrell"/>
    <s v="Giles"/>
    <m/>
    <m/>
    <m/>
    <m/>
    <s v="Giles County Routine Maintenance"/>
    <m/>
    <s v="Maint - Reg"/>
    <s v="Maintenance"/>
    <m/>
    <x v="4"/>
    <x v="7"/>
    <m/>
    <s v=""/>
    <m/>
    <m/>
    <s v="N"/>
    <m/>
    <x v="0"/>
    <m/>
    <n v="0"/>
    <n v="0"/>
    <n v="1216864"/>
    <n v="0"/>
    <n v="1216864"/>
    <n v="0"/>
    <n v="0"/>
    <n v="28856033.100000001"/>
    <n v="0"/>
    <n v="28856033.100000001"/>
    <s v="State Funded (28000-4100-04)"/>
  </r>
  <r>
    <n v="70029"/>
    <n v="1"/>
    <s v="Active"/>
    <d v="2009-08-13T00:00:00"/>
    <s v=""/>
    <d v="2019-02-05T00:00:00"/>
    <s v="Brian Terrell"/>
    <s v="Grainger"/>
    <m/>
    <m/>
    <m/>
    <m/>
    <s v="Grainger County Routine Maintenance"/>
    <m/>
    <s v="Maint - Reg"/>
    <s v="Maintenance"/>
    <m/>
    <x v="4"/>
    <x v="7"/>
    <m/>
    <s v=""/>
    <m/>
    <m/>
    <s v="N"/>
    <m/>
    <x v="0"/>
    <m/>
    <n v="0"/>
    <n v="0"/>
    <n v="1162171.98"/>
    <n v="0"/>
    <n v="1162171.98"/>
    <n v="0"/>
    <n v="0"/>
    <n v="20402981.890000001"/>
    <n v="0"/>
    <n v="20402981.890000001"/>
    <s v="State Funded (29000-4200-04)"/>
  </r>
  <r>
    <n v="70030"/>
    <n v="1"/>
    <s v="Active"/>
    <d v="2009-08-13T00:00:00"/>
    <s v=""/>
    <d v="2019-01-11T00:00:00"/>
    <s v="Brian Terrell"/>
    <s v="Greene"/>
    <m/>
    <m/>
    <m/>
    <m/>
    <s v="Greene County Routine Maintenance"/>
    <m/>
    <s v="Maint - Reg"/>
    <s v="Maintenance"/>
    <m/>
    <x v="4"/>
    <x v="7"/>
    <m/>
    <s v=""/>
    <m/>
    <m/>
    <s v="N"/>
    <m/>
    <x v="0"/>
    <m/>
    <n v="0"/>
    <n v="0"/>
    <n v="2513513.04"/>
    <n v="0"/>
    <n v="2513513.04"/>
    <n v="0"/>
    <n v="0"/>
    <n v="45805283.539999999"/>
    <n v="0"/>
    <n v="45805283.539999999"/>
    <s v="State Funded (30000-4100-04)"/>
  </r>
  <r>
    <n v="70031"/>
    <n v="2"/>
    <s v="Active"/>
    <d v="2009-08-13T00:00:00"/>
    <s v=""/>
    <d v="2019-02-04T00:00:00"/>
    <s v="Brian Terrell"/>
    <s v="Grundy"/>
    <m/>
    <m/>
    <m/>
    <m/>
    <s v="Grundy County Routine Maintenance"/>
    <m/>
    <s v="Maint - Reg"/>
    <s v="Maintenance"/>
    <m/>
    <x v="4"/>
    <x v="7"/>
    <m/>
    <s v=""/>
    <m/>
    <m/>
    <s v="N"/>
    <m/>
    <x v="0"/>
    <m/>
    <n v="0"/>
    <n v="0"/>
    <n v="2068761.42"/>
    <n v="0"/>
    <n v="2068761.42"/>
    <n v="0"/>
    <n v="0"/>
    <n v="26533914.149999999"/>
    <n v="0"/>
    <n v="26533914.149999999"/>
    <s v="State Funded (31000-4100-04)"/>
  </r>
  <r>
    <n v="70032"/>
    <n v="1"/>
    <s v="Active"/>
    <d v="2009-08-13T00:00:00"/>
    <s v=""/>
    <d v="2019-01-09T00:00:00"/>
    <s v="Brian Terrell"/>
    <s v="Hamblen"/>
    <m/>
    <m/>
    <m/>
    <m/>
    <s v="Hamblen County Routine Maintenance"/>
    <m/>
    <s v="Maint - Reg"/>
    <s v="Maintenance"/>
    <m/>
    <x v="4"/>
    <x v="7"/>
    <m/>
    <s v=""/>
    <m/>
    <m/>
    <s v="N"/>
    <m/>
    <x v="0"/>
    <m/>
    <n v="0"/>
    <n v="0"/>
    <n v="1707139.2"/>
    <n v="0"/>
    <n v="1707139.2"/>
    <n v="0"/>
    <n v="0"/>
    <n v="28746423.57"/>
    <n v="0"/>
    <n v="28746423.57"/>
    <s v="State Funded (32000-4100-04)"/>
  </r>
  <r>
    <n v="70033"/>
    <n v="2"/>
    <s v="Active"/>
    <d v="2009-08-13T00:00:00"/>
    <s v=""/>
    <d v="2019-01-09T00:00:00"/>
    <s v="Brian Terrell"/>
    <s v="Hamilton"/>
    <m/>
    <m/>
    <m/>
    <m/>
    <s v="Hamilton County Routine Maintenance"/>
    <m/>
    <s v="Maint - Reg"/>
    <s v="Maintenance"/>
    <m/>
    <x v="4"/>
    <x v="7"/>
    <m/>
    <s v=""/>
    <m/>
    <m/>
    <s v="N"/>
    <m/>
    <x v="0"/>
    <m/>
    <n v="0"/>
    <n v="0"/>
    <n v="3800622.21"/>
    <n v="0"/>
    <n v="3800622.21"/>
    <n v="0"/>
    <n v="0"/>
    <n v="75913774.689999998"/>
    <n v="0"/>
    <n v="75913774.689999998"/>
    <s v="State Funded (33000-4100-04)"/>
  </r>
  <r>
    <n v="70034"/>
    <n v="1"/>
    <s v="Active"/>
    <d v="2009-08-13T00:00:00"/>
    <s v=""/>
    <d v="2019-01-11T00:00:00"/>
    <s v="Brian Terrell"/>
    <s v="Hancock"/>
    <m/>
    <m/>
    <m/>
    <m/>
    <s v="Hancock County Routine Maintenance"/>
    <m/>
    <s v="Maint - Reg"/>
    <s v="Maintenance"/>
    <m/>
    <x v="4"/>
    <x v="7"/>
    <m/>
    <s v=""/>
    <m/>
    <m/>
    <s v="N"/>
    <m/>
    <x v="0"/>
    <m/>
    <n v="0"/>
    <n v="0"/>
    <n v="1027340.61"/>
    <n v="0"/>
    <n v="1027340.61"/>
    <n v="0"/>
    <n v="0"/>
    <n v="17148801.359999999"/>
    <n v="0"/>
    <n v="17148801.359999999"/>
    <s v="State Funded (34000-4200-04)"/>
  </r>
  <r>
    <n v="70035"/>
    <n v="4"/>
    <s v="Active"/>
    <d v="2009-08-13T00:00:00"/>
    <s v=""/>
    <d v="2019-01-11T00:00:00"/>
    <s v="Brian Terrell"/>
    <s v="Hardeman"/>
    <m/>
    <m/>
    <m/>
    <m/>
    <s v="Hardeman County Routine Maintenance"/>
    <m/>
    <s v="Maint - Reg"/>
    <s v="Maintenance"/>
    <m/>
    <x v="4"/>
    <x v="7"/>
    <m/>
    <s v=""/>
    <m/>
    <m/>
    <s v="N"/>
    <m/>
    <x v="0"/>
    <m/>
    <n v="0"/>
    <n v="0"/>
    <n v="743161.54"/>
    <n v="0"/>
    <n v="743161.54"/>
    <n v="0"/>
    <n v="0"/>
    <n v="22176045.620000001"/>
    <n v="0"/>
    <n v="22176045.620000001"/>
    <s v="State Funded (35000-4200-04)"/>
  </r>
  <r>
    <n v="70038"/>
    <n v="4"/>
    <s v="Active"/>
    <d v="2009-08-13T00:00:00"/>
    <s v=""/>
    <d v="2019-01-11T00:00:00"/>
    <s v="Brian Terrell"/>
    <s v="Haywood"/>
    <m/>
    <m/>
    <m/>
    <m/>
    <s v="Haywood County Routine Maintenance"/>
    <m/>
    <s v="Maint - Reg"/>
    <s v="Maintenance"/>
    <m/>
    <x v="4"/>
    <x v="7"/>
    <m/>
    <s v=""/>
    <m/>
    <m/>
    <s v="N"/>
    <m/>
    <x v="0"/>
    <m/>
    <n v="0"/>
    <n v="0"/>
    <n v="1361992.8"/>
    <n v="0"/>
    <n v="1361992.8"/>
    <n v="0"/>
    <n v="0"/>
    <n v="34396459.119999997"/>
    <n v="0"/>
    <n v="34396459.119999997"/>
    <s v="State Funded (38000-4100-04)"/>
  </r>
  <r>
    <n v="70039"/>
    <n v="4"/>
    <s v="Active"/>
    <d v="2009-08-13T00:00:00"/>
    <s v=""/>
    <d v="2019-01-11T00:00:00"/>
    <s v="Brian Terrell"/>
    <s v="Henderson"/>
    <m/>
    <m/>
    <m/>
    <m/>
    <s v="Henderson County Routine Maintenance"/>
    <m/>
    <s v="Maint - Reg"/>
    <s v="Maintenance"/>
    <m/>
    <x v="4"/>
    <x v="7"/>
    <m/>
    <s v=""/>
    <m/>
    <m/>
    <s v="N"/>
    <m/>
    <x v="0"/>
    <m/>
    <n v="0"/>
    <n v="0"/>
    <n v="1441554.81"/>
    <n v="0"/>
    <n v="1441554.81"/>
    <n v="0"/>
    <n v="0"/>
    <n v="34719179.460000001"/>
    <n v="0"/>
    <n v="34719179.460000001"/>
    <s v="State Funded (39000-4100-04)"/>
  </r>
  <r>
    <n v="70040"/>
    <n v="4"/>
    <s v="Active"/>
    <d v="2009-08-13T00:00:00"/>
    <s v=""/>
    <d v="2019-01-22T00:00:00"/>
    <s v="Brian Terrell"/>
    <s v="Henry"/>
    <m/>
    <m/>
    <m/>
    <m/>
    <s v="Henry County Routine Maintenance"/>
    <m/>
    <s v="Maint - Reg"/>
    <s v="Maintenance"/>
    <m/>
    <x v="4"/>
    <x v="7"/>
    <m/>
    <s v=""/>
    <m/>
    <m/>
    <s v="N"/>
    <m/>
    <x v="0"/>
    <m/>
    <n v="0"/>
    <n v="0"/>
    <n v="1714280.52"/>
    <n v="0"/>
    <n v="1714280.52"/>
    <n v="0"/>
    <n v="0"/>
    <n v="28959008"/>
    <n v="0"/>
    <n v="28959008"/>
    <s v="State Funded (40000-4200-04)"/>
  </r>
  <r>
    <n v="70041"/>
    <n v="3"/>
    <s v="Active"/>
    <d v="2009-08-13T00:00:00"/>
    <s v=""/>
    <d v="2019-01-23T00:00:00"/>
    <s v="Brian Terrell"/>
    <s v="Hickman"/>
    <m/>
    <m/>
    <m/>
    <m/>
    <s v="Hickman County Routine Maintenance"/>
    <m/>
    <s v="Maint - Reg"/>
    <s v="Maintenance"/>
    <m/>
    <x v="4"/>
    <x v="7"/>
    <m/>
    <s v=""/>
    <m/>
    <m/>
    <s v="N"/>
    <m/>
    <x v="0"/>
    <m/>
    <n v="0"/>
    <n v="0"/>
    <n v="680049.41"/>
    <n v="0"/>
    <n v="680049.41"/>
    <n v="0"/>
    <n v="0"/>
    <n v="23915053.539999999"/>
    <n v="0"/>
    <n v="23915053.539999999"/>
    <s v="State Funded (41000-4100-04)"/>
  </r>
  <r>
    <n v="70042"/>
    <n v="3"/>
    <s v="Active"/>
    <d v="2009-08-13T00:00:00"/>
    <s v=""/>
    <d v="2019-01-24T00:00:00"/>
    <s v="Brian Terrell"/>
    <s v="Houston"/>
    <m/>
    <m/>
    <m/>
    <m/>
    <s v="Houston County Routine Maintenance"/>
    <m/>
    <s v="Maint - Reg"/>
    <s v="Maintenance"/>
    <m/>
    <x v="4"/>
    <x v="7"/>
    <m/>
    <s v=""/>
    <m/>
    <m/>
    <s v="N"/>
    <m/>
    <x v="0"/>
    <m/>
    <n v="0"/>
    <n v="0"/>
    <n v="595365.25"/>
    <n v="0"/>
    <n v="595365.25"/>
    <n v="0"/>
    <n v="0"/>
    <n v="14027696.23"/>
    <n v="0"/>
    <n v="14027696.23"/>
    <s v="State Funded (42000-4200-04)"/>
  </r>
  <r>
    <n v="70043"/>
    <n v="3"/>
    <s v="Active"/>
    <d v="2009-08-13T00:00:00"/>
    <s v=""/>
    <d v="2019-01-23T00:00:00"/>
    <s v="Brian Terrell"/>
    <s v="Humphreys"/>
    <m/>
    <m/>
    <m/>
    <m/>
    <s v="Humphreys County Routine Maintenance"/>
    <m/>
    <s v="Maint - Reg"/>
    <s v="Maintenance"/>
    <m/>
    <x v="4"/>
    <x v="7"/>
    <m/>
    <s v=""/>
    <m/>
    <m/>
    <s v="N"/>
    <m/>
    <x v="0"/>
    <m/>
    <n v="0"/>
    <n v="0"/>
    <n v="975650.27"/>
    <n v="0"/>
    <n v="975650.27"/>
    <n v="0"/>
    <n v="0"/>
    <n v="26996770.559999999"/>
    <n v="0"/>
    <n v="26996770.559999999"/>
    <s v="State Funded (43000-4100-04)"/>
  </r>
  <r>
    <n v="70044"/>
    <n v="2"/>
    <s v="Active"/>
    <d v="2009-08-13T00:00:00"/>
    <s v=""/>
    <d v="2019-02-04T00:00:00"/>
    <s v="Brian Terrell"/>
    <s v="Jackson"/>
    <m/>
    <m/>
    <m/>
    <m/>
    <s v="Jackson County Routine Maintenance"/>
    <m/>
    <s v="Maint - Reg"/>
    <s v="Maintenance"/>
    <m/>
    <x v="4"/>
    <x v="7"/>
    <m/>
    <s v=""/>
    <m/>
    <m/>
    <s v="N"/>
    <m/>
    <x v="0"/>
    <m/>
    <n v="0"/>
    <n v="0"/>
    <n v="824442.01"/>
    <n v="0"/>
    <n v="824442.01"/>
    <n v="0"/>
    <n v="0"/>
    <n v="20181024.280000001"/>
    <n v="0"/>
    <n v="20181024.280000001"/>
    <s v="State Funded (44000-4200-04)"/>
  </r>
  <r>
    <n v="70045"/>
    <n v="1"/>
    <s v="Active"/>
    <d v="2009-08-13T00:00:00"/>
    <s v=""/>
    <d v="2019-01-11T00:00:00"/>
    <s v="Brian Terrell"/>
    <s v="Jefferson"/>
    <m/>
    <m/>
    <m/>
    <m/>
    <s v="Jefferson County Routine Maintenance"/>
    <m/>
    <s v="Maint - Reg"/>
    <s v="Maintenance"/>
    <m/>
    <x v="4"/>
    <x v="7"/>
    <m/>
    <s v=""/>
    <m/>
    <m/>
    <s v="N"/>
    <m/>
    <x v="0"/>
    <m/>
    <n v="0"/>
    <n v="0"/>
    <n v="1632033.55"/>
    <n v="0"/>
    <n v="1632033.55"/>
    <n v="0"/>
    <n v="0"/>
    <n v="33321537.870000001"/>
    <n v="0"/>
    <n v="33321537.870000001"/>
    <s v="State Funded (45000-4100-04)"/>
  </r>
  <r>
    <n v="70046"/>
    <n v="1"/>
    <s v="Active"/>
    <d v="2009-08-13T00:00:00"/>
    <s v=""/>
    <d v="2019-01-11T00:00:00"/>
    <s v="Brian Terrell"/>
    <s v="Johnson"/>
    <m/>
    <m/>
    <m/>
    <m/>
    <s v="Johnson County Routine Maintenance"/>
    <m/>
    <s v="Maint - Reg"/>
    <s v="Maintenance"/>
    <m/>
    <x v="4"/>
    <x v="7"/>
    <m/>
    <s v=""/>
    <m/>
    <m/>
    <s v="N"/>
    <m/>
    <x v="0"/>
    <m/>
    <n v="0"/>
    <n v="0"/>
    <n v="1243869.67"/>
    <n v="0"/>
    <n v="1243869.67"/>
    <n v="0"/>
    <n v="0"/>
    <n v="22296734.539999999"/>
    <n v="0"/>
    <n v="22296734.539999999"/>
    <s v="State Funded (46000-4200-04)"/>
  </r>
  <r>
    <n v="70047"/>
    <n v="1"/>
    <s v="Active"/>
    <d v="2009-08-13T00:00:00"/>
    <s v=""/>
    <d v="2019-01-09T00:00:00"/>
    <s v="Brian Terrell"/>
    <s v="Knox"/>
    <m/>
    <m/>
    <m/>
    <m/>
    <s v="Knox County Routine Maintenance"/>
    <m/>
    <s v="Maint - Reg"/>
    <s v="Maintenance"/>
    <m/>
    <x v="4"/>
    <x v="7"/>
    <m/>
    <s v=""/>
    <m/>
    <m/>
    <s v="N"/>
    <m/>
    <x v="0"/>
    <m/>
    <n v="0"/>
    <n v="0"/>
    <n v="7329058.4900000002"/>
    <n v="0"/>
    <n v="7329058.4900000002"/>
    <n v="0"/>
    <n v="0"/>
    <n v="113665872.98"/>
    <n v="0"/>
    <n v="113665872.98"/>
    <s v="State Funded (47000-4100-04)"/>
  </r>
  <r>
    <n v="70048"/>
    <n v="4"/>
    <s v="Active"/>
    <d v="2009-08-13T00:00:00"/>
    <s v=""/>
    <d v="2019-01-10T00:00:00"/>
    <s v="Brian Terrell"/>
    <s v="Lake"/>
    <m/>
    <m/>
    <m/>
    <m/>
    <s v="Lake County Routine Maintenance"/>
    <m/>
    <s v="Maint - Reg"/>
    <s v="Maintenance"/>
    <m/>
    <x v="4"/>
    <x v="7"/>
    <m/>
    <s v=""/>
    <m/>
    <m/>
    <s v="N"/>
    <m/>
    <x v="0"/>
    <m/>
    <n v="0"/>
    <n v="0"/>
    <n v="296853.40000000002"/>
    <n v="0"/>
    <n v="296853.40000000002"/>
    <n v="0"/>
    <n v="0"/>
    <n v="10376540.07"/>
    <n v="0"/>
    <n v="10376540.07"/>
    <s v="State Funded (48000-4200-04)"/>
  </r>
  <r>
    <n v="70049"/>
    <n v="4"/>
    <s v="Active"/>
    <d v="2009-08-13T00:00:00"/>
    <s v=""/>
    <d v="2019-01-10T00:00:00"/>
    <s v="Brian Terrell"/>
    <s v="Lauderdale"/>
    <m/>
    <m/>
    <m/>
    <m/>
    <s v="Lauderdale County Routine Maintenance"/>
    <m/>
    <s v="Maint - Reg"/>
    <s v="Maintenance"/>
    <m/>
    <x v="4"/>
    <x v="7"/>
    <m/>
    <s v=""/>
    <m/>
    <m/>
    <s v="N"/>
    <m/>
    <x v="0"/>
    <m/>
    <n v="0"/>
    <n v="0"/>
    <n v="1027374.82"/>
    <n v="0"/>
    <n v="1027374.82"/>
    <n v="0"/>
    <n v="0"/>
    <n v="20730960.219999999"/>
    <n v="0"/>
    <n v="20730960.219999999"/>
    <s v="State Funded (49000-4200-04)"/>
  </r>
  <r>
    <n v="70050"/>
    <n v="3"/>
    <s v="Active"/>
    <d v="2009-08-13T00:00:00"/>
    <s v=""/>
    <d v="2019-01-23T00:00:00"/>
    <s v="Brian Terrell"/>
    <s v="Lawrence"/>
    <m/>
    <m/>
    <m/>
    <m/>
    <s v="Lawrence County Routine Maintenance"/>
    <m/>
    <s v="Maint - Reg"/>
    <s v="Maintenance"/>
    <m/>
    <x v="4"/>
    <x v="7"/>
    <m/>
    <s v=""/>
    <m/>
    <m/>
    <s v="N"/>
    <m/>
    <x v="0"/>
    <m/>
    <n v="0"/>
    <n v="0"/>
    <n v="1662751.06"/>
    <n v="0"/>
    <n v="1662751.06"/>
    <n v="0"/>
    <n v="0"/>
    <n v="23242098.82"/>
    <n v="0"/>
    <n v="23242098.82"/>
    <s v="State Funded (50000-4200-04)"/>
  </r>
  <r>
    <n v="70051"/>
    <n v="3"/>
    <s v="Active"/>
    <d v="2009-08-13T00:00:00"/>
    <s v=""/>
    <d v="2019-01-23T00:00:00"/>
    <s v="Brian Terrell"/>
    <s v="Lewis"/>
    <m/>
    <m/>
    <m/>
    <m/>
    <s v="Lewis County Routine Maintenance"/>
    <m/>
    <s v="Maint - Reg"/>
    <s v="Maintenance"/>
    <m/>
    <x v="4"/>
    <x v="7"/>
    <m/>
    <s v=""/>
    <m/>
    <m/>
    <s v="N"/>
    <m/>
    <x v="0"/>
    <m/>
    <n v="0"/>
    <n v="0"/>
    <n v="633950.93999999994"/>
    <n v="0"/>
    <n v="633950.93999999994"/>
    <n v="0"/>
    <n v="0"/>
    <n v="12461528.42"/>
    <n v="0"/>
    <n v="12461528.42"/>
    <s v="State Funded (51000-4200-04)"/>
  </r>
  <r>
    <n v="70052"/>
    <n v="3"/>
    <s v="Active"/>
    <d v="2009-08-13T00:00:00"/>
    <s v=""/>
    <d v="2019-01-24T00:00:00"/>
    <s v="Brian Terrell"/>
    <s v="Lincoln"/>
    <m/>
    <m/>
    <m/>
    <m/>
    <s v="Lincoln County Routine Maintenance"/>
    <m/>
    <s v="Maint - Reg"/>
    <s v="Maintenance"/>
    <m/>
    <x v="4"/>
    <x v="7"/>
    <m/>
    <s v=""/>
    <m/>
    <m/>
    <s v="N"/>
    <m/>
    <x v="0"/>
    <m/>
    <n v="0"/>
    <n v="0"/>
    <n v="1083487.44"/>
    <n v="0"/>
    <n v="1083487.44"/>
    <n v="0"/>
    <n v="0"/>
    <n v="18243206.420000002"/>
    <n v="0"/>
    <n v="18243206.420000002"/>
    <s v="State Funded (52000-4200-04)"/>
  </r>
  <r>
    <n v="70053"/>
    <n v="1"/>
    <s v="Active"/>
    <d v="2009-08-13T00:00:00"/>
    <s v=""/>
    <d v="2019-01-10T00:00:00"/>
    <s v="Brian Terrell"/>
    <s v="Loudon"/>
    <m/>
    <m/>
    <m/>
    <m/>
    <s v="Loudon County Routine Maintenance"/>
    <m/>
    <s v="Maint - Reg"/>
    <s v="Maintenance"/>
    <m/>
    <x v="4"/>
    <x v="7"/>
    <m/>
    <s v=""/>
    <m/>
    <m/>
    <s v="N"/>
    <m/>
    <x v="0"/>
    <m/>
    <n v="0"/>
    <n v="0"/>
    <n v="1600599.38"/>
    <n v="0"/>
    <n v="1600599.38"/>
    <n v="0"/>
    <n v="0"/>
    <n v="25855495.300000001"/>
    <n v="0"/>
    <n v="25855495.300000001"/>
    <s v="State Funded (53000-4100-04)"/>
  </r>
  <r>
    <n v="70054"/>
    <n v="2"/>
    <s v="Active"/>
    <d v="2009-08-13T00:00:00"/>
    <s v=""/>
    <d v="2019-02-04T00:00:00"/>
    <s v="Brian Terrell"/>
    <s v="McMinn"/>
    <m/>
    <m/>
    <m/>
    <m/>
    <s v="McMinn County Routine Maintenance"/>
    <m/>
    <s v="Maint - Reg"/>
    <s v="Maintenance"/>
    <m/>
    <x v="4"/>
    <x v="7"/>
    <m/>
    <s v=""/>
    <m/>
    <m/>
    <s v="N"/>
    <m/>
    <x v="0"/>
    <m/>
    <n v="0"/>
    <n v="0"/>
    <n v="1765400.27"/>
    <n v="0"/>
    <n v="1765400.27"/>
    <n v="0"/>
    <n v="0"/>
    <n v="27359668.550000001"/>
    <n v="0"/>
    <n v="27359668.550000001"/>
    <s v="State Funded (54000-4100-04)"/>
  </r>
  <r>
    <n v="70055"/>
    <n v="4"/>
    <s v="Active"/>
    <d v="2009-08-13T00:00:00"/>
    <s v=""/>
    <d v="2019-05-09T00:00:00"/>
    <s v="Bridgett Tidwell"/>
    <s v="McNairy"/>
    <m/>
    <m/>
    <m/>
    <m/>
    <s v="McNairy County Routine Maintenance"/>
    <s v="State Route Routine Maintenance"/>
    <s v="Maint - Reg"/>
    <s v="Maintenance"/>
    <m/>
    <x v="4"/>
    <x v="7"/>
    <m/>
    <s v=""/>
    <m/>
    <m/>
    <s v="N"/>
    <m/>
    <x v="0"/>
    <m/>
    <n v="0"/>
    <n v="0"/>
    <n v="1639347.52"/>
    <n v="0"/>
    <n v="1639347.52"/>
    <n v="0"/>
    <n v="0"/>
    <n v="31482879.399999999"/>
    <n v="0"/>
    <n v="31482879.399999999"/>
    <s v="State Funded (55000-4200-04)"/>
  </r>
  <r>
    <n v="70056"/>
    <n v="3"/>
    <s v="Active"/>
    <d v="2009-08-13T00:00:00"/>
    <s v=""/>
    <d v="2019-01-24T00:00:00"/>
    <s v="Brian Terrell"/>
    <s v="Macon"/>
    <m/>
    <m/>
    <m/>
    <m/>
    <s v="Macon County Routine Maintenance"/>
    <m/>
    <s v="Maint - Reg"/>
    <s v="Maintenance"/>
    <m/>
    <x v="4"/>
    <x v="7"/>
    <m/>
    <s v=""/>
    <m/>
    <m/>
    <s v="N"/>
    <m/>
    <x v="0"/>
    <m/>
    <n v="0"/>
    <n v="0"/>
    <n v="472583.78"/>
    <n v="0"/>
    <n v="472583.78"/>
    <n v="0"/>
    <n v="0"/>
    <n v="14921115.689999999"/>
    <n v="0"/>
    <n v="14921115.689999999"/>
    <s v="State Funded (56000-4200-04)"/>
  </r>
  <r>
    <n v="70057"/>
    <n v="4"/>
    <s v="Active"/>
    <d v="2009-08-13T00:00:00"/>
    <s v=""/>
    <d v="2019-01-09T00:00:00"/>
    <s v="Brian Terrell"/>
    <s v="Madison"/>
    <m/>
    <m/>
    <m/>
    <m/>
    <s v="Madison County Routine Maintenance"/>
    <m/>
    <s v="Maint - Reg"/>
    <s v="Maintenance"/>
    <m/>
    <x v="4"/>
    <x v="7"/>
    <m/>
    <s v=""/>
    <m/>
    <m/>
    <s v="N"/>
    <m/>
    <x v="0"/>
    <m/>
    <n v="0"/>
    <n v="0"/>
    <n v="3109831.41"/>
    <n v="0"/>
    <n v="3109831.41"/>
    <n v="0"/>
    <n v="0"/>
    <n v="71517671.420000002"/>
    <n v="0"/>
    <n v="71517671.420000002"/>
    <s v="State Funded (57000-4100-04)"/>
  </r>
  <r>
    <n v="70058"/>
    <n v="2"/>
    <s v="Active"/>
    <d v="2009-08-13T00:00:00"/>
    <s v=""/>
    <d v="2019-02-04T00:00:00"/>
    <s v="Brian Terrell"/>
    <s v="Marion"/>
    <m/>
    <m/>
    <m/>
    <m/>
    <s v="Marion County Routine Maintenance"/>
    <m/>
    <s v="Maint - Reg"/>
    <s v="Maintenance"/>
    <m/>
    <x v="4"/>
    <x v="7"/>
    <m/>
    <s v=""/>
    <m/>
    <m/>
    <s v="N"/>
    <m/>
    <x v="0"/>
    <m/>
    <n v="0"/>
    <n v="0"/>
    <n v="2244470.61"/>
    <n v="0"/>
    <n v="2244470.61"/>
    <n v="0"/>
    <n v="0"/>
    <n v="44388177.119999997"/>
    <n v="0"/>
    <n v="44388177.119999997"/>
    <s v="State Funded (58000-4100-04)"/>
  </r>
  <r>
    <n v="70059"/>
    <n v="3"/>
    <s v="Active"/>
    <d v="2009-08-13T00:00:00"/>
    <s v=""/>
    <d v="2019-01-24T00:00:00"/>
    <s v="Brian Terrell"/>
    <s v="Marshall"/>
    <m/>
    <m/>
    <m/>
    <m/>
    <s v="Marshall County Routine Maintenance"/>
    <m/>
    <s v="Maint - Reg"/>
    <s v="Maintenance"/>
    <m/>
    <x v="4"/>
    <x v="7"/>
    <m/>
    <s v=""/>
    <m/>
    <m/>
    <s v="N"/>
    <m/>
    <x v="0"/>
    <m/>
    <n v="0"/>
    <n v="0"/>
    <n v="941984.74"/>
    <n v="0"/>
    <n v="941984.74"/>
    <n v="0"/>
    <n v="0"/>
    <n v="23761684.579999998"/>
    <n v="0"/>
    <n v="23761684.579999998"/>
    <s v="State Funded (59000-4100-04)"/>
  </r>
  <r>
    <n v="70060"/>
    <n v="3"/>
    <s v="Active"/>
    <d v="2009-08-13T00:00:00"/>
    <s v=""/>
    <d v="2019-01-24T00:00:00"/>
    <s v="Brian Terrell"/>
    <s v="Maury"/>
    <m/>
    <m/>
    <m/>
    <m/>
    <s v="Maury County Routine Maintenance"/>
    <m/>
    <s v="Maint - Reg"/>
    <s v="Maintenance"/>
    <m/>
    <x v="4"/>
    <x v="7"/>
    <m/>
    <s v=""/>
    <m/>
    <m/>
    <s v="N"/>
    <m/>
    <x v="0"/>
    <m/>
    <n v="0"/>
    <n v="0"/>
    <n v="1498884.67"/>
    <n v="0"/>
    <n v="1498884.67"/>
    <n v="0"/>
    <n v="0"/>
    <n v="31129236.739999998"/>
    <n v="0"/>
    <n v="31129236.739999998"/>
    <s v="State Funded (60000-4100-04)"/>
  </r>
  <r>
    <n v="70062"/>
    <n v="1"/>
    <s v="Active"/>
    <d v="2009-08-13T00:00:00"/>
    <s v=""/>
    <d v="2019-02-04T00:00:00"/>
    <s v="Brian Terrell"/>
    <s v="Monroe"/>
    <m/>
    <m/>
    <m/>
    <m/>
    <s v="Monroe County Routine Maintenance"/>
    <m/>
    <s v="Maint - Reg"/>
    <s v="Maintenance"/>
    <m/>
    <x v="4"/>
    <x v="7"/>
    <m/>
    <s v=""/>
    <m/>
    <m/>
    <s v="N"/>
    <m/>
    <x v="0"/>
    <m/>
    <n v="0"/>
    <n v="0"/>
    <n v="1373710.2"/>
    <n v="0"/>
    <n v="1373710.2"/>
    <n v="0"/>
    <n v="0"/>
    <n v="23656472.100000001"/>
    <n v="0"/>
    <n v="23656472.100000001"/>
    <s v="State Funded (62000-4100-04)"/>
  </r>
  <r>
    <n v="70063"/>
    <n v="3"/>
    <s v="Active"/>
    <d v="2009-08-13T00:00:00"/>
    <s v=""/>
    <d v="2019-01-09T00:00:00"/>
    <s v="Brian Terrell"/>
    <s v="Montgomery"/>
    <m/>
    <m/>
    <m/>
    <m/>
    <s v="Montgomery County Routine Maintenance"/>
    <m/>
    <s v="Maint - Reg"/>
    <s v="Maintenance"/>
    <m/>
    <x v="4"/>
    <x v="7"/>
    <m/>
    <s v=""/>
    <m/>
    <m/>
    <s v="N"/>
    <m/>
    <x v="0"/>
    <m/>
    <n v="0"/>
    <n v="0"/>
    <n v="1829812.73"/>
    <n v="0"/>
    <n v="1829812.73"/>
    <n v="0"/>
    <n v="0"/>
    <n v="39518753.659999996"/>
    <n v="0"/>
    <n v="39518753.659999996"/>
    <s v="State Funded (63000-4100-04)"/>
  </r>
  <r>
    <n v="70064"/>
    <n v="3"/>
    <s v="Active"/>
    <d v="2009-08-13T00:00:00"/>
    <s v=""/>
    <d v="2019-01-24T00:00:00"/>
    <s v="Brian Terrell"/>
    <s v="Moore"/>
    <m/>
    <m/>
    <m/>
    <m/>
    <s v="Moore County Routine Maintenance"/>
    <m/>
    <s v="Maint - Reg"/>
    <s v="Maintenance"/>
    <m/>
    <x v="4"/>
    <x v="7"/>
    <m/>
    <s v=""/>
    <m/>
    <m/>
    <s v="N"/>
    <m/>
    <x v="0"/>
    <m/>
    <n v="0"/>
    <n v="0"/>
    <n v="215807.35"/>
    <n v="0"/>
    <n v="215807.35"/>
    <n v="0"/>
    <n v="0"/>
    <n v="5292345.26"/>
    <n v="0"/>
    <n v="5292345.26"/>
    <s v="State Funded (64000-4200-04)"/>
  </r>
  <r>
    <n v="70065"/>
    <n v="1"/>
    <s v="Active"/>
    <d v="2009-08-13T00:00:00"/>
    <s v=""/>
    <d v="2019-02-04T00:00:00"/>
    <s v="Brian Terrell"/>
    <s v="Morgan"/>
    <m/>
    <m/>
    <m/>
    <m/>
    <s v="Morgan County Routine Maintenance"/>
    <m/>
    <s v="Maint - Reg"/>
    <s v="Maintenance"/>
    <m/>
    <x v="4"/>
    <x v="7"/>
    <m/>
    <s v=""/>
    <m/>
    <m/>
    <s v="N"/>
    <m/>
    <x v="0"/>
    <m/>
    <n v="0"/>
    <n v="0"/>
    <n v="1014047.62"/>
    <n v="0"/>
    <n v="1014047.62"/>
    <n v="0"/>
    <n v="0"/>
    <n v="20336192.16"/>
    <n v="0"/>
    <n v="20336192.16"/>
    <s v="State Funded (65000-4200-04)"/>
  </r>
  <r>
    <n v="70067"/>
    <n v="2"/>
    <s v="Active"/>
    <d v="2009-08-13T00:00:00"/>
    <s v=""/>
    <d v="2019-02-04T00:00:00"/>
    <s v="Brian Terrell"/>
    <s v="Overton"/>
    <m/>
    <m/>
    <m/>
    <m/>
    <s v="Overton County Routine Maintenance"/>
    <m/>
    <s v="Maint - Reg"/>
    <s v="Maintenance"/>
    <m/>
    <x v="4"/>
    <x v="7"/>
    <m/>
    <s v=""/>
    <m/>
    <m/>
    <s v="N"/>
    <m/>
    <x v="0"/>
    <m/>
    <n v="0"/>
    <n v="0"/>
    <n v="989665.3"/>
    <n v="0"/>
    <n v="989665.3"/>
    <n v="0"/>
    <n v="0"/>
    <n v="21614286.57"/>
    <n v="0"/>
    <n v="21614286.57"/>
    <s v="State Funded (67000-4200-04)"/>
  </r>
  <r>
    <n v="70069"/>
    <n v="2"/>
    <s v="Active"/>
    <d v="2009-08-13T00:00:00"/>
    <s v=""/>
    <d v="2019-02-04T00:00:00"/>
    <s v="Brian Terrell"/>
    <s v="Pickett"/>
    <m/>
    <m/>
    <m/>
    <m/>
    <s v="Pickett County Routine Maintenance"/>
    <m/>
    <s v="Maint - Reg"/>
    <s v="Maintenance"/>
    <m/>
    <x v="4"/>
    <x v="7"/>
    <m/>
    <s v=""/>
    <m/>
    <m/>
    <s v="N"/>
    <m/>
    <x v="0"/>
    <m/>
    <n v="0"/>
    <n v="0"/>
    <n v="511955.51"/>
    <n v="0"/>
    <n v="511955.51"/>
    <n v="0"/>
    <n v="0"/>
    <n v="9182552.3800000008"/>
    <n v="0"/>
    <n v="9182552.3800000008"/>
    <s v="State Funded (69000-4200-04)"/>
  </r>
  <r>
    <n v="70070"/>
    <n v="2"/>
    <s v="Active"/>
    <d v="2009-08-13T00:00:00"/>
    <s v=""/>
    <d v="2019-02-04T00:00:00"/>
    <s v="Brian Terrell"/>
    <s v="Polk"/>
    <m/>
    <m/>
    <m/>
    <m/>
    <s v="Polk County Routine Maintenance"/>
    <m/>
    <s v="Maint - Reg"/>
    <s v="Maintenance"/>
    <m/>
    <x v="4"/>
    <x v="7"/>
    <m/>
    <s v=""/>
    <m/>
    <m/>
    <s v="N"/>
    <m/>
    <x v="0"/>
    <m/>
    <n v="0"/>
    <n v="0"/>
    <n v="1440205.56"/>
    <n v="0"/>
    <n v="1440205.56"/>
    <n v="0"/>
    <n v="0"/>
    <n v="20540683.469999999"/>
    <n v="0"/>
    <n v="20540683.469999999"/>
    <s v="State Funded (70000-4200-04)"/>
  </r>
  <r>
    <n v="70071"/>
    <n v="2"/>
    <s v="Active"/>
    <d v="2009-08-13T00:00:00"/>
    <s v=""/>
    <d v="2019-02-04T00:00:00"/>
    <s v="Brian Terrell"/>
    <s v="Putnam"/>
    <m/>
    <m/>
    <m/>
    <m/>
    <s v="Putnam County Routine Maintenance"/>
    <m/>
    <s v="Maint - Reg"/>
    <s v="Maintenance"/>
    <m/>
    <x v="4"/>
    <x v="7"/>
    <m/>
    <s v=""/>
    <m/>
    <m/>
    <s v="N"/>
    <m/>
    <x v="0"/>
    <m/>
    <n v="0"/>
    <n v="0"/>
    <n v="2197779.64"/>
    <n v="0"/>
    <n v="2197779.64"/>
    <n v="0"/>
    <n v="0"/>
    <n v="49383957.93"/>
    <n v="0"/>
    <n v="49383957.93"/>
    <s v="State Funded (71000-4100-04)"/>
  </r>
  <r>
    <n v="70072"/>
    <n v="2"/>
    <s v="Active"/>
    <d v="2009-08-13T00:00:00"/>
    <s v=""/>
    <d v="2019-02-04T00:00:00"/>
    <s v="Brian Terrell"/>
    <s v="Rhea"/>
    <m/>
    <m/>
    <m/>
    <m/>
    <s v="Rhea County Routine Maintenance"/>
    <m/>
    <s v="Maint - Reg"/>
    <s v="Maintenance"/>
    <m/>
    <x v="4"/>
    <x v="7"/>
    <m/>
    <s v=""/>
    <m/>
    <m/>
    <s v="N"/>
    <m/>
    <x v="0"/>
    <m/>
    <n v="0"/>
    <n v="0"/>
    <n v="1463019.01"/>
    <n v="0"/>
    <n v="1463019.01"/>
    <n v="0"/>
    <n v="0"/>
    <n v="20281087"/>
    <n v="0"/>
    <n v="20281087"/>
    <s v="State Funded (72000-4200-04)"/>
  </r>
  <r>
    <n v="70073"/>
    <n v="1"/>
    <s v="Active"/>
    <d v="2009-08-13T00:00:00"/>
    <s v=""/>
    <d v="2019-01-10T00:00:00"/>
    <s v="Brian Terrell"/>
    <s v="Roane"/>
    <m/>
    <m/>
    <m/>
    <m/>
    <s v="Roane County Routine Maintenance"/>
    <m/>
    <s v="Maint - Reg"/>
    <s v="Maintenance"/>
    <m/>
    <x v="4"/>
    <x v="7"/>
    <m/>
    <s v=""/>
    <m/>
    <m/>
    <s v="N"/>
    <m/>
    <x v="0"/>
    <m/>
    <n v="0"/>
    <n v="0"/>
    <n v="1588820.29"/>
    <n v="0"/>
    <n v="1588820.29"/>
    <n v="0"/>
    <n v="0"/>
    <n v="37629197.630000003"/>
    <n v="0"/>
    <n v="37629197.630000003"/>
    <s v="State Funded (73000-4100-04)"/>
  </r>
  <r>
    <n v="70074"/>
    <n v="3"/>
    <s v="Active"/>
    <d v="2009-08-13T00:00:00"/>
    <s v=""/>
    <d v="2019-01-09T00:00:00"/>
    <s v="Brian Terrell"/>
    <s v="Robertson"/>
    <m/>
    <m/>
    <m/>
    <m/>
    <s v="Robertson County Routine Maintenance"/>
    <m/>
    <s v="Maint - Reg"/>
    <s v="Maintenance"/>
    <m/>
    <x v="4"/>
    <x v="7"/>
    <m/>
    <s v=""/>
    <m/>
    <m/>
    <s v="N"/>
    <m/>
    <x v="0"/>
    <m/>
    <n v="0"/>
    <n v="0"/>
    <n v="4876825.95"/>
    <n v="0"/>
    <n v="4876825.95"/>
    <n v="0"/>
    <n v="0"/>
    <n v="37174260.439999998"/>
    <n v="0"/>
    <n v="37174260.439999998"/>
    <s v="State Funded (74000-4100-04)"/>
  </r>
  <r>
    <n v="70075"/>
    <n v="3"/>
    <s v="Active"/>
    <d v="2009-08-13T00:00:00"/>
    <s v=""/>
    <d v="2019-01-09T00:00:00"/>
    <s v="Brian Terrell"/>
    <s v="Rutherford"/>
    <m/>
    <m/>
    <m/>
    <m/>
    <s v="Rutherford County Routine Maintenance"/>
    <m/>
    <s v="Maint - Reg"/>
    <s v="Maintenance"/>
    <m/>
    <x v="4"/>
    <x v="7"/>
    <m/>
    <s v=""/>
    <m/>
    <m/>
    <s v="N"/>
    <m/>
    <x v="0"/>
    <m/>
    <n v="0"/>
    <n v="0"/>
    <n v="2422655.35"/>
    <n v="0"/>
    <n v="2422655.35"/>
    <n v="0"/>
    <n v="0"/>
    <n v="27014654.02"/>
    <n v="0"/>
    <n v="27014654.02"/>
    <s v="State Funded (75000-4100-04)"/>
  </r>
  <r>
    <n v="70076"/>
    <n v="1"/>
    <s v="Active"/>
    <d v="2009-08-13T00:00:00"/>
    <s v=""/>
    <d v="2019-02-05T00:00:00"/>
    <s v="Brian Terrell"/>
    <s v="Scott"/>
    <m/>
    <m/>
    <m/>
    <m/>
    <s v="Scott County Routine Maintenance"/>
    <m/>
    <s v="Maint - Reg"/>
    <s v="Maintenance"/>
    <m/>
    <x v="4"/>
    <x v="7"/>
    <m/>
    <s v=""/>
    <m/>
    <m/>
    <s v="N"/>
    <m/>
    <x v="0"/>
    <m/>
    <n v="0"/>
    <n v="0"/>
    <n v="985655.73"/>
    <n v="0"/>
    <n v="985655.73"/>
    <n v="0"/>
    <n v="0"/>
    <n v="18464291.989999998"/>
    <n v="0"/>
    <n v="18464291.989999998"/>
    <s v="State Funded (76000-4200-04)"/>
  </r>
  <r>
    <n v="70077"/>
    <n v="2"/>
    <s v="Active"/>
    <d v="2009-08-13T00:00:00"/>
    <s v=""/>
    <d v="2019-02-04T00:00:00"/>
    <s v="Brian Terrell"/>
    <s v="Sequatchie"/>
    <m/>
    <m/>
    <m/>
    <m/>
    <s v="Sequatchie County Routine Maintenance"/>
    <m/>
    <s v="Maint - Reg"/>
    <s v="Maintenance"/>
    <m/>
    <x v="4"/>
    <x v="7"/>
    <m/>
    <s v=""/>
    <m/>
    <m/>
    <s v="N"/>
    <m/>
    <x v="0"/>
    <m/>
    <n v="0"/>
    <n v="0"/>
    <n v="792135.58"/>
    <n v="0"/>
    <n v="792135.58"/>
    <n v="0"/>
    <n v="0"/>
    <n v="18735330.129999999"/>
    <n v="0"/>
    <n v="18735330.129999999"/>
    <s v="State Funded (77000-4200-04)"/>
  </r>
  <r>
    <n v="70078"/>
    <n v="1"/>
    <s v="Active"/>
    <d v="2009-08-13T00:00:00"/>
    <s v=""/>
    <d v="2019-01-11T00:00:00"/>
    <s v="Brian Terrell"/>
    <s v="Sevier"/>
    <m/>
    <m/>
    <m/>
    <m/>
    <s v="Sevier County Routine Maintenance"/>
    <m/>
    <s v="Maint - Reg"/>
    <s v="Maintenance"/>
    <m/>
    <x v="4"/>
    <x v="7"/>
    <m/>
    <s v=""/>
    <m/>
    <m/>
    <s v="N"/>
    <m/>
    <x v="0"/>
    <m/>
    <n v="0"/>
    <n v="0"/>
    <n v="1487734.88"/>
    <n v="0"/>
    <n v="1487734.88"/>
    <n v="0"/>
    <n v="0"/>
    <n v="26452346.25"/>
    <n v="0"/>
    <n v="26452346.25"/>
    <s v="State Funded (78000-4100-04)"/>
  </r>
  <r>
    <n v="70079"/>
    <n v="4"/>
    <s v="Active"/>
    <d v="2009-08-13T00:00:00"/>
    <s v=""/>
    <d v="2019-01-09T00:00:00"/>
    <s v="Brian Terrell"/>
    <s v="Shelby"/>
    <m/>
    <m/>
    <m/>
    <m/>
    <s v="Shelby County Routine Maintenance"/>
    <m/>
    <s v="Maint - Reg"/>
    <s v="Maintenance"/>
    <m/>
    <x v="4"/>
    <x v="7"/>
    <m/>
    <s v=""/>
    <m/>
    <m/>
    <s v="N"/>
    <m/>
    <x v="0"/>
    <m/>
    <n v="0"/>
    <n v="0"/>
    <n v="5849072.54"/>
    <n v="0"/>
    <n v="5849072.54"/>
    <n v="0"/>
    <n v="0"/>
    <n v="98616904.409999996"/>
    <n v="0"/>
    <n v="98616904.409999996"/>
    <s v="State Funded (79000-4100-04)"/>
  </r>
  <r>
    <n v="70080"/>
    <n v="3"/>
    <s v="Active"/>
    <d v="2009-08-13T00:00:00"/>
    <s v=""/>
    <d v="2019-01-24T00:00:00"/>
    <s v="Brian Terrell"/>
    <s v="Smith"/>
    <m/>
    <m/>
    <m/>
    <m/>
    <s v="Smith County Routine Maintenance"/>
    <m/>
    <s v="Maint - Reg"/>
    <s v="Maintenance"/>
    <m/>
    <x v="4"/>
    <x v="7"/>
    <m/>
    <s v=""/>
    <m/>
    <m/>
    <s v="N"/>
    <m/>
    <x v="0"/>
    <m/>
    <n v="0"/>
    <n v="0"/>
    <n v="1086090.1399999999"/>
    <n v="0"/>
    <n v="1086090.1399999999"/>
    <n v="0"/>
    <n v="0"/>
    <n v="25647623.5"/>
    <n v="0"/>
    <n v="25647623.5"/>
    <s v="State Funded (80000-4100-04)"/>
  </r>
  <r>
    <n v="70081"/>
    <n v="3"/>
    <s v="Active"/>
    <d v="2009-08-13T00:00:00"/>
    <s v=""/>
    <d v="2019-01-24T00:00:00"/>
    <s v="Brian Terrell"/>
    <s v="Stewart"/>
    <m/>
    <m/>
    <m/>
    <m/>
    <s v="Stewart County Routine Maintenance"/>
    <m/>
    <s v="Maint - Reg"/>
    <s v="Maintenance"/>
    <m/>
    <x v="4"/>
    <x v="7"/>
    <m/>
    <s v=""/>
    <m/>
    <m/>
    <s v="N"/>
    <m/>
    <x v="0"/>
    <m/>
    <n v="0"/>
    <n v="0"/>
    <n v="498110.13"/>
    <n v="0"/>
    <n v="498110.13"/>
    <n v="0"/>
    <n v="0"/>
    <n v="15494506.74"/>
    <n v="0"/>
    <n v="15494506.74"/>
    <s v="State Funded (81000-4200-04)"/>
  </r>
  <r>
    <n v="70082"/>
    <n v="1"/>
    <s v="Active"/>
    <d v="2009-08-13T00:00:00"/>
    <s v=""/>
    <d v="2019-01-11T00:00:00"/>
    <s v="Brian Terrell"/>
    <s v="Sullivan"/>
    <m/>
    <m/>
    <m/>
    <m/>
    <s v="Sullivan County Routine Maintenance"/>
    <m/>
    <s v="Maint - Reg"/>
    <s v="Maintenance"/>
    <m/>
    <x v="4"/>
    <x v="7"/>
    <m/>
    <s v=""/>
    <m/>
    <m/>
    <s v="N"/>
    <m/>
    <x v="0"/>
    <m/>
    <n v="0"/>
    <n v="0"/>
    <n v="3679811.24"/>
    <n v="0"/>
    <n v="3679811.24"/>
    <n v="0"/>
    <n v="0"/>
    <n v="45420226.289999999"/>
    <n v="0"/>
    <n v="45420226.289999999"/>
    <s v="State Funded (82000-4100-04)"/>
  </r>
  <r>
    <n v="70083"/>
    <n v="3"/>
    <s v="Active"/>
    <d v="2009-08-13T00:00:00"/>
    <s v=""/>
    <d v="2019-01-09T00:00:00"/>
    <s v="Brian Terrell"/>
    <s v="Sumner"/>
    <m/>
    <m/>
    <m/>
    <m/>
    <s v="Sumner County Routine Maintenance"/>
    <m/>
    <s v="Maint - Reg"/>
    <s v="Maintenance"/>
    <m/>
    <x v="4"/>
    <x v="7"/>
    <m/>
    <s v=""/>
    <m/>
    <m/>
    <s v="N"/>
    <m/>
    <x v="0"/>
    <m/>
    <n v="0"/>
    <n v="0"/>
    <n v="1524385.4"/>
    <n v="0"/>
    <n v="1524385.4"/>
    <n v="0"/>
    <n v="0"/>
    <n v="35844452.469999999"/>
    <n v="0"/>
    <n v="35844452.469999999"/>
    <s v="State Funded (83000-4100-04)"/>
  </r>
  <r>
    <n v="70084"/>
    <n v="4"/>
    <s v="Active"/>
    <d v="2009-08-13T00:00:00"/>
    <s v=""/>
    <d v="2019-01-10T00:00:00"/>
    <s v="Brian Terrell"/>
    <s v="Tipton"/>
    <m/>
    <m/>
    <m/>
    <m/>
    <s v="Tipton County Routine Maintenance"/>
    <m/>
    <s v="Maint - Reg"/>
    <s v="Maintenance"/>
    <m/>
    <x v="4"/>
    <x v="7"/>
    <m/>
    <s v=""/>
    <m/>
    <m/>
    <s v="N"/>
    <m/>
    <x v="0"/>
    <m/>
    <n v="0"/>
    <n v="0"/>
    <n v="1269645.58"/>
    <n v="0"/>
    <n v="1269645.58"/>
    <n v="0"/>
    <n v="0"/>
    <n v="21700843.59"/>
    <n v="0"/>
    <n v="21700843.59"/>
    <s v="State Funded (84000-4200-04)"/>
  </r>
  <r>
    <n v="70087"/>
    <n v="1"/>
    <s v="Active"/>
    <d v="2009-08-13T00:00:00"/>
    <s v=""/>
    <d v="2019-02-05T00:00:00"/>
    <s v="Brian Terrell"/>
    <s v="Union"/>
    <m/>
    <m/>
    <m/>
    <m/>
    <s v="Union County Routine Maintenance"/>
    <m/>
    <s v="Maint - Reg"/>
    <s v="Maintenance"/>
    <m/>
    <x v="4"/>
    <x v="7"/>
    <m/>
    <s v=""/>
    <m/>
    <m/>
    <s v="N"/>
    <m/>
    <x v="0"/>
    <m/>
    <n v="0"/>
    <n v="0"/>
    <n v="910640.02"/>
    <n v="0"/>
    <n v="910640.02"/>
    <n v="0"/>
    <n v="0"/>
    <n v="14247618.529999999"/>
    <n v="0"/>
    <n v="14247618.529999999"/>
    <s v="State Funded (87000-4200-04)"/>
  </r>
  <r>
    <n v="70088"/>
    <n v="2"/>
    <s v="Active"/>
    <d v="2009-08-13T00:00:00"/>
    <s v=""/>
    <d v="2019-02-04T00:00:00"/>
    <s v="Brian Terrell"/>
    <s v="Van Buren"/>
    <m/>
    <m/>
    <m/>
    <m/>
    <s v="Van Buren County Routine Maintenance"/>
    <m/>
    <s v="Maint - Reg"/>
    <s v="Maintenance"/>
    <m/>
    <x v="4"/>
    <x v="7"/>
    <m/>
    <s v=""/>
    <m/>
    <m/>
    <s v="N"/>
    <m/>
    <x v="0"/>
    <m/>
    <n v="0"/>
    <n v="0"/>
    <n v="735358.36"/>
    <n v="0"/>
    <n v="735358.36"/>
    <n v="0"/>
    <n v="0"/>
    <n v="15049921.279999999"/>
    <n v="0"/>
    <n v="15049921.279999999"/>
    <s v="State Funded (88000-4200-04)"/>
  </r>
  <r>
    <n v="70090"/>
    <n v="1"/>
    <s v="Active"/>
    <d v="2009-08-13T00:00:00"/>
    <s v=""/>
    <d v="2019-01-11T00:00:00"/>
    <s v="Brian Terrell"/>
    <s v="Washington"/>
    <m/>
    <m/>
    <m/>
    <m/>
    <s v="Washington County Routine Maintenance"/>
    <m/>
    <s v="Maint - Reg"/>
    <s v="Maintenance"/>
    <m/>
    <x v="4"/>
    <x v="7"/>
    <m/>
    <s v=""/>
    <m/>
    <m/>
    <s v="N"/>
    <m/>
    <x v="0"/>
    <m/>
    <n v="0"/>
    <n v="0"/>
    <n v="2901237.44"/>
    <n v="0"/>
    <n v="2901237.44"/>
    <n v="0"/>
    <n v="0"/>
    <n v="40639455.990000002"/>
    <n v="0"/>
    <n v="40639455.990000002"/>
    <s v="State Funded (90000-4100-04)"/>
  </r>
  <r>
    <n v="70091"/>
    <n v="3"/>
    <s v="Active"/>
    <d v="2009-08-13T00:00:00"/>
    <s v=""/>
    <d v="2019-01-23T00:00:00"/>
    <s v="Brian Terrell"/>
    <s v="Wayne"/>
    <m/>
    <m/>
    <m/>
    <m/>
    <s v="Wayne County Routine Maintenance"/>
    <m/>
    <s v="Maint - Reg"/>
    <s v="Maintenance"/>
    <m/>
    <x v="4"/>
    <x v="7"/>
    <m/>
    <s v=""/>
    <m/>
    <m/>
    <s v="N"/>
    <m/>
    <x v="0"/>
    <m/>
    <n v="0"/>
    <n v="0"/>
    <n v="916625.86"/>
    <n v="0"/>
    <n v="916625.86"/>
    <n v="0"/>
    <n v="0"/>
    <n v="16869270"/>
    <n v="0"/>
    <n v="16869270"/>
    <s v="State Funded (91000-4200-04)"/>
  </r>
  <r>
    <n v="70092"/>
    <n v="4"/>
    <s v="Active"/>
    <d v="2009-08-13T00:00:00"/>
    <s v=""/>
    <d v="2019-01-22T00:00:00"/>
    <s v="Brian Terrell"/>
    <s v="Weakley"/>
    <m/>
    <m/>
    <m/>
    <m/>
    <s v="Weakley County Routine Maintenance"/>
    <m/>
    <s v="Maint - Reg"/>
    <s v="Maintenance"/>
    <m/>
    <x v="4"/>
    <x v="7"/>
    <m/>
    <s v=""/>
    <m/>
    <m/>
    <s v="N"/>
    <m/>
    <x v="0"/>
    <m/>
    <n v="0"/>
    <n v="0"/>
    <n v="1464588.16"/>
    <n v="0"/>
    <n v="1464588.16"/>
    <n v="0"/>
    <n v="0"/>
    <n v="33017586.420000002"/>
    <n v="0"/>
    <n v="33017586.420000002"/>
    <s v="State Funded (92000-4200-04)"/>
  </r>
  <r>
    <n v="70093"/>
    <n v="2"/>
    <s v="Active"/>
    <d v="2009-08-13T00:00:00"/>
    <s v=""/>
    <d v="2019-02-04T00:00:00"/>
    <s v="Brian Terrell"/>
    <s v="White"/>
    <m/>
    <m/>
    <m/>
    <m/>
    <s v="White County Routine Maintenance"/>
    <m/>
    <s v="Maint - Reg"/>
    <s v="Maintenance"/>
    <m/>
    <x v="4"/>
    <x v="7"/>
    <m/>
    <s v=""/>
    <m/>
    <m/>
    <s v="N"/>
    <m/>
    <x v="0"/>
    <m/>
    <n v="0"/>
    <n v="0"/>
    <n v="1176610.56"/>
    <n v="0"/>
    <n v="1176610.56"/>
    <n v="0"/>
    <n v="0"/>
    <n v="20017306.719999999"/>
    <n v="0"/>
    <n v="20017306.719999999"/>
    <s v="State Funded (93000-4200-04)"/>
  </r>
  <r>
    <n v="70094"/>
    <n v="3"/>
    <s v="Active"/>
    <d v="2009-08-13T00:00:00"/>
    <s v=""/>
    <d v="2019-01-09T00:00:00"/>
    <s v="Brian Terrell"/>
    <s v="Williamson"/>
    <m/>
    <m/>
    <m/>
    <m/>
    <s v="Williamson County Routine Maintenance"/>
    <m/>
    <s v="Maint - Reg"/>
    <s v="Maintenance"/>
    <m/>
    <x v="4"/>
    <x v="7"/>
    <m/>
    <s v=""/>
    <m/>
    <m/>
    <s v="N"/>
    <m/>
    <x v="0"/>
    <m/>
    <n v="0"/>
    <n v="0"/>
    <n v="2096992"/>
    <n v="0"/>
    <n v="2096992"/>
    <n v="0"/>
    <n v="0"/>
    <n v="35890818.869999997"/>
    <n v="0"/>
    <n v="35890818.869999997"/>
    <s v="State Funded (94000-4100-04)"/>
  </r>
  <r>
    <n v="70095"/>
    <n v="3"/>
    <s v="Active"/>
    <d v="2009-08-13T00:00:00"/>
    <s v=""/>
    <d v="2019-01-09T00:00:00"/>
    <s v="Brian Terrell"/>
    <s v="Wilson"/>
    <m/>
    <m/>
    <m/>
    <m/>
    <s v="Wilson County Routine Maintenance"/>
    <m/>
    <s v="Maint - Reg"/>
    <s v="Maintenance"/>
    <m/>
    <x v="4"/>
    <x v="7"/>
    <m/>
    <s v=""/>
    <m/>
    <m/>
    <s v="N"/>
    <m/>
    <x v="0"/>
    <m/>
    <n v="0"/>
    <n v="0"/>
    <n v="1463320.6"/>
    <n v="0"/>
    <n v="1463320.6"/>
    <n v="0"/>
    <n v="0"/>
    <n v="28407086.09"/>
    <n v="0"/>
    <n v="28407086.09"/>
    <s v="State Funded (95000-4100-04)"/>
  </r>
  <r>
    <n v="82060.03"/>
    <n v="2"/>
    <s v="Closed"/>
    <d v="2007-03-29T00:00:00"/>
    <s v="Ben Tyree"/>
    <d v="2020-02-24T00:00:00"/>
    <s v="Teresa Hylton"/>
    <s v="Bradley, Hamilton, McMinn"/>
    <s v="I-75"/>
    <s v="I"/>
    <m/>
    <s v="IM"/>
    <s v="FOG DETECTION SYSTEM (COMMUNICATIONS, UTILITIES &amp; SOFTWARE)"/>
    <s v="I-75, FOG DETECTION SYSTEM (COMMUNICATIONS, UTILITIES &amp; SOFTWARE)"/>
    <s v="Legislative"/>
    <s v="Miscellaneous Safety Improvements"/>
    <m/>
    <x v="4"/>
    <x v="7"/>
    <m/>
    <n v="7.31"/>
    <m/>
    <m/>
    <s v="N"/>
    <s v="Int"/>
    <x v="1"/>
    <m/>
    <n v="0"/>
    <n v="0"/>
    <n v="69643.14"/>
    <n v="0"/>
    <n v="69643.14"/>
    <n v="0"/>
    <n v="0"/>
    <n v="650511.14"/>
    <n v="0"/>
    <n v="650511.14"/>
    <s v="IME-75-1(123) (06001-3170-44)"/>
  </r>
  <r>
    <n v="100346"/>
    <n v="3"/>
    <s v="Construction Complete"/>
    <d v="2002-03-04T00:00:00"/>
    <s v=""/>
    <d v="2019-12-03T00:00:00"/>
    <s v="John Kahle"/>
    <s v="Bedford, Moore"/>
    <s v="SR-16"/>
    <s v="SR"/>
    <m/>
    <s v="SR"/>
    <s v="SR-276 to West of Magnolia Lane"/>
    <m/>
    <s v="Legislative"/>
    <s v="Right-of-Way"/>
    <m/>
    <x v="4"/>
    <x v="7"/>
    <m/>
    <n v="4.157"/>
    <m/>
    <m/>
    <s v="N"/>
    <s v="NHS"/>
    <x v="3"/>
    <m/>
    <n v="0"/>
    <n v="337500"/>
    <n v="0"/>
    <n v="0"/>
    <n v="337500"/>
    <n v="1763837.04"/>
    <n v="3842560"/>
    <n v="0"/>
    <n v="0"/>
    <n v="5606397.04"/>
    <m/>
  </r>
  <r>
    <n v="101558"/>
    <n v="3"/>
    <s v="Active"/>
    <d v="2002-03-04T00:00:00"/>
    <s v=""/>
    <d v="2020-10-02T00:00:00"/>
    <s v="Brian Terrell"/>
    <s v="Robertson"/>
    <s v="I-65"/>
    <s v="I"/>
    <m/>
    <s v="IM"/>
    <s v="Weigh Station near the Kentucky State Line (IA)"/>
    <s v="RENOVATE / RECONSTRUCT SITE, RAMPS, TRUCK PARKING, ADD INSPECTION PIT WITH SHED. PROJECT ALSO INCLUDES UPGRADING LIGHTING, RECONSTRUCT WEIGH SCALE BUILDING AND REPLACE LANDSCAPING ON THE SOUTHBOUND I-65. THE NORTHBOUND I-65 SITE WILL BE CONVERTED TO TRUCK PARKING."/>
    <s v="Legislative"/>
    <s v="Weigh Station or Rest Area Improvements"/>
    <m/>
    <x v="4"/>
    <x v="7"/>
    <m/>
    <n v="0.1"/>
    <d v="2022-12-09T00:00:00"/>
    <m/>
    <s v="N"/>
    <s v="Int"/>
    <x v="1"/>
    <m/>
    <n v="470500"/>
    <n v="1473383"/>
    <n v="0"/>
    <n v="0"/>
    <n v="1943883"/>
    <n v="675500"/>
    <n v="1473383"/>
    <n v="0"/>
    <n v="0"/>
    <n v="2148883"/>
    <m/>
  </r>
  <r>
    <n v="101651"/>
    <n v="1"/>
    <s v="Active"/>
    <d v="2002-03-04T00:00:00"/>
    <s v=""/>
    <d v="2021-06-09T00:00:00"/>
    <s v="Sandra Lowry"/>
    <s v="Blount"/>
    <s v="SR-115"/>
    <s v="SR"/>
    <m/>
    <s v="SR"/>
    <s v="(Relocated Alcoa Highway), From Hunt Road Interchange, South of Airport Road to Existing SR-115 at South Singleton Station Road"/>
    <s v="SR-115 (Reloc Alcoa Hwy), Hunt Rd Interchange, S of Airport Rd to Exist SR-115 at South Singleton Station Rd-Preliminary Engineering"/>
    <s v="Legislative"/>
    <s v="Location and Environmental Study"/>
    <m/>
    <x v="4"/>
    <x v="7"/>
    <m/>
    <n v="5.5"/>
    <m/>
    <m/>
    <s v="N"/>
    <s v="NHS"/>
    <x v="3"/>
    <m/>
    <n v="600000"/>
    <n v="0"/>
    <n v="0"/>
    <n v="0"/>
    <n v="600000"/>
    <n v="9700000"/>
    <n v="0"/>
    <n v="0"/>
    <n v="0"/>
    <n v="9700000"/>
    <m/>
  </r>
  <r>
    <n v="102602"/>
    <n v="6"/>
    <s v="Active"/>
    <d v="2003-09-10T00:00:00"/>
    <s v=""/>
    <d v="2016-01-29T00:00:00"/>
    <s v="Sandra Lowry"/>
    <s v="Statewide"/>
    <m/>
    <m/>
    <m/>
    <s v="N/A"/>
    <s v="Litter Grant Program Administration"/>
    <m/>
    <s v="Maint - Litter"/>
    <s v="Mowing/Litter"/>
    <m/>
    <x v="4"/>
    <x v="7"/>
    <m/>
    <n v="0"/>
    <m/>
    <m/>
    <s v="N"/>
    <m/>
    <x v="0"/>
    <m/>
    <n v="0"/>
    <n v="0"/>
    <n v="6528224.6500000004"/>
    <n v="0"/>
    <n v="6528224.6500000004"/>
    <n v="0"/>
    <n v="0"/>
    <n v="13367471.02"/>
    <n v="0"/>
    <n v="13367471.02"/>
    <s v="State Funded (99101-4016-04)"/>
  </r>
  <r>
    <n v="102659.13"/>
    <n v="6"/>
    <s v="Active"/>
    <d v="2020-09-17T00:00:00"/>
    <s v="John Kahle"/>
    <d v="2020-09-18T00:00:00"/>
    <s v="John Kahle"/>
    <s v="Statewide"/>
    <m/>
    <m/>
    <m/>
    <m/>
    <s v="LOCAL Technical Assistance Program (LTAP)- FY 2020 - FY 2025"/>
    <m/>
    <s v="Other"/>
    <s v="SPR"/>
    <m/>
    <x v="4"/>
    <x v="7"/>
    <m/>
    <n v="0"/>
    <m/>
    <m/>
    <s v="N"/>
    <m/>
    <x v="0"/>
    <m/>
    <n v="0"/>
    <n v="0"/>
    <n v="0"/>
    <n v="0"/>
    <n v="0"/>
    <n v="0"/>
    <n v="0"/>
    <n v="0"/>
    <n v="0"/>
    <n v="1462000"/>
    <m/>
  </r>
  <r>
    <n v="102986"/>
    <n v="3"/>
    <s v="Active"/>
    <d v="2003-10-30T00:00:00"/>
    <s v=""/>
    <d v="2018-11-14T00:00:00"/>
    <s v="Brian Terrell"/>
    <s v="Region 3"/>
    <m/>
    <m/>
    <m/>
    <m/>
    <s v="TDOT Headquarters - Polk Building - Renovation"/>
    <m/>
    <s v="Other"/>
    <s v="Miscellaneous Improvements"/>
    <m/>
    <x v="4"/>
    <x v="7"/>
    <m/>
    <s v=""/>
    <m/>
    <m/>
    <s v="N"/>
    <m/>
    <x v="0"/>
    <m/>
    <n v="0"/>
    <n v="0"/>
    <n v="1500000"/>
    <n v="0"/>
    <n v="1500000"/>
    <n v="0"/>
    <n v="0"/>
    <n v="5502500"/>
    <n v="0"/>
    <n v="5502500"/>
    <s v="State Funded (19999-3649-04)"/>
  </r>
  <r>
    <n v="103407"/>
    <n v="1"/>
    <s v="Construction Complete"/>
    <d v="2004-01-28T00:00:00"/>
    <s v="Donald Luth"/>
    <d v="2020-11-17T00:00:00"/>
    <s v=""/>
    <s v="Washington"/>
    <m/>
    <m/>
    <m/>
    <m/>
    <s v="New Highway Marking and County Maintenance Building"/>
    <m/>
    <s v="Other"/>
    <s v="Other"/>
    <m/>
    <x v="4"/>
    <x v="7"/>
    <m/>
    <s v=""/>
    <d v="2019-12-13T00:00:00"/>
    <m/>
    <s v="N"/>
    <m/>
    <x v="0"/>
    <m/>
    <n v="-990.79"/>
    <n v="0"/>
    <n v="0"/>
    <n v="0"/>
    <n v="-990.79"/>
    <n v="29009.21"/>
    <n v="0"/>
    <n v="550652"/>
    <n v="0"/>
    <n v="579661.21"/>
    <s v="State Funded (90999-3620-04)"/>
  </r>
  <r>
    <n v="103422"/>
    <n v="3"/>
    <s v="Active"/>
    <d v="2004-01-29T00:00:00"/>
    <s v="Bonita Dunlap"/>
    <d v="2020-12-09T00:00:00"/>
    <s v="Lee Cothron"/>
    <s v="Davidson"/>
    <m/>
    <m/>
    <m/>
    <m/>
    <s v="Reroof Region 3 Complex - A,B,C Buildings"/>
    <m/>
    <s v="Other"/>
    <s v="Capital"/>
    <m/>
    <x v="4"/>
    <x v="7"/>
    <m/>
    <s v=""/>
    <m/>
    <m/>
    <s v="N"/>
    <m/>
    <x v="0"/>
    <m/>
    <n v="0"/>
    <n v="0"/>
    <n v="1800000"/>
    <n v="0"/>
    <n v="1800000"/>
    <n v="0"/>
    <n v="0"/>
    <n v="2300000"/>
    <n v="0"/>
    <n v="2300000"/>
    <s v="State Funded (19999-3685-04)"/>
  </r>
  <r>
    <n v="103428"/>
    <n v="3"/>
    <s v="Active"/>
    <d v="2004-01-29T00:00:00"/>
    <s v="Bonita Dunlap"/>
    <d v="2021-06-18T00:00:00"/>
    <s v="Sandra Lowry"/>
    <s v="Williamson"/>
    <m/>
    <m/>
    <m/>
    <m/>
    <s v="Williamson County Floating Maintenance Building"/>
    <m/>
    <s v="Other"/>
    <s v="Other"/>
    <m/>
    <x v="4"/>
    <x v="7"/>
    <m/>
    <s v=""/>
    <d v="2021-06-18T00:00:00"/>
    <m/>
    <s v="N"/>
    <m/>
    <x v="0"/>
    <m/>
    <n v="44687.58"/>
    <n v="0"/>
    <n v="565112.42000000004"/>
    <n v="0"/>
    <n v="609800"/>
    <n v="44687.58"/>
    <n v="0"/>
    <n v="815112.42"/>
    <n v="0"/>
    <n v="859800"/>
    <s v="State Funded (94999-3606-04)"/>
  </r>
  <r>
    <n v="103635.14"/>
    <n v="1"/>
    <s v="Closed"/>
    <d v="2018-01-26T00:00:00"/>
    <s v="Jennifer Johnson"/>
    <d v="2020-08-03T00:00:00"/>
    <s v="Lee Cothron"/>
    <s v="Knox"/>
    <s v="SR-1"/>
    <s v="SR"/>
    <m/>
    <s v="SR"/>
    <s v="M18LTHQ_C47SR_TUNLCLN Knox-Henley St Tunnel and SMARTFIX I-40 Ramp - Cleaning (FY18)"/>
    <m/>
    <s v="Maint - Reg"/>
    <s v="Maintenance"/>
    <m/>
    <x v="4"/>
    <x v="7"/>
    <m/>
    <s v=""/>
    <d v="2018-05-11T00:00:00"/>
    <m/>
    <s v="N"/>
    <m/>
    <x v="4"/>
    <m/>
    <n v="0"/>
    <n v="0"/>
    <n v="5902.52"/>
    <n v="0"/>
    <n v="5902.52"/>
    <n v="0"/>
    <n v="0"/>
    <n v="125601.52"/>
    <n v="0"/>
    <n v="125601.52"/>
    <s v="State Funded (47010-4248-04)"/>
  </r>
  <r>
    <n v="103657"/>
    <n v="3"/>
    <s v="Active"/>
    <d v="2004-03-17T00:00:00"/>
    <s v="Bonita Dunlap"/>
    <d v="2019-01-23T00:00:00"/>
    <s v="Brian Terrell"/>
    <s v="Perry"/>
    <m/>
    <m/>
    <m/>
    <m/>
    <s v="Perry County Routine Maintenance"/>
    <m/>
    <s v="Maint - Reg"/>
    <s v="Maintenance"/>
    <m/>
    <x v="4"/>
    <x v="7"/>
    <m/>
    <s v=""/>
    <m/>
    <m/>
    <s v="N"/>
    <m/>
    <x v="0"/>
    <m/>
    <n v="0"/>
    <n v="0"/>
    <n v="719629.83"/>
    <n v="0"/>
    <n v="719629.83"/>
    <n v="0"/>
    <n v="0"/>
    <n v="14122042.220000001"/>
    <n v="0"/>
    <n v="14122042.220000001"/>
    <s v="State Funded (68000-4200-04)"/>
  </r>
  <r>
    <n v="103658"/>
    <n v="1"/>
    <s v="Active"/>
    <d v="2004-03-17T00:00:00"/>
    <s v="Donald Luth"/>
    <d v="2019-01-11T00:00:00"/>
    <s v="Brian Terrell"/>
    <s v="Unicoi"/>
    <m/>
    <m/>
    <m/>
    <m/>
    <s v="Unicoi County Routine Maintenance"/>
    <m/>
    <s v="Maint - Reg"/>
    <s v="Maintenance"/>
    <m/>
    <x v="4"/>
    <x v="7"/>
    <m/>
    <s v=""/>
    <m/>
    <m/>
    <s v="N"/>
    <m/>
    <x v="0"/>
    <m/>
    <n v="0"/>
    <n v="0"/>
    <n v="1241279.68"/>
    <n v="0"/>
    <n v="1241279.68"/>
    <n v="0"/>
    <n v="0"/>
    <n v="22500799.350000001"/>
    <n v="0"/>
    <n v="22500799.350000001"/>
    <s v="State Funded (86000-4100-04)"/>
  </r>
  <r>
    <n v="103659"/>
    <n v="4"/>
    <s v="Active"/>
    <d v="2004-03-17T00:00:00"/>
    <s v="Bonita Dunlap"/>
    <d v="2019-01-11T00:00:00"/>
    <s v="Brian Terrell"/>
    <s v="Crockett"/>
    <m/>
    <m/>
    <m/>
    <m/>
    <s v="Crockett County Routine Maintenance"/>
    <m/>
    <s v="Maint - Reg"/>
    <s v="Maintenance"/>
    <m/>
    <x v="4"/>
    <x v="7"/>
    <m/>
    <s v=""/>
    <m/>
    <m/>
    <s v="N"/>
    <m/>
    <x v="0"/>
    <m/>
    <n v="0"/>
    <n v="0"/>
    <n v="948454.89"/>
    <n v="0"/>
    <n v="948454.89"/>
    <n v="0"/>
    <n v="0"/>
    <n v="17625471.170000002"/>
    <n v="0"/>
    <n v="17625471.170000002"/>
    <s v="State Funded (17000-4200-04)"/>
  </r>
  <r>
    <n v="103660"/>
    <n v="2"/>
    <s v="Active"/>
    <d v="2004-03-17T00:00:00"/>
    <s v="Donald Luth"/>
    <d v="2019-02-04T00:00:00"/>
    <s v="Brian Terrell"/>
    <s v="Warren"/>
    <m/>
    <m/>
    <m/>
    <m/>
    <s v="Warren County Routine Maintenance"/>
    <m/>
    <s v="Maint - Reg"/>
    <s v="Maintenance"/>
    <m/>
    <x v="4"/>
    <x v="7"/>
    <m/>
    <s v=""/>
    <m/>
    <m/>
    <s v="N"/>
    <m/>
    <x v="0"/>
    <m/>
    <n v="0"/>
    <n v="0"/>
    <n v="1457496.05"/>
    <n v="0"/>
    <n v="1457496.05"/>
    <n v="0"/>
    <n v="0"/>
    <n v="24018927.350000001"/>
    <n v="0"/>
    <n v="24018927.350000001"/>
    <s v="State Funded (89000-4200-04)"/>
  </r>
  <r>
    <n v="103773.03"/>
    <n v="3"/>
    <s v="Active"/>
    <d v="2016-07-27T00:00:00"/>
    <s v="Sandra Lowry"/>
    <d v="2021-05-27T00:00:00"/>
    <s v="Mike Gilbert"/>
    <s v="Trousdale, Macon"/>
    <s v="SR-10"/>
    <s v="SR"/>
    <m/>
    <s v="SR"/>
    <s v="Safety Improvements from Hartsville to Lafayette (IA)"/>
    <m/>
    <s v="Legislative"/>
    <s v="Safety"/>
    <m/>
    <x v="4"/>
    <x v="7"/>
    <m/>
    <n v="11.5"/>
    <d v="2024-05-10T00:00:00"/>
    <m/>
    <s v="N"/>
    <s v="Other"/>
    <x v="4"/>
    <m/>
    <n v="40000"/>
    <n v="0"/>
    <n v="0"/>
    <n v="0"/>
    <n v="40000"/>
    <n v="40000"/>
    <n v="0"/>
    <n v="0"/>
    <n v="0"/>
    <n v="40000"/>
    <m/>
  </r>
  <r>
    <n v="103917.01"/>
    <n v="2"/>
    <s v="Active"/>
    <d v="2020-08-26T00:00:00"/>
    <s v="Kyle Ruddy"/>
    <d v="2021-06-07T00:00:00"/>
    <s v="Sandra Lowry"/>
    <s v="Hamilton"/>
    <s v="I-124"/>
    <s v="I"/>
    <m/>
    <s v="IM"/>
    <s v="From the I-24 Interchange to South of the Tennessee River Bridge"/>
    <s v="I-124, From the I-24 Interchange to South of the Tennessee River Bridge - Landscaping"/>
    <s v="Legislative"/>
    <s v="Landscaping and Scenic Beautification"/>
    <m/>
    <x v="4"/>
    <x v="7"/>
    <m/>
    <n v="1.623"/>
    <d v="2021-06-25T00:00:00"/>
    <m/>
    <s v="N"/>
    <s v="Int"/>
    <x v="1"/>
    <m/>
    <n v="100000"/>
    <n v="0"/>
    <n v="4029704"/>
    <n v="0"/>
    <n v="4129704"/>
    <n v="100000"/>
    <n v="0"/>
    <n v="4029704"/>
    <n v="0"/>
    <n v="4129704"/>
    <s v="STP-I-124-3(83) (33006-3136-44)"/>
  </r>
  <r>
    <n v="104027.03"/>
    <n v="4"/>
    <s v="Active"/>
    <d v="2016-10-21T00:00:00"/>
    <s v="John Kahle"/>
    <d v="2021-01-26T00:00:00"/>
    <s v="Charity Cox"/>
    <s v="Shelby"/>
    <m/>
    <m/>
    <m/>
    <m/>
    <s v="Sanders Branch (along Lake Page) from near Wolf River Boulevard Bridge to near Dibrell Trail Drive, Stream Mitigation in Collierville"/>
    <s v="Sanders Branch (along Lake Page) from near Wolf River Boulevard Bridge to near Dibrell Trail Drive, Stream Mitigation in Collierville"/>
    <s v="Other"/>
    <s v="Env Mitigation and Wildlife Connectivity"/>
    <m/>
    <x v="4"/>
    <x v="7"/>
    <m/>
    <s v=""/>
    <m/>
    <m/>
    <s v="N"/>
    <m/>
    <x v="0"/>
    <m/>
    <n v="0"/>
    <n v="90000"/>
    <n v="0"/>
    <n v="0"/>
    <n v="90000"/>
    <n v="20000"/>
    <n v="96000"/>
    <n v="0"/>
    <n v="0"/>
    <n v="116000"/>
    <s v="STP-7900(56) (79947-3638-14)"/>
  </r>
  <r>
    <n v="104027.36"/>
    <n v="3"/>
    <s v="Active"/>
    <d v="2017-11-07T00:00:00"/>
    <s v="Mary McFarlin"/>
    <d v="2021-02-12T00:00:00"/>
    <s v="Jason Carney"/>
    <s v="Williamson"/>
    <m/>
    <m/>
    <m/>
    <m/>
    <s v="Unnamed Tributary to the Little Harpeth River near Ravenwood High School, Stream Mitigation"/>
    <s v="Unnamed Tributary to the Little Harpeth River near Ravenwood High School, Stream Mitigation"/>
    <s v="Other"/>
    <s v="Env Mitigation and Wildlife Connectivity"/>
    <m/>
    <x v="4"/>
    <x v="7"/>
    <m/>
    <s v=""/>
    <d v="2022-12-09T00:00:00"/>
    <m/>
    <s v="N"/>
    <m/>
    <x v="0"/>
    <m/>
    <n v="110000"/>
    <n v="0"/>
    <n v="0"/>
    <n v="0"/>
    <n v="110000"/>
    <n v="160000"/>
    <n v="0"/>
    <n v="0"/>
    <n v="0"/>
    <n v="160000"/>
    <s v="STP-9400(62) (94946-3637-14)"/>
  </r>
  <r>
    <n v="104027.38"/>
    <n v="4"/>
    <s v="Active"/>
    <d v="2018-01-18T00:00:00"/>
    <s v="Mary McFarlin"/>
    <d v="2021-05-28T00:00:00"/>
    <s v="Stephanie Kissell"/>
    <s v="Henry"/>
    <m/>
    <m/>
    <m/>
    <m/>
    <s v="Clifty Creek Site near Paris, Stream Mitigation"/>
    <s v="Clifty Creek Site near Paris, Stream Mitigation"/>
    <s v="Other"/>
    <s v="Env Mitigation and Wildlife Connectivity"/>
    <m/>
    <x v="4"/>
    <x v="7"/>
    <m/>
    <s v=""/>
    <m/>
    <m/>
    <s v="N"/>
    <m/>
    <x v="0"/>
    <m/>
    <n v="110000"/>
    <n v="0"/>
    <n v="0"/>
    <n v="0"/>
    <n v="110000"/>
    <n v="160000"/>
    <n v="0"/>
    <n v="0"/>
    <n v="0"/>
    <n v="160000"/>
    <s v="STP-4000(45) (40945-3682-14)"/>
  </r>
  <r>
    <n v="104027.39"/>
    <n v="4"/>
    <s v="Active"/>
    <d v="2018-01-18T00:00:00"/>
    <s v="Mary McFarlin"/>
    <d v="2021-05-28T00:00:00"/>
    <s v="Stephanie Kissell"/>
    <s v="Henry"/>
    <m/>
    <m/>
    <m/>
    <m/>
    <s v="Town Creek Site near Paris, Stream Mitigation"/>
    <s v="Town Creek Site near Paris, Stream Mitigation"/>
    <s v="Other"/>
    <s v="Env Mitigation and Wildlife Connectivity"/>
    <m/>
    <x v="4"/>
    <x v="7"/>
    <m/>
    <s v=""/>
    <m/>
    <m/>
    <s v="N"/>
    <m/>
    <x v="0"/>
    <m/>
    <n v="275000"/>
    <n v="0"/>
    <n v="0"/>
    <n v="0"/>
    <n v="275000"/>
    <n v="360886"/>
    <n v="0"/>
    <n v="0"/>
    <n v="0"/>
    <n v="360886"/>
    <s v="STP-4000(46) (40945-3683-14)"/>
  </r>
  <r>
    <n v="104027.45"/>
    <n v="1"/>
    <s v="Active"/>
    <d v="2018-06-05T00:00:00"/>
    <s v="Mary McFarlin"/>
    <d v="2020-12-04T00:00:00"/>
    <s v="Jeremy Beeman"/>
    <s v="Campbell"/>
    <m/>
    <m/>
    <m/>
    <s v="SP"/>
    <s v="Dog Creek in Cove Lake State Park, Stream Mitigation"/>
    <s v="Dog Creek in Cove Lake State Park, Stream Mitigation"/>
    <s v="Other"/>
    <s v="Env Mitigation and Wildlife Connectivity"/>
    <m/>
    <x v="4"/>
    <x v="7"/>
    <m/>
    <n v="0"/>
    <d v="2021-10-08T00:00:00"/>
    <m/>
    <s v="N"/>
    <m/>
    <x v="0"/>
    <m/>
    <n v="110000"/>
    <n v="542000"/>
    <n v="0"/>
    <n v="0"/>
    <n v="652000"/>
    <n v="392000"/>
    <n v="542000"/>
    <n v="0"/>
    <n v="0"/>
    <n v="934000"/>
    <s v="STP-700(39) (07946-3622-14)"/>
  </r>
  <r>
    <n v="104027.5"/>
    <n v="1"/>
    <s v="Active"/>
    <d v="2019-03-21T00:00:00"/>
    <s v="Mary McFarlin"/>
    <d v="2021-01-13T00:00:00"/>
    <s v="Jeremy Beeman"/>
    <s v="Jefferson"/>
    <m/>
    <m/>
    <m/>
    <m/>
    <s v="Bush Brothers Property Anderson Branch Stream Mitigation"/>
    <s v="Bush Brothers Property Anderson Branch Stream Mitigation"/>
    <s v="Other"/>
    <s v="Env Mitigation and Wildlife Connectivity"/>
    <m/>
    <x v="4"/>
    <x v="7"/>
    <m/>
    <n v="0"/>
    <d v="2021-10-08T00:00:00"/>
    <m/>
    <s v="N"/>
    <m/>
    <x v="0"/>
    <m/>
    <n v="90000"/>
    <n v="291500"/>
    <n v="0"/>
    <n v="0"/>
    <n v="381500"/>
    <n v="683750"/>
    <n v="291500"/>
    <n v="0"/>
    <n v="0"/>
    <n v="975250"/>
    <s v="STP-4500(31) (45945-3694-14)"/>
  </r>
  <r>
    <n v="104027.52"/>
    <n v="3"/>
    <s v="Active"/>
    <d v="2020-06-17T00:00:00"/>
    <s v="John Kahle"/>
    <d v="2021-03-25T00:00:00"/>
    <s v="Brian Terrell"/>
    <s v="Williamson"/>
    <m/>
    <m/>
    <m/>
    <m/>
    <s v="Paige Branch near McCanless Road - Stream Mitigation"/>
    <m/>
    <s v="Other"/>
    <s v="Env Mitigation and Wildlife Connectivity"/>
    <m/>
    <x v="4"/>
    <x v="7"/>
    <m/>
    <s v=""/>
    <d v="2022-05-13T00:00:00"/>
    <m/>
    <s v="N"/>
    <m/>
    <x v="0"/>
    <m/>
    <n v="75000"/>
    <n v="0"/>
    <n v="0"/>
    <n v="0"/>
    <n v="75000"/>
    <n v="75000"/>
    <n v="0"/>
    <n v="0"/>
    <n v="0"/>
    <n v="75000"/>
    <s v="STP-9400(69) (94946-3444-14)"/>
  </r>
  <r>
    <n v="104027.53"/>
    <n v="1"/>
    <s v="Active"/>
    <d v="2020-11-03T00:00:00"/>
    <s v="John Kahle"/>
    <d v="2021-03-25T00:00:00"/>
    <s v="Brian Terrell"/>
    <s v="Blount"/>
    <m/>
    <m/>
    <m/>
    <m/>
    <s v="Laurel Lake Streams, Stream Mitigation"/>
    <m/>
    <s v="Other"/>
    <s v="Env Mitigation and Wildlife Connectivity"/>
    <m/>
    <x v="4"/>
    <x v="7"/>
    <m/>
    <n v="0"/>
    <m/>
    <m/>
    <s v="N"/>
    <m/>
    <x v="0"/>
    <m/>
    <n v="50000"/>
    <n v="0"/>
    <n v="0"/>
    <n v="0"/>
    <n v="50000"/>
    <n v="50000"/>
    <n v="0"/>
    <n v="0"/>
    <n v="0"/>
    <n v="50000"/>
    <s v="STP-500(53) (05946-3617-14)"/>
  </r>
  <r>
    <n v="104027.66"/>
    <n v="6"/>
    <s v="Active"/>
    <d v="2021-03-05T00:00:00"/>
    <s v="John Kahle"/>
    <d v="2021-03-11T00:00:00"/>
    <s v="John Kahle"/>
    <s v="Statewide"/>
    <m/>
    <m/>
    <m/>
    <m/>
    <s v="Wetland and Stream Mitigation (FY 2021 - FY 2031)"/>
    <m/>
    <s v="Other"/>
    <s v="Other"/>
    <m/>
    <x v="4"/>
    <x v="7"/>
    <m/>
    <s v=""/>
    <m/>
    <m/>
    <s v="N"/>
    <m/>
    <x v="0"/>
    <m/>
    <n v="11000000"/>
    <n v="0"/>
    <n v="0"/>
    <n v="0"/>
    <n v="11000000"/>
    <n v="11000000"/>
    <n v="0"/>
    <n v="0"/>
    <n v="0"/>
    <n v="11000000"/>
    <m/>
  </r>
  <r>
    <n v="104027.67"/>
    <n v="3"/>
    <s v="Active"/>
    <d v="2021-04-21T00:00:00"/>
    <s v="Mary McFarlin"/>
    <d v="2021-05-18T00:00:00"/>
    <s v="Mary McFarlin"/>
    <s v="Williamson"/>
    <m/>
    <m/>
    <m/>
    <m/>
    <s v="Unnamed Tributary to Arrington Creek near SR-96 - Stream Mitigation"/>
    <s v="Unnamed Tributary to Arrington Creek near SR-96 - Stream Mitigation"/>
    <s v="Other"/>
    <s v="Env Mitigation and Wildlife Connectivity"/>
    <m/>
    <x v="4"/>
    <x v="7"/>
    <m/>
    <s v=""/>
    <m/>
    <m/>
    <s v="N"/>
    <m/>
    <x v="0"/>
    <m/>
    <n v="50000"/>
    <n v="0"/>
    <n v="0"/>
    <n v="0"/>
    <n v="50000"/>
    <n v="50000"/>
    <n v="0"/>
    <n v="0"/>
    <n v="0"/>
    <n v="50000"/>
    <s v="STP-9400(70) (94946-3445-14)"/>
  </r>
  <r>
    <n v="104459.09"/>
    <n v="6"/>
    <s v="Active"/>
    <d v="2015-02-23T00:00:00"/>
    <s v="Ben Tyree"/>
    <d v="2021-03-15T00:00:00"/>
    <s v="John Kahle"/>
    <s v="Statewide"/>
    <m/>
    <m/>
    <m/>
    <m/>
    <s v="DISADVANTAGED BUSINESS ENTERPRISE SUPPORTIVE SERVICE FUND, FY 2015-2020"/>
    <s v="DISADVANTAGED BUSINESS ENTERPRISE SUPPORTIVE SERVICE FUND, FY 2015-2020-Training"/>
    <s v="Other"/>
    <s v="Training"/>
    <m/>
    <x v="4"/>
    <x v="7"/>
    <m/>
    <s v=""/>
    <m/>
    <m/>
    <s v="N"/>
    <m/>
    <x v="0"/>
    <m/>
    <n v="476343.37"/>
    <n v="0"/>
    <n v="0"/>
    <n v="0"/>
    <n v="476343.37"/>
    <n v="2238058.37"/>
    <n v="0"/>
    <n v="0"/>
    <n v="0"/>
    <n v="2238058.37"/>
    <m/>
  </r>
  <r>
    <n v="104591.24"/>
    <n v="6"/>
    <s v="Active"/>
    <d v="2020-08-03T00:00:00"/>
    <s v="Bobby Johnson"/>
    <d v="2020-08-03T00:00:00"/>
    <s v="Bobby Johnson"/>
    <s v="Statewide"/>
    <m/>
    <m/>
    <m/>
    <m/>
    <s v="On-The-Job Training and Supportive Services Program, FY-2020"/>
    <m/>
    <s v="Other"/>
    <s v="Training"/>
    <m/>
    <x v="4"/>
    <x v="7"/>
    <m/>
    <n v="0"/>
    <m/>
    <m/>
    <s v="N"/>
    <m/>
    <x v="0"/>
    <m/>
    <n v="110566"/>
    <n v="0"/>
    <n v="0"/>
    <n v="0"/>
    <n v="110566"/>
    <n v="110566"/>
    <n v="0"/>
    <n v="0"/>
    <n v="0"/>
    <n v="110566"/>
    <m/>
  </r>
  <r>
    <n v="104591.25"/>
    <n v="6"/>
    <s v="Active"/>
    <d v="2021-02-01T00:00:00"/>
    <s v="Bobby Johnson"/>
    <d v="2021-02-01T00:00:00"/>
    <s v="Bobby Johnson"/>
    <s v="Statewide"/>
    <m/>
    <m/>
    <m/>
    <m/>
    <s v="On-The-Job Training and Supportive Services Program, FY-2021"/>
    <m/>
    <s v="Other"/>
    <s v="Training"/>
    <m/>
    <x v="4"/>
    <x v="7"/>
    <m/>
    <s v=""/>
    <m/>
    <m/>
    <s v="N"/>
    <m/>
    <x v="0"/>
    <m/>
    <n v="110566"/>
    <n v="0"/>
    <n v="0"/>
    <n v="0"/>
    <n v="110566"/>
    <n v="110566"/>
    <n v="0"/>
    <n v="0"/>
    <n v="0"/>
    <n v="110566"/>
    <m/>
  </r>
  <r>
    <n v="104591.26"/>
    <n v="6"/>
    <s v="Active"/>
    <d v="2021-02-25T00:00:00"/>
    <s v="John Kahle"/>
    <d v="2021-03-11T00:00:00"/>
    <s v="Bobby Johnson"/>
    <s v="Statewide"/>
    <m/>
    <m/>
    <m/>
    <m/>
    <s v="FY 2021 National Summer Transportation Institute(NSTI) Program"/>
    <m/>
    <s v="Other"/>
    <s v="Training"/>
    <m/>
    <x v="4"/>
    <x v="7"/>
    <m/>
    <s v=""/>
    <m/>
    <m/>
    <s v="N"/>
    <m/>
    <x v="0"/>
    <m/>
    <n v="55000"/>
    <n v="0"/>
    <n v="0"/>
    <n v="0"/>
    <n v="55000"/>
    <n v="55000"/>
    <n v="0"/>
    <n v="0"/>
    <n v="0"/>
    <n v="55000"/>
    <m/>
  </r>
  <r>
    <n v="104610"/>
    <n v="3"/>
    <s v="Active"/>
    <d v="2004-08-31T00:00:00"/>
    <s v="Bonita Dunlap"/>
    <d v="2020-12-09T00:00:00"/>
    <s v="Lee Cothron"/>
    <s v="Davidson"/>
    <m/>
    <m/>
    <m/>
    <m/>
    <s v="Region 3 Headquarters Buildings Bathrooms Remodel"/>
    <m/>
    <s v="Other"/>
    <s v="Capital"/>
    <m/>
    <x v="4"/>
    <x v="7"/>
    <m/>
    <s v=""/>
    <m/>
    <m/>
    <s v="N"/>
    <m/>
    <x v="0"/>
    <m/>
    <n v="0"/>
    <n v="0"/>
    <n v="-100000"/>
    <n v="0"/>
    <n v="-100000"/>
    <n v="0"/>
    <n v="0"/>
    <n v="900000"/>
    <n v="0"/>
    <n v="900000"/>
    <s v="State Funded (19999-3687-04)"/>
  </r>
  <r>
    <n v="104826.03"/>
    <n v="4"/>
    <s v="Closed"/>
    <d v="2017-07-06T00:00:00"/>
    <s v="Mary McFarlin"/>
    <d v="2019-01-09T00:00:00"/>
    <s v="Teresa Hylton"/>
    <s v="Shelby"/>
    <m/>
    <m/>
    <m/>
    <m/>
    <s v="Memphis ITS Control Center - FY 2018-2020 (Utilities, Power and Communications)"/>
    <s v="Memphis ITS Control Center - FY 2018-2020 (Utilities, Power and Communications)"/>
    <s v="Other"/>
    <s v="Intelligent Transportation System"/>
    <m/>
    <x v="4"/>
    <x v="7"/>
    <m/>
    <s v=""/>
    <m/>
    <m/>
    <s v="N"/>
    <m/>
    <x v="0"/>
    <m/>
    <n v="81464.87"/>
    <n v="0"/>
    <n v="0"/>
    <n v="0"/>
    <n v="81464.87"/>
    <n v="326464.87"/>
    <n v="0"/>
    <n v="0"/>
    <n v="0"/>
    <n v="326464.87"/>
    <m/>
  </r>
  <r>
    <n v="104997.17"/>
    <n v="2"/>
    <s v="Active"/>
    <d v="2021-05-03T00:00:00"/>
    <s v="Jennifer Johnson"/>
    <d v="2021-05-03T00:00:00"/>
    <s v="Jennifer Johnson"/>
    <s v="White"/>
    <m/>
    <m/>
    <m/>
    <s v="N/A"/>
    <s v="Litter Grant FY2021/22"/>
    <m/>
    <s v="Maint - Litter"/>
    <s v="Mowing/Litter"/>
    <m/>
    <x v="4"/>
    <x v="7"/>
    <m/>
    <s v=""/>
    <m/>
    <m/>
    <s v="N"/>
    <m/>
    <x v="0"/>
    <m/>
    <n v="0"/>
    <n v="0"/>
    <n v="44200"/>
    <n v="0"/>
    <n v="44200"/>
    <n v="0"/>
    <n v="0"/>
    <n v="44200"/>
    <n v="0"/>
    <n v="44200"/>
    <s v="State Funded (93500-4022-04)"/>
  </r>
  <r>
    <n v="104998.17"/>
    <n v="1"/>
    <s v="Active"/>
    <d v="2021-05-03T00:00:00"/>
    <s v="Jennifer Johnson"/>
    <d v="2021-05-03T00:00:00"/>
    <s v="Jennifer Johnson"/>
    <s v="Washington"/>
    <m/>
    <m/>
    <m/>
    <s v="N/A"/>
    <s v="Litter Grant FY2021/22"/>
    <m/>
    <s v="Maint - Litter"/>
    <s v="Mowing/Litter"/>
    <m/>
    <x v="4"/>
    <x v="7"/>
    <m/>
    <s v=""/>
    <m/>
    <m/>
    <s v="N"/>
    <m/>
    <x v="0"/>
    <m/>
    <n v="0"/>
    <n v="0"/>
    <n v="72000"/>
    <n v="0"/>
    <n v="72000"/>
    <n v="0"/>
    <n v="0"/>
    <n v="72000"/>
    <n v="0"/>
    <n v="72000"/>
    <s v="State Funded (90500-4022-04)"/>
  </r>
  <r>
    <n v="104999.17"/>
    <n v="2"/>
    <s v="Active"/>
    <d v="2021-05-03T00:00:00"/>
    <s v="Jennifer Johnson"/>
    <d v="2021-05-03T00:00:00"/>
    <s v="Jennifer Johnson"/>
    <s v="Warren"/>
    <m/>
    <m/>
    <m/>
    <s v="N/A"/>
    <s v="Litter Grant FY2021/22"/>
    <m/>
    <s v="Maint - Litter"/>
    <s v="Mowing/Litter"/>
    <m/>
    <x v="4"/>
    <x v="7"/>
    <m/>
    <s v=""/>
    <m/>
    <m/>
    <s v="N"/>
    <m/>
    <x v="0"/>
    <m/>
    <n v="0"/>
    <n v="0"/>
    <n v="50300"/>
    <n v="0"/>
    <n v="50300"/>
    <n v="0"/>
    <n v="0"/>
    <n v="50300"/>
    <n v="0"/>
    <n v="50300"/>
    <s v="State Funded (89500-4022-04)"/>
  </r>
  <r>
    <n v="105000.17"/>
    <n v="2"/>
    <s v="Active"/>
    <d v="2021-05-03T00:00:00"/>
    <s v="Jennifer Johnson"/>
    <d v="2021-05-03T00:00:00"/>
    <s v="Jennifer Johnson"/>
    <s v="Van Buren"/>
    <m/>
    <m/>
    <m/>
    <s v="N/A"/>
    <s v="Litter Grant FY2021/22"/>
    <m/>
    <s v="Maint - Litter"/>
    <s v="Mowing/Litter"/>
    <m/>
    <x v="4"/>
    <x v="7"/>
    <m/>
    <s v=""/>
    <m/>
    <m/>
    <s v="N"/>
    <m/>
    <x v="0"/>
    <m/>
    <n v="0"/>
    <n v="0"/>
    <n v="44200"/>
    <n v="0"/>
    <n v="44200"/>
    <n v="0"/>
    <n v="0"/>
    <n v="44200"/>
    <n v="0"/>
    <n v="44200"/>
    <s v="State Funded (88500-4022-04)"/>
  </r>
  <r>
    <n v="105001.17"/>
    <n v="1"/>
    <s v="Active"/>
    <d v="2021-05-03T00:00:00"/>
    <s v="Jennifer Johnson"/>
    <d v="2021-05-03T00:00:00"/>
    <s v="Jennifer Johnson"/>
    <s v="Union"/>
    <m/>
    <m/>
    <m/>
    <s v="N/A"/>
    <s v="Litter Grant FY2021/22"/>
    <m/>
    <s v="Maint - Litter"/>
    <s v="Mowing/Litter"/>
    <m/>
    <x v="4"/>
    <x v="7"/>
    <m/>
    <s v=""/>
    <m/>
    <m/>
    <s v="N"/>
    <m/>
    <x v="0"/>
    <m/>
    <n v="0"/>
    <n v="0"/>
    <n v="44200"/>
    <n v="0"/>
    <n v="44200"/>
    <n v="0"/>
    <n v="0"/>
    <n v="44200"/>
    <n v="0"/>
    <n v="44200"/>
    <s v="State Funded (87500-4022-04)"/>
  </r>
  <r>
    <n v="105002.17"/>
    <n v="1"/>
    <s v="Active"/>
    <d v="2021-05-03T00:00:00"/>
    <s v="Jennifer Johnson"/>
    <d v="2021-05-03T00:00:00"/>
    <s v="Jennifer Johnson"/>
    <s v="Unicoi"/>
    <m/>
    <m/>
    <m/>
    <s v="N/A"/>
    <s v="Litter Grant FY2021/22"/>
    <m/>
    <s v="Maint - Litter"/>
    <s v="Mowing/Litter"/>
    <m/>
    <x v="4"/>
    <x v="7"/>
    <m/>
    <s v=""/>
    <m/>
    <m/>
    <s v="N"/>
    <m/>
    <x v="0"/>
    <m/>
    <n v="0"/>
    <n v="0"/>
    <n v="44200"/>
    <n v="0"/>
    <n v="44200"/>
    <n v="0"/>
    <n v="0"/>
    <n v="44200"/>
    <n v="0"/>
    <n v="44200"/>
    <s v="State Funded (86500-4022-04)"/>
  </r>
  <r>
    <n v="105003.17"/>
    <n v="1"/>
    <s v="Active"/>
    <d v="2021-05-03T00:00:00"/>
    <s v="Jennifer Johnson"/>
    <d v="2021-05-03T00:00:00"/>
    <s v="Jennifer Johnson"/>
    <s v="Sullivan"/>
    <m/>
    <m/>
    <m/>
    <s v="N/A"/>
    <s v="Litter Grant FY2021/22"/>
    <m/>
    <s v="Maint - Litter"/>
    <s v="Mowing/Litter"/>
    <m/>
    <x v="4"/>
    <x v="7"/>
    <m/>
    <s v=""/>
    <m/>
    <m/>
    <s v="N"/>
    <m/>
    <x v="0"/>
    <m/>
    <n v="0"/>
    <n v="0"/>
    <n v="84900"/>
    <n v="0"/>
    <n v="84900"/>
    <n v="0"/>
    <n v="0"/>
    <n v="84900"/>
    <n v="0"/>
    <n v="84900"/>
    <s v="State Funded (82500-4022-04)"/>
  </r>
  <r>
    <n v="105004.17"/>
    <n v="1"/>
    <s v="Active"/>
    <d v="2021-05-03T00:00:00"/>
    <s v="Jennifer Johnson"/>
    <d v="2021-05-03T00:00:00"/>
    <s v="Jennifer Johnson"/>
    <s v="Sevier"/>
    <m/>
    <m/>
    <m/>
    <s v="N/A"/>
    <s v="Litter Grant FY2021/22"/>
    <m/>
    <s v="Maint - Litter"/>
    <s v="Mowing/Litter"/>
    <m/>
    <x v="4"/>
    <x v="7"/>
    <m/>
    <s v=""/>
    <m/>
    <m/>
    <s v="N"/>
    <m/>
    <x v="0"/>
    <m/>
    <n v="0"/>
    <n v="0"/>
    <n v="69300"/>
    <n v="0"/>
    <n v="69300"/>
    <n v="0"/>
    <n v="0"/>
    <n v="69300"/>
    <n v="0"/>
    <n v="69300"/>
    <s v="State Funded (78500-4022-04)"/>
  </r>
  <r>
    <n v="105005.17"/>
    <n v="2"/>
    <s v="Active"/>
    <d v="2021-05-03T00:00:00"/>
    <s v="Jennifer Johnson"/>
    <d v="2021-05-03T00:00:00"/>
    <s v="Jennifer Johnson"/>
    <s v="Sequatchie"/>
    <m/>
    <m/>
    <m/>
    <s v="N/A"/>
    <s v="Litter Grant FY2021/22"/>
    <m/>
    <s v="Maint - Litter"/>
    <s v="Mowing/Litter"/>
    <m/>
    <x v="4"/>
    <x v="7"/>
    <m/>
    <s v=""/>
    <m/>
    <m/>
    <s v="N"/>
    <m/>
    <x v="0"/>
    <m/>
    <n v="0"/>
    <n v="0"/>
    <n v="44200"/>
    <n v="0"/>
    <n v="44200"/>
    <n v="0"/>
    <n v="0"/>
    <n v="44200"/>
    <n v="0"/>
    <n v="44200"/>
    <s v="State Funded (77500-4022-04)"/>
  </r>
  <r>
    <n v="105006.17"/>
    <n v="1"/>
    <s v="Active"/>
    <d v="2021-05-03T00:00:00"/>
    <s v="Jennifer Johnson"/>
    <d v="2021-05-03T00:00:00"/>
    <s v="Jennifer Johnson"/>
    <s v="Scott"/>
    <m/>
    <m/>
    <m/>
    <s v="N/A"/>
    <s v="Litter Grant FY2021/22"/>
    <m/>
    <s v="Maint - Litter"/>
    <s v="Mowing/Litter"/>
    <m/>
    <x v="4"/>
    <x v="7"/>
    <m/>
    <s v=""/>
    <m/>
    <m/>
    <s v="N"/>
    <m/>
    <x v="0"/>
    <m/>
    <n v="0"/>
    <n v="0"/>
    <n v="44200"/>
    <n v="0"/>
    <n v="44200"/>
    <n v="0"/>
    <n v="0"/>
    <n v="44200"/>
    <n v="0"/>
    <n v="44200"/>
    <s v="State Funded (76500-4022-04)"/>
  </r>
  <r>
    <n v="105007.17"/>
    <n v="1"/>
    <s v="Active"/>
    <d v="2021-05-03T00:00:00"/>
    <s v="Jennifer Johnson"/>
    <d v="2021-05-03T00:00:00"/>
    <s v="Jennifer Johnson"/>
    <s v="Roane"/>
    <m/>
    <m/>
    <m/>
    <s v="N/A"/>
    <s v="Litter Grant FY2021/22"/>
    <m/>
    <s v="Maint - Litter"/>
    <s v="Mowing/Litter"/>
    <m/>
    <x v="4"/>
    <x v="7"/>
    <m/>
    <s v=""/>
    <m/>
    <m/>
    <s v="N"/>
    <m/>
    <x v="0"/>
    <m/>
    <n v="0"/>
    <n v="0"/>
    <n v="52900"/>
    <n v="0"/>
    <n v="52900"/>
    <n v="0"/>
    <n v="0"/>
    <n v="52900"/>
    <n v="0"/>
    <n v="52900"/>
    <s v="State Funded (73500-4022-04)"/>
  </r>
  <r>
    <n v="105008.17"/>
    <n v="2"/>
    <s v="Active"/>
    <d v="2021-05-03T00:00:00"/>
    <s v="Jennifer Johnson"/>
    <d v="2021-05-03T00:00:00"/>
    <s v="Jennifer Johnson"/>
    <s v="Rhea"/>
    <m/>
    <m/>
    <m/>
    <s v="N/A"/>
    <s v="Litter Grant FY2021/22"/>
    <m/>
    <s v="Maint - Litter"/>
    <s v="Mowing/Litter"/>
    <m/>
    <x v="4"/>
    <x v="7"/>
    <m/>
    <s v=""/>
    <m/>
    <m/>
    <s v="N"/>
    <m/>
    <x v="0"/>
    <m/>
    <n v="0"/>
    <n v="0"/>
    <n v="44200"/>
    <n v="0"/>
    <n v="44200"/>
    <n v="0"/>
    <n v="0"/>
    <n v="44200"/>
    <n v="0"/>
    <n v="44200"/>
    <s v="State Funded (72500-4022-04)"/>
  </r>
  <r>
    <n v="105009.17"/>
    <n v="2"/>
    <s v="Active"/>
    <d v="2021-05-03T00:00:00"/>
    <s v="Jennifer Johnson"/>
    <d v="2021-05-03T00:00:00"/>
    <s v="Jennifer Johnson"/>
    <s v="Putnam"/>
    <m/>
    <m/>
    <m/>
    <s v="N/A"/>
    <s v="Litter Grant FY2021/22"/>
    <m/>
    <s v="Maint - Litter"/>
    <s v="Mowing/Litter"/>
    <m/>
    <x v="4"/>
    <x v="7"/>
    <m/>
    <s v=""/>
    <m/>
    <m/>
    <s v="N"/>
    <m/>
    <x v="0"/>
    <m/>
    <n v="0"/>
    <n v="0"/>
    <n v="59200"/>
    <n v="0"/>
    <n v="59200"/>
    <n v="0"/>
    <n v="0"/>
    <n v="59200"/>
    <n v="0"/>
    <n v="59200"/>
    <s v="State Funded (71500-4022-04)"/>
  </r>
  <r>
    <n v="105010.17"/>
    <n v="2"/>
    <s v="Active"/>
    <d v="2021-05-03T00:00:00"/>
    <s v="Jennifer Johnson"/>
    <d v="2021-05-03T00:00:00"/>
    <s v="Jennifer Johnson"/>
    <s v="Polk"/>
    <m/>
    <m/>
    <m/>
    <s v="N/A"/>
    <s v="Litter Grant FY2021/22"/>
    <m/>
    <s v="Maint - Litter"/>
    <s v="Mowing/Litter"/>
    <m/>
    <x v="4"/>
    <x v="7"/>
    <m/>
    <s v=""/>
    <m/>
    <m/>
    <s v="N"/>
    <m/>
    <x v="0"/>
    <m/>
    <n v="0"/>
    <n v="0"/>
    <n v="44200"/>
    <n v="0"/>
    <n v="44200"/>
    <n v="0"/>
    <n v="0"/>
    <n v="44200"/>
    <n v="0"/>
    <n v="44200"/>
    <s v="State Funded (70500-4022-04)"/>
  </r>
  <r>
    <n v="105011.17"/>
    <n v="2"/>
    <s v="Active"/>
    <d v="2021-05-03T00:00:00"/>
    <s v="Jennifer Johnson"/>
    <d v="2021-05-03T00:00:00"/>
    <s v="Jennifer Johnson"/>
    <s v="Pickett"/>
    <m/>
    <m/>
    <m/>
    <s v="N/A"/>
    <s v="Litter Grant FY2021/22"/>
    <m/>
    <s v="Maint - Litter"/>
    <s v="Mowing/Litter"/>
    <m/>
    <x v="4"/>
    <x v="7"/>
    <m/>
    <s v=""/>
    <m/>
    <m/>
    <s v="N"/>
    <m/>
    <x v="0"/>
    <m/>
    <n v="0"/>
    <n v="0"/>
    <n v="44200"/>
    <n v="0"/>
    <n v="44200"/>
    <n v="0"/>
    <n v="0"/>
    <n v="44200"/>
    <n v="0"/>
    <n v="44200"/>
    <s v="State Funded (69500-4022-04)"/>
  </r>
  <r>
    <n v="105012.17"/>
    <n v="2"/>
    <s v="Active"/>
    <d v="2021-05-03T00:00:00"/>
    <s v="Jennifer Johnson"/>
    <d v="2021-05-03T00:00:00"/>
    <s v="Jennifer Johnson"/>
    <s v="Overton"/>
    <m/>
    <m/>
    <m/>
    <s v="N/A"/>
    <s v="Litter Grant FY2021/22"/>
    <m/>
    <s v="Maint - Litter"/>
    <s v="Mowing/Litter"/>
    <m/>
    <x v="4"/>
    <x v="7"/>
    <m/>
    <s v=""/>
    <m/>
    <m/>
    <s v="N"/>
    <m/>
    <x v="0"/>
    <m/>
    <n v="0"/>
    <n v="0"/>
    <n v="44800"/>
    <n v="0"/>
    <n v="44800"/>
    <n v="0"/>
    <n v="0"/>
    <n v="44800"/>
    <n v="0"/>
    <n v="44800"/>
    <s v="State Funded (67500-4022-04)"/>
  </r>
  <r>
    <n v="105013.17"/>
    <n v="1"/>
    <s v="Active"/>
    <d v="2021-05-03T00:00:00"/>
    <s v="Jennifer Johnson"/>
    <d v="2021-05-03T00:00:00"/>
    <s v="Jennifer Johnson"/>
    <s v="Morgan"/>
    <m/>
    <m/>
    <m/>
    <s v="N/A"/>
    <s v="Litter Grant FY2021/22"/>
    <m/>
    <s v="Maint - Litter"/>
    <s v="Mowing/Litter"/>
    <m/>
    <x v="4"/>
    <x v="7"/>
    <m/>
    <s v=""/>
    <m/>
    <m/>
    <s v="N"/>
    <m/>
    <x v="0"/>
    <m/>
    <n v="0"/>
    <n v="0"/>
    <n v="44200"/>
    <n v="0"/>
    <n v="44200"/>
    <n v="0"/>
    <n v="0"/>
    <n v="44200"/>
    <n v="0"/>
    <n v="44200"/>
    <s v="State Funded (65500-4022-04)"/>
  </r>
  <r>
    <n v="105014.17"/>
    <n v="1"/>
    <s v="Active"/>
    <d v="2021-05-03T00:00:00"/>
    <s v="Jennifer Johnson"/>
    <d v="2021-05-03T00:00:00"/>
    <s v="Jennifer Johnson"/>
    <s v="Monroe"/>
    <m/>
    <m/>
    <m/>
    <s v="N/A"/>
    <s v="Litter Grant FY2021/22"/>
    <m/>
    <s v="Maint - Litter"/>
    <s v="Mowing/Litter"/>
    <m/>
    <x v="4"/>
    <x v="7"/>
    <m/>
    <s v=""/>
    <m/>
    <m/>
    <s v="N"/>
    <m/>
    <x v="0"/>
    <m/>
    <n v="0"/>
    <n v="0"/>
    <n v="53600"/>
    <n v="0"/>
    <n v="53600"/>
    <n v="0"/>
    <n v="0"/>
    <n v="53600"/>
    <n v="0"/>
    <n v="53600"/>
    <s v="State Funded (62500-4022-04)"/>
  </r>
  <r>
    <n v="105015.17"/>
    <n v="2"/>
    <s v="Active"/>
    <d v="2021-05-03T00:00:00"/>
    <s v="Jennifer Johnson"/>
    <d v="2021-05-03T00:00:00"/>
    <s v="Jennifer Johnson"/>
    <s v="Meigs"/>
    <m/>
    <m/>
    <m/>
    <s v="N/A"/>
    <s v="Litter Grant FY2021/22"/>
    <m/>
    <s v="Maint - Litter"/>
    <s v="Mowing/Litter"/>
    <m/>
    <x v="4"/>
    <x v="7"/>
    <m/>
    <s v=""/>
    <m/>
    <m/>
    <s v="N"/>
    <m/>
    <x v="0"/>
    <m/>
    <n v="0"/>
    <n v="0"/>
    <n v="44200"/>
    <n v="0"/>
    <n v="44200"/>
    <n v="0"/>
    <n v="0"/>
    <n v="44200"/>
    <n v="0"/>
    <n v="44200"/>
    <s v="State Funded (61500-4022-04)"/>
  </r>
  <r>
    <n v="105016.17"/>
    <n v="2"/>
    <s v="Active"/>
    <d v="2021-05-03T00:00:00"/>
    <s v="Jennifer Johnson"/>
    <d v="2021-05-03T00:00:00"/>
    <s v="Jennifer Johnson"/>
    <s v="Marion"/>
    <m/>
    <m/>
    <m/>
    <s v="N/A"/>
    <s v="Litter Grant FY2021/22"/>
    <m/>
    <s v="Maint - Litter"/>
    <s v="Mowing/Litter"/>
    <m/>
    <x v="4"/>
    <x v="7"/>
    <m/>
    <s v=""/>
    <m/>
    <m/>
    <s v="N"/>
    <m/>
    <x v="0"/>
    <m/>
    <n v="0"/>
    <n v="0"/>
    <n v="44200"/>
    <n v="0"/>
    <n v="44200"/>
    <n v="0"/>
    <n v="0"/>
    <n v="44200"/>
    <n v="0"/>
    <n v="44200"/>
    <s v="State Funded (58500-4022-04)"/>
  </r>
  <r>
    <n v="105017.17"/>
    <n v="2"/>
    <s v="Active"/>
    <d v="2021-05-03T00:00:00"/>
    <s v="Jennifer Johnson"/>
    <d v="2021-05-03T00:00:00"/>
    <s v="Jennifer Johnson"/>
    <s v="McMinn"/>
    <m/>
    <m/>
    <m/>
    <s v="N/A"/>
    <s v="Litter Grant FY2021/22"/>
    <m/>
    <s v="Maint - Litter"/>
    <s v="Mowing/Litter"/>
    <m/>
    <x v="4"/>
    <x v="7"/>
    <m/>
    <s v=""/>
    <m/>
    <m/>
    <s v="N"/>
    <m/>
    <x v="0"/>
    <m/>
    <n v="0"/>
    <n v="0"/>
    <n v="55700"/>
    <n v="0"/>
    <n v="55700"/>
    <n v="0"/>
    <n v="0"/>
    <n v="55700"/>
    <n v="0"/>
    <n v="55700"/>
    <s v="State Funded (54500-4022-04)"/>
  </r>
  <r>
    <n v="105018.17"/>
    <n v="1"/>
    <s v="Active"/>
    <d v="2021-05-03T00:00:00"/>
    <s v="Jennifer Johnson"/>
    <d v="2021-05-03T00:00:00"/>
    <s v="Jennifer Johnson"/>
    <s v="Loudon"/>
    <m/>
    <m/>
    <m/>
    <s v="N/A"/>
    <s v="Litter Grant FY2021/22"/>
    <m/>
    <s v="Maint - Litter"/>
    <s v="Mowing/Litter"/>
    <m/>
    <x v="4"/>
    <x v="7"/>
    <m/>
    <s v=""/>
    <m/>
    <m/>
    <s v="N"/>
    <m/>
    <x v="0"/>
    <m/>
    <n v="0"/>
    <n v="0"/>
    <n v="49100"/>
    <n v="0"/>
    <n v="49100"/>
    <n v="0"/>
    <n v="0"/>
    <n v="49100"/>
    <n v="0"/>
    <n v="49100"/>
    <s v="State Funded (53500-4022-04)"/>
  </r>
  <r>
    <n v="105019.17"/>
    <n v="1"/>
    <s v="Active"/>
    <d v="2021-05-03T00:00:00"/>
    <s v="Jennifer Johnson"/>
    <d v="2021-05-03T00:00:00"/>
    <s v="Jennifer Johnson"/>
    <s v="Knox"/>
    <m/>
    <m/>
    <m/>
    <s v="N/A"/>
    <s v="Litter Grant FY2021/22"/>
    <m/>
    <s v="Maint - Litter"/>
    <s v="Mowing/Litter"/>
    <m/>
    <x v="4"/>
    <x v="7"/>
    <m/>
    <s v=""/>
    <m/>
    <m/>
    <s v="N"/>
    <m/>
    <x v="0"/>
    <m/>
    <n v="0"/>
    <n v="0"/>
    <n v="168700"/>
    <n v="0"/>
    <n v="168700"/>
    <n v="0"/>
    <n v="0"/>
    <n v="168700"/>
    <n v="0"/>
    <n v="168700"/>
    <s v="State Funded (47500-4022-04)"/>
  </r>
  <r>
    <n v="105020.17"/>
    <n v="1"/>
    <s v="Active"/>
    <d v="2021-05-03T00:00:00"/>
    <s v="Jennifer Johnson"/>
    <d v="2021-05-03T00:00:00"/>
    <s v="Jennifer Johnson"/>
    <s v="Johnson"/>
    <m/>
    <m/>
    <m/>
    <s v="N/A"/>
    <s v="Litter Grant FY2021/22"/>
    <m/>
    <s v="Maint - Litter"/>
    <s v="Mowing/Litter"/>
    <m/>
    <x v="4"/>
    <x v="7"/>
    <m/>
    <s v=""/>
    <m/>
    <m/>
    <s v="N"/>
    <m/>
    <x v="0"/>
    <m/>
    <n v="0"/>
    <n v="0"/>
    <n v="44200"/>
    <n v="0"/>
    <n v="44200"/>
    <n v="0"/>
    <n v="0"/>
    <n v="44200"/>
    <n v="0"/>
    <n v="44200"/>
    <s v="State Funded (46500-4022-04)"/>
  </r>
  <r>
    <n v="105021.17"/>
    <n v="1"/>
    <s v="Active"/>
    <d v="2021-05-03T00:00:00"/>
    <s v="Jennifer Johnson"/>
    <d v="2021-05-03T00:00:00"/>
    <s v="Jennifer Johnson"/>
    <s v="Jefferson"/>
    <m/>
    <m/>
    <m/>
    <s v="N/A"/>
    <s v="Litter Grant FY2021/22"/>
    <m/>
    <s v="Maint - Litter"/>
    <s v="Mowing/Litter"/>
    <m/>
    <x v="4"/>
    <x v="7"/>
    <m/>
    <s v=""/>
    <m/>
    <m/>
    <s v="N"/>
    <m/>
    <x v="0"/>
    <m/>
    <n v="0"/>
    <n v="0"/>
    <n v="53000"/>
    <n v="0"/>
    <n v="53000"/>
    <n v="0"/>
    <n v="0"/>
    <n v="53000"/>
    <n v="0"/>
    <n v="53000"/>
    <s v="State Funded (45500-4022-04)"/>
  </r>
  <r>
    <n v="105022.17"/>
    <n v="2"/>
    <s v="Active"/>
    <d v="2021-05-03T00:00:00"/>
    <s v="Jennifer Johnson"/>
    <d v="2021-05-03T00:00:00"/>
    <s v="Jennifer Johnson"/>
    <s v="Jackson"/>
    <m/>
    <m/>
    <m/>
    <s v="N/A"/>
    <s v="Litter Grant FY2021/22"/>
    <m/>
    <s v="Maint - Litter"/>
    <s v="Mowing/Litter"/>
    <m/>
    <x v="4"/>
    <x v="7"/>
    <m/>
    <s v=""/>
    <m/>
    <m/>
    <s v="N"/>
    <m/>
    <x v="0"/>
    <m/>
    <n v="0"/>
    <n v="0"/>
    <n v="44200"/>
    <n v="0"/>
    <n v="44200"/>
    <n v="0"/>
    <n v="0"/>
    <n v="44200"/>
    <n v="0"/>
    <n v="44200"/>
    <s v="State Funded (44500-4022-04)"/>
  </r>
  <r>
    <n v="105023.17"/>
    <n v="1"/>
    <s v="Active"/>
    <d v="2021-05-03T00:00:00"/>
    <s v="Jennifer Johnson"/>
    <d v="2021-05-03T00:00:00"/>
    <s v="Jennifer Johnson"/>
    <s v="Hawkins"/>
    <m/>
    <m/>
    <m/>
    <s v="N/A"/>
    <s v="Litter Grant FY2021/22"/>
    <m/>
    <s v="Maint - Litter"/>
    <s v="Mowing/Litter"/>
    <m/>
    <x v="4"/>
    <x v="7"/>
    <m/>
    <s v=""/>
    <m/>
    <m/>
    <s v="N"/>
    <m/>
    <x v="0"/>
    <m/>
    <n v="0"/>
    <n v="0"/>
    <n v="56700"/>
    <n v="0"/>
    <n v="56700"/>
    <n v="0"/>
    <n v="0"/>
    <n v="56700"/>
    <n v="0"/>
    <n v="56700"/>
    <s v="State Funded (37500-4022-04)"/>
  </r>
  <r>
    <n v="105024.17"/>
    <n v="1"/>
    <s v="Active"/>
    <d v="2021-05-03T00:00:00"/>
    <s v="Jennifer Johnson"/>
    <d v="2021-05-03T00:00:00"/>
    <s v="Jennifer Johnson"/>
    <s v="Hancock"/>
    <m/>
    <m/>
    <m/>
    <s v="N/A"/>
    <s v="Litter Grant FY2021/22"/>
    <m/>
    <s v="Maint - Litter"/>
    <s v="Mowing/Litter"/>
    <m/>
    <x v="4"/>
    <x v="7"/>
    <m/>
    <s v=""/>
    <m/>
    <m/>
    <s v="N"/>
    <m/>
    <x v="0"/>
    <m/>
    <n v="0"/>
    <n v="0"/>
    <n v="44200"/>
    <n v="0"/>
    <n v="44200"/>
    <n v="0"/>
    <n v="0"/>
    <n v="44200"/>
    <n v="0"/>
    <n v="44200"/>
    <s v="State Funded (34500-4022-04)"/>
  </r>
  <r>
    <n v="105025.17"/>
    <n v="2"/>
    <s v="Active"/>
    <d v="2021-05-03T00:00:00"/>
    <s v="Jennifer Johnson"/>
    <d v="2021-05-03T00:00:00"/>
    <s v="Jennifer Johnson"/>
    <s v="Hamilton"/>
    <m/>
    <m/>
    <m/>
    <s v="N/A"/>
    <s v="Litter Grant FY2021/22"/>
    <m/>
    <s v="Maint - Litter"/>
    <s v="Mowing/Litter"/>
    <m/>
    <x v="4"/>
    <x v="7"/>
    <m/>
    <s v=""/>
    <m/>
    <m/>
    <s v="N"/>
    <m/>
    <x v="0"/>
    <m/>
    <n v="0"/>
    <n v="0"/>
    <n v="127100"/>
    <n v="0"/>
    <n v="127100"/>
    <n v="0"/>
    <n v="0"/>
    <n v="127100"/>
    <n v="0"/>
    <n v="127100"/>
    <s v="State Funded (33500-4022-04)"/>
  </r>
  <r>
    <n v="105026.17"/>
    <n v="1"/>
    <s v="Active"/>
    <d v="2021-05-03T00:00:00"/>
    <s v="Jennifer Johnson"/>
    <d v="2021-05-03T00:00:00"/>
    <s v="Jennifer Johnson"/>
    <s v="Hamblen"/>
    <m/>
    <m/>
    <m/>
    <s v="N/A"/>
    <s v="Litter Grant FY2021/22"/>
    <m/>
    <s v="Maint - Litter"/>
    <s v="Mowing/Litter"/>
    <m/>
    <x v="4"/>
    <x v="7"/>
    <m/>
    <s v=""/>
    <m/>
    <m/>
    <s v="N"/>
    <m/>
    <x v="0"/>
    <m/>
    <n v="0"/>
    <n v="0"/>
    <n v="48200"/>
    <n v="0"/>
    <n v="48200"/>
    <n v="0"/>
    <n v="0"/>
    <n v="48200"/>
    <n v="0"/>
    <n v="48200"/>
    <s v="State Funded (32500-4022-04)"/>
  </r>
  <r>
    <n v="105027.17"/>
    <n v="2"/>
    <s v="Active"/>
    <d v="2021-05-03T00:00:00"/>
    <s v="Jennifer Johnson"/>
    <d v="2021-05-03T00:00:00"/>
    <s v="Jennifer Johnson"/>
    <s v="Grundy"/>
    <m/>
    <m/>
    <m/>
    <s v="N/A"/>
    <s v="Litter Grant FY2021/22"/>
    <m/>
    <s v="Maint - Litter"/>
    <s v="Mowing/Litter"/>
    <m/>
    <x v="4"/>
    <x v="7"/>
    <m/>
    <s v=""/>
    <m/>
    <m/>
    <s v="N"/>
    <m/>
    <x v="0"/>
    <m/>
    <n v="0"/>
    <n v="0"/>
    <n v="44200"/>
    <n v="0"/>
    <n v="44200"/>
    <n v="0"/>
    <n v="0"/>
    <n v="44200"/>
    <n v="0"/>
    <n v="44200"/>
    <s v="State Funded (31500-4022-04)"/>
  </r>
  <r>
    <n v="105028.17"/>
    <n v="1"/>
    <s v="Active"/>
    <d v="2021-05-03T00:00:00"/>
    <s v="Jennifer Johnson"/>
    <d v="2021-05-03T00:00:00"/>
    <s v="Jennifer Johnson"/>
    <s v="Greene"/>
    <m/>
    <m/>
    <m/>
    <s v="N/A"/>
    <s v="Litter Grant FY2021/22"/>
    <m/>
    <s v="Maint - Litter"/>
    <s v="Mowing/Litter"/>
    <m/>
    <x v="4"/>
    <x v="7"/>
    <m/>
    <s v=""/>
    <m/>
    <m/>
    <s v="N"/>
    <m/>
    <x v="0"/>
    <m/>
    <n v="0"/>
    <n v="0"/>
    <n v="68400"/>
    <n v="0"/>
    <n v="68400"/>
    <n v="0"/>
    <n v="0"/>
    <n v="68400"/>
    <n v="0"/>
    <n v="68400"/>
    <s v="State Funded (30500-4022-04)"/>
  </r>
  <r>
    <n v="105029.17"/>
    <n v="1"/>
    <s v="Active"/>
    <d v="2021-05-03T00:00:00"/>
    <s v="Jennifer Johnson"/>
    <d v="2021-05-03T00:00:00"/>
    <s v="Jennifer Johnson"/>
    <s v="Grainger"/>
    <m/>
    <m/>
    <m/>
    <s v="N/A"/>
    <s v="Litter Grant FY2021/22"/>
    <m/>
    <s v="Maint - Litter"/>
    <s v="Mowing/Litter"/>
    <m/>
    <x v="4"/>
    <x v="7"/>
    <m/>
    <s v=""/>
    <m/>
    <m/>
    <s v="N"/>
    <m/>
    <x v="0"/>
    <m/>
    <n v="0"/>
    <n v="0"/>
    <n v="44200"/>
    <n v="0"/>
    <n v="44200"/>
    <n v="0"/>
    <n v="0"/>
    <n v="44200"/>
    <n v="0"/>
    <n v="44200"/>
    <s v="State Funded (29500-4022-04)"/>
  </r>
  <r>
    <n v="105030.17"/>
    <n v="2"/>
    <s v="Active"/>
    <d v="2021-05-03T00:00:00"/>
    <s v="Jennifer Johnson"/>
    <d v="2021-05-03T00:00:00"/>
    <s v="Jennifer Johnson"/>
    <s v="Franklin"/>
    <m/>
    <m/>
    <m/>
    <s v="N/A"/>
    <s v="Litter Grant FY2021/22"/>
    <m/>
    <s v="Maint - Litter"/>
    <s v="Mowing/Litter"/>
    <m/>
    <x v="4"/>
    <x v="7"/>
    <m/>
    <s v=""/>
    <m/>
    <m/>
    <s v="N"/>
    <m/>
    <x v="0"/>
    <m/>
    <n v="0"/>
    <n v="0"/>
    <n v="50600"/>
    <n v="0"/>
    <n v="50600"/>
    <n v="0"/>
    <n v="0"/>
    <n v="50600"/>
    <n v="0"/>
    <n v="50600"/>
    <s v="State Funded (26500-4022-04)"/>
  </r>
  <r>
    <n v="105031.17"/>
    <n v="2"/>
    <s v="Active"/>
    <d v="2021-05-03T00:00:00"/>
    <s v="Jennifer Johnson"/>
    <d v="2021-05-03T00:00:00"/>
    <s v="Jennifer Johnson"/>
    <s v="Fentress"/>
    <m/>
    <m/>
    <m/>
    <s v="N/A"/>
    <s v="Litter Grant FY2021/22"/>
    <m/>
    <s v="Maint - Litter"/>
    <s v="Mowing/Litter"/>
    <m/>
    <x v="4"/>
    <x v="7"/>
    <m/>
    <s v=""/>
    <m/>
    <m/>
    <s v="N"/>
    <m/>
    <x v="0"/>
    <m/>
    <n v="0"/>
    <n v="0"/>
    <n v="44200"/>
    <n v="0"/>
    <n v="44200"/>
    <n v="0"/>
    <n v="0"/>
    <n v="44200"/>
    <n v="0"/>
    <n v="44200"/>
    <s v="State Funded (25500-4022-04)"/>
  </r>
  <r>
    <n v="105032.17"/>
    <n v="2"/>
    <s v="Active"/>
    <d v="2021-05-03T00:00:00"/>
    <s v="Jennifer Johnson"/>
    <d v="2021-05-03T00:00:00"/>
    <s v="Jennifer Johnson"/>
    <s v="Dekalb"/>
    <m/>
    <m/>
    <m/>
    <s v="N/A"/>
    <s v="Litter Grant FY2021/22"/>
    <m/>
    <s v="Maint - Litter"/>
    <s v="Mowing/Litter"/>
    <m/>
    <x v="4"/>
    <x v="7"/>
    <m/>
    <s v=""/>
    <m/>
    <m/>
    <s v="N"/>
    <m/>
    <x v="0"/>
    <m/>
    <n v="0"/>
    <n v="0"/>
    <n v="44200"/>
    <n v="0"/>
    <n v="44200"/>
    <n v="0"/>
    <n v="0"/>
    <n v="44200"/>
    <n v="0"/>
    <n v="44200"/>
    <s v="State Funded (21500-4022-04)"/>
  </r>
  <r>
    <n v="105034.17"/>
    <n v="2"/>
    <s v="Active"/>
    <d v="2021-05-03T00:00:00"/>
    <s v="Jennifer Johnson"/>
    <d v="2021-05-03T00:00:00"/>
    <s v="Jennifer Johnson"/>
    <s v="Cumberland"/>
    <m/>
    <m/>
    <m/>
    <s v="N/A"/>
    <s v="Litter Grant FY2021/22"/>
    <m/>
    <s v="Maint - Litter"/>
    <s v="Mowing/Litter"/>
    <m/>
    <x v="4"/>
    <x v="7"/>
    <m/>
    <s v=""/>
    <m/>
    <m/>
    <s v="N"/>
    <m/>
    <x v="0"/>
    <m/>
    <n v="0"/>
    <n v="0"/>
    <n v="63100"/>
    <n v="0"/>
    <n v="63100"/>
    <n v="0"/>
    <n v="0"/>
    <n v="63100"/>
    <n v="0"/>
    <n v="63100"/>
    <s v="State Funded (18500-4022-04)"/>
  </r>
  <r>
    <n v="105035.17"/>
    <n v="2"/>
    <s v="Active"/>
    <d v="2021-05-03T00:00:00"/>
    <s v="Jennifer Johnson"/>
    <d v="2021-05-03T00:00:00"/>
    <s v="Jennifer Johnson"/>
    <s v="Coffee"/>
    <m/>
    <m/>
    <m/>
    <s v="N/A"/>
    <s v="Litter Grant FY2021/22"/>
    <m/>
    <s v="Maint - Litter"/>
    <s v="Mowing/Litter"/>
    <m/>
    <x v="4"/>
    <x v="7"/>
    <m/>
    <s v=""/>
    <m/>
    <m/>
    <s v="N"/>
    <m/>
    <x v="0"/>
    <m/>
    <n v="0"/>
    <n v="0"/>
    <n v="52300"/>
    <n v="0"/>
    <n v="52300"/>
    <n v="0"/>
    <n v="0"/>
    <n v="52300"/>
    <n v="0"/>
    <n v="52300"/>
    <s v="State Funded (16500-4022-04)"/>
  </r>
  <r>
    <n v="105036.17"/>
    <n v="1"/>
    <s v="Active"/>
    <d v="2021-05-03T00:00:00"/>
    <s v="Jennifer Johnson"/>
    <d v="2021-05-03T00:00:00"/>
    <s v="Jennifer Johnson"/>
    <s v="Cocke"/>
    <m/>
    <m/>
    <m/>
    <s v="N/A"/>
    <s v="Litter Grant FY2021/22"/>
    <m/>
    <s v="Maint - Litter"/>
    <s v="Mowing/Litter"/>
    <m/>
    <x v="4"/>
    <x v="7"/>
    <m/>
    <s v=""/>
    <m/>
    <m/>
    <s v="N"/>
    <m/>
    <x v="0"/>
    <m/>
    <n v="0"/>
    <n v="0"/>
    <n v="49400"/>
    <n v="0"/>
    <n v="49400"/>
    <n v="0"/>
    <n v="0"/>
    <n v="49400"/>
    <n v="0"/>
    <n v="49400"/>
    <s v="State Funded (15500-4022-04)"/>
  </r>
  <r>
    <n v="105037.17"/>
    <n v="2"/>
    <s v="Active"/>
    <d v="2021-05-03T00:00:00"/>
    <s v="Jennifer Johnson"/>
    <d v="2021-05-03T00:00:00"/>
    <s v="Jennifer Johnson"/>
    <s v="Clay"/>
    <m/>
    <m/>
    <m/>
    <s v="N/A"/>
    <s v="Litter Grant FY2021/22"/>
    <m/>
    <s v="Maint - Litter"/>
    <s v="Mowing/Litter"/>
    <m/>
    <x v="4"/>
    <x v="7"/>
    <m/>
    <s v=""/>
    <m/>
    <m/>
    <s v="N"/>
    <m/>
    <x v="0"/>
    <m/>
    <n v="0"/>
    <n v="0"/>
    <n v="44200"/>
    <n v="0"/>
    <n v="44200"/>
    <n v="0"/>
    <n v="0"/>
    <n v="44200"/>
    <n v="0"/>
    <n v="44200"/>
    <s v="State Funded (14500-4022-04)"/>
  </r>
  <r>
    <n v="105038.17"/>
    <n v="1"/>
    <s v="Active"/>
    <d v="2021-05-03T00:00:00"/>
    <s v="Jennifer Johnson"/>
    <d v="2021-05-03T00:00:00"/>
    <s v="Jennifer Johnson"/>
    <s v="Claiborne"/>
    <m/>
    <m/>
    <m/>
    <s v="N/A"/>
    <s v="Litter Grant FY2021/22"/>
    <m/>
    <s v="Maint - Litter"/>
    <s v="Mowing/Litter"/>
    <m/>
    <x v="4"/>
    <x v="7"/>
    <m/>
    <s v=""/>
    <m/>
    <m/>
    <s v="N"/>
    <m/>
    <x v="0"/>
    <m/>
    <n v="0"/>
    <n v="0"/>
    <n v="49100"/>
    <n v="0"/>
    <n v="49100"/>
    <n v="0"/>
    <n v="0"/>
    <n v="49100"/>
    <n v="0"/>
    <n v="49100"/>
    <s v="State Funded (13500-4022-04)"/>
  </r>
  <r>
    <n v="105039.17"/>
    <n v="1"/>
    <s v="Active"/>
    <d v="2021-05-03T00:00:00"/>
    <s v="Jennifer Johnson"/>
    <d v="2021-05-03T00:00:00"/>
    <s v="Jennifer Johnson"/>
    <s v="Carter"/>
    <m/>
    <m/>
    <m/>
    <s v="N/A"/>
    <s v="Litter Grant FY2021/22"/>
    <m/>
    <s v="Maint - Litter"/>
    <s v="Mowing/Litter"/>
    <m/>
    <x v="4"/>
    <x v="7"/>
    <m/>
    <s v=""/>
    <m/>
    <m/>
    <s v="N"/>
    <m/>
    <x v="0"/>
    <m/>
    <n v="0"/>
    <n v="0"/>
    <n v="50800"/>
    <n v="0"/>
    <n v="50800"/>
    <n v="0"/>
    <n v="0"/>
    <n v="50800"/>
    <n v="0"/>
    <n v="50800"/>
    <s v="State Funded (10500-4022-04)"/>
  </r>
  <r>
    <n v="105040.17"/>
    <n v="2"/>
    <s v="Active"/>
    <d v="2021-05-03T00:00:00"/>
    <s v="Jennifer Johnson"/>
    <d v="2021-05-03T00:00:00"/>
    <s v="Jennifer Johnson"/>
    <s v="Cannon"/>
    <m/>
    <m/>
    <m/>
    <s v="N/A"/>
    <s v="Litter Grant FY2021/22"/>
    <m/>
    <s v="Maint - Litter"/>
    <s v="Mowing/Litter"/>
    <m/>
    <x v="4"/>
    <x v="7"/>
    <m/>
    <s v=""/>
    <m/>
    <m/>
    <s v="N"/>
    <m/>
    <x v="0"/>
    <m/>
    <n v="0"/>
    <n v="0"/>
    <n v="44200"/>
    <n v="0"/>
    <n v="44200"/>
    <n v="0"/>
    <n v="0"/>
    <n v="44200"/>
    <n v="0"/>
    <n v="44200"/>
    <s v="State Funded (08500-4022-04)"/>
  </r>
  <r>
    <n v="105041.17"/>
    <n v="1"/>
    <s v="Active"/>
    <d v="2021-05-03T00:00:00"/>
    <s v="Jennifer Johnson"/>
    <d v="2021-05-03T00:00:00"/>
    <s v="Jennifer Johnson"/>
    <s v="Campbell"/>
    <m/>
    <m/>
    <m/>
    <s v="N/A"/>
    <s v="Litter Grant FY2021/22"/>
    <m/>
    <s v="Maint - Litter"/>
    <s v="Mowing/Litter"/>
    <m/>
    <x v="4"/>
    <x v="7"/>
    <m/>
    <s v=""/>
    <m/>
    <m/>
    <s v="N"/>
    <m/>
    <x v="0"/>
    <m/>
    <n v="0"/>
    <n v="0"/>
    <n v="48700"/>
    <n v="0"/>
    <n v="48700"/>
    <n v="0"/>
    <n v="0"/>
    <n v="48700"/>
    <n v="0"/>
    <n v="48700"/>
    <s v="State Funded (07500-4022-04)"/>
  </r>
  <r>
    <n v="105042.17"/>
    <n v="2"/>
    <s v="Active"/>
    <d v="2021-05-03T00:00:00"/>
    <s v="Jennifer Johnson"/>
    <d v="2021-05-03T00:00:00"/>
    <s v="Jennifer Johnson"/>
    <s v="Bradley"/>
    <m/>
    <m/>
    <m/>
    <s v="N/A"/>
    <s v="Litter Grant FY2021/22"/>
    <m/>
    <s v="Maint - Litter"/>
    <s v="Mowing/Litter"/>
    <m/>
    <x v="4"/>
    <x v="7"/>
    <m/>
    <s v=""/>
    <m/>
    <m/>
    <s v="N"/>
    <m/>
    <x v="0"/>
    <m/>
    <n v="0"/>
    <n v="0"/>
    <n v="64900"/>
    <n v="0"/>
    <n v="64900"/>
    <n v="0"/>
    <n v="0"/>
    <n v="64900"/>
    <n v="0"/>
    <n v="64900"/>
    <s v="State Funded (06500-4022-04)"/>
  </r>
  <r>
    <n v="105043.17"/>
    <n v="1"/>
    <s v="Active"/>
    <d v="2021-05-03T00:00:00"/>
    <s v="Jennifer Johnson"/>
    <d v="2021-05-03T00:00:00"/>
    <s v="Jennifer Johnson"/>
    <s v="Blount"/>
    <m/>
    <m/>
    <m/>
    <s v="N/A"/>
    <s v="Litter Grant FY2021/22"/>
    <m/>
    <s v="Maint - Litter"/>
    <s v="Mowing/Litter"/>
    <m/>
    <x v="4"/>
    <x v="7"/>
    <m/>
    <s v=""/>
    <m/>
    <m/>
    <s v="N"/>
    <m/>
    <x v="0"/>
    <m/>
    <n v="0"/>
    <n v="0"/>
    <n v="74200"/>
    <n v="0"/>
    <n v="74200"/>
    <n v="0"/>
    <n v="0"/>
    <n v="74200"/>
    <n v="0"/>
    <n v="74200"/>
    <s v="State Funded (05500-4022-04)"/>
  </r>
  <r>
    <n v="105044.17"/>
    <n v="2"/>
    <s v="Active"/>
    <d v="2021-05-03T00:00:00"/>
    <s v="Jennifer Johnson"/>
    <d v="2021-05-03T00:00:00"/>
    <s v="Jennifer Johnson"/>
    <s v="Bledsoe"/>
    <m/>
    <m/>
    <m/>
    <s v="N/A"/>
    <s v="Litter Grant FY2021/22"/>
    <m/>
    <s v="Maint - Litter"/>
    <s v="Mowing/Litter"/>
    <m/>
    <x v="4"/>
    <x v="7"/>
    <m/>
    <s v=""/>
    <m/>
    <m/>
    <s v="N"/>
    <m/>
    <x v="0"/>
    <m/>
    <n v="0"/>
    <n v="0"/>
    <n v="44200"/>
    <n v="0"/>
    <n v="44200"/>
    <n v="0"/>
    <n v="0"/>
    <n v="44200"/>
    <n v="0"/>
    <n v="44200"/>
    <s v="State Funded (04500-4022-04)"/>
  </r>
  <r>
    <n v="105045.17"/>
    <n v="1"/>
    <s v="Active"/>
    <d v="2021-05-03T00:00:00"/>
    <s v="Jennifer Johnson"/>
    <d v="2021-05-03T00:00:00"/>
    <s v="Jennifer Johnson"/>
    <s v="Anderson"/>
    <m/>
    <m/>
    <m/>
    <s v="N/A"/>
    <s v="Litter Grant FY2021/22"/>
    <m/>
    <s v="Maint - Litter"/>
    <s v="Mowing/Litter"/>
    <m/>
    <x v="4"/>
    <x v="7"/>
    <m/>
    <s v=""/>
    <m/>
    <m/>
    <s v="N"/>
    <m/>
    <x v="0"/>
    <m/>
    <n v="0"/>
    <n v="0"/>
    <n v="53000"/>
    <n v="0"/>
    <n v="53000"/>
    <n v="0"/>
    <n v="0"/>
    <n v="53000"/>
    <n v="0"/>
    <n v="53000"/>
    <s v="State Funded (01500-4022-04)"/>
  </r>
  <r>
    <n v="105189.17"/>
    <n v="3"/>
    <s v="Active"/>
    <d v="2021-05-03T00:00:00"/>
    <s v="Jennifer Johnson"/>
    <d v="2021-05-03T00:00:00"/>
    <s v="Jennifer Johnson"/>
    <s v="Williamson"/>
    <m/>
    <m/>
    <m/>
    <s v="N/A"/>
    <s v="Litter Grant FY2021/22"/>
    <m/>
    <s v="Maint - Litter"/>
    <s v="Mowing/Litter"/>
    <m/>
    <x v="4"/>
    <x v="7"/>
    <m/>
    <s v=""/>
    <m/>
    <m/>
    <s v="N"/>
    <m/>
    <x v="0"/>
    <m/>
    <n v="0"/>
    <n v="0"/>
    <n v="93500"/>
    <n v="0"/>
    <n v="93500"/>
    <n v="0"/>
    <n v="0"/>
    <n v="93500"/>
    <n v="0"/>
    <n v="93500"/>
    <s v="State Funded (94500-4022-04)"/>
  </r>
  <r>
    <n v="105190.17"/>
    <n v="3"/>
    <s v="Active"/>
    <d v="2021-05-03T00:00:00"/>
    <s v="Jennifer Johnson"/>
    <d v="2021-05-03T00:00:00"/>
    <s v="Jennifer Johnson"/>
    <s v="Wilson"/>
    <m/>
    <m/>
    <m/>
    <s v="N/A"/>
    <s v="Litter Grant FY2021/22"/>
    <m/>
    <s v="Maint - Litter"/>
    <s v="Mowing/Litter"/>
    <m/>
    <x v="4"/>
    <x v="7"/>
    <m/>
    <s v=""/>
    <m/>
    <m/>
    <s v="N"/>
    <m/>
    <x v="0"/>
    <m/>
    <n v="0"/>
    <n v="0"/>
    <n v="76100"/>
    <n v="0"/>
    <n v="76100"/>
    <n v="0"/>
    <n v="0"/>
    <n v="76100"/>
    <n v="0"/>
    <n v="76100"/>
    <s v="State Funded (95500-4022-04)"/>
  </r>
  <r>
    <n v="105191.17"/>
    <n v="4"/>
    <s v="Active"/>
    <d v="2021-05-03T00:00:00"/>
    <s v="Jennifer Johnson"/>
    <d v="2021-05-03T00:00:00"/>
    <s v="Jennifer Johnson"/>
    <s v="Weakley"/>
    <m/>
    <m/>
    <m/>
    <s v="N/A"/>
    <s v="Litter Grant FY2021/22"/>
    <m/>
    <s v="Maint - Litter"/>
    <s v="Mowing/Litter"/>
    <m/>
    <x v="4"/>
    <x v="7"/>
    <m/>
    <s v=""/>
    <m/>
    <m/>
    <s v="N"/>
    <m/>
    <x v="0"/>
    <m/>
    <n v="0"/>
    <n v="0"/>
    <n v="53900"/>
    <n v="0"/>
    <n v="53900"/>
    <n v="0"/>
    <n v="0"/>
    <n v="53900"/>
    <n v="0"/>
    <n v="53900"/>
    <s v="State Funded (92500-4022-04)"/>
  </r>
  <r>
    <n v="105192.17"/>
    <n v="3"/>
    <s v="Active"/>
    <d v="2021-05-03T00:00:00"/>
    <s v="Jennifer Johnson"/>
    <d v="2021-05-03T00:00:00"/>
    <s v="Jennifer Johnson"/>
    <s v="Wayne"/>
    <m/>
    <m/>
    <m/>
    <s v="N/A"/>
    <s v="Litter Grant FY2021/22"/>
    <m/>
    <s v="Maint - Litter"/>
    <s v="Mowing/Litter"/>
    <m/>
    <x v="4"/>
    <x v="7"/>
    <m/>
    <s v=""/>
    <m/>
    <m/>
    <s v="N"/>
    <m/>
    <x v="0"/>
    <m/>
    <n v="0"/>
    <n v="0"/>
    <n v="46000"/>
    <n v="0"/>
    <n v="46000"/>
    <n v="0"/>
    <n v="0"/>
    <n v="46000"/>
    <n v="0"/>
    <n v="46000"/>
    <s v="State Funded (91500-4022-04)"/>
  </r>
  <r>
    <n v="105193.17"/>
    <n v="3"/>
    <s v="Active"/>
    <d v="2021-05-03T00:00:00"/>
    <s v="Jennifer Johnson"/>
    <d v="2021-05-03T00:00:00"/>
    <s v="Jennifer Johnson"/>
    <s v="Trousdale"/>
    <m/>
    <m/>
    <m/>
    <s v="N/A"/>
    <s v="Litter Grant FY2021/22"/>
    <m/>
    <s v="Maint - Litter"/>
    <s v="Mowing/Litter"/>
    <m/>
    <x v="4"/>
    <x v="7"/>
    <m/>
    <s v=""/>
    <m/>
    <m/>
    <s v="N"/>
    <m/>
    <x v="0"/>
    <m/>
    <n v="0"/>
    <n v="0"/>
    <n v="44200"/>
    <n v="0"/>
    <n v="44200"/>
    <n v="0"/>
    <n v="0"/>
    <n v="44200"/>
    <n v="0"/>
    <n v="44200"/>
    <s v="State Funded (85500-4022-04)"/>
  </r>
  <r>
    <n v="105194.17"/>
    <n v="4"/>
    <s v="Active"/>
    <d v="2021-05-03T00:00:00"/>
    <s v="Jennifer Johnson"/>
    <d v="2021-05-03T00:00:00"/>
    <s v="Jennifer Johnson"/>
    <s v="Tipton"/>
    <m/>
    <m/>
    <m/>
    <s v="N/A"/>
    <s v="Litter Grant FY2021/22"/>
    <m/>
    <s v="Maint - Litter"/>
    <s v="Mowing/Litter"/>
    <m/>
    <x v="4"/>
    <x v="7"/>
    <m/>
    <s v=""/>
    <m/>
    <m/>
    <s v="N"/>
    <m/>
    <x v="0"/>
    <m/>
    <n v="0"/>
    <n v="0"/>
    <n v="53600"/>
    <n v="0"/>
    <n v="53600"/>
    <n v="0"/>
    <n v="0"/>
    <n v="53600"/>
    <n v="0"/>
    <n v="53600"/>
    <s v="State Funded (84500-4022-04)"/>
  </r>
  <r>
    <n v="105195.17"/>
    <n v="3"/>
    <s v="Active"/>
    <d v="2021-05-03T00:00:00"/>
    <s v="Jennifer Johnson"/>
    <d v="2021-05-03T00:00:00"/>
    <s v="Jennifer Johnson"/>
    <s v="Sumner"/>
    <m/>
    <m/>
    <m/>
    <s v="N/A"/>
    <s v="Litter Grant FY2021/22"/>
    <m/>
    <s v="Maint - Litter"/>
    <s v="Mowing/Litter"/>
    <m/>
    <x v="4"/>
    <x v="7"/>
    <m/>
    <s v=""/>
    <m/>
    <m/>
    <s v="N"/>
    <m/>
    <x v="0"/>
    <m/>
    <n v="0"/>
    <n v="0"/>
    <n v="84000"/>
    <n v="0"/>
    <n v="84000"/>
    <n v="0"/>
    <n v="0"/>
    <n v="84000"/>
    <n v="0"/>
    <n v="84000"/>
    <s v="State Funded (83500-4022-04)"/>
  </r>
  <r>
    <n v="105196.17"/>
    <n v="3"/>
    <s v="Active"/>
    <d v="2021-05-03T00:00:00"/>
    <s v="Jennifer Johnson"/>
    <d v="2021-05-03T00:00:00"/>
    <s v="Jennifer Johnson"/>
    <s v="Stewart"/>
    <m/>
    <m/>
    <m/>
    <s v="N/A"/>
    <s v="Litter Grant FY2021/22"/>
    <m/>
    <s v="Maint - Litter"/>
    <s v="Mowing/Litter"/>
    <m/>
    <x v="4"/>
    <x v="7"/>
    <m/>
    <s v=""/>
    <m/>
    <m/>
    <s v="N"/>
    <m/>
    <x v="0"/>
    <m/>
    <n v="0"/>
    <n v="0"/>
    <n v="44200"/>
    <n v="0"/>
    <n v="44200"/>
    <n v="0"/>
    <n v="0"/>
    <n v="44200"/>
    <n v="0"/>
    <n v="44200"/>
    <s v="State Funded (81500-4022-04)"/>
  </r>
  <r>
    <n v="105197.17"/>
    <n v="3"/>
    <s v="Active"/>
    <d v="2021-05-03T00:00:00"/>
    <s v="Jennifer Johnson"/>
    <d v="2021-05-03T00:00:00"/>
    <s v="Jennifer Johnson"/>
    <s v="Smith"/>
    <m/>
    <m/>
    <m/>
    <s v="N/A"/>
    <s v="Litter Grant FY2021/22"/>
    <m/>
    <s v="Maint - Litter"/>
    <s v="Mowing/Litter"/>
    <m/>
    <x v="4"/>
    <x v="7"/>
    <m/>
    <s v=""/>
    <m/>
    <m/>
    <s v="N"/>
    <m/>
    <x v="0"/>
    <m/>
    <n v="0"/>
    <n v="0"/>
    <n v="44200"/>
    <n v="0"/>
    <n v="44200"/>
    <n v="0"/>
    <n v="0"/>
    <n v="44200"/>
    <n v="0"/>
    <n v="44200"/>
    <s v="State Funded (80500-4022-04)"/>
  </r>
  <r>
    <n v="105198.17"/>
    <n v="4"/>
    <s v="Active"/>
    <d v="2021-05-03T00:00:00"/>
    <s v="Jennifer Johnson"/>
    <d v="2021-05-03T00:00:00"/>
    <s v="Jennifer Johnson"/>
    <s v="Shelby"/>
    <m/>
    <m/>
    <m/>
    <s v="N/A"/>
    <s v="Litter Grant FY2021/22"/>
    <m/>
    <s v="Maint - Litter"/>
    <s v="Mowing/Litter"/>
    <m/>
    <x v="4"/>
    <x v="7"/>
    <m/>
    <s v=""/>
    <m/>
    <m/>
    <s v="N"/>
    <m/>
    <x v="0"/>
    <m/>
    <n v="0"/>
    <n v="0"/>
    <n v="269400"/>
    <n v="0"/>
    <n v="269400"/>
    <n v="0"/>
    <n v="0"/>
    <n v="269400"/>
    <n v="0"/>
    <n v="269400"/>
    <s v="State Funded (79500-4022-04)"/>
  </r>
  <r>
    <n v="105199.17"/>
    <n v="3"/>
    <s v="Active"/>
    <d v="2021-05-03T00:00:00"/>
    <s v="Jennifer Johnson"/>
    <d v="2021-05-03T00:00:00"/>
    <s v="Jennifer Johnson"/>
    <s v="Rutherford"/>
    <m/>
    <m/>
    <m/>
    <s v="N/A"/>
    <s v="Litter Grant FY2021/22"/>
    <m/>
    <s v="Maint - Litter"/>
    <s v="Mowing/Litter"/>
    <m/>
    <x v="4"/>
    <x v="7"/>
    <m/>
    <s v=""/>
    <m/>
    <m/>
    <s v="N"/>
    <m/>
    <x v="0"/>
    <m/>
    <n v="0"/>
    <n v="0"/>
    <n v="113200"/>
    <n v="0"/>
    <n v="113200"/>
    <n v="0"/>
    <n v="0"/>
    <n v="113200"/>
    <n v="0"/>
    <n v="113200"/>
    <s v="State Funded (75500-4022-04)"/>
  </r>
  <r>
    <n v="105200.17"/>
    <n v="3"/>
    <s v="Active"/>
    <d v="2021-05-03T00:00:00"/>
    <s v="Jennifer Johnson"/>
    <d v="2021-05-03T00:00:00"/>
    <s v="Jennifer Johnson"/>
    <s v="Robertson"/>
    <m/>
    <m/>
    <m/>
    <s v="N/A"/>
    <s v="Litter Grant FY2021/22"/>
    <m/>
    <s v="Maint - Litter"/>
    <s v="Mowing/Litter"/>
    <m/>
    <x v="4"/>
    <x v="7"/>
    <m/>
    <s v=""/>
    <m/>
    <m/>
    <s v="N"/>
    <m/>
    <x v="0"/>
    <m/>
    <n v="0"/>
    <n v="0"/>
    <n v="56300"/>
    <n v="0"/>
    <n v="56300"/>
    <n v="0"/>
    <n v="0"/>
    <n v="56300"/>
    <n v="0"/>
    <n v="56300"/>
    <s v="State Funded (74500-4022-04)"/>
  </r>
  <r>
    <n v="105201.17"/>
    <n v="3"/>
    <s v="Active"/>
    <d v="2021-05-03T00:00:00"/>
    <s v="Jennifer Johnson"/>
    <d v="2021-05-03T00:00:00"/>
    <s v="Jennifer Johnson"/>
    <s v="Perry"/>
    <m/>
    <m/>
    <m/>
    <s v="N/A"/>
    <s v="Litter Grant FY2021/22"/>
    <m/>
    <s v="Maint - Litter"/>
    <s v="Mowing/Litter"/>
    <m/>
    <x v="4"/>
    <x v="7"/>
    <m/>
    <s v=""/>
    <m/>
    <m/>
    <s v="N"/>
    <m/>
    <x v="0"/>
    <m/>
    <n v="0"/>
    <n v="0"/>
    <n v="44200"/>
    <n v="0"/>
    <n v="44200"/>
    <n v="0"/>
    <n v="0"/>
    <n v="44200"/>
    <n v="0"/>
    <n v="44200"/>
    <s v="State Funded (68500-4022-04)"/>
  </r>
  <r>
    <n v="105202.17"/>
    <n v="4"/>
    <s v="Active"/>
    <d v="2021-05-03T00:00:00"/>
    <s v="Jennifer Johnson"/>
    <d v="2021-05-03T00:00:00"/>
    <s v="Jennifer Johnson"/>
    <s v="Obion"/>
    <m/>
    <m/>
    <m/>
    <s v="N/A"/>
    <s v="Litter Grant FY2021/22"/>
    <m/>
    <s v="Maint - Litter"/>
    <s v="Mowing/Litter"/>
    <m/>
    <x v="4"/>
    <x v="7"/>
    <m/>
    <s v=""/>
    <m/>
    <m/>
    <s v="N"/>
    <m/>
    <x v="0"/>
    <m/>
    <n v="0"/>
    <n v="0"/>
    <n v="49600"/>
    <n v="0"/>
    <n v="49600"/>
    <n v="0"/>
    <n v="0"/>
    <n v="49600"/>
    <n v="0"/>
    <n v="49600"/>
    <s v="State Funded (66500-4022-04)"/>
  </r>
  <r>
    <n v="105203.17"/>
    <n v="3"/>
    <s v="Active"/>
    <d v="2021-05-03T00:00:00"/>
    <s v="Jennifer Johnson"/>
    <d v="2021-05-03T00:00:00"/>
    <s v="Jennifer Johnson"/>
    <s v="Moore"/>
    <m/>
    <m/>
    <m/>
    <s v="N/A"/>
    <s v="Litter Grant FY2021/22"/>
    <m/>
    <s v="Maint - Litter"/>
    <s v="Mowing/Litter"/>
    <m/>
    <x v="4"/>
    <x v="7"/>
    <m/>
    <s v=""/>
    <m/>
    <m/>
    <s v="N"/>
    <m/>
    <x v="0"/>
    <m/>
    <n v="0"/>
    <n v="0"/>
    <n v="44200"/>
    <n v="0"/>
    <n v="44200"/>
    <n v="0"/>
    <n v="0"/>
    <n v="44200"/>
    <n v="0"/>
    <n v="44200"/>
    <s v="State Funded (64500-4022-04)"/>
  </r>
  <r>
    <n v="105205.17"/>
    <n v="3"/>
    <s v="Active"/>
    <d v="2021-05-03T00:00:00"/>
    <s v="Jennifer Johnson"/>
    <d v="2021-05-03T00:00:00"/>
    <s v="Jennifer Johnson"/>
    <s v="Montgomery"/>
    <m/>
    <m/>
    <m/>
    <s v="N/A"/>
    <s v="Litter Grant FY2021/22"/>
    <m/>
    <s v="Maint - Litter"/>
    <s v="Mowing/Litter"/>
    <m/>
    <x v="4"/>
    <x v="7"/>
    <m/>
    <s v=""/>
    <m/>
    <m/>
    <s v="N"/>
    <m/>
    <x v="0"/>
    <m/>
    <n v="0"/>
    <n v="0"/>
    <n v="83700"/>
    <n v="0"/>
    <n v="83700"/>
    <n v="0"/>
    <n v="0"/>
    <n v="83700"/>
    <n v="0"/>
    <n v="83700"/>
    <s v="State Funded (63500-4022-04)"/>
  </r>
  <r>
    <n v="105206.17"/>
    <n v="3"/>
    <s v="Active"/>
    <d v="2021-05-03T00:00:00"/>
    <s v="Jennifer Johnson"/>
    <d v="2021-05-03T00:00:00"/>
    <s v="Jennifer Johnson"/>
    <s v="Maury"/>
    <m/>
    <m/>
    <m/>
    <s v="N/A"/>
    <s v="Litter Grant FY2021/22"/>
    <m/>
    <s v="Maint - Litter"/>
    <s v="Mowing/Litter"/>
    <m/>
    <x v="4"/>
    <x v="7"/>
    <m/>
    <s v=""/>
    <m/>
    <m/>
    <s v="N"/>
    <m/>
    <x v="0"/>
    <m/>
    <n v="0"/>
    <n v="0"/>
    <n v="67200"/>
    <n v="0"/>
    <n v="67200"/>
    <n v="0"/>
    <n v="0"/>
    <n v="67200"/>
    <n v="0"/>
    <n v="67200"/>
    <s v="State Funded (60500-4022-04)"/>
  </r>
  <r>
    <n v="105207.17"/>
    <n v="3"/>
    <s v="Active"/>
    <d v="2021-05-03T00:00:00"/>
    <s v="Jennifer Johnson"/>
    <d v="2021-05-03T00:00:00"/>
    <s v="Jennifer Johnson"/>
    <s v="Marshall"/>
    <m/>
    <m/>
    <m/>
    <s v="N/A"/>
    <s v="Litter Grant FY2021/22"/>
    <m/>
    <s v="Maint - Litter"/>
    <s v="Mowing/Litter"/>
    <m/>
    <x v="4"/>
    <x v="7"/>
    <m/>
    <s v=""/>
    <m/>
    <m/>
    <s v="N"/>
    <m/>
    <x v="0"/>
    <m/>
    <n v="0"/>
    <n v="0"/>
    <n v="44700"/>
    <n v="0"/>
    <n v="44700"/>
    <n v="0"/>
    <n v="0"/>
    <n v="44700"/>
    <n v="0"/>
    <n v="44700"/>
    <s v="State Funded (59500-4022-04)"/>
  </r>
  <r>
    <n v="105208.17"/>
    <n v="4"/>
    <s v="Active"/>
    <d v="2021-05-03T00:00:00"/>
    <s v="Jennifer Johnson"/>
    <d v="2021-05-03T00:00:00"/>
    <s v="Jennifer Johnson"/>
    <s v="Madison"/>
    <m/>
    <m/>
    <m/>
    <s v="N/A"/>
    <s v="Litter Grant FY2021/22"/>
    <m/>
    <s v="Maint - Litter"/>
    <s v="Mowing/Litter"/>
    <m/>
    <x v="4"/>
    <x v="7"/>
    <m/>
    <s v=""/>
    <m/>
    <m/>
    <s v="N"/>
    <m/>
    <x v="0"/>
    <m/>
    <n v="0"/>
    <n v="0"/>
    <n v="64800"/>
    <n v="0"/>
    <n v="64800"/>
    <n v="0"/>
    <n v="0"/>
    <n v="64800"/>
    <n v="0"/>
    <n v="64800"/>
    <s v="State Funded (57500-4022-04)"/>
  </r>
  <r>
    <n v="105209.17"/>
    <n v="3"/>
    <s v="Active"/>
    <d v="2021-05-03T00:00:00"/>
    <s v="Jennifer Johnson"/>
    <d v="2021-05-03T00:00:00"/>
    <s v="Jennifer Johnson"/>
    <s v="Macon"/>
    <m/>
    <m/>
    <m/>
    <s v="N/A"/>
    <s v="Litter Grant FY2021/22"/>
    <m/>
    <s v="Maint - Litter"/>
    <s v="Mowing/Litter"/>
    <m/>
    <x v="4"/>
    <x v="7"/>
    <m/>
    <s v=""/>
    <m/>
    <m/>
    <s v="N"/>
    <m/>
    <x v="0"/>
    <m/>
    <n v="0"/>
    <n v="0"/>
    <n v="44200"/>
    <n v="0"/>
    <n v="44200"/>
    <n v="0"/>
    <n v="0"/>
    <n v="44200"/>
    <n v="0"/>
    <n v="44200"/>
    <s v="State Funded (56500-4022-04)"/>
  </r>
  <r>
    <n v="105210.17"/>
    <n v="4"/>
    <s v="Active"/>
    <d v="2021-05-03T00:00:00"/>
    <s v="Jennifer Johnson"/>
    <d v="2021-05-03T00:00:00"/>
    <s v="Jennifer Johnson"/>
    <s v="McNairy"/>
    <m/>
    <m/>
    <m/>
    <s v="N/A"/>
    <s v="Litter Grant FY2021/22"/>
    <m/>
    <s v="Maint - Litter"/>
    <s v="Mowing/Litter"/>
    <m/>
    <x v="4"/>
    <x v="7"/>
    <m/>
    <s v=""/>
    <m/>
    <m/>
    <s v="N"/>
    <m/>
    <x v="0"/>
    <m/>
    <n v="0"/>
    <n v="0"/>
    <n v="47900"/>
    <n v="0"/>
    <n v="47900"/>
    <n v="0"/>
    <n v="0"/>
    <n v="47900"/>
    <n v="0"/>
    <n v="47900"/>
    <s v="State Funded (55500-4022-04)"/>
  </r>
  <r>
    <n v="105211.17"/>
    <n v="3"/>
    <s v="Active"/>
    <d v="2021-05-03T00:00:00"/>
    <s v="Jennifer Johnson"/>
    <d v="2021-05-03T00:00:00"/>
    <s v="Jennifer Johnson"/>
    <s v="Lincoln"/>
    <m/>
    <m/>
    <m/>
    <s v="N/A"/>
    <s v="Litter Grant FY2021/22"/>
    <m/>
    <s v="Maint - Litter"/>
    <s v="Mowing/Litter"/>
    <m/>
    <x v="4"/>
    <x v="7"/>
    <m/>
    <s v=""/>
    <m/>
    <m/>
    <s v="N"/>
    <m/>
    <x v="0"/>
    <m/>
    <n v="0"/>
    <n v="0"/>
    <n v="52200"/>
    <n v="0"/>
    <n v="52200"/>
    <n v="0"/>
    <n v="0"/>
    <n v="52200"/>
    <n v="0"/>
    <n v="52200"/>
    <s v="State Funded (52500-4022-04)"/>
  </r>
  <r>
    <n v="105212.17"/>
    <n v="3"/>
    <s v="Active"/>
    <d v="2021-05-03T00:00:00"/>
    <s v="Jennifer Johnson"/>
    <d v="2021-05-03T00:00:00"/>
    <s v="Jennifer Johnson"/>
    <s v="Lewis"/>
    <m/>
    <m/>
    <m/>
    <s v="N/A"/>
    <s v="Litter Grant FY2021/22"/>
    <m/>
    <s v="Maint - Litter"/>
    <s v="Mowing/Litter"/>
    <m/>
    <x v="4"/>
    <x v="7"/>
    <m/>
    <s v=""/>
    <m/>
    <m/>
    <s v="N"/>
    <m/>
    <x v="0"/>
    <m/>
    <n v="0"/>
    <n v="0"/>
    <n v="44200"/>
    <n v="0"/>
    <n v="44200"/>
    <n v="0"/>
    <n v="0"/>
    <n v="44200"/>
    <n v="0"/>
    <n v="44200"/>
    <s v="State Funded (51500-4022-04)"/>
  </r>
  <r>
    <n v="105213.17"/>
    <n v="3"/>
    <s v="Active"/>
    <d v="2021-05-03T00:00:00"/>
    <s v="Jennifer Johnson"/>
    <d v="2021-05-03T00:00:00"/>
    <s v="Jennifer Johnson"/>
    <s v="Lawrence"/>
    <m/>
    <m/>
    <m/>
    <s v="N/A"/>
    <s v="Litter Grant FY2021/22"/>
    <m/>
    <s v="Maint - Litter"/>
    <s v="Mowing/Litter"/>
    <m/>
    <x v="4"/>
    <x v="7"/>
    <m/>
    <s v=""/>
    <m/>
    <m/>
    <s v="N"/>
    <m/>
    <x v="0"/>
    <m/>
    <n v="0"/>
    <n v="0"/>
    <n v="58500"/>
    <n v="0"/>
    <n v="58500"/>
    <n v="0"/>
    <n v="0"/>
    <n v="58500"/>
    <n v="0"/>
    <n v="58500"/>
    <s v="State Funded (50500-4022-04)"/>
  </r>
  <r>
    <n v="105214.17"/>
    <n v="4"/>
    <s v="Active"/>
    <d v="2021-05-03T00:00:00"/>
    <s v="Jennifer Johnson"/>
    <d v="2021-05-03T00:00:00"/>
    <s v="Jennifer Johnson"/>
    <s v="Lauderdale"/>
    <m/>
    <m/>
    <m/>
    <s v="N/A"/>
    <s v="Litter Grant FY2021/22"/>
    <m/>
    <s v="Maint - Litter"/>
    <s v="Mowing/Litter"/>
    <m/>
    <x v="4"/>
    <x v="7"/>
    <m/>
    <s v=""/>
    <m/>
    <m/>
    <s v="N"/>
    <m/>
    <x v="0"/>
    <m/>
    <n v="0"/>
    <n v="0"/>
    <n v="44200"/>
    <n v="0"/>
    <n v="44200"/>
    <n v="0"/>
    <n v="0"/>
    <n v="44200"/>
    <n v="0"/>
    <n v="44200"/>
    <s v="State Funded (49500-4022-04)"/>
  </r>
  <r>
    <n v="105215.17"/>
    <n v="4"/>
    <s v="Active"/>
    <d v="2021-05-03T00:00:00"/>
    <s v="Jennifer Johnson"/>
    <d v="2021-05-03T00:00:00"/>
    <s v="Jennifer Johnson"/>
    <s v="Lake"/>
    <m/>
    <m/>
    <m/>
    <s v="N/A"/>
    <s v="Litter Grant FY2021/22"/>
    <m/>
    <s v="Maint - Litter"/>
    <s v="Mowing/Litter"/>
    <m/>
    <x v="4"/>
    <x v="7"/>
    <m/>
    <s v=""/>
    <m/>
    <m/>
    <s v="N"/>
    <m/>
    <x v="0"/>
    <m/>
    <n v="0"/>
    <n v="0"/>
    <n v="44200"/>
    <n v="0"/>
    <n v="44200"/>
    <n v="0"/>
    <n v="0"/>
    <n v="44200"/>
    <n v="0"/>
    <n v="44200"/>
    <s v="State Funded (48500-4022-04)"/>
  </r>
  <r>
    <n v="105225.17"/>
    <n v="3"/>
    <s v="Active"/>
    <d v="2021-05-03T00:00:00"/>
    <s v="Jennifer Johnson"/>
    <d v="2021-05-03T00:00:00"/>
    <s v="Jennifer Johnson"/>
    <s v="Humphreys"/>
    <m/>
    <m/>
    <m/>
    <s v="N/A"/>
    <s v="Litter Grant FY2021/22"/>
    <m/>
    <s v="Maint - Litter"/>
    <s v="Mowing/Litter"/>
    <m/>
    <x v="4"/>
    <x v="7"/>
    <m/>
    <s v=""/>
    <m/>
    <m/>
    <s v="N"/>
    <m/>
    <x v="0"/>
    <m/>
    <n v="0"/>
    <n v="0"/>
    <n v="44200"/>
    <n v="0"/>
    <n v="44200"/>
    <n v="0"/>
    <n v="0"/>
    <n v="44200"/>
    <n v="0"/>
    <n v="44200"/>
    <s v="State Funded (43500-4022-04)"/>
  </r>
  <r>
    <n v="105226.17"/>
    <n v="3"/>
    <s v="Active"/>
    <d v="2021-05-03T00:00:00"/>
    <s v="Jennifer Johnson"/>
    <d v="2021-05-03T00:00:00"/>
    <s v="Jennifer Johnson"/>
    <s v="Houston"/>
    <m/>
    <m/>
    <m/>
    <s v="N/A"/>
    <s v="Litter Grant FY2021/22"/>
    <m/>
    <s v="Maint - Litter"/>
    <s v="Mowing/Litter"/>
    <m/>
    <x v="4"/>
    <x v="7"/>
    <m/>
    <s v=""/>
    <m/>
    <m/>
    <s v="N"/>
    <m/>
    <x v="0"/>
    <m/>
    <n v="0"/>
    <n v="0"/>
    <n v="44200"/>
    <n v="0"/>
    <n v="44200"/>
    <n v="0"/>
    <n v="0"/>
    <n v="44200"/>
    <n v="0"/>
    <n v="44200"/>
    <s v="State Funded (42500-4022-04)"/>
  </r>
  <r>
    <n v="105227.17"/>
    <n v="3"/>
    <s v="Active"/>
    <d v="2021-05-03T00:00:00"/>
    <s v="Jennifer Johnson"/>
    <d v="2021-05-03T00:00:00"/>
    <s v="Jennifer Johnson"/>
    <s v="Hickman"/>
    <m/>
    <m/>
    <m/>
    <s v="N/A"/>
    <s v="Litter Grant FY2021/22"/>
    <m/>
    <s v="Maint - Litter"/>
    <s v="Mowing/Litter"/>
    <m/>
    <x v="4"/>
    <x v="7"/>
    <m/>
    <s v=""/>
    <m/>
    <m/>
    <s v="N"/>
    <m/>
    <x v="0"/>
    <m/>
    <n v="0"/>
    <n v="0"/>
    <n v="49300"/>
    <n v="0"/>
    <n v="49300"/>
    <n v="0"/>
    <n v="0"/>
    <n v="49300"/>
    <n v="0"/>
    <n v="49300"/>
    <s v="State Funded (41500-4022-04)"/>
  </r>
  <r>
    <n v="105228.17"/>
    <n v="4"/>
    <s v="Active"/>
    <d v="2021-05-03T00:00:00"/>
    <s v="Jennifer Johnson"/>
    <d v="2021-05-03T00:00:00"/>
    <s v="Jennifer Johnson"/>
    <s v="Henry"/>
    <m/>
    <m/>
    <m/>
    <s v="N/A"/>
    <s v="Litter Grant FY2021/22"/>
    <m/>
    <s v="Maint - Litter"/>
    <s v="Mowing/Litter"/>
    <m/>
    <x v="4"/>
    <x v="7"/>
    <m/>
    <s v=""/>
    <m/>
    <m/>
    <s v="N"/>
    <m/>
    <x v="0"/>
    <m/>
    <n v="0"/>
    <n v="0"/>
    <n v="52000"/>
    <n v="0"/>
    <n v="52000"/>
    <n v="0"/>
    <n v="0"/>
    <n v="52000"/>
    <n v="0"/>
    <n v="52000"/>
    <s v="State Funded (40500-4022-04)"/>
  </r>
  <r>
    <n v="105229.17"/>
    <n v="4"/>
    <s v="Active"/>
    <d v="2021-05-03T00:00:00"/>
    <s v="Jennifer Johnson"/>
    <d v="2021-05-03T00:00:00"/>
    <s v="Jennifer Johnson"/>
    <s v="Henderson"/>
    <m/>
    <m/>
    <m/>
    <s v="N/A"/>
    <s v="Litter Grant FY2021/22"/>
    <m/>
    <s v="Maint - Litter"/>
    <s v="Mowing/Litter"/>
    <m/>
    <x v="4"/>
    <x v="7"/>
    <m/>
    <s v=""/>
    <m/>
    <m/>
    <s v="N"/>
    <m/>
    <x v="0"/>
    <m/>
    <n v="0"/>
    <n v="0"/>
    <n v="49200"/>
    <n v="0"/>
    <n v="49200"/>
    <n v="0"/>
    <n v="0"/>
    <n v="49200"/>
    <n v="0"/>
    <n v="49200"/>
    <s v="State Funded (39500-4022-04)"/>
  </r>
  <r>
    <n v="105230.17"/>
    <n v="4"/>
    <s v="Active"/>
    <d v="2021-05-03T00:00:00"/>
    <s v="Jennifer Johnson"/>
    <d v="2021-05-03T00:00:00"/>
    <s v="Jennifer Johnson"/>
    <s v="Haywood"/>
    <m/>
    <m/>
    <m/>
    <s v="N/A"/>
    <s v="Litter Grant FY2021/22"/>
    <m/>
    <s v="Maint - Litter"/>
    <s v="Mowing/Litter"/>
    <m/>
    <x v="4"/>
    <x v="7"/>
    <m/>
    <s v=""/>
    <m/>
    <m/>
    <s v="N"/>
    <m/>
    <x v="0"/>
    <m/>
    <n v="0"/>
    <n v="0"/>
    <n v="44200"/>
    <n v="0"/>
    <n v="44200"/>
    <n v="0"/>
    <n v="0"/>
    <n v="44200"/>
    <n v="0"/>
    <n v="44200"/>
    <s v="State Funded (38500-4022-04)"/>
  </r>
  <r>
    <n v="105231.17"/>
    <n v="4"/>
    <s v="Active"/>
    <d v="2021-05-03T00:00:00"/>
    <s v="Jennifer Johnson"/>
    <d v="2021-05-03T00:00:00"/>
    <s v="Jennifer Johnson"/>
    <s v="Hardin"/>
    <m/>
    <m/>
    <m/>
    <s v="N/A"/>
    <s v="Litter Grant FY2021/22"/>
    <m/>
    <s v="Maint - Litter"/>
    <s v="Mowing/Litter"/>
    <m/>
    <x v="4"/>
    <x v="7"/>
    <m/>
    <s v=""/>
    <m/>
    <m/>
    <s v="N"/>
    <m/>
    <x v="0"/>
    <m/>
    <n v="0"/>
    <n v="0"/>
    <n v="48600"/>
    <n v="0"/>
    <n v="48600"/>
    <n v="0"/>
    <n v="0"/>
    <n v="48600"/>
    <n v="0"/>
    <n v="48600"/>
    <s v="State Funded (36500-4022-04)"/>
  </r>
  <r>
    <n v="105232.17"/>
    <n v="4"/>
    <s v="Active"/>
    <d v="2021-05-03T00:00:00"/>
    <s v="Jennifer Johnson"/>
    <d v="2021-05-03T00:00:00"/>
    <s v="Jennifer Johnson"/>
    <s v="Hardeman"/>
    <m/>
    <m/>
    <m/>
    <s v="N/A"/>
    <s v="Litter Grant FY2021/22"/>
    <m/>
    <s v="Maint - Litter"/>
    <s v="Mowing/Litter"/>
    <m/>
    <x v="4"/>
    <x v="7"/>
    <m/>
    <s v=""/>
    <m/>
    <m/>
    <s v="N"/>
    <m/>
    <x v="0"/>
    <m/>
    <n v="0"/>
    <n v="0"/>
    <n v="46500"/>
    <n v="0"/>
    <n v="46500"/>
    <n v="0"/>
    <n v="0"/>
    <n v="46500"/>
    <n v="0"/>
    <n v="46500"/>
    <s v="State Funded (35500-4022-04)"/>
  </r>
  <r>
    <n v="105233.17"/>
    <n v="3"/>
    <s v="Active"/>
    <d v="2021-05-03T00:00:00"/>
    <s v="Jennifer Johnson"/>
    <d v="2021-05-03T00:00:00"/>
    <s v="Jennifer Johnson"/>
    <s v="Giles"/>
    <m/>
    <m/>
    <m/>
    <s v="N/A"/>
    <s v="Litter Grant FY2021/22"/>
    <m/>
    <s v="Maint - Litter"/>
    <s v="Mowing/Litter"/>
    <m/>
    <x v="4"/>
    <x v="7"/>
    <m/>
    <s v=""/>
    <m/>
    <m/>
    <s v="N"/>
    <m/>
    <x v="0"/>
    <m/>
    <n v="0"/>
    <n v="0"/>
    <n v="52600"/>
    <n v="0"/>
    <n v="52600"/>
    <n v="0"/>
    <n v="0"/>
    <n v="52600"/>
    <n v="0"/>
    <n v="52600"/>
    <s v="State Funded (28500-4022-04)"/>
  </r>
  <r>
    <n v="105234.17"/>
    <n v="4"/>
    <s v="Active"/>
    <d v="2021-05-03T00:00:00"/>
    <s v="Jennifer Johnson"/>
    <d v="2021-05-03T00:00:00"/>
    <s v="Jennifer Johnson"/>
    <s v="Gibson"/>
    <m/>
    <m/>
    <m/>
    <s v="N/A"/>
    <s v="Litter Grant FY2021/22"/>
    <m/>
    <s v="Maint - Litter"/>
    <s v="Mowing/Litter"/>
    <m/>
    <x v="4"/>
    <x v="7"/>
    <m/>
    <s v=""/>
    <m/>
    <m/>
    <s v="N"/>
    <m/>
    <x v="0"/>
    <m/>
    <n v="0"/>
    <n v="0"/>
    <n v="58700"/>
    <n v="0"/>
    <n v="58700"/>
    <n v="0"/>
    <n v="0"/>
    <n v="58700"/>
    <n v="0"/>
    <n v="58700"/>
    <s v="State Funded (27500-4022-04)"/>
  </r>
  <r>
    <n v="105235.17"/>
    <n v="4"/>
    <s v="Active"/>
    <d v="2021-05-03T00:00:00"/>
    <s v="Jennifer Johnson"/>
    <d v="2021-05-03T00:00:00"/>
    <s v="Jennifer Johnson"/>
    <s v="Fayette"/>
    <m/>
    <m/>
    <m/>
    <s v="N/A"/>
    <s v="Litter Grant FY2021/22"/>
    <m/>
    <s v="Maint - Litter"/>
    <s v="Mowing/Litter"/>
    <m/>
    <x v="4"/>
    <x v="7"/>
    <m/>
    <s v=""/>
    <m/>
    <m/>
    <s v="N"/>
    <m/>
    <x v="0"/>
    <m/>
    <n v="0"/>
    <n v="0"/>
    <n v="51600"/>
    <n v="0"/>
    <n v="51600"/>
    <n v="0"/>
    <n v="0"/>
    <n v="51600"/>
    <n v="0"/>
    <n v="51600"/>
    <s v="State Funded (24500-4022-04)"/>
  </r>
  <r>
    <n v="105236.17"/>
    <n v="4"/>
    <s v="Active"/>
    <d v="2021-05-03T00:00:00"/>
    <s v="Jennifer Johnson"/>
    <d v="2021-05-03T00:00:00"/>
    <s v="Jennifer Johnson"/>
    <s v="Dyer"/>
    <m/>
    <m/>
    <m/>
    <s v="N/A"/>
    <s v="Litter Grant FY2021/22"/>
    <m/>
    <s v="Maint - Litter"/>
    <s v="Mowing/Litter"/>
    <m/>
    <x v="4"/>
    <x v="7"/>
    <m/>
    <s v=""/>
    <m/>
    <m/>
    <s v="N"/>
    <m/>
    <x v="0"/>
    <m/>
    <n v="0"/>
    <n v="0"/>
    <n v="48200"/>
    <n v="0"/>
    <n v="48200"/>
    <n v="0"/>
    <n v="0"/>
    <n v="48200"/>
    <n v="0"/>
    <n v="48200"/>
    <s v="State Funded (23500-4022-04)"/>
  </r>
  <r>
    <n v="105237.17"/>
    <n v="3"/>
    <s v="Active"/>
    <d v="2021-05-03T00:00:00"/>
    <s v="Jennifer Johnson"/>
    <d v="2021-05-03T00:00:00"/>
    <s v="Jennifer Johnson"/>
    <s v="Dickson"/>
    <m/>
    <m/>
    <m/>
    <s v="N/A"/>
    <s v="Litter Grant FY2021/22"/>
    <m/>
    <s v="Maint - Litter"/>
    <s v="Mowing/Litter"/>
    <m/>
    <x v="4"/>
    <x v="7"/>
    <m/>
    <s v=""/>
    <m/>
    <m/>
    <s v="N"/>
    <m/>
    <x v="0"/>
    <m/>
    <n v="0"/>
    <n v="0"/>
    <n v="54200"/>
    <n v="0"/>
    <n v="54200"/>
    <n v="0"/>
    <n v="0"/>
    <n v="54200"/>
    <n v="0"/>
    <n v="54200"/>
    <s v="State Funded (22500-4022-04)"/>
  </r>
  <r>
    <n v="105238.17"/>
    <n v="4"/>
    <s v="Active"/>
    <d v="2021-05-03T00:00:00"/>
    <s v="Jennifer Johnson"/>
    <d v="2021-05-03T00:00:00"/>
    <s v="Jennifer Johnson"/>
    <s v="Decatur"/>
    <m/>
    <m/>
    <m/>
    <s v="N/A"/>
    <s v="Litter Grant FY2021/22"/>
    <m/>
    <s v="Maint - Litter"/>
    <s v="Mowing/Litter"/>
    <m/>
    <x v="4"/>
    <x v="7"/>
    <m/>
    <s v=""/>
    <m/>
    <m/>
    <s v="N"/>
    <m/>
    <x v="0"/>
    <m/>
    <n v="0"/>
    <n v="0"/>
    <n v="44200"/>
    <n v="0"/>
    <n v="44200"/>
    <n v="0"/>
    <n v="0"/>
    <n v="44200"/>
    <n v="0"/>
    <n v="44200"/>
    <s v="State Funded (20500-4022-04)"/>
  </r>
  <r>
    <n v="105239.17"/>
    <n v="3"/>
    <s v="Active"/>
    <d v="2021-05-03T00:00:00"/>
    <s v="Jennifer Johnson"/>
    <d v="2021-05-03T00:00:00"/>
    <s v="Jennifer Johnson"/>
    <s v="Davidson"/>
    <m/>
    <m/>
    <m/>
    <s v="N/A"/>
    <s v="Litter Grant FY2021/22"/>
    <m/>
    <s v="Maint - Litter"/>
    <s v="Mowing/Litter"/>
    <m/>
    <x v="4"/>
    <x v="7"/>
    <m/>
    <s v=""/>
    <m/>
    <m/>
    <s v="N"/>
    <m/>
    <x v="0"/>
    <m/>
    <n v="0"/>
    <n v="0"/>
    <n v="179900"/>
    <n v="0"/>
    <n v="179900"/>
    <n v="0"/>
    <n v="0"/>
    <n v="179900"/>
    <n v="0"/>
    <n v="179900"/>
    <s v="State Funded (19500-4022-04)"/>
  </r>
  <r>
    <n v="105240.17"/>
    <n v="4"/>
    <s v="Active"/>
    <d v="2021-05-03T00:00:00"/>
    <s v="Jennifer Johnson"/>
    <d v="2021-05-03T00:00:00"/>
    <s v="Jennifer Johnson"/>
    <s v="Crockett"/>
    <m/>
    <m/>
    <m/>
    <s v="N/A"/>
    <s v="Litter Grant FY2021/22"/>
    <m/>
    <s v="Maint - Litter"/>
    <s v="Mowing/Litter"/>
    <m/>
    <x v="4"/>
    <x v="7"/>
    <m/>
    <s v=""/>
    <m/>
    <m/>
    <s v="N"/>
    <m/>
    <x v="0"/>
    <m/>
    <n v="0"/>
    <n v="0"/>
    <n v="44200"/>
    <n v="0"/>
    <n v="44200"/>
    <n v="0"/>
    <n v="0"/>
    <n v="44200"/>
    <n v="0"/>
    <n v="44200"/>
    <s v="State Funded (17500-4022-04)"/>
  </r>
  <r>
    <n v="105242.17"/>
    <n v="4"/>
    <s v="Active"/>
    <d v="2021-05-03T00:00:00"/>
    <s v="Jennifer Johnson"/>
    <d v="2021-05-03T00:00:00"/>
    <s v="Jennifer Johnson"/>
    <s v="Chester"/>
    <m/>
    <m/>
    <m/>
    <s v="N/A"/>
    <s v="Litter Grant FY2021/22"/>
    <m/>
    <s v="Maint - Litter"/>
    <s v="Mowing/Litter"/>
    <m/>
    <x v="4"/>
    <x v="7"/>
    <m/>
    <s v=""/>
    <m/>
    <m/>
    <s v="N"/>
    <m/>
    <x v="0"/>
    <m/>
    <n v="0"/>
    <n v="0"/>
    <n v="44200"/>
    <n v="0"/>
    <n v="44200"/>
    <n v="0"/>
    <n v="0"/>
    <n v="44200"/>
    <n v="0"/>
    <n v="44200"/>
    <s v="State Funded (12500-4022-04)"/>
  </r>
  <r>
    <n v="105243.17"/>
    <n v="3"/>
    <s v="Active"/>
    <d v="2021-05-03T00:00:00"/>
    <s v="Jennifer Johnson"/>
    <d v="2021-05-03T00:00:00"/>
    <s v="Jennifer Johnson"/>
    <s v="Cheatham"/>
    <m/>
    <m/>
    <m/>
    <s v="N/A"/>
    <s v="Litter Grant FY2021/22"/>
    <m/>
    <s v="Maint - Litter"/>
    <s v="Mowing/Litter"/>
    <m/>
    <x v="4"/>
    <x v="7"/>
    <m/>
    <s v=""/>
    <m/>
    <m/>
    <s v="N"/>
    <m/>
    <x v="0"/>
    <m/>
    <n v="0"/>
    <n v="0"/>
    <n v="44200"/>
    <n v="0"/>
    <n v="44200"/>
    <n v="0"/>
    <n v="0"/>
    <n v="44200"/>
    <n v="0"/>
    <n v="44200"/>
    <s v="State Funded (11500-4022-04)"/>
  </r>
  <r>
    <n v="105244.17"/>
    <n v="4"/>
    <s v="Active"/>
    <d v="2021-05-03T00:00:00"/>
    <s v="Jennifer Johnson"/>
    <d v="2021-05-03T00:00:00"/>
    <s v="Jennifer Johnson"/>
    <s v="Carroll"/>
    <m/>
    <m/>
    <m/>
    <s v="N/A"/>
    <s v="Litter Grant FY2021/22"/>
    <m/>
    <s v="Maint - Litter"/>
    <s v="Mowing/Litter"/>
    <m/>
    <x v="4"/>
    <x v="7"/>
    <m/>
    <s v=""/>
    <m/>
    <m/>
    <s v="N"/>
    <m/>
    <x v="0"/>
    <m/>
    <n v="0"/>
    <n v="0"/>
    <n v="49300"/>
    <n v="0"/>
    <n v="49300"/>
    <n v="0"/>
    <n v="0"/>
    <n v="49300"/>
    <n v="0"/>
    <n v="49300"/>
    <s v="State Funded (09500-4022-04)"/>
  </r>
  <r>
    <n v="105245.17"/>
    <n v="4"/>
    <s v="Active"/>
    <d v="2021-05-03T00:00:00"/>
    <s v="Jennifer Johnson"/>
    <d v="2021-05-03T00:00:00"/>
    <s v="Jennifer Johnson"/>
    <s v="Benton"/>
    <m/>
    <m/>
    <m/>
    <s v="N/A"/>
    <s v="Litter Grant FY2021/22"/>
    <m/>
    <s v="Maint - Litter"/>
    <s v="Mowing/Litter"/>
    <m/>
    <x v="4"/>
    <x v="7"/>
    <m/>
    <s v=""/>
    <m/>
    <m/>
    <s v="N"/>
    <m/>
    <x v="0"/>
    <m/>
    <n v="0"/>
    <n v="0"/>
    <n v="44200"/>
    <n v="0"/>
    <n v="44200"/>
    <n v="0"/>
    <n v="0"/>
    <n v="44200"/>
    <n v="0"/>
    <n v="44200"/>
    <s v="State Funded (03500-4022-04)"/>
  </r>
  <r>
    <n v="105246.17"/>
    <n v="3"/>
    <s v="Active"/>
    <d v="2021-05-03T00:00:00"/>
    <s v="Jennifer Johnson"/>
    <d v="2021-05-03T00:00:00"/>
    <s v="Jennifer Johnson"/>
    <s v="Bedford"/>
    <m/>
    <m/>
    <m/>
    <s v="N/A"/>
    <s v="Litter Grant FY2021/22"/>
    <m/>
    <s v="Maint - Litter"/>
    <s v="Mowing/Litter"/>
    <m/>
    <x v="4"/>
    <x v="7"/>
    <m/>
    <s v=""/>
    <m/>
    <m/>
    <s v="N"/>
    <m/>
    <x v="0"/>
    <m/>
    <n v="0"/>
    <n v="0"/>
    <n v="51500"/>
    <n v="0"/>
    <n v="51500"/>
    <n v="0"/>
    <n v="0"/>
    <n v="51500"/>
    <n v="0"/>
    <n v="51500"/>
    <s v="State Funded (02500-4022-04)"/>
  </r>
  <r>
    <n v="105412.03"/>
    <n v="6"/>
    <s v="Active"/>
    <d v="2014-07-10T00:00:00"/>
    <s v="Bobby Johnson"/>
    <d v="2020-11-25T00:00:00"/>
    <s v="Bobby Johnson"/>
    <s v="Statewide"/>
    <m/>
    <m/>
    <m/>
    <m/>
    <s v="511 Traveler Information System (Operations)5-Years"/>
    <m/>
    <s v="Other"/>
    <s v="Miscellaneous Improvements"/>
    <m/>
    <x v="4"/>
    <x v="7"/>
    <m/>
    <n v="0"/>
    <m/>
    <m/>
    <s v="N"/>
    <m/>
    <x v="0"/>
    <m/>
    <n v="650000"/>
    <n v="0"/>
    <n v="0"/>
    <n v="0"/>
    <n v="650000"/>
    <n v="2087720"/>
    <n v="0"/>
    <n v="0"/>
    <n v="0"/>
    <n v="2087720"/>
    <m/>
  </r>
  <r>
    <n v="105412.04"/>
    <n v="6"/>
    <s v="Active"/>
    <d v="2020-08-12T00:00:00"/>
    <s v="John Kahle"/>
    <d v="2020-11-24T00:00:00"/>
    <s v="John Kahle"/>
    <s v="Statewide"/>
    <m/>
    <m/>
    <m/>
    <m/>
    <s v="511 Traveler Information System (Operations) FY 2021 - FY 2024"/>
    <m/>
    <s v="Other"/>
    <s v="Intelligent Transportation System"/>
    <m/>
    <x v="4"/>
    <x v="7"/>
    <m/>
    <s v=""/>
    <m/>
    <m/>
    <s v="N"/>
    <m/>
    <x v="0"/>
    <m/>
    <n v="1750000"/>
    <n v="0"/>
    <n v="0"/>
    <n v="0"/>
    <n v="1750000"/>
    <n v="1750000"/>
    <n v="0"/>
    <n v="0"/>
    <n v="0"/>
    <n v="1750000"/>
    <m/>
  </r>
  <r>
    <n v="105611.09"/>
    <n v="1"/>
    <s v="Active"/>
    <d v="2020-02-12T00:00:00"/>
    <s v="Daniel Rose"/>
    <d v="2021-05-20T00:00:00"/>
    <s v="Sandra Lowry"/>
    <s v="Knox"/>
    <m/>
    <m/>
    <m/>
    <s v="N/A"/>
    <s v="Knoxville ITS Control Center - FY 2020-2022 (Operations)"/>
    <m/>
    <s v="Intelligent Trans. System"/>
    <s v="Intelligent Transportation System"/>
    <m/>
    <x v="4"/>
    <x v="7"/>
    <m/>
    <s v=""/>
    <m/>
    <m/>
    <s v="N"/>
    <m/>
    <x v="0"/>
    <m/>
    <n v="1200000"/>
    <n v="0"/>
    <n v="0"/>
    <n v="0"/>
    <n v="1200000"/>
    <n v="2400000"/>
    <n v="0"/>
    <n v="0"/>
    <n v="0"/>
    <n v="2400000"/>
    <m/>
  </r>
  <r>
    <n v="105611.1"/>
    <n v="1"/>
    <s v="Let"/>
    <d v="2020-04-21T00:00:00"/>
    <s v="John Kahle"/>
    <d v="2021-03-25T00:00:00"/>
    <s v="Brian Terrell"/>
    <s v="Knox"/>
    <m/>
    <m/>
    <m/>
    <m/>
    <s v="Knoxville ITS System Maintenance (FY2020 - 2023)"/>
    <m/>
    <s v="Other"/>
    <s v="Intelligent Transportation System"/>
    <m/>
    <x v="4"/>
    <x v="7"/>
    <m/>
    <n v="0"/>
    <d v="2020-10-09T00:00:00"/>
    <m/>
    <s v="N"/>
    <m/>
    <x v="0"/>
    <m/>
    <n v="0"/>
    <n v="0"/>
    <n v="8398280"/>
    <n v="0"/>
    <n v="8398280"/>
    <n v="0"/>
    <n v="0"/>
    <n v="8398280"/>
    <n v="0"/>
    <n v="8398280"/>
    <s v="NH-098-1(21) (47954-3685-14)"/>
  </r>
  <r>
    <n v="105996.05"/>
    <n v="2"/>
    <s v="Active"/>
    <d v="2012-08-03T00:00:00"/>
    <s v="Lee Cothron"/>
    <d v="2020-11-19T00:00:00"/>
    <s v="Lee Cothron"/>
    <s v="Cumberland"/>
    <m/>
    <m/>
    <m/>
    <m/>
    <s v="M13-21OAHQ_CO18_RAOPS CUMBERLAND CO - HILLTOPPERS"/>
    <m/>
    <s v="Maint - Reg"/>
    <s v="Weigh Station or Rest Area Improvements"/>
    <m/>
    <x v="4"/>
    <x v="7"/>
    <m/>
    <s v=""/>
    <m/>
    <m/>
    <s v="N"/>
    <m/>
    <x v="0"/>
    <m/>
    <n v="0"/>
    <n v="0"/>
    <n v="456763.24"/>
    <n v="0"/>
    <n v="456763.24"/>
    <n v="0"/>
    <n v="0"/>
    <n v="3908036.77"/>
    <n v="0"/>
    <n v="3908036.77"/>
    <s v="State Funded (18100-4142-04)"/>
  </r>
  <r>
    <n v="106193"/>
    <n v="4"/>
    <s v="Active"/>
    <d v="2005-05-31T00:00:00"/>
    <s v="Bonita Dunlap"/>
    <d v="2019-01-11T00:00:00"/>
    <s v="Brian Terrell"/>
    <s v="Obion"/>
    <m/>
    <m/>
    <m/>
    <m/>
    <s v="Obion County Routine Maintenance"/>
    <m/>
    <s v="Maint - Reg"/>
    <s v="Maintenance"/>
    <m/>
    <x v="4"/>
    <x v="7"/>
    <m/>
    <s v=""/>
    <m/>
    <m/>
    <s v="N"/>
    <m/>
    <x v="0"/>
    <m/>
    <n v="0"/>
    <n v="0"/>
    <n v="1746544.53"/>
    <n v="0"/>
    <n v="1746544.53"/>
    <n v="0"/>
    <n v="0"/>
    <n v="30598875.809999999"/>
    <n v="0"/>
    <n v="30598875.809999999"/>
    <s v="State Funded (66000-4200-04)"/>
  </r>
  <r>
    <n v="106309.07"/>
    <n v="4"/>
    <s v="Active"/>
    <d v="2012-08-03T00:00:00"/>
    <s v="Lee Cothron"/>
    <d v="2020-11-20T00:00:00"/>
    <s v="Lee Cothron"/>
    <s v="Lauderdale"/>
    <m/>
    <m/>
    <m/>
    <m/>
    <s v="M13-21OAHQ_CO49_RAOPS LAUDERDALE CO - GOODWILL-MEMPHIS"/>
    <m/>
    <s v="Maint - Reg"/>
    <s v="Weigh Station or Rest Area Improvements"/>
    <m/>
    <x v="4"/>
    <x v="7"/>
    <m/>
    <s v=""/>
    <m/>
    <m/>
    <s v="N"/>
    <m/>
    <x v="0"/>
    <m/>
    <n v="0"/>
    <n v="0"/>
    <n v="256700.61"/>
    <n v="0"/>
    <n v="256700.61"/>
    <n v="0"/>
    <n v="0"/>
    <n v="2094814.94"/>
    <n v="0"/>
    <n v="2094814.94"/>
    <s v="State Funded (49131-4207-04)"/>
  </r>
  <r>
    <n v="106310.07"/>
    <n v="4"/>
    <s v="Active"/>
    <d v="2012-08-03T00:00:00"/>
    <s v="Lee Cothron"/>
    <d v="2020-11-20T00:00:00"/>
    <s v="Lee Cothron"/>
    <s v="Madison"/>
    <m/>
    <m/>
    <m/>
    <m/>
    <s v="M13-21OAHQ_CO57_RAOPS MADISON CO - MADISON HAYWOOD"/>
    <m/>
    <s v="Maint - Reg"/>
    <s v="Weigh Station or Rest Area Improvements"/>
    <m/>
    <x v="4"/>
    <x v="7"/>
    <m/>
    <s v=""/>
    <m/>
    <m/>
    <s v="N"/>
    <m/>
    <x v="0"/>
    <m/>
    <n v="0"/>
    <n v="0"/>
    <n v="465078.24"/>
    <n v="0"/>
    <n v="465078.24"/>
    <n v="0"/>
    <n v="0"/>
    <n v="3906448.46"/>
    <n v="0"/>
    <n v="3906448.46"/>
    <s v="State Funded (57201-4145-04)"/>
  </r>
  <r>
    <n v="106311.07"/>
    <n v="4"/>
    <s v="Active"/>
    <d v="2012-08-03T00:00:00"/>
    <s v="Lee Cothron"/>
    <d v="2020-11-19T00:00:00"/>
    <s v="Lee Cothron"/>
    <s v="Benton"/>
    <s v="I-40"/>
    <s v="I"/>
    <m/>
    <s v="IM"/>
    <s v="M13-21OAHQ_C03I_RAOPS BENTON CO - EASTER SEALS"/>
    <m/>
    <s v="Maint - Reg"/>
    <s v="Weigh Station or Rest Area Improvements"/>
    <m/>
    <x v="4"/>
    <x v="7"/>
    <m/>
    <s v=""/>
    <m/>
    <m/>
    <s v="N"/>
    <m/>
    <x v="1"/>
    <m/>
    <n v="0"/>
    <n v="0"/>
    <n v="440320.03"/>
    <n v="0"/>
    <n v="440320.03"/>
    <n v="0"/>
    <n v="0"/>
    <n v="3640776.28"/>
    <n v="0"/>
    <n v="3640776.28"/>
    <s v="State Funded (03001-4194-04)"/>
  </r>
  <r>
    <n v="106312.07"/>
    <n v="3"/>
    <s v="Active"/>
    <d v="2012-08-03T00:00:00"/>
    <s v="Lee Cothron"/>
    <d v="2020-11-19T00:00:00"/>
    <s v="Lee Cothron"/>
    <s v="Dickson"/>
    <s v="I-40"/>
    <s v="I"/>
    <m/>
    <s v="IM"/>
    <s v="M13-21OAHQ_CO22_RAOPS DICKSON CO - EASTER SEALS"/>
    <m/>
    <s v="Maint - Reg"/>
    <s v="Weigh Station or Rest Area Improvements"/>
    <m/>
    <x v="4"/>
    <x v="7"/>
    <m/>
    <s v=""/>
    <m/>
    <m/>
    <s v="N"/>
    <m/>
    <x v="1"/>
    <m/>
    <n v="0"/>
    <n v="0"/>
    <n v="470517.61"/>
    <n v="0"/>
    <n v="470517.61"/>
    <n v="0"/>
    <n v="0"/>
    <n v="4018534.74"/>
    <n v="0"/>
    <n v="4018534.74"/>
    <s v="State Funded (22001-4188-04)"/>
  </r>
  <r>
    <n v="106476"/>
    <n v="2"/>
    <s v="Active"/>
    <d v="2005-07-25T00:00:00"/>
    <s v="Donald Luth"/>
    <d v="2020-12-09T00:00:00"/>
    <s v="Lee Cothron"/>
    <s v="Grundy"/>
    <m/>
    <m/>
    <m/>
    <m/>
    <s v="FY21 Grundy County Maintenance Building (40 x 80)"/>
    <m/>
    <s v="Other"/>
    <s v="Capital"/>
    <m/>
    <x v="4"/>
    <x v="7"/>
    <m/>
    <s v=""/>
    <m/>
    <m/>
    <s v="N"/>
    <m/>
    <x v="0"/>
    <m/>
    <n v="31571.46"/>
    <n v="0"/>
    <n v="686200"/>
    <n v="0"/>
    <n v="717771.46"/>
    <n v="31571.46"/>
    <n v="0"/>
    <n v="836200"/>
    <n v="0"/>
    <n v="867771.46"/>
    <s v="State Funded (31999-3605-04)"/>
  </r>
  <r>
    <n v="106608.07"/>
    <n v="6"/>
    <s v="Active"/>
    <d v="2012-08-03T00:00:00"/>
    <s v="Lee Cothron"/>
    <d v="2019-07-15T00:00:00"/>
    <s v="Lee Cothron"/>
    <s v="Statewide"/>
    <m/>
    <m/>
    <m/>
    <m/>
    <s v="M13-20OAHQ_WCOPS WELCOME CENTER OPERATIONS"/>
    <m/>
    <s v="Maint - Reg"/>
    <s v="Weigh Station or Rest Area Improvements"/>
    <m/>
    <x v="4"/>
    <x v="7"/>
    <m/>
    <s v=""/>
    <m/>
    <m/>
    <s v="N"/>
    <m/>
    <x v="0"/>
    <m/>
    <n v="0"/>
    <n v="0"/>
    <n v="1405750.37"/>
    <n v="0"/>
    <n v="1405750.37"/>
    <n v="0"/>
    <n v="0"/>
    <n v="69840461.969999999"/>
    <n v="0"/>
    <n v="69840461.969999999"/>
    <s v="State Funded (99109-4167-04)"/>
  </r>
  <r>
    <n v="106867.01"/>
    <n v="1"/>
    <s v="Construction Complete"/>
    <d v="2013-11-22T00:00:00"/>
    <s v="Kip Mayton"/>
    <d v="2021-03-03T00:00:00"/>
    <s v="Taylor Lee"/>
    <s v="Knox, Anderson, Sevier"/>
    <m/>
    <m/>
    <m/>
    <m/>
    <s v="Smart Trips Comprehensive Program"/>
    <s v="Education and outreach program that incorporates outreach activities to encourage the use of alternative transportation modes"/>
    <s v="Local Programs"/>
    <s v="Public Transportation"/>
    <m/>
    <x v="4"/>
    <x v="7"/>
    <m/>
    <s v=""/>
    <m/>
    <m/>
    <s v="N"/>
    <m/>
    <x v="0"/>
    <m/>
    <n v="0"/>
    <n v="0"/>
    <n v="190000"/>
    <n v="0"/>
    <n v="190000"/>
    <n v="0"/>
    <n v="0"/>
    <n v="589250"/>
    <n v="0"/>
    <n v="589250"/>
    <s v="CM-STP-9109(164) (47954-3646-54)"/>
  </r>
  <r>
    <n v="107473"/>
    <n v="4"/>
    <s v="Active"/>
    <d v="2006-03-16T00:00:00"/>
    <s v="Donald Luth"/>
    <d v="2019-01-11T00:00:00"/>
    <s v="Brian Terrell"/>
    <s v="Hardin"/>
    <m/>
    <m/>
    <m/>
    <m/>
    <s v="Hardin County Routine Maintenance"/>
    <m/>
    <s v="Maint - Reg"/>
    <s v="Maintenance"/>
    <m/>
    <x v="4"/>
    <x v="7"/>
    <m/>
    <n v="0"/>
    <m/>
    <m/>
    <s v="N"/>
    <m/>
    <x v="0"/>
    <m/>
    <n v="0"/>
    <n v="0"/>
    <n v="1212354.71"/>
    <n v="0"/>
    <n v="1212354.71"/>
    <n v="0"/>
    <n v="0"/>
    <n v="22594008.030000001"/>
    <n v="0"/>
    <n v="22594008.030000001"/>
    <s v="State Funded (36000-4200-04)"/>
  </r>
  <r>
    <n v="108673"/>
    <n v="4"/>
    <s v="Let"/>
    <d v="2006-10-13T00:00:00"/>
    <s v="Lisa Dunn"/>
    <d v="2021-03-02T00:00:00"/>
    <s v="Katie Brown"/>
    <s v="Shelby"/>
    <m/>
    <m/>
    <m/>
    <m/>
    <s v="Cobblestone Landing Restoration and Walkway Project"/>
    <s v="Riverside Drive Cobblestone Landing restoration and walkway project."/>
    <s v="Local Programs"/>
    <s v="Bicycles and Pedestrian Facility"/>
    <m/>
    <x v="4"/>
    <x v="7"/>
    <m/>
    <n v="0"/>
    <m/>
    <m/>
    <s v="N"/>
    <s v="Other"/>
    <x v="0"/>
    <m/>
    <n v="0"/>
    <n v="0"/>
    <n v="4187500"/>
    <n v="0"/>
    <n v="4187500"/>
    <n v="11337"/>
    <n v="0"/>
    <n v="10852182"/>
    <n v="0"/>
    <n v="10863519"/>
    <s v="HPP/STP-M-9409(108) (79LPLM-F3-039)"/>
  </r>
  <r>
    <n v="108676"/>
    <n v="4"/>
    <s v="Let"/>
    <d v="2006-10-13T00:00:00"/>
    <s v="Lisa Dunn"/>
    <d v="2021-03-02T00:00:00"/>
    <s v="Katie Brown"/>
    <s v="Shelby"/>
    <m/>
    <m/>
    <m/>
    <m/>
    <s v="Biomedical District Sidewalk and Streetscape Improvements in Memphis"/>
    <s v="Streetscape improvements within the Memphis Central Biomedical District. Project includes sidewalks, crosswalks, landscaping, lighting, traffic calming, bike lanes, parking, signalization and minor resurfacing."/>
    <s v="Local Programs"/>
    <s v="Bicycles and Pedestrian Facility"/>
    <m/>
    <x v="4"/>
    <x v="7"/>
    <m/>
    <n v="0"/>
    <m/>
    <m/>
    <s v="N"/>
    <s v="NHS, Other"/>
    <x v="0"/>
    <m/>
    <n v="0"/>
    <n v="0"/>
    <n v="2660080"/>
    <n v="0"/>
    <n v="2660080"/>
    <n v="359830"/>
    <n v="750000"/>
    <n v="2660080"/>
    <n v="0"/>
    <n v="3769910"/>
    <s v="HPP-9409(103) (79LPLM-F3-008)"/>
  </r>
  <r>
    <n v="108687"/>
    <n v="2"/>
    <s v="Active"/>
    <d v="2006-10-18T00:00:00"/>
    <s v="Donald Luth"/>
    <d v="2020-12-09T00:00:00"/>
    <s v="Lee Cothron"/>
    <s v="Clay"/>
    <m/>
    <m/>
    <m/>
    <m/>
    <s v="FY21 Clay County Maintenance Building (40 x 80)"/>
    <m/>
    <s v="Other"/>
    <s v="Capital"/>
    <m/>
    <x v="4"/>
    <x v="7"/>
    <m/>
    <s v=""/>
    <m/>
    <m/>
    <s v="N"/>
    <m/>
    <x v="0"/>
    <m/>
    <n v="0"/>
    <n v="0"/>
    <n v="250000"/>
    <n v="0"/>
    <n v="250000"/>
    <n v="0"/>
    <n v="0"/>
    <n v="550000"/>
    <n v="0"/>
    <n v="550000"/>
    <s v="State Funded (14999-3603-04)"/>
  </r>
  <r>
    <n v="108690"/>
    <n v="1"/>
    <s v="Active"/>
    <d v="2006-10-18T00:00:00"/>
    <s v="Donald Luth"/>
    <d v="2020-12-09T00:00:00"/>
    <s v="Brian Terrell"/>
    <s v="Johnson"/>
    <m/>
    <m/>
    <m/>
    <m/>
    <s v="FY21 Johnson County Maintenance Building (40 x 80)"/>
    <m/>
    <s v="Other"/>
    <s v="Capital"/>
    <m/>
    <x v="4"/>
    <x v="7"/>
    <m/>
    <s v=""/>
    <m/>
    <m/>
    <s v="N"/>
    <m/>
    <x v="0"/>
    <m/>
    <n v="0"/>
    <n v="0"/>
    <n v="403500"/>
    <n v="0"/>
    <n v="403500"/>
    <n v="0"/>
    <n v="0"/>
    <n v="803500"/>
    <n v="0"/>
    <n v="803500"/>
    <s v="State Funded (46999-3604-04)"/>
  </r>
  <r>
    <n v="108843.01"/>
    <n v="2"/>
    <s v="Closed"/>
    <d v="2009-01-14T00:00:00"/>
    <s v="Ben Tyree"/>
    <d v="2020-06-24T00:00:00"/>
    <s v="Teresa Hylton"/>
    <s v="Hamilton"/>
    <s v="Pelican Dr"/>
    <m/>
    <s v="3601"/>
    <s v="L"/>
    <s v="Pelican Drive, Intersection at Jersey Pike in Chattanooga"/>
    <s v="Crossing Improvements of Pelican Drive at the Intersection with Jersey Pike in Chattanooga."/>
    <s v="Section 130-Rail"/>
    <s v="Railroad Crossing Improvement"/>
    <m/>
    <x v="4"/>
    <x v="7"/>
    <m/>
    <n v="0"/>
    <d v="2018-06-22T00:00:00"/>
    <m/>
    <s v="N"/>
    <s v="Other"/>
    <x v="0"/>
    <m/>
    <n v="9660.09"/>
    <n v="0"/>
    <n v="3559.74"/>
    <n v="0"/>
    <n v="13219.83"/>
    <n v="119660.09"/>
    <n v="0"/>
    <n v="138488.74"/>
    <n v="0"/>
    <n v="258148.83"/>
    <s v="HSIP-R-3601(6) (33960-3507-94)"/>
  </r>
  <r>
    <n v="109266"/>
    <n v="3"/>
    <s v="Active"/>
    <d v="2007-03-28T00:00:00"/>
    <s v="Donald Luth"/>
    <d v="2019-01-24T00:00:00"/>
    <s v="Brian Terrell"/>
    <s v="Trousdale"/>
    <m/>
    <m/>
    <m/>
    <m/>
    <s v="Trousdale County Routine Maintenance"/>
    <m/>
    <s v="Maint - Reg"/>
    <s v="Maintenance"/>
    <m/>
    <x v="4"/>
    <x v="7"/>
    <m/>
    <s v=""/>
    <m/>
    <m/>
    <s v="N"/>
    <m/>
    <x v="0"/>
    <m/>
    <n v="0"/>
    <n v="0"/>
    <n v="368133.24"/>
    <n v="0"/>
    <n v="368133.24"/>
    <n v="0"/>
    <n v="0"/>
    <n v="8215114.5599999996"/>
    <n v="0"/>
    <n v="8215114.5599999996"/>
    <s v="State Funded (85000-4200-04)"/>
  </r>
  <r>
    <n v="109267"/>
    <n v="1"/>
    <s v="Active"/>
    <d v="2007-03-28T00:00:00"/>
    <s v="Donald Luth"/>
    <d v="2019-01-11T00:00:00"/>
    <s v="Brian Terrell"/>
    <s v="Hawkins"/>
    <m/>
    <m/>
    <m/>
    <m/>
    <s v="Hawkins County Routine Maintenance"/>
    <m/>
    <s v="Maint - Reg"/>
    <s v="Maintenance"/>
    <m/>
    <x v="4"/>
    <x v="7"/>
    <m/>
    <s v=""/>
    <m/>
    <m/>
    <s v="N"/>
    <m/>
    <x v="0"/>
    <m/>
    <n v="0"/>
    <n v="0"/>
    <n v="1405878.64"/>
    <n v="0"/>
    <n v="1405878.64"/>
    <n v="0"/>
    <n v="0"/>
    <n v="23573424.190000001"/>
    <n v="0"/>
    <n v="23573424.190000001"/>
    <s v="State Funded (37000-4200-04)"/>
  </r>
  <r>
    <n v="109517"/>
    <n v="1"/>
    <s v="Active"/>
    <d v="2007-06-05T00:00:00"/>
    <s v="Donald Luth"/>
    <d v="2018-11-14T00:00:00"/>
    <s v="Brian Terrell"/>
    <s v="Region 1"/>
    <m/>
    <m/>
    <m/>
    <m/>
    <s v="Polyurea Roof Repairs"/>
    <m/>
    <s v="Maint - Reg"/>
    <s v="Maintenance"/>
    <m/>
    <x v="4"/>
    <x v="7"/>
    <m/>
    <s v=""/>
    <m/>
    <m/>
    <s v="N"/>
    <m/>
    <x v="0"/>
    <m/>
    <n v="0"/>
    <n v="0"/>
    <n v="-486990"/>
    <n v="0"/>
    <n v="-486990"/>
    <n v="0"/>
    <n v="0"/>
    <n v="63010"/>
    <n v="0"/>
    <n v="63010"/>
    <s v="State Funded (98016-4958-04)"/>
  </r>
  <r>
    <n v="109524"/>
    <n v="4"/>
    <s v="Closed"/>
    <d v="2007-06-05T00:00:00"/>
    <s v="Terry Gladden"/>
    <d v="2019-03-08T00:00:00"/>
    <s v="Jeremy Beeman"/>
    <s v="Gibson"/>
    <s v="SR-43"/>
    <s v="SR"/>
    <m/>
    <s v="SR"/>
    <s v="Intersection at Old Medina Road, LM 0.12 in Medina"/>
    <m/>
    <s v="Safety"/>
    <s v="Intersection Improvements and Signals"/>
    <m/>
    <x v="4"/>
    <x v="7"/>
    <m/>
    <n v="0.16200000000000001"/>
    <d v="2009-03-20T00:00:00"/>
    <m/>
    <s v="N"/>
    <s v="NHS"/>
    <x v="3"/>
    <m/>
    <n v="0"/>
    <n v="0"/>
    <n v="67.040000000000006"/>
    <n v="0"/>
    <n v="67.040000000000006"/>
    <n v="71590.720000000001"/>
    <n v="16351.54"/>
    <n v="593863.77"/>
    <n v="0"/>
    <n v="681806.03"/>
    <s v="HSIP-NHE-43(34) (27004-3277-14)"/>
  </r>
  <r>
    <n v="109590"/>
    <n v="6"/>
    <s v="Closed"/>
    <d v="2007-06-25T00:00:00"/>
    <s v="Donald Luth"/>
    <d v="2020-10-07T00:00:00"/>
    <s v="Ryan Traversa"/>
    <s v="Statewide"/>
    <m/>
    <m/>
    <m/>
    <m/>
    <s v="Statewide - RDW Charges"/>
    <m/>
    <s v="Aeronautics"/>
    <s v="Public Transportation"/>
    <m/>
    <x v="4"/>
    <x v="7"/>
    <m/>
    <s v=""/>
    <m/>
    <m/>
    <s v="N"/>
    <m/>
    <x v="0"/>
    <m/>
    <n v="0"/>
    <n v="0"/>
    <n v="2874.46"/>
    <n v="0"/>
    <n v="2874.46"/>
    <n v="0"/>
    <n v="0"/>
    <n v="129890.17"/>
    <n v="0"/>
    <n v="129890.17"/>
    <s v="State Funded (99555-1171-04)"/>
  </r>
  <r>
    <n v="109626"/>
    <n v="6"/>
    <s v="Active"/>
    <d v="2007-07-05T00:00:00"/>
    <s v="Donald Luth"/>
    <d v="2016-01-26T00:00:00"/>
    <s v="Teresa Tanner"/>
    <s v="Statewide"/>
    <m/>
    <m/>
    <m/>
    <m/>
    <s v="Aero Grant Mgt. Operations"/>
    <m/>
    <s v="Aeronautics"/>
    <s v="Public Transportation"/>
    <m/>
    <x v="4"/>
    <x v="7"/>
    <m/>
    <s v=""/>
    <m/>
    <m/>
    <s v="N"/>
    <m/>
    <x v="0"/>
    <m/>
    <n v="0"/>
    <n v="0"/>
    <n v="1600000"/>
    <n v="0"/>
    <n v="1600000"/>
    <n v="0"/>
    <n v="0"/>
    <n v="18354000"/>
    <n v="0"/>
    <n v="18354000"/>
    <s v="State Funded (99555-1173-04)"/>
  </r>
  <r>
    <n v="110558.05"/>
    <n v="6"/>
    <s v="Active"/>
    <d v="2020-11-06T00:00:00"/>
    <s v="John Kahle"/>
    <d v="2020-11-06T00:00:00"/>
    <s v="Bobby Johnson"/>
    <s v="Statewide"/>
    <m/>
    <m/>
    <m/>
    <m/>
    <s v="Training for Tennessee Department of Transportation Workforce FY-2021-2023"/>
    <m/>
    <s v="Other"/>
    <s v="Training"/>
    <m/>
    <x v="4"/>
    <x v="7"/>
    <m/>
    <n v="0"/>
    <m/>
    <m/>
    <s v="N"/>
    <m/>
    <x v="0"/>
    <m/>
    <n v="425000"/>
    <n v="0"/>
    <n v="0"/>
    <n v="0"/>
    <n v="425000"/>
    <n v="425000"/>
    <n v="0"/>
    <n v="0"/>
    <n v="0"/>
    <n v="425000"/>
    <m/>
  </r>
  <r>
    <n v="110640"/>
    <n v="4"/>
    <s v="Active"/>
    <d v="2008-01-16T00:00:00"/>
    <s v="Tim Baird"/>
    <d v="2020-06-24T00:00:00"/>
    <s v="Lee Cothron"/>
    <s v="Shelby"/>
    <s v="Perkins St Ext"/>
    <m/>
    <s v="2814"/>
    <s v="L"/>
    <s v="Perkins St Ext at NSR at LM 5.72 in Memphis"/>
    <m/>
    <s v="Section 130-Rail"/>
    <s v="Railroad Crossing Improvement"/>
    <m/>
    <x v="4"/>
    <x v="7"/>
    <m/>
    <n v="0.01"/>
    <m/>
    <m/>
    <s v="N"/>
    <s v="NHS"/>
    <x v="0"/>
    <m/>
    <n v="0"/>
    <n v="66227.62"/>
    <n v="0"/>
    <n v="0"/>
    <n v="66227.62"/>
    <n v="0"/>
    <n v="239209.62"/>
    <n v="0"/>
    <n v="0"/>
    <n v="239209.62"/>
    <m/>
  </r>
  <r>
    <n v="110665.01"/>
    <n v="4"/>
    <s v="Active"/>
    <d v="2012-02-28T00:00:00"/>
    <s v="Jennifer Rose"/>
    <d v="2020-08-03T00:00:00"/>
    <s v="Bonita Dunlap"/>
    <s v="Haywood"/>
    <m/>
    <m/>
    <m/>
    <s v="N/A"/>
    <s v="East College Street at CSX Railroad, LM 0.74 in Brownsville"/>
    <m/>
    <s v="Section 130-Rail"/>
    <s v="Railroad Crossing Improvement"/>
    <m/>
    <x v="4"/>
    <x v="7"/>
    <m/>
    <n v="0"/>
    <m/>
    <m/>
    <s v="N"/>
    <s v="None"/>
    <x v="0"/>
    <m/>
    <n v="0"/>
    <n v="0"/>
    <n v="356830"/>
    <n v="0"/>
    <n v="356830"/>
    <n v="30000"/>
    <n v="0"/>
    <n v="357580"/>
    <n v="0"/>
    <n v="387580"/>
    <s v="HSIP-R00S(181) (38950-2553-94)"/>
  </r>
  <r>
    <n v="110793"/>
    <n v="2"/>
    <s v="Active"/>
    <d v="2008-03-05T00:00:00"/>
    <s v="Donald Luth"/>
    <d v="2019-02-04T00:00:00"/>
    <s v="Brian Terrell"/>
    <s v="Meigs"/>
    <m/>
    <m/>
    <m/>
    <m/>
    <s v="Meigs County Routine Maintenance"/>
    <m/>
    <s v="Maint - Reg"/>
    <s v="Maintenance"/>
    <m/>
    <x v="4"/>
    <x v="7"/>
    <m/>
    <s v=""/>
    <m/>
    <m/>
    <s v="N"/>
    <m/>
    <x v="0"/>
    <m/>
    <n v="0"/>
    <n v="0"/>
    <n v="565337.44999999995"/>
    <n v="0"/>
    <n v="565337.44999999995"/>
    <n v="0"/>
    <n v="0"/>
    <n v="9627660.3599999994"/>
    <n v="0"/>
    <n v="9627660.3599999994"/>
    <s v="State Funded (61000-4200-04)"/>
  </r>
  <r>
    <n v="110839.05"/>
    <n v="4"/>
    <s v="Active"/>
    <d v="2020-02-12T00:00:00"/>
    <s v="Daniel Rose"/>
    <d v="2021-05-20T00:00:00"/>
    <s v="Sandra Lowry"/>
    <s v="Shelby"/>
    <m/>
    <m/>
    <m/>
    <s v="N/A"/>
    <s v="Memphis ITS Control Center FY 2020-2022 (Operations)"/>
    <m/>
    <s v="Intelligent Trans. System"/>
    <s v="Intelligent Transportation System"/>
    <m/>
    <x v="4"/>
    <x v="7"/>
    <m/>
    <s v=""/>
    <m/>
    <m/>
    <s v="N"/>
    <m/>
    <x v="0"/>
    <m/>
    <n v="1667140"/>
    <n v="0"/>
    <n v="0"/>
    <n v="0"/>
    <n v="1667140"/>
    <n v="3334280"/>
    <n v="0"/>
    <n v="0"/>
    <n v="0"/>
    <n v="3334280"/>
    <m/>
  </r>
  <r>
    <n v="110889"/>
    <n v="3"/>
    <s v="Closed"/>
    <d v="2008-03-17T00:00:00"/>
    <s v="Donald Luth"/>
    <d v="2020-11-09T00:00:00"/>
    <s v="Ryan Traversa"/>
    <s v="Sumner"/>
    <m/>
    <m/>
    <m/>
    <m/>
    <s v="Gallatin - Land Acq"/>
    <m/>
    <s v="Aeronautics"/>
    <s v="Public Transportation"/>
    <m/>
    <x v="4"/>
    <x v="7"/>
    <m/>
    <s v=""/>
    <m/>
    <m/>
    <s v="N"/>
    <m/>
    <x v="0"/>
    <m/>
    <n v="0"/>
    <n v="0"/>
    <n v="659584.72"/>
    <n v="0"/>
    <n v="659584.72"/>
    <n v="0"/>
    <n v="0"/>
    <n v="1054333.3600000001"/>
    <n v="0"/>
    <n v="1054333.3600000001"/>
    <s v="State Funded (83555-0153-04)"/>
  </r>
  <r>
    <n v="111014"/>
    <n v="4"/>
    <s v="Let"/>
    <d v="2008-04-23T00:00:00"/>
    <s v="Cynthia (old) Allen"/>
    <d v="2021-04-13T00:00:00"/>
    <s v=""/>
    <s v="Shelby"/>
    <s v="New Allen Rd."/>
    <m/>
    <s v="2823"/>
    <s v="L"/>
    <s v="New Allen Road, Intersection at Hawkins Mill Road in Memphis"/>
    <s v="Miscellaneous Safety Improvements"/>
    <s v="Safety"/>
    <s v="Miscellaneous Safety Improvements"/>
    <m/>
    <x v="4"/>
    <x v="7"/>
    <m/>
    <n v="0.01"/>
    <d v="2021-03-26T00:00:00"/>
    <m/>
    <s v="N"/>
    <s v="Other"/>
    <x v="0"/>
    <m/>
    <n v="8500"/>
    <n v="0"/>
    <n v="1211400"/>
    <n v="0"/>
    <n v="1219900"/>
    <n v="323500"/>
    <n v="490000"/>
    <n v="1211400"/>
    <n v="0"/>
    <n v="2024900"/>
    <s v="HSIP-2823(5) (79961-3202-94)"/>
  </r>
  <r>
    <n v="111281.1"/>
    <n v="2"/>
    <s v="Closed"/>
    <d v="2008-10-09T00:00:00"/>
    <s v="Ben Tyree"/>
    <d v="2020-06-24T00:00:00"/>
    <s v="Teresa Hylton"/>
    <s v="Bradley"/>
    <m/>
    <m/>
    <m/>
    <s v="N/A"/>
    <s v="8th Street NE at Norfolk Southern Railroad, LM 0.79 in Cleveland"/>
    <s v="Project includes the installation of CWT track circuitry, bell installation, emergency notification signs, crossbuck signs, and the upgrading of battery packs, existing gates, and LED flashing lights."/>
    <s v="Section 130-Rail"/>
    <s v="Railroad Crossing Improvement"/>
    <m/>
    <x v="4"/>
    <x v="7"/>
    <m/>
    <n v="0"/>
    <m/>
    <m/>
    <s v="N"/>
    <s v="None"/>
    <x v="0"/>
    <m/>
    <n v="0"/>
    <n v="11510.4"/>
    <n v="0"/>
    <n v="0"/>
    <n v="11510.4"/>
    <n v="0"/>
    <n v="318260.40000000002"/>
    <n v="0"/>
    <n v="0"/>
    <n v="318260.40000000002"/>
    <m/>
  </r>
  <r>
    <n v="111326.01"/>
    <n v="6"/>
    <s v="Active"/>
    <d v="2010-05-05T00:00:00"/>
    <s v="Lee Cothron"/>
    <d v="2018-11-14T00:00:00"/>
    <s v="Brian Terrell"/>
    <s v="Statewide"/>
    <m/>
    <m/>
    <m/>
    <m/>
    <s v="Keep Tennessee Beautiful (SFY 2011 - SFY 2018)"/>
    <m/>
    <s v="Other"/>
    <s v="Maintenance"/>
    <m/>
    <x v="4"/>
    <x v="7"/>
    <m/>
    <s v=""/>
    <m/>
    <m/>
    <s v="N"/>
    <m/>
    <x v="0"/>
    <m/>
    <n v="0"/>
    <n v="0"/>
    <n v="1000000"/>
    <n v="0"/>
    <n v="1000000"/>
    <n v="0"/>
    <n v="0"/>
    <n v="8287554"/>
    <n v="0"/>
    <n v="8287554"/>
    <s v="State Funded (99109-4902-04)"/>
  </r>
  <r>
    <n v="111376.12"/>
    <n v="1"/>
    <s v="Active"/>
    <d v="2020-12-07T00:00:00"/>
    <s v="Jennifer Johnson"/>
    <d v="2021-03-24T00:00:00"/>
    <s v="Brian Terrell"/>
    <s v="Claiborne"/>
    <s v="SR-32"/>
    <s v="SR"/>
    <m/>
    <s v="SR"/>
    <s v="M21OAHQ_C13SR_CGTUNOPS"/>
    <s v="Cumberland Gap Tunnel Operations"/>
    <s v="Maint - Reg"/>
    <s v="Maintenance"/>
    <m/>
    <x v="4"/>
    <x v="7"/>
    <m/>
    <s v=""/>
    <m/>
    <m/>
    <s v="N"/>
    <m/>
    <x v="4"/>
    <m/>
    <n v="0"/>
    <n v="0"/>
    <n v="2250000"/>
    <n v="0"/>
    <n v="2250000"/>
    <n v="0"/>
    <n v="0"/>
    <n v="2250000"/>
    <n v="0"/>
    <n v="2250000"/>
    <s v="State Funded (13002-4276-04)"/>
  </r>
  <r>
    <n v="111918"/>
    <n v="1"/>
    <s v="Closed"/>
    <d v="2008-10-22T00:00:00"/>
    <s v="Donald Luth"/>
    <d v="2013-02-28T00:00:00"/>
    <s v="Darron Seavers"/>
    <s v="Sullivan"/>
    <m/>
    <m/>
    <m/>
    <m/>
    <s v="Tri-Cities - RW Rubber Removal and Airfield Markings - AiP"/>
    <m/>
    <s v="Aeronautics"/>
    <s v="Public Transportation"/>
    <m/>
    <x v="4"/>
    <x v="7"/>
    <m/>
    <s v=""/>
    <m/>
    <m/>
    <s v="N"/>
    <m/>
    <x v="0"/>
    <m/>
    <n v="0"/>
    <n v="0"/>
    <n v="23027.47"/>
    <n v="0"/>
    <n v="23027.47"/>
    <n v="0"/>
    <n v="0"/>
    <n v="75691.47"/>
    <n v="0"/>
    <n v="75691.47"/>
    <s v="State Funded (82555-1015-04)"/>
  </r>
  <r>
    <n v="112126.05"/>
    <n v="6"/>
    <s v="Active"/>
    <d v="2018-11-13T00:00:00"/>
    <s v="Daniel Rose"/>
    <d v="2020-09-15T00:00:00"/>
    <s v="Bobby Johnson"/>
    <s v="Statewide"/>
    <m/>
    <m/>
    <m/>
    <m/>
    <s v="Tennessee Environmental Streamlining Agreement (TESA) with U.S. Fish and Wildlife Service (USFWS) - FY 2021 - 2022"/>
    <m/>
    <s v="Other"/>
    <s v="Environmental Studies"/>
    <m/>
    <x v="4"/>
    <x v="7"/>
    <m/>
    <n v="0"/>
    <m/>
    <m/>
    <s v="N"/>
    <m/>
    <x v="0"/>
    <m/>
    <n v="232000"/>
    <n v="0"/>
    <n v="0"/>
    <n v="0"/>
    <n v="232000"/>
    <n v="232000"/>
    <n v="0"/>
    <n v="0"/>
    <n v="0"/>
    <n v="232000"/>
    <m/>
  </r>
  <r>
    <n v="112126.06"/>
    <n v="6"/>
    <s v="Active"/>
    <d v="2020-09-04T00:00:00"/>
    <s v="John Kahle"/>
    <d v="2020-09-15T00:00:00"/>
    <s v="Bobby Johnson"/>
    <s v="Statewide"/>
    <m/>
    <m/>
    <m/>
    <m/>
    <s v="Tennessee Environmental Streamlining Agreement (TESA) with the U.S. Army Corps of Engineers - FY 2021 - 2022"/>
    <m/>
    <s v="Other"/>
    <s v="Environmental Studies"/>
    <m/>
    <x v="4"/>
    <x v="7"/>
    <m/>
    <n v="0"/>
    <m/>
    <m/>
    <s v="N"/>
    <m/>
    <x v="0"/>
    <m/>
    <n v="470000"/>
    <n v="0"/>
    <n v="0"/>
    <n v="0"/>
    <n v="470000"/>
    <n v="470000"/>
    <n v="0"/>
    <n v="0"/>
    <n v="0"/>
    <n v="470000"/>
    <m/>
  </r>
  <r>
    <n v="112992"/>
    <n v="1"/>
    <s v="Active"/>
    <d v="2009-06-23T00:00:00"/>
    <s v="Lee Cothron"/>
    <d v="2019-10-25T00:00:00"/>
    <s v="Lee Cothron"/>
    <s v="Hamblen"/>
    <m/>
    <m/>
    <m/>
    <m/>
    <s v="Morristown - Grounds Maint Equip"/>
    <m/>
    <s v="Aeronautics"/>
    <s v="Public Transportation"/>
    <m/>
    <x v="4"/>
    <x v="7"/>
    <m/>
    <s v=""/>
    <m/>
    <m/>
    <s v="N"/>
    <m/>
    <x v="0"/>
    <m/>
    <n v="0"/>
    <n v="0"/>
    <n v="-12481.64"/>
    <n v="0"/>
    <n v="-12481.64"/>
    <n v="0"/>
    <n v="0"/>
    <n v="43768.36"/>
    <n v="0"/>
    <n v="43768.36"/>
    <s v="State Funded (32555-0345-04)"/>
  </r>
  <r>
    <n v="113000"/>
    <n v="4"/>
    <s v="Closed"/>
    <d v="2009-06-24T00:00:00"/>
    <s v="Cynthia (old) Allen"/>
    <d v="2019-07-23T00:00:00"/>
    <s v="Teresa Hylton"/>
    <s v="Shelby"/>
    <m/>
    <m/>
    <s v="00803"/>
    <s v="L"/>
    <s v="Raleigh Millington Road, Intersection at New Allen Road in Memphis"/>
    <s v="Intersection Improvements"/>
    <s v="Safety"/>
    <s v="Intersection Improvements"/>
    <m/>
    <x v="4"/>
    <x v="7"/>
    <m/>
    <n v="0.29299999999999998"/>
    <d v="2017-10-06T00:00:00"/>
    <m/>
    <s v="N"/>
    <s v="Other"/>
    <x v="0"/>
    <m/>
    <n v="-342.92"/>
    <n v="-832.62"/>
    <n v="54106.400000000001"/>
    <n v="0"/>
    <n v="52930.86"/>
    <n v="98657.08"/>
    <n v="41167.379999999997"/>
    <n v="303106.40000000002"/>
    <n v="0"/>
    <n v="442930.86"/>
    <s v="HSIP-803(4) (79946-3598-94)"/>
  </r>
  <r>
    <n v="113033"/>
    <n v="1"/>
    <s v="Active"/>
    <d v="2009-07-17T00:00:00"/>
    <s v="Lee Cothron"/>
    <d v="2021-06-18T00:00:00"/>
    <s v="Sandra Lowry"/>
    <s v="Grainger"/>
    <m/>
    <m/>
    <m/>
    <m/>
    <s v="FY21 Grainger County Salt Bin 40' x 125' - Replace Salt Bin (Thorn Hill)"/>
    <s v="Replace Salt Bin"/>
    <s v="Other"/>
    <s v="Capital"/>
    <m/>
    <x v="4"/>
    <x v="7"/>
    <m/>
    <s v=""/>
    <d v="2021-06-18T00:00:00"/>
    <m/>
    <s v="N"/>
    <m/>
    <x v="0"/>
    <m/>
    <n v="0"/>
    <n v="0"/>
    <n v="338800"/>
    <n v="0"/>
    <n v="338800"/>
    <n v="0"/>
    <n v="0"/>
    <n v="418800"/>
    <n v="0"/>
    <n v="418800"/>
    <s v="State Funded (29999-3604-04)"/>
  </r>
  <r>
    <n v="113035"/>
    <n v="2"/>
    <s v="Active"/>
    <d v="2009-07-17T00:00:00"/>
    <s v="Lee Cothron"/>
    <d v="2019-02-04T00:00:00"/>
    <s v="Scott Boyce"/>
    <s v="Jackson"/>
    <m/>
    <m/>
    <m/>
    <m/>
    <s v="Replace Jackson CO MTC Bldg"/>
    <m/>
    <s v="Other"/>
    <s v="Other"/>
    <m/>
    <x v="4"/>
    <x v="7"/>
    <m/>
    <s v=""/>
    <m/>
    <m/>
    <s v="N"/>
    <m/>
    <x v="0"/>
    <m/>
    <n v="5545.89"/>
    <n v="0"/>
    <n v="0"/>
    <n v="0"/>
    <n v="5545.89"/>
    <n v="35545.89"/>
    <n v="0"/>
    <n v="520000"/>
    <n v="0"/>
    <n v="555545.89"/>
    <s v="State Funded (44999-3603-04)"/>
  </r>
  <r>
    <n v="113036"/>
    <n v="1"/>
    <s v="Active"/>
    <d v="2009-07-17T00:00:00"/>
    <s v="Lee Cothron"/>
    <d v="2021-06-18T00:00:00"/>
    <s v="Sandra Lowry"/>
    <s v="Jefferson"/>
    <m/>
    <m/>
    <m/>
    <m/>
    <s v="FY21 Jefferson County Salt Bin 40' x 125' - Replace Salt Bin (Dandridge)"/>
    <s v="Replace Salt Bin"/>
    <s v="Other"/>
    <s v="Capital"/>
    <m/>
    <x v="4"/>
    <x v="7"/>
    <m/>
    <s v=""/>
    <d v="2021-06-18T00:00:00"/>
    <m/>
    <s v="N"/>
    <m/>
    <x v="0"/>
    <m/>
    <n v="0"/>
    <n v="0"/>
    <n v="337700"/>
    <n v="0"/>
    <n v="337700"/>
    <n v="0"/>
    <n v="0"/>
    <n v="417700"/>
    <n v="0"/>
    <n v="417700"/>
    <s v="State Funded (45999-3608-04)"/>
  </r>
  <r>
    <n v="113042"/>
    <n v="1"/>
    <s v="Let"/>
    <d v="2009-07-17T00:00:00"/>
    <s v="Lee Cothron"/>
    <d v="2021-04-13T00:00:00"/>
    <s v=""/>
    <s v="Roane"/>
    <m/>
    <m/>
    <m/>
    <m/>
    <s v="Replace Roane County Maintenance Building"/>
    <m/>
    <s v="Other"/>
    <s v="Other"/>
    <m/>
    <x v="4"/>
    <x v="7"/>
    <m/>
    <s v=""/>
    <d v="2021-03-26T00:00:00"/>
    <m/>
    <s v="N"/>
    <m/>
    <x v="0"/>
    <m/>
    <n v="0"/>
    <n v="0"/>
    <n v="41215"/>
    <n v="0"/>
    <n v="41215"/>
    <n v="71500"/>
    <n v="0"/>
    <n v="561215"/>
    <n v="0"/>
    <n v="632715"/>
    <s v="State Funded (73999-3612-04)"/>
  </r>
  <r>
    <n v="113067"/>
    <n v="4"/>
    <s v="Closed"/>
    <d v="2009-07-24T00:00:00"/>
    <s v="Cynthia (old) Allen"/>
    <d v="2021-03-24T00:00:00"/>
    <s v="Teresa Hylton"/>
    <s v="Shelby"/>
    <s v="S. Perkins Road"/>
    <m/>
    <s v="02814"/>
    <s v="L"/>
    <s v="South Perkins Road, Intersection at Old Lamar Avenue and Hungerford Road, LM 0.30 in Memphis"/>
    <s v="Project involves: Signalization, earthwork, Utilities, drainage, pavement removal, paving, pavement markings and signing."/>
    <s v="Safety"/>
    <s v="Miscellaneous Safety Improvements"/>
    <m/>
    <x v="4"/>
    <x v="7"/>
    <m/>
    <n v="0.248"/>
    <d v="2016-04-01T00:00:00"/>
    <m/>
    <s v="N"/>
    <s v="NHS"/>
    <x v="0"/>
    <m/>
    <n v="-20203.52"/>
    <n v="0"/>
    <n v="182046.22"/>
    <n v="0"/>
    <n v="161842.70000000001"/>
    <n v="141796.48000000001"/>
    <n v="0"/>
    <n v="1258217.22"/>
    <n v="0"/>
    <n v="1400013.7"/>
    <s v="HSIP-2814(4) (79960-3598-94)"/>
  </r>
  <r>
    <n v="113823.01"/>
    <n v="4"/>
    <s v="Closed"/>
    <d v="2010-09-10T00:00:00"/>
    <s v="Rick (old) Pack"/>
    <d v="2012-08-08T00:00:00"/>
    <s v="Jeremy Beeman"/>
    <s v="Haywood"/>
    <s v="I-40"/>
    <s v="I"/>
    <m/>
    <s v="IM"/>
    <s v="Bridge at Albright Road (Demolish Bridge and Road Closure)"/>
    <m/>
    <s v="Other"/>
    <s v="Demo and Site Preparation"/>
    <m/>
    <x v="4"/>
    <x v="7"/>
    <m/>
    <n v="0.46500000000000002"/>
    <d v="2010-10-29T00:00:00"/>
    <m/>
    <s v="N"/>
    <m/>
    <x v="1"/>
    <m/>
    <n v="0"/>
    <n v="0"/>
    <n v="2918.72"/>
    <n v="0"/>
    <n v="2918.72"/>
    <n v="0"/>
    <n v="0"/>
    <n v="2918.72"/>
    <n v="0"/>
    <n v="2918.72"/>
    <s v="IME-40-1(332) (38001-3187-44)"/>
  </r>
  <r>
    <n v="113893"/>
    <n v="4"/>
    <s v="Closed"/>
    <d v="2009-12-16T00:00:00"/>
    <s v="Lee Cothron"/>
    <d v="2020-06-18T00:00:00"/>
    <s v="Lee Cothron"/>
    <s v="Lauderdale"/>
    <m/>
    <m/>
    <m/>
    <m/>
    <s v="Lauderdale County ARRA Work"/>
    <m/>
    <s v="Maint - Reg"/>
    <s v="Maintenance"/>
    <m/>
    <x v="4"/>
    <x v="7"/>
    <m/>
    <s v=""/>
    <m/>
    <m/>
    <s v="N"/>
    <m/>
    <x v="0"/>
    <m/>
    <n v="0"/>
    <n v="0"/>
    <n v="744923.43"/>
    <n v="0"/>
    <n v="744923.43"/>
    <n v="0"/>
    <n v="0"/>
    <n v="744923.43"/>
    <n v="0"/>
    <n v="744923.43"/>
    <s v="State Funded (49945-3696-04)"/>
  </r>
  <r>
    <n v="113894"/>
    <n v="1"/>
    <s v="Closed"/>
    <d v="2009-12-16T00:00:00"/>
    <s v="Lee Cothron"/>
    <d v="2020-06-18T00:00:00"/>
    <s v="Lee Cothron"/>
    <s v="Hancock"/>
    <m/>
    <m/>
    <m/>
    <m/>
    <s v="Hancock County ARRA Work"/>
    <m/>
    <s v="Maint - Reg"/>
    <s v="Maintenance"/>
    <m/>
    <x v="4"/>
    <x v="7"/>
    <m/>
    <s v=""/>
    <m/>
    <m/>
    <s v="N"/>
    <m/>
    <x v="0"/>
    <m/>
    <n v="0"/>
    <n v="0"/>
    <n v="623976.11"/>
    <n v="0"/>
    <n v="623976.11"/>
    <n v="0"/>
    <n v="0"/>
    <n v="623976.11"/>
    <n v="0"/>
    <n v="623976.11"/>
    <s v="State Funded (34945-3630-04)"/>
  </r>
  <r>
    <n v="114116.1"/>
    <n v="1"/>
    <s v="Let"/>
    <d v="2019-11-08T00:00:00"/>
    <s v="Scott Boyce"/>
    <d v="2020-06-24T00:00:00"/>
    <s v="Sandra Lowry"/>
    <s v="Region 1"/>
    <m/>
    <m/>
    <m/>
    <m/>
    <s v="M20LTHQ_R1ISR_SIGNREP Reg. 1 FY20 On-Call Signing - Interstate and SRs"/>
    <m/>
    <s v="Maint - Reg"/>
    <s v="Signs"/>
    <m/>
    <x v="4"/>
    <x v="7"/>
    <m/>
    <s v=""/>
    <d v="2020-05-15T00:00:00"/>
    <m/>
    <s v="N"/>
    <m/>
    <x v="0"/>
    <m/>
    <n v="0"/>
    <n v="0"/>
    <n v="214684"/>
    <n v="0"/>
    <n v="214684"/>
    <n v="0"/>
    <n v="0"/>
    <n v="214684"/>
    <n v="0"/>
    <n v="214684"/>
    <s v="State Funded (98100-4165-04)"/>
  </r>
  <r>
    <n v="114117.1"/>
    <n v="2"/>
    <s v="Let"/>
    <d v="2019-11-08T00:00:00"/>
    <s v="Scott Boyce"/>
    <d v="2020-06-24T00:00:00"/>
    <s v="Sandra Lowry"/>
    <s v="Region 2"/>
    <m/>
    <m/>
    <m/>
    <m/>
    <s v="M20LTHQ_R2ISR_SIGNREP Reg. 2 FY20 On-Call Signing - Interstate and SRs"/>
    <m/>
    <s v="Maint - Reg"/>
    <s v="Signs"/>
    <m/>
    <x v="4"/>
    <x v="7"/>
    <m/>
    <s v=""/>
    <d v="2020-05-15T00:00:00"/>
    <m/>
    <s v="N"/>
    <m/>
    <x v="0"/>
    <m/>
    <n v="0"/>
    <n v="0"/>
    <n v="192870"/>
    <n v="0"/>
    <n v="192870"/>
    <n v="0"/>
    <n v="0"/>
    <n v="192870"/>
    <n v="0"/>
    <n v="192870"/>
    <s v="State Funded (98200-4145-04)"/>
  </r>
  <r>
    <n v="114118.1"/>
    <n v="3"/>
    <s v="Let"/>
    <d v="2019-11-08T00:00:00"/>
    <s v="Scott Boyce"/>
    <d v="2020-06-24T00:00:00"/>
    <s v="Sandra Lowry"/>
    <s v="Region 3"/>
    <m/>
    <m/>
    <m/>
    <m/>
    <s v="M20LTHQ_R3ISR_SIGNREP Reg. 3 FY20 On-Call Signing - Interstate and SRs"/>
    <m/>
    <s v="Maint - Reg"/>
    <s v="Signs"/>
    <m/>
    <x v="4"/>
    <x v="7"/>
    <m/>
    <s v=""/>
    <d v="2020-05-15T00:00:00"/>
    <m/>
    <s v="N"/>
    <m/>
    <x v="0"/>
    <m/>
    <n v="0"/>
    <n v="0"/>
    <n v="221343"/>
    <n v="0"/>
    <n v="221343"/>
    <n v="0"/>
    <n v="0"/>
    <n v="313693"/>
    <n v="0"/>
    <n v="313693"/>
    <s v="State Funded (98303-4183-04)"/>
  </r>
  <r>
    <n v="114119.1"/>
    <n v="4"/>
    <s v="Let"/>
    <d v="2019-11-08T00:00:00"/>
    <s v="Scott Boyce"/>
    <d v="2020-06-24T00:00:00"/>
    <s v="Sandra Lowry"/>
    <s v="Region 4"/>
    <m/>
    <m/>
    <m/>
    <m/>
    <s v="M20LTHQ_R4ISR_SIGNREP Reg. 4 FY20 On-Call Signing - Interstate and SRs"/>
    <m/>
    <s v="Maint - Reg"/>
    <s v="Signs"/>
    <m/>
    <x v="4"/>
    <x v="7"/>
    <m/>
    <s v=""/>
    <d v="2020-05-15T00:00:00"/>
    <m/>
    <s v="N"/>
    <m/>
    <x v="0"/>
    <m/>
    <n v="0"/>
    <n v="0"/>
    <n v="188687"/>
    <n v="0"/>
    <n v="188687"/>
    <n v="0"/>
    <n v="0"/>
    <n v="188687"/>
    <n v="0"/>
    <n v="188687"/>
    <s v="State Funded (98400-4150-04)"/>
  </r>
  <r>
    <n v="114184"/>
    <n v="6"/>
    <s v="Active"/>
    <d v="2010-03-11T00:00:00"/>
    <s v="Lee Cothron"/>
    <d v="2018-11-14T00:00:00"/>
    <s v="Brian Terrell"/>
    <s v="Statewide"/>
    <m/>
    <m/>
    <m/>
    <m/>
    <s v="Annual Permit / Fees"/>
    <m/>
    <s v="Maint - Reg"/>
    <s v="Maintenance"/>
    <m/>
    <x v="4"/>
    <x v="7"/>
    <m/>
    <s v=""/>
    <m/>
    <m/>
    <s v="N"/>
    <m/>
    <x v="0"/>
    <m/>
    <n v="0"/>
    <n v="0"/>
    <n v="-390000"/>
    <n v="0"/>
    <n v="-390000"/>
    <n v="0"/>
    <n v="0"/>
    <n v="218813.2"/>
    <n v="0"/>
    <n v="218813.2"/>
    <s v="State Funded (99108-4992-04)"/>
  </r>
  <r>
    <n v="114227"/>
    <n v="3"/>
    <s v="Closed"/>
    <d v="2010-03-26T00:00:00"/>
    <s v="Lee Cothron"/>
    <d v="2020-06-18T00:00:00"/>
    <s v="Lee Cothron"/>
    <s v="Marshall"/>
    <m/>
    <m/>
    <m/>
    <m/>
    <s v="Marshall County ARRA Work"/>
    <m/>
    <s v="Maint - Reg"/>
    <s v="Maintenance"/>
    <m/>
    <x v="4"/>
    <x v="7"/>
    <m/>
    <s v=""/>
    <m/>
    <m/>
    <s v="N"/>
    <m/>
    <x v="0"/>
    <m/>
    <n v="0"/>
    <n v="0"/>
    <n v="369575.35"/>
    <n v="0"/>
    <n v="369575.35"/>
    <n v="0"/>
    <n v="0"/>
    <n v="369575.35"/>
    <n v="0"/>
    <n v="369575.35"/>
    <s v="State Funded (59945-3684-04)"/>
  </r>
  <r>
    <n v="114228"/>
    <n v="1"/>
    <s v="Closed"/>
    <d v="2010-03-26T00:00:00"/>
    <s v="Lee Cothron"/>
    <d v="2020-06-18T00:00:00"/>
    <s v="Lee Cothron"/>
    <s v="Scott"/>
    <m/>
    <m/>
    <m/>
    <m/>
    <s v="Scott County ARRA Work"/>
    <m/>
    <s v="Maint - Reg"/>
    <s v="Maintenance"/>
    <m/>
    <x v="4"/>
    <x v="7"/>
    <m/>
    <s v=""/>
    <m/>
    <m/>
    <s v="N"/>
    <m/>
    <x v="0"/>
    <m/>
    <n v="0"/>
    <n v="0"/>
    <n v="399895.06"/>
    <n v="0"/>
    <n v="399895.06"/>
    <n v="0"/>
    <n v="0"/>
    <n v="399895.06"/>
    <n v="0"/>
    <n v="399895.06"/>
    <s v="State Funded (76945-3667-04)"/>
  </r>
  <r>
    <n v="114380.01"/>
    <n v="1"/>
    <s v="Closed"/>
    <d v="2010-10-22T00:00:00"/>
    <s v="Bobby Johnson"/>
    <d v="2013-02-04T00:00:00"/>
    <s v="Wanda Pierce"/>
    <s v="Region 1"/>
    <m/>
    <m/>
    <m/>
    <m/>
    <s v="East Tennessee Crossing National Scenic Byway - Signs"/>
    <m/>
    <s v="Other"/>
    <s v="Bicycles and Pedestrian Facility"/>
    <m/>
    <x v="4"/>
    <x v="7"/>
    <m/>
    <n v="0"/>
    <d v="2011-06-17T00:00:00"/>
    <m/>
    <s v="N"/>
    <m/>
    <x v="0"/>
    <m/>
    <n v="0"/>
    <n v="0"/>
    <n v="238.82"/>
    <n v="0"/>
    <n v="238.82"/>
    <n v="0"/>
    <n v="0"/>
    <n v="41147.94"/>
    <n v="0"/>
    <n v="41147.94"/>
    <s v="STP-EN-REG1(79) (98017-3168-94)"/>
  </r>
  <r>
    <n v="114414"/>
    <n v="1"/>
    <s v="Closed"/>
    <d v="2010-06-07T00:00:00"/>
    <s v="Van Stovall"/>
    <d v="2020-06-24T00:00:00"/>
    <s v="Bobby Johnson"/>
    <s v="Sullivan"/>
    <m/>
    <m/>
    <m/>
    <s v="N/A"/>
    <s v="Hazelwood Street at Norfolk Southern Railroad In Bristol"/>
    <m/>
    <s v="Section 130-Rail"/>
    <s v="Railroad Crossing Improvement"/>
    <m/>
    <x v="4"/>
    <x v="7"/>
    <m/>
    <n v="0.01"/>
    <m/>
    <m/>
    <s v="N"/>
    <s v="None"/>
    <x v="0"/>
    <m/>
    <n v="0"/>
    <n v="38282.5"/>
    <n v="0"/>
    <n v="0"/>
    <n v="38282.5"/>
    <n v="0"/>
    <n v="214282.5"/>
    <n v="0"/>
    <n v="0"/>
    <n v="214282.5"/>
    <m/>
  </r>
  <r>
    <n v="114598"/>
    <n v="4"/>
    <s v="Closed"/>
    <d v="2010-08-18T00:00:00"/>
    <s v="Cynthia (old) Allen"/>
    <d v="2019-01-14T00:00:00"/>
    <s v="Teresa Hylton"/>
    <s v="Shelby"/>
    <s v="SR-3"/>
    <s v="SR"/>
    <m/>
    <s v="SR"/>
    <s v="Intersection with Harbert Avenue"/>
    <s v="Project involves Right-of-Way, clearing, grubbing, drainage, Utilities, pavement removal, pavement appurtenances, landscape, signing and pavement markings."/>
    <s v="Other"/>
    <s v="Miscellaneous Safety Improvements"/>
    <m/>
    <x v="4"/>
    <x v="7"/>
    <m/>
    <n v="7.9000000000000001E-2"/>
    <d v="2013-07-12T00:00:00"/>
    <m/>
    <s v="N"/>
    <s v="Other"/>
    <x v="4"/>
    <m/>
    <n v="-254.01"/>
    <n v="0"/>
    <n v="63723.96"/>
    <n v="0"/>
    <n v="63469.95"/>
    <n v="40245.99"/>
    <n v="0"/>
    <n v="224127.96"/>
    <n v="0"/>
    <n v="264373.95"/>
    <s v="HSIP-NH-3(115) (79017-3292-94)"/>
  </r>
  <r>
    <n v="114617"/>
    <n v="3"/>
    <s v="Active"/>
    <d v="2010-08-23T00:00:00"/>
    <s v="Gena Gilliam"/>
    <d v="2021-03-25T00:00:00"/>
    <s v="Brian Terrell"/>
    <s v="Sumner"/>
    <m/>
    <m/>
    <m/>
    <m/>
    <s v="Hatten Track Road Extension Phase 2 SR-386 to US-31E"/>
    <s v="Study"/>
    <s v="Other"/>
    <s v="Study"/>
    <m/>
    <x v="4"/>
    <x v="7"/>
    <m/>
    <s v=""/>
    <m/>
    <m/>
    <s v="N"/>
    <m/>
    <x v="0"/>
    <m/>
    <n v="40000"/>
    <n v="0"/>
    <n v="0"/>
    <n v="0"/>
    <n v="40000"/>
    <n v="40000"/>
    <n v="0"/>
    <n v="0"/>
    <n v="0"/>
    <n v="40000"/>
    <m/>
  </r>
  <r>
    <n v="114780.02"/>
    <n v="3"/>
    <s v="Closed"/>
    <d v="2016-05-20T00:00:00"/>
    <s v="Denise Baker"/>
    <d v="2020-01-22T00:00:00"/>
    <s v="Teresa Hylton"/>
    <s v="Maury"/>
    <s v="West 6th Street"/>
    <m/>
    <s v="05691"/>
    <s v="L"/>
    <s v="West 6th Street, From SR-7 (North Garden Street) to North Main Street in Columbia"/>
    <s v="Improvement along West 6th Street from North Garden Street to North Main Street consisting of street trees, landscape islands, sitting areas, stamped concrete or paver brick sidewalks, locations for public area sculptures, screening walls to obscure utility vaults and transformers, and on-street parking reconfiguration"/>
    <s v="Local Programs"/>
    <s v="Sidewalk Improvements"/>
    <m/>
    <x v="4"/>
    <x v="7"/>
    <m/>
    <n v="0.127"/>
    <m/>
    <m/>
    <s v="N"/>
    <s v="Other"/>
    <x v="0"/>
    <m/>
    <n v="0"/>
    <n v="0"/>
    <n v="3628.13"/>
    <n v="0"/>
    <n v="3628.13"/>
    <n v="0"/>
    <n v="0"/>
    <n v="643310.13"/>
    <n v="0"/>
    <n v="643310.13"/>
    <s v="STP-M-5691(10) (60LPLM-F3-030)"/>
  </r>
  <r>
    <n v="115241.03"/>
    <n v="4"/>
    <s v="Closed"/>
    <d v="2012-06-13T00:00:00"/>
    <s v="Reed Hillen"/>
    <d v="2018-10-08T00:00:00"/>
    <s v="Teresa Hylton"/>
    <s v="Shelby"/>
    <m/>
    <m/>
    <m/>
    <m/>
    <s v="13 Intersections Throughout Shelby County (Retiming/VD/EVP Work)"/>
    <s v="Project ID's 16, 29, 30, 34, 35, 38, 39, 41, 43, 44, 48, 49, &amp; 54"/>
    <s v="Local Programs"/>
    <s v="Signalization"/>
    <m/>
    <x v="4"/>
    <x v="7"/>
    <m/>
    <n v="0"/>
    <m/>
    <m/>
    <s v="N"/>
    <m/>
    <x v="0"/>
    <m/>
    <n v="1004.31"/>
    <n v="0"/>
    <n v="-0.49"/>
    <n v="0"/>
    <n v="1003.8199999999999"/>
    <n v="101004.31"/>
    <n v="0"/>
    <n v="716845.51"/>
    <n v="0"/>
    <n v="817849.82"/>
    <s v="CM-7900(41) (79947-3416-54)"/>
  </r>
  <r>
    <n v="115370.86"/>
    <n v="4"/>
    <s v="Closed"/>
    <d v="2015-03-02T00:00:00"/>
    <s v="Daniel Rose"/>
    <d v="2018-02-07T00:00:00"/>
    <s v="Teresa Hylton"/>
    <s v="Shelby"/>
    <m/>
    <m/>
    <m/>
    <m/>
    <s v="Various Local Roads in Shelby County (Local Roads Safety Initiative)"/>
    <s v="Various Local Roads in Shelby County (Local Roads Safety Initiative) - Pavement Markings, Signs"/>
    <s v="Other"/>
    <s v="Miscellaneous Safety Improvements"/>
    <m/>
    <x v="4"/>
    <x v="7"/>
    <m/>
    <n v="0"/>
    <d v="2016-12-02T00:00:00"/>
    <m/>
    <s v="N"/>
    <s v="NHS, None, Other"/>
    <x v="0"/>
    <m/>
    <n v="-7387.01"/>
    <n v="0"/>
    <n v="39446.94"/>
    <n v="0"/>
    <n v="32059.93"/>
    <n v="57112.99"/>
    <n v="0"/>
    <n v="253527.94"/>
    <n v="0"/>
    <n v="310640.93"/>
    <s v="HSIP-7900(53) (79947-3433-94)"/>
  </r>
  <r>
    <n v="115780"/>
    <n v="2"/>
    <s v="Closed"/>
    <d v="2011-04-18T00:00:00"/>
    <s v="Rick (old) Pack"/>
    <d v="2020-12-03T00:00:00"/>
    <s v="Teresa Hylton"/>
    <s v="Coffee, Grundy, Marion"/>
    <s v="I-24"/>
    <s v="I"/>
    <m/>
    <s v="IM"/>
    <s v="(Monteagle Mountain), From West of SR-55(Exit 111) to East of SR-150(Exit 152) - ITS Implementation"/>
    <s v="I-24 (Monteagle Mountain), From West of SR-55(Exit 111) to East of SR-150(Exit 152) - ITS Implementation."/>
    <s v="Legislative"/>
    <s v="Intelligent Transportation System"/>
    <m/>
    <x v="4"/>
    <x v="7"/>
    <m/>
    <n v="47.8"/>
    <d v="2014-08-29T00:00:00"/>
    <m/>
    <s v="N"/>
    <s v="Int"/>
    <x v="1"/>
    <m/>
    <n v="28791.91"/>
    <n v="0"/>
    <n v="66809.820000000007"/>
    <n v="0"/>
    <n v="95601.73000000001"/>
    <n v="423791.91"/>
    <n v="0"/>
    <n v="5537934.8200000003"/>
    <n v="0"/>
    <n v="5961726.7300000004"/>
    <s v="IM/NH-24-2(143) (98028-3123-44)"/>
  </r>
  <r>
    <n v="116019"/>
    <n v="4"/>
    <s v="Closed"/>
    <d v="2011-06-13T00:00:00"/>
    <s v="Lee Cothron"/>
    <d v="2014-05-21T00:00:00"/>
    <s v="Belinda Hampton"/>
    <s v="Henderson"/>
    <m/>
    <m/>
    <m/>
    <m/>
    <s v="Beech River - Erosion Control / Repairs"/>
    <m/>
    <s v="Aeronautics"/>
    <s v="Public Transportation"/>
    <m/>
    <x v="4"/>
    <x v="7"/>
    <m/>
    <s v=""/>
    <m/>
    <m/>
    <s v="N"/>
    <m/>
    <x v="0"/>
    <m/>
    <n v="0"/>
    <n v="0"/>
    <n v="2000"/>
    <n v="0"/>
    <n v="2000"/>
    <n v="0"/>
    <n v="0"/>
    <n v="479997.62"/>
    <n v="0"/>
    <n v="479997.62"/>
    <s v="State Funded (39555-0732-04)"/>
  </r>
  <r>
    <n v="116107"/>
    <n v="6"/>
    <s v="Active"/>
    <d v="2011-07-07T00:00:00"/>
    <s v="Lee Cothron"/>
    <d v="2018-11-14T00:00:00"/>
    <s v="Brian Terrell"/>
    <s v="Statewide"/>
    <m/>
    <m/>
    <m/>
    <m/>
    <s v="Preliminary Environmental Work"/>
    <m/>
    <s v="Other"/>
    <s v="Preliminary Engineering"/>
    <m/>
    <x v="4"/>
    <x v="7"/>
    <m/>
    <s v=""/>
    <m/>
    <m/>
    <s v="N"/>
    <m/>
    <x v="0"/>
    <m/>
    <n v="2000000"/>
    <n v="0"/>
    <n v="0"/>
    <n v="0"/>
    <n v="2000000"/>
    <n v="7320000"/>
    <n v="0"/>
    <n v="0"/>
    <n v="0"/>
    <n v="7320000"/>
    <m/>
  </r>
  <r>
    <n v="116144.01"/>
    <n v="3"/>
    <s v="Active"/>
    <d v="2013-07-11T00:00:00"/>
    <s v="Kim Brymer"/>
    <d v="2021-01-19T00:00:00"/>
    <s v="Brian Terrell"/>
    <s v="Williamson"/>
    <m/>
    <m/>
    <m/>
    <m/>
    <s v="Various Corridors in Franklin (ITS Software Expansion)"/>
    <s v="Various Corridors in Franklin - ITS Adaptive Traffic Control System Software Expansion"/>
    <s v="Local Programs"/>
    <s v="Intelligent Transportation System"/>
    <m/>
    <x v="4"/>
    <x v="7"/>
    <m/>
    <s v=""/>
    <m/>
    <m/>
    <s v="N"/>
    <s v="Other"/>
    <x v="0"/>
    <m/>
    <n v="0"/>
    <n v="0"/>
    <n v="215782"/>
    <n v="0"/>
    <n v="215782"/>
    <n v="785337"/>
    <n v="0"/>
    <n v="830782"/>
    <n v="0"/>
    <n v="1616119"/>
    <s v="STP-M-9305(30) (94LPLM-F3-065)"/>
  </r>
  <r>
    <n v="116331.09"/>
    <n v="3"/>
    <s v="Let"/>
    <d v="2020-06-17T00:00:00"/>
    <s v="Scott Boyce"/>
    <d v="2020-12-04T00:00:00"/>
    <s v="Brandy Hopkins"/>
    <s v="Region 3"/>
    <s v="SR"/>
    <s v="SR"/>
    <m/>
    <s v="SR"/>
    <s v="M21LTHQ_D39SR_M&amp;L_D39EAST"/>
    <m/>
    <s v="Maint - Reg"/>
    <s v="Mowing/Litter"/>
    <m/>
    <x v="4"/>
    <x v="7"/>
    <m/>
    <n v="289.2"/>
    <d v="2020-11-06T00:00:00"/>
    <m/>
    <s v="N"/>
    <m/>
    <x v="4"/>
    <m/>
    <n v="0"/>
    <n v="0"/>
    <n v="343804"/>
    <n v="0"/>
    <n v="343804"/>
    <n v="0"/>
    <n v="0"/>
    <n v="343804"/>
    <n v="0"/>
    <n v="343804"/>
    <s v="State Funded (98303-4297-04)"/>
  </r>
  <r>
    <n v="116333.09"/>
    <n v="4"/>
    <s v="Let"/>
    <d v="2020-06-22T00:00:00"/>
    <s v="Scott Boyce"/>
    <d v="2020-12-04T00:00:00"/>
    <s v="Sarah Sutton"/>
    <s v="Region 4"/>
    <s v="I"/>
    <s v="I"/>
    <m/>
    <s v="IM"/>
    <s v="M21LTHQ_R4I_M&amp;L_SWATHEAST"/>
    <m/>
    <s v="Maint - Reg"/>
    <s v="Mowing/Litter"/>
    <m/>
    <x v="4"/>
    <x v="7"/>
    <m/>
    <n v="52.7"/>
    <d v="2020-11-06T00:00:00"/>
    <m/>
    <s v="N"/>
    <m/>
    <x v="1"/>
    <m/>
    <n v="0"/>
    <n v="0"/>
    <n v="197915"/>
    <n v="0"/>
    <n v="197915"/>
    <n v="0"/>
    <n v="0"/>
    <n v="197915"/>
    <n v="0"/>
    <n v="197915"/>
    <s v="State Funded (98400-4158-04)"/>
  </r>
  <r>
    <n v="116334.04"/>
    <n v="4"/>
    <s v="Construction Complete"/>
    <d v="2015-09-08T00:00:00"/>
    <s v="Lee Cothron"/>
    <d v="2017-01-27T00:00:00"/>
    <s v=""/>
    <s v="Region 4"/>
    <s v="SR"/>
    <s v="SR"/>
    <m/>
    <s v="SR"/>
    <s v="M16LTHQ_D41SR_M&amp;L"/>
    <m/>
    <s v="Maint - Reg"/>
    <s v="Mowing/Litter"/>
    <m/>
    <x v="4"/>
    <x v="7"/>
    <m/>
    <n v="701.13"/>
    <d v="2015-11-13T00:00:00"/>
    <m/>
    <s v="N"/>
    <m/>
    <x v="4"/>
    <m/>
    <n v="0"/>
    <n v="0"/>
    <n v="-139700"/>
    <n v="0"/>
    <n v="-139700"/>
    <n v="0"/>
    <n v="0"/>
    <n v="406535"/>
    <n v="0"/>
    <n v="406535"/>
    <s v="State Funded (98049-4208-04)"/>
  </r>
  <r>
    <n v="116334.09"/>
    <n v="4"/>
    <s v="Let"/>
    <d v="2020-06-22T00:00:00"/>
    <s v="Scott Boyce"/>
    <d v="2020-12-04T00:00:00"/>
    <s v="Sarah Sutton"/>
    <s v="Region 4"/>
    <s v="SR"/>
    <s v="SR"/>
    <m/>
    <s v="SR"/>
    <s v="M21LTHQ_D47SR_M&amp;L_D47EAST"/>
    <m/>
    <s v="Maint - Reg"/>
    <s v="Mowing/Litter"/>
    <m/>
    <x v="4"/>
    <x v="7"/>
    <m/>
    <n v="704.89"/>
    <d v="2020-11-06T00:00:00"/>
    <m/>
    <s v="N"/>
    <m/>
    <x v="4"/>
    <m/>
    <n v="0"/>
    <n v="0"/>
    <n v="1047582"/>
    <n v="0"/>
    <n v="1047582"/>
    <n v="0"/>
    <n v="0"/>
    <n v="1047582"/>
    <n v="0"/>
    <n v="1047582"/>
    <s v="State Funded (98400-4260-04)"/>
  </r>
  <r>
    <n v="116335.09"/>
    <n v="2"/>
    <s v="Let"/>
    <d v="2020-06-22T00:00:00"/>
    <s v="Scott Boyce"/>
    <d v="2020-12-04T00:00:00"/>
    <s v="Sarah Sutton"/>
    <s v="Region 2"/>
    <s v="SR"/>
    <s v="SR"/>
    <m/>
    <s v="SR"/>
    <s v="M21LTHQ_D28SR_M&amp;L_D28EAST"/>
    <m/>
    <s v="Maint - Reg"/>
    <s v="Mowing/Litter"/>
    <m/>
    <x v="4"/>
    <x v="7"/>
    <m/>
    <n v="136.03"/>
    <d v="2020-11-06T00:00:00"/>
    <m/>
    <s v="N"/>
    <m/>
    <x v="4"/>
    <m/>
    <n v="0"/>
    <n v="0"/>
    <n v="260277"/>
    <n v="0"/>
    <n v="260277"/>
    <n v="0"/>
    <n v="0"/>
    <n v="260277"/>
    <n v="0"/>
    <n v="260277"/>
    <s v="State Funded (98200-4254-04)"/>
  </r>
  <r>
    <n v="116339.09"/>
    <n v="2"/>
    <s v="Let"/>
    <d v="2020-06-22T00:00:00"/>
    <s v="Scott Boyce"/>
    <d v="2020-12-04T00:00:00"/>
    <s v="Sarah Sutton"/>
    <s v="Region 2"/>
    <s v="SR"/>
    <s v="SR"/>
    <m/>
    <s v="SR"/>
    <s v="M21LTHQ_D28SR_M&amp;L_D28NORTH"/>
    <m/>
    <s v="Maint - Reg"/>
    <s v="Mowing/Litter"/>
    <m/>
    <x v="4"/>
    <x v="7"/>
    <m/>
    <n v="246.77"/>
    <d v="2020-11-06T00:00:00"/>
    <m/>
    <s v="N"/>
    <m/>
    <x v="4"/>
    <m/>
    <n v="0"/>
    <n v="0"/>
    <n v="317909"/>
    <n v="0"/>
    <n v="317909"/>
    <n v="0"/>
    <n v="0"/>
    <n v="317909"/>
    <n v="0"/>
    <n v="317909"/>
    <s v="State Funded (98200-4265-04)"/>
  </r>
  <r>
    <n v="116344.09"/>
    <n v="4"/>
    <s v="Let"/>
    <d v="2020-06-22T00:00:00"/>
    <s v="Scott Boyce"/>
    <d v="2020-12-04T00:00:00"/>
    <s v="Sarah Sutton"/>
    <s v="Region 4"/>
    <s v="SR"/>
    <s v="SR"/>
    <m/>
    <s v="SR"/>
    <s v="M21LTHQ_D48SR_M&amp;L_D48SOUTH"/>
    <m/>
    <s v="Maint - Reg"/>
    <s v="Mowing/Litter"/>
    <m/>
    <x v="4"/>
    <x v="7"/>
    <m/>
    <n v="547.41999999999996"/>
    <d v="2020-11-06T00:00:00"/>
    <m/>
    <s v="N"/>
    <m/>
    <x v="4"/>
    <m/>
    <n v="0"/>
    <n v="0"/>
    <n v="823626"/>
    <n v="0"/>
    <n v="823626"/>
    <n v="0"/>
    <n v="0"/>
    <n v="823626"/>
    <n v="0"/>
    <n v="823626"/>
    <s v="State Funded (98400-4262-04)"/>
  </r>
  <r>
    <n v="116349.09"/>
    <n v="2"/>
    <s v="Let"/>
    <d v="2020-06-23T00:00:00"/>
    <s v="Scott Boyce"/>
    <d v="2020-12-04T00:00:00"/>
    <s v="Sarah Sutton"/>
    <s v="Region 2"/>
    <s v="SR"/>
    <s v="SR"/>
    <m/>
    <s v="SR"/>
    <s v="M21LTHQ_D28SR_M&amp;L_D28WEST"/>
    <m/>
    <s v="Maint - Reg"/>
    <s v="Mowing/Litter"/>
    <m/>
    <x v="4"/>
    <x v="7"/>
    <m/>
    <n v="253.81"/>
    <d v="2020-11-06T00:00:00"/>
    <m/>
    <s v="N"/>
    <m/>
    <x v="4"/>
    <m/>
    <n v="0"/>
    <n v="0"/>
    <n v="269854"/>
    <n v="0"/>
    <n v="269854"/>
    <n v="0"/>
    <n v="0"/>
    <n v="269854"/>
    <n v="0"/>
    <n v="269854"/>
    <s v="State Funded (98200-4260-04)"/>
  </r>
  <r>
    <n v="116350.09"/>
    <n v="2"/>
    <s v="Let"/>
    <d v="2020-06-23T00:00:00"/>
    <s v="Scott Boyce"/>
    <d v="2020-12-04T00:00:00"/>
    <s v="Sarah Sutton"/>
    <s v="Region 2"/>
    <s v="I"/>
    <s v="I"/>
    <m/>
    <s v="IM"/>
    <s v="M21LTHQ_R2I_M&amp;L_R2INTERSTATE"/>
    <m/>
    <s v="Maint - Reg"/>
    <s v="Mowing/Litter"/>
    <m/>
    <x v="4"/>
    <x v="7"/>
    <m/>
    <n v="69.97"/>
    <d v="2020-11-06T00:00:00"/>
    <m/>
    <s v="N"/>
    <m/>
    <x v="1"/>
    <m/>
    <n v="0"/>
    <n v="0"/>
    <n v="316242"/>
    <n v="0"/>
    <n v="316242"/>
    <n v="0"/>
    <n v="0"/>
    <n v="316242"/>
    <n v="0"/>
    <n v="316242"/>
    <s v="State Funded (98200-4162-04)"/>
  </r>
  <r>
    <n v="116351.09"/>
    <n v="4"/>
    <s v="Let"/>
    <d v="2020-06-24T00:00:00"/>
    <s v="Scott Boyce"/>
    <d v="2020-12-04T00:00:00"/>
    <s v="Sarah Sutton"/>
    <s v="Region 4"/>
    <s v="SR"/>
    <s v="SR"/>
    <m/>
    <s v="SR"/>
    <s v="M21LTHQ_D48SR_M&amp;L_D48NORTH"/>
    <m/>
    <s v="Maint - Reg"/>
    <s v="Mowing/Litter"/>
    <m/>
    <x v="4"/>
    <x v="7"/>
    <m/>
    <n v="595.37"/>
    <d v="2020-11-06T00:00:00"/>
    <m/>
    <s v="N"/>
    <m/>
    <x v="4"/>
    <m/>
    <n v="0"/>
    <n v="0"/>
    <n v="541474"/>
    <n v="0"/>
    <n v="541474"/>
    <n v="0"/>
    <n v="0"/>
    <n v="541474"/>
    <n v="0"/>
    <n v="541474"/>
    <s v="State Funded (98400-4264-04)"/>
  </r>
  <r>
    <n v="116356.09"/>
    <n v="3"/>
    <s v="Let"/>
    <d v="2020-06-24T00:00:00"/>
    <s v="Scott Boyce"/>
    <d v="2020-12-04T00:00:00"/>
    <s v="Sarah Sutton"/>
    <s v="Region 3"/>
    <m/>
    <m/>
    <m/>
    <m/>
    <s v="M21LTHQ_D37ISR_M&amp;L_D37SOUTH"/>
    <m/>
    <s v="Maint - Reg"/>
    <s v="Mowing/Litter"/>
    <m/>
    <x v="4"/>
    <x v="7"/>
    <m/>
    <n v="198.2"/>
    <d v="2020-11-06T00:00:00"/>
    <m/>
    <s v="N"/>
    <m/>
    <x v="0"/>
    <m/>
    <n v="0"/>
    <n v="0"/>
    <n v="1635082"/>
    <n v="0"/>
    <n v="1635082"/>
    <n v="0"/>
    <n v="0"/>
    <n v="1635082"/>
    <n v="0"/>
    <n v="1635082"/>
    <s v="State Funded (98304-4107-04)"/>
  </r>
  <r>
    <n v="116357.09"/>
    <n v="3"/>
    <s v="Let"/>
    <d v="2020-06-24T00:00:00"/>
    <s v="Scott Boyce"/>
    <d v="2020-12-04T00:00:00"/>
    <s v="Sarah Sutton"/>
    <s v="Region 3"/>
    <s v="SR"/>
    <s v="SR"/>
    <m/>
    <s v="SR"/>
    <s v="M21LTHQ_D38SR_M&amp;L_D38SOUTH"/>
    <m/>
    <s v="Maint - Reg"/>
    <s v="Mowing/Litter"/>
    <m/>
    <x v="4"/>
    <x v="7"/>
    <m/>
    <n v="377.66"/>
    <d v="2020-11-06T00:00:00"/>
    <m/>
    <s v="N"/>
    <m/>
    <x v="4"/>
    <m/>
    <n v="0"/>
    <n v="0"/>
    <n v="323355"/>
    <n v="0"/>
    <n v="323355"/>
    <n v="0"/>
    <n v="0"/>
    <n v="323355"/>
    <n v="0"/>
    <n v="323355"/>
    <s v="State Funded (98304-4209-04)"/>
  </r>
  <r>
    <n v="116358.09"/>
    <n v="4"/>
    <s v="Let"/>
    <d v="2020-06-24T00:00:00"/>
    <s v="Scott Boyce"/>
    <d v="2020-12-04T00:00:00"/>
    <s v="Sarah Sutton"/>
    <s v="Region 4"/>
    <m/>
    <m/>
    <m/>
    <m/>
    <s v="M21LTHQ_D47ISR_M&amp;L_D47WEST"/>
    <m/>
    <s v="Maint - Reg"/>
    <s v="Mowing/Litter"/>
    <m/>
    <x v="4"/>
    <x v="7"/>
    <m/>
    <n v="591.86"/>
    <d v="2020-11-06T00:00:00"/>
    <m/>
    <s v="N"/>
    <m/>
    <x v="0"/>
    <m/>
    <n v="0"/>
    <n v="0"/>
    <n v="697185"/>
    <n v="0"/>
    <n v="697185"/>
    <n v="0"/>
    <n v="0"/>
    <n v="697185"/>
    <n v="0"/>
    <n v="697185"/>
    <s v="State Funded (98400-4166-04)"/>
  </r>
  <r>
    <n v="116359.09"/>
    <n v="4"/>
    <s v="Let"/>
    <d v="2020-06-24T00:00:00"/>
    <s v="Scott Boyce"/>
    <d v="2020-12-04T00:00:00"/>
    <s v="Sarah Sutton"/>
    <s v="Region 4"/>
    <s v="I"/>
    <s v="I"/>
    <m/>
    <s v="IM"/>
    <s v="M21LTHQ_R4I_M&amp;L_SWATHWEST"/>
    <m/>
    <s v="Maint - Reg"/>
    <s v="Mowing/Litter"/>
    <m/>
    <x v="4"/>
    <x v="7"/>
    <m/>
    <n v="52.95"/>
    <d v="2020-11-06T00:00:00"/>
    <m/>
    <s v="N"/>
    <m/>
    <x v="1"/>
    <m/>
    <n v="0"/>
    <n v="0"/>
    <n v="217938"/>
    <n v="0"/>
    <n v="217938"/>
    <n v="0"/>
    <n v="0"/>
    <n v="217938"/>
    <n v="0"/>
    <n v="217938"/>
    <s v="State Funded (98400-4168-04)"/>
  </r>
  <r>
    <n v="116361.09"/>
    <n v="3"/>
    <s v="Let"/>
    <d v="2020-06-24T00:00:00"/>
    <s v="Scott Boyce"/>
    <d v="2020-12-04T00:00:00"/>
    <s v="Sarah Sutton"/>
    <s v="Region 3"/>
    <m/>
    <m/>
    <m/>
    <m/>
    <s v="M21LTHQ_D39ISR_M&amp;L_D39INTERSTATE"/>
    <m/>
    <s v="Maint - Reg"/>
    <s v="Mowing/Litter"/>
    <m/>
    <x v="4"/>
    <x v="7"/>
    <m/>
    <n v="57.47"/>
    <d v="2020-11-06T00:00:00"/>
    <m/>
    <s v="N"/>
    <m/>
    <x v="0"/>
    <m/>
    <n v="0"/>
    <n v="0"/>
    <n v="229622"/>
    <n v="0"/>
    <n v="229622"/>
    <n v="0"/>
    <n v="0"/>
    <n v="229622"/>
    <n v="0"/>
    <n v="229622"/>
    <s v="State Funded (98304-4115-04)"/>
  </r>
  <r>
    <n v="116366.09"/>
    <n v="3"/>
    <s v="Let"/>
    <d v="2020-06-24T00:00:00"/>
    <s v="Scott Boyce"/>
    <d v="2020-12-04T00:00:00"/>
    <s v="Sarah Sutton"/>
    <s v="Region 3"/>
    <s v="SR"/>
    <s v="SR"/>
    <m/>
    <s v="SR"/>
    <s v="M21LTHQ_D38SR_MOW_D38NORTHWEST"/>
    <m/>
    <s v="Maint - Reg"/>
    <s v="Mowing/Litter"/>
    <m/>
    <x v="4"/>
    <x v="7"/>
    <m/>
    <n v="323.61"/>
    <d v="2020-11-06T00:00:00"/>
    <m/>
    <s v="N"/>
    <m/>
    <x v="4"/>
    <m/>
    <n v="0"/>
    <n v="0"/>
    <n v="291076"/>
    <n v="0"/>
    <n v="291076"/>
    <n v="0"/>
    <n v="0"/>
    <n v="291076"/>
    <n v="0"/>
    <n v="291076"/>
    <s v="State Funded (98304-4217-04)"/>
  </r>
  <r>
    <n v="116368.09"/>
    <n v="4"/>
    <s v="Let"/>
    <d v="2020-06-24T00:00:00"/>
    <s v="Scott Boyce"/>
    <d v="2020-12-04T00:00:00"/>
    <s v="Sarah Sutton"/>
    <s v="Region 4"/>
    <m/>
    <m/>
    <m/>
    <m/>
    <s v="M21LTHQ_D49ISR_M&amp;L"/>
    <m/>
    <s v="Maint - Reg"/>
    <s v="Mowing/Litter"/>
    <m/>
    <x v="4"/>
    <x v="7"/>
    <m/>
    <n v="557.91"/>
    <d v="2020-11-06T00:00:00"/>
    <m/>
    <s v="N"/>
    <m/>
    <x v="0"/>
    <m/>
    <n v="0"/>
    <n v="0"/>
    <n v="1018415"/>
    <n v="0"/>
    <n v="1018415"/>
    <n v="0"/>
    <n v="0"/>
    <n v="1018415"/>
    <n v="0"/>
    <n v="1018415"/>
    <s v="State Funded (98400-4170-04)"/>
  </r>
  <r>
    <n v="116375.09"/>
    <n v="3"/>
    <s v="Let"/>
    <d v="2020-06-24T00:00:00"/>
    <s v="Scott Boyce"/>
    <d v="2020-12-04T00:00:00"/>
    <s v="Sarah Sutton"/>
    <s v="Region 3"/>
    <s v="SR"/>
    <s v="SR"/>
    <m/>
    <s v="SR"/>
    <s v="M21LTHQ_D37SR_MOW_D37EAST"/>
    <m/>
    <s v="Maint - Reg"/>
    <s v="Mowing/Litter"/>
    <m/>
    <x v="4"/>
    <x v="7"/>
    <m/>
    <n v="249"/>
    <d v="2020-11-06T00:00:00"/>
    <m/>
    <s v="N"/>
    <m/>
    <x v="4"/>
    <m/>
    <n v="0"/>
    <n v="0"/>
    <n v="235724"/>
    <n v="0"/>
    <n v="235724"/>
    <n v="0"/>
    <n v="0"/>
    <n v="235724"/>
    <n v="0"/>
    <n v="235724"/>
    <s v="State Funded (98304-4221-04)"/>
  </r>
  <r>
    <n v="116376.09"/>
    <n v="3"/>
    <s v="Let"/>
    <d v="2020-06-24T00:00:00"/>
    <s v="Scott Boyce"/>
    <d v="2021-03-24T00:00:00"/>
    <s v="Brian Terrell"/>
    <s v="Maury"/>
    <s v="SR"/>
    <s v="SR"/>
    <m/>
    <s v="SR"/>
    <s v="M21LTHQ_D38SR_M&amp;L_D38MAURY"/>
    <m/>
    <s v="Maint - Reg"/>
    <s v="Mowing/Litter"/>
    <m/>
    <x v="4"/>
    <x v="7"/>
    <m/>
    <n v="208.88"/>
    <d v="2020-11-06T00:00:00"/>
    <m/>
    <s v="N"/>
    <m/>
    <x v="4"/>
    <m/>
    <n v="0"/>
    <n v="0"/>
    <n v="338401"/>
    <n v="0"/>
    <n v="338401"/>
    <n v="0"/>
    <n v="0"/>
    <n v="338401"/>
    <n v="0"/>
    <n v="338401"/>
    <s v="State Funded (60946-4254-04)"/>
  </r>
  <r>
    <n v="116378.09"/>
    <n v="3"/>
    <s v="Let"/>
    <d v="2020-06-24T00:00:00"/>
    <s v="Scott Boyce"/>
    <d v="2020-12-04T00:00:00"/>
    <s v="Charity Cox"/>
    <s v="Region 3"/>
    <s v="SR"/>
    <s v="SR"/>
    <m/>
    <s v="SR"/>
    <s v="M21LTHQ_D37SR_MOW_D37RUTHERFORD&amp;WILLIAMSON"/>
    <m/>
    <s v="Maint - Reg"/>
    <s v="Mowing/Litter"/>
    <m/>
    <x v="4"/>
    <x v="7"/>
    <m/>
    <n v="126.3"/>
    <d v="2020-11-06T00:00:00"/>
    <m/>
    <s v="N"/>
    <m/>
    <x v="4"/>
    <m/>
    <n v="0"/>
    <n v="0"/>
    <n v="116987"/>
    <n v="0"/>
    <n v="116987"/>
    <n v="0"/>
    <n v="0"/>
    <n v="116987"/>
    <n v="0"/>
    <n v="116987"/>
    <s v="State Funded (98304-4222-04)"/>
  </r>
  <r>
    <n v="116381.09"/>
    <n v="3"/>
    <s v="Let"/>
    <d v="2020-06-24T00:00:00"/>
    <s v="Scott Boyce"/>
    <d v="2021-03-24T00:00:00"/>
    <s v="Brian Terrell"/>
    <s v="Williamson"/>
    <s v="SR"/>
    <s v="SR"/>
    <m/>
    <s v="SR"/>
    <s v="M21LTHQ_C94SR_MOW_WILLIAMSON"/>
    <m/>
    <s v="Maint - Reg"/>
    <s v="Mowing/Litter"/>
    <m/>
    <x v="4"/>
    <x v="7"/>
    <m/>
    <n v="168.87"/>
    <d v="2020-11-06T00:00:00"/>
    <m/>
    <s v="N"/>
    <m/>
    <x v="4"/>
    <m/>
    <n v="0"/>
    <n v="0"/>
    <n v="120709"/>
    <n v="0"/>
    <n v="120709"/>
    <n v="0"/>
    <n v="0"/>
    <n v="120709"/>
    <n v="0"/>
    <n v="120709"/>
    <s v="State Funded (94946-4243-04)"/>
  </r>
  <r>
    <n v="116454"/>
    <n v="3"/>
    <s v="Active"/>
    <d v="2011-10-17T00:00:00"/>
    <s v="LaRosa Collier"/>
    <d v="2020-05-20T00:00:00"/>
    <s v="Mary Probst"/>
    <s v="Region 3"/>
    <m/>
    <m/>
    <m/>
    <s v="N/A"/>
    <s v="MCHRA, FY 09, 10, 11 5317"/>
    <m/>
    <s v="Mass Transit"/>
    <m/>
    <m/>
    <x v="4"/>
    <x v="7"/>
    <m/>
    <s v=""/>
    <m/>
    <m/>
    <s v="N"/>
    <m/>
    <x v="0"/>
    <m/>
    <n v="0"/>
    <n v="0"/>
    <n v="0"/>
    <n v="0"/>
    <n v="0"/>
    <n v="0"/>
    <n v="0"/>
    <n v="138296.57999999999"/>
    <n v="0"/>
    <n v="138296.57999999999"/>
    <s v="State Funded (985317-S3-026)"/>
  </r>
  <r>
    <n v="116881.09"/>
    <n v="1"/>
    <s v="Let"/>
    <d v="2020-08-21T00:00:00"/>
    <s v="Jennifer Johnson"/>
    <d v="2020-12-23T00:00:00"/>
    <s v=""/>
    <s v="Region 1"/>
    <m/>
    <m/>
    <m/>
    <m/>
    <s v="M21LTHQ_R1ISR_RETRACP"/>
    <s v="Pavement Marking (Paint) Retracing"/>
    <s v="Maint - Reg"/>
    <s v="Pavement Marking"/>
    <m/>
    <x v="4"/>
    <x v="7"/>
    <m/>
    <s v=""/>
    <d v="2020-12-11T00:00:00"/>
    <m/>
    <s v="N"/>
    <m/>
    <x v="0"/>
    <m/>
    <n v="0"/>
    <n v="0"/>
    <n v="858063"/>
    <n v="0"/>
    <n v="858063"/>
    <n v="0"/>
    <n v="0"/>
    <n v="858063"/>
    <n v="0"/>
    <n v="858063"/>
    <s v="State Funded (98101-4109-04)"/>
  </r>
  <r>
    <n v="116882.09"/>
    <n v="1"/>
    <s v="Let"/>
    <d v="2020-08-21T00:00:00"/>
    <s v="Jennifer Johnson"/>
    <d v="2020-12-23T00:00:00"/>
    <s v=""/>
    <s v="Region 1"/>
    <m/>
    <m/>
    <m/>
    <m/>
    <s v="M21LTHQ_R1ISR_RETRACTH"/>
    <s v="Retrace Thermoplastic Pavement Markings"/>
    <s v="Maint - Reg"/>
    <s v="Pavement Marking"/>
    <m/>
    <x v="4"/>
    <x v="7"/>
    <m/>
    <s v=""/>
    <d v="2020-12-11T00:00:00"/>
    <m/>
    <s v="N"/>
    <m/>
    <x v="0"/>
    <m/>
    <n v="0"/>
    <n v="0"/>
    <n v="2770344"/>
    <n v="0"/>
    <n v="2770344"/>
    <n v="0"/>
    <n v="0"/>
    <n v="2770344"/>
    <n v="0"/>
    <n v="2770344"/>
    <s v="State Funded (98101-4108-04)"/>
  </r>
  <r>
    <n v="116884.05"/>
    <n v="2"/>
    <s v="Construction Complete"/>
    <d v="2016-11-07T00:00:00"/>
    <s v="Lee Cothron"/>
    <d v="2018-07-02T00:00:00"/>
    <s v=""/>
    <s v="Region 2"/>
    <m/>
    <m/>
    <m/>
    <m/>
    <s v="M17LTHQ_R2ISR_RETRACTH"/>
    <m/>
    <s v="Maint - Reg"/>
    <s v="Pavement Marking"/>
    <m/>
    <x v="4"/>
    <x v="7"/>
    <m/>
    <n v="98.9"/>
    <d v="2017-02-10T00:00:00"/>
    <m/>
    <s v="N"/>
    <m/>
    <x v="0"/>
    <m/>
    <n v="0"/>
    <n v="0"/>
    <n v="-241000"/>
    <n v="0"/>
    <n v="-241000"/>
    <n v="0"/>
    <n v="0"/>
    <n v="738934"/>
    <n v="0"/>
    <n v="738934"/>
    <s v="State Funded (98029-4154-04)"/>
  </r>
  <r>
    <n v="116884.09"/>
    <n v="2"/>
    <s v="Let"/>
    <d v="2020-08-25T00:00:00"/>
    <s v="Jennifer Johnson"/>
    <d v="2021-02-25T00:00:00"/>
    <s v=""/>
    <s v="Region 2"/>
    <m/>
    <m/>
    <m/>
    <m/>
    <s v="M21LTHQ_R2ISR_RETRACTH"/>
    <s v="Retrace Thermoplastic Pavement Markings"/>
    <s v="Maint - Reg"/>
    <s v="Pavement Marking"/>
    <m/>
    <x v="4"/>
    <x v="7"/>
    <m/>
    <s v=""/>
    <d v="2021-02-05T00:00:00"/>
    <m/>
    <s v="N"/>
    <m/>
    <x v="0"/>
    <m/>
    <n v="0"/>
    <n v="0"/>
    <n v="2087140"/>
    <n v="0"/>
    <n v="2087140"/>
    <n v="0"/>
    <n v="0"/>
    <n v="2087140"/>
    <n v="0"/>
    <n v="2087140"/>
    <s v="State Funded (98200-4170-04)"/>
  </r>
  <r>
    <n v="116886.09"/>
    <n v="3"/>
    <s v="Let"/>
    <d v="2020-08-21T00:00:00"/>
    <s v="Jennifer Johnson"/>
    <d v="2020-12-23T00:00:00"/>
    <s v=""/>
    <s v="Region 3"/>
    <m/>
    <m/>
    <m/>
    <m/>
    <s v="M21LTHQ_R3ISR_RETRACTH"/>
    <s v="Retrace Thermoplastic Pavement Markings"/>
    <s v="Maint - Reg"/>
    <s v="Pavement Marking"/>
    <m/>
    <x v="4"/>
    <x v="7"/>
    <m/>
    <s v=""/>
    <d v="2020-12-11T00:00:00"/>
    <m/>
    <s v="N"/>
    <m/>
    <x v="0"/>
    <m/>
    <n v="0"/>
    <n v="0"/>
    <n v="2056032"/>
    <n v="0"/>
    <n v="2056032"/>
    <n v="0"/>
    <n v="0"/>
    <n v="2056032"/>
    <n v="0"/>
    <n v="2056032"/>
    <s v="State Funded (98304-4129-04)"/>
  </r>
  <r>
    <n v="116888.09"/>
    <n v="4"/>
    <s v="Let"/>
    <d v="2020-08-25T00:00:00"/>
    <s v="Jennifer Johnson"/>
    <d v="2021-02-25T00:00:00"/>
    <s v=""/>
    <s v="Region 4"/>
    <m/>
    <m/>
    <m/>
    <m/>
    <s v="M21LTHQ_R4ISR_RETRACP"/>
    <s v="Pavement Marking (Paint) Retracing"/>
    <s v="Maint - Reg"/>
    <s v="Pavement Marking"/>
    <m/>
    <x v="4"/>
    <x v="7"/>
    <m/>
    <s v=""/>
    <d v="2021-02-05T00:00:00"/>
    <m/>
    <s v="N"/>
    <m/>
    <x v="0"/>
    <m/>
    <n v="0"/>
    <n v="0"/>
    <n v="1118271"/>
    <n v="0"/>
    <n v="1118271"/>
    <n v="0"/>
    <n v="0"/>
    <n v="1118271"/>
    <n v="0"/>
    <n v="1118271"/>
    <s v="State Funded (98400-4177-04)"/>
  </r>
  <r>
    <n v="116889.09"/>
    <n v="4"/>
    <s v="Let"/>
    <d v="2020-08-25T00:00:00"/>
    <s v="Jennifer Johnson"/>
    <d v="2021-02-25T00:00:00"/>
    <s v=""/>
    <s v="Region 4"/>
    <m/>
    <m/>
    <m/>
    <m/>
    <s v="M21LTHQ_R4ISR_RETRACTH"/>
    <s v="Retrace Thermoplastic Pavement Markings"/>
    <s v="Maint - Reg"/>
    <s v="Pavement Marking"/>
    <m/>
    <x v="4"/>
    <x v="7"/>
    <m/>
    <s v=""/>
    <d v="2021-02-05T00:00:00"/>
    <m/>
    <s v="N"/>
    <m/>
    <x v="0"/>
    <m/>
    <n v="0"/>
    <n v="0"/>
    <n v="1478321"/>
    <n v="0"/>
    <n v="1478321"/>
    <n v="0"/>
    <n v="0"/>
    <n v="1478321"/>
    <n v="0"/>
    <n v="1478321"/>
    <s v="State Funded (98400-4176-04)"/>
  </r>
  <r>
    <n v="117137"/>
    <n v="4"/>
    <s v="Active"/>
    <d v="2012-03-02T00:00:00"/>
    <s v="Lee Cothron"/>
    <d v="2019-10-28T00:00:00"/>
    <s v="Lee Cothron"/>
    <s v="Region 4"/>
    <m/>
    <m/>
    <m/>
    <m/>
    <s v="Oct 26, 2019 Severe Storm Reg 4"/>
    <s v="Disaster Mitigation"/>
    <s v="Maint - Reg"/>
    <s v="Maintenance"/>
    <m/>
    <x v="4"/>
    <x v="7"/>
    <m/>
    <s v=""/>
    <m/>
    <m/>
    <s v="N"/>
    <m/>
    <x v="0"/>
    <m/>
    <n v="0"/>
    <n v="0"/>
    <n v="709999"/>
    <n v="0"/>
    <n v="709999"/>
    <n v="1"/>
    <n v="0"/>
    <n v="710001"/>
    <n v="0"/>
    <n v="710002"/>
    <s v="State Funded (98048-4117-04)"/>
  </r>
  <r>
    <n v="117229.07"/>
    <n v="1"/>
    <s v="Closed"/>
    <d v="2019-09-26T00:00:00"/>
    <s v="Jennifer Johnson"/>
    <d v="2021-06-01T00:00:00"/>
    <s v="Lee Cothron"/>
    <s v="Region 1"/>
    <m/>
    <m/>
    <m/>
    <m/>
    <s v="M20LTHQ_R1ISR_RELSNPLMKS"/>
    <s v="Relensing of Snowplowable Pavement Markers"/>
    <s v="Maint - Reg"/>
    <s v="Pavement Marking"/>
    <m/>
    <x v="4"/>
    <x v="7"/>
    <m/>
    <s v=""/>
    <d v="2020-02-07T00:00:00"/>
    <m/>
    <s v="N"/>
    <m/>
    <x v="0"/>
    <m/>
    <n v="0"/>
    <n v="0"/>
    <n v="32497.13"/>
    <n v="0"/>
    <n v="32497.13"/>
    <n v="0"/>
    <n v="0"/>
    <n v="375236.13"/>
    <n v="0"/>
    <n v="375236.13"/>
    <s v="State Funded (98100-4161-04)"/>
  </r>
  <r>
    <n v="117229.08"/>
    <n v="1"/>
    <s v="Let"/>
    <d v="2020-08-24T00:00:00"/>
    <s v="Jennifer Johnson"/>
    <d v="2021-02-25T00:00:00"/>
    <s v=""/>
    <s v="Region 1"/>
    <m/>
    <m/>
    <m/>
    <m/>
    <s v="M21LTHQ_R1ISR_RELSNPLMKS"/>
    <m/>
    <s v="Maint - Reg"/>
    <s v="Pavement Marking"/>
    <m/>
    <x v="4"/>
    <x v="7"/>
    <m/>
    <s v=""/>
    <d v="2021-02-05T00:00:00"/>
    <m/>
    <s v="N"/>
    <m/>
    <x v="0"/>
    <m/>
    <n v="0"/>
    <n v="0"/>
    <n v="257705"/>
    <n v="0"/>
    <n v="257705"/>
    <n v="0"/>
    <n v="0"/>
    <n v="257705"/>
    <n v="0"/>
    <n v="257705"/>
    <s v="State Funded (98101-4110-04)"/>
  </r>
  <r>
    <n v="117230.08"/>
    <n v="2"/>
    <s v="Let"/>
    <d v="2020-08-24T00:00:00"/>
    <s v="Jennifer Johnson"/>
    <d v="2021-02-25T00:00:00"/>
    <s v=""/>
    <s v="Region 2"/>
    <m/>
    <m/>
    <m/>
    <m/>
    <s v="M21LTHQ_R2ISR_RELSNPLMKS"/>
    <s v="Relensing Snowplowable Pavement Markers"/>
    <s v="Maint - Reg"/>
    <s v="Pavement Marking"/>
    <m/>
    <x v="4"/>
    <x v="7"/>
    <m/>
    <s v=""/>
    <d v="2021-02-05T00:00:00"/>
    <m/>
    <s v="N"/>
    <m/>
    <x v="0"/>
    <m/>
    <n v="0"/>
    <n v="0"/>
    <n v="508168"/>
    <n v="0"/>
    <n v="508168"/>
    <n v="0"/>
    <n v="0"/>
    <n v="508168"/>
    <n v="0"/>
    <n v="508168"/>
    <s v="State Funded (98200-4168-04)"/>
  </r>
  <r>
    <n v="117232.08"/>
    <n v="3"/>
    <s v="Let"/>
    <d v="2020-08-24T00:00:00"/>
    <s v="Jennifer Johnson"/>
    <d v="2021-02-25T00:00:00"/>
    <s v=""/>
    <s v="Region 3"/>
    <m/>
    <m/>
    <m/>
    <m/>
    <s v="M21LTHQ_R3ISR_RELSNPLMKS"/>
    <s v="Relensing Snowplowable Pavement Markers"/>
    <s v="Maint - Reg"/>
    <s v="Pavement Marking"/>
    <m/>
    <x v="4"/>
    <x v="7"/>
    <m/>
    <s v=""/>
    <d v="2021-02-05T00:00:00"/>
    <m/>
    <s v="N"/>
    <m/>
    <x v="0"/>
    <m/>
    <n v="0"/>
    <n v="0"/>
    <n v="155738"/>
    <n v="0"/>
    <n v="155738"/>
    <n v="0"/>
    <n v="0"/>
    <n v="155738"/>
    <n v="0"/>
    <n v="155738"/>
    <s v="State Funded (98304-4131-04)"/>
  </r>
  <r>
    <n v="117233.08"/>
    <n v="4"/>
    <s v="Let"/>
    <d v="2020-08-24T00:00:00"/>
    <s v="Jennifer Johnson"/>
    <d v="2021-02-25T00:00:00"/>
    <s v=""/>
    <s v="Region 4"/>
    <m/>
    <m/>
    <m/>
    <m/>
    <s v="M21LTHQ_R4ISR_RELSNPLMKS"/>
    <s v="Relensing Snowplowable Pavement Markers"/>
    <s v="Maint - Reg"/>
    <s v="Pavement Marking"/>
    <m/>
    <x v="4"/>
    <x v="7"/>
    <m/>
    <s v=""/>
    <d v="2021-02-05T00:00:00"/>
    <m/>
    <s v="N"/>
    <m/>
    <x v="0"/>
    <m/>
    <n v="0"/>
    <n v="0"/>
    <n v="213518"/>
    <n v="0"/>
    <n v="213518"/>
    <n v="0"/>
    <n v="0"/>
    <n v="213518"/>
    <n v="0"/>
    <n v="213518"/>
    <s v="State Funded (98400-4174-04)"/>
  </r>
  <r>
    <n v="117234.03"/>
    <n v="4"/>
    <s v="Closed"/>
    <d v="2018-05-30T00:00:00"/>
    <s v="Lee Cothron"/>
    <d v="2020-08-01T00:00:00"/>
    <s v="Lee Cothron"/>
    <s v="Region 4"/>
    <m/>
    <m/>
    <m/>
    <m/>
    <s v="M19LTHQ_R4ISR_FENREP"/>
    <s v="On-Call Fence Repair"/>
    <s v="Maint - Reg"/>
    <s v="Maintenance"/>
    <m/>
    <x v="4"/>
    <x v="7"/>
    <m/>
    <s v=""/>
    <d v="2018-08-17T00:00:00"/>
    <m/>
    <s v="N"/>
    <m/>
    <x v="0"/>
    <m/>
    <n v="0"/>
    <n v="0"/>
    <n v="1418.88"/>
    <n v="0"/>
    <n v="1418.88"/>
    <n v="0"/>
    <n v="0"/>
    <n v="718828.88"/>
    <n v="0"/>
    <n v="718828.88"/>
    <s v="State Funded (98049-4190-04)"/>
  </r>
  <r>
    <n v="117241"/>
    <n v="6"/>
    <s v="Active"/>
    <d v="2012-04-04T00:00:00"/>
    <s v="Lee Cothron"/>
    <d v="2018-11-14T00:00:00"/>
    <s v="Brian Terrell"/>
    <s v="Statewide"/>
    <m/>
    <m/>
    <m/>
    <m/>
    <s v="Funding for Additional Charges on Closed Projects"/>
    <m/>
    <s v="Other"/>
    <m/>
    <m/>
    <x v="4"/>
    <x v="7"/>
    <m/>
    <s v=""/>
    <m/>
    <m/>
    <s v="N"/>
    <m/>
    <x v="0"/>
    <m/>
    <n v="0"/>
    <n v="0"/>
    <n v="600000"/>
    <n v="0"/>
    <n v="600000"/>
    <n v="0"/>
    <n v="0"/>
    <n v="2750000"/>
    <n v="0"/>
    <n v="2750000"/>
    <s v="State Funded (99109-3660-04)"/>
  </r>
  <r>
    <n v="117367.01"/>
    <n v="4"/>
    <s v="Closed"/>
    <d v="2013-06-25T00:00:00"/>
    <s v="Matt Givens"/>
    <d v="2019-09-17T00:00:00"/>
    <s v="Teresa Hylton"/>
    <s v="Region 4"/>
    <m/>
    <m/>
    <m/>
    <m/>
    <s v="Roadway Departure Action Plan - Construction District 4034 (RSAR)"/>
    <s v="Roadway Departure Action Plan - District 4034 - (RSAR) - Signing, Pavement Markings, Guardrail. General to Gibson Co, Signal to both Maury City and Crockett Co"/>
    <s v="Safety"/>
    <s v="Miscellaneous Safety Improvements"/>
    <m/>
    <x v="4"/>
    <x v="7"/>
    <m/>
    <n v="0"/>
    <d v="2016-10-07T00:00:00"/>
    <m/>
    <s v="N"/>
    <s v="NHS, None, Other"/>
    <x v="0"/>
    <m/>
    <n v="-4814.91"/>
    <n v="0"/>
    <n v="21840.639999999999"/>
    <n v="0"/>
    <n v="17025.73"/>
    <n v="101585.09"/>
    <n v="0"/>
    <n v="954215.64"/>
    <n v="0"/>
    <n v="1055800.73"/>
    <s v="HSIP-REG4(129) (98042-3242-94)"/>
  </r>
  <r>
    <n v="117497.09"/>
    <n v="3"/>
    <s v="Active"/>
    <d v="2020-05-26T00:00:00"/>
    <s v="Lee Cothron"/>
    <d v="2020-06-01T00:00:00"/>
    <s v="Sandra Lowry"/>
    <s v="Region 3"/>
    <m/>
    <m/>
    <m/>
    <m/>
    <s v="M20SAHQ_R3ISR_MQAQC_JUL2020-JUN2021_REG3"/>
    <m/>
    <s v="Maint - Reg"/>
    <s v="Preliminary Engineering"/>
    <m/>
    <x v="4"/>
    <x v="7"/>
    <m/>
    <s v=""/>
    <m/>
    <m/>
    <s v="N"/>
    <m/>
    <x v="0"/>
    <m/>
    <n v="110258"/>
    <n v="0"/>
    <n v="0"/>
    <n v="0"/>
    <n v="110258"/>
    <n v="110258"/>
    <n v="0"/>
    <n v="0"/>
    <n v="0"/>
    <n v="110258"/>
    <m/>
  </r>
  <r>
    <n v="117498.09"/>
    <n v="4"/>
    <s v="Active"/>
    <d v="2020-05-26T00:00:00"/>
    <s v="Lee Cothron"/>
    <d v="2020-06-01T00:00:00"/>
    <s v="Sandra Lowry"/>
    <s v="Region 4"/>
    <m/>
    <m/>
    <m/>
    <m/>
    <s v="M20SAHQ_R4ISR_MQAQC_JUL2020-JUN2021_REG4"/>
    <m/>
    <s v="Maint - Reg"/>
    <s v="Preliminary Engineering"/>
    <m/>
    <x v="4"/>
    <x v="7"/>
    <m/>
    <s v=""/>
    <m/>
    <m/>
    <s v="N"/>
    <m/>
    <x v="0"/>
    <m/>
    <n v="100601"/>
    <n v="0"/>
    <n v="0"/>
    <n v="0"/>
    <n v="100601"/>
    <n v="100601"/>
    <n v="0"/>
    <n v="0"/>
    <n v="0"/>
    <n v="100601"/>
    <m/>
  </r>
  <r>
    <n v="117506"/>
    <n v="4"/>
    <s v="Let"/>
    <d v="2012-07-02T00:00:00"/>
    <s v="Sandy Wilson"/>
    <d v="2020-05-01T00:00:00"/>
    <s v="Chris Armstrong"/>
    <s v="Fayette"/>
    <s v="SR-196"/>
    <s v="SR"/>
    <m/>
    <s v="SR"/>
    <s v="From the Shaw Creek Bridge at LM 6.80 to LM 7.11 in Piperton"/>
    <s v="Miscellaneous Safety Improvements (Shoulder widening as shown in guidance)"/>
    <s v="Safety"/>
    <s v="Miscellaneous Safety Improvements"/>
    <m/>
    <x v="4"/>
    <x v="7"/>
    <m/>
    <n v="0.31"/>
    <d v="2020-03-27T00:00:00"/>
    <m/>
    <s v="N"/>
    <s v="Other"/>
    <x v="4"/>
    <m/>
    <n v="-13343.15"/>
    <n v="0"/>
    <n v="0"/>
    <n v="0"/>
    <n v="-13343.15"/>
    <n v="7828.71"/>
    <n v="0"/>
    <n v="17000"/>
    <n v="0"/>
    <n v="24828.71"/>
    <s v="STP-SIP-196(15) (24017-3243-94)"/>
  </r>
  <r>
    <n v="117545.11"/>
    <n v="1"/>
    <s v="Let"/>
    <d v="2020-09-29T00:00:00"/>
    <s v="Jennifer Johnson"/>
    <d v="2021-04-13T00:00:00"/>
    <s v="Sandra Lowry"/>
    <s v="Region 1"/>
    <m/>
    <m/>
    <m/>
    <m/>
    <s v="M21LTHQ_R1ISR_OCGRAILREP REGION 1"/>
    <s v="FY21 On-Call Guardrail Repair"/>
    <s v="Maint - Reg"/>
    <s v="Guardrail"/>
    <m/>
    <x v="4"/>
    <x v="7"/>
    <m/>
    <s v=""/>
    <d v="2021-03-26T00:00:00"/>
    <m/>
    <s v="N"/>
    <m/>
    <x v="0"/>
    <m/>
    <n v="0"/>
    <n v="0"/>
    <n v="3881700"/>
    <n v="0"/>
    <n v="3881700"/>
    <n v="0"/>
    <n v="0"/>
    <n v="3881700"/>
    <n v="0"/>
    <n v="3881700"/>
    <s v="State Funded (98101-4112-04)"/>
  </r>
  <r>
    <n v="117546.02"/>
    <n v="2"/>
    <s v="Construction Complete"/>
    <d v="2013-04-23T00:00:00"/>
    <s v="Lee Cothron"/>
    <d v="2017-03-21T00:00:00"/>
    <s v="Sandra Lowry"/>
    <s v="Region 2"/>
    <m/>
    <m/>
    <m/>
    <m/>
    <s v="M14LTHQ_R2ISR_GRAILINST NEW REGION 2"/>
    <m/>
    <s v="Maint - Reg"/>
    <s v="Guardrail"/>
    <m/>
    <x v="4"/>
    <x v="7"/>
    <m/>
    <s v=""/>
    <d v="2013-12-06T00:00:00"/>
    <m/>
    <s v="N"/>
    <m/>
    <x v="0"/>
    <m/>
    <n v="0"/>
    <n v="0"/>
    <n v="-155000"/>
    <n v="0"/>
    <n v="-155000"/>
    <n v="0"/>
    <n v="0"/>
    <n v="148353"/>
    <n v="0"/>
    <n v="148353"/>
    <s v="State Funded (98028-4117-04)"/>
  </r>
  <r>
    <n v="117546.03"/>
    <n v="2"/>
    <s v="Construction Complete"/>
    <d v="2013-04-23T00:00:00"/>
    <s v="Lee Cothron"/>
    <d v="2017-03-21T00:00:00"/>
    <s v="Sandra Lowry"/>
    <s v="Region 2"/>
    <m/>
    <m/>
    <m/>
    <m/>
    <s v="M14LTHQ_R2ISR_OCGRAILREP REGION 2"/>
    <m/>
    <s v="Maint - Reg"/>
    <s v="Guardrail"/>
    <m/>
    <x v="4"/>
    <x v="7"/>
    <m/>
    <s v=""/>
    <d v="2013-12-06T00:00:00"/>
    <m/>
    <s v="N"/>
    <m/>
    <x v="0"/>
    <m/>
    <n v="0"/>
    <n v="0"/>
    <n v="-452579"/>
    <n v="0"/>
    <n v="-452579"/>
    <n v="0"/>
    <n v="0"/>
    <n v="2067922"/>
    <n v="0"/>
    <n v="2067922"/>
    <s v="State Funded (98028-4118-04)"/>
  </r>
  <r>
    <n v="117546.05"/>
    <n v="2"/>
    <s v="Closed"/>
    <d v="2015-01-07T00:00:00"/>
    <s v="Lee Cothron"/>
    <d v="2020-08-02T00:00:00"/>
    <s v="Lee Cothron"/>
    <s v="Region 2"/>
    <m/>
    <m/>
    <m/>
    <m/>
    <s v="M15LTHQ_R2ISR_GR REGION 2"/>
    <s v="FY 15 On-Call Guardrail Repair and New Guardrail Installation"/>
    <s v="Maint - Reg"/>
    <s v="Guardrail"/>
    <m/>
    <x v="4"/>
    <x v="7"/>
    <m/>
    <s v=""/>
    <d v="2015-03-27T00:00:00"/>
    <m/>
    <s v="N"/>
    <m/>
    <x v="0"/>
    <m/>
    <n v="0"/>
    <n v="0"/>
    <n v="23269.29"/>
    <n v="0"/>
    <n v="23269.29"/>
    <n v="0"/>
    <n v="0"/>
    <n v="1936378.44"/>
    <n v="0"/>
    <n v="1936378.44"/>
    <s v="State Funded (98028-4187-04)"/>
  </r>
  <r>
    <n v="117546.11"/>
    <n v="2"/>
    <s v="Let"/>
    <d v="2020-09-29T00:00:00"/>
    <s v="Jennifer Johnson"/>
    <d v="2021-04-13T00:00:00"/>
    <s v=""/>
    <s v="Region 2"/>
    <m/>
    <m/>
    <m/>
    <m/>
    <s v="M21LTHQ_R2ISR_OCGRAILREP REGION 2"/>
    <s v="FY21 On-Call Guardrail Repair"/>
    <s v="Maint - Reg"/>
    <s v="Guardrail"/>
    <m/>
    <x v="4"/>
    <x v="7"/>
    <m/>
    <s v=""/>
    <d v="2021-03-26T00:00:00"/>
    <m/>
    <s v="N"/>
    <m/>
    <x v="0"/>
    <m/>
    <n v="0"/>
    <n v="0"/>
    <n v="5607647"/>
    <n v="0"/>
    <n v="5607647"/>
    <n v="0"/>
    <n v="0"/>
    <n v="5607647"/>
    <n v="0"/>
    <n v="5607647"/>
    <s v="State Funded (98200-4173-04)"/>
  </r>
  <r>
    <n v="117547.12"/>
    <n v="3"/>
    <s v="Let"/>
    <d v="2020-09-29T00:00:00"/>
    <s v="Jennifer Johnson"/>
    <d v="2021-04-13T00:00:00"/>
    <s v="Sandra Lowry"/>
    <s v="Region 3"/>
    <m/>
    <m/>
    <m/>
    <m/>
    <s v="M21LTHQ_R3ISR_OCGRAILREP REGION 3"/>
    <s v="FY21 On-Call Guardrail Repair"/>
    <s v="Maint - Reg"/>
    <s v="Guardrail"/>
    <m/>
    <x v="4"/>
    <x v="7"/>
    <m/>
    <s v=""/>
    <d v="2021-03-26T00:00:00"/>
    <m/>
    <s v="N"/>
    <m/>
    <x v="0"/>
    <m/>
    <n v="0"/>
    <n v="0"/>
    <n v="6545802"/>
    <n v="0"/>
    <n v="6545802"/>
    <n v="0"/>
    <n v="0"/>
    <n v="6545802"/>
    <n v="0"/>
    <n v="6545802"/>
    <s v="State Funded (98304-4133-04)"/>
  </r>
  <r>
    <n v="117549.05"/>
    <n v="4"/>
    <s v="Closed"/>
    <d v="2015-01-07T00:00:00"/>
    <s v="Lee Cothron"/>
    <d v="2019-09-05T00:00:00"/>
    <s v="Jennifer Johnson"/>
    <s v="Region 4"/>
    <m/>
    <m/>
    <m/>
    <m/>
    <s v="M15LTHQ_R4ISR_GR REGION 4"/>
    <s v="FY15 On-Call Guardrail Repair and New Guardrail Installation"/>
    <s v="Maint - Reg"/>
    <s v="Guardrail"/>
    <m/>
    <x v="4"/>
    <x v="7"/>
    <m/>
    <s v=""/>
    <d v="2015-07-10T00:00:00"/>
    <m/>
    <s v="N"/>
    <m/>
    <x v="0"/>
    <m/>
    <n v="0"/>
    <n v="0"/>
    <n v="1371.21"/>
    <n v="0"/>
    <n v="1371.21"/>
    <n v="0"/>
    <n v="0"/>
    <n v="1400847.58"/>
    <n v="0"/>
    <n v="1400847.58"/>
    <s v="State Funded (98048-4197-04)"/>
  </r>
  <r>
    <n v="117628"/>
    <n v="6"/>
    <s v="Active"/>
    <d v="2012-08-03T00:00:00"/>
    <s v="Lee Cothron"/>
    <d v="2018-11-15T00:00:00"/>
    <s v="Brian Terrell"/>
    <s v="Statewide"/>
    <m/>
    <m/>
    <m/>
    <m/>
    <s v="TDEC Contingency Funds for Rest Areas"/>
    <m/>
    <s v="Maint - Reg"/>
    <s v="Weigh Station or Rest Area Improvements"/>
    <m/>
    <x v="4"/>
    <x v="7"/>
    <m/>
    <s v=""/>
    <m/>
    <m/>
    <s v="N"/>
    <m/>
    <x v="0"/>
    <m/>
    <n v="0"/>
    <n v="0"/>
    <n v="-573482.12"/>
    <n v="0"/>
    <n v="-573482.12"/>
    <n v="0"/>
    <n v="0"/>
    <n v="232092.44"/>
    <n v="0"/>
    <n v="232092.44"/>
    <s v="State Funded (99109-4168-04)"/>
  </r>
  <r>
    <n v="117647"/>
    <n v="1"/>
    <s v="Active"/>
    <d v="2012-08-06T00:00:00"/>
    <s v="Lee Cothron"/>
    <d v="2020-12-09T00:00:00"/>
    <s v="Lee Cothron"/>
    <s v="Cocke"/>
    <m/>
    <m/>
    <m/>
    <m/>
    <s v="FY21 Cocke County Maintenance Building (40 x 80)"/>
    <m/>
    <s v="Other"/>
    <s v="Capital"/>
    <m/>
    <x v="4"/>
    <x v="7"/>
    <m/>
    <s v=""/>
    <m/>
    <m/>
    <s v="N"/>
    <m/>
    <x v="0"/>
    <m/>
    <n v="0"/>
    <n v="0"/>
    <n v="300000"/>
    <n v="0"/>
    <n v="300000"/>
    <n v="0"/>
    <n v="0"/>
    <n v="600000"/>
    <n v="0"/>
    <n v="600000"/>
    <s v="State Funded (15999-3607-04)"/>
  </r>
  <r>
    <n v="117649"/>
    <n v="1"/>
    <s v="Active"/>
    <d v="2012-08-06T00:00:00"/>
    <s v="Lee Cothron"/>
    <d v="2021-06-18T00:00:00"/>
    <s v="Sandra Lowry"/>
    <s v="Johnson"/>
    <m/>
    <m/>
    <m/>
    <m/>
    <s v="FY21 Johnson County Salt Bin 40' x 90' - Replace Salt Bin (Mtn. City)"/>
    <s v="Replace Salt Bin"/>
    <s v="Other"/>
    <s v="Capital"/>
    <m/>
    <x v="4"/>
    <x v="7"/>
    <m/>
    <s v=""/>
    <d v="2021-06-18T00:00:00"/>
    <m/>
    <s v="N"/>
    <m/>
    <x v="0"/>
    <m/>
    <n v="0"/>
    <n v="0"/>
    <n v="165700"/>
    <n v="0"/>
    <n v="165700"/>
    <n v="0"/>
    <n v="0"/>
    <n v="325700"/>
    <n v="0"/>
    <n v="325700"/>
    <s v="State Funded (46999-3605-04)"/>
  </r>
  <r>
    <n v="117650"/>
    <n v="1"/>
    <s v="Active"/>
    <d v="2012-08-06T00:00:00"/>
    <s v="Lee Cothron"/>
    <d v="2020-10-22T00:00:00"/>
    <s v="Lee Cothron"/>
    <s v="Monroe"/>
    <m/>
    <m/>
    <m/>
    <m/>
    <s v="FY21 Monroe County Salt Bin 40' x 125' - Construct New Salt Bin (Tellico Plains)"/>
    <s v="Construct new salt bin"/>
    <s v="Other"/>
    <s v="Capital"/>
    <m/>
    <x v="4"/>
    <x v="7"/>
    <m/>
    <s v=""/>
    <m/>
    <m/>
    <s v="N"/>
    <m/>
    <x v="0"/>
    <m/>
    <n v="0"/>
    <n v="0"/>
    <n v="112800"/>
    <n v="0"/>
    <n v="112800"/>
    <n v="0"/>
    <n v="0"/>
    <n v="412800"/>
    <n v="0"/>
    <n v="412800"/>
    <s v="State Funded (62999-3607-04)"/>
  </r>
  <r>
    <n v="117818"/>
    <n v="1"/>
    <s v="Closed"/>
    <d v="2012-08-29T00:00:00"/>
    <s v="Matt Givens"/>
    <d v="2016-06-30T00:00:00"/>
    <s v="Teresa Hylton"/>
    <s v="Anderson"/>
    <s v="SR-116"/>
    <s v="SR"/>
    <m/>
    <s v="SR"/>
    <s v="From Campbell COL to LM 6.49, North of Braden Flats Lane"/>
    <s v="SR-116-From Campbell COL to LM 6.49 North of Braden Flats Lane-RSAR"/>
    <s v="Other"/>
    <s v="RSAR"/>
    <m/>
    <x v="4"/>
    <x v="7"/>
    <m/>
    <n v="6.49"/>
    <m/>
    <m/>
    <s v="N"/>
    <s v="Other"/>
    <x v="4"/>
    <m/>
    <n v="100.18"/>
    <n v="0"/>
    <n v="0"/>
    <n v="0"/>
    <n v="100.18"/>
    <n v="1101.94"/>
    <n v="0"/>
    <n v="0"/>
    <n v="0"/>
    <n v="1101.94"/>
    <m/>
  </r>
  <r>
    <n v="117871"/>
    <n v="4"/>
    <s v="Active"/>
    <d v="2012-09-14T00:00:00"/>
    <s v="Teresa Tanner"/>
    <d v="2015-08-07T00:00:00"/>
    <s v="Belinda Hampton"/>
    <s v="Obion"/>
    <m/>
    <m/>
    <m/>
    <m/>
    <s v="Crack Seal/Coating R/W, T/W, Apron"/>
    <m/>
    <s v="Aeronautics"/>
    <s v="Public Transportation"/>
    <m/>
    <x v="4"/>
    <x v="7"/>
    <m/>
    <s v=""/>
    <m/>
    <m/>
    <s v="N"/>
    <m/>
    <x v="0"/>
    <m/>
    <n v="0"/>
    <n v="0"/>
    <n v="0"/>
    <n v="0"/>
    <n v="0"/>
    <n v="0"/>
    <n v="0"/>
    <n v="160204.9"/>
    <n v="0"/>
    <n v="160204.9"/>
    <s v="State Funded (66555075704)"/>
  </r>
  <r>
    <n v="118302"/>
    <n v="1"/>
    <s v="Closed"/>
    <d v="2012-11-14T00:00:00"/>
    <s v="Lee Cothron"/>
    <d v="2018-10-30T00:00:00"/>
    <s v="Lee Cothron"/>
    <s v="Region 1"/>
    <m/>
    <m/>
    <m/>
    <m/>
    <s v="M13LTHQ_R1ISR_OCPAVMKG"/>
    <m/>
    <s v="Maint - Reg"/>
    <s v="Pavement Marking"/>
    <m/>
    <x v="4"/>
    <x v="7"/>
    <m/>
    <s v=""/>
    <d v="2013-02-15T00:00:00"/>
    <m/>
    <s v="N"/>
    <m/>
    <x v="0"/>
    <m/>
    <n v="0"/>
    <n v="0"/>
    <n v="364.81"/>
    <n v="0"/>
    <n v="364.81"/>
    <n v="0"/>
    <n v="0"/>
    <n v="184732.65"/>
    <n v="0"/>
    <n v="184732.65"/>
    <s v="State Funded (98018-4155-04)"/>
  </r>
  <r>
    <n v="118302.08"/>
    <n v="1"/>
    <s v="Let"/>
    <d v="2020-08-21T00:00:00"/>
    <s v="Jennifer Johnson"/>
    <d v="2020-12-23T00:00:00"/>
    <s v=""/>
    <s v="Region 1"/>
    <m/>
    <m/>
    <m/>
    <m/>
    <s v="M21LTHQ_R1ISR_OCPAVMKG"/>
    <s v="On-Call Pavement Marking on Various Interstate and State Routes"/>
    <s v="Maint - Reg"/>
    <s v="Pavement Marking"/>
    <m/>
    <x v="4"/>
    <x v="7"/>
    <m/>
    <s v=""/>
    <d v="2020-12-11T00:00:00"/>
    <m/>
    <s v="N"/>
    <m/>
    <x v="0"/>
    <m/>
    <n v="0"/>
    <n v="0"/>
    <n v="323579"/>
    <n v="0"/>
    <n v="323579"/>
    <n v="0"/>
    <n v="0"/>
    <n v="323579"/>
    <n v="0"/>
    <n v="323579"/>
    <s v="State Funded (98101-4107-04)"/>
  </r>
  <r>
    <n v="118303.08"/>
    <n v="2"/>
    <s v="Let"/>
    <d v="2020-08-25T00:00:00"/>
    <s v="Jennifer Johnson"/>
    <d v="2021-02-25T00:00:00"/>
    <s v=""/>
    <s v="Region 2"/>
    <m/>
    <m/>
    <m/>
    <m/>
    <s v="M21LTHQ_R2ISR_OCPAVMKG"/>
    <s v="On-Call Pavement Marking on Various Interstate and State Routes"/>
    <s v="Maint - Reg"/>
    <s v="Pavement Marking"/>
    <m/>
    <x v="4"/>
    <x v="7"/>
    <m/>
    <s v=""/>
    <d v="2021-02-05T00:00:00"/>
    <m/>
    <s v="N"/>
    <m/>
    <x v="0"/>
    <m/>
    <n v="0"/>
    <n v="0"/>
    <n v="499926"/>
    <n v="0"/>
    <n v="499926"/>
    <n v="0"/>
    <n v="0"/>
    <n v="499926"/>
    <n v="0"/>
    <n v="499926"/>
    <s v="State Funded (98200-4169-04)"/>
  </r>
  <r>
    <n v="118304.08"/>
    <n v="3"/>
    <s v="Let"/>
    <d v="2020-08-21T00:00:00"/>
    <s v="Jennifer Johnson"/>
    <d v="2020-12-23T00:00:00"/>
    <s v=""/>
    <s v="Region 3"/>
    <m/>
    <m/>
    <m/>
    <m/>
    <s v="M21LTHQ_R3ISR_OCPAVMKG"/>
    <s v="On-Call Pavement Marking on Various Interstates and State Routes"/>
    <s v="Maint - Reg"/>
    <s v="Pavement Marking"/>
    <m/>
    <x v="4"/>
    <x v="7"/>
    <m/>
    <s v=""/>
    <d v="2020-12-11T00:00:00"/>
    <m/>
    <s v="N"/>
    <m/>
    <x v="0"/>
    <m/>
    <n v="0"/>
    <n v="0"/>
    <n v="538453"/>
    <n v="0"/>
    <n v="538453"/>
    <n v="0"/>
    <n v="0"/>
    <n v="538453"/>
    <n v="0"/>
    <n v="538453"/>
    <s v="State Funded (98304-4128-04)"/>
  </r>
  <r>
    <n v="118305.08"/>
    <n v="4"/>
    <s v="Let"/>
    <d v="2020-08-25T00:00:00"/>
    <s v="Jennifer Johnson"/>
    <d v="2021-02-25T00:00:00"/>
    <s v=""/>
    <s v="Region 4"/>
    <m/>
    <m/>
    <m/>
    <m/>
    <s v="M21LTHQ_R4ISR_OCPAVMKG"/>
    <s v="On-Call Pavement Marking on Various Interstate and State Routes"/>
    <s v="Maint - Reg"/>
    <s v="Pavement Marking"/>
    <m/>
    <x v="4"/>
    <x v="7"/>
    <m/>
    <s v=""/>
    <d v="2021-02-05T00:00:00"/>
    <m/>
    <s v="N"/>
    <m/>
    <x v="0"/>
    <m/>
    <n v="0"/>
    <n v="0"/>
    <n v="564507"/>
    <n v="0"/>
    <n v="564507"/>
    <n v="0"/>
    <n v="0"/>
    <n v="564507"/>
    <n v="0"/>
    <n v="564507"/>
    <s v="State Funded (98400-4175-04)"/>
  </r>
  <r>
    <n v="118307.08"/>
    <n v="2"/>
    <s v="Let"/>
    <d v="2020-08-25T00:00:00"/>
    <s v="Jennifer Johnson"/>
    <d v="2021-02-25T00:00:00"/>
    <s v=""/>
    <s v="Region 2"/>
    <m/>
    <m/>
    <m/>
    <m/>
    <s v="M21LTHQ_R2ISR_RETRACP"/>
    <s v="Pavement Marking (Paint) Retracing"/>
    <s v="Maint - Reg"/>
    <s v="Pavement Marking"/>
    <m/>
    <x v="4"/>
    <x v="7"/>
    <m/>
    <s v=""/>
    <d v="2021-02-05T00:00:00"/>
    <m/>
    <s v="N"/>
    <m/>
    <x v="0"/>
    <m/>
    <n v="0"/>
    <n v="0"/>
    <n v="164460"/>
    <n v="0"/>
    <n v="164460"/>
    <n v="0"/>
    <n v="0"/>
    <n v="164460"/>
    <n v="0"/>
    <n v="164460"/>
    <s v="State Funded (98200-4171-04)"/>
  </r>
  <r>
    <n v="118308.08"/>
    <n v="3"/>
    <s v="Let"/>
    <d v="2020-08-21T00:00:00"/>
    <s v="Jennifer Johnson"/>
    <d v="2020-12-23T00:00:00"/>
    <s v=""/>
    <s v="Region 3"/>
    <m/>
    <m/>
    <m/>
    <m/>
    <s v="FY21LTHQ_R3ISR_RETRACP"/>
    <s v="Pavement Marking (Paint) Retracing"/>
    <s v="Maint - Reg"/>
    <s v="Pavement Marking"/>
    <m/>
    <x v="4"/>
    <x v="7"/>
    <m/>
    <s v=""/>
    <d v="2020-12-11T00:00:00"/>
    <m/>
    <s v="N"/>
    <m/>
    <x v="0"/>
    <m/>
    <n v="0"/>
    <n v="0"/>
    <n v="1325722"/>
    <n v="0"/>
    <n v="1325722"/>
    <n v="0"/>
    <n v="0"/>
    <n v="1325722"/>
    <n v="0"/>
    <n v="1325722"/>
    <s v="State Funded (98304-4130-04)"/>
  </r>
  <r>
    <n v="118412"/>
    <n v="4"/>
    <s v="Active"/>
    <d v="2012-12-12T00:00:00"/>
    <s v="Reed Hillen"/>
    <d v="2021-01-19T00:00:00"/>
    <s v="Brian Terrell"/>
    <s v="Shelby"/>
    <m/>
    <m/>
    <m/>
    <m/>
    <s v="Various Locations in Memphis(Sidewalks Program)"/>
    <s v="This project will produce a study of sidewalk and curb ramp conditions in close proximity to public schools inside Memphis city limits and will develop a prioritized list and funding plan for a sidewalk improvement program. Once plan has been developed, the project will fund three pilot projects identified in the pedestrian plan: Kimball Avenue crossing, Mimosa Avenue crossing and a Range Line Road crossing."/>
    <s v="Local Programs"/>
    <s v="Sidewalk Improvements"/>
    <m/>
    <x v="4"/>
    <x v="7"/>
    <m/>
    <n v="0"/>
    <m/>
    <m/>
    <s v="N"/>
    <m/>
    <x v="0"/>
    <m/>
    <n v="28620"/>
    <n v="0"/>
    <n v="0"/>
    <n v="0"/>
    <n v="28620"/>
    <n v="466120"/>
    <n v="0"/>
    <n v="0"/>
    <n v="0"/>
    <n v="466120"/>
    <s v="STP-M-9409(168) (79LPLM-F3-267)"/>
  </r>
  <r>
    <n v="118486"/>
    <n v="2"/>
    <s v="Construction Complete"/>
    <d v="2013-01-15T00:00:00"/>
    <s v="Matt Givens"/>
    <d v="2021-06-15T00:00:00"/>
    <s v=""/>
    <s v="Coffee"/>
    <s v="SR-55"/>
    <s v="SR"/>
    <m/>
    <s v="SR"/>
    <s v="From Belmont Road to Bowling Alley Road in Manchester (RSAR)"/>
    <s v="Miscellaneous Safety Improvements"/>
    <s v="Safety"/>
    <s v="Miscellaneous Safety Improvements"/>
    <m/>
    <x v="4"/>
    <x v="7"/>
    <m/>
    <n v="0.26"/>
    <d v="2020-10-09T00:00:00"/>
    <m/>
    <s v="N"/>
    <s v="NHS"/>
    <x v="3"/>
    <m/>
    <n v="70000"/>
    <n v="0"/>
    <n v="354486"/>
    <n v="0"/>
    <n v="424486"/>
    <n v="161500"/>
    <n v="50000"/>
    <n v="354486"/>
    <n v="0"/>
    <n v="565986"/>
    <s v="NH-SIP-55(18) (16009-3241-94)"/>
  </r>
  <r>
    <n v="118505.02"/>
    <n v="3"/>
    <s v="Closed"/>
    <d v="2014-11-03T00:00:00"/>
    <s v="Lisa Dunn"/>
    <d v="2021-05-18T00:00:00"/>
    <s v="Katie Brown"/>
    <s v="Montgomery"/>
    <m/>
    <m/>
    <m/>
    <m/>
    <s v="Red River East Trail - Phase 1"/>
    <s v="Construction of a 3,200 linear foot multi-modal facility beginning at a vehicular/pedestrian bridge on US Highway 41-A and terminating at a proposed trailhead. Project also includes landscaping, signage, benches and trash receptacles."/>
    <s v="Local Programs"/>
    <s v="Bicycles and Pedestrian Facility"/>
    <m/>
    <x v="4"/>
    <x v="7"/>
    <m/>
    <s v=""/>
    <m/>
    <m/>
    <s v="N"/>
    <s v="NHS"/>
    <x v="0"/>
    <m/>
    <n v="0"/>
    <n v="0"/>
    <n v="36808.089999999997"/>
    <n v="0"/>
    <n v="36808.089999999997"/>
    <n v="0"/>
    <n v="0"/>
    <n v="1469956.09"/>
    <n v="0"/>
    <n v="1469956.09"/>
    <s v="TAP-9301(33) (63LPLM-F3-068)"/>
  </r>
  <r>
    <n v="118541"/>
    <n v="2"/>
    <s v="Closed"/>
    <d v="2013-02-11T00:00:00"/>
    <s v="Matt Givens"/>
    <d v="2020-09-15T00:00:00"/>
    <s v="Teresa Hylton"/>
    <s v="Overton"/>
    <s v="SR-111"/>
    <s v="SR"/>
    <m/>
    <s v="SR"/>
    <s v="Intersections at SR-293, LM's 3.09 and 3.18 (RSAR)"/>
    <s v="Miscellaneous Safety Improvements (J-turn)"/>
    <s v="Safety"/>
    <s v="Miscellaneous Safety Improvements"/>
    <m/>
    <x v="4"/>
    <x v="7"/>
    <m/>
    <n v="0.09"/>
    <d v="2019-05-10T00:00:00"/>
    <m/>
    <s v="N"/>
    <s v="NHS"/>
    <x v="3"/>
    <m/>
    <n v="-651.07000000000005"/>
    <n v="0"/>
    <n v="62054.15"/>
    <n v="0"/>
    <n v="61403.08"/>
    <n v="124975.43"/>
    <n v="0"/>
    <n v="2763668.15"/>
    <n v="0"/>
    <n v="2888643.58"/>
    <s v="HSIP-111(98) (67001-3289-94)"/>
  </r>
  <r>
    <n v="118800"/>
    <n v="4"/>
    <s v="Let"/>
    <d v="2013-04-16T00:00:00"/>
    <s v="Sandy Wilson"/>
    <d v="2020-12-23T00:00:00"/>
    <s v=""/>
    <s v="Shelby"/>
    <s v="Perkins Rd."/>
    <m/>
    <s v="02814"/>
    <s v="L"/>
    <s v="Perkins Rd, Intersection at Mallory Road (RSAR)"/>
    <s v="Signalization and Safety Modifications"/>
    <s v="Safety"/>
    <s v="Miscellaneous Safety Improvements"/>
    <m/>
    <x v="4"/>
    <x v="7"/>
    <m/>
    <n v="0"/>
    <d v="2020-12-11T00:00:00"/>
    <m/>
    <s v="N"/>
    <s v="Other"/>
    <x v="0"/>
    <m/>
    <n v="19500"/>
    <n v="0"/>
    <n v="742270"/>
    <n v="0"/>
    <n v="761770"/>
    <n v="97500"/>
    <n v="45000"/>
    <n v="742270"/>
    <n v="0"/>
    <n v="884770"/>
    <s v="HSIP-2814(6) (79947-3526-94)"/>
  </r>
  <r>
    <n v="118804"/>
    <n v="4"/>
    <s v="Let"/>
    <d v="2013-04-16T00:00:00"/>
    <s v="Sandy Wilson"/>
    <d v="2020-07-21T00:00:00"/>
    <s v="Bonita Dunlap"/>
    <s v="Shelby"/>
    <s v="Ridgeway Rd."/>
    <m/>
    <s v="02828"/>
    <s v="L"/>
    <s v="Ridgeway Road, Mt. Moriah Road to Quince Road in Memphis (RSA)"/>
    <s v="Signalization and Safety Modifications"/>
    <s v="Safety"/>
    <s v="Miscellaneous Safety Improvements"/>
    <m/>
    <x v="4"/>
    <x v="7"/>
    <m/>
    <n v="1.0649999999999999"/>
    <d v="2020-06-26T00:00:00"/>
    <m/>
    <s v="N"/>
    <s v="NHS"/>
    <x v="0"/>
    <m/>
    <n v="0"/>
    <n v="0"/>
    <n v="797905"/>
    <n v="0"/>
    <n v="797905"/>
    <n v="180000"/>
    <n v="0"/>
    <n v="1758905"/>
    <n v="0"/>
    <n v="1938905"/>
    <s v="HSIP-2828(4) (79947-3530-94)"/>
  </r>
  <r>
    <n v="118809"/>
    <n v="4"/>
    <s v="Closed"/>
    <d v="2013-04-16T00:00:00"/>
    <s v="Sandy Wilson"/>
    <d v="2018-07-23T00:00:00"/>
    <s v="Teresa Hylton"/>
    <s v="Madison"/>
    <s v="Vann Dr."/>
    <m/>
    <s v="05379"/>
    <s v="L"/>
    <s v="Vann Drive, Intersection at SR-186 Ramp (RSA)"/>
    <s v="Miscellaneous Safety Improvements"/>
    <s v="Safety"/>
    <s v="Miscellaneous Safety Improvements"/>
    <m/>
    <x v="4"/>
    <x v="7"/>
    <m/>
    <n v="0.36"/>
    <d v="2017-12-08T00:00:00"/>
    <m/>
    <s v="N"/>
    <s v="Other"/>
    <x v="0"/>
    <m/>
    <n v="-23354.41"/>
    <n v="0"/>
    <n v="65779.92"/>
    <n v="0"/>
    <n v="42425.509999999995"/>
    <n v="16645.59"/>
    <n v="0"/>
    <n v="127391.92"/>
    <n v="0"/>
    <n v="144037.51"/>
    <s v="HSIP-5379(10) (57946-3567-94)"/>
  </r>
  <r>
    <n v="118812"/>
    <n v="4"/>
    <s v="Active"/>
    <d v="2013-04-16T00:00:00"/>
    <s v="Sandy Wilson"/>
    <d v="2020-08-28T00:00:00"/>
    <s v="Jeremy Beeman"/>
    <s v="Shelby"/>
    <s v="Sycamore View Rd."/>
    <m/>
    <s v="02875"/>
    <s v="L"/>
    <s v="Sycamore View Road, From near Shelby Oaks Drive to SR-1(Summer Avenue) in Memphis (RSAR)"/>
    <s v="Signalization and Safety Modifications"/>
    <s v="Safety"/>
    <s v="Miscellaneous Safety Improvements"/>
    <m/>
    <x v="4"/>
    <x v="7"/>
    <m/>
    <n v="0.41"/>
    <d v="2021-08-20T00:00:00"/>
    <m/>
    <s v="N"/>
    <s v="NHS"/>
    <x v="0"/>
    <m/>
    <n v="18600"/>
    <n v="21070"/>
    <n v="0"/>
    <n v="0"/>
    <n v="39670"/>
    <n v="122600"/>
    <n v="21070"/>
    <n v="0"/>
    <n v="0"/>
    <n v="143670"/>
    <s v="HSIP-2875(4) (79961-3529-94)"/>
  </r>
  <r>
    <n v="118848"/>
    <n v="3"/>
    <s v="Closed"/>
    <d v="2013-04-16T00:00:00"/>
    <s v="Matt Givens"/>
    <d v="2020-09-18T00:00:00"/>
    <s v="Teresa Hylton"/>
    <s v="Sumner"/>
    <s v="SR-174"/>
    <s v="SR"/>
    <m/>
    <s v="SR"/>
    <s v="From North Water Road to SR-52 (RSAR)"/>
    <m/>
    <s v="Safety"/>
    <s v="Miscellaneous Safety Improvements"/>
    <m/>
    <x v="4"/>
    <x v="7"/>
    <m/>
    <n v="13.409000000000001"/>
    <m/>
    <m/>
    <s v="N"/>
    <s v="Other"/>
    <x v="4"/>
    <m/>
    <n v="9991.1299999999992"/>
    <n v="0"/>
    <n v="0"/>
    <n v="0"/>
    <n v="9991.1299999999992"/>
    <n v="49991.13"/>
    <n v="0"/>
    <n v="0"/>
    <n v="0"/>
    <n v="49991.13"/>
    <s v="HSIP-174(24) (83027-3219-94)"/>
  </r>
  <r>
    <n v="118870"/>
    <n v="2"/>
    <s v="Let"/>
    <d v="2013-04-25T00:00:00"/>
    <s v="Maria Hunter"/>
    <d v="2021-05-24T00:00:00"/>
    <s v="Meghan Wilson"/>
    <s v="Bradley"/>
    <m/>
    <m/>
    <m/>
    <m/>
    <s v="17th Street, From SR-2(Keith Street NW) to SR-74(Ocoee Street) and 20th Street, From Harle Avenue NW to Neely Circle in Cleveland"/>
    <s v="Add curb and gutter with sidewalk with handicap ramps to left edge of existing pavement from Keith St to Harle Ave and to the right edge from Harle Ave to Ocoee St (TIP 2009-001), Milling, resurfacing, upgrading drainage system along entire route and replace box culvert at LM 0.18) (TIP 2010-02). Add 6-30 curb/gutter (2010-02), 5' sidewalk/handicap ramps to left/right edge of exiisting pavement from Harle Ave to Parker St and from Baugh St to Neely Circle(TIP 2009-001). Upgrading drainage system along entire route.(2010-02)"/>
    <s v="Local Programs"/>
    <s v="Miscellaneous Improvements"/>
    <m/>
    <x v="4"/>
    <x v="7"/>
    <m/>
    <s v=""/>
    <m/>
    <m/>
    <s v="N"/>
    <s v="Other"/>
    <x v="0"/>
    <m/>
    <n v="270"/>
    <n v="0"/>
    <n v="3417582"/>
    <n v="0"/>
    <n v="3417852"/>
    <n v="163754"/>
    <n v="88000"/>
    <n v="3417582"/>
    <n v="0"/>
    <n v="3669336"/>
    <s v="STP-M-9203(21) (06LPLM-F3-036)"/>
  </r>
  <r>
    <n v="118928"/>
    <n v="3"/>
    <s v="Closed"/>
    <d v="2013-05-15T00:00:00"/>
    <s v="Matt Givens"/>
    <d v="2020-08-19T00:00:00"/>
    <s v="Teresa Hylton"/>
    <s v="Maury, Williamson"/>
    <s v="Port Royal Rd."/>
    <m/>
    <s v="0A125"/>
    <s v="L"/>
    <s v="Port Royal Road, From SR-396 Interchange to SR-247 (RSAR)"/>
    <m/>
    <s v="Safety"/>
    <s v="Miscellaneous Safety Improvements"/>
    <m/>
    <x v="4"/>
    <x v="7"/>
    <m/>
    <n v="0.44700000000000001"/>
    <m/>
    <m/>
    <s v="N"/>
    <s v="None"/>
    <x v="0"/>
    <m/>
    <n v="54796.62"/>
    <n v="0"/>
    <n v="0"/>
    <n v="0"/>
    <n v="54796.62"/>
    <n v="184796.62"/>
    <n v="0"/>
    <n v="0"/>
    <n v="0"/>
    <n v="184796.62"/>
    <s v="HSIP-6000(33) (60946-3435-94)"/>
  </r>
  <r>
    <n v="118928.01"/>
    <n v="3"/>
    <s v="Construction Complete"/>
    <d v="2014-10-28T00:00:00"/>
    <s v="Cynthia (old) Allen"/>
    <d v="2020-10-13T00:00:00"/>
    <s v="Jason Carney"/>
    <s v="Maury"/>
    <s v="Port Royal Road"/>
    <m/>
    <s v="0A125"/>
    <s v="L"/>
    <s v="Port Royal Road, From North of Jim Warren Road to Old Port Royal Road North in Spring Hill"/>
    <s v="Intersection Improvements and Signals"/>
    <s v="Safety"/>
    <s v="Miscellaneous Safety Improvements"/>
    <m/>
    <x v="4"/>
    <x v="7"/>
    <m/>
    <n v="0.44700000000000001"/>
    <d v="2019-03-29T00:00:00"/>
    <m/>
    <s v="N"/>
    <s v="None"/>
    <x v="0"/>
    <m/>
    <n v="1500"/>
    <n v="0"/>
    <n v="325004"/>
    <n v="0"/>
    <n v="326504"/>
    <n v="13500"/>
    <n v="0"/>
    <n v="2521040"/>
    <n v="0"/>
    <n v="2534540"/>
    <s v="HSIP-9323(3) (60952-3503-94)"/>
  </r>
  <r>
    <n v="118969"/>
    <n v="1"/>
    <s v="Closed"/>
    <d v="2013-06-05T00:00:00"/>
    <s v="Diana Benedict"/>
    <d v="2020-12-10T00:00:00"/>
    <s v="Jeremy Beeman"/>
    <s v="Anderson"/>
    <m/>
    <m/>
    <m/>
    <m/>
    <s v="Andersonville Elementary School"/>
    <s v="Construction of 6155 SF of 5' sidewalk with curb and gutter, removal of deteriorating sidewalks, signage and striping in the vicinity of Andersonville Elementary School."/>
    <s v="Local Programs"/>
    <s v="Bicycles and Pedestrian Facility"/>
    <m/>
    <x v="4"/>
    <x v="7"/>
    <m/>
    <s v=""/>
    <m/>
    <m/>
    <s v="N"/>
    <s v="None"/>
    <x v="0"/>
    <m/>
    <n v="-10018.790000000001"/>
    <n v="190.62"/>
    <n v="45669.83"/>
    <n v="0"/>
    <n v="35841.660000000003"/>
    <n v="11481.21"/>
    <n v="19512.62"/>
    <n v="199632.83"/>
    <n v="0"/>
    <n v="230626.66"/>
    <s v="SRTS-100(64) (01LPLM-F3-024)"/>
  </r>
  <r>
    <n v="118978"/>
    <n v="3"/>
    <s v="Closed"/>
    <d v="2013-06-05T00:00:00"/>
    <s v="Diana Benedict"/>
    <d v="2021-05-18T00:00:00"/>
    <s v="Katie Brown"/>
    <s v="Sumner"/>
    <m/>
    <m/>
    <m/>
    <m/>
    <s v="Watt Hardison Elementary School"/>
    <s v="Construction of 6,190 SF of sidewalk, curb and gutter, crosswalk striping, school crossing signs, and ADA handicap ramps on Watt Hardison Street and Abbigael Drive, in the vicinity of Watt Hardison Elementary School."/>
    <s v="Local Programs"/>
    <s v="Bicycles and Pedestrian Facility"/>
    <m/>
    <x v="4"/>
    <x v="7"/>
    <m/>
    <s v=""/>
    <m/>
    <m/>
    <s v="N"/>
    <s v="None"/>
    <x v="0"/>
    <m/>
    <n v="3696.15"/>
    <n v="-13500"/>
    <n v="25607.7"/>
    <n v="0"/>
    <n v="15803.85"/>
    <n v="23196.15"/>
    <n v="2500"/>
    <n v="238619.7"/>
    <n v="0"/>
    <n v="264315.84999999998"/>
    <s v="SRTS-9326(10) (83LPLM-F3-075)"/>
  </r>
  <r>
    <n v="119179.01"/>
    <n v="6"/>
    <s v="Closed"/>
    <d v="2014-10-24T00:00:00"/>
    <s v="Cynthia (old) Allen"/>
    <d v="2020-10-16T00:00:00"/>
    <s v="Scott Boyce"/>
    <s v="Statewide"/>
    <m/>
    <m/>
    <m/>
    <m/>
    <s v="QAQC - No Plans (FY 2015)"/>
    <m/>
    <s v="Other"/>
    <s v="Safety"/>
    <m/>
    <x v="4"/>
    <x v="7"/>
    <m/>
    <s v=""/>
    <m/>
    <m/>
    <s v="N"/>
    <m/>
    <x v="0"/>
    <m/>
    <n v="53286.29"/>
    <n v="0"/>
    <n v="0"/>
    <n v="0"/>
    <n v="53286.29"/>
    <n v="453286.29"/>
    <n v="0"/>
    <n v="0"/>
    <n v="0"/>
    <n v="453286.29"/>
    <m/>
  </r>
  <r>
    <n v="119335"/>
    <n v="3"/>
    <s v="Active"/>
    <d v="2013-07-30T00:00:00"/>
    <s v="Jodi Williams"/>
    <d v="2013-07-30T00:00:00"/>
    <s v="Jodi Williams"/>
    <s v="Houston"/>
    <m/>
    <m/>
    <m/>
    <m/>
    <s v="Houston County Sheri'ffs Department"/>
    <m/>
    <s v="GHSP"/>
    <s v="GHSP"/>
    <m/>
    <x v="4"/>
    <x v="7"/>
    <m/>
    <s v=""/>
    <m/>
    <m/>
    <s v="N"/>
    <m/>
    <x v="0"/>
    <m/>
    <n v="0"/>
    <n v="0"/>
    <n v="-490"/>
    <n v="0"/>
    <n v="-490"/>
    <n v="0"/>
    <n v="0"/>
    <n v="32223.91"/>
    <n v="0"/>
    <n v="32223.91"/>
    <s v="State Funded (97042-0608-04)"/>
  </r>
  <r>
    <n v="119540"/>
    <n v="4"/>
    <s v="Let"/>
    <d v="2013-08-07T00:00:00"/>
    <s v="Andy Barlow"/>
    <d v="2021-01-19T00:00:00"/>
    <s v="Brian Terrell"/>
    <s v="Shelby"/>
    <m/>
    <m/>
    <m/>
    <m/>
    <s v="SR-14(Jackson Avenue) at Various Intersections in Memphis - Group 1"/>
    <s v="Isolated signal improvements along Jackson Avenue at twelve intersections. Improvements will also include upgrading signal indications to LED displays where necessary, installing mast arm poles, adding countdown pedestrian signals, and improving vehicle detection."/>
    <s v="Local Programs"/>
    <s v="Signalization"/>
    <m/>
    <x v="4"/>
    <x v="7"/>
    <m/>
    <n v="6.01"/>
    <m/>
    <m/>
    <s v="N"/>
    <s v="NHS"/>
    <x v="0"/>
    <m/>
    <n v="0"/>
    <n v="0"/>
    <n v="1082241"/>
    <n v="0"/>
    <n v="1082241"/>
    <n v="355000"/>
    <n v="0"/>
    <n v="4162741"/>
    <n v="0"/>
    <n v="4517741"/>
    <s v="STP-M-NH-14(56) (79LPLM-F3-306)"/>
  </r>
  <r>
    <n v="119542"/>
    <n v="4"/>
    <s v="Let"/>
    <d v="2013-08-07T00:00:00"/>
    <s v="Andy Barlow"/>
    <d v="2021-01-19T00:00:00"/>
    <s v="Brian Terrell"/>
    <s v="Shelby"/>
    <m/>
    <m/>
    <m/>
    <m/>
    <s v="Various Intersections in Memphis - Group 3"/>
    <s v="Isolated signal improvements for McCrory Avenue at Stratford Road, South Parkway at Latham Street, Bayliss Avenue at National Street, Knight Arnold Road at Hickory Hill Road, Central Avenue at McLean Boulevard, Union Avenue at South Dunlap Street and North Parkway at North Watkins Street"/>
    <s v="Local Programs"/>
    <s v="Signalization"/>
    <m/>
    <x v="4"/>
    <x v="7"/>
    <m/>
    <n v="0"/>
    <m/>
    <m/>
    <s v="N"/>
    <s v="NHS, None, Other"/>
    <x v="0"/>
    <m/>
    <n v="-16154.93"/>
    <n v="0"/>
    <n v="0"/>
    <n v="0"/>
    <n v="-16154.93"/>
    <n v="251525.07"/>
    <n v="0"/>
    <n v="2897819"/>
    <n v="0"/>
    <n v="3149344.07"/>
    <s v="STP-M-9409(181) (79LPLM-F3-312)"/>
  </r>
  <r>
    <n v="119542.01"/>
    <n v="4"/>
    <s v="Let"/>
    <d v="2016-10-04T00:00:00"/>
    <s v="Nate Brugler"/>
    <d v="2021-01-19T00:00:00"/>
    <s v="Brian Terrell"/>
    <s v="Shelby"/>
    <m/>
    <m/>
    <m/>
    <m/>
    <s v="East McLemore Avenue, Intersection at College Street"/>
    <s v="Will provide for ROW, engineering and construction services for isolated traffic signal improvement in Memphis. This signal was spun off from the parent PIN due to its need for ROW acquisition, and will therefore be let separately."/>
    <s v="Local Programs"/>
    <s v="Signalization"/>
    <m/>
    <x v="4"/>
    <x v="7"/>
    <m/>
    <n v="0"/>
    <m/>
    <m/>
    <s v="N"/>
    <s v="Other"/>
    <x v="0"/>
    <m/>
    <n v="0"/>
    <n v="16154.93"/>
    <n v="-23253"/>
    <n v="0"/>
    <n v="-7098.07"/>
    <n v="0"/>
    <n v="36154.93"/>
    <n v="323374"/>
    <n v="0"/>
    <n v="359528.93"/>
    <s v="STP-M-9409(208) (79LPLM-F3-514)"/>
  </r>
  <r>
    <n v="119711.07"/>
    <n v="3"/>
    <s v="Let"/>
    <d v="2020-06-24T00:00:00"/>
    <s v="Scott Boyce"/>
    <d v="2020-12-04T00:00:00"/>
    <s v="Sarah Sutton"/>
    <s v="Region 3"/>
    <s v="SR"/>
    <s v="SR"/>
    <m/>
    <s v="SR"/>
    <s v="M21LTHQ_D39SR_M&amp;L_D39SOUTH"/>
    <m/>
    <s v="Maint - Reg"/>
    <s v="Mowing/Litter"/>
    <m/>
    <x v="4"/>
    <x v="7"/>
    <m/>
    <n v="150.81"/>
    <d v="2020-11-06T00:00:00"/>
    <m/>
    <s v="N"/>
    <m/>
    <x v="4"/>
    <m/>
    <n v="0"/>
    <n v="0"/>
    <n v="169006"/>
    <n v="0"/>
    <n v="169006"/>
    <n v="0"/>
    <n v="0"/>
    <n v="169006"/>
    <n v="0"/>
    <n v="169006"/>
    <s v="State Funded (98304-4213-04)"/>
  </r>
  <r>
    <n v="119712.07"/>
    <n v="3"/>
    <s v="Let"/>
    <d v="2020-06-24T00:00:00"/>
    <s v="Scott Boyce"/>
    <d v="2020-12-04T00:00:00"/>
    <s v="Sarah Sutton"/>
    <s v="Region 3"/>
    <s v="SR"/>
    <s v="SR"/>
    <m/>
    <s v="SR"/>
    <s v="M21LTHQ_D39SR_MOW_D39WEST"/>
    <m/>
    <s v="Maint - Reg"/>
    <s v="Mowing/Litter"/>
    <m/>
    <x v="4"/>
    <x v="7"/>
    <m/>
    <n v="152.09"/>
    <d v="2020-11-06T00:00:00"/>
    <m/>
    <s v="N"/>
    <m/>
    <x v="4"/>
    <m/>
    <n v="0"/>
    <n v="0"/>
    <n v="141960"/>
    <n v="0"/>
    <n v="141960"/>
    <n v="0"/>
    <n v="0"/>
    <n v="141960"/>
    <n v="0"/>
    <n v="141960"/>
    <s v="State Funded (98304-4218-04)"/>
  </r>
  <r>
    <n v="119713.07"/>
    <n v="3"/>
    <s v="Let"/>
    <d v="2020-06-24T00:00:00"/>
    <s v="Scott Boyce"/>
    <d v="2020-12-04T00:00:00"/>
    <s v="Sarah Sutton"/>
    <s v="Region 3"/>
    <s v="SR"/>
    <s v="SR"/>
    <m/>
    <s v="SR"/>
    <s v="M21LTHQ_D39SR_M&amp;L_D39SW"/>
    <m/>
    <s v="Maint - Reg"/>
    <s v="Mowing/Litter"/>
    <m/>
    <x v="4"/>
    <x v="7"/>
    <m/>
    <n v="170.76"/>
    <d v="2020-11-06T00:00:00"/>
    <m/>
    <s v="N"/>
    <m/>
    <x v="4"/>
    <m/>
    <n v="0"/>
    <n v="0"/>
    <n v="111899"/>
    <n v="0"/>
    <n v="111899"/>
    <n v="0"/>
    <n v="0"/>
    <n v="111899"/>
    <n v="0"/>
    <n v="111899"/>
    <s v="State Funded (98304-4219-04)"/>
  </r>
  <r>
    <n v="119738"/>
    <n v="3"/>
    <s v="Let"/>
    <d v="2013-09-19T00:00:00"/>
    <s v="Shaun Armstrong"/>
    <d v="2020-09-08T00:00:00"/>
    <s v="Jason Carney"/>
    <s v="Davidson"/>
    <s v="I-65"/>
    <s v="I"/>
    <m/>
    <s v="IM"/>
    <s v="Intersection at SR-255(Harding Place) Northbound Ramp, Exit 78 (Ramp Queue Project)"/>
    <m/>
    <s v="Safety"/>
    <s v="Miscellaneous Safety Improvements"/>
    <m/>
    <x v="4"/>
    <x v="7"/>
    <m/>
    <n v="0.33"/>
    <d v="2020-08-14T00:00:00"/>
    <m/>
    <s v="N"/>
    <s v="Int"/>
    <x v="1"/>
    <m/>
    <n v="60000"/>
    <n v="0"/>
    <n v="1486311"/>
    <n v="0"/>
    <n v="1546311"/>
    <n v="194000"/>
    <n v="0"/>
    <n v="1486311"/>
    <n v="0"/>
    <n v="1680311"/>
    <s v="HSIP-I-65-2(100) (19012-3161-94)"/>
  </r>
  <r>
    <n v="119837"/>
    <n v="3"/>
    <s v="Construction Complete"/>
    <d v="2013-10-25T00:00:00"/>
    <s v="Matt Givens"/>
    <d v="2019-02-27T00:00:00"/>
    <s v="Jason Carney"/>
    <s v="Williamson"/>
    <s v="SR-106"/>
    <s v="SR"/>
    <m/>
    <s v="SR"/>
    <s v="Intersection at Critz Lane (RSAR)"/>
    <s v="Intersection Improvements and Signals"/>
    <s v="Safety"/>
    <s v="Miscellaneous Safety Improvements"/>
    <m/>
    <x v="4"/>
    <x v="7"/>
    <m/>
    <n v="0.28299999999999997"/>
    <d v="2017-12-08T00:00:00"/>
    <m/>
    <s v="N"/>
    <s v="NHS"/>
    <x v="3"/>
    <m/>
    <n v="17800"/>
    <n v="75000"/>
    <n v="175948"/>
    <n v="0"/>
    <n v="268748"/>
    <n v="202800"/>
    <n v="370000"/>
    <n v="2484379"/>
    <n v="0"/>
    <n v="3057179"/>
    <s v="HSIP-106(33) (94014-3235-94)"/>
  </r>
  <r>
    <n v="119847.07"/>
    <n v="4"/>
    <s v="Closed"/>
    <d v="2013-10-28T00:00:00"/>
    <s v="Sandy Wilson"/>
    <d v="2019-03-19T00:00:00"/>
    <s v="Teresa Hylton"/>
    <s v="Region 4"/>
    <m/>
    <m/>
    <m/>
    <m/>
    <s v="Various Intersections in Region 4 - Construction Unit #4051 (Intersection Action Plan)"/>
    <s v="Various Intersections in Region 4, Construction Unit #4051 (Intersection Action Plan) - RSAR - Signs, Pavement Markings, Signalization"/>
    <s v="Safety"/>
    <s v="Intersection Improvements and Signals"/>
    <m/>
    <x v="4"/>
    <x v="7"/>
    <m/>
    <n v="0"/>
    <d v="2016-12-02T00:00:00"/>
    <m/>
    <s v="N"/>
    <s v="NHS, Other"/>
    <x v="0"/>
    <m/>
    <n v="-1180.47"/>
    <n v="0"/>
    <n v="18988.740000000002"/>
    <n v="0"/>
    <n v="17808.27"/>
    <n v="432319.53"/>
    <n v="0"/>
    <n v="87506.74"/>
    <n v="0"/>
    <n v="519826.27"/>
    <s v="HSIP-REG4(148) (98048-3268-94)"/>
  </r>
  <r>
    <n v="119847.08"/>
    <n v="4"/>
    <s v="Closed"/>
    <d v="2013-10-28T00:00:00"/>
    <s v="Sandy Wilson"/>
    <d v="2019-06-11T00:00:00"/>
    <s v="Teresa Hylton"/>
    <s v="Region 4"/>
    <m/>
    <m/>
    <m/>
    <m/>
    <s v="Various Intersections in Region 4 - Construction Unit #4054 (Intersection Action Plan)"/>
    <s v="Miscellaneous Safety Improvements"/>
    <s v="Safety"/>
    <s v="Miscellaneous Safety Improvements"/>
    <m/>
    <x v="4"/>
    <x v="7"/>
    <m/>
    <n v="0"/>
    <d v="2018-08-17T00:00:00"/>
    <m/>
    <s v="N"/>
    <m/>
    <x v="0"/>
    <m/>
    <n v="-34432.99"/>
    <n v="0"/>
    <n v="38678.019999999997"/>
    <n v="0"/>
    <n v="4245.0299999999988"/>
    <n v="64967.01"/>
    <n v="0"/>
    <n v="90678.02"/>
    <n v="0"/>
    <n v="155645.03"/>
    <s v="HSIP-REG4(149) (98048-3269-94)"/>
  </r>
  <r>
    <n v="119901"/>
    <n v="2"/>
    <s v="Closed"/>
    <d v="2013-11-06T00:00:00"/>
    <s v="Matt Givens"/>
    <d v="2020-09-30T00:00:00"/>
    <s v="Maria Hunter"/>
    <s v="Rhea"/>
    <s v="SR-30"/>
    <s v="SR"/>
    <m/>
    <s v="SR"/>
    <s v="From Near SR-443 (Ogden Road) to Maple Creek Drive(RSAR)"/>
    <s v="Miscellaneous Safety Improvements"/>
    <s v="Safety"/>
    <s v="Miscellaneous Safety Improvements"/>
    <m/>
    <x v="4"/>
    <x v="7"/>
    <m/>
    <n v="3.65"/>
    <d v="2019-02-08T00:00:00"/>
    <m/>
    <s v="N"/>
    <s v="Other"/>
    <x v="4"/>
    <m/>
    <n v="7751.41"/>
    <n v="0"/>
    <n v="10933.11"/>
    <n v="0"/>
    <n v="18684.52"/>
    <n v="37751.410000000003"/>
    <n v="0"/>
    <n v="106632.11"/>
    <n v="0"/>
    <n v="144383.51999999999"/>
    <s v="HSIP-30(66) (72004-3231-94)"/>
  </r>
  <r>
    <n v="119903.01"/>
    <n v="2"/>
    <s v="Construction Complete"/>
    <d v="2014-11-04T00:00:00"/>
    <s v="Lisa Dunn"/>
    <d v="2021-02-04T00:00:00"/>
    <s v="Sebrina Love"/>
    <s v="Hamilton"/>
    <s v="SR-319"/>
    <s v="SR"/>
    <m/>
    <s v="SR"/>
    <s v="From Lakesite City Limits to Daisy-Dallas Road"/>
    <s v="Installation of sidewalk, ADA upgrades, pedestrian signalization, and pedestrian lighting along Hixson Pike. Project also includes landscaping, crosswalks, signage, pedestrian amenities, bike lanes, retaining walls and irrigation."/>
    <s v="Local Programs"/>
    <s v="Bicycles and Pedestrian Facility"/>
    <m/>
    <x v="4"/>
    <x v="7"/>
    <m/>
    <n v="0.37"/>
    <m/>
    <m/>
    <s v="N"/>
    <s v="NHS"/>
    <x v="3"/>
    <m/>
    <n v="0"/>
    <n v="0"/>
    <n v="144804"/>
    <n v="0"/>
    <n v="144804"/>
    <n v="0"/>
    <n v="0"/>
    <n v="984380"/>
    <n v="0"/>
    <n v="984380"/>
    <s v="TAP-319(14) (33LPLM-F3-169)"/>
  </r>
  <r>
    <n v="119986"/>
    <n v="2"/>
    <s v="Closed"/>
    <d v="2013-11-22T00:00:00"/>
    <s v="Matt Givens"/>
    <d v="2020-09-15T00:00:00"/>
    <s v="Teresa Hylton"/>
    <s v="Bradley"/>
    <s v="SR-312"/>
    <s v="SR"/>
    <m/>
    <s v="SR"/>
    <s v="From Hamilton County Line to Near Quill Drive (RSAR)"/>
    <s v="Signing and Guardrail"/>
    <s v="Other"/>
    <s v="Miscellaneous Safety Improvements"/>
    <m/>
    <x v="4"/>
    <x v="7"/>
    <m/>
    <n v="5.27"/>
    <d v="2018-08-17T00:00:00"/>
    <m/>
    <s v="N"/>
    <s v="Other"/>
    <x v="4"/>
    <m/>
    <n v="-525.29"/>
    <n v="0"/>
    <n v="3583.48"/>
    <n v="0"/>
    <n v="3058.19"/>
    <n v="29474.71"/>
    <n v="0"/>
    <n v="50406.48"/>
    <n v="0"/>
    <n v="79881.19"/>
    <s v="HSIP-312(15) (06946-3229-94)"/>
  </r>
  <r>
    <n v="119989.02"/>
    <n v="2"/>
    <s v="Closed"/>
    <d v="2017-07-06T00:00:00"/>
    <s v="Mary McFarlin"/>
    <d v="2019-01-09T00:00:00"/>
    <s v="Teresa Hylton"/>
    <s v="Hamilton"/>
    <m/>
    <m/>
    <m/>
    <m/>
    <s v="Chattanooga ITS Control Center - FY 2018-2020 (Utilities, Power and Communications)"/>
    <s v="Chattanooga ITS Control Center - FY 2018-2020 (Utilities, Power and Communications)"/>
    <s v="Other"/>
    <s v="Intelligent Transportation System"/>
    <m/>
    <x v="4"/>
    <x v="7"/>
    <m/>
    <s v=""/>
    <m/>
    <m/>
    <s v="N"/>
    <m/>
    <x v="0"/>
    <m/>
    <n v="16221.45"/>
    <n v="0"/>
    <n v="0"/>
    <n v="0"/>
    <n v="16221.45"/>
    <n v="211221.45"/>
    <n v="0"/>
    <n v="0"/>
    <n v="0"/>
    <n v="211221.45"/>
    <m/>
  </r>
  <r>
    <n v="119990.03"/>
    <n v="2"/>
    <s v="Active"/>
    <d v="2020-02-12T00:00:00"/>
    <s v="Daniel Rose"/>
    <d v="2021-05-20T00:00:00"/>
    <s v="Sandra Lowry"/>
    <s v="Hamilton"/>
    <m/>
    <m/>
    <m/>
    <s v="N/A"/>
    <s v="Chattanooga ITS Control Center - FY 2020-2022 (Operations)"/>
    <m/>
    <s v="Intelligent Trans. System"/>
    <s v="Intelligent Transportation System"/>
    <m/>
    <x v="4"/>
    <x v="7"/>
    <m/>
    <s v=""/>
    <m/>
    <m/>
    <s v="N"/>
    <m/>
    <x v="0"/>
    <m/>
    <n v="1316000"/>
    <n v="0"/>
    <n v="0"/>
    <n v="0"/>
    <n v="1316000"/>
    <n v="2632000"/>
    <n v="0"/>
    <n v="0"/>
    <n v="0"/>
    <n v="2632000"/>
    <m/>
  </r>
  <r>
    <n v="120003"/>
    <n v="4"/>
    <s v="Closed"/>
    <d v="2013-12-04T00:00:00"/>
    <s v="Matt Givens"/>
    <d v="2018-07-30T00:00:00"/>
    <s v="Teresa Hylton"/>
    <s v="Haywood"/>
    <s v="SR-369"/>
    <s v="SR"/>
    <s v="p"/>
    <s v="SR"/>
    <s v="From SR-54 to near SR-76 in Brownsville (RSAR)"/>
    <s v="Miscellaneous Safety Improvements"/>
    <s v="Safety"/>
    <s v="Miscellaneous Safety Improvements"/>
    <m/>
    <x v="4"/>
    <x v="7"/>
    <m/>
    <n v="1.1000000000000001"/>
    <d v="2016-10-07T00:00:00"/>
    <m/>
    <s v="N"/>
    <s v="Other"/>
    <x v="4"/>
    <m/>
    <n v="-9562.68"/>
    <n v="0"/>
    <n v="10745.42"/>
    <n v="0"/>
    <n v="1182.7399999999998"/>
    <n v="11070.43"/>
    <n v="0"/>
    <n v="41484.42"/>
    <n v="0"/>
    <n v="52554.85"/>
    <s v="HSIP-369(8) (38008-3220-94)"/>
  </r>
  <r>
    <n v="120008.07"/>
    <n v="3"/>
    <s v="Let"/>
    <d v="2020-06-22T00:00:00"/>
    <s v="Scott Boyce"/>
    <d v="2020-12-04T00:00:00"/>
    <s v="Sarah Sutton"/>
    <s v="Region 3"/>
    <m/>
    <m/>
    <m/>
    <m/>
    <s v="M21LTHQ_D38ISR_M&amp;L_D38EAST"/>
    <m/>
    <s v="Maint - Reg"/>
    <s v="Mowing/Litter"/>
    <m/>
    <x v="4"/>
    <x v="7"/>
    <m/>
    <n v="296.11"/>
    <d v="2020-11-06T00:00:00"/>
    <m/>
    <s v="N"/>
    <m/>
    <x v="0"/>
    <m/>
    <n v="0"/>
    <n v="0"/>
    <n v="493552"/>
    <n v="0"/>
    <n v="493552"/>
    <n v="0"/>
    <n v="0"/>
    <n v="493552"/>
    <n v="0"/>
    <n v="493552"/>
    <s v="State Funded (98304-4103-04)"/>
  </r>
  <r>
    <n v="120075"/>
    <n v="4"/>
    <s v="Let"/>
    <d v="2014-01-13T00:00:00"/>
    <s v="Lisa Dunn"/>
    <d v="2021-03-02T00:00:00"/>
    <s v="Katie Brown"/>
    <s v="Shelby"/>
    <m/>
    <m/>
    <m/>
    <m/>
    <s v="Dunbar Elementary School in Memphis"/>
    <s v="Pedestrian and Bicycle improvements within the vicinity of Dunbar Elementary School. Project includes sidewalks, ADA accessibility, high-visibility crosswalks and signage."/>
    <s v="Local Programs"/>
    <s v="Bicycles and Pedestrian Facility"/>
    <m/>
    <x v="4"/>
    <x v="7"/>
    <m/>
    <n v="0"/>
    <m/>
    <m/>
    <s v="N"/>
    <s v="None"/>
    <x v="0"/>
    <m/>
    <n v="72200.25"/>
    <n v="0"/>
    <n v="418855"/>
    <n v="0"/>
    <n v="491055.25"/>
    <n v="72500.25"/>
    <n v="0"/>
    <n v="418855"/>
    <n v="0"/>
    <n v="491355.25"/>
    <s v="TAP/STP-M-9409(175) (79LPLM-F3-399)"/>
  </r>
  <r>
    <n v="120077"/>
    <n v="4"/>
    <s v="Closed"/>
    <d v="2014-01-14T00:00:00"/>
    <s v="Sandy Wilson"/>
    <d v="2020-05-01T00:00:00"/>
    <s v="Teresa Hylton"/>
    <s v="Fayette"/>
    <s v="SR-76"/>
    <s v="SR"/>
    <m/>
    <s v="SR"/>
    <s v="At Somerville Elementary School in Somerville"/>
    <s v="SR-76 at Somerville Elementary School in Somerville - Flashing Beacon and Signing"/>
    <s v="Safety"/>
    <s v="Flashing Beacon"/>
    <m/>
    <x v="4"/>
    <x v="7"/>
    <m/>
    <n v="0.26"/>
    <d v="2016-06-24T00:00:00"/>
    <m/>
    <s v="N"/>
    <s v="Other"/>
    <x v="4"/>
    <m/>
    <n v="1001.19"/>
    <n v="0"/>
    <n v="58477.05"/>
    <n v="0"/>
    <n v="59478.240000000005"/>
    <n v="50996.639999999999"/>
    <n v="0"/>
    <n v="106477.05"/>
    <n v="0"/>
    <n v="157473.69"/>
    <s v="PHSIP/STP-SIP-76(90) (24009-3219-94)"/>
  </r>
  <r>
    <n v="120085"/>
    <n v="4"/>
    <s v="Closed"/>
    <d v="2014-01-15T00:00:00"/>
    <s v="LaRosa Collier"/>
    <d v="2017-07-13T00:00:00"/>
    <s v="Karen Cooperwood"/>
    <s v="Shelby"/>
    <m/>
    <m/>
    <m/>
    <s v="N/A"/>
    <s v="MATA, FY 13&amp; 14 5339"/>
    <m/>
    <s v="Mass Transit"/>
    <m/>
    <m/>
    <x v="4"/>
    <x v="7"/>
    <m/>
    <s v=""/>
    <m/>
    <m/>
    <s v="N"/>
    <m/>
    <x v="0"/>
    <m/>
    <n v="0"/>
    <n v="0"/>
    <n v="294.51"/>
    <n v="0"/>
    <n v="294.51"/>
    <n v="0"/>
    <n v="0"/>
    <n v="407467"/>
    <n v="0"/>
    <n v="407467"/>
    <s v="State Funded (795339-S3-002)"/>
  </r>
  <r>
    <n v="120121"/>
    <n v="3"/>
    <s v="Let"/>
    <d v="2014-01-29T00:00:00"/>
    <s v="Matt Givens"/>
    <d v="2020-07-02T00:00:00"/>
    <s v="Jason Carney"/>
    <s v="Williamson, Davidson"/>
    <m/>
    <m/>
    <s v="00990"/>
    <s v="L"/>
    <s v="Pasquo Road/Sneed Road West, From SR-100 to SR-106(Hillsboro Road) (RSAR)"/>
    <s v="Miscellaneous Safety Improvements"/>
    <s v="Safety"/>
    <s v="Miscellaneous Safety Improvements"/>
    <m/>
    <x v="4"/>
    <x v="7"/>
    <m/>
    <n v="5.08"/>
    <d v="2020-05-15T00:00:00"/>
    <m/>
    <s v="N"/>
    <s v="Other"/>
    <x v="0"/>
    <m/>
    <n v="0"/>
    <n v="0"/>
    <n v="-48271"/>
    <n v="0"/>
    <n v="-48271"/>
    <n v="50000"/>
    <n v="0"/>
    <n v="315453"/>
    <n v="0"/>
    <n v="365453"/>
    <s v="HSIP-990(2) (94034-3408-94)"/>
  </r>
  <r>
    <n v="120127"/>
    <n v="4"/>
    <s v="Active"/>
    <d v="2014-01-30T00:00:00"/>
    <s v="Mary McFarlin"/>
    <d v="2020-11-12T00:00:00"/>
    <s v="Bonita Dunlap"/>
    <s v="Shelby"/>
    <s v="A.W. Willis Ave."/>
    <m/>
    <s v="0F373"/>
    <s v="L"/>
    <s v="A.W. Willis Ave. at IC Railroad, LM 0.032 in Memphis"/>
    <s v="Section 130 Railroad Safety Improvement Project - A.W. Willis Ave. at IC Railroad, LM 0.032 in Memphis - Electronic Bell, LED Lights, Crossbucks, Rubber Crossing Surface,Signs"/>
    <s v="Section 130-Rail"/>
    <s v="Railroad Crossing Improvement"/>
    <m/>
    <x v="4"/>
    <x v="7"/>
    <m/>
    <n v="0.01"/>
    <m/>
    <m/>
    <s v="N"/>
    <s v="None"/>
    <x v="0"/>
    <m/>
    <n v="23530.97"/>
    <n v="0"/>
    <n v="60104.17"/>
    <n v="0"/>
    <n v="83635.14"/>
    <n v="38530.97"/>
    <n v="0"/>
    <n v="530104.17000000004"/>
    <n v="0"/>
    <n v="568635.14"/>
    <s v="HSIP-R00S(183) (79947-2522-94)"/>
  </r>
  <r>
    <n v="120158"/>
    <n v="1"/>
    <s v="Closed"/>
    <d v="2014-02-07T00:00:00"/>
    <s v="Matt Givens"/>
    <d v="2020-07-14T00:00:00"/>
    <s v="Teresa Hylton"/>
    <s v="Sullivan, Johnson"/>
    <s v="SR-34"/>
    <s v="SR"/>
    <s v="P"/>
    <s v="SR"/>
    <s v="From SR-435 to Mountain City City Limits (RSAR)"/>
    <s v="Project involves: Pavement appurtenances, signing, pavement markings, and guardrail."/>
    <s v="Safety"/>
    <s v="Miscellaneous Safety Improvements"/>
    <m/>
    <x v="4"/>
    <x v="7"/>
    <m/>
    <n v="23.88"/>
    <m/>
    <m/>
    <s v="N"/>
    <s v="NHS, Other"/>
    <x v="3"/>
    <m/>
    <n v="832.32"/>
    <n v="0"/>
    <n v="0"/>
    <n v="0"/>
    <n v="832.32"/>
    <n v="53832.32"/>
    <n v="0"/>
    <n v="0"/>
    <n v="0"/>
    <n v="53832.32"/>
    <s v="HSIP-34(93) (46001-3221-94, 82005-3246-94)"/>
  </r>
  <r>
    <n v="120169"/>
    <n v="4"/>
    <s v="Active"/>
    <d v="2014-02-11T00:00:00"/>
    <s v="Jennifer Rose"/>
    <d v="2020-06-24T00:00:00"/>
    <s v="Lee Cothron"/>
    <s v="Shelby"/>
    <s v="South Parkway East"/>
    <m/>
    <s v="02807"/>
    <s v="L"/>
    <s v="South Parkway E, at BNSF Railroad, LM 3.84 in Memphis"/>
    <s v="Railroad Safety Improvement Project, Section 130 Program"/>
    <s v="Section 130-Rail"/>
    <s v="Railroad Crossing Improvement"/>
    <m/>
    <x v="4"/>
    <x v="7"/>
    <m/>
    <n v="0.01"/>
    <m/>
    <m/>
    <s v="N"/>
    <s v="NHS"/>
    <x v="0"/>
    <m/>
    <n v="0"/>
    <n v="0"/>
    <n v="200000"/>
    <n v="0"/>
    <n v="200000"/>
    <n v="15000"/>
    <n v="0"/>
    <n v="397500"/>
    <n v="0"/>
    <n v="412500"/>
    <s v="STP/HSIP-R-2807(9) (79947-2525-94)"/>
  </r>
  <r>
    <n v="120174"/>
    <n v="4"/>
    <s v="Active"/>
    <d v="2014-02-12T00:00:00"/>
    <s v="Jennifer Rose"/>
    <d v="2020-06-24T00:00:00"/>
    <s v="Lee Cothron"/>
    <s v="Shelby"/>
    <s v="Democrat Road"/>
    <m/>
    <s v="02883"/>
    <s v="L"/>
    <s v="Democrat Road, At BNSF Railroad, LM 0.33 in Memphis"/>
    <s v="Railroad Safety Improvement Project, Section 130 Program"/>
    <s v="Section 130-Rail"/>
    <s v="Railroad Crossing Improvement"/>
    <m/>
    <x v="4"/>
    <x v="7"/>
    <m/>
    <n v="0.01"/>
    <m/>
    <m/>
    <s v="N"/>
    <s v="Other"/>
    <x v="0"/>
    <m/>
    <n v="0"/>
    <n v="0"/>
    <n v="5568"/>
    <n v="0"/>
    <n v="5568"/>
    <n v="15000"/>
    <n v="0"/>
    <n v="43624"/>
    <n v="0"/>
    <n v="58624"/>
    <s v="STP/HSIP-R-2883(2) (79961-2527-94)"/>
  </r>
  <r>
    <n v="120181"/>
    <n v="4"/>
    <s v="Active"/>
    <d v="2014-02-13T00:00:00"/>
    <s v="Jennifer Rose"/>
    <d v="2020-12-22T00:00:00"/>
    <s v="Bonita Dunlap"/>
    <s v="Dyer"/>
    <s v="SR-3"/>
    <s v="SR"/>
    <m/>
    <s v="SR"/>
    <s v="At Tennken Railroad, LM 6.37 in Dyersburg"/>
    <s v="Railroad Safety Improvement Project, Section 130 Program"/>
    <s v="Section 130-Rail"/>
    <s v="Railroad Crossing Improvement"/>
    <m/>
    <x v="4"/>
    <x v="7"/>
    <m/>
    <n v="0.01"/>
    <m/>
    <m/>
    <s v="N"/>
    <s v="NHS"/>
    <x v="3"/>
    <m/>
    <n v="352.22"/>
    <n v="0"/>
    <n v="-344846.22"/>
    <n v="0"/>
    <n v="-344494"/>
    <n v="15352.22"/>
    <n v="0"/>
    <n v="22653.78"/>
    <n v="0"/>
    <n v="38006"/>
    <s v="STP/HSIP-R-3(129) (23005-2219-94)"/>
  </r>
  <r>
    <n v="120199"/>
    <n v="1"/>
    <s v="Closed"/>
    <d v="2014-02-13T00:00:00"/>
    <s v="Jennifer Rose"/>
    <d v="2020-06-24T00:00:00"/>
    <s v="Teresa Hylton"/>
    <s v="Knox"/>
    <s v="Ball Camp Pk"/>
    <m/>
    <s v="05922"/>
    <s v="L"/>
    <s v="Ball Camp Pike at CSX Railroad, LM 2.44"/>
    <s v="Railroad Safety Improvement Project, Section 130 Program"/>
    <s v="Section 130-Rail"/>
    <s v="Railroad Crossing Improvement"/>
    <m/>
    <x v="4"/>
    <x v="7"/>
    <m/>
    <n v="0.01"/>
    <m/>
    <m/>
    <s v="N"/>
    <s v="Other"/>
    <x v="0"/>
    <m/>
    <n v="3005.04"/>
    <n v="0"/>
    <n v="-2995.9"/>
    <n v="0"/>
    <n v="9.1399999999998727"/>
    <n v="18005.04"/>
    <n v="0"/>
    <n v="7079.1"/>
    <n v="0"/>
    <n v="25084.14"/>
    <s v="HSIP-R00S(188) (47947-2443-94)"/>
  </r>
  <r>
    <n v="120231"/>
    <n v="4"/>
    <s v="Closed"/>
    <d v="2014-02-25T00:00:00"/>
    <s v="Matt Givens"/>
    <d v="2018-07-30T00:00:00"/>
    <s v="Teresa Hylton"/>
    <s v="Haywood"/>
    <m/>
    <m/>
    <s v="0A245"/>
    <s v="L"/>
    <s v="Sugar Creek Road/Shaw Chapel Road, from SR-76 to SR-1 (RSAR)"/>
    <s v="Miscellaneous Safety Improvements"/>
    <s v="Safety"/>
    <s v="Miscellaneous Safety Improvements"/>
    <m/>
    <x v="4"/>
    <x v="7"/>
    <m/>
    <n v="4.88"/>
    <d v="2016-10-07T00:00:00"/>
    <m/>
    <s v="N"/>
    <s v="None"/>
    <x v="0"/>
    <m/>
    <n v="-14274.7"/>
    <n v="0"/>
    <n v="17196.09"/>
    <n v="0"/>
    <n v="2921.3899999999994"/>
    <n v="25725.3"/>
    <n v="0"/>
    <n v="80934.09"/>
    <n v="0"/>
    <n v="106659.39"/>
    <s v="HSIP-3800(17) (38945-3465-94)"/>
  </r>
  <r>
    <n v="120234.01"/>
    <n v="3"/>
    <s v="Closed"/>
    <d v="2017-08-03T00:00:00"/>
    <s v="Sandra Lowry"/>
    <d v="2019-12-18T00:00:00"/>
    <s v="Teresa Hylton"/>
    <s v="Davidson"/>
    <s v="SR-11"/>
    <s v="SR"/>
    <m/>
    <s v="SR"/>
    <s v="Intersection at Welshwood Drive, LM 7.24, in Nashville"/>
    <m/>
    <s v="Safety"/>
    <s v="Safety"/>
    <m/>
    <x v="4"/>
    <x v="7"/>
    <m/>
    <n v="0"/>
    <d v="2018-06-22T00:00:00"/>
    <m/>
    <s v="N"/>
    <s v="NHS"/>
    <x v="3"/>
    <m/>
    <n v="0"/>
    <n v="0"/>
    <n v="96360.92"/>
    <n v="0"/>
    <n v="96360.92"/>
    <n v="0"/>
    <n v="0"/>
    <n v="403013.92"/>
    <n v="0"/>
    <n v="403013.92"/>
    <s v="HSIP-11(93) (19028-3248-94)"/>
  </r>
  <r>
    <n v="120254"/>
    <n v="3"/>
    <s v="Closed"/>
    <d v="2014-03-06T00:00:00"/>
    <s v="Jennifer Rose"/>
    <d v="2020-08-05T00:00:00"/>
    <s v="Teresa Hylton"/>
    <s v="Davidson"/>
    <s v="McGavok Pike"/>
    <m/>
    <s v="04510"/>
    <s v="L"/>
    <s v="McGavock Pike at CSX Railroad, LM 2.34 in Nashville"/>
    <s v="Railroad Crossing Safety Improvement Project, Section 130 Program"/>
    <s v="Section 130-Rail"/>
    <s v="Railroad Crossing Improvement"/>
    <m/>
    <x v="4"/>
    <x v="7"/>
    <m/>
    <n v="0.01"/>
    <m/>
    <m/>
    <s v="N"/>
    <s v="Other"/>
    <x v="0"/>
    <m/>
    <n v="-9344.5"/>
    <n v="0"/>
    <n v="70053.539999999994"/>
    <n v="0"/>
    <n v="60709.039999999994"/>
    <n v="5655.5"/>
    <n v="0"/>
    <n v="257553.54"/>
    <n v="0"/>
    <n v="263209.03999999998"/>
    <s v="HSIP-R-4510(10) (19960-2544-94)"/>
  </r>
  <r>
    <n v="120290"/>
    <n v="3"/>
    <s v="Construction Complete"/>
    <d v="2014-03-20T00:00:00"/>
    <s v="Matt Givens"/>
    <d v="2021-06-07T00:00:00"/>
    <s v=""/>
    <s v="Robertson"/>
    <s v="SR-76"/>
    <s v="SR"/>
    <s v="P"/>
    <s v="SR"/>
    <s v="From West of Industrial Road to East of Hester Drive in White House (RSAR)"/>
    <m/>
    <s v="Safety"/>
    <s v="Miscellaneous Safety Improvements"/>
    <m/>
    <x v="4"/>
    <x v="7"/>
    <m/>
    <n v="0.6"/>
    <d v="2019-06-21T00:00:00"/>
    <m/>
    <s v="N"/>
    <s v="Other"/>
    <x v="4"/>
    <m/>
    <n v="13600"/>
    <n v="0"/>
    <n v="300000"/>
    <n v="0"/>
    <n v="313600"/>
    <n v="82600"/>
    <n v="84394"/>
    <n v="2989304"/>
    <n v="0"/>
    <n v="3156298"/>
    <s v="R-PHSIP-76(91) (74013-3231-94)"/>
  </r>
  <r>
    <n v="120322"/>
    <n v="2"/>
    <s v="Let"/>
    <d v="2014-03-26T00:00:00"/>
    <s v="Jessica L. Wilson"/>
    <d v="2021-04-21T00:00:00"/>
    <s v="Katie Brown"/>
    <s v="Bradley"/>
    <m/>
    <m/>
    <m/>
    <m/>
    <s v="SR-311, From Treasury Dr to 20th St SE; 9th St, Chippewah Ave SE to SR-74; Chippewah Ave SE, 12th St SE to 9th St in Cleveland"/>
    <s v="Construction of new sidewalk along SR74/311 from 9th Street SE to   14th Street SE, and from 20th Street SE to Treasury Drive SE.  Installation or improvement of pedestrian signals and crosswalks at the intersections of Blackburn   Rd/SR74 and 9th Street/SR74 and Treasury Drive/SR 74/SR 60. Installation of two bus shelters on concrete pads"/>
    <s v="Local Programs"/>
    <s v="Bicycles and Pedestrian Facility"/>
    <m/>
    <x v="4"/>
    <x v="7"/>
    <m/>
    <n v="1.145"/>
    <m/>
    <m/>
    <s v="N"/>
    <s v="Other"/>
    <x v="0"/>
    <m/>
    <n v="0"/>
    <n v="0"/>
    <n v="1268799.1100000001"/>
    <n v="0"/>
    <n v="1268799.1100000001"/>
    <n v="98434.57"/>
    <n v="33460.03"/>
    <n v="1268799.1100000001"/>
    <n v="0"/>
    <n v="1400693.71"/>
    <s v="State Funded (06LPLM-S3-049)"/>
  </r>
  <r>
    <n v="120324"/>
    <n v="3"/>
    <s v="Let"/>
    <d v="2014-03-26T00:00:00"/>
    <s v="Jessica L. Wilson"/>
    <d v="2021-06-14T00:00:00"/>
    <s v="Katie Brown"/>
    <s v="Montgomery"/>
    <s v="SR-12"/>
    <s v="SR"/>
    <m/>
    <s v="SR"/>
    <s v="From Concord Drive to Quin Lane"/>
    <s v="Construction of 5' sidewalks/ADA ramps and 41 bus stop shelters on concrete landing pads"/>
    <s v="Local Programs"/>
    <s v="Bicycles and Pedestrian Facility"/>
    <m/>
    <x v="4"/>
    <x v="7"/>
    <m/>
    <n v="0.86"/>
    <d v="2021-10-08T00:00:00"/>
    <m/>
    <s v="N"/>
    <s v="NHS"/>
    <x v="3"/>
    <m/>
    <n v="0"/>
    <n v="0"/>
    <n v="-860716"/>
    <n v="0"/>
    <n v="-860716"/>
    <n v="78979"/>
    <n v="42001"/>
    <n v="0"/>
    <n v="0"/>
    <n v="120980"/>
    <s v="STP-NH-12(63) (63LPLM-S3-063)"/>
  </r>
  <r>
    <n v="120325"/>
    <n v="4"/>
    <s v="Closed"/>
    <d v="2014-03-26T00:00:00"/>
    <s v="Jessica L. Wilson"/>
    <d v="2021-03-01T00:00:00"/>
    <s v="Lee Cothron"/>
    <s v="Weakley"/>
    <m/>
    <m/>
    <m/>
    <m/>
    <s v="Skyhawk Pkwy, From Hawks Rd to SR-431 (University St); and SR-431, From Skyhawk Pkwy to Courtright Rd in Martin"/>
    <s v="Sidewalk and bike lanes on Skyhawk Parkway (SR43) from Hawk Road to University Street and construction of new sidewalks on University Street (SR431) to Courtright Road."/>
    <s v="Local Programs"/>
    <s v="Bicycles and Pedestrian Facility"/>
    <m/>
    <x v="4"/>
    <x v="7"/>
    <m/>
    <n v="0.8"/>
    <m/>
    <m/>
    <s v="N"/>
    <s v="NHS, Other"/>
    <x v="0"/>
    <m/>
    <n v="0"/>
    <n v="0"/>
    <n v="71389.55"/>
    <n v="0"/>
    <n v="71389.55"/>
    <n v="49161.84"/>
    <n v="27500"/>
    <n v="652513.54"/>
    <n v="0"/>
    <n v="729175.38"/>
    <s v="State Funded (92LPLM-S3-020)"/>
  </r>
  <r>
    <n v="120379"/>
    <n v="6"/>
    <s v="Active"/>
    <d v="2014-04-07T00:00:00"/>
    <s v="Lee Cothron"/>
    <d v="2018-11-15T00:00:00"/>
    <s v="Brian Terrell"/>
    <s v="Statewide"/>
    <m/>
    <m/>
    <m/>
    <m/>
    <s v="M14SAHQ_SWISR_ASSET_DATA_INVENTORY"/>
    <s v="Includes Maintenance Asset Inventory Data Extraction on Interstate, SR, and Non-State NHS and Collection of Baseline Ground Truth Data for RFP Vendor Evaluation of Road Test Course by TDOT Survey Office"/>
    <s v="Maint - Reg"/>
    <s v="Preliminary Engineering"/>
    <m/>
    <x v="4"/>
    <x v="7"/>
    <m/>
    <s v=""/>
    <m/>
    <m/>
    <s v="N"/>
    <m/>
    <x v="0"/>
    <m/>
    <n v="-945893"/>
    <n v="0"/>
    <n v="0"/>
    <n v="0"/>
    <n v="-945893"/>
    <n v="54107"/>
    <n v="0"/>
    <n v="0"/>
    <n v="0"/>
    <n v="54107"/>
    <m/>
  </r>
  <r>
    <n v="120401"/>
    <n v="4"/>
    <s v="Closed"/>
    <d v="2014-04-11T00:00:00"/>
    <s v="Sandy Wilson"/>
    <d v="2020-05-01T00:00:00"/>
    <s v="Teresa Hylton"/>
    <s v="Fayette"/>
    <s v="SR-15"/>
    <s v="SR"/>
    <m/>
    <s v="SR"/>
    <s v="Intersection at Warren Road, LM 11.30"/>
    <s v="Install an overhead LED flashing beacon."/>
    <s v="Safety"/>
    <s v="Flashing Beacon"/>
    <m/>
    <x v="4"/>
    <x v="7"/>
    <m/>
    <n v="1.2999999999999999E-2"/>
    <d v="2016-06-24T00:00:00"/>
    <m/>
    <s v="N"/>
    <s v="NHS"/>
    <x v="3"/>
    <m/>
    <n v="1733.69"/>
    <n v="0"/>
    <n v="2242.4499999999998"/>
    <n v="0"/>
    <n v="3976.14"/>
    <n v="36533.69"/>
    <n v="0"/>
    <n v="73242.45"/>
    <n v="0"/>
    <n v="109776.14"/>
    <s v="PHSIP/NH-SIP-15(187) (24003-3251-94)"/>
  </r>
  <r>
    <n v="120466"/>
    <n v="4"/>
    <s v="Active"/>
    <d v="2014-04-29T00:00:00"/>
    <s v="Mary McFarlin"/>
    <d v="2020-06-24T00:00:00"/>
    <s v="Teresa Hylton"/>
    <s v="Carroll"/>
    <s v="Stonewall St."/>
    <m/>
    <s v="0A223"/>
    <s v="L"/>
    <s v="Stonewall Street North at KWT Railroad, LM 0.123 in McKenzie"/>
    <s v="Section 130 Railroad Safety Improvement Project"/>
    <s v="Section 130-Rail"/>
    <s v="Railroad Crossing Improvement"/>
    <m/>
    <x v="4"/>
    <x v="7"/>
    <m/>
    <n v="0.01"/>
    <m/>
    <m/>
    <s v="N"/>
    <s v="None"/>
    <x v="0"/>
    <m/>
    <n v="-8152.87"/>
    <n v="0"/>
    <n v="-95643.56"/>
    <n v="0"/>
    <n v="-103796.43"/>
    <n v="6847.13"/>
    <n v="0"/>
    <n v="134856.44"/>
    <n v="0"/>
    <n v="141703.57"/>
    <s v="HSIP-R00S(200) (09955-2533-94)"/>
  </r>
  <r>
    <n v="120486"/>
    <n v="1"/>
    <s v="Active"/>
    <d v="2014-05-06T00:00:00"/>
    <s v="Van Stovall"/>
    <d v="2020-10-19T00:00:00"/>
    <s v="Daniel Rose"/>
    <s v="Anderson"/>
    <m/>
    <m/>
    <m/>
    <s v="N/A"/>
    <s v="Fowler Lane At Norfolk Southern Railroad In Clinton, LM 16.66"/>
    <m/>
    <s v="Section 130-Rail"/>
    <s v="Railroad Crossing Improvement"/>
    <m/>
    <x v="4"/>
    <x v="7"/>
    <m/>
    <n v="0"/>
    <m/>
    <m/>
    <s v="N"/>
    <s v="None"/>
    <x v="0"/>
    <m/>
    <n v="-10000"/>
    <n v="0"/>
    <n v="0"/>
    <n v="0"/>
    <n v="-10000"/>
    <n v="0"/>
    <n v="0"/>
    <n v="0"/>
    <n v="0"/>
    <n v="0"/>
    <s v="HSIP-R00S(199) (01946-2431-94)"/>
  </r>
  <r>
    <n v="120614"/>
    <n v="2"/>
    <s v="Closed"/>
    <d v="2014-05-29T00:00:00"/>
    <s v="Sandy Wilson"/>
    <d v="2019-01-25T00:00:00"/>
    <s v="Teresa Hylton"/>
    <s v="Rhea"/>
    <s v="SR-29"/>
    <s v="SR"/>
    <m/>
    <s v="SR"/>
    <s v="Intersection at SR-378 in Dayton"/>
    <s v="Intersection Improvements and Signals"/>
    <s v="Safety"/>
    <s v="Intersection Improvements and Signals"/>
    <m/>
    <x v="4"/>
    <x v="7"/>
    <m/>
    <n v="0.27"/>
    <d v="2017-02-10T00:00:00"/>
    <m/>
    <s v="N"/>
    <s v="NHS"/>
    <x v="3"/>
    <m/>
    <n v="-4663.74"/>
    <n v="-5000"/>
    <n v="54391.91"/>
    <n v="0"/>
    <n v="44728.170000000006"/>
    <n v="71736.259999999995"/>
    <n v="0"/>
    <n v="1631650.91"/>
    <n v="0"/>
    <n v="1703387.17"/>
    <s v="R-PHSIP/HSIP-29(91) (72079-3203-94)"/>
  </r>
  <r>
    <n v="120784"/>
    <n v="4"/>
    <s v="Let"/>
    <d v="2014-06-13T00:00:00"/>
    <s v="Matt Givens"/>
    <d v="2020-12-23T00:00:00"/>
    <s v=""/>
    <s v="Hardin"/>
    <s v="SR-15"/>
    <s v="SR"/>
    <s v="P"/>
    <s v="SR"/>
    <s v="Intersection at SR-226 (RSA)"/>
    <s v="Signalization of intersection and installation of turn lanes"/>
    <s v="Safety"/>
    <s v="Miscellaneous Safety Improvements"/>
    <m/>
    <x v="4"/>
    <x v="7"/>
    <m/>
    <n v="1"/>
    <d v="2020-12-11T00:00:00"/>
    <m/>
    <s v="N"/>
    <s v="NHS"/>
    <x v="3"/>
    <m/>
    <n v="83300"/>
    <n v="0"/>
    <n v="1026930"/>
    <n v="0"/>
    <n v="1110230"/>
    <n v="177300"/>
    <n v="0"/>
    <n v="1026930"/>
    <n v="0"/>
    <n v="1204230"/>
    <s v="HSIP-15(188) (36001-3292-94)"/>
  </r>
  <r>
    <n v="120812.01"/>
    <n v="1"/>
    <s v="Let"/>
    <d v="2018-10-24T00:00:00"/>
    <s v="Maria Hunter"/>
    <d v="2021-01-19T00:00:00"/>
    <s v="Brian Terrell"/>
    <s v="Hawkins"/>
    <s v="Hammond Ave"/>
    <m/>
    <s v="3949"/>
    <s v="L"/>
    <s v="Hammond Avenue, from West Main Street to West Ellis Lane"/>
    <s v="Safety Improvements including Signage, pavement markings, guardrails and other items eligible for 100% federal reimbursement. NEPA and design done under PIN 120812.00. Since location extended an addtl half mile, we need a re-eval done with the extension."/>
    <s v="Local Programs"/>
    <s v="Miscellaneous Safety Improvements"/>
    <m/>
    <x v="4"/>
    <x v="7"/>
    <m/>
    <n v="2.5339999999999998"/>
    <d v="2020-10-09T00:00:00"/>
    <m/>
    <s v="N"/>
    <s v="Other"/>
    <x v="0"/>
    <m/>
    <n v="0"/>
    <n v="0"/>
    <n v="58300"/>
    <n v="0"/>
    <n v="58300"/>
    <n v="10000"/>
    <n v="0"/>
    <n v="58300"/>
    <n v="0"/>
    <n v="68300"/>
    <s v="STP-M-3949(6) (37952-3548-54)"/>
  </r>
  <r>
    <n v="120868"/>
    <n v="3"/>
    <s v="Let"/>
    <d v="2014-07-22T00:00:00"/>
    <s v="Diana Benedict"/>
    <d v="2021-01-19T00:00:00"/>
    <s v="Brian Terrell"/>
    <s v="Sumner"/>
    <m/>
    <m/>
    <m/>
    <m/>
    <s v="Portland West Middle School"/>
    <s v="Construction of 7,025 SF of sidewalk, curb and gutter, crosswalk striping, signage, and ADA improvements in the vicinity of Portland West Middle School."/>
    <s v="Local Programs"/>
    <s v="Bicycles and Pedestrian Facility"/>
    <m/>
    <x v="4"/>
    <x v="7"/>
    <m/>
    <s v=""/>
    <m/>
    <m/>
    <s v="N"/>
    <s v="None"/>
    <x v="0"/>
    <m/>
    <n v="0"/>
    <n v="0"/>
    <n v="163447"/>
    <n v="0"/>
    <n v="163447"/>
    <n v="18540"/>
    <n v="0"/>
    <n v="163447"/>
    <n v="0"/>
    <n v="181987"/>
    <s v="SRTS-9326(11) (83LPLM-F3-090)"/>
  </r>
  <r>
    <n v="121060"/>
    <n v="4"/>
    <s v="Closed"/>
    <d v="2014-08-26T00:00:00"/>
    <s v="Sandy Wilson"/>
    <d v="2018-11-15T00:00:00"/>
    <s v="Teresa Hylton"/>
    <s v="Madison"/>
    <s v="Christmasville Road"/>
    <m/>
    <s v="00872"/>
    <s v="L"/>
    <s v="Christmasville Road, From I-40 to Gibson County Line (RSAR)"/>
    <s v="Miscellaneous Safety Improvements"/>
    <s v="Safety"/>
    <s v="Miscellaneous Safety Improvements"/>
    <m/>
    <x v="4"/>
    <x v="7"/>
    <m/>
    <n v="8.5"/>
    <d v="2017-12-08T00:00:00"/>
    <m/>
    <s v="N"/>
    <s v="NHS, None, Other"/>
    <x v="0"/>
    <m/>
    <n v="-6993.17"/>
    <n v="0"/>
    <n v="100030.56"/>
    <n v="0"/>
    <n v="93037.39"/>
    <n v="43006.83"/>
    <n v="0"/>
    <n v="680941.56"/>
    <n v="0"/>
    <n v="723948.39"/>
    <s v="HSIP-872(11) (57027-3513-94)"/>
  </r>
  <r>
    <n v="121071.06"/>
    <n v="6"/>
    <s v="Active"/>
    <d v="2017-04-17T00:00:00"/>
    <s v="Bobby Johnson"/>
    <d v="2020-08-13T00:00:00"/>
    <s v="Jeremy Beeman"/>
    <s v="Statewide"/>
    <m/>
    <m/>
    <m/>
    <m/>
    <s v="SHRP2 Project L36 Regional Operations Forum (ROF)"/>
    <s v="SHRP2 Project L36 Regional Operations Forum (ROF)"/>
    <s v="Other"/>
    <s v="SPR"/>
    <m/>
    <x v="4"/>
    <x v="7"/>
    <m/>
    <n v="0"/>
    <m/>
    <m/>
    <s v="N"/>
    <m/>
    <x v="0"/>
    <m/>
    <n v="0"/>
    <n v="0"/>
    <n v="0"/>
    <n v="0"/>
    <n v="0"/>
    <n v="0"/>
    <n v="0"/>
    <n v="0"/>
    <n v="0"/>
    <n v="100000"/>
    <m/>
  </r>
  <r>
    <n v="121079"/>
    <n v="2"/>
    <s v="Closed"/>
    <d v="2014-08-29T00:00:00"/>
    <s v="Sandy Wilson"/>
    <d v="2020-09-30T00:00:00"/>
    <s v="Maria Hunter"/>
    <s v="Coffee"/>
    <s v="I-24"/>
    <s v="I"/>
    <m/>
    <s v="IM"/>
    <s v="Northwest of SR-2, Between LM 4.20 and 7.20 (RSAR)"/>
    <s v="Northwest of SR-2, Between LM 4.20 and 7.20 (RSAR)"/>
    <s v="Safety"/>
    <s v="Miscellaneous Safety Improvements"/>
    <m/>
    <x v="4"/>
    <x v="7"/>
    <m/>
    <n v="2.9"/>
    <d v="2018-12-07T00:00:00"/>
    <m/>
    <s v="N"/>
    <s v="Int"/>
    <x v="1"/>
    <m/>
    <n v="-19763.73"/>
    <n v="0"/>
    <n v="53011.19"/>
    <n v="0"/>
    <n v="33247.460000000006"/>
    <n v="25236.27"/>
    <n v="0"/>
    <n v="251461.19"/>
    <n v="0"/>
    <n v="276697.46000000002"/>
    <s v="HSIP-I-24-2(156) (16001-3176-94)"/>
  </r>
  <r>
    <n v="121407.06"/>
    <n v="1"/>
    <s v="Let"/>
    <d v="2020-06-17T00:00:00"/>
    <s v="Scott Boyce"/>
    <d v="2020-12-04T00:00:00"/>
    <s v="Sandra Lowry"/>
    <s v="Region 1"/>
    <s v="SR"/>
    <s v="SR"/>
    <m/>
    <s v="SR"/>
    <s v="M21LTHQ_D18SR_M&amp;L_D18NORTH"/>
    <m/>
    <s v="Maint - Reg"/>
    <s v="Mowing/Litter"/>
    <m/>
    <x v="4"/>
    <x v="7"/>
    <m/>
    <n v="145.12"/>
    <d v="2020-11-06T00:00:00"/>
    <m/>
    <s v="N"/>
    <m/>
    <x v="4"/>
    <m/>
    <n v="0"/>
    <n v="0"/>
    <n v="197816"/>
    <n v="0"/>
    <n v="197816"/>
    <n v="0"/>
    <n v="0"/>
    <n v="197816"/>
    <n v="0"/>
    <n v="197816"/>
    <s v="State Funded (98100-4289-04)"/>
  </r>
  <r>
    <n v="121418.06"/>
    <n v="1"/>
    <s v="Let"/>
    <d v="2020-06-22T00:00:00"/>
    <s v="Scott Boyce"/>
    <d v="2020-12-04T00:00:00"/>
    <s v="Sarah Sutton"/>
    <s v="Region 1"/>
    <m/>
    <m/>
    <m/>
    <m/>
    <s v="M21LTHQ_D18ISR_M&amp;L_D18INTERSTATE"/>
    <m/>
    <s v="Maint - Reg"/>
    <s v="Mowing/Litter"/>
    <m/>
    <x v="4"/>
    <x v="7"/>
    <m/>
    <n v="238.84"/>
    <d v="2020-11-06T00:00:00"/>
    <m/>
    <s v="N"/>
    <m/>
    <x v="0"/>
    <m/>
    <n v="0"/>
    <n v="0"/>
    <n v="838979"/>
    <n v="0"/>
    <n v="838979"/>
    <n v="0"/>
    <n v="0"/>
    <n v="838979"/>
    <n v="0"/>
    <n v="838979"/>
    <s v="State Funded (98100-4191-04)"/>
  </r>
  <r>
    <n v="121419.06"/>
    <n v="1"/>
    <s v="Let"/>
    <d v="2020-06-22T00:00:00"/>
    <s v="Scott Boyce"/>
    <d v="2020-12-04T00:00:00"/>
    <s v="Sarah Sutton"/>
    <s v="Region 1"/>
    <s v="SR"/>
    <s v="SR"/>
    <m/>
    <s v="SR"/>
    <s v="M21LTHQ_D19SR_M&amp;L_D19SOUTH"/>
    <m/>
    <s v="Maint - Reg"/>
    <s v="Mowing/Litter"/>
    <m/>
    <x v="4"/>
    <x v="7"/>
    <m/>
    <n v="551.73"/>
    <d v="2020-11-06T00:00:00"/>
    <m/>
    <s v="N"/>
    <m/>
    <x v="4"/>
    <m/>
    <n v="0"/>
    <n v="0"/>
    <n v="721408"/>
    <n v="0"/>
    <n v="721408"/>
    <n v="0"/>
    <n v="0"/>
    <n v="721408"/>
    <n v="0"/>
    <n v="721408"/>
    <s v="State Funded (98100-4293-04)"/>
  </r>
  <r>
    <n v="121421.06"/>
    <n v="1"/>
    <s v="Let"/>
    <d v="2020-06-22T00:00:00"/>
    <s v="Scott Boyce"/>
    <d v="2020-12-04T00:00:00"/>
    <s v="Sarah Sutton"/>
    <s v="Region 1"/>
    <s v="SR"/>
    <s v="SR"/>
    <m/>
    <s v="SR"/>
    <s v="M21LTHQ_D19SR_M&amp;L_D19NORTH"/>
    <m/>
    <s v="Maint - Reg"/>
    <s v="Mowing/Litter"/>
    <m/>
    <x v="4"/>
    <x v="7"/>
    <m/>
    <n v="307.77999999999997"/>
    <d v="2020-11-06T00:00:00"/>
    <m/>
    <s v="N"/>
    <m/>
    <x v="4"/>
    <m/>
    <n v="0"/>
    <n v="0"/>
    <n v="518605"/>
    <n v="0"/>
    <n v="518605"/>
    <n v="0"/>
    <n v="0"/>
    <n v="518605"/>
    <n v="0"/>
    <n v="518605"/>
    <s v="State Funded (98100-4295-04)"/>
  </r>
  <r>
    <n v="121423.06"/>
    <n v="1"/>
    <s v="Let"/>
    <d v="2020-06-22T00:00:00"/>
    <s v="Scott Boyce"/>
    <d v="2020-12-04T00:00:00"/>
    <s v="Sarah Sutton"/>
    <s v="Region 1"/>
    <s v="SR"/>
    <s v="SR"/>
    <m/>
    <s v="SR"/>
    <s v="M21LTHQ_D17SR_M&amp;L_D17EAST"/>
    <m/>
    <s v="Maint - Reg"/>
    <s v="Mowing/Litter"/>
    <m/>
    <x v="4"/>
    <x v="7"/>
    <m/>
    <n v="434.92"/>
    <d v="2020-11-06T00:00:00"/>
    <m/>
    <s v="N"/>
    <m/>
    <x v="4"/>
    <m/>
    <n v="0"/>
    <n v="0"/>
    <n v="786604"/>
    <n v="0"/>
    <n v="786604"/>
    <n v="0"/>
    <n v="0"/>
    <n v="786604"/>
    <n v="0"/>
    <n v="786604"/>
    <s v="State Funded (98100-4297-04)"/>
  </r>
  <r>
    <n v="121424.06"/>
    <n v="2"/>
    <s v="Let"/>
    <d v="2020-06-22T00:00:00"/>
    <s v="Scott Boyce"/>
    <d v="2020-12-04T00:00:00"/>
    <s v="Sarah Sutton"/>
    <s v="Region 2"/>
    <s v="SR"/>
    <s v="SR"/>
    <m/>
    <s v="SR"/>
    <s v="M21LTHQ_D27SR_M&amp;L_D27EAST"/>
    <m/>
    <s v="Maint - Reg"/>
    <s v="Mowing/Litter"/>
    <m/>
    <x v="4"/>
    <x v="7"/>
    <m/>
    <n v="421.78"/>
    <d v="2020-11-06T00:00:00"/>
    <m/>
    <s v="N"/>
    <m/>
    <x v="4"/>
    <m/>
    <n v="0"/>
    <n v="0"/>
    <n v="372368"/>
    <n v="0"/>
    <n v="372368"/>
    <n v="0"/>
    <n v="0"/>
    <n v="372368"/>
    <n v="0"/>
    <n v="372368"/>
    <s v="State Funded (98200-4257-04)"/>
  </r>
  <r>
    <n v="121425.06"/>
    <n v="1"/>
    <s v="Let"/>
    <d v="2020-06-23T00:00:00"/>
    <s v="Scott Boyce"/>
    <d v="2020-12-04T00:00:00"/>
    <s v="Sarah Sutton"/>
    <s v="Region 1"/>
    <s v="SR"/>
    <s v="SR"/>
    <m/>
    <s v="SR"/>
    <s v="M21LTHQ_D18SR_M&amp;L_D18SOUTH"/>
    <m/>
    <s v="Maint - Reg"/>
    <s v="Mowing/Litter"/>
    <m/>
    <x v="4"/>
    <x v="7"/>
    <m/>
    <n v="408.24"/>
    <d v="2020-11-06T00:00:00"/>
    <m/>
    <s v="N"/>
    <m/>
    <x v="4"/>
    <m/>
    <n v="0"/>
    <n v="0"/>
    <n v="692413"/>
    <n v="0"/>
    <n v="692413"/>
    <n v="0"/>
    <n v="0"/>
    <n v="692413"/>
    <n v="0"/>
    <n v="692413"/>
    <s v="State Funded (98101-4201-04)"/>
  </r>
  <r>
    <n v="121426.06"/>
    <n v="1"/>
    <s v="Let"/>
    <d v="2020-06-24T00:00:00"/>
    <s v="Scott Boyce"/>
    <d v="2020-12-04T00:00:00"/>
    <s v="Sarah Sutton"/>
    <s v="Region 1"/>
    <s v="SR"/>
    <s v="SR"/>
    <m/>
    <s v="SR"/>
    <s v="M21LTHQ_D17SR_M&amp;L_D17WEST"/>
    <m/>
    <s v="Maint - Reg"/>
    <s v="Mowing/Litter"/>
    <m/>
    <x v="4"/>
    <x v="7"/>
    <m/>
    <n v="434.52"/>
    <d v="2020-11-06T00:00:00"/>
    <m/>
    <s v="N"/>
    <m/>
    <x v="4"/>
    <m/>
    <n v="0"/>
    <n v="0"/>
    <n v="743510"/>
    <n v="0"/>
    <n v="743510"/>
    <n v="0"/>
    <n v="0"/>
    <n v="743510"/>
    <n v="0"/>
    <n v="743510"/>
    <s v="State Funded (98101-4203-04)"/>
  </r>
  <r>
    <n v="121427.03"/>
    <n v="2"/>
    <s v="Closed"/>
    <d v="2017-09-15T00:00:00"/>
    <s v="Scott Boyce"/>
    <d v="2020-08-01T00:00:00"/>
    <s v="Lee Cothron"/>
    <s v="Hamilton"/>
    <m/>
    <m/>
    <m/>
    <m/>
    <s v="M18LTHQ_C33ISR_MOW_HAMILTON"/>
    <m/>
    <s v="Maint - Reg"/>
    <s v="Mowing/Litter"/>
    <m/>
    <x v="4"/>
    <x v="7"/>
    <m/>
    <n v="69.48"/>
    <d v="2017-11-03T00:00:00"/>
    <m/>
    <s v="N"/>
    <m/>
    <x v="0"/>
    <m/>
    <n v="0"/>
    <n v="0"/>
    <n v="625.38"/>
    <n v="0"/>
    <n v="625.38"/>
    <n v="0"/>
    <n v="0"/>
    <n v="264540.38"/>
    <n v="0"/>
    <n v="264540.38"/>
    <s v="State Funded (33948-4156-04)"/>
  </r>
  <r>
    <n v="121427.06"/>
    <n v="2"/>
    <s v="Let"/>
    <d v="2020-06-24T00:00:00"/>
    <s v="Scott Boyce"/>
    <d v="2021-03-24T00:00:00"/>
    <s v="Brian Terrell"/>
    <s v="Hamilton"/>
    <m/>
    <m/>
    <m/>
    <m/>
    <s v="M21LTHQ_C33ISR_MOW_HAMILTON"/>
    <m/>
    <s v="Maint - Reg"/>
    <s v="Mowing/Litter"/>
    <m/>
    <x v="4"/>
    <x v="7"/>
    <m/>
    <n v="69.48"/>
    <d v="2020-11-06T00:00:00"/>
    <m/>
    <s v="N"/>
    <m/>
    <x v="0"/>
    <m/>
    <n v="0"/>
    <n v="0"/>
    <n v="359451"/>
    <n v="0"/>
    <n v="359451"/>
    <n v="0"/>
    <n v="0"/>
    <n v="359451"/>
    <n v="0"/>
    <n v="359451"/>
    <s v="State Funded (33948-4169-04)"/>
  </r>
  <r>
    <n v="121429.06"/>
    <n v="3"/>
    <s v="Let"/>
    <d v="2020-06-24T00:00:00"/>
    <s v="Scott Boyce"/>
    <d v="2020-12-23T00:00:00"/>
    <s v=""/>
    <s v="Region 3"/>
    <s v="SR"/>
    <s v="SR"/>
    <m/>
    <s v="SR"/>
    <s v="M21LTHQ_D37SR_M&amp;L_D37NORTH"/>
    <m/>
    <s v="Maint - Reg"/>
    <s v="Mowing/Litter"/>
    <m/>
    <x v="4"/>
    <x v="7"/>
    <m/>
    <n v="573.72"/>
    <d v="2020-12-11T00:00:00"/>
    <m/>
    <s v="N"/>
    <m/>
    <x v="4"/>
    <m/>
    <n v="0"/>
    <n v="0"/>
    <n v="670681"/>
    <n v="0"/>
    <n v="670681"/>
    <n v="0"/>
    <n v="0"/>
    <n v="670681"/>
    <n v="0"/>
    <n v="670681"/>
    <s v="State Funded (98304-4205-04)"/>
  </r>
  <r>
    <n v="121434"/>
    <n v="1"/>
    <s v="Let"/>
    <d v="2014-10-01T00:00:00"/>
    <s v="Kimery Grant"/>
    <d v="2020-10-02T00:00:00"/>
    <s v="Brian Terrell"/>
    <s v="Sevier"/>
    <m/>
    <m/>
    <m/>
    <m/>
    <s v="Sevier County Tourist Corridor Intelligent Transportation System"/>
    <s v="Upgrade and retime 41 signalized intersections located along the Sevier County tourist corridor including all necessary ADA upgrades. (LR-04690, LR-04695, SR-66 SR-74, SR-448)."/>
    <s v="Local Programs"/>
    <s v="Intelligent Transportation System"/>
    <m/>
    <x v="4"/>
    <x v="7"/>
    <m/>
    <n v="0"/>
    <m/>
    <m/>
    <s v="N"/>
    <s v="NHS, Other"/>
    <x v="0"/>
    <m/>
    <n v="42000"/>
    <n v="0"/>
    <n v="29626"/>
    <n v="0"/>
    <n v="71626"/>
    <n v="581079"/>
    <n v="0"/>
    <n v="881641"/>
    <n v="0"/>
    <n v="1462720"/>
    <s v="CM-7800(61) (78LPLM-F3-015)"/>
  </r>
  <r>
    <n v="121434.01"/>
    <n v="1"/>
    <s v="Let"/>
    <d v="2015-09-17T00:00:00"/>
    <s v="Eli Jones"/>
    <d v="2020-10-02T00:00:00"/>
    <s v="Brian Terrell"/>
    <s v="Sevier"/>
    <m/>
    <m/>
    <m/>
    <m/>
    <s v="Sevier County Tourist Corridor Intelligent Transportation System: Phase 2"/>
    <s v="Upgrade and retime 43 signalized intersections in Sevierville and Pigeon Forge including all necessary ADA upgrades. (SR-35, SR-71, &amp; SR-449)."/>
    <s v="Local Programs"/>
    <s v="Intelligent Transportation System"/>
    <m/>
    <x v="4"/>
    <x v="7"/>
    <m/>
    <n v="0"/>
    <m/>
    <m/>
    <s v="N"/>
    <s v="NHS, Other"/>
    <x v="0"/>
    <m/>
    <n v="64000"/>
    <n v="0"/>
    <n v="526756"/>
    <n v="0"/>
    <n v="590756"/>
    <n v="399000"/>
    <n v="0"/>
    <n v="2994149"/>
    <n v="0"/>
    <n v="3393149"/>
    <s v="CM-9123(8) (78LPLM-F3-028)"/>
  </r>
  <r>
    <n v="121452.06"/>
    <n v="2"/>
    <s v="Let"/>
    <d v="2020-06-22T00:00:00"/>
    <s v="Scott Boyce"/>
    <d v="2020-12-04T00:00:00"/>
    <s v="Sarah Sutton"/>
    <s v="Region 2"/>
    <s v="SR"/>
    <s v="SR"/>
    <m/>
    <s v="SR"/>
    <s v="M21LTHQ_D27SR_MOW_D27WEST"/>
    <m/>
    <s v="Maint - Reg"/>
    <s v="Mowing/Litter"/>
    <m/>
    <x v="4"/>
    <x v="7"/>
    <m/>
    <n v="502.3"/>
    <d v="2020-11-06T00:00:00"/>
    <m/>
    <s v="N"/>
    <m/>
    <x v="4"/>
    <m/>
    <n v="0"/>
    <n v="0"/>
    <n v="353234"/>
    <n v="0"/>
    <n v="353234"/>
    <n v="0"/>
    <n v="0"/>
    <n v="353234"/>
    <n v="0"/>
    <n v="353234"/>
    <s v="State Funded (98200-4259-04)"/>
  </r>
  <r>
    <n v="121453"/>
    <n v="1"/>
    <s v="Let"/>
    <d v="2014-10-09T00:00:00"/>
    <s v="Kimery Grant"/>
    <d v="2021-05-25T00:00:00"/>
    <s v="Taylor Lee"/>
    <s v="Loudon"/>
    <m/>
    <m/>
    <m/>
    <m/>
    <s v="Lenoir City Intelligent Transportation System: Signal System"/>
    <s v="Lenoir City Intelligent Transportation System: Signal System Design-Highway 321 and US-11. Mod [141]"/>
    <s v="Local Programs"/>
    <s v="Intelligent Transportation System"/>
    <m/>
    <x v="4"/>
    <x v="7"/>
    <m/>
    <n v="0"/>
    <m/>
    <m/>
    <s v="N"/>
    <s v="NHS"/>
    <x v="0"/>
    <m/>
    <n v="1100"/>
    <n v="0"/>
    <n v="1635422"/>
    <n v="0"/>
    <n v="1636522"/>
    <n v="170600"/>
    <n v="0"/>
    <n v="1635422"/>
    <n v="0"/>
    <n v="1806022"/>
    <s v="CM-9111(8) (53LPLM-F3-046)"/>
  </r>
  <r>
    <n v="121459"/>
    <n v="1"/>
    <s v="Active"/>
    <d v="2014-10-15T00:00:00"/>
    <s v="Sandy Wilson"/>
    <d v="2021-06-04T00:00:00"/>
    <s v="Maria Hunter"/>
    <s v="Jefferson"/>
    <s v="SR-113"/>
    <s v="SR"/>
    <m/>
    <s v="SR"/>
    <s v="Intersection at SR-341"/>
    <s v="Install traffic signal, sidewalks, drainage modification, pedestrian signals and crosswalks. SR-113 (L.M. 5.18 to L.M. 5.35) and SR-341 (L.M. 8.84 to l.M. 9.04)"/>
    <s v="Safety"/>
    <s v="Signalization"/>
    <m/>
    <x v="4"/>
    <x v="7"/>
    <m/>
    <n v="0.17"/>
    <d v="2022-03-25T00:00:00"/>
    <m/>
    <s v="N"/>
    <s v="Other"/>
    <x v="4"/>
    <m/>
    <n v="90500"/>
    <n v="567000"/>
    <n v="0"/>
    <n v="0"/>
    <n v="657500"/>
    <n v="163500"/>
    <n v="567000"/>
    <n v="0"/>
    <n v="0"/>
    <n v="730500"/>
    <s v="HSIP-113(24) (45010-3212-94)"/>
  </r>
  <r>
    <n v="121477"/>
    <n v="1"/>
    <s v="Closed"/>
    <d v="2014-10-23T00:00:00"/>
    <s v="Sandy Wilson"/>
    <d v="2021-03-24T00:00:00"/>
    <s v="Teresa Hylton"/>
    <s v="Washington"/>
    <s v="SR-36"/>
    <s v="SR"/>
    <m/>
    <s v="SR"/>
    <s v="Intersection at Mountain View Road, LM 0.77 in Johnson City"/>
    <s v="Installation of Traffic Signal with mast arms at the intersection of SR-36 with East and West  Mountain View Road, Signal Heads should have safety back plates, and have pedestrian push buttons for the crosswalks crossing the Mountain View Road."/>
    <s v="Safety"/>
    <s v="Signalization"/>
    <m/>
    <x v="4"/>
    <x v="7"/>
    <m/>
    <n v="0"/>
    <d v="2018-02-09T00:00:00"/>
    <m/>
    <s v="N"/>
    <s v="NHS"/>
    <x v="3"/>
    <m/>
    <n v="-2695.89"/>
    <n v="0"/>
    <n v="87059.46"/>
    <n v="0"/>
    <n v="84363.57"/>
    <n v="35304.11"/>
    <n v="0"/>
    <n v="678759.46"/>
    <n v="0"/>
    <n v="714063.57"/>
    <s v="HSIP-36(61) (90006-3219-94)"/>
  </r>
  <r>
    <n v="121493"/>
    <n v="6"/>
    <s v="Closed"/>
    <d v="2014-10-31T00:00:00"/>
    <s v="Cynthia (old) Allen"/>
    <d v="2018-04-05T00:00:00"/>
    <s v="Teresa Hylton"/>
    <s v="Statewide"/>
    <m/>
    <m/>
    <m/>
    <m/>
    <s v="Tennessee Senior Drivers - Yellow DOT Program"/>
    <m/>
    <s v="Safety"/>
    <s v="Other"/>
    <m/>
    <x v="4"/>
    <x v="7"/>
    <m/>
    <n v="0"/>
    <m/>
    <m/>
    <s v="N"/>
    <m/>
    <x v="0"/>
    <m/>
    <n v="-1000"/>
    <n v="0"/>
    <n v="1846.01"/>
    <n v="0"/>
    <n v="846.01"/>
    <n v="0"/>
    <n v="0"/>
    <n v="121846.01"/>
    <n v="0"/>
    <n v="121846.01"/>
    <s v="HSIP-9900(93) (99110-3640-94)"/>
  </r>
  <r>
    <n v="121503.01"/>
    <n v="4"/>
    <s v="Let"/>
    <d v="2015-11-03T00:00:00"/>
    <s v="Lisa Dunn"/>
    <d v="2021-06-21T00:00:00"/>
    <s v="April Hartley"/>
    <s v="Shelby"/>
    <m/>
    <m/>
    <s v="05011"/>
    <s v="L"/>
    <s v="Greenway Multi-Modal Trail Connector"/>
    <s v="Construction of a 10-foot wide multi-modal trail from the Neshoba Park to the existing trailhead just east of Kimbrough Road and from Cameron Brown Park to the proposed trailhead just west of Farmington Blvd. Project also includes a trailhead, a pedestrian bridge, landscaping, pedestrian amenities and signage."/>
    <s v="Local Programs"/>
    <s v="Bicycles and Pedestrian Facility"/>
    <m/>
    <x v="4"/>
    <x v="7"/>
    <m/>
    <n v="0.61"/>
    <m/>
    <m/>
    <s v="N"/>
    <s v="Other"/>
    <x v="0"/>
    <m/>
    <n v="0"/>
    <n v="0"/>
    <n v="115736"/>
    <n v="0"/>
    <n v="115736"/>
    <n v="106320"/>
    <n v="0"/>
    <n v="2832024"/>
    <n v="0"/>
    <n v="2938344"/>
    <s v="STP/TAP-M-9420(10) (79LPLM-F3-493)"/>
  </r>
  <r>
    <n v="121533"/>
    <n v="3"/>
    <s v="Let"/>
    <d v="2014-11-04T00:00:00"/>
    <s v="Lisa Dunn"/>
    <d v="2021-01-19T00:00:00"/>
    <s v="Brian Terrell"/>
    <s v="Marshall"/>
    <s v="1st Ave N."/>
    <m/>
    <m/>
    <m/>
    <s v="1st Avenue North, From Church Street to Near Old Farmington Road in Lewisburg - Phase 1"/>
    <s v="Construction of a multi-modal facility from East Church Street to the entrance of Rock Creek Park. Project also includes landscaping, ADA upgrades, utility relocation, crosswalks, signage, fencing, pedestrian amenities and pedestrian lighting and NEPA work."/>
    <s v="Local Programs"/>
    <s v="Bicycles and Pedestrian Facility"/>
    <m/>
    <x v="4"/>
    <x v="7"/>
    <m/>
    <n v="0.312"/>
    <m/>
    <m/>
    <s v="N"/>
    <s v="None"/>
    <x v="0"/>
    <m/>
    <n v="0"/>
    <n v="0"/>
    <n v="-1360116"/>
    <n v="0"/>
    <n v="-1360116"/>
    <n v="108750"/>
    <n v="0"/>
    <n v="10000"/>
    <n v="0"/>
    <n v="118750"/>
    <s v="STP-M/TAP-9310(11) (59LPLM-F3-021)"/>
  </r>
  <r>
    <n v="121540"/>
    <n v="1"/>
    <s v="Closed"/>
    <d v="2014-11-07T00:00:00"/>
    <s v="Sandy Wilson"/>
    <d v="2019-08-19T00:00:00"/>
    <s v="Teresa Hylton"/>
    <s v="Sullivan"/>
    <s v="SR-1"/>
    <s v="SR"/>
    <m/>
    <s v="SR"/>
    <s v="at Andrew Jackson Elementary School"/>
    <s v="Upgrade the school zone flashing beacon systems to new mast arm mounted beacons with advanced warning school signs and school zone end signs."/>
    <s v="Safety"/>
    <s v="Signalization"/>
    <m/>
    <x v="4"/>
    <x v="7"/>
    <m/>
    <n v="0.46"/>
    <d v="2018-08-17T00:00:00"/>
    <m/>
    <s v="N"/>
    <s v="NHS"/>
    <x v="3"/>
    <m/>
    <n v="-4869.3999999999996"/>
    <n v="0"/>
    <n v="15874.95"/>
    <n v="0"/>
    <n v="11005.550000000001"/>
    <n v="21330.6"/>
    <n v="0"/>
    <n v="115474.95"/>
    <n v="0"/>
    <n v="136805.54999999999"/>
    <s v="NH-SIP-1(350) (82002-3283-94)"/>
  </r>
  <r>
    <n v="121541"/>
    <n v="1"/>
    <s v="Closed"/>
    <d v="2014-11-07T00:00:00"/>
    <s v="Sandy Wilson"/>
    <d v="2019-07-23T00:00:00"/>
    <s v="Teresa Hylton"/>
    <s v="Sullivan"/>
    <s v="SR-36"/>
    <s v="SR"/>
    <m/>
    <s v="SR"/>
    <s v="at John F. Kennedy Elementary School"/>
    <s v="Upgrade the school zone flashing beacon systems to new mast arm mounted beacons with advanced warning school signs and school zone end signs."/>
    <s v="Safety"/>
    <s v="Signalization"/>
    <m/>
    <x v="4"/>
    <x v="7"/>
    <m/>
    <n v="0.35"/>
    <d v="2018-08-17T00:00:00"/>
    <m/>
    <s v="N"/>
    <s v="Other"/>
    <x v="4"/>
    <m/>
    <n v="-3051.37"/>
    <n v="0"/>
    <n v="8877.4599999999991"/>
    <n v="0"/>
    <n v="5826.0899999999992"/>
    <n v="21948.63"/>
    <n v="0"/>
    <n v="80516.460000000006"/>
    <n v="0"/>
    <n v="102465.09"/>
    <s v="HSIP-36(62) (82006-3284-94)"/>
  </r>
  <r>
    <n v="121548"/>
    <n v="3"/>
    <s v="Closed"/>
    <d v="2014-11-12T00:00:00"/>
    <s v="Sandy Wilson"/>
    <d v="2020-01-09T00:00:00"/>
    <s v="Teresa Hylton"/>
    <s v="Wilson"/>
    <s v="SR-24"/>
    <s v="SR"/>
    <m/>
    <s v="SR"/>
    <s v="(Lebanon Road), Intersection at Park Glen Drive, LM 4.70 in Mt. Juliet"/>
    <s v="Signalization"/>
    <s v="Safety"/>
    <s v="Signalization"/>
    <m/>
    <x v="4"/>
    <x v="7"/>
    <m/>
    <n v="0"/>
    <d v="2017-12-08T00:00:00"/>
    <m/>
    <s v="N"/>
    <s v="NHS"/>
    <x v="3"/>
    <m/>
    <n v="-3842.93"/>
    <n v="571.74"/>
    <n v="20297.689999999999"/>
    <n v="0"/>
    <n v="17026.5"/>
    <n v="36407.07"/>
    <n v="6971.74"/>
    <n v="171732.69"/>
    <n v="0"/>
    <n v="215111.5"/>
    <s v="NH-SIP-24(59) (95004-3254-94)"/>
  </r>
  <r>
    <n v="121558"/>
    <n v="2"/>
    <s v="Closed"/>
    <d v="2014-11-13T00:00:00"/>
    <s v="Van Stovall"/>
    <d v="2021-03-24T00:00:00"/>
    <s v="Teresa Hylton"/>
    <s v="Hamilton"/>
    <m/>
    <m/>
    <m/>
    <m/>
    <s v="Various Local Roads In Hamilton County"/>
    <s v="Various Local Roads In Hamilton County - Signing, Pavement Marking, Guardrail"/>
    <s v="Safety"/>
    <s v="Miscellaneous Safety Improvements"/>
    <m/>
    <x v="4"/>
    <x v="7"/>
    <m/>
    <s v=""/>
    <d v="2016-12-02T00:00:00"/>
    <m/>
    <s v="N"/>
    <m/>
    <x v="0"/>
    <m/>
    <n v="-3434.18"/>
    <n v="0"/>
    <n v="4186.45"/>
    <n v="0"/>
    <n v="752.27"/>
    <n v="55765.82"/>
    <n v="0"/>
    <n v="241186.45"/>
    <n v="0"/>
    <n v="296952.27"/>
    <s v="HSIP-3300(53) (33948-3438-94)"/>
  </r>
  <r>
    <n v="121580"/>
    <n v="1"/>
    <s v="Closed"/>
    <d v="2014-12-02T00:00:00"/>
    <s v="Kimery Grant"/>
    <d v="2020-02-19T00:00:00"/>
    <s v="Teresa Hylton"/>
    <s v="Knox"/>
    <m/>
    <m/>
    <m/>
    <m/>
    <s v="Smart Trips Ridesharing Program"/>
    <s v="Smart Trips Ridesharing Program aims to improve air quality and reduce congestion by reducing the number of drive-alone commute trips."/>
    <s v="Local Programs"/>
    <s v="Rideshare"/>
    <m/>
    <x v="4"/>
    <x v="7"/>
    <m/>
    <n v="0"/>
    <m/>
    <m/>
    <s v="N"/>
    <m/>
    <x v="0"/>
    <m/>
    <n v="0"/>
    <n v="0"/>
    <n v="124.01"/>
    <n v="0"/>
    <n v="124.01"/>
    <n v="0"/>
    <n v="0"/>
    <n v="315124.01"/>
    <n v="0"/>
    <n v="315124.01"/>
    <s v="CM-9109(168) (47LPLM-F3-101)"/>
  </r>
  <r>
    <n v="121587"/>
    <n v="1"/>
    <s v="Let"/>
    <d v="2014-12-04T00:00:00"/>
    <s v="Kimery Grant"/>
    <d v="2021-05-25T00:00:00"/>
    <s v="Taylor Lee"/>
    <s v="Knox"/>
    <m/>
    <m/>
    <m/>
    <m/>
    <s v="Knox County Advanced Traffic Management System - Phase 1"/>
    <s v="The project is to design and implement advanced traffic management system on two priority roads, Maynardville Pike and Cedar Bluff Road"/>
    <s v="Local Programs"/>
    <s v="Signal Timing Upgrade"/>
    <m/>
    <x v="4"/>
    <x v="7"/>
    <m/>
    <n v="0"/>
    <m/>
    <m/>
    <s v="N"/>
    <s v="NHS, Other"/>
    <x v="0"/>
    <m/>
    <n v="48500"/>
    <n v="0"/>
    <n v="1828738"/>
    <n v="0"/>
    <n v="1877238"/>
    <n v="296500"/>
    <n v="0"/>
    <n v="1828738"/>
    <n v="0"/>
    <n v="2125238"/>
    <s v="CM-4700(60) (47LPLM-F3-106)"/>
  </r>
  <r>
    <n v="121729"/>
    <n v="3"/>
    <s v="Active"/>
    <d v="2015-02-05T00:00:00"/>
    <s v="Kim Brymer"/>
    <d v="2021-01-19T00:00:00"/>
    <s v="Brian Terrell"/>
    <s v="Davidson"/>
    <s v="SR-24"/>
    <s v="SR"/>
    <m/>
    <s v="SR"/>
    <s v="(Lebanon Pike), From McGavock Pike to Old Lebanon Pike in Nashville"/>
    <s v="Construct a sidewalk, green zone, and pedestrian enhancements along the north side of Lebanon Pike"/>
    <s v="Local Programs"/>
    <s v="Sidewalk Improvements"/>
    <m/>
    <x v="4"/>
    <x v="7"/>
    <m/>
    <n v="0.433"/>
    <m/>
    <m/>
    <s v="N"/>
    <s v="NHS"/>
    <x v="3"/>
    <m/>
    <n v="0"/>
    <n v="1300000"/>
    <n v="0"/>
    <n v="0"/>
    <n v="1300000"/>
    <n v="700000"/>
    <n v="1300000"/>
    <n v="0"/>
    <n v="0"/>
    <n v="2000000"/>
    <s v="STP-M-24(60) (19LPLM-F3-130)"/>
  </r>
  <r>
    <n v="121755"/>
    <n v="1"/>
    <s v="Let"/>
    <d v="2015-02-24T00:00:00"/>
    <s v="Kimery Grant"/>
    <d v="2021-01-19T00:00:00"/>
    <s v="Brian Terrell"/>
    <s v="Hamblen, Jefferson"/>
    <m/>
    <m/>
    <m/>
    <m/>
    <s v="Various safety projects around Hamblen and Jefferson County Schools within the LAMTPO region"/>
    <s v="Various safety projects around Hamblen and Jefferson County Schools within the LAMTPO region, consisting of crosswalks, signs, flashing beacons"/>
    <s v="Local Programs"/>
    <s v="Safety"/>
    <m/>
    <x v="4"/>
    <x v="7"/>
    <m/>
    <n v="0"/>
    <m/>
    <m/>
    <s v="N"/>
    <m/>
    <x v="0"/>
    <m/>
    <n v="0"/>
    <n v="0"/>
    <n v="80501"/>
    <n v="0"/>
    <n v="80501"/>
    <n v="40000"/>
    <n v="0"/>
    <n v="253001"/>
    <n v="0"/>
    <n v="293001"/>
    <s v="STP-M-REG1(184) (32LPLM-F3-056)"/>
  </r>
  <r>
    <n v="121800"/>
    <n v="1"/>
    <s v="Closed"/>
    <d v="2015-02-27T00:00:00"/>
    <s v="David J. Martin"/>
    <d v="2020-06-24T00:00:00"/>
    <s v="Lee Cothron"/>
    <s v="Knox"/>
    <s v="Brown Road"/>
    <m/>
    <s v="0A160"/>
    <s v="L"/>
    <s v="Brown Road at NS Railroad, LM 2.562"/>
    <s v="Railroad Crossing Safety Improvement Project, Section 130"/>
    <s v="Section 130-Rail"/>
    <s v="Railroad Crossing Improvement"/>
    <m/>
    <x v="4"/>
    <x v="7"/>
    <m/>
    <n v="0.01"/>
    <m/>
    <m/>
    <s v="N"/>
    <s v="None"/>
    <x v="0"/>
    <m/>
    <n v="1410.04"/>
    <n v="0"/>
    <n v="-1166.6600000000001"/>
    <n v="0"/>
    <n v="243.37999999999988"/>
    <n v="16410.04"/>
    <n v="0"/>
    <n v="3958.34"/>
    <n v="0"/>
    <n v="20368.38"/>
    <s v="HSIP-R00S(238) (47947-2450-94)"/>
  </r>
  <r>
    <n v="121815"/>
    <n v="1"/>
    <s v="Closed"/>
    <d v="2015-02-27T00:00:00"/>
    <s v="David J. Martin"/>
    <d v="2020-06-24T00:00:00"/>
    <s v="Teresa Hylton"/>
    <s v="Sullivan"/>
    <s v="Gray Road"/>
    <m/>
    <s v="0A931"/>
    <s v="L"/>
    <s v="Gray Road at NS Railroad, LM 0.007"/>
    <s v="Railroad Crossing Safety Improvement Project, Section 130"/>
    <s v="Section 130-Rail"/>
    <s v="Railroad Crossing Improvement"/>
    <m/>
    <x v="4"/>
    <x v="7"/>
    <m/>
    <n v="0.01"/>
    <m/>
    <m/>
    <s v="N"/>
    <s v="None"/>
    <x v="0"/>
    <m/>
    <n v="-5150.3900000000003"/>
    <n v="0"/>
    <n v="30097.35"/>
    <n v="0"/>
    <n v="24946.959999999999"/>
    <n v="9849.61"/>
    <n v="0"/>
    <n v="50059.35"/>
    <n v="0"/>
    <n v="59908.959999999999"/>
    <s v="HSIP-R00S(247) (82946-2457-94)"/>
  </r>
  <r>
    <n v="121816"/>
    <n v="1"/>
    <s v="Closed"/>
    <d v="2015-02-27T00:00:00"/>
    <s v="David J. Martin"/>
    <d v="2020-06-24T00:00:00"/>
    <s v="Teresa Hylton"/>
    <s v="Sullivan"/>
    <s v="Lane Hollow Road"/>
    <m/>
    <s v="0B119"/>
    <s v="L"/>
    <s v="Lane Hollow Road at NS Railroad, LM 0.025"/>
    <s v="Railroad Crossing Safety Improvement Project, Section 130"/>
    <s v="Section 130-Rail"/>
    <s v="Railroad Crossing Improvement"/>
    <m/>
    <x v="4"/>
    <x v="7"/>
    <m/>
    <n v="0.01"/>
    <m/>
    <m/>
    <s v="N"/>
    <s v="None"/>
    <x v="0"/>
    <m/>
    <n v="-5744.57"/>
    <n v="0"/>
    <n v="20261.009999999998"/>
    <n v="0"/>
    <n v="14516.439999999999"/>
    <n v="9255.43"/>
    <n v="0"/>
    <n v="31612.01"/>
    <n v="0"/>
    <n v="40867.440000000002"/>
    <s v="HSIP-R00S(246) (82946-2458-94)"/>
  </r>
  <r>
    <n v="121822.01"/>
    <n v="2"/>
    <s v="Closed"/>
    <d v="2019-01-07T00:00:00"/>
    <s v="Jason McCoy"/>
    <d v="2019-11-08T00:00:00"/>
    <s v="Teresa Hylton"/>
    <s v="Franklin"/>
    <s v="SR-156"/>
    <s v="SR"/>
    <m/>
    <s v="SR"/>
    <s v="Intersection at Midway Road, LM 0.44"/>
    <s v="Intersection Improvements"/>
    <s v="Safety"/>
    <s v="Intersection Improvements"/>
    <m/>
    <x v="4"/>
    <x v="7"/>
    <m/>
    <n v="0.38"/>
    <d v="2019-06-21T00:00:00"/>
    <m/>
    <s v="N"/>
    <s v="Other"/>
    <x v="4"/>
    <m/>
    <n v="0"/>
    <n v="0"/>
    <n v="11084.86"/>
    <n v="0"/>
    <n v="11084.86"/>
    <n v="0"/>
    <n v="0"/>
    <n v="56901.86"/>
    <n v="0"/>
    <n v="56901.86"/>
    <s v="STP-SIP-156(16) (26026-3209-94)"/>
  </r>
  <r>
    <n v="121824"/>
    <n v="4"/>
    <s v="Let"/>
    <d v="2015-03-02T00:00:00"/>
    <s v="Sandy Wilson"/>
    <d v="2020-10-29T00:00:00"/>
    <s v="Sandra Lowry"/>
    <s v="Decatur"/>
    <s v="SR-20"/>
    <s v="SR"/>
    <m/>
    <s v="SR"/>
    <s v="(West Main Street), Intersection at SR-69 (Tennessee Avenue), LM 3.59 in Parsons"/>
    <s v="Signalization"/>
    <s v="Safety"/>
    <s v="Signalization"/>
    <m/>
    <x v="4"/>
    <x v="7"/>
    <m/>
    <n v="0"/>
    <d v="2020-10-09T00:00:00"/>
    <m/>
    <s v="N"/>
    <s v="NHS"/>
    <x v="3"/>
    <m/>
    <n v="3000"/>
    <n v="0"/>
    <n v="491830"/>
    <n v="0"/>
    <n v="494830"/>
    <n v="75500"/>
    <n v="24900"/>
    <n v="491830"/>
    <n v="0"/>
    <n v="592230"/>
    <s v="HSIP-20(61) (20002-3241-94)"/>
  </r>
  <r>
    <n v="121838"/>
    <n v="1"/>
    <s v="Closed"/>
    <d v="2015-03-12T00:00:00"/>
    <s v="Carol Lane"/>
    <d v="2020-09-10T00:00:00"/>
    <s v="Carly Laddusaw"/>
    <s v="Knox"/>
    <m/>
    <m/>
    <m/>
    <m/>
    <s v="Knoxville Tyson: R/W 5L/23R Reconstruction Program: Bid Package 1"/>
    <m/>
    <s v="Aeronautics"/>
    <s v="Public Transportation"/>
    <m/>
    <x v="4"/>
    <x v="7"/>
    <m/>
    <s v=""/>
    <m/>
    <m/>
    <s v="N"/>
    <m/>
    <x v="0"/>
    <m/>
    <n v="0"/>
    <n v="0"/>
    <n v="14350.09"/>
    <n v="0"/>
    <n v="14350.09"/>
    <n v="0"/>
    <n v="0"/>
    <n v="1274784.0900000001"/>
    <n v="0"/>
    <n v="1274784.0900000001"/>
    <s v="State Funded (47555016704)"/>
  </r>
  <r>
    <n v="121872"/>
    <n v="3"/>
    <s v="Closed"/>
    <d v="2015-03-23T00:00:00"/>
    <s v="Kim Brymer"/>
    <d v="2020-06-15T00:00:00"/>
    <s v="Teresa Hylton"/>
    <s v="Sumner"/>
    <s v="SR-41"/>
    <s v="SR"/>
    <m/>
    <s v="SR"/>
    <s v="From North of SR-76 to North of Garland Drive"/>
    <s v="Sidewalk and striping improvements to a .75 mile section of SR-41/US-31W to include an 10 foot multi-use path to complete a loop connection for the City's 3.5 mile greenway system."/>
    <s v="Local Programs"/>
    <s v="Sidewalk Improvements"/>
    <m/>
    <x v="4"/>
    <x v="7"/>
    <m/>
    <n v="0.44"/>
    <m/>
    <m/>
    <s v="N"/>
    <s v="NHS"/>
    <x v="3"/>
    <m/>
    <n v="7435.2"/>
    <n v="0"/>
    <n v="0"/>
    <n v="0"/>
    <n v="7435.2"/>
    <n v="256558.2"/>
    <n v="5000"/>
    <n v="0"/>
    <n v="0"/>
    <n v="261558.2"/>
    <s v="STP-M-41(21) (83LPLM-F3-094)"/>
  </r>
  <r>
    <n v="121872.02"/>
    <n v="3"/>
    <s v="Closed"/>
    <d v="2018-01-22T00:00:00"/>
    <s v="Taylor Lee"/>
    <d v="2020-10-19T00:00:00"/>
    <s v="Teresa Hylton"/>
    <s v="Sumner"/>
    <s v="SR-41"/>
    <s v="SR"/>
    <m/>
    <s v="SR"/>
    <s v="From North of Oakland Court to North of Garland Drive, Phase II"/>
    <s v="Sidewalk and striping improvements to a .41 mile section of SR-41/US-31W to include an 10 foot multi-use path, Phase II."/>
    <s v="Local Programs"/>
    <s v="Sidewalk Improvements"/>
    <m/>
    <x v="4"/>
    <x v="7"/>
    <m/>
    <n v="0.41"/>
    <m/>
    <m/>
    <s v="N"/>
    <s v="NHS"/>
    <x v="3"/>
    <m/>
    <n v="0"/>
    <n v="0"/>
    <n v="185148.45"/>
    <n v="0"/>
    <n v="185148.45"/>
    <n v="0"/>
    <n v="0"/>
    <n v="1648048.45"/>
    <n v="0"/>
    <n v="1648048.45"/>
    <s v="STP-M/TAP-NH-41(26) (83LPLM-F3-124)"/>
  </r>
  <r>
    <n v="121994"/>
    <n v="1"/>
    <s v="Construction Complete"/>
    <d v="2015-05-18T00:00:00"/>
    <s v="Monique Hazlewood"/>
    <d v="2021-02-16T00:00:00"/>
    <s v="Katie Brown"/>
    <s v="Carter"/>
    <s v="SR-67"/>
    <s v="SR"/>
    <m/>
    <s v="SR"/>
    <s v="Various locations along the Tweetsie Trail in Elizabethton"/>
    <s v="Tweetsie Trail Multimodal Improvements: Improvements to at-grade crossings of the Tweetsie Trail along SR-67 including rapid rectangular flashing beacons at five crossings, and installation of a raised median and on-street parallel parking at the intersection with W.G. Street."/>
    <s v="Local Programs"/>
    <s v="Bicycles and Pedestrian Facility"/>
    <m/>
    <x v="4"/>
    <x v="7"/>
    <m/>
    <n v="2.5960000000000001"/>
    <m/>
    <m/>
    <s v="N"/>
    <s v="NHS"/>
    <x v="3"/>
    <m/>
    <n v="-4167.8999999999996"/>
    <n v="0"/>
    <n v="4167.91"/>
    <n v="0"/>
    <n v="1.0000000000218279E-2"/>
    <n v="48032.1"/>
    <n v="0"/>
    <n v="402493.91"/>
    <n v="0"/>
    <n v="450526.01"/>
    <s v="State Funded (10LPLM-S3-014)"/>
  </r>
  <r>
    <n v="122004"/>
    <n v="3"/>
    <s v="Let"/>
    <d v="2015-05-18T00:00:00"/>
    <s v="Monique Hazlewood"/>
    <d v="2021-01-19T00:00:00"/>
    <s v="Brian Terrell"/>
    <s v="Wilson"/>
    <s v="SR-24"/>
    <s v="SR"/>
    <m/>
    <s v="SR"/>
    <s v="(Lebanon Road), From Nonaville Road to SR-171 (Mt. Juliet Road)"/>
    <s v="Construction of 1 mile of 6' sidewalks on both sides of SR24/Lebanon Road, from Nonaville Road to SR171/Mt. Juliet Road."/>
    <s v="Local Programs"/>
    <s v="Bicycles and Pedestrian Facility"/>
    <m/>
    <x v="4"/>
    <x v="7"/>
    <m/>
    <n v="0.95"/>
    <m/>
    <m/>
    <s v="N"/>
    <s v="NHS"/>
    <x v="3"/>
    <m/>
    <n v="-4491.1499999999996"/>
    <n v="0"/>
    <n v="24491.15"/>
    <n v="0"/>
    <n v="20000"/>
    <n v="155335.17000000001"/>
    <n v="0"/>
    <n v="1053727.06"/>
    <n v="0"/>
    <n v="1209062.23"/>
    <s v="State Funded (95LPLM-S3-048)"/>
  </r>
  <r>
    <n v="122006"/>
    <n v="3"/>
    <s v="Let"/>
    <d v="2015-05-18T00:00:00"/>
    <s v="Monique Hazlewood"/>
    <d v="2021-06-14T00:00:00"/>
    <s v="Katie Brown"/>
    <s v="Montgomery"/>
    <s v="SR-12"/>
    <s v="SR"/>
    <m/>
    <s v="SR"/>
    <s v="(Providence Blvd/Ft Campbell Blvd), From near Cave Street to Concord Drive"/>
    <s v="Construction of 9,900 ft. of 5' sidewalks and installation of lighting for bus stop shelters along SR12/Ft. Campbell Blvd, from near Cave Street to Concord Drive"/>
    <s v="Local Programs"/>
    <s v="Bicycles and Pedestrian Facility"/>
    <m/>
    <x v="4"/>
    <x v="7"/>
    <m/>
    <n v="1.6639999999999999"/>
    <d v="2021-10-08T00:00:00"/>
    <m/>
    <s v="N"/>
    <s v="NHS"/>
    <x v="3"/>
    <m/>
    <n v="0"/>
    <n v="0"/>
    <n v="-1496376"/>
    <n v="0"/>
    <n v="-1496376"/>
    <n v="84911.63"/>
    <n v="0"/>
    <n v="0"/>
    <n v="0"/>
    <n v="84911.63"/>
    <s v="STP-NH-12(62) (63LPLM-S3-067)"/>
  </r>
  <r>
    <n v="122008"/>
    <n v="4"/>
    <s v="Active"/>
    <d v="2015-05-18T00:00:00"/>
    <s v="Monique Hazlewood"/>
    <d v="2021-01-19T00:00:00"/>
    <s v="Brian Terrell"/>
    <s v="Shelby"/>
    <s v="SR-3"/>
    <s v="SR"/>
    <m/>
    <s v="SR"/>
    <s v="Phase 1: SR-3 (US-51/Union Avenue) from the eastern leg of Marshall Avenue to Manassas Street. Phase 2: SR-3 (US-51/Union Avenue) and Marshall Avenue intersection improvements"/>
    <s v="Repair, replacement, and widening of sidewalks, ADA compliance, curb and gutter, signal improvements, intersection improvements,  a raised median island and road diet to accommodate protected bike lanes."/>
    <s v="Local Programs"/>
    <s v="Bicycles and Pedestrian Facility"/>
    <m/>
    <x v="4"/>
    <x v="7"/>
    <m/>
    <n v="0.11"/>
    <m/>
    <m/>
    <s v="N"/>
    <s v="NHS"/>
    <x v="3"/>
    <m/>
    <n v="256000"/>
    <n v="0"/>
    <n v="0"/>
    <n v="0"/>
    <n v="256000"/>
    <n v="471000"/>
    <n v="0"/>
    <n v="0"/>
    <n v="0"/>
    <n v="471000"/>
    <s v="State Funded (79LPLM-S3-441)"/>
  </r>
  <r>
    <n v="122121"/>
    <n v="3"/>
    <s v="Active"/>
    <d v="2015-06-05T00:00:00"/>
    <s v="Kim Brymer"/>
    <d v="2021-01-19T00:00:00"/>
    <s v="Brian Terrell"/>
    <s v="Rutherford"/>
    <s v="SR-1"/>
    <s v="SR"/>
    <m/>
    <s v="SR"/>
    <s v="(US-41, US-70S, South Lowry Street/North Lowry Street), From Jackson Street to Sam Davis Road in Smyrna"/>
    <s v="Phase I of the project includes Lowry St from Sam Davis Rd to Jackson St (approx .25 of a mile). This portion of the project includes removal of the center turn lane from Washington St to Sam Hager Dr and may also include removal of additional center turn lane sections pending TDOT approval. It would also include installing landscaping and any necessary storm water infrastructure in place of the removed center turn lane asphalt. Such areas would provide additional islands for refuge for pedestrians and bicyclists when they are trying to cross Lowry St. The project also includes replacement and/or addition of sidewalks, crosswalks, and reducing vehicular access in strategic locations to increase safety for pedestrian and bicycle traffic."/>
    <s v="Local Programs"/>
    <s v="Bicycles and Pedestrian Facility"/>
    <m/>
    <x v="4"/>
    <x v="7"/>
    <m/>
    <n v="0.24"/>
    <m/>
    <m/>
    <s v="N"/>
    <s v="NHS"/>
    <x v="3"/>
    <m/>
    <n v="3600"/>
    <n v="0"/>
    <n v="149468"/>
    <n v="0"/>
    <n v="153068"/>
    <n v="37650"/>
    <n v="0"/>
    <n v="891907"/>
    <n v="0"/>
    <n v="929557"/>
    <s v="STP/TAP-M-NH-1(352) (75LPLM-F3-057)"/>
  </r>
  <r>
    <n v="122148"/>
    <n v="4"/>
    <s v="Active"/>
    <d v="2015-06-22T00:00:00"/>
    <s v="Lauren Gaines"/>
    <d v="2021-01-19T00:00:00"/>
    <s v="Brian Terrell"/>
    <s v="Shelby"/>
    <s v="SR-1"/>
    <s v="SR"/>
    <m/>
    <s v="SR"/>
    <s v="(North Parkway), From McLean Blvd to Overton Park service entrance"/>
    <s v="Design and construct sidewalks adjacent to the south side of SR-1 (North Parkway) between McLean Blvd and the service entrance to Overton Park, located approximately 1,300 feet east of University Street."/>
    <s v="Local Programs"/>
    <s v="Sidewalk Improvements"/>
    <m/>
    <x v="4"/>
    <x v="7"/>
    <m/>
    <n v="0.49"/>
    <m/>
    <m/>
    <s v="N"/>
    <s v="Other"/>
    <x v="4"/>
    <m/>
    <n v="36670"/>
    <n v="0"/>
    <n v="0"/>
    <n v="0"/>
    <n v="36670"/>
    <n v="66670"/>
    <n v="0"/>
    <n v="0"/>
    <n v="0"/>
    <n v="66670"/>
    <s v="STP-M-NH-1(373) (79LPLM-F3-444)"/>
  </r>
  <r>
    <n v="122237"/>
    <n v="1"/>
    <s v="Active"/>
    <d v="2015-07-22T00:00:00"/>
    <s v="Diana Benedict"/>
    <d v="2021-01-19T00:00:00"/>
    <s v="Brian Terrell"/>
    <s v="Union"/>
    <m/>
    <m/>
    <m/>
    <m/>
    <s v="Maynardville Elementary School"/>
    <s v="Construction of 610 feet of concrete sidewalk on the southwest side of Berthas Place. Project includes school zone flashing lights on Main Street, two mid-block crossings on Berthas Place, curb ramps and ADA accessibility."/>
    <s v="Local Programs"/>
    <s v="Bicycles and Pedestrian Facility"/>
    <m/>
    <x v="4"/>
    <x v="7"/>
    <m/>
    <n v="0.12"/>
    <m/>
    <m/>
    <s v="N"/>
    <s v="None"/>
    <x v="0"/>
    <m/>
    <n v="10000"/>
    <n v="0"/>
    <n v="0"/>
    <n v="0"/>
    <n v="10000"/>
    <n v="28968"/>
    <n v="0"/>
    <n v="0"/>
    <n v="0"/>
    <n v="28968"/>
    <s v="SRTS-8700(17) (87LPLM-F3-010)"/>
  </r>
  <r>
    <n v="122439"/>
    <n v="3"/>
    <s v="Closed"/>
    <d v="2015-08-21T00:00:00"/>
    <s v="Jason McCoy"/>
    <d v="2019-07-31T00:00:00"/>
    <s v="Teresa Hylton"/>
    <s v="Davidson"/>
    <s v="SR-65"/>
    <s v="SR"/>
    <m/>
    <s v="SR"/>
    <s v="(Whites Creek Pike), From I-24 to Robertson County Line (RSAR)"/>
    <m/>
    <s v="Safety"/>
    <s v="Miscellaneous Safety Improvements"/>
    <m/>
    <x v="4"/>
    <x v="7"/>
    <m/>
    <n v="5"/>
    <d v="2018-12-07T00:00:00"/>
    <m/>
    <s v="N"/>
    <s v="NHS"/>
    <x v="3"/>
    <m/>
    <n v="-12852.64"/>
    <n v="0"/>
    <n v="17997.05"/>
    <n v="0"/>
    <n v="5144.41"/>
    <n v="32147.360000000001"/>
    <n v="0"/>
    <n v="74957.05"/>
    <n v="0"/>
    <n v="107104.41"/>
    <s v="HSIP-65(18) (19043-3238-94)"/>
  </r>
  <r>
    <n v="122610"/>
    <n v="1"/>
    <s v="Let"/>
    <d v="2015-09-01T00:00:00"/>
    <s v="Eli Jones"/>
    <d v="2021-01-29T00:00:00"/>
    <s v="Bobby Johnson"/>
    <s v="Loudon"/>
    <m/>
    <m/>
    <m/>
    <m/>
    <s v="Traffic Flow Improvement Project"/>
    <s v="Signal upgrades to the seven traffic signals that serve US-11 and SR-72. This will include replacing infrastructure, adding vehicle detection, and providing signal system communication and coordination."/>
    <s v="Local Programs"/>
    <s v="Signal Timing Upgrade"/>
    <m/>
    <x v="4"/>
    <x v="7"/>
    <m/>
    <n v="0"/>
    <m/>
    <m/>
    <s v="N"/>
    <s v="Other"/>
    <x v="0"/>
    <m/>
    <n v="500"/>
    <n v="0"/>
    <n v="988036"/>
    <n v="0"/>
    <n v="988536"/>
    <n v="109600"/>
    <n v="0"/>
    <n v="988036"/>
    <n v="0"/>
    <n v="1097636"/>
    <s v="CM-5300(25) (53LPLM-F3-052)"/>
  </r>
  <r>
    <n v="122689"/>
    <n v="1"/>
    <s v="Closed"/>
    <d v="2015-09-18T00:00:00"/>
    <s v="David J. Martin"/>
    <d v="2020-01-14T00:00:00"/>
    <s v="Teresa Hylton"/>
    <s v="Washington"/>
    <s v="Big Limestone Road"/>
    <m/>
    <s v="0A234"/>
    <s v="L"/>
    <s v="Big Limestone Road at NS Railroad, LM 3.79 near Tusculum"/>
    <s v="Big Limestone Road at NS Railroad, LM 3.79 near Tusculum-Gates, Bells, Signs; Pavement Marking and Advance Warning Sign"/>
    <s v="Section 130-Rail"/>
    <s v="Railroad Crossing Improvement"/>
    <m/>
    <x v="4"/>
    <x v="7"/>
    <m/>
    <n v="0.01"/>
    <m/>
    <m/>
    <s v="N"/>
    <s v="None"/>
    <x v="0"/>
    <m/>
    <n v="-5128.41"/>
    <n v="0"/>
    <n v="6208.43"/>
    <n v="0"/>
    <n v="1080.0200000000004"/>
    <n v="9871.59"/>
    <n v="0"/>
    <n v="271933.43"/>
    <n v="0"/>
    <n v="281805.02"/>
    <s v="HSIP-R00S(257) (90946-2454-94)"/>
  </r>
  <r>
    <n v="123026.03"/>
    <n v="3"/>
    <s v="Let"/>
    <d v="2020-01-22T00:00:00"/>
    <s v="Scott Boyce"/>
    <d v="2021-03-24T00:00:00"/>
    <s v="Brian Terrell"/>
    <s v="Davidson"/>
    <s v="I-440"/>
    <s v="I"/>
    <m/>
    <s v="IM"/>
    <s v="M20LTHQ_C19I_M&amp;L_I440"/>
    <m/>
    <s v="Maint - Reg"/>
    <s v="Mowing/Litter"/>
    <m/>
    <x v="4"/>
    <x v="7"/>
    <m/>
    <n v="7.6"/>
    <d v="2020-05-15T00:00:00"/>
    <m/>
    <s v="N"/>
    <m/>
    <x v="1"/>
    <m/>
    <n v="0"/>
    <n v="0"/>
    <n v="125187"/>
    <n v="0"/>
    <n v="125187"/>
    <n v="0"/>
    <n v="0"/>
    <n v="125187"/>
    <n v="0"/>
    <n v="125187"/>
    <s v="State Funded (19014-4177-04)"/>
  </r>
  <r>
    <n v="123026.04"/>
    <n v="3"/>
    <s v="Let"/>
    <d v="2020-06-24T00:00:00"/>
    <s v="Scott Boyce"/>
    <d v="2021-03-24T00:00:00"/>
    <s v="Brian Terrell"/>
    <s v="Davidson"/>
    <s v="I-440"/>
    <s v="I"/>
    <m/>
    <s v="IM"/>
    <s v="M21LTHQ_C19I_M&amp;L_I440"/>
    <m/>
    <s v="Maint - Reg"/>
    <s v="Mowing/Litter"/>
    <m/>
    <x v="4"/>
    <x v="7"/>
    <m/>
    <n v="7.6"/>
    <d v="2020-11-06T00:00:00"/>
    <m/>
    <s v="N"/>
    <m/>
    <x v="1"/>
    <m/>
    <n v="0"/>
    <n v="0"/>
    <n v="231982"/>
    <n v="0"/>
    <n v="231982"/>
    <n v="0"/>
    <n v="0"/>
    <n v="231982"/>
    <n v="0"/>
    <n v="231982"/>
    <s v="State Funded (19014-4179-04)"/>
  </r>
  <r>
    <n v="123027.05"/>
    <n v="3"/>
    <s v="Let"/>
    <d v="2020-06-24T00:00:00"/>
    <s v="Scott Boyce"/>
    <d v="2021-03-24T00:00:00"/>
    <s v="Brian Terrell"/>
    <s v="Wayne"/>
    <s v="SR"/>
    <s v="SR"/>
    <m/>
    <s v="SR"/>
    <s v="M21LTHQ_C91SR_MOW_WAYNE"/>
    <m/>
    <s v="Maint - Reg"/>
    <s v="Mowing/Litter"/>
    <m/>
    <x v="4"/>
    <x v="7"/>
    <m/>
    <n v="137.43"/>
    <d v="2020-11-06T00:00:00"/>
    <m/>
    <s v="N"/>
    <m/>
    <x v="4"/>
    <m/>
    <n v="0"/>
    <n v="0"/>
    <n v="107368"/>
    <n v="0"/>
    <n v="107368"/>
    <n v="0"/>
    <n v="0"/>
    <n v="107368"/>
    <n v="0"/>
    <n v="107368"/>
    <s v="State Funded (91946-4211-04)"/>
  </r>
  <r>
    <n v="123030.01"/>
    <n v="4"/>
    <s v="Active"/>
    <d v="2015-10-12T00:00:00"/>
    <s v="Nate Brugler"/>
    <d v="2021-01-19T00:00:00"/>
    <s v="Brian Terrell"/>
    <s v="Shelby"/>
    <m/>
    <m/>
    <m/>
    <m/>
    <s v="Shelby County Congestion Management Program - Signal Timing Projects (FY-2016-2018)"/>
    <s v="Includes the following project IDs from the breakdown provided with the original application. #1: Collierville; #2: Germantown; #3: Bartlett; and #12: Shelby County. This is for 40 intersections countywide."/>
    <s v="Local Programs"/>
    <s v="Signalization"/>
    <m/>
    <x v="4"/>
    <x v="7"/>
    <m/>
    <s v=""/>
    <m/>
    <m/>
    <s v="N"/>
    <m/>
    <x v="0"/>
    <m/>
    <n v="-40000"/>
    <n v="0"/>
    <n v="0"/>
    <n v="0"/>
    <n v="-40000"/>
    <n v="241692"/>
    <n v="0"/>
    <n v="0"/>
    <n v="0"/>
    <n v="241692"/>
    <m/>
  </r>
  <r>
    <n v="123030.02"/>
    <n v="4"/>
    <s v="Active"/>
    <d v="2015-10-12T00:00:00"/>
    <s v="Nate Brugler"/>
    <d v="2021-01-19T00:00:00"/>
    <s v="Brian Terrell"/>
    <s v="Shelby"/>
    <m/>
    <m/>
    <m/>
    <m/>
    <s v="Shelby County Congestion Management Program - Vehicle Detection Upgrades (FY-2016-2018)"/>
    <s v="PIN includes the vehicle detection system upgrades at individual intersections. Includes the following project IDs from the master project sheet: #6 and #8. This is for 50 intersections countywide."/>
    <s v="Local Programs"/>
    <s v="Signalization"/>
    <m/>
    <x v="4"/>
    <x v="7"/>
    <m/>
    <s v=""/>
    <m/>
    <m/>
    <s v="N"/>
    <m/>
    <x v="0"/>
    <m/>
    <n v="40000"/>
    <n v="0"/>
    <n v="0"/>
    <n v="0"/>
    <n v="40000"/>
    <n v="450208"/>
    <n v="0"/>
    <n v="0"/>
    <n v="0"/>
    <n v="450208"/>
    <s v="CM-9409(199) (79LPLM-F3-463)"/>
  </r>
  <r>
    <n v="123030.03"/>
    <n v="4"/>
    <s v="Active"/>
    <d v="2015-10-12T00:00:00"/>
    <s v="Nate Brugler"/>
    <d v="2021-01-19T00:00:00"/>
    <s v="Brian Terrell"/>
    <s v="Shelby"/>
    <m/>
    <m/>
    <m/>
    <m/>
    <s v="Shelby County Congestion Management Program - Coordinated Signalization Projects (FY-2016-2018)"/>
    <s v="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
    <s v="Local Programs"/>
    <s v="Intelligent Transportation System"/>
    <m/>
    <x v="4"/>
    <x v="7"/>
    <m/>
    <n v="0"/>
    <m/>
    <m/>
    <s v="N"/>
    <s v="Other"/>
    <x v="0"/>
    <m/>
    <n v="0"/>
    <n v="0"/>
    <n v="1655464"/>
    <n v="0"/>
    <n v="1655464"/>
    <n v="232104"/>
    <n v="0"/>
    <n v="1655464"/>
    <n v="0"/>
    <n v="1887568"/>
    <s v="CM-9409(200) (79LPLM-F3-465)"/>
  </r>
  <r>
    <n v="123102"/>
    <n v="4"/>
    <s v="Let"/>
    <d v="2015-11-02T00:00:00"/>
    <s v="Lisa Dunn"/>
    <d v="2021-01-19T00:00:00"/>
    <s v="Brian Terrell"/>
    <s v="Henderson"/>
    <m/>
    <m/>
    <s v="0A671"/>
    <s v="L"/>
    <s v="Parkers Crossroads Trail - Phase 3"/>
    <s v="Construction of extensions to the battlefield interpretive trail system, including ADA accessibility, landscaping, interpretive signage and pedestrian amenities."/>
    <s v="Local Programs"/>
    <s v="Bicycles and Pedestrian Facility"/>
    <m/>
    <x v="4"/>
    <x v="7"/>
    <m/>
    <n v="0.19"/>
    <m/>
    <m/>
    <s v="N"/>
    <s v="None"/>
    <x v="0"/>
    <m/>
    <n v="0"/>
    <n v="0"/>
    <n v="-25794"/>
    <n v="0"/>
    <n v="-25794"/>
    <n v="0"/>
    <n v="0"/>
    <n v="364065"/>
    <n v="0"/>
    <n v="364065"/>
    <s v="TAP-3900(27) (39LPLM-F3-026)"/>
  </r>
  <r>
    <n v="123188.01"/>
    <n v="4"/>
    <s v="Closed"/>
    <d v="2017-01-24T00:00:00"/>
    <s v="Nate Brugler"/>
    <d v="2018-11-20T00:00:00"/>
    <s v="Teresa Hylton"/>
    <s v="Fayette"/>
    <m/>
    <m/>
    <m/>
    <m/>
    <s v="Oakland ADA Transition Plan"/>
    <s v="Planning and activities in support of comprehensive ADA Self Evaluation and Transition Plan. Will include assessment of existing pedestrian facilities within public ROW, as well as public buildings, to inventory needs for ADA compliance. Will produce recommendations, budgeting and schedule for improvements."/>
    <s v="Local Programs"/>
    <s v="Study"/>
    <m/>
    <x v="4"/>
    <x v="7"/>
    <m/>
    <n v="0"/>
    <m/>
    <m/>
    <s v="N"/>
    <m/>
    <x v="0"/>
    <m/>
    <n v="96.59"/>
    <n v="0"/>
    <n v="0"/>
    <n v="0"/>
    <n v="96.59"/>
    <n v="60096.59"/>
    <n v="0"/>
    <n v="0"/>
    <n v="0"/>
    <n v="60096.59"/>
    <m/>
  </r>
  <r>
    <n v="123212"/>
    <n v="4"/>
    <s v="Active"/>
    <d v="2015-12-21T00:00:00"/>
    <s v="David J. Martin"/>
    <d v="2021-04-16T00:00:00"/>
    <s v="Bonita Dunlap"/>
    <s v="Shelby"/>
    <s v="Rozelle Street"/>
    <m/>
    <s v="0E184"/>
    <s v="L"/>
    <s v="Rozelle Street at BNSF Railroad, LM 0.39 in Memphis"/>
    <s v="Railroad Crossing Safety Improvement Project, Section 130"/>
    <s v="Section 130-Rail"/>
    <s v="Railroad Crossing Improvement"/>
    <m/>
    <x v="4"/>
    <x v="7"/>
    <m/>
    <n v="0.01"/>
    <m/>
    <m/>
    <s v="N"/>
    <s v="None"/>
    <x v="0"/>
    <m/>
    <n v="0"/>
    <n v="311854"/>
    <n v="0"/>
    <n v="0"/>
    <n v="311854"/>
    <n v="15000"/>
    <n v="311854"/>
    <n v="0"/>
    <n v="0"/>
    <n v="326854"/>
    <m/>
  </r>
  <r>
    <n v="123221"/>
    <n v="3"/>
    <s v="Active"/>
    <d v="2015-12-21T00:00:00"/>
    <s v="David J. Martin"/>
    <d v="2020-01-14T00:00:00"/>
    <s v="Lee Cothron"/>
    <s v="Davidson"/>
    <s v="Post Road"/>
    <m/>
    <s v="0D016"/>
    <s v="L"/>
    <s v="Post Road at CSX Railroad, LM 0.03 in Nashville"/>
    <s v="Railroad Crossing Safety Improvement Project, Section 130"/>
    <s v="Section 130-Rail"/>
    <s v="Railroad Crossing Improvement"/>
    <m/>
    <x v="4"/>
    <x v="7"/>
    <m/>
    <n v="0.01"/>
    <m/>
    <m/>
    <s v="N"/>
    <s v="None"/>
    <x v="0"/>
    <m/>
    <n v="0"/>
    <n v="0"/>
    <n v="167112"/>
    <n v="0"/>
    <n v="167112"/>
    <n v="15000"/>
    <n v="0"/>
    <n v="406058"/>
    <n v="0"/>
    <n v="421058"/>
    <s v="HSIP-R00S(315) (19960-2552-94)"/>
  </r>
  <r>
    <n v="123361"/>
    <n v="1"/>
    <s v="Construction Complete"/>
    <d v="2016-02-26T00:00:00"/>
    <s v="Lee Cothron"/>
    <d v="2021-03-24T00:00:00"/>
    <s v="Anna Meacham"/>
    <s v="Campbell"/>
    <s v="I-75"/>
    <s v="I"/>
    <m/>
    <s v="IM"/>
    <s v="Slide Repair at MM 142.5"/>
    <s v="I-75, Slide Repair at MM 142.5-Slide Mitigation"/>
    <s v="Maint - Reg"/>
    <s v="Mitigation - Slide"/>
    <m/>
    <x v="4"/>
    <x v="7"/>
    <m/>
    <n v="0.01"/>
    <m/>
    <m/>
    <s v="N"/>
    <s v="Int"/>
    <x v="1"/>
    <m/>
    <n v="0"/>
    <n v="0"/>
    <n v="-2596257"/>
    <n v="0"/>
    <n v="-2596257"/>
    <n v="0"/>
    <n v="0"/>
    <n v="7650000"/>
    <n v="0"/>
    <n v="7650000"/>
    <s v="ER-I-75-3(174) (07100-4147-04, 07100-4150-04)"/>
  </r>
  <r>
    <n v="123398"/>
    <n v="2"/>
    <s v="Active"/>
    <d v="2016-03-21T00:00:00"/>
    <s v="Donovan Chumbley"/>
    <d v="2021-05-18T00:00:00"/>
    <s v="Kyle Ruddy"/>
    <s v="Hamilton"/>
    <m/>
    <m/>
    <m/>
    <m/>
    <s v="Manufacturers Road from SR-29 (US-27) to Hamm Road and Hamm Road from Manufacturers Road to Moccasin Bend Road"/>
    <s v="Extend the Riverwalk along Manufacturers Road/Hamm Road from US-27 to Moccasin Bend Interpretive Center - Install 10' concrete shared use paths, 6' bioswales with landscaping, street trees, pedestrian lighting and stormwater infrastructure."/>
    <s v="Local Programs"/>
    <s v="Bicycles and Pedestrian Facility"/>
    <m/>
    <x v="4"/>
    <x v="7"/>
    <m/>
    <s v=""/>
    <m/>
    <m/>
    <s v="N"/>
    <s v="NHS"/>
    <x v="0"/>
    <m/>
    <n v="0"/>
    <n v="0"/>
    <n v="2936153"/>
    <n v="0"/>
    <n v="2936153"/>
    <n v="324568"/>
    <n v="0"/>
    <n v="2936153"/>
    <n v="0"/>
    <n v="3260721"/>
    <s v="TN-FLAP(16) (33LPLM-F3-199)"/>
  </r>
  <r>
    <n v="123413"/>
    <n v="3"/>
    <s v="Active"/>
    <d v="2016-04-04T00:00:00"/>
    <s v="Denise Baker"/>
    <d v="2021-01-19T00:00:00"/>
    <s v="Brian Terrell"/>
    <s v="Sumner"/>
    <s v="SR-6"/>
    <s v="SR"/>
    <m/>
    <s v="SR"/>
    <s v="SR-6, From Big Station Camp Blvd to Airport Rd; Albert Gallatin Ave, From SR-6 to SR-174; Water Ave, From SR-6 to E. Bledsoe St in Gallatin"/>
    <s v="This project will improve traffic flow by installing an ITS signal system for 25 signalized intersections located primarily along the US 31-E/SR-6 corridor.  The project will also install fiber optic extensions and provide some signal system upgrades. Mod [126]"/>
    <s v="Local Programs"/>
    <s v="Intelligent Transportation System"/>
    <m/>
    <x v="4"/>
    <x v="7"/>
    <m/>
    <n v="8.94"/>
    <m/>
    <m/>
    <s v="N"/>
    <s v="NHS, Other"/>
    <x v="3"/>
    <m/>
    <n v="166403"/>
    <n v="0"/>
    <n v="0"/>
    <n v="0"/>
    <n v="166403"/>
    <n v="444403"/>
    <n v="0"/>
    <n v="0"/>
    <n v="0"/>
    <n v="444403"/>
    <s v="CM-9306(21) (83LPLM-F3-110)"/>
  </r>
  <r>
    <n v="123433"/>
    <n v="3"/>
    <s v="Active"/>
    <d v="2016-04-08T00:00:00"/>
    <s v="David J. Martin"/>
    <d v="2020-06-02T00:00:00"/>
    <s v="Jason Carney"/>
    <s v="Humphreys"/>
    <s v="SR-231"/>
    <s v="SR"/>
    <m/>
    <s v="SR"/>
    <s v="(Main St), at CSX Railroad, LM 0.17 in McEwen"/>
    <s v="Railroad Crossing Safety Improvement Project, Section 130"/>
    <s v="Section 130-Rail"/>
    <s v="Railroad Crossing Improvement"/>
    <m/>
    <x v="4"/>
    <x v="7"/>
    <m/>
    <n v="0.01"/>
    <m/>
    <m/>
    <s v="N"/>
    <s v="Other"/>
    <x v="4"/>
    <m/>
    <n v="1000"/>
    <n v="0"/>
    <n v="352509"/>
    <n v="0"/>
    <n v="353509"/>
    <n v="16000"/>
    <n v="0"/>
    <n v="352509"/>
    <n v="0"/>
    <n v="368509"/>
    <s v="HSIP-R-231(5) (43061-2213-94)"/>
  </r>
  <r>
    <n v="123438"/>
    <n v="2"/>
    <s v="Active"/>
    <d v="2016-04-08T00:00:00"/>
    <s v="David J. Martin"/>
    <d v="2020-12-23T00:00:00"/>
    <s v="Kyle Ruddy"/>
    <s v="Putnam"/>
    <s v="Dixie Ave"/>
    <m/>
    <s v="03514"/>
    <s v="L"/>
    <s v="North Dixie Ave at NERR Railroad, LM 0.76 in Cookeville"/>
    <s v="Railroad Crossing Safety Improvement Project, Section 130 Active Equipment Install/Upgrade, Signs and Markings, Approach Improvements"/>
    <s v="Section 130-Rail"/>
    <s v="Railroad Crossing Improvement"/>
    <m/>
    <x v="4"/>
    <x v="7"/>
    <m/>
    <n v="0.01"/>
    <m/>
    <m/>
    <s v="N"/>
    <s v="Other"/>
    <x v="0"/>
    <m/>
    <n v="0"/>
    <n v="0"/>
    <n v="146411"/>
    <n v="0"/>
    <n v="146411"/>
    <n v="15000"/>
    <n v="0"/>
    <n v="146411"/>
    <n v="0"/>
    <n v="161411"/>
    <s v="HSIP-R-3514(54) (71952-2547-94)"/>
  </r>
  <r>
    <n v="123441"/>
    <n v="1"/>
    <s v="Active"/>
    <d v="2016-04-08T00:00:00"/>
    <s v="David J. Martin"/>
    <d v="2020-07-27T00:00:00"/>
    <s v="Brian Terrell"/>
    <s v="Unicoi"/>
    <s v="Jackson Ave"/>
    <m/>
    <s v="04718"/>
    <s v="L"/>
    <s v="Jackson Avenue at CSX Railroad, LM 0.31 in Erwin"/>
    <s v="Railroad Crossing Safety Improvement Project, Section 130"/>
    <s v="Section 130-Rail"/>
    <s v="Railroad Crossing Improvement"/>
    <m/>
    <x v="4"/>
    <x v="7"/>
    <m/>
    <n v="0.01"/>
    <m/>
    <m/>
    <s v="N"/>
    <s v="Other"/>
    <x v="0"/>
    <m/>
    <n v="13000"/>
    <n v="0"/>
    <n v="10310"/>
    <n v="0"/>
    <n v="23310"/>
    <n v="28000"/>
    <n v="0"/>
    <n v="10310"/>
    <n v="0"/>
    <n v="38310"/>
    <s v="HSIP-R-4718(10) (86950-2534-94)"/>
  </r>
  <r>
    <n v="123446"/>
    <n v="1"/>
    <s v="Active"/>
    <d v="2016-04-08T00:00:00"/>
    <s v="David J. Martin"/>
    <d v="2020-01-14T00:00:00"/>
    <s v="Brian Terrell"/>
    <s v="Greene"/>
    <s v="W Irish St"/>
    <m/>
    <s v="0B134"/>
    <s v="L"/>
    <s v="West Irish Street at Norfolk Southern Railroad, LM 0.42 in Greeneville"/>
    <s v="Railroad Crossing Safety Improvement Project, Section 130. Sign and Marking Improvements, Active Equipment Install/Upgrade"/>
    <s v="Section 130-Rail"/>
    <s v="Railroad Crossing Improvement"/>
    <m/>
    <x v="4"/>
    <x v="7"/>
    <m/>
    <n v="0.01"/>
    <m/>
    <m/>
    <s v="N"/>
    <s v="None"/>
    <x v="0"/>
    <m/>
    <n v="9194"/>
    <n v="344771"/>
    <n v="0"/>
    <n v="0"/>
    <n v="353965"/>
    <n v="24194"/>
    <n v="344771"/>
    <n v="0"/>
    <n v="0"/>
    <n v="368965"/>
    <m/>
  </r>
  <r>
    <n v="123447"/>
    <n v="1"/>
    <s v="Active"/>
    <d v="2016-04-08T00:00:00"/>
    <s v="David J. Martin"/>
    <d v="2021-04-08T00:00:00"/>
    <s v="Bobby Johnson"/>
    <s v="Anderson"/>
    <s v="Marlow Cir"/>
    <m/>
    <s v="02444"/>
    <s v="L"/>
    <s v="Marlow Circle at Norfolk Southern Railroad, LM 5.72 near Oliver Springs"/>
    <s v="Railroad Crossing Safety Improvement Project, Section 130 Sign and Pavement Marking, Active Equipment Install/Upgrade"/>
    <s v="Section 130-Rail"/>
    <s v="Railroad Crossing Improvement"/>
    <m/>
    <x v="4"/>
    <x v="7"/>
    <m/>
    <n v="0.01"/>
    <m/>
    <m/>
    <s v="N"/>
    <s v="None"/>
    <x v="0"/>
    <m/>
    <n v="4000"/>
    <n v="248296"/>
    <n v="0"/>
    <n v="0"/>
    <n v="252296"/>
    <n v="19000"/>
    <n v="248296"/>
    <n v="0"/>
    <n v="0"/>
    <n v="267296"/>
    <m/>
  </r>
  <r>
    <n v="123449"/>
    <n v="2"/>
    <s v="Active"/>
    <d v="2016-04-08T00:00:00"/>
    <s v="David J. Martin"/>
    <d v="2021-04-09T00:00:00"/>
    <s v="Kyle Ruddy"/>
    <s v="Putnam"/>
    <s v="Fourth St E"/>
    <m/>
    <s v="0B282"/>
    <s v="L"/>
    <s v="Fourth St E at NERR Railroad, LM 0.66 in Cookeville"/>
    <s v="Railroad Crossing Safety Improvements Project, Section 130. Signs and Pavement Markings, Active Equipment Install/Upgrade"/>
    <s v="Section 130-Rail"/>
    <s v="Railroad Crossing Improvement"/>
    <m/>
    <x v="4"/>
    <x v="7"/>
    <m/>
    <n v="0.01"/>
    <m/>
    <m/>
    <s v="N"/>
    <s v="None"/>
    <x v="0"/>
    <m/>
    <n v="0"/>
    <n v="0"/>
    <n v="142975"/>
    <n v="0"/>
    <n v="142975"/>
    <n v="15000"/>
    <n v="0"/>
    <n v="142975"/>
    <n v="0"/>
    <n v="157975"/>
    <s v="HSIP-R00S(353) (71952-2546-94)"/>
  </r>
  <r>
    <n v="123479"/>
    <n v="1"/>
    <s v="Active"/>
    <d v="2016-04-18T00:00:00"/>
    <s v="David J. Martin"/>
    <d v="2021-01-19T00:00:00"/>
    <s v="Bonita Dunlap"/>
    <s v="Anderson"/>
    <s v="Dutch Valley Rd"/>
    <m/>
    <s v="01421"/>
    <s v="L"/>
    <s v="Dutch Valley Road at Norfolk Southern Railroad, LM 8.01 near Rocky Top"/>
    <s v="Railroad Crossing Safety Improvement Project, Section 130  Sign &amp; Marking Improvements, Active Eq Install/Upgrade"/>
    <s v="Section 130-Rail"/>
    <s v="Railroad Crossing Improvement"/>
    <m/>
    <x v="4"/>
    <x v="7"/>
    <m/>
    <n v="0.01"/>
    <m/>
    <m/>
    <s v="N"/>
    <s v="Other"/>
    <x v="0"/>
    <m/>
    <n v="-11244.26"/>
    <n v="0"/>
    <n v="-6595.76"/>
    <n v="0"/>
    <n v="-17840.02"/>
    <n v="3755.74"/>
    <n v="0"/>
    <n v="233040.24"/>
    <n v="0"/>
    <n v="236795.98"/>
    <s v="HSIP-R-1421(10) (01946-2444-94)"/>
  </r>
  <r>
    <n v="123480"/>
    <n v="4"/>
    <s v="Active"/>
    <d v="2016-04-18T00:00:00"/>
    <s v="Nate Brugler"/>
    <d v="2021-06-03T00:00:00"/>
    <s v="Seth Gordon"/>
    <s v="Tipton"/>
    <s v="SR-206"/>
    <s v="SR"/>
    <m/>
    <s v="SR"/>
    <s v="(Munford Avenue), From College Street to Doctors Drive"/>
    <s v="Replace side walk on both sides of SR-206. ADA compliant curb ramps and pedestrian crossings. Add turn lanes at Doctor's Drive and Beaver Road, geometric improvements, signage, curb and gutter and misc. drainage improvements."/>
    <s v="Local Programs"/>
    <s v="Miscellaneous Improvements"/>
    <m/>
    <x v="4"/>
    <x v="7"/>
    <m/>
    <n v="0.94"/>
    <m/>
    <m/>
    <s v="N"/>
    <s v="Other"/>
    <x v="4"/>
    <m/>
    <n v="7500"/>
    <n v="101710"/>
    <n v="0"/>
    <n v="0"/>
    <n v="109210"/>
    <n v="108415"/>
    <n v="121710"/>
    <n v="0"/>
    <n v="0"/>
    <n v="230125"/>
    <s v="STP-M-206(11) (84LPLM-F3-045)"/>
  </r>
  <r>
    <n v="123565"/>
    <n v="3"/>
    <s v="Active"/>
    <d v="2016-05-13T00:00:00"/>
    <s v="Innocent Amara"/>
    <d v="2021-06-18T00:00:00"/>
    <s v="Jason Carney"/>
    <s v="Davidson"/>
    <s v="I-40"/>
    <s v="I"/>
    <m/>
    <s v="IM"/>
    <s v="Interchange at SR-251(Old Hickory Blvd)"/>
    <s v="Interchange at SR-251 Exit 199 (Ramp Queue Study)"/>
    <s v="Safety"/>
    <s v="Modify Interchange"/>
    <m/>
    <x v="4"/>
    <x v="7"/>
    <m/>
    <n v="0.27"/>
    <d v="2023-05-12T00:00:00"/>
    <m/>
    <s v="N"/>
    <s v="Int"/>
    <x v="1"/>
    <m/>
    <n v="60000"/>
    <n v="0"/>
    <n v="0"/>
    <n v="0"/>
    <n v="60000"/>
    <n v="100000"/>
    <n v="0"/>
    <n v="0"/>
    <n v="0"/>
    <n v="100000"/>
    <s v="HSIP-I-40-3(161) (19103-3109-94)"/>
  </r>
  <r>
    <n v="123626"/>
    <n v="2"/>
    <s v="Let"/>
    <d v="2016-05-24T00:00:00"/>
    <s v="Monique Hazlewood"/>
    <d v="2021-01-19T00:00:00"/>
    <s v="Brian Terrell"/>
    <s v="Sequatchie"/>
    <s v="SR-8"/>
    <s v="SR"/>
    <m/>
    <s v="SR"/>
    <s v="From Coops Creek Greenway to Reed Street in Dunlap (Multimodal Access Project)"/>
    <s v="Construction of 982 LF of sidewalks with curb, pedestrian bridges, crosswalks, ADA accessible ramps, pedestrian scale lighting, signage, and landscaping on SR-8/Rankin Avenue, from Reed Street to Coops Creek Greenway."/>
    <s v="Local Programs"/>
    <s v="Bicycles and Pedestrian Facility"/>
    <m/>
    <x v="4"/>
    <x v="7"/>
    <m/>
    <n v="0.16"/>
    <m/>
    <m/>
    <s v="N"/>
    <s v="NHS"/>
    <x v="3"/>
    <m/>
    <n v="0"/>
    <n v="16555.060000000001"/>
    <n v="593525.4"/>
    <n v="0"/>
    <n v="610080.46000000008"/>
    <n v="66520"/>
    <n v="16555.060000000001"/>
    <n v="593525.4"/>
    <n v="0"/>
    <n v="676600.46"/>
    <s v="State Funded (77LPLM-S3-010)"/>
  </r>
  <r>
    <n v="123630"/>
    <n v="3"/>
    <s v="Let"/>
    <d v="2016-05-24T00:00:00"/>
    <s v="Monique Hazlewood"/>
    <d v="2021-05-25T00:00:00"/>
    <s v="Katie Brown"/>
    <s v="Cheatham"/>
    <s v="SR-249"/>
    <s v="SR"/>
    <m/>
    <s v="SR"/>
    <s v="(Luyben Hills Road), From W. Kingston Springs Rd/SR-249 to I-40 in Kingston Springs (Multimodal Access Project)"/>
    <s v="Construction of 3,000 LF of sidewalks, curb and gutter, crosswalks, stormwater drainage, pedestrian lighting, utility relocation, and bike racks on SR-249 (Luyben Hills Road), From W. Kingston Springs Rd/SR-249 to Interstate 40 in Kingston Springs."/>
    <s v="Local Programs"/>
    <s v="Bicycles and Pedestrian Facility"/>
    <m/>
    <x v="4"/>
    <x v="7"/>
    <m/>
    <n v="0.31"/>
    <m/>
    <m/>
    <s v="N"/>
    <s v="Other"/>
    <x v="4"/>
    <m/>
    <n v="0"/>
    <n v="0"/>
    <n v="475000"/>
    <n v="0"/>
    <n v="475000"/>
    <n v="34000"/>
    <n v="3500"/>
    <n v="475000"/>
    <n v="0"/>
    <n v="512500"/>
    <s v="State Funded (11LPLM-S3-012)"/>
  </r>
  <r>
    <n v="123634"/>
    <n v="3"/>
    <s v="Let"/>
    <d v="2016-05-24T00:00:00"/>
    <s v="Monique Hazlewood"/>
    <d v="2021-01-19T00:00:00"/>
    <s v="Brian Terrell"/>
    <s v="Perry"/>
    <s v="SR-20"/>
    <s v="SR"/>
    <m/>
    <s v="SR"/>
    <s v="Multimodal Access Project - (US-412, East Main Street), From existing sidewalk east of South Poplar Street to existing sidewalk near the SR-13/Squirrel Hollow Road intersection in Linden"/>
    <s v="Construction of 2,300 LF of sidewalks, curb and gutter, updated pedestrian refuge, pedestrian bridge, traffic signal upgrades, crosswalks, ADA compliant ramps, signage, retaining wall, and utility relocation on SR-20/E. Main Street, from existing sidewalk east of S. Poplar Street to existing sidewalk near the SR-13/Squirrel Hollow Road intersection in Linden"/>
    <s v="Local Programs"/>
    <s v="Bicycles and Pedestrian Facility"/>
    <m/>
    <x v="4"/>
    <x v="7"/>
    <m/>
    <n v="0.39"/>
    <m/>
    <m/>
    <s v="N"/>
    <s v="NHS"/>
    <x v="3"/>
    <m/>
    <n v="0"/>
    <n v="0"/>
    <n v="926392.75"/>
    <n v="0"/>
    <n v="926392.75"/>
    <n v="66796.53"/>
    <n v="6810.73"/>
    <n v="926392.75"/>
    <n v="0"/>
    <n v="1000000.01"/>
    <s v="State Funded (68LPLM-S3-021)"/>
  </r>
  <r>
    <n v="123745"/>
    <n v="1"/>
    <s v="Construction Complete"/>
    <d v="2016-06-17T00:00:00"/>
    <s v="Lisa Dunn"/>
    <d v="2021-02-03T00:00:00"/>
    <s v="Sebrina Love"/>
    <s v="Roane"/>
    <m/>
    <m/>
    <m/>
    <m/>
    <s v="Ridgeview Elementary SRTS"/>
    <s v="Construction of sidewalks along Pumphouse Road and Nelson Street from US21/SR29 to near Ridgeview Elementary School. Project includes realignment of ADA ramps, truncated domes and crosswalks."/>
    <s v="Local Programs"/>
    <s v="Bicycles and Pedestrian Facility"/>
    <m/>
    <x v="4"/>
    <x v="7"/>
    <m/>
    <n v="0"/>
    <m/>
    <m/>
    <s v="N"/>
    <s v="Other"/>
    <x v="0"/>
    <m/>
    <n v="0"/>
    <n v="0"/>
    <n v="21000"/>
    <n v="0"/>
    <n v="21000"/>
    <n v="26049"/>
    <n v="0"/>
    <n v="165261"/>
    <n v="0"/>
    <n v="191310"/>
    <s v="SRTS-9116(7) (73LPLM-F3-026)"/>
  </r>
  <r>
    <n v="123746"/>
    <n v="2"/>
    <s v="Active"/>
    <d v="2016-06-17T00:00:00"/>
    <s v="Lisa Dunn"/>
    <d v="2021-01-19T00:00:00"/>
    <s v="Brian Terrell"/>
    <s v="McMinn"/>
    <m/>
    <m/>
    <m/>
    <m/>
    <s v="Niota Elementary, Safe Routes to School Program"/>
    <s v="Construction and reconstruction of sidewalks from Wlison Street to Burn Road. Project also includes crosswalks, pedestrian bridge and drainage."/>
    <s v="Local Programs"/>
    <s v="Bicycles and Pedestrian Facility"/>
    <m/>
    <x v="4"/>
    <x v="7"/>
    <m/>
    <s v=""/>
    <m/>
    <m/>
    <s v="N"/>
    <s v="Other"/>
    <x v="0"/>
    <m/>
    <n v="0"/>
    <n v="30000"/>
    <n v="0"/>
    <n v="0"/>
    <n v="30000"/>
    <n v="52006"/>
    <n v="30000"/>
    <n v="0"/>
    <n v="0"/>
    <n v="82006"/>
    <s v="SRTS-5400(41) (54LPLM-F3-030)"/>
  </r>
  <r>
    <n v="123748"/>
    <n v="3"/>
    <s v="Let"/>
    <d v="2016-06-17T00:00:00"/>
    <s v="Lisa Dunn"/>
    <d v="2021-01-19T00:00:00"/>
    <s v="Brian Terrell"/>
    <s v="Sumner"/>
    <m/>
    <m/>
    <m/>
    <m/>
    <s v="Rucker Stewart Middle School"/>
    <s v="Installation of sidewalks and signage on Green Wave Drive and the installation of pedestrian signals, crosswalks and signage at the intersection of Hancock Street and SR-109. Project also includes the installation of sidewalk on Hancock Street, drainage, ADA accessibility and a pedestrian bridge."/>
    <s v="Local Programs"/>
    <s v="Bicycles and Pedestrian Facility"/>
    <m/>
    <x v="4"/>
    <x v="7"/>
    <m/>
    <s v=""/>
    <m/>
    <m/>
    <s v="N"/>
    <s v="None, Other"/>
    <x v="0"/>
    <m/>
    <n v="25908"/>
    <n v="0"/>
    <n v="400744"/>
    <n v="0"/>
    <n v="426652"/>
    <n v="50908"/>
    <n v="0"/>
    <n v="400744"/>
    <n v="0"/>
    <n v="451652"/>
    <s v="SRTS/TAP-4569(10) (83LPLM-F3-117)"/>
  </r>
  <r>
    <n v="123749"/>
    <n v="3"/>
    <s v="Let"/>
    <d v="2016-06-17T00:00:00"/>
    <s v="Lisa Dunn"/>
    <d v="2021-04-23T00:00:00"/>
    <s v="Katie Brown"/>
    <s v="Cheatham"/>
    <s v="Harpeth View Trail"/>
    <m/>
    <s v="0A433"/>
    <s v="L"/>
    <s v="Harpeth Middle School in Kingston Springs"/>
    <s v="Construction of sidewalks along Harpeth View Trail from Harpeth Middle School to Cedar Court. Project also includes curb and gutter, bike lane striping and drainage."/>
    <s v="Local Programs"/>
    <s v="Bicycles and Pedestrian Facility"/>
    <m/>
    <x v="4"/>
    <x v="7"/>
    <m/>
    <n v="0.77"/>
    <m/>
    <m/>
    <s v="N"/>
    <s v="None"/>
    <x v="0"/>
    <m/>
    <n v="0"/>
    <n v="0"/>
    <n v="326571"/>
    <n v="0"/>
    <n v="326571"/>
    <n v="19500"/>
    <n v="0"/>
    <n v="326571"/>
    <n v="0"/>
    <n v="346071"/>
    <s v="SRTS/TAP-9332(10) (11LPLM-F3-016)"/>
  </r>
  <r>
    <n v="123750"/>
    <n v="3"/>
    <s v="Construction Complete"/>
    <d v="2016-06-17T00:00:00"/>
    <s v="Lisa Dunn"/>
    <d v="2020-10-21T00:00:00"/>
    <s v="Katie Brown"/>
    <s v="Wilson"/>
    <m/>
    <m/>
    <m/>
    <m/>
    <s v="Eliza Patton Elementary and Mt Juliet Middle School in Mount Juliet"/>
    <s v="Construction of sidewalks on the north side of Woodridge Place. Project also includes ADA, radar feedback warning signs, curb and gutter, pavement markings, signage and drainage"/>
    <s v="Local Programs"/>
    <s v="Bicycles and Pedestrian Facility"/>
    <m/>
    <x v="4"/>
    <x v="7"/>
    <m/>
    <n v="0.52"/>
    <m/>
    <m/>
    <s v="N"/>
    <s v="None, Other"/>
    <x v="0"/>
    <m/>
    <n v="0"/>
    <n v="0"/>
    <n v="26853"/>
    <n v="0"/>
    <n v="26853"/>
    <n v="7000"/>
    <n v="0"/>
    <n v="351644"/>
    <n v="0"/>
    <n v="358644"/>
    <s v="SRTS/TAP-9322(3) (95LPLM-F3-062)"/>
  </r>
  <r>
    <n v="123759"/>
    <n v="1"/>
    <s v="Active"/>
    <d v="2016-06-20T00:00:00"/>
    <s v="David J. Martin"/>
    <d v="2021-05-17T00:00:00"/>
    <s v="Lee Cothron"/>
    <s v="Hamblen"/>
    <s v="Jim Senter Way"/>
    <m/>
    <s v="0A864"/>
    <s v="L"/>
    <s v="Jim Senter Way at Norfolk Southern Railroad, LM 0.73 in Morristown"/>
    <s v="Railroad Crossing Safety Improvement Project, Section 130"/>
    <s v="Section 130-Rail"/>
    <s v="Railroad Crossing Improvement"/>
    <m/>
    <x v="4"/>
    <x v="7"/>
    <m/>
    <n v="0.01"/>
    <m/>
    <m/>
    <s v="N"/>
    <s v="None"/>
    <x v="0"/>
    <m/>
    <n v="18000"/>
    <n v="0"/>
    <n v="348022"/>
    <n v="0"/>
    <n v="366022"/>
    <n v="33000"/>
    <n v="0"/>
    <n v="348022"/>
    <n v="0"/>
    <n v="381022"/>
    <s v="HSIP-R00S(368) (32951-2504-94)"/>
  </r>
  <r>
    <n v="124054"/>
    <n v="2"/>
    <s v="Active"/>
    <d v="2016-07-21T00:00:00"/>
    <s v="Sandra Lowry"/>
    <d v="2020-01-03T00:00:00"/>
    <s v="Brian Terrell"/>
    <s v="Cumberland, Putnam"/>
    <s v="I-40"/>
    <s v="I"/>
    <m/>
    <s v="IM"/>
    <s v="(Cumberland Plateau) From Near MM 285 to Near SR-299 (Exit 338) (IA)"/>
    <s v="Intelligent Transportation System Expansion"/>
    <s v="Legislative"/>
    <s v="Intelligent Transportation System"/>
    <m/>
    <x v="4"/>
    <x v="7"/>
    <m/>
    <n v="53.2"/>
    <d v="2022-12-09T00:00:00"/>
    <m/>
    <s v="N"/>
    <s v="Int"/>
    <x v="1"/>
    <m/>
    <n v="400000"/>
    <n v="0"/>
    <n v="0"/>
    <n v="0"/>
    <n v="400000"/>
    <n v="500000"/>
    <n v="0"/>
    <n v="0"/>
    <n v="0"/>
    <n v="500000"/>
    <s v="NH-I-40-6(166) (18100-3153-44, 71100-3125-44)"/>
  </r>
  <r>
    <n v="124153"/>
    <n v="1"/>
    <s v="Active"/>
    <d v="2016-07-22T00:00:00"/>
    <s v="Cynthia (old) Allen"/>
    <d v="2021-02-01T00:00:00"/>
    <s v="Bobby Johnson"/>
    <s v="Campbell"/>
    <s v="I-75"/>
    <s v="I"/>
    <m/>
    <s v="IM"/>
    <s v="FROM NEAR MM 135 TO NEAR MM 160 (SR-9/US-25W, JELLICO (IA)"/>
    <s v="ITS Expansion to include the installation of a power and communication network and its devices such as CCTV Cameras, DMS, and RDS. Also, project to include the installation of a fog and severe weather detection system over Jellico Mountain."/>
    <s v="Legislative"/>
    <s v="Intelligent Transportation System"/>
    <m/>
    <x v="4"/>
    <x v="7"/>
    <m/>
    <n v="24.98"/>
    <d v="2022-05-13T00:00:00"/>
    <m/>
    <s v="N"/>
    <s v="Int"/>
    <x v="1"/>
    <m/>
    <n v="675000"/>
    <n v="0"/>
    <n v="0"/>
    <n v="0"/>
    <n v="675000"/>
    <n v="745000"/>
    <n v="0"/>
    <n v="0"/>
    <n v="0"/>
    <n v="745000"/>
    <m/>
  </r>
  <r>
    <n v="124207"/>
    <n v="4"/>
    <s v="Active"/>
    <d v="2016-07-25T00:00:00"/>
    <s v="Chasity Bell"/>
    <d v="2021-04-29T00:00:00"/>
    <s v="Brian Hurst"/>
    <s v="Dyer"/>
    <s v="I-155"/>
    <s v="I"/>
    <m/>
    <s v="IM"/>
    <s v="&quot;Dyersburg&quot; Welcome Center Renovation (IA)"/>
    <s v="Rest Area Improvements"/>
    <s v="Legislative"/>
    <s v="Weigh Station or Rest Area Improvements"/>
    <m/>
    <x v="4"/>
    <x v="7"/>
    <m/>
    <n v="0.6"/>
    <d v="2023-08-18T00:00:00"/>
    <m/>
    <s v="N"/>
    <s v="Int"/>
    <x v="1"/>
    <m/>
    <n v="100000"/>
    <n v="0"/>
    <n v="0"/>
    <n v="0"/>
    <n v="100000"/>
    <n v="100000"/>
    <n v="0"/>
    <n v="0"/>
    <n v="0"/>
    <n v="100000"/>
    <m/>
  </r>
  <r>
    <n v="124260.02"/>
    <n v="3"/>
    <s v="Active"/>
    <d v="2017-06-28T00:00:00"/>
    <s v="John Kahle"/>
    <d v="2019-12-27T00:00:00"/>
    <s v="Brandy Hopkins"/>
    <s v="Davidson, Rutherford"/>
    <s v="I-24"/>
    <s v="I"/>
    <m/>
    <s v="IM"/>
    <s v="I-24 Active Freeway Management Deployment Project (Between I-440 and SR-10) (IA)"/>
    <s v="ITS Smart Corridor Plan.  ITS and signal improvements on all project roadways.  Extend ramps and install ramp meters along I-24. Install emergency pull-offs along I-24.  Improve lane widths on I-24.  Operational improvements. Implement Active Traffic Management System (ATMS).  Install overhead Dynamic Message Signs (DMS) along I-24.  Shoulder improvements along I-24."/>
    <s v="Legislative"/>
    <s v="Intelligent Transportation System"/>
    <m/>
    <x v="4"/>
    <x v="7"/>
    <m/>
    <n v="94.08"/>
    <m/>
    <m/>
    <s v="N"/>
    <s v="Int"/>
    <x v="1"/>
    <m/>
    <n v="1100000"/>
    <n v="0"/>
    <n v="0"/>
    <n v="0"/>
    <n v="1100000"/>
    <n v="4150000"/>
    <n v="0"/>
    <n v="0"/>
    <n v="0"/>
    <n v="4150000"/>
    <s v="State Funded (98302-3)"/>
  </r>
  <r>
    <n v="124260.04"/>
    <n v="3"/>
    <s v="Let"/>
    <d v="2018-01-24T00:00:00"/>
    <s v="Sandra Lowry"/>
    <d v="2020-10-02T00:00:00"/>
    <s v="Brian Terrell"/>
    <s v="Davidson, Rutherford"/>
    <s v="I-24"/>
    <s v="I"/>
    <m/>
    <s v="IM"/>
    <s v="SMART Corridor (Phase II), From I-440 (Exit 53) to SR-10 (Exit 81 / US-231) in Murfreesboro and SR-1 from I-24 to SR-10 in Murfreesboro and various connector routes. (IA)"/>
    <s v="Maintenance only of locations where Radar Detectors and Cameras installed."/>
    <s v="Legislative"/>
    <s v="Intelligent Transportation System"/>
    <m/>
    <x v="4"/>
    <x v="7"/>
    <m/>
    <n v="94.1"/>
    <d v="2019-10-04T00:00:00"/>
    <m/>
    <s v="N"/>
    <s v="Int"/>
    <x v="1"/>
    <m/>
    <n v="1900000"/>
    <n v="0"/>
    <n v="0"/>
    <n v="0"/>
    <n v="1900000"/>
    <n v="3900000"/>
    <n v="0"/>
    <n v="47654092"/>
    <n v="0"/>
    <n v="51554092"/>
    <s v="NH/STP/CM-I-098-3(30) (98303-3142-44)"/>
  </r>
  <r>
    <n v="124260.07"/>
    <n v="6"/>
    <s v="Active"/>
    <d v="2020-07-23T00:00:00"/>
    <s v="Sandra Lowry"/>
    <d v="2021-02-09T00:00:00"/>
    <s v="Jeremy Beeman"/>
    <s v="Statewide"/>
    <m/>
    <m/>
    <m/>
    <m/>
    <s v="Artificial Intelligence-powered decision support tools for Integrated Corridor Management (ICM)"/>
    <s v="This project will develop and deploy artificial intelligence-powered decision support tools for Integrated Corridor Management (ICM)."/>
    <s v="Other"/>
    <s v="Intelligent Transportation System"/>
    <m/>
    <x v="4"/>
    <x v="7"/>
    <m/>
    <s v=""/>
    <m/>
    <m/>
    <s v="N"/>
    <m/>
    <x v="0"/>
    <m/>
    <n v="5235306"/>
    <n v="0"/>
    <n v="0"/>
    <n v="0"/>
    <n v="5235306"/>
    <n v="5235306"/>
    <n v="0"/>
    <n v="0"/>
    <n v="0"/>
    <n v="5235306"/>
    <m/>
  </r>
  <r>
    <n v="124292"/>
    <n v="1"/>
    <s v="Active"/>
    <d v="2016-07-25T00:00:00"/>
    <s v="Cynthia (old) Allen"/>
    <d v="2020-10-02T00:00:00"/>
    <s v="Brian Terrell"/>
    <s v="Cocke"/>
    <s v="I-40"/>
    <s v="I"/>
    <m/>
    <s v="IM"/>
    <s v="(ITS Rural Deployment) From Jefferson County Line to North Carolina State Line (IA)"/>
    <s v="Intelligent Transportation System Deployment"/>
    <s v="Legislative"/>
    <s v="Intelligent Transportation System"/>
    <m/>
    <x v="4"/>
    <x v="7"/>
    <m/>
    <n v="21.92"/>
    <d v="2022-12-09T00:00:00"/>
    <m/>
    <s v="N"/>
    <s v="Int"/>
    <x v="1"/>
    <m/>
    <n v="140000"/>
    <n v="0"/>
    <n v="0"/>
    <n v="0"/>
    <n v="140000"/>
    <n v="140000"/>
    <n v="0"/>
    <n v="0"/>
    <n v="0"/>
    <n v="140000"/>
    <m/>
  </r>
  <r>
    <n v="124755"/>
    <n v="4"/>
    <s v="Active"/>
    <d v="2016-07-27T00:00:00"/>
    <s v="Chasity Bell"/>
    <d v="2020-12-02T00:00:00"/>
    <s v="Brian Terrell"/>
    <s v="Shelby, Fayette"/>
    <s v="I-269"/>
    <s v="I"/>
    <m/>
    <s v="IM"/>
    <s v="ITS Expansion on I-269 from I-40 Southward to the Mississippi State Line (IA)"/>
    <s v="ITS Expansion including CCTVs, Radar Detection Systems, Environmental Sensor Systems, and DMS, west bound I-40 Travel Time Sign, and supporting ITS infrastructure"/>
    <s v="Legislative"/>
    <s v="Intelligent Transportation System"/>
    <m/>
    <x v="4"/>
    <x v="7"/>
    <m/>
    <n v="20.2"/>
    <d v="2023-10-06T00:00:00"/>
    <m/>
    <s v="N"/>
    <s v="Int"/>
    <x v="1"/>
    <m/>
    <n v="200000"/>
    <n v="0"/>
    <n v="0"/>
    <n v="0"/>
    <n v="200000"/>
    <n v="200000"/>
    <n v="0"/>
    <n v="0"/>
    <n v="0"/>
    <n v="200000"/>
    <m/>
  </r>
  <r>
    <n v="125080"/>
    <n v="2"/>
    <s v="Active"/>
    <d v="2016-09-15T00:00:00"/>
    <s v="Donovan Chumbley"/>
    <d v="2021-01-19T00:00:00"/>
    <s v="Brian Terrell"/>
    <s v="Putnam"/>
    <s v="Interstate Drive"/>
    <m/>
    <m/>
    <m/>
    <s v="Interstate Drive, From South Willow Avenue to South Jefferson Avenue; South Jefferson Avenue, From Interstate Drive to South Walnut Avenue"/>
    <s v="Construct 8,560ft of 5ft sidewalk the length of Interstate Drive and along South Jefferson Avenue from Interstate Drive to South Walnut Avenue."/>
    <s v="Local Programs"/>
    <s v="Sidewalk Improvements"/>
    <m/>
    <x v="4"/>
    <x v="7"/>
    <m/>
    <n v="0.13"/>
    <m/>
    <m/>
    <s v="N"/>
    <s v="NHS, Other"/>
    <x v="0"/>
    <m/>
    <n v="0"/>
    <n v="50000"/>
    <n v="0"/>
    <n v="0"/>
    <n v="50000"/>
    <n v="160634"/>
    <n v="50000"/>
    <n v="0"/>
    <n v="0"/>
    <n v="210634"/>
    <s v="STP-M-9204(12) (71LPLM-F3-033)"/>
  </r>
  <r>
    <n v="125151"/>
    <n v="2"/>
    <s v="Active"/>
    <d v="2016-09-27T00:00:00"/>
    <s v="Donovan Chumbley"/>
    <d v="2021-05-14T00:00:00"/>
    <s v="Meghan Wilson"/>
    <s v="Warren"/>
    <m/>
    <m/>
    <m/>
    <m/>
    <s v="SR-1,From North Chancery Street to Mall Drive (5 intersections excluding Mullican Street); North Chancery Street at Walmart entrance; SR-286 at SR-55"/>
    <s v="Replacing heads and cabling, new cabinets, new controls, new heads and pedestrian upgrades on SR-1 from North Chancery Street to Red Road (5 intersections excluding Mullican Street); North Chancery Street at Walmart entrance; SR-286 at SR-55 - Signalization."/>
    <s v="Local Programs"/>
    <s v="Signalization"/>
    <m/>
    <x v="4"/>
    <x v="7"/>
    <m/>
    <s v=""/>
    <m/>
    <m/>
    <s v="N"/>
    <s v="NHS, None, Other"/>
    <x v="0"/>
    <m/>
    <n v="56680"/>
    <n v="0"/>
    <n v="0"/>
    <n v="0"/>
    <n v="56680"/>
    <n v="147522"/>
    <n v="0"/>
    <n v="0"/>
    <n v="0"/>
    <n v="147522"/>
    <s v="STP-M-9206(17) (89LPLM-F3-021)"/>
  </r>
  <r>
    <n v="125171"/>
    <n v="3"/>
    <s v="Let"/>
    <d v="2016-10-04T00:00:00"/>
    <s v="Lisa Dunn"/>
    <d v="2021-01-19T00:00:00"/>
    <s v="Brian Terrell"/>
    <s v="Perry"/>
    <s v="SR-13"/>
    <s v="SR"/>
    <m/>
    <s v="SR"/>
    <s v="From 4th Street to 3rd Street in Lobelville"/>
    <s v="Construction of sidewalks along Main Street (SR-13) from 4th Street to 3rd Street. Project also includes drainage improvements, ADA upgrades, curb and gutter, signage, striping, landscaping and pedestrian amenities."/>
    <s v="Local Programs"/>
    <s v="Bicycles and Pedestrian Facility"/>
    <m/>
    <x v="4"/>
    <x v="7"/>
    <m/>
    <n v="0.13"/>
    <m/>
    <m/>
    <s v="N"/>
    <s v="Other"/>
    <x v="4"/>
    <m/>
    <n v="0"/>
    <n v="0"/>
    <n v="116108"/>
    <n v="0"/>
    <n v="116108"/>
    <n v="0"/>
    <n v="0"/>
    <n v="996108"/>
    <n v="0"/>
    <n v="996108"/>
    <s v="TAP-13(73) (68LPLM-F3-022)"/>
  </r>
  <r>
    <n v="125173"/>
    <n v="3"/>
    <s v="Let"/>
    <d v="2016-10-04T00:00:00"/>
    <s v="Lisa Dunn"/>
    <d v="2021-04-23T00:00:00"/>
    <s v="Katie Brown"/>
    <s v="Rutherford"/>
    <s v="SR-1"/>
    <s v="SR"/>
    <m/>
    <s v="SR"/>
    <s v="From SE Broad Street to Middle Tennessee Blvd in Murfreesboro (Mercury Boulevard Sidewalks)"/>
    <s v="Construction of sidewalks along Mercury Boulevard from Broad Street (SR-70) to Middle Tennessee Boulevard. Project also includes drainage improvements, ADA upgrades, landscaping and pedestrian amenities."/>
    <s v="Local Programs"/>
    <s v="Bicycles and Pedestrian Facility"/>
    <m/>
    <x v="4"/>
    <x v="7"/>
    <m/>
    <n v="0.68"/>
    <m/>
    <m/>
    <s v="N"/>
    <s v="NHS"/>
    <x v="3"/>
    <m/>
    <n v="0"/>
    <n v="0"/>
    <n v="1506123"/>
    <n v="0"/>
    <n v="1506123"/>
    <n v="0"/>
    <n v="0"/>
    <n v="1506123"/>
    <n v="0"/>
    <n v="1506123"/>
    <s v="TAP/STP-M-1(377) (75LPLM-F3-067)"/>
  </r>
  <r>
    <n v="125185"/>
    <n v="3"/>
    <s v="Let"/>
    <d v="2016-10-04T00:00:00"/>
    <s v="Sarah Sutton"/>
    <d v="2021-01-19T00:00:00"/>
    <s v="Brian Terrell"/>
    <s v="Giles"/>
    <s v="SR-7"/>
    <s v="SR"/>
    <m/>
    <s v="SR"/>
    <s v="From Washington Street to Thomas Street in Pulaski"/>
    <s v="Sidewalk improvements along 1st Street from Washington Street to Thomas Street. Project also includes landscaping, ADA upgrades, pavement markings and pedestrian amenities."/>
    <s v="Local Programs"/>
    <s v="Bicycles and Pedestrian Facility"/>
    <m/>
    <x v="4"/>
    <x v="7"/>
    <m/>
    <n v="0.28000000000000003"/>
    <m/>
    <m/>
    <s v="N"/>
    <s v="NHS"/>
    <x v="3"/>
    <m/>
    <n v="0"/>
    <n v="0"/>
    <n v="1018860"/>
    <n v="0"/>
    <n v="1018860"/>
    <n v="0"/>
    <n v="0"/>
    <n v="1018860"/>
    <n v="0"/>
    <n v="1018860"/>
    <s v="TAP-7(34) (28LPLM-F3-024)"/>
  </r>
  <r>
    <n v="125190"/>
    <n v="3"/>
    <s v="Construction Complete"/>
    <d v="2016-10-04T00:00:00"/>
    <s v="Sarah Sutton"/>
    <d v="2021-06-17T00:00:00"/>
    <s v="Katie Brown"/>
    <s v="Wilson"/>
    <m/>
    <m/>
    <m/>
    <m/>
    <s v="Woodridge Place Sidewalks in Mount Juliet"/>
    <s v="Construction of sidewalks on the north side of Woodland Place from Mt. Juliet Road to Elzie D. Patton Elementary, with a spur connecting to the Middle School. Project also includes drainage improvements, ADA upgrades, curb and gutter, pavement markings and landscaping."/>
    <s v="Local Programs"/>
    <s v="Bicycles and Pedestrian Facility"/>
    <m/>
    <x v="4"/>
    <x v="7"/>
    <m/>
    <n v="0.36"/>
    <m/>
    <m/>
    <s v="N"/>
    <s v="Other"/>
    <x v="0"/>
    <m/>
    <n v="0"/>
    <n v="0"/>
    <n v="43370"/>
    <n v="0"/>
    <n v="43370"/>
    <n v="0"/>
    <n v="0"/>
    <n v="505561"/>
    <n v="0"/>
    <n v="505561"/>
    <s v="TAP/M-4854(10) (95LPLM-F3-067)"/>
  </r>
  <r>
    <n v="125191.01"/>
    <n v="3"/>
    <s v="Active"/>
    <d v="2017-10-04T00:00:00"/>
    <s v="Lisa Dunn"/>
    <d v="2021-01-19T00:00:00"/>
    <s v="Brian Terrell"/>
    <s v="Sumner"/>
    <m/>
    <m/>
    <m/>
    <m/>
    <s v="Moss Wright Park to North Creek Park Connector along Caldwell Road, Long Hollow Pike, and Jackson Road in Goodlettsville"/>
    <s v="Construction and reconstruction of sidewalks along Caldwell Drive from a trailhead at North Creek Park and terminating at a trailhead at Moss Wright Park. Project also includes curb and gutter, ADA upgrades, pavement markings, landscaping, drainage improvements and pedestrian amenities."/>
    <s v="Local Programs"/>
    <s v="Bicycles and Pedestrian Facility"/>
    <m/>
    <x v="4"/>
    <x v="7"/>
    <m/>
    <s v=""/>
    <m/>
    <m/>
    <s v="N"/>
    <s v="None, Other"/>
    <x v="0"/>
    <m/>
    <n v="134230.37"/>
    <n v="0"/>
    <n v="0"/>
    <n v="0"/>
    <n v="134230.37"/>
    <n v="134230.37"/>
    <n v="0"/>
    <n v="0"/>
    <n v="0"/>
    <n v="134230.37"/>
    <s v="TAP-9321(3) (83LPLM-F3-125)"/>
  </r>
  <r>
    <n v="125194"/>
    <n v="3"/>
    <s v="Active"/>
    <d v="2016-10-04T00:00:00"/>
    <s v="Lisa Dunn"/>
    <d v="2021-02-12T00:00:00"/>
    <s v="Katie Brown"/>
    <s v="Lincoln"/>
    <m/>
    <m/>
    <m/>
    <m/>
    <s v="Stone Bridge Park to Camp Blount Connector in Fayetteville"/>
    <s v="Construction of a greenway from Fayetteville Park to Camp Blount.  Project also includes an overlook, ADA upgrades, a pedestrian bridge, retaining walls, landscaping and signage."/>
    <s v="Local Programs"/>
    <s v="Bicycles and Pedestrian Facility"/>
    <m/>
    <x v="4"/>
    <x v="7"/>
    <m/>
    <n v="0.05"/>
    <m/>
    <m/>
    <s v="N"/>
    <s v="NHS"/>
    <x v="0"/>
    <m/>
    <n v="0"/>
    <n v="0"/>
    <n v="-1451597"/>
    <n v="0"/>
    <n v="-1451597"/>
    <n v="0"/>
    <n v="0"/>
    <n v="0"/>
    <n v="0"/>
    <n v="0"/>
    <s v="TAP-9304(9) (52LPLM-F3-026)"/>
  </r>
  <r>
    <n v="125212"/>
    <n v="2"/>
    <s v="Let"/>
    <d v="2016-10-12T00:00:00"/>
    <s v="Stephanie Ward"/>
    <d v="2020-06-24T00:00:00"/>
    <s v="Sandra Lowry"/>
    <s v="Coffee"/>
    <s v="I-24"/>
    <s v="I"/>
    <s v="P"/>
    <s v="IM"/>
    <s v="Interchange at SR-55"/>
    <s v="I-24,Interchange at SR-55 - Safety- Replacing lights on the existing ramps in 3 quadrants and adding lights to the new ramp in the 4th quadrant"/>
    <s v="Safety"/>
    <s v="Interchange Lighting"/>
    <m/>
    <x v="4"/>
    <x v="7"/>
    <m/>
    <n v="0.68"/>
    <d v="2020-05-15T00:00:00"/>
    <m/>
    <s v="N"/>
    <s v="Int"/>
    <x v="1"/>
    <m/>
    <n v="0"/>
    <n v="0"/>
    <n v="-30256"/>
    <n v="0"/>
    <n v="-30256"/>
    <n v="40000"/>
    <n v="0"/>
    <n v="241294"/>
    <n v="0"/>
    <n v="281294"/>
    <s v="NH-SIP-I-24-2(164) (16001-3177-44)"/>
  </r>
  <r>
    <n v="125254"/>
    <n v="2"/>
    <s v="Construction Complete"/>
    <d v="2016-11-02T00:00:00"/>
    <s v="Lee Cothron"/>
    <d v="2021-06-16T00:00:00"/>
    <s v=""/>
    <s v="Fentress"/>
    <s v="SR-85"/>
    <s v="SR"/>
    <m/>
    <s v="SR"/>
    <s v="at LM 3.8 (Rockfall Mitigation)"/>
    <m/>
    <s v="Maint - Reg"/>
    <s v="Mitigation - Rockfall"/>
    <m/>
    <x v="4"/>
    <x v="7"/>
    <m/>
    <n v="0.14000000000000001"/>
    <d v="2020-08-14T00:00:00"/>
    <m/>
    <s v="N"/>
    <s v="Other"/>
    <x v="4"/>
    <m/>
    <n v="7000"/>
    <n v="0"/>
    <n v="1431405"/>
    <n v="0"/>
    <n v="1438405"/>
    <n v="189900"/>
    <n v="18990"/>
    <n v="2490021"/>
    <n v="0"/>
    <n v="2698911"/>
    <s v="STP-85(30) (25005-3225-14)"/>
  </r>
  <r>
    <n v="125255"/>
    <n v="3"/>
    <s v="Let"/>
    <d v="2016-11-02T00:00:00"/>
    <s v="Lee Cothron"/>
    <d v="2020-11-03T00:00:00"/>
    <s v="Jason Carney"/>
    <s v="Smith"/>
    <s v="SR-25"/>
    <s v="SR"/>
    <m/>
    <s v="SR"/>
    <s v="at LM 6.6 (Rockfall Mitigation)"/>
    <m/>
    <s v="Maint - Reg"/>
    <s v="Mitigation - Rockfall"/>
    <m/>
    <x v="4"/>
    <x v="7"/>
    <m/>
    <n v="0"/>
    <d v="2020-10-09T00:00:00"/>
    <m/>
    <s v="N"/>
    <s v="Other"/>
    <x v="4"/>
    <m/>
    <n v="0"/>
    <n v="0"/>
    <n v="4073250"/>
    <n v="0"/>
    <n v="4073250"/>
    <n v="210000"/>
    <n v="51327"/>
    <n v="4073250"/>
    <n v="0"/>
    <n v="4334577"/>
    <s v="STP-25(58) (80003-3262-14)"/>
  </r>
  <r>
    <n v="125311"/>
    <n v="1"/>
    <s v="Active"/>
    <d v="2016-11-30T00:00:00"/>
    <s v="Brian Caldwell"/>
    <d v="2016-11-30T00:00:00"/>
    <s v="Brian Caldwell"/>
    <s v="Blount"/>
    <m/>
    <m/>
    <m/>
    <m/>
    <s v="TYS FY 17 TEF Distribution (set-a-side)"/>
    <m/>
    <s v="Aeronautics"/>
    <s v="Public Transportation"/>
    <m/>
    <x v="4"/>
    <x v="7"/>
    <m/>
    <s v=""/>
    <m/>
    <m/>
    <s v="N"/>
    <m/>
    <x v="0"/>
    <m/>
    <n v="0"/>
    <n v="0"/>
    <n v="-1817241.71"/>
    <n v="0"/>
    <n v="-1817241.71"/>
    <n v="0"/>
    <n v="0"/>
    <n v="2601707.35"/>
    <n v="0"/>
    <n v="2601707.35"/>
    <s v="State Funded (47555077517)"/>
  </r>
  <r>
    <n v="125343"/>
    <n v="1"/>
    <s v="Active"/>
    <d v="2016-12-13T00:00:00"/>
    <s v="Brian Caldwell"/>
    <d v="2016-12-13T00:00:00"/>
    <s v="Brian Caldwell"/>
    <s v="Sullivan"/>
    <m/>
    <m/>
    <m/>
    <m/>
    <s v="Tri-cities Allotment Project"/>
    <m/>
    <s v="Aeronautics"/>
    <s v="Public Transportation"/>
    <m/>
    <x v="4"/>
    <x v="7"/>
    <m/>
    <s v=""/>
    <m/>
    <m/>
    <s v="N"/>
    <m/>
    <x v="0"/>
    <m/>
    <n v="0"/>
    <n v="0"/>
    <n v="-852760.52"/>
    <n v="0"/>
    <n v="-852760.52"/>
    <n v="0"/>
    <n v="0"/>
    <n v="2192244.6"/>
    <n v="0"/>
    <n v="2192244.6"/>
    <s v="State Funded (82555074317)"/>
  </r>
  <r>
    <n v="125344"/>
    <n v="4"/>
    <s v="Active"/>
    <d v="2016-12-13T00:00:00"/>
    <s v="Brian Caldwell"/>
    <d v="2016-12-13T00:00:00"/>
    <s v="Brian Caldwell"/>
    <s v="Shelby"/>
    <m/>
    <m/>
    <m/>
    <m/>
    <s v="Memphis Int'l FY 17 Airport Improvements"/>
    <m/>
    <s v="Aeronautics"/>
    <s v="Public Transportation"/>
    <m/>
    <x v="4"/>
    <x v="7"/>
    <m/>
    <s v=""/>
    <m/>
    <m/>
    <s v="N"/>
    <m/>
    <x v="0"/>
    <m/>
    <n v="0"/>
    <n v="0"/>
    <n v="2152097.7000000002"/>
    <n v="0"/>
    <n v="2152097.7000000002"/>
    <n v="0"/>
    <n v="0"/>
    <n v="7514737.7199999997"/>
    <n v="0"/>
    <n v="7514737.7199999997"/>
    <s v="State Funded (79555076017)"/>
  </r>
  <r>
    <n v="125345"/>
    <n v="3"/>
    <s v="Active"/>
    <d v="2016-12-13T00:00:00"/>
    <s v="Brian Caldwell"/>
    <d v="2016-12-13T00:00:00"/>
    <s v="Brian Caldwell"/>
    <s v="Davidson"/>
    <m/>
    <m/>
    <m/>
    <m/>
    <s v="Nashville FY 17 Airport Improvements"/>
    <m/>
    <s v="Aeronautics"/>
    <s v="Public Transportation"/>
    <m/>
    <x v="4"/>
    <x v="7"/>
    <m/>
    <s v=""/>
    <m/>
    <m/>
    <s v="N"/>
    <m/>
    <x v="0"/>
    <m/>
    <n v="0"/>
    <n v="0"/>
    <n v="-8366640.5099999998"/>
    <n v="0"/>
    <n v="-8366640.5099999998"/>
    <n v="0"/>
    <n v="0"/>
    <n v="8676560.1099999994"/>
    <n v="0"/>
    <n v="8676560.1099999994"/>
    <s v="State Funded (19555077317)"/>
  </r>
  <r>
    <n v="125346"/>
    <n v="2"/>
    <s v="Active"/>
    <d v="2016-12-13T00:00:00"/>
    <s v="Brian Caldwell"/>
    <d v="2016-12-13T00:00:00"/>
    <s v="Brian Caldwell"/>
    <s v="Hamilton"/>
    <m/>
    <m/>
    <m/>
    <m/>
    <s v="Chattanooga FY 17 Airport Improvements"/>
    <m/>
    <s v="Aeronautics"/>
    <s v="Public Transportation"/>
    <m/>
    <x v="4"/>
    <x v="7"/>
    <m/>
    <s v=""/>
    <m/>
    <m/>
    <s v="N"/>
    <m/>
    <x v="0"/>
    <m/>
    <n v="0"/>
    <n v="0"/>
    <n v="312947.5"/>
    <n v="0"/>
    <n v="312947.5"/>
    <n v="0"/>
    <n v="0"/>
    <n v="314700.43"/>
    <n v="0"/>
    <n v="314700.43"/>
    <s v="State Funded (33555072717)"/>
  </r>
  <r>
    <n v="125425.04"/>
    <n v="4"/>
    <s v="Let"/>
    <d v="2020-09-29T00:00:00"/>
    <s v="Jennifer Johnson"/>
    <d v="2021-04-13T00:00:00"/>
    <s v="Brandy Hopkins"/>
    <s v="Region 4"/>
    <m/>
    <m/>
    <m/>
    <m/>
    <s v="M21LTHQ_D49ISR_OCGRAILREP REGION 4"/>
    <s v="FY21 On-Call Guardrail Repair"/>
    <s v="Maint - Reg"/>
    <s v="Guardrail"/>
    <m/>
    <x v="4"/>
    <x v="7"/>
    <m/>
    <s v=""/>
    <d v="2021-03-26T00:00:00"/>
    <m/>
    <s v="N"/>
    <m/>
    <x v="0"/>
    <m/>
    <n v="0"/>
    <n v="0"/>
    <n v="1031167"/>
    <n v="0"/>
    <n v="1031167"/>
    <n v="0"/>
    <n v="0"/>
    <n v="1031167"/>
    <n v="0"/>
    <n v="1031167"/>
    <s v="State Funded (98400-4179-04)"/>
  </r>
  <r>
    <n v="125426.04"/>
    <n v="4"/>
    <s v="Let"/>
    <d v="2020-09-29T00:00:00"/>
    <s v="Jennifer Johnson"/>
    <d v="2021-04-13T00:00:00"/>
    <s v="Sandra Lowry"/>
    <s v="Region 4"/>
    <m/>
    <m/>
    <m/>
    <m/>
    <s v="M21LTHQ_D47D48ISR_OCGRAILREP REGION 4"/>
    <s v="FY21 On-Call Guardrail Repair"/>
    <s v="Maint - Reg"/>
    <s v="Guardrail"/>
    <m/>
    <x v="4"/>
    <x v="7"/>
    <m/>
    <s v=""/>
    <d v="2021-03-26T00:00:00"/>
    <m/>
    <s v="N"/>
    <m/>
    <x v="0"/>
    <m/>
    <n v="0"/>
    <n v="0"/>
    <n v="974854"/>
    <n v="0"/>
    <n v="974854"/>
    <n v="0"/>
    <n v="0"/>
    <n v="974854"/>
    <n v="0"/>
    <n v="974854"/>
    <s v="State Funded (98400-4180-04)"/>
  </r>
  <r>
    <n v="125431"/>
    <n v="4"/>
    <s v="Active"/>
    <d v="2017-01-26T00:00:00"/>
    <s v="Nate Brugler"/>
    <d v="2021-01-19T00:00:00"/>
    <s v="Brian Terrell"/>
    <s v="Shelby"/>
    <m/>
    <m/>
    <m/>
    <m/>
    <s v="University of Memphis Vehicle Emissions Reduction Program"/>
    <s v="Purchase and installation of a propane fueling station, convert six university fleet trucks from gasoline to propane fuel, add 14 bicycle racks to university's commuter bike program, provide two alternate fuel workshops and install 2 electric fast-charge (DC) stations to serve campus community."/>
    <s v="Local Programs"/>
    <s v="Other"/>
    <m/>
    <x v="4"/>
    <x v="7"/>
    <m/>
    <s v=""/>
    <m/>
    <m/>
    <s v="N"/>
    <m/>
    <x v="0"/>
    <m/>
    <n v="465810"/>
    <n v="0"/>
    <n v="0"/>
    <n v="0"/>
    <n v="465810"/>
    <n v="465810"/>
    <n v="0"/>
    <n v="0"/>
    <n v="0"/>
    <n v="465810"/>
    <m/>
  </r>
  <r>
    <n v="125450"/>
    <n v="1"/>
    <s v="Closed"/>
    <d v="2017-02-01T00:00:00"/>
    <s v="Jason McCoy"/>
    <d v="2020-09-21T00:00:00"/>
    <s v="Teresa Hylton"/>
    <s v="Blount"/>
    <m/>
    <m/>
    <m/>
    <m/>
    <s v="Various Local Roads in Blount County (Local Roads Safety Initiative)"/>
    <m/>
    <s v="Safety"/>
    <s v="Miscellaneous Safety Improvements"/>
    <m/>
    <x v="4"/>
    <x v="7"/>
    <m/>
    <n v="0"/>
    <d v="2019-10-04T00:00:00"/>
    <m/>
    <s v="N"/>
    <s v="None"/>
    <x v="0"/>
    <m/>
    <n v="60.39"/>
    <n v="0"/>
    <n v="43762.239999999998"/>
    <n v="0"/>
    <n v="43822.63"/>
    <n v="68560.39"/>
    <n v="0"/>
    <n v="246162.24"/>
    <n v="0"/>
    <n v="314722.63"/>
    <s v="HSIP-500(44) (05946-3407-94)"/>
  </r>
  <r>
    <n v="125450.05"/>
    <n v="3"/>
    <s v="Closed"/>
    <d v="2017-02-01T00:00:00"/>
    <s v="Jason McCoy"/>
    <d v="2020-09-15T00:00:00"/>
    <s v="Teresa Hylton"/>
    <s v="Cheatham"/>
    <m/>
    <m/>
    <m/>
    <m/>
    <s v="Various Local Roads in Cheatham County (Local Roads Safety Initiative)"/>
    <m/>
    <s v="Safety"/>
    <s v="Miscellaneous Safety Improvements"/>
    <m/>
    <x v="4"/>
    <x v="7"/>
    <m/>
    <s v=""/>
    <d v="2019-12-13T00:00:00"/>
    <m/>
    <s v="N"/>
    <s v="None"/>
    <x v="0"/>
    <m/>
    <n v="-5133.72"/>
    <n v="0"/>
    <n v="6439.67"/>
    <n v="0"/>
    <n v="1305.9499999999998"/>
    <n v="63866.28"/>
    <n v="0"/>
    <n v="159666.67000000001"/>
    <n v="0"/>
    <n v="223532.95"/>
    <s v="HSIP-1100(32) (11945-3594-94)"/>
  </r>
  <r>
    <n v="125450.06"/>
    <n v="1"/>
    <s v="Construction Complete"/>
    <d v="2017-02-01T00:00:00"/>
    <s v="Jason McCoy"/>
    <d v="2021-05-10T00:00:00"/>
    <s v="Bobby Johnson"/>
    <s v="Washington"/>
    <m/>
    <m/>
    <m/>
    <m/>
    <s v="Various Local Roads in Washington County (Local Roads Safety Initiative)"/>
    <m/>
    <s v="Safety"/>
    <s v="Miscellaneous Safety Improvements"/>
    <m/>
    <x v="4"/>
    <x v="7"/>
    <m/>
    <s v=""/>
    <d v="2020-10-09T00:00:00"/>
    <m/>
    <s v="N"/>
    <s v="None"/>
    <x v="0"/>
    <m/>
    <n v="25000"/>
    <n v="0"/>
    <n v="168120"/>
    <n v="0"/>
    <n v="193120"/>
    <n v="90000"/>
    <n v="0"/>
    <n v="168120"/>
    <n v="0"/>
    <n v="258120"/>
    <s v="HSIP-9000(49) (90945-3459-94)"/>
  </r>
  <r>
    <n v="125450.07"/>
    <n v="3"/>
    <s v="Construction Complete"/>
    <d v="2017-02-01T00:00:00"/>
    <s v="Jason McCoy"/>
    <d v="2020-12-03T00:00:00"/>
    <s v="Jason Carney"/>
    <s v="Bedford"/>
    <m/>
    <m/>
    <m/>
    <m/>
    <s v="Various Local Roads in Bedford County (Local Roads Safety Initiative)"/>
    <m/>
    <s v="Safety"/>
    <s v="Miscellaneous Safety Improvements"/>
    <m/>
    <x v="4"/>
    <x v="7"/>
    <m/>
    <s v=""/>
    <d v="2020-06-26T00:00:00"/>
    <m/>
    <s v="N"/>
    <s v="None"/>
    <x v="0"/>
    <m/>
    <n v="0"/>
    <n v="0"/>
    <n v="-69266"/>
    <n v="0"/>
    <n v="-69266"/>
    <n v="70000"/>
    <n v="0"/>
    <n v="139299"/>
    <n v="0"/>
    <n v="209299"/>
    <s v="HSIP-200(38) (02946-3406-94)"/>
  </r>
  <r>
    <n v="125450.08"/>
    <n v="3"/>
    <s v="Construction Complete"/>
    <d v="2017-02-01T00:00:00"/>
    <s v="Jason McCoy"/>
    <d v="2021-05-26T00:00:00"/>
    <s v="Jason Carney"/>
    <s v="Lawrence"/>
    <m/>
    <m/>
    <m/>
    <m/>
    <s v="Various Local Roads in Lawrence County (Local Roads Safety Initiative)"/>
    <m/>
    <s v="Safety"/>
    <s v="Miscellaneous Safety Improvements"/>
    <m/>
    <x v="4"/>
    <x v="7"/>
    <m/>
    <s v=""/>
    <d v="2020-08-14T00:00:00"/>
    <m/>
    <s v="N"/>
    <s v="None, Other"/>
    <x v="0"/>
    <m/>
    <n v="4000"/>
    <n v="0"/>
    <n v="129829"/>
    <n v="0"/>
    <n v="133829"/>
    <n v="85000"/>
    <n v="0"/>
    <n v="129829"/>
    <n v="0"/>
    <n v="214829"/>
    <s v="HSIP-5000(18) (50945-3471-94)"/>
  </r>
  <r>
    <n v="125450.11"/>
    <n v="2"/>
    <s v="Let"/>
    <d v="2017-02-01T00:00:00"/>
    <s v="Jason McCoy"/>
    <d v="2021-02-25T00:00:00"/>
    <s v="Kyle Ruddy"/>
    <s v="Coffee"/>
    <m/>
    <m/>
    <m/>
    <m/>
    <s v="Various Local Roads in Coffee County (Local Roads Safety Initiative)"/>
    <m/>
    <s v="Safety"/>
    <s v="Miscellaneous Safety Improvements"/>
    <m/>
    <x v="4"/>
    <x v="7"/>
    <m/>
    <s v=""/>
    <d v="2021-02-05T00:00:00"/>
    <m/>
    <s v="N"/>
    <s v="None"/>
    <x v="0"/>
    <m/>
    <n v="0"/>
    <n v="0"/>
    <n v="263406"/>
    <n v="0"/>
    <n v="263406"/>
    <n v="67500"/>
    <n v="0"/>
    <n v="263406"/>
    <n v="0"/>
    <n v="330906"/>
    <s v="HSIP-1600(20) (16945-3476-94)"/>
  </r>
  <r>
    <n v="125450.12"/>
    <n v="2"/>
    <s v="Let"/>
    <d v="2017-02-01T00:00:00"/>
    <s v="Jason McCoy"/>
    <d v="2021-01-07T00:00:00"/>
    <s v="Kyle Ruddy"/>
    <s v="Putnam"/>
    <m/>
    <m/>
    <m/>
    <m/>
    <s v="Various Local Roads in Putnam County (Local Roads Safety Initiative)"/>
    <m/>
    <s v="Safety"/>
    <s v="Miscellaneous Safety Improvements"/>
    <m/>
    <x v="4"/>
    <x v="7"/>
    <m/>
    <s v=""/>
    <d v="2020-12-11T00:00:00"/>
    <m/>
    <s v="N"/>
    <s v="None"/>
    <x v="0"/>
    <m/>
    <n v="0"/>
    <n v="0"/>
    <n v="447218"/>
    <n v="0"/>
    <n v="447218"/>
    <n v="65000"/>
    <n v="0"/>
    <n v="447218"/>
    <n v="0"/>
    <n v="512218"/>
    <s v="HSIP-7100(54) (71946-3414-94)"/>
  </r>
  <r>
    <n v="125450.13"/>
    <n v="1"/>
    <s v="Let"/>
    <d v="2017-02-01T00:00:00"/>
    <s v="Jason McCoy"/>
    <d v="2020-12-23T00:00:00"/>
    <s v="Brian Terrell"/>
    <s v="Greene"/>
    <m/>
    <m/>
    <m/>
    <m/>
    <s v="Various Local Roads in Greene County (Local Roads Safety Initiative)"/>
    <m/>
    <s v="Safety"/>
    <s v="Miscellaneous Safety Improvements"/>
    <m/>
    <x v="4"/>
    <x v="7"/>
    <m/>
    <n v="0"/>
    <d v="2020-12-11T00:00:00"/>
    <m/>
    <s v="N"/>
    <s v="None, Other"/>
    <x v="0"/>
    <m/>
    <n v="9500"/>
    <n v="0"/>
    <n v="185500"/>
    <n v="0"/>
    <n v="195000"/>
    <n v="69500"/>
    <n v="0"/>
    <n v="185500"/>
    <n v="0"/>
    <n v="255000"/>
    <s v="HSIP-3000(56) (30946-3483-94)"/>
  </r>
  <r>
    <n v="125450.14"/>
    <n v="1"/>
    <s v="Let"/>
    <d v="2017-02-01T00:00:00"/>
    <s v="Jason McCoy"/>
    <d v="2020-09-03T00:00:00"/>
    <s v="Bobby Johnson"/>
    <s v="Sullivan"/>
    <m/>
    <m/>
    <m/>
    <m/>
    <s v="Various Local Roads in Sullivan County (Local Roads Safety Initiative)"/>
    <m/>
    <s v="Safety"/>
    <s v="Miscellaneous Safety Improvements"/>
    <m/>
    <x v="4"/>
    <x v="7"/>
    <m/>
    <s v=""/>
    <d v="2020-08-14T00:00:00"/>
    <m/>
    <s v="N"/>
    <s v="None, Other"/>
    <x v="0"/>
    <m/>
    <n v="12300"/>
    <n v="0"/>
    <n v="200500"/>
    <n v="0"/>
    <n v="212800"/>
    <n v="72300"/>
    <n v="0"/>
    <n v="200500"/>
    <n v="0"/>
    <n v="272800"/>
    <s v="HSIP-8200(30) (82946-3461-94)"/>
  </r>
  <r>
    <n v="125450.15"/>
    <n v="1"/>
    <s v="Closed"/>
    <d v="2017-02-01T00:00:00"/>
    <s v="Jason McCoy"/>
    <d v="2020-09-15T00:00:00"/>
    <s v="Teresa Hylton"/>
    <s v="Carter"/>
    <m/>
    <m/>
    <m/>
    <m/>
    <s v="Various Local Roads in Carter County (Local Roads Safety Initiative)"/>
    <m/>
    <s v="Safety"/>
    <s v="Miscellaneous Safety Improvements"/>
    <m/>
    <x v="4"/>
    <x v="7"/>
    <m/>
    <n v="0"/>
    <d v="2019-10-04T00:00:00"/>
    <m/>
    <s v="N"/>
    <s v="None"/>
    <x v="0"/>
    <m/>
    <n v="-2184.29"/>
    <n v="0"/>
    <n v="15039.5"/>
    <n v="0"/>
    <n v="12855.21"/>
    <n v="62815.71"/>
    <n v="0"/>
    <n v="211239.5"/>
    <n v="0"/>
    <n v="274055.21000000002"/>
    <s v="HSIP-1000(29) (10946-3408-94)"/>
  </r>
  <r>
    <n v="125450.18"/>
    <n v="3"/>
    <s v="Let"/>
    <d v="2017-02-01T00:00:00"/>
    <s v="Jason McCoy"/>
    <d v="2020-07-02T00:00:00"/>
    <s v="Jason Carney"/>
    <s v="Houston"/>
    <m/>
    <m/>
    <m/>
    <m/>
    <s v="Various Local Roads in Houston County (Local Roads Safety Initiative)"/>
    <m/>
    <s v="Safety"/>
    <s v="Miscellaneous Safety Improvements"/>
    <m/>
    <x v="4"/>
    <x v="7"/>
    <m/>
    <s v=""/>
    <d v="2020-05-15T00:00:00"/>
    <m/>
    <s v="N"/>
    <s v="None"/>
    <x v="0"/>
    <m/>
    <n v="1000"/>
    <n v="0"/>
    <n v="-72724"/>
    <n v="0"/>
    <n v="-71724"/>
    <n v="69000"/>
    <n v="0"/>
    <n v="157967"/>
    <n v="0"/>
    <n v="226967"/>
    <s v="HSIP-4200(14) (42945-3466-94)"/>
  </r>
  <r>
    <n v="125450.19"/>
    <n v="3"/>
    <s v="Let"/>
    <d v="2017-02-01T00:00:00"/>
    <s v="Jason McCoy"/>
    <d v="2020-09-10T00:00:00"/>
    <s v="Jason Carney"/>
    <s v="Marshall"/>
    <m/>
    <m/>
    <m/>
    <m/>
    <s v="Various Local Roads in Marshall County (Local Roads Safety Initiative)"/>
    <m/>
    <s v="Safety"/>
    <s v="Miscellaneous Safety Improvements"/>
    <m/>
    <x v="4"/>
    <x v="7"/>
    <m/>
    <s v=""/>
    <d v="2020-08-14T00:00:00"/>
    <m/>
    <s v="N"/>
    <s v="None"/>
    <x v="0"/>
    <m/>
    <n v="1500"/>
    <n v="0"/>
    <n v="149956"/>
    <n v="0"/>
    <n v="151456"/>
    <n v="72000"/>
    <n v="0"/>
    <n v="149956"/>
    <n v="0"/>
    <n v="221956"/>
    <s v="HSIP-5900(24) (59945-3490-94)"/>
  </r>
  <r>
    <n v="125450.2"/>
    <n v="3"/>
    <s v="Let"/>
    <d v="2017-02-01T00:00:00"/>
    <s v="Jason McCoy"/>
    <d v="2020-09-08T00:00:00"/>
    <s v="Jason Carney"/>
    <s v="Lewis"/>
    <m/>
    <m/>
    <m/>
    <m/>
    <s v="Various Local Roads in Lewis County (Local Roads Safety Initiative)"/>
    <m/>
    <s v="Safety"/>
    <s v="Miscellaneous Safety Improvements"/>
    <m/>
    <x v="4"/>
    <x v="7"/>
    <m/>
    <s v=""/>
    <d v="2020-08-14T00:00:00"/>
    <m/>
    <s v="N"/>
    <s v="None"/>
    <x v="0"/>
    <m/>
    <n v="18000"/>
    <n v="0"/>
    <n v="132032"/>
    <n v="0"/>
    <n v="150032"/>
    <n v="78000"/>
    <n v="0"/>
    <n v="132032"/>
    <n v="0"/>
    <n v="210032"/>
    <s v="HSIP-5100(33) (51945-3451-94)"/>
  </r>
  <r>
    <n v="125450.21"/>
    <n v="3"/>
    <s v="Construction Complete"/>
    <d v="2017-02-01T00:00:00"/>
    <s v="Jason McCoy"/>
    <d v="2021-05-21T00:00:00"/>
    <s v="Jason Carney"/>
    <s v="Perry"/>
    <m/>
    <m/>
    <m/>
    <m/>
    <s v="Various Local Roads in Perry County (Local Roads Safety Initiative)"/>
    <m/>
    <s v="Safety"/>
    <s v="Miscellaneous Safety Improvements"/>
    <m/>
    <x v="4"/>
    <x v="7"/>
    <m/>
    <s v=""/>
    <d v="2020-06-26T00:00:00"/>
    <m/>
    <s v="N"/>
    <s v="None"/>
    <x v="0"/>
    <m/>
    <n v="0"/>
    <n v="0"/>
    <n v="-36636"/>
    <n v="0"/>
    <n v="-36636"/>
    <n v="73000"/>
    <n v="0"/>
    <n v="105183"/>
    <n v="0"/>
    <n v="178183"/>
    <s v="HSIP-6800(28) (68945-3475-94)"/>
  </r>
  <r>
    <n v="125450.22"/>
    <n v="3"/>
    <s v="Let"/>
    <d v="2017-02-01T00:00:00"/>
    <s v="Jason McCoy"/>
    <d v="2020-07-28T00:00:00"/>
    <s v="Jason Carney"/>
    <s v="Stewart"/>
    <m/>
    <m/>
    <m/>
    <m/>
    <s v="Various Local Roads in Stewart County (Local Roads Safety Initiative)"/>
    <m/>
    <s v="Safety"/>
    <s v="Miscellaneous Safety Improvements"/>
    <m/>
    <x v="4"/>
    <x v="7"/>
    <m/>
    <s v=""/>
    <d v="2020-06-26T00:00:00"/>
    <m/>
    <s v="N"/>
    <s v="None"/>
    <x v="0"/>
    <m/>
    <n v="2000"/>
    <n v="0"/>
    <n v="-72510"/>
    <n v="0"/>
    <n v="-70510"/>
    <n v="82000"/>
    <n v="0"/>
    <n v="149828"/>
    <n v="0"/>
    <n v="231828"/>
    <s v="HSIP-8100(14) (81945-3481-94)"/>
  </r>
  <r>
    <n v="125450.26"/>
    <n v="1"/>
    <s v="Let"/>
    <d v="2017-02-01T00:00:00"/>
    <s v="Jason McCoy"/>
    <d v="2021-04-13T00:00:00"/>
    <s v="Bobby Johnson"/>
    <s v="Cocke"/>
    <m/>
    <m/>
    <m/>
    <m/>
    <s v="Various Local Roads in Cocke County (Local Roads Safety Initiative)"/>
    <m/>
    <s v="Safety"/>
    <s v="Miscellaneous Safety Improvements"/>
    <m/>
    <x v="4"/>
    <x v="7"/>
    <m/>
    <s v=""/>
    <d v="2021-03-26T00:00:00"/>
    <m/>
    <s v="N"/>
    <s v="None, Other"/>
    <x v="0"/>
    <m/>
    <n v="11600"/>
    <n v="0"/>
    <n v="192300"/>
    <n v="0"/>
    <n v="203900"/>
    <n v="71600"/>
    <n v="0"/>
    <n v="192300"/>
    <n v="0"/>
    <n v="263900"/>
    <s v="HSIP-1500(55) (15946-3433-94)"/>
  </r>
  <r>
    <n v="125450.3"/>
    <n v="1"/>
    <s v="Construction Complete"/>
    <d v="2017-02-01T00:00:00"/>
    <s v="Jason McCoy"/>
    <d v="2020-09-15T00:00:00"/>
    <s v="Bobby Johnson"/>
    <s v="Monroe"/>
    <m/>
    <m/>
    <m/>
    <m/>
    <s v="Various Local Roads in Monroe County (Local Roads Safety Initiative)"/>
    <m/>
    <s v="Safety"/>
    <s v="Miscellaneous Safety Improvements"/>
    <m/>
    <x v="4"/>
    <x v="7"/>
    <m/>
    <n v="0"/>
    <d v="2020-02-07T00:00:00"/>
    <m/>
    <s v="N"/>
    <s v="None"/>
    <x v="0"/>
    <m/>
    <n v="0"/>
    <n v="0"/>
    <n v="-47000"/>
    <n v="0"/>
    <n v="-47000"/>
    <n v="67000"/>
    <n v="0"/>
    <n v="204000"/>
    <n v="0"/>
    <n v="271000"/>
    <s v="HSIP-6200(26) (62945-3494-94)"/>
  </r>
  <r>
    <n v="125450.34"/>
    <n v="4"/>
    <s v="Construction Complete"/>
    <d v="2017-02-01T00:00:00"/>
    <s v="Jason McCoy"/>
    <d v="2021-04-07T00:00:00"/>
    <s v="Bonita Dunlap"/>
    <s v="Fayette"/>
    <m/>
    <m/>
    <m/>
    <m/>
    <s v="Various Local Roads in Fayette County (Local Roads Safety Initiative)"/>
    <s v="00840a Old Jackson Road from LM 0.317 to LM 3.00;  01474 Thorpe Drive from LM 3.00 to LM 5.00;  02706 Bobbitt Road from LM 0.00 to LM 5.00;   OA245 Canadaville from LM 0.923 to 4.791  Misc. Safety Improvements"/>
    <s v="Safety"/>
    <s v="Miscellaneous Safety Improvements"/>
    <m/>
    <x v="4"/>
    <x v="7"/>
    <m/>
    <n v="0"/>
    <d v="2020-05-15T00:00:00"/>
    <m/>
    <s v="N"/>
    <s v="None"/>
    <x v="0"/>
    <m/>
    <n v="1000"/>
    <n v="0"/>
    <n v="-113409"/>
    <n v="0"/>
    <n v="-112409"/>
    <n v="70000"/>
    <n v="0"/>
    <n v="124591"/>
    <n v="0"/>
    <n v="194591"/>
    <s v="HSIP-2400(35) (24946-3407-94)"/>
  </r>
  <r>
    <n v="125450.35"/>
    <n v="4"/>
    <s v="Let"/>
    <d v="2017-02-01T00:00:00"/>
    <s v="Jason McCoy"/>
    <d v="2020-07-21T00:00:00"/>
    <s v="Bonita Dunlap"/>
    <s v="Hardeman"/>
    <m/>
    <m/>
    <m/>
    <m/>
    <s v="Various Local Roads in Hardeman County (Local Roads Safety Initiative)"/>
    <s v="01615a Pea Vine Road from LM 0.00 to LM 5.00    01613 Pocahontas Road/Alcorn Road from LM 0.00 to LM 4.00    01609 Park Swain Road from LM 0.478 to LM 4.18"/>
    <s v="Safety"/>
    <s v="Miscellaneous Safety Improvements"/>
    <m/>
    <x v="4"/>
    <x v="7"/>
    <m/>
    <s v=""/>
    <d v="2020-06-26T00:00:00"/>
    <m/>
    <s v="N"/>
    <s v="None"/>
    <x v="0"/>
    <m/>
    <n v="0"/>
    <n v="0"/>
    <n v="-95205"/>
    <n v="0"/>
    <n v="-95205"/>
    <n v="67000"/>
    <n v="0"/>
    <n v="125795"/>
    <n v="0"/>
    <n v="192795"/>
    <s v="HSIP-3500(45) (35946-3411-94)"/>
  </r>
  <r>
    <n v="125450.37"/>
    <n v="3"/>
    <s v="Let"/>
    <d v="2017-02-01T00:00:00"/>
    <s v="Jason McCoy"/>
    <d v="2021-01-08T00:00:00"/>
    <s v="Jason Carney"/>
    <s v="Giles"/>
    <m/>
    <m/>
    <m/>
    <m/>
    <s v="Various Local Roads in Giles County (Local Roads Safety Initiative)"/>
    <m/>
    <s v="Safety"/>
    <s v="Miscellaneous Safety Improvements"/>
    <m/>
    <x v="4"/>
    <x v="7"/>
    <m/>
    <s v=""/>
    <d v="2020-12-11T00:00:00"/>
    <m/>
    <s v="N"/>
    <s v="None"/>
    <x v="0"/>
    <m/>
    <n v="14000"/>
    <n v="0"/>
    <n v="158168"/>
    <n v="0"/>
    <n v="172168"/>
    <n v="74000"/>
    <n v="0"/>
    <n v="158168"/>
    <n v="0"/>
    <n v="232168"/>
    <s v="HSIP-2800(39) (28946-3423-94)"/>
  </r>
  <r>
    <n v="125450.38"/>
    <n v="3"/>
    <s v="Construction Complete"/>
    <d v="2017-02-01T00:00:00"/>
    <s v="Jason McCoy"/>
    <d v="2021-06-01T00:00:00"/>
    <s v=""/>
    <s v="Trousdale"/>
    <m/>
    <m/>
    <m/>
    <m/>
    <s v="Various Local Roads in Trousdale County (Local Roads Safety Initiative)"/>
    <m/>
    <s v="Safety"/>
    <s v="Miscellaneous Safety Improvements"/>
    <m/>
    <x v="4"/>
    <x v="7"/>
    <m/>
    <s v=""/>
    <d v="2020-08-14T00:00:00"/>
    <m/>
    <s v="N"/>
    <s v="None"/>
    <x v="0"/>
    <m/>
    <n v="1000"/>
    <n v="0"/>
    <n v="77738"/>
    <n v="0"/>
    <n v="78738"/>
    <n v="81500"/>
    <n v="0"/>
    <n v="77738"/>
    <n v="0"/>
    <n v="159238"/>
    <s v="HSIP-8500(20) (85945-3470-94)"/>
  </r>
  <r>
    <n v="125450.39"/>
    <n v="3"/>
    <s v="Let"/>
    <d v="2017-02-01T00:00:00"/>
    <s v="Jason McCoy"/>
    <d v="2021-01-08T00:00:00"/>
    <s v="Jason Carney"/>
    <s v="Lincoln"/>
    <m/>
    <m/>
    <m/>
    <m/>
    <s v="Various Local Roads in Lincoln County (Local Roads Safety Initiative)"/>
    <m/>
    <s v="Safety"/>
    <s v="Miscellaneous Safety Improvements"/>
    <m/>
    <x v="4"/>
    <x v="7"/>
    <m/>
    <s v=""/>
    <d v="2020-12-11T00:00:00"/>
    <m/>
    <s v="N"/>
    <s v="None"/>
    <x v="0"/>
    <m/>
    <n v="21500"/>
    <n v="0"/>
    <n v="149252"/>
    <n v="0"/>
    <n v="170752"/>
    <n v="81500"/>
    <n v="0"/>
    <n v="149252"/>
    <n v="0"/>
    <n v="230752"/>
    <s v="HSIP-5200(29) (52946-3414-94)"/>
  </r>
  <r>
    <n v="125450.4"/>
    <n v="1"/>
    <s v="Let"/>
    <d v="2017-02-01T00:00:00"/>
    <s v="Jason McCoy"/>
    <d v="2021-02-25T00:00:00"/>
    <s v="Bobby Johnson"/>
    <s v="Grainger"/>
    <m/>
    <m/>
    <m/>
    <m/>
    <s v="Various Local Roads in Grainger County (Local Roads Safety Initiative)"/>
    <m/>
    <s v="Safety"/>
    <s v="Miscellaneous Safety Improvements"/>
    <m/>
    <x v="4"/>
    <x v="7"/>
    <m/>
    <n v="0"/>
    <d v="2021-02-05T00:00:00"/>
    <m/>
    <s v="N"/>
    <s v="None"/>
    <x v="0"/>
    <m/>
    <n v="3000"/>
    <n v="0"/>
    <n v="303220"/>
    <n v="0"/>
    <n v="306220"/>
    <n v="68000"/>
    <n v="0"/>
    <n v="303220"/>
    <n v="0"/>
    <n v="371220"/>
    <s v="HSIP-2900(19) (29945-3473-94)"/>
  </r>
  <r>
    <n v="125450.43"/>
    <n v="2"/>
    <s v="Construction Complete"/>
    <d v="2017-02-01T00:00:00"/>
    <s v="Jason McCoy"/>
    <d v="2020-10-27T00:00:00"/>
    <s v="Kyle Ruddy"/>
    <s v="Franklin"/>
    <m/>
    <m/>
    <m/>
    <m/>
    <s v="Various Local Roads in Franklin County (Local Roads Safety Initiative)"/>
    <m/>
    <s v="Safety"/>
    <s v="Miscellaneous Safety Improvements"/>
    <m/>
    <x v="4"/>
    <x v="7"/>
    <m/>
    <s v=""/>
    <d v="2020-02-07T00:00:00"/>
    <m/>
    <s v="N"/>
    <s v="None"/>
    <x v="0"/>
    <m/>
    <n v="0"/>
    <n v="0"/>
    <n v="-45148"/>
    <n v="0"/>
    <n v="-45148"/>
    <n v="65000"/>
    <n v="0"/>
    <n v="313874"/>
    <n v="0"/>
    <n v="378874"/>
    <s v="HSIP-2600(45) (26945-3498-94)"/>
  </r>
  <r>
    <n v="125450.44"/>
    <n v="3"/>
    <s v="Construction Complete"/>
    <d v="2017-02-01T00:00:00"/>
    <s v="Jason McCoy"/>
    <d v="2021-05-17T00:00:00"/>
    <s v="Jason Carney"/>
    <s v="Wayne"/>
    <m/>
    <m/>
    <m/>
    <m/>
    <s v="Various Local Roads in Wayne County (Local Roads Safety Initiative)"/>
    <m/>
    <s v="Safety"/>
    <s v="Miscellaneous Safety Improvements"/>
    <m/>
    <x v="4"/>
    <x v="7"/>
    <m/>
    <s v=""/>
    <d v="2020-05-15T00:00:00"/>
    <m/>
    <s v="N"/>
    <s v="None"/>
    <x v="0"/>
    <m/>
    <n v="500"/>
    <n v="0"/>
    <n v="-43656"/>
    <n v="0"/>
    <n v="-43156"/>
    <n v="75500"/>
    <n v="0"/>
    <n v="62998"/>
    <n v="0"/>
    <n v="138498"/>
    <s v="HSIP-9100(44) (91946-3404-94)"/>
  </r>
  <r>
    <n v="125450.45"/>
    <n v="3"/>
    <s v="Let"/>
    <d v="2017-02-01T00:00:00"/>
    <s v="Jason McCoy"/>
    <d v="2021-01-08T00:00:00"/>
    <s v="Jason Carney"/>
    <s v="Hickman"/>
    <m/>
    <m/>
    <m/>
    <m/>
    <s v="Various Local Roads in Hickman County (Local Roads Safety Initiative)"/>
    <m/>
    <s v="Safety"/>
    <s v="Miscellaneous Safety Improvements"/>
    <m/>
    <x v="4"/>
    <x v="7"/>
    <m/>
    <s v=""/>
    <d v="2020-12-11T00:00:00"/>
    <m/>
    <s v="N"/>
    <s v="None"/>
    <x v="0"/>
    <m/>
    <n v="10500"/>
    <n v="0"/>
    <n v="185639"/>
    <n v="0"/>
    <n v="196139"/>
    <n v="70500"/>
    <n v="0"/>
    <n v="185639"/>
    <n v="0"/>
    <n v="256139"/>
    <s v="HSIP-4100(18) (41945-3461-94)"/>
  </r>
  <r>
    <n v="125450.46"/>
    <n v="3"/>
    <s v="Let"/>
    <d v="2017-02-01T00:00:00"/>
    <s v="Jason McCoy"/>
    <d v="2020-09-08T00:00:00"/>
    <s v="Jason Carney"/>
    <s v="Humphreys"/>
    <m/>
    <m/>
    <m/>
    <m/>
    <s v="Various Local Roads in Humphreys County (Local Roads Safety Initiative)"/>
    <m/>
    <s v="Safety"/>
    <s v="Miscellaneous Safety Improvements"/>
    <m/>
    <x v="4"/>
    <x v="7"/>
    <m/>
    <s v=""/>
    <d v="2020-08-14T00:00:00"/>
    <m/>
    <s v="N"/>
    <s v="None"/>
    <x v="0"/>
    <m/>
    <n v="29000"/>
    <n v="0"/>
    <n v="156326"/>
    <n v="0"/>
    <n v="185326"/>
    <n v="89000"/>
    <n v="0"/>
    <n v="156326"/>
    <n v="0"/>
    <n v="245326"/>
    <s v="HSIP-4300(30) (43946-3424-94)"/>
  </r>
  <r>
    <n v="125450.48"/>
    <n v="4"/>
    <s v="Let"/>
    <d v="2017-02-01T00:00:00"/>
    <s v="Jason McCoy"/>
    <d v="2020-09-02T00:00:00"/>
    <s v="Bonita Dunlap"/>
    <s v="Carroll"/>
    <m/>
    <m/>
    <m/>
    <m/>
    <s v="Various Local Roads in Carroll County (Local Roads Safety Initiative)"/>
    <m/>
    <s v="Safety"/>
    <s v="Miscellaneous Safety Improvements"/>
    <m/>
    <x v="4"/>
    <x v="7"/>
    <m/>
    <s v=""/>
    <d v="2020-08-14T00:00:00"/>
    <m/>
    <s v="N"/>
    <s v="None"/>
    <x v="0"/>
    <m/>
    <n v="25000"/>
    <n v="0"/>
    <n v="130117"/>
    <n v="0"/>
    <n v="155117"/>
    <n v="90000"/>
    <n v="0"/>
    <n v="130117"/>
    <n v="0"/>
    <n v="220117"/>
    <s v="HSIP-900(40) (09946-3460-94)"/>
  </r>
  <r>
    <n v="125450.51"/>
    <n v="4"/>
    <s v="Let"/>
    <d v="2017-02-01T00:00:00"/>
    <s v="Jason McCoy"/>
    <d v="2021-06-02T00:00:00"/>
    <s v=""/>
    <s v="Benton"/>
    <m/>
    <m/>
    <m/>
    <m/>
    <s v="Various Local Roads in Benton County (Local Roads Safety Initiative)"/>
    <m/>
    <s v="Safety"/>
    <s v="Miscellaneous Safety Improvements"/>
    <m/>
    <x v="4"/>
    <x v="7"/>
    <m/>
    <s v=""/>
    <d v="2021-05-07T00:00:00"/>
    <m/>
    <s v="N"/>
    <s v="None"/>
    <x v="0"/>
    <m/>
    <n v="6100"/>
    <n v="0"/>
    <n v="146000"/>
    <n v="0"/>
    <n v="152100"/>
    <n v="66100"/>
    <n v="0"/>
    <n v="146000"/>
    <n v="0"/>
    <n v="212100"/>
    <s v="HSIP-300(34) (03945-3492-94)"/>
  </r>
  <r>
    <n v="125450.52"/>
    <n v="2"/>
    <s v="Construction Complete"/>
    <d v="2017-02-01T00:00:00"/>
    <s v="Jason McCoy"/>
    <d v="2020-09-29T00:00:00"/>
    <s v="Sebrina Love"/>
    <s v="Bledsoe"/>
    <m/>
    <m/>
    <m/>
    <m/>
    <s v="Various Local Roads in Bledsoe County (Local Roads Safety Initiative)"/>
    <m/>
    <s v="Safety"/>
    <s v="Miscellaneous Safety Improvements"/>
    <m/>
    <x v="4"/>
    <x v="7"/>
    <m/>
    <s v=""/>
    <d v="2020-02-07T00:00:00"/>
    <m/>
    <s v="N"/>
    <s v="None"/>
    <x v="0"/>
    <m/>
    <n v="0"/>
    <n v="0"/>
    <n v="-43165"/>
    <n v="0"/>
    <n v="-43165"/>
    <n v="65000"/>
    <n v="0"/>
    <n v="234144"/>
    <n v="0"/>
    <n v="299144"/>
    <s v="HSIP-400(31) (04945-3449-94)"/>
  </r>
  <r>
    <n v="125450.54"/>
    <n v="2"/>
    <s v="Closed"/>
    <d v="2017-02-01T00:00:00"/>
    <s v="Jason McCoy"/>
    <d v="2020-09-15T00:00:00"/>
    <s v="Teresa Hylton"/>
    <s v="Sequatchie"/>
    <m/>
    <m/>
    <m/>
    <m/>
    <s v="Various Local Roads in Sequatchie County (Local Roads Safety Initiative)"/>
    <m/>
    <s v="Safety"/>
    <s v="Miscellaneous Safety Improvements"/>
    <m/>
    <x v="4"/>
    <x v="7"/>
    <m/>
    <s v=""/>
    <d v="2019-10-04T00:00:00"/>
    <m/>
    <s v="N"/>
    <s v="None"/>
    <x v="0"/>
    <m/>
    <n v="-16874.97"/>
    <n v="0"/>
    <n v="28757.85"/>
    <n v="0"/>
    <n v="11882.879999999997"/>
    <n v="48125.03"/>
    <n v="0"/>
    <n v="227366.85"/>
    <n v="0"/>
    <n v="275491.88"/>
    <s v="HSIP-7700(22) (77945-3428-94)"/>
  </r>
  <r>
    <n v="125450.55"/>
    <n v="1"/>
    <s v="Let"/>
    <d v="2017-02-01T00:00:00"/>
    <s v="Jason McCoy"/>
    <d v="2020-12-23T00:00:00"/>
    <s v="Bobby Johnson"/>
    <s v="Campbell"/>
    <m/>
    <m/>
    <m/>
    <m/>
    <s v="Various Local Roads in Campbell County (Local Roads Safety Initiative)"/>
    <s v="LRSI (Local Road Safety Initiative)"/>
    <s v="Safety"/>
    <s v="Miscellaneous Safety Improvements"/>
    <m/>
    <x v="4"/>
    <x v="7"/>
    <m/>
    <n v="0"/>
    <d v="2020-12-11T00:00:00"/>
    <m/>
    <s v="N"/>
    <s v="None, Other"/>
    <x v="0"/>
    <m/>
    <n v="4200"/>
    <n v="0"/>
    <n v="182300"/>
    <n v="0"/>
    <n v="186500"/>
    <n v="75700"/>
    <n v="0"/>
    <n v="182300"/>
    <n v="0"/>
    <n v="258000"/>
    <s v="HSIP-700(38) (07946-3420-94)"/>
  </r>
  <r>
    <n v="125450.56"/>
    <n v="1"/>
    <s v="Let"/>
    <d v="2017-02-01T00:00:00"/>
    <s v="Jason McCoy"/>
    <d v="2020-10-30T00:00:00"/>
    <s v="Bonita Dunlap"/>
    <s v="Morgan"/>
    <m/>
    <m/>
    <m/>
    <m/>
    <s v="Various Local Roads in Morgan County (Local Roads Safety Initiative)"/>
    <m/>
    <s v="Safety"/>
    <s v="Miscellaneous Safety Improvements"/>
    <m/>
    <x v="4"/>
    <x v="7"/>
    <m/>
    <n v="0"/>
    <d v="2020-10-09T00:00:00"/>
    <m/>
    <s v="N"/>
    <s v="None"/>
    <x v="0"/>
    <m/>
    <n v="3500"/>
    <n v="0"/>
    <n v="154200"/>
    <n v="0"/>
    <n v="157700"/>
    <n v="74500"/>
    <n v="0"/>
    <n v="154200"/>
    <n v="0"/>
    <n v="228700"/>
    <s v="HSIP-6500(39) (65945-3464-94)"/>
  </r>
  <r>
    <n v="125450.58"/>
    <n v="1"/>
    <s v="Active"/>
    <d v="2017-02-01T00:00:00"/>
    <s v="Jason McCoy"/>
    <d v="2021-02-05T00:00:00"/>
    <s v="Jeremy Beeman"/>
    <s v="Claiborne"/>
    <m/>
    <m/>
    <m/>
    <m/>
    <s v="Various Local Roads in Claiborne County (Local Roads Safety Initiative)"/>
    <m/>
    <s v="Safety"/>
    <s v="Miscellaneous Safety Improvements"/>
    <m/>
    <x v="4"/>
    <x v="7"/>
    <m/>
    <s v=""/>
    <d v="2021-08-20T00:00:00"/>
    <m/>
    <s v="N"/>
    <s v="None, Other"/>
    <x v="0"/>
    <m/>
    <n v="10500"/>
    <n v="0"/>
    <n v="0"/>
    <n v="0"/>
    <n v="10500"/>
    <n v="70500"/>
    <n v="0"/>
    <n v="0"/>
    <n v="0"/>
    <n v="70500"/>
    <s v="HSIP-1300(29) (13945-3485-94)"/>
  </r>
  <r>
    <n v="125450.59"/>
    <n v="2"/>
    <s v="Construction Complete"/>
    <d v="2017-02-01T00:00:00"/>
    <s v="Jason McCoy"/>
    <d v="2021-05-04T00:00:00"/>
    <s v=""/>
    <s v="White"/>
    <m/>
    <m/>
    <m/>
    <m/>
    <s v="Various Local Roads in White County (Local Roads Safety Initiative)"/>
    <m/>
    <s v="Safety"/>
    <s v="Miscellaneous Safety Improvements"/>
    <m/>
    <x v="4"/>
    <x v="7"/>
    <m/>
    <s v=""/>
    <d v="2020-05-15T00:00:00"/>
    <m/>
    <s v="N"/>
    <s v="None"/>
    <x v="0"/>
    <m/>
    <n v="0"/>
    <n v="0"/>
    <n v="-53956"/>
    <n v="0"/>
    <n v="-53956"/>
    <n v="66000"/>
    <n v="0"/>
    <n v="159074"/>
    <n v="0"/>
    <n v="225074"/>
    <s v="HSIP-9300(42) (93945-3475-94)"/>
  </r>
  <r>
    <n v="125450.6"/>
    <n v="2"/>
    <s v="Construction Complete"/>
    <d v="2017-02-01T00:00:00"/>
    <s v="Jason McCoy"/>
    <d v="2021-06-16T00:00:00"/>
    <s v=""/>
    <s v="Overton"/>
    <m/>
    <m/>
    <m/>
    <m/>
    <s v="Various Local Roads in Overton County (Local Roads Safety Initiative)"/>
    <m/>
    <s v="Safety"/>
    <s v="Miscellaneous Safety Improvements"/>
    <m/>
    <x v="4"/>
    <x v="7"/>
    <m/>
    <s v=""/>
    <d v="2020-06-26T00:00:00"/>
    <m/>
    <s v="N"/>
    <s v="None"/>
    <x v="0"/>
    <m/>
    <n v="0"/>
    <n v="0"/>
    <n v="-62081"/>
    <n v="0"/>
    <n v="-62081"/>
    <n v="65000"/>
    <n v="0"/>
    <n v="141228"/>
    <n v="0"/>
    <n v="206228"/>
    <s v="HSIP-6700(34) (67945-3475-94)"/>
  </r>
  <r>
    <n v="125450.61"/>
    <n v="2"/>
    <s v="Construction Complete"/>
    <d v="2017-02-01T00:00:00"/>
    <s v="Jason McCoy"/>
    <d v="2021-06-16T00:00:00"/>
    <s v=""/>
    <s v="Fentress"/>
    <m/>
    <m/>
    <m/>
    <m/>
    <s v="Various Local Roads in Fentress County (Local Roads Safety Initiative)"/>
    <m/>
    <s v="Safety"/>
    <s v="Miscellaneous Safety Improvements"/>
    <m/>
    <x v="4"/>
    <x v="7"/>
    <m/>
    <s v=""/>
    <d v="2020-05-15T00:00:00"/>
    <m/>
    <s v="N"/>
    <s v="None"/>
    <x v="0"/>
    <m/>
    <n v="0"/>
    <n v="0"/>
    <n v="-46689"/>
    <n v="0"/>
    <n v="-46689"/>
    <n v="65000"/>
    <n v="0"/>
    <n v="142966"/>
    <n v="0"/>
    <n v="207966"/>
    <s v="HSIP-2500(29) (25945-3483-94)"/>
  </r>
  <r>
    <n v="125450.62"/>
    <n v="2"/>
    <s v="Let"/>
    <d v="2017-02-01T00:00:00"/>
    <s v="Jason McCoy"/>
    <d v="2020-06-24T00:00:00"/>
    <s v="Kyle Ruddy"/>
    <s v="Dekalb"/>
    <m/>
    <m/>
    <m/>
    <m/>
    <s v="Various Local Roads in Dekalb County (Local Roads Safety Initiative)"/>
    <m/>
    <s v="Safety"/>
    <s v="Miscellaneous Safety Improvements"/>
    <m/>
    <x v="4"/>
    <x v="7"/>
    <m/>
    <s v=""/>
    <d v="2020-05-15T00:00:00"/>
    <m/>
    <s v="N"/>
    <s v="None"/>
    <x v="0"/>
    <m/>
    <n v="0"/>
    <n v="0"/>
    <n v="-66497"/>
    <n v="0"/>
    <n v="-66497"/>
    <n v="65000"/>
    <n v="0"/>
    <n v="252322"/>
    <n v="0"/>
    <n v="317322"/>
    <s v="HSIP-2100(27) (21945-3491-94)"/>
  </r>
  <r>
    <n v="125450.63"/>
    <n v="2"/>
    <s v="Let"/>
    <d v="2017-02-01T00:00:00"/>
    <s v="Jason McCoy"/>
    <d v="2020-11-03T00:00:00"/>
    <s v="Kyle Ruddy"/>
    <s v="Cannon"/>
    <m/>
    <m/>
    <m/>
    <m/>
    <s v="Various Local Roads in Cannon County (Local Roads Safety Initiative)"/>
    <m/>
    <s v="Safety"/>
    <s v="Miscellaneous Safety Improvements"/>
    <m/>
    <x v="4"/>
    <x v="7"/>
    <m/>
    <s v=""/>
    <d v="2020-10-09T00:00:00"/>
    <m/>
    <s v="N"/>
    <s v="None"/>
    <x v="0"/>
    <m/>
    <n v="2500"/>
    <n v="0"/>
    <n v="401055"/>
    <n v="0"/>
    <n v="403555"/>
    <n v="73500"/>
    <n v="0"/>
    <n v="401055"/>
    <n v="0"/>
    <n v="474555"/>
    <s v="HSIP-800(35) (08945-3462-94)"/>
  </r>
  <r>
    <n v="125450.64"/>
    <n v="1"/>
    <s v="Active"/>
    <d v="2017-02-01T00:00:00"/>
    <s v="Jason McCoy"/>
    <d v="2020-09-29T00:00:00"/>
    <s v="Jeremy Beeman"/>
    <s v="Scott"/>
    <m/>
    <m/>
    <m/>
    <m/>
    <s v="Various Local Roads in Scott County (Local Roads Safety Initiative)"/>
    <m/>
    <s v="Safety"/>
    <s v="Miscellaneous Safety Improvements"/>
    <m/>
    <x v="4"/>
    <x v="7"/>
    <m/>
    <s v=""/>
    <d v="2021-10-08T00:00:00"/>
    <m/>
    <s v="N"/>
    <s v="None"/>
    <x v="0"/>
    <m/>
    <n v="10100"/>
    <n v="0"/>
    <n v="0"/>
    <n v="0"/>
    <n v="10100"/>
    <n v="70100"/>
    <n v="0"/>
    <n v="0"/>
    <n v="0"/>
    <n v="70100"/>
    <s v="HSIP-7600(19) (76945-3474-94)"/>
  </r>
  <r>
    <n v="125450.65"/>
    <n v="1"/>
    <s v="Let"/>
    <d v="2017-02-01T00:00:00"/>
    <s v="Jason McCoy"/>
    <d v="2021-01-08T00:00:00"/>
    <s v="Bobby Johnson"/>
    <s v="Hancock"/>
    <m/>
    <m/>
    <m/>
    <m/>
    <s v="Various Local Roads in Hancock County (Local Roads Safety Initiative)"/>
    <m/>
    <s v="Safety"/>
    <s v="Miscellaneous Safety Improvements"/>
    <m/>
    <x v="4"/>
    <x v="7"/>
    <m/>
    <n v="0"/>
    <d v="2020-12-11T00:00:00"/>
    <m/>
    <s v="N"/>
    <s v="None"/>
    <x v="0"/>
    <m/>
    <n v="16900"/>
    <n v="0"/>
    <n v="141800"/>
    <n v="0"/>
    <n v="158700"/>
    <n v="76900"/>
    <n v="0"/>
    <n v="141800"/>
    <n v="0"/>
    <n v="218700"/>
    <s v="HSIP-3400(11) (34945-3432-94)"/>
  </r>
  <r>
    <n v="125450.66"/>
    <n v="3"/>
    <s v="Let"/>
    <d v="2017-02-01T00:00:00"/>
    <s v="Jason McCoy"/>
    <d v="2021-01-08T00:00:00"/>
    <s v="Jason Carney"/>
    <s v="Macon"/>
    <m/>
    <m/>
    <m/>
    <m/>
    <s v="Various Local Roads in Macon County (Local Roads Safety Initiative)"/>
    <m/>
    <s v="Safety"/>
    <s v="Miscellaneous Safety Improvements"/>
    <m/>
    <x v="4"/>
    <x v="7"/>
    <m/>
    <s v=""/>
    <d v="2020-12-11T00:00:00"/>
    <m/>
    <s v="N"/>
    <s v="None, Other"/>
    <x v="0"/>
    <m/>
    <n v="2000"/>
    <n v="0"/>
    <n v="156713"/>
    <n v="0"/>
    <n v="158713"/>
    <n v="71000"/>
    <n v="0"/>
    <n v="156713"/>
    <n v="0"/>
    <n v="227713"/>
    <s v="HSIP-5600(50) (56946-3440-94)"/>
  </r>
  <r>
    <n v="125450.67"/>
    <n v="3"/>
    <s v="Let"/>
    <d v="2017-02-01T00:00:00"/>
    <s v="Jason McCoy"/>
    <d v="2020-09-10T00:00:00"/>
    <s v="Jason Carney"/>
    <s v="Moore"/>
    <m/>
    <m/>
    <m/>
    <m/>
    <s v="Various Local Roads in Moore County (Local Roads Safety Initiative)"/>
    <m/>
    <s v="Safety"/>
    <s v="Miscellaneous Safety Improvements"/>
    <m/>
    <x v="4"/>
    <x v="7"/>
    <m/>
    <s v=""/>
    <d v="2020-08-14T00:00:00"/>
    <m/>
    <s v="N"/>
    <s v="None"/>
    <x v="0"/>
    <m/>
    <n v="2500"/>
    <n v="0"/>
    <n v="155898"/>
    <n v="0"/>
    <n v="158398"/>
    <n v="76500"/>
    <n v="0"/>
    <n v="155898"/>
    <n v="0"/>
    <n v="232398"/>
    <s v="HSIP-6400(10) (64945-3431-94)"/>
  </r>
  <r>
    <n v="125450.68"/>
    <n v="4"/>
    <s v="Let"/>
    <d v="2017-02-01T00:00:00"/>
    <s v="Jason McCoy"/>
    <d v="2020-12-23T00:00:00"/>
    <s v=""/>
    <s v="Chester"/>
    <m/>
    <m/>
    <m/>
    <m/>
    <s v="Various Local Roads in Chester County (Local Roads Safety Initiative)"/>
    <s v="01694  Holly Springs/Jones Road from LM 0.00 to LM 3.0;  05555 Silerton Road from LM 0.249 to LM 3.00;  0A035 Sanford Road from LM 0.00 to LM 1.05;  0A297 Haltom Chapel Road/Sunshine Road from LM 0.00 to LM 4.03  Misc. Safety Improvements"/>
    <s v="Safety"/>
    <s v="Miscellaneous Safety Improvements"/>
    <m/>
    <x v="4"/>
    <x v="7"/>
    <m/>
    <n v="0"/>
    <d v="2020-12-11T00:00:00"/>
    <m/>
    <s v="N"/>
    <s v="None"/>
    <x v="0"/>
    <m/>
    <n v="1000"/>
    <n v="0"/>
    <n v="123315"/>
    <n v="0"/>
    <n v="124315"/>
    <n v="70500"/>
    <n v="0"/>
    <n v="123315"/>
    <n v="0"/>
    <n v="193815"/>
    <s v="HSIP-1200(26) (12945-3437-94)"/>
  </r>
  <r>
    <n v="125450.72"/>
    <n v="2"/>
    <s v="Let"/>
    <d v="2017-02-01T00:00:00"/>
    <s v="Jason McCoy"/>
    <d v="2020-10-30T00:00:00"/>
    <s v="Kyle Ruddy"/>
    <s v="Pickett"/>
    <m/>
    <m/>
    <m/>
    <m/>
    <s v="Various Local Roads in Pickett County (Local Roads Safety Initiative)"/>
    <m/>
    <s v="Safety"/>
    <s v="Miscellaneous Safety Improvements"/>
    <m/>
    <x v="4"/>
    <x v="7"/>
    <m/>
    <s v=""/>
    <d v="2020-10-09T00:00:00"/>
    <m/>
    <s v="N"/>
    <s v="None"/>
    <x v="0"/>
    <m/>
    <n v="0"/>
    <n v="0"/>
    <n v="79543"/>
    <n v="0"/>
    <n v="79543"/>
    <n v="66000"/>
    <n v="0"/>
    <n v="79543"/>
    <n v="0"/>
    <n v="145543"/>
    <s v="HSIP-6900(9) (69945-3435-94)"/>
  </r>
  <r>
    <n v="125450.74"/>
    <n v="2"/>
    <s v="Construction Complete"/>
    <d v="2017-02-01T00:00:00"/>
    <s v="Jason McCoy"/>
    <d v="2021-06-16T00:00:00"/>
    <s v=""/>
    <s v="Clay"/>
    <m/>
    <m/>
    <m/>
    <m/>
    <s v="Various Local Roads in Clay County (Local Roads Safety Initiative)"/>
    <m/>
    <s v="Safety"/>
    <s v="Miscellaneous Safety Improvements"/>
    <m/>
    <x v="4"/>
    <x v="7"/>
    <m/>
    <s v=""/>
    <d v="2020-05-15T00:00:00"/>
    <m/>
    <s v="N"/>
    <s v="None"/>
    <x v="0"/>
    <m/>
    <n v="0"/>
    <n v="0"/>
    <n v="-46032"/>
    <n v="0"/>
    <n v="-46032"/>
    <n v="66000"/>
    <n v="0"/>
    <n v="141292"/>
    <n v="0"/>
    <n v="207292"/>
    <s v="HSIP-1400(27) (14945-3455-94)"/>
  </r>
  <r>
    <n v="125450.75"/>
    <n v="2"/>
    <s v="Construction Complete"/>
    <d v="2017-02-01T00:00:00"/>
    <s v="Jason McCoy"/>
    <d v="2021-06-16T00:00:00"/>
    <s v=""/>
    <s v="Jackson"/>
    <m/>
    <m/>
    <m/>
    <m/>
    <s v="Various Local Roads in Jackson County (Local Roads Safety Initiative)"/>
    <m/>
    <s v="Safety"/>
    <s v="Miscellaneous Safety Improvements"/>
    <m/>
    <x v="4"/>
    <x v="7"/>
    <m/>
    <s v=""/>
    <d v="2020-05-15T00:00:00"/>
    <m/>
    <s v="N"/>
    <s v="None"/>
    <x v="0"/>
    <m/>
    <n v="0"/>
    <n v="0"/>
    <n v="-44278"/>
    <n v="0"/>
    <n v="-44278"/>
    <n v="65000"/>
    <n v="0"/>
    <n v="156614"/>
    <n v="0"/>
    <n v="221614"/>
    <s v="HSIP-4400(54) (44945-3488-94)"/>
  </r>
  <r>
    <n v="125450.76"/>
    <n v="4"/>
    <s v="Let"/>
    <d v="2017-02-01T00:00:00"/>
    <s v="Jason McCoy"/>
    <d v="2020-12-23T00:00:00"/>
    <s v=""/>
    <s v="Hardin"/>
    <m/>
    <m/>
    <m/>
    <m/>
    <s v="Various Local Roads in Hardin County (Local Roads Safety Initiative)"/>
    <m/>
    <s v="Safety"/>
    <s v="Miscellaneous Safety Improvements"/>
    <m/>
    <x v="4"/>
    <x v="7"/>
    <m/>
    <s v=""/>
    <d v="2020-12-11T00:00:00"/>
    <m/>
    <s v="N"/>
    <s v="None"/>
    <x v="0"/>
    <m/>
    <n v="0"/>
    <n v="0"/>
    <n v="158865"/>
    <n v="0"/>
    <n v="158865"/>
    <n v="78000"/>
    <n v="0"/>
    <n v="158865"/>
    <n v="0"/>
    <n v="236865"/>
    <s v="HSIP-3600(39) (36945-3495-94)"/>
  </r>
  <r>
    <n v="125450.77"/>
    <n v="1"/>
    <s v="Let"/>
    <d v="2017-02-01T00:00:00"/>
    <s v="Jason McCoy"/>
    <d v="2020-09-02T00:00:00"/>
    <s v="Bobby Johnson"/>
    <s v="Johnson"/>
    <m/>
    <m/>
    <m/>
    <m/>
    <s v="Various Local Roads in Johnson County (Local Roads Safety Initiative)"/>
    <m/>
    <s v="Safety"/>
    <s v="Miscellaneous Safety Improvements"/>
    <m/>
    <x v="4"/>
    <x v="7"/>
    <m/>
    <n v="0"/>
    <d v="2020-08-14T00:00:00"/>
    <m/>
    <s v="N"/>
    <s v="None"/>
    <x v="0"/>
    <m/>
    <n v="3100"/>
    <n v="0"/>
    <n v="186100"/>
    <n v="0"/>
    <n v="189200"/>
    <n v="74200"/>
    <n v="0"/>
    <n v="186100"/>
    <n v="0"/>
    <n v="260300"/>
    <s v="HSIP-4600(26) (46946-3408-94)"/>
  </r>
  <r>
    <n v="125450.78"/>
    <n v="4"/>
    <s v="Closed"/>
    <d v="2017-02-01T00:00:00"/>
    <s v="Jason McCoy"/>
    <d v="2020-10-07T00:00:00"/>
    <s v="Teresa Hylton"/>
    <s v="Lauderdale"/>
    <m/>
    <m/>
    <m/>
    <m/>
    <s v="Various Local Roads in Lauderdale County (Local Roads Safety Initiative)"/>
    <s v="LR 00819, Edith-Nankipoo Rd from LM 5.44 to LM 11.69, LR 01492, Dry Hill Rd W from LM 0.00 to LM 3.00 and LR 01486, Williams Switch Rd from LM 0.00 to LM 2.65."/>
    <s v="Safety"/>
    <s v="Miscellaneous Safety Improvements"/>
    <m/>
    <x v="4"/>
    <x v="7"/>
    <m/>
    <s v=""/>
    <d v="2019-10-04T00:00:00"/>
    <m/>
    <s v="N"/>
    <s v="None"/>
    <x v="0"/>
    <m/>
    <n v="-4134.62"/>
    <n v="0"/>
    <n v="46282.45"/>
    <n v="0"/>
    <n v="42147.829999999994"/>
    <n v="60865.38"/>
    <n v="0"/>
    <n v="347002.45"/>
    <n v="0"/>
    <n v="407867.83"/>
    <s v="HSIP-4900(65) (49946-3405-94)"/>
  </r>
  <r>
    <n v="125450.8"/>
    <n v="4"/>
    <s v="Construction Complete"/>
    <d v="2017-02-01T00:00:00"/>
    <s v="Jason McCoy"/>
    <d v="2020-11-05T00:00:00"/>
    <s v="Bobby Johnson"/>
    <s v="Gibson"/>
    <m/>
    <m/>
    <m/>
    <m/>
    <s v="Various Local Roads in Gibson County (Local Roads Safety Initiative)"/>
    <m/>
    <s v="Safety"/>
    <s v="Miscellaneous Safety Improvements"/>
    <m/>
    <x v="4"/>
    <x v="7"/>
    <m/>
    <s v=""/>
    <d v="2020-05-15T00:00:00"/>
    <m/>
    <s v="N"/>
    <s v="None"/>
    <x v="0"/>
    <m/>
    <n v="0"/>
    <n v="0"/>
    <n v="-87630"/>
    <n v="0"/>
    <n v="-87630"/>
    <n v="74000"/>
    <n v="0"/>
    <n v="125370"/>
    <n v="0"/>
    <n v="199370"/>
    <s v="HSIP-2700(61) (27946-3409-94)"/>
  </r>
  <r>
    <n v="125453"/>
    <n v="1"/>
    <s v="Active"/>
    <d v="2017-02-06T00:00:00"/>
    <s v="Eli Jones"/>
    <d v="2021-01-19T00:00:00"/>
    <s v="Brian Terrell"/>
    <s v="Knox"/>
    <m/>
    <m/>
    <m/>
    <m/>
    <s v="Smart Trips Ridesharing Program"/>
    <s v="2016 CMAQ Award - Smart Trips Ridesharing Program aims to improve air quality and reduce traffic congestion by reducing the number of drive-alone commute trips. The program encourages carpooling and vanpooling for commuting with a website, a free online ride matching and logging database, commuter rewards program, free emergency ride home program, marketing, and events. The program also encourages worksite ridesharing through vanpools and &quot;cash for commuters&quot; incentives."/>
    <s v="Local Programs"/>
    <s v="Rideshare"/>
    <m/>
    <x v="4"/>
    <x v="7"/>
    <m/>
    <n v="0"/>
    <m/>
    <m/>
    <s v="N"/>
    <m/>
    <x v="0"/>
    <m/>
    <n v="334000"/>
    <n v="0"/>
    <n v="0"/>
    <n v="0"/>
    <n v="334000"/>
    <n v="494000"/>
    <n v="0"/>
    <n v="0"/>
    <n v="0"/>
    <n v="494000"/>
    <m/>
  </r>
  <r>
    <n v="125454"/>
    <n v="3"/>
    <s v="Construction Complete"/>
    <d v="2017-02-06T00:00:00"/>
    <s v="Maria Hunter"/>
    <d v="2021-03-05T00:00:00"/>
    <s v=""/>
    <s v="Williamson"/>
    <s v="I-65"/>
    <s v="I"/>
    <m/>
    <s v="IM"/>
    <s v="at SR-248 (Goose Creek Bypass)"/>
    <m/>
    <s v="Local Programs"/>
    <s v="Interchange Lighting"/>
    <m/>
    <x v="4"/>
    <x v="7"/>
    <m/>
    <n v="1.18"/>
    <d v="2019-10-04T00:00:00"/>
    <m/>
    <s v="N"/>
    <s v="Int"/>
    <x v="1"/>
    <m/>
    <n v="0"/>
    <n v="0"/>
    <n v="74100"/>
    <n v="0"/>
    <n v="74100"/>
    <n v="117508"/>
    <n v="0"/>
    <n v="599045"/>
    <n v="0"/>
    <n v="716553"/>
    <s v="State Funded (94002-3196-04)"/>
  </r>
  <r>
    <n v="125455"/>
    <n v="1"/>
    <s v="Let"/>
    <d v="2017-02-06T00:00:00"/>
    <s v="Maria Hunter"/>
    <d v="2021-01-19T00:00:00"/>
    <s v="Bobby Johnson"/>
    <s v="Loudon"/>
    <s v="I-75"/>
    <s v="I"/>
    <m/>
    <s v="IM"/>
    <s v="Interchange at SR-73 (US-321), Exit 81"/>
    <m/>
    <s v="Local Programs"/>
    <s v="Interchange Lighting"/>
    <m/>
    <x v="4"/>
    <x v="7"/>
    <m/>
    <n v="0"/>
    <d v="2020-10-09T00:00:00"/>
    <m/>
    <s v="N"/>
    <s v="Int"/>
    <x v="1"/>
    <m/>
    <n v="91440"/>
    <n v="0"/>
    <n v="784080"/>
    <n v="0"/>
    <n v="875520"/>
    <n v="198998"/>
    <n v="0"/>
    <n v="784080"/>
    <n v="0"/>
    <n v="983078"/>
    <s v="STP-M-I-75-2(42) (53002-3161-54)"/>
  </r>
  <r>
    <n v="125460"/>
    <n v="1"/>
    <s v="Active"/>
    <d v="2017-02-07T00:00:00"/>
    <s v="Eli Jones"/>
    <d v="2021-01-19T00:00:00"/>
    <s v="Brian Terrell"/>
    <s v="Knox"/>
    <m/>
    <m/>
    <m/>
    <m/>
    <s v="Broadway Transit Signal Priority and Passenger Information System Installation"/>
    <s v="2016 CMAQ Award. Broadway Transit Signal Priority (TSP) Implementation BRT Bus Stops/PIS Install. Mixed flow transit signal priority will be deployed along a 36-signal arterial signal system. Project amenities will include new express BRT stations, TSP technology at each signal, improved sidewalk/pedestrian connectivity between the signalized intersections and the proposed BRT bus stations, and potential queue jump applications at selected locations. SR-33(US-441,N. Broadway) from W. Summit Hill Dr. to Colonial Circle, SR-001(US-11,S. Hall of Fame Dr.) from Howard Baker Jr. Ave. to E. Summit Hill Dr., W. Summit Hill Dr. from SR-158(James White Pkwy.) to Locust St."/>
    <s v="Local Programs"/>
    <s v="Intelligent Transportation System"/>
    <m/>
    <x v="4"/>
    <x v="7"/>
    <m/>
    <s v=""/>
    <m/>
    <m/>
    <s v="N"/>
    <s v="NHS, Other"/>
    <x v="0"/>
    <m/>
    <n v="61338"/>
    <n v="0"/>
    <n v="0"/>
    <n v="0"/>
    <n v="61338"/>
    <n v="526338"/>
    <n v="0"/>
    <n v="0"/>
    <n v="0"/>
    <n v="526338"/>
    <s v="CM-9109(177) (47LPLM-F3-141)"/>
  </r>
  <r>
    <n v="125463"/>
    <n v="3"/>
    <s v="Active"/>
    <d v="2017-02-08T00:00:00"/>
    <s v="Stephanie Ward"/>
    <d v="2020-05-19T00:00:00"/>
    <s v="Sandra Lowry"/>
    <s v="Rutherford"/>
    <s v="I-24"/>
    <s v="I"/>
    <m/>
    <s v="IM"/>
    <s v="Interchange at Medical Center Pkwy"/>
    <s v="Safety Improvements"/>
    <s v="Safety"/>
    <s v="Ramp Improvements"/>
    <m/>
    <x v="4"/>
    <x v="7"/>
    <m/>
    <n v="0.6"/>
    <d v="2022-08-19T00:00:00"/>
    <m/>
    <s v="N"/>
    <s v="Int"/>
    <x v="1"/>
    <m/>
    <n v="286600"/>
    <n v="0"/>
    <n v="0"/>
    <n v="0"/>
    <n v="286600"/>
    <n v="326600"/>
    <n v="0"/>
    <n v="0"/>
    <n v="0"/>
    <n v="326600"/>
    <s v="HSIP-I-24-1(118) (75100-3111-94)"/>
  </r>
  <r>
    <n v="125474"/>
    <n v="3"/>
    <s v="Closed"/>
    <d v="2017-02-09T00:00:00"/>
    <s v="Innocent Amara"/>
    <d v="2019-10-03T00:00:00"/>
    <s v="Teresa Hylton"/>
    <s v="Wilson"/>
    <s v="SR-26"/>
    <s v="SR"/>
    <m/>
    <s v="SR"/>
    <s v="From Phelan Drive to Maddox-Simpson Parkway"/>
    <m/>
    <s v="Safety"/>
    <s v="Miscellaneous Safety Improvements"/>
    <m/>
    <x v="4"/>
    <x v="7"/>
    <m/>
    <n v="0.2"/>
    <d v="2019-02-08T00:00:00"/>
    <m/>
    <s v="N"/>
    <s v="NHS"/>
    <x v="3"/>
    <m/>
    <n v="-14136.93"/>
    <n v="0"/>
    <n v="47698.05"/>
    <n v="0"/>
    <n v="33561.120000000003"/>
    <n v="30863.07"/>
    <n v="0"/>
    <n v="104953.05"/>
    <n v="0"/>
    <n v="135816.12"/>
    <s v="HSIP-26(70) (95009-3214-94)"/>
  </r>
  <r>
    <n v="125506"/>
    <n v="3"/>
    <s v="Active"/>
    <d v="2017-02-16T00:00:00"/>
    <s v="Denise Baker"/>
    <d v="2021-01-19T00:00:00"/>
    <s v="Brian Terrell"/>
    <s v="Sumner"/>
    <s v="SR-6"/>
    <s v="SR"/>
    <m/>
    <s v="SR"/>
    <s v="(US-31E, Nashville Pike), From Lock 4 Road to Green Wave Drive"/>
    <s v="Construction of improved bicycle and pedestrian facilities, with crossing improvements at intersections on Nashville Pike From Lock 4 Road to Green Wave Drive."/>
    <s v="Local Programs"/>
    <s v="Bicycles and Pedestrian Facility"/>
    <m/>
    <x v="4"/>
    <x v="7"/>
    <m/>
    <n v="0.34"/>
    <m/>
    <m/>
    <s v="N"/>
    <s v="NHS"/>
    <x v="3"/>
    <m/>
    <n v="4553"/>
    <n v="0"/>
    <n v="0"/>
    <n v="0"/>
    <n v="4553"/>
    <n v="90053"/>
    <n v="0"/>
    <n v="0"/>
    <n v="0"/>
    <n v="90053"/>
    <s v="CM-NH-6(130) (83LPLM-F3-122)"/>
  </r>
  <r>
    <n v="125526.07"/>
    <n v="3"/>
    <s v="Active"/>
    <d v="2019-03-06T00:00:00"/>
    <s v="Jessica L. Wilson"/>
    <d v="2021-05-17T00:00:00"/>
    <s v="Brandy Hopkins"/>
    <s v="Davidson"/>
    <s v="SR-65"/>
    <s v="SR"/>
    <m/>
    <s v="SR"/>
    <s v="(West Trinity Lane) Intersection with Brick Church Pike"/>
    <s v="Pedestrian safety improvements including pedestrian signalization"/>
    <s v="Safety"/>
    <s v="Bicycles and Pedestrian Facility"/>
    <m/>
    <x v="4"/>
    <x v="7"/>
    <m/>
    <n v="0.4"/>
    <d v="2022-02-11T00:00:00"/>
    <m/>
    <s v="N"/>
    <s v="NHS"/>
    <x v="3"/>
    <m/>
    <n v="10000"/>
    <n v="0"/>
    <n v="0"/>
    <n v="0"/>
    <n v="10000"/>
    <n v="50000"/>
    <n v="0"/>
    <n v="0"/>
    <n v="0"/>
    <n v="50000"/>
    <s v="HSIP-65(23) (19043-3242-94)"/>
  </r>
  <r>
    <n v="125526.08"/>
    <n v="3"/>
    <s v="Active"/>
    <d v="2019-07-01T00:00:00"/>
    <s v="Jessica L. Wilson"/>
    <d v="2021-05-17T00:00:00"/>
    <s v="Brandy Hopkins"/>
    <s v="Davidson"/>
    <s v="SR-1"/>
    <s v="SR"/>
    <m/>
    <s v="SR"/>
    <s v="(Murfreesboro Road) From Division Street to near Vultee Boulevard in Nashville"/>
    <s v="Pedestrian safety improvements including signage, crosswalks, pedestrian signals, flashing beacons, and accessible curb ramps."/>
    <s v="Safety"/>
    <s v="Bicycles and Pedestrian Facility"/>
    <m/>
    <x v="4"/>
    <x v="7"/>
    <m/>
    <n v="4.0599999999999996"/>
    <d v="2022-05-13T00:00:00"/>
    <m/>
    <s v="N"/>
    <s v="NHS"/>
    <x v="3"/>
    <m/>
    <n v="23500"/>
    <n v="0"/>
    <n v="0"/>
    <n v="0"/>
    <n v="23500"/>
    <n v="33500"/>
    <n v="0"/>
    <n v="0"/>
    <n v="0"/>
    <n v="33500"/>
    <s v="HSIP-1(414) (19021-3253-94)"/>
  </r>
  <r>
    <n v="125526.09"/>
    <n v="3"/>
    <s v="Active"/>
    <d v="2020-02-06T00:00:00"/>
    <s v="Matthew Cushing"/>
    <d v="2021-05-17T00:00:00"/>
    <s v="Brandy Hopkins"/>
    <s v="Davidson"/>
    <s v="SR-6"/>
    <s v="SR"/>
    <m/>
    <s v="SR"/>
    <s v="From Walton Lane to Wiley Street"/>
    <s v="Pedestrian safety improvements including sidewalks, crosswalks, pedestrian signal upgrades, and accessible curb ramps"/>
    <s v="Safety"/>
    <s v="Bicycles and Pedestrian Facility"/>
    <m/>
    <x v="4"/>
    <x v="7"/>
    <m/>
    <n v="2.2599999999999998"/>
    <d v="2022-12-09T00:00:00"/>
    <m/>
    <s v="N"/>
    <s v="NHS"/>
    <x v="3"/>
    <m/>
    <n v="70000"/>
    <n v="0"/>
    <n v="0"/>
    <n v="0"/>
    <n v="70000"/>
    <n v="70000"/>
    <n v="0"/>
    <n v="0"/>
    <n v="0"/>
    <n v="70000"/>
    <s v="HSIP-6(145) (19025-3233-94)"/>
  </r>
  <r>
    <n v="125526.1"/>
    <n v="3"/>
    <s v="Active"/>
    <d v="2020-02-13T00:00:00"/>
    <s v="Matthew Cushing"/>
    <d v="2021-05-17T00:00:00"/>
    <s v="Brandy Hopkins"/>
    <s v="Davidson"/>
    <m/>
    <m/>
    <s v="3252"/>
    <s v="L"/>
    <s v="Main Street/Gallatin Avenue, From North 6th Street to Eastland Avenue"/>
    <s v="Pedestrian safety improvements including sidewalks, crosswalks, pedestrian signal upgrades, and accessible curb ramps"/>
    <s v="Safety"/>
    <s v="Bicycles and Pedestrian Facility"/>
    <m/>
    <x v="4"/>
    <x v="7"/>
    <m/>
    <n v="1.1299999999999999"/>
    <d v="2022-12-09T00:00:00"/>
    <m/>
    <s v="N"/>
    <s v="Other"/>
    <x v="0"/>
    <m/>
    <n v="10000"/>
    <n v="0"/>
    <n v="0"/>
    <n v="0"/>
    <n v="10000"/>
    <n v="10000"/>
    <n v="0"/>
    <n v="0"/>
    <n v="0"/>
    <n v="10000"/>
    <s v="HSIP-3252(10) (19960-3693-94)"/>
  </r>
  <r>
    <n v="125526.11"/>
    <n v="3"/>
    <s v="Active"/>
    <d v="2020-02-13T00:00:00"/>
    <s v="Matthew Cushing"/>
    <d v="2021-05-17T00:00:00"/>
    <s v="Brandy Hopkins"/>
    <s v="Davidson"/>
    <s v="SR-1"/>
    <s v="SR"/>
    <m/>
    <s v="SR"/>
    <s v="From 23rd Avenue North to 8th Avenue South"/>
    <s v="Pedestrian safety improvements including sidewalks, crosswalks, pedestrian signal upgrades, and accessible curb ramps"/>
    <s v="Safety"/>
    <s v="Bicycles and Pedestrian Facility"/>
    <m/>
    <x v="4"/>
    <x v="7"/>
    <m/>
    <n v="1.43"/>
    <m/>
    <m/>
    <s v="N"/>
    <s v="NHS"/>
    <x v="3"/>
    <m/>
    <n v="24700"/>
    <n v="0"/>
    <n v="0"/>
    <n v="0"/>
    <n v="24700"/>
    <n v="24700"/>
    <n v="0"/>
    <n v="0"/>
    <n v="0"/>
    <n v="24700"/>
    <s v="HSIP-1(441) (19019-3226-94)"/>
  </r>
  <r>
    <n v="125526.12"/>
    <n v="3"/>
    <s v="Active"/>
    <d v="2020-02-13T00:00:00"/>
    <s v="Matthew Cushing"/>
    <d v="2021-05-17T00:00:00"/>
    <s v="Brandy Hopkins"/>
    <s v="Davidson"/>
    <s v="SR-255"/>
    <s v="SR"/>
    <m/>
    <s v="SR"/>
    <s v="From Linbar Drive to near Harding Industrial Drive"/>
    <s v="Pedestrian safety improvements including sidewalks, crosswalks, pedestrian signal upgrades, and accessible curb ramps"/>
    <s v="Safety"/>
    <s v="Bicycles and Pedestrian Facility"/>
    <m/>
    <x v="4"/>
    <x v="7"/>
    <m/>
    <n v="1.03"/>
    <d v="2022-12-09T00:00:00"/>
    <m/>
    <s v="N"/>
    <s v="NHS"/>
    <x v="3"/>
    <m/>
    <n v="10000"/>
    <n v="0"/>
    <n v="0"/>
    <n v="0"/>
    <n v="10000"/>
    <n v="10000"/>
    <n v="0"/>
    <n v="0"/>
    <n v="0"/>
    <n v="10000"/>
    <s v="HSIP-255(17) (19084-3218-94)"/>
  </r>
  <r>
    <n v="125526.13"/>
    <n v="3"/>
    <s v="Active"/>
    <d v="2020-02-13T00:00:00"/>
    <s v="Matthew Cushing"/>
    <d v="2021-05-17T00:00:00"/>
    <s v="Brandy Hopkins"/>
    <s v="Davidson"/>
    <s v="SR-106"/>
    <s v="SR"/>
    <m/>
    <s v="SR"/>
    <s v="From Pierce Avenue to 19th Avenue South"/>
    <s v="Pedestrian safety improvements including sidewalks, crosswalks, pedestrian signal upgrades, and accessible curb ramps"/>
    <s v="Safety"/>
    <s v="Bicycles and Pedestrian Facility"/>
    <m/>
    <x v="4"/>
    <x v="7"/>
    <m/>
    <n v="0.85"/>
    <d v="2022-12-09T00:00:00"/>
    <m/>
    <s v="N"/>
    <s v="NHS"/>
    <x v="3"/>
    <m/>
    <n v="40000"/>
    <n v="0"/>
    <n v="0"/>
    <n v="0"/>
    <n v="40000"/>
    <n v="40000"/>
    <n v="0"/>
    <n v="0"/>
    <n v="0"/>
    <n v="40000"/>
    <s v="HSIP-106(44) (19045-3247-94)"/>
  </r>
  <r>
    <n v="125526.15"/>
    <n v="3"/>
    <s v="Active"/>
    <d v="2020-05-21T00:00:00"/>
    <s v="Matthew Cushing"/>
    <d v="2021-05-17T00:00:00"/>
    <s v="Brandy Hopkins"/>
    <s v="Davidson"/>
    <s v="SR-11"/>
    <s v="SR"/>
    <m/>
    <s v="SR"/>
    <s v="From Haywood Lane to McNally Drive"/>
    <s v="Pedestrian safety improvements including sidewalks, crosswalks, pedestrian signal upgrades, and accessible curb ramps."/>
    <s v="Safety"/>
    <s v="Bicycles and Pedestrian Facility"/>
    <m/>
    <x v="4"/>
    <x v="7"/>
    <m/>
    <n v="2.06"/>
    <d v="2022-12-09T00:00:00"/>
    <m/>
    <s v="N"/>
    <s v="NHS"/>
    <x v="3"/>
    <m/>
    <n v="70000"/>
    <n v="0"/>
    <n v="0"/>
    <n v="0"/>
    <n v="70000"/>
    <n v="70000"/>
    <n v="0"/>
    <n v="0"/>
    <n v="0"/>
    <n v="70000"/>
    <s v="HSIP-11(113) (19028-3252-94)"/>
  </r>
  <r>
    <n v="125538.04"/>
    <n v="3"/>
    <s v="Let"/>
    <d v="2020-06-22T00:00:00"/>
    <s v="Scott Boyce"/>
    <d v="2020-12-04T00:00:00"/>
    <s v="Sarah Sutton"/>
    <s v="Region 3"/>
    <s v="I"/>
    <s v="I"/>
    <m/>
    <s v="IM"/>
    <s v="M21LTHQ_R3I_M&amp;L_R3INTERSTATE"/>
    <m/>
    <s v="Maint - Reg"/>
    <s v="Mowing/Litter"/>
    <m/>
    <x v="4"/>
    <x v="7"/>
    <m/>
    <n v="57.45"/>
    <d v="2020-11-06T00:00:00"/>
    <m/>
    <s v="N"/>
    <m/>
    <x v="1"/>
    <m/>
    <n v="0"/>
    <n v="0"/>
    <n v="393437"/>
    <n v="0"/>
    <n v="393437"/>
    <n v="0"/>
    <n v="0"/>
    <n v="393437"/>
    <n v="0"/>
    <n v="393437"/>
    <s v="State Funded (98304-4101-04)"/>
  </r>
  <r>
    <n v="125552"/>
    <n v="3"/>
    <s v="Active"/>
    <d v="2017-03-01T00:00:00"/>
    <s v="Dale Showers"/>
    <d v="2020-07-14T00:00:00"/>
    <s v="Jason Carney"/>
    <s v="Lawrence"/>
    <s v="Wilson Ave"/>
    <m/>
    <s v="0A536"/>
    <s v="L"/>
    <s v="Wilson Ave at TSRR, LM 0.373"/>
    <s v="Railroad crossing safety improvement project, Section 130"/>
    <s v="Section 130-Rail"/>
    <s v="Railroad Crossing Improvement"/>
    <m/>
    <x v="4"/>
    <x v="7"/>
    <m/>
    <n v="0.01"/>
    <m/>
    <m/>
    <s v="N"/>
    <s v="None"/>
    <x v="0"/>
    <m/>
    <n v="0"/>
    <n v="0"/>
    <n v="20645"/>
    <n v="0"/>
    <n v="20645"/>
    <n v="15000"/>
    <n v="0"/>
    <n v="20645"/>
    <n v="0"/>
    <n v="35645"/>
    <s v="HSIP-R00S(384) (50945-2573-94)"/>
  </r>
  <r>
    <n v="125562"/>
    <n v="4"/>
    <s v="Active"/>
    <d v="2017-03-01T00:00:00"/>
    <s v="Dale Showers"/>
    <d v="2020-08-19T00:00:00"/>
    <s v="Bonita Dunlap"/>
    <s v="Shelby"/>
    <s v="Brunswick Rd"/>
    <m/>
    <s v="01459"/>
    <s v="L"/>
    <s v="Brunswick Road at CSX Railroad, LM 5.04, near Arlington"/>
    <s v="Railroad crossing safety improvement project, Section 130"/>
    <s v="Section 130-Rail"/>
    <s v="Railroad Crossing Improvement"/>
    <m/>
    <x v="4"/>
    <x v="7"/>
    <m/>
    <n v="0.01"/>
    <m/>
    <m/>
    <s v="N"/>
    <s v="Other"/>
    <x v="0"/>
    <m/>
    <n v="0"/>
    <n v="0"/>
    <n v="32215"/>
    <n v="0"/>
    <n v="32215"/>
    <n v="15000"/>
    <n v="0"/>
    <n v="32215"/>
    <n v="0"/>
    <n v="47215"/>
    <s v="HSIP-R00S(380) (79947-2440-94)"/>
  </r>
  <r>
    <n v="125564"/>
    <n v="3"/>
    <s v="Active"/>
    <d v="2017-03-01T00:00:00"/>
    <s v="Dale Showers"/>
    <d v="2020-07-14T00:00:00"/>
    <s v="Jason Carney"/>
    <s v="Marshall"/>
    <s v="SR-129"/>
    <s v="SR"/>
    <m/>
    <s v="SR"/>
    <s v="(New Ostella Rd), at CSX Railroad, LM 7.14"/>
    <s v="Railroad crossing safety improvement project, Section 130"/>
    <s v="Section 130-Rail"/>
    <s v="Railroad Crossing Improvement"/>
    <m/>
    <x v="4"/>
    <x v="7"/>
    <m/>
    <n v="0.01"/>
    <m/>
    <m/>
    <s v="N"/>
    <s v="Other"/>
    <x v="4"/>
    <m/>
    <n v="6000"/>
    <n v="0"/>
    <n v="444713"/>
    <n v="0"/>
    <n v="450713"/>
    <n v="21000"/>
    <n v="0"/>
    <n v="444713"/>
    <n v="0"/>
    <n v="465713"/>
    <s v="HSIP-R-129(14) (59013-2217-94)"/>
  </r>
  <r>
    <n v="125586"/>
    <n v="2"/>
    <s v="Closed"/>
    <d v="2017-03-09T00:00:00"/>
    <s v="Stephanie Ward"/>
    <d v="2019-08-02T00:00:00"/>
    <s v="Teresa Hylton"/>
    <s v="McMinn"/>
    <s v="SR-307"/>
    <s v="SR"/>
    <m/>
    <s v="SR"/>
    <s v="From CR-440 (Burnett Road) to CR-364 (Old Mount Harmony Road)"/>
    <s v="Miscellaneous Safety Improvements"/>
    <s v="Safety"/>
    <s v="Miscellaneous Safety Improvements"/>
    <m/>
    <x v="4"/>
    <x v="7"/>
    <m/>
    <n v="3.89"/>
    <d v="2018-12-07T00:00:00"/>
    <m/>
    <s v="N"/>
    <s v="Other"/>
    <x v="4"/>
    <m/>
    <n v="-2325.4"/>
    <n v="0"/>
    <n v="6801.65"/>
    <n v="0"/>
    <n v="4476.25"/>
    <n v="49674.6"/>
    <n v="0"/>
    <n v="66342.649999999994"/>
    <n v="0"/>
    <n v="116017.25"/>
    <s v="HSIP-307(14) (54015-3209-94)"/>
  </r>
  <r>
    <n v="125617"/>
    <n v="2"/>
    <s v="Let"/>
    <d v="2017-03-28T00:00:00"/>
    <s v="Donovan Chumbley"/>
    <d v="2021-05-24T00:00:00"/>
    <s v="Meghan Wilson"/>
    <s v="Cumberland"/>
    <s v="SR-28"/>
    <s v="SR"/>
    <m/>
    <s v="SR"/>
    <s v="Intersection at SR-1, LM 13.71 in Crossville"/>
    <s v="* * * E-GRANTS #052 * * * Replacement of the existing traffic signal on SR-28(US-127, South Main Street) at  SR-1, LM 13.71, including poles with mast arms, audible pedestrian signals and radar detection"/>
    <s v="Local Programs"/>
    <s v="Signalization"/>
    <m/>
    <x v="4"/>
    <x v="7"/>
    <m/>
    <n v="0.02"/>
    <m/>
    <m/>
    <s v="N"/>
    <s v="NHS"/>
    <x v="3"/>
    <m/>
    <n v="0"/>
    <n v="0"/>
    <n v="259806"/>
    <n v="0"/>
    <n v="259806"/>
    <n v="52000"/>
    <n v="0"/>
    <n v="259806"/>
    <n v="0"/>
    <n v="311806"/>
    <s v="STP-M-NH-28(63) (18LPLM-F3-010)"/>
  </r>
  <r>
    <n v="125623"/>
    <n v="1"/>
    <s v="Active"/>
    <d v="2017-04-05T00:00:00"/>
    <s v="Lisa Dunn"/>
    <d v="2021-01-19T00:00:00"/>
    <s v="Brian Terrell"/>
    <s v="Knox"/>
    <m/>
    <m/>
    <m/>
    <m/>
    <s v="First Creek Greenway - Broadway Streetscape (SR-33/US-441)"/>
    <s v="Extension of the First Creek Greenway along Broadway from near Cecil Avenue to Woodland Avenue along First Creek. Project also includes landscaping, ADA accessibility, crosswalks and pedestrian amenities."/>
    <s v="Local Programs"/>
    <s v="Bicycles and Pedestrian Facility"/>
    <m/>
    <x v="4"/>
    <x v="7"/>
    <m/>
    <n v="2.27"/>
    <m/>
    <m/>
    <s v="N"/>
    <s v="NHS"/>
    <x v="0"/>
    <m/>
    <n v="18600"/>
    <n v="0"/>
    <n v="0"/>
    <n v="0"/>
    <n v="18600"/>
    <n v="318600"/>
    <n v="0"/>
    <n v="0"/>
    <n v="0"/>
    <n v="318600"/>
    <s v="TAP/STP-M-9109(179) (47LPLM-F3-148)"/>
  </r>
  <r>
    <n v="125636"/>
    <n v="1"/>
    <s v="Active"/>
    <d v="2017-04-13T00:00:00"/>
    <s v="Karen Cooperwood"/>
    <d v="2017-04-18T00:00:00"/>
    <s v="Karen Cooperwood"/>
    <s v="Knox"/>
    <m/>
    <m/>
    <m/>
    <s v="N/A"/>
    <s v="Knoxville-Knox Co. CAC, 5307 FY 16"/>
    <m/>
    <s v="Mass Transit"/>
    <m/>
    <m/>
    <x v="4"/>
    <x v="7"/>
    <m/>
    <s v=""/>
    <m/>
    <m/>
    <s v="N"/>
    <m/>
    <x v="0"/>
    <m/>
    <n v="0"/>
    <n v="0"/>
    <n v="-2992.7"/>
    <n v="0"/>
    <n v="-2992.7"/>
    <n v="0"/>
    <n v="0"/>
    <n v="17007.3"/>
    <n v="0"/>
    <n v="17007.3"/>
    <s v="State Funded (47STPX-S3-002)"/>
  </r>
  <r>
    <n v="125683"/>
    <n v="4"/>
    <s v="Active"/>
    <d v="2017-05-03T00:00:00"/>
    <s v="David J. Martin"/>
    <d v="2021-04-14T00:00:00"/>
    <s v="Bonita Dunlap"/>
    <s v="Shelby"/>
    <s v="Hollywood St"/>
    <m/>
    <s v="02821"/>
    <s v="L"/>
    <s v="Hollywood Street at CSX Railroad, LM 3.43 in Memphis"/>
    <s v="Railroad Crossing Safety Improvement, Section 130"/>
    <s v="Section 130-Rail"/>
    <s v="Railroad Crossing Improvement"/>
    <m/>
    <x v="4"/>
    <x v="7"/>
    <m/>
    <n v="0.01"/>
    <m/>
    <m/>
    <s v="N"/>
    <s v="Other"/>
    <x v="0"/>
    <m/>
    <n v="0"/>
    <n v="0"/>
    <n v="74543"/>
    <n v="0"/>
    <n v="74543"/>
    <n v="15000"/>
    <n v="0"/>
    <n v="74543"/>
    <n v="0"/>
    <n v="89543"/>
    <s v="HSIP-R00S(388) (79961-2550-94)"/>
  </r>
  <r>
    <n v="126461"/>
    <n v="2"/>
    <s v="Closed"/>
    <d v="2017-08-18T00:00:00"/>
    <s v="Donovan Chumbley"/>
    <d v="2020-07-13T00:00:00"/>
    <s v="Teresa Hylton"/>
    <s v="Putnam"/>
    <m/>
    <m/>
    <m/>
    <m/>
    <s v="Cookeville ADA Transition Plan"/>
    <s v="* * * E-GRANTS #048 * * * City of Cookeville ADA Transition Plan will include the assessment, transition plan and budget to accomplish ADA compliance in all city owned facilities, sidewalks, roads, public right-of-way, parks, etc."/>
    <s v="Local Programs"/>
    <s v="Study"/>
    <m/>
    <x v="4"/>
    <x v="7"/>
    <m/>
    <s v=""/>
    <m/>
    <m/>
    <s v="N"/>
    <m/>
    <x v="0"/>
    <m/>
    <n v="15.49"/>
    <n v="0"/>
    <n v="0"/>
    <n v="0"/>
    <n v="15.49"/>
    <n v="593915.49"/>
    <n v="0"/>
    <n v="0"/>
    <n v="0"/>
    <n v="593915.49"/>
    <m/>
  </r>
  <r>
    <n v="126618"/>
    <n v="4"/>
    <s v="Active"/>
    <d v="2017-09-28T00:00:00"/>
    <s v="Brian Fedders"/>
    <d v="2018-10-02T00:00:00"/>
    <s v="Evan Lester"/>
    <s v="Shelby"/>
    <m/>
    <m/>
    <m/>
    <m/>
    <s v="Millington: MAP Transition Projects"/>
    <m/>
    <s v="Aeronautics"/>
    <s v="Public Transportation"/>
    <m/>
    <x v="4"/>
    <x v="7"/>
    <m/>
    <s v=""/>
    <m/>
    <m/>
    <s v="N"/>
    <m/>
    <x v="0"/>
    <m/>
    <n v="0"/>
    <n v="0"/>
    <n v="37600"/>
    <n v="0"/>
    <n v="37600"/>
    <n v="0"/>
    <n v="0"/>
    <n v="4677408"/>
    <n v="0"/>
    <n v="4677408"/>
    <s v="State Funded (79555016818)"/>
  </r>
  <r>
    <n v="126656"/>
    <n v="4"/>
    <s v="Active"/>
    <d v="2017-10-03T00:00:00"/>
    <s v="Lisa Dunn"/>
    <d v="2021-01-19T00:00:00"/>
    <s v="Brian Terrell"/>
    <s v="Tipton"/>
    <s v="SR-3"/>
    <s v="SR"/>
    <m/>
    <s v="SR"/>
    <s v="From Tatlock Avenue to Lanny Bridges Road in Covington  (Highway 51 Connection -  Phase 1)"/>
    <s v="Construction of sidewalks along the west side of Hwy 51 from Tatlock Avenue to Lanny Bridges Road and along the east side of Hwy 51 from Lanny Bridges Road to TN College of Applied Technology. Project also includes ADA upgrades, curb and gutter, pavement markings and signage."/>
    <s v="Local Programs"/>
    <s v="Bicycles and Pedestrian Facility"/>
    <m/>
    <x v="4"/>
    <x v="7"/>
    <m/>
    <s v=""/>
    <m/>
    <m/>
    <s v="N"/>
    <s v="NHS"/>
    <x v="3"/>
    <m/>
    <n v="113625"/>
    <n v="0"/>
    <n v="0"/>
    <n v="0"/>
    <n v="113625"/>
    <n v="113625"/>
    <n v="0"/>
    <n v="0"/>
    <n v="0"/>
    <n v="113625"/>
    <s v="TAP/STP-M-3(151) (84LPLM-F3-057)"/>
  </r>
  <r>
    <n v="126686.08"/>
    <n v="6"/>
    <s v="Active"/>
    <d v="2017-10-18T00:00:00"/>
    <s v="Bobby Johnson"/>
    <d v="2019-09-06T00:00:00"/>
    <s v="Daniel Rose"/>
    <s v="Statewide"/>
    <m/>
    <m/>
    <m/>
    <m/>
    <s v="TRIMS Enhancements FY-2018-2020 (PART 1)"/>
    <m/>
    <s v="Other"/>
    <s v="SPR"/>
    <m/>
    <x v="4"/>
    <x v="7"/>
    <m/>
    <n v="0"/>
    <m/>
    <m/>
    <s v="N"/>
    <m/>
    <x v="0"/>
    <m/>
    <n v="0"/>
    <n v="0"/>
    <n v="0"/>
    <n v="0"/>
    <n v="0"/>
    <n v="0"/>
    <n v="0"/>
    <n v="0"/>
    <n v="0"/>
    <n v="3415000"/>
    <m/>
  </r>
  <r>
    <n v="126686.34"/>
    <n v="6"/>
    <s v="Active"/>
    <d v="2019-04-11T00:00:00"/>
    <s v="Bobby Johnson"/>
    <d v="2020-01-24T00:00:00"/>
    <s v="Bobby Johnson"/>
    <s v="Statewide"/>
    <m/>
    <m/>
    <m/>
    <m/>
    <s v="New Planning On-Call Contract -FY-2020-2021 (PART 1)"/>
    <m/>
    <s v="Other"/>
    <s v="SPR"/>
    <m/>
    <x v="4"/>
    <x v="7"/>
    <m/>
    <n v="0"/>
    <m/>
    <m/>
    <s v="N"/>
    <m/>
    <x v="0"/>
    <m/>
    <n v="0"/>
    <n v="0"/>
    <n v="0"/>
    <n v="0"/>
    <n v="0"/>
    <n v="0"/>
    <n v="0"/>
    <n v="0"/>
    <n v="0"/>
    <n v="6000000"/>
    <m/>
  </r>
  <r>
    <n v="126686.39"/>
    <n v="6"/>
    <s v="Active"/>
    <d v="2019-08-26T00:00:00"/>
    <s v="Bobby Johnson"/>
    <d v="2020-01-27T00:00:00"/>
    <s v="Jennifer Johnson"/>
    <s v="Statewide"/>
    <m/>
    <m/>
    <m/>
    <m/>
    <s v="Upper Cumberland Development District RPO FY-2020-2022 (PART 1)"/>
    <m/>
    <s v="Other"/>
    <s v="SPR"/>
    <m/>
    <x v="4"/>
    <x v="7"/>
    <m/>
    <n v="0"/>
    <m/>
    <m/>
    <s v="N"/>
    <m/>
    <x v="0"/>
    <m/>
    <n v="0"/>
    <n v="0"/>
    <n v="0"/>
    <n v="0"/>
    <n v="0"/>
    <n v="0"/>
    <n v="0"/>
    <n v="0"/>
    <n v="0"/>
    <n v="599615"/>
    <m/>
  </r>
  <r>
    <n v="126686.41"/>
    <n v="6"/>
    <s v="Active"/>
    <d v="2019-08-26T00:00:00"/>
    <s v="Bobby Johnson"/>
    <d v="2019-09-18T00:00:00"/>
    <s v="Bobby Johnson"/>
    <s v="Statewide"/>
    <m/>
    <m/>
    <m/>
    <m/>
    <s v="East Tennessee RPO FY-2020-2022 (PART 1)"/>
    <m/>
    <s v="Other"/>
    <s v="SPR"/>
    <m/>
    <x v="4"/>
    <x v="7"/>
    <m/>
    <n v="0"/>
    <m/>
    <m/>
    <s v="N"/>
    <m/>
    <x v="0"/>
    <m/>
    <n v="0"/>
    <n v="0"/>
    <n v="0"/>
    <n v="0"/>
    <n v="0"/>
    <n v="0"/>
    <n v="0"/>
    <n v="0"/>
    <n v="0"/>
    <n v="753444"/>
    <m/>
  </r>
  <r>
    <n v="126686.42"/>
    <n v="6"/>
    <s v="Active"/>
    <d v="2019-08-26T00:00:00"/>
    <s v="Bobby Johnson"/>
    <d v="2020-01-27T00:00:00"/>
    <s v="Jennifer Johnson"/>
    <s v="Statewide"/>
    <m/>
    <m/>
    <m/>
    <m/>
    <s v="First Tennessee RPO FY-2020-2022 (PART 1)"/>
    <m/>
    <s v="Other"/>
    <s v="SPR"/>
    <m/>
    <x v="4"/>
    <x v="7"/>
    <m/>
    <n v="0"/>
    <m/>
    <m/>
    <s v="N"/>
    <m/>
    <x v="0"/>
    <m/>
    <n v="0"/>
    <n v="0"/>
    <n v="0"/>
    <n v="0"/>
    <n v="0"/>
    <n v="0"/>
    <n v="0"/>
    <n v="0"/>
    <n v="0"/>
    <n v="391713"/>
    <m/>
  </r>
  <r>
    <n v="126686.43"/>
    <n v="6"/>
    <s v="Active"/>
    <d v="2019-08-26T00:00:00"/>
    <s v="Bobby Johnson"/>
    <d v="2020-01-27T00:00:00"/>
    <s v="Jennifer Johnson"/>
    <s v="Statewide"/>
    <m/>
    <m/>
    <m/>
    <m/>
    <s v="Middle Tennessee RPO FY-2020-2022 (PART 1)"/>
    <m/>
    <s v="Other"/>
    <s v="SPR"/>
    <m/>
    <x v="4"/>
    <x v="7"/>
    <m/>
    <n v="0"/>
    <m/>
    <m/>
    <s v="N"/>
    <m/>
    <x v="0"/>
    <m/>
    <n v="0"/>
    <n v="0"/>
    <n v="0"/>
    <n v="0"/>
    <n v="0"/>
    <n v="0"/>
    <n v="0"/>
    <n v="0"/>
    <n v="0"/>
    <n v="374489"/>
    <m/>
  </r>
  <r>
    <n v="126686.44"/>
    <n v="6"/>
    <s v="Active"/>
    <d v="2019-08-26T00:00:00"/>
    <s v="Bobby Johnson"/>
    <d v="2020-01-27T00:00:00"/>
    <s v="Jennifer Johnson"/>
    <s v="Statewide"/>
    <m/>
    <m/>
    <m/>
    <m/>
    <s v="Northwest RPO FY-2020-2022 (PART 1)"/>
    <m/>
    <s v="Other"/>
    <s v="SPR"/>
    <m/>
    <x v="4"/>
    <x v="7"/>
    <m/>
    <n v="0"/>
    <m/>
    <m/>
    <s v="N"/>
    <m/>
    <x v="0"/>
    <m/>
    <n v="0"/>
    <n v="0"/>
    <n v="0"/>
    <n v="0"/>
    <n v="0"/>
    <n v="0"/>
    <n v="0"/>
    <n v="0"/>
    <n v="0"/>
    <n v="373306"/>
    <m/>
  </r>
  <r>
    <n v="126686.45"/>
    <n v="6"/>
    <s v="Active"/>
    <d v="2019-08-26T00:00:00"/>
    <s v="Bobby Johnson"/>
    <d v="2020-01-27T00:00:00"/>
    <s v="Jennifer Johnson"/>
    <s v="Statewide"/>
    <m/>
    <m/>
    <m/>
    <m/>
    <s v="South Central RPO FY-2020-2022 (PART 1)"/>
    <m/>
    <s v="Other"/>
    <s v="SPR"/>
    <m/>
    <x v="4"/>
    <x v="7"/>
    <m/>
    <n v="0"/>
    <m/>
    <m/>
    <s v="N"/>
    <m/>
    <x v="0"/>
    <m/>
    <n v="0"/>
    <n v="0"/>
    <n v="0"/>
    <n v="0"/>
    <n v="0"/>
    <n v="0"/>
    <n v="0"/>
    <n v="0"/>
    <n v="0"/>
    <n v="614952"/>
    <m/>
  </r>
  <r>
    <n v="126686.47"/>
    <n v="6"/>
    <s v="Active"/>
    <d v="2019-08-26T00:00:00"/>
    <s v="Bobby Johnson"/>
    <d v="2020-01-27T00:00:00"/>
    <s v="Jennifer Johnson"/>
    <s v="Statewide"/>
    <m/>
    <m/>
    <m/>
    <m/>
    <s v="Southwest RPO FY-2020-2022 (PART 1)"/>
    <m/>
    <s v="Other"/>
    <s v="SPR"/>
    <m/>
    <x v="4"/>
    <x v="7"/>
    <m/>
    <n v="0"/>
    <m/>
    <m/>
    <s v="N"/>
    <m/>
    <x v="0"/>
    <m/>
    <n v="0"/>
    <n v="0"/>
    <n v="0"/>
    <n v="0"/>
    <n v="0"/>
    <n v="0"/>
    <n v="0"/>
    <n v="0"/>
    <n v="0"/>
    <n v="446578"/>
    <m/>
  </r>
  <r>
    <n v="126686.48"/>
    <n v="6"/>
    <s v="Active"/>
    <d v="2019-08-26T00:00:00"/>
    <s v="Bobby Johnson"/>
    <d v="2020-01-27T00:00:00"/>
    <s v="Jennifer Johnson"/>
    <s v="Statewide"/>
    <m/>
    <m/>
    <m/>
    <m/>
    <s v="West Tennessee RPO FY-2020-2022 (PART 1)"/>
    <m/>
    <s v="Other"/>
    <s v="SPR"/>
    <m/>
    <x v="4"/>
    <x v="7"/>
    <m/>
    <n v="0"/>
    <m/>
    <m/>
    <s v="N"/>
    <m/>
    <x v="0"/>
    <m/>
    <n v="0"/>
    <n v="0"/>
    <n v="0"/>
    <n v="0"/>
    <n v="0"/>
    <n v="0"/>
    <n v="0"/>
    <n v="0"/>
    <n v="0"/>
    <n v="285178"/>
    <m/>
  </r>
  <r>
    <n v="126686.49"/>
    <n v="6"/>
    <s v="Active"/>
    <d v="2019-08-26T00:00:00"/>
    <s v="Bobby Johnson"/>
    <d v="2020-01-27T00:00:00"/>
    <s v="Jennifer Johnson"/>
    <s v="Statewide"/>
    <m/>
    <m/>
    <m/>
    <m/>
    <s v="Southeast RPO FY-2020-2022 (PART 1)"/>
    <m/>
    <s v="Other"/>
    <s v="SPR"/>
    <m/>
    <x v="4"/>
    <x v="7"/>
    <m/>
    <n v="0"/>
    <m/>
    <m/>
    <s v="N"/>
    <m/>
    <x v="0"/>
    <m/>
    <n v="0"/>
    <n v="0"/>
    <n v="0"/>
    <n v="0"/>
    <n v="0"/>
    <n v="0"/>
    <n v="0"/>
    <n v="0"/>
    <n v="0"/>
    <n v="451750"/>
    <m/>
  </r>
  <r>
    <n v="126686.52"/>
    <n v="6"/>
    <s v="Active"/>
    <d v="2019-10-03T00:00:00"/>
    <s v="Bobby Johnson"/>
    <d v="2020-01-29T00:00:00"/>
    <s v="Jennifer Johnson"/>
    <s v="Statewide"/>
    <m/>
    <m/>
    <m/>
    <m/>
    <s v="Comprehensive Planning Administration- FY 2020- FY 2021"/>
    <m/>
    <s v="Other"/>
    <s v="SPR"/>
    <m/>
    <x v="4"/>
    <x v="7"/>
    <m/>
    <n v="0"/>
    <m/>
    <m/>
    <s v="N"/>
    <m/>
    <x v="0"/>
    <m/>
    <n v="0"/>
    <n v="0"/>
    <n v="0"/>
    <n v="0"/>
    <n v="0"/>
    <n v="0"/>
    <n v="0"/>
    <n v="0"/>
    <n v="0"/>
    <n v="921000"/>
    <m/>
  </r>
  <r>
    <n v="126686.53"/>
    <n v="6"/>
    <s v="Active"/>
    <d v="2019-10-03T00:00:00"/>
    <s v="Bobby Johnson"/>
    <d v="2020-01-29T00:00:00"/>
    <s v="Jennifer Johnson"/>
    <s v="Statewide"/>
    <m/>
    <m/>
    <m/>
    <m/>
    <s v="LRP Program and Administration- FY 2020- FY 2021"/>
    <m/>
    <s v="Other"/>
    <s v="SPR"/>
    <m/>
    <x v="4"/>
    <x v="7"/>
    <m/>
    <n v="0"/>
    <m/>
    <m/>
    <s v="N"/>
    <m/>
    <x v="0"/>
    <m/>
    <n v="0"/>
    <n v="0"/>
    <n v="0"/>
    <n v="0"/>
    <n v="0"/>
    <n v="0"/>
    <n v="0"/>
    <n v="0"/>
    <n v="0"/>
    <n v="710000"/>
    <m/>
  </r>
  <r>
    <n v="126686.54"/>
    <n v="6"/>
    <s v="Active"/>
    <d v="2019-10-04T00:00:00"/>
    <s v="Bobby Johnson"/>
    <d v="2019-10-04T00:00:00"/>
    <s v="Bobby Johnson"/>
    <s v="Statewide"/>
    <m/>
    <m/>
    <m/>
    <m/>
    <s v="Skid Trailer Calibration- FY 2020- FY 2021"/>
    <m/>
    <s v="Other"/>
    <s v="SPR"/>
    <m/>
    <x v="4"/>
    <x v="7"/>
    <m/>
    <n v="0"/>
    <m/>
    <m/>
    <s v="N"/>
    <m/>
    <x v="0"/>
    <m/>
    <n v="0"/>
    <n v="0"/>
    <n v="0"/>
    <n v="0"/>
    <n v="0"/>
    <n v="0"/>
    <n v="0"/>
    <n v="0"/>
    <n v="0"/>
    <n v="60000"/>
    <m/>
  </r>
  <r>
    <n v="126686.55"/>
    <n v="6"/>
    <s v="Active"/>
    <d v="2019-10-04T00:00:00"/>
    <s v="Bobby Johnson"/>
    <d v="2020-01-29T00:00:00"/>
    <s v="Jennifer Johnson"/>
    <s v="Statewide"/>
    <m/>
    <m/>
    <m/>
    <m/>
    <s v="Highway Statistic Status Reports- FY 2020- FY 2021"/>
    <m/>
    <s v="Other"/>
    <s v="SPR"/>
    <m/>
    <x v="4"/>
    <x v="7"/>
    <m/>
    <n v="0"/>
    <m/>
    <m/>
    <s v="N"/>
    <m/>
    <x v="0"/>
    <m/>
    <n v="0"/>
    <n v="0"/>
    <n v="0"/>
    <n v="0"/>
    <n v="0"/>
    <n v="0"/>
    <n v="0"/>
    <n v="0"/>
    <n v="0"/>
    <n v="100000"/>
    <m/>
  </r>
  <r>
    <n v="126686.58"/>
    <n v="6"/>
    <s v="Active"/>
    <d v="2019-10-04T00:00:00"/>
    <s v="Bobby Johnson"/>
    <d v="2019-10-04T00:00:00"/>
    <s v="Bobby Johnson"/>
    <s v="Statewide"/>
    <m/>
    <m/>
    <m/>
    <m/>
    <s v="Air Quality Planning Office- FY 2020- FY 2021"/>
    <m/>
    <s v="Other"/>
    <s v="SPR"/>
    <m/>
    <x v="4"/>
    <x v="7"/>
    <m/>
    <n v="0"/>
    <m/>
    <m/>
    <s v="N"/>
    <m/>
    <x v="0"/>
    <m/>
    <n v="0"/>
    <n v="0"/>
    <n v="0"/>
    <n v="0"/>
    <n v="0"/>
    <n v="0"/>
    <n v="0"/>
    <n v="0"/>
    <n v="0"/>
    <n v="790000"/>
    <m/>
  </r>
  <r>
    <n v="126686.59"/>
    <n v="6"/>
    <s v="Active"/>
    <d v="2019-10-04T00:00:00"/>
    <s v="Bobby Johnson"/>
    <d v="2019-10-04T00:00:00"/>
    <s v="Bobby Johnson"/>
    <s v="Statewide"/>
    <m/>
    <m/>
    <m/>
    <m/>
    <s v="Data Management and Administration- FY 2020- FY 2021"/>
    <m/>
    <s v="Other"/>
    <s v="SPR"/>
    <m/>
    <x v="4"/>
    <x v="7"/>
    <m/>
    <n v="0"/>
    <m/>
    <m/>
    <s v="N"/>
    <m/>
    <x v="0"/>
    <m/>
    <n v="0"/>
    <n v="0"/>
    <n v="0"/>
    <n v="0"/>
    <n v="0"/>
    <n v="0"/>
    <n v="0"/>
    <n v="0"/>
    <n v="0"/>
    <n v="820000"/>
    <m/>
  </r>
  <r>
    <n v="126686.6"/>
    <n v="6"/>
    <s v="Active"/>
    <d v="2019-10-04T00:00:00"/>
    <s v="Bobby Johnson"/>
    <d v="2020-01-30T00:00:00"/>
    <s v="Jennifer Johnson"/>
    <s v="Statewide"/>
    <m/>
    <m/>
    <m/>
    <m/>
    <s v="Office of Community Transportation - FY 2020- FY 2021"/>
    <m/>
    <s v="Other"/>
    <s v="SPR"/>
    <m/>
    <x v="4"/>
    <x v="7"/>
    <m/>
    <n v="0"/>
    <m/>
    <m/>
    <s v="N"/>
    <m/>
    <x v="0"/>
    <m/>
    <n v="0"/>
    <n v="0"/>
    <n v="0"/>
    <n v="0"/>
    <n v="0"/>
    <n v="0"/>
    <n v="0"/>
    <n v="0"/>
    <n v="0"/>
    <n v="2530000"/>
    <m/>
  </r>
  <r>
    <n v="126686.61"/>
    <n v="6"/>
    <s v="Active"/>
    <d v="2019-10-04T00:00:00"/>
    <s v="Bobby Johnson"/>
    <d v="2019-10-04T00:00:00"/>
    <s v="Bobby Johnson"/>
    <s v="Statewide"/>
    <m/>
    <m/>
    <m/>
    <m/>
    <s v="Roadway Data Office - FY 2020- FY 2021"/>
    <m/>
    <s v="Other"/>
    <s v="SPR"/>
    <m/>
    <x v="4"/>
    <x v="7"/>
    <m/>
    <n v="0"/>
    <m/>
    <m/>
    <s v="N"/>
    <m/>
    <x v="0"/>
    <m/>
    <n v="0"/>
    <n v="0"/>
    <n v="0"/>
    <n v="0"/>
    <n v="0"/>
    <n v="0"/>
    <n v="0"/>
    <n v="0"/>
    <n v="0"/>
    <n v="1300000"/>
    <m/>
  </r>
  <r>
    <n v="126686.62"/>
    <n v="6"/>
    <s v="Active"/>
    <d v="2019-10-07T00:00:00"/>
    <s v="Bobby Johnson"/>
    <d v="2020-02-11T00:00:00"/>
    <s v="Lee Cothron"/>
    <s v="Statewide"/>
    <m/>
    <m/>
    <m/>
    <m/>
    <s v="NEW Statewide Roadway Asset Data Collection(DATA RFP) - FY 2020- FY 2021"/>
    <m/>
    <s v="Other"/>
    <s v="SPR"/>
    <m/>
    <x v="4"/>
    <x v="7"/>
    <m/>
    <n v="0"/>
    <m/>
    <m/>
    <s v="N"/>
    <m/>
    <x v="0"/>
    <m/>
    <n v="0"/>
    <n v="0"/>
    <n v="0"/>
    <n v="0"/>
    <n v="0"/>
    <n v="0"/>
    <n v="0"/>
    <n v="0"/>
    <n v="0"/>
    <n v="3200000"/>
    <m/>
  </r>
  <r>
    <n v="126686.63"/>
    <n v="6"/>
    <s v="Active"/>
    <d v="2019-10-07T00:00:00"/>
    <s v="Bobby Johnson"/>
    <d v="2019-10-07T00:00:00"/>
    <s v="Bobby Johnson"/>
    <s v="Statewide"/>
    <m/>
    <m/>
    <m/>
    <m/>
    <s v="Roadway Inventory Office - FY 2020- FY 2021"/>
    <m/>
    <s v="Other"/>
    <s v="SPR"/>
    <m/>
    <x v="4"/>
    <x v="7"/>
    <m/>
    <n v="0"/>
    <m/>
    <m/>
    <s v="N"/>
    <m/>
    <x v="0"/>
    <m/>
    <n v="0"/>
    <n v="0"/>
    <n v="0"/>
    <n v="0"/>
    <n v="0"/>
    <n v="0"/>
    <n v="0"/>
    <n v="0"/>
    <n v="0"/>
    <n v="1860000"/>
    <m/>
  </r>
  <r>
    <n v="126686.64"/>
    <n v="6"/>
    <s v="Active"/>
    <d v="2019-10-07T00:00:00"/>
    <s v="Bobby Johnson"/>
    <d v="2020-01-31T00:00:00"/>
    <s v="Jennifer Johnson"/>
    <s v="Statewide"/>
    <m/>
    <m/>
    <m/>
    <m/>
    <s v="Traffic Data Collection Office - FY 2020- FY 2021"/>
    <m/>
    <s v="Other"/>
    <s v="SPR"/>
    <m/>
    <x v="4"/>
    <x v="7"/>
    <m/>
    <n v="0"/>
    <m/>
    <m/>
    <s v="N"/>
    <m/>
    <x v="0"/>
    <m/>
    <n v="0"/>
    <n v="0"/>
    <n v="0"/>
    <n v="0"/>
    <n v="0"/>
    <n v="0"/>
    <n v="0"/>
    <n v="0"/>
    <n v="0"/>
    <n v="1015000"/>
    <m/>
  </r>
  <r>
    <n v="126686.65"/>
    <n v="6"/>
    <s v="Active"/>
    <d v="2019-10-07T00:00:00"/>
    <s v="Bobby Johnson"/>
    <d v="2020-01-31T00:00:00"/>
    <s v="Jennifer Johnson"/>
    <s v="Statewide"/>
    <m/>
    <m/>
    <m/>
    <m/>
    <s v="Data Visualization Office - FY 2020- FY 2021"/>
    <m/>
    <s v="Other"/>
    <s v="SPR"/>
    <m/>
    <x v="4"/>
    <x v="7"/>
    <m/>
    <n v="0"/>
    <m/>
    <m/>
    <s v="N"/>
    <m/>
    <x v="0"/>
    <m/>
    <n v="0"/>
    <n v="0"/>
    <n v="0"/>
    <n v="0"/>
    <n v="0"/>
    <n v="0"/>
    <n v="0"/>
    <n v="0"/>
    <n v="0"/>
    <n v="1320000"/>
    <m/>
  </r>
  <r>
    <n v="126686.66"/>
    <n v="6"/>
    <s v="Active"/>
    <d v="2019-10-07T00:00:00"/>
    <s v="Bobby Johnson"/>
    <d v="2020-01-31T00:00:00"/>
    <s v="Jennifer Johnson"/>
    <s v="Statewide"/>
    <m/>
    <m/>
    <m/>
    <m/>
    <s v="Forecasting Office - FY 2020- FY 2021"/>
    <m/>
    <s v="Other"/>
    <s v="SPR"/>
    <m/>
    <x v="4"/>
    <x v="7"/>
    <m/>
    <n v="0"/>
    <m/>
    <m/>
    <s v="N"/>
    <m/>
    <x v="0"/>
    <m/>
    <n v="0"/>
    <n v="0"/>
    <n v="0"/>
    <n v="0"/>
    <n v="0"/>
    <n v="0"/>
    <n v="0"/>
    <n v="0"/>
    <n v="0"/>
    <n v="910000"/>
    <m/>
  </r>
  <r>
    <n v="126686.67"/>
    <n v="6"/>
    <s v="Active"/>
    <d v="2019-10-07T00:00:00"/>
    <s v="Bobby Johnson"/>
    <d v="2020-06-01T00:00:00"/>
    <s v="John Kahle"/>
    <s v="Statewide"/>
    <m/>
    <m/>
    <m/>
    <m/>
    <s v="Travel Time Data Acquisition - FY 2020- FY 2021"/>
    <m/>
    <s v="Other"/>
    <s v="SPR"/>
    <m/>
    <x v="4"/>
    <x v="7"/>
    <m/>
    <n v="0"/>
    <m/>
    <m/>
    <s v="N"/>
    <m/>
    <x v="0"/>
    <m/>
    <n v="0"/>
    <n v="0"/>
    <n v="0"/>
    <n v="0"/>
    <n v="0"/>
    <n v="0"/>
    <n v="0"/>
    <n v="0"/>
    <n v="0"/>
    <n v="400000"/>
    <m/>
  </r>
  <r>
    <n v="126686.68"/>
    <n v="6"/>
    <s v="Active"/>
    <d v="2019-10-07T00:00:00"/>
    <s v="Bobby Johnson"/>
    <d v="2019-10-07T00:00:00"/>
    <s v="Bobby Johnson"/>
    <s v="Statewide"/>
    <m/>
    <m/>
    <m/>
    <m/>
    <s v="Task 4.1 Administration (STID)- FY 2020- FY 2021"/>
    <m/>
    <s v="Other"/>
    <s v="SPR"/>
    <m/>
    <x v="4"/>
    <x v="7"/>
    <m/>
    <n v="0"/>
    <m/>
    <m/>
    <s v="N"/>
    <m/>
    <x v="0"/>
    <m/>
    <n v="0"/>
    <n v="0"/>
    <n v="0"/>
    <n v="0"/>
    <n v="0"/>
    <n v="0"/>
    <n v="0"/>
    <n v="0"/>
    <n v="0"/>
    <n v="956368"/>
    <m/>
  </r>
  <r>
    <n v="126686.69"/>
    <n v="6"/>
    <s v="Active"/>
    <d v="2019-10-07T00:00:00"/>
    <s v="Bobby Johnson"/>
    <d v="2020-01-31T00:00:00"/>
    <s v="Jennifer Johnson"/>
    <s v="Statewide"/>
    <m/>
    <m/>
    <m/>
    <m/>
    <s v="Task 4.2 Project Coordination and Investigation- FY 2020- FY 2021"/>
    <m/>
    <s v="Other"/>
    <s v="SPR"/>
    <m/>
    <x v="4"/>
    <x v="7"/>
    <m/>
    <n v="0"/>
    <m/>
    <m/>
    <s v="N"/>
    <m/>
    <x v="0"/>
    <m/>
    <n v="0"/>
    <n v="0"/>
    <n v="0"/>
    <n v="0"/>
    <n v="0"/>
    <n v="0"/>
    <n v="0"/>
    <n v="0"/>
    <n v="0"/>
    <n v="1480550"/>
    <m/>
  </r>
  <r>
    <n v="126686.7"/>
    <n v="6"/>
    <s v="Active"/>
    <d v="2019-10-07T00:00:00"/>
    <s v="Bobby Johnson"/>
    <d v="2020-01-31T00:00:00"/>
    <s v="Jennifer Johnson"/>
    <s v="Statewide"/>
    <m/>
    <m/>
    <m/>
    <m/>
    <s v="Task 4.3 Project Prioritization and Initiation-- FY 2020- FY 2021"/>
    <m/>
    <s v="Other"/>
    <s v="SPR"/>
    <m/>
    <x v="4"/>
    <x v="7"/>
    <m/>
    <n v="0"/>
    <m/>
    <m/>
    <s v="N"/>
    <m/>
    <x v="0"/>
    <m/>
    <n v="0"/>
    <n v="0"/>
    <n v="0"/>
    <n v="0"/>
    <n v="0"/>
    <n v="0"/>
    <n v="0"/>
    <n v="0"/>
    <n v="0"/>
    <n v="1359804.4"/>
    <m/>
  </r>
  <r>
    <n v="126686.71"/>
    <n v="6"/>
    <s v="Active"/>
    <d v="2019-10-07T00:00:00"/>
    <s v="Bobby Johnson"/>
    <d v="2020-01-31T00:00:00"/>
    <s v="Jennifer Johnson"/>
    <s v="Statewide"/>
    <m/>
    <m/>
    <m/>
    <m/>
    <s v="Task 4.4 Project Safety-- FY 2020- FY 2021"/>
    <m/>
    <s v="Other"/>
    <s v="SPR"/>
    <m/>
    <x v="4"/>
    <x v="7"/>
    <m/>
    <n v="0"/>
    <m/>
    <m/>
    <s v="N"/>
    <m/>
    <x v="0"/>
    <m/>
    <n v="0"/>
    <n v="0"/>
    <n v="0"/>
    <n v="0"/>
    <n v="0"/>
    <n v="0"/>
    <n v="0"/>
    <n v="0"/>
    <n v="0"/>
    <n v="1357000"/>
    <m/>
  </r>
  <r>
    <n v="126686.72"/>
    <n v="6"/>
    <s v="Active"/>
    <d v="2019-10-08T00:00:00"/>
    <s v="Bobby Johnson"/>
    <d v="2020-01-31T00:00:00"/>
    <s v="Jennifer Johnson"/>
    <s v="Statewide"/>
    <m/>
    <m/>
    <m/>
    <m/>
    <s v="Task 4.5 Special Projects- FY 2020- FY 2021"/>
    <m/>
    <s v="Other"/>
    <s v="SPR"/>
    <m/>
    <x v="4"/>
    <x v="7"/>
    <m/>
    <n v="0"/>
    <m/>
    <m/>
    <s v="N"/>
    <m/>
    <x v="0"/>
    <m/>
    <n v="0"/>
    <n v="0"/>
    <n v="0"/>
    <n v="0"/>
    <n v="0"/>
    <n v="0"/>
    <n v="0"/>
    <n v="0"/>
    <n v="0"/>
    <n v="1274500"/>
    <m/>
  </r>
  <r>
    <n v="126686.73"/>
    <n v="3"/>
    <s v="Active"/>
    <d v="2019-10-08T00:00:00"/>
    <s v="Bobby Johnson"/>
    <d v="2021-03-25T00:00:00"/>
    <s v="Brian Terrell"/>
    <s v="Montgomery"/>
    <m/>
    <m/>
    <m/>
    <m/>
    <s v="MPO Expanded Urbanized Area-Clarksville- FY 2020- FY 2021"/>
    <m/>
    <s v="Other"/>
    <s v="SPR"/>
    <m/>
    <x v="4"/>
    <x v="7"/>
    <m/>
    <n v="0"/>
    <m/>
    <m/>
    <s v="N"/>
    <m/>
    <x v="0"/>
    <m/>
    <n v="0"/>
    <n v="0"/>
    <n v="0"/>
    <n v="0"/>
    <n v="0"/>
    <n v="0"/>
    <n v="0"/>
    <n v="0"/>
    <n v="0"/>
    <n v="137776"/>
    <m/>
  </r>
  <r>
    <n v="126686.74"/>
    <n v="4"/>
    <s v="Active"/>
    <d v="2019-10-08T00:00:00"/>
    <s v="Bobby Johnson"/>
    <d v="2021-03-25T00:00:00"/>
    <s v="Brian Terrell"/>
    <s v="Madison"/>
    <m/>
    <m/>
    <m/>
    <m/>
    <s v="MPO Expanded Urbanized Area-Jackson- FY 2020- FY 2021"/>
    <m/>
    <s v="Other"/>
    <s v="SPR"/>
    <m/>
    <x v="4"/>
    <x v="7"/>
    <m/>
    <n v="0"/>
    <m/>
    <m/>
    <s v="N"/>
    <m/>
    <x v="0"/>
    <m/>
    <n v="0"/>
    <n v="0"/>
    <n v="0"/>
    <n v="0"/>
    <n v="0"/>
    <n v="0"/>
    <n v="0"/>
    <n v="0"/>
    <n v="0"/>
    <n v="212209"/>
    <m/>
  </r>
  <r>
    <n v="126686.76"/>
    <n v="1"/>
    <s v="Active"/>
    <d v="2019-10-08T00:00:00"/>
    <s v="Bobby Johnson"/>
    <d v="2021-03-25T00:00:00"/>
    <s v="Brian Terrell"/>
    <s v="Knox"/>
    <m/>
    <m/>
    <m/>
    <m/>
    <s v="MPO Statewide Conference- FY 2020- FY 2021"/>
    <m/>
    <s v="Other"/>
    <s v="SPR"/>
    <m/>
    <x v="4"/>
    <x v="7"/>
    <m/>
    <n v="0"/>
    <m/>
    <m/>
    <s v="N"/>
    <m/>
    <x v="0"/>
    <m/>
    <n v="0"/>
    <n v="0"/>
    <n v="0"/>
    <n v="0"/>
    <n v="0"/>
    <n v="0"/>
    <n v="0"/>
    <n v="0"/>
    <n v="0"/>
    <n v="225000"/>
    <m/>
  </r>
  <r>
    <n v="126686.79"/>
    <n v="6"/>
    <s v="Active"/>
    <d v="2020-05-14T00:00:00"/>
    <s v="Bobby Johnson"/>
    <d v="2020-05-14T00:00:00"/>
    <s v="Bobby Johnson"/>
    <s v="Statewide"/>
    <m/>
    <m/>
    <m/>
    <m/>
    <s v="Work Zone Field Manual Update FY2020-2021"/>
    <m/>
    <s v="Other"/>
    <s v="SPR"/>
    <m/>
    <x v="4"/>
    <x v="7"/>
    <m/>
    <s v=""/>
    <m/>
    <m/>
    <s v="N"/>
    <m/>
    <x v="0"/>
    <m/>
    <n v="0"/>
    <n v="0"/>
    <n v="0"/>
    <n v="0"/>
    <n v="0"/>
    <n v="0"/>
    <n v="0"/>
    <n v="0"/>
    <n v="0"/>
    <n v="200000"/>
    <m/>
  </r>
  <r>
    <n v="126686.8"/>
    <n v="6"/>
    <s v="Active"/>
    <d v="2020-08-11T00:00:00"/>
    <s v="Bobby Johnson"/>
    <d v="2020-08-11T00:00:00"/>
    <s v="Bobby Johnson"/>
    <s v="Statewide"/>
    <m/>
    <m/>
    <m/>
    <m/>
    <s v="Integrated Program Delivery (IPD) FY2020-2021"/>
    <m/>
    <s v="Other"/>
    <s v="SPR"/>
    <m/>
    <x v="4"/>
    <x v="7"/>
    <m/>
    <n v="0"/>
    <m/>
    <m/>
    <s v="N"/>
    <m/>
    <x v="0"/>
    <m/>
    <n v="0"/>
    <n v="0"/>
    <n v="0"/>
    <n v="0"/>
    <n v="0"/>
    <n v="0"/>
    <n v="0"/>
    <n v="0"/>
    <n v="0"/>
    <n v="2500000"/>
    <m/>
  </r>
  <r>
    <n v="126686.82"/>
    <n v="3"/>
    <s v="Active"/>
    <d v="2021-03-04T00:00:00"/>
    <s v="Bobby Johnson"/>
    <d v="2021-03-25T00:00:00"/>
    <s v="Jeremy Beeman"/>
    <s v="Cheatham"/>
    <m/>
    <m/>
    <m/>
    <m/>
    <s v="TSM&amp;O Pedestrian Head Updates for the Town of Ashland City"/>
    <s v="Community Transportation Planning Grants(CTPG)-SPR Part1"/>
    <s v="Other"/>
    <s v="SPR"/>
    <m/>
    <x v="4"/>
    <x v="7"/>
    <m/>
    <s v=""/>
    <m/>
    <m/>
    <s v="N"/>
    <m/>
    <x v="0"/>
    <m/>
    <n v="0"/>
    <n v="0"/>
    <n v="0"/>
    <n v="0"/>
    <n v="0"/>
    <n v="0"/>
    <n v="0"/>
    <n v="0"/>
    <n v="0"/>
    <n v="45000"/>
    <m/>
  </r>
  <r>
    <n v="126686.83"/>
    <n v="2"/>
    <s v="Active"/>
    <d v="2021-03-04T00:00:00"/>
    <s v="Bobby Johnson"/>
    <d v="2021-03-25T00:00:00"/>
    <s v="Jeremy Beeman"/>
    <s v="McMinn"/>
    <m/>
    <m/>
    <m/>
    <m/>
    <s v="City-Wide Mobility Plan for the City of Athens"/>
    <s v="Community Transportation Planning Grants(CTPG)-SPR Part1"/>
    <s v="Other"/>
    <s v="SPR"/>
    <m/>
    <x v="4"/>
    <x v="7"/>
    <m/>
    <s v=""/>
    <m/>
    <m/>
    <s v="N"/>
    <m/>
    <x v="0"/>
    <m/>
    <n v="0"/>
    <n v="0"/>
    <n v="0"/>
    <n v="0"/>
    <n v="0"/>
    <n v="0"/>
    <n v="0"/>
    <n v="0"/>
    <n v="0"/>
    <n v="100000"/>
    <m/>
  </r>
  <r>
    <n v="126686.84"/>
    <n v="4"/>
    <s v="Active"/>
    <d v="2021-03-04T00:00:00"/>
    <s v="Bobby Johnson"/>
    <d v="2021-03-25T00:00:00"/>
    <s v="Jeremy Beeman"/>
    <s v="Hardeman"/>
    <m/>
    <m/>
    <m/>
    <m/>
    <s v="SR-15 Bicycle and Pedestrian Plan for the City of Bolivar"/>
    <s v="Community Transportation Planning Grants(CTPG)-SPR Part1"/>
    <s v="Other"/>
    <s v="SPR"/>
    <m/>
    <x v="4"/>
    <x v="7"/>
    <m/>
    <s v=""/>
    <m/>
    <m/>
    <s v="N"/>
    <m/>
    <x v="0"/>
    <m/>
    <n v="0"/>
    <n v="0"/>
    <n v="0"/>
    <n v="0"/>
    <n v="0"/>
    <n v="0"/>
    <n v="0"/>
    <n v="0"/>
    <n v="0"/>
    <n v="50000"/>
    <m/>
  </r>
  <r>
    <n v="126686.85"/>
    <n v="2"/>
    <s v="Active"/>
    <d v="2021-03-04T00:00:00"/>
    <s v="Bobby Johnson"/>
    <d v="2021-03-25T00:00:00"/>
    <s v="Mary McFarlin"/>
    <s v="Pickett"/>
    <m/>
    <m/>
    <m/>
    <m/>
    <s v="SR-111 Corridor Study for the Town of Byrdstown."/>
    <s v="Community Transportation Planning Grants(CTPG)-SPR Part1"/>
    <s v="Other"/>
    <s v="SPR"/>
    <m/>
    <x v="4"/>
    <x v="7"/>
    <m/>
    <s v=""/>
    <m/>
    <m/>
    <s v="N"/>
    <m/>
    <x v="0"/>
    <m/>
    <n v="0"/>
    <n v="0"/>
    <n v="0"/>
    <n v="0"/>
    <n v="0"/>
    <n v="0"/>
    <n v="0"/>
    <n v="0"/>
    <n v="0"/>
    <n v="50000"/>
    <m/>
  </r>
  <r>
    <n v="126686.86"/>
    <n v="1"/>
    <s v="Active"/>
    <d v="2021-03-04T00:00:00"/>
    <s v="Bobby Johnson"/>
    <d v="2021-03-25T00:00:00"/>
    <s v="Jeremy Beeman"/>
    <s v="Campbell"/>
    <m/>
    <m/>
    <m/>
    <m/>
    <s v="County-Wide Bicycle and Pedestrian Plan for Campbell County"/>
    <s v="Community Transportation Planning Grants(CTPG)-SPR Part1"/>
    <s v="Other"/>
    <s v="SPR"/>
    <m/>
    <x v="4"/>
    <x v="7"/>
    <m/>
    <s v=""/>
    <m/>
    <m/>
    <s v="N"/>
    <m/>
    <x v="0"/>
    <m/>
    <n v="0"/>
    <n v="0"/>
    <n v="0"/>
    <n v="0"/>
    <n v="0"/>
    <n v="0"/>
    <n v="0"/>
    <n v="0"/>
    <n v="0"/>
    <n v="110000"/>
    <m/>
  </r>
  <r>
    <n v="126686.87"/>
    <n v="3"/>
    <s v="Active"/>
    <d v="2021-03-04T00:00:00"/>
    <s v="Bobby Johnson"/>
    <d v="2021-03-25T00:00:00"/>
    <s v="Jeremy Beeman"/>
    <s v="Dickson"/>
    <m/>
    <m/>
    <m/>
    <m/>
    <s v="White Bluff Community Mobility Plan for Dickson County"/>
    <s v="Community Transportation Planning Grants(CTPG)-SPR Part1"/>
    <s v="Other"/>
    <s v="SPR"/>
    <m/>
    <x v="4"/>
    <x v="7"/>
    <m/>
    <s v=""/>
    <m/>
    <m/>
    <s v="N"/>
    <m/>
    <x v="0"/>
    <m/>
    <n v="0"/>
    <n v="0"/>
    <n v="0"/>
    <n v="0"/>
    <n v="0"/>
    <n v="0"/>
    <n v="0"/>
    <n v="0"/>
    <n v="0"/>
    <n v="45000"/>
    <m/>
  </r>
  <r>
    <n v="126686.88"/>
    <n v="3"/>
    <s v="Active"/>
    <d v="2021-03-04T00:00:00"/>
    <s v="Bobby Johnson"/>
    <d v="2021-03-25T00:00:00"/>
    <s v="Jeremy Beeman"/>
    <s v="Dickson"/>
    <m/>
    <m/>
    <m/>
    <m/>
    <s v="TSM&amp;O Signal and Timing Plan for the City of Dickson"/>
    <s v="Community Transportation Planning Grants(CTPG)-SPR Part1"/>
    <s v="Other"/>
    <s v="SPR"/>
    <m/>
    <x v="4"/>
    <x v="7"/>
    <m/>
    <s v=""/>
    <m/>
    <m/>
    <s v="N"/>
    <m/>
    <x v="0"/>
    <m/>
    <n v="0"/>
    <n v="0"/>
    <n v="0"/>
    <n v="0"/>
    <n v="0"/>
    <n v="0"/>
    <n v="0"/>
    <n v="0"/>
    <n v="0"/>
    <n v="115000"/>
    <m/>
  </r>
  <r>
    <n v="126686.89"/>
    <n v="4"/>
    <s v="Active"/>
    <d v="2021-03-04T00:00:00"/>
    <s v="Bobby Johnson"/>
    <d v="2021-03-25T00:00:00"/>
    <s v="Jeremy Beeman"/>
    <s v="Weakley"/>
    <m/>
    <m/>
    <m/>
    <m/>
    <s v="City-Wide Complete Streets Plan for the City of Dresden."/>
    <s v="Community Transportation Planning Grants(CTPG)-SPR Part1"/>
    <s v="Other"/>
    <s v="SPR"/>
    <m/>
    <x v="4"/>
    <x v="7"/>
    <m/>
    <s v=""/>
    <m/>
    <m/>
    <s v="N"/>
    <m/>
    <x v="0"/>
    <m/>
    <n v="0"/>
    <n v="0"/>
    <n v="0"/>
    <n v="0"/>
    <n v="0"/>
    <n v="0"/>
    <n v="0"/>
    <n v="0"/>
    <n v="0"/>
    <n v="50000"/>
    <m/>
  </r>
  <r>
    <n v="126686.9"/>
    <n v="2"/>
    <s v="Active"/>
    <d v="2021-03-04T00:00:00"/>
    <s v="Bobby Johnson"/>
    <d v="2021-03-25T00:00:00"/>
    <s v="Jeremy Beeman"/>
    <s v="Sequatchie"/>
    <m/>
    <m/>
    <m/>
    <m/>
    <s v="City-Wide Bicycle and Pedestrian Plan for the City of Dunlap"/>
    <s v="Community Transportation Planning Grants(CTPG)-SPR Part1"/>
    <s v="Other"/>
    <s v="SPR"/>
    <m/>
    <x v="4"/>
    <x v="7"/>
    <m/>
    <s v=""/>
    <m/>
    <m/>
    <s v="N"/>
    <m/>
    <x v="0"/>
    <m/>
    <n v="0"/>
    <n v="0"/>
    <n v="0"/>
    <n v="0"/>
    <n v="0"/>
    <n v="0"/>
    <n v="0"/>
    <n v="0"/>
    <n v="0"/>
    <n v="60000"/>
    <m/>
  </r>
  <r>
    <n v="126686.91"/>
    <n v="2"/>
    <s v="Active"/>
    <d v="2021-03-05T00:00:00"/>
    <s v="Bobby Johnson"/>
    <d v="2021-03-25T00:00:00"/>
    <s v="Jeremy Beeman"/>
    <s v="Jackson"/>
    <m/>
    <m/>
    <m/>
    <m/>
    <s v="Community Mobility Plan for the Town of Gainesboro."/>
    <s v="Community Transportation Planning Grants(CTPG)-SPR Part1"/>
    <s v="Other"/>
    <s v="SPR"/>
    <m/>
    <x v="4"/>
    <x v="7"/>
    <m/>
    <s v=""/>
    <m/>
    <m/>
    <s v="N"/>
    <m/>
    <x v="0"/>
    <m/>
    <n v="0"/>
    <n v="0"/>
    <n v="0"/>
    <n v="0"/>
    <n v="0"/>
    <n v="0"/>
    <n v="0"/>
    <n v="0"/>
    <n v="0"/>
    <n v="50000"/>
    <m/>
  </r>
  <r>
    <n v="126686.92"/>
    <n v="1"/>
    <s v="Active"/>
    <d v="2021-03-05T00:00:00"/>
    <s v="Bobby Johnson"/>
    <d v="2021-03-26T00:00:00"/>
    <s v="Jeremy Beeman"/>
    <s v="Roane"/>
    <m/>
    <m/>
    <m/>
    <m/>
    <s v="Comprehensive Bicycle and Pedestrian Plan for the City of Harriman."/>
    <s v="Community Transportation Planning Grants(CTPG)-SPR Part1"/>
    <s v="Other"/>
    <s v="SPR"/>
    <m/>
    <x v="4"/>
    <x v="7"/>
    <m/>
    <s v=""/>
    <m/>
    <m/>
    <s v="N"/>
    <m/>
    <x v="0"/>
    <m/>
    <n v="0"/>
    <n v="0"/>
    <n v="0"/>
    <n v="0"/>
    <n v="0"/>
    <n v="0"/>
    <n v="0"/>
    <n v="0"/>
    <n v="0"/>
    <n v="70000"/>
    <m/>
  </r>
  <r>
    <n v="126686.93"/>
    <n v="2"/>
    <s v="Active"/>
    <d v="2021-03-05T00:00:00"/>
    <s v="Bobby Johnson"/>
    <d v="2021-03-25T00:00:00"/>
    <s v="Jeremy Beeman"/>
    <s v="Fentress"/>
    <m/>
    <m/>
    <m/>
    <m/>
    <s v="SR-52 Complete Streets Plan for the City of Jamestown."/>
    <s v="Community Transportation Planning Grants(CTPG)-SPR Part1"/>
    <s v="Other"/>
    <s v="SPR"/>
    <m/>
    <x v="4"/>
    <x v="7"/>
    <m/>
    <s v=""/>
    <m/>
    <m/>
    <s v="N"/>
    <m/>
    <x v="0"/>
    <m/>
    <n v="0"/>
    <n v="0"/>
    <n v="0"/>
    <n v="0"/>
    <n v="0"/>
    <n v="0"/>
    <n v="0"/>
    <n v="0"/>
    <n v="0"/>
    <n v="45000"/>
    <m/>
  </r>
  <r>
    <n v="126686.94"/>
    <n v="3"/>
    <s v="Active"/>
    <d v="2021-03-05T00:00:00"/>
    <s v="Bobby Johnson"/>
    <d v="2021-03-25T00:00:00"/>
    <s v="Jeremy Beeman"/>
    <s v="Cheatham"/>
    <m/>
    <m/>
    <m/>
    <m/>
    <s v="SR-249 Corridor Study for the Town of Kingston Springs"/>
    <s v="Community Transportation Planning Grants(CTPG)-SPR Part1"/>
    <s v="Other"/>
    <s v="SPR"/>
    <m/>
    <x v="4"/>
    <x v="7"/>
    <m/>
    <s v=""/>
    <m/>
    <m/>
    <s v="N"/>
    <m/>
    <x v="0"/>
    <m/>
    <n v="0"/>
    <n v="0"/>
    <n v="0"/>
    <n v="0"/>
    <n v="0"/>
    <n v="0"/>
    <n v="0"/>
    <n v="0"/>
    <n v="0"/>
    <n v="45000"/>
    <m/>
  </r>
  <r>
    <n v="126686.95"/>
    <n v="3"/>
    <s v="Active"/>
    <d v="2021-03-05T00:00:00"/>
    <s v="Bobby Johnson"/>
    <d v="2021-03-25T00:00:00"/>
    <s v="Jeremy Beeman"/>
    <s v="Macon"/>
    <m/>
    <m/>
    <m/>
    <m/>
    <s v="SR-10 Community Mobility Plan for the City of Lafayette."/>
    <s v="Community Transportation Planning Grants(CTPG)-SPR Part1"/>
    <s v="Other"/>
    <s v="SPR"/>
    <m/>
    <x v="4"/>
    <x v="7"/>
    <m/>
    <s v=""/>
    <m/>
    <m/>
    <s v="N"/>
    <m/>
    <x v="0"/>
    <m/>
    <n v="0"/>
    <n v="0"/>
    <n v="0"/>
    <n v="0"/>
    <n v="0"/>
    <n v="0"/>
    <n v="0"/>
    <n v="0"/>
    <n v="0"/>
    <n v="55000"/>
    <m/>
  </r>
  <r>
    <n v="126686.96"/>
    <n v="4"/>
    <s v="Active"/>
    <d v="2021-03-05T00:00:00"/>
    <s v="Bobby Johnson"/>
    <d v="2021-03-25T00:00:00"/>
    <s v="Jeremy Beeman"/>
    <s v="Tipton"/>
    <m/>
    <m/>
    <m/>
    <m/>
    <s v="Highway 59/70/79 Complete Streets Plan for the Town of Mason"/>
    <s v="Community Transportation Planning Grants(CTPG)-SPR Part1"/>
    <s v="Other"/>
    <s v="SPR"/>
    <m/>
    <x v="4"/>
    <x v="7"/>
    <m/>
    <s v=""/>
    <m/>
    <m/>
    <s v="N"/>
    <m/>
    <x v="0"/>
    <m/>
    <n v="0"/>
    <n v="0"/>
    <n v="0"/>
    <n v="0"/>
    <n v="0"/>
    <n v="0"/>
    <n v="0"/>
    <n v="0"/>
    <n v="0"/>
    <n v="35000"/>
    <m/>
  </r>
  <r>
    <n v="126686.97"/>
    <n v="2"/>
    <s v="Active"/>
    <d v="2021-03-05T00:00:00"/>
    <s v="Bobby Johnson"/>
    <d v="2021-04-14T00:00:00"/>
    <s v="Jeremy Beeman"/>
    <s v="Warren"/>
    <m/>
    <m/>
    <m/>
    <m/>
    <s v="SR 55/56/380 Bicycle and Pedestrian Plan for the City of McMinnville"/>
    <s v="Community Transportation Planning Grants(CTPG)-SPR Part1"/>
    <s v="Other"/>
    <s v="SPR"/>
    <m/>
    <x v="4"/>
    <x v="7"/>
    <m/>
    <s v=""/>
    <m/>
    <m/>
    <s v="N"/>
    <m/>
    <x v="0"/>
    <m/>
    <n v="0"/>
    <n v="0"/>
    <n v="0"/>
    <n v="0"/>
    <n v="0"/>
    <n v="0"/>
    <n v="0"/>
    <n v="0"/>
    <n v="0"/>
    <n v="75000"/>
    <m/>
  </r>
  <r>
    <n v="126686.98"/>
    <n v="4"/>
    <s v="Active"/>
    <d v="2021-03-05T00:00:00"/>
    <s v="Bobby Johnson"/>
    <d v="2021-03-25T00:00:00"/>
    <s v="Jeremy Beeman"/>
    <s v="Tipton"/>
    <m/>
    <m/>
    <m/>
    <m/>
    <s v="Community Mobility Plan for the City of Munford"/>
    <s v="Community Transportation Planning Grants(CTPG)-SPR Part1"/>
    <s v="Other"/>
    <s v="SPR"/>
    <m/>
    <x v="4"/>
    <x v="7"/>
    <m/>
    <s v=""/>
    <m/>
    <m/>
    <s v="N"/>
    <m/>
    <x v="0"/>
    <m/>
    <n v="0"/>
    <n v="0"/>
    <n v="0"/>
    <n v="0"/>
    <n v="0"/>
    <n v="0"/>
    <n v="0"/>
    <n v="0"/>
    <n v="0"/>
    <n v="55000"/>
    <m/>
  </r>
  <r>
    <n v="126686.99"/>
    <n v="1"/>
    <s v="Active"/>
    <d v="2021-03-05T00:00:00"/>
    <s v="Bobby Johnson"/>
    <d v="2021-03-25T00:00:00"/>
    <s v="Jeremy Beeman"/>
    <s v="Cocke"/>
    <m/>
    <m/>
    <m/>
    <m/>
    <s v="SR-32 Complete Streets Plan for the City of Newport"/>
    <s v="Community Transportation Planning Grants(CTPG)-SPR Part1"/>
    <s v="Other"/>
    <s v="SPR"/>
    <m/>
    <x v="4"/>
    <x v="7"/>
    <m/>
    <s v=""/>
    <m/>
    <m/>
    <s v="N"/>
    <m/>
    <x v="0"/>
    <m/>
    <n v="0"/>
    <n v="0"/>
    <n v="0"/>
    <n v="0"/>
    <n v="0"/>
    <n v="0"/>
    <n v="0"/>
    <n v="0"/>
    <n v="0"/>
    <n v="80000"/>
    <m/>
  </r>
  <r>
    <n v="126687.01"/>
    <n v="6"/>
    <s v="Active"/>
    <d v="2017-12-08T00:00:00"/>
    <s v="Bobby Johnson"/>
    <d v="2018-11-21T00:00:00"/>
    <s v="Brian Terrell"/>
    <s v="Statewide"/>
    <m/>
    <m/>
    <m/>
    <m/>
    <s v="University of Tennessee- Tennessee Transportation Assistance Program (TTAP) Project.-RESEARCH FY 2018-2019 (PART 2)"/>
    <m/>
    <s v="Other"/>
    <s v="SPR"/>
    <m/>
    <x v="4"/>
    <x v="7"/>
    <m/>
    <s v=""/>
    <m/>
    <m/>
    <s v="N"/>
    <m/>
    <x v="0"/>
    <m/>
    <n v="0"/>
    <n v="0"/>
    <n v="0"/>
    <n v="0"/>
    <n v="0"/>
    <n v="0"/>
    <n v="0"/>
    <n v="0"/>
    <n v="0"/>
    <n v="4000000"/>
    <m/>
  </r>
  <r>
    <n v="126687.45"/>
    <n v="6"/>
    <s v="Active"/>
    <d v="2019-03-05T00:00:00"/>
    <s v="Bobby Johnson"/>
    <d v="2020-08-27T00:00:00"/>
    <s v="Bobby Johnson"/>
    <s v="Statewide"/>
    <m/>
    <m/>
    <m/>
    <m/>
    <s v="Peak Flow Estimation in Urban Drainage Areas- RESEARCH FY 2020-2021 (PART 2)"/>
    <m/>
    <s v="Other"/>
    <s v="SPR"/>
    <m/>
    <x v="4"/>
    <x v="7"/>
    <m/>
    <n v="0"/>
    <m/>
    <m/>
    <s v="N"/>
    <m/>
    <x v="0"/>
    <m/>
    <n v="0"/>
    <n v="0"/>
    <n v="0"/>
    <n v="0"/>
    <n v="0"/>
    <n v="0"/>
    <n v="0"/>
    <n v="0"/>
    <n v="0"/>
    <n v="478517.5"/>
    <m/>
  </r>
  <r>
    <n v="126687.53"/>
    <n v="6"/>
    <s v="Active"/>
    <d v="2019-10-08T00:00:00"/>
    <s v="Bobby Johnson"/>
    <d v="2019-10-08T00:00:00"/>
    <s v="Bobby Johnson"/>
    <s v="Statewide"/>
    <m/>
    <m/>
    <m/>
    <m/>
    <s v="Research Administration and Coordination- FY 2020-FY 2021"/>
    <m/>
    <s v="Other"/>
    <s v="SPR"/>
    <m/>
    <x v="4"/>
    <x v="7"/>
    <m/>
    <n v="0"/>
    <m/>
    <m/>
    <s v="N"/>
    <m/>
    <x v="0"/>
    <m/>
    <n v="0"/>
    <n v="0"/>
    <n v="0"/>
    <n v="0"/>
    <n v="0"/>
    <n v="0"/>
    <n v="0"/>
    <n v="0"/>
    <n v="0"/>
    <n v="900000"/>
    <m/>
  </r>
  <r>
    <n v="126687.54"/>
    <n v="6"/>
    <s v="Active"/>
    <d v="2019-10-08T00:00:00"/>
    <s v="Bobby Johnson"/>
    <d v="2021-03-25T00:00:00"/>
    <s v="Daniel Rose"/>
    <s v="Statewide"/>
    <m/>
    <m/>
    <m/>
    <m/>
    <s v="Research Peer Exchange- FY 2020-FY 2021"/>
    <m/>
    <s v="Other"/>
    <s v="SPR"/>
    <m/>
    <x v="4"/>
    <x v="7"/>
    <m/>
    <n v="0"/>
    <m/>
    <m/>
    <s v="N"/>
    <m/>
    <x v="0"/>
    <m/>
    <n v="0"/>
    <n v="0"/>
    <n v="0"/>
    <n v="0"/>
    <n v="0"/>
    <n v="0"/>
    <n v="0"/>
    <n v="0"/>
    <n v="0"/>
    <n v="0"/>
    <m/>
  </r>
  <r>
    <n v="126687.58"/>
    <n v="6"/>
    <s v="Active"/>
    <d v="2020-04-07T00:00:00"/>
    <s v="Bobby Johnson"/>
    <d v="2020-04-07T00:00:00"/>
    <s v="Bobby Johnson"/>
    <s v="Statewide"/>
    <m/>
    <m/>
    <m/>
    <m/>
    <s v="A Framework for Quantitative Assessment of the Environmental Social and Economic Benefits of TDOT infrastructure Projects- FY 2020-FY 2021"/>
    <m/>
    <s v="Other"/>
    <s v="SPR"/>
    <m/>
    <x v="4"/>
    <x v="7"/>
    <m/>
    <n v="0"/>
    <m/>
    <m/>
    <s v="N"/>
    <m/>
    <x v="0"/>
    <m/>
    <n v="0"/>
    <n v="0"/>
    <n v="0"/>
    <n v="0"/>
    <n v="0"/>
    <n v="0"/>
    <n v="0"/>
    <n v="0"/>
    <n v="0"/>
    <n v="271996"/>
    <m/>
  </r>
  <r>
    <n v="126687.65"/>
    <n v="6"/>
    <s v="Active"/>
    <d v="2020-06-01T00:00:00"/>
    <s v="Bobby Johnson"/>
    <d v="2020-07-15T00:00:00"/>
    <s v="Bobby Johnson"/>
    <s v="Statewide"/>
    <m/>
    <m/>
    <m/>
    <m/>
    <s v="Rapid Emergency Evacuation Planning/Assessment for Tourist Attractions and Isolated- FY 2020-FY 2021"/>
    <m/>
    <s v="Other"/>
    <s v="SPR"/>
    <m/>
    <x v="4"/>
    <x v="7"/>
    <m/>
    <s v=""/>
    <m/>
    <m/>
    <s v="N"/>
    <m/>
    <x v="0"/>
    <m/>
    <n v="0"/>
    <n v="0"/>
    <n v="0"/>
    <n v="0"/>
    <n v="0"/>
    <n v="0"/>
    <n v="0"/>
    <n v="0"/>
    <n v="0"/>
    <n v="194629"/>
    <m/>
  </r>
  <r>
    <n v="126687.66"/>
    <n v="6"/>
    <s v="Active"/>
    <d v="2020-10-13T00:00:00"/>
    <s v="Bobby Johnson"/>
    <d v="2020-11-02T00:00:00"/>
    <s v="John Kahle"/>
    <s v="Statewide"/>
    <m/>
    <m/>
    <m/>
    <m/>
    <s v="AASHTOWare- FY 2020-FY 2021 - Support of the implementation of the AASHTOWare Project Construction &amp; Materials Management System"/>
    <m/>
    <s v="Other"/>
    <s v="SPR"/>
    <m/>
    <x v="4"/>
    <x v="7"/>
    <m/>
    <n v="0"/>
    <m/>
    <m/>
    <s v="N"/>
    <m/>
    <x v="0"/>
    <m/>
    <n v="0"/>
    <n v="0"/>
    <n v="0"/>
    <n v="0"/>
    <n v="0"/>
    <n v="0"/>
    <n v="0"/>
    <n v="0"/>
    <n v="0"/>
    <n v="1000000"/>
    <m/>
  </r>
  <r>
    <n v="126687.67"/>
    <n v="6"/>
    <s v="Active"/>
    <d v="2020-12-01T00:00:00"/>
    <s v="Bobby Johnson"/>
    <d v="2020-12-01T00:00:00"/>
    <s v="Bobby Johnson"/>
    <s v="Statewide"/>
    <m/>
    <m/>
    <m/>
    <m/>
    <s v="AASHTOWare- Safety (IT) FY 2020-FY 2021"/>
    <m/>
    <s v="Other"/>
    <s v="SPR"/>
    <m/>
    <x v="4"/>
    <x v="7"/>
    <m/>
    <n v="0"/>
    <m/>
    <m/>
    <s v="N"/>
    <m/>
    <x v="0"/>
    <m/>
    <n v="0"/>
    <n v="0"/>
    <n v="0"/>
    <n v="0"/>
    <n v="0"/>
    <n v="0"/>
    <n v="0"/>
    <n v="0"/>
    <n v="0"/>
    <n v="700000"/>
    <m/>
  </r>
  <r>
    <n v="126687.67999999999"/>
    <n v="6"/>
    <s v="Active"/>
    <d v="2021-03-30T00:00:00"/>
    <s v="Bobby Johnson"/>
    <d v="2021-03-31T00:00:00"/>
    <s v="Bobby Johnson"/>
    <s v="Statewide"/>
    <m/>
    <m/>
    <m/>
    <m/>
    <s v="Seismic Monitoring for Asset Management and Prioritization of Transportation Infrastructure-FY 2020-FY 2021"/>
    <m/>
    <s v="Other"/>
    <s v="SPR"/>
    <m/>
    <x v="4"/>
    <x v="7"/>
    <m/>
    <n v="0"/>
    <m/>
    <m/>
    <s v="N"/>
    <m/>
    <x v="0"/>
    <m/>
    <n v="0"/>
    <n v="0"/>
    <n v="0"/>
    <n v="0"/>
    <n v="0"/>
    <n v="0"/>
    <n v="0"/>
    <n v="0"/>
    <n v="0"/>
    <n v="90000"/>
    <m/>
  </r>
  <r>
    <n v="126692"/>
    <n v="1"/>
    <s v="Let"/>
    <d v="2017-10-16T00:00:00"/>
    <s v="Innocent Amara"/>
    <d v="2020-10-30T00:00:00"/>
    <s v="Bobby Johnson"/>
    <s v="Hawkins"/>
    <s v="Independence Ave"/>
    <m/>
    <s v="1341"/>
    <s v="L"/>
    <s v="Independence Avenue, North of East Ellis Lane to SR-1 in Mount Carmel"/>
    <s v="Miscellaneous Safety Improvements"/>
    <s v="Safety"/>
    <s v="Miscellaneous Safety Improvements"/>
    <m/>
    <x v="4"/>
    <x v="7"/>
    <m/>
    <n v="2.5099999999999998"/>
    <d v="2020-10-09T00:00:00"/>
    <m/>
    <s v="N"/>
    <s v="Other"/>
    <x v="0"/>
    <m/>
    <n v="25000"/>
    <n v="0"/>
    <n v="79800"/>
    <n v="0"/>
    <n v="104800"/>
    <n v="70000"/>
    <n v="0"/>
    <n v="79800"/>
    <n v="0"/>
    <n v="149800"/>
    <s v="HSIP-1341(10) (37952-3547-94)"/>
  </r>
  <r>
    <n v="126695"/>
    <n v="1"/>
    <s v="Active"/>
    <d v="2017-10-16T00:00:00"/>
    <s v="Belinda Hampton"/>
    <d v="2017-10-16T00:00:00"/>
    <s v="Belinda Hampton"/>
    <s v="Knox"/>
    <m/>
    <m/>
    <m/>
    <m/>
    <s v="Knoxville: RW 5L/23R Recon, Bid Pkg 3"/>
    <m/>
    <s v="Aeronautics"/>
    <s v="Public Transportation"/>
    <m/>
    <x v="4"/>
    <x v="7"/>
    <m/>
    <s v=""/>
    <m/>
    <m/>
    <s v="N"/>
    <m/>
    <x v="0"/>
    <m/>
    <n v="0"/>
    <n v="0"/>
    <n v="346800"/>
    <n v="0"/>
    <n v="346800"/>
    <n v="0"/>
    <n v="0"/>
    <n v="1933348"/>
    <n v="0"/>
    <n v="1933348"/>
    <s v="State Funded (47555077818)"/>
  </r>
  <r>
    <n v="126713"/>
    <n v="4"/>
    <s v="Active"/>
    <d v="2017-10-25T00:00:00"/>
    <s v="Nate Brugler"/>
    <d v="2021-01-19T00:00:00"/>
    <s v="Brian Terrell"/>
    <s v="Shelby"/>
    <m/>
    <m/>
    <s v="0D889"/>
    <s v="L"/>
    <s v="Memphis Arlington Road, From Gerber Road to Milton Wilson Drive"/>
    <s v="* E-grants 084* Install curb, gutter, sidewalk, and striped on-street bicycle lane along the north side of Memphis Arlington Road. Project will be a continuation of the existing bike/ped facility that currently terminates at Milton Wilson Dr. Drainage improvements will be installed as required."/>
    <s v="Local Programs"/>
    <s v="Bicycles and Pedestrian Facility"/>
    <m/>
    <x v="4"/>
    <x v="7"/>
    <m/>
    <n v="0.31"/>
    <m/>
    <m/>
    <s v="N"/>
    <s v="None"/>
    <x v="0"/>
    <m/>
    <n v="0"/>
    <n v="20000"/>
    <n v="571872"/>
    <n v="0"/>
    <n v="591872"/>
    <n v="54482"/>
    <n v="20000"/>
    <n v="604319"/>
    <n v="0"/>
    <n v="678801"/>
    <s v="STP-M-889(10) (79LPLM-F3-574)"/>
  </r>
  <r>
    <n v="126731"/>
    <n v="4"/>
    <s v="Active"/>
    <d v="2017-10-30T00:00:00"/>
    <s v="Karen Cooperwood"/>
    <d v="2021-03-01T00:00:00"/>
    <s v="Mary Probst"/>
    <s v="Shelby"/>
    <m/>
    <m/>
    <m/>
    <s v="N/A"/>
    <s v="MATA, 5339, FY 16-17"/>
    <m/>
    <s v="Mass Transit"/>
    <m/>
    <m/>
    <x v="4"/>
    <x v="7"/>
    <m/>
    <s v=""/>
    <m/>
    <m/>
    <s v="N"/>
    <m/>
    <x v="0"/>
    <m/>
    <n v="0"/>
    <n v="0"/>
    <n v="-35635.86"/>
    <n v="0"/>
    <n v="-35635.86"/>
    <n v="0"/>
    <n v="0"/>
    <n v="234364.14"/>
    <n v="0"/>
    <n v="234364.14"/>
    <s v="State Funded (795339-S3-003)"/>
  </r>
  <r>
    <n v="126851"/>
    <n v="1"/>
    <s v="Active"/>
    <d v="2017-12-07T00:00:00"/>
    <s v="Lee Cothron"/>
    <d v="2020-12-09T00:00:00"/>
    <s v="Lee Cothron"/>
    <s v="Campbell"/>
    <m/>
    <m/>
    <m/>
    <m/>
    <s v="FY21 Campbell County Maintenance Building (40 x 80)"/>
    <m/>
    <s v="Other"/>
    <s v="Capital"/>
    <m/>
    <x v="4"/>
    <x v="7"/>
    <m/>
    <s v=""/>
    <m/>
    <m/>
    <s v="N"/>
    <m/>
    <x v="0"/>
    <m/>
    <n v="0"/>
    <n v="0"/>
    <n v="520000"/>
    <n v="0"/>
    <n v="520000"/>
    <n v="0"/>
    <n v="0"/>
    <n v="710000"/>
    <n v="0"/>
    <n v="710000"/>
    <s v="State Funded (07999-3615-04)"/>
  </r>
  <r>
    <n v="126862"/>
    <n v="2"/>
    <s v="Active"/>
    <d v="2017-12-08T00:00:00"/>
    <s v="Lee Cothron"/>
    <d v="2021-06-18T00:00:00"/>
    <s v="Sandra Lowry"/>
    <s v="Fentress"/>
    <m/>
    <m/>
    <m/>
    <m/>
    <s v="FY21 Fentress County Salt Bin 40' x 80' - Replace Salt Bin (Jamestown)"/>
    <s v="Replace Salt Bin"/>
    <s v="Other"/>
    <s v="Capital"/>
    <m/>
    <x v="4"/>
    <x v="7"/>
    <m/>
    <s v=""/>
    <d v="2021-06-18T00:00:00"/>
    <m/>
    <s v="N"/>
    <m/>
    <x v="0"/>
    <m/>
    <n v="0"/>
    <n v="0"/>
    <n v="172000"/>
    <n v="0"/>
    <n v="172000"/>
    <n v="0"/>
    <n v="0"/>
    <n v="292000"/>
    <n v="0"/>
    <n v="292000"/>
    <s v="State Funded (25999-3604-04)"/>
  </r>
  <r>
    <n v="126871"/>
    <n v="6"/>
    <s v="Active"/>
    <d v="2017-12-13T00:00:00"/>
    <s v="Lee Cothron"/>
    <d v="2018-11-21T00:00:00"/>
    <s v="Brian Terrell"/>
    <s v="Statewide"/>
    <m/>
    <m/>
    <m/>
    <m/>
    <s v="STATEWIDE BUILDING PROJECTS"/>
    <m/>
    <s v="Other"/>
    <m/>
    <m/>
    <x v="4"/>
    <x v="7"/>
    <m/>
    <s v=""/>
    <m/>
    <m/>
    <s v="N"/>
    <m/>
    <x v="0"/>
    <m/>
    <n v="0"/>
    <n v="0"/>
    <n v="302119.28999999998"/>
    <n v="0"/>
    <n v="302119.28999999998"/>
    <n v="0"/>
    <n v="0"/>
    <n v="7950547.25"/>
    <n v="0"/>
    <n v="7950547.25"/>
    <s v="State Funded (99999-3606-04)"/>
  </r>
  <r>
    <n v="126906"/>
    <n v="3"/>
    <s v="Let"/>
    <d v="2017-12-23T00:00:00"/>
    <s v="Lisa Dunn"/>
    <d v="2021-01-19T00:00:00"/>
    <s v="Jason Carney"/>
    <s v="Wilson"/>
    <s v="SR-24"/>
    <s v="SR"/>
    <m/>
    <s v="SR"/>
    <s v="From SR-26 (US-70, West Baddour Pkwy) to East of Signature Place in Lebanon"/>
    <s v="Construction of 2,600 linear feet of 5-foot sidewalk along both sides of SR24 from SR26 (US70, West Baddour Pkwy) to East of Signature Place). Project also includes 1,300 feet of drainage, 1,000 feet of overhead utility replacement, 30 ADA ramps and 2 pedestrian signals."/>
    <s v="Local Programs"/>
    <s v="Bicycles and Pedestrian Facility"/>
    <m/>
    <x v="4"/>
    <x v="7"/>
    <m/>
    <n v="0.28000000000000003"/>
    <d v="2020-12-11T00:00:00"/>
    <m/>
    <s v="N"/>
    <s v="NHS"/>
    <x v="3"/>
    <m/>
    <n v="67470.58"/>
    <n v="0"/>
    <n v="257811"/>
    <n v="0"/>
    <n v="325281.58"/>
    <n v="153459.57999999999"/>
    <n v="90368"/>
    <n v="1648311"/>
    <n v="0"/>
    <n v="1892138.58"/>
    <s v="STP-EN-NH-24(71) (95004-3257-14)"/>
  </r>
  <r>
    <n v="126908"/>
    <n v="4"/>
    <s v="Let"/>
    <d v="2017-12-23T00:00:00"/>
    <s v="Lisa Dunn"/>
    <d v="2021-06-02T00:00:00"/>
    <s v=""/>
    <s v="Henderson"/>
    <s v="SR-22"/>
    <s v="SR"/>
    <m/>
    <s v="SR"/>
    <s v="From Brown Street to Jane Lane"/>
    <s v="Construction of 6,348 feet of 5-foot wide sidewalk and drainage along both sides of SR22 from Brown Street to Jane Lane. Project also includes 10 ADA ramps and 2 pedestrian signals."/>
    <s v="Local Programs"/>
    <s v="Bicycles and Pedestrian Facility"/>
    <m/>
    <x v="4"/>
    <x v="7"/>
    <m/>
    <n v="0.67"/>
    <d v="2021-05-07T00:00:00"/>
    <m/>
    <s v="N"/>
    <s v="NHS"/>
    <x v="3"/>
    <m/>
    <n v="0"/>
    <n v="0"/>
    <n v="809600"/>
    <n v="0"/>
    <n v="809600"/>
    <n v="192794"/>
    <n v="330000"/>
    <n v="809600"/>
    <n v="0"/>
    <n v="1332394"/>
    <s v="STP-EN-NH-22(89) (39004-3231-14)"/>
  </r>
  <r>
    <n v="126910"/>
    <n v="4"/>
    <s v="Let"/>
    <d v="2017-12-23T00:00:00"/>
    <s v="Lisa Dunn"/>
    <d v="2021-04-13T00:00:00"/>
    <s v=""/>
    <s v="Shelby"/>
    <s v="SR-86"/>
    <s v="SR"/>
    <m/>
    <s v="SR"/>
    <s v="From Commerce Parkway to Bill Morris Parkway"/>
    <s v="Construction of 2,610 feet of 5-foot sidewalk along both sides of SR86 from Commerce Parkway to Bill Morris Parkway.  Project also includes overhead utility replacement, 4 ADA ramps and 1 pedestrian signal."/>
    <s v="Local Programs"/>
    <s v="Bicycles and Pedestrian Facility"/>
    <m/>
    <x v="4"/>
    <x v="7"/>
    <m/>
    <n v="0.25"/>
    <d v="2021-03-26T00:00:00"/>
    <m/>
    <s v="N"/>
    <s v="NHS"/>
    <x v="3"/>
    <m/>
    <n v="0"/>
    <n v="0"/>
    <n v="575985"/>
    <n v="0"/>
    <n v="575985"/>
    <n v="118179"/>
    <n v="181800"/>
    <n v="575985"/>
    <n v="0"/>
    <n v="875964"/>
    <s v="STP-EN-NH-86(10) (79029-3215-14)"/>
  </r>
  <r>
    <n v="126946"/>
    <n v="1"/>
    <s v="Active"/>
    <d v="2018-01-25T00:00:00"/>
    <s v="Stanley Burnette"/>
    <d v="2021-01-19T00:00:00"/>
    <s v="Brian Terrell"/>
    <s v="Knox"/>
    <m/>
    <m/>
    <m/>
    <m/>
    <s v="Atlantic Avenue, From North Broadway to Pershing Street"/>
    <s v="Construction of approximately 3,400 linear feet of new sidewalk along Atlantic Avenue between North Broadway and Pershing Street."/>
    <s v="Local Programs"/>
    <s v="Sidewalk Improvements"/>
    <m/>
    <x v="4"/>
    <x v="7"/>
    <m/>
    <n v="0.67"/>
    <m/>
    <m/>
    <s v="N"/>
    <s v="Other"/>
    <x v="0"/>
    <m/>
    <n v="0"/>
    <n v="25000"/>
    <n v="0"/>
    <n v="0"/>
    <n v="25000"/>
    <n v="160100"/>
    <n v="25000"/>
    <n v="0"/>
    <n v="0"/>
    <n v="185100"/>
    <s v="STP-M-3789(10) (47LPLM-F3-153)"/>
  </r>
  <r>
    <n v="126956"/>
    <n v="4"/>
    <s v="Active"/>
    <d v="2018-01-30T00:00:00"/>
    <s v="Teresa Tanner"/>
    <d v="2018-01-30T00:00:00"/>
    <s v="Teresa Tanner"/>
    <s v="Obion"/>
    <m/>
    <m/>
    <m/>
    <m/>
    <s v="Union City: Tree Clearing"/>
    <m/>
    <s v="Aeronautics"/>
    <s v="Public Transportation"/>
    <m/>
    <x v="4"/>
    <x v="7"/>
    <m/>
    <s v=""/>
    <m/>
    <m/>
    <s v="N"/>
    <m/>
    <x v="0"/>
    <m/>
    <n v="0"/>
    <n v="0"/>
    <n v="35500"/>
    <n v="0"/>
    <n v="35500"/>
    <n v="0"/>
    <n v="0"/>
    <n v="66030"/>
    <n v="0"/>
    <n v="66030"/>
    <s v="State Funded (66555017618)"/>
  </r>
  <r>
    <n v="126981"/>
    <n v="4"/>
    <s v="Active"/>
    <d v="2018-02-05T00:00:00"/>
    <s v="Bridgett Tidwell"/>
    <d v="2020-08-28T00:00:00"/>
    <s v="Chris Armstrong"/>
    <s v="Tipton"/>
    <s v="SR-3"/>
    <s v="SR"/>
    <m/>
    <s v="SR"/>
    <s v="(US-51), From North of Myron Creek to South of Old Hwy 51 South"/>
    <s v="Misc. Safety Improvements"/>
    <s v="Safety"/>
    <s v="RSAR"/>
    <m/>
    <x v="4"/>
    <x v="7"/>
    <m/>
    <n v="1"/>
    <d v="2022-10-07T00:00:00"/>
    <m/>
    <s v="N"/>
    <s v="NHS"/>
    <x v="3"/>
    <m/>
    <n v="80000"/>
    <n v="0"/>
    <n v="0"/>
    <n v="0"/>
    <n v="80000"/>
    <n v="140000"/>
    <n v="0"/>
    <n v="0"/>
    <n v="0"/>
    <n v="140000"/>
    <s v="HSIP-3(150) (84102-3216-94)"/>
  </r>
  <r>
    <n v="127056"/>
    <n v="6"/>
    <s v="Active"/>
    <d v="2018-03-05T00:00:00"/>
    <s v="Brian Fedders"/>
    <d v="2018-03-05T00:00:00"/>
    <s v="Brian Fedders"/>
    <s v="Statewide"/>
    <m/>
    <m/>
    <m/>
    <m/>
    <s v="CE2039: Aviation Professional Services - Barge"/>
    <m/>
    <s v="Aeronautics"/>
    <s v="Public Transportation"/>
    <m/>
    <x v="4"/>
    <x v="7"/>
    <m/>
    <s v=""/>
    <m/>
    <m/>
    <s v="N"/>
    <m/>
    <x v="0"/>
    <m/>
    <n v="0"/>
    <n v="0"/>
    <n v="500000"/>
    <n v="0"/>
    <n v="500000"/>
    <n v="0"/>
    <n v="0"/>
    <n v="1000000"/>
    <n v="0"/>
    <n v="1000000"/>
    <s v="State Funded (99555128718)"/>
  </r>
  <r>
    <n v="127057"/>
    <n v="6"/>
    <s v="Active"/>
    <d v="2018-03-05T00:00:00"/>
    <s v="Brian Fedders"/>
    <d v="2018-03-05T00:00:00"/>
    <s v="Brian Fedders"/>
    <s v="Statewide"/>
    <m/>
    <m/>
    <m/>
    <m/>
    <s v="CE2040: Aviation Professional Services - Stantec"/>
    <m/>
    <s v="Aeronautics"/>
    <s v="Public Transportation"/>
    <m/>
    <x v="4"/>
    <x v="7"/>
    <m/>
    <s v=""/>
    <m/>
    <m/>
    <s v="N"/>
    <m/>
    <x v="0"/>
    <m/>
    <n v="0"/>
    <n v="0"/>
    <n v="650000"/>
    <n v="0"/>
    <n v="650000"/>
    <n v="0"/>
    <n v="0"/>
    <n v="800000"/>
    <n v="0"/>
    <n v="800000"/>
    <s v="State Funded (99555128818)"/>
  </r>
  <r>
    <n v="127249"/>
    <n v="4"/>
    <s v="Active"/>
    <d v="2018-03-22T00:00:00"/>
    <s v="David J. Martin"/>
    <d v="2020-05-29T00:00:00"/>
    <s v="Bonita Dunlap"/>
    <s v="Carroll"/>
    <s v="SR-105"/>
    <s v="SR"/>
    <m/>
    <s v="SR"/>
    <s v="(Main Street) at CSX Railroad, LM 5.47 in Trezevant"/>
    <s v="Railroad Crossing Safety Improvement Project, Section 130"/>
    <s v="Section 130-Rail"/>
    <s v="Railroad Crossing Improvement"/>
    <m/>
    <x v="4"/>
    <x v="7"/>
    <m/>
    <n v="0.01"/>
    <m/>
    <m/>
    <s v="N"/>
    <s v="Other"/>
    <x v="4"/>
    <m/>
    <n v="0"/>
    <n v="0"/>
    <n v="38399"/>
    <n v="0"/>
    <n v="38399"/>
    <n v="15000"/>
    <n v="0"/>
    <n v="38399"/>
    <n v="0"/>
    <n v="53399"/>
    <s v="HSIP-R-105(14) (09016-2206-94)"/>
  </r>
  <r>
    <n v="127249.01"/>
    <n v="4"/>
    <s v="Active"/>
    <d v="2018-10-18T00:00:00"/>
    <s v="Bonita Dunlap"/>
    <d v="2020-06-02T00:00:00"/>
    <s v="Bonita Dunlap"/>
    <s v="Carroll"/>
    <s v="SR-105"/>
    <s v="SR"/>
    <m/>
    <s v="SR"/>
    <s v="(Main Street), From Front Street to Broad Street in Trezevant"/>
    <s v="Installation of curb and gutter, Resurface, Pavement Markings, Signs"/>
    <s v="Section 130-Rail"/>
    <s v="Safety"/>
    <m/>
    <x v="4"/>
    <x v="7"/>
    <m/>
    <s v=""/>
    <m/>
    <m/>
    <s v="N"/>
    <s v="Other"/>
    <x v="4"/>
    <m/>
    <n v="0"/>
    <n v="0"/>
    <n v="12000"/>
    <n v="0"/>
    <n v="12000"/>
    <n v="50000"/>
    <n v="0"/>
    <n v="12000"/>
    <n v="0"/>
    <n v="62000"/>
    <s v="HSIP-R-105(15) (09016-3206-94)"/>
  </r>
  <r>
    <n v="127426"/>
    <n v="1"/>
    <s v="Let"/>
    <d v="2018-04-06T00:00:00"/>
    <s v="Maria Hunter"/>
    <d v="2021-02-25T00:00:00"/>
    <s v="Bobby Johnson"/>
    <s v="Sullivan"/>
    <s v="SR-34"/>
    <s v="SR"/>
    <m/>
    <s v="SR"/>
    <s v="(Bristol Hwy, US-11E/19W), Intersection at Industrial Park Road, LM 2.966 in Bluff City"/>
    <s v="Upgrade traffic signals, emergency preemption devices and advanced traffic controls."/>
    <s v="Local Programs"/>
    <s v="Signalization"/>
    <m/>
    <x v="4"/>
    <x v="7"/>
    <m/>
    <n v="0"/>
    <d v="2021-02-05T00:00:00"/>
    <m/>
    <s v="N"/>
    <s v="NHS"/>
    <x v="3"/>
    <m/>
    <n v="60000"/>
    <n v="0"/>
    <n v="532231"/>
    <n v="0"/>
    <n v="592231"/>
    <n v="80000"/>
    <n v="0"/>
    <n v="532231"/>
    <n v="0"/>
    <n v="612231"/>
    <s v="STP-M-34(117) (82005-3248-54)"/>
  </r>
  <r>
    <n v="127441"/>
    <n v="1"/>
    <s v="Active"/>
    <d v="2018-04-17T00:00:00"/>
    <s v="Mary Probst"/>
    <d v="2020-05-19T00:00:00"/>
    <s v="Mary Probst"/>
    <s v="Sullivan"/>
    <m/>
    <m/>
    <m/>
    <s v="N/A"/>
    <s v="KATS, FFY13-16, SFY18 5339 (S) Capital Assistance"/>
    <m/>
    <s v="Mass Transit"/>
    <m/>
    <m/>
    <x v="4"/>
    <x v="7"/>
    <m/>
    <s v=""/>
    <m/>
    <m/>
    <s v="N"/>
    <m/>
    <x v="0"/>
    <m/>
    <n v="0"/>
    <n v="0"/>
    <n v="3131"/>
    <n v="0"/>
    <n v="3131"/>
    <n v="0"/>
    <n v="0"/>
    <n v="42273"/>
    <n v="0"/>
    <n v="42273"/>
    <s v="State Funded (825339-S3-003)"/>
  </r>
  <r>
    <n v="127457"/>
    <n v="3"/>
    <s v="Active"/>
    <d v="2018-04-26T00:00:00"/>
    <s v="Ryan Traversa"/>
    <d v="2018-04-26T00:00:00"/>
    <s v="Ryan Traversa"/>
    <s v="Maury"/>
    <m/>
    <m/>
    <m/>
    <m/>
    <s v="Columbia: Runway and RSA Rehabilitation - Design"/>
    <m/>
    <s v="Aeronautics"/>
    <s v="Public Transportation"/>
    <m/>
    <x v="4"/>
    <x v="7"/>
    <m/>
    <s v=""/>
    <m/>
    <m/>
    <s v="N"/>
    <m/>
    <x v="0"/>
    <m/>
    <n v="0"/>
    <n v="0"/>
    <n v="6800"/>
    <n v="0"/>
    <n v="6800"/>
    <n v="0"/>
    <n v="0"/>
    <n v="221800"/>
    <n v="0"/>
    <n v="221800"/>
    <s v="State Funded (60555055018)"/>
  </r>
  <r>
    <n v="127474"/>
    <n v="1"/>
    <s v="Active"/>
    <d v="2018-04-27T00:00:00"/>
    <s v="Stanley Burnette"/>
    <d v="2021-01-19T00:00:00"/>
    <s v="Brian Terrell"/>
    <s v="Sullivan"/>
    <m/>
    <m/>
    <m/>
    <m/>
    <s v="ADA Transition Plan Development and Self Evaluation for the City of Bristol"/>
    <s v="The project will address requirements of the Americans with Disabilities Act and Section 504 of the Rehabilitation Act. The Self-Evaluation and ADA Transition Plan will include all public facilities and rights-of-ways within the City of Bristol to identify any physical barriers that limit accessibility of individuals with disabilities.  The Transition Plan will establish priorities, budgets, and implementation schedules for removal of any identified barriers."/>
    <s v="Local Programs"/>
    <s v="Study"/>
    <m/>
    <x v="4"/>
    <x v="7"/>
    <m/>
    <n v="0"/>
    <m/>
    <m/>
    <s v="N"/>
    <m/>
    <x v="0"/>
    <m/>
    <n v="10000"/>
    <n v="0"/>
    <n v="0"/>
    <n v="0"/>
    <n v="10000"/>
    <n v="90000"/>
    <n v="0"/>
    <n v="0"/>
    <n v="0"/>
    <n v="90000"/>
    <m/>
  </r>
  <r>
    <n v="127485"/>
    <n v="1"/>
    <s v="Let"/>
    <d v="2018-05-02T00:00:00"/>
    <s v="Maria Hunter"/>
    <d v="2021-02-25T00:00:00"/>
    <s v="Bobby Johnson"/>
    <s v="Roane"/>
    <s v="SR-61"/>
    <s v="SR"/>
    <m/>
    <s v="SR"/>
    <s v="Intersection at SR-62/SR-330 (Winter Gap Road), LM 17.765 in Oliver Springs"/>
    <s v="Upgrading the existing traffic signal at the intersection of SR-62 and SR-61 to include new signal controller, new detection (the current in-pavement loops are malfunctioning) and new signal supports"/>
    <s v="Local Programs"/>
    <s v="Signalization"/>
    <m/>
    <x v="4"/>
    <x v="7"/>
    <m/>
    <n v="0.02"/>
    <d v="2021-02-05T00:00:00"/>
    <m/>
    <s v="N"/>
    <s v="NHS"/>
    <x v="3"/>
    <m/>
    <n v="63700"/>
    <n v="0"/>
    <n v="390000"/>
    <n v="0"/>
    <n v="453700"/>
    <n v="68700"/>
    <n v="0"/>
    <n v="390000"/>
    <n v="0"/>
    <n v="458700"/>
    <s v="STP-M-61(46) (73014-3221-54)"/>
  </r>
  <r>
    <n v="127592"/>
    <n v="4"/>
    <s v="Let"/>
    <d v="2018-06-05T00:00:00"/>
    <s v="Jason McCoy"/>
    <d v="2021-04-07T00:00:00"/>
    <s v="Lisa Dunn"/>
    <s v="Tipton"/>
    <s v="SR-206"/>
    <s v="SR"/>
    <m/>
    <s v="SR"/>
    <s v="Intersection at Lucado Road and Fayne Road, LM 5.216"/>
    <s v="Safety Improvements"/>
    <s v="Safety"/>
    <s v="Miscellaneous Safety Improvements"/>
    <m/>
    <x v="4"/>
    <x v="7"/>
    <m/>
    <n v="0.2"/>
    <d v="2020-12-11T00:00:00"/>
    <m/>
    <s v="N"/>
    <s v="Other"/>
    <x v="4"/>
    <m/>
    <n v="5000"/>
    <n v="0"/>
    <n v="17000"/>
    <n v="0"/>
    <n v="22000"/>
    <n v="45000"/>
    <n v="0"/>
    <n v="17000"/>
    <n v="0"/>
    <n v="62000"/>
    <s v="HSIP-206(12) (84014-3220-94)"/>
  </r>
  <r>
    <n v="127617"/>
    <n v="3"/>
    <s v="Active"/>
    <d v="2018-06-06T00:00:00"/>
    <s v="David J. Martin"/>
    <d v="2020-07-14T00:00:00"/>
    <s v="Jason Carney"/>
    <s v="Robertson"/>
    <s v="Wilson Street"/>
    <m/>
    <s v="0A626"/>
    <s v="L"/>
    <s v="Wilson Street at CSX R/R, LM 0.02 in Greenbrier"/>
    <s v="Railroad Crossing Safety Improvement Project, Section 130"/>
    <s v="Section 130-Rail"/>
    <s v="Railroad Crossing Improvement"/>
    <m/>
    <x v="4"/>
    <x v="7"/>
    <m/>
    <n v="0.01"/>
    <m/>
    <m/>
    <s v="N"/>
    <s v="None"/>
    <x v="0"/>
    <m/>
    <n v="3500"/>
    <n v="0"/>
    <n v="332654"/>
    <n v="0"/>
    <n v="336154"/>
    <n v="18500"/>
    <n v="0"/>
    <n v="332654"/>
    <n v="0"/>
    <n v="351154"/>
    <s v="HSIP-R00S(418) (74951-2517-94)"/>
  </r>
  <r>
    <n v="127637"/>
    <n v="1"/>
    <s v="Let"/>
    <d v="2018-06-07T00:00:00"/>
    <s v="Jason McCoy"/>
    <d v="2021-02-25T00:00:00"/>
    <s v="Brian Terrell"/>
    <s v="Greene"/>
    <s v="SR-70"/>
    <s v="SR"/>
    <m/>
    <s v="SR"/>
    <s v="From End of Nolichucky River Bridge to SR-35 West Main Street"/>
    <s v="Safety Improvements"/>
    <s v="Safety"/>
    <s v="Miscellaneous Safety Improvements"/>
    <m/>
    <x v="4"/>
    <x v="7"/>
    <m/>
    <n v="6.43"/>
    <d v="2021-02-05T00:00:00"/>
    <m/>
    <s v="N"/>
    <s v="NHS, Other"/>
    <x v="3"/>
    <m/>
    <n v="8500"/>
    <n v="0"/>
    <n v="66100"/>
    <n v="0"/>
    <n v="74600"/>
    <n v="55500"/>
    <n v="0"/>
    <n v="66100"/>
    <n v="0"/>
    <n v="121600"/>
    <s v="HSIP-70(26) (30006-3230-94)"/>
  </r>
  <r>
    <n v="127641"/>
    <n v="4"/>
    <s v="Active"/>
    <d v="2018-06-07T00:00:00"/>
    <s v="Dale Showers"/>
    <d v="2020-07-07T00:00:00"/>
    <s v="Bonita Dunlap"/>
    <s v="Gibson"/>
    <s v="Cades Atwood Road"/>
    <m/>
    <s v="00860"/>
    <s v="L"/>
    <s v="Cades Atwood Road at CSX Railroad, LM 12.48 near Atwood"/>
    <s v="Railroad crossing safety improvement project, Section 130"/>
    <s v="Section 130-Rail"/>
    <s v="Railroad Crossing Improvement"/>
    <m/>
    <x v="4"/>
    <x v="7"/>
    <m/>
    <n v="0.01"/>
    <m/>
    <m/>
    <s v="N"/>
    <s v="None"/>
    <x v="0"/>
    <m/>
    <n v="0"/>
    <n v="80660"/>
    <n v="0"/>
    <n v="0"/>
    <n v="80660"/>
    <n v="15000"/>
    <n v="80760"/>
    <n v="0"/>
    <n v="0"/>
    <n v="95760"/>
    <m/>
  </r>
  <r>
    <n v="127645"/>
    <n v="4"/>
    <s v="Active"/>
    <d v="2018-06-07T00:00:00"/>
    <s v="Dale Showers"/>
    <d v="2020-07-07T00:00:00"/>
    <s v="Bonita Dunlap"/>
    <s v="Haywood"/>
    <s v="SR-179"/>
    <s v="SR"/>
    <m/>
    <s v="SR"/>
    <s v="(S. Main Street) at CSX Railroad, LM 4.57 in Stanton"/>
    <s v="Railroad crossing safety improvement project, Section 130"/>
    <s v="Section 130-Rail"/>
    <s v="Railroad Crossing Improvement"/>
    <m/>
    <x v="4"/>
    <x v="7"/>
    <m/>
    <n v="0.01"/>
    <m/>
    <m/>
    <s v="N"/>
    <s v="Other"/>
    <x v="4"/>
    <m/>
    <n v="0"/>
    <n v="0"/>
    <n v="191869"/>
    <n v="0"/>
    <n v="191869"/>
    <n v="15000"/>
    <n v="0"/>
    <n v="191869"/>
    <n v="0"/>
    <n v="206869"/>
    <s v="HSIP-R-179(11) (38011-2205-94)"/>
  </r>
  <r>
    <n v="127646.01"/>
    <n v="2"/>
    <s v="Active"/>
    <d v="2020-11-09T00:00:00"/>
    <s v="Kyle Ruddy"/>
    <d v="2021-03-24T00:00:00"/>
    <s v="Brian Terrell"/>
    <s v="McMinn"/>
    <s v="SR-39"/>
    <s v="SR"/>
    <m/>
    <s v="SR"/>
    <s v="(Englewood Avenue) at CSX R/R, LM 15.13 in Englewood"/>
    <m/>
    <s v="Section 130-Rail"/>
    <s v="Railroad Crossing Improvement"/>
    <m/>
    <x v="4"/>
    <x v="7"/>
    <m/>
    <n v="0.01"/>
    <m/>
    <m/>
    <s v="N"/>
    <s v="Other"/>
    <x v="4"/>
    <m/>
    <n v="0"/>
    <n v="0"/>
    <n v="645420"/>
    <n v="0"/>
    <n v="645420"/>
    <n v="0"/>
    <n v="0"/>
    <n v="645420"/>
    <n v="0"/>
    <n v="645420"/>
    <s v="HSIP-R-39(19) (54010-2522-94)"/>
  </r>
  <r>
    <n v="127650"/>
    <n v="1"/>
    <s v="Active"/>
    <d v="2018-06-07T00:00:00"/>
    <s v="Dale Showers"/>
    <d v="2020-01-07T00:00:00"/>
    <s v="Lee Cothron"/>
    <s v="Knox"/>
    <s v="Ault Road"/>
    <m/>
    <s v="0A120"/>
    <s v="L"/>
    <s v="Ault Road at Norfolk Southern Railroad, LM 0.147 in Knoxville"/>
    <s v="Railroad crossing safety improvement project, Section 130"/>
    <s v="Section 130-Rail"/>
    <s v="Railroad Crossing Improvement"/>
    <m/>
    <x v="4"/>
    <x v="7"/>
    <m/>
    <n v="0.01"/>
    <m/>
    <m/>
    <s v="N"/>
    <s v="None"/>
    <x v="0"/>
    <m/>
    <n v="0"/>
    <n v="0"/>
    <n v="0"/>
    <n v="0"/>
    <n v="0"/>
    <n v="15000"/>
    <n v="0"/>
    <n v="3940"/>
    <n v="0"/>
    <n v="18940"/>
    <s v="HSIP-R00S(406) (47954-2570-94)"/>
  </r>
  <r>
    <n v="127695"/>
    <n v="3"/>
    <s v="Active"/>
    <d v="2018-06-18T00:00:00"/>
    <s v="David J. Martin"/>
    <d v="2020-08-20T00:00:00"/>
    <s v="Jason Carney"/>
    <s v="Rutherford"/>
    <s v="Front Street"/>
    <m/>
    <s v="03371"/>
    <s v="L"/>
    <s v="Front Street at CSX R/R, LM 1.64 in Smyrna"/>
    <s v="Washington Street at CSX R/R, LM 1.64 in Smyrna"/>
    <s v="Section 130-Rail"/>
    <s v="Railroad Crossing Improvement"/>
    <m/>
    <x v="4"/>
    <x v="7"/>
    <m/>
    <n v="0.01"/>
    <m/>
    <m/>
    <s v="N"/>
    <s v="Other"/>
    <x v="0"/>
    <m/>
    <n v="12000"/>
    <n v="0"/>
    <n v="743641"/>
    <n v="0"/>
    <n v="755641"/>
    <n v="102000"/>
    <n v="0"/>
    <n v="743641"/>
    <n v="0"/>
    <n v="845641"/>
    <s v="HSIP-R-3371(10) (75952-2571-94)"/>
  </r>
  <r>
    <n v="127735"/>
    <n v="3"/>
    <s v="Active"/>
    <d v="2018-06-20T00:00:00"/>
    <s v="David J. Martin"/>
    <d v="2020-07-24T00:00:00"/>
    <s v="Jason Carney"/>
    <s v="Lawrence"/>
    <s v="Vine Street"/>
    <m/>
    <s v="0A503"/>
    <s v="L"/>
    <s v="Vine Street at Tennessee Southern R/R, LM 0.27 in Loretto"/>
    <s v="Railroad Crossing Safety Improvement Project, Section 130"/>
    <s v="Section 130-Rail"/>
    <s v="Railroad Crossing Improvement"/>
    <m/>
    <x v="4"/>
    <x v="7"/>
    <m/>
    <n v="0.01"/>
    <m/>
    <m/>
    <s v="N"/>
    <s v="None"/>
    <x v="0"/>
    <m/>
    <n v="0"/>
    <n v="0"/>
    <n v="34787"/>
    <n v="0"/>
    <n v="34787"/>
    <n v="15000"/>
    <n v="0"/>
    <n v="34787"/>
    <n v="0"/>
    <n v="49787"/>
    <s v="HSIP-R00S(433) (50952-2507-94)"/>
  </r>
  <r>
    <n v="127754"/>
    <n v="4"/>
    <s v="Let"/>
    <d v="2018-06-25T00:00:00"/>
    <s v="Innocent Amara"/>
    <d v="2020-09-02T00:00:00"/>
    <s v="Bonita Dunlap"/>
    <s v="Henry"/>
    <s v="SR-54"/>
    <s v="SR"/>
    <s v="P"/>
    <s v="SR"/>
    <s v="From near Townsend Road to Paris urban boundary"/>
    <s v="Miscellaneous Safety Improvements."/>
    <s v="Safety"/>
    <s v="Miscellaneous Safety Improvements"/>
    <m/>
    <x v="4"/>
    <x v="7"/>
    <m/>
    <n v="4.8"/>
    <d v="2020-08-14T00:00:00"/>
    <m/>
    <s v="N"/>
    <s v="Other"/>
    <x v="4"/>
    <m/>
    <n v="0"/>
    <n v="0"/>
    <n v="236635"/>
    <n v="0"/>
    <n v="236635"/>
    <n v="45000"/>
    <n v="0"/>
    <n v="236635"/>
    <n v="0"/>
    <n v="281635"/>
    <s v="HSIP-54(44) (40003-3223-94)"/>
  </r>
  <r>
    <n v="127761"/>
    <n v="4"/>
    <s v="Construction Complete"/>
    <d v="2018-06-25T00:00:00"/>
    <s v="Innocent Amara"/>
    <d v="2021-06-15T00:00:00"/>
    <s v=""/>
    <s v="Haywood"/>
    <s v="SR-1"/>
    <s v="SR"/>
    <m/>
    <s v="SR"/>
    <s v="From near Briley Road/Chestnut Grove to Madison County Line"/>
    <s v="Misc. Safety Improvements."/>
    <s v="Safety"/>
    <s v="Miscellaneous Safety Improvements"/>
    <m/>
    <x v="4"/>
    <x v="7"/>
    <m/>
    <n v="5"/>
    <d v="2020-08-14T00:00:00"/>
    <m/>
    <s v="N"/>
    <s v="Other"/>
    <x v="4"/>
    <m/>
    <n v="0"/>
    <n v="0"/>
    <n v="100320"/>
    <n v="0"/>
    <n v="100320"/>
    <n v="45000"/>
    <n v="0"/>
    <n v="100320"/>
    <n v="0"/>
    <n v="145320"/>
    <s v="HSIP-1(392) (38003-3232-94)"/>
  </r>
  <r>
    <n v="127764"/>
    <n v="4"/>
    <s v="Construction Complete"/>
    <d v="2018-06-25T00:00:00"/>
    <s v="Innocent Amara"/>
    <d v="2021-05-21T00:00:00"/>
    <s v="Bonita Dunlap"/>
    <s v="Henry"/>
    <s v="SR-69"/>
    <s v="SR"/>
    <m/>
    <s v="SR"/>
    <s v="From near Hagler Ridge Road to Beasley Creek"/>
    <s v="Miscellaneous Safety Improvements"/>
    <s v="Safety"/>
    <s v="Miscellaneous Safety Improvements"/>
    <m/>
    <x v="4"/>
    <x v="7"/>
    <m/>
    <n v="5"/>
    <d v="2020-06-26T00:00:00"/>
    <m/>
    <s v="N"/>
    <s v="Other"/>
    <x v="4"/>
    <m/>
    <n v="0"/>
    <n v="0"/>
    <n v="-47285"/>
    <n v="0"/>
    <n v="-47285"/>
    <n v="45000"/>
    <n v="0"/>
    <n v="113715"/>
    <n v="0"/>
    <n v="158715"/>
    <s v="HSIP-69(99) (40008-3229-94)"/>
  </r>
  <r>
    <n v="127789"/>
    <n v="2"/>
    <s v="Let"/>
    <d v="2018-06-27T00:00:00"/>
    <s v="Innocent Amara"/>
    <d v="2020-11-03T00:00:00"/>
    <s v="Kyle Ruddy"/>
    <s v="Cumberland"/>
    <s v="SR-1"/>
    <s v="SR"/>
    <m/>
    <s v="SR"/>
    <s v="From West of Glade Creek Road to Near Woodridge Lane"/>
    <s v="Safety Improvements"/>
    <s v="Safety"/>
    <s v="Miscellaneous Safety Improvements"/>
    <m/>
    <x v="4"/>
    <x v="7"/>
    <m/>
    <n v="3.5"/>
    <d v="2020-10-09T00:00:00"/>
    <m/>
    <s v="N"/>
    <s v="Other"/>
    <x v="4"/>
    <m/>
    <n v="0"/>
    <n v="0"/>
    <n v="486292"/>
    <n v="0"/>
    <n v="486292"/>
    <n v="55500"/>
    <n v="0"/>
    <n v="486292"/>
    <n v="0"/>
    <n v="541792"/>
    <s v="HSIP-1(391) (18002-3234-94)"/>
  </r>
  <r>
    <n v="127820"/>
    <n v="4"/>
    <s v="Let"/>
    <d v="2018-07-05T00:00:00"/>
    <s v="Bridgett Tidwell"/>
    <d v="2020-07-21T00:00:00"/>
    <s v="Bobby Johnson"/>
    <s v="Hardin"/>
    <s v="SR-142"/>
    <s v="SR"/>
    <m/>
    <s v="SR"/>
    <s v="Near Kimberly Lane to Mississippi State Line"/>
    <s v="Misc. Safety Improvements"/>
    <s v="Safety"/>
    <s v="Miscellaneous Safety Improvements"/>
    <m/>
    <x v="4"/>
    <x v="7"/>
    <m/>
    <n v="4.5019999999999998"/>
    <d v="2020-06-26T00:00:00"/>
    <m/>
    <s v="N"/>
    <s v="Other"/>
    <x v="4"/>
    <m/>
    <n v="0"/>
    <n v="0"/>
    <n v="-66010"/>
    <n v="0"/>
    <n v="-66010"/>
    <n v="45000"/>
    <n v="0"/>
    <n v="431990"/>
    <n v="0"/>
    <n v="476990"/>
    <s v="HSIP-142(18) (36013-3205-94)"/>
  </r>
  <r>
    <n v="127826"/>
    <n v="2"/>
    <s v="Let"/>
    <d v="2018-07-06T00:00:00"/>
    <s v="Innocent Amara"/>
    <d v="2021-04-13T00:00:00"/>
    <s v="Kyle Ruddy"/>
    <s v="McMinn"/>
    <s v="SR-39"/>
    <s v="SR"/>
    <m/>
    <s v="SR"/>
    <s v="From South of CR-708 to CR-705"/>
    <s v="Safety Improvements"/>
    <s v="Safety"/>
    <s v="Miscellaneous Safety Improvements"/>
    <m/>
    <x v="4"/>
    <x v="7"/>
    <m/>
    <n v="1.78"/>
    <d v="2021-03-26T00:00:00"/>
    <m/>
    <s v="N"/>
    <s v="Other"/>
    <x v="4"/>
    <m/>
    <n v="5000"/>
    <n v="0"/>
    <n v="59047"/>
    <n v="0"/>
    <n v="64047"/>
    <n v="45000"/>
    <n v="0"/>
    <n v="59047"/>
    <n v="0"/>
    <n v="104047"/>
    <s v="HSIP-39(16) (54003-3219-94)"/>
  </r>
  <r>
    <n v="127842"/>
    <n v="4"/>
    <s v="Let"/>
    <d v="2018-07-09T00:00:00"/>
    <s v="Bridgett Tidwell"/>
    <d v="2020-07-21T00:00:00"/>
    <s v="Bonita Dunlap"/>
    <s v="Weakley"/>
    <s v="SR-22"/>
    <s v="SR"/>
    <m/>
    <s v="SR"/>
    <s v="From North of Latta Road to Near Hyndsver Road in Martin"/>
    <s v="Miscellaneous Safety Improvements"/>
    <s v="Safety"/>
    <s v="Miscellaneous Safety Improvements"/>
    <m/>
    <x v="4"/>
    <x v="7"/>
    <m/>
    <n v="4.5199999999999996"/>
    <d v="2020-06-26T00:00:00"/>
    <m/>
    <s v="N"/>
    <s v="NHS"/>
    <x v="3"/>
    <m/>
    <n v="0"/>
    <n v="0"/>
    <n v="-18490"/>
    <n v="0"/>
    <n v="-18490"/>
    <n v="45000"/>
    <n v="0"/>
    <n v="342510"/>
    <n v="0"/>
    <n v="387510"/>
    <s v="HSIP-22(90) (92002-3232-94)"/>
  </r>
  <r>
    <n v="127849"/>
    <n v="1"/>
    <s v="Active"/>
    <d v="2018-07-09T00:00:00"/>
    <s v="Maria Hunter"/>
    <d v="2021-04-26T00:00:00"/>
    <s v="Jeremy Beeman"/>
    <s v="Carter"/>
    <s v="SR-37"/>
    <s v="SR"/>
    <m/>
    <s v="SR"/>
    <s v="Intersection at SR-67(SR-91/US-321/ Broad Street), LM 22.00 in Elizabethton"/>
    <s v="Upgrade and Install traffic signal at various intersections to improve safety and congestion, such as mast arms, emergency pre-emption devices, advanced traffic controls, etc."/>
    <s v="Local Programs"/>
    <s v="Signalization"/>
    <m/>
    <x v="4"/>
    <x v="7"/>
    <m/>
    <n v="7.0000000000000007E-2"/>
    <d v="2021-06-18T00:00:00"/>
    <m/>
    <s v="N"/>
    <s v="NHS"/>
    <x v="3"/>
    <m/>
    <n v="0"/>
    <n v="0"/>
    <n v="712000"/>
    <n v="0"/>
    <n v="712000"/>
    <n v="60000"/>
    <n v="0"/>
    <n v="712000"/>
    <n v="0"/>
    <n v="772000"/>
    <s v="STP-M-NH-37(23) (10003-3269-94)"/>
  </r>
  <r>
    <n v="127864"/>
    <n v="1"/>
    <s v="Closed"/>
    <d v="2018-07-10T00:00:00"/>
    <s v="Innocent Amara"/>
    <d v="2020-09-22T00:00:00"/>
    <s v="Teresa Hylton"/>
    <s v="Blount"/>
    <s v="Morganton Road"/>
    <m/>
    <s v="01216"/>
    <s v="L"/>
    <s v="Morganton Road, From Panorama Road to Clendenen Road"/>
    <s v="Miscellaneous Safety Improvements"/>
    <s v="Safety"/>
    <s v="Miscellaneous Safety Improvements"/>
    <m/>
    <x v="4"/>
    <x v="7"/>
    <m/>
    <n v="0.54900000000000004"/>
    <d v="2019-12-13T00:00:00"/>
    <m/>
    <s v="N"/>
    <s v="Other"/>
    <x v="0"/>
    <m/>
    <n v="-5635.65"/>
    <n v="0"/>
    <n v="11394.74"/>
    <n v="0"/>
    <n v="5759.09"/>
    <n v="39364.35"/>
    <n v="0"/>
    <n v="25394.74"/>
    <n v="0"/>
    <n v="64759.09"/>
    <s v="HSIP-1216(11) (05016-3413-94)"/>
  </r>
  <r>
    <n v="127877"/>
    <n v="1"/>
    <s v="Let"/>
    <d v="2018-07-17T00:00:00"/>
    <s v="Bridgett Tidwell"/>
    <d v="2020-10-30T00:00:00"/>
    <s v="Bobby Johnson"/>
    <s v="Hawkins"/>
    <s v="SR-1"/>
    <s v="SR"/>
    <m/>
    <s v="SR"/>
    <s v="From South Rogersville City Limits to North of Intersection SR-70 in Rogersville"/>
    <s v="Miscellaneous Safety Improvements"/>
    <s v="Safety"/>
    <s v="Miscellaneous Safety Improvements"/>
    <m/>
    <x v="4"/>
    <x v="7"/>
    <m/>
    <n v="4.5"/>
    <d v="2020-10-09T00:00:00"/>
    <m/>
    <s v="N"/>
    <s v="NHS"/>
    <x v="3"/>
    <m/>
    <n v="610"/>
    <n v="0"/>
    <n v="-25300"/>
    <n v="0"/>
    <n v="-24690"/>
    <n v="45610"/>
    <n v="0"/>
    <n v="43700"/>
    <n v="0"/>
    <n v="89310"/>
    <s v="HSIP-1(394) (37070-3234-94)"/>
  </r>
  <r>
    <n v="127895"/>
    <n v="3"/>
    <s v="Active"/>
    <d v="2018-07-18T00:00:00"/>
    <s v="Taylor Lee"/>
    <d v="2021-01-19T00:00:00"/>
    <s v="Brian Terrell"/>
    <s v="Wilson"/>
    <s v="SR-171"/>
    <s v="SR"/>
    <m/>
    <s v="SR"/>
    <s v="From SR-265 (Central Pike) to East Hill Street"/>
    <s v="2017 CMAQ Award: Implementation of an interconnected signal system at 13 signalized intersections along SR-171. This includes the installation of fiber optic cable, expansion of the Traffic Operations center at City Hall, implementation of an Advanced Signal Control Technology (ACST), install dedicated Short-Range communication equipment, and the construction of a new signal within the corridor."/>
    <s v="Local Programs"/>
    <s v="Intelligent Transportation System"/>
    <m/>
    <x v="4"/>
    <x v="7"/>
    <m/>
    <n v="3.66"/>
    <m/>
    <m/>
    <s v="N"/>
    <s v="Other"/>
    <x v="4"/>
    <m/>
    <n v="160300"/>
    <n v="0"/>
    <n v="0"/>
    <n v="0"/>
    <n v="160300"/>
    <n v="242300"/>
    <n v="0"/>
    <n v="0"/>
    <n v="0"/>
    <n v="242300"/>
    <s v="CM-NH-171(32) (95LPLM-F3-087)"/>
  </r>
  <r>
    <n v="127897"/>
    <n v="4"/>
    <s v="Let"/>
    <d v="2018-07-18T00:00:00"/>
    <s v="Innocent Amara"/>
    <d v="2020-12-23T00:00:00"/>
    <s v=""/>
    <s v="Tipton"/>
    <s v="Holly Grove"/>
    <m/>
    <s v="0A806"/>
    <s v="L"/>
    <s v="Holly Grove Road, From  McWilliams Road to SR-3 (US-51)"/>
    <s v="Misc. Safety Improvements: General/Signal Maintenance agreement for Tipton Co covers LM 0.00 - LM 3.593 with signal at LM 2.817. General Maintenance Agreement for City of Covington covers LM 3.593 - LM 4.440."/>
    <s v="Safety"/>
    <s v="Miscellaneous Safety Improvements"/>
    <m/>
    <x v="4"/>
    <x v="7"/>
    <m/>
    <n v="4.4400000000000004"/>
    <d v="2020-12-11T00:00:00"/>
    <m/>
    <s v="N"/>
    <s v="None"/>
    <x v="0"/>
    <m/>
    <n v="0"/>
    <n v="0"/>
    <n v="78065"/>
    <n v="0"/>
    <n v="78065"/>
    <n v="45000"/>
    <n v="0"/>
    <n v="78065"/>
    <n v="0"/>
    <n v="123065"/>
    <s v="HSIP-806(10) (84018-3412-94)"/>
  </r>
  <r>
    <n v="127899"/>
    <n v="3"/>
    <s v="Active"/>
    <d v="2018-07-18T00:00:00"/>
    <s v="Taylor Lee"/>
    <d v="2021-05-24T00:00:00"/>
    <s v="Jason Carney"/>
    <s v="Montgomery"/>
    <s v="SR-13"/>
    <s v="SR"/>
    <m/>
    <s v="SR"/>
    <s v="Wilma Rudolph Boulevard Adaptive Signal System"/>
    <s v="Installment of Adaptive Traffic Signal System; SR-13 (US-79, Wilma Rudolph Boulevard/Guthrie Highway), From SR-374 (101st Airborne Division Parkway) to Alfred Thun Road. Development of I-24 detour &quot;flush plans&quot; that can be implemented by City TMC operators after coordination with Region 3 TMC along Warfield Blvd from Wilma Rudolph Blvd to Madison St./Alt US-41/SR-76. CCTV cameras and roadside arterial dynamic message sign will be installed along both facilities to support remote traffic operation and aid motorists during detours."/>
    <s v="Local Programs"/>
    <s v="Intelligent Transportation System"/>
    <m/>
    <x v="4"/>
    <x v="7"/>
    <m/>
    <n v="2.4700000000000002"/>
    <m/>
    <m/>
    <s v="N"/>
    <s v="NHS, Other"/>
    <x v="3"/>
    <m/>
    <n v="100000"/>
    <n v="0"/>
    <n v="0"/>
    <n v="0"/>
    <n v="100000"/>
    <n v="159000"/>
    <n v="0"/>
    <n v="0"/>
    <n v="0"/>
    <n v="159000"/>
    <s v="CM-NH-13(82) (63LPLM-F3-078)"/>
  </r>
  <r>
    <n v="127900"/>
    <n v="3"/>
    <s v="Active"/>
    <d v="2018-07-18T00:00:00"/>
    <s v="Taylor Lee"/>
    <d v="2021-01-19T00:00:00"/>
    <s v="Brian Terrell"/>
    <s v="Sumner"/>
    <s v="SR-109"/>
    <s v="SR"/>
    <m/>
    <s v="SR"/>
    <s v="From SR-52 to College Street"/>
    <s v="2017 CMAQ Award: This project will implement an interconnected system along SR-109, including four traffic signals, between SR-52 and College Street. This includes the installation of fiber optic cable, dedicated short-range communication equipment, improvements to the existing traffic signals, and the implementation of new signal timings within the corridor. (E-Grants)"/>
    <s v="Local Programs"/>
    <s v="Intelligent Transportation System"/>
    <m/>
    <x v="4"/>
    <x v="7"/>
    <m/>
    <n v="0.41"/>
    <m/>
    <m/>
    <s v="N"/>
    <s v="NHS"/>
    <x v="3"/>
    <m/>
    <n v="85000"/>
    <n v="0"/>
    <n v="0"/>
    <n v="0"/>
    <n v="85000"/>
    <n v="85000"/>
    <n v="0"/>
    <n v="0"/>
    <n v="0"/>
    <n v="85000"/>
    <s v="CM-NH-109(42) (83LPLM-F3-139)"/>
  </r>
  <r>
    <n v="127908"/>
    <n v="1"/>
    <s v="Active"/>
    <d v="2018-07-20T00:00:00"/>
    <s v="David J. Martin"/>
    <d v="2020-06-26T00:00:00"/>
    <s v="Brian Terrell"/>
    <s v="Roane"/>
    <s v="Dyllis Rd"/>
    <m/>
    <s v="01230"/>
    <s v="L"/>
    <s v="Dyllis Road at Heritage Railroad Corporation, LM 9.06 near Oak Ridge"/>
    <s v="Railroad Crossing Safety Improvement Project, Section 130"/>
    <s v="Section 130-Rail"/>
    <s v="Railroad Crossing Improvement"/>
    <m/>
    <x v="4"/>
    <x v="7"/>
    <m/>
    <n v="0.01"/>
    <m/>
    <m/>
    <s v="N"/>
    <s v="None"/>
    <x v="0"/>
    <m/>
    <n v="0"/>
    <n v="0"/>
    <n v="2000"/>
    <n v="0"/>
    <n v="2000"/>
    <n v="15000"/>
    <n v="0"/>
    <n v="2000"/>
    <n v="0"/>
    <n v="17000"/>
    <s v="HSIP-R-1230(4) (73025-2424-94)"/>
  </r>
  <r>
    <n v="127912"/>
    <n v="3"/>
    <s v="Active"/>
    <d v="2018-07-23T00:00:00"/>
    <s v="Taylor Lee"/>
    <d v="2021-01-19T00:00:00"/>
    <s v="Brian Terrell"/>
    <s v="Williamson"/>
    <m/>
    <m/>
    <m/>
    <m/>
    <s v="Regional Multimodal and Rideshare Park and Ride"/>
    <s v="2017 CMAQ Award: This project focuses on parking for shared ride services, particularly the vanpool and carpool programs. This program will cover Davidson, Montgomery, Rutherford, Sumner, Williamson, and Wilson counties by securing short and medium term leased parking spaces for park and rides services."/>
    <s v="Local Programs"/>
    <s v="Rideshare"/>
    <m/>
    <x v="4"/>
    <x v="7"/>
    <m/>
    <s v=""/>
    <m/>
    <m/>
    <s v="N"/>
    <m/>
    <x v="0"/>
    <m/>
    <n v="1500000"/>
    <n v="0"/>
    <n v="0"/>
    <n v="0"/>
    <n v="1500000"/>
    <n v="2000000"/>
    <n v="0"/>
    <n v="0"/>
    <n v="0"/>
    <n v="2000000"/>
    <m/>
  </r>
  <r>
    <n v="127913"/>
    <n v="3"/>
    <s v="Active"/>
    <d v="2018-07-23T00:00:00"/>
    <s v="Taylor Lee"/>
    <d v="2021-01-19T00:00:00"/>
    <s v="Brian Terrell"/>
    <s v="Williamson"/>
    <s v="SR-96"/>
    <s v="SR"/>
    <m/>
    <s v="SR"/>
    <s v="(Murfreesboro Road), From Eddy Lane to Arno Road"/>
    <s v="2017 CMAQ Award: This project will improve 13 signalized intersections along SR-96 between Eddy Lane and Arno Road. These improvements will include Automated Traffic Signal Performance Measures (ATSPMs), Signal Phase and Timing Broadcasts using Dedicated Short Range Communications, the installation of Flashing Yellow Arrows, Advanced Traffic Controllers, and improved vehicle detection."/>
    <s v="Local Programs"/>
    <s v="Intelligent Transportation System"/>
    <m/>
    <x v="4"/>
    <x v="7"/>
    <m/>
    <n v="3.456"/>
    <m/>
    <m/>
    <s v="N"/>
    <s v="NHS"/>
    <x v="3"/>
    <m/>
    <n v="150000"/>
    <n v="0"/>
    <n v="0"/>
    <n v="0"/>
    <n v="150000"/>
    <n v="300000"/>
    <n v="0"/>
    <n v="0"/>
    <n v="0"/>
    <n v="300000"/>
    <s v="CM-NH-96(59) (94LPLM-F3-110)"/>
  </r>
  <r>
    <n v="127934"/>
    <n v="1"/>
    <s v="Active"/>
    <d v="2018-07-26T00:00:00"/>
    <s v="Maria Hunter"/>
    <d v="2021-01-19T00:00:00"/>
    <s v="Brian Terrell"/>
    <s v="Anderson"/>
    <s v="SR-62"/>
    <s v="SR"/>
    <m/>
    <s v="SR"/>
    <s v="Oak Ridge Gateway Project - ORNL Monument Interstate Signs"/>
    <m/>
    <s v="Local Programs"/>
    <s v="Signs"/>
    <m/>
    <x v="4"/>
    <x v="7"/>
    <m/>
    <n v="5.4"/>
    <m/>
    <m/>
    <s v="N"/>
    <s v="NHS"/>
    <x v="3"/>
    <m/>
    <n v="63870"/>
    <n v="0"/>
    <n v="0"/>
    <n v="0"/>
    <n v="63870"/>
    <n v="78870"/>
    <n v="0"/>
    <n v="0"/>
    <n v="0"/>
    <n v="78870"/>
    <s v="State Funded (01LPLM-S3-043)"/>
  </r>
  <r>
    <n v="127949"/>
    <n v="1"/>
    <s v="Active"/>
    <d v="2018-07-31T00:00:00"/>
    <s v="Stanley Burnette"/>
    <d v="2021-01-19T00:00:00"/>
    <s v="Brian Terrell"/>
    <s v="Anderson"/>
    <s v="SR-95"/>
    <s v="SR"/>
    <m/>
    <s v="SR"/>
    <s v="(Oak Ridge Turnpike), From SR-62 (Illinois Avenue) to Fairbanks Avenue"/>
    <s v="2017 CMAQ Award: Connecting and improving 14 signalized intersections along SR-95, installing a fiber optic network,  replacement of loop detectors with radar detection equipment, and the  establishment of a Traffic Operations Center. Additional improvements include replacing signal heads, installing ADA compliant pedestrian signals, signing and marking upgrades, funding for dedicated short range detection equipment, and the installation of mast arms at 2 intersections."/>
    <s v="Local Programs"/>
    <s v="Intelligent Transportation System"/>
    <m/>
    <x v="4"/>
    <x v="7"/>
    <m/>
    <n v="2.71"/>
    <m/>
    <m/>
    <s v="N"/>
    <s v="NHS"/>
    <x v="3"/>
    <m/>
    <n v="115000"/>
    <n v="0"/>
    <n v="0"/>
    <n v="0"/>
    <n v="115000"/>
    <n v="282000"/>
    <n v="0"/>
    <n v="0"/>
    <n v="0"/>
    <n v="282000"/>
    <s v="CM-95(16) (01LPLM-F3-051)"/>
  </r>
  <r>
    <n v="127958"/>
    <n v="1"/>
    <s v="Active"/>
    <d v="2018-08-02T00:00:00"/>
    <s v="Stanley Burnette"/>
    <d v="2021-05-03T00:00:00"/>
    <s v="John Kahle"/>
    <s v="Knox"/>
    <m/>
    <m/>
    <m/>
    <m/>
    <s v="SR-169(Middlebrook Pike), From SR-62 (Western Avenue) to Joe Hinton Road; University Ave, Intersection at College Street, LM 0.936 in Knoxville"/>
    <s v="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 Mod [217]"/>
    <s v="Local Programs"/>
    <s v="Intelligent Transportation System"/>
    <m/>
    <x v="4"/>
    <x v="7"/>
    <m/>
    <s v=""/>
    <m/>
    <m/>
    <s v="N"/>
    <s v="NHS, Other"/>
    <x v="0"/>
    <m/>
    <n v="34000"/>
    <n v="0"/>
    <n v="0"/>
    <n v="0"/>
    <n v="34000"/>
    <n v="64000"/>
    <n v="0"/>
    <n v="0"/>
    <n v="0"/>
    <n v="64000"/>
    <s v="CM-169(17) (47LPLM-F3-162)"/>
  </r>
  <r>
    <n v="127976"/>
    <n v="3"/>
    <s v="Let"/>
    <d v="2018-08-07T00:00:00"/>
    <s v="Lee Cothron"/>
    <d v="2021-06-07T00:00:00"/>
    <s v="Jason Carney"/>
    <s v="Giles"/>
    <s v="I-65"/>
    <s v="I"/>
    <m/>
    <s v="IM"/>
    <s v="(SB &amp; NB) at LM 8.90 (Rockfall Mitigation)"/>
    <m/>
    <s v="Maint - Reg"/>
    <s v="Mitigation - Rockfall"/>
    <m/>
    <x v="4"/>
    <x v="7"/>
    <m/>
    <s v=""/>
    <d v="2021-05-07T00:00:00"/>
    <m/>
    <s v="N"/>
    <s v="Int"/>
    <x v="1"/>
    <m/>
    <n v="-250000"/>
    <n v="0"/>
    <n v="4407461"/>
    <n v="0"/>
    <n v="4157461"/>
    <n v="350000"/>
    <n v="0"/>
    <n v="4407461"/>
    <n v="0"/>
    <n v="4757461"/>
    <s v="NH-I-65-1(76) (28001-3186-44)"/>
  </r>
  <r>
    <n v="127978.02"/>
    <n v="2"/>
    <s v="Let"/>
    <d v="2020-06-22T00:00:00"/>
    <s v="Scott Boyce"/>
    <d v="2020-12-04T00:00:00"/>
    <s v="Sarah Sutton"/>
    <s v="Region 2"/>
    <s v="SR"/>
    <s v="SR"/>
    <m/>
    <s v="SR"/>
    <s v="M21LTHQ_D29SR_M&amp;L_D29"/>
    <m/>
    <s v="Maint - Reg"/>
    <s v="Mowing/Litter"/>
    <m/>
    <x v="4"/>
    <x v="7"/>
    <m/>
    <n v="589.29"/>
    <d v="2020-11-06T00:00:00"/>
    <m/>
    <s v="N"/>
    <m/>
    <x v="4"/>
    <m/>
    <n v="0"/>
    <n v="0"/>
    <n v="796318"/>
    <n v="0"/>
    <n v="796318"/>
    <n v="0"/>
    <n v="0"/>
    <n v="796318"/>
    <n v="0"/>
    <n v="796318"/>
    <s v="State Funded (98200-4255-04)"/>
  </r>
  <r>
    <n v="127982.02"/>
    <n v="4"/>
    <s v="Let"/>
    <d v="2020-06-24T00:00:00"/>
    <s v="Scott Boyce"/>
    <d v="2021-03-24T00:00:00"/>
    <s v="Brian Terrell"/>
    <s v="Shelby"/>
    <m/>
    <m/>
    <m/>
    <m/>
    <s v="M21LTHQ_D49ISR_M&amp;L_MEMPHIS"/>
    <m/>
    <s v="Maint - Reg"/>
    <s v="Mowing/Litter"/>
    <m/>
    <x v="4"/>
    <x v="7"/>
    <m/>
    <n v="126.3"/>
    <d v="2020-11-06T00:00:00"/>
    <m/>
    <s v="N"/>
    <m/>
    <x v="0"/>
    <m/>
    <n v="0"/>
    <n v="0"/>
    <n v="1432415"/>
    <n v="0"/>
    <n v="1432415"/>
    <n v="0"/>
    <n v="0"/>
    <n v="1432415"/>
    <n v="0"/>
    <n v="1432415"/>
    <s v="State Funded (79947-4154-04)"/>
  </r>
  <r>
    <n v="127983.02"/>
    <n v="2"/>
    <s v="Let"/>
    <d v="2020-06-24T00:00:00"/>
    <s v="Scott Boyce"/>
    <d v="2020-12-04T00:00:00"/>
    <s v="Sarah Sutton"/>
    <s v="Region 2"/>
    <s v="SR"/>
    <s v="SR"/>
    <m/>
    <s v="SR"/>
    <s v="M21LTHQ_D28SR_MOW_D28SOUTH"/>
    <m/>
    <s v="Maint - Reg"/>
    <s v="Mowing/Litter"/>
    <m/>
    <x v="4"/>
    <x v="7"/>
    <m/>
    <n v="404.02"/>
    <d v="2020-11-06T00:00:00"/>
    <m/>
    <s v="N"/>
    <m/>
    <x v="4"/>
    <m/>
    <n v="0"/>
    <n v="0"/>
    <n v="224802"/>
    <n v="0"/>
    <n v="224802"/>
    <n v="0"/>
    <n v="0"/>
    <n v="224802"/>
    <n v="0"/>
    <n v="224802"/>
    <s v="State Funded (98200-4264-04)"/>
  </r>
  <r>
    <n v="127984"/>
    <n v="6"/>
    <s v="Active"/>
    <d v="2018-08-09T00:00:00"/>
    <s v="Lee Cothron"/>
    <d v="2018-11-22T00:00:00"/>
    <s v="Brian Terrell"/>
    <s v="Statewide"/>
    <m/>
    <m/>
    <m/>
    <m/>
    <s v="M19RMHQ_SW_PERSONAL_PROTECTIVE_EQUIPMENT"/>
    <s v="TDOT department-wide project for the procurement of Personal Protective Equipment (PPE)"/>
    <s v="Maint - Reg"/>
    <s v="Other"/>
    <m/>
    <x v="4"/>
    <x v="7"/>
    <m/>
    <s v=""/>
    <m/>
    <m/>
    <s v="N"/>
    <m/>
    <x v="0"/>
    <m/>
    <n v="0"/>
    <n v="0"/>
    <n v="850000"/>
    <n v="0"/>
    <n v="850000"/>
    <n v="0"/>
    <n v="0"/>
    <n v="1849700"/>
    <n v="0"/>
    <n v="1849700"/>
    <s v="State Funded (99112-4918-04)"/>
  </r>
  <r>
    <n v="127988"/>
    <n v="3"/>
    <s v="Active"/>
    <d v="2018-08-13T00:00:00"/>
    <s v="Maria Hunter"/>
    <d v="2020-12-18T00:00:00"/>
    <s v="Daniel Rose"/>
    <s v="Sumner"/>
    <s v="Center Point Rd"/>
    <m/>
    <s v="00861"/>
    <s v="L"/>
    <s v="Center Point Road, Intersection at SR-386 EB, LM 0.17"/>
    <s v="Signalization"/>
    <s v="Safety"/>
    <s v="Signalization"/>
    <m/>
    <x v="4"/>
    <x v="7"/>
    <m/>
    <n v="0.02"/>
    <d v="2021-08-20T00:00:00"/>
    <m/>
    <s v="N"/>
    <s v="Other"/>
    <x v="0"/>
    <m/>
    <n v="10000"/>
    <n v="0"/>
    <n v="0"/>
    <n v="0"/>
    <n v="10000"/>
    <n v="38000"/>
    <n v="0"/>
    <n v="0"/>
    <n v="0"/>
    <n v="38000"/>
    <s v="STP-SIP-386(24) (83076-3255-94)"/>
  </r>
  <r>
    <n v="128040"/>
    <n v="4"/>
    <s v="Active"/>
    <d v="2018-09-05T00:00:00"/>
    <s v="Meghan Wilson"/>
    <d v="2021-01-19T00:00:00"/>
    <s v="Brian Terrell"/>
    <s v="Weakley"/>
    <s v="SR-431"/>
    <s v="SR"/>
    <m/>
    <s v="SR"/>
    <s v="(University Street), From Skyhawk Parkway to Mount Pelia Road in Martin"/>
    <s v="Replacement of 15 street lights along University Street/SR-431 from the intersection of University Street and Skyhawk Parkway and ending near the intersection of University Street and Mount Pelia Road."/>
    <s v="Local Programs"/>
    <s v="Lighting"/>
    <m/>
    <x v="4"/>
    <x v="7"/>
    <m/>
    <n v="0.4"/>
    <m/>
    <m/>
    <s v="N"/>
    <s v="Other"/>
    <x v="4"/>
    <m/>
    <n v="21500"/>
    <n v="0"/>
    <n v="0"/>
    <n v="0"/>
    <n v="21500"/>
    <n v="30000"/>
    <n v="0"/>
    <n v="0"/>
    <n v="0"/>
    <n v="30000"/>
    <s v="STP-M-431(16) (92LPLM-F3-038)"/>
  </r>
  <r>
    <n v="128069.04"/>
    <n v="3"/>
    <s v="Closed"/>
    <d v="2020-08-11T00:00:00"/>
    <s v="Jennifer Johnson"/>
    <d v="2021-01-12T00:00:00"/>
    <s v="Jennifer Johnson"/>
    <s v="Region 3"/>
    <m/>
    <m/>
    <m/>
    <m/>
    <s v="Overdimensional (O/D) Load Escort by Tennessee Highway Patrol (THP) - Application No. 362650"/>
    <m/>
    <s v="Other"/>
    <s v="Other"/>
    <m/>
    <x v="4"/>
    <x v="7"/>
    <m/>
    <s v=""/>
    <m/>
    <m/>
    <s v="N"/>
    <m/>
    <x v="0"/>
    <m/>
    <n v="0"/>
    <n v="0"/>
    <n v="1415.14"/>
    <n v="0"/>
    <n v="1415.14"/>
    <n v="0"/>
    <n v="0"/>
    <n v="1415.14"/>
    <n v="0"/>
    <n v="1415.14"/>
    <s v="State Funded (98304-3124-04)"/>
  </r>
  <r>
    <n v="128069.05"/>
    <n v="3"/>
    <s v="Closed"/>
    <d v="2020-08-14T00:00:00"/>
    <s v="Lee Cothron"/>
    <d v="2021-01-12T00:00:00"/>
    <s v="Jennifer Johnson"/>
    <s v="Region 3"/>
    <m/>
    <m/>
    <m/>
    <m/>
    <s v="Overdimensional (O/D) Load Escort by Tennessee Highway Patrol (THP) - Application No. 365574"/>
    <m/>
    <s v="Other"/>
    <s v="Other"/>
    <m/>
    <x v="4"/>
    <x v="7"/>
    <m/>
    <s v=""/>
    <m/>
    <m/>
    <s v="N"/>
    <m/>
    <x v="0"/>
    <m/>
    <n v="0"/>
    <n v="0"/>
    <n v="1226.99"/>
    <n v="0"/>
    <n v="1226.99"/>
    <n v="0"/>
    <n v="0"/>
    <n v="1226.99"/>
    <n v="0"/>
    <n v="1226.99"/>
    <s v="State Funded (98304-3125-04)"/>
  </r>
  <r>
    <n v="128069.06"/>
    <n v="3"/>
    <s v="Active"/>
    <d v="2020-08-18T00:00:00"/>
    <s v="Jennifer Johnson"/>
    <d v="2020-11-16T00:00:00"/>
    <s v="Lee Cothron"/>
    <s v="Region 3"/>
    <m/>
    <m/>
    <m/>
    <m/>
    <s v="Overdimensional (O/D) Load Escort by Tennessee Highway Patrol (THP) - Application No. 367914"/>
    <m/>
    <s v="Other"/>
    <s v="Other"/>
    <m/>
    <x v="4"/>
    <x v="7"/>
    <m/>
    <s v=""/>
    <m/>
    <m/>
    <s v="N"/>
    <m/>
    <x v="0"/>
    <m/>
    <n v="0"/>
    <n v="0"/>
    <n v="5000"/>
    <n v="0"/>
    <n v="5000"/>
    <n v="0"/>
    <n v="0"/>
    <n v="5000"/>
    <n v="0"/>
    <n v="5000"/>
    <s v="State Funded (98304-3126-04)"/>
  </r>
  <r>
    <n v="128069.07"/>
    <n v="3"/>
    <s v="Active"/>
    <d v="2020-10-01T00:00:00"/>
    <s v="Jennifer Johnson"/>
    <d v="2020-11-16T00:00:00"/>
    <s v="Lee Cothron"/>
    <s v="Region 3"/>
    <m/>
    <m/>
    <m/>
    <m/>
    <s v="Overdimensional (O/D) Load Escort by Tennessee Highway Patrol (THP) - Application No. 381733"/>
    <m/>
    <s v="Other"/>
    <s v="Other"/>
    <m/>
    <x v="4"/>
    <x v="7"/>
    <m/>
    <s v=""/>
    <m/>
    <m/>
    <s v="N"/>
    <m/>
    <x v="0"/>
    <m/>
    <n v="0"/>
    <n v="0"/>
    <n v="5000"/>
    <n v="0"/>
    <n v="5000"/>
    <n v="0"/>
    <n v="0"/>
    <n v="5000"/>
    <n v="0"/>
    <n v="5000"/>
    <s v="State Funded (98THP1-S3-007)"/>
  </r>
  <r>
    <n v="128069.08"/>
    <n v="3"/>
    <s v="Closed"/>
    <d v="2020-10-20T00:00:00"/>
    <s v="Jennifer Johnson"/>
    <d v="2021-03-16T00:00:00"/>
    <s v="Jennifer Johnson"/>
    <s v="Region 3"/>
    <m/>
    <m/>
    <m/>
    <m/>
    <s v="Overdimensional (O/D) Load Escort by Tennessee Highway Patrol (THP) - Application No. 394000"/>
    <m/>
    <s v="Other"/>
    <s v="Other"/>
    <m/>
    <x v="4"/>
    <x v="7"/>
    <m/>
    <s v=""/>
    <m/>
    <m/>
    <s v="N"/>
    <m/>
    <x v="0"/>
    <m/>
    <n v="0"/>
    <n v="0"/>
    <n v="1073.05"/>
    <n v="0"/>
    <n v="1073.05"/>
    <n v="0"/>
    <n v="0"/>
    <n v="1073.05"/>
    <n v="0"/>
    <n v="1073.05"/>
    <s v="State Funded (98THP1-S3-012)"/>
  </r>
  <r>
    <n v="128069.09"/>
    <n v="3"/>
    <s v="Active"/>
    <d v="2020-11-04T00:00:00"/>
    <s v="Jennifer Johnson"/>
    <d v="2020-11-16T00:00:00"/>
    <s v="Lee Cothron"/>
    <s v="Region 3"/>
    <m/>
    <m/>
    <m/>
    <m/>
    <s v="Overdimensional (O/D) Load Escort by Tennessee Highway Patrol (THP) - Application No. 399464"/>
    <m/>
    <s v="Other"/>
    <s v="Other"/>
    <m/>
    <x v="4"/>
    <x v="7"/>
    <m/>
    <s v=""/>
    <m/>
    <m/>
    <s v="N"/>
    <m/>
    <x v="0"/>
    <m/>
    <n v="0"/>
    <n v="0"/>
    <n v="5000"/>
    <n v="0"/>
    <n v="5000"/>
    <n v="0"/>
    <n v="0"/>
    <n v="5000"/>
    <n v="0"/>
    <n v="5000"/>
    <s v="State Funded (98THP1-S3-015)"/>
  </r>
  <r>
    <n v="128069.1"/>
    <n v="3"/>
    <s v="Closed"/>
    <d v="2020-11-13T00:00:00"/>
    <s v="Jennifer Johnson"/>
    <d v="2021-03-16T00:00:00"/>
    <s v="Jennifer Johnson"/>
    <s v="Region 3"/>
    <m/>
    <m/>
    <m/>
    <m/>
    <s v="Overdimensional (O/D) Load Escort by Tennessee Highway Patrol (THP) - Application No. 405645"/>
    <m/>
    <s v="Other"/>
    <s v="Other"/>
    <m/>
    <x v="4"/>
    <x v="7"/>
    <m/>
    <s v=""/>
    <m/>
    <m/>
    <s v="N"/>
    <m/>
    <x v="0"/>
    <m/>
    <n v="0"/>
    <n v="0"/>
    <n v="1372.62"/>
    <n v="0"/>
    <n v="1372.62"/>
    <n v="0"/>
    <n v="0"/>
    <n v="1372.62"/>
    <n v="0"/>
    <n v="1372.62"/>
    <s v="State Funded (98THP1-S3-020)"/>
  </r>
  <r>
    <n v="128069.11"/>
    <n v="3"/>
    <s v="Active"/>
    <d v="2021-01-25T00:00:00"/>
    <s v="Jennifer Johnson"/>
    <d v="2021-01-25T00:00:00"/>
    <s v="Jennifer Johnson"/>
    <s v="Region 3"/>
    <m/>
    <m/>
    <m/>
    <m/>
    <s v="Overdimensional (O/D) Load Escort by Tennessee Highway Patrol (THP) - Application No. 431093"/>
    <m/>
    <s v="Other"/>
    <s v="Other"/>
    <m/>
    <x v="4"/>
    <x v="7"/>
    <m/>
    <s v=""/>
    <m/>
    <m/>
    <s v="N"/>
    <m/>
    <x v="0"/>
    <m/>
    <n v="0"/>
    <n v="0"/>
    <n v="5000"/>
    <n v="0"/>
    <n v="5000"/>
    <n v="0"/>
    <n v="0"/>
    <n v="5000"/>
    <n v="0"/>
    <n v="5000"/>
    <s v="State Funded (98THP1-S3-025)"/>
  </r>
  <r>
    <n v="128069.12"/>
    <n v="3"/>
    <s v="Active"/>
    <d v="2021-02-04T00:00:00"/>
    <s v="Jennifer Johnson"/>
    <d v="2021-02-04T00:00:00"/>
    <s v="Jennifer Johnson"/>
    <s v="Region 3"/>
    <m/>
    <m/>
    <m/>
    <m/>
    <s v="Overdimensional (O/D) Load Escort by Tennessee Highway Patrol (THP) - Application No. 435904"/>
    <m/>
    <s v="Other"/>
    <s v="Other"/>
    <m/>
    <x v="4"/>
    <x v="7"/>
    <m/>
    <s v=""/>
    <m/>
    <m/>
    <s v="N"/>
    <m/>
    <x v="0"/>
    <m/>
    <n v="0"/>
    <n v="0"/>
    <n v="5000"/>
    <n v="0"/>
    <n v="5000"/>
    <n v="0"/>
    <n v="0"/>
    <n v="5000"/>
    <n v="0"/>
    <n v="5000"/>
    <s v="State Funded (98THP1-S3-026)"/>
  </r>
  <r>
    <n v="128069.13"/>
    <n v="3"/>
    <s v="Active"/>
    <d v="2021-04-16T00:00:00"/>
    <s v="Jennifer Johnson"/>
    <d v="2021-04-19T00:00:00"/>
    <s v="Lee Cothron"/>
    <s v="Region 3"/>
    <m/>
    <m/>
    <m/>
    <m/>
    <s v="Overdimensional (O/D) Load Escort by Tennessee Highway Patrol (THP) - Application Nos. 466314 &amp; 466326"/>
    <m/>
    <s v="Other"/>
    <s v="Other"/>
    <m/>
    <x v="4"/>
    <x v="7"/>
    <m/>
    <s v=""/>
    <m/>
    <m/>
    <s v="N"/>
    <m/>
    <x v="0"/>
    <m/>
    <n v="0"/>
    <n v="0"/>
    <n v="5000"/>
    <n v="0"/>
    <n v="5000"/>
    <n v="0"/>
    <n v="0"/>
    <n v="5000"/>
    <n v="0"/>
    <n v="5000"/>
    <s v="State Funded (98THP1-S3-028)"/>
  </r>
  <r>
    <n v="128069.14"/>
    <n v="3"/>
    <s v="Active"/>
    <d v="2021-04-27T00:00:00"/>
    <s v="Jennifer Johnson"/>
    <d v="2021-04-27T00:00:00"/>
    <s v="Lee Cothron"/>
    <s v="Region 3"/>
    <m/>
    <m/>
    <m/>
    <m/>
    <s v="Overdimensional (O/D) Load Escort by Tennessee Highway Patrol (THP) - Application No. 468105"/>
    <m/>
    <s v="Other"/>
    <s v="Other"/>
    <m/>
    <x v="4"/>
    <x v="7"/>
    <m/>
    <s v=""/>
    <m/>
    <m/>
    <s v="N"/>
    <m/>
    <x v="0"/>
    <m/>
    <n v="0"/>
    <n v="0"/>
    <n v="5000"/>
    <n v="0"/>
    <n v="5000"/>
    <n v="0"/>
    <n v="0"/>
    <n v="5000"/>
    <n v="0"/>
    <n v="5000"/>
    <s v="State Funded (98THP1-S3-029)"/>
  </r>
  <r>
    <n v="128076"/>
    <n v="4"/>
    <s v="Active"/>
    <d v="2018-09-11T00:00:00"/>
    <s v="Mary Probst"/>
    <d v="2020-05-19T00:00:00"/>
    <s v="Mary Probst"/>
    <s v="Region 4"/>
    <m/>
    <m/>
    <m/>
    <s v="N/A"/>
    <s v="McNairy Co Dev Srvcs FFY16-17; SFY19 - 5310 TN2018-042 Capital Assistance"/>
    <m/>
    <s v="Mass Transit"/>
    <m/>
    <m/>
    <x v="4"/>
    <x v="7"/>
    <m/>
    <s v=""/>
    <m/>
    <m/>
    <s v="N"/>
    <m/>
    <x v="0"/>
    <m/>
    <n v="0"/>
    <n v="0"/>
    <n v="-19660"/>
    <n v="0"/>
    <n v="-19660"/>
    <n v="0"/>
    <n v="0"/>
    <n v="108000"/>
    <n v="0"/>
    <n v="108000"/>
    <s v="State Funded (995310-S3-319)"/>
  </r>
  <r>
    <n v="128093"/>
    <n v="3"/>
    <s v="Active"/>
    <d v="2018-09-14T00:00:00"/>
    <s v="David J. Martin"/>
    <d v="2020-07-16T00:00:00"/>
    <s v="Jason Carney"/>
    <s v="Wilson"/>
    <s v="SR-266"/>
    <s v="SR"/>
    <m/>
    <s v="SR"/>
    <s v="(South College Street) at Nashville and Eastern R/R, LM 17.68 in Lebanon"/>
    <s v="Railroad Crossing Safety Improvement Project, Section 130."/>
    <s v="Section 130-Rail"/>
    <s v="Other"/>
    <m/>
    <x v="4"/>
    <x v="7"/>
    <m/>
    <n v="0.01"/>
    <m/>
    <m/>
    <s v="N"/>
    <s v="Other"/>
    <x v="4"/>
    <m/>
    <n v="0"/>
    <n v="0"/>
    <n v="345057"/>
    <n v="0"/>
    <n v="345057"/>
    <n v="15000"/>
    <n v="0"/>
    <n v="345057"/>
    <n v="0"/>
    <n v="360057"/>
    <s v="HSIP-R-266(31) (95023-2512-94)"/>
  </r>
  <r>
    <n v="128102"/>
    <n v="2"/>
    <s v="Closed"/>
    <d v="2018-09-20T00:00:00"/>
    <s v="Mary Probst"/>
    <d v="2020-12-03T00:00:00"/>
    <s v="Kathy Combs"/>
    <s v="Marion"/>
    <m/>
    <m/>
    <m/>
    <m/>
    <s v="Marion Co. RR Auth. FY 19 Trackwork from MP 7.0 to 10.5"/>
    <m/>
    <s v="Rail"/>
    <m/>
    <m/>
    <x v="4"/>
    <x v="7"/>
    <m/>
    <s v=""/>
    <m/>
    <m/>
    <s v="N"/>
    <m/>
    <x v="0"/>
    <m/>
    <n v="0"/>
    <n v="0"/>
    <n v="324.64"/>
    <n v="0"/>
    <n v="324.64"/>
    <n v="0"/>
    <n v="0"/>
    <n v="92571.64"/>
    <n v="0"/>
    <n v="92571.64"/>
    <s v="State Funded (58RR19-S3-002)"/>
  </r>
  <r>
    <n v="128106"/>
    <n v="2"/>
    <s v="Active"/>
    <d v="2018-09-20T00:00:00"/>
    <s v="Ryan Traversa"/>
    <d v="2018-09-20T00:00:00"/>
    <s v="Ryan Traversa"/>
    <s v="McMinn"/>
    <m/>
    <m/>
    <m/>
    <m/>
    <s v="Athens: PAPI &amp; REIL Replacement (North End)"/>
    <m/>
    <s v="Aeronautics"/>
    <s v="Public Transportation"/>
    <m/>
    <x v="4"/>
    <x v="7"/>
    <m/>
    <s v=""/>
    <m/>
    <m/>
    <s v="N"/>
    <m/>
    <x v="0"/>
    <m/>
    <n v="0"/>
    <n v="0"/>
    <n v="174000"/>
    <n v="0"/>
    <n v="174000"/>
    <n v="0"/>
    <n v="0"/>
    <n v="307500"/>
    <n v="0"/>
    <n v="307500"/>
    <s v="State Funded (54555015419)"/>
  </r>
  <r>
    <n v="128126"/>
    <n v="3"/>
    <s v="Active"/>
    <d v="2018-09-26T00:00:00"/>
    <s v="Taylor Lee"/>
    <d v="2021-01-19T00:00:00"/>
    <s v="Brian Terrell"/>
    <s v="Wilson"/>
    <s v="Lebanon Road"/>
    <m/>
    <m/>
    <m/>
    <s v="SR-24 (US-70, Lebanon Road ), From SR-171 (N. Mt. Juliet Road) to Park Glen Drive; Park Glen Drive, From SR-24 to Cypress Glen Drive"/>
    <s v="(E-Grants) SR-24 (US-70, Lebanon Road ), From SR-171(N. Mt. Juliet Road) to Park Glen Drive; Park Glen Drive, From SR-24 to Cypress Glen Drive. This project consists of 6 feet wide sidewalks along both sides of SR-24 from SR-171 to Park Glen Drive. This project also includes a sidewalk along the west side of Park Glen Drive to connect to an existing sidewalk in the Park Glen Subdivision ending at Cypress Glen Drive with pedestrian signal upgrades to existing traffic signals at Park Glen Drive and N. Mt. Juliet Road for ADA compliance."/>
    <s v="Local Programs"/>
    <s v="Sidewalk Improvements"/>
    <m/>
    <x v="4"/>
    <x v="7"/>
    <m/>
    <n v="0.6"/>
    <m/>
    <m/>
    <s v="N"/>
    <s v="NHS, None"/>
    <x v="0"/>
    <m/>
    <n v="45600"/>
    <n v="0"/>
    <n v="0"/>
    <n v="0"/>
    <n v="45600"/>
    <n v="144339"/>
    <n v="0"/>
    <n v="0"/>
    <n v="0"/>
    <n v="144339"/>
    <s v="STP-M-9322(4) (95LPLM-F3-091)"/>
  </r>
  <r>
    <n v="128181"/>
    <n v="2"/>
    <s v="Active"/>
    <d v="2018-10-04T00:00:00"/>
    <s v="Gregg Bennett"/>
    <d v="2018-10-04T00:00:00"/>
    <s v="Gregg Bennett"/>
    <s v="Dekalb"/>
    <m/>
    <m/>
    <m/>
    <m/>
    <s v="Smithville:Obstruction Clearing"/>
    <m/>
    <s v="Aeronautics"/>
    <s v="Public Transportation"/>
    <m/>
    <x v="4"/>
    <x v="7"/>
    <m/>
    <s v=""/>
    <m/>
    <m/>
    <s v="N"/>
    <m/>
    <x v="0"/>
    <m/>
    <n v="0"/>
    <n v="0"/>
    <n v="555500"/>
    <n v="0"/>
    <n v="555500"/>
    <n v="0"/>
    <n v="0"/>
    <n v="988287"/>
    <n v="0"/>
    <n v="988287"/>
    <s v="State Funded (21555013719)"/>
  </r>
  <r>
    <n v="128204"/>
    <n v="4"/>
    <s v="Construction Complete"/>
    <d v="2018-10-10T00:00:00"/>
    <s v="Bridgett Tidwell"/>
    <d v="2021-04-30T00:00:00"/>
    <s v="Maria Hunter"/>
    <s v="Crockett"/>
    <s v="SR-20"/>
    <s v="SR"/>
    <m/>
    <s v="SR"/>
    <s v="From near Ramp to SR-54 to near Ramp to Old SR-20 (South Cavalier Drive)"/>
    <s v="Misc. safety improvements"/>
    <s v="Safety"/>
    <s v="Miscellaneous Safety Improvements"/>
    <m/>
    <x v="4"/>
    <x v="7"/>
    <m/>
    <n v="2.4"/>
    <d v="2020-06-26T00:00:00"/>
    <m/>
    <s v="N"/>
    <s v="NHS"/>
    <x v="3"/>
    <m/>
    <n v="0"/>
    <n v="0"/>
    <n v="-65930"/>
    <n v="0"/>
    <n v="-65930"/>
    <n v="45000"/>
    <n v="0"/>
    <n v="80070"/>
    <n v="0"/>
    <n v="125070"/>
    <s v="HSIP-20(74) (17001-3227-94)"/>
  </r>
  <r>
    <n v="128206"/>
    <n v="4"/>
    <s v="Construction Complete"/>
    <d v="2018-10-10T00:00:00"/>
    <s v="Bridgett Tidwell"/>
    <d v="2021-05-11T00:00:00"/>
    <s v="Bonita Dunlap"/>
    <s v="Benton"/>
    <s v="SR-147"/>
    <s v="SR"/>
    <m/>
    <s v="SR"/>
    <s v="From East of Lick Creek Road (near Lindsey Cemetery) to near Sugar Creek culvert"/>
    <s v="Misc. safety improvements"/>
    <s v="Safety"/>
    <s v="Miscellaneous Safety Improvements"/>
    <m/>
    <x v="4"/>
    <x v="7"/>
    <m/>
    <n v="2.6"/>
    <d v="2020-05-15T00:00:00"/>
    <m/>
    <s v="N"/>
    <s v="Other"/>
    <x v="4"/>
    <m/>
    <n v="0"/>
    <n v="0"/>
    <n v="-37670"/>
    <n v="0"/>
    <n v="-37670"/>
    <n v="45000"/>
    <n v="0"/>
    <n v="113330"/>
    <n v="0"/>
    <n v="158330"/>
    <s v="HSIP-147(10) (03040-3218-94)"/>
  </r>
  <r>
    <n v="128207"/>
    <n v="2"/>
    <s v="Let"/>
    <d v="2018-10-10T00:00:00"/>
    <s v="Bridgett Tidwell"/>
    <d v="2021-05-14T00:00:00"/>
    <s v="Maria Hunter"/>
    <s v="McMinn"/>
    <s v="SR-163"/>
    <s v="SR"/>
    <m/>
    <s v="SR"/>
    <s v="West of County Road 737 to East of County Road 758"/>
    <s v="Misc. Safety Improvements"/>
    <s v="Safety"/>
    <s v="Miscellaneous Safety Improvements"/>
    <m/>
    <x v="4"/>
    <x v="7"/>
    <m/>
    <n v="1.6"/>
    <d v="2021-03-26T00:00:00"/>
    <m/>
    <s v="N"/>
    <s v="Other"/>
    <x v="4"/>
    <m/>
    <n v="0"/>
    <n v="0"/>
    <n v="48197"/>
    <n v="0"/>
    <n v="48197"/>
    <n v="45000"/>
    <n v="0"/>
    <n v="48197"/>
    <n v="0"/>
    <n v="93197"/>
    <s v="HSIP-163(9) (54023-3222-94)"/>
  </r>
  <r>
    <n v="128208"/>
    <n v="4"/>
    <s v="Construction Complete"/>
    <d v="2018-10-10T00:00:00"/>
    <s v="Innocent Amara"/>
    <d v="2020-12-04T00:00:00"/>
    <s v="Bonita Dunlap"/>
    <s v="Decatur"/>
    <m/>
    <m/>
    <s v="01705"/>
    <s v="L"/>
    <s v="Largo Road, From near Mary Jane Welch Road to near Decaturville City Limits"/>
    <s v="Misc. safety improvements"/>
    <s v="Safety"/>
    <s v="Miscellaneous Safety Improvements"/>
    <m/>
    <x v="4"/>
    <x v="7"/>
    <m/>
    <n v="3"/>
    <d v="2020-02-07T00:00:00"/>
    <m/>
    <s v="N"/>
    <s v="None"/>
    <x v="0"/>
    <m/>
    <n v="0"/>
    <n v="0"/>
    <n v="-44108"/>
    <n v="0"/>
    <n v="-44108"/>
    <n v="45000"/>
    <n v="0"/>
    <n v="56892"/>
    <n v="0"/>
    <n v="101892"/>
    <s v="HSIP-2000(19) (20945-3447-94)"/>
  </r>
  <r>
    <n v="128209"/>
    <n v="4"/>
    <s v="Construction Complete"/>
    <d v="2018-10-11T00:00:00"/>
    <s v="Bridgett Tidwell"/>
    <d v="2021-05-17T00:00:00"/>
    <s v=""/>
    <s v="Fayette"/>
    <s v="SR-57"/>
    <s v="SR"/>
    <m/>
    <s v="SR"/>
    <s v="Near Bethlehem Road to Sommerville Street"/>
    <s v="Miscellaneous Safety Improvements"/>
    <s v="Safety"/>
    <s v="Miscellaneous Safety Improvements"/>
    <m/>
    <x v="4"/>
    <x v="7"/>
    <m/>
    <n v="3.1"/>
    <d v="2020-06-26T00:00:00"/>
    <m/>
    <s v="N"/>
    <s v="Other"/>
    <x v="4"/>
    <m/>
    <n v="0"/>
    <n v="0"/>
    <n v="-55450"/>
    <n v="0"/>
    <n v="-55450"/>
    <n v="45000"/>
    <n v="0"/>
    <n v="117550"/>
    <n v="0"/>
    <n v="162550"/>
    <s v="HSIP-57(76) (24006-3250-94)"/>
  </r>
  <r>
    <n v="128226"/>
    <n v="6"/>
    <s v="Active"/>
    <d v="2018-10-18T00:00:00"/>
    <s v="Mary Probst"/>
    <d v="2020-05-18T00:00:00"/>
    <s v="Mary Probst"/>
    <s v="Statewide"/>
    <m/>
    <m/>
    <m/>
    <s v="N/A"/>
    <s v="Statewide SFY19 - 5311 State Admin TN-2018-043"/>
    <m/>
    <s v="Mass Transit"/>
    <m/>
    <m/>
    <x v="4"/>
    <x v="7"/>
    <m/>
    <s v=""/>
    <m/>
    <m/>
    <s v="N"/>
    <m/>
    <x v="0"/>
    <m/>
    <n v="0"/>
    <n v="0"/>
    <n v="-58868"/>
    <n v="0"/>
    <n v="-58868"/>
    <n v="0"/>
    <n v="0"/>
    <n v="923588"/>
    <n v="0"/>
    <n v="923588"/>
    <s v="State Funded (995311-S3-037)"/>
  </r>
  <r>
    <n v="128247"/>
    <n v="1"/>
    <s v="Let"/>
    <d v="2018-10-30T00:00:00"/>
    <s v="Innocent Amara"/>
    <d v="2021-02-25T00:00:00"/>
    <s v="Bobby Johnson"/>
    <s v="Greene"/>
    <s v="Debusk Road"/>
    <m/>
    <m/>
    <m/>
    <s v="Debusk Road, From SR-35 (US 321/ Newport Hwy) to SR-70 (Asheville Hwy)"/>
    <s v="Miscellaneous Safety Improvements"/>
    <s v="Safety"/>
    <s v="Miscellaneous Safety Improvements"/>
    <m/>
    <x v="4"/>
    <x v="7"/>
    <m/>
    <n v="2.2109999999999999"/>
    <d v="2021-02-05T00:00:00"/>
    <m/>
    <s v="N"/>
    <s v="None"/>
    <x v="0"/>
    <m/>
    <n v="0"/>
    <n v="0"/>
    <n v="85100"/>
    <n v="0"/>
    <n v="85100"/>
    <n v="45000"/>
    <n v="0"/>
    <n v="85100"/>
    <n v="0"/>
    <n v="130100"/>
    <s v="HSIP-3000(57) (30946-3485-94)"/>
  </r>
  <r>
    <n v="128254"/>
    <n v="1"/>
    <s v="Active"/>
    <d v="2018-11-02T00:00:00"/>
    <s v="Lee Cothron"/>
    <d v="2019-01-10T00:00:00"/>
    <s v="Brian Terrell"/>
    <s v="Anderson"/>
    <m/>
    <m/>
    <m/>
    <s v="SP"/>
    <s v="Anderson County State Park Roads Routine Maintenance"/>
    <m/>
    <s v="Maint - Reg"/>
    <s v="Maintenance"/>
    <m/>
    <x v="4"/>
    <x v="7"/>
    <m/>
    <s v=""/>
    <m/>
    <m/>
    <s v="N"/>
    <m/>
    <x v="0"/>
    <m/>
    <n v="0"/>
    <n v="0"/>
    <n v="500"/>
    <n v="0"/>
    <n v="500"/>
    <n v="0"/>
    <n v="0"/>
    <n v="500"/>
    <n v="0"/>
    <n v="500"/>
    <s v="State Funded (01000-4900-04)"/>
  </r>
  <r>
    <n v="128262"/>
    <n v="2"/>
    <s v="Active"/>
    <d v="2018-11-02T00:00:00"/>
    <s v="Lee Cothron"/>
    <d v="2019-01-24T00:00:00"/>
    <s v="Brian Terrell"/>
    <s v="Coffee"/>
    <m/>
    <m/>
    <m/>
    <s v="SP"/>
    <s v="Coffee County State Park Roads Routine Maintenance"/>
    <m/>
    <s v="Maint - Reg"/>
    <s v="Maintenance"/>
    <m/>
    <x v="4"/>
    <x v="7"/>
    <m/>
    <s v=""/>
    <m/>
    <m/>
    <s v="N"/>
    <m/>
    <x v="0"/>
    <m/>
    <n v="0"/>
    <n v="0"/>
    <n v="60000"/>
    <n v="0"/>
    <n v="60000"/>
    <n v="0"/>
    <n v="0"/>
    <n v="60000"/>
    <n v="0"/>
    <n v="60000"/>
    <s v="State Funded (16000-4900-04)"/>
  </r>
  <r>
    <n v="128281"/>
    <n v="3"/>
    <s v="Active"/>
    <d v="2018-11-02T00:00:00"/>
    <s v="Lee Cothron"/>
    <d v="2019-01-23T00:00:00"/>
    <s v="Brian Terrell"/>
    <s v="Lawrence"/>
    <m/>
    <m/>
    <m/>
    <s v="SP"/>
    <s v="Lawrence County State Park Roads Routine Maintenance"/>
    <m/>
    <s v="Maint - Reg"/>
    <s v="Maintenance"/>
    <m/>
    <x v="4"/>
    <x v="7"/>
    <m/>
    <s v=""/>
    <m/>
    <m/>
    <s v="N"/>
    <m/>
    <x v="0"/>
    <m/>
    <n v="0"/>
    <n v="0"/>
    <n v="15000"/>
    <n v="0"/>
    <n v="15000"/>
    <n v="0"/>
    <n v="0"/>
    <n v="15000"/>
    <n v="0"/>
    <n v="15000"/>
    <s v="State Funded (50000-4900-04)"/>
  </r>
  <r>
    <n v="128291"/>
    <n v="2"/>
    <s v="Active"/>
    <d v="2018-11-02T00:00:00"/>
    <s v="Lee Cothron"/>
    <d v="2019-02-04T00:00:00"/>
    <s v="Brian Terrell"/>
    <s v="Pickett"/>
    <m/>
    <m/>
    <m/>
    <s v="SP"/>
    <s v="Pickett County State Park Roads Routine Maintenance"/>
    <m/>
    <s v="Maint - Reg"/>
    <s v="Maintenance"/>
    <m/>
    <x v="4"/>
    <x v="7"/>
    <m/>
    <s v=""/>
    <m/>
    <m/>
    <s v="N"/>
    <m/>
    <x v="0"/>
    <m/>
    <n v="0"/>
    <n v="0"/>
    <n v="4000"/>
    <n v="0"/>
    <n v="4000"/>
    <n v="0"/>
    <n v="0"/>
    <n v="4000"/>
    <n v="0"/>
    <n v="4000"/>
    <s v="State Funded (69000-4900-04)"/>
  </r>
  <r>
    <n v="128323"/>
    <n v="3"/>
    <s v="Active"/>
    <d v="2018-11-16T00:00:00"/>
    <s v="David J. Martin"/>
    <d v="2020-12-04T00:00:00"/>
    <s v="Jason Carney"/>
    <s v="Maury"/>
    <s v="SR-166"/>
    <s v="SR"/>
    <m/>
    <s v="SR"/>
    <s v="(Enterprise Road) at TSRR, LM 7.12 in Mt. Pleasant"/>
    <s v="Railroad Crossing Safety Improvement Project, Section 130"/>
    <s v="Section 130-Rail"/>
    <s v="Railroad Crossing Improvement"/>
    <m/>
    <x v="4"/>
    <x v="7"/>
    <m/>
    <n v="0.01"/>
    <m/>
    <m/>
    <s v="N"/>
    <s v="Other"/>
    <x v="4"/>
    <m/>
    <n v="0"/>
    <n v="0"/>
    <n v="251419"/>
    <n v="0"/>
    <n v="251419"/>
    <n v="15000"/>
    <n v="0"/>
    <n v="251419"/>
    <n v="0"/>
    <n v="266419"/>
    <s v="HSIP-R-166(21) (60017-2221-94)"/>
  </r>
  <r>
    <n v="128438"/>
    <n v="4"/>
    <s v="Active"/>
    <d v="2019-01-09T00:00:00"/>
    <s v="David J. Martin"/>
    <d v="2020-11-25T00:00:00"/>
    <s v="Brian Terrell"/>
    <s v="McNairy"/>
    <s v="SR-15"/>
    <s v="SR"/>
    <m/>
    <s v="SR"/>
    <s v="(Court Avenue) at West Tennessee Railroad, LM 11.52 in Selmer"/>
    <s v="Railroad Crossing Safety Improvement Project, Section 130"/>
    <s v="Section 130-Rail"/>
    <s v="Railroad Crossing Improvement"/>
    <m/>
    <x v="4"/>
    <x v="7"/>
    <m/>
    <n v="0.01"/>
    <m/>
    <m/>
    <s v="N"/>
    <s v="Other"/>
    <x v="4"/>
    <m/>
    <n v="0"/>
    <n v="59824"/>
    <n v="0"/>
    <n v="0"/>
    <n v="59824"/>
    <n v="15000"/>
    <n v="59824"/>
    <n v="0"/>
    <n v="0"/>
    <n v="74824"/>
    <m/>
  </r>
  <r>
    <n v="128439"/>
    <n v="3"/>
    <s v="Active"/>
    <d v="2019-01-09T00:00:00"/>
    <s v="David J. Martin"/>
    <d v="2021-03-24T00:00:00"/>
    <s v="Brian Terrell"/>
    <s v="Robertson"/>
    <s v="South Main St"/>
    <m/>
    <s v="01025"/>
    <s v="L"/>
    <s v="South Main Street at CSX R/R, LM 2.20 in Springfield"/>
    <s v="Railroad Crossing Safety Improvement Project, Section 130"/>
    <s v="Section 130-Rail"/>
    <s v="Railroad Crossing Improvement"/>
    <m/>
    <x v="4"/>
    <x v="7"/>
    <m/>
    <n v="0.01"/>
    <m/>
    <m/>
    <s v="N"/>
    <s v="Other"/>
    <x v="0"/>
    <m/>
    <n v="0"/>
    <n v="0"/>
    <n v="140196"/>
    <n v="0"/>
    <n v="140196"/>
    <n v="15000"/>
    <n v="0"/>
    <n v="140196"/>
    <n v="0"/>
    <n v="155196"/>
    <s v="HSIP-R-1025(10) (74950-2551-94)"/>
  </r>
  <r>
    <n v="128446"/>
    <n v="3"/>
    <s v="Active"/>
    <d v="2019-01-09T00:00:00"/>
    <s v="David J. Martin"/>
    <d v="2021-03-24T00:00:00"/>
    <s v="Brian Terrell"/>
    <s v="Sumner"/>
    <s v="West Eastland Ave"/>
    <m/>
    <s v="03324"/>
    <s v="L"/>
    <s v="West Eastland Avenue at CSX R/R, LM 0.79 in Gallatin"/>
    <s v="Railroad Crossing Safety Improvement Project, Section 130"/>
    <s v="Section 130-Rail"/>
    <s v="Railroad Crossing Improvement"/>
    <m/>
    <x v="4"/>
    <x v="7"/>
    <m/>
    <n v="0.01"/>
    <m/>
    <m/>
    <s v="N"/>
    <s v="Other"/>
    <x v="0"/>
    <m/>
    <n v="15000"/>
    <n v="0"/>
    <n v="928336"/>
    <n v="0"/>
    <n v="943336"/>
    <n v="30000"/>
    <n v="0"/>
    <n v="928336"/>
    <n v="0"/>
    <n v="958336"/>
    <s v="HSIP-R-3324(10) (83950-2564-94)"/>
  </r>
  <r>
    <n v="128447"/>
    <n v="3"/>
    <s v="Active"/>
    <d v="2019-01-09T00:00:00"/>
    <s v="David J. Martin"/>
    <d v="2021-03-24T00:00:00"/>
    <s v="Brian Terrell"/>
    <s v="Wilson"/>
    <s v="Castle Heights"/>
    <m/>
    <s v="03338"/>
    <s v="L"/>
    <s v="North Castle Heights at NERR, LM 2.11 in Lebanon"/>
    <s v="Railroad Crossing Safety Improvement Project, Section 130"/>
    <s v="Section 130-Rail"/>
    <s v="Railroad Crossing Improvement"/>
    <m/>
    <x v="4"/>
    <x v="7"/>
    <m/>
    <n v="0.01"/>
    <m/>
    <m/>
    <s v="N"/>
    <s v="Other"/>
    <x v="0"/>
    <m/>
    <n v="90000"/>
    <n v="0"/>
    <n v="0"/>
    <n v="0"/>
    <n v="90000"/>
    <n v="105000"/>
    <n v="0"/>
    <n v="0"/>
    <n v="0"/>
    <n v="105000"/>
    <s v="HSIP-R-3338(10) (95950-2583-94)"/>
  </r>
  <r>
    <n v="128450"/>
    <n v="3"/>
    <s v="Active"/>
    <d v="2019-01-10T00:00:00"/>
    <s v="David J. Martin"/>
    <d v="2021-03-24T00:00:00"/>
    <s v="Brian Terrell"/>
    <s v="Wilson"/>
    <s v="S Greenhill Rd"/>
    <m/>
    <s v="04857"/>
    <s v="L"/>
    <s v="South Greenhill Road at NERR, LM 0.03 in Mt Juliet"/>
    <s v="Railroad Crossing Safety Improvement Project, Section 130"/>
    <s v="Section 130-Rail"/>
    <s v="Railroad Crossing Improvement"/>
    <m/>
    <x v="4"/>
    <x v="7"/>
    <m/>
    <n v="0.01"/>
    <m/>
    <m/>
    <s v="N"/>
    <s v="Other"/>
    <x v="0"/>
    <m/>
    <n v="82000"/>
    <n v="0"/>
    <n v="0"/>
    <n v="0"/>
    <n v="82000"/>
    <n v="97000"/>
    <n v="0"/>
    <n v="0"/>
    <n v="0"/>
    <n v="97000"/>
    <s v="HSIP-R-4857(10) (95952-2571-94)"/>
  </r>
  <r>
    <n v="128457"/>
    <n v="2"/>
    <s v="Active"/>
    <d v="2019-01-10T00:00:00"/>
    <s v="David J. Martin"/>
    <d v="2020-06-29T00:00:00"/>
    <s v="Kyle Ruddy"/>
    <s v="Coffee"/>
    <s v="Roosevelt St"/>
    <m/>
    <s v="03433"/>
    <s v="L"/>
    <s v="S Roosevelt Street at Caney Fork and Western Railroad, LM 0.37 in Tullahoma"/>
    <s v="Railroad Crossing Safety Improvement Project, Section 130"/>
    <s v="Section 130-Rail"/>
    <s v="Railroad Crossing Improvement"/>
    <m/>
    <x v="4"/>
    <x v="7"/>
    <m/>
    <n v="0.01"/>
    <m/>
    <m/>
    <s v="N"/>
    <s v="Other"/>
    <x v="0"/>
    <m/>
    <n v="0"/>
    <n v="0"/>
    <n v="24895"/>
    <n v="0"/>
    <n v="24895"/>
    <n v="15000"/>
    <n v="0"/>
    <n v="24895"/>
    <n v="0"/>
    <n v="39895"/>
    <s v="HSIP-R-3433(11) (16950-2599-94)"/>
  </r>
  <r>
    <n v="128460"/>
    <n v="4"/>
    <s v="Active"/>
    <d v="2019-01-10T00:00:00"/>
    <s v="David J. Martin"/>
    <d v="2020-11-06T00:00:00"/>
    <s v="Brian Terrell"/>
    <s v="Gibson"/>
    <s v="Parkview St"/>
    <m/>
    <s v="0A192"/>
    <s v="L"/>
    <s v="Parkview Street at West Tennessee Railroad, LM 0.04 in Dyer"/>
    <s v="Railroad Crossing Safety Improvement Project, Section 130"/>
    <s v="Section 130-Rail"/>
    <s v="Railroad Crossing Improvement"/>
    <m/>
    <x v="4"/>
    <x v="7"/>
    <m/>
    <n v="0.01"/>
    <m/>
    <m/>
    <s v="N"/>
    <s v="None"/>
    <x v="0"/>
    <m/>
    <n v="0"/>
    <n v="0"/>
    <n v="37402"/>
    <n v="0"/>
    <n v="37402"/>
    <n v="15000"/>
    <n v="0"/>
    <n v="37402"/>
    <n v="0"/>
    <n v="52402"/>
    <s v="HSIP-R00S(464) (27953-2502-94)"/>
  </r>
  <r>
    <n v="128468"/>
    <n v="3"/>
    <s v="Active"/>
    <d v="2019-01-10T00:00:00"/>
    <s v="David J. Martin"/>
    <d v="2021-03-24T00:00:00"/>
    <s v="Brian Terrell"/>
    <s v="Rutherford"/>
    <s v="Stones River Rd"/>
    <m/>
    <s v="04046"/>
    <s v="L"/>
    <s v="Stones River Road at CSX R/R, LM 0.19 in LaVergne"/>
    <s v="Railroad Crossing Safety Improvement Project, Section 130"/>
    <s v="Section 130-Rail"/>
    <s v="Railroad Crossing Improvement"/>
    <m/>
    <x v="4"/>
    <x v="7"/>
    <m/>
    <n v="0.01"/>
    <m/>
    <m/>
    <s v="N"/>
    <s v="Other"/>
    <x v="0"/>
    <m/>
    <n v="0"/>
    <n v="0"/>
    <n v="58855"/>
    <n v="0"/>
    <n v="58855"/>
    <n v="15000"/>
    <n v="0"/>
    <n v="58855"/>
    <n v="0"/>
    <n v="73855"/>
    <s v="HSIP-R-4046(10) (75953-2268-94)"/>
  </r>
  <r>
    <n v="128470"/>
    <n v="4"/>
    <s v="Active"/>
    <d v="2019-01-10T00:00:00"/>
    <s v="David J. Martin"/>
    <d v="2020-11-06T00:00:00"/>
    <s v="Bonita Dunlap"/>
    <s v="Weakley"/>
    <s v="Front St"/>
    <m/>
    <s v="0A446"/>
    <s v="L"/>
    <s v="Front Street at West Tennessee Railroad, LM 0.02 in Greenfield"/>
    <s v="Railroad Crossing Safety Improvement Project, Section 130"/>
    <s v="Section 130-Rail"/>
    <s v="Railroad Crossing Improvement"/>
    <m/>
    <x v="4"/>
    <x v="7"/>
    <m/>
    <n v="0.01"/>
    <m/>
    <m/>
    <s v="N"/>
    <s v="None"/>
    <x v="0"/>
    <m/>
    <n v="0"/>
    <n v="0"/>
    <n v="28275"/>
    <n v="0"/>
    <n v="28275"/>
    <n v="15000"/>
    <n v="0"/>
    <n v="28275"/>
    <n v="0"/>
    <n v="43275"/>
    <s v="HSIP-R00S(467) (92952-2505-94)"/>
  </r>
  <r>
    <n v="128486"/>
    <n v="2"/>
    <s v="Active"/>
    <d v="2019-01-10T00:00:00"/>
    <s v="David J. Martin"/>
    <d v="2021-03-01T00:00:00"/>
    <s v="Brian Terrell"/>
    <s v="Polk"/>
    <s v="Smyrna Rd"/>
    <m/>
    <s v="0A233"/>
    <s v="L"/>
    <s v="Smyrna Road at CSX Railroad, LM 1.23"/>
    <s v="Railroad Crossing Safety Improvement Project, Section 130"/>
    <s v="Section 130-Rail"/>
    <s v="Railroad Crossing Improvement"/>
    <m/>
    <x v="4"/>
    <x v="7"/>
    <m/>
    <n v="0.01"/>
    <m/>
    <m/>
    <s v="N"/>
    <s v="None"/>
    <x v="0"/>
    <m/>
    <n v="0"/>
    <n v="0"/>
    <n v="207838"/>
    <n v="0"/>
    <n v="207838"/>
    <n v="15000"/>
    <n v="0"/>
    <n v="207838"/>
    <n v="0"/>
    <n v="222838"/>
    <s v="HSIP-R00S(475) (70945-2495-94)"/>
  </r>
  <r>
    <n v="128492"/>
    <n v="1"/>
    <s v="Active"/>
    <d v="2019-01-10T00:00:00"/>
    <s v="David J. Martin"/>
    <d v="2020-06-26T00:00:00"/>
    <s v="Brian Terrell"/>
    <s v="Monroe"/>
    <s v="Warren St"/>
    <m/>
    <s v="0A540"/>
    <s v="L"/>
    <s v="Warren Street at CSX Railroad, LM 0.19 in Madisonville"/>
    <s v="Railroad Crossing Safety Improvement Project, Section 130"/>
    <s v="Section 130-Rail"/>
    <s v="Railroad Crossing Improvement"/>
    <m/>
    <x v="4"/>
    <x v="7"/>
    <m/>
    <n v="0.01"/>
    <m/>
    <m/>
    <s v="N"/>
    <s v="None"/>
    <x v="0"/>
    <m/>
    <n v="0"/>
    <n v="0"/>
    <n v="60575"/>
    <n v="0"/>
    <n v="60575"/>
    <n v="15000"/>
    <n v="0"/>
    <n v="60575"/>
    <n v="0"/>
    <n v="75575"/>
    <s v="HSIP-R00S(458) (62951-2534-94)"/>
  </r>
  <r>
    <n v="128493"/>
    <n v="2"/>
    <s v="Active"/>
    <d v="2019-01-10T00:00:00"/>
    <s v="David J. Martin"/>
    <d v="2020-05-28T00:00:00"/>
    <s v="Kyle Ruddy"/>
    <s v="Putnam"/>
    <s v="S Elm St"/>
    <m/>
    <s v="0A370"/>
    <s v="L"/>
    <s v="S Elm Street at Nashville &amp; Eastern Railroad, LM 0.70 in Monterey"/>
    <s v="Railroad Crossing Safety Improvement Project, Section 130"/>
    <s v="Section 130-Rail"/>
    <s v="Railroad Crossing Improvement"/>
    <m/>
    <x v="4"/>
    <x v="7"/>
    <m/>
    <n v="0.01"/>
    <m/>
    <m/>
    <s v="N"/>
    <s v="None"/>
    <x v="0"/>
    <m/>
    <n v="0"/>
    <n v="0"/>
    <n v="38948"/>
    <n v="0"/>
    <n v="38948"/>
    <n v="15000"/>
    <n v="0"/>
    <n v="38948"/>
    <n v="0"/>
    <n v="53948"/>
    <s v="HSIP-R00S(478) (71953-2505-94)"/>
  </r>
  <r>
    <n v="128495"/>
    <n v="2"/>
    <s v="Active"/>
    <d v="2019-01-10T00:00:00"/>
    <s v="David J. Martin"/>
    <d v="2020-05-28T00:00:00"/>
    <s v="Kyle Ruddy"/>
    <s v="Putnam"/>
    <s v="S Poplar St"/>
    <m/>
    <s v="0A373"/>
    <s v="L"/>
    <s v="S Poplar Street at Nashville &amp; Eastern Railroad, LM 0.27 in Monterey"/>
    <s v="Railroad Crossing Safety Improvement Project, Section 130"/>
    <s v="Section 130-Rail"/>
    <s v="Railroad Crossing Improvement"/>
    <m/>
    <x v="4"/>
    <x v="7"/>
    <m/>
    <n v="0.01"/>
    <m/>
    <m/>
    <s v="N"/>
    <s v="None"/>
    <x v="0"/>
    <m/>
    <n v="0"/>
    <n v="0"/>
    <n v="36988"/>
    <n v="0"/>
    <n v="36988"/>
    <n v="15000"/>
    <n v="0"/>
    <n v="36988"/>
    <n v="0"/>
    <n v="51988"/>
    <s v="HSIP-R00S(477) (71953-2504-94)"/>
  </r>
  <r>
    <n v="128501"/>
    <n v="3"/>
    <s v="Active"/>
    <d v="2019-01-11T00:00:00"/>
    <s v="David J. Martin"/>
    <d v="2021-03-24T00:00:00"/>
    <s v="Brian Terrell"/>
    <s v="Davidson"/>
    <s v="Antioch Pk"/>
    <m/>
    <s v="04169"/>
    <s v="L"/>
    <s v="Antioch Pike at CSX R/R, LM 2.09 in Nashville"/>
    <s v="Railroad Crossing Safety Improvement Project, Section 130"/>
    <s v="Section 130-Rail"/>
    <s v="Railroad Crossing Improvement"/>
    <m/>
    <x v="4"/>
    <x v="7"/>
    <m/>
    <n v="0.01"/>
    <m/>
    <m/>
    <s v="N"/>
    <s v="Other"/>
    <x v="0"/>
    <m/>
    <n v="0"/>
    <n v="0"/>
    <n v="183148"/>
    <n v="0"/>
    <n v="183148"/>
    <n v="15000"/>
    <n v="0"/>
    <n v="183148"/>
    <n v="0"/>
    <n v="198148"/>
    <s v="HSIP-R-4169(10) (19960-2579-94)"/>
  </r>
  <r>
    <n v="128502"/>
    <n v="3"/>
    <s v="Active"/>
    <d v="2019-01-11T00:00:00"/>
    <s v="David J. Martin"/>
    <d v="2021-03-24T00:00:00"/>
    <s v="Brian Terrell"/>
    <s v="Davidson"/>
    <s v="Central Pike"/>
    <m/>
    <s v="04967"/>
    <s v="L"/>
    <s v="Central Pike at NERR, LM 0.60 in Nashville"/>
    <s v="Railroad Crossing Safety Improvement Project, Section 130"/>
    <s v="Section 130-Rail"/>
    <s v="Railroad Crossing Improvement"/>
    <m/>
    <x v="4"/>
    <x v="7"/>
    <m/>
    <n v="0.01"/>
    <m/>
    <m/>
    <s v="N"/>
    <s v="Other"/>
    <x v="0"/>
    <m/>
    <n v="0"/>
    <n v="0"/>
    <n v="98277"/>
    <n v="0"/>
    <n v="98277"/>
    <n v="15000"/>
    <n v="0"/>
    <n v="98277"/>
    <n v="0"/>
    <n v="113277"/>
    <s v="HSIP-R-4967(4) (19960-2578-94)"/>
  </r>
  <r>
    <n v="128509"/>
    <n v="1"/>
    <s v="Active"/>
    <d v="2019-01-11T00:00:00"/>
    <s v="David J. Martin"/>
    <d v="2020-06-28T00:00:00"/>
    <s v="Bobby Johnson"/>
    <s v="Roane"/>
    <s v="Noe Lane"/>
    <m/>
    <s v="0A117"/>
    <s v="L"/>
    <s v="Noe Lane at Norfolk Southern Railroad, LM 0.02 near Oliver Springs"/>
    <s v="Railroad Crossing Safety Improvement Project, Section 130"/>
    <s v="Section 130-Rail"/>
    <s v="Railroad Crossing Improvement"/>
    <m/>
    <x v="4"/>
    <x v="7"/>
    <m/>
    <n v="0.01"/>
    <m/>
    <m/>
    <s v="N"/>
    <s v="None"/>
    <x v="0"/>
    <m/>
    <n v="0"/>
    <n v="0"/>
    <n v="14135"/>
    <n v="0"/>
    <n v="14135"/>
    <n v="15000"/>
    <n v="0"/>
    <n v="14135"/>
    <n v="0"/>
    <n v="29135"/>
    <s v="HSIP-R00S(459) (73946-2416-94)"/>
  </r>
  <r>
    <n v="128513"/>
    <n v="2"/>
    <s v="Active"/>
    <d v="2019-01-11T00:00:00"/>
    <s v="David J. Martin"/>
    <d v="2020-05-29T00:00:00"/>
    <s v="Brian Terrell"/>
    <s v="Putnam"/>
    <s v="Old Baxter Rd"/>
    <m/>
    <s v="0A003"/>
    <s v="L"/>
    <s v="Water Tower Road at Nashville and Eastern Railroad, LM 0.03"/>
    <s v="Railroad Crossing Safety Improvement Project, Section 130"/>
    <s v="Section 130-Rail"/>
    <s v="Railroad Crossing Improvement"/>
    <m/>
    <x v="4"/>
    <x v="7"/>
    <m/>
    <n v="0.01"/>
    <m/>
    <m/>
    <s v="N"/>
    <s v="None"/>
    <x v="0"/>
    <m/>
    <n v="0"/>
    <n v="0"/>
    <n v="92973"/>
    <n v="0"/>
    <n v="92973"/>
    <n v="15000"/>
    <n v="0"/>
    <n v="92973"/>
    <n v="0"/>
    <n v="107973"/>
    <s v="HSIP-R00S(479) (71946-2418-94)"/>
  </r>
  <r>
    <n v="128516"/>
    <n v="3"/>
    <s v="Active"/>
    <d v="2019-01-11T00:00:00"/>
    <s v="David J. Martin"/>
    <d v="2021-03-24T00:00:00"/>
    <s v="Brian Terrell"/>
    <s v="Wilson"/>
    <s v="Hartmann Dr"/>
    <m/>
    <s v="04285"/>
    <s v="L"/>
    <s v="Hartmann Drive at NERR, LM 4.50 in Lebanon"/>
    <s v="Railroad Crossing Safety Improvement Project, Section 130"/>
    <s v="Section 130-Rail"/>
    <s v="Railroad Crossing Improvement"/>
    <m/>
    <x v="4"/>
    <x v="7"/>
    <m/>
    <n v="0.01"/>
    <m/>
    <m/>
    <s v="N"/>
    <s v="Other"/>
    <x v="0"/>
    <m/>
    <n v="80000"/>
    <n v="0"/>
    <n v="0"/>
    <n v="0"/>
    <n v="80000"/>
    <n v="95000"/>
    <n v="0"/>
    <n v="0"/>
    <n v="0"/>
    <n v="95000"/>
    <s v="HSIP-R-4285(13) (95950-2585-94)"/>
  </r>
  <r>
    <n v="128517"/>
    <n v="1"/>
    <s v="Active"/>
    <d v="2019-01-11T00:00:00"/>
    <s v="David J. Martin"/>
    <d v="2021-03-03T00:00:00"/>
    <s v="Brian Terrell"/>
    <s v="Scott"/>
    <s v="Dexter Laxton Rd"/>
    <m/>
    <s v="0A071"/>
    <s v="L"/>
    <s v="Dexter Laxton Road at Norfolk Southern Railroad, LM 0.02 near Oneida"/>
    <s v="Railroad Crossing Safety Improvement Project, Section 130"/>
    <s v="Section 130-Rail"/>
    <s v="Railroad Crossing Improvement"/>
    <m/>
    <x v="4"/>
    <x v="7"/>
    <m/>
    <n v="0.01"/>
    <m/>
    <m/>
    <s v="N"/>
    <s v="None"/>
    <x v="0"/>
    <m/>
    <n v="0"/>
    <n v="0"/>
    <n v="44139"/>
    <n v="0"/>
    <n v="44139"/>
    <n v="15000"/>
    <n v="0"/>
    <n v="44139"/>
    <n v="0"/>
    <n v="59139"/>
    <s v="HSIP-R00S(450) (76945-2476-94)"/>
  </r>
  <r>
    <n v="128523"/>
    <n v="4"/>
    <s v="Active"/>
    <d v="2019-01-14T00:00:00"/>
    <s v="Meghan Wilson"/>
    <d v="2021-01-19T00:00:00"/>
    <s v="Brian Terrell"/>
    <s v="Carroll"/>
    <m/>
    <m/>
    <m/>
    <m/>
    <s v="Waldren Street, from Lee Avenue to SR-124 (Cedar Street), South Main Street, from Lee Avenue to SR-124 (Cedar Street) and Broadway Street, from Lee Avenue to SR-124 (Cedar Street)."/>
    <s v="Add pedestrian-scaled lighting to Waldren Street from Lee Avenue to SR-124 (Cedar Street), South Main Street from Lee Avenue to SR-124 (Cedar Street) and Broadway Street from Lee Avenue to SR-124 (Cedar Street). Add ADA curb ramps, striping for accessible parking, sidewalks and other pedestrian improvements throughout the project area, and upgrade signal poles at the intersection of South Main Street and Cedar Street. eGrants project #168."/>
    <s v="Local Programs"/>
    <s v="Miscellaneous Improvements"/>
    <m/>
    <x v="4"/>
    <x v="7"/>
    <m/>
    <n v="0.21"/>
    <m/>
    <m/>
    <s v="N"/>
    <s v="None, Other"/>
    <x v="0"/>
    <m/>
    <n v="55000"/>
    <n v="0"/>
    <n v="0"/>
    <n v="0"/>
    <n v="55000"/>
    <n v="100000"/>
    <n v="0"/>
    <n v="0"/>
    <n v="0"/>
    <n v="100000"/>
    <s v="STP-M-9416(14) (09LPLM-F3-043)"/>
  </r>
  <r>
    <n v="128524"/>
    <n v="2"/>
    <s v="Active"/>
    <d v="2019-01-14T00:00:00"/>
    <s v="Innocent Amara"/>
    <d v="2021-05-04T00:00:00"/>
    <s v="Daniel Rose"/>
    <s v="Hamilton"/>
    <s v="SR-319"/>
    <s v="SR"/>
    <m/>
    <s v="SR"/>
    <s v="From SR-153 to Near Brunswick Lane in Chattanooga"/>
    <s v="Roadway Safety Improvements"/>
    <s v="Safety"/>
    <s v="Miscellaneous Safety Improvements"/>
    <m/>
    <x v="4"/>
    <x v="7"/>
    <m/>
    <n v="0.55000000000000004"/>
    <d v="2021-06-18T00:00:00"/>
    <m/>
    <s v="N"/>
    <s v="NHS"/>
    <x v="3"/>
    <m/>
    <n v="17500"/>
    <n v="0"/>
    <n v="34931"/>
    <n v="0"/>
    <n v="52431"/>
    <n v="57500"/>
    <n v="0"/>
    <n v="34931"/>
    <n v="0"/>
    <n v="92431"/>
    <s v="HSIP-319(15) (33150-3232-94)"/>
  </r>
  <r>
    <n v="128535"/>
    <n v="1"/>
    <s v="Active"/>
    <d v="2019-01-16T00:00:00"/>
    <s v="Sandra Lowry"/>
    <d v="2021-01-27T00:00:00"/>
    <s v="Bobby Johnson"/>
    <s v="Campbell"/>
    <s v="I-75"/>
    <s v="I"/>
    <m/>
    <s v="IM"/>
    <s v="ITS Expansion at SR-63 (Howard Baker Road., Exit 141) Interchange and SR-9/SR-116 (US-25W, Exit 134) Interchange ( IA )"/>
    <s v="Intelligent Transportation System"/>
    <s v="Legislative"/>
    <s v="Intelligent Transportation System"/>
    <m/>
    <x v="4"/>
    <x v="7"/>
    <m/>
    <n v="0.33"/>
    <d v="2022-05-13T00:00:00"/>
    <m/>
    <s v="N"/>
    <s v="Int"/>
    <x v="1"/>
    <m/>
    <n v="200000"/>
    <n v="0"/>
    <n v="0"/>
    <n v="0"/>
    <n v="200000"/>
    <n v="200000"/>
    <n v="0"/>
    <n v="0"/>
    <n v="0"/>
    <n v="200000"/>
    <m/>
  </r>
  <r>
    <n v="128557"/>
    <n v="2"/>
    <s v="Active"/>
    <d v="2019-01-24T00:00:00"/>
    <s v="Bridgett Tidwell"/>
    <d v="2021-06-18T00:00:00"/>
    <s v="Maria Hunter"/>
    <s v="McMinn"/>
    <s v="SR-2"/>
    <s v="SR"/>
    <m/>
    <s v="SR"/>
    <s v="From Oliver Road to CR-324"/>
    <s v="Safety Improvements"/>
    <s v="Safety"/>
    <s v="RSAR"/>
    <m/>
    <x v="4"/>
    <x v="7"/>
    <m/>
    <n v="1.38"/>
    <d v="2022-02-11T00:00:00"/>
    <m/>
    <s v="N"/>
    <s v="Other"/>
    <x v="4"/>
    <m/>
    <n v="5000"/>
    <n v="0"/>
    <n v="0"/>
    <n v="0"/>
    <n v="5000"/>
    <n v="45000"/>
    <n v="0"/>
    <n v="0"/>
    <n v="0"/>
    <n v="45000"/>
    <s v="HSIP-2(270) (54002-3248-94)"/>
  </r>
  <r>
    <n v="128558"/>
    <n v="2"/>
    <s v="Active"/>
    <d v="2019-01-24T00:00:00"/>
    <s v="Lisa Dunn"/>
    <d v="2021-01-19T00:00:00"/>
    <s v="Brian Terrell"/>
    <s v="Overton"/>
    <m/>
    <m/>
    <m/>
    <m/>
    <s v="SR-85 (Main Street) and SR-52 (Broad Street) from Daugherty Street to Windle Street"/>
    <s v="Construction and reconstruction of sidealks along SR-85/Main St. and SR-52/Broad St. Project also includes ADA upgrades, drainage, signage, and striping."/>
    <s v="Local Programs"/>
    <s v="Bicycles and Pedestrian Facility"/>
    <m/>
    <x v="4"/>
    <x v="7"/>
    <m/>
    <s v=""/>
    <m/>
    <m/>
    <s v="N"/>
    <s v="Other"/>
    <x v="0"/>
    <m/>
    <n v="20000"/>
    <n v="0"/>
    <n v="0"/>
    <n v="0"/>
    <n v="20000"/>
    <n v="99078.51"/>
    <n v="0"/>
    <n v="0"/>
    <n v="0"/>
    <n v="99078.51"/>
    <s v="State Funded (67LPLM-S3-015)"/>
  </r>
  <r>
    <n v="128561"/>
    <n v="3"/>
    <s v="Active"/>
    <d v="2019-01-25T00:00:00"/>
    <s v="David J. Martin"/>
    <d v="2021-03-25T00:00:00"/>
    <s v="Jason Carney"/>
    <s v="Bedford"/>
    <s v="SR-16"/>
    <s v="SR"/>
    <m/>
    <s v="SR"/>
    <s v="(Madison Street) at WHOE R/R, LM 19.19 in Shelbyville"/>
    <s v="Railroad Crossing Safety Improvement Project, Section 130"/>
    <s v="Section 130-Rail"/>
    <s v="Railroad Crossing Improvement"/>
    <m/>
    <x v="4"/>
    <x v="7"/>
    <m/>
    <n v="0.01"/>
    <m/>
    <m/>
    <s v="N"/>
    <s v="NHS"/>
    <x v="3"/>
    <m/>
    <n v="0"/>
    <n v="0"/>
    <n v="182900"/>
    <n v="0"/>
    <n v="182900"/>
    <n v="15000"/>
    <n v="0"/>
    <n v="182900"/>
    <n v="0"/>
    <n v="197900"/>
    <s v="HSIP-R-16(62) (02005-2258-94)"/>
  </r>
  <r>
    <n v="128562"/>
    <n v="3"/>
    <s v="Active"/>
    <d v="2019-01-25T00:00:00"/>
    <s v="David J. Martin"/>
    <d v="2020-07-24T00:00:00"/>
    <s v="Jason Carney"/>
    <s v="Lawrence"/>
    <s v="Tommy Augustin Ave"/>
    <m/>
    <s v="0B055"/>
    <s v="L"/>
    <s v="Tommy Augustin Avenue at TSRR, LM 0.09 in Loretto"/>
    <s v="Railroad Crossing Safety Improvement Project, Section 130"/>
    <s v="Section 130-Rail"/>
    <s v="Railroad Crossing Improvement"/>
    <m/>
    <x v="4"/>
    <x v="7"/>
    <m/>
    <n v="0.01"/>
    <m/>
    <m/>
    <s v="N"/>
    <s v="None"/>
    <x v="0"/>
    <m/>
    <n v="0"/>
    <n v="0"/>
    <n v="35711"/>
    <n v="0"/>
    <n v="35711"/>
    <n v="15000"/>
    <n v="0"/>
    <n v="35711"/>
    <n v="0"/>
    <n v="50711"/>
    <s v="HSIP-R00S(491) (50952-2508-94)"/>
  </r>
  <r>
    <n v="128563"/>
    <n v="3"/>
    <s v="Active"/>
    <d v="2019-01-25T00:00:00"/>
    <s v="David J. Martin"/>
    <d v="2020-12-04T00:00:00"/>
    <s v="Jason Carney"/>
    <s v="Lawrence"/>
    <s v="Commerce St"/>
    <m/>
    <s v="0A440"/>
    <s v="L"/>
    <s v="Commerce Street at TSRR, LM 3.53 in Loretto"/>
    <s v="Railroad Crossing Safety Improvement Project, Section 130"/>
    <s v="Section 130-Rail"/>
    <s v="Railroad Crossing Improvement"/>
    <m/>
    <x v="4"/>
    <x v="7"/>
    <m/>
    <n v="0.01"/>
    <m/>
    <m/>
    <s v="N"/>
    <s v="None"/>
    <x v="0"/>
    <m/>
    <n v="0"/>
    <n v="0"/>
    <n v="296070"/>
    <n v="0"/>
    <n v="296070"/>
    <n v="15000"/>
    <n v="0"/>
    <n v="296070"/>
    <n v="0"/>
    <n v="311070"/>
    <s v="HSIP-R00S(492) (50952-2509-94)"/>
  </r>
  <r>
    <n v="128564"/>
    <n v="3"/>
    <s v="Active"/>
    <d v="2019-01-25T00:00:00"/>
    <s v="David J. Martin"/>
    <d v="2020-07-24T00:00:00"/>
    <s v="Jason Carney"/>
    <s v="Lawrence"/>
    <s v="Church St"/>
    <m/>
    <s v="0A463"/>
    <s v="L"/>
    <s v="Church Street at TSRR, LM 0.09 in Loretto"/>
    <s v="Railroad Crossing Safety Improvement Project, Section 130"/>
    <s v="Section 130-Rail"/>
    <s v="Railroad Crossing Improvement"/>
    <m/>
    <x v="4"/>
    <x v="7"/>
    <m/>
    <n v="0.01"/>
    <m/>
    <m/>
    <s v="N"/>
    <s v="None"/>
    <x v="0"/>
    <m/>
    <n v="0"/>
    <n v="0"/>
    <n v="52577"/>
    <n v="0"/>
    <n v="52577"/>
    <n v="15000"/>
    <n v="0"/>
    <n v="52577"/>
    <n v="0"/>
    <n v="67577"/>
    <s v="HSIP-R00S(493) (50952-2510-94)"/>
  </r>
  <r>
    <n v="128568"/>
    <n v="3"/>
    <s v="Active"/>
    <d v="2019-01-25T00:00:00"/>
    <s v="David J. Martin"/>
    <d v="2020-06-04T00:00:00"/>
    <s v="Jason Carney"/>
    <s v="Smith"/>
    <s v="Preston Rd"/>
    <m/>
    <s v="0A161"/>
    <s v="L"/>
    <s v="Preston Road at NERR, LM 0.67 in Gordsonville"/>
    <s v="Railroad Crossing Safety Improvement Project, Section 130"/>
    <s v="Section 130-Rail"/>
    <s v="Railroad Crossing Improvement"/>
    <m/>
    <x v="4"/>
    <x v="7"/>
    <m/>
    <n v="0.01"/>
    <m/>
    <m/>
    <s v="N"/>
    <s v="None"/>
    <x v="0"/>
    <m/>
    <n v="0"/>
    <n v="0"/>
    <n v="119475"/>
    <n v="0"/>
    <n v="119475"/>
    <n v="15000"/>
    <n v="0"/>
    <n v="119475"/>
    <n v="0"/>
    <n v="134475"/>
    <s v="HSIP-R00S(497) (80951-2507-94)"/>
  </r>
  <r>
    <n v="128569"/>
    <n v="3"/>
    <s v="Active"/>
    <d v="2019-01-25T00:00:00"/>
    <s v="David J. Martin"/>
    <d v="2020-06-09T00:00:00"/>
    <s v="Jason Carney"/>
    <s v="Smith"/>
    <s v="Hogan Rd"/>
    <m/>
    <s v="0A377"/>
    <s v="L"/>
    <s v="Hogan Road at NERR, LM 0.10 in Gordonsville"/>
    <s v="Railroad Crossing Safety Improvement Project, Section 130"/>
    <s v="Section 130-Rail"/>
    <s v="Railroad Crossing Improvement"/>
    <m/>
    <x v="4"/>
    <x v="7"/>
    <m/>
    <n v="0.01"/>
    <m/>
    <m/>
    <s v="N"/>
    <s v="None"/>
    <x v="0"/>
    <m/>
    <n v="0"/>
    <n v="0"/>
    <n v="83736"/>
    <n v="0"/>
    <n v="83736"/>
    <n v="15000"/>
    <n v="0"/>
    <n v="83736"/>
    <n v="0"/>
    <n v="98736"/>
    <s v="HSIP-R00S(496) (80951-2506-94)"/>
  </r>
  <r>
    <n v="128570"/>
    <n v="3"/>
    <s v="Construction Complete"/>
    <d v="2019-01-25T00:00:00"/>
    <s v="Bridgett Tidwell"/>
    <d v="2021-03-24T00:00:00"/>
    <s v="Jason Carney"/>
    <s v="Bedford"/>
    <s v="SR-64"/>
    <s v="SR"/>
    <m/>
    <s v="SR"/>
    <s v="From Potts Road to Clyde Gleaves Road"/>
    <s v="Striping, Signage, Earthwork, guardrail, and other safety improvements"/>
    <s v="Safety"/>
    <s v="Miscellaneous Safety Improvements"/>
    <m/>
    <x v="4"/>
    <x v="7"/>
    <m/>
    <n v="2.25"/>
    <d v="2020-06-26T00:00:00"/>
    <m/>
    <s v="N"/>
    <s v="Other"/>
    <x v="4"/>
    <m/>
    <n v="0"/>
    <n v="0"/>
    <n v="-41896"/>
    <n v="0"/>
    <n v="-41896"/>
    <n v="45000"/>
    <n v="0"/>
    <n v="92875"/>
    <n v="0"/>
    <n v="137875"/>
    <s v="HSIP-64(25) (02009-3243-94)"/>
  </r>
  <r>
    <n v="128584"/>
    <n v="2"/>
    <s v="Active"/>
    <d v="2019-02-06T00:00:00"/>
    <s v="David J. Martin"/>
    <d v="2021-03-16T00:00:00"/>
    <s v="Kyle Ruddy"/>
    <s v="Putnam"/>
    <s v="Jackson St W"/>
    <m/>
    <s v="04558"/>
    <s v="L"/>
    <s v="West Jackson Street at Nashville and Eastern Railroad, LM 3.42 in Cookeville"/>
    <s v="Railroad Crossing Safety Improvement Project, Section 130"/>
    <s v="Section 130-Rail"/>
    <s v="Railroad Crossing Improvement"/>
    <m/>
    <x v="4"/>
    <x v="7"/>
    <m/>
    <n v="0.01"/>
    <m/>
    <m/>
    <s v="N"/>
    <s v="Other"/>
    <x v="0"/>
    <m/>
    <n v="0"/>
    <n v="0"/>
    <n v="144020"/>
    <n v="0"/>
    <n v="144020"/>
    <n v="15000"/>
    <n v="0"/>
    <n v="144020"/>
    <n v="0"/>
    <n v="159020"/>
    <s v="HSIP-R-4558(10) (71952-2548-94)"/>
  </r>
  <r>
    <n v="128588"/>
    <n v="2"/>
    <s v="Active"/>
    <d v="2019-02-06T00:00:00"/>
    <s v="David J. Martin"/>
    <d v="2021-03-09T00:00:00"/>
    <s v="Kyle Ruddy"/>
    <s v="Putnam"/>
    <s v="Ninth St"/>
    <m/>
    <s v="0B113"/>
    <s v="L"/>
    <s v="East Ninth Street at Nashville and Eastern Railroad, LM 0.05 in Cookeville"/>
    <s v="Railroad Crossing Safety Improvement Project, Section 130"/>
    <s v="Section 130-Rail"/>
    <s v="Railroad Crossing Improvement"/>
    <m/>
    <x v="4"/>
    <x v="7"/>
    <m/>
    <n v="0.01"/>
    <m/>
    <m/>
    <s v="N"/>
    <s v="None"/>
    <x v="0"/>
    <m/>
    <n v="0"/>
    <n v="0"/>
    <n v="427145"/>
    <n v="0"/>
    <n v="427145"/>
    <n v="15000"/>
    <n v="0"/>
    <n v="427145"/>
    <n v="0"/>
    <n v="442145"/>
    <s v="HSIP-R00S(490) (71952-2551-94)"/>
  </r>
  <r>
    <n v="128589"/>
    <n v="2"/>
    <s v="Active"/>
    <d v="2019-02-06T00:00:00"/>
    <s v="David J. Martin"/>
    <d v="2020-11-24T00:00:00"/>
    <s v="Kyle Ruddy"/>
    <s v="Putnam"/>
    <s v="Broad &amp; Cedar St"/>
    <m/>
    <s v="03517"/>
    <s v="L"/>
    <s v="North Cedar Avenue at Nashville and Eastern Railroad, LM 0.91 in Cookeville"/>
    <s v="Railroad Crossing Safety Improvement Project, Section 130"/>
    <s v="Section 130-Rail"/>
    <s v="Railroad Crossing Improvement"/>
    <m/>
    <x v="4"/>
    <x v="7"/>
    <m/>
    <n v="0.01"/>
    <m/>
    <m/>
    <s v="N"/>
    <s v="Other"/>
    <x v="0"/>
    <m/>
    <n v="0"/>
    <n v="0"/>
    <n v="409538"/>
    <n v="0"/>
    <n v="409538"/>
    <n v="15000"/>
    <n v="0"/>
    <n v="409538"/>
    <n v="0"/>
    <n v="424538"/>
    <s v="HSIP-R-3517(10) (71952-2549-94)"/>
  </r>
  <r>
    <n v="128604"/>
    <n v="4"/>
    <s v="Active"/>
    <d v="2019-02-11T00:00:00"/>
    <s v="Sarah Sutton"/>
    <d v="2021-05-18T00:00:00"/>
    <s v="Lee Cothron"/>
    <s v="Shelby"/>
    <s v="SR-3"/>
    <s v="SR"/>
    <m/>
    <s v="SR"/>
    <s v="(US-51), From north of Big Creek to Veterans Parkway"/>
    <s v="Construction and reconstruction of sidewalks along SR-3. Project also includes ADA upgrades, drainage, curb and gutter, pedestrian crossing improvements, pedestrian lighting and bike racks."/>
    <s v="Local Programs"/>
    <s v="Bicycles and Pedestrian Facility"/>
    <m/>
    <x v="4"/>
    <x v="7"/>
    <m/>
    <n v="3.19"/>
    <m/>
    <m/>
    <s v="N"/>
    <s v="NHS"/>
    <x v="3"/>
    <m/>
    <n v="60000"/>
    <n v="0"/>
    <n v="0"/>
    <n v="0"/>
    <n v="60000"/>
    <n v="160250"/>
    <n v="0"/>
    <n v="0"/>
    <n v="0"/>
    <n v="160250"/>
    <s v="State Funded (79LPLM-S3-658)"/>
  </r>
  <r>
    <n v="128605"/>
    <n v="4"/>
    <s v="Active"/>
    <d v="2019-02-11T00:00:00"/>
    <s v="Sarah Sutton"/>
    <d v="2021-02-16T00:00:00"/>
    <s v="Erin Lilly"/>
    <s v="Chester"/>
    <s v="West Main Street"/>
    <m/>
    <m/>
    <m/>
    <s v="West Main Street, From SR-5 (US-45) to Sanford Street in Henderson"/>
    <s v="Construction of sidewalks along W. Main Street. Project also includes ADA upgrades, signage, striping, pedestrian signals, curb, drainage, lighting and landscaping."/>
    <s v="Local Programs"/>
    <s v="Bicycles and Pedestrian Facility"/>
    <m/>
    <x v="4"/>
    <x v="7"/>
    <m/>
    <n v="0.13"/>
    <m/>
    <m/>
    <s v="N"/>
    <s v="Other"/>
    <x v="0"/>
    <m/>
    <n v="22715"/>
    <n v="0"/>
    <n v="0"/>
    <n v="0"/>
    <n v="22715"/>
    <n v="49422.6"/>
    <n v="0"/>
    <n v="0"/>
    <n v="0"/>
    <n v="49422.6"/>
    <s v="State Funded (12LPLM-S3-022)"/>
  </r>
  <r>
    <n v="128608"/>
    <n v="4"/>
    <s v="Active"/>
    <d v="2019-02-11T00:00:00"/>
    <s v="Sarah Sutton"/>
    <d v="2021-01-19T00:00:00"/>
    <s v="Brian Terrell"/>
    <s v="Fayette"/>
    <s v="SR-76"/>
    <s v="SR"/>
    <m/>
    <s v="SR"/>
    <s v="From East Market Street to SR-15 in Somerville"/>
    <s v="Construction of sidewalks along SR-76. Project also includes vehicular and pedestrian signals, striping, curb and gutter, landscaping, signage, crosswalks and ADA upgrades."/>
    <s v="Local Programs"/>
    <s v="Bicycles and Pedestrian Facility"/>
    <m/>
    <x v="4"/>
    <x v="7"/>
    <m/>
    <n v="0.04"/>
    <m/>
    <m/>
    <s v="N"/>
    <s v="Other"/>
    <x v="4"/>
    <m/>
    <n v="60626"/>
    <n v="0"/>
    <n v="0"/>
    <n v="0"/>
    <n v="60626"/>
    <n v="90626"/>
    <n v="0"/>
    <n v="0"/>
    <n v="0"/>
    <n v="90626"/>
    <s v="State Funded (24LPLM-S3-020)"/>
  </r>
  <r>
    <n v="128610"/>
    <n v="3"/>
    <s v="Active"/>
    <d v="2019-02-11T00:00:00"/>
    <s v="Katie Brown"/>
    <d v="2021-01-19T00:00:00"/>
    <s v="Brian Terrell"/>
    <s v="Perry"/>
    <s v="SR-13"/>
    <s v="SR"/>
    <m/>
    <s v="SR"/>
    <s v="SR-13 from north of West 6th Avenue to West 7th Avenue, East 4th Street from SR-13 to Lobelville Elementary School, and West 6th Avenue from SR-13 to the City Park."/>
    <s v="Construction of sidewalks along SR-13/Main Street, 4th Street and 6th Street. Project also includes pedestrian lighting, drainage, ADA upgrades, signage, striping, landscaping and pedestrian amenities."/>
    <s v="Local Programs"/>
    <s v="Bicycles and Pedestrian Facility"/>
    <m/>
    <x v="4"/>
    <x v="7"/>
    <m/>
    <s v=""/>
    <m/>
    <m/>
    <s v="N"/>
    <s v="None, Other"/>
    <x v="4"/>
    <m/>
    <n v="40515.599999999999"/>
    <n v="0"/>
    <n v="0"/>
    <n v="0"/>
    <n v="40515.599999999999"/>
    <n v="78526"/>
    <n v="12000"/>
    <n v="0"/>
    <n v="0"/>
    <n v="90526"/>
    <s v="State Funded (68LPLM-S3-027)"/>
  </r>
  <r>
    <n v="128614"/>
    <n v="2"/>
    <s v="Active"/>
    <d v="2019-02-11T00:00:00"/>
    <s v="Katie Brown"/>
    <d v="2021-01-19T00:00:00"/>
    <s v="Brian Terrell"/>
    <s v="Marion"/>
    <s v="SR-150"/>
    <s v="SR"/>
    <m/>
    <s v="SR"/>
    <s v="SR-150/Betsy Pack Drive, From College Street to 1st Street East"/>
    <s v="Construction of sidewalks along SR-150. Project also includes curb and gutter, ADA upgrades, striping, pedestrian signals, signage and drainage."/>
    <s v="Local Programs"/>
    <s v="Bicycles and Pedestrian Facility"/>
    <m/>
    <x v="4"/>
    <x v="7"/>
    <m/>
    <n v="0.19"/>
    <m/>
    <m/>
    <s v="N"/>
    <s v="Other"/>
    <x v="4"/>
    <m/>
    <n v="38010"/>
    <n v="0"/>
    <n v="0"/>
    <n v="0"/>
    <n v="38010"/>
    <n v="46010"/>
    <n v="0"/>
    <n v="0"/>
    <n v="0"/>
    <n v="46010"/>
    <s v="State Funded (58LPLM-S3-016)"/>
  </r>
  <r>
    <n v="128634"/>
    <n v="1"/>
    <s v="Active"/>
    <d v="2019-02-20T00:00:00"/>
    <s v="Jason McCoy"/>
    <d v="2021-04-21T00:00:00"/>
    <s v="Bobby Johnson"/>
    <s v="Anderson"/>
    <m/>
    <m/>
    <m/>
    <m/>
    <s v="Various Local Roads in Anderson County (Local Roads Safety Initiative)"/>
    <s v="Miscellaneous Safety Improvements"/>
    <s v="Safety"/>
    <s v="Safety"/>
    <m/>
    <x v="4"/>
    <x v="7"/>
    <m/>
    <n v="0"/>
    <m/>
    <m/>
    <s v="N"/>
    <m/>
    <x v="0"/>
    <m/>
    <n v="100000"/>
    <n v="0"/>
    <n v="0"/>
    <n v="0"/>
    <n v="100000"/>
    <n v="100000"/>
    <n v="0"/>
    <n v="0"/>
    <n v="0"/>
    <n v="100000"/>
    <s v="HSIP-100(92) (01946-3451-94)"/>
  </r>
  <r>
    <n v="128634.01"/>
    <n v="3"/>
    <s v="Active"/>
    <d v="2019-02-20T00:00:00"/>
    <s v="Jason McCoy"/>
    <d v="2021-03-24T00:00:00"/>
    <s v="Brian Terrell"/>
    <s v="Bedford"/>
    <m/>
    <m/>
    <m/>
    <m/>
    <s v="Various Local Roads in Bedford County (Local Roads Safety Initiative)"/>
    <s v="Miscellaneous Safety Improvements"/>
    <s v="Safety"/>
    <s v="Safety"/>
    <m/>
    <x v="4"/>
    <x v="7"/>
    <m/>
    <s v=""/>
    <m/>
    <m/>
    <s v="N"/>
    <m/>
    <x v="0"/>
    <m/>
    <n v="100000"/>
    <n v="0"/>
    <n v="0"/>
    <n v="0"/>
    <n v="100000"/>
    <n v="100000"/>
    <n v="0"/>
    <n v="0"/>
    <n v="0"/>
    <n v="100000"/>
    <s v="HSIP-200(42) (02946-3408-94)"/>
  </r>
  <r>
    <n v="128634.02"/>
    <n v="4"/>
    <s v="Active"/>
    <d v="2019-02-20T00:00:00"/>
    <s v="Jason McCoy"/>
    <d v="2021-04-28T00:00:00"/>
    <s v="Chris Armstrong"/>
    <s v="Benton"/>
    <m/>
    <m/>
    <m/>
    <m/>
    <s v="Various Local Roads in Benton County (Local Roads Safety Initiative)"/>
    <s v="Miscellaneous Safety Improvements"/>
    <s v="Safety"/>
    <s v="Safety"/>
    <m/>
    <x v="4"/>
    <x v="7"/>
    <m/>
    <s v=""/>
    <m/>
    <m/>
    <s v="N"/>
    <m/>
    <x v="0"/>
    <m/>
    <n v="100000"/>
    <n v="0"/>
    <n v="0"/>
    <n v="0"/>
    <n v="100000"/>
    <n v="100000"/>
    <n v="0"/>
    <n v="0"/>
    <n v="0"/>
    <n v="100000"/>
    <s v="HSIP-300(35) (03945-3494-94)"/>
  </r>
  <r>
    <n v="128634.03"/>
    <n v="2"/>
    <s v="Active"/>
    <d v="2019-02-20T00:00:00"/>
    <s v="Jason McCoy"/>
    <d v="2021-04-06T00:00:00"/>
    <s v="Kyle Ruddy"/>
    <s v="Bledsoe"/>
    <m/>
    <m/>
    <m/>
    <m/>
    <s v="Various Local Roads in Bledsoe County (Local Roads Safety Initiative)"/>
    <s v="Miscellaneous Safety Improvements"/>
    <s v="Safety"/>
    <s v="Safety"/>
    <m/>
    <x v="4"/>
    <x v="7"/>
    <m/>
    <s v=""/>
    <m/>
    <m/>
    <s v="N"/>
    <m/>
    <x v="0"/>
    <m/>
    <n v="100000"/>
    <n v="0"/>
    <n v="0"/>
    <n v="0"/>
    <n v="100000"/>
    <n v="100000"/>
    <n v="0"/>
    <n v="0"/>
    <n v="0"/>
    <n v="100000"/>
    <s v="HSIP-400(35) (04945-3454-94)"/>
  </r>
  <r>
    <n v="128634.06"/>
    <n v="1"/>
    <s v="Active"/>
    <d v="2019-02-20T00:00:00"/>
    <s v="Jason McCoy"/>
    <d v="2021-03-24T00:00:00"/>
    <s v="Brian Terrell"/>
    <s v="Campbell"/>
    <m/>
    <m/>
    <m/>
    <m/>
    <s v="Various Local Roads in Campbell County (Local Roads Safety Initiative)"/>
    <s v="Miscellaneous Safety Improvements"/>
    <s v="Safety"/>
    <s v="Safety"/>
    <m/>
    <x v="4"/>
    <x v="7"/>
    <m/>
    <n v="0"/>
    <m/>
    <m/>
    <s v="N"/>
    <m/>
    <x v="0"/>
    <m/>
    <n v="100000"/>
    <n v="0"/>
    <n v="0"/>
    <n v="0"/>
    <n v="100000"/>
    <n v="100000"/>
    <n v="0"/>
    <n v="0"/>
    <n v="0"/>
    <n v="100000"/>
    <s v="HSIP-700(41) (07946-3424-94)"/>
  </r>
  <r>
    <n v="128634.07"/>
    <n v="2"/>
    <s v="Active"/>
    <d v="2019-02-20T00:00:00"/>
    <s v="Jason McCoy"/>
    <d v="2021-04-06T00:00:00"/>
    <s v="Kyle Ruddy"/>
    <s v="Cannon"/>
    <m/>
    <m/>
    <m/>
    <m/>
    <s v="Various Local Roads in Cannon County (Local Roads Safety Initiative)"/>
    <s v="Miscellaneous Safety Improvements"/>
    <s v="Safety"/>
    <s v="Safety"/>
    <m/>
    <x v="4"/>
    <x v="7"/>
    <m/>
    <s v=""/>
    <m/>
    <m/>
    <s v="N"/>
    <m/>
    <x v="0"/>
    <m/>
    <n v="100000"/>
    <n v="0"/>
    <n v="0"/>
    <n v="0"/>
    <n v="100000"/>
    <n v="100000"/>
    <n v="0"/>
    <n v="0"/>
    <n v="0"/>
    <n v="100000"/>
    <s v="HSIP-800(37) (08945-3465-94)"/>
  </r>
  <r>
    <n v="128634.08"/>
    <n v="4"/>
    <s v="Active"/>
    <d v="2019-02-20T00:00:00"/>
    <s v="Jason McCoy"/>
    <d v="2021-03-24T00:00:00"/>
    <s v="Brian Terrell"/>
    <s v="Carroll"/>
    <m/>
    <m/>
    <m/>
    <m/>
    <s v="Various Local Roads in Carroll County (Local Roads Safety Initiative)"/>
    <s v="Miscellaneous Safety Improvements"/>
    <s v="Safety"/>
    <s v="Safety"/>
    <m/>
    <x v="4"/>
    <x v="7"/>
    <m/>
    <n v="0"/>
    <m/>
    <m/>
    <s v="N"/>
    <m/>
    <x v="0"/>
    <m/>
    <n v="100000"/>
    <n v="0"/>
    <n v="0"/>
    <n v="0"/>
    <n v="100000"/>
    <n v="100000"/>
    <n v="0"/>
    <n v="0"/>
    <n v="0"/>
    <n v="100000"/>
    <s v="HSIP-900(44) (09946-3466-94)"/>
  </r>
  <r>
    <n v="128634.11"/>
    <n v="4"/>
    <s v="Active"/>
    <d v="2019-02-20T00:00:00"/>
    <s v="Jason McCoy"/>
    <d v="2021-04-28T00:00:00"/>
    <s v="Chris Armstrong"/>
    <s v="Chester"/>
    <m/>
    <m/>
    <m/>
    <m/>
    <s v="Various Local Roads in Chester County (Local Roads Safety Initiative)"/>
    <s v="Miscellaneous Safety Improvements"/>
    <s v="Safety"/>
    <s v="Safety"/>
    <m/>
    <x v="4"/>
    <x v="7"/>
    <m/>
    <s v=""/>
    <m/>
    <m/>
    <s v="N"/>
    <m/>
    <x v="0"/>
    <m/>
    <n v="100000"/>
    <n v="0"/>
    <n v="0"/>
    <n v="0"/>
    <n v="100000"/>
    <n v="100000"/>
    <n v="0"/>
    <n v="0"/>
    <n v="0"/>
    <n v="100000"/>
    <s v="HSIP-1200(28) (12945-3441-94)"/>
  </r>
  <r>
    <n v="128634.12"/>
    <n v="1"/>
    <s v="Active"/>
    <d v="2019-02-21T00:00:00"/>
    <s v="Bridgett Tidwell"/>
    <d v="2021-03-24T00:00:00"/>
    <s v="Brian Terrell"/>
    <s v="Claiborne"/>
    <m/>
    <m/>
    <m/>
    <m/>
    <s v="Various Local Roads in Claiborne County (Local Roads Safety Initiative)"/>
    <s v="Miscellaneous Safety Improvements"/>
    <s v="Safety"/>
    <s v="Safety"/>
    <m/>
    <x v="4"/>
    <x v="7"/>
    <m/>
    <n v="0"/>
    <m/>
    <m/>
    <s v="N"/>
    <m/>
    <x v="0"/>
    <m/>
    <n v="100000"/>
    <n v="0"/>
    <n v="0"/>
    <n v="0"/>
    <n v="100000"/>
    <n v="100000"/>
    <n v="0"/>
    <n v="0"/>
    <n v="0"/>
    <n v="100000"/>
    <s v="HSIP-1300(32) (13945-3488-94)"/>
  </r>
  <r>
    <n v="128634.13"/>
    <n v="2"/>
    <s v="Active"/>
    <d v="2019-02-21T00:00:00"/>
    <s v="Bridgett Tidwell"/>
    <d v="2021-03-24T00:00:00"/>
    <s v="Brian Terrell"/>
    <s v="Clay"/>
    <m/>
    <m/>
    <m/>
    <m/>
    <s v="Various Local Roads in Clay County (Local Roads Safety Initiative)"/>
    <s v="Miscellaneous Safety Improvements"/>
    <s v="Safety"/>
    <s v="Safety"/>
    <m/>
    <x v="4"/>
    <x v="7"/>
    <m/>
    <s v=""/>
    <m/>
    <m/>
    <s v="N"/>
    <m/>
    <x v="0"/>
    <m/>
    <n v="100000"/>
    <n v="0"/>
    <n v="0"/>
    <n v="0"/>
    <n v="100000"/>
    <n v="100000"/>
    <n v="0"/>
    <n v="0"/>
    <n v="0"/>
    <n v="100000"/>
    <s v="HSIP-1400(29) (14945-3457-94)"/>
  </r>
  <r>
    <n v="128634.14"/>
    <n v="1"/>
    <s v="Active"/>
    <d v="2019-02-22T00:00:00"/>
    <s v="Bridgett Tidwell"/>
    <d v="2021-03-29T00:00:00"/>
    <s v="Bobby Johnson"/>
    <s v="Cocke"/>
    <m/>
    <m/>
    <m/>
    <m/>
    <s v="Various Local Roads in Cocke County (Local Roads Safety Initiative)"/>
    <s v="Miscellaneous Safety Improvements"/>
    <s v="Safety"/>
    <s v="Safety"/>
    <m/>
    <x v="4"/>
    <x v="7"/>
    <m/>
    <n v="0"/>
    <m/>
    <m/>
    <s v="N"/>
    <m/>
    <x v="0"/>
    <m/>
    <n v="100000"/>
    <n v="0"/>
    <n v="0"/>
    <n v="0"/>
    <n v="100000"/>
    <n v="100000"/>
    <n v="0"/>
    <n v="0"/>
    <n v="0"/>
    <n v="100000"/>
    <s v="HSIP-1500(56) (15946-3436-94)"/>
  </r>
  <r>
    <n v="128634.15"/>
    <n v="2"/>
    <s v="Active"/>
    <d v="2019-02-25T00:00:00"/>
    <s v="Bridgett Tidwell"/>
    <d v="2021-04-05T00:00:00"/>
    <s v="Kyle Ruddy"/>
    <s v="Coffee"/>
    <m/>
    <m/>
    <m/>
    <m/>
    <s v="Various Local Roads in Coffee County (Local Roads Safety Initiative)"/>
    <s v="Miscellaneous Safety Improvements"/>
    <s v="Safety"/>
    <s v="Safety"/>
    <m/>
    <x v="4"/>
    <x v="7"/>
    <m/>
    <s v=""/>
    <m/>
    <m/>
    <s v="N"/>
    <m/>
    <x v="0"/>
    <m/>
    <n v="100000"/>
    <n v="0"/>
    <n v="0"/>
    <n v="0"/>
    <n v="100000"/>
    <n v="100000"/>
    <n v="0"/>
    <n v="0"/>
    <n v="0"/>
    <n v="100000"/>
    <s v="HSIP-1600(21) (16945-3480-94)"/>
  </r>
  <r>
    <n v="128634.16"/>
    <n v="4"/>
    <s v="Active"/>
    <d v="2019-02-25T00:00:00"/>
    <s v="Bridgett Tidwell"/>
    <d v="2021-04-28T00:00:00"/>
    <s v="Chris Armstrong"/>
    <s v="Crockett"/>
    <m/>
    <m/>
    <m/>
    <m/>
    <s v="Various Local Roads in Crockett County (Local Roads Safety Initiative)"/>
    <s v="Miscellaneous Safety Improvements"/>
    <s v="Safety"/>
    <s v="Safety"/>
    <m/>
    <x v="4"/>
    <x v="7"/>
    <m/>
    <s v=""/>
    <m/>
    <m/>
    <s v="N"/>
    <m/>
    <x v="0"/>
    <m/>
    <n v="100000"/>
    <n v="0"/>
    <n v="0"/>
    <n v="0"/>
    <n v="100000"/>
    <n v="100000"/>
    <n v="0"/>
    <n v="0"/>
    <n v="0"/>
    <n v="100000"/>
    <s v="HSIP-1700(26) (17945-3431-94)"/>
  </r>
  <r>
    <n v="128634.17"/>
    <n v="2"/>
    <s v="Active"/>
    <d v="2019-02-25T00:00:00"/>
    <s v="Bridgett Tidwell"/>
    <d v="2021-03-24T00:00:00"/>
    <s v="Brian Terrell"/>
    <s v="Cumberland"/>
    <m/>
    <m/>
    <m/>
    <m/>
    <s v="Various Local Roads in Cumberland County (Local Roads Safety Initiative)"/>
    <s v="Miscellaneous Safety Improvements"/>
    <s v="Safety"/>
    <s v="Safety"/>
    <m/>
    <x v="4"/>
    <x v="7"/>
    <m/>
    <s v=""/>
    <m/>
    <m/>
    <s v="N"/>
    <m/>
    <x v="0"/>
    <m/>
    <n v="100000"/>
    <n v="0"/>
    <n v="0"/>
    <n v="0"/>
    <n v="100000"/>
    <n v="100000"/>
    <n v="0"/>
    <n v="0"/>
    <n v="0"/>
    <n v="100000"/>
    <s v="HSIP-1800(42) (18946-3419-94)"/>
  </r>
  <r>
    <n v="128634.18"/>
    <n v="4"/>
    <s v="Active"/>
    <d v="2019-02-25T00:00:00"/>
    <s v="Bridgett Tidwell"/>
    <d v="2021-03-24T00:00:00"/>
    <s v="Brian Terrell"/>
    <s v="Decatur"/>
    <m/>
    <m/>
    <m/>
    <m/>
    <s v="Various Local Roads in Decatur County (Local Roads Safety Initiative)"/>
    <s v="Miscellaneous Safety Improvements"/>
    <s v="Safety"/>
    <s v="Safety"/>
    <m/>
    <x v="4"/>
    <x v="7"/>
    <m/>
    <n v="0"/>
    <m/>
    <m/>
    <s v="N"/>
    <m/>
    <x v="0"/>
    <m/>
    <n v="100000"/>
    <n v="0"/>
    <n v="0"/>
    <n v="0"/>
    <n v="100000"/>
    <n v="100000"/>
    <n v="0"/>
    <n v="0"/>
    <n v="0"/>
    <n v="100000"/>
    <s v="HSIP-2000(20) (20945-3488-94)"/>
  </r>
  <r>
    <n v="128634.19"/>
    <n v="2"/>
    <s v="Active"/>
    <d v="2019-02-25T00:00:00"/>
    <s v="Bridgett Tidwell"/>
    <d v="2021-03-24T00:00:00"/>
    <s v="Brian Terrell"/>
    <s v="Dekalb"/>
    <m/>
    <m/>
    <m/>
    <m/>
    <s v="Various Local Roads in DeKalb County (Local Roads Safety Initiative)"/>
    <s v="Miscellaneous Safety Improvements"/>
    <s v="Safety"/>
    <s v="Safety"/>
    <m/>
    <x v="4"/>
    <x v="7"/>
    <m/>
    <s v=""/>
    <m/>
    <m/>
    <s v="N"/>
    <m/>
    <x v="0"/>
    <m/>
    <n v="100000"/>
    <n v="0"/>
    <n v="0"/>
    <n v="0"/>
    <n v="100000"/>
    <n v="100000"/>
    <n v="0"/>
    <n v="0"/>
    <n v="0"/>
    <n v="100000"/>
    <s v="HSIP-2100(29) (21945-3493-94)"/>
  </r>
  <r>
    <n v="128634.22"/>
    <n v="4"/>
    <s v="Active"/>
    <d v="2019-02-26T00:00:00"/>
    <s v="Bridgett Tidwell"/>
    <d v="2021-04-28T00:00:00"/>
    <s v="Chris Armstrong"/>
    <s v="Fayette"/>
    <m/>
    <m/>
    <m/>
    <m/>
    <s v="Various Local Roads in Fayette County (Local Roads Safety Initiative)"/>
    <s v="Miscellaneous Safety Improvements"/>
    <s v="Safety"/>
    <s v="Safety"/>
    <m/>
    <x v="4"/>
    <x v="7"/>
    <m/>
    <s v=""/>
    <m/>
    <m/>
    <s v="N"/>
    <m/>
    <x v="0"/>
    <m/>
    <n v="100000"/>
    <n v="0"/>
    <n v="0"/>
    <n v="0"/>
    <n v="100000"/>
    <n v="100000"/>
    <n v="0"/>
    <n v="0"/>
    <n v="0"/>
    <n v="100000"/>
    <s v="HSIP-2400(37) (24946-3411-94)"/>
  </r>
  <r>
    <n v="128634.23"/>
    <n v="2"/>
    <s v="Active"/>
    <d v="2019-02-26T00:00:00"/>
    <s v="Bridgett Tidwell"/>
    <d v="2021-03-24T00:00:00"/>
    <s v="Brian Terrell"/>
    <s v="Fentress"/>
    <m/>
    <m/>
    <m/>
    <m/>
    <s v="Various Local Roads in Fentress County (Local Roads Safety Initiative)"/>
    <s v="Miscellaneous Safety Improvements"/>
    <s v="Safety"/>
    <s v="Safety"/>
    <m/>
    <x v="4"/>
    <x v="7"/>
    <m/>
    <s v=""/>
    <m/>
    <m/>
    <s v="N"/>
    <m/>
    <x v="0"/>
    <m/>
    <n v="100000"/>
    <n v="0"/>
    <n v="0"/>
    <n v="0"/>
    <n v="100000"/>
    <n v="100000"/>
    <n v="0"/>
    <n v="0"/>
    <n v="0"/>
    <n v="100000"/>
    <s v="HSIP-2500(30) (25945-3485-94)"/>
  </r>
  <r>
    <n v="128634.24000000001"/>
    <n v="2"/>
    <s v="Active"/>
    <d v="2019-02-26T00:00:00"/>
    <s v="Bridgett Tidwell"/>
    <d v="2021-04-05T00:00:00"/>
    <s v="Kyle Ruddy"/>
    <s v="Franklin"/>
    <m/>
    <m/>
    <m/>
    <m/>
    <s v="Various Local Roads in Franklin County (Local Roads Safety Initiative)"/>
    <s v="Miscellaneous Safety Improvements"/>
    <s v="Safety"/>
    <s v="Safety"/>
    <m/>
    <x v="4"/>
    <x v="7"/>
    <m/>
    <s v=""/>
    <m/>
    <m/>
    <s v="N"/>
    <m/>
    <x v="0"/>
    <m/>
    <n v="100000"/>
    <n v="0"/>
    <n v="0"/>
    <n v="0"/>
    <n v="100000"/>
    <n v="100000"/>
    <n v="0"/>
    <n v="0"/>
    <n v="0"/>
    <n v="100000"/>
    <s v="HSIP-2600(48) (26946-3401-94)"/>
  </r>
  <r>
    <n v="128634.25"/>
    <n v="4"/>
    <s v="Active"/>
    <d v="2019-02-26T00:00:00"/>
    <s v="Bridgett Tidwell"/>
    <d v="2021-04-28T00:00:00"/>
    <s v="Chris Armstrong"/>
    <s v="Gibson"/>
    <m/>
    <m/>
    <m/>
    <m/>
    <s v="Various Local Roads in Gibson County (Local Roads Safety Initiative)"/>
    <s v="Miscellaneous Safety Improvements"/>
    <s v="Safety"/>
    <s v="Safety"/>
    <m/>
    <x v="4"/>
    <x v="7"/>
    <m/>
    <s v=""/>
    <m/>
    <m/>
    <s v="N"/>
    <m/>
    <x v="0"/>
    <m/>
    <n v="100000"/>
    <n v="0"/>
    <n v="0"/>
    <n v="0"/>
    <n v="100000"/>
    <n v="100000"/>
    <n v="0"/>
    <n v="0"/>
    <n v="0"/>
    <n v="100000"/>
    <s v="HSIP-2700(62) (27946-3418-94)"/>
  </r>
  <r>
    <n v="128634.26"/>
    <n v="3"/>
    <s v="Active"/>
    <d v="2019-02-26T00:00:00"/>
    <s v="Bridgett Tidwell"/>
    <d v="2021-04-08T00:00:00"/>
    <s v="Jason Carney"/>
    <s v="Giles"/>
    <m/>
    <m/>
    <m/>
    <m/>
    <s v="Various Local Roads in Giles County (Local Roads Safety Initiative)"/>
    <s v="Miscellaneous Safety Improvements"/>
    <s v="Safety"/>
    <s v="Safety"/>
    <m/>
    <x v="4"/>
    <x v="7"/>
    <m/>
    <s v=""/>
    <m/>
    <m/>
    <s v="N"/>
    <m/>
    <x v="0"/>
    <m/>
    <n v="100000"/>
    <n v="0"/>
    <n v="0"/>
    <n v="0"/>
    <n v="100000"/>
    <n v="100000"/>
    <n v="0"/>
    <n v="0"/>
    <n v="0"/>
    <n v="100000"/>
    <s v="HSIP-2800(41) (28946-3428-94)"/>
  </r>
  <r>
    <n v="128634.27"/>
    <n v="1"/>
    <s v="Active"/>
    <d v="2019-02-27T00:00:00"/>
    <s v="Bridgett Tidwell"/>
    <d v="2021-03-26T00:00:00"/>
    <s v="Bobby Johnson"/>
    <s v="Grainger"/>
    <m/>
    <m/>
    <m/>
    <m/>
    <s v="Various Local Roads in Grainger County (Local Roads Safety Initiative)"/>
    <s v="Miscellaneous Safety Improvements"/>
    <s v="Safety"/>
    <s v="Safety"/>
    <m/>
    <x v="4"/>
    <x v="7"/>
    <m/>
    <s v=""/>
    <m/>
    <m/>
    <s v="N"/>
    <m/>
    <x v="0"/>
    <m/>
    <n v="100000"/>
    <n v="0"/>
    <n v="0"/>
    <n v="0"/>
    <n v="100000"/>
    <n v="100000"/>
    <n v="0"/>
    <n v="0"/>
    <n v="0"/>
    <n v="100000"/>
    <s v="HSIP-2900(21) (29945-3475-94)"/>
  </r>
  <r>
    <n v="128634.28"/>
    <n v="1"/>
    <s v="Active"/>
    <d v="2019-02-27T00:00:00"/>
    <s v="Bridgett Tidwell"/>
    <d v="2021-03-25T00:00:00"/>
    <s v="Bobby Johnson"/>
    <s v="Greene"/>
    <m/>
    <m/>
    <m/>
    <m/>
    <s v="Various Local Roads in Greene County (Local Roads Safety Initiative)"/>
    <s v="Miscellaneous Safety Improvements"/>
    <s v="Safety"/>
    <s v="Safety"/>
    <m/>
    <x v="4"/>
    <x v="7"/>
    <m/>
    <s v=""/>
    <m/>
    <m/>
    <s v="N"/>
    <m/>
    <x v="0"/>
    <m/>
    <n v="100000"/>
    <n v="0"/>
    <n v="0"/>
    <n v="0"/>
    <n v="100000"/>
    <n v="100000"/>
    <n v="0"/>
    <n v="0"/>
    <n v="0"/>
    <n v="100000"/>
    <s v="HSIP-3000(59) (30946-3487-94)"/>
  </r>
  <r>
    <n v="128634.3"/>
    <n v="1"/>
    <s v="Active"/>
    <d v="2019-02-27T00:00:00"/>
    <s v="Bridgett Tidwell"/>
    <d v="2021-03-26T00:00:00"/>
    <s v="Bobby Johnson"/>
    <s v="Hancock"/>
    <m/>
    <m/>
    <m/>
    <m/>
    <s v="Various Local Roads in Hancock County (Local Roads Safety Initiative)"/>
    <s v="Miscellaneous Safety Improvements"/>
    <s v="Safety"/>
    <s v="Safety"/>
    <m/>
    <x v="4"/>
    <x v="7"/>
    <m/>
    <n v="0"/>
    <m/>
    <m/>
    <s v="N"/>
    <m/>
    <x v="0"/>
    <m/>
    <n v="100000"/>
    <n v="0"/>
    <n v="0"/>
    <n v="0"/>
    <n v="100000"/>
    <n v="100000"/>
    <n v="0"/>
    <n v="0"/>
    <n v="0"/>
    <n v="100000"/>
    <s v="HSIP-3400(13) (34945-3434-94)"/>
  </r>
  <r>
    <n v="128634.31"/>
    <n v="4"/>
    <s v="Active"/>
    <d v="2019-02-27T00:00:00"/>
    <s v="Bridgett Tidwell"/>
    <d v="2021-04-28T00:00:00"/>
    <s v="Chris Armstrong"/>
    <s v="Hardeman"/>
    <m/>
    <m/>
    <m/>
    <m/>
    <s v="Various Local Roads in Hardeman County (Local Roads Safety Initiative)"/>
    <s v="Miscellaneous Safety Improvements"/>
    <s v="Safety"/>
    <s v="Safety"/>
    <m/>
    <x v="4"/>
    <x v="7"/>
    <m/>
    <s v=""/>
    <m/>
    <m/>
    <s v="N"/>
    <m/>
    <x v="0"/>
    <m/>
    <n v="100000"/>
    <n v="0"/>
    <n v="0"/>
    <n v="0"/>
    <n v="100000"/>
    <n v="100000"/>
    <n v="0"/>
    <n v="0"/>
    <n v="0"/>
    <n v="100000"/>
    <s v="HSIP-3500(47) (35946-3416-94)"/>
  </r>
  <r>
    <n v="128634.32"/>
    <n v="4"/>
    <s v="Active"/>
    <d v="2019-02-27T00:00:00"/>
    <s v="Bridgett Tidwell"/>
    <d v="2021-04-28T00:00:00"/>
    <s v="Chris Armstrong"/>
    <s v="Hardin"/>
    <m/>
    <m/>
    <m/>
    <m/>
    <s v="Various Local Roads in Hardin County (Local Roads Safety Initiative)"/>
    <s v="Miscellaneous Safety Improvements"/>
    <s v="Safety"/>
    <s v="Safety"/>
    <m/>
    <x v="4"/>
    <x v="7"/>
    <m/>
    <s v=""/>
    <m/>
    <m/>
    <s v="N"/>
    <m/>
    <x v="0"/>
    <m/>
    <n v="100000"/>
    <n v="0"/>
    <n v="0"/>
    <n v="0"/>
    <n v="100000"/>
    <n v="100000"/>
    <n v="0"/>
    <n v="0"/>
    <n v="0"/>
    <n v="100000"/>
    <s v="HSIP-3600(40) (36945-3499-94)"/>
  </r>
  <r>
    <n v="128634.33"/>
    <n v="1"/>
    <s v="Active"/>
    <d v="2019-02-27T00:00:00"/>
    <s v="Bridgett Tidwell"/>
    <d v="2021-03-24T00:00:00"/>
    <s v="Brian Terrell"/>
    <s v="Hawkins"/>
    <m/>
    <m/>
    <m/>
    <m/>
    <s v="Various Local Roads in Hawkins County (Local Roads Safety Initiative)"/>
    <s v="Miscellaneous Safety Improvements"/>
    <s v="Safety"/>
    <s v="Safety"/>
    <m/>
    <x v="4"/>
    <x v="7"/>
    <m/>
    <n v="0"/>
    <m/>
    <m/>
    <s v="N"/>
    <m/>
    <x v="0"/>
    <m/>
    <n v="100000"/>
    <n v="0"/>
    <n v="0"/>
    <n v="0"/>
    <n v="100000"/>
    <n v="100000"/>
    <n v="0"/>
    <n v="0"/>
    <n v="0"/>
    <n v="100000"/>
    <s v="HSIP-3700(38) (37946-3412-94)"/>
  </r>
  <r>
    <n v="128634.34"/>
    <n v="4"/>
    <s v="Active"/>
    <d v="2019-02-27T00:00:00"/>
    <s v="Bridgett Tidwell"/>
    <d v="2021-04-28T00:00:00"/>
    <s v="Chris Armstrong"/>
    <s v="Haywood"/>
    <m/>
    <m/>
    <m/>
    <m/>
    <s v="Various Local Roads in Haywood County (Local Roads Safety Initiative)"/>
    <s v="Miscellaneous Safety Improvements"/>
    <s v="Safety"/>
    <s v="Safety"/>
    <m/>
    <x v="4"/>
    <x v="7"/>
    <m/>
    <s v=""/>
    <m/>
    <m/>
    <s v="N"/>
    <m/>
    <x v="0"/>
    <m/>
    <n v="100000"/>
    <n v="0"/>
    <n v="0"/>
    <n v="0"/>
    <n v="100000"/>
    <n v="100000"/>
    <n v="0"/>
    <n v="0"/>
    <n v="0"/>
    <n v="100000"/>
    <s v="HSIP-3800(20) (38945-3473-94)"/>
  </r>
  <r>
    <n v="128634.35"/>
    <n v="4"/>
    <s v="Active"/>
    <d v="2019-02-27T00:00:00"/>
    <s v="Bridgett Tidwell"/>
    <d v="2021-04-28T00:00:00"/>
    <s v="Chris Armstrong"/>
    <s v="Henderson, Statewide"/>
    <m/>
    <m/>
    <m/>
    <m/>
    <s v="Various Local Roads in Henderson County (Local Roads Safety Initiative)"/>
    <s v="Miscellaneous Safety Improvements"/>
    <s v="Safety"/>
    <s v="Safety"/>
    <m/>
    <x v="4"/>
    <x v="7"/>
    <m/>
    <s v=""/>
    <m/>
    <m/>
    <s v="N"/>
    <m/>
    <x v="0"/>
    <m/>
    <n v="100000"/>
    <n v="0"/>
    <n v="0"/>
    <n v="0"/>
    <n v="100000"/>
    <n v="100000"/>
    <n v="0"/>
    <n v="0"/>
    <n v="0"/>
    <n v="100000"/>
    <s v="HSIP-3900(30) (39945-3493-94)"/>
  </r>
  <r>
    <n v="128634.37"/>
    <n v="3"/>
    <s v="Active"/>
    <d v="2019-02-27T00:00:00"/>
    <s v="Bridgett Tidwell"/>
    <d v="2021-04-15T00:00:00"/>
    <s v="Jason Carney"/>
    <s v="Hickman"/>
    <m/>
    <m/>
    <m/>
    <m/>
    <s v="Various Local Roads in Hickman County (Local Roads Safety Initiative)"/>
    <s v="Miscellaneous Safety Improvements"/>
    <s v="Safety"/>
    <s v="Safety"/>
    <m/>
    <x v="4"/>
    <x v="7"/>
    <m/>
    <s v=""/>
    <m/>
    <m/>
    <s v="N"/>
    <m/>
    <x v="0"/>
    <m/>
    <n v="100000"/>
    <n v="0"/>
    <n v="0"/>
    <n v="0"/>
    <n v="100000"/>
    <n v="100000"/>
    <n v="0"/>
    <n v="0"/>
    <n v="0"/>
    <n v="100000"/>
    <s v="HSIP-4100(20) (41945-3463-94)"/>
  </r>
  <r>
    <n v="128634.39"/>
    <n v="3"/>
    <s v="Active"/>
    <d v="2019-02-27T00:00:00"/>
    <s v="Bridgett Tidwell"/>
    <d v="2021-03-24T00:00:00"/>
    <s v="Brian Terrell"/>
    <s v="Humphreys"/>
    <m/>
    <m/>
    <m/>
    <m/>
    <s v="Various Local Roads in Humphreys County (Local Roads Safety Initiative)"/>
    <s v="Miscellaneous Safety Improvements"/>
    <s v="Safety"/>
    <s v="Safety"/>
    <m/>
    <x v="4"/>
    <x v="7"/>
    <m/>
    <s v=""/>
    <m/>
    <m/>
    <s v="N"/>
    <m/>
    <x v="0"/>
    <m/>
    <n v="100000"/>
    <n v="0"/>
    <n v="0"/>
    <n v="0"/>
    <n v="100000"/>
    <n v="100000"/>
    <n v="0"/>
    <n v="0"/>
    <n v="0"/>
    <n v="100000"/>
    <s v="HSIP-4300(31) (43946-3429-94)"/>
  </r>
  <r>
    <n v="128634.4"/>
    <n v="2"/>
    <s v="Active"/>
    <d v="2019-02-27T00:00:00"/>
    <s v="Bridgett Tidwell"/>
    <d v="2021-05-05T00:00:00"/>
    <s v="Kyle Ruddy"/>
    <s v="Jackson"/>
    <m/>
    <m/>
    <m/>
    <m/>
    <s v="Various Local Roads in Jackson County (Local Roads Safety Initiative)"/>
    <s v="Miscellaneous Safety Improvements"/>
    <s v="Safety"/>
    <s v="Safety"/>
    <m/>
    <x v="4"/>
    <x v="7"/>
    <m/>
    <s v=""/>
    <m/>
    <m/>
    <s v="N"/>
    <m/>
    <x v="0"/>
    <m/>
    <n v="100000"/>
    <n v="0"/>
    <n v="0"/>
    <n v="0"/>
    <n v="100000"/>
    <n v="100000"/>
    <n v="0"/>
    <n v="0"/>
    <n v="0"/>
    <n v="100000"/>
    <s v="HSIP-4400(56) (44945-3492-94)"/>
  </r>
  <r>
    <n v="128634.42"/>
    <n v="1"/>
    <s v="Active"/>
    <d v="2019-02-28T00:00:00"/>
    <s v="Bridgett Tidwell"/>
    <d v="2021-03-24T00:00:00"/>
    <s v="Brian Terrell"/>
    <s v="Johnson"/>
    <m/>
    <m/>
    <m/>
    <m/>
    <s v="Various Local Roads in Johnson County (Local Roads Safety Initiative)"/>
    <s v="Miscellaneous Safety Improvements"/>
    <s v="Safety"/>
    <s v="Safety"/>
    <m/>
    <x v="4"/>
    <x v="7"/>
    <m/>
    <n v="0"/>
    <m/>
    <m/>
    <s v="N"/>
    <m/>
    <x v="0"/>
    <m/>
    <n v="100000"/>
    <n v="0"/>
    <n v="0"/>
    <n v="0"/>
    <n v="100000"/>
    <n v="100000"/>
    <n v="0"/>
    <n v="0"/>
    <n v="0"/>
    <n v="100000"/>
    <s v="HSIP-4600(29) (46946-3410-94)"/>
  </r>
  <r>
    <n v="128634.43"/>
    <n v="4"/>
    <s v="Active"/>
    <d v="2019-02-28T00:00:00"/>
    <s v="Bridgett Tidwell"/>
    <d v="2021-04-28T00:00:00"/>
    <s v="Chris Armstrong"/>
    <s v="Lake"/>
    <m/>
    <m/>
    <m/>
    <m/>
    <s v="Various Local Roads in Lake County (Local Roads Safety Initiative)"/>
    <s v="Miscellaneous Safety Improvements"/>
    <s v="Safety"/>
    <s v="Safety"/>
    <m/>
    <x v="4"/>
    <x v="7"/>
    <m/>
    <s v=""/>
    <m/>
    <m/>
    <s v="N"/>
    <m/>
    <x v="0"/>
    <m/>
    <n v="100000"/>
    <n v="0"/>
    <n v="0"/>
    <n v="0"/>
    <n v="100000"/>
    <n v="100000"/>
    <n v="0"/>
    <n v="0"/>
    <n v="0"/>
    <n v="100000"/>
    <s v="HSIP-4800(16) (48945-3424-94)"/>
  </r>
  <r>
    <n v="128634.44"/>
    <n v="4"/>
    <s v="Active"/>
    <d v="2019-02-28T00:00:00"/>
    <s v="Bridgett Tidwell"/>
    <d v="2021-03-24T00:00:00"/>
    <s v="Brian Terrell"/>
    <s v="Lauderdale"/>
    <m/>
    <m/>
    <m/>
    <m/>
    <s v="Various Local Roads in Lauderdale County (Local Roads Safety Initiative)"/>
    <s v="Miscellaneous Safety Improvements"/>
    <s v="Safety"/>
    <s v="Safety"/>
    <m/>
    <x v="4"/>
    <x v="7"/>
    <m/>
    <n v="0"/>
    <m/>
    <m/>
    <s v="N"/>
    <m/>
    <x v="0"/>
    <m/>
    <n v="100000"/>
    <n v="0"/>
    <n v="0"/>
    <n v="0"/>
    <n v="100000"/>
    <n v="100000"/>
    <n v="0"/>
    <n v="0"/>
    <n v="0"/>
    <n v="100000"/>
    <s v="HSIP-4900(70) (49946-3411-94)"/>
  </r>
  <r>
    <n v="128634.45"/>
    <n v="3"/>
    <s v="Active"/>
    <d v="2019-02-28T00:00:00"/>
    <s v="Bridgett Tidwell"/>
    <d v="2021-03-24T00:00:00"/>
    <s v="Brian Terrell"/>
    <s v="Lawrence"/>
    <m/>
    <m/>
    <m/>
    <m/>
    <s v="Various Local Roads in Lawrence County (Local Roads Safety Initiative)"/>
    <s v="Miscellaneous Safety Improvements"/>
    <s v="Safety"/>
    <s v="Safety"/>
    <m/>
    <x v="4"/>
    <x v="7"/>
    <m/>
    <s v=""/>
    <m/>
    <m/>
    <s v="N"/>
    <m/>
    <x v="0"/>
    <m/>
    <n v="100000"/>
    <n v="0"/>
    <n v="0"/>
    <n v="0"/>
    <n v="100000"/>
    <n v="100000"/>
    <n v="0"/>
    <n v="0"/>
    <n v="0"/>
    <n v="100000"/>
    <s v="HSIP-5000(20) (50945-3477-94)"/>
  </r>
  <r>
    <n v="128634.46"/>
    <n v="3"/>
    <s v="Active"/>
    <d v="2019-02-28T00:00:00"/>
    <s v="Bridgett Tidwell"/>
    <d v="2021-03-24T00:00:00"/>
    <s v="Brian Terrell"/>
    <s v="Lewis"/>
    <m/>
    <m/>
    <m/>
    <m/>
    <s v="Various Local Roads in Lewis County (Local Roads Safety Initiative)"/>
    <s v="Miscellaneous Safety Improvements"/>
    <s v="Safety"/>
    <s v="Safety"/>
    <m/>
    <x v="4"/>
    <x v="7"/>
    <m/>
    <s v=""/>
    <m/>
    <m/>
    <s v="N"/>
    <m/>
    <x v="0"/>
    <m/>
    <n v="100000"/>
    <n v="0"/>
    <n v="0"/>
    <n v="0"/>
    <n v="100000"/>
    <n v="100000"/>
    <n v="0"/>
    <n v="0"/>
    <n v="0"/>
    <n v="100000"/>
    <s v="HSIP-5100(34) (51945-3453-94)"/>
  </r>
  <r>
    <n v="128634.47"/>
    <n v="3"/>
    <s v="Active"/>
    <d v="2019-02-28T00:00:00"/>
    <s v="Bridgett Tidwell"/>
    <d v="2021-04-08T00:00:00"/>
    <s v="Jason Carney"/>
    <s v="Lincoln"/>
    <m/>
    <m/>
    <m/>
    <m/>
    <s v="Various Local Roads in Lincoln County (Local Roads Safety Initiative)"/>
    <s v="Miscellaneous Safety Improvements"/>
    <s v="Safety"/>
    <s v="Safety"/>
    <m/>
    <x v="4"/>
    <x v="7"/>
    <m/>
    <s v=""/>
    <m/>
    <m/>
    <s v="N"/>
    <m/>
    <x v="0"/>
    <m/>
    <n v="100000"/>
    <n v="0"/>
    <n v="0"/>
    <n v="0"/>
    <n v="100000"/>
    <n v="100000"/>
    <n v="0"/>
    <n v="0"/>
    <n v="0"/>
    <n v="100000"/>
    <s v="HSIP-5200(31) (52946-3418-94)"/>
  </r>
  <r>
    <n v="128634.48"/>
    <n v="1"/>
    <s v="Active"/>
    <d v="2019-02-28T00:00:00"/>
    <s v="Bridgett Tidwell"/>
    <d v="2021-03-24T00:00:00"/>
    <s v="Brian Terrell"/>
    <s v="Loudon"/>
    <m/>
    <m/>
    <m/>
    <m/>
    <s v="Various Local Roads in Loudon County (Local Roads Safety Initiative)"/>
    <s v="Miscellaneous Safety Improvements"/>
    <s v="Safety"/>
    <s v="Safety"/>
    <m/>
    <x v="4"/>
    <x v="7"/>
    <m/>
    <n v="0"/>
    <m/>
    <m/>
    <s v="N"/>
    <m/>
    <x v="0"/>
    <m/>
    <n v="100000"/>
    <n v="0"/>
    <n v="0"/>
    <n v="0"/>
    <n v="100000"/>
    <n v="100000"/>
    <n v="0"/>
    <n v="0"/>
    <n v="0"/>
    <n v="100000"/>
    <s v="HSIP-5300(32) (53945-3488-94)"/>
  </r>
  <r>
    <n v="128634.49"/>
    <n v="3"/>
    <s v="Active"/>
    <d v="2019-02-28T00:00:00"/>
    <s v="Bridgett Tidwell"/>
    <d v="2021-04-15T00:00:00"/>
    <s v="Jason Carney"/>
    <s v="Macon"/>
    <m/>
    <m/>
    <m/>
    <m/>
    <s v="Various Local Roads in Macon County (Local Roads Safety Initiative)"/>
    <s v="Miscellaneous Safety Improvements"/>
    <s v="Safety"/>
    <s v="Safety"/>
    <m/>
    <x v="4"/>
    <x v="7"/>
    <m/>
    <s v=""/>
    <m/>
    <m/>
    <s v="N"/>
    <m/>
    <x v="0"/>
    <m/>
    <n v="100000"/>
    <n v="0"/>
    <n v="0"/>
    <n v="0"/>
    <n v="100000"/>
    <n v="100000"/>
    <n v="0"/>
    <n v="0"/>
    <n v="0"/>
    <n v="100000"/>
    <s v="HSIP-5600(51) (56946-3442-94)"/>
  </r>
  <r>
    <n v="128634.51"/>
    <n v="3"/>
    <s v="Active"/>
    <d v="2019-02-28T00:00:00"/>
    <s v="Bridgett Tidwell"/>
    <d v="2021-03-24T00:00:00"/>
    <s v="Brian Terrell"/>
    <s v="Marshall"/>
    <m/>
    <m/>
    <m/>
    <m/>
    <s v="Various Local Roads in Marshall County (Local Roads Safety Initiative)"/>
    <s v="Miscellaneous Safety Improvements"/>
    <s v="Safety"/>
    <s v="Safety"/>
    <m/>
    <x v="4"/>
    <x v="7"/>
    <m/>
    <s v=""/>
    <m/>
    <m/>
    <s v="N"/>
    <m/>
    <x v="0"/>
    <m/>
    <n v="100000"/>
    <n v="0"/>
    <n v="0"/>
    <n v="0"/>
    <n v="100000"/>
    <n v="100000"/>
    <n v="0"/>
    <n v="0"/>
    <n v="0"/>
    <n v="100000"/>
    <s v="HSIP-5900(26) (59945-3493-94)"/>
  </r>
  <r>
    <n v="128634.53"/>
    <n v="4"/>
    <s v="Active"/>
    <d v="2019-02-28T00:00:00"/>
    <s v="Bridgett Tidwell"/>
    <d v="2021-04-28T00:00:00"/>
    <s v="Chris Armstrong"/>
    <s v="McNairy"/>
    <m/>
    <m/>
    <m/>
    <m/>
    <s v="Various Local Roads in McNairy County (Local Roads Safety Initiative)"/>
    <s v="Miscellaneous Safety Improvements"/>
    <s v="Safety"/>
    <s v="Safety"/>
    <m/>
    <x v="4"/>
    <x v="7"/>
    <m/>
    <s v=""/>
    <m/>
    <m/>
    <s v="N"/>
    <m/>
    <x v="0"/>
    <m/>
    <n v="100000"/>
    <n v="0"/>
    <n v="0"/>
    <n v="0"/>
    <n v="100000"/>
    <n v="100000"/>
    <n v="0"/>
    <n v="0"/>
    <n v="0"/>
    <n v="100000"/>
    <s v="HSIP-5500(59) (55946-3451-94)"/>
  </r>
  <r>
    <n v="128634.54"/>
    <n v="2"/>
    <s v="Active"/>
    <d v="2019-02-28T00:00:00"/>
    <s v="Bridgett Tidwell"/>
    <d v="2021-03-24T00:00:00"/>
    <s v="Brian Terrell"/>
    <s v="Meigs"/>
    <m/>
    <m/>
    <m/>
    <m/>
    <s v="Various Local Roads in Meigs County (Local Roads Safety Initiative)"/>
    <s v="Miscellaneous Safety Improvements"/>
    <s v="Safety"/>
    <s v="Safety"/>
    <m/>
    <x v="4"/>
    <x v="7"/>
    <m/>
    <s v=""/>
    <m/>
    <m/>
    <s v="N"/>
    <m/>
    <x v="0"/>
    <m/>
    <n v="100000"/>
    <n v="0"/>
    <n v="0"/>
    <n v="0"/>
    <n v="100000"/>
    <n v="100000"/>
    <n v="0"/>
    <n v="0"/>
    <n v="0"/>
    <n v="100000"/>
    <s v="HSIP-6100(25) (61945-3459-94)"/>
  </r>
  <r>
    <n v="128634.55"/>
    <n v="1"/>
    <s v="Active"/>
    <d v="2019-02-28T00:00:00"/>
    <s v="Bridgett Tidwell"/>
    <d v="2021-03-24T00:00:00"/>
    <s v="Brian Terrell"/>
    <s v="Monroe"/>
    <m/>
    <m/>
    <m/>
    <m/>
    <s v="Various Local Roads in Monroe County (Local Roads Safety Initiative)"/>
    <s v="Miscellaneous Safety Improvements"/>
    <s v="Safety"/>
    <s v="Safety"/>
    <m/>
    <x v="4"/>
    <x v="7"/>
    <m/>
    <s v=""/>
    <m/>
    <m/>
    <s v="N"/>
    <m/>
    <x v="0"/>
    <m/>
    <n v="100000"/>
    <n v="0"/>
    <n v="0"/>
    <n v="0"/>
    <n v="100000"/>
    <n v="100000"/>
    <n v="0"/>
    <n v="0"/>
    <n v="0"/>
    <n v="100000"/>
    <s v="HSIP-6200(27) (62945-3499-94)"/>
  </r>
  <r>
    <n v="128634.56"/>
    <n v="3"/>
    <s v="Active"/>
    <d v="2019-02-28T00:00:00"/>
    <s v="Bridgett Tidwell"/>
    <d v="2021-03-24T00:00:00"/>
    <s v="Brian Terrell"/>
    <s v="Moore"/>
    <m/>
    <m/>
    <m/>
    <m/>
    <s v="Various Local Roads in Moore County (Local Roads Safety Initiative)"/>
    <s v="Miscellaneous Safety Improvements"/>
    <s v="Safety"/>
    <s v="Safety"/>
    <m/>
    <x v="4"/>
    <x v="7"/>
    <m/>
    <s v=""/>
    <m/>
    <m/>
    <s v="N"/>
    <m/>
    <x v="0"/>
    <m/>
    <n v="100000"/>
    <n v="0"/>
    <n v="0"/>
    <n v="0"/>
    <n v="100000"/>
    <n v="100000"/>
    <n v="0"/>
    <n v="0"/>
    <n v="0"/>
    <n v="100000"/>
    <s v="HSIP-6400(11) (64945-3433-94)"/>
  </r>
  <r>
    <n v="128634.57"/>
    <n v="1"/>
    <s v="Active"/>
    <d v="2019-02-28T00:00:00"/>
    <s v="Bridgett Tidwell"/>
    <d v="2021-03-25T00:00:00"/>
    <s v="Jeremy Beeman"/>
    <s v="Morgan"/>
    <m/>
    <m/>
    <m/>
    <m/>
    <s v="Various Local Roads in Morgan County (Local Roads Safety Initiative)"/>
    <s v="Miscellaneous Safety Improvements"/>
    <s v="Safety"/>
    <s v="Safety"/>
    <m/>
    <x v="4"/>
    <x v="7"/>
    <m/>
    <s v=""/>
    <m/>
    <m/>
    <s v="N"/>
    <m/>
    <x v="0"/>
    <m/>
    <n v="100000"/>
    <n v="0"/>
    <n v="0"/>
    <n v="0"/>
    <n v="100000"/>
    <n v="100000"/>
    <n v="0"/>
    <n v="0"/>
    <n v="0"/>
    <n v="100000"/>
    <s v="HSIP-6500(42) (65945-3467-94)"/>
  </r>
  <r>
    <n v="128634.58"/>
    <n v="4"/>
    <s v="Active"/>
    <d v="2019-02-28T00:00:00"/>
    <s v="Bridgett Tidwell"/>
    <d v="2021-03-24T00:00:00"/>
    <s v="Brian Terrell"/>
    <s v="Obion"/>
    <m/>
    <m/>
    <m/>
    <m/>
    <s v="Various Local Roads in Obion County (Local Roads Safety Initiative)"/>
    <s v="Miscellaneous Safety Improvements"/>
    <s v="Safety"/>
    <s v="Safety"/>
    <m/>
    <x v="4"/>
    <x v="7"/>
    <m/>
    <n v="0"/>
    <m/>
    <m/>
    <s v="N"/>
    <m/>
    <x v="0"/>
    <m/>
    <n v="100000"/>
    <n v="0"/>
    <n v="0"/>
    <n v="0"/>
    <n v="100000"/>
    <n v="100000"/>
    <n v="0"/>
    <n v="0"/>
    <n v="0"/>
    <n v="100000"/>
    <s v="HSIP-6600(25) (66945-3469-94)"/>
  </r>
  <r>
    <n v="128634.59"/>
    <n v="2"/>
    <s v="Active"/>
    <d v="2019-02-28T00:00:00"/>
    <s v="Bridgett Tidwell"/>
    <d v="2021-05-05T00:00:00"/>
    <s v="Kyle Ruddy"/>
    <s v="Overton"/>
    <m/>
    <m/>
    <m/>
    <m/>
    <s v="Various Local Roads in Overton County (Local Roads Safety Initiative)"/>
    <s v="Miscellaneous Safety Improvements"/>
    <s v="Safety"/>
    <s v="Safety"/>
    <m/>
    <x v="4"/>
    <x v="7"/>
    <m/>
    <s v=""/>
    <m/>
    <m/>
    <s v="N"/>
    <m/>
    <x v="0"/>
    <m/>
    <n v="100000"/>
    <n v="0"/>
    <n v="0"/>
    <n v="0"/>
    <n v="100000"/>
    <n v="100000"/>
    <n v="0"/>
    <n v="0"/>
    <n v="0"/>
    <n v="100000"/>
    <s v="HSIP-6700(36) (67945-3477-94)"/>
  </r>
  <r>
    <n v="128634.6"/>
    <n v="3"/>
    <s v="Active"/>
    <d v="2019-02-28T00:00:00"/>
    <s v="Bridgett Tidwell"/>
    <d v="2021-03-24T00:00:00"/>
    <s v="Brian Terrell"/>
    <s v="Perry"/>
    <m/>
    <m/>
    <m/>
    <m/>
    <s v="Various Local Roads in Perry County (Local Roads Safety Initiative)"/>
    <s v="Miscellaneous Safety Improvements"/>
    <s v="Safety"/>
    <s v="Safety"/>
    <m/>
    <x v="4"/>
    <x v="7"/>
    <m/>
    <s v=""/>
    <m/>
    <m/>
    <s v="N"/>
    <m/>
    <x v="0"/>
    <m/>
    <n v="100000"/>
    <n v="0"/>
    <n v="0"/>
    <n v="0"/>
    <n v="100000"/>
    <n v="100000"/>
    <n v="0"/>
    <n v="0"/>
    <n v="0"/>
    <n v="100000"/>
    <s v="HSIP-6800(30) (68945-3477-94)"/>
  </r>
  <r>
    <n v="128634.61"/>
    <n v="2"/>
    <s v="Active"/>
    <d v="2019-02-28T00:00:00"/>
    <s v="Bridgett Tidwell"/>
    <d v="2021-05-05T00:00:00"/>
    <s v="Kyle Ruddy"/>
    <s v="Pickett"/>
    <m/>
    <m/>
    <m/>
    <m/>
    <s v="Various Local Roads in Pickett County (Local Roads Safety Initiative)"/>
    <s v="Miscellaneous Safety Improvements"/>
    <s v="Safety"/>
    <s v="Safety"/>
    <m/>
    <x v="4"/>
    <x v="7"/>
    <m/>
    <s v=""/>
    <m/>
    <m/>
    <s v="N"/>
    <m/>
    <x v="0"/>
    <m/>
    <n v="100000"/>
    <n v="0"/>
    <n v="0"/>
    <n v="0"/>
    <n v="100000"/>
    <n v="100000"/>
    <n v="0"/>
    <n v="0"/>
    <n v="0"/>
    <n v="100000"/>
    <s v="HSIP-6900(10) (69945-3437-94)"/>
  </r>
  <r>
    <n v="128634.62"/>
    <n v="2"/>
    <s v="Active"/>
    <d v="2019-02-28T00:00:00"/>
    <s v="Bridgett Tidwell"/>
    <d v="2021-04-05T00:00:00"/>
    <s v="Kyle Ruddy"/>
    <s v="Polk"/>
    <m/>
    <m/>
    <m/>
    <m/>
    <s v="Various Local Roads in Polk County (Local Roads Safety Initiative)"/>
    <s v="Miscellaneous Safety Improvements"/>
    <s v="Safety"/>
    <s v="Safety"/>
    <m/>
    <x v="4"/>
    <x v="7"/>
    <m/>
    <s v=""/>
    <m/>
    <m/>
    <s v="N"/>
    <m/>
    <x v="0"/>
    <m/>
    <n v="100000"/>
    <n v="0"/>
    <n v="0"/>
    <n v="0"/>
    <n v="100000"/>
    <n v="100000"/>
    <n v="0"/>
    <n v="0"/>
    <n v="0"/>
    <n v="100000"/>
    <s v="HSIP-7000(31) (70945-3496-94)"/>
  </r>
  <r>
    <n v="128634.63"/>
    <n v="2"/>
    <s v="Active"/>
    <d v="2019-02-28T00:00:00"/>
    <s v="Bridgett Tidwell"/>
    <d v="2021-05-05T00:00:00"/>
    <s v="Kyle Ruddy"/>
    <s v="Putnam"/>
    <m/>
    <m/>
    <m/>
    <m/>
    <s v="Various Local Roads in Putnam County (Local Roads Safety Initiative)"/>
    <s v="Miscellaneous Safety Improvements"/>
    <s v="Safety"/>
    <s v="Safety"/>
    <m/>
    <x v="4"/>
    <x v="7"/>
    <m/>
    <s v=""/>
    <m/>
    <m/>
    <s v="N"/>
    <m/>
    <x v="0"/>
    <m/>
    <n v="100000"/>
    <n v="0"/>
    <n v="0"/>
    <n v="0"/>
    <n v="100000"/>
    <n v="100000"/>
    <n v="0"/>
    <n v="0"/>
    <n v="0"/>
    <n v="100000"/>
    <s v="HSIP-7100(55) (71946-3420-94)"/>
  </r>
  <r>
    <n v="128634.64"/>
    <n v="2"/>
    <s v="Active"/>
    <d v="2019-02-28T00:00:00"/>
    <s v="Bridgett Tidwell"/>
    <d v="2021-03-24T00:00:00"/>
    <s v="Brian Terrell"/>
    <s v="Rhea"/>
    <m/>
    <m/>
    <m/>
    <m/>
    <s v="Various Local Roads in Rhea County (Local Roads Safety Initiative)"/>
    <s v="Miscellaneous Safety Improvements"/>
    <s v="Safety"/>
    <s v="Safety"/>
    <m/>
    <x v="4"/>
    <x v="7"/>
    <m/>
    <s v=""/>
    <m/>
    <m/>
    <s v="N"/>
    <m/>
    <x v="0"/>
    <m/>
    <n v="100000"/>
    <n v="0"/>
    <n v="0"/>
    <n v="0"/>
    <n v="100000"/>
    <n v="100000"/>
    <n v="0"/>
    <n v="0"/>
    <n v="0"/>
    <n v="100000"/>
    <s v="HSIP-7200(33) (72945-3495-94)"/>
  </r>
  <r>
    <n v="128634.65"/>
    <n v="1"/>
    <s v="Active"/>
    <d v="2019-02-28T00:00:00"/>
    <s v="Bridgett Tidwell"/>
    <d v="2021-03-24T00:00:00"/>
    <s v="Bobby Johnson"/>
    <s v="Roane"/>
    <m/>
    <m/>
    <m/>
    <m/>
    <s v="Various Local Roads in Roane County (Local Roads Safety Initiative)"/>
    <s v="Miscellaneous Safety Improvements"/>
    <s v="Safety"/>
    <s v="Safety"/>
    <m/>
    <x v="4"/>
    <x v="7"/>
    <m/>
    <n v="0"/>
    <m/>
    <m/>
    <s v="N"/>
    <m/>
    <x v="0"/>
    <m/>
    <n v="100000"/>
    <n v="0"/>
    <n v="0"/>
    <n v="0"/>
    <n v="100000"/>
    <n v="100000"/>
    <n v="0"/>
    <n v="0"/>
    <n v="0"/>
    <n v="100000"/>
    <s v="HSIP-7300(37) (73946-3420-94)"/>
  </r>
  <r>
    <n v="128634.66"/>
    <n v="1"/>
    <s v="Active"/>
    <d v="2019-03-01T00:00:00"/>
    <s v="Bridgett Tidwell"/>
    <d v="2021-04-07T00:00:00"/>
    <s v="Bobby Johnson"/>
    <s v="Scott"/>
    <m/>
    <m/>
    <m/>
    <m/>
    <s v="Various Local Roads in Scott County (Local Roads Safety Initiative)"/>
    <s v="Miscellaneous Safety Improvements"/>
    <s v="Safety"/>
    <s v="Safety"/>
    <m/>
    <x v="4"/>
    <x v="7"/>
    <m/>
    <n v="0"/>
    <m/>
    <m/>
    <s v="N"/>
    <m/>
    <x v="0"/>
    <m/>
    <n v="100000"/>
    <n v="0"/>
    <n v="0"/>
    <n v="0"/>
    <n v="100000"/>
    <n v="100000"/>
    <n v="0"/>
    <n v="0"/>
    <n v="0"/>
    <n v="100000"/>
    <s v="HSIP-7600(20) (76945-3478-94)"/>
  </r>
  <r>
    <n v="128634.67"/>
    <n v="2"/>
    <s v="Active"/>
    <d v="2019-03-01T00:00:00"/>
    <s v="Bridgett Tidwell"/>
    <d v="2021-03-24T00:00:00"/>
    <s v="Brian Terrell"/>
    <s v="Sequatchie"/>
    <m/>
    <m/>
    <m/>
    <m/>
    <s v="Various Local Roads in Sequatchie County (Local Roads Safety Initiative)"/>
    <s v="Miscellaneous Safety Improvements"/>
    <s v="Safety"/>
    <s v="Safety"/>
    <m/>
    <x v="4"/>
    <x v="7"/>
    <m/>
    <s v=""/>
    <m/>
    <m/>
    <s v="N"/>
    <m/>
    <x v="0"/>
    <m/>
    <n v="100000"/>
    <n v="0"/>
    <n v="0"/>
    <n v="0"/>
    <n v="100000"/>
    <n v="100000"/>
    <n v="0"/>
    <n v="0"/>
    <n v="0"/>
    <n v="100000"/>
    <s v="HSIP-7700(23) (77945-3430-94)"/>
  </r>
  <r>
    <n v="128634.68"/>
    <n v="1"/>
    <s v="Active"/>
    <d v="2019-03-01T00:00:00"/>
    <s v="Bridgett Tidwell"/>
    <d v="2021-03-24T00:00:00"/>
    <s v="Brian Terrell"/>
    <s v="Sevier"/>
    <m/>
    <m/>
    <m/>
    <m/>
    <s v="Various Local Roads in Sevier County (Local Roads Safety Initiative)"/>
    <s v="Miscellaneous Safety Improvements"/>
    <s v="Safety"/>
    <s v="Safety"/>
    <m/>
    <x v="4"/>
    <x v="7"/>
    <m/>
    <n v="0"/>
    <m/>
    <m/>
    <s v="N"/>
    <m/>
    <x v="0"/>
    <m/>
    <n v="100000"/>
    <n v="0"/>
    <n v="0"/>
    <n v="0"/>
    <n v="100000"/>
    <n v="100000"/>
    <n v="0"/>
    <n v="0"/>
    <n v="0"/>
    <n v="100000"/>
    <s v="HSIP-7800(68) (78946-3420-94)"/>
  </r>
  <r>
    <n v="128634.69"/>
    <n v="3"/>
    <s v="Active"/>
    <d v="2019-03-01T00:00:00"/>
    <s v="Bridgett Tidwell"/>
    <d v="2021-04-15T00:00:00"/>
    <s v="Jason Carney"/>
    <s v="Smith"/>
    <m/>
    <m/>
    <m/>
    <m/>
    <s v="Various Local Roads in Smith County (Local Roads Safety Initiative)"/>
    <s v="Miscellaneous Safety Improvements"/>
    <s v="Safety"/>
    <s v="Safety"/>
    <m/>
    <x v="4"/>
    <x v="7"/>
    <m/>
    <s v=""/>
    <m/>
    <m/>
    <s v="N"/>
    <m/>
    <x v="0"/>
    <m/>
    <n v="100000"/>
    <n v="0"/>
    <n v="0"/>
    <n v="0"/>
    <n v="100000"/>
    <n v="100000"/>
    <n v="0"/>
    <n v="0"/>
    <n v="0"/>
    <n v="100000"/>
    <s v="HSIP-8000(27) (80946-3409-94)"/>
  </r>
  <r>
    <n v="128634.7"/>
    <n v="3"/>
    <s v="Active"/>
    <d v="2019-03-01T00:00:00"/>
    <s v="Bridgett Tidwell"/>
    <d v="2021-03-24T00:00:00"/>
    <s v="Brian Terrell"/>
    <s v="Stewart"/>
    <m/>
    <m/>
    <m/>
    <m/>
    <s v="Various Local Roads in Stewart County (Local Roads Safety Initiative)"/>
    <s v="Miscellaneous Safety Improvements"/>
    <s v="Safety"/>
    <s v="Safety"/>
    <m/>
    <x v="4"/>
    <x v="7"/>
    <m/>
    <s v=""/>
    <m/>
    <m/>
    <s v="N"/>
    <m/>
    <x v="0"/>
    <m/>
    <n v="100000"/>
    <n v="0"/>
    <n v="0"/>
    <n v="0"/>
    <n v="100000"/>
    <n v="100000"/>
    <n v="0"/>
    <n v="0"/>
    <n v="0"/>
    <n v="100000"/>
    <s v="HSIP-8100(15) (81945-3483-94)"/>
  </r>
  <r>
    <n v="128634.71"/>
    <n v="1"/>
    <s v="Active"/>
    <d v="2019-03-01T00:00:00"/>
    <s v="Bridgett Tidwell"/>
    <d v="2021-03-24T00:00:00"/>
    <s v="Brian Terrell"/>
    <s v="Sullivan"/>
    <m/>
    <m/>
    <m/>
    <m/>
    <s v="Various Local Roads in Sullivan County (Local Roads Safety Initiative)"/>
    <s v="Miscellaneous Safety Improvements"/>
    <s v="Safety"/>
    <s v="Safety"/>
    <m/>
    <x v="4"/>
    <x v="7"/>
    <m/>
    <s v=""/>
    <m/>
    <m/>
    <s v="N"/>
    <m/>
    <x v="0"/>
    <m/>
    <n v="100000"/>
    <n v="0"/>
    <n v="0"/>
    <n v="0"/>
    <n v="100000"/>
    <n v="100000"/>
    <n v="0"/>
    <n v="0"/>
    <n v="0"/>
    <n v="100000"/>
    <s v="HSIP-8200(32) (82946-3466-94)"/>
  </r>
  <r>
    <n v="128634.73"/>
    <n v="3"/>
    <s v="Active"/>
    <d v="2019-03-01T00:00:00"/>
    <s v="Bridgett Tidwell"/>
    <d v="2021-04-15T00:00:00"/>
    <s v="Jason Carney"/>
    <s v="Trousdale"/>
    <m/>
    <m/>
    <m/>
    <m/>
    <s v="Various Local Roads in Trousdale County (Local Roads Safety Initiative)"/>
    <s v="Miscellaneous Safety Improvements"/>
    <s v="Safety"/>
    <s v="Safety"/>
    <m/>
    <x v="4"/>
    <x v="7"/>
    <m/>
    <s v=""/>
    <m/>
    <m/>
    <s v="N"/>
    <m/>
    <x v="0"/>
    <m/>
    <n v="100000"/>
    <n v="0"/>
    <n v="0"/>
    <n v="0"/>
    <n v="100000"/>
    <n v="100000"/>
    <n v="0"/>
    <n v="0"/>
    <n v="0"/>
    <n v="100000"/>
    <s v="HSIP-8500(23) (85945-3473-94)"/>
  </r>
  <r>
    <n v="128634.75"/>
    <n v="1"/>
    <s v="Active"/>
    <d v="2019-03-04T00:00:00"/>
    <s v="Bridgett Tidwell"/>
    <d v="2021-03-24T00:00:00"/>
    <s v="Brian Terrell"/>
    <s v="Union"/>
    <m/>
    <m/>
    <m/>
    <m/>
    <s v="Various Local Roads in Union County (Local Roads Safety Initiative)"/>
    <s v="Miscellaneous Safety Improvements"/>
    <s v="Safety"/>
    <s v="Safety"/>
    <m/>
    <x v="4"/>
    <x v="7"/>
    <m/>
    <n v="0"/>
    <m/>
    <m/>
    <s v="N"/>
    <m/>
    <x v="0"/>
    <m/>
    <n v="100000"/>
    <n v="0"/>
    <n v="0"/>
    <n v="0"/>
    <n v="100000"/>
    <n v="100000"/>
    <n v="0"/>
    <n v="0"/>
    <n v="0"/>
    <n v="100000"/>
    <s v="HSIP-8700(20) (87945-3450-94)"/>
  </r>
  <r>
    <n v="128634.76"/>
    <n v="2"/>
    <s v="Active"/>
    <d v="2019-03-04T00:00:00"/>
    <s v="Bridgett Tidwell"/>
    <d v="2021-03-24T00:00:00"/>
    <s v="Brian Terrell"/>
    <s v="Van Buren"/>
    <m/>
    <m/>
    <m/>
    <m/>
    <s v="Various Local Roads in Van Buren County (Local Roads Safety Initiative)"/>
    <s v="Miscellaneous Safety Improvements"/>
    <s v="Safety"/>
    <s v="Safety"/>
    <m/>
    <x v="4"/>
    <x v="7"/>
    <m/>
    <s v=""/>
    <m/>
    <m/>
    <s v="N"/>
    <m/>
    <x v="0"/>
    <m/>
    <n v="100000"/>
    <n v="0"/>
    <n v="0"/>
    <n v="0"/>
    <n v="100000"/>
    <n v="100000"/>
    <n v="0"/>
    <n v="0"/>
    <n v="0"/>
    <n v="100000"/>
    <s v="HSIP-8800(14) (88945-3453-94)"/>
  </r>
  <r>
    <n v="128634.78"/>
    <n v="1"/>
    <s v="Active"/>
    <d v="2019-03-04T00:00:00"/>
    <s v="Bridgett Tidwell"/>
    <d v="2021-03-24T00:00:00"/>
    <s v="Brian Terrell"/>
    <s v="Washington"/>
    <m/>
    <m/>
    <m/>
    <m/>
    <s v="Various Local Roads in Washington County (Local Roads Safety Initiative)"/>
    <s v="Miscellaneous Safety Improvements"/>
    <s v="Safety"/>
    <s v="Safety"/>
    <m/>
    <x v="4"/>
    <x v="7"/>
    <m/>
    <s v=""/>
    <m/>
    <m/>
    <s v="N"/>
    <m/>
    <x v="0"/>
    <m/>
    <n v="100000"/>
    <n v="0"/>
    <n v="0"/>
    <n v="0"/>
    <n v="100000"/>
    <n v="100000"/>
    <n v="0"/>
    <n v="0"/>
    <n v="0"/>
    <n v="100000"/>
    <s v="HSIP-9000(51) (90946-3466-94)"/>
  </r>
  <r>
    <n v="128634.81"/>
    <n v="2"/>
    <s v="Active"/>
    <d v="2019-03-04T00:00:00"/>
    <s v="Bridgett Tidwell"/>
    <d v="2021-03-24T00:00:00"/>
    <s v="Brian Terrell"/>
    <s v="White"/>
    <m/>
    <m/>
    <s v="0A048"/>
    <s v="L"/>
    <s v="Various Local Roads in White County (Local Roads Safety Initiative)"/>
    <s v="Miscellaneous Safety Improvements"/>
    <s v="Safety"/>
    <s v="Safety"/>
    <m/>
    <x v="4"/>
    <x v="7"/>
    <m/>
    <s v=""/>
    <m/>
    <m/>
    <s v="N"/>
    <m/>
    <x v="0"/>
    <m/>
    <n v="100000"/>
    <n v="0"/>
    <n v="0"/>
    <n v="0"/>
    <n v="100000"/>
    <n v="100000"/>
    <n v="0"/>
    <n v="0"/>
    <n v="0"/>
    <n v="100000"/>
    <s v="HSIP-9300(44) (93945-3477-94)"/>
  </r>
  <r>
    <n v="128652"/>
    <n v="6"/>
    <s v="Active"/>
    <d v="2019-02-26T00:00:00"/>
    <s v="Lee Cothron"/>
    <d v="2019-03-18T00:00:00"/>
    <s v="Sandra Lowry"/>
    <s v="Statewide"/>
    <m/>
    <m/>
    <m/>
    <m/>
    <s v="In-House Damage Assessment (February 2019 Flood Event)"/>
    <m/>
    <s v="Maint - Reg"/>
    <s v="Maintenance"/>
    <m/>
    <x v="4"/>
    <x v="7"/>
    <m/>
    <s v=""/>
    <m/>
    <m/>
    <s v="N"/>
    <m/>
    <x v="0"/>
    <m/>
    <n v="109999"/>
    <n v="0"/>
    <n v="0"/>
    <n v="0"/>
    <n v="109999"/>
    <n v="110000"/>
    <n v="0"/>
    <n v="0"/>
    <n v="0"/>
    <n v="110000"/>
    <m/>
  </r>
  <r>
    <n v="128652.01"/>
    <n v="6"/>
    <s v="Active"/>
    <d v="2019-02-26T00:00:00"/>
    <s v="Lee Cothron"/>
    <d v="2020-03-20T00:00:00"/>
    <s v="Daniel Rose"/>
    <s v="Statewide"/>
    <m/>
    <m/>
    <m/>
    <m/>
    <s v="In-House Traffic Control (February 2019 Flood Event)"/>
    <m/>
    <s v="Maint - Reg"/>
    <s v="Maintenance"/>
    <m/>
    <x v="4"/>
    <x v="7"/>
    <m/>
    <s v=""/>
    <m/>
    <m/>
    <s v="N"/>
    <s v="NHS, Other"/>
    <x v="0"/>
    <m/>
    <n v="1053996"/>
    <n v="0"/>
    <n v="0"/>
    <n v="0"/>
    <n v="1053996"/>
    <n v="1054000"/>
    <n v="0"/>
    <n v="0"/>
    <n v="0"/>
    <n v="1054000"/>
    <m/>
  </r>
  <r>
    <n v="128652.03"/>
    <n v="1"/>
    <s v="Active"/>
    <d v="2019-02-27T00:00:00"/>
    <s v="Lee Cothron"/>
    <d v="2019-07-17T00:00:00"/>
    <s v="Jeremy Beeman"/>
    <s v="Anderson"/>
    <m/>
    <m/>
    <m/>
    <m/>
    <s v="Various Locations in Anderson County - February 2019 Flood Event"/>
    <m/>
    <s v="Maint - Reg"/>
    <s v="Maintenance"/>
    <m/>
    <x v="4"/>
    <x v="7"/>
    <m/>
    <s v=""/>
    <m/>
    <m/>
    <s v="N"/>
    <s v="Other"/>
    <x v="0"/>
    <m/>
    <n v="0"/>
    <n v="0"/>
    <n v="969999"/>
    <n v="0"/>
    <n v="969999"/>
    <n v="0"/>
    <n v="0"/>
    <n v="970000"/>
    <n v="0"/>
    <n v="970000"/>
    <s v="STP-100(89) (01ER19-M3-002)"/>
  </r>
  <r>
    <n v="128652.05"/>
    <n v="2"/>
    <s v="Active"/>
    <d v="2019-02-27T00:00:00"/>
    <s v="John Kahle"/>
    <d v="2019-07-17T00:00:00"/>
    <s v="Daniel Rose"/>
    <s v="Bledsoe"/>
    <m/>
    <m/>
    <m/>
    <m/>
    <s v="Various Locations in Bledsoe County - February 2019 Flood Event"/>
    <m/>
    <s v="Maint - Reg"/>
    <s v="Maintenance"/>
    <m/>
    <x v="4"/>
    <x v="7"/>
    <m/>
    <s v=""/>
    <m/>
    <m/>
    <s v="N"/>
    <s v="NHS, Other"/>
    <x v="0"/>
    <m/>
    <n v="0"/>
    <n v="0"/>
    <n v="38499"/>
    <n v="0"/>
    <n v="38499"/>
    <n v="0"/>
    <n v="0"/>
    <n v="38505"/>
    <n v="0"/>
    <n v="38505"/>
    <s v="STP-400(34) (04ER19-M3-003, 04ER19-M3-004, 04ER19-M3-005, 04ER19-M3-006, 04ER19-M3-007, 04ER19-M3-008)"/>
  </r>
  <r>
    <n v="128652.1"/>
    <n v="1"/>
    <s v="Active"/>
    <d v="2019-02-27T00:00:00"/>
    <s v="John Kahle"/>
    <d v="2019-10-07T00:00:00"/>
    <s v="Jeremy Beeman"/>
    <s v="Cocke"/>
    <s v="I-40"/>
    <s v="I"/>
    <m/>
    <s v="IM"/>
    <s v="Traffic Control near North Carolina State Line and sinkhole repair near MM 438 and MM 443 (February 2019 Flood)"/>
    <s v="Assisting the State of North Carolina with Traffic Control approaching Slide site on I-40 in North Carolina as well as sinkhole repair near MM 438 and 443"/>
    <s v="Maint - Reg"/>
    <s v="Maintenance"/>
    <m/>
    <x v="4"/>
    <x v="7"/>
    <m/>
    <s v=""/>
    <m/>
    <m/>
    <s v="N"/>
    <s v="Int"/>
    <x v="1"/>
    <m/>
    <n v="0"/>
    <n v="0"/>
    <n v="81498"/>
    <n v="0"/>
    <n v="81498"/>
    <n v="0"/>
    <n v="0"/>
    <n v="81501"/>
    <n v="0"/>
    <n v="81501"/>
    <s v="NH-I-40-8(176) (15ER19-M3-002, 15ER19-M3-003, 15ER19-M3-004)"/>
  </r>
  <r>
    <n v="128652.12"/>
    <n v="3"/>
    <s v="Active"/>
    <d v="2019-02-27T00:00:00"/>
    <s v="John Kahle"/>
    <d v="2019-10-16T00:00:00"/>
    <s v="Daniel Rose"/>
    <s v="Davidson"/>
    <m/>
    <m/>
    <m/>
    <m/>
    <s v="Various Locations in Davidson County - February 2019 Flood Event"/>
    <s v="Project involves repairing shoulder washout"/>
    <s v="Maint - Reg"/>
    <s v="Maintenance"/>
    <m/>
    <x v="4"/>
    <x v="7"/>
    <m/>
    <s v=""/>
    <m/>
    <m/>
    <s v="N"/>
    <s v="Int"/>
    <x v="0"/>
    <m/>
    <n v="0"/>
    <n v="0"/>
    <n v="30499"/>
    <n v="0"/>
    <n v="30499"/>
    <n v="0"/>
    <n v="0"/>
    <n v="30501"/>
    <n v="0"/>
    <n v="30501"/>
    <s v="STP-1900(37) (19ER19-M3-002, 19ER19-M3-003)"/>
  </r>
  <r>
    <n v="128652.16"/>
    <n v="3"/>
    <s v="Active"/>
    <d v="2019-02-27T00:00:00"/>
    <s v="John Kahle"/>
    <d v="2019-07-17T00:00:00"/>
    <s v="Daniel Rose"/>
    <s v="Giles"/>
    <m/>
    <m/>
    <m/>
    <m/>
    <s v="Various Locations in Giles County - February 2019 Flood Event"/>
    <m/>
    <s v="Maint - Reg"/>
    <s v="Maintenance"/>
    <m/>
    <x v="4"/>
    <x v="7"/>
    <m/>
    <s v=""/>
    <m/>
    <m/>
    <s v="N"/>
    <s v="Other"/>
    <x v="0"/>
    <m/>
    <n v="0"/>
    <n v="0"/>
    <n v="50999"/>
    <n v="0"/>
    <n v="50999"/>
    <n v="0"/>
    <n v="0"/>
    <n v="51001"/>
    <n v="0"/>
    <n v="51001"/>
    <s v="STP-2800(40) (28ER19-M3-003, 28ER19-M3-004)"/>
  </r>
  <r>
    <n v="128652.17"/>
    <n v="1"/>
    <s v="Active"/>
    <d v="2019-02-27T00:00:00"/>
    <s v="John Kahle"/>
    <d v="2019-07-17T00:00:00"/>
    <s v="Jeremy Beeman"/>
    <s v="Greene"/>
    <m/>
    <m/>
    <m/>
    <m/>
    <s v="Various Locations in Greene County - February 2019 Flood Event"/>
    <m/>
    <s v="Maint - Reg"/>
    <s v="Maintenance"/>
    <m/>
    <x v="4"/>
    <x v="7"/>
    <m/>
    <s v=""/>
    <m/>
    <m/>
    <s v="N"/>
    <s v="Other"/>
    <x v="0"/>
    <m/>
    <n v="0"/>
    <n v="0"/>
    <n v="219999"/>
    <n v="0"/>
    <n v="219999"/>
    <n v="0"/>
    <n v="0"/>
    <n v="220002"/>
    <n v="0"/>
    <n v="220002"/>
    <s v="STP-3000(58) (30ER19-M3-002, 30ER19-M3-003, 30ER19-M3-005)"/>
  </r>
  <r>
    <n v="128652.19"/>
    <n v="2"/>
    <s v="Active"/>
    <d v="2019-02-27T00:00:00"/>
    <s v="John Kahle"/>
    <d v="2019-07-17T00:00:00"/>
    <s v="Daniel Rose"/>
    <s v="Hamilton"/>
    <m/>
    <m/>
    <m/>
    <m/>
    <s v="Various Locations in Hamilton County - February 2019 Flood Event"/>
    <m/>
    <s v="Maint - Reg"/>
    <s v="Maintenance"/>
    <m/>
    <x v="4"/>
    <x v="7"/>
    <m/>
    <s v=""/>
    <m/>
    <m/>
    <s v="N"/>
    <s v="NHS, Other"/>
    <x v="0"/>
    <m/>
    <n v="2999"/>
    <n v="0"/>
    <n v="0"/>
    <n v="0"/>
    <n v="2999"/>
    <n v="3000"/>
    <n v="0"/>
    <n v="2"/>
    <n v="0"/>
    <n v="3002"/>
    <s v="STP-3300(61) (33ER19-M3-002, 33ER19-M3-004)"/>
  </r>
  <r>
    <n v="128652.2"/>
    <n v="1"/>
    <s v="Active"/>
    <d v="2019-02-27T00:00:00"/>
    <s v="John Kahle"/>
    <d v="2019-07-17T00:00:00"/>
    <s v="Jeremy Beeman"/>
    <s v="Hawkins"/>
    <m/>
    <m/>
    <m/>
    <m/>
    <s v="Various Locations in Hawkins County - February 2019 Flood Event"/>
    <m/>
    <s v="Maint - Reg"/>
    <s v="Maintenance"/>
    <m/>
    <x v="4"/>
    <x v="7"/>
    <m/>
    <s v=""/>
    <m/>
    <m/>
    <s v="N"/>
    <s v="Other"/>
    <x v="0"/>
    <m/>
    <n v="0"/>
    <n v="0"/>
    <n v="130498"/>
    <n v="0"/>
    <n v="130498"/>
    <n v="0"/>
    <n v="0"/>
    <n v="130501"/>
    <n v="0"/>
    <n v="130501"/>
    <s v="STP-3700(37) (37ER19-M3-002, 37ER19-M3-005, 37ER19-M3-006)"/>
  </r>
  <r>
    <n v="128652.22"/>
    <n v="2"/>
    <s v="Active"/>
    <d v="2019-02-27T00:00:00"/>
    <s v="John Kahle"/>
    <d v="2019-07-17T00:00:00"/>
    <s v="Daniel Rose"/>
    <s v="Jackson"/>
    <m/>
    <m/>
    <m/>
    <m/>
    <s v="Various Locations in Jackson County - February 2019 Flood Event"/>
    <m/>
    <s v="Maint - Reg"/>
    <s v="Maintenance"/>
    <m/>
    <x v="4"/>
    <x v="7"/>
    <m/>
    <s v=""/>
    <m/>
    <m/>
    <s v="N"/>
    <s v="Other"/>
    <x v="0"/>
    <m/>
    <n v="0"/>
    <n v="0"/>
    <n v="647999"/>
    <n v="0"/>
    <n v="647999"/>
    <n v="0"/>
    <n v="0"/>
    <n v="648000"/>
    <n v="0"/>
    <n v="648000"/>
    <s v="STP-4400(55) (44ER19-M3-002)"/>
  </r>
  <r>
    <n v="128652.25"/>
    <n v="1"/>
    <s v="Active"/>
    <d v="2019-02-27T00:00:00"/>
    <s v="John Kahle"/>
    <d v="2019-07-17T00:00:00"/>
    <s v="Jeremy Beeman"/>
    <s v="Knox"/>
    <m/>
    <m/>
    <m/>
    <m/>
    <s v="Various Locations in Knox County - February 2019 Flood Event"/>
    <m/>
    <s v="Maint - Reg"/>
    <s v="Maintenance"/>
    <m/>
    <x v="4"/>
    <x v="7"/>
    <m/>
    <s v=""/>
    <m/>
    <m/>
    <s v="N"/>
    <s v="NHS"/>
    <x v="0"/>
    <m/>
    <n v="0"/>
    <n v="0"/>
    <n v="93999"/>
    <n v="0"/>
    <n v="93999"/>
    <n v="0"/>
    <n v="0"/>
    <n v="94000"/>
    <n v="0"/>
    <n v="94000"/>
    <s v="STP-4700(63) (47ER19-M3-003)"/>
  </r>
  <r>
    <n v="128652.26"/>
    <n v="2"/>
    <s v="Active"/>
    <d v="2019-02-27T00:00:00"/>
    <s v="John Kahle"/>
    <d v="2019-07-17T00:00:00"/>
    <s v="Daniel Rose"/>
    <s v="Marion"/>
    <m/>
    <m/>
    <m/>
    <m/>
    <s v="Various Locations in Marion County - February 2019 Flood Event"/>
    <m/>
    <s v="Maint - Reg"/>
    <s v="Maintenance"/>
    <m/>
    <x v="4"/>
    <x v="7"/>
    <m/>
    <s v=""/>
    <m/>
    <m/>
    <s v="N"/>
    <m/>
    <x v="0"/>
    <m/>
    <n v="2999"/>
    <n v="0"/>
    <n v="0"/>
    <n v="0"/>
    <n v="2999"/>
    <n v="3000"/>
    <n v="0"/>
    <n v="5"/>
    <n v="0"/>
    <n v="3005"/>
    <s v="STP-5800(46) (58ER19-M3-002, 58ER19-M3-003, 58ER19-M3-005, 58ER19-M3-006, 58ER19-M3-007)"/>
  </r>
  <r>
    <n v="128652.29"/>
    <n v="1"/>
    <s v="Active"/>
    <d v="2019-02-27T00:00:00"/>
    <s v="John Kahle"/>
    <d v="2019-07-17T00:00:00"/>
    <s v="Jeremy Beeman"/>
    <s v="Morgan"/>
    <m/>
    <m/>
    <m/>
    <m/>
    <s v="Various Locations in Morgan County - February 2019 Flood Event"/>
    <m/>
    <s v="Maint - Reg"/>
    <s v="Maintenance"/>
    <m/>
    <x v="4"/>
    <x v="7"/>
    <m/>
    <s v=""/>
    <m/>
    <m/>
    <s v="N"/>
    <s v="Other"/>
    <x v="0"/>
    <m/>
    <n v="0"/>
    <n v="0"/>
    <n v="174499"/>
    <n v="0"/>
    <n v="174499"/>
    <n v="0"/>
    <n v="0"/>
    <n v="174500"/>
    <n v="0"/>
    <n v="174500"/>
    <s v="STP-6500(41) (65ER19-M3-002)"/>
  </r>
  <r>
    <n v="128652.33"/>
    <n v="1"/>
    <s v="Active"/>
    <d v="2019-02-27T00:00:00"/>
    <s v="John Kahle"/>
    <d v="2020-01-23T00:00:00"/>
    <s v="Jeremy Beeman"/>
    <s v="Roane"/>
    <m/>
    <m/>
    <m/>
    <m/>
    <s v="Various Locations in Roane County - February 2019 Flood Event"/>
    <m/>
    <s v="Maint - Reg"/>
    <s v="Maintenance"/>
    <m/>
    <x v="4"/>
    <x v="7"/>
    <m/>
    <s v=""/>
    <m/>
    <m/>
    <s v="N"/>
    <s v="Int, NHS, Other"/>
    <x v="0"/>
    <m/>
    <n v="0"/>
    <n v="0"/>
    <n v="155497"/>
    <n v="0"/>
    <n v="155497"/>
    <n v="0"/>
    <n v="0"/>
    <n v="155502"/>
    <n v="0"/>
    <n v="155502"/>
    <s v="STP-7300(36) (73ER19-M3-002, 73ER19-M3-003, 73ER19-M3-005, 73ER19-M3-006, 73ER19-M3-007)"/>
  </r>
  <r>
    <n v="128652.38"/>
    <n v="1"/>
    <s v="Active"/>
    <d v="2019-02-27T00:00:00"/>
    <s v="John Kahle"/>
    <d v="2020-04-08T00:00:00"/>
    <s v="John Kahle"/>
    <s v="Union"/>
    <m/>
    <m/>
    <m/>
    <m/>
    <s v="Various Locations in Union County - February 2019 Flood Event"/>
    <m/>
    <s v="Maint - Reg"/>
    <s v="Maintenance"/>
    <m/>
    <x v="4"/>
    <x v="7"/>
    <m/>
    <s v=""/>
    <m/>
    <m/>
    <s v="N"/>
    <s v="Other"/>
    <x v="0"/>
    <m/>
    <n v="0"/>
    <n v="0"/>
    <n v="579999"/>
    <n v="0"/>
    <n v="579999"/>
    <n v="0"/>
    <n v="0"/>
    <n v="580000"/>
    <n v="0"/>
    <n v="580000"/>
    <s v="ER-STP-8700(19) (87ER19-M3-002)"/>
  </r>
  <r>
    <n v="128652.39"/>
    <n v="2"/>
    <s v="Active"/>
    <d v="2019-02-27T00:00:00"/>
    <s v="John Kahle"/>
    <d v="2019-07-17T00:00:00"/>
    <s v="Daniel Rose"/>
    <s v="Van Buren"/>
    <m/>
    <m/>
    <m/>
    <m/>
    <s v="Various Locations in Van Buren County - February 2019 Flood Event"/>
    <m/>
    <s v="Maint - Reg"/>
    <s v="Maintenance"/>
    <m/>
    <x v="4"/>
    <x v="7"/>
    <m/>
    <s v=""/>
    <m/>
    <m/>
    <s v="N"/>
    <s v="Other"/>
    <x v="0"/>
    <m/>
    <n v="0"/>
    <n v="0"/>
    <n v="45499"/>
    <n v="0"/>
    <n v="45499"/>
    <n v="0"/>
    <n v="0"/>
    <n v="45505"/>
    <n v="0"/>
    <n v="45505"/>
    <s v="STP-8800(13) (88ER19-M3-002, 88ER19-M3-003, 88ER19-M3-004, 88ER19-M3-005, 88ER19-M3-006, 88ER19-M3-007)"/>
  </r>
  <r>
    <n v="128652.48"/>
    <n v="3"/>
    <s v="Active"/>
    <d v="2019-02-28T00:00:00"/>
    <s v="Jeremy Beeman"/>
    <d v="2020-10-05T00:00:00"/>
    <s v="Brad Abel"/>
    <s v="Smith"/>
    <m/>
    <m/>
    <m/>
    <m/>
    <s v="Various Locations in Smith County - February 2019 Flood Event"/>
    <m/>
    <s v="Maint - Reg"/>
    <s v="Maintenance"/>
    <m/>
    <x v="4"/>
    <x v="7"/>
    <m/>
    <s v=""/>
    <m/>
    <m/>
    <s v="N"/>
    <s v="Int, Other"/>
    <x v="0"/>
    <m/>
    <n v="999"/>
    <n v="0"/>
    <n v="0"/>
    <n v="0"/>
    <n v="999"/>
    <n v="1000"/>
    <n v="0"/>
    <n v="2"/>
    <n v="0"/>
    <n v="1002"/>
    <s v="STP-8000(26) (80ER19-M3-002, 80ER19-M3-004)"/>
  </r>
  <r>
    <n v="128652.49"/>
    <n v="3"/>
    <s v="Active"/>
    <d v="2019-02-28T00:00:00"/>
    <s v="Jeremy Beeman"/>
    <d v="2020-10-05T00:00:00"/>
    <s v="Brad Abel"/>
    <s v="Trousdale"/>
    <m/>
    <m/>
    <m/>
    <m/>
    <s v="Various Locations in Trousdale County - February 2019 Flood Event"/>
    <m/>
    <s v="Maint - Reg"/>
    <s v="Maintenance"/>
    <m/>
    <x v="4"/>
    <x v="7"/>
    <m/>
    <s v=""/>
    <m/>
    <m/>
    <s v="N"/>
    <s v="Other"/>
    <x v="0"/>
    <m/>
    <n v="24999"/>
    <n v="0"/>
    <n v="0"/>
    <n v="0"/>
    <n v="24999"/>
    <n v="25000"/>
    <n v="0"/>
    <n v="2"/>
    <n v="0"/>
    <n v="25002"/>
    <s v="STP-8500(22) (85ER19-M3-002, 85ER19-M3-003)"/>
  </r>
  <r>
    <n v="128652.51"/>
    <n v="2"/>
    <s v="Active"/>
    <d v="2019-03-04T00:00:00"/>
    <s v="Lee Cothron"/>
    <d v="2019-07-17T00:00:00"/>
    <s v="Daniel Rose"/>
    <s v="McMinn"/>
    <m/>
    <m/>
    <m/>
    <m/>
    <s v="Various Locations in McMinn County - February 2019 Flood Event"/>
    <m/>
    <s v="Maint - Reg"/>
    <s v="Maintenance"/>
    <m/>
    <x v="4"/>
    <x v="7"/>
    <m/>
    <s v=""/>
    <m/>
    <m/>
    <s v="N"/>
    <s v="Other"/>
    <x v="0"/>
    <m/>
    <n v="0"/>
    <n v="0"/>
    <n v="23499"/>
    <n v="0"/>
    <n v="23499"/>
    <n v="0"/>
    <n v="0"/>
    <n v="23502"/>
    <n v="0"/>
    <n v="23502"/>
    <s v="STP-5400(43) (54ER19-M3-002, 54ER19-M3-003, 54ER19-M3-004)"/>
  </r>
  <r>
    <n v="128652.53"/>
    <n v="2"/>
    <s v="Active"/>
    <d v="2019-03-04T00:00:00"/>
    <s v="Lee Cothron"/>
    <d v="2019-07-17T00:00:00"/>
    <s v="Daniel Rose"/>
    <s v="Cannon"/>
    <m/>
    <m/>
    <m/>
    <m/>
    <s v="Various Locations in Cannon County - February 2019 Flood Event"/>
    <m/>
    <s v="Maint - Reg"/>
    <s v="Maintenance"/>
    <m/>
    <x v="4"/>
    <x v="7"/>
    <m/>
    <s v=""/>
    <m/>
    <m/>
    <s v="N"/>
    <s v="Other"/>
    <x v="0"/>
    <m/>
    <n v="0"/>
    <n v="0"/>
    <n v="20999"/>
    <n v="0"/>
    <n v="20999"/>
    <n v="0"/>
    <n v="0"/>
    <n v="21000"/>
    <n v="0"/>
    <n v="21000"/>
    <s v="STP-800(36) (08ER19-M3-002)"/>
  </r>
  <r>
    <n v="128652.54"/>
    <n v="1"/>
    <s v="Active"/>
    <d v="2019-03-05T00:00:00"/>
    <s v="Lee Cothron"/>
    <d v="2019-07-17T00:00:00"/>
    <s v="Jeremy Beeman"/>
    <s v="Loudon"/>
    <m/>
    <m/>
    <m/>
    <m/>
    <s v="Various Locations in Loudon County - February 2019 Flood Event"/>
    <m/>
    <s v="Maint - Reg"/>
    <s v="Maintenance"/>
    <m/>
    <x v="4"/>
    <x v="7"/>
    <m/>
    <s v=""/>
    <m/>
    <m/>
    <s v="N"/>
    <s v="Other"/>
    <x v="0"/>
    <m/>
    <n v="0"/>
    <n v="0"/>
    <n v="20099"/>
    <n v="0"/>
    <n v="20099"/>
    <n v="0"/>
    <n v="0"/>
    <n v="20100"/>
    <n v="0"/>
    <n v="20100"/>
    <s v="STP-5300(31) (53ER19-M3-003)"/>
  </r>
  <r>
    <n v="128652.6"/>
    <n v="4"/>
    <s v="Active"/>
    <d v="2019-04-03T00:00:00"/>
    <s v="Lee Cothron"/>
    <d v="2019-07-17T00:00:00"/>
    <s v="Jeremy Beeman"/>
    <s v="Lauderdale"/>
    <m/>
    <m/>
    <m/>
    <m/>
    <s v="Various Locations in Lauderdale - February 2019 Flood Event"/>
    <m/>
    <s v="Maint - Reg"/>
    <s v="Maintenance"/>
    <m/>
    <x v="4"/>
    <x v="7"/>
    <m/>
    <s v=""/>
    <m/>
    <m/>
    <s v="N"/>
    <s v="Other"/>
    <x v="0"/>
    <m/>
    <n v="0"/>
    <n v="0"/>
    <n v="176998"/>
    <n v="0"/>
    <n v="176998"/>
    <n v="0"/>
    <n v="0"/>
    <n v="177000"/>
    <n v="0"/>
    <n v="177000"/>
    <s v="STP-4900(68) (49ER19-M3-002, 49ER19-M3-003)"/>
  </r>
  <r>
    <n v="128662"/>
    <n v="2"/>
    <s v="Construction Complete"/>
    <d v="2019-02-27T00:00:00"/>
    <s v="Lee Cothron"/>
    <d v="2020-10-19T00:00:00"/>
    <s v="Daniel Rose"/>
    <s v="Overton"/>
    <s v="SR-85"/>
    <s v="SR"/>
    <m/>
    <s v="SR"/>
    <s v="near LM 20.7 (Slope Stabilization) (February 2019 Flood)"/>
    <s v="repair slope failure below road (Emergency Let Contract)"/>
    <s v="Maint - Reg"/>
    <s v="Safety"/>
    <m/>
    <x v="4"/>
    <x v="7"/>
    <m/>
    <n v="0.01"/>
    <d v="2019-03-15T00:00:00"/>
    <m/>
    <s v="N"/>
    <s v="Other"/>
    <x v="4"/>
    <m/>
    <n v="0"/>
    <n v="0"/>
    <n v="6900000"/>
    <n v="0"/>
    <n v="6900000"/>
    <n v="1"/>
    <n v="0"/>
    <n v="7225001"/>
    <n v="0"/>
    <n v="7225002"/>
    <s v="STP-85(34) (67006-4232-04, 67006-4233-04)"/>
  </r>
  <r>
    <n v="128684"/>
    <n v="3"/>
    <s v="Active"/>
    <d v="2019-03-05T00:00:00"/>
    <s v="Simchah Edwards"/>
    <d v="2021-05-06T00:00:00"/>
    <s v="Jason Carney"/>
    <s v="Wilson"/>
    <s v="SR-10"/>
    <s v="SR"/>
    <m/>
    <s v="SR"/>
    <s v="(US-231, North Cumberland Street), From East Forrest Avenue to North Castle Heights Avenue"/>
    <s v="(E-Grants STP-174) NEPA for both sides of SR-10; design and ROW for pedestrian facilities on the east side."/>
    <s v="Local Programs"/>
    <s v="Bicycles and Pedestrian Facility"/>
    <m/>
    <x v="4"/>
    <x v="7"/>
    <m/>
    <n v="0.39"/>
    <m/>
    <m/>
    <s v="N"/>
    <s v="NHS"/>
    <x v="3"/>
    <m/>
    <n v="20000"/>
    <n v="0"/>
    <n v="0"/>
    <n v="0"/>
    <n v="20000"/>
    <n v="65000"/>
    <n v="0"/>
    <n v="0"/>
    <n v="0"/>
    <n v="65000"/>
    <s v="STP-M-NH-10(81) (95LPLM-F3-095)"/>
  </r>
  <r>
    <n v="128689"/>
    <n v="4"/>
    <s v="Active"/>
    <d v="2019-03-06T00:00:00"/>
    <s v="Evan Lester"/>
    <d v="2019-03-06T00:00:00"/>
    <s v="Evan Lester"/>
    <s v="Shelby"/>
    <m/>
    <m/>
    <m/>
    <m/>
    <s v="Memphis (MEM): Concourse B Improvements"/>
    <m/>
    <s v="Aeronautics"/>
    <s v="Public Transportation"/>
    <m/>
    <x v="4"/>
    <x v="7"/>
    <m/>
    <s v=""/>
    <m/>
    <m/>
    <s v="N"/>
    <m/>
    <x v="0"/>
    <m/>
    <n v="0"/>
    <n v="0"/>
    <n v="5681950"/>
    <n v="0"/>
    <n v="5681950"/>
    <n v="0"/>
    <n v="0"/>
    <n v="18316950"/>
    <n v="0"/>
    <n v="18316950"/>
    <s v="State Funded (79555077519)"/>
  </r>
  <r>
    <n v="128691"/>
    <n v="2"/>
    <s v="Active"/>
    <d v="2019-03-06T00:00:00"/>
    <s v="Bridgett Tidwell"/>
    <d v="2021-03-24T00:00:00"/>
    <s v="Brian Terrell"/>
    <s v="Hamilton"/>
    <s v="Snow Hill Road"/>
    <m/>
    <s v="02207"/>
    <s v="L"/>
    <s v="Snow Hill Road, From Forest Creek Lane to North of White Cypress Drive"/>
    <s v="Safety Improvements"/>
    <s v="Safety"/>
    <s v="Miscellaneous Safety Improvements"/>
    <m/>
    <x v="4"/>
    <x v="7"/>
    <m/>
    <n v="4.3"/>
    <d v="2021-06-18T00:00:00"/>
    <m/>
    <s v="N"/>
    <s v="Other"/>
    <x v="0"/>
    <m/>
    <n v="5000"/>
    <n v="0"/>
    <n v="252030"/>
    <n v="0"/>
    <n v="257030"/>
    <n v="45000"/>
    <n v="0"/>
    <n v="252030"/>
    <n v="0"/>
    <n v="297030"/>
    <s v="HSIP-2207(10) (33948-3463-94)"/>
  </r>
  <r>
    <n v="128696.01"/>
    <n v="4"/>
    <s v="Active"/>
    <d v="2020-06-16T00:00:00"/>
    <s v="Jennifer Johnson"/>
    <d v="2020-06-16T00:00:00"/>
    <s v="Jennifer Johnson"/>
    <s v="Region 4"/>
    <m/>
    <m/>
    <m/>
    <m/>
    <s v="Overdimensional (O/D) Load Escort by Tennessee Highway Patrol (THP) - Application No. 323163"/>
    <m/>
    <s v="Other"/>
    <s v="Other"/>
    <m/>
    <x v="4"/>
    <x v="7"/>
    <m/>
    <s v=""/>
    <m/>
    <m/>
    <s v="N"/>
    <m/>
    <x v="0"/>
    <m/>
    <n v="0"/>
    <n v="0"/>
    <n v="5000"/>
    <n v="0"/>
    <n v="5000"/>
    <n v="0"/>
    <n v="0"/>
    <n v="5000"/>
    <n v="0"/>
    <n v="5000"/>
    <s v="State Funded (98400-4157-04)"/>
  </r>
  <r>
    <n v="128696.02"/>
    <n v="4"/>
    <s v="Active"/>
    <d v="2020-07-07T00:00:00"/>
    <s v="Jennifer Johnson"/>
    <d v="2020-07-07T00:00:00"/>
    <s v="Jennifer Johnson"/>
    <s v="Region 4"/>
    <m/>
    <m/>
    <m/>
    <m/>
    <s v="Overdimensional (O/D) Load Escort by Tennessee Highway Patrol (THP) - Application No. 350707"/>
    <m/>
    <s v="Other"/>
    <s v="Other"/>
    <m/>
    <x v="4"/>
    <x v="7"/>
    <m/>
    <s v=""/>
    <m/>
    <m/>
    <s v="N"/>
    <m/>
    <x v="0"/>
    <m/>
    <n v="0"/>
    <n v="0"/>
    <n v="5000"/>
    <n v="0"/>
    <n v="5000"/>
    <n v="0"/>
    <n v="0"/>
    <n v="5000"/>
    <n v="0"/>
    <n v="5000"/>
    <s v="State Funded (98400-3172-04)"/>
  </r>
  <r>
    <n v="128696.03"/>
    <n v="4"/>
    <s v="Closed"/>
    <d v="2020-07-22T00:00:00"/>
    <s v="Jennifer Johnson"/>
    <d v="2020-10-29T00:00:00"/>
    <s v="Jennifer Johnson"/>
    <s v="Region 4"/>
    <m/>
    <m/>
    <m/>
    <m/>
    <s v="Overdimensional (O/D) Load Escort by Tennessee Highway Patrol (THP) - Application No. 354780"/>
    <m/>
    <s v="Other"/>
    <s v="Other"/>
    <m/>
    <x v="4"/>
    <x v="7"/>
    <m/>
    <s v=""/>
    <m/>
    <m/>
    <s v="N"/>
    <m/>
    <x v="0"/>
    <m/>
    <n v="0"/>
    <n v="0"/>
    <n v="1956.04"/>
    <n v="0"/>
    <n v="1956.04"/>
    <n v="0"/>
    <n v="0"/>
    <n v="1956.04"/>
    <n v="0"/>
    <n v="1956.04"/>
    <s v="State Funded (98400-3173-04)"/>
  </r>
  <r>
    <n v="128696.04"/>
    <n v="4"/>
    <s v="Closed"/>
    <d v="2020-10-20T00:00:00"/>
    <s v="Jennifer Johnson"/>
    <d v="2021-03-16T00:00:00"/>
    <s v="Jennifer Johnson"/>
    <s v="Region 4"/>
    <m/>
    <m/>
    <m/>
    <m/>
    <s v="Overdimensional (O/D) Load Escort by Tennessee Highway Patrol (THP) - Application No. 392850"/>
    <m/>
    <s v="Other"/>
    <s v="Other"/>
    <m/>
    <x v="4"/>
    <x v="7"/>
    <m/>
    <s v=""/>
    <m/>
    <m/>
    <s v="N"/>
    <m/>
    <x v="0"/>
    <m/>
    <n v="0"/>
    <n v="0"/>
    <n v="2402.4299999999998"/>
    <n v="0"/>
    <n v="2402.4299999999998"/>
    <n v="0"/>
    <n v="0"/>
    <n v="2402.4299999999998"/>
    <n v="0"/>
    <n v="2402.4299999999998"/>
    <s v="State Funded (98THP1-S3-011)"/>
  </r>
  <r>
    <n v="128696.05"/>
    <n v="4"/>
    <s v="Active"/>
    <d v="2020-11-13T00:00:00"/>
    <s v="Jennifer Johnson"/>
    <d v="2020-11-18T00:00:00"/>
    <s v="Lee Cothron"/>
    <s v="Region 4"/>
    <m/>
    <m/>
    <m/>
    <m/>
    <s v="Overdimensional (O/D) Load Escort by Tennessee Highway Patrol (THP) - Application Nos. 404756 &amp; 404741"/>
    <m/>
    <s v="Other"/>
    <s v="Other"/>
    <m/>
    <x v="4"/>
    <x v="7"/>
    <m/>
    <s v=""/>
    <m/>
    <m/>
    <s v="N"/>
    <m/>
    <x v="0"/>
    <m/>
    <n v="0"/>
    <n v="0"/>
    <n v="5000"/>
    <n v="0"/>
    <n v="5000"/>
    <n v="0"/>
    <n v="0"/>
    <n v="5000"/>
    <n v="0"/>
    <n v="5000"/>
    <s v="State Funded (98THP1-S3-017)"/>
  </r>
  <r>
    <n v="128696.06"/>
    <n v="4"/>
    <s v="Active"/>
    <d v="2020-11-13T00:00:00"/>
    <s v="Jennifer Johnson"/>
    <d v="2020-11-13T00:00:00"/>
    <s v="Jennifer Johnson"/>
    <s v="Region 4"/>
    <m/>
    <m/>
    <m/>
    <m/>
    <s v="Overdimensional (O/D) Load Escort by Tennessee Highway Patrol (THP) - Application No. 404762"/>
    <m/>
    <s v="Other"/>
    <s v="Other"/>
    <m/>
    <x v="4"/>
    <x v="7"/>
    <m/>
    <s v=""/>
    <m/>
    <m/>
    <s v="N"/>
    <m/>
    <x v="0"/>
    <m/>
    <n v="0"/>
    <n v="0"/>
    <n v="5000"/>
    <n v="0"/>
    <n v="5000"/>
    <n v="0"/>
    <n v="0"/>
    <n v="5000"/>
    <n v="0"/>
    <n v="5000"/>
    <s v="State Funded (98THP1-S3-018)"/>
  </r>
  <r>
    <n v="128696.07"/>
    <n v="4"/>
    <s v="Active"/>
    <d v="2020-11-23T00:00:00"/>
    <s v="Jennifer Johnson"/>
    <d v="2020-11-23T00:00:00"/>
    <s v="Jennifer Johnson"/>
    <s v="Region 4"/>
    <m/>
    <m/>
    <m/>
    <m/>
    <s v="Overdimensional (O/D) Load Escort by Tennessee Highway Patrol (THP) - Application No. 410003 &amp; 409920"/>
    <m/>
    <s v="Other"/>
    <s v="Other"/>
    <m/>
    <x v="4"/>
    <x v="7"/>
    <m/>
    <s v=""/>
    <m/>
    <m/>
    <s v="N"/>
    <m/>
    <x v="0"/>
    <m/>
    <n v="0"/>
    <n v="0"/>
    <n v="5000"/>
    <n v="0"/>
    <n v="5000"/>
    <n v="0"/>
    <n v="0"/>
    <n v="5000"/>
    <n v="0"/>
    <n v="5000"/>
    <s v="State Funded (98THP1-S3-021)"/>
  </r>
  <r>
    <n v="128696.08"/>
    <n v="4"/>
    <s v="Active"/>
    <d v="2020-11-23T00:00:00"/>
    <s v="Jennifer Johnson"/>
    <d v="2020-11-23T00:00:00"/>
    <s v="Jennifer Johnson"/>
    <s v="Region 4"/>
    <m/>
    <m/>
    <m/>
    <m/>
    <s v="Overdimensional (O/D) Load Escort by Tennessee Highway Patrol (THP) - Application No. 409971"/>
    <m/>
    <s v="Other"/>
    <s v="Other"/>
    <m/>
    <x v="4"/>
    <x v="7"/>
    <m/>
    <s v=""/>
    <m/>
    <m/>
    <s v="N"/>
    <m/>
    <x v="0"/>
    <m/>
    <n v="0"/>
    <n v="0"/>
    <n v="5000"/>
    <n v="0"/>
    <n v="5000"/>
    <n v="0"/>
    <n v="0"/>
    <n v="5000"/>
    <n v="0"/>
    <n v="5000"/>
    <s v="State Funded (98THP1-S3-022)"/>
  </r>
  <r>
    <n v="128696.09"/>
    <n v="4"/>
    <s v="Active"/>
    <d v="2020-12-03T00:00:00"/>
    <s v="Jennifer Johnson"/>
    <d v="2020-12-03T00:00:00"/>
    <s v="Jennifer Johnson"/>
    <s v="Region 4"/>
    <m/>
    <m/>
    <m/>
    <m/>
    <s v="Overdimensional (O/D) Load Escort by Tennessee Highway Patrol (THP) - Application No. 412211"/>
    <m/>
    <s v="Other"/>
    <s v="Other"/>
    <m/>
    <x v="4"/>
    <x v="7"/>
    <m/>
    <s v=""/>
    <m/>
    <m/>
    <s v="N"/>
    <m/>
    <x v="0"/>
    <m/>
    <n v="0"/>
    <n v="0"/>
    <n v="5000"/>
    <n v="0"/>
    <n v="5000"/>
    <n v="0"/>
    <n v="0"/>
    <n v="5000"/>
    <n v="0"/>
    <n v="5000"/>
    <s v="State Funded (98THP1-S3-023)"/>
  </r>
  <r>
    <n v="128696.1"/>
    <n v="4"/>
    <s v="Active"/>
    <d v="2020-12-08T00:00:00"/>
    <s v="Jennifer Johnson"/>
    <d v="2020-12-08T00:00:00"/>
    <s v="Jennifer Johnson"/>
    <s v="Region 4"/>
    <m/>
    <m/>
    <m/>
    <m/>
    <s v="Overdimensional (O/D) Load Escort by Tennessee Highway Patrol (THP) - Application No. 413360"/>
    <m/>
    <s v="Other"/>
    <s v="Other"/>
    <m/>
    <x v="4"/>
    <x v="7"/>
    <m/>
    <s v=""/>
    <m/>
    <m/>
    <s v="N"/>
    <m/>
    <x v="0"/>
    <m/>
    <n v="0"/>
    <n v="0"/>
    <n v="5000"/>
    <n v="0"/>
    <n v="5000"/>
    <n v="0"/>
    <n v="0"/>
    <n v="5000"/>
    <n v="0"/>
    <n v="5000"/>
    <s v="State Funded (98THP1-S3-024)"/>
  </r>
  <r>
    <n v="128696.11"/>
    <n v="4"/>
    <s v="Active"/>
    <d v="2021-04-08T00:00:00"/>
    <s v="Jennifer Johnson"/>
    <d v="2021-04-08T00:00:00"/>
    <s v="Jennifer Johnson"/>
    <s v="Region 4"/>
    <m/>
    <m/>
    <m/>
    <m/>
    <s v="Overdimensional (O/D) Load Escort by Tennessee Highway Patrol (THP) - Application No. 462914"/>
    <m/>
    <s v="Other"/>
    <s v="Other"/>
    <m/>
    <x v="4"/>
    <x v="7"/>
    <m/>
    <s v=""/>
    <m/>
    <m/>
    <s v="N"/>
    <m/>
    <x v="0"/>
    <m/>
    <n v="0"/>
    <n v="0"/>
    <n v="5000"/>
    <n v="0"/>
    <n v="5000"/>
    <n v="0"/>
    <n v="0"/>
    <n v="5000"/>
    <n v="0"/>
    <n v="5000"/>
    <s v="State Funded (98THP1-S3-027)"/>
  </r>
  <r>
    <n v="128718"/>
    <n v="4"/>
    <s v="Let"/>
    <d v="2019-03-11T00:00:00"/>
    <s v="Bridgett Tidwell"/>
    <d v="2021-04-13T00:00:00"/>
    <s v="Brandy Hopkins"/>
    <s v="Lauderdale"/>
    <s v="Chipman Road"/>
    <m/>
    <s v="0A090"/>
    <s v="L"/>
    <s v="Chipman Road, From South of SR-3 (US-51, Jere B. Ford Hwy) to Central-Curve Road"/>
    <s v="Misc. Safety Improvements &amp; resurfacing"/>
    <s v="Safety"/>
    <s v="Miscellaneous Safety Improvements"/>
    <m/>
    <x v="4"/>
    <x v="7"/>
    <m/>
    <n v="1.58"/>
    <d v="2021-03-26T00:00:00"/>
    <m/>
    <s v="N"/>
    <s v="None"/>
    <x v="0"/>
    <m/>
    <n v="5000"/>
    <n v="0"/>
    <n v="342366"/>
    <n v="0"/>
    <n v="347366"/>
    <n v="45000"/>
    <n v="0"/>
    <n v="342366"/>
    <n v="0"/>
    <n v="387366"/>
    <s v="HRRR/HSIP-4900(67) (49946-3410-94)"/>
  </r>
  <r>
    <n v="128759"/>
    <n v="3"/>
    <s v="Active"/>
    <d v="2019-03-28T00:00:00"/>
    <s v="David J. Martin"/>
    <d v="2020-12-04T00:00:00"/>
    <s v="Jason Carney"/>
    <s v="Maury"/>
    <s v="SR-166"/>
    <s v="SR"/>
    <m/>
    <s v="SR"/>
    <s v="(Enterprise Road) at TSRR, LM 7.43 in Mount Pleasant"/>
    <s v="Railroad Crossing Safety Improvement Project, Section 130."/>
    <s v="Section 130-Rail"/>
    <s v="Railroad Crossing Improvement"/>
    <m/>
    <x v="4"/>
    <x v="7"/>
    <m/>
    <n v="0.01"/>
    <m/>
    <m/>
    <s v="N"/>
    <s v="Other"/>
    <x v="4"/>
    <m/>
    <n v="0"/>
    <n v="0"/>
    <n v="257808"/>
    <n v="0"/>
    <n v="257808"/>
    <n v="15000"/>
    <n v="0"/>
    <n v="257808"/>
    <n v="0"/>
    <n v="272808"/>
    <s v="HSIP-R-166(22) (60017-2222-94)"/>
  </r>
  <r>
    <n v="128760"/>
    <n v="3"/>
    <s v="Active"/>
    <d v="2019-03-28T00:00:00"/>
    <s v="David J. Martin"/>
    <d v="2020-12-04T00:00:00"/>
    <s v="Jason Carney"/>
    <s v="Maury"/>
    <s v="Galloway St"/>
    <m/>
    <s v="0B229"/>
    <s v="L"/>
    <s v="Galloway Street at TSRR, LM 0.16 in Columbia"/>
    <s v="Railroad Crossing Safety Improvement Project, Section 130."/>
    <s v="Section 130-Rail"/>
    <s v="Railroad Crossing Improvement"/>
    <m/>
    <x v="4"/>
    <x v="7"/>
    <m/>
    <n v="0.01"/>
    <m/>
    <m/>
    <s v="N"/>
    <s v="None"/>
    <x v="0"/>
    <m/>
    <n v="0"/>
    <n v="0"/>
    <n v="301720"/>
    <n v="0"/>
    <n v="301720"/>
    <n v="15000"/>
    <n v="0"/>
    <n v="301720"/>
    <n v="0"/>
    <n v="316720"/>
    <s v="HSIP-R00S(499) (60951-2509-94)"/>
  </r>
  <r>
    <n v="128799"/>
    <n v="1"/>
    <s v="Active"/>
    <d v="2019-04-10T00:00:00"/>
    <s v="Mary Probst"/>
    <d v="2020-05-18T00:00:00"/>
    <s v="Mary Probst"/>
    <s v="Sullivan"/>
    <m/>
    <m/>
    <m/>
    <s v="N/A"/>
    <s v="Bristol BTTS SFY20 UROP (S) Operating Assistance"/>
    <m/>
    <s v="Mass Transit"/>
    <m/>
    <m/>
    <x v="4"/>
    <x v="7"/>
    <m/>
    <s v=""/>
    <m/>
    <m/>
    <s v="N"/>
    <m/>
    <x v="0"/>
    <m/>
    <n v="0"/>
    <n v="0"/>
    <n v="-276395.77"/>
    <n v="0"/>
    <n v="-276395.77"/>
    <n v="0"/>
    <n v="0"/>
    <n v="144204.23000000001"/>
    <n v="0"/>
    <n v="144204.23000000001"/>
    <s v="State Funded (82UROP-S3-026)"/>
  </r>
  <r>
    <n v="128836"/>
    <n v="1"/>
    <s v="Active"/>
    <d v="2019-04-18T00:00:00"/>
    <s v="Taylor Lee"/>
    <d v="2021-01-19T00:00:00"/>
    <s v="Brian Terrell"/>
    <s v="Knox"/>
    <m/>
    <m/>
    <m/>
    <m/>
    <s v="Traffic Signal Improvements for the University of Tennessee Area"/>
    <s v="2018 CMAQ Award: This project will provide signal equipment upgrades at a total of 39 signals along Cumberland Avenue, Neyland Drive, 17th Street , Western Ave, and Joe Johnson Drive. Signal improvements along Henley Street will connect two ongoing projects between Broadway and Chapman Highway. These  signal upgrades will include DSRC, data probing, and enhanced vehicle detection."/>
    <s v="Local Programs"/>
    <s v="Signalization"/>
    <m/>
    <x v="4"/>
    <x v="7"/>
    <m/>
    <n v="0"/>
    <m/>
    <m/>
    <s v="N"/>
    <m/>
    <x v="0"/>
    <m/>
    <n v="25000"/>
    <n v="0"/>
    <n v="0"/>
    <n v="0"/>
    <n v="25000"/>
    <n v="25000"/>
    <n v="0"/>
    <n v="0"/>
    <n v="0"/>
    <n v="25000"/>
    <s v="CM-9109(186) (47LPLM-F3-188)"/>
  </r>
  <r>
    <n v="128840"/>
    <n v="1"/>
    <s v="Active"/>
    <d v="2019-04-22T00:00:00"/>
    <s v="Taylor Lee"/>
    <d v="2021-01-19T00:00:00"/>
    <s v="Brian Terrell"/>
    <s v="Loudon, Statewide"/>
    <m/>
    <m/>
    <m/>
    <m/>
    <s v="Lenoir City Intelligent Transportation System: Phase II"/>
    <s v="2018 CMAQ Award: Phase II includes additional features not included in Phase I to enhance traffic  flow and to reduce emissions. Dedicated Short Range Communications (DSRC) with Advanced Traffic Controllers (ATC) with cellular modems / batteries will be installed along with radar detection devices at 23 locations."/>
    <s v="Local Programs"/>
    <s v="Intelligent Transportation System"/>
    <m/>
    <x v="4"/>
    <x v="7"/>
    <m/>
    <n v="0"/>
    <m/>
    <m/>
    <s v="N"/>
    <m/>
    <x v="0"/>
    <m/>
    <n v="5000"/>
    <n v="0"/>
    <n v="0"/>
    <n v="0"/>
    <n v="5000"/>
    <n v="5000"/>
    <n v="0"/>
    <n v="0"/>
    <n v="0"/>
    <n v="5000"/>
    <s v="CM-9111(10) (53LPLM-F3-071)"/>
  </r>
  <r>
    <n v="128885"/>
    <n v="4"/>
    <s v="Active"/>
    <d v="2019-05-07T00:00:00"/>
    <s v="Bridgett Tidwell"/>
    <d v="2021-04-15T00:00:00"/>
    <s v="Chris Armstrong"/>
    <s v="Lake"/>
    <s v="SR-78"/>
    <s v="SR"/>
    <m/>
    <s v="SR"/>
    <s v="From Near SR-79 to Near Clay Wynn Road"/>
    <s v="Miscellaneous Safety Improvements"/>
    <s v="Safety"/>
    <s v="Miscellaneous Safety Improvements"/>
    <m/>
    <x v="4"/>
    <x v="7"/>
    <m/>
    <n v="6.18"/>
    <d v="2022-02-11T00:00:00"/>
    <m/>
    <s v="N"/>
    <s v="Other"/>
    <x v="4"/>
    <m/>
    <n v="33000"/>
    <n v="0"/>
    <n v="0"/>
    <n v="0"/>
    <n v="33000"/>
    <n v="73000"/>
    <n v="0"/>
    <n v="0"/>
    <n v="0"/>
    <n v="73000"/>
    <s v="HSIP-78(24) (48004-3235-94)"/>
  </r>
  <r>
    <n v="128889"/>
    <n v="4"/>
    <s v="Active"/>
    <d v="2019-05-08T00:00:00"/>
    <s v="Bridgett Tidwell"/>
    <d v="2021-06-18T00:00:00"/>
    <s v="Jeremy Beeman"/>
    <s v="Carroll"/>
    <s v="SR-76"/>
    <s v="SR"/>
    <m/>
    <s v="SR"/>
    <s v="From South of Wingo Chapel Cemetery Lane to South of Sydnor Road"/>
    <s v="Miscellaneous Safety Improvements"/>
    <s v="Safety"/>
    <s v="Miscellaneous Safety Improvements"/>
    <m/>
    <x v="4"/>
    <x v="7"/>
    <m/>
    <n v="3.8"/>
    <d v="2021-08-20T00:00:00"/>
    <m/>
    <s v="N"/>
    <s v="NHS"/>
    <x v="3"/>
    <m/>
    <n v="5000"/>
    <n v="0"/>
    <n v="0"/>
    <n v="0"/>
    <n v="5000"/>
    <n v="45000"/>
    <n v="0"/>
    <n v="0"/>
    <n v="0"/>
    <n v="45000"/>
    <s v="HSIP-76(112) (09009-3238-94)"/>
  </r>
  <r>
    <n v="128897"/>
    <n v="4"/>
    <s v="Active"/>
    <d v="2019-05-09T00:00:00"/>
    <s v="Bridgett Tidwell"/>
    <d v="2021-06-11T00:00:00"/>
    <s v="Jeremy Beeman"/>
    <s v="Weakley"/>
    <s v="SR-43"/>
    <s v="SR"/>
    <m/>
    <s v="SR"/>
    <s v="From South of White Clay Road to North of New Salem Church Road/Old Troy Road"/>
    <s v="Miscellaneous Safety Improvements"/>
    <s v="Safety"/>
    <s v="Miscellaneous Safety Improvements"/>
    <m/>
    <x v="4"/>
    <x v="7"/>
    <m/>
    <n v="4"/>
    <d v="2021-10-08T00:00:00"/>
    <m/>
    <s v="N"/>
    <s v="NHS"/>
    <x v="3"/>
    <m/>
    <n v="51000"/>
    <n v="0"/>
    <n v="0"/>
    <n v="0"/>
    <n v="51000"/>
    <n v="51000"/>
    <n v="0"/>
    <n v="0"/>
    <n v="0"/>
    <n v="51000"/>
    <s v="HSIP-43(45) (92003-3273-94)"/>
  </r>
  <r>
    <n v="128910"/>
    <n v="4"/>
    <s v="Let"/>
    <d v="2019-05-15T00:00:00"/>
    <s v="Bridgett Tidwell"/>
    <d v="2021-06-02T00:00:00"/>
    <s v="Bobby Johnson"/>
    <s v="Henderson"/>
    <s v="SR-200"/>
    <s v="SR"/>
    <m/>
    <s v="SR"/>
    <s v="From Joe Horton Road to Virgil Lane"/>
    <s v="Miscellaneous Safety Improvements"/>
    <s v="Safety"/>
    <s v="Miscellaneous Safety Improvements"/>
    <m/>
    <x v="4"/>
    <x v="7"/>
    <m/>
    <n v="5.14"/>
    <d v="2021-05-07T00:00:00"/>
    <m/>
    <s v="N"/>
    <s v="Other"/>
    <x v="4"/>
    <m/>
    <n v="17000"/>
    <n v="0"/>
    <n v="228000"/>
    <n v="0"/>
    <n v="245000"/>
    <n v="57000"/>
    <n v="0"/>
    <n v="228000"/>
    <n v="0"/>
    <n v="285000"/>
    <s v="HSIP-200(41) (39015-3216-94)"/>
  </r>
  <r>
    <n v="129053"/>
    <n v="2"/>
    <s v="Active"/>
    <d v="2019-06-12T00:00:00"/>
    <s v="Jason McCoy"/>
    <d v="2021-05-03T00:00:00"/>
    <s v="Mary McFarlin"/>
    <s v="Grundy"/>
    <s v="SR-2"/>
    <s v="SR"/>
    <m/>
    <s v="SR"/>
    <s v="From Near Elk River Bridge to Monteagle City Limits"/>
    <s v="Safety Improvements"/>
    <s v="Safety"/>
    <s v="Miscellaneous Safety Improvements"/>
    <m/>
    <x v="4"/>
    <x v="7"/>
    <m/>
    <n v="5.29"/>
    <d v="2021-06-18T00:00:00"/>
    <m/>
    <s v="N"/>
    <s v="Other"/>
    <x v="4"/>
    <m/>
    <n v="5000"/>
    <n v="0"/>
    <n v="122785"/>
    <n v="0"/>
    <n v="127785"/>
    <n v="45000"/>
    <n v="0"/>
    <n v="122785"/>
    <n v="0"/>
    <n v="167785"/>
    <s v="HSIP-2(272) (31002-3226-94)"/>
  </r>
  <r>
    <n v="129055"/>
    <n v="2"/>
    <s v="Active"/>
    <d v="2019-06-12T00:00:00"/>
    <s v="Bridgett Tidwell"/>
    <d v="2021-05-04T00:00:00"/>
    <s v="Daniel Rose"/>
    <s v="Grundy"/>
    <s v="SR-108"/>
    <s v="SR"/>
    <m/>
    <s v="SR"/>
    <s v="From Near Gap Road to Near Basham Road"/>
    <s v="Safety Improvements"/>
    <s v="Safety"/>
    <s v="Miscellaneous Safety Improvements"/>
    <m/>
    <x v="4"/>
    <x v="7"/>
    <m/>
    <n v="2.5"/>
    <d v="2021-06-18T00:00:00"/>
    <m/>
    <s v="N"/>
    <s v="Other"/>
    <x v="4"/>
    <m/>
    <n v="8000"/>
    <n v="0"/>
    <n v="65497"/>
    <n v="0"/>
    <n v="73497"/>
    <n v="48000"/>
    <n v="0"/>
    <n v="65497"/>
    <n v="0"/>
    <n v="113497"/>
    <s v="HSIP-108(102) (31007-3240-94)"/>
  </r>
  <r>
    <n v="129114"/>
    <n v="2"/>
    <s v="Active"/>
    <d v="2019-06-18T00:00:00"/>
    <s v="Bridgett Tidwell"/>
    <d v="2021-03-24T00:00:00"/>
    <s v="Brian Terrell"/>
    <s v="Grundy"/>
    <s v="SR-56"/>
    <s v="SR"/>
    <m/>
    <s v="SR"/>
    <s v="From Baker Street to Des Church Road"/>
    <s v="Safety Improvements"/>
    <s v="Safety"/>
    <s v="RSAR"/>
    <m/>
    <x v="4"/>
    <x v="7"/>
    <m/>
    <n v="1.68"/>
    <d v="2022-10-07T00:00:00"/>
    <m/>
    <s v="N"/>
    <s v="Other"/>
    <x v="4"/>
    <m/>
    <n v="5000"/>
    <n v="0"/>
    <n v="0"/>
    <n v="0"/>
    <n v="5000"/>
    <n v="45000"/>
    <n v="0"/>
    <n v="0"/>
    <n v="0"/>
    <n v="45000"/>
    <s v="HSIP-56(91) (31005-3277-94)"/>
  </r>
  <r>
    <n v="129121"/>
    <n v="3"/>
    <s v="Active"/>
    <d v="2019-06-19T00:00:00"/>
    <s v="David J. Martin"/>
    <d v="2020-06-23T00:00:00"/>
    <s v="Daniel Rose"/>
    <s v="Wilson"/>
    <s v="Babb Dr"/>
    <m/>
    <s v="0A997"/>
    <s v="L"/>
    <s v="Babb Drive at NERR, LM 0.21 in Lebanon"/>
    <s v="Railroad Crossing Safety Improvement Project, Section 130"/>
    <s v="Section 130-Rail"/>
    <s v="Railroad Crossing Improvement"/>
    <m/>
    <x v="4"/>
    <x v="7"/>
    <m/>
    <n v="0.01"/>
    <m/>
    <m/>
    <s v="N"/>
    <s v="None"/>
    <x v="0"/>
    <m/>
    <n v="80000"/>
    <n v="0"/>
    <n v="0"/>
    <n v="0"/>
    <n v="80000"/>
    <n v="95000"/>
    <n v="0"/>
    <n v="0"/>
    <n v="0"/>
    <n v="95000"/>
    <s v="HSIP-R00S(502) (95945-3578-94)"/>
  </r>
  <r>
    <n v="129147"/>
    <n v="3"/>
    <s v="Active"/>
    <d v="2019-06-20T00:00:00"/>
    <s v="David J. Martin"/>
    <d v="2020-06-19T00:00:00"/>
    <s v="Jason Carney"/>
    <s v="Smith"/>
    <s v="Fairview Cir"/>
    <m/>
    <s v="0A377"/>
    <s v="L"/>
    <s v="Fairview Circle at NERR, LM 0.36 in Gordonsville"/>
    <s v="Railroad Crossing Safety Improvement Project, Section 130"/>
    <s v="Section 130-Rail"/>
    <s v="Railroad Crossing Improvement"/>
    <m/>
    <x v="4"/>
    <x v="7"/>
    <m/>
    <n v="0.01"/>
    <m/>
    <m/>
    <s v="N"/>
    <s v="None"/>
    <x v="0"/>
    <m/>
    <n v="0"/>
    <n v="0"/>
    <n v="82066"/>
    <n v="0"/>
    <n v="82066"/>
    <n v="15000"/>
    <n v="0"/>
    <n v="82066"/>
    <n v="0"/>
    <n v="97066"/>
    <s v="HSIP-R00S(501) (80946-2507-94, 80946-3507-94)"/>
  </r>
  <r>
    <n v="129230.71"/>
    <n v="6"/>
    <s v="Closed"/>
    <d v="2020-03-10T00:00:00"/>
    <s v="Jennifer Johnson"/>
    <d v="2020-10-29T00:00:00"/>
    <s v="Jennifer Johnson"/>
    <s v="Statewide"/>
    <m/>
    <m/>
    <m/>
    <m/>
    <s v="Overdimensional (O/D) Load Escort by Tennessee Highway Patrol (THP) - Application No. 303001"/>
    <m/>
    <s v="Other"/>
    <s v="Other"/>
    <m/>
    <x v="4"/>
    <x v="7"/>
    <m/>
    <s v=""/>
    <m/>
    <m/>
    <s v="N"/>
    <m/>
    <x v="0"/>
    <m/>
    <n v="0"/>
    <n v="0"/>
    <n v="6808.68"/>
    <n v="0"/>
    <n v="6808.68"/>
    <n v="0"/>
    <n v="0"/>
    <n v="11808.68"/>
    <n v="0"/>
    <n v="11808.68"/>
    <s v="State Funded (99114-3111-04)"/>
  </r>
  <r>
    <n v="129230.75"/>
    <n v="6"/>
    <s v="Closed"/>
    <d v="2020-03-25T00:00:00"/>
    <s v="Jennifer Johnson"/>
    <d v="2020-07-11T00:00:00"/>
    <s v="Lee Cothron"/>
    <s v="Statewide"/>
    <m/>
    <m/>
    <m/>
    <m/>
    <s v="Overdimensional (O/D) Load Escort by Tennessee Highway Patrol (THP) - Application No. 312097"/>
    <m/>
    <s v="Other"/>
    <s v="Other"/>
    <m/>
    <x v="4"/>
    <x v="7"/>
    <m/>
    <s v=""/>
    <m/>
    <m/>
    <s v="N"/>
    <m/>
    <x v="0"/>
    <m/>
    <n v="0"/>
    <n v="0"/>
    <n v="5319.34"/>
    <n v="0"/>
    <n v="5319.34"/>
    <n v="0"/>
    <n v="0"/>
    <n v="10319.34"/>
    <n v="0"/>
    <n v="10319.34"/>
    <s v="State Funded (99114-3116-04)"/>
  </r>
  <r>
    <n v="129230.82"/>
    <n v="6"/>
    <s v="Closed"/>
    <d v="2020-04-15T00:00:00"/>
    <s v="Jennifer Johnson"/>
    <d v="2020-07-11T00:00:00"/>
    <s v="Lee Cothron"/>
    <s v="Statewide"/>
    <m/>
    <m/>
    <m/>
    <m/>
    <s v="Overdimensional (O/D) Load Escort by Tennessee Highway Patrol (THP) - Application No. 320531"/>
    <m/>
    <s v="Other"/>
    <s v="Other"/>
    <m/>
    <x v="4"/>
    <x v="7"/>
    <m/>
    <s v=""/>
    <m/>
    <m/>
    <s v="N"/>
    <m/>
    <x v="0"/>
    <m/>
    <n v="0"/>
    <n v="0"/>
    <n v="5524.7"/>
    <n v="0"/>
    <n v="5524.7"/>
    <n v="0"/>
    <n v="0"/>
    <n v="10524.7"/>
    <n v="0"/>
    <n v="10524.7"/>
    <s v="State Funded (99114-3125-04)"/>
  </r>
  <r>
    <n v="129230.85"/>
    <n v="6"/>
    <s v="Closed"/>
    <d v="2020-05-20T00:00:00"/>
    <s v="Jennifer Johnson"/>
    <d v="2020-10-29T00:00:00"/>
    <s v="Jennifer Johnson"/>
    <s v="Statewide"/>
    <m/>
    <m/>
    <m/>
    <m/>
    <s v="Overdimensional (O/D) Load Escort by Tennessee Highway Patrol (THP) - Application No. 329915"/>
    <m/>
    <s v="Other"/>
    <s v="Other"/>
    <m/>
    <x v="4"/>
    <x v="7"/>
    <m/>
    <s v=""/>
    <m/>
    <m/>
    <s v="N"/>
    <m/>
    <x v="0"/>
    <m/>
    <n v="0"/>
    <n v="0"/>
    <n v="533.71"/>
    <n v="0"/>
    <n v="533.71"/>
    <n v="0"/>
    <n v="0"/>
    <n v="5533.71"/>
    <n v="0"/>
    <n v="5533.71"/>
    <s v="State Funded (99114-3129-04)"/>
  </r>
  <r>
    <n v="129230.88"/>
    <n v="6"/>
    <s v="Active"/>
    <d v="2020-06-11T00:00:00"/>
    <s v="Jennifer Johnson"/>
    <d v="2020-06-11T00:00:00"/>
    <s v="Jennifer Johnson"/>
    <s v="Statewide"/>
    <m/>
    <m/>
    <m/>
    <m/>
    <s v="Overdimensional (O/D) Load Escort by Tennessee Highway Patrol (THP) - Application No. 305724"/>
    <m/>
    <s v="Other"/>
    <s v="Other"/>
    <m/>
    <x v="4"/>
    <x v="7"/>
    <m/>
    <s v=""/>
    <m/>
    <m/>
    <s v="N"/>
    <m/>
    <x v="0"/>
    <m/>
    <n v="0"/>
    <n v="0"/>
    <n v="5000"/>
    <n v="0"/>
    <n v="5000"/>
    <n v="0"/>
    <n v="0"/>
    <n v="5000"/>
    <n v="0"/>
    <n v="5000"/>
    <s v="State Funded (99114-3133-04)"/>
  </r>
  <r>
    <n v="129230.89"/>
    <n v="6"/>
    <s v="Closed"/>
    <d v="2020-07-02T00:00:00"/>
    <s v="Jennifer Johnson"/>
    <d v="2020-10-29T00:00:00"/>
    <s v="Jennifer Johnson"/>
    <s v="Statewide"/>
    <m/>
    <m/>
    <m/>
    <m/>
    <s v="Overdimensional (O/D) Load Escort by Tennessee Highway Patrol (THP) - Application No. 342594"/>
    <m/>
    <s v="Other"/>
    <s v="Other"/>
    <m/>
    <x v="4"/>
    <x v="7"/>
    <m/>
    <s v=""/>
    <m/>
    <m/>
    <s v="N"/>
    <m/>
    <x v="0"/>
    <m/>
    <n v="0"/>
    <n v="0"/>
    <n v="7359"/>
    <n v="0"/>
    <n v="7359"/>
    <n v="0"/>
    <n v="0"/>
    <n v="7359"/>
    <n v="0"/>
    <n v="7359"/>
    <s v="State Funded (99114-3135-04)"/>
  </r>
  <r>
    <n v="129230.9"/>
    <n v="6"/>
    <s v="Active"/>
    <d v="2020-07-08T00:00:00"/>
    <s v="Jennifer Johnson"/>
    <d v="2020-07-08T00:00:00"/>
    <s v="Jennifer Johnson"/>
    <s v="Statewide"/>
    <m/>
    <m/>
    <m/>
    <m/>
    <s v="Overdimensional (O/D) Load Escort by Tennessee Highway Patrol (THP) - Application No. 349276"/>
    <m/>
    <s v="Other"/>
    <s v="Other"/>
    <m/>
    <x v="4"/>
    <x v="7"/>
    <m/>
    <s v=""/>
    <m/>
    <m/>
    <s v="N"/>
    <m/>
    <x v="0"/>
    <m/>
    <n v="0"/>
    <n v="0"/>
    <n v="5000"/>
    <n v="0"/>
    <n v="5000"/>
    <n v="0"/>
    <n v="0"/>
    <n v="5000"/>
    <n v="0"/>
    <n v="5000"/>
    <s v="State Funded (99114-3136-04)"/>
  </r>
  <r>
    <n v="129230.91"/>
    <n v="6"/>
    <s v="Closed"/>
    <d v="2020-07-14T00:00:00"/>
    <s v="Jennifer Johnson"/>
    <d v="2020-10-29T00:00:00"/>
    <s v="Jennifer Johnson"/>
    <s v="Statewide"/>
    <m/>
    <m/>
    <m/>
    <m/>
    <s v="Overdimensional (O/D) Load Escort by Tennessee Highway Patrol (THP) - Application No. 354088"/>
    <m/>
    <s v="Other"/>
    <s v="Other"/>
    <m/>
    <x v="4"/>
    <x v="7"/>
    <m/>
    <s v=""/>
    <m/>
    <m/>
    <s v="N"/>
    <m/>
    <x v="0"/>
    <m/>
    <n v="0"/>
    <n v="0"/>
    <n v="1645.49"/>
    <n v="0"/>
    <n v="1645.49"/>
    <n v="0"/>
    <n v="0"/>
    <n v="1645.49"/>
    <n v="0"/>
    <n v="1645.49"/>
    <s v="State Funded (99114-3137-04)"/>
  </r>
  <r>
    <n v="129230.92"/>
    <n v="6"/>
    <s v="Closed"/>
    <d v="2020-07-17T00:00:00"/>
    <s v="Jennifer Johnson"/>
    <d v="2020-10-29T00:00:00"/>
    <s v="Jennifer Johnson"/>
    <s v="Statewide"/>
    <m/>
    <m/>
    <m/>
    <m/>
    <s v="Overdimensional (O/D) Load Escort by Tennessee Highway Patrol (THP) - Application No. 349276"/>
    <m/>
    <s v="Other"/>
    <s v="Other"/>
    <m/>
    <x v="4"/>
    <x v="7"/>
    <m/>
    <s v=""/>
    <m/>
    <m/>
    <s v="N"/>
    <m/>
    <x v="0"/>
    <m/>
    <n v="0"/>
    <n v="0"/>
    <n v="2656.72"/>
    <n v="0"/>
    <n v="2656.72"/>
    <n v="0"/>
    <n v="0"/>
    <n v="2656.72"/>
    <n v="0"/>
    <n v="2656.72"/>
    <s v="State Funded (99114-3138-04)"/>
  </r>
  <r>
    <n v="129230.93"/>
    <n v="6"/>
    <s v="Closed"/>
    <d v="2020-07-22T00:00:00"/>
    <s v="Jennifer Johnson"/>
    <d v="2020-10-29T00:00:00"/>
    <s v="Jennifer Johnson"/>
    <s v="Statewide"/>
    <m/>
    <m/>
    <m/>
    <m/>
    <s v="Overdimensional (O/D) Load Escort by Tennessee Highway Patrol (THP) - Application No. 357334"/>
    <m/>
    <s v="Other"/>
    <s v="Other"/>
    <m/>
    <x v="4"/>
    <x v="7"/>
    <m/>
    <s v=""/>
    <m/>
    <m/>
    <s v="N"/>
    <m/>
    <x v="0"/>
    <m/>
    <n v="0"/>
    <n v="0"/>
    <n v="1159.7"/>
    <n v="0"/>
    <n v="1159.7"/>
    <n v="0"/>
    <n v="0"/>
    <n v="1159.7"/>
    <n v="0"/>
    <n v="1159.7"/>
    <s v="State Funded (99114-3139-04)"/>
  </r>
  <r>
    <n v="129230.94"/>
    <n v="6"/>
    <s v="Closed"/>
    <d v="2020-07-29T00:00:00"/>
    <s v="Jennifer Johnson"/>
    <d v="2020-12-04T00:00:00"/>
    <s v="Lee Cothron"/>
    <s v="Statewide"/>
    <m/>
    <m/>
    <m/>
    <m/>
    <s v="Overdimensional (O/D) Load Escort by Tennessee Highway Patrol (THP) - Application No. 360089"/>
    <m/>
    <s v="Other"/>
    <s v="Other"/>
    <m/>
    <x v="4"/>
    <x v="7"/>
    <m/>
    <s v=""/>
    <m/>
    <m/>
    <s v="N"/>
    <m/>
    <x v="0"/>
    <m/>
    <n v="0"/>
    <n v="0"/>
    <n v="4747.97"/>
    <n v="0"/>
    <n v="4747.97"/>
    <n v="0"/>
    <n v="0"/>
    <n v="4747.97"/>
    <n v="0"/>
    <n v="4747.97"/>
    <s v="State Funded (99114-3140-04)"/>
  </r>
  <r>
    <n v="129230.95"/>
    <n v="6"/>
    <s v="Active"/>
    <d v="2020-08-04T00:00:00"/>
    <s v="Jennifer Johnson"/>
    <d v="2020-08-04T00:00:00"/>
    <s v="Jennifer Johnson"/>
    <s v="Statewide"/>
    <m/>
    <m/>
    <m/>
    <m/>
    <s v="Overdimensional (O/D) Load Escort by Tennessee Highway Patrol (THP) - Application No. 362272"/>
    <m/>
    <s v="Other"/>
    <s v="Other"/>
    <m/>
    <x v="4"/>
    <x v="7"/>
    <m/>
    <s v=""/>
    <m/>
    <m/>
    <s v="N"/>
    <m/>
    <x v="0"/>
    <m/>
    <n v="0"/>
    <n v="0"/>
    <n v="1705.1"/>
    <n v="0"/>
    <n v="1705.1"/>
    <n v="0"/>
    <n v="0"/>
    <n v="1705.1"/>
    <n v="0"/>
    <n v="1705.1"/>
    <s v="State Funded (99114-3142-04)"/>
  </r>
  <r>
    <n v="129230.96"/>
    <n v="6"/>
    <s v="Closed"/>
    <d v="2020-08-10T00:00:00"/>
    <s v="Jennifer Johnson"/>
    <d v="2021-01-12T00:00:00"/>
    <s v="Jennifer Johnson"/>
    <s v="Statewide"/>
    <m/>
    <m/>
    <m/>
    <m/>
    <s v="Overdimensional (O/D) Load Escort by Tennessee Highway Patrol (THP) - Application No. 314867"/>
    <m/>
    <s v="Other"/>
    <s v="Other"/>
    <m/>
    <x v="4"/>
    <x v="7"/>
    <m/>
    <s v=""/>
    <m/>
    <m/>
    <s v="N"/>
    <m/>
    <x v="0"/>
    <m/>
    <n v="0"/>
    <n v="0"/>
    <n v="2867.02"/>
    <n v="0"/>
    <n v="2867.02"/>
    <n v="0"/>
    <n v="0"/>
    <n v="2867.02"/>
    <n v="0"/>
    <n v="2867.02"/>
    <s v="State Funded (99114-3143-04)"/>
  </r>
  <r>
    <n v="129230.97"/>
    <n v="6"/>
    <s v="Closed"/>
    <d v="2020-08-26T00:00:00"/>
    <s v="Jennifer Johnson"/>
    <d v="2021-01-12T00:00:00"/>
    <s v="Jennifer Johnson"/>
    <s v="Statewide"/>
    <m/>
    <m/>
    <m/>
    <m/>
    <s v="Overdimensional (O/D) Load Escort by Tennessee Highway Patrol (THP) - Application No. 371225"/>
    <m/>
    <s v="Other"/>
    <s v="Other"/>
    <m/>
    <x v="4"/>
    <x v="7"/>
    <m/>
    <s v=""/>
    <m/>
    <m/>
    <s v="N"/>
    <m/>
    <x v="0"/>
    <m/>
    <n v="0"/>
    <n v="0"/>
    <n v="1334.49"/>
    <n v="0"/>
    <n v="1334.49"/>
    <n v="0"/>
    <n v="0"/>
    <n v="1334.49"/>
    <n v="0"/>
    <n v="1334.49"/>
    <s v="State Funded (99114-3145-04)"/>
  </r>
  <r>
    <n v="129230.98"/>
    <n v="6"/>
    <s v="Closed"/>
    <d v="2020-08-26T00:00:00"/>
    <s v="Jennifer Johnson"/>
    <d v="2021-01-12T00:00:00"/>
    <s v="Jennifer Johnson"/>
    <s v="Statewide"/>
    <m/>
    <m/>
    <m/>
    <m/>
    <s v="Overdimensional (O/D) Load Escort by Tennessee Highway Patrol (THP) - Application No. 365897"/>
    <m/>
    <s v="Other"/>
    <s v="Other"/>
    <m/>
    <x v="4"/>
    <x v="7"/>
    <m/>
    <s v=""/>
    <m/>
    <m/>
    <s v="N"/>
    <m/>
    <x v="0"/>
    <m/>
    <n v="0"/>
    <n v="0"/>
    <n v="1066.53"/>
    <n v="0"/>
    <n v="1066.53"/>
    <n v="0"/>
    <n v="0"/>
    <n v="1066.53"/>
    <n v="0"/>
    <n v="1066.53"/>
    <s v="State Funded (99114-3146-04)"/>
  </r>
  <r>
    <n v="129230.99"/>
    <n v="6"/>
    <s v="Closed"/>
    <d v="2020-09-08T00:00:00"/>
    <s v="Jennifer Johnson"/>
    <d v="2021-01-12T00:00:00"/>
    <s v="Jennifer Johnson"/>
    <s v="Statewide"/>
    <m/>
    <m/>
    <m/>
    <m/>
    <s v="Overdimensional (O/D) Load Escort by Tennessee Highway Patrol (THP) - Application No. 375164"/>
    <m/>
    <s v="Other"/>
    <s v="Other"/>
    <m/>
    <x v="4"/>
    <x v="7"/>
    <m/>
    <s v=""/>
    <m/>
    <m/>
    <s v="N"/>
    <m/>
    <x v="0"/>
    <m/>
    <n v="0"/>
    <n v="0"/>
    <n v="1578.61"/>
    <n v="0"/>
    <n v="1578.61"/>
    <n v="0"/>
    <n v="0"/>
    <n v="1578.61"/>
    <n v="0"/>
    <n v="1578.61"/>
    <s v="State Funded (99114-3151-04)"/>
  </r>
  <r>
    <n v="129279.01"/>
    <n v="3"/>
    <s v="Let"/>
    <d v="2020-06-24T00:00:00"/>
    <s v="Scott Boyce"/>
    <d v="2020-12-04T00:00:00"/>
    <s v="Sarah Sutton"/>
    <s v="Region 3"/>
    <s v="I-840"/>
    <s v="I"/>
    <m/>
    <s v="IM"/>
    <s v="M21LTHQ_R3I_M&amp;L_840INTERSTATE"/>
    <m/>
    <s v="Maint - Reg"/>
    <s v="Mowing/Litter"/>
    <m/>
    <x v="4"/>
    <x v="7"/>
    <m/>
    <n v="53.05"/>
    <d v="2020-11-06T00:00:00"/>
    <m/>
    <s v="N"/>
    <m/>
    <x v="1"/>
    <m/>
    <n v="0"/>
    <n v="0"/>
    <n v="397516"/>
    <n v="0"/>
    <n v="397516"/>
    <n v="0"/>
    <n v="0"/>
    <n v="397516"/>
    <n v="0"/>
    <n v="397516"/>
    <s v="State Funded (98304-4111-04)"/>
  </r>
  <r>
    <n v="129286"/>
    <n v="3"/>
    <s v="Active"/>
    <d v="2019-07-05T00:00:00"/>
    <s v="Mary Probst"/>
    <d v="2020-05-15T00:00:00"/>
    <s v="Mary Probst"/>
    <s v="Davidson"/>
    <m/>
    <m/>
    <m/>
    <s v="N/A"/>
    <s v="MTA / RTA FFY17; SFY20 5307 TN2017-030 (S) Operating Funds"/>
    <m/>
    <s v="Mass Transit"/>
    <m/>
    <m/>
    <x v="4"/>
    <x v="7"/>
    <m/>
    <s v=""/>
    <m/>
    <m/>
    <s v="N"/>
    <m/>
    <x v="0"/>
    <m/>
    <n v="0"/>
    <n v="0"/>
    <n v="0"/>
    <n v="0"/>
    <n v="0"/>
    <n v="0"/>
    <n v="0"/>
    <n v="26863"/>
    <n v="0"/>
    <n v="26863"/>
    <s v="State Funded (195307-S3-053)"/>
  </r>
  <r>
    <n v="129313"/>
    <n v="3"/>
    <s v="Active"/>
    <d v="2019-07-09T00:00:00"/>
    <s v="Ryan Traversa"/>
    <d v="2019-07-09T00:00:00"/>
    <s v="Ryan Traversa"/>
    <s v="Hickman"/>
    <m/>
    <m/>
    <m/>
    <m/>
    <s v="Centerville: T-Hangar Construction"/>
    <m/>
    <s v="Aeronautics"/>
    <s v="Public Transportation"/>
    <m/>
    <x v="4"/>
    <x v="7"/>
    <m/>
    <s v=""/>
    <m/>
    <m/>
    <s v="N"/>
    <m/>
    <x v="0"/>
    <m/>
    <n v="0"/>
    <n v="0"/>
    <n v="40000"/>
    <n v="0"/>
    <n v="40000"/>
    <n v="0"/>
    <n v="0"/>
    <n v="802000"/>
    <n v="0"/>
    <n v="802000"/>
    <s v="State Funded (41555014020)"/>
  </r>
  <r>
    <n v="129386"/>
    <n v="2"/>
    <s v="Active"/>
    <d v="2019-07-15T00:00:00"/>
    <s v="David J. Martin"/>
    <d v="2020-12-18T00:00:00"/>
    <s v="Lee Cothron"/>
    <s v="Marion"/>
    <s v="SR-156"/>
    <s v="SR"/>
    <m/>
    <s v="SR"/>
    <s v="(North Cedar Avenue) at Sequatchie Valley Railroad, LM 14.95 in South Pittsburg"/>
    <s v="Railroad Crossing Safety Improvement Project, Section 130"/>
    <s v="Section 130-Rail"/>
    <s v="Railroad Crossing Improvement"/>
    <m/>
    <x v="4"/>
    <x v="7"/>
    <m/>
    <n v="0.01"/>
    <m/>
    <m/>
    <s v="N"/>
    <s v="Other"/>
    <x v="4"/>
    <m/>
    <n v="0"/>
    <n v="0"/>
    <n v="13000"/>
    <n v="0"/>
    <n v="13000"/>
    <n v="15000"/>
    <n v="0"/>
    <n v="13000"/>
    <n v="0"/>
    <n v="28000"/>
    <s v="HSIP-R-156(19) (58024-2520-94)"/>
  </r>
  <r>
    <n v="129429"/>
    <n v="2"/>
    <s v="Active"/>
    <d v="2019-07-23T00:00:00"/>
    <s v="Brian Fedders"/>
    <d v="2019-07-23T00:00:00"/>
    <s v="Brian Fedders"/>
    <s v="Jackson"/>
    <m/>
    <m/>
    <m/>
    <m/>
    <s v="Gainesboro: Phase 1 - T-hangar Preliminary Design"/>
    <m/>
    <s v="Aeronautics"/>
    <s v="Public Transportation"/>
    <m/>
    <x v="4"/>
    <x v="7"/>
    <m/>
    <s v=""/>
    <m/>
    <m/>
    <s v="N"/>
    <m/>
    <x v="0"/>
    <m/>
    <n v="0"/>
    <n v="0"/>
    <n v="146100"/>
    <n v="0"/>
    <n v="146100"/>
    <n v="0"/>
    <n v="0"/>
    <n v="182580"/>
    <n v="0"/>
    <n v="182580"/>
    <s v="State Funded (44555011820)"/>
  </r>
  <r>
    <n v="129456"/>
    <n v="1"/>
    <s v="Active"/>
    <d v="2019-08-01T00:00:00"/>
    <s v="David J. Martin"/>
    <d v="2021-03-11T00:00:00"/>
    <s v="Bobby Johnson"/>
    <s v="Monroe"/>
    <s v="Sweetwater CH Rd"/>
    <m/>
    <s v="0A067"/>
    <s v="L"/>
    <s v="Old Sweetwater Church Road (0A067) at Norfolk Southern Railroad, LM 0.01 near Sweetwater"/>
    <s v="Railroad Crossing Safety Improvement Project, Section 130"/>
    <s v="Section 130-Rail"/>
    <s v="Railroad Crossing Improvement"/>
    <m/>
    <x v="4"/>
    <x v="7"/>
    <m/>
    <n v="0.01"/>
    <m/>
    <m/>
    <s v="N"/>
    <s v="None"/>
    <x v="0"/>
    <m/>
    <n v="0"/>
    <n v="0"/>
    <n v="390897"/>
    <n v="0"/>
    <n v="390897"/>
    <n v="15000"/>
    <n v="0"/>
    <n v="390897"/>
    <n v="0"/>
    <n v="405897"/>
    <s v="HSIP-R00S(508) (62945-2498-94)"/>
  </r>
  <r>
    <n v="129464"/>
    <n v="2"/>
    <s v="Active"/>
    <d v="2019-08-06T00:00:00"/>
    <s v="David J. Martin"/>
    <d v="2020-05-29T00:00:00"/>
    <s v="Kyle Ruddy"/>
    <s v="Rhea"/>
    <s v="Jackson Ave"/>
    <m/>
    <s v="0A348"/>
    <s v="L"/>
    <s v="Jackson Avenue at Norfolk Southern Railroad, LM 0.02 in Spring City"/>
    <s v="Railroad Crossing Safety Improvement Project, Section 130"/>
    <s v="Section 130-Rail"/>
    <s v="Railroad Crossing Improvement"/>
    <m/>
    <x v="4"/>
    <x v="7"/>
    <m/>
    <n v="0.01"/>
    <m/>
    <m/>
    <s v="N"/>
    <s v="None"/>
    <x v="0"/>
    <m/>
    <n v="0"/>
    <n v="0"/>
    <n v="64864"/>
    <n v="0"/>
    <n v="64864"/>
    <n v="15000"/>
    <n v="0"/>
    <n v="80784"/>
    <n v="0"/>
    <n v="95784"/>
    <s v="HSIP-R00S(510) (72952-2514-94)"/>
  </r>
  <r>
    <n v="129465"/>
    <n v="2"/>
    <s v="Active"/>
    <d v="2019-08-06T00:00:00"/>
    <s v="David J. Martin"/>
    <d v="2020-06-01T00:00:00"/>
    <s v="Kyle Ruddy"/>
    <s v="Rhea"/>
    <s v="Picadilly Ave"/>
    <m/>
    <s v="0A665"/>
    <s v="L"/>
    <s v="Piccadilly Avenue at Norfolk Southern Railroad, LM 0.60 in Spring City"/>
    <s v="Railroad Crossing Safety Improvement Project, Section 130"/>
    <s v="Section 130-Rail"/>
    <s v="Railroad Crossing Improvement"/>
    <m/>
    <x v="4"/>
    <x v="7"/>
    <m/>
    <n v="0.01"/>
    <m/>
    <m/>
    <s v="N"/>
    <s v="None"/>
    <x v="0"/>
    <m/>
    <n v="0"/>
    <n v="0"/>
    <n v="73460"/>
    <n v="0"/>
    <n v="73460"/>
    <n v="15000"/>
    <n v="0"/>
    <n v="86945"/>
    <n v="0"/>
    <n v="101945"/>
    <s v="HSIP-R00S(511) (72952-2515-94)"/>
  </r>
  <r>
    <n v="129600"/>
    <n v="2"/>
    <s v="Active"/>
    <d v="2019-08-21T00:00:00"/>
    <s v="Ryan Traversa"/>
    <d v="2019-10-29T00:00:00"/>
    <s v="Lee Cothron"/>
    <s v="Cumberland"/>
    <m/>
    <m/>
    <m/>
    <m/>
    <s v="Crossville: Maintenance Building Upgrades"/>
    <m/>
    <s v="Aeronautics"/>
    <s v="Public Transportation"/>
    <m/>
    <x v="4"/>
    <x v="7"/>
    <m/>
    <s v=""/>
    <m/>
    <m/>
    <s v="N"/>
    <m/>
    <x v="0"/>
    <m/>
    <n v="0"/>
    <n v="0"/>
    <n v="2000"/>
    <n v="0"/>
    <n v="2000"/>
    <n v="0"/>
    <n v="0"/>
    <n v="236554"/>
    <n v="0"/>
    <n v="236554"/>
    <s v="State Funded (18555014820)"/>
  </r>
  <r>
    <n v="129689"/>
    <n v="1"/>
    <s v="Active"/>
    <d v="2019-08-29T00:00:00"/>
    <s v="Dale Showers"/>
    <d v="2021-04-20T00:00:00"/>
    <s v="Bobby Johnson"/>
    <s v="Anderson"/>
    <s v="Bush Rd"/>
    <m/>
    <s v="0A337"/>
    <s v="L"/>
    <s v="Bush Road at CSX Railroad, LM 3.54 near Oak Ridge"/>
    <s v="Railroad crossing safety improvement project; Section 130"/>
    <s v="Section 130-Rail"/>
    <s v="Railroad Crossing Improvement"/>
    <m/>
    <x v="4"/>
    <x v="7"/>
    <m/>
    <n v="0.01"/>
    <m/>
    <m/>
    <s v="N"/>
    <s v="None"/>
    <x v="0"/>
    <m/>
    <n v="0"/>
    <n v="0"/>
    <n v="6780"/>
    <n v="0"/>
    <n v="6780"/>
    <n v="15000"/>
    <n v="0"/>
    <n v="6780"/>
    <n v="0"/>
    <n v="21780"/>
    <s v="HSIP-R00S(514) (01946-2449-94)"/>
  </r>
  <r>
    <n v="129692"/>
    <n v="1"/>
    <s v="Active"/>
    <d v="2019-08-29T00:00:00"/>
    <s v="Dale Showers"/>
    <d v="2021-03-03T00:00:00"/>
    <s v="Bobby Johnson"/>
    <s v="Campbell"/>
    <s v="Gibson Ln"/>
    <m/>
    <s v="0A817"/>
    <s v="L"/>
    <s v="Gibson Lane at CSX Railroad, LM 0.12 in LaFollette"/>
    <s v="Railroad crossing safety improvement project; Section 130"/>
    <s v="Section 130-Rail"/>
    <s v="Railroad Crossing Improvement"/>
    <m/>
    <x v="4"/>
    <x v="7"/>
    <m/>
    <n v="0.01"/>
    <m/>
    <m/>
    <s v="N"/>
    <s v="None"/>
    <x v="0"/>
    <m/>
    <n v="0"/>
    <n v="0"/>
    <n v="78800"/>
    <n v="0"/>
    <n v="78800"/>
    <n v="15000"/>
    <n v="0"/>
    <n v="78800"/>
    <n v="0"/>
    <n v="93800"/>
    <s v="HSIP-R00S(515) (07951-2571-94)"/>
  </r>
  <r>
    <n v="129728"/>
    <n v="1"/>
    <s v="Active"/>
    <d v="2019-09-03T00:00:00"/>
    <s v="Dale Showers"/>
    <d v="2021-04-21T00:00:00"/>
    <s v="Bobby Johnson"/>
    <s v="Knox"/>
    <s v="Candora Rd"/>
    <m/>
    <s v="0B416"/>
    <s v="L"/>
    <s v="Candora Road at CSX Railroad, LM 0.25 in Knoxville"/>
    <s v="Railroad crossing safety improvement project; Section 130"/>
    <s v="Section 130-Rail"/>
    <s v="Railroad Crossing Improvement"/>
    <m/>
    <x v="4"/>
    <x v="7"/>
    <m/>
    <n v="0.01"/>
    <m/>
    <m/>
    <s v="N"/>
    <s v="None"/>
    <x v="0"/>
    <m/>
    <n v="0"/>
    <n v="0"/>
    <n v="12000"/>
    <n v="0"/>
    <n v="12000"/>
    <n v="15000"/>
    <n v="0"/>
    <n v="12000"/>
    <n v="0"/>
    <n v="27000"/>
    <s v="HSIP-R00S(524) (47954-2578-94)"/>
  </r>
  <r>
    <n v="129736.01"/>
    <n v="6"/>
    <s v="Active"/>
    <d v="2019-09-05T00:00:00"/>
    <s v="Lee Cothron"/>
    <d v="2020-06-01T00:00:00"/>
    <s v="John Kahle"/>
    <s v="Statewide"/>
    <m/>
    <m/>
    <m/>
    <m/>
    <s v="Live Probe Data License (Annual Cost)"/>
    <s v="Purchase of Live Probe Data License for monitoring of the roadway network in the TMCs"/>
    <s v="Other"/>
    <s v="Intelligent Transportation System"/>
    <m/>
    <x v="4"/>
    <x v="7"/>
    <m/>
    <s v=""/>
    <m/>
    <m/>
    <s v="N"/>
    <m/>
    <x v="0"/>
    <m/>
    <n v="0"/>
    <n v="0"/>
    <n v="920000"/>
    <n v="0"/>
    <n v="920000"/>
    <n v="0"/>
    <n v="0"/>
    <n v="1570000"/>
    <n v="0"/>
    <n v="1570000"/>
    <s v="State Funded (99113-4945-04)"/>
  </r>
  <r>
    <n v="129736.02"/>
    <n v="6"/>
    <s v="Active"/>
    <d v="2019-09-05T00:00:00"/>
    <s v="Lee Cothron"/>
    <d v="2019-09-06T00:00:00"/>
    <s v="Jennifer Johnson"/>
    <s v="Statewide"/>
    <m/>
    <m/>
    <m/>
    <m/>
    <s v="ITS Research and Development (Consultant Services &amp; Equipment)"/>
    <m/>
    <s v="Other"/>
    <s v="Intelligent Transportation System"/>
    <m/>
    <x v="4"/>
    <x v="7"/>
    <m/>
    <s v=""/>
    <m/>
    <m/>
    <s v="N"/>
    <m/>
    <x v="0"/>
    <m/>
    <n v="0"/>
    <n v="0"/>
    <n v="300000"/>
    <n v="0"/>
    <n v="300000"/>
    <n v="0"/>
    <n v="0"/>
    <n v="560149"/>
    <n v="0"/>
    <n v="560149"/>
    <s v="State Funded (99113-4946-04)"/>
  </r>
  <r>
    <n v="129736.03"/>
    <n v="6"/>
    <s v="Active"/>
    <d v="2019-09-05T00:00:00"/>
    <s v="Lee Cothron"/>
    <d v="2020-09-15T00:00:00"/>
    <s v="Lee Cothron"/>
    <s v="Statewide"/>
    <m/>
    <m/>
    <m/>
    <m/>
    <s v="Traffic Engineering Consultant Services"/>
    <s v="The Traffic Operations Division will utilize this funding for operational studies, design criteria and standards updates, system performance measures tool enhancement, and TSMO initiatives in areas such as motorist information and ICM Operations.  This budget item increased to cover study needs for all Offices of the Traffic Operations Division and not just the Traffic Engineering Office."/>
    <s v="Other"/>
    <s v="Intelligent Transportation System"/>
    <m/>
    <x v="4"/>
    <x v="7"/>
    <m/>
    <s v=""/>
    <m/>
    <m/>
    <s v="N"/>
    <m/>
    <x v="0"/>
    <m/>
    <n v="0"/>
    <n v="0"/>
    <n v="400000"/>
    <n v="0"/>
    <n v="400000"/>
    <n v="0"/>
    <n v="0"/>
    <n v="625000"/>
    <n v="0"/>
    <n v="625000"/>
    <s v="State Funded (99113-4947-04)"/>
  </r>
  <r>
    <n v="129736.04"/>
    <n v="6"/>
    <s v="Active"/>
    <d v="2019-09-05T00:00:00"/>
    <s v="Lee Cothron"/>
    <d v="2020-09-15T00:00:00"/>
    <s v="Lee Cothron"/>
    <s v="Statewide"/>
    <m/>
    <m/>
    <m/>
    <m/>
    <s v="Spot Operations Improvement and Pilots (Statewide)"/>
    <s v="The Traffic Engineering office will utilize this funding for piloting innovative operational and/or safety strategies in Tennessee that can be rapidly deployed to address concerns from the public or as a stop gap measure while a permanent solution is being pursued."/>
    <s v="Other"/>
    <s v="Intelligent Transportation System"/>
    <m/>
    <x v="4"/>
    <x v="7"/>
    <m/>
    <s v=""/>
    <m/>
    <m/>
    <s v="N"/>
    <m/>
    <x v="0"/>
    <m/>
    <n v="0"/>
    <n v="0"/>
    <n v="-157003"/>
    <n v="0"/>
    <n v="-157003"/>
    <n v="0"/>
    <n v="0"/>
    <n v="92997"/>
    <n v="0"/>
    <n v="92997"/>
    <s v="State Funded (99113-4948-04)"/>
  </r>
  <r>
    <n v="129736.05"/>
    <n v="6"/>
    <s v="Active"/>
    <d v="2019-09-05T00:00:00"/>
    <s v="Lee Cothron"/>
    <d v="2020-09-15T00:00:00"/>
    <s v="Lee Cothron"/>
    <s v="Statewide"/>
    <m/>
    <m/>
    <m/>
    <m/>
    <s v="Traffic Signal Modernization Program (TSMP)"/>
    <s v="The Traffic Engineering Office will utilize this funding to provide improvements to traffic signals at strategic locations on the state highway system.  These improvements could include signal retiming, installing vehicle detection that is easier to maintain, and safety enhancements such as signal backplates in distressed counties in rural Tennessee.  The improvements could also provide signal interconnect to close a critical gap in communications infrastructure for suburban or urban signal systems."/>
    <s v="Other"/>
    <s v="Signalization"/>
    <m/>
    <x v="4"/>
    <x v="7"/>
    <m/>
    <s v=""/>
    <m/>
    <m/>
    <s v="N"/>
    <m/>
    <x v="0"/>
    <m/>
    <n v="0"/>
    <n v="0"/>
    <n v="0"/>
    <n v="0"/>
    <n v="0"/>
    <n v="0"/>
    <n v="0"/>
    <n v="0"/>
    <n v="0"/>
    <n v="0"/>
    <s v="State Funded (99113-4949-04)"/>
  </r>
  <r>
    <n v="129736.07"/>
    <n v="6"/>
    <s v="Active"/>
    <d v="2019-09-05T00:00:00"/>
    <s v="Lee Cothron"/>
    <d v="2020-09-15T00:00:00"/>
    <s v="Lee Cothron"/>
    <s v="Statewide"/>
    <m/>
    <m/>
    <m/>
    <m/>
    <s v="Mobile Radio Installation Support"/>
    <s v="Support the installation of the mobile radios in Maintenance &amp; Construction vehicles. This will help accelerate the radio system update by supplementing staff capabilities with a 3rd party for vehicle installations.  The funds will also be used for wireless infrastructure support."/>
    <s v="Other"/>
    <s v="Intelligent Transportation System"/>
    <m/>
    <x v="4"/>
    <x v="7"/>
    <m/>
    <s v=""/>
    <m/>
    <m/>
    <s v="N"/>
    <m/>
    <x v="0"/>
    <m/>
    <n v="0"/>
    <n v="0"/>
    <n v="200000"/>
    <n v="0"/>
    <n v="200000"/>
    <n v="0"/>
    <n v="0"/>
    <n v="400000"/>
    <n v="0"/>
    <n v="400000"/>
    <s v="State Funded (99113-4950-04)"/>
  </r>
  <r>
    <n v="129736.08"/>
    <n v="1"/>
    <s v="Let"/>
    <d v="2019-11-19T00:00:00"/>
    <s v="Lee Cothron"/>
    <d v="2020-10-30T00:00:00"/>
    <s v="Sandra Lowry"/>
    <s v="Region 1"/>
    <s v="I-40"/>
    <s v="I"/>
    <m/>
    <s v="IM"/>
    <s v="Knoxville Travel Time Signs for I-40/I-640"/>
    <s v="Install I-40/I-640 travel time signs on I-40 at LMs 14.85 and 24.56"/>
    <s v="Other"/>
    <s v="Intelligent Transportation System"/>
    <m/>
    <x v="4"/>
    <x v="7"/>
    <m/>
    <s v=""/>
    <d v="2020-10-09T00:00:00"/>
    <m/>
    <s v="N"/>
    <s v="Int"/>
    <x v="1"/>
    <m/>
    <n v="0"/>
    <n v="0"/>
    <n v="507003"/>
    <n v="0"/>
    <n v="507003"/>
    <n v="0"/>
    <n v="0"/>
    <n v="507003"/>
    <n v="0"/>
    <n v="507003"/>
    <s v="State Funded (47100-4118-04)"/>
  </r>
  <r>
    <n v="129736.09"/>
    <n v="1"/>
    <s v="Let"/>
    <d v="2020-02-12T00:00:00"/>
    <s v="John Kahle"/>
    <d v="2021-04-13T00:00:00"/>
    <s v="Sandra Lowry"/>
    <s v="Carter"/>
    <s v="SR-91"/>
    <s v="SR"/>
    <m/>
    <s v="SR"/>
    <s v="Intersection at Broad Street/Rufus Taylor Road, LM 4.91 (TSMP)"/>
    <s v="Upgrade Controller and Traffic Signal Heads (Carter County)"/>
    <s v="Other"/>
    <s v="Signalization"/>
    <m/>
    <x v="4"/>
    <x v="7"/>
    <m/>
    <n v="0.01"/>
    <d v="2021-03-26T00:00:00"/>
    <m/>
    <s v="N"/>
    <s v="Other"/>
    <x v="4"/>
    <m/>
    <n v="0"/>
    <n v="0"/>
    <n v="0"/>
    <n v="0"/>
    <n v="0"/>
    <n v="0"/>
    <n v="0"/>
    <n v="25700"/>
    <n v="0"/>
    <n v="25700"/>
    <s v="State Funded (10011-4257-04)"/>
  </r>
  <r>
    <n v="129736.1"/>
    <n v="1"/>
    <s v="Let"/>
    <d v="2020-02-12T00:00:00"/>
    <s v="Lee Cothron"/>
    <d v="2021-04-13T00:00:00"/>
    <s v="Sandra Lowry"/>
    <s v="Monroe"/>
    <s v="SR-33"/>
    <s v="SR"/>
    <m/>
    <s v="SR"/>
    <s v="(US-411), Intersection at SR-360 in Vonore (TSMP)"/>
    <s v="Upgrade Traffic Signal Heads (Town of Vonore)"/>
    <s v="Other"/>
    <s v="Signalization"/>
    <m/>
    <x v="4"/>
    <x v="7"/>
    <m/>
    <n v="0.01"/>
    <d v="2021-03-26T00:00:00"/>
    <m/>
    <s v="N"/>
    <s v="NHS"/>
    <x v="3"/>
    <m/>
    <n v="0"/>
    <n v="0"/>
    <n v="6140"/>
    <n v="0"/>
    <n v="6140"/>
    <n v="0"/>
    <n v="0"/>
    <n v="16140"/>
    <n v="0"/>
    <n v="16140"/>
    <s v="State Funded (62004-4256-04)"/>
  </r>
  <r>
    <n v="129736.11"/>
    <n v="1"/>
    <s v="Let"/>
    <d v="2020-02-12T00:00:00"/>
    <s v="Lee Cothron"/>
    <d v="2021-04-13T00:00:00"/>
    <s v="Sandra Lowry"/>
    <s v="Scott"/>
    <s v="SR-29"/>
    <s v="SR"/>
    <m/>
    <s v="SR"/>
    <s v="Intersection at Claude Terry Drive in Oneida (TSMP)"/>
    <s v="Upgrade Traffic Signal Heads (Town of Oneida)"/>
    <s v="Other"/>
    <s v="Signalization"/>
    <m/>
    <x v="4"/>
    <x v="7"/>
    <m/>
    <n v="0.01"/>
    <d v="2021-03-26T00:00:00"/>
    <m/>
    <s v="N"/>
    <m/>
    <x v="4"/>
    <m/>
    <n v="0"/>
    <n v="0"/>
    <n v="6568"/>
    <n v="0"/>
    <n v="6568"/>
    <n v="0"/>
    <n v="0"/>
    <n v="19668"/>
    <n v="0"/>
    <n v="19668"/>
    <s v="State Funded (76001-4287-04)"/>
  </r>
  <r>
    <n v="129736.12"/>
    <n v="1"/>
    <s v="Let"/>
    <d v="2020-02-12T00:00:00"/>
    <s v="Lee Cothron"/>
    <d v="2021-04-13T00:00:00"/>
    <s v=""/>
    <s v="Unicoi"/>
    <s v="SR-107"/>
    <s v="SR"/>
    <m/>
    <s v="SR"/>
    <s v="(N. Main Street), Intersection at N. Elm Avenue/Jackson Avenue in Erwin (TSMP)"/>
    <s v="Upgrade Traffic Signal Controller (Town of Erwin)"/>
    <s v="Other"/>
    <s v="Signalization"/>
    <m/>
    <x v="4"/>
    <x v="7"/>
    <m/>
    <n v="0.01"/>
    <d v="2021-03-26T00:00:00"/>
    <m/>
    <s v="N"/>
    <s v="Other"/>
    <x v="4"/>
    <m/>
    <n v="0"/>
    <n v="0"/>
    <n v="0"/>
    <n v="0"/>
    <n v="0"/>
    <n v="0"/>
    <n v="0"/>
    <n v="12600"/>
    <n v="0"/>
    <n v="12600"/>
    <s v="State Funded (86006-4237-04)"/>
  </r>
  <r>
    <n v="129736.13"/>
    <n v="2"/>
    <s v="Let"/>
    <d v="2020-02-12T00:00:00"/>
    <s v="Lee Cothron"/>
    <d v="2021-03-25T00:00:00"/>
    <s v="Brian Terrell"/>
    <s v="Overton"/>
    <s v="SR-111"/>
    <s v="SR"/>
    <m/>
    <s v="SR"/>
    <s v="Intersection at Old SR-42/Rickman Road in Livingston (TSMP)"/>
    <s v="Upgrade Controller and Traffic Signal Heads (Town of Livingston)"/>
    <s v="Other"/>
    <s v="Signalization"/>
    <m/>
    <x v="4"/>
    <x v="7"/>
    <m/>
    <n v="0.01"/>
    <d v="2021-02-05T00:00:00"/>
    <m/>
    <s v="N"/>
    <s v="NHS"/>
    <x v="3"/>
    <m/>
    <n v="0"/>
    <n v="0"/>
    <n v="0"/>
    <n v="0"/>
    <n v="0"/>
    <n v="0"/>
    <n v="0"/>
    <n v="23700"/>
    <n v="0"/>
    <n v="23700"/>
    <s v="State Funded (67001-4296-04)"/>
  </r>
  <r>
    <n v="129736.14"/>
    <n v="2"/>
    <s v="Let"/>
    <d v="2020-02-12T00:00:00"/>
    <s v="Lee Cothron"/>
    <d v="2021-03-25T00:00:00"/>
    <s v="Brian Terrell"/>
    <s v="Overton"/>
    <s v="SR-84"/>
    <s v="SR"/>
    <m/>
    <s v="SR"/>
    <s v="at Difficult Lane (TSMP)"/>
    <s v="Upgrade Warning Sign Flasher (Overton County)"/>
    <s v="Other"/>
    <s v="Signalization"/>
    <m/>
    <x v="4"/>
    <x v="7"/>
    <m/>
    <n v="0.01"/>
    <d v="2021-02-05T00:00:00"/>
    <m/>
    <s v="N"/>
    <s v="Other"/>
    <x v="4"/>
    <m/>
    <n v="0"/>
    <n v="0"/>
    <n v="0"/>
    <n v="0"/>
    <n v="0"/>
    <n v="0"/>
    <n v="0"/>
    <n v="12000"/>
    <n v="0"/>
    <n v="12000"/>
    <s v="State Funded (67004-4216-04)"/>
  </r>
  <r>
    <n v="129736.16"/>
    <n v="4"/>
    <s v="Construction Complete"/>
    <d v="2020-02-12T00:00:00"/>
    <s v="Lee Cothron"/>
    <d v="2021-04-07T00:00:00"/>
    <s v=""/>
    <s v="Hardeman"/>
    <s v="SR-15"/>
    <s v="SR"/>
    <m/>
    <s v="SR"/>
    <s v="(US-64), Intersection at Old US-64 in Bolivar (TSMP)"/>
    <s v="Upgrade Traffic Signal Heads/Detection (City of Bolivar)"/>
    <s v="Other"/>
    <s v="Signalization"/>
    <m/>
    <x v="4"/>
    <x v="7"/>
    <m/>
    <n v="0.01"/>
    <d v="2020-12-11T00:00:00"/>
    <m/>
    <s v="N"/>
    <s v="NHS"/>
    <x v="3"/>
    <m/>
    <n v="0"/>
    <n v="0"/>
    <n v="21467"/>
    <n v="0"/>
    <n v="21467"/>
    <n v="0"/>
    <n v="0"/>
    <n v="45967"/>
    <n v="0"/>
    <n v="45967"/>
    <s v="State Funded (35001-4272-04)"/>
  </r>
  <r>
    <n v="129736.17"/>
    <n v="4"/>
    <s v="Construction Complete"/>
    <d v="2020-02-12T00:00:00"/>
    <s v="Lee Cothron"/>
    <d v="2021-04-07T00:00:00"/>
    <s v=""/>
    <s v="Haywood"/>
    <s v="SR-1"/>
    <s v="SR"/>
    <m/>
    <s v="SR"/>
    <s v="Intersection at Dupree Avenue in Brownsville (TSMP)"/>
    <s v="Upgrade Traffic Signal Heads (City of Brownsville)"/>
    <s v="Other"/>
    <s v="Signalization"/>
    <m/>
    <x v="4"/>
    <x v="7"/>
    <m/>
    <n v="0.01"/>
    <d v="2020-12-11T00:00:00"/>
    <m/>
    <s v="N"/>
    <s v="NHS"/>
    <x v="3"/>
    <m/>
    <n v="0"/>
    <n v="0"/>
    <n v="10926"/>
    <n v="0"/>
    <n v="10926"/>
    <n v="0"/>
    <n v="0"/>
    <n v="24026"/>
    <n v="0"/>
    <n v="24026"/>
    <s v="State Funded (38003-4234-04)"/>
  </r>
  <r>
    <n v="129736.18"/>
    <n v="4"/>
    <s v="Construction Complete"/>
    <d v="2020-02-12T00:00:00"/>
    <s v="Lee Cothron"/>
    <d v="2021-04-07T00:00:00"/>
    <s v=""/>
    <s v="Obion"/>
    <s v="SR-431"/>
    <s v="SR"/>
    <m/>
    <s v="SR"/>
    <s v="Intersection at S. Miles Avenue in Union City (TSMP)"/>
    <s v="Upgrade Intersection Control Beacon (City of Union City)"/>
    <s v="Other"/>
    <s v="Signalization"/>
    <m/>
    <x v="4"/>
    <x v="7"/>
    <m/>
    <n v="0.01"/>
    <d v="2020-12-11T00:00:00"/>
    <m/>
    <s v="N"/>
    <s v="NHS"/>
    <x v="3"/>
    <m/>
    <n v="0"/>
    <n v="0"/>
    <n v="6823"/>
    <n v="0"/>
    <n v="6823"/>
    <n v="0"/>
    <n v="0"/>
    <n v="30023"/>
    <n v="0"/>
    <n v="30023"/>
    <s v="State Funded (66431-4206-04)"/>
  </r>
  <r>
    <n v="129736.19"/>
    <n v="4"/>
    <s v="Construction Complete"/>
    <d v="2020-02-12T00:00:00"/>
    <s v="Lee Cothron"/>
    <d v="2021-04-07T00:00:00"/>
    <s v=""/>
    <s v="Weakley"/>
    <s v="SR-54"/>
    <s v="SR"/>
    <m/>
    <s v="SR"/>
    <s v="Intersection at Wilson Street in Dresden (TSMP)"/>
    <s v="Upgrade Controller and Traffic Signal Heads (City of Dresden)"/>
    <s v="Other"/>
    <s v="Signalization"/>
    <m/>
    <x v="4"/>
    <x v="7"/>
    <m/>
    <n v="0.01"/>
    <d v="2020-12-11T00:00:00"/>
    <m/>
    <s v="N"/>
    <s v="Other"/>
    <x v="4"/>
    <m/>
    <n v="0"/>
    <n v="0"/>
    <n v="5987"/>
    <n v="0"/>
    <n v="5987"/>
    <n v="0"/>
    <n v="0"/>
    <n v="12087"/>
    <n v="0"/>
    <n v="12087"/>
    <s v="State Funded (92005-4223-04)"/>
  </r>
  <r>
    <n v="129736.24"/>
    <n v="6"/>
    <s v="Active"/>
    <d v="2020-09-15T00:00:00"/>
    <s v="Lee Cothron"/>
    <d v="2020-09-15T00:00:00"/>
    <s v="Lee Cothron"/>
    <s v="Statewide"/>
    <m/>
    <m/>
    <m/>
    <m/>
    <s v="Traffic Operations Program Plan Update"/>
    <s v="Development of a strategic program plan is required to adequately plan and budget for future technological deployments in Tennessee, provide strategic support for the Regions, and make wise investments of our TSMO resources. The current Program Plan was developed in 2017 and needs significant update to reflect changes in the industry and the growth of the Traffic Operations Division. Other DOTs are also actively engaged in similar endeavors."/>
    <s v="Other"/>
    <s v="Planning"/>
    <m/>
    <x v="4"/>
    <x v="7"/>
    <m/>
    <s v=""/>
    <m/>
    <m/>
    <s v="N"/>
    <m/>
    <x v="0"/>
    <m/>
    <n v="400000"/>
    <n v="0"/>
    <n v="0"/>
    <n v="0"/>
    <n v="400000"/>
    <n v="400000"/>
    <n v="0"/>
    <n v="0"/>
    <n v="0"/>
    <n v="400000"/>
    <m/>
  </r>
  <r>
    <n v="129736.25"/>
    <n v="1"/>
    <s v="Active"/>
    <d v="2021-02-22T00:00:00"/>
    <s v="Lee Cothron"/>
    <d v="2021-04-14T00:00:00"/>
    <s v="Mary McFarlin"/>
    <s v="Scott"/>
    <s v="SR-29"/>
    <s v="SR"/>
    <m/>
    <s v="SR"/>
    <s v="(US-27), From near SR-297 (Industrial Lane) to near Litton Road in Oneida (TSMP)"/>
    <s v="Upgrade Traffic Signal Heads for 3 intersections on the SR-29 Corridor in Oneida (TSMP): SR-29 / Industrial Ln, SR-29 / 3rd St, SR-29 / Litton Rd"/>
    <s v="Other"/>
    <s v="Signalization"/>
    <m/>
    <x v="4"/>
    <x v="7"/>
    <m/>
    <n v="1"/>
    <m/>
    <m/>
    <s v="N"/>
    <s v="NHS"/>
    <x v="3"/>
    <m/>
    <n v="0"/>
    <n v="0"/>
    <n v="50000"/>
    <n v="0"/>
    <n v="50000"/>
    <n v="0"/>
    <n v="0"/>
    <n v="50000"/>
    <n v="0"/>
    <n v="50000"/>
    <s v="State Funded (76001-4291-04)"/>
  </r>
  <r>
    <n v="129736.26"/>
    <n v="2"/>
    <s v="Active"/>
    <d v="2021-02-22T00:00:00"/>
    <s v="Lee Cothron"/>
    <d v="2021-03-25T00:00:00"/>
    <s v="Mary McFarlin"/>
    <s v="Jackson"/>
    <s v="SR-56"/>
    <s v="SR"/>
    <m/>
    <s v="SR"/>
    <s v="From near Gainesboro Elementary School to near SR-53 in Gainesboro (TSMP)"/>
    <s v="Upgrade Traffic Signal Heads and School Zone Signals on the SR-56 Corridor in the Town of Gainesboro (TSMP):  SR-56 / SR-53, SR-56 NB School Zone, SR-56 SB School Zone"/>
    <s v="Other"/>
    <s v="Signalization"/>
    <m/>
    <x v="4"/>
    <x v="7"/>
    <m/>
    <n v="0.60199999999999998"/>
    <m/>
    <m/>
    <s v="N"/>
    <s v="Other"/>
    <x v="4"/>
    <m/>
    <n v="0"/>
    <n v="0"/>
    <n v="50000"/>
    <n v="0"/>
    <n v="50000"/>
    <n v="0"/>
    <n v="0"/>
    <n v="50000"/>
    <n v="0"/>
    <n v="50000"/>
    <s v="State Funded (44003-4238-04)"/>
  </r>
  <r>
    <n v="129736.27"/>
    <n v="3"/>
    <s v="Active"/>
    <d v="2021-02-22T00:00:00"/>
    <s v="Lee Cothron"/>
    <d v="2021-04-14T00:00:00"/>
    <s v="Mary McFarlin"/>
    <s v="Lawrence"/>
    <s v="SR-6"/>
    <s v="SR"/>
    <m/>
    <s v="SR"/>
    <s v="(US-43), From near East Gaines Street to near Geri Street in Lawrenceburg (TSMP)"/>
    <s v="Upgrade Traffic Signal Controllers (TSMP) for 5 intersections: SR-6 / Kroger Entrance, SR-6 / Weakley Creek Rd., SR-6 / 4th St., SR-6 / 1st St., SR-6 / E. Gaines St."/>
    <s v="Other"/>
    <s v="Signalization"/>
    <m/>
    <x v="4"/>
    <x v="7"/>
    <m/>
    <n v="1.56"/>
    <m/>
    <m/>
    <s v="N"/>
    <s v="NHS"/>
    <x v="3"/>
    <m/>
    <n v="0"/>
    <n v="0"/>
    <n v="50000"/>
    <n v="0"/>
    <n v="50000"/>
    <n v="0"/>
    <n v="0"/>
    <n v="50000"/>
    <n v="0"/>
    <n v="50000"/>
    <s v="State Funded (50001-4279-04)"/>
  </r>
  <r>
    <n v="129736.28"/>
    <n v="2"/>
    <s v="Active"/>
    <d v="2021-02-22T00:00:00"/>
    <s v="Lee Cothron"/>
    <d v="2021-06-07T00:00:00"/>
    <s v="Brandy Hopkins"/>
    <s v="White"/>
    <s v="SR"/>
    <s v="SR"/>
    <m/>
    <s v="SR"/>
    <s v="SR-1 (US-70), Six (6) Intersections from S. Wilson Street to Gaines Street; SR-111, Intersection at Roosevelt Drive; and SR-289, Intersection at Turntable Road in Sparta (TSMP)"/>
    <s v="Upgrade Signal Controller/Signal Heads at various Intersections in Sparta:  SR-1 / Wilson St, SR-1 / Carter St, SR-1 / Church St, SR-1 / Main St, SR-1 / Butler St, SR-1 / Gaines St, SR-111 / Roosevelt Dr, SR-289 / Turntable Rd"/>
    <s v="Other"/>
    <s v="Signalization"/>
    <m/>
    <x v="4"/>
    <x v="7"/>
    <m/>
    <s v=""/>
    <d v="2023-03-24T00:00:00"/>
    <m/>
    <s v="N"/>
    <s v="NHS, Other"/>
    <x v="3"/>
    <m/>
    <n v="0"/>
    <n v="0"/>
    <n v="50000"/>
    <n v="0"/>
    <n v="50000"/>
    <n v="0"/>
    <n v="0"/>
    <n v="79900"/>
    <n v="0"/>
    <n v="79900"/>
    <s v="State Funded (93950-4216-04)"/>
  </r>
  <r>
    <n v="129736.29"/>
    <n v="4"/>
    <s v="Active"/>
    <d v="2021-02-22T00:00:00"/>
    <s v="Lee Cothron"/>
    <d v="2021-03-25T00:00:00"/>
    <s v="Mary McFarlin"/>
    <s v="Henderson"/>
    <s v="SR-20"/>
    <s v="SR"/>
    <m/>
    <s v="SR"/>
    <s v="(US-412), From near SR-114 (Natchez Trace Drive) to near Madison Avenue in Lexington (TSMP)"/>
    <s v="Upgrade Traffic Signal Detection for 2 Intersections:  SR-20 / Natchez Trace Dr., SR-20 / Madison Ave."/>
    <s v="Other"/>
    <s v="Signalization"/>
    <m/>
    <x v="4"/>
    <x v="7"/>
    <m/>
    <n v="0.14000000000000001"/>
    <m/>
    <m/>
    <s v="N"/>
    <s v="NHS"/>
    <x v="3"/>
    <m/>
    <n v="0"/>
    <n v="0"/>
    <n v="50000"/>
    <n v="0"/>
    <n v="50000"/>
    <n v="0"/>
    <n v="0"/>
    <n v="50000"/>
    <n v="0"/>
    <n v="50000"/>
    <s v="State Funded (39003-4284-04)"/>
  </r>
  <r>
    <n v="129749"/>
    <n v="4"/>
    <s v="Active"/>
    <d v="2019-09-12T00:00:00"/>
    <s v="Gregg Bennett"/>
    <d v="2019-09-12T00:00:00"/>
    <s v="Gregg Bennett"/>
    <s v="Benton"/>
    <m/>
    <m/>
    <m/>
    <m/>
    <s v="Camden: Design Taxiway Connector Replacement"/>
    <m/>
    <s v="Aeronautics"/>
    <s v="Public Transportation"/>
    <m/>
    <x v="4"/>
    <x v="7"/>
    <m/>
    <s v=""/>
    <m/>
    <m/>
    <s v="N"/>
    <m/>
    <x v="0"/>
    <m/>
    <n v="0"/>
    <n v="0"/>
    <n v="0"/>
    <n v="0"/>
    <n v="0"/>
    <n v="0"/>
    <n v="0"/>
    <n v="53700"/>
    <n v="0"/>
    <n v="53700"/>
    <s v="State Funded (03555012819)"/>
  </r>
  <r>
    <n v="129756"/>
    <n v="3"/>
    <s v="Active"/>
    <d v="2019-09-16T00:00:00"/>
    <s v="Ryan Healey"/>
    <d v="2019-09-16T00:00:00"/>
    <s v="Ryan Healey"/>
    <s v="Wayne"/>
    <m/>
    <m/>
    <m/>
    <m/>
    <s v="Clifton: T-Hangar Conceptual Design"/>
    <m/>
    <s v="Aeronautics"/>
    <s v="Public Transportation"/>
    <m/>
    <x v="4"/>
    <x v="7"/>
    <m/>
    <s v=""/>
    <m/>
    <m/>
    <s v="N"/>
    <m/>
    <x v="0"/>
    <m/>
    <n v="0"/>
    <n v="0"/>
    <n v="47000"/>
    <n v="0"/>
    <n v="47000"/>
    <n v="0"/>
    <n v="0"/>
    <n v="77000"/>
    <n v="0"/>
    <n v="77000"/>
    <s v="State Funded (91555012520)"/>
  </r>
  <r>
    <n v="129815"/>
    <n v="1"/>
    <s v="Active"/>
    <d v="2019-10-03T00:00:00"/>
    <s v="Lisa Dunn"/>
    <d v="2021-05-13T00:00:00"/>
    <s v="John Kahle"/>
    <s v="Carter"/>
    <m/>
    <m/>
    <m/>
    <m/>
    <s v="Hattie Ave and 3rd Street from S. Riverside Drive to S. Main Street"/>
    <s v="Rehabilitation of a historic transportation bridge for pedestrian use."/>
    <s v="Local Programs"/>
    <s v="Historic Rehabilitation"/>
    <m/>
    <x v="4"/>
    <x v="7"/>
    <m/>
    <n v="0.01"/>
    <m/>
    <m/>
    <s v="N"/>
    <s v="None"/>
    <x v="0"/>
    <m/>
    <n v="127399.26"/>
    <n v="0"/>
    <n v="0"/>
    <n v="0"/>
    <n v="127399.26"/>
    <n v="127399.26"/>
    <n v="0"/>
    <n v="0"/>
    <n v="0"/>
    <n v="127399.26"/>
    <s v="TAP-9107(31) (10LPLM-F3-023)"/>
  </r>
  <r>
    <n v="129835"/>
    <n v="3"/>
    <s v="Active"/>
    <d v="2019-10-04T00:00:00"/>
    <s v="Lisa Dunn"/>
    <d v="2021-01-19T00:00:00"/>
    <s v="Brian Terrell"/>
    <s v="Dickson"/>
    <s v="SR-48"/>
    <s v="SR"/>
    <m/>
    <s v="SR"/>
    <s v="SR-48, From Academy Street to SR-49; SR-49, From SR-48 to Robertson Street; Academy Street, From Humphries Street to SR-48"/>
    <s v="Construction of sidewalks along the east side of SR-48. to SR-49. SR-49 to a trailhead at the corner of Robertson Street and the south side of Academy Street from Humphries Street to SR-48 Project also includes drainage improvements, curb and gutter, pavement markings and ADA upgrades, crosswalks and intersection improvements."/>
    <s v="Local Programs"/>
    <s v="Bicycles and Pedestrian Facility"/>
    <m/>
    <x v="4"/>
    <x v="7"/>
    <m/>
    <s v=""/>
    <d v="2023-06-16T00:00:00"/>
    <m/>
    <s v="N"/>
    <s v="None, Other"/>
    <x v="4"/>
    <m/>
    <n v="500000"/>
    <n v="0"/>
    <n v="0"/>
    <n v="0"/>
    <n v="500000"/>
    <n v="500000"/>
    <n v="0"/>
    <n v="0"/>
    <n v="0"/>
    <n v="500000"/>
    <s v="TAP-2200(21) (22LPLM-F3-035)"/>
  </r>
  <r>
    <n v="129840"/>
    <n v="1"/>
    <s v="Active"/>
    <d v="2019-10-08T00:00:00"/>
    <s v="Taylor Lee"/>
    <d v="2021-01-19T00:00:00"/>
    <s v="Brian Terrell"/>
    <s v="Knox"/>
    <s v="SR-71"/>
    <s v="SR"/>
    <m/>
    <s v="SR"/>
    <s v="James White Parkway Urban Wilderness Corridor Study"/>
    <s v="Traffic analysis of the James White Parkway corridor and adjacent connecting road networks to study future vehicle, bicycle, and pedestrian needs."/>
    <s v="Local Programs"/>
    <s v="Study"/>
    <m/>
    <x v="4"/>
    <x v="7"/>
    <m/>
    <n v="1.18"/>
    <m/>
    <m/>
    <s v="N"/>
    <s v="NHS"/>
    <x v="3"/>
    <m/>
    <n v="250000"/>
    <n v="0"/>
    <n v="0"/>
    <n v="0"/>
    <n v="250000"/>
    <n v="250000"/>
    <n v="0"/>
    <n v="0"/>
    <n v="0"/>
    <n v="250000"/>
    <m/>
  </r>
  <r>
    <n v="129866"/>
    <n v="2"/>
    <s v="Active"/>
    <d v="2019-10-28T00:00:00"/>
    <s v="Carly Laddusaw"/>
    <d v="2019-10-28T00:00:00"/>
    <s v="Carly Laddusaw"/>
    <s v="Hamilton"/>
    <m/>
    <m/>
    <m/>
    <m/>
    <s v="Chattanooga: Hangar 20"/>
    <m/>
    <s v="Aeronautics"/>
    <s v="Public Transportation"/>
    <m/>
    <x v="4"/>
    <x v="7"/>
    <m/>
    <s v=""/>
    <m/>
    <m/>
    <s v="N"/>
    <m/>
    <x v="0"/>
    <m/>
    <n v="0"/>
    <n v="0"/>
    <n v="597060"/>
    <n v="0"/>
    <n v="597060"/>
    <n v="0"/>
    <n v="0"/>
    <n v="3947838"/>
    <n v="0"/>
    <n v="3947838"/>
    <s v="State Funded (33555053120)"/>
  </r>
  <r>
    <n v="129872.01"/>
    <n v="6"/>
    <s v="Active"/>
    <d v="2020-09-17T00:00:00"/>
    <s v="Daniel Rose"/>
    <d v="2020-09-17T00:00:00"/>
    <s v="Daniel Rose"/>
    <s v="Statewide"/>
    <m/>
    <m/>
    <m/>
    <s v="N/A"/>
    <s v="2021 Rec Trails Program Administrative Charges"/>
    <m/>
    <s v="Rec Trails - TDEC"/>
    <s v="Other"/>
    <m/>
    <x v="4"/>
    <x v="7"/>
    <m/>
    <s v=""/>
    <m/>
    <m/>
    <s v="N"/>
    <m/>
    <x v="0"/>
    <m/>
    <n v="123804"/>
    <n v="0"/>
    <n v="0"/>
    <n v="0"/>
    <n v="123804"/>
    <n v="123804"/>
    <n v="0"/>
    <n v="0"/>
    <n v="0"/>
    <n v="123804"/>
    <m/>
  </r>
  <r>
    <n v="129881"/>
    <n v="3"/>
    <s v="Closed"/>
    <d v="2019-10-31T00:00:00"/>
    <s v="Mary Probst"/>
    <d v="2021-06-04T00:00:00"/>
    <s v="Mary Probst"/>
    <s v="Rutherford"/>
    <m/>
    <m/>
    <m/>
    <s v="N/A"/>
    <s v="M'boro FFY17; SFY20 5307 (S) Capital Funds"/>
    <m/>
    <s v="Mass Transit"/>
    <m/>
    <m/>
    <x v="4"/>
    <x v="7"/>
    <m/>
    <s v=""/>
    <m/>
    <m/>
    <s v="N"/>
    <m/>
    <x v="0"/>
    <m/>
    <n v="0"/>
    <n v="0"/>
    <n v="313"/>
    <n v="0"/>
    <n v="313"/>
    <n v="0"/>
    <n v="0"/>
    <n v="25312.77"/>
    <n v="0"/>
    <n v="25312.77"/>
    <s v="TN201902902 (755307-S3-026)"/>
  </r>
  <r>
    <n v="129888"/>
    <n v="1"/>
    <s v="Active"/>
    <d v="2019-11-06T00:00:00"/>
    <s v="Ryan Traversa"/>
    <d v="2019-11-06T00:00:00"/>
    <s v="Ryan Traversa"/>
    <s v="Sevier"/>
    <m/>
    <m/>
    <m/>
    <m/>
    <s v="Sevierville: Sinkhole Repair-Construction"/>
    <m/>
    <s v="Aeronautics"/>
    <s v="Public Transportation"/>
    <m/>
    <x v="4"/>
    <x v="7"/>
    <m/>
    <s v=""/>
    <m/>
    <m/>
    <s v="N"/>
    <m/>
    <x v="0"/>
    <m/>
    <n v="0"/>
    <n v="0"/>
    <n v="375796"/>
    <n v="0"/>
    <n v="375796"/>
    <n v="0"/>
    <n v="0"/>
    <n v="1062339"/>
    <n v="0"/>
    <n v="1062339"/>
    <s v="State Funded (78555050220)"/>
  </r>
  <r>
    <n v="129905"/>
    <n v="4"/>
    <s v="Active"/>
    <d v="2019-11-19T00:00:00"/>
    <s v="Mary Probst"/>
    <d v="2020-05-14T00:00:00"/>
    <s v="Mary Probst"/>
    <s v="Shelby"/>
    <m/>
    <m/>
    <m/>
    <s v="N/A"/>
    <s v="MATA FFY19; SFY20 5337 TN2019-013 (S) Capital Funds"/>
    <m/>
    <s v="Mass Transit"/>
    <m/>
    <m/>
    <x v="4"/>
    <x v="7"/>
    <m/>
    <s v=""/>
    <m/>
    <m/>
    <s v="N"/>
    <m/>
    <x v="0"/>
    <m/>
    <n v="0"/>
    <n v="0"/>
    <n v="302258"/>
    <n v="0"/>
    <n v="302258"/>
    <n v="0"/>
    <n v="0"/>
    <n v="461258"/>
    <n v="0"/>
    <n v="461258"/>
    <s v="State Funded (795337-S3-006)"/>
  </r>
  <r>
    <n v="129906"/>
    <n v="4"/>
    <s v="Active"/>
    <d v="2019-11-19T00:00:00"/>
    <s v="Mary Probst"/>
    <d v="2020-05-14T00:00:00"/>
    <s v="Mary Probst"/>
    <s v="Shelby"/>
    <m/>
    <m/>
    <m/>
    <s v="N/A"/>
    <s v="MATA FFY19; SFY20 5307 TN2019008 (S) Capital Funds"/>
    <m/>
    <s v="Mass Transit"/>
    <m/>
    <m/>
    <x v="4"/>
    <x v="7"/>
    <m/>
    <s v=""/>
    <m/>
    <m/>
    <s v="N"/>
    <m/>
    <x v="0"/>
    <m/>
    <n v="0"/>
    <n v="0"/>
    <n v="1527000"/>
    <n v="0"/>
    <n v="1527000"/>
    <n v="0"/>
    <n v="0"/>
    <n v="2843500"/>
    <n v="0"/>
    <n v="2843500"/>
    <s v="State Funded (795307-S3-025)"/>
  </r>
  <r>
    <n v="129914"/>
    <n v="6"/>
    <s v="Active"/>
    <d v="2019-11-27T00:00:00"/>
    <s v="Mary Probst"/>
    <d v="2021-02-08T00:00:00"/>
    <s v="Mary Probst"/>
    <s v="Statewide"/>
    <m/>
    <m/>
    <m/>
    <s v="N/A"/>
    <s v="WSP SFY20 5304 TO:WSP001022 FY15-TN800008;FY13-TN800006 - PFMT ITS/Planning/ RTAP-FY18 TN2018043"/>
    <m/>
    <s v="Mass Transit"/>
    <m/>
    <m/>
    <x v="4"/>
    <x v="7"/>
    <m/>
    <s v=""/>
    <m/>
    <m/>
    <s v="N"/>
    <m/>
    <x v="0"/>
    <m/>
    <n v="0"/>
    <n v="0"/>
    <n v="85236"/>
    <n v="0"/>
    <n v="85236"/>
    <n v="0"/>
    <n v="0"/>
    <n v="234837"/>
    <n v="0"/>
    <n v="234837"/>
    <s v="State Funded (995304-S3-014)"/>
  </r>
  <r>
    <n v="129924"/>
    <n v="1"/>
    <s v="Active"/>
    <d v="2019-12-12T00:00:00"/>
    <s v="Bobby Johnson"/>
    <d v="2021-03-25T00:00:00"/>
    <s v="Brian Terrell"/>
    <s v="Sullivan"/>
    <m/>
    <m/>
    <m/>
    <m/>
    <s v="Bristol SPR PLANNING FY 2020, 2021"/>
    <m/>
    <s v="Other"/>
    <s v="SPR"/>
    <m/>
    <x v="4"/>
    <x v="7"/>
    <m/>
    <n v="0"/>
    <m/>
    <m/>
    <s v="N"/>
    <m/>
    <x v="0"/>
    <m/>
    <n v="0"/>
    <n v="0"/>
    <n v="0"/>
    <n v="0"/>
    <n v="0"/>
    <n v="0"/>
    <n v="0"/>
    <n v="0"/>
    <n v="0"/>
    <n v="115700"/>
    <m/>
  </r>
  <r>
    <n v="129924.01"/>
    <n v="1"/>
    <s v="Active"/>
    <d v="2020-09-10T00:00:00"/>
    <s v="Bobby Johnson"/>
    <d v="2021-03-25T00:00:00"/>
    <s v="Brian Terrell"/>
    <s v="Sullivan"/>
    <m/>
    <m/>
    <m/>
    <m/>
    <s v="Bristol TDM On-call SPR PLANNING FY 2020, 2021"/>
    <m/>
    <s v="Other"/>
    <s v="SPR"/>
    <m/>
    <x v="4"/>
    <x v="7"/>
    <m/>
    <n v="0"/>
    <m/>
    <m/>
    <s v="N"/>
    <m/>
    <x v="0"/>
    <m/>
    <n v="0"/>
    <n v="0"/>
    <n v="0"/>
    <n v="0"/>
    <n v="0"/>
    <n v="0"/>
    <n v="0"/>
    <n v="0"/>
    <n v="0"/>
    <n v="81842"/>
    <m/>
  </r>
  <r>
    <n v="129928.01"/>
    <n v="4"/>
    <s v="Active"/>
    <d v="2021-04-05T00:00:00"/>
    <s v="Bobby Johnson"/>
    <d v="2021-04-05T00:00:00"/>
    <s v="Bobby Johnson"/>
    <s v="Madison"/>
    <m/>
    <m/>
    <m/>
    <m/>
    <s v="Jackson MPO On-Call - 2050 Long Range Transportation Plan-FY 2020, 2022"/>
    <m/>
    <s v="Other"/>
    <s v="SPR"/>
    <m/>
    <x v="4"/>
    <x v="7"/>
    <m/>
    <n v="0"/>
    <m/>
    <m/>
    <s v="N"/>
    <m/>
    <x v="0"/>
    <m/>
    <n v="0"/>
    <n v="0"/>
    <n v="0"/>
    <n v="0"/>
    <n v="0"/>
    <n v="0"/>
    <n v="0"/>
    <n v="0"/>
    <n v="0"/>
    <n v="250000"/>
    <m/>
  </r>
  <r>
    <n v="129939.01"/>
    <n v="2"/>
    <s v="Closed"/>
    <d v="2020-06-12T00:00:00"/>
    <s v="Jennifer Johnson"/>
    <d v="2020-10-29T00:00:00"/>
    <s v="Jennifer Johnson"/>
    <s v="Region 2"/>
    <m/>
    <m/>
    <m/>
    <m/>
    <s v="Overdimensional (O/D) Load Escort by Tennessee Highway Patrol (THP) - Permit 341602"/>
    <m/>
    <s v="Other"/>
    <s v="Other"/>
    <m/>
    <x v="4"/>
    <x v="7"/>
    <m/>
    <s v=""/>
    <m/>
    <m/>
    <s v="N"/>
    <m/>
    <x v="0"/>
    <m/>
    <n v="0"/>
    <n v="0"/>
    <n v="1610.82"/>
    <n v="0"/>
    <n v="1610.82"/>
    <n v="0"/>
    <n v="0"/>
    <n v="1610.82"/>
    <n v="0"/>
    <n v="1610.82"/>
    <s v="State Funded (98200-3152-04)"/>
  </r>
  <r>
    <n v="129939.02"/>
    <n v="2"/>
    <s v="Closed"/>
    <d v="2020-10-05T00:00:00"/>
    <s v="Jennifer Johnson"/>
    <d v="2021-03-16T00:00:00"/>
    <s v="Jennifer Johnson"/>
    <s v="Region 2"/>
    <m/>
    <m/>
    <m/>
    <m/>
    <s v="Overdimensional (O/D) Load Escort by Tennessee Highway Patrol (THP) - Application No. 388388"/>
    <m/>
    <s v="Other"/>
    <s v="Other"/>
    <m/>
    <x v="4"/>
    <x v="7"/>
    <m/>
    <s v=""/>
    <m/>
    <m/>
    <s v="N"/>
    <m/>
    <x v="0"/>
    <m/>
    <n v="0"/>
    <n v="0"/>
    <n v="769.01"/>
    <n v="0"/>
    <n v="769.01"/>
    <n v="0"/>
    <n v="0"/>
    <n v="769.01"/>
    <n v="0"/>
    <n v="769.01"/>
    <s v="State Funded (98THP1-S3-008)"/>
  </r>
  <r>
    <n v="129939.03"/>
    <n v="2"/>
    <s v="Active"/>
    <d v="2021-05-06T00:00:00"/>
    <s v="Jennifer Johnson"/>
    <d v="2021-05-06T00:00:00"/>
    <s v="Jennifer Johnson"/>
    <s v="Region 2"/>
    <m/>
    <m/>
    <m/>
    <m/>
    <s v="Overdimensional (O/D) Load Escort by Tennessee Highway Patrol (THP) - Application No. 474495"/>
    <m/>
    <s v="Other"/>
    <s v="Other"/>
    <m/>
    <x v="4"/>
    <x v="7"/>
    <m/>
    <s v=""/>
    <m/>
    <m/>
    <s v="N"/>
    <m/>
    <x v="0"/>
    <m/>
    <n v="0"/>
    <n v="0"/>
    <n v="5000"/>
    <n v="0"/>
    <n v="5000"/>
    <n v="0"/>
    <n v="0"/>
    <n v="5000"/>
    <n v="0"/>
    <n v="5000"/>
    <s v="State Funded (98THP1-S3-030)"/>
  </r>
  <r>
    <n v="129963"/>
    <n v="3"/>
    <s v="Active"/>
    <d v="2019-12-27T00:00:00"/>
    <s v="Mary Probst"/>
    <d v="2020-05-14T00:00:00"/>
    <s v="Mary Probst"/>
    <s v="Davidson"/>
    <m/>
    <m/>
    <m/>
    <s v="N/A"/>
    <s v="MTA TNKidneyFound FFY17; SFY20 5310 TN2019025 (S) Operating"/>
    <m/>
    <s v="Mass Transit"/>
    <m/>
    <m/>
    <x v="4"/>
    <x v="7"/>
    <m/>
    <s v=""/>
    <m/>
    <m/>
    <s v="N"/>
    <m/>
    <x v="0"/>
    <m/>
    <n v="0"/>
    <n v="0"/>
    <n v="7960"/>
    <n v="0"/>
    <n v="7960"/>
    <n v="0"/>
    <n v="0"/>
    <n v="30310"/>
    <n v="0"/>
    <n v="30310"/>
    <s v="State Funded (195310-S3-033)"/>
  </r>
  <r>
    <n v="129965"/>
    <n v="3"/>
    <s v="Active"/>
    <d v="2019-12-27T00:00:00"/>
    <s v="Mary Probst"/>
    <d v="2020-05-14T00:00:00"/>
    <s v="Mary Probst"/>
    <s v="Davidson"/>
    <m/>
    <m/>
    <m/>
    <s v="N/A"/>
    <s v="MTA SeniorRidesNashville FFY17; SFY20 5310 TN2019025 (S&amp;F) Cap / Operating Funds"/>
    <m/>
    <s v="Mass Transit"/>
    <m/>
    <m/>
    <x v="4"/>
    <x v="7"/>
    <m/>
    <s v=""/>
    <m/>
    <m/>
    <s v="N"/>
    <m/>
    <x v="0"/>
    <m/>
    <n v="0"/>
    <n v="0"/>
    <n v="43120"/>
    <n v="0"/>
    <n v="43120"/>
    <n v="0"/>
    <n v="0"/>
    <n v="127455.5"/>
    <n v="0"/>
    <n v="127455.5"/>
    <s v="State Funded (195310-S3-035)"/>
  </r>
  <r>
    <n v="129970"/>
    <n v="1"/>
    <s v="Active"/>
    <d v="2020-01-03T00:00:00"/>
    <s v="Taylor Lee"/>
    <d v="2021-01-19T00:00:00"/>
    <s v="Brian Terrell"/>
    <s v="Knox"/>
    <m/>
    <m/>
    <m/>
    <m/>
    <s v="Safer and Complete Streets Study"/>
    <s v="This project will focus on the  street network in Knoxville, with a goal of identifying projects to make the system safer, more efficient, and more inclusive. This project will study collector and arterial roadways and identify safety and facility improvements for motor vehicles, pedestrians, bicyclists and transit. In addition, the study will identify characteristics that are barriers/limiters to travel for each of these modes and which create safety concerns. Some characteristics that may be used to identify projects may include: lane width, horizontal and vertical curves, and the need for pedestrian and bicycle facilities."/>
    <s v="Local Programs"/>
    <s v="Study"/>
    <m/>
    <x v="4"/>
    <x v="7"/>
    <m/>
    <n v="0"/>
    <m/>
    <m/>
    <s v="N"/>
    <m/>
    <x v="0"/>
    <m/>
    <n v="250000"/>
    <n v="0"/>
    <n v="0"/>
    <n v="0"/>
    <n v="250000"/>
    <n v="250000"/>
    <n v="0"/>
    <n v="0"/>
    <n v="0"/>
    <n v="250000"/>
    <m/>
  </r>
  <r>
    <n v="130004"/>
    <n v="3"/>
    <s v="Active"/>
    <d v="2020-01-22T00:00:00"/>
    <s v="Mary Probst"/>
    <d v="2020-05-14T00:00:00"/>
    <s v="Mary Probst"/>
    <s v="Davidson"/>
    <m/>
    <m/>
    <m/>
    <s v="N/A"/>
    <s v="MTA Project Return FFY17; SFY20 5307 TN2019024 (S) Operating Funds"/>
    <m/>
    <s v="Mass Transit"/>
    <m/>
    <m/>
    <x v="4"/>
    <x v="7"/>
    <m/>
    <s v=""/>
    <m/>
    <m/>
    <s v="N"/>
    <m/>
    <x v="0"/>
    <m/>
    <n v="0"/>
    <n v="0"/>
    <n v="7086"/>
    <n v="0"/>
    <n v="7086"/>
    <n v="0"/>
    <n v="0"/>
    <n v="55015"/>
    <n v="0"/>
    <n v="55015"/>
    <s v="State Funded (195307-S3-066)"/>
  </r>
  <r>
    <n v="130006"/>
    <n v="3"/>
    <s v="Active"/>
    <d v="2020-01-22T00:00:00"/>
    <s v="Mary Probst"/>
    <d v="2020-05-14T00:00:00"/>
    <s v="Mary Probst"/>
    <s v="Davidson"/>
    <m/>
    <m/>
    <m/>
    <s v="N/A"/>
    <s v="MTA WelcomeHomeMinistries FFY17; SF20 5307 TN2019024 (S) Cap/Operating Funds"/>
    <m/>
    <s v="Mass Transit"/>
    <m/>
    <m/>
    <x v="4"/>
    <x v="7"/>
    <m/>
    <s v=""/>
    <m/>
    <m/>
    <s v="N"/>
    <m/>
    <x v="0"/>
    <m/>
    <n v="0"/>
    <n v="0"/>
    <n v="3901"/>
    <n v="0"/>
    <n v="3901"/>
    <n v="0"/>
    <n v="0"/>
    <n v="33293.5"/>
    <n v="0"/>
    <n v="33293.5"/>
    <s v="State Funded (195307-S3-067)"/>
  </r>
  <r>
    <n v="130007"/>
    <n v="4"/>
    <s v="Active"/>
    <d v="2020-01-22T00:00:00"/>
    <s v="Meghan Wilson"/>
    <d v="2021-06-21T00:00:00"/>
    <s v="April Hartley"/>
    <s v="Shelby"/>
    <m/>
    <m/>
    <m/>
    <m/>
    <s v="Various Intersections in Germantown"/>
    <s v="**e-grants 218** Re-construction of the traffic signals from span wire signal to a mast arm signal at intersections: Winchester Road and Forest Hill Irene Road LM 8.420, Poplar Pike and Forest Hill Irene LM .830, and Germantown Road (SR-177) and Neshoba Road LM 3.650."/>
    <s v="Local Programs"/>
    <s v="Signalization"/>
    <m/>
    <x v="4"/>
    <x v="7"/>
    <m/>
    <s v=""/>
    <m/>
    <m/>
    <s v="N"/>
    <s v="NHS, Other"/>
    <x v="0"/>
    <m/>
    <n v="95419"/>
    <n v="0"/>
    <n v="0"/>
    <n v="0"/>
    <n v="95419"/>
    <n v="95419"/>
    <n v="0"/>
    <n v="0"/>
    <n v="0"/>
    <n v="95419"/>
    <s v="STP-M-9420(18) (79LPLM-F3-680)"/>
  </r>
  <r>
    <n v="130008"/>
    <n v="4"/>
    <s v="Active"/>
    <d v="2020-01-22T00:00:00"/>
    <s v="Meghan Wilson"/>
    <d v="2021-06-21T00:00:00"/>
    <s v="April Hartley"/>
    <s v="Shelby"/>
    <m/>
    <m/>
    <m/>
    <m/>
    <s v="Wolf River Boulevard at Entrance/exit of Houston High School LM 3.663"/>
    <s v="**e-grants 219** Add a new Traffic Signal at the intersection of Wolf River Blvd and the East entrance/exit of Houston High School."/>
    <s v="Local Programs"/>
    <s v="Signalization"/>
    <m/>
    <x v="4"/>
    <x v="7"/>
    <m/>
    <n v="0"/>
    <m/>
    <m/>
    <s v="N"/>
    <s v="Other"/>
    <x v="0"/>
    <m/>
    <n v="35805"/>
    <n v="0"/>
    <n v="0"/>
    <n v="0"/>
    <n v="35805"/>
    <n v="35805"/>
    <n v="0"/>
    <n v="0"/>
    <n v="0"/>
    <n v="35805"/>
    <s v="STP-M-9420(15) (79LPLM-F3-684)"/>
  </r>
  <r>
    <n v="130013"/>
    <n v="3"/>
    <s v="Active"/>
    <d v="2020-01-23T00:00:00"/>
    <s v="Ryan Traversa"/>
    <d v="2020-01-23T00:00:00"/>
    <s v="Ryan Traversa"/>
    <s v="Macon"/>
    <m/>
    <m/>
    <m/>
    <m/>
    <s v="Lafayette: T-Hangar Door Refurbishing - Phase 2 Construction"/>
    <m/>
    <s v="Aeronautics"/>
    <s v="Public Transportation"/>
    <m/>
    <x v="4"/>
    <x v="7"/>
    <m/>
    <s v=""/>
    <m/>
    <m/>
    <s v="N"/>
    <m/>
    <x v="0"/>
    <m/>
    <n v="0"/>
    <n v="0"/>
    <n v="5700"/>
    <n v="0"/>
    <n v="5700"/>
    <n v="0"/>
    <n v="0"/>
    <n v="103441"/>
    <n v="0"/>
    <n v="103441"/>
    <s v="State Funded (56555014420)"/>
  </r>
  <r>
    <n v="130039"/>
    <n v="3"/>
    <s v="Active"/>
    <d v="2020-02-05T00:00:00"/>
    <s v="Simchah Edwards"/>
    <d v="2021-01-19T00:00:00"/>
    <s v="Brian Terrell"/>
    <s v="Cheatham"/>
    <m/>
    <m/>
    <m/>
    <m/>
    <s v="Cumberland River Bicentennial Trail Extension"/>
    <s v="(E-Grants) Design and construction of Cumberland River Bicentennial Trail Extension. The project also includes a pedestrian bridge, boardwalk, ADA compliance, a retaining wall and pedestrian amenities."/>
    <s v="Local Programs"/>
    <s v="Bicycles and Pedestrian Facility"/>
    <m/>
    <x v="4"/>
    <x v="7"/>
    <m/>
    <s v=""/>
    <m/>
    <m/>
    <s v="N"/>
    <m/>
    <x v="0"/>
    <m/>
    <n v="85386"/>
    <n v="0"/>
    <n v="0"/>
    <n v="0"/>
    <n v="85386"/>
    <n v="85386"/>
    <n v="0"/>
    <n v="0"/>
    <n v="0"/>
    <n v="85386"/>
    <s v="STP-M/TAP-9327(11) (11LPLM-F3-021)"/>
  </r>
  <r>
    <n v="130057"/>
    <n v="6"/>
    <s v="Active"/>
    <d v="2020-02-11T00:00:00"/>
    <s v="Mary Probst"/>
    <d v="2020-05-14T00:00:00"/>
    <s v="Mary Probst"/>
    <s v="Statewide"/>
    <m/>
    <m/>
    <m/>
    <s v="N/A"/>
    <s v="Carey Counseling Ctr. FFY18; SFY20 5310 TN2018-042-01(S,F,L) Capital Funds"/>
    <m/>
    <s v="Mass Transit"/>
    <m/>
    <m/>
    <x v="4"/>
    <x v="7"/>
    <m/>
    <s v=""/>
    <m/>
    <m/>
    <s v="N"/>
    <m/>
    <x v="0"/>
    <m/>
    <n v="0"/>
    <n v="0"/>
    <n v="10408"/>
    <n v="0"/>
    <n v="10408"/>
    <n v="0"/>
    <n v="0"/>
    <n v="199536"/>
    <n v="0"/>
    <n v="199536"/>
    <s v="State Funded (995310-S3-339)"/>
  </r>
  <r>
    <n v="130058"/>
    <n v="6"/>
    <s v="Active"/>
    <d v="2020-02-11T00:00:00"/>
    <s v="Mary Probst"/>
    <d v="2020-05-14T00:00:00"/>
    <s v="Mary Probst"/>
    <s v="Statewide"/>
    <m/>
    <m/>
    <m/>
    <s v="N/A"/>
    <s v="Chip Hale Ctr FFY18; SFY20 5310 TN2018-042-01 (S,F,L) Capital Funds"/>
    <m/>
    <s v="Mass Transit"/>
    <m/>
    <m/>
    <x v="4"/>
    <x v="7"/>
    <m/>
    <s v=""/>
    <m/>
    <m/>
    <s v="N"/>
    <m/>
    <x v="0"/>
    <m/>
    <n v="0"/>
    <n v="0"/>
    <n v="2602"/>
    <n v="0"/>
    <n v="2602"/>
    <n v="0"/>
    <n v="0"/>
    <n v="164204"/>
    <n v="0"/>
    <n v="164204"/>
    <s v="State Funded (995310-S3-340)"/>
  </r>
  <r>
    <n v="130059"/>
    <n v="6"/>
    <s v="Active"/>
    <d v="2020-02-11T00:00:00"/>
    <s v="Mary Probst"/>
    <d v="2020-05-14T00:00:00"/>
    <s v="Mary Probst"/>
    <s v="Statewide"/>
    <m/>
    <m/>
    <m/>
    <s v="N/A"/>
    <s v="Clinchfield Snr Adult Ctr FFY18; SFY20 -310 TN2018-042-01 (S,F,L) Capital Funds"/>
    <m/>
    <s v="Mass Transit"/>
    <m/>
    <m/>
    <x v="4"/>
    <x v="7"/>
    <m/>
    <s v=""/>
    <m/>
    <m/>
    <s v="N"/>
    <m/>
    <x v="0"/>
    <m/>
    <n v="0"/>
    <n v="0"/>
    <n v="2602"/>
    <n v="0"/>
    <n v="2602"/>
    <n v="0"/>
    <n v="0"/>
    <n v="49884"/>
    <n v="0"/>
    <n v="49884"/>
    <s v="State Funded (995310-S3-341)"/>
  </r>
  <r>
    <n v="130066"/>
    <n v="6"/>
    <s v="Active"/>
    <d v="2020-02-12T00:00:00"/>
    <s v="Mary Probst"/>
    <d v="2020-09-11T00:00:00"/>
    <s v="Mary Probst"/>
    <s v="Statewide"/>
    <m/>
    <m/>
    <m/>
    <s v="N/A"/>
    <s v="Nashville Sr Care /McKendree Village FFY18; SFY20 - 5310 TN2018-042-01 (S,F,L) Capital Funds"/>
    <m/>
    <s v="Mass Transit"/>
    <m/>
    <m/>
    <x v="4"/>
    <x v="7"/>
    <m/>
    <s v=""/>
    <m/>
    <m/>
    <s v="N"/>
    <m/>
    <x v="0"/>
    <m/>
    <n v="0"/>
    <n v="0"/>
    <n v="2602"/>
    <n v="0"/>
    <n v="2602"/>
    <n v="0"/>
    <n v="0"/>
    <n v="49884"/>
    <n v="0"/>
    <n v="49884"/>
    <s v="State Funded (995310-S3-348)"/>
  </r>
  <r>
    <n v="130068"/>
    <n v="6"/>
    <s v="Active"/>
    <d v="2020-02-12T00:00:00"/>
    <s v="Mary Probst"/>
    <d v="2020-05-14T00:00:00"/>
    <s v="Mary Probst"/>
    <s v="Statewide"/>
    <m/>
    <m/>
    <m/>
    <s v="N/A"/>
    <s v="MtCarmel-HawkinsCoSrCtznsCtr FFY18; SFY20 5310 TN2018-042-01 (S,F,L) Capital Funds"/>
    <m/>
    <s v="Mass Transit"/>
    <m/>
    <m/>
    <x v="4"/>
    <x v="7"/>
    <m/>
    <s v=""/>
    <m/>
    <m/>
    <s v="N"/>
    <m/>
    <x v="0"/>
    <m/>
    <n v="0"/>
    <n v="0"/>
    <n v="49884"/>
    <n v="0"/>
    <n v="49884"/>
    <n v="0"/>
    <n v="0"/>
    <n v="49884"/>
    <n v="0"/>
    <n v="49884"/>
    <s v="State Funded (995310-S3-350)"/>
  </r>
  <r>
    <n v="130072"/>
    <n v="6"/>
    <s v="Active"/>
    <d v="2020-02-12T00:00:00"/>
    <s v="Mary Probst"/>
    <d v="2020-05-14T00:00:00"/>
    <s v="Mary Probst"/>
    <s v="Statewide"/>
    <m/>
    <m/>
    <m/>
    <s v="N/A"/>
    <s v="St Johns Community Services FFY18; SFY20 5310 TN2018-042-01  (S,F,L) Capital Funds"/>
    <m/>
    <s v="Mass Transit"/>
    <m/>
    <m/>
    <x v="4"/>
    <x v="7"/>
    <m/>
    <s v=""/>
    <m/>
    <m/>
    <s v="N"/>
    <m/>
    <x v="0"/>
    <m/>
    <n v="0"/>
    <n v="0"/>
    <n v="2602"/>
    <n v="0"/>
    <n v="2602"/>
    <n v="0"/>
    <n v="0"/>
    <n v="121884"/>
    <n v="0"/>
    <n v="121884"/>
    <s v="State Funded (995310-S3-354)"/>
  </r>
  <r>
    <n v="130106"/>
    <n v="3"/>
    <s v="Closed"/>
    <d v="2020-02-26T00:00:00"/>
    <s v="Mary Probst"/>
    <d v="2021-06-04T00:00:00"/>
    <s v="Mary Probst"/>
    <s v="Davidson"/>
    <m/>
    <m/>
    <m/>
    <s v="N/A"/>
    <s v="MTA On Demand FFY15-16; SFY20 5310 TN2017-041 (S) Capital &amp; Operating funds"/>
    <m/>
    <s v="Mass Transit"/>
    <m/>
    <m/>
    <x v="4"/>
    <x v="7"/>
    <m/>
    <s v=""/>
    <m/>
    <m/>
    <s v="N"/>
    <m/>
    <x v="0"/>
    <m/>
    <n v="0"/>
    <n v="0"/>
    <n v="240"/>
    <n v="0"/>
    <n v="240"/>
    <n v="0"/>
    <n v="0"/>
    <n v="26086.43"/>
    <n v="0"/>
    <n v="26086.43"/>
    <s v="State Funded (195310-S3-042)"/>
  </r>
  <r>
    <n v="130107"/>
    <n v="1"/>
    <s v="Active"/>
    <d v="2020-02-26T00:00:00"/>
    <s v="Taylor Lee"/>
    <d v="2021-01-19T00:00:00"/>
    <s v="Brian Terrell"/>
    <s v="Knox"/>
    <m/>
    <m/>
    <m/>
    <m/>
    <s v="Papermill Drive Corridor Study"/>
    <s v="Traffic analysis of Papermill Drive Corridor and adjacent connecting road networks between  Weisgarber Road and Kingston Pike to study future vehicle, bicycle and pedestrian needs."/>
    <s v="Local Programs"/>
    <s v="Study"/>
    <m/>
    <x v="4"/>
    <x v="7"/>
    <m/>
    <n v="0"/>
    <m/>
    <m/>
    <s v="N"/>
    <m/>
    <x v="0"/>
    <m/>
    <n v="100000"/>
    <n v="0"/>
    <n v="0"/>
    <n v="0"/>
    <n v="100000"/>
    <n v="100000"/>
    <n v="0"/>
    <n v="0"/>
    <n v="0"/>
    <n v="100000"/>
    <m/>
  </r>
  <r>
    <n v="130113"/>
    <n v="3"/>
    <s v="Active"/>
    <d v="2020-02-26T00:00:00"/>
    <s v="Mary Probst"/>
    <d v="2020-12-14T00:00:00"/>
    <s v="Mary Probst"/>
    <s v="Davidson"/>
    <m/>
    <m/>
    <m/>
    <s v="N/A"/>
    <s v="MTA / Community Life Bridge FFY 2017; SFY 2020 - 5310 TN2019-025 (S) Operating Funds"/>
    <m/>
    <s v="Mass Transit"/>
    <m/>
    <m/>
    <x v="4"/>
    <x v="7"/>
    <m/>
    <s v=""/>
    <m/>
    <m/>
    <s v="N"/>
    <m/>
    <x v="0"/>
    <m/>
    <n v="0"/>
    <n v="0"/>
    <n v="1290"/>
    <n v="0"/>
    <n v="1290"/>
    <n v="0"/>
    <n v="0"/>
    <n v="40754"/>
    <n v="0"/>
    <n v="40754"/>
    <s v="State Funded (195310-S3-046)"/>
  </r>
  <r>
    <n v="130118"/>
    <n v="4"/>
    <s v="Active"/>
    <d v="2020-02-28T00:00:00"/>
    <s v="Lisa Dunn"/>
    <d v="2021-01-19T00:00:00"/>
    <s v="Brian Terrell"/>
    <s v="Shelby"/>
    <m/>
    <m/>
    <m/>
    <m/>
    <s v="Wolf River Blvd from Farmington to Collierville City Limits in Germantown (Greenway Trail Extension)"/>
    <s v="Design and construction of approximately 2-miles of greenway trail connecting Germantown to Collierville along the Wolf River Corridor from approximately Farmington Road to Grove Park and from Grove Park to MLGW OH Power Line Corridor terminating at Wolf River Blvd."/>
    <s v="Local Programs"/>
    <s v="Bicycles and Pedestrian Facility"/>
    <m/>
    <x v="4"/>
    <x v="7"/>
    <m/>
    <s v=""/>
    <m/>
    <m/>
    <s v="N"/>
    <s v="Other"/>
    <x v="0"/>
    <m/>
    <n v="50000"/>
    <n v="0"/>
    <n v="0"/>
    <n v="0"/>
    <n v="50000"/>
    <n v="50000"/>
    <n v="0"/>
    <n v="0"/>
    <n v="0"/>
    <n v="50000"/>
    <m/>
  </r>
  <r>
    <n v="130119"/>
    <n v="4"/>
    <s v="Active"/>
    <d v="2020-02-28T00:00:00"/>
    <s v="Lisa Dunn"/>
    <d v="2021-01-19T00:00:00"/>
    <s v="Brian Terrell"/>
    <s v="Shelby"/>
    <m/>
    <m/>
    <m/>
    <m/>
    <s v="Exeter Road from Neshoba to Farmington in Germantown (Lilly Walk Linear Park)"/>
    <s v="Design and construction of a pedestrian facility on Exeter Road from Neshoba Road to existing facilities on Exeter Road adjacent to Cloverbrook Lane. Project also includes landscaping, pedestrian lighting, pedestrian amenities, ADA compliance upgrades and pedestrian wayfinding and interpretive signage."/>
    <s v="Local Programs"/>
    <s v="Bicycles and Pedestrian Facility"/>
    <m/>
    <x v="4"/>
    <x v="7"/>
    <m/>
    <s v=""/>
    <m/>
    <m/>
    <s v="N"/>
    <s v="Other"/>
    <x v="0"/>
    <m/>
    <n v="5000"/>
    <n v="0"/>
    <n v="0"/>
    <n v="0"/>
    <n v="5000"/>
    <n v="5000"/>
    <n v="0"/>
    <n v="0"/>
    <n v="0"/>
    <n v="5000"/>
    <s v="TAP-M-9420(20) (79LPLM-F3-693)"/>
  </r>
  <r>
    <n v="130132"/>
    <n v="2"/>
    <s v="Active"/>
    <d v="2020-03-09T00:00:00"/>
    <s v="Mary Probst"/>
    <d v="2020-05-14T00:00:00"/>
    <s v="Mary Probst"/>
    <s v="Region 2"/>
    <m/>
    <m/>
    <m/>
    <s v="N/A"/>
    <s v="SETHRA - FFY 2018; SFY 2020 - 5310  TN2018-042-01 (S&amp;F) Capital Funds"/>
    <m/>
    <s v="Mass Transit"/>
    <m/>
    <m/>
    <x v="4"/>
    <x v="7"/>
    <m/>
    <s v=""/>
    <m/>
    <m/>
    <s v="N"/>
    <m/>
    <x v="0"/>
    <m/>
    <n v="0"/>
    <n v="0"/>
    <n v="259719.4"/>
    <n v="0"/>
    <n v="259719.4"/>
    <n v="0"/>
    <n v="0"/>
    <n v="259719.4"/>
    <n v="0"/>
    <n v="259719.4"/>
    <s v="State Funded (985310-S3-015)"/>
  </r>
  <r>
    <n v="130144"/>
    <n v="3"/>
    <s v="Active"/>
    <d v="2020-03-11T00:00:00"/>
    <s v="Mary Probst"/>
    <d v="2020-05-14T00:00:00"/>
    <s v="Mary Probst"/>
    <s v="Davidson"/>
    <m/>
    <m/>
    <m/>
    <s v="N/A"/>
    <s v="MTA / Dismas - FFY 2017; SFY 2020 - 5307 TN2019-024 (S) Capital &amp; Operating Funds"/>
    <m/>
    <s v="Mass Transit"/>
    <m/>
    <m/>
    <x v="4"/>
    <x v="7"/>
    <m/>
    <s v=""/>
    <m/>
    <m/>
    <s v="N"/>
    <m/>
    <x v="0"/>
    <m/>
    <n v="0"/>
    <n v="0"/>
    <n v="4500"/>
    <n v="0"/>
    <n v="4500"/>
    <n v="0"/>
    <n v="0"/>
    <n v="16750"/>
    <n v="0"/>
    <n v="16750"/>
    <s v="State Funded (195307-S3-072)"/>
  </r>
  <r>
    <n v="130151"/>
    <n v="3"/>
    <s v="Active"/>
    <d v="2020-03-13T00:00:00"/>
    <s v="Kathy Combs"/>
    <d v="2021-04-01T00:00:00"/>
    <s v="Kathy Combs"/>
    <s v="Region 3"/>
    <m/>
    <m/>
    <m/>
    <m/>
    <s v="South Central RR Auth FY2020 Rail Preservation - Track installation/Rehab and repaving 4 Grade Crossings"/>
    <m/>
    <s v="Rail"/>
    <m/>
    <m/>
    <x v="4"/>
    <x v="7"/>
    <m/>
    <s v=""/>
    <m/>
    <m/>
    <s v="N"/>
    <m/>
    <x v="0"/>
    <m/>
    <n v="0"/>
    <n v="0"/>
    <n v="219178.28"/>
    <n v="0"/>
    <n v="219178.28"/>
    <n v="0"/>
    <n v="0"/>
    <n v="325743.86"/>
    <n v="0"/>
    <n v="325743.86"/>
    <s v="State Funded (98RR20-S3-009)"/>
  </r>
  <r>
    <n v="130183"/>
    <n v="3"/>
    <s v="Active"/>
    <d v="2020-03-23T00:00:00"/>
    <s v="Bridgett Tidwell"/>
    <d v="2021-03-24T00:00:00"/>
    <s v="Brian Terrell"/>
    <s v="Wayne"/>
    <s v="SR-13"/>
    <s v="SR"/>
    <m/>
    <s v="SR"/>
    <s v="From south of Carlew Road to the Perry County Line"/>
    <s v="Striping, Signage, Earthwork, and other safety improvements"/>
    <s v="Safety"/>
    <s v="RSAR"/>
    <m/>
    <x v="4"/>
    <x v="7"/>
    <m/>
    <n v="4.8150000000000004"/>
    <d v="2022-02-11T00:00:00"/>
    <m/>
    <s v="N"/>
    <s v="Other"/>
    <x v="4"/>
    <m/>
    <n v="40000"/>
    <n v="0"/>
    <n v="0"/>
    <n v="0"/>
    <n v="40000"/>
    <n v="40000"/>
    <n v="0"/>
    <n v="0"/>
    <n v="0"/>
    <n v="40000"/>
    <s v="HSIP-13(84) (91001-3233-94)"/>
  </r>
  <r>
    <n v="130184"/>
    <n v="1"/>
    <s v="Active"/>
    <d v="2020-03-23T00:00:00"/>
    <s v="Kathy Combs"/>
    <d v="2021-03-24T00:00:00"/>
    <s v="Brian Terrell"/>
    <s v="Knox"/>
    <m/>
    <m/>
    <m/>
    <m/>
    <s v="Knox Cty RR - FY2020 Preservation - Track Rehabilitation"/>
    <m/>
    <s v="Rail"/>
    <m/>
    <m/>
    <x v="4"/>
    <x v="7"/>
    <m/>
    <s v=""/>
    <m/>
    <m/>
    <s v="N"/>
    <m/>
    <x v="0"/>
    <m/>
    <n v="0"/>
    <n v="0"/>
    <n v="494.1"/>
    <n v="0"/>
    <n v="494.1"/>
    <n v="0"/>
    <n v="0"/>
    <n v="552369.38"/>
    <n v="0"/>
    <n v="552369.38"/>
    <s v="State Funded (47RR20-S3-002)"/>
  </r>
  <r>
    <n v="130188"/>
    <n v="1"/>
    <s v="Construction Complete"/>
    <d v="2020-03-23T00:00:00"/>
    <s v="Lee Cothron"/>
    <d v="2021-04-13T00:00:00"/>
    <s v=""/>
    <s v="Knox"/>
    <s v="I-40"/>
    <s v="I"/>
    <m/>
    <s v="IM"/>
    <s v="M20LTHQ_C47I_SIGN REPAIR I-40 LM 24.2"/>
    <m/>
    <s v="Maint - Reg"/>
    <s v="Signs"/>
    <m/>
    <x v="4"/>
    <x v="7"/>
    <m/>
    <n v="0"/>
    <d v="2020-06-26T00:00:00"/>
    <m/>
    <s v="N"/>
    <s v="Int"/>
    <x v="1"/>
    <m/>
    <n v="0"/>
    <n v="0"/>
    <n v="172651"/>
    <n v="0"/>
    <n v="172651"/>
    <n v="0"/>
    <n v="0"/>
    <n v="218301"/>
    <n v="0"/>
    <n v="218301"/>
    <s v="State Funded (47004-4160-04)"/>
  </r>
  <r>
    <n v="130199"/>
    <n v="6"/>
    <s v="Active"/>
    <d v="2020-03-25T00:00:00"/>
    <s v="Lee Cothron"/>
    <d v="2020-03-30T00:00:00"/>
    <s v="Sandra Lowry"/>
    <s v="Statewide"/>
    <m/>
    <m/>
    <m/>
    <m/>
    <s v="In-House Recovery (COVID-19)"/>
    <s v="Emergency Relief (FEMA)"/>
    <s v="Maint - Reg"/>
    <m/>
    <m/>
    <x v="4"/>
    <x v="7"/>
    <m/>
    <s v=""/>
    <m/>
    <m/>
    <s v="N"/>
    <m/>
    <x v="0"/>
    <m/>
    <n v="0"/>
    <n v="0"/>
    <n v="399999"/>
    <n v="0"/>
    <n v="399999"/>
    <n v="0"/>
    <n v="0"/>
    <n v="770000"/>
    <n v="0"/>
    <n v="770000"/>
    <s v="State Funded (99114-4917-04)"/>
  </r>
  <r>
    <n v="130209"/>
    <n v="2"/>
    <s v="Active"/>
    <d v="2020-03-26T00:00:00"/>
    <s v="Carly Laddusaw"/>
    <d v="2020-03-26T00:00:00"/>
    <s v="Carly Laddusaw"/>
    <s v="Marion"/>
    <m/>
    <m/>
    <m/>
    <m/>
    <s v="Jasper: Rehabilitate Terminal Hangar"/>
    <m/>
    <s v="Aeronautics"/>
    <s v="Public Transportation"/>
    <m/>
    <x v="4"/>
    <x v="7"/>
    <m/>
    <s v=""/>
    <m/>
    <m/>
    <s v="N"/>
    <m/>
    <x v="0"/>
    <m/>
    <n v="0"/>
    <n v="0"/>
    <n v="246100"/>
    <n v="0"/>
    <n v="246100"/>
    <n v="0"/>
    <n v="0"/>
    <n v="622739"/>
    <n v="0"/>
    <n v="622739"/>
    <s v="State Funded (58555013320)"/>
  </r>
  <r>
    <n v="130218"/>
    <n v="1"/>
    <s v="Construction Complete"/>
    <d v="2020-04-01T00:00:00"/>
    <s v="Lee Cothron"/>
    <d v="2021-05-28T00:00:00"/>
    <s v="Lee Cothron"/>
    <s v="Anderson"/>
    <m/>
    <m/>
    <m/>
    <m/>
    <s v="Property Acquisition for Relocation of Anderson County Maintenance Complex"/>
    <m/>
    <s v="Other"/>
    <m/>
    <m/>
    <x v="4"/>
    <x v="7"/>
    <m/>
    <s v=""/>
    <m/>
    <m/>
    <s v="N"/>
    <m/>
    <x v="0"/>
    <m/>
    <n v="0"/>
    <n v="0"/>
    <n v="-246500"/>
    <n v="0"/>
    <n v="-246500"/>
    <n v="0"/>
    <n v="0"/>
    <n v="328500"/>
    <n v="0"/>
    <n v="328500"/>
    <s v="State Funded (01999-3608-04)"/>
  </r>
  <r>
    <n v="130224"/>
    <n v="3"/>
    <s v="Active"/>
    <d v="2020-04-08T00:00:00"/>
    <s v="David J. Martin"/>
    <d v="2021-04-08T00:00:00"/>
    <s v="Jason Carney"/>
    <s v="Maury"/>
    <s v="Old Zion Rd"/>
    <m/>
    <s v="0A460"/>
    <s v="L"/>
    <s v="Old Zion Road at Tennessee Southern Railroad, LM 1.46"/>
    <s v="Railroad Crossing Safety Improvement Project, Section 130"/>
    <s v="Section 130-Rail"/>
    <s v="Railroad Crossing Improvement"/>
    <m/>
    <x v="4"/>
    <x v="7"/>
    <m/>
    <n v="0.01"/>
    <m/>
    <m/>
    <s v="N"/>
    <s v="None"/>
    <x v="0"/>
    <m/>
    <n v="15000"/>
    <n v="0"/>
    <n v="255500"/>
    <n v="0"/>
    <n v="270500"/>
    <n v="15000"/>
    <n v="0"/>
    <n v="255500"/>
    <n v="0"/>
    <n v="270500"/>
    <s v="HSIP-R00S(536) (60946-2453-94)"/>
  </r>
  <r>
    <n v="130225"/>
    <n v="3"/>
    <s v="Let"/>
    <d v="2020-04-08T00:00:00"/>
    <s v="Jennifer Johnson"/>
    <d v="2020-06-24T00:00:00"/>
    <s v="Sandra Lowry"/>
    <s v="Region 3"/>
    <s v="I-840"/>
    <s v="I"/>
    <m/>
    <s v="IM"/>
    <s v="M20LTHQ_R3I_M&amp;L_840IINTERSTATE_PARTIAL"/>
    <m/>
    <s v="Maint - Reg"/>
    <s v="Mowing/Litter"/>
    <m/>
    <x v="4"/>
    <x v="7"/>
    <m/>
    <n v="53.05"/>
    <d v="2020-05-15T00:00:00"/>
    <m/>
    <s v="N"/>
    <m/>
    <x v="1"/>
    <m/>
    <n v="0"/>
    <n v="0"/>
    <n v="296082"/>
    <n v="0"/>
    <n v="296082"/>
    <n v="0"/>
    <n v="0"/>
    <n v="296082"/>
    <n v="0"/>
    <n v="296082"/>
    <s v="State Funded (98303-4188-04)"/>
  </r>
  <r>
    <n v="130230"/>
    <n v="1"/>
    <s v="Active"/>
    <d v="2020-04-09T00:00:00"/>
    <s v="Kathy Combs"/>
    <d v="2020-09-17T00:00:00"/>
    <s v="Kathy Combs"/>
    <s v="Region 1"/>
    <m/>
    <m/>
    <m/>
    <m/>
    <s v="Oak Ridge - Heritage RR, SFY 2020 Rail Preservation - Rail, Tie and Surfacing replacement, MP 0.0 to MP 1.0 and K-Line MP 0.4"/>
    <m/>
    <s v="Rail"/>
    <m/>
    <m/>
    <x v="4"/>
    <x v="7"/>
    <m/>
    <s v=""/>
    <m/>
    <m/>
    <s v="N"/>
    <m/>
    <x v="0"/>
    <m/>
    <n v="0"/>
    <n v="0"/>
    <n v="9022"/>
    <n v="0"/>
    <n v="9022"/>
    <n v="0"/>
    <n v="0"/>
    <n v="302775"/>
    <n v="0"/>
    <n v="302775"/>
    <s v="State Funded (98RR20-S3-015)"/>
  </r>
  <r>
    <n v="130231"/>
    <n v="4"/>
    <s v="Active"/>
    <d v="2020-04-09T00:00:00"/>
    <s v="Meghan Wilson"/>
    <d v="2021-01-19T00:00:00"/>
    <s v="Brian Terrell"/>
    <s v="Shelby"/>
    <m/>
    <m/>
    <m/>
    <m/>
    <s v="Winchester Boulevard at Shea Road, LM 1.217"/>
    <s v="Install a new traffic signal at the intersection of Winchester Blvd and Shea Rd."/>
    <s v="Local Programs"/>
    <s v="Signalization"/>
    <m/>
    <x v="4"/>
    <x v="7"/>
    <m/>
    <n v="0"/>
    <m/>
    <m/>
    <s v="N"/>
    <s v="NHS"/>
    <x v="0"/>
    <m/>
    <n v="7000"/>
    <n v="0"/>
    <n v="0"/>
    <n v="0"/>
    <n v="7000"/>
    <n v="7000"/>
    <n v="0"/>
    <n v="0"/>
    <n v="0"/>
    <n v="7000"/>
    <s v="STP-M-9417(13) (79LPLM-F3-709)"/>
  </r>
  <r>
    <n v="130233"/>
    <n v="4"/>
    <s v="Active"/>
    <d v="2020-04-10T00:00:00"/>
    <s v="Meghan Wilson"/>
    <d v="2021-01-21T00:00:00"/>
    <s v="Brian Terrell"/>
    <s v="Shelby"/>
    <s v="SR-175"/>
    <s v="SR"/>
    <m/>
    <s v="SR"/>
    <s v="(Byhalia Road) at Collierville Road, LM 24.360"/>
    <s v="**eGrants 232** Installation of a new traffic signal at the intersection of Byhalia Rd and Collierville Rd."/>
    <s v="Local Programs"/>
    <s v="Signalization"/>
    <m/>
    <x v="4"/>
    <x v="7"/>
    <m/>
    <n v="0.02"/>
    <m/>
    <m/>
    <s v="N"/>
    <s v="Other"/>
    <x v="4"/>
    <m/>
    <n v="23950"/>
    <n v="0"/>
    <n v="0"/>
    <n v="0"/>
    <n v="23950"/>
    <n v="23950"/>
    <n v="0"/>
    <n v="0"/>
    <n v="0"/>
    <n v="23950"/>
    <s v="STP-M-175(28) (79LPLM-F3-713)"/>
  </r>
  <r>
    <n v="130234"/>
    <n v="2"/>
    <s v="Active"/>
    <d v="2020-04-13T00:00:00"/>
    <s v="Lee Cothron"/>
    <d v="2020-04-14T00:00:00"/>
    <s v="Sandra Lowry"/>
    <s v="Region 2"/>
    <m/>
    <m/>
    <m/>
    <m/>
    <s v="In-House Storm Damage Recovery (April 12, 2020 Storms/Tornadoes)"/>
    <m/>
    <s v="Maint - Reg"/>
    <s v="Maintenance"/>
    <m/>
    <x v="4"/>
    <x v="7"/>
    <m/>
    <s v=""/>
    <m/>
    <m/>
    <s v="N"/>
    <m/>
    <x v="0"/>
    <m/>
    <n v="0"/>
    <n v="0"/>
    <n v="20999"/>
    <n v="0"/>
    <n v="20999"/>
    <n v="0"/>
    <n v="0"/>
    <n v="21000"/>
    <n v="0"/>
    <n v="21000"/>
    <s v="State Funded (98EM20-M4-006)"/>
  </r>
  <r>
    <n v="130236"/>
    <n v="3"/>
    <s v="Construction Complete"/>
    <d v="2020-04-15T00:00:00"/>
    <s v="Jennifer Johnson"/>
    <d v="2021-04-15T00:00:00"/>
    <s v=""/>
    <s v="Williamson"/>
    <s v="I-65"/>
    <s v="I"/>
    <m/>
    <s v="IM"/>
    <s v="M20LTHQ_C94I_Sign Repair I-65 SB LM 8.8"/>
    <m/>
    <s v="Maint - Reg"/>
    <s v="Signs"/>
    <m/>
    <x v="4"/>
    <x v="7"/>
    <m/>
    <n v="0"/>
    <d v="2020-06-26T00:00:00"/>
    <m/>
    <s v="N"/>
    <s v="Int"/>
    <x v="1"/>
    <m/>
    <n v="0"/>
    <n v="0"/>
    <n v="46725"/>
    <n v="0"/>
    <n v="46725"/>
    <n v="0"/>
    <n v="0"/>
    <n v="46725"/>
    <n v="0"/>
    <n v="46725"/>
    <s v="State Funded (94096-4102-04)"/>
  </r>
  <r>
    <n v="130238"/>
    <n v="2"/>
    <s v="Active"/>
    <d v="2020-04-15T00:00:00"/>
    <s v="Carly Laddusaw"/>
    <d v="2020-04-15T00:00:00"/>
    <s v="Carly Laddusaw"/>
    <s v="Rhea"/>
    <m/>
    <m/>
    <m/>
    <m/>
    <s v="Dayton: Easement / Land Purchase"/>
    <m/>
    <s v="Aeronautics"/>
    <s v="Public Transportation"/>
    <m/>
    <x v="4"/>
    <x v="7"/>
    <m/>
    <s v=""/>
    <m/>
    <m/>
    <s v="N"/>
    <m/>
    <x v="0"/>
    <m/>
    <n v="0"/>
    <n v="0"/>
    <n v="0"/>
    <n v="0"/>
    <n v="0"/>
    <n v="0"/>
    <n v="0"/>
    <n v="30000"/>
    <n v="0"/>
    <n v="30000"/>
    <s v="State Funded (72555014120)"/>
  </r>
  <r>
    <n v="130241"/>
    <n v="1"/>
    <s v="Active"/>
    <d v="2020-04-17T00:00:00"/>
    <s v="Ryan Traversa"/>
    <d v="2020-04-17T00:00:00"/>
    <s v="Ryan Traversa"/>
    <s v="Sullivan"/>
    <m/>
    <m/>
    <m/>
    <m/>
    <s v="Blountville: Airport Hangar 301 Upgrade and Rehab"/>
    <m/>
    <s v="Aeronautics"/>
    <s v="Public Transportation"/>
    <m/>
    <x v="4"/>
    <x v="7"/>
    <m/>
    <s v=""/>
    <m/>
    <m/>
    <s v="N"/>
    <m/>
    <x v="0"/>
    <m/>
    <n v="0"/>
    <n v="0"/>
    <n v="1303500"/>
    <n v="0"/>
    <n v="1303500"/>
    <n v="0"/>
    <n v="0"/>
    <n v="1402000"/>
    <n v="0"/>
    <n v="1402000"/>
    <s v="State Funded (82555075320)"/>
  </r>
  <r>
    <n v="130248"/>
    <n v="3"/>
    <s v="Active"/>
    <d v="2020-04-22T00:00:00"/>
    <s v="Simchah Edwards"/>
    <d v="2021-01-19T00:00:00"/>
    <s v="Brian Terrell"/>
    <s v="Davidson"/>
    <s v="SR-6"/>
    <s v="SR"/>
    <m/>
    <s v="SR"/>
    <s v="(US-31, 8th Avenue South), From Bradford Avenue to Kirkwood Avenue"/>
    <s v="(E-GRANTS) The City of Berry Hill is filling the gaps between existing sidewalks on the east side of 8th Avenue South, from Bradford Avenue to Kirkwood Avenue. It will encompass approximately 1,200 feet in new sidewalk length. This will create a connection of more than 3,000 linear feet of continuous sidewalk on the east side of the corridor, reaching into Metro Nashville."/>
    <s v="Local Programs"/>
    <s v="Sidewalk Improvements"/>
    <m/>
    <x v="4"/>
    <x v="7"/>
    <m/>
    <n v="0.52"/>
    <m/>
    <m/>
    <s v="N"/>
    <s v="NHS"/>
    <x v="3"/>
    <m/>
    <n v="200000"/>
    <n v="0"/>
    <n v="0"/>
    <n v="0"/>
    <n v="200000"/>
    <n v="200000"/>
    <n v="0"/>
    <n v="0"/>
    <n v="0"/>
    <n v="200000"/>
    <s v="STP-M-NH-6(144) (19LPLM-F3-173)"/>
  </r>
  <r>
    <n v="130251"/>
    <n v="2"/>
    <s v="Active"/>
    <d v="2020-04-22T00:00:00"/>
    <s v="Katie Brown"/>
    <d v="2021-01-19T00:00:00"/>
    <s v="Sandra Lowry"/>
    <s v="Bradley"/>
    <s v="SR-60"/>
    <s v="SR"/>
    <m/>
    <s v="SR"/>
    <s v="From Georgetown Road to Peerless Road"/>
    <s v="Shared-use path and bike lane on the south side of SR-60. Project also includes ADA upgrades, curb and gutter, crosswalks, pedestrian refuge island and drainage improvements."/>
    <s v="Local Programs"/>
    <s v="Bicycles and Pedestrian Facility"/>
    <m/>
    <x v="4"/>
    <x v="7"/>
    <m/>
    <n v="0.65"/>
    <m/>
    <m/>
    <s v="N"/>
    <s v="NHS"/>
    <x v="3"/>
    <m/>
    <n v="65000"/>
    <n v="0"/>
    <n v="0"/>
    <n v="0"/>
    <n v="65000"/>
    <n v="65000"/>
    <n v="0"/>
    <n v="0"/>
    <n v="0"/>
    <n v="65000"/>
    <s v="State Funded (06LPLM-S3-079)"/>
  </r>
  <r>
    <n v="130254"/>
    <n v="1"/>
    <s v="Active"/>
    <d v="2020-04-27T00:00:00"/>
    <s v="Katie Brown"/>
    <d v="2021-01-26T00:00:00"/>
    <s v="Kimery Grant"/>
    <s v="Hancock"/>
    <s v="SR-33"/>
    <s v="SR"/>
    <m/>
    <s v="SR"/>
    <s v="From Back Valley Road to Willow Street and along Willow Street to the Health Dept."/>
    <s v="(eGrants 008)Sidewalks along both sides of SR-33 and Willow Street. Project also includes curb and gutter, ADA upgrades, crosswalks, signage, a retaining wall, flashing beacons and drainage improvements."/>
    <s v="Local Programs"/>
    <s v="Bicycles and Pedestrian Facility"/>
    <m/>
    <x v="4"/>
    <x v="7"/>
    <m/>
    <n v="0.52"/>
    <m/>
    <m/>
    <s v="N"/>
    <s v="None, Other"/>
    <x v="4"/>
    <m/>
    <n v="60000"/>
    <n v="0"/>
    <n v="0"/>
    <n v="0"/>
    <n v="60000"/>
    <n v="60000"/>
    <n v="0"/>
    <n v="0"/>
    <n v="0"/>
    <n v="60000"/>
    <s v="State Funded (34LPLM-S3-006)"/>
  </r>
  <r>
    <n v="130255"/>
    <n v="1"/>
    <s v="Active"/>
    <d v="2020-04-27T00:00:00"/>
    <s v="Katie Brown"/>
    <d v="2021-01-19T00:00:00"/>
    <s v="Brian Terrell"/>
    <s v="Monroe"/>
    <s v="SR-2"/>
    <s v="SR"/>
    <m/>
    <s v="SR"/>
    <s v="From Monroe Street to SR-68 (High Street)"/>
    <s v="(eGrants -015) Shared-use path from Monroe St to High St, The project also includes curb and gutter, drainage improvements, pedestrian signals, pavement markings, ADA upgrades, and pedestrian bridges."/>
    <s v="Local Programs"/>
    <s v="Bicycles and Pedestrian Facility"/>
    <m/>
    <x v="4"/>
    <x v="7"/>
    <m/>
    <n v="0.87"/>
    <m/>
    <m/>
    <s v="N"/>
    <s v="NHS"/>
    <x v="3"/>
    <m/>
    <n v="58000"/>
    <n v="0"/>
    <n v="0"/>
    <n v="0"/>
    <n v="58000"/>
    <n v="58000"/>
    <n v="0"/>
    <n v="0"/>
    <n v="0"/>
    <n v="58000"/>
    <s v="State Funded (62LPLM-S3-025)"/>
  </r>
  <r>
    <n v="130256"/>
    <n v="1"/>
    <s v="Active"/>
    <d v="2020-04-27T00:00:00"/>
    <s v="Katie Brown"/>
    <d v="2021-01-19T00:00:00"/>
    <s v="Brian Terrell"/>
    <s v="Anderson"/>
    <s v="SR-9"/>
    <s v="SR"/>
    <m/>
    <s v="SR"/>
    <s v="From City Hall just north of 1st Street to 4th Street"/>
    <s v="(eGrants -009)Sidewalks along SR-9. Project also includes pedestrian lighting, crosswalks, pedestrian signals, curb and gutter, ADA upgrades, and drainage improvements."/>
    <s v="Local Programs"/>
    <s v="Bicycles and Pedestrian Facility"/>
    <m/>
    <x v="4"/>
    <x v="7"/>
    <m/>
    <n v="0.2"/>
    <m/>
    <m/>
    <s v="N"/>
    <s v="Other"/>
    <x v="4"/>
    <m/>
    <n v="49500"/>
    <n v="0"/>
    <n v="0"/>
    <n v="0"/>
    <n v="49500"/>
    <n v="49500"/>
    <n v="0"/>
    <n v="0"/>
    <n v="0"/>
    <n v="49500"/>
    <s v="State Funded (01LPLM-S3-058)"/>
  </r>
  <r>
    <n v="130257"/>
    <n v="1"/>
    <s v="Active"/>
    <d v="2020-04-27T00:00:00"/>
    <s v="Katie Brown"/>
    <d v="2021-01-19T00:00:00"/>
    <s v="Brian Terrell"/>
    <s v="Blount"/>
    <s v="SR-35"/>
    <s v="SR"/>
    <m/>
    <s v="SR"/>
    <s v="From Kings Court to Bessemer Street"/>
    <s v="(eGrants - 004) Sidewalk, greenway and crosswalk connections from Kings Court to Bessemer Street. Project also includes , rapid flashing beacons, radar signage, ADA upgrades,  drainage improvements and a refuge island"/>
    <s v="Local Programs"/>
    <s v="Bicycles and Pedestrian Facility"/>
    <m/>
    <x v="4"/>
    <x v="7"/>
    <m/>
    <n v="0.78"/>
    <m/>
    <m/>
    <s v="N"/>
    <s v="NHS"/>
    <x v="3"/>
    <m/>
    <n v="20000"/>
    <n v="0"/>
    <n v="0"/>
    <n v="0"/>
    <n v="20000"/>
    <n v="20000"/>
    <n v="0"/>
    <n v="0"/>
    <n v="0"/>
    <n v="20000"/>
    <s v="State Funded (05LPLM-S3-065)"/>
  </r>
  <r>
    <n v="130260"/>
    <n v="2"/>
    <s v="Active"/>
    <d v="2020-04-27T00:00:00"/>
    <s v="Katie Brown"/>
    <d v="2021-05-18T00:00:00"/>
    <s v="Brandy Hopkins"/>
    <s v="Clay"/>
    <s v="SR-52"/>
    <s v="SR"/>
    <m/>
    <s v="SR"/>
    <s v="From the Clay County Courthouse on Green Street to College Avenue"/>
    <s v="Sidewalks along SR-52. Project also includes ADA upgrades, crosswalks, signage, curb and gutter, pavement markings and drainage improvements."/>
    <s v="Local Programs"/>
    <s v="Bicycles and Pedestrian Facility"/>
    <m/>
    <x v="4"/>
    <x v="7"/>
    <m/>
    <n v="0.4"/>
    <d v="2022-12-09T00:00:00"/>
    <m/>
    <s v="N"/>
    <s v="NHS"/>
    <x v="3"/>
    <m/>
    <n v="19705.939999999999"/>
    <n v="0"/>
    <n v="0"/>
    <n v="0"/>
    <n v="19705.939999999999"/>
    <n v="19705.939999999999"/>
    <n v="0"/>
    <n v="0"/>
    <n v="0"/>
    <n v="19705.939999999999"/>
    <s v="State Funded (14LPSM-S3-005)"/>
  </r>
  <r>
    <n v="130262"/>
    <n v="3"/>
    <s v="Active"/>
    <d v="2020-04-27T00:00:00"/>
    <s v="Katie Brown"/>
    <d v="2021-01-19T00:00:00"/>
    <s v="Brian Terrell"/>
    <s v="Perry"/>
    <s v="SR-13"/>
    <s v="SR"/>
    <m/>
    <s v="SR"/>
    <s v="From approximately 896 feet east of S. Mill Street to approximately 558 feet West of S. Mill Street and along S. Mill Street to the Public Library"/>
    <s v="Sidewalks along SR-13 and S. Mill Street. Project also includes ADA upgrades, signage, drainage improvements, pedestrian signalization, guardrail and crosswalks."/>
    <s v="Local Programs"/>
    <s v="Bicycles and Pedestrian Facility"/>
    <m/>
    <x v="4"/>
    <x v="7"/>
    <m/>
    <n v="0.13"/>
    <m/>
    <m/>
    <s v="N"/>
    <s v="None, Other"/>
    <x v="4"/>
    <m/>
    <n v="45000"/>
    <n v="0"/>
    <n v="0"/>
    <n v="0"/>
    <n v="45000"/>
    <n v="45000"/>
    <n v="0"/>
    <n v="0"/>
    <n v="0"/>
    <n v="45000"/>
    <s v="State Funded (68LPLM-S3-032)"/>
  </r>
  <r>
    <n v="130263"/>
    <n v="3"/>
    <s v="Active"/>
    <d v="2020-04-27T00:00:00"/>
    <s v="Katie Brown"/>
    <d v="2021-01-19T00:00:00"/>
    <s v="Brian Terrell"/>
    <s v="Wilson"/>
    <s v="SR-24"/>
    <s v="SR"/>
    <m/>
    <s v="SR"/>
    <s v="From near Benton Douglas Parkway to Nonaville Road"/>
    <s v="Sidewalks along SR-24. Project also includes ADA upgrades, a retaining wall, curb and gutter, crosswalks,  guardrail, striping, pedestrian signals, signage, landscaping, and drainage improvements."/>
    <s v="Local Programs"/>
    <s v="Bicycles and Pedestrian Facility"/>
    <m/>
    <x v="4"/>
    <x v="7"/>
    <m/>
    <n v="0.66"/>
    <m/>
    <m/>
    <s v="N"/>
    <s v="NHS"/>
    <x v="3"/>
    <m/>
    <n v="70000"/>
    <n v="0"/>
    <n v="0"/>
    <n v="0"/>
    <n v="70000"/>
    <n v="70000"/>
    <n v="0"/>
    <n v="0"/>
    <n v="0"/>
    <n v="70000"/>
    <s v="State Funded (95LPLM-S3-103)"/>
  </r>
  <r>
    <n v="130264"/>
    <n v="1"/>
    <s v="Closed"/>
    <d v="2020-04-27T00:00:00"/>
    <s v="Scott Boyce"/>
    <d v="2021-01-12T00:00:00"/>
    <s v="Jennifer Johnson"/>
    <s v="Region 1"/>
    <m/>
    <m/>
    <m/>
    <m/>
    <s v="Overdimensional Load Escort by Tennessee Highway Patrol - Application No. 296965"/>
    <m/>
    <s v="Other"/>
    <s v="Other"/>
    <m/>
    <x v="4"/>
    <x v="7"/>
    <m/>
    <s v=""/>
    <m/>
    <m/>
    <s v="N"/>
    <m/>
    <x v="0"/>
    <m/>
    <n v="0"/>
    <n v="0"/>
    <n v="36.340000000000003"/>
    <n v="0"/>
    <n v="36.340000000000003"/>
    <n v="0"/>
    <n v="0"/>
    <n v="5036.34"/>
    <n v="0"/>
    <n v="5036.34"/>
    <s v="State Funded (98100-4170-04)"/>
  </r>
  <r>
    <n v="130264.01"/>
    <n v="1"/>
    <s v="Closed"/>
    <d v="2020-04-29T00:00:00"/>
    <s v="Jennifer Johnson"/>
    <d v="2021-01-12T00:00:00"/>
    <s v="Jennifer Johnson"/>
    <s v="Region 1"/>
    <m/>
    <m/>
    <m/>
    <m/>
    <s v="Overdimensional (O/D) Load Escort by Tennessee Highway Patrol (THP) - Application No. 310668"/>
    <m/>
    <s v="Other"/>
    <s v="Other"/>
    <m/>
    <x v="4"/>
    <x v="7"/>
    <m/>
    <s v=""/>
    <m/>
    <m/>
    <s v="N"/>
    <m/>
    <x v="0"/>
    <m/>
    <n v="0"/>
    <n v="0"/>
    <n v="132.22999999999999"/>
    <n v="0"/>
    <n v="132.22999999999999"/>
    <n v="0"/>
    <n v="0"/>
    <n v="5132.2299999999996"/>
    <n v="0"/>
    <n v="5132.2299999999996"/>
    <s v="State Funded (98100-3172-04)"/>
  </r>
  <r>
    <n v="130264.03"/>
    <n v="1"/>
    <s v="Closed"/>
    <d v="2020-04-30T00:00:00"/>
    <s v="Bobby Johnson"/>
    <d v="2021-01-12T00:00:00"/>
    <s v="Jennifer Johnson"/>
    <s v="Region 1"/>
    <m/>
    <m/>
    <m/>
    <m/>
    <s v="Overdimensional (O/D) Load Escort by Tennessee Highway Patrol (THP) - Application No.310814"/>
    <m/>
    <s v="Other"/>
    <s v="Other"/>
    <m/>
    <x v="4"/>
    <x v="7"/>
    <m/>
    <s v=""/>
    <m/>
    <m/>
    <s v="N"/>
    <m/>
    <x v="0"/>
    <m/>
    <n v="0"/>
    <n v="0"/>
    <n v="827.23"/>
    <n v="0"/>
    <n v="827.23"/>
    <n v="0"/>
    <n v="0"/>
    <n v="5827.23"/>
    <n v="0"/>
    <n v="5827.23"/>
    <s v="State Funded (98100-3173-04)"/>
  </r>
  <r>
    <n v="130264.09"/>
    <n v="1"/>
    <s v="Closed"/>
    <d v="2020-05-13T00:00:00"/>
    <s v="Jennifer Johnson"/>
    <d v="2021-01-12T00:00:00"/>
    <s v="Jennifer Johnson"/>
    <s v="Region 1"/>
    <m/>
    <m/>
    <m/>
    <m/>
    <s v="Overdimensional Load Escort by Tennessee Highway Patrol - Application No.310785"/>
    <m/>
    <s v="Other"/>
    <s v="Other"/>
    <m/>
    <x v="4"/>
    <x v="7"/>
    <m/>
    <s v=""/>
    <m/>
    <m/>
    <s v="N"/>
    <m/>
    <x v="0"/>
    <m/>
    <n v="0"/>
    <n v="0"/>
    <n v="117.47"/>
    <n v="0"/>
    <n v="117.47"/>
    <n v="0"/>
    <n v="0"/>
    <n v="5117.47"/>
    <n v="0"/>
    <n v="5117.47"/>
    <s v="State Funded (98100-3180-04)"/>
  </r>
  <r>
    <n v="130264.1"/>
    <n v="1"/>
    <s v="Closed"/>
    <d v="2020-05-13T00:00:00"/>
    <s v="Jennifer Johnson"/>
    <d v="2021-01-12T00:00:00"/>
    <s v="Jennifer Johnson"/>
    <s v="Region 1"/>
    <m/>
    <m/>
    <m/>
    <m/>
    <s v="Overdimensional Load Escort by Tennessee Highway Patrol - Application No.323056"/>
    <m/>
    <s v="Other"/>
    <s v="Other"/>
    <m/>
    <x v="4"/>
    <x v="7"/>
    <m/>
    <s v=""/>
    <m/>
    <m/>
    <s v="N"/>
    <m/>
    <x v="0"/>
    <m/>
    <n v="0"/>
    <n v="0"/>
    <n v="619.89"/>
    <n v="0"/>
    <n v="619.89"/>
    <n v="0"/>
    <n v="0"/>
    <n v="5619.89"/>
    <n v="0"/>
    <n v="5619.89"/>
    <s v="State Funded (98100-3181-04)"/>
  </r>
  <r>
    <n v="130264.16"/>
    <n v="1"/>
    <s v="Closed"/>
    <d v="2020-08-06T00:00:00"/>
    <s v="Jennifer Johnson"/>
    <d v="2021-01-12T00:00:00"/>
    <s v="Jennifer Johnson"/>
    <s v="Region 1"/>
    <m/>
    <m/>
    <m/>
    <m/>
    <s v="Overdimensional (O/D) Load Escort by Tennessee Highway Patrol (THP) - Application No. 362248"/>
    <m/>
    <s v="Other"/>
    <s v="Other"/>
    <m/>
    <x v="4"/>
    <x v="7"/>
    <m/>
    <s v=""/>
    <m/>
    <m/>
    <s v="N"/>
    <m/>
    <x v="0"/>
    <m/>
    <n v="0"/>
    <n v="0"/>
    <n v="1465.27"/>
    <n v="0"/>
    <n v="1465.27"/>
    <n v="0"/>
    <n v="0"/>
    <n v="1465.27"/>
    <n v="0"/>
    <n v="1465.27"/>
    <s v="State Funded (98101-3106-04)"/>
  </r>
  <r>
    <n v="130264.17"/>
    <n v="1"/>
    <s v="Closed"/>
    <d v="2020-09-24T00:00:00"/>
    <s v="Jennifer Johnson"/>
    <d v="2021-03-16T00:00:00"/>
    <s v="Jennifer Johnson"/>
    <s v="Region 1"/>
    <m/>
    <m/>
    <m/>
    <m/>
    <s v="Overdimensional (O/D) Load Escort by Tennessee Highway Patrol (THP) - Application No. 380214"/>
    <m/>
    <s v="Other"/>
    <s v="Other"/>
    <m/>
    <x v="4"/>
    <x v="7"/>
    <m/>
    <s v=""/>
    <m/>
    <m/>
    <s v="N"/>
    <m/>
    <x v="0"/>
    <m/>
    <n v="0"/>
    <n v="0"/>
    <n v="902.8"/>
    <n v="0"/>
    <n v="902.8"/>
    <n v="0"/>
    <n v="0"/>
    <n v="902.8"/>
    <n v="0"/>
    <n v="902.8"/>
    <s v="State Funded (98THP1-S3-002)"/>
  </r>
  <r>
    <n v="130264.18"/>
    <n v="1"/>
    <s v="Closed"/>
    <d v="2020-09-24T00:00:00"/>
    <s v="Jennifer Johnson"/>
    <d v="2021-03-16T00:00:00"/>
    <s v="Jennifer Johnson"/>
    <s v="Region 1"/>
    <m/>
    <m/>
    <m/>
    <m/>
    <s v="Overdimensional (O/D) Load Escort by Tennessee Highway Patrol (THP) - Application No. 383695"/>
    <m/>
    <s v="Other"/>
    <s v="Other"/>
    <m/>
    <x v="4"/>
    <x v="7"/>
    <m/>
    <s v=""/>
    <m/>
    <m/>
    <s v="N"/>
    <m/>
    <x v="0"/>
    <m/>
    <n v="0"/>
    <n v="0"/>
    <n v="899.84"/>
    <n v="0"/>
    <n v="899.84"/>
    <n v="0"/>
    <n v="0"/>
    <n v="899.84"/>
    <n v="0"/>
    <n v="899.84"/>
    <s v="State Funded (98THP1-S3-003)"/>
  </r>
  <r>
    <n v="130264.19"/>
    <n v="1"/>
    <s v="Closed"/>
    <d v="2020-09-24T00:00:00"/>
    <s v="Jennifer Johnson"/>
    <d v="2021-03-16T00:00:00"/>
    <s v="Jennifer Johnson"/>
    <s v="Region 1"/>
    <m/>
    <m/>
    <m/>
    <m/>
    <s v="Overdimensional (O/D) Load Escort by Tennessee Highway Patrol (THP) - Application No. 383719"/>
    <m/>
    <s v="Other"/>
    <s v="Other"/>
    <m/>
    <x v="4"/>
    <x v="7"/>
    <m/>
    <s v=""/>
    <m/>
    <m/>
    <s v="N"/>
    <m/>
    <x v="0"/>
    <m/>
    <n v="0"/>
    <n v="0"/>
    <n v="509.46"/>
    <n v="0"/>
    <n v="509.46"/>
    <n v="0"/>
    <n v="0"/>
    <n v="509.46"/>
    <n v="0"/>
    <n v="509.46"/>
    <s v="State Funded (98THP1-S3-004)"/>
  </r>
  <r>
    <n v="130264.2"/>
    <n v="1"/>
    <s v="Closed"/>
    <d v="2020-09-24T00:00:00"/>
    <s v="Jennifer Johnson"/>
    <d v="2021-03-16T00:00:00"/>
    <s v="Jennifer Johnson"/>
    <s v="Region 1"/>
    <m/>
    <m/>
    <m/>
    <m/>
    <s v="Overdimensional (O/D) Load Escort by Tennessee Highway Patrol (THP) - Application No. 380245"/>
    <m/>
    <s v="Other"/>
    <s v="Other"/>
    <m/>
    <x v="4"/>
    <x v="7"/>
    <m/>
    <s v=""/>
    <m/>
    <m/>
    <s v="N"/>
    <m/>
    <x v="0"/>
    <m/>
    <n v="0"/>
    <n v="0"/>
    <n v="509.46"/>
    <n v="0"/>
    <n v="509.46"/>
    <n v="0"/>
    <n v="0"/>
    <n v="509.46"/>
    <n v="0"/>
    <n v="509.46"/>
    <s v="State Funded (98THP1-S3-005)"/>
  </r>
  <r>
    <n v="130264.21"/>
    <n v="1"/>
    <s v="Closed"/>
    <d v="2020-10-01T00:00:00"/>
    <s v="Jennifer Johnson"/>
    <d v="2021-03-16T00:00:00"/>
    <s v="Jennifer Johnson"/>
    <s v="Region 1"/>
    <m/>
    <m/>
    <m/>
    <m/>
    <s v="Overdimensional (O/D) Load Escort by Tennessee Highway Patrol (THP) - Application No. 385328"/>
    <m/>
    <s v="Other"/>
    <s v="Other"/>
    <m/>
    <x v="4"/>
    <x v="7"/>
    <m/>
    <s v=""/>
    <m/>
    <m/>
    <s v="N"/>
    <m/>
    <x v="0"/>
    <m/>
    <n v="0"/>
    <n v="0"/>
    <n v="1686.36"/>
    <n v="0"/>
    <n v="1686.36"/>
    <n v="0"/>
    <n v="0"/>
    <n v="1686.36"/>
    <n v="0"/>
    <n v="1686.36"/>
    <s v="State Funded (98THP1-S3-006)"/>
  </r>
  <r>
    <n v="130264.22"/>
    <n v="1"/>
    <s v="Closed"/>
    <d v="2020-10-12T00:00:00"/>
    <s v="Jennifer Johnson"/>
    <d v="2021-03-16T00:00:00"/>
    <s v="Jennifer Johnson"/>
    <s v="Region 1"/>
    <m/>
    <m/>
    <m/>
    <m/>
    <s v="Overdimensional (O/D) Load Escort by Tennessee Highway Patrol (THP) - Application No. 385413"/>
    <m/>
    <s v="Other"/>
    <s v="Other"/>
    <m/>
    <x v="4"/>
    <x v="7"/>
    <m/>
    <s v=""/>
    <m/>
    <m/>
    <s v="N"/>
    <m/>
    <x v="0"/>
    <m/>
    <n v="0"/>
    <n v="0"/>
    <n v="668.48"/>
    <n v="0"/>
    <n v="668.48"/>
    <n v="0"/>
    <n v="0"/>
    <n v="668.48"/>
    <n v="0"/>
    <n v="668.48"/>
    <s v="State Funded (98THP1-S3-009)"/>
  </r>
  <r>
    <n v="130264.23"/>
    <n v="1"/>
    <s v="Closed"/>
    <d v="2020-10-20T00:00:00"/>
    <s v="Jennifer Johnson"/>
    <d v="2021-03-16T00:00:00"/>
    <s v="Jennifer Johnson"/>
    <s v="Region 1"/>
    <m/>
    <m/>
    <m/>
    <m/>
    <s v="Overdimensional (O/D) Load Escort by Tennessee Highway Patrol (THP) - Application No. 380251"/>
    <m/>
    <s v="Other"/>
    <s v="Other"/>
    <m/>
    <x v="4"/>
    <x v="7"/>
    <m/>
    <s v=""/>
    <m/>
    <m/>
    <s v="N"/>
    <m/>
    <x v="0"/>
    <m/>
    <n v="0"/>
    <n v="0"/>
    <n v="785.18"/>
    <n v="0"/>
    <n v="785.18"/>
    <n v="0"/>
    <n v="0"/>
    <n v="785.18"/>
    <n v="0"/>
    <n v="785.18"/>
    <s v="State Funded (98THP1-S3-010)"/>
  </r>
  <r>
    <n v="130264.24"/>
    <n v="1"/>
    <s v="Closed"/>
    <d v="2020-10-28T00:00:00"/>
    <s v="Jennifer Johnson"/>
    <d v="2021-03-16T00:00:00"/>
    <s v="Jennifer Johnson"/>
    <s v="Region 1"/>
    <m/>
    <m/>
    <m/>
    <m/>
    <s v="Overdimensional (O/D) Load Escort by Tennessee Highway Patrol (THP) - Application No. 398456"/>
    <m/>
    <s v="Other"/>
    <s v="Other"/>
    <m/>
    <x v="4"/>
    <x v="7"/>
    <m/>
    <s v=""/>
    <m/>
    <m/>
    <s v="N"/>
    <m/>
    <x v="0"/>
    <m/>
    <n v="0"/>
    <n v="0"/>
    <n v="545.6"/>
    <n v="0"/>
    <n v="545.6"/>
    <n v="0"/>
    <n v="0"/>
    <n v="545.6"/>
    <n v="0"/>
    <n v="545.6"/>
    <s v="State Funded (98THP1-S3-013)"/>
  </r>
  <r>
    <n v="130264.25"/>
    <n v="1"/>
    <s v="Closed"/>
    <d v="2020-10-28T00:00:00"/>
    <s v="Jennifer Johnson"/>
    <d v="2021-03-16T00:00:00"/>
    <s v="Jennifer Johnson"/>
    <s v="Region 1"/>
    <m/>
    <m/>
    <m/>
    <m/>
    <s v="Overdimensional (O/D) Load Escort by Tennessee Highway Patrol (THP) - Application No. 399169"/>
    <m/>
    <s v="Other"/>
    <s v="Other"/>
    <m/>
    <x v="4"/>
    <x v="7"/>
    <m/>
    <s v=""/>
    <m/>
    <m/>
    <s v="N"/>
    <m/>
    <x v="0"/>
    <m/>
    <n v="0"/>
    <n v="0"/>
    <n v="548.38"/>
    <n v="0"/>
    <n v="548.38"/>
    <n v="0"/>
    <n v="0"/>
    <n v="548.38"/>
    <n v="0"/>
    <n v="548.38"/>
    <s v="State Funded (98THP1-S3-014)"/>
  </r>
  <r>
    <n v="130264.26"/>
    <n v="1"/>
    <s v="Closed"/>
    <d v="2020-11-13T00:00:00"/>
    <s v="Jennifer Johnson"/>
    <d v="2021-05-11T00:00:00"/>
    <s v="Jennifer Johnson"/>
    <s v="Region 1"/>
    <m/>
    <m/>
    <m/>
    <m/>
    <s v="Overdimensional (O/D) Load Escort by Tennessee Highway Patrol (THP) - Application No. 396259"/>
    <m/>
    <s v="Other"/>
    <s v="Other"/>
    <m/>
    <x v="4"/>
    <x v="7"/>
    <m/>
    <s v=""/>
    <m/>
    <m/>
    <s v="N"/>
    <m/>
    <x v="0"/>
    <m/>
    <n v="0"/>
    <n v="0"/>
    <n v="5288.16"/>
    <n v="0"/>
    <n v="5288.16"/>
    <n v="0"/>
    <n v="0"/>
    <n v="5288.16"/>
    <n v="0"/>
    <n v="5288.16"/>
    <s v="State Funded (98THP1-S3-016)"/>
  </r>
  <r>
    <n v="130264.27"/>
    <n v="1"/>
    <s v="Closed"/>
    <d v="2020-11-13T00:00:00"/>
    <s v="Jennifer Johnson"/>
    <d v="2021-05-11T00:00:00"/>
    <s v="Jennifer Johnson"/>
    <s v="Region 1"/>
    <m/>
    <m/>
    <m/>
    <m/>
    <s v="Overdimensional (O/D) Load Escort by Tennessee Highway Patrol (THP) - Application No. 404578"/>
    <m/>
    <s v="Other"/>
    <s v="Other"/>
    <m/>
    <x v="4"/>
    <x v="7"/>
    <m/>
    <s v=""/>
    <m/>
    <m/>
    <s v="N"/>
    <m/>
    <x v="0"/>
    <m/>
    <n v="0"/>
    <n v="0"/>
    <n v="4970.55"/>
    <n v="0"/>
    <n v="4970.55"/>
    <n v="0"/>
    <n v="0"/>
    <n v="4970.55"/>
    <n v="0"/>
    <n v="4970.55"/>
    <s v="State Funded (98THP1-S3-019)"/>
  </r>
  <r>
    <n v="130265"/>
    <n v="3"/>
    <s v="Active"/>
    <d v="2020-04-28T00:00:00"/>
    <s v="Katie Brown"/>
    <d v="2021-01-19T00:00:00"/>
    <s v="Brian Terrell"/>
    <s v="Giles"/>
    <s v="SR-7"/>
    <s v="SR"/>
    <m/>
    <s v="SR"/>
    <s v="From SR-11 to Mitchell Street; and SR-11, From SR-7 to Victoria Place"/>
    <s v="Sidewalks on both sides of SR-11 and Mitchell Street. Project also includes ADA upgrades, crosswalks, a retaining wall, curb and gutter, pavement markings, pedestrian signals, signage and drainage improvements."/>
    <s v="Local Programs"/>
    <s v="Bicycles and Pedestrian Facility"/>
    <m/>
    <x v="4"/>
    <x v="7"/>
    <m/>
    <n v="0.94"/>
    <m/>
    <m/>
    <s v="N"/>
    <s v="NHS"/>
    <x v="3"/>
    <m/>
    <n v="65000"/>
    <n v="0"/>
    <n v="0"/>
    <n v="0"/>
    <n v="65000"/>
    <n v="65000"/>
    <n v="0"/>
    <n v="0"/>
    <n v="0"/>
    <n v="65000"/>
    <s v="State Funded (28LPLM-S3-029)"/>
  </r>
  <r>
    <n v="130266"/>
    <n v="4"/>
    <s v="Active"/>
    <d v="2020-04-28T00:00:00"/>
    <s v="Katie Brown"/>
    <d v="2021-01-19T00:00:00"/>
    <s v="Brian Terrell"/>
    <s v="Henderson"/>
    <s v="SR"/>
    <s v="SR"/>
    <m/>
    <s v="SR"/>
    <s v="SR-114, From County Multiplex to Dennison Drive; and SR-22, From Lexington High School to Dennison Drive"/>
    <s v="(eGrants - 010)Sidewalks along SR-114 and SR-22. Project also to include signage, crosswalks, pedestrian flashing signs, ADA upgrades and  drainage improvements."/>
    <s v="Local Programs"/>
    <s v="Bicycles and Pedestrian Facility"/>
    <m/>
    <x v="4"/>
    <x v="7"/>
    <m/>
    <n v="0.17"/>
    <m/>
    <m/>
    <s v="N"/>
    <s v="NHS, Other"/>
    <x v="3"/>
    <m/>
    <n v="48000"/>
    <n v="0"/>
    <n v="0"/>
    <n v="0"/>
    <n v="48000"/>
    <n v="48000"/>
    <n v="0"/>
    <n v="0"/>
    <n v="0"/>
    <n v="48000"/>
    <s v="State Funded (39LPLM-S3-047)"/>
  </r>
  <r>
    <n v="130267"/>
    <n v="3"/>
    <s v="Active"/>
    <d v="2020-04-28T00:00:00"/>
    <s v="Carly Laddusaw"/>
    <d v="2020-04-28T00:00:00"/>
    <s v="Carly Laddusaw"/>
    <s v="Lawrence"/>
    <m/>
    <m/>
    <m/>
    <m/>
    <s v="Lawrenceburg: Phase 1B - Land Acquisition for Obstruction Removal"/>
    <m/>
    <s v="Aeronautics"/>
    <s v="Public Transportation"/>
    <m/>
    <x v="4"/>
    <x v="7"/>
    <m/>
    <s v=""/>
    <m/>
    <m/>
    <s v="N"/>
    <m/>
    <x v="0"/>
    <m/>
    <n v="0"/>
    <n v="0"/>
    <n v="0"/>
    <n v="0"/>
    <n v="0"/>
    <n v="0"/>
    <n v="0"/>
    <n v="960000"/>
    <n v="0"/>
    <n v="960000"/>
    <s v="State Funded (50555057020)"/>
  </r>
  <r>
    <n v="130269"/>
    <n v="4"/>
    <s v="Active"/>
    <d v="2020-04-29T00:00:00"/>
    <s v="Katie Brown"/>
    <d v="2021-01-19T00:00:00"/>
    <s v="Brian Terrell"/>
    <s v="Weakley"/>
    <s v="SR-43"/>
    <s v="SR"/>
    <m/>
    <s v="SR"/>
    <s v="From Hawks Road to Mt Pelia Road and Mt Pelia Road to the Martin Medical Complex"/>
    <s v="(eGrants - 011) Sidewalks and bike lanes along SR-43 and Mt. Pelia Road. Project also includes ADA upgrades, signal modification, curb and gutter, pavement markings, crosswalks, and drainage improvements"/>
    <s v="Local Programs"/>
    <s v="Bicycles and Pedestrian Facility"/>
    <m/>
    <x v="4"/>
    <x v="7"/>
    <m/>
    <n v="0.61"/>
    <m/>
    <m/>
    <s v="N"/>
    <s v="NHS, Other"/>
    <x v="3"/>
    <m/>
    <n v="57000"/>
    <n v="0"/>
    <n v="0"/>
    <n v="0"/>
    <n v="57000"/>
    <n v="57000"/>
    <n v="0"/>
    <n v="0"/>
    <n v="0"/>
    <n v="57000"/>
    <s v="State Funded (92LPLM-S3-045)"/>
  </r>
  <r>
    <n v="130270"/>
    <n v="4"/>
    <s v="Active"/>
    <d v="2020-04-29T00:00:00"/>
    <s v="Katie Brown"/>
    <d v="2021-05-20T00:00:00"/>
    <s v="Katie Brown"/>
    <s v="Henry"/>
    <s v="SR-69"/>
    <s v="SR"/>
    <m/>
    <s v="SR"/>
    <s v="From Ruff Street to Blythe Street"/>
    <s v="(eGrants - 014) Intersection improvements at Ruff Street, Washington Street, SR-54 (Wood Street) and Blythe Street. Project also includes crosswalks, curb and gutter, signage, pavement markings, ADA upgrades and signal modifications."/>
    <s v="Local Programs"/>
    <s v="Bicycles and Pedestrian Facility"/>
    <m/>
    <x v="4"/>
    <x v="7"/>
    <m/>
    <n v="0.16800000000000001"/>
    <m/>
    <m/>
    <s v="N"/>
    <s v="NHS"/>
    <x v="3"/>
    <m/>
    <n v="70000"/>
    <n v="0"/>
    <n v="0"/>
    <n v="0"/>
    <n v="70000"/>
    <n v="70000"/>
    <n v="0"/>
    <n v="0"/>
    <n v="0"/>
    <n v="70000"/>
    <s v="State Funded (40LPLM-S3-034)"/>
  </r>
  <r>
    <n v="130271"/>
    <n v="4"/>
    <s v="Active"/>
    <d v="2020-04-29T00:00:00"/>
    <s v="Katie Brown"/>
    <d v="2021-05-25T00:00:00"/>
    <s v="Katie Brown"/>
    <s v="Lauderdale"/>
    <s v="SR-209"/>
    <s v="SR"/>
    <m/>
    <s v="SR"/>
    <s v="From existing sidewalks approximately 309 feet north of Mary Roberts Drive to approximately 650 feet south of Armory Avenue to a trailhead and along Mary Roberts Drive to the existing greenway"/>
    <s v="(eGrants - 003) Sidewalks along SR-209. Project also includes curb and gutter, ADA upgrades, drainage improvements, hand rails and crosswalks."/>
    <s v="Local Programs"/>
    <s v="Bicycles and Pedestrian Facility"/>
    <m/>
    <x v="4"/>
    <x v="7"/>
    <m/>
    <n v="0.16"/>
    <m/>
    <m/>
    <s v="N"/>
    <s v="None, Other"/>
    <x v="4"/>
    <m/>
    <n v="36500"/>
    <n v="0"/>
    <n v="0"/>
    <n v="0"/>
    <n v="36500"/>
    <n v="36500"/>
    <n v="0"/>
    <n v="0"/>
    <n v="0"/>
    <n v="36500"/>
    <s v="State Funded (49LPLM-S3-050)"/>
  </r>
  <r>
    <n v="130298"/>
    <n v="2"/>
    <s v="Active"/>
    <d v="2020-05-04T00:00:00"/>
    <s v="David Demanette"/>
    <d v="2020-05-04T00:00:00"/>
    <s v="David Demanette"/>
    <s v="Franklin"/>
    <m/>
    <m/>
    <m/>
    <m/>
    <s v="Winchester:  Runway &amp; Apron Asphalt Rehabilitation - Phase III Construction"/>
    <m/>
    <s v="Aeronautics"/>
    <s v="Public Transportation"/>
    <m/>
    <x v="4"/>
    <x v="7"/>
    <m/>
    <s v=""/>
    <m/>
    <m/>
    <s v="N"/>
    <m/>
    <x v="0"/>
    <m/>
    <n v="0"/>
    <n v="0"/>
    <n v="0"/>
    <n v="0"/>
    <n v="0"/>
    <n v="0"/>
    <n v="0"/>
    <n v="2541935"/>
    <n v="0"/>
    <n v="2541935"/>
    <s v="State Funded (26555019820)"/>
  </r>
  <r>
    <n v="130301"/>
    <n v="2"/>
    <s v="Active"/>
    <d v="2020-05-04T00:00:00"/>
    <s v="Katie Brown"/>
    <d v="2021-01-19T00:00:00"/>
    <s v="Brian Terrell"/>
    <s v="Warren"/>
    <s v="SR-56"/>
    <s v="SR"/>
    <m/>
    <s v="SR"/>
    <s v="Intersection at Locust Street"/>
    <s v="Intersection improvements at Locust Street. Project also includes ADA upgrades, curb and gutter, milling and paving of intersection, crosswalks and pedestrian signals."/>
    <s v="Local Programs"/>
    <s v="Bicycles and Pedestrian Facility"/>
    <m/>
    <x v="4"/>
    <x v="7"/>
    <m/>
    <n v="0"/>
    <m/>
    <m/>
    <s v="N"/>
    <s v="NHS"/>
    <x v="3"/>
    <m/>
    <n v="45000"/>
    <n v="0"/>
    <n v="0"/>
    <n v="0"/>
    <n v="45000"/>
    <n v="45000"/>
    <n v="0"/>
    <n v="0"/>
    <n v="0"/>
    <n v="45000"/>
    <s v="State Funded (89LPLM-S3-025)"/>
  </r>
  <r>
    <n v="130311"/>
    <n v="4"/>
    <s v="Active"/>
    <d v="2020-05-06T00:00:00"/>
    <s v="Bridgett Tidwell"/>
    <d v="2021-03-24T00:00:00"/>
    <s v="Brian Terrell"/>
    <s v="Fayette"/>
    <s v="SR-193"/>
    <s v="SR"/>
    <m/>
    <s v="SR"/>
    <s v="Near Murrell Road to near SR-195"/>
    <s v="Misc. Safety Improvements"/>
    <s v="Safety"/>
    <s v="RSAR"/>
    <m/>
    <x v="4"/>
    <x v="7"/>
    <m/>
    <n v="3.5"/>
    <m/>
    <m/>
    <s v="N"/>
    <s v="Other"/>
    <x v="4"/>
    <m/>
    <n v="40000"/>
    <n v="0"/>
    <n v="0"/>
    <n v="0"/>
    <n v="40000"/>
    <n v="40000"/>
    <n v="0"/>
    <n v="0"/>
    <n v="0"/>
    <n v="40000"/>
    <s v="HSIP-193(12) (24029-3208-94)"/>
  </r>
  <r>
    <n v="130315"/>
    <n v="2"/>
    <s v="Active"/>
    <d v="2020-05-07T00:00:00"/>
    <s v="Mary Probst"/>
    <d v="2020-05-14T00:00:00"/>
    <s v="Mary Probst"/>
    <s v="Region 2"/>
    <m/>
    <m/>
    <m/>
    <s v="N/A"/>
    <s v="UCHRA - SFY 2021 IMPROVE Capital Funds"/>
    <m/>
    <s v="Mass Transit"/>
    <m/>
    <m/>
    <x v="4"/>
    <x v="7"/>
    <m/>
    <s v=""/>
    <m/>
    <m/>
    <s v="N"/>
    <m/>
    <x v="0"/>
    <m/>
    <n v="0"/>
    <n v="0"/>
    <n v="225000"/>
    <n v="0"/>
    <n v="225000"/>
    <n v="0"/>
    <n v="0"/>
    <n v="225000"/>
    <n v="0"/>
    <n v="225000"/>
    <s v="State Funded (98IMPV-S3-006)"/>
  </r>
  <r>
    <n v="130316"/>
    <n v="2"/>
    <s v="Active"/>
    <d v="2020-05-07T00:00:00"/>
    <s v="Mary Probst"/>
    <d v="2020-05-12T00:00:00"/>
    <s v="Mary Probst"/>
    <s v="Region 2"/>
    <m/>
    <m/>
    <m/>
    <s v="N/A"/>
    <s v="UCHRA - SFY 2021 IMPROVE Act Capital Funds"/>
    <m/>
    <s v="Mass Transit"/>
    <m/>
    <m/>
    <x v="4"/>
    <x v="7"/>
    <m/>
    <s v=""/>
    <m/>
    <m/>
    <s v="N"/>
    <m/>
    <x v="0"/>
    <m/>
    <n v="0"/>
    <n v="0"/>
    <n v="180000"/>
    <n v="0"/>
    <n v="180000"/>
    <n v="0"/>
    <n v="0"/>
    <n v="180000"/>
    <n v="0"/>
    <n v="180000"/>
    <s v="State Funded (98IMPV-S3-007)"/>
  </r>
  <r>
    <n v="130317"/>
    <n v="1"/>
    <s v="Active"/>
    <d v="2020-05-07T00:00:00"/>
    <s v="Mary Probst"/>
    <d v="2020-08-21T00:00:00"/>
    <s v="Mary Probst"/>
    <s v="Sullivan"/>
    <m/>
    <m/>
    <m/>
    <s v="N/A"/>
    <s v="City of Kingsport - SFY2020 IMPROVE Act - Capital Funds"/>
    <m/>
    <s v="Mass Transit"/>
    <m/>
    <m/>
    <x v="4"/>
    <x v="7"/>
    <m/>
    <s v=""/>
    <m/>
    <m/>
    <s v="N"/>
    <m/>
    <x v="0"/>
    <m/>
    <n v="0"/>
    <n v="0"/>
    <n v="2446907"/>
    <n v="0"/>
    <n v="2446907"/>
    <n v="0"/>
    <n v="0"/>
    <n v="2446907"/>
    <n v="0"/>
    <n v="2446907"/>
    <s v="State Funded (82IMPV-S3-002)"/>
  </r>
  <r>
    <n v="130319"/>
    <n v="1"/>
    <s v="Active"/>
    <d v="2020-05-07T00:00:00"/>
    <s v="Mary Probst"/>
    <d v="2020-05-07T00:00:00"/>
    <s v="Mary Probst"/>
    <s v="Washington"/>
    <m/>
    <m/>
    <m/>
    <s v="N/A"/>
    <s v="City of Johnson City - SFY2020 IMPROVE Act - Capital Funds"/>
    <m/>
    <s v="Mass Transit"/>
    <m/>
    <m/>
    <x v="4"/>
    <x v="7"/>
    <m/>
    <s v=""/>
    <m/>
    <m/>
    <s v="N"/>
    <m/>
    <x v="0"/>
    <m/>
    <n v="0"/>
    <n v="0"/>
    <n v="167860"/>
    <n v="0"/>
    <n v="167860"/>
    <n v="0"/>
    <n v="0"/>
    <n v="167860"/>
    <n v="0"/>
    <n v="167860"/>
    <s v="State Funded (90IMPV-S3-005)"/>
  </r>
  <r>
    <n v="130321"/>
    <n v="3"/>
    <s v="Active"/>
    <d v="2020-05-07T00:00:00"/>
    <s v="Mary Probst"/>
    <d v="2020-05-07T00:00:00"/>
    <s v="Mary Probst"/>
    <s v="Davidson"/>
    <m/>
    <m/>
    <m/>
    <s v="N/A"/>
    <s v="MTA - SFY 2020 IMPROVE Act - Capital Funds"/>
    <m/>
    <s v="Mass Transit"/>
    <m/>
    <m/>
    <x v="4"/>
    <x v="7"/>
    <m/>
    <s v=""/>
    <m/>
    <m/>
    <s v="N"/>
    <m/>
    <x v="0"/>
    <m/>
    <n v="0"/>
    <n v="0"/>
    <n v="2700000"/>
    <n v="0"/>
    <n v="2700000"/>
    <n v="0"/>
    <n v="0"/>
    <n v="2700000"/>
    <n v="0"/>
    <n v="2700000"/>
    <s v="State Funded (19IMPV-S3-007)"/>
  </r>
  <r>
    <n v="130322"/>
    <n v="4"/>
    <s v="Active"/>
    <d v="2020-05-07T00:00:00"/>
    <s v="Mary Probst"/>
    <d v="2020-05-14T00:00:00"/>
    <s v="Mary Probst"/>
    <s v="Region 4"/>
    <m/>
    <m/>
    <m/>
    <s v="N/A"/>
    <s v="NWTHRA - SFY2020 IMPROVE Act - Capital Funds"/>
    <m/>
    <s v="Mass Transit"/>
    <m/>
    <m/>
    <x v="4"/>
    <x v="7"/>
    <m/>
    <s v=""/>
    <m/>
    <m/>
    <s v="N"/>
    <m/>
    <x v="0"/>
    <m/>
    <n v="0"/>
    <n v="0"/>
    <n v="52500"/>
    <n v="0"/>
    <n v="52500"/>
    <n v="0"/>
    <n v="0"/>
    <n v="52500"/>
    <n v="0"/>
    <n v="52500"/>
    <s v="State Funded (98IMPV-S3-008)"/>
  </r>
  <r>
    <n v="130323"/>
    <n v="4"/>
    <s v="Active"/>
    <d v="2020-05-07T00:00:00"/>
    <s v="Mary Probst"/>
    <d v="2020-05-14T00:00:00"/>
    <s v="Mary Probst"/>
    <s v="Region 4"/>
    <m/>
    <m/>
    <m/>
    <s v="N/A"/>
    <s v="NWTHRA - SFY2020 IMPROVE Act Capital Funds"/>
    <m/>
    <s v="Mass Transit"/>
    <m/>
    <m/>
    <x v="4"/>
    <x v="7"/>
    <m/>
    <s v=""/>
    <m/>
    <m/>
    <s v="N"/>
    <m/>
    <x v="0"/>
    <m/>
    <n v="0"/>
    <n v="0"/>
    <n v="60467"/>
    <n v="0"/>
    <n v="60467"/>
    <n v="0"/>
    <n v="0"/>
    <n v="60467"/>
    <n v="0"/>
    <n v="60467"/>
    <s v="State Funded (98IMPV-S3-009)"/>
  </r>
  <r>
    <n v="130324"/>
    <n v="4"/>
    <s v="Active"/>
    <d v="2020-05-07T00:00:00"/>
    <s v="Mary Probst"/>
    <d v="2020-05-12T00:00:00"/>
    <s v="Mary Probst"/>
    <s v="Shelby"/>
    <m/>
    <m/>
    <m/>
    <s v="N/A"/>
    <s v="MATA - SFY 2021 IMPROVE Act Capital and Planning Funds"/>
    <m/>
    <s v="Mass Transit"/>
    <m/>
    <m/>
    <x v="4"/>
    <x v="7"/>
    <m/>
    <s v=""/>
    <m/>
    <m/>
    <s v="N"/>
    <m/>
    <x v="0"/>
    <m/>
    <n v="0"/>
    <n v="0"/>
    <n v="1978800"/>
    <n v="0"/>
    <n v="1978800"/>
    <n v="0"/>
    <n v="0"/>
    <n v="1978800"/>
    <n v="0"/>
    <n v="1978800"/>
    <s v="State Funded (79IMPV-S3-007)"/>
  </r>
  <r>
    <n v="130325"/>
    <n v="2"/>
    <s v="Active"/>
    <d v="2020-05-07T00:00:00"/>
    <s v="Mary Probst"/>
    <d v="2020-05-12T00:00:00"/>
    <s v="Mary Probst"/>
    <s v="Region 2"/>
    <m/>
    <m/>
    <m/>
    <s v="N/A"/>
    <s v="SETHRA - SFY 2021 IMPROVE Act Capital Funds"/>
    <m/>
    <s v="Mass Transit"/>
    <m/>
    <m/>
    <x v="4"/>
    <x v="7"/>
    <m/>
    <s v=""/>
    <m/>
    <m/>
    <s v="N"/>
    <m/>
    <x v="0"/>
    <m/>
    <n v="0"/>
    <n v="0"/>
    <n v="200084"/>
    <n v="0"/>
    <n v="200084"/>
    <n v="0"/>
    <n v="0"/>
    <n v="200084"/>
    <n v="0"/>
    <n v="200084"/>
    <s v="State Funded (98IMPV-S3-010)"/>
  </r>
  <r>
    <n v="130326"/>
    <n v="4"/>
    <s v="Active"/>
    <d v="2020-05-07T00:00:00"/>
    <s v="Mary Probst"/>
    <d v="2020-05-12T00:00:00"/>
    <s v="Mary Probst"/>
    <s v="Region 4"/>
    <m/>
    <m/>
    <m/>
    <s v="N/A"/>
    <s v="DHRA - SFY 2021 IMPROVE Act Capital Funds"/>
    <m/>
    <s v="Mass Transit"/>
    <m/>
    <m/>
    <x v="4"/>
    <x v="7"/>
    <m/>
    <s v=""/>
    <m/>
    <m/>
    <s v="N"/>
    <m/>
    <x v="0"/>
    <m/>
    <n v="0"/>
    <n v="0"/>
    <n v="87390"/>
    <n v="0"/>
    <n v="87390"/>
    <n v="0"/>
    <n v="0"/>
    <n v="87390"/>
    <n v="0"/>
    <n v="87390"/>
    <s v="State Funded (98IMPV-S3-011)"/>
  </r>
  <r>
    <n v="130327"/>
    <n v="2"/>
    <s v="Active"/>
    <d v="2020-05-07T00:00:00"/>
    <s v="Mary Probst"/>
    <d v="2020-05-12T00:00:00"/>
    <s v="Mary Probst"/>
    <s v="Hamilton"/>
    <m/>
    <m/>
    <m/>
    <s v="N/A"/>
    <s v="CARTA - SFY 2021 IMPROVE Act Capital Funds"/>
    <m/>
    <s v="Mass Transit"/>
    <m/>
    <m/>
    <x v="4"/>
    <x v="7"/>
    <m/>
    <s v=""/>
    <m/>
    <m/>
    <s v="N"/>
    <m/>
    <x v="0"/>
    <m/>
    <n v="0"/>
    <n v="0"/>
    <n v="757752"/>
    <n v="0"/>
    <n v="757752"/>
    <n v="0"/>
    <n v="0"/>
    <n v="757752"/>
    <n v="0"/>
    <n v="757752"/>
    <s v="State Funded (33IMPV-S3-004)"/>
  </r>
  <r>
    <n v="130328"/>
    <n v="1"/>
    <s v="Closed"/>
    <d v="2020-05-07T00:00:00"/>
    <s v="Mary Probst"/>
    <d v="2020-09-02T00:00:00"/>
    <s v="Mary Probst"/>
    <s v="Knox"/>
    <m/>
    <m/>
    <m/>
    <s v="N/A"/>
    <s v="Knoxville - FFY16-17; SFY20 - CMAQ / 5307 (S) Capital - TN2020-007"/>
    <m/>
    <s v="Mass Transit"/>
    <m/>
    <m/>
    <x v="4"/>
    <x v="7"/>
    <m/>
    <s v=""/>
    <m/>
    <m/>
    <s v="N"/>
    <m/>
    <x v="0"/>
    <m/>
    <n v="0"/>
    <n v="0"/>
    <n v="798001"/>
    <n v="0"/>
    <n v="798001"/>
    <n v="0"/>
    <n v="0"/>
    <n v="798001"/>
    <n v="0"/>
    <n v="798001"/>
    <s v="State Funded (47CMAQ-S3-010)"/>
  </r>
  <r>
    <n v="130329"/>
    <n v="4"/>
    <s v="Active"/>
    <d v="2020-05-08T00:00:00"/>
    <s v="Ryan Healey"/>
    <d v="2020-05-08T00:00:00"/>
    <s v="Ryan Healey"/>
    <s v="McNairy"/>
    <m/>
    <m/>
    <m/>
    <m/>
    <s v="Selmer: Obstruction Removal: Design and Bidding"/>
    <m/>
    <s v="Aeronautics"/>
    <s v="Public Transportation"/>
    <m/>
    <x v="4"/>
    <x v="7"/>
    <m/>
    <s v=""/>
    <m/>
    <m/>
    <s v="N"/>
    <m/>
    <x v="0"/>
    <m/>
    <n v="0"/>
    <n v="0"/>
    <n v="0"/>
    <n v="0"/>
    <n v="0"/>
    <n v="0"/>
    <n v="0"/>
    <n v="10000"/>
    <n v="0"/>
    <n v="10000"/>
    <s v="State Funded (55555014820)"/>
  </r>
  <r>
    <n v="130336"/>
    <n v="3"/>
    <s v="Active"/>
    <d v="2020-05-12T00:00:00"/>
    <s v="Ryan Healey"/>
    <d v="2020-05-12T00:00:00"/>
    <s v="Ryan Healey"/>
    <s v="Dickson"/>
    <m/>
    <m/>
    <m/>
    <m/>
    <s v="Dickson: Rehab Runway Lights, Design"/>
    <m/>
    <s v="Aeronautics"/>
    <s v="Public Transportation"/>
    <m/>
    <x v="4"/>
    <x v="7"/>
    <m/>
    <s v=""/>
    <m/>
    <m/>
    <s v="N"/>
    <m/>
    <x v="0"/>
    <m/>
    <n v="0"/>
    <n v="0"/>
    <n v="65400"/>
    <n v="0"/>
    <n v="65400"/>
    <n v="0"/>
    <n v="0"/>
    <n v="115400"/>
    <n v="0"/>
    <n v="115400"/>
    <s v="State Funded (22555015720)"/>
  </r>
  <r>
    <n v="130338"/>
    <n v="4"/>
    <s v="Active"/>
    <d v="2020-05-12T00:00:00"/>
    <s v="Ryan Healey"/>
    <d v="2020-05-12T00:00:00"/>
    <s v="Ryan Healey"/>
    <s v="Obion"/>
    <m/>
    <m/>
    <m/>
    <m/>
    <s v="Union City: LED Lighting, Design"/>
    <m/>
    <s v="Aeronautics"/>
    <s v="Public Transportation"/>
    <m/>
    <x v="4"/>
    <x v="7"/>
    <m/>
    <s v=""/>
    <m/>
    <m/>
    <s v="N"/>
    <m/>
    <x v="0"/>
    <m/>
    <n v="0"/>
    <n v="0"/>
    <n v="0"/>
    <n v="0"/>
    <n v="0"/>
    <n v="0"/>
    <n v="0"/>
    <n v="80000"/>
    <n v="0"/>
    <n v="80000"/>
    <s v="State Funded (66555018120)"/>
  </r>
  <r>
    <n v="130346"/>
    <n v="3"/>
    <s v="Active"/>
    <d v="2020-05-14T00:00:00"/>
    <s v="Carly Laddusaw"/>
    <d v="2020-05-14T00:00:00"/>
    <s v="Carly Laddusaw"/>
    <s v="Lincoln"/>
    <m/>
    <m/>
    <m/>
    <m/>
    <s v="Fayetteville: Obstruction Removal - Airport Owned Property"/>
    <m/>
    <s v="Aeronautics"/>
    <s v="Public Transportation"/>
    <m/>
    <x v="4"/>
    <x v="7"/>
    <m/>
    <s v=""/>
    <m/>
    <m/>
    <s v="N"/>
    <m/>
    <x v="0"/>
    <m/>
    <n v="0"/>
    <n v="0"/>
    <n v="34500"/>
    <n v="0"/>
    <n v="34500"/>
    <n v="0"/>
    <n v="0"/>
    <n v="82365"/>
    <n v="0"/>
    <n v="82365"/>
    <s v="State Funded (52555016420)"/>
  </r>
  <r>
    <n v="130347"/>
    <n v="4"/>
    <s v="Active"/>
    <d v="2020-05-15T00:00:00"/>
    <s v="Bridgett Tidwell"/>
    <d v="2021-04-12T00:00:00"/>
    <s v="Bonita Dunlap"/>
    <s v="Haywood"/>
    <s v="SR-180"/>
    <s v="SR"/>
    <m/>
    <s v="SR"/>
    <s v="From Saint Luke Road to near Bridge over Branch"/>
    <s v="Misc. Safety Improvements"/>
    <s v="Safety"/>
    <s v="RSAR"/>
    <m/>
    <x v="4"/>
    <x v="7"/>
    <m/>
    <n v="6"/>
    <d v="2022-08-19T00:00:00"/>
    <m/>
    <s v="N"/>
    <s v="Other"/>
    <x v="4"/>
    <m/>
    <n v="40000"/>
    <n v="0"/>
    <n v="0"/>
    <n v="0"/>
    <n v="40000"/>
    <n v="40000"/>
    <n v="0"/>
    <n v="0"/>
    <n v="0"/>
    <n v="40000"/>
    <s v="HSIP-180(12) (38010-3205-94)"/>
  </r>
  <r>
    <n v="130348"/>
    <n v="4"/>
    <s v="Active"/>
    <d v="2020-05-15T00:00:00"/>
    <s v="Mary Probst"/>
    <d v="2020-05-15T00:00:00"/>
    <s v="Mary Probst"/>
    <s v="Shelby"/>
    <m/>
    <m/>
    <m/>
    <s v="N/A"/>
    <s v="MATA SFY21 Employee Transit Card Program"/>
    <m/>
    <s v="Mass Transit"/>
    <m/>
    <m/>
    <x v="4"/>
    <x v="7"/>
    <m/>
    <s v=""/>
    <m/>
    <m/>
    <s v="N"/>
    <m/>
    <x v="0"/>
    <m/>
    <n v="0"/>
    <n v="0"/>
    <n v="100000"/>
    <n v="0"/>
    <n v="100000"/>
    <n v="0"/>
    <n v="0"/>
    <n v="100000"/>
    <n v="0"/>
    <n v="100000"/>
    <s v="State Funded (790416-S3-015)"/>
  </r>
  <r>
    <n v="130350"/>
    <n v="3"/>
    <s v="Active"/>
    <d v="2020-05-15T00:00:00"/>
    <s v="Mary Probst"/>
    <d v="2020-05-15T00:00:00"/>
    <s v="Mary Probst"/>
    <s v="Davidson"/>
    <m/>
    <m/>
    <m/>
    <s v="N/A"/>
    <s v="MTA SFY21 State Employee Transit Card Program"/>
    <m/>
    <s v="Mass Transit"/>
    <m/>
    <m/>
    <x v="4"/>
    <x v="7"/>
    <m/>
    <s v=""/>
    <m/>
    <m/>
    <s v="N"/>
    <m/>
    <x v="0"/>
    <m/>
    <n v="0"/>
    <n v="0"/>
    <n v="1750000"/>
    <n v="0"/>
    <n v="1750000"/>
    <n v="0"/>
    <n v="0"/>
    <n v="1750000"/>
    <n v="0"/>
    <n v="1750000"/>
    <s v="State Funded (190416-S3-020)"/>
  </r>
  <r>
    <n v="130355"/>
    <n v="3"/>
    <s v="Active"/>
    <d v="2020-05-19T00:00:00"/>
    <s v="David Demanette"/>
    <d v="2020-05-19T00:00:00"/>
    <s v="David Demanette"/>
    <s v="Rutherford"/>
    <m/>
    <m/>
    <m/>
    <m/>
    <s v="Murfreesboro: Approach Management"/>
    <m/>
    <s v="Aeronautics"/>
    <s v="Public Transportation"/>
    <m/>
    <x v="4"/>
    <x v="7"/>
    <m/>
    <s v=""/>
    <m/>
    <m/>
    <s v="N"/>
    <m/>
    <x v="0"/>
    <m/>
    <n v="0"/>
    <n v="0"/>
    <n v="71800"/>
    <n v="0"/>
    <n v="71800"/>
    <n v="0"/>
    <n v="0"/>
    <n v="94000"/>
    <n v="0"/>
    <n v="94000"/>
    <s v="State Funded (75555016120)"/>
  </r>
  <r>
    <n v="130358"/>
    <n v="6"/>
    <s v="Active"/>
    <d v="2020-05-20T00:00:00"/>
    <s v="Brandy Hopkins"/>
    <d v="2020-05-22T00:00:00"/>
    <s v="Brandy Hopkins"/>
    <s v="Statewide"/>
    <m/>
    <m/>
    <m/>
    <m/>
    <s v="Dynamic Message Sign (DMS) Life Cycle Replacement - Preliminary Engineering"/>
    <s v="Intelligent Transportation Systems Replacement"/>
    <s v="Legislative"/>
    <s v="Intelligent Transportation System"/>
    <m/>
    <x v="4"/>
    <x v="7"/>
    <m/>
    <n v="0"/>
    <m/>
    <m/>
    <s v="N"/>
    <m/>
    <x v="0"/>
    <m/>
    <n v="700000"/>
    <n v="0"/>
    <n v="0"/>
    <n v="0"/>
    <n v="700000"/>
    <n v="700000"/>
    <n v="0"/>
    <n v="0"/>
    <n v="0"/>
    <n v="700000"/>
    <m/>
  </r>
  <r>
    <n v="130359"/>
    <n v="3"/>
    <s v="Active"/>
    <d v="2020-05-20T00:00:00"/>
    <s v="Mary Probst"/>
    <d v="2020-05-20T00:00:00"/>
    <s v="Mary Probst"/>
    <s v="Rutherford"/>
    <m/>
    <m/>
    <m/>
    <s v="N/A"/>
    <s v="Murfreesboro SFY21 IMPV S Capital Funds"/>
    <m/>
    <s v="Mass Transit"/>
    <m/>
    <m/>
    <x v="4"/>
    <x v="7"/>
    <m/>
    <s v=""/>
    <m/>
    <m/>
    <s v="N"/>
    <m/>
    <x v="0"/>
    <m/>
    <n v="0"/>
    <n v="0"/>
    <n v="6000000"/>
    <n v="0"/>
    <n v="6000000"/>
    <n v="0"/>
    <n v="0"/>
    <n v="6000000"/>
    <n v="0"/>
    <n v="6000000"/>
    <s v="State Funded (75IMPV-S3-003)"/>
  </r>
  <r>
    <n v="130364"/>
    <n v="3"/>
    <s v="Active"/>
    <d v="2020-05-21T00:00:00"/>
    <s v="Mary Probst"/>
    <d v="2020-05-21T00:00:00"/>
    <s v="Mary Probst"/>
    <s v="Williamson"/>
    <m/>
    <m/>
    <m/>
    <s v="N/A"/>
    <s v="Franklin Transit Auth FFY17-18; SFY20 5307 TN2020008 S Capital Funds"/>
    <m/>
    <s v="Mass Transit"/>
    <m/>
    <m/>
    <x v="4"/>
    <x v="7"/>
    <m/>
    <s v=""/>
    <m/>
    <m/>
    <s v="N"/>
    <m/>
    <x v="0"/>
    <m/>
    <n v="0"/>
    <n v="0"/>
    <n v="120133"/>
    <n v="0"/>
    <n v="120133"/>
    <n v="0"/>
    <n v="0"/>
    <n v="120133"/>
    <n v="0"/>
    <n v="120133"/>
    <s v="State Funded (945307-S3-022)"/>
  </r>
  <r>
    <n v="130371"/>
    <n v="3"/>
    <s v="Active"/>
    <d v="2020-05-22T00:00:00"/>
    <s v="Kathy Combs"/>
    <d v="2021-03-24T00:00:00"/>
    <s v="Brian Terrell"/>
    <s v="Wilson"/>
    <m/>
    <m/>
    <m/>
    <m/>
    <s v="Nashville &amp; Eastern RR Auth., SFY2020 - Track Rehab / Mainline between MP 60 and 95"/>
    <m/>
    <s v="Rail"/>
    <m/>
    <m/>
    <x v="4"/>
    <x v="7"/>
    <m/>
    <s v=""/>
    <m/>
    <m/>
    <s v="N"/>
    <m/>
    <x v="0"/>
    <m/>
    <n v="0"/>
    <n v="0"/>
    <n v="199391"/>
    <n v="0"/>
    <n v="199391"/>
    <n v="0"/>
    <n v="0"/>
    <n v="199391"/>
    <n v="0"/>
    <n v="199391"/>
    <s v="State Funded (95RR20-S3-004)"/>
  </r>
  <r>
    <n v="130381"/>
    <n v="3"/>
    <s v="Let"/>
    <d v="2020-05-26T00:00:00"/>
    <s v="Lee Cothron"/>
    <d v="2021-03-24T00:00:00"/>
    <s v="Brian Terrell"/>
    <s v="Rutherford"/>
    <s v="I-24"/>
    <s v="I"/>
    <m/>
    <s v="IM"/>
    <s v="M21LTHQ_C75I_SIGN REPAIR I-24 LM 17.86"/>
    <s v="Overhead Sign Repair/Replace"/>
    <s v="Maint - Reg"/>
    <s v="Signs"/>
    <m/>
    <x v="4"/>
    <x v="7"/>
    <m/>
    <n v="0"/>
    <d v="2020-10-09T00:00:00"/>
    <m/>
    <s v="N"/>
    <s v="Int"/>
    <x v="1"/>
    <m/>
    <n v="0"/>
    <n v="0"/>
    <n v="157594"/>
    <n v="0"/>
    <n v="157594"/>
    <n v="0"/>
    <n v="0"/>
    <n v="157594"/>
    <n v="0"/>
    <n v="157594"/>
    <s v="State Funded (75100-4119-04)"/>
  </r>
  <r>
    <n v="130440"/>
    <n v="4"/>
    <s v="Active"/>
    <d v="2020-05-29T00:00:00"/>
    <s v="Valerie Newberry"/>
    <d v="2021-03-24T00:00:00"/>
    <s v="Brian Terrell"/>
    <s v="Tipton"/>
    <m/>
    <m/>
    <m/>
    <m/>
    <s v="M21CMHQ_C84SR_ROUCOVINGTON"/>
    <m/>
    <s v="Maint - Reg"/>
    <s v="Maintenance"/>
    <m/>
    <x v="4"/>
    <x v="7"/>
    <m/>
    <s v=""/>
    <m/>
    <m/>
    <s v="N"/>
    <m/>
    <x v="0"/>
    <m/>
    <n v="0"/>
    <n v="0"/>
    <n v="65520"/>
    <n v="0"/>
    <n v="65520"/>
    <n v="0"/>
    <n v="0"/>
    <n v="65520"/>
    <n v="0"/>
    <n v="65520"/>
    <s v="State Funded (84CMA1-M3-008)"/>
  </r>
  <r>
    <n v="130441"/>
    <n v="3"/>
    <s v="Active"/>
    <d v="2020-05-29T00:00:00"/>
    <s v="Valerie Newberry"/>
    <d v="2021-03-24T00:00:00"/>
    <s v="Brian Terrell"/>
    <s v="Lawrence"/>
    <m/>
    <m/>
    <m/>
    <m/>
    <s v="M21CMHQ_C50SR_ROULORETTO"/>
    <m/>
    <s v="Maint - Reg"/>
    <s v="Maintenance"/>
    <m/>
    <x v="4"/>
    <x v="7"/>
    <m/>
    <s v=""/>
    <m/>
    <m/>
    <s v="N"/>
    <m/>
    <x v="0"/>
    <m/>
    <n v="0"/>
    <n v="0"/>
    <n v="29737.05"/>
    <n v="0"/>
    <n v="29737.05"/>
    <n v="0"/>
    <n v="0"/>
    <n v="29737.05"/>
    <n v="0"/>
    <n v="29737.05"/>
    <s v="State Funded (50CMA1-M3-014)"/>
  </r>
  <r>
    <n v="130442"/>
    <n v="2"/>
    <s v="Active"/>
    <d v="2020-05-29T00:00:00"/>
    <s v="Daniel Rose"/>
    <d v="2020-11-04T00:00:00"/>
    <s v="John Kahle"/>
    <s v="Bradley"/>
    <m/>
    <m/>
    <m/>
    <s v="N/A"/>
    <s v="2014 RTP National Historic Trail Experience-Charleston-Calhoun-Hiwassee Historical Society. Develop a hard surface multi-use trail"/>
    <s v="2014 RTP National Historic Trail Experience-Charleston-Calhoun-Hiwassee Historical Society. Develop a hard surface multi-use trail"/>
    <s v="Rec Trails - TDEC"/>
    <s v="Bicycles and Pedestrian Facility"/>
    <m/>
    <x v="4"/>
    <x v="7"/>
    <m/>
    <s v=""/>
    <m/>
    <m/>
    <s v="N"/>
    <m/>
    <x v="0"/>
    <m/>
    <n v="0"/>
    <n v="0"/>
    <n v="250000"/>
    <n v="0"/>
    <n v="250000"/>
    <n v="0"/>
    <n v="0"/>
    <n v="250000"/>
    <n v="0"/>
    <n v="250000"/>
    <s v="TN-15RT(4) (06RTPR-F3-002)"/>
  </r>
  <r>
    <n v="130444"/>
    <n v="2"/>
    <s v="Active"/>
    <d v="2020-05-29T00:00:00"/>
    <s v="Valerie Newberry"/>
    <d v="2021-03-24T00:00:00"/>
    <s v="Brian Terrell"/>
    <s v="Hamilton"/>
    <m/>
    <m/>
    <m/>
    <m/>
    <s v="M21CMHQ_C33ISR_SPCEASTRIDGE"/>
    <m/>
    <s v="Maint - Reg"/>
    <s v="Maintenance"/>
    <m/>
    <x v="4"/>
    <x v="7"/>
    <m/>
    <s v=""/>
    <m/>
    <m/>
    <s v="N"/>
    <m/>
    <x v="0"/>
    <m/>
    <n v="0"/>
    <n v="0"/>
    <n v="8820"/>
    <n v="0"/>
    <n v="8820"/>
    <n v="0"/>
    <n v="0"/>
    <n v="8820"/>
    <n v="0"/>
    <n v="8820"/>
    <s v="State Funded (33CMA1-M3-020)"/>
  </r>
  <r>
    <n v="130446"/>
    <n v="2"/>
    <s v="Active"/>
    <d v="2020-05-29T00:00:00"/>
    <s v="Valerie Newberry"/>
    <d v="2021-03-24T00:00:00"/>
    <s v="Brian Terrell"/>
    <s v="Jackson"/>
    <m/>
    <m/>
    <m/>
    <m/>
    <s v="M21CMHQ_C44SR_SPCJACKSONCO"/>
    <m/>
    <s v="Maint - Reg"/>
    <s v="Maintenance"/>
    <m/>
    <x v="4"/>
    <x v="7"/>
    <m/>
    <s v=""/>
    <m/>
    <m/>
    <s v="N"/>
    <m/>
    <x v="0"/>
    <m/>
    <n v="0"/>
    <n v="0"/>
    <n v="46030.6"/>
    <n v="0"/>
    <n v="46030.6"/>
    <n v="0"/>
    <n v="0"/>
    <n v="46030.6"/>
    <n v="0"/>
    <n v="46030.6"/>
    <s v="State Funded (44CMA1-M3-006)"/>
  </r>
  <r>
    <n v="130447"/>
    <n v="2"/>
    <s v="Active"/>
    <d v="2020-05-29T00:00:00"/>
    <s v="Valerie Newberry"/>
    <d v="2021-03-24T00:00:00"/>
    <s v="Brian Terrell"/>
    <s v="Clay"/>
    <m/>
    <m/>
    <m/>
    <m/>
    <s v="M21CMHQ_C14SR_SPCCLAYCO"/>
    <m/>
    <s v="Maint - Reg"/>
    <s v="Maintenance"/>
    <m/>
    <x v="4"/>
    <x v="7"/>
    <m/>
    <s v=""/>
    <m/>
    <m/>
    <s v="N"/>
    <m/>
    <x v="0"/>
    <m/>
    <n v="0"/>
    <n v="0"/>
    <n v="24353.5"/>
    <n v="0"/>
    <n v="24353.5"/>
    <n v="0"/>
    <n v="0"/>
    <n v="24353.5"/>
    <n v="0"/>
    <n v="24353.5"/>
    <s v="State Funded (14CMA1-M3-008)"/>
  </r>
  <r>
    <n v="130450"/>
    <n v="2"/>
    <s v="Active"/>
    <d v="2020-05-29T00:00:00"/>
    <s v="Valerie Newberry"/>
    <d v="2021-03-24T00:00:00"/>
    <s v="Brian Terrell"/>
    <s v="Dekalb"/>
    <m/>
    <m/>
    <m/>
    <m/>
    <s v="M21CMHQ_C21SR_SPCDEKALBCO"/>
    <m/>
    <s v="Maint - Reg"/>
    <s v="Maintenance"/>
    <m/>
    <x v="4"/>
    <x v="7"/>
    <m/>
    <s v=""/>
    <m/>
    <m/>
    <s v="N"/>
    <m/>
    <x v="0"/>
    <m/>
    <n v="0"/>
    <n v="0"/>
    <n v="76378.75"/>
    <n v="0"/>
    <n v="76378.75"/>
    <n v="0"/>
    <n v="0"/>
    <n v="76378.75"/>
    <n v="0"/>
    <n v="76378.75"/>
    <s v="State Funded (21CMA1-M3-006)"/>
  </r>
  <r>
    <n v="130451"/>
    <n v="2"/>
    <s v="Active"/>
    <d v="2020-05-29T00:00:00"/>
    <s v="Valerie Newberry"/>
    <d v="2021-03-24T00:00:00"/>
    <s v="Brian Terrell"/>
    <s v="Putnam"/>
    <m/>
    <m/>
    <m/>
    <m/>
    <s v="M21CMHQ_C71ISR_SPCPUTNAMCO"/>
    <m/>
    <s v="Maint - Reg"/>
    <s v="Maintenance"/>
    <m/>
    <x v="4"/>
    <x v="7"/>
    <m/>
    <s v=""/>
    <m/>
    <m/>
    <s v="N"/>
    <m/>
    <x v="0"/>
    <m/>
    <n v="0"/>
    <n v="0"/>
    <n v="86645"/>
    <n v="0"/>
    <n v="86645"/>
    <n v="0"/>
    <n v="0"/>
    <n v="86645"/>
    <n v="0"/>
    <n v="86645"/>
    <s v="State Funded (71CMA1-M3-006)"/>
  </r>
  <r>
    <n v="130452"/>
    <n v="2"/>
    <s v="Active"/>
    <d v="2020-05-29T00:00:00"/>
    <s v="Valerie Newberry"/>
    <d v="2021-03-24T00:00:00"/>
    <s v="Brian Terrell"/>
    <s v="White"/>
    <m/>
    <m/>
    <m/>
    <m/>
    <s v="M21CMHQ_C93SR_SPCWHITECO"/>
    <m/>
    <s v="Maint - Reg"/>
    <s v="Maintenance"/>
    <m/>
    <x v="4"/>
    <x v="7"/>
    <m/>
    <s v=""/>
    <m/>
    <m/>
    <s v="N"/>
    <m/>
    <x v="0"/>
    <m/>
    <n v="0"/>
    <n v="0"/>
    <n v="35087.25"/>
    <n v="0"/>
    <n v="35087.25"/>
    <n v="0"/>
    <n v="0"/>
    <n v="35087.25"/>
    <n v="0"/>
    <n v="35087.25"/>
    <s v="State Funded (93CMA1-M3-007)"/>
  </r>
  <r>
    <n v="130453"/>
    <n v="3"/>
    <s v="Closed"/>
    <d v="2020-06-01T00:00:00"/>
    <s v="Mary Probst"/>
    <d v="2021-06-04T00:00:00"/>
    <s v="Mary Probst"/>
    <s v="Region 3"/>
    <m/>
    <m/>
    <m/>
    <s v="N/A"/>
    <s v="RTA - SFY 2021 Relax &amp; Ride Operating Funds"/>
    <m/>
    <s v="Mass Transit"/>
    <m/>
    <m/>
    <x v="4"/>
    <x v="7"/>
    <m/>
    <s v=""/>
    <m/>
    <m/>
    <s v="N"/>
    <m/>
    <x v="0"/>
    <m/>
    <n v="0"/>
    <n v="0"/>
    <n v="350000"/>
    <n v="0"/>
    <n v="350000"/>
    <n v="0"/>
    <n v="0"/>
    <n v="350000"/>
    <n v="0"/>
    <n v="350000"/>
    <s v="State Funded (980416-S3-022)"/>
  </r>
  <r>
    <n v="130454"/>
    <n v="1"/>
    <s v="Active"/>
    <d v="2020-06-01T00:00:00"/>
    <s v="Mary Probst"/>
    <d v="2020-06-10T00:00:00"/>
    <s v="Mary Probst"/>
    <s v="Region 1"/>
    <m/>
    <m/>
    <m/>
    <s v="N/A"/>
    <s v="ETHRA - 5311/CARES FFY2020 - Federal Capital, Operating, Admin, Appalachian Operating"/>
    <m/>
    <s v="Mass Transit"/>
    <m/>
    <m/>
    <x v="4"/>
    <x v="7"/>
    <m/>
    <s v=""/>
    <m/>
    <m/>
    <s v="N"/>
    <m/>
    <x v="0"/>
    <m/>
    <n v="0"/>
    <n v="0"/>
    <n v="8302425"/>
    <n v="0"/>
    <n v="8302425"/>
    <n v="0"/>
    <n v="0"/>
    <n v="8302425"/>
    <n v="0"/>
    <n v="8302425"/>
    <s v="State Funded (985311-S3-263)"/>
  </r>
  <r>
    <n v="130456"/>
    <n v="4"/>
    <s v="Active"/>
    <d v="2020-06-01T00:00:00"/>
    <s v="Mary Probst"/>
    <d v="2020-06-10T00:00:00"/>
    <s v="Mary Probst"/>
    <s v="Region 4"/>
    <m/>
    <m/>
    <m/>
    <s v="N/A"/>
    <s v="DHRA FY20 5311 CARES Fed Operating Funds"/>
    <m/>
    <s v="Mass Transit"/>
    <m/>
    <m/>
    <x v="4"/>
    <x v="7"/>
    <m/>
    <s v=""/>
    <m/>
    <m/>
    <s v="N"/>
    <m/>
    <x v="0"/>
    <m/>
    <n v="0"/>
    <n v="0"/>
    <n v="2128210"/>
    <n v="0"/>
    <n v="2128210"/>
    <n v="0"/>
    <n v="0"/>
    <n v="2128210"/>
    <n v="0"/>
    <n v="2128210"/>
    <s v="State Funded (985311-S3-264)"/>
  </r>
  <r>
    <n v="130457"/>
    <n v="2"/>
    <s v="Active"/>
    <d v="2020-06-01T00:00:00"/>
    <s v="Mary Probst"/>
    <d v="2020-06-10T00:00:00"/>
    <s v="Mary Probst"/>
    <s v="Region 2"/>
    <m/>
    <m/>
    <m/>
    <s v="N/A"/>
    <s v="SETHRA FY2020 5311 CARES Fed Capital, Operating, Admin, Appalachian Operating Funds"/>
    <m/>
    <s v="Mass Transit"/>
    <m/>
    <m/>
    <x v="4"/>
    <x v="7"/>
    <m/>
    <s v=""/>
    <m/>
    <m/>
    <s v="N"/>
    <m/>
    <x v="0"/>
    <m/>
    <n v="0"/>
    <n v="0"/>
    <n v="4546541"/>
    <n v="0"/>
    <n v="4546541"/>
    <n v="0"/>
    <n v="0"/>
    <n v="4546541"/>
    <n v="0"/>
    <n v="4546541"/>
    <s v="State Funded (985311-S3-265)"/>
  </r>
  <r>
    <n v="130459"/>
    <n v="4"/>
    <s v="Active"/>
    <d v="2020-06-01T00:00:00"/>
    <s v="Mary Probst"/>
    <d v="2021-03-09T00:00:00"/>
    <s v="Mary Probst"/>
    <s v="Region 4"/>
    <m/>
    <m/>
    <m/>
    <s v="N/A"/>
    <s v="SWHRA FY2020 5311 CARES TN2020012 Fed Capital, Operating, Proj. Admin"/>
    <m/>
    <s v="Mass Transit"/>
    <m/>
    <m/>
    <x v="4"/>
    <x v="7"/>
    <m/>
    <s v=""/>
    <m/>
    <m/>
    <s v="N"/>
    <m/>
    <x v="0"/>
    <m/>
    <n v="0"/>
    <n v="0"/>
    <n v="3498561"/>
    <n v="0"/>
    <n v="3498561"/>
    <n v="0"/>
    <n v="0"/>
    <n v="3498561"/>
    <n v="0"/>
    <n v="3498561"/>
    <s v="State Funded (985311-S3-266)"/>
  </r>
  <r>
    <n v="130460"/>
    <n v="1"/>
    <s v="Active"/>
    <d v="2020-06-01T00:00:00"/>
    <s v="Mary Probst"/>
    <d v="2020-06-10T00:00:00"/>
    <s v="Mary Probst"/>
    <s v="Region 1"/>
    <m/>
    <m/>
    <m/>
    <s v="N/A"/>
    <s v="GMTS FY2020 5311 CARES TN2020012 Fed Operating, Appalachian Operating"/>
    <m/>
    <s v="Mass Transit"/>
    <m/>
    <m/>
    <x v="4"/>
    <x v="7"/>
    <m/>
    <s v=""/>
    <m/>
    <m/>
    <s v="N"/>
    <m/>
    <x v="0"/>
    <m/>
    <n v="0"/>
    <n v="0"/>
    <n v="1484395"/>
    <n v="0"/>
    <n v="1484395"/>
    <n v="0"/>
    <n v="0"/>
    <n v="1484395"/>
    <n v="0"/>
    <n v="1484395"/>
    <s v="State Funded (785311-S3-061)"/>
  </r>
  <r>
    <n v="130461"/>
    <n v="1"/>
    <s v="Active"/>
    <d v="2020-06-01T00:00:00"/>
    <s v="Mary Probst"/>
    <d v="2020-06-10T00:00:00"/>
    <s v="Mary Probst"/>
    <s v="Sevier"/>
    <m/>
    <m/>
    <m/>
    <s v="N/A"/>
    <s v="PFMT FY2020 5311 CARES TN2020012 Fed Operating, Appalachian Operating Funds"/>
    <m/>
    <s v="Mass Transit"/>
    <m/>
    <m/>
    <x v="4"/>
    <x v="7"/>
    <m/>
    <s v=""/>
    <m/>
    <m/>
    <s v="N"/>
    <m/>
    <x v="0"/>
    <m/>
    <n v="0"/>
    <n v="0"/>
    <n v="3561208"/>
    <n v="0"/>
    <n v="3561208"/>
    <n v="0"/>
    <n v="0"/>
    <n v="3561208"/>
    <n v="0"/>
    <n v="3561208"/>
    <s v="State Funded (785311-S3-062)"/>
  </r>
  <r>
    <n v="130462"/>
    <n v="4"/>
    <s v="Active"/>
    <d v="2020-06-01T00:00:00"/>
    <s v="Mary Probst"/>
    <d v="2020-06-10T00:00:00"/>
    <s v="Mary Probst"/>
    <s v="Region 4"/>
    <m/>
    <m/>
    <m/>
    <s v="N/A"/>
    <s v="NWTHRA FY2020 5311 CARES TN2020012 Fed Capital, Operating, Proj. Admin"/>
    <m/>
    <s v="Mass Transit"/>
    <m/>
    <m/>
    <x v="4"/>
    <x v="7"/>
    <m/>
    <s v=""/>
    <m/>
    <m/>
    <s v="N"/>
    <m/>
    <x v="0"/>
    <m/>
    <n v="0"/>
    <n v="0"/>
    <n v="4975602"/>
    <n v="0"/>
    <n v="4975602"/>
    <n v="0"/>
    <n v="0"/>
    <n v="4975602"/>
    <n v="0"/>
    <n v="4975602"/>
    <s v="State Funded (985311-S3-267)"/>
  </r>
  <r>
    <n v="130463"/>
    <n v="1"/>
    <s v="Active"/>
    <d v="2020-06-01T00:00:00"/>
    <s v="Mary Probst"/>
    <d v="2020-06-10T00:00:00"/>
    <s v="Mary Probst"/>
    <s v="Region 1"/>
    <m/>
    <m/>
    <m/>
    <s v="N/A"/>
    <s v="FTHRA FY20 5311 CARES TN2020012 F Cap, Op, Proj. Admin, Appalachian Operating"/>
    <m/>
    <s v="Mass Transit"/>
    <m/>
    <m/>
    <x v="4"/>
    <x v="7"/>
    <m/>
    <s v=""/>
    <m/>
    <m/>
    <s v="N"/>
    <m/>
    <x v="0"/>
    <m/>
    <n v="0"/>
    <n v="0"/>
    <n v="3400673"/>
    <n v="0"/>
    <n v="3400673"/>
    <n v="0"/>
    <n v="0"/>
    <n v="3400673"/>
    <n v="0"/>
    <n v="3400673"/>
    <s v="State Funded (985311-S3-268)"/>
  </r>
  <r>
    <n v="130464"/>
    <n v="3"/>
    <s v="Active"/>
    <d v="2020-06-01T00:00:00"/>
    <s v="Mary Probst"/>
    <d v="2020-06-10T00:00:00"/>
    <s v="Mary Probst"/>
    <s v="Region 3"/>
    <m/>
    <m/>
    <m/>
    <s v="N/A"/>
    <s v="MCHRA FY20 5311 CARES TN2020012 F Cap, Op, Proj. Admn, Appalachian Operating"/>
    <m/>
    <s v="Mass Transit"/>
    <m/>
    <m/>
    <x v="4"/>
    <x v="7"/>
    <m/>
    <s v=""/>
    <m/>
    <m/>
    <s v="N"/>
    <m/>
    <x v="0"/>
    <m/>
    <n v="0"/>
    <n v="0"/>
    <n v="6155998"/>
    <n v="0"/>
    <n v="6155998"/>
    <n v="0"/>
    <n v="0"/>
    <n v="6155998"/>
    <n v="0"/>
    <n v="6155998"/>
    <s v="State Funded (985311-S3-269)"/>
  </r>
  <r>
    <n v="130465"/>
    <n v="2"/>
    <s v="Active"/>
    <d v="2020-06-01T00:00:00"/>
    <s v="Mary Probst"/>
    <d v="2020-06-10T00:00:00"/>
    <s v="Mary Probst"/>
    <s v="Region 2"/>
    <m/>
    <m/>
    <m/>
    <s v="N/A"/>
    <s v="UCHRA FY20 5311 CARES TN2020012 Fed Cap, Op, Proj. Adm, Appalachian Operating"/>
    <m/>
    <s v="Mass Transit"/>
    <m/>
    <m/>
    <x v="4"/>
    <x v="7"/>
    <m/>
    <s v=""/>
    <m/>
    <m/>
    <s v="N"/>
    <m/>
    <x v="0"/>
    <m/>
    <n v="0"/>
    <n v="0"/>
    <n v="9510672"/>
    <n v="0"/>
    <n v="9510672"/>
    <n v="0"/>
    <n v="0"/>
    <n v="9510672"/>
    <n v="0"/>
    <n v="9510672"/>
    <s v="State Funded (985311-S3-270)"/>
  </r>
  <r>
    <n v="130466"/>
    <n v="6"/>
    <s v="Active"/>
    <d v="2020-06-01T00:00:00"/>
    <s v="Ryan Traversa"/>
    <d v="2020-06-01T00:00:00"/>
    <s v="Ryan Traversa"/>
    <s v="Statewide"/>
    <m/>
    <m/>
    <m/>
    <m/>
    <s v="AWOS Maintenance"/>
    <m/>
    <s v="Aeronautics"/>
    <s v="Public Transportation"/>
    <m/>
    <x v="4"/>
    <x v="7"/>
    <m/>
    <s v=""/>
    <m/>
    <m/>
    <s v="N"/>
    <m/>
    <x v="0"/>
    <m/>
    <n v="0"/>
    <n v="0"/>
    <n v="348000"/>
    <n v="0"/>
    <n v="348000"/>
    <n v="0"/>
    <n v="0"/>
    <n v="348000"/>
    <n v="0"/>
    <n v="348000"/>
    <s v="State Funded (99555131620)"/>
  </r>
  <r>
    <n v="130467"/>
    <n v="6"/>
    <s v="Active"/>
    <d v="2020-06-02T00:00:00"/>
    <s v="Ryan Traversa"/>
    <d v="2020-06-02T00:00:00"/>
    <s v="Ryan Traversa"/>
    <s v="Statewide"/>
    <m/>
    <m/>
    <m/>
    <m/>
    <s v="All Weather Inc. (Monitoring)"/>
    <m/>
    <s v="Aeronautics"/>
    <s v="Public Transportation"/>
    <m/>
    <x v="4"/>
    <x v="7"/>
    <m/>
    <s v=""/>
    <m/>
    <m/>
    <s v="N"/>
    <m/>
    <x v="0"/>
    <m/>
    <n v="0"/>
    <n v="0"/>
    <n v="131000"/>
    <n v="0"/>
    <n v="131000"/>
    <n v="0"/>
    <n v="0"/>
    <n v="131000"/>
    <n v="0"/>
    <n v="131000"/>
    <s v="State Funded (99555131720)"/>
  </r>
  <r>
    <n v="130470"/>
    <n v="3"/>
    <s v="Active"/>
    <d v="2020-06-03T00:00:00"/>
    <s v="Mary Probst"/>
    <d v="2020-06-10T00:00:00"/>
    <s v="Mary Probst"/>
    <s v="Region 3"/>
    <m/>
    <m/>
    <m/>
    <s v="N/A"/>
    <s v="SCTDD FY2020 5311 CARES Fed. Operating, Proj. Admin, and Appalachian Operating"/>
    <m/>
    <s v="Mass Transit"/>
    <m/>
    <m/>
    <x v="4"/>
    <x v="7"/>
    <m/>
    <s v=""/>
    <m/>
    <m/>
    <s v="N"/>
    <m/>
    <x v="0"/>
    <m/>
    <n v="0"/>
    <n v="0"/>
    <n v="8455519"/>
    <n v="0"/>
    <n v="8455519"/>
    <n v="0"/>
    <n v="0"/>
    <n v="8455519"/>
    <n v="0"/>
    <n v="8455519"/>
    <s v="State Funded (985311-S3-271)"/>
  </r>
  <r>
    <n v="130473"/>
    <n v="3"/>
    <s v="Active"/>
    <d v="2020-06-03T00:00:00"/>
    <s v="Bridgett Tidwell"/>
    <d v="2021-04-28T00:00:00"/>
    <s v="Jason Carney"/>
    <s v="Trousdale"/>
    <s v="SR-141"/>
    <s v="SR"/>
    <m/>
    <s v="SR"/>
    <s v="From near Sleepy Hollow Lane to near SR-10"/>
    <s v="Striping, Signage, and other safety improvements"/>
    <s v="Safety"/>
    <s v="RSAR"/>
    <m/>
    <x v="4"/>
    <x v="7"/>
    <m/>
    <n v="0.73"/>
    <d v="2022-02-11T00:00:00"/>
    <m/>
    <s v="N"/>
    <s v="Other"/>
    <x v="4"/>
    <m/>
    <n v="40000"/>
    <n v="0"/>
    <n v="0"/>
    <n v="0"/>
    <n v="40000"/>
    <n v="60000"/>
    <n v="0"/>
    <n v="0"/>
    <n v="0"/>
    <n v="60000"/>
    <s v="HSIP-141(41) (85006-3210-94)"/>
  </r>
  <r>
    <n v="130474"/>
    <n v="2"/>
    <s v="Active"/>
    <d v="2020-06-03T00:00:00"/>
    <s v="Valerie Newberry"/>
    <d v="2021-03-24T00:00:00"/>
    <s v="Brian Terrell"/>
    <s v="Fentress"/>
    <m/>
    <m/>
    <m/>
    <m/>
    <s v="M21CMHQ_C25SR_SPCFENTRESSCO"/>
    <m/>
    <s v="Maint - Reg"/>
    <s v="Maintenance"/>
    <m/>
    <x v="4"/>
    <x v="7"/>
    <m/>
    <s v=""/>
    <m/>
    <m/>
    <s v="N"/>
    <m/>
    <x v="0"/>
    <m/>
    <n v="0"/>
    <n v="0"/>
    <n v="58492.5"/>
    <n v="0"/>
    <n v="58492.5"/>
    <n v="0"/>
    <n v="0"/>
    <n v="58492.5"/>
    <n v="0"/>
    <n v="58492.5"/>
    <s v="State Funded (25CMA1-M3-006)"/>
  </r>
  <r>
    <n v="130488"/>
    <n v="2"/>
    <s v="Active"/>
    <d v="2020-06-04T00:00:00"/>
    <s v="Mary Probst"/>
    <d v="2020-06-04T00:00:00"/>
    <s v="Mary Probst"/>
    <s v="Region 2"/>
    <m/>
    <m/>
    <m/>
    <s v="N/A"/>
    <s v="UCHRA FY11-12,SY20 5317 TN57X01402 S/F Capital funds"/>
    <m/>
    <s v="Mass Transit"/>
    <m/>
    <m/>
    <x v="4"/>
    <x v="7"/>
    <m/>
    <s v=""/>
    <m/>
    <m/>
    <s v="N"/>
    <m/>
    <x v="0"/>
    <m/>
    <n v="0"/>
    <n v="0"/>
    <n v="172800"/>
    <n v="0"/>
    <n v="172800"/>
    <n v="0"/>
    <n v="0"/>
    <n v="172800"/>
    <n v="0"/>
    <n v="172800"/>
    <s v="State Funded (985317-S3-049)"/>
  </r>
  <r>
    <n v="130489"/>
    <n v="3"/>
    <s v="Active"/>
    <d v="2020-06-04T00:00:00"/>
    <s v="Valerie Newberry"/>
    <d v="2021-03-24T00:00:00"/>
    <s v="Brian Terrell"/>
    <s v="Davidson"/>
    <m/>
    <m/>
    <m/>
    <m/>
    <s v="M21CMHQ_C19ISR_SPCGOODLETTSVILLE"/>
    <m/>
    <s v="Maint - Reg"/>
    <s v="Maintenance"/>
    <m/>
    <x v="4"/>
    <x v="7"/>
    <m/>
    <s v=""/>
    <m/>
    <m/>
    <s v="N"/>
    <m/>
    <x v="0"/>
    <m/>
    <n v="0"/>
    <n v="0"/>
    <n v="15190.68"/>
    <n v="0"/>
    <n v="15190.68"/>
    <n v="0"/>
    <n v="0"/>
    <n v="15190.68"/>
    <n v="0"/>
    <n v="15190.68"/>
    <s v="State Funded (19CMA1-M3-008)"/>
  </r>
  <r>
    <n v="130490"/>
    <n v="4"/>
    <s v="Active"/>
    <d v="2020-06-05T00:00:00"/>
    <s v="Valerie Newberry"/>
    <d v="2021-03-24T00:00:00"/>
    <s v="Brian Terrell"/>
    <s v="Lauderdale"/>
    <m/>
    <m/>
    <m/>
    <m/>
    <s v="M21CMHQ_C49SR_ROURIPLEY"/>
    <m/>
    <s v="Maint - Reg"/>
    <s v="Maintenance"/>
    <m/>
    <x v="4"/>
    <x v="7"/>
    <m/>
    <s v=""/>
    <m/>
    <m/>
    <s v="N"/>
    <m/>
    <x v="0"/>
    <m/>
    <n v="0"/>
    <n v="0"/>
    <n v="104173.65"/>
    <n v="0"/>
    <n v="104173.65"/>
    <n v="0"/>
    <n v="0"/>
    <n v="104173.65"/>
    <n v="0"/>
    <n v="104173.65"/>
    <s v="State Funded (49CMA1-M3-008)"/>
  </r>
  <r>
    <n v="130492"/>
    <n v="1"/>
    <s v="Active"/>
    <d v="2020-06-05T00:00:00"/>
    <s v="Daniel Rose"/>
    <d v="2020-06-05T00:00:00"/>
    <s v="Daniel Rose"/>
    <s v="Monroe"/>
    <m/>
    <m/>
    <m/>
    <s v="N/A"/>
    <s v="Tellico Plains-2016 RTP Trail Resurfacing Project"/>
    <s v="Resurfacing and expansion of hard-surface trail, restroom facility, ADA improvements, site amenities, grant administration and architectural engineering."/>
    <s v="Rec Trails - TDEC"/>
    <s v="Bicycles and Pedestrian Facility"/>
    <m/>
    <x v="4"/>
    <x v="7"/>
    <m/>
    <s v=""/>
    <m/>
    <m/>
    <s v="N"/>
    <m/>
    <x v="0"/>
    <m/>
    <n v="0"/>
    <n v="0"/>
    <n v="244928"/>
    <n v="0"/>
    <n v="244928"/>
    <n v="0"/>
    <n v="0"/>
    <n v="244928"/>
    <n v="0"/>
    <n v="244928"/>
    <s v="TN-18RT(5) (62RTPR-F3-002)"/>
  </r>
  <r>
    <n v="130495"/>
    <n v="1"/>
    <s v="Active"/>
    <d v="2020-06-08T00:00:00"/>
    <s v="Valerie Newberry"/>
    <d v="2021-03-24T00:00:00"/>
    <s v="Brian Terrell"/>
    <s v="Washington"/>
    <m/>
    <m/>
    <m/>
    <m/>
    <s v="M21CMHQ_C90SR_ROUJONESBOROUGH"/>
    <m/>
    <s v="Maint - Reg"/>
    <s v="Maintenance"/>
    <m/>
    <x v="4"/>
    <x v="7"/>
    <m/>
    <s v=""/>
    <m/>
    <m/>
    <s v="N"/>
    <m/>
    <x v="0"/>
    <m/>
    <n v="0"/>
    <n v="0"/>
    <n v="39195.599999999999"/>
    <n v="0"/>
    <n v="39195.599999999999"/>
    <n v="0"/>
    <n v="0"/>
    <n v="39195.599999999999"/>
    <n v="0"/>
    <n v="39195.599999999999"/>
    <s v="State Funded (90CMA1-M3-020)"/>
  </r>
  <r>
    <n v="130496"/>
    <n v="1"/>
    <s v="Active"/>
    <d v="2020-06-08T00:00:00"/>
    <s v="Valerie Newberry"/>
    <d v="2021-03-24T00:00:00"/>
    <s v="Brian Terrell"/>
    <s v="Sullivan"/>
    <m/>
    <m/>
    <m/>
    <m/>
    <s v="M21CMHQ_C82SR_SPCKINGSPORT"/>
    <m/>
    <s v="Maint - Reg"/>
    <s v="Maintenance"/>
    <m/>
    <x v="4"/>
    <x v="7"/>
    <m/>
    <s v=""/>
    <m/>
    <m/>
    <s v="N"/>
    <m/>
    <x v="0"/>
    <m/>
    <n v="0"/>
    <n v="0"/>
    <n v="52137"/>
    <n v="0"/>
    <n v="52137"/>
    <n v="0"/>
    <n v="0"/>
    <n v="52137"/>
    <n v="0"/>
    <n v="52137"/>
    <s v="State Funded (82CMA1-M3-020)"/>
  </r>
  <r>
    <n v="130497"/>
    <n v="1"/>
    <s v="Active"/>
    <d v="2020-06-08T00:00:00"/>
    <s v="Valerie Newberry"/>
    <d v="2021-03-24T00:00:00"/>
    <s v="Brian Terrell"/>
    <s v="Sullivan"/>
    <m/>
    <m/>
    <m/>
    <m/>
    <s v="M21CMHQ_C82SR_ROUKINGSPORT"/>
    <m/>
    <s v="Maint - Reg"/>
    <s v="Maintenance"/>
    <m/>
    <x v="4"/>
    <x v="7"/>
    <m/>
    <s v=""/>
    <m/>
    <m/>
    <s v="N"/>
    <m/>
    <x v="0"/>
    <m/>
    <n v="0"/>
    <n v="0"/>
    <n v="255426.15"/>
    <n v="0"/>
    <n v="255426.15"/>
    <n v="0"/>
    <n v="0"/>
    <n v="255426.15"/>
    <n v="0"/>
    <n v="255426.15"/>
    <s v="State Funded (82CMA1-M3-021)"/>
  </r>
  <r>
    <n v="130498"/>
    <n v="3"/>
    <s v="Active"/>
    <d v="2020-06-08T00:00:00"/>
    <s v="Valerie Newberry"/>
    <d v="2021-03-24T00:00:00"/>
    <s v="Brian Terrell"/>
    <s v="Giles"/>
    <m/>
    <m/>
    <m/>
    <m/>
    <s v="M21CMHQ_C28SR_ROUPULASKI"/>
    <m/>
    <s v="Maint - Reg"/>
    <s v="Maintenance"/>
    <m/>
    <x v="4"/>
    <x v="7"/>
    <m/>
    <s v=""/>
    <m/>
    <m/>
    <s v="N"/>
    <m/>
    <x v="0"/>
    <m/>
    <n v="0"/>
    <n v="0"/>
    <n v="34654.5"/>
    <n v="0"/>
    <n v="34654.5"/>
    <n v="0"/>
    <n v="0"/>
    <n v="34654.5"/>
    <n v="0"/>
    <n v="34654.5"/>
    <s v="State Funded (28CMA1-M3-008)"/>
  </r>
  <r>
    <n v="130499"/>
    <n v="1"/>
    <s v="Active"/>
    <d v="2020-06-08T00:00:00"/>
    <s v="Valerie Newberry"/>
    <d v="2021-03-24T00:00:00"/>
    <s v="Brian Terrell"/>
    <s v="Sevier"/>
    <m/>
    <m/>
    <m/>
    <m/>
    <s v="M21CMHQ_C78SR_ROUSEVIERVILLE"/>
    <m/>
    <s v="Maint - Reg"/>
    <s v="Maintenance"/>
    <m/>
    <x v="4"/>
    <x v="7"/>
    <m/>
    <s v=""/>
    <m/>
    <m/>
    <s v="N"/>
    <m/>
    <x v="0"/>
    <m/>
    <n v="0"/>
    <n v="0"/>
    <n v="189041.7"/>
    <n v="0"/>
    <n v="189041.7"/>
    <n v="0"/>
    <n v="0"/>
    <n v="189041.7"/>
    <n v="0"/>
    <n v="189041.7"/>
    <s v="State Funded (78CMA1-M3-014)"/>
  </r>
  <r>
    <n v="130500"/>
    <n v="1"/>
    <s v="Active"/>
    <d v="2020-06-08T00:00:00"/>
    <s v="Valerie Newberry"/>
    <d v="2021-03-24T00:00:00"/>
    <s v="Brian Terrell"/>
    <s v="Anderson"/>
    <m/>
    <m/>
    <m/>
    <m/>
    <s v="M21CMHQ_C01SR_ROUOLIVERSPRINGS"/>
    <m/>
    <s v="Maint - Reg"/>
    <s v="Maintenance"/>
    <m/>
    <x v="4"/>
    <x v="7"/>
    <m/>
    <s v=""/>
    <m/>
    <m/>
    <s v="N"/>
    <m/>
    <x v="0"/>
    <m/>
    <n v="0"/>
    <n v="0"/>
    <n v="33727.35"/>
    <n v="0"/>
    <n v="33727.35"/>
    <n v="0"/>
    <n v="0"/>
    <n v="33727.35"/>
    <n v="0"/>
    <n v="33727.35"/>
    <s v="State Funded (01CMA1-M3-014)"/>
  </r>
  <r>
    <n v="130501"/>
    <n v="1"/>
    <s v="Active"/>
    <d v="2020-06-08T00:00:00"/>
    <s v="Valerie Newberry"/>
    <d v="2021-03-24T00:00:00"/>
    <s v="Brian Terrell"/>
    <s v="Jefferson"/>
    <m/>
    <m/>
    <m/>
    <m/>
    <s v="M21CMHQ_C45SR_ROUDANDRIDGE"/>
    <m/>
    <s v="Maint - Reg"/>
    <s v="Maintenance"/>
    <m/>
    <x v="4"/>
    <x v="7"/>
    <m/>
    <s v=""/>
    <m/>
    <m/>
    <s v="N"/>
    <m/>
    <x v="0"/>
    <m/>
    <n v="0"/>
    <n v="0"/>
    <n v="45135.3"/>
    <n v="0"/>
    <n v="45135.3"/>
    <n v="0"/>
    <n v="0"/>
    <n v="45135.3"/>
    <n v="0"/>
    <n v="45135.3"/>
    <s v="State Funded (45CMA1-M3-020)"/>
  </r>
  <r>
    <n v="130502"/>
    <n v="3"/>
    <s v="Active"/>
    <d v="2020-06-08T00:00:00"/>
    <s v="Valerie Newberry"/>
    <d v="2021-03-24T00:00:00"/>
    <s v="Brian Terrell"/>
    <s v="Lawrence"/>
    <m/>
    <m/>
    <m/>
    <m/>
    <s v="M21CMHQ_C50SR_ROULAWRENCEBURG"/>
    <m/>
    <s v="Maint - Reg"/>
    <s v="Maintenance"/>
    <m/>
    <x v="4"/>
    <x v="7"/>
    <m/>
    <s v=""/>
    <m/>
    <m/>
    <s v="N"/>
    <m/>
    <x v="0"/>
    <m/>
    <n v="0"/>
    <n v="0"/>
    <n v="61045.65"/>
    <n v="0"/>
    <n v="61045.65"/>
    <n v="0"/>
    <n v="0"/>
    <n v="61045.65"/>
    <n v="0"/>
    <n v="61045.65"/>
    <s v="State Funded (50CMA1-M3-015)"/>
  </r>
  <r>
    <n v="130503"/>
    <n v="1"/>
    <s v="Active"/>
    <d v="2020-06-08T00:00:00"/>
    <s v="Valerie Newberry"/>
    <d v="2021-03-24T00:00:00"/>
    <s v="Brian Terrell"/>
    <s v="Anderson"/>
    <m/>
    <m/>
    <m/>
    <m/>
    <s v="M21CMHQ_C01SR_ROUOAKRIDGE"/>
    <m/>
    <s v="Maint - Reg"/>
    <s v="Maintenance"/>
    <m/>
    <x v="4"/>
    <x v="7"/>
    <m/>
    <s v=""/>
    <m/>
    <m/>
    <s v="N"/>
    <m/>
    <x v="0"/>
    <m/>
    <n v="0"/>
    <n v="0"/>
    <n v="151282.65"/>
    <n v="0"/>
    <n v="151282.65"/>
    <n v="0"/>
    <n v="0"/>
    <n v="151282.65"/>
    <n v="0"/>
    <n v="151282.65"/>
    <s v="State Funded (01CMA1-M3-015)"/>
  </r>
  <r>
    <n v="130504"/>
    <n v="1"/>
    <s v="Active"/>
    <d v="2020-06-08T00:00:00"/>
    <s v="Valerie Newberry"/>
    <d v="2021-03-24T00:00:00"/>
    <s v="Brian Terrell"/>
    <s v="Sevier"/>
    <m/>
    <m/>
    <m/>
    <m/>
    <s v="M21CMHQ_C78SR_ROUPIGEONFORGE"/>
    <m/>
    <s v="Maint - Reg"/>
    <s v="Maintenance"/>
    <m/>
    <x v="4"/>
    <x v="7"/>
    <m/>
    <s v=""/>
    <m/>
    <m/>
    <s v="N"/>
    <m/>
    <x v="0"/>
    <m/>
    <n v="0"/>
    <n v="0"/>
    <n v="92302.05"/>
    <n v="0"/>
    <n v="92302.05"/>
    <n v="0"/>
    <n v="0"/>
    <n v="92302.05"/>
    <n v="0"/>
    <n v="92302.05"/>
    <s v="State Funded (78CMA1-M3-015)"/>
  </r>
  <r>
    <n v="130506"/>
    <n v="4"/>
    <s v="Active"/>
    <d v="2020-06-08T00:00:00"/>
    <s v="Valerie Newberry"/>
    <d v="2021-03-24T00:00:00"/>
    <s v="Brian Terrell"/>
    <s v="Henderson"/>
    <m/>
    <m/>
    <m/>
    <m/>
    <s v="M21CMHQ_39SR_ROULEXINGTON"/>
    <m/>
    <s v="Maint - Reg"/>
    <s v="Maintenance"/>
    <m/>
    <x v="4"/>
    <x v="7"/>
    <m/>
    <s v=""/>
    <m/>
    <m/>
    <s v="N"/>
    <m/>
    <x v="0"/>
    <m/>
    <n v="0"/>
    <n v="0"/>
    <n v="91710.15"/>
    <n v="0"/>
    <n v="91710.15"/>
    <n v="0"/>
    <n v="0"/>
    <n v="91710.15"/>
    <n v="0"/>
    <n v="91710.15"/>
    <s v="State Funded (39CMA1-M3-008)"/>
  </r>
  <r>
    <n v="130510"/>
    <n v="3"/>
    <s v="Active"/>
    <d v="2020-06-09T00:00:00"/>
    <s v="Mary Probst"/>
    <d v="2020-06-09T00:00:00"/>
    <s v="Mary Probst"/>
    <s v="Rutherford"/>
    <m/>
    <m/>
    <m/>
    <s v="N/A"/>
    <s v="M'boro - FFY2015; SFY 2020 5307 TN2016024 (S) Capital Funds"/>
    <m/>
    <s v="Mass Transit"/>
    <m/>
    <m/>
    <x v="4"/>
    <x v="7"/>
    <m/>
    <s v=""/>
    <m/>
    <m/>
    <s v="N"/>
    <m/>
    <x v="0"/>
    <m/>
    <n v="0"/>
    <n v="0"/>
    <n v="221.5"/>
    <n v="0"/>
    <n v="221.5"/>
    <n v="0"/>
    <n v="0"/>
    <n v="221.5"/>
    <n v="0"/>
    <n v="221.5"/>
    <s v="State Funded (755307-S3-030)"/>
  </r>
  <r>
    <n v="130511"/>
    <n v="1"/>
    <s v="Active"/>
    <d v="2020-06-09T00:00:00"/>
    <s v="Valerie Newberry"/>
    <d v="2021-03-24T00:00:00"/>
    <s v="Brian Terrell"/>
    <s v="Unicoi"/>
    <m/>
    <m/>
    <m/>
    <m/>
    <s v="M21CMHQ_C86I_SPCUNICOI"/>
    <m/>
    <s v="Maint - Reg"/>
    <s v="Maintenance"/>
    <m/>
    <x v="4"/>
    <x v="7"/>
    <m/>
    <s v=""/>
    <m/>
    <m/>
    <s v="N"/>
    <m/>
    <x v="0"/>
    <m/>
    <n v="0"/>
    <n v="0"/>
    <n v="45099"/>
    <n v="0"/>
    <n v="45099"/>
    <n v="0"/>
    <n v="0"/>
    <n v="45099"/>
    <n v="0"/>
    <n v="45099"/>
    <s v="State Funded (86CMA1-M3-023)"/>
  </r>
  <r>
    <n v="130512"/>
    <n v="2"/>
    <s v="Active"/>
    <d v="2020-06-09T00:00:00"/>
    <s v="Valerie Newberry"/>
    <d v="2021-03-24T00:00:00"/>
    <s v="Brian Terrell"/>
    <s v="Grundy"/>
    <m/>
    <m/>
    <m/>
    <m/>
    <s v="M21CMHQ_C31SR_SPCGRUNDYCO"/>
    <m/>
    <s v="Maint - Reg"/>
    <s v="Maintenance"/>
    <m/>
    <x v="4"/>
    <x v="7"/>
    <m/>
    <s v=""/>
    <m/>
    <m/>
    <s v="N"/>
    <m/>
    <x v="0"/>
    <m/>
    <n v="0"/>
    <n v="0"/>
    <n v="39724"/>
    <n v="0"/>
    <n v="39724"/>
    <n v="0"/>
    <n v="0"/>
    <n v="39724"/>
    <n v="0"/>
    <n v="39724"/>
    <s v="State Funded (31CMA1-M3-004)"/>
  </r>
  <r>
    <n v="130513"/>
    <n v="1"/>
    <s v="Active"/>
    <d v="2020-06-09T00:00:00"/>
    <s v="Valerie Newberry"/>
    <d v="2021-03-24T00:00:00"/>
    <s v="Brian Terrell"/>
    <s v="Grainger"/>
    <m/>
    <m/>
    <m/>
    <m/>
    <s v="M21CMHQ_C29SR_ROUBEANSTATION"/>
    <m/>
    <s v="Maint - Reg"/>
    <s v="Maintenance"/>
    <m/>
    <x v="4"/>
    <x v="7"/>
    <m/>
    <s v=""/>
    <m/>
    <m/>
    <s v="N"/>
    <m/>
    <x v="0"/>
    <m/>
    <n v="0"/>
    <n v="0"/>
    <n v="96578.85"/>
    <n v="0"/>
    <n v="96578.85"/>
    <n v="0"/>
    <n v="0"/>
    <n v="96578.85"/>
    <n v="0"/>
    <n v="96578.85"/>
    <s v="State Funded (29CMA1-M3-008)"/>
  </r>
  <r>
    <n v="130514"/>
    <n v="1"/>
    <s v="Active"/>
    <d v="2020-06-09T00:00:00"/>
    <s v="Valerie Newberry"/>
    <d v="2021-03-24T00:00:00"/>
    <s v="Brian Terrell"/>
    <s v="Unicoi"/>
    <m/>
    <m/>
    <m/>
    <m/>
    <s v="M21CMHQ_C86I_SPCERWIN"/>
    <m/>
    <s v="Maint - Reg"/>
    <s v="Maintenance"/>
    <m/>
    <x v="4"/>
    <x v="7"/>
    <m/>
    <s v=""/>
    <m/>
    <m/>
    <s v="N"/>
    <m/>
    <x v="0"/>
    <m/>
    <n v="0"/>
    <n v="0"/>
    <n v="49005"/>
    <n v="0"/>
    <n v="49005"/>
    <n v="0"/>
    <n v="0"/>
    <n v="49005"/>
    <n v="0"/>
    <n v="49005"/>
    <s v="State Funded (86CMA1-M3-024)"/>
  </r>
  <r>
    <n v="130515"/>
    <n v="1"/>
    <s v="Active"/>
    <d v="2020-06-09T00:00:00"/>
    <s v="Valerie Newberry"/>
    <d v="2021-03-24T00:00:00"/>
    <s v="Brian Terrell"/>
    <s v="Unicoi"/>
    <m/>
    <m/>
    <m/>
    <m/>
    <s v="M21CMHQ_86SR_ROUERWIN"/>
    <m/>
    <s v="Maint - Reg"/>
    <s v="Maintenance"/>
    <m/>
    <x v="4"/>
    <x v="7"/>
    <m/>
    <s v=""/>
    <m/>
    <m/>
    <s v="N"/>
    <m/>
    <x v="0"/>
    <m/>
    <n v="0"/>
    <n v="0"/>
    <n v="11145.75"/>
    <n v="0"/>
    <n v="11145.75"/>
    <n v="0"/>
    <n v="0"/>
    <n v="11145.75"/>
    <n v="0"/>
    <n v="11145.75"/>
    <s v="State Funded (86CMA1-M3-025)"/>
  </r>
  <r>
    <n v="130516"/>
    <n v="1"/>
    <s v="Active"/>
    <d v="2020-06-09T00:00:00"/>
    <s v="Valerie Newberry"/>
    <d v="2021-03-24T00:00:00"/>
    <s v="Brian Terrell"/>
    <s v="Hawkins"/>
    <m/>
    <m/>
    <m/>
    <m/>
    <s v="M21CMHQ_C37SR_ROUMTCARMEL"/>
    <m/>
    <s v="Maint - Reg"/>
    <s v="Maintenance"/>
    <m/>
    <x v="4"/>
    <x v="7"/>
    <m/>
    <s v=""/>
    <m/>
    <m/>
    <s v="N"/>
    <m/>
    <x v="0"/>
    <m/>
    <n v="0"/>
    <n v="0"/>
    <n v="32847.15"/>
    <n v="0"/>
    <n v="32847.15"/>
    <n v="0"/>
    <n v="0"/>
    <n v="32847.15"/>
    <n v="0"/>
    <n v="32847.15"/>
    <s v="State Funded (37CMA1-M3-020)"/>
  </r>
  <r>
    <n v="130517"/>
    <n v="2"/>
    <s v="Active"/>
    <d v="2020-06-09T00:00:00"/>
    <s v="Valerie Newberry"/>
    <d v="2021-03-24T00:00:00"/>
    <s v="Brian Terrell"/>
    <s v="Coffee"/>
    <m/>
    <m/>
    <m/>
    <m/>
    <s v="M21CMHQ_C16SR_ROUMANCHESTER"/>
    <m/>
    <s v="Maint - Reg"/>
    <s v="Maintenance"/>
    <m/>
    <x v="4"/>
    <x v="7"/>
    <m/>
    <s v=""/>
    <m/>
    <m/>
    <s v="N"/>
    <m/>
    <x v="0"/>
    <m/>
    <n v="0"/>
    <n v="0"/>
    <n v="81715.8"/>
    <n v="0"/>
    <n v="81715.8"/>
    <n v="0"/>
    <n v="0"/>
    <n v="81715.8"/>
    <n v="0"/>
    <n v="81715.8"/>
    <s v="State Funded (16CMA1-M3-016)"/>
  </r>
  <r>
    <n v="130518"/>
    <n v="1"/>
    <s v="Active"/>
    <d v="2020-06-09T00:00:00"/>
    <s v="Daniel Rose"/>
    <d v="2020-06-09T00:00:00"/>
    <s v="Daniel Rose"/>
    <s v="Sevier"/>
    <m/>
    <m/>
    <m/>
    <s v="N/A"/>
    <s v="Sevierville-West Prong Greenway Improvements and Extension"/>
    <s v="Develop approx. 685' linear feet x 10 ' of new hard surface trail, handicap benches and observation areas, and engineering."/>
    <s v="Rec Trails - TDEC"/>
    <s v="Bicycles and Pedestrian Facility"/>
    <m/>
    <x v="4"/>
    <x v="7"/>
    <m/>
    <s v=""/>
    <m/>
    <m/>
    <s v="N"/>
    <m/>
    <x v="0"/>
    <m/>
    <n v="0"/>
    <n v="0"/>
    <n v="250000"/>
    <n v="0"/>
    <n v="250000"/>
    <n v="0"/>
    <n v="0"/>
    <n v="250000"/>
    <n v="0"/>
    <n v="250000"/>
    <s v="TN-18RT(3) (78RTPR-F3-002)"/>
  </r>
  <r>
    <n v="130525"/>
    <n v="4"/>
    <s v="Active"/>
    <d v="2020-06-15T00:00:00"/>
    <s v="Daniel Rose"/>
    <d v="2020-06-15T00:00:00"/>
    <s v="Daniel Rose"/>
    <s v="Shelby"/>
    <m/>
    <m/>
    <m/>
    <s v="N/A"/>
    <s v="TO Fuller State Park-Tennessee"/>
    <s v="TO Fuller State Park-Tires to Trails Approx. 2.9 miles of hard surface trail, supplies, trailside benches and kiosks."/>
    <s v="Rec Trails - TDEC"/>
    <s v="Bicycles and Pedestrian Facility"/>
    <m/>
    <x v="4"/>
    <x v="7"/>
    <m/>
    <s v=""/>
    <m/>
    <m/>
    <s v="N"/>
    <m/>
    <x v="0"/>
    <m/>
    <n v="0"/>
    <n v="0"/>
    <n v="350000"/>
    <n v="0"/>
    <n v="350000"/>
    <n v="0"/>
    <n v="0"/>
    <n v="350000"/>
    <n v="0"/>
    <n v="350000"/>
    <s v="TN-19RT(3) (79RTPR-F3-002)"/>
  </r>
  <r>
    <n v="130531"/>
    <n v="2"/>
    <s v="Active"/>
    <d v="2020-06-16T00:00:00"/>
    <s v="Valerie Newberry"/>
    <d v="2021-03-24T00:00:00"/>
    <s v="Brian Terrell"/>
    <s v="Marion"/>
    <m/>
    <m/>
    <m/>
    <m/>
    <s v="M21CMHQ_C58SR_SPCMARIONCO"/>
    <m/>
    <s v="Maint - Reg"/>
    <s v="Maintenance"/>
    <m/>
    <x v="4"/>
    <x v="7"/>
    <m/>
    <s v=""/>
    <m/>
    <m/>
    <s v="N"/>
    <m/>
    <x v="0"/>
    <m/>
    <n v="0"/>
    <n v="0"/>
    <n v="53086.6"/>
    <n v="0"/>
    <n v="53086.6"/>
    <n v="0"/>
    <n v="0"/>
    <n v="53086.6"/>
    <n v="0"/>
    <n v="53086.6"/>
    <s v="State Funded (58CMA1-M3-010)"/>
  </r>
  <r>
    <n v="130534"/>
    <n v="1"/>
    <s v="Active"/>
    <d v="2020-06-18T00:00:00"/>
    <s v="Carly Laddusaw"/>
    <d v="2020-06-18T00:00:00"/>
    <s v="Carly Laddusaw"/>
    <s v="Roane"/>
    <m/>
    <m/>
    <m/>
    <m/>
    <s v="Rockwood: ALP Update"/>
    <m/>
    <s v="Aeronautics"/>
    <s v="Public Transportation"/>
    <m/>
    <x v="4"/>
    <x v="7"/>
    <m/>
    <s v=""/>
    <m/>
    <m/>
    <s v="N"/>
    <m/>
    <x v="0"/>
    <m/>
    <n v="0"/>
    <n v="0"/>
    <n v="200000"/>
    <n v="0"/>
    <n v="200000"/>
    <n v="0"/>
    <n v="0"/>
    <n v="200000"/>
    <n v="0"/>
    <n v="200000"/>
    <s v="State Funded (73555053421)"/>
  </r>
  <r>
    <n v="130536"/>
    <n v="1"/>
    <s v="Active"/>
    <d v="2020-06-18T00:00:00"/>
    <s v="Mary Probst"/>
    <d v="2020-08-20T00:00:00"/>
    <s v="Mary Probst"/>
    <s v="Sevier"/>
    <m/>
    <m/>
    <m/>
    <s v="N/A"/>
    <s v="GMTS SFY2021 IMPROVE Act S Capital"/>
    <m/>
    <s v="Mass Transit"/>
    <m/>
    <m/>
    <x v="4"/>
    <x v="7"/>
    <m/>
    <s v=""/>
    <m/>
    <m/>
    <s v="N"/>
    <m/>
    <x v="0"/>
    <m/>
    <n v="0"/>
    <n v="0"/>
    <n v="394358"/>
    <n v="0"/>
    <n v="394358"/>
    <n v="0"/>
    <n v="0"/>
    <n v="394358"/>
    <n v="0"/>
    <n v="394358"/>
    <s v="State Funded (78IMPV-S3-004)"/>
  </r>
  <r>
    <n v="130537"/>
    <n v="1"/>
    <s v="Active"/>
    <d v="2020-06-18T00:00:00"/>
    <s v="Valerie Newberry"/>
    <d v="2021-03-24T00:00:00"/>
    <s v="Brian Terrell"/>
    <s v="Loudon"/>
    <m/>
    <m/>
    <m/>
    <m/>
    <s v="M21CMHQ_C53SR_ROULOUDON"/>
    <m/>
    <s v="Maint - Reg"/>
    <s v="Maintenance"/>
    <m/>
    <x v="4"/>
    <x v="7"/>
    <m/>
    <s v=""/>
    <m/>
    <m/>
    <s v="N"/>
    <m/>
    <x v="0"/>
    <m/>
    <n v="0"/>
    <n v="0"/>
    <n v="44456.1"/>
    <n v="0"/>
    <n v="44456.1"/>
    <n v="0"/>
    <n v="0"/>
    <n v="44456.1"/>
    <n v="0"/>
    <n v="44456.1"/>
    <s v="State Funded (53CMA1-M3-011)"/>
  </r>
  <r>
    <n v="130538"/>
    <n v="4"/>
    <s v="Active"/>
    <d v="2020-06-19T00:00:00"/>
    <s v="Valerie Newberry"/>
    <d v="2021-03-24T00:00:00"/>
    <s v="Brian Terrell"/>
    <s v="Madison"/>
    <m/>
    <m/>
    <m/>
    <m/>
    <s v="M21CMHQ_C57SR_ROUJACKSON"/>
    <m/>
    <s v="Maint - Reg"/>
    <s v="Maintenance"/>
    <m/>
    <x v="4"/>
    <x v="7"/>
    <m/>
    <s v=""/>
    <m/>
    <m/>
    <s v="N"/>
    <m/>
    <x v="0"/>
    <m/>
    <n v="0"/>
    <n v="0"/>
    <n v="175117.05"/>
    <n v="0"/>
    <n v="175117.05"/>
    <n v="0"/>
    <n v="0"/>
    <n v="175117.05"/>
    <n v="0"/>
    <n v="175117.05"/>
    <s v="State Funded (57CMA1-M3-014)"/>
  </r>
  <r>
    <n v="130539"/>
    <n v="2"/>
    <s v="Active"/>
    <d v="2020-06-19T00:00:00"/>
    <s v="Valerie Newberry"/>
    <d v="2021-03-24T00:00:00"/>
    <s v="Brian Terrell"/>
    <s v="Hamilton"/>
    <m/>
    <m/>
    <m/>
    <m/>
    <s v="M21CMHQ_C33ISR_SPCHAMILTONCO"/>
    <m/>
    <s v="Maint - Reg"/>
    <s v="Maintenance"/>
    <m/>
    <x v="4"/>
    <x v="7"/>
    <m/>
    <s v=""/>
    <m/>
    <m/>
    <s v="N"/>
    <m/>
    <x v="0"/>
    <m/>
    <n v="0"/>
    <n v="0"/>
    <n v="188787.62"/>
    <n v="0"/>
    <n v="188787.62"/>
    <n v="0"/>
    <n v="0"/>
    <n v="188787.62"/>
    <n v="0"/>
    <n v="188787.62"/>
    <s v="State Funded (33CMA1-M3-021)"/>
  </r>
  <r>
    <n v="130540"/>
    <n v="2"/>
    <s v="Active"/>
    <d v="2020-06-19T00:00:00"/>
    <s v="Valerie Newberry"/>
    <d v="2021-03-24T00:00:00"/>
    <s v="Brian Terrell"/>
    <s v="Rhea"/>
    <m/>
    <m/>
    <m/>
    <m/>
    <s v="M21CMHQ_C72SR_SPCDAYTON"/>
    <m/>
    <s v="Maint - Reg"/>
    <s v="Maintenance"/>
    <m/>
    <x v="4"/>
    <x v="7"/>
    <m/>
    <s v=""/>
    <m/>
    <m/>
    <s v="N"/>
    <m/>
    <x v="0"/>
    <m/>
    <n v="0"/>
    <n v="0"/>
    <n v="9785.1"/>
    <n v="0"/>
    <n v="9785.1"/>
    <n v="0"/>
    <n v="0"/>
    <n v="9785.1"/>
    <n v="0"/>
    <n v="9785.1"/>
    <s v="State Funded (72CMA1-M3-008)"/>
  </r>
  <r>
    <n v="130553"/>
    <n v="1"/>
    <s v="Active"/>
    <d v="2020-06-24T00:00:00"/>
    <s v="Ryan Traversa"/>
    <d v="2020-06-24T00:00:00"/>
    <s v="Ryan Traversa"/>
    <s v="Scott"/>
    <m/>
    <m/>
    <m/>
    <m/>
    <s v="Oneida: Runway &amp; Taxiway Rehabilitation - Preliminary Design"/>
    <m/>
    <s v="Aeronautics"/>
    <s v="Public Transportation"/>
    <m/>
    <x v="4"/>
    <x v="7"/>
    <m/>
    <s v=""/>
    <m/>
    <m/>
    <s v="N"/>
    <m/>
    <x v="0"/>
    <m/>
    <n v="0"/>
    <n v="0"/>
    <n v="450900"/>
    <n v="0"/>
    <n v="450900"/>
    <n v="0"/>
    <n v="0"/>
    <n v="450900"/>
    <n v="0"/>
    <n v="450900"/>
    <s v="State Funded (76555014220)"/>
  </r>
  <r>
    <n v="130554"/>
    <n v="3"/>
    <s v="Active"/>
    <d v="2020-06-24T00:00:00"/>
    <s v="Ryan Traversa"/>
    <d v="2020-06-24T00:00:00"/>
    <s v="Ryan Traversa"/>
    <s v="Maury"/>
    <m/>
    <m/>
    <m/>
    <m/>
    <s v="Columbia: ALP Update"/>
    <m/>
    <s v="Aeronautics"/>
    <s v="Public Transportation"/>
    <m/>
    <x v="4"/>
    <x v="7"/>
    <m/>
    <s v=""/>
    <m/>
    <m/>
    <s v="N"/>
    <m/>
    <x v="0"/>
    <m/>
    <n v="0"/>
    <n v="0"/>
    <n v="244000"/>
    <n v="0"/>
    <n v="244000"/>
    <n v="0"/>
    <n v="0"/>
    <n v="244000"/>
    <n v="0"/>
    <n v="244000"/>
    <s v="State Funded (60555015420)"/>
  </r>
  <r>
    <n v="130555"/>
    <n v="2"/>
    <s v="Closed"/>
    <d v="2020-06-24T00:00:00"/>
    <s v="Carly Laddusaw"/>
    <d v="2021-05-24T00:00:00"/>
    <s v="Jake Bennett"/>
    <s v="Coffee"/>
    <m/>
    <m/>
    <m/>
    <m/>
    <s v="Tullahoma: N. TWY Overlay - Preliminary Design and Environmental Study"/>
    <m/>
    <s v="Aeronautics"/>
    <s v="Public Transportation"/>
    <m/>
    <x v="4"/>
    <x v="7"/>
    <m/>
    <s v=""/>
    <m/>
    <m/>
    <s v="N"/>
    <m/>
    <x v="0"/>
    <m/>
    <n v="0"/>
    <n v="0"/>
    <n v="54824"/>
    <n v="0"/>
    <n v="54824"/>
    <n v="0"/>
    <n v="0"/>
    <n v="54824"/>
    <n v="0"/>
    <n v="54824"/>
    <s v="State Funded (16555019520)"/>
  </r>
  <r>
    <n v="130556"/>
    <n v="2"/>
    <s v="Active"/>
    <d v="2020-06-24T00:00:00"/>
    <s v="Carly Laddusaw"/>
    <d v="2020-06-24T00:00:00"/>
    <s v="Carly Laddusaw"/>
    <s v="White"/>
    <m/>
    <m/>
    <m/>
    <m/>
    <s v="Sparta: Fuel Farm Replacement, Pad Infrastructure for Jet Farm, Phase 2"/>
    <m/>
    <s v="Aeronautics"/>
    <s v="Public Transportation"/>
    <m/>
    <x v="4"/>
    <x v="7"/>
    <m/>
    <s v=""/>
    <m/>
    <m/>
    <s v="N"/>
    <m/>
    <x v="0"/>
    <m/>
    <n v="0"/>
    <n v="0"/>
    <n v="333400"/>
    <n v="0"/>
    <n v="333400"/>
    <n v="0"/>
    <n v="0"/>
    <n v="333400"/>
    <n v="0"/>
    <n v="333400"/>
    <s v="State Funded (93555016420)"/>
  </r>
  <r>
    <n v="130557"/>
    <n v="1"/>
    <s v="Active"/>
    <d v="2020-06-24T00:00:00"/>
    <s v="David Demanette"/>
    <d v="2020-06-24T00:00:00"/>
    <s v="David Demanette"/>
    <s v="Claiborne"/>
    <m/>
    <m/>
    <m/>
    <m/>
    <s v="New Tazewell: Fuel System Card Reader Replacement"/>
    <m/>
    <s v="Aeronautics"/>
    <s v="Public Transportation"/>
    <m/>
    <x v="4"/>
    <x v="7"/>
    <m/>
    <s v=""/>
    <m/>
    <m/>
    <s v="N"/>
    <m/>
    <x v="0"/>
    <m/>
    <n v="0"/>
    <n v="0"/>
    <n v="16900"/>
    <n v="0"/>
    <n v="16900"/>
    <n v="0"/>
    <n v="0"/>
    <n v="16900"/>
    <n v="0"/>
    <n v="16900"/>
    <s v="State Funded (13555014320)"/>
  </r>
  <r>
    <n v="130559"/>
    <n v="3"/>
    <s v="Active"/>
    <d v="2020-06-24T00:00:00"/>
    <s v="David Demanette"/>
    <d v="2020-06-24T00:00:00"/>
    <s v="David Demanette"/>
    <s v="Wilson"/>
    <m/>
    <m/>
    <m/>
    <m/>
    <s v="Lebanon: Construction - Taxiway Widening Row (D/E)"/>
    <m/>
    <s v="Aeronautics"/>
    <s v="Public Transportation"/>
    <m/>
    <x v="4"/>
    <x v="7"/>
    <m/>
    <s v=""/>
    <m/>
    <m/>
    <s v="N"/>
    <m/>
    <x v="0"/>
    <m/>
    <n v="0"/>
    <n v="0"/>
    <n v="444300"/>
    <n v="0"/>
    <n v="444300"/>
    <n v="0"/>
    <n v="0"/>
    <n v="444300"/>
    <n v="0"/>
    <n v="444300"/>
    <s v="State Funded (95555056820)"/>
  </r>
  <r>
    <n v="130560"/>
    <n v="4"/>
    <s v="Active"/>
    <d v="2020-06-25T00:00:00"/>
    <s v="Valerie Newberry"/>
    <d v="2021-03-24T00:00:00"/>
    <s v="Brian Terrell"/>
    <s v="Madison"/>
    <m/>
    <m/>
    <m/>
    <m/>
    <s v="M21CMHQ_C57ISR_SPCJACKSON"/>
    <m/>
    <s v="Maint - Reg"/>
    <s v="Maintenance"/>
    <m/>
    <x v="4"/>
    <x v="7"/>
    <m/>
    <s v=""/>
    <m/>
    <m/>
    <s v="N"/>
    <m/>
    <x v="0"/>
    <m/>
    <n v="0"/>
    <n v="0"/>
    <n v="47928.6"/>
    <n v="0"/>
    <n v="47928.6"/>
    <n v="0"/>
    <n v="0"/>
    <n v="47928.6"/>
    <n v="0"/>
    <n v="47928.6"/>
    <s v="State Funded (57CMA1-M3-015)"/>
  </r>
  <r>
    <n v="130561"/>
    <n v="3"/>
    <s v="Active"/>
    <d v="2020-06-25T00:00:00"/>
    <s v="Crystal Whitaker"/>
    <d v="2021-05-24T00:00:00"/>
    <s v="Brad Abel"/>
    <s v="Lawrence"/>
    <m/>
    <m/>
    <m/>
    <m/>
    <s v="Industrial Access Support, Signal at intersection of SR-6 and SR-15"/>
    <m/>
    <s v="Economic Development"/>
    <s v="Signalization"/>
    <m/>
    <x v="4"/>
    <x v="7"/>
    <m/>
    <s v=""/>
    <d v="2023-03-24T00:00:00"/>
    <m/>
    <s v="N"/>
    <m/>
    <x v="0"/>
    <m/>
    <n v="75900"/>
    <n v="0"/>
    <n v="0"/>
    <n v="0"/>
    <n v="75900"/>
    <n v="75900"/>
    <n v="0"/>
    <n v="0"/>
    <n v="0"/>
    <n v="75900"/>
    <s v="State Funded (50001-3278-04)"/>
  </r>
  <r>
    <n v="130562"/>
    <n v="3"/>
    <s v="Active"/>
    <d v="2020-06-26T00:00:00"/>
    <s v="David Duncan"/>
    <d v="2021-03-25T00:00:00"/>
    <s v="Brian Terrell"/>
    <s v="Smith"/>
    <s v="SR-53"/>
    <s v="SR"/>
    <m/>
    <s v="SR"/>
    <s v="From I-40 EB Ramp to I-40 WB Ramp"/>
    <s v="Install a traffic signal at the I-40 WB Ramp and coordinate signal with EB Ramp"/>
    <s v="Other"/>
    <s v="Signalization"/>
    <m/>
    <x v="4"/>
    <x v="7"/>
    <m/>
    <n v="7.0000000000000007E-2"/>
    <m/>
    <m/>
    <s v="N"/>
    <s v="Other"/>
    <x v="4"/>
    <m/>
    <n v="50000"/>
    <n v="0"/>
    <n v="0"/>
    <n v="0"/>
    <n v="50000"/>
    <n v="50000"/>
    <n v="0"/>
    <n v="0"/>
    <n v="0"/>
    <n v="50000"/>
    <m/>
  </r>
  <r>
    <n v="130564"/>
    <n v="1"/>
    <s v="Active"/>
    <d v="2020-06-26T00:00:00"/>
    <s v="Valerie Newberry"/>
    <d v="2021-03-24T00:00:00"/>
    <s v="Brian Terrell"/>
    <s v="Cocke"/>
    <m/>
    <m/>
    <m/>
    <m/>
    <s v="M21CMHQ_C15SR_ROUNEWPORT"/>
    <m/>
    <s v="Maint - Reg"/>
    <s v="Maintenance"/>
    <m/>
    <x v="4"/>
    <x v="7"/>
    <m/>
    <s v=""/>
    <m/>
    <m/>
    <s v="N"/>
    <m/>
    <x v="0"/>
    <m/>
    <n v="0"/>
    <n v="0"/>
    <n v="54734.25"/>
    <n v="0"/>
    <n v="54734.25"/>
    <n v="0"/>
    <n v="0"/>
    <n v="54734.25"/>
    <n v="0"/>
    <n v="54734.25"/>
    <s v="State Funded (15CMA1-M3-008)"/>
  </r>
  <r>
    <n v="130566"/>
    <n v="2"/>
    <s v="Active"/>
    <d v="2020-06-29T00:00:00"/>
    <s v="Carly Laddusaw"/>
    <d v="2020-06-29T00:00:00"/>
    <s v="Carly Laddusaw"/>
    <s v="McMinn"/>
    <m/>
    <m/>
    <m/>
    <m/>
    <s v="Athens: FY21 Airport Maintenance"/>
    <m/>
    <s v="Aeronautics"/>
    <s v="Public Transportation"/>
    <m/>
    <x v="4"/>
    <x v="7"/>
    <m/>
    <s v=""/>
    <m/>
    <m/>
    <s v="N"/>
    <m/>
    <x v="0"/>
    <m/>
    <n v="0"/>
    <n v="0"/>
    <n v="15000"/>
    <n v="0"/>
    <n v="15000"/>
    <n v="0"/>
    <n v="0"/>
    <n v="15000"/>
    <n v="0"/>
    <n v="15000"/>
    <s v="State Funded (54555075821)"/>
  </r>
  <r>
    <n v="130567"/>
    <n v="3"/>
    <s v="Active"/>
    <d v="2020-06-29T00:00:00"/>
    <s v="Carly Laddusaw"/>
    <d v="2020-06-29T00:00:00"/>
    <s v="Carly Laddusaw"/>
    <s v="Hickman"/>
    <m/>
    <m/>
    <m/>
    <m/>
    <s v="Centerville: FY21 Airport Maintenance"/>
    <m/>
    <s v="Aeronautics"/>
    <s v="Public Transportation"/>
    <m/>
    <x v="4"/>
    <x v="7"/>
    <m/>
    <s v=""/>
    <m/>
    <m/>
    <s v="N"/>
    <m/>
    <x v="0"/>
    <m/>
    <n v="0"/>
    <n v="0"/>
    <n v="15000"/>
    <n v="0"/>
    <n v="15000"/>
    <n v="0"/>
    <n v="0"/>
    <n v="15000"/>
    <n v="0"/>
    <n v="15000"/>
    <s v="State Funded (41555074121)"/>
  </r>
  <r>
    <n v="130568"/>
    <n v="2"/>
    <s v="Active"/>
    <d v="2020-06-29T00:00:00"/>
    <s v="Carly Laddusaw"/>
    <d v="2020-06-29T00:00:00"/>
    <s v="Carly Laddusaw"/>
    <s v="Bradley"/>
    <m/>
    <m/>
    <m/>
    <m/>
    <s v="Cleveland: FY21 Airport Maintenance"/>
    <m/>
    <s v="Aeronautics"/>
    <s v="Public Transportation"/>
    <m/>
    <x v="4"/>
    <x v="7"/>
    <m/>
    <s v=""/>
    <m/>
    <m/>
    <s v="N"/>
    <m/>
    <x v="0"/>
    <m/>
    <n v="0"/>
    <n v="0"/>
    <n v="15000"/>
    <n v="0"/>
    <n v="15000"/>
    <n v="0"/>
    <n v="0"/>
    <n v="15000"/>
    <n v="0"/>
    <n v="15000"/>
    <s v="State Funded (06555077221)"/>
  </r>
  <r>
    <n v="130569"/>
    <n v="2"/>
    <s v="Active"/>
    <d v="2020-06-29T00:00:00"/>
    <s v="Carly Laddusaw"/>
    <d v="2020-06-29T00:00:00"/>
    <s v="Carly Laddusaw"/>
    <s v="Hamilton"/>
    <m/>
    <m/>
    <m/>
    <m/>
    <s v="Collegedale: FY21 Airport Maintenance"/>
    <m/>
    <s v="Aeronautics"/>
    <s v="Public Transportation"/>
    <m/>
    <x v="4"/>
    <x v="7"/>
    <m/>
    <s v=""/>
    <m/>
    <m/>
    <s v="N"/>
    <m/>
    <x v="0"/>
    <m/>
    <n v="0"/>
    <n v="0"/>
    <n v="15000"/>
    <n v="0"/>
    <n v="15000"/>
    <n v="0"/>
    <n v="0"/>
    <n v="15000"/>
    <n v="0"/>
    <n v="15000"/>
    <s v="State Funded (33555073321)"/>
  </r>
  <r>
    <n v="130570"/>
    <n v="2"/>
    <s v="Active"/>
    <d v="2020-06-29T00:00:00"/>
    <s v="Carly Laddusaw"/>
    <d v="2020-06-29T00:00:00"/>
    <s v="Carly Laddusaw"/>
    <s v="Polk"/>
    <m/>
    <m/>
    <m/>
    <m/>
    <s v="Copperhill: FY21 Airport Maintenance"/>
    <m/>
    <s v="Aeronautics"/>
    <s v="Public Transportation"/>
    <m/>
    <x v="4"/>
    <x v="7"/>
    <m/>
    <s v=""/>
    <m/>
    <m/>
    <s v="N"/>
    <m/>
    <x v="0"/>
    <m/>
    <n v="0"/>
    <n v="0"/>
    <n v="15000"/>
    <n v="0"/>
    <n v="15000"/>
    <n v="0"/>
    <n v="0"/>
    <n v="15000"/>
    <n v="0"/>
    <n v="15000"/>
    <s v="State Funded (70555071721)"/>
  </r>
  <r>
    <n v="130571"/>
    <n v="2"/>
    <s v="Active"/>
    <d v="2020-06-29T00:00:00"/>
    <s v="Carly Laddusaw"/>
    <d v="2020-06-29T00:00:00"/>
    <s v="Carly Laddusaw"/>
    <s v="Cumberland"/>
    <m/>
    <m/>
    <m/>
    <m/>
    <s v="Crossville:FY21 Airport Maintenance"/>
    <m/>
    <s v="Aeronautics"/>
    <s v="Public Transportation"/>
    <m/>
    <x v="4"/>
    <x v="7"/>
    <m/>
    <s v=""/>
    <m/>
    <m/>
    <s v="N"/>
    <m/>
    <x v="0"/>
    <m/>
    <n v="0"/>
    <n v="0"/>
    <n v="15000"/>
    <n v="0"/>
    <n v="15000"/>
    <n v="0"/>
    <n v="0"/>
    <n v="15000"/>
    <n v="0"/>
    <n v="15000"/>
    <s v="State Funded (18555075021)"/>
  </r>
  <r>
    <n v="130572"/>
    <n v="2"/>
    <s v="Active"/>
    <d v="2020-06-29T00:00:00"/>
    <s v="Carly Laddusaw"/>
    <d v="2020-06-29T00:00:00"/>
    <s v="Carly Laddusaw"/>
    <s v="Rhea"/>
    <m/>
    <m/>
    <m/>
    <m/>
    <s v="Dayton: FY21 Airport Maintenance"/>
    <m/>
    <s v="Aeronautics"/>
    <s v="Public Transportation"/>
    <m/>
    <x v="4"/>
    <x v="7"/>
    <m/>
    <s v=""/>
    <m/>
    <m/>
    <s v="N"/>
    <m/>
    <x v="0"/>
    <m/>
    <n v="0"/>
    <n v="0"/>
    <n v="15000"/>
    <n v="0"/>
    <n v="15000"/>
    <n v="0"/>
    <n v="0"/>
    <n v="15000"/>
    <n v="0"/>
    <n v="15000"/>
    <s v="State Funded (72555074221)"/>
  </r>
  <r>
    <n v="130573"/>
    <n v="3"/>
    <s v="Active"/>
    <d v="2020-06-29T00:00:00"/>
    <s v="Carly Laddusaw"/>
    <d v="2020-06-29T00:00:00"/>
    <s v="Carly Laddusaw"/>
    <s v="Lincoln"/>
    <m/>
    <m/>
    <m/>
    <m/>
    <s v="Fayetteville: FY21 Airport Maintenance"/>
    <m/>
    <s v="Aeronautics"/>
    <s v="Public Transportation"/>
    <m/>
    <x v="4"/>
    <x v="7"/>
    <m/>
    <s v=""/>
    <m/>
    <m/>
    <s v="N"/>
    <m/>
    <x v="0"/>
    <m/>
    <n v="0"/>
    <n v="0"/>
    <n v="15000"/>
    <n v="0"/>
    <n v="15000"/>
    <n v="0"/>
    <n v="0"/>
    <n v="15000"/>
    <n v="0"/>
    <n v="15000"/>
    <s v="State Funded (52555076521)"/>
  </r>
  <r>
    <n v="130574"/>
    <n v="2"/>
    <s v="Active"/>
    <d v="2020-06-29T00:00:00"/>
    <s v="Carly Laddusaw"/>
    <d v="2020-06-29T00:00:00"/>
    <s v="Carly Laddusaw"/>
    <s v="Marion"/>
    <m/>
    <m/>
    <m/>
    <m/>
    <s v="Jasper: FY21 Airport Maintenance"/>
    <m/>
    <s v="Aeronautics"/>
    <s v="Public Transportation"/>
    <m/>
    <x v="4"/>
    <x v="7"/>
    <m/>
    <s v=""/>
    <m/>
    <m/>
    <s v="N"/>
    <m/>
    <x v="0"/>
    <m/>
    <n v="0"/>
    <n v="0"/>
    <n v="15000"/>
    <n v="0"/>
    <n v="15000"/>
    <n v="0"/>
    <n v="0"/>
    <n v="15000"/>
    <n v="0"/>
    <n v="15000"/>
    <s v="State Funded (58555073521)"/>
  </r>
  <r>
    <n v="130575"/>
    <n v="1"/>
    <s v="Active"/>
    <d v="2020-06-29T00:00:00"/>
    <s v="Carly Laddusaw"/>
    <d v="2020-06-29T00:00:00"/>
    <s v="Carly Laddusaw"/>
    <s v="Knox"/>
    <m/>
    <m/>
    <m/>
    <m/>
    <s v="Knoxville: FY21 Airport Maintenance"/>
    <m/>
    <s v="Aeronautics"/>
    <s v="Public Transportation"/>
    <m/>
    <x v="4"/>
    <x v="7"/>
    <m/>
    <s v=""/>
    <m/>
    <m/>
    <s v="N"/>
    <m/>
    <x v="0"/>
    <m/>
    <n v="0"/>
    <n v="0"/>
    <n v="15000"/>
    <n v="0"/>
    <n v="15000"/>
    <n v="0"/>
    <n v="0"/>
    <n v="15000"/>
    <n v="0"/>
    <n v="15000"/>
    <s v="State Funded (47555079021)"/>
  </r>
  <r>
    <n v="130576"/>
    <n v="3"/>
    <s v="Active"/>
    <d v="2020-06-29T00:00:00"/>
    <s v="Carly Laddusaw"/>
    <d v="2020-06-29T00:00:00"/>
    <s v="Carly Laddusaw"/>
    <s v="Lawrence"/>
    <m/>
    <m/>
    <m/>
    <m/>
    <s v="Lawrenceburg: FY21 Airport Maintenance"/>
    <m/>
    <s v="Aeronautics"/>
    <s v="Public Transportation"/>
    <m/>
    <x v="4"/>
    <x v="7"/>
    <m/>
    <s v=""/>
    <m/>
    <m/>
    <s v="N"/>
    <m/>
    <x v="0"/>
    <m/>
    <n v="0"/>
    <n v="0"/>
    <n v="15000"/>
    <n v="0"/>
    <n v="15000"/>
    <n v="0"/>
    <n v="0"/>
    <n v="15000"/>
    <n v="0"/>
    <n v="15000"/>
    <s v="State Funded (50555077121)"/>
  </r>
  <r>
    <n v="130577"/>
    <n v="3"/>
    <s v="Active"/>
    <d v="2020-06-29T00:00:00"/>
    <s v="Carly Laddusaw"/>
    <d v="2020-06-29T00:00:00"/>
    <s v="Carly Laddusaw"/>
    <s v="Marshall"/>
    <m/>
    <m/>
    <m/>
    <m/>
    <s v="Lewisburg: FY21 Airport Maintenance"/>
    <m/>
    <s v="Aeronautics"/>
    <s v="Public Transportation"/>
    <m/>
    <x v="4"/>
    <x v="7"/>
    <m/>
    <s v=""/>
    <m/>
    <m/>
    <s v="N"/>
    <m/>
    <x v="0"/>
    <m/>
    <n v="0"/>
    <n v="0"/>
    <n v="15000"/>
    <n v="0"/>
    <n v="15000"/>
    <n v="0"/>
    <n v="0"/>
    <n v="15000"/>
    <n v="0"/>
    <n v="15000"/>
    <s v="State Funded (59555075121)"/>
  </r>
  <r>
    <n v="130578"/>
    <n v="1"/>
    <s v="Active"/>
    <d v="2020-06-29T00:00:00"/>
    <s v="Carly Laddusaw"/>
    <d v="2020-06-29T00:00:00"/>
    <s v="Carly Laddusaw"/>
    <s v="Monroe"/>
    <m/>
    <m/>
    <m/>
    <m/>
    <s v="Madisonville: FY21 Airport Maintenance"/>
    <m/>
    <s v="Aeronautics"/>
    <s v="Public Transportation"/>
    <m/>
    <x v="4"/>
    <x v="7"/>
    <m/>
    <s v=""/>
    <m/>
    <m/>
    <s v="N"/>
    <m/>
    <x v="0"/>
    <m/>
    <n v="0"/>
    <n v="0"/>
    <n v="15000"/>
    <n v="0"/>
    <n v="15000"/>
    <n v="0"/>
    <n v="0"/>
    <n v="15000"/>
    <n v="0"/>
    <n v="15000"/>
    <s v="State Funded (62555073421)"/>
  </r>
  <r>
    <n v="130579"/>
    <n v="3"/>
    <s v="Active"/>
    <d v="2020-06-29T00:00:00"/>
    <s v="Carly Laddusaw"/>
    <d v="2020-06-29T00:00:00"/>
    <s v="Carly Laddusaw"/>
    <s v="Giles"/>
    <m/>
    <m/>
    <m/>
    <m/>
    <s v="Pulaski: FY21 Airport Maintenance"/>
    <m/>
    <s v="Aeronautics"/>
    <s v="Public Transportation"/>
    <m/>
    <x v="4"/>
    <x v="7"/>
    <m/>
    <s v=""/>
    <m/>
    <m/>
    <s v="N"/>
    <m/>
    <x v="0"/>
    <m/>
    <n v="0"/>
    <n v="0"/>
    <n v="15000"/>
    <n v="0"/>
    <n v="15000"/>
    <n v="0"/>
    <n v="0"/>
    <n v="15000"/>
    <n v="0"/>
    <n v="15000"/>
    <s v="State Funded (28555073421)"/>
  </r>
  <r>
    <n v="130580"/>
    <n v="1"/>
    <s v="Active"/>
    <d v="2020-06-29T00:00:00"/>
    <s v="Carly Laddusaw"/>
    <d v="2020-06-29T00:00:00"/>
    <s v="Carly Laddusaw"/>
    <s v="Roane"/>
    <m/>
    <m/>
    <m/>
    <m/>
    <s v="Rockwood: FY21 Airport Maintenance"/>
    <m/>
    <s v="Aeronautics"/>
    <s v="Public Transportation"/>
    <m/>
    <x v="4"/>
    <x v="7"/>
    <m/>
    <s v=""/>
    <m/>
    <m/>
    <s v="N"/>
    <m/>
    <x v="0"/>
    <m/>
    <n v="0"/>
    <n v="0"/>
    <n v="15000"/>
    <n v="0"/>
    <n v="15000"/>
    <n v="0"/>
    <n v="0"/>
    <n v="15000"/>
    <n v="0"/>
    <n v="15000"/>
    <s v="State Funded (73555073521)"/>
  </r>
  <r>
    <n v="130581"/>
    <n v="3"/>
    <s v="Active"/>
    <d v="2020-06-29T00:00:00"/>
    <s v="Carly Laddusaw"/>
    <d v="2020-06-29T00:00:00"/>
    <s v="Carly Laddusaw"/>
    <s v="Bedford"/>
    <m/>
    <m/>
    <m/>
    <m/>
    <s v="Shelbyville: FY21 Airport Maintenance"/>
    <m/>
    <s v="Aeronautics"/>
    <s v="Public Transportation"/>
    <m/>
    <x v="4"/>
    <x v="7"/>
    <m/>
    <s v=""/>
    <m/>
    <m/>
    <s v="N"/>
    <m/>
    <x v="0"/>
    <m/>
    <n v="0"/>
    <n v="0"/>
    <n v="15000"/>
    <n v="0"/>
    <n v="15000"/>
    <n v="0"/>
    <n v="0"/>
    <n v="15000"/>
    <n v="0"/>
    <n v="15000"/>
    <s v="State Funded (02555074121)"/>
  </r>
  <r>
    <n v="130582"/>
    <n v="2"/>
    <s v="Active"/>
    <d v="2020-06-29T00:00:00"/>
    <s v="Carly Laddusaw"/>
    <d v="2020-06-29T00:00:00"/>
    <s v="Carly Laddusaw"/>
    <s v="White"/>
    <m/>
    <m/>
    <m/>
    <m/>
    <s v="Sparta: FY21 Airport Maintenance"/>
    <m/>
    <s v="Aeronautics"/>
    <s v="Public Transportation"/>
    <m/>
    <x v="4"/>
    <x v="7"/>
    <m/>
    <s v=""/>
    <m/>
    <m/>
    <s v="N"/>
    <m/>
    <x v="0"/>
    <m/>
    <n v="0"/>
    <n v="0"/>
    <n v="25000"/>
    <n v="0"/>
    <n v="25000"/>
    <n v="0"/>
    <n v="0"/>
    <n v="25000"/>
    <n v="0"/>
    <n v="25000"/>
    <s v="State Funded (93555076321)"/>
  </r>
  <r>
    <n v="130583"/>
    <n v="2"/>
    <s v="Active"/>
    <d v="2020-06-29T00:00:00"/>
    <s v="Carly Laddusaw"/>
    <d v="2020-06-29T00:00:00"/>
    <s v="Carly Laddusaw"/>
    <s v="Coffee"/>
    <m/>
    <m/>
    <m/>
    <m/>
    <s v="Tullahoma: FY21 Airport Maintenance"/>
    <m/>
    <s v="Aeronautics"/>
    <s v="Public Transportation"/>
    <m/>
    <x v="4"/>
    <x v="7"/>
    <m/>
    <s v=""/>
    <m/>
    <m/>
    <s v="N"/>
    <m/>
    <x v="0"/>
    <m/>
    <n v="0"/>
    <n v="0"/>
    <n v="15000"/>
    <n v="0"/>
    <n v="15000"/>
    <n v="0"/>
    <n v="0"/>
    <n v="15000"/>
    <n v="0"/>
    <n v="15000"/>
    <s v="State Funded (16555079321)"/>
  </r>
  <r>
    <n v="130584"/>
    <n v="3"/>
    <s v="Active"/>
    <d v="2020-06-30T00:00:00"/>
    <s v="Ryan Healey"/>
    <d v="2020-06-30T00:00:00"/>
    <s v="Ryan Healey"/>
    <s v="Sumner"/>
    <m/>
    <m/>
    <m/>
    <m/>
    <s v="Portland: Construct Phase 1  Parallel Taxiway South"/>
    <m/>
    <s v="Aeronautics"/>
    <s v="Public Transportation"/>
    <m/>
    <x v="4"/>
    <x v="7"/>
    <m/>
    <s v=""/>
    <m/>
    <m/>
    <s v="N"/>
    <m/>
    <x v="0"/>
    <m/>
    <n v="0"/>
    <n v="0"/>
    <n v="667700"/>
    <n v="0"/>
    <n v="667700"/>
    <n v="0"/>
    <n v="0"/>
    <n v="667700"/>
    <n v="0"/>
    <n v="667700"/>
    <s v="State Funded (83555011720)"/>
  </r>
  <r>
    <n v="130586"/>
    <n v="4"/>
    <s v="Active"/>
    <d v="2020-06-30T00:00:00"/>
    <s v="Gregg Bennett"/>
    <d v="2020-06-30T00:00:00"/>
    <s v="Gregg Bennett"/>
    <s v="Tipton"/>
    <m/>
    <m/>
    <m/>
    <m/>
    <s v="Covington: FY21 Airport Maintenance"/>
    <m/>
    <s v="Aeronautics"/>
    <s v="Public Transportation"/>
    <m/>
    <x v="4"/>
    <x v="7"/>
    <m/>
    <s v=""/>
    <m/>
    <m/>
    <s v="N"/>
    <m/>
    <x v="0"/>
    <m/>
    <n v="0"/>
    <n v="0"/>
    <n v="15000"/>
    <n v="0"/>
    <n v="15000"/>
    <n v="0"/>
    <n v="0"/>
    <n v="15000"/>
    <n v="0"/>
    <n v="15000"/>
    <s v="State Funded (84555074021)"/>
  </r>
  <r>
    <n v="130587"/>
    <n v="4"/>
    <s v="Active"/>
    <d v="2020-06-30T00:00:00"/>
    <s v="Gregg Bennett"/>
    <d v="2020-06-30T00:00:00"/>
    <s v="Gregg Bennett"/>
    <s v="Dyer"/>
    <m/>
    <m/>
    <m/>
    <m/>
    <s v="Dyersburg: FY21 Airport Maintenance"/>
    <m/>
    <s v="Aeronautics"/>
    <s v="Public Transportation"/>
    <m/>
    <x v="4"/>
    <x v="7"/>
    <m/>
    <s v=""/>
    <m/>
    <m/>
    <s v="N"/>
    <m/>
    <x v="0"/>
    <m/>
    <n v="0"/>
    <n v="0"/>
    <n v="15000"/>
    <n v="0"/>
    <n v="15000"/>
    <n v="0"/>
    <n v="0"/>
    <n v="15000"/>
    <n v="0"/>
    <n v="15000"/>
    <s v="State Funded (23555073921)"/>
  </r>
  <r>
    <n v="130588"/>
    <n v="4"/>
    <s v="Active"/>
    <d v="2020-06-30T00:00:00"/>
    <s v="Gregg Bennett"/>
    <d v="2020-06-30T00:00:00"/>
    <s v="Gregg Bennett"/>
    <s v="Lauderdale"/>
    <m/>
    <m/>
    <m/>
    <m/>
    <s v="Halls: FY21 Airport Maintenance"/>
    <m/>
    <s v="Aeronautics"/>
    <s v="Public Transportation"/>
    <m/>
    <x v="4"/>
    <x v="7"/>
    <m/>
    <s v=""/>
    <m/>
    <m/>
    <s v="N"/>
    <m/>
    <x v="0"/>
    <m/>
    <n v="0"/>
    <n v="0"/>
    <n v="15000"/>
    <n v="0"/>
    <n v="15000"/>
    <n v="0"/>
    <n v="0"/>
    <n v="15000"/>
    <n v="0"/>
    <n v="15000"/>
    <s v="State Funded (49555073021)"/>
  </r>
  <r>
    <n v="130589"/>
    <n v="4"/>
    <s v="Active"/>
    <d v="2020-06-30T00:00:00"/>
    <s v="Gregg Bennett"/>
    <d v="2020-06-30T00:00:00"/>
    <s v="Gregg Bennett"/>
    <s v="Carroll"/>
    <m/>
    <m/>
    <m/>
    <m/>
    <s v="Huntingdon: FY21 Airport Maintenance"/>
    <m/>
    <s v="Aeronautics"/>
    <s v="Public Transportation"/>
    <m/>
    <x v="4"/>
    <x v="7"/>
    <m/>
    <s v=""/>
    <m/>
    <m/>
    <s v="N"/>
    <m/>
    <x v="0"/>
    <m/>
    <n v="0"/>
    <n v="0"/>
    <n v="15000"/>
    <n v="0"/>
    <n v="15000"/>
    <n v="0"/>
    <n v="0"/>
    <n v="15000"/>
    <n v="0"/>
    <n v="15000"/>
    <s v="State Funded (09555073621)"/>
  </r>
  <r>
    <n v="130590"/>
    <n v="4"/>
    <s v="Active"/>
    <d v="2020-06-30T00:00:00"/>
    <s v="Gregg Bennett"/>
    <d v="2020-06-30T00:00:00"/>
    <s v="Gregg Bennett"/>
    <s v="Shelby"/>
    <m/>
    <m/>
    <m/>
    <m/>
    <s v="Memphis (Baker): FY21 Airport Maintenance"/>
    <m/>
    <s v="Aeronautics"/>
    <s v="Public Transportation"/>
    <m/>
    <x v="4"/>
    <x v="7"/>
    <m/>
    <s v=""/>
    <m/>
    <m/>
    <s v="N"/>
    <m/>
    <x v="0"/>
    <m/>
    <n v="0"/>
    <n v="0"/>
    <n v="15000"/>
    <n v="0"/>
    <n v="15000"/>
    <n v="0"/>
    <n v="0"/>
    <n v="15000"/>
    <n v="0"/>
    <n v="15000"/>
    <s v="State Funded (79555078121)"/>
  </r>
  <r>
    <n v="130591"/>
    <n v="4"/>
    <s v="Active"/>
    <d v="2020-06-30T00:00:00"/>
    <s v="Gregg Bennett"/>
    <d v="2020-06-30T00:00:00"/>
    <s v="Gregg Bennett"/>
    <s v="Shelby"/>
    <m/>
    <m/>
    <m/>
    <m/>
    <s v="Memphis (Spain): FY21 Airport Maintenance"/>
    <m/>
    <s v="Aeronautics"/>
    <s v="Public Transportation"/>
    <m/>
    <x v="4"/>
    <x v="7"/>
    <m/>
    <s v=""/>
    <m/>
    <m/>
    <s v="N"/>
    <m/>
    <x v="0"/>
    <m/>
    <n v="0"/>
    <n v="0"/>
    <n v="15000"/>
    <n v="0"/>
    <n v="15000"/>
    <n v="0"/>
    <n v="0"/>
    <n v="15000"/>
    <n v="0"/>
    <n v="15000"/>
    <s v="State Funded (79555078221)"/>
  </r>
  <r>
    <n v="130592"/>
    <n v="3"/>
    <s v="Active"/>
    <d v="2020-06-30T00:00:00"/>
    <s v="Ryan Healey"/>
    <d v="2020-06-30T00:00:00"/>
    <s v="Ryan Healey"/>
    <s v="Dickson"/>
    <m/>
    <m/>
    <m/>
    <m/>
    <s v="Dickson: FY21 Maintenance"/>
    <m/>
    <s v="Aeronautics"/>
    <s v="Public Transportation"/>
    <m/>
    <x v="4"/>
    <x v="7"/>
    <m/>
    <s v=""/>
    <m/>
    <m/>
    <s v="N"/>
    <m/>
    <x v="0"/>
    <m/>
    <n v="0"/>
    <n v="0"/>
    <n v="15000"/>
    <n v="0"/>
    <n v="15000"/>
    <n v="0"/>
    <n v="0"/>
    <n v="15000"/>
    <n v="0"/>
    <n v="15000"/>
    <s v="State Funded (22555075821)"/>
  </r>
  <r>
    <n v="130593"/>
    <n v="4"/>
    <s v="Active"/>
    <d v="2020-06-30T00:00:00"/>
    <s v="Gregg Bennett"/>
    <d v="2020-06-30T00:00:00"/>
    <s v="Gregg Bennett"/>
    <s v="Shelby"/>
    <m/>
    <m/>
    <m/>
    <m/>
    <s v="Millington: FY21 Airport Maintenance"/>
    <m/>
    <s v="Aeronautics"/>
    <s v="Public Transportation"/>
    <m/>
    <x v="4"/>
    <x v="7"/>
    <m/>
    <s v=""/>
    <m/>
    <m/>
    <s v="N"/>
    <m/>
    <x v="0"/>
    <m/>
    <n v="0"/>
    <n v="0"/>
    <n v="25000"/>
    <n v="0"/>
    <n v="25000"/>
    <n v="0"/>
    <n v="0"/>
    <n v="25000"/>
    <n v="0"/>
    <n v="25000"/>
    <s v="State Funded (79555078021)"/>
  </r>
  <r>
    <n v="130594"/>
    <n v="4"/>
    <s v="Active"/>
    <d v="2020-06-30T00:00:00"/>
    <s v="Ryan Healey"/>
    <d v="2020-06-30T00:00:00"/>
    <s v="Ryan Healey"/>
    <s v="Gibson"/>
    <m/>
    <m/>
    <m/>
    <m/>
    <s v="Humboldt: FY21 Maintenance"/>
    <m/>
    <s v="Aeronautics"/>
    <s v="Public Transportation"/>
    <m/>
    <x v="4"/>
    <x v="7"/>
    <m/>
    <s v=""/>
    <m/>
    <m/>
    <s v="N"/>
    <m/>
    <x v="0"/>
    <m/>
    <n v="0"/>
    <n v="0"/>
    <n v="0"/>
    <n v="0"/>
    <n v="0"/>
    <n v="0"/>
    <n v="0"/>
    <n v="0"/>
    <n v="0"/>
    <n v="0"/>
    <s v="State Funded (21555075021)"/>
  </r>
  <r>
    <n v="130595"/>
    <n v="3"/>
    <s v="Active"/>
    <d v="2020-06-30T00:00:00"/>
    <s v="Gregg Bennett"/>
    <d v="2020-06-30T00:00:00"/>
    <s v="Gregg Bennett"/>
    <s v="Davidson"/>
    <m/>
    <m/>
    <m/>
    <m/>
    <s v="Nashville (Tune): FY21 Airport Maintenance"/>
    <m/>
    <s v="Aeronautics"/>
    <s v="Public Transportation"/>
    <m/>
    <x v="4"/>
    <x v="7"/>
    <m/>
    <s v=""/>
    <m/>
    <m/>
    <s v="N"/>
    <m/>
    <x v="0"/>
    <m/>
    <n v="0"/>
    <n v="0"/>
    <n v="15000"/>
    <n v="0"/>
    <n v="15000"/>
    <n v="0"/>
    <n v="0"/>
    <n v="15000"/>
    <n v="0"/>
    <n v="15000"/>
    <s v="State Funded (19555078921)"/>
  </r>
  <r>
    <n v="130596"/>
    <n v="4"/>
    <s v="Active"/>
    <d v="2020-06-30T00:00:00"/>
    <s v="Gregg Bennett"/>
    <d v="2020-06-30T00:00:00"/>
    <s v="Gregg Bennett"/>
    <s v="Gibson"/>
    <m/>
    <m/>
    <m/>
    <m/>
    <s v="Trenton: FY21 Airport Maintenance"/>
    <m/>
    <s v="Aeronautics"/>
    <s v="Public Transportation"/>
    <m/>
    <x v="4"/>
    <x v="7"/>
    <m/>
    <s v=""/>
    <m/>
    <m/>
    <s v="N"/>
    <m/>
    <x v="0"/>
    <m/>
    <n v="0"/>
    <n v="0"/>
    <n v="15000"/>
    <n v="0"/>
    <n v="15000"/>
    <n v="0"/>
    <n v="0"/>
    <n v="15000"/>
    <n v="0"/>
    <n v="15000"/>
    <s v="State Funded (27555075321)"/>
  </r>
  <r>
    <n v="130597"/>
    <n v="2"/>
    <s v="Active"/>
    <d v="2020-06-30T00:00:00"/>
    <s v="Carly Laddusaw"/>
    <d v="2020-06-30T00:00:00"/>
    <s v="Carly Laddusaw"/>
    <s v="Hamilton"/>
    <m/>
    <m/>
    <m/>
    <m/>
    <s v="Collegedale: Replace Culvert Under Runway"/>
    <m/>
    <s v="Aeronautics"/>
    <s v="Public Transportation"/>
    <m/>
    <x v="4"/>
    <x v="7"/>
    <m/>
    <s v=""/>
    <m/>
    <m/>
    <s v="N"/>
    <m/>
    <x v="0"/>
    <m/>
    <n v="0"/>
    <n v="0"/>
    <n v="324600"/>
    <n v="0"/>
    <n v="324600"/>
    <n v="0"/>
    <n v="0"/>
    <n v="324600"/>
    <n v="0"/>
    <n v="324600"/>
    <s v="State Funded (33555073421)"/>
  </r>
  <r>
    <n v="130598"/>
    <n v="4"/>
    <s v="Active"/>
    <d v="2020-06-30T00:00:00"/>
    <s v="Ryan Healey"/>
    <d v="2020-06-30T00:00:00"/>
    <s v="Ryan Healey"/>
    <s v="Fayette"/>
    <m/>
    <m/>
    <m/>
    <m/>
    <s v="Somerville: FY21 Maintenance"/>
    <m/>
    <s v="Aeronautics"/>
    <s v="Public Transportation"/>
    <m/>
    <x v="4"/>
    <x v="7"/>
    <m/>
    <s v=""/>
    <m/>
    <m/>
    <s v="N"/>
    <m/>
    <x v="0"/>
    <m/>
    <n v="0"/>
    <n v="0"/>
    <n v="15000"/>
    <n v="0"/>
    <n v="15000"/>
    <n v="0"/>
    <n v="0"/>
    <n v="15000"/>
    <n v="0"/>
    <n v="15000"/>
    <s v="State Funded (24555074421)"/>
  </r>
  <r>
    <n v="130599"/>
    <n v="4"/>
    <s v="Active"/>
    <d v="2020-06-30T00:00:00"/>
    <s v="Ryan Healey"/>
    <d v="2020-06-30T00:00:00"/>
    <s v="Ryan Healey"/>
    <s v="Hardeman"/>
    <m/>
    <m/>
    <m/>
    <m/>
    <s v="Bolivar: FY21 Maintenance"/>
    <m/>
    <s v="Aeronautics"/>
    <s v="Public Transportation"/>
    <m/>
    <x v="4"/>
    <x v="7"/>
    <m/>
    <s v=""/>
    <m/>
    <m/>
    <s v="N"/>
    <m/>
    <x v="0"/>
    <m/>
    <n v="0"/>
    <n v="0"/>
    <n v="15000"/>
    <n v="0"/>
    <n v="15000"/>
    <n v="0"/>
    <n v="0"/>
    <n v="15000"/>
    <n v="0"/>
    <n v="15000"/>
    <s v="State Funded (35555074221)"/>
  </r>
  <r>
    <n v="130600"/>
    <n v="4"/>
    <s v="Active"/>
    <d v="2020-06-30T00:00:00"/>
    <s v="Ryan Healey"/>
    <d v="2020-06-30T00:00:00"/>
    <s v="Ryan Healey"/>
    <s v="Hardin"/>
    <m/>
    <m/>
    <m/>
    <m/>
    <s v="Savannah: FY21 Maintenance"/>
    <m/>
    <s v="Aeronautics"/>
    <s v="Public Transportation"/>
    <m/>
    <x v="4"/>
    <x v="7"/>
    <m/>
    <s v=""/>
    <m/>
    <m/>
    <s v="N"/>
    <m/>
    <x v="0"/>
    <m/>
    <n v="0"/>
    <n v="0"/>
    <n v="15000"/>
    <n v="0"/>
    <n v="15000"/>
    <n v="0"/>
    <n v="0"/>
    <n v="15000"/>
    <n v="0"/>
    <n v="15000"/>
    <s v="State Funded (36555076521)"/>
  </r>
  <r>
    <n v="130601"/>
    <n v="4"/>
    <s v="Active"/>
    <d v="2020-06-30T00:00:00"/>
    <s v="Ryan Healey"/>
    <d v="2020-06-30T00:00:00"/>
    <s v="Ryan Healey"/>
    <s v="Henderson"/>
    <m/>
    <m/>
    <m/>
    <m/>
    <s v="Beech River: FY21 Maintenance"/>
    <m/>
    <s v="Aeronautics"/>
    <s v="Public Transportation"/>
    <m/>
    <x v="4"/>
    <x v="7"/>
    <m/>
    <s v=""/>
    <m/>
    <m/>
    <s v="N"/>
    <m/>
    <x v="0"/>
    <m/>
    <n v="0"/>
    <n v="0"/>
    <n v="15000"/>
    <n v="0"/>
    <n v="15000"/>
    <n v="0"/>
    <n v="0"/>
    <n v="15000"/>
    <n v="0"/>
    <n v="15000"/>
    <s v="State Funded (39555074621)"/>
  </r>
  <r>
    <n v="130602"/>
    <n v="3"/>
    <s v="Active"/>
    <d v="2020-06-30T00:00:00"/>
    <s v="Ryan Healey"/>
    <d v="2020-06-30T00:00:00"/>
    <s v="Ryan Healey"/>
    <s v="Houston"/>
    <m/>
    <m/>
    <m/>
    <m/>
    <s v="McKinnon: FY21 Maintenance"/>
    <m/>
    <s v="Aeronautics"/>
    <s v="Public Transportation"/>
    <m/>
    <x v="4"/>
    <x v="7"/>
    <m/>
    <s v=""/>
    <m/>
    <m/>
    <s v="N"/>
    <m/>
    <x v="0"/>
    <m/>
    <n v="0"/>
    <n v="0"/>
    <n v="15000"/>
    <n v="0"/>
    <n v="15000"/>
    <n v="0"/>
    <n v="0"/>
    <n v="15000"/>
    <n v="0"/>
    <n v="15000"/>
    <s v="State Funded (42555071121)"/>
  </r>
  <r>
    <n v="130603"/>
    <n v="3"/>
    <s v="Active"/>
    <d v="2020-06-30T00:00:00"/>
    <s v="Ryan Healey"/>
    <d v="2020-06-30T00:00:00"/>
    <s v="Ryan Healey"/>
    <s v="Humphreys"/>
    <m/>
    <m/>
    <m/>
    <m/>
    <s v="Waverly: FY21 Maintenance"/>
    <m/>
    <s v="Aeronautics"/>
    <s v="Public Transportation"/>
    <m/>
    <x v="4"/>
    <x v="7"/>
    <m/>
    <s v=""/>
    <m/>
    <m/>
    <s v="N"/>
    <m/>
    <x v="0"/>
    <m/>
    <n v="0"/>
    <n v="0"/>
    <n v="15000"/>
    <n v="0"/>
    <n v="15000"/>
    <n v="0"/>
    <n v="0"/>
    <n v="15000"/>
    <n v="0"/>
    <n v="15000"/>
    <s v="State Funded (43555073821)"/>
  </r>
  <r>
    <n v="130604"/>
    <n v="3"/>
    <s v="Active"/>
    <d v="2020-06-30T00:00:00"/>
    <s v="Ryan Healey"/>
    <d v="2020-06-30T00:00:00"/>
    <s v="Ryan Healey"/>
    <s v="Lewis"/>
    <m/>
    <m/>
    <m/>
    <m/>
    <s v="Hohenwald: FY21 Maintenance"/>
    <m/>
    <s v="Aeronautics"/>
    <s v="Public Transportation"/>
    <m/>
    <x v="4"/>
    <x v="7"/>
    <m/>
    <s v=""/>
    <m/>
    <m/>
    <s v="N"/>
    <m/>
    <x v="0"/>
    <m/>
    <n v="0"/>
    <n v="0"/>
    <n v="15000"/>
    <n v="0"/>
    <n v="15000"/>
    <n v="0"/>
    <n v="0"/>
    <n v="15000"/>
    <n v="0"/>
    <n v="15000"/>
    <s v="State Funded (51555072321)"/>
  </r>
  <r>
    <n v="130606"/>
    <n v="2"/>
    <s v="Active"/>
    <d v="2020-06-30T00:00:00"/>
    <s v="Carly Laddusaw"/>
    <d v="2020-06-30T00:00:00"/>
    <s v="Carly Laddusaw"/>
    <s v="Coffee"/>
    <m/>
    <m/>
    <m/>
    <m/>
    <s v="Tullahoma: ALP Update"/>
    <m/>
    <s v="Aeronautics"/>
    <s v="Public Transportation"/>
    <m/>
    <x v="4"/>
    <x v="7"/>
    <m/>
    <s v=""/>
    <m/>
    <m/>
    <s v="N"/>
    <m/>
    <x v="0"/>
    <m/>
    <n v="0"/>
    <n v="0"/>
    <n v="300000"/>
    <n v="0"/>
    <n v="300000"/>
    <n v="0"/>
    <n v="0"/>
    <n v="300000"/>
    <n v="0"/>
    <n v="300000"/>
    <s v="State Funded (16555019421)"/>
  </r>
  <r>
    <n v="130607"/>
    <n v="1"/>
    <s v="Active"/>
    <d v="2020-06-30T00:00:00"/>
    <s v="Valerie Newberry"/>
    <d v="2021-03-24T00:00:00"/>
    <s v="Brian Terrell"/>
    <s v="Monroe"/>
    <m/>
    <m/>
    <m/>
    <m/>
    <s v="M21CMHQ_C62SR_ROUMADISONVILLE"/>
    <m/>
    <s v="Maint - Reg"/>
    <s v="Maintenance"/>
    <m/>
    <x v="4"/>
    <x v="7"/>
    <m/>
    <s v=""/>
    <m/>
    <m/>
    <s v="N"/>
    <m/>
    <x v="0"/>
    <m/>
    <n v="0"/>
    <n v="0"/>
    <n v="60588"/>
    <n v="0"/>
    <n v="60588"/>
    <n v="0"/>
    <n v="0"/>
    <n v="60588"/>
    <n v="0"/>
    <n v="60588"/>
    <s v="State Funded (62CMA1-M3-008)"/>
  </r>
  <r>
    <n v="130608"/>
    <n v="1"/>
    <s v="Active"/>
    <d v="2020-06-30T00:00:00"/>
    <s v="Valerie Newberry"/>
    <d v="2021-03-24T00:00:00"/>
    <s v="Brian Terrell"/>
    <s v="Carter"/>
    <m/>
    <m/>
    <m/>
    <m/>
    <s v="M21CMHQ_C10SR_ROUELIZABETHTON"/>
    <m/>
    <s v="Maint - Reg"/>
    <s v="Maintenance"/>
    <m/>
    <x v="4"/>
    <x v="7"/>
    <m/>
    <s v=""/>
    <m/>
    <m/>
    <s v="N"/>
    <m/>
    <x v="0"/>
    <m/>
    <n v="0"/>
    <n v="0"/>
    <n v="73088.25"/>
    <n v="0"/>
    <n v="73088.25"/>
    <n v="0"/>
    <n v="0"/>
    <n v="73088.25"/>
    <n v="0"/>
    <n v="73088.25"/>
    <s v="State Funded (10CMA1-M3-008)"/>
  </r>
  <r>
    <n v="130609"/>
    <n v="1"/>
    <s v="Active"/>
    <d v="2020-06-30T00:00:00"/>
    <s v="Valerie Newberry"/>
    <d v="2021-03-24T00:00:00"/>
    <s v="Brian Terrell"/>
    <s v="Sullivan"/>
    <m/>
    <m/>
    <m/>
    <m/>
    <s v="M21CMHQ_C82SR_ROUBRISTOL"/>
    <m/>
    <s v="Maint - Reg"/>
    <s v="Maintenance"/>
    <m/>
    <x v="4"/>
    <x v="7"/>
    <m/>
    <s v=""/>
    <m/>
    <m/>
    <s v="N"/>
    <m/>
    <x v="0"/>
    <m/>
    <n v="0"/>
    <n v="0"/>
    <n v="205861.2"/>
    <n v="0"/>
    <n v="205861.2"/>
    <n v="0"/>
    <n v="0"/>
    <n v="205861.2"/>
    <n v="0"/>
    <n v="205861.2"/>
    <s v="State Funded (82CMA1-M3-022)"/>
  </r>
  <r>
    <n v="130612"/>
    <n v="4"/>
    <s v="Active"/>
    <d v="2020-07-01T00:00:00"/>
    <s v="Ryan Healey"/>
    <d v="2020-07-01T00:00:00"/>
    <s v="Ryan Healey"/>
    <s v="McNairy"/>
    <m/>
    <m/>
    <m/>
    <m/>
    <s v="Selmer: FY21 Maintenance"/>
    <m/>
    <s v="Aeronautics"/>
    <s v="Public Transportation"/>
    <m/>
    <x v="4"/>
    <x v="7"/>
    <m/>
    <s v=""/>
    <m/>
    <m/>
    <s v="N"/>
    <m/>
    <x v="0"/>
    <m/>
    <n v="0"/>
    <n v="0"/>
    <n v="15000"/>
    <n v="0"/>
    <n v="15000"/>
    <n v="0"/>
    <n v="0"/>
    <n v="15000"/>
    <n v="0"/>
    <n v="15000"/>
    <s v="State Funded (55555074921)"/>
  </r>
  <r>
    <n v="130613"/>
    <n v="4"/>
    <s v="Active"/>
    <d v="2020-07-01T00:00:00"/>
    <s v="Ryan Healey"/>
    <d v="2020-07-01T00:00:00"/>
    <s v="Ryan Healey"/>
    <s v="Madison"/>
    <m/>
    <m/>
    <m/>
    <m/>
    <s v="McKellar-Sipes: FY21 Maintenance"/>
    <m/>
    <s v="Aeronautics"/>
    <s v="Public Transportation"/>
    <m/>
    <x v="4"/>
    <x v="7"/>
    <m/>
    <s v=""/>
    <m/>
    <m/>
    <s v="N"/>
    <m/>
    <x v="0"/>
    <m/>
    <n v="0"/>
    <n v="0"/>
    <n v="25000"/>
    <n v="0"/>
    <n v="25000"/>
    <n v="0"/>
    <n v="0"/>
    <n v="25000"/>
    <n v="0"/>
    <n v="25000"/>
    <s v="State Funded (57555073521)"/>
  </r>
  <r>
    <n v="130614"/>
    <n v="3"/>
    <s v="Active"/>
    <d v="2020-07-01T00:00:00"/>
    <s v="Ryan Healey"/>
    <d v="2020-07-01T00:00:00"/>
    <s v="Ryan Healey"/>
    <s v="Montgomery"/>
    <m/>
    <m/>
    <m/>
    <m/>
    <s v="Clarksville: FY21 Maintenance"/>
    <m/>
    <s v="Aeronautics"/>
    <s v="Public Transportation"/>
    <m/>
    <x v="4"/>
    <x v="7"/>
    <m/>
    <s v=""/>
    <m/>
    <m/>
    <s v="N"/>
    <m/>
    <x v="0"/>
    <m/>
    <n v="0"/>
    <n v="0"/>
    <n v="15000"/>
    <n v="0"/>
    <n v="15000"/>
    <n v="0"/>
    <n v="0"/>
    <n v="15000"/>
    <n v="0"/>
    <n v="15000"/>
    <s v="State Funded (63555075621)"/>
  </r>
  <r>
    <n v="130615"/>
    <n v="4"/>
    <s v="Active"/>
    <d v="2020-07-01T00:00:00"/>
    <s v="Ryan Healey"/>
    <d v="2020-07-01T00:00:00"/>
    <s v="Ryan Healey"/>
    <s v="Obion"/>
    <m/>
    <m/>
    <m/>
    <m/>
    <s v="Union City: FY21 Maintenance"/>
    <m/>
    <s v="Aeronautics"/>
    <s v="Public Transportation"/>
    <m/>
    <x v="4"/>
    <x v="7"/>
    <m/>
    <s v=""/>
    <m/>
    <m/>
    <s v="N"/>
    <m/>
    <x v="0"/>
    <m/>
    <n v="0"/>
    <n v="0"/>
    <n v="15000"/>
    <n v="0"/>
    <n v="15000"/>
    <n v="0"/>
    <n v="0"/>
    <n v="15000"/>
    <n v="0"/>
    <n v="15000"/>
    <s v="State Funded (66555078221)"/>
  </r>
  <r>
    <n v="130616"/>
    <n v="3"/>
    <s v="Active"/>
    <d v="2020-07-01T00:00:00"/>
    <s v="Ryan Healey"/>
    <d v="2020-07-01T00:00:00"/>
    <s v="Ryan Healey"/>
    <s v="Perry"/>
    <m/>
    <m/>
    <m/>
    <m/>
    <s v="Linden: FY21 Maintenance"/>
    <m/>
    <s v="Aeronautics"/>
    <s v="Public Transportation"/>
    <m/>
    <x v="4"/>
    <x v="7"/>
    <m/>
    <s v=""/>
    <m/>
    <m/>
    <s v="N"/>
    <m/>
    <x v="0"/>
    <m/>
    <n v="0"/>
    <n v="0"/>
    <n v="15000"/>
    <n v="0"/>
    <n v="15000"/>
    <n v="0"/>
    <n v="0"/>
    <n v="15000"/>
    <n v="0"/>
    <n v="15000"/>
    <s v="State Funded (68555072621)"/>
  </r>
  <r>
    <n v="130617"/>
    <n v="3"/>
    <s v="Active"/>
    <d v="2020-07-01T00:00:00"/>
    <s v="Ryan Healey"/>
    <d v="2020-07-01T00:00:00"/>
    <s v="Ryan Healey"/>
    <s v="Robertson"/>
    <m/>
    <m/>
    <m/>
    <m/>
    <s v="Springfield: FY21 Maintenance"/>
    <m/>
    <s v="Aeronautics"/>
    <s v="Public Transportation"/>
    <m/>
    <x v="4"/>
    <x v="7"/>
    <m/>
    <s v=""/>
    <m/>
    <m/>
    <s v="N"/>
    <m/>
    <x v="0"/>
    <m/>
    <n v="0"/>
    <n v="0"/>
    <n v="15000"/>
    <n v="0"/>
    <n v="15000"/>
    <n v="0"/>
    <n v="0"/>
    <n v="15000"/>
    <n v="0"/>
    <n v="15000"/>
    <s v="State Funded (74555076821)"/>
  </r>
  <r>
    <n v="130618"/>
    <n v="3"/>
    <s v="Active"/>
    <d v="2020-07-01T00:00:00"/>
    <s v="Ryan Healey"/>
    <d v="2020-07-01T00:00:00"/>
    <s v="Ryan Healey"/>
    <s v="Sumner"/>
    <m/>
    <m/>
    <m/>
    <m/>
    <s v="Gallatin: FY21 Maintenance"/>
    <m/>
    <s v="Aeronautics"/>
    <s v="Public Transportation"/>
    <m/>
    <x v="4"/>
    <x v="7"/>
    <m/>
    <s v=""/>
    <m/>
    <m/>
    <s v="N"/>
    <m/>
    <x v="0"/>
    <m/>
    <n v="0"/>
    <n v="0"/>
    <n v="15000"/>
    <n v="0"/>
    <n v="15000"/>
    <n v="0"/>
    <n v="0"/>
    <n v="15000"/>
    <n v="0"/>
    <n v="15000"/>
    <s v="State Funded (83555071821)"/>
  </r>
  <r>
    <n v="130619"/>
    <n v="3"/>
    <s v="Active"/>
    <d v="2020-07-01T00:00:00"/>
    <s v="Ryan Healey"/>
    <d v="2020-07-01T00:00:00"/>
    <s v="Ryan Healey"/>
    <s v="Sumner"/>
    <m/>
    <m/>
    <m/>
    <m/>
    <s v="Portland: FY21 Maintenance"/>
    <m/>
    <s v="Aeronautics"/>
    <s v="Public Transportation"/>
    <m/>
    <x v="4"/>
    <x v="7"/>
    <m/>
    <s v=""/>
    <m/>
    <m/>
    <s v="N"/>
    <m/>
    <x v="0"/>
    <m/>
    <n v="0"/>
    <n v="0"/>
    <n v="15000"/>
    <n v="0"/>
    <n v="15000"/>
    <n v="0"/>
    <n v="0"/>
    <n v="15000"/>
    <n v="0"/>
    <n v="15000"/>
    <s v="State Funded (83555071921)"/>
  </r>
  <r>
    <n v="130620"/>
    <n v="3"/>
    <s v="Active"/>
    <d v="2020-07-01T00:00:00"/>
    <s v="Ryan Healey"/>
    <d v="2020-07-01T00:00:00"/>
    <s v="Ryan Healey"/>
    <s v="Wayne"/>
    <m/>
    <m/>
    <m/>
    <m/>
    <s v="Clifton: FY21 Maintenance"/>
    <m/>
    <s v="Aeronautics"/>
    <s v="Public Transportation"/>
    <m/>
    <x v="4"/>
    <x v="7"/>
    <m/>
    <s v=""/>
    <m/>
    <m/>
    <s v="N"/>
    <m/>
    <x v="0"/>
    <m/>
    <n v="0"/>
    <n v="0"/>
    <n v="15000"/>
    <n v="0"/>
    <n v="15000"/>
    <n v="0"/>
    <n v="0"/>
    <n v="15000"/>
    <n v="0"/>
    <n v="15000"/>
    <s v="State Funded (91555072621)"/>
  </r>
  <r>
    <n v="130621"/>
    <n v="2"/>
    <s v="Active"/>
    <d v="2020-07-01T00:00:00"/>
    <s v="Bridgett Tidwell"/>
    <d v="2021-03-24T00:00:00"/>
    <s v="Brian Terrell"/>
    <s v="Grundy"/>
    <s v="SR-2"/>
    <s v="SR"/>
    <m/>
    <s v="SR"/>
    <s v="Intersection at SR-50, LM 1.42"/>
    <s v="Safety Improvements"/>
    <s v="Safety"/>
    <s v="RSAR"/>
    <m/>
    <x v="4"/>
    <x v="7"/>
    <m/>
    <n v="0.04"/>
    <m/>
    <m/>
    <s v="N"/>
    <s v="Other"/>
    <x v="4"/>
    <m/>
    <n v="40000"/>
    <n v="0"/>
    <n v="0"/>
    <n v="0"/>
    <n v="40000"/>
    <n v="40000"/>
    <n v="0"/>
    <n v="0"/>
    <n v="0"/>
    <n v="40000"/>
    <s v="HSIP-2(279) (31002-3227-94)"/>
  </r>
  <r>
    <n v="130622"/>
    <n v="3"/>
    <s v="Active"/>
    <d v="2020-07-01T00:00:00"/>
    <s v="Valerie Newberry"/>
    <d v="2021-03-24T00:00:00"/>
    <s v="Brian Terrell"/>
    <s v="Rutherford"/>
    <m/>
    <m/>
    <m/>
    <m/>
    <s v="M21CMHQ_C75SR_ROULAVERGNE"/>
    <m/>
    <s v="Maint - Reg"/>
    <s v="Maintenance"/>
    <m/>
    <x v="4"/>
    <x v="7"/>
    <m/>
    <s v=""/>
    <m/>
    <m/>
    <s v="N"/>
    <m/>
    <x v="0"/>
    <m/>
    <n v="0"/>
    <n v="0"/>
    <n v="26030.7"/>
    <n v="0"/>
    <n v="26030.7"/>
    <n v="0"/>
    <n v="0"/>
    <n v="26030.7"/>
    <n v="0"/>
    <n v="26030.7"/>
    <s v="State Funded (75CMA1-M3-026)"/>
  </r>
  <r>
    <n v="130623"/>
    <n v="2"/>
    <s v="Active"/>
    <d v="2020-07-01T00:00:00"/>
    <s v="Mary Probst"/>
    <d v="2020-07-01T00:00:00"/>
    <s v="Mary Probst"/>
    <s v="Hamilton"/>
    <m/>
    <m/>
    <m/>
    <s v="N/A"/>
    <s v="CARTA - FFY20; SFY21 5307; TN95X063 (S) Capital Funds"/>
    <m/>
    <s v="Mass Transit"/>
    <m/>
    <m/>
    <x v="4"/>
    <x v="7"/>
    <m/>
    <s v=""/>
    <m/>
    <m/>
    <s v="N"/>
    <m/>
    <x v="0"/>
    <m/>
    <n v="0"/>
    <n v="0"/>
    <n v="142558.62"/>
    <n v="0"/>
    <n v="142558.62"/>
    <n v="0"/>
    <n v="0"/>
    <n v="142558.62"/>
    <n v="0"/>
    <n v="142558.62"/>
    <s v="State Funded (335307-S3-027)"/>
  </r>
  <r>
    <n v="130624"/>
    <n v="3"/>
    <s v="Active"/>
    <d v="2020-07-01T00:00:00"/>
    <s v="Valerie Newberry"/>
    <d v="2021-03-24T00:00:00"/>
    <s v="Brian Terrell"/>
    <s v="Rutherford"/>
    <m/>
    <m/>
    <m/>
    <m/>
    <s v="M21CMHQ_C75SR_ROUMURFREESBORO"/>
    <m/>
    <s v="Maint - Reg"/>
    <s v="Maintenance"/>
    <m/>
    <x v="4"/>
    <x v="7"/>
    <m/>
    <s v=""/>
    <m/>
    <m/>
    <s v="N"/>
    <m/>
    <x v="0"/>
    <m/>
    <n v="0"/>
    <n v="0"/>
    <n v="341260.65"/>
    <n v="0"/>
    <n v="341260.65"/>
    <n v="0"/>
    <n v="0"/>
    <n v="341260.65"/>
    <n v="0"/>
    <n v="341260.65"/>
    <s v="State Funded (75CMA1-M3-027)"/>
  </r>
  <r>
    <n v="130625"/>
    <n v="3"/>
    <s v="Active"/>
    <d v="2020-07-01T00:00:00"/>
    <s v="Valerie Newberry"/>
    <d v="2021-03-24T00:00:00"/>
    <s v="Brian Terrell"/>
    <s v="Bedford"/>
    <m/>
    <m/>
    <m/>
    <m/>
    <s v="M21CMHQ_C02SR_ROUSHELBYVILLE"/>
    <m/>
    <s v="Maint - Reg"/>
    <s v="Maintenance"/>
    <m/>
    <x v="4"/>
    <x v="7"/>
    <m/>
    <s v=""/>
    <m/>
    <m/>
    <s v="N"/>
    <m/>
    <x v="0"/>
    <m/>
    <n v="0"/>
    <n v="0"/>
    <n v="88258.8"/>
    <n v="0"/>
    <n v="88258.8"/>
    <n v="0"/>
    <n v="0"/>
    <n v="88258.8"/>
    <n v="0"/>
    <n v="88258.8"/>
    <s v="State Funded (02CMA1-M3-008)"/>
  </r>
  <r>
    <n v="130626"/>
    <n v="3"/>
    <s v="Active"/>
    <d v="2020-07-01T00:00:00"/>
    <s v="Valerie Newberry"/>
    <d v="2021-03-24T00:00:00"/>
    <s v="Brian Terrell"/>
    <s v="Lincoln"/>
    <m/>
    <m/>
    <m/>
    <m/>
    <s v="M21CMHQ_C52SR_SPCLINCOLNCO"/>
    <m/>
    <s v="Maint - Reg"/>
    <s v="Maintenance"/>
    <m/>
    <x v="4"/>
    <x v="7"/>
    <m/>
    <s v=""/>
    <m/>
    <m/>
    <s v="N"/>
    <m/>
    <x v="0"/>
    <m/>
    <n v="0"/>
    <n v="0"/>
    <n v="41118"/>
    <n v="0"/>
    <n v="41118"/>
    <n v="0"/>
    <n v="0"/>
    <n v="41118"/>
    <n v="0"/>
    <n v="41118"/>
    <s v="State Funded (52CMA1-M3-008)"/>
  </r>
  <r>
    <n v="130627"/>
    <n v="3"/>
    <s v="Active"/>
    <d v="2020-07-01T00:00:00"/>
    <s v="Ryan Traversa"/>
    <d v="2020-07-01T00:00:00"/>
    <s v="Ryan Traversa"/>
    <s v="Maury"/>
    <m/>
    <m/>
    <m/>
    <m/>
    <s v="Columbia: FY21 Airport Maintenace"/>
    <m/>
    <s v="Aeronautics"/>
    <s v="Public Transportation"/>
    <m/>
    <x v="4"/>
    <x v="7"/>
    <m/>
    <s v=""/>
    <m/>
    <m/>
    <s v="N"/>
    <m/>
    <x v="0"/>
    <m/>
    <n v="0"/>
    <n v="0"/>
    <n v="15000"/>
    <n v="0"/>
    <n v="15000"/>
    <n v="0"/>
    <n v="0"/>
    <n v="15000"/>
    <n v="0"/>
    <n v="15000"/>
    <s v="State Funded (60555075521)"/>
  </r>
  <r>
    <n v="130628"/>
    <n v="4"/>
    <s v="Active"/>
    <d v="2020-07-01T00:00:00"/>
    <s v="Ryan Healey"/>
    <d v="2020-07-01T00:00:00"/>
    <s v="Ryan Healey"/>
    <s v="Madison"/>
    <m/>
    <m/>
    <m/>
    <m/>
    <s v="McKellar-Sipes: ALP Update with AGIS Survey and Narrative"/>
    <m/>
    <s v="Aeronautics"/>
    <s v="Public Transportation"/>
    <m/>
    <x v="4"/>
    <x v="7"/>
    <m/>
    <s v=""/>
    <m/>
    <m/>
    <s v="N"/>
    <m/>
    <x v="0"/>
    <m/>
    <n v="0"/>
    <n v="0"/>
    <n v="285000"/>
    <n v="0"/>
    <n v="285000"/>
    <n v="0"/>
    <n v="0"/>
    <n v="285000"/>
    <n v="0"/>
    <n v="285000"/>
    <s v="State Funded (57555013421)"/>
  </r>
  <r>
    <n v="130629"/>
    <n v="1"/>
    <s v="Active"/>
    <d v="2020-07-01T00:00:00"/>
    <s v="Ryan Traversa"/>
    <d v="2020-07-01T00:00:00"/>
    <s v="Ryan Traversa"/>
    <s v="Carter"/>
    <m/>
    <m/>
    <m/>
    <m/>
    <s v="Elizabethton: FY21 Airport Maintenance"/>
    <m/>
    <s v="Aeronautics"/>
    <s v="Public Transportation"/>
    <m/>
    <x v="4"/>
    <x v="7"/>
    <m/>
    <s v=""/>
    <m/>
    <m/>
    <s v="N"/>
    <m/>
    <x v="0"/>
    <m/>
    <n v="0"/>
    <n v="0"/>
    <n v="15000"/>
    <n v="0"/>
    <n v="15000"/>
    <n v="0"/>
    <n v="0"/>
    <n v="15000"/>
    <n v="0"/>
    <n v="15000"/>
    <s v="State Funded (10555074721)"/>
  </r>
  <r>
    <n v="130630"/>
    <n v="1"/>
    <s v="Active"/>
    <d v="2020-07-01T00:00:00"/>
    <s v="Ryan Traversa"/>
    <d v="2020-07-01T00:00:00"/>
    <s v="Ryan Traversa"/>
    <s v="Campbell"/>
    <m/>
    <m/>
    <m/>
    <m/>
    <s v="Jacksboro: FY21 Airport Maintenance"/>
    <m/>
    <s v="Aeronautics"/>
    <s v="Public Transportation"/>
    <m/>
    <x v="4"/>
    <x v="7"/>
    <m/>
    <s v=""/>
    <m/>
    <m/>
    <s v="N"/>
    <m/>
    <x v="0"/>
    <m/>
    <n v="0"/>
    <n v="0"/>
    <n v="15000"/>
    <n v="0"/>
    <n v="15000"/>
    <n v="0"/>
    <n v="0"/>
    <n v="15000"/>
    <n v="0"/>
    <n v="15000"/>
    <s v="State Funded (07555074221)"/>
  </r>
  <r>
    <n v="130631"/>
    <n v="1"/>
    <s v="Active"/>
    <d v="2020-07-01T00:00:00"/>
    <s v="Ryan Traversa"/>
    <d v="2020-07-01T00:00:00"/>
    <s v="Ryan Traversa"/>
    <s v="Claiborne"/>
    <m/>
    <m/>
    <m/>
    <m/>
    <s v="New Tazewell: FY21 Airport Maintenance"/>
    <m/>
    <s v="Aeronautics"/>
    <s v="Public Transportation"/>
    <m/>
    <x v="4"/>
    <x v="7"/>
    <m/>
    <s v=""/>
    <m/>
    <m/>
    <s v="N"/>
    <m/>
    <x v="0"/>
    <m/>
    <n v="0"/>
    <n v="0"/>
    <n v="15000"/>
    <n v="0"/>
    <n v="15000"/>
    <n v="0"/>
    <n v="0"/>
    <n v="15000"/>
    <n v="0"/>
    <n v="15000"/>
    <s v="State Funded (13555074421)"/>
  </r>
  <r>
    <n v="130632"/>
    <n v="1"/>
    <s v="Active"/>
    <d v="2020-07-06T00:00:00"/>
    <s v="Valerie Newberry"/>
    <d v="2021-03-24T00:00:00"/>
    <s v="Brian Terrell"/>
    <s v="Jefferson"/>
    <m/>
    <m/>
    <m/>
    <m/>
    <s v="M21CMHQ_C45SR_ROUNEWMARKET"/>
    <m/>
    <s v="Maint - Reg"/>
    <s v="Maintenance"/>
    <m/>
    <x v="4"/>
    <x v="7"/>
    <m/>
    <s v=""/>
    <m/>
    <m/>
    <s v="N"/>
    <m/>
    <x v="0"/>
    <m/>
    <n v="0"/>
    <n v="0"/>
    <n v="29145.599999999999"/>
    <n v="0"/>
    <n v="29145.599999999999"/>
    <n v="0"/>
    <n v="0"/>
    <n v="29145.599999999999"/>
    <n v="0"/>
    <n v="29145.599999999999"/>
    <s v="State Funded (45CMA1-M3-021)"/>
  </r>
  <r>
    <n v="130633"/>
    <n v="2"/>
    <s v="Active"/>
    <d v="2020-07-06T00:00:00"/>
    <s v="Ryan Traversa"/>
    <d v="2020-07-06T00:00:00"/>
    <s v="Ryan Traversa"/>
    <s v="Dekalb"/>
    <m/>
    <m/>
    <m/>
    <m/>
    <s v="Smithville: FY21 Airport Maintenance"/>
    <m/>
    <s v="Aeronautics"/>
    <s v="Public Transportation"/>
    <m/>
    <x v="4"/>
    <x v="7"/>
    <m/>
    <s v=""/>
    <m/>
    <m/>
    <s v="N"/>
    <m/>
    <x v="0"/>
    <m/>
    <n v="0"/>
    <n v="0"/>
    <n v="15000"/>
    <n v="0"/>
    <n v="15000"/>
    <n v="0"/>
    <n v="0"/>
    <n v="15000"/>
    <n v="0"/>
    <n v="15000"/>
    <s v="State Funded (21555074221)"/>
  </r>
  <r>
    <n v="130634"/>
    <n v="2"/>
    <s v="Active"/>
    <d v="2020-07-06T00:00:00"/>
    <s v="Ryan Traversa"/>
    <d v="2020-07-06T00:00:00"/>
    <s v="Ryan Traversa"/>
    <s v="Fentress"/>
    <m/>
    <m/>
    <m/>
    <m/>
    <s v="Jamestown: FY21 Airport Maintenance"/>
    <m/>
    <s v="Aeronautics"/>
    <s v="Public Transportation"/>
    <m/>
    <x v="4"/>
    <x v="7"/>
    <m/>
    <s v=""/>
    <m/>
    <m/>
    <s v="N"/>
    <m/>
    <x v="0"/>
    <m/>
    <n v="0"/>
    <n v="0"/>
    <n v="15000"/>
    <n v="0"/>
    <n v="15000"/>
    <n v="0"/>
    <n v="0"/>
    <n v="15000"/>
    <n v="0"/>
    <n v="15000"/>
    <s v="State Funded (25555073321)"/>
  </r>
  <r>
    <n v="130635"/>
    <n v="2"/>
    <s v="Active"/>
    <d v="2020-07-06T00:00:00"/>
    <s v="Ryan Traversa"/>
    <d v="2020-07-06T00:00:00"/>
    <s v="Ryan Traversa"/>
    <s v="Franklin"/>
    <m/>
    <m/>
    <m/>
    <m/>
    <s v="Sewanee: FY21 Airport Maintenance"/>
    <m/>
    <s v="Aeronautics"/>
    <s v="Public Transportation"/>
    <m/>
    <x v="4"/>
    <x v="7"/>
    <m/>
    <s v=""/>
    <m/>
    <m/>
    <s v="N"/>
    <m/>
    <x v="0"/>
    <m/>
    <n v="0"/>
    <n v="0"/>
    <n v="15000"/>
    <n v="0"/>
    <n v="15000"/>
    <n v="0"/>
    <n v="0"/>
    <n v="15000"/>
    <n v="0"/>
    <n v="15000"/>
    <s v="State Funded (26555070121)"/>
  </r>
  <r>
    <n v="130636"/>
    <n v="2"/>
    <s v="Active"/>
    <d v="2020-07-06T00:00:00"/>
    <s v="Ryan Traversa"/>
    <d v="2020-07-06T00:00:00"/>
    <s v="Ryan Traversa"/>
    <s v="Franklin"/>
    <m/>
    <m/>
    <m/>
    <m/>
    <s v="Winchester: FY21 Airport Maintenance"/>
    <m/>
    <s v="Aeronautics"/>
    <s v="Public Transportation"/>
    <m/>
    <x v="4"/>
    <x v="7"/>
    <m/>
    <s v=""/>
    <m/>
    <m/>
    <s v="N"/>
    <m/>
    <x v="0"/>
    <m/>
    <n v="0"/>
    <n v="0"/>
    <n v="15000"/>
    <n v="0"/>
    <n v="15000"/>
    <n v="0"/>
    <n v="0"/>
    <n v="15000"/>
    <n v="0"/>
    <n v="15000"/>
    <s v="State Funded (26555079921)"/>
  </r>
  <r>
    <n v="130637"/>
    <n v="1"/>
    <s v="Active"/>
    <d v="2020-07-06T00:00:00"/>
    <s v="Valerie Newberry"/>
    <d v="2021-03-24T00:00:00"/>
    <s v="Brian Terrell"/>
    <s v="Jefferson"/>
    <m/>
    <m/>
    <m/>
    <m/>
    <s v="M21CMHQ_C45SR_ROUJEFFERSONCITY"/>
    <m/>
    <s v="Maint - Reg"/>
    <s v="Maintenance"/>
    <m/>
    <x v="4"/>
    <x v="7"/>
    <m/>
    <s v=""/>
    <m/>
    <m/>
    <s v="N"/>
    <m/>
    <x v="0"/>
    <m/>
    <n v="0"/>
    <n v="0"/>
    <n v="110951.7"/>
    <n v="0"/>
    <n v="110951.7"/>
    <n v="0"/>
    <n v="0"/>
    <n v="110951.7"/>
    <n v="0"/>
    <n v="110951.7"/>
    <s v="State Funded (45CMA1-M3-022)"/>
  </r>
  <r>
    <n v="130638"/>
    <n v="2"/>
    <s v="Active"/>
    <d v="2020-07-07T00:00:00"/>
    <s v="Valerie Newberry"/>
    <d v="2021-03-24T00:00:00"/>
    <s v="Brian Terrell"/>
    <s v="Hamilton"/>
    <m/>
    <m/>
    <m/>
    <m/>
    <s v="M21CMHQ_C33SR_ROUCHATTANOOGA"/>
    <m/>
    <s v="Maint - Reg"/>
    <s v="Maintenance"/>
    <m/>
    <x v="4"/>
    <x v="7"/>
    <m/>
    <s v=""/>
    <m/>
    <m/>
    <s v="N"/>
    <m/>
    <x v="0"/>
    <m/>
    <n v="0"/>
    <n v="0"/>
    <n v="424275.3"/>
    <n v="0"/>
    <n v="424275.3"/>
    <n v="0"/>
    <n v="0"/>
    <n v="424275.3"/>
    <n v="0"/>
    <n v="424275.3"/>
    <s v="State Funded (33CMA1-M3-022)"/>
  </r>
  <r>
    <n v="130639"/>
    <n v="4"/>
    <s v="Active"/>
    <d v="2020-07-07T00:00:00"/>
    <s v="Ryan Healey"/>
    <d v="2020-07-07T00:00:00"/>
    <s v="Ryan Healey"/>
    <s v="Hardin"/>
    <m/>
    <m/>
    <m/>
    <m/>
    <s v="Savannah: CARES Act Part 4 - Operational Expenses"/>
    <m/>
    <s v="Aeronautics"/>
    <s v="Public Transportation"/>
    <m/>
    <x v="4"/>
    <x v="7"/>
    <m/>
    <s v=""/>
    <m/>
    <m/>
    <s v="N"/>
    <m/>
    <x v="0"/>
    <m/>
    <n v="0"/>
    <n v="0"/>
    <n v="30000"/>
    <n v="0"/>
    <n v="30000"/>
    <n v="0"/>
    <n v="0"/>
    <n v="30000"/>
    <n v="0"/>
    <n v="30000"/>
    <s v="State Funded (36555016621)"/>
  </r>
  <r>
    <n v="130640"/>
    <n v="4"/>
    <s v="Active"/>
    <d v="2020-07-07T00:00:00"/>
    <s v="Ryan Healey"/>
    <d v="2020-07-07T00:00:00"/>
    <s v="Ryan Healey"/>
    <s v="Henry"/>
    <m/>
    <m/>
    <m/>
    <m/>
    <s v="Paris: CARES Act Part 4 Operational Expenses"/>
    <m/>
    <s v="Aeronautics"/>
    <s v="Public Transportation"/>
    <m/>
    <x v="4"/>
    <x v="7"/>
    <m/>
    <s v=""/>
    <m/>
    <m/>
    <s v="N"/>
    <m/>
    <x v="0"/>
    <m/>
    <n v="0"/>
    <n v="0"/>
    <n v="30000"/>
    <n v="0"/>
    <n v="30000"/>
    <n v="0"/>
    <n v="0"/>
    <n v="30000"/>
    <n v="0"/>
    <n v="30000"/>
    <s v="State Funded (40555014421)"/>
  </r>
  <r>
    <n v="130641"/>
    <n v="1"/>
    <s v="Active"/>
    <d v="2020-07-07T00:00:00"/>
    <s v="Ryan Traversa"/>
    <d v="2020-07-07T00:00:00"/>
    <s v="Ryan Traversa"/>
    <s v="Greene"/>
    <m/>
    <m/>
    <m/>
    <m/>
    <s v="Greeneville: FY21 Airport Maintenance"/>
    <m/>
    <s v="Aeronautics"/>
    <s v="Public Transportation"/>
    <m/>
    <x v="4"/>
    <x v="7"/>
    <m/>
    <s v=""/>
    <m/>
    <m/>
    <s v="N"/>
    <m/>
    <x v="0"/>
    <m/>
    <n v="0"/>
    <n v="0"/>
    <n v="15000"/>
    <n v="0"/>
    <n v="15000"/>
    <n v="0"/>
    <n v="0"/>
    <n v="15000"/>
    <n v="0"/>
    <n v="15000"/>
    <s v="State Funded (30555075821)"/>
  </r>
  <r>
    <n v="130642"/>
    <n v="1"/>
    <s v="Active"/>
    <d v="2020-07-07T00:00:00"/>
    <s v="Ryan Traversa"/>
    <d v="2020-07-07T00:00:00"/>
    <s v="Ryan Traversa"/>
    <s v="Hamblen"/>
    <m/>
    <m/>
    <m/>
    <m/>
    <s v="Morristown: FY21 Airport Maintenance"/>
    <m/>
    <s v="Aeronautics"/>
    <s v="Public Transportation"/>
    <m/>
    <x v="4"/>
    <x v="7"/>
    <m/>
    <s v=""/>
    <m/>
    <m/>
    <s v="N"/>
    <m/>
    <x v="0"/>
    <m/>
    <n v="0"/>
    <n v="0"/>
    <n v="15000"/>
    <n v="0"/>
    <n v="15000"/>
    <n v="0"/>
    <n v="0"/>
    <n v="15000"/>
    <n v="0"/>
    <n v="15000"/>
    <s v="State Funded (32555076721)"/>
  </r>
  <r>
    <n v="130643"/>
    <n v="1"/>
    <s v="Active"/>
    <d v="2020-07-07T00:00:00"/>
    <s v="David Demanette"/>
    <d v="2020-07-07T00:00:00"/>
    <s v="David Demanette"/>
    <s v="Johnson"/>
    <m/>
    <m/>
    <m/>
    <m/>
    <s v="Mountain City: ALP Update"/>
    <m/>
    <s v="Aeronautics"/>
    <s v="Public Transportation"/>
    <m/>
    <x v="4"/>
    <x v="7"/>
    <m/>
    <s v=""/>
    <m/>
    <m/>
    <s v="N"/>
    <m/>
    <x v="0"/>
    <m/>
    <n v="0"/>
    <n v="0"/>
    <n v="200000"/>
    <n v="0"/>
    <n v="200000"/>
    <n v="0"/>
    <n v="0"/>
    <n v="200000"/>
    <n v="0"/>
    <n v="200000"/>
    <s v="State Funded (46555012721)"/>
  </r>
  <r>
    <n v="130644"/>
    <n v="1"/>
    <s v="Active"/>
    <d v="2020-07-07T00:00:00"/>
    <s v="Ryan Traversa"/>
    <d v="2020-07-07T00:00:00"/>
    <s v="Ryan Traversa"/>
    <s v="Hawkins"/>
    <m/>
    <m/>
    <m/>
    <m/>
    <s v="Rogersville: FY21 Airport Maintenance"/>
    <m/>
    <s v="Aeronautics"/>
    <s v="Public Transportation"/>
    <m/>
    <x v="4"/>
    <x v="7"/>
    <m/>
    <s v=""/>
    <m/>
    <m/>
    <s v="N"/>
    <m/>
    <x v="0"/>
    <m/>
    <n v="0"/>
    <n v="0"/>
    <n v="15000"/>
    <n v="0"/>
    <n v="15000"/>
    <n v="0"/>
    <n v="0"/>
    <n v="15000"/>
    <n v="0"/>
    <n v="15000"/>
    <s v="State Funded (37555072921)"/>
  </r>
  <r>
    <n v="130645"/>
    <n v="2"/>
    <s v="Active"/>
    <d v="2020-07-07T00:00:00"/>
    <s v="Ryan Traversa"/>
    <d v="2020-07-07T00:00:00"/>
    <s v="Ryan Traversa"/>
    <s v="Jackson"/>
    <m/>
    <m/>
    <m/>
    <m/>
    <s v="Gainesboro: FY21 Airport Maintenance"/>
    <m/>
    <s v="Aeronautics"/>
    <s v="Public Transportation"/>
    <m/>
    <x v="4"/>
    <x v="7"/>
    <m/>
    <s v=""/>
    <m/>
    <m/>
    <s v="N"/>
    <m/>
    <x v="0"/>
    <m/>
    <n v="0"/>
    <n v="0"/>
    <n v="15000"/>
    <n v="0"/>
    <n v="15000"/>
    <n v="0"/>
    <n v="0"/>
    <n v="15000"/>
    <n v="0"/>
    <n v="15000"/>
    <s v="State Funded (44555072021)"/>
  </r>
  <r>
    <n v="130646"/>
    <n v="1"/>
    <s v="Active"/>
    <d v="2020-07-07T00:00:00"/>
    <s v="Ryan Traversa"/>
    <d v="2020-07-07T00:00:00"/>
    <s v="Ryan Traversa"/>
    <s v="Johnson"/>
    <m/>
    <m/>
    <m/>
    <m/>
    <s v="Mountain City: FY21 Airport Maintenance"/>
    <m/>
    <s v="Aeronautics"/>
    <s v="Public Transportation"/>
    <m/>
    <x v="4"/>
    <x v="7"/>
    <m/>
    <s v=""/>
    <m/>
    <m/>
    <s v="N"/>
    <m/>
    <x v="0"/>
    <m/>
    <n v="0"/>
    <n v="0"/>
    <n v="15000"/>
    <n v="0"/>
    <n v="15000"/>
    <n v="0"/>
    <n v="0"/>
    <n v="15000"/>
    <n v="0"/>
    <n v="15000"/>
    <s v="State Funded (46555072821)"/>
  </r>
  <r>
    <n v="130647"/>
    <n v="3"/>
    <s v="Active"/>
    <d v="2020-07-07T00:00:00"/>
    <s v="Ryan Traversa"/>
    <d v="2020-07-07T00:00:00"/>
    <s v="Ryan Traversa"/>
    <s v="Macon"/>
    <m/>
    <m/>
    <m/>
    <m/>
    <s v="Lafayette: FY21 Airport Maintenance"/>
    <m/>
    <s v="Aeronautics"/>
    <s v="Public Transportation"/>
    <m/>
    <x v="4"/>
    <x v="7"/>
    <m/>
    <s v=""/>
    <m/>
    <m/>
    <s v="N"/>
    <m/>
    <x v="0"/>
    <m/>
    <n v="0"/>
    <n v="0"/>
    <n v="15000"/>
    <n v="0"/>
    <n v="15000"/>
    <n v="0"/>
    <n v="0"/>
    <n v="15000"/>
    <n v="0"/>
    <n v="15000"/>
    <s v="State Funded (56555074621)"/>
  </r>
  <r>
    <n v="130648"/>
    <n v="2"/>
    <s v="Active"/>
    <d v="2020-07-07T00:00:00"/>
    <s v="Ryan Traversa"/>
    <d v="2020-07-07T00:00:00"/>
    <s v="Ryan Traversa"/>
    <s v="Overton"/>
    <m/>
    <m/>
    <m/>
    <m/>
    <s v="Livingston: FY21 Airport Maintenance"/>
    <m/>
    <s v="Aeronautics"/>
    <s v="Public Transportation"/>
    <m/>
    <x v="4"/>
    <x v="7"/>
    <m/>
    <s v=""/>
    <m/>
    <m/>
    <s v="N"/>
    <m/>
    <x v="0"/>
    <m/>
    <n v="0"/>
    <n v="0"/>
    <n v="15000"/>
    <n v="0"/>
    <n v="15000"/>
    <n v="0"/>
    <n v="0"/>
    <n v="15000"/>
    <n v="0"/>
    <n v="15000"/>
    <s v="State Funded (67555073821)"/>
  </r>
  <r>
    <n v="130649"/>
    <n v="3"/>
    <s v="Active"/>
    <d v="2020-07-07T00:00:00"/>
    <s v="Ryan Traversa"/>
    <d v="2020-07-07T00:00:00"/>
    <s v="Ryan Traversa"/>
    <s v="Rutherford"/>
    <m/>
    <m/>
    <m/>
    <m/>
    <s v="Murfreesboro: FY21 Airport Maintenance"/>
    <m/>
    <s v="Aeronautics"/>
    <s v="Public Transportation"/>
    <m/>
    <x v="4"/>
    <x v="7"/>
    <m/>
    <s v=""/>
    <m/>
    <m/>
    <s v="N"/>
    <m/>
    <x v="0"/>
    <m/>
    <n v="0"/>
    <n v="0"/>
    <n v="15000"/>
    <n v="0"/>
    <n v="15000"/>
    <n v="0"/>
    <n v="0"/>
    <n v="15000"/>
    <n v="0"/>
    <n v="15000"/>
    <s v="State Funded (75555076221)"/>
  </r>
  <r>
    <n v="130650"/>
    <n v="2"/>
    <s v="Active"/>
    <d v="2020-07-07T00:00:00"/>
    <s v="Carly Laddusaw"/>
    <d v="2020-07-07T00:00:00"/>
    <s v="Carly Laddusaw"/>
    <s v="Rhea"/>
    <m/>
    <m/>
    <m/>
    <m/>
    <s v="Dayton: CARES Act Part 4"/>
    <m/>
    <s v="Aeronautics"/>
    <s v="Public Transportation"/>
    <m/>
    <x v="4"/>
    <x v="7"/>
    <m/>
    <s v=""/>
    <m/>
    <m/>
    <s v="N"/>
    <m/>
    <x v="0"/>
    <m/>
    <n v="0"/>
    <n v="0"/>
    <n v="20000"/>
    <n v="0"/>
    <n v="20000"/>
    <n v="0"/>
    <n v="0"/>
    <n v="20000"/>
    <n v="0"/>
    <n v="20000"/>
    <s v="State Funded (72555014321)"/>
  </r>
  <r>
    <n v="130651"/>
    <n v="3"/>
    <s v="Active"/>
    <d v="2020-07-07T00:00:00"/>
    <s v="Carly Laddusaw"/>
    <d v="2020-07-07T00:00:00"/>
    <s v="Carly Laddusaw"/>
    <s v="Lincoln"/>
    <m/>
    <m/>
    <m/>
    <m/>
    <s v="Fayetteville: CARES Act Part 4"/>
    <m/>
    <s v="Aeronautics"/>
    <s v="Public Transportation"/>
    <m/>
    <x v="4"/>
    <x v="7"/>
    <m/>
    <s v=""/>
    <m/>
    <m/>
    <s v="N"/>
    <m/>
    <x v="0"/>
    <m/>
    <n v="0"/>
    <n v="0"/>
    <n v="30000"/>
    <n v="0"/>
    <n v="30000"/>
    <n v="0"/>
    <n v="0"/>
    <n v="30000"/>
    <n v="0"/>
    <n v="30000"/>
    <s v="State Funded (52555016621)"/>
  </r>
  <r>
    <n v="130652"/>
    <n v="2"/>
    <s v="Active"/>
    <d v="2020-07-07T00:00:00"/>
    <s v="Carly Laddusaw"/>
    <d v="2020-07-07T00:00:00"/>
    <s v="Carly Laddusaw"/>
    <s v="McMinn"/>
    <m/>
    <m/>
    <m/>
    <m/>
    <s v="Athens: CARES Act Part 4"/>
    <m/>
    <s v="Aeronautics"/>
    <s v="Public Transportation"/>
    <m/>
    <x v="4"/>
    <x v="7"/>
    <m/>
    <s v=""/>
    <m/>
    <m/>
    <s v="N"/>
    <m/>
    <x v="0"/>
    <m/>
    <n v="0"/>
    <n v="0"/>
    <n v="30000"/>
    <n v="0"/>
    <n v="30000"/>
    <n v="0"/>
    <n v="0"/>
    <n v="30000"/>
    <n v="0"/>
    <n v="30000"/>
    <s v="State Funded (54555015921)"/>
  </r>
  <r>
    <n v="130653"/>
    <n v="1"/>
    <s v="Active"/>
    <d v="2020-07-07T00:00:00"/>
    <s v="Carly Laddusaw"/>
    <d v="2020-07-07T00:00:00"/>
    <s v="Carly Laddusaw"/>
    <s v="Roane"/>
    <m/>
    <m/>
    <m/>
    <m/>
    <s v="Rockwood: CARES Act Part 4"/>
    <m/>
    <s v="Aeronautics"/>
    <s v="Public Transportation"/>
    <m/>
    <x v="4"/>
    <x v="7"/>
    <m/>
    <s v=""/>
    <m/>
    <m/>
    <s v="N"/>
    <m/>
    <x v="0"/>
    <m/>
    <n v="0"/>
    <n v="0"/>
    <n v="30000"/>
    <n v="0"/>
    <n v="30000"/>
    <n v="0"/>
    <n v="0"/>
    <n v="30000"/>
    <n v="0"/>
    <n v="30000"/>
    <s v="State Funded (73555013621)"/>
  </r>
  <r>
    <n v="130654"/>
    <n v="3"/>
    <s v="Active"/>
    <d v="2020-07-07T00:00:00"/>
    <s v="Ryan Traversa"/>
    <d v="2020-07-07T00:00:00"/>
    <s v="Ryan Traversa"/>
    <s v="Rutherford"/>
    <m/>
    <m/>
    <m/>
    <m/>
    <s v="Smyrna: FY21 Airport Maintenance"/>
    <m/>
    <s v="Aeronautics"/>
    <s v="Public Transportation"/>
    <m/>
    <x v="4"/>
    <x v="7"/>
    <m/>
    <s v=""/>
    <m/>
    <m/>
    <s v="N"/>
    <m/>
    <x v="0"/>
    <m/>
    <n v="0"/>
    <n v="0"/>
    <n v="25000"/>
    <n v="0"/>
    <n v="25000"/>
    <n v="0"/>
    <n v="0"/>
    <n v="25000"/>
    <n v="0"/>
    <n v="25000"/>
    <s v="State Funded (75555076321)"/>
  </r>
  <r>
    <n v="130655"/>
    <n v="1"/>
    <s v="Active"/>
    <d v="2020-07-07T00:00:00"/>
    <s v="Ryan Traversa"/>
    <d v="2020-07-07T00:00:00"/>
    <s v="Ryan Traversa"/>
    <s v="Scott"/>
    <m/>
    <m/>
    <m/>
    <m/>
    <s v="Oneida: FY21 Airport Maintenance"/>
    <m/>
    <s v="Aeronautics"/>
    <s v="Public Transportation"/>
    <m/>
    <x v="4"/>
    <x v="7"/>
    <m/>
    <s v=""/>
    <m/>
    <m/>
    <s v="N"/>
    <m/>
    <x v="0"/>
    <m/>
    <n v="0"/>
    <n v="0"/>
    <n v="15000"/>
    <n v="0"/>
    <n v="15000"/>
    <n v="0"/>
    <n v="0"/>
    <n v="15000"/>
    <n v="0"/>
    <n v="15000"/>
    <s v="State Funded (76555074321)"/>
  </r>
  <r>
    <n v="130656"/>
    <n v="1"/>
    <s v="Active"/>
    <d v="2020-07-07T00:00:00"/>
    <s v="Ryan Traversa"/>
    <d v="2020-07-07T00:00:00"/>
    <s v="Ryan Traversa"/>
    <s v="Sevier"/>
    <m/>
    <m/>
    <m/>
    <m/>
    <s v="Sevierville: FY21 Airport Maintenance"/>
    <m/>
    <s v="Aeronautics"/>
    <s v="Public Transportation"/>
    <m/>
    <x v="4"/>
    <x v="7"/>
    <m/>
    <s v=""/>
    <m/>
    <m/>
    <s v="N"/>
    <m/>
    <x v="0"/>
    <m/>
    <n v="0"/>
    <n v="0"/>
    <n v="15000"/>
    <n v="0"/>
    <n v="15000"/>
    <n v="0"/>
    <n v="0"/>
    <n v="15000"/>
    <n v="0"/>
    <n v="15000"/>
    <s v="State Funded (78555070521)"/>
  </r>
  <r>
    <n v="130657"/>
    <n v="3"/>
    <s v="Active"/>
    <d v="2020-07-07T00:00:00"/>
    <s v="Ryan Healey"/>
    <d v="2020-07-07T00:00:00"/>
    <s v="Ryan Healey"/>
    <s v="Humphreys"/>
    <m/>
    <m/>
    <m/>
    <m/>
    <s v="Waverly: CARES Act Part 4 Operational Expenses"/>
    <m/>
    <s v="Aeronautics"/>
    <s v="Public Transportation"/>
    <m/>
    <x v="4"/>
    <x v="7"/>
    <m/>
    <s v=""/>
    <m/>
    <m/>
    <s v="N"/>
    <m/>
    <x v="0"/>
    <m/>
    <n v="0"/>
    <n v="0"/>
    <n v="20000"/>
    <n v="0"/>
    <n v="20000"/>
    <n v="0"/>
    <n v="0"/>
    <n v="20000"/>
    <n v="0"/>
    <n v="20000"/>
    <s v="State Funded (43555013921)"/>
  </r>
  <r>
    <n v="130658"/>
    <n v="3"/>
    <s v="Active"/>
    <d v="2020-07-07T00:00:00"/>
    <s v="Valerie Newberry"/>
    <d v="2021-03-24T00:00:00"/>
    <s v="Brian Terrell"/>
    <s v="Wilson"/>
    <m/>
    <m/>
    <m/>
    <m/>
    <s v="M21CMHQ_C95SR_ROULEBANON"/>
    <m/>
    <s v="Maint - Reg"/>
    <s v="Maintenance"/>
    <m/>
    <x v="4"/>
    <x v="7"/>
    <m/>
    <s v=""/>
    <m/>
    <m/>
    <s v="N"/>
    <m/>
    <x v="0"/>
    <m/>
    <n v="0"/>
    <n v="0"/>
    <n v="118058.1"/>
    <n v="0"/>
    <n v="118058.1"/>
    <n v="0"/>
    <n v="0"/>
    <n v="118058.1"/>
    <n v="0"/>
    <n v="118058.1"/>
    <s v="State Funded (95CMA1-M3-008)"/>
  </r>
  <r>
    <n v="130659"/>
    <n v="2"/>
    <s v="Active"/>
    <d v="2020-07-07T00:00:00"/>
    <s v="Ryan Traversa"/>
    <d v="2020-07-07T00:00:00"/>
    <s v="Ryan Traversa"/>
    <s v="Warren"/>
    <m/>
    <m/>
    <m/>
    <m/>
    <s v="McMinnville: FY21 Airport Maintenance"/>
    <m/>
    <s v="Aeronautics"/>
    <s v="Public Transportation"/>
    <m/>
    <x v="4"/>
    <x v="7"/>
    <m/>
    <s v=""/>
    <m/>
    <m/>
    <s v="N"/>
    <m/>
    <x v="0"/>
    <m/>
    <n v="0"/>
    <n v="0"/>
    <n v="15000"/>
    <n v="0"/>
    <n v="15000"/>
    <n v="0"/>
    <n v="0"/>
    <n v="15000"/>
    <n v="0"/>
    <n v="15000"/>
    <s v="State Funded (89555077321)"/>
  </r>
  <r>
    <n v="130660"/>
    <n v="3"/>
    <s v="Active"/>
    <d v="2020-07-07T00:00:00"/>
    <s v="Ryan Traversa"/>
    <d v="2020-07-07T00:00:00"/>
    <s v="Ryan Traversa"/>
    <s v="Wilson"/>
    <m/>
    <m/>
    <m/>
    <m/>
    <s v="Lebanon: FY21 Airport Maintenance"/>
    <m/>
    <s v="Aeronautics"/>
    <s v="Public Transportation"/>
    <m/>
    <x v="4"/>
    <x v="7"/>
    <m/>
    <s v=""/>
    <m/>
    <m/>
    <s v="N"/>
    <m/>
    <x v="0"/>
    <m/>
    <n v="0"/>
    <n v="0"/>
    <n v="15000"/>
    <n v="0"/>
    <n v="15000"/>
    <n v="0"/>
    <n v="0"/>
    <n v="15000"/>
    <n v="0"/>
    <n v="15000"/>
    <s v="State Funded (95555076921)"/>
  </r>
  <r>
    <n v="130661"/>
    <n v="4"/>
    <s v="Active"/>
    <d v="2020-07-07T00:00:00"/>
    <s v="Ryan Healey"/>
    <d v="2020-07-07T00:00:00"/>
    <s v="Ryan Healey"/>
    <s v="McNairy"/>
    <m/>
    <m/>
    <m/>
    <m/>
    <s v="Selmer: CARES Act Part 4 Operational Expenses"/>
    <m/>
    <s v="Aeronautics"/>
    <s v="Public Transportation"/>
    <m/>
    <x v="4"/>
    <x v="7"/>
    <m/>
    <s v=""/>
    <m/>
    <m/>
    <s v="N"/>
    <m/>
    <x v="0"/>
    <m/>
    <n v="0"/>
    <n v="0"/>
    <n v="30000"/>
    <n v="0"/>
    <n v="30000"/>
    <n v="0"/>
    <n v="0"/>
    <n v="30000"/>
    <n v="0"/>
    <n v="30000"/>
    <s v="State Funded (55555015021)"/>
  </r>
  <r>
    <n v="130662"/>
    <n v="4"/>
    <s v="Active"/>
    <d v="2020-07-07T00:00:00"/>
    <s v="Ryan Healey"/>
    <d v="2020-07-07T00:00:00"/>
    <s v="Ryan Healey"/>
    <s v="Madison"/>
    <m/>
    <m/>
    <m/>
    <m/>
    <s v="McKellar-Sipes: CARES Act Part 4 Operational Expenses"/>
    <m/>
    <s v="Aeronautics"/>
    <s v="Public Transportation"/>
    <m/>
    <x v="4"/>
    <x v="7"/>
    <m/>
    <s v=""/>
    <m/>
    <m/>
    <s v="N"/>
    <m/>
    <x v="0"/>
    <m/>
    <n v="0"/>
    <n v="0"/>
    <n v="69000"/>
    <n v="0"/>
    <n v="69000"/>
    <n v="0"/>
    <n v="0"/>
    <n v="69000"/>
    <n v="0"/>
    <n v="69000"/>
    <s v="State Funded (57555013621)"/>
  </r>
  <r>
    <n v="130663"/>
    <n v="3"/>
    <s v="Active"/>
    <d v="2020-07-07T00:00:00"/>
    <s v="Ryan Healey"/>
    <d v="2020-07-07T00:00:00"/>
    <s v="Ryan Healey"/>
    <s v="Robertson"/>
    <m/>
    <m/>
    <m/>
    <m/>
    <s v="Springfield: CARES Act Part 4 Operational Expenses"/>
    <m/>
    <s v="Aeronautics"/>
    <s v="Public Transportation"/>
    <m/>
    <x v="4"/>
    <x v="7"/>
    <m/>
    <s v=""/>
    <m/>
    <m/>
    <s v="N"/>
    <m/>
    <x v="0"/>
    <m/>
    <n v="0"/>
    <n v="0"/>
    <n v="30000"/>
    <n v="0"/>
    <n v="30000"/>
    <n v="0"/>
    <n v="0"/>
    <n v="30000"/>
    <n v="0"/>
    <n v="30000"/>
    <s v="State Funded (74555016921)"/>
  </r>
  <r>
    <n v="130664"/>
    <n v="3"/>
    <s v="Active"/>
    <d v="2020-07-08T00:00:00"/>
    <s v="Ryan Healey"/>
    <d v="2020-07-08T00:00:00"/>
    <s v="Ryan Healey"/>
    <s v="Sumner"/>
    <m/>
    <m/>
    <m/>
    <m/>
    <s v="Gallatin: CARES Act Part 4 Operational Expenses"/>
    <m/>
    <s v="Aeronautics"/>
    <s v="Public Transportation"/>
    <m/>
    <x v="4"/>
    <x v="7"/>
    <m/>
    <s v=""/>
    <m/>
    <m/>
    <s v="N"/>
    <m/>
    <x v="0"/>
    <m/>
    <n v="0"/>
    <n v="0"/>
    <n v="69000"/>
    <n v="0"/>
    <n v="69000"/>
    <n v="0"/>
    <n v="0"/>
    <n v="69000"/>
    <n v="0"/>
    <n v="69000"/>
    <s v="State Funded (83555012021)"/>
  </r>
  <r>
    <n v="130665"/>
    <n v="4"/>
    <s v="Active"/>
    <d v="2020-07-08T00:00:00"/>
    <s v="Ryan Healey"/>
    <d v="2020-07-08T00:00:00"/>
    <s v="Ryan Healey"/>
    <s v="Obion"/>
    <m/>
    <m/>
    <m/>
    <m/>
    <s v="Union City: CARES Act Part 4 Operational Expenses"/>
    <m/>
    <s v="Aeronautics"/>
    <s v="Public Transportation"/>
    <m/>
    <x v="4"/>
    <x v="7"/>
    <m/>
    <s v=""/>
    <m/>
    <m/>
    <s v="N"/>
    <m/>
    <x v="0"/>
    <m/>
    <n v="0"/>
    <n v="0"/>
    <n v="30000"/>
    <n v="0"/>
    <n v="30000"/>
    <n v="0"/>
    <n v="0"/>
    <n v="30000"/>
    <n v="0"/>
    <n v="30000"/>
    <s v="State Funded (66555018321)"/>
  </r>
  <r>
    <n v="130667"/>
    <n v="3"/>
    <s v="Active"/>
    <d v="2020-07-08T00:00:00"/>
    <s v="Ryan Healey"/>
    <d v="2020-07-08T00:00:00"/>
    <s v="Ryan Healey"/>
    <s v="Montgomery"/>
    <m/>
    <m/>
    <m/>
    <m/>
    <s v="Clarksville: CARES Act Part 4 Operational Expenses"/>
    <m/>
    <s v="Aeronautics"/>
    <s v="Public Transportation"/>
    <m/>
    <x v="4"/>
    <x v="7"/>
    <m/>
    <s v=""/>
    <m/>
    <m/>
    <s v="N"/>
    <m/>
    <x v="0"/>
    <m/>
    <n v="0"/>
    <n v="0"/>
    <n v="30000"/>
    <n v="0"/>
    <n v="30000"/>
    <n v="0"/>
    <n v="0"/>
    <n v="30000"/>
    <n v="0"/>
    <n v="30000"/>
    <s v="State Funded (63555015721)"/>
  </r>
  <r>
    <n v="130668"/>
    <n v="3"/>
    <s v="Active"/>
    <d v="2020-07-08T00:00:00"/>
    <s v="Valerie Newberry"/>
    <d v="2021-03-24T00:00:00"/>
    <s v="Brian Terrell"/>
    <s v="Rutherford"/>
    <m/>
    <m/>
    <m/>
    <m/>
    <s v="M21CMHQ_C75ISR_SPCRUTHERFORDCO"/>
    <m/>
    <s v="Maint - Reg"/>
    <s v="Maintenance"/>
    <m/>
    <x v="4"/>
    <x v="7"/>
    <m/>
    <s v=""/>
    <m/>
    <m/>
    <s v="N"/>
    <m/>
    <x v="0"/>
    <m/>
    <n v="0"/>
    <n v="0"/>
    <n v="88844.25"/>
    <n v="0"/>
    <n v="88844.25"/>
    <n v="0"/>
    <n v="0"/>
    <n v="88844.25"/>
    <n v="0"/>
    <n v="88844.25"/>
    <s v="State Funded (75CMA1-M3-028)"/>
  </r>
  <r>
    <n v="130669"/>
    <n v="3"/>
    <s v="Closed"/>
    <d v="2020-07-09T00:00:00"/>
    <s v="David Demanette"/>
    <d v="2021-06-16T00:00:00"/>
    <s v="David Demanette"/>
    <s v="Wilson"/>
    <m/>
    <m/>
    <m/>
    <m/>
    <s v="Lebanon: Operational Expenses"/>
    <m/>
    <s v="Aeronautics"/>
    <s v="Public Transportation"/>
    <m/>
    <x v="4"/>
    <x v="7"/>
    <m/>
    <s v=""/>
    <m/>
    <m/>
    <s v="N"/>
    <m/>
    <x v="0"/>
    <m/>
    <n v="0"/>
    <n v="0"/>
    <n v="69000"/>
    <n v="0"/>
    <n v="69000"/>
    <n v="0"/>
    <n v="0"/>
    <n v="69000"/>
    <n v="0"/>
    <n v="69000"/>
    <s v="State Funded (95555017021)"/>
  </r>
  <r>
    <n v="130670"/>
    <n v="2"/>
    <s v="Active"/>
    <d v="2020-07-09T00:00:00"/>
    <s v="David Demanette"/>
    <d v="2020-07-09T00:00:00"/>
    <s v="David Demanette"/>
    <s v="Warren"/>
    <m/>
    <m/>
    <m/>
    <m/>
    <s v="McMinnville: Operational Expenses"/>
    <m/>
    <s v="Aeronautics"/>
    <s v="Public Transportation"/>
    <m/>
    <x v="4"/>
    <x v="7"/>
    <m/>
    <s v=""/>
    <m/>
    <m/>
    <s v="N"/>
    <m/>
    <x v="0"/>
    <m/>
    <n v="0"/>
    <n v="0"/>
    <n v="30000"/>
    <n v="0"/>
    <n v="30000"/>
    <n v="0"/>
    <n v="0"/>
    <n v="30000"/>
    <n v="0"/>
    <n v="30000"/>
    <s v="State Funded (89555017421)"/>
  </r>
  <r>
    <n v="130671"/>
    <n v="3"/>
    <s v="Active"/>
    <d v="2020-07-09T00:00:00"/>
    <s v="David Demanette"/>
    <d v="2020-07-09T00:00:00"/>
    <s v="David Demanette"/>
    <s v="Rutherford"/>
    <m/>
    <m/>
    <m/>
    <m/>
    <s v="Smyrna: Operational Expenses"/>
    <m/>
    <s v="Aeronautics"/>
    <s v="Public Transportation"/>
    <m/>
    <x v="4"/>
    <x v="7"/>
    <m/>
    <s v=""/>
    <m/>
    <m/>
    <s v="N"/>
    <m/>
    <x v="0"/>
    <m/>
    <n v="0"/>
    <n v="0"/>
    <n v="157000"/>
    <n v="0"/>
    <n v="157000"/>
    <n v="0"/>
    <n v="0"/>
    <n v="157000"/>
    <n v="0"/>
    <n v="157000"/>
    <s v="State Funded (75555016421)"/>
  </r>
  <r>
    <n v="130672"/>
    <n v="2"/>
    <s v="Active"/>
    <d v="2020-07-09T00:00:00"/>
    <s v="David Demanette"/>
    <d v="2020-07-09T00:00:00"/>
    <s v="David Demanette"/>
    <s v="Dekalb"/>
    <m/>
    <m/>
    <m/>
    <m/>
    <s v="Smithville: Operational Expenses"/>
    <m/>
    <s v="Aeronautics"/>
    <s v="Public Transportation"/>
    <m/>
    <x v="4"/>
    <x v="7"/>
    <m/>
    <s v=""/>
    <m/>
    <m/>
    <s v="N"/>
    <m/>
    <x v="0"/>
    <m/>
    <n v="0"/>
    <n v="0"/>
    <n v="30000"/>
    <n v="0"/>
    <n v="30000"/>
    <n v="0"/>
    <n v="0"/>
    <n v="30000"/>
    <n v="0"/>
    <n v="30000"/>
    <s v="State Funded (21555014321)"/>
  </r>
  <r>
    <n v="130673"/>
    <n v="3"/>
    <s v="Active"/>
    <d v="2020-07-09T00:00:00"/>
    <s v="Valerie Newberry"/>
    <d v="2021-03-24T00:00:00"/>
    <s v="Brian Terrell"/>
    <s v="Cheatham"/>
    <m/>
    <m/>
    <m/>
    <m/>
    <s v="M21CMHQ_C11SR_SPCCHEATHAMCO"/>
    <m/>
    <s v="Maint - Reg"/>
    <s v="Maintenance"/>
    <m/>
    <x v="4"/>
    <x v="7"/>
    <m/>
    <s v=""/>
    <m/>
    <m/>
    <s v="N"/>
    <m/>
    <x v="0"/>
    <m/>
    <n v="0"/>
    <n v="0"/>
    <n v="27487.08"/>
    <n v="0"/>
    <n v="27487.08"/>
    <n v="0"/>
    <n v="0"/>
    <n v="27487.08"/>
    <n v="0"/>
    <n v="27487.08"/>
    <s v="State Funded (11CMA1-M3-004)"/>
  </r>
  <r>
    <n v="130674"/>
    <n v="1"/>
    <s v="Active"/>
    <d v="2020-07-10T00:00:00"/>
    <s v="David Demanette"/>
    <d v="2020-07-10T00:00:00"/>
    <s v="David Demanette"/>
    <s v="Sevier"/>
    <m/>
    <m/>
    <m/>
    <m/>
    <s v="Sevierville:  Runway 10 Approach Tree Trimming"/>
    <m/>
    <s v="Aeronautics"/>
    <s v="Public Transportation"/>
    <m/>
    <x v="4"/>
    <x v="7"/>
    <m/>
    <s v=""/>
    <m/>
    <m/>
    <s v="N"/>
    <m/>
    <x v="0"/>
    <m/>
    <n v="0"/>
    <n v="0"/>
    <n v="7500"/>
    <n v="0"/>
    <n v="7500"/>
    <n v="0"/>
    <n v="0"/>
    <n v="7500"/>
    <n v="0"/>
    <n v="7500"/>
    <s v="State Funded (78555070421)"/>
  </r>
  <r>
    <n v="130680"/>
    <n v="3"/>
    <s v="Active"/>
    <d v="2020-07-15T00:00:00"/>
    <s v="Daniel Rose"/>
    <d v="2020-07-15T00:00:00"/>
    <s v="Daniel Rose"/>
    <s v="Lincoln"/>
    <m/>
    <m/>
    <m/>
    <s v="N/A"/>
    <s v="2018 RTP Lincoln County Park Restrooms and Parking Area"/>
    <s v="Access and Parking, Utility Service, Restroom, topo and soul scientist (disposal field), grants administration and engineering."/>
    <s v="Rec Trails - TDEC"/>
    <s v="Bicycles and Pedestrian Facility"/>
    <m/>
    <x v="4"/>
    <x v="7"/>
    <m/>
    <s v=""/>
    <m/>
    <m/>
    <s v="N"/>
    <m/>
    <x v="0"/>
    <m/>
    <n v="0"/>
    <n v="0"/>
    <n v="250000"/>
    <n v="0"/>
    <n v="250000"/>
    <n v="0"/>
    <n v="0"/>
    <n v="250000"/>
    <n v="0"/>
    <n v="250000"/>
    <s v="TN-19RT(4) (52RTPR-F3-002)"/>
  </r>
  <r>
    <n v="130681"/>
    <n v="3"/>
    <s v="Active"/>
    <d v="2020-07-16T00:00:00"/>
    <s v="Valerie Newberry"/>
    <d v="2021-03-24T00:00:00"/>
    <s v="Brian Terrell"/>
    <s v="Moore"/>
    <m/>
    <m/>
    <m/>
    <m/>
    <s v="M21CMHQ_C64SR_SPCMOORECO"/>
    <m/>
    <s v="Maint - Reg"/>
    <s v="Maintenance"/>
    <m/>
    <x v="4"/>
    <x v="7"/>
    <m/>
    <s v=""/>
    <m/>
    <m/>
    <s v="N"/>
    <m/>
    <x v="0"/>
    <m/>
    <n v="0"/>
    <n v="0"/>
    <n v="10620"/>
    <n v="0"/>
    <n v="10620"/>
    <n v="0"/>
    <n v="0"/>
    <n v="10620"/>
    <n v="0"/>
    <n v="10620"/>
    <s v="State Funded (64CMA1-M3-003)"/>
  </r>
  <r>
    <n v="130682"/>
    <n v="3"/>
    <s v="Active"/>
    <d v="2020-07-16T00:00:00"/>
    <s v="Valerie Newberry"/>
    <d v="2021-03-24T00:00:00"/>
    <s v="Brian Terrell"/>
    <s v="Rutherford"/>
    <m/>
    <m/>
    <m/>
    <m/>
    <s v="M21CMHQ_C75SR_ROUSMYRNA"/>
    <m/>
    <s v="Maint - Reg"/>
    <s v="Maintenance"/>
    <m/>
    <x v="4"/>
    <x v="7"/>
    <m/>
    <s v=""/>
    <m/>
    <m/>
    <s v="N"/>
    <m/>
    <x v="0"/>
    <m/>
    <n v="0"/>
    <n v="0"/>
    <n v="212486.64"/>
    <n v="0"/>
    <n v="212486.64"/>
    <n v="0"/>
    <n v="0"/>
    <n v="212486.64"/>
    <n v="0"/>
    <n v="212486.64"/>
    <s v="State Funded (75CMA1-M3-029)"/>
  </r>
  <r>
    <n v="130685"/>
    <n v="2"/>
    <s v="Active"/>
    <d v="2020-07-16T00:00:00"/>
    <s v="Carly Laddusaw"/>
    <d v="2020-07-16T00:00:00"/>
    <s v="Carly Laddusaw"/>
    <s v="Bradley"/>
    <m/>
    <m/>
    <m/>
    <m/>
    <s v="Cleveland: CARES Act Part 4"/>
    <m/>
    <s v="Aeronautics"/>
    <s v="Public Transportation"/>
    <m/>
    <x v="4"/>
    <x v="7"/>
    <m/>
    <s v=""/>
    <m/>
    <m/>
    <s v="N"/>
    <m/>
    <x v="0"/>
    <m/>
    <n v="0"/>
    <n v="0"/>
    <n v="69000"/>
    <n v="0"/>
    <n v="69000"/>
    <n v="0"/>
    <n v="0"/>
    <n v="69000"/>
    <n v="0"/>
    <n v="69000"/>
    <s v="State Funded (06555017321)"/>
  </r>
  <r>
    <n v="130686"/>
    <n v="1"/>
    <s v="Active"/>
    <d v="2020-07-16T00:00:00"/>
    <s v="Carly Laddusaw"/>
    <d v="2020-07-16T00:00:00"/>
    <s v="Carly Laddusaw"/>
    <s v="Monroe"/>
    <m/>
    <m/>
    <m/>
    <m/>
    <s v="Madisonville: CARES Act Part 4"/>
    <m/>
    <s v="Aeronautics"/>
    <s v="Public Transportation"/>
    <m/>
    <x v="4"/>
    <x v="7"/>
    <m/>
    <s v=""/>
    <m/>
    <m/>
    <s v="N"/>
    <m/>
    <x v="0"/>
    <m/>
    <n v="0"/>
    <n v="0"/>
    <n v="30000"/>
    <n v="0"/>
    <n v="30000"/>
    <n v="0"/>
    <n v="0"/>
    <n v="30000"/>
    <n v="0"/>
    <n v="30000"/>
    <s v="State Funded (62555013521)"/>
  </r>
  <r>
    <n v="130687"/>
    <n v="3"/>
    <s v="Active"/>
    <d v="2020-07-17T00:00:00"/>
    <s v="Mary Probst"/>
    <d v="2020-07-17T00:00:00"/>
    <s v="Mary Probst"/>
    <s v="Davidson"/>
    <m/>
    <m/>
    <m/>
    <s v="N/A"/>
    <s v="MTA FFY17-18; SFY2021 5339  (S) Capital Funding"/>
    <m/>
    <s v="Mass Transit"/>
    <m/>
    <m/>
    <x v="4"/>
    <x v="7"/>
    <m/>
    <s v=""/>
    <m/>
    <m/>
    <s v="N"/>
    <m/>
    <x v="0"/>
    <m/>
    <n v="0"/>
    <n v="0"/>
    <n v="376087"/>
    <n v="0"/>
    <n v="376087"/>
    <n v="0"/>
    <n v="0"/>
    <n v="376087"/>
    <n v="0"/>
    <n v="376087"/>
    <s v="TN2020-014 (195339-S3-004)"/>
  </r>
  <r>
    <n v="130688"/>
    <n v="3"/>
    <s v="Active"/>
    <d v="2020-07-17T00:00:00"/>
    <s v="Ryan Healey"/>
    <d v="2020-07-17T00:00:00"/>
    <s v="Ryan Healey"/>
    <s v="Perry"/>
    <m/>
    <m/>
    <m/>
    <m/>
    <s v="Linden: CARES Act Part 4 Operational Expenses"/>
    <m/>
    <s v="Aeronautics"/>
    <s v="Public Transportation"/>
    <m/>
    <x v="4"/>
    <x v="7"/>
    <m/>
    <s v=""/>
    <m/>
    <m/>
    <s v="N"/>
    <m/>
    <x v="0"/>
    <m/>
    <n v="0"/>
    <n v="0"/>
    <n v="1000"/>
    <n v="0"/>
    <n v="1000"/>
    <n v="0"/>
    <n v="0"/>
    <n v="1000"/>
    <n v="0"/>
    <n v="1000"/>
    <s v="State Funded (68555012721)"/>
  </r>
  <r>
    <n v="130689"/>
    <n v="6"/>
    <s v="Active"/>
    <d v="2020-07-17T00:00:00"/>
    <s v="Daniel Rose"/>
    <d v="2020-07-17T00:00:00"/>
    <s v="Daniel Rose"/>
    <s v="Statewide"/>
    <m/>
    <m/>
    <m/>
    <s v="N/A"/>
    <s v="FY 2009 HPP Admin. Funds. Admin. funds will cover salaries, travel, office, training and other expenses for HPP."/>
    <s v="FY 2009 HPP Admin. Funds. Admin. funds will cover salaries, travel, office, training and other expenses for HPP."/>
    <s v="Rec Trails - TDEC"/>
    <s v="Bicycles and Pedestrian Facility"/>
    <m/>
    <x v="4"/>
    <x v="7"/>
    <m/>
    <s v=""/>
    <m/>
    <m/>
    <s v="N"/>
    <m/>
    <x v="0"/>
    <m/>
    <n v="0"/>
    <n v="0"/>
    <n v="43750"/>
    <n v="0"/>
    <n v="43750"/>
    <n v="0"/>
    <n v="0"/>
    <n v="43750"/>
    <n v="0"/>
    <n v="43750"/>
    <s v="TN-11HA(227) (99RTPR-F3-003)"/>
  </r>
  <r>
    <n v="130694"/>
    <n v="4"/>
    <s v="Active"/>
    <d v="2020-07-20T00:00:00"/>
    <s v="Ryan Healey"/>
    <d v="2020-07-20T00:00:00"/>
    <s v="Ryan Healey"/>
    <s v="Obion"/>
    <m/>
    <m/>
    <m/>
    <m/>
    <s v="Union City: Grounds Maintenance Equipment"/>
    <m/>
    <s v="Aeronautics"/>
    <s v="Public Transportation"/>
    <m/>
    <x v="4"/>
    <x v="7"/>
    <m/>
    <s v=""/>
    <m/>
    <m/>
    <s v="N"/>
    <m/>
    <x v="0"/>
    <m/>
    <n v="0"/>
    <n v="0"/>
    <n v="80000"/>
    <n v="0"/>
    <n v="80000"/>
    <n v="0"/>
    <n v="0"/>
    <n v="80000"/>
    <n v="0"/>
    <n v="80000"/>
    <s v="State Funded (66555038421)"/>
  </r>
  <r>
    <n v="130695"/>
    <n v="1"/>
    <s v="Active"/>
    <d v="2020-07-21T00:00:00"/>
    <s v="Ryan Traversa"/>
    <d v="2020-07-21T00:00:00"/>
    <s v="Ryan Traversa"/>
    <s v="Sevier"/>
    <m/>
    <m/>
    <m/>
    <m/>
    <s v="Sevierville: CARES Act Part 4"/>
    <m/>
    <s v="Aeronautics"/>
    <s v="Public Transportation"/>
    <m/>
    <x v="4"/>
    <x v="7"/>
    <m/>
    <s v=""/>
    <m/>
    <m/>
    <s v="N"/>
    <m/>
    <x v="0"/>
    <m/>
    <n v="0"/>
    <n v="0"/>
    <n v="69000"/>
    <n v="0"/>
    <n v="69000"/>
    <n v="0"/>
    <n v="0"/>
    <n v="69000"/>
    <n v="0"/>
    <n v="69000"/>
    <s v="State Funded (78555010621)"/>
  </r>
  <r>
    <n v="130696"/>
    <n v="1"/>
    <s v="Active"/>
    <d v="2020-07-21T00:00:00"/>
    <s v="Ryan Traversa"/>
    <d v="2020-07-21T00:00:00"/>
    <s v="Ryan Traversa"/>
    <s v="Carter"/>
    <m/>
    <m/>
    <m/>
    <m/>
    <s v="Elizabethton: CARES Act Part 4"/>
    <m/>
    <s v="Aeronautics"/>
    <s v="Public Transportation"/>
    <m/>
    <x v="4"/>
    <x v="7"/>
    <m/>
    <s v=""/>
    <m/>
    <m/>
    <s v="N"/>
    <m/>
    <x v="0"/>
    <m/>
    <n v="0"/>
    <n v="0"/>
    <n v="69000"/>
    <n v="0"/>
    <n v="69000"/>
    <n v="0"/>
    <n v="0"/>
    <n v="69000"/>
    <n v="0"/>
    <n v="69000"/>
    <s v="State Funded (10555014821)"/>
  </r>
  <r>
    <n v="130697"/>
    <n v="2"/>
    <s v="Active"/>
    <d v="2020-07-21T00:00:00"/>
    <s v="Ryan Traversa"/>
    <d v="2020-07-21T00:00:00"/>
    <s v="Ryan Traversa"/>
    <s v="Franklin"/>
    <m/>
    <m/>
    <m/>
    <m/>
    <s v="Sewanee: CARES Act Part 4"/>
    <m/>
    <s v="Aeronautics"/>
    <s v="Public Transportation"/>
    <m/>
    <x v="4"/>
    <x v="7"/>
    <m/>
    <s v=""/>
    <m/>
    <m/>
    <s v="N"/>
    <m/>
    <x v="0"/>
    <m/>
    <n v="0"/>
    <n v="0"/>
    <n v="20000"/>
    <n v="0"/>
    <n v="20000"/>
    <n v="0"/>
    <n v="0"/>
    <n v="20000"/>
    <n v="0"/>
    <n v="20000"/>
    <s v="State Funded (26555010221)"/>
  </r>
  <r>
    <n v="130698"/>
    <n v="2"/>
    <s v="Closed"/>
    <d v="2020-07-21T00:00:00"/>
    <s v="Ryan Traversa"/>
    <d v="2020-11-18T00:00:00"/>
    <s v="Jake Bennett"/>
    <s v="Franklin"/>
    <m/>
    <m/>
    <m/>
    <m/>
    <s v="Winchester: CARES Act Part 4"/>
    <m/>
    <s v="Aeronautics"/>
    <s v="Public Transportation"/>
    <m/>
    <x v="4"/>
    <x v="7"/>
    <m/>
    <s v=""/>
    <m/>
    <m/>
    <s v="N"/>
    <m/>
    <x v="0"/>
    <m/>
    <n v="0"/>
    <n v="0"/>
    <n v="69000"/>
    <n v="0"/>
    <n v="69000"/>
    <n v="0"/>
    <n v="0"/>
    <n v="69000"/>
    <n v="0"/>
    <n v="69000"/>
    <s v="State Funded (26555010321)"/>
  </r>
  <r>
    <n v="130699"/>
    <n v="4"/>
    <s v="Active"/>
    <d v="2020-07-21T00:00:00"/>
    <s v="Gregg Bennett"/>
    <d v="2020-07-21T00:00:00"/>
    <s v="Gregg Bennett"/>
    <s v="Shelby"/>
    <m/>
    <m/>
    <m/>
    <m/>
    <s v="Memphis (Baker): Land Acquisition"/>
    <m/>
    <s v="Aeronautics"/>
    <s v="Public Transportation"/>
    <m/>
    <x v="4"/>
    <x v="7"/>
    <m/>
    <s v=""/>
    <m/>
    <m/>
    <s v="N"/>
    <m/>
    <x v="0"/>
    <m/>
    <n v="0"/>
    <n v="0"/>
    <n v="50800"/>
    <n v="0"/>
    <n v="50800"/>
    <n v="0"/>
    <n v="0"/>
    <n v="50800"/>
    <n v="0"/>
    <n v="50800"/>
    <s v="State Funded (79555018020)"/>
  </r>
  <r>
    <n v="130700"/>
    <n v="3"/>
    <s v="Active"/>
    <d v="2020-07-21T00:00:00"/>
    <s v="Ryan Traversa"/>
    <d v="2020-07-21T00:00:00"/>
    <s v="Ryan Traversa"/>
    <s v="Maury"/>
    <m/>
    <m/>
    <m/>
    <m/>
    <s v="Columbia: CARES Act Part 4"/>
    <m/>
    <s v="Aeronautics"/>
    <s v="Public Transportation"/>
    <m/>
    <x v="4"/>
    <x v="7"/>
    <m/>
    <s v=""/>
    <m/>
    <m/>
    <s v="N"/>
    <m/>
    <x v="0"/>
    <m/>
    <n v="0"/>
    <n v="0"/>
    <n v="30000"/>
    <n v="0"/>
    <n v="30000"/>
    <n v="0"/>
    <n v="0"/>
    <n v="30000"/>
    <n v="0"/>
    <n v="30000"/>
    <s v="State Funded (60555015621)"/>
  </r>
  <r>
    <n v="130701"/>
    <n v="2"/>
    <s v="Active"/>
    <d v="2020-07-21T00:00:00"/>
    <s v="Carly Laddusaw"/>
    <d v="2020-07-21T00:00:00"/>
    <s v="Carly Laddusaw"/>
    <s v="Polk"/>
    <m/>
    <m/>
    <m/>
    <m/>
    <s v="Copperhill: ALP Update"/>
    <m/>
    <s v="Aeronautics"/>
    <s v="Public Transportation"/>
    <m/>
    <x v="4"/>
    <x v="7"/>
    <m/>
    <s v=""/>
    <m/>
    <m/>
    <s v="N"/>
    <m/>
    <x v="0"/>
    <m/>
    <n v="0"/>
    <n v="0"/>
    <n v="200000"/>
    <n v="0"/>
    <n v="200000"/>
    <n v="0"/>
    <n v="0"/>
    <n v="200000"/>
    <n v="0"/>
    <n v="200000"/>
    <s v="State Funded (70555011821)"/>
  </r>
  <r>
    <n v="130702"/>
    <n v="2"/>
    <s v="Active"/>
    <d v="2020-07-21T00:00:00"/>
    <s v="Carly Laddusaw"/>
    <d v="2020-07-21T00:00:00"/>
    <s v="Carly Laddusaw"/>
    <s v="Hamilton"/>
    <m/>
    <m/>
    <m/>
    <m/>
    <s v="Collegedale: Obstruction Survey"/>
    <m/>
    <s v="Aeronautics"/>
    <s v="Public Transportation"/>
    <m/>
    <x v="4"/>
    <x v="7"/>
    <m/>
    <s v=""/>
    <m/>
    <m/>
    <s v="N"/>
    <m/>
    <x v="0"/>
    <m/>
    <n v="0"/>
    <n v="0"/>
    <n v="29300"/>
    <n v="0"/>
    <n v="29300"/>
    <n v="0"/>
    <n v="0"/>
    <n v="29300"/>
    <n v="0"/>
    <n v="29300"/>
    <s v="State Funded (33555073521)"/>
  </r>
  <r>
    <n v="130704"/>
    <n v="1"/>
    <s v="Active"/>
    <d v="2020-07-21T00:00:00"/>
    <s v="Daniel Rose"/>
    <d v="2020-07-21T00:00:00"/>
    <s v="Daniel Rose"/>
    <s v="Johnson"/>
    <m/>
    <m/>
    <m/>
    <s v="N/A"/>
    <s v="Johnson County Trails, planning &amp; development of bridge, trail, etc. HY20-FY05 $ 85,547, LY20- FY06 $86,178, LY20-FY 07 $92,123."/>
    <s v="Johnson County Trails, planning &amp; development of bridge, trail, etc. HY20-FY05 $ 85,547, LY20- FY06 $86,178, LY20-FY 07 $92,123."/>
    <s v="Rec Trails - TDEC"/>
    <m/>
    <m/>
    <x v="4"/>
    <x v="7"/>
    <m/>
    <s v=""/>
    <m/>
    <m/>
    <s v="N"/>
    <m/>
    <x v="0"/>
    <m/>
    <n v="0"/>
    <n v="0"/>
    <n v="518690"/>
    <n v="0"/>
    <n v="518690"/>
    <n v="0"/>
    <n v="0"/>
    <n v="518690"/>
    <n v="0"/>
    <n v="518690"/>
    <s v="TN-08HP(227) (46RTPR-F3-003)"/>
  </r>
  <r>
    <n v="130705"/>
    <n v="1"/>
    <s v="Active"/>
    <d v="2020-07-21T00:00:00"/>
    <s v="Daniel Rose"/>
    <d v="2020-07-22T00:00:00"/>
    <s v="Daniel Rose"/>
    <s v="Anderson"/>
    <m/>
    <m/>
    <m/>
    <s v="N/A"/>
    <s v="Norris Dam State Park-Multi purpose Non-motorized Trails System Equipment"/>
    <s v="Trail Maintenance machine and trailer, may also include portable GPS, hand tools, motorized and non-motorized tools, safety protection, surveying tools and equipment, and Grant Administration."/>
    <s v="Rec Trails - TDEC"/>
    <m/>
    <m/>
    <x v="4"/>
    <x v="7"/>
    <m/>
    <s v=""/>
    <m/>
    <m/>
    <s v="N"/>
    <m/>
    <x v="0"/>
    <m/>
    <n v="0"/>
    <n v="0"/>
    <n v="105000"/>
    <n v="0"/>
    <n v="105000"/>
    <n v="0"/>
    <n v="0"/>
    <n v="105000"/>
    <n v="0"/>
    <n v="105000"/>
    <s v="TN-17RT(6) (01RTPR-F3-002)"/>
  </r>
  <r>
    <n v="130709"/>
    <n v="1"/>
    <s v="Active"/>
    <d v="2020-07-23T00:00:00"/>
    <s v="Daniel Rose"/>
    <d v="2020-07-23T00:00:00"/>
    <s v="Daniel Rose"/>
    <s v="Anderson"/>
    <m/>
    <m/>
    <m/>
    <s v="N/A"/>
    <s v="FY 2005-2009 HPP Funds. Cumberland Trail Conference, Black Mountain/Western Slope. Develop a natural surface hiking trail."/>
    <s v="FY 2005-2009 HPP Funds. Cumberland Trail Conference, Black Mountain/Western Slope. Develop a natural surface hiking trail."/>
    <s v="Rec Trails - TDEC"/>
    <s v="Bicycles and Pedestrian Facility"/>
    <m/>
    <x v="4"/>
    <x v="7"/>
    <m/>
    <s v=""/>
    <m/>
    <m/>
    <s v="N"/>
    <m/>
    <x v="0"/>
    <m/>
    <n v="0"/>
    <n v="0"/>
    <n v="207475"/>
    <n v="0"/>
    <n v="207475"/>
    <n v="0"/>
    <n v="0"/>
    <n v="207475"/>
    <n v="0"/>
    <n v="207475"/>
    <s v="TN-11HP(99) (01RTPR-F3-003)"/>
  </r>
  <r>
    <n v="130710"/>
    <n v="4"/>
    <s v="Active"/>
    <d v="2020-07-23T00:00:00"/>
    <s v="Ryan Healey"/>
    <d v="2020-07-23T00:00:00"/>
    <s v="Ryan Healey"/>
    <s v="Gibson"/>
    <m/>
    <m/>
    <m/>
    <m/>
    <s v="Humboldt: FY21 Airport Maintenance"/>
    <m/>
    <s v="Aeronautics"/>
    <s v="Public Transportation"/>
    <m/>
    <x v="4"/>
    <x v="7"/>
    <m/>
    <s v=""/>
    <m/>
    <m/>
    <s v="N"/>
    <m/>
    <x v="0"/>
    <m/>
    <n v="0"/>
    <n v="0"/>
    <n v="15000"/>
    <n v="0"/>
    <n v="15000"/>
    <n v="0"/>
    <n v="0"/>
    <n v="15000"/>
    <n v="0"/>
    <n v="15000"/>
    <s v="State Funded (27555075021)"/>
  </r>
  <r>
    <n v="130711"/>
    <n v="2"/>
    <s v="Active"/>
    <d v="2020-07-24T00:00:00"/>
    <s v="Lee Cothron"/>
    <d v="2021-03-25T00:00:00"/>
    <s v="Brian Terrell"/>
    <s v="Marion"/>
    <m/>
    <m/>
    <m/>
    <m/>
    <s v="Site Investigations for Drainage Problems at 3 Locations"/>
    <s v="Investigate drainage problems in the vicinity of the following 3 locations: new SR-150 Connector; at US-64/72 in Kimball (Culvert); and at SR-2 at Kelly Cove Rd (Culvert)"/>
    <s v="Other"/>
    <s v="Preliminary Engineering"/>
    <m/>
    <x v="4"/>
    <x v="7"/>
    <m/>
    <s v=""/>
    <m/>
    <m/>
    <s v="N"/>
    <m/>
    <x v="0"/>
    <m/>
    <n v="50000"/>
    <n v="0"/>
    <n v="0"/>
    <n v="0"/>
    <n v="50000"/>
    <n v="50000"/>
    <n v="0"/>
    <n v="0"/>
    <n v="0"/>
    <n v="50000"/>
    <m/>
  </r>
  <r>
    <n v="130712"/>
    <n v="3"/>
    <s v="Active"/>
    <d v="2020-07-27T00:00:00"/>
    <s v="Bridgett Tidwell"/>
    <d v="2021-05-06T00:00:00"/>
    <s v="Jason Carney"/>
    <s v="Rutherford"/>
    <s v="SR-99"/>
    <s v="SR"/>
    <m/>
    <s v="SR"/>
    <s v="Intersection at SR-269 (Jackson Ridge Road)"/>
    <s v="Signing, Stripping and other safety improvements: Flashing light at Intersection of SR-99 and SR-269"/>
    <s v="Safety"/>
    <s v="RSAR"/>
    <m/>
    <x v="4"/>
    <x v="7"/>
    <m/>
    <n v="0.04"/>
    <d v="2022-08-19T00:00:00"/>
    <m/>
    <s v="N"/>
    <s v="Other"/>
    <x v="4"/>
    <m/>
    <n v="40000"/>
    <n v="0"/>
    <n v="0"/>
    <n v="0"/>
    <n v="40000"/>
    <n v="45000"/>
    <n v="0"/>
    <n v="0"/>
    <n v="0"/>
    <n v="45000"/>
    <s v="HSIP-99(69) (75013-3255-94)"/>
  </r>
  <r>
    <n v="130713"/>
    <n v="4"/>
    <s v="Active"/>
    <d v="2020-07-27T00:00:00"/>
    <s v="Daniel Rose"/>
    <d v="2020-07-27T00:00:00"/>
    <s v="Daniel Rose"/>
    <s v="Chester"/>
    <m/>
    <m/>
    <m/>
    <s v="N/A"/>
    <s v="City of Henderson--Nature Trail Development"/>
    <s v="Installation of approx. 3,000 of ADA walking trail 8'wide with pedestrian crosswalks to connect existing trails. Signage and striping will be utilized for converting existing parking spaces to ADA accessible spaces, site work, seeding and mulching, and trail head parking and land acquisition, A/E fees and grant administration."/>
    <s v="Rec Trails - TDEC"/>
    <s v="Bicycles and Pedestrian Facility"/>
    <m/>
    <x v="4"/>
    <x v="7"/>
    <m/>
    <s v=""/>
    <m/>
    <m/>
    <s v="N"/>
    <m/>
    <x v="0"/>
    <m/>
    <n v="0"/>
    <n v="0"/>
    <n v="339075"/>
    <n v="0"/>
    <n v="339075"/>
    <n v="0"/>
    <n v="0"/>
    <n v="339075"/>
    <n v="0"/>
    <n v="339075"/>
    <s v="TN-19RT(5) (12RTPR-F3-002)"/>
  </r>
  <r>
    <n v="130714"/>
    <n v="2"/>
    <s v="Active"/>
    <d v="2020-07-27T00:00:00"/>
    <s v="Daniel Rose"/>
    <d v="2020-07-27T00:00:00"/>
    <s v="Daniel Rose"/>
    <s v="McMinn"/>
    <m/>
    <m/>
    <m/>
    <s v="N/A"/>
    <s v="McMinn County-City of Athens, Euerka Trail Phase II"/>
    <s v="Land Acquisition and trail re-surfacing development."/>
    <s v="Rec Trails - TDEC"/>
    <s v="Bicycles and Pedestrian Facility"/>
    <m/>
    <x v="4"/>
    <x v="7"/>
    <m/>
    <s v=""/>
    <m/>
    <m/>
    <s v="N"/>
    <m/>
    <x v="0"/>
    <m/>
    <n v="0"/>
    <n v="0"/>
    <n v="750000"/>
    <n v="0"/>
    <n v="750000"/>
    <n v="0"/>
    <n v="0"/>
    <n v="750000"/>
    <n v="0"/>
    <n v="750000"/>
    <s v="TN-18RT(4) (54RTPR-F3-002)"/>
  </r>
  <r>
    <n v="130715"/>
    <n v="3"/>
    <s v="Active"/>
    <d v="2020-07-28T00:00:00"/>
    <s v="Carly Laddusaw"/>
    <d v="2020-07-28T00:00:00"/>
    <s v="Carly Laddusaw"/>
    <s v="Giles"/>
    <m/>
    <m/>
    <m/>
    <m/>
    <s v="Pulaski: CARES Act Part 4 - Operational Expenses"/>
    <m/>
    <s v="Aeronautics"/>
    <s v="Public Transportation"/>
    <m/>
    <x v="4"/>
    <x v="7"/>
    <m/>
    <s v=""/>
    <m/>
    <m/>
    <s v="N"/>
    <m/>
    <x v="0"/>
    <m/>
    <n v="0"/>
    <n v="0"/>
    <n v="30000"/>
    <n v="0"/>
    <n v="30000"/>
    <n v="0"/>
    <n v="0"/>
    <n v="30000"/>
    <n v="0"/>
    <n v="30000"/>
    <s v="State Funded (28555013521)"/>
  </r>
  <r>
    <n v="130716"/>
    <n v="2"/>
    <s v="Active"/>
    <d v="2020-07-28T00:00:00"/>
    <s v="Carly Laddusaw"/>
    <d v="2020-07-28T00:00:00"/>
    <s v="Carly Laddusaw"/>
    <s v="Coffee"/>
    <m/>
    <m/>
    <m/>
    <m/>
    <s v="Tullahoma: CARES Act Part 4 - Operational Expenses"/>
    <m/>
    <s v="Aeronautics"/>
    <s v="Public Transportation"/>
    <m/>
    <x v="4"/>
    <x v="7"/>
    <m/>
    <s v=""/>
    <m/>
    <m/>
    <s v="N"/>
    <m/>
    <x v="0"/>
    <m/>
    <n v="0"/>
    <n v="0"/>
    <n v="30000"/>
    <n v="0"/>
    <n v="30000"/>
    <n v="0"/>
    <n v="0"/>
    <n v="30000"/>
    <n v="0"/>
    <n v="30000"/>
    <s v="State Funded (16555019621)"/>
  </r>
  <r>
    <n v="130717"/>
    <n v="3"/>
    <s v="Active"/>
    <d v="2020-07-28T00:00:00"/>
    <s v="Carly Laddusaw"/>
    <d v="2020-07-28T00:00:00"/>
    <s v="Carly Laddusaw"/>
    <s v="Marshall"/>
    <m/>
    <m/>
    <m/>
    <m/>
    <s v="Lewisburg: CARES Act Part 4 - Operational Expenses"/>
    <m/>
    <s v="Aeronautics"/>
    <s v="Public Transportation"/>
    <m/>
    <x v="4"/>
    <x v="7"/>
    <m/>
    <s v=""/>
    <m/>
    <m/>
    <s v="N"/>
    <m/>
    <x v="0"/>
    <m/>
    <n v="0"/>
    <n v="0"/>
    <n v="30000"/>
    <n v="0"/>
    <n v="30000"/>
    <n v="0"/>
    <n v="0"/>
    <n v="30000"/>
    <n v="0"/>
    <n v="30000"/>
    <s v="State Funded (59555015221)"/>
  </r>
  <r>
    <n v="130718"/>
    <n v="3"/>
    <s v="Closed"/>
    <d v="2020-07-28T00:00:00"/>
    <s v="Carly Laddusaw"/>
    <d v="2020-09-29T00:00:00"/>
    <s v="Ryan Healey"/>
    <s v="Lawrence"/>
    <m/>
    <m/>
    <m/>
    <m/>
    <s v="Lawrenceburg: CARES Act Part 4 - Operational Expenses"/>
    <m/>
    <s v="Aeronautics"/>
    <s v="Public Transportation"/>
    <m/>
    <x v="4"/>
    <x v="7"/>
    <m/>
    <s v=""/>
    <m/>
    <m/>
    <s v="N"/>
    <m/>
    <x v="0"/>
    <m/>
    <n v="0"/>
    <n v="0"/>
    <n v="30000"/>
    <n v="0"/>
    <n v="30000"/>
    <n v="0"/>
    <n v="0"/>
    <n v="30000"/>
    <n v="0"/>
    <n v="30000"/>
    <s v="State Funded (50555017221)"/>
  </r>
  <r>
    <n v="130719"/>
    <n v="3"/>
    <s v="Active"/>
    <d v="2020-07-28T00:00:00"/>
    <s v="Carly Laddusaw"/>
    <d v="2020-07-28T00:00:00"/>
    <s v="Carly Laddusaw"/>
    <s v="Hickman"/>
    <m/>
    <m/>
    <m/>
    <m/>
    <s v="Centerville: CARES Act Part 4 - Operational Expenses"/>
    <m/>
    <s v="Aeronautics"/>
    <s v="Public Transportation"/>
    <m/>
    <x v="4"/>
    <x v="7"/>
    <m/>
    <s v=""/>
    <m/>
    <m/>
    <s v="N"/>
    <m/>
    <x v="0"/>
    <m/>
    <n v="0"/>
    <n v="0"/>
    <n v="30000"/>
    <n v="0"/>
    <n v="30000"/>
    <n v="0"/>
    <n v="0"/>
    <n v="30000"/>
    <n v="0"/>
    <n v="30000"/>
    <s v="State Funded (41555014221)"/>
  </r>
  <r>
    <n v="130720"/>
    <n v="3"/>
    <s v="Closed"/>
    <d v="2020-07-28T00:00:00"/>
    <s v="Carly Laddusaw"/>
    <d v="2020-10-21T00:00:00"/>
    <s v="Ryan Healey"/>
    <s v="Bedford"/>
    <m/>
    <m/>
    <m/>
    <m/>
    <s v="Shelbyville: CARES Act Part 4 - Operational Expenses"/>
    <m/>
    <s v="Aeronautics"/>
    <s v="Public Transportation"/>
    <m/>
    <x v="4"/>
    <x v="7"/>
    <m/>
    <s v=""/>
    <m/>
    <m/>
    <s v="N"/>
    <m/>
    <x v="0"/>
    <m/>
    <n v="0"/>
    <n v="0"/>
    <n v="69000"/>
    <n v="0"/>
    <n v="69000"/>
    <n v="0"/>
    <n v="0"/>
    <n v="69000"/>
    <n v="0"/>
    <n v="69000"/>
    <s v="State Funded (02555014221)"/>
  </r>
  <r>
    <n v="130723"/>
    <n v="1"/>
    <s v="Active"/>
    <d v="2020-07-29T00:00:00"/>
    <s v="Mary Probst"/>
    <d v="2020-07-29T00:00:00"/>
    <s v="Mary Probst"/>
    <s v="Knox"/>
    <m/>
    <m/>
    <m/>
    <s v="N/A"/>
    <s v="Knoxville-Knox Co. CAC FFY2019; SFY2021 - 5307 STP Capital Funds"/>
    <m/>
    <s v="Mass Transit"/>
    <m/>
    <m/>
    <x v="4"/>
    <x v="7"/>
    <m/>
    <s v=""/>
    <m/>
    <m/>
    <s v="N"/>
    <m/>
    <x v="0"/>
    <m/>
    <n v="0"/>
    <n v="0"/>
    <n v="21562"/>
    <n v="0"/>
    <n v="21562"/>
    <n v="0"/>
    <n v="0"/>
    <n v="21562"/>
    <n v="0"/>
    <n v="21562"/>
    <s v="TN2020-006 (47STPX-S3-013)"/>
  </r>
  <r>
    <n v="130729"/>
    <n v="2"/>
    <s v="Active"/>
    <d v="2020-07-30T00:00:00"/>
    <s v="Scott Boyce"/>
    <d v="2021-03-24T00:00:00"/>
    <s v="Brian Terrell"/>
    <s v="Hamilton"/>
    <s v="SR-8"/>
    <s v="SR"/>
    <m/>
    <s v="SR"/>
    <s v="Bachman Tunnel Approaches (Over-Height Warning System)"/>
    <s v="Over-Height Warning System"/>
    <s v="Safety"/>
    <s v="Safety"/>
    <m/>
    <x v="4"/>
    <x v="7"/>
    <m/>
    <s v=""/>
    <m/>
    <m/>
    <s v="N"/>
    <s v="NHS"/>
    <x v="3"/>
    <m/>
    <n v="100000"/>
    <n v="0"/>
    <n v="1000000"/>
    <n v="0"/>
    <n v="1100000"/>
    <n v="100000"/>
    <n v="0"/>
    <n v="1000000"/>
    <n v="0"/>
    <n v="1100000"/>
    <s v="State Funded (33015-3263-04)"/>
  </r>
  <r>
    <n v="130731"/>
    <n v="2"/>
    <s v="Active"/>
    <d v="2020-07-31T00:00:00"/>
    <s v="Ryan Traversa"/>
    <d v="2020-07-31T00:00:00"/>
    <s v="Ryan Traversa"/>
    <s v="Fentress"/>
    <m/>
    <m/>
    <m/>
    <m/>
    <s v="Jamestown: Cares Act Part 4"/>
    <m/>
    <s v="Aeronautics"/>
    <s v="Public Transportation"/>
    <m/>
    <x v="4"/>
    <x v="7"/>
    <m/>
    <s v=""/>
    <m/>
    <m/>
    <s v="N"/>
    <m/>
    <x v="0"/>
    <m/>
    <n v="0"/>
    <n v="0"/>
    <n v="20000"/>
    <n v="0"/>
    <n v="20000"/>
    <n v="0"/>
    <n v="0"/>
    <n v="20000"/>
    <n v="0"/>
    <n v="20000"/>
    <s v="State Funded (25555013421)"/>
  </r>
  <r>
    <n v="130732"/>
    <n v="1"/>
    <s v="Active"/>
    <d v="2020-07-31T00:00:00"/>
    <s v="Ryan Traversa"/>
    <d v="2020-07-31T00:00:00"/>
    <s v="Ryan Traversa"/>
    <s v="Campbell"/>
    <m/>
    <m/>
    <m/>
    <m/>
    <s v="Jacksboro: Cares Act Part 4"/>
    <m/>
    <s v="Aeronautics"/>
    <s v="Public Transportation"/>
    <m/>
    <x v="4"/>
    <x v="7"/>
    <m/>
    <s v=""/>
    <m/>
    <m/>
    <s v="N"/>
    <m/>
    <x v="0"/>
    <m/>
    <n v="0"/>
    <n v="0"/>
    <n v="30000"/>
    <n v="0"/>
    <n v="30000"/>
    <n v="0"/>
    <n v="0"/>
    <n v="30000"/>
    <n v="0"/>
    <n v="30000"/>
    <s v="State Funded (07555014321)"/>
  </r>
  <r>
    <n v="130734"/>
    <n v="3"/>
    <s v="Active"/>
    <d v="2020-07-31T00:00:00"/>
    <s v="Daniel Rose"/>
    <d v="2020-07-31T00:00:00"/>
    <s v="Daniel Rose"/>
    <s v="Smith"/>
    <m/>
    <m/>
    <m/>
    <s v="N/A"/>
    <s v="Town of Carthage, 2018 RTP Carthage Trail Project"/>
    <s v="Construct approx. 500 lf of hard surface walking trail and expand approx. 1,600 lf of hard surface walking trail, ADA parking spaces, surveying, grant administration and A/E services."/>
    <s v="Rec Trails - TDEC"/>
    <s v="Bicycles and Pedestrian Facility"/>
    <m/>
    <x v="4"/>
    <x v="7"/>
    <m/>
    <s v=""/>
    <m/>
    <m/>
    <s v="N"/>
    <m/>
    <x v="0"/>
    <m/>
    <n v="0"/>
    <n v="0"/>
    <n v="110000"/>
    <n v="0"/>
    <n v="110000"/>
    <n v="0"/>
    <n v="0"/>
    <n v="110000"/>
    <n v="0"/>
    <n v="110000"/>
    <s v="TN-19RT(9) (80RTPR-F3-002)"/>
  </r>
  <r>
    <n v="130735"/>
    <n v="1"/>
    <s v="Active"/>
    <d v="2020-07-31T00:00:00"/>
    <s v="Valerie Newberry"/>
    <d v="2021-03-24T00:00:00"/>
    <s v="Brian Terrell"/>
    <s v="Unicoi"/>
    <m/>
    <m/>
    <m/>
    <m/>
    <s v="M21MCHQ_C86I_SPCUNICOICO"/>
    <m/>
    <s v="Maint - Reg"/>
    <s v="Maintenance"/>
    <m/>
    <x v="4"/>
    <x v="7"/>
    <m/>
    <s v=""/>
    <m/>
    <m/>
    <s v="N"/>
    <m/>
    <x v="0"/>
    <m/>
    <n v="0"/>
    <n v="0"/>
    <n v="6500"/>
    <n v="0"/>
    <n v="6500"/>
    <n v="0"/>
    <n v="0"/>
    <n v="6500"/>
    <n v="0"/>
    <n v="6500"/>
    <s v="State Funded (86CMA1-M3-026)"/>
  </r>
  <r>
    <n v="130736"/>
    <n v="1"/>
    <s v="Active"/>
    <d v="2020-07-31T00:00:00"/>
    <s v="Valerie Newberry"/>
    <d v="2021-03-24T00:00:00"/>
    <s v="Brian Terrell"/>
    <s v="Washington"/>
    <m/>
    <m/>
    <m/>
    <m/>
    <s v="M21CMHQ_C90SR_ROUJOHNSONCITY"/>
    <m/>
    <s v="Maint - Reg"/>
    <s v="Maintenance"/>
    <m/>
    <x v="4"/>
    <x v="7"/>
    <m/>
    <s v=""/>
    <m/>
    <m/>
    <s v="N"/>
    <m/>
    <x v="0"/>
    <m/>
    <n v="0"/>
    <n v="0"/>
    <n v="302793.75"/>
    <n v="0"/>
    <n v="302793.75"/>
    <n v="0"/>
    <n v="0"/>
    <n v="302793.75"/>
    <n v="0"/>
    <n v="302793.75"/>
    <s v="State Funded (90CMA1-M3-021)"/>
  </r>
  <r>
    <n v="130737"/>
    <n v="1"/>
    <s v="Active"/>
    <d v="2020-07-31T00:00:00"/>
    <s v="Valerie Newberry"/>
    <d v="2021-03-24T00:00:00"/>
    <s v="Brian Terrell"/>
    <s v="Washington"/>
    <m/>
    <m/>
    <m/>
    <m/>
    <s v="M21CMHQ_C90I_SPCJOHNSONCITY"/>
    <m/>
    <s v="Maint - Reg"/>
    <s v="Maintenance"/>
    <m/>
    <x v="4"/>
    <x v="7"/>
    <m/>
    <s v=""/>
    <m/>
    <m/>
    <s v="N"/>
    <m/>
    <x v="0"/>
    <m/>
    <n v="0"/>
    <n v="0"/>
    <n v="59580"/>
    <n v="0"/>
    <n v="59580"/>
    <n v="0"/>
    <n v="0"/>
    <n v="59580"/>
    <n v="0"/>
    <n v="59580"/>
    <s v="State Funded (90CMA1-M3-022)"/>
  </r>
  <r>
    <n v="130738"/>
    <n v="2"/>
    <s v="Active"/>
    <d v="2020-07-31T00:00:00"/>
    <s v="Valerie Newberry"/>
    <d v="2021-03-24T00:00:00"/>
    <s v="Brian Terrell"/>
    <s v="McMinn"/>
    <m/>
    <m/>
    <m/>
    <m/>
    <s v="M21CMHQ_C54SR_SPCETOWAH"/>
    <m/>
    <s v="Maint - Reg"/>
    <s v="Maintenance"/>
    <m/>
    <x v="4"/>
    <x v="7"/>
    <m/>
    <s v=""/>
    <m/>
    <m/>
    <s v="N"/>
    <m/>
    <x v="0"/>
    <m/>
    <n v="0"/>
    <n v="0"/>
    <n v="3798.6"/>
    <n v="0"/>
    <n v="3798.6"/>
    <n v="0"/>
    <n v="0"/>
    <n v="3798.6"/>
    <n v="0"/>
    <n v="3798.6"/>
    <s v="State Funded (54CMA1-M3-015)"/>
  </r>
  <r>
    <n v="130740"/>
    <n v="1"/>
    <s v="Active"/>
    <d v="2020-07-31T00:00:00"/>
    <s v="Taylor Lee"/>
    <d v="2021-01-19T00:00:00"/>
    <s v="Brian Terrell"/>
    <s v="Knox"/>
    <m/>
    <m/>
    <m/>
    <m/>
    <s v="Regional Study of Pavement Conditions throughout Knoxville TPO Area"/>
    <s v="Conduct a program using collected inventory and condition data to evaluate roadway pavements in all jurisdictions that want to participate for the purpose of establishing current and future resurfacing or other appropriate interim treatment needs and costs. All public roadways may be included, but total extent to be determined based on number of jurisdictions that ultimately participate."/>
    <s v="Local Programs"/>
    <s v="Study"/>
    <m/>
    <x v="4"/>
    <x v="7"/>
    <m/>
    <n v="0"/>
    <m/>
    <m/>
    <s v="N"/>
    <m/>
    <x v="0"/>
    <m/>
    <n v="625000"/>
    <n v="0"/>
    <n v="0"/>
    <n v="0"/>
    <n v="625000"/>
    <n v="625000"/>
    <n v="0"/>
    <n v="0"/>
    <n v="0"/>
    <n v="625000"/>
    <m/>
  </r>
  <r>
    <n v="130746"/>
    <n v="1"/>
    <s v="Active"/>
    <d v="2020-08-03T00:00:00"/>
    <s v="Valerie Newberry"/>
    <d v="2021-03-24T00:00:00"/>
    <s v="Brian Terrell"/>
    <s v="Greene"/>
    <m/>
    <m/>
    <m/>
    <m/>
    <s v="M21CMHQ_C30SR_ROUGREENEVILLE"/>
    <m/>
    <s v="Maint - Reg"/>
    <s v="Maintenance"/>
    <m/>
    <x v="4"/>
    <x v="7"/>
    <m/>
    <s v=""/>
    <m/>
    <m/>
    <s v="N"/>
    <m/>
    <x v="0"/>
    <m/>
    <n v="0"/>
    <n v="0"/>
    <n v="120114.45"/>
    <n v="0"/>
    <n v="120114.45"/>
    <n v="0"/>
    <n v="0"/>
    <n v="120114.45"/>
    <n v="0"/>
    <n v="120114.45"/>
    <s v="State Funded (30CMA1-M3-005)"/>
  </r>
  <r>
    <n v="130750"/>
    <n v="4"/>
    <s v="Active"/>
    <d v="2020-08-04T00:00:00"/>
    <s v="Gregg Bennett"/>
    <d v="2020-08-04T00:00:00"/>
    <s v="Gregg Bennett"/>
    <s v="Shelby"/>
    <m/>
    <m/>
    <m/>
    <m/>
    <s v="Memphis(Baker): CARES Act  Part 4-Operational Expenses"/>
    <m/>
    <s v="Aeronautics"/>
    <s v="Public Transportation"/>
    <m/>
    <x v="4"/>
    <x v="7"/>
    <m/>
    <s v=""/>
    <m/>
    <m/>
    <s v="N"/>
    <m/>
    <x v="0"/>
    <m/>
    <n v="0"/>
    <n v="0"/>
    <n v="69000"/>
    <n v="0"/>
    <n v="69000"/>
    <n v="0"/>
    <n v="0"/>
    <n v="69000"/>
    <n v="0"/>
    <n v="69000"/>
    <s v="State Funded (79555018321)"/>
  </r>
  <r>
    <n v="130751"/>
    <n v="4"/>
    <s v="Active"/>
    <d v="2020-08-04T00:00:00"/>
    <s v="Gregg Bennett"/>
    <d v="2020-08-04T00:00:00"/>
    <s v="Gregg Bennett"/>
    <s v="Shelby"/>
    <m/>
    <m/>
    <m/>
    <m/>
    <s v="Memphis(Spain): CARES Act Part 4-Operational Expenses"/>
    <m/>
    <s v="Aeronautics"/>
    <s v="Public Transportation"/>
    <m/>
    <x v="4"/>
    <x v="7"/>
    <m/>
    <s v=""/>
    <m/>
    <m/>
    <s v="N"/>
    <m/>
    <x v="0"/>
    <m/>
    <n v="0"/>
    <n v="0"/>
    <n v="69000"/>
    <n v="0"/>
    <n v="69000"/>
    <n v="0"/>
    <n v="0"/>
    <n v="69000"/>
    <n v="0"/>
    <n v="69000"/>
    <s v="State Funded (79555018421)"/>
  </r>
  <r>
    <n v="130755"/>
    <n v="4"/>
    <s v="Active"/>
    <d v="2020-08-05T00:00:00"/>
    <s v="David J. Martin"/>
    <d v="2021-03-24T00:00:00"/>
    <s v="Brian Terrell"/>
    <s v="Obion"/>
    <m/>
    <m/>
    <s v="01538"/>
    <s v="L"/>
    <s v="Tom Counce Rd at West Tennessee Railroad, LM 6.79 near South Fulton"/>
    <s v="Railroad Crossing Safety Improvement Project, Section 130"/>
    <s v="Other"/>
    <s v="Railroad Crossing Improvement"/>
    <m/>
    <x v="4"/>
    <x v="7"/>
    <m/>
    <n v="0.01"/>
    <m/>
    <m/>
    <s v="N"/>
    <s v="None"/>
    <x v="0"/>
    <m/>
    <n v="15000"/>
    <n v="0"/>
    <n v="0"/>
    <n v="0"/>
    <n v="15000"/>
    <n v="15000"/>
    <n v="0"/>
    <n v="0"/>
    <n v="0"/>
    <n v="15000"/>
    <m/>
  </r>
  <r>
    <n v="130756"/>
    <n v="4"/>
    <s v="Active"/>
    <d v="2020-08-05T00:00:00"/>
    <s v="David J. Martin"/>
    <d v="2021-03-24T00:00:00"/>
    <s v="Brian Terrell"/>
    <s v="Obion"/>
    <m/>
    <m/>
    <s v="0A817"/>
    <s v="L"/>
    <s v="Barahm Road at Union City Terminal Railroad, LM 0.15 near Union City"/>
    <s v="Railroad Crossing Safety Improvement Project, Section 130"/>
    <s v="Other"/>
    <s v="Railroad Crossing Improvement"/>
    <m/>
    <x v="4"/>
    <x v="7"/>
    <m/>
    <n v="0.01"/>
    <m/>
    <m/>
    <s v="N"/>
    <s v="None"/>
    <x v="0"/>
    <m/>
    <n v="15000"/>
    <n v="0"/>
    <n v="0"/>
    <n v="0"/>
    <n v="15000"/>
    <n v="15000"/>
    <n v="0"/>
    <n v="0"/>
    <n v="0"/>
    <n v="15000"/>
    <m/>
  </r>
  <r>
    <n v="130757"/>
    <n v="3"/>
    <s v="Active"/>
    <d v="2020-08-05T00:00:00"/>
    <s v="David J. Martin"/>
    <d v="2021-03-25T00:00:00"/>
    <s v="Brian Terrell"/>
    <s v="Robertson"/>
    <m/>
    <m/>
    <s v="0A716"/>
    <s v="L"/>
    <s v="Cheatham Street at CSX R/R, LM 0.21 in Springfield"/>
    <s v="Railroad Crossing Safety Improvement Project, Section 130"/>
    <s v="Other"/>
    <s v="Railroad Crossing Improvement"/>
    <m/>
    <x v="4"/>
    <x v="7"/>
    <m/>
    <n v="0.01"/>
    <m/>
    <m/>
    <s v="N"/>
    <s v="None"/>
    <x v="0"/>
    <m/>
    <n v="15000"/>
    <n v="0"/>
    <n v="0"/>
    <n v="0"/>
    <n v="15000"/>
    <n v="15000"/>
    <n v="0"/>
    <n v="0"/>
    <n v="0"/>
    <n v="15000"/>
    <s v="HSIP-R00S(537) (74950-2552-94)"/>
  </r>
  <r>
    <n v="130758"/>
    <n v="1"/>
    <s v="Active"/>
    <d v="2020-08-05T00:00:00"/>
    <s v="Valerie Newberry"/>
    <d v="2021-03-24T00:00:00"/>
    <s v="Brian Terrell"/>
    <s v="Hawkins"/>
    <m/>
    <m/>
    <m/>
    <m/>
    <s v="M21CMHQ_C37SR_ROUCHURCHHILL"/>
    <m/>
    <s v="Maint - Reg"/>
    <s v="Maintenance"/>
    <m/>
    <x v="4"/>
    <x v="7"/>
    <m/>
    <s v=""/>
    <m/>
    <m/>
    <s v="N"/>
    <m/>
    <x v="0"/>
    <m/>
    <n v="0"/>
    <n v="0"/>
    <n v="85694.55"/>
    <n v="0"/>
    <n v="85694.55"/>
    <n v="0"/>
    <n v="0"/>
    <n v="85694.55"/>
    <n v="0"/>
    <n v="85694.55"/>
    <s v="State Funded (37CMA1-M3-021)"/>
  </r>
  <r>
    <n v="130759"/>
    <n v="1"/>
    <s v="Active"/>
    <d v="2020-08-05T00:00:00"/>
    <s v="Valerie Newberry"/>
    <d v="2021-03-24T00:00:00"/>
    <s v="Brian Terrell"/>
    <s v="Hawkins"/>
    <m/>
    <m/>
    <m/>
    <m/>
    <s v="M21CMHQ_C37SR_ROUROGERSVILLE"/>
    <m/>
    <s v="Maint - Reg"/>
    <s v="Maintenance"/>
    <m/>
    <x v="4"/>
    <x v="7"/>
    <m/>
    <s v=""/>
    <m/>
    <m/>
    <s v="N"/>
    <m/>
    <x v="0"/>
    <m/>
    <n v="0"/>
    <n v="0"/>
    <n v="67992.899999999994"/>
    <n v="0"/>
    <n v="67992.899999999994"/>
    <n v="0"/>
    <n v="0"/>
    <n v="67992.899999999994"/>
    <n v="0"/>
    <n v="67992.899999999994"/>
    <s v="State Funded (37CMA1-M3-022)"/>
  </r>
  <r>
    <n v="130766"/>
    <n v="1"/>
    <s v="Active"/>
    <d v="2020-08-10T00:00:00"/>
    <s v="David Demanette"/>
    <d v="2020-08-10T00:00:00"/>
    <s v="David Demanette"/>
    <s v="Scott"/>
    <m/>
    <m/>
    <m/>
    <m/>
    <s v="Oneida: CARES Act Part 4 - Operational Costs"/>
    <m/>
    <s v="Aeronautics"/>
    <s v="Public Transportation"/>
    <m/>
    <x v="4"/>
    <x v="7"/>
    <m/>
    <s v=""/>
    <m/>
    <m/>
    <s v="N"/>
    <m/>
    <x v="0"/>
    <m/>
    <n v="0"/>
    <n v="0"/>
    <n v="30000"/>
    <n v="0"/>
    <n v="30000"/>
    <n v="0"/>
    <n v="0"/>
    <n v="30000"/>
    <n v="0"/>
    <n v="30000"/>
    <s v="State Funded (76555014421)"/>
  </r>
  <r>
    <n v="130770"/>
    <n v="2"/>
    <s v="Construction Complete"/>
    <d v="2020-08-11T00:00:00"/>
    <s v="Lee Cothron"/>
    <d v="2021-03-25T00:00:00"/>
    <s v="Brian Terrell"/>
    <s v="Hamilton"/>
    <s v="SR-153"/>
    <s v="SR"/>
    <m/>
    <s v="SR"/>
    <s v="SB Ramp to I-75NB, From near LM 0.47 to I-75"/>
    <s v="install High Friction Surface Treatment (HFST) on concrete ramp"/>
    <s v="Other"/>
    <s v="Safety"/>
    <m/>
    <x v="4"/>
    <x v="7"/>
    <m/>
    <s v=""/>
    <d v="2019-05-10T00:00:00"/>
    <m/>
    <s v="N"/>
    <s v="NHS"/>
    <x v="3"/>
    <m/>
    <n v="0"/>
    <n v="0"/>
    <n v="800000"/>
    <n v="0"/>
    <n v="800000"/>
    <n v="0"/>
    <n v="0"/>
    <n v="800000"/>
    <n v="0"/>
    <n v="800000"/>
    <s v="State Funded (33052-3261-04)"/>
  </r>
  <r>
    <n v="130771"/>
    <n v="2"/>
    <s v="Active"/>
    <d v="2020-08-12T00:00:00"/>
    <s v="Carly Laddusaw"/>
    <d v="2020-08-12T00:00:00"/>
    <s v="Carly Laddusaw"/>
    <s v="Cumberland"/>
    <m/>
    <m/>
    <m/>
    <m/>
    <s v="Crossville: CARES Act Part 4 - Operational Expenses"/>
    <m/>
    <s v="Aeronautics"/>
    <s v="Public Transportation"/>
    <m/>
    <x v="4"/>
    <x v="7"/>
    <m/>
    <s v=""/>
    <m/>
    <m/>
    <s v="N"/>
    <m/>
    <x v="0"/>
    <m/>
    <n v="0"/>
    <n v="0"/>
    <n v="30000"/>
    <n v="0"/>
    <n v="30000"/>
    <n v="0"/>
    <n v="0"/>
    <n v="30000"/>
    <n v="0"/>
    <n v="30000"/>
    <s v="State Funded (18555015121)"/>
  </r>
  <r>
    <n v="130772"/>
    <n v="2"/>
    <s v="Active"/>
    <d v="2020-08-12T00:00:00"/>
    <s v="Carly Laddusaw"/>
    <d v="2020-08-12T00:00:00"/>
    <s v="Carly Laddusaw"/>
    <s v="Marion"/>
    <m/>
    <m/>
    <m/>
    <m/>
    <s v="Jasper: CARES Act Part 4 - Operational Expenses"/>
    <m/>
    <s v="Aeronautics"/>
    <s v="Public Transportation"/>
    <m/>
    <x v="4"/>
    <x v="7"/>
    <m/>
    <s v=""/>
    <m/>
    <m/>
    <s v="N"/>
    <m/>
    <x v="0"/>
    <m/>
    <n v="0"/>
    <n v="0"/>
    <n v="30000"/>
    <n v="0"/>
    <n v="30000"/>
    <n v="0"/>
    <n v="0"/>
    <n v="30000"/>
    <n v="0"/>
    <n v="30000"/>
    <s v="State Funded (58555013621)"/>
  </r>
  <r>
    <n v="130773"/>
    <n v="2"/>
    <s v="Active"/>
    <d v="2020-08-12T00:00:00"/>
    <s v="Carly Laddusaw"/>
    <d v="2020-08-12T00:00:00"/>
    <s v="Carly Laddusaw"/>
    <s v="White"/>
    <m/>
    <m/>
    <m/>
    <m/>
    <s v="Sparta: CARES Act Part 4 - Operational Expenses"/>
    <m/>
    <s v="Aeronautics"/>
    <s v="Public Transportation"/>
    <m/>
    <x v="4"/>
    <x v="7"/>
    <m/>
    <s v=""/>
    <m/>
    <m/>
    <s v="N"/>
    <m/>
    <x v="0"/>
    <m/>
    <n v="0"/>
    <n v="0"/>
    <n v="30000"/>
    <n v="0"/>
    <n v="30000"/>
    <n v="0"/>
    <n v="0"/>
    <n v="30000"/>
    <n v="0"/>
    <n v="30000"/>
    <s v="State Funded (93555016521)"/>
  </r>
  <r>
    <n v="130774"/>
    <n v="2"/>
    <s v="Active"/>
    <d v="2020-08-13T00:00:00"/>
    <s v="Donovan Chumbley"/>
    <d v="2021-01-19T00:00:00"/>
    <s v="Brian Terrell"/>
    <s v="Hamilton"/>
    <s v="Dayton Blvd"/>
    <m/>
    <s v="01406"/>
    <s v="L"/>
    <s v="Dayton Blvd, From Signal Mountain Blvd North to Newberry Street East"/>
    <s v="The upgrade and retrofit of sidewalk ramps to comply with ADA/PROWAG standards."/>
    <s v="Local Programs"/>
    <s v="Bicycles and Pedestrian Facility"/>
    <m/>
    <x v="4"/>
    <x v="7"/>
    <m/>
    <n v="1.97"/>
    <m/>
    <m/>
    <s v="N"/>
    <s v="Other"/>
    <x v="0"/>
    <m/>
    <n v="24000"/>
    <n v="0"/>
    <n v="0"/>
    <n v="0"/>
    <n v="24000"/>
    <n v="24000"/>
    <n v="0"/>
    <n v="0"/>
    <n v="0"/>
    <n v="24000"/>
    <s v="TAP-M-1406(10) (33LPLM-F3-272)"/>
  </r>
  <r>
    <n v="130799"/>
    <n v="2"/>
    <s v="Active"/>
    <d v="2020-08-19T00:00:00"/>
    <s v="Scott Boyce"/>
    <d v="2021-03-25T00:00:00"/>
    <s v="Brian Terrell"/>
    <s v="Coffee"/>
    <m/>
    <m/>
    <m/>
    <m/>
    <s v="Coffee County Mobile Administrative Office Trailer (Tullahoma)"/>
    <s v="FY21 Purchase and Install 28' x 66' Mobile Administrative Office Trailer (Tullahoma)"/>
    <s v="Other"/>
    <s v="Other"/>
    <m/>
    <x v="4"/>
    <x v="7"/>
    <m/>
    <s v=""/>
    <m/>
    <m/>
    <s v="N"/>
    <m/>
    <x v="0"/>
    <m/>
    <n v="0"/>
    <n v="0"/>
    <n v="160000"/>
    <n v="0"/>
    <n v="160000"/>
    <n v="0"/>
    <n v="0"/>
    <n v="160000"/>
    <n v="0"/>
    <n v="160000"/>
    <s v="State Funded (16999-3615-04)"/>
  </r>
  <r>
    <n v="130800"/>
    <n v="2"/>
    <s v="Active"/>
    <d v="2020-08-19T00:00:00"/>
    <s v="Scott Boyce"/>
    <d v="2021-03-25T00:00:00"/>
    <s v="Brian Terrell"/>
    <s v="Putnam"/>
    <m/>
    <m/>
    <m/>
    <m/>
    <s v="Putnam County Mobile Administrative Office Trailer (Cookeville)"/>
    <s v="FY21 Purchase and Install 28' x 66' Mobile Administrative Office Trailer (Cookeville)"/>
    <s v="Other"/>
    <s v="Other"/>
    <m/>
    <x v="4"/>
    <x v="7"/>
    <m/>
    <s v=""/>
    <m/>
    <m/>
    <s v="N"/>
    <m/>
    <x v="0"/>
    <m/>
    <n v="0"/>
    <n v="0"/>
    <n v="160000"/>
    <n v="0"/>
    <n v="160000"/>
    <n v="0"/>
    <n v="0"/>
    <n v="160000"/>
    <n v="0"/>
    <n v="160000"/>
    <s v="State Funded (71999-3617-04)"/>
  </r>
  <r>
    <n v="130801"/>
    <n v="2"/>
    <s v="Active"/>
    <d v="2020-08-19T00:00:00"/>
    <s v="Scott Boyce"/>
    <d v="2021-03-25T00:00:00"/>
    <s v="Brian Terrell"/>
    <s v="Sequatchie"/>
    <m/>
    <m/>
    <m/>
    <m/>
    <s v="Sequatchie County Mobile Administrative Office Trailer (Dunlap)"/>
    <s v="FY21 Purchase and Install 12' x 50' Mobile Administrative Office Trailer (Dunlap)"/>
    <s v="Other"/>
    <s v="Other"/>
    <m/>
    <x v="4"/>
    <x v="7"/>
    <m/>
    <s v=""/>
    <m/>
    <m/>
    <s v="N"/>
    <m/>
    <x v="0"/>
    <m/>
    <n v="0"/>
    <n v="0"/>
    <n v="135000"/>
    <n v="0"/>
    <n v="135000"/>
    <n v="0"/>
    <n v="0"/>
    <n v="135000"/>
    <n v="0"/>
    <n v="135000"/>
    <s v="State Funded (77999-3611-04)"/>
  </r>
  <r>
    <n v="130803"/>
    <n v="1"/>
    <s v="Active"/>
    <d v="2020-08-20T00:00:00"/>
    <s v="David Demanette"/>
    <d v="2020-08-20T00:00:00"/>
    <s v="David Demanette"/>
    <s v="Johnson"/>
    <m/>
    <m/>
    <m/>
    <m/>
    <s v="Mountain City: CARES Act Part 4 - Terminal Rehabilitation"/>
    <m/>
    <s v="Aeronautics"/>
    <s v="Public Transportation"/>
    <m/>
    <x v="4"/>
    <x v="7"/>
    <m/>
    <s v=""/>
    <m/>
    <m/>
    <s v="N"/>
    <m/>
    <x v="0"/>
    <m/>
    <n v="0"/>
    <n v="0"/>
    <n v="30000"/>
    <n v="0"/>
    <n v="30000"/>
    <n v="0"/>
    <n v="0"/>
    <n v="30000"/>
    <n v="0"/>
    <n v="30000"/>
    <s v="State Funded (46555012921)"/>
  </r>
  <r>
    <n v="130806"/>
    <n v="1"/>
    <s v="Active"/>
    <d v="2020-08-21T00:00:00"/>
    <s v="David Demanette"/>
    <d v="2020-08-21T00:00:00"/>
    <s v="David Demanette"/>
    <s v="Campbell"/>
    <m/>
    <m/>
    <m/>
    <m/>
    <s v="Jacksboro: Airport Expansion Land Clearing"/>
    <m/>
    <s v="Aeronautics"/>
    <s v="Public Transportation"/>
    <m/>
    <x v="4"/>
    <x v="7"/>
    <m/>
    <s v=""/>
    <m/>
    <m/>
    <s v="N"/>
    <m/>
    <x v="0"/>
    <m/>
    <n v="0"/>
    <n v="0"/>
    <n v="20300"/>
    <n v="0"/>
    <n v="20300"/>
    <n v="0"/>
    <n v="0"/>
    <n v="20300"/>
    <n v="0"/>
    <n v="20300"/>
    <s v="State Funded (07555014421)"/>
  </r>
  <r>
    <n v="130807"/>
    <n v="1"/>
    <s v="Active"/>
    <d v="2020-08-21T00:00:00"/>
    <s v="David Demanette"/>
    <d v="2020-08-21T00:00:00"/>
    <s v="David Demanette"/>
    <s v="Hamblen"/>
    <m/>
    <m/>
    <m/>
    <m/>
    <s v="Morristown: Land Acquisition TW Relocation (Study)"/>
    <m/>
    <s v="Aeronautics"/>
    <s v="Public Transportation"/>
    <m/>
    <x v="4"/>
    <x v="7"/>
    <m/>
    <s v=""/>
    <m/>
    <m/>
    <s v="N"/>
    <m/>
    <x v="0"/>
    <m/>
    <n v="0"/>
    <n v="0"/>
    <n v="86500"/>
    <n v="0"/>
    <n v="86500"/>
    <n v="0"/>
    <n v="0"/>
    <n v="86500"/>
    <n v="0"/>
    <n v="86500"/>
    <s v="State Funded (32555016821)"/>
  </r>
  <r>
    <n v="130808"/>
    <n v="1"/>
    <s v="Active"/>
    <d v="2020-08-21T00:00:00"/>
    <s v="David Demanette"/>
    <d v="2020-08-21T00:00:00"/>
    <s v="David Demanette"/>
    <s v="Johnson"/>
    <m/>
    <m/>
    <m/>
    <m/>
    <s v="Mountain City: Runway Remarking - Design and Bid"/>
    <m/>
    <s v="Aeronautics"/>
    <s v="Public Transportation"/>
    <m/>
    <x v="4"/>
    <x v="7"/>
    <m/>
    <s v=""/>
    <m/>
    <m/>
    <s v="N"/>
    <m/>
    <x v="0"/>
    <m/>
    <n v="0"/>
    <n v="0"/>
    <n v="21000"/>
    <n v="0"/>
    <n v="21000"/>
    <n v="0"/>
    <n v="0"/>
    <n v="21000"/>
    <n v="0"/>
    <n v="21000"/>
    <s v="State Funded (46555013021)"/>
  </r>
  <r>
    <n v="130809"/>
    <n v="3"/>
    <s v="Active"/>
    <d v="2020-08-21T00:00:00"/>
    <s v="Mary Probst"/>
    <d v="2020-08-21T00:00:00"/>
    <s v="Mary Probst"/>
    <s v="Region 3"/>
    <m/>
    <m/>
    <m/>
    <s v="N/A"/>
    <s v="RTA - FFY2015 &amp; 2017 5307 (S) Capital"/>
    <m/>
    <s v="Mass Transit"/>
    <m/>
    <m/>
    <x v="4"/>
    <x v="7"/>
    <m/>
    <s v=""/>
    <m/>
    <m/>
    <s v="N"/>
    <m/>
    <x v="0"/>
    <m/>
    <n v="0"/>
    <n v="0"/>
    <n v="579000"/>
    <n v="0"/>
    <n v="579000"/>
    <n v="0"/>
    <n v="0"/>
    <n v="579000"/>
    <n v="0"/>
    <n v="579000"/>
    <s v="TN2020027 (985307-S3-025)"/>
  </r>
  <r>
    <n v="130810"/>
    <n v="3"/>
    <s v="Active"/>
    <d v="2020-08-21T00:00:00"/>
    <s v="Mary Probst"/>
    <d v="2020-08-21T00:00:00"/>
    <s v="Mary Probst"/>
    <s v="Region 3"/>
    <m/>
    <m/>
    <m/>
    <s v="N/A"/>
    <s v="RTA - FFY 2017, 2018, 2019 - 5337 TN2020027 (S) Capital"/>
    <m/>
    <s v="Mass Transit"/>
    <m/>
    <m/>
    <x v="4"/>
    <x v="7"/>
    <m/>
    <s v=""/>
    <m/>
    <m/>
    <s v="N"/>
    <m/>
    <x v="0"/>
    <m/>
    <n v="0"/>
    <n v="0"/>
    <n v="669311"/>
    <n v="0"/>
    <n v="669311"/>
    <n v="0"/>
    <n v="0"/>
    <n v="669311"/>
    <n v="0"/>
    <n v="669311"/>
    <s v="State Funded (985337-S3-004)"/>
  </r>
  <r>
    <n v="130812"/>
    <n v="1"/>
    <s v="Active"/>
    <d v="2020-08-21T00:00:00"/>
    <s v="Mary Probst"/>
    <d v="2020-08-21T00:00:00"/>
    <s v="Mary Probst"/>
    <s v="Knox"/>
    <m/>
    <m/>
    <m/>
    <s v="N/A"/>
    <s v="KAT FFY 2015 &amp; 2016 5307 TN2020004 S Capital"/>
    <m/>
    <s v="Mass Transit"/>
    <m/>
    <m/>
    <x v="4"/>
    <x v="7"/>
    <m/>
    <s v=""/>
    <m/>
    <m/>
    <s v="N"/>
    <m/>
    <x v="0"/>
    <m/>
    <n v="0"/>
    <n v="0"/>
    <n v="184015"/>
    <n v="0"/>
    <n v="184015"/>
    <n v="0"/>
    <n v="0"/>
    <n v="184015"/>
    <n v="0"/>
    <n v="184015"/>
    <s v="State Funded (475307-S3-031)"/>
  </r>
  <r>
    <n v="130816"/>
    <n v="4"/>
    <s v="Active"/>
    <d v="2020-08-24T00:00:00"/>
    <s v="Ryan Healey"/>
    <d v="2020-08-24T00:00:00"/>
    <s v="Ryan Healey"/>
    <s v="Henry"/>
    <m/>
    <m/>
    <m/>
    <m/>
    <s v="Paris: FY21 Airport Maintenance"/>
    <m/>
    <s v="Aeronautics"/>
    <s v="Public Transportation"/>
    <m/>
    <x v="4"/>
    <x v="7"/>
    <m/>
    <s v=""/>
    <m/>
    <m/>
    <s v="N"/>
    <m/>
    <x v="0"/>
    <m/>
    <n v="0"/>
    <n v="0"/>
    <n v="15000"/>
    <n v="0"/>
    <n v="15000"/>
    <n v="0"/>
    <n v="0"/>
    <n v="15000"/>
    <n v="0"/>
    <n v="15000"/>
    <s v="State Funded (40555074321)"/>
  </r>
  <r>
    <n v="130818"/>
    <n v="2"/>
    <s v="Active"/>
    <d v="2020-08-25T00:00:00"/>
    <s v="Carly Laddusaw"/>
    <d v="2020-08-25T00:00:00"/>
    <s v="Carly Laddusaw"/>
    <s v="Polk"/>
    <m/>
    <m/>
    <m/>
    <m/>
    <s v="Copperhill: CARES Act Part 4 - Operational Expenses"/>
    <m/>
    <s v="Aeronautics"/>
    <s v="Public Transportation"/>
    <m/>
    <x v="4"/>
    <x v="7"/>
    <m/>
    <s v=""/>
    <m/>
    <m/>
    <s v="N"/>
    <m/>
    <x v="0"/>
    <m/>
    <n v="0"/>
    <n v="0"/>
    <n v="30000"/>
    <n v="0"/>
    <n v="30000"/>
    <n v="0"/>
    <n v="0"/>
    <n v="30000"/>
    <n v="0"/>
    <n v="30000"/>
    <s v="State Funded (70555011921)"/>
  </r>
  <r>
    <n v="130819"/>
    <n v="1"/>
    <s v="Active"/>
    <d v="2020-08-25T00:00:00"/>
    <s v="Carly Laddusaw"/>
    <d v="2020-08-25T00:00:00"/>
    <s v="Carly Laddusaw"/>
    <s v="Knox"/>
    <m/>
    <m/>
    <m/>
    <m/>
    <s v="Knoxville: CARES Act Part 4 - Operational Expenses (DKX)"/>
    <m/>
    <s v="Aeronautics"/>
    <s v="Public Transportation"/>
    <m/>
    <x v="4"/>
    <x v="7"/>
    <m/>
    <s v=""/>
    <m/>
    <m/>
    <s v="N"/>
    <m/>
    <x v="0"/>
    <m/>
    <n v="0"/>
    <n v="0"/>
    <n v="69000"/>
    <n v="0"/>
    <n v="69000"/>
    <n v="0"/>
    <n v="0"/>
    <n v="69000"/>
    <n v="0"/>
    <n v="69000"/>
    <s v="State Funded (47555019121)"/>
  </r>
  <r>
    <n v="130826"/>
    <n v="4"/>
    <s v="Active"/>
    <d v="2020-08-27T00:00:00"/>
    <s v="Gregg Bennett"/>
    <d v="2020-08-27T00:00:00"/>
    <s v="Gregg Bennett"/>
    <s v="Tipton"/>
    <m/>
    <m/>
    <m/>
    <m/>
    <s v="Covington: CARES Act Part 4   Operational Expenses"/>
    <m/>
    <s v="Aeronautics"/>
    <s v="Public Transportation"/>
    <m/>
    <x v="4"/>
    <x v="7"/>
    <m/>
    <s v=""/>
    <m/>
    <m/>
    <s v="N"/>
    <m/>
    <x v="0"/>
    <m/>
    <n v="0"/>
    <n v="0"/>
    <n v="30000"/>
    <n v="0"/>
    <n v="30000"/>
    <n v="0"/>
    <n v="0"/>
    <n v="30000"/>
    <n v="0"/>
    <n v="30000"/>
    <s v="State Funded (84555014121)"/>
  </r>
  <r>
    <n v="130827"/>
    <n v="4"/>
    <s v="Active"/>
    <d v="2020-08-27T00:00:00"/>
    <s v="Gregg Bennett"/>
    <d v="2020-08-27T00:00:00"/>
    <s v="Gregg Bennett"/>
    <s v="Dyer"/>
    <m/>
    <m/>
    <m/>
    <m/>
    <s v="Dyersburg: CARES Act Part 4   Operational Expenses"/>
    <m/>
    <s v="Aeronautics"/>
    <s v="Public Transportation"/>
    <m/>
    <x v="4"/>
    <x v="7"/>
    <m/>
    <s v=""/>
    <m/>
    <m/>
    <s v="N"/>
    <m/>
    <x v="0"/>
    <m/>
    <n v="0"/>
    <n v="0"/>
    <n v="69000"/>
    <n v="0"/>
    <n v="69000"/>
    <n v="0"/>
    <n v="0"/>
    <n v="69000"/>
    <n v="0"/>
    <n v="69000"/>
    <s v="State Funded (23555014021)"/>
  </r>
  <r>
    <n v="130828"/>
    <n v="4"/>
    <s v="Active"/>
    <d v="2020-08-27T00:00:00"/>
    <s v="Gregg Bennett"/>
    <d v="2020-08-27T00:00:00"/>
    <s v="Gregg Bennett"/>
    <s v="Benton"/>
    <m/>
    <m/>
    <m/>
    <m/>
    <s v="Camden: CARES Act Part 4   Operational Expenses"/>
    <m/>
    <s v="Aeronautics"/>
    <s v="Public Transportation"/>
    <m/>
    <x v="4"/>
    <x v="7"/>
    <m/>
    <s v=""/>
    <m/>
    <m/>
    <s v="N"/>
    <m/>
    <x v="0"/>
    <m/>
    <n v="0"/>
    <n v="0"/>
    <n v="30000"/>
    <n v="0"/>
    <n v="30000"/>
    <n v="0"/>
    <n v="0"/>
    <n v="30000"/>
    <n v="0"/>
    <n v="30000"/>
    <s v="State Funded (03555013021)"/>
  </r>
  <r>
    <n v="130829"/>
    <n v="4"/>
    <s v="Active"/>
    <d v="2020-08-27T00:00:00"/>
    <s v="Gregg Bennett"/>
    <d v="2020-08-27T00:00:00"/>
    <s v="Gregg Bennett"/>
    <s v="Shelby"/>
    <m/>
    <m/>
    <m/>
    <m/>
    <s v="Millington: CARES Act Part 4   Operational Expenses"/>
    <m/>
    <s v="Aeronautics"/>
    <s v="Public Transportation"/>
    <m/>
    <x v="4"/>
    <x v="7"/>
    <m/>
    <s v=""/>
    <m/>
    <m/>
    <s v="N"/>
    <m/>
    <x v="0"/>
    <m/>
    <n v="0"/>
    <n v="0"/>
    <n v="69000"/>
    <n v="0"/>
    <n v="69000"/>
    <n v="0"/>
    <n v="0"/>
    <n v="69000"/>
    <n v="0"/>
    <n v="69000"/>
    <s v="State Funded (79555018121)"/>
  </r>
  <r>
    <n v="130830"/>
    <n v="4"/>
    <s v="Active"/>
    <d v="2020-08-27T00:00:00"/>
    <s v="Gregg Bennett"/>
    <d v="2020-08-27T00:00:00"/>
    <s v="Gregg Bennett"/>
    <s v="Gibson"/>
    <m/>
    <m/>
    <m/>
    <m/>
    <s v="Trenton: CARES Act Part 4   Operational Expenses"/>
    <m/>
    <s v="Aeronautics"/>
    <s v="Public Transportation"/>
    <m/>
    <x v="4"/>
    <x v="7"/>
    <m/>
    <s v=""/>
    <m/>
    <m/>
    <s v="N"/>
    <m/>
    <x v="0"/>
    <m/>
    <n v="0"/>
    <n v="0"/>
    <n v="30000"/>
    <n v="0"/>
    <n v="30000"/>
    <n v="0"/>
    <n v="0"/>
    <n v="30000"/>
    <n v="0"/>
    <n v="30000"/>
    <s v="State Funded (27555015421)"/>
  </r>
  <r>
    <n v="130831"/>
    <n v="1"/>
    <s v="Active"/>
    <d v="2020-08-27T00:00:00"/>
    <s v="Mary Probst"/>
    <d v="2020-08-27T00:00:00"/>
    <s v="Mary Probst"/>
    <s v="Sevier"/>
    <m/>
    <m/>
    <m/>
    <s v="N/A"/>
    <s v="Pigeon Forge -FFY17, SFY2021 5311; TN201702601 (S&amp;F) Capital"/>
    <m/>
    <s v="Mass Transit"/>
    <m/>
    <m/>
    <x v="4"/>
    <x v="7"/>
    <m/>
    <s v=""/>
    <m/>
    <m/>
    <s v="N"/>
    <m/>
    <x v="0"/>
    <m/>
    <n v="0"/>
    <n v="0"/>
    <n v="38587.9"/>
    <n v="0"/>
    <n v="38587.9"/>
    <n v="0"/>
    <n v="0"/>
    <n v="38587.9"/>
    <n v="0"/>
    <n v="38587.9"/>
    <s v="State Funded (785311-S3-063)"/>
  </r>
  <r>
    <n v="130832"/>
    <n v="1"/>
    <s v="Closed"/>
    <d v="2020-08-27T00:00:00"/>
    <s v="Mary Probst"/>
    <d v="2021-04-16T00:00:00"/>
    <s v="Mary Probst"/>
    <s v="Sevier"/>
    <m/>
    <m/>
    <m/>
    <s v="N/A"/>
    <s v="Pigeon Forge FFY 2018 SFY 2021 5311 / TN2018043 (S) Capital"/>
    <m/>
    <s v="Mass Transit"/>
    <m/>
    <m/>
    <x v="4"/>
    <x v="7"/>
    <m/>
    <s v=""/>
    <m/>
    <m/>
    <s v="N"/>
    <m/>
    <x v="0"/>
    <m/>
    <n v="0"/>
    <n v="0"/>
    <n v="162132"/>
    <n v="0"/>
    <n v="162132"/>
    <n v="0"/>
    <n v="0"/>
    <n v="162132"/>
    <n v="0"/>
    <n v="162132"/>
    <s v="State Funded (785311-S3-064)"/>
  </r>
  <r>
    <n v="130833"/>
    <n v="6"/>
    <s v="Active"/>
    <d v="2020-08-28T00:00:00"/>
    <s v="Lee Cothron"/>
    <d v="2020-09-11T00:00:00"/>
    <s v="Sandra Lowry"/>
    <s v="Statewide"/>
    <m/>
    <m/>
    <m/>
    <m/>
    <s v="TDOT FEMA Deployment to Louisiana (Hurricane Damage Assessment)"/>
    <m/>
    <s v="Maint - Reg"/>
    <m/>
    <m/>
    <x v="4"/>
    <x v="7"/>
    <m/>
    <s v=""/>
    <m/>
    <m/>
    <s v="N"/>
    <m/>
    <x v="0"/>
    <m/>
    <n v="0"/>
    <n v="0"/>
    <n v="200000"/>
    <n v="0"/>
    <n v="200000"/>
    <n v="0"/>
    <n v="0"/>
    <n v="200000"/>
    <n v="0"/>
    <n v="200000"/>
    <s v="State Funded (99EM20-M3-002)"/>
  </r>
  <r>
    <n v="130834"/>
    <n v="3"/>
    <s v="Active"/>
    <d v="2020-08-31T00:00:00"/>
    <s v="Ryan Healey"/>
    <d v="2020-08-31T00:00:00"/>
    <s v="Ryan Healey"/>
    <s v="Davidson"/>
    <m/>
    <m/>
    <m/>
    <m/>
    <s v="Nashville: Air Traffic Control Tower &amp; Access Road (JWN)"/>
    <m/>
    <s v="Aeronautics"/>
    <s v="Public Transportation"/>
    <m/>
    <x v="4"/>
    <x v="7"/>
    <m/>
    <s v=""/>
    <m/>
    <m/>
    <s v="N"/>
    <m/>
    <x v="0"/>
    <m/>
    <n v="0"/>
    <n v="0"/>
    <n v="5108910"/>
    <n v="0"/>
    <n v="5108910"/>
    <n v="0"/>
    <n v="0"/>
    <n v="5108910"/>
    <n v="0"/>
    <n v="5108910"/>
    <s v="State Funded (19555059021)"/>
  </r>
  <r>
    <n v="130835"/>
    <n v="1"/>
    <s v="Active"/>
    <d v="2020-08-31T00:00:00"/>
    <s v="Taylor Lee"/>
    <d v="2021-03-22T00:00:00"/>
    <s v="John Kahle"/>
    <s v="Knox"/>
    <m/>
    <m/>
    <m/>
    <m/>
    <s v="Regional Bicycle Parking Purchase Program"/>
    <s v="2020 CMAQ: This project will provide a purchase program for local businesses, public agencies and nonprofit organizations in the Knoxville TPO Planning Area. In addition to bike rack purchases, the project includes promotion/education efforts to encourage full and timely use of requested capital purchase funds."/>
    <s v="Local Programs"/>
    <s v="Other"/>
    <m/>
    <x v="4"/>
    <x v="7"/>
    <m/>
    <s v=""/>
    <m/>
    <m/>
    <s v="N"/>
    <m/>
    <x v="0"/>
    <m/>
    <n v="20750"/>
    <n v="0"/>
    <n v="0"/>
    <n v="0"/>
    <n v="20750"/>
    <n v="20750"/>
    <n v="0"/>
    <n v="0"/>
    <n v="0"/>
    <n v="20750"/>
    <m/>
  </r>
  <r>
    <n v="130837"/>
    <n v="3"/>
    <s v="Active"/>
    <d v="2020-08-31T00:00:00"/>
    <s v="Ryan Healey"/>
    <d v="2020-08-31T00:00:00"/>
    <s v="Ryan Healey"/>
    <s v="Dickson"/>
    <m/>
    <m/>
    <m/>
    <m/>
    <s v="Dickson: CARES Act P4 - Operational Expenses"/>
    <m/>
    <s v="Aeronautics"/>
    <s v="Public Transportation"/>
    <m/>
    <x v="4"/>
    <x v="7"/>
    <m/>
    <s v=""/>
    <m/>
    <m/>
    <s v="N"/>
    <m/>
    <x v="0"/>
    <m/>
    <n v="0"/>
    <n v="0"/>
    <n v="30000"/>
    <n v="0"/>
    <n v="30000"/>
    <n v="0"/>
    <n v="0"/>
    <n v="30000"/>
    <n v="0"/>
    <n v="30000"/>
    <s v="State Funded (22555015921)"/>
  </r>
  <r>
    <n v="130840"/>
    <n v="6"/>
    <s v="Active"/>
    <d v="2020-08-31T00:00:00"/>
    <s v="Lee Cothron"/>
    <d v="2020-08-31T00:00:00"/>
    <s v="Lee Cothron"/>
    <s v="Statewide"/>
    <m/>
    <m/>
    <m/>
    <m/>
    <s v="Structures Design Manual (Review and Rewrite)"/>
    <s v="TDOT to provide Word document of SMO and PDF that contain comments that need to be reconciled into the Word document by consultant. The document will be formatted to have chapters, sections, etc. with a consistent format for the entire document. Consultant to provide a final Word document and PDF to TDOT once complete."/>
    <s v="Other"/>
    <s v="Preliminary Engineering"/>
    <m/>
    <x v="4"/>
    <x v="7"/>
    <m/>
    <s v=""/>
    <m/>
    <m/>
    <s v="N"/>
    <m/>
    <x v="0"/>
    <m/>
    <n v="50000"/>
    <n v="0"/>
    <n v="0"/>
    <n v="0"/>
    <n v="50000"/>
    <n v="50000"/>
    <n v="0"/>
    <n v="0"/>
    <n v="0"/>
    <n v="50000"/>
    <m/>
  </r>
  <r>
    <n v="130842"/>
    <n v="2"/>
    <s v="Active"/>
    <d v="2020-09-01T00:00:00"/>
    <s v="David Demanette"/>
    <d v="2020-09-01T00:00:00"/>
    <s v="David Demanette"/>
    <s v="Jackson"/>
    <m/>
    <m/>
    <m/>
    <m/>
    <s v="Gainesboro: CARES Act Part 4 - Operational Expenses"/>
    <m/>
    <s v="Aeronautics"/>
    <s v="Public Transportation"/>
    <m/>
    <x v="4"/>
    <x v="7"/>
    <m/>
    <s v=""/>
    <m/>
    <m/>
    <s v="N"/>
    <m/>
    <x v="0"/>
    <m/>
    <n v="0"/>
    <n v="0"/>
    <n v="20000"/>
    <n v="0"/>
    <n v="20000"/>
    <n v="0"/>
    <n v="0"/>
    <n v="20000"/>
    <n v="0"/>
    <n v="20000"/>
    <s v="State Funded (44555012121)"/>
  </r>
  <r>
    <n v="130843"/>
    <n v="1"/>
    <s v="Active"/>
    <d v="2020-09-01T00:00:00"/>
    <s v="David Demanette"/>
    <d v="2020-09-01T00:00:00"/>
    <s v="David Demanette"/>
    <s v="Claiborne"/>
    <m/>
    <m/>
    <m/>
    <m/>
    <s v="New Tazewell: CARES Act Part 4 - Operational Expenses"/>
    <m/>
    <s v="Aeronautics"/>
    <s v="Public Transportation"/>
    <m/>
    <x v="4"/>
    <x v="7"/>
    <m/>
    <s v=""/>
    <m/>
    <m/>
    <s v="N"/>
    <m/>
    <x v="0"/>
    <m/>
    <n v="0"/>
    <n v="0"/>
    <n v="30000"/>
    <n v="0"/>
    <n v="30000"/>
    <n v="0"/>
    <n v="0"/>
    <n v="30000"/>
    <n v="0"/>
    <n v="30000"/>
    <s v="State Funded (13555014521)"/>
  </r>
  <r>
    <n v="130844"/>
    <n v="3"/>
    <s v="Active"/>
    <d v="2020-09-01T00:00:00"/>
    <s v="Ryan Traversa"/>
    <d v="2020-09-01T00:00:00"/>
    <s v="Ryan Traversa"/>
    <s v="Macon"/>
    <m/>
    <m/>
    <m/>
    <m/>
    <s v="Lafayette: CARES Act Part 4"/>
    <m/>
    <s v="Aeronautics"/>
    <s v="Public Transportation"/>
    <m/>
    <x v="4"/>
    <x v="7"/>
    <m/>
    <s v=""/>
    <m/>
    <m/>
    <s v="N"/>
    <m/>
    <x v="0"/>
    <m/>
    <n v="0"/>
    <n v="0"/>
    <n v="30000"/>
    <n v="0"/>
    <n v="30000"/>
    <n v="0"/>
    <n v="0"/>
    <n v="30000"/>
    <n v="0"/>
    <n v="30000"/>
    <s v="State Funded (56555014721)"/>
  </r>
  <r>
    <n v="130845"/>
    <n v="1"/>
    <s v="Active"/>
    <d v="2020-09-02T00:00:00"/>
    <s v="Taylor Lee"/>
    <d v="2021-01-19T00:00:00"/>
    <s v="Brian Terrell"/>
    <s v="Blount"/>
    <m/>
    <m/>
    <m/>
    <m/>
    <s v="Maryville to Townsend Greenway - Phase 1"/>
    <s v="Construction of a shared use path/greenway from an existing trailhead at Harper Ave. (near Aluminum Ave.) to Lamar Alexander Parkway along Browns Creek.  Trail is a multiuse path 1.25 mile in length and a minimum of 10-ft wide.  It runs primarily along an existing Norfolk Southern rail bed that is no longer in use and which rails have been removed."/>
    <s v="Local Programs"/>
    <s v="Bicycles and Pedestrian Facility"/>
    <m/>
    <x v="4"/>
    <x v="7"/>
    <m/>
    <s v=""/>
    <m/>
    <m/>
    <s v="N"/>
    <m/>
    <x v="0"/>
    <m/>
    <n v="67016"/>
    <n v="0"/>
    <n v="0"/>
    <n v="0"/>
    <n v="67016"/>
    <n v="67016"/>
    <n v="0"/>
    <n v="0"/>
    <n v="0"/>
    <n v="67016"/>
    <s v="STP-M-9112(23) (05LPLM-F3-069)"/>
  </r>
  <r>
    <n v="130856"/>
    <n v="4"/>
    <s v="Active"/>
    <d v="2020-09-08T00:00:00"/>
    <s v="Mary Probst"/>
    <d v="2020-09-08T00:00:00"/>
    <s v="Mary Probst"/>
    <s v="Shelby"/>
    <m/>
    <m/>
    <m/>
    <s v="N/A"/>
    <s v="MATA - FFY2017 &amp; 2018 -5337 - TN2016-007-03 (S) Capital Funds"/>
    <m/>
    <s v="Mass Transit"/>
    <m/>
    <m/>
    <x v="4"/>
    <x v="7"/>
    <m/>
    <s v=""/>
    <m/>
    <m/>
    <s v="N"/>
    <m/>
    <x v="0"/>
    <m/>
    <n v="0"/>
    <n v="0"/>
    <n v="19150"/>
    <n v="0"/>
    <n v="19150"/>
    <n v="0"/>
    <n v="0"/>
    <n v="19150"/>
    <n v="0"/>
    <n v="19150"/>
    <s v="State Funded (795337-S3-007)"/>
  </r>
  <r>
    <n v="130857"/>
    <n v="4"/>
    <s v="Active"/>
    <d v="2020-09-09T00:00:00"/>
    <s v="Meghan Wilson"/>
    <d v="2021-04-09T00:00:00"/>
    <s v="Meghan Wilson"/>
    <s v="Shelby"/>
    <m/>
    <m/>
    <m/>
    <m/>
    <s v="Major Road Plan - Collierville"/>
    <s v="The plan will update the existing Collierville Major Road Plan by identifying the major and collector roads in the Town and determining the appropriate cross section of each road segment to serve the future land use. ** eGrants 241**"/>
    <s v="Local Programs"/>
    <s v="Study"/>
    <m/>
    <x v="4"/>
    <x v="7"/>
    <m/>
    <s v=""/>
    <m/>
    <m/>
    <s v="N"/>
    <m/>
    <x v="0"/>
    <m/>
    <n v="6000"/>
    <n v="0"/>
    <n v="0"/>
    <n v="0"/>
    <n v="6000"/>
    <n v="6000"/>
    <n v="0"/>
    <n v="0"/>
    <n v="0"/>
    <n v="6000"/>
    <m/>
  </r>
  <r>
    <n v="130862"/>
    <n v="3"/>
    <s v="Active"/>
    <d v="2020-09-11T00:00:00"/>
    <s v="Mary Probst"/>
    <d v="2020-09-14T00:00:00"/>
    <s v="Mary Probst"/>
    <s v="Davidson"/>
    <m/>
    <m/>
    <m/>
    <s v="N/A"/>
    <s v="MTA FFY2018, SFY2021 5307 - TN2020-040 (S) Capital Funds"/>
    <m/>
    <s v="Mass Transit"/>
    <m/>
    <m/>
    <x v="4"/>
    <x v="7"/>
    <m/>
    <s v=""/>
    <m/>
    <m/>
    <s v="N"/>
    <m/>
    <x v="0"/>
    <m/>
    <n v="0"/>
    <n v="0"/>
    <n v="322430"/>
    <n v="0"/>
    <n v="322430"/>
    <n v="0"/>
    <n v="0"/>
    <n v="322430"/>
    <n v="0"/>
    <n v="322430"/>
    <s v="State Funded (195307-S3-073)"/>
  </r>
  <r>
    <n v="130863"/>
    <n v="4"/>
    <s v="Active"/>
    <d v="2020-09-11T00:00:00"/>
    <s v="Mary Probst"/>
    <d v="2020-09-11T00:00:00"/>
    <s v="Mary Probst"/>
    <s v="Shelby"/>
    <m/>
    <m/>
    <m/>
    <s v="N/A"/>
    <s v="MATA - FFY 2018 5310 TN2020-039 (s) Capital Funds"/>
    <m/>
    <s v="Mass Transit"/>
    <m/>
    <m/>
    <x v="4"/>
    <x v="7"/>
    <m/>
    <s v=""/>
    <m/>
    <m/>
    <s v="N"/>
    <m/>
    <x v="0"/>
    <m/>
    <n v="0"/>
    <n v="0"/>
    <n v="91477"/>
    <n v="0"/>
    <n v="91477"/>
    <n v="0"/>
    <n v="0"/>
    <n v="91477"/>
    <n v="0"/>
    <n v="91477"/>
    <s v="State Funded (795310-S3-004)"/>
  </r>
  <r>
    <n v="130864"/>
    <n v="3"/>
    <s v="Active"/>
    <d v="2020-09-14T00:00:00"/>
    <s v="Mary Probst"/>
    <d v="2020-09-14T00:00:00"/>
    <s v="Mary Probst"/>
    <s v="Davidson"/>
    <m/>
    <m/>
    <m/>
    <s v="N/A"/>
    <s v="MTA FFY2018-2019 - 5307 TN2019-009-02 (S) Capital Funds"/>
    <m/>
    <s v="Mass Transit"/>
    <m/>
    <m/>
    <x v="4"/>
    <x v="7"/>
    <m/>
    <s v=""/>
    <m/>
    <m/>
    <s v="N"/>
    <m/>
    <x v="0"/>
    <m/>
    <n v="0"/>
    <n v="0"/>
    <n v="1680031"/>
    <n v="0"/>
    <n v="1680031"/>
    <n v="0"/>
    <n v="0"/>
    <n v="1680031"/>
    <n v="0"/>
    <n v="1680031"/>
    <s v="State Funded (195307-S3-074)"/>
  </r>
  <r>
    <n v="130867"/>
    <n v="6"/>
    <s v="Closed"/>
    <d v="2020-09-14T00:00:00"/>
    <s v="Jennifer Johnson"/>
    <d v="2021-01-12T00:00:00"/>
    <s v="Jennifer Johnson"/>
    <s v="Statewide"/>
    <m/>
    <m/>
    <m/>
    <m/>
    <s v="Overdimensional (O/D) Load Escort by Tennessee Highway Patrol (THP) - Application No. 379008"/>
    <m/>
    <s v="Other"/>
    <s v="Other"/>
    <m/>
    <x v="4"/>
    <x v="7"/>
    <m/>
    <s v=""/>
    <m/>
    <m/>
    <s v="N"/>
    <m/>
    <x v="0"/>
    <m/>
    <n v="0"/>
    <n v="0"/>
    <n v="1467.67"/>
    <n v="0"/>
    <n v="1467.67"/>
    <n v="0"/>
    <n v="0"/>
    <n v="1467.67"/>
    <n v="0"/>
    <n v="1467.67"/>
    <s v="State Funded (99114-3152-04)"/>
  </r>
  <r>
    <n v="130867.01"/>
    <n v="6"/>
    <s v="Closed"/>
    <d v="2020-10-12T00:00:00"/>
    <s v="Jennifer Johnson"/>
    <d v="2021-03-16T00:00:00"/>
    <s v="Jennifer Johnson"/>
    <s v="Statewide"/>
    <m/>
    <m/>
    <m/>
    <m/>
    <s v="Overdimensional (O/D) Load Escort by Tennessee Highway Patrol (THP) - Application No. 386495"/>
    <m/>
    <s v="Other"/>
    <s v="Other"/>
    <m/>
    <x v="4"/>
    <x v="7"/>
    <m/>
    <s v=""/>
    <m/>
    <m/>
    <s v="N"/>
    <m/>
    <x v="0"/>
    <m/>
    <n v="0"/>
    <n v="0"/>
    <n v="1246.9100000000001"/>
    <n v="0"/>
    <n v="1246.9100000000001"/>
    <n v="0"/>
    <n v="0"/>
    <n v="1246.9100000000001"/>
    <n v="0"/>
    <n v="1246.9100000000001"/>
    <s v="State Funded (99THP1-S3-002)"/>
  </r>
  <r>
    <n v="130867.02"/>
    <n v="6"/>
    <s v="Closed"/>
    <d v="2020-10-23T00:00:00"/>
    <s v="Jennifer Johnson"/>
    <d v="2021-03-16T00:00:00"/>
    <s v="Jennifer Johnson"/>
    <s v="Statewide"/>
    <m/>
    <m/>
    <m/>
    <m/>
    <s v="Overdimensional (O/D) Load Escort by Tennessee Highway Patrol (THP) - Application No. 395529"/>
    <m/>
    <s v="Other"/>
    <s v="Other"/>
    <m/>
    <x v="4"/>
    <x v="7"/>
    <m/>
    <s v=""/>
    <m/>
    <m/>
    <s v="N"/>
    <m/>
    <x v="0"/>
    <m/>
    <n v="0"/>
    <n v="0"/>
    <n v="1619.97"/>
    <n v="0"/>
    <n v="1619.97"/>
    <n v="0"/>
    <n v="0"/>
    <n v="1619.97"/>
    <n v="0"/>
    <n v="1619.97"/>
    <s v="State Funded (99THP1-S3-003)"/>
  </r>
  <r>
    <n v="130867.03"/>
    <n v="6"/>
    <s v="Active"/>
    <d v="2020-11-05T00:00:00"/>
    <s v="Jennifer Johnson"/>
    <d v="2020-11-05T00:00:00"/>
    <s v="Jennifer Johnson"/>
    <s v="Statewide"/>
    <m/>
    <m/>
    <m/>
    <m/>
    <s v="Overdimensional (O/D) Load Escort by Tennessee Highway Patrol (THP) - Application No. 400831"/>
    <m/>
    <s v="Other"/>
    <s v="Other"/>
    <m/>
    <x v="4"/>
    <x v="7"/>
    <m/>
    <s v=""/>
    <m/>
    <m/>
    <s v="N"/>
    <m/>
    <x v="0"/>
    <m/>
    <n v="0"/>
    <n v="0"/>
    <n v="5000"/>
    <n v="0"/>
    <n v="5000"/>
    <n v="0"/>
    <n v="0"/>
    <n v="5000"/>
    <n v="0"/>
    <n v="5000"/>
    <s v="State Funded (99THP1-S3-004)"/>
  </r>
  <r>
    <n v="130867.04"/>
    <n v="6"/>
    <s v="Closed"/>
    <d v="2020-11-06T00:00:00"/>
    <s v="Jennifer Johnson"/>
    <d v="2021-03-16T00:00:00"/>
    <s v="Jennifer Johnson"/>
    <s v="Statewide"/>
    <m/>
    <m/>
    <m/>
    <m/>
    <s v="Overdimensional (O/D) Load Escort by Tennessee Highway Patrol (THP) - Application No. 402934"/>
    <m/>
    <s v="Other"/>
    <s v="Other"/>
    <m/>
    <x v="4"/>
    <x v="7"/>
    <m/>
    <s v=""/>
    <m/>
    <m/>
    <s v="N"/>
    <m/>
    <x v="0"/>
    <m/>
    <n v="0"/>
    <n v="0"/>
    <n v="1572.92"/>
    <n v="0"/>
    <n v="1572.92"/>
    <n v="0"/>
    <n v="0"/>
    <n v="1572.92"/>
    <n v="0"/>
    <n v="1572.92"/>
    <s v="State Funded (99THP1-S3-005)"/>
  </r>
  <r>
    <n v="130867.05"/>
    <n v="6"/>
    <s v="Closed"/>
    <d v="2020-11-17T00:00:00"/>
    <s v="Jennifer Johnson"/>
    <d v="2021-03-16T00:00:00"/>
    <s v="Jennifer Johnson"/>
    <s v="Statewide"/>
    <m/>
    <m/>
    <m/>
    <m/>
    <s v="Overdimensional (O/D) Load Escort by Tennessee Highway Patrol (THP) - Application No. 406700"/>
    <m/>
    <s v="Other"/>
    <s v="Other"/>
    <m/>
    <x v="4"/>
    <x v="7"/>
    <m/>
    <s v=""/>
    <m/>
    <m/>
    <s v="N"/>
    <m/>
    <x v="0"/>
    <m/>
    <n v="0"/>
    <n v="0"/>
    <n v="1892.32"/>
    <n v="0"/>
    <n v="1892.32"/>
    <n v="0"/>
    <n v="0"/>
    <n v="1892.32"/>
    <n v="0"/>
    <n v="1892.32"/>
    <s v="State Funded (99THP1-S3-006)"/>
  </r>
  <r>
    <n v="130867.06"/>
    <n v="6"/>
    <s v="Closed"/>
    <d v="2020-11-18T00:00:00"/>
    <s v="Jennifer Johnson"/>
    <d v="2021-03-16T00:00:00"/>
    <s v="Jennifer Johnson"/>
    <s v="Statewide"/>
    <m/>
    <m/>
    <m/>
    <m/>
    <s v="Overdimensional (O/D) Load Escort by Tennessee Highway Patrol (THP) - Application No. 407761"/>
    <m/>
    <s v="Other"/>
    <s v="Other"/>
    <m/>
    <x v="4"/>
    <x v="7"/>
    <m/>
    <s v=""/>
    <m/>
    <m/>
    <s v="N"/>
    <m/>
    <x v="0"/>
    <m/>
    <n v="0"/>
    <n v="0"/>
    <n v="2356.5"/>
    <n v="0"/>
    <n v="2356.5"/>
    <n v="0"/>
    <n v="0"/>
    <n v="2356.5"/>
    <n v="0"/>
    <n v="2356.5"/>
    <s v="State Funded (99THP1-S3-007)"/>
  </r>
  <r>
    <n v="130867.07"/>
    <n v="6"/>
    <s v="Closed"/>
    <d v="2020-11-18T00:00:00"/>
    <s v="Jennifer Johnson"/>
    <d v="2021-03-16T00:00:00"/>
    <s v="Jennifer Johnson"/>
    <s v="Statewide"/>
    <m/>
    <m/>
    <m/>
    <m/>
    <s v="Overdimensional (O/D) Load Escort by Tennessee Highway Patrol (THP) - Application No. 406192"/>
    <m/>
    <s v="Other"/>
    <s v="Other"/>
    <m/>
    <x v="4"/>
    <x v="7"/>
    <m/>
    <s v=""/>
    <m/>
    <m/>
    <s v="N"/>
    <m/>
    <x v="0"/>
    <m/>
    <n v="0"/>
    <n v="0"/>
    <n v="5231"/>
    <n v="0"/>
    <n v="5231"/>
    <n v="0"/>
    <n v="0"/>
    <n v="5231"/>
    <n v="0"/>
    <n v="5231"/>
    <s v="State Funded (99THP1-S3-008)"/>
  </r>
  <r>
    <n v="130867.08"/>
    <n v="6"/>
    <s v="Closed"/>
    <d v="2020-11-23T00:00:00"/>
    <s v="Jennifer Johnson"/>
    <d v="2021-05-11T00:00:00"/>
    <s v="Jennifer Johnson"/>
    <s v="Statewide"/>
    <m/>
    <m/>
    <m/>
    <m/>
    <s v="Overdimensional (O/D) Load Escort by Tennessee Highway Patrol (THP) - Application No. 409141 &amp; 409136"/>
    <m/>
    <s v="Other"/>
    <s v="Other"/>
    <m/>
    <x v="4"/>
    <x v="7"/>
    <m/>
    <s v=""/>
    <m/>
    <m/>
    <s v="N"/>
    <m/>
    <x v="0"/>
    <m/>
    <n v="0"/>
    <n v="0"/>
    <n v="2661.73"/>
    <n v="0"/>
    <n v="2661.73"/>
    <n v="0"/>
    <n v="0"/>
    <n v="2661.73"/>
    <n v="0"/>
    <n v="2661.73"/>
    <s v="State Funded (99THP1-S3-009)"/>
  </r>
  <r>
    <n v="130867.09"/>
    <n v="6"/>
    <s v="Active"/>
    <d v="2020-11-24T00:00:00"/>
    <s v="Jennifer Johnson"/>
    <d v="2020-11-24T00:00:00"/>
    <s v="Jennifer Johnson"/>
    <s v="Statewide"/>
    <m/>
    <m/>
    <m/>
    <m/>
    <s v="Overdimensional (O/D) Load Escort by Tennessee Highway Patrol (THP) - Application No. 409969"/>
    <m/>
    <s v="Other"/>
    <s v="Other"/>
    <m/>
    <x v="4"/>
    <x v="7"/>
    <m/>
    <s v=""/>
    <m/>
    <m/>
    <s v="N"/>
    <m/>
    <x v="0"/>
    <m/>
    <n v="0"/>
    <n v="0"/>
    <n v="5000"/>
    <n v="0"/>
    <n v="5000"/>
    <n v="0"/>
    <n v="0"/>
    <n v="5000"/>
    <n v="0"/>
    <n v="5000"/>
    <s v="State Funded (99THP1-S3-010)"/>
  </r>
  <r>
    <n v="130867.1"/>
    <n v="6"/>
    <s v="Active"/>
    <d v="2020-11-24T00:00:00"/>
    <s v="Jennifer Johnson"/>
    <d v="2020-11-24T00:00:00"/>
    <s v="Jennifer Johnson"/>
    <s v="Statewide"/>
    <m/>
    <m/>
    <m/>
    <m/>
    <s v="Overdimensional (O/D) Load Escort by Tennessee Highway Patrol (THP) - Application No. 410096 &amp; 410075"/>
    <m/>
    <s v="Other"/>
    <s v="Other"/>
    <m/>
    <x v="4"/>
    <x v="7"/>
    <m/>
    <s v=""/>
    <m/>
    <m/>
    <s v="N"/>
    <m/>
    <x v="0"/>
    <m/>
    <n v="0"/>
    <n v="0"/>
    <n v="5000"/>
    <n v="0"/>
    <n v="5000"/>
    <n v="0"/>
    <n v="0"/>
    <n v="5000"/>
    <n v="0"/>
    <n v="5000"/>
    <s v="State Funded (99THP1-S3-011)"/>
  </r>
  <r>
    <n v="130867.11"/>
    <n v="6"/>
    <s v="Active"/>
    <d v="2020-11-24T00:00:00"/>
    <s v="Jennifer Johnson"/>
    <d v="2020-11-24T00:00:00"/>
    <s v="Jennifer Johnson"/>
    <s v="Statewide"/>
    <m/>
    <m/>
    <m/>
    <m/>
    <s v="Overdimensional (O/D) Load Escort by Tennessee Highway Patrol (THP) - Application No. 410067"/>
    <m/>
    <s v="Other"/>
    <s v="Other"/>
    <m/>
    <x v="4"/>
    <x v="7"/>
    <m/>
    <s v=""/>
    <m/>
    <m/>
    <s v="N"/>
    <m/>
    <x v="0"/>
    <m/>
    <n v="0"/>
    <n v="0"/>
    <n v="5000"/>
    <n v="0"/>
    <n v="5000"/>
    <n v="0"/>
    <n v="0"/>
    <n v="5000"/>
    <n v="0"/>
    <n v="5000"/>
    <s v="State Funded (99THP1-S3-012)"/>
  </r>
  <r>
    <n v="130867.12"/>
    <n v="6"/>
    <s v="Active"/>
    <d v="2020-11-30T00:00:00"/>
    <s v="Jennifer Johnson"/>
    <d v="2020-11-30T00:00:00"/>
    <s v="Jennifer Johnson"/>
    <s v="Statewide"/>
    <m/>
    <m/>
    <m/>
    <m/>
    <s v="Overdimensional (O/D) Load Escort by Tennessee Highway Patrol (THP) - Application No. 410171"/>
    <m/>
    <s v="Other"/>
    <s v="Other"/>
    <m/>
    <x v="4"/>
    <x v="7"/>
    <m/>
    <s v=""/>
    <m/>
    <m/>
    <s v="N"/>
    <m/>
    <x v="0"/>
    <m/>
    <n v="0"/>
    <n v="0"/>
    <n v="5000"/>
    <n v="0"/>
    <n v="5000"/>
    <n v="0"/>
    <n v="0"/>
    <n v="5000"/>
    <n v="0"/>
    <n v="5000"/>
    <s v="State Funded (99THP1-S3-013)"/>
  </r>
  <r>
    <n v="130867.13"/>
    <n v="6"/>
    <s v="Active"/>
    <d v="2020-12-03T00:00:00"/>
    <s v="Jennifer Johnson"/>
    <d v="2020-12-03T00:00:00"/>
    <s v="Jennifer Johnson"/>
    <s v="Statewide"/>
    <m/>
    <m/>
    <m/>
    <m/>
    <s v="Overdimensional (O/D) Load Escort by Tennessee Highway Patrol (THP) - Application No. 411904 &amp; 411898"/>
    <m/>
    <s v="Other"/>
    <s v="Other"/>
    <m/>
    <x v="4"/>
    <x v="7"/>
    <m/>
    <s v=""/>
    <m/>
    <m/>
    <s v="N"/>
    <m/>
    <x v="0"/>
    <m/>
    <n v="0"/>
    <n v="0"/>
    <n v="5000"/>
    <n v="0"/>
    <n v="5000"/>
    <n v="0"/>
    <n v="0"/>
    <n v="5000"/>
    <n v="0"/>
    <n v="5000"/>
    <s v="State Funded (99THP1-S3-014)"/>
  </r>
  <r>
    <n v="130867.14"/>
    <n v="6"/>
    <s v="Active"/>
    <d v="2020-12-03T00:00:00"/>
    <s v="Jennifer Johnson"/>
    <d v="2020-12-03T00:00:00"/>
    <s v="Jennifer Johnson"/>
    <s v="Statewide"/>
    <m/>
    <m/>
    <m/>
    <m/>
    <s v="Overdimensional (O/D) Load Escort by Tennessee Highway Patrol (THP) - Application No. 411905 &amp; 411884"/>
    <m/>
    <s v="Other"/>
    <s v="Other"/>
    <m/>
    <x v="4"/>
    <x v="7"/>
    <m/>
    <s v=""/>
    <m/>
    <m/>
    <s v="N"/>
    <m/>
    <x v="0"/>
    <m/>
    <n v="0"/>
    <n v="0"/>
    <n v="5000"/>
    <n v="0"/>
    <n v="5000"/>
    <n v="0"/>
    <n v="0"/>
    <n v="5000"/>
    <n v="0"/>
    <n v="5000"/>
    <s v="State Funded (99THP1-S3-015)"/>
  </r>
  <r>
    <n v="130867.15"/>
    <n v="6"/>
    <s v="Active"/>
    <d v="2020-12-03T00:00:00"/>
    <s v="Jennifer Johnson"/>
    <d v="2020-12-03T00:00:00"/>
    <s v="Jennifer Johnson"/>
    <s v="Statewide"/>
    <m/>
    <m/>
    <m/>
    <m/>
    <s v="Overdimensional (O/D) Load Escort by Tennessee Highway Patrol (THP) - Application No. 411891"/>
    <m/>
    <s v="Other"/>
    <s v="Other"/>
    <m/>
    <x v="4"/>
    <x v="7"/>
    <m/>
    <s v=""/>
    <m/>
    <m/>
    <s v="N"/>
    <m/>
    <x v="0"/>
    <m/>
    <n v="0"/>
    <n v="0"/>
    <n v="5000"/>
    <n v="0"/>
    <n v="5000"/>
    <n v="0"/>
    <n v="0"/>
    <n v="5000"/>
    <n v="0"/>
    <n v="5000"/>
    <s v="State Funded (99THP1-S3-016)"/>
  </r>
  <r>
    <n v="130867.16"/>
    <n v="6"/>
    <s v="Active"/>
    <d v="2020-12-08T00:00:00"/>
    <s v="Jennifer Johnson"/>
    <d v="2020-12-08T00:00:00"/>
    <s v="Jennifer Johnson"/>
    <s v="Statewide"/>
    <m/>
    <m/>
    <m/>
    <m/>
    <s v="Overdimensional (O/D) Load Escort by Tennessee Highway Patrol (THP) - Application No. 413570 &amp; 413577"/>
    <m/>
    <s v="Other"/>
    <s v="Other"/>
    <m/>
    <x v="4"/>
    <x v="7"/>
    <m/>
    <s v=""/>
    <m/>
    <m/>
    <s v="N"/>
    <m/>
    <x v="0"/>
    <m/>
    <n v="0"/>
    <n v="0"/>
    <n v="5000"/>
    <n v="0"/>
    <n v="5000"/>
    <n v="0"/>
    <n v="0"/>
    <n v="5000"/>
    <n v="0"/>
    <n v="5000"/>
    <s v="State Funded (99THP1-S3-017)"/>
  </r>
  <r>
    <n v="130867.17"/>
    <n v="6"/>
    <s v="Active"/>
    <d v="2020-12-08T00:00:00"/>
    <s v="Jennifer Johnson"/>
    <d v="2020-12-08T00:00:00"/>
    <s v="Jennifer Johnson"/>
    <s v="Statewide"/>
    <m/>
    <m/>
    <m/>
    <m/>
    <s v="Overdimensional (O/D) Load Escort by Tennessee Highway Patrol (THP) - Application No. 413572 &amp; 413574"/>
    <m/>
    <s v="Other"/>
    <s v="Other"/>
    <m/>
    <x v="4"/>
    <x v="7"/>
    <m/>
    <s v=""/>
    <m/>
    <m/>
    <s v="N"/>
    <m/>
    <x v="0"/>
    <m/>
    <n v="0"/>
    <n v="0"/>
    <n v="5000"/>
    <n v="0"/>
    <n v="5000"/>
    <n v="0"/>
    <n v="0"/>
    <n v="5000"/>
    <n v="0"/>
    <n v="5000"/>
    <s v="State Funded (99THP1-S3-018)"/>
  </r>
  <r>
    <n v="130867.18"/>
    <n v="6"/>
    <s v="Active"/>
    <d v="2020-12-08T00:00:00"/>
    <s v="Jennifer Johnson"/>
    <d v="2020-12-08T00:00:00"/>
    <s v="Jennifer Johnson"/>
    <s v="Statewide"/>
    <m/>
    <m/>
    <m/>
    <m/>
    <s v="Overdimensional (O/D) Load Escort by Tennessee Highway Patrol (THP) - Application No. 413571"/>
    <m/>
    <s v="Other"/>
    <s v="Other"/>
    <m/>
    <x v="4"/>
    <x v="7"/>
    <m/>
    <s v=""/>
    <m/>
    <m/>
    <s v="N"/>
    <m/>
    <x v="0"/>
    <m/>
    <n v="0"/>
    <n v="0"/>
    <n v="5000"/>
    <n v="0"/>
    <n v="5000"/>
    <n v="0"/>
    <n v="0"/>
    <n v="5000"/>
    <n v="0"/>
    <n v="5000"/>
    <s v="State Funded (99THP1-S3-019)"/>
  </r>
  <r>
    <n v="130867.19"/>
    <n v="6"/>
    <s v="Active"/>
    <d v="2020-12-08T00:00:00"/>
    <s v="Jennifer Johnson"/>
    <d v="2021-03-16T00:00:00"/>
    <s v="Jennifer Johnson"/>
    <s v="Statewide"/>
    <m/>
    <m/>
    <m/>
    <m/>
    <s v="Overdimensional (O/D) Load Escort by Tennessee Highway Patrol (THP) - Application No. 414187"/>
    <m/>
    <s v="Other"/>
    <s v="Other"/>
    <m/>
    <x v="4"/>
    <x v="7"/>
    <m/>
    <s v=""/>
    <m/>
    <m/>
    <s v="N"/>
    <m/>
    <x v="0"/>
    <m/>
    <n v="0"/>
    <n v="0"/>
    <n v="5000"/>
    <n v="0"/>
    <n v="5000"/>
    <n v="0"/>
    <n v="0"/>
    <n v="5000"/>
    <n v="0"/>
    <n v="5000"/>
    <s v="State Funded (99THP1-S3-020)"/>
  </r>
  <r>
    <n v="130867.2"/>
    <n v="6"/>
    <s v="Active"/>
    <d v="2020-12-08T00:00:00"/>
    <s v="Jennifer Johnson"/>
    <d v="2020-12-08T00:00:00"/>
    <s v="Jennifer Johnson"/>
    <s v="Statewide"/>
    <m/>
    <m/>
    <m/>
    <m/>
    <s v="Overdimensional (O/D) Load Escort by Tennessee Highway Patrol (THP) - Application No. 414688"/>
    <m/>
    <s v="Other"/>
    <s v="Other"/>
    <m/>
    <x v="4"/>
    <x v="7"/>
    <m/>
    <s v=""/>
    <m/>
    <m/>
    <s v="N"/>
    <m/>
    <x v="0"/>
    <m/>
    <n v="0"/>
    <n v="0"/>
    <n v="5000"/>
    <n v="0"/>
    <n v="5000"/>
    <n v="0"/>
    <n v="0"/>
    <n v="5000"/>
    <n v="0"/>
    <n v="5000"/>
    <s v="State Funded (99THP1-S3-021)"/>
  </r>
  <r>
    <n v="130867.21"/>
    <n v="6"/>
    <s v="Active"/>
    <d v="2020-12-10T00:00:00"/>
    <s v="Jennifer Johnson"/>
    <d v="2020-12-10T00:00:00"/>
    <s v="Jennifer Johnson"/>
    <s v="Statewide"/>
    <m/>
    <m/>
    <m/>
    <m/>
    <s v="Overdimensional (O/D) Load Escort by Tennessee Highway Patrol (THP) - Application No. 414727"/>
    <m/>
    <s v="Other"/>
    <s v="Other"/>
    <m/>
    <x v="4"/>
    <x v="7"/>
    <m/>
    <s v=""/>
    <m/>
    <m/>
    <s v="N"/>
    <m/>
    <x v="0"/>
    <m/>
    <n v="0"/>
    <n v="0"/>
    <n v="5000"/>
    <n v="0"/>
    <n v="5000"/>
    <n v="0"/>
    <n v="0"/>
    <n v="5000"/>
    <n v="0"/>
    <n v="5000"/>
    <s v="State Funded (99THP1-S3-022)"/>
  </r>
  <r>
    <n v="130867.22"/>
    <n v="6"/>
    <s v="Active"/>
    <d v="2020-12-11T00:00:00"/>
    <s v="Jennifer Johnson"/>
    <d v="2020-12-11T00:00:00"/>
    <s v="Jennifer Johnson"/>
    <s v="Statewide"/>
    <m/>
    <m/>
    <m/>
    <m/>
    <s v="Overdimensional (O/D) Load Escort by Tennessee Highway Patrol (THP) - Application No. 414650"/>
    <m/>
    <s v="Other"/>
    <s v="Other"/>
    <m/>
    <x v="4"/>
    <x v="7"/>
    <m/>
    <s v=""/>
    <m/>
    <m/>
    <s v="N"/>
    <m/>
    <x v="0"/>
    <m/>
    <n v="0"/>
    <n v="0"/>
    <n v="5000"/>
    <n v="0"/>
    <n v="5000"/>
    <n v="0"/>
    <n v="0"/>
    <n v="5000"/>
    <n v="0"/>
    <n v="5000"/>
    <s v="State Funded (99THP1-S3-023)"/>
  </r>
  <r>
    <n v="130867.23"/>
    <n v="6"/>
    <s v="Active"/>
    <d v="2020-12-18T00:00:00"/>
    <s v="Scott Boyce"/>
    <d v="2020-12-18T00:00:00"/>
    <s v="Scott Boyce"/>
    <s v="Statewide"/>
    <m/>
    <m/>
    <m/>
    <m/>
    <s v="Overdimensional (O/D) Load Escort by Tennessee Highway Patrol (THP) - Application No. 416876"/>
    <m/>
    <s v="Other"/>
    <s v="Other"/>
    <m/>
    <x v="4"/>
    <x v="7"/>
    <m/>
    <s v=""/>
    <m/>
    <m/>
    <s v="N"/>
    <m/>
    <x v="0"/>
    <m/>
    <n v="0"/>
    <n v="0"/>
    <n v="5000"/>
    <n v="0"/>
    <n v="5000"/>
    <n v="0"/>
    <n v="0"/>
    <n v="5000"/>
    <n v="0"/>
    <n v="5000"/>
    <s v="State Funded (99THP1-S3-024)"/>
  </r>
  <r>
    <n v="130867.24"/>
    <n v="6"/>
    <s v="Active"/>
    <d v="2020-12-18T00:00:00"/>
    <s v="Scott Boyce"/>
    <d v="2020-12-18T00:00:00"/>
    <s v="Scott Boyce"/>
    <s v="Statewide"/>
    <m/>
    <m/>
    <m/>
    <m/>
    <s v="Overdimensional (O/D) Load Escort by Tennessee Highway Patrol (THP) - Application No. 418698"/>
    <m/>
    <s v="Other"/>
    <s v="Other"/>
    <m/>
    <x v="4"/>
    <x v="7"/>
    <m/>
    <s v=""/>
    <m/>
    <m/>
    <s v="N"/>
    <m/>
    <x v="0"/>
    <m/>
    <n v="0"/>
    <n v="0"/>
    <n v="5000"/>
    <n v="0"/>
    <n v="5000"/>
    <n v="0"/>
    <n v="0"/>
    <n v="5000"/>
    <n v="0"/>
    <n v="5000"/>
    <s v="State Funded (99THP1-S3-025)"/>
  </r>
  <r>
    <n v="130867.25"/>
    <n v="6"/>
    <s v="Active"/>
    <d v="2020-12-18T00:00:00"/>
    <s v="Scott Boyce"/>
    <d v="2020-12-18T00:00:00"/>
    <s v="Scott Boyce"/>
    <s v="Statewide"/>
    <m/>
    <m/>
    <m/>
    <m/>
    <s v="Overdimensional (O/D) Load Escort by Tennessee Highway Patrol (THP) - Application No. 419023 &amp; 419037"/>
    <m/>
    <s v="Other"/>
    <s v="Other"/>
    <m/>
    <x v="4"/>
    <x v="7"/>
    <m/>
    <s v=""/>
    <m/>
    <m/>
    <s v="N"/>
    <m/>
    <x v="0"/>
    <m/>
    <n v="0"/>
    <n v="0"/>
    <n v="5000"/>
    <n v="0"/>
    <n v="5000"/>
    <n v="0"/>
    <n v="0"/>
    <n v="5000"/>
    <n v="0"/>
    <n v="5000"/>
    <s v="State Funded (99THP1-S3-026)"/>
  </r>
  <r>
    <n v="130867.26"/>
    <n v="6"/>
    <s v="Active"/>
    <d v="2020-12-18T00:00:00"/>
    <s v="Scott Boyce"/>
    <d v="2020-12-18T00:00:00"/>
    <s v="Scott Boyce"/>
    <s v="Statewide"/>
    <m/>
    <m/>
    <m/>
    <m/>
    <s v="Overdimensional (O/D) Load Escort by Tennessee Highway Patrol (THP) - Application No. 418996 &amp; 419010"/>
    <m/>
    <s v="Other"/>
    <s v="Other"/>
    <m/>
    <x v="4"/>
    <x v="7"/>
    <m/>
    <s v=""/>
    <m/>
    <m/>
    <s v="N"/>
    <m/>
    <x v="0"/>
    <m/>
    <n v="0"/>
    <n v="0"/>
    <n v="5000"/>
    <n v="0"/>
    <n v="5000"/>
    <n v="0"/>
    <n v="0"/>
    <n v="5000"/>
    <n v="0"/>
    <n v="5000"/>
    <s v="State Funded (99THP1-S3-027)"/>
  </r>
  <r>
    <n v="130867.27"/>
    <n v="6"/>
    <s v="Active"/>
    <d v="2020-12-18T00:00:00"/>
    <s v="Scott Boyce"/>
    <d v="2020-12-18T00:00:00"/>
    <s v="Scott Boyce"/>
    <s v="Statewide"/>
    <m/>
    <m/>
    <m/>
    <m/>
    <s v="Overdimensional (O/D) Load Escort by Tennessee Highway Patrol (THP) - Application No. 419046"/>
    <m/>
    <s v="Other"/>
    <s v="Other"/>
    <m/>
    <x v="4"/>
    <x v="7"/>
    <m/>
    <s v=""/>
    <m/>
    <m/>
    <s v="N"/>
    <m/>
    <x v="0"/>
    <m/>
    <n v="0"/>
    <n v="0"/>
    <n v="5000"/>
    <n v="0"/>
    <n v="5000"/>
    <n v="0"/>
    <n v="0"/>
    <n v="5000"/>
    <n v="0"/>
    <n v="5000"/>
    <s v="State Funded (99THP1-S3-028)"/>
  </r>
  <r>
    <n v="130867.28"/>
    <n v="6"/>
    <s v="Active"/>
    <d v="2020-12-29T00:00:00"/>
    <s v="Scott Boyce"/>
    <d v="2020-12-29T00:00:00"/>
    <s v="Scott Boyce"/>
    <s v="Statewide"/>
    <m/>
    <m/>
    <m/>
    <m/>
    <s v="Overdimensional (O/D) Load Escort by Tennessee Highway Patrol (THP) - Application No. 415020"/>
    <m/>
    <s v="Other"/>
    <s v="Other"/>
    <m/>
    <x v="4"/>
    <x v="7"/>
    <m/>
    <s v=""/>
    <m/>
    <m/>
    <s v="N"/>
    <m/>
    <x v="0"/>
    <m/>
    <n v="0"/>
    <n v="0"/>
    <n v="5000"/>
    <n v="0"/>
    <n v="5000"/>
    <n v="0"/>
    <n v="0"/>
    <n v="5000"/>
    <n v="0"/>
    <n v="5000"/>
    <s v="State Funded (99THP1-S3-029)"/>
  </r>
  <r>
    <n v="130867.29"/>
    <n v="6"/>
    <s v="Active"/>
    <d v="2021-01-05T00:00:00"/>
    <s v="Jennifer Johnson"/>
    <d v="2021-01-05T00:00:00"/>
    <s v="Jennifer Johnson"/>
    <s v="Statewide"/>
    <m/>
    <m/>
    <m/>
    <m/>
    <s v="Overdimensional (O/D) Load Escort by Tennessee Highway Patrol (THP) - Application No. 407995"/>
    <m/>
    <s v="Other"/>
    <s v="Other"/>
    <m/>
    <x v="4"/>
    <x v="7"/>
    <m/>
    <s v=""/>
    <m/>
    <m/>
    <s v="N"/>
    <m/>
    <x v="0"/>
    <m/>
    <n v="0"/>
    <n v="0"/>
    <n v="5000"/>
    <n v="0"/>
    <n v="5000"/>
    <n v="0"/>
    <n v="0"/>
    <n v="5000"/>
    <n v="0"/>
    <n v="5000"/>
    <s v="State Funded (99THP1-S3-030)"/>
  </r>
  <r>
    <n v="130867.3"/>
    <n v="6"/>
    <s v="Closed"/>
    <d v="2021-01-08T00:00:00"/>
    <s v="Jennifer Johnson"/>
    <d v="2021-05-11T00:00:00"/>
    <s v="Jennifer Johnson"/>
    <s v="Statewide"/>
    <m/>
    <m/>
    <m/>
    <m/>
    <s v="Overdimensional (O/D) Load Escort by Tennessee Highway Patrol (THP) - Application No. 424033"/>
    <m/>
    <s v="Other"/>
    <s v="Other"/>
    <m/>
    <x v="4"/>
    <x v="7"/>
    <m/>
    <s v=""/>
    <m/>
    <m/>
    <s v="N"/>
    <m/>
    <x v="0"/>
    <m/>
    <n v="0"/>
    <n v="0"/>
    <n v="1419.13"/>
    <n v="0"/>
    <n v="1419.13"/>
    <n v="0"/>
    <n v="0"/>
    <n v="1419.13"/>
    <n v="0"/>
    <n v="1419.13"/>
    <s v="State Funded (99THP1-S3-031)"/>
  </r>
  <r>
    <n v="130867.31"/>
    <n v="6"/>
    <s v="Active"/>
    <d v="2021-01-11T00:00:00"/>
    <s v="Jennifer Johnson"/>
    <d v="2021-01-11T00:00:00"/>
    <s v="Jennifer Johnson"/>
    <s v="Statewide"/>
    <m/>
    <m/>
    <m/>
    <m/>
    <s v="Overdimensional (O/D) Load Escort by Tennessee Highway Patrol (THP) - Application No. 424495"/>
    <m/>
    <s v="Other"/>
    <s v="Other"/>
    <m/>
    <x v="4"/>
    <x v="7"/>
    <m/>
    <s v=""/>
    <m/>
    <m/>
    <s v="N"/>
    <m/>
    <x v="0"/>
    <m/>
    <n v="0"/>
    <n v="0"/>
    <n v="5000"/>
    <n v="0"/>
    <n v="5000"/>
    <n v="0"/>
    <n v="0"/>
    <n v="5000"/>
    <n v="0"/>
    <n v="5000"/>
    <s v="State Funded (99THP1-S3-032)"/>
  </r>
  <r>
    <n v="130867.32"/>
    <n v="6"/>
    <s v="Closed"/>
    <d v="2021-01-12T00:00:00"/>
    <s v="Jennifer Johnson"/>
    <d v="2021-05-11T00:00:00"/>
    <s v="Jennifer Johnson"/>
    <s v="Statewide"/>
    <m/>
    <m/>
    <m/>
    <m/>
    <s v="Overdimensional (O/D) Load Escort by Tennessee Highway Patrol (THP) - Application No. 426612"/>
    <m/>
    <s v="Other"/>
    <s v="Other"/>
    <m/>
    <x v="4"/>
    <x v="7"/>
    <m/>
    <s v=""/>
    <m/>
    <m/>
    <s v="N"/>
    <m/>
    <x v="0"/>
    <m/>
    <n v="0"/>
    <n v="0"/>
    <n v="2484.59"/>
    <n v="0"/>
    <n v="2484.59"/>
    <n v="0"/>
    <n v="0"/>
    <n v="2484.59"/>
    <n v="0"/>
    <n v="2484.59"/>
    <s v="State Funded (99THP1-S3-033)"/>
  </r>
  <r>
    <n v="130867.33"/>
    <n v="6"/>
    <s v="Closed"/>
    <d v="2021-01-14T00:00:00"/>
    <s v="Jennifer Johnson"/>
    <d v="2021-05-11T00:00:00"/>
    <s v="Jennifer Johnson"/>
    <s v="Statewide"/>
    <m/>
    <m/>
    <m/>
    <m/>
    <s v="Overdimensional (O/D) Load Escort by Tennessee Highway Patrol (THP) - Application No. 423463"/>
    <m/>
    <s v="Other"/>
    <s v="Other"/>
    <m/>
    <x v="4"/>
    <x v="7"/>
    <m/>
    <s v=""/>
    <m/>
    <m/>
    <s v="N"/>
    <m/>
    <x v="0"/>
    <m/>
    <n v="0"/>
    <n v="0"/>
    <n v="2340.91"/>
    <n v="0"/>
    <n v="2340.91"/>
    <n v="0"/>
    <n v="0"/>
    <n v="2340.91"/>
    <n v="0"/>
    <n v="2340.91"/>
    <s v="State Funded (99THP1-S3-034)"/>
  </r>
  <r>
    <n v="130867.34"/>
    <n v="6"/>
    <s v="Closed"/>
    <d v="2021-01-15T00:00:00"/>
    <s v="Jennifer Johnson"/>
    <d v="2021-05-11T00:00:00"/>
    <s v="Jennifer Johnson"/>
    <s v="Statewide"/>
    <m/>
    <m/>
    <m/>
    <m/>
    <s v="Overdimensional (O/D) Load Escort by Tennessee Highway Patrol (THP) - Application No. 427236"/>
    <m/>
    <s v="Other"/>
    <s v="Other"/>
    <m/>
    <x v="4"/>
    <x v="7"/>
    <m/>
    <s v=""/>
    <m/>
    <m/>
    <s v="N"/>
    <m/>
    <x v="0"/>
    <m/>
    <n v="0"/>
    <n v="0"/>
    <n v="2018.24"/>
    <n v="0"/>
    <n v="2018.24"/>
    <n v="0"/>
    <n v="0"/>
    <n v="2018.24"/>
    <n v="0"/>
    <n v="2018.24"/>
    <s v="State Funded (99THP1-S3-035)"/>
  </r>
  <r>
    <n v="130867.35"/>
    <n v="6"/>
    <s v="Closed"/>
    <d v="2021-01-19T00:00:00"/>
    <s v="Jennifer Johnson"/>
    <d v="2021-05-11T00:00:00"/>
    <s v="Jennifer Johnson"/>
    <s v="Statewide"/>
    <m/>
    <m/>
    <m/>
    <m/>
    <s v="Overdimensional (O/D) Load Escort by Tennessee Highway Patrol (THP) - Application Nos. 426964 &amp; 426962"/>
    <m/>
    <s v="Other"/>
    <s v="Other"/>
    <m/>
    <x v="4"/>
    <x v="7"/>
    <m/>
    <s v=""/>
    <m/>
    <m/>
    <s v="N"/>
    <m/>
    <x v="0"/>
    <m/>
    <n v="0"/>
    <n v="0"/>
    <n v="4648.92"/>
    <n v="0"/>
    <n v="4648.92"/>
    <n v="0"/>
    <n v="0"/>
    <n v="4648.92"/>
    <n v="0"/>
    <n v="4648.92"/>
    <s v="State Funded (99THP1-S3-036)"/>
  </r>
  <r>
    <n v="130867.36"/>
    <n v="6"/>
    <s v="Closed"/>
    <d v="2021-01-20T00:00:00"/>
    <s v="Jennifer Johnson"/>
    <d v="2021-05-11T00:00:00"/>
    <s v="Jennifer Johnson"/>
    <s v="Statewide"/>
    <m/>
    <m/>
    <m/>
    <m/>
    <s v="Overdimensional (O/D) Load Escort by Tennessee Highway Patrol (THP) - Application No. 429655"/>
    <m/>
    <s v="Other"/>
    <s v="Other"/>
    <m/>
    <x v="4"/>
    <x v="7"/>
    <m/>
    <s v=""/>
    <m/>
    <m/>
    <s v="N"/>
    <m/>
    <x v="0"/>
    <m/>
    <n v="0"/>
    <n v="0"/>
    <n v="2445.63"/>
    <n v="0"/>
    <n v="2445.63"/>
    <n v="0"/>
    <n v="0"/>
    <n v="2445.63"/>
    <n v="0"/>
    <n v="2445.63"/>
    <s v="State Funded (99THP1-S3-037)"/>
  </r>
  <r>
    <n v="130867.37"/>
    <n v="6"/>
    <s v="Active"/>
    <d v="2021-01-29T00:00:00"/>
    <s v="Jennifer Johnson"/>
    <d v="2021-01-29T00:00:00"/>
    <s v="Jennifer Johnson"/>
    <s v="Statewide"/>
    <m/>
    <m/>
    <m/>
    <m/>
    <s v="Overdimensional (O/D) Load Escort by Tennessee Highway Patrol (THP) - Application No. 384740"/>
    <m/>
    <s v="Other"/>
    <s v="Other"/>
    <m/>
    <x v="4"/>
    <x v="7"/>
    <m/>
    <s v=""/>
    <m/>
    <m/>
    <s v="N"/>
    <m/>
    <x v="0"/>
    <m/>
    <n v="0"/>
    <n v="0"/>
    <n v="5000"/>
    <n v="0"/>
    <n v="5000"/>
    <n v="0"/>
    <n v="0"/>
    <n v="5000"/>
    <n v="0"/>
    <n v="5000"/>
    <s v="State Funded (99THP1-S3-038)"/>
  </r>
  <r>
    <n v="130867.38"/>
    <n v="6"/>
    <s v="Active"/>
    <d v="2021-01-29T00:00:00"/>
    <s v="Jennifer Johnson"/>
    <d v="2021-01-29T00:00:00"/>
    <s v="Jennifer Johnson"/>
    <s v="Statewide"/>
    <m/>
    <m/>
    <m/>
    <m/>
    <s v="Overdimensional (O/D) Load Escort by Tennessee Highway Patrol (THP) - Application No. 420646"/>
    <m/>
    <s v="Other"/>
    <s v="Other"/>
    <m/>
    <x v="4"/>
    <x v="7"/>
    <m/>
    <s v=""/>
    <m/>
    <m/>
    <s v="N"/>
    <m/>
    <x v="0"/>
    <m/>
    <n v="0"/>
    <n v="0"/>
    <n v="5000"/>
    <n v="0"/>
    <n v="5000"/>
    <n v="0"/>
    <n v="0"/>
    <n v="5000"/>
    <n v="0"/>
    <n v="5000"/>
    <s v="State Funded (99THP1-S3-039)"/>
  </r>
  <r>
    <n v="130867.39"/>
    <n v="6"/>
    <s v="Active"/>
    <d v="2021-02-02T00:00:00"/>
    <s v="Jennifer Johnson"/>
    <d v="2021-02-02T00:00:00"/>
    <s v="Jennifer Johnson"/>
    <s v="Statewide"/>
    <m/>
    <m/>
    <m/>
    <m/>
    <s v="Overdimensional (O/D) Load Escort by Tennessee Highway Patrol (THP) - Application No. 433282"/>
    <m/>
    <s v="Other"/>
    <s v="Other"/>
    <m/>
    <x v="4"/>
    <x v="7"/>
    <m/>
    <s v=""/>
    <m/>
    <m/>
    <s v="N"/>
    <m/>
    <x v="0"/>
    <m/>
    <n v="0"/>
    <n v="0"/>
    <n v="5000"/>
    <n v="0"/>
    <n v="5000"/>
    <n v="0"/>
    <n v="0"/>
    <n v="5000"/>
    <n v="0"/>
    <n v="5000"/>
    <s v="State Funded (99THP1-S3-040)"/>
  </r>
  <r>
    <n v="130867.4"/>
    <n v="6"/>
    <s v="Active"/>
    <d v="2021-02-09T00:00:00"/>
    <s v="Jennifer Johnson"/>
    <d v="2021-02-09T00:00:00"/>
    <s v="Jennifer Johnson"/>
    <s v="Statewide"/>
    <m/>
    <m/>
    <m/>
    <m/>
    <s v="Overdimensional (O/D) Load Escort by Tennessee Highway Patrol (THP) - Application No. 432419"/>
    <m/>
    <s v="Other"/>
    <s v="Other"/>
    <m/>
    <x v="4"/>
    <x v="7"/>
    <m/>
    <s v=""/>
    <m/>
    <m/>
    <s v="N"/>
    <m/>
    <x v="0"/>
    <m/>
    <n v="0"/>
    <n v="0"/>
    <n v="5000"/>
    <n v="0"/>
    <n v="5000"/>
    <n v="0"/>
    <n v="0"/>
    <n v="5000"/>
    <n v="0"/>
    <n v="5000"/>
    <s v="State Funded (99THP1-S3-041)"/>
  </r>
  <r>
    <n v="130867.41"/>
    <n v="6"/>
    <s v="Active"/>
    <d v="2021-02-25T00:00:00"/>
    <s v="Jennifer Johnson"/>
    <d v="2021-02-25T00:00:00"/>
    <s v="Jennifer Johnson"/>
    <s v="Statewide"/>
    <m/>
    <m/>
    <m/>
    <m/>
    <s v="Overdimensional (O/D) Load Escort by Tennessee Highway Patrol (THP) - Application No. 442918"/>
    <m/>
    <s v="Other"/>
    <s v="Other"/>
    <m/>
    <x v="4"/>
    <x v="7"/>
    <m/>
    <s v=""/>
    <m/>
    <m/>
    <s v="N"/>
    <m/>
    <x v="0"/>
    <m/>
    <n v="0"/>
    <n v="0"/>
    <n v="5000"/>
    <n v="0"/>
    <n v="5000"/>
    <n v="0"/>
    <n v="0"/>
    <n v="5000"/>
    <n v="0"/>
    <n v="5000"/>
    <s v="State Funded (99THP1-S3-042)"/>
  </r>
  <r>
    <n v="130867.42"/>
    <n v="6"/>
    <s v="Active"/>
    <d v="2021-03-01T00:00:00"/>
    <s v="Jennifer Johnson"/>
    <d v="2021-03-01T00:00:00"/>
    <s v="Jennifer Johnson"/>
    <s v="Statewide"/>
    <m/>
    <m/>
    <m/>
    <m/>
    <s v="Overdimensional (O/D) Load Escort by Tennessee Highway Patrol (THP) - Application No. 441902"/>
    <m/>
    <s v="Other"/>
    <s v="Other"/>
    <m/>
    <x v="4"/>
    <x v="7"/>
    <m/>
    <s v=""/>
    <m/>
    <m/>
    <s v="N"/>
    <m/>
    <x v="0"/>
    <m/>
    <n v="0"/>
    <n v="0"/>
    <n v="5000"/>
    <n v="0"/>
    <n v="5000"/>
    <n v="0"/>
    <n v="0"/>
    <n v="5000"/>
    <n v="0"/>
    <n v="5000"/>
    <s v="State Funded (99THP1-S3-043)"/>
  </r>
  <r>
    <n v="130867.43"/>
    <n v="6"/>
    <s v="Active"/>
    <d v="2021-03-05T00:00:00"/>
    <s v="Jennifer Johnson"/>
    <d v="2021-03-05T00:00:00"/>
    <s v="Jennifer Johnson"/>
    <s v="Statewide"/>
    <m/>
    <m/>
    <m/>
    <m/>
    <s v="Overdimensional (O/D) Load Escort by Tennessee Highway Patrol (THP) - Application No. 443994"/>
    <m/>
    <s v="Other"/>
    <s v="Other"/>
    <m/>
    <x v="4"/>
    <x v="7"/>
    <m/>
    <s v=""/>
    <m/>
    <m/>
    <s v="N"/>
    <m/>
    <x v="0"/>
    <m/>
    <n v="0"/>
    <n v="0"/>
    <n v="5000"/>
    <n v="0"/>
    <n v="5000"/>
    <n v="0"/>
    <n v="0"/>
    <n v="5000"/>
    <n v="0"/>
    <n v="5000"/>
    <s v="State Funded (99THP1-S3-044)"/>
  </r>
  <r>
    <n v="130867.44"/>
    <n v="6"/>
    <s v="Active"/>
    <d v="2021-03-05T00:00:00"/>
    <s v="Jennifer Johnson"/>
    <d v="2021-03-05T00:00:00"/>
    <s v="Jennifer Johnson"/>
    <s v="Statewide"/>
    <m/>
    <m/>
    <m/>
    <m/>
    <s v="Overdimensional (O/D) Load Escort by Tennessee Highway Patrol (THP) - Application No. 448294"/>
    <m/>
    <s v="Other"/>
    <s v="Other"/>
    <m/>
    <x v="4"/>
    <x v="7"/>
    <m/>
    <s v=""/>
    <m/>
    <m/>
    <s v="N"/>
    <m/>
    <x v="0"/>
    <m/>
    <n v="0"/>
    <n v="0"/>
    <n v="5000"/>
    <n v="0"/>
    <n v="5000"/>
    <n v="0"/>
    <n v="0"/>
    <n v="5000"/>
    <n v="0"/>
    <n v="5000"/>
    <s v="State Funded (99THP1-S3-045)"/>
  </r>
  <r>
    <n v="130867.45"/>
    <n v="6"/>
    <s v="Active"/>
    <d v="2021-03-08T00:00:00"/>
    <s v="Jennifer Johnson"/>
    <d v="2021-03-08T00:00:00"/>
    <s v="Jennifer Johnson"/>
    <s v="Statewide"/>
    <m/>
    <m/>
    <m/>
    <m/>
    <s v="Overdimensional (O/D) Load Escort by Tennessee Highway Patrol (THP) - Application No. 448578"/>
    <m/>
    <s v="Other"/>
    <s v="Other"/>
    <m/>
    <x v="4"/>
    <x v="7"/>
    <m/>
    <s v=""/>
    <m/>
    <m/>
    <s v="N"/>
    <m/>
    <x v="0"/>
    <m/>
    <n v="0"/>
    <n v="0"/>
    <n v="5000"/>
    <n v="0"/>
    <n v="5000"/>
    <n v="0"/>
    <n v="0"/>
    <n v="5000"/>
    <n v="0"/>
    <n v="5000"/>
    <s v="State Funded (99THP1-S3-046)"/>
  </r>
  <r>
    <n v="130867.46"/>
    <n v="6"/>
    <s v="Active"/>
    <d v="2021-03-11T00:00:00"/>
    <s v="Jennifer Johnson"/>
    <d v="2021-03-11T00:00:00"/>
    <s v="Jennifer Johnson"/>
    <s v="Statewide"/>
    <m/>
    <m/>
    <m/>
    <m/>
    <s v="Overdimensional (O/D) Load Escort by Tennessee Highway Patrol (THP) - Application No. 449290"/>
    <m/>
    <s v="Other"/>
    <s v="Other"/>
    <m/>
    <x v="4"/>
    <x v="7"/>
    <m/>
    <s v=""/>
    <m/>
    <m/>
    <s v="N"/>
    <m/>
    <x v="0"/>
    <m/>
    <n v="0"/>
    <n v="0"/>
    <n v="5000"/>
    <n v="0"/>
    <n v="5000"/>
    <n v="0"/>
    <n v="0"/>
    <n v="5000"/>
    <n v="0"/>
    <n v="5000"/>
    <s v="State Funded (99THP1-S3-047)"/>
  </r>
  <r>
    <n v="130867.47"/>
    <n v="6"/>
    <s v="Active"/>
    <d v="2021-03-11T00:00:00"/>
    <s v="Jennifer Johnson"/>
    <d v="2021-03-11T00:00:00"/>
    <s v="Jennifer Johnson"/>
    <s v="Statewide"/>
    <m/>
    <m/>
    <m/>
    <m/>
    <s v="Overdimensional (O/D) Load Escort by Tennessee Highway Patrol (THP) - Application No. 449821"/>
    <m/>
    <s v="Other"/>
    <s v="Other"/>
    <m/>
    <x v="4"/>
    <x v="7"/>
    <m/>
    <s v=""/>
    <m/>
    <m/>
    <s v="N"/>
    <m/>
    <x v="0"/>
    <m/>
    <n v="0"/>
    <n v="0"/>
    <n v="5000"/>
    <n v="0"/>
    <n v="5000"/>
    <n v="0"/>
    <n v="0"/>
    <n v="5000"/>
    <n v="0"/>
    <n v="5000"/>
    <s v="State Funded (99THP1-S3-048)"/>
  </r>
  <r>
    <n v="130867.48"/>
    <n v="6"/>
    <s v="Active"/>
    <d v="2021-03-12T00:00:00"/>
    <s v="Jennifer Johnson"/>
    <d v="2021-03-12T00:00:00"/>
    <s v="Jennifer Johnson"/>
    <s v="Statewide"/>
    <m/>
    <m/>
    <m/>
    <m/>
    <s v="Overdimensional (O/D) Load Escort by Tennessee Highway Patrol (THP) - Application No. 448587"/>
    <m/>
    <s v="Other"/>
    <s v="Other"/>
    <m/>
    <x v="4"/>
    <x v="7"/>
    <m/>
    <s v=""/>
    <m/>
    <m/>
    <s v="N"/>
    <m/>
    <x v="0"/>
    <m/>
    <n v="0"/>
    <n v="0"/>
    <n v="5000"/>
    <n v="0"/>
    <n v="5000"/>
    <n v="0"/>
    <n v="0"/>
    <n v="5000"/>
    <n v="0"/>
    <n v="5000"/>
    <s v="State Funded (99THP1-S3-049)"/>
  </r>
  <r>
    <n v="130867.49"/>
    <n v="6"/>
    <s v="Active"/>
    <d v="2021-03-15T00:00:00"/>
    <s v="Jennifer Johnson"/>
    <d v="2021-03-15T00:00:00"/>
    <s v="Jennifer Johnson"/>
    <s v="Statewide"/>
    <m/>
    <m/>
    <m/>
    <m/>
    <s v="Overdimensional (O/D) Load Escort by Tennessee Highway Patrol (THP) - Application No. 450611"/>
    <m/>
    <s v="Other"/>
    <s v="Other"/>
    <m/>
    <x v="4"/>
    <x v="7"/>
    <m/>
    <s v=""/>
    <m/>
    <m/>
    <s v="N"/>
    <m/>
    <x v="0"/>
    <m/>
    <n v="0"/>
    <n v="0"/>
    <n v="5000"/>
    <n v="0"/>
    <n v="5000"/>
    <n v="0"/>
    <n v="0"/>
    <n v="5000"/>
    <n v="0"/>
    <n v="5000"/>
    <s v="State Funded (99THP1-S3-050)"/>
  </r>
  <r>
    <n v="130867.5"/>
    <n v="6"/>
    <s v="Active"/>
    <d v="2021-03-18T00:00:00"/>
    <s v="Jennifer Johnson"/>
    <d v="2021-03-18T00:00:00"/>
    <s v="Jennifer Johnson"/>
    <s v="Statewide"/>
    <m/>
    <m/>
    <m/>
    <m/>
    <s v="Overdimensional (O/D) Load Escort by Tennessee Highway Patrol (THP) - Application No. 452465"/>
    <m/>
    <s v="Other"/>
    <s v="Other"/>
    <m/>
    <x v="4"/>
    <x v="7"/>
    <m/>
    <s v=""/>
    <m/>
    <m/>
    <s v="N"/>
    <m/>
    <x v="0"/>
    <m/>
    <n v="0"/>
    <n v="0"/>
    <n v="5000"/>
    <n v="0"/>
    <n v="5000"/>
    <n v="0"/>
    <n v="0"/>
    <n v="5000"/>
    <n v="0"/>
    <n v="5000"/>
    <s v="State Funded (99THP1-S3-051)"/>
  </r>
  <r>
    <n v="130867.51"/>
    <n v="6"/>
    <s v="Active"/>
    <d v="2021-03-25T00:00:00"/>
    <s v="Jennifer Johnson"/>
    <d v="2021-03-25T00:00:00"/>
    <s v="Jennifer Johnson"/>
    <s v="Statewide"/>
    <m/>
    <m/>
    <m/>
    <m/>
    <s v="Overdimensional (O/D) Load Escort by Tennessee Highway Patrol (THP) - Application No. 456110"/>
    <m/>
    <s v="Other"/>
    <s v="Other"/>
    <m/>
    <x v="4"/>
    <x v="7"/>
    <m/>
    <s v=""/>
    <m/>
    <m/>
    <s v="N"/>
    <m/>
    <x v="0"/>
    <m/>
    <n v="0"/>
    <n v="0"/>
    <n v="5000"/>
    <n v="0"/>
    <n v="5000"/>
    <n v="0"/>
    <n v="0"/>
    <n v="5000"/>
    <n v="0"/>
    <n v="5000"/>
    <s v="State Funded (99THP1-S3-052)"/>
  </r>
  <r>
    <n v="130867.52"/>
    <n v="6"/>
    <s v="Active"/>
    <d v="2021-03-26T00:00:00"/>
    <s v="Jennifer Johnson"/>
    <d v="2021-03-26T00:00:00"/>
    <s v="Jennifer Johnson"/>
    <s v="Statewide"/>
    <m/>
    <m/>
    <m/>
    <m/>
    <s v="Overdimensional (O/D) Load Escort by Tennessee Highway Patrol (THP) - Application No. 457744"/>
    <m/>
    <s v="Other"/>
    <s v="Other"/>
    <m/>
    <x v="4"/>
    <x v="7"/>
    <m/>
    <s v=""/>
    <m/>
    <m/>
    <s v="N"/>
    <m/>
    <x v="0"/>
    <m/>
    <n v="0"/>
    <n v="0"/>
    <n v="5000"/>
    <n v="0"/>
    <n v="5000"/>
    <n v="0"/>
    <n v="0"/>
    <n v="5000"/>
    <n v="0"/>
    <n v="5000"/>
    <s v="State Funded (99THP1-S3-053)"/>
  </r>
  <r>
    <n v="130867.53"/>
    <n v="6"/>
    <s v="Active"/>
    <d v="2021-03-29T00:00:00"/>
    <s v="Jennifer Johnson"/>
    <d v="2021-03-29T00:00:00"/>
    <s v="Jennifer Johnson"/>
    <s v="Statewide"/>
    <m/>
    <m/>
    <m/>
    <m/>
    <s v="Overdimensional (O/D) Load Escort by Tennessee Highway Patrol (THP) - Application No. 453843"/>
    <m/>
    <s v="Other"/>
    <s v="Other"/>
    <m/>
    <x v="4"/>
    <x v="7"/>
    <m/>
    <s v=""/>
    <m/>
    <m/>
    <s v="N"/>
    <m/>
    <x v="0"/>
    <m/>
    <n v="0"/>
    <n v="0"/>
    <n v="5000"/>
    <n v="0"/>
    <n v="5000"/>
    <n v="0"/>
    <n v="0"/>
    <n v="5000"/>
    <n v="0"/>
    <n v="5000"/>
    <s v="State Funded (99THP1-S3-054)"/>
  </r>
  <r>
    <n v="130867.54"/>
    <n v="6"/>
    <s v="Active"/>
    <d v="2021-03-29T00:00:00"/>
    <s v="Jennifer Johnson"/>
    <d v="2021-03-30T00:00:00"/>
    <s v="Lee Cothron"/>
    <s v="Statewide"/>
    <m/>
    <m/>
    <m/>
    <m/>
    <s v="Overdimensional (O/D) Load Escort by Tennessee Highway Patrol (THP) - Application Nos. 457857 &amp; 457886"/>
    <m/>
    <s v="Other"/>
    <s v="Other"/>
    <m/>
    <x v="4"/>
    <x v="7"/>
    <m/>
    <s v=""/>
    <m/>
    <m/>
    <s v="N"/>
    <m/>
    <x v="0"/>
    <m/>
    <n v="0"/>
    <n v="0"/>
    <n v="5000"/>
    <n v="0"/>
    <n v="5000"/>
    <n v="0"/>
    <n v="0"/>
    <n v="5000"/>
    <n v="0"/>
    <n v="5000"/>
    <s v="State Funded (99THP1-S3-055)"/>
  </r>
  <r>
    <n v="130867.55"/>
    <n v="6"/>
    <s v="Active"/>
    <d v="2021-03-29T00:00:00"/>
    <s v="Jennifer Johnson"/>
    <d v="2021-03-30T00:00:00"/>
    <s v="Lee Cothron"/>
    <s v="Statewide"/>
    <m/>
    <m/>
    <m/>
    <m/>
    <s v="Overdimensional (O/D) Load Escort by Tennessee Highway Patrol (THP) - Application Nos. 457900 &amp; 457482"/>
    <m/>
    <s v="Other"/>
    <s v="Other"/>
    <m/>
    <x v="4"/>
    <x v="7"/>
    <m/>
    <s v=""/>
    <m/>
    <m/>
    <s v="N"/>
    <m/>
    <x v="0"/>
    <m/>
    <n v="0"/>
    <n v="0"/>
    <n v="5000"/>
    <n v="0"/>
    <n v="5000"/>
    <n v="0"/>
    <n v="0"/>
    <n v="5000"/>
    <n v="0"/>
    <n v="5000"/>
    <s v="State Funded (99THP1-S3-056)"/>
  </r>
  <r>
    <n v="130867.56"/>
    <n v="6"/>
    <s v="Active"/>
    <d v="2021-04-14T00:00:00"/>
    <s v="Jennifer Johnson"/>
    <d v="2021-04-14T00:00:00"/>
    <s v="Lee Cothron"/>
    <s v="Statewide"/>
    <m/>
    <m/>
    <m/>
    <m/>
    <s v="Overdimensional (O/D) Load Escort by Tennessee Highway Patrol (THP) - Application No. 464542"/>
    <m/>
    <s v="Other"/>
    <s v="Other"/>
    <m/>
    <x v="4"/>
    <x v="7"/>
    <m/>
    <s v=""/>
    <m/>
    <m/>
    <s v="N"/>
    <m/>
    <x v="0"/>
    <m/>
    <n v="0"/>
    <n v="0"/>
    <n v="5000"/>
    <n v="0"/>
    <n v="5000"/>
    <n v="0"/>
    <n v="0"/>
    <n v="5000"/>
    <n v="0"/>
    <n v="5000"/>
    <s v="State Funded (99THP1-S3-057)"/>
  </r>
  <r>
    <n v="130867.57"/>
    <n v="6"/>
    <s v="Active"/>
    <d v="2021-04-16T00:00:00"/>
    <s v="Jennifer Johnson"/>
    <d v="2021-04-16T00:00:00"/>
    <s v="Jennifer Johnson"/>
    <s v="Statewide"/>
    <m/>
    <m/>
    <m/>
    <m/>
    <s v="Overdimensional (O/D) Load Escort by Tennessee Highway Patrol (THP) - Application No. 457193"/>
    <m/>
    <s v="Other"/>
    <s v="Other"/>
    <m/>
    <x v="4"/>
    <x v="7"/>
    <m/>
    <s v=""/>
    <m/>
    <m/>
    <s v="N"/>
    <m/>
    <x v="0"/>
    <m/>
    <n v="0"/>
    <n v="0"/>
    <n v="5000"/>
    <n v="0"/>
    <n v="5000"/>
    <n v="0"/>
    <n v="0"/>
    <n v="5000"/>
    <n v="0"/>
    <n v="5000"/>
    <s v="State Funded (99THP1-S3-058)"/>
  </r>
  <r>
    <n v="130867.58"/>
    <n v="6"/>
    <s v="Active"/>
    <d v="2021-04-23T00:00:00"/>
    <s v="Jennifer Johnson"/>
    <d v="2021-04-23T00:00:00"/>
    <s v="Jennifer Johnson"/>
    <s v="Statewide"/>
    <m/>
    <m/>
    <m/>
    <m/>
    <s v="Overdimensional (O/D) Load Escort by Tennessee Highway Patrol (THP) - Application No. 463199"/>
    <m/>
    <s v="Other"/>
    <s v="Other"/>
    <m/>
    <x v="4"/>
    <x v="7"/>
    <m/>
    <s v=""/>
    <m/>
    <m/>
    <s v="N"/>
    <m/>
    <x v="0"/>
    <m/>
    <n v="0"/>
    <n v="0"/>
    <n v="5000"/>
    <n v="0"/>
    <n v="5000"/>
    <n v="0"/>
    <n v="0"/>
    <n v="5000"/>
    <n v="0"/>
    <n v="5000"/>
    <s v="State Funded (99THP1-S3-059)"/>
  </r>
  <r>
    <n v="130867.59"/>
    <n v="6"/>
    <s v="Active"/>
    <d v="2021-04-28T00:00:00"/>
    <s v="Jennifer Johnson"/>
    <d v="2021-04-28T00:00:00"/>
    <s v="Jennifer Johnson"/>
    <s v="Statewide"/>
    <m/>
    <m/>
    <m/>
    <m/>
    <s v="Overdimensional (O/D) Load Escort by Tennessee Highway Patrol (THP) - Application No. 465934"/>
    <m/>
    <s v="Other"/>
    <s v="Other"/>
    <m/>
    <x v="4"/>
    <x v="7"/>
    <m/>
    <s v=""/>
    <m/>
    <m/>
    <s v="N"/>
    <m/>
    <x v="0"/>
    <m/>
    <n v="0"/>
    <n v="0"/>
    <n v="5000"/>
    <n v="0"/>
    <n v="5000"/>
    <n v="0"/>
    <n v="0"/>
    <n v="5000"/>
    <n v="0"/>
    <n v="5000"/>
    <s v="State Funded (99THP1-S3-060)"/>
  </r>
  <r>
    <n v="130867.6"/>
    <n v="6"/>
    <s v="Active"/>
    <d v="2021-05-05T00:00:00"/>
    <s v="Jennifer Johnson"/>
    <d v="2021-05-05T00:00:00"/>
    <s v="Jennifer Johnson"/>
    <s v="Statewide"/>
    <m/>
    <m/>
    <m/>
    <m/>
    <s v="Overdimensional (O/D) Load Escort by Tennessee Highway Patrol (THP) - Application No. 473865"/>
    <m/>
    <s v="Other"/>
    <s v="Other"/>
    <m/>
    <x v="4"/>
    <x v="7"/>
    <m/>
    <s v=""/>
    <m/>
    <m/>
    <s v="N"/>
    <m/>
    <x v="0"/>
    <m/>
    <n v="0"/>
    <n v="0"/>
    <n v="5000"/>
    <n v="0"/>
    <n v="5000"/>
    <n v="0"/>
    <n v="0"/>
    <n v="5000"/>
    <n v="0"/>
    <n v="5000"/>
    <s v="State Funded (99THP1-S3-061)"/>
  </r>
  <r>
    <n v="130867.61"/>
    <n v="6"/>
    <s v="Active"/>
    <d v="2021-05-05T00:00:00"/>
    <s v="Jennifer Johnson"/>
    <d v="2021-05-05T00:00:00"/>
    <s v="Jennifer Johnson"/>
    <s v="Statewide"/>
    <m/>
    <m/>
    <m/>
    <m/>
    <s v="Overdimensional (O/D) Load Escort by Tennessee Highway Patrol (THP) - Application No. 470169"/>
    <m/>
    <s v="Other"/>
    <s v="Other"/>
    <m/>
    <x v="4"/>
    <x v="7"/>
    <m/>
    <s v=""/>
    <m/>
    <m/>
    <s v="N"/>
    <m/>
    <x v="0"/>
    <m/>
    <n v="0"/>
    <n v="0"/>
    <n v="5000"/>
    <n v="0"/>
    <n v="5000"/>
    <n v="0"/>
    <n v="0"/>
    <n v="5000"/>
    <n v="0"/>
    <n v="5000"/>
    <s v="State Funded (99THP1-S3-062)"/>
  </r>
  <r>
    <n v="130867.62"/>
    <n v="6"/>
    <s v="Active"/>
    <d v="2021-05-13T00:00:00"/>
    <s v="Jennifer Johnson"/>
    <d v="2021-05-13T00:00:00"/>
    <s v="Jennifer Johnson"/>
    <s v="Statewide"/>
    <m/>
    <m/>
    <m/>
    <m/>
    <s v="Overdimensional (O/D) Load Escort by Tennessee Highway Patrol (THP) - Application No. 476614"/>
    <m/>
    <s v="Other"/>
    <s v="Other"/>
    <m/>
    <x v="4"/>
    <x v="7"/>
    <m/>
    <s v=""/>
    <m/>
    <m/>
    <s v="N"/>
    <m/>
    <x v="0"/>
    <m/>
    <n v="0"/>
    <n v="0"/>
    <n v="5000"/>
    <n v="0"/>
    <n v="5000"/>
    <n v="0"/>
    <n v="0"/>
    <n v="5000"/>
    <n v="0"/>
    <n v="5000"/>
    <s v="State Funded (99THP1-S3-063)"/>
  </r>
  <r>
    <n v="130867.63"/>
    <n v="6"/>
    <s v="Active"/>
    <d v="2021-05-13T00:00:00"/>
    <s v="Jennifer Johnson"/>
    <d v="2021-05-13T00:00:00"/>
    <s v="Jennifer Johnson"/>
    <s v="Statewide"/>
    <m/>
    <m/>
    <m/>
    <m/>
    <s v="Overdimensional (O/D) Load Escort by Tennessee Highway Patrol (THP) - Application No. 477931"/>
    <m/>
    <s v="Other"/>
    <s v="Other"/>
    <m/>
    <x v="4"/>
    <x v="7"/>
    <m/>
    <s v=""/>
    <m/>
    <m/>
    <s v="N"/>
    <m/>
    <x v="0"/>
    <m/>
    <n v="0"/>
    <n v="0"/>
    <n v="5000"/>
    <n v="0"/>
    <n v="5000"/>
    <n v="0"/>
    <n v="0"/>
    <n v="5000"/>
    <n v="0"/>
    <n v="5000"/>
    <s v="State Funded (99THP1-S3-064)"/>
  </r>
  <r>
    <n v="130867.64"/>
    <n v="6"/>
    <s v="Active"/>
    <d v="2021-05-18T00:00:00"/>
    <s v="Jennifer Johnson"/>
    <d v="2021-05-18T00:00:00"/>
    <s v="Jennifer Johnson"/>
    <s v="Statewide"/>
    <m/>
    <m/>
    <m/>
    <m/>
    <s v="Overdimensional (O/D) Load Escort by Tennessee Highway Patrol (THP) - Application No. 477410"/>
    <m/>
    <s v="Other"/>
    <s v="Other"/>
    <m/>
    <x v="4"/>
    <x v="7"/>
    <m/>
    <s v=""/>
    <m/>
    <m/>
    <s v="N"/>
    <m/>
    <x v="0"/>
    <m/>
    <n v="0"/>
    <n v="0"/>
    <n v="5000"/>
    <n v="0"/>
    <n v="5000"/>
    <n v="0"/>
    <n v="0"/>
    <n v="5000"/>
    <n v="0"/>
    <n v="5000"/>
    <s v="State Funded (99THP1-S3-065)"/>
  </r>
  <r>
    <n v="130867.65"/>
    <n v="6"/>
    <s v="Active"/>
    <d v="2021-05-25T00:00:00"/>
    <s v="Jennifer Johnson"/>
    <d v="2021-05-25T00:00:00"/>
    <s v="Jennifer Johnson"/>
    <s v="Statewide"/>
    <m/>
    <m/>
    <m/>
    <m/>
    <s v="Overdimensional (O/D) Load Escort by Tennessee Highway Patrol (THP) - Application No. 477461"/>
    <m/>
    <s v="Other"/>
    <s v="Other"/>
    <m/>
    <x v="4"/>
    <x v="7"/>
    <m/>
    <s v=""/>
    <m/>
    <m/>
    <s v="N"/>
    <m/>
    <x v="0"/>
    <m/>
    <n v="0"/>
    <n v="0"/>
    <n v="5000"/>
    <n v="0"/>
    <n v="5000"/>
    <n v="0"/>
    <n v="0"/>
    <n v="5000"/>
    <n v="0"/>
    <n v="5000"/>
    <s v="State Funded (99THP1-S3-066)"/>
  </r>
  <r>
    <n v="130871"/>
    <n v="4"/>
    <s v="Active"/>
    <d v="2020-09-15T00:00:00"/>
    <s v="Mary Probst"/>
    <d v="2020-09-15T00:00:00"/>
    <s v="Mary Probst"/>
    <s v="Madison"/>
    <m/>
    <m/>
    <m/>
    <s v="N/A"/>
    <s v="JTA FFY2020 5307 / TN2020-042 (S) Capital Funding"/>
    <m/>
    <s v="Mass Transit"/>
    <m/>
    <m/>
    <x v="4"/>
    <x v="7"/>
    <m/>
    <s v=""/>
    <m/>
    <m/>
    <s v="N"/>
    <m/>
    <x v="0"/>
    <m/>
    <n v="0"/>
    <n v="0"/>
    <n v="70000"/>
    <n v="0"/>
    <n v="70000"/>
    <n v="0"/>
    <n v="0"/>
    <n v="70000"/>
    <n v="0"/>
    <n v="70000"/>
    <s v="State Funded (575307-S3-022)"/>
  </r>
  <r>
    <n v="130875"/>
    <n v="4"/>
    <s v="Active"/>
    <d v="2020-09-21T00:00:00"/>
    <s v="Ryan Healey"/>
    <d v="2020-09-21T00:00:00"/>
    <s v="Ryan Healey"/>
    <s v="Fayette"/>
    <m/>
    <m/>
    <m/>
    <m/>
    <s v="Somerville: CARES Act Part 4"/>
    <m/>
    <s v="Aeronautics"/>
    <s v="Public Transportation"/>
    <m/>
    <x v="4"/>
    <x v="7"/>
    <m/>
    <s v=""/>
    <m/>
    <m/>
    <s v="N"/>
    <m/>
    <x v="0"/>
    <m/>
    <n v="0"/>
    <n v="0"/>
    <n v="30000"/>
    <n v="0"/>
    <n v="30000"/>
    <n v="0"/>
    <n v="0"/>
    <n v="30000"/>
    <n v="0"/>
    <n v="30000"/>
    <s v="State Funded (24555014521)"/>
  </r>
  <r>
    <n v="130876"/>
    <n v="1"/>
    <s v="Active"/>
    <d v="2020-09-21T00:00:00"/>
    <s v="Mary Probst"/>
    <d v="2020-09-21T00:00:00"/>
    <s v="Mary Probst"/>
    <s v="Washington"/>
    <m/>
    <m/>
    <m/>
    <s v="N/A"/>
    <s v="JCTS - FFY2018-2019 5339 TN2020031 (S) ADA &amp; Non-ADA Capital Funds"/>
    <m/>
    <s v="Mass Transit"/>
    <m/>
    <m/>
    <x v="4"/>
    <x v="7"/>
    <m/>
    <s v=""/>
    <m/>
    <m/>
    <s v="N"/>
    <m/>
    <x v="0"/>
    <m/>
    <n v="0"/>
    <n v="0"/>
    <n v="43846"/>
    <n v="0"/>
    <n v="43846"/>
    <n v="0"/>
    <n v="0"/>
    <n v="43846"/>
    <n v="0"/>
    <n v="43846"/>
    <s v="State Funded (905339-S3-008)"/>
  </r>
  <r>
    <n v="130877"/>
    <n v="1"/>
    <s v="Active"/>
    <d v="2020-09-21T00:00:00"/>
    <s v="Mary Probst"/>
    <d v="2020-10-23T00:00:00"/>
    <s v="Mary Probst"/>
    <s v="Sullivan"/>
    <m/>
    <m/>
    <m/>
    <s v="N/A"/>
    <s v="Kingsport FFY 2017,2018, 2019; SFY 2021 - 5339 bTN2020033 (S) Capital Funds"/>
    <m/>
    <s v="Mass Transit"/>
    <m/>
    <m/>
    <x v="4"/>
    <x v="7"/>
    <m/>
    <s v=""/>
    <m/>
    <m/>
    <s v="N"/>
    <m/>
    <x v="0"/>
    <m/>
    <n v="0"/>
    <n v="0"/>
    <n v="35830"/>
    <n v="0"/>
    <n v="35830"/>
    <n v="0"/>
    <n v="0"/>
    <n v="35830"/>
    <n v="0"/>
    <n v="35830"/>
    <s v="State Funded (825339-S3-004)"/>
  </r>
  <r>
    <n v="130883"/>
    <n v="4"/>
    <s v="Active"/>
    <d v="2020-09-24T00:00:00"/>
    <s v="Bridgett Tidwell"/>
    <d v="2021-06-11T00:00:00"/>
    <s v="Charity Cox"/>
    <s v="McNairy"/>
    <s v="SR-5"/>
    <s v="SR"/>
    <m/>
    <s v="SR"/>
    <s v="From Mulberry Street to West Cherry Avenue in Selmer"/>
    <s v="Misc. Safety Improvements"/>
    <s v="Safety"/>
    <s v="RSAR"/>
    <m/>
    <x v="4"/>
    <x v="7"/>
    <m/>
    <n v="3.8"/>
    <d v="2022-02-11T00:00:00"/>
    <m/>
    <s v="N"/>
    <s v="NHS"/>
    <x v="3"/>
    <m/>
    <n v="40000"/>
    <n v="0"/>
    <n v="0"/>
    <n v="0"/>
    <n v="40000"/>
    <n v="40000"/>
    <n v="0"/>
    <n v="0"/>
    <n v="0"/>
    <n v="40000"/>
    <s v="HSIP-5(118) (55002-3234-94)"/>
  </r>
  <r>
    <n v="130885"/>
    <n v="1"/>
    <s v="Active"/>
    <d v="2020-09-24T00:00:00"/>
    <s v="Mary Probst"/>
    <d v="2020-09-24T00:00:00"/>
    <s v="Mary Probst"/>
    <s v="Knox"/>
    <m/>
    <m/>
    <m/>
    <s v="N/A"/>
    <s v="City of Knoxville - FFY 2020 - 5307 (S) Capital and Planning Funds"/>
    <m/>
    <s v="Mass Transit"/>
    <m/>
    <m/>
    <x v="4"/>
    <x v="7"/>
    <m/>
    <s v=""/>
    <m/>
    <m/>
    <s v="N"/>
    <m/>
    <x v="0"/>
    <m/>
    <n v="0"/>
    <n v="0"/>
    <n v="648566"/>
    <n v="0"/>
    <n v="648566"/>
    <n v="0"/>
    <n v="0"/>
    <n v="648566"/>
    <n v="0"/>
    <n v="648566"/>
    <s v="State Funded (475307-S3-032)"/>
  </r>
  <r>
    <n v="130886"/>
    <n v="1"/>
    <s v="Active"/>
    <d v="2020-09-25T00:00:00"/>
    <s v="David Demanette"/>
    <d v="2020-09-25T00:00:00"/>
    <s v="David Demanette"/>
    <s v="Greene"/>
    <m/>
    <m/>
    <m/>
    <m/>
    <s v="Greeneville: CARES Act Part 4"/>
    <m/>
    <s v="Aeronautics"/>
    <s v="Public Transportation"/>
    <m/>
    <x v="4"/>
    <x v="7"/>
    <m/>
    <s v=""/>
    <m/>
    <m/>
    <s v="N"/>
    <m/>
    <x v="0"/>
    <m/>
    <n v="0"/>
    <n v="0"/>
    <n v="30000"/>
    <n v="0"/>
    <n v="30000"/>
    <n v="0"/>
    <n v="0"/>
    <n v="30000"/>
    <n v="0"/>
    <n v="30000"/>
    <s v="State Funded (30555015921)"/>
  </r>
  <r>
    <n v="130889"/>
    <n v="4"/>
    <s v="Active"/>
    <d v="2020-09-29T00:00:00"/>
    <s v="Ryan Healey"/>
    <d v="2020-09-29T00:00:00"/>
    <s v="Ryan Healey"/>
    <s v="Hardeman"/>
    <m/>
    <m/>
    <m/>
    <m/>
    <s v="Bolivar: New Terminal Design"/>
    <m/>
    <s v="Aeronautics"/>
    <s v="Public Transportation"/>
    <m/>
    <x v="4"/>
    <x v="7"/>
    <m/>
    <s v=""/>
    <m/>
    <m/>
    <s v="N"/>
    <m/>
    <x v="0"/>
    <m/>
    <n v="0"/>
    <n v="0"/>
    <n v="30000"/>
    <n v="0"/>
    <n v="30000"/>
    <n v="0"/>
    <n v="0"/>
    <n v="30000"/>
    <n v="0"/>
    <n v="30000"/>
    <s v="State Funded (35555014321)"/>
  </r>
  <r>
    <n v="130894"/>
    <n v="3"/>
    <s v="Active"/>
    <d v="2020-09-30T00:00:00"/>
    <s v="Ryan Healey"/>
    <d v="2020-09-30T00:00:00"/>
    <s v="Ryan Healey"/>
    <s v="Robertson"/>
    <m/>
    <m/>
    <m/>
    <m/>
    <s v="Springfield: Preliminary Design &amp; Environmental for N TWY &amp; Apron"/>
    <m/>
    <s v="Aeronautics"/>
    <s v="Public Transportation"/>
    <m/>
    <x v="4"/>
    <x v="7"/>
    <m/>
    <s v=""/>
    <m/>
    <m/>
    <s v="N"/>
    <m/>
    <x v="0"/>
    <m/>
    <n v="0"/>
    <n v="0"/>
    <n v="75600"/>
    <n v="0"/>
    <n v="75600"/>
    <n v="0"/>
    <n v="0"/>
    <n v="75600"/>
    <n v="0"/>
    <n v="75600"/>
    <s v="State Funded (74555017021)"/>
  </r>
  <r>
    <n v="130896"/>
    <n v="1"/>
    <s v="Active"/>
    <d v="2020-10-01T00:00:00"/>
    <s v="Dale Showers"/>
    <d v="2021-03-24T00:00:00"/>
    <s v="Brian Terrell"/>
    <s v="Roane"/>
    <s v="Kingston Ave"/>
    <m/>
    <s v="0A214"/>
    <s v="L"/>
    <s v="Kingston Avenue at Norfolk Southern Railroad, LM 0.045 in Oliver Springs"/>
    <s v="Railroad Crossing Safety Improvement Project, Section 130"/>
    <s v="Other"/>
    <s v="Railroad Crossing Improvement"/>
    <m/>
    <x v="4"/>
    <x v="7"/>
    <m/>
    <n v="0.1"/>
    <m/>
    <m/>
    <s v="N"/>
    <s v="None"/>
    <x v="0"/>
    <m/>
    <n v="15000"/>
    <n v="0"/>
    <n v="0"/>
    <n v="0"/>
    <n v="15000"/>
    <n v="15000"/>
    <n v="0"/>
    <n v="0"/>
    <n v="0"/>
    <n v="15000"/>
    <m/>
  </r>
  <r>
    <n v="130898"/>
    <n v="1"/>
    <s v="Active"/>
    <d v="2020-10-01T00:00:00"/>
    <s v="Mary Probst"/>
    <d v="2020-10-01T00:00:00"/>
    <s v="Mary Probst"/>
    <s v="Sevier"/>
    <m/>
    <m/>
    <m/>
    <s v="N/A"/>
    <s v="GMTS - Zero $ Planning through Consultant Task Order - 2020 IMPROVE Act"/>
    <m/>
    <s v="Mass Transit"/>
    <m/>
    <m/>
    <x v="4"/>
    <x v="7"/>
    <m/>
    <s v=""/>
    <m/>
    <m/>
    <s v="N"/>
    <m/>
    <x v="0"/>
    <m/>
    <n v="0"/>
    <n v="0"/>
    <n v="110000"/>
    <n v="0"/>
    <n v="110000"/>
    <n v="0"/>
    <n v="0"/>
    <n v="110000"/>
    <n v="0"/>
    <n v="110000"/>
    <s v="State Funded (78IMPV-S3-005)"/>
  </r>
  <r>
    <n v="130899"/>
    <n v="4"/>
    <s v="Active"/>
    <d v="2020-10-02T00:00:00"/>
    <s v="Ryan Healey"/>
    <d v="2020-10-02T00:00:00"/>
    <s v="Ryan Healey"/>
    <s v="Carroll"/>
    <m/>
    <m/>
    <m/>
    <m/>
    <s v="Huntingdon: CARES Act Part 4: Operational Expenses"/>
    <m/>
    <s v="Aeronautics"/>
    <s v="Public Transportation"/>
    <m/>
    <x v="4"/>
    <x v="7"/>
    <m/>
    <s v=""/>
    <m/>
    <m/>
    <s v="N"/>
    <m/>
    <x v="0"/>
    <m/>
    <n v="0"/>
    <n v="0"/>
    <n v="30000"/>
    <n v="0"/>
    <n v="30000"/>
    <n v="0"/>
    <n v="0"/>
    <n v="30000"/>
    <n v="0"/>
    <n v="30000"/>
    <s v="State Funded (09555013721)"/>
  </r>
  <r>
    <n v="130906"/>
    <n v="4"/>
    <s v="Active"/>
    <d v="2020-10-02T00:00:00"/>
    <s v="Ryan Healey"/>
    <d v="2020-10-02T00:00:00"/>
    <s v="Ryan Healey"/>
    <s v="Benton"/>
    <m/>
    <m/>
    <m/>
    <m/>
    <s v="Camden: FY21 Airport Maintenance"/>
    <m/>
    <s v="Aeronautics"/>
    <s v="Public Transportation"/>
    <m/>
    <x v="4"/>
    <x v="7"/>
    <m/>
    <s v=""/>
    <m/>
    <m/>
    <s v="N"/>
    <m/>
    <x v="0"/>
    <m/>
    <n v="0"/>
    <n v="0"/>
    <n v="15000"/>
    <n v="0"/>
    <n v="15000"/>
    <n v="0"/>
    <n v="0"/>
    <n v="15000"/>
    <n v="0"/>
    <n v="15000"/>
    <s v="State Funded (03555073021)"/>
  </r>
  <r>
    <n v="130910"/>
    <n v="2"/>
    <s v="Closed"/>
    <d v="2020-10-05T00:00:00"/>
    <s v="David Demanette"/>
    <d v="2021-06-16T00:00:00"/>
    <s v="David Demanette"/>
    <s v="Overton"/>
    <m/>
    <m/>
    <m/>
    <m/>
    <s v="Livingston: CARES Act Part 4"/>
    <m/>
    <s v="Aeronautics"/>
    <s v="Public Transportation"/>
    <m/>
    <x v="4"/>
    <x v="7"/>
    <m/>
    <s v=""/>
    <m/>
    <m/>
    <s v="N"/>
    <m/>
    <x v="0"/>
    <m/>
    <n v="0"/>
    <n v="0"/>
    <n v="30000"/>
    <n v="0"/>
    <n v="30000"/>
    <n v="0"/>
    <n v="0"/>
    <n v="30000"/>
    <n v="0"/>
    <n v="30000"/>
    <s v="State Funded (67555013921)"/>
  </r>
  <r>
    <n v="130913"/>
    <n v="1"/>
    <s v="Active"/>
    <d v="2020-10-05T00:00:00"/>
    <s v="Mary Probst"/>
    <d v="2020-10-05T00:00:00"/>
    <s v="Mary Probst"/>
    <s v="Knox"/>
    <m/>
    <m/>
    <m/>
    <s v="N/A"/>
    <s v="KAT - FFY 2017 - 5307 STP TN2020-034 - (S) Capital Funds"/>
    <m/>
    <s v="Mass Transit"/>
    <m/>
    <m/>
    <x v="4"/>
    <x v="7"/>
    <m/>
    <s v=""/>
    <m/>
    <m/>
    <s v="N"/>
    <m/>
    <x v="0"/>
    <m/>
    <n v="0"/>
    <n v="0"/>
    <n v="240758"/>
    <n v="0"/>
    <n v="240758"/>
    <n v="0"/>
    <n v="0"/>
    <n v="240758"/>
    <n v="0"/>
    <n v="240758"/>
    <s v="State Funded (47STPX-S3-014)"/>
  </r>
  <r>
    <n v="130914"/>
    <n v="3"/>
    <s v="Active"/>
    <d v="2020-10-06T00:00:00"/>
    <s v="Lee Cothron"/>
    <d v="2021-03-25T00:00:00"/>
    <s v="Brian Terrell"/>
    <s v="Maury"/>
    <m/>
    <m/>
    <m/>
    <m/>
    <s v="Training Carousel at CDL Driver Testing Station (Repair, Reseal and Stripe)"/>
    <m/>
    <s v="Other"/>
    <s v="Paving"/>
    <m/>
    <x v="4"/>
    <x v="7"/>
    <m/>
    <s v=""/>
    <m/>
    <m/>
    <s v="N"/>
    <m/>
    <x v="0"/>
    <m/>
    <n v="0"/>
    <n v="0"/>
    <n v="0"/>
    <n v="15710.78"/>
    <n v="15710.78"/>
    <n v="0"/>
    <n v="0"/>
    <n v="0"/>
    <n v="15710.78"/>
    <n v="15710.78"/>
    <s v="State Funded (60946-8656-04)"/>
  </r>
  <r>
    <n v="130915"/>
    <n v="4"/>
    <s v="Active"/>
    <d v="2020-10-06T00:00:00"/>
    <s v="Meghan Wilson"/>
    <d v="2021-03-25T00:00:00"/>
    <s v="Brian Terrell"/>
    <s v="Shelby"/>
    <s v="SR-205"/>
    <s v="SR"/>
    <m/>
    <s v="SR"/>
    <s v="(Navy Road), from Veterans Parkway to Bethuel Road"/>
    <s v="ADA accessibility improvements for pedestrians on Navy Road, including ADA curb ramp installations and modifications, sidewalk repairs, drive apron modifications, traffic signal modifications, limited to curb and gutter and drainage replacements."/>
    <s v="Local Programs"/>
    <s v="Safety"/>
    <m/>
    <x v="4"/>
    <x v="7"/>
    <m/>
    <s v=""/>
    <m/>
    <m/>
    <s v="N"/>
    <s v="Other"/>
    <x v="4"/>
    <m/>
    <n v="176175"/>
    <n v="0"/>
    <n v="0"/>
    <n v="0"/>
    <n v="176175"/>
    <n v="176175"/>
    <n v="0"/>
    <n v="0"/>
    <n v="0"/>
    <n v="176175"/>
    <s v="STP-M-9411(15) (79LPLM-F3-751)"/>
  </r>
  <r>
    <n v="130916"/>
    <n v="2"/>
    <s v="Active"/>
    <d v="2020-10-06T00:00:00"/>
    <s v="David Demanette"/>
    <d v="2020-10-06T00:00:00"/>
    <s v="David Demanette"/>
    <s v="Franklin"/>
    <m/>
    <m/>
    <m/>
    <m/>
    <s v="Sewanee: Avigation Easement Acquisition - Phase 1"/>
    <m/>
    <s v="Aeronautics"/>
    <s v="Public Transportation"/>
    <m/>
    <x v="4"/>
    <x v="7"/>
    <m/>
    <s v=""/>
    <m/>
    <m/>
    <s v="N"/>
    <m/>
    <x v="0"/>
    <m/>
    <n v="0"/>
    <n v="0"/>
    <n v="36000"/>
    <n v="0"/>
    <n v="36000"/>
    <n v="0"/>
    <n v="0"/>
    <n v="36000"/>
    <n v="0"/>
    <n v="36000"/>
    <s v="State Funded (26555010421)"/>
  </r>
  <r>
    <n v="130933"/>
    <n v="3"/>
    <s v="Active"/>
    <d v="2020-10-07T00:00:00"/>
    <s v="Bridgett Tidwell"/>
    <d v="2021-03-24T00:00:00"/>
    <s v="Brian Terrell"/>
    <s v="Houston"/>
    <s v="SR-149"/>
    <s v="SR"/>
    <m/>
    <s v="SR"/>
    <s v="From Griffie Lane to Stewart County Line"/>
    <s v="Striping, Signage, Guardrail, and other safety improvements"/>
    <s v="Safety"/>
    <s v="RSAR"/>
    <m/>
    <x v="4"/>
    <x v="7"/>
    <m/>
    <n v="1.28"/>
    <m/>
    <m/>
    <s v="N"/>
    <s v="Other"/>
    <x v="4"/>
    <m/>
    <n v="40000"/>
    <n v="0"/>
    <n v="0"/>
    <n v="0"/>
    <n v="40000"/>
    <n v="40000"/>
    <n v="0"/>
    <n v="0"/>
    <n v="0"/>
    <n v="40000"/>
    <s v="HSIP-149(15) (42005-3234-94)"/>
  </r>
  <r>
    <n v="130936"/>
    <n v="3"/>
    <s v="Active"/>
    <d v="2020-10-08T00:00:00"/>
    <s v="Mary Probst"/>
    <d v="2020-10-08T00:00:00"/>
    <s v="Mary Probst"/>
    <s v="Davidson"/>
    <m/>
    <m/>
    <m/>
    <s v="N/A"/>
    <s v="MTA / Renewed Life - FFY19; SFY21 - 5307 / TN201902401 (S) Capital Funds"/>
    <m/>
    <s v="Mass Transit"/>
    <m/>
    <m/>
    <x v="4"/>
    <x v="7"/>
    <m/>
    <s v=""/>
    <m/>
    <m/>
    <s v="N"/>
    <m/>
    <x v="0"/>
    <m/>
    <n v="0"/>
    <n v="0"/>
    <n v="3830"/>
    <n v="0"/>
    <n v="3830"/>
    <n v="0"/>
    <n v="0"/>
    <n v="3830"/>
    <n v="0"/>
    <n v="3830"/>
    <s v="State Funded (195307-S3-075)"/>
  </r>
  <r>
    <n v="130937"/>
    <n v="1"/>
    <s v="Active"/>
    <d v="2020-10-08T00:00:00"/>
    <s v="Niyonzima Etienne"/>
    <d v="2021-03-24T00:00:00"/>
    <s v="Brian Terrell"/>
    <s v="Anderson"/>
    <s v="SR-330"/>
    <s v="SR"/>
    <m/>
    <s v="SR"/>
    <s v="(Main Street) at Norfolk Southern Railroad, LM 0.015 in Oliver Springs"/>
    <s v="Railroad Crossing Safety Improvement Project, Section 130"/>
    <s v="Other"/>
    <s v="Railroad Crossing Improvement"/>
    <m/>
    <x v="4"/>
    <x v="7"/>
    <m/>
    <n v="0.1"/>
    <m/>
    <m/>
    <s v="N"/>
    <s v="Other"/>
    <x v="4"/>
    <m/>
    <n v="15000"/>
    <n v="0"/>
    <n v="0"/>
    <n v="0"/>
    <n v="15000"/>
    <n v="15000"/>
    <n v="0"/>
    <n v="0"/>
    <n v="0"/>
    <n v="15000"/>
    <m/>
  </r>
  <r>
    <n v="130941"/>
    <n v="1"/>
    <s v="Active"/>
    <d v="2020-10-12T00:00:00"/>
    <s v="David Demanette"/>
    <d v="2020-10-12T00:00:00"/>
    <s v="David Demanette"/>
    <s v="Hawkins"/>
    <m/>
    <m/>
    <m/>
    <m/>
    <s v="Rogersville: Partial Parallel Taxiway and Apron Design"/>
    <m/>
    <s v="Aeronautics"/>
    <s v="Public Transportation"/>
    <m/>
    <x v="4"/>
    <x v="7"/>
    <m/>
    <s v=""/>
    <m/>
    <m/>
    <s v="N"/>
    <m/>
    <x v="0"/>
    <m/>
    <n v="0"/>
    <n v="0"/>
    <n v="94000"/>
    <n v="0"/>
    <n v="94000"/>
    <n v="0"/>
    <n v="0"/>
    <n v="94000"/>
    <n v="0"/>
    <n v="94000"/>
    <s v="State Funded (37555013021)"/>
  </r>
  <r>
    <n v="130943"/>
    <n v="1"/>
    <s v="Active"/>
    <d v="2020-10-13T00:00:00"/>
    <s v="Mary Probst"/>
    <d v="2020-10-23T00:00:00"/>
    <s v="Mary Probst"/>
    <s v="Sullivan"/>
    <m/>
    <m/>
    <m/>
    <s v="N/A"/>
    <s v="KATS FFY2017, 2018, 2019; SFY21 5339 TN2020033 (S) Capital Funds"/>
    <m/>
    <s v="Mass Transit"/>
    <m/>
    <m/>
    <x v="4"/>
    <x v="7"/>
    <m/>
    <s v=""/>
    <m/>
    <m/>
    <s v="N"/>
    <m/>
    <x v="0"/>
    <m/>
    <n v="0"/>
    <n v="0"/>
    <n v="31747"/>
    <n v="0"/>
    <n v="31747"/>
    <n v="0"/>
    <n v="0"/>
    <n v="31747"/>
    <n v="0"/>
    <n v="31747"/>
    <s v="State Funded (825339-S3-005)"/>
  </r>
  <r>
    <n v="130944"/>
    <n v="1"/>
    <s v="Active"/>
    <d v="2020-10-14T00:00:00"/>
    <s v="Clarence Langley"/>
    <d v="2021-03-24T00:00:00"/>
    <s v="Brian Terrell"/>
    <s v="Anderson"/>
    <s v="SR-330"/>
    <s v="SR"/>
    <m/>
    <s v="SR"/>
    <s v="(East Spring Street) at Norfolk Southern Railroad, LM 0.665 in Oliver Springs"/>
    <s v="Railroad Crossing Safety Improvement Project, Section 130"/>
    <s v="Other"/>
    <s v="Railroad Crossing Improvement"/>
    <m/>
    <x v="4"/>
    <x v="7"/>
    <m/>
    <n v="0.1"/>
    <m/>
    <m/>
    <s v="N"/>
    <s v="Other"/>
    <x v="4"/>
    <m/>
    <n v="15000"/>
    <n v="0"/>
    <n v="0"/>
    <n v="0"/>
    <n v="15000"/>
    <n v="15000"/>
    <n v="0"/>
    <n v="0"/>
    <n v="0"/>
    <n v="15000"/>
    <m/>
  </r>
  <r>
    <n v="130947"/>
    <n v="2"/>
    <s v="Active"/>
    <d v="2020-10-14T00:00:00"/>
    <s v="Mary Probst"/>
    <d v="2020-10-14T00:00:00"/>
    <s v="Mary Probst"/>
    <s v="Hamilton"/>
    <m/>
    <m/>
    <m/>
    <s v="N/A"/>
    <s v="CARTA - FFY 2019 - SFY 2021 - 5337 - TN2019020 - (S) Capital Funds"/>
    <m/>
    <s v="Mass Transit"/>
    <m/>
    <m/>
    <x v="4"/>
    <x v="7"/>
    <m/>
    <s v=""/>
    <m/>
    <m/>
    <s v="N"/>
    <m/>
    <x v="0"/>
    <m/>
    <n v="0"/>
    <n v="0"/>
    <n v="28799"/>
    <n v="0"/>
    <n v="28799"/>
    <n v="0"/>
    <n v="0"/>
    <n v="28799"/>
    <n v="0"/>
    <n v="28799"/>
    <s v="State Funded (335337-S3-008)"/>
  </r>
  <r>
    <n v="130948"/>
    <n v="2"/>
    <s v="Active"/>
    <d v="2020-10-14T00:00:00"/>
    <s v="Mary Probst"/>
    <d v="2020-10-14T00:00:00"/>
    <s v="Mary Probst"/>
    <s v="Hamilton"/>
    <m/>
    <m/>
    <m/>
    <s v="N/A"/>
    <s v="CARTA - FFY2017 ; SFY 2021 - 5339(b) TN2020032 (S) Capital Funds"/>
    <m/>
    <s v="Mass Transit"/>
    <m/>
    <m/>
    <x v="4"/>
    <x v="7"/>
    <m/>
    <s v=""/>
    <m/>
    <m/>
    <s v="N"/>
    <m/>
    <x v="0"/>
    <m/>
    <n v="0"/>
    <n v="0"/>
    <n v="604627"/>
    <n v="0"/>
    <n v="604627"/>
    <n v="0"/>
    <n v="0"/>
    <n v="604627"/>
    <n v="0"/>
    <n v="604627"/>
    <s v="State Funded (335339-S3-008)"/>
  </r>
  <r>
    <n v="130949"/>
    <n v="2"/>
    <s v="Active"/>
    <d v="2020-10-14T00:00:00"/>
    <s v="Mary Probst"/>
    <d v="2020-10-14T00:00:00"/>
    <s v="Mary Probst"/>
    <s v="Hamilton"/>
    <m/>
    <m/>
    <m/>
    <s v="N/A"/>
    <s v="CARTA - FFY2020; SFY2021 5337 - TN2020038 (S) Capital Funds"/>
    <m/>
    <s v="Mass Transit"/>
    <m/>
    <m/>
    <x v="4"/>
    <x v="7"/>
    <m/>
    <s v=""/>
    <m/>
    <m/>
    <s v="N"/>
    <m/>
    <x v="0"/>
    <m/>
    <n v="0"/>
    <n v="0"/>
    <n v="25089"/>
    <n v="0"/>
    <n v="25089"/>
    <n v="0"/>
    <n v="0"/>
    <n v="25089"/>
    <n v="0"/>
    <n v="25089"/>
    <s v="State Funded (335337-S3-009)"/>
  </r>
  <r>
    <n v="130950"/>
    <n v="1"/>
    <s v="Active"/>
    <d v="2020-10-14T00:00:00"/>
    <s v="Mary Probst"/>
    <d v="2020-10-14T00:00:00"/>
    <s v="Mary Probst"/>
    <s v="Knox"/>
    <m/>
    <m/>
    <m/>
    <s v="N/A"/>
    <s v="City of Knoxville FFY20, SFY21 - 5339 - TN2020035 (S) Capital Funds"/>
    <m/>
    <s v="Mass Transit"/>
    <m/>
    <m/>
    <x v="4"/>
    <x v="7"/>
    <m/>
    <s v=""/>
    <m/>
    <m/>
    <s v="N"/>
    <m/>
    <x v="0"/>
    <m/>
    <n v="0"/>
    <n v="0"/>
    <n v="97466"/>
    <n v="0"/>
    <n v="97466"/>
    <n v="0"/>
    <n v="0"/>
    <n v="97466"/>
    <n v="0"/>
    <n v="97466"/>
    <s v="State Funded (475339-S3-009)"/>
  </r>
  <r>
    <n v="130951"/>
    <n v="2"/>
    <s v="Active"/>
    <d v="2020-10-15T00:00:00"/>
    <s v="Lee Cothron"/>
    <d v="2020-10-15T00:00:00"/>
    <s v="Lee Cothron"/>
    <s v="Region 2"/>
    <m/>
    <m/>
    <m/>
    <s v="SP"/>
    <s v="South Cumberland State Park Wayfinding Signage"/>
    <s v="Install wayfinding signage in Grundy, Franklin, Marion &amp; Sequatchie Cos. to serve South Cumberland State Park"/>
    <s v="Other"/>
    <s v="Signs"/>
    <m/>
    <x v="4"/>
    <x v="7"/>
    <m/>
    <s v=""/>
    <m/>
    <m/>
    <s v="N"/>
    <m/>
    <x v="0"/>
    <m/>
    <n v="0"/>
    <n v="0"/>
    <n v="196000"/>
    <n v="0"/>
    <n v="196000"/>
    <n v="0"/>
    <n v="0"/>
    <n v="196000"/>
    <n v="0"/>
    <n v="196000"/>
    <s v="State Funded (98200-3174-04)"/>
  </r>
  <r>
    <n v="130952"/>
    <n v="3"/>
    <s v="Active"/>
    <d v="2020-10-16T00:00:00"/>
    <s v="Bridgett Tidwell"/>
    <d v="2021-03-24T00:00:00"/>
    <s v="Brian Terrell"/>
    <s v="Davidson"/>
    <s v="SR-45"/>
    <s v="SR"/>
    <m/>
    <s v="SR"/>
    <s v="(Old Hickory Boulevard), East of Brick Church Pike to near SR-11 (Dickerson Pike)"/>
    <s v="Striping, Signage, Guardrail, and other safety improvements"/>
    <s v="Safety"/>
    <s v="RSAR"/>
    <m/>
    <x v="4"/>
    <x v="7"/>
    <m/>
    <n v="1.43"/>
    <m/>
    <m/>
    <s v="N"/>
    <s v="NHS"/>
    <x v="3"/>
    <m/>
    <n v="40000"/>
    <n v="0"/>
    <n v="0"/>
    <n v="0"/>
    <n v="40000"/>
    <n v="40000"/>
    <n v="0"/>
    <n v="0"/>
    <n v="0"/>
    <n v="40000"/>
    <s v="HSIP-45(33) (19100-3212-94)"/>
  </r>
  <r>
    <n v="130953"/>
    <n v="4"/>
    <s v="Active"/>
    <d v="2020-10-19T00:00:00"/>
    <s v="Lee Cothron"/>
    <d v="2021-03-25T00:00:00"/>
    <s v="Brian Terrell"/>
    <s v="Henderson"/>
    <m/>
    <m/>
    <m/>
    <m/>
    <s v="FY21 Henderson Co. Salt Bin 60' x 120' - Replace Salt Bin"/>
    <m/>
    <s v="Other"/>
    <m/>
    <m/>
    <x v="4"/>
    <x v="7"/>
    <m/>
    <s v=""/>
    <m/>
    <m/>
    <s v="N"/>
    <m/>
    <x v="0"/>
    <m/>
    <n v="0"/>
    <n v="0"/>
    <n v="489900"/>
    <n v="0"/>
    <n v="489900"/>
    <n v="0"/>
    <n v="0"/>
    <n v="489900"/>
    <n v="0"/>
    <n v="489900"/>
    <s v="State Funded (39999-3608-04)"/>
  </r>
  <r>
    <n v="130957"/>
    <n v="6"/>
    <s v="Active"/>
    <d v="2020-10-21T00:00:00"/>
    <s v="Mary Probst"/>
    <d v="2020-10-21T00:00:00"/>
    <s v="Mary Probst"/>
    <s v="Statewide"/>
    <m/>
    <m/>
    <m/>
    <s v="N/A"/>
    <s v="Frontier Health FFY2019; SFY 2021 - 5310 TN2020046 (Fed, St, L) Capital Funding"/>
    <m/>
    <s v="Mass Transit"/>
    <m/>
    <m/>
    <x v="4"/>
    <x v="7"/>
    <m/>
    <s v=""/>
    <m/>
    <m/>
    <s v="N"/>
    <m/>
    <x v="0"/>
    <m/>
    <n v="0"/>
    <n v="0"/>
    <n v="85884"/>
    <n v="0"/>
    <n v="85884"/>
    <n v="0"/>
    <n v="0"/>
    <n v="85884"/>
    <n v="0"/>
    <n v="85884"/>
    <s v="State Funded (995310-S3-358)"/>
  </r>
  <r>
    <n v="130958"/>
    <n v="4"/>
    <s v="Active"/>
    <d v="2020-10-22T00:00:00"/>
    <s v="Ryan Healey"/>
    <d v="2020-10-22T00:00:00"/>
    <s v="Ryan Healey"/>
    <s v="Hardeman"/>
    <m/>
    <m/>
    <m/>
    <m/>
    <s v="Bolivar: CARES Act Part 4"/>
    <m/>
    <s v="Aeronautics"/>
    <s v="Public Transportation"/>
    <m/>
    <x v="4"/>
    <x v="7"/>
    <m/>
    <s v=""/>
    <m/>
    <m/>
    <s v="N"/>
    <m/>
    <x v="0"/>
    <m/>
    <n v="0"/>
    <n v="0"/>
    <n v="20000"/>
    <n v="0"/>
    <n v="20000"/>
    <n v="0"/>
    <n v="0"/>
    <n v="20000"/>
    <n v="0"/>
    <n v="20000"/>
    <s v="State Funded (35555014421)"/>
  </r>
  <r>
    <n v="130959"/>
    <n v="3"/>
    <s v="Active"/>
    <d v="2020-10-22T00:00:00"/>
    <s v="Ryan Healey"/>
    <d v="2020-10-22T00:00:00"/>
    <s v="Ryan Healey"/>
    <s v="Wayne"/>
    <m/>
    <m/>
    <m/>
    <m/>
    <s v="Clifton: CARES Act Part 4"/>
    <m/>
    <s v="Aeronautics"/>
    <s v="Public Transportation"/>
    <m/>
    <x v="4"/>
    <x v="7"/>
    <m/>
    <s v=""/>
    <m/>
    <m/>
    <s v="N"/>
    <m/>
    <x v="0"/>
    <m/>
    <n v="0"/>
    <n v="0"/>
    <n v="20000"/>
    <n v="0"/>
    <n v="20000"/>
    <n v="0"/>
    <n v="0"/>
    <n v="20000"/>
    <n v="0"/>
    <n v="20000"/>
    <s v="State Funded (91555012721)"/>
  </r>
  <r>
    <n v="130960"/>
    <n v="4"/>
    <s v="Active"/>
    <d v="2020-10-22T00:00:00"/>
    <s v="Ryan Healey"/>
    <d v="2020-10-22T00:00:00"/>
    <s v="Ryan Healey"/>
    <s v="Henderson"/>
    <m/>
    <m/>
    <m/>
    <m/>
    <s v="Beech River: CARES Act Part 4"/>
    <m/>
    <s v="Aeronautics"/>
    <s v="Public Transportation"/>
    <m/>
    <x v="4"/>
    <x v="7"/>
    <m/>
    <s v=""/>
    <m/>
    <m/>
    <s v="N"/>
    <m/>
    <x v="0"/>
    <m/>
    <n v="0"/>
    <n v="0"/>
    <n v="30000"/>
    <n v="0"/>
    <n v="30000"/>
    <n v="0"/>
    <n v="0"/>
    <n v="30000"/>
    <n v="0"/>
    <n v="30000"/>
    <s v="State Funded (39555014721)"/>
  </r>
  <r>
    <n v="130961"/>
    <n v="4"/>
    <s v="Active"/>
    <d v="2020-10-22T00:00:00"/>
    <s v="Ryan Healey"/>
    <d v="2020-10-22T00:00:00"/>
    <s v="Ryan Healey"/>
    <s v="Gibson"/>
    <m/>
    <m/>
    <m/>
    <m/>
    <s v="Humboldt: CARES Act Part 4"/>
    <m/>
    <s v="Aeronautics"/>
    <s v="Public Transportation"/>
    <m/>
    <x v="4"/>
    <x v="7"/>
    <m/>
    <s v=""/>
    <m/>
    <m/>
    <s v="N"/>
    <m/>
    <x v="0"/>
    <m/>
    <n v="0"/>
    <n v="0"/>
    <n v="20000"/>
    <n v="0"/>
    <n v="20000"/>
    <n v="0"/>
    <n v="0"/>
    <n v="20000"/>
    <n v="0"/>
    <n v="20000"/>
    <s v="State Funded (27555015121)"/>
  </r>
  <r>
    <n v="130962"/>
    <n v="3"/>
    <s v="Active"/>
    <d v="2020-10-22T00:00:00"/>
    <s v="Ryan Healey"/>
    <d v="2020-10-22T00:00:00"/>
    <s v="Ryan Healey"/>
    <s v="Sumner"/>
    <m/>
    <m/>
    <m/>
    <m/>
    <s v="Portland: CARES Act Part 4"/>
    <m/>
    <s v="Aeronautics"/>
    <s v="Public Transportation"/>
    <m/>
    <x v="4"/>
    <x v="7"/>
    <m/>
    <s v=""/>
    <m/>
    <m/>
    <s v="N"/>
    <m/>
    <x v="0"/>
    <m/>
    <n v="0"/>
    <n v="0"/>
    <n v="30000"/>
    <n v="0"/>
    <n v="30000"/>
    <n v="0"/>
    <n v="0"/>
    <n v="30000"/>
    <n v="0"/>
    <n v="30000"/>
    <s v="State Funded (83555012121)"/>
  </r>
  <r>
    <n v="130963"/>
    <n v="6"/>
    <s v="Active"/>
    <d v="2020-10-22T00:00:00"/>
    <s v="Mary Probst"/>
    <d v="2020-10-22T00:00:00"/>
    <s v="Mary Probst"/>
    <s v="Statewide"/>
    <m/>
    <m/>
    <m/>
    <s v="N/A"/>
    <s v="Life Bridges, Inc. FFY2019; SFY 2021 - 5310 TN2020046 (Fed, St, L) Capital Funding"/>
    <m/>
    <s v="Mass Transit"/>
    <m/>
    <m/>
    <x v="4"/>
    <x v="7"/>
    <m/>
    <s v=""/>
    <m/>
    <m/>
    <s v="N"/>
    <m/>
    <x v="0"/>
    <m/>
    <n v="0"/>
    <n v="0"/>
    <n v="108000"/>
    <n v="0"/>
    <n v="108000"/>
    <n v="0"/>
    <n v="0"/>
    <n v="108000"/>
    <n v="0"/>
    <n v="108000"/>
    <s v="State Funded (995310-S3-359)"/>
  </r>
  <r>
    <n v="130964"/>
    <n v="6"/>
    <s v="Active"/>
    <d v="2020-10-22T00:00:00"/>
    <s v="Mary Probst"/>
    <d v="2020-10-22T00:00:00"/>
    <s v="Mary Probst"/>
    <s v="Statewide"/>
    <m/>
    <m/>
    <m/>
    <s v="N/A"/>
    <s v="Progressive Directions, Inc. FFY2019; SFY 2021 - 5310 TN2020046 (Fed, St, L) Capital Funding"/>
    <m/>
    <s v="Mass Transit"/>
    <m/>
    <m/>
    <x v="4"/>
    <x v="7"/>
    <m/>
    <s v=""/>
    <m/>
    <m/>
    <s v="N"/>
    <m/>
    <x v="0"/>
    <m/>
    <n v="0"/>
    <n v="0"/>
    <n v="36000"/>
    <n v="0"/>
    <n v="36000"/>
    <n v="0"/>
    <n v="0"/>
    <n v="36000"/>
    <n v="0"/>
    <n v="36000"/>
    <s v="State Funded (995310-S3-360)"/>
  </r>
  <r>
    <n v="130966"/>
    <n v="6"/>
    <s v="Active"/>
    <d v="2020-10-22T00:00:00"/>
    <s v="Mary Probst"/>
    <d v="2020-10-22T00:00:00"/>
    <s v="Mary Probst"/>
    <s v="Statewide"/>
    <m/>
    <m/>
    <m/>
    <s v="N/A"/>
    <s v="Volunteers of America Mid-States, Inc. FFY2019; SFY 2021 - 5310 TN2020046 (Fed, St, L) Capital Funding"/>
    <m/>
    <s v="Mass Transit"/>
    <m/>
    <m/>
    <x v="4"/>
    <x v="7"/>
    <m/>
    <s v=""/>
    <m/>
    <m/>
    <s v="N"/>
    <m/>
    <x v="0"/>
    <m/>
    <n v="0"/>
    <n v="0"/>
    <n v="156640"/>
    <n v="0"/>
    <n v="156640"/>
    <n v="0"/>
    <n v="0"/>
    <n v="156640"/>
    <n v="0"/>
    <n v="156640"/>
    <s v="State Funded (995310-S3-362)"/>
  </r>
  <r>
    <n v="130967"/>
    <n v="6"/>
    <s v="Active"/>
    <d v="2020-10-22T00:00:00"/>
    <s v="Mary Probst"/>
    <d v="2020-10-22T00:00:00"/>
    <s v="Mary Probst"/>
    <s v="Statewide"/>
    <m/>
    <m/>
    <m/>
    <s v="N/A"/>
    <s v="Adult Comm. Training, Inc. FFY2019; SFY 2021 - 5310 TN2020047 (Fed, St, L) Capital Funding"/>
    <m/>
    <s v="Mass Transit"/>
    <m/>
    <m/>
    <x v="4"/>
    <x v="7"/>
    <m/>
    <s v=""/>
    <m/>
    <m/>
    <s v="N"/>
    <m/>
    <x v="0"/>
    <m/>
    <n v="0"/>
    <n v="0"/>
    <n v="72000"/>
    <n v="0"/>
    <n v="72000"/>
    <n v="0"/>
    <n v="0"/>
    <n v="72000"/>
    <n v="0"/>
    <n v="72000"/>
    <s v="State Funded (995310-S3-363)"/>
  </r>
  <r>
    <n v="130968"/>
    <n v="6"/>
    <s v="Active"/>
    <d v="2020-10-22T00:00:00"/>
    <s v="Mary Probst"/>
    <d v="2020-10-22T00:00:00"/>
    <s v="Mary Probst"/>
    <s v="Statewide"/>
    <m/>
    <m/>
    <m/>
    <s v="N/A"/>
    <s v="Buffalo River Services, Inc. FFY2019; SFY 2021 - 5310 TN2020047 (Fed, St, L) Capital Funding"/>
    <m/>
    <s v="Mass Transit"/>
    <m/>
    <m/>
    <x v="4"/>
    <x v="7"/>
    <m/>
    <s v=""/>
    <m/>
    <m/>
    <s v="N"/>
    <m/>
    <x v="0"/>
    <m/>
    <n v="0"/>
    <n v="0"/>
    <n v="42320"/>
    <n v="0"/>
    <n v="42320"/>
    <n v="0"/>
    <n v="0"/>
    <n v="42320"/>
    <n v="0"/>
    <n v="42320"/>
    <s v="State Funded (995310-S3-364)"/>
  </r>
  <r>
    <n v="130969"/>
    <n v="6"/>
    <s v="Active"/>
    <d v="2020-10-22T00:00:00"/>
    <s v="Mary Probst"/>
    <d v="2020-10-22T00:00:00"/>
    <s v="Mary Probst"/>
    <s v="Statewide"/>
    <m/>
    <m/>
    <m/>
    <s v="N/A"/>
    <s v="Cumberland Mountain Industries FFY2019; SFY 2021 - 5310 TN2020047 (Fed, St, L) Capital Funding"/>
    <m/>
    <s v="Mass Transit"/>
    <m/>
    <m/>
    <x v="4"/>
    <x v="7"/>
    <m/>
    <s v=""/>
    <m/>
    <m/>
    <s v="N"/>
    <m/>
    <x v="0"/>
    <m/>
    <n v="0"/>
    <n v="0"/>
    <n v="72000"/>
    <n v="0"/>
    <n v="72000"/>
    <n v="0"/>
    <n v="0"/>
    <n v="72000"/>
    <n v="0"/>
    <n v="72000"/>
    <s v="State Funded (995310-S3-365)"/>
  </r>
  <r>
    <n v="130970"/>
    <n v="6"/>
    <s v="Active"/>
    <d v="2020-10-22T00:00:00"/>
    <s v="Mary Probst"/>
    <d v="2020-10-22T00:00:00"/>
    <s v="Mary Probst"/>
    <s v="Statewide"/>
    <m/>
    <m/>
    <m/>
    <s v="N/A"/>
    <s v="Easter Seals TN, Inc. FFY2019; SFY 2021 - 5310 TN2020047 (Fed, St, L) Capital Funding"/>
    <m/>
    <s v="Mass Transit"/>
    <m/>
    <m/>
    <x v="4"/>
    <x v="7"/>
    <m/>
    <s v=""/>
    <m/>
    <m/>
    <s v="N"/>
    <m/>
    <x v="0"/>
    <m/>
    <n v="0"/>
    <n v="0"/>
    <n v="180000"/>
    <n v="0"/>
    <n v="180000"/>
    <n v="0"/>
    <n v="0"/>
    <n v="180000"/>
    <n v="0"/>
    <n v="180000"/>
    <s v="State Funded (995310-S3-366)"/>
  </r>
  <r>
    <n v="130971"/>
    <n v="6"/>
    <s v="Active"/>
    <d v="2020-10-22T00:00:00"/>
    <s v="Mary Probst"/>
    <d v="2020-10-22T00:00:00"/>
    <s v="Mary Probst"/>
    <s v="Statewide"/>
    <m/>
    <m/>
    <m/>
    <s v="N/A"/>
    <s v="Emory Valley Center FFY2019; SFY 2021 - 5310 TN2020047 (Fed, St, L) Capital Funding"/>
    <m/>
    <s v="Mass Transit"/>
    <m/>
    <m/>
    <x v="4"/>
    <x v="7"/>
    <m/>
    <s v=""/>
    <m/>
    <m/>
    <s v="N"/>
    <m/>
    <x v="0"/>
    <m/>
    <n v="0"/>
    <n v="0"/>
    <n v="180000"/>
    <n v="0"/>
    <n v="180000"/>
    <n v="0"/>
    <n v="0"/>
    <n v="180000"/>
    <n v="0"/>
    <n v="180000"/>
    <s v="State Funded (995310-S3-367)"/>
  </r>
  <r>
    <n v="130972"/>
    <n v="6"/>
    <s v="Active"/>
    <d v="2020-10-22T00:00:00"/>
    <s v="Mary Probst"/>
    <d v="2020-10-22T00:00:00"/>
    <s v="Mary Probst"/>
    <s v="Statewide"/>
    <m/>
    <m/>
    <m/>
    <s v="N/A"/>
    <s v="Evanglcl LutheranGoodSamaritan Scty/Fairfield Glade FY19; SY21  5310 TN2020047 (F, S, L) Capital Funding"/>
    <m/>
    <s v="Mass Transit"/>
    <m/>
    <m/>
    <x v="4"/>
    <x v="7"/>
    <m/>
    <s v=""/>
    <m/>
    <m/>
    <s v="N"/>
    <m/>
    <x v="0"/>
    <m/>
    <n v="0"/>
    <n v="0"/>
    <n v="44432"/>
    <n v="0"/>
    <n v="44432"/>
    <n v="0"/>
    <n v="0"/>
    <n v="44432"/>
    <n v="0"/>
    <n v="44432"/>
    <s v="State Funded (995310-S3-368)"/>
  </r>
  <r>
    <n v="130973"/>
    <n v="6"/>
    <s v="Active"/>
    <d v="2020-10-22T00:00:00"/>
    <s v="Mary Probst"/>
    <d v="2020-10-22T00:00:00"/>
    <s v="Mary Probst"/>
    <s v="Statewide"/>
    <m/>
    <m/>
    <m/>
    <s v="N/A"/>
    <s v="Habilitation &amp; Training Srvs, Inc. FFY19; SFY21 - 5310 TN2020047 (F ,S, L) Capital Funding"/>
    <m/>
    <s v="Mass Transit"/>
    <m/>
    <m/>
    <x v="4"/>
    <x v="7"/>
    <m/>
    <s v=""/>
    <m/>
    <m/>
    <s v="N"/>
    <m/>
    <x v="0"/>
    <m/>
    <n v="0"/>
    <n v="0"/>
    <n v="188432"/>
    <n v="0"/>
    <n v="188432"/>
    <n v="0"/>
    <n v="0"/>
    <n v="188432"/>
    <n v="0"/>
    <n v="188432"/>
    <s v="State Funded (995310-S3-369)"/>
  </r>
  <r>
    <n v="130975"/>
    <n v="6"/>
    <s v="Active"/>
    <d v="2020-10-22T00:00:00"/>
    <s v="Mary Probst"/>
    <d v="2020-10-22T00:00:00"/>
    <s v="Mary Probst"/>
    <s v="Statewide"/>
    <m/>
    <m/>
    <m/>
    <s v="N/A"/>
    <s v="Heartland Services FFY19; SFY21 - 5310 TN2020047 (F ,S, L) Capital Funding"/>
    <m/>
    <s v="Mass Transit"/>
    <m/>
    <m/>
    <x v="4"/>
    <x v="7"/>
    <m/>
    <s v=""/>
    <m/>
    <m/>
    <s v="N"/>
    <m/>
    <x v="0"/>
    <m/>
    <n v="0"/>
    <n v="0"/>
    <n v="144000"/>
    <n v="0"/>
    <n v="144000"/>
    <n v="0"/>
    <n v="0"/>
    <n v="144000"/>
    <n v="0"/>
    <n v="144000"/>
    <s v="State Funded (995310-S3-371)"/>
  </r>
  <r>
    <n v="130976"/>
    <n v="6"/>
    <s v="Active"/>
    <d v="2020-10-22T00:00:00"/>
    <s v="Mary Probst"/>
    <d v="2020-10-22T00:00:00"/>
    <s v="Mary Probst"/>
    <s v="Statewide"/>
    <m/>
    <m/>
    <m/>
    <s v="N/A"/>
    <s v="Hilltoppers, Inc. FFY19; SFY21 - 5310 TN2020047 (F ,S, L) Capital Funding"/>
    <m/>
    <s v="Mass Transit"/>
    <m/>
    <m/>
    <x v="4"/>
    <x v="7"/>
    <m/>
    <s v=""/>
    <m/>
    <m/>
    <s v="N"/>
    <m/>
    <x v="0"/>
    <m/>
    <n v="0"/>
    <n v="0"/>
    <n v="99768"/>
    <n v="0"/>
    <n v="99768"/>
    <n v="0"/>
    <n v="0"/>
    <n v="99768"/>
    <n v="0"/>
    <n v="99768"/>
    <s v="State Funded (995310-S3-372)"/>
  </r>
  <r>
    <n v="130977"/>
    <n v="6"/>
    <s v="Active"/>
    <d v="2020-10-22T00:00:00"/>
    <s v="Mary Probst"/>
    <d v="2020-10-22T00:00:00"/>
    <s v="Mary Probst"/>
    <s v="Statewide"/>
    <m/>
    <m/>
    <m/>
    <s v="N/A"/>
    <s v="Madison Haywood Dvlpmt Srvs, Inc. FFY19; SFY21 - 5310 TN2020047 (F ,S, L) Capital Funding"/>
    <m/>
    <s v="Mass Transit"/>
    <m/>
    <m/>
    <x v="4"/>
    <x v="7"/>
    <m/>
    <s v=""/>
    <m/>
    <m/>
    <s v="N"/>
    <m/>
    <x v="0"/>
    <m/>
    <n v="0"/>
    <n v="0"/>
    <n v="126960"/>
    <n v="0"/>
    <n v="126960"/>
    <n v="0"/>
    <n v="0"/>
    <n v="126960"/>
    <n v="0"/>
    <n v="126960"/>
    <s v="State Funded (995310-S3-373)"/>
  </r>
  <r>
    <n v="130978"/>
    <n v="6"/>
    <s v="Active"/>
    <d v="2020-10-22T00:00:00"/>
    <s v="Mary Probst"/>
    <d v="2020-10-22T00:00:00"/>
    <s v="Mary Probst"/>
    <s v="Statewide"/>
    <m/>
    <m/>
    <m/>
    <s v="N/A"/>
    <s v="Michael Dunn Ctr FFY19; SFY21 - 5310 TN2020047 (F ,S, L) Capital Funding"/>
    <m/>
    <s v="Mass Transit"/>
    <m/>
    <m/>
    <x v="4"/>
    <x v="7"/>
    <m/>
    <s v=""/>
    <m/>
    <m/>
    <s v="N"/>
    <m/>
    <x v="0"/>
    <m/>
    <n v="0"/>
    <n v="0"/>
    <n v="173707"/>
    <n v="0"/>
    <n v="173707"/>
    <n v="0"/>
    <n v="0"/>
    <n v="173707"/>
    <n v="0"/>
    <n v="173707"/>
    <s v="State Funded (995310-S3-374)"/>
  </r>
  <r>
    <n v="130979"/>
    <n v="6"/>
    <s v="Active"/>
    <d v="2020-10-22T00:00:00"/>
    <s v="Mary Probst"/>
    <d v="2020-10-22T00:00:00"/>
    <s v="Mary Probst"/>
    <s v="Statewide"/>
    <m/>
    <m/>
    <m/>
    <s v="N/A"/>
    <s v="Pacesetters, Inc. FFY19; SFY21 - 5310 TN2020047 (F ,S, L) Capital Funding"/>
    <m/>
    <s v="Mass Transit"/>
    <m/>
    <m/>
    <x v="4"/>
    <x v="7"/>
    <m/>
    <s v=""/>
    <m/>
    <m/>
    <s v="N"/>
    <m/>
    <x v="0"/>
    <m/>
    <n v="0"/>
    <n v="0"/>
    <n v="180000"/>
    <n v="0"/>
    <n v="180000"/>
    <n v="0"/>
    <n v="0"/>
    <n v="180000"/>
    <n v="0"/>
    <n v="180000"/>
    <s v="State Funded (995310-S3-375)"/>
  </r>
  <r>
    <n v="130980"/>
    <n v="6"/>
    <s v="Active"/>
    <d v="2020-10-22T00:00:00"/>
    <s v="Mary Probst"/>
    <d v="2020-10-22T00:00:00"/>
    <s v="Mary Probst"/>
    <s v="Statewide"/>
    <m/>
    <m/>
    <m/>
    <s v="N/A"/>
    <s v="Professional Care Srvs of West TN FFY19; SFY21 - 5310 TN2020047 (F ,S, L) Capital Funding"/>
    <m/>
    <s v="Mass Transit"/>
    <m/>
    <m/>
    <x v="4"/>
    <x v="7"/>
    <m/>
    <s v=""/>
    <m/>
    <m/>
    <s v="N"/>
    <m/>
    <x v="0"/>
    <m/>
    <n v="0"/>
    <n v="0"/>
    <n v="49667"/>
    <n v="0"/>
    <n v="49667"/>
    <n v="0"/>
    <n v="0"/>
    <n v="49667"/>
    <n v="0"/>
    <n v="49667"/>
    <s v="State Funded (995310-S3-376)"/>
  </r>
  <r>
    <n v="130981"/>
    <n v="6"/>
    <s v="Active"/>
    <d v="2020-10-22T00:00:00"/>
    <s v="Mary Probst"/>
    <d v="2020-10-22T00:00:00"/>
    <s v="Mary Probst"/>
    <s v="Statewide"/>
    <m/>
    <m/>
    <m/>
    <s v="N/A"/>
    <s v="Progressive Directions, Inc. FFY19; SFY21 - 5310 TN2020047 (F ,S, L) Capital Funding"/>
    <m/>
    <s v="Mass Transit"/>
    <m/>
    <m/>
    <x v="4"/>
    <x v="7"/>
    <m/>
    <s v=""/>
    <m/>
    <m/>
    <s v="N"/>
    <m/>
    <x v="0"/>
    <m/>
    <n v="0"/>
    <n v="0"/>
    <n v="49667"/>
    <n v="0"/>
    <n v="49667"/>
    <n v="0"/>
    <n v="0"/>
    <n v="49667"/>
    <n v="0"/>
    <n v="49667"/>
    <s v="State Funded (995310-S3-377)"/>
  </r>
  <r>
    <n v="130982"/>
    <n v="6"/>
    <s v="Active"/>
    <d v="2020-10-22T00:00:00"/>
    <s v="Mary Probst"/>
    <d v="2020-10-22T00:00:00"/>
    <s v="Mary Probst"/>
    <s v="Statewide"/>
    <m/>
    <m/>
    <m/>
    <s v="N/A"/>
    <s v="Scott Appalachian Ind, Inc. FFY19; SFY21 - 5310 TN2020047 (F ,S, L) Capital Funding"/>
    <m/>
    <s v="Mass Transit"/>
    <m/>
    <m/>
    <x v="4"/>
    <x v="7"/>
    <m/>
    <s v=""/>
    <m/>
    <m/>
    <s v="N"/>
    <m/>
    <x v="0"/>
    <m/>
    <n v="0"/>
    <n v="0"/>
    <n v="86752"/>
    <n v="0"/>
    <n v="86752"/>
    <n v="0"/>
    <n v="0"/>
    <n v="86752"/>
    <n v="0"/>
    <n v="86752"/>
    <s v="State Funded (995310-S3-378)"/>
  </r>
  <r>
    <n v="130987"/>
    <n v="2"/>
    <s v="Active"/>
    <d v="2020-10-22T00:00:00"/>
    <s v="Lee Cothron"/>
    <d v="2021-03-25T00:00:00"/>
    <s v="Brian Terrell"/>
    <s v="Marion"/>
    <m/>
    <m/>
    <m/>
    <m/>
    <s v="FY21 Marion County Salt Bin 40' x 125' - Construct New Salt Bin at Exit 158"/>
    <s v="Construct new Salt Bin"/>
    <s v="Other"/>
    <s v="Capital"/>
    <m/>
    <x v="4"/>
    <x v="7"/>
    <m/>
    <s v=""/>
    <m/>
    <m/>
    <s v="N"/>
    <m/>
    <x v="0"/>
    <m/>
    <n v="0"/>
    <n v="0"/>
    <n v="412800"/>
    <n v="0"/>
    <n v="412800"/>
    <n v="0"/>
    <n v="0"/>
    <n v="412800"/>
    <n v="0"/>
    <n v="412800"/>
    <s v="State Funded (58999-3606-04)"/>
  </r>
  <r>
    <n v="130988"/>
    <n v="3"/>
    <s v="Active"/>
    <d v="2020-10-22T00:00:00"/>
    <s v="Lee Cothron"/>
    <d v="2021-05-27T00:00:00"/>
    <s v="Lee Cothron"/>
    <s v="Marshall"/>
    <m/>
    <m/>
    <m/>
    <m/>
    <s v="FY21 Marshall County Salt Bin 80' x 125' - Construct Salt Bin at Exit 22"/>
    <s v="Construct new Salt Bin"/>
    <s v="Other"/>
    <s v="Capital"/>
    <m/>
    <x v="4"/>
    <x v="7"/>
    <m/>
    <s v=""/>
    <d v="2021-06-18T00:00:00"/>
    <m/>
    <s v="N"/>
    <m/>
    <x v="0"/>
    <m/>
    <n v="0"/>
    <n v="0"/>
    <n v="593800"/>
    <n v="0"/>
    <n v="593800"/>
    <n v="0"/>
    <n v="0"/>
    <n v="593800"/>
    <n v="0"/>
    <n v="593800"/>
    <s v="State Funded (59999-3605-04)"/>
  </r>
  <r>
    <n v="130990"/>
    <n v="3"/>
    <s v="Active"/>
    <d v="2020-10-23T00:00:00"/>
    <s v="Bridgett Tidwell"/>
    <d v="2021-03-24T00:00:00"/>
    <s v="Brian Terrell"/>
    <s v="Davidson"/>
    <s v="SR-251"/>
    <s v="SR"/>
    <m/>
    <s v="SR"/>
    <s v="From I-40 Ramp Eastbound Lanes to Tolbert Road"/>
    <s v="Striping, Signage, Signalization and other safety improvements"/>
    <s v="Safety"/>
    <s v="RSAR"/>
    <m/>
    <x v="4"/>
    <x v="7"/>
    <m/>
    <n v="0.28999999999999998"/>
    <m/>
    <m/>
    <s v="N"/>
    <s v="NHS"/>
    <x v="3"/>
    <m/>
    <n v="40000"/>
    <n v="0"/>
    <n v="0"/>
    <n v="0"/>
    <n v="40000"/>
    <n v="40000"/>
    <n v="0"/>
    <n v="0"/>
    <n v="0"/>
    <n v="40000"/>
    <s v="PHSIP-251(18) (19054-3212-94)"/>
  </r>
  <r>
    <n v="130993"/>
    <n v="6"/>
    <s v="Active"/>
    <d v="2020-10-26T00:00:00"/>
    <s v="Mary Probst"/>
    <d v="2020-10-26T00:00:00"/>
    <s v="Mary Probst"/>
    <s v="Statewide"/>
    <m/>
    <m/>
    <m/>
    <s v="N/A"/>
    <s v="St. John's Comm. Srvs FFY2019; SFY2021 5310 TN2020047 (Fed, St, L) Capital Funds"/>
    <m/>
    <s v="Mass Transit"/>
    <m/>
    <m/>
    <x v="4"/>
    <x v="7"/>
    <m/>
    <s v=""/>
    <m/>
    <m/>
    <s v="N"/>
    <m/>
    <x v="0"/>
    <m/>
    <n v="0"/>
    <n v="0"/>
    <n v="108000"/>
    <n v="0"/>
    <n v="108000"/>
    <n v="0"/>
    <n v="0"/>
    <n v="108000"/>
    <n v="0"/>
    <n v="108000"/>
    <s v="State Funded (995310-S3-379)"/>
  </r>
  <r>
    <n v="130995"/>
    <n v="6"/>
    <s v="Active"/>
    <d v="2020-10-26T00:00:00"/>
    <s v="Mary Probst"/>
    <d v="2020-10-26T00:00:00"/>
    <s v="Mary Probst"/>
    <s v="Statewide"/>
    <m/>
    <m/>
    <m/>
    <s v="N/A"/>
    <s v="Volunteers of America Mid-States FFY 2019/ SFY 2021 5310 TN2020047 (Fed/St/L) Capital Funds"/>
    <m/>
    <s v="Mass Transit"/>
    <m/>
    <m/>
    <x v="4"/>
    <x v="7"/>
    <m/>
    <s v=""/>
    <m/>
    <m/>
    <s v="N"/>
    <m/>
    <x v="0"/>
    <m/>
    <n v="0"/>
    <n v="0"/>
    <n v="42320"/>
    <n v="0"/>
    <n v="42320"/>
    <n v="0"/>
    <n v="0"/>
    <n v="42320"/>
    <n v="0"/>
    <n v="42320"/>
    <s v="State Funded (995310-S3-381)"/>
  </r>
  <r>
    <n v="130996"/>
    <n v="6"/>
    <s v="Active"/>
    <d v="2020-10-26T00:00:00"/>
    <s v="Mary Probst"/>
    <d v="2020-10-26T00:00:00"/>
    <s v="Mary Probst"/>
    <s v="Statewide"/>
    <m/>
    <m/>
    <m/>
    <s v="N/A"/>
    <s v="Waves, Inc. FFY2019; SFY2020 5310 TN2020047 (Fed/St/L) Capital Funds"/>
    <m/>
    <s v="Mass Transit"/>
    <m/>
    <m/>
    <x v="4"/>
    <x v="7"/>
    <m/>
    <s v=""/>
    <m/>
    <m/>
    <s v="N"/>
    <m/>
    <x v="0"/>
    <m/>
    <n v="0"/>
    <n v="0"/>
    <n v="36000"/>
    <n v="0"/>
    <n v="36000"/>
    <n v="0"/>
    <n v="0"/>
    <n v="36000"/>
    <n v="0"/>
    <n v="36000"/>
    <s v="State Funded (995310-S3-382)"/>
  </r>
  <r>
    <n v="131011"/>
    <n v="3"/>
    <s v="Active"/>
    <d v="2020-10-29T00:00:00"/>
    <s v="Alexandria Bagwell"/>
    <d v="2020-10-29T00:00:00"/>
    <s v="Alexandria Bagwell"/>
    <s v="Sumner"/>
    <m/>
    <m/>
    <m/>
    <m/>
    <s v="Portland Runway Rehabilitation - Preliminary Design"/>
    <m/>
    <s v="Aeronautics"/>
    <s v="Public Transportation"/>
    <m/>
    <x v="4"/>
    <x v="7"/>
    <m/>
    <s v=""/>
    <m/>
    <m/>
    <s v="N"/>
    <m/>
    <x v="0"/>
    <m/>
    <n v="0"/>
    <n v="0"/>
    <n v="59000"/>
    <n v="0"/>
    <n v="59000"/>
    <n v="0"/>
    <n v="0"/>
    <n v="59000"/>
    <n v="0"/>
    <n v="59000"/>
    <s v="State Funded (83555012221)"/>
  </r>
  <r>
    <n v="131013"/>
    <n v="2"/>
    <s v="Active"/>
    <d v="2020-10-29T00:00:00"/>
    <s v="Alexandria Bagwell"/>
    <d v="2020-10-29T00:00:00"/>
    <s v="Alexandria Bagwell"/>
    <s v="Hamilton"/>
    <m/>
    <m/>
    <m/>
    <m/>
    <s v="Collegedale: Self-Service Kiosk"/>
    <m/>
    <s v="Aeronautics"/>
    <s v="Public Transportation"/>
    <m/>
    <x v="4"/>
    <x v="7"/>
    <m/>
    <s v=""/>
    <m/>
    <m/>
    <s v="N"/>
    <m/>
    <x v="0"/>
    <m/>
    <n v="0"/>
    <n v="0"/>
    <n v="26000"/>
    <n v="0"/>
    <n v="26000"/>
    <n v="0"/>
    <n v="0"/>
    <n v="26000"/>
    <n v="0"/>
    <n v="26000"/>
    <s v="State Funded (33555073621)"/>
  </r>
  <r>
    <n v="131014"/>
    <n v="3"/>
    <s v="Active"/>
    <d v="2020-10-29T00:00:00"/>
    <s v="Mary Probst"/>
    <d v="2020-10-29T00:00:00"/>
    <s v="Mary Probst"/>
    <s v="Montgomery"/>
    <m/>
    <m/>
    <m/>
    <s v="N/A"/>
    <s v="City of Clarksville SFY2021 UROP Operating Funds"/>
    <m/>
    <s v="Mass Transit"/>
    <m/>
    <m/>
    <x v="4"/>
    <x v="7"/>
    <m/>
    <s v=""/>
    <m/>
    <m/>
    <s v="N"/>
    <m/>
    <x v="0"/>
    <m/>
    <n v="0"/>
    <n v="0"/>
    <n v="983300"/>
    <n v="0"/>
    <n v="983300"/>
    <n v="0"/>
    <n v="0"/>
    <n v="983300"/>
    <n v="0"/>
    <n v="983300"/>
    <s v="State Funded (63UROP-S3-015)"/>
  </r>
  <r>
    <n v="131015"/>
    <n v="4"/>
    <s v="Active"/>
    <d v="2020-10-29T00:00:00"/>
    <s v="Mary Probst"/>
    <d v="2020-10-29T00:00:00"/>
    <s v="Mary Probst"/>
    <s v="Madison"/>
    <m/>
    <m/>
    <m/>
    <s v="N/A"/>
    <s v="Jackson Transit Authority - SFY 2021 UROP S Operating Funds"/>
    <m/>
    <s v="Mass Transit"/>
    <m/>
    <m/>
    <x v="4"/>
    <x v="7"/>
    <m/>
    <s v=""/>
    <m/>
    <m/>
    <s v="N"/>
    <m/>
    <x v="0"/>
    <m/>
    <n v="0"/>
    <n v="0"/>
    <n v="445500"/>
    <n v="0"/>
    <n v="445500"/>
    <n v="0"/>
    <n v="0"/>
    <n v="445500"/>
    <n v="0"/>
    <n v="445500"/>
    <s v="State Funded (57UROP-S3-016)"/>
  </r>
  <r>
    <n v="131016"/>
    <n v="4"/>
    <s v="Closed"/>
    <d v="2020-10-29T00:00:00"/>
    <s v="Mary Probst"/>
    <d v="2021-04-20T00:00:00"/>
    <s v="Mary Probst"/>
    <s v="Shelby"/>
    <m/>
    <m/>
    <m/>
    <s v="N/A"/>
    <s v="MATA SFY2021 UROP S Operating Funds"/>
    <m/>
    <s v="Mass Transit"/>
    <m/>
    <m/>
    <x v="4"/>
    <x v="7"/>
    <m/>
    <s v=""/>
    <m/>
    <m/>
    <s v="N"/>
    <m/>
    <x v="0"/>
    <m/>
    <n v="0"/>
    <n v="0"/>
    <n v="6570300"/>
    <n v="0"/>
    <n v="6570300"/>
    <n v="0"/>
    <n v="0"/>
    <n v="6570300"/>
    <n v="0"/>
    <n v="6570300"/>
    <s v="State Funded (79UROP-S3-023)"/>
  </r>
  <r>
    <n v="131017"/>
    <n v="2"/>
    <s v="Active"/>
    <d v="2020-10-29T00:00:00"/>
    <s v="Mary Probst"/>
    <d v="2020-10-29T00:00:00"/>
    <s v="Mary Probst"/>
    <s v="Hamilton"/>
    <m/>
    <m/>
    <m/>
    <s v="N/A"/>
    <s v="CARTA SFY2021 UROP S Operating Funds"/>
    <m/>
    <s v="Mass Transit"/>
    <m/>
    <m/>
    <x v="4"/>
    <x v="7"/>
    <m/>
    <s v=""/>
    <m/>
    <m/>
    <s v="N"/>
    <m/>
    <x v="0"/>
    <m/>
    <n v="0"/>
    <n v="0"/>
    <n v="2362100"/>
    <n v="0"/>
    <n v="2362100"/>
    <n v="0"/>
    <n v="0"/>
    <n v="2362100"/>
    <n v="0"/>
    <n v="2362100"/>
    <s v="State Funded (33UROP-S3-018)"/>
  </r>
  <r>
    <n v="131018"/>
    <n v="2"/>
    <s v="Active"/>
    <d v="2020-10-29T00:00:00"/>
    <s v="Mary Probst"/>
    <d v="2020-10-29T00:00:00"/>
    <s v="Mary Probst"/>
    <s v="Region 2"/>
    <m/>
    <m/>
    <m/>
    <s v="N/A"/>
    <s v="SETHRA (CUATS) SFY 2021 UROP S Operating"/>
    <m/>
    <s v="Mass Transit"/>
    <m/>
    <m/>
    <x v="4"/>
    <x v="7"/>
    <m/>
    <s v=""/>
    <m/>
    <m/>
    <s v="N"/>
    <m/>
    <x v="0"/>
    <m/>
    <n v="0"/>
    <n v="0"/>
    <n v="413900"/>
    <n v="0"/>
    <n v="413900"/>
    <n v="0"/>
    <n v="0"/>
    <n v="413900"/>
    <n v="0"/>
    <n v="413900"/>
    <s v="State Funded (98UROP-S3-014)"/>
  </r>
  <r>
    <n v="131019"/>
    <n v="3"/>
    <s v="Active"/>
    <d v="2020-10-29T00:00:00"/>
    <s v="Ryan Healey"/>
    <d v="2020-10-29T00:00:00"/>
    <s v="Ryan Healey"/>
    <s v="Davidson"/>
    <m/>
    <m/>
    <m/>
    <m/>
    <s v="John C. Tune: CARES Act Part 4"/>
    <m/>
    <s v="Aeronautics"/>
    <s v="Public Transportation"/>
    <m/>
    <x v="4"/>
    <x v="7"/>
    <m/>
    <s v=""/>
    <m/>
    <m/>
    <s v="N"/>
    <m/>
    <x v="0"/>
    <m/>
    <n v="0"/>
    <n v="0"/>
    <n v="69000"/>
    <n v="0"/>
    <n v="69000"/>
    <n v="0"/>
    <n v="0"/>
    <n v="69000"/>
    <n v="0"/>
    <n v="69000"/>
    <s v="State Funded (19555019121)"/>
  </r>
  <r>
    <n v="131020"/>
    <n v="3"/>
    <s v="Closed"/>
    <d v="2020-10-29T00:00:00"/>
    <s v="Mary Probst"/>
    <d v="2021-06-04T00:00:00"/>
    <s v="Mary Probst"/>
    <s v="Davidson"/>
    <m/>
    <m/>
    <m/>
    <s v="N/A"/>
    <s v="MTA SFY2021 UROP S Operating Funds"/>
    <m/>
    <s v="Mass Transit"/>
    <m/>
    <m/>
    <x v="4"/>
    <x v="7"/>
    <m/>
    <s v=""/>
    <m/>
    <m/>
    <s v="N"/>
    <m/>
    <x v="0"/>
    <m/>
    <n v="0"/>
    <n v="0"/>
    <n v="5098600"/>
    <n v="0"/>
    <n v="5098600"/>
    <n v="0"/>
    <n v="0"/>
    <n v="5098600"/>
    <n v="0"/>
    <n v="5098600"/>
    <s v="State Funded (19UROP-S3-022)"/>
  </r>
  <r>
    <n v="131021"/>
    <n v="3"/>
    <s v="Closed"/>
    <d v="2020-10-29T00:00:00"/>
    <s v="Mary Probst"/>
    <d v="2021-06-04T00:00:00"/>
    <s v="Mary Probst"/>
    <s v="Region 3"/>
    <m/>
    <m/>
    <m/>
    <s v="N/A"/>
    <s v="RTA SFY 2021 UROP S Operating Funds"/>
    <m/>
    <s v="Mass Transit"/>
    <m/>
    <m/>
    <x v="4"/>
    <x v="7"/>
    <m/>
    <s v=""/>
    <m/>
    <m/>
    <s v="N"/>
    <m/>
    <x v="0"/>
    <m/>
    <n v="0"/>
    <n v="0"/>
    <n v="633400"/>
    <n v="0"/>
    <n v="633400"/>
    <n v="0"/>
    <n v="0"/>
    <n v="633400"/>
    <n v="0"/>
    <n v="633400"/>
    <s v="State Funded (98UROP-S3-015)"/>
  </r>
  <r>
    <n v="131022"/>
    <n v="3"/>
    <s v="Active"/>
    <d v="2020-10-30T00:00:00"/>
    <s v="Mary Probst"/>
    <d v="2020-10-30T00:00:00"/>
    <s v="Mary Probst"/>
    <s v="Williamson"/>
    <m/>
    <m/>
    <m/>
    <s v="N/A"/>
    <s v="Franklin Transit Authority - SFY2021 UROP S Operating Funds"/>
    <m/>
    <s v="Mass Transit"/>
    <m/>
    <m/>
    <x v="4"/>
    <x v="7"/>
    <m/>
    <s v=""/>
    <m/>
    <m/>
    <s v="N"/>
    <m/>
    <x v="0"/>
    <m/>
    <n v="0"/>
    <n v="0"/>
    <n v="277500"/>
    <n v="0"/>
    <n v="277500"/>
    <n v="0"/>
    <n v="0"/>
    <n v="277500"/>
    <n v="0"/>
    <n v="277500"/>
    <s v="State Funded (94UROP-S3-017)"/>
  </r>
  <r>
    <n v="131024"/>
    <n v="3"/>
    <s v="Active"/>
    <d v="2020-11-02T00:00:00"/>
    <s v="David Demanette"/>
    <d v="2020-11-02T00:00:00"/>
    <s v="David Demanette"/>
    <s v="Macon"/>
    <m/>
    <m/>
    <m/>
    <m/>
    <s v="Lafayette: Terminal and Main Hangar Refurbishing - Construction"/>
    <m/>
    <s v="Aeronautics"/>
    <s v="Public Transportation"/>
    <m/>
    <x v="4"/>
    <x v="7"/>
    <m/>
    <s v=""/>
    <m/>
    <m/>
    <s v="N"/>
    <m/>
    <x v="0"/>
    <m/>
    <n v="0"/>
    <n v="0"/>
    <n v="383800"/>
    <n v="0"/>
    <n v="383800"/>
    <n v="0"/>
    <n v="0"/>
    <n v="383800"/>
    <n v="0"/>
    <n v="383800"/>
    <s v="State Funded (56555014821)"/>
  </r>
  <r>
    <n v="131025"/>
    <n v="2"/>
    <s v="Active"/>
    <d v="2020-11-02T00:00:00"/>
    <s v="David Demanette"/>
    <d v="2020-11-02T00:00:00"/>
    <s v="David Demanette"/>
    <s v="Warren"/>
    <m/>
    <m/>
    <m/>
    <m/>
    <s v="McMinnville: Drainage Improvements: Construction"/>
    <m/>
    <s v="Aeronautics"/>
    <s v="Public Transportation"/>
    <m/>
    <x v="4"/>
    <x v="7"/>
    <m/>
    <s v=""/>
    <m/>
    <m/>
    <s v="N"/>
    <m/>
    <x v="0"/>
    <m/>
    <n v="0"/>
    <n v="0"/>
    <n v="236200"/>
    <n v="0"/>
    <n v="236200"/>
    <n v="0"/>
    <n v="0"/>
    <n v="236200"/>
    <n v="0"/>
    <n v="236200"/>
    <s v="State Funded (89555017621)"/>
  </r>
  <r>
    <n v="131026"/>
    <n v="2"/>
    <s v="Active"/>
    <d v="2020-11-03T00:00:00"/>
    <s v="David Demanette"/>
    <d v="2020-11-03T00:00:00"/>
    <s v="David Demanette"/>
    <s v="Warren"/>
    <m/>
    <m/>
    <m/>
    <m/>
    <s v="McMinnville: Airfield Lighting &amp; Relocate Threshold: Design/Bid"/>
    <m/>
    <s v="Aeronautics"/>
    <s v="Public Transportation"/>
    <m/>
    <x v="4"/>
    <x v="7"/>
    <m/>
    <s v=""/>
    <m/>
    <m/>
    <s v="N"/>
    <m/>
    <x v="0"/>
    <m/>
    <n v="0"/>
    <n v="0"/>
    <n v="118400"/>
    <n v="0"/>
    <n v="118400"/>
    <n v="0"/>
    <n v="0"/>
    <n v="118400"/>
    <n v="0"/>
    <n v="118400"/>
    <s v="State Funded (89555017521)"/>
  </r>
  <r>
    <n v="131027"/>
    <n v="1"/>
    <s v="Active"/>
    <d v="2020-11-03T00:00:00"/>
    <s v="Bridgett Tidwell"/>
    <d v="2021-06-10T00:00:00"/>
    <s v="Brandy Hopkins"/>
    <s v="Greene"/>
    <s v="SR-34"/>
    <s v="SR"/>
    <m/>
    <s v="SR"/>
    <s v="(US-11E), Intersection at Emerald Road in Mosheim"/>
    <s v="Miscellaneous Safety Improvements"/>
    <s v="Safety"/>
    <s v="RSAR"/>
    <m/>
    <x v="4"/>
    <x v="7"/>
    <m/>
    <n v="0.2"/>
    <d v="2023-02-03T00:00:00"/>
    <m/>
    <s v="N"/>
    <s v="NHS"/>
    <x v="3"/>
    <m/>
    <n v="65000"/>
    <n v="0"/>
    <n v="0"/>
    <n v="0"/>
    <n v="65000"/>
    <n v="65000"/>
    <n v="0"/>
    <n v="0"/>
    <n v="0"/>
    <n v="65000"/>
    <s v="HSIP-34(127) (30002-3256-94)"/>
  </r>
  <r>
    <n v="131028"/>
    <n v="1"/>
    <s v="Active"/>
    <d v="2020-11-03T00:00:00"/>
    <s v="David Demanette"/>
    <d v="2020-11-03T00:00:00"/>
    <s v="David Demanette"/>
    <s v="Hamblen"/>
    <m/>
    <m/>
    <m/>
    <m/>
    <s v="Morristown: CARES Act Part 4"/>
    <m/>
    <s v="Aeronautics"/>
    <s v="Public Transportation"/>
    <m/>
    <x v="4"/>
    <x v="7"/>
    <m/>
    <s v=""/>
    <m/>
    <m/>
    <s v="N"/>
    <m/>
    <x v="0"/>
    <m/>
    <n v="0"/>
    <n v="0"/>
    <n v="69000"/>
    <n v="0"/>
    <n v="69000"/>
    <n v="0"/>
    <n v="0"/>
    <n v="69000"/>
    <n v="0"/>
    <n v="69000"/>
    <s v="State Funded (32555016921)"/>
  </r>
  <r>
    <n v="131040"/>
    <n v="3"/>
    <s v="Active"/>
    <d v="2020-11-09T00:00:00"/>
    <s v="Simchah Edwards"/>
    <d v="2021-05-19T00:00:00"/>
    <s v="Brian Terrell"/>
    <s v="Wilson"/>
    <m/>
    <m/>
    <m/>
    <m/>
    <s v="Various Intersections in the City of Lebanon"/>
    <s v="**ER Project** This project will include traffic signal restoration for intersections damaged by the March 3, 2020 tornado. The restoration will vary from a full signal rebuild to replacing damaged signal heads. The intersection locations are SR-109 &amp; I40 WB ramps; SR-109 &amp; Leeville Pk/Eastgate Blvd; SR-10 (US-231, S. Cumberland St) &amp; Walmart; SR-10 (US-231, S. Cumberland St) &amp; Gay St; SR-10 (US-231, S. Cumberland St)  &amp; Short St; South Hartmann Dr. &amp; Franklin Rd; South Hartmann Dr. &amp; Aviation Way; South Hartmann  Dr. &amp; Leeville Pk"/>
    <s v="Local Programs"/>
    <s v="Signalization"/>
    <m/>
    <x v="4"/>
    <x v="7"/>
    <m/>
    <s v=""/>
    <m/>
    <m/>
    <s v="N"/>
    <s v="NHS, Other"/>
    <x v="0"/>
    <m/>
    <n v="30000"/>
    <n v="0"/>
    <n v="0"/>
    <n v="0"/>
    <n v="30000"/>
    <n v="30000"/>
    <n v="0"/>
    <n v="0"/>
    <n v="0"/>
    <n v="30000"/>
    <s v="ER-STP-M-9309(25) (95LPLM-F3-110)"/>
  </r>
  <r>
    <n v="131041"/>
    <n v="4"/>
    <s v="Active"/>
    <d v="2020-11-09T00:00:00"/>
    <s v="Ryan Healey"/>
    <d v="2020-11-09T00:00:00"/>
    <s v="Ryan Healey"/>
    <s v="Hardin"/>
    <m/>
    <m/>
    <m/>
    <m/>
    <s v="Savannah: Install Self Service Card Reader on AvGas"/>
    <m/>
    <s v="Aeronautics"/>
    <s v="Public Transportation"/>
    <m/>
    <x v="4"/>
    <x v="7"/>
    <m/>
    <s v=""/>
    <m/>
    <m/>
    <s v="N"/>
    <m/>
    <x v="0"/>
    <m/>
    <n v="0"/>
    <n v="0"/>
    <n v="17200"/>
    <n v="0"/>
    <n v="17200"/>
    <n v="0"/>
    <n v="0"/>
    <n v="17200"/>
    <n v="0"/>
    <n v="17200"/>
    <s v="State Funded (36555016721)"/>
  </r>
  <r>
    <n v="131046"/>
    <n v="1"/>
    <s v="Active"/>
    <d v="2020-11-12T00:00:00"/>
    <s v="Alexandria Bagwell"/>
    <d v="2020-11-12T00:00:00"/>
    <s v="Alexandria Bagwell"/>
    <s v="Monroe"/>
    <m/>
    <m/>
    <m/>
    <m/>
    <s v="Madisonville (MNV): Parallel Twy Construction &amp; Bullhorn Removal"/>
    <m/>
    <s v="Aeronautics"/>
    <s v="Public Transportation"/>
    <m/>
    <x v="4"/>
    <x v="7"/>
    <m/>
    <s v=""/>
    <m/>
    <m/>
    <s v="N"/>
    <m/>
    <x v="0"/>
    <m/>
    <n v="0"/>
    <n v="0"/>
    <n v="3400000"/>
    <n v="0"/>
    <n v="3400000"/>
    <n v="0"/>
    <n v="0"/>
    <n v="3400000"/>
    <n v="0"/>
    <n v="3400000"/>
    <s v="State Funded (62555013621)"/>
  </r>
  <r>
    <n v="131050"/>
    <n v="2"/>
    <s v="Active"/>
    <d v="2020-11-13T00:00:00"/>
    <s v="Alexandria Bagwell"/>
    <d v="2020-11-13T00:00:00"/>
    <s v="Alexandria Bagwell"/>
    <s v="Bradley"/>
    <m/>
    <m/>
    <m/>
    <m/>
    <s v="Cleveland: North Ramp Development - Construction"/>
    <m/>
    <s v="Aeronautics"/>
    <s v="Public Transportation"/>
    <m/>
    <x v="4"/>
    <x v="7"/>
    <m/>
    <s v=""/>
    <m/>
    <m/>
    <s v="N"/>
    <m/>
    <x v="0"/>
    <m/>
    <n v="0"/>
    <n v="0"/>
    <n v="656600"/>
    <n v="0"/>
    <n v="656600"/>
    <n v="0"/>
    <n v="0"/>
    <n v="656600"/>
    <n v="0"/>
    <n v="656600"/>
    <s v="State Funded (06555017421)"/>
  </r>
  <r>
    <n v="131052"/>
    <n v="2"/>
    <s v="Active"/>
    <d v="2020-11-16T00:00:00"/>
    <s v="Mary Probst"/>
    <d v="2020-11-16T00:00:00"/>
    <s v="Mary Probst"/>
    <s v="Hamilton"/>
    <m/>
    <m/>
    <m/>
    <s v="N/A"/>
    <s v="CARTAFFY2015-16; SFY2021 5339 TN2017048 (S) Capital Funds"/>
    <m/>
    <s v="Mass Transit"/>
    <m/>
    <m/>
    <x v="4"/>
    <x v="7"/>
    <m/>
    <s v=""/>
    <m/>
    <m/>
    <s v="N"/>
    <m/>
    <x v="0"/>
    <m/>
    <n v="0"/>
    <n v="0"/>
    <n v="19787"/>
    <n v="0"/>
    <n v="19787"/>
    <n v="0"/>
    <n v="0"/>
    <n v="19787"/>
    <n v="0"/>
    <n v="19787"/>
    <s v="State Funded (335339-S3-009)"/>
  </r>
  <r>
    <n v="131057"/>
    <n v="4"/>
    <s v="Active"/>
    <d v="2020-11-16T00:00:00"/>
    <s v="Mary Probst"/>
    <d v="2020-11-16T00:00:00"/>
    <s v="Mary Probst"/>
    <s v="Shelby"/>
    <m/>
    <m/>
    <m/>
    <s v="N/A"/>
    <s v="MATA FFY 2014-2017 SFY 2021 TN201602501 (S) Capital &amp; Operating Funds"/>
    <m/>
    <s v="Mass Transit"/>
    <m/>
    <m/>
    <x v="4"/>
    <x v="7"/>
    <m/>
    <s v=""/>
    <m/>
    <m/>
    <s v="N"/>
    <m/>
    <x v="0"/>
    <m/>
    <n v="0"/>
    <n v="0"/>
    <n v="456985.92"/>
    <n v="0"/>
    <n v="456985.92"/>
    <n v="0"/>
    <n v="0"/>
    <n v="456985.92"/>
    <n v="0"/>
    <n v="456985.92"/>
    <s v="State Funded (795310-S3-005)"/>
  </r>
  <r>
    <n v="131059"/>
    <n v="3"/>
    <s v="Active"/>
    <d v="2020-11-16T00:00:00"/>
    <s v="Alexandria Bagwell"/>
    <d v="2020-11-16T00:00:00"/>
    <s v="Alexandria Bagwell"/>
    <s v="Lewis"/>
    <m/>
    <m/>
    <m/>
    <m/>
    <s v="Hohenwald: Runway 02/20 Rehabilitation"/>
    <m/>
    <s v="Aeronautics"/>
    <s v="Public Transportation"/>
    <m/>
    <x v="4"/>
    <x v="7"/>
    <m/>
    <s v=""/>
    <m/>
    <m/>
    <s v="N"/>
    <m/>
    <x v="0"/>
    <m/>
    <n v="0"/>
    <n v="0"/>
    <n v="2189500"/>
    <n v="0"/>
    <n v="2189500"/>
    <n v="0"/>
    <n v="0"/>
    <n v="2189500"/>
    <n v="0"/>
    <n v="2189500"/>
    <s v="State Funded (51555072421)"/>
  </r>
  <r>
    <n v="131060"/>
    <n v="3"/>
    <s v="Active"/>
    <d v="2020-11-16T00:00:00"/>
    <s v="David Demanette"/>
    <d v="2020-11-16T00:00:00"/>
    <s v="David Demanette"/>
    <s v="Rutherford"/>
    <m/>
    <m/>
    <m/>
    <m/>
    <s v="Murfreesboro: CARES Act Part 4"/>
    <m/>
    <s v="Aeronautics"/>
    <s v="Public Transportation"/>
    <m/>
    <x v="4"/>
    <x v="7"/>
    <m/>
    <s v=""/>
    <m/>
    <m/>
    <s v="N"/>
    <m/>
    <x v="0"/>
    <m/>
    <n v="0"/>
    <n v="0"/>
    <n v="69000"/>
    <n v="0"/>
    <n v="69000"/>
    <n v="0"/>
    <n v="0"/>
    <n v="69000"/>
    <n v="0"/>
    <n v="69000"/>
    <s v="State Funded (75555016521)"/>
  </r>
  <r>
    <n v="131061"/>
    <n v="1"/>
    <s v="Active"/>
    <d v="2020-11-16T00:00:00"/>
    <s v="David Demanette"/>
    <d v="2020-11-16T00:00:00"/>
    <s v="David Demanette"/>
    <s v="Hawkins"/>
    <m/>
    <m/>
    <m/>
    <m/>
    <s v="Rogersville: CARES Act Part 4"/>
    <m/>
    <s v="Aeronautics"/>
    <s v="Public Transportation"/>
    <m/>
    <x v="4"/>
    <x v="7"/>
    <m/>
    <s v=""/>
    <m/>
    <m/>
    <s v="N"/>
    <m/>
    <x v="0"/>
    <m/>
    <n v="0"/>
    <n v="0"/>
    <n v="30000"/>
    <n v="0"/>
    <n v="30000"/>
    <n v="0"/>
    <n v="0"/>
    <n v="30000"/>
    <n v="0"/>
    <n v="30000"/>
    <s v="State Funded (37555013121)"/>
  </r>
  <r>
    <n v="131063"/>
    <n v="2"/>
    <s v="Active"/>
    <d v="2020-11-17T00:00:00"/>
    <s v="Mary Probst"/>
    <d v="2020-11-17T00:00:00"/>
    <s v="Mary Probst"/>
    <s v="Region 2"/>
    <m/>
    <m/>
    <m/>
    <s v="N/A"/>
    <s v="SETHRA (CUATS) FFY 2019; SFY 2021 5310 TN2020-046 (S&amp;F) Capital Funds"/>
    <m/>
    <s v="Mass Transit"/>
    <m/>
    <m/>
    <x v="4"/>
    <x v="7"/>
    <m/>
    <s v=""/>
    <m/>
    <m/>
    <s v="N"/>
    <m/>
    <x v="0"/>
    <m/>
    <n v="0"/>
    <n v="0"/>
    <n v="89791"/>
    <n v="0"/>
    <n v="89791"/>
    <n v="0"/>
    <n v="0"/>
    <n v="89791"/>
    <n v="0"/>
    <n v="89791"/>
    <s v="State Funded (985310-S3-018)"/>
  </r>
  <r>
    <n v="131064"/>
    <n v="2"/>
    <s v="Active"/>
    <d v="2020-11-17T00:00:00"/>
    <s v="Jake Bennett"/>
    <d v="2020-11-17T00:00:00"/>
    <s v="Jake Bennett"/>
    <s v="Coffee"/>
    <m/>
    <m/>
    <m/>
    <m/>
    <s v="Tullahoma: North- Taxiway Overlay - Final Design through Bid"/>
    <m/>
    <s v="Aeronautics"/>
    <s v="Public Transportation"/>
    <m/>
    <x v="4"/>
    <x v="7"/>
    <m/>
    <s v=""/>
    <m/>
    <m/>
    <s v="N"/>
    <m/>
    <x v="0"/>
    <m/>
    <n v="0"/>
    <n v="0"/>
    <n v="49500"/>
    <n v="0"/>
    <n v="49500"/>
    <n v="0"/>
    <n v="0"/>
    <n v="49500"/>
    <n v="0"/>
    <n v="49500"/>
    <s v="State Funded (16555019721)"/>
  </r>
  <r>
    <n v="131065"/>
    <n v="4"/>
    <s v="Active"/>
    <d v="2020-11-17T00:00:00"/>
    <s v="Ryan Healey"/>
    <d v="2020-11-17T00:00:00"/>
    <s v="Ryan Healey"/>
    <s v="Tipton"/>
    <m/>
    <m/>
    <m/>
    <m/>
    <s v="Covington: Security Enhancements: Design"/>
    <m/>
    <s v="Aeronautics"/>
    <s v="Public Transportation"/>
    <m/>
    <x v="4"/>
    <x v="7"/>
    <m/>
    <s v=""/>
    <m/>
    <m/>
    <s v="N"/>
    <m/>
    <x v="0"/>
    <m/>
    <n v="0"/>
    <n v="0"/>
    <n v="41300"/>
    <n v="0"/>
    <n v="41300"/>
    <n v="0"/>
    <n v="0"/>
    <n v="41300"/>
    <n v="0"/>
    <n v="41300"/>
    <s v="State Funded (84555014221)"/>
  </r>
  <r>
    <n v="131066"/>
    <n v="4"/>
    <s v="Active"/>
    <d v="2020-11-17T00:00:00"/>
    <s v="Ryan Healey"/>
    <d v="2020-11-17T00:00:00"/>
    <s v="Ryan Healey"/>
    <s v="Gibson"/>
    <m/>
    <m/>
    <m/>
    <m/>
    <s v="Trenton: Airfield Stormwater Pipe Investigation"/>
    <m/>
    <s v="Aeronautics"/>
    <s v="Public Transportation"/>
    <m/>
    <x v="4"/>
    <x v="7"/>
    <m/>
    <s v=""/>
    <m/>
    <m/>
    <s v="N"/>
    <m/>
    <x v="0"/>
    <m/>
    <n v="0"/>
    <n v="0"/>
    <n v="21600"/>
    <n v="0"/>
    <n v="21600"/>
    <n v="0"/>
    <n v="0"/>
    <n v="21600"/>
    <n v="0"/>
    <n v="21600"/>
    <s v="State Funded (27555015521)"/>
  </r>
  <r>
    <n v="131067"/>
    <n v="4"/>
    <s v="Active"/>
    <d v="2020-11-17T00:00:00"/>
    <s v="Ryan Healey"/>
    <d v="2020-11-17T00:00:00"/>
    <s v="Ryan Healey"/>
    <s v="Gibson"/>
    <m/>
    <m/>
    <m/>
    <m/>
    <s v="Trenton: Property/Easement Acquisition: Purchase"/>
    <m/>
    <s v="Aeronautics"/>
    <s v="Public Transportation"/>
    <m/>
    <x v="4"/>
    <x v="7"/>
    <m/>
    <s v=""/>
    <m/>
    <m/>
    <s v="N"/>
    <m/>
    <x v="0"/>
    <m/>
    <n v="0"/>
    <n v="0"/>
    <n v="78700"/>
    <n v="0"/>
    <n v="78700"/>
    <n v="0"/>
    <n v="0"/>
    <n v="78700"/>
    <n v="0"/>
    <n v="78700"/>
    <s v="State Funded (27555015621)"/>
  </r>
  <r>
    <n v="131068"/>
    <n v="3"/>
    <s v="Active"/>
    <d v="2020-11-17T00:00:00"/>
    <s v="Mary Probst"/>
    <d v="2020-11-17T00:00:00"/>
    <s v="Mary Probst"/>
    <s v="Davidson"/>
    <m/>
    <m/>
    <m/>
    <s v="N/A"/>
    <s v="MTA - On Demand FFY2017-2019; SFY 2021 TN2019-025-01  (S) Capital Funds"/>
    <m/>
    <s v="Mass Transit"/>
    <m/>
    <m/>
    <x v="4"/>
    <x v="7"/>
    <m/>
    <s v=""/>
    <m/>
    <m/>
    <s v="N"/>
    <m/>
    <x v="0"/>
    <m/>
    <n v="0"/>
    <n v="0"/>
    <n v="25757"/>
    <n v="0"/>
    <n v="25757"/>
    <n v="0"/>
    <n v="0"/>
    <n v="25757"/>
    <n v="0"/>
    <n v="25757"/>
    <s v="State Funded (195310-S3-049)"/>
  </r>
  <r>
    <n v="131072"/>
    <n v="2"/>
    <s v="Closed"/>
    <d v="2020-11-17T00:00:00"/>
    <s v="David Demanette"/>
    <d v="2021-06-16T00:00:00"/>
    <s v="David Demanette"/>
    <s v="Overton"/>
    <m/>
    <m/>
    <m/>
    <m/>
    <s v="Livingston: Upgrade Self-Service Fuel Station"/>
    <m/>
    <s v="Aeronautics"/>
    <s v="Public Transportation"/>
    <m/>
    <x v="4"/>
    <x v="7"/>
    <m/>
    <s v=""/>
    <m/>
    <m/>
    <s v="N"/>
    <m/>
    <x v="0"/>
    <m/>
    <n v="0"/>
    <n v="0"/>
    <n v="18100"/>
    <n v="0"/>
    <n v="18100"/>
    <n v="0"/>
    <n v="0"/>
    <n v="18100"/>
    <n v="0"/>
    <n v="18100"/>
    <s v="State Funded (67555014021)"/>
  </r>
  <r>
    <n v="131076"/>
    <n v="1"/>
    <s v="Active"/>
    <d v="2020-11-18T00:00:00"/>
    <s v="Mary Probst"/>
    <d v="2020-11-18T00:00:00"/>
    <s v="Mary Probst"/>
    <s v="Washington"/>
    <m/>
    <m/>
    <m/>
    <s v="N/A"/>
    <s v="JCTS SFY 2021 UROP (S) Operating Funds"/>
    <m/>
    <s v="Mass Transit"/>
    <m/>
    <m/>
    <x v="4"/>
    <x v="7"/>
    <m/>
    <s v=""/>
    <m/>
    <m/>
    <s v="N"/>
    <m/>
    <x v="0"/>
    <m/>
    <n v="0"/>
    <n v="0"/>
    <n v="746300"/>
    <n v="0"/>
    <n v="746300"/>
    <n v="0"/>
    <n v="0"/>
    <n v="746300"/>
    <n v="0"/>
    <n v="746300"/>
    <s v="State Funded (90UROP-S3-016)"/>
  </r>
  <r>
    <n v="131077"/>
    <n v="1"/>
    <s v="Active"/>
    <d v="2020-11-18T00:00:00"/>
    <s v="Mary Probst"/>
    <d v="2020-11-18T00:00:00"/>
    <s v="Mary Probst"/>
    <s v="Sevier"/>
    <m/>
    <m/>
    <m/>
    <s v="N/A"/>
    <s v="GMTS - SFY2021 UROP State Operating Funds"/>
    <m/>
    <s v="Mass Transit"/>
    <m/>
    <m/>
    <x v="4"/>
    <x v="7"/>
    <m/>
    <s v=""/>
    <m/>
    <m/>
    <s v="N"/>
    <m/>
    <x v="0"/>
    <m/>
    <n v="0"/>
    <n v="0"/>
    <n v="389700"/>
    <n v="0"/>
    <n v="389700"/>
    <n v="0"/>
    <n v="0"/>
    <n v="389700"/>
    <n v="0"/>
    <n v="389700"/>
    <s v="State Funded (78UROP-S3-042)"/>
  </r>
  <r>
    <n v="131078"/>
    <n v="1"/>
    <s v="Active"/>
    <d v="2020-11-19T00:00:00"/>
    <s v="Mary Probst"/>
    <d v="2020-11-19T00:00:00"/>
    <s v="Mary Probst"/>
    <s v="Sevier"/>
    <m/>
    <m/>
    <m/>
    <s v="N/A"/>
    <s v="PFMT - SFY2021 UROP State Operating Funds"/>
    <m/>
    <s v="Mass Transit"/>
    <m/>
    <m/>
    <x v="4"/>
    <x v="7"/>
    <m/>
    <s v=""/>
    <m/>
    <m/>
    <s v="N"/>
    <m/>
    <x v="0"/>
    <m/>
    <n v="0"/>
    <n v="0"/>
    <n v="667900"/>
    <n v="0"/>
    <n v="667900"/>
    <n v="0"/>
    <n v="0"/>
    <n v="667900"/>
    <n v="0"/>
    <n v="667900"/>
    <s v="State Funded (78UROP-S3-043)"/>
  </r>
  <r>
    <n v="131080"/>
    <n v="2"/>
    <s v="Active"/>
    <d v="2020-11-20T00:00:00"/>
    <s v="Jake Bennett"/>
    <d v="2020-11-20T00:00:00"/>
    <s v="Jake Bennett"/>
    <s v="Coffee"/>
    <m/>
    <m/>
    <m/>
    <m/>
    <s v="Tullahoma: Runway 24 Displacement Lighting Reconfiguration"/>
    <m/>
    <s v="Aeronautics"/>
    <s v="Public Transportation"/>
    <m/>
    <x v="4"/>
    <x v="7"/>
    <m/>
    <s v=""/>
    <m/>
    <m/>
    <s v="N"/>
    <m/>
    <x v="0"/>
    <m/>
    <n v="0"/>
    <n v="0"/>
    <n v="19400"/>
    <n v="0"/>
    <n v="19400"/>
    <n v="0"/>
    <n v="0"/>
    <n v="19400"/>
    <n v="0"/>
    <n v="19400"/>
    <s v="State Funded (16555019821)"/>
  </r>
  <r>
    <n v="131081"/>
    <n v="3"/>
    <s v="Active"/>
    <d v="2020-11-20T00:00:00"/>
    <s v="Jake Bennett"/>
    <d v="2020-11-20T00:00:00"/>
    <s v="Jake Bennett"/>
    <s v="Bedford"/>
    <m/>
    <m/>
    <m/>
    <m/>
    <s v="Shelbyville: Security and Gate Improvements"/>
    <m/>
    <s v="Aeronautics"/>
    <s v="Public Transportation"/>
    <m/>
    <x v="4"/>
    <x v="7"/>
    <m/>
    <s v=""/>
    <m/>
    <m/>
    <s v="N"/>
    <m/>
    <x v="0"/>
    <m/>
    <n v="0"/>
    <n v="0"/>
    <n v="18000"/>
    <n v="0"/>
    <n v="18000"/>
    <n v="0"/>
    <n v="0"/>
    <n v="113600"/>
    <n v="0"/>
    <n v="113600"/>
    <s v="State Funded (02555014321)"/>
  </r>
  <r>
    <n v="131082"/>
    <n v="1"/>
    <s v="Active"/>
    <d v="2020-11-20T00:00:00"/>
    <s v="David Demanette"/>
    <d v="2020-11-20T00:00:00"/>
    <s v="David Demanette"/>
    <s v="Johnson"/>
    <m/>
    <m/>
    <m/>
    <m/>
    <s v="Mountain City: Roan Creek Storm Water Erosion"/>
    <m/>
    <s v="Aeronautics"/>
    <s v="Public Transportation"/>
    <m/>
    <x v="4"/>
    <x v="7"/>
    <m/>
    <s v=""/>
    <m/>
    <m/>
    <s v="N"/>
    <m/>
    <x v="0"/>
    <m/>
    <n v="0"/>
    <n v="0"/>
    <n v="10400"/>
    <n v="0"/>
    <n v="10400"/>
    <n v="0"/>
    <n v="0"/>
    <n v="10400"/>
    <n v="0"/>
    <n v="10400"/>
    <s v="State Funded (46555013121)"/>
  </r>
  <r>
    <n v="131084"/>
    <n v="1"/>
    <s v="Active"/>
    <d v="2020-11-25T00:00:00"/>
    <s v="Mary Probst"/>
    <d v="2020-11-25T00:00:00"/>
    <s v="Mary Probst"/>
    <s v="Sullivan"/>
    <m/>
    <m/>
    <m/>
    <s v="N/A"/>
    <s v="Bristol SFY2021 UROP (S) Operating Funds"/>
    <m/>
    <s v="Mass Transit"/>
    <m/>
    <m/>
    <x v="4"/>
    <x v="7"/>
    <m/>
    <s v=""/>
    <m/>
    <m/>
    <s v="N"/>
    <m/>
    <x v="0"/>
    <m/>
    <n v="0"/>
    <n v="0"/>
    <n v="223900"/>
    <n v="0"/>
    <n v="223900"/>
    <n v="0"/>
    <n v="0"/>
    <n v="223900"/>
    <n v="0"/>
    <n v="223900"/>
    <s v="State Funded (82UROP-S3-029)"/>
  </r>
  <r>
    <n v="131085"/>
    <n v="1"/>
    <s v="Active"/>
    <d v="2020-11-25T00:00:00"/>
    <s v="Mary Probst"/>
    <d v="2020-11-25T00:00:00"/>
    <s v="Mary Probst"/>
    <s v="Knox"/>
    <m/>
    <m/>
    <m/>
    <s v="N/A"/>
    <s v="Knoxville SFY2021 - UROP (S) Operating Funds"/>
    <m/>
    <s v="Mass Transit"/>
    <m/>
    <m/>
    <x v="4"/>
    <x v="7"/>
    <m/>
    <s v=""/>
    <m/>
    <m/>
    <s v="N"/>
    <m/>
    <x v="0"/>
    <m/>
    <n v="0"/>
    <n v="0"/>
    <n v="3462800"/>
    <n v="0"/>
    <n v="3462800"/>
    <n v="0"/>
    <n v="0"/>
    <n v="3462800"/>
    <n v="0"/>
    <n v="3462800"/>
    <s v="State Funded (47UROP-S3-017)"/>
  </r>
  <r>
    <n v="131086"/>
    <n v="3"/>
    <s v="Active"/>
    <d v="2020-11-25T00:00:00"/>
    <s v="Mary Probst"/>
    <d v="2020-11-25T00:00:00"/>
    <s v="Mary Probst"/>
    <s v="Rutherford"/>
    <m/>
    <m/>
    <m/>
    <s v="N/A"/>
    <s v="Murfreesboro SFY2021 UROP (S) Operating Funds"/>
    <m/>
    <s v="Mass Transit"/>
    <m/>
    <m/>
    <x v="4"/>
    <x v="7"/>
    <m/>
    <s v=""/>
    <m/>
    <m/>
    <s v="N"/>
    <m/>
    <x v="0"/>
    <m/>
    <n v="0"/>
    <n v="0"/>
    <n v="825800"/>
    <n v="0"/>
    <n v="825800"/>
    <n v="0"/>
    <n v="0"/>
    <n v="825800"/>
    <n v="0"/>
    <n v="825800"/>
    <s v="State Funded (75UROP-S3-014)"/>
  </r>
  <r>
    <n v="131088"/>
    <n v="1"/>
    <s v="Active"/>
    <d v="2020-11-30T00:00:00"/>
    <s v="Mary Probst"/>
    <d v="2020-11-30T00:00:00"/>
    <s v="Mary Probst"/>
    <s v="Sevier"/>
    <m/>
    <m/>
    <m/>
    <s v="N/A"/>
    <s v="GMTS FFY2019; SFY 2021 - 5311 - TN2019037 (S) Operating Overmatch"/>
    <m/>
    <s v="Mass Transit"/>
    <m/>
    <m/>
    <x v="4"/>
    <x v="7"/>
    <m/>
    <s v=""/>
    <m/>
    <m/>
    <s v="N"/>
    <m/>
    <x v="0"/>
    <m/>
    <n v="0"/>
    <n v="0"/>
    <n v="190972.3"/>
    <n v="0"/>
    <n v="190972.3"/>
    <n v="0"/>
    <n v="0"/>
    <n v="190972.3"/>
    <n v="0"/>
    <n v="190972.3"/>
    <s v="State Funded (785311-S3-065)"/>
  </r>
  <r>
    <n v="131089"/>
    <n v="4"/>
    <s v="Active"/>
    <d v="2020-11-30T00:00:00"/>
    <s v="Mary Probst"/>
    <d v="2020-11-30T00:00:00"/>
    <s v="Mary Probst"/>
    <s v="Region 4"/>
    <m/>
    <m/>
    <m/>
    <s v="N/A"/>
    <s v="SWHRA - FFY2019; SFY 2021 5311 TN2019037 (S) Operating OverMatch"/>
    <m/>
    <s v="Mass Transit"/>
    <m/>
    <m/>
    <x v="4"/>
    <x v="7"/>
    <m/>
    <s v=""/>
    <m/>
    <m/>
    <s v="N"/>
    <m/>
    <x v="0"/>
    <m/>
    <n v="0"/>
    <n v="0"/>
    <n v="197918"/>
    <n v="0"/>
    <n v="197918"/>
    <n v="0"/>
    <n v="0"/>
    <n v="197918"/>
    <n v="0"/>
    <n v="197918"/>
    <s v="State Funded (985311-S3-275)"/>
  </r>
  <r>
    <n v="131094"/>
    <n v="4"/>
    <s v="Active"/>
    <d v="2020-12-01T00:00:00"/>
    <s v="Mary Probst"/>
    <d v="2020-12-01T00:00:00"/>
    <s v="Mary Probst"/>
    <s v="Region 4"/>
    <m/>
    <m/>
    <m/>
    <s v="N/A"/>
    <s v="SWHRA - FFY2017, SFY 2021 - 5311 TN201702601 S&amp;F Capital, Operating, Proj. Admin"/>
    <m/>
    <s v="Mass Transit"/>
    <m/>
    <m/>
    <x v="4"/>
    <x v="7"/>
    <m/>
    <s v=""/>
    <m/>
    <m/>
    <s v="N"/>
    <m/>
    <x v="0"/>
    <m/>
    <n v="0"/>
    <n v="0"/>
    <n v="378829.76"/>
    <n v="0"/>
    <n v="378829.76"/>
    <n v="0"/>
    <n v="0"/>
    <n v="378829.76"/>
    <n v="0"/>
    <n v="378829.76"/>
    <s v="State Funded (985311-S3-276)"/>
  </r>
  <r>
    <n v="131095"/>
    <n v="4"/>
    <s v="Active"/>
    <d v="2020-12-01T00:00:00"/>
    <s v="Mary Probst"/>
    <d v="2020-12-01T00:00:00"/>
    <s v="Mary Probst"/>
    <s v="Region 4"/>
    <m/>
    <m/>
    <m/>
    <s v="N/A"/>
    <s v="DHRA - FFY2019; SFY2021 5311 TN2019037 S&amp;F Operating, RTAP, Project Admin"/>
    <m/>
    <s v="Mass Transit"/>
    <m/>
    <m/>
    <x v="4"/>
    <x v="7"/>
    <m/>
    <s v=""/>
    <m/>
    <m/>
    <s v="N"/>
    <m/>
    <x v="0"/>
    <m/>
    <n v="0"/>
    <n v="0"/>
    <n v="225910.68"/>
    <n v="0"/>
    <n v="225910.68"/>
    <n v="0"/>
    <n v="0"/>
    <n v="225910.68"/>
    <n v="0"/>
    <n v="225910.68"/>
    <s v="State Funded (985311-S3-277)"/>
  </r>
  <r>
    <n v="131096"/>
    <n v="1"/>
    <s v="Active"/>
    <d v="2020-12-01T00:00:00"/>
    <s v="Mary Probst"/>
    <d v="2020-12-01T00:00:00"/>
    <s v="Mary Probst"/>
    <s v="Region 1"/>
    <m/>
    <m/>
    <m/>
    <s v="N/A"/>
    <s v="ETHRA - FFY2019; SFY2021 - 5311 TN2019037 S&amp;F Capital, Operating, Project Admin"/>
    <m/>
    <s v="Mass Transit"/>
    <m/>
    <m/>
    <x v="4"/>
    <x v="7"/>
    <m/>
    <s v=""/>
    <m/>
    <m/>
    <s v="N"/>
    <m/>
    <x v="0"/>
    <m/>
    <n v="0"/>
    <n v="0"/>
    <n v="1220090.01"/>
    <n v="0"/>
    <n v="1220090.01"/>
    <n v="0"/>
    <n v="0"/>
    <n v="1220090.01"/>
    <n v="0"/>
    <n v="1220090.01"/>
    <s v="State Funded (985311-S3-278)"/>
  </r>
  <r>
    <n v="131097"/>
    <n v="1"/>
    <s v="Active"/>
    <d v="2020-12-01T00:00:00"/>
    <s v="Mary Probst"/>
    <d v="2020-12-01T00:00:00"/>
    <s v="Mary Probst"/>
    <s v="Region 1"/>
    <m/>
    <m/>
    <m/>
    <s v="N/A"/>
    <s v="FTHRA - FFY2019; SFY2021 - 5311 TN2019037 S&amp;F Capital, Operating &amp; RTAP"/>
    <m/>
    <s v="Mass Transit"/>
    <m/>
    <m/>
    <x v="4"/>
    <x v="7"/>
    <m/>
    <s v=""/>
    <m/>
    <m/>
    <s v="N"/>
    <m/>
    <x v="0"/>
    <m/>
    <n v="0"/>
    <n v="0"/>
    <n v="733353.36"/>
    <n v="0"/>
    <n v="733353.36"/>
    <n v="0"/>
    <n v="0"/>
    <n v="733353.36"/>
    <n v="0"/>
    <n v="733353.36"/>
    <s v="State Funded (985311-S3-279)"/>
  </r>
  <r>
    <n v="131098"/>
    <n v="3"/>
    <s v="Active"/>
    <d v="2020-12-02T00:00:00"/>
    <s v="Mary Probst"/>
    <d v="2020-12-02T00:00:00"/>
    <s v="Mary Probst"/>
    <s v="Region 3"/>
    <m/>
    <m/>
    <m/>
    <s v="N/A"/>
    <s v="MCHRA FFY2019; SFY2021 - 5311 TN2019-037 S Operating OverMatch"/>
    <m/>
    <s v="Mass Transit"/>
    <m/>
    <m/>
    <x v="4"/>
    <x v="7"/>
    <m/>
    <s v=""/>
    <m/>
    <m/>
    <s v="N"/>
    <m/>
    <x v="0"/>
    <m/>
    <n v="0"/>
    <n v="0"/>
    <n v="83614.13"/>
    <n v="0"/>
    <n v="83614.13"/>
    <n v="0"/>
    <n v="0"/>
    <n v="83614.13"/>
    <n v="0"/>
    <n v="83614.13"/>
    <s v="State Funded (985311-S3-280)"/>
  </r>
  <r>
    <n v="131099"/>
    <n v="1"/>
    <s v="Active"/>
    <d v="2020-12-02T00:00:00"/>
    <s v="Mary Probst"/>
    <d v="2020-12-02T00:00:00"/>
    <s v="Mary Probst"/>
    <s v="Sevier"/>
    <m/>
    <m/>
    <m/>
    <s v="N/A"/>
    <s v="PFMT FFY2019; SFY2021 - 5311 TN2019-037 S&amp;F Capital Funds"/>
    <m/>
    <s v="Mass Transit"/>
    <m/>
    <m/>
    <x v="4"/>
    <x v="7"/>
    <m/>
    <s v=""/>
    <m/>
    <m/>
    <s v="N"/>
    <m/>
    <x v="0"/>
    <m/>
    <n v="0"/>
    <n v="0"/>
    <n v="304268.5"/>
    <n v="0"/>
    <n v="304268.5"/>
    <n v="0"/>
    <n v="0"/>
    <n v="304268.5"/>
    <n v="0"/>
    <n v="304268.5"/>
    <s v="State Funded (785311-S3-066)"/>
  </r>
  <r>
    <n v="131100"/>
    <n v="3"/>
    <s v="Active"/>
    <d v="2020-12-02T00:00:00"/>
    <s v="Mary Probst"/>
    <d v="2020-12-02T00:00:00"/>
    <s v="Mary Probst"/>
    <s v="Region 3"/>
    <m/>
    <m/>
    <m/>
    <s v="N/A"/>
    <s v="SCTDD - FFY2019; SFY2021 - 5311 TN2019-037 S&amp;F Operating &amp; Project Admin"/>
    <m/>
    <s v="Mass Transit"/>
    <m/>
    <m/>
    <x v="4"/>
    <x v="7"/>
    <m/>
    <s v=""/>
    <m/>
    <m/>
    <s v="N"/>
    <m/>
    <x v="0"/>
    <m/>
    <n v="0"/>
    <n v="0"/>
    <n v="1752942.21"/>
    <n v="0"/>
    <n v="1752942.21"/>
    <n v="0"/>
    <n v="0"/>
    <n v="1752942.21"/>
    <n v="0"/>
    <n v="1752942.21"/>
    <s v="State Funded (985311-S3-281)"/>
  </r>
  <r>
    <n v="131101"/>
    <n v="2"/>
    <s v="Active"/>
    <d v="2020-12-02T00:00:00"/>
    <s v="Mary Probst"/>
    <d v="2020-12-02T00:00:00"/>
    <s v="Mary Probst"/>
    <s v="Region 2"/>
    <m/>
    <m/>
    <m/>
    <s v="N/A"/>
    <s v="UCHRA FFY2019, SFY2021 - 5311 TN2019-037 S&amp;F Capital, Operating &amp; Admin"/>
    <m/>
    <s v="Mass Transit"/>
    <m/>
    <m/>
    <x v="4"/>
    <x v="7"/>
    <m/>
    <s v=""/>
    <m/>
    <m/>
    <s v="N"/>
    <m/>
    <x v="0"/>
    <m/>
    <n v="0"/>
    <n v="0"/>
    <n v="1458244.09"/>
    <n v="0"/>
    <n v="1458244.09"/>
    <n v="0"/>
    <n v="0"/>
    <n v="1458244.09"/>
    <n v="0"/>
    <n v="1458244.09"/>
    <s v="State Funded (985311-S3-282)"/>
  </r>
  <r>
    <n v="131107"/>
    <n v="3"/>
    <s v="Active"/>
    <d v="2020-12-04T00:00:00"/>
    <s v="Mary Probst"/>
    <d v="2020-12-04T00:00:00"/>
    <s v="Mary Probst"/>
    <s v="Davidson"/>
    <m/>
    <m/>
    <m/>
    <s v="N/A"/>
    <s v="MTA / Project Return FFY 2015-2016; SFY2021 5307 (S) Capital Funds"/>
    <m/>
    <s v="Mass Transit"/>
    <m/>
    <m/>
    <x v="4"/>
    <x v="7"/>
    <m/>
    <s v=""/>
    <m/>
    <m/>
    <s v="N"/>
    <m/>
    <x v="0"/>
    <m/>
    <n v="0"/>
    <n v="0"/>
    <n v="83"/>
    <n v="0"/>
    <n v="83"/>
    <n v="0"/>
    <n v="0"/>
    <n v="83"/>
    <n v="0"/>
    <n v="83"/>
    <s v="State Funded (195307-S3-076)"/>
  </r>
  <r>
    <n v="131108"/>
    <n v="3"/>
    <s v="Active"/>
    <d v="2020-12-04T00:00:00"/>
    <s v="Mary Probst"/>
    <d v="2020-12-15T00:00:00"/>
    <s v="Mary Probst"/>
    <s v="Davidson"/>
    <m/>
    <m/>
    <m/>
    <s v="N/A"/>
    <s v="SETHRA FFY2019, SFY2021 5310 TN2020047 Capital Funds"/>
    <m/>
    <s v="Mass Transit"/>
    <m/>
    <m/>
    <x v="4"/>
    <x v="7"/>
    <m/>
    <s v=""/>
    <m/>
    <m/>
    <s v="N"/>
    <m/>
    <x v="0"/>
    <m/>
    <n v="0"/>
    <n v="0"/>
    <n v="210719"/>
    <n v="0"/>
    <n v="210719"/>
    <n v="0"/>
    <n v="0"/>
    <n v="210719"/>
    <n v="0"/>
    <n v="210719"/>
    <s v="State Funded (985310-S3-019)"/>
  </r>
  <r>
    <n v="131110"/>
    <n v="2"/>
    <s v="Active"/>
    <d v="2020-12-07T00:00:00"/>
    <s v="Mary Probst"/>
    <d v="2020-12-07T00:00:00"/>
    <s v="Mary Probst"/>
    <s v="Region 2"/>
    <m/>
    <m/>
    <m/>
    <s v="N/A"/>
    <s v="UCHRA - FFY 2019; SFY 2021 - 5311 TN18X033 (S&amp;F) Capital &amp; RTAP Funds"/>
    <m/>
    <s v="Mass Transit"/>
    <m/>
    <m/>
    <x v="4"/>
    <x v="7"/>
    <m/>
    <s v=""/>
    <m/>
    <m/>
    <s v="N"/>
    <m/>
    <x v="0"/>
    <m/>
    <n v="0"/>
    <n v="0"/>
    <n v="86962.86"/>
    <n v="0"/>
    <n v="86962.86"/>
    <n v="0"/>
    <n v="0"/>
    <n v="86962.86"/>
    <n v="0"/>
    <n v="86962.86"/>
    <s v="State Funded (985311-S3-283)"/>
  </r>
  <r>
    <n v="131112"/>
    <n v="3"/>
    <s v="Active"/>
    <d v="2020-12-07T00:00:00"/>
    <s v="Mary Probst"/>
    <d v="2020-12-07T00:00:00"/>
    <s v="Mary Probst"/>
    <s v="Montgomery"/>
    <m/>
    <m/>
    <m/>
    <s v="N/A"/>
    <s v="CTS - FFY2019; SFY2021 - 5310 TN2020-046 S&amp;F Capital Funds"/>
    <m/>
    <s v="Mass Transit"/>
    <m/>
    <m/>
    <x v="4"/>
    <x v="7"/>
    <m/>
    <s v=""/>
    <m/>
    <m/>
    <s v="N"/>
    <m/>
    <x v="0"/>
    <m/>
    <n v="0"/>
    <n v="0"/>
    <n v="239933"/>
    <n v="0"/>
    <n v="239933"/>
    <n v="0"/>
    <n v="0"/>
    <n v="239933"/>
    <n v="0"/>
    <n v="239933"/>
    <s v="State Funded (635310-S3-003)"/>
  </r>
  <r>
    <n v="131113"/>
    <n v="2"/>
    <s v="Active"/>
    <d v="2020-12-07T00:00:00"/>
    <s v="Mary Probst"/>
    <d v="2020-12-07T00:00:00"/>
    <s v="Mary Probst"/>
    <s v="Region 2"/>
    <m/>
    <m/>
    <m/>
    <s v="N/A"/>
    <s v="UCHRA FFY2019; SFY2021 - 5310 TN2020-047 S&amp;F Capital Funds"/>
    <m/>
    <s v="Mass Transit"/>
    <m/>
    <m/>
    <x v="4"/>
    <x v="7"/>
    <m/>
    <s v=""/>
    <m/>
    <m/>
    <s v="N"/>
    <m/>
    <x v="0"/>
    <m/>
    <n v="0"/>
    <n v="0"/>
    <n v="548595"/>
    <n v="0"/>
    <n v="548595"/>
    <n v="0"/>
    <n v="0"/>
    <n v="548595"/>
    <n v="0"/>
    <n v="548595"/>
    <s v="State Funded (985310-S3-020)"/>
  </r>
  <r>
    <n v="131114"/>
    <n v="1"/>
    <s v="Active"/>
    <d v="2020-12-07T00:00:00"/>
    <s v="Mary Probst"/>
    <d v="2020-12-07T00:00:00"/>
    <s v="Mary Probst"/>
    <s v="Sullivan"/>
    <m/>
    <m/>
    <m/>
    <s v="N/A"/>
    <s v="Kingsport - SFY2021 UROP S Operating Funds"/>
    <m/>
    <s v="Mass Transit"/>
    <m/>
    <m/>
    <x v="4"/>
    <x v="7"/>
    <m/>
    <s v=""/>
    <m/>
    <m/>
    <s v="N"/>
    <m/>
    <x v="0"/>
    <m/>
    <n v="0"/>
    <n v="0"/>
    <n v="660500"/>
    <n v="0"/>
    <n v="660500"/>
    <n v="0"/>
    <n v="0"/>
    <n v="660500"/>
    <n v="0"/>
    <n v="660500"/>
    <s v="State Funded (82UROP-S3-030)"/>
  </r>
  <r>
    <n v="131116"/>
    <n v="1"/>
    <s v="Active"/>
    <d v="2020-12-09T00:00:00"/>
    <s v="Lee Cothron"/>
    <d v="2021-03-25T00:00:00"/>
    <s v="Brian Terrell"/>
    <s v="Anderson"/>
    <m/>
    <m/>
    <m/>
    <m/>
    <s v="FY21 Anderson County Maintenance Complex Building and Salt Bin"/>
    <m/>
    <s v="Other"/>
    <s v="Capital"/>
    <m/>
    <x v="4"/>
    <x v="7"/>
    <m/>
    <s v=""/>
    <m/>
    <m/>
    <s v="N"/>
    <m/>
    <x v="0"/>
    <m/>
    <n v="0"/>
    <n v="0"/>
    <n v="1250000"/>
    <n v="0"/>
    <n v="1250000"/>
    <n v="0"/>
    <n v="0"/>
    <n v="1250000"/>
    <n v="0"/>
    <n v="1250000"/>
    <s v="State Funded (01999-3609-04)"/>
  </r>
  <r>
    <n v="131117"/>
    <n v="1"/>
    <s v="Active"/>
    <d v="2020-12-09T00:00:00"/>
    <s v="Lee Cothron"/>
    <d v="2021-03-25T00:00:00"/>
    <s v="Brian Terrell"/>
    <s v="Jefferson"/>
    <m/>
    <m/>
    <m/>
    <m/>
    <s v="FY21 Jefferson County Maintenance Building (40 x 80)"/>
    <m/>
    <s v="Other"/>
    <s v="Capital"/>
    <m/>
    <x v="4"/>
    <x v="7"/>
    <m/>
    <s v=""/>
    <m/>
    <m/>
    <s v="N"/>
    <m/>
    <x v="0"/>
    <m/>
    <n v="0"/>
    <n v="0"/>
    <n v="764600"/>
    <n v="0"/>
    <n v="764600"/>
    <n v="0"/>
    <n v="0"/>
    <n v="764600"/>
    <n v="0"/>
    <n v="764600"/>
    <s v="State Funded (45999-3609-04)"/>
  </r>
  <r>
    <n v="131118"/>
    <n v="3"/>
    <s v="Active"/>
    <d v="2020-12-09T00:00:00"/>
    <s v="Lee Cothron"/>
    <d v="2021-03-25T00:00:00"/>
    <s v="Brian Terrell"/>
    <s v="Lawrence"/>
    <m/>
    <m/>
    <m/>
    <m/>
    <s v="FY21 Lawrence County Maintenance Building (40 x 80)"/>
    <m/>
    <s v="Other"/>
    <s v="Capital"/>
    <m/>
    <x v="4"/>
    <x v="7"/>
    <m/>
    <s v=""/>
    <m/>
    <m/>
    <s v="N"/>
    <m/>
    <x v="0"/>
    <m/>
    <n v="0"/>
    <n v="0"/>
    <n v="520000"/>
    <n v="0"/>
    <n v="520000"/>
    <n v="0"/>
    <n v="0"/>
    <n v="520000"/>
    <n v="0"/>
    <n v="520000"/>
    <s v="State Funded (50999-3608-04)"/>
  </r>
  <r>
    <n v="131119"/>
    <n v="4"/>
    <s v="Active"/>
    <d v="2020-12-09T00:00:00"/>
    <s v="Lee Cothron"/>
    <d v="2021-03-25T00:00:00"/>
    <s v="Brian Terrell"/>
    <s v="Gibson"/>
    <m/>
    <m/>
    <m/>
    <m/>
    <s v="FY21 Gibson County Maintenance Building (40 x 80)"/>
    <m/>
    <s v="Other"/>
    <s v="Capital"/>
    <m/>
    <x v="4"/>
    <x v="7"/>
    <m/>
    <s v=""/>
    <m/>
    <m/>
    <s v="N"/>
    <m/>
    <x v="0"/>
    <m/>
    <n v="0"/>
    <n v="0"/>
    <n v="804800"/>
    <n v="0"/>
    <n v="804800"/>
    <n v="0"/>
    <n v="0"/>
    <n v="804800"/>
    <n v="0"/>
    <n v="804800"/>
    <s v="State Funded (27999-3605-04)"/>
  </r>
  <r>
    <n v="131120"/>
    <n v="4"/>
    <s v="Active"/>
    <d v="2020-12-09T00:00:00"/>
    <s v="Lee Cothron"/>
    <d v="2021-03-25T00:00:00"/>
    <s v="Brian Terrell"/>
    <s v="Haywood"/>
    <m/>
    <m/>
    <m/>
    <m/>
    <s v="FY21 Haywood County Maintenance Building (40 x 80)"/>
    <m/>
    <s v="Other"/>
    <s v="Capital"/>
    <m/>
    <x v="4"/>
    <x v="7"/>
    <m/>
    <s v=""/>
    <m/>
    <m/>
    <s v="N"/>
    <m/>
    <x v="0"/>
    <m/>
    <n v="0"/>
    <n v="0"/>
    <n v="804800"/>
    <n v="0"/>
    <n v="804800"/>
    <n v="0"/>
    <n v="0"/>
    <n v="804800"/>
    <n v="0"/>
    <n v="804800"/>
    <s v="State Funded (38999-3609-04)"/>
  </r>
  <r>
    <n v="131121"/>
    <n v="4"/>
    <s v="Active"/>
    <d v="2020-12-09T00:00:00"/>
    <s v="Lee Cothron"/>
    <d v="2021-03-25T00:00:00"/>
    <s v="Brian Terrell"/>
    <s v="Henderson"/>
    <m/>
    <m/>
    <m/>
    <m/>
    <s v="FY21 Henderson County Maintenance Building (40 x 80)"/>
    <m/>
    <s v="Other"/>
    <s v="Capital"/>
    <m/>
    <x v="4"/>
    <x v="7"/>
    <m/>
    <s v=""/>
    <m/>
    <m/>
    <s v="N"/>
    <m/>
    <x v="0"/>
    <m/>
    <n v="0"/>
    <n v="0"/>
    <n v="764600"/>
    <n v="0"/>
    <n v="764600"/>
    <n v="0"/>
    <n v="0"/>
    <n v="764600"/>
    <n v="0"/>
    <n v="764600"/>
    <s v="State Funded (39999-3609-04)"/>
  </r>
  <r>
    <n v="131122"/>
    <n v="6"/>
    <s v="Active"/>
    <d v="2020-12-09T00:00:00"/>
    <s v="Lee Cothron"/>
    <d v="2020-12-09T00:00:00"/>
    <s v="Lee Cothron"/>
    <s v="Statewide"/>
    <m/>
    <m/>
    <m/>
    <m/>
    <s v="FY21 Maintenance Building Contingency - Admin. and Misc. 245/000-01-2020"/>
    <m/>
    <s v="Other"/>
    <s v="Capital"/>
    <m/>
    <x v="4"/>
    <x v="7"/>
    <m/>
    <s v=""/>
    <m/>
    <m/>
    <s v="N"/>
    <m/>
    <x v="0"/>
    <m/>
    <n v="0"/>
    <n v="0"/>
    <n v="691700"/>
    <n v="0"/>
    <n v="691700"/>
    <n v="0"/>
    <n v="0"/>
    <n v="691700"/>
    <n v="0"/>
    <n v="691700"/>
    <s v="State Funded (99999-3639-04)"/>
  </r>
  <r>
    <n v="131123"/>
    <n v="6"/>
    <s v="Active"/>
    <d v="2020-12-09T00:00:00"/>
    <s v="Lee Cothron"/>
    <d v="2020-12-09T00:00:00"/>
    <s v="Lee Cothron"/>
    <s v="Statewide"/>
    <m/>
    <m/>
    <m/>
    <m/>
    <s v="FY21 Salt Bin Contingency - Admin. and Misc. 245/000-02-2020"/>
    <m/>
    <s v="Other"/>
    <s v="Capital"/>
    <m/>
    <x v="4"/>
    <x v="7"/>
    <m/>
    <s v=""/>
    <m/>
    <m/>
    <s v="N"/>
    <m/>
    <x v="0"/>
    <m/>
    <n v="0"/>
    <n v="0"/>
    <n v="236500"/>
    <n v="0"/>
    <n v="236500"/>
    <n v="0"/>
    <n v="0"/>
    <n v="236500"/>
    <n v="0"/>
    <n v="236500"/>
    <s v="State Funded (99999-3640-04)"/>
  </r>
  <r>
    <n v="131125"/>
    <n v="2"/>
    <s v="Active"/>
    <d v="2020-12-14T00:00:00"/>
    <s v="Mary Probst"/>
    <d v="2020-12-14T00:00:00"/>
    <s v="Mary Probst"/>
    <s v="Hamilton"/>
    <m/>
    <m/>
    <m/>
    <s v="N/A"/>
    <s v="CARTA FFY 2010; SFY2021 5309 - TN040058 Capital Funds"/>
    <m/>
    <s v="Mass Transit"/>
    <m/>
    <m/>
    <x v="4"/>
    <x v="7"/>
    <m/>
    <s v=""/>
    <m/>
    <m/>
    <s v="N"/>
    <m/>
    <x v="0"/>
    <m/>
    <n v="0"/>
    <n v="0"/>
    <n v="13043.4"/>
    <n v="0"/>
    <n v="13043.4"/>
    <n v="0"/>
    <n v="0"/>
    <n v="13043.4"/>
    <n v="0"/>
    <n v="13043.4"/>
    <s v="State Funded (335309-S3-025)"/>
  </r>
  <r>
    <n v="131126"/>
    <n v="3"/>
    <s v="Active"/>
    <d v="2020-12-16T00:00:00"/>
    <s v="Mary Probst"/>
    <d v="2020-12-16T00:00:00"/>
    <s v="Mary Probst"/>
    <s v="Davidson"/>
    <m/>
    <m/>
    <m/>
    <s v="N/A"/>
    <s v="MTA / Progress Inc. FFY2017-18; SFY2021 5310 TN2019-025-01 (S) Capital Funds"/>
    <m/>
    <s v="Mass Transit"/>
    <m/>
    <m/>
    <x v="4"/>
    <x v="7"/>
    <m/>
    <s v=""/>
    <m/>
    <m/>
    <s v="N"/>
    <m/>
    <x v="0"/>
    <m/>
    <n v="0"/>
    <n v="0"/>
    <n v="5961"/>
    <n v="0"/>
    <n v="5961"/>
    <n v="0"/>
    <n v="0"/>
    <n v="5961"/>
    <n v="0"/>
    <n v="5961"/>
    <s v="State Funded (195310-S3-050)"/>
  </r>
  <r>
    <n v="131127"/>
    <n v="3"/>
    <s v="Active"/>
    <d v="2020-12-16T00:00:00"/>
    <s v="Mary Probst"/>
    <d v="2020-12-16T00:00:00"/>
    <s v="Mary Probst"/>
    <s v="Davidson"/>
    <m/>
    <m/>
    <m/>
    <s v="N/A"/>
    <s v="MTA / Evergreen Presbyterian FFY 2017-18; SFY21 5310 TN2019-025-01 (S) Capital Funds"/>
    <m/>
    <s v="Mass Transit"/>
    <m/>
    <m/>
    <x v="4"/>
    <x v="7"/>
    <m/>
    <s v=""/>
    <m/>
    <m/>
    <s v="N"/>
    <m/>
    <x v="0"/>
    <m/>
    <n v="0"/>
    <n v="0"/>
    <n v="9035"/>
    <n v="0"/>
    <n v="9035"/>
    <n v="0"/>
    <n v="0"/>
    <n v="9035"/>
    <n v="0"/>
    <n v="9035"/>
    <s v="State Funded (195310-S3-051)"/>
  </r>
  <r>
    <n v="131129"/>
    <n v="2"/>
    <s v="Active"/>
    <d v="2020-12-16T00:00:00"/>
    <s v="Mary Probst"/>
    <d v="2020-12-16T00:00:00"/>
    <s v="Mary Probst"/>
    <s v="Hamilton"/>
    <m/>
    <m/>
    <m/>
    <s v="N/A"/>
    <s v="CARTA FFY2019; SFY2021 5310 TN2019016 (S) Capital Funds"/>
    <m/>
    <s v="Mass Transit"/>
    <m/>
    <m/>
    <x v="4"/>
    <x v="7"/>
    <m/>
    <s v=""/>
    <m/>
    <m/>
    <s v="N"/>
    <m/>
    <x v="0"/>
    <m/>
    <n v="0"/>
    <n v="0"/>
    <n v="33508"/>
    <n v="0"/>
    <n v="33508"/>
    <n v="0"/>
    <n v="0"/>
    <n v="33508"/>
    <n v="0"/>
    <n v="33508"/>
    <s v="State Funded (335310-S3-005)"/>
  </r>
  <r>
    <n v="131130"/>
    <n v="2"/>
    <s v="Active"/>
    <d v="2020-12-16T00:00:00"/>
    <s v="Mary Probst"/>
    <d v="2020-12-16T00:00:00"/>
    <s v="Mary Probst"/>
    <s v="Hamilton"/>
    <m/>
    <m/>
    <m/>
    <s v="N/A"/>
    <s v="CARTA FFY2018-19;SFY2021 5310 TN2020-029 (S)  Capital Funds"/>
    <m/>
    <s v="Mass Transit"/>
    <m/>
    <m/>
    <x v="4"/>
    <x v="7"/>
    <m/>
    <s v=""/>
    <m/>
    <m/>
    <s v="N"/>
    <m/>
    <x v="0"/>
    <m/>
    <n v="0"/>
    <n v="0"/>
    <n v="38814"/>
    <n v="0"/>
    <n v="38814"/>
    <n v="0"/>
    <n v="0"/>
    <n v="38814"/>
    <n v="0"/>
    <n v="38814"/>
    <s v="State Funded (335310-S3-006)"/>
  </r>
  <r>
    <n v="131132"/>
    <n v="4"/>
    <s v="Active"/>
    <d v="2020-12-16T00:00:00"/>
    <s v="Mary Probst"/>
    <d v="2020-12-16T00:00:00"/>
    <s v="Mary Probst"/>
    <s v="Shelby"/>
    <m/>
    <m/>
    <m/>
    <s v="N/A"/>
    <s v="MATA FFY2016-18, SFY 2021 5339 TN2017-040-02 (S) Capital Funds"/>
    <m/>
    <s v="Mass Transit"/>
    <m/>
    <m/>
    <x v="4"/>
    <x v="7"/>
    <m/>
    <s v=""/>
    <m/>
    <m/>
    <s v="N"/>
    <m/>
    <x v="0"/>
    <m/>
    <n v="0"/>
    <n v="0"/>
    <n v="35635.86"/>
    <n v="0"/>
    <n v="35635.86"/>
    <n v="0"/>
    <n v="0"/>
    <n v="35635.86"/>
    <n v="0"/>
    <n v="35635.86"/>
    <s v="State Funded (795339-S3-005)"/>
  </r>
  <r>
    <n v="131133"/>
    <n v="4"/>
    <s v="Active"/>
    <d v="2020-12-16T00:00:00"/>
    <s v="Kathy Combs"/>
    <d v="2020-12-16T00:00:00"/>
    <s v="Kathy Combs"/>
    <s v="Region 4"/>
    <m/>
    <m/>
    <m/>
    <m/>
    <s v="Gibson Co Rail Authority/CRISI Project SFY 2021 Rail Rehab Construction Kenton Branch from MP 3.9 to 23.5 in Madison and Gibson Counties."/>
    <m/>
    <s v="Rail"/>
    <m/>
    <m/>
    <x v="4"/>
    <x v="7"/>
    <m/>
    <s v=""/>
    <m/>
    <m/>
    <s v="N"/>
    <m/>
    <x v="0"/>
    <m/>
    <n v="0"/>
    <n v="0"/>
    <n v="100683"/>
    <n v="0"/>
    <n v="100683"/>
    <n v="0"/>
    <n v="0"/>
    <n v="100683"/>
    <n v="0"/>
    <n v="100683"/>
    <s v="State Funded (98RR21-S3-002)"/>
  </r>
  <r>
    <n v="131134"/>
    <n v="4"/>
    <s v="Active"/>
    <d v="2020-12-17T00:00:00"/>
    <s v="Bridgett Tidwell"/>
    <d v="2021-03-24T00:00:00"/>
    <s v="Brian Terrell"/>
    <s v="Tipton"/>
    <s v="SR-178"/>
    <s v="SR"/>
    <m/>
    <s v="SR"/>
    <s v="From Near Starnes Road to Near Coats Road"/>
    <s v="Misc. Safety Improvements"/>
    <s v="Safety"/>
    <s v="RSAR"/>
    <m/>
    <x v="4"/>
    <x v="7"/>
    <m/>
    <n v="2.62"/>
    <m/>
    <m/>
    <s v="N"/>
    <s v="Other"/>
    <x v="4"/>
    <m/>
    <n v="40000"/>
    <n v="0"/>
    <n v="0"/>
    <n v="0"/>
    <n v="40000"/>
    <n v="40000"/>
    <n v="0"/>
    <n v="0"/>
    <n v="0"/>
    <n v="40000"/>
    <s v="HSIP-178(12) (84012-3212-94)"/>
  </r>
  <r>
    <n v="131135"/>
    <n v="4"/>
    <s v="Active"/>
    <d v="2020-12-21T00:00:00"/>
    <s v="Kathy Combs"/>
    <d v="2021-03-24T00:00:00"/>
    <s v="Brian Terrell"/>
    <s v="Dyer"/>
    <m/>
    <m/>
    <m/>
    <m/>
    <s v="Ten-Ken Rail Authority SFY 2021-Tie Replacement - MP 1.95-MP 10.50 in Dyer County"/>
    <m/>
    <s v="Rail"/>
    <m/>
    <m/>
    <x v="4"/>
    <x v="7"/>
    <m/>
    <s v=""/>
    <m/>
    <m/>
    <s v="N"/>
    <m/>
    <x v="0"/>
    <m/>
    <n v="0"/>
    <n v="0"/>
    <n v="519925"/>
    <n v="0"/>
    <n v="519925"/>
    <n v="0"/>
    <n v="0"/>
    <n v="519925"/>
    <n v="0"/>
    <n v="519925"/>
    <s v="State Funded (23RR21-S3-002)"/>
  </r>
  <r>
    <n v="131136"/>
    <n v="1"/>
    <s v="Active"/>
    <d v="2020-12-21T00:00:00"/>
    <s v="Mary Probst"/>
    <d v="2020-12-21T00:00:00"/>
    <s v="Mary Probst"/>
    <s v="Region 1"/>
    <m/>
    <m/>
    <m/>
    <s v="N/A"/>
    <s v="ETHRA Morristown - FFY20119; SFY2021 5310 TN2020-046 S&amp;F Capital Funds"/>
    <m/>
    <s v="Mass Transit"/>
    <m/>
    <m/>
    <x v="4"/>
    <x v="7"/>
    <m/>
    <s v=""/>
    <m/>
    <m/>
    <s v="N"/>
    <m/>
    <x v="0"/>
    <m/>
    <n v="0"/>
    <n v="0"/>
    <n v="252857"/>
    <n v="0"/>
    <n v="252857"/>
    <n v="0"/>
    <n v="0"/>
    <n v="252857"/>
    <n v="0"/>
    <n v="252857"/>
    <s v="State Funded (985310-S3-021)"/>
  </r>
  <r>
    <n v="131137"/>
    <n v="4"/>
    <s v="Active"/>
    <d v="2020-12-21T00:00:00"/>
    <s v="Bridgett Tidwell"/>
    <d v="2021-03-24T00:00:00"/>
    <s v="Brian Terrell"/>
    <s v="Weakley"/>
    <s v="SR-43"/>
    <s v="SR"/>
    <m/>
    <s v="SR"/>
    <s v="From Near Middle Fork Obion River Bridge to Near White Clay Road"/>
    <s v="Misc. Safety Improvements"/>
    <s v="Safety"/>
    <s v="RSAR"/>
    <m/>
    <x v="4"/>
    <x v="7"/>
    <m/>
    <n v="1.3"/>
    <m/>
    <m/>
    <s v="N"/>
    <s v="NHS"/>
    <x v="3"/>
    <m/>
    <n v="40000"/>
    <n v="0"/>
    <n v="0"/>
    <n v="0"/>
    <n v="40000"/>
    <n v="40000"/>
    <n v="0"/>
    <n v="0"/>
    <n v="0"/>
    <n v="40000"/>
    <s v="HSIP-43(49) (92003-3276-94)"/>
  </r>
  <r>
    <n v="131139"/>
    <n v="4"/>
    <s v="Closed"/>
    <d v="2020-12-22T00:00:00"/>
    <s v="Mary Probst"/>
    <d v="2021-06-02T00:00:00"/>
    <s v="Mary Probst"/>
    <s v="Region 4"/>
    <m/>
    <m/>
    <m/>
    <s v="N/A"/>
    <s v="Delta HRA FFY2019; SFY2019 IMPROVE Act (S) Capital Funds"/>
    <m/>
    <s v="Mass Transit"/>
    <m/>
    <m/>
    <x v="4"/>
    <x v="7"/>
    <m/>
    <s v=""/>
    <m/>
    <m/>
    <s v="N"/>
    <m/>
    <x v="0"/>
    <m/>
    <n v="0"/>
    <n v="0"/>
    <n v="78785"/>
    <n v="0"/>
    <n v="78785"/>
    <n v="0"/>
    <n v="0"/>
    <n v="0"/>
    <n v="0"/>
    <n v="0"/>
    <s v="State Funded (98IMPV-S3-012)"/>
  </r>
  <r>
    <n v="131142"/>
    <n v="2"/>
    <s v="Active"/>
    <d v="2021-01-05T00:00:00"/>
    <s v="Mary Probst"/>
    <d v="2021-01-05T00:00:00"/>
    <s v="Mary Probst"/>
    <s v="Hamilton"/>
    <m/>
    <m/>
    <m/>
    <s v="N/A"/>
    <s v="CARTA FFY2015-16; SFY 2021 - 5310 - TN2017043 (S) Capital Funds"/>
    <m/>
    <s v="Mass Transit"/>
    <m/>
    <m/>
    <x v="4"/>
    <x v="7"/>
    <m/>
    <s v=""/>
    <m/>
    <m/>
    <s v="N"/>
    <m/>
    <x v="0"/>
    <m/>
    <n v="0"/>
    <n v="0"/>
    <n v="44775"/>
    <n v="0"/>
    <n v="44775"/>
    <n v="0"/>
    <n v="0"/>
    <n v="44775"/>
    <n v="0"/>
    <n v="44775"/>
    <s v="State Funded (335310-S3-007)"/>
  </r>
  <r>
    <n v="131143"/>
    <n v="4"/>
    <s v="Active"/>
    <d v="2021-01-05T00:00:00"/>
    <s v="Mary Probst"/>
    <d v="2021-01-05T00:00:00"/>
    <s v="Mary Probst"/>
    <s v="Shelby"/>
    <m/>
    <m/>
    <m/>
    <s v="N/A"/>
    <s v="FFY2003-2004; SFY2021 - 5309 - TN030104 (S) Capital"/>
    <m/>
    <s v="Mass Transit"/>
    <m/>
    <m/>
    <x v="4"/>
    <x v="7"/>
    <m/>
    <s v=""/>
    <m/>
    <m/>
    <s v="N"/>
    <m/>
    <x v="0"/>
    <m/>
    <n v="0"/>
    <n v="0"/>
    <n v="140699.51"/>
    <n v="0"/>
    <n v="140699.51"/>
    <n v="0"/>
    <n v="0"/>
    <n v="140699.51"/>
    <n v="0"/>
    <n v="140699.51"/>
    <s v="State Funded (795309-S3-020)"/>
  </r>
  <r>
    <n v="131144"/>
    <n v="3"/>
    <s v="Active"/>
    <d v="2021-01-05T00:00:00"/>
    <s v="Lee Cothron"/>
    <d v="2021-03-24T00:00:00"/>
    <s v="Brian Terrell"/>
    <s v="Dickson"/>
    <m/>
    <m/>
    <m/>
    <m/>
    <s v="Dickson County Rest Area Force Main Investigation"/>
    <m/>
    <s v="Maint - Reg"/>
    <m/>
    <m/>
    <x v="4"/>
    <x v="7"/>
    <m/>
    <s v=""/>
    <m/>
    <m/>
    <s v="N"/>
    <m/>
    <x v="0"/>
    <m/>
    <n v="41956.62"/>
    <n v="0"/>
    <n v="0"/>
    <n v="0"/>
    <n v="41956.62"/>
    <n v="41956.62"/>
    <n v="0"/>
    <n v="0"/>
    <n v="0"/>
    <n v="41956.62"/>
    <m/>
  </r>
  <r>
    <n v="131145"/>
    <n v="3"/>
    <s v="Active"/>
    <d v="2021-01-05T00:00:00"/>
    <s v="Mary Probst"/>
    <d v="2021-01-05T00:00:00"/>
    <s v="Mary Probst"/>
    <s v="Davidson"/>
    <m/>
    <m/>
    <m/>
    <s v="N/A"/>
    <s v="MTA FFY 2015-2016; SFY 2021 - 5339 - TN2016-021-01 (S) Capital Funds"/>
    <m/>
    <s v="Mass Transit"/>
    <m/>
    <m/>
    <x v="4"/>
    <x v="7"/>
    <m/>
    <s v=""/>
    <m/>
    <m/>
    <s v="N"/>
    <m/>
    <x v="0"/>
    <m/>
    <n v="0"/>
    <n v="0"/>
    <n v="194853"/>
    <n v="0"/>
    <n v="194853"/>
    <n v="0"/>
    <n v="0"/>
    <n v="194853"/>
    <n v="0"/>
    <n v="194853"/>
    <s v="State Funded (195339-S3-005)"/>
  </r>
  <r>
    <n v="131148"/>
    <n v="4"/>
    <s v="Active"/>
    <d v="2021-01-05T00:00:00"/>
    <s v="Kathy Combs"/>
    <d v="2021-03-24T00:00:00"/>
    <s v="Brian Terrell"/>
    <s v="Gibson"/>
    <m/>
    <m/>
    <m/>
    <m/>
    <s v="Gibson Co Rail Auth SFY 2021 Grade Crossings Rehab Eng, Const, Const Admin - Rehab of three (3) grade crossings including ballast, ties, surfacing, and asphalt."/>
    <m/>
    <s v="Rail"/>
    <m/>
    <m/>
    <x v="4"/>
    <x v="7"/>
    <m/>
    <s v=""/>
    <m/>
    <m/>
    <s v="N"/>
    <m/>
    <x v="0"/>
    <m/>
    <n v="0"/>
    <n v="0"/>
    <n v="271800"/>
    <n v="0"/>
    <n v="271800"/>
    <n v="0"/>
    <n v="0"/>
    <n v="271800"/>
    <n v="0"/>
    <n v="271800"/>
    <s v="State Funded (98RR21-S3-004)"/>
  </r>
  <r>
    <n v="131149"/>
    <n v="1"/>
    <s v="Active"/>
    <d v="2021-01-06T00:00:00"/>
    <s v="Mary Probst"/>
    <d v="2021-01-06T00:00:00"/>
    <s v="Mary Probst"/>
    <s v="Anderson"/>
    <m/>
    <m/>
    <m/>
    <s v="N/A"/>
    <s v="Oak Ridge SFY2021 CRIT S Operating Funds"/>
    <m/>
    <s v="Mass Transit"/>
    <m/>
    <m/>
    <x v="4"/>
    <x v="7"/>
    <m/>
    <s v=""/>
    <m/>
    <m/>
    <s v="N"/>
    <m/>
    <x v="0"/>
    <m/>
    <n v="0"/>
    <n v="0"/>
    <n v="170500"/>
    <n v="0"/>
    <n v="170500"/>
    <n v="0"/>
    <n v="0"/>
    <n v="170500"/>
    <n v="0"/>
    <n v="170500"/>
    <s v="State Funded (01CRIT-S3-005)"/>
  </r>
  <r>
    <n v="131150"/>
    <n v="1"/>
    <s v="Active"/>
    <d v="2021-01-06T00:00:00"/>
    <s v="Mary Probst"/>
    <d v="2021-01-06T00:00:00"/>
    <s v="Mary Probst"/>
    <s v="Knox"/>
    <m/>
    <m/>
    <m/>
    <s v="N/A"/>
    <s v="Knoxville Knox Co CAC SFY2021 CRIT S Operating Funds"/>
    <m/>
    <s v="Mass Transit"/>
    <m/>
    <m/>
    <x v="4"/>
    <x v="7"/>
    <m/>
    <s v=""/>
    <m/>
    <m/>
    <s v="N"/>
    <m/>
    <x v="0"/>
    <m/>
    <n v="0"/>
    <n v="0"/>
    <n v="646800"/>
    <n v="0"/>
    <n v="646800"/>
    <n v="0"/>
    <n v="0"/>
    <n v="646800"/>
    <n v="0"/>
    <n v="646800"/>
    <s v="State Funded (47CRIT-S3-008)"/>
  </r>
  <r>
    <n v="131153"/>
    <n v="1"/>
    <s v="Active"/>
    <d v="2021-01-06T00:00:00"/>
    <s v="Mary Probst"/>
    <d v="2021-01-06T00:00:00"/>
    <s v="Mary Probst"/>
    <s v="Region 1"/>
    <m/>
    <m/>
    <m/>
    <s v="N/A"/>
    <s v="ETHRA / Morristown SFY2021 CRIT S Operating Funds"/>
    <m/>
    <s v="Mass Transit"/>
    <m/>
    <m/>
    <x v="4"/>
    <x v="7"/>
    <m/>
    <s v=""/>
    <m/>
    <m/>
    <s v="N"/>
    <m/>
    <x v="0"/>
    <m/>
    <n v="0"/>
    <n v="0"/>
    <n v="606100"/>
    <n v="0"/>
    <n v="606100"/>
    <n v="0"/>
    <n v="0"/>
    <n v="606100"/>
    <n v="0"/>
    <n v="606100"/>
    <s v="State Funded (98CRIT-S3-013)"/>
  </r>
  <r>
    <n v="131154"/>
    <n v="1"/>
    <s v="Active"/>
    <d v="2021-01-06T00:00:00"/>
    <s v="Mary Probst"/>
    <d v="2021-01-06T00:00:00"/>
    <s v="Mary Probst"/>
    <s v="Region 1"/>
    <m/>
    <m/>
    <m/>
    <s v="N/A"/>
    <s v="ETHRA / Knoxville - SFY 2021 CRIT S Operating Funds"/>
    <m/>
    <s v="Mass Transit"/>
    <m/>
    <m/>
    <x v="4"/>
    <x v="7"/>
    <m/>
    <s v=""/>
    <m/>
    <m/>
    <s v="N"/>
    <m/>
    <x v="0"/>
    <m/>
    <n v="0"/>
    <n v="0"/>
    <n v="609200"/>
    <n v="0"/>
    <n v="609200"/>
    <n v="0"/>
    <n v="0"/>
    <n v="609200"/>
    <n v="0"/>
    <n v="609200"/>
    <s v="State Funded (98CRIT-S3-014)"/>
  </r>
  <r>
    <n v="131155"/>
    <n v="1"/>
    <s v="Active"/>
    <d v="2021-01-06T00:00:00"/>
    <s v="Mary Probst"/>
    <d v="2021-01-06T00:00:00"/>
    <s v="Mary Probst"/>
    <s v="Region 1"/>
    <m/>
    <m/>
    <m/>
    <s v="N/A"/>
    <s v="FTHRA - SFY 2021 CRIT S Operating Funds"/>
    <m/>
    <s v="Mass Transit"/>
    <m/>
    <m/>
    <x v="4"/>
    <x v="7"/>
    <m/>
    <s v=""/>
    <m/>
    <m/>
    <s v="N"/>
    <m/>
    <x v="0"/>
    <m/>
    <n v="0"/>
    <n v="0"/>
    <n v="393300"/>
    <n v="0"/>
    <n v="393300"/>
    <n v="0"/>
    <n v="0"/>
    <n v="393300"/>
    <n v="0"/>
    <n v="393300"/>
    <s v="State Funded (98CRIT-S3-015)"/>
  </r>
  <r>
    <n v="131156"/>
    <n v="1"/>
    <s v="Active"/>
    <d v="2021-01-06T00:00:00"/>
    <s v="Mary Probst"/>
    <d v="2021-01-06T00:00:00"/>
    <s v="Mary Probst"/>
    <s v="Knox"/>
    <m/>
    <m/>
    <m/>
    <s v="N/A"/>
    <s v="KAT - FFY2018; SFY2021 - 5307 STP - TN2018-034 (S) Capital Funds"/>
    <m/>
    <s v="Mass Transit"/>
    <m/>
    <m/>
    <x v="4"/>
    <x v="7"/>
    <m/>
    <s v=""/>
    <m/>
    <m/>
    <s v="N"/>
    <m/>
    <x v="0"/>
    <m/>
    <n v="0"/>
    <n v="0"/>
    <n v="100000"/>
    <n v="0"/>
    <n v="100000"/>
    <n v="0"/>
    <n v="0"/>
    <n v="100000"/>
    <n v="0"/>
    <n v="100000"/>
    <s v="State Funded (47STPX-S3-015)"/>
  </r>
  <r>
    <n v="131157"/>
    <n v="1"/>
    <s v="Active"/>
    <d v="2021-01-06T00:00:00"/>
    <s v="Lee Cothron"/>
    <d v="2021-03-24T00:00:00"/>
    <s v="Brian Terrell"/>
    <s v="Knox"/>
    <m/>
    <m/>
    <m/>
    <s v="SP"/>
    <s v="Knox County State Park Roads Routine Maintenance"/>
    <m/>
    <s v="Maint - Reg"/>
    <s v="Maintenance"/>
    <m/>
    <x v="4"/>
    <x v="7"/>
    <m/>
    <s v=""/>
    <m/>
    <m/>
    <s v="N"/>
    <m/>
    <x v="0"/>
    <m/>
    <n v="0"/>
    <n v="0"/>
    <n v="5000"/>
    <n v="0"/>
    <n v="5000"/>
    <n v="0"/>
    <n v="0"/>
    <n v="5000"/>
    <n v="0"/>
    <n v="5000"/>
    <s v="State Funded (47000-4900-04)"/>
  </r>
  <r>
    <n v="131166"/>
    <n v="1"/>
    <s v="Active"/>
    <d v="2021-01-11T00:00:00"/>
    <s v="David J. Martin"/>
    <d v="2021-02-23T00:00:00"/>
    <s v="John Kahle"/>
    <s v="Region 1"/>
    <m/>
    <m/>
    <m/>
    <s v="N/A"/>
    <s v="Region 1 Scott, Morgan, Roane Counties"/>
    <s v="LED and Detection devices upgrades on Norfolk Southern CNO&amp;TP  between MP 201.09 - 337.92 (TN State Line to Chattanooga) with 7 crossings in Scott, 1 crossing in Morgan, &amp; 10 crossings in Roane County."/>
    <s v="Section 130-Rail"/>
    <s v="Railroad Crossing Improvement"/>
    <m/>
    <x v="4"/>
    <x v="7"/>
    <m/>
    <s v=""/>
    <m/>
    <m/>
    <s v="N"/>
    <m/>
    <x v="0"/>
    <m/>
    <n v="15000"/>
    <n v="0"/>
    <n v="0"/>
    <n v="0"/>
    <n v="15000"/>
    <n v="15000"/>
    <n v="0"/>
    <n v="0"/>
    <n v="0"/>
    <n v="15000"/>
    <s v="HSIP-R-REG1(205) (98101-2414-94)"/>
  </r>
  <r>
    <n v="131167"/>
    <n v="2"/>
    <s v="Active"/>
    <d v="2021-01-11T00:00:00"/>
    <s v="David J. Martin"/>
    <d v="2021-03-18T00:00:00"/>
    <s v="Kyle Ruddy"/>
    <s v="Region 2"/>
    <m/>
    <m/>
    <m/>
    <m/>
    <s v="Region 2 Rhea, Hamilton Counties"/>
    <s v="LED and Detection devices upgrades on Norfolk Southern CNO&amp;TP  between MP 201.09 - 337.92 (TN State Line to Chattanooga) with 23 crossings in Rhea, 30 crossing in Hamilton County."/>
    <s v="Other"/>
    <s v="Railroad Crossing Improvement"/>
    <m/>
    <x v="4"/>
    <x v="7"/>
    <m/>
    <s v=""/>
    <m/>
    <m/>
    <s v="N"/>
    <m/>
    <x v="0"/>
    <m/>
    <n v="15000"/>
    <n v="0"/>
    <n v="0"/>
    <n v="0"/>
    <n v="15000"/>
    <n v="15000"/>
    <n v="0"/>
    <n v="0"/>
    <n v="0"/>
    <n v="15000"/>
    <s v="HSIP-R-REG2(204) (98200-2478-94)"/>
  </r>
  <r>
    <n v="131170"/>
    <n v="1"/>
    <s v="Active"/>
    <d v="2021-01-12T00:00:00"/>
    <s v="Mary Probst"/>
    <d v="2021-01-12T00:00:00"/>
    <s v="Mary Probst"/>
    <s v="Knox"/>
    <m/>
    <m/>
    <m/>
    <s v="N/A"/>
    <s v="FFY2019; SFY2021 5307 TN2019032 (S) Capital and Operating Funds"/>
    <m/>
    <s v="Mass Transit"/>
    <m/>
    <m/>
    <x v="4"/>
    <x v="7"/>
    <m/>
    <s v=""/>
    <m/>
    <m/>
    <s v="N"/>
    <m/>
    <x v="0"/>
    <m/>
    <n v="0"/>
    <n v="0"/>
    <n v="630999"/>
    <n v="0"/>
    <n v="630999"/>
    <n v="0"/>
    <n v="0"/>
    <n v="630999"/>
    <n v="0"/>
    <n v="630999"/>
    <s v="State Funded (475307-S3-033)"/>
  </r>
  <r>
    <n v="131201"/>
    <n v="3"/>
    <s v="Active"/>
    <d v="2021-01-13T00:00:00"/>
    <s v="Bridgett Tidwell"/>
    <d v="2021-03-24T00:00:00"/>
    <s v="Brian Terrell"/>
    <s v="Perry"/>
    <s v="SR-13"/>
    <s v="SR"/>
    <m/>
    <s v="SR"/>
    <s v="From 4-H Lane to Baptist Camp Road"/>
    <s v="Striping, Signage, Guardrail, and other safety improvements"/>
    <s v="Safety"/>
    <s v="Safety"/>
    <m/>
    <x v="4"/>
    <x v="7"/>
    <m/>
    <n v="3.2269999999999999"/>
    <m/>
    <m/>
    <s v="N"/>
    <s v="Other"/>
    <x v="4"/>
    <m/>
    <n v="40000"/>
    <n v="0"/>
    <n v="0"/>
    <n v="0"/>
    <n v="40000"/>
    <n v="40000"/>
    <n v="0"/>
    <n v="0"/>
    <n v="0"/>
    <n v="40000"/>
    <s v="PHSIP-13(88) (68001-3258-94)"/>
  </r>
  <r>
    <n v="131212"/>
    <n v="2"/>
    <s v="Active"/>
    <d v="2021-01-14T00:00:00"/>
    <s v="Mary Probst"/>
    <d v="2021-01-14T00:00:00"/>
    <s v="Mary Probst"/>
    <s v="Hamilton"/>
    <m/>
    <m/>
    <m/>
    <s v="N/A"/>
    <s v="FFY2014; SFY2021 - 5307 TN90X375 (S) Capital"/>
    <m/>
    <s v="Mass Transit"/>
    <m/>
    <m/>
    <x v="4"/>
    <x v="7"/>
    <m/>
    <s v=""/>
    <m/>
    <m/>
    <s v="N"/>
    <m/>
    <x v="0"/>
    <m/>
    <n v="0"/>
    <n v="0"/>
    <n v="7839.99"/>
    <n v="0"/>
    <n v="7839.99"/>
    <n v="0"/>
    <n v="0"/>
    <n v="7839.99"/>
    <n v="0"/>
    <n v="7839.99"/>
    <s v="State Funded (335307-S3-028)"/>
  </r>
  <r>
    <n v="131213"/>
    <n v="1"/>
    <s v="Active"/>
    <d v="2021-01-14T00:00:00"/>
    <s v="Mary Probst"/>
    <d v="2021-01-14T00:00:00"/>
    <s v="Mary Probst"/>
    <s v="Region 1"/>
    <m/>
    <m/>
    <m/>
    <s v="N/A"/>
    <s v="ETHRA Morristown - SFY 2021 0416 Special Projects St. Coverage of 5307 Shortfall Captial"/>
    <m/>
    <s v="Mass Transit"/>
    <m/>
    <m/>
    <x v="4"/>
    <x v="7"/>
    <m/>
    <s v=""/>
    <m/>
    <m/>
    <s v="N"/>
    <m/>
    <x v="0"/>
    <m/>
    <n v="0"/>
    <n v="0"/>
    <n v="10337"/>
    <n v="0"/>
    <n v="10337"/>
    <n v="0"/>
    <n v="0"/>
    <n v="10337"/>
    <n v="0"/>
    <n v="10337"/>
    <s v="State Funded (470416-S3-003)"/>
  </r>
  <r>
    <n v="131217"/>
    <n v="4"/>
    <s v="Active"/>
    <d v="2021-01-20T00:00:00"/>
    <s v="Kathy Combs"/>
    <d v="2021-01-20T00:00:00"/>
    <s v="Kathy Combs"/>
    <s v="Region 4"/>
    <m/>
    <m/>
    <m/>
    <m/>
    <s v="West Tennessee RR FY 2021 Preservation - 2021 Grade Crossing Improvement Project"/>
    <m/>
    <s v="Rail"/>
    <m/>
    <m/>
    <x v="4"/>
    <x v="7"/>
    <m/>
    <s v=""/>
    <m/>
    <m/>
    <s v="N"/>
    <m/>
    <x v="0"/>
    <m/>
    <n v="0"/>
    <n v="0"/>
    <n v="315000"/>
    <n v="0"/>
    <n v="315000"/>
    <n v="0"/>
    <n v="0"/>
    <n v="315000"/>
    <n v="0"/>
    <n v="315000"/>
    <s v="State Funded (98RR21-S3-003)"/>
  </r>
  <r>
    <n v="131264"/>
    <n v="2"/>
    <s v="Active"/>
    <d v="2021-01-26T00:00:00"/>
    <s v="John Kahle"/>
    <d v="2021-03-25T00:00:00"/>
    <s v="Brian Terrell"/>
    <s v="Putnam"/>
    <s v="SR-111"/>
    <s v="SR"/>
    <m/>
    <s v="SR"/>
    <s v="Near LM 10.26"/>
    <s v="Drainage Study"/>
    <s v="Other"/>
    <s v="Study"/>
    <m/>
    <x v="4"/>
    <x v="7"/>
    <m/>
    <s v=""/>
    <m/>
    <m/>
    <s v="N"/>
    <m/>
    <x v="4"/>
    <m/>
    <n v="37000"/>
    <n v="0"/>
    <n v="0"/>
    <n v="0"/>
    <n v="37000"/>
    <n v="37000"/>
    <n v="0"/>
    <n v="0"/>
    <n v="0"/>
    <n v="37000"/>
    <m/>
  </r>
  <r>
    <n v="131269"/>
    <n v="2"/>
    <s v="Active"/>
    <d v="2021-01-28T00:00:00"/>
    <s v="Jason McCoy"/>
    <d v="2021-04-21T00:00:00"/>
    <s v="Tom Every"/>
    <s v="Jackson"/>
    <s v="SR-85"/>
    <s v="SR"/>
    <m/>
    <s v="SR"/>
    <s v="From Gainesboro City Limits to Brown Stafford Cemetery Lane"/>
    <s v="Safety Improvements"/>
    <s v="Safety"/>
    <s v="RSAR"/>
    <m/>
    <x v="4"/>
    <x v="7"/>
    <m/>
    <n v="3.49"/>
    <m/>
    <m/>
    <s v="N"/>
    <s v="Other"/>
    <x v="4"/>
    <m/>
    <n v="40000"/>
    <n v="0"/>
    <n v="0"/>
    <n v="0"/>
    <n v="40000"/>
    <n v="40000"/>
    <n v="0"/>
    <n v="0"/>
    <n v="0"/>
    <n v="40000"/>
    <s v="PHSIP-85(47) (44006-3211-94)"/>
  </r>
  <r>
    <n v="131270"/>
    <n v="2"/>
    <s v="Active"/>
    <d v="2021-01-28T00:00:00"/>
    <s v="Bridgett Tidwell"/>
    <d v="2021-04-21T00:00:00"/>
    <s v="Tom Every"/>
    <s v="Clay"/>
    <s v="SR-52"/>
    <s v="SR"/>
    <m/>
    <s v="SR"/>
    <s v="From Near Meadow Lane to Near Hummingbird Lane"/>
    <s v="Safety Improvements"/>
    <s v="Safety"/>
    <m/>
    <m/>
    <x v="4"/>
    <x v="7"/>
    <m/>
    <n v="1"/>
    <m/>
    <m/>
    <s v="N"/>
    <s v="NHS"/>
    <x v="3"/>
    <m/>
    <n v="40000"/>
    <n v="0"/>
    <n v="0"/>
    <n v="0"/>
    <n v="40000"/>
    <n v="40000"/>
    <n v="0"/>
    <n v="0"/>
    <n v="0"/>
    <n v="40000"/>
    <s v="PHSIP-52(93) (14002-3258-94)"/>
  </r>
  <r>
    <n v="131271"/>
    <n v="6"/>
    <s v="Active"/>
    <d v="2021-01-29T00:00:00"/>
    <s v="Jennifer Johnson"/>
    <d v="2021-01-29T00:00:00"/>
    <s v="Sandra Lowry"/>
    <s v="Statewide"/>
    <m/>
    <m/>
    <m/>
    <m/>
    <s v="M21SAHQ_SWISR_ASSET_INVENTORY_FY21-FY26"/>
    <m/>
    <s v="Maint - Reg"/>
    <s v="Preliminary Engineering"/>
    <m/>
    <x v="4"/>
    <x v="7"/>
    <m/>
    <s v=""/>
    <m/>
    <m/>
    <s v="N"/>
    <m/>
    <x v="0"/>
    <m/>
    <n v="1051750"/>
    <n v="0"/>
    <n v="0"/>
    <n v="0"/>
    <n v="1051750"/>
    <n v="1051750"/>
    <n v="0"/>
    <n v="0"/>
    <n v="0"/>
    <n v="1051750"/>
    <m/>
  </r>
  <r>
    <n v="131272"/>
    <n v="6"/>
    <s v="Active"/>
    <d v="2021-01-29T00:00:00"/>
    <s v="Jennifer Johnson"/>
    <d v="2021-02-04T00:00:00"/>
    <s v="Sandra Lowry"/>
    <s v="Statewide"/>
    <m/>
    <m/>
    <m/>
    <m/>
    <s v="FY21 TDOT Equipment Shed and Foundation Design"/>
    <m/>
    <s v="Maint - Reg"/>
    <s v="Preliminary Engineering"/>
    <m/>
    <x v="4"/>
    <x v="7"/>
    <m/>
    <s v=""/>
    <m/>
    <m/>
    <s v="N"/>
    <m/>
    <x v="0"/>
    <m/>
    <n v="0"/>
    <n v="0"/>
    <n v="32846.269999999997"/>
    <n v="0"/>
    <n v="32846.269999999997"/>
    <n v="0"/>
    <n v="0"/>
    <n v="32846.269999999997"/>
    <n v="0"/>
    <n v="32846.269999999997"/>
    <s v="State Funded (99114-4961-04)"/>
  </r>
  <r>
    <n v="131273"/>
    <n v="6"/>
    <s v="Active"/>
    <d v="2021-01-29T00:00:00"/>
    <s v="Jennifer Johnson"/>
    <d v="2021-02-04T00:00:00"/>
    <s v="Sandra Lowry"/>
    <s v="Statewide"/>
    <m/>
    <m/>
    <m/>
    <m/>
    <s v="FY21 TDOT District Garages Inspection Pit Building Extension Design"/>
    <m/>
    <s v="Maint - Reg"/>
    <s v="Preliminary Engineering"/>
    <m/>
    <x v="4"/>
    <x v="7"/>
    <m/>
    <s v=""/>
    <m/>
    <m/>
    <s v="N"/>
    <m/>
    <x v="0"/>
    <m/>
    <n v="0"/>
    <n v="0"/>
    <n v="45072.32"/>
    <n v="0"/>
    <n v="45072.32"/>
    <n v="0"/>
    <n v="0"/>
    <n v="45072.32"/>
    <n v="0"/>
    <n v="45072.32"/>
    <s v="State Funded (99114-4962-04)"/>
  </r>
  <r>
    <n v="131274"/>
    <n v="6"/>
    <s v="Active"/>
    <d v="2021-01-29T00:00:00"/>
    <s v="Jennifer Johnson"/>
    <d v="2021-02-04T00:00:00"/>
    <s v="Sandra Lowry"/>
    <s v="Statewide"/>
    <m/>
    <m/>
    <m/>
    <m/>
    <s v="FY21 TDOT District Garages Lighting Upgrade Design"/>
    <m/>
    <s v="Maint - Reg"/>
    <s v="Preliminary Engineering"/>
    <m/>
    <x v="4"/>
    <x v="7"/>
    <m/>
    <s v=""/>
    <m/>
    <m/>
    <s v="N"/>
    <m/>
    <x v="0"/>
    <m/>
    <n v="0"/>
    <n v="0"/>
    <n v="7845.38"/>
    <n v="0"/>
    <n v="7845.38"/>
    <n v="0"/>
    <n v="0"/>
    <n v="7845.38"/>
    <n v="0"/>
    <n v="7845.38"/>
    <s v="State Funded (99114-4963-04)"/>
  </r>
  <r>
    <n v="131275"/>
    <n v="6"/>
    <s v="Active"/>
    <d v="2021-01-29T00:00:00"/>
    <s v="Jennifer Johnson"/>
    <d v="2021-02-04T00:00:00"/>
    <s v="Sandra Lowry"/>
    <s v="Statewide"/>
    <m/>
    <m/>
    <m/>
    <m/>
    <s v="FY21 TDOT District Garages Replace Window with Garage Door Design"/>
    <m/>
    <s v="Maint - Reg"/>
    <s v="Preliminary Engineering"/>
    <m/>
    <x v="4"/>
    <x v="7"/>
    <m/>
    <s v=""/>
    <m/>
    <m/>
    <s v="N"/>
    <m/>
    <x v="0"/>
    <m/>
    <n v="0"/>
    <n v="0"/>
    <n v="18636.830000000002"/>
    <n v="0"/>
    <n v="18636.830000000002"/>
    <n v="0"/>
    <n v="0"/>
    <n v="18636.830000000002"/>
    <n v="0"/>
    <n v="18636.830000000002"/>
    <s v="State Funded (99114-4964-04)"/>
  </r>
  <r>
    <n v="131276"/>
    <n v="2"/>
    <s v="Active"/>
    <d v="2021-01-29T00:00:00"/>
    <s v="Bridgett Tidwell"/>
    <d v="2021-04-21T00:00:00"/>
    <s v="Tom Every"/>
    <s v="Clay"/>
    <s v="SR-52"/>
    <s v="SR"/>
    <m/>
    <s v="SR"/>
    <s v="From Hill Top Road to Harve Knight Road"/>
    <s v="Safety Improvements"/>
    <s v="Safety"/>
    <s v="RSAR"/>
    <m/>
    <x v="4"/>
    <x v="7"/>
    <m/>
    <n v="2.4"/>
    <m/>
    <m/>
    <s v="N"/>
    <s v="NHS"/>
    <x v="3"/>
    <m/>
    <n v="40000"/>
    <n v="0"/>
    <n v="0"/>
    <n v="0"/>
    <n v="40000"/>
    <n v="40000"/>
    <n v="0"/>
    <n v="0"/>
    <n v="0"/>
    <n v="40000"/>
    <s v="PHSIP-52(94) (14002-3259-94)"/>
  </r>
  <r>
    <n v="131279"/>
    <n v="4"/>
    <s v="Active"/>
    <d v="2021-01-29T00:00:00"/>
    <s v="Bridgett Tidwell"/>
    <d v="2021-03-24T00:00:00"/>
    <s v="Brian Terrell"/>
    <s v="Weakley"/>
    <s v="SR-22"/>
    <s v="SR"/>
    <m/>
    <s v="SR"/>
    <s v="From near Dresden Elementary to near SR-54 in Dresden"/>
    <s v="Misc. Safety Improvements"/>
    <s v="Safety"/>
    <s v="RSAR"/>
    <m/>
    <x v="4"/>
    <x v="7"/>
    <m/>
    <n v="0.48"/>
    <m/>
    <m/>
    <s v="N"/>
    <s v="NHS"/>
    <x v="3"/>
    <m/>
    <n v="40000"/>
    <n v="0"/>
    <n v="0"/>
    <n v="0"/>
    <n v="40000"/>
    <n v="40000"/>
    <n v="0"/>
    <n v="0"/>
    <n v="0"/>
    <n v="40000"/>
    <s v="PHSIP-22(94) (92002-3233-94)"/>
  </r>
  <r>
    <n v="131280"/>
    <n v="4"/>
    <s v="Active"/>
    <d v="2021-01-29T00:00:00"/>
    <s v="Bridgett Tidwell"/>
    <d v="2021-03-24T00:00:00"/>
    <s v="Brian Terrell"/>
    <s v="Tipton"/>
    <s v="SR-179"/>
    <s v="SR"/>
    <m/>
    <s v="SR"/>
    <s v="From near Vandy Avenue to near SR-14"/>
    <s v="Misc. Safety Improvements"/>
    <s v="Safety"/>
    <s v="RSAR"/>
    <m/>
    <x v="4"/>
    <x v="7"/>
    <m/>
    <n v="4.76"/>
    <m/>
    <m/>
    <s v="N"/>
    <s v="Other"/>
    <x v="4"/>
    <m/>
    <n v="40000"/>
    <n v="0"/>
    <n v="0"/>
    <n v="0"/>
    <n v="40000"/>
    <n v="40000"/>
    <n v="0"/>
    <n v="0"/>
    <n v="0"/>
    <n v="40000"/>
    <s v="PHSIP-179(13) (84008-3222-94)"/>
  </r>
  <r>
    <n v="131281"/>
    <n v="3"/>
    <s v="Active"/>
    <d v="2021-02-01T00:00:00"/>
    <s v="Bridgett Tidwell"/>
    <d v="2021-03-24T00:00:00"/>
    <s v="Brian Terrell"/>
    <s v="Bedford"/>
    <m/>
    <m/>
    <s v="02006"/>
    <s v="L"/>
    <s v="Sims Road/West Lane Street, From Coble Road to Baker Street in Shelbyville"/>
    <s v="Striping, Signage, Guardrail, and other safety improvements"/>
    <s v="Safety"/>
    <s v="Safety"/>
    <m/>
    <x v="4"/>
    <x v="7"/>
    <m/>
    <n v="2.68"/>
    <m/>
    <m/>
    <s v="N"/>
    <s v="None, Other"/>
    <x v="0"/>
    <m/>
    <n v="40000"/>
    <n v="0"/>
    <n v="0"/>
    <n v="0"/>
    <n v="40000"/>
    <n v="40000"/>
    <n v="0"/>
    <n v="0"/>
    <n v="0"/>
    <n v="40000"/>
    <s v="PHSIP-2006(10) (02036-3606-94)"/>
  </r>
  <r>
    <n v="131283"/>
    <n v="1"/>
    <s v="Active"/>
    <d v="2021-02-02T00:00:00"/>
    <s v="Bridgett Tidwell"/>
    <d v="2021-03-24T00:00:00"/>
    <s v="Brian Terrell"/>
    <s v="Loudon"/>
    <s v="SR-1"/>
    <s v="SR"/>
    <m/>
    <s v="SR"/>
    <s v="From near SR-73 (US-321) to near Oak Chase Boulevard"/>
    <s v="Miscellaneous Safety Improvements"/>
    <s v="Safety"/>
    <s v="RSAR"/>
    <m/>
    <x v="4"/>
    <x v="7"/>
    <m/>
    <n v="2.08"/>
    <m/>
    <m/>
    <s v="N"/>
    <s v="NHS, Other"/>
    <x v="3"/>
    <m/>
    <n v="40000"/>
    <n v="0"/>
    <n v="0"/>
    <n v="0"/>
    <n v="40000"/>
    <n v="40000"/>
    <n v="0"/>
    <n v="0"/>
    <n v="0"/>
    <n v="40000"/>
    <s v="PHSIP-1(436) (53003-3211-94)"/>
  </r>
  <r>
    <n v="131284"/>
    <n v="1"/>
    <s v="Active"/>
    <d v="2021-02-02T00:00:00"/>
    <s v="Bridgett Tidwell"/>
    <d v="2021-03-24T00:00:00"/>
    <s v="Brian Terrell"/>
    <s v="Loudon"/>
    <s v="SR-72"/>
    <s v="SR"/>
    <m/>
    <s v="SR"/>
    <s v="From Near Union Fork Creek Church Road to Steekee School Road"/>
    <s v="Miscellaneous Safety Improvements"/>
    <s v="Safety"/>
    <s v="RSAR"/>
    <m/>
    <x v="4"/>
    <x v="7"/>
    <m/>
    <n v="2.2400000000000002"/>
    <m/>
    <m/>
    <s v="N"/>
    <s v="Other"/>
    <x v="4"/>
    <m/>
    <n v="40000"/>
    <n v="0"/>
    <n v="0"/>
    <n v="0"/>
    <n v="40000"/>
    <n v="40000"/>
    <n v="0"/>
    <n v="0"/>
    <n v="0"/>
    <n v="40000"/>
    <s v="PHSIP-72(21) (53006-3215-94)"/>
  </r>
  <r>
    <n v="131287"/>
    <n v="1"/>
    <s v="Active"/>
    <d v="2021-02-03T00:00:00"/>
    <s v="Bridgett Tidwell"/>
    <d v="2021-03-24T00:00:00"/>
    <s v="Brian Terrell"/>
    <s v="Claiborne"/>
    <s v="SR-33"/>
    <s v="SR"/>
    <m/>
    <s v="SR"/>
    <s v="From Union-Claiborne County Line to Old SR-33"/>
    <s v="Miscellaneous Safety Improvements"/>
    <s v="Safety"/>
    <s v="RSAR"/>
    <m/>
    <x v="4"/>
    <x v="7"/>
    <m/>
    <n v="3.95"/>
    <m/>
    <m/>
    <s v="N"/>
    <s v="Other"/>
    <x v="4"/>
    <m/>
    <n v="40000"/>
    <n v="0"/>
    <n v="0"/>
    <n v="0"/>
    <n v="40000"/>
    <n v="40000"/>
    <n v="0"/>
    <n v="0"/>
    <n v="0"/>
    <n v="40000"/>
    <s v="PHSIP-33(136) (13003-3243-94)"/>
  </r>
  <r>
    <n v="131288"/>
    <n v="1"/>
    <s v="Active"/>
    <d v="2021-02-03T00:00:00"/>
    <s v="Bridgett Tidwell"/>
    <d v="2021-03-24T00:00:00"/>
    <s v="Brian Terrell"/>
    <s v="Monroe"/>
    <s v="SR-68"/>
    <s v="SR"/>
    <m/>
    <s v="SR"/>
    <s v="From Near Barney Creek Road to Monroe-Polk County Line"/>
    <s v="Miscellaneous Safety Improvements"/>
    <s v="Safety"/>
    <s v="RSAR"/>
    <m/>
    <x v="4"/>
    <x v="7"/>
    <m/>
    <n v="3.13"/>
    <m/>
    <m/>
    <s v="N"/>
    <s v="Other"/>
    <x v="4"/>
    <m/>
    <n v="40000"/>
    <n v="0"/>
    <n v="0"/>
    <n v="0"/>
    <n v="40000"/>
    <n v="40000"/>
    <n v="0"/>
    <n v="0"/>
    <n v="0"/>
    <n v="40000"/>
    <s v="PHSIP-68(60) (62007-3253-94)"/>
  </r>
  <r>
    <n v="131290"/>
    <n v="4"/>
    <s v="Active"/>
    <d v="2021-02-04T00:00:00"/>
    <s v="Jason McCoy"/>
    <d v="2021-03-24T00:00:00"/>
    <s v="Brian Terrell"/>
    <s v="Tipton"/>
    <s v="SR-206"/>
    <s v="SR"/>
    <m/>
    <s v="SR"/>
    <s v="From Harris Road to Old Memphis Road"/>
    <s v="Misc. Safety Improvements"/>
    <s v="Safety"/>
    <s v="RSAR"/>
    <m/>
    <x v="4"/>
    <x v="7"/>
    <m/>
    <n v="3.11"/>
    <m/>
    <m/>
    <s v="N"/>
    <s v="Other"/>
    <x v="4"/>
    <m/>
    <n v="40000"/>
    <n v="0"/>
    <n v="0"/>
    <n v="0"/>
    <n v="40000"/>
    <n v="40000"/>
    <n v="0"/>
    <n v="0"/>
    <n v="0"/>
    <n v="40000"/>
    <s v="PHSIP-206(13) (84014-3221-94)"/>
  </r>
  <r>
    <n v="131296"/>
    <n v="2"/>
    <s v="Active"/>
    <d v="2021-02-05T00:00:00"/>
    <s v="Jason McCoy"/>
    <d v="2021-03-25T00:00:00"/>
    <s v="Sandra Lowry"/>
    <s v="Bradley"/>
    <s v="SR-60"/>
    <s v="SR"/>
    <m/>
    <s v="SR"/>
    <s v="Northbound Exit Ramp to Benton Pike"/>
    <s v="Spot Safety Improvements"/>
    <s v="Other"/>
    <s v="Safety"/>
    <m/>
    <x v="4"/>
    <x v="7"/>
    <m/>
    <n v="0.03"/>
    <m/>
    <m/>
    <s v="N"/>
    <s v="NHS"/>
    <x v="3"/>
    <m/>
    <n v="40000"/>
    <n v="0"/>
    <n v="0"/>
    <n v="0"/>
    <n v="40000"/>
    <n v="40000"/>
    <n v="0"/>
    <n v="0"/>
    <n v="0"/>
    <n v="40000"/>
    <s v="NH-SIP-60(40) (06069-3229-94)"/>
  </r>
  <r>
    <n v="131297"/>
    <n v="1"/>
    <s v="Active"/>
    <d v="2021-02-05T00:00:00"/>
    <s v="Bridgett Tidwell"/>
    <d v="2021-03-24T00:00:00"/>
    <s v="Brian Terrell"/>
    <s v="Morgan"/>
    <s v="SR-62"/>
    <s v="SR"/>
    <m/>
    <s v="SR"/>
    <s v="From near Chestnut Ridge Community Chapel Missionary Baptist Church to near Bart Woolum Road"/>
    <s v="Miscellaneous Safety Improvements"/>
    <s v="Safety"/>
    <s v="RSAR"/>
    <m/>
    <x v="4"/>
    <x v="7"/>
    <m/>
    <n v="5.6"/>
    <m/>
    <m/>
    <s v="N"/>
    <s v="Other"/>
    <x v="4"/>
    <m/>
    <n v="40000"/>
    <n v="0"/>
    <n v="0"/>
    <n v="0"/>
    <n v="40000"/>
    <n v="40000"/>
    <n v="0"/>
    <n v="0"/>
    <n v="0"/>
    <n v="40000"/>
    <s v="PHSIP-62(56) (65005-3239-94)"/>
  </r>
  <r>
    <n v="131298"/>
    <n v="1"/>
    <s v="Active"/>
    <d v="2021-02-05T00:00:00"/>
    <s v="Jason McCoy"/>
    <d v="2021-03-24T00:00:00"/>
    <s v="Brian Terrell"/>
    <s v="Morgan"/>
    <s v="SR-62"/>
    <s v="SR"/>
    <m/>
    <s v="SR"/>
    <s v="From near Island Ford Road to near Frank Owens Road"/>
    <s v="Miscellaneous Safety Improvements"/>
    <s v="Safety"/>
    <s v="RSAR"/>
    <m/>
    <x v="4"/>
    <x v="7"/>
    <m/>
    <n v="5"/>
    <m/>
    <m/>
    <s v="N"/>
    <s v="Other"/>
    <x v="4"/>
    <m/>
    <n v="40000"/>
    <n v="0"/>
    <n v="0"/>
    <n v="0"/>
    <n v="40000"/>
    <n v="40000"/>
    <n v="0"/>
    <n v="0"/>
    <n v="0"/>
    <n v="40000"/>
    <s v="PHSIP-62(57) (65008-3267-94)"/>
  </r>
  <r>
    <n v="131301"/>
    <n v="1"/>
    <s v="Active"/>
    <d v="2021-02-05T00:00:00"/>
    <s v="Jason McCoy"/>
    <d v="2021-03-24T00:00:00"/>
    <s v="Brian Terrell"/>
    <s v="Knox"/>
    <s v="SR-1"/>
    <s v="SR"/>
    <m/>
    <s v="SR"/>
    <s v="Intersection at Mine Road"/>
    <s v="Signalization"/>
    <s v="Safety"/>
    <s v="RSAR"/>
    <m/>
    <x v="4"/>
    <x v="7"/>
    <m/>
    <n v="0.5"/>
    <m/>
    <m/>
    <s v="N"/>
    <s v="Other"/>
    <x v="4"/>
    <m/>
    <n v="40000"/>
    <n v="0"/>
    <n v="0"/>
    <n v="0"/>
    <n v="40000"/>
    <n v="40000"/>
    <n v="0"/>
    <n v="0"/>
    <n v="0"/>
    <n v="40000"/>
    <s v="HSIP-1(440) (470123257-94)"/>
  </r>
  <r>
    <n v="131304"/>
    <n v="3"/>
    <s v="Active"/>
    <d v="2021-02-05T00:00:00"/>
    <s v="Mary Probst"/>
    <d v="2021-02-05T00:00:00"/>
    <s v="Mary Probst"/>
    <s v="Region 3"/>
    <m/>
    <m/>
    <m/>
    <s v="N/A"/>
    <s v="MCHRA - FFY 2012; SFY2021 - 5317 TN57X014-02 (S&amp;F) Operating Funds"/>
    <m/>
    <s v="Mass Transit"/>
    <m/>
    <m/>
    <x v="4"/>
    <x v="7"/>
    <m/>
    <s v=""/>
    <m/>
    <m/>
    <s v="N"/>
    <m/>
    <x v="0"/>
    <m/>
    <n v="0"/>
    <n v="0"/>
    <n v="52500"/>
    <n v="0"/>
    <n v="52500"/>
    <n v="0"/>
    <n v="0"/>
    <n v="52500"/>
    <n v="0"/>
    <n v="52500"/>
    <s v="State Funded (985317-S3-050)"/>
  </r>
  <r>
    <n v="131307"/>
    <n v="6"/>
    <s v="Active"/>
    <d v="2021-02-08T00:00:00"/>
    <s v="Mary Probst"/>
    <d v="2021-02-09T00:00:00"/>
    <s v="Mary Probst"/>
    <s v="Statewide"/>
    <m/>
    <m/>
    <m/>
    <s v="N/A"/>
    <s v="RLS - OMAT T.O. RLS001-026 - 5317 / TN57X014-02 / Edison #64328 FPC-00"/>
    <m/>
    <s v="Mass Transit"/>
    <m/>
    <m/>
    <x v="4"/>
    <x v="7"/>
    <m/>
    <s v=""/>
    <m/>
    <m/>
    <s v="N"/>
    <m/>
    <x v="0"/>
    <m/>
    <n v="0"/>
    <n v="0"/>
    <n v="373031.16"/>
    <n v="0"/>
    <n v="373031.16"/>
    <n v="0"/>
    <n v="0"/>
    <n v="373031.16"/>
    <n v="0"/>
    <n v="373031.16"/>
    <s v="State Funded (995317-S3-005)"/>
  </r>
  <r>
    <n v="131308"/>
    <n v="2"/>
    <s v="Active"/>
    <d v="2021-02-09T00:00:00"/>
    <s v="Bridgett Tidwell"/>
    <d v="2021-03-24T00:00:00"/>
    <s v="Brian Terrell"/>
    <s v="Putnam"/>
    <s v="SR-24"/>
    <s v="SR"/>
    <m/>
    <s v="SR"/>
    <s v="From East Hudgens Street to Neal Street in Cookeville"/>
    <s v="Spot Safety Improvements"/>
    <s v="Safety"/>
    <s v="Safety"/>
    <m/>
    <x v="4"/>
    <x v="7"/>
    <m/>
    <n v="0.28999999999999998"/>
    <m/>
    <m/>
    <s v="N"/>
    <s v="NHS"/>
    <x v="3"/>
    <m/>
    <n v="40000"/>
    <n v="0"/>
    <n v="0"/>
    <n v="0"/>
    <n v="40000"/>
    <n v="40000"/>
    <n v="0"/>
    <n v="0"/>
    <n v="0"/>
    <n v="40000"/>
    <s v="NH-SIP-24(86) (71003-3239-94)"/>
  </r>
  <r>
    <n v="131309"/>
    <n v="2"/>
    <s v="Active"/>
    <d v="2021-02-09T00:00:00"/>
    <s v="Jason McCoy"/>
    <d v="2021-03-24T00:00:00"/>
    <s v="Brian Terrell"/>
    <s v="Marion"/>
    <s v="SR-28"/>
    <s v="SR"/>
    <m/>
    <s v="SR"/>
    <s v="Intersection at Moss Loop Road in Jasper"/>
    <s v="Spot Safety Improvements"/>
    <s v="Safety"/>
    <s v="Safety"/>
    <m/>
    <x v="4"/>
    <x v="7"/>
    <m/>
    <n v="0.01"/>
    <m/>
    <m/>
    <s v="N"/>
    <s v="NHS"/>
    <x v="3"/>
    <m/>
    <n v="40000"/>
    <n v="0"/>
    <n v="0"/>
    <n v="0"/>
    <n v="40000"/>
    <n v="40000"/>
    <n v="0"/>
    <n v="0"/>
    <n v="0"/>
    <n v="40000"/>
    <s v="NH-SIP-28(82) (58062-3229-94)"/>
  </r>
  <r>
    <n v="131311"/>
    <n v="2"/>
    <s v="Active"/>
    <d v="2021-02-09T00:00:00"/>
    <s v="Bridgett Tidwell"/>
    <d v="2021-03-24T00:00:00"/>
    <s v="Brian Terrell"/>
    <s v="Hamilton"/>
    <s v="SR-2"/>
    <s v="SR"/>
    <m/>
    <s v="SR"/>
    <s v="From  I-75 South Ramps to SR-321(Ooltewah-Ringgold Road) in Chattanooga"/>
    <s v="Spot Safety Improvements"/>
    <s v="Safety"/>
    <s v="Safety"/>
    <m/>
    <x v="4"/>
    <x v="7"/>
    <m/>
    <n v="0.6"/>
    <m/>
    <m/>
    <s v="N"/>
    <s v="Other"/>
    <x v="4"/>
    <m/>
    <n v="40000"/>
    <n v="0"/>
    <n v="0"/>
    <n v="0"/>
    <n v="40000"/>
    <n v="40000"/>
    <n v="0"/>
    <n v="0"/>
    <n v="0"/>
    <n v="40000"/>
    <s v="STP-SIP-2(284) (33012-3214-94)"/>
  </r>
  <r>
    <n v="131312"/>
    <n v="3"/>
    <s v="Active"/>
    <d v="2021-02-09T00:00:00"/>
    <s v="Jason McCoy"/>
    <d v="2021-06-21T00:00:00"/>
    <s v="Jeremy Bowlan"/>
    <s v="Rutherford"/>
    <s v="SR-96"/>
    <s v="SR"/>
    <m/>
    <s v="SR"/>
    <s v="Intersection at North Thompson Lane in Murfreesboro"/>
    <s v="Safety Improvements with Turn Lane"/>
    <s v="Safety"/>
    <s v="RSAR"/>
    <m/>
    <x v="4"/>
    <x v="7"/>
    <m/>
    <n v="0.13"/>
    <m/>
    <m/>
    <s v="N"/>
    <s v="NHS"/>
    <x v="3"/>
    <m/>
    <n v="40000"/>
    <n v="0"/>
    <n v="0"/>
    <n v="0"/>
    <n v="40000"/>
    <n v="40000"/>
    <n v="0"/>
    <n v="0"/>
    <n v="0"/>
    <n v="40000"/>
    <s v="NH-SIP-96(62) (75011-3245-94)"/>
  </r>
  <r>
    <n v="131313"/>
    <n v="3"/>
    <s v="Active"/>
    <d v="2021-02-09T00:00:00"/>
    <s v="Mary Probst"/>
    <d v="2021-02-11T00:00:00"/>
    <s v="Mary Probst"/>
    <s v="Region 3"/>
    <m/>
    <m/>
    <m/>
    <s v="N/A"/>
    <s v="SCTDD FFY 2019; SFY 2021 - 5311 / TN2019-037 S&amp;F Operating and Project Admin Funds"/>
    <m/>
    <s v="Mass Transit"/>
    <m/>
    <m/>
    <x v="4"/>
    <x v="7"/>
    <m/>
    <s v=""/>
    <m/>
    <m/>
    <s v="N"/>
    <m/>
    <x v="0"/>
    <m/>
    <n v="0"/>
    <n v="0"/>
    <n v="55674"/>
    <n v="0"/>
    <n v="55674"/>
    <n v="0"/>
    <n v="0"/>
    <n v="55674"/>
    <n v="0"/>
    <n v="55674"/>
    <s v="State Funded (985311-S3-289)"/>
  </r>
  <r>
    <n v="131314"/>
    <n v="3"/>
    <s v="Active"/>
    <d v="2021-02-09T00:00:00"/>
    <s v="Mary Probst"/>
    <d v="2021-02-11T00:00:00"/>
    <s v="Mary Probst"/>
    <s v="Region 3"/>
    <m/>
    <m/>
    <m/>
    <s v="N/A"/>
    <s v="SCTDD FFY2016; SFY 2021 - 5311 TN18X034 S&amp;F Project Admin"/>
    <m/>
    <s v="Mass Transit"/>
    <m/>
    <m/>
    <x v="4"/>
    <x v="7"/>
    <m/>
    <s v=""/>
    <m/>
    <m/>
    <s v="N"/>
    <m/>
    <x v="0"/>
    <m/>
    <n v="0"/>
    <n v="0"/>
    <n v="2247"/>
    <n v="0"/>
    <n v="2247"/>
    <n v="0"/>
    <n v="0"/>
    <n v="2247"/>
    <n v="0"/>
    <n v="2247"/>
    <s v="State Funded (985311-S3-284)"/>
  </r>
  <r>
    <n v="131324"/>
    <n v="3"/>
    <s v="Active"/>
    <d v="2021-02-11T00:00:00"/>
    <s v="Mary Probst"/>
    <d v="2021-02-11T00:00:00"/>
    <s v="Mary Probst"/>
    <s v="Region 3"/>
    <m/>
    <m/>
    <m/>
    <s v="N/A"/>
    <s v="SCTDD FFY2016; SFY2021 - 5311 / TN2016-001 S&amp;F Operating and Project Admin"/>
    <m/>
    <s v="Mass Transit"/>
    <m/>
    <m/>
    <x v="4"/>
    <x v="7"/>
    <m/>
    <s v=""/>
    <m/>
    <m/>
    <s v="N"/>
    <m/>
    <x v="0"/>
    <m/>
    <n v="0"/>
    <n v="0"/>
    <n v="13031"/>
    <n v="0"/>
    <n v="13031"/>
    <n v="0"/>
    <n v="0"/>
    <n v="13031"/>
    <n v="0"/>
    <n v="13031"/>
    <s v="State Funded (985311-S3-285)"/>
  </r>
  <r>
    <n v="131325"/>
    <n v="3"/>
    <s v="Active"/>
    <d v="2021-02-11T00:00:00"/>
    <s v="Mary Probst"/>
    <d v="2021-02-11T00:00:00"/>
    <s v="Mary Probst"/>
    <s v="Region 3"/>
    <m/>
    <m/>
    <m/>
    <s v="N/A"/>
    <s v="SCTDD FFY2016; SFY 2021 - 5311 TN2016-011 S/F Operating and Admin Funds"/>
    <m/>
    <s v="Mass Transit"/>
    <m/>
    <m/>
    <x v="4"/>
    <x v="7"/>
    <m/>
    <s v=""/>
    <m/>
    <m/>
    <s v="N"/>
    <m/>
    <x v="0"/>
    <m/>
    <n v="0"/>
    <n v="0"/>
    <n v="188740"/>
    <n v="0"/>
    <n v="188740"/>
    <n v="0"/>
    <n v="0"/>
    <n v="188740"/>
    <n v="0"/>
    <n v="188740"/>
    <s v="State Funded (985311-S3-286)"/>
  </r>
  <r>
    <n v="131326"/>
    <n v="3"/>
    <s v="Active"/>
    <d v="2021-02-11T00:00:00"/>
    <s v="Mary Probst"/>
    <d v="2021-02-16T00:00:00"/>
    <s v="Mary Probst"/>
    <s v="Region 3"/>
    <m/>
    <m/>
    <m/>
    <s v="N/A"/>
    <s v="SCTDD FFY 2017; SFY2021 - 5311 TN2017-026-01 S/F Operating and Project Admin Funds"/>
    <m/>
    <s v="Mass Transit"/>
    <m/>
    <m/>
    <x v="4"/>
    <x v="7"/>
    <m/>
    <s v=""/>
    <m/>
    <m/>
    <s v="N"/>
    <m/>
    <x v="0"/>
    <m/>
    <n v="0"/>
    <n v="0"/>
    <n v="188885"/>
    <n v="0"/>
    <n v="188885"/>
    <n v="0"/>
    <n v="0"/>
    <n v="188885"/>
    <n v="0"/>
    <n v="188885"/>
    <s v="State Funded (985311-S3-287)"/>
  </r>
  <r>
    <n v="131327"/>
    <n v="3"/>
    <s v="Active"/>
    <d v="2021-02-11T00:00:00"/>
    <s v="Mary Probst"/>
    <d v="2021-02-11T00:00:00"/>
    <s v="Mary Probst"/>
    <s v="Region 3"/>
    <m/>
    <m/>
    <m/>
    <s v="N/A"/>
    <s v="SCTDD - FFY2018; SFY2021 - 5311 TN2018-043 S/F Operating and Project Admin"/>
    <m/>
    <s v="Mass Transit"/>
    <m/>
    <m/>
    <x v="4"/>
    <x v="7"/>
    <m/>
    <s v=""/>
    <m/>
    <m/>
    <s v="N"/>
    <m/>
    <x v="0"/>
    <m/>
    <n v="0"/>
    <n v="0"/>
    <n v="157592"/>
    <n v="0"/>
    <n v="157592"/>
    <n v="0"/>
    <n v="0"/>
    <n v="157592"/>
    <n v="0"/>
    <n v="157592"/>
    <s v="State Funded (985311-S3-288)"/>
  </r>
  <r>
    <n v="131332"/>
    <n v="2"/>
    <s v="Active"/>
    <d v="2021-02-16T00:00:00"/>
    <s v="David J. Martin"/>
    <d v="2021-04-22T00:00:00"/>
    <s v="Kyle Ruddy"/>
    <s v="Hamilton"/>
    <s v="Boy Scout Rd"/>
    <m/>
    <s v="04470"/>
    <s v="L"/>
    <s v="Boy Scout Rd at Norfolk Southern Railroad, LM 0.71 in Chattanooga"/>
    <s v="Railroad Crossing Safety Improvement Project, Section 130"/>
    <s v="Section 130-Rail"/>
    <s v="Railroad Crossing Improvement"/>
    <m/>
    <x v="4"/>
    <x v="7"/>
    <m/>
    <n v="0.01"/>
    <m/>
    <m/>
    <s v="N"/>
    <s v="Other"/>
    <x v="0"/>
    <m/>
    <n v="15000"/>
    <n v="0"/>
    <n v="0"/>
    <n v="0"/>
    <n v="15000"/>
    <n v="15000"/>
    <n v="0"/>
    <n v="0"/>
    <n v="0"/>
    <n v="15000"/>
    <s v="HSIP-R-4470(11) (33960-3537-94)"/>
  </r>
  <r>
    <n v="131333"/>
    <n v="2"/>
    <s v="Active"/>
    <d v="2021-02-16T00:00:00"/>
    <s v="David J. Martin"/>
    <d v="2021-04-05T00:00:00"/>
    <s v="Kyle Ruddy"/>
    <s v="Hamilton"/>
    <s v="Hamill Rd"/>
    <m/>
    <s v="04133"/>
    <s v="L"/>
    <s v="Hamill Rd at Norfolk Southern Railroad, LM 1.02 in Chattanooga"/>
    <s v="Railroad Crossing Safety Improvement Project, Section 130"/>
    <s v="Section 130-Rail"/>
    <s v="Railroad Crossing Improvement"/>
    <m/>
    <x v="4"/>
    <x v="7"/>
    <m/>
    <n v="0.01"/>
    <m/>
    <m/>
    <s v="N"/>
    <s v="Other"/>
    <x v="0"/>
    <m/>
    <n v="15000"/>
    <n v="0"/>
    <n v="0"/>
    <n v="0"/>
    <n v="15000"/>
    <n v="15000"/>
    <n v="0"/>
    <n v="0"/>
    <n v="0"/>
    <n v="15000"/>
    <s v="HSIP-R-4133(11) (33960-3538-94)"/>
  </r>
  <r>
    <n v="131334"/>
    <n v="4"/>
    <s v="Active"/>
    <d v="2021-02-19T00:00:00"/>
    <s v="Ryan Healey"/>
    <d v="2021-02-19T00:00:00"/>
    <s v="Ryan Healey"/>
    <s v="Decatur"/>
    <m/>
    <m/>
    <m/>
    <m/>
    <s v="Beech River: Grounds Restoration/Drainage Improvement Phase 1"/>
    <m/>
    <s v="Aeronautics"/>
    <s v="Public Transportation"/>
    <m/>
    <x v="4"/>
    <x v="7"/>
    <m/>
    <s v=""/>
    <m/>
    <m/>
    <s v="N"/>
    <m/>
    <x v="0"/>
    <m/>
    <n v="0"/>
    <n v="0"/>
    <n v="61100"/>
    <n v="0"/>
    <n v="61100"/>
    <n v="0"/>
    <n v="0"/>
    <n v="61100"/>
    <n v="0"/>
    <n v="61100"/>
    <s v="State Funded (39555014821)"/>
  </r>
  <r>
    <n v="131335"/>
    <n v="1"/>
    <s v="Active"/>
    <d v="2021-02-19T00:00:00"/>
    <s v="Maria Hunter"/>
    <d v="2021-05-12T00:00:00"/>
    <s v="Kimery Grant"/>
    <s v="Loudon"/>
    <s v="SR-73"/>
    <s v="SR"/>
    <m/>
    <s v="SR"/>
    <s v="(US-321), Intersection at City Park Drive and Elm Hill Drive"/>
    <m/>
    <s v="Other"/>
    <s v="Signalization"/>
    <m/>
    <x v="4"/>
    <x v="7"/>
    <m/>
    <n v="0.01"/>
    <d v="2023-10-06T00:00:00"/>
    <m/>
    <s v="N"/>
    <s v="NHS"/>
    <x v="3"/>
    <m/>
    <n v="40000"/>
    <n v="0"/>
    <n v="0"/>
    <n v="0"/>
    <n v="40000"/>
    <n v="40000"/>
    <n v="0"/>
    <n v="0"/>
    <n v="0"/>
    <n v="40000"/>
    <s v="State Funded (53008-3239-04)"/>
  </r>
  <r>
    <n v="131336"/>
    <n v="3"/>
    <s v="Active"/>
    <d v="2021-02-19T00:00:00"/>
    <s v="Bridgett Tidwell"/>
    <d v="2021-03-24T00:00:00"/>
    <s v="Brian Terrell"/>
    <s v="Davidson"/>
    <s v="SR-45"/>
    <s v="SR"/>
    <m/>
    <s v="SR"/>
    <s v="Intersection at Myatt Drive in Nashville"/>
    <s v="Striping, Signage, Signal Backplates, and other safety improvements"/>
    <s v="Safety"/>
    <s v="Safety"/>
    <m/>
    <x v="4"/>
    <x v="7"/>
    <m/>
    <n v="0.1"/>
    <m/>
    <m/>
    <s v="N"/>
    <s v="NHS"/>
    <x v="3"/>
    <m/>
    <n v="40000"/>
    <n v="0"/>
    <n v="0"/>
    <n v="0"/>
    <n v="40000"/>
    <n v="40000"/>
    <n v="0"/>
    <n v="0"/>
    <n v="0"/>
    <n v="40000"/>
    <s v="HSIP-45(34) (19100-3213-94)"/>
  </r>
  <r>
    <n v="131337"/>
    <n v="4"/>
    <s v="Active"/>
    <d v="2021-02-19T00:00:00"/>
    <s v="Maggie Tyer"/>
    <d v="2021-02-19T00:00:00"/>
    <s v="Maggie Tyer"/>
    <s v="Madison"/>
    <m/>
    <m/>
    <m/>
    <m/>
    <s v="Jackson: Runway Rehabilitation Study"/>
    <m/>
    <s v="Aeronautics"/>
    <s v="Public Transportation"/>
    <m/>
    <x v="4"/>
    <x v="7"/>
    <m/>
    <s v=""/>
    <m/>
    <m/>
    <s v="N"/>
    <m/>
    <x v="0"/>
    <m/>
    <n v="0"/>
    <n v="0"/>
    <n v="31900"/>
    <n v="0"/>
    <n v="31900"/>
    <n v="0"/>
    <n v="0"/>
    <n v="31900"/>
    <n v="0"/>
    <n v="31900"/>
    <s v="State Funded (57555013721)"/>
  </r>
  <r>
    <n v="131338"/>
    <n v="2"/>
    <s v="Active"/>
    <d v="2021-02-19T00:00:00"/>
    <s v="David Demanette"/>
    <d v="2021-02-19T00:00:00"/>
    <s v="David Demanette"/>
    <s v="Fentress"/>
    <m/>
    <m/>
    <m/>
    <m/>
    <s v="Jamestown:  Entrance Road, Parking Lot, and Apron Rehabilitation Preliminary Design"/>
    <m/>
    <s v="Aeronautics"/>
    <s v="Public Transportation"/>
    <m/>
    <x v="4"/>
    <x v="7"/>
    <m/>
    <s v=""/>
    <m/>
    <m/>
    <s v="N"/>
    <m/>
    <x v="0"/>
    <m/>
    <n v="0"/>
    <n v="0"/>
    <n v="23400"/>
    <n v="0"/>
    <n v="23400"/>
    <n v="0"/>
    <n v="0"/>
    <n v="23400"/>
    <n v="0"/>
    <n v="23400"/>
    <s v="State Funded (25555013521)"/>
  </r>
  <r>
    <n v="131339"/>
    <n v="2"/>
    <s v="Active"/>
    <d v="2021-02-19T00:00:00"/>
    <s v="Jake Bennett"/>
    <d v="2021-02-19T00:00:00"/>
    <s v="Jake Bennett"/>
    <s v="Cumberland"/>
    <m/>
    <m/>
    <m/>
    <m/>
    <s v="Crossville: Obstruction Clearing"/>
    <m/>
    <s v="Aeronautics"/>
    <s v="Public Transportation"/>
    <m/>
    <x v="4"/>
    <x v="7"/>
    <m/>
    <s v=""/>
    <m/>
    <m/>
    <s v="N"/>
    <m/>
    <x v="0"/>
    <m/>
    <n v="0"/>
    <n v="0"/>
    <n v="15000"/>
    <n v="0"/>
    <n v="15000"/>
    <n v="0"/>
    <n v="0"/>
    <n v="15000"/>
    <n v="0"/>
    <n v="15000"/>
    <s v="State Funded (18555015221)"/>
  </r>
  <r>
    <n v="131341"/>
    <n v="4"/>
    <s v="Active"/>
    <d v="2021-02-22T00:00:00"/>
    <s v="Ryan Traversa"/>
    <d v="2021-02-22T00:00:00"/>
    <s v="Ryan Traversa"/>
    <s v="McNairy"/>
    <m/>
    <m/>
    <m/>
    <m/>
    <s v="Selmer: Grounds Maintenance Equipment"/>
    <m/>
    <s v="Aeronautics"/>
    <s v="Public Transportation"/>
    <m/>
    <x v="4"/>
    <x v="7"/>
    <m/>
    <s v=""/>
    <m/>
    <m/>
    <s v="N"/>
    <m/>
    <x v="0"/>
    <m/>
    <n v="0"/>
    <n v="0"/>
    <n v="18500"/>
    <n v="0"/>
    <n v="18500"/>
    <n v="0"/>
    <n v="0"/>
    <n v="18500"/>
    <n v="0"/>
    <n v="18500"/>
    <s v="State Funded (55555075121)"/>
  </r>
  <r>
    <n v="131342"/>
    <n v="1"/>
    <s v="Active"/>
    <d v="2021-02-22T00:00:00"/>
    <s v="David Demanette"/>
    <d v="2021-02-22T00:00:00"/>
    <s v="David Demanette"/>
    <s v="Campbell"/>
    <m/>
    <m/>
    <m/>
    <m/>
    <s v="Jacksboro: Drainage Improvements - Preliminary"/>
    <m/>
    <s v="Aeronautics"/>
    <s v="Public Transportation"/>
    <m/>
    <x v="4"/>
    <x v="7"/>
    <m/>
    <s v=""/>
    <m/>
    <m/>
    <s v="N"/>
    <m/>
    <x v="0"/>
    <m/>
    <n v="0"/>
    <n v="0"/>
    <n v="22000"/>
    <n v="0"/>
    <n v="22000"/>
    <n v="0"/>
    <n v="0"/>
    <n v="46000"/>
    <n v="0"/>
    <n v="46000"/>
    <s v="State Funded (07555014521)"/>
  </r>
  <r>
    <n v="131343"/>
    <n v="2"/>
    <s v="Active"/>
    <d v="2021-02-22T00:00:00"/>
    <s v="Jake Bennett"/>
    <d v="2021-02-22T00:00:00"/>
    <s v="Jake Bennett"/>
    <s v="Polk"/>
    <m/>
    <m/>
    <m/>
    <m/>
    <s v="Copperhill: Preliminary Design - Runway Rehabilitation"/>
    <m/>
    <s v="Aeronautics"/>
    <s v="Public Transportation"/>
    <m/>
    <x v="4"/>
    <x v="7"/>
    <m/>
    <s v=""/>
    <m/>
    <m/>
    <s v="N"/>
    <m/>
    <x v="0"/>
    <m/>
    <n v="0"/>
    <n v="0"/>
    <n v="64700"/>
    <n v="0"/>
    <n v="64700"/>
    <n v="0"/>
    <n v="0"/>
    <n v="64700"/>
    <n v="0"/>
    <n v="64700"/>
    <s v="State Funded (70555012021)"/>
  </r>
  <r>
    <n v="131345"/>
    <n v="1"/>
    <s v="Active"/>
    <d v="2021-02-23T00:00:00"/>
    <s v="David Demanette"/>
    <d v="2021-02-23T00:00:00"/>
    <s v="David Demanette"/>
    <s v="Sullivan"/>
    <m/>
    <m/>
    <m/>
    <m/>
    <s v="Blountville: Public Safety and Maintenance Equipment Replacement"/>
    <m/>
    <s v="Aeronautics"/>
    <s v="Public Transportation"/>
    <m/>
    <x v="4"/>
    <x v="7"/>
    <m/>
    <s v=""/>
    <m/>
    <m/>
    <s v="N"/>
    <m/>
    <x v="0"/>
    <m/>
    <n v="0"/>
    <n v="0"/>
    <n v="98500"/>
    <n v="0"/>
    <n v="98500"/>
    <n v="0"/>
    <n v="0"/>
    <n v="98500"/>
    <n v="0"/>
    <n v="98500"/>
    <s v="State Funded (82555075421)"/>
  </r>
  <r>
    <n v="131346"/>
    <n v="3"/>
    <s v="Active"/>
    <d v="2021-02-23T00:00:00"/>
    <s v="David Demanette"/>
    <d v="2021-02-23T00:00:00"/>
    <s v="David Demanette"/>
    <s v="Macon"/>
    <m/>
    <m/>
    <m/>
    <m/>
    <s v="Lafayette: Runway &amp; Entrance Road Rehabilitation - Preliminary Design &amp; Engineering Report"/>
    <m/>
    <s v="Aeronautics"/>
    <s v="Public Transportation"/>
    <m/>
    <x v="4"/>
    <x v="7"/>
    <m/>
    <s v=""/>
    <m/>
    <m/>
    <s v="N"/>
    <m/>
    <x v="0"/>
    <m/>
    <n v="0"/>
    <n v="0"/>
    <n v="34800"/>
    <n v="0"/>
    <n v="34800"/>
    <n v="0"/>
    <n v="0"/>
    <n v="34800"/>
    <n v="0"/>
    <n v="34800"/>
    <s v="State Funded (56555054921)"/>
  </r>
  <r>
    <n v="131347"/>
    <n v="1"/>
    <s v="Active"/>
    <d v="2021-02-23T00:00:00"/>
    <s v="Jake Bennett"/>
    <d v="2021-02-23T00:00:00"/>
    <s v="Jake Bennett"/>
    <s v="Roane"/>
    <m/>
    <m/>
    <m/>
    <m/>
    <s v="Rockwood: Build Access Water Line"/>
    <m/>
    <s v="Aeronautics"/>
    <s v="Public Transportation"/>
    <m/>
    <x v="4"/>
    <x v="7"/>
    <m/>
    <s v=""/>
    <m/>
    <m/>
    <s v="N"/>
    <m/>
    <x v="0"/>
    <m/>
    <n v="0"/>
    <n v="0"/>
    <n v="24200"/>
    <n v="0"/>
    <n v="24200"/>
    <n v="0"/>
    <n v="0"/>
    <n v="24200"/>
    <n v="0"/>
    <n v="24200"/>
    <s v="State Funded (73555013721)"/>
  </r>
  <r>
    <n v="131348"/>
    <n v="1"/>
    <s v="Active"/>
    <d v="2021-02-23T00:00:00"/>
    <s v="Jake Bennett"/>
    <d v="2021-02-23T00:00:00"/>
    <s v="Jake Bennett"/>
    <s v="Roane"/>
    <m/>
    <m/>
    <m/>
    <m/>
    <s v="Rockwood: Design Expansion Taxiway"/>
    <m/>
    <s v="Aeronautics"/>
    <s v="Public Transportation"/>
    <m/>
    <x v="4"/>
    <x v="7"/>
    <m/>
    <s v=""/>
    <m/>
    <m/>
    <s v="N"/>
    <m/>
    <x v="0"/>
    <m/>
    <n v="0"/>
    <n v="0"/>
    <n v="39000"/>
    <n v="0"/>
    <n v="39000"/>
    <n v="0"/>
    <n v="0"/>
    <n v="39000"/>
    <n v="0"/>
    <n v="39000"/>
    <s v="State Funded (73555013821)"/>
  </r>
  <r>
    <n v="131352"/>
    <n v="1"/>
    <s v="Active"/>
    <d v="2021-03-01T00:00:00"/>
    <s v="David Demanette"/>
    <d v="2021-03-01T00:00:00"/>
    <s v="David Demanette"/>
    <s v="Hawkins"/>
    <m/>
    <m/>
    <m/>
    <m/>
    <s v="Rogersville: ALP  Update"/>
    <m/>
    <s v="Aeronautics"/>
    <s v="Public Transportation"/>
    <m/>
    <x v="4"/>
    <x v="7"/>
    <m/>
    <s v=""/>
    <m/>
    <m/>
    <s v="N"/>
    <m/>
    <x v="0"/>
    <m/>
    <n v="0"/>
    <n v="0"/>
    <n v="200000"/>
    <n v="0"/>
    <n v="200000"/>
    <n v="0"/>
    <n v="0"/>
    <n v="200000"/>
    <n v="0"/>
    <n v="200000"/>
    <s v="State Funded (37555053221)"/>
  </r>
  <r>
    <n v="131354"/>
    <n v="4"/>
    <s v="Active"/>
    <d v="2021-03-03T00:00:00"/>
    <s v="Ryan Healey"/>
    <d v="2021-03-03T00:00:00"/>
    <s v="Ryan Healey"/>
    <s v="Benton"/>
    <m/>
    <m/>
    <m/>
    <m/>
    <s v="Camden: Construct Taxiway Connector"/>
    <m/>
    <s v="Aeronautics"/>
    <s v="Public Transportation"/>
    <m/>
    <x v="4"/>
    <x v="7"/>
    <m/>
    <s v=""/>
    <m/>
    <m/>
    <s v="N"/>
    <m/>
    <x v="0"/>
    <m/>
    <n v="0"/>
    <n v="0"/>
    <n v="586000"/>
    <n v="0"/>
    <n v="586000"/>
    <n v="0"/>
    <n v="0"/>
    <n v="586000"/>
    <n v="0"/>
    <n v="586000"/>
    <s v="State Funded (03555013121)"/>
  </r>
  <r>
    <n v="131355"/>
    <n v="4"/>
    <s v="Active"/>
    <d v="2021-03-03T00:00:00"/>
    <s v="Ryan Healey"/>
    <d v="2021-03-03T00:00:00"/>
    <s v="Ryan Healey"/>
    <s v="Carroll"/>
    <m/>
    <m/>
    <m/>
    <m/>
    <s v="Huntingdon: Construct Taxiway Connector"/>
    <m/>
    <s v="Aeronautics"/>
    <s v="Public Transportation"/>
    <m/>
    <x v="4"/>
    <x v="7"/>
    <m/>
    <s v=""/>
    <m/>
    <m/>
    <s v="N"/>
    <m/>
    <x v="0"/>
    <m/>
    <n v="0"/>
    <n v="0"/>
    <n v="496000"/>
    <n v="0"/>
    <n v="496000"/>
    <n v="0"/>
    <n v="0"/>
    <n v="496000"/>
    <n v="0"/>
    <n v="496000"/>
    <s v="State Funded (09555013821)"/>
  </r>
  <r>
    <n v="131357"/>
    <n v="1"/>
    <s v="Active"/>
    <d v="2021-03-03T00:00:00"/>
    <s v="Jason McCoy"/>
    <d v="2021-04-05T00:00:00"/>
    <s v="Mary McFarlin"/>
    <s v="Roane"/>
    <s v="SR-61"/>
    <s v="SR"/>
    <m/>
    <s v="SR"/>
    <s v="From Near Scandlyn Hollow Road to Oliver Springs City Limits"/>
    <s v="Miscellaneous Safety Improvements"/>
    <s v="Safety"/>
    <s v="RSAR"/>
    <m/>
    <x v="4"/>
    <x v="7"/>
    <m/>
    <n v="2.2799999999999998"/>
    <m/>
    <m/>
    <s v="N"/>
    <s v="NHS"/>
    <x v="3"/>
    <m/>
    <n v="40000"/>
    <n v="0"/>
    <n v="0"/>
    <n v="0"/>
    <n v="40000"/>
    <n v="40000"/>
    <n v="0"/>
    <n v="0"/>
    <n v="0"/>
    <n v="40000"/>
    <s v="HSIP-61(49) (73014-3222-94)"/>
  </r>
  <r>
    <n v="131360"/>
    <n v="4"/>
    <s v="Active"/>
    <d v="2021-03-03T00:00:00"/>
    <s v="Ryan Healey"/>
    <d v="2021-03-03T00:00:00"/>
    <s v="Ryan Healey"/>
    <s v="Shelby"/>
    <m/>
    <m/>
    <m/>
    <m/>
    <s v="Millington: Runway 4-22 Rehab Grant 3"/>
    <m/>
    <s v="Aeronautics"/>
    <s v="Public Transportation"/>
    <m/>
    <x v="4"/>
    <x v="7"/>
    <m/>
    <s v=""/>
    <m/>
    <m/>
    <s v="N"/>
    <m/>
    <x v="0"/>
    <m/>
    <n v="0"/>
    <n v="0"/>
    <n v="489400"/>
    <n v="0"/>
    <n v="489400"/>
    <n v="0"/>
    <n v="0"/>
    <n v="489400"/>
    <n v="0"/>
    <n v="489400"/>
    <s v="State Funded (79555078421)"/>
  </r>
  <r>
    <n v="131362"/>
    <n v="2"/>
    <s v="Active"/>
    <d v="2021-03-05T00:00:00"/>
    <s v="Jason McCoy"/>
    <d v="2021-04-08T00:00:00"/>
    <s v="Kyle Ruddy"/>
    <s v="Jackson"/>
    <s v="SR-56"/>
    <s v="SR"/>
    <m/>
    <s v="SR"/>
    <s v="From Ward Road to Near Pap Johnson Circle"/>
    <s v="Safety Improvements"/>
    <s v="Safety"/>
    <s v="RSAR"/>
    <m/>
    <x v="4"/>
    <x v="7"/>
    <m/>
    <n v="1.08"/>
    <m/>
    <m/>
    <s v="N"/>
    <s v="Other"/>
    <x v="4"/>
    <m/>
    <n v="40000"/>
    <n v="0"/>
    <n v="0"/>
    <n v="0"/>
    <n v="40000"/>
    <n v="40000"/>
    <n v="0"/>
    <n v="0"/>
    <n v="0"/>
    <n v="40000"/>
    <s v="HSIP-56(98) (44003-3239-94)"/>
  </r>
  <r>
    <n v="131363"/>
    <n v="4"/>
    <s v="Active"/>
    <d v="2021-03-05T00:00:00"/>
    <s v="Mary Probst"/>
    <d v="2021-03-05T00:00:00"/>
    <s v="Mary Probst"/>
    <s v="Madison"/>
    <m/>
    <m/>
    <m/>
    <s v="N/A"/>
    <s v="Jackson Transit Auth. FFY 2016; SFY2021 - 5307 - TN2017-001  - St Capital"/>
    <m/>
    <s v="Mass Transit"/>
    <m/>
    <m/>
    <x v="4"/>
    <x v="7"/>
    <m/>
    <s v=""/>
    <m/>
    <m/>
    <s v="N"/>
    <m/>
    <x v="0"/>
    <m/>
    <n v="0"/>
    <n v="0"/>
    <n v="4733.34"/>
    <n v="0"/>
    <n v="4733.34"/>
    <n v="0"/>
    <n v="0"/>
    <n v="4733.34"/>
    <n v="0"/>
    <n v="4733.34"/>
    <s v="State Funded (575307-S3-023)"/>
  </r>
  <r>
    <n v="131364"/>
    <n v="3"/>
    <s v="Active"/>
    <d v="2021-03-05T00:00:00"/>
    <s v="Bobby Johnson"/>
    <d v="2021-03-25T00:00:00"/>
    <s v="Jeremy Beeman"/>
    <s v="Giles"/>
    <m/>
    <m/>
    <m/>
    <m/>
    <s v="Walking Trail/Bicycle and Pedestrian Plan for the City of Pulaski"/>
    <s v="Community Transportation Planning Grants(CTPG)-SPR Part1"/>
    <s v="Other"/>
    <s v="SPR"/>
    <m/>
    <x v="4"/>
    <x v="7"/>
    <m/>
    <s v=""/>
    <m/>
    <m/>
    <s v="N"/>
    <m/>
    <x v="0"/>
    <m/>
    <n v="0"/>
    <n v="0"/>
    <n v="0"/>
    <n v="0"/>
    <n v="0"/>
    <n v="0"/>
    <n v="0"/>
    <n v="0"/>
    <n v="0"/>
    <n v="60000"/>
    <m/>
  </r>
  <r>
    <n v="131364.01"/>
    <n v="1"/>
    <s v="Active"/>
    <d v="2021-03-05T00:00:00"/>
    <s v="Bobby Johnson"/>
    <d v="2021-03-25T00:00:00"/>
    <s v="Jeremy Beeman"/>
    <s v="Sevier"/>
    <m/>
    <m/>
    <m/>
    <m/>
    <s v="SR 66/441/448 Corridor Study for the City of Sevierville"/>
    <s v="Community Transportation Planning Grants(CTPG)-SPR Part1"/>
    <s v="Other"/>
    <s v="SPR"/>
    <m/>
    <x v="4"/>
    <x v="7"/>
    <m/>
    <s v=""/>
    <m/>
    <m/>
    <s v="N"/>
    <m/>
    <x v="0"/>
    <m/>
    <n v="0"/>
    <n v="0"/>
    <n v="0"/>
    <n v="0"/>
    <n v="0"/>
    <n v="0"/>
    <n v="0"/>
    <n v="0"/>
    <n v="0"/>
    <n v="75000"/>
    <m/>
  </r>
  <r>
    <n v="131364.01999999999"/>
    <n v="4"/>
    <s v="Active"/>
    <d v="2021-03-05T00:00:00"/>
    <s v="Bobby Johnson"/>
    <d v="2021-03-25T00:00:00"/>
    <s v="Jeremy Beeman"/>
    <s v="Tipton"/>
    <m/>
    <m/>
    <m/>
    <m/>
    <s v="SR-3 Corridor Study for Tipton County"/>
    <s v="Community Transportation Planning Grants(CTPG)-SPR Part1"/>
    <s v="Other"/>
    <s v="SPR"/>
    <m/>
    <x v="4"/>
    <x v="7"/>
    <m/>
    <s v=""/>
    <m/>
    <m/>
    <s v="N"/>
    <m/>
    <x v="0"/>
    <m/>
    <n v="0"/>
    <n v="0"/>
    <n v="0"/>
    <n v="0"/>
    <n v="0"/>
    <n v="0"/>
    <n v="0"/>
    <n v="0"/>
    <n v="0"/>
    <n v="65000"/>
    <m/>
  </r>
  <r>
    <n v="131364.03"/>
    <n v="2"/>
    <s v="Active"/>
    <d v="2021-03-05T00:00:00"/>
    <s v="Bobby Johnson"/>
    <d v="2021-03-25T00:00:00"/>
    <s v="Jeremy Beeman"/>
    <s v="Grundy"/>
    <m/>
    <m/>
    <m/>
    <m/>
    <s v="SR-150/Highway 41 Community Mobility Plan for the Town of Tracy City"/>
    <s v="Community Transportation Planning Grants(CTPG)-SPR Part1"/>
    <s v="Other"/>
    <s v="SPR"/>
    <m/>
    <x v="4"/>
    <x v="7"/>
    <m/>
    <s v=""/>
    <m/>
    <m/>
    <s v="N"/>
    <m/>
    <x v="0"/>
    <m/>
    <n v="0"/>
    <n v="0"/>
    <n v="0"/>
    <n v="0"/>
    <n v="0"/>
    <n v="0"/>
    <n v="0"/>
    <n v="0"/>
    <n v="0"/>
    <n v="45000"/>
    <m/>
  </r>
  <r>
    <n v="131364.04"/>
    <n v="1"/>
    <s v="Active"/>
    <d v="2021-03-05T00:00:00"/>
    <s v="Bobby Johnson"/>
    <d v="2021-03-25T00:00:00"/>
    <s v="Jeremy Beeman"/>
    <s v="Greene"/>
    <m/>
    <m/>
    <m/>
    <m/>
    <s v="Community Mobility Plan for the City of Tusculum"/>
    <s v="Community Transportation Planning Grants(CTPG)-SPR Part1"/>
    <s v="Other"/>
    <s v="SPR"/>
    <m/>
    <x v="4"/>
    <x v="7"/>
    <m/>
    <s v=""/>
    <m/>
    <m/>
    <s v="N"/>
    <m/>
    <x v="0"/>
    <m/>
    <n v="0"/>
    <n v="0"/>
    <n v="0"/>
    <n v="0"/>
    <n v="0"/>
    <n v="0"/>
    <n v="0"/>
    <n v="0"/>
    <n v="0"/>
    <n v="65000"/>
    <m/>
  </r>
  <r>
    <n v="131364.04999999999"/>
    <n v="3"/>
    <s v="Active"/>
    <d v="2021-03-05T00:00:00"/>
    <s v="Bobby Johnson"/>
    <d v="2021-03-25T00:00:00"/>
    <s v="Jeremy Beeman"/>
    <s v="Wayne"/>
    <m/>
    <m/>
    <m/>
    <m/>
    <s v="County-Wide Community Mobility Plan for Wayne County"/>
    <m/>
    <s v="Other"/>
    <s v="SPR"/>
    <m/>
    <x v="4"/>
    <x v="7"/>
    <m/>
    <s v=""/>
    <m/>
    <m/>
    <s v="N"/>
    <m/>
    <x v="0"/>
    <m/>
    <n v="0"/>
    <n v="0"/>
    <n v="0"/>
    <n v="0"/>
    <n v="0"/>
    <n v="0"/>
    <n v="0"/>
    <n v="0"/>
    <n v="0"/>
    <n v="75000"/>
    <m/>
  </r>
  <r>
    <n v="131364.06"/>
    <n v="6"/>
    <s v="Active"/>
    <d v="2021-03-15T00:00:00"/>
    <s v="Bobby Johnson"/>
    <d v="2021-03-25T00:00:00"/>
    <s v="Bobby Johnson"/>
    <s v="Statewide"/>
    <m/>
    <m/>
    <m/>
    <m/>
    <s v="Inner Loop Vissim Model"/>
    <m/>
    <s v="Other"/>
    <s v="SPR"/>
    <m/>
    <x v="4"/>
    <x v="7"/>
    <m/>
    <n v="0"/>
    <m/>
    <m/>
    <s v="N"/>
    <m/>
    <x v="0"/>
    <m/>
    <n v="0"/>
    <n v="0"/>
    <n v="0"/>
    <n v="0"/>
    <n v="0"/>
    <n v="0"/>
    <n v="0"/>
    <n v="0"/>
    <n v="0"/>
    <n v="323772"/>
    <m/>
  </r>
  <r>
    <n v="131364.07999999999"/>
    <n v="1"/>
    <s v="Active"/>
    <d v="2021-05-10T00:00:00"/>
    <s v="Bobby Johnson"/>
    <d v="2021-05-10T00:00:00"/>
    <s v="Bobby Johnson"/>
    <s v="Sullivan"/>
    <m/>
    <m/>
    <m/>
    <m/>
    <s v="Kingsport East Center Street Corridor Study-UTPG"/>
    <m/>
    <s v="Other"/>
    <s v="SPR"/>
    <m/>
    <x v="4"/>
    <x v="7"/>
    <m/>
    <n v="0"/>
    <m/>
    <m/>
    <s v="N"/>
    <m/>
    <x v="0"/>
    <m/>
    <n v="0"/>
    <n v="0"/>
    <n v="0"/>
    <n v="0"/>
    <n v="0"/>
    <n v="0"/>
    <n v="0"/>
    <n v="0"/>
    <n v="0"/>
    <n v="98678"/>
    <m/>
  </r>
  <r>
    <n v="131364.09"/>
    <n v="1"/>
    <s v="Active"/>
    <d v="2021-05-10T00:00:00"/>
    <s v="Bobby Johnson"/>
    <d v="2021-05-10T00:00:00"/>
    <s v="Bobby Johnson"/>
    <s v="Washington"/>
    <m/>
    <m/>
    <m/>
    <m/>
    <s v="Johnson City/Jonesborough SR-34 Corridor Study-UTPG"/>
    <m/>
    <s v="Other"/>
    <s v="SPR"/>
    <m/>
    <x v="4"/>
    <x v="7"/>
    <m/>
    <n v="0"/>
    <m/>
    <m/>
    <s v="N"/>
    <m/>
    <x v="0"/>
    <m/>
    <n v="0"/>
    <n v="0"/>
    <n v="0"/>
    <n v="0"/>
    <n v="0"/>
    <n v="0"/>
    <n v="0"/>
    <n v="0"/>
    <n v="0"/>
    <n v="97238"/>
    <m/>
  </r>
  <r>
    <n v="131364.1"/>
    <n v="2"/>
    <s v="Active"/>
    <d v="2021-05-10T00:00:00"/>
    <s v="Bobby Johnson"/>
    <d v="2021-05-10T00:00:00"/>
    <s v="Bobby Johnson"/>
    <s v="Bradley"/>
    <m/>
    <m/>
    <m/>
    <m/>
    <s v="Cleveland SR-306 Corridor Study-UTPG"/>
    <m/>
    <s v="Other"/>
    <s v="SPR"/>
    <m/>
    <x v="4"/>
    <x v="7"/>
    <m/>
    <n v="0"/>
    <m/>
    <m/>
    <s v="N"/>
    <m/>
    <x v="0"/>
    <m/>
    <n v="0"/>
    <n v="0"/>
    <n v="0"/>
    <n v="0"/>
    <n v="0"/>
    <n v="0"/>
    <n v="0"/>
    <n v="0"/>
    <n v="0"/>
    <n v="92110"/>
    <m/>
  </r>
  <r>
    <n v="131364.10999999999"/>
    <n v="2"/>
    <s v="Active"/>
    <d v="2021-05-10T00:00:00"/>
    <s v="Bobby Johnson"/>
    <d v="2021-05-10T00:00:00"/>
    <s v="Bobby Johnson"/>
    <s v="Hamilton"/>
    <m/>
    <m/>
    <m/>
    <m/>
    <s v="Chattanooga Mobility Plan-UTPG"/>
    <m/>
    <s v="Other"/>
    <s v="SPR"/>
    <m/>
    <x v="4"/>
    <x v="7"/>
    <m/>
    <n v="0"/>
    <m/>
    <m/>
    <s v="N"/>
    <m/>
    <x v="0"/>
    <m/>
    <n v="0"/>
    <n v="0"/>
    <n v="0"/>
    <n v="0"/>
    <n v="0"/>
    <n v="0"/>
    <n v="0"/>
    <n v="0"/>
    <n v="0"/>
    <n v="136538"/>
    <m/>
  </r>
  <r>
    <n v="131364.12"/>
    <n v="3"/>
    <s v="Active"/>
    <d v="2021-05-10T00:00:00"/>
    <s v="Bobby Johnson"/>
    <d v="2021-05-10T00:00:00"/>
    <s v="Bobby Johnson"/>
    <s v="Montgomery"/>
    <m/>
    <m/>
    <m/>
    <m/>
    <s v="Clarksville Transit Service Strategic Plan Update-UTPG"/>
    <m/>
    <s v="Other"/>
    <s v="SPR"/>
    <m/>
    <x v="4"/>
    <x v="7"/>
    <m/>
    <n v="0"/>
    <m/>
    <m/>
    <s v="N"/>
    <m/>
    <x v="0"/>
    <m/>
    <n v="0"/>
    <n v="0"/>
    <n v="0"/>
    <n v="0"/>
    <n v="0"/>
    <n v="0"/>
    <n v="0"/>
    <n v="0"/>
    <n v="0"/>
    <n v="98696"/>
    <m/>
  </r>
  <r>
    <n v="131364.13"/>
    <n v="3"/>
    <s v="Active"/>
    <d v="2021-05-10T00:00:00"/>
    <s v="Bobby Johnson"/>
    <d v="2021-05-10T00:00:00"/>
    <s v="Bobby Johnson"/>
    <s v="Sumner"/>
    <m/>
    <m/>
    <m/>
    <m/>
    <s v="Sumner County Wide Bike/Ped/Active Transportation Plan-UTPG"/>
    <m/>
    <s v="Other"/>
    <s v="SPR"/>
    <m/>
    <x v="4"/>
    <x v="7"/>
    <m/>
    <n v="0"/>
    <m/>
    <m/>
    <s v="N"/>
    <m/>
    <x v="0"/>
    <m/>
    <n v="0"/>
    <n v="0"/>
    <n v="0"/>
    <n v="0"/>
    <n v="0"/>
    <n v="0"/>
    <n v="0"/>
    <n v="0"/>
    <n v="0"/>
    <n v="146246"/>
    <m/>
  </r>
  <r>
    <n v="131364.14000000001"/>
    <n v="4"/>
    <s v="Active"/>
    <d v="2021-05-10T00:00:00"/>
    <s v="Bobby Johnson"/>
    <d v="2021-05-10T00:00:00"/>
    <s v="Bobby Johnson"/>
    <s v="Madison"/>
    <m/>
    <m/>
    <m/>
    <m/>
    <s v="Jackson City-Wide Bike/Ped Master Plan Update-UTPG"/>
    <m/>
    <s v="Other"/>
    <s v="SPR"/>
    <m/>
    <x v="4"/>
    <x v="7"/>
    <m/>
    <n v="0"/>
    <m/>
    <m/>
    <s v="N"/>
    <m/>
    <x v="0"/>
    <m/>
    <n v="0"/>
    <n v="0"/>
    <n v="0"/>
    <n v="0"/>
    <n v="0"/>
    <n v="0"/>
    <n v="0"/>
    <n v="0"/>
    <n v="0"/>
    <n v="199366"/>
    <m/>
  </r>
  <r>
    <n v="131364.15"/>
    <n v="4"/>
    <s v="Active"/>
    <d v="2021-05-10T00:00:00"/>
    <s v="Bobby Johnson"/>
    <d v="2021-05-10T00:00:00"/>
    <s v="Bobby Johnson"/>
    <s v="Shelby"/>
    <m/>
    <m/>
    <m/>
    <m/>
    <s v="Memphis Summer Avenue Corridor Study-UTPG"/>
    <m/>
    <s v="Other"/>
    <s v="SPR"/>
    <m/>
    <x v="4"/>
    <x v="7"/>
    <m/>
    <n v="0"/>
    <m/>
    <m/>
    <s v="N"/>
    <m/>
    <x v="0"/>
    <m/>
    <n v="0"/>
    <n v="0"/>
    <n v="0"/>
    <n v="0"/>
    <n v="0"/>
    <n v="0"/>
    <n v="0"/>
    <n v="0"/>
    <n v="0"/>
    <n v="171414"/>
    <m/>
  </r>
  <r>
    <n v="131365"/>
    <n v="2"/>
    <s v="Active"/>
    <d v="2021-03-05T00:00:00"/>
    <s v="Jason McCoy"/>
    <d v="2021-04-12T00:00:00"/>
    <s v="Kyle Ruddy"/>
    <s v="Jackson"/>
    <s v="SR-56"/>
    <s v="SR"/>
    <m/>
    <s v="SR"/>
    <s v="From Near Old Field Drive to Near SR-53 in Gainesboro"/>
    <s v="Safety Improvements"/>
    <s v="Safety"/>
    <s v="RSAR"/>
    <m/>
    <x v="4"/>
    <x v="7"/>
    <m/>
    <n v="1.03"/>
    <m/>
    <m/>
    <s v="N"/>
    <s v="Other"/>
    <x v="4"/>
    <m/>
    <n v="40000"/>
    <n v="0"/>
    <n v="0"/>
    <n v="0"/>
    <n v="40000"/>
    <n v="40000"/>
    <n v="0"/>
    <n v="0"/>
    <n v="0"/>
    <n v="40000"/>
    <s v="HSIP-56(99) (44003-3240-94)"/>
  </r>
  <r>
    <n v="131366"/>
    <n v="6"/>
    <s v="Active"/>
    <d v="2021-03-08T00:00:00"/>
    <s v="Jason McCoy"/>
    <d v="2021-05-03T00:00:00"/>
    <s v="Bobby Johnson"/>
    <s v="Statewide"/>
    <m/>
    <m/>
    <m/>
    <m/>
    <s v="Tennessee Senior Drivers - Yellow DOT Program"/>
    <m/>
    <s v="Other"/>
    <s v="Safety"/>
    <m/>
    <x v="4"/>
    <x v="7"/>
    <m/>
    <n v="0"/>
    <m/>
    <m/>
    <s v="N"/>
    <m/>
    <x v="0"/>
    <m/>
    <n v="55000"/>
    <n v="0"/>
    <n v="0"/>
    <n v="0"/>
    <n v="55000"/>
    <n v="55000"/>
    <n v="0"/>
    <n v="0"/>
    <n v="0"/>
    <n v="55000"/>
    <m/>
  </r>
  <r>
    <n v="131367"/>
    <n v="3"/>
    <s v="Active"/>
    <d v="2021-03-09T00:00:00"/>
    <s v="Bridgett Tidwell"/>
    <d v="2021-04-29T00:00:00"/>
    <s v="Brandy Hopkins"/>
    <s v="Maury"/>
    <s v="SR-396"/>
    <s v="SR"/>
    <m/>
    <s v="SR"/>
    <s v="Interchange Ramps at Kedron Road in Spring Hill"/>
    <s v="Signalization of both Ramps"/>
    <s v="Safety"/>
    <s v="Safety"/>
    <m/>
    <x v="4"/>
    <x v="7"/>
    <m/>
    <n v="0.74"/>
    <d v="2022-02-11T00:00:00"/>
    <m/>
    <s v="N"/>
    <s v="Other"/>
    <x v="4"/>
    <m/>
    <n v="60000"/>
    <n v="0"/>
    <n v="0"/>
    <n v="0"/>
    <n v="60000"/>
    <n v="60000"/>
    <n v="0"/>
    <n v="0"/>
    <n v="0"/>
    <n v="60000"/>
    <s v="NH-SIP-396(6) (60100-3212-14)"/>
  </r>
  <r>
    <n v="131369"/>
    <n v="3"/>
    <s v="Active"/>
    <d v="2021-03-10T00:00:00"/>
    <s v="Bridgett Tidwell"/>
    <d v="2021-04-26T00:00:00"/>
    <s v="Jeremy Bowlan"/>
    <s v="Dickson"/>
    <s v="SR-1"/>
    <s v="SR"/>
    <m/>
    <s v="SR"/>
    <s v="(US-70), From near North Charlotte Street to near Spring Street in Dickson"/>
    <s v="Upgrade the controller cabinet &amp; equipment including controller &amp; conflict monitor, signal heads, &amp; detection"/>
    <s v="Safety"/>
    <s v="Safety"/>
    <m/>
    <x v="4"/>
    <x v="7"/>
    <m/>
    <n v="0.41"/>
    <d v="2022-03-25T00:00:00"/>
    <m/>
    <s v="N"/>
    <s v="NHS"/>
    <x v="3"/>
    <m/>
    <n v="60000"/>
    <n v="0"/>
    <n v="0"/>
    <n v="0"/>
    <n v="60000"/>
    <n v="60000"/>
    <n v="0"/>
    <n v="0"/>
    <n v="0"/>
    <n v="60000"/>
    <s v="State Funded (22002-3257-04)"/>
  </r>
  <r>
    <n v="131370"/>
    <n v="2"/>
    <s v="Active"/>
    <d v="2021-03-10T00:00:00"/>
    <s v="Bridgett Tidwell"/>
    <d v="2021-04-07T00:00:00"/>
    <s v="Matt Givens"/>
    <s v="Cannon"/>
    <s v="SR-1"/>
    <s v="SR"/>
    <m/>
    <s v="SR"/>
    <s v="Intersection at SR-281 (Center Hill Road), LM 12.37"/>
    <s v="Safety Improvements"/>
    <s v="Safety"/>
    <s v="Safety"/>
    <m/>
    <x v="4"/>
    <x v="7"/>
    <m/>
    <n v="0"/>
    <d v="2022-03-25T00:00:00"/>
    <m/>
    <s v="N"/>
    <s v="NHS"/>
    <x v="3"/>
    <m/>
    <n v="60000"/>
    <n v="0"/>
    <n v="0"/>
    <n v="0"/>
    <n v="60000"/>
    <n v="60000"/>
    <n v="0"/>
    <n v="0"/>
    <n v="0"/>
    <n v="60000"/>
    <s v="State Funded (08001-3256-04)"/>
  </r>
  <r>
    <n v="131371"/>
    <n v="2"/>
    <s v="Active"/>
    <d v="2021-03-10T00:00:00"/>
    <s v="Jason McCoy"/>
    <d v="2021-04-07T00:00:00"/>
    <s v="Matt Givens"/>
    <s v="Bradley"/>
    <s v="SR-40"/>
    <s v="SR"/>
    <m/>
    <s v="SR"/>
    <s v="(US-64/74), Intersection at Minnis Road Northeast"/>
    <s v="Safety Improvements"/>
    <s v="Safety"/>
    <s v="Safety"/>
    <m/>
    <x v="4"/>
    <x v="7"/>
    <m/>
    <n v="0.1"/>
    <d v="2022-03-25T00:00:00"/>
    <m/>
    <s v="N"/>
    <s v="NHS"/>
    <x v="3"/>
    <m/>
    <n v="60000"/>
    <n v="0"/>
    <n v="0"/>
    <n v="0"/>
    <n v="60000"/>
    <n v="60000"/>
    <n v="0"/>
    <n v="0"/>
    <n v="0"/>
    <n v="60000"/>
    <s v="State Funded (06006-3237-04)"/>
  </r>
  <r>
    <n v="131372"/>
    <n v="2"/>
    <s v="Active"/>
    <d v="2021-03-10T00:00:00"/>
    <s v="Bridgett Tidwell"/>
    <d v="2021-05-05T00:00:00"/>
    <s v="Matt Givens"/>
    <s v="Cannon"/>
    <s v="SR-53"/>
    <s v="SR"/>
    <m/>
    <s v="SR"/>
    <s v="at Woodland Elementary School, LM 4.6"/>
    <s v="Safety Improvements"/>
    <s v="Safety"/>
    <s v="Safety"/>
    <m/>
    <x v="4"/>
    <x v="7"/>
    <m/>
    <n v="0"/>
    <d v="2022-03-25T00:00:00"/>
    <m/>
    <s v="N"/>
    <s v="Other"/>
    <x v="4"/>
    <m/>
    <n v="60000"/>
    <n v="0"/>
    <n v="0"/>
    <n v="0"/>
    <n v="60000"/>
    <n v="60000"/>
    <n v="0"/>
    <n v="0"/>
    <n v="0"/>
    <n v="60000"/>
    <s v="State Funded (08002-3234-04)"/>
  </r>
  <r>
    <n v="131373"/>
    <n v="2"/>
    <s v="Active"/>
    <d v="2021-03-10T00:00:00"/>
    <s v="Jason McCoy"/>
    <d v="2021-05-03T00:00:00"/>
    <s v="Brandy Hopkins"/>
    <s v="Bradley"/>
    <s v="SR-40"/>
    <s v="SR"/>
    <m/>
    <s v="SR"/>
    <s v="(US-64), From near Parker Street North East to near SR-74 (Wildwood Avenue) in Cleveland"/>
    <s v="Safety Improvements with electronic over height warning system"/>
    <s v="Safety"/>
    <s v="Safety"/>
    <m/>
    <x v="4"/>
    <x v="7"/>
    <m/>
    <n v="0.24"/>
    <d v="2022-03-25T00:00:00"/>
    <m/>
    <s v="N"/>
    <s v="Other"/>
    <x v="4"/>
    <m/>
    <n v="60000"/>
    <n v="0"/>
    <n v="0"/>
    <n v="0"/>
    <n v="60000"/>
    <n v="60000"/>
    <n v="0"/>
    <n v="0"/>
    <n v="0"/>
    <n v="60000"/>
    <s v="State Funded (06006-3236-04)"/>
  </r>
  <r>
    <n v="131374"/>
    <n v="1"/>
    <s v="Active"/>
    <d v="2021-03-10T00:00:00"/>
    <s v="Bridgett Tidwell"/>
    <d v="2021-04-08T00:00:00"/>
    <s v="Gena Gilliam"/>
    <s v="Blount"/>
    <s v="SR-333"/>
    <s v="SR"/>
    <m/>
    <s v="SR"/>
    <s v="Intersection at SR-334 (Louisville Road) and Topside Road, in Louisville"/>
    <s v="Install traffic signal"/>
    <s v="Safety"/>
    <s v="Safety"/>
    <m/>
    <x v="4"/>
    <x v="7"/>
    <m/>
    <n v="0.1"/>
    <d v="2022-03-25T00:00:00"/>
    <m/>
    <s v="N"/>
    <s v="Other"/>
    <x v="4"/>
    <m/>
    <n v="60000"/>
    <n v="0"/>
    <n v="0"/>
    <n v="0"/>
    <n v="60000"/>
    <n v="60000"/>
    <n v="0"/>
    <n v="0"/>
    <n v="0"/>
    <n v="60000"/>
    <s v="State Funded (05032-3213-04)"/>
  </r>
  <r>
    <n v="131375"/>
    <n v="2"/>
    <s v="Active"/>
    <d v="2021-03-10T00:00:00"/>
    <s v="Jason McCoy"/>
    <d v="2021-04-07T00:00:00"/>
    <s v="Matt Givens"/>
    <s v="Cumberland"/>
    <s v="SR-1"/>
    <s v="SR"/>
    <m/>
    <s v="SR"/>
    <s v="(US-70), Intersection at Market Street in Crab Orchard"/>
    <s v="Safety Improvements with Flashing Lights"/>
    <s v="Safety"/>
    <s v="Safety"/>
    <m/>
    <x v="4"/>
    <x v="7"/>
    <m/>
    <n v="0"/>
    <d v="2022-03-25T00:00:00"/>
    <m/>
    <s v="N"/>
    <s v="Other"/>
    <x v="4"/>
    <m/>
    <n v="60000"/>
    <n v="0"/>
    <n v="0"/>
    <n v="0"/>
    <n v="60000"/>
    <n v="60000"/>
    <n v="0"/>
    <n v="0"/>
    <n v="0"/>
    <n v="60000"/>
    <s v="State Funded (18003-3244-04)"/>
  </r>
  <r>
    <n v="131378"/>
    <n v="1"/>
    <s v="Active"/>
    <d v="2021-03-10T00:00:00"/>
    <s v="Jason McCoy"/>
    <d v="2021-04-08T00:00:00"/>
    <s v="Gena Gilliam"/>
    <s v="Campbell"/>
    <s v="SR-9"/>
    <s v="SR"/>
    <m/>
    <s v="SR"/>
    <s v="(US-25W), Intersection at SR-116 (John McGee Blvd) in Caryville"/>
    <s v="Signalization Modernization"/>
    <s v="Safety"/>
    <s v="Safety"/>
    <m/>
    <x v="4"/>
    <x v="7"/>
    <m/>
    <n v="0.03"/>
    <d v="2022-03-25T00:00:00"/>
    <m/>
    <s v="N"/>
    <s v="NHS"/>
    <x v="3"/>
    <m/>
    <n v="60000"/>
    <n v="0"/>
    <n v="0"/>
    <n v="0"/>
    <n v="60000"/>
    <n v="60000"/>
    <n v="0"/>
    <n v="0"/>
    <n v="0"/>
    <n v="60000"/>
    <s v="State Funded (07003-3250-04)"/>
  </r>
  <r>
    <n v="131379"/>
    <n v="4"/>
    <s v="Active"/>
    <d v="2021-03-11T00:00:00"/>
    <s v="Bridgett Tidwell"/>
    <d v="2021-04-29T00:00:00"/>
    <s v="Brandy Hopkins"/>
    <s v="Lauderdale"/>
    <s v="SR-87"/>
    <s v="SR"/>
    <m/>
    <s v="SR"/>
    <s v="From SR-209 (Main Street) to SR-209 (Main Street) in Henning"/>
    <s v="Upgrade traffic signals and pedestrian and ADA infrastructure"/>
    <s v="Safety"/>
    <s v="Safety"/>
    <m/>
    <x v="4"/>
    <x v="7"/>
    <m/>
    <n v="0.23"/>
    <d v="2022-03-25T00:00:00"/>
    <m/>
    <s v="N"/>
    <s v="Other"/>
    <x v="4"/>
    <m/>
    <n v="60000"/>
    <n v="0"/>
    <n v="0"/>
    <n v="0"/>
    <n v="60000"/>
    <n v="60000"/>
    <n v="0"/>
    <n v="0"/>
    <n v="0"/>
    <n v="60000"/>
    <s v="STP-SIP-87(11) (49006-3243-14)"/>
  </r>
  <r>
    <n v="131382"/>
    <n v="3"/>
    <s v="Active"/>
    <d v="2021-03-11T00:00:00"/>
    <s v="Ryan Healey"/>
    <d v="2021-03-11T00:00:00"/>
    <s v="Ryan Healey"/>
    <s v="Davidson"/>
    <m/>
    <m/>
    <m/>
    <m/>
    <s v="John C. Tune: JWN Redevelopment Phase 1: Apron Expansion, Entrance Road, 20 T-Hangars, 3 Box Hangars"/>
    <m/>
    <s v="Aeronautics"/>
    <s v="Public Transportation"/>
    <m/>
    <x v="4"/>
    <x v="7"/>
    <m/>
    <s v=""/>
    <m/>
    <m/>
    <s v="N"/>
    <m/>
    <x v="0"/>
    <m/>
    <n v="0"/>
    <n v="0"/>
    <n v="11395600"/>
    <n v="0"/>
    <n v="11395600"/>
    <n v="0"/>
    <n v="0"/>
    <n v="11395600"/>
    <n v="0"/>
    <n v="11395600"/>
    <s v="State Funded (19555079221)"/>
  </r>
  <r>
    <n v="131383"/>
    <n v="1"/>
    <s v="Active"/>
    <d v="2021-03-11T00:00:00"/>
    <s v="Jason McCoy"/>
    <d v="2021-04-08T00:00:00"/>
    <s v="Gena Gilliam"/>
    <s v="Campbell"/>
    <s v="SR-9"/>
    <s v="SR"/>
    <m/>
    <s v="SR"/>
    <s v="From Near SR-297 (South Main Street) to near Kentucky Street in Jellico"/>
    <s v="Signal Modernization"/>
    <s v="Safety"/>
    <s v="Safety"/>
    <m/>
    <x v="4"/>
    <x v="7"/>
    <m/>
    <n v="0.16"/>
    <d v="2022-03-25T00:00:00"/>
    <m/>
    <s v="N"/>
    <s v="Other"/>
    <x v="4"/>
    <m/>
    <n v="60000"/>
    <n v="0"/>
    <n v="0"/>
    <n v="0"/>
    <n v="60000"/>
    <n v="60000"/>
    <n v="0"/>
    <n v="0"/>
    <n v="0"/>
    <n v="60000"/>
    <s v="State Funded (07002-3248-04)"/>
  </r>
  <r>
    <n v="131385"/>
    <n v="1"/>
    <s v="Active"/>
    <d v="2021-03-11T00:00:00"/>
    <s v="David Demanette"/>
    <d v="2021-03-11T00:00:00"/>
    <s v="David Demanette"/>
    <s v="Carter"/>
    <m/>
    <m/>
    <m/>
    <m/>
    <s v="Elizabethton: Fuel Farm Design and Environmental"/>
    <m/>
    <s v="Aeronautics"/>
    <s v="Public Transportation"/>
    <m/>
    <x v="4"/>
    <x v="7"/>
    <m/>
    <s v=""/>
    <m/>
    <m/>
    <s v="N"/>
    <m/>
    <x v="0"/>
    <m/>
    <n v="0"/>
    <n v="0"/>
    <n v="106200"/>
    <n v="0"/>
    <n v="106200"/>
    <n v="0"/>
    <n v="0"/>
    <n v="106200"/>
    <n v="0"/>
    <n v="106200"/>
    <s v="State Funded (10555014921)"/>
  </r>
  <r>
    <n v="131388"/>
    <n v="2"/>
    <s v="Active"/>
    <d v="2021-03-12T00:00:00"/>
    <s v="Jason McCoy"/>
    <d v="2021-04-07T00:00:00"/>
    <s v="Matt Givens"/>
    <s v="Franklin"/>
    <s v="SR-127"/>
    <s v="SR"/>
    <m/>
    <s v="SR"/>
    <s v="at North Middle School in Decherd"/>
    <s v="Safety Improvements and update current school zone flashers"/>
    <s v="Safety"/>
    <s v="Safety"/>
    <m/>
    <x v="4"/>
    <x v="7"/>
    <m/>
    <n v="0.38"/>
    <d v="2022-03-25T00:00:00"/>
    <m/>
    <s v="N"/>
    <s v="Other"/>
    <x v="4"/>
    <m/>
    <n v="60000"/>
    <n v="0"/>
    <n v="0"/>
    <n v="0"/>
    <n v="60000"/>
    <n v="60000"/>
    <n v="0"/>
    <n v="0"/>
    <n v="0"/>
    <n v="60000"/>
    <s v="State Funded (26013-3219-04)"/>
  </r>
  <r>
    <n v="131389"/>
    <n v="1"/>
    <s v="Active"/>
    <d v="2021-03-12T00:00:00"/>
    <s v="Jason McCoy"/>
    <d v="2021-04-29T00:00:00"/>
    <s v="Brandy Hopkins"/>
    <s v="Campbell"/>
    <s v="I-75"/>
    <s v="I"/>
    <m/>
    <s v="IM"/>
    <s v="Interchange at SR-9 and SR-9, Intersection at SR-116 in Caryville"/>
    <s v="Signalization and Intersection Improvements"/>
    <s v="Safety"/>
    <s v="Safety"/>
    <m/>
    <x v="4"/>
    <x v="7"/>
    <m/>
    <n v="0.35"/>
    <d v="2022-03-25T00:00:00"/>
    <m/>
    <s v="N"/>
    <s v="Int, NHS"/>
    <x v="1"/>
    <m/>
    <n v="60000"/>
    <n v="0"/>
    <n v="0"/>
    <n v="0"/>
    <n v="60000"/>
    <n v="60000"/>
    <n v="0"/>
    <n v="0"/>
    <n v="0"/>
    <n v="60000"/>
    <s v="NH-SIP-I-75-3(193) (07100-3168-44)"/>
  </r>
  <r>
    <n v="131390"/>
    <n v="2"/>
    <s v="Active"/>
    <d v="2021-03-12T00:00:00"/>
    <s v="Bridgett Tidwell"/>
    <d v="2021-04-30T00:00:00"/>
    <s v="Sandra Lowry"/>
    <s v="McMinn"/>
    <s v="SR-39"/>
    <s v="SR"/>
    <m/>
    <s v="SR"/>
    <s v="Various Locations Guardrail Installation in McMinn County"/>
    <s v="Safety Improvements"/>
    <s v="Safety"/>
    <s v="Safety"/>
    <m/>
    <x v="4"/>
    <x v="7"/>
    <m/>
    <s v=""/>
    <d v="2022-03-25T00:00:00"/>
    <m/>
    <s v="N"/>
    <s v="Other"/>
    <x v="4"/>
    <m/>
    <n v="60000"/>
    <n v="0"/>
    <n v="0"/>
    <n v="0"/>
    <n v="60000"/>
    <n v="60000"/>
    <n v="0"/>
    <n v="0"/>
    <n v="0"/>
    <n v="60000"/>
    <s v="State Funded (54017-3214-04)"/>
  </r>
  <r>
    <n v="131391"/>
    <n v="1"/>
    <s v="Active"/>
    <d v="2021-03-15T00:00:00"/>
    <s v="Jason McCoy"/>
    <d v="2021-04-08T00:00:00"/>
    <s v="Gena Gilliam"/>
    <s v="Grainger"/>
    <s v="SR-1"/>
    <s v="SR"/>
    <m/>
    <s v="SR"/>
    <s v="Intersection at SR-61 and Indian Ridge Road in Blaine"/>
    <s v="Signalization"/>
    <s v="Safety"/>
    <s v="Safety"/>
    <m/>
    <x v="4"/>
    <x v="7"/>
    <m/>
    <n v="0.02"/>
    <d v="2022-03-25T00:00:00"/>
    <m/>
    <s v="N"/>
    <s v="Other"/>
    <x v="4"/>
    <m/>
    <n v="60000"/>
    <n v="0"/>
    <n v="0"/>
    <n v="0"/>
    <n v="60000"/>
    <n v="60000"/>
    <n v="0"/>
    <n v="0"/>
    <n v="0"/>
    <n v="60000"/>
    <s v="State Funded (29001-3233-04)"/>
  </r>
  <r>
    <n v="131394"/>
    <n v="3"/>
    <s v="Active"/>
    <d v="2021-03-15T00:00:00"/>
    <s v="Maggie Tyer"/>
    <d v="2021-03-15T00:00:00"/>
    <s v="Maggie Tyer"/>
    <s v="Dickson"/>
    <m/>
    <m/>
    <m/>
    <m/>
    <s v="Dickson: Approach Clearing Evaluation (Study)"/>
    <m/>
    <s v="Aeronautics"/>
    <s v="Public Transportation"/>
    <m/>
    <x v="4"/>
    <x v="7"/>
    <m/>
    <s v=""/>
    <m/>
    <m/>
    <s v="N"/>
    <m/>
    <x v="0"/>
    <m/>
    <n v="0"/>
    <n v="0"/>
    <n v="65000"/>
    <n v="0"/>
    <n v="65000"/>
    <n v="0"/>
    <n v="0"/>
    <n v="65000"/>
    <n v="0"/>
    <n v="65000"/>
    <s v="State Funded (22555016021)"/>
  </r>
  <r>
    <n v="131397"/>
    <n v="2"/>
    <s v="Active"/>
    <d v="2021-03-15T00:00:00"/>
    <s v="Jason McCoy"/>
    <d v="2021-04-07T00:00:00"/>
    <s v="Brandy Hopkins"/>
    <s v="Putnam"/>
    <s v="SR-135"/>
    <s v="SR"/>
    <m/>
    <s v="SR"/>
    <s v="(North Willow Avenue), Intersection at West 7th Street in Cookeville"/>
    <s v="Pedestrian Safety Improvements"/>
    <s v="Safety"/>
    <s v="Safety"/>
    <m/>
    <x v="4"/>
    <x v="7"/>
    <m/>
    <n v="0.02"/>
    <d v="2022-03-25T00:00:00"/>
    <m/>
    <s v="N"/>
    <s v="Other"/>
    <x v="4"/>
    <m/>
    <n v="60000"/>
    <n v="0"/>
    <n v="0"/>
    <n v="0"/>
    <n v="60000"/>
    <n v="60000"/>
    <n v="0"/>
    <n v="0"/>
    <n v="0"/>
    <n v="60000"/>
    <s v="State Funded (71011-3239-04)"/>
  </r>
  <r>
    <n v="131398"/>
    <n v="3"/>
    <s v="Active"/>
    <d v="2021-03-15T00:00:00"/>
    <s v="Maggie Tyer"/>
    <d v="2021-03-15T00:00:00"/>
    <s v="Maggie Tyer"/>
    <s v="Sumner"/>
    <m/>
    <m/>
    <m/>
    <m/>
    <s v="Portland: Runway Rehabilitation - Final Design &amp; Bidding"/>
    <m/>
    <s v="Aeronautics"/>
    <s v="Public Transportation"/>
    <m/>
    <x v="4"/>
    <x v="7"/>
    <m/>
    <s v=""/>
    <m/>
    <m/>
    <s v="N"/>
    <m/>
    <x v="0"/>
    <m/>
    <n v="0"/>
    <n v="0"/>
    <n v="145700"/>
    <n v="0"/>
    <n v="145700"/>
    <n v="0"/>
    <n v="0"/>
    <n v="145700"/>
    <n v="0"/>
    <n v="145700"/>
    <s v="State Funded (83555012321)"/>
  </r>
  <r>
    <n v="131401"/>
    <n v="2"/>
    <s v="Active"/>
    <d v="2021-03-15T00:00:00"/>
    <s v="Jason McCoy"/>
    <d v="2021-04-07T00:00:00"/>
    <s v="Sandra Lowry"/>
    <s v="Putnam"/>
    <s v="SR-24"/>
    <s v="SR"/>
    <m/>
    <s v="SR"/>
    <s v="Intersection at Hawkins Crawford Road and Plunk Whitson Road"/>
    <s v="Safety Improvements"/>
    <s v="Safety"/>
    <s v="Safety"/>
    <m/>
    <x v="4"/>
    <x v="7"/>
    <m/>
    <n v="0.06"/>
    <d v="2022-03-25T00:00:00"/>
    <m/>
    <s v="N"/>
    <s v="Other"/>
    <x v="4"/>
    <m/>
    <n v="60000"/>
    <n v="0"/>
    <n v="0"/>
    <n v="0"/>
    <n v="60000"/>
    <n v="60000"/>
    <n v="0"/>
    <n v="0"/>
    <n v="0"/>
    <n v="60000"/>
    <s v="State Funded (71002-3226-04)"/>
  </r>
  <r>
    <n v="131402"/>
    <n v="2"/>
    <s v="Active"/>
    <d v="2021-03-15T00:00:00"/>
    <s v="Jason McCoy"/>
    <d v="2021-04-29T00:00:00"/>
    <s v="Brandy Hopkins"/>
    <s v="Meigs"/>
    <s v="SR-58"/>
    <s v="SR"/>
    <m/>
    <s v="SR"/>
    <s v="Intersection at SR-68"/>
    <s v="Safety Improvements with Roundabout"/>
    <s v="Safety"/>
    <s v="Safety"/>
    <m/>
    <x v="4"/>
    <x v="7"/>
    <m/>
    <n v="0.15"/>
    <d v="2022-03-25T00:00:00"/>
    <m/>
    <s v="N"/>
    <s v="Other"/>
    <x v="4"/>
    <m/>
    <n v="60000"/>
    <n v="0"/>
    <n v="0"/>
    <n v="0"/>
    <n v="60000"/>
    <n v="60000"/>
    <n v="0"/>
    <n v="0"/>
    <n v="0"/>
    <n v="60000"/>
    <s v="STP-SIP-58(59) (61003-3265-94)"/>
  </r>
  <r>
    <n v="131403"/>
    <n v="2"/>
    <s v="Active"/>
    <d v="2021-03-15T00:00:00"/>
    <s v="Jason McCoy"/>
    <d v="2021-04-07T00:00:00"/>
    <s v="Brandy Hopkins"/>
    <s v="Meigs"/>
    <s v="SR-68"/>
    <s v="SR"/>
    <m/>
    <s v="SR"/>
    <s v="(Watts Bar Highway), Intersection at SR-304 (River Road)"/>
    <s v="Safety Improvements"/>
    <s v="Safety"/>
    <s v="Safety"/>
    <m/>
    <x v="4"/>
    <x v="7"/>
    <m/>
    <n v="0.1"/>
    <d v="2022-03-25T00:00:00"/>
    <m/>
    <s v="N"/>
    <s v="Other"/>
    <x v="4"/>
    <m/>
    <n v="60000"/>
    <n v="0"/>
    <n v="0"/>
    <n v="0"/>
    <n v="60000"/>
    <n v="60000"/>
    <n v="0"/>
    <n v="0"/>
    <n v="0"/>
    <n v="60000"/>
    <s v="State Funded (61005-3214-04)"/>
  </r>
  <r>
    <n v="131404"/>
    <n v="2"/>
    <s v="Active"/>
    <d v="2021-03-15T00:00:00"/>
    <s v="Jason McCoy"/>
    <d v="2021-04-07T00:00:00"/>
    <s v="Matt Givens"/>
    <s v="McMinn"/>
    <s v="I-75"/>
    <s v="I"/>
    <m/>
    <s v="IM"/>
    <s v="Cable Barrier at various locations in McMinn County"/>
    <s v="Safety Improvements"/>
    <s v="Safety"/>
    <s v="Safety"/>
    <m/>
    <x v="4"/>
    <x v="7"/>
    <m/>
    <s v=""/>
    <d v="2022-03-25T00:00:00"/>
    <m/>
    <s v="N"/>
    <s v="Int"/>
    <x v="1"/>
    <m/>
    <n v="60000"/>
    <n v="0"/>
    <n v="0"/>
    <n v="0"/>
    <n v="60000"/>
    <n v="60000"/>
    <n v="0"/>
    <n v="0"/>
    <n v="0"/>
    <n v="60000"/>
    <s v="State Funded (54001-3188-04)"/>
  </r>
  <r>
    <n v="131405"/>
    <n v="2"/>
    <s v="Active"/>
    <d v="2021-03-16T00:00:00"/>
    <s v="Jason McCoy"/>
    <d v="2021-04-07T00:00:00"/>
    <s v="Matt Givens"/>
    <s v="McMinn"/>
    <s v="SR-30"/>
    <s v="SR"/>
    <m/>
    <s v="SR"/>
    <s v="(Decatur Pike), Intersection at County Road 166"/>
    <s v="Safety Improvements"/>
    <s v="Safety"/>
    <s v="Safety"/>
    <m/>
    <x v="4"/>
    <x v="7"/>
    <m/>
    <n v="0.1"/>
    <d v="2022-03-25T00:00:00"/>
    <m/>
    <s v="N"/>
    <s v="Other"/>
    <x v="4"/>
    <m/>
    <n v="60000"/>
    <n v="0"/>
    <n v="0"/>
    <n v="0"/>
    <n v="60000"/>
    <n v="60000"/>
    <n v="0"/>
    <n v="0"/>
    <n v="0"/>
    <n v="60000"/>
    <s v="State Funded (54005-3240-04)"/>
  </r>
  <r>
    <n v="131406"/>
    <n v="2"/>
    <s v="Active"/>
    <d v="2021-03-16T00:00:00"/>
    <s v="Jason McCoy"/>
    <d v="2021-04-30T00:00:00"/>
    <s v="Sandra Lowry"/>
    <s v="Meigs"/>
    <s v="SR-58"/>
    <s v="SR"/>
    <m/>
    <s v="SR"/>
    <s v="near Nebo Road"/>
    <s v="Safety Improvements and Guardrail Installation"/>
    <s v="Safety"/>
    <s v="Safety"/>
    <m/>
    <x v="4"/>
    <x v="7"/>
    <m/>
    <n v="0.4"/>
    <d v="2022-03-25T00:00:00"/>
    <m/>
    <s v="N"/>
    <s v="Other"/>
    <x v="4"/>
    <m/>
    <n v="60000"/>
    <n v="0"/>
    <n v="0"/>
    <n v="0"/>
    <n v="60000"/>
    <n v="60000"/>
    <n v="0"/>
    <n v="0"/>
    <n v="0"/>
    <n v="60000"/>
    <s v="State Funded (61003-3266-04)"/>
  </r>
  <r>
    <n v="131407"/>
    <n v="2"/>
    <s v="Active"/>
    <d v="2021-03-16T00:00:00"/>
    <s v="Bridgett Tidwell"/>
    <d v="2021-04-07T00:00:00"/>
    <s v="Brandy Hopkins"/>
    <s v="Putnam"/>
    <s v="SR-135"/>
    <s v="SR"/>
    <m/>
    <s v="SR"/>
    <s v="From near I-40 East Bound Ramps to near I-40 West Bound Ramps in Cookeville"/>
    <s v="Safety Improvements"/>
    <s v="Safety"/>
    <s v="Safety"/>
    <m/>
    <x v="4"/>
    <x v="7"/>
    <m/>
    <n v="0.24"/>
    <d v="2022-03-25T00:00:00"/>
    <m/>
    <s v="N"/>
    <s v="NHS, Other"/>
    <x v="3"/>
    <m/>
    <n v="60000"/>
    <n v="0"/>
    <n v="0"/>
    <n v="0"/>
    <n v="60000"/>
    <n v="60000"/>
    <n v="0"/>
    <n v="0"/>
    <n v="0"/>
    <n v="60000"/>
    <s v="State Funded (71011-3240-04)"/>
  </r>
  <r>
    <n v="131408"/>
    <n v="2"/>
    <s v="Active"/>
    <d v="2021-03-16T00:00:00"/>
    <s v="Jason McCoy"/>
    <d v="2021-04-07T00:00:00"/>
    <s v="Brandy Hopkins"/>
    <s v="Putnam"/>
    <m/>
    <m/>
    <m/>
    <m/>
    <s v="Various Signalized Intersections along SR-135 and SR-136 in the City of Cookeville"/>
    <s v="Safety Improvements Install Battery Backup"/>
    <s v="Safety"/>
    <s v="Safety"/>
    <m/>
    <x v="4"/>
    <x v="7"/>
    <m/>
    <s v=""/>
    <d v="2022-03-25T00:00:00"/>
    <m/>
    <s v="N"/>
    <s v="NHS, Other"/>
    <x v="0"/>
    <m/>
    <n v="60000"/>
    <n v="0"/>
    <n v="0"/>
    <n v="0"/>
    <n v="60000"/>
    <n v="60000"/>
    <n v="0"/>
    <n v="0"/>
    <n v="0"/>
    <n v="60000"/>
    <s v="State Funded (71952-3252-04)"/>
  </r>
  <r>
    <n v="131414"/>
    <n v="1"/>
    <s v="Active"/>
    <d v="2021-03-17T00:00:00"/>
    <s v="Jason McCoy"/>
    <d v="2021-04-29T00:00:00"/>
    <s v="Brandy Hopkins"/>
    <s v="Jefferson"/>
    <s v="I-40"/>
    <s v="I"/>
    <m/>
    <s v="IM"/>
    <s v="Rest Area Westbound Ramps"/>
    <s v="Ramp Improvements"/>
    <s v="Safety"/>
    <s v="Safety"/>
    <m/>
    <x v="4"/>
    <x v="7"/>
    <m/>
    <n v="0.24"/>
    <d v="2022-03-25T00:00:00"/>
    <m/>
    <s v="N"/>
    <s v="Int"/>
    <x v="1"/>
    <m/>
    <n v="60000"/>
    <n v="0"/>
    <n v="0"/>
    <n v="0"/>
    <n v="60000"/>
    <n v="60000"/>
    <n v="0"/>
    <n v="0"/>
    <n v="0"/>
    <n v="60000"/>
    <s v="NH-SIP-I-40-8(182) (45002-3152-44)"/>
  </r>
  <r>
    <n v="131415"/>
    <n v="1"/>
    <s v="Active"/>
    <d v="2021-03-17T00:00:00"/>
    <s v="Jason McCoy"/>
    <d v="2021-04-08T00:00:00"/>
    <s v="Gena Gilliam"/>
    <s v="Sevier"/>
    <s v="I-40"/>
    <s v="I"/>
    <m/>
    <s v="IM"/>
    <s v="Interchange at SR-66 and Winfield Dunn Parkway (04690) in Sevierville"/>
    <s v="Pavement Marking Improvements"/>
    <s v="Safety"/>
    <s v="Safety"/>
    <m/>
    <x v="4"/>
    <x v="7"/>
    <m/>
    <n v="0.56000000000000005"/>
    <d v="2022-03-25T00:00:00"/>
    <m/>
    <s v="N"/>
    <s v="Int"/>
    <x v="1"/>
    <m/>
    <n v="60000"/>
    <n v="0"/>
    <n v="0"/>
    <n v="0"/>
    <n v="60000"/>
    <n v="60000"/>
    <n v="0"/>
    <n v="0"/>
    <n v="0"/>
    <n v="60000"/>
    <s v="State Funded (78001-3119-04)"/>
  </r>
  <r>
    <n v="131416"/>
    <n v="1"/>
    <s v="Active"/>
    <d v="2021-03-17T00:00:00"/>
    <s v="Bridgett Tidwell"/>
    <d v="2021-04-29T00:00:00"/>
    <s v="Brandy Hopkins"/>
    <s v="Loudon"/>
    <s v="I-75"/>
    <s v="I"/>
    <m/>
    <s v="IM"/>
    <s v="Interchange at SR-72 in Loudon"/>
    <s v="Signalization and Intersection Improvements"/>
    <s v="Safety"/>
    <s v="Safety"/>
    <m/>
    <x v="4"/>
    <x v="7"/>
    <m/>
    <n v="0.1"/>
    <d v="2022-03-25T00:00:00"/>
    <m/>
    <s v="N"/>
    <s v="Int"/>
    <x v="1"/>
    <m/>
    <n v="60000"/>
    <n v="0"/>
    <n v="0"/>
    <n v="0"/>
    <n v="60000"/>
    <n v="60000"/>
    <n v="0"/>
    <n v="0"/>
    <n v="0"/>
    <n v="60000"/>
    <s v="NH-SIP-I-75-2(45) (53002-3165-44)"/>
  </r>
  <r>
    <n v="131452"/>
    <n v="1"/>
    <s v="Active"/>
    <d v="2021-03-19T00:00:00"/>
    <s v="Jason McCoy"/>
    <d v="2021-03-30T00:00:00"/>
    <s v="Jeremy Beeman"/>
    <s v="Grainger"/>
    <s v="SR-1"/>
    <s v="SR"/>
    <m/>
    <s v="SR"/>
    <s v="Intersection at Phyllis Drive and Main Street in Bean Station"/>
    <s v="Miscellaneous Safety Improvements"/>
    <s v="Safety"/>
    <s v="RSAR"/>
    <m/>
    <x v="4"/>
    <x v="7"/>
    <m/>
    <n v="0.4"/>
    <m/>
    <m/>
    <s v="N"/>
    <s v="NHS"/>
    <x v="3"/>
    <m/>
    <n v="40000"/>
    <n v="0"/>
    <n v="0"/>
    <n v="0"/>
    <n v="40000"/>
    <n v="40000"/>
    <n v="0"/>
    <n v="0"/>
    <n v="0"/>
    <n v="40000"/>
    <s v="HSIP-1(444) (29002-3244-94)"/>
  </r>
  <r>
    <n v="131453"/>
    <n v="3"/>
    <s v="Active"/>
    <d v="2021-03-19T00:00:00"/>
    <s v="Lee Cothron"/>
    <d v="2021-03-25T00:00:00"/>
    <s v="Brian Terrell"/>
    <s v="Wilson"/>
    <m/>
    <m/>
    <m/>
    <m/>
    <s v="FY21 Wilson County Salt Shed Demolition"/>
    <s v="demolition of the old salt shed on Canal Street in Lebanon"/>
    <s v="Other"/>
    <s v="Demo and Site Preparation"/>
    <m/>
    <x v="4"/>
    <x v="7"/>
    <m/>
    <s v=""/>
    <m/>
    <m/>
    <s v="N"/>
    <m/>
    <x v="0"/>
    <m/>
    <n v="0"/>
    <n v="0"/>
    <n v="20000"/>
    <n v="0"/>
    <n v="20000"/>
    <n v="0"/>
    <n v="0"/>
    <n v="20000"/>
    <n v="0"/>
    <n v="20000"/>
    <s v="State Funded (95999-3605-04)"/>
  </r>
  <r>
    <n v="131454"/>
    <n v="6"/>
    <s v="Active"/>
    <d v="2021-03-22T00:00:00"/>
    <s v="John Kahle"/>
    <d v="2021-03-22T00:00:00"/>
    <s v="Brian Terrell"/>
    <s v="Statewide"/>
    <m/>
    <m/>
    <m/>
    <m/>
    <s v="Archaeology Lab Curation"/>
    <s v="Curation of archeological collections from TDOT projects dating back to the 1970s to comply with 36 CFR 79.5, the Management and Preservation of Collections, and 36 CFR 79.9, Standards to determine when a repository possesses the capability to provide adequate long-term curatorial services. Activities to include tagging and cross-referencing of artifacts with the current Access database and inventorying (documenting, photographing, tagging, boxing) in a new database the remaining collections."/>
    <s v="Other"/>
    <m/>
    <m/>
    <x v="4"/>
    <x v="7"/>
    <m/>
    <s v=""/>
    <m/>
    <m/>
    <s v="N"/>
    <m/>
    <x v="0"/>
    <m/>
    <n v="125000"/>
    <n v="0"/>
    <n v="0"/>
    <n v="0"/>
    <n v="125000"/>
    <n v="125000"/>
    <n v="0"/>
    <n v="0"/>
    <n v="0"/>
    <n v="125000"/>
    <m/>
  </r>
  <r>
    <n v="131455"/>
    <n v="4"/>
    <s v="Active"/>
    <d v="2021-03-24T00:00:00"/>
    <s v="Jason McCoy"/>
    <d v="2021-04-28T00:00:00"/>
    <s v="Chris Armstrong"/>
    <s v="Madison"/>
    <s v="I-40"/>
    <s v="I"/>
    <m/>
    <s v="IM"/>
    <s v="From Underpass at Stewart Road to Henderson County Line"/>
    <s v="Misc. Safety Improvements--cable barrier"/>
    <s v="Safety"/>
    <s v="RSAR"/>
    <m/>
    <x v="4"/>
    <x v="7"/>
    <m/>
    <n v="5.6"/>
    <m/>
    <m/>
    <s v="N"/>
    <s v="Int"/>
    <x v="1"/>
    <m/>
    <n v="40000"/>
    <n v="0"/>
    <n v="0"/>
    <n v="0"/>
    <n v="40000"/>
    <n v="40000"/>
    <n v="0"/>
    <n v="0"/>
    <n v="0"/>
    <n v="40000"/>
    <s v="HSIP-I-40-1(365) (57201-3161-44)"/>
  </r>
  <r>
    <n v="131463"/>
    <n v="1"/>
    <s v="Active"/>
    <d v="2021-03-30T00:00:00"/>
    <s v="David Demanette"/>
    <d v="2021-03-30T00:00:00"/>
    <s v="David Demanette"/>
    <s v="Greene"/>
    <m/>
    <m/>
    <m/>
    <m/>
    <s v="Greeneville: Threshold Relocation"/>
    <m/>
    <s v="Aeronautics"/>
    <s v="Public Transportation"/>
    <m/>
    <x v="4"/>
    <x v="7"/>
    <m/>
    <s v=""/>
    <m/>
    <m/>
    <s v="N"/>
    <m/>
    <x v="0"/>
    <m/>
    <n v="0"/>
    <n v="0"/>
    <n v="42100"/>
    <n v="0"/>
    <n v="42100"/>
    <n v="0"/>
    <n v="0"/>
    <n v="42100"/>
    <n v="0"/>
    <n v="42100"/>
    <s v="State Funded (30555016021)"/>
  </r>
  <r>
    <n v="131464"/>
    <n v="4"/>
    <s v="Active"/>
    <d v="2021-03-30T00:00:00"/>
    <s v="Maggie Tyer"/>
    <d v="2021-03-30T00:00:00"/>
    <s v="Maggie Tyer"/>
    <s v="Madison"/>
    <m/>
    <m/>
    <m/>
    <m/>
    <s v="Jackson: Apron Lighting Improvement: Construction"/>
    <m/>
    <s v="Aeronautics"/>
    <s v="Public Transportation"/>
    <m/>
    <x v="4"/>
    <x v="7"/>
    <m/>
    <s v=""/>
    <m/>
    <m/>
    <s v="N"/>
    <m/>
    <x v="0"/>
    <m/>
    <n v="0"/>
    <n v="0"/>
    <n v="99300"/>
    <n v="0"/>
    <n v="99300"/>
    <n v="0"/>
    <n v="0"/>
    <n v="99300"/>
    <n v="0"/>
    <n v="99300"/>
    <s v="State Funded (57555053821)"/>
  </r>
  <r>
    <n v="131465"/>
    <n v="2"/>
    <s v="Active"/>
    <d v="2021-03-30T00:00:00"/>
    <s v="David Demanette"/>
    <d v="2021-03-30T00:00:00"/>
    <s v="David Demanette"/>
    <s v="Overton"/>
    <m/>
    <m/>
    <m/>
    <m/>
    <s v="Livingston: Fencing: Land Acquisition - Phase I"/>
    <m/>
    <s v="Aeronautics"/>
    <s v="Public Transportation"/>
    <m/>
    <x v="4"/>
    <x v="7"/>
    <m/>
    <s v=""/>
    <m/>
    <m/>
    <s v="N"/>
    <m/>
    <x v="0"/>
    <m/>
    <n v="0"/>
    <n v="0"/>
    <n v="75200"/>
    <n v="0"/>
    <n v="75200"/>
    <n v="0"/>
    <n v="0"/>
    <n v="75200"/>
    <n v="0"/>
    <n v="75200"/>
    <s v="State Funded (67555014121)"/>
  </r>
  <r>
    <n v="131466"/>
    <n v="1"/>
    <s v="Active"/>
    <d v="2021-03-30T00:00:00"/>
    <s v="David Demanette"/>
    <d v="2021-03-30T00:00:00"/>
    <s v="David Demanette"/>
    <s v="Claiborne"/>
    <m/>
    <m/>
    <m/>
    <m/>
    <s v="New Tazewell: Update ALP w/AGIS Survey"/>
    <m/>
    <s v="Aeronautics"/>
    <s v="Public Transportation"/>
    <m/>
    <x v="4"/>
    <x v="7"/>
    <m/>
    <s v=""/>
    <m/>
    <m/>
    <s v="N"/>
    <m/>
    <x v="0"/>
    <m/>
    <n v="0"/>
    <n v="0"/>
    <n v="180200"/>
    <n v="0"/>
    <n v="180200"/>
    <n v="0"/>
    <n v="0"/>
    <n v="180200"/>
    <n v="0"/>
    <n v="180200"/>
    <s v="State Funded (13555014621)"/>
  </r>
  <r>
    <n v="131467"/>
    <n v="1"/>
    <s v="Active"/>
    <d v="2021-03-30T00:00:00"/>
    <s v="David Demanette"/>
    <d v="2021-03-30T00:00:00"/>
    <s v="David Demanette"/>
    <s v="Scott"/>
    <m/>
    <m/>
    <m/>
    <m/>
    <s v="Oneida: ALP Update"/>
    <m/>
    <s v="Aeronautics"/>
    <s v="Public Transportation"/>
    <m/>
    <x v="4"/>
    <x v="7"/>
    <m/>
    <s v=""/>
    <m/>
    <m/>
    <s v="N"/>
    <m/>
    <x v="0"/>
    <m/>
    <n v="0"/>
    <n v="0"/>
    <n v="179700"/>
    <n v="0"/>
    <n v="179700"/>
    <n v="0"/>
    <n v="0"/>
    <n v="179700"/>
    <n v="0"/>
    <n v="179700"/>
    <s v="State Funded (76555014521)"/>
  </r>
  <r>
    <n v="131468"/>
    <n v="3"/>
    <s v="Active"/>
    <d v="2021-03-30T00:00:00"/>
    <s v="Mary Probst"/>
    <d v="2021-03-30T00:00:00"/>
    <s v="Mary Probst"/>
    <s v="Davidson"/>
    <m/>
    <m/>
    <m/>
    <s v="N/A"/>
    <s v="MTA FFY 2014; SFY 2021 TN90X37601 State Capital Funds"/>
    <m/>
    <s v="Mass Transit"/>
    <m/>
    <m/>
    <x v="4"/>
    <x v="7"/>
    <m/>
    <s v=""/>
    <m/>
    <m/>
    <s v="N"/>
    <m/>
    <x v="0"/>
    <m/>
    <n v="0"/>
    <n v="0"/>
    <n v="179963.48"/>
    <n v="0"/>
    <n v="179963.48"/>
    <n v="0"/>
    <n v="0"/>
    <n v="179963.48"/>
    <n v="0"/>
    <n v="179963.48"/>
    <s v="State Funded (195307-S3-077)"/>
  </r>
  <r>
    <n v="131471"/>
    <n v="6"/>
    <s v="Active"/>
    <d v="2021-03-31T00:00:00"/>
    <s v="Mary Probst"/>
    <d v="2021-03-31T00:00:00"/>
    <s v="Mary Probst"/>
    <s v="Statewide"/>
    <m/>
    <m/>
    <m/>
    <s v="N/A"/>
    <s v="Task CDM001-025/64327 - 5304/TN2018012; RTAP/TN2018043 - SW Trip Planning Procurement"/>
    <m/>
    <s v="Mass Transit"/>
    <m/>
    <m/>
    <x v="4"/>
    <x v="7"/>
    <m/>
    <s v=""/>
    <m/>
    <m/>
    <s v="N"/>
    <m/>
    <x v="0"/>
    <m/>
    <n v="0"/>
    <n v="0"/>
    <n v="320312.03000000003"/>
    <n v="0"/>
    <n v="320312.03000000003"/>
    <n v="0"/>
    <n v="0"/>
    <n v="320312.03000000003"/>
    <n v="0"/>
    <n v="320312.03000000003"/>
    <s v="State Funded (9953XX-S3-002)"/>
  </r>
  <r>
    <n v="131473"/>
    <n v="1"/>
    <s v="Active"/>
    <d v="2021-04-05T00:00:00"/>
    <s v="Mary Probst"/>
    <d v="2021-04-05T00:00:00"/>
    <s v="Mary Probst"/>
    <s v="Sullivan"/>
    <m/>
    <m/>
    <m/>
    <s v="N/A"/>
    <s v="Kingsport - FFY2013-2014 - 5307 TN2016-015-01 State Capital"/>
    <m/>
    <s v="Mass Transit"/>
    <m/>
    <m/>
    <x v="4"/>
    <x v="7"/>
    <m/>
    <s v=""/>
    <m/>
    <m/>
    <s v="N"/>
    <m/>
    <x v="0"/>
    <m/>
    <n v="0"/>
    <n v="0"/>
    <n v="12287.62"/>
    <n v="0"/>
    <n v="12287.62"/>
    <n v="0"/>
    <n v="0"/>
    <n v="12287.62"/>
    <n v="0"/>
    <n v="12287.62"/>
    <s v="State Funded (825307-S3-030)"/>
  </r>
  <r>
    <n v="131474"/>
    <n v="3"/>
    <s v="Active"/>
    <d v="2021-04-05T00:00:00"/>
    <s v="Jason McCoy"/>
    <d v="2021-04-26T00:00:00"/>
    <s v="Lee Cothron"/>
    <s v="Sumner"/>
    <s v="SR-6"/>
    <s v="SR"/>
    <m/>
    <s v="SR"/>
    <s v="(US-31E) From Rock Bridge Road to Near Mount Vernon Road"/>
    <s v="Striping, Signage, Flashing Beacons, Guardrail, and other safety improvements"/>
    <s v="Safety"/>
    <s v="RSAR"/>
    <m/>
    <x v="4"/>
    <x v="7"/>
    <m/>
    <n v="4.16"/>
    <m/>
    <m/>
    <s v="N"/>
    <s v="NHS"/>
    <x v="3"/>
    <m/>
    <n v="40000"/>
    <n v="0"/>
    <n v="0"/>
    <n v="0"/>
    <n v="40000"/>
    <n v="40000"/>
    <n v="0"/>
    <n v="0"/>
    <n v="0"/>
    <n v="40000"/>
    <s v="HSIP-6(151) (83077-3224-94)"/>
  </r>
  <r>
    <n v="131475"/>
    <n v="3"/>
    <s v="Active"/>
    <d v="2021-04-06T00:00:00"/>
    <s v="Maggie Tyer"/>
    <d v="2021-04-06T00:00:00"/>
    <s v="Maggie Tyer"/>
    <s v="Montgomery"/>
    <m/>
    <m/>
    <m/>
    <m/>
    <s v="Clarksville: Airport Layout Plan Update w/ AGIS"/>
    <m/>
    <s v="Aeronautics"/>
    <s v="Public Transportation"/>
    <m/>
    <x v="4"/>
    <x v="7"/>
    <m/>
    <s v=""/>
    <m/>
    <m/>
    <s v="N"/>
    <m/>
    <x v="0"/>
    <m/>
    <n v="0"/>
    <n v="0"/>
    <n v="268500"/>
    <n v="0"/>
    <n v="268500"/>
    <n v="0"/>
    <n v="0"/>
    <n v="268500"/>
    <n v="0"/>
    <n v="268500"/>
    <s v="State Funded (63555015821)"/>
  </r>
  <r>
    <n v="131477"/>
    <n v="1"/>
    <s v="Active"/>
    <d v="2021-04-07T00:00:00"/>
    <s v="David Demanette"/>
    <d v="2021-04-07T00:00:00"/>
    <s v="David Demanette"/>
    <s v="Sullivan"/>
    <m/>
    <m/>
    <m/>
    <m/>
    <s v="Blountville: Terminal Building Roof Rehabilitation and Replacement Project"/>
    <m/>
    <s v="Aeronautics"/>
    <s v="Public Transportation"/>
    <m/>
    <x v="4"/>
    <x v="7"/>
    <m/>
    <s v=""/>
    <m/>
    <m/>
    <s v="N"/>
    <m/>
    <x v="0"/>
    <m/>
    <n v="0"/>
    <n v="0"/>
    <n v="611400"/>
    <n v="0"/>
    <n v="611400"/>
    <n v="0"/>
    <n v="0"/>
    <n v="611400"/>
    <n v="0"/>
    <n v="611400"/>
    <s v="State Funded (82555075521)"/>
  </r>
  <r>
    <n v="131478"/>
    <n v="3"/>
    <s v="Active"/>
    <d v="2021-04-07T00:00:00"/>
    <s v="David Demanette"/>
    <d v="2021-04-07T00:00:00"/>
    <s v="David Demanette"/>
    <s v="Rutherford"/>
    <m/>
    <m/>
    <m/>
    <m/>
    <s v="Murfreesboro: Taxiway A &amp; Apron Rehabilitation Preliminary Repair Design"/>
    <m/>
    <s v="Aeronautics"/>
    <s v="Public Transportation"/>
    <m/>
    <x v="4"/>
    <x v="7"/>
    <m/>
    <s v=""/>
    <m/>
    <m/>
    <s v="N"/>
    <m/>
    <x v="0"/>
    <m/>
    <n v="0"/>
    <n v="0"/>
    <n v="98700"/>
    <n v="0"/>
    <n v="98700"/>
    <n v="0"/>
    <n v="0"/>
    <n v="98700"/>
    <n v="0"/>
    <n v="98700"/>
    <s v="State Funded (75555016621)"/>
  </r>
  <r>
    <n v="131479"/>
    <n v="4"/>
    <s v="Active"/>
    <d v="2021-04-07T00:00:00"/>
    <s v="Ryan Healey"/>
    <d v="2021-04-07T00:00:00"/>
    <s v="Ryan Healey"/>
    <s v="Shelby"/>
    <m/>
    <m/>
    <m/>
    <m/>
    <s v="Memphis (Spain): Apron Pavement Study &amp; Design"/>
    <m/>
    <s v="Aeronautics"/>
    <s v="Public Transportation"/>
    <m/>
    <x v="4"/>
    <x v="7"/>
    <m/>
    <s v=""/>
    <m/>
    <m/>
    <s v="N"/>
    <m/>
    <x v="0"/>
    <m/>
    <n v="0"/>
    <n v="0"/>
    <n v="70200"/>
    <n v="0"/>
    <n v="70200"/>
    <n v="0"/>
    <n v="0"/>
    <n v="70200"/>
    <n v="0"/>
    <n v="70200"/>
    <s v="State Funded (79555018621)"/>
  </r>
  <r>
    <n v="131480"/>
    <n v="6"/>
    <s v="Active"/>
    <d v="2021-04-07T00:00:00"/>
    <s v="Lee Cothron"/>
    <d v="2021-04-26T00:00:00"/>
    <s v="Sandra Lowry"/>
    <s v="Statewide"/>
    <m/>
    <m/>
    <m/>
    <m/>
    <s v="Culvert Condition Assessment Program"/>
    <s v="to buy accessories and other items needed for the culvert inspection program that TDOT field staff will be undertaking"/>
    <s v="Maint - Reg"/>
    <s v="Maintenance"/>
    <m/>
    <x v="4"/>
    <x v="7"/>
    <m/>
    <s v=""/>
    <m/>
    <m/>
    <s v="N"/>
    <m/>
    <x v="0"/>
    <m/>
    <n v="0"/>
    <n v="0"/>
    <n v="120000"/>
    <n v="0"/>
    <n v="120000"/>
    <n v="0"/>
    <n v="0"/>
    <n v="120000"/>
    <n v="0"/>
    <n v="120000"/>
    <s v="State Funded (99114-4971-04)"/>
  </r>
  <r>
    <n v="131481"/>
    <n v="4"/>
    <s v="Active"/>
    <d v="2021-04-08T00:00:00"/>
    <s v="Mary Probst"/>
    <d v="2021-04-08T00:00:00"/>
    <s v="Mary Probst"/>
    <s v="Region 4"/>
    <m/>
    <m/>
    <m/>
    <s v="N/A"/>
    <s v="Delta FFY 2017; SFY 2021 5339(b) TN2018-044 S&amp;F Capital"/>
    <m/>
    <s v="Mass Transit"/>
    <m/>
    <m/>
    <x v="4"/>
    <x v="7"/>
    <m/>
    <s v=""/>
    <m/>
    <m/>
    <s v="N"/>
    <m/>
    <x v="0"/>
    <m/>
    <n v="0"/>
    <n v="0"/>
    <n v="222739.67"/>
    <n v="0"/>
    <n v="222739.67"/>
    <n v="0"/>
    <n v="0"/>
    <n v="222739.67"/>
    <n v="0"/>
    <n v="222739.67"/>
    <s v="State Funded (985339-S3-032)"/>
  </r>
  <r>
    <n v="131482"/>
    <n v="3"/>
    <s v="Active"/>
    <d v="2021-04-08T00:00:00"/>
    <s v="Mary Probst"/>
    <d v="2021-04-08T00:00:00"/>
    <s v="Mary Probst"/>
    <s v="Montgomery"/>
    <m/>
    <m/>
    <m/>
    <s v="N/A"/>
    <s v="Clarksville - FFY2014; SFY2021 5307 TN2018-013 - S Capital"/>
    <m/>
    <s v="Mass Transit"/>
    <m/>
    <m/>
    <x v="4"/>
    <x v="7"/>
    <m/>
    <s v=""/>
    <m/>
    <m/>
    <s v="N"/>
    <m/>
    <x v="0"/>
    <m/>
    <n v="0"/>
    <n v="0"/>
    <n v="59187.48"/>
    <n v="0"/>
    <n v="59187.48"/>
    <n v="0"/>
    <n v="0"/>
    <n v="59187.48"/>
    <n v="0"/>
    <n v="59187.48"/>
    <s v="State Funded (635307-S3-028)"/>
  </r>
  <r>
    <n v="131483"/>
    <n v="3"/>
    <s v="Active"/>
    <d v="2021-04-08T00:00:00"/>
    <s v="Mary Probst"/>
    <d v="2021-04-08T00:00:00"/>
    <s v="Mary Probst"/>
    <s v="Montgomery"/>
    <m/>
    <m/>
    <m/>
    <s v="N/A"/>
    <s v="Clarksville - FFY 2013 - 2016; SFY 2021 5339 TN2016-030 State Capital"/>
    <m/>
    <s v="Mass Transit"/>
    <m/>
    <m/>
    <x v="4"/>
    <x v="7"/>
    <m/>
    <s v=""/>
    <m/>
    <m/>
    <s v="N"/>
    <m/>
    <x v="0"/>
    <m/>
    <n v="0"/>
    <n v="0"/>
    <n v="33446.269999999997"/>
    <n v="0"/>
    <n v="33446.269999999997"/>
    <n v="0"/>
    <n v="0"/>
    <n v="33446.269999999997"/>
    <n v="0"/>
    <n v="33446.269999999997"/>
    <s v="State Funded (635339-S3-005)"/>
  </r>
  <r>
    <n v="131485"/>
    <n v="2"/>
    <s v="Active"/>
    <d v="2021-04-08T00:00:00"/>
    <s v="Mary Probst"/>
    <d v="2021-04-08T00:00:00"/>
    <s v="Mary Probst"/>
    <s v="Region 2"/>
    <m/>
    <m/>
    <m/>
    <s v="N/A"/>
    <s v="SETHRA FFY2017; SFY2021 5339(b) TN2018-044 S&amp;F Capital"/>
    <m/>
    <s v="Mass Transit"/>
    <m/>
    <m/>
    <x v="4"/>
    <x v="7"/>
    <m/>
    <s v=""/>
    <m/>
    <m/>
    <s v="N"/>
    <m/>
    <x v="0"/>
    <m/>
    <n v="0"/>
    <n v="0"/>
    <n v="13734.6"/>
    <n v="0"/>
    <n v="13734.6"/>
    <n v="0"/>
    <n v="0"/>
    <n v="13734.6"/>
    <n v="0"/>
    <n v="13734.6"/>
    <s v="State Funded (985339-S3-033)"/>
  </r>
  <r>
    <n v="131499"/>
    <n v="6"/>
    <s v="Active"/>
    <d v="2021-04-14T00:00:00"/>
    <s v="Lee Cothron"/>
    <d v="2021-04-26T00:00:00"/>
    <s v="Sandra Lowry"/>
    <s v="Statewide"/>
    <m/>
    <m/>
    <m/>
    <m/>
    <s v="Pavement Management Services"/>
    <s v="Development of Pavement Management System (PMS) decision trees, deterioration models and project selection analysis methodologies"/>
    <s v="Maint - Reg"/>
    <s v="Maintenance"/>
    <m/>
    <x v="4"/>
    <x v="7"/>
    <m/>
    <s v=""/>
    <m/>
    <m/>
    <s v="N"/>
    <m/>
    <x v="0"/>
    <m/>
    <n v="269967.43"/>
    <n v="0"/>
    <n v="0"/>
    <n v="0"/>
    <n v="269967.43"/>
    <n v="269967.43"/>
    <n v="0"/>
    <n v="0"/>
    <n v="0"/>
    <n v="269967.43"/>
    <m/>
  </r>
  <r>
    <n v="131500"/>
    <n v="3"/>
    <s v="Active"/>
    <d v="2021-04-14T00:00:00"/>
    <s v="Mary Probst"/>
    <d v="2021-04-14T00:00:00"/>
    <s v="Mary Probst"/>
    <s v="Region 3"/>
    <m/>
    <m/>
    <m/>
    <s v="N/A"/>
    <s v="SCTDD FFY 2020; SFY2021 5311 TN2018-043-01 S&amp;F Capital, Operating, Project Admin, RTAP, and App Operating"/>
    <m/>
    <s v="Mass Transit"/>
    <m/>
    <m/>
    <x v="4"/>
    <x v="7"/>
    <m/>
    <s v=""/>
    <m/>
    <m/>
    <s v="N"/>
    <m/>
    <x v="0"/>
    <m/>
    <n v="0"/>
    <n v="0"/>
    <n v="5281463"/>
    <n v="0"/>
    <n v="5281463"/>
    <n v="0"/>
    <n v="0"/>
    <n v="5281463"/>
    <n v="0"/>
    <n v="5281463"/>
    <s v="State Funded (985311-S3-290)"/>
  </r>
  <r>
    <n v="131509"/>
    <n v="1"/>
    <s v="Active"/>
    <d v="2021-04-16T00:00:00"/>
    <s v="Mary Probst"/>
    <d v="2021-04-16T00:00:00"/>
    <s v="Mary Probst"/>
    <s v="Region 1"/>
    <m/>
    <m/>
    <m/>
    <s v="N/A"/>
    <s v="FTHRA FFY2020 SFY2021 5311 TN2018-043-01 S&amp;F Capital, Operating, Project Admin, RTAP &amp; App Operating"/>
    <m/>
    <s v="Mass Transit"/>
    <m/>
    <m/>
    <x v="4"/>
    <x v="7"/>
    <m/>
    <s v=""/>
    <m/>
    <m/>
    <s v="N"/>
    <m/>
    <x v="0"/>
    <m/>
    <n v="0"/>
    <n v="0"/>
    <n v="2752628"/>
    <n v="0"/>
    <n v="2752628"/>
    <n v="0"/>
    <n v="0"/>
    <n v="2752628"/>
    <n v="0"/>
    <n v="2752628"/>
    <s v="State Funded (985311-S3-292)"/>
  </r>
  <r>
    <n v="131516"/>
    <n v="4"/>
    <s v="Active"/>
    <d v="2021-04-21T00:00:00"/>
    <s v="Ryan Healey"/>
    <d v="2021-04-21T00:00:00"/>
    <s v="Ryan Healey"/>
    <s v="Shelby"/>
    <m/>
    <m/>
    <m/>
    <m/>
    <s v="Millington: Runway 4-22 Rehab Grant 1"/>
    <m/>
    <s v="Aeronautics"/>
    <s v="Public Transportation"/>
    <m/>
    <x v="4"/>
    <x v="7"/>
    <m/>
    <s v=""/>
    <m/>
    <m/>
    <s v="N"/>
    <m/>
    <x v="0"/>
    <m/>
    <n v="0"/>
    <n v="0"/>
    <n v="14620041"/>
    <n v="0"/>
    <n v="14620041"/>
    <n v="0"/>
    <n v="0"/>
    <n v="14620041"/>
    <n v="0"/>
    <n v="14620041"/>
    <s v="State Funded (79555018721)"/>
  </r>
  <r>
    <n v="131517"/>
    <n v="4"/>
    <s v="Active"/>
    <d v="2021-04-21T00:00:00"/>
    <s v="Ryan Healey"/>
    <d v="2021-04-21T00:00:00"/>
    <s v="Ryan Healey"/>
    <s v="Shelby"/>
    <m/>
    <m/>
    <m/>
    <m/>
    <s v="Millington: Runway 4-22 Rehab G2"/>
    <m/>
    <s v="Aeronautics"/>
    <s v="Public Transportation"/>
    <m/>
    <x v="4"/>
    <x v="7"/>
    <m/>
    <s v=""/>
    <m/>
    <m/>
    <s v="N"/>
    <m/>
    <x v="0"/>
    <m/>
    <n v="0"/>
    <n v="0"/>
    <n v="4303778"/>
    <n v="0"/>
    <n v="4303778"/>
    <n v="0"/>
    <n v="0"/>
    <n v="4303778"/>
    <n v="0"/>
    <n v="4303778"/>
    <s v="State Funded (79555018821)"/>
  </r>
  <r>
    <n v="131520"/>
    <n v="4"/>
    <s v="Active"/>
    <d v="2021-04-21T00:00:00"/>
    <s v="Mary Probst"/>
    <d v="2021-04-21T00:00:00"/>
    <s v="Mary Probst"/>
    <s v="Region 4"/>
    <m/>
    <m/>
    <m/>
    <s v="N/A"/>
    <s v="DHRA - 5311 - FFFY2020; SFY2021 5311 TN2018-043-01 S/F Operating, Project Admin, RTAP"/>
    <m/>
    <s v="Mass Transit"/>
    <m/>
    <m/>
    <x v="4"/>
    <x v="7"/>
    <m/>
    <s v=""/>
    <m/>
    <m/>
    <s v="N"/>
    <m/>
    <x v="0"/>
    <m/>
    <n v="0"/>
    <n v="0"/>
    <n v="1310689"/>
    <n v="0"/>
    <n v="1310689"/>
    <n v="0"/>
    <n v="0"/>
    <n v="1310689"/>
    <n v="0"/>
    <n v="1310689"/>
    <s v="State Funded (985311-S3-293)"/>
  </r>
  <r>
    <n v="131530"/>
    <n v="3"/>
    <s v="Active"/>
    <d v="2021-04-26T00:00:00"/>
    <s v="David Demanette"/>
    <d v="2021-04-26T00:00:00"/>
    <s v="David Demanette"/>
    <s v="Maury"/>
    <m/>
    <m/>
    <m/>
    <m/>
    <s v="Columbia: MRC ALP Update Modifications"/>
    <m/>
    <s v="Aeronautics"/>
    <s v="Public Transportation"/>
    <m/>
    <x v="4"/>
    <x v="7"/>
    <m/>
    <s v=""/>
    <m/>
    <m/>
    <s v="N"/>
    <m/>
    <x v="0"/>
    <m/>
    <n v="0"/>
    <n v="0"/>
    <n v="21400"/>
    <n v="0"/>
    <n v="21400"/>
    <n v="0"/>
    <n v="0"/>
    <n v="21400"/>
    <n v="0"/>
    <n v="21400"/>
    <s v="State Funded (60555015721)"/>
  </r>
  <r>
    <n v="131531"/>
    <n v="3"/>
    <s v="Active"/>
    <d v="2021-04-26T00:00:00"/>
    <s v="David Demanette"/>
    <d v="2021-04-26T00:00:00"/>
    <s v="David Demanette"/>
    <s v="Wilson"/>
    <m/>
    <m/>
    <m/>
    <m/>
    <s v="Lebanon: Runway 4/22 - Runway Safety Inventory/Determination &amp; Analysis"/>
    <m/>
    <s v="Aeronautics"/>
    <s v="Public Transportation"/>
    <m/>
    <x v="4"/>
    <x v="7"/>
    <m/>
    <s v=""/>
    <m/>
    <m/>
    <s v="N"/>
    <m/>
    <x v="0"/>
    <m/>
    <n v="0"/>
    <n v="0"/>
    <n v="55600"/>
    <n v="0"/>
    <n v="55600"/>
    <n v="0"/>
    <n v="0"/>
    <n v="55600"/>
    <n v="0"/>
    <n v="55600"/>
    <s v="State Funded (95555077121)"/>
  </r>
  <r>
    <n v="131532"/>
    <n v="1"/>
    <s v="Active"/>
    <d v="2021-04-26T00:00:00"/>
    <s v="David Demanette"/>
    <d v="2021-04-26T00:00:00"/>
    <s v="David Demanette"/>
    <s v="Johnson"/>
    <m/>
    <m/>
    <m/>
    <m/>
    <s v="Mountain City:  Land Acquisition - Study"/>
    <m/>
    <s v="Aeronautics"/>
    <s v="Public Transportation"/>
    <m/>
    <x v="4"/>
    <x v="7"/>
    <m/>
    <s v=""/>
    <m/>
    <m/>
    <s v="N"/>
    <m/>
    <x v="0"/>
    <m/>
    <n v="0"/>
    <n v="0"/>
    <n v="17800"/>
    <n v="0"/>
    <n v="17800"/>
    <n v="0"/>
    <n v="0"/>
    <n v="17800"/>
    <n v="0"/>
    <n v="17800"/>
    <s v="State Funded (46555013221)"/>
  </r>
  <r>
    <n v="131533"/>
    <n v="1"/>
    <s v="Active"/>
    <d v="2021-04-27T00:00:00"/>
    <s v="Valerie Newberry"/>
    <d v="2021-04-27T00:00:00"/>
    <s v="Valerie Newberry"/>
    <s v="Jefferson"/>
    <m/>
    <m/>
    <m/>
    <m/>
    <s v="M22CMHQ_C45SR-ROUDANDRIDGE"/>
    <m/>
    <s v="Maint - Reg"/>
    <s v="Maintenance"/>
    <m/>
    <x v="4"/>
    <x v="7"/>
    <m/>
    <s v=""/>
    <m/>
    <m/>
    <s v="N"/>
    <m/>
    <x v="0"/>
    <m/>
    <n v="0"/>
    <n v="0"/>
    <n v="45135.3"/>
    <n v="0"/>
    <n v="45135.3"/>
    <n v="0"/>
    <n v="0"/>
    <n v="45135.3"/>
    <n v="0"/>
    <n v="45135.3"/>
    <s v="State Funded (45CMA1-M3-023)"/>
  </r>
  <r>
    <n v="131534"/>
    <n v="1"/>
    <s v="Active"/>
    <d v="2021-04-27T00:00:00"/>
    <s v="Valerie Newberry"/>
    <d v="2021-04-27T00:00:00"/>
    <s v="Valerie Newberry"/>
    <s v="Roane"/>
    <m/>
    <m/>
    <m/>
    <m/>
    <s v="M21CMHQ_C73SR_ROUKINGSTON"/>
    <m/>
    <s v="Maint - Reg"/>
    <s v="Maintenance"/>
    <m/>
    <x v="4"/>
    <x v="7"/>
    <m/>
    <s v=""/>
    <m/>
    <m/>
    <s v="N"/>
    <m/>
    <x v="0"/>
    <m/>
    <n v="0"/>
    <n v="0"/>
    <n v="50018.55"/>
    <n v="0"/>
    <n v="50018.55"/>
    <n v="0"/>
    <n v="0"/>
    <n v="50018.55"/>
    <n v="0"/>
    <n v="50018.55"/>
    <s v="State Funded (73CMA1-M3-020)"/>
  </r>
  <r>
    <n v="131536"/>
    <n v="3"/>
    <s v="Active"/>
    <d v="2021-04-27T00:00:00"/>
    <s v="Maggie Tyer"/>
    <d v="2021-04-27T00:00:00"/>
    <s v="Maggie Tyer"/>
    <s v="Sumner"/>
    <m/>
    <m/>
    <m/>
    <m/>
    <s v="Gallatin: Perimeter Fencing Phase II Repackaging &amp; Bidding"/>
    <m/>
    <s v="Aeronautics"/>
    <s v="Public Transportation"/>
    <m/>
    <x v="4"/>
    <x v="7"/>
    <m/>
    <s v=""/>
    <m/>
    <m/>
    <s v="N"/>
    <m/>
    <x v="0"/>
    <m/>
    <n v="0"/>
    <n v="0"/>
    <n v="29300"/>
    <n v="0"/>
    <n v="29300"/>
    <n v="0"/>
    <n v="0"/>
    <n v="29300"/>
    <n v="0"/>
    <n v="29300"/>
    <s v="State Funded (83555012421)"/>
  </r>
  <r>
    <n v="131537"/>
    <n v="4"/>
    <s v="Active"/>
    <d v="2021-04-27T00:00:00"/>
    <s v="Maggie Tyer"/>
    <d v="2021-04-27T00:00:00"/>
    <s v="Maggie Tyer"/>
    <s v="Henry"/>
    <m/>
    <m/>
    <m/>
    <m/>
    <s v="Paris: Windsock, Remove and Replace"/>
    <m/>
    <s v="Aeronautics"/>
    <s v="Public Transportation"/>
    <m/>
    <x v="4"/>
    <x v="7"/>
    <m/>
    <s v=""/>
    <m/>
    <m/>
    <s v="N"/>
    <m/>
    <x v="0"/>
    <m/>
    <n v="0"/>
    <n v="0"/>
    <n v="15400"/>
    <n v="0"/>
    <n v="15400"/>
    <n v="0"/>
    <n v="0"/>
    <n v="15400"/>
    <n v="0"/>
    <n v="15400"/>
    <s v="State Funded (40555014521)"/>
  </r>
  <r>
    <n v="131538"/>
    <n v="4"/>
    <s v="Active"/>
    <d v="2021-04-27T00:00:00"/>
    <s v="Maggie Tyer"/>
    <d v="2021-04-27T00:00:00"/>
    <s v="Maggie Tyer"/>
    <s v="Henry"/>
    <m/>
    <m/>
    <m/>
    <m/>
    <s v="Paris: Drainage Improvement Project"/>
    <m/>
    <s v="Aeronautics"/>
    <s v="Public Transportation"/>
    <m/>
    <x v="4"/>
    <x v="7"/>
    <m/>
    <s v=""/>
    <m/>
    <m/>
    <s v="N"/>
    <m/>
    <x v="0"/>
    <m/>
    <n v="0"/>
    <n v="0"/>
    <n v="53900"/>
    <n v="0"/>
    <n v="53900"/>
    <n v="0"/>
    <n v="0"/>
    <n v="53900"/>
    <n v="0"/>
    <n v="53900"/>
    <s v="State Funded (40555014621)"/>
  </r>
  <r>
    <n v="131539"/>
    <n v="4"/>
    <s v="Active"/>
    <d v="2021-04-27T00:00:00"/>
    <s v="Maggie Tyer"/>
    <d v="2021-04-27T00:00:00"/>
    <s v="Maggie Tyer"/>
    <s v="Hardin"/>
    <m/>
    <m/>
    <m/>
    <m/>
    <s v="Savannah: Tree Clearing R/W 1/19 Approach"/>
    <m/>
    <s v="Aeronautics"/>
    <s v="Public Transportation"/>
    <m/>
    <x v="4"/>
    <x v="7"/>
    <m/>
    <s v=""/>
    <m/>
    <m/>
    <s v="N"/>
    <m/>
    <x v="0"/>
    <m/>
    <n v="0"/>
    <n v="0"/>
    <n v="6500"/>
    <n v="0"/>
    <n v="6500"/>
    <n v="0"/>
    <n v="0"/>
    <n v="6500"/>
    <n v="0"/>
    <n v="6500"/>
    <s v="State Funded (36555016821)"/>
  </r>
  <r>
    <n v="131540"/>
    <n v="1"/>
    <s v="Active"/>
    <d v="2021-04-28T00:00:00"/>
    <s v="Valerie Newberry"/>
    <d v="2021-04-28T00:00:00"/>
    <s v="Valerie Newberry"/>
    <s v="Anderson"/>
    <m/>
    <m/>
    <m/>
    <m/>
    <s v="M22CMHQ_C01SR_ROUOAKRIDGE"/>
    <m/>
    <s v="Maint - Reg"/>
    <s v="Maintenance"/>
    <m/>
    <x v="4"/>
    <x v="7"/>
    <m/>
    <s v=""/>
    <m/>
    <m/>
    <s v="N"/>
    <m/>
    <x v="0"/>
    <m/>
    <n v="0"/>
    <n v="0"/>
    <n v="151282.65"/>
    <n v="0"/>
    <n v="151282.65"/>
    <n v="0"/>
    <n v="0"/>
    <n v="151282.65"/>
    <n v="0"/>
    <n v="151282.65"/>
    <s v="State Funded (01CMA1-M3-016)"/>
  </r>
  <r>
    <n v="131541"/>
    <n v="1"/>
    <s v="Active"/>
    <d v="2021-04-28T00:00:00"/>
    <s v="Valerie Newberry"/>
    <d v="2021-04-28T00:00:00"/>
    <s v="Valerie Newberry"/>
    <s v="Roane"/>
    <m/>
    <m/>
    <m/>
    <m/>
    <s v="M22CMHQ_C73SR_ROUROCKWOOD"/>
    <m/>
    <s v="Maint - Reg"/>
    <s v="Maintenance"/>
    <m/>
    <x v="4"/>
    <x v="7"/>
    <m/>
    <s v=""/>
    <m/>
    <m/>
    <s v="N"/>
    <m/>
    <x v="0"/>
    <m/>
    <n v="0"/>
    <n v="0"/>
    <n v="65361.599999999999"/>
    <n v="0"/>
    <n v="65361.599999999999"/>
    <n v="0"/>
    <n v="0"/>
    <n v="65361.599999999999"/>
    <n v="0"/>
    <n v="65361.599999999999"/>
    <s v="State Funded (73CMA1-M3-021)"/>
  </r>
  <r>
    <n v="131542"/>
    <n v="1"/>
    <s v="Active"/>
    <d v="2021-04-28T00:00:00"/>
    <s v="Valerie Newberry"/>
    <d v="2021-04-28T00:00:00"/>
    <s v="Valerie Newberry"/>
    <s v="Blount"/>
    <m/>
    <m/>
    <m/>
    <m/>
    <s v="M22CMHQ_C05SR_ROUMARYVILLE"/>
    <m/>
    <s v="Maint - Reg"/>
    <s v="Maintenance"/>
    <m/>
    <x v="4"/>
    <x v="7"/>
    <m/>
    <s v=""/>
    <m/>
    <m/>
    <s v="N"/>
    <m/>
    <x v="0"/>
    <m/>
    <n v="0"/>
    <n v="0"/>
    <n v="141424.35"/>
    <n v="0"/>
    <n v="141424.35"/>
    <n v="0"/>
    <n v="0"/>
    <n v="141424.35"/>
    <n v="0"/>
    <n v="141424.35"/>
    <s v="State Funded (05CMA1-M3-009)"/>
  </r>
  <r>
    <n v="131543"/>
    <n v="1"/>
    <s v="Active"/>
    <d v="2021-04-28T00:00:00"/>
    <s v="Jake Bennett"/>
    <d v="2021-04-28T00:00:00"/>
    <s v="Jake Bennett"/>
    <s v="Knox"/>
    <m/>
    <m/>
    <m/>
    <m/>
    <s v="Knoxville: Parking Garage Maintenance and Repairs"/>
    <m/>
    <s v="Aeronautics"/>
    <s v="Public Transportation"/>
    <m/>
    <x v="4"/>
    <x v="7"/>
    <m/>
    <s v=""/>
    <m/>
    <m/>
    <s v="N"/>
    <m/>
    <x v="0"/>
    <m/>
    <n v="0"/>
    <n v="0"/>
    <n v="2692200"/>
    <n v="0"/>
    <n v="2692200"/>
    <n v="0"/>
    <n v="0"/>
    <n v="2692200"/>
    <n v="0"/>
    <n v="2692200"/>
    <s v="State Funded (47555079221)"/>
  </r>
  <r>
    <n v="131544"/>
    <n v="1"/>
    <s v="Active"/>
    <d v="2021-04-28T00:00:00"/>
    <s v="Ryan Healey"/>
    <d v="2021-04-28T00:00:00"/>
    <s v="Ryan Healey"/>
    <s v="Anderson"/>
    <m/>
    <m/>
    <m/>
    <m/>
    <s v="Oak Ridge: Environmental Assessment"/>
    <m/>
    <s v="Aeronautics"/>
    <s v="Public Transportation"/>
    <m/>
    <x v="4"/>
    <x v="7"/>
    <m/>
    <s v=""/>
    <m/>
    <m/>
    <s v="N"/>
    <m/>
    <x v="0"/>
    <m/>
    <n v="0"/>
    <n v="0"/>
    <n v="119552"/>
    <n v="0"/>
    <n v="119552"/>
    <n v="0"/>
    <n v="0"/>
    <n v="119552"/>
    <n v="0"/>
    <n v="119552"/>
    <s v="State Funded (01555071021)"/>
  </r>
  <r>
    <n v="131545"/>
    <n v="3"/>
    <s v="Active"/>
    <d v="2021-04-28T00:00:00"/>
    <s v="Mary Probst"/>
    <d v="2021-04-28T00:00:00"/>
    <s v="Mary Probst"/>
    <s v="Montgomery"/>
    <m/>
    <m/>
    <m/>
    <s v="N/A"/>
    <s v="Clarksville - Special Project SFY 2021 State Capital"/>
    <m/>
    <s v="Mass Transit"/>
    <m/>
    <m/>
    <x v="4"/>
    <x v="7"/>
    <m/>
    <s v=""/>
    <m/>
    <m/>
    <s v="N"/>
    <m/>
    <x v="0"/>
    <m/>
    <n v="0"/>
    <n v="0"/>
    <n v="50734"/>
    <n v="0"/>
    <n v="50734"/>
    <n v="0"/>
    <n v="0"/>
    <n v="50734"/>
    <n v="0"/>
    <n v="50734"/>
    <s v="State Funded (630416-S3-002)"/>
  </r>
  <r>
    <n v="131549"/>
    <n v="1"/>
    <s v="Active"/>
    <d v="2021-04-29T00:00:00"/>
    <s v="Jake Bennett"/>
    <d v="2021-04-29T00:00:00"/>
    <s v="Jake Bennett"/>
    <s v="Knox"/>
    <m/>
    <m/>
    <m/>
    <m/>
    <s v="Knoxville: Runway and Taxiway Sealcoat Design through Bid"/>
    <m/>
    <s v="Aeronautics"/>
    <s v="Public Transportation"/>
    <m/>
    <x v="4"/>
    <x v="7"/>
    <m/>
    <s v=""/>
    <m/>
    <m/>
    <s v="N"/>
    <m/>
    <x v="0"/>
    <m/>
    <n v="0"/>
    <n v="0"/>
    <n v="73800"/>
    <n v="0"/>
    <n v="73800"/>
    <n v="0"/>
    <n v="0"/>
    <n v="73800"/>
    <n v="0"/>
    <n v="73800"/>
    <s v="State Funded (47555019321)"/>
  </r>
  <r>
    <n v="131554"/>
    <n v="2"/>
    <s v="Active"/>
    <d v="2021-05-05T00:00:00"/>
    <s v="Mary Probst"/>
    <d v="2021-05-05T00:00:00"/>
    <s v="Mary Probst"/>
    <s v="Region 2"/>
    <m/>
    <m/>
    <m/>
    <s v="N/A"/>
    <s v="UCHRA FFY2020; SFY2021 5311 TN2018-043-01 S&amp;F Capital, Operating, Project Admin, RTAP, Appalachian Operating"/>
    <m/>
    <s v="Mass Transit"/>
    <m/>
    <m/>
    <x v="4"/>
    <x v="7"/>
    <m/>
    <s v=""/>
    <m/>
    <m/>
    <s v="N"/>
    <m/>
    <x v="0"/>
    <m/>
    <n v="0"/>
    <n v="0"/>
    <n v="6018688"/>
    <n v="0"/>
    <n v="6018688"/>
    <n v="0"/>
    <n v="0"/>
    <n v="6018688"/>
    <n v="0"/>
    <n v="6018688"/>
    <s v="State Funded (985311-S3-298)"/>
  </r>
  <r>
    <n v="131564"/>
    <n v="6"/>
    <s v="Active"/>
    <d v="2021-05-07T00:00:00"/>
    <s v="Lee Cothron"/>
    <d v="2021-05-07T00:00:00"/>
    <s v="Lee Cothron"/>
    <s v="Statewide"/>
    <m/>
    <m/>
    <m/>
    <m/>
    <s v="M21SAHQ_SWISR_MQA_PROGRAM_ASSISTANCE"/>
    <m/>
    <s v="Maint - Reg"/>
    <s v="Preliminary Engineering"/>
    <m/>
    <x v="4"/>
    <x v="7"/>
    <m/>
    <s v=""/>
    <m/>
    <m/>
    <s v="N"/>
    <m/>
    <x v="0"/>
    <m/>
    <n v="0"/>
    <n v="0"/>
    <n v="276869"/>
    <n v="0"/>
    <n v="276869"/>
    <n v="0"/>
    <n v="0"/>
    <n v="276869"/>
    <n v="0"/>
    <n v="276869"/>
    <s v="State Funded (99114-4174-04)"/>
  </r>
  <r>
    <n v="131565"/>
    <n v="3"/>
    <s v="Active"/>
    <d v="2021-05-07T00:00:00"/>
    <s v="Mary Probst"/>
    <d v="2021-05-07T00:00:00"/>
    <s v="Mary Probst"/>
    <s v="Region 3"/>
    <m/>
    <m/>
    <m/>
    <s v="N/A"/>
    <s v="SETHRA FFY2020; SFY2021 5311 TN2018-043-01 S&amp;F Capital, Operating, Project Admin, RTAP, Appalachian Operating"/>
    <m/>
    <s v="Mass Transit"/>
    <m/>
    <m/>
    <x v="4"/>
    <x v="7"/>
    <m/>
    <s v=""/>
    <m/>
    <m/>
    <s v="N"/>
    <m/>
    <x v="0"/>
    <m/>
    <n v="0"/>
    <n v="0"/>
    <n v="2907052"/>
    <n v="0"/>
    <n v="2907052"/>
    <n v="0"/>
    <n v="0"/>
    <n v="2907052"/>
    <n v="0"/>
    <n v="2907052"/>
    <s v="State Funded (985311-S3-299)"/>
  </r>
  <r>
    <n v="131566"/>
    <n v="1"/>
    <s v="Active"/>
    <d v="2021-05-10T00:00:00"/>
    <s v="Valerie Newberry"/>
    <d v="2021-05-10T00:00:00"/>
    <s v="Valerie Newberry"/>
    <s v="Cocke"/>
    <m/>
    <m/>
    <m/>
    <m/>
    <s v="M22CMHQ_C15SR_ROUNEWPORT"/>
    <m/>
    <s v="Maint - Reg"/>
    <s v="Maintenance"/>
    <m/>
    <x v="4"/>
    <x v="7"/>
    <m/>
    <s v=""/>
    <m/>
    <m/>
    <s v="N"/>
    <m/>
    <x v="0"/>
    <m/>
    <n v="0"/>
    <n v="0"/>
    <n v="54734.25"/>
    <n v="0"/>
    <n v="54734.25"/>
    <n v="0"/>
    <n v="0"/>
    <n v="54734.25"/>
    <n v="0"/>
    <n v="54734.25"/>
    <s v="State Funded (15CMA1-M3-009)"/>
  </r>
  <r>
    <n v="131567"/>
    <n v="1"/>
    <s v="Active"/>
    <d v="2021-05-10T00:00:00"/>
    <s v="Valerie Newberry"/>
    <d v="2021-05-10T00:00:00"/>
    <s v="Valerie Newberry"/>
    <s v="Grainger"/>
    <m/>
    <m/>
    <m/>
    <m/>
    <s v="M22CMHQ_C29SR_ROUBEANSTATION"/>
    <m/>
    <s v="Maint - Reg"/>
    <s v="Maintenance"/>
    <m/>
    <x v="4"/>
    <x v="7"/>
    <m/>
    <s v=""/>
    <m/>
    <m/>
    <s v="N"/>
    <m/>
    <x v="0"/>
    <m/>
    <n v="0"/>
    <n v="0"/>
    <n v="96578.85"/>
    <n v="0"/>
    <n v="96578.85"/>
    <n v="0"/>
    <n v="0"/>
    <n v="96578.85"/>
    <n v="0"/>
    <n v="96578.85"/>
    <s v="State Funded (29CMA1-M3-009)"/>
  </r>
  <r>
    <n v="131572"/>
    <n v="4"/>
    <s v="Active"/>
    <d v="2021-05-11T00:00:00"/>
    <s v="Mary Probst"/>
    <d v="2021-05-11T00:00:00"/>
    <s v="Mary Probst"/>
    <s v="Region 4"/>
    <m/>
    <m/>
    <m/>
    <s v="N/A"/>
    <s v="NWTHRA FFY2020; SFY2021 - 5311 TN2018-043-01 S&amp;F Operating, Project Admin &amp; RTAP"/>
    <m/>
    <s v="Mass Transit"/>
    <m/>
    <m/>
    <x v="4"/>
    <x v="7"/>
    <m/>
    <s v=""/>
    <m/>
    <m/>
    <s v="N"/>
    <m/>
    <x v="0"/>
    <m/>
    <n v="0"/>
    <n v="0"/>
    <n v="3028187"/>
    <n v="0"/>
    <n v="3028187"/>
    <n v="0"/>
    <n v="0"/>
    <n v="3028187"/>
    <n v="0"/>
    <n v="3028187"/>
    <s v="State Funded (985311-S3-300)"/>
  </r>
  <r>
    <n v="131573"/>
    <n v="4"/>
    <s v="Active"/>
    <d v="2021-05-11T00:00:00"/>
    <s v="Mary Probst"/>
    <d v="2021-05-11T00:00:00"/>
    <s v="Mary Probst"/>
    <s v="Region 4"/>
    <m/>
    <m/>
    <m/>
    <s v="N/A"/>
    <s v="SWHRA FFY2020; SFY2021 - 5311 TN2018-043-01 S&amp;F Capital, Operating, Project Admin, and RTAP"/>
    <m/>
    <s v="Mass Transit"/>
    <m/>
    <m/>
    <x v="4"/>
    <x v="7"/>
    <m/>
    <s v=""/>
    <m/>
    <m/>
    <s v="N"/>
    <m/>
    <x v="0"/>
    <m/>
    <n v="0"/>
    <n v="0"/>
    <n v="2131486"/>
    <n v="0"/>
    <n v="2131486"/>
    <n v="0"/>
    <n v="0"/>
    <n v="2131486"/>
    <n v="0"/>
    <n v="2131486"/>
    <s v="State Funded (985311-S3-301)"/>
  </r>
  <r>
    <n v="131574"/>
    <n v="3"/>
    <s v="Active"/>
    <d v="2021-05-11T00:00:00"/>
    <s v="Mary Probst"/>
    <d v="2021-05-11T00:00:00"/>
    <s v="Mary Probst"/>
    <s v="Region 3"/>
    <m/>
    <m/>
    <m/>
    <s v="N/A"/>
    <s v="MCHRA FFY2020; SFY2021 TN2018-043-01 S/F Operating, Project Admin &amp; RTAP"/>
    <m/>
    <s v="Mass Transit"/>
    <m/>
    <m/>
    <x v="4"/>
    <x v="7"/>
    <m/>
    <s v=""/>
    <m/>
    <m/>
    <s v="N"/>
    <m/>
    <x v="0"/>
    <m/>
    <n v="0"/>
    <n v="0"/>
    <n v="3788779"/>
    <n v="0"/>
    <n v="3788779"/>
    <n v="0"/>
    <n v="0"/>
    <n v="3788779"/>
    <n v="0"/>
    <n v="3788779"/>
    <s v="State Funded (985311-S3-302)"/>
  </r>
  <r>
    <n v="131576"/>
    <n v="1"/>
    <s v="Active"/>
    <d v="2021-05-11T00:00:00"/>
    <s v="Valerie Newberry"/>
    <d v="2021-05-11T00:00:00"/>
    <s v="Valerie Newberry"/>
    <s v="Sevier"/>
    <m/>
    <m/>
    <m/>
    <m/>
    <s v="M22CMHQ_C78SR_ROUPIGEONFORGE"/>
    <m/>
    <s v="Maint - Reg"/>
    <s v="Maintenance"/>
    <m/>
    <x v="4"/>
    <x v="7"/>
    <m/>
    <s v=""/>
    <m/>
    <m/>
    <s v="N"/>
    <m/>
    <x v="0"/>
    <m/>
    <n v="0"/>
    <n v="0"/>
    <n v="92302.05"/>
    <n v="0"/>
    <n v="92302.05"/>
    <n v="0"/>
    <n v="0"/>
    <n v="92302.05"/>
    <n v="0"/>
    <n v="92302.05"/>
    <s v="State Funded (78CMA1-M3-016)"/>
  </r>
  <r>
    <n v="131577"/>
    <n v="1"/>
    <s v="Active"/>
    <d v="2021-05-11T00:00:00"/>
    <s v="Valerie Newberry"/>
    <d v="2021-05-11T00:00:00"/>
    <s v="Valerie Newberry"/>
    <s v="Sevier"/>
    <m/>
    <m/>
    <m/>
    <m/>
    <s v="M22CMHQ_C78SR_ROUSEVIERVILLE"/>
    <m/>
    <s v="Maint - Reg"/>
    <s v="Maintenance"/>
    <m/>
    <x v="4"/>
    <x v="7"/>
    <m/>
    <s v=""/>
    <m/>
    <m/>
    <s v="N"/>
    <m/>
    <x v="0"/>
    <m/>
    <n v="0"/>
    <n v="0"/>
    <n v="189041.7"/>
    <n v="0"/>
    <n v="189041.7"/>
    <n v="0"/>
    <n v="0"/>
    <n v="189041.7"/>
    <n v="0"/>
    <n v="189041.7"/>
    <s v="State Funded (78CMA1-M3-017)"/>
  </r>
  <r>
    <n v="131581"/>
    <n v="2"/>
    <s v="Active"/>
    <d v="2021-05-11T00:00:00"/>
    <s v="Valerie Newberry"/>
    <d v="2021-05-11T00:00:00"/>
    <s v="Valerie Newberry"/>
    <s v="Fentress"/>
    <m/>
    <m/>
    <m/>
    <m/>
    <s v="M22CMHQ_C25SR_SPCFENTRESSCO"/>
    <m/>
    <s v="Maint - Reg"/>
    <s v="Maintenance"/>
    <m/>
    <x v="4"/>
    <x v="7"/>
    <m/>
    <s v=""/>
    <m/>
    <m/>
    <s v="N"/>
    <m/>
    <x v="0"/>
    <m/>
    <n v="0"/>
    <n v="0"/>
    <n v="58492.5"/>
    <n v="0"/>
    <n v="58492.5"/>
    <n v="0"/>
    <n v="0"/>
    <n v="58492.5"/>
    <n v="0"/>
    <n v="58492.5"/>
    <s v="State Funded (25CMA1-M3-007)"/>
  </r>
  <r>
    <n v="131583"/>
    <n v="2"/>
    <s v="Active"/>
    <d v="2021-05-12T00:00:00"/>
    <s v="Valerie Newberry"/>
    <d v="2021-05-12T00:00:00"/>
    <s v="Valerie Newberry"/>
    <s v="Coffee"/>
    <m/>
    <m/>
    <m/>
    <m/>
    <s v="M22CMHQ_C16SR_ROUTULLAHOMA"/>
    <m/>
    <s v="Maint - Reg"/>
    <s v="Maintenance"/>
    <m/>
    <x v="4"/>
    <x v="7"/>
    <m/>
    <s v=""/>
    <m/>
    <m/>
    <s v="N"/>
    <m/>
    <x v="0"/>
    <m/>
    <n v="0"/>
    <n v="0"/>
    <n v="121592.1"/>
    <n v="0"/>
    <n v="121592.1"/>
    <n v="0"/>
    <n v="0"/>
    <n v="121592.1"/>
    <n v="0"/>
    <n v="121592.1"/>
    <s v="State Funded (16CMA1-M3-017)"/>
  </r>
  <r>
    <n v="131586"/>
    <n v="4"/>
    <s v="Active"/>
    <d v="2021-05-12T00:00:00"/>
    <s v="Mary Probst"/>
    <d v="2021-05-12T00:00:00"/>
    <s v="Mary Probst"/>
    <s v="Region 4"/>
    <m/>
    <m/>
    <m/>
    <s v="N/A"/>
    <s v="NWTHRA - FFY2010, SFY2021 5309 TN040045 S/F Capital Funds"/>
    <m/>
    <s v="Mass Transit"/>
    <m/>
    <m/>
    <x v="4"/>
    <x v="7"/>
    <m/>
    <s v=""/>
    <m/>
    <m/>
    <s v="N"/>
    <m/>
    <x v="0"/>
    <m/>
    <n v="0"/>
    <n v="0"/>
    <n v="20353"/>
    <n v="0"/>
    <n v="20353"/>
    <n v="0"/>
    <n v="0"/>
    <n v="20353"/>
    <n v="0"/>
    <n v="20353"/>
    <s v="State Funded (985309-S3-111)"/>
  </r>
  <r>
    <n v="131587"/>
    <n v="3"/>
    <s v="Active"/>
    <d v="2021-05-13T00:00:00"/>
    <s v="Valerie Newberry"/>
    <d v="2021-05-13T00:00:00"/>
    <s v="Valerie Newberry"/>
    <s v="Giles"/>
    <m/>
    <m/>
    <m/>
    <m/>
    <s v="M22CMHQ_C28SR_ROUPULASKI"/>
    <m/>
    <s v="Maint - Reg"/>
    <s v="Maintenance"/>
    <m/>
    <x v="4"/>
    <x v="7"/>
    <m/>
    <s v=""/>
    <m/>
    <m/>
    <s v="N"/>
    <m/>
    <x v="0"/>
    <m/>
    <n v="0"/>
    <n v="0"/>
    <n v="34654.5"/>
    <n v="0"/>
    <n v="34654.5"/>
    <n v="0"/>
    <n v="0"/>
    <n v="34654.5"/>
    <n v="0"/>
    <n v="34654.5"/>
    <s v="State Funded (28CMA1-M3-009)"/>
  </r>
  <r>
    <n v="131588"/>
    <n v="2"/>
    <s v="Active"/>
    <d v="2021-05-13T00:00:00"/>
    <s v="Valerie Newberry"/>
    <d v="2021-05-13T00:00:00"/>
    <s v="Valerie Newberry"/>
    <s v="Cumberland"/>
    <m/>
    <m/>
    <m/>
    <m/>
    <s v="M22CMHQ_C18ISR_SPCCUMBERLANDCO"/>
    <m/>
    <s v="Maint - Reg"/>
    <s v="Maintenance"/>
    <m/>
    <x v="4"/>
    <x v="7"/>
    <m/>
    <s v=""/>
    <m/>
    <m/>
    <s v="N"/>
    <m/>
    <x v="0"/>
    <m/>
    <n v="0"/>
    <n v="0"/>
    <n v="100620"/>
    <n v="0"/>
    <n v="100620"/>
    <n v="0"/>
    <n v="0"/>
    <n v="100620"/>
    <n v="0"/>
    <n v="100620"/>
    <s v="State Funded (18CMA1-M3-007)"/>
  </r>
  <r>
    <n v="131589"/>
    <n v="2"/>
    <s v="Active"/>
    <d v="2021-05-13T00:00:00"/>
    <s v="Valerie Newberry"/>
    <d v="2021-05-13T00:00:00"/>
    <s v="Valerie Newberry"/>
    <s v="Overton"/>
    <m/>
    <m/>
    <m/>
    <m/>
    <s v="M22CMHQ_C67SR_SPCOVERTONCO"/>
    <m/>
    <s v="Maint - Reg"/>
    <s v="Maintenance"/>
    <m/>
    <x v="4"/>
    <x v="7"/>
    <m/>
    <s v=""/>
    <m/>
    <m/>
    <s v="N"/>
    <m/>
    <x v="0"/>
    <m/>
    <n v="0"/>
    <n v="0"/>
    <n v="68513"/>
    <n v="0"/>
    <n v="68513"/>
    <n v="0"/>
    <n v="0"/>
    <n v="68513"/>
    <n v="0"/>
    <n v="68513"/>
    <s v="State Funded (67CMA1-M3-009)"/>
  </r>
  <r>
    <n v="131590"/>
    <n v="2"/>
    <s v="Active"/>
    <d v="2021-05-13T00:00:00"/>
    <s v="Lee Cothron"/>
    <d v="2021-05-16T00:00:00"/>
    <s v="Robert Rodgers"/>
    <s v="Hamilton"/>
    <s v="SR-58"/>
    <s v="SR"/>
    <m/>
    <s v="SR"/>
    <s v="Drainage Study"/>
    <m/>
    <s v="Other"/>
    <m/>
    <m/>
    <x v="4"/>
    <x v="7"/>
    <m/>
    <s v=""/>
    <m/>
    <m/>
    <s v="N"/>
    <m/>
    <x v="4"/>
    <m/>
    <n v="60000"/>
    <n v="0"/>
    <n v="0"/>
    <n v="0"/>
    <n v="60000"/>
    <n v="60000"/>
    <n v="0"/>
    <n v="0"/>
    <n v="0"/>
    <n v="60000"/>
    <m/>
  </r>
  <r>
    <n v="131591"/>
    <n v="2"/>
    <s v="Active"/>
    <d v="2021-05-15T00:00:00"/>
    <s v="Mary Probst"/>
    <d v="2021-05-15T00:00:00"/>
    <s v="Mary Probst"/>
    <s v="Region 2"/>
    <m/>
    <m/>
    <m/>
    <s v="N/A"/>
    <s v="UCHRA SFY2021 Special Projects S Capital"/>
    <m/>
    <s v="Mass Transit"/>
    <m/>
    <m/>
    <x v="4"/>
    <x v="7"/>
    <m/>
    <s v=""/>
    <m/>
    <m/>
    <s v="N"/>
    <m/>
    <x v="0"/>
    <m/>
    <n v="0"/>
    <n v="0"/>
    <n v="95566"/>
    <n v="0"/>
    <n v="95566"/>
    <n v="0"/>
    <n v="0"/>
    <n v="95566"/>
    <n v="0"/>
    <n v="95566"/>
    <s v="State Funded (980416-S3-023)"/>
  </r>
  <r>
    <n v="131592"/>
    <n v="4"/>
    <s v="Active"/>
    <d v="2021-05-15T00:00:00"/>
    <s v="Mary Probst"/>
    <d v="2021-05-15T00:00:00"/>
    <s v="Mary Probst"/>
    <s v="Madison"/>
    <m/>
    <m/>
    <m/>
    <s v="N/A"/>
    <s v="JTA FFY2019; SFY 2021 5307 TN2019-026 S Capital"/>
    <m/>
    <s v="Mass Transit"/>
    <m/>
    <m/>
    <x v="4"/>
    <x v="7"/>
    <m/>
    <s v=""/>
    <m/>
    <m/>
    <s v="N"/>
    <m/>
    <x v="0"/>
    <m/>
    <n v="0"/>
    <n v="0"/>
    <n v="72394"/>
    <n v="0"/>
    <n v="72394"/>
    <n v="0"/>
    <n v="0"/>
    <n v="72394"/>
    <n v="0"/>
    <n v="72394"/>
    <s v="State Funded (575307-S3-024)"/>
  </r>
  <r>
    <n v="131593"/>
    <n v="4"/>
    <s v="Active"/>
    <d v="2021-05-15T00:00:00"/>
    <s v="Mary Probst"/>
    <d v="2021-05-15T00:00:00"/>
    <s v="Mary Probst"/>
    <s v="Shelby"/>
    <m/>
    <m/>
    <m/>
    <s v="N/A"/>
    <s v="MATA FFY2021; SFY2021 5307 TN2021-009 S Capital"/>
    <m/>
    <s v="Mass Transit"/>
    <m/>
    <m/>
    <x v="4"/>
    <x v="7"/>
    <m/>
    <s v=""/>
    <m/>
    <m/>
    <s v="N"/>
    <m/>
    <x v="0"/>
    <m/>
    <n v="0"/>
    <n v="0"/>
    <n v="1425000"/>
    <n v="0"/>
    <n v="1425000"/>
    <n v="0"/>
    <n v="0"/>
    <n v="1425000"/>
    <n v="0"/>
    <n v="1425000"/>
    <s v="State Funded (795307-S3-027)"/>
  </r>
  <r>
    <n v="131595"/>
    <n v="6"/>
    <s v="Active"/>
    <d v="2021-05-17T00:00:00"/>
    <s v="Mary Probst"/>
    <d v="2021-05-17T00:00:00"/>
    <s v="Mary Probst"/>
    <s v="Statewide"/>
    <m/>
    <m/>
    <m/>
    <s v="N/A"/>
    <s v="WSP Task Order WSP003-024 Contract 64329 5311 TN2018-043"/>
    <m/>
    <s v="Mass Transit"/>
    <m/>
    <m/>
    <x v="4"/>
    <x v="7"/>
    <m/>
    <s v=""/>
    <m/>
    <m/>
    <s v="N"/>
    <m/>
    <x v="0"/>
    <m/>
    <n v="0"/>
    <n v="0"/>
    <n v="58868"/>
    <n v="0"/>
    <n v="58868"/>
    <n v="0"/>
    <n v="0"/>
    <n v="58868"/>
    <n v="0"/>
    <n v="58868"/>
    <s v="State Funded (995311-S3-040)"/>
  </r>
  <r>
    <n v="131596"/>
    <n v="1"/>
    <s v="Active"/>
    <d v="2021-05-17T00:00:00"/>
    <s v="Valerie Newberry"/>
    <d v="2021-05-17T00:00:00"/>
    <s v="Valerie Newberry"/>
    <s v="Campbell"/>
    <m/>
    <m/>
    <m/>
    <m/>
    <s v="M22CMHQ_C07SR_ROULAFOLLETTE"/>
    <m/>
    <s v="Maint - Reg"/>
    <s v="Maintenance"/>
    <m/>
    <x v="4"/>
    <x v="7"/>
    <m/>
    <s v=""/>
    <m/>
    <m/>
    <s v="N"/>
    <m/>
    <x v="0"/>
    <m/>
    <n v="0"/>
    <n v="0"/>
    <n v="47422.35"/>
    <n v="0"/>
    <n v="47422.35"/>
    <n v="0"/>
    <n v="0"/>
    <n v="47422.35"/>
    <n v="0"/>
    <n v="47422.35"/>
    <s v="State Funded (07CMA1-M3-009)"/>
  </r>
  <r>
    <n v="131598"/>
    <n v="1"/>
    <s v="Active"/>
    <d v="2021-05-17T00:00:00"/>
    <s v="Valerie Newberry"/>
    <d v="2021-05-17T00:00:00"/>
    <s v="Valerie Newberry"/>
    <s v="Scott"/>
    <m/>
    <m/>
    <m/>
    <m/>
    <s v="M22CMHQ_C76SR_ROUWINFIELD"/>
    <m/>
    <s v="Maint - Reg"/>
    <s v="Maintenance"/>
    <m/>
    <x v="4"/>
    <x v="7"/>
    <m/>
    <s v=""/>
    <m/>
    <m/>
    <s v="N"/>
    <m/>
    <x v="0"/>
    <m/>
    <n v="0"/>
    <n v="0"/>
    <n v="16527.3"/>
    <n v="0"/>
    <n v="16527.3"/>
    <n v="0"/>
    <n v="0"/>
    <n v="16527.3"/>
    <n v="0"/>
    <n v="16527.3"/>
    <s v="State Funded (76CMA1-M3-009)"/>
  </r>
  <r>
    <n v="131603"/>
    <n v="6"/>
    <s v="Active"/>
    <d v="2021-05-18T00:00:00"/>
    <s v="Mary Probst"/>
    <d v="2021-05-18T00:00:00"/>
    <s v="Mary Probst"/>
    <s v="Statewide"/>
    <m/>
    <m/>
    <m/>
    <s v="N/A"/>
    <s v="WSP TDOT Multimodal State Program Development Task Order WSP004-025 /Contract 64329 Special Project Funds"/>
    <m/>
    <s v="Mass Transit"/>
    <m/>
    <m/>
    <x v="4"/>
    <x v="7"/>
    <m/>
    <s v=""/>
    <m/>
    <m/>
    <s v="N"/>
    <m/>
    <x v="0"/>
    <m/>
    <n v="0"/>
    <n v="0"/>
    <n v="99999"/>
    <n v="0"/>
    <n v="99999"/>
    <n v="0"/>
    <n v="0"/>
    <n v="99999"/>
    <n v="0"/>
    <n v="99999"/>
    <s v="State Funded (990416-S3-011)"/>
  </r>
  <r>
    <n v="131606"/>
    <n v="1"/>
    <s v="Active"/>
    <d v="2021-05-19T00:00:00"/>
    <s v="Lee Cothron"/>
    <d v="2021-05-19T00:00:00"/>
    <s v="Lee Cothron"/>
    <s v="Campbell"/>
    <s v="SR-9"/>
    <s v="SR"/>
    <m/>
    <s v="SR"/>
    <s v="Intersection at Hunters Branch Road in LaFollette"/>
    <m/>
    <s v="Other"/>
    <s v="Signalization"/>
    <m/>
    <x v="4"/>
    <x v="7"/>
    <m/>
    <n v="0.08"/>
    <m/>
    <m/>
    <s v="N"/>
    <s v="NHS"/>
    <x v="3"/>
    <m/>
    <n v="100000"/>
    <n v="0"/>
    <n v="0"/>
    <n v="0"/>
    <n v="100000"/>
    <n v="100000"/>
    <n v="0"/>
    <n v="0"/>
    <n v="0"/>
    <n v="100000"/>
    <s v="State Funded (07S009-S3-002)"/>
  </r>
  <r>
    <n v="131608"/>
    <n v="3"/>
    <s v="Active"/>
    <d v="2021-05-20T00:00:00"/>
    <s v="Valerie Newberry"/>
    <d v="2021-05-20T00:00:00"/>
    <s v="Valerie Newberry"/>
    <s v="Lawrence"/>
    <m/>
    <m/>
    <m/>
    <m/>
    <s v="M22CMHQ_C50SR_ROULAWRENCEBURG"/>
    <m/>
    <s v="Maint - Reg"/>
    <s v="Maintenance"/>
    <m/>
    <x v="4"/>
    <x v="7"/>
    <m/>
    <s v=""/>
    <m/>
    <m/>
    <s v="N"/>
    <m/>
    <x v="0"/>
    <m/>
    <n v="0"/>
    <n v="0"/>
    <n v="61045.65"/>
    <n v="0"/>
    <n v="61045.65"/>
    <n v="0"/>
    <n v="0"/>
    <n v="61045.65"/>
    <n v="0"/>
    <n v="61045.65"/>
    <s v="State Funded (50CMA1-M3-016)"/>
  </r>
  <r>
    <n v="131633"/>
    <n v="2"/>
    <s v="Active"/>
    <d v="2021-05-24T00:00:00"/>
    <s v="Valerie Newberry"/>
    <d v="2021-05-24T00:00:00"/>
    <s v="Valerie Newberry"/>
    <s v="McMinn"/>
    <m/>
    <m/>
    <m/>
    <m/>
    <s v="M22CMHQ_C54SR_SPCETOWAH"/>
    <m/>
    <s v="Maint - Reg"/>
    <s v="Maintenance"/>
    <m/>
    <x v="4"/>
    <x v="7"/>
    <m/>
    <s v=""/>
    <m/>
    <m/>
    <s v="N"/>
    <m/>
    <x v="0"/>
    <m/>
    <n v="0"/>
    <n v="0"/>
    <n v="3798.6"/>
    <n v="0"/>
    <n v="3798.6"/>
    <n v="0"/>
    <n v="0"/>
    <n v="3798.6"/>
    <n v="0"/>
    <n v="3798.6"/>
    <s v="State Funded (54CMA1-M3-016)"/>
  </r>
  <r>
    <n v="131634"/>
    <n v="2"/>
    <s v="Active"/>
    <d v="2021-05-24T00:00:00"/>
    <s v="Valerie Newberry"/>
    <d v="2021-05-24T00:00:00"/>
    <s v="Valerie Newberry"/>
    <s v="Hamilton"/>
    <m/>
    <m/>
    <m/>
    <m/>
    <s v="M22CMHQ_C33ISR_SPCEASTRIDGE"/>
    <m/>
    <s v="Maint - Reg"/>
    <s v="Maintenance"/>
    <m/>
    <x v="4"/>
    <x v="7"/>
    <m/>
    <s v=""/>
    <m/>
    <m/>
    <s v="N"/>
    <m/>
    <x v="0"/>
    <m/>
    <n v="0"/>
    <n v="0"/>
    <n v="8820"/>
    <n v="0"/>
    <n v="8820"/>
    <n v="0"/>
    <n v="0"/>
    <n v="8820"/>
    <n v="0"/>
    <n v="8820"/>
    <s v="State Funded (33CMA1-M3-023)"/>
  </r>
  <r>
    <n v="131635"/>
    <n v="2"/>
    <s v="Active"/>
    <d v="2021-05-24T00:00:00"/>
    <s v="Valerie Newberry"/>
    <d v="2021-05-24T00:00:00"/>
    <s v="Valerie Newberry"/>
    <s v="Bradley"/>
    <m/>
    <m/>
    <m/>
    <m/>
    <s v="M22CMHQ_C06SR_ROUCLEVELAND"/>
    <m/>
    <s v="Maint - Reg"/>
    <s v="Maintenance"/>
    <m/>
    <x v="4"/>
    <x v="7"/>
    <m/>
    <s v=""/>
    <m/>
    <m/>
    <s v="N"/>
    <m/>
    <x v="0"/>
    <m/>
    <n v="0"/>
    <n v="0"/>
    <n v="171815.85"/>
    <n v="0"/>
    <n v="171815.85"/>
    <n v="0"/>
    <n v="0"/>
    <n v="171815.85"/>
    <n v="0"/>
    <n v="171815.85"/>
    <s v="State Funded (06CMA1-M3-009)"/>
  </r>
  <r>
    <n v="131636"/>
    <n v="2"/>
    <s v="Active"/>
    <d v="2021-05-24T00:00:00"/>
    <s v="Valerie Newberry"/>
    <d v="2021-05-24T00:00:00"/>
    <s v="Valerie Newberry"/>
    <s v="Rhea"/>
    <m/>
    <m/>
    <m/>
    <m/>
    <s v="M22CMHQ_C72SR_SPCDAYTON"/>
    <m/>
    <s v="Maint - Reg"/>
    <s v="Maintenance"/>
    <m/>
    <x v="4"/>
    <x v="7"/>
    <m/>
    <s v=""/>
    <m/>
    <m/>
    <s v="N"/>
    <m/>
    <x v="0"/>
    <m/>
    <n v="0"/>
    <n v="0"/>
    <n v="9785.1"/>
    <n v="0"/>
    <n v="9785.1"/>
    <n v="0"/>
    <n v="0"/>
    <n v="9785.1"/>
    <n v="0"/>
    <n v="9785.1"/>
    <s v="State Funded (72CMA1-M3-009)"/>
  </r>
  <r>
    <n v="131637"/>
    <n v="2"/>
    <s v="Active"/>
    <d v="2021-05-24T00:00:00"/>
    <s v="Valerie Newberry"/>
    <d v="2021-05-24T00:00:00"/>
    <s v="Valerie Newberry"/>
    <s v="Hamilton"/>
    <m/>
    <m/>
    <m/>
    <m/>
    <s v="M22CMHQ_C33ISR_SPCHAMILTONCO"/>
    <m/>
    <s v="Maint - Reg"/>
    <s v="Maintenance"/>
    <m/>
    <x v="4"/>
    <x v="7"/>
    <m/>
    <s v=""/>
    <m/>
    <m/>
    <s v="N"/>
    <m/>
    <x v="0"/>
    <m/>
    <n v="0"/>
    <n v="0"/>
    <n v="188787.62"/>
    <n v="0"/>
    <n v="188787.62"/>
    <n v="0"/>
    <n v="0"/>
    <n v="188787.62"/>
    <n v="0"/>
    <n v="188787.62"/>
    <s v="State Funded (33CMA1-M3-024)"/>
  </r>
  <r>
    <n v="131638"/>
    <n v="2"/>
    <s v="Active"/>
    <d v="2021-05-24T00:00:00"/>
    <s v="Valerie Newberry"/>
    <d v="2021-05-24T00:00:00"/>
    <s v="Valerie Newberry"/>
    <s v="Hamilton"/>
    <m/>
    <m/>
    <m/>
    <m/>
    <s v="M22CMHQ_C33SR_ROUCHATTANOOGA"/>
    <m/>
    <s v="Maint - Reg"/>
    <s v="Maintenance"/>
    <m/>
    <x v="4"/>
    <x v="7"/>
    <m/>
    <s v=""/>
    <m/>
    <m/>
    <s v="N"/>
    <m/>
    <x v="0"/>
    <m/>
    <n v="0"/>
    <n v="0"/>
    <n v="424275.3"/>
    <n v="0"/>
    <n v="424275.3"/>
    <n v="0"/>
    <n v="0"/>
    <n v="424275.3"/>
    <n v="0"/>
    <n v="424275.3"/>
    <s v="State Funded (33CMA1-M3-025)"/>
  </r>
  <r>
    <n v="131639"/>
    <n v="3"/>
    <s v="Active"/>
    <d v="2021-05-25T00:00:00"/>
    <s v="Valerie Newberry"/>
    <d v="2021-05-25T00:00:00"/>
    <s v="Valerie Newberry"/>
    <s v="Cheatham"/>
    <m/>
    <m/>
    <m/>
    <m/>
    <s v="M22CMHQ_C11SR_SPCCHEATHAMCO"/>
    <m/>
    <s v="Maint - Reg"/>
    <s v="Maintenance"/>
    <m/>
    <x v="4"/>
    <x v="7"/>
    <m/>
    <s v=""/>
    <m/>
    <m/>
    <s v="N"/>
    <m/>
    <x v="0"/>
    <m/>
    <n v="0"/>
    <n v="0"/>
    <n v="27487.08"/>
    <n v="0"/>
    <n v="27487.08"/>
    <n v="0"/>
    <n v="0"/>
    <n v="27487.08"/>
    <n v="0"/>
    <n v="27487.08"/>
    <s v="State Funded (11CMA1-M3-005)"/>
  </r>
  <r>
    <n v="131640"/>
    <n v="3"/>
    <s v="Active"/>
    <d v="2021-05-25T00:00:00"/>
    <s v="Valerie Newberry"/>
    <d v="2021-05-25T00:00:00"/>
    <s v="Valerie Newberry"/>
    <s v="Houston"/>
    <m/>
    <m/>
    <m/>
    <m/>
    <s v="M22CMHQ_C42SR_SPCHOUSTONCO"/>
    <m/>
    <s v="Maint - Reg"/>
    <s v="Maintenance"/>
    <m/>
    <x v="4"/>
    <x v="7"/>
    <m/>
    <s v=""/>
    <m/>
    <m/>
    <s v="N"/>
    <m/>
    <x v="0"/>
    <m/>
    <n v="0"/>
    <n v="0"/>
    <n v="32104.5"/>
    <n v="0"/>
    <n v="32104.5"/>
    <n v="0"/>
    <n v="0"/>
    <n v="32104.5"/>
    <n v="0"/>
    <n v="32104.5"/>
    <s v="State Funded (42CMA1-M3-005)"/>
  </r>
  <r>
    <n v="131641"/>
    <n v="2"/>
    <s v="Active"/>
    <d v="2021-05-25T00:00:00"/>
    <s v="Valerie Newberry"/>
    <d v="2021-05-25T00:00:00"/>
    <s v="Valerie Newberry"/>
    <s v="Coffee"/>
    <m/>
    <m/>
    <m/>
    <m/>
    <s v="M22CMHQ_C16SR_ROUMANCHESTER"/>
    <m/>
    <s v="Maint - Reg"/>
    <s v="Maintenance"/>
    <m/>
    <x v="4"/>
    <x v="7"/>
    <m/>
    <s v=""/>
    <m/>
    <m/>
    <s v="N"/>
    <m/>
    <x v="0"/>
    <m/>
    <n v="0"/>
    <n v="0"/>
    <n v="81715.8"/>
    <n v="0"/>
    <n v="81715.8"/>
    <n v="0"/>
    <n v="0"/>
    <n v="81715.8"/>
    <n v="0"/>
    <n v="81715.8"/>
    <s v="State Funded (16CMA1-M3-018)"/>
  </r>
  <r>
    <n v="131642"/>
    <n v="2"/>
    <s v="Active"/>
    <d v="2021-05-25T00:00:00"/>
    <s v="Valerie Newberry"/>
    <d v="2021-05-25T00:00:00"/>
    <s v="Valerie Newberry"/>
    <s v="Clay"/>
    <m/>
    <m/>
    <m/>
    <m/>
    <s v="M22CMHQ_C14SR_SPCCLAYCO"/>
    <m/>
    <s v="Maint - Reg"/>
    <s v="Maintenance"/>
    <m/>
    <x v="4"/>
    <x v="7"/>
    <m/>
    <s v=""/>
    <m/>
    <m/>
    <s v="N"/>
    <m/>
    <x v="0"/>
    <m/>
    <n v="0"/>
    <n v="0"/>
    <n v="24353.5"/>
    <n v="0"/>
    <n v="24353.5"/>
    <n v="0"/>
    <n v="0"/>
    <n v="24353.5"/>
    <n v="0"/>
    <n v="24353.5"/>
    <s v="State Funded (14CMA1-M3-009)"/>
  </r>
  <r>
    <n v="131643"/>
    <n v="2"/>
    <s v="Active"/>
    <d v="2021-05-25T00:00:00"/>
    <s v="Valerie Newberry"/>
    <d v="2021-05-25T00:00:00"/>
    <s v="Valerie Newberry"/>
    <s v="Dekalb"/>
    <m/>
    <m/>
    <m/>
    <m/>
    <s v="M22CMHQ_C21SR_SPCDEKALBCO"/>
    <m/>
    <s v="Maint - Reg"/>
    <s v="Maintenance"/>
    <m/>
    <x v="4"/>
    <x v="7"/>
    <m/>
    <s v=""/>
    <m/>
    <m/>
    <s v="N"/>
    <m/>
    <x v="0"/>
    <m/>
    <n v="0"/>
    <n v="0"/>
    <n v="76378.75"/>
    <n v="0"/>
    <n v="76378.75"/>
    <n v="0"/>
    <n v="0"/>
    <n v="76378.75"/>
    <n v="0"/>
    <n v="76378.75"/>
    <s v="State Funded (21CMA1-M3-007)"/>
  </r>
  <r>
    <n v="131644"/>
    <n v="2"/>
    <s v="Active"/>
    <d v="2021-05-25T00:00:00"/>
    <s v="Valerie Newberry"/>
    <d v="2021-05-25T00:00:00"/>
    <s v="Valerie Newberry"/>
    <s v="Putnam"/>
    <m/>
    <m/>
    <m/>
    <m/>
    <s v="M22CMHQ_C71ISR_SPCPUTNAMCO"/>
    <m/>
    <s v="Maint - Reg"/>
    <s v="Maintenance"/>
    <m/>
    <x v="4"/>
    <x v="7"/>
    <m/>
    <s v=""/>
    <m/>
    <m/>
    <s v="N"/>
    <m/>
    <x v="0"/>
    <m/>
    <n v="0"/>
    <n v="0"/>
    <n v="86645"/>
    <n v="0"/>
    <n v="86645"/>
    <n v="0"/>
    <n v="0"/>
    <n v="86645"/>
    <n v="0"/>
    <n v="86645"/>
    <s v="State Funded (71CMA1-M3-007)"/>
  </r>
  <r>
    <n v="131645"/>
    <n v="2"/>
    <s v="Active"/>
    <d v="2021-05-25T00:00:00"/>
    <s v="Valerie Newberry"/>
    <d v="2021-05-25T00:00:00"/>
    <s v="Valerie Newberry"/>
    <s v="White"/>
    <m/>
    <m/>
    <m/>
    <m/>
    <s v="M22CMHQ_C93SR_SPCWHITECO"/>
    <m/>
    <s v="Maint - Reg"/>
    <s v="Maintenance"/>
    <m/>
    <x v="4"/>
    <x v="7"/>
    <m/>
    <s v=""/>
    <m/>
    <m/>
    <s v="N"/>
    <m/>
    <x v="0"/>
    <m/>
    <n v="0"/>
    <n v="0"/>
    <n v="35087.25"/>
    <n v="0"/>
    <n v="35087.25"/>
    <n v="0"/>
    <n v="0"/>
    <n v="35087.25"/>
    <n v="0"/>
    <n v="35087.25"/>
    <s v="State Funded (93CMA1-M3-008)"/>
  </r>
  <r>
    <n v="131646"/>
    <n v="3"/>
    <s v="Active"/>
    <d v="2021-05-25T00:00:00"/>
    <s v="Valerie Newberry"/>
    <d v="2021-05-25T00:00:00"/>
    <s v="Valerie Newberry"/>
    <s v="Lawrence"/>
    <m/>
    <m/>
    <m/>
    <m/>
    <s v="M22CMHQ_C50SR_ROULORETTO"/>
    <m/>
    <s v="Maint - Reg"/>
    <s v="Maintenance"/>
    <m/>
    <x v="4"/>
    <x v="7"/>
    <m/>
    <s v=""/>
    <m/>
    <m/>
    <s v="N"/>
    <m/>
    <x v="0"/>
    <m/>
    <n v="0"/>
    <n v="0"/>
    <n v="29737.05"/>
    <n v="0"/>
    <n v="29737.05"/>
    <n v="0"/>
    <n v="0"/>
    <n v="29737.05"/>
    <n v="0"/>
    <n v="29737.05"/>
    <s v="State Funded (50CMA1-M3-017)"/>
  </r>
  <r>
    <n v="131647"/>
    <n v="2"/>
    <s v="Active"/>
    <d v="2021-05-25T00:00:00"/>
    <s v="Valerie Newberry"/>
    <d v="2021-05-25T00:00:00"/>
    <s v="Valerie Newberry"/>
    <s v="McMinn"/>
    <m/>
    <m/>
    <m/>
    <m/>
    <s v="M22CMHQ_C54SR_SPCATHENS"/>
    <m/>
    <s v="Maint - Reg"/>
    <s v="Maintenance"/>
    <m/>
    <x v="4"/>
    <x v="7"/>
    <m/>
    <s v=""/>
    <m/>
    <m/>
    <s v="N"/>
    <m/>
    <x v="0"/>
    <m/>
    <n v="0"/>
    <n v="0"/>
    <n v="24040.32"/>
    <n v="0"/>
    <n v="24040.32"/>
    <n v="0"/>
    <n v="0"/>
    <n v="24040.32"/>
    <n v="0"/>
    <n v="24040.32"/>
    <s v="State Funded (54CMA1-M3-017)"/>
  </r>
  <r>
    <n v="131648"/>
    <n v="2"/>
    <s v="Active"/>
    <d v="2021-05-26T00:00:00"/>
    <s v="Valerie Newberry"/>
    <d v="2021-05-26T00:00:00"/>
    <s v="Valerie Newberry"/>
    <s v="Grundy"/>
    <m/>
    <m/>
    <m/>
    <m/>
    <s v="M22CMHQ_C31SR_SPCGRUNDYCO"/>
    <m/>
    <s v="Maint - Reg"/>
    <s v="Maintenance"/>
    <m/>
    <x v="4"/>
    <x v="7"/>
    <m/>
    <s v=""/>
    <m/>
    <m/>
    <s v="N"/>
    <m/>
    <x v="0"/>
    <m/>
    <n v="0"/>
    <n v="0"/>
    <n v="39724"/>
    <n v="0"/>
    <n v="39724"/>
    <n v="0"/>
    <n v="0"/>
    <n v="39724"/>
    <n v="0"/>
    <n v="39724"/>
    <s v="State Funded (31CMA1-M3-005)"/>
  </r>
  <r>
    <n v="131649"/>
    <n v="1"/>
    <s v="Active"/>
    <d v="2021-05-26T00:00:00"/>
    <s v="Valerie Newberry"/>
    <d v="2021-05-26T00:00:00"/>
    <s v="Valerie Newberry"/>
    <s v="Monroe"/>
    <m/>
    <m/>
    <m/>
    <m/>
    <s v="M22CMHQ_C62SR_ROUMADISONVILLE"/>
    <m/>
    <s v="Maint - Reg"/>
    <s v="Maintenance"/>
    <m/>
    <x v="4"/>
    <x v="7"/>
    <m/>
    <s v=""/>
    <m/>
    <m/>
    <s v="N"/>
    <m/>
    <x v="0"/>
    <m/>
    <n v="0"/>
    <n v="0"/>
    <n v="60588"/>
    <n v="0"/>
    <n v="60588"/>
    <n v="0"/>
    <n v="0"/>
    <n v="60588"/>
    <n v="0"/>
    <n v="60588"/>
    <s v="State Funded (62CMA1-M3-009)"/>
  </r>
  <r>
    <n v="131651"/>
    <n v="4"/>
    <s v="Active"/>
    <d v="2021-05-26T00:00:00"/>
    <s v="Valerie Newberry"/>
    <d v="2021-05-26T00:00:00"/>
    <s v="Valerie Newberry"/>
    <s v="McNairy"/>
    <m/>
    <m/>
    <m/>
    <m/>
    <s v="M22CMHQ_C55SR_ROUSELMER"/>
    <m/>
    <s v="Maint - Reg"/>
    <s v="Maintenance"/>
    <m/>
    <x v="4"/>
    <x v="7"/>
    <m/>
    <s v=""/>
    <m/>
    <m/>
    <s v="N"/>
    <m/>
    <x v="0"/>
    <m/>
    <n v="0"/>
    <n v="0"/>
    <n v="139143"/>
    <n v="0"/>
    <n v="139143"/>
    <n v="0"/>
    <n v="0"/>
    <n v="139143"/>
    <n v="0"/>
    <n v="139143"/>
    <s v="State Funded (55CMA1-M3-009)"/>
  </r>
  <r>
    <n v="131652"/>
    <n v="2"/>
    <s v="Active"/>
    <d v="2021-05-27T00:00:00"/>
    <s v="Valerie Newberry"/>
    <d v="2021-05-27T00:00:00"/>
    <s v="Valerie Newberry"/>
    <s v="Marion"/>
    <m/>
    <m/>
    <m/>
    <m/>
    <s v="M22CMHQ_C58SR_SPCMARIONCO"/>
    <m/>
    <s v="Maint - Reg"/>
    <s v="Maintenance"/>
    <m/>
    <x v="4"/>
    <x v="7"/>
    <m/>
    <s v=""/>
    <m/>
    <m/>
    <s v="N"/>
    <m/>
    <x v="0"/>
    <m/>
    <n v="0"/>
    <n v="0"/>
    <n v="53086.6"/>
    <n v="0"/>
    <n v="53086.6"/>
    <n v="0"/>
    <n v="0"/>
    <n v="53086.6"/>
    <n v="0"/>
    <n v="53086.6"/>
    <s v="State Funded (58CMA1-M3-011)"/>
  </r>
  <r>
    <n v="127128"/>
    <n v="1"/>
    <s v="Active"/>
    <d v="2018-03-15T00:00:00"/>
    <s v="Brian Terrell"/>
    <d v="2021-06-22T00:00:00"/>
    <s v="Bobby Johnson"/>
    <s v="Jefferson"/>
    <s v="SR-92"/>
    <s v="SR"/>
    <m/>
    <s v="SR"/>
    <s v="From SR-34 to near Holston River"/>
    <s v="411 D Overlay"/>
    <s v="Resurfacing"/>
    <s v="Resurf, Safety &amp; Br Repair"/>
    <s v="411 D Overlay"/>
    <x v="1"/>
    <x v="6"/>
    <m/>
    <n v="5.62"/>
    <m/>
    <s v="CONV"/>
    <s v="N"/>
    <s v="Other"/>
    <x v="4"/>
    <s v="45SR0920011"/>
    <n v="0"/>
    <n v="0"/>
    <n v="5000"/>
    <m/>
    <n v="5000"/>
    <m/>
    <m/>
    <m/>
    <m/>
    <m/>
    <m/>
  </r>
  <r>
    <n v="127101"/>
    <n v="1"/>
    <s v="Active"/>
    <d v="2018-03-13T00:00:00"/>
    <s v="Brian Terrell"/>
    <d v="2021-05-25T00:00:00"/>
    <s v="Brian Terrell"/>
    <s v="Roane"/>
    <s v="SR-327"/>
    <s v="SR"/>
    <m/>
    <s v="SR"/>
    <s v="From SR-58 to SR-61"/>
    <s v="411 TLD Overlay @ 85lb/sy"/>
    <s v="Resurfacing"/>
    <s v="Resurf, Safety &amp; Br Repair"/>
    <s v="411 TLD Overlay @ 85lb/sy"/>
    <x v="1"/>
    <x v="6"/>
    <m/>
    <n v="5.73"/>
    <d v="2021-06-18T00:00:00"/>
    <s v="THIN"/>
    <s v="N"/>
    <s v="Other"/>
    <x v="4"/>
    <s v="73E00230005"/>
    <n v="0"/>
    <n v="0"/>
    <n v="91200"/>
    <m/>
    <n v="91200"/>
    <m/>
    <m/>
    <m/>
    <m/>
    <m/>
    <m/>
  </r>
  <r>
    <n v="127181"/>
    <n v="2"/>
    <s v="Closed"/>
    <d v="2018-03-20T00:00:00"/>
    <s v="Brian Terrell"/>
    <d v="2019-10-23T00:00:00"/>
    <s v="Teresa Hylton"/>
    <s v="Marion"/>
    <s v="SR-2"/>
    <s v="SR"/>
    <m/>
    <s v="SR"/>
    <s v="From Ladds Cove Road to west of Nelson Lane"/>
    <s v="411TL Overlay @ 65 lb/sy"/>
    <s v="Resurfacing"/>
    <s v="Resurf, Safety &amp; Br Repair"/>
    <s v="411TL Overlay @ 65 lb/sy"/>
    <x v="1"/>
    <x v="6"/>
    <m/>
    <n v="9.36"/>
    <d v="2019-06-21T00:00:00"/>
    <s v="THIN"/>
    <s v="N"/>
    <s v="Other"/>
    <x v="4"/>
    <s v="58SR0020007"/>
    <n v="0"/>
    <n v="0"/>
    <n v="-211.24"/>
    <m/>
    <n v="-211.24"/>
    <m/>
    <m/>
    <m/>
    <m/>
    <m/>
    <m/>
  </r>
  <r>
    <n v="129136"/>
    <n v="1"/>
    <s v="Let"/>
    <d v="2019-06-19T00:00:00"/>
    <s v="Brian Terrell"/>
    <d v="2021-04-13T00:00:00"/>
    <s v="Bobby Johnson"/>
    <s v="Carter"/>
    <s v="SR-359"/>
    <s v="SR"/>
    <m/>
    <s v="SR"/>
    <s v="From near I-26 to near Milligan Highway"/>
    <s v="411TLD Overlay @ 65 lb/sy"/>
    <s v="Resurfacing"/>
    <s v="Resurf, Safety &amp; Br Repair"/>
    <s v="411TLD Overlay @ 65 lb/sy"/>
    <x v="1"/>
    <x v="6"/>
    <m/>
    <n v="2.5099999999999998"/>
    <d v="2021-03-26T00:00:00"/>
    <s v="THIN"/>
    <s v="N"/>
    <s v="Other"/>
    <x v="4"/>
    <s v="10SR0672001"/>
    <n v="0"/>
    <n v="0"/>
    <n v="64100"/>
    <m/>
    <n v="64100"/>
    <m/>
    <m/>
    <m/>
    <m/>
    <m/>
    <m/>
  </r>
  <r>
    <n v="127072"/>
    <n v="1"/>
    <s v="Let"/>
    <d v="2018-03-09T00:00:00"/>
    <s v="Brian Terrell"/>
    <d v="2021-04-13T00:00:00"/>
    <s v="Brian Terrell"/>
    <s v="Blount"/>
    <s v="SR-35"/>
    <s v="SR"/>
    <m/>
    <s v="SR"/>
    <s v="From near High Street to Sevier County Line"/>
    <s v="411TLD Overlay @ 85 lb/sy"/>
    <s v="Resurfacing"/>
    <s v="Resurf, Safety &amp; Br Repair"/>
    <s v="411TLD Overlay @ 85 lb/sy"/>
    <x v="1"/>
    <x v="6"/>
    <m/>
    <n v="13.12"/>
    <d v="2021-03-26T00:00:00"/>
    <s v="THIN"/>
    <s v="N"/>
    <s v="NHS, Other"/>
    <x v="3"/>
    <s v="05SR0350009"/>
    <n v="0"/>
    <n v="0"/>
    <n v="107900"/>
    <m/>
    <n v="107900"/>
    <m/>
    <m/>
    <m/>
    <m/>
    <m/>
    <m/>
  </r>
  <r>
    <n v="127092"/>
    <n v="1"/>
    <s v="Construction Complete"/>
    <d v="2018-03-13T00:00:00"/>
    <s v="Brian Terrell"/>
    <d v="2020-10-20T00:00:00"/>
    <s v="Brian Terrell"/>
    <s v="Jefferson"/>
    <s v="SR-32"/>
    <s v="SR"/>
    <m/>
    <s v="SR"/>
    <s v="From near Bridge over French Broad River to near Harrison Road"/>
    <s v="411TLD Overlay @ 85 lb/sy"/>
    <s v="Resurfacing"/>
    <s v="Resurf, Safety &amp; Br Repair"/>
    <s v="411TLD Overlay @ 85 lb/sy"/>
    <x v="1"/>
    <x v="6"/>
    <m/>
    <n v="5.82"/>
    <d v="2020-05-15T00:00:00"/>
    <s v="THIN"/>
    <s v="N"/>
    <s v="Other"/>
    <x v="4"/>
    <s v="45SR0320001, 45SR0320003"/>
    <n v="0"/>
    <n v="0"/>
    <n v="-24100"/>
    <m/>
    <n v="-24100"/>
    <m/>
    <m/>
    <m/>
    <m/>
    <m/>
    <m/>
  </r>
  <r>
    <n v="127186"/>
    <n v="2"/>
    <s v="Let"/>
    <d v="2018-03-20T00:00:00"/>
    <s v="Brian Terrell"/>
    <d v="2020-06-24T00:00:00"/>
    <s v="Kyle Ruddy"/>
    <s v="Warren"/>
    <s v="SR-286"/>
    <s v="SR"/>
    <m/>
    <s v="SR"/>
    <s v="From East of South Chancery Street to West of SR-380"/>
    <s v="411TLD Overlay @ 85 lb/sy"/>
    <s v="Resurfacing"/>
    <s v="Resurf, Safety &amp; Br Repair"/>
    <s v="411TLD Overlay @ 85 lb/sy"/>
    <x v="1"/>
    <x v="6"/>
    <m/>
    <n v="2.79"/>
    <d v="2020-05-15T00:00:00"/>
    <s v="THIN"/>
    <s v="N"/>
    <s v="Other"/>
    <x v="4"/>
    <s v="89011120001, 89033930001"/>
    <n v="0"/>
    <n v="0"/>
    <n v="-50414"/>
    <m/>
    <n v="-50414"/>
    <m/>
    <m/>
    <m/>
    <m/>
    <m/>
    <m/>
  </r>
  <r>
    <n v="127321"/>
    <n v="3"/>
    <s v="Closed"/>
    <d v="2018-03-28T00:00:00"/>
    <s v="Brian Terrell"/>
    <d v="2019-09-26T00:00:00"/>
    <s v="Teresa Hylton"/>
    <s v="Wayne"/>
    <s v="SR-228"/>
    <s v="SR"/>
    <m/>
    <s v="SR"/>
    <s v="From SR-128 to Beech Creek Road"/>
    <s v="411TLD Overlay @ 85 lb/sy"/>
    <s v="Resurfacing"/>
    <s v="Resurf, Safety &amp; Br Repair"/>
    <s v="411TLD Overlay @ 85 lb/sy"/>
    <x v="1"/>
    <x v="6"/>
    <m/>
    <n v="5.03"/>
    <d v="2019-02-08T00:00:00"/>
    <s v="THIN"/>
    <s v="N"/>
    <s v="Other"/>
    <x v="4"/>
    <s v="91S63820003"/>
    <n v="0"/>
    <n v="0"/>
    <n v="-5285.45"/>
    <m/>
    <n v="-5285.45"/>
    <m/>
    <m/>
    <m/>
    <m/>
    <m/>
    <m/>
  </r>
  <r>
    <n v="129222"/>
    <n v="3"/>
    <s v="Construction Complete"/>
    <d v="2019-06-25T00:00:00"/>
    <s v="Brian Terrell"/>
    <d v="2021-01-04T00:00:00"/>
    <s v="Jason Carney"/>
    <s v="Trousdale"/>
    <s v="SR-10"/>
    <s v="SR"/>
    <m/>
    <s v="SR"/>
    <s v="From SR-25 to SR-25"/>
    <s v="411TLD Overlay @ 85 lb/sy"/>
    <s v="Resurfacing"/>
    <s v="Resurf, Safety &amp; Br Repair"/>
    <s v="411TLD Overlay @ 85 lb/sy"/>
    <x v="1"/>
    <x v="6"/>
    <m/>
    <n v="8.6999999999999993"/>
    <d v="2020-06-26T00:00:00"/>
    <s v="THIN"/>
    <s v="N"/>
    <s v="Other"/>
    <x v="4"/>
    <s v="85SR0100011, 85SR0100013"/>
    <n v="0"/>
    <n v="0"/>
    <n v="52658"/>
    <m/>
    <n v="52658"/>
    <m/>
    <m/>
    <m/>
    <m/>
    <m/>
    <m/>
  </r>
  <r>
    <n v="122584"/>
    <n v="1"/>
    <s v="Let"/>
    <d v="2015-08-27T00:00:00"/>
    <s v="Kim Brymer"/>
    <d v="2021-04-13T00:00:00"/>
    <s v="Bobby Johnson"/>
    <s v="Carter"/>
    <s v="SR-37"/>
    <s v="SR"/>
    <m/>
    <s v="SR"/>
    <s v="From near Bridge over Doe River to Near Willow Lane"/>
    <s v="411TLD Overlay @ 85 lb/sy"/>
    <s v="Resurfacing"/>
    <s v="Resurface &amp; Safety"/>
    <s v="411TLD Overlay @ 85 lb/sy"/>
    <x v="1"/>
    <x v="6"/>
    <m/>
    <n v="4.6100000000000003"/>
    <d v="2021-03-26T00:00:00"/>
    <s v="THIN"/>
    <s v="N"/>
    <s v="Other"/>
    <x v="4"/>
    <s v="10SR0370009"/>
    <n v="0"/>
    <n v="0"/>
    <n v="93000"/>
    <m/>
    <n v="93000"/>
    <m/>
    <m/>
    <m/>
    <m/>
    <m/>
    <m/>
  </r>
  <r>
    <n v="129109"/>
    <n v="1"/>
    <s v="Construction Complete"/>
    <d v="2019-06-18T00:00:00"/>
    <s v="Brian Terrell"/>
    <d v="2020-11-24T00:00:00"/>
    <s v="Bobby Johnson"/>
    <s v="Roane"/>
    <s v="SR-58"/>
    <s v="SR"/>
    <m/>
    <s v="SR"/>
    <s v="From near SR-72 to near I-40"/>
    <s v="411TLD Overlay @ 85 lb/sy"/>
    <s v="Resurfacing"/>
    <s v="Resurfacing"/>
    <s v="411TLD Overlay @ 85 lb/sy"/>
    <x v="1"/>
    <x v="6"/>
    <m/>
    <n v="6.67"/>
    <d v="2020-06-26T00:00:00"/>
    <s v="THIN"/>
    <s v="N"/>
    <s v="Other"/>
    <x v="4"/>
    <s v="73SR0580001"/>
    <n v="0"/>
    <n v="0"/>
    <n v="17000"/>
    <m/>
    <n v="17000"/>
    <m/>
    <m/>
    <m/>
    <m/>
    <m/>
    <m/>
  </r>
  <r>
    <n v="127111"/>
    <n v="1"/>
    <s v="Let"/>
    <d v="2018-03-13T00:00:00"/>
    <s v="Brian Terrell"/>
    <d v="2021-04-13T00:00:00"/>
    <s v="Bobby Johnson"/>
    <s v="Loudon"/>
    <s v="SR-73"/>
    <s v="SR"/>
    <m/>
    <s v="SR"/>
    <s v="From near I-40 to near Simpson Drive West"/>
    <s v="411TLD Overlay @ 85 lb/sy / Mill &amp; 411D  85TLD LM 0.00 to 4.68 and Mill &amp; 411D from LM 4.68 to 6.00 NHS Eligible"/>
    <s v="Resurfacing"/>
    <s v="Resurf, Safety &amp; Br Repair"/>
    <s v="411TLD Overlay @ 85 lb/sy / Mill &amp; 411D"/>
    <x v="1"/>
    <x v="6"/>
    <m/>
    <n v="6"/>
    <d v="2021-03-26T00:00:00"/>
    <s v="THIN/CONV"/>
    <s v="Y"/>
    <s v="NHS"/>
    <x v="3"/>
    <s v="53I00750035"/>
    <n v="0"/>
    <n v="0"/>
    <n v="319200"/>
    <m/>
    <n v="319200"/>
    <m/>
    <m/>
    <m/>
    <m/>
    <m/>
    <m/>
  </r>
  <r>
    <n v="129580"/>
    <n v="2"/>
    <s v="Let"/>
    <d v="2019-08-21T00:00:00"/>
    <s v="Brian Terrell"/>
    <d v="2021-02-25T00:00:00"/>
    <s v="Kyle Ruddy"/>
    <s v="Pickett"/>
    <s v="SR-111"/>
    <s v="SR"/>
    <m/>
    <s v="SR"/>
    <s v="From North of SR-295 to South of Red Hill Church Road"/>
    <s v="Micro-surfacing @ 22 lbs/sy"/>
    <s v="Resurfacing"/>
    <s v="Resurf, Safety &amp; Br Repair"/>
    <s v="Micro-surfacing @ 22 lbs/sy"/>
    <x v="1"/>
    <x v="6"/>
    <m/>
    <n v="2.92"/>
    <d v="2021-02-05T00:00:00"/>
    <s v="MICRO"/>
    <s v="Y"/>
    <s v="NHS"/>
    <x v="3"/>
    <s v="69SR0420005"/>
    <n v="0"/>
    <n v="0"/>
    <n v="16446"/>
    <m/>
    <n v="16446"/>
    <m/>
    <m/>
    <m/>
    <m/>
    <m/>
    <m/>
  </r>
  <r>
    <n v="129598"/>
    <n v="2"/>
    <s v="Let"/>
    <d v="2019-08-21T00:00:00"/>
    <s v="Brian Terrell"/>
    <d v="2021-04-13T00:00:00"/>
    <s v="Kyle Ruddy"/>
    <s v="White"/>
    <s v="SR-111"/>
    <s v="SR"/>
    <m/>
    <s v="SR"/>
    <s v="From south of Overpass Road to Putnam County Line"/>
    <s v="Micro-surfacing @ 22 lbs/sy"/>
    <s v="Resurfacing"/>
    <s v="Resurface &amp; Safety"/>
    <s v="Micro-surfacing @ 22 lbs/sy"/>
    <x v="1"/>
    <x v="6"/>
    <m/>
    <n v="5.2"/>
    <d v="2021-03-26T00:00:00"/>
    <s v="MICRO"/>
    <s v="Y"/>
    <s v="NHS"/>
    <x v="3"/>
    <s v="93SR1110013, 93SR1110014, 93SR1110017, 93SR1110018"/>
    <n v="0"/>
    <n v="0"/>
    <n v="186104"/>
    <m/>
    <n v="186104"/>
    <m/>
    <m/>
    <m/>
    <m/>
    <m/>
    <m/>
  </r>
  <r>
    <n v="130472"/>
    <n v="2"/>
    <s v="Let"/>
    <d v="2020-06-03T00:00:00"/>
    <s v="Brian Terrell"/>
    <d v="2021-04-13T00:00:00"/>
    <s v="Kyle Ruddy"/>
    <s v="Warren"/>
    <s v="SR-1"/>
    <s v="SR"/>
    <m/>
    <s v="SR"/>
    <s v="From Cannon County Line to Robinson Road"/>
    <s v="Micro-surfacing @ 32 lbs/sy"/>
    <s v="Resurfacing"/>
    <s v="Resurf, Safety &amp; Br Repair"/>
    <s v="Micro-surfacing @ 32 lbs/sy"/>
    <x v="1"/>
    <x v="6"/>
    <m/>
    <n v="9.35"/>
    <d v="2021-03-26T00:00:00"/>
    <s v="MICRO"/>
    <s v="N"/>
    <s v="NHS"/>
    <x v="3"/>
    <s v="89SR0010023, 89SR0010024, 89SR0010029, 89SR0010030, 89SR0010031, 89SR0010032"/>
    <n v="0"/>
    <n v="0"/>
    <n v="548435"/>
    <m/>
    <n v="548435"/>
    <m/>
    <m/>
    <m/>
    <m/>
    <m/>
    <m/>
  </r>
  <r>
    <n v="129596"/>
    <n v="2"/>
    <s v="Let"/>
    <d v="2019-08-21T00:00:00"/>
    <s v="Brian Terrell"/>
    <d v="2021-04-13T00:00:00"/>
    <s v="Kyle Ruddy"/>
    <s v="Putnam"/>
    <s v="SR-135"/>
    <s v="SR"/>
    <m/>
    <s v="SR"/>
    <s v="From White County Line to West of Grider Road"/>
    <s v="Micro-surfacing @ 32 lbs/sy OR 411TL Overlay @ 85 lb/sy"/>
    <s v="Resurfacing"/>
    <s v="Resurf, Safety &amp; Br Repair"/>
    <s v="Micro-surfacing @ 32 lbs/sy OR 411TL Overlay @ 85 lb/sy"/>
    <x v="1"/>
    <x v="6"/>
    <m/>
    <n v="7.38"/>
    <d v="2021-03-26T00:00:00"/>
    <s v="MICRO/THIN"/>
    <s v="N"/>
    <s v="Other"/>
    <x v="4"/>
    <s v="71F00130007"/>
    <n v="0"/>
    <n v="0"/>
    <n v="242589"/>
    <m/>
    <n v="242589"/>
    <m/>
    <m/>
    <m/>
    <m/>
    <m/>
    <m/>
  </r>
  <r>
    <n v="122532"/>
    <n v="3"/>
    <s v="Let"/>
    <d v="2015-08-26T00:00:00"/>
    <s v="Brian Terrell"/>
    <d v="2021-06-02T00:00:00"/>
    <s v=""/>
    <s v="Maury"/>
    <s v="SR-7"/>
    <s v="SR"/>
    <m/>
    <s v="SR"/>
    <s v="From Bridge over Knob Creek to the Bridge over Snow Creek"/>
    <s v="Mill &amp; 411D"/>
    <s v="Resurfacing"/>
    <s v="Resurf, Safety &amp; Br Repair"/>
    <s v="Mill &amp; 411D"/>
    <x v="1"/>
    <x v="6"/>
    <m/>
    <n v="3.94"/>
    <d v="2021-05-07T00:00:00"/>
    <s v="CONV"/>
    <s v="N"/>
    <s v="Other"/>
    <x v="4"/>
    <s v="60SR0070037"/>
    <n v="0"/>
    <n v="0"/>
    <n v="5000"/>
    <m/>
    <n v="5000"/>
    <m/>
    <m/>
    <m/>
    <m/>
    <m/>
    <m/>
  </r>
  <r>
    <n v="127107"/>
    <n v="1"/>
    <s v="Closed"/>
    <d v="2018-03-13T00:00:00"/>
    <s v="Brian Terrell"/>
    <d v="2019-10-09T00:00:00"/>
    <s v="Teresa Hylton"/>
    <s v="Sullivan"/>
    <s v="SR-93"/>
    <s v="SR"/>
    <m/>
    <s v="SR"/>
    <s v="From near SR-347 to near Gaylemont Drive"/>
    <s v="Mill &amp; 411D"/>
    <s v="Resurfacing"/>
    <s v="Resurf, Safety &amp; Br Repair"/>
    <s v="Mill &amp; 411D"/>
    <x v="1"/>
    <x v="6"/>
    <m/>
    <n v="1.91"/>
    <d v="2019-02-08T00:00:00"/>
    <s v="CONV"/>
    <s v="Y"/>
    <s v="NHS"/>
    <x v="3"/>
    <s v="82SR0930039, 82SR0930041"/>
    <n v="0"/>
    <n v="0"/>
    <n v="7306.94"/>
    <m/>
    <n v="7306.94"/>
    <m/>
    <m/>
    <m/>
    <m/>
    <m/>
    <m/>
  </r>
  <r>
    <n v="127381"/>
    <n v="4"/>
    <s v="Active"/>
    <d v="2018-04-03T00:00:00"/>
    <s v="Brian Terrell"/>
    <d v="2021-02-01T00:00:00"/>
    <s v="Brian Terrell"/>
    <s v="Hardeman"/>
    <s v="SR-125"/>
    <s v="SR"/>
    <m/>
    <s v="SR"/>
    <s v="From SR-57 to South of Robert Crowley Loop"/>
    <s v="Mill &amp; 411D"/>
    <s v="Resurfacing"/>
    <s v="Resurf, Safety &amp; Br Repair"/>
    <s v="Mill &amp; 411D"/>
    <x v="1"/>
    <x v="6"/>
    <m/>
    <n v="5.81"/>
    <m/>
    <s v="REC"/>
    <s v="N"/>
    <s v="Other"/>
    <x v="4"/>
    <s v="35SR1250009, 35SR1250011, 35SR1250013, 35SR1250015"/>
    <n v="0"/>
    <n v="0"/>
    <n v="5000"/>
    <m/>
    <n v="5000"/>
    <m/>
    <m/>
    <m/>
    <m/>
    <m/>
    <m/>
  </r>
  <r>
    <n v="127384"/>
    <n v="4"/>
    <s v="Active"/>
    <d v="2018-04-03T00:00:00"/>
    <s v="Brian Terrell"/>
    <d v="2021-05-20T00:00:00"/>
    <s v="Jeremy Beeman"/>
    <s v="Weakley"/>
    <s v="SR-43"/>
    <s v="SR"/>
    <m/>
    <s v="SR"/>
    <s v="From near SR-43 (US-45E)/SR-216 to SR-22 (US-45E)"/>
    <s v="Mill &amp; 411D"/>
    <s v="Resurfacing"/>
    <s v="Resurf, Safety &amp; Br Repair"/>
    <s v="Mill &amp; 411D"/>
    <x v="1"/>
    <x v="6"/>
    <m/>
    <n v="2.92"/>
    <d v="2021-08-20T00:00:00"/>
    <s v="CONV"/>
    <s v="Y"/>
    <s v="NHS"/>
    <x v="3"/>
    <s v="92SR2160005, 92SR2160007, 92SR2160008, 92SR2160011, 92SR2160012, 92SR2160047, 92SR3720001"/>
    <n v="0"/>
    <n v="0"/>
    <n v="5000"/>
    <m/>
    <n v="5000"/>
    <m/>
    <m/>
    <m/>
    <m/>
    <m/>
    <m/>
  </r>
  <r>
    <n v="127385"/>
    <n v="4"/>
    <s v="Let"/>
    <d v="2018-04-03T00:00:00"/>
    <s v="Brian Terrell"/>
    <d v="2021-04-13T00:00:00"/>
    <s v=""/>
    <s v="Crockett"/>
    <s v="SR-188"/>
    <s v="SR"/>
    <m/>
    <s v="SR"/>
    <s v="From SR-54 to Colvett Road"/>
    <s v="Mill &amp; 411D"/>
    <s v="Resurfacing"/>
    <s v="Resurf, Safety &amp; Br Repair"/>
    <s v="Mill &amp; 411D"/>
    <x v="1"/>
    <x v="6"/>
    <m/>
    <n v="4.7300000000000004"/>
    <d v="2021-03-26T00:00:00"/>
    <s v="PRESV"/>
    <s v="N"/>
    <s v="Other"/>
    <x v="4"/>
    <s v="17SR0200025"/>
    <n v="0"/>
    <n v="0"/>
    <n v="181604"/>
    <m/>
    <n v="181604"/>
    <m/>
    <m/>
    <m/>
    <m/>
    <m/>
    <m/>
  </r>
  <r>
    <n v="127523"/>
    <n v="2"/>
    <s v="Closed"/>
    <d v="2018-05-21T00:00:00"/>
    <s v="Brian Terrell"/>
    <d v="2019-10-21T00:00:00"/>
    <s v="Teresa Hylton"/>
    <s v="Putnam"/>
    <s v="I-40"/>
    <s v="I"/>
    <m/>
    <s v="IM"/>
    <s v="(Westbound Only), From Falling Water River to Ramp from SR-24"/>
    <s v="Mill &amp; 411D"/>
    <s v="Resurfacing"/>
    <s v="Resurf, Safety &amp; Br Repair"/>
    <s v="Mill &amp; 411D"/>
    <x v="1"/>
    <x v="6"/>
    <m/>
    <n v="9.3699999999999992"/>
    <d v="2018-12-07T00:00:00"/>
    <s v="CONV"/>
    <s v="N"/>
    <s v="Int"/>
    <x v="1"/>
    <s v="71I00400042"/>
    <n v="0"/>
    <n v="0"/>
    <n v="28880.41"/>
    <m/>
    <n v="28880.41"/>
    <m/>
    <m/>
    <m/>
    <m/>
    <m/>
    <m/>
  </r>
  <r>
    <n v="129079"/>
    <n v="4"/>
    <s v="Active"/>
    <d v="2019-06-17T00:00:00"/>
    <s v="Brian Terrell"/>
    <d v="2020-10-05T00:00:00"/>
    <s v="Brian Terrell"/>
    <s v="Dyer"/>
    <s v="I-155"/>
    <s v="I"/>
    <m/>
    <s v="IM"/>
    <s v="From Mississippi River Bridge (MM 0.76) to near Rest Area"/>
    <s v="Mill &amp; 411D"/>
    <s v="Resurfacing"/>
    <s v="Resurf, Safety &amp; Br Repair"/>
    <s v="Mill &amp; 411D"/>
    <x v="1"/>
    <x v="6"/>
    <m/>
    <n v="8.64"/>
    <d v="2021-12-10T00:00:00"/>
    <m/>
    <s v="Y"/>
    <s v="Int"/>
    <x v="1"/>
    <s v="23I01550005, 23I01550006, 23I01550007, 23I01550008, 23I01550009, 23I01550010"/>
    <n v="0"/>
    <n v="0"/>
    <n v="5000"/>
    <m/>
    <n v="5000"/>
    <m/>
    <m/>
    <m/>
    <m/>
    <m/>
    <m/>
  </r>
  <r>
    <n v="129305"/>
    <n v="4"/>
    <s v="Active"/>
    <d v="2019-07-08T00:00:00"/>
    <s v="Brian Terrell"/>
    <d v="2021-01-21T00:00:00"/>
    <s v="Brian Terrell"/>
    <s v="Tipton"/>
    <s v="SR-384"/>
    <s v="SR"/>
    <m/>
    <s v="SR"/>
    <s v="From SR-59 to SR-3"/>
    <s v="Mill &amp; 411D"/>
    <s v="Resurfacing"/>
    <s v="Resurf, Safety &amp; Br Repair"/>
    <s v="Mill &amp; 411D"/>
    <x v="1"/>
    <x v="6"/>
    <m/>
    <n v="3.48"/>
    <m/>
    <s v="CONV"/>
    <s v="N"/>
    <s v="Other"/>
    <x v="4"/>
    <s v="84SR0590015, 84SR0590017, 84SR3840003"/>
    <n v="0"/>
    <n v="0"/>
    <n v="5000"/>
    <m/>
    <n v="5000"/>
    <m/>
    <m/>
    <m/>
    <m/>
    <m/>
    <m/>
  </r>
  <r>
    <n v="129307"/>
    <n v="4"/>
    <s v="Active"/>
    <d v="2019-07-08T00:00:00"/>
    <s v="Brian Terrell"/>
    <d v="2021-04-16T00:00:00"/>
    <s v="Brian Terrell"/>
    <s v="Henry"/>
    <s v="SR-54"/>
    <s v="SR"/>
    <m/>
    <s v="SR"/>
    <s v="From near SR-218 to Rison Street"/>
    <s v="Mill &amp; 411D"/>
    <s v="Resurfacing"/>
    <s v="Resurf, Safety &amp; Br Repair"/>
    <s v="Mill &amp; 411D"/>
    <x v="1"/>
    <x v="6"/>
    <m/>
    <n v="2.62"/>
    <d v="2022-02-11T00:00:00"/>
    <s v="CONV"/>
    <s v="Y"/>
    <s v="NHS"/>
    <x v="3"/>
    <s v="40SR0540017"/>
    <n v="0"/>
    <n v="0"/>
    <n v="5000"/>
    <m/>
    <n v="5000"/>
    <m/>
    <m/>
    <m/>
    <m/>
    <m/>
    <m/>
  </r>
  <r>
    <n v="129519"/>
    <n v="3"/>
    <s v="Active"/>
    <d v="2019-08-08T00:00:00"/>
    <s v="Brian Terrell"/>
    <d v="2021-06-07T00:00:00"/>
    <s v="Brian Terrell"/>
    <s v="Marshall"/>
    <s v="SR-99"/>
    <s v="SR"/>
    <m/>
    <s v="SR"/>
    <s v="From Maury County Line to SR-11"/>
    <s v="Mill &amp; 411D"/>
    <s v="Resurfacing"/>
    <s v="Resurf, Safety &amp; Br Repair"/>
    <s v="Mill &amp; 411D"/>
    <x v="1"/>
    <x v="6"/>
    <m/>
    <n v="7.45"/>
    <m/>
    <s v="CONV"/>
    <s v="N"/>
    <s v="Other"/>
    <x v="4"/>
    <s v="59SR0990001"/>
    <n v="0"/>
    <n v="0"/>
    <n v="5000"/>
    <m/>
    <n v="5000"/>
    <m/>
    <m/>
    <m/>
    <m/>
    <m/>
    <m/>
  </r>
  <r>
    <n v="129565"/>
    <n v="3"/>
    <s v="Active"/>
    <d v="2019-08-19T00:00:00"/>
    <s v="Brian Terrell"/>
    <d v="2020-10-19T00:00:00"/>
    <s v="Brian Terrell"/>
    <s v="Davidson"/>
    <s v="I-40"/>
    <s v="I"/>
    <m/>
    <s v="IM"/>
    <s v="From near SR-1 (US-70S) to near SR-24 (US-70)"/>
    <s v="Mill &amp; 411D"/>
    <s v="Resurfacing"/>
    <s v="Resurf, Safety &amp; Br Repair"/>
    <s v="Mill &amp; 411D"/>
    <x v="1"/>
    <x v="6"/>
    <m/>
    <n v="4.8099999999999996"/>
    <d v="2022-12-09T00:00:00"/>
    <s v="CONV"/>
    <s v="N"/>
    <s v="Int"/>
    <x v="1"/>
    <s v="19I00400014, 19I00400015, 19I00400017"/>
    <n v="0"/>
    <n v="0"/>
    <n v="5000"/>
    <m/>
    <n v="5000"/>
    <m/>
    <m/>
    <m/>
    <m/>
    <m/>
    <m/>
  </r>
  <r>
    <n v="130280"/>
    <n v="4"/>
    <s v="Active"/>
    <d v="2020-04-30T00:00:00"/>
    <s v="Brian Terrell"/>
    <d v="2021-05-20T00:00:00"/>
    <s v="Jeremy Beeman"/>
    <s v="Weakley"/>
    <s v="SR-216"/>
    <s v="SR"/>
    <m/>
    <s v="SR"/>
    <s v="From near Harrison Road to SR-43 (US-45E)/SR-372"/>
    <s v="Mill &amp; 411D"/>
    <s v="Resurfacing"/>
    <s v="Resurf, Safety &amp; Br Repair"/>
    <s v="Mill &amp; 411D"/>
    <x v="1"/>
    <x v="6"/>
    <m/>
    <n v="0.97"/>
    <d v="2021-08-20T00:00:00"/>
    <s v="CONV"/>
    <s v="Y"/>
    <s v="NHS"/>
    <x v="3"/>
    <s v="92SR2160003"/>
    <n v="0"/>
    <n v="0"/>
    <n v="5000"/>
    <m/>
    <n v="5000"/>
    <m/>
    <m/>
    <m/>
    <m/>
    <m/>
    <m/>
  </r>
  <r>
    <n v="125644"/>
    <n v="3"/>
    <s v="Closed"/>
    <d v="2017-04-18T00:00:00"/>
    <s v="Brian Terrell"/>
    <d v="2019-07-18T00:00:00"/>
    <s v="Teresa Hylton"/>
    <s v="Davidson"/>
    <s v="I-40"/>
    <s v="I"/>
    <m/>
    <s v="IM"/>
    <s v="From west of Church Street to east of Arlington Avenue"/>
    <s v="I-40, From west of Church Street to east of Arlington Avenue"/>
    <s v="Resurfacing"/>
    <s v="Resurfacing"/>
    <s v="Mill &amp; 411D"/>
    <x v="1"/>
    <x v="6"/>
    <m/>
    <n v="4.12"/>
    <d v="2018-03-23T00:00:00"/>
    <s v="CONV"/>
    <s v="N"/>
    <s v="Int"/>
    <x v="1"/>
    <s v="19I00400080, 19I00400087, 19I00400088, 19I00400089, 19I00400095, 19I00400096, 19I00400099"/>
    <n v="0"/>
    <n v="0"/>
    <n v="1653.08"/>
    <m/>
    <n v="1653.08"/>
    <m/>
    <m/>
    <m/>
    <m/>
    <m/>
    <m/>
  </r>
  <r>
    <n v="129476"/>
    <n v="3"/>
    <s v="Active"/>
    <d v="2019-08-08T00:00:00"/>
    <s v="Brian Terrell"/>
    <d v="2020-08-04T00:00:00"/>
    <s v="Brian Terrell"/>
    <s v="Maury"/>
    <s v="SR-6"/>
    <s v="SR"/>
    <m/>
    <s v="SR"/>
    <s v="From Frye Road to Williamson County Line"/>
    <s v="Mill &amp; 411D"/>
    <s v="Resurfacing"/>
    <s v="Resurfacing"/>
    <s v="Mill &amp; 411D"/>
    <x v="1"/>
    <x v="6"/>
    <m/>
    <n v="5.38"/>
    <m/>
    <s v="CONV"/>
    <s v="Y"/>
    <s v="NHS"/>
    <x v="3"/>
    <s v="60SR0060079"/>
    <n v="0"/>
    <n v="0"/>
    <n v="5000"/>
    <m/>
    <n v="5000"/>
    <m/>
    <m/>
    <m/>
    <m/>
    <m/>
    <m/>
  </r>
  <r>
    <n v="129488"/>
    <n v="3"/>
    <s v="Active"/>
    <d v="2019-08-08T00:00:00"/>
    <s v="Brian Terrell"/>
    <d v="2021-01-14T00:00:00"/>
    <s v="Brian Terrell"/>
    <s v="Humphreys"/>
    <s v="SR-13"/>
    <s v="SR"/>
    <m/>
    <s v="SR"/>
    <s v="From Acorn Hill Drive to East Main Street"/>
    <s v="Mill &amp; 411D"/>
    <s v="Resurfacing"/>
    <s v="Resurfacing"/>
    <s v="Mill &amp; 411D"/>
    <x v="1"/>
    <x v="6"/>
    <m/>
    <n v="4.29"/>
    <m/>
    <s v="CONV"/>
    <s v="N"/>
    <s v="Other"/>
    <x v="4"/>
    <s v="43SR0130023, 43SR0130024"/>
    <n v="0"/>
    <n v="0"/>
    <n v="5000"/>
    <m/>
    <n v="5000"/>
    <m/>
    <m/>
    <m/>
    <m/>
    <m/>
    <m/>
  </r>
  <r>
    <n v="130782"/>
    <n v="3"/>
    <s v="Let"/>
    <d v="2020-08-18T00:00:00"/>
    <s v="Brian Terrell"/>
    <d v="2021-03-08T00:00:00"/>
    <s v="Brian Terrell"/>
    <s v="Maury"/>
    <s v="SR-396"/>
    <s v="SR"/>
    <m/>
    <s v="SR"/>
    <s v="From SR-6 to near I-65"/>
    <s v="Mill &amp; 411D"/>
    <s v="Resurfacing"/>
    <s v="Resurfacing"/>
    <s v="Mill &amp; 411D"/>
    <x v="1"/>
    <x v="6"/>
    <m/>
    <n v="4.1100000000000003"/>
    <d v="2021-02-05T00:00:00"/>
    <s v="CONV"/>
    <s v="N"/>
    <s v="NHS"/>
    <x v="3"/>
    <s v="60SR3960003, 60SR3960004"/>
    <n v="0"/>
    <n v="0"/>
    <n v="150472"/>
    <m/>
    <n v="150472"/>
    <m/>
    <m/>
    <m/>
    <m/>
    <m/>
    <m/>
  </r>
  <r>
    <n v="127289"/>
    <n v="3"/>
    <s v="Closed"/>
    <d v="2018-03-28T00:00:00"/>
    <s v="Brian Terrell"/>
    <d v="2019-11-07T00:00:00"/>
    <s v="Teresa Hylton"/>
    <s v="Stewart"/>
    <s v="SR-76"/>
    <s v="SR"/>
    <m/>
    <s v="SR"/>
    <s v="From bridge over Cumberland River to east of Long Pine Drive"/>
    <s v="Mill &amp; 411D (LM13.66-LM14.2)/ 411 D Overlay"/>
    <s v="Resurfacing"/>
    <s v="Resurf, Safety &amp; Br Repair"/>
    <s v="Mill &amp; 411D (LM13.66-LM14.2)/ 411 D Overlay"/>
    <x v="1"/>
    <x v="6"/>
    <m/>
    <n v="5.72"/>
    <d v="2019-03-29T00:00:00"/>
    <s v="CONV"/>
    <s v="Y"/>
    <s v="NHS"/>
    <x v="3"/>
    <s v="81SR0760015, 81SR0760019"/>
    <n v="0"/>
    <n v="0"/>
    <n v="5041.3"/>
    <m/>
    <n v="5041.3"/>
    <m/>
    <m/>
    <m/>
    <m/>
    <m/>
    <m/>
  </r>
  <r>
    <n v="127421"/>
    <n v="4"/>
    <s v="Active"/>
    <d v="2018-04-04T00:00:00"/>
    <s v="Brian Terrell"/>
    <d v="2020-05-26T00:00:00"/>
    <s v="Mary McFarlin"/>
    <s v="Madison"/>
    <s v="SR-20"/>
    <s v="SR"/>
    <m/>
    <s v="SR"/>
    <s v="From Hollywood Drive to SR-1"/>
    <s v="Mill w/411D"/>
    <s v="Resurfacing"/>
    <s v="Resurf, Safety &amp; Br Repair"/>
    <s v="Mill w/411D"/>
    <x v="1"/>
    <x v="6"/>
    <m/>
    <n v="4.8899999999999997"/>
    <m/>
    <s v="CONV"/>
    <s v="Y"/>
    <s v="NHS"/>
    <x v="3"/>
    <s v="57L30450001"/>
    <n v="0"/>
    <n v="30450"/>
    <n v="0"/>
    <m/>
    <n v="30450"/>
    <m/>
    <m/>
    <m/>
    <m/>
    <m/>
    <m/>
  </r>
  <r>
    <n v="129204"/>
    <n v="3"/>
    <s v="Construction Complete"/>
    <d v="2019-06-25T00:00:00"/>
    <s v="Brian Terrell"/>
    <d v="2020-09-15T00:00:00"/>
    <s v="Jason Carney"/>
    <s v="Dickson"/>
    <s v="SR-48"/>
    <s v="SR"/>
    <m/>
    <s v="SR"/>
    <s v="From East Rickert Avenue to SR-49"/>
    <s v="Profile Mill &amp; 85 lb/sy TLD"/>
    <s v="Resurfacing"/>
    <s v="Resurf, Safety &amp; Br Repair"/>
    <s v="Profile Mill &amp; 85 lb/sy TLD"/>
    <x v="1"/>
    <x v="6"/>
    <m/>
    <n v="7.44"/>
    <d v="2020-05-15T00:00:00"/>
    <s v="THIN"/>
    <s v="Y"/>
    <s v="NHS, Other"/>
    <x v="3"/>
    <s v="22FA0360001"/>
    <n v="0"/>
    <n v="0"/>
    <n v="-77223"/>
    <m/>
    <n v="-77223"/>
    <m/>
    <m/>
    <m/>
    <m/>
    <m/>
    <m/>
  </r>
  <r>
    <n v="127375"/>
    <n v="4"/>
    <s v="Let"/>
    <d v="2018-04-03T00:00:00"/>
    <s v="Brian Terrell"/>
    <d v="2021-04-13T00:00:00"/>
    <s v="Brandy Hopkins"/>
    <s v="Fayette"/>
    <s v="SR-76"/>
    <s v="SR"/>
    <m/>
    <s v="SR"/>
    <s v="From SR-57 to SR-193"/>
    <s v="Scrub Seal &amp; 85 lb/sy TLD"/>
    <s v="Resurfacing"/>
    <s v="Resurf, Safety &amp; Br Repair"/>
    <s v="Scrub Seal &amp; 85 lb/sy TLD"/>
    <x v="1"/>
    <x v="6"/>
    <m/>
    <n v="6.9"/>
    <d v="2021-03-26T00:00:00"/>
    <s v="PRESV"/>
    <s v="N"/>
    <s v="Other"/>
    <x v="4"/>
    <s v="24SR0760001, 24SR0760003, 24SR0760005"/>
    <n v="0"/>
    <n v="0"/>
    <n v="1050124"/>
    <m/>
    <n v="1050124"/>
    <m/>
    <m/>
    <m/>
    <m/>
    <m/>
    <m/>
  </r>
  <r>
    <n v="127363"/>
    <n v="4"/>
    <s v="Let"/>
    <d v="2018-04-03T00:00:00"/>
    <s v="Brian Terrell"/>
    <d v="2021-04-13T00:00:00"/>
    <s v=""/>
    <s v="Weakley"/>
    <s v="SR-89"/>
    <s v="SR"/>
    <m/>
    <s v="SR"/>
    <s v="From north of SR-190 to Kentucky State Line"/>
    <s v="Spot Leveling &amp; Chip Seal"/>
    <s v="Resurfacing"/>
    <s v="Resurf, Safety &amp; Br Repair"/>
    <s v="Spot Leveling &amp; Chip Seal"/>
    <x v="1"/>
    <x v="6"/>
    <m/>
    <n v="7.26"/>
    <d v="2021-03-26T00:00:00"/>
    <s v="PRESV"/>
    <s v="N"/>
    <s v="Other"/>
    <x v="4"/>
    <s v="92SR0890025"/>
    <n v="0"/>
    <n v="0"/>
    <n v="235850"/>
    <m/>
    <n v="235850"/>
    <m/>
    <m/>
    <m/>
    <m/>
    <m/>
    <m/>
  </r>
  <r>
    <n v="127095"/>
    <n v="1"/>
    <s v="Let"/>
    <d v="2018-03-13T00:00:00"/>
    <s v="Brian Terrell"/>
    <d v="2020-07-01T00:00:00"/>
    <s v="Brian Terrell"/>
    <s v="Hamblen"/>
    <s v="SR-160"/>
    <s v="SR"/>
    <m/>
    <s v="SR"/>
    <s v="From near SR-66 to SR-34"/>
    <s v="411 D Overlay"/>
    <s v="Resurfacing"/>
    <s v="Resurf, Safety &amp; Br Repair"/>
    <s v="411 D Overlay"/>
    <x v="1"/>
    <x v="6"/>
    <s v="TAMP Preservation"/>
    <n v="4.76"/>
    <d v="2020-05-15T00:00:00"/>
    <s v="CONV"/>
    <s v="Y"/>
    <s v="NHS"/>
    <x v="3"/>
    <s v="32SR1600017, 32SR1600018"/>
    <n v="0"/>
    <n v="0"/>
    <n v="-39300"/>
    <m/>
    <n v="-39300"/>
    <m/>
    <m/>
    <m/>
    <m/>
    <m/>
    <m/>
  </r>
  <r>
    <n v="129137"/>
    <n v="1"/>
    <s v="Let"/>
    <d v="2019-06-19T00:00:00"/>
    <s v="Brian Terrell"/>
    <d v="2021-04-13T00:00:00"/>
    <s v="Bobby Johnson"/>
    <s v="Carter"/>
    <s v="SR-67"/>
    <s v="SR"/>
    <m/>
    <s v="SR"/>
    <s v="From near SR-359 to near SR-91"/>
    <s v="411 D Overlay"/>
    <s v="Resurfacing"/>
    <s v="Resurf, Safety &amp; Br Repair"/>
    <s v="411 D Overlay"/>
    <x v="1"/>
    <x v="6"/>
    <s v="TAMP Preservation"/>
    <n v="0.6"/>
    <d v="2021-03-26T00:00:00"/>
    <s v="CONV"/>
    <s v="N"/>
    <s v="NHS"/>
    <x v="3"/>
    <s v="10SR0670007"/>
    <n v="0"/>
    <n v="0"/>
    <n v="167000"/>
    <m/>
    <n v="167000"/>
    <m/>
    <m/>
    <m/>
    <m/>
    <m/>
    <m/>
  </r>
  <r>
    <n v="129145"/>
    <n v="1"/>
    <s v="Let"/>
    <d v="2019-06-19T00:00:00"/>
    <s v="Brian Terrell"/>
    <d v="2021-04-13T00:00:00"/>
    <s v="Bobby Johnson"/>
    <s v="Sevier"/>
    <s v="SR-449"/>
    <s v="SR"/>
    <m/>
    <s v="SR"/>
    <s v="From SR-71 to near Center View Road"/>
    <s v="411 D Overlay"/>
    <s v="Resurfacing"/>
    <s v="Resurf, Safety &amp; Br Repair"/>
    <s v="411 D Overlay"/>
    <x v="1"/>
    <x v="6"/>
    <s v="TAMP Preservation"/>
    <n v="3.35"/>
    <d v="2021-03-26T00:00:00"/>
    <s v="CONV"/>
    <s v="N"/>
    <s v="Other"/>
    <x v="4"/>
    <s v="78S25330001, 78S26050001, 78SR4490003"/>
    <n v="0"/>
    <n v="0"/>
    <n v="871300"/>
    <m/>
    <n v="871300"/>
    <m/>
    <m/>
    <m/>
    <m/>
    <m/>
    <m/>
  </r>
  <r>
    <n v="129474"/>
    <n v="3"/>
    <s v="Let"/>
    <d v="2019-08-08T00:00:00"/>
    <s v="Brian Terrell"/>
    <d v="2021-02-25T00:00:00"/>
    <s v="Jason Carney"/>
    <s v="Bedford"/>
    <s v="SR-130"/>
    <s v="SR"/>
    <m/>
    <s v="SR"/>
    <s v="From near Gant Hollow Road to SR-64"/>
    <s v="411 D Overlay"/>
    <s v="Resurfacing"/>
    <s v="Resurf, Safety &amp; Br Repair"/>
    <s v="411 D Overlay"/>
    <x v="1"/>
    <x v="6"/>
    <s v="TAMP Preservation"/>
    <n v="6.1"/>
    <d v="2021-02-05T00:00:00"/>
    <s v="CONV"/>
    <s v="N"/>
    <s v="Other"/>
    <x v="4"/>
    <s v="02SR1300013, 02SR1300015"/>
    <n v="0"/>
    <n v="0"/>
    <n v="95069"/>
    <m/>
    <n v="95069"/>
    <m/>
    <m/>
    <m/>
    <m/>
    <m/>
    <m/>
  </r>
  <r>
    <n v="129477"/>
    <n v="3"/>
    <s v="Let"/>
    <d v="2019-08-08T00:00:00"/>
    <s v="Brian Terrell"/>
    <d v="2021-04-13T00:00:00"/>
    <s v="Jason Carney"/>
    <s v="Perry"/>
    <s v="SR-438"/>
    <s v="SR"/>
    <m/>
    <s v="SR"/>
    <s v="From SR-13 to Hickman County Line"/>
    <s v="411 D Overlay"/>
    <s v="Resurfacing"/>
    <s v="Resurf, Safety &amp; Br Repair"/>
    <s v="411 D Overlay"/>
    <x v="1"/>
    <x v="6"/>
    <s v="TAMP Preservation"/>
    <n v="4.8899999999999997"/>
    <d v="2021-03-26T00:00:00"/>
    <s v="CONV"/>
    <s v="N"/>
    <s v="Other"/>
    <x v="4"/>
    <s v="68SR0500005"/>
    <n v="0"/>
    <n v="0"/>
    <n v="256794"/>
    <m/>
    <n v="256794"/>
    <m/>
    <m/>
    <m/>
    <m/>
    <m/>
    <m/>
  </r>
  <r>
    <n v="130379"/>
    <n v="1"/>
    <s v="Let"/>
    <d v="2020-05-26T00:00:00"/>
    <s v="Brian Terrell"/>
    <d v="2021-02-25T00:00:00"/>
    <s v="Bobby Johnson"/>
    <s v="Sullivan"/>
    <s v="SR-93"/>
    <s v="SR"/>
    <m/>
    <s v="SR"/>
    <s v="From near I-26 to near SR-1"/>
    <s v="411 D Overlay"/>
    <s v="Resurfacing"/>
    <s v="Resurf, Safety &amp; Br Repair"/>
    <s v="411 D Overlay"/>
    <x v="1"/>
    <x v="6"/>
    <s v="TAMP Preservation"/>
    <n v="5.12"/>
    <d v="2021-02-05T00:00:00"/>
    <s v="CONV"/>
    <s v="Y"/>
    <s v="NHS"/>
    <x v="3"/>
    <s v="82SR0930011, 82SR0930013, 82SR0930014"/>
    <n v="0"/>
    <n v="0"/>
    <n v="366200"/>
    <m/>
    <n v="366200"/>
    <m/>
    <m/>
    <m/>
    <m/>
    <m/>
    <m/>
  </r>
  <r>
    <n v="127241"/>
    <n v="2"/>
    <s v="Construction Complete"/>
    <d v="2018-03-21T00:00:00"/>
    <s v="Brian Terrell"/>
    <d v="2020-11-19T00:00:00"/>
    <s v="Kyle Ruddy"/>
    <s v="McMinn"/>
    <s v="SR-310"/>
    <s v="SR"/>
    <m/>
    <s v="SR"/>
    <s v="From near SR-30 to SR-39"/>
    <s v="Cape Seal - Scrub Seal plus Micro-surfacing"/>
    <s v="Resurfacing"/>
    <s v="Resurf, Safety &amp; Br Repair"/>
    <s v="Cape Seal - Scrub Seal plus Micro-surfacing"/>
    <x v="1"/>
    <x v="6"/>
    <s v="TAMP Preservation"/>
    <n v="6.28"/>
    <d v="2020-06-26T00:00:00"/>
    <s v="CONV"/>
    <s v="N"/>
    <s v="Other"/>
    <x v="4"/>
    <s v="54SR3100009"/>
    <n v="0"/>
    <n v="0"/>
    <n v="-30087"/>
    <m/>
    <n v="-30087"/>
    <m/>
    <m/>
    <m/>
    <m/>
    <m/>
    <m/>
  </r>
  <r>
    <n v="127215"/>
    <n v="2"/>
    <s v="Construction Complete"/>
    <d v="2018-03-21T00:00:00"/>
    <s v="Brian Terrell"/>
    <d v="2020-12-02T00:00:00"/>
    <s v="Kyle Ruddy"/>
    <s v="Sequatchie"/>
    <s v="SR-111"/>
    <s v="SR"/>
    <m/>
    <s v="SR"/>
    <s v="From East Valley Road to SR-8"/>
    <s v="Mill &amp; 411D"/>
    <s v="Resurfacing"/>
    <s v="Resurf, Safety &amp; Br Repair"/>
    <s v="Mill &amp; 411D"/>
    <x v="1"/>
    <x v="6"/>
    <s v="TAMP Preservation"/>
    <n v="2.41"/>
    <d v="2020-02-07T00:00:00"/>
    <s v="CONV"/>
    <s v="Y"/>
    <s v="NHS"/>
    <x v="3"/>
    <s v="77SR1110002, 77SR1110004, 77SR1110008"/>
    <n v="0"/>
    <n v="0"/>
    <n v="54986"/>
    <m/>
    <n v="54986"/>
    <m/>
    <m/>
    <m/>
    <m/>
    <m/>
    <m/>
  </r>
  <r>
    <n v="127236"/>
    <n v="2"/>
    <s v="Let"/>
    <d v="2018-03-21T00:00:00"/>
    <s v="Brian Terrell"/>
    <d v="2021-02-25T00:00:00"/>
    <s v="Bobby Johnson"/>
    <s v="Hamilton"/>
    <s v="SR-321"/>
    <s v="SR"/>
    <m/>
    <s v="SR"/>
    <s v="From North of SR-317 to near SR-2"/>
    <s v="Mill &amp; 411D"/>
    <s v="Resurfacing"/>
    <s v="Resurf, Safety &amp; Br Repair"/>
    <s v="Mill &amp; 411D"/>
    <x v="1"/>
    <x v="6"/>
    <s v="TAMP Preservation"/>
    <n v="1.5"/>
    <d v="2021-02-05T00:00:00"/>
    <s v="CONV"/>
    <s v="N"/>
    <s v="Other"/>
    <x v="4"/>
    <s v="33011430009"/>
    <n v="0"/>
    <n v="0"/>
    <n v="136015"/>
    <m/>
    <n v="136015"/>
    <m/>
    <m/>
    <m/>
    <m/>
    <m/>
    <m/>
  </r>
  <r>
    <n v="127303"/>
    <n v="3"/>
    <s v="Closed"/>
    <d v="2018-03-28T00:00:00"/>
    <s v="Brian Terrell"/>
    <d v="2020-09-15T00:00:00"/>
    <s v="Teresa Hylton"/>
    <s v="Sumner"/>
    <s v="SR-386"/>
    <s v="SR"/>
    <m/>
    <s v="SR"/>
    <s v="From bridge over SR-6 to east of Greenlea Boulevard"/>
    <s v="Mill &amp; 411D"/>
    <s v="Resurfacing"/>
    <s v="Resurf, Safety &amp; Br Repair"/>
    <s v="Mill &amp; 411D"/>
    <x v="1"/>
    <x v="6"/>
    <s v="TAMP Preservation"/>
    <n v="4.4400000000000004"/>
    <d v="2019-05-10T00:00:00"/>
    <s v="CONV"/>
    <s v="Y"/>
    <s v="NHS"/>
    <x v="3"/>
    <s v="83SR3860033, 83SR3860034, 83SR3860037, 83SR3860038"/>
    <n v="0"/>
    <n v="0"/>
    <n v="16330.98"/>
    <m/>
    <n v="16330.98"/>
    <m/>
    <m/>
    <m/>
    <m/>
    <m/>
    <m/>
  </r>
  <r>
    <n v="127359"/>
    <n v="4"/>
    <s v="Let"/>
    <d v="2018-04-03T00:00:00"/>
    <s v="Brian Terrell"/>
    <d v="2020-07-21T00:00:00"/>
    <s v="Bonita Dunlap"/>
    <s v="Madison"/>
    <s v="SR-186"/>
    <s v="SR"/>
    <m/>
    <s v="SR"/>
    <s v="From Channing Way to Passmore Lane Overpass"/>
    <s v="Mill &amp; 411D"/>
    <s v="Resurfacing"/>
    <s v="Resurf, Safety &amp; Br Repair"/>
    <s v="Mill &amp; 411D"/>
    <x v="1"/>
    <x v="6"/>
    <s v="TAMP Preservation"/>
    <n v="3.78"/>
    <d v="2020-06-26T00:00:00"/>
    <s v="CONV"/>
    <s v="Y"/>
    <s v="NHS"/>
    <x v="3"/>
    <s v="57FA0053009"/>
    <n v="0"/>
    <n v="0"/>
    <n v="-98080"/>
    <m/>
    <n v="-98080"/>
    <m/>
    <m/>
    <m/>
    <m/>
    <m/>
    <m/>
  </r>
  <r>
    <n v="127616"/>
    <n v="4"/>
    <s v="Construction Complete"/>
    <d v="2018-06-06T00:00:00"/>
    <s v="Brian Terrell"/>
    <d v="2019-09-18T00:00:00"/>
    <s v="Anna Biggs"/>
    <s v="Shelby"/>
    <s v="I-55"/>
    <s v="I"/>
    <m/>
    <s v="IM"/>
    <s v="From Mississippi State Line to Millbranch Road Overpass"/>
    <s v="Mill &amp; 411D"/>
    <s v="Resurfacing"/>
    <s v="Resurf, Safety &amp; Br Repair"/>
    <s v="Mill &amp; 411D"/>
    <x v="1"/>
    <x v="6"/>
    <s v="TAMP Preservation"/>
    <n v="3.56"/>
    <d v="2018-12-07T00:00:00"/>
    <s v="CONV"/>
    <s v="Y"/>
    <s v="Int"/>
    <x v="1"/>
    <s v="79I00550003, 79I00550017, 79I00550021"/>
    <n v="0"/>
    <n v="0"/>
    <n v="0"/>
    <m/>
    <n v="0"/>
    <m/>
    <m/>
    <m/>
    <m/>
    <m/>
    <m/>
  </r>
  <r>
    <n v="128838"/>
    <n v="3"/>
    <s v="Let"/>
    <d v="2019-04-19T00:00:00"/>
    <s v="Brian Terrell"/>
    <d v="2021-03-02T00:00:00"/>
    <s v="Jason Carney"/>
    <s v="Williamson"/>
    <s v="I-840"/>
    <s v="I"/>
    <m/>
    <s v="IM"/>
    <s v="From near Leipers Creek Road to Thompson Station Road"/>
    <s v="Mill &amp; 411D"/>
    <s v="Resurfacing"/>
    <s v="Resurf, Safety &amp; Br Repair"/>
    <s v="Mill &amp; 411D"/>
    <x v="1"/>
    <x v="6"/>
    <s v="TAMP Preservation"/>
    <n v="5.72"/>
    <d v="2021-02-05T00:00:00"/>
    <m/>
    <s v="N"/>
    <s v="Int"/>
    <x v="1"/>
    <s v="94SR8400031, 94SR8400032, 94SR8400033, 94SR8400034, 94SR8400037, 94SR8400038, 94SR8400094, 94SR8400111, 94SR8400112, 94SR8400113, 94SR8400114"/>
    <n v="0"/>
    <n v="0"/>
    <n v="3129021"/>
    <m/>
    <n v="3129021"/>
    <m/>
    <m/>
    <m/>
    <m/>
    <m/>
    <m/>
  </r>
  <r>
    <n v="128847"/>
    <n v="2"/>
    <s v="Let"/>
    <d v="2019-04-29T00:00:00"/>
    <s v="Brian Terrell"/>
    <d v="2020-12-23T00:00:00"/>
    <s v="Kyle Ruddy"/>
    <s v="Putnam"/>
    <s v="I-40"/>
    <s v="I"/>
    <m/>
    <s v="IM"/>
    <s v="(Eastbound Only), From West of Falling Water River Bridge to ramp from SR-24"/>
    <s v="Mill &amp; 411D"/>
    <s v="Resurfacing"/>
    <s v="Resurf, Safety &amp; Br Repair"/>
    <s v="Mill &amp; 411D"/>
    <x v="1"/>
    <x v="6"/>
    <s v="TAMP Preservation"/>
    <n v="9.2799999999999994"/>
    <d v="2020-12-11T00:00:00"/>
    <m/>
    <s v="N"/>
    <s v="Int"/>
    <x v="1"/>
    <s v="71I00400041"/>
    <n v="0"/>
    <n v="0"/>
    <n v="54979"/>
    <m/>
    <n v="54979"/>
    <m/>
    <m/>
    <m/>
    <m/>
    <m/>
    <m/>
  </r>
  <r>
    <n v="128852"/>
    <n v="2"/>
    <s v="Let"/>
    <d v="2019-04-29T00:00:00"/>
    <s v="Brian Terrell"/>
    <d v="2020-12-23T00:00:00"/>
    <s v="Kyle Ruddy"/>
    <s v="Grundy"/>
    <s v="I-24"/>
    <s v="I"/>
    <m/>
    <s v="IM"/>
    <s v="From Coffee County Line to East of Bells Mill Road Bridge"/>
    <s v="Cold Planing @ 1.25&quot; (Roadway &amp; Shoulders) &amp; BM @ 2&quot; &amp; &quot;D&quot; Mix @ 1.25&quot; (Roadway &amp; Inside Shoulders), &quot;E&quot; Mix @ 1.25&quot; (Outside Shld)"/>
    <s v="Resurfacing"/>
    <s v="Resurf, Safety &amp; Br Repair"/>
    <s v="Mill &amp; 411D"/>
    <x v="1"/>
    <x v="6"/>
    <s v="TAMP Preservation"/>
    <n v="2.4500000000000002"/>
    <d v="2020-12-11T00:00:00"/>
    <s v="CONV"/>
    <s v="N"/>
    <s v="Int"/>
    <x v="1"/>
    <s v="31I00240003, 31I00240004, 31I00240005, 31I00240006"/>
    <n v="0"/>
    <n v="0"/>
    <n v="535442"/>
    <m/>
    <n v="535442"/>
    <m/>
    <m/>
    <m/>
    <m/>
    <m/>
    <m/>
  </r>
  <r>
    <n v="129100"/>
    <n v="1"/>
    <s v="Construction Complete"/>
    <d v="2019-06-18T00:00:00"/>
    <s v="Brian Terrell"/>
    <d v="2021-06-05T00:00:00"/>
    <s v="Scott Boyce"/>
    <s v="Sevier"/>
    <s v="SR-73"/>
    <s v="SR"/>
    <m/>
    <s v="SR"/>
    <s v="From near Pigeon Forge City Limits to SR-71"/>
    <s v="Mill &amp; 411D"/>
    <s v="Resurfacing"/>
    <s v="Resurf, Safety &amp; Br Repair"/>
    <s v="Mill &amp; 411D"/>
    <x v="1"/>
    <x v="6"/>
    <s v="TAMP Preservation"/>
    <n v="2.92"/>
    <d v="2020-03-27T00:00:00"/>
    <s v="CONV"/>
    <s v="N"/>
    <s v="NHS"/>
    <x v="3"/>
    <s v="78S24220003, 78S24220005, 78S24220007, 78S24220009"/>
    <n v="0"/>
    <n v="0"/>
    <n v="85330"/>
    <m/>
    <n v="85330"/>
    <m/>
    <m/>
    <m/>
    <m/>
    <m/>
    <m/>
  </r>
  <r>
    <n v="129492"/>
    <n v="3"/>
    <s v="Let"/>
    <d v="2019-08-08T00:00:00"/>
    <s v="Brian Terrell"/>
    <d v="2021-04-13T00:00:00"/>
    <s v="Brian Terrell"/>
    <s v="Davidson"/>
    <s v="SR-11"/>
    <s v="SR"/>
    <m/>
    <s v="SR"/>
    <s v="From Williamson County Line to south of Swiss Avenue"/>
    <s v="Mill &amp; 411D"/>
    <s v="Resurfacing"/>
    <s v="Resurf, Safety &amp; Br Repair"/>
    <s v="Mill &amp; 411D"/>
    <x v="1"/>
    <x v="6"/>
    <s v="TAMP Preservation"/>
    <n v="4.24"/>
    <d v="2021-03-26T00:00:00"/>
    <s v="CONV"/>
    <s v="Y"/>
    <s v="NHS"/>
    <x v="3"/>
    <s v="19SR0110001"/>
    <n v="0"/>
    <n v="0"/>
    <n v="148838"/>
    <m/>
    <n v="148838"/>
    <m/>
    <m/>
    <m/>
    <m/>
    <m/>
    <m/>
  </r>
  <r>
    <n v="129498"/>
    <n v="3"/>
    <s v="Let"/>
    <d v="2019-08-08T00:00:00"/>
    <s v="Brian Terrell"/>
    <d v="2021-04-13T00:00:00"/>
    <s v="Jason Carney"/>
    <s v="Giles"/>
    <s v="SR-7"/>
    <s v="SR"/>
    <m/>
    <s v="SR"/>
    <s v="From Morrow Road to near Market Street"/>
    <s v="Mill &amp; 411D"/>
    <s v="Resurfacing"/>
    <s v="Resurf, Safety &amp; Br Repair"/>
    <s v="Mill &amp; 411D"/>
    <x v="1"/>
    <x v="6"/>
    <s v="TAMP Preservation"/>
    <n v="4.4000000000000004"/>
    <d v="2021-03-26T00:00:00"/>
    <s v="CONV"/>
    <s v="N"/>
    <s v="Other"/>
    <x v="4"/>
    <s v="28I00650003, 28SR0070007"/>
    <n v="0"/>
    <n v="0"/>
    <n v="196405"/>
    <m/>
    <n v="196405"/>
    <m/>
    <m/>
    <m/>
    <m/>
    <m/>
    <m/>
  </r>
  <r>
    <n v="129567"/>
    <n v="3"/>
    <s v="Let"/>
    <d v="2019-08-19T00:00:00"/>
    <s v="Brian Terrell"/>
    <d v="2021-04-13T00:00:00"/>
    <s v="Brian Terrell"/>
    <s v="Davidson"/>
    <s v="I-24"/>
    <s v="I"/>
    <m/>
    <s v="IM"/>
    <s v="From I-40 split to I-440 spilt"/>
    <s v="Mill &amp; 411D"/>
    <s v="Resurfacing"/>
    <s v="Resurf, Safety &amp; Br Repair"/>
    <s v="Mill &amp; 411D"/>
    <x v="1"/>
    <x v="6"/>
    <s v="TAMP Preservation"/>
    <n v="1.45"/>
    <d v="2021-03-26T00:00:00"/>
    <m/>
    <s v="N"/>
    <s v="Int"/>
    <x v="1"/>
    <s v="19I00240005, 19I00240006, 19I00240097, 19I00240305"/>
    <n v="0"/>
    <n v="0"/>
    <n v="516524"/>
    <m/>
    <n v="516524"/>
    <m/>
    <m/>
    <m/>
    <m/>
    <m/>
    <m/>
  </r>
  <r>
    <n v="129569"/>
    <n v="3"/>
    <s v="Let"/>
    <d v="2019-08-19T00:00:00"/>
    <s v="Brian Terrell"/>
    <d v="2020-12-23T00:00:00"/>
    <s v="Brian Terrell"/>
    <s v="Davidson"/>
    <s v="I-40"/>
    <s v="I"/>
    <m/>
    <s v="IM"/>
    <s v="From near Arlington Avenue to near SR-255"/>
    <s v="Mill &amp; 411D"/>
    <s v="Resurfacing"/>
    <s v="Resurf, Safety &amp; Br Repair"/>
    <s v="Mill &amp; 411D"/>
    <x v="1"/>
    <x v="6"/>
    <s v="TAMP Preservation"/>
    <n v="3.09"/>
    <d v="2020-12-11T00:00:00"/>
    <m/>
    <s v="N"/>
    <s v="Int"/>
    <x v="1"/>
    <s v="19I00240003, 19I00400125, 19I00400309"/>
    <n v="0"/>
    <n v="0"/>
    <n v="185373"/>
    <m/>
    <n v="185373"/>
    <m/>
    <m/>
    <m/>
    <m/>
    <m/>
    <m/>
  </r>
  <r>
    <n v="130279"/>
    <n v="4"/>
    <s v="Let"/>
    <d v="2020-04-30T00:00:00"/>
    <s v="Brian Terrell"/>
    <d v="2021-06-02T00:00:00"/>
    <s v=""/>
    <s v="McNairy"/>
    <s v="SR-224"/>
    <s v="SR"/>
    <m/>
    <s v="SR"/>
    <s v="From SR-142 to SR-15"/>
    <s v="Mill &amp; C-W"/>
    <s v="Resurfacing"/>
    <s v="Resurf, Safety &amp; Br Repair"/>
    <s v="Mill &amp; C-W"/>
    <x v="1"/>
    <x v="6"/>
    <s v="TAMP Preservation"/>
    <n v="4.51"/>
    <d v="2021-05-07T00:00:00"/>
    <s v="CONV"/>
    <s v="N"/>
    <s v="Other"/>
    <x v="4"/>
    <s v="55S80850007, 55S80850009"/>
    <n v="0"/>
    <n v="0"/>
    <n v="739815"/>
    <m/>
    <n v="739815"/>
    <m/>
    <m/>
    <m/>
    <m/>
    <m/>
    <m/>
  </r>
  <r>
    <n v="109910.01"/>
    <n v="4"/>
    <s v="Closed"/>
    <d v="2012-05-08T00:00:00"/>
    <s v="Scott Boyce"/>
    <d v="2018-08-09T00:00:00"/>
    <s v="Brian Terrell"/>
    <s v="Shelby"/>
    <s v="I-40"/>
    <s v="I"/>
    <m/>
    <s v="IM"/>
    <s v="From West of Davies Plantation Road to Fayette County Line"/>
    <s v="I-40, From West of Davies Plantation Road to Fayette County Line - Resurfacing and Bridge Deck Repair"/>
    <s v="Resurfacing"/>
    <s v="Resurfacing"/>
    <s v="Mill 2&quot;, CS &amp; D"/>
    <x v="1"/>
    <x v="6"/>
    <s v="TAMP Preservation"/>
    <n v="7.62"/>
    <d v="2013-10-18T00:00:00"/>
    <s v="CONV"/>
    <s v="N"/>
    <s v="Int"/>
    <x v="1"/>
    <s v="79I00400133, 79I00400134, 79I00400135, 79I00400136"/>
    <n v="0"/>
    <n v="0"/>
    <n v="59436.51"/>
    <m/>
    <n v="59436.51"/>
    <m/>
    <m/>
    <m/>
    <m/>
    <m/>
    <m/>
  </r>
  <r>
    <n v="130158"/>
    <n v="1"/>
    <s v="Let"/>
    <d v="2020-03-16T00:00:00"/>
    <s v="Brian Terrell"/>
    <d v="2021-03-12T00:00:00"/>
    <s v="Bobby Johnson"/>
    <s v="Loudon"/>
    <s v="I-75"/>
    <s v="I"/>
    <m/>
    <s v="IM"/>
    <s v="From near Bridge over Hotchkiss Valley Road to I-40"/>
    <s v="Mill, C, OGFC, OGFCE-Sho"/>
    <s v="Resurfacing"/>
    <s v="Resurf, Safety &amp; Br Repair"/>
    <s v="Mill, C, OGFC, OGFCE-Sho"/>
    <x v="1"/>
    <x v="6"/>
    <s v="TAMP Preservation"/>
    <n v="5.39"/>
    <d v="2021-02-05T00:00:00"/>
    <s v="CONV"/>
    <s v="N"/>
    <s v="Int"/>
    <x v="1"/>
    <s v="53I00400013, 53I00750039, 53I00750040"/>
    <n v="0"/>
    <n v="0"/>
    <n v="286000"/>
    <m/>
    <n v="286000"/>
    <m/>
    <m/>
    <m/>
    <m/>
    <m/>
    <m/>
  </r>
  <r>
    <n v="127251"/>
    <n v="3"/>
    <s v="Closed"/>
    <d v="2018-03-22T00:00:00"/>
    <s v="Brian Terrell"/>
    <d v="2020-09-17T00:00:00"/>
    <s v="Teresa Hylton"/>
    <s v="Rutherford"/>
    <s v="I-24"/>
    <s v="I"/>
    <m/>
    <s v="IM"/>
    <s v="From Davidson County Line to near Rocky Fork Road"/>
    <s v="Mill, CS &amp; OGFC"/>
    <s v="Resurfacing"/>
    <s v="Resurf, Safety &amp; Br Repair"/>
    <s v="Mill, CS &amp; OGFC"/>
    <x v="1"/>
    <x v="6"/>
    <s v="TAMP Preservation"/>
    <n v="5.2"/>
    <d v="2018-12-07T00:00:00"/>
    <s v="CONV"/>
    <s v="N"/>
    <s v="Int"/>
    <x v="1"/>
    <s v="75I00240005"/>
    <n v="0"/>
    <n v="0"/>
    <n v="-25207.360000000001"/>
    <m/>
    <n v="-25207.360000000001"/>
    <m/>
    <m/>
    <m/>
    <m/>
    <m/>
    <m/>
  </r>
  <r>
    <n v="127252"/>
    <n v="3"/>
    <s v="Let"/>
    <d v="2018-03-22T00:00:00"/>
    <s v="Brian Terrell"/>
    <d v="2020-12-23T00:00:00"/>
    <s v="Jason Carney"/>
    <s v="Dickson"/>
    <s v="I-40"/>
    <s v="I"/>
    <m/>
    <s v="IM"/>
    <s v="From east of bridge over East Piney Road to bridge over I-840"/>
    <s v="Mill, CS &amp; OGFC"/>
    <s v="Resurfacing"/>
    <s v="Resurf, Safety &amp; Br Repair"/>
    <s v="Mill, CS &amp; OGFC"/>
    <x v="1"/>
    <x v="6"/>
    <s v="TAMP Preservation"/>
    <n v="7.82"/>
    <d v="2020-12-11T00:00:00"/>
    <s v="CONV"/>
    <s v="N"/>
    <s v="Int"/>
    <x v="1"/>
    <s v="22I00400021, 22I00400022"/>
    <n v="0"/>
    <n v="0"/>
    <n v="391568"/>
    <m/>
    <n v="391568"/>
    <m/>
    <m/>
    <m/>
    <m/>
    <m/>
    <m/>
  </r>
  <r>
    <n v="127271"/>
    <n v="3"/>
    <s v="Let"/>
    <d v="2018-03-27T00:00:00"/>
    <s v="Brian Terrell"/>
    <d v="2020-04-14T00:00:00"/>
    <s v="Brian Terrell"/>
    <s v="Williamson"/>
    <s v="I-840"/>
    <s v="I"/>
    <m/>
    <s v="IM"/>
    <s v="From bridge over Harpeth River to Rutherford County Line"/>
    <s v="Mill, CS &amp; OGFC; R/R Overpass [932973A] LM 36.05"/>
    <s v="Resurfacing"/>
    <s v="Resurf, Safety &amp; Br Repair"/>
    <s v="Mill, CS &amp; OGFC"/>
    <x v="1"/>
    <x v="6"/>
    <s v="TAMP Preservation"/>
    <n v="6.14"/>
    <d v="2020-03-27T00:00:00"/>
    <s v="CONV"/>
    <s v="N"/>
    <s v="Int"/>
    <x v="1"/>
    <s v="94SR8400079, 94SR8400081, 94SR8400082"/>
    <n v="0"/>
    <n v="0"/>
    <n v="109468"/>
    <m/>
    <n v="109468"/>
    <m/>
    <m/>
    <m/>
    <m/>
    <m/>
    <m/>
  </r>
  <r>
    <n v="129080"/>
    <n v="4"/>
    <s v="Let"/>
    <d v="2019-06-17T00:00:00"/>
    <s v="Brian Terrell"/>
    <d v="2020-12-23T00:00:00"/>
    <s v="Bonita Dunlap"/>
    <s v="Fayette"/>
    <s v="I-40"/>
    <s v="I"/>
    <m/>
    <s v="IM"/>
    <s v="From Shelby County Line to west of SR-59"/>
    <s v="Mill, TLD &amp; OGFC"/>
    <s v="Resurfacing"/>
    <s v="Resurf, Safety &amp; Br Repair"/>
    <s v="Mill, TLD &amp; OGFC"/>
    <x v="1"/>
    <x v="6"/>
    <s v="TAMP Preservation"/>
    <n v="8"/>
    <d v="2020-12-11T00:00:00"/>
    <m/>
    <s v="Y"/>
    <s v="Int"/>
    <x v="1"/>
    <s v="24I00400005, 24I00400006"/>
    <n v="0"/>
    <n v="0"/>
    <n v="37868"/>
    <m/>
    <n v="37868"/>
    <m/>
    <m/>
    <m/>
    <m/>
    <m/>
    <m/>
  </r>
  <r>
    <n v="129479"/>
    <n v="3"/>
    <s v="Let"/>
    <d v="2019-08-08T00:00:00"/>
    <s v="Brian Terrell"/>
    <d v="2021-06-02T00:00:00"/>
    <s v="Jason Carney"/>
    <s v="Montgomery"/>
    <s v="SR-233"/>
    <s v="SR"/>
    <m/>
    <s v="SR"/>
    <s v="From Stewart County Line to near John Taylor Road"/>
    <s v="Profile Mill &amp; 85 lb/sy TLD"/>
    <s v="Resurfacing"/>
    <s v="Resurf, Safety &amp; Br Repair"/>
    <s v="Profile Mill &amp; 85 lb/sy TLD"/>
    <x v="1"/>
    <x v="6"/>
    <s v="TAMP Preservation"/>
    <n v="4.79"/>
    <d v="2021-05-07T00:00:00"/>
    <s v="CONV"/>
    <s v="N"/>
    <s v="Other"/>
    <x v="4"/>
    <s v="63003530001"/>
    <n v="0"/>
    <n v="0"/>
    <n v="28197"/>
    <m/>
    <n v="28197"/>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BB0F95-183A-4049-AD0C-C0A5DB1BCA28}" name="PivotTable4"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H35" firstHeaderRow="1" firstDataRow="2" firstDataCol="1"/>
  <pivotFields count="38">
    <pivotField numFmtId="164"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1"/>
        <item x="3"/>
        <item x="2"/>
        <item x="5"/>
        <item x="6"/>
        <item x="4"/>
        <item x="0"/>
        <item t="default"/>
      </items>
    </pivotField>
    <pivotField axis="axisRow" showAll="0">
      <items count="10">
        <item x="6"/>
        <item x="3"/>
        <item x="1"/>
        <item x="5"/>
        <item x="8"/>
        <item x="7"/>
        <item x="4"/>
        <item x="2"/>
        <item x="0"/>
        <item t="default"/>
      </items>
    </pivotField>
    <pivotField showAll="0"/>
    <pivotField showAll="0"/>
    <pivotField showAll="0"/>
    <pivotField showAll="0"/>
    <pivotField showAll="0"/>
    <pivotField showAll="0"/>
    <pivotField axis="axisCol" showAll="0">
      <items count="7">
        <item x="1"/>
        <item x="2"/>
        <item x="3"/>
        <item x="5"/>
        <item x="4"/>
        <item x="0"/>
        <item t="default"/>
      </items>
    </pivotField>
    <pivotField showAll="0"/>
    <pivotField numFmtId="44" showAll="0"/>
    <pivotField numFmtId="44" showAll="0"/>
    <pivotField numFmtId="44" showAll="0"/>
    <pivotField numFmtId="44" showAll="0"/>
    <pivotField dataField="1" numFmtId="44" showAll="0"/>
    <pivotField numFmtId="44" showAll="0"/>
    <pivotField numFmtId="44" showAll="0"/>
    <pivotField numFmtId="44" showAll="0"/>
    <pivotField numFmtId="44" showAll="0"/>
    <pivotField numFmtId="44" showAll="0"/>
    <pivotField showAll="0"/>
  </pivotFields>
  <rowFields count="2">
    <field x="17"/>
    <field x="18"/>
  </rowFields>
  <rowItems count="25">
    <i>
      <x/>
    </i>
    <i r="1">
      <x/>
    </i>
    <i r="1">
      <x v="1"/>
    </i>
    <i r="1">
      <x v="2"/>
    </i>
    <i r="1">
      <x v="6"/>
    </i>
    <i r="1">
      <x v="7"/>
    </i>
    <i>
      <x v="1"/>
    </i>
    <i r="1">
      <x/>
    </i>
    <i r="1">
      <x v="1"/>
    </i>
    <i r="1">
      <x v="2"/>
    </i>
    <i r="1">
      <x v="3"/>
    </i>
    <i r="1">
      <x v="6"/>
    </i>
    <i>
      <x v="2"/>
    </i>
    <i r="1">
      <x v="1"/>
    </i>
    <i r="1">
      <x v="2"/>
    </i>
    <i>
      <x v="3"/>
    </i>
    <i r="1">
      <x v="1"/>
    </i>
    <i>
      <x v="4"/>
    </i>
    <i r="1">
      <x v="1"/>
    </i>
    <i r="1">
      <x v="4"/>
    </i>
    <i>
      <x v="5"/>
    </i>
    <i r="1">
      <x v="5"/>
    </i>
    <i>
      <x v="6"/>
    </i>
    <i r="1">
      <x v="8"/>
    </i>
    <i t="grand">
      <x/>
    </i>
  </rowItems>
  <colFields count="1">
    <field x="25"/>
  </colFields>
  <colItems count="7">
    <i>
      <x/>
    </i>
    <i>
      <x v="1"/>
    </i>
    <i>
      <x v="2"/>
    </i>
    <i>
      <x v="3"/>
    </i>
    <i>
      <x v="4"/>
    </i>
    <i>
      <x v="5"/>
    </i>
    <i t="grand">
      <x/>
    </i>
  </colItems>
  <dataFields count="1">
    <dataField name="Sum of Total 2021 Obligations" fld="31" baseField="0" baseItem="647994680" numFmtId="44"/>
  </dataFields>
  <formats count="77">
    <format dxfId="77">
      <pivotArea collapsedLevelsAreSubtotals="1" fieldPosition="0">
        <references count="1">
          <reference field="17" count="1">
            <x v="0"/>
          </reference>
        </references>
      </pivotArea>
    </format>
    <format dxfId="78">
      <pivotArea dataOnly="0" labelOnly="1" fieldPosition="0">
        <references count="1">
          <reference field="17" count="1">
            <x v="0"/>
          </reference>
        </references>
      </pivotArea>
    </format>
    <format dxfId="79">
      <pivotArea collapsedLevelsAreSubtotals="1" fieldPosition="0">
        <references count="2">
          <reference field="17" count="1" selected="0">
            <x v="0"/>
          </reference>
          <reference field="18" count="3">
            <x v="1"/>
            <x v="2"/>
            <x v="7"/>
          </reference>
        </references>
      </pivotArea>
    </format>
    <format dxfId="80">
      <pivotArea dataOnly="0" labelOnly="1" fieldPosition="0">
        <references count="2">
          <reference field="17" count="1" selected="0">
            <x v="0"/>
          </reference>
          <reference field="18" count="3">
            <x v="1"/>
            <x v="2"/>
            <x v="7"/>
          </reference>
        </references>
      </pivotArea>
    </format>
    <format dxfId="81">
      <pivotArea collapsedLevelsAreSubtotals="1" fieldPosition="0">
        <references count="1">
          <reference field="17" count="1">
            <x v="1"/>
          </reference>
        </references>
      </pivotArea>
    </format>
    <format dxfId="82">
      <pivotArea dataOnly="0" labelOnly="1" fieldPosition="0">
        <references count="1">
          <reference field="17" count="1">
            <x v="1"/>
          </reference>
        </references>
      </pivotArea>
    </format>
    <format dxfId="83">
      <pivotArea collapsedLevelsAreSubtotals="1" fieldPosition="0">
        <references count="2">
          <reference field="17" count="1" selected="0">
            <x v="1"/>
          </reference>
          <reference field="18" count="5">
            <x v="0"/>
            <x v="1"/>
            <x v="2"/>
            <x v="3"/>
            <x v="6"/>
          </reference>
        </references>
      </pivotArea>
    </format>
    <format dxfId="84">
      <pivotArea dataOnly="0" labelOnly="1" fieldPosition="0">
        <references count="2">
          <reference field="17" count="1" selected="0">
            <x v="1"/>
          </reference>
          <reference field="18" count="5">
            <x v="0"/>
            <x v="1"/>
            <x v="2"/>
            <x v="3"/>
            <x v="6"/>
          </reference>
        </references>
      </pivotArea>
    </format>
    <format dxfId="85">
      <pivotArea collapsedLevelsAreSubtotals="1" fieldPosition="0">
        <references count="1">
          <reference field="17" count="1">
            <x v="2"/>
          </reference>
        </references>
      </pivotArea>
    </format>
    <format dxfId="86">
      <pivotArea dataOnly="0" labelOnly="1" fieldPosition="0">
        <references count="1">
          <reference field="17" count="1">
            <x v="2"/>
          </reference>
        </references>
      </pivotArea>
    </format>
    <format dxfId="87">
      <pivotArea collapsedLevelsAreSubtotals="1" fieldPosition="0">
        <references count="1">
          <reference field="17" count="1">
            <x v="3"/>
          </reference>
        </references>
      </pivotArea>
    </format>
    <format dxfId="88">
      <pivotArea dataOnly="0" labelOnly="1" fieldPosition="0">
        <references count="1">
          <reference field="17" count="1">
            <x v="3"/>
          </reference>
        </references>
      </pivotArea>
    </format>
    <format dxfId="89">
      <pivotArea collapsedLevelsAreSubtotals="1" fieldPosition="0">
        <references count="1">
          <reference field="17" count="1">
            <x v="4"/>
          </reference>
        </references>
      </pivotArea>
    </format>
    <format dxfId="90">
      <pivotArea dataOnly="0" labelOnly="1" fieldPosition="0">
        <references count="1">
          <reference field="17" count="1">
            <x v="4"/>
          </reference>
        </references>
      </pivotArea>
    </format>
    <format dxfId="91">
      <pivotArea collapsedLevelsAreSubtotals="1" fieldPosition="0">
        <references count="1">
          <reference field="17" count="1">
            <x v="5"/>
          </reference>
        </references>
      </pivotArea>
    </format>
    <format dxfId="92">
      <pivotArea dataOnly="0" labelOnly="1" fieldPosition="0">
        <references count="1">
          <reference field="17" count="1">
            <x v="5"/>
          </reference>
        </references>
      </pivotArea>
    </format>
    <format dxfId="93">
      <pivotArea collapsedLevelsAreSubtotals="1" fieldPosition="0">
        <references count="1">
          <reference field="17" count="1">
            <x v="2"/>
          </reference>
        </references>
      </pivotArea>
    </format>
    <format dxfId="94">
      <pivotArea collapsedLevelsAreSubtotals="1" fieldPosition="0">
        <references count="2">
          <reference field="17" count="1" selected="0">
            <x v="2"/>
          </reference>
          <reference field="18" count="2">
            <x v="1"/>
            <x v="2"/>
          </reference>
        </references>
      </pivotArea>
    </format>
    <format dxfId="95">
      <pivotArea collapsedLevelsAreSubtotals="1" fieldPosition="0">
        <references count="1">
          <reference field="17" count="1">
            <x v="3"/>
          </reference>
        </references>
      </pivotArea>
    </format>
    <format dxfId="96">
      <pivotArea collapsedLevelsAreSubtotals="1" fieldPosition="0">
        <references count="2">
          <reference field="17" count="1" selected="0">
            <x v="3"/>
          </reference>
          <reference field="18" count="1">
            <x v="1"/>
          </reference>
        </references>
      </pivotArea>
    </format>
    <format dxfId="97">
      <pivotArea collapsedLevelsAreSubtotals="1" fieldPosition="0">
        <references count="1">
          <reference field="17" count="1">
            <x v="4"/>
          </reference>
        </references>
      </pivotArea>
    </format>
    <format dxfId="98">
      <pivotArea collapsedLevelsAreSubtotals="1" fieldPosition="0">
        <references count="2">
          <reference field="17" count="1" selected="0">
            <x v="4"/>
          </reference>
          <reference field="18" count="2">
            <x v="1"/>
            <x v="4"/>
          </reference>
        </references>
      </pivotArea>
    </format>
    <format dxfId="99">
      <pivotArea collapsedLevelsAreSubtotals="1" fieldPosition="0">
        <references count="1">
          <reference field="17" count="1">
            <x v="5"/>
          </reference>
        </references>
      </pivotArea>
    </format>
    <format dxfId="100">
      <pivotArea collapsedLevelsAreSubtotals="1" fieldPosition="0">
        <references count="2">
          <reference field="17" count="1" selected="0">
            <x v="5"/>
          </reference>
          <reference field="18" count="1">
            <x v="5"/>
          </reference>
        </references>
      </pivotArea>
    </format>
    <format dxfId="101">
      <pivotArea dataOnly="0" labelOnly="1" fieldPosition="0">
        <references count="1">
          <reference field="17" count="4">
            <x v="2"/>
            <x v="3"/>
            <x v="4"/>
            <x v="5"/>
          </reference>
        </references>
      </pivotArea>
    </format>
    <format dxfId="102">
      <pivotArea dataOnly="0" labelOnly="1" fieldPosition="0">
        <references count="2">
          <reference field="17" count="1" selected="0">
            <x v="2"/>
          </reference>
          <reference field="18" count="2">
            <x v="1"/>
            <x v="2"/>
          </reference>
        </references>
      </pivotArea>
    </format>
    <format dxfId="103">
      <pivotArea dataOnly="0" labelOnly="1" fieldPosition="0">
        <references count="2">
          <reference field="17" count="1" selected="0">
            <x v="3"/>
          </reference>
          <reference field="18" count="1">
            <x v="1"/>
          </reference>
        </references>
      </pivotArea>
    </format>
    <format dxfId="104">
      <pivotArea dataOnly="0" labelOnly="1" fieldPosition="0">
        <references count="2">
          <reference field="17" count="1" selected="0">
            <x v="4"/>
          </reference>
          <reference field="18" count="2">
            <x v="1"/>
            <x v="4"/>
          </reference>
        </references>
      </pivotArea>
    </format>
    <format dxfId="105">
      <pivotArea dataOnly="0" labelOnly="1" fieldPosition="0">
        <references count="2">
          <reference field="17" count="1" selected="0">
            <x v="5"/>
          </reference>
          <reference field="18" count="1">
            <x v="5"/>
          </reference>
        </references>
      </pivotArea>
    </format>
    <format dxfId="106">
      <pivotArea outline="0" collapsedLevelsAreSubtotals="1" fieldPosition="0">
        <references count="1">
          <reference field="25" count="1" selected="0">
            <x v="5"/>
          </reference>
        </references>
      </pivotArea>
    </format>
    <format dxfId="107">
      <pivotArea dataOnly="0" outline="0" fieldPosition="0">
        <references count="1">
          <reference field="25" count="1">
            <x v="5"/>
          </reference>
        </references>
      </pivotArea>
    </format>
    <format dxfId="108">
      <pivotArea grandCol="1" outline="0" collapsedLevelsAreSubtotals="1" fieldPosition="0"/>
    </format>
    <format dxfId="109">
      <pivotArea type="origin" dataOnly="0" labelOnly="1" outline="0" fieldPosition="0"/>
    </format>
    <format dxfId="110">
      <pivotArea field="25" type="button" dataOnly="0" labelOnly="1" outline="0" axis="axisCol" fieldPosition="0"/>
    </format>
    <format dxfId="111">
      <pivotArea type="topRight" dataOnly="0" labelOnly="1" outline="0" fieldPosition="0"/>
    </format>
    <format dxfId="112">
      <pivotArea field="17" type="button" dataOnly="0" labelOnly="1" outline="0" axis="axisRow" fieldPosition="0"/>
    </format>
    <format dxfId="113">
      <pivotArea dataOnly="0" labelOnly="1" fieldPosition="0">
        <references count="1">
          <reference field="25" count="0"/>
        </references>
      </pivotArea>
    </format>
    <format dxfId="114">
      <pivotArea dataOnly="0" labelOnly="1" grandCol="1" outline="0" fieldPosition="0"/>
    </format>
    <format dxfId="115">
      <pivotArea collapsedLevelsAreSubtotals="1" fieldPosition="0">
        <references count="1">
          <reference field="17" count="1">
            <x v="0"/>
          </reference>
        </references>
      </pivotArea>
    </format>
    <format dxfId="116">
      <pivotArea dataOnly="0" labelOnly="1" fieldPosition="0">
        <references count="1">
          <reference field="17" count="1">
            <x v="0"/>
          </reference>
        </references>
      </pivotArea>
    </format>
    <format dxfId="117">
      <pivotArea collapsedLevelsAreSubtotals="1" fieldPosition="0">
        <references count="1">
          <reference field="17" count="1">
            <x v="1"/>
          </reference>
        </references>
      </pivotArea>
    </format>
    <format dxfId="118">
      <pivotArea dataOnly="0" labelOnly="1" fieldPosition="0">
        <references count="1">
          <reference field="17" count="1">
            <x v="1"/>
          </reference>
        </references>
      </pivotArea>
    </format>
    <format dxfId="119">
      <pivotArea collapsedLevelsAreSubtotals="1" fieldPosition="0">
        <references count="1">
          <reference field="17" count="1">
            <x v="2"/>
          </reference>
        </references>
      </pivotArea>
    </format>
    <format dxfId="120">
      <pivotArea dataOnly="0" labelOnly="1" fieldPosition="0">
        <references count="1">
          <reference field="17" count="1">
            <x v="2"/>
          </reference>
        </references>
      </pivotArea>
    </format>
    <format dxfId="121">
      <pivotArea collapsedLevelsAreSubtotals="1" fieldPosition="0">
        <references count="1">
          <reference field="17" count="1">
            <x v="3"/>
          </reference>
        </references>
      </pivotArea>
    </format>
    <format dxfId="122">
      <pivotArea dataOnly="0" labelOnly="1" fieldPosition="0">
        <references count="1">
          <reference field="17" count="1">
            <x v="3"/>
          </reference>
        </references>
      </pivotArea>
    </format>
    <format dxfId="123">
      <pivotArea collapsedLevelsAreSubtotals="1" fieldPosition="0">
        <references count="1">
          <reference field="17" count="1">
            <x v="4"/>
          </reference>
        </references>
      </pivotArea>
    </format>
    <format dxfId="124">
      <pivotArea dataOnly="0" labelOnly="1" fieldPosition="0">
        <references count="1">
          <reference field="17" count="1">
            <x v="4"/>
          </reference>
        </references>
      </pivotArea>
    </format>
    <format dxfId="125">
      <pivotArea collapsedLevelsAreSubtotals="1" fieldPosition="0">
        <references count="1">
          <reference field="17" count="1">
            <x v="5"/>
          </reference>
        </references>
      </pivotArea>
    </format>
    <format dxfId="126">
      <pivotArea dataOnly="0" labelOnly="1" fieldPosition="0">
        <references count="1">
          <reference field="17" count="1">
            <x v="5"/>
          </reference>
        </references>
      </pivotArea>
    </format>
    <format dxfId="127">
      <pivotArea dataOnly="0" labelOnly="1" fieldPosition="0">
        <references count="1">
          <reference field="25" count="0"/>
        </references>
      </pivotArea>
    </format>
    <format dxfId="128">
      <pivotArea dataOnly="0" labelOnly="1" grandCol="1" outline="0" fieldPosition="0"/>
    </format>
    <format dxfId="129">
      <pivotArea field="17" grandCol="1" collapsedLevelsAreSubtotals="1" axis="axisRow" fieldPosition="0">
        <references count="1">
          <reference field="17" count="1">
            <x v="2"/>
          </reference>
        </references>
      </pivotArea>
    </format>
    <format dxfId="130">
      <pivotArea field="17" grandCol="1" collapsedLevelsAreSubtotals="1" axis="axisRow" fieldPosition="0">
        <references count="1">
          <reference field="17" count="1">
            <x v="3"/>
          </reference>
        </references>
      </pivotArea>
    </format>
    <format dxfId="131">
      <pivotArea collapsedLevelsAreSubtotals="1" fieldPosition="0">
        <references count="1">
          <reference field="17" count="1">
            <x v="5"/>
          </reference>
        </references>
      </pivotArea>
    </format>
    <format dxfId="132">
      <pivotArea dataOnly="0" labelOnly="1" fieldPosition="0">
        <references count="1">
          <reference field="17" count="1">
            <x v="5"/>
          </reference>
        </references>
      </pivotArea>
    </format>
    <format dxfId="133">
      <pivotArea collapsedLevelsAreSubtotals="1" fieldPosition="0">
        <references count="1">
          <reference field="17" count="1">
            <x v="4"/>
          </reference>
        </references>
      </pivotArea>
    </format>
    <format dxfId="134">
      <pivotArea dataOnly="0" labelOnly="1" fieldPosition="0">
        <references count="1">
          <reference field="17" count="1">
            <x v="4"/>
          </reference>
        </references>
      </pivotArea>
    </format>
    <format dxfId="135">
      <pivotArea collapsedLevelsAreSubtotals="1" fieldPosition="0">
        <references count="1">
          <reference field="17" count="1">
            <x v="3"/>
          </reference>
        </references>
      </pivotArea>
    </format>
    <format dxfId="136">
      <pivotArea dataOnly="0" labelOnly="1" fieldPosition="0">
        <references count="1">
          <reference field="17" count="1">
            <x v="3"/>
          </reference>
        </references>
      </pivotArea>
    </format>
    <format dxfId="137">
      <pivotArea collapsedLevelsAreSubtotals="1" fieldPosition="0">
        <references count="1">
          <reference field="17" count="1">
            <x v="2"/>
          </reference>
        </references>
      </pivotArea>
    </format>
    <format dxfId="138">
      <pivotArea dataOnly="0" labelOnly="1" fieldPosition="0">
        <references count="1">
          <reference field="17" count="1">
            <x v="2"/>
          </reference>
        </references>
      </pivotArea>
    </format>
    <format dxfId="139">
      <pivotArea grandRow="1" outline="0" collapsedLevelsAreSubtotals="1" fieldPosition="0"/>
    </format>
    <format dxfId="140">
      <pivotArea dataOnly="0" labelOnly="1" grandRow="1" outline="0" fieldPosition="0"/>
    </format>
    <format dxfId="141">
      <pivotArea grandRow="1" outline="0" collapsedLevelsAreSubtotals="1" fieldPosition="0"/>
    </format>
    <format dxfId="142">
      <pivotArea dataOnly="0" labelOnly="1" grandRow="1" outline="0" fieldPosition="0"/>
    </format>
    <format dxfId="143">
      <pivotArea field="25" grandRow="1" outline="0" collapsedLevelsAreSubtotals="1" axis="axisCol" fieldPosition="0">
        <references count="1">
          <reference field="25" count="1" selected="0">
            <x v="5"/>
          </reference>
        </references>
      </pivotArea>
    </format>
    <format dxfId="144">
      <pivotArea grandRow="1" grandCol="1" outline="0" collapsedLevelsAreSubtotals="1" fieldPosition="0"/>
    </format>
    <format dxfId="145">
      <pivotArea dataOnly="0" labelOnly="1" fieldPosition="0">
        <references count="1">
          <reference field="25" count="1">
            <x v="5"/>
          </reference>
        </references>
      </pivotArea>
    </format>
    <format dxfId="146">
      <pivotArea collapsedLevelsAreSubtotals="1" fieldPosition="0">
        <references count="2">
          <reference field="17" count="1">
            <x v="1"/>
          </reference>
          <reference field="25" count="1" selected="0">
            <x v="5"/>
          </reference>
        </references>
      </pivotArea>
    </format>
    <format dxfId="147">
      <pivotArea field="17" grandCol="1" collapsedLevelsAreSubtotals="1" axis="axisRow" fieldPosition="0">
        <references count="1">
          <reference field="17" count="1">
            <x v="1"/>
          </reference>
        </references>
      </pivotArea>
    </format>
    <format dxfId="148">
      <pivotArea collapsedLevelsAreSubtotals="1" fieldPosition="0">
        <references count="2">
          <reference field="17" count="1">
            <x v="0"/>
          </reference>
          <reference field="25" count="1" selected="0">
            <x v="5"/>
          </reference>
        </references>
      </pivotArea>
    </format>
    <format dxfId="149">
      <pivotArea field="17" grandCol="1" collapsedLevelsAreSubtotals="1" axis="axisRow" fieldPosition="0">
        <references count="1">
          <reference field="17" count="1">
            <x v="0"/>
          </reference>
        </references>
      </pivotArea>
    </format>
    <format dxfId="150">
      <pivotArea dataOnly="0" labelOnly="1" fieldPosition="0">
        <references count="2">
          <reference field="17" count="1" selected="0">
            <x v="0"/>
          </reference>
          <reference field="18" count="1">
            <x v="6"/>
          </reference>
        </references>
      </pivotArea>
    </format>
    <format dxfId="151">
      <pivotArea collapsedLevelsAreSubtotals="1" fieldPosition="0">
        <references count="2">
          <reference field="17" count="1" selected="0">
            <x v="0"/>
          </reference>
          <reference field="18" count="1">
            <x v="6"/>
          </reference>
        </references>
      </pivotArea>
    </format>
    <format dxfId="152">
      <pivotArea collapsedLevelsAreSubtotals="1" fieldPosition="0">
        <references count="2">
          <reference field="17" count="1" selected="0">
            <x v="0"/>
          </reference>
          <reference field="18" count="1">
            <x v="0"/>
          </reference>
        </references>
      </pivotArea>
    </format>
    <format dxfId="153">
      <pivotArea dataOnly="0" labelOnly="1" fieldPosition="0">
        <references count="2">
          <reference field="17" count="1" selected="0">
            <x v="0"/>
          </reference>
          <reference field="18" count="1">
            <x v="0"/>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9F6855-A9F7-4B74-B89A-7ADFA577082D}" name="Table2" displayName="Table2" ref="A2:AL3103" totalsRowShown="0" headerRowDxfId="231" dataDxfId="230" tableBorderDxfId="229">
  <autoFilter ref="A2:AL3103" xr:uid="{28993F26-0B6B-47DD-AD17-C21A9FA949E7}">
    <filterColumn colId="17">
      <filters>
        <filter val="TAMP Pavement"/>
      </filters>
    </filterColumn>
    <filterColumn colId="18">
      <filters>
        <filter val="TAMP Preservation"/>
      </filters>
    </filterColumn>
    <filterColumn colId="25">
      <filters>
        <filter val="Non-NHS SR"/>
      </filters>
    </filterColumn>
  </autoFilter>
  <sortState xmlns:xlrd2="http://schemas.microsoft.com/office/spreadsheetml/2017/richdata2" ref="A417:AL1231">
    <sortCondition ref="S2:S3038"/>
  </sortState>
  <tableColumns count="38">
    <tableColumn id="1" xr3:uid="{F218507F-3E57-4838-83D4-E19ACE418DD6}" name="PIN" dataDxfId="228"/>
    <tableColumn id="2" xr3:uid="{86B8E10C-4BFD-40EB-A517-E5B3B0F6BAFF}" name="Region" dataDxfId="227"/>
    <tableColumn id="3" xr3:uid="{70D2F898-551D-4A69-AC45-28DB2FDE7C11}" name="Project Status" dataDxfId="226"/>
    <tableColumn id="4" xr3:uid="{0A474017-8836-47E4-9ADE-B441DB217AAF}" name="Created On" dataDxfId="225"/>
    <tableColumn id="5" xr3:uid="{0F7A1C42-11A9-4A86-8B2F-C7CF2A314609}" name="Created By" dataDxfId="224"/>
    <tableColumn id="6" xr3:uid="{B5F4F77D-A8A1-4C71-BEDC-AFEE1BFD4618}" name="Updated On" dataDxfId="223"/>
    <tableColumn id="7" xr3:uid="{ED7686F6-3AF0-4C49-B092-5AD3125DCC1B}" name="Updated By" dataDxfId="222"/>
    <tableColumn id="8" xr3:uid="{5EAC0BEC-775B-4C9F-9D1E-020EF03A1166}" name="County" dataDxfId="221"/>
    <tableColumn id="9" xr3:uid="{8D8715AA-AAA7-4CE7-9F05-398D9511ECD1}" name="Route" dataDxfId="220"/>
    <tableColumn id="10" xr3:uid="{5A1184F4-8B11-40DC-8015-C4FD7AC66304}" name="Route Type Code" dataDxfId="219"/>
    <tableColumn id="11" xr3:uid="{3F71B79E-E6B5-46A3-859A-6DF4F9171825}" name="Local Route Text" dataDxfId="218"/>
    <tableColumn id="12" xr3:uid="{231C7F6B-EE78-4C25-9EC7-3576B091D4D8}" name="IM/SR/L" dataDxfId="217"/>
    <tableColumn id="13" xr3:uid="{13CAB446-8817-411E-A31E-C8394FB4F69E}" name="Project Description" dataDxfId="216"/>
    <tableColumn id="14" xr3:uid="{612B4D92-C349-4706-A25B-74A88B802B16}" name="Scope of Work" dataDxfId="215"/>
    <tableColumn id="15" xr3:uid="{892A71A8-50FD-4BE6-BDEE-F11293DF4ADF}" name="Program Type" dataDxfId="214"/>
    <tableColumn id="16" xr3:uid="{E6FB7655-B451-452D-A2D5-0E739A56CE23}" name="Project Type of Work" dataDxfId="213"/>
    <tableColumn id="17" xr3:uid="{2B070BC7-2223-4305-911D-961E356EA187}" name="Resurfacing Type of Work" dataDxfId="212"/>
    <tableColumn id="18" xr3:uid="{2048673E-2D8B-4851-BE40-9CEF9CA37877}" name="Asset Type" dataDxfId="211"/>
    <tableColumn id="19" xr3:uid="{92918B7A-2135-449F-B76F-DC00FDA50A9F}" name="FHWA Work Type" dataDxfId="210"/>
    <tableColumn id="38" xr3:uid="{5673B442-C295-4C56-B2D2-CBA283D6D5A2}" name="Woods Comments" dataDxfId="209"/>
    <tableColumn id="20" xr3:uid="{FAA16F14-B6AE-49FF-BE2B-F6E13B813D69}" name="Project Length" dataDxfId="208"/>
    <tableColumn id="21" xr3:uid="{2372072D-E447-4709-BBF0-704F2A96D8AB}" name="Let Date" dataDxfId="207"/>
    <tableColumn id="22" xr3:uid="{EAECB71D-7C4E-4012-85F5-8FF7D516EA3C}" name="Resurfacing Type" dataDxfId="206"/>
    <tableColumn id="23" xr3:uid="{C934F196-9539-4B35-8D7A-E6D3F352F264}" name="PPRM NHS" dataDxfId="205"/>
    <tableColumn id="24" xr3:uid="{CCB68E09-619E-4438-9548-736C33F58CC7}" name="TRIMS NHS Designation" dataDxfId="204"/>
    <tableColumn id="37" xr3:uid="{05541824-41D9-4EDE-A166-F4C14CCEC1D8}" name="TAMP NHS" dataDxfId="203"/>
    <tableColumn id="25" xr3:uid="{6B7F4203-2067-4B08-A13B-6DBCB09C8A2E}" name="Bridges" dataDxfId="202"/>
    <tableColumn id="26" xr3:uid="{DEC97F2C-543B-4944-98DE-63F704AD5620}" name="PE 2021 Obligations" dataDxfId="201"/>
    <tableColumn id="27" xr3:uid="{E69A92E4-57A9-42E3-B981-9F394DDFB685}" name="ROW 2021 Obligations" dataDxfId="200"/>
    <tableColumn id="28" xr3:uid="{A9E08251-7849-410C-991C-5BE36DC76F22}" name="Construction 2021 Obligations" dataDxfId="199"/>
    <tableColumn id="29" xr3:uid="{F645C7ED-30F0-43AE-A174-CD615EFF1C4F}" name="Paving 2021 Obligations" dataDxfId="198"/>
    <tableColumn id="30" xr3:uid="{A035A585-1F20-4342-8ED7-CB0F28932FF5}" name="Total 2021 Obligations" dataDxfId="197">
      <calculatedColumnFormula>SUM('TAMP Data 2021'!$AB3:$AE3)</calculatedColumnFormula>
    </tableColumn>
    <tableColumn id="31" xr3:uid="{06FD8AFB-269E-4D7F-8AB9-22E2D0699CE3}" name="Total PE Obligation" dataDxfId="196"/>
    <tableColumn id="32" xr3:uid="{B231895C-7C9E-4363-B92A-B52EC7D2538F}" name="Total ROW Obligation" dataDxfId="195"/>
    <tableColumn id="33" xr3:uid="{2D69E953-CB9A-47BB-A424-C4F10C5E3E98}" name="Total Const Obligation" dataDxfId="194"/>
    <tableColumn id="34" xr3:uid="{829356B5-A7C4-4993-A6FF-D1EB021F2D5E}" name="Total Paving Obligation" dataDxfId="193"/>
    <tableColumn id="35" xr3:uid="{89716871-60B3-4049-B1A9-4B4FF789736A}" name="Total Project Obligation" dataDxfId="192"/>
    <tableColumn id="36" xr3:uid="{E979DC91-3F5E-49E1-A233-949EDAABA5D0}" name="Const / Pave Phase SPN" dataDxfId="191"/>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E5EC1BD-0A01-4046-AAB1-94E785AA9CC3}" name="Table3" displayName="Table3" ref="A2:AI8253" totalsRowShown="0" headerRowDxfId="190" dataDxfId="189">
  <autoFilter ref="A2:AI8253" xr:uid="{D3847F69-8818-44EE-914E-43C3BD822C19}"/>
  <tableColumns count="35">
    <tableColumn id="1" xr3:uid="{C8C68A3A-D61C-4BA3-A08C-141EC830A4D9}" name="PIN" dataDxfId="188"/>
    <tableColumn id="2" xr3:uid="{2A62245C-9C30-4459-A3BA-40D19576532B}" name="Region" dataDxfId="187"/>
    <tableColumn id="3" xr3:uid="{1907F2F6-EC2C-4CAF-9BFD-AACCED5121C0}" name="Project Status" dataDxfId="186"/>
    <tableColumn id="4" xr3:uid="{82A16228-51C6-47AA-8EE6-69579998C6D3}" name="Created On" dataDxfId="185"/>
    <tableColumn id="5" xr3:uid="{ACAAD508-811D-43E8-B5D3-A1C35D63555A}" name="Created By" dataDxfId="184"/>
    <tableColumn id="6" xr3:uid="{5BC710C7-82B6-4417-A250-9383DAFE257D}" name="Updated On" dataDxfId="183"/>
    <tableColumn id="7" xr3:uid="{26521D7B-0029-4B98-9BF8-F834D4BFF748}" name="Updated By" dataDxfId="182"/>
    <tableColumn id="8" xr3:uid="{27EAE620-E2A1-4AAB-A8CA-09238AE0CB71}" name="County" dataDxfId="181"/>
    <tableColumn id="9" xr3:uid="{4CA887DA-1171-4756-985D-82F329A1E4A6}" name="Route" dataDxfId="180"/>
    <tableColumn id="10" xr3:uid="{BF050475-7A31-4D52-AA66-CDE48CB8894B}" name="Route Type Code" dataDxfId="179"/>
    <tableColumn id="11" xr3:uid="{06FEF67C-04B6-4C8A-B00F-DB32129A6974}" name="Local Route Text" dataDxfId="178"/>
    <tableColumn id="12" xr3:uid="{31BA3D9B-4A1D-4D77-BE55-0321CAECDB80}" name="IM/SR/L" dataDxfId="177"/>
    <tableColumn id="13" xr3:uid="{E44B3F95-4DF0-4A76-8B1A-3C01542BF858}" name="Project Description" dataDxfId="176"/>
    <tableColumn id="14" xr3:uid="{1ED8DFC3-0DCC-4C99-B508-88EB5D97B85B}" name="Scope of Work" dataDxfId="175"/>
    <tableColumn id="15" xr3:uid="{D5BD1BEC-43D1-4608-81BA-5C74136998BB}" name="Program Type" dataDxfId="174"/>
    <tableColumn id="16" xr3:uid="{70E402FA-A4E8-4579-B927-8DF49A9E2859}" name="Project Type of Work" dataDxfId="173"/>
    <tableColumn id="17" xr3:uid="{214B9364-40E4-4CED-A537-763416508552}" name="Resurfacing Type of Work" dataDxfId="172"/>
    <tableColumn id="18" xr3:uid="{13FC3D25-908B-43FD-AF76-4B38D89A3DCA}" name="Asset Type" dataDxfId="171"/>
    <tableColumn id="19" xr3:uid="{CBF88525-6062-4CCB-9E46-3B8CC73162DD}" name="FHWA Work Type" dataDxfId="170"/>
    <tableColumn id="20" xr3:uid="{C1AD414A-E2DB-4403-B2BE-53E2C8C1D751}" name="Project Length" dataDxfId="169"/>
    <tableColumn id="21" xr3:uid="{6EDA974D-E164-4F71-BB7C-3215F7A947C1}" name="Let Date" dataDxfId="168"/>
    <tableColumn id="22" xr3:uid="{B08FD4D9-7D54-4DD8-BE38-F9027717FFFE}" name="Resurfacing Type" dataDxfId="167"/>
    <tableColumn id="23" xr3:uid="{8A7E876E-2B27-47F9-AD5C-B13E331E52EB}" name="PPRM NHS" dataDxfId="166"/>
    <tableColumn id="24" xr3:uid="{941AD2DD-0CC0-40FB-9310-EDD7F3BE56E8}" name="TRIMS NHS Designation" dataDxfId="165"/>
    <tableColumn id="25" xr3:uid="{E59C0027-81C7-411A-B1CE-2CE2028B67FB}" name="Bridges" dataDxfId="164"/>
    <tableColumn id="26" xr3:uid="{AD306CA5-17F3-4F16-845D-49ADC9AD5B3C}" name="PE 2021 Obligations" dataDxfId="163"/>
    <tableColumn id="27" xr3:uid="{EC26E1B8-26FA-465D-93B7-863E98C059C5}" name="ROW 2021 Obligations" dataDxfId="162"/>
    <tableColumn id="28" xr3:uid="{781DEC74-7BD7-47A0-A7D0-EFF1C4B83D37}" name="Construction 2021 Obligations" dataDxfId="161"/>
    <tableColumn id="29" xr3:uid="{375EAD5D-18AE-4900-BD3C-F26E4FE00206}" name="Paving 2021 Obligations" dataDxfId="160"/>
    <tableColumn id="30" xr3:uid="{C94427B3-355A-49BD-BB98-87E3791117FB}" name="Total PE Obligation" dataDxfId="159"/>
    <tableColumn id="31" xr3:uid="{1EC05242-A9A1-4F9E-A4F9-171F9013C120}" name="Total ROW Obligation" dataDxfId="158"/>
    <tableColumn id="32" xr3:uid="{0A90183E-F357-4526-AD66-C3C1165ABCC2}" name="Total Const Obligation" dataDxfId="157"/>
    <tableColumn id="33" xr3:uid="{179DD6EA-C74D-4C6F-9271-55CCBBA0ED8A}" name="Total Paving Obligation" dataDxfId="156"/>
    <tableColumn id="34" xr3:uid="{DAE40EB7-C619-4D04-A096-3C1821D4F785}" name="Total Project Obligation" dataDxfId="155"/>
    <tableColumn id="35" xr3:uid="{4E62845C-B0E3-4FD2-B33C-9C2F6882CDEA}" name="Const / Pave Phase SPN" dataDxfId="15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884" dT="2021-06-25T19:54:18.75" personId="{8CC3BB89-6635-41C4-95E2-6F552E7683A7}" id="{7ED9C5DF-F869-4A2E-B856-D3E8E20ECD87}">
    <text>I would argue that ramps belong to the interstate and not the SR.</text>
  </threadedComment>
  <threadedComment ref="T903" dT="2021-06-25T19:55:23.97" personId="{8CC3BB89-6635-41C4-95E2-6F552E7683A7}" id="{91EB20F3-0A37-4960-A619-10B2E07BBCD9}">
    <text>You may be right, but I don't have time to read every comment in scope of work.  If the route says SR then I include it in SR. ;-)</text>
  </threadedComment>
  <threadedComment ref="T1177" dT="2021-06-25T18:05:37.75" personId="{F7F6AC72-333A-498C-B417-5F9EC5284BB4}" id="{AD42DF70-7C60-4918-8C3A-694A974DC859}">
    <text>Even though this one ID's some BM@, it's just spot locations so I would still call this a Preservation job</text>
  </threadedComment>
  <threadedComment ref="T1177" dT="2021-06-25T20:05:33.64" personId="{8CC3BB89-6635-41C4-95E2-6F552E7683A7}" id="{0510181B-45C6-403A-B24F-C7790F06C46C}" parentId="{AD42DF70-7C60-4918-8C3A-694A974DC859}">
    <text>agree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8A12E-B7F5-4663-A5D7-382782767CBE}">
  <dimension ref="A1:H35"/>
  <sheetViews>
    <sheetView tabSelected="1" workbookViewId="0">
      <selection activeCell="B12" sqref="B12"/>
    </sheetView>
  </sheetViews>
  <sheetFormatPr defaultRowHeight="15" x14ac:dyDescent="0.25"/>
  <cols>
    <col min="1" max="1" width="27.5703125" bestFit="1" customWidth="1"/>
    <col min="2" max="2" width="16.28515625" bestFit="1" customWidth="1"/>
    <col min="3" max="3" width="15.28515625" bestFit="1" customWidth="1"/>
    <col min="4" max="4" width="16.28515625" bestFit="1" customWidth="1"/>
    <col min="5" max="5" width="18.85546875" bestFit="1" customWidth="1"/>
    <col min="6" max="7" width="16.28515625" bestFit="1" customWidth="1"/>
    <col min="8" max="8" width="18" bestFit="1" customWidth="1"/>
    <col min="9" max="9" width="27.5703125" bestFit="1" customWidth="1"/>
    <col min="10" max="10" width="30.140625" bestFit="1" customWidth="1"/>
    <col min="11" max="11" width="27.5703125" bestFit="1" customWidth="1"/>
  </cols>
  <sheetData>
    <row r="1" spans="1:8" x14ac:dyDescent="0.25">
      <c r="B1" s="88" t="s">
        <v>20462</v>
      </c>
      <c r="C1" s="88" t="s">
        <v>20463</v>
      </c>
      <c r="D1" s="88" t="s">
        <v>20464</v>
      </c>
      <c r="E1" s="88" t="s">
        <v>20465</v>
      </c>
      <c r="F1" s="89" t="s">
        <v>20466</v>
      </c>
    </row>
    <row r="2" spans="1:8" x14ac:dyDescent="0.25">
      <c r="A2" s="90" t="s">
        <v>20467</v>
      </c>
      <c r="B2" s="91">
        <f>GETPIVOTDATA("Total 2021 Obligations",$A$9,"Asset Type","TAMP Bridge","FHWA Work Type","TAMP Preservation","TAMP NHS","NHS-Interstate")+GETPIVOTDATA("Total 2021 Obligations",$A$9,"Asset Type","TAMP Bridge","FHWA Work Type","TAMP Preservation","TAMP NHS","NHS-I &amp; SR")+GETPIVOTDATA("Total 2021 Obligations",$A$9,"Asset Type","TAMP Bridge","FHWA Work Type","TAMP Preservation","TAMP NHS","NHS-SR")</f>
        <v>7336442.8599999994</v>
      </c>
      <c r="C2" s="91">
        <f>GETPIVOTDATA("Total 2021 Obligations",$A$9,"Asset Type","TAMP Bridge","FHWA Work Type","TAMP Preservation","TAMP NHS","Non-NHS SR")</f>
        <v>4271622.3100000005</v>
      </c>
      <c r="D2" s="91">
        <f>GETPIVOTDATA("Total 2021 Obligations",$A$9,"Asset Type","TAMP Pavement","FHWA Work Type","TAMP Preservation","TAMP NHS","NHS-Interstate")+GETPIVOTDATA("Total 2021 Obligations",$A$9,"Asset Type","TAMP Pavement","FHWA Work Type","TAMP Preservation","TAMP NHS","NHS-I &amp; SR")+GETPIVOTDATA("Total 2021 Obligations",$A$9,"Asset Type","TAMP Pavement","FHWA Work Type","TAMP Preservation","TAMP NHS","NHS-SR")+GETPIVOTDATA("Total 2021 Obligations",$A$9,"Asset Type","TAMP Pavement","FHWA Work Type","TAMP Preservation","TAMP NHS","NHS-Local")</f>
        <v>160291978.62</v>
      </c>
      <c r="E2" s="92">
        <f>GETPIVOTDATA("Total 2021 Obligations",$A$9,"Asset Type","TAMP Pavement","FHWA Work Type","TAMP Preservation","TAMP NHS","Non-NHS SR")</f>
        <v>101727951.12000002</v>
      </c>
      <c r="F2" s="93">
        <f>SUM(B2:E2)</f>
        <v>273627994.91000003</v>
      </c>
    </row>
    <row r="3" spans="1:8" x14ac:dyDescent="0.25">
      <c r="A3" s="90" t="s">
        <v>20468</v>
      </c>
      <c r="B3" s="91">
        <f>GETPIVOTDATA("Total 2021 Obligations",$A$9,"Asset Type","TAMP Bridge","FHWA Work Type","TAMP Rehabilitation","TAMP NHS","NHS-Interstate")+GETPIVOTDATA("Total 2021 Obligations",$A$9,"Asset Type","TAMP Bridge","FHWA Work Type","TAMP Rehabilitation","TAMP NHS","NHS-I &amp; SR")+GETPIVOTDATA("Total 2021 Obligations",$A$9,"Asset Type","TAMP Bridge","FHWA Work Type","TAMP Rehabilitation","TAMP NHS","NHS-SR")+GETPIVOTDATA("Total 2021 Obligations",$A$9,"Asset Type","TAMP Bridge","FHWA Work Type","TAMP Rehabilitation","TAMP NHS","NHS-Local")</f>
        <v>42578236.989999995</v>
      </c>
      <c r="C3" s="91">
        <f>GETPIVOTDATA("Total 2021 Obligations",$A$9,"Asset Type","TAMP Bridge","FHWA Work Type","TAMP Rehabilitation","TAMP NHS","Non-NHS SR")</f>
        <v>18485226.100000001</v>
      </c>
      <c r="D3" s="91">
        <f>GETPIVOTDATA("Total 2021 Obligations",$A$9,"Asset Type","TAMP Pavement","FHWA Work Type","TAMP Rehabilitation","TAMP NHS","NHS-Interstate")+GETPIVOTDATA("Total 2021 Obligations",$A$9,"Asset Type","TAMP Pavement","FHWA Work Type","TAMP Rehabilitation","TAMP NHS","NHS-I &amp; SR")+GETPIVOTDATA("Total 2021 Obligations",$A$9,"Asset Type","TAMP Pavement","FHWA Work Type","TAMP Rehabilitation","TAMP NHS","NHS-SR")+GETPIVOTDATA("Total 2021 Obligations",$A$9,"Asset Type","TAMP Pavement","FHWA Work Type","TAMP Rehabilitation","TAMP NHS","NHS-Local")</f>
        <v>30641256.280000001</v>
      </c>
      <c r="E3" s="92">
        <f>GETPIVOTDATA("Total 2021 Obligations",$A$9,"Asset Type","TAMP Pavement","FHWA Work Type","TAMP Rehabilitation","TAMP NHS","Non-NHS SR")</f>
        <v>16612089.869999999</v>
      </c>
      <c r="F3" s="93">
        <f t="shared" ref="F3:F7" si="0">SUM(B3:E3)</f>
        <v>108316809.24000001</v>
      </c>
    </row>
    <row r="4" spans="1:8" x14ac:dyDescent="0.25">
      <c r="A4" s="90" t="s">
        <v>138</v>
      </c>
      <c r="B4" s="91">
        <f>GETPIVOTDATA("Total 2021 Obligations",$A$9,"Asset Type","TAMP Bridge","FHWA Work Type","TAMP Reconstruction","TAMP NHS","NHS-Interstate")+GETPIVOTDATA("Total 2021 Obligations",$A$9,"Asset Type","TAMP Bridge","FHWA Work Type","TAMP Reconstruction","TAMP NHS","NHS-I &amp; SR")+GETPIVOTDATA("Total 2021 Obligations",$A$9,"Asset Type","TAMP Bridge","FHWA Work Type","TAMP Reconstruction","TAMP NHS","NHS-SR")+GETPIVOTDATA("Total 2021 Obligations",$A$9,"Asset Type","TAMP Bridge","FHWA Work Type","TAMP Reconstruction","TAMP NHS","NHS-Local")</f>
        <v>6081597.6099999994</v>
      </c>
      <c r="C4" s="91">
        <f>GETPIVOTDATA("Total 2021 Obligations",$A$9,"Asset Type","TAMP Bridge","FHWA Work Type","TAMP Reconstruction","TAMP NHS","Non-NHS SR")</f>
        <v>21862906.890000001</v>
      </c>
      <c r="D4" s="91">
        <f>GETPIVOTDATA("Total 2021 Obligations",$A$9,"Asset Type","TAMP Pavement","FHWA Work Type","TAMP Reconstruction","TAMP NHS","NHS-Interstate")+GETPIVOTDATA("Total 2021 Obligations",$A$9,"Asset Type","TAMP Pavement","FHWA Work Type","TAMP Reconstruction","TAMP NHS","NHS-I &amp; SR")+GETPIVOTDATA("Total 2021 Obligations",$A$9,"Asset Type","TAMP Pavement","FHWA Work Type","TAMP Reconstruction","TAMP NHS","NHS-SR")+GETPIVOTDATA("Total 2021 Obligations",$A$9,"Asset Type","TAMP Pavement","FHWA Work Type","TAMP Reconstruction","TAMP NHS","NHS-Local")</f>
        <v>482740122.03000009</v>
      </c>
      <c r="E4" s="92">
        <f>GETPIVOTDATA("Total 2021 Obligations",$A$9,"Asset Type","TAMP Pavement","FHWA Work Type","TAMP Reconstruction","TAMP NHS","Non-NHS SR")</f>
        <v>165664966.56999999</v>
      </c>
      <c r="F4" s="93">
        <f t="shared" si="0"/>
        <v>676349593.10000014</v>
      </c>
    </row>
    <row r="5" spans="1:8" x14ac:dyDescent="0.25">
      <c r="A5" s="90" t="s">
        <v>17181</v>
      </c>
      <c r="B5" s="91">
        <v>0</v>
      </c>
      <c r="C5" s="91">
        <v>0</v>
      </c>
      <c r="D5" s="91">
        <f>GETPIVOTDATA("Total 2021 Obligations",$A$9,"Asset Type","TAMP Pavement","FHWA Work Type","TAMP Construction","TAMP NHS","NHS-Interstate")+GETPIVOTDATA("Total 2021 Obligations",$A$9,"Asset Type","TAMP Pavement","FHWA Work Type","TAMP Construction","TAMP NHS","NHS-I &amp; SR")+GETPIVOTDATA("Total 2021 Obligations",$A$9,"Asset Type","TAMP Pavement","FHWA Work Type","TAMP Construction","TAMP NHS","NHS-SR")+GETPIVOTDATA("Total 2021 Obligations",$A$9,"Asset Type","TAMP Pavement","FHWA Work Type","TAMP Construction","TAMP NHS","NHS-Local")</f>
        <v>104787946.47999999</v>
      </c>
      <c r="E5" s="92">
        <f>GETPIVOTDATA("Total 2021 Obligations",$A$9,"Asset Type","TAMP Pavement","FHWA Work Type","TAMP Construction","TAMP NHS","Non-NHS SR")</f>
        <v>27138409.98</v>
      </c>
      <c r="F5" s="93">
        <f t="shared" si="0"/>
        <v>131926356.45999999</v>
      </c>
    </row>
    <row r="6" spans="1:8" ht="15.75" thickBot="1" x14ac:dyDescent="0.3">
      <c r="A6" s="94" t="s">
        <v>198</v>
      </c>
      <c r="B6" s="95">
        <f>GETPIVOTDATA("Total 2021 Obligations",$A$9,"Asset Type","TAMP Bridge","FHWA Work Type","TAMP Maintenance","TAMP NHS","NHS-Interstate")+GETPIVOTDATA("Total 2021 Obligations",$A$9,"Asset Type","TAMP Bridge","FHWA Work Type","TAMP Maintenance","TAMP NHS","NHS-I &amp; SR")+GETPIVOTDATA("Total 2021 Obligations",$A$9,"Asset Type","TAMP Bridge","FHWA Work Type","TAMP Maintenance","TAMP NHS","NHS-SR")+GETPIVOTDATA("Total 2021 Obligations",$A$9,"Asset Type","TAMP Bridge","FHWA Work Type","TAMP Maintenance","TAMP NHS","NHS-Local")</f>
        <v>2823207</v>
      </c>
      <c r="C6" s="95">
        <f>GETPIVOTDATA("Total 2021 Obligations",$A$9,"Asset Type","TAMP Bridge","FHWA Work Type","TAMP Maintenance","TAMP NHS","Non-NHS SR")</f>
        <v>73.33</v>
      </c>
      <c r="D6" s="95">
        <f>GETPIVOTDATA("Total 2021 Obligations",$A$9,"Asset Type","TAMP Pavement","FHWA Work Type","TAMP Maintenance","TAMP NHS","NHS-Interstate")+GETPIVOTDATA("Total 2021 Obligations",$A$9,"Asset Type","TAMP Pavement","FHWA Work Type","TAMP Maintenance","TAMP NHS","NHS-I &amp; SR")+GETPIVOTDATA("Total 2021 Obligations",$A$9,"Asset Type","TAMP Pavement","FHWA Work Type","TAMP Maintenance","TAMP NHS","NHS-SR")+GETPIVOTDATA("Total 2021 Obligations",$A$9,"Asset Type","TAMP Pavement","FHWA Work Type","TAMP Maintenance","TAMP NHS","NHS-Local")</f>
        <v>31595954.109999999</v>
      </c>
      <c r="E6" s="96">
        <f>GETPIVOTDATA("Total 2021 Obligations",$A$9,"Asset Type","TAMP Pavement","FHWA Work Type","TAMP Maintenance","TAMP NHS","Non-NHS SR")</f>
        <v>0</v>
      </c>
      <c r="F6" s="97">
        <f t="shared" si="0"/>
        <v>34419234.439999998</v>
      </c>
    </row>
    <row r="7" spans="1:8" ht="15.75" thickTop="1" x14ac:dyDescent="0.25">
      <c r="A7" s="98" t="s">
        <v>20469</v>
      </c>
      <c r="B7" s="99">
        <f>SUM(B2:B6)</f>
        <v>58819484.459999993</v>
      </c>
      <c r="C7" s="99">
        <f>SUM(C2:C6)</f>
        <v>44619828.630000003</v>
      </c>
      <c r="D7" s="99">
        <f t="shared" ref="D7:E7" si="1">SUM(D2:D6)</f>
        <v>810057257.5200001</v>
      </c>
      <c r="E7" s="99">
        <f t="shared" si="1"/>
        <v>311143417.54000002</v>
      </c>
      <c r="F7" s="100">
        <f t="shared" si="0"/>
        <v>1224639988.1500001</v>
      </c>
    </row>
    <row r="8" spans="1:8" ht="15.75" thickBot="1" x14ac:dyDescent="0.3"/>
    <row r="9" spans="1:8" ht="15.75" thickBot="1" x14ac:dyDescent="0.3">
      <c r="A9" s="102" t="s">
        <v>20454</v>
      </c>
      <c r="B9" s="102" t="s">
        <v>20455</v>
      </c>
      <c r="C9" s="103"/>
      <c r="D9" s="103"/>
      <c r="E9" s="103"/>
      <c r="F9" s="103"/>
      <c r="G9" s="103"/>
      <c r="H9" s="103"/>
    </row>
    <row r="10" spans="1:8" ht="15.75" thickBot="1" x14ac:dyDescent="0.3">
      <c r="A10" s="102" t="s">
        <v>20450</v>
      </c>
      <c r="B10" s="106" t="s">
        <v>20457</v>
      </c>
      <c r="C10" s="106" t="s">
        <v>20471</v>
      </c>
      <c r="D10" s="106" t="s">
        <v>20460</v>
      </c>
      <c r="E10" s="106" t="s">
        <v>20459</v>
      </c>
      <c r="F10" s="106" t="s">
        <v>20461</v>
      </c>
      <c r="G10" s="107" t="s">
        <v>20458</v>
      </c>
      <c r="H10" s="106" t="s">
        <v>20452</v>
      </c>
    </row>
    <row r="11" spans="1:8" ht="15.75" thickBot="1" x14ac:dyDescent="0.3">
      <c r="A11" s="105" t="s">
        <v>41</v>
      </c>
      <c r="B11" s="104">
        <v>34286533.370000005</v>
      </c>
      <c r="C11" s="104">
        <v>17418207</v>
      </c>
      <c r="D11" s="104">
        <v>21709744.089999996</v>
      </c>
      <c r="E11" s="104"/>
      <c r="F11" s="104">
        <v>44619828.630000003</v>
      </c>
      <c r="G11" s="108">
        <v>41223758.230000004</v>
      </c>
      <c r="H11" s="108">
        <v>159258071.32000002</v>
      </c>
    </row>
    <row r="12" spans="1:8" x14ac:dyDescent="0.25">
      <c r="A12" s="72" t="s">
        <v>4621</v>
      </c>
      <c r="B12" s="73">
        <v>5321005.6399999997</v>
      </c>
      <c r="C12" s="73"/>
      <c r="D12" s="73">
        <v>2015437.22</v>
      </c>
      <c r="E12" s="73"/>
      <c r="F12" s="73">
        <v>4271622.3100000005</v>
      </c>
      <c r="G12" s="78"/>
      <c r="H12" s="78">
        <v>11608065.17</v>
      </c>
    </row>
    <row r="13" spans="1:8" x14ac:dyDescent="0.25">
      <c r="A13" s="72" t="s">
        <v>84</v>
      </c>
      <c r="B13" s="73">
        <v>19160165.73</v>
      </c>
      <c r="C13" s="73"/>
      <c r="D13" s="73">
        <v>23418071.259999998</v>
      </c>
      <c r="E13" s="73"/>
      <c r="F13" s="73">
        <v>18485226.100000001</v>
      </c>
      <c r="G13" s="78"/>
      <c r="H13" s="78">
        <v>61063463.089999996</v>
      </c>
    </row>
    <row r="14" spans="1:8" x14ac:dyDescent="0.25">
      <c r="A14" s="72" t="s">
        <v>42</v>
      </c>
      <c r="B14" s="73">
        <v>9805362</v>
      </c>
      <c r="C14" s="73"/>
      <c r="D14" s="73">
        <v>-3723764.3900000006</v>
      </c>
      <c r="E14" s="73"/>
      <c r="F14" s="73">
        <v>21862906.890000001</v>
      </c>
      <c r="G14" s="78">
        <v>41223758.230000004</v>
      </c>
      <c r="H14" s="78">
        <v>69168262.730000004</v>
      </c>
    </row>
    <row r="15" spans="1:8" x14ac:dyDescent="0.25">
      <c r="A15" s="72" t="s">
        <v>8089</v>
      </c>
      <c r="B15" s="73"/>
      <c r="C15" s="73">
        <v>2823207</v>
      </c>
      <c r="D15" s="73"/>
      <c r="E15" s="73"/>
      <c r="F15" s="73">
        <v>73.33</v>
      </c>
      <c r="G15" s="78"/>
      <c r="H15" s="78">
        <v>2823280.33</v>
      </c>
    </row>
    <row r="16" spans="1:8" ht="15.75" thickBot="1" x14ac:dyDescent="0.3">
      <c r="A16" s="72" t="s">
        <v>80</v>
      </c>
      <c r="B16" s="73"/>
      <c r="C16" s="73">
        <v>14595000</v>
      </c>
      <c r="D16" s="73"/>
      <c r="E16" s="73"/>
      <c r="F16" s="73"/>
      <c r="G16" s="78"/>
      <c r="H16" s="78">
        <v>14595000</v>
      </c>
    </row>
    <row r="17" spans="1:8" ht="15.75" thickBot="1" x14ac:dyDescent="0.3">
      <c r="A17" s="80" t="s">
        <v>139</v>
      </c>
      <c r="B17" s="81">
        <v>393209598.63999999</v>
      </c>
      <c r="C17" s="81">
        <v>31095954.109999999</v>
      </c>
      <c r="D17" s="81">
        <v>385377204.7700001</v>
      </c>
      <c r="E17" s="81">
        <v>374500</v>
      </c>
      <c r="F17" s="81">
        <v>311143417.54000002</v>
      </c>
      <c r="G17" s="87">
        <v>119289617.38</v>
      </c>
      <c r="H17" s="87">
        <v>1240490292.4400001</v>
      </c>
    </row>
    <row r="18" spans="1:8" x14ac:dyDescent="0.25">
      <c r="A18" s="74" t="s">
        <v>4621</v>
      </c>
      <c r="B18" s="75">
        <v>68878675.049999997</v>
      </c>
      <c r="C18" s="75"/>
      <c r="D18" s="75">
        <v>91413303.569999993</v>
      </c>
      <c r="E18" s="75"/>
      <c r="F18" s="75">
        <v>101727951.12000002</v>
      </c>
      <c r="G18" s="79">
        <v>38518713.099999994</v>
      </c>
      <c r="H18" s="79">
        <v>300538642.84000003</v>
      </c>
    </row>
    <row r="19" spans="1:8" x14ac:dyDescent="0.25">
      <c r="A19" s="74" t="s">
        <v>84</v>
      </c>
      <c r="B19" s="75">
        <v>22106631</v>
      </c>
      <c r="C19" s="75"/>
      <c r="D19" s="75">
        <v>8534625.2800000012</v>
      </c>
      <c r="E19" s="75"/>
      <c r="F19" s="75">
        <v>16612089.869999999</v>
      </c>
      <c r="G19" s="79"/>
      <c r="H19" s="79">
        <v>47253346.149999999</v>
      </c>
    </row>
    <row r="20" spans="1:8" x14ac:dyDescent="0.25">
      <c r="A20" s="74" t="s">
        <v>42</v>
      </c>
      <c r="B20" s="75">
        <v>206604211.71000001</v>
      </c>
      <c r="C20" s="75"/>
      <c r="D20" s="75">
        <v>275777410.32000005</v>
      </c>
      <c r="E20" s="75">
        <v>358500</v>
      </c>
      <c r="F20" s="75">
        <v>165664966.56999999</v>
      </c>
      <c r="G20" s="79">
        <v>20107295.25</v>
      </c>
      <c r="H20" s="79">
        <v>668512383.85000014</v>
      </c>
    </row>
    <row r="21" spans="1:8" x14ac:dyDescent="0.25">
      <c r="A21" s="74" t="s">
        <v>192</v>
      </c>
      <c r="B21" s="75">
        <v>95620080.879999995</v>
      </c>
      <c r="C21" s="75"/>
      <c r="D21" s="75">
        <v>9151865.5999999996</v>
      </c>
      <c r="E21" s="75">
        <v>16000</v>
      </c>
      <c r="F21" s="75">
        <v>27138409.98</v>
      </c>
      <c r="G21" s="79">
        <v>60663609.030000001</v>
      </c>
      <c r="H21" s="79">
        <v>192589965.49000001</v>
      </c>
    </row>
    <row r="22" spans="1:8" ht="15.75" thickBot="1" x14ac:dyDescent="0.3">
      <c r="A22" s="74" t="s">
        <v>8089</v>
      </c>
      <c r="B22" s="75"/>
      <c r="C22" s="75">
        <v>31095954.109999999</v>
      </c>
      <c r="D22" s="75">
        <v>500000</v>
      </c>
      <c r="E22" s="75"/>
      <c r="F22" s="75"/>
      <c r="G22" s="79"/>
      <c r="H22" s="79">
        <v>31595954.109999999</v>
      </c>
    </row>
    <row r="23" spans="1:8" ht="15.75" thickBot="1" x14ac:dyDescent="0.3">
      <c r="A23" s="82" t="s">
        <v>7504</v>
      </c>
      <c r="B23" s="83"/>
      <c r="C23" s="83"/>
      <c r="D23" s="83">
        <v>1842910</v>
      </c>
      <c r="E23" s="83"/>
      <c r="F23" s="83">
        <v>3442736.73</v>
      </c>
      <c r="G23" s="83">
        <v>36000</v>
      </c>
      <c r="H23" s="83">
        <v>5321646.7300000004</v>
      </c>
    </row>
    <row r="24" spans="1:8" x14ac:dyDescent="0.25">
      <c r="A24" s="76" t="s">
        <v>84</v>
      </c>
      <c r="B24" s="77"/>
      <c r="C24" s="77"/>
      <c r="D24" s="77"/>
      <c r="E24" s="77"/>
      <c r="F24" s="77">
        <v>53125.73</v>
      </c>
      <c r="G24" s="77"/>
      <c r="H24" s="77">
        <v>53125.73</v>
      </c>
    </row>
    <row r="25" spans="1:8" ht="15.75" thickBot="1" x14ac:dyDescent="0.3">
      <c r="A25" s="76" t="s">
        <v>42</v>
      </c>
      <c r="B25" s="77"/>
      <c r="C25" s="77"/>
      <c r="D25" s="77">
        <v>1842910</v>
      </c>
      <c r="E25" s="77"/>
      <c r="F25" s="77">
        <v>3389611</v>
      </c>
      <c r="G25" s="77">
        <v>36000</v>
      </c>
      <c r="H25" s="77">
        <v>5268521</v>
      </c>
    </row>
    <row r="26" spans="1:8" ht="15.75" thickBot="1" x14ac:dyDescent="0.3">
      <c r="A26" s="82" t="s">
        <v>1425</v>
      </c>
      <c r="B26" s="83"/>
      <c r="C26" s="83"/>
      <c r="D26" s="83"/>
      <c r="E26" s="83"/>
      <c r="F26" s="83">
        <v>289802</v>
      </c>
      <c r="G26" s="83"/>
      <c r="H26" s="83">
        <v>289802</v>
      </c>
    </row>
    <row r="27" spans="1:8" ht="15.75" thickBot="1" x14ac:dyDescent="0.3">
      <c r="A27" s="76" t="s">
        <v>84</v>
      </c>
      <c r="B27" s="77"/>
      <c r="C27" s="77"/>
      <c r="D27" s="77"/>
      <c r="E27" s="77"/>
      <c r="F27" s="77">
        <v>289802</v>
      </c>
      <c r="G27" s="77"/>
      <c r="H27" s="77">
        <v>289802</v>
      </c>
    </row>
    <row r="28" spans="1:8" ht="15.75" thickBot="1" x14ac:dyDescent="0.3">
      <c r="A28" s="82" t="s">
        <v>1494</v>
      </c>
      <c r="B28" s="83">
        <v>7010549</v>
      </c>
      <c r="C28" s="83"/>
      <c r="D28" s="83">
        <v>34999</v>
      </c>
      <c r="E28" s="83"/>
      <c r="F28" s="83">
        <v>22325414.41</v>
      </c>
      <c r="G28" s="83">
        <v>47999</v>
      </c>
      <c r="H28" s="83">
        <v>29418961.41</v>
      </c>
    </row>
    <row r="29" spans="1:8" x14ac:dyDescent="0.25">
      <c r="A29" s="76" t="s">
        <v>84</v>
      </c>
      <c r="B29" s="77">
        <v>4688549</v>
      </c>
      <c r="C29" s="77"/>
      <c r="D29" s="77">
        <v>34999</v>
      </c>
      <c r="E29" s="77"/>
      <c r="F29" s="77">
        <v>22304476.41</v>
      </c>
      <c r="G29" s="77">
        <v>2999</v>
      </c>
      <c r="H29" s="77">
        <v>27031023.41</v>
      </c>
    </row>
    <row r="30" spans="1:8" ht="15.75" thickBot="1" x14ac:dyDescent="0.3">
      <c r="A30" s="76" t="s">
        <v>10367</v>
      </c>
      <c r="B30" s="77">
        <v>2322000</v>
      </c>
      <c r="C30" s="77"/>
      <c r="D30" s="77"/>
      <c r="E30" s="77"/>
      <c r="F30" s="77">
        <v>20938</v>
      </c>
      <c r="G30" s="77">
        <v>45000</v>
      </c>
      <c r="H30" s="77">
        <v>2387938</v>
      </c>
    </row>
    <row r="31" spans="1:8" ht="15.75" thickBot="1" x14ac:dyDescent="0.3">
      <c r="A31" s="82" t="s">
        <v>20451</v>
      </c>
      <c r="B31" s="83">
        <v>22043751.399999999</v>
      </c>
      <c r="C31" s="83"/>
      <c r="D31" s="83">
        <v>16470726.209999999</v>
      </c>
      <c r="E31" s="83"/>
      <c r="F31" s="83">
        <v>36155946.119999997</v>
      </c>
      <c r="G31" s="83">
        <v>554309435.43000019</v>
      </c>
      <c r="H31" s="83">
        <v>628979859.16000021</v>
      </c>
    </row>
    <row r="32" spans="1:8" x14ac:dyDescent="0.25">
      <c r="A32" s="76" t="s">
        <v>20451</v>
      </c>
      <c r="B32" s="77">
        <v>22043751.399999999</v>
      </c>
      <c r="C32" s="77"/>
      <c r="D32" s="77">
        <v>16470726.209999999</v>
      </c>
      <c r="E32" s="77"/>
      <c r="F32" s="77">
        <v>36155946.119999997</v>
      </c>
      <c r="G32" s="77">
        <v>554309435.43000019</v>
      </c>
      <c r="H32" s="77">
        <v>628979859.16000021</v>
      </c>
    </row>
    <row r="33" spans="1:8" x14ac:dyDescent="0.25">
      <c r="A33" s="34" t="s">
        <v>20472</v>
      </c>
      <c r="B33" s="71">
        <v>77424.31</v>
      </c>
      <c r="C33" s="71"/>
      <c r="D33" s="71"/>
      <c r="E33" s="71"/>
      <c r="F33" s="71"/>
      <c r="G33" s="77">
        <v>10401664.149999999</v>
      </c>
      <c r="H33" s="77">
        <v>10479088.459999999</v>
      </c>
    </row>
    <row r="34" spans="1:8" x14ac:dyDescent="0.25">
      <c r="A34" s="35" t="s">
        <v>20472</v>
      </c>
      <c r="B34" s="71">
        <v>77424.31</v>
      </c>
      <c r="C34" s="71"/>
      <c r="D34" s="71"/>
      <c r="E34" s="71"/>
      <c r="F34" s="71"/>
      <c r="G34" s="77">
        <v>10401664.149999999</v>
      </c>
      <c r="H34" s="77">
        <v>10479088.459999999</v>
      </c>
    </row>
    <row r="35" spans="1:8" x14ac:dyDescent="0.25">
      <c r="A35" s="84" t="s">
        <v>20452</v>
      </c>
      <c r="B35" s="85">
        <v>456627856.71999997</v>
      </c>
      <c r="C35" s="85">
        <v>48514161.109999999</v>
      </c>
      <c r="D35" s="85">
        <v>425435584.07000005</v>
      </c>
      <c r="E35" s="85">
        <v>374500</v>
      </c>
      <c r="F35" s="85">
        <v>417977145.43000013</v>
      </c>
      <c r="G35" s="86">
        <v>725308474.19000018</v>
      </c>
      <c r="H35" s="86">
        <v>2074237721.5200005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3103"/>
  <sheetViews>
    <sheetView topLeftCell="U1" zoomScale="70" zoomScaleNormal="70" workbookViewId="0">
      <pane ySplit="2" topLeftCell="A471" activePane="bottomLeft" state="frozen"/>
      <selection pane="bottomLeft" activeCell="AD479" sqref="AD479:AD3103"/>
    </sheetView>
  </sheetViews>
  <sheetFormatPr defaultColWidth="8.85546875" defaultRowHeight="15" x14ac:dyDescent="0.25"/>
  <cols>
    <col min="1" max="1" width="13" style="14" customWidth="1"/>
    <col min="2" max="2" width="9.28515625" style="8" customWidth="1"/>
    <col min="3" max="3" width="16.85546875" style="1" customWidth="1"/>
    <col min="4" max="4" width="13.140625" style="8" customWidth="1"/>
    <col min="5" max="5" width="12.7109375" style="1" customWidth="1"/>
    <col min="6" max="6" width="13.85546875" style="8" customWidth="1"/>
    <col min="7" max="7" width="18" style="1" bestFit="1" customWidth="1"/>
    <col min="8" max="8" width="41.140625" style="4" customWidth="1"/>
    <col min="9" max="9" width="35.140625" style="1" bestFit="1" customWidth="1"/>
    <col min="10" max="10" width="18.140625" style="1" customWidth="1"/>
    <col min="11" max="11" width="17.5703125" style="1" customWidth="1"/>
    <col min="12" max="12" width="12.28515625" style="8" customWidth="1"/>
    <col min="13" max="14" width="62.85546875" style="4" customWidth="1"/>
    <col min="15" max="15" width="24.85546875" style="1" bestFit="1" customWidth="1"/>
    <col min="16" max="16" width="21.42578125" style="4" bestFit="1" customWidth="1"/>
    <col min="17" max="17" width="50.28515625" style="4" customWidth="1"/>
    <col min="18" max="18" width="19.5703125" style="1" bestFit="1" customWidth="1"/>
    <col min="19" max="19" width="21.7109375" style="1" customWidth="1"/>
    <col min="20" max="20" width="24.28515625" style="1" customWidth="1"/>
    <col min="21" max="21" width="17.140625" style="11" customWidth="1"/>
    <col min="22" max="22" width="16" style="8" bestFit="1" customWidth="1"/>
    <col min="23" max="23" width="30.7109375" style="1" customWidth="1"/>
    <col min="24" max="24" width="12.5703125" style="8" customWidth="1"/>
    <col min="25" max="26" width="23.85546875" style="1" customWidth="1"/>
    <col min="27" max="27" width="32.140625" style="4" customWidth="1"/>
    <col min="28" max="29" width="25.140625" style="2" customWidth="1"/>
    <col min="30" max="30" width="30.28515625" style="2" customWidth="1"/>
    <col min="31" max="32" width="25.140625" style="2" customWidth="1"/>
    <col min="33" max="33" width="20.7109375" style="2" hidden="1" customWidth="1"/>
    <col min="34" max="34" width="23.140625" style="2" hidden="1" customWidth="1"/>
    <col min="35" max="35" width="23.5703125" style="2" hidden="1" customWidth="1"/>
    <col min="36" max="36" width="24.42578125" style="2" hidden="1" customWidth="1"/>
    <col min="37" max="37" width="24.85546875" style="2" hidden="1" customWidth="1"/>
    <col min="38" max="38" width="111.85546875" style="1" hidden="1" customWidth="1"/>
    <col min="39" max="16384" width="8.85546875" style="1"/>
  </cols>
  <sheetData>
    <row r="1" spans="1:38" ht="15.75" x14ac:dyDescent="0.25">
      <c r="AA1" s="32" t="s">
        <v>20445</v>
      </c>
      <c r="AB1" s="101">
        <f>SUBTOTAL(9,'TAMP Data 2021'!AB3:AB3103)</f>
        <v>0</v>
      </c>
      <c r="AC1" s="101">
        <f>SUBTOTAL(9,'TAMP Data 2021'!AC3:AC3103)</f>
        <v>8000</v>
      </c>
      <c r="AD1" s="101">
        <f>SUBTOTAL(9,'TAMP Data 2021'!AD3:AD3103)</f>
        <v>8159665</v>
      </c>
      <c r="AE1" s="101">
        <f>SUBTOTAL(9,'TAMP Data 2021'!AE3:AE3103)</f>
        <v>93560286.11999999</v>
      </c>
      <c r="AF1" s="101">
        <f>SUBTOTAL(9,'TAMP Data 2021'!AF3:AF3103)</f>
        <v>101727951.12000002</v>
      </c>
      <c r="AG1" s="2">
        <f>SUM('TAMP Data 2021'!$AG$3:$AG$3103)</f>
        <v>527875327.73999977</v>
      </c>
      <c r="AH1" s="2">
        <f>SUM('TAMP Data 2021'!$AH$3:$AH$3103)</f>
        <v>565507987.14999998</v>
      </c>
      <c r="AI1" s="2">
        <f>SUM('TAMP Data 2021'!$AI$3:$AI$3103)</f>
        <v>6473970502.2700062</v>
      </c>
      <c r="AJ1" s="2">
        <f>SUM('TAMP Data 2021'!$AJ$3:$AJ$3103)</f>
        <v>548389719.92000008</v>
      </c>
      <c r="AK1" s="2">
        <f>SUM('TAMP Data 2021'!$AK$3:$AK$3103)</f>
        <v>8167757511.9800034</v>
      </c>
    </row>
    <row r="2" spans="1:38" s="70" customFormat="1" ht="39.75" customHeight="1" x14ac:dyDescent="0.25">
      <c r="A2" s="65" t="s">
        <v>0</v>
      </c>
      <c r="B2" s="66" t="s">
        <v>1</v>
      </c>
      <c r="C2" s="67" t="s">
        <v>2</v>
      </c>
      <c r="D2" s="66" t="s">
        <v>3</v>
      </c>
      <c r="E2" s="67" t="s">
        <v>4</v>
      </c>
      <c r="F2" s="66" t="s">
        <v>5</v>
      </c>
      <c r="G2" s="67" t="s">
        <v>6</v>
      </c>
      <c r="H2" s="67" t="s">
        <v>7</v>
      </c>
      <c r="I2" s="67" t="s">
        <v>8</v>
      </c>
      <c r="J2" s="67" t="s">
        <v>9</v>
      </c>
      <c r="K2" s="67" t="s">
        <v>10</v>
      </c>
      <c r="L2" s="66" t="s">
        <v>11</v>
      </c>
      <c r="M2" s="67" t="s">
        <v>12</v>
      </c>
      <c r="N2" s="67" t="s">
        <v>13</v>
      </c>
      <c r="O2" s="67" t="s">
        <v>14</v>
      </c>
      <c r="P2" s="67" t="s">
        <v>15</v>
      </c>
      <c r="Q2" s="67" t="s">
        <v>16</v>
      </c>
      <c r="R2" s="117" t="s">
        <v>17</v>
      </c>
      <c r="S2" s="117" t="s">
        <v>18</v>
      </c>
      <c r="T2" s="134" t="s">
        <v>20473</v>
      </c>
      <c r="U2" s="68" t="s">
        <v>19</v>
      </c>
      <c r="V2" s="66" t="s">
        <v>20</v>
      </c>
      <c r="W2" s="67" t="s">
        <v>21</v>
      </c>
      <c r="X2" s="66" t="s">
        <v>22</v>
      </c>
      <c r="Y2" s="67" t="s">
        <v>23</v>
      </c>
      <c r="Z2" s="117" t="s">
        <v>20456</v>
      </c>
      <c r="AA2" s="67" t="s">
        <v>24</v>
      </c>
      <c r="AB2" s="69" t="s">
        <v>20446</v>
      </c>
      <c r="AC2" s="69" t="s">
        <v>20447</v>
      </c>
      <c r="AD2" s="69" t="s">
        <v>20448</v>
      </c>
      <c r="AE2" s="69" t="s">
        <v>20449</v>
      </c>
      <c r="AF2" s="69" t="s">
        <v>20453</v>
      </c>
      <c r="AG2" s="69" t="s">
        <v>25</v>
      </c>
      <c r="AH2" s="69" t="s">
        <v>26</v>
      </c>
      <c r="AI2" s="69" t="s">
        <v>27</v>
      </c>
      <c r="AJ2" s="69" t="s">
        <v>28</v>
      </c>
      <c r="AK2" s="69" t="s">
        <v>29</v>
      </c>
      <c r="AL2" s="67" t="s">
        <v>30</v>
      </c>
    </row>
    <row r="3" spans="1:38" ht="30" hidden="1" x14ac:dyDescent="0.25">
      <c r="A3" s="36">
        <v>105739.15</v>
      </c>
      <c r="B3" s="37">
        <v>2</v>
      </c>
      <c r="C3" s="38" t="s">
        <v>31</v>
      </c>
      <c r="D3" s="39">
        <v>43777</v>
      </c>
      <c r="E3" s="38" t="s">
        <v>486</v>
      </c>
      <c r="F3" s="39">
        <v>44279</v>
      </c>
      <c r="G3" s="38" t="s">
        <v>75</v>
      </c>
      <c r="H3" s="40" t="s">
        <v>286</v>
      </c>
      <c r="I3" s="38"/>
      <c r="J3" s="38"/>
      <c r="K3" s="38"/>
      <c r="L3" s="41"/>
      <c r="M3" s="40" t="s">
        <v>1015</v>
      </c>
      <c r="N3" s="40"/>
      <c r="O3" s="38" t="s">
        <v>151</v>
      </c>
      <c r="P3" s="40" t="s">
        <v>198</v>
      </c>
      <c r="Q3" s="40"/>
      <c r="R3" s="124" t="s">
        <v>20472</v>
      </c>
      <c r="S3" s="124" t="s">
        <v>20472</v>
      </c>
      <c r="T3" s="130"/>
      <c r="U3" s="125" t="s">
        <v>32</v>
      </c>
      <c r="V3" s="39">
        <v>43966</v>
      </c>
      <c r="W3" s="38"/>
      <c r="X3" s="41" t="s">
        <v>43</v>
      </c>
      <c r="Y3" s="38"/>
      <c r="Z3" s="109" t="s">
        <v>20458</v>
      </c>
      <c r="AA3" s="40"/>
      <c r="AB3" s="42">
        <v>0</v>
      </c>
      <c r="AC3" s="42">
        <v>0</v>
      </c>
      <c r="AD3" s="42">
        <v>265834</v>
      </c>
      <c r="AE3" s="42">
        <v>0</v>
      </c>
      <c r="AF3" s="3">
        <f>SUM(Table2[[#This Row],[PE 2021 Obligations]],Table2[[#This Row],[ROW 2021 Obligations]],Table2[[#This Row],[Construction 2021 Obligations]],Table2[[#This Row],[Paving 2021 Obligations]])</f>
        <v>265834</v>
      </c>
      <c r="AG3" s="42">
        <v>0</v>
      </c>
      <c r="AH3" s="42">
        <v>0</v>
      </c>
      <c r="AI3" s="42">
        <v>265834</v>
      </c>
      <c r="AJ3" s="42">
        <v>0</v>
      </c>
      <c r="AK3" s="42">
        <v>265834</v>
      </c>
      <c r="AL3" s="38" t="s">
        <v>1016</v>
      </c>
    </row>
    <row r="4" spans="1:38" hidden="1" x14ac:dyDescent="0.25">
      <c r="A4" s="47">
        <v>111327</v>
      </c>
      <c r="B4" s="48">
        <v>6</v>
      </c>
      <c r="C4" s="49" t="s">
        <v>73</v>
      </c>
      <c r="D4" s="50">
        <v>39659</v>
      </c>
      <c r="E4" s="49" t="s">
        <v>774</v>
      </c>
      <c r="F4" s="50">
        <v>42499</v>
      </c>
      <c r="G4" s="49" t="s">
        <v>109</v>
      </c>
      <c r="H4" s="51" t="s">
        <v>76</v>
      </c>
      <c r="I4" s="49"/>
      <c r="J4" s="49"/>
      <c r="K4" s="49"/>
      <c r="L4" s="52" t="s">
        <v>110</v>
      </c>
      <c r="M4" s="51" t="s">
        <v>1222</v>
      </c>
      <c r="N4" s="51"/>
      <c r="O4" s="49" t="s">
        <v>1223</v>
      </c>
      <c r="P4" s="51" t="s">
        <v>198</v>
      </c>
      <c r="Q4" s="51"/>
      <c r="R4" s="110" t="s">
        <v>20472</v>
      </c>
      <c r="S4" s="110" t="s">
        <v>20472</v>
      </c>
      <c r="T4" s="130"/>
      <c r="U4" s="55" t="s">
        <v>32</v>
      </c>
      <c r="V4" s="52"/>
      <c r="W4" s="49"/>
      <c r="X4" s="52" t="s">
        <v>43</v>
      </c>
      <c r="Y4" s="49"/>
      <c r="Z4" s="116" t="s">
        <v>20458</v>
      </c>
      <c r="AA4" s="51"/>
      <c r="AB4" s="54">
        <v>0</v>
      </c>
      <c r="AC4" s="54">
        <v>0</v>
      </c>
      <c r="AD4" s="54">
        <v>2300000</v>
      </c>
      <c r="AE4" s="54">
        <v>0</v>
      </c>
      <c r="AF4" s="3">
        <f>SUM(Table2[[#This Row],[PE 2021 Obligations]],Table2[[#This Row],[ROW 2021 Obligations]],Table2[[#This Row],[Construction 2021 Obligations]],Table2[[#This Row],[Paving 2021 Obligations]])</f>
        <v>2300000</v>
      </c>
      <c r="AG4" s="54">
        <v>0</v>
      </c>
      <c r="AH4" s="54">
        <v>0</v>
      </c>
      <c r="AI4" s="54">
        <v>15427248.85</v>
      </c>
      <c r="AJ4" s="54">
        <v>0</v>
      </c>
      <c r="AK4" s="54">
        <v>15427248.85</v>
      </c>
      <c r="AL4" s="49" t="s">
        <v>1224</v>
      </c>
    </row>
    <row r="5" spans="1:38" hidden="1" x14ac:dyDescent="0.25">
      <c r="A5" s="13">
        <v>114108.11</v>
      </c>
      <c r="B5" s="15">
        <v>1</v>
      </c>
      <c r="C5" s="43" t="s">
        <v>31</v>
      </c>
      <c r="D5" s="44">
        <v>44103</v>
      </c>
      <c r="E5" s="43" t="s">
        <v>176</v>
      </c>
      <c r="F5" s="44">
        <v>44299</v>
      </c>
      <c r="G5" s="43" t="s">
        <v>109</v>
      </c>
      <c r="H5" s="45" t="s">
        <v>1163</v>
      </c>
      <c r="I5" s="43"/>
      <c r="J5" s="43"/>
      <c r="K5" s="43"/>
      <c r="L5" s="46"/>
      <c r="M5" s="45" t="s">
        <v>1333</v>
      </c>
      <c r="N5" s="45" t="s">
        <v>1334</v>
      </c>
      <c r="O5" s="43" t="s">
        <v>151</v>
      </c>
      <c r="P5" s="45" t="s">
        <v>198</v>
      </c>
      <c r="Q5" s="45"/>
      <c r="R5" s="110" t="s">
        <v>20472</v>
      </c>
      <c r="S5" s="110" t="s">
        <v>20472</v>
      </c>
      <c r="T5" s="130"/>
      <c r="U5" s="56" t="s">
        <v>32</v>
      </c>
      <c r="V5" s="44">
        <v>44281</v>
      </c>
      <c r="W5" s="43"/>
      <c r="X5" s="46" t="s">
        <v>43</v>
      </c>
      <c r="Y5" s="43"/>
      <c r="Z5" s="116" t="s">
        <v>20458</v>
      </c>
      <c r="AA5" s="45"/>
      <c r="AB5" s="3">
        <v>0</v>
      </c>
      <c r="AC5" s="3">
        <v>0</v>
      </c>
      <c r="AD5" s="3">
        <v>317718</v>
      </c>
      <c r="AE5" s="3">
        <v>0</v>
      </c>
      <c r="AF5" s="3">
        <f>SUM(Table2[[#This Row],[PE 2021 Obligations]],Table2[[#This Row],[ROW 2021 Obligations]],Table2[[#This Row],[Construction 2021 Obligations]],Table2[[#This Row],[Paving 2021 Obligations]])</f>
        <v>317718</v>
      </c>
      <c r="AG5" s="3">
        <v>0</v>
      </c>
      <c r="AH5" s="3">
        <v>0</v>
      </c>
      <c r="AI5" s="3">
        <v>317718</v>
      </c>
      <c r="AJ5" s="3">
        <v>0</v>
      </c>
      <c r="AK5" s="3">
        <v>317718</v>
      </c>
      <c r="AL5" s="43" t="s">
        <v>1335</v>
      </c>
    </row>
    <row r="6" spans="1:38" hidden="1" x14ac:dyDescent="0.25">
      <c r="A6" s="47">
        <v>114109.11</v>
      </c>
      <c r="B6" s="48">
        <v>2</v>
      </c>
      <c r="C6" s="49" t="s">
        <v>31</v>
      </c>
      <c r="D6" s="50">
        <v>44103</v>
      </c>
      <c r="E6" s="49" t="s">
        <v>176</v>
      </c>
      <c r="F6" s="50">
        <v>44299</v>
      </c>
      <c r="G6" s="49" t="s">
        <v>109</v>
      </c>
      <c r="H6" s="51" t="s">
        <v>1336</v>
      </c>
      <c r="I6" s="49"/>
      <c r="J6" s="49"/>
      <c r="K6" s="49"/>
      <c r="L6" s="52"/>
      <c r="M6" s="51" t="s">
        <v>1337</v>
      </c>
      <c r="N6" s="51" t="s">
        <v>1338</v>
      </c>
      <c r="O6" s="49" t="s">
        <v>151</v>
      </c>
      <c r="P6" s="51" t="s">
        <v>198</v>
      </c>
      <c r="Q6" s="51"/>
      <c r="R6" s="110" t="s">
        <v>20472</v>
      </c>
      <c r="S6" s="110" t="s">
        <v>20472</v>
      </c>
      <c r="T6" s="130"/>
      <c r="U6" s="55" t="s">
        <v>32</v>
      </c>
      <c r="V6" s="50">
        <v>44281</v>
      </c>
      <c r="W6" s="49"/>
      <c r="X6" s="52" t="s">
        <v>43</v>
      </c>
      <c r="Y6" s="49"/>
      <c r="Z6" s="116" t="s">
        <v>20458</v>
      </c>
      <c r="AA6" s="51"/>
      <c r="AB6" s="54">
        <v>0</v>
      </c>
      <c r="AC6" s="54">
        <v>0</v>
      </c>
      <c r="AD6" s="54">
        <v>305191</v>
      </c>
      <c r="AE6" s="54">
        <v>0</v>
      </c>
      <c r="AF6" s="3">
        <f>SUM(Table2[[#This Row],[PE 2021 Obligations]],Table2[[#This Row],[ROW 2021 Obligations]],Table2[[#This Row],[Construction 2021 Obligations]],Table2[[#This Row],[Paving 2021 Obligations]])</f>
        <v>305191</v>
      </c>
      <c r="AG6" s="54">
        <v>0</v>
      </c>
      <c r="AH6" s="54">
        <v>0</v>
      </c>
      <c r="AI6" s="54">
        <v>305191</v>
      </c>
      <c r="AJ6" s="54">
        <v>0</v>
      </c>
      <c r="AK6" s="54">
        <v>305191</v>
      </c>
      <c r="AL6" s="49" t="s">
        <v>1339</v>
      </c>
    </row>
    <row r="7" spans="1:38" hidden="1" x14ac:dyDescent="0.25">
      <c r="A7" s="13">
        <v>114110.11</v>
      </c>
      <c r="B7" s="15">
        <v>3</v>
      </c>
      <c r="C7" s="43" t="s">
        <v>31</v>
      </c>
      <c r="D7" s="44">
        <v>44103</v>
      </c>
      <c r="E7" s="43" t="s">
        <v>176</v>
      </c>
      <c r="F7" s="44">
        <v>44299</v>
      </c>
      <c r="G7" s="43" t="s">
        <v>529</v>
      </c>
      <c r="H7" s="45" t="s">
        <v>766</v>
      </c>
      <c r="I7" s="43"/>
      <c r="J7" s="43"/>
      <c r="K7" s="43"/>
      <c r="L7" s="46"/>
      <c r="M7" s="45" t="s">
        <v>1340</v>
      </c>
      <c r="N7" s="45" t="s">
        <v>1341</v>
      </c>
      <c r="O7" s="43" t="s">
        <v>151</v>
      </c>
      <c r="P7" s="45" t="s">
        <v>198</v>
      </c>
      <c r="Q7" s="45"/>
      <c r="R7" s="110" t="s">
        <v>20472</v>
      </c>
      <c r="S7" s="110" t="s">
        <v>20472</v>
      </c>
      <c r="T7" s="130"/>
      <c r="U7" s="56" t="s">
        <v>32</v>
      </c>
      <c r="V7" s="44">
        <v>44281</v>
      </c>
      <c r="W7" s="43"/>
      <c r="X7" s="46" t="s">
        <v>43</v>
      </c>
      <c r="Y7" s="43"/>
      <c r="Z7" s="116" t="s">
        <v>20458</v>
      </c>
      <c r="AA7" s="45"/>
      <c r="AB7" s="3">
        <v>0</v>
      </c>
      <c r="AC7" s="3">
        <v>0</v>
      </c>
      <c r="AD7" s="3">
        <v>347369</v>
      </c>
      <c r="AE7" s="3">
        <v>0</v>
      </c>
      <c r="AF7" s="3">
        <f>SUM(Table2[[#This Row],[PE 2021 Obligations]],Table2[[#This Row],[ROW 2021 Obligations]],Table2[[#This Row],[Construction 2021 Obligations]],Table2[[#This Row],[Paving 2021 Obligations]])</f>
        <v>347369</v>
      </c>
      <c r="AG7" s="3">
        <v>0</v>
      </c>
      <c r="AH7" s="3">
        <v>0</v>
      </c>
      <c r="AI7" s="3">
        <v>347369</v>
      </c>
      <c r="AJ7" s="3">
        <v>0</v>
      </c>
      <c r="AK7" s="3">
        <v>347369</v>
      </c>
      <c r="AL7" s="43" t="s">
        <v>1342</v>
      </c>
    </row>
    <row r="8" spans="1:38" hidden="1" x14ac:dyDescent="0.25">
      <c r="A8" s="47">
        <v>114111.11</v>
      </c>
      <c r="B8" s="48">
        <v>4</v>
      </c>
      <c r="C8" s="49" t="s">
        <v>31</v>
      </c>
      <c r="D8" s="50">
        <v>44103</v>
      </c>
      <c r="E8" s="49" t="s">
        <v>176</v>
      </c>
      <c r="F8" s="50">
        <v>44299</v>
      </c>
      <c r="G8" s="49" t="s">
        <v>109</v>
      </c>
      <c r="H8" s="51" t="s">
        <v>186</v>
      </c>
      <c r="I8" s="49"/>
      <c r="J8" s="49"/>
      <c r="K8" s="49"/>
      <c r="L8" s="52"/>
      <c r="M8" s="51" t="s">
        <v>1343</v>
      </c>
      <c r="N8" s="51" t="s">
        <v>1344</v>
      </c>
      <c r="O8" s="49" t="s">
        <v>151</v>
      </c>
      <c r="P8" s="51" t="s">
        <v>198</v>
      </c>
      <c r="Q8" s="51"/>
      <c r="R8" s="110" t="s">
        <v>20472</v>
      </c>
      <c r="S8" s="110" t="s">
        <v>20472</v>
      </c>
      <c r="T8" s="130"/>
      <c r="U8" s="55" t="s">
        <v>32</v>
      </c>
      <c r="V8" s="50">
        <v>44281</v>
      </c>
      <c r="W8" s="49"/>
      <c r="X8" s="52" t="s">
        <v>43</v>
      </c>
      <c r="Y8" s="49"/>
      <c r="Z8" s="116" t="s">
        <v>20458</v>
      </c>
      <c r="AA8" s="51"/>
      <c r="AB8" s="54">
        <v>0</v>
      </c>
      <c r="AC8" s="54">
        <v>0</v>
      </c>
      <c r="AD8" s="54">
        <v>398013</v>
      </c>
      <c r="AE8" s="54">
        <v>0</v>
      </c>
      <c r="AF8" s="3">
        <f>SUM(Table2[[#This Row],[PE 2021 Obligations]],Table2[[#This Row],[ROW 2021 Obligations]],Table2[[#This Row],[Construction 2021 Obligations]],Table2[[#This Row],[Paving 2021 Obligations]])</f>
        <v>398013</v>
      </c>
      <c r="AG8" s="54">
        <v>0</v>
      </c>
      <c r="AH8" s="54">
        <v>0</v>
      </c>
      <c r="AI8" s="54">
        <v>398013</v>
      </c>
      <c r="AJ8" s="54">
        <v>0</v>
      </c>
      <c r="AK8" s="54">
        <v>398013</v>
      </c>
      <c r="AL8" s="49" t="s">
        <v>1345</v>
      </c>
    </row>
    <row r="9" spans="1:38" ht="30" hidden="1" x14ac:dyDescent="0.25">
      <c r="A9" s="13">
        <v>114543.1</v>
      </c>
      <c r="B9" s="15">
        <v>1</v>
      </c>
      <c r="C9" s="43" t="s">
        <v>31</v>
      </c>
      <c r="D9" s="44">
        <v>43873</v>
      </c>
      <c r="E9" s="43" t="s">
        <v>486</v>
      </c>
      <c r="F9" s="44">
        <v>44076</v>
      </c>
      <c r="G9" s="43" t="s">
        <v>109</v>
      </c>
      <c r="H9" s="45" t="s">
        <v>1163</v>
      </c>
      <c r="I9" s="43"/>
      <c r="J9" s="43"/>
      <c r="K9" s="43"/>
      <c r="L9" s="46"/>
      <c r="M9" s="45" t="s">
        <v>1389</v>
      </c>
      <c r="N9" s="45" t="s">
        <v>1390</v>
      </c>
      <c r="O9" s="43" t="s">
        <v>151</v>
      </c>
      <c r="P9" s="45" t="s">
        <v>198</v>
      </c>
      <c r="Q9" s="45"/>
      <c r="R9" s="110" t="s">
        <v>20472</v>
      </c>
      <c r="S9" s="110" t="s">
        <v>20472</v>
      </c>
      <c r="T9" s="130"/>
      <c r="U9" s="56" t="s">
        <v>32</v>
      </c>
      <c r="V9" s="44">
        <v>44057</v>
      </c>
      <c r="W9" s="43"/>
      <c r="X9" s="46" t="s">
        <v>43</v>
      </c>
      <c r="Y9" s="43"/>
      <c r="Z9" s="116" t="s">
        <v>20458</v>
      </c>
      <c r="AA9" s="45"/>
      <c r="AB9" s="3">
        <v>0</v>
      </c>
      <c r="AC9" s="3">
        <v>0</v>
      </c>
      <c r="AD9" s="3">
        <v>761694</v>
      </c>
      <c r="AE9" s="3">
        <v>0</v>
      </c>
      <c r="AF9" s="3">
        <f>SUM(Table2[[#This Row],[PE 2021 Obligations]],Table2[[#This Row],[ROW 2021 Obligations]],Table2[[#This Row],[Construction 2021 Obligations]],Table2[[#This Row],[Paving 2021 Obligations]])</f>
        <v>761694</v>
      </c>
      <c r="AG9" s="3">
        <v>0</v>
      </c>
      <c r="AH9" s="3">
        <v>0</v>
      </c>
      <c r="AI9" s="3">
        <v>761694</v>
      </c>
      <c r="AJ9" s="3">
        <v>0</v>
      </c>
      <c r="AK9" s="3">
        <v>761694</v>
      </c>
      <c r="AL9" s="43" t="s">
        <v>1391</v>
      </c>
    </row>
    <row r="10" spans="1:38" ht="30" hidden="1" x14ac:dyDescent="0.25">
      <c r="A10" s="47">
        <v>114544.05</v>
      </c>
      <c r="B10" s="48">
        <v>2</v>
      </c>
      <c r="C10" s="49" t="s">
        <v>47</v>
      </c>
      <c r="D10" s="50">
        <v>42164</v>
      </c>
      <c r="E10" s="49" t="s">
        <v>142</v>
      </c>
      <c r="F10" s="50">
        <v>44045</v>
      </c>
      <c r="G10" s="49" t="s">
        <v>142</v>
      </c>
      <c r="H10" s="51" t="s">
        <v>1336</v>
      </c>
      <c r="I10" s="49"/>
      <c r="J10" s="49"/>
      <c r="K10" s="49"/>
      <c r="L10" s="52"/>
      <c r="M10" s="51" t="s">
        <v>1392</v>
      </c>
      <c r="N10" s="51"/>
      <c r="O10" s="49" t="s">
        <v>151</v>
      </c>
      <c r="P10" s="51" t="s">
        <v>198</v>
      </c>
      <c r="Q10" s="51"/>
      <c r="R10" s="110" t="s">
        <v>20472</v>
      </c>
      <c r="S10" s="110" t="s">
        <v>20472</v>
      </c>
      <c r="T10" s="130"/>
      <c r="U10" s="55" t="s">
        <v>32</v>
      </c>
      <c r="V10" s="50">
        <v>42244</v>
      </c>
      <c r="W10" s="49"/>
      <c r="X10" s="52" t="s">
        <v>43</v>
      </c>
      <c r="Y10" s="49"/>
      <c r="Z10" s="116" t="s">
        <v>20458</v>
      </c>
      <c r="AA10" s="51"/>
      <c r="AB10" s="54">
        <v>0</v>
      </c>
      <c r="AC10" s="54">
        <v>0</v>
      </c>
      <c r="AD10" s="54">
        <v>4264.67</v>
      </c>
      <c r="AE10" s="54">
        <v>0</v>
      </c>
      <c r="AF10" s="3">
        <f>SUM(Table2[[#This Row],[PE 2021 Obligations]],Table2[[#This Row],[ROW 2021 Obligations]],Table2[[#This Row],[Construction 2021 Obligations]],Table2[[#This Row],[Paving 2021 Obligations]])</f>
        <v>4264.67</v>
      </c>
      <c r="AG10" s="54">
        <v>0</v>
      </c>
      <c r="AH10" s="54">
        <v>0</v>
      </c>
      <c r="AI10" s="54">
        <v>556504.21</v>
      </c>
      <c r="AJ10" s="54">
        <v>0</v>
      </c>
      <c r="AK10" s="54">
        <v>556504.21</v>
      </c>
      <c r="AL10" s="49" t="s">
        <v>1393</v>
      </c>
    </row>
    <row r="11" spans="1:38" ht="30" hidden="1" x14ac:dyDescent="0.25">
      <c r="A11" s="13">
        <v>114544.1</v>
      </c>
      <c r="B11" s="15">
        <v>2</v>
      </c>
      <c r="C11" s="43" t="s">
        <v>31</v>
      </c>
      <c r="D11" s="44">
        <v>43873</v>
      </c>
      <c r="E11" s="43" t="s">
        <v>486</v>
      </c>
      <c r="F11" s="44">
        <v>44076</v>
      </c>
      <c r="G11" s="43" t="s">
        <v>109</v>
      </c>
      <c r="H11" s="45" t="s">
        <v>1336</v>
      </c>
      <c r="I11" s="43"/>
      <c r="J11" s="43"/>
      <c r="K11" s="43"/>
      <c r="L11" s="46"/>
      <c r="M11" s="45" t="s">
        <v>1394</v>
      </c>
      <c r="N11" s="45" t="s">
        <v>1395</v>
      </c>
      <c r="O11" s="43" t="s">
        <v>151</v>
      </c>
      <c r="P11" s="45" t="s">
        <v>198</v>
      </c>
      <c r="Q11" s="45"/>
      <c r="R11" s="110" t="s">
        <v>20472</v>
      </c>
      <c r="S11" s="110" t="s">
        <v>20472</v>
      </c>
      <c r="T11" s="130"/>
      <c r="U11" s="56" t="s">
        <v>32</v>
      </c>
      <c r="V11" s="44">
        <v>44057</v>
      </c>
      <c r="W11" s="43"/>
      <c r="X11" s="46" t="s">
        <v>43</v>
      </c>
      <c r="Y11" s="43"/>
      <c r="Z11" s="116" t="s">
        <v>20458</v>
      </c>
      <c r="AA11" s="45"/>
      <c r="AB11" s="3">
        <v>0</v>
      </c>
      <c r="AC11" s="3">
        <v>0</v>
      </c>
      <c r="AD11" s="3">
        <v>446933</v>
      </c>
      <c r="AE11" s="3">
        <v>0</v>
      </c>
      <c r="AF11" s="3">
        <f>SUM(Table2[[#This Row],[PE 2021 Obligations]],Table2[[#This Row],[ROW 2021 Obligations]],Table2[[#This Row],[Construction 2021 Obligations]],Table2[[#This Row],[Paving 2021 Obligations]])</f>
        <v>446933</v>
      </c>
      <c r="AG11" s="3">
        <v>0</v>
      </c>
      <c r="AH11" s="3">
        <v>0</v>
      </c>
      <c r="AI11" s="3">
        <v>446933</v>
      </c>
      <c r="AJ11" s="3">
        <v>0</v>
      </c>
      <c r="AK11" s="3">
        <v>446933</v>
      </c>
      <c r="AL11" s="43" t="s">
        <v>1396</v>
      </c>
    </row>
    <row r="12" spans="1:38" ht="30" hidden="1" x14ac:dyDescent="0.25">
      <c r="A12" s="47">
        <v>114546.08</v>
      </c>
      <c r="B12" s="48">
        <v>4</v>
      </c>
      <c r="C12" s="49" t="s">
        <v>47</v>
      </c>
      <c r="D12" s="50">
        <v>43154</v>
      </c>
      <c r="E12" s="49" t="s">
        <v>176</v>
      </c>
      <c r="F12" s="50">
        <v>44271</v>
      </c>
      <c r="G12" s="49" t="s">
        <v>142</v>
      </c>
      <c r="H12" s="51" t="s">
        <v>186</v>
      </c>
      <c r="I12" s="49"/>
      <c r="J12" s="49"/>
      <c r="K12" s="49"/>
      <c r="L12" s="52"/>
      <c r="M12" s="51" t="s">
        <v>1397</v>
      </c>
      <c r="N12" s="51" t="s">
        <v>1398</v>
      </c>
      <c r="O12" s="49" t="s">
        <v>151</v>
      </c>
      <c r="P12" s="51" t="s">
        <v>198</v>
      </c>
      <c r="Q12" s="51"/>
      <c r="R12" s="110" t="s">
        <v>20472</v>
      </c>
      <c r="S12" s="110" t="s">
        <v>20472</v>
      </c>
      <c r="T12" s="130"/>
      <c r="U12" s="55" t="s">
        <v>32</v>
      </c>
      <c r="V12" s="50">
        <v>43329</v>
      </c>
      <c r="W12" s="49"/>
      <c r="X12" s="52" t="s">
        <v>43</v>
      </c>
      <c r="Y12" s="49"/>
      <c r="Z12" s="116" t="s">
        <v>20458</v>
      </c>
      <c r="AA12" s="51"/>
      <c r="AB12" s="54">
        <v>0</v>
      </c>
      <c r="AC12" s="54">
        <v>0</v>
      </c>
      <c r="AD12" s="54">
        <v>342.92</v>
      </c>
      <c r="AE12" s="54">
        <v>0</v>
      </c>
      <c r="AF12" s="3">
        <f>SUM(Table2[[#This Row],[PE 2021 Obligations]],Table2[[#This Row],[ROW 2021 Obligations]],Table2[[#This Row],[Construction 2021 Obligations]],Table2[[#This Row],[Paving 2021 Obligations]])</f>
        <v>342.92</v>
      </c>
      <c r="AG12" s="54">
        <v>0</v>
      </c>
      <c r="AH12" s="54">
        <v>0</v>
      </c>
      <c r="AI12" s="54">
        <v>426371.92</v>
      </c>
      <c r="AJ12" s="54">
        <v>0</v>
      </c>
      <c r="AK12" s="54">
        <v>426371.92</v>
      </c>
      <c r="AL12" s="49" t="s">
        <v>1399</v>
      </c>
    </row>
    <row r="13" spans="1:38" ht="30" hidden="1" x14ac:dyDescent="0.25">
      <c r="A13" s="13">
        <v>114546.1</v>
      </c>
      <c r="B13" s="15">
        <v>4</v>
      </c>
      <c r="C13" s="43" t="s">
        <v>31</v>
      </c>
      <c r="D13" s="44">
        <v>43873</v>
      </c>
      <c r="E13" s="43" t="s">
        <v>486</v>
      </c>
      <c r="F13" s="44">
        <v>44076</v>
      </c>
      <c r="G13" s="43" t="s">
        <v>109</v>
      </c>
      <c r="H13" s="45" t="s">
        <v>186</v>
      </c>
      <c r="I13" s="43"/>
      <c r="J13" s="43"/>
      <c r="K13" s="43"/>
      <c r="L13" s="46"/>
      <c r="M13" s="45" t="s">
        <v>1400</v>
      </c>
      <c r="N13" s="45" t="s">
        <v>1401</v>
      </c>
      <c r="O13" s="43" t="s">
        <v>151</v>
      </c>
      <c r="P13" s="45" t="s">
        <v>198</v>
      </c>
      <c r="Q13" s="45"/>
      <c r="R13" s="110" t="s">
        <v>20472</v>
      </c>
      <c r="S13" s="110" t="s">
        <v>20472</v>
      </c>
      <c r="T13" s="130"/>
      <c r="U13" s="56" t="s">
        <v>32</v>
      </c>
      <c r="V13" s="44">
        <v>44057</v>
      </c>
      <c r="W13" s="43"/>
      <c r="X13" s="46" t="s">
        <v>43</v>
      </c>
      <c r="Y13" s="43"/>
      <c r="Z13" s="116" t="s">
        <v>20458</v>
      </c>
      <c r="AA13" s="45"/>
      <c r="AB13" s="3">
        <v>0</v>
      </c>
      <c r="AC13" s="3">
        <v>0</v>
      </c>
      <c r="AD13" s="3">
        <v>469954</v>
      </c>
      <c r="AE13" s="3">
        <v>0</v>
      </c>
      <c r="AF13" s="3">
        <f>SUM(Table2[[#This Row],[PE 2021 Obligations]],Table2[[#This Row],[ROW 2021 Obligations]],Table2[[#This Row],[Construction 2021 Obligations]],Table2[[#This Row],[Paving 2021 Obligations]])</f>
        <v>469954</v>
      </c>
      <c r="AG13" s="3">
        <v>0</v>
      </c>
      <c r="AH13" s="3">
        <v>0</v>
      </c>
      <c r="AI13" s="3">
        <v>469954</v>
      </c>
      <c r="AJ13" s="3">
        <v>0</v>
      </c>
      <c r="AK13" s="3">
        <v>469954</v>
      </c>
      <c r="AL13" s="43" t="s">
        <v>1402</v>
      </c>
    </row>
    <row r="14" spans="1:38" ht="30" hidden="1" x14ac:dyDescent="0.25">
      <c r="A14" s="47">
        <v>114547.08</v>
      </c>
      <c r="B14" s="48">
        <v>3</v>
      </c>
      <c r="C14" s="49" t="s">
        <v>47</v>
      </c>
      <c r="D14" s="50">
        <v>43154</v>
      </c>
      <c r="E14" s="49" t="s">
        <v>176</v>
      </c>
      <c r="F14" s="50">
        <v>44271</v>
      </c>
      <c r="G14" s="49" t="s">
        <v>142</v>
      </c>
      <c r="H14" s="51" t="s">
        <v>766</v>
      </c>
      <c r="I14" s="49"/>
      <c r="J14" s="49"/>
      <c r="K14" s="49"/>
      <c r="L14" s="52"/>
      <c r="M14" s="51" t="s">
        <v>1403</v>
      </c>
      <c r="N14" s="51" t="s">
        <v>1404</v>
      </c>
      <c r="O14" s="49" t="s">
        <v>151</v>
      </c>
      <c r="P14" s="51" t="s">
        <v>198</v>
      </c>
      <c r="Q14" s="51"/>
      <c r="R14" s="110" t="s">
        <v>20472</v>
      </c>
      <c r="S14" s="110" t="s">
        <v>20472</v>
      </c>
      <c r="T14" s="130"/>
      <c r="U14" s="55" t="s">
        <v>32</v>
      </c>
      <c r="V14" s="50">
        <v>43329</v>
      </c>
      <c r="W14" s="49"/>
      <c r="X14" s="52" t="s">
        <v>43</v>
      </c>
      <c r="Y14" s="49"/>
      <c r="Z14" s="116" t="s">
        <v>20458</v>
      </c>
      <c r="AA14" s="51"/>
      <c r="AB14" s="54">
        <v>0</v>
      </c>
      <c r="AC14" s="54">
        <v>0</v>
      </c>
      <c r="AD14" s="54">
        <v>16.05</v>
      </c>
      <c r="AE14" s="54">
        <v>0</v>
      </c>
      <c r="AF14" s="3">
        <f>SUM(Table2[[#This Row],[PE 2021 Obligations]],Table2[[#This Row],[ROW 2021 Obligations]],Table2[[#This Row],[Construction 2021 Obligations]],Table2[[#This Row],[Paving 2021 Obligations]])</f>
        <v>16.05</v>
      </c>
      <c r="AG14" s="54">
        <v>0</v>
      </c>
      <c r="AH14" s="54">
        <v>0</v>
      </c>
      <c r="AI14" s="54">
        <v>585370.05000000005</v>
      </c>
      <c r="AJ14" s="54">
        <v>0</v>
      </c>
      <c r="AK14" s="54">
        <v>585370.05000000005</v>
      </c>
      <c r="AL14" s="49" t="s">
        <v>1405</v>
      </c>
    </row>
    <row r="15" spans="1:38" ht="30" hidden="1" x14ac:dyDescent="0.25">
      <c r="A15" s="13">
        <v>114547.1</v>
      </c>
      <c r="B15" s="15">
        <v>3</v>
      </c>
      <c r="C15" s="43" t="s">
        <v>31</v>
      </c>
      <c r="D15" s="44">
        <v>43873</v>
      </c>
      <c r="E15" s="43" t="s">
        <v>486</v>
      </c>
      <c r="F15" s="44">
        <v>44076</v>
      </c>
      <c r="G15" s="43" t="s">
        <v>109</v>
      </c>
      <c r="H15" s="45" t="s">
        <v>766</v>
      </c>
      <c r="I15" s="43"/>
      <c r="J15" s="43"/>
      <c r="K15" s="43"/>
      <c r="L15" s="46"/>
      <c r="M15" s="45" t="s">
        <v>1406</v>
      </c>
      <c r="N15" s="45" t="s">
        <v>1407</v>
      </c>
      <c r="O15" s="43" t="s">
        <v>151</v>
      </c>
      <c r="P15" s="45" t="s">
        <v>198</v>
      </c>
      <c r="Q15" s="45"/>
      <c r="R15" s="110" t="s">
        <v>20472</v>
      </c>
      <c r="S15" s="110" t="s">
        <v>20472</v>
      </c>
      <c r="T15" s="130"/>
      <c r="U15" s="56" t="s">
        <v>32</v>
      </c>
      <c r="V15" s="44">
        <v>44057</v>
      </c>
      <c r="W15" s="43"/>
      <c r="X15" s="46" t="s">
        <v>43</v>
      </c>
      <c r="Y15" s="43"/>
      <c r="Z15" s="116" t="s">
        <v>20458</v>
      </c>
      <c r="AA15" s="45"/>
      <c r="AB15" s="3">
        <v>0</v>
      </c>
      <c r="AC15" s="3">
        <v>0</v>
      </c>
      <c r="AD15" s="3">
        <v>464662</v>
      </c>
      <c r="AE15" s="3">
        <v>0</v>
      </c>
      <c r="AF15" s="3">
        <f>SUM(Table2[[#This Row],[PE 2021 Obligations]],Table2[[#This Row],[ROW 2021 Obligations]],Table2[[#This Row],[Construction 2021 Obligations]],Table2[[#This Row],[Paving 2021 Obligations]])</f>
        <v>464662</v>
      </c>
      <c r="AG15" s="3">
        <v>0</v>
      </c>
      <c r="AH15" s="3">
        <v>0</v>
      </c>
      <c r="AI15" s="3">
        <v>464662</v>
      </c>
      <c r="AJ15" s="3">
        <v>0</v>
      </c>
      <c r="AK15" s="3">
        <v>464662</v>
      </c>
      <c r="AL15" s="43" t="s">
        <v>1408</v>
      </c>
    </row>
    <row r="16" spans="1:38" hidden="1" x14ac:dyDescent="0.25">
      <c r="A16" s="13">
        <v>115886</v>
      </c>
      <c r="B16" s="15">
        <v>3</v>
      </c>
      <c r="C16" s="43" t="s">
        <v>73</v>
      </c>
      <c r="D16" s="44">
        <v>40661</v>
      </c>
      <c r="E16" s="43" t="s">
        <v>142</v>
      </c>
      <c r="F16" s="44">
        <v>43418</v>
      </c>
      <c r="G16" s="43" t="s">
        <v>75</v>
      </c>
      <c r="H16" s="45" t="s">
        <v>766</v>
      </c>
      <c r="I16" s="43"/>
      <c r="J16" s="43"/>
      <c r="K16" s="43"/>
      <c r="L16" s="46"/>
      <c r="M16" s="45" t="s">
        <v>1508</v>
      </c>
      <c r="N16" s="45"/>
      <c r="O16" s="43" t="s">
        <v>151</v>
      </c>
      <c r="P16" s="45" t="s">
        <v>198</v>
      </c>
      <c r="Q16" s="45"/>
      <c r="R16" s="110" t="s">
        <v>20472</v>
      </c>
      <c r="S16" s="110" t="s">
        <v>20472</v>
      </c>
      <c r="T16" s="130"/>
      <c r="U16" s="56" t="s">
        <v>32</v>
      </c>
      <c r="V16" s="46"/>
      <c r="W16" s="43"/>
      <c r="X16" s="46" t="s">
        <v>43</v>
      </c>
      <c r="Y16" s="43"/>
      <c r="Z16" s="116" t="s">
        <v>20458</v>
      </c>
      <c r="AA16" s="45"/>
      <c r="AB16" s="3">
        <v>0</v>
      </c>
      <c r="AC16" s="3">
        <v>0</v>
      </c>
      <c r="AD16" s="3">
        <v>6179.51</v>
      </c>
      <c r="AE16" s="3">
        <v>0</v>
      </c>
      <c r="AF16" s="3">
        <f>SUM(Table2[[#This Row],[PE 2021 Obligations]],Table2[[#This Row],[ROW 2021 Obligations]],Table2[[#This Row],[Construction 2021 Obligations]],Table2[[#This Row],[Paving 2021 Obligations]])</f>
        <v>6179.51</v>
      </c>
      <c r="AG16" s="3">
        <v>0</v>
      </c>
      <c r="AH16" s="3">
        <v>0</v>
      </c>
      <c r="AI16" s="3">
        <v>6179.51</v>
      </c>
      <c r="AJ16" s="3">
        <v>0</v>
      </c>
      <c r="AK16" s="3">
        <v>6179.51</v>
      </c>
      <c r="AL16" s="43" t="s">
        <v>1509</v>
      </c>
    </row>
    <row r="17" spans="1:38" hidden="1" x14ac:dyDescent="0.25">
      <c r="A17" s="13">
        <v>116317.09</v>
      </c>
      <c r="B17" s="15">
        <v>1</v>
      </c>
      <c r="C17" s="43" t="s">
        <v>31</v>
      </c>
      <c r="D17" s="44">
        <v>43930</v>
      </c>
      <c r="E17" s="43" t="s">
        <v>176</v>
      </c>
      <c r="F17" s="44">
        <v>44134</v>
      </c>
      <c r="G17" s="43" t="s">
        <v>109</v>
      </c>
      <c r="H17" s="45" t="s">
        <v>1163</v>
      </c>
      <c r="I17" s="43"/>
      <c r="J17" s="43"/>
      <c r="K17" s="43"/>
      <c r="L17" s="46"/>
      <c r="M17" s="45" t="s">
        <v>1542</v>
      </c>
      <c r="N17" s="45" t="s">
        <v>1543</v>
      </c>
      <c r="O17" s="43" t="s">
        <v>151</v>
      </c>
      <c r="P17" s="45" t="s">
        <v>198</v>
      </c>
      <c r="Q17" s="45"/>
      <c r="R17" s="110" t="s">
        <v>20472</v>
      </c>
      <c r="S17" s="110" t="s">
        <v>20472</v>
      </c>
      <c r="T17" s="130"/>
      <c r="U17" s="56" t="s">
        <v>32</v>
      </c>
      <c r="V17" s="44">
        <v>44113</v>
      </c>
      <c r="W17" s="43"/>
      <c r="X17" s="46" t="s">
        <v>43</v>
      </c>
      <c r="Y17" s="43"/>
      <c r="Z17" s="116" t="s">
        <v>20458</v>
      </c>
      <c r="AA17" s="45"/>
      <c r="AB17" s="3">
        <v>0</v>
      </c>
      <c r="AC17" s="3">
        <v>0</v>
      </c>
      <c r="AD17" s="3">
        <v>124950</v>
      </c>
      <c r="AE17" s="3">
        <v>0</v>
      </c>
      <c r="AF17" s="3">
        <f>SUM(Table2[[#This Row],[PE 2021 Obligations]],Table2[[#This Row],[ROW 2021 Obligations]],Table2[[#This Row],[Construction 2021 Obligations]],Table2[[#This Row],[Paving 2021 Obligations]])</f>
        <v>124950</v>
      </c>
      <c r="AG17" s="3">
        <v>0</v>
      </c>
      <c r="AH17" s="3">
        <v>0</v>
      </c>
      <c r="AI17" s="3">
        <v>124950</v>
      </c>
      <c r="AJ17" s="3">
        <v>0</v>
      </c>
      <c r="AK17" s="3">
        <v>124950</v>
      </c>
      <c r="AL17" s="43" t="s">
        <v>1544</v>
      </c>
    </row>
    <row r="18" spans="1:38" ht="30" hidden="1" x14ac:dyDescent="0.25">
      <c r="A18" s="47">
        <v>116318.09</v>
      </c>
      <c r="B18" s="48">
        <v>1</v>
      </c>
      <c r="C18" s="49" t="s">
        <v>31</v>
      </c>
      <c r="D18" s="50">
        <v>43930</v>
      </c>
      <c r="E18" s="49" t="s">
        <v>176</v>
      </c>
      <c r="F18" s="50">
        <v>44133</v>
      </c>
      <c r="G18" s="49" t="s">
        <v>109</v>
      </c>
      <c r="H18" s="51" t="s">
        <v>1163</v>
      </c>
      <c r="I18" s="49"/>
      <c r="J18" s="49"/>
      <c r="K18" s="49"/>
      <c r="L18" s="52"/>
      <c r="M18" s="51" t="s">
        <v>1545</v>
      </c>
      <c r="N18" s="51" t="s">
        <v>1546</v>
      </c>
      <c r="O18" s="49" t="s">
        <v>151</v>
      </c>
      <c r="P18" s="51" t="s">
        <v>198</v>
      </c>
      <c r="Q18" s="51"/>
      <c r="R18" s="110" t="s">
        <v>20472</v>
      </c>
      <c r="S18" s="110" t="s">
        <v>20472</v>
      </c>
      <c r="T18" s="130"/>
      <c r="U18" s="55" t="s">
        <v>32</v>
      </c>
      <c r="V18" s="50">
        <v>44113</v>
      </c>
      <c r="W18" s="49"/>
      <c r="X18" s="52" t="s">
        <v>43</v>
      </c>
      <c r="Y18" s="49"/>
      <c r="Z18" s="111" t="s">
        <v>20458</v>
      </c>
      <c r="AA18" s="51"/>
      <c r="AB18" s="54">
        <v>0</v>
      </c>
      <c r="AC18" s="54">
        <v>0</v>
      </c>
      <c r="AD18" s="54">
        <v>561748</v>
      </c>
      <c r="AE18" s="54">
        <v>0</v>
      </c>
      <c r="AF18" s="3">
        <f>SUM(Table2[[#This Row],[PE 2021 Obligations]],Table2[[#This Row],[ROW 2021 Obligations]],Table2[[#This Row],[Construction 2021 Obligations]],Table2[[#This Row],[Paving 2021 Obligations]])</f>
        <v>561748</v>
      </c>
      <c r="AG18" s="54">
        <v>0</v>
      </c>
      <c r="AH18" s="54">
        <v>0</v>
      </c>
      <c r="AI18" s="54">
        <v>561748</v>
      </c>
      <c r="AJ18" s="54">
        <v>0</v>
      </c>
      <c r="AK18" s="54">
        <v>561748</v>
      </c>
      <c r="AL18" s="49" t="s">
        <v>1547</v>
      </c>
    </row>
    <row r="19" spans="1:38" ht="30" hidden="1" x14ac:dyDescent="0.25">
      <c r="A19" s="47">
        <v>116320.09</v>
      </c>
      <c r="B19" s="48">
        <v>2</v>
      </c>
      <c r="C19" s="49" t="s">
        <v>31</v>
      </c>
      <c r="D19" s="50">
        <v>43930</v>
      </c>
      <c r="E19" s="49" t="s">
        <v>176</v>
      </c>
      <c r="F19" s="50">
        <v>44133</v>
      </c>
      <c r="G19" s="49" t="s">
        <v>109</v>
      </c>
      <c r="H19" s="51" t="s">
        <v>1336</v>
      </c>
      <c r="I19" s="49"/>
      <c r="J19" s="49"/>
      <c r="K19" s="49"/>
      <c r="L19" s="52"/>
      <c r="M19" s="51" t="s">
        <v>1550</v>
      </c>
      <c r="N19" s="51" t="s">
        <v>1546</v>
      </c>
      <c r="O19" s="49" t="s">
        <v>151</v>
      </c>
      <c r="P19" s="51" t="s">
        <v>198</v>
      </c>
      <c r="Q19" s="51"/>
      <c r="R19" s="110" t="s">
        <v>20472</v>
      </c>
      <c r="S19" s="110" t="s">
        <v>20472</v>
      </c>
      <c r="T19" s="130"/>
      <c r="U19" s="55" t="s">
        <v>32</v>
      </c>
      <c r="V19" s="50">
        <v>44113</v>
      </c>
      <c r="W19" s="49"/>
      <c r="X19" s="52" t="s">
        <v>43</v>
      </c>
      <c r="Y19" s="49"/>
      <c r="Z19" s="111" t="s">
        <v>20458</v>
      </c>
      <c r="AA19" s="51"/>
      <c r="AB19" s="54">
        <v>0</v>
      </c>
      <c r="AC19" s="54">
        <v>0</v>
      </c>
      <c r="AD19" s="54">
        <v>379051</v>
      </c>
      <c r="AE19" s="54">
        <v>0</v>
      </c>
      <c r="AF19" s="3">
        <f>SUM(Table2[[#This Row],[PE 2021 Obligations]],Table2[[#This Row],[ROW 2021 Obligations]],Table2[[#This Row],[Construction 2021 Obligations]],Table2[[#This Row],[Paving 2021 Obligations]])</f>
        <v>379051</v>
      </c>
      <c r="AG19" s="54">
        <v>0</v>
      </c>
      <c r="AH19" s="54">
        <v>0</v>
      </c>
      <c r="AI19" s="54">
        <v>379051</v>
      </c>
      <c r="AJ19" s="54">
        <v>0</v>
      </c>
      <c r="AK19" s="54">
        <v>379051</v>
      </c>
      <c r="AL19" s="49" t="s">
        <v>1551</v>
      </c>
    </row>
    <row r="20" spans="1:38" ht="30" hidden="1" x14ac:dyDescent="0.25">
      <c r="A20" s="13">
        <v>116322.09</v>
      </c>
      <c r="B20" s="15">
        <v>3</v>
      </c>
      <c r="C20" s="43" t="s">
        <v>31</v>
      </c>
      <c r="D20" s="44">
        <v>43930</v>
      </c>
      <c r="E20" s="43" t="s">
        <v>176</v>
      </c>
      <c r="F20" s="44">
        <v>44134</v>
      </c>
      <c r="G20" s="43" t="s">
        <v>109</v>
      </c>
      <c r="H20" s="45" t="s">
        <v>766</v>
      </c>
      <c r="I20" s="43"/>
      <c r="J20" s="43"/>
      <c r="K20" s="43"/>
      <c r="L20" s="46"/>
      <c r="M20" s="45" t="s">
        <v>1556</v>
      </c>
      <c r="N20" s="45" t="s">
        <v>1546</v>
      </c>
      <c r="O20" s="43" t="s">
        <v>151</v>
      </c>
      <c r="P20" s="45" t="s">
        <v>198</v>
      </c>
      <c r="Q20" s="45"/>
      <c r="R20" s="110" t="s">
        <v>20472</v>
      </c>
      <c r="S20" s="110" t="s">
        <v>20472</v>
      </c>
      <c r="T20" s="130"/>
      <c r="U20" s="56" t="s">
        <v>32</v>
      </c>
      <c r="V20" s="44">
        <v>44113</v>
      </c>
      <c r="W20" s="43"/>
      <c r="X20" s="46" t="s">
        <v>43</v>
      </c>
      <c r="Y20" s="43"/>
      <c r="Z20" s="116" t="s">
        <v>20458</v>
      </c>
      <c r="AA20" s="45"/>
      <c r="AB20" s="3">
        <v>0</v>
      </c>
      <c r="AC20" s="3">
        <v>0</v>
      </c>
      <c r="AD20" s="3">
        <v>1307249</v>
      </c>
      <c r="AE20" s="3">
        <v>0</v>
      </c>
      <c r="AF20" s="3">
        <f>SUM(Table2[[#This Row],[PE 2021 Obligations]],Table2[[#This Row],[ROW 2021 Obligations]],Table2[[#This Row],[Construction 2021 Obligations]],Table2[[#This Row],[Paving 2021 Obligations]])</f>
        <v>1307249</v>
      </c>
      <c r="AG20" s="3">
        <v>0</v>
      </c>
      <c r="AH20" s="3">
        <v>0</v>
      </c>
      <c r="AI20" s="3">
        <v>1307249</v>
      </c>
      <c r="AJ20" s="3">
        <v>0</v>
      </c>
      <c r="AK20" s="3">
        <v>1307249</v>
      </c>
      <c r="AL20" s="43" t="s">
        <v>1557</v>
      </c>
    </row>
    <row r="21" spans="1:38" ht="30" hidden="1" x14ac:dyDescent="0.25">
      <c r="A21" s="13">
        <v>116324.09</v>
      </c>
      <c r="B21" s="15">
        <v>4</v>
      </c>
      <c r="C21" s="43" t="s">
        <v>31</v>
      </c>
      <c r="D21" s="44">
        <v>43930</v>
      </c>
      <c r="E21" s="43" t="s">
        <v>176</v>
      </c>
      <c r="F21" s="44">
        <v>44133</v>
      </c>
      <c r="G21" s="43" t="s">
        <v>109</v>
      </c>
      <c r="H21" s="45" t="s">
        <v>186</v>
      </c>
      <c r="I21" s="43"/>
      <c r="J21" s="43"/>
      <c r="K21" s="43"/>
      <c r="L21" s="46"/>
      <c r="M21" s="45" t="s">
        <v>1560</v>
      </c>
      <c r="N21" s="45" t="s">
        <v>1546</v>
      </c>
      <c r="O21" s="43" t="s">
        <v>151</v>
      </c>
      <c r="P21" s="45" t="s">
        <v>198</v>
      </c>
      <c r="Q21" s="45"/>
      <c r="R21" s="110" t="s">
        <v>20472</v>
      </c>
      <c r="S21" s="110" t="s">
        <v>20472</v>
      </c>
      <c r="T21" s="130"/>
      <c r="U21" s="56" t="s">
        <v>32</v>
      </c>
      <c r="V21" s="44">
        <v>44113</v>
      </c>
      <c r="W21" s="43"/>
      <c r="X21" s="46" t="s">
        <v>43</v>
      </c>
      <c r="Y21" s="43"/>
      <c r="Z21" s="116" t="s">
        <v>20458</v>
      </c>
      <c r="AA21" s="45"/>
      <c r="AB21" s="3">
        <v>0</v>
      </c>
      <c r="AC21" s="3">
        <v>0</v>
      </c>
      <c r="AD21" s="3">
        <v>924000</v>
      </c>
      <c r="AE21" s="3">
        <v>0</v>
      </c>
      <c r="AF21" s="3">
        <f>SUM(Table2[[#This Row],[PE 2021 Obligations]],Table2[[#This Row],[ROW 2021 Obligations]],Table2[[#This Row],[Construction 2021 Obligations]],Table2[[#This Row],[Paving 2021 Obligations]])</f>
        <v>924000</v>
      </c>
      <c r="AG21" s="3">
        <v>0</v>
      </c>
      <c r="AH21" s="3">
        <v>0</v>
      </c>
      <c r="AI21" s="3">
        <v>924000</v>
      </c>
      <c r="AJ21" s="3">
        <v>0</v>
      </c>
      <c r="AK21" s="3">
        <v>924000</v>
      </c>
      <c r="AL21" s="43" t="s">
        <v>1561</v>
      </c>
    </row>
    <row r="22" spans="1:38" ht="30" hidden="1" x14ac:dyDescent="0.25">
      <c r="A22" s="13">
        <v>123025.01</v>
      </c>
      <c r="B22" s="15">
        <v>6</v>
      </c>
      <c r="C22" s="43" t="s">
        <v>47</v>
      </c>
      <c r="D22" s="44">
        <v>43433</v>
      </c>
      <c r="E22" s="43" t="s">
        <v>142</v>
      </c>
      <c r="F22" s="44">
        <v>44271</v>
      </c>
      <c r="G22" s="43" t="s">
        <v>142</v>
      </c>
      <c r="H22" s="45" t="s">
        <v>76</v>
      </c>
      <c r="I22" s="43" t="s">
        <v>148</v>
      </c>
      <c r="J22" s="43" t="s">
        <v>148</v>
      </c>
      <c r="K22" s="43"/>
      <c r="L22" s="46" t="s">
        <v>149</v>
      </c>
      <c r="M22" s="45" t="s">
        <v>2378</v>
      </c>
      <c r="N22" s="45" t="s">
        <v>2379</v>
      </c>
      <c r="O22" s="43" t="s">
        <v>151</v>
      </c>
      <c r="P22" s="45" t="s">
        <v>198</v>
      </c>
      <c r="Q22" s="45"/>
      <c r="R22" s="110" t="s">
        <v>20472</v>
      </c>
      <c r="S22" s="110" t="s">
        <v>20472</v>
      </c>
      <c r="T22" s="130"/>
      <c r="U22" s="56" t="s">
        <v>32</v>
      </c>
      <c r="V22" s="44">
        <v>43553</v>
      </c>
      <c r="W22" s="43"/>
      <c r="X22" s="46" t="s">
        <v>43</v>
      </c>
      <c r="Y22" s="43"/>
      <c r="Z22" s="112" t="s">
        <v>20457</v>
      </c>
      <c r="AA22" s="45"/>
      <c r="AB22" s="3">
        <v>0</v>
      </c>
      <c r="AC22" s="3">
        <v>0</v>
      </c>
      <c r="AD22" s="3">
        <v>27424.31</v>
      </c>
      <c r="AE22" s="3">
        <v>0</v>
      </c>
      <c r="AF22" s="3">
        <f>SUM(Table2[[#This Row],[PE 2021 Obligations]],Table2[[#This Row],[ROW 2021 Obligations]],Table2[[#This Row],[Construction 2021 Obligations]],Table2[[#This Row],[Paving 2021 Obligations]])</f>
        <v>27424.31</v>
      </c>
      <c r="AG22" s="3">
        <v>0</v>
      </c>
      <c r="AH22" s="3">
        <v>0</v>
      </c>
      <c r="AI22" s="3">
        <v>391774.31</v>
      </c>
      <c r="AJ22" s="3">
        <v>0</v>
      </c>
      <c r="AK22" s="3">
        <v>391774.31</v>
      </c>
      <c r="AL22" s="43" t="s">
        <v>2380</v>
      </c>
    </row>
    <row r="23" spans="1:38" hidden="1" x14ac:dyDescent="0.25">
      <c r="A23" s="13">
        <v>128714</v>
      </c>
      <c r="B23" s="15">
        <v>3</v>
      </c>
      <c r="C23" s="43" t="s">
        <v>73</v>
      </c>
      <c r="D23" s="44">
        <v>43532</v>
      </c>
      <c r="E23" s="43" t="s">
        <v>142</v>
      </c>
      <c r="F23" s="44">
        <v>43766</v>
      </c>
      <c r="G23" s="43" t="s">
        <v>142</v>
      </c>
      <c r="H23" s="45" t="s">
        <v>766</v>
      </c>
      <c r="I23" s="43"/>
      <c r="J23" s="43"/>
      <c r="K23" s="43"/>
      <c r="L23" s="46"/>
      <c r="M23" s="45" t="s">
        <v>5025</v>
      </c>
      <c r="N23" s="45" t="s">
        <v>1650</v>
      </c>
      <c r="O23" s="43" t="s">
        <v>151</v>
      </c>
      <c r="P23" s="45" t="s">
        <v>198</v>
      </c>
      <c r="Q23" s="45"/>
      <c r="R23" s="110" t="s">
        <v>20472</v>
      </c>
      <c r="S23" s="110" t="s">
        <v>20472</v>
      </c>
      <c r="T23" s="130"/>
      <c r="U23" s="56" t="s">
        <v>32</v>
      </c>
      <c r="V23" s="46"/>
      <c r="W23" s="43"/>
      <c r="X23" s="46" t="s">
        <v>43</v>
      </c>
      <c r="Y23" s="43"/>
      <c r="Z23" s="116" t="s">
        <v>20458</v>
      </c>
      <c r="AA23" s="45"/>
      <c r="AB23" s="3">
        <v>0</v>
      </c>
      <c r="AC23" s="3">
        <v>0</v>
      </c>
      <c r="AD23" s="3">
        <v>229999</v>
      </c>
      <c r="AE23" s="3">
        <v>0</v>
      </c>
      <c r="AF23" s="3">
        <f>SUM(Table2[[#This Row],[PE 2021 Obligations]],Table2[[#This Row],[ROW 2021 Obligations]],Table2[[#This Row],[Construction 2021 Obligations]],Table2[[#This Row],[Paving 2021 Obligations]])</f>
        <v>229999</v>
      </c>
      <c r="AG23" s="3">
        <v>1</v>
      </c>
      <c r="AH23" s="3">
        <v>0</v>
      </c>
      <c r="AI23" s="3">
        <v>230001</v>
      </c>
      <c r="AJ23" s="3">
        <v>0</v>
      </c>
      <c r="AK23" s="3">
        <v>230002</v>
      </c>
      <c r="AL23" s="43" t="s">
        <v>5026</v>
      </c>
    </row>
    <row r="24" spans="1:38" hidden="1" x14ac:dyDescent="0.25">
      <c r="A24" s="47">
        <v>130127</v>
      </c>
      <c r="B24" s="48">
        <v>6</v>
      </c>
      <c r="C24" s="49" t="s">
        <v>73</v>
      </c>
      <c r="D24" s="50">
        <v>43894</v>
      </c>
      <c r="E24" s="49" t="s">
        <v>142</v>
      </c>
      <c r="F24" s="50">
        <v>43895</v>
      </c>
      <c r="G24" s="49" t="s">
        <v>109</v>
      </c>
      <c r="H24" s="51" t="s">
        <v>76</v>
      </c>
      <c r="I24" s="49"/>
      <c r="J24" s="49"/>
      <c r="K24" s="49"/>
      <c r="L24" s="52"/>
      <c r="M24" s="51" t="s">
        <v>5960</v>
      </c>
      <c r="N24" s="51" t="s">
        <v>5961</v>
      </c>
      <c r="O24" s="49" t="s">
        <v>151</v>
      </c>
      <c r="P24" s="51" t="s">
        <v>198</v>
      </c>
      <c r="Q24" s="51"/>
      <c r="R24" s="110" t="s">
        <v>20472</v>
      </c>
      <c r="S24" s="110" t="s">
        <v>20472</v>
      </c>
      <c r="T24" s="130"/>
      <c r="U24" s="55" t="s">
        <v>32</v>
      </c>
      <c r="V24" s="52"/>
      <c r="W24" s="49"/>
      <c r="X24" s="52" t="s">
        <v>43</v>
      </c>
      <c r="Y24" s="49"/>
      <c r="Z24" s="111" t="s">
        <v>20458</v>
      </c>
      <c r="AA24" s="51"/>
      <c r="AB24" s="54">
        <v>0</v>
      </c>
      <c r="AC24" s="54">
        <v>0</v>
      </c>
      <c r="AD24" s="54">
        <v>786496</v>
      </c>
      <c r="AE24" s="54">
        <v>0</v>
      </c>
      <c r="AF24" s="3">
        <f>SUM(Table2[[#This Row],[PE 2021 Obligations]],Table2[[#This Row],[ROW 2021 Obligations]],Table2[[#This Row],[Construction 2021 Obligations]],Table2[[#This Row],[Paving 2021 Obligations]])</f>
        <v>786496</v>
      </c>
      <c r="AG24" s="54">
        <v>0</v>
      </c>
      <c r="AH24" s="54">
        <v>0</v>
      </c>
      <c r="AI24" s="54">
        <v>786500</v>
      </c>
      <c r="AJ24" s="54">
        <v>0</v>
      </c>
      <c r="AK24" s="54">
        <v>786500</v>
      </c>
      <c r="AL24" s="49" t="s">
        <v>5962</v>
      </c>
    </row>
    <row r="25" spans="1:38" hidden="1" x14ac:dyDescent="0.25">
      <c r="A25" s="47">
        <v>131470</v>
      </c>
      <c r="B25" s="48">
        <v>3</v>
      </c>
      <c r="C25" s="49" t="s">
        <v>73</v>
      </c>
      <c r="D25" s="50">
        <v>44286</v>
      </c>
      <c r="E25" s="49" t="s">
        <v>142</v>
      </c>
      <c r="F25" s="50">
        <v>44368</v>
      </c>
      <c r="G25" s="49" t="s">
        <v>142</v>
      </c>
      <c r="H25" s="51" t="s">
        <v>98</v>
      </c>
      <c r="I25" s="49" t="s">
        <v>155</v>
      </c>
      <c r="J25" s="49" t="s">
        <v>148</v>
      </c>
      <c r="K25" s="49"/>
      <c r="L25" s="52" t="s">
        <v>149</v>
      </c>
      <c r="M25" s="51" t="s">
        <v>8087</v>
      </c>
      <c r="N25" s="51" t="s">
        <v>8088</v>
      </c>
      <c r="O25" s="49" t="s">
        <v>151</v>
      </c>
      <c r="P25" s="51" t="s">
        <v>198</v>
      </c>
      <c r="Q25" s="51"/>
      <c r="R25" s="110" t="s">
        <v>20472</v>
      </c>
      <c r="S25" s="110" t="s">
        <v>20472</v>
      </c>
      <c r="T25" s="130"/>
      <c r="U25" s="53">
        <v>0.01</v>
      </c>
      <c r="V25" s="50">
        <v>44428</v>
      </c>
      <c r="W25" s="49"/>
      <c r="X25" s="52" t="s">
        <v>43</v>
      </c>
      <c r="Y25" s="49"/>
      <c r="Z25" s="112" t="s">
        <v>20457</v>
      </c>
      <c r="AA25" s="51"/>
      <c r="AB25" s="54">
        <v>50000</v>
      </c>
      <c r="AC25" s="54">
        <v>0</v>
      </c>
      <c r="AD25" s="54">
        <v>0</v>
      </c>
      <c r="AE25" s="54">
        <v>0</v>
      </c>
      <c r="AF25" s="3">
        <f>SUM(Table2[[#This Row],[PE 2021 Obligations]],Table2[[#This Row],[ROW 2021 Obligations]],Table2[[#This Row],[Construction 2021 Obligations]],Table2[[#This Row],[Paving 2021 Obligations]])</f>
        <v>50000</v>
      </c>
      <c r="AG25" s="54">
        <v>50000</v>
      </c>
      <c r="AH25" s="54">
        <v>0</v>
      </c>
      <c r="AI25" s="54">
        <v>0</v>
      </c>
      <c r="AJ25" s="54">
        <v>0</v>
      </c>
      <c r="AK25" s="54">
        <v>55000</v>
      </c>
      <c r="AL25" s="49" t="s">
        <v>8090</v>
      </c>
    </row>
    <row r="26" spans="1:38" hidden="1" x14ac:dyDescent="0.25">
      <c r="A26" s="118">
        <v>10857</v>
      </c>
      <c r="B26" s="119">
        <v>1</v>
      </c>
      <c r="C26" s="120" t="s">
        <v>31</v>
      </c>
      <c r="D26" s="121">
        <v>37843</v>
      </c>
      <c r="E26" s="120" t="s">
        <v>32</v>
      </c>
      <c r="F26" s="121">
        <v>44299</v>
      </c>
      <c r="G26" s="120" t="s">
        <v>33</v>
      </c>
      <c r="H26" s="122" t="s">
        <v>34</v>
      </c>
      <c r="I26" s="120" t="s">
        <v>35</v>
      </c>
      <c r="J26" s="120"/>
      <c r="K26" s="120" t="s">
        <v>36</v>
      </c>
      <c r="L26" s="123" t="s">
        <v>37</v>
      </c>
      <c r="M26" s="122" t="s">
        <v>38</v>
      </c>
      <c r="N26" s="122"/>
      <c r="O26" s="120" t="s">
        <v>39</v>
      </c>
      <c r="P26" s="122" t="s">
        <v>40</v>
      </c>
      <c r="Q26" s="122"/>
      <c r="R26" s="111" t="s">
        <v>41</v>
      </c>
      <c r="S26" s="111" t="s">
        <v>42</v>
      </c>
      <c r="T26" s="120"/>
      <c r="U26" s="126">
        <v>0.01</v>
      </c>
      <c r="V26" s="123"/>
      <c r="W26" s="120"/>
      <c r="X26" s="123" t="s">
        <v>43</v>
      </c>
      <c r="Y26" s="120" t="s">
        <v>44</v>
      </c>
      <c r="Z26" s="111" t="s">
        <v>20458</v>
      </c>
      <c r="AA26" s="122" t="s">
        <v>45</v>
      </c>
      <c r="AB26" s="129">
        <v>0</v>
      </c>
      <c r="AC26" s="129">
        <v>0</v>
      </c>
      <c r="AD26" s="129">
        <v>0</v>
      </c>
      <c r="AE26" s="129">
        <v>0</v>
      </c>
      <c r="AF26" s="3">
        <f>SUM(Table2[[#This Row],[PE 2021 Obligations]],Table2[[#This Row],[ROW 2021 Obligations]],Table2[[#This Row],[Construction 2021 Obligations]],Table2[[#This Row],[Paving 2021 Obligations]])</f>
        <v>0</v>
      </c>
      <c r="AG26" s="129">
        <v>0</v>
      </c>
      <c r="AH26" s="129">
        <v>0</v>
      </c>
      <c r="AI26" s="129">
        <v>0</v>
      </c>
      <c r="AJ26" s="129">
        <v>0</v>
      </c>
      <c r="AK26" s="129">
        <v>0</v>
      </c>
      <c r="AL26" s="120" t="s">
        <v>46</v>
      </c>
    </row>
    <row r="27" spans="1:38" hidden="1" x14ac:dyDescent="0.25">
      <c r="A27" s="13">
        <v>11034</v>
      </c>
      <c r="B27" s="15">
        <v>3</v>
      </c>
      <c r="C27" s="43" t="s">
        <v>47</v>
      </c>
      <c r="D27" s="44">
        <v>37843</v>
      </c>
      <c r="E27" s="43" t="s">
        <v>32</v>
      </c>
      <c r="F27" s="44">
        <v>41523</v>
      </c>
      <c r="G27" s="43" t="s">
        <v>48</v>
      </c>
      <c r="H27" s="45" t="s">
        <v>49</v>
      </c>
      <c r="I27" s="43" t="s">
        <v>50</v>
      </c>
      <c r="J27" s="43"/>
      <c r="K27" s="43" t="s">
        <v>51</v>
      </c>
      <c r="L27" s="46" t="s">
        <v>37</v>
      </c>
      <c r="M27" s="45" t="s">
        <v>52</v>
      </c>
      <c r="N27" s="45"/>
      <c r="O27" s="43" t="s">
        <v>53</v>
      </c>
      <c r="P27" s="45" t="s">
        <v>40</v>
      </c>
      <c r="Q27" s="45"/>
      <c r="R27" s="110" t="s">
        <v>41</v>
      </c>
      <c r="S27" s="110" t="s">
        <v>42</v>
      </c>
      <c r="T27" s="130"/>
      <c r="U27" s="10">
        <v>7.2999999999999995E-2</v>
      </c>
      <c r="V27" s="44">
        <v>40669</v>
      </c>
      <c r="W27" s="43"/>
      <c r="X27" s="46" t="s">
        <v>43</v>
      </c>
      <c r="Y27" s="43" t="s">
        <v>44</v>
      </c>
      <c r="Z27" s="111" t="s">
        <v>20458</v>
      </c>
      <c r="AA27" s="45" t="s">
        <v>54</v>
      </c>
      <c r="AB27" s="3">
        <v>7.0000000000000007E-2</v>
      </c>
      <c r="AC27" s="3">
        <v>0</v>
      </c>
      <c r="AD27" s="3">
        <v>0</v>
      </c>
      <c r="AE27" s="3">
        <v>0</v>
      </c>
      <c r="AF27" s="3">
        <f>SUM(Table2[[#This Row],[PE 2021 Obligations]],Table2[[#This Row],[ROW 2021 Obligations]],Table2[[#This Row],[Construction 2021 Obligations]],Table2[[#This Row],[Paving 2021 Obligations]])</f>
        <v>7.0000000000000007E-2</v>
      </c>
      <c r="AG27" s="3">
        <v>340433.28</v>
      </c>
      <c r="AH27" s="3">
        <v>8531.99</v>
      </c>
      <c r="AI27" s="3">
        <v>444981.84</v>
      </c>
      <c r="AJ27" s="3">
        <v>0</v>
      </c>
      <c r="AK27" s="3">
        <v>793947.11</v>
      </c>
      <c r="AL27" s="43" t="s">
        <v>55</v>
      </c>
    </row>
    <row r="28" spans="1:38" ht="30" hidden="1" x14ac:dyDescent="0.25">
      <c r="A28" s="13">
        <v>40086.04</v>
      </c>
      <c r="B28" s="15">
        <v>6</v>
      </c>
      <c r="C28" s="43" t="s">
        <v>73</v>
      </c>
      <c r="D28" s="44">
        <v>43038</v>
      </c>
      <c r="E28" s="43" t="s">
        <v>74</v>
      </c>
      <c r="F28" s="44">
        <v>43418</v>
      </c>
      <c r="G28" s="43" t="s">
        <v>75</v>
      </c>
      <c r="H28" s="45" t="s">
        <v>76</v>
      </c>
      <c r="I28" s="43"/>
      <c r="J28" s="43"/>
      <c r="K28" s="43"/>
      <c r="L28" s="46"/>
      <c r="M28" s="45" t="s">
        <v>77</v>
      </c>
      <c r="N28" s="45" t="s">
        <v>77</v>
      </c>
      <c r="O28" s="43" t="s">
        <v>78</v>
      </c>
      <c r="P28" s="45" t="s">
        <v>79</v>
      </c>
      <c r="Q28" s="45"/>
      <c r="R28" s="112" t="s">
        <v>41</v>
      </c>
      <c r="S28" s="112" t="s">
        <v>80</v>
      </c>
      <c r="T28" s="59"/>
      <c r="U28" s="10">
        <v>0</v>
      </c>
      <c r="V28" s="46"/>
      <c r="W28" s="43"/>
      <c r="X28" s="46" t="s">
        <v>43</v>
      </c>
      <c r="Y28" s="43"/>
      <c r="Z28" s="110" t="s">
        <v>20471</v>
      </c>
      <c r="AA28" s="45"/>
      <c r="AB28" s="3">
        <v>3480000</v>
      </c>
      <c r="AC28" s="3">
        <v>0</v>
      </c>
      <c r="AD28" s="3">
        <v>0</v>
      </c>
      <c r="AE28" s="3">
        <v>0</v>
      </c>
      <c r="AF28" s="3">
        <f>SUM(Table2[[#This Row],[PE 2021 Obligations]],Table2[[#This Row],[ROW 2021 Obligations]],Table2[[#This Row],[Construction 2021 Obligations]],Table2[[#This Row],[Paving 2021 Obligations]])</f>
        <v>3480000</v>
      </c>
      <c r="AG28" s="3">
        <v>27566363</v>
      </c>
      <c r="AH28" s="3">
        <v>0</v>
      </c>
      <c r="AI28" s="3">
        <v>0</v>
      </c>
      <c r="AJ28" s="3">
        <v>0</v>
      </c>
      <c r="AK28" s="3">
        <v>27566363</v>
      </c>
      <c r="AL28" s="43"/>
    </row>
    <row r="29" spans="1:38" ht="30" hidden="1" x14ac:dyDescent="0.25">
      <c r="A29" s="47">
        <v>40086.050000000003</v>
      </c>
      <c r="B29" s="48">
        <v>6</v>
      </c>
      <c r="C29" s="49" t="s">
        <v>73</v>
      </c>
      <c r="D29" s="50">
        <v>44078</v>
      </c>
      <c r="E29" s="49" t="s">
        <v>81</v>
      </c>
      <c r="F29" s="50">
        <v>44263</v>
      </c>
      <c r="G29" s="49" t="s">
        <v>82</v>
      </c>
      <c r="H29" s="51" t="s">
        <v>76</v>
      </c>
      <c r="I29" s="49"/>
      <c r="J29" s="49"/>
      <c r="K29" s="49"/>
      <c r="L29" s="52"/>
      <c r="M29" s="51" t="s">
        <v>83</v>
      </c>
      <c r="N29" s="51"/>
      <c r="O29" s="49" t="s">
        <v>78</v>
      </c>
      <c r="P29" s="51" t="s">
        <v>79</v>
      </c>
      <c r="Q29" s="51"/>
      <c r="R29" s="111" t="s">
        <v>41</v>
      </c>
      <c r="S29" s="111" t="s">
        <v>80</v>
      </c>
      <c r="T29" s="120"/>
      <c r="U29" s="53">
        <v>0</v>
      </c>
      <c r="V29" s="52"/>
      <c r="W29" s="49"/>
      <c r="X29" s="52" t="s">
        <v>43</v>
      </c>
      <c r="Y29" s="49"/>
      <c r="Z29" s="110" t="s">
        <v>20471</v>
      </c>
      <c r="AA29" s="51"/>
      <c r="AB29" s="54">
        <v>9000000</v>
      </c>
      <c r="AC29" s="54">
        <v>0</v>
      </c>
      <c r="AD29" s="54">
        <v>0</v>
      </c>
      <c r="AE29" s="54">
        <v>0</v>
      </c>
      <c r="AF29" s="3">
        <f>SUM(Table2[[#This Row],[PE 2021 Obligations]],Table2[[#This Row],[ROW 2021 Obligations]],Table2[[#This Row],[Construction 2021 Obligations]],Table2[[#This Row],[Paving 2021 Obligations]])</f>
        <v>9000000</v>
      </c>
      <c r="AG29" s="54">
        <v>9000000</v>
      </c>
      <c r="AH29" s="54">
        <v>0</v>
      </c>
      <c r="AI29" s="54">
        <v>0</v>
      </c>
      <c r="AJ29" s="54">
        <v>0</v>
      </c>
      <c r="AK29" s="54">
        <v>9000000</v>
      </c>
      <c r="AL29" s="49"/>
    </row>
    <row r="30" spans="1:38" ht="30" hidden="1" x14ac:dyDescent="0.25">
      <c r="A30" s="13">
        <v>40087.040000000001</v>
      </c>
      <c r="B30" s="15">
        <v>6</v>
      </c>
      <c r="C30" s="43" t="s">
        <v>73</v>
      </c>
      <c r="D30" s="44">
        <v>43038</v>
      </c>
      <c r="E30" s="43" t="s">
        <v>82</v>
      </c>
      <c r="F30" s="44">
        <v>44089</v>
      </c>
      <c r="G30" s="43" t="s">
        <v>74</v>
      </c>
      <c r="H30" s="45" t="s">
        <v>76</v>
      </c>
      <c r="I30" s="43"/>
      <c r="J30" s="43"/>
      <c r="K30" s="43"/>
      <c r="L30" s="46"/>
      <c r="M30" s="45" t="s">
        <v>85</v>
      </c>
      <c r="N30" s="45" t="s">
        <v>85</v>
      </c>
      <c r="O30" s="43" t="s">
        <v>78</v>
      </c>
      <c r="P30" s="45" t="s">
        <v>79</v>
      </c>
      <c r="Q30" s="45"/>
      <c r="R30" s="112" t="s">
        <v>41</v>
      </c>
      <c r="S30" s="112" t="s">
        <v>80</v>
      </c>
      <c r="T30" s="59"/>
      <c r="U30" s="10">
        <v>0</v>
      </c>
      <c r="V30" s="46"/>
      <c r="W30" s="43"/>
      <c r="X30" s="46" t="s">
        <v>43</v>
      </c>
      <c r="Y30" s="43"/>
      <c r="Z30" s="110" t="s">
        <v>20471</v>
      </c>
      <c r="AA30" s="45"/>
      <c r="AB30" s="3">
        <v>715000</v>
      </c>
      <c r="AC30" s="3">
        <v>0</v>
      </c>
      <c r="AD30" s="3">
        <v>0</v>
      </c>
      <c r="AE30" s="3">
        <v>0</v>
      </c>
      <c r="AF30" s="3">
        <f>SUM(Table2[[#This Row],[PE 2021 Obligations]],Table2[[#This Row],[ROW 2021 Obligations]],Table2[[#This Row],[Construction 2021 Obligations]],Table2[[#This Row],[Paving 2021 Obligations]])</f>
        <v>715000</v>
      </c>
      <c r="AG30" s="3">
        <v>2415000</v>
      </c>
      <c r="AH30" s="3">
        <v>0</v>
      </c>
      <c r="AI30" s="3">
        <v>0</v>
      </c>
      <c r="AJ30" s="3">
        <v>0</v>
      </c>
      <c r="AK30" s="3">
        <v>2415000</v>
      </c>
      <c r="AL30" s="43"/>
    </row>
    <row r="31" spans="1:38" ht="30" hidden="1" x14ac:dyDescent="0.25">
      <c r="A31" s="47">
        <v>40087.050000000003</v>
      </c>
      <c r="B31" s="48">
        <v>6</v>
      </c>
      <c r="C31" s="49" t="s">
        <v>73</v>
      </c>
      <c r="D31" s="50">
        <v>44078</v>
      </c>
      <c r="E31" s="49" t="s">
        <v>81</v>
      </c>
      <c r="F31" s="50">
        <v>44090</v>
      </c>
      <c r="G31" s="49" t="s">
        <v>74</v>
      </c>
      <c r="H31" s="51" t="s">
        <v>76</v>
      </c>
      <c r="I31" s="49"/>
      <c r="J31" s="49"/>
      <c r="K31" s="49"/>
      <c r="L31" s="52"/>
      <c r="M31" s="51" t="s">
        <v>86</v>
      </c>
      <c r="N31" s="51"/>
      <c r="O31" s="49" t="s">
        <v>78</v>
      </c>
      <c r="P31" s="51" t="s">
        <v>79</v>
      </c>
      <c r="Q31" s="51"/>
      <c r="R31" s="111" t="s">
        <v>41</v>
      </c>
      <c r="S31" s="111" t="s">
        <v>80</v>
      </c>
      <c r="T31" s="120"/>
      <c r="U31" s="53">
        <v>0</v>
      </c>
      <c r="V31" s="52"/>
      <c r="W31" s="49"/>
      <c r="X31" s="52" t="s">
        <v>43</v>
      </c>
      <c r="Y31" s="49"/>
      <c r="Z31" s="110" t="s">
        <v>20471</v>
      </c>
      <c r="AA31" s="51"/>
      <c r="AB31" s="54">
        <v>1400000</v>
      </c>
      <c r="AC31" s="54">
        <v>0</v>
      </c>
      <c r="AD31" s="54">
        <v>0</v>
      </c>
      <c r="AE31" s="54">
        <v>0</v>
      </c>
      <c r="AF31" s="3">
        <f>SUM(Table2[[#This Row],[PE 2021 Obligations]],Table2[[#This Row],[ROW 2021 Obligations]],Table2[[#This Row],[Construction 2021 Obligations]],Table2[[#This Row],[Paving 2021 Obligations]])</f>
        <v>1400000</v>
      </c>
      <c r="AG31" s="54">
        <v>1400000</v>
      </c>
      <c r="AH31" s="54">
        <v>0</v>
      </c>
      <c r="AI31" s="54">
        <v>0</v>
      </c>
      <c r="AJ31" s="54">
        <v>0</v>
      </c>
      <c r="AK31" s="54">
        <v>1400000</v>
      </c>
      <c r="AL31" s="49"/>
    </row>
    <row r="32" spans="1:38" hidden="1" x14ac:dyDescent="0.25">
      <c r="A32" s="13">
        <v>40427</v>
      </c>
      <c r="B32" s="15">
        <v>4</v>
      </c>
      <c r="C32" s="43" t="s">
        <v>47</v>
      </c>
      <c r="D32" s="44">
        <v>37843</v>
      </c>
      <c r="E32" s="43" t="s">
        <v>32</v>
      </c>
      <c r="F32" s="44">
        <v>41115</v>
      </c>
      <c r="G32" s="43" t="s">
        <v>48</v>
      </c>
      <c r="H32" s="45" t="s">
        <v>87</v>
      </c>
      <c r="I32" s="43"/>
      <c r="J32" s="43"/>
      <c r="K32" s="43" t="s">
        <v>88</v>
      </c>
      <c r="L32" s="46" t="s">
        <v>37</v>
      </c>
      <c r="M32" s="45" t="s">
        <v>89</v>
      </c>
      <c r="N32" s="45"/>
      <c r="O32" s="43" t="s">
        <v>60</v>
      </c>
      <c r="P32" s="45" t="s">
        <v>40</v>
      </c>
      <c r="Q32" s="45"/>
      <c r="R32" s="110" t="s">
        <v>41</v>
      </c>
      <c r="S32" s="110" t="s">
        <v>42</v>
      </c>
      <c r="T32" s="130"/>
      <c r="U32" s="10">
        <v>0</v>
      </c>
      <c r="V32" s="44">
        <v>37288</v>
      </c>
      <c r="W32" s="43"/>
      <c r="X32" s="46" t="s">
        <v>43</v>
      </c>
      <c r="Y32" s="43"/>
      <c r="Z32" s="116" t="s">
        <v>20458</v>
      </c>
      <c r="AA32" s="45" t="s">
        <v>90</v>
      </c>
      <c r="AB32" s="3">
        <v>5667.32</v>
      </c>
      <c r="AC32" s="3">
        <v>0</v>
      </c>
      <c r="AD32" s="3">
        <v>-4529.87</v>
      </c>
      <c r="AE32" s="3">
        <v>0</v>
      </c>
      <c r="AF32" s="3">
        <f>SUM(Table2[[#This Row],[PE 2021 Obligations]],Table2[[#This Row],[ROW 2021 Obligations]],Table2[[#This Row],[Construction 2021 Obligations]],Table2[[#This Row],[Paving 2021 Obligations]])</f>
        <v>1137.4499999999998</v>
      </c>
      <c r="AG32" s="3">
        <v>117121.61</v>
      </c>
      <c r="AH32" s="3">
        <v>12208.74</v>
      </c>
      <c r="AI32" s="3">
        <v>726358.21</v>
      </c>
      <c r="AJ32" s="3">
        <v>0</v>
      </c>
      <c r="AK32" s="3">
        <v>855688.56</v>
      </c>
      <c r="AL32" s="43" t="s">
        <v>91</v>
      </c>
    </row>
    <row r="33" spans="1:38" hidden="1" x14ac:dyDescent="0.25">
      <c r="A33" s="47">
        <v>40504</v>
      </c>
      <c r="B33" s="48">
        <v>4</v>
      </c>
      <c r="C33" s="49" t="s">
        <v>47</v>
      </c>
      <c r="D33" s="50">
        <v>37843</v>
      </c>
      <c r="E33" s="49" t="s">
        <v>32</v>
      </c>
      <c r="F33" s="50">
        <v>41222</v>
      </c>
      <c r="G33" s="49" t="s">
        <v>48</v>
      </c>
      <c r="H33" s="51" t="s">
        <v>92</v>
      </c>
      <c r="I33" s="49" t="s">
        <v>93</v>
      </c>
      <c r="J33" s="49"/>
      <c r="K33" s="49" t="s">
        <v>94</v>
      </c>
      <c r="L33" s="52" t="s">
        <v>37</v>
      </c>
      <c r="M33" s="51" t="s">
        <v>95</v>
      </c>
      <c r="N33" s="51"/>
      <c r="O33" s="49" t="s">
        <v>53</v>
      </c>
      <c r="P33" s="51" t="s">
        <v>40</v>
      </c>
      <c r="Q33" s="51"/>
      <c r="R33" s="110" t="s">
        <v>41</v>
      </c>
      <c r="S33" s="110" t="s">
        <v>42</v>
      </c>
      <c r="T33" s="130"/>
      <c r="U33" s="53">
        <v>3.7999999999999999E-2</v>
      </c>
      <c r="V33" s="50">
        <v>39976</v>
      </c>
      <c r="W33" s="49"/>
      <c r="X33" s="52" t="s">
        <v>43</v>
      </c>
      <c r="Y33" s="49" t="s">
        <v>44</v>
      </c>
      <c r="Z33" s="116" t="s">
        <v>20458</v>
      </c>
      <c r="AA33" s="51" t="s">
        <v>96</v>
      </c>
      <c r="AB33" s="54">
        <v>0</v>
      </c>
      <c r="AC33" s="54">
        <v>0</v>
      </c>
      <c r="AD33" s="54">
        <v>448.68</v>
      </c>
      <c r="AE33" s="54">
        <v>0</v>
      </c>
      <c r="AF33" s="3">
        <f>SUM(Table2[[#This Row],[PE 2021 Obligations]],Table2[[#This Row],[ROW 2021 Obligations]],Table2[[#This Row],[Construction 2021 Obligations]],Table2[[#This Row],[Paving 2021 Obligations]])</f>
        <v>448.68</v>
      </c>
      <c r="AG33" s="54">
        <v>80959.960000000006</v>
      </c>
      <c r="AH33" s="54">
        <v>16595.27</v>
      </c>
      <c r="AI33" s="54">
        <v>295309.92</v>
      </c>
      <c r="AJ33" s="54">
        <v>0</v>
      </c>
      <c r="AK33" s="54">
        <v>392865.15</v>
      </c>
      <c r="AL33" s="49" t="s">
        <v>97</v>
      </c>
    </row>
    <row r="34" spans="1:38" hidden="1" x14ac:dyDescent="0.25">
      <c r="A34" s="47">
        <v>46531.01</v>
      </c>
      <c r="B34" s="48">
        <v>4</v>
      </c>
      <c r="C34" s="49" t="s">
        <v>73</v>
      </c>
      <c r="D34" s="50">
        <v>44134</v>
      </c>
      <c r="E34" s="49" t="s">
        <v>176</v>
      </c>
      <c r="F34" s="50">
        <v>44279</v>
      </c>
      <c r="G34" s="49" t="s">
        <v>75</v>
      </c>
      <c r="H34" s="51" t="s">
        <v>126</v>
      </c>
      <c r="I34" s="49" t="s">
        <v>177</v>
      </c>
      <c r="J34" s="49" t="s">
        <v>116</v>
      </c>
      <c r="K34" s="49"/>
      <c r="L34" s="52" t="s">
        <v>116</v>
      </c>
      <c r="M34" s="51" t="s">
        <v>178</v>
      </c>
      <c r="N34" s="51"/>
      <c r="O34" s="49" t="s">
        <v>179</v>
      </c>
      <c r="P34" s="51" t="s">
        <v>79</v>
      </c>
      <c r="Q34" s="51"/>
      <c r="R34" s="111" t="s">
        <v>41</v>
      </c>
      <c r="S34" s="112" t="s">
        <v>84</v>
      </c>
      <c r="T34" s="59"/>
      <c r="U34" s="53">
        <v>0</v>
      </c>
      <c r="V34" s="52"/>
      <c r="W34" s="49"/>
      <c r="X34" s="52" t="s">
        <v>43</v>
      </c>
      <c r="Y34" s="49" t="s">
        <v>140</v>
      </c>
      <c r="Z34" s="127" t="s">
        <v>20460</v>
      </c>
      <c r="AA34" s="51" t="s">
        <v>180</v>
      </c>
      <c r="AB34" s="54">
        <v>0</v>
      </c>
      <c r="AC34" s="54">
        <v>0</v>
      </c>
      <c r="AD34" s="54">
        <v>40500</v>
      </c>
      <c r="AE34" s="54">
        <v>0</v>
      </c>
      <c r="AF34" s="3">
        <f>SUM(Table2[[#This Row],[PE 2021 Obligations]],Table2[[#This Row],[ROW 2021 Obligations]],Table2[[#This Row],[Construction 2021 Obligations]],Table2[[#This Row],[Paving 2021 Obligations]])</f>
        <v>40500</v>
      </c>
      <c r="AG34" s="54">
        <v>0</v>
      </c>
      <c r="AH34" s="54">
        <v>0</v>
      </c>
      <c r="AI34" s="54">
        <v>40500</v>
      </c>
      <c r="AJ34" s="54">
        <v>0</v>
      </c>
      <c r="AK34" s="54">
        <v>40500</v>
      </c>
      <c r="AL34" s="49" t="s">
        <v>181</v>
      </c>
    </row>
    <row r="35" spans="1:38" ht="30" hidden="1" x14ac:dyDescent="0.25">
      <c r="A35" s="13">
        <v>82321.02</v>
      </c>
      <c r="B35" s="15">
        <v>4</v>
      </c>
      <c r="C35" s="43" t="s">
        <v>31</v>
      </c>
      <c r="D35" s="44">
        <v>43339</v>
      </c>
      <c r="E35" s="43" t="s">
        <v>176</v>
      </c>
      <c r="F35" s="44">
        <v>44188</v>
      </c>
      <c r="G35" s="43" t="s">
        <v>32</v>
      </c>
      <c r="H35" s="45" t="s">
        <v>258</v>
      </c>
      <c r="I35" s="43" t="s">
        <v>177</v>
      </c>
      <c r="J35" s="43" t="s">
        <v>116</v>
      </c>
      <c r="K35" s="43"/>
      <c r="L35" s="46" t="s">
        <v>116</v>
      </c>
      <c r="M35" s="45" t="s">
        <v>456</v>
      </c>
      <c r="N35" s="45" t="s">
        <v>457</v>
      </c>
      <c r="O35" s="43" t="s">
        <v>179</v>
      </c>
      <c r="P35" s="45" t="s">
        <v>79</v>
      </c>
      <c r="Q35" s="45"/>
      <c r="R35" s="112" t="s">
        <v>41</v>
      </c>
      <c r="S35" s="112" t="s">
        <v>84</v>
      </c>
      <c r="T35" s="59"/>
      <c r="U35" s="10">
        <v>0</v>
      </c>
      <c r="V35" s="44">
        <v>44176</v>
      </c>
      <c r="W35" s="43"/>
      <c r="X35" s="46" t="s">
        <v>43</v>
      </c>
      <c r="Y35" s="43" t="s">
        <v>140</v>
      </c>
      <c r="Z35" s="127" t="s">
        <v>20460</v>
      </c>
      <c r="AA35" s="45" t="s">
        <v>458</v>
      </c>
      <c r="AB35" s="3">
        <v>0</v>
      </c>
      <c r="AC35" s="3">
        <v>0</v>
      </c>
      <c r="AD35" s="3">
        <v>5166074</v>
      </c>
      <c r="AE35" s="3">
        <v>0</v>
      </c>
      <c r="AF35" s="3">
        <f>SUM(Table2[[#This Row],[PE 2021 Obligations]],Table2[[#This Row],[ROW 2021 Obligations]],Table2[[#This Row],[Construction 2021 Obligations]],Table2[[#This Row],[Paving 2021 Obligations]])</f>
        <v>5166074</v>
      </c>
      <c r="AG35" s="3">
        <v>0</v>
      </c>
      <c r="AH35" s="3">
        <v>0</v>
      </c>
      <c r="AI35" s="3">
        <v>5210074</v>
      </c>
      <c r="AJ35" s="3">
        <v>0</v>
      </c>
      <c r="AK35" s="3">
        <v>5210074</v>
      </c>
      <c r="AL35" s="43" t="s">
        <v>459</v>
      </c>
    </row>
    <row r="36" spans="1:38" hidden="1" x14ac:dyDescent="0.25">
      <c r="A36" s="47">
        <v>82811.009999999995</v>
      </c>
      <c r="B36" s="48">
        <v>4</v>
      </c>
      <c r="C36" s="49" t="s">
        <v>31</v>
      </c>
      <c r="D36" s="50">
        <v>42852</v>
      </c>
      <c r="E36" s="49" t="s">
        <v>142</v>
      </c>
      <c r="F36" s="50">
        <v>44299</v>
      </c>
      <c r="G36" s="49" t="s">
        <v>32</v>
      </c>
      <c r="H36" s="51" t="s">
        <v>126</v>
      </c>
      <c r="I36" s="49" t="s">
        <v>460</v>
      </c>
      <c r="J36" s="49" t="s">
        <v>116</v>
      </c>
      <c r="K36" s="49"/>
      <c r="L36" s="52" t="s">
        <v>116</v>
      </c>
      <c r="M36" s="51" t="s">
        <v>461</v>
      </c>
      <c r="N36" s="51"/>
      <c r="O36" s="49" t="s">
        <v>179</v>
      </c>
      <c r="P36" s="51" t="s">
        <v>79</v>
      </c>
      <c r="Q36" s="51"/>
      <c r="R36" s="111" t="s">
        <v>41</v>
      </c>
      <c r="S36" s="112" t="s">
        <v>84</v>
      </c>
      <c r="T36" s="59"/>
      <c r="U36" s="53">
        <v>0.01</v>
      </c>
      <c r="V36" s="50">
        <v>44281</v>
      </c>
      <c r="W36" s="49"/>
      <c r="X36" s="52" t="s">
        <v>43</v>
      </c>
      <c r="Y36" s="49" t="s">
        <v>140</v>
      </c>
      <c r="Z36" s="127" t="s">
        <v>20460</v>
      </c>
      <c r="AA36" s="51" t="s">
        <v>462</v>
      </c>
      <c r="AB36" s="54">
        <v>0</v>
      </c>
      <c r="AC36" s="54">
        <v>0</v>
      </c>
      <c r="AD36" s="54">
        <v>545671</v>
      </c>
      <c r="AE36" s="54">
        <v>0</v>
      </c>
      <c r="AF36" s="3">
        <f>SUM(Table2[[#This Row],[PE 2021 Obligations]],Table2[[#This Row],[ROW 2021 Obligations]],Table2[[#This Row],[Construction 2021 Obligations]],Table2[[#This Row],[Paving 2021 Obligations]])</f>
        <v>545671</v>
      </c>
      <c r="AG36" s="54">
        <v>0</v>
      </c>
      <c r="AH36" s="54">
        <v>0</v>
      </c>
      <c r="AI36" s="54">
        <v>610671</v>
      </c>
      <c r="AJ36" s="54">
        <v>0</v>
      </c>
      <c r="AK36" s="54">
        <v>610671</v>
      </c>
      <c r="AL36" s="49" t="s">
        <v>463</v>
      </c>
    </row>
    <row r="37" spans="1:38" hidden="1" x14ac:dyDescent="0.25">
      <c r="A37" s="13">
        <v>83031.009999999995</v>
      </c>
      <c r="B37" s="15">
        <v>2</v>
      </c>
      <c r="C37" s="43" t="s">
        <v>73</v>
      </c>
      <c r="D37" s="44">
        <v>43868</v>
      </c>
      <c r="E37" s="43" t="s">
        <v>176</v>
      </c>
      <c r="F37" s="44">
        <v>44336</v>
      </c>
      <c r="G37" s="43" t="s">
        <v>125</v>
      </c>
      <c r="H37" s="45" t="s">
        <v>241</v>
      </c>
      <c r="I37" s="43" t="s">
        <v>464</v>
      </c>
      <c r="J37" s="43" t="s">
        <v>116</v>
      </c>
      <c r="K37" s="43"/>
      <c r="L37" s="46" t="s">
        <v>116</v>
      </c>
      <c r="M37" s="45" t="s">
        <v>465</v>
      </c>
      <c r="N37" s="45"/>
      <c r="O37" s="43" t="s">
        <v>179</v>
      </c>
      <c r="P37" s="45" t="s">
        <v>79</v>
      </c>
      <c r="Q37" s="45"/>
      <c r="R37" s="112" t="s">
        <v>41</v>
      </c>
      <c r="S37" s="112" t="s">
        <v>84</v>
      </c>
      <c r="T37" s="59"/>
      <c r="U37" s="10">
        <v>0.03</v>
      </c>
      <c r="V37" s="44">
        <v>44428</v>
      </c>
      <c r="W37" s="43"/>
      <c r="X37" s="46" t="s">
        <v>43</v>
      </c>
      <c r="Y37" s="43" t="s">
        <v>78</v>
      </c>
      <c r="Z37" s="127" t="s">
        <v>20461</v>
      </c>
      <c r="AA37" s="45" t="s">
        <v>466</v>
      </c>
      <c r="AB37" s="3">
        <v>0</v>
      </c>
      <c r="AC37" s="3">
        <v>0</v>
      </c>
      <c r="AD37" s="3">
        <v>25500</v>
      </c>
      <c r="AE37" s="3">
        <v>0</v>
      </c>
      <c r="AF37" s="3">
        <f>SUM(Table2[[#This Row],[PE 2021 Obligations]],Table2[[#This Row],[ROW 2021 Obligations]],Table2[[#This Row],[Construction 2021 Obligations]],Table2[[#This Row],[Paving 2021 Obligations]])</f>
        <v>25500</v>
      </c>
      <c r="AG37" s="3">
        <v>0</v>
      </c>
      <c r="AH37" s="3">
        <v>0</v>
      </c>
      <c r="AI37" s="3">
        <v>79000</v>
      </c>
      <c r="AJ37" s="3">
        <v>0</v>
      </c>
      <c r="AK37" s="3">
        <v>79000</v>
      </c>
      <c r="AL37" s="43" t="s">
        <v>467</v>
      </c>
    </row>
    <row r="38" spans="1:38" hidden="1" x14ac:dyDescent="0.25">
      <c r="A38" s="13">
        <v>83843.009999999995</v>
      </c>
      <c r="B38" s="15">
        <v>4</v>
      </c>
      <c r="C38" s="43" t="s">
        <v>474</v>
      </c>
      <c r="D38" s="44">
        <v>40619</v>
      </c>
      <c r="E38" s="43" t="s">
        <v>475</v>
      </c>
      <c r="F38" s="44">
        <v>44278</v>
      </c>
      <c r="G38" s="43" t="s">
        <v>476</v>
      </c>
      <c r="H38" s="45" t="s">
        <v>295</v>
      </c>
      <c r="I38" s="43" t="s">
        <v>477</v>
      </c>
      <c r="J38" s="43" t="s">
        <v>116</v>
      </c>
      <c r="K38" s="43"/>
      <c r="L38" s="46" t="s">
        <v>116</v>
      </c>
      <c r="M38" s="45" t="s">
        <v>478</v>
      </c>
      <c r="N38" s="45" t="s">
        <v>479</v>
      </c>
      <c r="O38" s="43" t="s">
        <v>53</v>
      </c>
      <c r="P38" s="45" t="s">
        <v>40</v>
      </c>
      <c r="Q38" s="45"/>
      <c r="R38" s="112" t="s">
        <v>41</v>
      </c>
      <c r="S38" s="112" t="s">
        <v>42</v>
      </c>
      <c r="T38" s="59"/>
      <c r="U38" s="10">
        <v>8.8999999999999996E-2</v>
      </c>
      <c r="V38" s="44">
        <v>42545</v>
      </c>
      <c r="W38" s="43"/>
      <c r="X38" s="46" t="s">
        <v>43</v>
      </c>
      <c r="Y38" s="43" t="s">
        <v>78</v>
      </c>
      <c r="Z38" s="127" t="s">
        <v>20461</v>
      </c>
      <c r="AA38" s="45" t="s">
        <v>480</v>
      </c>
      <c r="AB38" s="3">
        <v>2000</v>
      </c>
      <c r="AC38" s="3">
        <v>0</v>
      </c>
      <c r="AD38" s="3">
        <v>-86000</v>
      </c>
      <c r="AE38" s="3">
        <v>0</v>
      </c>
      <c r="AF38" s="3">
        <f>SUM(Table2[[#This Row],[PE 2021 Obligations]],Table2[[#This Row],[ROW 2021 Obligations]],Table2[[#This Row],[Construction 2021 Obligations]],Table2[[#This Row],[Paving 2021 Obligations]])</f>
        <v>-84000</v>
      </c>
      <c r="AG38" s="3">
        <v>476960</v>
      </c>
      <c r="AH38" s="3">
        <v>30750</v>
      </c>
      <c r="AI38" s="3">
        <v>3150546</v>
      </c>
      <c r="AJ38" s="3">
        <v>0</v>
      </c>
      <c r="AK38" s="3">
        <v>3658256</v>
      </c>
      <c r="AL38" s="43" t="s">
        <v>481</v>
      </c>
    </row>
    <row r="39" spans="1:38" hidden="1" x14ac:dyDescent="0.25">
      <c r="A39" s="47">
        <v>84230.01</v>
      </c>
      <c r="B39" s="48">
        <v>1</v>
      </c>
      <c r="C39" s="49" t="s">
        <v>31</v>
      </c>
      <c r="D39" s="50">
        <v>43756</v>
      </c>
      <c r="E39" s="49" t="s">
        <v>176</v>
      </c>
      <c r="F39" s="50">
        <v>44252</v>
      </c>
      <c r="G39" s="49" t="s">
        <v>32</v>
      </c>
      <c r="H39" s="51" t="s">
        <v>394</v>
      </c>
      <c r="I39" s="49" t="s">
        <v>482</v>
      </c>
      <c r="J39" s="49" t="s">
        <v>116</v>
      </c>
      <c r="K39" s="49"/>
      <c r="L39" s="52" t="s">
        <v>116</v>
      </c>
      <c r="M39" s="51" t="s">
        <v>483</v>
      </c>
      <c r="N39" s="51"/>
      <c r="O39" s="49" t="s">
        <v>179</v>
      </c>
      <c r="P39" s="51" t="s">
        <v>79</v>
      </c>
      <c r="Q39" s="51"/>
      <c r="R39" s="111" t="s">
        <v>41</v>
      </c>
      <c r="S39" s="112" t="s">
        <v>84</v>
      </c>
      <c r="T39" s="59"/>
      <c r="U39" s="53">
        <v>0.01</v>
      </c>
      <c r="V39" s="50">
        <v>44232</v>
      </c>
      <c r="W39" s="49"/>
      <c r="X39" s="52" t="s">
        <v>43</v>
      </c>
      <c r="Y39" s="49" t="s">
        <v>78</v>
      </c>
      <c r="Z39" s="127" t="s">
        <v>20461</v>
      </c>
      <c r="AA39" s="51" t="s">
        <v>484</v>
      </c>
      <c r="AB39" s="54">
        <v>0</v>
      </c>
      <c r="AC39" s="54">
        <v>0</v>
      </c>
      <c r="AD39" s="54">
        <v>795376</v>
      </c>
      <c r="AE39" s="54">
        <v>0</v>
      </c>
      <c r="AF39" s="3">
        <f>SUM(Table2[[#This Row],[PE 2021 Obligations]],Table2[[#This Row],[ROW 2021 Obligations]],Table2[[#This Row],[Construction 2021 Obligations]],Table2[[#This Row],[Paving 2021 Obligations]])</f>
        <v>795376</v>
      </c>
      <c r="AG39" s="54">
        <v>0</v>
      </c>
      <c r="AH39" s="54">
        <v>0</v>
      </c>
      <c r="AI39" s="54">
        <v>875376</v>
      </c>
      <c r="AJ39" s="54">
        <v>0</v>
      </c>
      <c r="AK39" s="54">
        <v>875376</v>
      </c>
      <c r="AL39" s="49" t="s">
        <v>485</v>
      </c>
    </row>
    <row r="40" spans="1:38" hidden="1" x14ac:dyDescent="0.25">
      <c r="A40" s="13">
        <v>84636.01</v>
      </c>
      <c r="B40" s="15">
        <v>1</v>
      </c>
      <c r="C40" s="43" t="s">
        <v>31</v>
      </c>
      <c r="D40" s="44">
        <v>43741</v>
      </c>
      <c r="E40" s="43" t="s">
        <v>486</v>
      </c>
      <c r="F40" s="44">
        <v>44299</v>
      </c>
      <c r="G40" s="43" t="s">
        <v>109</v>
      </c>
      <c r="H40" s="45" t="s">
        <v>215</v>
      </c>
      <c r="I40" s="43" t="s">
        <v>487</v>
      </c>
      <c r="J40" s="43" t="s">
        <v>116</v>
      </c>
      <c r="K40" s="43"/>
      <c r="L40" s="46" t="s">
        <v>116</v>
      </c>
      <c r="M40" s="45" t="s">
        <v>488</v>
      </c>
      <c r="N40" s="45"/>
      <c r="O40" s="43" t="s">
        <v>179</v>
      </c>
      <c r="P40" s="45" t="s">
        <v>79</v>
      </c>
      <c r="Q40" s="45"/>
      <c r="R40" s="112" t="s">
        <v>41</v>
      </c>
      <c r="S40" s="112" t="s">
        <v>84</v>
      </c>
      <c r="T40" s="59"/>
      <c r="U40" s="56" t="s">
        <v>32</v>
      </c>
      <c r="V40" s="44">
        <v>44281</v>
      </c>
      <c r="W40" s="43"/>
      <c r="X40" s="46" t="s">
        <v>43</v>
      </c>
      <c r="Y40" s="43" t="s">
        <v>78</v>
      </c>
      <c r="Z40" s="127" t="s">
        <v>20461</v>
      </c>
      <c r="AA40" s="45" t="s">
        <v>489</v>
      </c>
      <c r="AB40" s="3">
        <v>0</v>
      </c>
      <c r="AC40" s="3">
        <v>0</v>
      </c>
      <c r="AD40" s="3">
        <v>1184807</v>
      </c>
      <c r="AE40" s="3">
        <v>0</v>
      </c>
      <c r="AF40" s="3">
        <f>SUM(Table2[[#This Row],[PE 2021 Obligations]],Table2[[#This Row],[ROW 2021 Obligations]],Table2[[#This Row],[Construction 2021 Obligations]],Table2[[#This Row],[Paving 2021 Obligations]])</f>
        <v>1184807</v>
      </c>
      <c r="AG40" s="3">
        <v>0</v>
      </c>
      <c r="AH40" s="3">
        <v>0</v>
      </c>
      <c r="AI40" s="3">
        <v>1267307</v>
      </c>
      <c r="AJ40" s="3">
        <v>0</v>
      </c>
      <c r="AK40" s="3">
        <v>1267307</v>
      </c>
      <c r="AL40" s="43" t="s">
        <v>490</v>
      </c>
    </row>
    <row r="41" spans="1:38" hidden="1" x14ac:dyDescent="0.25">
      <c r="A41" s="13">
        <v>101197.01</v>
      </c>
      <c r="B41" s="15">
        <v>1</v>
      </c>
      <c r="C41" s="43" t="s">
        <v>474</v>
      </c>
      <c r="D41" s="44">
        <v>43543</v>
      </c>
      <c r="E41" s="43" t="s">
        <v>176</v>
      </c>
      <c r="F41" s="44">
        <v>44266</v>
      </c>
      <c r="G41" s="43" t="s">
        <v>109</v>
      </c>
      <c r="H41" s="45" t="s">
        <v>320</v>
      </c>
      <c r="I41" s="43" t="s">
        <v>159</v>
      </c>
      <c r="J41" s="43" t="s">
        <v>148</v>
      </c>
      <c r="K41" s="43"/>
      <c r="L41" s="46" t="s">
        <v>149</v>
      </c>
      <c r="M41" s="45" t="s">
        <v>611</v>
      </c>
      <c r="N41" s="45"/>
      <c r="O41" s="43" t="s">
        <v>179</v>
      </c>
      <c r="P41" s="45" t="s">
        <v>79</v>
      </c>
      <c r="Q41" s="45"/>
      <c r="R41" s="112" t="s">
        <v>41</v>
      </c>
      <c r="S41" s="112" t="s">
        <v>84</v>
      </c>
      <c r="T41" s="59"/>
      <c r="U41" s="10">
        <v>0</v>
      </c>
      <c r="V41" s="44">
        <v>43917</v>
      </c>
      <c r="W41" s="43"/>
      <c r="X41" s="46" t="s">
        <v>43</v>
      </c>
      <c r="Y41" s="43" t="s">
        <v>454</v>
      </c>
      <c r="Z41" s="127" t="s">
        <v>20457</v>
      </c>
      <c r="AA41" s="45" t="s">
        <v>612</v>
      </c>
      <c r="AB41" s="3">
        <v>23500</v>
      </c>
      <c r="AC41" s="3">
        <v>0</v>
      </c>
      <c r="AD41" s="3">
        <v>0</v>
      </c>
      <c r="AE41" s="3">
        <v>0</v>
      </c>
      <c r="AF41" s="3">
        <f>SUM(Table2[[#This Row],[PE 2021 Obligations]],Table2[[#This Row],[ROW 2021 Obligations]],Table2[[#This Row],[Construction 2021 Obligations]],Table2[[#This Row],[Paving 2021 Obligations]])</f>
        <v>23500</v>
      </c>
      <c r="AG41" s="3">
        <v>104500</v>
      </c>
      <c r="AH41" s="3">
        <v>0</v>
      </c>
      <c r="AI41" s="3">
        <v>6158708</v>
      </c>
      <c r="AJ41" s="3">
        <v>0</v>
      </c>
      <c r="AK41" s="3">
        <v>6263208</v>
      </c>
      <c r="AL41" s="43" t="s">
        <v>613</v>
      </c>
    </row>
    <row r="42" spans="1:38" hidden="1" x14ac:dyDescent="0.25">
      <c r="A42" s="47">
        <v>101560.01</v>
      </c>
      <c r="B42" s="48">
        <v>3</v>
      </c>
      <c r="C42" s="49" t="s">
        <v>73</v>
      </c>
      <c r="D42" s="50">
        <v>44098</v>
      </c>
      <c r="E42" s="49" t="s">
        <v>176</v>
      </c>
      <c r="F42" s="50">
        <v>44278</v>
      </c>
      <c r="G42" s="49" t="s">
        <v>75</v>
      </c>
      <c r="H42" s="51" t="s">
        <v>64</v>
      </c>
      <c r="I42" s="49" t="s">
        <v>686</v>
      </c>
      <c r="J42" s="49" t="s">
        <v>116</v>
      </c>
      <c r="K42" s="49"/>
      <c r="L42" s="52" t="s">
        <v>116</v>
      </c>
      <c r="M42" s="51" t="s">
        <v>687</v>
      </c>
      <c r="N42" s="51"/>
      <c r="O42" s="49" t="s">
        <v>53</v>
      </c>
      <c r="P42" s="51" t="s">
        <v>79</v>
      </c>
      <c r="Q42" s="51"/>
      <c r="R42" s="111" t="s">
        <v>41</v>
      </c>
      <c r="S42" s="112" t="s">
        <v>84</v>
      </c>
      <c r="T42" s="59"/>
      <c r="U42" s="53">
        <v>0</v>
      </c>
      <c r="V42" s="52"/>
      <c r="W42" s="49"/>
      <c r="X42" s="52" t="s">
        <v>43</v>
      </c>
      <c r="Y42" s="49" t="s">
        <v>78</v>
      </c>
      <c r="Z42" s="127" t="s">
        <v>20461</v>
      </c>
      <c r="AA42" s="51" t="s">
        <v>688</v>
      </c>
      <c r="AB42" s="54">
        <v>0</v>
      </c>
      <c r="AC42" s="54">
        <v>0</v>
      </c>
      <c r="AD42" s="54">
        <v>45000</v>
      </c>
      <c r="AE42" s="54">
        <v>0</v>
      </c>
      <c r="AF42" s="3">
        <f>SUM(Table2[[#This Row],[PE 2021 Obligations]],Table2[[#This Row],[ROW 2021 Obligations]],Table2[[#This Row],[Construction 2021 Obligations]],Table2[[#This Row],[Paving 2021 Obligations]])</f>
        <v>45000</v>
      </c>
      <c r="AG42" s="54">
        <v>0</v>
      </c>
      <c r="AH42" s="54">
        <v>0</v>
      </c>
      <c r="AI42" s="54">
        <v>45000</v>
      </c>
      <c r="AJ42" s="54">
        <v>0</v>
      </c>
      <c r="AK42" s="54">
        <v>45000</v>
      </c>
      <c r="AL42" s="49" t="s">
        <v>689</v>
      </c>
    </row>
    <row r="43" spans="1:38" ht="30" hidden="1" x14ac:dyDescent="0.25">
      <c r="A43" s="13">
        <v>101623</v>
      </c>
      <c r="B43" s="15">
        <v>1</v>
      </c>
      <c r="C43" s="43" t="s">
        <v>31</v>
      </c>
      <c r="D43" s="44">
        <v>37319</v>
      </c>
      <c r="E43" s="43" t="s">
        <v>32</v>
      </c>
      <c r="F43" s="44">
        <v>43616</v>
      </c>
      <c r="G43" s="43" t="s">
        <v>74</v>
      </c>
      <c r="H43" s="45" t="s">
        <v>320</v>
      </c>
      <c r="I43" s="43" t="s">
        <v>468</v>
      </c>
      <c r="J43" s="43" t="s">
        <v>116</v>
      </c>
      <c r="K43" s="43"/>
      <c r="L43" s="46" t="s">
        <v>116</v>
      </c>
      <c r="M43" s="45" t="s">
        <v>702</v>
      </c>
      <c r="N43" s="45" t="s">
        <v>703</v>
      </c>
      <c r="O43" s="43" t="s">
        <v>53</v>
      </c>
      <c r="P43" s="45" t="s">
        <v>40</v>
      </c>
      <c r="Q43" s="45"/>
      <c r="R43" s="112" t="s">
        <v>41</v>
      </c>
      <c r="S43" s="112" t="s">
        <v>42</v>
      </c>
      <c r="T43" s="59"/>
      <c r="U43" s="10">
        <v>0.23400000000000001</v>
      </c>
      <c r="V43" s="44">
        <v>43595</v>
      </c>
      <c r="W43" s="43"/>
      <c r="X43" s="46" t="s">
        <v>43</v>
      </c>
      <c r="Y43" s="43" t="s">
        <v>140</v>
      </c>
      <c r="Z43" s="127" t="s">
        <v>20460</v>
      </c>
      <c r="AA43" s="45" t="s">
        <v>704</v>
      </c>
      <c r="AB43" s="3">
        <v>0</v>
      </c>
      <c r="AC43" s="3">
        <v>1400000</v>
      </c>
      <c r="AD43" s="3">
        <v>0</v>
      </c>
      <c r="AE43" s="3">
        <v>0</v>
      </c>
      <c r="AF43" s="3">
        <f>SUM(Table2[[#This Row],[PE 2021 Obligations]],Table2[[#This Row],[ROW 2021 Obligations]],Table2[[#This Row],[Construction 2021 Obligations]],Table2[[#This Row],[Paving 2021 Obligations]])</f>
        <v>1400000</v>
      </c>
      <c r="AG43" s="3">
        <v>2250000</v>
      </c>
      <c r="AH43" s="3">
        <v>12750000</v>
      </c>
      <c r="AI43" s="3">
        <v>19092250</v>
      </c>
      <c r="AJ43" s="3">
        <v>0</v>
      </c>
      <c r="AK43" s="3">
        <v>34092250</v>
      </c>
      <c r="AL43" s="43" t="s">
        <v>705</v>
      </c>
    </row>
    <row r="44" spans="1:38" ht="30" hidden="1" x14ac:dyDescent="0.25">
      <c r="A44" s="47">
        <v>101646</v>
      </c>
      <c r="B44" s="48">
        <v>4</v>
      </c>
      <c r="C44" s="49" t="s">
        <v>474</v>
      </c>
      <c r="D44" s="50">
        <v>37319</v>
      </c>
      <c r="E44" s="49" t="s">
        <v>32</v>
      </c>
      <c r="F44" s="50">
        <v>44278</v>
      </c>
      <c r="G44" s="49" t="s">
        <v>75</v>
      </c>
      <c r="H44" s="51" t="s">
        <v>126</v>
      </c>
      <c r="I44" s="49" t="s">
        <v>600</v>
      </c>
      <c r="J44" s="49" t="s">
        <v>116</v>
      </c>
      <c r="K44" s="49"/>
      <c r="L44" s="52" t="s">
        <v>116</v>
      </c>
      <c r="M44" s="51" t="s">
        <v>706</v>
      </c>
      <c r="N44" s="51"/>
      <c r="O44" s="49" t="s">
        <v>53</v>
      </c>
      <c r="P44" s="51" t="s">
        <v>40</v>
      </c>
      <c r="Q44" s="51"/>
      <c r="R44" s="111" t="s">
        <v>41</v>
      </c>
      <c r="S44" s="111" t="s">
        <v>42</v>
      </c>
      <c r="T44" s="120"/>
      <c r="U44" s="53">
        <v>0.52800000000000002</v>
      </c>
      <c r="V44" s="50">
        <v>41075</v>
      </c>
      <c r="W44" s="49"/>
      <c r="X44" s="52" t="s">
        <v>43</v>
      </c>
      <c r="Y44" s="49" t="s">
        <v>140</v>
      </c>
      <c r="Z44" s="127" t="s">
        <v>20460</v>
      </c>
      <c r="AA44" s="51" t="s">
        <v>707</v>
      </c>
      <c r="AB44" s="54">
        <v>0</v>
      </c>
      <c r="AC44" s="54">
        <v>0</v>
      </c>
      <c r="AD44" s="54">
        <v>53415.71</v>
      </c>
      <c r="AE44" s="54">
        <v>0</v>
      </c>
      <c r="AF44" s="3">
        <f>SUM(Table2[[#This Row],[PE 2021 Obligations]],Table2[[#This Row],[ROW 2021 Obligations]],Table2[[#This Row],[Construction 2021 Obligations]],Table2[[#This Row],[Paving 2021 Obligations]])</f>
        <v>53415.71</v>
      </c>
      <c r="AG44" s="54">
        <v>489000</v>
      </c>
      <c r="AH44" s="54">
        <v>1634315</v>
      </c>
      <c r="AI44" s="54">
        <v>18238027.710000001</v>
      </c>
      <c r="AJ44" s="54">
        <v>0</v>
      </c>
      <c r="AK44" s="54">
        <v>20361342.710000001</v>
      </c>
      <c r="AL44" s="49" t="s">
        <v>708</v>
      </c>
    </row>
    <row r="45" spans="1:38" hidden="1" x14ac:dyDescent="0.25">
      <c r="A45" s="13">
        <v>101648</v>
      </c>
      <c r="B45" s="15">
        <v>4</v>
      </c>
      <c r="C45" s="43" t="s">
        <v>474</v>
      </c>
      <c r="D45" s="44">
        <v>37319</v>
      </c>
      <c r="E45" s="43" t="s">
        <v>32</v>
      </c>
      <c r="F45" s="44">
        <v>44278</v>
      </c>
      <c r="G45" s="43" t="s">
        <v>75</v>
      </c>
      <c r="H45" s="45" t="s">
        <v>126</v>
      </c>
      <c r="I45" s="43" t="s">
        <v>177</v>
      </c>
      <c r="J45" s="43" t="s">
        <v>116</v>
      </c>
      <c r="K45" s="43"/>
      <c r="L45" s="46" t="s">
        <v>116</v>
      </c>
      <c r="M45" s="45" t="s">
        <v>709</v>
      </c>
      <c r="N45" s="45"/>
      <c r="O45" s="43" t="s">
        <v>53</v>
      </c>
      <c r="P45" s="45" t="s">
        <v>40</v>
      </c>
      <c r="Q45" s="45"/>
      <c r="R45" s="112" t="s">
        <v>41</v>
      </c>
      <c r="S45" s="112" t="s">
        <v>42</v>
      </c>
      <c r="T45" s="59"/>
      <c r="U45" s="10">
        <v>0.433</v>
      </c>
      <c r="V45" s="44">
        <v>39423</v>
      </c>
      <c r="W45" s="43"/>
      <c r="X45" s="46" t="s">
        <v>43</v>
      </c>
      <c r="Y45" s="43" t="s">
        <v>78</v>
      </c>
      <c r="Z45" s="127" t="s">
        <v>20461</v>
      </c>
      <c r="AA45" s="45" t="s">
        <v>710</v>
      </c>
      <c r="AB45" s="3">
        <v>0</v>
      </c>
      <c r="AC45" s="3">
        <v>0</v>
      </c>
      <c r="AD45" s="3">
        <v>550000</v>
      </c>
      <c r="AE45" s="3">
        <v>0</v>
      </c>
      <c r="AF45" s="3">
        <f>SUM(Table2[[#This Row],[PE 2021 Obligations]],Table2[[#This Row],[ROW 2021 Obligations]],Table2[[#This Row],[Construction 2021 Obligations]],Table2[[#This Row],[Paving 2021 Obligations]])</f>
        <v>550000</v>
      </c>
      <c r="AG45" s="3">
        <v>675000</v>
      </c>
      <c r="AH45" s="3">
        <v>357000</v>
      </c>
      <c r="AI45" s="3">
        <v>16496380</v>
      </c>
      <c r="AJ45" s="3">
        <v>0</v>
      </c>
      <c r="AK45" s="3">
        <v>17528380</v>
      </c>
      <c r="AL45" s="43" t="s">
        <v>711</v>
      </c>
    </row>
    <row r="46" spans="1:38" hidden="1" x14ac:dyDescent="0.25">
      <c r="A46" s="13">
        <v>101684.01</v>
      </c>
      <c r="B46" s="15">
        <v>1</v>
      </c>
      <c r="C46" s="43" t="s">
        <v>73</v>
      </c>
      <c r="D46" s="44">
        <v>44260</v>
      </c>
      <c r="E46" s="43" t="s">
        <v>176</v>
      </c>
      <c r="F46" s="44">
        <v>44280</v>
      </c>
      <c r="G46" s="43" t="s">
        <v>75</v>
      </c>
      <c r="H46" s="45" t="s">
        <v>182</v>
      </c>
      <c r="I46" s="43" t="s">
        <v>714</v>
      </c>
      <c r="J46" s="43" t="s">
        <v>116</v>
      </c>
      <c r="K46" s="43"/>
      <c r="L46" s="46" t="s">
        <v>116</v>
      </c>
      <c r="M46" s="45" t="s">
        <v>715</v>
      </c>
      <c r="N46" s="45"/>
      <c r="O46" s="43" t="s">
        <v>78</v>
      </c>
      <c r="P46" s="45" t="s">
        <v>79</v>
      </c>
      <c r="Q46" s="45"/>
      <c r="R46" s="112" t="s">
        <v>41</v>
      </c>
      <c r="S46" s="112" t="s">
        <v>84</v>
      </c>
      <c r="T46" s="59"/>
      <c r="U46" s="10">
        <v>0</v>
      </c>
      <c r="V46" s="46"/>
      <c r="W46" s="43"/>
      <c r="X46" s="46" t="s">
        <v>43</v>
      </c>
      <c r="Y46" s="43" t="s">
        <v>140</v>
      </c>
      <c r="Z46" s="127" t="s">
        <v>20460</v>
      </c>
      <c r="AA46" s="45" t="s">
        <v>716</v>
      </c>
      <c r="AB46" s="3">
        <v>0</v>
      </c>
      <c r="AC46" s="3">
        <v>0</v>
      </c>
      <c r="AD46" s="3">
        <v>109000</v>
      </c>
      <c r="AE46" s="3">
        <v>0</v>
      </c>
      <c r="AF46" s="3">
        <f>SUM(Table2[[#This Row],[PE 2021 Obligations]],Table2[[#This Row],[ROW 2021 Obligations]],Table2[[#This Row],[Construction 2021 Obligations]],Table2[[#This Row],[Paving 2021 Obligations]])</f>
        <v>109000</v>
      </c>
      <c r="AG46" s="3">
        <v>0</v>
      </c>
      <c r="AH46" s="3">
        <v>0</v>
      </c>
      <c r="AI46" s="3">
        <v>109000</v>
      </c>
      <c r="AJ46" s="3">
        <v>0</v>
      </c>
      <c r="AK46" s="3">
        <v>109000</v>
      </c>
      <c r="AL46" s="43" t="s">
        <v>717</v>
      </c>
    </row>
    <row r="47" spans="1:38" ht="30" hidden="1" x14ac:dyDescent="0.25">
      <c r="A47" s="47">
        <v>101895.01</v>
      </c>
      <c r="B47" s="48">
        <v>4</v>
      </c>
      <c r="C47" s="49" t="s">
        <v>31</v>
      </c>
      <c r="D47" s="50">
        <v>40619</v>
      </c>
      <c r="E47" s="49" t="s">
        <v>475</v>
      </c>
      <c r="F47" s="50">
        <v>43935</v>
      </c>
      <c r="G47" s="49" t="s">
        <v>109</v>
      </c>
      <c r="H47" s="51" t="s">
        <v>261</v>
      </c>
      <c r="I47" s="49" t="s">
        <v>741</v>
      </c>
      <c r="J47" s="49" t="s">
        <v>116</v>
      </c>
      <c r="K47" s="49"/>
      <c r="L47" s="52" t="s">
        <v>116</v>
      </c>
      <c r="M47" s="51" t="s">
        <v>742</v>
      </c>
      <c r="N47" s="51" t="s">
        <v>743</v>
      </c>
      <c r="O47" s="49" t="s">
        <v>53</v>
      </c>
      <c r="P47" s="51" t="s">
        <v>40</v>
      </c>
      <c r="Q47" s="51"/>
      <c r="R47" s="111" t="s">
        <v>41</v>
      </c>
      <c r="S47" s="111" t="s">
        <v>42</v>
      </c>
      <c r="T47" s="120"/>
      <c r="U47" s="53">
        <v>0.34</v>
      </c>
      <c r="V47" s="50">
        <v>43917</v>
      </c>
      <c r="W47" s="49"/>
      <c r="X47" s="52" t="s">
        <v>43</v>
      </c>
      <c r="Y47" s="49" t="s">
        <v>78</v>
      </c>
      <c r="Z47" s="127" t="s">
        <v>20461</v>
      </c>
      <c r="AA47" s="51" t="s">
        <v>744</v>
      </c>
      <c r="AB47" s="54">
        <v>0</v>
      </c>
      <c r="AC47" s="54">
        <v>0</v>
      </c>
      <c r="AD47" s="54">
        <v>780075</v>
      </c>
      <c r="AE47" s="54">
        <v>0</v>
      </c>
      <c r="AF47" s="3">
        <f>SUM(Table2[[#This Row],[PE 2021 Obligations]],Table2[[#This Row],[ROW 2021 Obligations]],Table2[[#This Row],[Construction 2021 Obligations]],Table2[[#This Row],[Paving 2021 Obligations]])</f>
        <v>780075</v>
      </c>
      <c r="AG47" s="54">
        <v>421000</v>
      </c>
      <c r="AH47" s="54">
        <v>192000</v>
      </c>
      <c r="AI47" s="54">
        <v>5700075</v>
      </c>
      <c r="AJ47" s="54">
        <v>0</v>
      </c>
      <c r="AK47" s="54">
        <v>6313075</v>
      </c>
      <c r="AL47" s="49" t="s">
        <v>745</v>
      </c>
    </row>
    <row r="48" spans="1:38" hidden="1" x14ac:dyDescent="0.25">
      <c r="A48" s="47">
        <v>102248.02</v>
      </c>
      <c r="B48" s="48">
        <v>1</v>
      </c>
      <c r="C48" s="49" t="s">
        <v>31</v>
      </c>
      <c r="D48" s="50">
        <v>43973</v>
      </c>
      <c r="E48" s="49" t="s">
        <v>176</v>
      </c>
      <c r="F48" s="50">
        <v>44349</v>
      </c>
      <c r="G48" s="49" t="s">
        <v>32</v>
      </c>
      <c r="H48" s="51" t="s">
        <v>232</v>
      </c>
      <c r="I48" s="49" t="s">
        <v>748</v>
      </c>
      <c r="J48" s="49" t="s">
        <v>116</v>
      </c>
      <c r="K48" s="49"/>
      <c r="L48" s="52" t="s">
        <v>116</v>
      </c>
      <c r="M48" s="51" t="s">
        <v>749</v>
      </c>
      <c r="N48" s="51"/>
      <c r="O48" s="49" t="s">
        <v>179</v>
      </c>
      <c r="P48" s="51" t="s">
        <v>79</v>
      </c>
      <c r="Q48" s="51"/>
      <c r="R48" s="111" t="s">
        <v>41</v>
      </c>
      <c r="S48" s="112" t="s">
        <v>84</v>
      </c>
      <c r="T48" s="59"/>
      <c r="U48" s="53">
        <v>0</v>
      </c>
      <c r="V48" s="50">
        <v>44323</v>
      </c>
      <c r="W48" s="49"/>
      <c r="X48" s="52" t="s">
        <v>43</v>
      </c>
      <c r="Y48" s="49" t="s">
        <v>140</v>
      </c>
      <c r="Z48" s="127" t="s">
        <v>20460</v>
      </c>
      <c r="AA48" s="51" t="s">
        <v>750</v>
      </c>
      <c r="AB48" s="54">
        <v>0</v>
      </c>
      <c r="AC48" s="54">
        <v>0</v>
      </c>
      <c r="AD48" s="54">
        <v>100000</v>
      </c>
      <c r="AE48" s="54">
        <v>0</v>
      </c>
      <c r="AF48" s="3">
        <f>SUM(Table2[[#This Row],[PE 2021 Obligations]],Table2[[#This Row],[ROW 2021 Obligations]],Table2[[#This Row],[Construction 2021 Obligations]],Table2[[#This Row],[Paving 2021 Obligations]])</f>
        <v>100000</v>
      </c>
      <c r="AG48" s="54">
        <v>0</v>
      </c>
      <c r="AH48" s="54">
        <v>0</v>
      </c>
      <c r="AI48" s="54">
        <v>100000</v>
      </c>
      <c r="AJ48" s="54">
        <v>0</v>
      </c>
      <c r="AK48" s="54">
        <v>100000</v>
      </c>
      <c r="AL48" s="49" t="s">
        <v>751</v>
      </c>
    </row>
    <row r="49" spans="1:38" hidden="1" x14ac:dyDescent="0.25">
      <c r="A49" s="47">
        <v>103801</v>
      </c>
      <c r="B49" s="48">
        <v>2</v>
      </c>
      <c r="C49" s="49" t="s">
        <v>73</v>
      </c>
      <c r="D49" s="50">
        <v>38097</v>
      </c>
      <c r="E49" s="49" t="s">
        <v>804</v>
      </c>
      <c r="F49" s="50">
        <v>44224</v>
      </c>
      <c r="G49" s="49" t="s">
        <v>805</v>
      </c>
      <c r="H49" s="51" t="s">
        <v>212</v>
      </c>
      <c r="I49" s="49" t="s">
        <v>806</v>
      </c>
      <c r="J49" s="49"/>
      <c r="K49" s="49" t="s">
        <v>807</v>
      </c>
      <c r="L49" s="52" t="s">
        <v>37</v>
      </c>
      <c r="M49" s="51" t="s">
        <v>808</v>
      </c>
      <c r="N49" s="51"/>
      <c r="O49" s="49" t="s">
        <v>53</v>
      </c>
      <c r="P49" s="51" t="s">
        <v>40</v>
      </c>
      <c r="Q49" s="51"/>
      <c r="R49" s="111" t="s">
        <v>41</v>
      </c>
      <c r="S49" s="111" t="s">
        <v>42</v>
      </c>
      <c r="T49" s="120"/>
      <c r="U49" s="53">
        <v>0.01</v>
      </c>
      <c r="V49" s="50">
        <v>44603</v>
      </c>
      <c r="W49" s="49"/>
      <c r="X49" s="52" t="s">
        <v>43</v>
      </c>
      <c r="Y49" s="49" t="s">
        <v>44</v>
      </c>
      <c r="Z49" s="116" t="s">
        <v>20458</v>
      </c>
      <c r="AA49" s="51" t="s">
        <v>809</v>
      </c>
      <c r="AB49" s="54">
        <v>1043.92</v>
      </c>
      <c r="AC49" s="54">
        <v>0</v>
      </c>
      <c r="AD49" s="54">
        <v>0</v>
      </c>
      <c r="AE49" s="54">
        <v>0</v>
      </c>
      <c r="AF49" s="3">
        <f>SUM(Table2[[#This Row],[PE 2021 Obligations]],Table2[[#This Row],[ROW 2021 Obligations]],Table2[[#This Row],[Construction 2021 Obligations]],Table2[[#This Row],[Paving 2021 Obligations]])</f>
        <v>1043.92</v>
      </c>
      <c r="AG49" s="54">
        <v>118043.92</v>
      </c>
      <c r="AH49" s="54">
        <v>237425</v>
      </c>
      <c r="AI49" s="54">
        <v>0</v>
      </c>
      <c r="AJ49" s="54">
        <v>0</v>
      </c>
      <c r="AK49" s="54">
        <v>355468.92</v>
      </c>
      <c r="AL49" s="49" t="s">
        <v>810</v>
      </c>
    </row>
    <row r="50" spans="1:38" hidden="1" x14ac:dyDescent="0.25">
      <c r="A50" s="13">
        <v>103995.01</v>
      </c>
      <c r="B50" s="15">
        <v>4</v>
      </c>
      <c r="C50" s="43" t="s">
        <v>47</v>
      </c>
      <c r="D50" s="44">
        <v>41887</v>
      </c>
      <c r="E50" s="43" t="s">
        <v>819</v>
      </c>
      <c r="F50" s="44">
        <v>44160</v>
      </c>
      <c r="G50" s="43" t="s">
        <v>103</v>
      </c>
      <c r="H50" s="45" t="s">
        <v>428</v>
      </c>
      <c r="I50" s="43" t="s">
        <v>820</v>
      </c>
      <c r="J50" s="43"/>
      <c r="K50" s="43" t="s">
        <v>821</v>
      </c>
      <c r="L50" s="46" t="s">
        <v>37</v>
      </c>
      <c r="M50" s="45" t="s">
        <v>822</v>
      </c>
      <c r="N50" s="45" t="s">
        <v>40</v>
      </c>
      <c r="O50" s="43" t="s">
        <v>39</v>
      </c>
      <c r="P50" s="45" t="s">
        <v>40</v>
      </c>
      <c r="Q50" s="45"/>
      <c r="R50" s="110" t="s">
        <v>41</v>
      </c>
      <c r="S50" s="110" t="s">
        <v>42</v>
      </c>
      <c r="T50" s="130"/>
      <c r="U50" s="10">
        <v>0.01</v>
      </c>
      <c r="V50" s="46"/>
      <c r="W50" s="43"/>
      <c r="X50" s="46" t="s">
        <v>43</v>
      </c>
      <c r="Y50" s="43" t="s">
        <v>44</v>
      </c>
      <c r="Z50" s="116" t="s">
        <v>20458</v>
      </c>
      <c r="AA50" s="45" t="s">
        <v>823</v>
      </c>
      <c r="AB50" s="3">
        <v>25128.09</v>
      </c>
      <c r="AC50" s="3">
        <v>0</v>
      </c>
      <c r="AD50" s="3">
        <v>0</v>
      </c>
      <c r="AE50" s="3">
        <v>0</v>
      </c>
      <c r="AF50" s="3">
        <f>SUM(Table2[[#This Row],[PE 2021 Obligations]],Table2[[#This Row],[ROW 2021 Obligations]],Table2[[#This Row],[Construction 2021 Obligations]],Table2[[#This Row],[Paving 2021 Obligations]])</f>
        <v>25128.09</v>
      </c>
      <c r="AG50" s="3">
        <v>37128.089999999997</v>
      </c>
      <c r="AH50" s="3">
        <v>0</v>
      </c>
      <c r="AI50" s="3">
        <v>454058.48</v>
      </c>
      <c r="AJ50" s="3">
        <v>0</v>
      </c>
      <c r="AK50" s="3">
        <v>491186.57</v>
      </c>
      <c r="AL50" s="43" t="s">
        <v>824</v>
      </c>
    </row>
    <row r="51" spans="1:38" hidden="1" x14ac:dyDescent="0.25">
      <c r="A51" s="13">
        <v>105360.01</v>
      </c>
      <c r="B51" s="15">
        <v>3</v>
      </c>
      <c r="C51" s="43" t="s">
        <v>73</v>
      </c>
      <c r="D51" s="44">
        <v>40619</v>
      </c>
      <c r="E51" s="43" t="s">
        <v>819</v>
      </c>
      <c r="F51" s="44">
        <v>44187</v>
      </c>
      <c r="G51" s="43" t="s">
        <v>108</v>
      </c>
      <c r="H51" s="45" t="s">
        <v>788</v>
      </c>
      <c r="I51" s="43" t="s">
        <v>686</v>
      </c>
      <c r="J51" s="43" t="s">
        <v>116</v>
      </c>
      <c r="K51" s="43"/>
      <c r="L51" s="46" t="s">
        <v>116</v>
      </c>
      <c r="M51" s="45" t="s">
        <v>999</v>
      </c>
      <c r="N51" s="45"/>
      <c r="O51" s="43" t="s">
        <v>53</v>
      </c>
      <c r="P51" s="45" t="s">
        <v>40</v>
      </c>
      <c r="Q51" s="45"/>
      <c r="R51" s="112" t="s">
        <v>41</v>
      </c>
      <c r="S51" s="112" t="s">
        <v>42</v>
      </c>
      <c r="T51" s="59"/>
      <c r="U51" s="10">
        <v>0.2</v>
      </c>
      <c r="V51" s="44">
        <v>44365</v>
      </c>
      <c r="W51" s="43"/>
      <c r="X51" s="46" t="s">
        <v>43</v>
      </c>
      <c r="Y51" s="43" t="s">
        <v>78</v>
      </c>
      <c r="Z51" s="127" t="s">
        <v>20461</v>
      </c>
      <c r="AA51" s="45" t="s">
        <v>1000</v>
      </c>
      <c r="AB51" s="3">
        <v>0</v>
      </c>
      <c r="AC51" s="3">
        <v>0</v>
      </c>
      <c r="AD51" s="3">
        <v>12960381</v>
      </c>
      <c r="AE51" s="3">
        <v>0</v>
      </c>
      <c r="AF51" s="3">
        <f>SUM(Table2[[#This Row],[PE 2021 Obligations]],Table2[[#This Row],[ROW 2021 Obligations]],Table2[[#This Row],[Construction 2021 Obligations]],Table2[[#This Row],[Paving 2021 Obligations]])</f>
        <v>12960381</v>
      </c>
      <c r="AG51" s="3">
        <v>535000</v>
      </c>
      <c r="AH51" s="3">
        <v>458584</v>
      </c>
      <c r="AI51" s="3">
        <v>12960381</v>
      </c>
      <c r="AJ51" s="3">
        <v>0</v>
      </c>
      <c r="AK51" s="3">
        <v>13953965</v>
      </c>
      <c r="AL51" s="43" t="s">
        <v>1001</v>
      </c>
    </row>
    <row r="52" spans="1:38" hidden="1" x14ac:dyDescent="0.25">
      <c r="A52" s="47">
        <v>105549</v>
      </c>
      <c r="B52" s="48">
        <v>2</v>
      </c>
      <c r="C52" s="49" t="s">
        <v>47</v>
      </c>
      <c r="D52" s="50">
        <v>38358</v>
      </c>
      <c r="E52" s="49" t="s">
        <v>804</v>
      </c>
      <c r="F52" s="50">
        <v>44137</v>
      </c>
      <c r="G52" s="49" t="s">
        <v>103</v>
      </c>
      <c r="H52" s="51" t="s">
        <v>377</v>
      </c>
      <c r="I52" s="49" t="s">
        <v>1004</v>
      </c>
      <c r="J52" s="49" t="s">
        <v>116</v>
      </c>
      <c r="K52" s="49"/>
      <c r="L52" s="52" t="s">
        <v>116</v>
      </c>
      <c r="M52" s="51" t="s">
        <v>1005</v>
      </c>
      <c r="N52" s="51"/>
      <c r="O52" s="49" t="s">
        <v>53</v>
      </c>
      <c r="P52" s="51" t="s">
        <v>40</v>
      </c>
      <c r="Q52" s="51"/>
      <c r="R52" s="110" t="s">
        <v>41</v>
      </c>
      <c r="S52" s="110" t="s">
        <v>42</v>
      </c>
      <c r="T52" s="130"/>
      <c r="U52" s="53">
        <v>0.02</v>
      </c>
      <c r="V52" s="50">
        <v>42048</v>
      </c>
      <c r="W52" s="49"/>
      <c r="X52" s="52" t="s">
        <v>43</v>
      </c>
      <c r="Y52" s="49" t="s">
        <v>140</v>
      </c>
      <c r="Z52" s="127" t="s">
        <v>20460</v>
      </c>
      <c r="AA52" s="51" t="s">
        <v>1006</v>
      </c>
      <c r="AB52" s="54">
        <v>4055.41</v>
      </c>
      <c r="AC52" s="54">
        <v>-8094.28</v>
      </c>
      <c r="AD52" s="54">
        <v>15635.77</v>
      </c>
      <c r="AE52" s="54">
        <v>0</v>
      </c>
      <c r="AF52" s="3">
        <f>SUM(Table2[[#This Row],[PE 2021 Obligations]],Table2[[#This Row],[ROW 2021 Obligations]],Table2[[#This Row],[Construction 2021 Obligations]],Table2[[#This Row],[Paving 2021 Obligations]])</f>
        <v>11596.900000000001</v>
      </c>
      <c r="AG52" s="54">
        <v>439055.41</v>
      </c>
      <c r="AH52" s="54">
        <v>17905.72</v>
      </c>
      <c r="AI52" s="54">
        <v>4196748.7699999996</v>
      </c>
      <c r="AJ52" s="54">
        <v>0</v>
      </c>
      <c r="AK52" s="54">
        <v>4653709.9000000004</v>
      </c>
      <c r="AL52" s="49" t="s">
        <v>1007</v>
      </c>
    </row>
    <row r="53" spans="1:38" hidden="1" x14ac:dyDescent="0.25">
      <c r="A53" s="13">
        <v>105667.01</v>
      </c>
      <c r="B53" s="15">
        <v>4</v>
      </c>
      <c r="C53" s="43" t="s">
        <v>73</v>
      </c>
      <c r="D53" s="44">
        <v>43769</v>
      </c>
      <c r="E53" s="43" t="s">
        <v>176</v>
      </c>
      <c r="F53" s="44">
        <v>44224</v>
      </c>
      <c r="G53" s="43" t="s">
        <v>81</v>
      </c>
      <c r="H53" s="45" t="s">
        <v>126</v>
      </c>
      <c r="I53" s="43" t="s">
        <v>1011</v>
      </c>
      <c r="J53" s="43" t="s">
        <v>116</v>
      </c>
      <c r="K53" s="43"/>
      <c r="L53" s="46" t="s">
        <v>116</v>
      </c>
      <c r="M53" s="45" t="s">
        <v>1012</v>
      </c>
      <c r="N53" s="45" t="s">
        <v>1013</v>
      </c>
      <c r="O53" s="43" t="s">
        <v>179</v>
      </c>
      <c r="P53" s="45" t="s">
        <v>79</v>
      </c>
      <c r="Q53" s="45"/>
      <c r="R53" s="112" t="s">
        <v>41</v>
      </c>
      <c r="S53" s="112" t="s">
        <v>84</v>
      </c>
      <c r="T53" s="59"/>
      <c r="U53" s="10">
        <v>0.36</v>
      </c>
      <c r="V53" s="46"/>
      <c r="W53" s="43"/>
      <c r="X53" s="46" t="s">
        <v>43</v>
      </c>
      <c r="Y53" s="43" t="s">
        <v>140</v>
      </c>
      <c r="Z53" s="127" t="s">
        <v>20460</v>
      </c>
      <c r="AA53" s="45" t="s">
        <v>1014</v>
      </c>
      <c r="AB53" s="3">
        <v>48500</v>
      </c>
      <c r="AC53" s="3">
        <v>0</v>
      </c>
      <c r="AD53" s="3">
        <v>0</v>
      </c>
      <c r="AE53" s="3">
        <v>0</v>
      </c>
      <c r="AF53" s="3">
        <f>SUM(Table2[[#This Row],[PE 2021 Obligations]],Table2[[#This Row],[ROW 2021 Obligations]],Table2[[#This Row],[Construction 2021 Obligations]],Table2[[#This Row],[Paving 2021 Obligations]])</f>
        <v>48500</v>
      </c>
      <c r="AG53" s="3">
        <v>136500</v>
      </c>
      <c r="AH53" s="3">
        <v>0</v>
      </c>
      <c r="AI53" s="3">
        <v>0</v>
      </c>
      <c r="AJ53" s="3">
        <v>0</v>
      </c>
      <c r="AK53" s="3">
        <v>136500</v>
      </c>
      <c r="AL53" s="43"/>
    </row>
    <row r="54" spans="1:38" ht="30" hidden="1" x14ac:dyDescent="0.25">
      <c r="A54" s="13">
        <v>106077</v>
      </c>
      <c r="B54" s="15">
        <v>1</v>
      </c>
      <c r="C54" s="43" t="s">
        <v>31</v>
      </c>
      <c r="D54" s="44">
        <v>38482</v>
      </c>
      <c r="E54" s="43" t="s">
        <v>804</v>
      </c>
      <c r="F54" s="44">
        <v>43852</v>
      </c>
      <c r="G54" s="43" t="s">
        <v>1022</v>
      </c>
      <c r="H54" s="45" t="s">
        <v>320</v>
      </c>
      <c r="I54" s="43" t="s">
        <v>1023</v>
      </c>
      <c r="J54" s="43"/>
      <c r="K54" s="43" t="s">
        <v>1024</v>
      </c>
      <c r="L54" s="46" t="s">
        <v>37</v>
      </c>
      <c r="M54" s="45" t="s">
        <v>1025</v>
      </c>
      <c r="N54" s="45" t="s">
        <v>1026</v>
      </c>
      <c r="O54" s="43" t="s">
        <v>53</v>
      </c>
      <c r="P54" s="45" t="s">
        <v>40</v>
      </c>
      <c r="Q54" s="45"/>
      <c r="R54" s="112" t="s">
        <v>41</v>
      </c>
      <c r="S54" s="112" t="s">
        <v>42</v>
      </c>
      <c r="T54" s="59"/>
      <c r="U54" s="10">
        <v>0.05</v>
      </c>
      <c r="V54" s="46"/>
      <c r="W54" s="43"/>
      <c r="X54" s="46" t="s">
        <v>43</v>
      </c>
      <c r="Y54" s="43" t="s">
        <v>44</v>
      </c>
      <c r="Z54" s="116" t="s">
        <v>20458</v>
      </c>
      <c r="AA54" s="45" t="s">
        <v>1027</v>
      </c>
      <c r="AB54" s="3">
        <v>0</v>
      </c>
      <c r="AC54" s="3">
        <v>0</v>
      </c>
      <c r="AD54" s="3">
        <v>688043</v>
      </c>
      <c r="AE54" s="3">
        <v>0</v>
      </c>
      <c r="AF54" s="3">
        <f>SUM(Table2[[#This Row],[PE 2021 Obligations]],Table2[[#This Row],[ROW 2021 Obligations]],Table2[[#This Row],[Construction 2021 Obligations]],Table2[[#This Row],[Paving 2021 Obligations]])</f>
        <v>688043</v>
      </c>
      <c r="AG54" s="3">
        <v>871000</v>
      </c>
      <c r="AH54" s="3">
        <v>586000</v>
      </c>
      <c r="AI54" s="3">
        <v>7575543</v>
      </c>
      <c r="AJ54" s="3">
        <v>0</v>
      </c>
      <c r="AK54" s="3">
        <v>9032543</v>
      </c>
      <c r="AL54" s="43" t="s">
        <v>1028</v>
      </c>
    </row>
    <row r="55" spans="1:38" hidden="1" x14ac:dyDescent="0.25">
      <c r="A55" s="47">
        <v>106090</v>
      </c>
      <c r="B55" s="48">
        <v>3</v>
      </c>
      <c r="C55" s="49" t="s">
        <v>47</v>
      </c>
      <c r="D55" s="50">
        <v>38483</v>
      </c>
      <c r="E55" s="49" t="s">
        <v>804</v>
      </c>
      <c r="F55" s="50">
        <v>41415</v>
      </c>
      <c r="G55" s="49" t="s">
        <v>63</v>
      </c>
      <c r="H55" s="51" t="s">
        <v>346</v>
      </c>
      <c r="I55" s="49" t="s">
        <v>1029</v>
      </c>
      <c r="J55" s="49"/>
      <c r="K55" s="49" t="s">
        <v>1030</v>
      </c>
      <c r="L55" s="52" t="s">
        <v>37</v>
      </c>
      <c r="M55" s="51" t="s">
        <v>1031</v>
      </c>
      <c r="N55" s="51"/>
      <c r="O55" s="49" t="s">
        <v>53</v>
      </c>
      <c r="P55" s="51" t="s">
        <v>40</v>
      </c>
      <c r="Q55" s="51"/>
      <c r="R55" s="110" t="s">
        <v>41</v>
      </c>
      <c r="S55" s="110" t="s">
        <v>42</v>
      </c>
      <c r="T55" s="130"/>
      <c r="U55" s="53">
        <v>8.6999999999999994E-2</v>
      </c>
      <c r="V55" s="50">
        <v>40522</v>
      </c>
      <c r="W55" s="49"/>
      <c r="X55" s="52" t="s">
        <v>43</v>
      </c>
      <c r="Y55" s="49" t="s">
        <v>44</v>
      </c>
      <c r="Z55" s="116" t="s">
        <v>20458</v>
      </c>
      <c r="AA55" s="51" t="s">
        <v>1032</v>
      </c>
      <c r="AB55" s="54">
        <v>1511.54</v>
      </c>
      <c r="AC55" s="54">
        <v>0</v>
      </c>
      <c r="AD55" s="54">
        <v>0</v>
      </c>
      <c r="AE55" s="54">
        <v>0</v>
      </c>
      <c r="AF55" s="3">
        <f>SUM(Table2[[#This Row],[PE 2021 Obligations]],Table2[[#This Row],[ROW 2021 Obligations]],Table2[[#This Row],[Construction 2021 Obligations]],Table2[[#This Row],[Paving 2021 Obligations]])</f>
        <v>1511.54</v>
      </c>
      <c r="AG55" s="54">
        <v>167534.99</v>
      </c>
      <c r="AH55" s="54">
        <v>23296.7</v>
      </c>
      <c r="AI55" s="54">
        <v>286509.38</v>
      </c>
      <c r="AJ55" s="54">
        <v>0</v>
      </c>
      <c r="AK55" s="54">
        <v>477341.07</v>
      </c>
      <c r="AL55" s="49" t="s">
        <v>1033</v>
      </c>
    </row>
    <row r="56" spans="1:38" hidden="1" x14ac:dyDescent="0.25">
      <c r="A56" s="47">
        <v>107298.01</v>
      </c>
      <c r="B56" s="48">
        <v>4</v>
      </c>
      <c r="C56" s="49" t="s">
        <v>47</v>
      </c>
      <c r="D56" s="50">
        <v>41341</v>
      </c>
      <c r="E56" s="49" t="s">
        <v>142</v>
      </c>
      <c r="F56" s="50">
        <v>43579</v>
      </c>
      <c r="G56" s="49" t="s">
        <v>103</v>
      </c>
      <c r="H56" s="51" t="s">
        <v>258</v>
      </c>
      <c r="I56" s="49" t="s">
        <v>1071</v>
      </c>
      <c r="J56" s="49" t="s">
        <v>148</v>
      </c>
      <c r="K56" s="49"/>
      <c r="L56" s="52" t="s">
        <v>149</v>
      </c>
      <c r="M56" s="51" t="s">
        <v>1072</v>
      </c>
      <c r="N56" s="51" t="s">
        <v>1073</v>
      </c>
      <c r="O56" s="49" t="s">
        <v>179</v>
      </c>
      <c r="P56" s="51" t="s">
        <v>79</v>
      </c>
      <c r="Q56" s="51"/>
      <c r="R56" s="110" t="s">
        <v>41</v>
      </c>
      <c r="S56" s="110" t="s">
        <v>84</v>
      </c>
      <c r="T56" s="130"/>
      <c r="U56" s="53">
        <v>0.14000000000000001</v>
      </c>
      <c r="V56" s="50">
        <v>42090</v>
      </c>
      <c r="W56" s="49"/>
      <c r="X56" s="52" t="s">
        <v>43</v>
      </c>
      <c r="Y56" s="49" t="s">
        <v>454</v>
      </c>
      <c r="Z56" s="127" t="s">
        <v>20457</v>
      </c>
      <c r="AA56" s="51" t="s">
        <v>1074</v>
      </c>
      <c r="AB56" s="54">
        <v>0</v>
      </c>
      <c r="AC56" s="54">
        <v>0</v>
      </c>
      <c r="AD56" s="54">
        <v>218893.09</v>
      </c>
      <c r="AE56" s="54">
        <v>0</v>
      </c>
      <c r="AF56" s="3">
        <f>SUM(Table2[[#This Row],[PE 2021 Obligations]],Table2[[#This Row],[ROW 2021 Obligations]],Table2[[#This Row],[Construction 2021 Obligations]],Table2[[#This Row],[Paving 2021 Obligations]])</f>
        <v>218893.09</v>
      </c>
      <c r="AG56" s="54">
        <v>130096.21</v>
      </c>
      <c r="AH56" s="54">
        <v>0</v>
      </c>
      <c r="AI56" s="54">
        <v>4425647.09</v>
      </c>
      <c r="AJ56" s="54">
        <v>0</v>
      </c>
      <c r="AK56" s="54">
        <v>4555743.3</v>
      </c>
      <c r="AL56" s="49" t="s">
        <v>1075</v>
      </c>
    </row>
    <row r="57" spans="1:38" hidden="1" x14ac:dyDescent="0.25">
      <c r="A57" s="13">
        <v>107646</v>
      </c>
      <c r="B57" s="15">
        <v>4</v>
      </c>
      <c r="C57" s="43" t="s">
        <v>73</v>
      </c>
      <c r="D57" s="44">
        <v>38838</v>
      </c>
      <c r="E57" s="43" t="s">
        <v>570</v>
      </c>
      <c r="F57" s="44">
        <v>44221</v>
      </c>
      <c r="G57" s="43" t="s">
        <v>102</v>
      </c>
      <c r="H57" s="45" t="s">
        <v>203</v>
      </c>
      <c r="I57" s="43" t="s">
        <v>1091</v>
      </c>
      <c r="J57" s="43"/>
      <c r="K57" s="43" t="s">
        <v>1092</v>
      </c>
      <c r="L57" s="46" t="s">
        <v>37</v>
      </c>
      <c r="M57" s="45" t="s">
        <v>1093</v>
      </c>
      <c r="N57" s="45"/>
      <c r="O57" s="43" t="s">
        <v>53</v>
      </c>
      <c r="P57" s="45" t="s">
        <v>40</v>
      </c>
      <c r="Q57" s="45"/>
      <c r="R57" s="112" t="s">
        <v>41</v>
      </c>
      <c r="S57" s="112" t="s">
        <v>42</v>
      </c>
      <c r="T57" s="59"/>
      <c r="U57" s="10">
        <v>0.01</v>
      </c>
      <c r="V57" s="44">
        <v>44841</v>
      </c>
      <c r="W57" s="43"/>
      <c r="X57" s="46" t="s">
        <v>43</v>
      </c>
      <c r="Y57" s="43" t="s">
        <v>44</v>
      </c>
      <c r="Z57" s="116" t="s">
        <v>20458</v>
      </c>
      <c r="AA57" s="45" t="s">
        <v>1094</v>
      </c>
      <c r="AB57" s="3">
        <v>38013.519999999997</v>
      </c>
      <c r="AC57" s="3">
        <v>0</v>
      </c>
      <c r="AD57" s="3">
        <v>0</v>
      </c>
      <c r="AE57" s="3">
        <v>0</v>
      </c>
      <c r="AF57" s="3">
        <f>SUM(Table2[[#This Row],[PE 2021 Obligations]],Table2[[#This Row],[ROW 2021 Obligations]],Table2[[#This Row],[Construction 2021 Obligations]],Table2[[#This Row],[Paving 2021 Obligations]])</f>
        <v>38013.519999999997</v>
      </c>
      <c r="AG57" s="3">
        <v>88013.52</v>
      </c>
      <c r="AH57" s="3">
        <v>0</v>
      </c>
      <c r="AI57" s="3">
        <v>0</v>
      </c>
      <c r="AJ57" s="3">
        <v>0</v>
      </c>
      <c r="AK57" s="3">
        <v>88013.52</v>
      </c>
      <c r="AL57" s="43" t="s">
        <v>1095</v>
      </c>
    </row>
    <row r="58" spans="1:38" hidden="1" x14ac:dyDescent="0.25">
      <c r="A58" s="47">
        <v>107652</v>
      </c>
      <c r="B58" s="48">
        <v>2</v>
      </c>
      <c r="C58" s="49" t="s">
        <v>47</v>
      </c>
      <c r="D58" s="50">
        <v>38838</v>
      </c>
      <c r="E58" s="49" t="s">
        <v>570</v>
      </c>
      <c r="F58" s="50">
        <v>44090</v>
      </c>
      <c r="G58" s="49" t="s">
        <v>33</v>
      </c>
      <c r="H58" s="51" t="s">
        <v>218</v>
      </c>
      <c r="I58" s="49" t="s">
        <v>1096</v>
      </c>
      <c r="J58" s="49"/>
      <c r="K58" s="49" t="s">
        <v>1097</v>
      </c>
      <c r="L58" s="52" t="s">
        <v>37</v>
      </c>
      <c r="M58" s="51" t="s">
        <v>1098</v>
      </c>
      <c r="N58" s="51"/>
      <c r="O58" s="49" t="s">
        <v>39</v>
      </c>
      <c r="P58" s="51" t="s">
        <v>40</v>
      </c>
      <c r="Q58" s="51"/>
      <c r="R58" s="110" t="s">
        <v>41</v>
      </c>
      <c r="S58" s="110" t="s">
        <v>42</v>
      </c>
      <c r="T58" s="130"/>
      <c r="U58" s="53">
        <v>0.01</v>
      </c>
      <c r="V58" s="52"/>
      <c r="W58" s="49"/>
      <c r="X58" s="52" t="s">
        <v>43</v>
      </c>
      <c r="Y58" s="49" t="s">
        <v>44</v>
      </c>
      <c r="Z58" s="116" t="s">
        <v>20458</v>
      </c>
      <c r="AA58" s="51" t="s">
        <v>1099</v>
      </c>
      <c r="AB58" s="54">
        <v>0</v>
      </c>
      <c r="AC58" s="54">
        <v>0</v>
      </c>
      <c r="AD58" s="54">
        <v>3227.48</v>
      </c>
      <c r="AE58" s="54">
        <v>0</v>
      </c>
      <c r="AF58" s="3">
        <f>SUM(Table2[[#This Row],[PE 2021 Obligations]],Table2[[#This Row],[ROW 2021 Obligations]],Table2[[#This Row],[Construction 2021 Obligations]],Table2[[#This Row],[Paving 2021 Obligations]])</f>
        <v>3227.48</v>
      </c>
      <c r="AG58" s="54">
        <v>0</v>
      </c>
      <c r="AH58" s="54">
        <v>0</v>
      </c>
      <c r="AI58" s="54">
        <v>422382.43</v>
      </c>
      <c r="AJ58" s="54">
        <v>0</v>
      </c>
      <c r="AK58" s="54">
        <v>422382.43</v>
      </c>
      <c r="AL58" s="49" t="s">
        <v>1100</v>
      </c>
    </row>
    <row r="59" spans="1:38" hidden="1" x14ac:dyDescent="0.25">
      <c r="A59" s="13">
        <v>107703</v>
      </c>
      <c r="B59" s="15">
        <v>4</v>
      </c>
      <c r="C59" s="43" t="s">
        <v>47</v>
      </c>
      <c r="D59" s="44">
        <v>38840</v>
      </c>
      <c r="E59" s="43" t="s">
        <v>570</v>
      </c>
      <c r="F59" s="44">
        <v>44085</v>
      </c>
      <c r="G59" s="43" t="s">
        <v>33</v>
      </c>
      <c r="H59" s="45" t="s">
        <v>326</v>
      </c>
      <c r="I59" s="43" t="s">
        <v>1101</v>
      </c>
      <c r="J59" s="43"/>
      <c r="K59" s="43" t="s">
        <v>1102</v>
      </c>
      <c r="L59" s="46" t="s">
        <v>37</v>
      </c>
      <c r="M59" s="45" t="s">
        <v>1103</v>
      </c>
      <c r="N59" s="45"/>
      <c r="O59" s="43" t="s">
        <v>39</v>
      </c>
      <c r="P59" s="45" t="s">
        <v>40</v>
      </c>
      <c r="Q59" s="45"/>
      <c r="R59" s="110" t="s">
        <v>41</v>
      </c>
      <c r="S59" s="110" t="s">
        <v>42</v>
      </c>
      <c r="T59" s="130"/>
      <c r="U59" s="10">
        <v>0</v>
      </c>
      <c r="V59" s="46"/>
      <c r="W59" s="43"/>
      <c r="X59" s="46" t="s">
        <v>43</v>
      </c>
      <c r="Y59" s="43" t="s">
        <v>44</v>
      </c>
      <c r="Z59" s="116" t="s">
        <v>20458</v>
      </c>
      <c r="AA59" s="45" t="s">
        <v>1104</v>
      </c>
      <c r="AB59" s="3">
        <v>0</v>
      </c>
      <c r="AC59" s="3">
        <v>0</v>
      </c>
      <c r="AD59" s="3">
        <v>43206.74</v>
      </c>
      <c r="AE59" s="3">
        <v>0</v>
      </c>
      <c r="AF59" s="3">
        <f>SUM(Table2[[#This Row],[PE 2021 Obligations]],Table2[[#This Row],[ROW 2021 Obligations]],Table2[[#This Row],[Construction 2021 Obligations]],Table2[[#This Row],[Paving 2021 Obligations]])</f>
        <v>43206.74</v>
      </c>
      <c r="AG59" s="3">
        <v>0</v>
      </c>
      <c r="AH59" s="3">
        <v>0</v>
      </c>
      <c r="AI59" s="3">
        <v>459174.6</v>
      </c>
      <c r="AJ59" s="3">
        <v>0</v>
      </c>
      <c r="AK59" s="3">
        <v>459174.6</v>
      </c>
      <c r="AL59" s="43" t="s">
        <v>1105</v>
      </c>
    </row>
    <row r="60" spans="1:38" hidden="1" x14ac:dyDescent="0.25">
      <c r="A60" s="47">
        <v>107710</v>
      </c>
      <c r="B60" s="48">
        <v>4</v>
      </c>
      <c r="C60" s="49" t="s">
        <v>47</v>
      </c>
      <c r="D60" s="50">
        <v>38840</v>
      </c>
      <c r="E60" s="49" t="s">
        <v>570</v>
      </c>
      <c r="F60" s="50">
        <v>41481</v>
      </c>
      <c r="G60" s="49" t="s">
        <v>63</v>
      </c>
      <c r="H60" s="51" t="s">
        <v>349</v>
      </c>
      <c r="I60" s="49" t="s">
        <v>1106</v>
      </c>
      <c r="J60" s="49"/>
      <c r="K60" s="49" t="s">
        <v>1107</v>
      </c>
      <c r="L60" s="52" t="s">
        <v>37</v>
      </c>
      <c r="M60" s="51" t="s">
        <v>1108</v>
      </c>
      <c r="N60" s="51" t="s">
        <v>40</v>
      </c>
      <c r="O60" s="49" t="s">
        <v>53</v>
      </c>
      <c r="P60" s="51" t="s">
        <v>40</v>
      </c>
      <c r="Q60" s="51"/>
      <c r="R60" s="110" t="s">
        <v>41</v>
      </c>
      <c r="S60" s="110" t="s">
        <v>42</v>
      </c>
      <c r="T60" s="130"/>
      <c r="U60" s="53">
        <v>0</v>
      </c>
      <c r="V60" s="52"/>
      <c r="W60" s="49"/>
      <c r="X60" s="52" t="s">
        <v>43</v>
      </c>
      <c r="Y60" s="49" t="s">
        <v>44</v>
      </c>
      <c r="Z60" s="116" t="s">
        <v>20458</v>
      </c>
      <c r="AA60" s="51" t="s">
        <v>1109</v>
      </c>
      <c r="AB60" s="54">
        <v>0</v>
      </c>
      <c r="AC60" s="54">
        <v>-1524.11</v>
      </c>
      <c r="AD60" s="54">
        <v>1684.42</v>
      </c>
      <c r="AE60" s="54">
        <v>0</v>
      </c>
      <c r="AF60" s="3">
        <f>SUM(Table2[[#This Row],[PE 2021 Obligations]],Table2[[#This Row],[ROW 2021 Obligations]],Table2[[#This Row],[Construction 2021 Obligations]],Table2[[#This Row],[Paving 2021 Obligations]])</f>
        <v>160.31000000000017</v>
      </c>
      <c r="AG60" s="54">
        <v>58672.56</v>
      </c>
      <c r="AH60" s="54">
        <v>26897.279999999999</v>
      </c>
      <c r="AI60" s="54">
        <v>275478.77</v>
      </c>
      <c r="AJ60" s="54">
        <v>0</v>
      </c>
      <c r="AK60" s="54">
        <v>361048.61</v>
      </c>
      <c r="AL60" s="49" t="s">
        <v>1110</v>
      </c>
    </row>
    <row r="61" spans="1:38" hidden="1" x14ac:dyDescent="0.25">
      <c r="A61" s="13">
        <v>107712</v>
      </c>
      <c r="B61" s="15">
        <v>3</v>
      </c>
      <c r="C61" s="43" t="s">
        <v>31</v>
      </c>
      <c r="D61" s="44">
        <v>38841</v>
      </c>
      <c r="E61" s="43" t="s">
        <v>570</v>
      </c>
      <c r="F61" s="44">
        <v>44158</v>
      </c>
      <c r="G61" s="43" t="s">
        <v>56</v>
      </c>
      <c r="H61" s="45" t="s">
        <v>49</v>
      </c>
      <c r="I61" s="43" t="s">
        <v>1111</v>
      </c>
      <c r="J61" s="43"/>
      <c r="K61" s="43" t="s">
        <v>1112</v>
      </c>
      <c r="L61" s="46" t="s">
        <v>37</v>
      </c>
      <c r="M61" s="45" t="s">
        <v>1113</v>
      </c>
      <c r="N61" s="45"/>
      <c r="O61" s="43" t="s">
        <v>39</v>
      </c>
      <c r="P61" s="45" t="s">
        <v>40</v>
      </c>
      <c r="Q61" s="45"/>
      <c r="R61" s="112" t="s">
        <v>41</v>
      </c>
      <c r="S61" s="112" t="s">
        <v>42</v>
      </c>
      <c r="T61" s="59"/>
      <c r="U61" s="10">
        <v>0.01</v>
      </c>
      <c r="V61" s="46"/>
      <c r="W61" s="43"/>
      <c r="X61" s="46" t="s">
        <v>43</v>
      </c>
      <c r="Y61" s="43" t="s">
        <v>44</v>
      </c>
      <c r="Z61" s="116" t="s">
        <v>20458</v>
      </c>
      <c r="AA61" s="45" t="s">
        <v>1114</v>
      </c>
      <c r="AB61" s="3">
        <v>0</v>
      </c>
      <c r="AC61" s="3">
        <v>0</v>
      </c>
      <c r="AD61" s="3">
        <v>392367.5</v>
      </c>
      <c r="AE61" s="3">
        <v>0</v>
      </c>
      <c r="AF61" s="3">
        <f>SUM(Table2[[#This Row],[PE 2021 Obligations]],Table2[[#This Row],[ROW 2021 Obligations]],Table2[[#This Row],[Construction 2021 Obligations]],Table2[[#This Row],[Paving 2021 Obligations]])</f>
        <v>392367.5</v>
      </c>
      <c r="AG61" s="3">
        <v>0</v>
      </c>
      <c r="AH61" s="3">
        <v>0</v>
      </c>
      <c r="AI61" s="3">
        <v>395461.21</v>
      </c>
      <c r="AJ61" s="3">
        <v>0</v>
      </c>
      <c r="AK61" s="3">
        <v>395461.21</v>
      </c>
      <c r="AL61" s="43" t="s">
        <v>1115</v>
      </c>
    </row>
    <row r="62" spans="1:38" ht="30" hidden="1" x14ac:dyDescent="0.25">
      <c r="A62" s="47">
        <v>107719</v>
      </c>
      <c r="B62" s="48">
        <v>1</v>
      </c>
      <c r="C62" s="49" t="s">
        <v>47</v>
      </c>
      <c r="D62" s="50">
        <v>38841</v>
      </c>
      <c r="E62" s="49" t="s">
        <v>570</v>
      </c>
      <c r="F62" s="50">
        <v>44291</v>
      </c>
      <c r="G62" s="49" t="s">
        <v>103</v>
      </c>
      <c r="H62" s="51" t="s">
        <v>394</v>
      </c>
      <c r="I62" s="49" t="s">
        <v>1116</v>
      </c>
      <c r="J62" s="49"/>
      <c r="K62" s="49" t="s">
        <v>1117</v>
      </c>
      <c r="L62" s="52" t="s">
        <v>37</v>
      </c>
      <c r="M62" s="51" t="s">
        <v>1118</v>
      </c>
      <c r="N62" s="51" t="s">
        <v>1119</v>
      </c>
      <c r="O62" s="49" t="s">
        <v>53</v>
      </c>
      <c r="P62" s="51" t="s">
        <v>40</v>
      </c>
      <c r="Q62" s="51"/>
      <c r="R62" s="111" t="s">
        <v>41</v>
      </c>
      <c r="S62" s="111" t="s">
        <v>42</v>
      </c>
      <c r="T62" s="120"/>
      <c r="U62" s="53">
        <v>1.4999999999999999E-2</v>
      </c>
      <c r="V62" s="50">
        <v>43231</v>
      </c>
      <c r="W62" s="49"/>
      <c r="X62" s="52" t="s">
        <v>43</v>
      </c>
      <c r="Y62" s="49" t="s">
        <v>44</v>
      </c>
      <c r="Z62" s="116" t="s">
        <v>20458</v>
      </c>
      <c r="AA62" s="51" t="s">
        <v>1120</v>
      </c>
      <c r="AB62" s="54">
        <v>-3791.36</v>
      </c>
      <c r="AC62" s="54">
        <v>-2835.27</v>
      </c>
      <c r="AD62" s="54">
        <v>124497.75</v>
      </c>
      <c r="AE62" s="54">
        <v>0</v>
      </c>
      <c r="AF62" s="3">
        <f>SUM(Table2[[#This Row],[PE 2021 Obligations]],Table2[[#This Row],[ROW 2021 Obligations]],Table2[[#This Row],[Construction 2021 Obligations]],Table2[[#This Row],[Paving 2021 Obligations]])</f>
        <v>117871.12</v>
      </c>
      <c r="AG62" s="54">
        <v>194708.64</v>
      </c>
      <c r="AH62" s="54">
        <v>7164.73</v>
      </c>
      <c r="AI62" s="54">
        <v>647697.75</v>
      </c>
      <c r="AJ62" s="54">
        <v>0</v>
      </c>
      <c r="AK62" s="54">
        <v>849571.12</v>
      </c>
      <c r="AL62" s="49" t="s">
        <v>1121</v>
      </c>
    </row>
    <row r="63" spans="1:38" hidden="1" x14ac:dyDescent="0.25">
      <c r="A63" s="13">
        <v>107963.04</v>
      </c>
      <c r="B63" s="15">
        <v>4</v>
      </c>
      <c r="C63" s="43" t="s">
        <v>31</v>
      </c>
      <c r="D63" s="44">
        <v>44328</v>
      </c>
      <c r="E63" s="43" t="s">
        <v>142</v>
      </c>
      <c r="F63" s="44">
        <v>44336</v>
      </c>
      <c r="G63" s="43" t="s">
        <v>32</v>
      </c>
      <c r="H63" s="45" t="s">
        <v>126</v>
      </c>
      <c r="I63" s="43" t="s">
        <v>159</v>
      </c>
      <c r="J63" s="43" t="s">
        <v>148</v>
      </c>
      <c r="K63" s="43"/>
      <c r="L63" s="46" t="s">
        <v>149</v>
      </c>
      <c r="M63" s="45" t="s">
        <v>1072</v>
      </c>
      <c r="N63" s="45" t="s">
        <v>1122</v>
      </c>
      <c r="O63" s="43" t="s">
        <v>78</v>
      </c>
      <c r="P63" s="45" t="s">
        <v>79</v>
      </c>
      <c r="Q63" s="45"/>
      <c r="R63" s="110" t="s">
        <v>41</v>
      </c>
      <c r="S63" s="110" t="s">
        <v>84</v>
      </c>
      <c r="T63" s="130"/>
      <c r="U63" s="56" t="s">
        <v>32</v>
      </c>
      <c r="V63" s="46"/>
      <c r="W63" s="43"/>
      <c r="X63" s="46" t="s">
        <v>43</v>
      </c>
      <c r="Y63" s="43" t="s">
        <v>454</v>
      </c>
      <c r="Z63" s="127" t="s">
        <v>20457</v>
      </c>
      <c r="AA63" s="45"/>
      <c r="AB63" s="3">
        <v>1500000</v>
      </c>
      <c r="AC63" s="3">
        <v>0</v>
      </c>
      <c r="AD63" s="3">
        <v>3500000</v>
      </c>
      <c r="AE63" s="3">
        <v>0</v>
      </c>
      <c r="AF63" s="3">
        <f>SUM(Table2[[#This Row],[PE 2021 Obligations]],Table2[[#This Row],[ROW 2021 Obligations]],Table2[[#This Row],[Construction 2021 Obligations]],Table2[[#This Row],[Paving 2021 Obligations]])</f>
        <v>5000000</v>
      </c>
      <c r="AG63" s="3">
        <v>1500000</v>
      </c>
      <c r="AH63" s="3">
        <v>0</v>
      </c>
      <c r="AI63" s="3">
        <v>3500000</v>
      </c>
      <c r="AJ63" s="3">
        <v>0</v>
      </c>
      <c r="AK63" s="3">
        <v>5000000</v>
      </c>
      <c r="AL63" s="43" t="s">
        <v>1123</v>
      </c>
    </row>
    <row r="64" spans="1:38" hidden="1" x14ac:dyDescent="0.25">
      <c r="A64" s="13">
        <v>109436</v>
      </c>
      <c r="B64" s="15">
        <v>4</v>
      </c>
      <c r="C64" s="43" t="s">
        <v>31</v>
      </c>
      <c r="D64" s="44">
        <v>39218</v>
      </c>
      <c r="E64" s="43" t="s">
        <v>774</v>
      </c>
      <c r="F64" s="44">
        <v>44202</v>
      </c>
      <c r="G64" s="43" t="s">
        <v>33</v>
      </c>
      <c r="H64" s="45" t="s">
        <v>126</v>
      </c>
      <c r="I64" s="43" t="s">
        <v>1156</v>
      </c>
      <c r="J64" s="43"/>
      <c r="K64" s="43" t="s">
        <v>1157</v>
      </c>
      <c r="L64" s="46" t="s">
        <v>37</v>
      </c>
      <c r="M64" s="45" t="s">
        <v>1158</v>
      </c>
      <c r="N64" s="45"/>
      <c r="O64" s="43" t="s">
        <v>39</v>
      </c>
      <c r="P64" s="45" t="s">
        <v>40</v>
      </c>
      <c r="Q64" s="45"/>
      <c r="R64" s="112" t="s">
        <v>41</v>
      </c>
      <c r="S64" s="112" t="s">
        <v>42</v>
      </c>
      <c r="T64" s="59"/>
      <c r="U64" s="10">
        <v>2.8000000000000001E-2</v>
      </c>
      <c r="V64" s="46"/>
      <c r="W64" s="43"/>
      <c r="X64" s="46" t="s">
        <v>43</v>
      </c>
      <c r="Y64" s="43" t="s">
        <v>78</v>
      </c>
      <c r="Z64" s="116" t="s">
        <v>20458</v>
      </c>
      <c r="AA64" s="45" t="s">
        <v>1159</v>
      </c>
      <c r="AB64" s="3">
        <v>0</v>
      </c>
      <c r="AC64" s="3">
        <v>0</v>
      </c>
      <c r="AD64" s="3">
        <v>818.34</v>
      </c>
      <c r="AE64" s="3">
        <v>0</v>
      </c>
      <c r="AF64" s="3">
        <f>SUM(Table2[[#This Row],[PE 2021 Obligations]],Table2[[#This Row],[ROW 2021 Obligations]],Table2[[#This Row],[Construction 2021 Obligations]],Table2[[#This Row],[Paving 2021 Obligations]])</f>
        <v>818.34</v>
      </c>
      <c r="AG64" s="3">
        <v>0</v>
      </c>
      <c r="AH64" s="3">
        <v>0</v>
      </c>
      <c r="AI64" s="3">
        <v>2760498.33</v>
      </c>
      <c r="AJ64" s="3">
        <v>0</v>
      </c>
      <c r="AK64" s="3">
        <v>2760498.33</v>
      </c>
      <c r="AL64" s="43" t="s">
        <v>1160</v>
      </c>
    </row>
    <row r="65" spans="1:38" ht="30" hidden="1" x14ac:dyDescent="0.25">
      <c r="A65" s="47">
        <v>110324.01</v>
      </c>
      <c r="B65" s="48">
        <v>2</v>
      </c>
      <c r="C65" s="49" t="s">
        <v>73</v>
      </c>
      <c r="D65" s="50">
        <v>44057</v>
      </c>
      <c r="E65" s="49" t="s">
        <v>142</v>
      </c>
      <c r="F65" s="50">
        <v>44349</v>
      </c>
      <c r="G65" s="49" t="s">
        <v>514</v>
      </c>
      <c r="H65" s="51" t="s">
        <v>241</v>
      </c>
      <c r="I65" s="49" t="s">
        <v>1182</v>
      </c>
      <c r="J65" s="49"/>
      <c r="K65" s="49" t="s">
        <v>1183</v>
      </c>
      <c r="L65" s="52" t="s">
        <v>37</v>
      </c>
      <c r="M65" s="51" t="s">
        <v>1184</v>
      </c>
      <c r="N65" s="51"/>
      <c r="O65" s="49" t="s">
        <v>53</v>
      </c>
      <c r="P65" s="51" t="s">
        <v>40</v>
      </c>
      <c r="Q65" s="51"/>
      <c r="R65" s="111" t="s">
        <v>41</v>
      </c>
      <c r="S65" s="111" t="s">
        <v>42</v>
      </c>
      <c r="T65" s="120"/>
      <c r="U65" s="53">
        <v>0</v>
      </c>
      <c r="V65" s="50">
        <v>44694</v>
      </c>
      <c r="W65" s="49"/>
      <c r="X65" s="52" t="s">
        <v>43</v>
      </c>
      <c r="Y65" s="49" t="s">
        <v>44</v>
      </c>
      <c r="Z65" s="116" t="s">
        <v>20458</v>
      </c>
      <c r="AA65" s="51" t="s">
        <v>1185</v>
      </c>
      <c r="AB65" s="54">
        <v>253600</v>
      </c>
      <c r="AC65" s="54">
        <v>0</v>
      </c>
      <c r="AD65" s="54">
        <v>0</v>
      </c>
      <c r="AE65" s="54">
        <v>0</v>
      </c>
      <c r="AF65" s="3">
        <f>SUM(Table2[[#This Row],[PE 2021 Obligations]],Table2[[#This Row],[ROW 2021 Obligations]],Table2[[#This Row],[Construction 2021 Obligations]],Table2[[#This Row],[Paving 2021 Obligations]])</f>
        <v>253600</v>
      </c>
      <c r="AG65" s="54">
        <v>451600</v>
      </c>
      <c r="AH65" s="54">
        <v>0</v>
      </c>
      <c r="AI65" s="54">
        <v>0</v>
      </c>
      <c r="AJ65" s="54">
        <v>0</v>
      </c>
      <c r="AK65" s="54">
        <v>451600</v>
      </c>
      <c r="AL65" s="49" t="s">
        <v>1186</v>
      </c>
    </row>
    <row r="66" spans="1:38" hidden="1" x14ac:dyDescent="0.25">
      <c r="A66" s="13">
        <v>112413.01</v>
      </c>
      <c r="B66" s="15">
        <v>3</v>
      </c>
      <c r="C66" s="43" t="s">
        <v>73</v>
      </c>
      <c r="D66" s="44">
        <v>42712</v>
      </c>
      <c r="E66" s="43" t="s">
        <v>142</v>
      </c>
      <c r="F66" s="44">
        <v>43835</v>
      </c>
      <c r="G66" s="43" t="s">
        <v>529</v>
      </c>
      <c r="H66" s="45" t="s">
        <v>389</v>
      </c>
      <c r="I66" s="43" t="s">
        <v>477</v>
      </c>
      <c r="J66" s="43" t="s">
        <v>116</v>
      </c>
      <c r="K66" s="43"/>
      <c r="L66" s="46" t="s">
        <v>116</v>
      </c>
      <c r="M66" s="45" t="s">
        <v>1247</v>
      </c>
      <c r="N66" s="45" t="s">
        <v>1248</v>
      </c>
      <c r="O66" s="43" t="s">
        <v>179</v>
      </c>
      <c r="P66" s="45" t="s">
        <v>79</v>
      </c>
      <c r="Q66" s="45"/>
      <c r="R66" s="112" t="s">
        <v>41</v>
      </c>
      <c r="S66" s="110" t="s">
        <v>42</v>
      </c>
      <c r="T66" s="59"/>
      <c r="U66" s="10">
        <v>0.01</v>
      </c>
      <c r="V66" s="44">
        <v>45331</v>
      </c>
      <c r="W66" s="43"/>
      <c r="X66" s="46" t="s">
        <v>43</v>
      </c>
      <c r="Y66" s="43" t="s">
        <v>78</v>
      </c>
      <c r="Z66" s="127" t="s">
        <v>20461</v>
      </c>
      <c r="AA66" s="45" t="s">
        <v>1249</v>
      </c>
      <c r="AB66" s="3">
        <v>0</v>
      </c>
      <c r="AC66" s="3">
        <v>0</v>
      </c>
      <c r="AD66" s="3">
        <v>30500</v>
      </c>
      <c r="AE66" s="3">
        <v>0</v>
      </c>
      <c r="AF66" s="3">
        <f>SUM(Table2[[#This Row],[PE 2021 Obligations]],Table2[[#This Row],[ROW 2021 Obligations]],Table2[[#This Row],[Construction 2021 Obligations]],Table2[[#This Row],[Paving 2021 Obligations]])</f>
        <v>30500</v>
      </c>
      <c r="AG66" s="3">
        <v>0</v>
      </c>
      <c r="AH66" s="3">
        <v>0</v>
      </c>
      <c r="AI66" s="3">
        <v>216500</v>
      </c>
      <c r="AJ66" s="3">
        <v>0</v>
      </c>
      <c r="AK66" s="3">
        <v>216500</v>
      </c>
      <c r="AL66" s="43" t="s">
        <v>1250</v>
      </c>
    </row>
    <row r="67" spans="1:38" ht="30" hidden="1" x14ac:dyDescent="0.25">
      <c r="A67" s="13">
        <v>113057</v>
      </c>
      <c r="B67" s="15">
        <v>2</v>
      </c>
      <c r="C67" s="43" t="s">
        <v>474</v>
      </c>
      <c r="D67" s="44">
        <v>40015</v>
      </c>
      <c r="E67" s="43" t="s">
        <v>570</v>
      </c>
      <c r="F67" s="44">
        <v>44022</v>
      </c>
      <c r="G67" s="43" t="s">
        <v>514</v>
      </c>
      <c r="H67" s="45" t="s">
        <v>264</v>
      </c>
      <c r="I67" s="43" t="s">
        <v>1303</v>
      </c>
      <c r="J67" s="43"/>
      <c r="K67" s="43" t="s">
        <v>1304</v>
      </c>
      <c r="L67" s="46" t="s">
        <v>37</v>
      </c>
      <c r="M67" s="45" t="s">
        <v>1305</v>
      </c>
      <c r="N67" s="45" t="s">
        <v>1306</v>
      </c>
      <c r="O67" s="43" t="s">
        <v>53</v>
      </c>
      <c r="P67" s="45" t="s">
        <v>40</v>
      </c>
      <c r="Q67" s="45"/>
      <c r="R67" s="112" t="s">
        <v>41</v>
      </c>
      <c r="S67" s="112" t="s">
        <v>42</v>
      </c>
      <c r="T67" s="59"/>
      <c r="U67" s="10">
        <v>0.01</v>
      </c>
      <c r="V67" s="44">
        <v>43553</v>
      </c>
      <c r="W67" s="43"/>
      <c r="X67" s="46" t="s">
        <v>43</v>
      </c>
      <c r="Y67" s="43" t="s">
        <v>44</v>
      </c>
      <c r="Z67" s="116" t="s">
        <v>20458</v>
      </c>
      <c r="AA67" s="45" t="s">
        <v>1307</v>
      </c>
      <c r="AB67" s="3">
        <v>0</v>
      </c>
      <c r="AC67" s="3">
        <v>0</v>
      </c>
      <c r="AD67" s="3">
        <v>225406.17</v>
      </c>
      <c r="AE67" s="3">
        <v>0</v>
      </c>
      <c r="AF67" s="3">
        <f>SUM(Table2[[#This Row],[PE 2021 Obligations]],Table2[[#This Row],[ROW 2021 Obligations]],Table2[[#This Row],[Construction 2021 Obligations]],Table2[[#This Row],[Paving 2021 Obligations]])</f>
        <v>225406.17</v>
      </c>
      <c r="AG67" s="3">
        <v>108574.9</v>
      </c>
      <c r="AH67" s="3">
        <v>90000</v>
      </c>
      <c r="AI67" s="3">
        <v>1262966.17</v>
      </c>
      <c r="AJ67" s="3">
        <v>0</v>
      </c>
      <c r="AK67" s="3">
        <v>1461541.07</v>
      </c>
      <c r="AL67" s="43" t="s">
        <v>1308</v>
      </c>
    </row>
    <row r="68" spans="1:38" hidden="1" x14ac:dyDescent="0.25">
      <c r="A68" s="47">
        <v>113433</v>
      </c>
      <c r="B68" s="48">
        <v>2</v>
      </c>
      <c r="C68" s="49" t="s">
        <v>47</v>
      </c>
      <c r="D68" s="50">
        <v>40099</v>
      </c>
      <c r="E68" s="49" t="s">
        <v>570</v>
      </c>
      <c r="F68" s="50">
        <v>43776</v>
      </c>
      <c r="G68" s="49" t="s">
        <v>103</v>
      </c>
      <c r="H68" s="51" t="s">
        <v>170</v>
      </c>
      <c r="I68" s="49" t="s">
        <v>1317</v>
      </c>
      <c r="J68" s="49" t="s">
        <v>116</v>
      </c>
      <c r="K68" s="49"/>
      <c r="L68" s="52" t="s">
        <v>116</v>
      </c>
      <c r="M68" s="51" t="s">
        <v>1318</v>
      </c>
      <c r="N68" s="51" t="s">
        <v>1319</v>
      </c>
      <c r="O68" s="49" t="s">
        <v>53</v>
      </c>
      <c r="P68" s="51" t="s">
        <v>1320</v>
      </c>
      <c r="Q68" s="51"/>
      <c r="R68" s="111" t="s">
        <v>41</v>
      </c>
      <c r="S68" s="111" t="s">
        <v>84</v>
      </c>
      <c r="T68" s="120"/>
      <c r="U68" s="53">
        <v>0.03</v>
      </c>
      <c r="V68" s="50">
        <v>43231</v>
      </c>
      <c r="W68" s="49"/>
      <c r="X68" s="52" t="s">
        <v>43</v>
      </c>
      <c r="Y68" s="49" t="s">
        <v>78</v>
      </c>
      <c r="Z68" s="127" t="s">
        <v>20461</v>
      </c>
      <c r="AA68" s="51" t="s">
        <v>1321</v>
      </c>
      <c r="AB68" s="54">
        <v>0</v>
      </c>
      <c r="AC68" s="54">
        <v>0</v>
      </c>
      <c r="AD68" s="54">
        <v>7330.25</v>
      </c>
      <c r="AE68" s="54">
        <v>0</v>
      </c>
      <c r="AF68" s="3">
        <f>SUM(Table2[[#This Row],[PE 2021 Obligations]],Table2[[#This Row],[ROW 2021 Obligations]],Table2[[#This Row],[Construction 2021 Obligations]],Table2[[#This Row],[Paving 2021 Obligations]])</f>
        <v>7330.25</v>
      </c>
      <c r="AG68" s="54">
        <v>203700</v>
      </c>
      <c r="AH68" s="54">
        <v>0</v>
      </c>
      <c r="AI68" s="54">
        <v>2912015.25</v>
      </c>
      <c r="AJ68" s="54">
        <v>0</v>
      </c>
      <c r="AK68" s="54">
        <v>3115715.25</v>
      </c>
      <c r="AL68" s="49" t="s">
        <v>1322</v>
      </c>
    </row>
    <row r="69" spans="1:38" hidden="1" x14ac:dyDescent="0.25">
      <c r="A69" s="13">
        <v>114122.01</v>
      </c>
      <c r="B69" s="15">
        <v>4</v>
      </c>
      <c r="C69" s="43" t="s">
        <v>31</v>
      </c>
      <c r="D69" s="44">
        <v>43641</v>
      </c>
      <c r="E69" s="43" t="s">
        <v>486</v>
      </c>
      <c r="F69" s="44">
        <v>44076</v>
      </c>
      <c r="G69" s="43" t="s">
        <v>109</v>
      </c>
      <c r="H69" s="45" t="s">
        <v>126</v>
      </c>
      <c r="I69" s="43" t="s">
        <v>600</v>
      </c>
      <c r="J69" s="43" t="s">
        <v>116</v>
      </c>
      <c r="K69" s="43"/>
      <c r="L69" s="46" t="s">
        <v>116</v>
      </c>
      <c r="M69" s="45" t="s">
        <v>1355</v>
      </c>
      <c r="N69" s="45"/>
      <c r="O69" s="43" t="s">
        <v>179</v>
      </c>
      <c r="P69" s="45" t="s">
        <v>79</v>
      </c>
      <c r="Q69" s="45"/>
      <c r="R69" s="112" t="s">
        <v>41</v>
      </c>
      <c r="S69" s="112" t="s">
        <v>84</v>
      </c>
      <c r="T69" s="59"/>
      <c r="U69" s="10">
        <v>0.05</v>
      </c>
      <c r="V69" s="44">
        <v>44057</v>
      </c>
      <c r="W69" s="43"/>
      <c r="X69" s="46" t="s">
        <v>43</v>
      </c>
      <c r="Y69" s="43" t="s">
        <v>140</v>
      </c>
      <c r="Z69" s="127" t="s">
        <v>20460</v>
      </c>
      <c r="AA69" s="45" t="s">
        <v>1356</v>
      </c>
      <c r="AB69" s="3">
        <v>0</v>
      </c>
      <c r="AC69" s="3">
        <v>0</v>
      </c>
      <c r="AD69" s="3">
        <v>676190</v>
      </c>
      <c r="AE69" s="3">
        <v>0</v>
      </c>
      <c r="AF69" s="3">
        <f>SUM(Table2[[#This Row],[PE 2021 Obligations]],Table2[[#This Row],[ROW 2021 Obligations]],Table2[[#This Row],[Construction 2021 Obligations]],Table2[[#This Row],[Paving 2021 Obligations]])</f>
        <v>676190</v>
      </c>
      <c r="AG69" s="3">
        <v>0</v>
      </c>
      <c r="AH69" s="3">
        <v>0</v>
      </c>
      <c r="AI69" s="3">
        <v>718690</v>
      </c>
      <c r="AJ69" s="3">
        <v>0</v>
      </c>
      <c r="AK69" s="3">
        <v>718690</v>
      </c>
      <c r="AL69" s="43" t="s">
        <v>1357</v>
      </c>
    </row>
    <row r="70" spans="1:38" hidden="1" x14ac:dyDescent="0.25">
      <c r="A70" s="13">
        <v>114379.01</v>
      </c>
      <c r="B70" s="15">
        <v>3</v>
      </c>
      <c r="C70" s="43" t="s">
        <v>73</v>
      </c>
      <c r="D70" s="44">
        <v>41887</v>
      </c>
      <c r="E70" s="43" t="s">
        <v>142</v>
      </c>
      <c r="F70" s="44">
        <v>44365</v>
      </c>
      <c r="G70" s="43" t="s">
        <v>108</v>
      </c>
      <c r="H70" s="45" t="s">
        <v>304</v>
      </c>
      <c r="I70" s="43" t="s">
        <v>1380</v>
      </c>
      <c r="J70" s="43" t="s">
        <v>116</v>
      </c>
      <c r="K70" s="43"/>
      <c r="L70" s="46" t="s">
        <v>116</v>
      </c>
      <c r="M70" s="45" t="s">
        <v>1381</v>
      </c>
      <c r="N70" s="45"/>
      <c r="O70" s="43" t="s">
        <v>53</v>
      </c>
      <c r="P70" s="45" t="s">
        <v>40</v>
      </c>
      <c r="Q70" s="45"/>
      <c r="R70" s="112" t="s">
        <v>41</v>
      </c>
      <c r="S70" s="112" t="s">
        <v>42</v>
      </c>
      <c r="T70" s="59"/>
      <c r="U70" s="10">
        <v>0.105</v>
      </c>
      <c r="V70" s="44">
        <v>44729</v>
      </c>
      <c r="W70" s="43"/>
      <c r="X70" s="46" t="s">
        <v>43</v>
      </c>
      <c r="Y70" s="43" t="s">
        <v>78</v>
      </c>
      <c r="Z70" s="127" t="s">
        <v>20461</v>
      </c>
      <c r="AA70" s="45" t="s">
        <v>1382</v>
      </c>
      <c r="AB70" s="3">
        <v>57000</v>
      </c>
      <c r="AC70" s="3">
        <v>0</v>
      </c>
      <c r="AD70" s="3">
        <v>88000</v>
      </c>
      <c r="AE70" s="3">
        <v>0</v>
      </c>
      <c r="AF70" s="3">
        <f>SUM(Table2[[#This Row],[PE 2021 Obligations]],Table2[[#This Row],[ROW 2021 Obligations]],Table2[[#This Row],[Construction 2021 Obligations]],Table2[[#This Row],[Paving 2021 Obligations]])</f>
        <v>145000</v>
      </c>
      <c r="AG70" s="3">
        <v>157000</v>
      </c>
      <c r="AH70" s="3">
        <v>0</v>
      </c>
      <c r="AI70" s="3">
        <v>285500</v>
      </c>
      <c r="AJ70" s="3">
        <v>0</v>
      </c>
      <c r="AK70" s="3">
        <v>442500</v>
      </c>
      <c r="AL70" s="43" t="s">
        <v>1383</v>
      </c>
    </row>
    <row r="71" spans="1:38" hidden="1" x14ac:dyDescent="0.25">
      <c r="A71" s="47">
        <v>114379.02</v>
      </c>
      <c r="B71" s="48">
        <v>3</v>
      </c>
      <c r="C71" s="49" t="s">
        <v>73</v>
      </c>
      <c r="D71" s="50">
        <v>44174</v>
      </c>
      <c r="E71" s="49" t="s">
        <v>176</v>
      </c>
      <c r="F71" s="50">
        <v>44302</v>
      </c>
      <c r="G71" s="49" t="s">
        <v>142</v>
      </c>
      <c r="H71" s="51" t="s">
        <v>304</v>
      </c>
      <c r="I71" s="49" t="s">
        <v>1380</v>
      </c>
      <c r="J71" s="49" t="s">
        <v>116</v>
      </c>
      <c r="K71" s="49"/>
      <c r="L71" s="52" t="s">
        <v>116</v>
      </c>
      <c r="M71" s="51" t="s">
        <v>1381</v>
      </c>
      <c r="N71" s="51"/>
      <c r="O71" s="49" t="s">
        <v>53</v>
      </c>
      <c r="P71" s="51" t="s">
        <v>79</v>
      </c>
      <c r="Q71" s="51"/>
      <c r="R71" s="111" t="s">
        <v>41</v>
      </c>
      <c r="S71" s="112" t="s">
        <v>84</v>
      </c>
      <c r="T71" s="59"/>
      <c r="U71" s="53">
        <v>0</v>
      </c>
      <c r="V71" s="50">
        <v>44428</v>
      </c>
      <c r="W71" s="49"/>
      <c r="X71" s="52" t="s">
        <v>43</v>
      </c>
      <c r="Y71" s="49" t="s">
        <v>78</v>
      </c>
      <c r="Z71" s="127" t="s">
        <v>20461</v>
      </c>
      <c r="AA71" s="51" t="s">
        <v>1382</v>
      </c>
      <c r="AB71" s="54">
        <v>0</v>
      </c>
      <c r="AC71" s="54">
        <v>0</v>
      </c>
      <c r="AD71" s="54">
        <v>65500</v>
      </c>
      <c r="AE71" s="54">
        <v>0</v>
      </c>
      <c r="AF71" s="3">
        <f>SUM(Table2[[#This Row],[PE 2021 Obligations]],Table2[[#This Row],[ROW 2021 Obligations]],Table2[[#This Row],[Construction 2021 Obligations]],Table2[[#This Row],[Paving 2021 Obligations]])</f>
        <v>65500</v>
      </c>
      <c r="AG71" s="54">
        <v>0</v>
      </c>
      <c r="AH71" s="54">
        <v>0</v>
      </c>
      <c r="AI71" s="54">
        <v>65500</v>
      </c>
      <c r="AJ71" s="54">
        <v>0</v>
      </c>
      <c r="AK71" s="54">
        <v>65500</v>
      </c>
      <c r="AL71" s="49" t="s">
        <v>1384</v>
      </c>
    </row>
    <row r="72" spans="1:38" hidden="1" x14ac:dyDescent="0.25">
      <c r="A72" s="47">
        <v>115165.01</v>
      </c>
      <c r="B72" s="48">
        <v>2</v>
      </c>
      <c r="C72" s="49" t="s">
        <v>474</v>
      </c>
      <c r="D72" s="50">
        <v>40619</v>
      </c>
      <c r="E72" s="49" t="s">
        <v>475</v>
      </c>
      <c r="F72" s="50">
        <v>44278</v>
      </c>
      <c r="G72" s="49" t="s">
        <v>514</v>
      </c>
      <c r="H72" s="51" t="s">
        <v>267</v>
      </c>
      <c r="I72" s="49" t="s">
        <v>1436</v>
      </c>
      <c r="J72" s="49" t="s">
        <v>116</v>
      </c>
      <c r="K72" s="49"/>
      <c r="L72" s="52" t="s">
        <v>116</v>
      </c>
      <c r="M72" s="51" t="s">
        <v>1437</v>
      </c>
      <c r="N72" s="51" t="s">
        <v>1438</v>
      </c>
      <c r="O72" s="49" t="s">
        <v>53</v>
      </c>
      <c r="P72" s="51" t="s">
        <v>40</v>
      </c>
      <c r="Q72" s="51"/>
      <c r="R72" s="111" t="s">
        <v>41</v>
      </c>
      <c r="S72" s="111" t="s">
        <v>42</v>
      </c>
      <c r="T72" s="120"/>
      <c r="U72" s="53">
        <v>7.0000000000000007E-2</v>
      </c>
      <c r="V72" s="50">
        <v>42776</v>
      </c>
      <c r="W72" s="49"/>
      <c r="X72" s="52" t="s">
        <v>43</v>
      </c>
      <c r="Y72" s="49" t="s">
        <v>78</v>
      </c>
      <c r="Z72" s="127" t="s">
        <v>20461</v>
      </c>
      <c r="AA72" s="51" t="s">
        <v>1439</v>
      </c>
      <c r="AB72" s="54">
        <v>35000</v>
      </c>
      <c r="AC72" s="54">
        <v>-130000</v>
      </c>
      <c r="AD72" s="54">
        <v>360000</v>
      </c>
      <c r="AE72" s="54">
        <v>0</v>
      </c>
      <c r="AF72" s="3">
        <f>SUM(Table2[[#This Row],[PE 2021 Obligations]],Table2[[#This Row],[ROW 2021 Obligations]],Table2[[#This Row],[Construction 2021 Obligations]],Table2[[#This Row],[Paving 2021 Obligations]])</f>
        <v>265000</v>
      </c>
      <c r="AG72" s="54">
        <v>640000</v>
      </c>
      <c r="AH72" s="54">
        <v>614000</v>
      </c>
      <c r="AI72" s="54">
        <v>7155622</v>
      </c>
      <c r="AJ72" s="54">
        <v>0</v>
      </c>
      <c r="AK72" s="54">
        <v>8409622</v>
      </c>
      <c r="AL72" s="49" t="s">
        <v>1440</v>
      </c>
    </row>
    <row r="73" spans="1:38" ht="30" hidden="1" x14ac:dyDescent="0.25">
      <c r="A73" s="47">
        <v>115362.01</v>
      </c>
      <c r="B73" s="48">
        <v>4</v>
      </c>
      <c r="C73" s="49" t="s">
        <v>474</v>
      </c>
      <c r="D73" s="50">
        <v>43553</v>
      </c>
      <c r="E73" s="49" t="s">
        <v>486</v>
      </c>
      <c r="F73" s="50">
        <v>43818</v>
      </c>
      <c r="G73" s="49" t="s">
        <v>32</v>
      </c>
      <c r="H73" s="51" t="s">
        <v>126</v>
      </c>
      <c r="I73" s="49" t="s">
        <v>1446</v>
      </c>
      <c r="J73" s="49" t="s">
        <v>148</v>
      </c>
      <c r="K73" s="49"/>
      <c r="L73" s="52" t="s">
        <v>149</v>
      </c>
      <c r="M73" s="51" t="s">
        <v>1447</v>
      </c>
      <c r="N73" s="51" t="s">
        <v>1448</v>
      </c>
      <c r="O73" s="49" t="s">
        <v>179</v>
      </c>
      <c r="P73" s="51" t="s">
        <v>79</v>
      </c>
      <c r="Q73" s="51"/>
      <c r="R73" s="111" t="s">
        <v>41</v>
      </c>
      <c r="S73" s="112" t="s">
        <v>84</v>
      </c>
      <c r="T73" s="59"/>
      <c r="U73" s="53">
        <v>0.01</v>
      </c>
      <c r="V73" s="50">
        <v>43637</v>
      </c>
      <c r="W73" s="49"/>
      <c r="X73" s="52" t="s">
        <v>43</v>
      </c>
      <c r="Y73" s="49" t="s">
        <v>454</v>
      </c>
      <c r="Z73" s="127" t="s">
        <v>20457</v>
      </c>
      <c r="AA73" s="51" t="s">
        <v>1449</v>
      </c>
      <c r="AB73" s="54">
        <v>30000</v>
      </c>
      <c r="AC73" s="54">
        <v>0</v>
      </c>
      <c r="AD73" s="54">
        <v>-25345.72</v>
      </c>
      <c r="AE73" s="54">
        <v>0</v>
      </c>
      <c r="AF73" s="3">
        <f>SUM(Table2[[#This Row],[PE 2021 Obligations]],Table2[[#This Row],[ROW 2021 Obligations]],Table2[[#This Row],[Construction 2021 Obligations]],Table2[[#This Row],[Paving 2021 Obligations]])</f>
        <v>4654.2799999999988</v>
      </c>
      <c r="AG73" s="54">
        <v>131500</v>
      </c>
      <c r="AH73" s="54">
        <v>0</v>
      </c>
      <c r="AI73" s="54">
        <v>159223.28</v>
      </c>
      <c r="AJ73" s="54">
        <v>0</v>
      </c>
      <c r="AK73" s="54">
        <v>290723.28000000003</v>
      </c>
      <c r="AL73" s="49" t="s">
        <v>1450</v>
      </c>
    </row>
    <row r="74" spans="1:38" hidden="1" x14ac:dyDescent="0.25">
      <c r="A74" s="47">
        <v>115672</v>
      </c>
      <c r="B74" s="48">
        <v>4</v>
      </c>
      <c r="C74" s="49" t="s">
        <v>474</v>
      </c>
      <c r="D74" s="50">
        <v>40618</v>
      </c>
      <c r="E74" s="49" t="s">
        <v>819</v>
      </c>
      <c r="F74" s="50">
        <v>44278</v>
      </c>
      <c r="G74" s="49" t="s">
        <v>75</v>
      </c>
      <c r="H74" s="51" t="s">
        <v>323</v>
      </c>
      <c r="I74" s="49" t="s">
        <v>1455</v>
      </c>
      <c r="J74" s="49" t="s">
        <v>116</v>
      </c>
      <c r="K74" s="49"/>
      <c r="L74" s="52" t="s">
        <v>116</v>
      </c>
      <c r="M74" s="51" t="s">
        <v>1456</v>
      </c>
      <c r="N74" s="51" t="s">
        <v>1457</v>
      </c>
      <c r="O74" s="49" t="s">
        <v>53</v>
      </c>
      <c r="P74" s="51" t="s">
        <v>40</v>
      </c>
      <c r="Q74" s="51"/>
      <c r="R74" s="111" t="s">
        <v>41</v>
      </c>
      <c r="S74" s="111" t="s">
        <v>42</v>
      </c>
      <c r="T74" s="120"/>
      <c r="U74" s="53">
        <v>0.14199999999999999</v>
      </c>
      <c r="V74" s="50">
        <v>42545</v>
      </c>
      <c r="W74" s="49"/>
      <c r="X74" s="52" t="s">
        <v>43</v>
      </c>
      <c r="Y74" s="49" t="s">
        <v>78</v>
      </c>
      <c r="Z74" s="127" t="s">
        <v>20461</v>
      </c>
      <c r="AA74" s="51" t="s">
        <v>1458</v>
      </c>
      <c r="AB74" s="54">
        <v>0</v>
      </c>
      <c r="AC74" s="54">
        <v>0</v>
      </c>
      <c r="AD74" s="54">
        <v>72500.77</v>
      </c>
      <c r="AE74" s="54">
        <v>0</v>
      </c>
      <c r="AF74" s="3">
        <f>SUM(Table2[[#This Row],[PE 2021 Obligations]],Table2[[#This Row],[ROW 2021 Obligations]],Table2[[#This Row],[Construction 2021 Obligations]],Table2[[#This Row],[Paving 2021 Obligations]])</f>
        <v>72500.77</v>
      </c>
      <c r="AG74" s="54">
        <v>220000</v>
      </c>
      <c r="AH74" s="54">
        <v>90000</v>
      </c>
      <c r="AI74" s="54">
        <v>966185.77</v>
      </c>
      <c r="AJ74" s="54">
        <v>0</v>
      </c>
      <c r="AK74" s="54">
        <v>1276185.77</v>
      </c>
      <c r="AL74" s="49" t="s">
        <v>1459</v>
      </c>
    </row>
    <row r="75" spans="1:38" hidden="1" x14ac:dyDescent="0.25">
      <c r="A75" s="13">
        <v>115674</v>
      </c>
      <c r="B75" s="15">
        <v>1</v>
      </c>
      <c r="C75" s="43" t="s">
        <v>47</v>
      </c>
      <c r="D75" s="44">
        <v>40618</v>
      </c>
      <c r="E75" s="43" t="s">
        <v>475</v>
      </c>
      <c r="F75" s="44">
        <v>43396</v>
      </c>
      <c r="G75" s="43" t="s">
        <v>103</v>
      </c>
      <c r="H75" s="45" t="s">
        <v>215</v>
      </c>
      <c r="I75" s="43" t="s">
        <v>1460</v>
      </c>
      <c r="J75" s="43" t="s">
        <v>116</v>
      </c>
      <c r="K75" s="43"/>
      <c r="L75" s="46" t="s">
        <v>116</v>
      </c>
      <c r="M75" s="45" t="s">
        <v>1461</v>
      </c>
      <c r="N75" s="45" t="s">
        <v>1462</v>
      </c>
      <c r="O75" s="43" t="s">
        <v>53</v>
      </c>
      <c r="P75" s="45" t="s">
        <v>40</v>
      </c>
      <c r="Q75" s="45"/>
      <c r="R75" s="110" t="s">
        <v>41</v>
      </c>
      <c r="S75" s="110" t="s">
        <v>42</v>
      </c>
      <c r="T75" s="130"/>
      <c r="U75" s="10">
        <v>2.5999999999999999E-2</v>
      </c>
      <c r="V75" s="44">
        <v>42650</v>
      </c>
      <c r="W75" s="43"/>
      <c r="X75" s="46" t="s">
        <v>43</v>
      </c>
      <c r="Y75" s="43" t="s">
        <v>78</v>
      </c>
      <c r="Z75" s="127" t="s">
        <v>20461</v>
      </c>
      <c r="AA75" s="45" t="s">
        <v>1463</v>
      </c>
      <c r="AB75" s="3">
        <v>-5750.91</v>
      </c>
      <c r="AC75" s="3">
        <v>18611.060000000001</v>
      </c>
      <c r="AD75" s="3">
        <v>-2255.25</v>
      </c>
      <c r="AE75" s="3">
        <v>0</v>
      </c>
      <c r="AF75" s="3">
        <f>SUM(Table2[[#This Row],[PE 2021 Obligations]],Table2[[#This Row],[ROW 2021 Obligations]],Table2[[#This Row],[Construction 2021 Obligations]],Table2[[#This Row],[Paving 2021 Obligations]])</f>
        <v>10604.900000000001</v>
      </c>
      <c r="AG75" s="3">
        <v>173249.09</v>
      </c>
      <c r="AH75" s="3">
        <v>85411.06</v>
      </c>
      <c r="AI75" s="3">
        <v>1012945.75</v>
      </c>
      <c r="AJ75" s="3">
        <v>0</v>
      </c>
      <c r="AK75" s="3">
        <v>1271605.8999999999</v>
      </c>
      <c r="AL75" s="43" t="s">
        <v>1464</v>
      </c>
    </row>
    <row r="76" spans="1:38" hidden="1" x14ac:dyDescent="0.25">
      <c r="A76" s="47">
        <v>115675</v>
      </c>
      <c r="B76" s="48">
        <v>4</v>
      </c>
      <c r="C76" s="49" t="s">
        <v>474</v>
      </c>
      <c r="D76" s="50">
        <v>40618</v>
      </c>
      <c r="E76" s="49" t="s">
        <v>819</v>
      </c>
      <c r="F76" s="50">
        <v>43958</v>
      </c>
      <c r="G76" s="49" t="s">
        <v>105</v>
      </c>
      <c r="H76" s="51" t="s">
        <v>323</v>
      </c>
      <c r="I76" s="49" t="s">
        <v>1465</v>
      </c>
      <c r="J76" s="49" t="s">
        <v>116</v>
      </c>
      <c r="K76" s="49"/>
      <c r="L76" s="52" t="s">
        <v>116</v>
      </c>
      <c r="M76" s="51" t="s">
        <v>1466</v>
      </c>
      <c r="N76" s="51" t="s">
        <v>1467</v>
      </c>
      <c r="O76" s="49" t="s">
        <v>53</v>
      </c>
      <c r="P76" s="51" t="s">
        <v>40</v>
      </c>
      <c r="Q76" s="51"/>
      <c r="R76" s="111" t="s">
        <v>41</v>
      </c>
      <c r="S76" s="111" t="s">
        <v>42</v>
      </c>
      <c r="T76" s="120"/>
      <c r="U76" s="53">
        <v>1.4999999999999999E-2</v>
      </c>
      <c r="V76" s="50">
        <v>42706</v>
      </c>
      <c r="W76" s="49"/>
      <c r="X76" s="52" t="s">
        <v>43</v>
      </c>
      <c r="Y76" s="49" t="s">
        <v>78</v>
      </c>
      <c r="Z76" s="127" t="s">
        <v>20461</v>
      </c>
      <c r="AA76" s="51" t="s">
        <v>1468</v>
      </c>
      <c r="AB76" s="54">
        <v>0</v>
      </c>
      <c r="AC76" s="54">
        <v>0</v>
      </c>
      <c r="AD76" s="54">
        <v>190000</v>
      </c>
      <c r="AE76" s="54">
        <v>0</v>
      </c>
      <c r="AF76" s="3">
        <f>SUM(Table2[[#This Row],[PE 2021 Obligations]],Table2[[#This Row],[ROW 2021 Obligations]],Table2[[#This Row],[Construction 2021 Obligations]],Table2[[#This Row],[Paving 2021 Obligations]])</f>
        <v>190000</v>
      </c>
      <c r="AG76" s="54">
        <v>375500</v>
      </c>
      <c r="AH76" s="54">
        <v>137000</v>
      </c>
      <c r="AI76" s="54">
        <v>1670018</v>
      </c>
      <c r="AJ76" s="54">
        <v>0</v>
      </c>
      <c r="AK76" s="54">
        <v>2182518</v>
      </c>
      <c r="AL76" s="49" t="s">
        <v>1469</v>
      </c>
    </row>
    <row r="77" spans="1:38" hidden="1" x14ac:dyDescent="0.25">
      <c r="A77" s="13">
        <v>115676</v>
      </c>
      <c r="B77" s="15">
        <v>4</v>
      </c>
      <c r="C77" s="43" t="s">
        <v>47</v>
      </c>
      <c r="D77" s="44">
        <v>40618</v>
      </c>
      <c r="E77" s="43" t="s">
        <v>819</v>
      </c>
      <c r="F77" s="44">
        <v>42990</v>
      </c>
      <c r="G77" s="43" t="s">
        <v>103</v>
      </c>
      <c r="H77" s="45" t="s">
        <v>349</v>
      </c>
      <c r="I77" s="43" t="s">
        <v>694</v>
      </c>
      <c r="J77" s="43" t="s">
        <v>116</v>
      </c>
      <c r="K77" s="43"/>
      <c r="L77" s="46" t="s">
        <v>116</v>
      </c>
      <c r="M77" s="45" t="s">
        <v>1470</v>
      </c>
      <c r="N77" s="45" t="s">
        <v>1471</v>
      </c>
      <c r="O77" s="43" t="s">
        <v>53</v>
      </c>
      <c r="P77" s="45" t="s">
        <v>40</v>
      </c>
      <c r="Q77" s="45"/>
      <c r="R77" s="110" t="s">
        <v>41</v>
      </c>
      <c r="S77" s="110" t="s">
        <v>42</v>
      </c>
      <c r="T77" s="130"/>
      <c r="U77" s="10">
        <v>8.5000000000000006E-2</v>
      </c>
      <c r="V77" s="44">
        <v>42461</v>
      </c>
      <c r="W77" s="43"/>
      <c r="X77" s="46" t="s">
        <v>43</v>
      </c>
      <c r="Y77" s="43" t="s">
        <v>78</v>
      </c>
      <c r="Z77" s="127" t="s">
        <v>20461</v>
      </c>
      <c r="AA77" s="45" t="s">
        <v>1472</v>
      </c>
      <c r="AB77" s="3">
        <v>11777.08</v>
      </c>
      <c r="AC77" s="3">
        <v>-46746.46</v>
      </c>
      <c r="AD77" s="3">
        <v>56057.06</v>
      </c>
      <c r="AE77" s="3">
        <v>0</v>
      </c>
      <c r="AF77" s="3">
        <f>SUM(Table2[[#This Row],[PE 2021 Obligations]],Table2[[#This Row],[ROW 2021 Obligations]],Table2[[#This Row],[Construction 2021 Obligations]],Table2[[#This Row],[Paving 2021 Obligations]])</f>
        <v>21087.68</v>
      </c>
      <c r="AG77" s="3">
        <v>128777.08</v>
      </c>
      <c r="AH77" s="3">
        <v>33253.54</v>
      </c>
      <c r="AI77" s="3">
        <v>1131461.47</v>
      </c>
      <c r="AJ77" s="3">
        <v>0</v>
      </c>
      <c r="AK77" s="3">
        <v>1293492.0900000001</v>
      </c>
      <c r="AL77" s="43" t="s">
        <v>1473</v>
      </c>
    </row>
    <row r="78" spans="1:38" hidden="1" x14ac:dyDescent="0.25">
      <c r="A78" s="47">
        <v>115680</v>
      </c>
      <c r="B78" s="48">
        <v>2</v>
      </c>
      <c r="C78" s="49" t="s">
        <v>474</v>
      </c>
      <c r="D78" s="50">
        <v>40619</v>
      </c>
      <c r="E78" s="49" t="s">
        <v>819</v>
      </c>
      <c r="F78" s="50">
        <v>44327</v>
      </c>
      <c r="G78" s="49" t="s">
        <v>32</v>
      </c>
      <c r="H78" s="51" t="s">
        <v>797</v>
      </c>
      <c r="I78" s="49" t="s">
        <v>1474</v>
      </c>
      <c r="J78" s="49" t="s">
        <v>116</v>
      </c>
      <c r="K78" s="49"/>
      <c r="L78" s="52" t="s">
        <v>116</v>
      </c>
      <c r="M78" s="51" t="s">
        <v>1475</v>
      </c>
      <c r="N78" s="51" t="s">
        <v>1476</v>
      </c>
      <c r="O78" s="49" t="s">
        <v>53</v>
      </c>
      <c r="P78" s="51" t="s">
        <v>40</v>
      </c>
      <c r="Q78" s="51"/>
      <c r="R78" s="111" t="s">
        <v>41</v>
      </c>
      <c r="S78" s="111" t="s">
        <v>42</v>
      </c>
      <c r="T78" s="120"/>
      <c r="U78" s="53">
        <v>0.11</v>
      </c>
      <c r="V78" s="50">
        <v>42650</v>
      </c>
      <c r="W78" s="49"/>
      <c r="X78" s="52" t="s">
        <v>43</v>
      </c>
      <c r="Y78" s="49" t="s">
        <v>78</v>
      </c>
      <c r="Z78" s="127" t="s">
        <v>20461</v>
      </c>
      <c r="AA78" s="51" t="s">
        <v>1477</v>
      </c>
      <c r="AB78" s="54">
        <v>4050</v>
      </c>
      <c r="AC78" s="54">
        <v>0</v>
      </c>
      <c r="AD78" s="54">
        <v>704700</v>
      </c>
      <c r="AE78" s="54">
        <v>0</v>
      </c>
      <c r="AF78" s="3">
        <f>SUM(Table2[[#This Row],[PE 2021 Obligations]],Table2[[#This Row],[ROW 2021 Obligations]],Table2[[#This Row],[Construction 2021 Obligations]],Table2[[#This Row],[Paving 2021 Obligations]])</f>
        <v>708750</v>
      </c>
      <c r="AG78" s="54">
        <v>504300</v>
      </c>
      <c r="AH78" s="54">
        <v>210000</v>
      </c>
      <c r="AI78" s="54">
        <v>6330152</v>
      </c>
      <c r="AJ78" s="54">
        <v>0</v>
      </c>
      <c r="AK78" s="54">
        <v>7044452</v>
      </c>
      <c r="AL78" s="49" t="s">
        <v>1478</v>
      </c>
    </row>
    <row r="79" spans="1:38" ht="30" hidden="1" x14ac:dyDescent="0.25">
      <c r="A79" s="13">
        <v>115682</v>
      </c>
      <c r="B79" s="15">
        <v>4</v>
      </c>
      <c r="C79" s="43" t="s">
        <v>47</v>
      </c>
      <c r="D79" s="44">
        <v>40619</v>
      </c>
      <c r="E79" s="43" t="s">
        <v>819</v>
      </c>
      <c r="F79" s="44">
        <v>43034</v>
      </c>
      <c r="G79" s="43" t="s">
        <v>105</v>
      </c>
      <c r="H79" s="45" t="s">
        <v>349</v>
      </c>
      <c r="I79" s="43" t="s">
        <v>1479</v>
      </c>
      <c r="J79" s="43" t="s">
        <v>116</v>
      </c>
      <c r="K79" s="43"/>
      <c r="L79" s="46" t="s">
        <v>116</v>
      </c>
      <c r="M79" s="45" t="s">
        <v>1480</v>
      </c>
      <c r="N79" s="45" t="s">
        <v>1481</v>
      </c>
      <c r="O79" s="43" t="s">
        <v>53</v>
      </c>
      <c r="P79" s="45" t="s">
        <v>40</v>
      </c>
      <c r="Q79" s="45"/>
      <c r="R79" s="110" t="s">
        <v>41</v>
      </c>
      <c r="S79" s="110" t="s">
        <v>42</v>
      </c>
      <c r="T79" s="130"/>
      <c r="U79" s="10">
        <v>0.218</v>
      </c>
      <c r="V79" s="44">
        <v>42825</v>
      </c>
      <c r="W79" s="43"/>
      <c r="X79" s="46" t="s">
        <v>43</v>
      </c>
      <c r="Y79" s="43" t="s">
        <v>78</v>
      </c>
      <c r="Z79" s="127" t="s">
        <v>20461</v>
      </c>
      <c r="AA79" s="45" t="s">
        <v>1482</v>
      </c>
      <c r="AB79" s="3">
        <v>-7178.17</v>
      </c>
      <c r="AC79" s="3">
        <v>-12728.76</v>
      </c>
      <c r="AD79" s="3">
        <v>129140.16</v>
      </c>
      <c r="AE79" s="3">
        <v>0</v>
      </c>
      <c r="AF79" s="3">
        <f>SUM(Table2[[#This Row],[PE 2021 Obligations]],Table2[[#This Row],[ROW 2021 Obligations]],Table2[[#This Row],[Construction 2021 Obligations]],Table2[[#This Row],[Paving 2021 Obligations]])</f>
        <v>109233.23000000001</v>
      </c>
      <c r="AG79" s="3">
        <v>209021.83</v>
      </c>
      <c r="AH79" s="3">
        <v>53021.24</v>
      </c>
      <c r="AI79" s="3">
        <v>1131698.1599999999</v>
      </c>
      <c r="AJ79" s="3">
        <v>0</v>
      </c>
      <c r="AK79" s="3">
        <v>1393741.23</v>
      </c>
      <c r="AL79" s="43" t="s">
        <v>1483</v>
      </c>
    </row>
    <row r="80" spans="1:38" hidden="1" x14ac:dyDescent="0.25">
      <c r="A80" s="47">
        <v>115738.01</v>
      </c>
      <c r="B80" s="48">
        <v>3</v>
      </c>
      <c r="C80" s="49" t="s">
        <v>474</v>
      </c>
      <c r="D80" s="50">
        <v>43707</v>
      </c>
      <c r="E80" s="49" t="s">
        <v>486</v>
      </c>
      <c r="F80" s="50">
        <v>44328</v>
      </c>
      <c r="G80" s="49" t="s">
        <v>32</v>
      </c>
      <c r="H80" s="51" t="s">
        <v>955</v>
      </c>
      <c r="I80" s="49" t="s">
        <v>1484</v>
      </c>
      <c r="J80" s="49" t="s">
        <v>116</v>
      </c>
      <c r="K80" s="49"/>
      <c r="L80" s="52" t="s">
        <v>116</v>
      </c>
      <c r="M80" s="51" t="s">
        <v>1485</v>
      </c>
      <c r="N80" s="51"/>
      <c r="O80" s="49" t="s">
        <v>179</v>
      </c>
      <c r="P80" s="51" t="s">
        <v>79</v>
      </c>
      <c r="Q80" s="51"/>
      <c r="R80" s="111" t="s">
        <v>41</v>
      </c>
      <c r="S80" s="112" t="s">
        <v>84</v>
      </c>
      <c r="T80" s="59"/>
      <c r="U80" s="53">
        <v>0.15</v>
      </c>
      <c r="V80" s="50">
        <v>43966</v>
      </c>
      <c r="W80" s="49"/>
      <c r="X80" s="52" t="s">
        <v>43</v>
      </c>
      <c r="Y80" s="49" t="s">
        <v>78</v>
      </c>
      <c r="Z80" s="127" t="s">
        <v>20461</v>
      </c>
      <c r="AA80" s="51" t="s">
        <v>1486</v>
      </c>
      <c r="AB80" s="54">
        <v>10000</v>
      </c>
      <c r="AC80" s="54">
        <v>0</v>
      </c>
      <c r="AD80" s="54">
        <v>401831</v>
      </c>
      <c r="AE80" s="54">
        <v>0</v>
      </c>
      <c r="AF80" s="3">
        <f>SUM(Table2[[#This Row],[PE 2021 Obligations]],Table2[[#This Row],[ROW 2021 Obligations]],Table2[[#This Row],[Construction 2021 Obligations]],Table2[[#This Row],[Paving 2021 Obligations]])</f>
        <v>411831</v>
      </c>
      <c r="AG80" s="54">
        <v>63000</v>
      </c>
      <c r="AH80" s="54">
        <v>0</v>
      </c>
      <c r="AI80" s="54">
        <v>401831</v>
      </c>
      <c r="AJ80" s="54">
        <v>0</v>
      </c>
      <c r="AK80" s="54">
        <v>464831</v>
      </c>
      <c r="AL80" s="49" t="s">
        <v>1487</v>
      </c>
    </row>
    <row r="81" spans="1:38" hidden="1" x14ac:dyDescent="0.25">
      <c r="A81" s="13">
        <v>116280.01</v>
      </c>
      <c r="B81" s="15">
        <v>1</v>
      </c>
      <c r="C81" s="43" t="s">
        <v>73</v>
      </c>
      <c r="D81" s="44">
        <v>44224</v>
      </c>
      <c r="E81" s="43" t="s">
        <v>176</v>
      </c>
      <c r="F81" s="44">
        <v>44358</v>
      </c>
      <c r="G81" s="43" t="s">
        <v>142</v>
      </c>
      <c r="H81" s="45" t="s">
        <v>394</v>
      </c>
      <c r="I81" s="43" t="s">
        <v>446</v>
      </c>
      <c r="J81" s="43" t="s">
        <v>116</v>
      </c>
      <c r="K81" s="43"/>
      <c r="L81" s="46" t="s">
        <v>116</v>
      </c>
      <c r="M81" s="45" t="s">
        <v>1534</v>
      </c>
      <c r="N81" s="45"/>
      <c r="O81" s="43" t="s">
        <v>179</v>
      </c>
      <c r="P81" s="45" t="s">
        <v>79</v>
      </c>
      <c r="Q81" s="45"/>
      <c r="R81" s="112" t="s">
        <v>41</v>
      </c>
      <c r="S81" s="112" t="s">
        <v>84</v>
      </c>
      <c r="T81" s="59"/>
      <c r="U81" s="10">
        <v>0</v>
      </c>
      <c r="V81" s="44">
        <v>44428</v>
      </c>
      <c r="W81" s="43"/>
      <c r="X81" s="46" t="s">
        <v>43</v>
      </c>
      <c r="Y81" s="43" t="s">
        <v>140</v>
      </c>
      <c r="Z81" s="127" t="s">
        <v>20460</v>
      </c>
      <c r="AA81" s="45" t="s">
        <v>1535</v>
      </c>
      <c r="AB81" s="3">
        <v>0</v>
      </c>
      <c r="AC81" s="3">
        <v>0</v>
      </c>
      <c r="AD81" s="3">
        <v>41500</v>
      </c>
      <c r="AE81" s="3">
        <v>0</v>
      </c>
      <c r="AF81" s="3">
        <f>SUM(Table2[[#This Row],[PE 2021 Obligations]],Table2[[#This Row],[ROW 2021 Obligations]],Table2[[#This Row],[Construction 2021 Obligations]],Table2[[#This Row],[Paving 2021 Obligations]])</f>
        <v>41500</v>
      </c>
      <c r="AG81" s="3">
        <v>0</v>
      </c>
      <c r="AH81" s="3">
        <v>0</v>
      </c>
      <c r="AI81" s="3">
        <v>41500</v>
      </c>
      <c r="AJ81" s="3">
        <v>0</v>
      </c>
      <c r="AK81" s="3">
        <v>41500</v>
      </c>
      <c r="AL81" s="43" t="s">
        <v>1536</v>
      </c>
    </row>
    <row r="82" spans="1:38" hidden="1" x14ac:dyDescent="0.25">
      <c r="A82" s="13">
        <v>116922</v>
      </c>
      <c r="B82" s="15">
        <v>1</v>
      </c>
      <c r="C82" s="43" t="s">
        <v>47</v>
      </c>
      <c r="D82" s="44">
        <v>40885</v>
      </c>
      <c r="E82" s="43" t="s">
        <v>819</v>
      </c>
      <c r="F82" s="44">
        <v>44055</v>
      </c>
      <c r="G82" s="43" t="s">
        <v>33</v>
      </c>
      <c r="H82" s="45" t="s">
        <v>232</v>
      </c>
      <c r="I82" s="43" t="s">
        <v>1631</v>
      </c>
      <c r="J82" s="43"/>
      <c r="K82" s="43" t="s">
        <v>1632</v>
      </c>
      <c r="L82" s="46" t="s">
        <v>37</v>
      </c>
      <c r="M82" s="45" t="s">
        <v>1633</v>
      </c>
      <c r="N82" s="45"/>
      <c r="O82" s="43" t="s">
        <v>39</v>
      </c>
      <c r="P82" s="45" t="s">
        <v>40</v>
      </c>
      <c r="Q82" s="45"/>
      <c r="R82" s="110" t="s">
        <v>41</v>
      </c>
      <c r="S82" s="110" t="s">
        <v>42</v>
      </c>
      <c r="T82" s="130"/>
      <c r="U82" s="10">
        <v>0.01</v>
      </c>
      <c r="V82" s="46"/>
      <c r="W82" s="43"/>
      <c r="X82" s="46" t="s">
        <v>43</v>
      </c>
      <c r="Y82" s="43" t="s">
        <v>44</v>
      </c>
      <c r="Z82" s="116" t="s">
        <v>20458</v>
      </c>
      <c r="AA82" s="45" t="s">
        <v>1634</v>
      </c>
      <c r="AB82" s="3">
        <v>0</v>
      </c>
      <c r="AC82" s="3">
        <v>0</v>
      </c>
      <c r="AD82" s="3">
        <v>11304</v>
      </c>
      <c r="AE82" s="3">
        <v>0</v>
      </c>
      <c r="AF82" s="3">
        <f>SUM(Table2[[#This Row],[PE 2021 Obligations]],Table2[[#This Row],[ROW 2021 Obligations]],Table2[[#This Row],[Construction 2021 Obligations]],Table2[[#This Row],[Paving 2021 Obligations]])</f>
        <v>11304</v>
      </c>
      <c r="AG82" s="3">
        <v>0</v>
      </c>
      <c r="AH82" s="3">
        <v>0</v>
      </c>
      <c r="AI82" s="3">
        <v>227401.31</v>
      </c>
      <c r="AJ82" s="3">
        <v>0</v>
      </c>
      <c r="AK82" s="3">
        <v>227401.31</v>
      </c>
      <c r="AL82" s="43" t="s">
        <v>1635</v>
      </c>
    </row>
    <row r="83" spans="1:38" hidden="1" x14ac:dyDescent="0.25">
      <c r="A83" s="47">
        <v>116943</v>
      </c>
      <c r="B83" s="48">
        <v>4</v>
      </c>
      <c r="C83" s="49" t="s">
        <v>31</v>
      </c>
      <c r="D83" s="50">
        <v>40889</v>
      </c>
      <c r="E83" s="49" t="s">
        <v>819</v>
      </c>
      <c r="F83" s="50">
        <v>44097</v>
      </c>
      <c r="G83" s="49" t="s">
        <v>75</v>
      </c>
      <c r="H83" s="51" t="s">
        <v>270</v>
      </c>
      <c r="I83" s="49" t="s">
        <v>1636</v>
      </c>
      <c r="J83" s="49"/>
      <c r="K83" s="49" t="s">
        <v>1637</v>
      </c>
      <c r="L83" s="52" t="s">
        <v>37</v>
      </c>
      <c r="M83" s="51" t="s">
        <v>1638</v>
      </c>
      <c r="N83" s="51"/>
      <c r="O83" s="49" t="s">
        <v>39</v>
      </c>
      <c r="P83" s="51" t="s">
        <v>40</v>
      </c>
      <c r="Q83" s="51"/>
      <c r="R83" s="111" t="s">
        <v>41</v>
      </c>
      <c r="S83" s="111" t="s">
        <v>42</v>
      </c>
      <c r="T83" s="120"/>
      <c r="U83" s="53">
        <v>1.0999999999999999E-2</v>
      </c>
      <c r="V83" s="52"/>
      <c r="W83" s="49"/>
      <c r="X83" s="52" t="s">
        <v>43</v>
      </c>
      <c r="Y83" s="49" t="s">
        <v>44</v>
      </c>
      <c r="Z83" s="116" t="s">
        <v>20458</v>
      </c>
      <c r="AA83" s="51" t="s">
        <v>1639</v>
      </c>
      <c r="AB83" s="54">
        <v>0</v>
      </c>
      <c r="AC83" s="54">
        <v>0</v>
      </c>
      <c r="AD83" s="54">
        <v>524141.63</v>
      </c>
      <c r="AE83" s="54">
        <v>0</v>
      </c>
      <c r="AF83" s="3">
        <f>SUM(Table2[[#This Row],[PE 2021 Obligations]],Table2[[#This Row],[ROW 2021 Obligations]],Table2[[#This Row],[Construction 2021 Obligations]],Table2[[#This Row],[Paving 2021 Obligations]])</f>
        <v>524141.63</v>
      </c>
      <c r="AG83" s="54">
        <v>0</v>
      </c>
      <c r="AH83" s="54">
        <v>0</v>
      </c>
      <c r="AI83" s="54">
        <v>524141.63</v>
      </c>
      <c r="AJ83" s="54">
        <v>0</v>
      </c>
      <c r="AK83" s="54">
        <v>524141.63</v>
      </c>
      <c r="AL83" s="49" t="s">
        <v>1640</v>
      </c>
    </row>
    <row r="84" spans="1:38" ht="30" hidden="1" x14ac:dyDescent="0.25">
      <c r="A84" s="13">
        <v>117018</v>
      </c>
      <c r="B84" s="15">
        <v>1</v>
      </c>
      <c r="C84" s="43" t="s">
        <v>47</v>
      </c>
      <c r="D84" s="44">
        <v>40927</v>
      </c>
      <c r="E84" s="43" t="s">
        <v>819</v>
      </c>
      <c r="F84" s="44">
        <v>43411</v>
      </c>
      <c r="G84" s="43" t="s">
        <v>103</v>
      </c>
      <c r="H84" s="45" t="s">
        <v>317</v>
      </c>
      <c r="I84" s="43"/>
      <c r="J84" s="43"/>
      <c r="K84" s="43" t="s">
        <v>1641</v>
      </c>
      <c r="L84" s="46" t="s">
        <v>37</v>
      </c>
      <c r="M84" s="45" t="s">
        <v>1642</v>
      </c>
      <c r="N84" s="45" t="s">
        <v>1643</v>
      </c>
      <c r="O84" s="43" t="s">
        <v>53</v>
      </c>
      <c r="P84" s="45" t="s">
        <v>40</v>
      </c>
      <c r="Q84" s="45"/>
      <c r="R84" s="110" t="s">
        <v>41</v>
      </c>
      <c r="S84" s="110" t="s">
        <v>42</v>
      </c>
      <c r="T84" s="130"/>
      <c r="U84" s="10">
        <v>0.01</v>
      </c>
      <c r="V84" s="44">
        <v>42965</v>
      </c>
      <c r="W84" s="43"/>
      <c r="X84" s="46" t="s">
        <v>43</v>
      </c>
      <c r="Y84" s="43" t="s">
        <v>44</v>
      </c>
      <c r="Z84" s="116" t="s">
        <v>20458</v>
      </c>
      <c r="AA84" s="45" t="s">
        <v>1644</v>
      </c>
      <c r="AB84" s="3">
        <v>-7098.87</v>
      </c>
      <c r="AC84" s="3">
        <v>15130.09</v>
      </c>
      <c r="AD84" s="3">
        <v>24131.16</v>
      </c>
      <c r="AE84" s="3">
        <v>0</v>
      </c>
      <c r="AF84" s="3">
        <f>SUM(Table2[[#This Row],[PE 2021 Obligations]],Table2[[#This Row],[ROW 2021 Obligations]],Table2[[#This Row],[Construction 2021 Obligations]],Table2[[#This Row],[Paving 2021 Obligations]])</f>
        <v>32162.38</v>
      </c>
      <c r="AG84" s="3">
        <v>67981.13</v>
      </c>
      <c r="AH84" s="3">
        <v>157880.09</v>
      </c>
      <c r="AI84" s="3">
        <v>824742.16</v>
      </c>
      <c r="AJ84" s="3">
        <v>0</v>
      </c>
      <c r="AK84" s="3">
        <v>1050603.3799999999</v>
      </c>
      <c r="AL84" s="43" t="s">
        <v>1645</v>
      </c>
    </row>
    <row r="85" spans="1:38" hidden="1" x14ac:dyDescent="0.25">
      <c r="A85" s="13">
        <v>117153</v>
      </c>
      <c r="B85" s="15">
        <v>1</v>
      </c>
      <c r="C85" s="43" t="s">
        <v>47</v>
      </c>
      <c r="D85" s="44">
        <v>40981</v>
      </c>
      <c r="E85" s="43" t="s">
        <v>142</v>
      </c>
      <c r="F85" s="44">
        <v>44365</v>
      </c>
      <c r="G85" s="43" t="s">
        <v>33</v>
      </c>
      <c r="H85" s="45" t="s">
        <v>182</v>
      </c>
      <c r="I85" s="43" t="s">
        <v>1654</v>
      </c>
      <c r="J85" s="43"/>
      <c r="K85" s="43" t="s">
        <v>1655</v>
      </c>
      <c r="L85" s="46" t="s">
        <v>37</v>
      </c>
      <c r="M85" s="45" t="s">
        <v>1656</v>
      </c>
      <c r="N85" s="45"/>
      <c r="O85" s="43" t="s">
        <v>39</v>
      </c>
      <c r="P85" s="45" t="s">
        <v>40</v>
      </c>
      <c r="Q85" s="45"/>
      <c r="R85" s="112" t="s">
        <v>41</v>
      </c>
      <c r="S85" s="112" t="s">
        <v>42</v>
      </c>
      <c r="T85" s="59"/>
      <c r="U85" s="10">
        <v>0</v>
      </c>
      <c r="V85" s="46"/>
      <c r="W85" s="43"/>
      <c r="X85" s="46" t="s">
        <v>43</v>
      </c>
      <c r="Y85" s="43" t="s">
        <v>44</v>
      </c>
      <c r="Z85" s="116" t="s">
        <v>20458</v>
      </c>
      <c r="AA85" s="45" t="s">
        <v>1657</v>
      </c>
      <c r="AB85" s="3">
        <v>0</v>
      </c>
      <c r="AC85" s="3">
        <v>0</v>
      </c>
      <c r="AD85" s="3">
        <v>540873.56999999995</v>
      </c>
      <c r="AE85" s="3">
        <v>0</v>
      </c>
      <c r="AF85" s="3">
        <f>SUM(Table2[[#This Row],[PE 2021 Obligations]],Table2[[#This Row],[ROW 2021 Obligations]],Table2[[#This Row],[Construction 2021 Obligations]],Table2[[#This Row],[Paving 2021 Obligations]])</f>
        <v>540873.56999999995</v>
      </c>
      <c r="AG85" s="3">
        <v>0</v>
      </c>
      <c r="AH85" s="3">
        <v>0</v>
      </c>
      <c r="AI85" s="3">
        <v>540873.56999999995</v>
      </c>
      <c r="AJ85" s="3">
        <v>0</v>
      </c>
      <c r="AK85" s="3">
        <v>540873.56999999995</v>
      </c>
      <c r="AL85" s="43" t="s">
        <v>1658</v>
      </c>
    </row>
    <row r="86" spans="1:38" hidden="1" x14ac:dyDescent="0.25">
      <c r="A86" s="47">
        <v>117236.01</v>
      </c>
      <c r="B86" s="48">
        <v>4</v>
      </c>
      <c r="C86" s="49" t="s">
        <v>31</v>
      </c>
      <c r="D86" s="50">
        <v>43080</v>
      </c>
      <c r="E86" s="49" t="s">
        <v>176</v>
      </c>
      <c r="F86" s="50">
        <v>44252</v>
      </c>
      <c r="G86" s="49" t="s">
        <v>32</v>
      </c>
      <c r="H86" s="51" t="s">
        <v>295</v>
      </c>
      <c r="I86" s="49" t="s">
        <v>468</v>
      </c>
      <c r="J86" s="49" t="s">
        <v>116</v>
      </c>
      <c r="K86" s="49"/>
      <c r="L86" s="52" t="s">
        <v>116</v>
      </c>
      <c r="M86" s="51" t="s">
        <v>1674</v>
      </c>
      <c r="N86" s="51"/>
      <c r="O86" s="49" t="s">
        <v>179</v>
      </c>
      <c r="P86" s="51" t="s">
        <v>79</v>
      </c>
      <c r="Q86" s="51"/>
      <c r="R86" s="111" t="s">
        <v>41</v>
      </c>
      <c r="S86" s="112" t="s">
        <v>84</v>
      </c>
      <c r="T86" s="59"/>
      <c r="U86" s="53">
        <v>0.1</v>
      </c>
      <c r="V86" s="50">
        <v>44232</v>
      </c>
      <c r="W86" s="49"/>
      <c r="X86" s="52" t="s">
        <v>43</v>
      </c>
      <c r="Y86" s="49" t="s">
        <v>78</v>
      </c>
      <c r="Z86" s="127" t="s">
        <v>20461</v>
      </c>
      <c r="AA86" s="51"/>
      <c r="AB86" s="54">
        <v>0</v>
      </c>
      <c r="AC86" s="54">
        <v>0</v>
      </c>
      <c r="AD86" s="54">
        <v>1290271</v>
      </c>
      <c r="AE86" s="54">
        <v>0</v>
      </c>
      <c r="AF86" s="3">
        <f>SUM(Table2[[#This Row],[PE 2021 Obligations]],Table2[[#This Row],[ROW 2021 Obligations]],Table2[[#This Row],[Construction 2021 Obligations]],Table2[[#This Row],[Paving 2021 Obligations]])</f>
        <v>1290271</v>
      </c>
      <c r="AG86" s="54">
        <v>0</v>
      </c>
      <c r="AH86" s="54">
        <v>0</v>
      </c>
      <c r="AI86" s="54">
        <v>1329771</v>
      </c>
      <c r="AJ86" s="54">
        <v>0</v>
      </c>
      <c r="AK86" s="54">
        <v>1329771</v>
      </c>
      <c r="AL86" s="49" t="s">
        <v>1675</v>
      </c>
    </row>
    <row r="87" spans="1:38" hidden="1" x14ac:dyDescent="0.25">
      <c r="A87" s="13">
        <v>117433.01</v>
      </c>
      <c r="B87" s="15">
        <v>3</v>
      </c>
      <c r="C87" s="43" t="s">
        <v>47</v>
      </c>
      <c r="D87" s="44">
        <v>41263</v>
      </c>
      <c r="E87" s="43" t="s">
        <v>654</v>
      </c>
      <c r="F87" s="44">
        <v>44262</v>
      </c>
      <c r="G87" s="43" t="s">
        <v>1086</v>
      </c>
      <c r="H87" s="45" t="s">
        <v>255</v>
      </c>
      <c r="I87" s="43" t="s">
        <v>1681</v>
      </c>
      <c r="J87" s="43" t="s">
        <v>116</v>
      </c>
      <c r="K87" s="43"/>
      <c r="L87" s="46" t="s">
        <v>116</v>
      </c>
      <c r="M87" s="45" t="s">
        <v>1682</v>
      </c>
      <c r="N87" s="45" t="s">
        <v>40</v>
      </c>
      <c r="O87" s="43" t="s">
        <v>53</v>
      </c>
      <c r="P87" s="45" t="s">
        <v>40</v>
      </c>
      <c r="Q87" s="45"/>
      <c r="R87" s="110" t="s">
        <v>41</v>
      </c>
      <c r="S87" s="110" t="s">
        <v>42</v>
      </c>
      <c r="T87" s="130"/>
      <c r="U87" s="10">
        <v>0</v>
      </c>
      <c r="V87" s="44">
        <v>42965</v>
      </c>
      <c r="W87" s="43"/>
      <c r="X87" s="46" t="s">
        <v>43</v>
      </c>
      <c r="Y87" s="43" t="s">
        <v>78</v>
      </c>
      <c r="Z87" s="127" t="s">
        <v>20461</v>
      </c>
      <c r="AA87" s="45" t="s">
        <v>1683</v>
      </c>
      <c r="AB87" s="3">
        <v>0</v>
      </c>
      <c r="AC87" s="3">
        <v>35483.31</v>
      </c>
      <c r="AD87" s="3">
        <v>0</v>
      </c>
      <c r="AE87" s="3">
        <v>0</v>
      </c>
      <c r="AF87" s="3">
        <f>SUM(Table2[[#This Row],[PE 2021 Obligations]],Table2[[#This Row],[ROW 2021 Obligations]],Table2[[#This Row],[Construction 2021 Obligations]],Table2[[#This Row],[Paving 2021 Obligations]])</f>
        <v>35483.31</v>
      </c>
      <c r="AG87" s="3">
        <v>216682.46</v>
      </c>
      <c r="AH87" s="3">
        <v>113764.2</v>
      </c>
      <c r="AI87" s="3">
        <v>1800833.14</v>
      </c>
      <c r="AJ87" s="3">
        <v>0</v>
      </c>
      <c r="AK87" s="3">
        <v>2131279.7999999998</v>
      </c>
      <c r="AL87" s="43" t="s">
        <v>1684</v>
      </c>
    </row>
    <row r="88" spans="1:38" hidden="1" x14ac:dyDescent="0.25">
      <c r="A88" s="47">
        <v>117922</v>
      </c>
      <c r="B88" s="48">
        <v>2</v>
      </c>
      <c r="C88" s="49" t="s">
        <v>31</v>
      </c>
      <c r="D88" s="50">
        <v>41184</v>
      </c>
      <c r="E88" s="49" t="s">
        <v>819</v>
      </c>
      <c r="F88" s="50">
        <v>44302</v>
      </c>
      <c r="G88" s="49" t="s">
        <v>514</v>
      </c>
      <c r="H88" s="51" t="s">
        <v>377</v>
      </c>
      <c r="I88" s="49" t="s">
        <v>1729</v>
      </c>
      <c r="J88" s="49"/>
      <c r="K88" s="49" t="s">
        <v>1730</v>
      </c>
      <c r="L88" s="52" t="s">
        <v>37</v>
      </c>
      <c r="M88" s="51" t="s">
        <v>1731</v>
      </c>
      <c r="N88" s="51"/>
      <c r="O88" s="49" t="s">
        <v>53</v>
      </c>
      <c r="P88" s="51" t="s">
        <v>40</v>
      </c>
      <c r="Q88" s="51"/>
      <c r="R88" s="111" t="s">
        <v>41</v>
      </c>
      <c r="S88" s="111" t="s">
        <v>42</v>
      </c>
      <c r="T88" s="120"/>
      <c r="U88" s="53">
        <v>0.02</v>
      </c>
      <c r="V88" s="50">
        <v>44281</v>
      </c>
      <c r="W88" s="49"/>
      <c r="X88" s="52" t="s">
        <v>43</v>
      </c>
      <c r="Y88" s="49" t="s">
        <v>44</v>
      </c>
      <c r="Z88" s="116" t="s">
        <v>20458</v>
      </c>
      <c r="AA88" s="51" t="s">
        <v>1732</v>
      </c>
      <c r="AB88" s="54">
        <v>0</v>
      </c>
      <c r="AC88" s="54">
        <v>0</v>
      </c>
      <c r="AD88" s="54">
        <v>1043958</v>
      </c>
      <c r="AE88" s="54">
        <v>0</v>
      </c>
      <c r="AF88" s="3">
        <f>SUM(Table2[[#This Row],[PE 2021 Obligations]],Table2[[#This Row],[ROW 2021 Obligations]],Table2[[#This Row],[Construction 2021 Obligations]],Table2[[#This Row],[Paving 2021 Obligations]])</f>
        <v>1043958</v>
      </c>
      <c r="AG88" s="54">
        <v>164135</v>
      </c>
      <c r="AH88" s="54">
        <v>98475</v>
      </c>
      <c r="AI88" s="54">
        <v>1632276</v>
      </c>
      <c r="AJ88" s="54">
        <v>0</v>
      </c>
      <c r="AK88" s="54">
        <v>1894886</v>
      </c>
      <c r="AL88" s="49" t="s">
        <v>1733</v>
      </c>
    </row>
    <row r="89" spans="1:38" ht="30" hidden="1" x14ac:dyDescent="0.25">
      <c r="A89" s="13">
        <v>117923</v>
      </c>
      <c r="B89" s="15">
        <v>2</v>
      </c>
      <c r="C89" s="43" t="s">
        <v>474</v>
      </c>
      <c r="D89" s="44">
        <v>41184</v>
      </c>
      <c r="E89" s="43" t="s">
        <v>819</v>
      </c>
      <c r="F89" s="44">
        <v>44132</v>
      </c>
      <c r="G89" s="43" t="s">
        <v>514</v>
      </c>
      <c r="H89" s="45" t="s">
        <v>377</v>
      </c>
      <c r="I89" s="43" t="s">
        <v>1734</v>
      </c>
      <c r="J89" s="43"/>
      <c r="K89" s="43" t="s">
        <v>1735</v>
      </c>
      <c r="L89" s="46" t="s">
        <v>37</v>
      </c>
      <c r="M89" s="45" t="s">
        <v>1736</v>
      </c>
      <c r="N89" s="45" t="s">
        <v>1737</v>
      </c>
      <c r="O89" s="43" t="s">
        <v>53</v>
      </c>
      <c r="P89" s="45" t="s">
        <v>40</v>
      </c>
      <c r="Q89" s="45"/>
      <c r="R89" s="112" t="s">
        <v>41</v>
      </c>
      <c r="S89" s="112" t="s">
        <v>42</v>
      </c>
      <c r="T89" s="59"/>
      <c r="U89" s="10">
        <v>0.01</v>
      </c>
      <c r="V89" s="44">
        <v>43812</v>
      </c>
      <c r="W89" s="43"/>
      <c r="X89" s="46" t="s">
        <v>43</v>
      </c>
      <c r="Y89" s="43" t="s">
        <v>44</v>
      </c>
      <c r="Z89" s="116" t="s">
        <v>20458</v>
      </c>
      <c r="AA89" s="45" t="s">
        <v>1738</v>
      </c>
      <c r="AB89" s="3">
        <v>40000</v>
      </c>
      <c r="AC89" s="3">
        <v>-230705</v>
      </c>
      <c r="AD89" s="3">
        <v>390567</v>
      </c>
      <c r="AE89" s="3">
        <v>0</v>
      </c>
      <c r="AF89" s="3">
        <f>SUM(Table2[[#This Row],[PE 2021 Obligations]],Table2[[#This Row],[ROW 2021 Obligations]],Table2[[#This Row],[Construction 2021 Obligations]],Table2[[#This Row],[Paving 2021 Obligations]])</f>
        <v>199862</v>
      </c>
      <c r="AG89" s="3">
        <v>175300</v>
      </c>
      <c r="AH89" s="3">
        <v>30000</v>
      </c>
      <c r="AI89" s="3">
        <v>1056000</v>
      </c>
      <c r="AJ89" s="3">
        <v>0</v>
      </c>
      <c r="AK89" s="3">
        <v>1261300</v>
      </c>
      <c r="AL89" s="43" t="s">
        <v>1739</v>
      </c>
    </row>
    <row r="90" spans="1:38" hidden="1" x14ac:dyDescent="0.25">
      <c r="A90" s="13">
        <v>118429</v>
      </c>
      <c r="B90" s="15">
        <v>1</v>
      </c>
      <c r="C90" s="43" t="s">
        <v>474</v>
      </c>
      <c r="D90" s="44">
        <v>41263</v>
      </c>
      <c r="E90" s="43" t="s">
        <v>819</v>
      </c>
      <c r="F90" s="44">
        <v>44217</v>
      </c>
      <c r="G90" s="43" t="s">
        <v>74</v>
      </c>
      <c r="H90" s="45" t="s">
        <v>215</v>
      </c>
      <c r="I90" s="43" t="s">
        <v>1767</v>
      </c>
      <c r="J90" s="43" t="s">
        <v>116</v>
      </c>
      <c r="K90" s="43"/>
      <c r="L90" s="46" t="s">
        <v>116</v>
      </c>
      <c r="M90" s="45" t="s">
        <v>1768</v>
      </c>
      <c r="N90" s="45" t="s">
        <v>1769</v>
      </c>
      <c r="O90" s="43" t="s">
        <v>53</v>
      </c>
      <c r="P90" s="45" t="s">
        <v>1320</v>
      </c>
      <c r="Q90" s="45"/>
      <c r="R90" s="112" t="s">
        <v>41</v>
      </c>
      <c r="S90" s="112" t="s">
        <v>84</v>
      </c>
      <c r="T90" s="59"/>
      <c r="U90" s="10">
        <v>1.6E-2</v>
      </c>
      <c r="V90" s="44">
        <v>43637</v>
      </c>
      <c r="W90" s="43"/>
      <c r="X90" s="46" t="s">
        <v>43</v>
      </c>
      <c r="Y90" s="43" t="s">
        <v>140</v>
      </c>
      <c r="Z90" s="127" t="s">
        <v>20460</v>
      </c>
      <c r="AA90" s="45" t="s">
        <v>1770</v>
      </c>
      <c r="AB90" s="3">
        <v>2000</v>
      </c>
      <c r="AC90" s="3">
        <v>0</v>
      </c>
      <c r="AD90" s="3">
        <v>600000</v>
      </c>
      <c r="AE90" s="3">
        <v>0</v>
      </c>
      <c r="AF90" s="3">
        <f>SUM(Table2[[#This Row],[PE 2021 Obligations]],Table2[[#This Row],[ROW 2021 Obligations]],Table2[[#This Row],[Construction 2021 Obligations]],Table2[[#This Row],[Paving 2021 Obligations]])</f>
        <v>602000</v>
      </c>
      <c r="AG90" s="3">
        <v>206000</v>
      </c>
      <c r="AH90" s="3">
        <v>0</v>
      </c>
      <c r="AI90" s="3">
        <v>1850063</v>
      </c>
      <c r="AJ90" s="3">
        <v>0</v>
      </c>
      <c r="AK90" s="3">
        <v>2056063</v>
      </c>
      <c r="AL90" s="43" t="s">
        <v>1771</v>
      </c>
    </row>
    <row r="91" spans="1:38" hidden="1" x14ac:dyDescent="0.25">
      <c r="A91" s="47">
        <v>118595.01</v>
      </c>
      <c r="B91" s="48">
        <v>4</v>
      </c>
      <c r="C91" s="49" t="s">
        <v>31</v>
      </c>
      <c r="D91" s="50">
        <v>43553</v>
      </c>
      <c r="E91" s="49" t="s">
        <v>486</v>
      </c>
      <c r="F91" s="50">
        <v>44208</v>
      </c>
      <c r="G91" s="49" t="s">
        <v>142</v>
      </c>
      <c r="H91" s="51" t="s">
        <v>126</v>
      </c>
      <c r="I91" s="49" t="s">
        <v>600</v>
      </c>
      <c r="J91" s="49" t="s">
        <v>116</v>
      </c>
      <c r="K91" s="49"/>
      <c r="L91" s="52" t="s">
        <v>116</v>
      </c>
      <c r="M91" s="51" t="s">
        <v>1793</v>
      </c>
      <c r="N91" s="51"/>
      <c r="O91" s="49" t="s">
        <v>179</v>
      </c>
      <c r="P91" s="51" t="s">
        <v>79</v>
      </c>
      <c r="Q91" s="51"/>
      <c r="R91" s="111" t="s">
        <v>41</v>
      </c>
      <c r="S91" s="112" t="s">
        <v>84</v>
      </c>
      <c r="T91" s="59"/>
      <c r="U91" s="53">
        <v>0</v>
      </c>
      <c r="V91" s="50">
        <v>44176</v>
      </c>
      <c r="W91" s="49"/>
      <c r="X91" s="52" t="s">
        <v>43</v>
      </c>
      <c r="Y91" s="49" t="s">
        <v>140</v>
      </c>
      <c r="Z91" s="127" t="s">
        <v>20460</v>
      </c>
      <c r="AA91" s="51" t="s">
        <v>1794</v>
      </c>
      <c r="AB91" s="54">
        <v>0</v>
      </c>
      <c r="AC91" s="54">
        <v>0</v>
      </c>
      <c r="AD91" s="54">
        <v>690594</v>
      </c>
      <c r="AE91" s="54">
        <v>0</v>
      </c>
      <c r="AF91" s="3">
        <f>SUM(Table2[[#This Row],[PE 2021 Obligations]],Table2[[#This Row],[ROW 2021 Obligations]],Table2[[#This Row],[Construction 2021 Obligations]],Table2[[#This Row],[Paving 2021 Obligations]])</f>
        <v>690594</v>
      </c>
      <c r="AG91" s="54">
        <v>0</v>
      </c>
      <c r="AH91" s="54">
        <v>0</v>
      </c>
      <c r="AI91" s="54">
        <v>743094</v>
      </c>
      <c r="AJ91" s="54">
        <v>0</v>
      </c>
      <c r="AK91" s="54">
        <v>743094</v>
      </c>
      <c r="AL91" s="49" t="s">
        <v>1795</v>
      </c>
    </row>
    <row r="92" spans="1:38" hidden="1" x14ac:dyDescent="0.25">
      <c r="A92" s="13">
        <v>118608</v>
      </c>
      <c r="B92" s="15">
        <v>3</v>
      </c>
      <c r="C92" s="43" t="s">
        <v>31</v>
      </c>
      <c r="D92" s="44">
        <v>41342</v>
      </c>
      <c r="E92" s="43" t="s">
        <v>142</v>
      </c>
      <c r="F92" s="44">
        <v>44301</v>
      </c>
      <c r="G92" s="43" t="s">
        <v>56</v>
      </c>
      <c r="H92" s="45" t="s">
        <v>405</v>
      </c>
      <c r="I92" s="43" t="s">
        <v>1796</v>
      </c>
      <c r="J92" s="43"/>
      <c r="K92" s="43" t="s">
        <v>1797</v>
      </c>
      <c r="L92" s="46" t="s">
        <v>37</v>
      </c>
      <c r="M92" s="45" t="s">
        <v>1798</v>
      </c>
      <c r="N92" s="45"/>
      <c r="O92" s="43" t="s">
        <v>39</v>
      </c>
      <c r="P92" s="45" t="s">
        <v>40</v>
      </c>
      <c r="Q92" s="45"/>
      <c r="R92" s="112" t="s">
        <v>41</v>
      </c>
      <c r="S92" s="112" t="s">
        <v>42</v>
      </c>
      <c r="T92" s="59"/>
      <c r="U92" s="10">
        <v>0</v>
      </c>
      <c r="V92" s="46"/>
      <c r="W92" s="43"/>
      <c r="X92" s="46" t="s">
        <v>43</v>
      </c>
      <c r="Y92" s="43" t="s">
        <v>44</v>
      </c>
      <c r="Z92" s="116" t="s">
        <v>20458</v>
      </c>
      <c r="AA92" s="45" t="s">
        <v>1799</v>
      </c>
      <c r="AB92" s="3">
        <v>0</v>
      </c>
      <c r="AC92" s="3">
        <v>0</v>
      </c>
      <c r="AD92" s="3">
        <v>703445.8</v>
      </c>
      <c r="AE92" s="3">
        <v>0</v>
      </c>
      <c r="AF92" s="3">
        <f>SUM(Table2[[#This Row],[PE 2021 Obligations]],Table2[[#This Row],[ROW 2021 Obligations]],Table2[[#This Row],[Construction 2021 Obligations]],Table2[[#This Row],[Paving 2021 Obligations]])</f>
        <v>703445.8</v>
      </c>
      <c r="AG92" s="3">
        <v>0</v>
      </c>
      <c r="AH92" s="3">
        <v>0</v>
      </c>
      <c r="AI92" s="3">
        <v>703445.8</v>
      </c>
      <c r="AJ92" s="3">
        <v>0</v>
      </c>
      <c r="AK92" s="3">
        <v>703445.8</v>
      </c>
      <c r="AL92" s="43" t="s">
        <v>1800</v>
      </c>
    </row>
    <row r="93" spans="1:38" hidden="1" x14ac:dyDescent="0.25">
      <c r="A93" s="47">
        <v>119178.02</v>
      </c>
      <c r="B93" s="48">
        <v>1</v>
      </c>
      <c r="C93" s="49" t="s">
        <v>474</v>
      </c>
      <c r="D93" s="50">
        <v>43257</v>
      </c>
      <c r="E93" s="49" t="s">
        <v>176</v>
      </c>
      <c r="F93" s="50">
        <v>44105</v>
      </c>
      <c r="G93" s="49" t="s">
        <v>32</v>
      </c>
      <c r="H93" s="51" t="s">
        <v>215</v>
      </c>
      <c r="I93" s="49" t="s">
        <v>1857</v>
      </c>
      <c r="J93" s="49"/>
      <c r="K93" s="49" t="s">
        <v>1858</v>
      </c>
      <c r="L93" s="52" t="s">
        <v>37</v>
      </c>
      <c r="M93" s="51" t="s">
        <v>1859</v>
      </c>
      <c r="N93" s="51"/>
      <c r="O93" s="49" t="s">
        <v>179</v>
      </c>
      <c r="P93" s="51" t="s">
        <v>79</v>
      </c>
      <c r="Q93" s="51"/>
      <c r="R93" s="111" t="s">
        <v>41</v>
      </c>
      <c r="S93" s="110" t="s">
        <v>42</v>
      </c>
      <c r="T93" s="59"/>
      <c r="U93" s="53">
        <v>0</v>
      </c>
      <c r="V93" s="50">
        <v>43980</v>
      </c>
      <c r="W93" s="49"/>
      <c r="X93" s="52" t="s">
        <v>43</v>
      </c>
      <c r="Y93" s="49" t="s">
        <v>44</v>
      </c>
      <c r="Z93" s="116" t="s">
        <v>20458</v>
      </c>
      <c r="AA93" s="51" t="s">
        <v>1860</v>
      </c>
      <c r="AB93" s="54">
        <v>0</v>
      </c>
      <c r="AC93" s="54">
        <v>0</v>
      </c>
      <c r="AD93" s="54">
        <v>337525</v>
      </c>
      <c r="AE93" s="54">
        <v>0</v>
      </c>
      <c r="AF93" s="3">
        <f>SUM(Table2[[#This Row],[PE 2021 Obligations]],Table2[[#This Row],[ROW 2021 Obligations]],Table2[[#This Row],[Construction 2021 Obligations]],Table2[[#This Row],[Paving 2021 Obligations]])</f>
        <v>337525</v>
      </c>
      <c r="AG93" s="54">
        <v>0</v>
      </c>
      <c r="AH93" s="54">
        <v>0</v>
      </c>
      <c r="AI93" s="54">
        <v>367475</v>
      </c>
      <c r="AJ93" s="54">
        <v>0</v>
      </c>
      <c r="AK93" s="54">
        <v>367475</v>
      </c>
      <c r="AL93" s="49" t="s">
        <v>1861</v>
      </c>
    </row>
    <row r="94" spans="1:38" ht="90" hidden="1" x14ac:dyDescent="0.25">
      <c r="A94" s="13">
        <v>119544</v>
      </c>
      <c r="B94" s="15">
        <v>4</v>
      </c>
      <c r="C94" s="43" t="s">
        <v>31</v>
      </c>
      <c r="D94" s="44">
        <v>41493</v>
      </c>
      <c r="E94" s="43" t="s">
        <v>1281</v>
      </c>
      <c r="F94" s="44">
        <v>44215</v>
      </c>
      <c r="G94" s="43" t="s">
        <v>75</v>
      </c>
      <c r="H94" s="45" t="s">
        <v>126</v>
      </c>
      <c r="I94" s="43" t="s">
        <v>1888</v>
      </c>
      <c r="J94" s="43"/>
      <c r="K94" s="43"/>
      <c r="L94" s="46"/>
      <c r="M94" s="45" t="s">
        <v>1889</v>
      </c>
      <c r="N94" s="45" t="s">
        <v>1890</v>
      </c>
      <c r="O94" s="43" t="s">
        <v>60</v>
      </c>
      <c r="P94" s="45" t="s">
        <v>79</v>
      </c>
      <c r="Q94" s="45"/>
      <c r="R94" s="112" t="s">
        <v>41</v>
      </c>
      <c r="S94" s="110" t="s">
        <v>42</v>
      </c>
      <c r="T94" s="59"/>
      <c r="U94" s="10">
        <v>3.63</v>
      </c>
      <c r="V94" s="46"/>
      <c r="W94" s="43"/>
      <c r="X94" s="46" t="s">
        <v>43</v>
      </c>
      <c r="Y94" s="43" t="s">
        <v>511</v>
      </c>
      <c r="Z94" s="116" t="s">
        <v>20458</v>
      </c>
      <c r="AA94" s="45" t="s">
        <v>1891</v>
      </c>
      <c r="AB94" s="3">
        <v>0</v>
      </c>
      <c r="AC94" s="3">
        <v>0</v>
      </c>
      <c r="AD94" s="3">
        <v>2163511</v>
      </c>
      <c r="AE94" s="3">
        <v>0</v>
      </c>
      <c r="AF94" s="3">
        <f>SUM(Table2[[#This Row],[PE 2021 Obligations]],Table2[[#This Row],[ROW 2021 Obligations]],Table2[[#This Row],[Construction 2021 Obligations]],Table2[[#This Row],[Paving 2021 Obligations]])</f>
        <v>2163511</v>
      </c>
      <c r="AG94" s="3">
        <v>479800</v>
      </c>
      <c r="AH94" s="3">
        <v>0</v>
      </c>
      <c r="AI94" s="3">
        <v>10539447</v>
      </c>
      <c r="AJ94" s="3">
        <v>0</v>
      </c>
      <c r="AK94" s="3">
        <v>11019247</v>
      </c>
      <c r="AL94" s="43" t="s">
        <v>1892</v>
      </c>
    </row>
    <row r="95" spans="1:38" hidden="1" x14ac:dyDescent="0.25">
      <c r="A95" s="47">
        <v>119729.01</v>
      </c>
      <c r="B95" s="48">
        <v>1</v>
      </c>
      <c r="C95" s="49" t="s">
        <v>73</v>
      </c>
      <c r="D95" s="50">
        <v>44224</v>
      </c>
      <c r="E95" s="49" t="s">
        <v>176</v>
      </c>
      <c r="F95" s="50">
        <v>44307</v>
      </c>
      <c r="G95" s="49" t="s">
        <v>109</v>
      </c>
      <c r="H95" s="51" t="s">
        <v>320</v>
      </c>
      <c r="I95" s="49" t="s">
        <v>159</v>
      </c>
      <c r="J95" s="49" t="s">
        <v>148</v>
      </c>
      <c r="K95" s="49"/>
      <c r="L95" s="52" t="s">
        <v>149</v>
      </c>
      <c r="M95" s="51" t="s">
        <v>1904</v>
      </c>
      <c r="N95" s="51"/>
      <c r="O95" s="49" t="s">
        <v>179</v>
      </c>
      <c r="P95" s="51" t="s">
        <v>79</v>
      </c>
      <c r="Q95" s="51"/>
      <c r="R95" s="111" t="s">
        <v>41</v>
      </c>
      <c r="S95" s="112" t="s">
        <v>84</v>
      </c>
      <c r="T95" s="59"/>
      <c r="U95" s="53">
        <v>0</v>
      </c>
      <c r="V95" s="50">
        <v>44477</v>
      </c>
      <c r="W95" s="49"/>
      <c r="X95" s="52" t="s">
        <v>43</v>
      </c>
      <c r="Y95" s="49" t="s">
        <v>454</v>
      </c>
      <c r="Z95" s="127" t="s">
        <v>20457</v>
      </c>
      <c r="AA95" s="51" t="s">
        <v>1905</v>
      </c>
      <c r="AB95" s="54">
        <v>0</v>
      </c>
      <c r="AC95" s="54">
        <v>0</v>
      </c>
      <c r="AD95" s="54">
        <v>29500</v>
      </c>
      <c r="AE95" s="54">
        <v>0</v>
      </c>
      <c r="AF95" s="3">
        <f>SUM(Table2[[#This Row],[PE 2021 Obligations]],Table2[[#This Row],[ROW 2021 Obligations]],Table2[[#This Row],[Construction 2021 Obligations]],Table2[[#This Row],[Paving 2021 Obligations]])</f>
        <v>29500</v>
      </c>
      <c r="AG95" s="54">
        <v>0</v>
      </c>
      <c r="AH95" s="54">
        <v>0</v>
      </c>
      <c r="AI95" s="54">
        <v>29500</v>
      </c>
      <c r="AJ95" s="54">
        <v>0</v>
      </c>
      <c r="AK95" s="54">
        <v>29500</v>
      </c>
      <c r="AL95" s="49" t="s">
        <v>1906</v>
      </c>
    </row>
    <row r="96" spans="1:38" ht="30" hidden="1" x14ac:dyDescent="0.25">
      <c r="A96" s="13">
        <v>119731</v>
      </c>
      <c r="B96" s="15">
        <v>4</v>
      </c>
      <c r="C96" s="43" t="s">
        <v>73</v>
      </c>
      <c r="D96" s="44">
        <v>41536</v>
      </c>
      <c r="E96" s="43" t="s">
        <v>142</v>
      </c>
      <c r="F96" s="44">
        <v>43983</v>
      </c>
      <c r="G96" s="43" t="s">
        <v>529</v>
      </c>
      <c r="H96" s="45" t="s">
        <v>258</v>
      </c>
      <c r="I96" s="43" t="s">
        <v>608</v>
      </c>
      <c r="J96" s="43" t="s">
        <v>116</v>
      </c>
      <c r="K96" s="43"/>
      <c r="L96" s="46" t="s">
        <v>116</v>
      </c>
      <c r="M96" s="45" t="s">
        <v>1907</v>
      </c>
      <c r="N96" s="45" t="s">
        <v>1908</v>
      </c>
      <c r="O96" s="43" t="s">
        <v>179</v>
      </c>
      <c r="P96" s="45" t="s">
        <v>79</v>
      </c>
      <c r="Q96" s="45"/>
      <c r="R96" s="112" t="s">
        <v>41</v>
      </c>
      <c r="S96" s="112" t="s">
        <v>84</v>
      </c>
      <c r="T96" s="59"/>
      <c r="U96" s="56" t="s">
        <v>32</v>
      </c>
      <c r="V96" s="46"/>
      <c r="W96" s="43"/>
      <c r="X96" s="46" t="s">
        <v>43</v>
      </c>
      <c r="Y96" s="43" t="s">
        <v>140</v>
      </c>
      <c r="Z96" s="127" t="s">
        <v>20460</v>
      </c>
      <c r="AA96" s="45" t="s">
        <v>1909</v>
      </c>
      <c r="AB96" s="3">
        <v>10500</v>
      </c>
      <c r="AC96" s="3">
        <v>0</v>
      </c>
      <c r="AD96" s="3">
        <v>0</v>
      </c>
      <c r="AE96" s="3">
        <v>0</v>
      </c>
      <c r="AF96" s="3">
        <f>SUM(Table2[[#This Row],[PE 2021 Obligations]],Table2[[#This Row],[ROW 2021 Obligations]],Table2[[#This Row],[Construction 2021 Obligations]],Table2[[#This Row],[Paving 2021 Obligations]])</f>
        <v>10500</v>
      </c>
      <c r="AG96" s="3">
        <v>103500</v>
      </c>
      <c r="AH96" s="3">
        <v>0</v>
      </c>
      <c r="AI96" s="3">
        <v>0</v>
      </c>
      <c r="AJ96" s="3">
        <v>0</v>
      </c>
      <c r="AK96" s="3">
        <v>103500</v>
      </c>
      <c r="AL96" s="43"/>
    </row>
    <row r="97" spans="1:38" hidden="1" x14ac:dyDescent="0.25">
      <c r="A97" s="47">
        <v>119731.01</v>
      </c>
      <c r="B97" s="48">
        <v>4</v>
      </c>
      <c r="C97" s="49" t="s">
        <v>31</v>
      </c>
      <c r="D97" s="50">
        <v>43979</v>
      </c>
      <c r="E97" s="49" t="s">
        <v>142</v>
      </c>
      <c r="F97" s="50">
        <v>44279</v>
      </c>
      <c r="G97" s="49" t="s">
        <v>75</v>
      </c>
      <c r="H97" s="51" t="s">
        <v>258</v>
      </c>
      <c r="I97" s="49" t="s">
        <v>608</v>
      </c>
      <c r="J97" s="49" t="s">
        <v>116</v>
      </c>
      <c r="K97" s="49"/>
      <c r="L97" s="52" t="s">
        <v>116</v>
      </c>
      <c r="M97" s="51" t="s">
        <v>1910</v>
      </c>
      <c r="N97" s="51"/>
      <c r="O97" s="49" t="s">
        <v>179</v>
      </c>
      <c r="P97" s="51" t="s">
        <v>79</v>
      </c>
      <c r="Q97" s="51"/>
      <c r="R97" s="111" t="s">
        <v>41</v>
      </c>
      <c r="S97" s="112" t="s">
        <v>84</v>
      </c>
      <c r="T97" s="59"/>
      <c r="U97" s="53">
        <v>0</v>
      </c>
      <c r="V97" s="50">
        <v>44057</v>
      </c>
      <c r="W97" s="49"/>
      <c r="X97" s="52" t="s">
        <v>43</v>
      </c>
      <c r="Y97" s="49" t="s">
        <v>140</v>
      </c>
      <c r="Z97" s="127" t="s">
        <v>20460</v>
      </c>
      <c r="AA97" s="51" t="s">
        <v>1911</v>
      </c>
      <c r="AB97" s="54">
        <v>0</v>
      </c>
      <c r="AC97" s="54">
        <v>0</v>
      </c>
      <c r="AD97" s="54">
        <v>874384</v>
      </c>
      <c r="AE97" s="54">
        <v>0</v>
      </c>
      <c r="AF97" s="3">
        <f>SUM(Table2[[#This Row],[PE 2021 Obligations]],Table2[[#This Row],[ROW 2021 Obligations]],Table2[[#This Row],[Construction 2021 Obligations]],Table2[[#This Row],[Paving 2021 Obligations]])</f>
        <v>874384</v>
      </c>
      <c r="AG97" s="54">
        <v>0</v>
      </c>
      <c r="AH97" s="54">
        <v>0</v>
      </c>
      <c r="AI97" s="54">
        <v>874384</v>
      </c>
      <c r="AJ97" s="54">
        <v>0</v>
      </c>
      <c r="AK97" s="54">
        <v>874384</v>
      </c>
      <c r="AL97" s="49" t="s">
        <v>1912</v>
      </c>
    </row>
    <row r="98" spans="1:38" hidden="1" x14ac:dyDescent="0.25">
      <c r="A98" s="13">
        <v>119956.01</v>
      </c>
      <c r="B98" s="15">
        <v>2</v>
      </c>
      <c r="C98" s="43" t="s">
        <v>73</v>
      </c>
      <c r="D98" s="44">
        <v>44336</v>
      </c>
      <c r="E98" s="43" t="s">
        <v>142</v>
      </c>
      <c r="F98" s="44">
        <v>44342</v>
      </c>
      <c r="G98" s="43" t="s">
        <v>529</v>
      </c>
      <c r="H98" s="45" t="s">
        <v>380</v>
      </c>
      <c r="I98" s="43" t="s">
        <v>539</v>
      </c>
      <c r="J98" s="43" t="s">
        <v>116</v>
      </c>
      <c r="K98" s="43"/>
      <c r="L98" s="46" t="s">
        <v>116</v>
      </c>
      <c r="M98" s="45" t="s">
        <v>1953</v>
      </c>
      <c r="N98" s="45"/>
      <c r="O98" s="43" t="s">
        <v>179</v>
      </c>
      <c r="P98" s="45" t="s">
        <v>79</v>
      </c>
      <c r="Q98" s="45"/>
      <c r="R98" s="112" t="s">
        <v>41</v>
      </c>
      <c r="S98" s="112" t="s">
        <v>84</v>
      </c>
      <c r="T98" s="59"/>
      <c r="U98" s="10">
        <v>0</v>
      </c>
      <c r="V98" s="44">
        <v>44428</v>
      </c>
      <c r="W98" s="43"/>
      <c r="X98" s="46" t="s">
        <v>43</v>
      </c>
      <c r="Y98" s="43" t="s">
        <v>78</v>
      </c>
      <c r="Z98" s="127" t="s">
        <v>20461</v>
      </c>
      <c r="AA98" s="45" t="s">
        <v>1954</v>
      </c>
      <c r="AB98" s="3">
        <v>0</v>
      </c>
      <c r="AC98" s="3">
        <v>0</v>
      </c>
      <c r="AD98" s="3">
        <v>76500</v>
      </c>
      <c r="AE98" s="3">
        <v>0</v>
      </c>
      <c r="AF98" s="3">
        <f>SUM(Table2[[#This Row],[PE 2021 Obligations]],Table2[[#This Row],[ROW 2021 Obligations]],Table2[[#This Row],[Construction 2021 Obligations]],Table2[[#This Row],[Paving 2021 Obligations]])</f>
        <v>76500</v>
      </c>
      <c r="AG98" s="3">
        <v>0</v>
      </c>
      <c r="AH98" s="3">
        <v>0</v>
      </c>
      <c r="AI98" s="3">
        <v>76500</v>
      </c>
      <c r="AJ98" s="3">
        <v>0</v>
      </c>
      <c r="AK98" s="3">
        <v>76500</v>
      </c>
      <c r="AL98" s="43" t="s">
        <v>1955</v>
      </c>
    </row>
    <row r="99" spans="1:38" hidden="1" x14ac:dyDescent="0.25">
      <c r="A99" s="13">
        <v>120312</v>
      </c>
      <c r="B99" s="15">
        <v>1</v>
      </c>
      <c r="C99" s="43" t="s">
        <v>47</v>
      </c>
      <c r="D99" s="44">
        <v>41724</v>
      </c>
      <c r="E99" s="43" t="s">
        <v>142</v>
      </c>
      <c r="F99" s="44">
        <v>44272</v>
      </c>
      <c r="G99" s="43" t="s">
        <v>142</v>
      </c>
      <c r="H99" s="45" t="s">
        <v>196</v>
      </c>
      <c r="I99" s="43" t="s">
        <v>2033</v>
      </c>
      <c r="J99" s="43" t="s">
        <v>116</v>
      </c>
      <c r="K99" s="43"/>
      <c r="L99" s="46" t="s">
        <v>116</v>
      </c>
      <c r="M99" s="45" t="s">
        <v>2034</v>
      </c>
      <c r="N99" s="45"/>
      <c r="O99" s="43" t="s">
        <v>179</v>
      </c>
      <c r="P99" s="45" t="s">
        <v>79</v>
      </c>
      <c r="Q99" s="45"/>
      <c r="R99" s="112" t="s">
        <v>41</v>
      </c>
      <c r="S99" s="112" t="s">
        <v>84</v>
      </c>
      <c r="T99" s="59"/>
      <c r="U99" s="10">
        <v>0</v>
      </c>
      <c r="V99" s="44">
        <v>43742</v>
      </c>
      <c r="W99" s="43"/>
      <c r="X99" s="46" t="s">
        <v>43</v>
      </c>
      <c r="Y99" s="43" t="s">
        <v>78</v>
      </c>
      <c r="Z99" s="127" t="s">
        <v>20461</v>
      </c>
      <c r="AA99" s="45" t="s">
        <v>2035</v>
      </c>
      <c r="AB99" s="3">
        <v>0</v>
      </c>
      <c r="AC99" s="3">
        <v>0</v>
      </c>
      <c r="AD99" s="3">
        <v>10729.85</v>
      </c>
      <c r="AE99" s="3">
        <v>0</v>
      </c>
      <c r="AF99" s="3">
        <f>SUM(Table2[[#This Row],[PE 2021 Obligations]],Table2[[#This Row],[ROW 2021 Obligations]],Table2[[#This Row],[Construction 2021 Obligations]],Table2[[#This Row],[Paving 2021 Obligations]])</f>
        <v>10729.85</v>
      </c>
      <c r="AG99" s="3">
        <v>0</v>
      </c>
      <c r="AH99" s="3">
        <v>0</v>
      </c>
      <c r="AI99" s="3">
        <v>210343.85</v>
      </c>
      <c r="AJ99" s="3">
        <v>0</v>
      </c>
      <c r="AK99" s="3">
        <v>210343.85</v>
      </c>
      <c r="AL99" s="43" t="s">
        <v>2036</v>
      </c>
    </row>
    <row r="100" spans="1:38" hidden="1" x14ac:dyDescent="0.25">
      <c r="A100" s="47">
        <v>120314</v>
      </c>
      <c r="B100" s="48">
        <v>1</v>
      </c>
      <c r="C100" s="49" t="s">
        <v>73</v>
      </c>
      <c r="D100" s="50">
        <v>41724</v>
      </c>
      <c r="E100" s="49" t="s">
        <v>142</v>
      </c>
      <c r="F100" s="50">
        <v>44364</v>
      </c>
      <c r="G100" s="49" t="s">
        <v>529</v>
      </c>
      <c r="H100" s="51" t="s">
        <v>209</v>
      </c>
      <c r="I100" s="49" t="s">
        <v>2037</v>
      </c>
      <c r="J100" s="49" t="s">
        <v>116</v>
      </c>
      <c r="K100" s="49"/>
      <c r="L100" s="52" t="s">
        <v>116</v>
      </c>
      <c r="M100" s="51" t="s">
        <v>2038</v>
      </c>
      <c r="N100" s="51"/>
      <c r="O100" s="49" t="s">
        <v>179</v>
      </c>
      <c r="P100" s="51" t="s">
        <v>79</v>
      </c>
      <c r="Q100" s="51"/>
      <c r="R100" s="111" t="s">
        <v>41</v>
      </c>
      <c r="S100" s="112" t="s">
        <v>84</v>
      </c>
      <c r="T100" s="59"/>
      <c r="U100" s="53">
        <v>0.03</v>
      </c>
      <c r="V100" s="50">
        <v>44603</v>
      </c>
      <c r="W100" s="49"/>
      <c r="X100" s="52" t="s">
        <v>43</v>
      </c>
      <c r="Y100" s="49" t="s">
        <v>78</v>
      </c>
      <c r="Z100" s="127" t="s">
        <v>20461</v>
      </c>
      <c r="AA100" s="51" t="s">
        <v>2039</v>
      </c>
      <c r="AB100" s="54">
        <v>0</v>
      </c>
      <c r="AC100" s="54">
        <v>0</v>
      </c>
      <c r="AD100" s="54">
        <v>303000</v>
      </c>
      <c r="AE100" s="54">
        <v>0</v>
      </c>
      <c r="AF100" s="3">
        <f>SUM(Table2[[#This Row],[PE 2021 Obligations]],Table2[[#This Row],[ROW 2021 Obligations]],Table2[[#This Row],[Construction 2021 Obligations]],Table2[[#This Row],[Paving 2021 Obligations]])</f>
        <v>303000</v>
      </c>
      <c r="AG100" s="54">
        <v>0</v>
      </c>
      <c r="AH100" s="54">
        <v>25000</v>
      </c>
      <c r="AI100" s="54">
        <v>469100</v>
      </c>
      <c r="AJ100" s="54">
        <v>0</v>
      </c>
      <c r="AK100" s="54">
        <v>494100</v>
      </c>
      <c r="AL100" s="49" t="s">
        <v>2040</v>
      </c>
    </row>
    <row r="101" spans="1:38" hidden="1" x14ac:dyDescent="0.25">
      <c r="A101" s="13">
        <v>120408</v>
      </c>
      <c r="B101" s="15">
        <v>4</v>
      </c>
      <c r="C101" s="43" t="s">
        <v>47</v>
      </c>
      <c r="D101" s="44">
        <v>41740</v>
      </c>
      <c r="E101" s="43" t="s">
        <v>142</v>
      </c>
      <c r="F101" s="44">
        <v>44271</v>
      </c>
      <c r="G101" s="43" t="s">
        <v>81</v>
      </c>
      <c r="H101" s="45" t="s">
        <v>258</v>
      </c>
      <c r="I101" s="43" t="s">
        <v>608</v>
      </c>
      <c r="J101" s="43" t="s">
        <v>116</v>
      </c>
      <c r="K101" s="43"/>
      <c r="L101" s="46" t="s">
        <v>116</v>
      </c>
      <c r="M101" s="45" t="s">
        <v>2060</v>
      </c>
      <c r="N101" s="45"/>
      <c r="O101" s="43" t="s">
        <v>179</v>
      </c>
      <c r="P101" s="45" t="s">
        <v>79</v>
      </c>
      <c r="Q101" s="45"/>
      <c r="R101" s="112" t="s">
        <v>41</v>
      </c>
      <c r="S101" s="112" t="s">
        <v>84</v>
      </c>
      <c r="T101" s="59"/>
      <c r="U101" s="10">
        <v>0</v>
      </c>
      <c r="V101" s="44">
        <v>43140</v>
      </c>
      <c r="W101" s="43"/>
      <c r="X101" s="46" t="s">
        <v>43</v>
      </c>
      <c r="Y101" s="43" t="s">
        <v>140</v>
      </c>
      <c r="Z101" s="127" t="s">
        <v>20460</v>
      </c>
      <c r="AA101" s="45" t="s">
        <v>2061</v>
      </c>
      <c r="AB101" s="3">
        <v>0</v>
      </c>
      <c r="AC101" s="3">
        <v>0</v>
      </c>
      <c r="AD101" s="3">
        <v>16122.34</v>
      </c>
      <c r="AE101" s="3">
        <v>0</v>
      </c>
      <c r="AF101" s="3">
        <f>SUM(Table2[[#This Row],[PE 2021 Obligations]],Table2[[#This Row],[ROW 2021 Obligations]],Table2[[#This Row],[Construction 2021 Obligations]],Table2[[#This Row],[Paving 2021 Obligations]])</f>
        <v>16122.34</v>
      </c>
      <c r="AG101" s="3">
        <v>0</v>
      </c>
      <c r="AH101" s="3">
        <v>0</v>
      </c>
      <c r="AI101" s="3">
        <v>1055135.3400000001</v>
      </c>
      <c r="AJ101" s="3">
        <v>0</v>
      </c>
      <c r="AK101" s="3">
        <v>1055135.3400000001</v>
      </c>
      <c r="AL101" s="43" t="s">
        <v>2062</v>
      </c>
    </row>
    <row r="102" spans="1:38" ht="30" hidden="1" x14ac:dyDescent="0.25">
      <c r="A102" s="47">
        <v>120668</v>
      </c>
      <c r="B102" s="48">
        <v>2</v>
      </c>
      <c r="C102" s="49" t="s">
        <v>474</v>
      </c>
      <c r="D102" s="50">
        <v>41789</v>
      </c>
      <c r="E102" s="49" t="s">
        <v>819</v>
      </c>
      <c r="F102" s="50">
        <v>44340</v>
      </c>
      <c r="G102" s="49" t="s">
        <v>1409</v>
      </c>
      <c r="H102" s="51" t="s">
        <v>371</v>
      </c>
      <c r="I102" s="49" t="s">
        <v>2075</v>
      </c>
      <c r="J102" s="49"/>
      <c r="K102" s="49" t="s">
        <v>2076</v>
      </c>
      <c r="L102" s="52" t="s">
        <v>37</v>
      </c>
      <c r="M102" s="51" t="s">
        <v>2077</v>
      </c>
      <c r="N102" s="51" t="s">
        <v>2078</v>
      </c>
      <c r="O102" s="49" t="s">
        <v>53</v>
      </c>
      <c r="P102" s="51" t="s">
        <v>40</v>
      </c>
      <c r="Q102" s="51"/>
      <c r="R102" s="111" t="s">
        <v>41</v>
      </c>
      <c r="S102" s="111" t="s">
        <v>42</v>
      </c>
      <c r="T102" s="120"/>
      <c r="U102" s="53">
        <v>4.4999999999999998E-2</v>
      </c>
      <c r="V102" s="52"/>
      <c r="W102" s="49"/>
      <c r="X102" s="52" t="s">
        <v>43</v>
      </c>
      <c r="Y102" s="49" t="s">
        <v>44</v>
      </c>
      <c r="Z102" s="116" t="s">
        <v>20458</v>
      </c>
      <c r="AA102" s="51" t="s">
        <v>2079</v>
      </c>
      <c r="AB102" s="54">
        <v>42417.89</v>
      </c>
      <c r="AC102" s="54">
        <v>0</v>
      </c>
      <c r="AD102" s="54">
        <v>0</v>
      </c>
      <c r="AE102" s="54">
        <v>0</v>
      </c>
      <c r="AF102" s="3">
        <f>SUM(Table2[[#This Row],[PE 2021 Obligations]],Table2[[#This Row],[ROW 2021 Obligations]],Table2[[#This Row],[Construction 2021 Obligations]],Table2[[#This Row],[Paving 2021 Obligations]])</f>
        <v>42417.89</v>
      </c>
      <c r="AG102" s="54">
        <v>300219.89</v>
      </c>
      <c r="AH102" s="54">
        <v>0</v>
      </c>
      <c r="AI102" s="54">
        <v>2397896.2000000002</v>
      </c>
      <c r="AJ102" s="54">
        <v>0</v>
      </c>
      <c r="AK102" s="54">
        <v>2698116.09</v>
      </c>
      <c r="AL102" s="49" t="s">
        <v>2080</v>
      </c>
    </row>
    <row r="103" spans="1:38" hidden="1" x14ac:dyDescent="0.25">
      <c r="A103" s="47">
        <v>120789</v>
      </c>
      <c r="B103" s="48">
        <v>1</v>
      </c>
      <c r="C103" s="49" t="s">
        <v>31</v>
      </c>
      <c r="D103" s="50">
        <v>41808</v>
      </c>
      <c r="E103" s="49" t="s">
        <v>33</v>
      </c>
      <c r="F103" s="50">
        <v>44301</v>
      </c>
      <c r="G103" s="49" t="s">
        <v>56</v>
      </c>
      <c r="H103" s="51" t="s">
        <v>394</v>
      </c>
      <c r="I103" s="49" t="s">
        <v>2084</v>
      </c>
      <c r="J103" s="49"/>
      <c r="K103" s="49" t="s">
        <v>2085</v>
      </c>
      <c r="L103" s="52" t="s">
        <v>37</v>
      </c>
      <c r="M103" s="51" t="s">
        <v>2086</v>
      </c>
      <c r="N103" s="51"/>
      <c r="O103" s="49" t="s">
        <v>39</v>
      </c>
      <c r="P103" s="51" t="s">
        <v>40</v>
      </c>
      <c r="Q103" s="51"/>
      <c r="R103" s="111" t="s">
        <v>41</v>
      </c>
      <c r="S103" s="111" t="s">
        <v>42</v>
      </c>
      <c r="T103" s="120"/>
      <c r="U103" s="53">
        <v>0</v>
      </c>
      <c r="V103" s="52"/>
      <c r="W103" s="49"/>
      <c r="X103" s="52" t="s">
        <v>43</v>
      </c>
      <c r="Y103" s="49" t="s">
        <v>44</v>
      </c>
      <c r="Z103" s="116" t="s">
        <v>20458</v>
      </c>
      <c r="AA103" s="51" t="s">
        <v>2087</v>
      </c>
      <c r="AB103" s="54">
        <v>0</v>
      </c>
      <c r="AC103" s="54">
        <v>0</v>
      </c>
      <c r="AD103" s="54">
        <v>766162.72</v>
      </c>
      <c r="AE103" s="54">
        <v>0</v>
      </c>
      <c r="AF103" s="3">
        <f>SUM(Table2[[#This Row],[PE 2021 Obligations]],Table2[[#This Row],[ROW 2021 Obligations]],Table2[[#This Row],[Construction 2021 Obligations]],Table2[[#This Row],[Paving 2021 Obligations]])</f>
        <v>766162.72</v>
      </c>
      <c r="AG103" s="54">
        <v>0</v>
      </c>
      <c r="AH103" s="54">
        <v>0</v>
      </c>
      <c r="AI103" s="54">
        <v>766162.72</v>
      </c>
      <c r="AJ103" s="54">
        <v>0</v>
      </c>
      <c r="AK103" s="54">
        <v>766162.72</v>
      </c>
      <c r="AL103" s="49" t="s">
        <v>2088</v>
      </c>
    </row>
    <row r="104" spans="1:38" hidden="1" x14ac:dyDescent="0.25">
      <c r="A104" s="13">
        <v>120806</v>
      </c>
      <c r="B104" s="15">
        <v>2</v>
      </c>
      <c r="C104" s="43" t="s">
        <v>73</v>
      </c>
      <c r="D104" s="44">
        <v>41814</v>
      </c>
      <c r="E104" s="43" t="s">
        <v>142</v>
      </c>
      <c r="F104" s="44">
        <v>43598</v>
      </c>
      <c r="G104" s="43" t="s">
        <v>819</v>
      </c>
      <c r="H104" s="45" t="s">
        <v>241</v>
      </c>
      <c r="I104" s="43" t="s">
        <v>1436</v>
      </c>
      <c r="J104" s="43" t="s">
        <v>116</v>
      </c>
      <c r="K104" s="43"/>
      <c r="L104" s="46" t="s">
        <v>116</v>
      </c>
      <c r="M104" s="45" t="s">
        <v>2089</v>
      </c>
      <c r="N104" s="45"/>
      <c r="O104" s="43" t="s">
        <v>179</v>
      </c>
      <c r="P104" s="45" t="s">
        <v>79</v>
      </c>
      <c r="Q104" s="45"/>
      <c r="R104" s="112" t="s">
        <v>41</v>
      </c>
      <c r="S104" s="112" t="s">
        <v>84</v>
      </c>
      <c r="T104" s="59"/>
      <c r="U104" s="10">
        <v>0</v>
      </c>
      <c r="V104" s="46"/>
      <c r="W104" s="43"/>
      <c r="X104" s="46" t="s">
        <v>43</v>
      </c>
      <c r="Y104" s="43" t="s">
        <v>78</v>
      </c>
      <c r="Z104" s="127" t="s">
        <v>20461</v>
      </c>
      <c r="AA104" s="45" t="s">
        <v>2090</v>
      </c>
      <c r="AB104" s="3">
        <v>0</v>
      </c>
      <c r="AC104" s="3">
        <v>0</v>
      </c>
      <c r="AD104" s="3">
        <v>144500</v>
      </c>
      <c r="AE104" s="3">
        <v>0</v>
      </c>
      <c r="AF104" s="3">
        <f>SUM(Table2[[#This Row],[PE 2021 Obligations]],Table2[[#This Row],[ROW 2021 Obligations]],Table2[[#This Row],[Construction 2021 Obligations]],Table2[[#This Row],[Paving 2021 Obligations]])</f>
        <v>144500</v>
      </c>
      <c r="AG104" s="3">
        <v>0</v>
      </c>
      <c r="AH104" s="3">
        <v>0</v>
      </c>
      <c r="AI104" s="3">
        <v>424600</v>
      </c>
      <c r="AJ104" s="3">
        <v>0</v>
      </c>
      <c r="AK104" s="3">
        <v>424600</v>
      </c>
      <c r="AL104" s="43" t="s">
        <v>2091</v>
      </c>
    </row>
    <row r="105" spans="1:38" hidden="1" x14ac:dyDescent="0.25">
      <c r="A105" s="13">
        <v>120847</v>
      </c>
      <c r="B105" s="15">
        <v>1</v>
      </c>
      <c r="C105" s="43" t="s">
        <v>47</v>
      </c>
      <c r="D105" s="44">
        <v>41841</v>
      </c>
      <c r="E105" s="43" t="s">
        <v>33</v>
      </c>
      <c r="F105" s="44">
        <v>44095</v>
      </c>
      <c r="G105" s="43" t="s">
        <v>33</v>
      </c>
      <c r="H105" s="45" t="s">
        <v>133</v>
      </c>
      <c r="I105" s="43" t="s">
        <v>2097</v>
      </c>
      <c r="J105" s="43"/>
      <c r="K105" s="43" t="s">
        <v>2098</v>
      </c>
      <c r="L105" s="46" t="s">
        <v>37</v>
      </c>
      <c r="M105" s="45" t="s">
        <v>2099</v>
      </c>
      <c r="N105" s="45"/>
      <c r="O105" s="43" t="s">
        <v>39</v>
      </c>
      <c r="P105" s="45" t="s">
        <v>40</v>
      </c>
      <c r="Q105" s="45"/>
      <c r="R105" s="110" t="s">
        <v>41</v>
      </c>
      <c r="S105" s="110" t="s">
        <v>42</v>
      </c>
      <c r="T105" s="130"/>
      <c r="U105" s="10">
        <v>0.01</v>
      </c>
      <c r="V105" s="46"/>
      <c r="W105" s="43"/>
      <c r="X105" s="46" t="s">
        <v>43</v>
      </c>
      <c r="Y105" s="43" t="s">
        <v>78</v>
      </c>
      <c r="Z105" s="116" t="s">
        <v>20458</v>
      </c>
      <c r="AA105" s="45"/>
      <c r="AB105" s="3">
        <v>0</v>
      </c>
      <c r="AC105" s="3">
        <v>0</v>
      </c>
      <c r="AD105" s="3">
        <v>25779.57</v>
      </c>
      <c r="AE105" s="3">
        <v>0</v>
      </c>
      <c r="AF105" s="3">
        <f>SUM(Table2[[#This Row],[PE 2021 Obligations]],Table2[[#This Row],[ROW 2021 Obligations]],Table2[[#This Row],[Construction 2021 Obligations]],Table2[[#This Row],[Paving 2021 Obligations]])</f>
        <v>25779.57</v>
      </c>
      <c r="AG105" s="3">
        <v>0</v>
      </c>
      <c r="AH105" s="3">
        <v>0</v>
      </c>
      <c r="AI105" s="3">
        <v>570250.49</v>
      </c>
      <c r="AJ105" s="3">
        <v>0</v>
      </c>
      <c r="AK105" s="3">
        <v>570250.49</v>
      </c>
      <c r="AL105" s="43" t="s">
        <v>2100</v>
      </c>
    </row>
    <row r="106" spans="1:38" hidden="1" x14ac:dyDescent="0.25">
      <c r="A106" s="47">
        <v>120854</v>
      </c>
      <c r="B106" s="48">
        <v>3</v>
      </c>
      <c r="C106" s="49" t="s">
        <v>31</v>
      </c>
      <c r="D106" s="50">
        <v>41841</v>
      </c>
      <c r="E106" s="49" t="s">
        <v>33</v>
      </c>
      <c r="F106" s="50">
        <v>44097</v>
      </c>
      <c r="G106" s="49" t="s">
        <v>75</v>
      </c>
      <c r="H106" s="51" t="s">
        <v>307</v>
      </c>
      <c r="I106" s="49" t="s">
        <v>2101</v>
      </c>
      <c r="J106" s="49"/>
      <c r="K106" s="49" t="s">
        <v>2102</v>
      </c>
      <c r="L106" s="52" t="s">
        <v>37</v>
      </c>
      <c r="M106" s="51" t="s">
        <v>2103</v>
      </c>
      <c r="N106" s="51"/>
      <c r="O106" s="49" t="s">
        <v>39</v>
      </c>
      <c r="P106" s="51" t="s">
        <v>40</v>
      </c>
      <c r="Q106" s="51"/>
      <c r="R106" s="111" t="s">
        <v>41</v>
      </c>
      <c r="S106" s="111" t="s">
        <v>42</v>
      </c>
      <c r="T106" s="120"/>
      <c r="U106" s="53">
        <v>0.01</v>
      </c>
      <c r="V106" s="52"/>
      <c r="W106" s="49"/>
      <c r="X106" s="52" t="s">
        <v>43</v>
      </c>
      <c r="Y106" s="49" t="s">
        <v>44</v>
      </c>
      <c r="Z106" s="116" t="s">
        <v>20458</v>
      </c>
      <c r="AA106" s="51"/>
      <c r="AB106" s="54">
        <v>0</v>
      </c>
      <c r="AC106" s="54">
        <v>0</v>
      </c>
      <c r="AD106" s="54">
        <v>167712.5</v>
      </c>
      <c r="AE106" s="54">
        <v>0</v>
      </c>
      <c r="AF106" s="3">
        <f>SUM(Table2[[#This Row],[PE 2021 Obligations]],Table2[[#This Row],[ROW 2021 Obligations]],Table2[[#This Row],[Construction 2021 Obligations]],Table2[[#This Row],[Paving 2021 Obligations]])</f>
        <v>167712.5</v>
      </c>
      <c r="AG106" s="54">
        <v>0</v>
      </c>
      <c r="AH106" s="54">
        <v>0</v>
      </c>
      <c r="AI106" s="54">
        <v>167712.5</v>
      </c>
      <c r="AJ106" s="54">
        <v>0</v>
      </c>
      <c r="AK106" s="54">
        <v>167712.5</v>
      </c>
      <c r="AL106" s="49" t="s">
        <v>2104</v>
      </c>
    </row>
    <row r="107" spans="1:38" hidden="1" x14ac:dyDescent="0.25">
      <c r="A107" s="13">
        <v>121363</v>
      </c>
      <c r="B107" s="15">
        <v>3</v>
      </c>
      <c r="C107" s="43" t="s">
        <v>73</v>
      </c>
      <c r="D107" s="44">
        <v>41887</v>
      </c>
      <c r="E107" s="43" t="s">
        <v>142</v>
      </c>
      <c r="F107" s="44">
        <v>44340</v>
      </c>
      <c r="G107" s="43" t="s">
        <v>102</v>
      </c>
      <c r="H107" s="45" t="s">
        <v>64</v>
      </c>
      <c r="I107" s="43" t="s">
        <v>1380</v>
      </c>
      <c r="J107" s="43" t="s">
        <v>116</v>
      </c>
      <c r="K107" s="43"/>
      <c r="L107" s="46" t="s">
        <v>116</v>
      </c>
      <c r="M107" s="45" t="s">
        <v>2122</v>
      </c>
      <c r="N107" s="45"/>
      <c r="O107" s="43" t="s">
        <v>53</v>
      </c>
      <c r="P107" s="45" t="s">
        <v>40</v>
      </c>
      <c r="Q107" s="45"/>
      <c r="R107" s="112" t="s">
        <v>41</v>
      </c>
      <c r="S107" s="112" t="s">
        <v>42</v>
      </c>
      <c r="T107" s="59"/>
      <c r="U107" s="10">
        <v>0.20499999999999999</v>
      </c>
      <c r="V107" s="44">
        <v>44729</v>
      </c>
      <c r="W107" s="43"/>
      <c r="X107" s="46" t="s">
        <v>43</v>
      </c>
      <c r="Y107" s="43" t="s">
        <v>78</v>
      </c>
      <c r="Z107" s="127" t="s">
        <v>20461</v>
      </c>
      <c r="AA107" s="45" t="s">
        <v>2123</v>
      </c>
      <c r="AB107" s="3">
        <v>43000</v>
      </c>
      <c r="AC107" s="3">
        <v>0</v>
      </c>
      <c r="AD107" s="3">
        <v>0</v>
      </c>
      <c r="AE107" s="3">
        <v>0</v>
      </c>
      <c r="AF107" s="3">
        <f>SUM(Table2[[#This Row],[PE 2021 Obligations]],Table2[[#This Row],[ROW 2021 Obligations]],Table2[[#This Row],[Construction 2021 Obligations]],Table2[[#This Row],[Paving 2021 Obligations]])</f>
        <v>43000</v>
      </c>
      <c r="AG107" s="3">
        <v>143000</v>
      </c>
      <c r="AH107" s="3">
        <v>76791</v>
      </c>
      <c r="AI107" s="3">
        <v>347000</v>
      </c>
      <c r="AJ107" s="3">
        <v>0</v>
      </c>
      <c r="AK107" s="3">
        <v>566791</v>
      </c>
      <c r="AL107" s="43" t="s">
        <v>2124</v>
      </c>
    </row>
    <row r="108" spans="1:38" hidden="1" x14ac:dyDescent="0.25">
      <c r="A108" s="47">
        <v>121402</v>
      </c>
      <c r="B108" s="48">
        <v>1</v>
      </c>
      <c r="C108" s="49" t="s">
        <v>47</v>
      </c>
      <c r="D108" s="50">
        <v>41899</v>
      </c>
      <c r="E108" s="49" t="s">
        <v>142</v>
      </c>
      <c r="F108" s="50">
        <v>44348</v>
      </c>
      <c r="G108" s="49" t="s">
        <v>142</v>
      </c>
      <c r="H108" s="51" t="s">
        <v>386</v>
      </c>
      <c r="I108" s="49" t="s">
        <v>2125</v>
      </c>
      <c r="J108" s="49" t="s">
        <v>116</v>
      </c>
      <c r="K108" s="49"/>
      <c r="L108" s="52" t="s">
        <v>116</v>
      </c>
      <c r="M108" s="51" t="s">
        <v>2126</v>
      </c>
      <c r="N108" s="51"/>
      <c r="O108" s="49" t="s">
        <v>179</v>
      </c>
      <c r="P108" s="51" t="s">
        <v>79</v>
      </c>
      <c r="Q108" s="51"/>
      <c r="R108" s="111" t="s">
        <v>41</v>
      </c>
      <c r="S108" s="112" t="s">
        <v>84</v>
      </c>
      <c r="T108" s="59"/>
      <c r="U108" s="53">
        <v>0</v>
      </c>
      <c r="V108" s="50">
        <v>43231</v>
      </c>
      <c r="W108" s="49"/>
      <c r="X108" s="52" t="s">
        <v>43</v>
      </c>
      <c r="Y108" s="49" t="s">
        <v>140</v>
      </c>
      <c r="Z108" s="127" t="s">
        <v>20460</v>
      </c>
      <c r="AA108" s="51" t="s">
        <v>2127</v>
      </c>
      <c r="AB108" s="54">
        <v>0</v>
      </c>
      <c r="AC108" s="54">
        <v>0</v>
      </c>
      <c r="AD108" s="54">
        <v>406000</v>
      </c>
      <c r="AE108" s="54">
        <v>0</v>
      </c>
      <c r="AF108" s="3">
        <f>SUM(Table2[[#This Row],[PE 2021 Obligations]],Table2[[#This Row],[ROW 2021 Obligations]],Table2[[#This Row],[Construction 2021 Obligations]],Table2[[#This Row],[Paving 2021 Obligations]])</f>
        <v>406000</v>
      </c>
      <c r="AG108" s="54">
        <v>0</v>
      </c>
      <c r="AH108" s="54">
        <v>0</v>
      </c>
      <c r="AI108" s="54">
        <v>1863996.13</v>
      </c>
      <c r="AJ108" s="54">
        <v>0</v>
      </c>
      <c r="AK108" s="54">
        <v>1863996.13</v>
      </c>
      <c r="AL108" s="49" t="s">
        <v>2128</v>
      </c>
    </row>
    <row r="109" spans="1:38" hidden="1" x14ac:dyDescent="0.25">
      <c r="A109" s="13">
        <v>121539</v>
      </c>
      <c r="B109" s="15">
        <v>4</v>
      </c>
      <c r="C109" s="43" t="s">
        <v>73</v>
      </c>
      <c r="D109" s="44">
        <v>41949</v>
      </c>
      <c r="E109" s="43" t="s">
        <v>819</v>
      </c>
      <c r="F109" s="44">
        <v>44182</v>
      </c>
      <c r="G109" s="43" t="s">
        <v>718</v>
      </c>
      <c r="H109" s="45" t="s">
        <v>292</v>
      </c>
      <c r="I109" s="43" t="s">
        <v>2187</v>
      </c>
      <c r="J109" s="43"/>
      <c r="K109" s="43" t="s">
        <v>2188</v>
      </c>
      <c r="L109" s="46" t="s">
        <v>37</v>
      </c>
      <c r="M109" s="45" t="s">
        <v>2189</v>
      </c>
      <c r="N109" s="45"/>
      <c r="O109" s="43" t="s">
        <v>53</v>
      </c>
      <c r="P109" s="45" t="s">
        <v>40</v>
      </c>
      <c r="Q109" s="45"/>
      <c r="R109" s="112" t="s">
        <v>41</v>
      </c>
      <c r="S109" s="112" t="s">
        <v>42</v>
      </c>
      <c r="T109" s="59"/>
      <c r="U109" s="10">
        <v>7.0000000000000007E-2</v>
      </c>
      <c r="V109" s="44">
        <v>45009</v>
      </c>
      <c r="W109" s="43"/>
      <c r="X109" s="46" t="s">
        <v>43</v>
      </c>
      <c r="Y109" s="43" t="s">
        <v>44</v>
      </c>
      <c r="Z109" s="116" t="s">
        <v>20458</v>
      </c>
      <c r="AA109" s="45" t="s">
        <v>2190</v>
      </c>
      <c r="AB109" s="3">
        <v>168610</v>
      </c>
      <c r="AC109" s="3">
        <v>0</v>
      </c>
      <c r="AD109" s="3">
        <v>0</v>
      </c>
      <c r="AE109" s="3">
        <v>0</v>
      </c>
      <c r="AF109" s="3">
        <f>SUM(Table2[[#This Row],[PE 2021 Obligations]],Table2[[#This Row],[ROW 2021 Obligations]],Table2[[#This Row],[Construction 2021 Obligations]],Table2[[#This Row],[Paving 2021 Obligations]])</f>
        <v>168610</v>
      </c>
      <c r="AG109" s="3">
        <v>368610</v>
      </c>
      <c r="AH109" s="3">
        <v>0</v>
      </c>
      <c r="AI109" s="3">
        <v>0</v>
      </c>
      <c r="AJ109" s="3">
        <v>0</v>
      </c>
      <c r="AK109" s="3">
        <v>368610</v>
      </c>
      <c r="AL109" s="43" t="s">
        <v>2191</v>
      </c>
    </row>
    <row r="110" spans="1:38" hidden="1" x14ac:dyDescent="0.25">
      <c r="A110" s="47">
        <v>121744</v>
      </c>
      <c r="B110" s="48">
        <v>4</v>
      </c>
      <c r="C110" s="49" t="s">
        <v>31</v>
      </c>
      <c r="D110" s="50">
        <v>42055</v>
      </c>
      <c r="E110" s="49" t="s">
        <v>33</v>
      </c>
      <c r="F110" s="50">
        <v>44309</v>
      </c>
      <c r="G110" s="49" t="s">
        <v>33</v>
      </c>
      <c r="H110" s="51" t="s">
        <v>564</v>
      </c>
      <c r="I110" s="49" t="s">
        <v>2226</v>
      </c>
      <c r="J110" s="49"/>
      <c r="K110" s="49" t="s">
        <v>2227</v>
      </c>
      <c r="L110" s="52" t="s">
        <v>37</v>
      </c>
      <c r="M110" s="51" t="s">
        <v>2228</v>
      </c>
      <c r="N110" s="51"/>
      <c r="O110" s="49" t="s">
        <v>39</v>
      </c>
      <c r="P110" s="51" t="s">
        <v>40</v>
      </c>
      <c r="Q110" s="51"/>
      <c r="R110" s="111" t="s">
        <v>41</v>
      </c>
      <c r="S110" s="111" t="s">
        <v>42</v>
      </c>
      <c r="T110" s="120"/>
      <c r="U110" s="53">
        <v>0</v>
      </c>
      <c r="V110" s="52"/>
      <c r="W110" s="49"/>
      <c r="X110" s="52" t="s">
        <v>43</v>
      </c>
      <c r="Y110" s="49" t="s">
        <v>44</v>
      </c>
      <c r="Z110" s="116" t="s">
        <v>20458</v>
      </c>
      <c r="AA110" s="51" t="s">
        <v>2229</v>
      </c>
      <c r="AB110" s="54">
        <v>0</v>
      </c>
      <c r="AC110" s="54">
        <v>0</v>
      </c>
      <c r="AD110" s="54">
        <v>415940.18</v>
      </c>
      <c r="AE110" s="54">
        <v>0</v>
      </c>
      <c r="AF110" s="3">
        <f>SUM(Table2[[#This Row],[PE 2021 Obligations]],Table2[[#This Row],[ROW 2021 Obligations]],Table2[[#This Row],[Construction 2021 Obligations]],Table2[[#This Row],[Paving 2021 Obligations]])</f>
        <v>415940.18</v>
      </c>
      <c r="AG110" s="54">
        <v>0</v>
      </c>
      <c r="AH110" s="54">
        <v>0</v>
      </c>
      <c r="AI110" s="54">
        <v>415940.18</v>
      </c>
      <c r="AJ110" s="54">
        <v>0</v>
      </c>
      <c r="AK110" s="54">
        <v>415940.18</v>
      </c>
      <c r="AL110" s="49" t="s">
        <v>2230</v>
      </c>
    </row>
    <row r="111" spans="1:38" hidden="1" x14ac:dyDescent="0.25">
      <c r="A111" s="13">
        <v>121848</v>
      </c>
      <c r="B111" s="15">
        <v>2</v>
      </c>
      <c r="C111" s="43" t="s">
        <v>47</v>
      </c>
      <c r="D111" s="44">
        <v>42079</v>
      </c>
      <c r="E111" s="43" t="s">
        <v>33</v>
      </c>
      <c r="F111" s="44">
        <v>44361</v>
      </c>
      <c r="G111" s="43" t="s">
        <v>33</v>
      </c>
      <c r="H111" s="45" t="s">
        <v>162</v>
      </c>
      <c r="I111" s="43" t="s">
        <v>2265</v>
      </c>
      <c r="J111" s="43"/>
      <c r="K111" s="43" t="s">
        <v>2266</v>
      </c>
      <c r="L111" s="46" t="s">
        <v>37</v>
      </c>
      <c r="M111" s="45" t="s">
        <v>2267</v>
      </c>
      <c r="N111" s="45"/>
      <c r="O111" s="43" t="s">
        <v>39</v>
      </c>
      <c r="P111" s="45" t="s">
        <v>40</v>
      </c>
      <c r="Q111" s="45"/>
      <c r="R111" s="112" t="s">
        <v>41</v>
      </c>
      <c r="S111" s="112" t="s">
        <v>42</v>
      </c>
      <c r="T111" s="59"/>
      <c r="U111" s="10">
        <v>0.01</v>
      </c>
      <c r="V111" s="46"/>
      <c r="W111" s="43"/>
      <c r="X111" s="46" t="s">
        <v>43</v>
      </c>
      <c r="Y111" s="43" t="s">
        <v>44</v>
      </c>
      <c r="Z111" s="116" t="s">
        <v>20458</v>
      </c>
      <c r="AA111" s="45" t="s">
        <v>2268</v>
      </c>
      <c r="AB111" s="3">
        <v>0</v>
      </c>
      <c r="AC111" s="3">
        <v>0</v>
      </c>
      <c r="AD111" s="3">
        <v>39215.800000000003</v>
      </c>
      <c r="AE111" s="3">
        <v>0</v>
      </c>
      <c r="AF111" s="3">
        <f>SUM(Table2[[#This Row],[PE 2021 Obligations]],Table2[[#This Row],[ROW 2021 Obligations]],Table2[[#This Row],[Construction 2021 Obligations]],Table2[[#This Row],[Paving 2021 Obligations]])</f>
        <v>39215.800000000003</v>
      </c>
      <c r="AG111" s="3">
        <v>0</v>
      </c>
      <c r="AH111" s="3">
        <v>0</v>
      </c>
      <c r="AI111" s="3">
        <v>412221.28</v>
      </c>
      <c r="AJ111" s="3">
        <v>0</v>
      </c>
      <c r="AK111" s="3">
        <v>412221.28</v>
      </c>
      <c r="AL111" s="43" t="s">
        <v>2269</v>
      </c>
    </row>
    <row r="112" spans="1:38" hidden="1" x14ac:dyDescent="0.25">
      <c r="A112" s="47">
        <v>121936</v>
      </c>
      <c r="B112" s="48">
        <v>4</v>
      </c>
      <c r="C112" s="49" t="s">
        <v>47</v>
      </c>
      <c r="D112" s="50">
        <v>42111</v>
      </c>
      <c r="E112" s="49" t="s">
        <v>142</v>
      </c>
      <c r="F112" s="50">
        <v>44011</v>
      </c>
      <c r="G112" s="49" t="s">
        <v>142</v>
      </c>
      <c r="H112" s="51" t="s">
        <v>292</v>
      </c>
      <c r="I112" s="49" t="s">
        <v>2287</v>
      </c>
      <c r="J112" s="49" t="s">
        <v>116</v>
      </c>
      <c r="K112" s="49"/>
      <c r="L112" s="52" t="s">
        <v>116</v>
      </c>
      <c r="M112" s="51" t="s">
        <v>2288</v>
      </c>
      <c r="N112" s="51"/>
      <c r="O112" s="49" t="s">
        <v>179</v>
      </c>
      <c r="P112" s="51" t="s">
        <v>79</v>
      </c>
      <c r="Q112" s="51"/>
      <c r="R112" s="110" t="s">
        <v>41</v>
      </c>
      <c r="S112" s="110" t="s">
        <v>8089</v>
      </c>
      <c r="T112" s="130"/>
      <c r="U112" s="53">
        <v>0</v>
      </c>
      <c r="V112" s="50">
        <v>42461</v>
      </c>
      <c r="W112" s="49"/>
      <c r="X112" s="52" t="s">
        <v>43</v>
      </c>
      <c r="Y112" s="49" t="s">
        <v>78</v>
      </c>
      <c r="Z112" s="127" t="s">
        <v>20461</v>
      </c>
      <c r="AA112" s="51"/>
      <c r="AB112" s="54">
        <v>0</v>
      </c>
      <c r="AC112" s="54">
        <v>0</v>
      </c>
      <c r="AD112" s="54">
        <v>73.33</v>
      </c>
      <c r="AE112" s="54">
        <v>0</v>
      </c>
      <c r="AF112" s="3">
        <f>SUM(Table2[[#This Row],[PE 2021 Obligations]],Table2[[#This Row],[ROW 2021 Obligations]],Table2[[#This Row],[Construction 2021 Obligations]],Table2[[#This Row],[Paving 2021 Obligations]])</f>
        <v>73.33</v>
      </c>
      <c r="AG112" s="54">
        <v>0</v>
      </c>
      <c r="AH112" s="54">
        <v>0</v>
      </c>
      <c r="AI112" s="54">
        <v>1444494.33</v>
      </c>
      <c r="AJ112" s="54">
        <v>0</v>
      </c>
      <c r="AK112" s="54">
        <v>1444494.33</v>
      </c>
      <c r="AL112" s="49" t="s">
        <v>2289</v>
      </c>
    </row>
    <row r="113" spans="1:38" hidden="1" x14ac:dyDescent="0.25">
      <c r="A113" s="47">
        <v>122135</v>
      </c>
      <c r="B113" s="48">
        <v>4</v>
      </c>
      <c r="C113" s="49" t="s">
        <v>73</v>
      </c>
      <c r="D113" s="50">
        <v>42172</v>
      </c>
      <c r="E113" s="49" t="s">
        <v>819</v>
      </c>
      <c r="F113" s="50">
        <v>44287</v>
      </c>
      <c r="G113" s="49" t="s">
        <v>82</v>
      </c>
      <c r="H113" s="51" t="s">
        <v>270</v>
      </c>
      <c r="I113" s="49" t="s">
        <v>2307</v>
      </c>
      <c r="J113" s="49"/>
      <c r="K113" s="49" t="s">
        <v>2308</v>
      </c>
      <c r="L113" s="52" t="s">
        <v>37</v>
      </c>
      <c r="M113" s="51" t="s">
        <v>2309</v>
      </c>
      <c r="N113" s="51"/>
      <c r="O113" s="49" t="s">
        <v>53</v>
      </c>
      <c r="P113" s="51" t="s">
        <v>40</v>
      </c>
      <c r="Q113" s="51"/>
      <c r="R113" s="111" t="s">
        <v>41</v>
      </c>
      <c r="S113" s="111" t="s">
        <v>42</v>
      </c>
      <c r="T113" s="120"/>
      <c r="U113" s="53">
        <v>1.4999999999999999E-2</v>
      </c>
      <c r="V113" s="50">
        <v>45884</v>
      </c>
      <c r="W113" s="49"/>
      <c r="X113" s="52" t="s">
        <v>43</v>
      </c>
      <c r="Y113" s="49" t="s">
        <v>44</v>
      </c>
      <c r="Z113" s="116" t="s">
        <v>20458</v>
      </c>
      <c r="AA113" s="51" t="s">
        <v>2310</v>
      </c>
      <c r="AB113" s="54">
        <v>120700</v>
      </c>
      <c r="AC113" s="54">
        <v>0</v>
      </c>
      <c r="AD113" s="54">
        <v>0</v>
      </c>
      <c r="AE113" s="54">
        <v>0</v>
      </c>
      <c r="AF113" s="3">
        <f>SUM(Table2[[#This Row],[PE 2021 Obligations]],Table2[[#This Row],[ROW 2021 Obligations]],Table2[[#This Row],[Construction 2021 Obligations]],Table2[[#This Row],[Paving 2021 Obligations]])</f>
        <v>120700</v>
      </c>
      <c r="AG113" s="54">
        <v>170700</v>
      </c>
      <c r="AH113" s="54">
        <v>0</v>
      </c>
      <c r="AI113" s="54">
        <v>0</v>
      </c>
      <c r="AJ113" s="54">
        <v>0</v>
      </c>
      <c r="AK113" s="54">
        <v>170700</v>
      </c>
      <c r="AL113" s="49" t="s">
        <v>2311</v>
      </c>
    </row>
    <row r="114" spans="1:38" hidden="1" x14ac:dyDescent="0.25">
      <c r="A114" s="13">
        <v>122145</v>
      </c>
      <c r="B114" s="15">
        <v>2</v>
      </c>
      <c r="C114" s="43" t="s">
        <v>47</v>
      </c>
      <c r="D114" s="44">
        <v>42177</v>
      </c>
      <c r="E114" s="43" t="s">
        <v>33</v>
      </c>
      <c r="F114" s="44">
        <v>44229</v>
      </c>
      <c r="G114" s="43" t="s">
        <v>109</v>
      </c>
      <c r="H114" s="45" t="s">
        <v>286</v>
      </c>
      <c r="I114" s="43" t="s">
        <v>2312</v>
      </c>
      <c r="J114" s="43"/>
      <c r="K114" s="43" t="s">
        <v>2313</v>
      </c>
      <c r="L114" s="46" t="s">
        <v>37</v>
      </c>
      <c r="M114" s="45" t="s">
        <v>2314</v>
      </c>
      <c r="N114" s="45"/>
      <c r="O114" s="43" t="s">
        <v>39</v>
      </c>
      <c r="P114" s="45" t="s">
        <v>40</v>
      </c>
      <c r="Q114" s="45"/>
      <c r="R114" s="110" t="s">
        <v>41</v>
      </c>
      <c r="S114" s="110" t="s">
        <v>42</v>
      </c>
      <c r="T114" s="130"/>
      <c r="U114" s="10">
        <v>0.01</v>
      </c>
      <c r="V114" s="46"/>
      <c r="W114" s="43"/>
      <c r="X114" s="46" t="s">
        <v>43</v>
      </c>
      <c r="Y114" s="43" t="s">
        <v>44</v>
      </c>
      <c r="Z114" s="116" t="s">
        <v>20458</v>
      </c>
      <c r="AA114" s="45"/>
      <c r="AB114" s="3">
        <v>0</v>
      </c>
      <c r="AC114" s="3">
        <v>0</v>
      </c>
      <c r="AD114" s="3">
        <v>39366.28</v>
      </c>
      <c r="AE114" s="3">
        <v>0</v>
      </c>
      <c r="AF114" s="3">
        <f>SUM(Table2[[#This Row],[PE 2021 Obligations]],Table2[[#This Row],[ROW 2021 Obligations]],Table2[[#This Row],[Construction 2021 Obligations]],Table2[[#This Row],[Paving 2021 Obligations]])</f>
        <v>39366.28</v>
      </c>
      <c r="AG114" s="3">
        <v>0</v>
      </c>
      <c r="AH114" s="3">
        <v>0</v>
      </c>
      <c r="AI114" s="3">
        <v>432053.87</v>
      </c>
      <c r="AJ114" s="3">
        <v>0</v>
      </c>
      <c r="AK114" s="3">
        <v>432053.87</v>
      </c>
      <c r="AL114" s="43" t="s">
        <v>2315</v>
      </c>
    </row>
    <row r="115" spans="1:38" hidden="1" x14ac:dyDescent="0.25">
      <c r="A115" s="13">
        <v>122316</v>
      </c>
      <c r="B115" s="15">
        <v>2</v>
      </c>
      <c r="C115" s="43" t="s">
        <v>47</v>
      </c>
      <c r="D115" s="44">
        <v>42222</v>
      </c>
      <c r="E115" s="43" t="s">
        <v>33</v>
      </c>
      <c r="F115" s="44">
        <v>44229</v>
      </c>
      <c r="G115" s="43" t="s">
        <v>109</v>
      </c>
      <c r="H115" s="45" t="s">
        <v>380</v>
      </c>
      <c r="I115" s="43" t="s">
        <v>2327</v>
      </c>
      <c r="J115" s="43"/>
      <c r="K115" s="43" t="s">
        <v>2328</v>
      </c>
      <c r="L115" s="46" t="s">
        <v>37</v>
      </c>
      <c r="M115" s="45" t="s">
        <v>2329</v>
      </c>
      <c r="N115" s="45"/>
      <c r="O115" s="43" t="s">
        <v>39</v>
      </c>
      <c r="P115" s="45" t="s">
        <v>40</v>
      </c>
      <c r="Q115" s="45"/>
      <c r="R115" s="110" t="s">
        <v>41</v>
      </c>
      <c r="S115" s="110" t="s">
        <v>42</v>
      </c>
      <c r="T115" s="130"/>
      <c r="U115" s="10">
        <v>0.01</v>
      </c>
      <c r="V115" s="46"/>
      <c r="W115" s="43"/>
      <c r="X115" s="46" t="s">
        <v>43</v>
      </c>
      <c r="Y115" s="43" t="s">
        <v>44</v>
      </c>
      <c r="Z115" s="116" t="s">
        <v>20458</v>
      </c>
      <c r="AA115" s="45" t="s">
        <v>2330</v>
      </c>
      <c r="AB115" s="3">
        <v>0</v>
      </c>
      <c r="AC115" s="3">
        <v>0</v>
      </c>
      <c r="AD115" s="3">
        <v>3088.27</v>
      </c>
      <c r="AE115" s="3">
        <v>0</v>
      </c>
      <c r="AF115" s="3">
        <f>SUM(Table2[[#This Row],[PE 2021 Obligations]],Table2[[#This Row],[ROW 2021 Obligations]],Table2[[#This Row],[Construction 2021 Obligations]],Table2[[#This Row],[Paving 2021 Obligations]])</f>
        <v>3088.27</v>
      </c>
      <c r="AG115" s="3">
        <v>0</v>
      </c>
      <c r="AH115" s="3">
        <v>0</v>
      </c>
      <c r="AI115" s="3">
        <v>325000.59999999998</v>
      </c>
      <c r="AJ115" s="3">
        <v>0</v>
      </c>
      <c r="AK115" s="3">
        <v>325000.59999999998</v>
      </c>
      <c r="AL115" s="43" t="s">
        <v>2331</v>
      </c>
    </row>
    <row r="116" spans="1:38" ht="45" hidden="1" x14ac:dyDescent="0.25">
      <c r="A116" s="13">
        <v>122544</v>
      </c>
      <c r="B116" s="15">
        <v>4</v>
      </c>
      <c r="C116" s="43" t="s">
        <v>73</v>
      </c>
      <c r="D116" s="44">
        <v>42242</v>
      </c>
      <c r="E116" s="43" t="s">
        <v>1884</v>
      </c>
      <c r="F116" s="44">
        <v>44215</v>
      </c>
      <c r="G116" s="43" t="s">
        <v>75</v>
      </c>
      <c r="H116" s="45" t="s">
        <v>126</v>
      </c>
      <c r="I116" s="43" t="s">
        <v>2350</v>
      </c>
      <c r="J116" s="43"/>
      <c r="K116" s="43" t="s">
        <v>1291</v>
      </c>
      <c r="L116" s="46" t="s">
        <v>37</v>
      </c>
      <c r="M116" s="45" t="s">
        <v>2351</v>
      </c>
      <c r="N116" s="45" t="s">
        <v>2352</v>
      </c>
      <c r="O116" s="43" t="s">
        <v>60</v>
      </c>
      <c r="P116" s="45" t="s">
        <v>40</v>
      </c>
      <c r="Q116" s="45"/>
      <c r="R116" s="112" t="s">
        <v>41</v>
      </c>
      <c r="S116" s="112" t="s">
        <v>42</v>
      </c>
      <c r="T116" s="59"/>
      <c r="U116" s="10">
        <v>0.09</v>
      </c>
      <c r="V116" s="46"/>
      <c r="W116" s="43"/>
      <c r="X116" s="46" t="s">
        <v>43</v>
      </c>
      <c r="Y116" s="43" t="s">
        <v>78</v>
      </c>
      <c r="Z116" s="116" t="s">
        <v>20458</v>
      </c>
      <c r="AA116" s="45" t="s">
        <v>2353</v>
      </c>
      <c r="AB116" s="3">
        <v>0</v>
      </c>
      <c r="AC116" s="3">
        <v>0</v>
      </c>
      <c r="AD116" s="3">
        <v>295265</v>
      </c>
      <c r="AE116" s="3">
        <v>0</v>
      </c>
      <c r="AF116" s="3">
        <f>SUM(Table2[[#This Row],[PE 2021 Obligations]],Table2[[#This Row],[ROW 2021 Obligations]],Table2[[#This Row],[Construction 2021 Obligations]],Table2[[#This Row],[Paving 2021 Obligations]])</f>
        <v>295265</v>
      </c>
      <c r="AG116" s="3">
        <v>417770</v>
      </c>
      <c r="AH116" s="3">
        <v>42384</v>
      </c>
      <c r="AI116" s="3">
        <v>5169933</v>
      </c>
      <c r="AJ116" s="3">
        <v>0</v>
      </c>
      <c r="AK116" s="3">
        <v>5630087</v>
      </c>
      <c r="AL116" s="43" t="s">
        <v>2354</v>
      </c>
    </row>
    <row r="117" spans="1:38" ht="30" hidden="1" x14ac:dyDescent="0.25">
      <c r="A117" s="13">
        <v>122682</v>
      </c>
      <c r="B117" s="15">
        <v>4</v>
      </c>
      <c r="C117" s="43" t="s">
        <v>31</v>
      </c>
      <c r="D117" s="44">
        <v>42263</v>
      </c>
      <c r="E117" s="43" t="s">
        <v>819</v>
      </c>
      <c r="F117" s="44">
        <v>44097</v>
      </c>
      <c r="G117" s="43" t="s">
        <v>56</v>
      </c>
      <c r="H117" s="45" t="s">
        <v>428</v>
      </c>
      <c r="I117" s="43" t="s">
        <v>2368</v>
      </c>
      <c r="J117" s="43"/>
      <c r="K117" s="43" t="s">
        <v>2369</v>
      </c>
      <c r="L117" s="46" t="s">
        <v>37</v>
      </c>
      <c r="M117" s="45" t="s">
        <v>2370</v>
      </c>
      <c r="N117" s="45" t="s">
        <v>40</v>
      </c>
      <c r="O117" s="43" t="s">
        <v>39</v>
      </c>
      <c r="P117" s="45" t="s">
        <v>40</v>
      </c>
      <c r="Q117" s="45"/>
      <c r="R117" s="112" t="s">
        <v>41</v>
      </c>
      <c r="S117" s="112" t="s">
        <v>42</v>
      </c>
      <c r="T117" s="59"/>
      <c r="U117" s="10">
        <v>0.01</v>
      </c>
      <c r="V117" s="46"/>
      <c r="W117" s="43"/>
      <c r="X117" s="46" t="s">
        <v>43</v>
      </c>
      <c r="Y117" s="43" t="s">
        <v>44</v>
      </c>
      <c r="Z117" s="116" t="s">
        <v>20458</v>
      </c>
      <c r="AA117" s="45" t="s">
        <v>2371</v>
      </c>
      <c r="AB117" s="3">
        <v>0</v>
      </c>
      <c r="AC117" s="3">
        <v>0</v>
      </c>
      <c r="AD117" s="3">
        <v>33916.94</v>
      </c>
      <c r="AE117" s="3">
        <v>0</v>
      </c>
      <c r="AF117" s="3">
        <f>SUM(Table2[[#This Row],[PE 2021 Obligations]],Table2[[#This Row],[ROW 2021 Obligations]],Table2[[#This Row],[Construction 2021 Obligations]],Table2[[#This Row],[Paving 2021 Obligations]])</f>
        <v>33916.94</v>
      </c>
      <c r="AG117" s="3">
        <v>0</v>
      </c>
      <c r="AH117" s="3">
        <v>0</v>
      </c>
      <c r="AI117" s="3">
        <v>941740.27</v>
      </c>
      <c r="AJ117" s="3">
        <v>0</v>
      </c>
      <c r="AK117" s="3">
        <v>941740.27</v>
      </c>
      <c r="AL117" s="43" t="s">
        <v>2372</v>
      </c>
    </row>
    <row r="118" spans="1:38" ht="30" hidden="1" x14ac:dyDescent="0.25">
      <c r="A118" s="47">
        <v>123036</v>
      </c>
      <c r="B118" s="48">
        <v>3</v>
      </c>
      <c r="C118" s="49" t="s">
        <v>31</v>
      </c>
      <c r="D118" s="50">
        <v>42293</v>
      </c>
      <c r="E118" s="49" t="s">
        <v>819</v>
      </c>
      <c r="F118" s="50">
        <v>44000</v>
      </c>
      <c r="G118" s="49" t="s">
        <v>832</v>
      </c>
      <c r="H118" s="51" t="s">
        <v>2396</v>
      </c>
      <c r="I118" s="49" t="s">
        <v>2397</v>
      </c>
      <c r="J118" s="49"/>
      <c r="K118" s="49" t="s">
        <v>2398</v>
      </c>
      <c r="L118" s="52" t="s">
        <v>37</v>
      </c>
      <c r="M118" s="51" t="s">
        <v>2399</v>
      </c>
      <c r="N118" s="51" t="s">
        <v>2078</v>
      </c>
      <c r="O118" s="49" t="s">
        <v>53</v>
      </c>
      <c r="P118" s="51" t="s">
        <v>40</v>
      </c>
      <c r="Q118" s="51"/>
      <c r="R118" s="111" t="s">
        <v>41</v>
      </c>
      <c r="S118" s="111" t="s">
        <v>42</v>
      </c>
      <c r="T118" s="120"/>
      <c r="U118" s="53">
        <v>0.01</v>
      </c>
      <c r="V118" s="50">
        <v>43966</v>
      </c>
      <c r="W118" s="49"/>
      <c r="X118" s="52" t="s">
        <v>43</v>
      </c>
      <c r="Y118" s="49" t="s">
        <v>44</v>
      </c>
      <c r="Z118" s="116" t="s">
        <v>20458</v>
      </c>
      <c r="AA118" s="51" t="s">
        <v>2400</v>
      </c>
      <c r="AB118" s="54">
        <v>0</v>
      </c>
      <c r="AC118" s="54">
        <v>0</v>
      </c>
      <c r="AD118" s="54">
        <v>-299170</v>
      </c>
      <c r="AE118" s="54">
        <v>0</v>
      </c>
      <c r="AF118" s="3">
        <f>SUM(Table2[[#This Row],[PE 2021 Obligations]],Table2[[#This Row],[ROW 2021 Obligations]],Table2[[#This Row],[Construction 2021 Obligations]],Table2[[#This Row],[Paving 2021 Obligations]])</f>
        <v>-299170</v>
      </c>
      <c r="AG118" s="54">
        <v>158380</v>
      </c>
      <c r="AH118" s="54">
        <v>57373</v>
      </c>
      <c r="AI118" s="54">
        <v>521909</v>
      </c>
      <c r="AJ118" s="54">
        <v>0</v>
      </c>
      <c r="AK118" s="54">
        <v>737662</v>
      </c>
      <c r="AL118" s="49" t="s">
        <v>2401</v>
      </c>
    </row>
    <row r="119" spans="1:38" hidden="1" x14ac:dyDescent="0.25">
      <c r="A119" s="47">
        <v>123252.01</v>
      </c>
      <c r="B119" s="48">
        <v>4</v>
      </c>
      <c r="C119" s="49" t="s">
        <v>73</v>
      </c>
      <c r="D119" s="50">
        <v>44302</v>
      </c>
      <c r="E119" s="49" t="s">
        <v>176</v>
      </c>
      <c r="F119" s="50">
        <v>44363</v>
      </c>
      <c r="G119" s="49" t="s">
        <v>75</v>
      </c>
      <c r="H119" s="51" t="s">
        <v>258</v>
      </c>
      <c r="I119" s="49" t="s">
        <v>608</v>
      </c>
      <c r="J119" s="49" t="s">
        <v>116</v>
      </c>
      <c r="K119" s="49"/>
      <c r="L119" s="52" t="s">
        <v>116</v>
      </c>
      <c r="M119" s="51" t="s">
        <v>2433</v>
      </c>
      <c r="N119" s="51"/>
      <c r="O119" s="49" t="s">
        <v>179</v>
      </c>
      <c r="P119" s="51" t="s">
        <v>79</v>
      </c>
      <c r="Q119" s="51"/>
      <c r="R119" s="111" t="s">
        <v>41</v>
      </c>
      <c r="S119" s="112" t="s">
        <v>84</v>
      </c>
      <c r="T119" s="59"/>
      <c r="U119" s="53">
        <v>0.43</v>
      </c>
      <c r="V119" s="52"/>
      <c r="W119" s="49"/>
      <c r="X119" s="52" t="s">
        <v>43</v>
      </c>
      <c r="Y119" s="49" t="s">
        <v>140</v>
      </c>
      <c r="Z119" s="127" t="s">
        <v>20460</v>
      </c>
      <c r="AA119" s="51" t="s">
        <v>2434</v>
      </c>
      <c r="AB119" s="54">
        <v>0</v>
      </c>
      <c r="AC119" s="54">
        <v>0</v>
      </c>
      <c r="AD119" s="54">
        <v>51000</v>
      </c>
      <c r="AE119" s="54">
        <v>0</v>
      </c>
      <c r="AF119" s="3">
        <f>SUM(Table2[[#This Row],[PE 2021 Obligations]],Table2[[#This Row],[ROW 2021 Obligations]],Table2[[#This Row],[Construction 2021 Obligations]],Table2[[#This Row],[Paving 2021 Obligations]])</f>
        <v>51000</v>
      </c>
      <c r="AG119" s="54">
        <v>0</v>
      </c>
      <c r="AH119" s="54">
        <v>0</v>
      </c>
      <c r="AI119" s="54">
        <v>51000</v>
      </c>
      <c r="AJ119" s="54">
        <v>0</v>
      </c>
      <c r="AK119" s="54">
        <v>51000</v>
      </c>
      <c r="AL119" s="49" t="s">
        <v>2435</v>
      </c>
    </row>
    <row r="120" spans="1:38" ht="30" hidden="1" x14ac:dyDescent="0.25">
      <c r="A120" s="13">
        <v>123388</v>
      </c>
      <c r="B120" s="15">
        <v>3</v>
      </c>
      <c r="C120" s="43" t="s">
        <v>73</v>
      </c>
      <c r="D120" s="44">
        <v>42445</v>
      </c>
      <c r="E120" s="43" t="s">
        <v>819</v>
      </c>
      <c r="F120" s="44">
        <v>44131</v>
      </c>
      <c r="G120" s="43" t="s">
        <v>125</v>
      </c>
      <c r="H120" s="45" t="s">
        <v>226</v>
      </c>
      <c r="I120" s="43" t="s">
        <v>2453</v>
      </c>
      <c r="J120" s="43"/>
      <c r="K120" s="43" t="s">
        <v>2454</v>
      </c>
      <c r="L120" s="46" t="s">
        <v>37</v>
      </c>
      <c r="M120" s="45" t="s">
        <v>2455</v>
      </c>
      <c r="N120" s="45"/>
      <c r="O120" s="43" t="s">
        <v>53</v>
      </c>
      <c r="P120" s="45" t="s">
        <v>40</v>
      </c>
      <c r="Q120" s="45"/>
      <c r="R120" s="112" t="s">
        <v>41</v>
      </c>
      <c r="S120" s="112" t="s">
        <v>42</v>
      </c>
      <c r="T120" s="59"/>
      <c r="U120" s="10">
        <v>0.02</v>
      </c>
      <c r="V120" s="44">
        <v>44477</v>
      </c>
      <c r="W120" s="43"/>
      <c r="X120" s="46" t="s">
        <v>43</v>
      </c>
      <c r="Y120" s="43" t="s">
        <v>44</v>
      </c>
      <c r="Z120" s="116" t="s">
        <v>20458</v>
      </c>
      <c r="AA120" s="45" t="s">
        <v>2456</v>
      </c>
      <c r="AB120" s="3">
        <v>234526.77</v>
      </c>
      <c r="AC120" s="3">
        <v>59610</v>
      </c>
      <c r="AD120" s="3">
        <v>0</v>
      </c>
      <c r="AE120" s="3">
        <v>0</v>
      </c>
      <c r="AF120" s="3">
        <f>SUM(Table2[[#This Row],[PE 2021 Obligations]],Table2[[#This Row],[ROW 2021 Obligations]],Table2[[#This Row],[Construction 2021 Obligations]],Table2[[#This Row],[Paving 2021 Obligations]])</f>
        <v>294136.77</v>
      </c>
      <c r="AG120" s="3">
        <v>361129.92</v>
      </c>
      <c r="AH120" s="3">
        <v>59610</v>
      </c>
      <c r="AI120" s="3">
        <v>0</v>
      </c>
      <c r="AJ120" s="3">
        <v>0</v>
      </c>
      <c r="AK120" s="3">
        <v>420739.92</v>
      </c>
      <c r="AL120" s="43" t="s">
        <v>2457</v>
      </c>
    </row>
    <row r="121" spans="1:38" hidden="1" x14ac:dyDescent="0.25">
      <c r="A121" s="47">
        <v>123391</v>
      </c>
      <c r="B121" s="48">
        <v>2</v>
      </c>
      <c r="C121" s="49" t="s">
        <v>47</v>
      </c>
      <c r="D121" s="50">
        <v>42446</v>
      </c>
      <c r="E121" s="49" t="s">
        <v>33</v>
      </c>
      <c r="F121" s="50">
        <v>44273</v>
      </c>
      <c r="G121" s="49" t="s">
        <v>33</v>
      </c>
      <c r="H121" s="51" t="s">
        <v>170</v>
      </c>
      <c r="I121" s="49" t="s">
        <v>2458</v>
      </c>
      <c r="J121" s="49"/>
      <c r="K121" s="49" t="s">
        <v>2459</v>
      </c>
      <c r="L121" s="52" t="s">
        <v>37</v>
      </c>
      <c r="M121" s="51" t="s">
        <v>2460</v>
      </c>
      <c r="N121" s="51"/>
      <c r="O121" s="49" t="s">
        <v>39</v>
      </c>
      <c r="P121" s="51" t="s">
        <v>40</v>
      </c>
      <c r="Q121" s="51"/>
      <c r="R121" s="111" t="s">
        <v>41</v>
      </c>
      <c r="S121" s="111" t="s">
        <v>42</v>
      </c>
      <c r="T121" s="120"/>
      <c r="U121" s="53">
        <v>0</v>
      </c>
      <c r="V121" s="52"/>
      <c r="W121" s="49"/>
      <c r="X121" s="52" t="s">
        <v>43</v>
      </c>
      <c r="Y121" s="49" t="s">
        <v>44</v>
      </c>
      <c r="Z121" s="116" t="s">
        <v>20458</v>
      </c>
      <c r="AA121" s="51" t="s">
        <v>2461</v>
      </c>
      <c r="AB121" s="54">
        <v>0</v>
      </c>
      <c r="AC121" s="54">
        <v>0</v>
      </c>
      <c r="AD121" s="54">
        <v>44801.89</v>
      </c>
      <c r="AE121" s="54">
        <v>0</v>
      </c>
      <c r="AF121" s="3">
        <f>SUM(Table2[[#This Row],[PE 2021 Obligations]],Table2[[#This Row],[ROW 2021 Obligations]],Table2[[#This Row],[Construction 2021 Obligations]],Table2[[#This Row],[Paving 2021 Obligations]])</f>
        <v>44801.89</v>
      </c>
      <c r="AG121" s="54">
        <v>0</v>
      </c>
      <c r="AH121" s="54">
        <v>0</v>
      </c>
      <c r="AI121" s="54">
        <v>545631.28</v>
      </c>
      <c r="AJ121" s="54">
        <v>0</v>
      </c>
      <c r="AK121" s="54">
        <v>545631.28</v>
      </c>
      <c r="AL121" s="49" t="s">
        <v>2462</v>
      </c>
    </row>
    <row r="122" spans="1:38" hidden="1" x14ac:dyDescent="0.25">
      <c r="A122" s="47">
        <v>123603</v>
      </c>
      <c r="B122" s="48">
        <v>2</v>
      </c>
      <c r="C122" s="49" t="s">
        <v>47</v>
      </c>
      <c r="D122" s="50">
        <v>42508</v>
      </c>
      <c r="E122" s="49" t="s">
        <v>33</v>
      </c>
      <c r="F122" s="50">
        <v>44090</v>
      </c>
      <c r="G122" s="49" t="s">
        <v>33</v>
      </c>
      <c r="H122" s="51" t="s">
        <v>241</v>
      </c>
      <c r="I122" s="49" t="s">
        <v>2522</v>
      </c>
      <c r="J122" s="49"/>
      <c r="K122" s="49" t="s">
        <v>2523</v>
      </c>
      <c r="L122" s="52" t="s">
        <v>37</v>
      </c>
      <c r="M122" s="51" t="s">
        <v>2524</v>
      </c>
      <c r="N122" s="51"/>
      <c r="O122" s="49" t="s">
        <v>39</v>
      </c>
      <c r="P122" s="51" t="s">
        <v>40</v>
      </c>
      <c r="Q122" s="51"/>
      <c r="R122" s="110" t="s">
        <v>41</v>
      </c>
      <c r="S122" s="110" t="s">
        <v>42</v>
      </c>
      <c r="T122" s="130"/>
      <c r="U122" s="53">
        <v>0.02</v>
      </c>
      <c r="V122" s="52"/>
      <c r="W122" s="49"/>
      <c r="X122" s="52" t="s">
        <v>43</v>
      </c>
      <c r="Y122" s="49" t="s">
        <v>78</v>
      </c>
      <c r="Z122" s="116" t="s">
        <v>20458</v>
      </c>
      <c r="AA122" s="51" t="s">
        <v>2525</v>
      </c>
      <c r="AB122" s="54">
        <v>0</v>
      </c>
      <c r="AC122" s="54">
        <v>0</v>
      </c>
      <c r="AD122" s="54">
        <v>52013.79</v>
      </c>
      <c r="AE122" s="54">
        <v>0</v>
      </c>
      <c r="AF122" s="3">
        <f>SUM(Table2[[#This Row],[PE 2021 Obligations]],Table2[[#This Row],[ROW 2021 Obligations]],Table2[[#This Row],[Construction 2021 Obligations]],Table2[[#This Row],[Paving 2021 Obligations]])</f>
        <v>52013.79</v>
      </c>
      <c r="AG122" s="54">
        <v>0</v>
      </c>
      <c r="AH122" s="54">
        <v>0</v>
      </c>
      <c r="AI122" s="54">
        <v>934739.78</v>
      </c>
      <c r="AJ122" s="54">
        <v>0</v>
      </c>
      <c r="AK122" s="54">
        <v>934739.78</v>
      </c>
      <c r="AL122" s="49" t="s">
        <v>2526</v>
      </c>
    </row>
    <row r="123" spans="1:38" hidden="1" x14ac:dyDescent="0.25">
      <c r="A123" s="47">
        <v>123687</v>
      </c>
      <c r="B123" s="48">
        <v>4</v>
      </c>
      <c r="C123" s="49" t="s">
        <v>31</v>
      </c>
      <c r="D123" s="50">
        <v>42528</v>
      </c>
      <c r="E123" s="49" t="s">
        <v>33</v>
      </c>
      <c r="F123" s="50">
        <v>44097</v>
      </c>
      <c r="G123" s="49" t="s">
        <v>75</v>
      </c>
      <c r="H123" s="51" t="s">
        <v>221</v>
      </c>
      <c r="I123" s="49" t="s">
        <v>2538</v>
      </c>
      <c r="J123" s="49"/>
      <c r="K123" s="49" t="s">
        <v>2539</v>
      </c>
      <c r="L123" s="52" t="s">
        <v>37</v>
      </c>
      <c r="M123" s="51" t="s">
        <v>2540</v>
      </c>
      <c r="N123" s="51"/>
      <c r="O123" s="49" t="s">
        <v>39</v>
      </c>
      <c r="P123" s="51" t="s">
        <v>40</v>
      </c>
      <c r="Q123" s="51"/>
      <c r="R123" s="111" t="s">
        <v>41</v>
      </c>
      <c r="S123" s="111" t="s">
        <v>42</v>
      </c>
      <c r="T123" s="120"/>
      <c r="U123" s="53">
        <v>0</v>
      </c>
      <c r="V123" s="52"/>
      <c r="W123" s="49"/>
      <c r="X123" s="52" t="s">
        <v>43</v>
      </c>
      <c r="Y123" s="49" t="s">
        <v>44</v>
      </c>
      <c r="Z123" s="116" t="s">
        <v>20458</v>
      </c>
      <c r="AA123" s="51" t="s">
        <v>2541</v>
      </c>
      <c r="AB123" s="54">
        <v>0</v>
      </c>
      <c r="AC123" s="54">
        <v>0</v>
      </c>
      <c r="AD123" s="54">
        <v>438219.4</v>
      </c>
      <c r="AE123" s="54">
        <v>0</v>
      </c>
      <c r="AF123" s="3">
        <f>SUM(Table2[[#This Row],[PE 2021 Obligations]],Table2[[#This Row],[ROW 2021 Obligations]],Table2[[#This Row],[Construction 2021 Obligations]],Table2[[#This Row],[Paving 2021 Obligations]])</f>
        <v>438219.4</v>
      </c>
      <c r="AG123" s="54">
        <v>0</v>
      </c>
      <c r="AH123" s="54">
        <v>0</v>
      </c>
      <c r="AI123" s="54">
        <v>436141.8</v>
      </c>
      <c r="AJ123" s="54">
        <v>0</v>
      </c>
      <c r="AK123" s="54">
        <v>436141.8</v>
      </c>
      <c r="AL123" s="49" t="s">
        <v>2542</v>
      </c>
    </row>
    <row r="124" spans="1:38" hidden="1" x14ac:dyDescent="0.25">
      <c r="A124" s="13">
        <v>123696</v>
      </c>
      <c r="B124" s="15">
        <v>2</v>
      </c>
      <c r="C124" s="43" t="s">
        <v>31</v>
      </c>
      <c r="D124" s="44">
        <v>42531</v>
      </c>
      <c r="E124" s="43" t="s">
        <v>142</v>
      </c>
      <c r="F124" s="44">
        <v>44252</v>
      </c>
      <c r="G124" s="43" t="s">
        <v>32</v>
      </c>
      <c r="H124" s="45" t="s">
        <v>241</v>
      </c>
      <c r="I124" s="43" t="s">
        <v>464</v>
      </c>
      <c r="J124" s="43" t="s">
        <v>116</v>
      </c>
      <c r="K124" s="43"/>
      <c r="L124" s="46" t="s">
        <v>116</v>
      </c>
      <c r="M124" s="45" t="s">
        <v>2543</v>
      </c>
      <c r="N124" s="45"/>
      <c r="O124" s="43" t="s">
        <v>179</v>
      </c>
      <c r="P124" s="45" t="s">
        <v>79</v>
      </c>
      <c r="Q124" s="45"/>
      <c r="R124" s="112" t="s">
        <v>41</v>
      </c>
      <c r="S124" s="112" t="s">
        <v>84</v>
      </c>
      <c r="T124" s="59"/>
      <c r="U124" s="10">
        <v>0.01</v>
      </c>
      <c r="V124" s="44">
        <v>44232</v>
      </c>
      <c r="W124" s="43"/>
      <c r="X124" s="46" t="s">
        <v>43</v>
      </c>
      <c r="Y124" s="43" t="s">
        <v>78</v>
      </c>
      <c r="Z124" s="127" t="s">
        <v>20461</v>
      </c>
      <c r="AA124" s="45" t="s">
        <v>2544</v>
      </c>
      <c r="AB124" s="3">
        <v>0</v>
      </c>
      <c r="AC124" s="3">
        <v>0</v>
      </c>
      <c r="AD124" s="3">
        <v>231067</v>
      </c>
      <c r="AE124" s="3">
        <v>0</v>
      </c>
      <c r="AF124" s="3">
        <f>SUM(Table2[[#This Row],[PE 2021 Obligations]],Table2[[#This Row],[ROW 2021 Obligations]],Table2[[#This Row],[Construction 2021 Obligations]],Table2[[#This Row],[Paving 2021 Obligations]])</f>
        <v>231067</v>
      </c>
      <c r="AG124" s="3">
        <v>92000</v>
      </c>
      <c r="AH124" s="3">
        <v>0</v>
      </c>
      <c r="AI124" s="3">
        <v>231067</v>
      </c>
      <c r="AJ124" s="3">
        <v>0</v>
      </c>
      <c r="AK124" s="3">
        <v>323067</v>
      </c>
      <c r="AL124" s="43" t="s">
        <v>2545</v>
      </c>
    </row>
    <row r="125" spans="1:38" hidden="1" x14ac:dyDescent="0.25">
      <c r="A125" s="13">
        <v>123913</v>
      </c>
      <c r="B125" s="15">
        <v>2</v>
      </c>
      <c r="C125" s="43" t="s">
        <v>474</v>
      </c>
      <c r="D125" s="44">
        <v>42571</v>
      </c>
      <c r="E125" s="43" t="s">
        <v>142</v>
      </c>
      <c r="F125" s="44">
        <v>44132</v>
      </c>
      <c r="G125" s="43" t="s">
        <v>32</v>
      </c>
      <c r="H125" s="45" t="s">
        <v>377</v>
      </c>
      <c r="I125" s="43" t="s">
        <v>1004</v>
      </c>
      <c r="J125" s="43" t="s">
        <v>116</v>
      </c>
      <c r="K125" s="43"/>
      <c r="L125" s="46" t="s">
        <v>116</v>
      </c>
      <c r="M125" s="45" t="s">
        <v>2574</v>
      </c>
      <c r="N125" s="45"/>
      <c r="O125" s="43" t="s">
        <v>179</v>
      </c>
      <c r="P125" s="45" t="s">
        <v>1320</v>
      </c>
      <c r="Q125" s="45"/>
      <c r="R125" s="112" t="s">
        <v>41</v>
      </c>
      <c r="S125" s="112" t="s">
        <v>84</v>
      </c>
      <c r="T125" s="59"/>
      <c r="U125" s="10">
        <v>0.06</v>
      </c>
      <c r="V125" s="44">
        <v>43504</v>
      </c>
      <c r="W125" s="43"/>
      <c r="X125" s="46" t="s">
        <v>43</v>
      </c>
      <c r="Y125" s="43" t="s">
        <v>140</v>
      </c>
      <c r="Z125" s="112" t="s">
        <v>20460</v>
      </c>
      <c r="AA125" s="45" t="s">
        <v>2575</v>
      </c>
      <c r="AB125" s="3">
        <v>0</v>
      </c>
      <c r="AC125" s="3">
        <v>0</v>
      </c>
      <c r="AD125" s="3">
        <v>1160000</v>
      </c>
      <c r="AE125" s="3">
        <v>0</v>
      </c>
      <c r="AF125" s="3">
        <f>SUM(Table2[[#This Row],[PE 2021 Obligations]],Table2[[#This Row],[ROW 2021 Obligations]],Table2[[#This Row],[Construction 2021 Obligations]],Table2[[#This Row],[Paving 2021 Obligations]])</f>
        <v>1160000</v>
      </c>
      <c r="AG125" s="3">
        <v>0</v>
      </c>
      <c r="AH125" s="3">
        <v>0</v>
      </c>
      <c r="AI125" s="3">
        <v>3786876</v>
      </c>
      <c r="AJ125" s="3">
        <v>0</v>
      </c>
      <c r="AK125" s="3">
        <v>3786876</v>
      </c>
      <c r="AL125" s="43" t="s">
        <v>2576</v>
      </c>
    </row>
    <row r="126" spans="1:38" hidden="1" x14ac:dyDescent="0.25">
      <c r="A126" s="13">
        <v>124012</v>
      </c>
      <c r="B126" s="15">
        <v>2</v>
      </c>
      <c r="C126" s="43" t="s">
        <v>73</v>
      </c>
      <c r="D126" s="44">
        <v>42572</v>
      </c>
      <c r="E126" s="43" t="s">
        <v>109</v>
      </c>
      <c r="F126" s="44">
        <v>44040</v>
      </c>
      <c r="G126" s="43" t="s">
        <v>2596</v>
      </c>
      <c r="H126" s="45" t="s">
        <v>212</v>
      </c>
      <c r="I126" s="43" t="s">
        <v>2597</v>
      </c>
      <c r="J126" s="43"/>
      <c r="K126" s="43" t="s">
        <v>2598</v>
      </c>
      <c r="L126" s="46" t="s">
        <v>37</v>
      </c>
      <c r="M126" s="45" t="s">
        <v>2599</v>
      </c>
      <c r="N126" s="45"/>
      <c r="O126" s="43" t="s">
        <v>53</v>
      </c>
      <c r="P126" s="45" t="s">
        <v>40</v>
      </c>
      <c r="Q126" s="45"/>
      <c r="R126" s="112" t="s">
        <v>41</v>
      </c>
      <c r="S126" s="112" t="s">
        <v>42</v>
      </c>
      <c r="T126" s="59"/>
      <c r="U126" s="10">
        <v>0.01</v>
      </c>
      <c r="V126" s="44">
        <v>44729</v>
      </c>
      <c r="W126" s="43"/>
      <c r="X126" s="46" t="s">
        <v>43</v>
      </c>
      <c r="Y126" s="43" t="s">
        <v>44</v>
      </c>
      <c r="Z126" s="111" t="s">
        <v>20458</v>
      </c>
      <c r="AA126" s="45" t="s">
        <v>2600</v>
      </c>
      <c r="AB126" s="3">
        <v>15011.48</v>
      </c>
      <c r="AC126" s="3">
        <v>99135</v>
      </c>
      <c r="AD126" s="3">
        <v>0</v>
      </c>
      <c r="AE126" s="3">
        <v>0</v>
      </c>
      <c r="AF126" s="3">
        <f>SUM(Table2[[#This Row],[PE 2021 Obligations]],Table2[[#This Row],[ROW 2021 Obligations]],Table2[[#This Row],[Construction 2021 Obligations]],Table2[[#This Row],[Paving 2021 Obligations]])</f>
        <v>114146.48</v>
      </c>
      <c r="AG126" s="3">
        <v>163601.48000000001</v>
      </c>
      <c r="AH126" s="3">
        <v>99135</v>
      </c>
      <c r="AI126" s="3">
        <v>0</v>
      </c>
      <c r="AJ126" s="3">
        <v>0</v>
      </c>
      <c r="AK126" s="3">
        <v>262736.48</v>
      </c>
      <c r="AL126" s="43" t="s">
        <v>2601</v>
      </c>
    </row>
    <row r="127" spans="1:38" hidden="1" x14ac:dyDescent="0.25">
      <c r="A127" s="13">
        <v>124026</v>
      </c>
      <c r="B127" s="15">
        <v>2</v>
      </c>
      <c r="C127" s="43" t="s">
        <v>31</v>
      </c>
      <c r="D127" s="44">
        <v>42572</v>
      </c>
      <c r="E127" s="43" t="s">
        <v>109</v>
      </c>
      <c r="F127" s="44">
        <v>44279</v>
      </c>
      <c r="G127" s="43" t="s">
        <v>56</v>
      </c>
      <c r="H127" s="45" t="s">
        <v>218</v>
      </c>
      <c r="I127" s="43" t="s">
        <v>2605</v>
      </c>
      <c r="J127" s="43"/>
      <c r="K127" s="43" t="s">
        <v>2606</v>
      </c>
      <c r="L127" s="46" t="s">
        <v>37</v>
      </c>
      <c r="M127" s="45" t="s">
        <v>2607</v>
      </c>
      <c r="N127" s="45"/>
      <c r="O127" s="43" t="s">
        <v>39</v>
      </c>
      <c r="P127" s="45" t="s">
        <v>40</v>
      </c>
      <c r="Q127" s="45"/>
      <c r="R127" s="112" t="s">
        <v>41</v>
      </c>
      <c r="S127" s="112" t="s">
        <v>42</v>
      </c>
      <c r="T127" s="59"/>
      <c r="U127" s="10">
        <v>0.01</v>
      </c>
      <c r="V127" s="46"/>
      <c r="W127" s="43"/>
      <c r="X127" s="46" t="s">
        <v>43</v>
      </c>
      <c r="Y127" s="43" t="s">
        <v>44</v>
      </c>
      <c r="Z127" s="111" t="s">
        <v>20458</v>
      </c>
      <c r="AA127" s="45" t="s">
        <v>2608</v>
      </c>
      <c r="AB127" s="3">
        <v>0</v>
      </c>
      <c r="AC127" s="3">
        <v>0</v>
      </c>
      <c r="AD127" s="3">
        <v>618873.62</v>
      </c>
      <c r="AE127" s="3">
        <v>0</v>
      </c>
      <c r="AF127" s="3">
        <f>SUM(Table2[[#This Row],[PE 2021 Obligations]],Table2[[#This Row],[ROW 2021 Obligations]],Table2[[#This Row],[Construction 2021 Obligations]],Table2[[#This Row],[Paving 2021 Obligations]])</f>
        <v>618873.62</v>
      </c>
      <c r="AG127" s="3">
        <v>0</v>
      </c>
      <c r="AH127" s="3">
        <v>0</v>
      </c>
      <c r="AI127" s="3">
        <v>618873.62</v>
      </c>
      <c r="AJ127" s="3">
        <v>0</v>
      </c>
      <c r="AK127" s="3">
        <v>618873.62</v>
      </c>
      <c r="AL127" s="43" t="s">
        <v>2609</v>
      </c>
    </row>
    <row r="128" spans="1:38" ht="30" hidden="1" x14ac:dyDescent="0.25">
      <c r="A128" s="47">
        <v>124040</v>
      </c>
      <c r="B128" s="48">
        <v>2</v>
      </c>
      <c r="C128" s="49" t="s">
        <v>73</v>
      </c>
      <c r="D128" s="50">
        <v>42572</v>
      </c>
      <c r="E128" s="49" t="s">
        <v>109</v>
      </c>
      <c r="F128" s="50">
        <v>44246</v>
      </c>
      <c r="G128" s="49" t="s">
        <v>75</v>
      </c>
      <c r="H128" s="51" t="s">
        <v>241</v>
      </c>
      <c r="I128" s="49" t="s">
        <v>2610</v>
      </c>
      <c r="J128" s="49"/>
      <c r="K128" s="49" t="s">
        <v>2611</v>
      </c>
      <c r="L128" s="52" t="s">
        <v>37</v>
      </c>
      <c r="M128" s="51" t="s">
        <v>2612</v>
      </c>
      <c r="N128" s="51"/>
      <c r="O128" s="49" t="s">
        <v>53</v>
      </c>
      <c r="P128" s="51" t="s">
        <v>40</v>
      </c>
      <c r="Q128" s="51"/>
      <c r="R128" s="111" t="s">
        <v>41</v>
      </c>
      <c r="S128" s="111" t="s">
        <v>42</v>
      </c>
      <c r="T128" s="120"/>
      <c r="U128" s="53">
        <v>7.4999999999999997E-2</v>
      </c>
      <c r="V128" s="50">
        <v>45233</v>
      </c>
      <c r="W128" s="49"/>
      <c r="X128" s="52" t="s">
        <v>43</v>
      </c>
      <c r="Y128" s="49" t="s">
        <v>78</v>
      </c>
      <c r="Z128" s="111" t="s">
        <v>20458</v>
      </c>
      <c r="AA128" s="51" t="s">
        <v>2613</v>
      </c>
      <c r="AB128" s="54">
        <v>208818.92</v>
      </c>
      <c r="AC128" s="54">
        <v>0</v>
      </c>
      <c r="AD128" s="54">
        <v>0</v>
      </c>
      <c r="AE128" s="54">
        <v>0</v>
      </c>
      <c r="AF128" s="3">
        <f>SUM(Table2[[#This Row],[PE 2021 Obligations]],Table2[[#This Row],[ROW 2021 Obligations]],Table2[[#This Row],[Construction 2021 Obligations]],Table2[[#This Row],[Paving 2021 Obligations]])</f>
        <v>208818.92</v>
      </c>
      <c r="AG128" s="54">
        <v>554818.92000000004</v>
      </c>
      <c r="AH128" s="54">
        <v>0</v>
      </c>
      <c r="AI128" s="54">
        <v>0</v>
      </c>
      <c r="AJ128" s="54">
        <v>0</v>
      </c>
      <c r="AK128" s="54">
        <v>554818.92000000004</v>
      </c>
      <c r="AL128" s="49" t="s">
        <v>2614</v>
      </c>
    </row>
    <row r="129" spans="1:38" hidden="1" x14ac:dyDescent="0.25">
      <c r="A129" s="13">
        <v>124053</v>
      </c>
      <c r="B129" s="15">
        <v>2</v>
      </c>
      <c r="C129" s="43" t="s">
        <v>73</v>
      </c>
      <c r="D129" s="44">
        <v>42572</v>
      </c>
      <c r="E129" s="43" t="s">
        <v>109</v>
      </c>
      <c r="F129" s="44">
        <v>44257</v>
      </c>
      <c r="G129" s="43" t="s">
        <v>125</v>
      </c>
      <c r="H129" s="45" t="s">
        <v>244</v>
      </c>
      <c r="I129" s="43" t="s">
        <v>1690</v>
      </c>
      <c r="J129" s="43" t="s">
        <v>116</v>
      </c>
      <c r="K129" s="43"/>
      <c r="L129" s="46" t="s">
        <v>116</v>
      </c>
      <c r="M129" s="45" t="s">
        <v>2615</v>
      </c>
      <c r="N129" s="45"/>
      <c r="O129" s="43" t="s">
        <v>53</v>
      </c>
      <c r="P129" s="45" t="s">
        <v>40</v>
      </c>
      <c r="Q129" s="45"/>
      <c r="R129" s="112" t="s">
        <v>41</v>
      </c>
      <c r="S129" s="112" t="s">
        <v>42</v>
      </c>
      <c r="T129" s="59"/>
      <c r="U129" s="10">
        <v>3.2000000000000001E-2</v>
      </c>
      <c r="V129" s="44">
        <v>44792</v>
      </c>
      <c r="W129" s="43"/>
      <c r="X129" s="46" t="s">
        <v>43</v>
      </c>
      <c r="Y129" s="43" t="s">
        <v>78</v>
      </c>
      <c r="Z129" s="112" t="s">
        <v>20461</v>
      </c>
      <c r="AA129" s="45" t="s">
        <v>2616</v>
      </c>
      <c r="AB129" s="3">
        <v>155000</v>
      </c>
      <c r="AC129" s="3">
        <v>590100</v>
      </c>
      <c r="AD129" s="3">
        <v>0</v>
      </c>
      <c r="AE129" s="3">
        <v>0</v>
      </c>
      <c r="AF129" s="3">
        <f>SUM(Table2[[#This Row],[PE 2021 Obligations]],Table2[[#This Row],[ROW 2021 Obligations]],Table2[[#This Row],[Construction 2021 Obligations]],Table2[[#This Row],[Paving 2021 Obligations]])</f>
        <v>745100</v>
      </c>
      <c r="AG129" s="3">
        <v>320276.76</v>
      </c>
      <c r="AH129" s="3">
        <v>590100</v>
      </c>
      <c r="AI129" s="3">
        <v>0</v>
      </c>
      <c r="AJ129" s="3">
        <v>0</v>
      </c>
      <c r="AK129" s="3">
        <v>910376.76</v>
      </c>
      <c r="AL129" s="43" t="s">
        <v>2617</v>
      </c>
    </row>
    <row r="130" spans="1:38" hidden="1" x14ac:dyDescent="0.25">
      <c r="A130" s="13">
        <v>124057</v>
      </c>
      <c r="B130" s="15">
        <v>2</v>
      </c>
      <c r="C130" s="43" t="s">
        <v>47</v>
      </c>
      <c r="D130" s="44">
        <v>42572</v>
      </c>
      <c r="E130" s="43" t="s">
        <v>109</v>
      </c>
      <c r="F130" s="44">
        <v>44284</v>
      </c>
      <c r="G130" s="43" t="s">
        <v>33</v>
      </c>
      <c r="H130" s="45" t="s">
        <v>264</v>
      </c>
      <c r="I130" s="43" t="s">
        <v>2622</v>
      </c>
      <c r="J130" s="43"/>
      <c r="K130" s="43" t="s">
        <v>2623</v>
      </c>
      <c r="L130" s="46" t="s">
        <v>37</v>
      </c>
      <c r="M130" s="45" t="s">
        <v>2624</v>
      </c>
      <c r="N130" s="45"/>
      <c r="O130" s="43" t="s">
        <v>39</v>
      </c>
      <c r="P130" s="45" t="s">
        <v>40</v>
      </c>
      <c r="Q130" s="45"/>
      <c r="R130" s="112" t="s">
        <v>41</v>
      </c>
      <c r="S130" s="112" t="s">
        <v>42</v>
      </c>
      <c r="T130" s="59"/>
      <c r="U130" s="10">
        <v>0.01</v>
      </c>
      <c r="V130" s="46"/>
      <c r="W130" s="43"/>
      <c r="X130" s="46" t="s">
        <v>43</v>
      </c>
      <c r="Y130" s="43" t="s">
        <v>44</v>
      </c>
      <c r="Z130" s="111" t="s">
        <v>20458</v>
      </c>
      <c r="AA130" s="45" t="s">
        <v>2625</v>
      </c>
      <c r="AB130" s="3">
        <v>0</v>
      </c>
      <c r="AC130" s="3">
        <v>0</v>
      </c>
      <c r="AD130" s="3">
        <v>528350.57999999996</v>
      </c>
      <c r="AE130" s="3">
        <v>0</v>
      </c>
      <c r="AF130" s="3">
        <f>SUM(Table2[[#This Row],[PE 2021 Obligations]],Table2[[#This Row],[ROW 2021 Obligations]],Table2[[#This Row],[Construction 2021 Obligations]],Table2[[#This Row],[Paving 2021 Obligations]])</f>
        <v>528350.57999999996</v>
      </c>
      <c r="AG130" s="3">
        <v>0</v>
      </c>
      <c r="AH130" s="3">
        <v>0</v>
      </c>
      <c r="AI130" s="3">
        <v>528350.57999999996</v>
      </c>
      <c r="AJ130" s="3">
        <v>0</v>
      </c>
      <c r="AK130" s="3">
        <v>528350.57999999996</v>
      </c>
      <c r="AL130" s="43" t="s">
        <v>2626</v>
      </c>
    </row>
    <row r="131" spans="1:38" hidden="1" x14ac:dyDescent="0.25">
      <c r="A131" s="47">
        <v>124063</v>
      </c>
      <c r="B131" s="48">
        <v>2</v>
      </c>
      <c r="C131" s="49" t="s">
        <v>73</v>
      </c>
      <c r="D131" s="50">
        <v>42572</v>
      </c>
      <c r="E131" s="49" t="s">
        <v>109</v>
      </c>
      <c r="F131" s="50">
        <v>44342</v>
      </c>
      <c r="G131" s="49" t="s">
        <v>2571</v>
      </c>
      <c r="H131" s="51" t="s">
        <v>267</v>
      </c>
      <c r="I131" s="49" t="s">
        <v>2627</v>
      </c>
      <c r="J131" s="49"/>
      <c r="K131" s="49" t="s">
        <v>2628</v>
      </c>
      <c r="L131" s="52" t="s">
        <v>37</v>
      </c>
      <c r="M131" s="51" t="s">
        <v>2629</v>
      </c>
      <c r="N131" s="51"/>
      <c r="O131" s="49" t="s">
        <v>53</v>
      </c>
      <c r="P131" s="51" t="s">
        <v>40</v>
      </c>
      <c r="Q131" s="51"/>
      <c r="R131" s="111" t="s">
        <v>41</v>
      </c>
      <c r="S131" s="111" t="s">
        <v>42</v>
      </c>
      <c r="T131" s="120"/>
      <c r="U131" s="53">
        <v>0.04</v>
      </c>
      <c r="V131" s="50">
        <v>44904</v>
      </c>
      <c r="W131" s="49"/>
      <c r="X131" s="52" t="s">
        <v>43</v>
      </c>
      <c r="Y131" s="49" t="s">
        <v>44</v>
      </c>
      <c r="Z131" s="111" t="s">
        <v>20458</v>
      </c>
      <c r="AA131" s="51" t="s">
        <v>2630</v>
      </c>
      <c r="AB131" s="54">
        <v>2236.33</v>
      </c>
      <c r="AC131" s="54">
        <v>72350</v>
      </c>
      <c r="AD131" s="54">
        <v>0</v>
      </c>
      <c r="AE131" s="54">
        <v>0</v>
      </c>
      <c r="AF131" s="3">
        <f>SUM(Table2[[#This Row],[PE 2021 Obligations]],Table2[[#This Row],[ROW 2021 Obligations]],Table2[[#This Row],[Construction 2021 Obligations]],Table2[[#This Row],[Paving 2021 Obligations]])</f>
        <v>74586.33</v>
      </c>
      <c r="AG131" s="54">
        <v>183840.28</v>
      </c>
      <c r="AH131" s="54">
        <v>72350</v>
      </c>
      <c r="AI131" s="54">
        <v>0</v>
      </c>
      <c r="AJ131" s="54">
        <v>0</v>
      </c>
      <c r="AK131" s="54">
        <v>256190.28</v>
      </c>
      <c r="AL131" s="49" t="s">
        <v>2631</v>
      </c>
    </row>
    <row r="132" spans="1:38" hidden="1" x14ac:dyDescent="0.25">
      <c r="A132" s="13">
        <v>124065</v>
      </c>
      <c r="B132" s="15">
        <v>2</v>
      </c>
      <c r="C132" s="43" t="s">
        <v>73</v>
      </c>
      <c r="D132" s="44">
        <v>42572</v>
      </c>
      <c r="E132" s="43" t="s">
        <v>109</v>
      </c>
      <c r="F132" s="44">
        <v>44340</v>
      </c>
      <c r="G132" s="43" t="s">
        <v>142</v>
      </c>
      <c r="H132" s="45" t="s">
        <v>286</v>
      </c>
      <c r="I132" s="43" t="s">
        <v>155</v>
      </c>
      <c r="J132" s="43" t="s">
        <v>148</v>
      </c>
      <c r="K132" s="43"/>
      <c r="L132" s="46" t="s">
        <v>149</v>
      </c>
      <c r="M132" s="45" t="s">
        <v>2632</v>
      </c>
      <c r="N132" s="45"/>
      <c r="O132" s="43" t="s">
        <v>53</v>
      </c>
      <c r="P132" s="45" t="s">
        <v>40</v>
      </c>
      <c r="Q132" s="45"/>
      <c r="R132" s="112" t="s">
        <v>41</v>
      </c>
      <c r="S132" s="112" t="s">
        <v>42</v>
      </c>
      <c r="T132" s="59"/>
      <c r="U132" s="10">
        <v>0</v>
      </c>
      <c r="V132" s="44">
        <v>45372</v>
      </c>
      <c r="W132" s="43"/>
      <c r="X132" s="46" t="s">
        <v>43</v>
      </c>
      <c r="Y132" s="43" t="s">
        <v>454</v>
      </c>
      <c r="Z132" s="112" t="s">
        <v>20457</v>
      </c>
      <c r="AA132" s="45" t="s">
        <v>2633</v>
      </c>
      <c r="AB132" s="3">
        <v>29000</v>
      </c>
      <c r="AC132" s="3">
        <v>0</v>
      </c>
      <c r="AD132" s="3">
        <v>0</v>
      </c>
      <c r="AE132" s="3">
        <v>0</v>
      </c>
      <c r="AF132" s="3">
        <f>SUM(Table2[[#This Row],[PE 2021 Obligations]],Table2[[#This Row],[ROW 2021 Obligations]],Table2[[#This Row],[Construction 2021 Obligations]],Table2[[#This Row],[Paving 2021 Obligations]])</f>
        <v>29000</v>
      </c>
      <c r="AG132" s="3">
        <v>29000</v>
      </c>
      <c r="AH132" s="3">
        <v>0</v>
      </c>
      <c r="AI132" s="3">
        <v>0</v>
      </c>
      <c r="AJ132" s="3">
        <v>0</v>
      </c>
      <c r="AK132" s="3">
        <v>29000</v>
      </c>
      <c r="AL132" s="43"/>
    </row>
    <row r="133" spans="1:38" hidden="1" x14ac:dyDescent="0.25">
      <c r="A133" s="47">
        <v>124066</v>
      </c>
      <c r="B133" s="48">
        <v>2</v>
      </c>
      <c r="C133" s="49" t="s">
        <v>73</v>
      </c>
      <c r="D133" s="50">
        <v>42573</v>
      </c>
      <c r="E133" s="49" t="s">
        <v>109</v>
      </c>
      <c r="F133" s="50">
        <v>44340</v>
      </c>
      <c r="G133" s="49" t="s">
        <v>142</v>
      </c>
      <c r="H133" s="51" t="s">
        <v>286</v>
      </c>
      <c r="I133" s="49" t="s">
        <v>155</v>
      </c>
      <c r="J133" s="49" t="s">
        <v>148</v>
      </c>
      <c r="K133" s="49"/>
      <c r="L133" s="52" t="s">
        <v>149</v>
      </c>
      <c r="M133" s="51" t="s">
        <v>2634</v>
      </c>
      <c r="N133" s="51"/>
      <c r="O133" s="49" t="s">
        <v>53</v>
      </c>
      <c r="P133" s="51" t="s">
        <v>40</v>
      </c>
      <c r="Q133" s="51"/>
      <c r="R133" s="111" t="s">
        <v>41</v>
      </c>
      <c r="S133" s="111" t="s">
        <v>42</v>
      </c>
      <c r="T133" s="120"/>
      <c r="U133" s="53">
        <v>0.04</v>
      </c>
      <c r="V133" s="50">
        <v>45372</v>
      </c>
      <c r="W133" s="49"/>
      <c r="X133" s="52" t="s">
        <v>43</v>
      </c>
      <c r="Y133" s="49" t="s">
        <v>454</v>
      </c>
      <c r="Z133" s="112" t="s">
        <v>20457</v>
      </c>
      <c r="AA133" s="51" t="s">
        <v>2635</v>
      </c>
      <c r="AB133" s="54">
        <v>29000</v>
      </c>
      <c r="AC133" s="54">
        <v>0</v>
      </c>
      <c r="AD133" s="54">
        <v>0</v>
      </c>
      <c r="AE133" s="54">
        <v>0</v>
      </c>
      <c r="AF133" s="3">
        <f>SUM(Table2[[#This Row],[PE 2021 Obligations]],Table2[[#This Row],[ROW 2021 Obligations]],Table2[[#This Row],[Construction 2021 Obligations]],Table2[[#This Row],[Paving 2021 Obligations]])</f>
        <v>29000</v>
      </c>
      <c r="AG133" s="54">
        <v>29000</v>
      </c>
      <c r="AH133" s="54">
        <v>0</v>
      </c>
      <c r="AI133" s="54">
        <v>0</v>
      </c>
      <c r="AJ133" s="54">
        <v>0</v>
      </c>
      <c r="AK133" s="54">
        <v>29000</v>
      </c>
      <c r="AL133" s="49"/>
    </row>
    <row r="134" spans="1:38" hidden="1" x14ac:dyDescent="0.25">
      <c r="A134" s="13">
        <v>124067</v>
      </c>
      <c r="B134" s="15">
        <v>2</v>
      </c>
      <c r="C134" s="43" t="s">
        <v>73</v>
      </c>
      <c r="D134" s="44">
        <v>42573</v>
      </c>
      <c r="E134" s="43" t="s">
        <v>109</v>
      </c>
      <c r="F134" s="44">
        <v>44340</v>
      </c>
      <c r="G134" s="43" t="s">
        <v>142</v>
      </c>
      <c r="H134" s="45" t="s">
        <v>286</v>
      </c>
      <c r="I134" s="43" t="s">
        <v>155</v>
      </c>
      <c r="J134" s="43" t="s">
        <v>148</v>
      </c>
      <c r="K134" s="43"/>
      <c r="L134" s="46" t="s">
        <v>149</v>
      </c>
      <c r="M134" s="45" t="s">
        <v>2636</v>
      </c>
      <c r="N134" s="45"/>
      <c r="O134" s="43" t="s">
        <v>53</v>
      </c>
      <c r="P134" s="45" t="s">
        <v>40</v>
      </c>
      <c r="Q134" s="45"/>
      <c r="R134" s="112" t="s">
        <v>41</v>
      </c>
      <c r="S134" s="112" t="s">
        <v>42</v>
      </c>
      <c r="T134" s="59"/>
      <c r="U134" s="10">
        <v>0</v>
      </c>
      <c r="V134" s="44">
        <v>45393</v>
      </c>
      <c r="W134" s="43"/>
      <c r="X134" s="46" t="s">
        <v>43</v>
      </c>
      <c r="Y134" s="43" t="s">
        <v>454</v>
      </c>
      <c r="Z134" s="112" t="s">
        <v>20457</v>
      </c>
      <c r="AA134" s="45" t="s">
        <v>2637</v>
      </c>
      <c r="AB134" s="3">
        <v>24000</v>
      </c>
      <c r="AC134" s="3">
        <v>0</v>
      </c>
      <c r="AD134" s="3">
        <v>0</v>
      </c>
      <c r="AE134" s="3">
        <v>0</v>
      </c>
      <c r="AF134" s="3">
        <f>SUM(Table2[[#This Row],[PE 2021 Obligations]],Table2[[#This Row],[ROW 2021 Obligations]],Table2[[#This Row],[Construction 2021 Obligations]],Table2[[#This Row],[Paving 2021 Obligations]])</f>
        <v>24000</v>
      </c>
      <c r="AG134" s="3">
        <v>24000</v>
      </c>
      <c r="AH134" s="3">
        <v>0</v>
      </c>
      <c r="AI134" s="3">
        <v>0</v>
      </c>
      <c r="AJ134" s="3">
        <v>0</v>
      </c>
      <c r="AK134" s="3">
        <v>24000</v>
      </c>
      <c r="AL134" s="43"/>
    </row>
    <row r="135" spans="1:38" ht="45" hidden="1" x14ac:dyDescent="0.25">
      <c r="A135" s="47">
        <v>124069</v>
      </c>
      <c r="B135" s="48">
        <v>2</v>
      </c>
      <c r="C135" s="49" t="s">
        <v>31</v>
      </c>
      <c r="D135" s="50">
        <v>42573</v>
      </c>
      <c r="E135" s="49" t="s">
        <v>109</v>
      </c>
      <c r="F135" s="50">
        <v>44060</v>
      </c>
      <c r="G135" s="49" t="s">
        <v>108</v>
      </c>
      <c r="H135" s="51" t="s">
        <v>286</v>
      </c>
      <c r="I135" s="49" t="s">
        <v>155</v>
      </c>
      <c r="J135" s="49" t="s">
        <v>148</v>
      </c>
      <c r="K135" s="49"/>
      <c r="L135" s="52" t="s">
        <v>149</v>
      </c>
      <c r="M135" s="51" t="s">
        <v>2638</v>
      </c>
      <c r="N135" s="51" t="s">
        <v>2639</v>
      </c>
      <c r="O135" s="49" t="s">
        <v>53</v>
      </c>
      <c r="P135" s="51" t="s">
        <v>40</v>
      </c>
      <c r="Q135" s="51"/>
      <c r="R135" s="111" t="s">
        <v>41</v>
      </c>
      <c r="S135" s="111" t="s">
        <v>42</v>
      </c>
      <c r="T135" s="120"/>
      <c r="U135" s="53">
        <v>3.5000000000000003E-2</v>
      </c>
      <c r="V135" s="50">
        <v>43861</v>
      </c>
      <c r="W135" s="49"/>
      <c r="X135" s="52" t="s">
        <v>43</v>
      </c>
      <c r="Y135" s="49" t="s">
        <v>454</v>
      </c>
      <c r="Z135" s="112" t="s">
        <v>20457</v>
      </c>
      <c r="AA135" s="51" t="s">
        <v>2640</v>
      </c>
      <c r="AB135" s="54">
        <v>240000</v>
      </c>
      <c r="AC135" s="54">
        <v>0</v>
      </c>
      <c r="AD135" s="54">
        <v>8708862</v>
      </c>
      <c r="AE135" s="54">
        <v>0</v>
      </c>
      <c r="AF135" s="3">
        <f>SUM(Table2[[#This Row],[PE 2021 Obligations]],Table2[[#This Row],[ROW 2021 Obligations]],Table2[[#This Row],[Construction 2021 Obligations]],Table2[[#This Row],[Paving 2021 Obligations]])</f>
        <v>8948862</v>
      </c>
      <c r="AG135" s="54">
        <v>2660747</v>
      </c>
      <c r="AH135" s="54">
        <v>1200000</v>
      </c>
      <c r="AI135" s="54">
        <v>36208862</v>
      </c>
      <c r="AJ135" s="54">
        <v>0</v>
      </c>
      <c r="AK135" s="54">
        <v>40069609</v>
      </c>
      <c r="AL135" s="49" t="s">
        <v>2641</v>
      </c>
    </row>
    <row r="136" spans="1:38" hidden="1" x14ac:dyDescent="0.25">
      <c r="A136" s="13">
        <v>124070</v>
      </c>
      <c r="B136" s="15">
        <v>2</v>
      </c>
      <c r="C136" s="43" t="s">
        <v>73</v>
      </c>
      <c r="D136" s="44">
        <v>42573</v>
      </c>
      <c r="E136" s="43" t="s">
        <v>109</v>
      </c>
      <c r="F136" s="44">
        <v>44340</v>
      </c>
      <c r="G136" s="43" t="s">
        <v>142</v>
      </c>
      <c r="H136" s="45" t="s">
        <v>286</v>
      </c>
      <c r="I136" s="43" t="s">
        <v>155</v>
      </c>
      <c r="J136" s="43" t="s">
        <v>148</v>
      </c>
      <c r="K136" s="43"/>
      <c r="L136" s="46" t="s">
        <v>149</v>
      </c>
      <c r="M136" s="45" t="s">
        <v>2642</v>
      </c>
      <c r="N136" s="45"/>
      <c r="O136" s="43" t="s">
        <v>53</v>
      </c>
      <c r="P136" s="45" t="s">
        <v>40</v>
      </c>
      <c r="Q136" s="45"/>
      <c r="R136" s="112" t="s">
        <v>41</v>
      </c>
      <c r="S136" s="112" t="s">
        <v>42</v>
      </c>
      <c r="T136" s="59"/>
      <c r="U136" s="10">
        <v>2.5000000000000001E-2</v>
      </c>
      <c r="V136" s="44">
        <v>45344</v>
      </c>
      <c r="W136" s="43"/>
      <c r="X136" s="46" t="s">
        <v>43</v>
      </c>
      <c r="Y136" s="43" t="s">
        <v>454</v>
      </c>
      <c r="Z136" s="112" t="s">
        <v>20457</v>
      </c>
      <c r="AA136" s="45" t="s">
        <v>2643</v>
      </c>
      <c r="AB136" s="3">
        <v>24000</v>
      </c>
      <c r="AC136" s="3">
        <v>0</v>
      </c>
      <c r="AD136" s="3">
        <v>0</v>
      </c>
      <c r="AE136" s="3">
        <v>0</v>
      </c>
      <c r="AF136" s="3">
        <f>SUM(Table2[[#This Row],[PE 2021 Obligations]],Table2[[#This Row],[ROW 2021 Obligations]],Table2[[#This Row],[Construction 2021 Obligations]],Table2[[#This Row],[Paving 2021 Obligations]])</f>
        <v>24000</v>
      </c>
      <c r="AG136" s="3">
        <v>24000</v>
      </c>
      <c r="AH136" s="3">
        <v>0</v>
      </c>
      <c r="AI136" s="3">
        <v>0</v>
      </c>
      <c r="AJ136" s="3">
        <v>0</v>
      </c>
      <c r="AK136" s="3">
        <v>24000</v>
      </c>
      <c r="AL136" s="43"/>
    </row>
    <row r="137" spans="1:38" hidden="1" x14ac:dyDescent="0.25">
      <c r="A137" s="47">
        <v>124075</v>
      </c>
      <c r="B137" s="48">
        <v>2</v>
      </c>
      <c r="C137" s="49" t="s">
        <v>73</v>
      </c>
      <c r="D137" s="50">
        <v>42573</v>
      </c>
      <c r="E137" s="49" t="s">
        <v>109</v>
      </c>
      <c r="F137" s="50">
        <v>44340</v>
      </c>
      <c r="G137" s="49" t="s">
        <v>142</v>
      </c>
      <c r="H137" s="51" t="s">
        <v>286</v>
      </c>
      <c r="I137" s="49" t="s">
        <v>2644</v>
      </c>
      <c r="J137" s="49" t="s">
        <v>116</v>
      </c>
      <c r="K137" s="49"/>
      <c r="L137" s="52" t="s">
        <v>116</v>
      </c>
      <c r="M137" s="51" t="s">
        <v>2645</v>
      </c>
      <c r="N137" s="51"/>
      <c r="O137" s="49" t="s">
        <v>53</v>
      </c>
      <c r="P137" s="51" t="s">
        <v>40</v>
      </c>
      <c r="Q137" s="51"/>
      <c r="R137" s="111" t="s">
        <v>41</v>
      </c>
      <c r="S137" s="111" t="s">
        <v>42</v>
      </c>
      <c r="T137" s="120"/>
      <c r="U137" s="53">
        <v>8.5000000000000006E-2</v>
      </c>
      <c r="V137" s="50">
        <v>45268</v>
      </c>
      <c r="W137" s="49"/>
      <c r="X137" s="52" t="s">
        <v>43</v>
      </c>
      <c r="Y137" s="49" t="s">
        <v>140</v>
      </c>
      <c r="Z137" s="112" t="s">
        <v>20460</v>
      </c>
      <c r="AA137" s="51" t="s">
        <v>2646</v>
      </c>
      <c r="AB137" s="54">
        <v>84000</v>
      </c>
      <c r="AC137" s="54">
        <v>0</v>
      </c>
      <c r="AD137" s="54">
        <v>0</v>
      </c>
      <c r="AE137" s="54">
        <v>0</v>
      </c>
      <c r="AF137" s="3">
        <f>SUM(Table2[[#This Row],[PE 2021 Obligations]],Table2[[#This Row],[ROW 2021 Obligations]],Table2[[#This Row],[Construction 2021 Obligations]],Table2[[#This Row],[Paving 2021 Obligations]])</f>
        <v>84000</v>
      </c>
      <c r="AG137" s="54">
        <v>84000</v>
      </c>
      <c r="AH137" s="54">
        <v>0</v>
      </c>
      <c r="AI137" s="54">
        <v>0</v>
      </c>
      <c r="AJ137" s="54">
        <v>0</v>
      </c>
      <c r="AK137" s="54">
        <v>84000</v>
      </c>
      <c r="AL137" s="49"/>
    </row>
    <row r="138" spans="1:38" hidden="1" x14ac:dyDescent="0.25">
      <c r="A138" s="13">
        <v>124076</v>
      </c>
      <c r="B138" s="15">
        <v>2</v>
      </c>
      <c r="C138" s="43" t="s">
        <v>73</v>
      </c>
      <c r="D138" s="44">
        <v>42573</v>
      </c>
      <c r="E138" s="43" t="s">
        <v>109</v>
      </c>
      <c r="F138" s="44">
        <v>44280</v>
      </c>
      <c r="G138" s="43" t="s">
        <v>514</v>
      </c>
      <c r="H138" s="45" t="s">
        <v>286</v>
      </c>
      <c r="I138" s="43" t="s">
        <v>680</v>
      </c>
      <c r="J138" s="43" t="s">
        <v>116</v>
      </c>
      <c r="K138" s="43"/>
      <c r="L138" s="46" t="s">
        <v>116</v>
      </c>
      <c r="M138" s="45" t="s">
        <v>2647</v>
      </c>
      <c r="N138" s="45"/>
      <c r="O138" s="43" t="s">
        <v>53</v>
      </c>
      <c r="P138" s="45" t="s">
        <v>40</v>
      </c>
      <c r="Q138" s="45"/>
      <c r="R138" s="112" t="s">
        <v>41</v>
      </c>
      <c r="S138" s="112" t="s">
        <v>42</v>
      </c>
      <c r="T138" s="59"/>
      <c r="U138" s="10">
        <v>2.5000000000000001E-2</v>
      </c>
      <c r="V138" s="44">
        <v>44960</v>
      </c>
      <c r="W138" s="43"/>
      <c r="X138" s="46" t="s">
        <v>43</v>
      </c>
      <c r="Y138" s="43" t="s">
        <v>78</v>
      </c>
      <c r="Z138" s="112" t="s">
        <v>20461</v>
      </c>
      <c r="AA138" s="45" t="s">
        <v>2648</v>
      </c>
      <c r="AB138" s="3">
        <v>603000</v>
      </c>
      <c r="AC138" s="3">
        <v>0</v>
      </c>
      <c r="AD138" s="3">
        <v>0</v>
      </c>
      <c r="AE138" s="3">
        <v>0</v>
      </c>
      <c r="AF138" s="3">
        <f>SUM(Table2[[#This Row],[PE 2021 Obligations]],Table2[[#This Row],[ROW 2021 Obligations]],Table2[[#This Row],[Construction 2021 Obligations]],Table2[[#This Row],[Paving 2021 Obligations]])</f>
        <v>603000</v>
      </c>
      <c r="AG138" s="3">
        <v>653000</v>
      </c>
      <c r="AH138" s="3">
        <v>0</v>
      </c>
      <c r="AI138" s="3">
        <v>0</v>
      </c>
      <c r="AJ138" s="3">
        <v>0</v>
      </c>
      <c r="AK138" s="3">
        <v>653000</v>
      </c>
      <c r="AL138" s="43" t="s">
        <v>2649</v>
      </c>
    </row>
    <row r="139" spans="1:38" hidden="1" x14ac:dyDescent="0.25">
      <c r="A139" s="13">
        <v>124085</v>
      </c>
      <c r="B139" s="15">
        <v>2</v>
      </c>
      <c r="C139" s="43" t="s">
        <v>73</v>
      </c>
      <c r="D139" s="44">
        <v>42573</v>
      </c>
      <c r="E139" s="43" t="s">
        <v>109</v>
      </c>
      <c r="F139" s="44">
        <v>44298</v>
      </c>
      <c r="G139" s="43" t="s">
        <v>125</v>
      </c>
      <c r="H139" s="45" t="s">
        <v>170</v>
      </c>
      <c r="I139" s="43" t="s">
        <v>2660</v>
      </c>
      <c r="J139" s="43"/>
      <c r="K139" s="43" t="s">
        <v>2661</v>
      </c>
      <c r="L139" s="46" t="s">
        <v>37</v>
      </c>
      <c r="M139" s="45" t="s">
        <v>2662</v>
      </c>
      <c r="N139" s="45"/>
      <c r="O139" s="43" t="s">
        <v>53</v>
      </c>
      <c r="P139" s="45" t="s">
        <v>40</v>
      </c>
      <c r="Q139" s="45"/>
      <c r="R139" s="112" t="s">
        <v>41</v>
      </c>
      <c r="S139" s="112" t="s">
        <v>42</v>
      </c>
      <c r="T139" s="59"/>
      <c r="U139" s="10">
        <v>0.01</v>
      </c>
      <c r="V139" s="44">
        <v>44958</v>
      </c>
      <c r="W139" s="43"/>
      <c r="X139" s="46" t="s">
        <v>43</v>
      </c>
      <c r="Y139" s="43" t="s">
        <v>44</v>
      </c>
      <c r="Z139" s="111" t="s">
        <v>20458</v>
      </c>
      <c r="AA139" s="45" t="s">
        <v>2663</v>
      </c>
      <c r="AB139" s="3">
        <v>67969.509999999995</v>
      </c>
      <c r="AC139" s="3">
        <v>56430</v>
      </c>
      <c r="AD139" s="3">
        <v>0</v>
      </c>
      <c r="AE139" s="3">
        <v>0</v>
      </c>
      <c r="AF139" s="3">
        <f>SUM(Table2[[#This Row],[PE 2021 Obligations]],Table2[[#This Row],[ROW 2021 Obligations]],Table2[[#This Row],[Construction 2021 Obligations]],Table2[[#This Row],[Paving 2021 Obligations]])</f>
        <v>124399.51</v>
      </c>
      <c r="AG139" s="3">
        <v>145539.13</v>
      </c>
      <c r="AH139" s="3">
        <v>56430</v>
      </c>
      <c r="AI139" s="3">
        <v>0</v>
      </c>
      <c r="AJ139" s="3">
        <v>0</v>
      </c>
      <c r="AK139" s="3">
        <v>201969.13</v>
      </c>
      <c r="AL139" s="43" t="s">
        <v>2664</v>
      </c>
    </row>
    <row r="140" spans="1:38" hidden="1" x14ac:dyDescent="0.25">
      <c r="A140" s="13">
        <v>124088</v>
      </c>
      <c r="B140" s="15">
        <v>2</v>
      </c>
      <c r="C140" s="43" t="s">
        <v>73</v>
      </c>
      <c r="D140" s="44">
        <v>42573</v>
      </c>
      <c r="E140" s="43" t="s">
        <v>109</v>
      </c>
      <c r="F140" s="44">
        <v>44168</v>
      </c>
      <c r="G140" s="43" t="s">
        <v>2668</v>
      </c>
      <c r="H140" s="45" t="s">
        <v>162</v>
      </c>
      <c r="I140" s="43" t="s">
        <v>2669</v>
      </c>
      <c r="J140" s="43" t="s">
        <v>116</v>
      </c>
      <c r="K140" s="43"/>
      <c r="L140" s="46" t="s">
        <v>116</v>
      </c>
      <c r="M140" s="45" t="s">
        <v>2670</v>
      </c>
      <c r="N140" s="45"/>
      <c r="O140" s="43" t="s">
        <v>53</v>
      </c>
      <c r="P140" s="45" t="s">
        <v>40</v>
      </c>
      <c r="Q140" s="45"/>
      <c r="R140" s="112" t="s">
        <v>41</v>
      </c>
      <c r="S140" s="112" t="s">
        <v>42</v>
      </c>
      <c r="T140" s="59"/>
      <c r="U140" s="10">
        <v>0.05</v>
      </c>
      <c r="V140" s="44">
        <v>45450</v>
      </c>
      <c r="W140" s="43"/>
      <c r="X140" s="46" t="s">
        <v>43</v>
      </c>
      <c r="Y140" s="43" t="s">
        <v>78</v>
      </c>
      <c r="Z140" s="112" t="s">
        <v>20461</v>
      </c>
      <c r="AA140" s="45" t="s">
        <v>2671</v>
      </c>
      <c r="AB140" s="3">
        <v>20000</v>
      </c>
      <c r="AC140" s="3">
        <v>0</v>
      </c>
      <c r="AD140" s="3">
        <v>0</v>
      </c>
      <c r="AE140" s="3">
        <v>0</v>
      </c>
      <c r="AF140" s="3">
        <f>SUM(Table2[[#This Row],[PE 2021 Obligations]],Table2[[#This Row],[ROW 2021 Obligations]],Table2[[#This Row],[Construction 2021 Obligations]],Table2[[#This Row],[Paving 2021 Obligations]])</f>
        <v>20000</v>
      </c>
      <c r="AG140" s="3">
        <v>20000</v>
      </c>
      <c r="AH140" s="3">
        <v>0</v>
      </c>
      <c r="AI140" s="3">
        <v>0</v>
      </c>
      <c r="AJ140" s="3">
        <v>0</v>
      </c>
      <c r="AK140" s="3">
        <v>20000</v>
      </c>
      <c r="AL140" s="43"/>
    </row>
    <row r="141" spans="1:38" hidden="1" x14ac:dyDescent="0.25">
      <c r="A141" s="47">
        <v>124097</v>
      </c>
      <c r="B141" s="48">
        <v>2</v>
      </c>
      <c r="C141" s="49" t="s">
        <v>73</v>
      </c>
      <c r="D141" s="50">
        <v>42573</v>
      </c>
      <c r="E141" s="49" t="s">
        <v>109</v>
      </c>
      <c r="F141" s="50">
        <v>44257</v>
      </c>
      <c r="G141" s="49" t="s">
        <v>2596</v>
      </c>
      <c r="H141" s="51" t="s">
        <v>377</v>
      </c>
      <c r="I141" s="49" t="s">
        <v>2672</v>
      </c>
      <c r="J141" s="49" t="s">
        <v>116</v>
      </c>
      <c r="K141" s="49"/>
      <c r="L141" s="52" t="s">
        <v>116</v>
      </c>
      <c r="M141" s="51" t="s">
        <v>2673</v>
      </c>
      <c r="N141" s="51"/>
      <c r="O141" s="49" t="s">
        <v>53</v>
      </c>
      <c r="P141" s="51" t="s">
        <v>40</v>
      </c>
      <c r="Q141" s="51"/>
      <c r="R141" s="111" t="s">
        <v>41</v>
      </c>
      <c r="S141" s="111" t="s">
        <v>42</v>
      </c>
      <c r="T141" s="120"/>
      <c r="U141" s="53">
        <v>4.4999999999999998E-2</v>
      </c>
      <c r="V141" s="50">
        <v>45268</v>
      </c>
      <c r="W141" s="49"/>
      <c r="X141" s="52" t="s">
        <v>43</v>
      </c>
      <c r="Y141" s="49" t="s">
        <v>140</v>
      </c>
      <c r="Z141" s="112" t="s">
        <v>20460</v>
      </c>
      <c r="AA141" s="51" t="s">
        <v>2674</v>
      </c>
      <c r="AB141" s="54">
        <v>417000</v>
      </c>
      <c r="AC141" s="54">
        <v>0</v>
      </c>
      <c r="AD141" s="54">
        <v>0</v>
      </c>
      <c r="AE141" s="54">
        <v>0</v>
      </c>
      <c r="AF141" s="3">
        <f>SUM(Table2[[#This Row],[PE 2021 Obligations]],Table2[[#This Row],[ROW 2021 Obligations]],Table2[[#This Row],[Construction 2021 Obligations]],Table2[[#This Row],[Paving 2021 Obligations]])</f>
        <v>417000</v>
      </c>
      <c r="AG141" s="54">
        <v>497200</v>
      </c>
      <c r="AH141" s="54">
        <v>0</v>
      </c>
      <c r="AI141" s="54">
        <v>0</v>
      </c>
      <c r="AJ141" s="54">
        <v>0</v>
      </c>
      <c r="AK141" s="54">
        <v>497200</v>
      </c>
      <c r="AL141" s="49" t="s">
        <v>2675</v>
      </c>
    </row>
    <row r="142" spans="1:38" hidden="1" x14ac:dyDescent="0.25">
      <c r="A142" s="13">
        <v>124098</v>
      </c>
      <c r="B142" s="15">
        <v>4</v>
      </c>
      <c r="C142" s="43" t="s">
        <v>31</v>
      </c>
      <c r="D142" s="44">
        <v>42573</v>
      </c>
      <c r="E142" s="43" t="s">
        <v>819</v>
      </c>
      <c r="F142" s="44">
        <v>44279</v>
      </c>
      <c r="G142" s="43" t="s">
        <v>56</v>
      </c>
      <c r="H142" s="45" t="s">
        <v>203</v>
      </c>
      <c r="I142" s="43" t="s">
        <v>2676</v>
      </c>
      <c r="J142" s="43"/>
      <c r="K142" s="43" t="s">
        <v>2677</v>
      </c>
      <c r="L142" s="46" t="s">
        <v>37</v>
      </c>
      <c r="M142" s="45" t="s">
        <v>2678</v>
      </c>
      <c r="N142" s="45"/>
      <c r="O142" s="43" t="s">
        <v>53</v>
      </c>
      <c r="P142" s="45" t="s">
        <v>40</v>
      </c>
      <c r="Q142" s="45"/>
      <c r="R142" s="112" t="s">
        <v>41</v>
      </c>
      <c r="S142" s="112" t="s">
        <v>42</v>
      </c>
      <c r="T142" s="59"/>
      <c r="U142" s="10">
        <v>0.01</v>
      </c>
      <c r="V142" s="46"/>
      <c r="W142" s="43"/>
      <c r="X142" s="46" t="s">
        <v>43</v>
      </c>
      <c r="Y142" s="43" t="s">
        <v>44</v>
      </c>
      <c r="Z142" s="111" t="s">
        <v>20458</v>
      </c>
      <c r="AA142" s="45" t="s">
        <v>2679</v>
      </c>
      <c r="AB142" s="3">
        <v>0</v>
      </c>
      <c r="AC142" s="3">
        <v>0</v>
      </c>
      <c r="AD142" s="3">
        <v>364727.65</v>
      </c>
      <c r="AE142" s="3">
        <v>0</v>
      </c>
      <c r="AF142" s="3">
        <f>SUM(Table2[[#This Row],[PE 2021 Obligations]],Table2[[#This Row],[ROW 2021 Obligations]],Table2[[#This Row],[Construction 2021 Obligations]],Table2[[#This Row],[Paving 2021 Obligations]])</f>
        <v>364727.65</v>
      </c>
      <c r="AG142" s="3">
        <v>0</v>
      </c>
      <c r="AH142" s="3">
        <v>0</v>
      </c>
      <c r="AI142" s="3">
        <v>364727.65</v>
      </c>
      <c r="AJ142" s="3">
        <v>0</v>
      </c>
      <c r="AK142" s="3">
        <v>364727.65</v>
      </c>
      <c r="AL142" s="43" t="s">
        <v>2680</v>
      </c>
    </row>
    <row r="143" spans="1:38" hidden="1" x14ac:dyDescent="0.25">
      <c r="A143" s="47">
        <v>124099</v>
      </c>
      <c r="B143" s="48">
        <v>2</v>
      </c>
      <c r="C143" s="49" t="s">
        <v>73</v>
      </c>
      <c r="D143" s="50">
        <v>42573</v>
      </c>
      <c r="E143" s="49" t="s">
        <v>109</v>
      </c>
      <c r="F143" s="50">
        <v>44364</v>
      </c>
      <c r="G143" s="49" t="s">
        <v>2596</v>
      </c>
      <c r="H143" s="51" t="s">
        <v>377</v>
      </c>
      <c r="I143" s="49" t="s">
        <v>2672</v>
      </c>
      <c r="J143" s="49" t="s">
        <v>116</v>
      </c>
      <c r="K143" s="49"/>
      <c r="L143" s="52" t="s">
        <v>116</v>
      </c>
      <c r="M143" s="51" t="s">
        <v>2681</v>
      </c>
      <c r="N143" s="51"/>
      <c r="O143" s="49" t="s">
        <v>53</v>
      </c>
      <c r="P143" s="51" t="s">
        <v>40</v>
      </c>
      <c r="Q143" s="51"/>
      <c r="R143" s="111" t="s">
        <v>41</v>
      </c>
      <c r="S143" s="111" t="s">
        <v>42</v>
      </c>
      <c r="T143" s="120"/>
      <c r="U143" s="53">
        <v>3.5000000000000003E-2</v>
      </c>
      <c r="V143" s="50">
        <v>45373</v>
      </c>
      <c r="W143" s="49"/>
      <c r="X143" s="52" t="s">
        <v>43</v>
      </c>
      <c r="Y143" s="49" t="s">
        <v>140</v>
      </c>
      <c r="Z143" s="112" t="s">
        <v>20460</v>
      </c>
      <c r="AA143" s="51" t="s">
        <v>2682</v>
      </c>
      <c r="AB143" s="54">
        <v>198800</v>
      </c>
      <c r="AC143" s="54">
        <v>0</v>
      </c>
      <c r="AD143" s="54">
        <v>0</v>
      </c>
      <c r="AE143" s="54">
        <v>0</v>
      </c>
      <c r="AF143" s="3">
        <f>SUM(Table2[[#This Row],[PE 2021 Obligations]],Table2[[#This Row],[ROW 2021 Obligations]],Table2[[#This Row],[Construction 2021 Obligations]],Table2[[#This Row],[Paving 2021 Obligations]])</f>
        <v>198800</v>
      </c>
      <c r="AG143" s="54">
        <v>322100</v>
      </c>
      <c r="AH143" s="54">
        <v>0</v>
      </c>
      <c r="AI143" s="54">
        <v>0</v>
      </c>
      <c r="AJ143" s="54">
        <v>0</v>
      </c>
      <c r="AK143" s="54">
        <v>322100</v>
      </c>
      <c r="AL143" s="49" t="s">
        <v>2683</v>
      </c>
    </row>
    <row r="144" spans="1:38" hidden="1" x14ac:dyDescent="0.25">
      <c r="A144" s="13">
        <v>124102</v>
      </c>
      <c r="B144" s="15">
        <v>2</v>
      </c>
      <c r="C144" s="43" t="s">
        <v>31</v>
      </c>
      <c r="D144" s="44">
        <v>42573</v>
      </c>
      <c r="E144" s="43" t="s">
        <v>109</v>
      </c>
      <c r="F144" s="44">
        <v>43789</v>
      </c>
      <c r="G144" s="43" t="s">
        <v>529</v>
      </c>
      <c r="H144" s="45" t="s">
        <v>377</v>
      </c>
      <c r="I144" s="43" t="s">
        <v>1004</v>
      </c>
      <c r="J144" s="43" t="s">
        <v>116</v>
      </c>
      <c r="K144" s="43"/>
      <c r="L144" s="46" t="s">
        <v>116</v>
      </c>
      <c r="M144" s="45" t="s">
        <v>2684</v>
      </c>
      <c r="N144" s="45"/>
      <c r="O144" s="43" t="s">
        <v>53</v>
      </c>
      <c r="P144" s="45" t="s">
        <v>40</v>
      </c>
      <c r="Q144" s="45"/>
      <c r="R144" s="112" t="s">
        <v>41</v>
      </c>
      <c r="S144" s="112" t="s">
        <v>42</v>
      </c>
      <c r="T144" s="59"/>
      <c r="U144" s="10">
        <v>0.11</v>
      </c>
      <c r="V144" s="46"/>
      <c r="W144" s="43"/>
      <c r="X144" s="46" t="s">
        <v>43</v>
      </c>
      <c r="Y144" s="43" t="s">
        <v>140</v>
      </c>
      <c r="Z144" s="112" t="s">
        <v>20460</v>
      </c>
      <c r="AA144" s="45" t="s">
        <v>2685</v>
      </c>
      <c r="AB144" s="3">
        <v>612000</v>
      </c>
      <c r="AC144" s="3">
        <v>0</v>
      </c>
      <c r="AD144" s="3">
        <v>-10741577</v>
      </c>
      <c r="AE144" s="3">
        <v>0</v>
      </c>
      <c r="AF144" s="3">
        <f>SUM(Table2[[#This Row],[PE 2021 Obligations]],Table2[[#This Row],[ROW 2021 Obligations]],Table2[[#This Row],[Construction 2021 Obligations]],Table2[[#This Row],[Paving 2021 Obligations]])</f>
        <v>-10129577</v>
      </c>
      <c r="AG144" s="3">
        <v>2662000</v>
      </c>
      <c r="AH144" s="3">
        <v>2000000</v>
      </c>
      <c r="AI144" s="3">
        <v>13521000.98</v>
      </c>
      <c r="AJ144" s="3">
        <v>0</v>
      </c>
      <c r="AK144" s="3">
        <v>18183000.98</v>
      </c>
      <c r="AL144" s="43" t="s">
        <v>2686</v>
      </c>
    </row>
    <row r="145" spans="1:38" hidden="1" x14ac:dyDescent="0.25">
      <c r="A145" s="13">
        <v>124106</v>
      </c>
      <c r="B145" s="15">
        <v>2</v>
      </c>
      <c r="C145" s="43" t="s">
        <v>73</v>
      </c>
      <c r="D145" s="44">
        <v>42573</v>
      </c>
      <c r="E145" s="43" t="s">
        <v>109</v>
      </c>
      <c r="F145" s="44">
        <v>44307</v>
      </c>
      <c r="G145" s="43" t="s">
        <v>56</v>
      </c>
      <c r="H145" s="45" t="s">
        <v>420</v>
      </c>
      <c r="I145" s="43" t="s">
        <v>2690</v>
      </c>
      <c r="J145" s="43"/>
      <c r="K145" s="43" t="s">
        <v>2606</v>
      </c>
      <c r="L145" s="46" t="s">
        <v>37</v>
      </c>
      <c r="M145" s="45" t="s">
        <v>2691</v>
      </c>
      <c r="N145" s="45"/>
      <c r="O145" s="43" t="s">
        <v>53</v>
      </c>
      <c r="P145" s="45" t="s">
        <v>40</v>
      </c>
      <c r="Q145" s="45"/>
      <c r="R145" s="112" t="s">
        <v>41</v>
      </c>
      <c r="S145" s="112" t="s">
        <v>42</v>
      </c>
      <c r="T145" s="59"/>
      <c r="U145" s="10">
        <v>0.02</v>
      </c>
      <c r="V145" s="46"/>
      <c r="W145" s="43"/>
      <c r="X145" s="46" t="s">
        <v>43</v>
      </c>
      <c r="Y145" s="43" t="s">
        <v>44</v>
      </c>
      <c r="Z145" s="111" t="s">
        <v>20458</v>
      </c>
      <c r="AA145" s="45" t="s">
        <v>2692</v>
      </c>
      <c r="AB145" s="3">
        <v>125650</v>
      </c>
      <c r="AC145" s="3">
        <v>0</v>
      </c>
      <c r="AD145" s="3">
        <v>0</v>
      </c>
      <c r="AE145" s="3">
        <v>0</v>
      </c>
      <c r="AF145" s="3">
        <f>SUM(Table2[[#This Row],[PE 2021 Obligations]],Table2[[#This Row],[ROW 2021 Obligations]],Table2[[#This Row],[Construction 2021 Obligations]],Table2[[#This Row],[Paving 2021 Obligations]])</f>
        <v>125650</v>
      </c>
      <c r="AG145" s="3">
        <v>125650</v>
      </c>
      <c r="AH145" s="3">
        <v>0</v>
      </c>
      <c r="AI145" s="3">
        <v>0</v>
      </c>
      <c r="AJ145" s="3">
        <v>0</v>
      </c>
      <c r="AK145" s="3">
        <v>125650</v>
      </c>
      <c r="AL145" s="43" t="s">
        <v>2693</v>
      </c>
    </row>
    <row r="146" spans="1:38" hidden="1" x14ac:dyDescent="0.25">
      <c r="A146" s="47">
        <v>124108</v>
      </c>
      <c r="B146" s="48">
        <v>2</v>
      </c>
      <c r="C146" s="49" t="s">
        <v>73</v>
      </c>
      <c r="D146" s="50">
        <v>42573</v>
      </c>
      <c r="E146" s="49" t="s">
        <v>109</v>
      </c>
      <c r="F146" s="50">
        <v>44307</v>
      </c>
      <c r="G146" s="49" t="s">
        <v>514</v>
      </c>
      <c r="H146" s="51" t="s">
        <v>431</v>
      </c>
      <c r="I146" s="49"/>
      <c r="J146" s="49"/>
      <c r="K146" s="49" t="s">
        <v>2694</v>
      </c>
      <c r="L146" s="52" t="s">
        <v>37</v>
      </c>
      <c r="M146" s="51" t="s">
        <v>2695</v>
      </c>
      <c r="N146" s="51"/>
      <c r="O146" s="49" t="s">
        <v>53</v>
      </c>
      <c r="P146" s="51" t="s">
        <v>40</v>
      </c>
      <c r="Q146" s="51"/>
      <c r="R146" s="111" t="s">
        <v>41</v>
      </c>
      <c r="S146" s="111" t="s">
        <v>42</v>
      </c>
      <c r="T146" s="120"/>
      <c r="U146" s="53">
        <v>0.37</v>
      </c>
      <c r="V146" s="52"/>
      <c r="W146" s="49"/>
      <c r="X146" s="52" t="s">
        <v>43</v>
      </c>
      <c r="Y146" s="49" t="s">
        <v>44</v>
      </c>
      <c r="Z146" s="111" t="s">
        <v>20458</v>
      </c>
      <c r="AA146" s="51" t="s">
        <v>2696</v>
      </c>
      <c r="AB146" s="54">
        <v>50000</v>
      </c>
      <c r="AC146" s="54">
        <v>0</v>
      </c>
      <c r="AD146" s="54">
        <v>0</v>
      </c>
      <c r="AE146" s="54">
        <v>0</v>
      </c>
      <c r="AF146" s="3">
        <f>SUM(Table2[[#This Row],[PE 2021 Obligations]],Table2[[#This Row],[ROW 2021 Obligations]],Table2[[#This Row],[Construction 2021 Obligations]],Table2[[#This Row],[Paving 2021 Obligations]])</f>
        <v>50000</v>
      </c>
      <c r="AG146" s="54">
        <v>50000</v>
      </c>
      <c r="AH146" s="54">
        <v>0</v>
      </c>
      <c r="AI146" s="54">
        <v>0</v>
      </c>
      <c r="AJ146" s="54">
        <v>0</v>
      </c>
      <c r="AK146" s="54">
        <v>50000</v>
      </c>
      <c r="AL146" s="49"/>
    </row>
    <row r="147" spans="1:38" ht="30" hidden="1" x14ac:dyDescent="0.25">
      <c r="A147" s="13">
        <v>124110</v>
      </c>
      <c r="B147" s="15">
        <v>3</v>
      </c>
      <c r="C147" s="43" t="s">
        <v>47</v>
      </c>
      <c r="D147" s="44">
        <v>42573</v>
      </c>
      <c r="E147" s="43" t="s">
        <v>529</v>
      </c>
      <c r="F147" s="44">
        <v>44361</v>
      </c>
      <c r="G147" s="43" t="s">
        <v>33</v>
      </c>
      <c r="H147" s="45" t="s">
        <v>200</v>
      </c>
      <c r="I147" s="43" t="s">
        <v>2697</v>
      </c>
      <c r="J147" s="43"/>
      <c r="K147" s="43" t="s">
        <v>2698</v>
      </c>
      <c r="L147" s="46" t="s">
        <v>37</v>
      </c>
      <c r="M147" s="45" t="s">
        <v>2699</v>
      </c>
      <c r="N147" s="45"/>
      <c r="O147" s="43" t="s">
        <v>39</v>
      </c>
      <c r="P147" s="45" t="s">
        <v>40</v>
      </c>
      <c r="Q147" s="45"/>
      <c r="R147" s="112" t="s">
        <v>41</v>
      </c>
      <c r="S147" s="112" t="s">
        <v>42</v>
      </c>
      <c r="T147" s="59"/>
      <c r="U147" s="10">
        <v>0.01</v>
      </c>
      <c r="V147" s="46"/>
      <c r="W147" s="43"/>
      <c r="X147" s="46" t="s">
        <v>43</v>
      </c>
      <c r="Y147" s="43" t="s">
        <v>44</v>
      </c>
      <c r="Z147" s="111" t="s">
        <v>20458</v>
      </c>
      <c r="AA147" s="45" t="s">
        <v>2700</v>
      </c>
      <c r="AB147" s="3">
        <v>0</v>
      </c>
      <c r="AC147" s="3">
        <v>0</v>
      </c>
      <c r="AD147" s="3">
        <v>258825</v>
      </c>
      <c r="AE147" s="3">
        <v>0</v>
      </c>
      <c r="AF147" s="3">
        <f>SUM(Table2[[#This Row],[PE 2021 Obligations]],Table2[[#This Row],[ROW 2021 Obligations]],Table2[[#This Row],[Construction 2021 Obligations]],Table2[[#This Row],[Paving 2021 Obligations]])</f>
        <v>258825</v>
      </c>
      <c r="AG147" s="3">
        <v>0</v>
      </c>
      <c r="AH147" s="3">
        <v>0</v>
      </c>
      <c r="AI147" s="3">
        <v>238038.37</v>
      </c>
      <c r="AJ147" s="3">
        <v>0</v>
      </c>
      <c r="AK147" s="3">
        <v>238038.37</v>
      </c>
      <c r="AL147" s="43" t="s">
        <v>2701</v>
      </c>
    </row>
    <row r="148" spans="1:38" hidden="1" x14ac:dyDescent="0.25">
      <c r="A148" s="47">
        <v>124114</v>
      </c>
      <c r="B148" s="48">
        <v>1</v>
      </c>
      <c r="C148" s="49" t="s">
        <v>31</v>
      </c>
      <c r="D148" s="50">
        <v>42573</v>
      </c>
      <c r="E148" s="49" t="s">
        <v>1207</v>
      </c>
      <c r="F148" s="50">
        <v>44250</v>
      </c>
      <c r="G148" s="49" t="s">
        <v>56</v>
      </c>
      <c r="H148" s="51" t="s">
        <v>196</v>
      </c>
      <c r="I148" s="49" t="s">
        <v>2702</v>
      </c>
      <c r="J148" s="49"/>
      <c r="K148" s="49" t="s">
        <v>2703</v>
      </c>
      <c r="L148" s="52" t="s">
        <v>37</v>
      </c>
      <c r="M148" s="51" t="s">
        <v>2704</v>
      </c>
      <c r="N148" s="51"/>
      <c r="O148" s="49" t="s">
        <v>39</v>
      </c>
      <c r="P148" s="51" t="s">
        <v>40</v>
      </c>
      <c r="Q148" s="51"/>
      <c r="R148" s="111" t="s">
        <v>41</v>
      </c>
      <c r="S148" s="111" t="s">
        <v>42</v>
      </c>
      <c r="T148" s="120"/>
      <c r="U148" s="53">
        <v>0.01</v>
      </c>
      <c r="V148" s="52"/>
      <c r="W148" s="49"/>
      <c r="X148" s="52" t="s">
        <v>43</v>
      </c>
      <c r="Y148" s="49" t="s">
        <v>44</v>
      </c>
      <c r="Z148" s="111" t="s">
        <v>20458</v>
      </c>
      <c r="AA148" s="51" t="s">
        <v>2705</v>
      </c>
      <c r="AB148" s="54">
        <v>0</v>
      </c>
      <c r="AC148" s="54">
        <v>0</v>
      </c>
      <c r="AD148" s="54">
        <v>295237.43</v>
      </c>
      <c r="AE148" s="54">
        <v>0</v>
      </c>
      <c r="AF148" s="3">
        <f>SUM(Table2[[#This Row],[PE 2021 Obligations]],Table2[[#This Row],[ROW 2021 Obligations]],Table2[[#This Row],[Construction 2021 Obligations]],Table2[[#This Row],[Paving 2021 Obligations]])</f>
        <v>295237.43</v>
      </c>
      <c r="AG148" s="54">
        <v>0</v>
      </c>
      <c r="AH148" s="54">
        <v>0</v>
      </c>
      <c r="AI148" s="54">
        <v>295237.43</v>
      </c>
      <c r="AJ148" s="54">
        <v>0</v>
      </c>
      <c r="AK148" s="54">
        <v>295237.43</v>
      </c>
      <c r="AL148" s="49" t="s">
        <v>2706</v>
      </c>
    </row>
    <row r="149" spans="1:38" hidden="1" x14ac:dyDescent="0.25">
      <c r="A149" s="13">
        <v>124115</v>
      </c>
      <c r="B149" s="15">
        <v>3</v>
      </c>
      <c r="C149" s="43" t="s">
        <v>73</v>
      </c>
      <c r="D149" s="44">
        <v>42573</v>
      </c>
      <c r="E149" s="43" t="s">
        <v>529</v>
      </c>
      <c r="F149" s="44">
        <v>44272</v>
      </c>
      <c r="G149" s="43" t="s">
        <v>1538</v>
      </c>
      <c r="H149" s="45" t="s">
        <v>200</v>
      </c>
      <c r="I149" s="43" t="s">
        <v>2707</v>
      </c>
      <c r="J149" s="43"/>
      <c r="K149" s="43" t="s">
        <v>2708</v>
      </c>
      <c r="L149" s="46" t="s">
        <v>37</v>
      </c>
      <c r="M149" s="45" t="s">
        <v>2709</v>
      </c>
      <c r="N149" s="45"/>
      <c r="O149" s="43" t="s">
        <v>53</v>
      </c>
      <c r="P149" s="45" t="s">
        <v>40</v>
      </c>
      <c r="Q149" s="45"/>
      <c r="R149" s="112" t="s">
        <v>41</v>
      </c>
      <c r="S149" s="112" t="s">
        <v>42</v>
      </c>
      <c r="T149" s="59"/>
      <c r="U149" s="10">
        <v>0.02</v>
      </c>
      <c r="V149" s="44">
        <v>45009</v>
      </c>
      <c r="W149" s="43"/>
      <c r="X149" s="46" t="s">
        <v>43</v>
      </c>
      <c r="Y149" s="43" t="s">
        <v>44</v>
      </c>
      <c r="Z149" s="111" t="s">
        <v>20458</v>
      </c>
      <c r="AA149" s="45" t="s">
        <v>2710</v>
      </c>
      <c r="AB149" s="3">
        <v>57786.02</v>
      </c>
      <c r="AC149" s="3">
        <v>0</v>
      </c>
      <c r="AD149" s="3">
        <v>0</v>
      </c>
      <c r="AE149" s="3">
        <v>0</v>
      </c>
      <c r="AF149" s="3">
        <f>SUM(Table2[[#This Row],[PE 2021 Obligations]],Table2[[#This Row],[ROW 2021 Obligations]],Table2[[#This Row],[Construction 2021 Obligations]],Table2[[#This Row],[Paving 2021 Obligations]])</f>
        <v>57786.02</v>
      </c>
      <c r="AG149" s="3">
        <v>115730.16</v>
      </c>
      <c r="AH149" s="3">
        <v>0</v>
      </c>
      <c r="AI149" s="3">
        <v>0</v>
      </c>
      <c r="AJ149" s="3">
        <v>0</v>
      </c>
      <c r="AK149" s="3">
        <v>115730.16</v>
      </c>
      <c r="AL149" s="43" t="s">
        <v>2711</v>
      </c>
    </row>
    <row r="150" spans="1:38" ht="45" hidden="1" x14ac:dyDescent="0.25">
      <c r="A150" s="47">
        <v>124120</v>
      </c>
      <c r="B150" s="48">
        <v>3</v>
      </c>
      <c r="C150" s="49" t="s">
        <v>73</v>
      </c>
      <c r="D150" s="50">
        <v>42573</v>
      </c>
      <c r="E150" s="49" t="s">
        <v>529</v>
      </c>
      <c r="F150" s="50">
        <v>44340</v>
      </c>
      <c r="G150" s="49" t="s">
        <v>832</v>
      </c>
      <c r="H150" s="51" t="s">
        <v>200</v>
      </c>
      <c r="I150" s="49" t="s">
        <v>2719</v>
      </c>
      <c r="J150" s="49" t="s">
        <v>116</v>
      </c>
      <c r="K150" s="49"/>
      <c r="L150" s="52" t="s">
        <v>116</v>
      </c>
      <c r="M150" s="51" t="s">
        <v>2720</v>
      </c>
      <c r="N150" s="51" t="s">
        <v>2720</v>
      </c>
      <c r="O150" s="49" t="s">
        <v>53</v>
      </c>
      <c r="P150" s="51" t="s">
        <v>40</v>
      </c>
      <c r="Q150" s="51"/>
      <c r="R150" s="111" t="s">
        <v>41</v>
      </c>
      <c r="S150" s="111" t="s">
        <v>42</v>
      </c>
      <c r="T150" s="120"/>
      <c r="U150" s="53">
        <v>0.3</v>
      </c>
      <c r="V150" s="50">
        <v>45373</v>
      </c>
      <c r="W150" s="49"/>
      <c r="X150" s="52" t="s">
        <v>43</v>
      </c>
      <c r="Y150" s="49" t="s">
        <v>511</v>
      </c>
      <c r="Z150" s="111" t="s">
        <v>20460</v>
      </c>
      <c r="AA150" s="51" t="s">
        <v>2721</v>
      </c>
      <c r="AB150" s="54">
        <v>308000</v>
      </c>
      <c r="AC150" s="54">
        <v>0</v>
      </c>
      <c r="AD150" s="54">
        <v>0</v>
      </c>
      <c r="AE150" s="54">
        <v>0</v>
      </c>
      <c r="AF150" s="3">
        <f>SUM(Table2[[#This Row],[PE 2021 Obligations]],Table2[[#This Row],[ROW 2021 Obligations]],Table2[[#This Row],[Construction 2021 Obligations]],Table2[[#This Row],[Paving 2021 Obligations]])</f>
        <v>308000</v>
      </c>
      <c r="AG150" s="54">
        <v>323000</v>
      </c>
      <c r="AH150" s="54">
        <v>0</v>
      </c>
      <c r="AI150" s="54">
        <v>0</v>
      </c>
      <c r="AJ150" s="54">
        <v>0</v>
      </c>
      <c r="AK150" s="54">
        <v>323000</v>
      </c>
      <c r="AL150" s="49" t="s">
        <v>2722</v>
      </c>
    </row>
    <row r="151" spans="1:38" hidden="1" x14ac:dyDescent="0.25">
      <c r="A151" s="13">
        <v>124122</v>
      </c>
      <c r="B151" s="15">
        <v>3</v>
      </c>
      <c r="C151" s="43" t="s">
        <v>73</v>
      </c>
      <c r="D151" s="44">
        <v>42573</v>
      </c>
      <c r="E151" s="43" t="s">
        <v>529</v>
      </c>
      <c r="F151" s="44">
        <v>44258</v>
      </c>
      <c r="G151" s="43" t="s">
        <v>1913</v>
      </c>
      <c r="H151" s="45" t="s">
        <v>200</v>
      </c>
      <c r="I151" s="43" t="s">
        <v>605</v>
      </c>
      <c r="J151" s="43" t="s">
        <v>116</v>
      </c>
      <c r="K151" s="43"/>
      <c r="L151" s="46" t="s">
        <v>116</v>
      </c>
      <c r="M151" s="45" t="s">
        <v>2725</v>
      </c>
      <c r="N151" s="45"/>
      <c r="O151" s="43" t="s">
        <v>53</v>
      </c>
      <c r="P151" s="45" t="s">
        <v>40</v>
      </c>
      <c r="Q151" s="45"/>
      <c r="R151" s="112" t="s">
        <v>41</v>
      </c>
      <c r="S151" s="112" t="s">
        <v>42</v>
      </c>
      <c r="T151" s="59"/>
      <c r="U151" s="10">
        <v>0.04</v>
      </c>
      <c r="V151" s="44">
        <v>45331</v>
      </c>
      <c r="W151" s="43"/>
      <c r="X151" s="46" t="s">
        <v>43</v>
      </c>
      <c r="Y151" s="43" t="s">
        <v>78</v>
      </c>
      <c r="Z151" s="112" t="s">
        <v>20461</v>
      </c>
      <c r="AA151" s="45" t="s">
        <v>2726</v>
      </c>
      <c r="AB151" s="3">
        <v>15000</v>
      </c>
      <c r="AC151" s="3">
        <v>0</v>
      </c>
      <c r="AD151" s="3">
        <v>0</v>
      </c>
      <c r="AE151" s="3">
        <v>0</v>
      </c>
      <c r="AF151" s="3">
        <f>SUM(Table2[[#This Row],[PE 2021 Obligations]],Table2[[#This Row],[ROW 2021 Obligations]],Table2[[#This Row],[Construction 2021 Obligations]],Table2[[#This Row],[Paving 2021 Obligations]])</f>
        <v>15000</v>
      </c>
      <c r="AG151" s="3">
        <v>15000</v>
      </c>
      <c r="AH151" s="3">
        <v>0</v>
      </c>
      <c r="AI151" s="3">
        <v>0</v>
      </c>
      <c r="AJ151" s="3">
        <v>0</v>
      </c>
      <c r="AK151" s="3">
        <v>15000</v>
      </c>
      <c r="AL151" s="43"/>
    </row>
    <row r="152" spans="1:38" hidden="1" x14ac:dyDescent="0.25">
      <c r="A152" s="47">
        <v>124137</v>
      </c>
      <c r="B152" s="48">
        <v>1</v>
      </c>
      <c r="C152" s="49" t="s">
        <v>47</v>
      </c>
      <c r="D152" s="50">
        <v>42573</v>
      </c>
      <c r="E152" s="49" t="s">
        <v>1207</v>
      </c>
      <c r="F152" s="50">
        <v>44358</v>
      </c>
      <c r="G152" s="49" t="s">
        <v>33</v>
      </c>
      <c r="H152" s="51" t="s">
        <v>215</v>
      </c>
      <c r="I152" s="49" t="s">
        <v>2727</v>
      </c>
      <c r="J152" s="49"/>
      <c r="K152" s="49" t="s">
        <v>2728</v>
      </c>
      <c r="L152" s="52" t="s">
        <v>37</v>
      </c>
      <c r="M152" s="51" t="s">
        <v>2729</v>
      </c>
      <c r="N152" s="51"/>
      <c r="O152" s="49" t="s">
        <v>53</v>
      </c>
      <c r="P152" s="51" t="s">
        <v>40</v>
      </c>
      <c r="Q152" s="51"/>
      <c r="R152" s="111" t="s">
        <v>41</v>
      </c>
      <c r="S152" s="111" t="s">
        <v>42</v>
      </c>
      <c r="T152" s="120"/>
      <c r="U152" s="53">
        <v>0.01</v>
      </c>
      <c r="V152" s="52"/>
      <c r="W152" s="49"/>
      <c r="X152" s="52" t="s">
        <v>43</v>
      </c>
      <c r="Y152" s="49" t="s">
        <v>78</v>
      </c>
      <c r="Z152" s="111" t="s">
        <v>20458</v>
      </c>
      <c r="AA152" s="51" t="s">
        <v>2730</v>
      </c>
      <c r="AB152" s="54">
        <v>0</v>
      </c>
      <c r="AC152" s="54">
        <v>0</v>
      </c>
      <c r="AD152" s="54">
        <v>204691.97</v>
      </c>
      <c r="AE152" s="54">
        <v>0</v>
      </c>
      <c r="AF152" s="3">
        <f>SUM(Table2[[#This Row],[PE 2021 Obligations]],Table2[[#This Row],[ROW 2021 Obligations]],Table2[[#This Row],[Construction 2021 Obligations]],Table2[[#This Row],[Paving 2021 Obligations]])</f>
        <v>204691.97</v>
      </c>
      <c r="AG152" s="54">
        <v>0</v>
      </c>
      <c r="AH152" s="54">
        <v>0</v>
      </c>
      <c r="AI152" s="54">
        <v>185802.47</v>
      </c>
      <c r="AJ152" s="54">
        <v>0</v>
      </c>
      <c r="AK152" s="54">
        <v>185802.47</v>
      </c>
      <c r="AL152" s="49" t="s">
        <v>2731</v>
      </c>
    </row>
    <row r="153" spans="1:38" hidden="1" x14ac:dyDescent="0.25">
      <c r="A153" s="47">
        <v>124140</v>
      </c>
      <c r="B153" s="48">
        <v>1</v>
      </c>
      <c r="C153" s="49" t="s">
        <v>47</v>
      </c>
      <c r="D153" s="50">
        <v>42573</v>
      </c>
      <c r="E153" s="49" t="s">
        <v>1207</v>
      </c>
      <c r="F153" s="50">
        <v>44246</v>
      </c>
      <c r="G153" s="49" t="s">
        <v>33</v>
      </c>
      <c r="H153" s="51" t="s">
        <v>215</v>
      </c>
      <c r="I153" s="49" t="s">
        <v>2734</v>
      </c>
      <c r="J153" s="49"/>
      <c r="K153" s="49" t="s">
        <v>2735</v>
      </c>
      <c r="L153" s="52" t="s">
        <v>37</v>
      </c>
      <c r="M153" s="51" t="s">
        <v>2736</v>
      </c>
      <c r="N153" s="51"/>
      <c r="O153" s="49" t="s">
        <v>39</v>
      </c>
      <c r="P153" s="51" t="s">
        <v>40</v>
      </c>
      <c r="Q153" s="51"/>
      <c r="R153" s="110" t="s">
        <v>41</v>
      </c>
      <c r="S153" s="110" t="s">
        <v>42</v>
      </c>
      <c r="T153" s="130"/>
      <c r="U153" s="53">
        <v>0.01</v>
      </c>
      <c r="V153" s="52"/>
      <c r="W153" s="49"/>
      <c r="X153" s="52" t="s">
        <v>43</v>
      </c>
      <c r="Y153" s="49" t="s">
        <v>44</v>
      </c>
      <c r="Z153" s="111" t="s">
        <v>20458</v>
      </c>
      <c r="AA153" s="51" t="s">
        <v>2737</v>
      </c>
      <c r="AB153" s="54">
        <v>0</v>
      </c>
      <c r="AC153" s="54">
        <v>0</v>
      </c>
      <c r="AD153" s="54">
        <v>387744.86</v>
      </c>
      <c r="AE153" s="54">
        <v>0</v>
      </c>
      <c r="AF153" s="3">
        <f>SUM(Table2[[#This Row],[PE 2021 Obligations]],Table2[[#This Row],[ROW 2021 Obligations]],Table2[[#This Row],[Construction 2021 Obligations]],Table2[[#This Row],[Paving 2021 Obligations]])</f>
        <v>387744.86</v>
      </c>
      <c r="AG153" s="54">
        <v>0</v>
      </c>
      <c r="AH153" s="54">
        <v>0</v>
      </c>
      <c r="AI153" s="54">
        <v>387744.86</v>
      </c>
      <c r="AJ153" s="54">
        <v>0</v>
      </c>
      <c r="AK153" s="54">
        <v>387744.86</v>
      </c>
      <c r="AL153" s="49" t="s">
        <v>2738</v>
      </c>
    </row>
    <row r="154" spans="1:38" hidden="1" x14ac:dyDescent="0.25">
      <c r="A154" s="13">
        <v>124142</v>
      </c>
      <c r="B154" s="15">
        <v>3</v>
      </c>
      <c r="C154" s="43" t="s">
        <v>73</v>
      </c>
      <c r="D154" s="44">
        <v>42573</v>
      </c>
      <c r="E154" s="43" t="s">
        <v>529</v>
      </c>
      <c r="F154" s="44">
        <v>44336</v>
      </c>
      <c r="G154" s="43" t="s">
        <v>102</v>
      </c>
      <c r="H154" s="45" t="s">
        <v>226</v>
      </c>
      <c r="I154" s="43" t="s">
        <v>2531</v>
      </c>
      <c r="J154" s="43" t="s">
        <v>116</v>
      </c>
      <c r="K154" s="43"/>
      <c r="L154" s="46" t="s">
        <v>116</v>
      </c>
      <c r="M154" s="45" t="s">
        <v>2739</v>
      </c>
      <c r="N154" s="45"/>
      <c r="O154" s="43" t="s">
        <v>53</v>
      </c>
      <c r="P154" s="45" t="s">
        <v>40</v>
      </c>
      <c r="Q154" s="45"/>
      <c r="R154" s="112" t="s">
        <v>41</v>
      </c>
      <c r="S154" s="112" t="s">
        <v>42</v>
      </c>
      <c r="T154" s="59"/>
      <c r="U154" s="10">
        <v>0.02</v>
      </c>
      <c r="V154" s="44">
        <v>44904</v>
      </c>
      <c r="W154" s="43"/>
      <c r="X154" s="46" t="s">
        <v>43</v>
      </c>
      <c r="Y154" s="43" t="s">
        <v>78</v>
      </c>
      <c r="Z154" s="112" t="s">
        <v>20461</v>
      </c>
      <c r="AA154" s="45" t="s">
        <v>2740</v>
      </c>
      <c r="AB154" s="3">
        <v>80000</v>
      </c>
      <c r="AC154" s="3">
        <v>0</v>
      </c>
      <c r="AD154" s="3">
        <v>0</v>
      </c>
      <c r="AE154" s="3">
        <v>0</v>
      </c>
      <c r="AF154" s="3">
        <f>SUM(Table2[[#This Row],[PE 2021 Obligations]],Table2[[#This Row],[ROW 2021 Obligations]],Table2[[#This Row],[Construction 2021 Obligations]],Table2[[#This Row],[Paving 2021 Obligations]])</f>
        <v>80000</v>
      </c>
      <c r="AG154" s="3">
        <v>230000</v>
      </c>
      <c r="AH154" s="3">
        <v>82699</v>
      </c>
      <c r="AI154" s="3">
        <v>0</v>
      </c>
      <c r="AJ154" s="3">
        <v>0</v>
      </c>
      <c r="AK154" s="3">
        <v>312699</v>
      </c>
      <c r="AL154" s="43" t="s">
        <v>2741</v>
      </c>
    </row>
    <row r="155" spans="1:38" hidden="1" x14ac:dyDescent="0.25">
      <c r="A155" s="47">
        <v>124143</v>
      </c>
      <c r="B155" s="48">
        <v>1</v>
      </c>
      <c r="C155" s="49" t="s">
        <v>31</v>
      </c>
      <c r="D155" s="50">
        <v>42573</v>
      </c>
      <c r="E155" s="49" t="s">
        <v>1207</v>
      </c>
      <c r="F155" s="50">
        <v>44097</v>
      </c>
      <c r="G155" s="49" t="s">
        <v>75</v>
      </c>
      <c r="H155" s="51" t="s">
        <v>215</v>
      </c>
      <c r="I155" s="49" t="s">
        <v>2742</v>
      </c>
      <c r="J155" s="49"/>
      <c r="K155" s="49" t="s">
        <v>2743</v>
      </c>
      <c r="L155" s="52" t="s">
        <v>37</v>
      </c>
      <c r="M155" s="51" t="s">
        <v>2744</v>
      </c>
      <c r="N155" s="51"/>
      <c r="O155" s="49" t="s">
        <v>39</v>
      </c>
      <c r="P155" s="51" t="s">
        <v>40</v>
      </c>
      <c r="Q155" s="51"/>
      <c r="R155" s="111" t="s">
        <v>41</v>
      </c>
      <c r="S155" s="111" t="s">
        <v>42</v>
      </c>
      <c r="T155" s="120"/>
      <c r="U155" s="53">
        <v>0.02</v>
      </c>
      <c r="V155" s="52"/>
      <c r="W155" s="49"/>
      <c r="X155" s="52" t="s">
        <v>43</v>
      </c>
      <c r="Y155" s="49" t="s">
        <v>44</v>
      </c>
      <c r="Z155" s="111" t="s">
        <v>20458</v>
      </c>
      <c r="AA155" s="51" t="s">
        <v>2745</v>
      </c>
      <c r="AB155" s="54">
        <v>0</v>
      </c>
      <c r="AC155" s="54">
        <v>0</v>
      </c>
      <c r="AD155" s="54">
        <v>741797.17</v>
      </c>
      <c r="AE155" s="54">
        <v>0</v>
      </c>
      <c r="AF155" s="3">
        <f>SUM(Table2[[#This Row],[PE 2021 Obligations]],Table2[[#This Row],[ROW 2021 Obligations]],Table2[[#This Row],[Construction 2021 Obligations]],Table2[[#This Row],[Paving 2021 Obligations]])</f>
        <v>741797.17</v>
      </c>
      <c r="AG155" s="54">
        <v>0</v>
      </c>
      <c r="AH155" s="54">
        <v>0</v>
      </c>
      <c r="AI155" s="54">
        <v>741797.17</v>
      </c>
      <c r="AJ155" s="54">
        <v>0</v>
      </c>
      <c r="AK155" s="54">
        <v>741797.17</v>
      </c>
      <c r="AL155" s="49" t="s">
        <v>2746</v>
      </c>
    </row>
    <row r="156" spans="1:38" hidden="1" x14ac:dyDescent="0.25">
      <c r="A156" s="13">
        <v>124144.01</v>
      </c>
      <c r="B156" s="15">
        <v>3</v>
      </c>
      <c r="C156" s="43" t="s">
        <v>474</v>
      </c>
      <c r="D156" s="44">
        <v>42997</v>
      </c>
      <c r="E156" s="43" t="s">
        <v>142</v>
      </c>
      <c r="F156" s="44">
        <v>44175</v>
      </c>
      <c r="G156" s="43" t="s">
        <v>32</v>
      </c>
      <c r="H156" s="45" t="s">
        <v>226</v>
      </c>
      <c r="I156" s="43" t="s">
        <v>2531</v>
      </c>
      <c r="J156" s="43" t="s">
        <v>116</v>
      </c>
      <c r="K156" s="43"/>
      <c r="L156" s="46" t="s">
        <v>116</v>
      </c>
      <c r="M156" s="45" t="s">
        <v>2747</v>
      </c>
      <c r="N156" s="45" t="s">
        <v>2748</v>
      </c>
      <c r="O156" s="43" t="s">
        <v>179</v>
      </c>
      <c r="P156" s="45" t="s">
        <v>79</v>
      </c>
      <c r="Q156" s="45"/>
      <c r="R156" s="112" t="s">
        <v>41</v>
      </c>
      <c r="S156" s="112" t="s">
        <v>84</v>
      </c>
      <c r="T156" s="59"/>
      <c r="U156" s="10">
        <v>0</v>
      </c>
      <c r="V156" s="44">
        <v>43686</v>
      </c>
      <c r="W156" s="43"/>
      <c r="X156" s="46" t="s">
        <v>43</v>
      </c>
      <c r="Y156" s="43" t="s">
        <v>78</v>
      </c>
      <c r="Z156" s="112" t="s">
        <v>20461</v>
      </c>
      <c r="AA156" s="45" t="s">
        <v>2749</v>
      </c>
      <c r="AB156" s="3">
        <v>0</v>
      </c>
      <c r="AC156" s="3">
        <v>0</v>
      </c>
      <c r="AD156" s="3">
        <v>845000</v>
      </c>
      <c r="AE156" s="3">
        <v>0</v>
      </c>
      <c r="AF156" s="3">
        <f>SUM(Table2[[#This Row],[PE 2021 Obligations]],Table2[[#This Row],[ROW 2021 Obligations]],Table2[[#This Row],[Construction 2021 Obligations]],Table2[[#This Row],[Paving 2021 Obligations]])</f>
        <v>845000</v>
      </c>
      <c r="AG156" s="3">
        <v>0</v>
      </c>
      <c r="AH156" s="3">
        <v>0</v>
      </c>
      <c r="AI156" s="3">
        <v>1498772</v>
      </c>
      <c r="AJ156" s="3">
        <v>0</v>
      </c>
      <c r="AK156" s="3">
        <v>1498772</v>
      </c>
      <c r="AL156" s="43" t="s">
        <v>2750</v>
      </c>
    </row>
    <row r="157" spans="1:38" hidden="1" x14ac:dyDescent="0.25">
      <c r="A157" s="47">
        <v>124146.01</v>
      </c>
      <c r="B157" s="48">
        <v>3</v>
      </c>
      <c r="C157" s="49" t="s">
        <v>73</v>
      </c>
      <c r="D157" s="50">
        <v>44229</v>
      </c>
      <c r="E157" s="49" t="s">
        <v>176</v>
      </c>
      <c r="F157" s="50">
        <v>44354</v>
      </c>
      <c r="G157" s="49" t="s">
        <v>529</v>
      </c>
      <c r="H157" s="51" t="s">
        <v>98</v>
      </c>
      <c r="I157" s="49" t="s">
        <v>155</v>
      </c>
      <c r="J157" s="49" t="s">
        <v>148</v>
      </c>
      <c r="K157" s="49"/>
      <c r="L157" s="52" t="s">
        <v>149</v>
      </c>
      <c r="M157" s="51" t="s">
        <v>2751</v>
      </c>
      <c r="N157" s="51"/>
      <c r="O157" s="49" t="s">
        <v>179</v>
      </c>
      <c r="P157" s="51" t="s">
        <v>79</v>
      </c>
      <c r="Q157" s="51"/>
      <c r="R157" s="111" t="s">
        <v>41</v>
      </c>
      <c r="S157" s="112" t="s">
        <v>84</v>
      </c>
      <c r="T157" s="59"/>
      <c r="U157" s="53">
        <v>0</v>
      </c>
      <c r="V157" s="50">
        <v>44540</v>
      </c>
      <c r="W157" s="49"/>
      <c r="X157" s="52" t="s">
        <v>43</v>
      </c>
      <c r="Y157" s="49" t="s">
        <v>454</v>
      </c>
      <c r="Z157" s="112" t="s">
        <v>20457</v>
      </c>
      <c r="AA157" s="51" t="s">
        <v>2752</v>
      </c>
      <c r="AB157" s="54">
        <v>0</v>
      </c>
      <c r="AC157" s="54">
        <v>0</v>
      </c>
      <c r="AD157" s="54">
        <v>34000</v>
      </c>
      <c r="AE157" s="54">
        <v>0</v>
      </c>
      <c r="AF157" s="3">
        <f>SUM(Table2[[#This Row],[PE 2021 Obligations]],Table2[[#This Row],[ROW 2021 Obligations]],Table2[[#This Row],[Construction 2021 Obligations]],Table2[[#This Row],[Paving 2021 Obligations]])</f>
        <v>34000</v>
      </c>
      <c r="AG157" s="54">
        <v>0</v>
      </c>
      <c r="AH157" s="54">
        <v>0</v>
      </c>
      <c r="AI157" s="54">
        <v>34000</v>
      </c>
      <c r="AJ157" s="54">
        <v>0</v>
      </c>
      <c r="AK157" s="54">
        <v>34000</v>
      </c>
      <c r="AL157" s="49" t="s">
        <v>2753</v>
      </c>
    </row>
    <row r="158" spans="1:38" hidden="1" x14ac:dyDescent="0.25">
      <c r="A158" s="47">
        <v>124161</v>
      </c>
      <c r="B158" s="48">
        <v>1</v>
      </c>
      <c r="C158" s="49" t="s">
        <v>73</v>
      </c>
      <c r="D158" s="50">
        <v>42573</v>
      </c>
      <c r="E158" s="49" t="s">
        <v>1207</v>
      </c>
      <c r="F158" s="50">
        <v>44124</v>
      </c>
      <c r="G158" s="49" t="s">
        <v>1867</v>
      </c>
      <c r="H158" s="51" t="s">
        <v>133</v>
      </c>
      <c r="I158" s="49" t="s">
        <v>2756</v>
      </c>
      <c r="J158" s="49"/>
      <c r="K158" s="49" t="s">
        <v>2757</v>
      </c>
      <c r="L158" s="52" t="s">
        <v>37</v>
      </c>
      <c r="M158" s="51" t="s">
        <v>2758</v>
      </c>
      <c r="N158" s="51"/>
      <c r="O158" s="49" t="s">
        <v>53</v>
      </c>
      <c r="P158" s="51" t="s">
        <v>40</v>
      </c>
      <c r="Q158" s="51"/>
      <c r="R158" s="111" t="s">
        <v>41</v>
      </c>
      <c r="S158" s="111" t="s">
        <v>42</v>
      </c>
      <c r="T158" s="120"/>
      <c r="U158" s="53">
        <v>0.05</v>
      </c>
      <c r="V158" s="50">
        <v>44904</v>
      </c>
      <c r="W158" s="49"/>
      <c r="X158" s="52" t="s">
        <v>43</v>
      </c>
      <c r="Y158" s="49" t="s">
        <v>1150</v>
      </c>
      <c r="Z158" s="111" t="s">
        <v>20458</v>
      </c>
      <c r="AA158" s="51" t="s">
        <v>2759</v>
      </c>
      <c r="AB158" s="54">
        <v>25779.35</v>
      </c>
      <c r="AC158" s="54">
        <v>0</v>
      </c>
      <c r="AD158" s="54">
        <v>0</v>
      </c>
      <c r="AE158" s="54">
        <v>0</v>
      </c>
      <c r="AF158" s="3">
        <f>SUM(Table2[[#This Row],[PE 2021 Obligations]],Table2[[#This Row],[ROW 2021 Obligations]],Table2[[#This Row],[Construction 2021 Obligations]],Table2[[#This Row],[Paving 2021 Obligations]])</f>
        <v>25779.35</v>
      </c>
      <c r="AG158" s="54">
        <v>280429.34999999998</v>
      </c>
      <c r="AH158" s="54">
        <v>0</v>
      </c>
      <c r="AI158" s="54">
        <v>0</v>
      </c>
      <c r="AJ158" s="54">
        <v>0</v>
      </c>
      <c r="AK158" s="54">
        <v>280429.34999999998</v>
      </c>
      <c r="AL158" s="49" t="s">
        <v>2760</v>
      </c>
    </row>
    <row r="159" spans="1:38" hidden="1" x14ac:dyDescent="0.25">
      <c r="A159" s="47">
        <v>124170</v>
      </c>
      <c r="B159" s="48">
        <v>1</v>
      </c>
      <c r="C159" s="49" t="s">
        <v>47</v>
      </c>
      <c r="D159" s="50">
        <v>42573</v>
      </c>
      <c r="E159" s="49" t="s">
        <v>1207</v>
      </c>
      <c r="F159" s="50">
        <v>44188</v>
      </c>
      <c r="G159" s="49" t="s">
        <v>33</v>
      </c>
      <c r="H159" s="51" t="s">
        <v>133</v>
      </c>
      <c r="I159" s="49" t="s">
        <v>2765</v>
      </c>
      <c r="J159" s="49"/>
      <c r="K159" s="49" t="s">
        <v>2766</v>
      </c>
      <c r="L159" s="52" t="s">
        <v>37</v>
      </c>
      <c r="M159" s="51" t="s">
        <v>2767</v>
      </c>
      <c r="N159" s="51"/>
      <c r="O159" s="49" t="s">
        <v>39</v>
      </c>
      <c r="P159" s="51" t="s">
        <v>40</v>
      </c>
      <c r="Q159" s="51"/>
      <c r="R159" s="110" t="s">
        <v>41</v>
      </c>
      <c r="S159" s="110" t="s">
        <v>42</v>
      </c>
      <c r="T159" s="130"/>
      <c r="U159" s="53">
        <v>0.01</v>
      </c>
      <c r="V159" s="52"/>
      <c r="W159" s="49"/>
      <c r="X159" s="52" t="s">
        <v>43</v>
      </c>
      <c r="Y159" s="49" t="s">
        <v>78</v>
      </c>
      <c r="Z159" s="111" t="s">
        <v>20458</v>
      </c>
      <c r="AA159" s="51" t="s">
        <v>2768</v>
      </c>
      <c r="AB159" s="54">
        <v>-4692.43</v>
      </c>
      <c r="AC159" s="54">
        <v>0</v>
      </c>
      <c r="AD159" s="54">
        <v>496038.15</v>
      </c>
      <c r="AE159" s="54">
        <v>0</v>
      </c>
      <c r="AF159" s="3">
        <f>SUM(Table2[[#This Row],[PE 2021 Obligations]],Table2[[#This Row],[ROW 2021 Obligations]],Table2[[#This Row],[Construction 2021 Obligations]],Table2[[#This Row],[Paving 2021 Obligations]])</f>
        <v>491345.72000000003</v>
      </c>
      <c r="AG159" s="54">
        <v>40307.57</v>
      </c>
      <c r="AH159" s="54">
        <v>0</v>
      </c>
      <c r="AI159" s="54">
        <v>496038.15</v>
      </c>
      <c r="AJ159" s="54">
        <v>0</v>
      </c>
      <c r="AK159" s="54">
        <v>536345.72</v>
      </c>
      <c r="AL159" s="49" t="s">
        <v>2769</v>
      </c>
    </row>
    <row r="160" spans="1:38" hidden="1" x14ac:dyDescent="0.25">
      <c r="A160" s="13">
        <v>124171</v>
      </c>
      <c r="B160" s="15">
        <v>4</v>
      </c>
      <c r="C160" s="43" t="s">
        <v>47</v>
      </c>
      <c r="D160" s="44">
        <v>42573</v>
      </c>
      <c r="E160" s="43" t="s">
        <v>819</v>
      </c>
      <c r="F160" s="44">
        <v>44207</v>
      </c>
      <c r="G160" s="43" t="s">
        <v>33</v>
      </c>
      <c r="H160" s="45" t="s">
        <v>794</v>
      </c>
      <c r="I160" s="43" t="s">
        <v>2770</v>
      </c>
      <c r="J160" s="43"/>
      <c r="K160" s="43" t="s">
        <v>2771</v>
      </c>
      <c r="L160" s="46" t="s">
        <v>37</v>
      </c>
      <c r="M160" s="45" t="s">
        <v>2772</v>
      </c>
      <c r="N160" s="45"/>
      <c r="O160" s="43" t="s">
        <v>39</v>
      </c>
      <c r="P160" s="45" t="s">
        <v>40</v>
      </c>
      <c r="Q160" s="45"/>
      <c r="R160" s="110" t="s">
        <v>41</v>
      </c>
      <c r="S160" s="110" t="s">
        <v>42</v>
      </c>
      <c r="T160" s="130"/>
      <c r="U160" s="10">
        <v>0.01</v>
      </c>
      <c r="V160" s="46"/>
      <c r="W160" s="43"/>
      <c r="X160" s="46" t="s">
        <v>43</v>
      </c>
      <c r="Y160" s="43" t="s">
        <v>44</v>
      </c>
      <c r="Z160" s="111" t="s">
        <v>20458</v>
      </c>
      <c r="AA160" s="45" t="s">
        <v>2773</v>
      </c>
      <c r="AB160" s="3">
        <v>0</v>
      </c>
      <c r="AC160" s="3">
        <v>0</v>
      </c>
      <c r="AD160" s="3">
        <v>8613.2999999999993</v>
      </c>
      <c r="AE160" s="3">
        <v>0</v>
      </c>
      <c r="AF160" s="3">
        <f>SUM(Table2[[#This Row],[PE 2021 Obligations]],Table2[[#This Row],[ROW 2021 Obligations]],Table2[[#This Row],[Construction 2021 Obligations]],Table2[[#This Row],[Paving 2021 Obligations]])</f>
        <v>8613.2999999999993</v>
      </c>
      <c r="AG160" s="3">
        <v>0</v>
      </c>
      <c r="AH160" s="3">
        <v>0</v>
      </c>
      <c r="AI160" s="3">
        <v>250327.55</v>
      </c>
      <c r="AJ160" s="3">
        <v>0</v>
      </c>
      <c r="AK160" s="3">
        <v>250327.55</v>
      </c>
      <c r="AL160" s="43" t="s">
        <v>2774</v>
      </c>
    </row>
    <row r="161" spans="1:38" hidden="1" x14ac:dyDescent="0.25">
      <c r="A161" s="47">
        <v>124180.01</v>
      </c>
      <c r="B161" s="48">
        <v>3</v>
      </c>
      <c r="C161" s="49" t="s">
        <v>73</v>
      </c>
      <c r="D161" s="50">
        <v>44264</v>
      </c>
      <c r="E161" s="49" t="s">
        <v>176</v>
      </c>
      <c r="F161" s="50">
        <v>44279</v>
      </c>
      <c r="G161" s="49" t="s">
        <v>75</v>
      </c>
      <c r="H161" s="51" t="s">
        <v>98</v>
      </c>
      <c r="I161" s="49" t="s">
        <v>159</v>
      </c>
      <c r="J161" s="49" t="s">
        <v>148</v>
      </c>
      <c r="K161" s="49"/>
      <c r="L161" s="52" t="s">
        <v>149</v>
      </c>
      <c r="M161" s="51" t="s">
        <v>2775</v>
      </c>
      <c r="N161" s="51"/>
      <c r="O161" s="49" t="s">
        <v>179</v>
      </c>
      <c r="P161" s="51" t="s">
        <v>79</v>
      </c>
      <c r="Q161" s="51"/>
      <c r="R161" s="111" t="s">
        <v>41</v>
      </c>
      <c r="S161" s="112" t="s">
        <v>84</v>
      </c>
      <c r="T161" s="59"/>
      <c r="U161" s="53">
        <v>0</v>
      </c>
      <c r="V161" s="52"/>
      <c r="W161" s="49"/>
      <c r="X161" s="52" t="s">
        <v>43</v>
      </c>
      <c r="Y161" s="49" t="s">
        <v>454</v>
      </c>
      <c r="Z161" s="112" t="s">
        <v>20457</v>
      </c>
      <c r="AA161" s="51" t="s">
        <v>2776</v>
      </c>
      <c r="AB161" s="54">
        <v>0</v>
      </c>
      <c r="AC161" s="54">
        <v>0</v>
      </c>
      <c r="AD161" s="54">
        <v>245500</v>
      </c>
      <c r="AE161" s="54">
        <v>0</v>
      </c>
      <c r="AF161" s="3">
        <f>SUM(Table2[[#This Row],[PE 2021 Obligations]],Table2[[#This Row],[ROW 2021 Obligations]],Table2[[#This Row],[Construction 2021 Obligations]],Table2[[#This Row],[Paving 2021 Obligations]])</f>
        <v>245500</v>
      </c>
      <c r="AG161" s="54">
        <v>0</v>
      </c>
      <c r="AH161" s="54">
        <v>0</v>
      </c>
      <c r="AI161" s="54">
        <v>245500</v>
      </c>
      <c r="AJ161" s="54">
        <v>0</v>
      </c>
      <c r="AK161" s="54">
        <v>245500</v>
      </c>
      <c r="AL161" s="49" t="s">
        <v>2777</v>
      </c>
    </row>
    <row r="162" spans="1:38" hidden="1" x14ac:dyDescent="0.25">
      <c r="A162" s="13">
        <v>124200</v>
      </c>
      <c r="B162" s="15">
        <v>1</v>
      </c>
      <c r="C162" s="43" t="s">
        <v>47</v>
      </c>
      <c r="D162" s="44">
        <v>42576</v>
      </c>
      <c r="E162" s="43" t="s">
        <v>1207</v>
      </c>
      <c r="F162" s="44">
        <v>44357</v>
      </c>
      <c r="G162" s="43" t="s">
        <v>33</v>
      </c>
      <c r="H162" s="45" t="s">
        <v>133</v>
      </c>
      <c r="I162" s="43" t="s">
        <v>2778</v>
      </c>
      <c r="J162" s="43"/>
      <c r="K162" s="43" t="s">
        <v>2779</v>
      </c>
      <c r="L162" s="46" t="s">
        <v>37</v>
      </c>
      <c r="M162" s="45" t="s">
        <v>2780</v>
      </c>
      <c r="N162" s="45"/>
      <c r="O162" s="43" t="s">
        <v>39</v>
      </c>
      <c r="P162" s="45" t="s">
        <v>40</v>
      </c>
      <c r="Q162" s="45"/>
      <c r="R162" s="112" t="s">
        <v>41</v>
      </c>
      <c r="S162" s="112" t="s">
        <v>42</v>
      </c>
      <c r="T162" s="59"/>
      <c r="U162" s="10">
        <v>0.01</v>
      </c>
      <c r="V162" s="46"/>
      <c r="W162" s="43"/>
      <c r="X162" s="46" t="s">
        <v>43</v>
      </c>
      <c r="Y162" s="43" t="s">
        <v>44</v>
      </c>
      <c r="Z162" s="111" t="s">
        <v>20458</v>
      </c>
      <c r="AA162" s="45" t="s">
        <v>2781</v>
      </c>
      <c r="AB162" s="3">
        <v>0</v>
      </c>
      <c r="AC162" s="3">
        <v>0</v>
      </c>
      <c r="AD162" s="3">
        <v>16922.25</v>
      </c>
      <c r="AE162" s="3">
        <v>0</v>
      </c>
      <c r="AF162" s="3">
        <f>SUM(Table2[[#This Row],[PE 2021 Obligations]],Table2[[#This Row],[ROW 2021 Obligations]],Table2[[#This Row],[Construction 2021 Obligations]],Table2[[#This Row],[Paving 2021 Obligations]])</f>
        <v>16922.25</v>
      </c>
      <c r="AG162" s="3">
        <v>0</v>
      </c>
      <c r="AH162" s="3">
        <v>0</v>
      </c>
      <c r="AI162" s="3">
        <v>919897.86</v>
      </c>
      <c r="AJ162" s="3">
        <v>0</v>
      </c>
      <c r="AK162" s="3">
        <v>919897.86</v>
      </c>
      <c r="AL162" s="43" t="s">
        <v>2782</v>
      </c>
    </row>
    <row r="163" spans="1:38" hidden="1" x14ac:dyDescent="0.25">
      <c r="A163" s="13">
        <v>124209.01</v>
      </c>
      <c r="B163" s="15">
        <v>3</v>
      </c>
      <c r="C163" s="43" t="s">
        <v>73</v>
      </c>
      <c r="D163" s="44">
        <v>44314</v>
      </c>
      <c r="E163" s="43" t="s">
        <v>176</v>
      </c>
      <c r="F163" s="44">
        <v>44315</v>
      </c>
      <c r="G163" s="43" t="s">
        <v>529</v>
      </c>
      <c r="H163" s="45" t="s">
        <v>98</v>
      </c>
      <c r="I163" s="43" t="s">
        <v>159</v>
      </c>
      <c r="J163" s="43" t="s">
        <v>148</v>
      </c>
      <c r="K163" s="43"/>
      <c r="L163" s="46" t="s">
        <v>149</v>
      </c>
      <c r="M163" s="45" t="s">
        <v>2785</v>
      </c>
      <c r="N163" s="45"/>
      <c r="O163" s="43" t="s">
        <v>179</v>
      </c>
      <c r="P163" s="45" t="s">
        <v>79</v>
      </c>
      <c r="Q163" s="45"/>
      <c r="R163" s="112" t="s">
        <v>41</v>
      </c>
      <c r="S163" s="112" t="s">
        <v>42</v>
      </c>
      <c r="T163" s="59"/>
      <c r="U163" s="10">
        <v>0</v>
      </c>
      <c r="V163" s="46"/>
      <c r="W163" s="43"/>
      <c r="X163" s="46" t="s">
        <v>43</v>
      </c>
      <c r="Y163" s="43" t="s">
        <v>454</v>
      </c>
      <c r="Z163" s="112" t="s">
        <v>20457</v>
      </c>
      <c r="AA163" s="45" t="s">
        <v>2786</v>
      </c>
      <c r="AB163" s="3">
        <v>0</v>
      </c>
      <c r="AC163" s="3">
        <v>0</v>
      </c>
      <c r="AD163" s="3">
        <v>104500</v>
      </c>
      <c r="AE163" s="3">
        <v>0</v>
      </c>
      <c r="AF163" s="3">
        <f>SUM(Table2[[#This Row],[PE 2021 Obligations]],Table2[[#This Row],[ROW 2021 Obligations]],Table2[[#This Row],[Construction 2021 Obligations]],Table2[[#This Row],[Paving 2021 Obligations]])</f>
        <v>104500</v>
      </c>
      <c r="AG163" s="3">
        <v>0</v>
      </c>
      <c r="AH163" s="3">
        <v>0</v>
      </c>
      <c r="AI163" s="3">
        <v>104500</v>
      </c>
      <c r="AJ163" s="3">
        <v>0</v>
      </c>
      <c r="AK163" s="3">
        <v>104500</v>
      </c>
      <c r="AL163" s="43" t="s">
        <v>2787</v>
      </c>
    </row>
    <row r="164" spans="1:38" ht="30" hidden="1" x14ac:dyDescent="0.25">
      <c r="A164" s="13">
        <v>124221</v>
      </c>
      <c r="B164" s="15">
        <v>1</v>
      </c>
      <c r="C164" s="43" t="s">
        <v>47</v>
      </c>
      <c r="D164" s="44">
        <v>42576</v>
      </c>
      <c r="E164" s="43" t="s">
        <v>1207</v>
      </c>
      <c r="F164" s="44">
        <v>44358</v>
      </c>
      <c r="G164" s="43" t="s">
        <v>33</v>
      </c>
      <c r="H164" s="45" t="s">
        <v>133</v>
      </c>
      <c r="I164" s="43" t="s">
        <v>2791</v>
      </c>
      <c r="J164" s="43"/>
      <c r="K164" s="43" t="s">
        <v>2792</v>
      </c>
      <c r="L164" s="46" t="s">
        <v>37</v>
      </c>
      <c r="M164" s="45" t="s">
        <v>2793</v>
      </c>
      <c r="N164" s="45"/>
      <c r="O164" s="43" t="s">
        <v>39</v>
      </c>
      <c r="P164" s="45" t="s">
        <v>40</v>
      </c>
      <c r="Q164" s="45"/>
      <c r="R164" s="112" t="s">
        <v>41</v>
      </c>
      <c r="S164" s="112" t="s">
        <v>42</v>
      </c>
      <c r="T164" s="59"/>
      <c r="U164" s="10">
        <v>1.4999999999999999E-2</v>
      </c>
      <c r="V164" s="46"/>
      <c r="W164" s="43"/>
      <c r="X164" s="46" t="s">
        <v>43</v>
      </c>
      <c r="Y164" s="43" t="s">
        <v>44</v>
      </c>
      <c r="Z164" s="111" t="s">
        <v>20458</v>
      </c>
      <c r="AA164" s="45" t="s">
        <v>2794</v>
      </c>
      <c r="AB164" s="3">
        <v>0</v>
      </c>
      <c r="AC164" s="3">
        <v>0</v>
      </c>
      <c r="AD164" s="3">
        <v>522009</v>
      </c>
      <c r="AE164" s="3">
        <v>0</v>
      </c>
      <c r="AF164" s="3">
        <f>SUM(Table2[[#This Row],[PE 2021 Obligations]],Table2[[#This Row],[ROW 2021 Obligations]],Table2[[#This Row],[Construction 2021 Obligations]],Table2[[#This Row],[Paving 2021 Obligations]])</f>
        <v>522009</v>
      </c>
      <c r="AG164" s="3">
        <v>0</v>
      </c>
      <c r="AH164" s="3">
        <v>0</v>
      </c>
      <c r="AI164" s="3">
        <v>499907.58</v>
      </c>
      <c r="AJ164" s="3">
        <v>0</v>
      </c>
      <c r="AK164" s="3">
        <v>499907.58</v>
      </c>
      <c r="AL164" s="43" t="s">
        <v>2795</v>
      </c>
    </row>
    <row r="165" spans="1:38" hidden="1" x14ac:dyDescent="0.25">
      <c r="A165" s="47">
        <v>124222</v>
      </c>
      <c r="B165" s="48">
        <v>1</v>
      </c>
      <c r="C165" s="49" t="s">
        <v>31</v>
      </c>
      <c r="D165" s="50">
        <v>42576</v>
      </c>
      <c r="E165" s="49" t="s">
        <v>1207</v>
      </c>
      <c r="F165" s="50">
        <v>44127</v>
      </c>
      <c r="G165" s="49" t="s">
        <v>56</v>
      </c>
      <c r="H165" s="51" t="s">
        <v>133</v>
      </c>
      <c r="I165" s="49"/>
      <c r="J165" s="49"/>
      <c r="K165" s="49" t="s">
        <v>2796</v>
      </c>
      <c r="L165" s="52" t="s">
        <v>37</v>
      </c>
      <c r="M165" s="51" t="s">
        <v>2797</v>
      </c>
      <c r="N165" s="51"/>
      <c r="O165" s="49" t="s">
        <v>39</v>
      </c>
      <c r="P165" s="51" t="s">
        <v>40</v>
      </c>
      <c r="Q165" s="51"/>
      <c r="R165" s="111" t="s">
        <v>41</v>
      </c>
      <c r="S165" s="111" t="s">
        <v>42</v>
      </c>
      <c r="T165" s="120"/>
      <c r="U165" s="53">
        <v>0.01</v>
      </c>
      <c r="V165" s="52"/>
      <c r="W165" s="49"/>
      <c r="X165" s="52" t="s">
        <v>43</v>
      </c>
      <c r="Y165" s="49" t="s">
        <v>44</v>
      </c>
      <c r="Z165" s="111" t="s">
        <v>20458</v>
      </c>
      <c r="AA165" s="51" t="s">
        <v>2798</v>
      </c>
      <c r="AB165" s="54">
        <v>0</v>
      </c>
      <c r="AC165" s="54">
        <v>0</v>
      </c>
      <c r="AD165" s="54">
        <v>1110426.3500000001</v>
      </c>
      <c r="AE165" s="54">
        <v>0</v>
      </c>
      <c r="AF165" s="3">
        <f>SUM(Table2[[#This Row],[PE 2021 Obligations]],Table2[[#This Row],[ROW 2021 Obligations]],Table2[[#This Row],[Construction 2021 Obligations]],Table2[[#This Row],[Paving 2021 Obligations]])</f>
        <v>1110426.3500000001</v>
      </c>
      <c r="AG165" s="54">
        <v>0</v>
      </c>
      <c r="AH165" s="54">
        <v>0</v>
      </c>
      <c r="AI165" s="54">
        <v>1110426.3500000001</v>
      </c>
      <c r="AJ165" s="54">
        <v>0</v>
      </c>
      <c r="AK165" s="54">
        <v>1110426.3500000001</v>
      </c>
      <c r="AL165" s="49" t="s">
        <v>2799</v>
      </c>
    </row>
    <row r="166" spans="1:38" hidden="1" x14ac:dyDescent="0.25">
      <c r="A166" s="13">
        <v>124227</v>
      </c>
      <c r="B166" s="15">
        <v>1</v>
      </c>
      <c r="C166" s="43" t="s">
        <v>73</v>
      </c>
      <c r="D166" s="44">
        <v>42576</v>
      </c>
      <c r="E166" s="43" t="s">
        <v>1207</v>
      </c>
      <c r="F166" s="44">
        <v>44210</v>
      </c>
      <c r="G166" s="43" t="s">
        <v>82</v>
      </c>
      <c r="H166" s="45" t="s">
        <v>133</v>
      </c>
      <c r="I166" s="43" t="s">
        <v>2800</v>
      </c>
      <c r="J166" s="43"/>
      <c r="K166" s="43" t="s">
        <v>2801</v>
      </c>
      <c r="L166" s="46" t="s">
        <v>37</v>
      </c>
      <c r="M166" s="45" t="s">
        <v>2802</v>
      </c>
      <c r="N166" s="45" t="s">
        <v>40</v>
      </c>
      <c r="O166" s="43" t="s">
        <v>53</v>
      </c>
      <c r="P166" s="45" t="s">
        <v>40</v>
      </c>
      <c r="Q166" s="45"/>
      <c r="R166" s="112" t="s">
        <v>41</v>
      </c>
      <c r="S166" s="112" t="s">
        <v>42</v>
      </c>
      <c r="T166" s="59"/>
      <c r="U166" s="10">
        <v>0.01</v>
      </c>
      <c r="V166" s="44">
        <v>44792</v>
      </c>
      <c r="W166" s="43"/>
      <c r="X166" s="46" t="s">
        <v>43</v>
      </c>
      <c r="Y166" s="43" t="s">
        <v>78</v>
      </c>
      <c r="Z166" s="111" t="s">
        <v>20458</v>
      </c>
      <c r="AA166" s="45" t="s">
        <v>2803</v>
      </c>
      <c r="AB166" s="3">
        <v>8084.71</v>
      </c>
      <c r="AC166" s="3">
        <v>0</v>
      </c>
      <c r="AD166" s="3">
        <v>0</v>
      </c>
      <c r="AE166" s="3">
        <v>0</v>
      </c>
      <c r="AF166" s="3">
        <f>SUM(Table2[[#This Row],[PE 2021 Obligations]],Table2[[#This Row],[ROW 2021 Obligations]],Table2[[#This Row],[Construction 2021 Obligations]],Table2[[#This Row],[Paving 2021 Obligations]])</f>
        <v>8084.71</v>
      </c>
      <c r="AG166" s="3">
        <v>165614.71</v>
      </c>
      <c r="AH166" s="3">
        <v>0</v>
      </c>
      <c r="AI166" s="3">
        <v>0</v>
      </c>
      <c r="AJ166" s="3">
        <v>0</v>
      </c>
      <c r="AK166" s="3">
        <v>165614.71</v>
      </c>
      <c r="AL166" s="43" t="s">
        <v>2804</v>
      </c>
    </row>
    <row r="167" spans="1:38" hidden="1" x14ac:dyDescent="0.25">
      <c r="A167" s="47">
        <v>124238</v>
      </c>
      <c r="B167" s="48">
        <v>3</v>
      </c>
      <c r="C167" s="49" t="s">
        <v>73</v>
      </c>
      <c r="D167" s="50">
        <v>42576</v>
      </c>
      <c r="E167" s="49" t="s">
        <v>529</v>
      </c>
      <c r="F167" s="50">
        <v>44344</v>
      </c>
      <c r="G167" s="49" t="s">
        <v>109</v>
      </c>
      <c r="H167" s="51" t="s">
        <v>98</v>
      </c>
      <c r="I167" s="49" t="s">
        <v>468</v>
      </c>
      <c r="J167" s="49" t="s">
        <v>116</v>
      </c>
      <c r="K167" s="49"/>
      <c r="L167" s="52" t="s">
        <v>116</v>
      </c>
      <c r="M167" s="51" t="s">
        <v>2805</v>
      </c>
      <c r="N167" s="51" t="s">
        <v>2806</v>
      </c>
      <c r="O167" s="49" t="s">
        <v>53</v>
      </c>
      <c r="P167" s="51" t="s">
        <v>40</v>
      </c>
      <c r="Q167" s="51"/>
      <c r="R167" s="111" t="s">
        <v>41</v>
      </c>
      <c r="S167" s="111" t="s">
        <v>42</v>
      </c>
      <c r="T167" s="120"/>
      <c r="U167" s="53">
        <v>0.13</v>
      </c>
      <c r="V167" s="50">
        <v>44841</v>
      </c>
      <c r="W167" s="49"/>
      <c r="X167" s="52" t="s">
        <v>43</v>
      </c>
      <c r="Y167" s="49" t="s">
        <v>140</v>
      </c>
      <c r="Z167" s="112" t="s">
        <v>20460</v>
      </c>
      <c r="AA167" s="51" t="s">
        <v>2807</v>
      </c>
      <c r="AB167" s="54">
        <v>2000000</v>
      </c>
      <c r="AC167" s="54">
        <v>0</v>
      </c>
      <c r="AD167" s="54">
        <v>0</v>
      </c>
      <c r="AE167" s="54">
        <v>0</v>
      </c>
      <c r="AF167" s="3">
        <f>SUM(Table2[[#This Row],[PE 2021 Obligations]],Table2[[#This Row],[ROW 2021 Obligations]],Table2[[#This Row],[Construction 2021 Obligations]],Table2[[#This Row],[Paving 2021 Obligations]])</f>
        <v>2000000</v>
      </c>
      <c r="AG167" s="54">
        <v>2079400</v>
      </c>
      <c r="AH167" s="54">
        <v>0</v>
      </c>
      <c r="AI167" s="54">
        <v>0</v>
      </c>
      <c r="AJ167" s="54">
        <v>0</v>
      </c>
      <c r="AK167" s="54">
        <v>2079400</v>
      </c>
      <c r="AL167" s="49" t="s">
        <v>2808</v>
      </c>
    </row>
    <row r="168" spans="1:38" hidden="1" x14ac:dyDescent="0.25">
      <c r="A168" s="13">
        <v>124239</v>
      </c>
      <c r="B168" s="15">
        <v>4</v>
      </c>
      <c r="C168" s="43" t="s">
        <v>31</v>
      </c>
      <c r="D168" s="44">
        <v>42576</v>
      </c>
      <c r="E168" s="43" t="s">
        <v>819</v>
      </c>
      <c r="F168" s="44">
        <v>44097</v>
      </c>
      <c r="G168" s="43" t="s">
        <v>75</v>
      </c>
      <c r="H168" s="45" t="s">
        <v>261</v>
      </c>
      <c r="I168" s="43" t="s">
        <v>2809</v>
      </c>
      <c r="J168" s="43"/>
      <c r="K168" s="43" t="s">
        <v>2810</v>
      </c>
      <c r="L168" s="46" t="s">
        <v>37</v>
      </c>
      <c r="M168" s="45" t="s">
        <v>2811</v>
      </c>
      <c r="N168" s="45"/>
      <c r="O168" s="43" t="s">
        <v>39</v>
      </c>
      <c r="P168" s="45" t="s">
        <v>40</v>
      </c>
      <c r="Q168" s="45"/>
      <c r="R168" s="112" t="s">
        <v>41</v>
      </c>
      <c r="S168" s="112" t="s">
        <v>42</v>
      </c>
      <c r="T168" s="59"/>
      <c r="U168" s="10">
        <v>0.03</v>
      </c>
      <c r="V168" s="46"/>
      <c r="W168" s="43"/>
      <c r="X168" s="46" t="s">
        <v>43</v>
      </c>
      <c r="Y168" s="43" t="s">
        <v>44</v>
      </c>
      <c r="Z168" s="111" t="s">
        <v>20458</v>
      </c>
      <c r="AA168" s="45" t="s">
        <v>2812</v>
      </c>
      <c r="AB168" s="3">
        <v>0</v>
      </c>
      <c r="AC168" s="3">
        <v>0</v>
      </c>
      <c r="AD168" s="3">
        <v>622087.4</v>
      </c>
      <c r="AE168" s="3">
        <v>0</v>
      </c>
      <c r="AF168" s="3">
        <f>SUM(Table2[[#This Row],[PE 2021 Obligations]],Table2[[#This Row],[ROW 2021 Obligations]],Table2[[#This Row],[Construction 2021 Obligations]],Table2[[#This Row],[Paving 2021 Obligations]])</f>
        <v>622087.4</v>
      </c>
      <c r="AG168" s="3">
        <v>0</v>
      </c>
      <c r="AH168" s="3">
        <v>0</v>
      </c>
      <c r="AI168" s="3">
        <v>622087.4</v>
      </c>
      <c r="AJ168" s="3">
        <v>0</v>
      </c>
      <c r="AK168" s="3">
        <v>622087.4</v>
      </c>
      <c r="AL168" s="43" t="s">
        <v>2813</v>
      </c>
    </row>
    <row r="169" spans="1:38" hidden="1" x14ac:dyDescent="0.25">
      <c r="A169" s="47">
        <v>124249</v>
      </c>
      <c r="B169" s="48">
        <v>4</v>
      </c>
      <c r="C169" s="49" t="s">
        <v>31</v>
      </c>
      <c r="D169" s="50">
        <v>42576</v>
      </c>
      <c r="E169" s="49" t="s">
        <v>819</v>
      </c>
      <c r="F169" s="50">
        <v>44097</v>
      </c>
      <c r="G169" s="49" t="s">
        <v>75</v>
      </c>
      <c r="H169" s="51" t="s">
        <v>261</v>
      </c>
      <c r="I169" s="49" t="s">
        <v>2809</v>
      </c>
      <c r="J169" s="49"/>
      <c r="K169" s="49" t="s">
        <v>2814</v>
      </c>
      <c r="L169" s="52" t="s">
        <v>37</v>
      </c>
      <c r="M169" s="51" t="s">
        <v>2815</v>
      </c>
      <c r="N169" s="51"/>
      <c r="O169" s="49" t="s">
        <v>39</v>
      </c>
      <c r="P169" s="51" t="s">
        <v>40</v>
      </c>
      <c r="Q169" s="51"/>
      <c r="R169" s="111" t="s">
        <v>41</v>
      </c>
      <c r="S169" s="111" t="s">
        <v>42</v>
      </c>
      <c r="T169" s="120"/>
      <c r="U169" s="53">
        <v>2.5000000000000001E-2</v>
      </c>
      <c r="V169" s="52"/>
      <c r="W169" s="49"/>
      <c r="X169" s="52" t="s">
        <v>43</v>
      </c>
      <c r="Y169" s="49" t="s">
        <v>44</v>
      </c>
      <c r="Z169" s="111" t="s">
        <v>20458</v>
      </c>
      <c r="AA169" s="51" t="s">
        <v>2816</v>
      </c>
      <c r="AB169" s="54">
        <v>0</v>
      </c>
      <c r="AC169" s="54">
        <v>0</v>
      </c>
      <c r="AD169" s="54">
        <v>616665.09</v>
      </c>
      <c r="AE169" s="54">
        <v>0</v>
      </c>
      <c r="AF169" s="3">
        <f>SUM(Table2[[#This Row],[PE 2021 Obligations]],Table2[[#This Row],[ROW 2021 Obligations]],Table2[[#This Row],[Construction 2021 Obligations]],Table2[[#This Row],[Paving 2021 Obligations]])</f>
        <v>616665.09</v>
      </c>
      <c r="AG169" s="54">
        <v>0</v>
      </c>
      <c r="AH169" s="54">
        <v>0</v>
      </c>
      <c r="AI169" s="54">
        <v>616665.09</v>
      </c>
      <c r="AJ169" s="54">
        <v>0</v>
      </c>
      <c r="AK169" s="54">
        <v>616665.09</v>
      </c>
      <c r="AL169" s="49" t="s">
        <v>2817</v>
      </c>
    </row>
    <row r="170" spans="1:38" hidden="1" x14ac:dyDescent="0.25">
      <c r="A170" s="13">
        <v>124265</v>
      </c>
      <c r="B170" s="15">
        <v>4</v>
      </c>
      <c r="C170" s="43" t="s">
        <v>47</v>
      </c>
      <c r="D170" s="44">
        <v>42576</v>
      </c>
      <c r="E170" s="43" t="s">
        <v>819</v>
      </c>
      <c r="F170" s="44">
        <v>44284</v>
      </c>
      <c r="G170" s="43" t="s">
        <v>33</v>
      </c>
      <c r="H170" s="45" t="s">
        <v>261</v>
      </c>
      <c r="I170" s="43" t="s">
        <v>2830</v>
      </c>
      <c r="J170" s="43"/>
      <c r="K170" s="43" t="s">
        <v>2831</v>
      </c>
      <c r="L170" s="46" t="s">
        <v>37</v>
      </c>
      <c r="M170" s="45" t="s">
        <v>2832</v>
      </c>
      <c r="N170" s="45"/>
      <c r="O170" s="43" t="s">
        <v>39</v>
      </c>
      <c r="P170" s="45" t="s">
        <v>40</v>
      </c>
      <c r="Q170" s="45"/>
      <c r="R170" s="112" t="s">
        <v>41</v>
      </c>
      <c r="S170" s="112" t="s">
        <v>42</v>
      </c>
      <c r="T170" s="59"/>
      <c r="U170" s="10">
        <v>0.03</v>
      </c>
      <c r="V170" s="46"/>
      <c r="W170" s="43"/>
      <c r="X170" s="46" t="s">
        <v>43</v>
      </c>
      <c r="Y170" s="43" t="s">
        <v>44</v>
      </c>
      <c r="Z170" s="111" t="s">
        <v>20458</v>
      </c>
      <c r="AA170" s="45" t="s">
        <v>2833</v>
      </c>
      <c r="AB170" s="3">
        <v>14183.63</v>
      </c>
      <c r="AC170" s="3">
        <v>0</v>
      </c>
      <c r="AD170" s="3">
        <v>0</v>
      </c>
      <c r="AE170" s="3">
        <v>0</v>
      </c>
      <c r="AF170" s="3">
        <f>SUM(Table2[[#This Row],[PE 2021 Obligations]],Table2[[#This Row],[ROW 2021 Obligations]],Table2[[#This Row],[Construction 2021 Obligations]],Table2[[#This Row],[Paving 2021 Obligations]])</f>
        <v>14183.63</v>
      </c>
      <c r="AG170" s="3">
        <v>34183.629999999997</v>
      </c>
      <c r="AH170" s="3">
        <v>0</v>
      </c>
      <c r="AI170" s="3">
        <v>798357.47</v>
      </c>
      <c r="AJ170" s="3">
        <v>0</v>
      </c>
      <c r="AK170" s="3">
        <v>832541.1</v>
      </c>
      <c r="AL170" s="43" t="s">
        <v>2834</v>
      </c>
    </row>
    <row r="171" spans="1:38" hidden="1" x14ac:dyDescent="0.25">
      <c r="A171" s="47">
        <v>124266</v>
      </c>
      <c r="B171" s="48">
        <v>1</v>
      </c>
      <c r="C171" s="49" t="s">
        <v>47</v>
      </c>
      <c r="D171" s="50">
        <v>42576</v>
      </c>
      <c r="E171" s="49" t="s">
        <v>1207</v>
      </c>
      <c r="F171" s="50">
        <v>44188</v>
      </c>
      <c r="G171" s="49" t="s">
        <v>33</v>
      </c>
      <c r="H171" s="51" t="s">
        <v>238</v>
      </c>
      <c r="I171" s="49" t="s">
        <v>2835</v>
      </c>
      <c r="J171" s="49"/>
      <c r="K171" s="49" t="s">
        <v>2836</v>
      </c>
      <c r="L171" s="52" t="s">
        <v>37</v>
      </c>
      <c r="M171" s="51" t="s">
        <v>2837</v>
      </c>
      <c r="N171" s="51"/>
      <c r="O171" s="49" t="s">
        <v>39</v>
      </c>
      <c r="P171" s="51" t="s">
        <v>40</v>
      </c>
      <c r="Q171" s="51"/>
      <c r="R171" s="110" t="s">
        <v>41</v>
      </c>
      <c r="S171" s="110" t="s">
        <v>42</v>
      </c>
      <c r="T171" s="130"/>
      <c r="U171" s="53">
        <v>0.01</v>
      </c>
      <c r="V171" s="52"/>
      <c r="W171" s="49"/>
      <c r="X171" s="52" t="s">
        <v>43</v>
      </c>
      <c r="Y171" s="49" t="s">
        <v>44</v>
      </c>
      <c r="Z171" s="111" t="s">
        <v>20458</v>
      </c>
      <c r="AA171" s="51" t="s">
        <v>2838</v>
      </c>
      <c r="AB171" s="54">
        <v>0</v>
      </c>
      <c r="AC171" s="54">
        <v>0</v>
      </c>
      <c r="AD171" s="54">
        <v>11715.45</v>
      </c>
      <c r="AE171" s="54">
        <v>0</v>
      </c>
      <c r="AF171" s="3">
        <f>SUM(Table2[[#This Row],[PE 2021 Obligations]],Table2[[#This Row],[ROW 2021 Obligations]],Table2[[#This Row],[Construction 2021 Obligations]],Table2[[#This Row],[Paving 2021 Obligations]])</f>
        <v>11715.45</v>
      </c>
      <c r="AG171" s="54">
        <v>0</v>
      </c>
      <c r="AH171" s="54">
        <v>0</v>
      </c>
      <c r="AI171" s="54">
        <v>501534.49</v>
      </c>
      <c r="AJ171" s="54">
        <v>0</v>
      </c>
      <c r="AK171" s="54">
        <v>501534.49</v>
      </c>
      <c r="AL171" s="49" t="s">
        <v>2839</v>
      </c>
    </row>
    <row r="172" spans="1:38" hidden="1" x14ac:dyDescent="0.25">
      <c r="A172" s="13">
        <v>124286</v>
      </c>
      <c r="B172" s="15">
        <v>4</v>
      </c>
      <c r="C172" s="43" t="s">
        <v>47</v>
      </c>
      <c r="D172" s="44">
        <v>42576</v>
      </c>
      <c r="E172" s="43" t="s">
        <v>819</v>
      </c>
      <c r="F172" s="44">
        <v>44103</v>
      </c>
      <c r="G172" s="43" t="s">
        <v>33</v>
      </c>
      <c r="H172" s="45" t="s">
        <v>270</v>
      </c>
      <c r="I172" s="43" t="s">
        <v>2840</v>
      </c>
      <c r="J172" s="43"/>
      <c r="K172" s="43" t="s">
        <v>2841</v>
      </c>
      <c r="L172" s="46" t="s">
        <v>37</v>
      </c>
      <c r="M172" s="45" t="s">
        <v>2842</v>
      </c>
      <c r="N172" s="45"/>
      <c r="O172" s="43" t="s">
        <v>39</v>
      </c>
      <c r="P172" s="45" t="s">
        <v>40</v>
      </c>
      <c r="Q172" s="45"/>
      <c r="R172" s="110" t="s">
        <v>41</v>
      </c>
      <c r="S172" s="110" t="s">
        <v>42</v>
      </c>
      <c r="T172" s="130"/>
      <c r="U172" s="10">
        <v>0.01</v>
      </c>
      <c r="V172" s="46"/>
      <c r="W172" s="43"/>
      <c r="X172" s="46" t="s">
        <v>43</v>
      </c>
      <c r="Y172" s="43" t="s">
        <v>44</v>
      </c>
      <c r="Z172" s="111" t="s">
        <v>20458</v>
      </c>
      <c r="AA172" s="45" t="s">
        <v>2843</v>
      </c>
      <c r="AB172" s="3">
        <v>0</v>
      </c>
      <c r="AC172" s="3">
        <v>0</v>
      </c>
      <c r="AD172" s="3">
        <v>12728.88</v>
      </c>
      <c r="AE172" s="3">
        <v>0</v>
      </c>
      <c r="AF172" s="3">
        <f>SUM(Table2[[#This Row],[PE 2021 Obligations]],Table2[[#This Row],[ROW 2021 Obligations]],Table2[[#This Row],[Construction 2021 Obligations]],Table2[[#This Row],[Paving 2021 Obligations]])</f>
        <v>12728.88</v>
      </c>
      <c r="AG172" s="3">
        <v>0</v>
      </c>
      <c r="AH172" s="3">
        <v>0</v>
      </c>
      <c r="AI172" s="3">
        <v>535474.56999999995</v>
      </c>
      <c r="AJ172" s="3">
        <v>0</v>
      </c>
      <c r="AK172" s="3">
        <v>535474.56999999995</v>
      </c>
      <c r="AL172" s="43" t="s">
        <v>2844</v>
      </c>
    </row>
    <row r="173" spans="1:38" ht="30" hidden="1" x14ac:dyDescent="0.25">
      <c r="A173" s="47">
        <v>124287</v>
      </c>
      <c r="B173" s="48">
        <v>1</v>
      </c>
      <c r="C173" s="49" t="s">
        <v>73</v>
      </c>
      <c r="D173" s="50">
        <v>42576</v>
      </c>
      <c r="E173" s="49" t="s">
        <v>1207</v>
      </c>
      <c r="F173" s="50">
        <v>44130</v>
      </c>
      <c r="G173" s="49" t="s">
        <v>1568</v>
      </c>
      <c r="H173" s="51" t="s">
        <v>238</v>
      </c>
      <c r="I173" s="49" t="s">
        <v>159</v>
      </c>
      <c r="J173" s="49" t="s">
        <v>148</v>
      </c>
      <c r="K173" s="49"/>
      <c r="L173" s="52" t="s">
        <v>149</v>
      </c>
      <c r="M173" s="51" t="s">
        <v>2845</v>
      </c>
      <c r="N173" s="51" t="s">
        <v>2846</v>
      </c>
      <c r="O173" s="49" t="s">
        <v>53</v>
      </c>
      <c r="P173" s="51" t="s">
        <v>40</v>
      </c>
      <c r="Q173" s="51"/>
      <c r="R173" s="111" t="s">
        <v>41</v>
      </c>
      <c r="S173" s="111" t="s">
        <v>42</v>
      </c>
      <c r="T173" s="120"/>
      <c r="U173" s="53">
        <v>2.5000000000000001E-2</v>
      </c>
      <c r="V173" s="50">
        <v>45268</v>
      </c>
      <c r="W173" s="49"/>
      <c r="X173" s="52" t="s">
        <v>43</v>
      </c>
      <c r="Y173" s="49" t="s">
        <v>454</v>
      </c>
      <c r="Z173" s="112" t="s">
        <v>20457</v>
      </c>
      <c r="AA173" s="51" t="s">
        <v>2847</v>
      </c>
      <c r="AB173" s="54">
        <v>150000</v>
      </c>
      <c r="AC173" s="54">
        <v>0</v>
      </c>
      <c r="AD173" s="54">
        <v>0</v>
      </c>
      <c r="AE173" s="54">
        <v>0</v>
      </c>
      <c r="AF173" s="3">
        <f>SUM(Table2[[#This Row],[PE 2021 Obligations]],Table2[[#This Row],[ROW 2021 Obligations]],Table2[[#This Row],[Construction 2021 Obligations]],Table2[[#This Row],[Paving 2021 Obligations]])</f>
        <v>150000</v>
      </c>
      <c r="AG173" s="54">
        <v>266500</v>
      </c>
      <c r="AH173" s="54">
        <v>0</v>
      </c>
      <c r="AI173" s="54">
        <v>0</v>
      </c>
      <c r="AJ173" s="54">
        <v>0</v>
      </c>
      <c r="AK173" s="54">
        <v>266500</v>
      </c>
      <c r="AL173" s="49" t="s">
        <v>2848</v>
      </c>
    </row>
    <row r="174" spans="1:38" hidden="1" x14ac:dyDescent="0.25">
      <c r="A174" s="47">
        <v>124311</v>
      </c>
      <c r="B174" s="48">
        <v>3</v>
      </c>
      <c r="C174" s="49" t="s">
        <v>73</v>
      </c>
      <c r="D174" s="50">
        <v>42576</v>
      </c>
      <c r="E174" s="49" t="s">
        <v>529</v>
      </c>
      <c r="F174" s="50">
        <v>44305</v>
      </c>
      <c r="G174" s="49" t="s">
        <v>1913</v>
      </c>
      <c r="H174" s="51" t="s">
        <v>273</v>
      </c>
      <c r="I174" s="49" t="s">
        <v>2851</v>
      </c>
      <c r="J174" s="49" t="s">
        <v>116</v>
      </c>
      <c r="K174" s="49"/>
      <c r="L174" s="52" t="s">
        <v>116</v>
      </c>
      <c r="M174" s="51" t="s">
        <v>2852</v>
      </c>
      <c r="N174" s="51"/>
      <c r="O174" s="49" t="s">
        <v>53</v>
      </c>
      <c r="P174" s="51" t="s">
        <v>40</v>
      </c>
      <c r="Q174" s="51"/>
      <c r="R174" s="111" t="s">
        <v>41</v>
      </c>
      <c r="S174" s="111" t="s">
        <v>42</v>
      </c>
      <c r="T174" s="120"/>
      <c r="U174" s="53">
        <v>0.14000000000000001</v>
      </c>
      <c r="V174" s="50">
        <v>45205</v>
      </c>
      <c r="W174" s="49"/>
      <c r="X174" s="52" t="s">
        <v>43</v>
      </c>
      <c r="Y174" s="49" t="s">
        <v>78</v>
      </c>
      <c r="Z174" s="112" t="s">
        <v>20461</v>
      </c>
      <c r="AA174" s="51" t="s">
        <v>2853</v>
      </c>
      <c r="AB174" s="54">
        <v>20000</v>
      </c>
      <c r="AC174" s="54">
        <v>0</v>
      </c>
      <c r="AD174" s="54">
        <v>0</v>
      </c>
      <c r="AE174" s="54">
        <v>0</v>
      </c>
      <c r="AF174" s="3">
        <f>SUM(Table2[[#This Row],[PE 2021 Obligations]],Table2[[#This Row],[ROW 2021 Obligations]],Table2[[#This Row],[Construction 2021 Obligations]],Table2[[#This Row],[Paving 2021 Obligations]])</f>
        <v>20000</v>
      </c>
      <c r="AG174" s="54">
        <v>20000</v>
      </c>
      <c r="AH174" s="54">
        <v>0</v>
      </c>
      <c r="AI174" s="54">
        <v>0</v>
      </c>
      <c r="AJ174" s="54">
        <v>0</v>
      </c>
      <c r="AK174" s="54">
        <v>20000</v>
      </c>
      <c r="AL174" s="49"/>
    </row>
    <row r="175" spans="1:38" hidden="1" x14ac:dyDescent="0.25">
      <c r="A175" s="13">
        <v>124317</v>
      </c>
      <c r="B175" s="15">
        <v>3</v>
      </c>
      <c r="C175" s="43" t="s">
        <v>73</v>
      </c>
      <c r="D175" s="44">
        <v>42576</v>
      </c>
      <c r="E175" s="43" t="s">
        <v>529</v>
      </c>
      <c r="F175" s="44">
        <v>44258</v>
      </c>
      <c r="G175" s="43" t="s">
        <v>1913</v>
      </c>
      <c r="H175" s="45" t="s">
        <v>273</v>
      </c>
      <c r="I175" s="43" t="s">
        <v>2345</v>
      </c>
      <c r="J175" s="43" t="s">
        <v>116</v>
      </c>
      <c r="K175" s="43"/>
      <c r="L175" s="46" t="s">
        <v>116</v>
      </c>
      <c r="M175" s="45" t="s">
        <v>2854</v>
      </c>
      <c r="N175" s="45"/>
      <c r="O175" s="43" t="s">
        <v>53</v>
      </c>
      <c r="P175" s="45" t="s">
        <v>40</v>
      </c>
      <c r="Q175" s="45"/>
      <c r="R175" s="112" t="s">
        <v>41</v>
      </c>
      <c r="S175" s="112" t="s">
        <v>42</v>
      </c>
      <c r="T175" s="59"/>
      <c r="U175" s="10">
        <v>0.04</v>
      </c>
      <c r="V175" s="44">
        <v>45632</v>
      </c>
      <c r="W175" s="43"/>
      <c r="X175" s="46" t="s">
        <v>43</v>
      </c>
      <c r="Y175" s="43" t="s">
        <v>78</v>
      </c>
      <c r="Z175" s="112" t="s">
        <v>20461</v>
      </c>
      <c r="AA175" s="45" t="s">
        <v>2855</v>
      </c>
      <c r="AB175" s="3">
        <v>15000</v>
      </c>
      <c r="AC175" s="3">
        <v>0</v>
      </c>
      <c r="AD175" s="3">
        <v>0</v>
      </c>
      <c r="AE175" s="3">
        <v>0</v>
      </c>
      <c r="AF175" s="3">
        <f>SUM(Table2[[#This Row],[PE 2021 Obligations]],Table2[[#This Row],[ROW 2021 Obligations]],Table2[[#This Row],[Construction 2021 Obligations]],Table2[[#This Row],[Paving 2021 Obligations]])</f>
        <v>15000</v>
      </c>
      <c r="AG175" s="3">
        <v>15000</v>
      </c>
      <c r="AH175" s="3">
        <v>0</v>
      </c>
      <c r="AI175" s="3">
        <v>0</v>
      </c>
      <c r="AJ175" s="3">
        <v>0</v>
      </c>
      <c r="AK175" s="3">
        <v>15000</v>
      </c>
      <c r="AL175" s="43"/>
    </row>
    <row r="176" spans="1:38" hidden="1" x14ac:dyDescent="0.25">
      <c r="A176" s="47">
        <v>124319</v>
      </c>
      <c r="B176" s="48">
        <v>3</v>
      </c>
      <c r="C176" s="49" t="s">
        <v>73</v>
      </c>
      <c r="D176" s="50">
        <v>42576</v>
      </c>
      <c r="E176" s="49" t="s">
        <v>529</v>
      </c>
      <c r="F176" s="50">
        <v>44329</v>
      </c>
      <c r="G176" s="49" t="s">
        <v>125</v>
      </c>
      <c r="H176" s="51" t="s">
        <v>273</v>
      </c>
      <c r="I176" s="49" t="s">
        <v>2020</v>
      </c>
      <c r="J176" s="49" t="s">
        <v>116</v>
      </c>
      <c r="K176" s="49"/>
      <c r="L176" s="52" t="s">
        <v>116</v>
      </c>
      <c r="M176" s="51" t="s">
        <v>2856</v>
      </c>
      <c r="N176" s="51"/>
      <c r="O176" s="49" t="s">
        <v>53</v>
      </c>
      <c r="P176" s="51" t="s">
        <v>40</v>
      </c>
      <c r="Q176" s="51"/>
      <c r="R176" s="111" t="s">
        <v>41</v>
      </c>
      <c r="S176" s="111" t="s">
        <v>42</v>
      </c>
      <c r="T176" s="120"/>
      <c r="U176" s="53">
        <v>2.5000000000000001E-2</v>
      </c>
      <c r="V176" s="50">
        <v>44792</v>
      </c>
      <c r="W176" s="49"/>
      <c r="X176" s="52" t="s">
        <v>43</v>
      </c>
      <c r="Y176" s="49" t="s">
        <v>78</v>
      </c>
      <c r="Z176" s="112" t="s">
        <v>20461</v>
      </c>
      <c r="AA176" s="51" t="s">
        <v>2857</v>
      </c>
      <c r="AB176" s="54">
        <v>160000</v>
      </c>
      <c r="AC176" s="54">
        <v>53503</v>
      </c>
      <c r="AD176" s="54">
        <v>0</v>
      </c>
      <c r="AE176" s="54">
        <v>0</v>
      </c>
      <c r="AF176" s="3">
        <f>SUM(Table2[[#This Row],[PE 2021 Obligations]],Table2[[#This Row],[ROW 2021 Obligations]],Table2[[#This Row],[Construction 2021 Obligations]],Table2[[#This Row],[Paving 2021 Obligations]])</f>
        <v>213503</v>
      </c>
      <c r="AG176" s="54">
        <v>210000</v>
      </c>
      <c r="AH176" s="54">
        <v>53503</v>
      </c>
      <c r="AI176" s="54">
        <v>0</v>
      </c>
      <c r="AJ176" s="54">
        <v>0</v>
      </c>
      <c r="AK176" s="54">
        <v>263503</v>
      </c>
      <c r="AL176" s="49" t="s">
        <v>2858</v>
      </c>
    </row>
    <row r="177" spans="1:38" hidden="1" x14ac:dyDescent="0.25">
      <c r="A177" s="13">
        <v>124324</v>
      </c>
      <c r="B177" s="15">
        <v>1</v>
      </c>
      <c r="C177" s="43" t="s">
        <v>47</v>
      </c>
      <c r="D177" s="44">
        <v>42576</v>
      </c>
      <c r="E177" s="43" t="s">
        <v>1207</v>
      </c>
      <c r="F177" s="44">
        <v>44258</v>
      </c>
      <c r="G177" s="43" t="s">
        <v>33</v>
      </c>
      <c r="H177" s="45" t="s">
        <v>276</v>
      </c>
      <c r="I177" s="43" t="s">
        <v>2859</v>
      </c>
      <c r="J177" s="43"/>
      <c r="K177" s="43" t="s">
        <v>2860</v>
      </c>
      <c r="L177" s="46" t="s">
        <v>37</v>
      </c>
      <c r="M177" s="45" t="s">
        <v>2861</v>
      </c>
      <c r="N177" s="45"/>
      <c r="O177" s="43" t="s">
        <v>39</v>
      </c>
      <c r="P177" s="45" t="s">
        <v>40</v>
      </c>
      <c r="Q177" s="45"/>
      <c r="R177" s="110" t="s">
        <v>41</v>
      </c>
      <c r="S177" s="110" t="s">
        <v>42</v>
      </c>
      <c r="T177" s="130"/>
      <c r="U177" s="10">
        <v>0.01</v>
      </c>
      <c r="V177" s="46"/>
      <c r="W177" s="43"/>
      <c r="X177" s="46" t="s">
        <v>43</v>
      </c>
      <c r="Y177" s="43" t="s">
        <v>44</v>
      </c>
      <c r="Z177" s="111" t="s">
        <v>20458</v>
      </c>
      <c r="AA177" s="45" t="s">
        <v>2862</v>
      </c>
      <c r="AB177" s="3">
        <v>0</v>
      </c>
      <c r="AC177" s="3">
        <v>0</v>
      </c>
      <c r="AD177" s="3">
        <v>21407.61</v>
      </c>
      <c r="AE177" s="3">
        <v>0</v>
      </c>
      <c r="AF177" s="3">
        <f>SUM(Table2[[#This Row],[PE 2021 Obligations]],Table2[[#This Row],[ROW 2021 Obligations]],Table2[[#This Row],[Construction 2021 Obligations]],Table2[[#This Row],[Paving 2021 Obligations]])</f>
        <v>21407.61</v>
      </c>
      <c r="AG177" s="3">
        <v>0</v>
      </c>
      <c r="AH177" s="3">
        <v>0</v>
      </c>
      <c r="AI177" s="3">
        <v>358535.29</v>
      </c>
      <c r="AJ177" s="3">
        <v>0</v>
      </c>
      <c r="AK177" s="3">
        <v>358535.29</v>
      </c>
      <c r="AL177" s="43" t="s">
        <v>2863</v>
      </c>
    </row>
    <row r="178" spans="1:38" ht="30" hidden="1" x14ac:dyDescent="0.25">
      <c r="A178" s="47">
        <v>124327</v>
      </c>
      <c r="B178" s="48">
        <v>1</v>
      </c>
      <c r="C178" s="49" t="s">
        <v>47</v>
      </c>
      <c r="D178" s="50">
        <v>42576</v>
      </c>
      <c r="E178" s="49" t="s">
        <v>1207</v>
      </c>
      <c r="F178" s="50">
        <v>44047</v>
      </c>
      <c r="G178" s="49" t="s">
        <v>1517</v>
      </c>
      <c r="H178" s="51" t="s">
        <v>276</v>
      </c>
      <c r="I178" s="49" t="s">
        <v>2864</v>
      </c>
      <c r="J178" s="49"/>
      <c r="K178" s="49" t="s">
        <v>2865</v>
      </c>
      <c r="L178" s="52" t="s">
        <v>37</v>
      </c>
      <c r="M178" s="51" t="s">
        <v>2866</v>
      </c>
      <c r="N178" s="51"/>
      <c r="O178" s="49" t="s">
        <v>39</v>
      </c>
      <c r="P178" s="51" t="s">
        <v>40</v>
      </c>
      <c r="Q178" s="51"/>
      <c r="R178" s="110" t="s">
        <v>41</v>
      </c>
      <c r="S178" s="110" t="s">
        <v>42</v>
      </c>
      <c r="T178" s="130"/>
      <c r="U178" s="53">
        <v>1E-3</v>
      </c>
      <c r="V178" s="52"/>
      <c r="W178" s="49"/>
      <c r="X178" s="52" t="s">
        <v>43</v>
      </c>
      <c r="Y178" s="49" t="s">
        <v>44</v>
      </c>
      <c r="Z178" s="111" t="s">
        <v>20458</v>
      </c>
      <c r="AA178" s="51" t="s">
        <v>2867</v>
      </c>
      <c r="AB178" s="54">
        <v>-2684.83</v>
      </c>
      <c r="AC178" s="54">
        <v>0</v>
      </c>
      <c r="AD178" s="54">
        <v>339928.21</v>
      </c>
      <c r="AE178" s="54">
        <v>0</v>
      </c>
      <c r="AF178" s="3">
        <f>SUM(Table2[[#This Row],[PE 2021 Obligations]],Table2[[#This Row],[ROW 2021 Obligations]],Table2[[#This Row],[Construction 2021 Obligations]],Table2[[#This Row],[Paving 2021 Obligations]])</f>
        <v>337243.38</v>
      </c>
      <c r="AG178" s="54">
        <v>22315.17</v>
      </c>
      <c r="AH178" s="54">
        <v>0</v>
      </c>
      <c r="AI178" s="54">
        <v>339928.21</v>
      </c>
      <c r="AJ178" s="54">
        <v>0</v>
      </c>
      <c r="AK178" s="54">
        <v>362243.38</v>
      </c>
      <c r="AL178" s="49" t="s">
        <v>2868</v>
      </c>
    </row>
    <row r="179" spans="1:38" hidden="1" x14ac:dyDescent="0.25">
      <c r="A179" s="13">
        <v>124336</v>
      </c>
      <c r="B179" s="15">
        <v>1</v>
      </c>
      <c r="C179" s="43" t="s">
        <v>73</v>
      </c>
      <c r="D179" s="44">
        <v>42576</v>
      </c>
      <c r="E179" s="43" t="s">
        <v>1207</v>
      </c>
      <c r="F179" s="44">
        <v>43992</v>
      </c>
      <c r="G179" s="43" t="s">
        <v>75</v>
      </c>
      <c r="H179" s="45" t="s">
        <v>146</v>
      </c>
      <c r="I179" s="43" t="s">
        <v>2869</v>
      </c>
      <c r="J179" s="43"/>
      <c r="K179" s="43" t="s">
        <v>2870</v>
      </c>
      <c r="L179" s="46" t="s">
        <v>37</v>
      </c>
      <c r="M179" s="45" t="s">
        <v>2871</v>
      </c>
      <c r="N179" s="45"/>
      <c r="O179" s="43" t="s">
        <v>53</v>
      </c>
      <c r="P179" s="45" t="s">
        <v>40</v>
      </c>
      <c r="Q179" s="45"/>
      <c r="R179" s="112" t="s">
        <v>41</v>
      </c>
      <c r="S179" s="112" t="s">
        <v>42</v>
      </c>
      <c r="T179" s="59"/>
      <c r="U179" s="10">
        <v>4.4999999999999998E-2</v>
      </c>
      <c r="V179" s="46"/>
      <c r="W179" s="43"/>
      <c r="X179" s="46" t="s">
        <v>43</v>
      </c>
      <c r="Y179" s="43" t="s">
        <v>44</v>
      </c>
      <c r="Z179" s="111" t="s">
        <v>20458</v>
      </c>
      <c r="AA179" s="45" t="s">
        <v>2872</v>
      </c>
      <c r="AB179" s="3">
        <v>184800</v>
      </c>
      <c r="AC179" s="3">
        <v>0</v>
      </c>
      <c r="AD179" s="3">
        <v>0</v>
      </c>
      <c r="AE179" s="3">
        <v>0</v>
      </c>
      <c r="AF179" s="3">
        <f>SUM(Table2[[#This Row],[PE 2021 Obligations]],Table2[[#This Row],[ROW 2021 Obligations]],Table2[[#This Row],[Construction 2021 Obligations]],Table2[[#This Row],[Paving 2021 Obligations]])</f>
        <v>184800</v>
      </c>
      <c r="AG179" s="3">
        <v>199800</v>
      </c>
      <c r="AH179" s="3">
        <v>0</v>
      </c>
      <c r="AI179" s="3">
        <v>0</v>
      </c>
      <c r="AJ179" s="3">
        <v>0</v>
      </c>
      <c r="AK179" s="3">
        <v>199800</v>
      </c>
      <c r="AL179" s="43" t="s">
        <v>2873</v>
      </c>
    </row>
    <row r="180" spans="1:38" hidden="1" x14ac:dyDescent="0.25">
      <c r="A180" s="47">
        <v>124337</v>
      </c>
      <c r="B180" s="48">
        <v>1</v>
      </c>
      <c r="C180" s="49" t="s">
        <v>47</v>
      </c>
      <c r="D180" s="50">
        <v>42576</v>
      </c>
      <c r="E180" s="49" t="s">
        <v>1207</v>
      </c>
      <c r="F180" s="50">
        <v>44069</v>
      </c>
      <c r="G180" s="49" t="s">
        <v>33</v>
      </c>
      <c r="H180" s="51" t="s">
        <v>146</v>
      </c>
      <c r="I180" s="49" t="s">
        <v>2874</v>
      </c>
      <c r="J180" s="49"/>
      <c r="K180" s="49" t="s">
        <v>2875</v>
      </c>
      <c r="L180" s="52" t="s">
        <v>37</v>
      </c>
      <c r="M180" s="51" t="s">
        <v>2876</v>
      </c>
      <c r="N180" s="51"/>
      <c r="O180" s="49" t="s">
        <v>39</v>
      </c>
      <c r="P180" s="51" t="s">
        <v>40</v>
      </c>
      <c r="Q180" s="51"/>
      <c r="R180" s="110" t="s">
        <v>41</v>
      </c>
      <c r="S180" s="110" t="s">
        <v>42</v>
      </c>
      <c r="T180" s="130"/>
      <c r="U180" s="53">
        <v>0.01</v>
      </c>
      <c r="V180" s="50">
        <v>44729</v>
      </c>
      <c r="W180" s="49"/>
      <c r="X180" s="52" t="s">
        <v>43</v>
      </c>
      <c r="Y180" s="49" t="s">
        <v>78</v>
      </c>
      <c r="Z180" s="111" t="s">
        <v>20458</v>
      </c>
      <c r="AA180" s="51" t="s">
        <v>2877</v>
      </c>
      <c r="AB180" s="54">
        <v>-9785.4699999999993</v>
      </c>
      <c r="AC180" s="54">
        <v>0</v>
      </c>
      <c r="AD180" s="54">
        <v>13490</v>
      </c>
      <c r="AE180" s="54">
        <v>0</v>
      </c>
      <c r="AF180" s="3">
        <f>SUM(Table2[[#This Row],[PE 2021 Obligations]],Table2[[#This Row],[ROW 2021 Obligations]],Table2[[#This Row],[Construction 2021 Obligations]],Table2[[#This Row],[Paving 2021 Obligations]])</f>
        <v>3704.5300000000007</v>
      </c>
      <c r="AG180" s="54">
        <v>10214.530000000001</v>
      </c>
      <c r="AH180" s="54">
        <v>0</v>
      </c>
      <c r="AI180" s="54">
        <v>578911.43000000005</v>
      </c>
      <c r="AJ180" s="54">
        <v>0</v>
      </c>
      <c r="AK180" s="54">
        <v>589125.96</v>
      </c>
      <c r="AL180" s="49" t="s">
        <v>2878</v>
      </c>
    </row>
    <row r="181" spans="1:38" ht="45" hidden="1" x14ac:dyDescent="0.25">
      <c r="A181" s="13">
        <v>124341</v>
      </c>
      <c r="B181" s="15">
        <v>3</v>
      </c>
      <c r="C181" s="43" t="s">
        <v>73</v>
      </c>
      <c r="D181" s="44">
        <v>42576</v>
      </c>
      <c r="E181" s="43" t="s">
        <v>529</v>
      </c>
      <c r="F181" s="44">
        <v>44259</v>
      </c>
      <c r="G181" s="43" t="s">
        <v>75</v>
      </c>
      <c r="H181" s="45" t="s">
        <v>304</v>
      </c>
      <c r="I181" s="43" t="s">
        <v>2879</v>
      </c>
      <c r="J181" s="43"/>
      <c r="K181" s="43" t="s">
        <v>2880</v>
      </c>
      <c r="L181" s="46" t="s">
        <v>37</v>
      </c>
      <c r="M181" s="45" t="s">
        <v>2881</v>
      </c>
      <c r="N181" s="45" t="s">
        <v>2882</v>
      </c>
      <c r="O181" s="43" t="s">
        <v>53</v>
      </c>
      <c r="P181" s="45" t="s">
        <v>1320</v>
      </c>
      <c r="Q181" s="45"/>
      <c r="R181" s="112" t="s">
        <v>41</v>
      </c>
      <c r="S181" s="110" t="s">
        <v>42</v>
      </c>
      <c r="T181" s="59"/>
      <c r="U181" s="10">
        <v>7.4999999999999997E-2</v>
      </c>
      <c r="V181" s="46"/>
      <c r="W181" s="43"/>
      <c r="X181" s="46" t="s">
        <v>43</v>
      </c>
      <c r="Y181" s="43" t="s">
        <v>44</v>
      </c>
      <c r="Z181" s="111" t="s">
        <v>20458</v>
      </c>
      <c r="AA181" s="45" t="s">
        <v>2883</v>
      </c>
      <c r="AB181" s="3">
        <v>127906.75</v>
      </c>
      <c r="AC181" s="3">
        <v>0</v>
      </c>
      <c r="AD181" s="3">
        <v>0</v>
      </c>
      <c r="AE181" s="3">
        <v>0</v>
      </c>
      <c r="AF181" s="3">
        <f>SUM(Table2[[#This Row],[PE 2021 Obligations]],Table2[[#This Row],[ROW 2021 Obligations]],Table2[[#This Row],[Construction 2021 Obligations]],Table2[[#This Row],[Paving 2021 Obligations]])</f>
        <v>127906.75</v>
      </c>
      <c r="AG181" s="3">
        <v>147906.75</v>
      </c>
      <c r="AH181" s="3">
        <v>0</v>
      </c>
      <c r="AI181" s="3">
        <v>0</v>
      </c>
      <c r="AJ181" s="3">
        <v>0</v>
      </c>
      <c r="AK181" s="3">
        <v>147906.75</v>
      </c>
      <c r="AL181" s="43" t="s">
        <v>2884</v>
      </c>
    </row>
    <row r="182" spans="1:38" hidden="1" x14ac:dyDescent="0.25">
      <c r="A182" s="47">
        <v>124343</v>
      </c>
      <c r="B182" s="48">
        <v>1</v>
      </c>
      <c r="C182" s="49" t="s">
        <v>31</v>
      </c>
      <c r="D182" s="50">
        <v>42576</v>
      </c>
      <c r="E182" s="49" t="s">
        <v>1207</v>
      </c>
      <c r="F182" s="50">
        <v>44243</v>
      </c>
      <c r="G182" s="49" t="s">
        <v>75</v>
      </c>
      <c r="H182" s="51" t="s">
        <v>146</v>
      </c>
      <c r="I182" s="49" t="s">
        <v>2885</v>
      </c>
      <c r="J182" s="49"/>
      <c r="K182" s="49" t="s">
        <v>2886</v>
      </c>
      <c r="L182" s="52" t="s">
        <v>37</v>
      </c>
      <c r="M182" s="51" t="s">
        <v>2887</v>
      </c>
      <c r="N182" s="51"/>
      <c r="O182" s="49" t="s">
        <v>39</v>
      </c>
      <c r="P182" s="51" t="s">
        <v>40</v>
      </c>
      <c r="Q182" s="51"/>
      <c r="R182" s="111" t="s">
        <v>41</v>
      </c>
      <c r="S182" s="111" t="s">
        <v>42</v>
      </c>
      <c r="T182" s="120"/>
      <c r="U182" s="53">
        <v>0.01</v>
      </c>
      <c r="V182" s="52"/>
      <c r="W182" s="49"/>
      <c r="X182" s="52" t="s">
        <v>43</v>
      </c>
      <c r="Y182" s="49" t="s">
        <v>44</v>
      </c>
      <c r="Z182" s="111" t="s">
        <v>20458</v>
      </c>
      <c r="AA182" s="51" t="s">
        <v>2888</v>
      </c>
      <c r="AB182" s="54">
        <v>0</v>
      </c>
      <c r="AC182" s="54">
        <v>0</v>
      </c>
      <c r="AD182" s="54">
        <v>700878.49</v>
      </c>
      <c r="AE182" s="54">
        <v>0</v>
      </c>
      <c r="AF182" s="3">
        <f>SUM(Table2[[#This Row],[PE 2021 Obligations]],Table2[[#This Row],[ROW 2021 Obligations]],Table2[[#This Row],[Construction 2021 Obligations]],Table2[[#This Row],[Paving 2021 Obligations]])</f>
        <v>700878.49</v>
      </c>
      <c r="AG182" s="54">
        <v>0</v>
      </c>
      <c r="AH182" s="54">
        <v>0</v>
      </c>
      <c r="AI182" s="54">
        <v>700878.49</v>
      </c>
      <c r="AJ182" s="54">
        <v>0</v>
      </c>
      <c r="AK182" s="54">
        <v>700878.49</v>
      </c>
      <c r="AL182" s="49" t="s">
        <v>2889</v>
      </c>
    </row>
    <row r="183" spans="1:38" hidden="1" x14ac:dyDescent="0.25">
      <c r="A183" s="13">
        <v>124355</v>
      </c>
      <c r="B183" s="15">
        <v>1</v>
      </c>
      <c r="C183" s="43" t="s">
        <v>31</v>
      </c>
      <c r="D183" s="44">
        <v>42576</v>
      </c>
      <c r="E183" s="43" t="s">
        <v>1207</v>
      </c>
      <c r="F183" s="44">
        <v>44305</v>
      </c>
      <c r="G183" s="43" t="s">
        <v>56</v>
      </c>
      <c r="H183" s="45" t="s">
        <v>283</v>
      </c>
      <c r="I183" s="43" t="s">
        <v>2890</v>
      </c>
      <c r="J183" s="43"/>
      <c r="K183" s="43" t="s">
        <v>2891</v>
      </c>
      <c r="L183" s="46" t="s">
        <v>37</v>
      </c>
      <c r="M183" s="45" t="s">
        <v>2892</v>
      </c>
      <c r="N183" s="45"/>
      <c r="O183" s="43" t="s">
        <v>39</v>
      </c>
      <c r="P183" s="45" t="s">
        <v>40</v>
      </c>
      <c r="Q183" s="45"/>
      <c r="R183" s="112" t="s">
        <v>41</v>
      </c>
      <c r="S183" s="112" t="s">
        <v>42</v>
      </c>
      <c r="T183" s="59"/>
      <c r="U183" s="10">
        <v>0.01</v>
      </c>
      <c r="V183" s="46"/>
      <c r="W183" s="43"/>
      <c r="X183" s="46" t="s">
        <v>43</v>
      </c>
      <c r="Y183" s="43" t="s">
        <v>44</v>
      </c>
      <c r="Z183" s="111" t="s">
        <v>20458</v>
      </c>
      <c r="AA183" s="45" t="s">
        <v>2893</v>
      </c>
      <c r="AB183" s="3">
        <v>0</v>
      </c>
      <c r="AC183" s="3">
        <v>0</v>
      </c>
      <c r="AD183" s="3">
        <v>0</v>
      </c>
      <c r="AE183" s="3">
        <v>0</v>
      </c>
      <c r="AF183" s="3">
        <f>SUM(Table2[[#This Row],[PE 2021 Obligations]],Table2[[#This Row],[ROW 2021 Obligations]],Table2[[#This Row],[Construction 2021 Obligations]],Table2[[#This Row],[Paving 2021 Obligations]])</f>
        <v>0</v>
      </c>
      <c r="AG183" s="3">
        <v>0</v>
      </c>
      <c r="AH183" s="3">
        <v>0</v>
      </c>
      <c r="AI183" s="3">
        <v>0</v>
      </c>
      <c r="AJ183" s="3">
        <v>0</v>
      </c>
      <c r="AK183" s="3">
        <v>0</v>
      </c>
      <c r="AL183" s="43" t="s">
        <v>2894</v>
      </c>
    </row>
    <row r="184" spans="1:38" hidden="1" x14ac:dyDescent="0.25">
      <c r="A184" s="47">
        <v>124365</v>
      </c>
      <c r="B184" s="48">
        <v>1</v>
      </c>
      <c r="C184" s="49" t="s">
        <v>73</v>
      </c>
      <c r="D184" s="50">
        <v>42576</v>
      </c>
      <c r="E184" s="49" t="s">
        <v>1207</v>
      </c>
      <c r="F184" s="50">
        <v>44329</v>
      </c>
      <c r="G184" s="49" t="s">
        <v>1913</v>
      </c>
      <c r="H184" s="51" t="s">
        <v>643</v>
      </c>
      <c r="I184" s="49" t="s">
        <v>2895</v>
      </c>
      <c r="J184" s="49"/>
      <c r="K184" s="49" t="s">
        <v>2896</v>
      </c>
      <c r="L184" s="52" t="s">
        <v>37</v>
      </c>
      <c r="M184" s="51" t="s">
        <v>2897</v>
      </c>
      <c r="N184" s="51"/>
      <c r="O184" s="49" t="s">
        <v>39</v>
      </c>
      <c r="P184" s="51" t="s">
        <v>40</v>
      </c>
      <c r="Q184" s="51"/>
      <c r="R184" s="111" t="s">
        <v>41</v>
      </c>
      <c r="S184" s="111" t="s">
        <v>42</v>
      </c>
      <c r="T184" s="120"/>
      <c r="U184" s="53">
        <v>0.02</v>
      </c>
      <c r="V184" s="52"/>
      <c r="W184" s="49"/>
      <c r="X184" s="52" t="s">
        <v>43</v>
      </c>
      <c r="Y184" s="49" t="s">
        <v>44</v>
      </c>
      <c r="Z184" s="111" t="s">
        <v>20458</v>
      </c>
      <c r="AA184" s="51" t="s">
        <v>2898</v>
      </c>
      <c r="AB184" s="54">
        <v>20000</v>
      </c>
      <c r="AC184" s="54">
        <v>0</v>
      </c>
      <c r="AD184" s="54">
        <v>0</v>
      </c>
      <c r="AE184" s="54">
        <v>0</v>
      </c>
      <c r="AF184" s="3">
        <f>SUM(Table2[[#This Row],[PE 2021 Obligations]],Table2[[#This Row],[ROW 2021 Obligations]],Table2[[#This Row],[Construction 2021 Obligations]],Table2[[#This Row],[Paving 2021 Obligations]])</f>
        <v>20000</v>
      </c>
      <c r="AG184" s="54">
        <v>20000</v>
      </c>
      <c r="AH184" s="54">
        <v>0</v>
      </c>
      <c r="AI184" s="54">
        <v>0</v>
      </c>
      <c r="AJ184" s="54">
        <v>0</v>
      </c>
      <c r="AK184" s="54">
        <v>20000</v>
      </c>
      <c r="AL184" s="49" t="s">
        <v>2899</v>
      </c>
    </row>
    <row r="185" spans="1:38" hidden="1" x14ac:dyDescent="0.25">
      <c r="A185" s="13">
        <v>124370</v>
      </c>
      <c r="B185" s="15">
        <v>1</v>
      </c>
      <c r="C185" s="43" t="s">
        <v>73</v>
      </c>
      <c r="D185" s="44">
        <v>42576</v>
      </c>
      <c r="E185" s="43" t="s">
        <v>1207</v>
      </c>
      <c r="F185" s="44">
        <v>44329</v>
      </c>
      <c r="G185" s="43" t="s">
        <v>1913</v>
      </c>
      <c r="H185" s="45" t="s">
        <v>643</v>
      </c>
      <c r="I185" s="43" t="s">
        <v>2900</v>
      </c>
      <c r="J185" s="43"/>
      <c r="K185" s="43" t="s">
        <v>2901</v>
      </c>
      <c r="L185" s="46" t="s">
        <v>37</v>
      </c>
      <c r="M185" s="45" t="s">
        <v>2902</v>
      </c>
      <c r="N185" s="45"/>
      <c r="O185" s="43" t="s">
        <v>39</v>
      </c>
      <c r="P185" s="45" t="s">
        <v>40</v>
      </c>
      <c r="Q185" s="45"/>
      <c r="R185" s="112" t="s">
        <v>41</v>
      </c>
      <c r="S185" s="112" t="s">
        <v>42</v>
      </c>
      <c r="T185" s="59"/>
      <c r="U185" s="10">
        <v>0.01</v>
      </c>
      <c r="V185" s="46"/>
      <c r="W185" s="43"/>
      <c r="X185" s="46" t="s">
        <v>43</v>
      </c>
      <c r="Y185" s="43" t="s">
        <v>44</v>
      </c>
      <c r="Z185" s="111" t="s">
        <v>20458</v>
      </c>
      <c r="AA185" s="45" t="s">
        <v>2903</v>
      </c>
      <c r="AB185" s="3">
        <v>20000</v>
      </c>
      <c r="AC185" s="3">
        <v>0</v>
      </c>
      <c r="AD185" s="3">
        <v>0</v>
      </c>
      <c r="AE185" s="3">
        <v>0</v>
      </c>
      <c r="AF185" s="3">
        <f>SUM(Table2[[#This Row],[PE 2021 Obligations]],Table2[[#This Row],[ROW 2021 Obligations]],Table2[[#This Row],[Construction 2021 Obligations]],Table2[[#This Row],[Paving 2021 Obligations]])</f>
        <v>20000</v>
      </c>
      <c r="AG185" s="3">
        <v>20000</v>
      </c>
      <c r="AH185" s="3">
        <v>0</v>
      </c>
      <c r="AI185" s="3">
        <v>0</v>
      </c>
      <c r="AJ185" s="3">
        <v>0</v>
      </c>
      <c r="AK185" s="3">
        <v>20000</v>
      </c>
      <c r="AL185" s="43" t="s">
        <v>2904</v>
      </c>
    </row>
    <row r="186" spans="1:38" hidden="1" x14ac:dyDescent="0.25">
      <c r="A186" s="47">
        <v>124374</v>
      </c>
      <c r="B186" s="48">
        <v>1</v>
      </c>
      <c r="C186" s="49" t="s">
        <v>73</v>
      </c>
      <c r="D186" s="50">
        <v>42576</v>
      </c>
      <c r="E186" s="49" t="s">
        <v>1207</v>
      </c>
      <c r="F186" s="50">
        <v>44305</v>
      </c>
      <c r="G186" s="49" t="s">
        <v>1913</v>
      </c>
      <c r="H186" s="51" t="s">
        <v>643</v>
      </c>
      <c r="I186" s="49" t="s">
        <v>2905</v>
      </c>
      <c r="J186" s="49"/>
      <c r="K186" s="49" t="s">
        <v>2779</v>
      </c>
      <c r="L186" s="52" t="s">
        <v>37</v>
      </c>
      <c r="M186" s="51" t="s">
        <v>2906</v>
      </c>
      <c r="N186" s="51"/>
      <c r="O186" s="49" t="s">
        <v>39</v>
      </c>
      <c r="P186" s="51" t="s">
        <v>40</v>
      </c>
      <c r="Q186" s="51"/>
      <c r="R186" s="111" t="s">
        <v>41</v>
      </c>
      <c r="S186" s="111" t="s">
        <v>42</v>
      </c>
      <c r="T186" s="120"/>
      <c r="U186" s="53">
        <v>5.0000000000000001E-3</v>
      </c>
      <c r="V186" s="52"/>
      <c r="W186" s="49"/>
      <c r="X186" s="52" t="s">
        <v>43</v>
      </c>
      <c r="Y186" s="49" t="s">
        <v>44</v>
      </c>
      <c r="Z186" s="111" t="s">
        <v>20458</v>
      </c>
      <c r="AA186" s="51" t="s">
        <v>2907</v>
      </c>
      <c r="AB186" s="54">
        <v>20000</v>
      </c>
      <c r="AC186" s="54">
        <v>0</v>
      </c>
      <c r="AD186" s="54">
        <v>0</v>
      </c>
      <c r="AE186" s="54">
        <v>0</v>
      </c>
      <c r="AF186" s="3">
        <f>SUM(Table2[[#This Row],[PE 2021 Obligations]],Table2[[#This Row],[ROW 2021 Obligations]],Table2[[#This Row],[Construction 2021 Obligations]],Table2[[#This Row],[Paving 2021 Obligations]])</f>
        <v>20000</v>
      </c>
      <c r="AG186" s="54">
        <v>20000</v>
      </c>
      <c r="AH186" s="54">
        <v>0</v>
      </c>
      <c r="AI186" s="54">
        <v>0</v>
      </c>
      <c r="AJ186" s="54">
        <v>0</v>
      </c>
      <c r="AK186" s="54">
        <v>20000</v>
      </c>
      <c r="AL186" s="49" t="s">
        <v>2908</v>
      </c>
    </row>
    <row r="187" spans="1:38" hidden="1" x14ac:dyDescent="0.25">
      <c r="A187" s="13">
        <v>124377</v>
      </c>
      <c r="B187" s="15">
        <v>1</v>
      </c>
      <c r="C187" s="43" t="s">
        <v>31</v>
      </c>
      <c r="D187" s="44">
        <v>42576</v>
      </c>
      <c r="E187" s="43" t="s">
        <v>1207</v>
      </c>
      <c r="F187" s="44">
        <v>44218</v>
      </c>
      <c r="G187" s="43" t="s">
        <v>543</v>
      </c>
      <c r="H187" s="45" t="s">
        <v>643</v>
      </c>
      <c r="I187" s="43" t="s">
        <v>2909</v>
      </c>
      <c r="J187" s="43"/>
      <c r="K187" s="43" t="s">
        <v>2910</v>
      </c>
      <c r="L187" s="46" t="s">
        <v>37</v>
      </c>
      <c r="M187" s="45" t="s">
        <v>2911</v>
      </c>
      <c r="N187" s="45"/>
      <c r="O187" s="43" t="s">
        <v>53</v>
      </c>
      <c r="P187" s="45" t="s">
        <v>40</v>
      </c>
      <c r="Q187" s="45"/>
      <c r="R187" s="112" t="s">
        <v>41</v>
      </c>
      <c r="S187" s="112" t="s">
        <v>42</v>
      </c>
      <c r="T187" s="59"/>
      <c r="U187" s="10">
        <v>0.01</v>
      </c>
      <c r="V187" s="44">
        <v>44176</v>
      </c>
      <c r="W187" s="43"/>
      <c r="X187" s="46" t="s">
        <v>43</v>
      </c>
      <c r="Y187" s="43" t="s">
        <v>44</v>
      </c>
      <c r="Z187" s="111" t="s">
        <v>20458</v>
      </c>
      <c r="AA187" s="45" t="s">
        <v>2912</v>
      </c>
      <c r="AB187" s="3">
        <v>7367.89</v>
      </c>
      <c r="AC187" s="3">
        <v>0</v>
      </c>
      <c r="AD187" s="3">
        <v>1012386.65</v>
      </c>
      <c r="AE187" s="3">
        <v>0</v>
      </c>
      <c r="AF187" s="3">
        <f>SUM(Table2[[#This Row],[PE 2021 Obligations]],Table2[[#This Row],[ROW 2021 Obligations]],Table2[[#This Row],[Construction 2021 Obligations]],Table2[[#This Row],[Paving 2021 Obligations]])</f>
        <v>1019754.54</v>
      </c>
      <c r="AG187" s="3">
        <v>176267.89</v>
      </c>
      <c r="AH187" s="3">
        <v>421733</v>
      </c>
      <c r="AI187" s="3">
        <v>1012386.65</v>
      </c>
      <c r="AJ187" s="3">
        <v>0</v>
      </c>
      <c r="AK187" s="3">
        <v>1610387.54</v>
      </c>
      <c r="AL187" s="43" t="s">
        <v>2913</v>
      </c>
    </row>
    <row r="188" spans="1:38" hidden="1" x14ac:dyDescent="0.25">
      <c r="A188" s="47">
        <v>124382</v>
      </c>
      <c r="B188" s="48">
        <v>1</v>
      </c>
      <c r="C188" s="49" t="s">
        <v>73</v>
      </c>
      <c r="D188" s="50">
        <v>42576</v>
      </c>
      <c r="E188" s="49" t="s">
        <v>1207</v>
      </c>
      <c r="F188" s="50">
        <v>44221</v>
      </c>
      <c r="G188" s="49" t="s">
        <v>2914</v>
      </c>
      <c r="H188" s="51" t="s">
        <v>643</v>
      </c>
      <c r="I188" s="49" t="s">
        <v>2915</v>
      </c>
      <c r="J188" s="49" t="s">
        <v>116</v>
      </c>
      <c r="K188" s="49"/>
      <c r="L188" s="52" t="s">
        <v>116</v>
      </c>
      <c r="M188" s="51" t="s">
        <v>2916</v>
      </c>
      <c r="N188" s="51"/>
      <c r="O188" s="49" t="s">
        <v>53</v>
      </c>
      <c r="P188" s="51" t="s">
        <v>40</v>
      </c>
      <c r="Q188" s="51"/>
      <c r="R188" s="111" t="s">
        <v>41</v>
      </c>
      <c r="S188" s="111" t="s">
        <v>42</v>
      </c>
      <c r="T188" s="120"/>
      <c r="U188" s="53">
        <v>0.01</v>
      </c>
      <c r="V188" s="50">
        <v>45093</v>
      </c>
      <c r="W188" s="49"/>
      <c r="X188" s="52" t="s">
        <v>43</v>
      </c>
      <c r="Y188" s="49" t="s">
        <v>78</v>
      </c>
      <c r="Z188" s="112" t="s">
        <v>20461</v>
      </c>
      <c r="AA188" s="51" t="s">
        <v>2917</v>
      </c>
      <c r="AB188" s="54">
        <v>20000</v>
      </c>
      <c r="AC188" s="54">
        <v>0</v>
      </c>
      <c r="AD188" s="54">
        <v>0</v>
      </c>
      <c r="AE188" s="54">
        <v>0</v>
      </c>
      <c r="AF188" s="3">
        <f>SUM(Table2[[#This Row],[PE 2021 Obligations]],Table2[[#This Row],[ROW 2021 Obligations]],Table2[[#This Row],[Construction 2021 Obligations]],Table2[[#This Row],[Paving 2021 Obligations]])</f>
        <v>20000</v>
      </c>
      <c r="AG188" s="54">
        <v>20000</v>
      </c>
      <c r="AH188" s="54">
        <v>0</v>
      </c>
      <c r="AI188" s="54">
        <v>0</v>
      </c>
      <c r="AJ188" s="54">
        <v>0</v>
      </c>
      <c r="AK188" s="54">
        <v>20000</v>
      </c>
      <c r="AL188" s="49"/>
    </row>
    <row r="189" spans="1:38" hidden="1" x14ac:dyDescent="0.25">
      <c r="A189" s="13">
        <v>124383</v>
      </c>
      <c r="B189" s="15">
        <v>1</v>
      </c>
      <c r="C189" s="43" t="s">
        <v>73</v>
      </c>
      <c r="D189" s="44">
        <v>42576</v>
      </c>
      <c r="E189" s="43" t="s">
        <v>1207</v>
      </c>
      <c r="F189" s="44">
        <v>44202</v>
      </c>
      <c r="G189" s="43" t="s">
        <v>102</v>
      </c>
      <c r="H189" s="45" t="s">
        <v>643</v>
      </c>
      <c r="I189" s="43" t="s">
        <v>2918</v>
      </c>
      <c r="J189" s="43" t="s">
        <v>116</v>
      </c>
      <c r="K189" s="43"/>
      <c r="L189" s="46" t="s">
        <v>116</v>
      </c>
      <c r="M189" s="45" t="s">
        <v>2919</v>
      </c>
      <c r="N189" s="45" t="s">
        <v>40</v>
      </c>
      <c r="O189" s="43" t="s">
        <v>53</v>
      </c>
      <c r="P189" s="45" t="s">
        <v>40</v>
      </c>
      <c r="Q189" s="45"/>
      <c r="R189" s="112" t="s">
        <v>41</v>
      </c>
      <c r="S189" s="112" t="s">
        <v>42</v>
      </c>
      <c r="T189" s="59"/>
      <c r="U189" s="10">
        <v>0.03</v>
      </c>
      <c r="V189" s="44">
        <v>44792</v>
      </c>
      <c r="W189" s="43"/>
      <c r="X189" s="46" t="s">
        <v>43</v>
      </c>
      <c r="Y189" s="43" t="s">
        <v>78</v>
      </c>
      <c r="Z189" s="112" t="s">
        <v>20461</v>
      </c>
      <c r="AA189" s="45" t="s">
        <v>2920</v>
      </c>
      <c r="AB189" s="3">
        <v>230000</v>
      </c>
      <c r="AC189" s="3">
        <v>1006000</v>
      </c>
      <c r="AD189" s="3">
        <v>0</v>
      </c>
      <c r="AE189" s="3">
        <v>0</v>
      </c>
      <c r="AF189" s="3">
        <f>SUM(Table2[[#This Row],[PE 2021 Obligations]],Table2[[#This Row],[ROW 2021 Obligations]],Table2[[#This Row],[Construction 2021 Obligations]],Table2[[#This Row],[Paving 2021 Obligations]])</f>
        <v>1236000</v>
      </c>
      <c r="AG189" s="3">
        <v>280000</v>
      </c>
      <c r="AH189" s="3">
        <v>1006000</v>
      </c>
      <c r="AI189" s="3">
        <v>0</v>
      </c>
      <c r="AJ189" s="3">
        <v>0</v>
      </c>
      <c r="AK189" s="3">
        <v>1286000</v>
      </c>
      <c r="AL189" s="43" t="s">
        <v>2921</v>
      </c>
    </row>
    <row r="190" spans="1:38" ht="45" hidden="1" x14ac:dyDescent="0.25">
      <c r="A190" s="47">
        <v>124387</v>
      </c>
      <c r="B190" s="48">
        <v>1</v>
      </c>
      <c r="C190" s="49" t="s">
        <v>73</v>
      </c>
      <c r="D190" s="50">
        <v>42576</v>
      </c>
      <c r="E190" s="49" t="s">
        <v>1207</v>
      </c>
      <c r="F190" s="50">
        <v>44228</v>
      </c>
      <c r="G190" s="49" t="s">
        <v>109</v>
      </c>
      <c r="H190" s="51" t="s">
        <v>643</v>
      </c>
      <c r="I190" s="49" t="s">
        <v>468</v>
      </c>
      <c r="J190" s="49" t="s">
        <v>116</v>
      </c>
      <c r="K190" s="49"/>
      <c r="L190" s="52" t="s">
        <v>116</v>
      </c>
      <c r="M190" s="51" t="s">
        <v>2922</v>
      </c>
      <c r="N190" s="51" t="s">
        <v>2923</v>
      </c>
      <c r="O190" s="49" t="s">
        <v>53</v>
      </c>
      <c r="P190" s="51" t="s">
        <v>40</v>
      </c>
      <c r="Q190" s="51"/>
      <c r="R190" s="111" t="s">
        <v>41</v>
      </c>
      <c r="S190" s="111" t="s">
        <v>42</v>
      </c>
      <c r="T190" s="120"/>
      <c r="U190" s="53">
        <v>0.12</v>
      </c>
      <c r="V190" s="50">
        <v>45093</v>
      </c>
      <c r="W190" s="49"/>
      <c r="X190" s="52" t="s">
        <v>43</v>
      </c>
      <c r="Y190" s="49" t="s">
        <v>140</v>
      </c>
      <c r="Z190" s="112" t="s">
        <v>20460</v>
      </c>
      <c r="AA190" s="51" t="s">
        <v>2924</v>
      </c>
      <c r="AB190" s="54">
        <v>25000</v>
      </c>
      <c r="AC190" s="54">
        <v>0</v>
      </c>
      <c r="AD190" s="54">
        <v>0</v>
      </c>
      <c r="AE190" s="54">
        <v>0</v>
      </c>
      <c r="AF190" s="3">
        <f>SUM(Table2[[#This Row],[PE 2021 Obligations]],Table2[[#This Row],[ROW 2021 Obligations]],Table2[[#This Row],[Construction 2021 Obligations]],Table2[[#This Row],[Paving 2021 Obligations]])</f>
        <v>25000</v>
      </c>
      <c r="AG190" s="54">
        <v>25000</v>
      </c>
      <c r="AH190" s="54">
        <v>0</v>
      </c>
      <c r="AI190" s="54">
        <v>0</v>
      </c>
      <c r="AJ190" s="54">
        <v>0</v>
      </c>
      <c r="AK190" s="54">
        <v>25000</v>
      </c>
      <c r="AL190" s="49"/>
    </row>
    <row r="191" spans="1:38" hidden="1" x14ac:dyDescent="0.25">
      <c r="A191" s="13">
        <v>124393</v>
      </c>
      <c r="B191" s="15">
        <v>4</v>
      </c>
      <c r="C191" s="43" t="s">
        <v>31</v>
      </c>
      <c r="D191" s="44">
        <v>42576</v>
      </c>
      <c r="E191" s="43" t="s">
        <v>819</v>
      </c>
      <c r="F191" s="44">
        <v>44279</v>
      </c>
      <c r="G191" s="43" t="s">
        <v>56</v>
      </c>
      <c r="H191" s="45" t="s">
        <v>270</v>
      </c>
      <c r="I191" s="43" t="s">
        <v>2925</v>
      </c>
      <c r="J191" s="43"/>
      <c r="K191" s="43" t="s">
        <v>2926</v>
      </c>
      <c r="L191" s="46" t="s">
        <v>37</v>
      </c>
      <c r="M191" s="45" t="s">
        <v>2927</v>
      </c>
      <c r="N191" s="45"/>
      <c r="O191" s="43" t="s">
        <v>39</v>
      </c>
      <c r="P191" s="45" t="s">
        <v>40</v>
      </c>
      <c r="Q191" s="45"/>
      <c r="R191" s="112" t="s">
        <v>41</v>
      </c>
      <c r="S191" s="112" t="s">
        <v>42</v>
      </c>
      <c r="T191" s="59"/>
      <c r="U191" s="10">
        <v>0.01</v>
      </c>
      <c r="V191" s="46"/>
      <c r="W191" s="43"/>
      <c r="X191" s="46" t="s">
        <v>43</v>
      </c>
      <c r="Y191" s="43" t="s">
        <v>44</v>
      </c>
      <c r="Z191" s="111" t="s">
        <v>20458</v>
      </c>
      <c r="AA191" s="45" t="s">
        <v>2928</v>
      </c>
      <c r="AB191" s="3">
        <v>0</v>
      </c>
      <c r="AC191" s="3">
        <v>0</v>
      </c>
      <c r="AD191" s="3">
        <v>431552.84</v>
      </c>
      <c r="AE191" s="3">
        <v>0</v>
      </c>
      <c r="AF191" s="3">
        <f>SUM(Table2[[#This Row],[PE 2021 Obligations]],Table2[[#This Row],[ROW 2021 Obligations]],Table2[[#This Row],[Construction 2021 Obligations]],Table2[[#This Row],[Paving 2021 Obligations]])</f>
        <v>431552.84</v>
      </c>
      <c r="AG191" s="3">
        <v>0</v>
      </c>
      <c r="AH191" s="3">
        <v>0</v>
      </c>
      <c r="AI191" s="3">
        <v>431552.84</v>
      </c>
      <c r="AJ191" s="3">
        <v>0</v>
      </c>
      <c r="AK191" s="3">
        <v>431552.84</v>
      </c>
      <c r="AL191" s="43" t="s">
        <v>2929</v>
      </c>
    </row>
    <row r="192" spans="1:38" hidden="1" x14ac:dyDescent="0.25">
      <c r="A192" s="47">
        <v>124398</v>
      </c>
      <c r="B192" s="48">
        <v>1</v>
      </c>
      <c r="C192" s="49" t="s">
        <v>47</v>
      </c>
      <c r="D192" s="50">
        <v>42576</v>
      </c>
      <c r="E192" s="49" t="s">
        <v>1207</v>
      </c>
      <c r="F192" s="50">
        <v>44364</v>
      </c>
      <c r="G192" s="49" t="s">
        <v>33</v>
      </c>
      <c r="H192" s="51" t="s">
        <v>158</v>
      </c>
      <c r="I192" s="49" t="s">
        <v>2930</v>
      </c>
      <c r="J192" s="49"/>
      <c r="K192" s="49" t="s">
        <v>2931</v>
      </c>
      <c r="L192" s="52" t="s">
        <v>37</v>
      </c>
      <c r="M192" s="51" t="s">
        <v>2932</v>
      </c>
      <c r="N192" s="51"/>
      <c r="O192" s="49" t="s">
        <v>39</v>
      </c>
      <c r="P192" s="51" t="s">
        <v>40</v>
      </c>
      <c r="Q192" s="51"/>
      <c r="R192" s="111" t="s">
        <v>41</v>
      </c>
      <c r="S192" s="111" t="s">
        <v>42</v>
      </c>
      <c r="T192" s="120"/>
      <c r="U192" s="53">
        <v>0.01</v>
      </c>
      <c r="V192" s="52"/>
      <c r="W192" s="49"/>
      <c r="X192" s="52" t="s">
        <v>43</v>
      </c>
      <c r="Y192" s="49" t="s">
        <v>44</v>
      </c>
      <c r="Z192" s="111" t="s">
        <v>20458</v>
      </c>
      <c r="AA192" s="51" t="s">
        <v>2933</v>
      </c>
      <c r="AB192" s="54">
        <v>0</v>
      </c>
      <c r="AC192" s="54">
        <v>0</v>
      </c>
      <c r="AD192" s="54">
        <v>718764.3</v>
      </c>
      <c r="AE192" s="54">
        <v>0</v>
      </c>
      <c r="AF192" s="3">
        <f>SUM(Table2[[#This Row],[PE 2021 Obligations]],Table2[[#This Row],[ROW 2021 Obligations]],Table2[[#This Row],[Construction 2021 Obligations]],Table2[[#This Row],[Paving 2021 Obligations]])</f>
        <v>718764.3</v>
      </c>
      <c r="AG192" s="54">
        <v>0</v>
      </c>
      <c r="AH192" s="54">
        <v>0</v>
      </c>
      <c r="AI192" s="54">
        <v>668660.97</v>
      </c>
      <c r="AJ192" s="54">
        <v>0</v>
      </c>
      <c r="AK192" s="54">
        <v>668660.97</v>
      </c>
      <c r="AL192" s="49" t="s">
        <v>2934</v>
      </c>
    </row>
    <row r="193" spans="1:38" hidden="1" x14ac:dyDescent="0.25">
      <c r="A193" s="13">
        <v>124399</v>
      </c>
      <c r="B193" s="15">
        <v>3</v>
      </c>
      <c r="C193" s="43" t="s">
        <v>73</v>
      </c>
      <c r="D193" s="44">
        <v>42576</v>
      </c>
      <c r="E193" s="43" t="s">
        <v>529</v>
      </c>
      <c r="F193" s="44">
        <v>44305</v>
      </c>
      <c r="G193" s="43" t="s">
        <v>1913</v>
      </c>
      <c r="H193" s="45" t="s">
        <v>304</v>
      </c>
      <c r="I193" s="43" t="s">
        <v>732</v>
      </c>
      <c r="J193" s="43" t="s">
        <v>116</v>
      </c>
      <c r="K193" s="43"/>
      <c r="L193" s="46" t="s">
        <v>116</v>
      </c>
      <c r="M193" s="45" t="s">
        <v>2935</v>
      </c>
      <c r="N193" s="45"/>
      <c r="O193" s="43" t="s">
        <v>53</v>
      </c>
      <c r="P193" s="45" t="s">
        <v>40</v>
      </c>
      <c r="Q193" s="45"/>
      <c r="R193" s="112" t="s">
        <v>41</v>
      </c>
      <c r="S193" s="112" t="s">
        <v>42</v>
      </c>
      <c r="T193" s="59"/>
      <c r="U193" s="10">
        <v>0.18</v>
      </c>
      <c r="V193" s="44">
        <v>46059</v>
      </c>
      <c r="W193" s="43"/>
      <c r="X193" s="46" t="s">
        <v>43</v>
      </c>
      <c r="Y193" s="43" t="s">
        <v>78</v>
      </c>
      <c r="Z193" s="112" t="s">
        <v>20461</v>
      </c>
      <c r="AA193" s="45" t="s">
        <v>2936</v>
      </c>
      <c r="AB193" s="3">
        <v>20000</v>
      </c>
      <c r="AC193" s="3">
        <v>0</v>
      </c>
      <c r="AD193" s="3">
        <v>0</v>
      </c>
      <c r="AE193" s="3">
        <v>0</v>
      </c>
      <c r="AF193" s="3">
        <f>SUM(Table2[[#This Row],[PE 2021 Obligations]],Table2[[#This Row],[ROW 2021 Obligations]],Table2[[#This Row],[Construction 2021 Obligations]],Table2[[#This Row],[Paving 2021 Obligations]])</f>
        <v>20000</v>
      </c>
      <c r="AG193" s="3">
        <v>20000</v>
      </c>
      <c r="AH193" s="3">
        <v>0</v>
      </c>
      <c r="AI193" s="3">
        <v>0</v>
      </c>
      <c r="AJ193" s="3">
        <v>0</v>
      </c>
      <c r="AK193" s="3">
        <v>20000</v>
      </c>
      <c r="AL193" s="43"/>
    </row>
    <row r="194" spans="1:38" hidden="1" x14ac:dyDescent="0.25">
      <c r="A194" s="47">
        <v>124402</v>
      </c>
      <c r="B194" s="48">
        <v>3</v>
      </c>
      <c r="C194" s="49" t="s">
        <v>73</v>
      </c>
      <c r="D194" s="50">
        <v>42576</v>
      </c>
      <c r="E194" s="49" t="s">
        <v>529</v>
      </c>
      <c r="F194" s="50">
        <v>44305</v>
      </c>
      <c r="G194" s="49" t="s">
        <v>1913</v>
      </c>
      <c r="H194" s="51" t="s">
        <v>304</v>
      </c>
      <c r="I194" s="49" t="s">
        <v>732</v>
      </c>
      <c r="J194" s="49" t="s">
        <v>116</v>
      </c>
      <c r="K194" s="49"/>
      <c r="L194" s="52" t="s">
        <v>116</v>
      </c>
      <c r="M194" s="51" t="s">
        <v>2937</v>
      </c>
      <c r="N194" s="51"/>
      <c r="O194" s="49" t="s">
        <v>53</v>
      </c>
      <c r="P194" s="51" t="s">
        <v>40</v>
      </c>
      <c r="Q194" s="51"/>
      <c r="R194" s="111" t="s">
        <v>41</v>
      </c>
      <c r="S194" s="111" t="s">
        <v>42</v>
      </c>
      <c r="T194" s="120"/>
      <c r="U194" s="53">
        <v>0.1</v>
      </c>
      <c r="V194" s="50">
        <v>45695</v>
      </c>
      <c r="W194" s="49"/>
      <c r="X194" s="52" t="s">
        <v>43</v>
      </c>
      <c r="Y194" s="49" t="s">
        <v>78</v>
      </c>
      <c r="Z194" s="112" t="s">
        <v>20461</v>
      </c>
      <c r="AA194" s="51" t="s">
        <v>2938</v>
      </c>
      <c r="AB194" s="54">
        <v>20000</v>
      </c>
      <c r="AC194" s="54">
        <v>0</v>
      </c>
      <c r="AD194" s="54">
        <v>0</v>
      </c>
      <c r="AE194" s="54">
        <v>0</v>
      </c>
      <c r="AF194" s="3">
        <f>SUM(Table2[[#This Row],[PE 2021 Obligations]],Table2[[#This Row],[ROW 2021 Obligations]],Table2[[#This Row],[Construction 2021 Obligations]],Table2[[#This Row],[Paving 2021 Obligations]])</f>
        <v>20000</v>
      </c>
      <c r="AG194" s="54">
        <v>20000</v>
      </c>
      <c r="AH194" s="54">
        <v>0</v>
      </c>
      <c r="AI194" s="54">
        <v>0</v>
      </c>
      <c r="AJ194" s="54">
        <v>0</v>
      </c>
      <c r="AK194" s="54">
        <v>20000</v>
      </c>
      <c r="AL194" s="49"/>
    </row>
    <row r="195" spans="1:38" hidden="1" x14ac:dyDescent="0.25">
      <c r="A195" s="13">
        <v>124407</v>
      </c>
      <c r="B195" s="15">
        <v>4</v>
      </c>
      <c r="C195" s="43" t="s">
        <v>31</v>
      </c>
      <c r="D195" s="44">
        <v>42576</v>
      </c>
      <c r="E195" s="43" t="s">
        <v>819</v>
      </c>
      <c r="F195" s="44">
        <v>44293</v>
      </c>
      <c r="G195" s="43" t="s">
        <v>56</v>
      </c>
      <c r="H195" s="45" t="s">
        <v>292</v>
      </c>
      <c r="I195" s="43" t="s">
        <v>2707</v>
      </c>
      <c r="J195" s="43"/>
      <c r="K195" s="43" t="s">
        <v>2939</v>
      </c>
      <c r="L195" s="46" t="s">
        <v>37</v>
      </c>
      <c r="M195" s="45" t="s">
        <v>2940</v>
      </c>
      <c r="N195" s="45"/>
      <c r="O195" s="43" t="s">
        <v>39</v>
      </c>
      <c r="P195" s="45" t="s">
        <v>40</v>
      </c>
      <c r="Q195" s="45"/>
      <c r="R195" s="112" t="s">
        <v>41</v>
      </c>
      <c r="S195" s="112" t="s">
        <v>42</v>
      </c>
      <c r="T195" s="59"/>
      <c r="U195" s="10">
        <v>0.01</v>
      </c>
      <c r="V195" s="46"/>
      <c r="W195" s="43"/>
      <c r="X195" s="46" t="s">
        <v>43</v>
      </c>
      <c r="Y195" s="43" t="s">
        <v>44</v>
      </c>
      <c r="Z195" s="111" t="s">
        <v>20458</v>
      </c>
      <c r="AA195" s="45" t="s">
        <v>2941</v>
      </c>
      <c r="AB195" s="3">
        <v>0</v>
      </c>
      <c r="AC195" s="3">
        <v>0</v>
      </c>
      <c r="AD195" s="3">
        <v>580344.94999999995</v>
      </c>
      <c r="AE195" s="3">
        <v>0</v>
      </c>
      <c r="AF195" s="3">
        <f>SUM(Table2[[#This Row],[PE 2021 Obligations]],Table2[[#This Row],[ROW 2021 Obligations]],Table2[[#This Row],[Construction 2021 Obligations]],Table2[[#This Row],[Paving 2021 Obligations]])</f>
        <v>580344.94999999995</v>
      </c>
      <c r="AG195" s="3">
        <v>0</v>
      </c>
      <c r="AH195" s="3">
        <v>0</v>
      </c>
      <c r="AI195" s="3">
        <v>580344.94999999995</v>
      </c>
      <c r="AJ195" s="3">
        <v>0</v>
      </c>
      <c r="AK195" s="3">
        <v>580344.94999999995</v>
      </c>
      <c r="AL195" s="43" t="s">
        <v>2942</v>
      </c>
    </row>
    <row r="196" spans="1:38" hidden="1" x14ac:dyDescent="0.25">
      <c r="A196" s="47">
        <v>124420</v>
      </c>
      <c r="B196" s="48">
        <v>4</v>
      </c>
      <c r="C196" s="49" t="s">
        <v>73</v>
      </c>
      <c r="D196" s="50">
        <v>42576</v>
      </c>
      <c r="E196" s="49" t="s">
        <v>819</v>
      </c>
      <c r="F196" s="50">
        <v>44153</v>
      </c>
      <c r="G196" s="49" t="s">
        <v>176</v>
      </c>
      <c r="H196" s="51" t="s">
        <v>292</v>
      </c>
      <c r="I196" s="49" t="s">
        <v>2287</v>
      </c>
      <c r="J196" s="49" t="s">
        <v>116</v>
      </c>
      <c r="K196" s="49"/>
      <c r="L196" s="52" t="s">
        <v>116</v>
      </c>
      <c r="M196" s="51" t="s">
        <v>2943</v>
      </c>
      <c r="N196" s="51"/>
      <c r="O196" s="49" t="s">
        <v>53</v>
      </c>
      <c r="P196" s="51" t="s">
        <v>40</v>
      </c>
      <c r="Q196" s="51"/>
      <c r="R196" s="111" t="s">
        <v>41</v>
      </c>
      <c r="S196" s="111" t="s">
        <v>42</v>
      </c>
      <c r="T196" s="120"/>
      <c r="U196" s="53">
        <v>4.4999999999999998E-2</v>
      </c>
      <c r="V196" s="50">
        <v>45457</v>
      </c>
      <c r="W196" s="49"/>
      <c r="X196" s="52" t="s">
        <v>43</v>
      </c>
      <c r="Y196" s="49" t="s">
        <v>78</v>
      </c>
      <c r="Z196" s="112" t="s">
        <v>20461</v>
      </c>
      <c r="AA196" s="51" t="s">
        <v>2944</v>
      </c>
      <c r="AB196" s="54">
        <v>15000</v>
      </c>
      <c r="AC196" s="54">
        <v>0</v>
      </c>
      <c r="AD196" s="54">
        <v>0</v>
      </c>
      <c r="AE196" s="54">
        <v>0</v>
      </c>
      <c r="AF196" s="3">
        <f>SUM(Table2[[#This Row],[PE 2021 Obligations]],Table2[[#This Row],[ROW 2021 Obligations]],Table2[[#This Row],[Construction 2021 Obligations]],Table2[[#This Row],[Paving 2021 Obligations]])</f>
        <v>15000</v>
      </c>
      <c r="AG196" s="54">
        <v>15000</v>
      </c>
      <c r="AH196" s="54">
        <v>0</v>
      </c>
      <c r="AI196" s="54">
        <v>0</v>
      </c>
      <c r="AJ196" s="54">
        <v>0</v>
      </c>
      <c r="AK196" s="54">
        <v>15000</v>
      </c>
      <c r="AL196" s="49"/>
    </row>
    <row r="197" spans="1:38" hidden="1" x14ac:dyDescent="0.25">
      <c r="A197" s="13">
        <v>124428</v>
      </c>
      <c r="B197" s="15">
        <v>1</v>
      </c>
      <c r="C197" s="43" t="s">
        <v>73</v>
      </c>
      <c r="D197" s="44">
        <v>42577</v>
      </c>
      <c r="E197" s="43" t="s">
        <v>1207</v>
      </c>
      <c r="F197" s="44">
        <v>43857</v>
      </c>
      <c r="G197" s="43" t="s">
        <v>102</v>
      </c>
      <c r="H197" s="45" t="s">
        <v>317</v>
      </c>
      <c r="I197" s="43" t="s">
        <v>2945</v>
      </c>
      <c r="J197" s="43"/>
      <c r="K197" s="43" t="s">
        <v>2946</v>
      </c>
      <c r="L197" s="46" t="s">
        <v>37</v>
      </c>
      <c r="M197" s="45" t="s">
        <v>2947</v>
      </c>
      <c r="N197" s="45"/>
      <c r="O197" s="43" t="s">
        <v>53</v>
      </c>
      <c r="P197" s="45" t="s">
        <v>40</v>
      </c>
      <c r="Q197" s="45"/>
      <c r="R197" s="112" t="s">
        <v>41</v>
      </c>
      <c r="S197" s="112" t="s">
        <v>42</v>
      </c>
      <c r="T197" s="59"/>
      <c r="U197" s="10">
        <v>0.02</v>
      </c>
      <c r="V197" s="44">
        <v>44729</v>
      </c>
      <c r="W197" s="43"/>
      <c r="X197" s="46" t="s">
        <v>43</v>
      </c>
      <c r="Y197" s="43" t="s">
        <v>44</v>
      </c>
      <c r="Z197" s="111" t="s">
        <v>20458</v>
      </c>
      <c r="AA197" s="45" t="s">
        <v>2948</v>
      </c>
      <c r="AB197" s="3">
        <v>68263.25</v>
      </c>
      <c r="AC197" s="3">
        <v>0</v>
      </c>
      <c r="AD197" s="3">
        <v>0</v>
      </c>
      <c r="AE197" s="3">
        <v>0</v>
      </c>
      <c r="AF197" s="3">
        <f>SUM(Table2[[#This Row],[PE 2021 Obligations]],Table2[[#This Row],[ROW 2021 Obligations]],Table2[[#This Row],[Construction 2021 Obligations]],Table2[[#This Row],[Paving 2021 Obligations]])</f>
        <v>68263.25</v>
      </c>
      <c r="AG197" s="3">
        <v>177990.07</v>
      </c>
      <c r="AH197" s="3">
        <v>0</v>
      </c>
      <c r="AI197" s="3">
        <v>0</v>
      </c>
      <c r="AJ197" s="3">
        <v>0</v>
      </c>
      <c r="AK197" s="3">
        <v>177990.07</v>
      </c>
      <c r="AL197" s="43" t="s">
        <v>2949</v>
      </c>
    </row>
    <row r="198" spans="1:38" ht="45" hidden="1" x14ac:dyDescent="0.25">
      <c r="A198" s="13">
        <v>124442</v>
      </c>
      <c r="B198" s="15">
        <v>3</v>
      </c>
      <c r="C198" s="43" t="s">
        <v>73</v>
      </c>
      <c r="D198" s="44">
        <v>42577</v>
      </c>
      <c r="E198" s="43" t="s">
        <v>529</v>
      </c>
      <c r="F198" s="44">
        <v>44322</v>
      </c>
      <c r="G198" s="43" t="s">
        <v>102</v>
      </c>
      <c r="H198" s="45" t="s">
        <v>64</v>
      </c>
      <c r="I198" s="43" t="s">
        <v>2953</v>
      </c>
      <c r="J198" s="43"/>
      <c r="K198" s="43" t="s">
        <v>2836</v>
      </c>
      <c r="L198" s="46" t="s">
        <v>37</v>
      </c>
      <c r="M198" s="45" t="s">
        <v>2954</v>
      </c>
      <c r="N198" s="45" t="s">
        <v>2955</v>
      </c>
      <c r="O198" s="43" t="s">
        <v>53</v>
      </c>
      <c r="P198" s="45" t="s">
        <v>40</v>
      </c>
      <c r="Q198" s="45"/>
      <c r="R198" s="112" t="s">
        <v>41</v>
      </c>
      <c r="S198" s="112" t="s">
        <v>42</v>
      </c>
      <c r="T198" s="59"/>
      <c r="U198" s="10">
        <v>2.5000000000000001E-2</v>
      </c>
      <c r="V198" s="44">
        <v>44904</v>
      </c>
      <c r="W198" s="43"/>
      <c r="X198" s="46" t="s">
        <v>43</v>
      </c>
      <c r="Y198" s="43" t="s">
        <v>44</v>
      </c>
      <c r="Z198" s="111" t="s">
        <v>20458</v>
      </c>
      <c r="AA198" s="45" t="s">
        <v>2956</v>
      </c>
      <c r="AB198" s="3">
        <v>0</v>
      </c>
      <c r="AC198" s="3">
        <v>38670</v>
      </c>
      <c r="AD198" s="3">
        <v>0</v>
      </c>
      <c r="AE198" s="3">
        <v>0</v>
      </c>
      <c r="AF198" s="3">
        <f>SUM(Table2[[#This Row],[PE 2021 Obligations]],Table2[[#This Row],[ROW 2021 Obligations]],Table2[[#This Row],[Construction 2021 Obligations]],Table2[[#This Row],[Paving 2021 Obligations]])</f>
        <v>38670</v>
      </c>
      <c r="AG198" s="3">
        <v>187550</v>
      </c>
      <c r="AH198" s="3">
        <v>38670</v>
      </c>
      <c r="AI198" s="3">
        <v>0</v>
      </c>
      <c r="AJ198" s="3">
        <v>0</v>
      </c>
      <c r="AK198" s="3">
        <v>226220</v>
      </c>
      <c r="AL198" s="43" t="s">
        <v>2957</v>
      </c>
    </row>
    <row r="199" spans="1:38" ht="75" hidden="1" x14ac:dyDescent="0.25">
      <c r="A199" s="47">
        <v>124448</v>
      </c>
      <c r="B199" s="48">
        <v>3</v>
      </c>
      <c r="C199" s="49" t="s">
        <v>73</v>
      </c>
      <c r="D199" s="50">
        <v>42577</v>
      </c>
      <c r="E199" s="49" t="s">
        <v>529</v>
      </c>
      <c r="F199" s="50">
        <v>44231</v>
      </c>
      <c r="G199" s="49" t="s">
        <v>75</v>
      </c>
      <c r="H199" s="51" t="s">
        <v>64</v>
      </c>
      <c r="I199" s="49" t="s">
        <v>2958</v>
      </c>
      <c r="J199" s="49"/>
      <c r="K199" s="49" t="s">
        <v>2959</v>
      </c>
      <c r="L199" s="52" t="s">
        <v>37</v>
      </c>
      <c r="M199" s="51" t="s">
        <v>2960</v>
      </c>
      <c r="N199" s="51" t="s">
        <v>2961</v>
      </c>
      <c r="O199" s="49" t="s">
        <v>53</v>
      </c>
      <c r="P199" s="51" t="s">
        <v>40</v>
      </c>
      <c r="Q199" s="51"/>
      <c r="R199" s="111" t="s">
        <v>41</v>
      </c>
      <c r="S199" s="111" t="s">
        <v>42</v>
      </c>
      <c r="T199" s="120"/>
      <c r="U199" s="53">
        <v>0.06</v>
      </c>
      <c r="V199" s="50">
        <v>45324</v>
      </c>
      <c r="W199" s="49"/>
      <c r="X199" s="52" t="s">
        <v>43</v>
      </c>
      <c r="Y199" s="49" t="s">
        <v>44</v>
      </c>
      <c r="Z199" s="111" t="s">
        <v>20458</v>
      </c>
      <c r="AA199" s="51" t="s">
        <v>2962</v>
      </c>
      <c r="AB199" s="54">
        <v>206400</v>
      </c>
      <c r="AC199" s="54">
        <v>0</v>
      </c>
      <c r="AD199" s="54">
        <v>0</v>
      </c>
      <c r="AE199" s="54">
        <v>0</v>
      </c>
      <c r="AF199" s="3">
        <f>SUM(Table2[[#This Row],[PE 2021 Obligations]],Table2[[#This Row],[ROW 2021 Obligations]],Table2[[#This Row],[Construction 2021 Obligations]],Table2[[#This Row],[Paving 2021 Obligations]])</f>
        <v>206400</v>
      </c>
      <c r="AG199" s="54">
        <v>221400</v>
      </c>
      <c r="AH199" s="54">
        <v>0</v>
      </c>
      <c r="AI199" s="54">
        <v>0</v>
      </c>
      <c r="AJ199" s="54">
        <v>0</v>
      </c>
      <c r="AK199" s="54">
        <v>221400</v>
      </c>
      <c r="AL199" s="49" t="s">
        <v>2963</v>
      </c>
    </row>
    <row r="200" spans="1:38" ht="30" hidden="1" x14ac:dyDescent="0.25">
      <c r="A200" s="13">
        <v>124452</v>
      </c>
      <c r="B200" s="15">
        <v>3</v>
      </c>
      <c r="C200" s="43" t="s">
        <v>73</v>
      </c>
      <c r="D200" s="44">
        <v>42577</v>
      </c>
      <c r="E200" s="43" t="s">
        <v>529</v>
      </c>
      <c r="F200" s="44">
        <v>43965</v>
      </c>
      <c r="G200" s="43" t="s">
        <v>529</v>
      </c>
      <c r="H200" s="45" t="s">
        <v>64</v>
      </c>
      <c r="I200" s="43" t="s">
        <v>159</v>
      </c>
      <c r="J200" s="43" t="s">
        <v>148</v>
      </c>
      <c r="K200" s="43"/>
      <c r="L200" s="46" t="s">
        <v>149</v>
      </c>
      <c r="M200" s="45" t="s">
        <v>2964</v>
      </c>
      <c r="N200" s="45"/>
      <c r="O200" s="43" t="s">
        <v>53</v>
      </c>
      <c r="P200" s="45" t="s">
        <v>40</v>
      </c>
      <c r="Q200" s="45"/>
      <c r="R200" s="112" t="s">
        <v>41</v>
      </c>
      <c r="S200" s="112" t="s">
        <v>42</v>
      </c>
      <c r="T200" s="59"/>
      <c r="U200" s="56" t="s">
        <v>32</v>
      </c>
      <c r="V200" s="46"/>
      <c r="W200" s="43"/>
      <c r="X200" s="46" t="s">
        <v>43</v>
      </c>
      <c r="Y200" s="43" t="s">
        <v>454</v>
      </c>
      <c r="Z200" s="112" t="s">
        <v>20457</v>
      </c>
      <c r="AA200" s="45" t="s">
        <v>2965</v>
      </c>
      <c r="AB200" s="3">
        <v>431000</v>
      </c>
      <c r="AC200" s="3">
        <v>0</v>
      </c>
      <c r="AD200" s="3">
        <v>0</v>
      </c>
      <c r="AE200" s="3">
        <v>0</v>
      </c>
      <c r="AF200" s="3">
        <f>SUM(Table2[[#This Row],[PE 2021 Obligations]],Table2[[#This Row],[ROW 2021 Obligations]],Table2[[#This Row],[Construction 2021 Obligations]],Table2[[#This Row],[Paving 2021 Obligations]])</f>
        <v>431000</v>
      </c>
      <c r="AG200" s="3">
        <v>1471000</v>
      </c>
      <c r="AH200" s="3">
        <v>0</v>
      </c>
      <c r="AI200" s="3">
        <v>0</v>
      </c>
      <c r="AJ200" s="3">
        <v>0</v>
      </c>
      <c r="AK200" s="3">
        <v>1471000</v>
      </c>
      <c r="AL200" s="43"/>
    </row>
    <row r="201" spans="1:38" hidden="1" x14ac:dyDescent="0.25">
      <c r="A201" s="47">
        <v>124452.01</v>
      </c>
      <c r="B201" s="48">
        <v>3</v>
      </c>
      <c r="C201" s="49" t="s">
        <v>31</v>
      </c>
      <c r="D201" s="50">
        <v>44112</v>
      </c>
      <c r="E201" s="49" t="s">
        <v>142</v>
      </c>
      <c r="F201" s="50">
        <v>44279</v>
      </c>
      <c r="G201" s="49" t="s">
        <v>75</v>
      </c>
      <c r="H201" s="51" t="s">
        <v>64</v>
      </c>
      <c r="I201" s="49" t="s">
        <v>159</v>
      </c>
      <c r="J201" s="49" t="s">
        <v>148</v>
      </c>
      <c r="K201" s="49"/>
      <c r="L201" s="52" t="s">
        <v>149</v>
      </c>
      <c r="M201" s="51" t="s">
        <v>2966</v>
      </c>
      <c r="N201" s="51" t="s">
        <v>2967</v>
      </c>
      <c r="O201" s="49" t="s">
        <v>179</v>
      </c>
      <c r="P201" s="51" t="s">
        <v>79</v>
      </c>
      <c r="Q201" s="51"/>
      <c r="R201" s="111" t="s">
        <v>41</v>
      </c>
      <c r="S201" s="112" t="s">
        <v>84</v>
      </c>
      <c r="T201" s="59"/>
      <c r="U201" s="53">
        <v>0</v>
      </c>
      <c r="V201" s="50">
        <v>44176</v>
      </c>
      <c r="W201" s="49"/>
      <c r="X201" s="52" t="s">
        <v>43</v>
      </c>
      <c r="Y201" s="49" t="s">
        <v>454</v>
      </c>
      <c r="Z201" s="112" t="s">
        <v>20457</v>
      </c>
      <c r="AA201" s="51" t="s">
        <v>2968</v>
      </c>
      <c r="AB201" s="54">
        <v>0</v>
      </c>
      <c r="AC201" s="54">
        <v>0</v>
      </c>
      <c r="AD201" s="54">
        <v>1544953</v>
      </c>
      <c r="AE201" s="54">
        <v>0</v>
      </c>
      <c r="AF201" s="3">
        <f>SUM(Table2[[#This Row],[PE 2021 Obligations]],Table2[[#This Row],[ROW 2021 Obligations]],Table2[[#This Row],[Construction 2021 Obligations]],Table2[[#This Row],[Paving 2021 Obligations]])</f>
        <v>1544953</v>
      </c>
      <c r="AG201" s="54">
        <v>0</v>
      </c>
      <c r="AH201" s="54">
        <v>0</v>
      </c>
      <c r="AI201" s="54">
        <v>1544953</v>
      </c>
      <c r="AJ201" s="54">
        <v>0</v>
      </c>
      <c r="AK201" s="54">
        <v>1544953</v>
      </c>
      <c r="AL201" s="49" t="s">
        <v>2969</v>
      </c>
    </row>
    <row r="202" spans="1:38" ht="30" hidden="1" x14ac:dyDescent="0.25">
      <c r="A202" s="13">
        <v>124456</v>
      </c>
      <c r="B202" s="15">
        <v>3</v>
      </c>
      <c r="C202" s="43" t="s">
        <v>73</v>
      </c>
      <c r="D202" s="44">
        <v>42577</v>
      </c>
      <c r="E202" s="43" t="s">
        <v>529</v>
      </c>
      <c r="F202" s="44">
        <v>44350</v>
      </c>
      <c r="G202" s="43" t="s">
        <v>108</v>
      </c>
      <c r="H202" s="45" t="s">
        <v>64</v>
      </c>
      <c r="I202" s="43" t="s">
        <v>686</v>
      </c>
      <c r="J202" s="43" t="s">
        <v>116</v>
      </c>
      <c r="K202" s="43"/>
      <c r="L202" s="46" t="s">
        <v>116</v>
      </c>
      <c r="M202" s="45" t="s">
        <v>2970</v>
      </c>
      <c r="N202" s="45"/>
      <c r="O202" s="43" t="s">
        <v>53</v>
      </c>
      <c r="P202" s="45" t="s">
        <v>40</v>
      </c>
      <c r="Q202" s="45"/>
      <c r="R202" s="112" t="s">
        <v>41</v>
      </c>
      <c r="S202" s="112" t="s">
        <v>42</v>
      </c>
      <c r="T202" s="59"/>
      <c r="U202" s="10">
        <v>0.13</v>
      </c>
      <c r="V202" s="44">
        <v>44792</v>
      </c>
      <c r="W202" s="43"/>
      <c r="X202" s="46" t="s">
        <v>43</v>
      </c>
      <c r="Y202" s="43" t="s">
        <v>78</v>
      </c>
      <c r="Z202" s="112" t="s">
        <v>20461</v>
      </c>
      <c r="AA202" s="45" t="s">
        <v>2971</v>
      </c>
      <c r="AB202" s="3">
        <v>400000</v>
      </c>
      <c r="AC202" s="3">
        <v>0</v>
      </c>
      <c r="AD202" s="3">
        <v>0</v>
      </c>
      <c r="AE202" s="3">
        <v>0</v>
      </c>
      <c r="AF202" s="3">
        <f>SUM(Table2[[#This Row],[PE 2021 Obligations]],Table2[[#This Row],[ROW 2021 Obligations]],Table2[[#This Row],[Construction 2021 Obligations]],Table2[[#This Row],[Paving 2021 Obligations]])</f>
        <v>400000</v>
      </c>
      <c r="AG202" s="3">
        <v>480000</v>
      </c>
      <c r="AH202" s="3">
        <v>374370</v>
      </c>
      <c r="AI202" s="3">
        <v>0</v>
      </c>
      <c r="AJ202" s="3">
        <v>0</v>
      </c>
      <c r="AK202" s="3">
        <v>854370</v>
      </c>
      <c r="AL202" s="43" t="s">
        <v>2972</v>
      </c>
    </row>
    <row r="203" spans="1:38" hidden="1" x14ac:dyDescent="0.25">
      <c r="A203" s="47">
        <v>124460</v>
      </c>
      <c r="B203" s="48">
        <v>3</v>
      </c>
      <c r="C203" s="49" t="s">
        <v>73</v>
      </c>
      <c r="D203" s="50">
        <v>42577</v>
      </c>
      <c r="E203" s="49" t="s">
        <v>529</v>
      </c>
      <c r="F203" s="50">
        <v>44328</v>
      </c>
      <c r="G203" s="49" t="s">
        <v>125</v>
      </c>
      <c r="H203" s="51" t="s">
        <v>57</v>
      </c>
      <c r="I203" s="49" t="s">
        <v>2973</v>
      </c>
      <c r="J203" s="49"/>
      <c r="K203" s="49" t="s">
        <v>2974</v>
      </c>
      <c r="L203" s="52" t="s">
        <v>37</v>
      </c>
      <c r="M203" s="51" t="s">
        <v>2975</v>
      </c>
      <c r="N203" s="51"/>
      <c r="O203" s="49" t="s">
        <v>53</v>
      </c>
      <c r="P203" s="51" t="s">
        <v>40</v>
      </c>
      <c r="Q203" s="51"/>
      <c r="R203" s="111" t="s">
        <v>41</v>
      </c>
      <c r="S203" s="111" t="s">
        <v>42</v>
      </c>
      <c r="T203" s="120"/>
      <c r="U203" s="53">
        <v>4.4999999999999998E-2</v>
      </c>
      <c r="V203" s="50">
        <v>44792</v>
      </c>
      <c r="W203" s="49"/>
      <c r="X203" s="52" t="s">
        <v>43</v>
      </c>
      <c r="Y203" s="49" t="s">
        <v>44</v>
      </c>
      <c r="Z203" s="111" t="s">
        <v>20458</v>
      </c>
      <c r="AA203" s="51" t="s">
        <v>2976</v>
      </c>
      <c r="AB203" s="54">
        <v>207545.79</v>
      </c>
      <c r="AC203" s="54">
        <v>29836.03</v>
      </c>
      <c r="AD203" s="54">
        <v>0</v>
      </c>
      <c r="AE203" s="54">
        <v>0</v>
      </c>
      <c r="AF203" s="3">
        <f>SUM(Table2[[#This Row],[PE 2021 Obligations]],Table2[[#This Row],[ROW 2021 Obligations]],Table2[[#This Row],[Construction 2021 Obligations]],Table2[[#This Row],[Paving 2021 Obligations]])</f>
        <v>237381.82</v>
      </c>
      <c r="AG203" s="54">
        <v>318425.78999999998</v>
      </c>
      <c r="AH203" s="54">
        <v>29836.03</v>
      </c>
      <c r="AI203" s="54">
        <v>0</v>
      </c>
      <c r="AJ203" s="54">
        <v>0</v>
      </c>
      <c r="AK203" s="54">
        <v>348261.82</v>
      </c>
      <c r="AL203" s="49" t="s">
        <v>2977</v>
      </c>
    </row>
    <row r="204" spans="1:38" hidden="1" x14ac:dyDescent="0.25">
      <c r="A204" s="13">
        <v>124462</v>
      </c>
      <c r="B204" s="15">
        <v>3</v>
      </c>
      <c r="C204" s="43" t="s">
        <v>73</v>
      </c>
      <c r="D204" s="44">
        <v>42577</v>
      </c>
      <c r="E204" s="43" t="s">
        <v>529</v>
      </c>
      <c r="F204" s="44">
        <v>44005</v>
      </c>
      <c r="G204" s="43" t="s">
        <v>142</v>
      </c>
      <c r="H204" s="45" t="s">
        <v>57</v>
      </c>
      <c r="I204" s="43" t="s">
        <v>2978</v>
      </c>
      <c r="J204" s="43"/>
      <c r="K204" s="43" t="s">
        <v>2677</v>
      </c>
      <c r="L204" s="46" t="s">
        <v>37</v>
      </c>
      <c r="M204" s="45" t="s">
        <v>2979</v>
      </c>
      <c r="N204" s="45"/>
      <c r="O204" s="43" t="s">
        <v>53</v>
      </c>
      <c r="P204" s="45" t="s">
        <v>40</v>
      </c>
      <c r="Q204" s="45"/>
      <c r="R204" s="112" t="s">
        <v>41</v>
      </c>
      <c r="S204" s="112" t="s">
        <v>42</v>
      </c>
      <c r="T204" s="59"/>
      <c r="U204" s="10">
        <v>0.01</v>
      </c>
      <c r="V204" s="44">
        <v>45058</v>
      </c>
      <c r="W204" s="43"/>
      <c r="X204" s="46" t="s">
        <v>43</v>
      </c>
      <c r="Y204" s="43" t="s">
        <v>44</v>
      </c>
      <c r="Z204" s="111" t="s">
        <v>20458</v>
      </c>
      <c r="AA204" s="45" t="s">
        <v>2980</v>
      </c>
      <c r="AB204" s="3">
        <v>35800.58</v>
      </c>
      <c r="AC204" s="3">
        <v>0</v>
      </c>
      <c r="AD204" s="3">
        <v>0</v>
      </c>
      <c r="AE204" s="3">
        <v>0</v>
      </c>
      <c r="AF204" s="3">
        <f>SUM(Table2[[#This Row],[PE 2021 Obligations]],Table2[[#This Row],[ROW 2021 Obligations]],Table2[[#This Row],[Construction 2021 Obligations]],Table2[[#This Row],[Paving 2021 Obligations]])</f>
        <v>35800.58</v>
      </c>
      <c r="AG204" s="3">
        <v>80800.58</v>
      </c>
      <c r="AH204" s="3">
        <v>0</v>
      </c>
      <c r="AI204" s="3">
        <v>0</v>
      </c>
      <c r="AJ204" s="3">
        <v>0</v>
      </c>
      <c r="AK204" s="3">
        <v>80800.58</v>
      </c>
      <c r="AL204" s="43" t="s">
        <v>2981</v>
      </c>
    </row>
    <row r="205" spans="1:38" ht="75" hidden="1" x14ac:dyDescent="0.25">
      <c r="A205" s="47">
        <v>124476</v>
      </c>
      <c r="B205" s="48">
        <v>1</v>
      </c>
      <c r="C205" s="49" t="s">
        <v>73</v>
      </c>
      <c r="D205" s="50">
        <v>42577</v>
      </c>
      <c r="E205" s="49" t="s">
        <v>1207</v>
      </c>
      <c r="F205" s="50">
        <v>44323</v>
      </c>
      <c r="G205" s="49" t="s">
        <v>1568</v>
      </c>
      <c r="H205" s="51" t="s">
        <v>337</v>
      </c>
      <c r="I205" s="49" t="s">
        <v>2982</v>
      </c>
      <c r="J205" s="49"/>
      <c r="K205" s="49" t="s">
        <v>2983</v>
      </c>
      <c r="L205" s="52" t="s">
        <v>37</v>
      </c>
      <c r="M205" s="51" t="s">
        <v>2984</v>
      </c>
      <c r="N205" s="51" t="s">
        <v>2985</v>
      </c>
      <c r="O205" s="49" t="s">
        <v>53</v>
      </c>
      <c r="P205" s="51" t="s">
        <v>40</v>
      </c>
      <c r="Q205" s="51"/>
      <c r="R205" s="111" t="s">
        <v>41</v>
      </c>
      <c r="S205" s="111" t="s">
        <v>42</v>
      </c>
      <c r="T205" s="120"/>
      <c r="U205" s="53">
        <v>0.01</v>
      </c>
      <c r="V205" s="50">
        <v>45268</v>
      </c>
      <c r="W205" s="49"/>
      <c r="X205" s="52" t="s">
        <v>43</v>
      </c>
      <c r="Y205" s="49" t="s">
        <v>44</v>
      </c>
      <c r="Z205" s="111" t="s">
        <v>20458</v>
      </c>
      <c r="AA205" s="51" t="s">
        <v>2986</v>
      </c>
      <c r="AB205" s="54">
        <v>41657</v>
      </c>
      <c r="AC205" s="54">
        <v>0</v>
      </c>
      <c r="AD205" s="54">
        <v>0</v>
      </c>
      <c r="AE205" s="54">
        <v>0</v>
      </c>
      <c r="AF205" s="3">
        <f>SUM(Table2[[#This Row],[PE 2021 Obligations]],Table2[[#This Row],[ROW 2021 Obligations]],Table2[[#This Row],[Construction 2021 Obligations]],Table2[[#This Row],[Paving 2021 Obligations]])</f>
        <v>41657</v>
      </c>
      <c r="AG205" s="54">
        <v>56657</v>
      </c>
      <c r="AH205" s="54">
        <v>0</v>
      </c>
      <c r="AI205" s="54">
        <v>0</v>
      </c>
      <c r="AJ205" s="54">
        <v>0</v>
      </c>
      <c r="AK205" s="54">
        <v>56657</v>
      </c>
      <c r="AL205" s="49" t="s">
        <v>2987</v>
      </c>
    </row>
    <row r="206" spans="1:38" hidden="1" x14ac:dyDescent="0.25">
      <c r="A206" s="13">
        <v>124484</v>
      </c>
      <c r="B206" s="15">
        <v>1</v>
      </c>
      <c r="C206" s="43" t="s">
        <v>47</v>
      </c>
      <c r="D206" s="44">
        <v>42577</v>
      </c>
      <c r="E206" s="43" t="s">
        <v>1207</v>
      </c>
      <c r="F206" s="44">
        <v>44364</v>
      </c>
      <c r="G206" s="43" t="s">
        <v>33</v>
      </c>
      <c r="H206" s="45" t="s">
        <v>359</v>
      </c>
      <c r="I206" s="43" t="s">
        <v>2988</v>
      </c>
      <c r="J206" s="43"/>
      <c r="K206" s="43" t="s">
        <v>2989</v>
      </c>
      <c r="L206" s="46" t="s">
        <v>37</v>
      </c>
      <c r="M206" s="45" t="s">
        <v>2990</v>
      </c>
      <c r="N206" s="45"/>
      <c r="O206" s="43" t="s">
        <v>39</v>
      </c>
      <c r="P206" s="45" t="s">
        <v>40</v>
      </c>
      <c r="Q206" s="45"/>
      <c r="R206" s="112" t="s">
        <v>41</v>
      </c>
      <c r="S206" s="112" t="s">
        <v>42</v>
      </c>
      <c r="T206" s="59"/>
      <c r="U206" s="10">
        <v>0.01</v>
      </c>
      <c r="V206" s="46"/>
      <c r="W206" s="43"/>
      <c r="X206" s="46" t="s">
        <v>43</v>
      </c>
      <c r="Y206" s="43" t="s">
        <v>44</v>
      </c>
      <c r="Z206" s="111" t="s">
        <v>20458</v>
      </c>
      <c r="AA206" s="45" t="s">
        <v>2991</v>
      </c>
      <c r="AB206" s="3">
        <v>0</v>
      </c>
      <c r="AC206" s="3">
        <v>0</v>
      </c>
      <c r="AD206" s="3">
        <v>347516.32</v>
      </c>
      <c r="AE206" s="3">
        <v>0</v>
      </c>
      <c r="AF206" s="3">
        <f>SUM(Table2[[#This Row],[PE 2021 Obligations]],Table2[[#This Row],[ROW 2021 Obligations]],Table2[[#This Row],[Construction 2021 Obligations]],Table2[[#This Row],[Paving 2021 Obligations]])</f>
        <v>347516.32</v>
      </c>
      <c r="AG206" s="3">
        <v>0</v>
      </c>
      <c r="AH206" s="3">
        <v>0</v>
      </c>
      <c r="AI206" s="3">
        <v>347516.32</v>
      </c>
      <c r="AJ206" s="3">
        <v>0</v>
      </c>
      <c r="AK206" s="3">
        <v>347516.32</v>
      </c>
      <c r="AL206" s="43" t="s">
        <v>2992</v>
      </c>
    </row>
    <row r="207" spans="1:38" hidden="1" x14ac:dyDescent="0.25">
      <c r="A207" s="47">
        <v>124487</v>
      </c>
      <c r="B207" s="48">
        <v>4</v>
      </c>
      <c r="C207" s="49" t="s">
        <v>31</v>
      </c>
      <c r="D207" s="50">
        <v>42577</v>
      </c>
      <c r="E207" s="49" t="s">
        <v>819</v>
      </c>
      <c r="F207" s="50">
        <v>44243</v>
      </c>
      <c r="G207" s="49" t="s">
        <v>56</v>
      </c>
      <c r="H207" s="51" t="s">
        <v>295</v>
      </c>
      <c r="I207" s="49" t="s">
        <v>2993</v>
      </c>
      <c r="J207" s="49"/>
      <c r="K207" s="49" t="s">
        <v>2994</v>
      </c>
      <c r="L207" s="52" t="s">
        <v>37</v>
      </c>
      <c r="M207" s="51" t="s">
        <v>2995</v>
      </c>
      <c r="N207" s="51"/>
      <c r="O207" s="49" t="s">
        <v>39</v>
      </c>
      <c r="P207" s="51" t="s">
        <v>40</v>
      </c>
      <c r="Q207" s="51"/>
      <c r="R207" s="111" t="s">
        <v>41</v>
      </c>
      <c r="S207" s="111" t="s">
        <v>42</v>
      </c>
      <c r="T207" s="120"/>
      <c r="U207" s="53">
        <v>0.01</v>
      </c>
      <c r="V207" s="52"/>
      <c r="W207" s="49"/>
      <c r="X207" s="52" t="s">
        <v>43</v>
      </c>
      <c r="Y207" s="49" t="s">
        <v>44</v>
      </c>
      <c r="Z207" s="116" t="s">
        <v>20458</v>
      </c>
      <c r="AA207" s="51" t="s">
        <v>2996</v>
      </c>
      <c r="AB207" s="54">
        <v>0</v>
      </c>
      <c r="AC207" s="54">
        <v>0</v>
      </c>
      <c r="AD207" s="54">
        <v>457052.31</v>
      </c>
      <c r="AE207" s="54">
        <v>0</v>
      </c>
      <c r="AF207" s="3">
        <f>SUM(Table2[[#This Row],[PE 2021 Obligations]],Table2[[#This Row],[ROW 2021 Obligations]],Table2[[#This Row],[Construction 2021 Obligations]],Table2[[#This Row],[Paving 2021 Obligations]])</f>
        <v>457052.31</v>
      </c>
      <c r="AG207" s="54">
        <v>0</v>
      </c>
      <c r="AH207" s="54">
        <v>0</v>
      </c>
      <c r="AI207" s="54">
        <v>457052.31</v>
      </c>
      <c r="AJ207" s="54">
        <v>0</v>
      </c>
      <c r="AK207" s="54">
        <v>457052.31</v>
      </c>
      <c r="AL207" s="49" t="s">
        <v>2997</v>
      </c>
    </row>
    <row r="208" spans="1:38" hidden="1" x14ac:dyDescent="0.25">
      <c r="A208" s="13">
        <v>124488</v>
      </c>
      <c r="B208" s="15">
        <v>4</v>
      </c>
      <c r="C208" s="43" t="s">
        <v>47</v>
      </c>
      <c r="D208" s="44">
        <v>42577</v>
      </c>
      <c r="E208" s="43" t="s">
        <v>819</v>
      </c>
      <c r="F208" s="44">
        <v>44355</v>
      </c>
      <c r="G208" s="43" t="s">
        <v>33</v>
      </c>
      <c r="H208" s="45" t="s">
        <v>295</v>
      </c>
      <c r="I208" s="43" t="s">
        <v>2998</v>
      </c>
      <c r="J208" s="43"/>
      <c r="K208" s="43" t="s">
        <v>2999</v>
      </c>
      <c r="L208" s="46" t="s">
        <v>37</v>
      </c>
      <c r="M208" s="45" t="s">
        <v>3000</v>
      </c>
      <c r="N208" s="45"/>
      <c r="O208" s="43" t="s">
        <v>39</v>
      </c>
      <c r="P208" s="45" t="s">
        <v>40</v>
      </c>
      <c r="Q208" s="45"/>
      <c r="R208" s="112" t="s">
        <v>41</v>
      </c>
      <c r="S208" s="112" t="s">
        <v>42</v>
      </c>
      <c r="T208" s="59"/>
      <c r="U208" s="10">
        <v>0.01</v>
      </c>
      <c r="V208" s="46"/>
      <c r="W208" s="43"/>
      <c r="X208" s="46" t="s">
        <v>43</v>
      </c>
      <c r="Y208" s="43" t="s">
        <v>44</v>
      </c>
      <c r="Z208" s="116" t="s">
        <v>20458</v>
      </c>
      <c r="AA208" s="45" t="s">
        <v>3001</v>
      </c>
      <c r="AB208" s="3">
        <v>0</v>
      </c>
      <c r="AC208" s="3">
        <v>0</v>
      </c>
      <c r="AD208" s="3">
        <v>333748.51</v>
      </c>
      <c r="AE208" s="3">
        <v>0</v>
      </c>
      <c r="AF208" s="3">
        <f>SUM(Table2[[#This Row],[PE 2021 Obligations]],Table2[[#This Row],[ROW 2021 Obligations]],Table2[[#This Row],[Construction 2021 Obligations]],Table2[[#This Row],[Paving 2021 Obligations]])</f>
        <v>333748.51</v>
      </c>
      <c r="AG208" s="3">
        <v>0</v>
      </c>
      <c r="AH208" s="3">
        <v>0</v>
      </c>
      <c r="AI208" s="3">
        <v>333748.51</v>
      </c>
      <c r="AJ208" s="3">
        <v>0</v>
      </c>
      <c r="AK208" s="3">
        <v>333748.51</v>
      </c>
      <c r="AL208" s="43" t="s">
        <v>3002</v>
      </c>
    </row>
    <row r="209" spans="1:38" hidden="1" x14ac:dyDescent="0.25">
      <c r="A209" s="47">
        <v>124492</v>
      </c>
      <c r="B209" s="48">
        <v>4</v>
      </c>
      <c r="C209" s="49" t="s">
        <v>31</v>
      </c>
      <c r="D209" s="50">
        <v>42577</v>
      </c>
      <c r="E209" s="49" t="s">
        <v>819</v>
      </c>
      <c r="F209" s="50">
        <v>44298</v>
      </c>
      <c r="G209" s="49" t="s">
        <v>56</v>
      </c>
      <c r="H209" s="51" t="s">
        <v>295</v>
      </c>
      <c r="I209" s="49" t="s">
        <v>3003</v>
      </c>
      <c r="J209" s="49"/>
      <c r="K209" s="49" t="s">
        <v>3004</v>
      </c>
      <c r="L209" s="52" t="s">
        <v>37</v>
      </c>
      <c r="M209" s="51" t="s">
        <v>3005</v>
      </c>
      <c r="N209" s="51"/>
      <c r="O209" s="49" t="s">
        <v>39</v>
      </c>
      <c r="P209" s="51" t="s">
        <v>40</v>
      </c>
      <c r="Q209" s="51"/>
      <c r="R209" s="111" t="s">
        <v>41</v>
      </c>
      <c r="S209" s="111" t="s">
        <v>42</v>
      </c>
      <c r="T209" s="120"/>
      <c r="U209" s="53">
        <v>0.01</v>
      </c>
      <c r="V209" s="52"/>
      <c r="W209" s="49"/>
      <c r="X209" s="52" t="s">
        <v>43</v>
      </c>
      <c r="Y209" s="49" t="s">
        <v>44</v>
      </c>
      <c r="Z209" s="111" t="s">
        <v>20458</v>
      </c>
      <c r="AA209" s="51" t="s">
        <v>3006</v>
      </c>
      <c r="AB209" s="54">
        <v>0</v>
      </c>
      <c r="AC209" s="54">
        <v>0</v>
      </c>
      <c r="AD209" s="54">
        <v>404855.67</v>
      </c>
      <c r="AE209" s="54">
        <v>0</v>
      </c>
      <c r="AF209" s="3">
        <f>SUM(Table2[[#This Row],[PE 2021 Obligations]],Table2[[#This Row],[ROW 2021 Obligations]],Table2[[#This Row],[Construction 2021 Obligations]],Table2[[#This Row],[Paving 2021 Obligations]])</f>
        <v>404855.67</v>
      </c>
      <c r="AG209" s="54">
        <v>0</v>
      </c>
      <c r="AH209" s="54">
        <v>0</v>
      </c>
      <c r="AI209" s="54">
        <v>404855.67</v>
      </c>
      <c r="AJ209" s="54">
        <v>0</v>
      </c>
      <c r="AK209" s="54">
        <v>404855.67</v>
      </c>
      <c r="AL209" s="49" t="s">
        <v>3007</v>
      </c>
    </row>
    <row r="210" spans="1:38" hidden="1" x14ac:dyDescent="0.25">
      <c r="A210" s="13">
        <v>124493</v>
      </c>
      <c r="B210" s="15">
        <v>3</v>
      </c>
      <c r="C210" s="43" t="s">
        <v>73</v>
      </c>
      <c r="D210" s="44">
        <v>42577</v>
      </c>
      <c r="E210" s="43" t="s">
        <v>529</v>
      </c>
      <c r="F210" s="44">
        <v>44046</v>
      </c>
      <c r="G210" s="43" t="s">
        <v>3008</v>
      </c>
      <c r="H210" s="45" t="s">
        <v>334</v>
      </c>
      <c r="I210" s="43" t="s">
        <v>3009</v>
      </c>
      <c r="J210" s="43"/>
      <c r="K210" s="43" t="s">
        <v>3010</v>
      </c>
      <c r="L210" s="46" t="s">
        <v>37</v>
      </c>
      <c r="M210" s="45" t="s">
        <v>3011</v>
      </c>
      <c r="N210" s="45"/>
      <c r="O210" s="43" t="s">
        <v>53</v>
      </c>
      <c r="P210" s="45" t="s">
        <v>40</v>
      </c>
      <c r="Q210" s="45"/>
      <c r="R210" s="112" t="s">
        <v>41</v>
      </c>
      <c r="S210" s="112" t="s">
        <v>42</v>
      </c>
      <c r="T210" s="59"/>
      <c r="U210" s="10">
        <v>6.5000000000000002E-2</v>
      </c>
      <c r="V210" s="44">
        <v>44904</v>
      </c>
      <c r="W210" s="43"/>
      <c r="X210" s="46" t="s">
        <v>43</v>
      </c>
      <c r="Y210" s="43" t="s">
        <v>44</v>
      </c>
      <c r="Z210" s="116" t="s">
        <v>20458</v>
      </c>
      <c r="AA210" s="45" t="s">
        <v>3012</v>
      </c>
      <c r="AB210" s="3">
        <v>498135</v>
      </c>
      <c r="AC210" s="3">
        <v>0</v>
      </c>
      <c r="AD210" s="3">
        <v>0</v>
      </c>
      <c r="AE210" s="3">
        <v>0</v>
      </c>
      <c r="AF210" s="3">
        <f>SUM(Table2[[#This Row],[PE 2021 Obligations]],Table2[[#This Row],[ROW 2021 Obligations]],Table2[[#This Row],[Construction 2021 Obligations]],Table2[[#This Row],[Paving 2021 Obligations]])</f>
        <v>498135</v>
      </c>
      <c r="AG210" s="3">
        <v>881135</v>
      </c>
      <c r="AH210" s="3">
        <v>0</v>
      </c>
      <c r="AI210" s="3">
        <v>0</v>
      </c>
      <c r="AJ210" s="3">
        <v>0</v>
      </c>
      <c r="AK210" s="3">
        <v>881135</v>
      </c>
      <c r="AL210" s="43" t="s">
        <v>3013</v>
      </c>
    </row>
    <row r="211" spans="1:38" hidden="1" x14ac:dyDescent="0.25">
      <c r="A211" s="47">
        <v>124494</v>
      </c>
      <c r="B211" s="48">
        <v>1</v>
      </c>
      <c r="C211" s="49" t="s">
        <v>31</v>
      </c>
      <c r="D211" s="50">
        <v>42577</v>
      </c>
      <c r="E211" s="49" t="s">
        <v>1207</v>
      </c>
      <c r="F211" s="50">
        <v>44351</v>
      </c>
      <c r="G211" s="49" t="s">
        <v>56</v>
      </c>
      <c r="H211" s="51" t="s">
        <v>368</v>
      </c>
      <c r="I211" s="49" t="s">
        <v>3014</v>
      </c>
      <c r="J211" s="49"/>
      <c r="K211" s="49" t="s">
        <v>3015</v>
      </c>
      <c r="L211" s="52" t="s">
        <v>37</v>
      </c>
      <c r="M211" s="51" t="s">
        <v>3016</v>
      </c>
      <c r="N211" s="51"/>
      <c r="O211" s="49" t="s">
        <v>39</v>
      </c>
      <c r="P211" s="51" t="s">
        <v>40</v>
      </c>
      <c r="Q211" s="51"/>
      <c r="R211" s="111" t="s">
        <v>41</v>
      </c>
      <c r="S211" s="111" t="s">
        <v>42</v>
      </c>
      <c r="T211" s="120"/>
      <c r="U211" s="53">
        <v>0.01</v>
      </c>
      <c r="V211" s="52"/>
      <c r="W211" s="49"/>
      <c r="X211" s="52" t="s">
        <v>43</v>
      </c>
      <c r="Y211" s="49" t="s">
        <v>44</v>
      </c>
      <c r="Z211" s="111" t="s">
        <v>20458</v>
      </c>
      <c r="AA211" s="51" t="s">
        <v>3017</v>
      </c>
      <c r="AB211" s="54">
        <v>0</v>
      </c>
      <c r="AC211" s="54">
        <v>0</v>
      </c>
      <c r="AD211" s="54">
        <v>337076.16</v>
      </c>
      <c r="AE211" s="54">
        <v>0</v>
      </c>
      <c r="AF211" s="3">
        <f>SUM(Table2[[#This Row],[PE 2021 Obligations]],Table2[[#This Row],[ROW 2021 Obligations]],Table2[[#This Row],[Construction 2021 Obligations]],Table2[[#This Row],[Paving 2021 Obligations]])</f>
        <v>337076.16</v>
      </c>
      <c r="AG211" s="54">
        <v>0</v>
      </c>
      <c r="AH211" s="54">
        <v>0</v>
      </c>
      <c r="AI211" s="54">
        <v>337076.16</v>
      </c>
      <c r="AJ211" s="54">
        <v>0</v>
      </c>
      <c r="AK211" s="54">
        <v>337076.16</v>
      </c>
      <c r="AL211" s="49" t="s">
        <v>3018</v>
      </c>
    </row>
    <row r="212" spans="1:38" hidden="1" x14ac:dyDescent="0.25">
      <c r="A212" s="47">
        <v>124500</v>
      </c>
      <c r="B212" s="48">
        <v>4</v>
      </c>
      <c r="C212" s="49" t="s">
        <v>47</v>
      </c>
      <c r="D212" s="50">
        <v>42577</v>
      </c>
      <c r="E212" s="49" t="s">
        <v>819</v>
      </c>
      <c r="F212" s="50">
        <v>44358</v>
      </c>
      <c r="G212" s="49" t="s">
        <v>33</v>
      </c>
      <c r="H212" s="51" t="s">
        <v>295</v>
      </c>
      <c r="I212" s="49" t="s">
        <v>3021</v>
      </c>
      <c r="J212" s="49"/>
      <c r="K212" s="49" t="s">
        <v>3022</v>
      </c>
      <c r="L212" s="52" t="s">
        <v>37</v>
      </c>
      <c r="M212" s="51" t="s">
        <v>3023</v>
      </c>
      <c r="N212" s="51"/>
      <c r="O212" s="49" t="s">
        <v>39</v>
      </c>
      <c r="P212" s="51" t="s">
        <v>40</v>
      </c>
      <c r="Q212" s="51"/>
      <c r="R212" s="111" t="s">
        <v>41</v>
      </c>
      <c r="S212" s="111" t="s">
        <v>42</v>
      </c>
      <c r="T212" s="120"/>
      <c r="U212" s="53">
        <v>0.01</v>
      </c>
      <c r="V212" s="52"/>
      <c r="W212" s="49"/>
      <c r="X212" s="52" t="s">
        <v>43</v>
      </c>
      <c r="Y212" s="49" t="s">
        <v>44</v>
      </c>
      <c r="Z212" s="116" t="s">
        <v>20458</v>
      </c>
      <c r="AA212" s="51" t="s">
        <v>3024</v>
      </c>
      <c r="AB212" s="54">
        <v>0</v>
      </c>
      <c r="AC212" s="54">
        <v>0</v>
      </c>
      <c r="AD212" s="54">
        <v>216701.77</v>
      </c>
      <c r="AE212" s="54">
        <v>0</v>
      </c>
      <c r="AF212" s="3">
        <f>SUM(Table2[[#This Row],[PE 2021 Obligations]],Table2[[#This Row],[ROW 2021 Obligations]],Table2[[#This Row],[Construction 2021 Obligations]],Table2[[#This Row],[Paving 2021 Obligations]])</f>
        <v>216701.77</v>
      </c>
      <c r="AG212" s="54">
        <v>0</v>
      </c>
      <c r="AH212" s="54">
        <v>0</v>
      </c>
      <c r="AI212" s="54">
        <v>201490.56</v>
      </c>
      <c r="AJ212" s="54">
        <v>0</v>
      </c>
      <c r="AK212" s="54">
        <v>201490.56</v>
      </c>
      <c r="AL212" s="49" t="s">
        <v>3025</v>
      </c>
    </row>
    <row r="213" spans="1:38" hidden="1" x14ac:dyDescent="0.25">
      <c r="A213" s="13">
        <v>124501</v>
      </c>
      <c r="B213" s="15">
        <v>1</v>
      </c>
      <c r="C213" s="43" t="s">
        <v>73</v>
      </c>
      <c r="D213" s="44">
        <v>42577</v>
      </c>
      <c r="E213" s="43" t="s">
        <v>1207</v>
      </c>
      <c r="F213" s="44">
        <v>44285</v>
      </c>
      <c r="G213" s="43" t="s">
        <v>125</v>
      </c>
      <c r="H213" s="45" t="s">
        <v>368</v>
      </c>
      <c r="I213" s="43" t="s">
        <v>3026</v>
      </c>
      <c r="J213" s="43"/>
      <c r="K213" s="43" t="s">
        <v>3027</v>
      </c>
      <c r="L213" s="46" t="s">
        <v>37</v>
      </c>
      <c r="M213" s="45" t="s">
        <v>3028</v>
      </c>
      <c r="N213" s="45"/>
      <c r="O213" s="43" t="s">
        <v>53</v>
      </c>
      <c r="P213" s="45" t="s">
        <v>40</v>
      </c>
      <c r="Q213" s="45"/>
      <c r="R213" s="112" t="s">
        <v>41</v>
      </c>
      <c r="S213" s="112" t="s">
        <v>42</v>
      </c>
      <c r="T213" s="59"/>
      <c r="U213" s="10">
        <v>0.01</v>
      </c>
      <c r="V213" s="44">
        <v>44603</v>
      </c>
      <c r="W213" s="43"/>
      <c r="X213" s="46" t="s">
        <v>43</v>
      </c>
      <c r="Y213" s="43" t="s">
        <v>44</v>
      </c>
      <c r="Z213" s="116" t="s">
        <v>20458</v>
      </c>
      <c r="AA213" s="45" t="s">
        <v>3029</v>
      </c>
      <c r="AB213" s="3">
        <v>51014.17</v>
      </c>
      <c r="AC213" s="3">
        <v>15000</v>
      </c>
      <c r="AD213" s="3">
        <v>0</v>
      </c>
      <c r="AE213" s="3">
        <v>0</v>
      </c>
      <c r="AF213" s="3">
        <f>SUM(Table2[[#This Row],[PE 2021 Obligations]],Table2[[#This Row],[ROW 2021 Obligations]],Table2[[#This Row],[Construction 2021 Obligations]],Table2[[#This Row],[Paving 2021 Obligations]])</f>
        <v>66014.17</v>
      </c>
      <c r="AG213" s="3">
        <v>202593.83</v>
      </c>
      <c r="AH213" s="3">
        <v>15000</v>
      </c>
      <c r="AI213" s="3">
        <v>0</v>
      </c>
      <c r="AJ213" s="3">
        <v>0</v>
      </c>
      <c r="AK213" s="3">
        <v>217593.83</v>
      </c>
      <c r="AL213" s="43" t="s">
        <v>3030</v>
      </c>
    </row>
    <row r="214" spans="1:38" hidden="1" x14ac:dyDescent="0.25">
      <c r="A214" s="47">
        <v>124507</v>
      </c>
      <c r="B214" s="48">
        <v>1</v>
      </c>
      <c r="C214" s="49" t="s">
        <v>73</v>
      </c>
      <c r="D214" s="50">
        <v>42577</v>
      </c>
      <c r="E214" s="49" t="s">
        <v>1207</v>
      </c>
      <c r="F214" s="50">
        <v>44090</v>
      </c>
      <c r="G214" s="49" t="s">
        <v>75</v>
      </c>
      <c r="H214" s="51" t="s">
        <v>368</v>
      </c>
      <c r="I214" s="49" t="s">
        <v>3031</v>
      </c>
      <c r="J214" s="49"/>
      <c r="K214" s="49" t="s">
        <v>3032</v>
      </c>
      <c r="L214" s="52" t="s">
        <v>37</v>
      </c>
      <c r="M214" s="51" t="s">
        <v>3033</v>
      </c>
      <c r="N214" s="51"/>
      <c r="O214" s="49" t="s">
        <v>53</v>
      </c>
      <c r="P214" s="51" t="s">
        <v>40</v>
      </c>
      <c r="Q214" s="51"/>
      <c r="R214" s="111" t="s">
        <v>41</v>
      </c>
      <c r="S214" s="111" t="s">
        <v>42</v>
      </c>
      <c r="T214" s="120"/>
      <c r="U214" s="53">
        <v>2.1000000000000001E-2</v>
      </c>
      <c r="V214" s="50">
        <v>44603</v>
      </c>
      <c r="W214" s="49"/>
      <c r="X214" s="52" t="s">
        <v>43</v>
      </c>
      <c r="Y214" s="49" t="s">
        <v>44</v>
      </c>
      <c r="Z214" s="116" t="s">
        <v>20458</v>
      </c>
      <c r="AA214" s="51" t="s">
        <v>3034</v>
      </c>
      <c r="AB214" s="54">
        <v>30017.03</v>
      </c>
      <c r="AC214" s="54">
        <v>10343</v>
      </c>
      <c r="AD214" s="54">
        <v>0</v>
      </c>
      <c r="AE214" s="54">
        <v>0</v>
      </c>
      <c r="AF214" s="3">
        <f>SUM(Table2[[#This Row],[PE 2021 Obligations]],Table2[[#This Row],[ROW 2021 Obligations]],Table2[[#This Row],[Construction 2021 Obligations]],Table2[[#This Row],[Paving 2021 Obligations]])</f>
        <v>40360.03</v>
      </c>
      <c r="AG214" s="54">
        <v>187807.35999999999</v>
      </c>
      <c r="AH214" s="54">
        <v>10343</v>
      </c>
      <c r="AI214" s="54">
        <v>0</v>
      </c>
      <c r="AJ214" s="54">
        <v>0</v>
      </c>
      <c r="AK214" s="54">
        <v>198150.36</v>
      </c>
      <c r="AL214" s="49" t="s">
        <v>3035</v>
      </c>
    </row>
    <row r="215" spans="1:38" ht="30" hidden="1" x14ac:dyDescent="0.25">
      <c r="A215" s="13">
        <v>124509</v>
      </c>
      <c r="B215" s="15">
        <v>3</v>
      </c>
      <c r="C215" s="43" t="s">
        <v>73</v>
      </c>
      <c r="D215" s="44">
        <v>42577</v>
      </c>
      <c r="E215" s="43" t="s">
        <v>529</v>
      </c>
      <c r="F215" s="44">
        <v>44054</v>
      </c>
      <c r="G215" s="43" t="s">
        <v>102</v>
      </c>
      <c r="H215" s="45" t="s">
        <v>354</v>
      </c>
      <c r="I215" s="43" t="s">
        <v>2020</v>
      </c>
      <c r="J215" s="43" t="s">
        <v>116</v>
      </c>
      <c r="K215" s="43"/>
      <c r="L215" s="46" t="s">
        <v>116</v>
      </c>
      <c r="M215" s="45" t="s">
        <v>3036</v>
      </c>
      <c r="N215" s="45"/>
      <c r="O215" s="43" t="s">
        <v>53</v>
      </c>
      <c r="P215" s="45" t="s">
        <v>40</v>
      </c>
      <c r="Q215" s="45"/>
      <c r="R215" s="112" t="s">
        <v>41</v>
      </c>
      <c r="S215" s="112" t="s">
        <v>42</v>
      </c>
      <c r="T215" s="59"/>
      <c r="U215" s="10">
        <v>0.05</v>
      </c>
      <c r="V215" s="44">
        <v>44603</v>
      </c>
      <c r="W215" s="43"/>
      <c r="X215" s="46" t="s">
        <v>43</v>
      </c>
      <c r="Y215" s="43" t="s">
        <v>78</v>
      </c>
      <c r="Z215" s="112" t="s">
        <v>20461</v>
      </c>
      <c r="AA215" s="45" t="s">
        <v>3037</v>
      </c>
      <c r="AB215" s="3">
        <v>25000</v>
      </c>
      <c r="AC215" s="3">
        <v>210953</v>
      </c>
      <c r="AD215" s="3">
        <v>0</v>
      </c>
      <c r="AE215" s="3">
        <v>0</v>
      </c>
      <c r="AF215" s="3">
        <f>SUM(Table2[[#This Row],[PE 2021 Obligations]],Table2[[#This Row],[ROW 2021 Obligations]],Table2[[#This Row],[Construction 2021 Obligations]],Table2[[#This Row],[Paving 2021 Obligations]])</f>
        <v>235953</v>
      </c>
      <c r="AG215" s="3">
        <v>325000</v>
      </c>
      <c r="AH215" s="3">
        <v>210953</v>
      </c>
      <c r="AI215" s="3">
        <v>0</v>
      </c>
      <c r="AJ215" s="3">
        <v>0</v>
      </c>
      <c r="AK215" s="3">
        <v>535953</v>
      </c>
      <c r="AL215" s="43" t="s">
        <v>3038</v>
      </c>
    </row>
    <row r="216" spans="1:38" hidden="1" x14ac:dyDescent="0.25">
      <c r="A216" s="47">
        <v>124514</v>
      </c>
      <c r="B216" s="48">
        <v>1</v>
      </c>
      <c r="C216" s="49" t="s">
        <v>73</v>
      </c>
      <c r="D216" s="50">
        <v>42577</v>
      </c>
      <c r="E216" s="49" t="s">
        <v>1207</v>
      </c>
      <c r="F216" s="50">
        <v>44001</v>
      </c>
      <c r="G216" s="49" t="s">
        <v>102</v>
      </c>
      <c r="H216" s="51" t="s">
        <v>368</v>
      </c>
      <c r="I216" s="49" t="s">
        <v>1720</v>
      </c>
      <c r="J216" s="49" t="s">
        <v>116</v>
      </c>
      <c r="K216" s="49"/>
      <c r="L216" s="52" t="s">
        <v>116</v>
      </c>
      <c r="M216" s="51" t="s">
        <v>3039</v>
      </c>
      <c r="N216" s="51" t="s">
        <v>40</v>
      </c>
      <c r="O216" s="49" t="s">
        <v>53</v>
      </c>
      <c r="P216" s="51" t="s">
        <v>40</v>
      </c>
      <c r="Q216" s="51"/>
      <c r="R216" s="111" t="s">
        <v>41</v>
      </c>
      <c r="S216" s="111" t="s">
        <v>42</v>
      </c>
      <c r="T216" s="120"/>
      <c r="U216" s="53">
        <v>0.01</v>
      </c>
      <c r="V216" s="50">
        <v>44540</v>
      </c>
      <c r="W216" s="49"/>
      <c r="X216" s="52" t="s">
        <v>43</v>
      </c>
      <c r="Y216" s="49" t="s">
        <v>78</v>
      </c>
      <c r="Z216" s="112" t="s">
        <v>20461</v>
      </c>
      <c r="AA216" s="51" t="s">
        <v>3040</v>
      </c>
      <c r="AB216" s="54">
        <v>0</v>
      </c>
      <c r="AC216" s="54">
        <v>213000</v>
      </c>
      <c r="AD216" s="54">
        <v>0</v>
      </c>
      <c r="AE216" s="54">
        <v>0</v>
      </c>
      <c r="AF216" s="3">
        <f>SUM(Table2[[#This Row],[PE 2021 Obligations]],Table2[[#This Row],[ROW 2021 Obligations]],Table2[[#This Row],[Construction 2021 Obligations]],Table2[[#This Row],[Paving 2021 Obligations]])</f>
        <v>213000</v>
      </c>
      <c r="AG216" s="54">
        <v>166000</v>
      </c>
      <c r="AH216" s="54">
        <v>213000</v>
      </c>
      <c r="AI216" s="54">
        <v>0</v>
      </c>
      <c r="AJ216" s="54">
        <v>0</v>
      </c>
      <c r="AK216" s="54">
        <v>379000</v>
      </c>
      <c r="AL216" s="49" t="s">
        <v>3041</v>
      </c>
    </row>
    <row r="217" spans="1:38" hidden="1" x14ac:dyDescent="0.25">
      <c r="A217" s="13">
        <v>124515</v>
      </c>
      <c r="B217" s="15">
        <v>1</v>
      </c>
      <c r="C217" s="43" t="s">
        <v>73</v>
      </c>
      <c r="D217" s="44">
        <v>42577</v>
      </c>
      <c r="E217" s="43" t="s">
        <v>1207</v>
      </c>
      <c r="F217" s="44">
        <v>44291</v>
      </c>
      <c r="G217" s="43" t="s">
        <v>2732</v>
      </c>
      <c r="H217" s="45" t="s">
        <v>368</v>
      </c>
      <c r="I217" s="43" t="s">
        <v>3042</v>
      </c>
      <c r="J217" s="43" t="s">
        <v>116</v>
      </c>
      <c r="K217" s="43"/>
      <c r="L217" s="46" t="s">
        <v>116</v>
      </c>
      <c r="M217" s="45" t="s">
        <v>3043</v>
      </c>
      <c r="N217" s="45"/>
      <c r="O217" s="43" t="s">
        <v>53</v>
      </c>
      <c r="P217" s="45" t="s">
        <v>40</v>
      </c>
      <c r="Q217" s="45"/>
      <c r="R217" s="112" t="s">
        <v>41</v>
      </c>
      <c r="S217" s="112" t="s">
        <v>42</v>
      </c>
      <c r="T217" s="59"/>
      <c r="U217" s="10">
        <v>7.0000000000000007E-2</v>
      </c>
      <c r="V217" s="44">
        <v>45433</v>
      </c>
      <c r="W217" s="43"/>
      <c r="X217" s="46" t="s">
        <v>43</v>
      </c>
      <c r="Y217" s="43" t="s">
        <v>78</v>
      </c>
      <c r="Z217" s="112" t="s">
        <v>20461</v>
      </c>
      <c r="AA217" s="45" t="s">
        <v>3044</v>
      </c>
      <c r="AB217" s="3">
        <v>20000</v>
      </c>
      <c r="AC217" s="3">
        <v>0</v>
      </c>
      <c r="AD217" s="3">
        <v>0</v>
      </c>
      <c r="AE217" s="3">
        <v>0</v>
      </c>
      <c r="AF217" s="3">
        <f>SUM(Table2[[#This Row],[PE 2021 Obligations]],Table2[[#This Row],[ROW 2021 Obligations]],Table2[[#This Row],[Construction 2021 Obligations]],Table2[[#This Row],[Paving 2021 Obligations]])</f>
        <v>20000</v>
      </c>
      <c r="AG217" s="3">
        <v>20000</v>
      </c>
      <c r="AH217" s="3">
        <v>0</v>
      </c>
      <c r="AI217" s="3">
        <v>0</v>
      </c>
      <c r="AJ217" s="3">
        <v>0</v>
      </c>
      <c r="AK217" s="3">
        <v>20000</v>
      </c>
      <c r="AL217" s="43"/>
    </row>
    <row r="218" spans="1:38" hidden="1" x14ac:dyDescent="0.25">
      <c r="A218" s="47">
        <v>124518</v>
      </c>
      <c r="B218" s="48">
        <v>1</v>
      </c>
      <c r="C218" s="49" t="s">
        <v>73</v>
      </c>
      <c r="D218" s="50">
        <v>42577</v>
      </c>
      <c r="E218" s="49" t="s">
        <v>1207</v>
      </c>
      <c r="F218" s="50">
        <v>44312</v>
      </c>
      <c r="G218" s="49" t="s">
        <v>142</v>
      </c>
      <c r="H218" s="51" t="s">
        <v>386</v>
      </c>
      <c r="I218" s="49" t="s">
        <v>3045</v>
      </c>
      <c r="J218" s="49"/>
      <c r="K218" s="49" t="s">
        <v>3046</v>
      </c>
      <c r="L218" s="52" t="s">
        <v>37</v>
      </c>
      <c r="M218" s="51" t="s">
        <v>3047</v>
      </c>
      <c r="N218" s="51"/>
      <c r="O218" s="49" t="s">
        <v>53</v>
      </c>
      <c r="P218" s="51" t="s">
        <v>1320</v>
      </c>
      <c r="Q218" s="51"/>
      <c r="R218" s="111" t="s">
        <v>41</v>
      </c>
      <c r="S218" s="110" t="s">
        <v>42</v>
      </c>
      <c r="T218" s="120"/>
      <c r="U218" s="53">
        <v>0.15</v>
      </c>
      <c r="V218" s="52"/>
      <c r="W218" s="49"/>
      <c r="X218" s="52" t="s">
        <v>43</v>
      </c>
      <c r="Y218" s="49" t="s">
        <v>78</v>
      </c>
      <c r="Z218" s="116" t="s">
        <v>20458</v>
      </c>
      <c r="AA218" s="51" t="s">
        <v>3048</v>
      </c>
      <c r="AB218" s="54">
        <v>58675.12</v>
      </c>
      <c r="AC218" s="54">
        <v>0</v>
      </c>
      <c r="AD218" s="54">
        <v>0</v>
      </c>
      <c r="AE218" s="54">
        <v>0</v>
      </c>
      <c r="AF218" s="3">
        <f>SUM(Table2[[#This Row],[PE 2021 Obligations]],Table2[[#This Row],[ROW 2021 Obligations]],Table2[[#This Row],[Construction 2021 Obligations]],Table2[[#This Row],[Paving 2021 Obligations]])</f>
        <v>58675.12</v>
      </c>
      <c r="AG218" s="54">
        <v>108675.12</v>
      </c>
      <c r="AH218" s="54">
        <v>0</v>
      </c>
      <c r="AI218" s="54">
        <v>0</v>
      </c>
      <c r="AJ218" s="54">
        <v>0</v>
      </c>
      <c r="AK218" s="54">
        <v>108675.12</v>
      </c>
      <c r="AL218" s="49" t="s">
        <v>3049</v>
      </c>
    </row>
    <row r="219" spans="1:38" hidden="1" x14ac:dyDescent="0.25">
      <c r="A219" s="13">
        <v>124519</v>
      </c>
      <c r="B219" s="15">
        <v>1</v>
      </c>
      <c r="C219" s="43" t="s">
        <v>73</v>
      </c>
      <c r="D219" s="44">
        <v>42577</v>
      </c>
      <c r="E219" s="43" t="s">
        <v>1207</v>
      </c>
      <c r="F219" s="44">
        <v>44229</v>
      </c>
      <c r="G219" s="43" t="s">
        <v>102</v>
      </c>
      <c r="H219" s="45" t="s">
        <v>386</v>
      </c>
      <c r="I219" s="43" t="s">
        <v>3050</v>
      </c>
      <c r="J219" s="43"/>
      <c r="K219" s="43" t="s">
        <v>3051</v>
      </c>
      <c r="L219" s="46" t="s">
        <v>37</v>
      </c>
      <c r="M219" s="45" t="s">
        <v>3052</v>
      </c>
      <c r="N219" s="45"/>
      <c r="O219" s="43" t="s">
        <v>53</v>
      </c>
      <c r="P219" s="45" t="s">
        <v>40</v>
      </c>
      <c r="Q219" s="45"/>
      <c r="R219" s="112" t="s">
        <v>41</v>
      </c>
      <c r="S219" s="112" t="s">
        <v>42</v>
      </c>
      <c r="T219" s="59"/>
      <c r="U219" s="10">
        <v>7.0000000000000007E-2</v>
      </c>
      <c r="V219" s="44">
        <v>44694</v>
      </c>
      <c r="W219" s="43"/>
      <c r="X219" s="46" t="s">
        <v>43</v>
      </c>
      <c r="Y219" s="43" t="s">
        <v>1150</v>
      </c>
      <c r="Z219" s="116" t="s">
        <v>20458</v>
      </c>
      <c r="AA219" s="45" t="s">
        <v>3053</v>
      </c>
      <c r="AB219" s="3">
        <v>11159.57</v>
      </c>
      <c r="AC219" s="3">
        <v>316527.08</v>
      </c>
      <c r="AD219" s="3">
        <v>0</v>
      </c>
      <c r="AE219" s="3">
        <v>0</v>
      </c>
      <c r="AF219" s="3">
        <f>SUM(Table2[[#This Row],[PE 2021 Obligations]],Table2[[#This Row],[ROW 2021 Obligations]],Table2[[#This Row],[Construction 2021 Obligations]],Table2[[#This Row],[Paving 2021 Obligations]])</f>
        <v>327686.65000000002</v>
      </c>
      <c r="AG219" s="3">
        <v>251159.57</v>
      </c>
      <c r="AH219" s="3">
        <v>316527.08</v>
      </c>
      <c r="AI219" s="3">
        <v>0</v>
      </c>
      <c r="AJ219" s="3">
        <v>0</v>
      </c>
      <c r="AK219" s="3">
        <v>567686.65</v>
      </c>
      <c r="AL219" s="43" t="s">
        <v>3054</v>
      </c>
    </row>
    <row r="220" spans="1:38" hidden="1" x14ac:dyDescent="0.25">
      <c r="A220" s="47">
        <v>124520</v>
      </c>
      <c r="B220" s="48">
        <v>1</v>
      </c>
      <c r="C220" s="49" t="s">
        <v>73</v>
      </c>
      <c r="D220" s="50">
        <v>42577</v>
      </c>
      <c r="E220" s="49" t="s">
        <v>1207</v>
      </c>
      <c r="F220" s="50">
        <v>44322</v>
      </c>
      <c r="G220" s="49" t="s">
        <v>142</v>
      </c>
      <c r="H220" s="51" t="s">
        <v>386</v>
      </c>
      <c r="I220" s="49"/>
      <c r="J220" s="49"/>
      <c r="K220" s="49" t="s">
        <v>3055</v>
      </c>
      <c r="L220" s="52" t="s">
        <v>37</v>
      </c>
      <c r="M220" s="51" t="s">
        <v>3056</v>
      </c>
      <c r="N220" s="51"/>
      <c r="O220" s="49" t="s">
        <v>53</v>
      </c>
      <c r="P220" s="51" t="s">
        <v>40</v>
      </c>
      <c r="Q220" s="51"/>
      <c r="R220" s="111" t="s">
        <v>41</v>
      </c>
      <c r="S220" s="111" t="s">
        <v>42</v>
      </c>
      <c r="T220" s="120"/>
      <c r="U220" s="53">
        <v>3.5000000000000003E-2</v>
      </c>
      <c r="V220" s="52"/>
      <c r="W220" s="49"/>
      <c r="X220" s="52" t="s">
        <v>43</v>
      </c>
      <c r="Y220" s="49" t="s">
        <v>44</v>
      </c>
      <c r="Z220" s="116" t="s">
        <v>20458</v>
      </c>
      <c r="AA220" s="51" t="s">
        <v>3057</v>
      </c>
      <c r="AB220" s="54">
        <v>400400</v>
      </c>
      <c r="AC220" s="54">
        <v>0</v>
      </c>
      <c r="AD220" s="54">
        <v>0</v>
      </c>
      <c r="AE220" s="54">
        <v>0</v>
      </c>
      <c r="AF220" s="3">
        <f>SUM(Table2[[#This Row],[PE 2021 Obligations]],Table2[[#This Row],[ROW 2021 Obligations]],Table2[[#This Row],[Construction 2021 Obligations]],Table2[[#This Row],[Paving 2021 Obligations]])</f>
        <v>400400</v>
      </c>
      <c r="AG220" s="54">
        <v>415400</v>
      </c>
      <c r="AH220" s="54">
        <v>0</v>
      </c>
      <c r="AI220" s="54">
        <v>0</v>
      </c>
      <c r="AJ220" s="54">
        <v>0</v>
      </c>
      <c r="AK220" s="54">
        <v>415400</v>
      </c>
      <c r="AL220" s="49" t="s">
        <v>3058</v>
      </c>
    </row>
    <row r="221" spans="1:38" hidden="1" x14ac:dyDescent="0.25">
      <c r="A221" s="13">
        <v>124522</v>
      </c>
      <c r="B221" s="15">
        <v>1</v>
      </c>
      <c r="C221" s="43" t="s">
        <v>73</v>
      </c>
      <c r="D221" s="44">
        <v>42577</v>
      </c>
      <c r="E221" s="43" t="s">
        <v>1207</v>
      </c>
      <c r="F221" s="44">
        <v>44298</v>
      </c>
      <c r="G221" s="43" t="s">
        <v>2668</v>
      </c>
      <c r="H221" s="45" t="s">
        <v>386</v>
      </c>
      <c r="I221" s="43"/>
      <c r="J221" s="43"/>
      <c r="K221" s="43" t="s">
        <v>3059</v>
      </c>
      <c r="L221" s="46" t="s">
        <v>37</v>
      </c>
      <c r="M221" s="45" t="s">
        <v>3060</v>
      </c>
      <c r="N221" s="45"/>
      <c r="O221" s="43" t="s">
        <v>53</v>
      </c>
      <c r="P221" s="45" t="s">
        <v>40</v>
      </c>
      <c r="Q221" s="45"/>
      <c r="R221" s="112" t="s">
        <v>41</v>
      </c>
      <c r="S221" s="112" t="s">
        <v>42</v>
      </c>
      <c r="T221" s="59"/>
      <c r="U221" s="10">
        <v>0.03</v>
      </c>
      <c r="V221" s="46"/>
      <c r="W221" s="43"/>
      <c r="X221" s="46" t="s">
        <v>43</v>
      </c>
      <c r="Y221" s="43" t="s">
        <v>44</v>
      </c>
      <c r="Z221" s="116" t="s">
        <v>20458</v>
      </c>
      <c r="AA221" s="45" t="s">
        <v>3061</v>
      </c>
      <c r="AB221" s="3">
        <v>20000</v>
      </c>
      <c r="AC221" s="3">
        <v>0</v>
      </c>
      <c r="AD221" s="3">
        <v>0</v>
      </c>
      <c r="AE221" s="3">
        <v>0</v>
      </c>
      <c r="AF221" s="3">
        <f>SUM(Table2[[#This Row],[PE 2021 Obligations]],Table2[[#This Row],[ROW 2021 Obligations]],Table2[[#This Row],[Construction 2021 Obligations]],Table2[[#This Row],[Paving 2021 Obligations]])</f>
        <v>20000</v>
      </c>
      <c r="AG221" s="3">
        <v>20000</v>
      </c>
      <c r="AH221" s="3">
        <v>0</v>
      </c>
      <c r="AI221" s="3">
        <v>0</v>
      </c>
      <c r="AJ221" s="3">
        <v>0</v>
      </c>
      <c r="AK221" s="3">
        <v>20000</v>
      </c>
      <c r="AL221" s="43"/>
    </row>
    <row r="222" spans="1:38" hidden="1" x14ac:dyDescent="0.25">
      <c r="A222" s="47">
        <v>124523</v>
      </c>
      <c r="B222" s="48">
        <v>1</v>
      </c>
      <c r="C222" s="49" t="s">
        <v>73</v>
      </c>
      <c r="D222" s="50">
        <v>42577</v>
      </c>
      <c r="E222" s="49" t="s">
        <v>1207</v>
      </c>
      <c r="F222" s="50">
        <v>44291</v>
      </c>
      <c r="G222" s="49" t="s">
        <v>2732</v>
      </c>
      <c r="H222" s="51" t="s">
        <v>386</v>
      </c>
      <c r="I222" s="49" t="s">
        <v>159</v>
      </c>
      <c r="J222" s="49" t="s">
        <v>148</v>
      </c>
      <c r="K222" s="49"/>
      <c r="L222" s="52" t="s">
        <v>149</v>
      </c>
      <c r="M222" s="51" t="s">
        <v>3062</v>
      </c>
      <c r="N222" s="51"/>
      <c r="O222" s="49" t="s">
        <v>53</v>
      </c>
      <c r="P222" s="51" t="s">
        <v>40</v>
      </c>
      <c r="Q222" s="51"/>
      <c r="R222" s="111" t="s">
        <v>41</v>
      </c>
      <c r="S222" s="111" t="s">
        <v>42</v>
      </c>
      <c r="T222" s="120"/>
      <c r="U222" s="53">
        <v>0.27500000000000002</v>
      </c>
      <c r="V222" s="50">
        <v>45422</v>
      </c>
      <c r="W222" s="49"/>
      <c r="X222" s="52" t="s">
        <v>43</v>
      </c>
      <c r="Y222" s="49" t="s">
        <v>454</v>
      </c>
      <c r="Z222" s="112" t="s">
        <v>20457</v>
      </c>
      <c r="AA222" s="51" t="s">
        <v>3063</v>
      </c>
      <c r="AB222" s="54">
        <v>25000</v>
      </c>
      <c r="AC222" s="54">
        <v>0</v>
      </c>
      <c r="AD222" s="54">
        <v>0</v>
      </c>
      <c r="AE222" s="54">
        <v>0</v>
      </c>
      <c r="AF222" s="3">
        <f>SUM(Table2[[#This Row],[PE 2021 Obligations]],Table2[[#This Row],[ROW 2021 Obligations]],Table2[[#This Row],[Construction 2021 Obligations]],Table2[[#This Row],[Paving 2021 Obligations]])</f>
        <v>25000</v>
      </c>
      <c r="AG222" s="54">
        <v>25000</v>
      </c>
      <c r="AH222" s="54">
        <v>0</v>
      </c>
      <c r="AI222" s="54">
        <v>0</v>
      </c>
      <c r="AJ222" s="54">
        <v>0</v>
      </c>
      <c r="AK222" s="54">
        <v>25000</v>
      </c>
      <c r="AL222" s="49"/>
    </row>
    <row r="223" spans="1:38" hidden="1" x14ac:dyDescent="0.25">
      <c r="A223" s="13">
        <v>124525</v>
      </c>
      <c r="B223" s="15">
        <v>1</v>
      </c>
      <c r="C223" s="43" t="s">
        <v>73</v>
      </c>
      <c r="D223" s="44">
        <v>42577</v>
      </c>
      <c r="E223" s="43" t="s">
        <v>1207</v>
      </c>
      <c r="F223" s="44">
        <v>43892</v>
      </c>
      <c r="G223" s="43" t="s">
        <v>2668</v>
      </c>
      <c r="H223" s="45" t="s">
        <v>386</v>
      </c>
      <c r="I223" s="43" t="s">
        <v>446</v>
      </c>
      <c r="J223" s="43" t="s">
        <v>116</v>
      </c>
      <c r="K223" s="43"/>
      <c r="L223" s="46" t="s">
        <v>116</v>
      </c>
      <c r="M223" s="45" t="s">
        <v>3064</v>
      </c>
      <c r="N223" s="45"/>
      <c r="O223" s="43" t="s">
        <v>53</v>
      </c>
      <c r="P223" s="45" t="s">
        <v>40</v>
      </c>
      <c r="Q223" s="45"/>
      <c r="R223" s="112" t="s">
        <v>41</v>
      </c>
      <c r="S223" s="112" t="s">
        <v>42</v>
      </c>
      <c r="T223" s="59"/>
      <c r="U223" s="10">
        <v>0.20499999999999999</v>
      </c>
      <c r="V223" s="44">
        <v>45349</v>
      </c>
      <c r="W223" s="43"/>
      <c r="X223" s="46" t="s">
        <v>43</v>
      </c>
      <c r="Y223" s="43" t="s">
        <v>140</v>
      </c>
      <c r="Z223" s="127" t="s">
        <v>20460</v>
      </c>
      <c r="AA223" s="45" t="s">
        <v>3065</v>
      </c>
      <c r="AB223" s="3">
        <v>575000</v>
      </c>
      <c r="AC223" s="3">
        <v>0</v>
      </c>
      <c r="AD223" s="3">
        <v>0</v>
      </c>
      <c r="AE223" s="3">
        <v>0</v>
      </c>
      <c r="AF223" s="3">
        <f>SUM(Table2[[#This Row],[PE 2021 Obligations]],Table2[[#This Row],[ROW 2021 Obligations]],Table2[[#This Row],[Construction 2021 Obligations]],Table2[[#This Row],[Paving 2021 Obligations]])</f>
        <v>575000</v>
      </c>
      <c r="AG223" s="3">
        <v>585000</v>
      </c>
      <c r="AH223" s="3">
        <v>0</v>
      </c>
      <c r="AI223" s="3">
        <v>0</v>
      </c>
      <c r="AJ223" s="3">
        <v>0</v>
      </c>
      <c r="AK223" s="3">
        <v>585000</v>
      </c>
      <c r="AL223" s="43" t="s">
        <v>3066</v>
      </c>
    </row>
    <row r="224" spans="1:38" hidden="1" x14ac:dyDescent="0.25">
      <c r="A224" s="47">
        <v>124526</v>
      </c>
      <c r="B224" s="48">
        <v>1</v>
      </c>
      <c r="C224" s="49" t="s">
        <v>73</v>
      </c>
      <c r="D224" s="50">
        <v>42577</v>
      </c>
      <c r="E224" s="49" t="s">
        <v>1207</v>
      </c>
      <c r="F224" s="50">
        <v>44099</v>
      </c>
      <c r="G224" s="49" t="s">
        <v>74</v>
      </c>
      <c r="H224" s="51" t="s">
        <v>386</v>
      </c>
      <c r="I224" s="49" t="s">
        <v>446</v>
      </c>
      <c r="J224" s="49" t="s">
        <v>116</v>
      </c>
      <c r="K224" s="49"/>
      <c r="L224" s="52" t="s">
        <v>116</v>
      </c>
      <c r="M224" s="51" t="s">
        <v>3067</v>
      </c>
      <c r="N224" s="51"/>
      <c r="O224" s="49" t="s">
        <v>53</v>
      </c>
      <c r="P224" s="51" t="s">
        <v>40</v>
      </c>
      <c r="Q224" s="51"/>
      <c r="R224" s="111" t="s">
        <v>41</v>
      </c>
      <c r="S224" s="111" t="s">
        <v>42</v>
      </c>
      <c r="T224" s="120"/>
      <c r="U224" s="53">
        <v>0.04</v>
      </c>
      <c r="V224" s="50">
        <v>44729</v>
      </c>
      <c r="W224" s="49"/>
      <c r="X224" s="52" t="s">
        <v>43</v>
      </c>
      <c r="Y224" s="49" t="s">
        <v>140</v>
      </c>
      <c r="Z224" s="112" t="s">
        <v>20460</v>
      </c>
      <c r="AA224" s="51" t="s">
        <v>3068</v>
      </c>
      <c r="AB224" s="54">
        <v>133000</v>
      </c>
      <c r="AC224" s="54">
        <v>0</v>
      </c>
      <c r="AD224" s="54">
        <v>0</v>
      </c>
      <c r="AE224" s="54">
        <v>0</v>
      </c>
      <c r="AF224" s="3">
        <f>SUM(Table2[[#This Row],[PE 2021 Obligations]],Table2[[#This Row],[ROW 2021 Obligations]],Table2[[#This Row],[Construction 2021 Obligations]],Table2[[#This Row],[Paving 2021 Obligations]])</f>
        <v>133000</v>
      </c>
      <c r="AG224" s="54">
        <v>143000</v>
      </c>
      <c r="AH224" s="54">
        <v>0</v>
      </c>
      <c r="AI224" s="54">
        <v>0</v>
      </c>
      <c r="AJ224" s="54">
        <v>0</v>
      </c>
      <c r="AK224" s="54">
        <v>143000</v>
      </c>
      <c r="AL224" s="49" t="s">
        <v>3069</v>
      </c>
    </row>
    <row r="225" spans="1:38" hidden="1" x14ac:dyDescent="0.25">
      <c r="A225" s="13">
        <v>124531</v>
      </c>
      <c r="B225" s="15">
        <v>1</v>
      </c>
      <c r="C225" s="43" t="s">
        <v>31</v>
      </c>
      <c r="D225" s="44">
        <v>42577</v>
      </c>
      <c r="E225" s="43" t="s">
        <v>1207</v>
      </c>
      <c r="F225" s="44">
        <v>44180</v>
      </c>
      <c r="G225" s="43" t="s">
        <v>75</v>
      </c>
      <c r="H225" s="45" t="s">
        <v>394</v>
      </c>
      <c r="I225" s="43"/>
      <c r="J225" s="43"/>
      <c r="K225" s="43" t="s">
        <v>3070</v>
      </c>
      <c r="L225" s="46" t="s">
        <v>37</v>
      </c>
      <c r="M225" s="45" t="s">
        <v>3071</v>
      </c>
      <c r="N225" s="45"/>
      <c r="O225" s="43" t="s">
        <v>39</v>
      </c>
      <c r="P225" s="45" t="s">
        <v>40</v>
      </c>
      <c r="Q225" s="45"/>
      <c r="R225" s="112" t="s">
        <v>41</v>
      </c>
      <c r="S225" s="112" t="s">
        <v>42</v>
      </c>
      <c r="T225" s="59"/>
      <c r="U225" s="10">
        <v>0.01</v>
      </c>
      <c r="V225" s="46"/>
      <c r="W225" s="43"/>
      <c r="X225" s="46" t="s">
        <v>43</v>
      </c>
      <c r="Y225" s="43" t="s">
        <v>44</v>
      </c>
      <c r="Z225" s="111" t="s">
        <v>20458</v>
      </c>
      <c r="AA225" s="45" t="s">
        <v>3072</v>
      </c>
      <c r="AB225" s="3">
        <v>0</v>
      </c>
      <c r="AC225" s="3">
        <v>0</v>
      </c>
      <c r="AD225" s="3">
        <v>325055.62</v>
      </c>
      <c r="AE225" s="3">
        <v>0</v>
      </c>
      <c r="AF225" s="3">
        <f>SUM(Table2[[#This Row],[PE 2021 Obligations]],Table2[[#This Row],[ROW 2021 Obligations]],Table2[[#This Row],[Construction 2021 Obligations]],Table2[[#This Row],[Paving 2021 Obligations]])</f>
        <v>325055.62</v>
      </c>
      <c r="AG225" s="3">
        <v>0</v>
      </c>
      <c r="AH225" s="3">
        <v>0</v>
      </c>
      <c r="AI225" s="3">
        <v>325055.62</v>
      </c>
      <c r="AJ225" s="3">
        <v>0</v>
      </c>
      <c r="AK225" s="3">
        <v>325055.62</v>
      </c>
      <c r="AL225" s="43" t="s">
        <v>3073</v>
      </c>
    </row>
    <row r="226" spans="1:38" hidden="1" x14ac:dyDescent="0.25">
      <c r="A226" s="47">
        <v>124536</v>
      </c>
      <c r="B226" s="48">
        <v>4</v>
      </c>
      <c r="C226" s="49" t="s">
        <v>31</v>
      </c>
      <c r="D226" s="50">
        <v>42577</v>
      </c>
      <c r="E226" s="49" t="s">
        <v>819</v>
      </c>
      <c r="F226" s="50">
        <v>44298</v>
      </c>
      <c r="G226" s="49" t="s">
        <v>56</v>
      </c>
      <c r="H226" s="51" t="s">
        <v>301</v>
      </c>
      <c r="I226" s="49" t="s">
        <v>3074</v>
      </c>
      <c r="J226" s="49"/>
      <c r="K226" s="49" t="s">
        <v>3075</v>
      </c>
      <c r="L226" s="52" t="s">
        <v>37</v>
      </c>
      <c r="M226" s="51" t="s">
        <v>3076</v>
      </c>
      <c r="N226" s="51"/>
      <c r="O226" s="49" t="s">
        <v>39</v>
      </c>
      <c r="P226" s="51" t="s">
        <v>40</v>
      </c>
      <c r="Q226" s="51"/>
      <c r="R226" s="111" t="s">
        <v>41</v>
      </c>
      <c r="S226" s="111" t="s">
        <v>42</v>
      </c>
      <c r="T226" s="120"/>
      <c r="U226" s="53">
        <v>0.01</v>
      </c>
      <c r="V226" s="52"/>
      <c r="W226" s="49"/>
      <c r="X226" s="52" t="s">
        <v>43</v>
      </c>
      <c r="Y226" s="49" t="s">
        <v>44</v>
      </c>
      <c r="Z226" s="116" t="s">
        <v>20458</v>
      </c>
      <c r="AA226" s="51" t="s">
        <v>3077</v>
      </c>
      <c r="AB226" s="54">
        <v>0</v>
      </c>
      <c r="AC226" s="54">
        <v>0</v>
      </c>
      <c r="AD226" s="54">
        <v>774.07</v>
      </c>
      <c r="AE226" s="54">
        <v>0</v>
      </c>
      <c r="AF226" s="3">
        <f>SUM(Table2[[#This Row],[PE 2021 Obligations]],Table2[[#This Row],[ROW 2021 Obligations]],Table2[[#This Row],[Construction 2021 Obligations]],Table2[[#This Row],[Paving 2021 Obligations]])</f>
        <v>774.07</v>
      </c>
      <c r="AG226" s="54">
        <v>0</v>
      </c>
      <c r="AH226" s="54">
        <v>0</v>
      </c>
      <c r="AI226" s="54">
        <v>844761.57</v>
      </c>
      <c r="AJ226" s="54">
        <v>0</v>
      </c>
      <c r="AK226" s="54">
        <v>844761.57</v>
      </c>
      <c r="AL226" s="49" t="s">
        <v>3078</v>
      </c>
    </row>
    <row r="227" spans="1:38" hidden="1" x14ac:dyDescent="0.25">
      <c r="A227" s="13">
        <v>124538</v>
      </c>
      <c r="B227" s="15">
        <v>4</v>
      </c>
      <c r="C227" s="43" t="s">
        <v>31</v>
      </c>
      <c r="D227" s="44">
        <v>42577</v>
      </c>
      <c r="E227" s="43" t="s">
        <v>819</v>
      </c>
      <c r="F227" s="44">
        <v>44309</v>
      </c>
      <c r="G227" s="43" t="s">
        <v>33</v>
      </c>
      <c r="H227" s="45" t="s">
        <v>301</v>
      </c>
      <c r="I227" s="43" t="s">
        <v>3074</v>
      </c>
      <c r="J227" s="43"/>
      <c r="K227" s="43" t="s">
        <v>3075</v>
      </c>
      <c r="L227" s="46" t="s">
        <v>37</v>
      </c>
      <c r="M227" s="45" t="s">
        <v>3079</v>
      </c>
      <c r="N227" s="45"/>
      <c r="O227" s="43" t="s">
        <v>39</v>
      </c>
      <c r="P227" s="45" t="s">
        <v>40</v>
      </c>
      <c r="Q227" s="45"/>
      <c r="R227" s="112" t="s">
        <v>41</v>
      </c>
      <c r="S227" s="112" t="s">
        <v>42</v>
      </c>
      <c r="T227" s="59"/>
      <c r="U227" s="10">
        <v>0.01</v>
      </c>
      <c r="V227" s="46"/>
      <c r="W227" s="43"/>
      <c r="X227" s="46" t="s">
        <v>43</v>
      </c>
      <c r="Y227" s="43" t="s">
        <v>44</v>
      </c>
      <c r="Z227" s="111" t="s">
        <v>20458</v>
      </c>
      <c r="AA227" s="45" t="s">
        <v>3080</v>
      </c>
      <c r="AB227" s="3">
        <v>0</v>
      </c>
      <c r="AC227" s="3">
        <v>0</v>
      </c>
      <c r="AD227" s="3">
        <v>548652.89</v>
      </c>
      <c r="AE227" s="3">
        <v>0</v>
      </c>
      <c r="AF227" s="3">
        <f>SUM(Table2[[#This Row],[PE 2021 Obligations]],Table2[[#This Row],[ROW 2021 Obligations]],Table2[[#This Row],[Construction 2021 Obligations]],Table2[[#This Row],[Paving 2021 Obligations]])</f>
        <v>548652.89</v>
      </c>
      <c r="AG227" s="3">
        <v>0</v>
      </c>
      <c r="AH227" s="3">
        <v>0</v>
      </c>
      <c r="AI227" s="3">
        <v>548652.89</v>
      </c>
      <c r="AJ227" s="3">
        <v>0</v>
      </c>
      <c r="AK227" s="3">
        <v>548652.89</v>
      </c>
      <c r="AL227" s="43" t="s">
        <v>3081</v>
      </c>
    </row>
    <row r="228" spans="1:38" hidden="1" x14ac:dyDescent="0.25">
      <c r="A228" s="47">
        <v>124539</v>
      </c>
      <c r="B228" s="48">
        <v>1</v>
      </c>
      <c r="C228" s="49" t="s">
        <v>31</v>
      </c>
      <c r="D228" s="50">
        <v>42577</v>
      </c>
      <c r="E228" s="49" t="s">
        <v>1207</v>
      </c>
      <c r="F228" s="50">
        <v>44279</v>
      </c>
      <c r="G228" s="49" t="s">
        <v>56</v>
      </c>
      <c r="H228" s="51" t="s">
        <v>394</v>
      </c>
      <c r="I228" s="49" t="s">
        <v>3082</v>
      </c>
      <c r="J228" s="49"/>
      <c r="K228" s="49" t="s">
        <v>3083</v>
      </c>
      <c r="L228" s="52" t="s">
        <v>37</v>
      </c>
      <c r="M228" s="51" t="s">
        <v>3084</v>
      </c>
      <c r="N228" s="51"/>
      <c r="O228" s="49" t="s">
        <v>39</v>
      </c>
      <c r="P228" s="51" t="s">
        <v>40</v>
      </c>
      <c r="Q228" s="51"/>
      <c r="R228" s="111" t="s">
        <v>41</v>
      </c>
      <c r="S228" s="111" t="s">
        <v>42</v>
      </c>
      <c r="T228" s="120"/>
      <c r="U228" s="53">
        <v>0.01</v>
      </c>
      <c r="V228" s="52"/>
      <c r="W228" s="49"/>
      <c r="X228" s="52" t="s">
        <v>43</v>
      </c>
      <c r="Y228" s="49" t="s">
        <v>44</v>
      </c>
      <c r="Z228" s="116" t="s">
        <v>20458</v>
      </c>
      <c r="AA228" s="51" t="s">
        <v>3085</v>
      </c>
      <c r="AB228" s="54">
        <v>0</v>
      </c>
      <c r="AC228" s="54">
        <v>0</v>
      </c>
      <c r="AD228" s="54">
        <v>876352</v>
      </c>
      <c r="AE228" s="54">
        <v>0</v>
      </c>
      <c r="AF228" s="3">
        <f>SUM(Table2[[#This Row],[PE 2021 Obligations]],Table2[[#This Row],[ROW 2021 Obligations]],Table2[[#This Row],[Construction 2021 Obligations]],Table2[[#This Row],[Paving 2021 Obligations]])</f>
        <v>876352</v>
      </c>
      <c r="AG228" s="54">
        <v>0</v>
      </c>
      <c r="AH228" s="54">
        <v>0</v>
      </c>
      <c r="AI228" s="54">
        <v>876352</v>
      </c>
      <c r="AJ228" s="54">
        <v>0</v>
      </c>
      <c r="AK228" s="54">
        <v>876352</v>
      </c>
      <c r="AL228" s="49" t="s">
        <v>3086</v>
      </c>
    </row>
    <row r="229" spans="1:38" ht="45" hidden="1" x14ac:dyDescent="0.25">
      <c r="A229" s="13">
        <v>124540</v>
      </c>
      <c r="B229" s="15">
        <v>3</v>
      </c>
      <c r="C229" s="43" t="s">
        <v>73</v>
      </c>
      <c r="D229" s="44">
        <v>42577</v>
      </c>
      <c r="E229" s="43" t="s">
        <v>529</v>
      </c>
      <c r="F229" s="44">
        <v>44211</v>
      </c>
      <c r="G229" s="43" t="s">
        <v>125</v>
      </c>
      <c r="H229" s="45" t="s">
        <v>49</v>
      </c>
      <c r="I229" s="43" t="s">
        <v>3087</v>
      </c>
      <c r="J229" s="43"/>
      <c r="K229" s="43" t="s">
        <v>3088</v>
      </c>
      <c r="L229" s="46" t="s">
        <v>37</v>
      </c>
      <c r="M229" s="45" t="s">
        <v>3089</v>
      </c>
      <c r="N229" s="45" t="s">
        <v>3090</v>
      </c>
      <c r="O229" s="43" t="s">
        <v>53</v>
      </c>
      <c r="P229" s="45" t="s">
        <v>40</v>
      </c>
      <c r="Q229" s="45"/>
      <c r="R229" s="112" t="s">
        <v>41</v>
      </c>
      <c r="S229" s="112" t="s">
        <v>42</v>
      </c>
      <c r="T229" s="59"/>
      <c r="U229" s="10">
        <v>2.5000000000000001E-2</v>
      </c>
      <c r="V229" s="44">
        <v>44645</v>
      </c>
      <c r="W229" s="43"/>
      <c r="X229" s="46" t="s">
        <v>43</v>
      </c>
      <c r="Y229" s="43" t="s">
        <v>44</v>
      </c>
      <c r="Z229" s="116" t="s">
        <v>20458</v>
      </c>
      <c r="AA229" s="45" t="s">
        <v>3091</v>
      </c>
      <c r="AB229" s="3">
        <v>119587.96</v>
      </c>
      <c r="AC229" s="3">
        <v>725070.38</v>
      </c>
      <c r="AD229" s="3">
        <v>0</v>
      </c>
      <c r="AE229" s="3">
        <v>0</v>
      </c>
      <c r="AF229" s="3">
        <f>SUM(Table2[[#This Row],[PE 2021 Obligations]],Table2[[#This Row],[ROW 2021 Obligations]],Table2[[#This Row],[Construction 2021 Obligations]],Table2[[#This Row],[Paving 2021 Obligations]])</f>
        <v>844658.34</v>
      </c>
      <c r="AG229" s="3">
        <v>248242.19</v>
      </c>
      <c r="AH229" s="3">
        <v>725070.38</v>
      </c>
      <c r="AI229" s="3">
        <v>0</v>
      </c>
      <c r="AJ229" s="3">
        <v>0</v>
      </c>
      <c r="AK229" s="3">
        <v>973312.57</v>
      </c>
      <c r="AL229" s="43" t="s">
        <v>3092</v>
      </c>
    </row>
    <row r="230" spans="1:38" hidden="1" x14ac:dyDescent="0.25">
      <c r="A230" s="47">
        <v>124547</v>
      </c>
      <c r="B230" s="48">
        <v>3</v>
      </c>
      <c r="C230" s="49" t="s">
        <v>31</v>
      </c>
      <c r="D230" s="50">
        <v>42577</v>
      </c>
      <c r="E230" s="49" t="s">
        <v>529</v>
      </c>
      <c r="F230" s="50">
        <v>44097</v>
      </c>
      <c r="G230" s="49" t="s">
        <v>56</v>
      </c>
      <c r="H230" s="51" t="s">
        <v>49</v>
      </c>
      <c r="I230" s="49" t="s">
        <v>3093</v>
      </c>
      <c r="J230" s="49"/>
      <c r="K230" s="49" t="s">
        <v>2227</v>
      </c>
      <c r="L230" s="52" t="s">
        <v>37</v>
      </c>
      <c r="M230" s="51" t="s">
        <v>3094</v>
      </c>
      <c r="N230" s="51"/>
      <c r="O230" s="49" t="s">
        <v>39</v>
      </c>
      <c r="P230" s="51" t="s">
        <v>40</v>
      </c>
      <c r="Q230" s="51"/>
      <c r="R230" s="111" t="s">
        <v>41</v>
      </c>
      <c r="S230" s="111" t="s">
        <v>42</v>
      </c>
      <c r="T230" s="120"/>
      <c r="U230" s="53">
        <v>0.03</v>
      </c>
      <c r="V230" s="52"/>
      <c r="W230" s="49"/>
      <c r="X230" s="52" t="s">
        <v>43</v>
      </c>
      <c r="Y230" s="49" t="s">
        <v>44</v>
      </c>
      <c r="Z230" s="116" t="s">
        <v>20458</v>
      </c>
      <c r="AA230" s="51" t="s">
        <v>3095</v>
      </c>
      <c r="AB230" s="54">
        <v>0</v>
      </c>
      <c r="AC230" s="54">
        <v>0</v>
      </c>
      <c r="AD230" s="54">
        <v>597845.75</v>
      </c>
      <c r="AE230" s="54">
        <v>0</v>
      </c>
      <c r="AF230" s="3">
        <f>SUM(Table2[[#This Row],[PE 2021 Obligations]],Table2[[#This Row],[ROW 2021 Obligations]],Table2[[#This Row],[Construction 2021 Obligations]],Table2[[#This Row],[Paving 2021 Obligations]])</f>
        <v>597845.75</v>
      </c>
      <c r="AG230" s="54">
        <v>0</v>
      </c>
      <c r="AH230" s="54">
        <v>0</v>
      </c>
      <c r="AI230" s="54">
        <v>607204.30000000005</v>
      </c>
      <c r="AJ230" s="54">
        <v>0</v>
      </c>
      <c r="AK230" s="54">
        <v>607204.30000000005</v>
      </c>
      <c r="AL230" s="49" t="s">
        <v>3096</v>
      </c>
    </row>
    <row r="231" spans="1:38" hidden="1" x14ac:dyDescent="0.25">
      <c r="A231" s="13">
        <v>124548</v>
      </c>
      <c r="B231" s="15">
        <v>4</v>
      </c>
      <c r="C231" s="43" t="s">
        <v>47</v>
      </c>
      <c r="D231" s="44">
        <v>42577</v>
      </c>
      <c r="E231" s="43" t="s">
        <v>819</v>
      </c>
      <c r="F231" s="44">
        <v>44279</v>
      </c>
      <c r="G231" s="43" t="s">
        <v>33</v>
      </c>
      <c r="H231" s="45" t="s">
        <v>301</v>
      </c>
      <c r="I231" s="43" t="s">
        <v>3097</v>
      </c>
      <c r="J231" s="43"/>
      <c r="K231" s="43" t="s">
        <v>2321</v>
      </c>
      <c r="L231" s="46" t="s">
        <v>37</v>
      </c>
      <c r="M231" s="45" t="s">
        <v>3098</v>
      </c>
      <c r="N231" s="45"/>
      <c r="O231" s="43" t="s">
        <v>39</v>
      </c>
      <c r="P231" s="45" t="s">
        <v>40</v>
      </c>
      <c r="Q231" s="45"/>
      <c r="R231" s="112" t="s">
        <v>41</v>
      </c>
      <c r="S231" s="112" t="s">
        <v>42</v>
      </c>
      <c r="T231" s="59"/>
      <c r="U231" s="10">
        <v>0.01</v>
      </c>
      <c r="V231" s="46"/>
      <c r="W231" s="43"/>
      <c r="X231" s="46" t="s">
        <v>43</v>
      </c>
      <c r="Y231" s="43" t="s">
        <v>44</v>
      </c>
      <c r="Z231" s="116" t="s">
        <v>20458</v>
      </c>
      <c r="AA231" s="45" t="s">
        <v>3099</v>
      </c>
      <c r="AB231" s="3">
        <v>0</v>
      </c>
      <c r="AC231" s="3">
        <v>0</v>
      </c>
      <c r="AD231" s="3">
        <v>2544.86</v>
      </c>
      <c r="AE231" s="3">
        <v>0</v>
      </c>
      <c r="AF231" s="3">
        <f>SUM(Table2[[#This Row],[PE 2021 Obligations]],Table2[[#This Row],[ROW 2021 Obligations]],Table2[[#This Row],[Construction 2021 Obligations]],Table2[[#This Row],[Paving 2021 Obligations]])</f>
        <v>2544.86</v>
      </c>
      <c r="AG231" s="3">
        <v>0</v>
      </c>
      <c r="AH231" s="3">
        <v>0</v>
      </c>
      <c r="AI231" s="3">
        <v>427305.7</v>
      </c>
      <c r="AJ231" s="3">
        <v>0</v>
      </c>
      <c r="AK231" s="3">
        <v>427305.7</v>
      </c>
      <c r="AL231" s="43" t="s">
        <v>3100</v>
      </c>
    </row>
    <row r="232" spans="1:38" hidden="1" x14ac:dyDescent="0.25">
      <c r="A232" s="47">
        <v>124551</v>
      </c>
      <c r="B232" s="48">
        <v>3</v>
      </c>
      <c r="C232" s="49" t="s">
        <v>31</v>
      </c>
      <c r="D232" s="50">
        <v>42577</v>
      </c>
      <c r="E232" s="49" t="s">
        <v>529</v>
      </c>
      <c r="F232" s="50">
        <v>44097</v>
      </c>
      <c r="G232" s="49" t="s">
        <v>56</v>
      </c>
      <c r="H232" s="51" t="s">
        <v>49</v>
      </c>
      <c r="I232" s="49" t="s">
        <v>3101</v>
      </c>
      <c r="J232" s="49"/>
      <c r="K232" s="49" t="s">
        <v>3102</v>
      </c>
      <c r="L232" s="52" t="s">
        <v>37</v>
      </c>
      <c r="M232" s="51" t="s">
        <v>3103</v>
      </c>
      <c r="N232" s="51"/>
      <c r="O232" s="49" t="s">
        <v>39</v>
      </c>
      <c r="P232" s="51" t="s">
        <v>40</v>
      </c>
      <c r="Q232" s="51"/>
      <c r="R232" s="111" t="s">
        <v>41</v>
      </c>
      <c r="S232" s="111" t="s">
        <v>42</v>
      </c>
      <c r="T232" s="120"/>
      <c r="U232" s="53">
        <v>1.4999999999999999E-2</v>
      </c>
      <c r="V232" s="52"/>
      <c r="W232" s="49"/>
      <c r="X232" s="52" t="s">
        <v>43</v>
      </c>
      <c r="Y232" s="49" t="s">
        <v>44</v>
      </c>
      <c r="Z232" s="116" t="s">
        <v>20458</v>
      </c>
      <c r="AA232" s="51" t="s">
        <v>3104</v>
      </c>
      <c r="AB232" s="54">
        <v>0</v>
      </c>
      <c r="AC232" s="54">
        <v>0</v>
      </c>
      <c r="AD232" s="54">
        <v>396944.5</v>
      </c>
      <c r="AE232" s="54">
        <v>0</v>
      </c>
      <c r="AF232" s="3">
        <f>SUM(Table2[[#This Row],[PE 2021 Obligations]],Table2[[#This Row],[ROW 2021 Obligations]],Table2[[#This Row],[Construction 2021 Obligations]],Table2[[#This Row],[Paving 2021 Obligations]])</f>
        <v>396944.5</v>
      </c>
      <c r="AG232" s="54">
        <v>0</v>
      </c>
      <c r="AH232" s="54">
        <v>0</v>
      </c>
      <c r="AI232" s="54">
        <v>396944.5</v>
      </c>
      <c r="AJ232" s="54">
        <v>0</v>
      </c>
      <c r="AK232" s="54">
        <v>396944.5</v>
      </c>
      <c r="AL232" s="49" t="s">
        <v>3105</v>
      </c>
    </row>
    <row r="233" spans="1:38" ht="30" hidden="1" x14ac:dyDescent="0.25">
      <c r="A233" s="13">
        <v>124563</v>
      </c>
      <c r="B233" s="15">
        <v>1</v>
      </c>
      <c r="C233" s="43" t="s">
        <v>73</v>
      </c>
      <c r="D233" s="44">
        <v>42577</v>
      </c>
      <c r="E233" s="43" t="s">
        <v>1207</v>
      </c>
      <c r="F233" s="44">
        <v>44285</v>
      </c>
      <c r="G233" s="43" t="s">
        <v>102</v>
      </c>
      <c r="H233" s="45" t="s">
        <v>400</v>
      </c>
      <c r="I233" s="43" t="s">
        <v>1894</v>
      </c>
      <c r="J233" s="43" t="s">
        <v>116</v>
      </c>
      <c r="K233" s="43"/>
      <c r="L233" s="46" t="s">
        <v>116</v>
      </c>
      <c r="M233" s="45" t="s">
        <v>3106</v>
      </c>
      <c r="N233" s="45" t="s">
        <v>40</v>
      </c>
      <c r="O233" s="43" t="s">
        <v>53</v>
      </c>
      <c r="P233" s="45" t="s">
        <v>40</v>
      </c>
      <c r="Q233" s="45"/>
      <c r="R233" s="112" t="s">
        <v>41</v>
      </c>
      <c r="S233" s="112" t="s">
        <v>42</v>
      </c>
      <c r="T233" s="59"/>
      <c r="U233" s="10">
        <v>0.01</v>
      </c>
      <c r="V233" s="44">
        <v>44694</v>
      </c>
      <c r="W233" s="43"/>
      <c r="X233" s="46" t="s">
        <v>43</v>
      </c>
      <c r="Y233" s="43" t="s">
        <v>140</v>
      </c>
      <c r="Z233" s="127" t="s">
        <v>20460</v>
      </c>
      <c r="AA233" s="45" t="s">
        <v>3107</v>
      </c>
      <c r="AB233" s="3">
        <v>383000</v>
      </c>
      <c r="AC233" s="3">
        <v>0</v>
      </c>
      <c r="AD233" s="3">
        <v>0</v>
      </c>
      <c r="AE233" s="3">
        <v>0</v>
      </c>
      <c r="AF233" s="3">
        <f>SUM(Table2[[#This Row],[PE 2021 Obligations]],Table2[[#This Row],[ROW 2021 Obligations]],Table2[[#This Row],[Construction 2021 Obligations]],Table2[[#This Row],[Paving 2021 Obligations]])</f>
        <v>383000</v>
      </c>
      <c r="AG233" s="3">
        <v>446000</v>
      </c>
      <c r="AH233" s="3">
        <v>292000</v>
      </c>
      <c r="AI233" s="3">
        <v>0</v>
      </c>
      <c r="AJ233" s="3">
        <v>0</v>
      </c>
      <c r="AK233" s="3">
        <v>738000</v>
      </c>
      <c r="AL233" s="43" t="s">
        <v>3108</v>
      </c>
    </row>
    <row r="234" spans="1:38" ht="30" hidden="1" x14ac:dyDescent="0.25">
      <c r="A234" s="47">
        <v>124565</v>
      </c>
      <c r="B234" s="48">
        <v>3</v>
      </c>
      <c r="C234" s="49" t="s">
        <v>73</v>
      </c>
      <c r="D234" s="50">
        <v>42577</v>
      </c>
      <c r="E234" s="49" t="s">
        <v>529</v>
      </c>
      <c r="F234" s="50">
        <v>43990</v>
      </c>
      <c r="G234" s="49" t="s">
        <v>102</v>
      </c>
      <c r="H234" s="51" t="s">
        <v>49</v>
      </c>
      <c r="I234" s="49" t="s">
        <v>3109</v>
      </c>
      <c r="J234" s="49"/>
      <c r="K234" s="49" t="s">
        <v>3110</v>
      </c>
      <c r="L234" s="52" t="s">
        <v>37</v>
      </c>
      <c r="M234" s="51" t="s">
        <v>3111</v>
      </c>
      <c r="N234" s="51" t="s">
        <v>3112</v>
      </c>
      <c r="O234" s="49" t="s">
        <v>53</v>
      </c>
      <c r="P234" s="51" t="s">
        <v>40</v>
      </c>
      <c r="Q234" s="51"/>
      <c r="R234" s="111" t="s">
        <v>41</v>
      </c>
      <c r="S234" s="111" t="s">
        <v>42</v>
      </c>
      <c r="T234" s="120"/>
      <c r="U234" s="53">
        <v>0.03</v>
      </c>
      <c r="V234" s="50">
        <v>44603</v>
      </c>
      <c r="W234" s="49"/>
      <c r="X234" s="52" t="s">
        <v>43</v>
      </c>
      <c r="Y234" s="49" t="s">
        <v>44</v>
      </c>
      <c r="Z234" s="116" t="s">
        <v>20458</v>
      </c>
      <c r="AA234" s="51" t="s">
        <v>3113</v>
      </c>
      <c r="AB234" s="54">
        <v>18984.080000000002</v>
      </c>
      <c r="AC234" s="54">
        <v>20000</v>
      </c>
      <c r="AD234" s="54">
        <v>0</v>
      </c>
      <c r="AE234" s="54">
        <v>0</v>
      </c>
      <c r="AF234" s="3">
        <f>SUM(Table2[[#This Row],[PE 2021 Obligations]],Table2[[#This Row],[ROW 2021 Obligations]],Table2[[#This Row],[Construction 2021 Obligations]],Table2[[#This Row],[Paving 2021 Obligations]])</f>
        <v>38984.080000000002</v>
      </c>
      <c r="AG234" s="54">
        <v>101799.08</v>
      </c>
      <c r="AH234" s="54">
        <v>20000</v>
      </c>
      <c r="AI234" s="54">
        <v>0</v>
      </c>
      <c r="AJ234" s="54">
        <v>0</v>
      </c>
      <c r="AK234" s="54">
        <v>121799.08</v>
      </c>
      <c r="AL234" s="49" t="s">
        <v>3114</v>
      </c>
    </row>
    <row r="235" spans="1:38" hidden="1" x14ac:dyDescent="0.25">
      <c r="A235" s="13">
        <v>124568</v>
      </c>
      <c r="B235" s="15">
        <v>4</v>
      </c>
      <c r="C235" s="43" t="s">
        <v>31</v>
      </c>
      <c r="D235" s="44">
        <v>42577</v>
      </c>
      <c r="E235" s="43" t="s">
        <v>819</v>
      </c>
      <c r="F235" s="44">
        <v>44305</v>
      </c>
      <c r="G235" s="43" t="s">
        <v>56</v>
      </c>
      <c r="H235" s="45" t="s">
        <v>301</v>
      </c>
      <c r="I235" s="43" t="s">
        <v>3115</v>
      </c>
      <c r="J235" s="43"/>
      <c r="K235" s="43" t="s">
        <v>3116</v>
      </c>
      <c r="L235" s="46" t="s">
        <v>37</v>
      </c>
      <c r="M235" s="45" t="s">
        <v>3117</v>
      </c>
      <c r="N235" s="45"/>
      <c r="O235" s="43" t="s">
        <v>39</v>
      </c>
      <c r="P235" s="45" t="s">
        <v>40</v>
      </c>
      <c r="Q235" s="45"/>
      <c r="R235" s="112" t="s">
        <v>41</v>
      </c>
      <c r="S235" s="112" t="s">
        <v>42</v>
      </c>
      <c r="T235" s="59"/>
      <c r="U235" s="10">
        <v>0.01</v>
      </c>
      <c r="V235" s="46"/>
      <c r="W235" s="43"/>
      <c r="X235" s="46" t="s">
        <v>43</v>
      </c>
      <c r="Y235" s="43" t="s">
        <v>44</v>
      </c>
      <c r="Z235" s="116" t="s">
        <v>20458</v>
      </c>
      <c r="AA235" s="45" t="s">
        <v>3118</v>
      </c>
      <c r="AB235" s="3">
        <v>0</v>
      </c>
      <c r="AC235" s="3">
        <v>0</v>
      </c>
      <c r="AD235" s="3">
        <v>499258.03</v>
      </c>
      <c r="AE235" s="3">
        <v>0</v>
      </c>
      <c r="AF235" s="3">
        <f>SUM(Table2[[#This Row],[PE 2021 Obligations]],Table2[[#This Row],[ROW 2021 Obligations]],Table2[[#This Row],[Construction 2021 Obligations]],Table2[[#This Row],[Paving 2021 Obligations]])</f>
        <v>499258.03</v>
      </c>
      <c r="AG235" s="3">
        <v>0</v>
      </c>
      <c r="AH235" s="3">
        <v>0</v>
      </c>
      <c r="AI235" s="3">
        <v>499258.03</v>
      </c>
      <c r="AJ235" s="3">
        <v>0</v>
      </c>
      <c r="AK235" s="3">
        <v>499258.03</v>
      </c>
      <c r="AL235" s="43" t="s">
        <v>3119</v>
      </c>
    </row>
    <row r="236" spans="1:38" hidden="1" x14ac:dyDescent="0.25">
      <c r="A236" s="47">
        <v>124572</v>
      </c>
      <c r="B236" s="48">
        <v>3</v>
      </c>
      <c r="C236" s="49" t="s">
        <v>73</v>
      </c>
      <c r="D236" s="50">
        <v>42577</v>
      </c>
      <c r="E236" s="49" t="s">
        <v>529</v>
      </c>
      <c r="F236" s="50">
        <v>44022</v>
      </c>
      <c r="G236" s="49" t="s">
        <v>125</v>
      </c>
      <c r="H236" s="51" t="s">
        <v>49</v>
      </c>
      <c r="I236" s="49" t="s">
        <v>3120</v>
      </c>
      <c r="J236" s="49"/>
      <c r="K236" s="49" t="s">
        <v>3121</v>
      </c>
      <c r="L236" s="52" t="s">
        <v>37</v>
      </c>
      <c r="M236" s="51" t="s">
        <v>3122</v>
      </c>
      <c r="N236" s="51"/>
      <c r="O236" s="49" t="s">
        <v>53</v>
      </c>
      <c r="P236" s="51" t="s">
        <v>40</v>
      </c>
      <c r="Q236" s="51"/>
      <c r="R236" s="111" t="s">
        <v>41</v>
      </c>
      <c r="S236" s="111" t="s">
        <v>42</v>
      </c>
      <c r="T236" s="120"/>
      <c r="U236" s="53">
        <v>3.5000000000000003E-2</v>
      </c>
      <c r="V236" s="50">
        <v>44540</v>
      </c>
      <c r="W236" s="49"/>
      <c r="X236" s="52" t="s">
        <v>43</v>
      </c>
      <c r="Y236" s="49" t="s">
        <v>44</v>
      </c>
      <c r="Z236" s="111" t="s">
        <v>20458</v>
      </c>
      <c r="AA236" s="51" t="s">
        <v>3123</v>
      </c>
      <c r="AB236" s="54">
        <v>68809.710000000006</v>
      </c>
      <c r="AC236" s="54">
        <v>74415</v>
      </c>
      <c r="AD236" s="54">
        <v>0</v>
      </c>
      <c r="AE236" s="54">
        <v>0</v>
      </c>
      <c r="AF236" s="3">
        <f>SUM(Table2[[#This Row],[PE 2021 Obligations]],Table2[[#This Row],[ROW 2021 Obligations]],Table2[[#This Row],[Construction 2021 Obligations]],Table2[[#This Row],[Paving 2021 Obligations]])</f>
        <v>143224.71000000002</v>
      </c>
      <c r="AG236" s="54">
        <v>336056.35</v>
      </c>
      <c r="AH236" s="54">
        <v>74415</v>
      </c>
      <c r="AI236" s="54">
        <v>0</v>
      </c>
      <c r="AJ236" s="54">
        <v>0</v>
      </c>
      <c r="AK236" s="54">
        <v>410471.35</v>
      </c>
      <c r="AL236" s="49" t="s">
        <v>3124</v>
      </c>
    </row>
    <row r="237" spans="1:38" hidden="1" x14ac:dyDescent="0.25">
      <c r="A237" s="13">
        <v>124573</v>
      </c>
      <c r="B237" s="15">
        <v>3</v>
      </c>
      <c r="C237" s="43" t="s">
        <v>47</v>
      </c>
      <c r="D237" s="44">
        <v>42577</v>
      </c>
      <c r="E237" s="43" t="s">
        <v>819</v>
      </c>
      <c r="F237" s="44">
        <v>44180</v>
      </c>
      <c r="G237" s="43" t="s">
        <v>33</v>
      </c>
      <c r="H237" s="45" t="s">
        <v>304</v>
      </c>
      <c r="I237" s="43" t="s">
        <v>3125</v>
      </c>
      <c r="J237" s="43"/>
      <c r="K237" s="43" t="s">
        <v>3126</v>
      </c>
      <c r="L237" s="46" t="s">
        <v>37</v>
      </c>
      <c r="M237" s="45" t="s">
        <v>3127</v>
      </c>
      <c r="N237" s="45"/>
      <c r="O237" s="43" t="s">
        <v>39</v>
      </c>
      <c r="P237" s="45" t="s">
        <v>40</v>
      </c>
      <c r="Q237" s="45"/>
      <c r="R237" s="110" t="s">
        <v>41</v>
      </c>
      <c r="S237" s="110" t="s">
        <v>42</v>
      </c>
      <c r="T237" s="130"/>
      <c r="U237" s="10">
        <v>0.05</v>
      </c>
      <c r="V237" s="46"/>
      <c r="W237" s="43"/>
      <c r="X237" s="46" t="s">
        <v>43</v>
      </c>
      <c r="Y237" s="43" t="s">
        <v>44</v>
      </c>
      <c r="Z237" s="111" t="s">
        <v>20458</v>
      </c>
      <c r="AA237" s="45" t="s">
        <v>3128</v>
      </c>
      <c r="AB237" s="3">
        <v>0</v>
      </c>
      <c r="AC237" s="3">
        <v>0</v>
      </c>
      <c r="AD237" s="3">
        <v>160699.54</v>
      </c>
      <c r="AE237" s="3">
        <v>0</v>
      </c>
      <c r="AF237" s="3">
        <f>SUM(Table2[[#This Row],[PE 2021 Obligations]],Table2[[#This Row],[ROW 2021 Obligations]],Table2[[#This Row],[Construction 2021 Obligations]],Table2[[#This Row],[Paving 2021 Obligations]])</f>
        <v>160699.54</v>
      </c>
      <c r="AG237" s="3">
        <v>0</v>
      </c>
      <c r="AH237" s="3">
        <v>0</v>
      </c>
      <c r="AI237" s="3">
        <v>1571356.3</v>
      </c>
      <c r="AJ237" s="3">
        <v>0</v>
      </c>
      <c r="AK237" s="3">
        <v>1571356.3</v>
      </c>
      <c r="AL237" s="43" t="s">
        <v>3129</v>
      </c>
    </row>
    <row r="238" spans="1:38" hidden="1" x14ac:dyDescent="0.25">
      <c r="A238" s="47">
        <v>124582</v>
      </c>
      <c r="B238" s="48">
        <v>4</v>
      </c>
      <c r="C238" s="49" t="s">
        <v>31</v>
      </c>
      <c r="D238" s="50">
        <v>42577</v>
      </c>
      <c r="E238" s="49" t="s">
        <v>819</v>
      </c>
      <c r="F238" s="50">
        <v>44097</v>
      </c>
      <c r="G238" s="49" t="s">
        <v>75</v>
      </c>
      <c r="H238" s="51" t="s">
        <v>323</v>
      </c>
      <c r="I238" s="49" t="s">
        <v>3130</v>
      </c>
      <c r="J238" s="49"/>
      <c r="K238" s="49" t="s">
        <v>3131</v>
      </c>
      <c r="L238" s="52" t="s">
        <v>37</v>
      </c>
      <c r="M238" s="51" t="s">
        <v>3132</v>
      </c>
      <c r="N238" s="51"/>
      <c r="O238" s="49" t="s">
        <v>39</v>
      </c>
      <c r="P238" s="51" t="s">
        <v>40</v>
      </c>
      <c r="Q238" s="51"/>
      <c r="R238" s="111" t="s">
        <v>41</v>
      </c>
      <c r="S238" s="111" t="s">
        <v>42</v>
      </c>
      <c r="T238" s="120"/>
      <c r="U238" s="53">
        <v>0.01</v>
      </c>
      <c r="V238" s="52"/>
      <c r="W238" s="49"/>
      <c r="X238" s="52" t="s">
        <v>43</v>
      </c>
      <c r="Y238" s="49" t="s">
        <v>44</v>
      </c>
      <c r="Z238" s="111" t="s">
        <v>20458</v>
      </c>
      <c r="AA238" s="51" t="s">
        <v>3133</v>
      </c>
      <c r="AB238" s="54">
        <v>0</v>
      </c>
      <c r="AC238" s="54">
        <v>0</v>
      </c>
      <c r="AD238" s="54">
        <v>9348.5</v>
      </c>
      <c r="AE238" s="54">
        <v>0</v>
      </c>
      <c r="AF238" s="3">
        <f>SUM(Table2[[#This Row],[PE 2021 Obligations]],Table2[[#This Row],[ROW 2021 Obligations]],Table2[[#This Row],[Construction 2021 Obligations]],Table2[[#This Row],[Paving 2021 Obligations]])</f>
        <v>9348.5</v>
      </c>
      <c r="AG238" s="54">
        <v>0</v>
      </c>
      <c r="AH238" s="54">
        <v>0</v>
      </c>
      <c r="AI238" s="54">
        <v>1033578.9</v>
      </c>
      <c r="AJ238" s="54">
        <v>0</v>
      </c>
      <c r="AK238" s="54">
        <v>1033578.9</v>
      </c>
      <c r="AL238" s="49" t="s">
        <v>3134</v>
      </c>
    </row>
    <row r="239" spans="1:38" hidden="1" x14ac:dyDescent="0.25">
      <c r="A239" s="13">
        <v>124602</v>
      </c>
      <c r="B239" s="15">
        <v>3</v>
      </c>
      <c r="C239" s="43" t="s">
        <v>73</v>
      </c>
      <c r="D239" s="44">
        <v>42577</v>
      </c>
      <c r="E239" s="43" t="s">
        <v>529</v>
      </c>
      <c r="F239" s="44">
        <v>44360</v>
      </c>
      <c r="G239" s="43" t="s">
        <v>1568</v>
      </c>
      <c r="H239" s="45" t="s">
        <v>49</v>
      </c>
      <c r="I239" s="43" t="s">
        <v>3135</v>
      </c>
      <c r="J239" s="43" t="s">
        <v>116</v>
      </c>
      <c r="K239" s="43"/>
      <c r="L239" s="46" t="s">
        <v>116</v>
      </c>
      <c r="M239" s="45" t="s">
        <v>3136</v>
      </c>
      <c r="N239" s="45"/>
      <c r="O239" s="43" t="s">
        <v>53</v>
      </c>
      <c r="P239" s="45" t="s">
        <v>40</v>
      </c>
      <c r="Q239" s="45"/>
      <c r="R239" s="112" t="s">
        <v>41</v>
      </c>
      <c r="S239" s="112" t="s">
        <v>42</v>
      </c>
      <c r="T239" s="59"/>
      <c r="U239" s="10">
        <v>0.03</v>
      </c>
      <c r="V239" s="44">
        <v>44904</v>
      </c>
      <c r="W239" s="43"/>
      <c r="X239" s="46" t="s">
        <v>43</v>
      </c>
      <c r="Y239" s="43" t="s">
        <v>78</v>
      </c>
      <c r="Z239" s="112" t="s">
        <v>20461</v>
      </c>
      <c r="AA239" s="45" t="s">
        <v>3137</v>
      </c>
      <c r="AB239" s="3">
        <v>155000</v>
      </c>
      <c r="AC239" s="3">
        <v>0</v>
      </c>
      <c r="AD239" s="3">
        <v>0</v>
      </c>
      <c r="AE239" s="3">
        <v>0</v>
      </c>
      <c r="AF239" s="3">
        <f>SUM(Table2[[#This Row],[PE 2021 Obligations]],Table2[[#This Row],[ROW 2021 Obligations]],Table2[[#This Row],[Construction 2021 Obligations]],Table2[[#This Row],[Paving 2021 Obligations]])</f>
        <v>155000</v>
      </c>
      <c r="AG239" s="3">
        <v>255000</v>
      </c>
      <c r="AH239" s="3">
        <v>0</v>
      </c>
      <c r="AI239" s="3">
        <v>0</v>
      </c>
      <c r="AJ239" s="3">
        <v>0</v>
      </c>
      <c r="AK239" s="3">
        <v>255000</v>
      </c>
      <c r="AL239" s="43" t="s">
        <v>3138</v>
      </c>
    </row>
    <row r="240" spans="1:38" hidden="1" x14ac:dyDescent="0.25">
      <c r="A240" s="47">
        <v>124605</v>
      </c>
      <c r="B240" s="48">
        <v>3</v>
      </c>
      <c r="C240" s="49" t="s">
        <v>73</v>
      </c>
      <c r="D240" s="50">
        <v>42577</v>
      </c>
      <c r="E240" s="49" t="s">
        <v>529</v>
      </c>
      <c r="F240" s="50">
        <v>44123</v>
      </c>
      <c r="G240" s="49" t="s">
        <v>102</v>
      </c>
      <c r="H240" s="51" t="s">
        <v>49</v>
      </c>
      <c r="I240" s="49" t="s">
        <v>3139</v>
      </c>
      <c r="J240" s="49" t="s">
        <v>116</v>
      </c>
      <c r="K240" s="49"/>
      <c r="L240" s="52" t="s">
        <v>116</v>
      </c>
      <c r="M240" s="51" t="s">
        <v>3140</v>
      </c>
      <c r="N240" s="51"/>
      <c r="O240" s="49" t="s">
        <v>53</v>
      </c>
      <c r="P240" s="51" t="s">
        <v>40</v>
      </c>
      <c r="Q240" s="51"/>
      <c r="R240" s="111" t="s">
        <v>41</v>
      </c>
      <c r="S240" s="111" t="s">
        <v>42</v>
      </c>
      <c r="T240" s="120"/>
      <c r="U240" s="53">
        <v>0.02</v>
      </c>
      <c r="V240" s="50">
        <v>44729</v>
      </c>
      <c r="W240" s="49"/>
      <c r="X240" s="52" t="s">
        <v>43</v>
      </c>
      <c r="Y240" s="49" t="s">
        <v>78</v>
      </c>
      <c r="Z240" s="112" t="s">
        <v>20461</v>
      </c>
      <c r="AA240" s="51" t="s">
        <v>3141</v>
      </c>
      <c r="AB240" s="54">
        <v>320000</v>
      </c>
      <c r="AC240" s="54">
        <v>273516</v>
      </c>
      <c r="AD240" s="54">
        <v>0</v>
      </c>
      <c r="AE240" s="54">
        <v>0</v>
      </c>
      <c r="AF240" s="3">
        <f>SUM(Table2[[#This Row],[PE 2021 Obligations]],Table2[[#This Row],[ROW 2021 Obligations]],Table2[[#This Row],[Construction 2021 Obligations]],Table2[[#This Row],[Paving 2021 Obligations]])</f>
        <v>593516</v>
      </c>
      <c r="AG240" s="54">
        <v>430000</v>
      </c>
      <c r="AH240" s="54">
        <v>273516</v>
      </c>
      <c r="AI240" s="54">
        <v>0</v>
      </c>
      <c r="AJ240" s="54">
        <v>0</v>
      </c>
      <c r="AK240" s="54">
        <v>703516</v>
      </c>
      <c r="AL240" s="49" t="s">
        <v>3142</v>
      </c>
    </row>
    <row r="241" spans="1:38" hidden="1" x14ac:dyDescent="0.25">
      <c r="A241" s="13">
        <v>124610</v>
      </c>
      <c r="B241" s="15">
        <v>3</v>
      </c>
      <c r="C241" s="43" t="s">
        <v>47</v>
      </c>
      <c r="D241" s="44">
        <v>42577</v>
      </c>
      <c r="E241" s="43" t="s">
        <v>529</v>
      </c>
      <c r="F241" s="44">
        <v>44361</v>
      </c>
      <c r="G241" s="43" t="s">
        <v>33</v>
      </c>
      <c r="H241" s="45" t="s">
        <v>362</v>
      </c>
      <c r="I241" s="43" t="s">
        <v>3143</v>
      </c>
      <c r="J241" s="43"/>
      <c r="K241" s="43" t="s">
        <v>3144</v>
      </c>
      <c r="L241" s="46" t="s">
        <v>37</v>
      </c>
      <c r="M241" s="45" t="s">
        <v>3145</v>
      </c>
      <c r="N241" s="45"/>
      <c r="O241" s="43" t="s">
        <v>39</v>
      </c>
      <c r="P241" s="45" t="s">
        <v>40</v>
      </c>
      <c r="Q241" s="45"/>
      <c r="R241" s="112" t="s">
        <v>41</v>
      </c>
      <c r="S241" s="112" t="s">
        <v>42</v>
      </c>
      <c r="T241" s="59"/>
      <c r="U241" s="10">
        <v>0.01</v>
      </c>
      <c r="V241" s="46"/>
      <c r="W241" s="43"/>
      <c r="X241" s="46" t="s">
        <v>43</v>
      </c>
      <c r="Y241" s="43" t="s">
        <v>78</v>
      </c>
      <c r="Z241" s="111" t="s">
        <v>20458</v>
      </c>
      <c r="AA241" s="45" t="s">
        <v>3146</v>
      </c>
      <c r="AB241" s="3">
        <v>0</v>
      </c>
      <c r="AC241" s="3">
        <v>0</v>
      </c>
      <c r="AD241" s="3">
        <v>530260</v>
      </c>
      <c r="AE241" s="3">
        <v>0</v>
      </c>
      <c r="AF241" s="3">
        <f>SUM(Table2[[#This Row],[PE 2021 Obligations]],Table2[[#This Row],[ROW 2021 Obligations]],Table2[[#This Row],[Construction 2021 Obligations]],Table2[[#This Row],[Paving 2021 Obligations]])</f>
        <v>530260</v>
      </c>
      <c r="AG241" s="3">
        <v>0</v>
      </c>
      <c r="AH241" s="3">
        <v>0</v>
      </c>
      <c r="AI241" s="3">
        <v>504138.14</v>
      </c>
      <c r="AJ241" s="3">
        <v>0</v>
      </c>
      <c r="AK241" s="3">
        <v>504138.14</v>
      </c>
      <c r="AL241" s="43" t="s">
        <v>3147</v>
      </c>
    </row>
    <row r="242" spans="1:38" hidden="1" x14ac:dyDescent="0.25">
      <c r="A242" s="47">
        <v>124616</v>
      </c>
      <c r="B242" s="48">
        <v>3</v>
      </c>
      <c r="C242" s="49" t="s">
        <v>31</v>
      </c>
      <c r="D242" s="50">
        <v>42578</v>
      </c>
      <c r="E242" s="49" t="s">
        <v>529</v>
      </c>
      <c r="F242" s="50">
        <v>44280</v>
      </c>
      <c r="G242" s="49" t="s">
        <v>56</v>
      </c>
      <c r="H242" s="51" t="s">
        <v>362</v>
      </c>
      <c r="I242" s="49" t="s">
        <v>3148</v>
      </c>
      <c r="J242" s="49"/>
      <c r="K242" s="49" t="s">
        <v>3149</v>
      </c>
      <c r="L242" s="52" t="s">
        <v>37</v>
      </c>
      <c r="M242" s="51" t="s">
        <v>3150</v>
      </c>
      <c r="N242" s="51"/>
      <c r="O242" s="49" t="s">
        <v>39</v>
      </c>
      <c r="P242" s="51" t="s">
        <v>40</v>
      </c>
      <c r="Q242" s="51"/>
      <c r="R242" s="111" t="s">
        <v>41</v>
      </c>
      <c r="S242" s="111" t="s">
        <v>42</v>
      </c>
      <c r="T242" s="120"/>
      <c r="U242" s="53">
        <v>0.01</v>
      </c>
      <c r="V242" s="52"/>
      <c r="W242" s="49"/>
      <c r="X242" s="52" t="s">
        <v>43</v>
      </c>
      <c r="Y242" s="49" t="s">
        <v>44</v>
      </c>
      <c r="Z242" s="111" t="s">
        <v>20458</v>
      </c>
      <c r="AA242" s="51" t="s">
        <v>3151</v>
      </c>
      <c r="AB242" s="54">
        <v>0</v>
      </c>
      <c r="AC242" s="54">
        <v>0</v>
      </c>
      <c r="AD242" s="54">
        <v>562341.06999999995</v>
      </c>
      <c r="AE242" s="54">
        <v>0</v>
      </c>
      <c r="AF242" s="3">
        <f>SUM(Table2[[#This Row],[PE 2021 Obligations]],Table2[[#This Row],[ROW 2021 Obligations]],Table2[[#This Row],[Construction 2021 Obligations]],Table2[[#This Row],[Paving 2021 Obligations]])</f>
        <v>562341.06999999995</v>
      </c>
      <c r="AG242" s="54">
        <v>0</v>
      </c>
      <c r="AH242" s="54">
        <v>0</v>
      </c>
      <c r="AI242" s="54">
        <v>562341.06999999995</v>
      </c>
      <c r="AJ242" s="54">
        <v>0</v>
      </c>
      <c r="AK242" s="54">
        <v>562341.06999999995</v>
      </c>
      <c r="AL242" s="49" t="s">
        <v>3152</v>
      </c>
    </row>
    <row r="243" spans="1:38" ht="90" hidden="1" x14ac:dyDescent="0.25">
      <c r="A243" s="13">
        <v>124617</v>
      </c>
      <c r="B243" s="15">
        <v>1</v>
      </c>
      <c r="C243" s="43" t="s">
        <v>73</v>
      </c>
      <c r="D243" s="44">
        <v>42578</v>
      </c>
      <c r="E243" s="43" t="s">
        <v>1207</v>
      </c>
      <c r="F243" s="44">
        <v>44342</v>
      </c>
      <c r="G243" s="43" t="s">
        <v>1867</v>
      </c>
      <c r="H243" s="45" t="s">
        <v>182</v>
      </c>
      <c r="I243" s="43" t="s">
        <v>3153</v>
      </c>
      <c r="J243" s="43" t="s">
        <v>116</v>
      </c>
      <c r="K243" s="43"/>
      <c r="L243" s="46" t="s">
        <v>116</v>
      </c>
      <c r="M243" s="45" t="s">
        <v>3154</v>
      </c>
      <c r="N243" s="45" t="s">
        <v>3155</v>
      </c>
      <c r="O243" s="43" t="s">
        <v>53</v>
      </c>
      <c r="P243" s="45" t="s">
        <v>40</v>
      </c>
      <c r="Q243" s="45"/>
      <c r="R243" s="112" t="s">
        <v>41</v>
      </c>
      <c r="S243" s="112" t="s">
        <v>42</v>
      </c>
      <c r="T243" s="59"/>
      <c r="U243" s="10">
        <v>0.04</v>
      </c>
      <c r="V243" s="44">
        <v>45009</v>
      </c>
      <c r="W243" s="43"/>
      <c r="X243" s="46" t="s">
        <v>43</v>
      </c>
      <c r="Y243" s="43" t="s">
        <v>78</v>
      </c>
      <c r="Z243" s="112" t="s">
        <v>20461</v>
      </c>
      <c r="AA243" s="45" t="s">
        <v>3156</v>
      </c>
      <c r="AB243" s="3">
        <v>95000</v>
      </c>
      <c r="AC243" s="3">
        <v>0</v>
      </c>
      <c r="AD243" s="3">
        <v>0</v>
      </c>
      <c r="AE243" s="3">
        <v>0</v>
      </c>
      <c r="AF243" s="3">
        <f>SUM(Table2[[#This Row],[PE 2021 Obligations]],Table2[[#This Row],[ROW 2021 Obligations]],Table2[[#This Row],[Construction 2021 Obligations]],Table2[[#This Row],[Paving 2021 Obligations]])</f>
        <v>95000</v>
      </c>
      <c r="AG243" s="3">
        <v>187400</v>
      </c>
      <c r="AH243" s="3">
        <v>0</v>
      </c>
      <c r="AI243" s="3">
        <v>0</v>
      </c>
      <c r="AJ243" s="3">
        <v>0</v>
      </c>
      <c r="AK243" s="3">
        <v>187400</v>
      </c>
      <c r="AL243" s="43" t="s">
        <v>3157</v>
      </c>
    </row>
    <row r="244" spans="1:38" hidden="1" x14ac:dyDescent="0.25">
      <c r="A244" s="47">
        <v>124620</v>
      </c>
      <c r="B244" s="48">
        <v>1</v>
      </c>
      <c r="C244" s="49" t="s">
        <v>73</v>
      </c>
      <c r="D244" s="50">
        <v>42578</v>
      </c>
      <c r="E244" s="49" t="s">
        <v>1207</v>
      </c>
      <c r="F244" s="50">
        <v>44228</v>
      </c>
      <c r="G244" s="49" t="s">
        <v>2914</v>
      </c>
      <c r="H244" s="51" t="s">
        <v>182</v>
      </c>
      <c r="I244" s="49" t="s">
        <v>714</v>
      </c>
      <c r="J244" s="49" t="s">
        <v>116</v>
      </c>
      <c r="K244" s="49"/>
      <c r="L244" s="52" t="s">
        <v>116</v>
      </c>
      <c r="M244" s="51" t="s">
        <v>3158</v>
      </c>
      <c r="N244" s="51"/>
      <c r="O244" s="49" t="s">
        <v>53</v>
      </c>
      <c r="P244" s="51" t="s">
        <v>40</v>
      </c>
      <c r="Q244" s="51"/>
      <c r="R244" s="111" t="s">
        <v>41</v>
      </c>
      <c r="S244" s="111" t="s">
        <v>42</v>
      </c>
      <c r="T244" s="120"/>
      <c r="U244" s="53">
        <v>0.01</v>
      </c>
      <c r="V244" s="50">
        <v>45093</v>
      </c>
      <c r="W244" s="49"/>
      <c r="X244" s="52" t="s">
        <v>43</v>
      </c>
      <c r="Y244" s="49" t="s">
        <v>140</v>
      </c>
      <c r="Z244" s="112" t="s">
        <v>20460</v>
      </c>
      <c r="AA244" s="51"/>
      <c r="AB244" s="54">
        <v>25000</v>
      </c>
      <c r="AC244" s="54">
        <v>0</v>
      </c>
      <c r="AD244" s="54">
        <v>0</v>
      </c>
      <c r="AE244" s="54">
        <v>0</v>
      </c>
      <c r="AF244" s="3">
        <f>SUM(Table2[[#This Row],[PE 2021 Obligations]],Table2[[#This Row],[ROW 2021 Obligations]],Table2[[#This Row],[Construction 2021 Obligations]],Table2[[#This Row],[Paving 2021 Obligations]])</f>
        <v>25000</v>
      </c>
      <c r="AG244" s="54">
        <v>25000</v>
      </c>
      <c r="AH244" s="54">
        <v>0</v>
      </c>
      <c r="AI244" s="54">
        <v>0</v>
      </c>
      <c r="AJ244" s="54">
        <v>0</v>
      </c>
      <c r="AK244" s="54">
        <v>25000</v>
      </c>
      <c r="AL244" s="49"/>
    </row>
    <row r="245" spans="1:38" hidden="1" x14ac:dyDescent="0.25">
      <c r="A245" s="13">
        <v>124628</v>
      </c>
      <c r="B245" s="15">
        <v>1</v>
      </c>
      <c r="C245" s="43" t="s">
        <v>31</v>
      </c>
      <c r="D245" s="44">
        <v>42578</v>
      </c>
      <c r="E245" s="43" t="s">
        <v>1207</v>
      </c>
      <c r="F245" s="44">
        <v>44294</v>
      </c>
      <c r="G245" s="43" t="s">
        <v>56</v>
      </c>
      <c r="H245" s="45" t="s">
        <v>791</v>
      </c>
      <c r="I245" s="43" t="s">
        <v>3159</v>
      </c>
      <c r="J245" s="43"/>
      <c r="K245" s="43" t="s">
        <v>3160</v>
      </c>
      <c r="L245" s="46" t="s">
        <v>37</v>
      </c>
      <c r="M245" s="45" t="s">
        <v>3161</v>
      </c>
      <c r="N245" s="45"/>
      <c r="O245" s="43" t="s">
        <v>39</v>
      </c>
      <c r="P245" s="45" t="s">
        <v>40</v>
      </c>
      <c r="Q245" s="45"/>
      <c r="R245" s="112" t="s">
        <v>41</v>
      </c>
      <c r="S245" s="112" t="s">
        <v>42</v>
      </c>
      <c r="T245" s="59"/>
      <c r="U245" s="10">
        <v>0.01</v>
      </c>
      <c r="V245" s="46"/>
      <c r="W245" s="43"/>
      <c r="X245" s="46" t="s">
        <v>43</v>
      </c>
      <c r="Y245" s="43" t="s">
        <v>44</v>
      </c>
      <c r="Z245" s="111" t="s">
        <v>20458</v>
      </c>
      <c r="AA245" s="45" t="s">
        <v>3162</v>
      </c>
      <c r="AB245" s="3">
        <v>0</v>
      </c>
      <c r="AC245" s="3">
        <v>0</v>
      </c>
      <c r="AD245" s="3">
        <v>622072.80000000005</v>
      </c>
      <c r="AE245" s="3">
        <v>0</v>
      </c>
      <c r="AF245" s="3">
        <f>SUM(Table2[[#This Row],[PE 2021 Obligations]],Table2[[#This Row],[ROW 2021 Obligations]],Table2[[#This Row],[Construction 2021 Obligations]],Table2[[#This Row],[Paving 2021 Obligations]])</f>
        <v>622072.80000000005</v>
      </c>
      <c r="AG245" s="3">
        <v>0</v>
      </c>
      <c r="AH245" s="3">
        <v>0</v>
      </c>
      <c r="AI245" s="3">
        <v>622072.80000000005</v>
      </c>
      <c r="AJ245" s="3">
        <v>0</v>
      </c>
      <c r="AK245" s="3">
        <v>622072.80000000005</v>
      </c>
      <c r="AL245" s="43" t="s">
        <v>3163</v>
      </c>
    </row>
    <row r="246" spans="1:38" hidden="1" x14ac:dyDescent="0.25">
      <c r="A246" s="47">
        <v>124632</v>
      </c>
      <c r="B246" s="48">
        <v>1</v>
      </c>
      <c r="C246" s="49" t="s">
        <v>47</v>
      </c>
      <c r="D246" s="50">
        <v>42578</v>
      </c>
      <c r="E246" s="49" t="s">
        <v>1207</v>
      </c>
      <c r="F246" s="50">
        <v>44358</v>
      </c>
      <c r="G246" s="49" t="s">
        <v>33</v>
      </c>
      <c r="H246" s="51" t="s">
        <v>417</v>
      </c>
      <c r="I246" s="49" t="s">
        <v>3164</v>
      </c>
      <c r="J246" s="49"/>
      <c r="K246" s="49" t="s">
        <v>3165</v>
      </c>
      <c r="L246" s="52" t="s">
        <v>37</v>
      </c>
      <c r="M246" s="51" t="s">
        <v>3166</v>
      </c>
      <c r="N246" s="51"/>
      <c r="O246" s="49" t="s">
        <v>39</v>
      </c>
      <c r="P246" s="51" t="s">
        <v>40</v>
      </c>
      <c r="Q246" s="51"/>
      <c r="R246" s="111" t="s">
        <v>41</v>
      </c>
      <c r="S246" s="111" t="s">
        <v>42</v>
      </c>
      <c r="T246" s="120"/>
      <c r="U246" s="53">
        <v>0.01</v>
      </c>
      <c r="V246" s="52"/>
      <c r="W246" s="49"/>
      <c r="X246" s="52" t="s">
        <v>43</v>
      </c>
      <c r="Y246" s="49" t="s">
        <v>44</v>
      </c>
      <c r="Z246" s="111" t="s">
        <v>20458</v>
      </c>
      <c r="AA246" s="51" t="s">
        <v>3167</v>
      </c>
      <c r="AB246" s="54">
        <v>0</v>
      </c>
      <c r="AC246" s="54">
        <v>0</v>
      </c>
      <c r="AD246" s="54">
        <v>342897.72</v>
      </c>
      <c r="AE246" s="54">
        <v>0</v>
      </c>
      <c r="AF246" s="3">
        <f>SUM(Table2[[#This Row],[PE 2021 Obligations]],Table2[[#This Row],[ROW 2021 Obligations]],Table2[[#This Row],[Construction 2021 Obligations]],Table2[[#This Row],[Paving 2021 Obligations]])</f>
        <v>342897.72</v>
      </c>
      <c r="AG246" s="54">
        <v>0</v>
      </c>
      <c r="AH246" s="54">
        <v>0</v>
      </c>
      <c r="AI246" s="54">
        <v>341063.22</v>
      </c>
      <c r="AJ246" s="54">
        <v>0</v>
      </c>
      <c r="AK246" s="54">
        <v>341063.22</v>
      </c>
      <c r="AL246" s="49" t="s">
        <v>3168</v>
      </c>
    </row>
    <row r="247" spans="1:38" hidden="1" x14ac:dyDescent="0.25">
      <c r="A247" s="13">
        <v>124634</v>
      </c>
      <c r="B247" s="15">
        <v>4</v>
      </c>
      <c r="C247" s="43" t="s">
        <v>47</v>
      </c>
      <c r="D247" s="44">
        <v>42578</v>
      </c>
      <c r="E247" s="43" t="s">
        <v>819</v>
      </c>
      <c r="F247" s="44">
        <v>44363</v>
      </c>
      <c r="G247" s="43" t="s">
        <v>33</v>
      </c>
      <c r="H247" s="45" t="s">
        <v>326</v>
      </c>
      <c r="I247" s="43" t="s">
        <v>3169</v>
      </c>
      <c r="J247" s="43"/>
      <c r="K247" s="43" t="s">
        <v>3170</v>
      </c>
      <c r="L247" s="46" t="s">
        <v>37</v>
      </c>
      <c r="M247" s="45" t="s">
        <v>3171</v>
      </c>
      <c r="N247" s="45"/>
      <c r="O247" s="43" t="s">
        <v>39</v>
      </c>
      <c r="P247" s="45" t="s">
        <v>40</v>
      </c>
      <c r="Q247" s="45"/>
      <c r="R247" s="112" t="s">
        <v>41</v>
      </c>
      <c r="S247" s="112" t="s">
        <v>42</v>
      </c>
      <c r="T247" s="59"/>
      <c r="U247" s="10">
        <v>0.01</v>
      </c>
      <c r="V247" s="46"/>
      <c r="W247" s="43"/>
      <c r="X247" s="46" t="s">
        <v>43</v>
      </c>
      <c r="Y247" s="43" t="s">
        <v>44</v>
      </c>
      <c r="Z247" s="111" t="s">
        <v>20458</v>
      </c>
      <c r="AA247" s="45" t="s">
        <v>3172</v>
      </c>
      <c r="AB247" s="3">
        <v>0</v>
      </c>
      <c r="AC247" s="3">
        <v>0</v>
      </c>
      <c r="AD247" s="3">
        <v>377061.55</v>
      </c>
      <c r="AE247" s="3">
        <v>0</v>
      </c>
      <c r="AF247" s="3">
        <f>SUM(Table2[[#This Row],[PE 2021 Obligations]],Table2[[#This Row],[ROW 2021 Obligations]],Table2[[#This Row],[Construction 2021 Obligations]],Table2[[#This Row],[Paving 2021 Obligations]])</f>
        <v>377061.55</v>
      </c>
      <c r="AG247" s="3">
        <v>0</v>
      </c>
      <c r="AH247" s="3">
        <v>0</v>
      </c>
      <c r="AI247" s="3">
        <v>369413.29</v>
      </c>
      <c r="AJ247" s="3">
        <v>0</v>
      </c>
      <c r="AK247" s="3">
        <v>369413.29</v>
      </c>
      <c r="AL247" s="43" t="s">
        <v>3173</v>
      </c>
    </row>
    <row r="248" spans="1:38" hidden="1" x14ac:dyDescent="0.25">
      <c r="A248" s="47">
        <v>124643</v>
      </c>
      <c r="B248" s="48">
        <v>1</v>
      </c>
      <c r="C248" s="49" t="s">
        <v>31</v>
      </c>
      <c r="D248" s="50">
        <v>42578</v>
      </c>
      <c r="E248" s="49" t="s">
        <v>1207</v>
      </c>
      <c r="F248" s="50">
        <v>44160</v>
      </c>
      <c r="G248" s="49" t="s">
        <v>56</v>
      </c>
      <c r="H248" s="51" t="s">
        <v>34</v>
      </c>
      <c r="I248" s="49" t="s">
        <v>3174</v>
      </c>
      <c r="J248" s="49"/>
      <c r="K248" s="49" t="s">
        <v>3175</v>
      </c>
      <c r="L248" s="52" t="s">
        <v>37</v>
      </c>
      <c r="M248" s="51" t="s">
        <v>3176</v>
      </c>
      <c r="N248" s="51"/>
      <c r="O248" s="49" t="s">
        <v>39</v>
      </c>
      <c r="P248" s="51" t="s">
        <v>40</v>
      </c>
      <c r="Q248" s="51"/>
      <c r="R248" s="111" t="s">
        <v>41</v>
      </c>
      <c r="S248" s="111" t="s">
        <v>42</v>
      </c>
      <c r="T248" s="120"/>
      <c r="U248" s="53">
        <v>0.01</v>
      </c>
      <c r="V248" s="52"/>
      <c r="W248" s="49"/>
      <c r="X248" s="52" t="s">
        <v>43</v>
      </c>
      <c r="Y248" s="49" t="s">
        <v>78</v>
      </c>
      <c r="Z248" s="116" t="s">
        <v>20458</v>
      </c>
      <c r="AA248" s="51" t="s">
        <v>3177</v>
      </c>
      <c r="AB248" s="54">
        <v>0</v>
      </c>
      <c r="AC248" s="54">
        <v>0</v>
      </c>
      <c r="AD248" s="54">
        <v>587929.19999999995</v>
      </c>
      <c r="AE248" s="54">
        <v>0</v>
      </c>
      <c r="AF248" s="3">
        <f>SUM(Table2[[#This Row],[PE 2021 Obligations]],Table2[[#This Row],[ROW 2021 Obligations]],Table2[[#This Row],[Construction 2021 Obligations]],Table2[[#This Row],[Paving 2021 Obligations]])</f>
        <v>587929.19999999995</v>
      </c>
      <c r="AG248" s="54">
        <v>0</v>
      </c>
      <c r="AH248" s="54">
        <v>0</v>
      </c>
      <c r="AI248" s="54">
        <v>587929.19999999995</v>
      </c>
      <c r="AJ248" s="54">
        <v>0</v>
      </c>
      <c r="AK248" s="54">
        <v>587929.19999999995</v>
      </c>
      <c r="AL248" s="49" t="s">
        <v>3178</v>
      </c>
    </row>
    <row r="249" spans="1:38" hidden="1" x14ac:dyDescent="0.25">
      <c r="A249" s="13">
        <v>124652</v>
      </c>
      <c r="B249" s="15">
        <v>1</v>
      </c>
      <c r="C249" s="43" t="s">
        <v>31</v>
      </c>
      <c r="D249" s="44">
        <v>42578</v>
      </c>
      <c r="E249" s="43" t="s">
        <v>1207</v>
      </c>
      <c r="F249" s="44">
        <v>44097</v>
      </c>
      <c r="G249" s="43" t="s">
        <v>56</v>
      </c>
      <c r="H249" s="45" t="s">
        <v>34</v>
      </c>
      <c r="I249" s="43" t="s">
        <v>3179</v>
      </c>
      <c r="J249" s="43"/>
      <c r="K249" s="43" t="s">
        <v>3180</v>
      </c>
      <c r="L249" s="46" t="s">
        <v>37</v>
      </c>
      <c r="M249" s="45" t="s">
        <v>3181</v>
      </c>
      <c r="N249" s="45"/>
      <c r="O249" s="43" t="s">
        <v>39</v>
      </c>
      <c r="P249" s="45" t="s">
        <v>40</v>
      </c>
      <c r="Q249" s="45"/>
      <c r="R249" s="112" t="s">
        <v>41</v>
      </c>
      <c r="S249" s="112" t="s">
        <v>42</v>
      </c>
      <c r="T249" s="59"/>
      <c r="U249" s="10">
        <v>0.01</v>
      </c>
      <c r="V249" s="46"/>
      <c r="W249" s="43"/>
      <c r="X249" s="46" t="s">
        <v>43</v>
      </c>
      <c r="Y249" s="43" t="s">
        <v>44</v>
      </c>
      <c r="Z249" s="116" t="s">
        <v>20458</v>
      </c>
      <c r="AA249" s="45" t="s">
        <v>3182</v>
      </c>
      <c r="AB249" s="3">
        <v>0</v>
      </c>
      <c r="AC249" s="3">
        <v>0</v>
      </c>
      <c r="AD249" s="3">
        <v>880579.6</v>
      </c>
      <c r="AE249" s="3">
        <v>0</v>
      </c>
      <c r="AF249" s="3">
        <f>SUM(Table2[[#This Row],[PE 2021 Obligations]],Table2[[#This Row],[ROW 2021 Obligations]],Table2[[#This Row],[Construction 2021 Obligations]],Table2[[#This Row],[Paving 2021 Obligations]])</f>
        <v>880579.6</v>
      </c>
      <c r="AG249" s="3">
        <v>0</v>
      </c>
      <c r="AH249" s="3">
        <v>0</v>
      </c>
      <c r="AI249" s="3">
        <v>880579.6</v>
      </c>
      <c r="AJ249" s="3">
        <v>0</v>
      </c>
      <c r="AK249" s="3">
        <v>880579.6</v>
      </c>
      <c r="AL249" s="43" t="s">
        <v>3183</v>
      </c>
    </row>
    <row r="250" spans="1:38" ht="30" hidden="1" x14ac:dyDescent="0.25">
      <c r="A250" s="47">
        <v>124662</v>
      </c>
      <c r="B250" s="48">
        <v>1</v>
      </c>
      <c r="C250" s="49" t="s">
        <v>73</v>
      </c>
      <c r="D250" s="50">
        <v>42578</v>
      </c>
      <c r="E250" s="49" t="s">
        <v>1207</v>
      </c>
      <c r="F250" s="50">
        <v>44342</v>
      </c>
      <c r="G250" s="49" t="s">
        <v>1867</v>
      </c>
      <c r="H250" s="51" t="s">
        <v>34</v>
      </c>
      <c r="I250" s="49" t="s">
        <v>669</v>
      </c>
      <c r="J250" s="49" t="s">
        <v>116</v>
      </c>
      <c r="K250" s="49"/>
      <c r="L250" s="52" t="s">
        <v>116</v>
      </c>
      <c r="M250" s="51" t="s">
        <v>3184</v>
      </c>
      <c r="N250" s="51"/>
      <c r="O250" s="49" t="s">
        <v>53</v>
      </c>
      <c r="P250" s="51" t="s">
        <v>40</v>
      </c>
      <c r="Q250" s="51"/>
      <c r="R250" s="111" t="s">
        <v>41</v>
      </c>
      <c r="S250" s="111" t="s">
        <v>42</v>
      </c>
      <c r="T250" s="120"/>
      <c r="U250" s="53">
        <v>0.03</v>
      </c>
      <c r="V250" s="50">
        <v>45058</v>
      </c>
      <c r="W250" s="49"/>
      <c r="X250" s="52" t="s">
        <v>43</v>
      </c>
      <c r="Y250" s="49" t="s">
        <v>140</v>
      </c>
      <c r="Z250" s="127" t="s">
        <v>20460</v>
      </c>
      <c r="AA250" s="51" t="s">
        <v>3185</v>
      </c>
      <c r="AB250" s="54">
        <v>300000</v>
      </c>
      <c r="AC250" s="54">
        <v>0</v>
      </c>
      <c r="AD250" s="54">
        <v>0</v>
      </c>
      <c r="AE250" s="54">
        <v>0</v>
      </c>
      <c r="AF250" s="3">
        <f>SUM(Table2[[#This Row],[PE 2021 Obligations]],Table2[[#This Row],[ROW 2021 Obligations]],Table2[[#This Row],[Construction 2021 Obligations]],Table2[[#This Row],[Paving 2021 Obligations]])</f>
        <v>300000</v>
      </c>
      <c r="AG250" s="54">
        <v>333500</v>
      </c>
      <c r="AH250" s="54">
        <v>0</v>
      </c>
      <c r="AI250" s="54">
        <v>0</v>
      </c>
      <c r="AJ250" s="54">
        <v>0</v>
      </c>
      <c r="AK250" s="54">
        <v>333500</v>
      </c>
      <c r="AL250" s="49" t="s">
        <v>3186</v>
      </c>
    </row>
    <row r="251" spans="1:38" hidden="1" x14ac:dyDescent="0.25">
      <c r="A251" s="47">
        <v>124666</v>
      </c>
      <c r="B251" s="48">
        <v>3</v>
      </c>
      <c r="C251" s="49" t="s">
        <v>73</v>
      </c>
      <c r="D251" s="50">
        <v>42578</v>
      </c>
      <c r="E251" s="49" t="s">
        <v>109</v>
      </c>
      <c r="F251" s="50">
        <v>44173</v>
      </c>
      <c r="G251" s="49" t="s">
        <v>2668</v>
      </c>
      <c r="H251" s="51" t="s">
        <v>362</v>
      </c>
      <c r="I251" s="49" t="s">
        <v>686</v>
      </c>
      <c r="J251" s="49" t="s">
        <v>116</v>
      </c>
      <c r="K251" s="49"/>
      <c r="L251" s="52" t="s">
        <v>116</v>
      </c>
      <c r="M251" s="51" t="s">
        <v>3190</v>
      </c>
      <c r="N251" s="51"/>
      <c r="O251" s="49" t="s">
        <v>53</v>
      </c>
      <c r="P251" s="51" t="s">
        <v>40</v>
      </c>
      <c r="Q251" s="51"/>
      <c r="R251" s="111" t="s">
        <v>41</v>
      </c>
      <c r="S251" s="111" t="s">
        <v>42</v>
      </c>
      <c r="T251" s="120"/>
      <c r="U251" s="53">
        <v>0.04</v>
      </c>
      <c r="V251" s="50">
        <v>45331</v>
      </c>
      <c r="W251" s="49"/>
      <c r="X251" s="52" t="s">
        <v>43</v>
      </c>
      <c r="Y251" s="49" t="s">
        <v>140</v>
      </c>
      <c r="Z251" s="127" t="s">
        <v>20460</v>
      </c>
      <c r="AA251" s="51" t="s">
        <v>3191</v>
      </c>
      <c r="AB251" s="54">
        <v>20000</v>
      </c>
      <c r="AC251" s="54">
        <v>0</v>
      </c>
      <c r="AD251" s="54">
        <v>0</v>
      </c>
      <c r="AE251" s="54">
        <v>0</v>
      </c>
      <c r="AF251" s="3">
        <f>SUM(Table2[[#This Row],[PE 2021 Obligations]],Table2[[#This Row],[ROW 2021 Obligations]],Table2[[#This Row],[Construction 2021 Obligations]],Table2[[#This Row],[Paving 2021 Obligations]])</f>
        <v>20000</v>
      </c>
      <c r="AG251" s="54">
        <v>20000</v>
      </c>
      <c r="AH251" s="54">
        <v>0</v>
      </c>
      <c r="AI251" s="54">
        <v>0</v>
      </c>
      <c r="AJ251" s="54">
        <v>0</v>
      </c>
      <c r="AK251" s="54">
        <v>20000</v>
      </c>
      <c r="AL251" s="49"/>
    </row>
    <row r="252" spans="1:38" hidden="1" x14ac:dyDescent="0.25">
      <c r="A252" s="13">
        <v>124671</v>
      </c>
      <c r="B252" s="15">
        <v>3</v>
      </c>
      <c r="C252" s="43" t="s">
        <v>73</v>
      </c>
      <c r="D252" s="44">
        <v>42578</v>
      </c>
      <c r="E252" s="43" t="s">
        <v>109</v>
      </c>
      <c r="F252" s="44">
        <v>44129</v>
      </c>
      <c r="G252" s="43" t="s">
        <v>3008</v>
      </c>
      <c r="H252" s="45" t="s">
        <v>788</v>
      </c>
      <c r="I252" s="43" t="s">
        <v>3192</v>
      </c>
      <c r="J252" s="43"/>
      <c r="K252" s="43" t="s">
        <v>3193</v>
      </c>
      <c r="L252" s="46" t="s">
        <v>37</v>
      </c>
      <c r="M252" s="45" t="s">
        <v>3194</v>
      </c>
      <c r="N252" s="45"/>
      <c r="O252" s="43" t="s">
        <v>53</v>
      </c>
      <c r="P252" s="45" t="s">
        <v>40</v>
      </c>
      <c r="Q252" s="45"/>
      <c r="R252" s="112" t="s">
        <v>41</v>
      </c>
      <c r="S252" s="112" t="s">
        <v>42</v>
      </c>
      <c r="T252" s="59"/>
      <c r="U252" s="10">
        <v>0.13500000000000001</v>
      </c>
      <c r="V252" s="44">
        <v>45156</v>
      </c>
      <c r="W252" s="43"/>
      <c r="X252" s="46" t="s">
        <v>43</v>
      </c>
      <c r="Y252" s="43" t="s">
        <v>44</v>
      </c>
      <c r="Z252" s="116" t="s">
        <v>20458</v>
      </c>
      <c r="AA252" s="45" t="s">
        <v>3195</v>
      </c>
      <c r="AB252" s="3">
        <v>386045</v>
      </c>
      <c r="AC252" s="3">
        <v>0</v>
      </c>
      <c r="AD252" s="3">
        <v>0</v>
      </c>
      <c r="AE252" s="3">
        <v>0</v>
      </c>
      <c r="AF252" s="3">
        <f>SUM(Table2[[#This Row],[PE 2021 Obligations]],Table2[[#This Row],[ROW 2021 Obligations]],Table2[[#This Row],[Construction 2021 Obligations]],Table2[[#This Row],[Paving 2021 Obligations]])</f>
        <v>386045</v>
      </c>
      <c r="AG252" s="3">
        <v>772090</v>
      </c>
      <c r="AH252" s="3">
        <v>0</v>
      </c>
      <c r="AI252" s="3">
        <v>0</v>
      </c>
      <c r="AJ252" s="3">
        <v>0</v>
      </c>
      <c r="AK252" s="3">
        <v>772090</v>
      </c>
      <c r="AL252" s="43" t="s">
        <v>3196</v>
      </c>
    </row>
    <row r="253" spans="1:38" ht="30" hidden="1" x14ac:dyDescent="0.25">
      <c r="A253" s="47">
        <v>124675</v>
      </c>
      <c r="B253" s="48">
        <v>3</v>
      </c>
      <c r="C253" s="49" t="s">
        <v>73</v>
      </c>
      <c r="D253" s="50">
        <v>42578</v>
      </c>
      <c r="E253" s="49" t="s">
        <v>109</v>
      </c>
      <c r="F253" s="50">
        <v>44339</v>
      </c>
      <c r="G253" s="49" t="s">
        <v>3008</v>
      </c>
      <c r="H253" s="51" t="s">
        <v>389</v>
      </c>
      <c r="I253" s="49" t="s">
        <v>3197</v>
      </c>
      <c r="J253" s="49"/>
      <c r="K253" s="49" t="s">
        <v>3198</v>
      </c>
      <c r="L253" s="52" t="s">
        <v>37</v>
      </c>
      <c r="M253" s="51" t="s">
        <v>3199</v>
      </c>
      <c r="N253" s="51"/>
      <c r="O253" s="49" t="s">
        <v>53</v>
      </c>
      <c r="P253" s="51" t="s">
        <v>40</v>
      </c>
      <c r="Q253" s="51"/>
      <c r="R253" s="111" t="s">
        <v>41</v>
      </c>
      <c r="S253" s="111" t="s">
        <v>42</v>
      </c>
      <c r="T253" s="120"/>
      <c r="U253" s="53">
        <v>0.01</v>
      </c>
      <c r="V253" s="50">
        <v>45058</v>
      </c>
      <c r="W253" s="49"/>
      <c r="X253" s="52" t="s">
        <v>43</v>
      </c>
      <c r="Y253" s="49" t="s">
        <v>78</v>
      </c>
      <c r="Z253" s="116" t="s">
        <v>20458</v>
      </c>
      <c r="AA253" s="51" t="s">
        <v>3200</v>
      </c>
      <c r="AB253" s="54">
        <v>26988.04</v>
      </c>
      <c r="AC253" s="54">
        <v>130934</v>
      </c>
      <c r="AD253" s="54">
        <v>0</v>
      </c>
      <c r="AE253" s="54">
        <v>0</v>
      </c>
      <c r="AF253" s="3">
        <f>SUM(Table2[[#This Row],[PE 2021 Obligations]],Table2[[#This Row],[ROW 2021 Obligations]],Table2[[#This Row],[Construction 2021 Obligations]],Table2[[#This Row],[Paving 2021 Obligations]])</f>
        <v>157922.04</v>
      </c>
      <c r="AG253" s="54">
        <v>175981.03</v>
      </c>
      <c r="AH253" s="54">
        <v>130934</v>
      </c>
      <c r="AI253" s="54">
        <v>0</v>
      </c>
      <c r="AJ253" s="54">
        <v>0</v>
      </c>
      <c r="AK253" s="54">
        <v>306915.03000000003</v>
      </c>
      <c r="AL253" s="49" t="s">
        <v>3201</v>
      </c>
    </row>
    <row r="254" spans="1:38" hidden="1" x14ac:dyDescent="0.25">
      <c r="A254" s="13">
        <v>124677</v>
      </c>
      <c r="B254" s="15">
        <v>2</v>
      </c>
      <c r="C254" s="43" t="s">
        <v>73</v>
      </c>
      <c r="D254" s="44">
        <v>42578</v>
      </c>
      <c r="E254" s="43" t="s">
        <v>819</v>
      </c>
      <c r="F254" s="44">
        <v>44265</v>
      </c>
      <c r="G254" s="43" t="s">
        <v>102</v>
      </c>
      <c r="H254" s="45" t="s">
        <v>212</v>
      </c>
      <c r="I254" s="43" t="s">
        <v>3202</v>
      </c>
      <c r="J254" s="43"/>
      <c r="K254" s="43" t="s">
        <v>3203</v>
      </c>
      <c r="L254" s="46" t="s">
        <v>37</v>
      </c>
      <c r="M254" s="45" t="s">
        <v>3204</v>
      </c>
      <c r="N254" s="45"/>
      <c r="O254" s="43" t="s">
        <v>53</v>
      </c>
      <c r="P254" s="45" t="s">
        <v>40</v>
      </c>
      <c r="Q254" s="45"/>
      <c r="R254" s="112" t="s">
        <v>41</v>
      </c>
      <c r="S254" s="112" t="s">
        <v>42</v>
      </c>
      <c r="T254" s="59"/>
      <c r="U254" s="10">
        <v>0.03</v>
      </c>
      <c r="V254" s="44">
        <v>44694</v>
      </c>
      <c r="W254" s="43"/>
      <c r="X254" s="46" t="s">
        <v>43</v>
      </c>
      <c r="Y254" s="43" t="s">
        <v>78</v>
      </c>
      <c r="Z254" s="116" t="s">
        <v>20458</v>
      </c>
      <c r="AA254" s="45" t="s">
        <v>3205</v>
      </c>
      <c r="AB254" s="3">
        <v>130625</v>
      </c>
      <c r="AC254" s="3">
        <v>155575</v>
      </c>
      <c r="AD254" s="3">
        <v>0</v>
      </c>
      <c r="AE254" s="3">
        <v>0</v>
      </c>
      <c r="AF254" s="3">
        <f>SUM(Table2[[#This Row],[PE 2021 Obligations]],Table2[[#This Row],[ROW 2021 Obligations]],Table2[[#This Row],[Construction 2021 Obligations]],Table2[[#This Row],[Paving 2021 Obligations]])</f>
        <v>286200</v>
      </c>
      <c r="AG254" s="3">
        <v>173250</v>
      </c>
      <c r="AH254" s="3">
        <v>155575</v>
      </c>
      <c r="AI254" s="3">
        <v>0</v>
      </c>
      <c r="AJ254" s="3">
        <v>0</v>
      </c>
      <c r="AK254" s="3">
        <v>328825</v>
      </c>
      <c r="AL254" s="43" t="s">
        <v>3206</v>
      </c>
    </row>
    <row r="255" spans="1:38" hidden="1" x14ac:dyDescent="0.25">
      <c r="A255" s="13">
        <v>124688</v>
      </c>
      <c r="B255" s="15">
        <v>3</v>
      </c>
      <c r="C255" s="43" t="s">
        <v>73</v>
      </c>
      <c r="D255" s="44">
        <v>42578</v>
      </c>
      <c r="E255" s="43" t="s">
        <v>109</v>
      </c>
      <c r="F255" s="44">
        <v>44272</v>
      </c>
      <c r="G255" s="43" t="s">
        <v>1538</v>
      </c>
      <c r="H255" s="45" t="s">
        <v>173</v>
      </c>
      <c r="I255" s="43" t="s">
        <v>802</v>
      </c>
      <c r="J255" s="43" t="s">
        <v>116</v>
      </c>
      <c r="K255" s="43"/>
      <c r="L255" s="46" t="s">
        <v>116</v>
      </c>
      <c r="M255" s="45" t="s">
        <v>3219</v>
      </c>
      <c r="N255" s="45"/>
      <c r="O255" s="43" t="s">
        <v>53</v>
      </c>
      <c r="P255" s="45" t="s">
        <v>40</v>
      </c>
      <c r="Q255" s="45"/>
      <c r="R255" s="112" t="s">
        <v>41</v>
      </c>
      <c r="S255" s="112" t="s">
        <v>42</v>
      </c>
      <c r="T255" s="59"/>
      <c r="U255" s="10">
        <v>0.12</v>
      </c>
      <c r="V255" s="44">
        <v>44904</v>
      </c>
      <c r="W255" s="43"/>
      <c r="X255" s="46" t="s">
        <v>43</v>
      </c>
      <c r="Y255" s="43" t="s">
        <v>140</v>
      </c>
      <c r="Z255" s="127" t="s">
        <v>20460</v>
      </c>
      <c r="AA255" s="45" t="s">
        <v>3220</v>
      </c>
      <c r="AB255" s="3">
        <v>207000</v>
      </c>
      <c r="AC255" s="3">
        <v>0</v>
      </c>
      <c r="AD255" s="3">
        <v>0</v>
      </c>
      <c r="AE255" s="3">
        <v>0</v>
      </c>
      <c r="AF255" s="3">
        <f>SUM(Table2[[#This Row],[PE 2021 Obligations]],Table2[[#This Row],[ROW 2021 Obligations]],Table2[[#This Row],[Construction 2021 Obligations]],Table2[[#This Row],[Paving 2021 Obligations]])</f>
        <v>207000</v>
      </c>
      <c r="AG255" s="3">
        <v>671000</v>
      </c>
      <c r="AH255" s="3">
        <v>0</v>
      </c>
      <c r="AI255" s="3">
        <v>0</v>
      </c>
      <c r="AJ255" s="3">
        <v>0</v>
      </c>
      <c r="AK255" s="3">
        <v>671000</v>
      </c>
      <c r="AL255" s="43" t="s">
        <v>3221</v>
      </c>
    </row>
    <row r="256" spans="1:38" hidden="1" x14ac:dyDescent="0.25">
      <c r="A256" s="47">
        <v>124692</v>
      </c>
      <c r="B256" s="48">
        <v>3</v>
      </c>
      <c r="C256" s="49" t="s">
        <v>73</v>
      </c>
      <c r="D256" s="50">
        <v>42578</v>
      </c>
      <c r="E256" s="49" t="s">
        <v>109</v>
      </c>
      <c r="F256" s="50">
        <v>44340</v>
      </c>
      <c r="G256" s="49" t="s">
        <v>3222</v>
      </c>
      <c r="H256" s="51" t="s">
        <v>405</v>
      </c>
      <c r="I256" s="49" t="s">
        <v>3223</v>
      </c>
      <c r="J256" s="49"/>
      <c r="K256" s="49" t="s">
        <v>3224</v>
      </c>
      <c r="L256" s="52" t="s">
        <v>37</v>
      </c>
      <c r="M256" s="51" t="s">
        <v>3225</v>
      </c>
      <c r="N256" s="51"/>
      <c r="O256" s="49" t="s">
        <v>53</v>
      </c>
      <c r="P256" s="51" t="s">
        <v>40</v>
      </c>
      <c r="Q256" s="51"/>
      <c r="R256" s="111" t="s">
        <v>41</v>
      </c>
      <c r="S256" s="111" t="s">
        <v>42</v>
      </c>
      <c r="T256" s="120"/>
      <c r="U256" s="53">
        <v>0.01</v>
      </c>
      <c r="V256" s="50">
        <v>45156</v>
      </c>
      <c r="W256" s="49"/>
      <c r="X256" s="52" t="s">
        <v>43</v>
      </c>
      <c r="Y256" s="49" t="s">
        <v>44</v>
      </c>
      <c r="Z256" s="111" t="s">
        <v>20458</v>
      </c>
      <c r="AA256" s="51" t="s">
        <v>3226</v>
      </c>
      <c r="AB256" s="54">
        <v>29425</v>
      </c>
      <c r="AC256" s="54">
        <v>0</v>
      </c>
      <c r="AD256" s="54">
        <v>0</v>
      </c>
      <c r="AE256" s="54">
        <v>0</v>
      </c>
      <c r="AF256" s="3">
        <f>SUM(Table2[[#This Row],[PE 2021 Obligations]],Table2[[#This Row],[ROW 2021 Obligations]],Table2[[#This Row],[Construction 2021 Obligations]],Table2[[#This Row],[Paving 2021 Obligations]])</f>
        <v>29425</v>
      </c>
      <c r="AG256" s="54">
        <v>74425</v>
      </c>
      <c r="AH256" s="54">
        <v>0</v>
      </c>
      <c r="AI256" s="54">
        <v>0</v>
      </c>
      <c r="AJ256" s="54">
        <v>0</v>
      </c>
      <c r="AK256" s="54">
        <v>74425</v>
      </c>
      <c r="AL256" s="49" t="s">
        <v>3227</v>
      </c>
    </row>
    <row r="257" spans="1:38" hidden="1" x14ac:dyDescent="0.25">
      <c r="A257" s="13">
        <v>124711</v>
      </c>
      <c r="B257" s="15">
        <v>4</v>
      </c>
      <c r="C257" s="43" t="s">
        <v>73</v>
      </c>
      <c r="D257" s="44">
        <v>42578</v>
      </c>
      <c r="E257" s="43" t="s">
        <v>819</v>
      </c>
      <c r="F257" s="44">
        <v>44340</v>
      </c>
      <c r="G257" s="43" t="s">
        <v>2668</v>
      </c>
      <c r="H257" s="45" t="s">
        <v>349</v>
      </c>
      <c r="I257" s="43" t="s">
        <v>3228</v>
      </c>
      <c r="J257" s="43" t="s">
        <v>116</v>
      </c>
      <c r="K257" s="43"/>
      <c r="L257" s="46" t="s">
        <v>116</v>
      </c>
      <c r="M257" s="45" t="s">
        <v>3229</v>
      </c>
      <c r="N257" s="45"/>
      <c r="O257" s="43" t="s">
        <v>53</v>
      </c>
      <c r="P257" s="45" t="s">
        <v>40</v>
      </c>
      <c r="Q257" s="45"/>
      <c r="R257" s="112" t="s">
        <v>41</v>
      </c>
      <c r="S257" s="112" t="s">
        <v>42</v>
      </c>
      <c r="T257" s="59"/>
      <c r="U257" s="10">
        <v>0.05</v>
      </c>
      <c r="V257" s="44">
        <v>45156</v>
      </c>
      <c r="W257" s="43"/>
      <c r="X257" s="46" t="s">
        <v>43</v>
      </c>
      <c r="Y257" s="43" t="s">
        <v>78</v>
      </c>
      <c r="Z257" s="127" t="s">
        <v>20461</v>
      </c>
      <c r="AA257" s="45" t="s">
        <v>3230</v>
      </c>
      <c r="AB257" s="3">
        <v>20000</v>
      </c>
      <c r="AC257" s="3">
        <v>0</v>
      </c>
      <c r="AD257" s="3">
        <v>0</v>
      </c>
      <c r="AE257" s="3">
        <v>0</v>
      </c>
      <c r="AF257" s="3">
        <f>SUM(Table2[[#This Row],[PE 2021 Obligations]],Table2[[#This Row],[ROW 2021 Obligations]],Table2[[#This Row],[Construction 2021 Obligations]],Table2[[#This Row],[Paving 2021 Obligations]])</f>
        <v>20000</v>
      </c>
      <c r="AG257" s="3">
        <v>20000</v>
      </c>
      <c r="AH257" s="3">
        <v>0</v>
      </c>
      <c r="AI257" s="3">
        <v>0</v>
      </c>
      <c r="AJ257" s="3">
        <v>0</v>
      </c>
      <c r="AK257" s="3">
        <v>20000</v>
      </c>
      <c r="AL257" s="43"/>
    </row>
    <row r="258" spans="1:38" hidden="1" x14ac:dyDescent="0.25">
      <c r="A258" s="47">
        <v>124717</v>
      </c>
      <c r="B258" s="48">
        <v>3</v>
      </c>
      <c r="C258" s="49" t="s">
        <v>73</v>
      </c>
      <c r="D258" s="50">
        <v>42578</v>
      </c>
      <c r="E258" s="49" t="s">
        <v>109</v>
      </c>
      <c r="F258" s="50">
        <v>44342</v>
      </c>
      <c r="G258" s="49" t="s">
        <v>1538</v>
      </c>
      <c r="H258" s="51" t="s">
        <v>69</v>
      </c>
      <c r="I258" s="49" t="s">
        <v>1828</v>
      </c>
      <c r="J258" s="49" t="s">
        <v>116</v>
      </c>
      <c r="K258" s="49"/>
      <c r="L258" s="52" t="s">
        <v>116</v>
      </c>
      <c r="M258" s="51" t="s">
        <v>3231</v>
      </c>
      <c r="N258" s="51"/>
      <c r="O258" s="49" t="s">
        <v>53</v>
      </c>
      <c r="P258" s="51" t="s">
        <v>40</v>
      </c>
      <c r="Q258" s="51"/>
      <c r="R258" s="111" t="s">
        <v>41</v>
      </c>
      <c r="S258" s="111" t="s">
        <v>42</v>
      </c>
      <c r="T258" s="120"/>
      <c r="U258" s="53">
        <v>0.03</v>
      </c>
      <c r="V258" s="50">
        <v>44645</v>
      </c>
      <c r="W258" s="49"/>
      <c r="X258" s="52" t="s">
        <v>43</v>
      </c>
      <c r="Y258" s="49" t="s">
        <v>78</v>
      </c>
      <c r="Z258" s="127" t="s">
        <v>20461</v>
      </c>
      <c r="AA258" s="51" t="s">
        <v>3232</v>
      </c>
      <c r="AB258" s="54">
        <v>120000</v>
      </c>
      <c r="AC258" s="54">
        <v>62719</v>
      </c>
      <c r="AD258" s="54">
        <v>0</v>
      </c>
      <c r="AE258" s="54">
        <v>0</v>
      </c>
      <c r="AF258" s="3">
        <f>SUM(Table2[[#This Row],[PE 2021 Obligations]],Table2[[#This Row],[ROW 2021 Obligations]],Table2[[#This Row],[Construction 2021 Obligations]],Table2[[#This Row],[Paving 2021 Obligations]])</f>
        <v>182719</v>
      </c>
      <c r="AG258" s="54">
        <v>390000</v>
      </c>
      <c r="AH258" s="54">
        <v>62719</v>
      </c>
      <c r="AI258" s="54">
        <v>0</v>
      </c>
      <c r="AJ258" s="54">
        <v>0</v>
      </c>
      <c r="AK258" s="54">
        <v>452719</v>
      </c>
      <c r="AL258" s="49" t="s">
        <v>3233</v>
      </c>
    </row>
    <row r="259" spans="1:38" hidden="1" x14ac:dyDescent="0.25">
      <c r="A259" s="47">
        <v>124724</v>
      </c>
      <c r="B259" s="48">
        <v>4</v>
      </c>
      <c r="C259" s="49" t="s">
        <v>31</v>
      </c>
      <c r="D259" s="50">
        <v>42578</v>
      </c>
      <c r="E259" s="49" t="s">
        <v>819</v>
      </c>
      <c r="F259" s="50">
        <v>44207</v>
      </c>
      <c r="G259" s="49" t="s">
        <v>75</v>
      </c>
      <c r="H259" s="51" t="s">
        <v>87</v>
      </c>
      <c r="I259" s="49" t="s">
        <v>3235</v>
      </c>
      <c r="J259" s="49"/>
      <c r="K259" s="49" t="s">
        <v>3236</v>
      </c>
      <c r="L259" s="52" t="s">
        <v>37</v>
      </c>
      <c r="M259" s="51" t="s">
        <v>3237</v>
      </c>
      <c r="N259" s="51"/>
      <c r="O259" s="49" t="s">
        <v>39</v>
      </c>
      <c r="P259" s="51" t="s">
        <v>40</v>
      </c>
      <c r="Q259" s="51"/>
      <c r="R259" s="111" t="s">
        <v>41</v>
      </c>
      <c r="S259" s="111" t="s">
        <v>42</v>
      </c>
      <c r="T259" s="120"/>
      <c r="U259" s="53">
        <v>0.01</v>
      </c>
      <c r="V259" s="52"/>
      <c r="W259" s="49"/>
      <c r="X259" s="52" t="s">
        <v>43</v>
      </c>
      <c r="Y259" s="49" t="s">
        <v>44</v>
      </c>
      <c r="Z259" s="116" t="s">
        <v>20458</v>
      </c>
      <c r="AA259" s="51" t="s">
        <v>3238</v>
      </c>
      <c r="AB259" s="54">
        <v>0</v>
      </c>
      <c r="AC259" s="54">
        <v>0</v>
      </c>
      <c r="AD259" s="54">
        <v>379748.26</v>
      </c>
      <c r="AE259" s="54">
        <v>0</v>
      </c>
      <c r="AF259" s="3">
        <f>SUM(Table2[[#This Row],[PE 2021 Obligations]],Table2[[#This Row],[ROW 2021 Obligations]],Table2[[#This Row],[Construction 2021 Obligations]],Table2[[#This Row],[Paving 2021 Obligations]])</f>
        <v>379748.26</v>
      </c>
      <c r="AG259" s="54">
        <v>0</v>
      </c>
      <c r="AH259" s="54">
        <v>0</v>
      </c>
      <c r="AI259" s="54">
        <v>379748.26</v>
      </c>
      <c r="AJ259" s="54">
        <v>0</v>
      </c>
      <c r="AK259" s="54">
        <v>379748.26</v>
      </c>
      <c r="AL259" s="49" t="s">
        <v>3239</v>
      </c>
    </row>
    <row r="260" spans="1:38" hidden="1" x14ac:dyDescent="0.25">
      <c r="A260" s="13">
        <v>124731</v>
      </c>
      <c r="B260" s="15">
        <v>4</v>
      </c>
      <c r="C260" s="43" t="s">
        <v>73</v>
      </c>
      <c r="D260" s="44">
        <v>42578</v>
      </c>
      <c r="E260" s="43" t="s">
        <v>819</v>
      </c>
      <c r="F260" s="44">
        <v>44298</v>
      </c>
      <c r="G260" s="43" t="s">
        <v>2668</v>
      </c>
      <c r="H260" s="45" t="s">
        <v>87</v>
      </c>
      <c r="I260" s="43" t="s">
        <v>691</v>
      </c>
      <c r="J260" s="43" t="s">
        <v>116</v>
      </c>
      <c r="K260" s="43"/>
      <c r="L260" s="46" t="s">
        <v>116</v>
      </c>
      <c r="M260" s="45" t="s">
        <v>3240</v>
      </c>
      <c r="N260" s="45"/>
      <c r="O260" s="43" t="s">
        <v>53</v>
      </c>
      <c r="P260" s="45" t="s">
        <v>40</v>
      </c>
      <c r="Q260" s="45"/>
      <c r="R260" s="112" t="s">
        <v>41</v>
      </c>
      <c r="S260" s="112" t="s">
        <v>42</v>
      </c>
      <c r="T260" s="59"/>
      <c r="U260" s="10">
        <v>0.05</v>
      </c>
      <c r="V260" s="44">
        <v>45520</v>
      </c>
      <c r="W260" s="43"/>
      <c r="X260" s="46" t="s">
        <v>43</v>
      </c>
      <c r="Y260" s="43" t="s">
        <v>78</v>
      </c>
      <c r="Z260" s="127" t="s">
        <v>20461</v>
      </c>
      <c r="AA260" s="45" t="s">
        <v>3241</v>
      </c>
      <c r="AB260" s="3">
        <v>20000</v>
      </c>
      <c r="AC260" s="3">
        <v>0</v>
      </c>
      <c r="AD260" s="3">
        <v>0</v>
      </c>
      <c r="AE260" s="3">
        <v>0</v>
      </c>
      <c r="AF260" s="3">
        <f>SUM(Table2[[#This Row],[PE 2021 Obligations]],Table2[[#This Row],[ROW 2021 Obligations]],Table2[[#This Row],[Construction 2021 Obligations]],Table2[[#This Row],[Paving 2021 Obligations]])</f>
        <v>20000</v>
      </c>
      <c r="AG260" s="3">
        <v>20000</v>
      </c>
      <c r="AH260" s="3">
        <v>0</v>
      </c>
      <c r="AI260" s="3">
        <v>0</v>
      </c>
      <c r="AJ260" s="3">
        <v>0</v>
      </c>
      <c r="AK260" s="3">
        <v>20000</v>
      </c>
      <c r="AL260" s="43"/>
    </row>
    <row r="261" spans="1:38" hidden="1" x14ac:dyDescent="0.25">
      <c r="A261" s="47">
        <v>124734</v>
      </c>
      <c r="B261" s="48">
        <v>3</v>
      </c>
      <c r="C261" s="49" t="s">
        <v>47</v>
      </c>
      <c r="D261" s="50">
        <v>42578</v>
      </c>
      <c r="E261" s="49" t="s">
        <v>109</v>
      </c>
      <c r="F261" s="50">
        <v>44180</v>
      </c>
      <c r="G261" s="49" t="s">
        <v>33</v>
      </c>
      <c r="H261" s="51" t="s">
        <v>425</v>
      </c>
      <c r="I261" s="49" t="s">
        <v>3242</v>
      </c>
      <c r="J261" s="49"/>
      <c r="K261" s="49" t="s">
        <v>3243</v>
      </c>
      <c r="L261" s="52" t="s">
        <v>37</v>
      </c>
      <c r="M261" s="51" t="s">
        <v>3244</v>
      </c>
      <c r="N261" s="51"/>
      <c r="O261" s="49" t="s">
        <v>39</v>
      </c>
      <c r="P261" s="51" t="s">
        <v>40</v>
      </c>
      <c r="Q261" s="51"/>
      <c r="R261" s="110" t="s">
        <v>41</v>
      </c>
      <c r="S261" s="110" t="s">
        <v>42</v>
      </c>
      <c r="T261" s="130"/>
      <c r="U261" s="53">
        <v>0.01</v>
      </c>
      <c r="V261" s="52"/>
      <c r="W261" s="49"/>
      <c r="X261" s="52" t="s">
        <v>43</v>
      </c>
      <c r="Y261" s="49" t="s">
        <v>44</v>
      </c>
      <c r="Z261" s="116" t="s">
        <v>20458</v>
      </c>
      <c r="AA261" s="51" t="s">
        <v>3245</v>
      </c>
      <c r="AB261" s="54">
        <v>0</v>
      </c>
      <c r="AC261" s="54">
        <v>0</v>
      </c>
      <c r="AD261" s="54">
        <v>24494.46</v>
      </c>
      <c r="AE261" s="54">
        <v>0</v>
      </c>
      <c r="AF261" s="3">
        <f>SUM(Table2[[#This Row],[PE 2021 Obligations]],Table2[[#This Row],[ROW 2021 Obligations]],Table2[[#This Row],[Construction 2021 Obligations]],Table2[[#This Row],[Paving 2021 Obligations]])</f>
        <v>24494.46</v>
      </c>
      <c r="AG261" s="54">
        <v>0</v>
      </c>
      <c r="AH261" s="54">
        <v>0</v>
      </c>
      <c r="AI261" s="54">
        <v>685819.03</v>
      </c>
      <c r="AJ261" s="54">
        <v>0</v>
      </c>
      <c r="AK261" s="54">
        <v>685819.03</v>
      </c>
      <c r="AL261" s="49" t="s">
        <v>3246</v>
      </c>
    </row>
    <row r="262" spans="1:38" hidden="1" x14ac:dyDescent="0.25">
      <c r="A262" s="13">
        <v>124739</v>
      </c>
      <c r="B262" s="15">
        <v>4</v>
      </c>
      <c r="C262" s="43" t="s">
        <v>31</v>
      </c>
      <c r="D262" s="44">
        <v>42578</v>
      </c>
      <c r="E262" s="43" t="s">
        <v>819</v>
      </c>
      <c r="F262" s="44">
        <v>44097</v>
      </c>
      <c r="G262" s="43" t="s">
        <v>75</v>
      </c>
      <c r="H262" s="45" t="s">
        <v>634</v>
      </c>
      <c r="I262" s="43" t="s">
        <v>3247</v>
      </c>
      <c r="J262" s="43"/>
      <c r="K262" s="43" t="s">
        <v>3248</v>
      </c>
      <c r="L262" s="46" t="s">
        <v>37</v>
      </c>
      <c r="M262" s="45" t="s">
        <v>3249</v>
      </c>
      <c r="N262" s="45"/>
      <c r="O262" s="43" t="s">
        <v>39</v>
      </c>
      <c r="P262" s="45" t="s">
        <v>40</v>
      </c>
      <c r="Q262" s="45"/>
      <c r="R262" s="112" t="s">
        <v>41</v>
      </c>
      <c r="S262" s="112" t="s">
        <v>42</v>
      </c>
      <c r="T262" s="59"/>
      <c r="U262" s="10">
        <v>0.01</v>
      </c>
      <c r="V262" s="46"/>
      <c r="W262" s="43"/>
      <c r="X262" s="46" t="s">
        <v>43</v>
      </c>
      <c r="Y262" s="43" t="s">
        <v>44</v>
      </c>
      <c r="Z262" s="116" t="s">
        <v>20458</v>
      </c>
      <c r="AA262" s="45" t="s">
        <v>3250</v>
      </c>
      <c r="AB262" s="3">
        <v>0</v>
      </c>
      <c r="AC262" s="3">
        <v>0</v>
      </c>
      <c r="AD262" s="3">
        <v>593429.92000000004</v>
      </c>
      <c r="AE262" s="3">
        <v>0</v>
      </c>
      <c r="AF262" s="3">
        <f>SUM(Table2[[#This Row],[PE 2021 Obligations]],Table2[[#This Row],[ROW 2021 Obligations]],Table2[[#This Row],[Construction 2021 Obligations]],Table2[[#This Row],[Paving 2021 Obligations]])</f>
        <v>593429.92000000004</v>
      </c>
      <c r="AG262" s="3">
        <v>0</v>
      </c>
      <c r="AH262" s="3">
        <v>0</v>
      </c>
      <c r="AI262" s="3">
        <v>593429.92000000004</v>
      </c>
      <c r="AJ262" s="3">
        <v>0</v>
      </c>
      <c r="AK262" s="3">
        <v>593429.92000000004</v>
      </c>
      <c r="AL262" s="43" t="s">
        <v>3251</v>
      </c>
    </row>
    <row r="263" spans="1:38" hidden="1" x14ac:dyDescent="0.25">
      <c r="A263" s="47">
        <v>124743</v>
      </c>
      <c r="B263" s="48">
        <v>4</v>
      </c>
      <c r="C263" s="49" t="s">
        <v>31</v>
      </c>
      <c r="D263" s="50">
        <v>42578</v>
      </c>
      <c r="E263" s="49" t="s">
        <v>819</v>
      </c>
      <c r="F263" s="50">
        <v>44071</v>
      </c>
      <c r="G263" s="49" t="s">
        <v>75</v>
      </c>
      <c r="H263" s="51" t="s">
        <v>634</v>
      </c>
      <c r="I263" s="49" t="s">
        <v>3252</v>
      </c>
      <c r="J263" s="49"/>
      <c r="K263" s="49" t="s">
        <v>3253</v>
      </c>
      <c r="L263" s="52" t="s">
        <v>37</v>
      </c>
      <c r="M263" s="51" t="s">
        <v>3254</v>
      </c>
      <c r="N263" s="51"/>
      <c r="O263" s="49" t="s">
        <v>39</v>
      </c>
      <c r="P263" s="51" t="s">
        <v>40</v>
      </c>
      <c r="Q263" s="51"/>
      <c r="R263" s="111" t="s">
        <v>41</v>
      </c>
      <c r="S263" s="111" t="s">
        <v>42</v>
      </c>
      <c r="T263" s="120"/>
      <c r="U263" s="53">
        <v>0.01</v>
      </c>
      <c r="V263" s="52"/>
      <c r="W263" s="49"/>
      <c r="X263" s="52" t="s">
        <v>43</v>
      </c>
      <c r="Y263" s="49" t="s">
        <v>44</v>
      </c>
      <c r="Z263" s="116" t="s">
        <v>20458</v>
      </c>
      <c r="AA263" s="51" t="s">
        <v>3255</v>
      </c>
      <c r="AB263" s="54">
        <v>0</v>
      </c>
      <c r="AC263" s="54">
        <v>0</v>
      </c>
      <c r="AD263" s="54">
        <v>530200.1</v>
      </c>
      <c r="AE263" s="54">
        <v>0</v>
      </c>
      <c r="AF263" s="3">
        <f>SUM(Table2[[#This Row],[PE 2021 Obligations]],Table2[[#This Row],[ROW 2021 Obligations]],Table2[[#This Row],[Construction 2021 Obligations]],Table2[[#This Row],[Paving 2021 Obligations]])</f>
        <v>530200.1</v>
      </c>
      <c r="AG263" s="54">
        <v>0</v>
      </c>
      <c r="AH263" s="54">
        <v>0</v>
      </c>
      <c r="AI263" s="54">
        <v>530200.1</v>
      </c>
      <c r="AJ263" s="54">
        <v>0</v>
      </c>
      <c r="AK263" s="54">
        <v>530200.1</v>
      </c>
      <c r="AL263" s="49" t="s">
        <v>3256</v>
      </c>
    </row>
    <row r="264" spans="1:38" hidden="1" x14ac:dyDescent="0.25">
      <c r="A264" s="47">
        <v>124748</v>
      </c>
      <c r="B264" s="48">
        <v>4</v>
      </c>
      <c r="C264" s="49" t="s">
        <v>73</v>
      </c>
      <c r="D264" s="50">
        <v>42578</v>
      </c>
      <c r="E264" s="49" t="s">
        <v>819</v>
      </c>
      <c r="F264" s="50">
        <v>44180</v>
      </c>
      <c r="G264" s="49" t="s">
        <v>529</v>
      </c>
      <c r="H264" s="51" t="s">
        <v>126</v>
      </c>
      <c r="I264" s="49" t="s">
        <v>177</v>
      </c>
      <c r="J264" s="49" t="s">
        <v>116</v>
      </c>
      <c r="K264" s="49"/>
      <c r="L264" s="52" t="s">
        <v>116</v>
      </c>
      <c r="M264" s="51" t="s">
        <v>3260</v>
      </c>
      <c r="N264" s="51"/>
      <c r="O264" s="49" t="s">
        <v>53</v>
      </c>
      <c r="P264" s="51" t="s">
        <v>40</v>
      </c>
      <c r="Q264" s="51"/>
      <c r="R264" s="111" t="s">
        <v>41</v>
      </c>
      <c r="S264" s="111" t="s">
        <v>42</v>
      </c>
      <c r="T264" s="120"/>
      <c r="U264" s="53">
        <v>0.06</v>
      </c>
      <c r="V264" s="50">
        <v>45093</v>
      </c>
      <c r="W264" s="49"/>
      <c r="X264" s="52" t="s">
        <v>43</v>
      </c>
      <c r="Y264" s="49" t="s">
        <v>78</v>
      </c>
      <c r="Z264" s="127" t="s">
        <v>20461</v>
      </c>
      <c r="AA264" s="51" t="s">
        <v>3261</v>
      </c>
      <c r="AB264" s="54">
        <v>100000</v>
      </c>
      <c r="AC264" s="54">
        <v>0</v>
      </c>
      <c r="AD264" s="54">
        <v>0</v>
      </c>
      <c r="AE264" s="54">
        <v>0</v>
      </c>
      <c r="AF264" s="3">
        <f>SUM(Table2[[#This Row],[PE 2021 Obligations]],Table2[[#This Row],[ROW 2021 Obligations]],Table2[[#This Row],[Construction 2021 Obligations]],Table2[[#This Row],[Paving 2021 Obligations]])</f>
        <v>100000</v>
      </c>
      <c r="AG264" s="54">
        <v>150000</v>
      </c>
      <c r="AH264" s="54">
        <v>0</v>
      </c>
      <c r="AI264" s="54">
        <v>0</v>
      </c>
      <c r="AJ264" s="54">
        <v>0</v>
      </c>
      <c r="AK264" s="54">
        <v>150000</v>
      </c>
      <c r="AL264" s="49" t="s">
        <v>3262</v>
      </c>
    </row>
    <row r="265" spans="1:38" hidden="1" x14ac:dyDescent="0.25">
      <c r="A265" s="13">
        <v>124750</v>
      </c>
      <c r="B265" s="15">
        <v>4</v>
      </c>
      <c r="C265" s="43" t="s">
        <v>73</v>
      </c>
      <c r="D265" s="44">
        <v>42578</v>
      </c>
      <c r="E265" s="43" t="s">
        <v>819</v>
      </c>
      <c r="F265" s="44">
        <v>44286</v>
      </c>
      <c r="G265" s="43" t="s">
        <v>82</v>
      </c>
      <c r="H265" s="45" t="s">
        <v>126</v>
      </c>
      <c r="I265" s="43" t="s">
        <v>468</v>
      </c>
      <c r="J265" s="43" t="s">
        <v>116</v>
      </c>
      <c r="K265" s="43"/>
      <c r="L265" s="46" t="s">
        <v>116</v>
      </c>
      <c r="M265" s="45" t="s">
        <v>3263</v>
      </c>
      <c r="N265" s="45"/>
      <c r="O265" s="43" t="s">
        <v>53</v>
      </c>
      <c r="P265" s="45" t="s">
        <v>40</v>
      </c>
      <c r="Q265" s="45"/>
      <c r="R265" s="112" t="s">
        <v>41</v>
      </c>
      <c r="S265" s="112" t="s">
        <v>42</v>
      </c>
      <c r="T265" s="59"/>
      <c r="U265" s="10">
        <v>0.03</v>
      </c>
      <c r="V265" s="44">
        <v>44904</v>
      </c>
      <c r="W265" s="43"/>
      <c r="X265" s="46" t="s">
        <v>43</v>
      </c>
      <c r="Y265" s="43" t="s">
        <v>140</v>
      </c>
      <c r="Z265" s="127" t="s">
        <v>20460</v>
      </c>
      <c r="AA265" s="45" t="s">
        <v>3264</v>
      </c>
      <c r="AB265" s="3">
        <v>150000</v>
      </c>
      <c r="AC265" s="3">
        <v>0</v>
      </c>
      <c r="AD265" s="3">
        <v>0</v>
      </c>
      <c r="AE265" s="3">
        <v>0</v>
      </c>
      <c r="AF265" s="3">
        <f>SUM(Table2[[#This Row],[PE 2021 Obligations]],Table2[[#This Row],[ROW 2021 Obligations]],Table2[[#This Row],[Construction 2021 Obligations]],Table2[[#This Row],[Paving 2021 Obligations]])</f>
        <v>150000</v>
      </c>
      <c r="AG265" s="3">
        <v>209700</v>
      </c>
      <c r="AH265" s="3">
        <v>0</v>
      </c>
      <c r="AI265" s="3">
        <v>0</v>
      </c>
      <c r="AJ265" s="3">
        <v>0</v>
      </c>
      <c r="AK265" s="3">
        <v>209700</v>
      </c>
      <c r="AL265" s="43" t="s">
        <v>3265</v>
      </c>
    </row>
    <row r="266" spans="1:38" hidden="1" x14ac:dyDescent="0.25">
      <c r="A266" s="13">
        <v>124761</v>
      </c>
      <c r="B266" s="15">
        <v>4</v>
      </c>
      <c r="C266" s="43" t="s">
        <v>47</v>
      </c>
      <c r="D266" s="44">
        <v>42578</v>
      </c>
      <c r="E266" s="43" t="s">
        <v>819</v>
      </c>
      <c r="F266" s="44">
        <v>44083</v>
      </c>
      <c r="G266" s="43" t="s">
        <v>33</v>
      </c>
      <c r="H266" s="45" t="s">
        <v>92</v>
      </c>
      <c r="I266" s="43" t="s">
        <v>3269</v>
      </c>
      <c r="J266" s="43"/>
      <c r="K266" s="43" t="s">
        <v>3270</v>
      </c>
      <c r="L266" s="46" t="s">
        <v>37</v>
      </c>
      <c r="M266" s="45" t="s">
        <v>3271</v>
      </c>
      <c r="N266" s="45"/>
      <c r="O266" s="43" t="s">
        <v>39</v>
      </c>
      <c r="P266" s="45" t="s">
        <v>40</v>
      </c>
      <c r="Q266" s="45"/>
      <c r="R266" s="110" t="s">
        <v>41</v>
      </c>
      <c r="S266" s="110" t="s">
        <v>42</v>
      </c>
      <c r="T266" s="130"/>
      <c r="U266" s="10">
        <v>0.01</v>
      </c>
      <c r="V266" s="46"/>
      <c r="W266" s="43"/>
      <c r="X266" s="46" t="s">
        <v>43</v>
      </c>
      <c r="Y266" s="43" t="s">
        <v>44</v>
      </c>
      <c r="Z266" s="116" t="s">
        <v>20458</v>
      </c>
      <c r="AA266" s="45" t="s">
        <v>3272</v>
      </c>
      <c r="AB266" s="3">
        <v>0</v>
      </c>
      <c r="AC266" s="3">
        <v>0</v>
      </c>
      <c r="AD266" s="3">
        <v>271.77999999999997</v>
      </c>
      <c r="AE266" s="3">
        <v>0</v>
      </c>
      <c r="AF266" s="3">
        <f>SUM(Table2[[#This Row],[PE 2021 Obligations]],Table2[[#This Row],[ROW 2021 Obligations]],Table2[[#This Row],[Construction 2021 Obligations]],Table2[[#This Row],[Paving 2021 Obligations]])</f>
        <v>271.77999999999997</v>
      </c>
      <c r="AG266" s="3">
        <v>0</v>
      </c>
      <c r="AH266" s="3">
        <v>0</v>
      </c>
      <c r="AI266" s="3">
        <v>703195.84</v>
      </c>
      <c r="AJ266" s="3">
        <v>0</v>
      </c>
      <c r="AK266" s="3">
        <v>703195.84</v>
      </c>
      <c r="AL266" s="43" t="s">
        <v>3273</v>
      </c>
    </row>
    <row r="267" spans="1:38" hidden="1" x14ac:dyDescent="0.25">
      <c r="A267" s="47">
        <v>124764</v>
      </c>
      <c r="B267" s="48">
        <v>4</v>
      </c>
      <c r="C267" s="49" t="s">
        <v>47</v>
      </c>
      <c r="D267" s="50">
        <v>42578</v>
      </c>
      <c r="E267" s="49" t="s">
        <v>819</v>
      </c>
      <c r="F267" s="50">
        <v>44082</v>
      </c>
      <c r="G267" s="49" t="s">
        <v>56</v>
      </c>
      <c r="H267" s="51" t="s">
        <v>92</v>
      </c>
      <c r="I267" s="49" t="s">
        <v>3269</v>
      </c>
      <c r="J267" s="49"/>
      <c r="K267" s="49" t="s">
        <v>3270</v>
      </c>
      <c r="L267" s="52" t="s">
        <v>37</v>
      </c>
      <c r="M267" s="51" t="s">
        <v>3274</v>
      </c>
      <c r="N267" s="51"/>
      <c r="O267" s="49" t="s">
        <v>39</v>
      </c>
      <c r="P267" s="51" t="s">
        <v>40</v>
      </c>
      <c r="Q267" s="51"/>
      <c r="R267" s="110" t="s">
        <v>41</v>
      </c>
      <c r="S267" s="110" t="s">
        <v>42</v>
      </c>
      <c r="T267" s="130"/>
      <c r="U267" s="53">
        <v>0.01</v>
      </c>
      <c r="V267" s="52"/>
      <c r="W267" s="49"/>
      <c r="X267" s="52" t="s">
        <v>43</v>
      </c>
      <c r="Y267" s="49" t="s">
        <v>44</v>
      </c>
      <c r="Z267" s="116" t="s">
        <v>20458</v>
      </c>
      <c r="AA267" s="51" t="s">
        <v>3275</v>
      </c>
      <c r="AB267" s="54">
        <v>0</v>
      </c>
      <c r="AC267" s="54">
        <v>0</v>
      </c>
      <c r="AD267" s="54">
        <v>1825.03</v>
      </c>
      <c r="AE267" s="54">
        <v>0</v>
      </c>
      <c r="AF267" s="3">
        <f>SUM(Table2[[#This Row],[PE 2021 Obligations]],Table2[[#This Row],[ROW 2021 Obligations]],Table2[[#This Row],[Construction 2021 Obligations]],Table2[[#This Row],[Paving 2021 Obligations]])</f>
        <v>1825.03</v>
      </c>
      <c r="AG267" s="54">
        <v>0</v>
      </c>
      <c r="AH267" s="54">
        <v>0</v>
      </c>
      <c r="AI267" s="54">
        <v>711053.75</v>
      </c>
      <c r="AJ267" s="54">
        <v>0</v>
      </c>
      <c r="AK267" s="54">
        <v>711053.75</v>
      </c>
      <c r="AL267" s="49" t="s">
        <v>3276</v>
      </c>
    </row>
    <row r="268" spans="1:38" hidden="1" x14ac:dyDescent="0.25">
      <c r="A268" s="13">
        <v>124773</v>
      </c>
      <c r="B268" s="15">
        <v>4</v>
      </c>
      <c r="C268" s="43" t="s">
        <v>73</v>
      </c>
      <c r="D268" s="44">
        <v>42578</v>
      </c>
      <c r="E268" s="43" t="s">
        <v>819</v>
      </c>
      <c r="F268" s="44">
        <v>44291</v>
      </c>
      <c r="G268" s="43" t="s">
        <v>2668</v>
      </c>
      <c r="H268" s="45" t="s">
        <v>428</v>
      </c>
      <c r="I268" s="43" t="s">
        <v>3277</v>
      </c>
      <c r="J268" s="43"/>
      <c r="K268" s="43" t="s">
        <v>3278</v>
      </c>
      <c r="L268" s="46" t="s">
        <v>37</v>
      </c>
      <c r="M268" s="45" t="s">
        <v>3279</v>
      </c>
      <c r="N268" s="45"/>
      <c r="O268" s="43" t="s">
        <v>53</v>
      </c>
      <c r="P268" s="45" t="s">
        <v>40</v>
      </c>
      <c r="Q268" s="45"/>
      <c r="R268" s="112" t="s">
        <v>41</v>
      </c>
      <c r="S268" s="112" t="s">
        <v>42</v>
      </c>
      <c r="T268" s="59"/>
      <c r="U268" s="10">
        <v>0.09</v>
      </c>
      <c r="V268" s="46"/>
      <c r="W268" s="43"/>
      <c r="X268" s="46" t="s">
        <v>43</v>
      </c>
      <c r="Y268" s="43" t="s">
        <v>44</v>
      </c>
      <c r="Z268" s="116" t="s">
        <v>20458</v>
      </c>
      <c r="AA268" s="45" t="s">
        <v>3280</v>
      </c>
      <c r="AB268" s="3">
        <v>20000</v>
      </c>
      <c r="AC268" s="3">
        <v>0</v>
      </c>
      <c r="AD268" s="3">
        <v>0</v>
      </c>
      <c r="AE268" s="3">
        <v>0</v>
      </c>
      <c r="AF268" s="3">
        <f>SUM(Table2[[#This Row],[PE 2021 Obligations]],Table2[[#This Row],[ROW 2021 Obligations]],Table2[[#This Row],[Construction 2021 Obligations]],Table2[[#This Row],[Paving 2021 Obligations]])</f>
        <v>20000</v>
      </c>
      <c r="AG268" s="3">
        <v>20000</v>
      </c>
      <c r="AH268" s="3">
        <v>0</v>
      </c>
      <c r="AI268" s="3">
        <v>0</v>
      </c>
      <c r="AJ268" s="3">
        <v>0</v>
      </c>
      <c r="AK268" s="3">
        <v>20000</v>
      </c>
      <c r="AL268" s="43"/>
    </row>
    <row r="269" spans="1:38" hidden="1" x14ac:dyDescent="0.25">
      <c r="A269" s="47">
        <v>124780</v>
      </c>
      <c r="B269" s="48">
        <v>4</v>
      </c>
      <c r="C269" s="49" t="s">
        <v>73</v>
      </c>
      <c r="D269" s="50">
        <v>42578</v>
      </c>
      <c r="E269" s="49" t="s">
        <v>819</v>
      </c>
      <c r="F269" s="50">
        <v>44285</v>
      </c>
      <c r="G269" s="49" t="s">
        <v>105</v>
      </c>
      <c r="H269" s="51" t="s">
        <v>428</v>
      </c>
      <c r="I269" s="49" t="s">
        <v>722</v>
      </c>
      <c r="J269" s="49" t="s">
        <v>116</v>
      </c>
      <c r="K269" s="49"/>
      <c r="L269" s="52" t="s">
        <v>116</v>
      </c>
      <c r="M269" s="51" t="s">
        <v>3281</v>
      </c>
      <c r="N269" s="51"/>
      <c r="O269" s="49" t="s">
        <v>53</v>
      </c>
      <c r="P269" s="51" t="s">
        <v>40</v>
      </c>
      <c r="Q269" s="51"/>
      <c r="R269" s="111" t="s">
        <v>41</v>
      </c>
      <c r="S269" s="111" t="s">
        <v>42</v>
      </c>
      <c r="T269" s="120"/>
      <c r="U269" s="53">
        <v>0.01</v>
      </c>
      <c r="V269" s="50">
        <v>45422</v>
      </c>
      <c r="W269" s="49"/>
      <c r="X269" s="52" t="s">
        <v>43</v>
      </c>
      <c r="Y269" s="49" t="s">
        <v>78</v>
      </c>
      <c r="Z269" s="127" t="s">
        <v>20461</v>
      </c>
      <c r="AA269" s="51" t="s">
        <v>3282</v>
      </c>
      <c r="AB269" s="54">
        <v>50000</v>
      </c>
      <c r="AC269" s="54">
        <v>0</v>
      </c>
      <c r="AD269" s="54">
        <v>0</v>
      </c>
      <c r="AE269" s="54">
        <v>0</v>
      </c>
      <c r="AF269" s="3">
        <f>SUM(Table2[[#This Row],[PE 2021 Obligations]],Table2[[#This Row],[ROW 2021 Obligations]],Table2[[#This Row],[Construction 2021 Obligations]],Table2[[#This Row],[Paving 2021 Obligations]])</f>
        <v>50000</v>
      </c>
      <c r="AG269" s="54">
        <v>130500</v>
      </c>
      <c r="AH269" s="54">
        <v>0</v>
      </c>
      <c r="AI269" s="54">
        <v>0</v>
      </c>
      <c r="AJ269" s="54">
        <v>0</v>
      </c>
      <c r="AK269" s="54">
        <v>130500</v>
      </c>
      <c r="AL269" s="49" t="s">
        <v>3283</v>
      </c>
    </row>
    <row r="270" spans="1:38" hidden="1" x14ac:dyDescent="0.25">
      <c r="A270" s="13">
        <v>124793</v>
      </c>
      <c r="B270" s="15">
        <v>1</v>
      </c>
      <c r="C270" s="43" t="s">
        <v>31</v>
      </c>
      <c r="D270" s="44">
        <v>42579</v>
      </c>
      <c r="E270" s="43" t="s">
        <v>142</v>
      </c>
      <c r="F270" s="44">
        <v>44033</v>
      </c>
      <c r="G270" s="43" t="s">
        <v>109</v>
      </c>
      <c r="H270" s="45" t="s">
        <v>182</v>
      </c>
      <c r="I270" s="43" t="s">
        <v>147</v>
      </c>
      <c r="J270" s="43" t="s">
        <v>148</v>
      </c>
      <c r="K270" s="43"/>
      <c r="L270" s="46" t="s">
        <v>149</v>
      </c>
      <c r="M270" s="45" t="s">
        <v>3289</v>
      </c>
      <c r="N270" s="45"/>
      <c r="O270" s="43" t="s">
        <v>179</v>
      </c>
      <c r="P270" s="45" t="s">
        <v>79</v>
      </c>
      <c r="Q270" s="45"/>
      <c r="R270" s="112" t="s">
        <v>41</v>
      </c>
      <c r="S270" s="112" t="s">
        <v>84</v>
      </c>
      <c r="T270" s="59"/>
      <c r="U270" s="10">
        <v>0.01</v>
      </c>
      <c r="V270" s="44">
        <v>44008</v>
      </c>
      <c r="W270" s="43"/>
      <c r="X270" s="46" t="s">
        <v>43</v>
      </c>
      <c r="Y270" s="43" t="s">
        <v>454</v>
      </c>
      <c r="Z270" s="127" t="s">
        <v>20457</v>
      </c>
      <c r="AA270" s="45" t="s">
        <v>3290</v>
      </c>
      <c r="AB270" s="3">
        <v>0</v>
      </c>
      <c r="AC270" s="3">
        <v>0</v>
      </c>
      <c r="AD270" s="3">
        <v>1450016</v>
      </c>
      <c r="AE270" s="3">
        <v>0</v>
      </c>
      <c r="AF270" s="3">
        <f>SUM(Table2[[#This Row],[PE 2021 Obligations]],Table2[[#This Row],[ROW 2021 Obligations]],Table2[[#This Row],[Construction 2021 Obligations]],Table2[[#This Row],[Paving 2021 Obligations]])</f>
        <v>1450016</v>
      </c>
      <c r="AG270" s="3">
        <v>0</v>
      </c>
      <c r="AH270" s="3">
        <v>0</v>
      </c>
      <c r="AI270" s="3">
        <v>1756916</v>
      </c>
      <c r="AJ270" s="3">
        <v>0</v>
      </c>
      <c r="AK270" s="3">
        <v>1756916</v>
      </c>
      <c r="AL270" s="43" t="s">
        <v>3291</v>
      </c>
    </row>
    <row r="271" spans="1:38" hidden="1" x14ac:dyDescent="0.25">
      <c r="A271" s="13">
        <v>124878</v>
      </c>
      <c r="B271" s="15">
        <v>3</v>
      </c>
      <c r="C271" s="43" t="s">
        <v>73</v>
      </c>
      <c r="D271" s="44">
        <v>42583</v>
      </c>
      <c r="E271" s="43" t="s">
        <v>109</v>
      </c>
      <c r="F271" s="44">
        <v>44236</v>
      </c>
      <c r="G271" s="43" t="s">
        <v>2732</v>
      </c>
      <c r="H271" s="45" t="s">
        <v>434</v>
      </c>
      <c r="I271" s="43" t="s">
        <v>2020</v>
      </c>
      <c r="J271" s="43" t="s">
        <v>116</v>
      </c>
      <c r="K271" s="43"/>
      <c r="L271" s="46" t="s">
        <v>116</v>
      </c>
      <c r="M271" s="45" t="s">
        <v>3301</v>
      </c>
      <c r="N271" s="45"/>
      <c r="O271" s="43" t="s">
        <v>53</v>
      </c>
      <c r="P271" s="45" t="s">
        <v>40</v>
      </c>
      <c r="Q271" s="45"/>
      <c r="R271" s="112" t="s">
        <v>41</v>
      </c>
      <c r="S271" s="112" t="s">
        <v>42</v>
      </c>
      <c r="T271" s="59"/>
      <c r="U271" s="10">
        <v>0</v>
      </c>
      <c r="V271" s="44">
        <v>45576</v>
      </c>
      <c r="W271" s="43"/>
      <c r="X271" s="46" t="s">
        <v>43</v>
      </c>
      <c r="Y271" s="43" t="s">
        <v>140</v>
      </c>
      <c r="Z271" s="127" t="s">
        <v>20460</v>
      </c>
      <c r="AA271" s="45" t="s">
        <v>3302</v>
      </c>
      <c r="AB271" s="3">
        <v>25000</v>
      </c>
      <c r="AC271" s="3">
        <v>0</v>
      </c>
      <c r="AD271" s="3">
        <v>0</v>
      </c>
      <c r="AE271" s="3">
        <v>0</v>
      </c>
      <c r="AF271" s="3">
        <f>SUM(Table2[[#This Row],[PE 2021 Obligations]],Table2[[#This Row],[ROW 2021 Obligations]],Table2[[#This Row],[Construction 2021 Obligations]],Table2[[#This Row],[Paving 2021 Obligations]])</f>
        <v>25000</v>
      </c>
      <c r="AG271" s="3">
        <v>25000</v>
      </c>
      <c r="AH271" s="3">
        <v>0</v>
      </c>
      <c r="AI271" s="3">
        <v>0</v>
      </c>
      <c r="AJ271" s="3">
        <v>0</v>
      </c>
      <c r="AK271" s="3">
        <v>25000</v>
      </c>
      <c r="AL271" s="43"/>
    </row>
    <row r="272" spans="1:38" hidden="1" x14ac:dyDescent="0.25">
      <c r="A272" s="47">
        <v>124881</v>
      </c>
      <c r="B272" s="48">
        <v>3</v>
      </c>
      <c r="C272" s="49" t="s">
        <v>73</v>
      </c>
      <c r="D272" s="50">
        <v>42583</v>
      </c>
      <c r="E272" s="49" t="s">
        <v>109</v>
      </c>
      <c r="F272" s="50">
        <v>44340</v>
      </c>
      <c r="G272" s="49" t="s">
        <v>3222</v>
      </c>
      <c r="H272" s="51" t="s">
        <v>434</v>
      </c>
      <c r="I272" s="49" t="s">
        <v>2020</v>
      </c>
      <c r="J272" s="49" t="s">
        <v>116</v>
      </c>
      <c r="K272" s="49"/>
      <c r="L272" s="52" t="s">
        <v>116</v>
      </c>
      <c r="M272" s="51" t="s">
        <v>3303</v>
      </c>
      <c r="N272" s="51"/>
      <c r="O272" s="49" t="s">
        <v>53</v>
      </c>
      <c r="P272" s="51" t="s">
        <v>40</v>
      </c>
      <c r="Q272" s="51"/>
      <c r="R272" s="111" t="s">
        <v>41</v>
      </c>
      <c r="S272" s="111" t="s">
        <v>42</v>
      </c>
      <c r="T272" s="120"/>
      <c r="U272" s="53">
        <v>0.04</v>
      </c>
      <c r="V272" s="50">
        <v>45156</v>
      </c>
      <c r="W272" s="49"/>
      <c r="X272" s="52" t="s">
        <v>43</v>
      </c>
      <c r="Y272" s="49" t="s">
        <v>140</v>
      </c>
      <c r="Z272" s="127" t="s">
        <v>20460</v>
      </c>
      <c r="AA272" s="51" t="s">
        <v>3304</v>
      </c>
      <c r="AB272" s="54">
        <v>50000</v>
      </c>
      <c r="AC272" s="54">
        <v>0</v>
      </c>
      <c r="AD272" s="54">
        <v>0</v>
      </c>
      <c r="AE272" s="54">
        <v>0</v>
      </c>
      <c r="AF272" s="3">
        <f>SUM(Table2[[#This Row],[PE 2021 Obligations]],Table2[[#This Row],[ROW 2021 Obligations]],Table2[[#This Row],[Construction 2021 Obligations]],Table2[[#This Row],[Paving 2021 Obligations]])</f>
        <v>50000</v>
      </c>
      <c r="AG272" s="54">
        <v>100000</v>
      </c>
      <c r="AH272" s="54">
        <v>0</v>
      </c>
      <c r="AI272" s="54">
        <v>0</v>
      </c>
      <c r="AJ272" s="54">
        <v>0</v>
      </c>
      <c r="AK272" s="54">
        <v>100000</v>
      </c>
      <c r="AL272" s="49" t="s">
        <v>3305</v>
      </c>
    </row>
    <row r="273" spans="1:38" hidden="1" x14ac:dyDescent="0.25">
      <c r="A273" s="13">
        <v>125209</v>
      </c>
      <c r="B273" s="15">
        <v>4</v>
      </c>
      <c r="C273" s="43" t="s">
        <v>47</v>
      </c>
      <c r="D273" s="44">
        <v>42654</v>
      </c>
      <c r="E273" s="43" t="s">
        <v>514</v>
      </c>
      <c r="F273" s="44">
        <v>44083</v>
      </c>
      <c r="G273" s="43" t="s">
        <v>33</v>
      </c>
      <c r="H273" s="45" t="s">
        <v>634</v>
      </c>
      <c r="I273" s="43" t="s">
        <v>3382</v>
      </c>
      <c r="J273" s="43"/>
      <c r="K273" s="43" t="s">
        <v>3383</v>
      </c>
      <c r="L273" s="46" t="s">
        <v>37</v>
      </c>
      <c r="M273" s="45" t="s">
        <v>3384</v>
      </c>
      <c r="N273" s="45"/>
      <c r="O273" s="43" t="s">
        <v>39</v>
      </c>
      <c r="P273" s="45" t="s">
        <v>40</v>
      </c>
      <c r="Q273" s="45"/>
      <c r="R273" s="110" t="s">
        <v>41</v>
      </c>
      <c r="S273" s="110" t="s">
        <v>42</v>
      </c>
      <c r="T273" s="130"/>
      <c r="U273" s="10">
        <v>0</v>
      </c>
      <c r="V273" s="46"/>
      <c r="W273" s="43"/>
      <c r="X273" s="46" t="s">
        <v>43</v>
      </c>
      <c r="Y273" s="43" t="s">
        <v>44</v>
      </c>
      <c r="Z273" s="116" t="s">
        <v>20458</v>
      </c>
      <c r="AA273" s="45" t="s">
        <v>3385</v>
      </c>
      <c r="AB273" s="3">
        <v>0</v>
      </c>
      <c r="AC273" s="3">
        <v>0</v>
      </c>
      <c r="AD273" s="3">
        <v>27239.01</v>
      </c>
      <c r="AE273" s="3">
        <v>0</v>
      </c>
      <c r="AF273" s="3">
        <f>SUM(Table2[[#This Row],[PE 2021 Obligations]],Table2[[#This Row],[ROW 2021 Obligations]],Table2[[#This Row],[Construction 2021 Obligations]],Table2[[#This Row],[Paving 2021 Obligations]])</f>
        <v>27239.01</v>
      </c>
      <c r="AG273" s="3">
        <v>0</v>
      </c>
      <c r="AH273" s="3">
        <v>0</v>
      </c>
      <c r="AI273" s="3">
        <v>586162.65</v>
      </c>
      <c r="AJ273" s="3">
        <v>0</v>
      </c>
      <c r="AK273" s="3">
        <v>586162.65</v>
      </c>
      <c r="AL273" s="43" t="s">
        <v>3386</v>
      </c>
    </row>
    <row r="274" spans="1:38" hidden="1" x14ac:dyDescent="0.25">
      <c r="A274" s="13">
        <v>125229</v>
      </c>
      <c r="B274" s="15">
        <v>4</v>
      </c>
      <c r="C274" s="43" t="s">
        <v>31</v>
      </c>
      <c r="D274" s="44">
        <v>42662</v>
      </c>
      <c r="E274" s="43" t="s">
        <v>142</v>
      </c>
      <c r="F274" s="44">
        <v>43822</v>
      </c>
      <c r="G274" s="43" t="s">
        <v>32</v>
      </c>
      <c r="H274" s="45" t="s">
        <v>258</v>
      </c>
      <c r="I274" s="43" t="s">
        <v>177</v>
      </c>
      <c r="J274" s="43" t="s">
        <v>116</v>
      </c>
      <c r="K274" s="43"/>
      <c r="L274" s="46" t="s">
        <v>116</v>
      </c>
      <c r="M274" s="45" t="s">
        <v>3391</v>
      </c>
      <c r="N274" s="45"/>
      <c r="O274" s="43" t="s">
        <v>179</v>
      </c>
      <c r="P274" s="45" t="s">
        <v>79</v>
      </c>
      <c r="Q274" s="45"/>
      <c r="R274" s="112" t="s">
        <v>41</v>
      </c>
      <c r="S274" s="112" t="s">
        <v>84</v>
      </c>
      <c r="T274" s="59"/>
      <c r="U274" s="10">
        <v>0.01</v>
      </c>
      <c r="V274" s="44">
        <v>43812</v>
      </c>
      <c r="W274" s="43"/>
      <c r="X274" s="46" t="s">
        <v>43</v>
      </c>
      <c r="Y274" s="43" t="s">
        <v>140</v>
      </c>
      <c r="Z274" s="127" t="s">
        <v>20460</v>
      </c>
      <c r="AA274" s="45" t="s">
        <v>3392</v>
      </c>
      <c r="AB274" s="3">
        <v>0</v>
      </c>
      <c r="AC274" s="3">
        <v>0</v>
      </c>
      <c r="AD274" s="3">
        <v>512000</v>
      </c>
      <c r="AE274" s="3">
        <v>0</v>
      </c>
      <c r="AF274" s="3">
        <f>SUM(Table2[[#This Row],[PE 2021 Obligations]],Table2[[#This Row],[ROW 2021 Obligations]],Table2[[#This Row],[Construction 2021 Obligations]],Table2[[#This Row],[Paving 2021 Obligations]])</f>
        <v>512000</v>
      </c>
      <c r="AG274" s="3">
        <v>0</v>
      </c>
      <c r="AH274" s="3">
        <v>0</v>
      </c>
      <c r="AI274" s="3">
        <v>1285145</v>
      </c>
      <c r="AJ274" s="3">
        <v>0</v>
      </c>
      <c r="AK274" s="3">
        <v>1285145</v>
      </c>
      <c r="AL274" s="43" t="s">
        <v>3393</v>
      </c>
    </row>
    <row r="275" spans="1:38" hidden="1" x14ac:dyDescent="0.25">
      <c r="A275" s="13">
        <v>125333</v>
      </c>
      <c r="B275" s="15">
        <v>3</v>
      </c>
      <c r="C275" s="43" t="s">
        <v>474</v>
      </c>
      <c r="D275" s="44">
        <v>42712</v>
      </c>
      <c r="E275" s="43" t="s">
        <v>142</v>
      </c>
      <c r="F275" s="44">
        <v>44043</v>
      </c>
      <c r="G275" s="43" t="s">
        <v>142</v>
      </c>
      <c r="H275" s="45" t="s">
        <v>437</v>
      </c>
      <c r="I275" s="43" t="s">
        <v>535</v>
      </c>
      <c r="J275" s="43" t="s">
        <v>116</v>
      </c>
      <c r="K275" s="43"/>
      <c r="L275" s="46" t="s">
        <v>116</v>
      </c>
      <c r="M275" s="45" t="s">
        <v>3407</v>
      </c>
      <c r="N275" s="45"/>
      <c r="O275" s="43" t="s">
        <v>179</v>
      </c>
      <c r="P275" s="45" t="s">
        <v>79</v>
      </c>
      <c r="Q275" s="45"/>
      <c r="R275" s="112" t="s">
        <v>41</v>
      </c>
      <c r="S275" s="112" t="s">
        <v>84</v>
      </c>
      <c r="T275" s="59"/>
      <c r="U275" s="10">
        <v>0.01</v>
      </c>
      <c r="V275" s="44">
        <v>43378</v>
      </c>
      <c r="W275" s="43"/>
      <c r="X275" s="46" t="s">
        <v>43</v>
      </c>
      <c r="Y275" s="43" t="s">
        <v>140</v>
      </c>
      <c r="Z275" s="127" t="s">
        <v>20460</v>
      </c>
      <c r="AA275" s="45" t="s">
        <v>3408</v>
      </c>
      <c r="AB275" s="3">
        <v>0</v>
      </c>
      <c r="AC275" s="3">
        <v>0</v>
      </c>
      <c r="AD275" s="3">
        <v>419500</v>
      </c>
      <c r="AE275" s="3">
        <v>0</v>
      </c>
      <c r="AF275" s="3">
        <f>SUM(Table2[[#This Row],[PE 2021 Obligations]],Table2[[#This Row],[ROW 2021 Obligations]],Table2[[#This Row],[Construction 2021 Obligations]],Table2[[#This Row],[Paving 2021 Obligations]])</f>
        <v>419500</v>
      </c>
      <c r="AG275" s="3">
        <v>0</v>
      </c>
      <c r="AH275" s="3">
        <v>0</v>
      </c>
      <c r="AI275" s="3">
        <v>1372438</v>
      </c>
      <c r="AJ275" s="3">
        <v>0</v>
      </c>
      <c r="AK275" s="3">
        <v>1372438</v>
      </c>
      <c r="AL275" s="43" t="s">
        <v>3409</v>
      </c>
    </row>
    <row r="276" spans="1:38" hidden="1" x14ac:dyDescent="0.25">
      <c r="A276" s="47">
        <v>125337</v>
      </c>
      <c r="B276" s="48">
        <v>4</v>
      </c>
      <c r="C276" s="49" t="s">
        <v>474</v>
      </c>
      <c r="D276" s="50">
        <v>42713</v>
      </c>
      <c r="E276" s="49" t="s">
        <v>142</v>
      </c>
      <c r="F276" s="50">
        <v>44148</v>
      </c>
      <c r="G276" s="49" t="s">
        <v>32</v>
      </c>
      <c r="H276" s="51" t="s">
        <v>428</v>
      </c>
      <c r="I276" s="49" t="s">
        <v>3410</v>
      </c>
      <c r="J276" s="49" t="s">
        <v>116</v>
      </c>
      <c r="K276" s="49"/>
      <c r="L276" s="52" t="s">
        <v>116</v>
      </c>
      <c r="M276" s="51" t="s">
        <v>3411</v>
      </c>
      <c r="N276" s="51"/>
      <c r="O276" s="49" t="s">
        <v>179</v>
      </c>
      <c r="P276" s="51" t="s">
        <v>79</v>
      </c>
      <c r="Q276" s="51"/>
      <c r="R276" s="111" t="s">
        <v>41</v>
      </c>
      <c r="S276" s="112" t="s">
        <v>84</v>
      </c>
      <c r="T276" s="59"/>
      <c r="U276" s="53">
        <v>0.01</v>
      </c>
      <c r="V276" s="50">
        <v>43917</v>
      </c>
      <c r="W276" s="49"/>
      <c r="X276" s="52" t="s">
        <v>43</v>
      </c>
      <c r="Y276" s="49" t="s">
        <v>140</v>
      </c>
      <c r="Z276" s="127" t="s">
        <v>20460</v>
      </c>
      <c r="AA276" s="51" t="s">
        <v>3412</v>
      </c>
      <c r="AB276" s="54">
        <v>21500</v>
      </c>
      <c r="AC276" s="54">
        <v>0</v>
      </c>
      <c r="AD276" s="54">
        <v>0</v>
      </c>
      <c r="AE276" s="54">
        <v>0</v>
      </c>
      <c r="AF276" s="3">
        <f>SUM(Table2[[#This Row],[PE 2021 Obligations]],Table2[[#This Row],[ROW 2021 Obligations]],Table2[[#This Row],[Construction 2021 Obligations]],Table2[[#This Row],[Paving 2021 Obligations]])</f>
        <v>21500</v>
      </c>
      <c r="AG276" s="54">
        <v>43500</v>
      </c>
      <c r="AH276" s="54">
        <v>0</v>
      </c>
      <c r="AI276" s="54">
        <v>519625</v>
      </c>
      <c r="AJ276" s="54">
        <v>0</v>
      </c>
      <c r="AK276" s="54">
        <v>563125</v>
      </c>
      <c r="AL276" s="49" t="s">
        <v>3413</v>
      </c>
    </row>
    <row r="277" spans="1:38" ht="30" hidden="1" x14ac:dyDescent="0.25">
      <c r="A277" s="13">
        <v>125338</v>
      </c>
      <c r="B277" s="15">
        <v>4</v>
      </c>
      <c r="C277" s="43" t="s">
        <v>31</v>
      </c>
      <c r="D277" s="44">
        <v>42713</v>
      </c>
      <c r="E277" s="43" t="s">
        <v>142</v>
      </c>
      <c r="F277" s="44">
        <v>44188</v>
      </c>
      <c r="G277" s="43" t="s">
        <v>32</v>
      </c>
      <c r="H277" s="45" t="s">
        <v>428</v>
      </c>
      <c r="I277" s="43" t="s">
        <v>1166</v>
      </c>
      <c r="J277" s="43" t="s">
        <v>116</v>
      </c>
      <c r="K277" s="43"/>
      <c r="L277" s="46" t="s">
        <v>116</v>
      </c>
      <c r="M277" s="45" t="s">
        <v>3414</v>
      </c>
      <c r="N277" s="45"/>
      <c r="O277" s="43" t="s">
        <v>179</v>
      </c>
      <c r="P277" s="45" t="s">
        <v>79</v>
      </c>
      <c r="Q277" s="45"/>
      <c r="R277" s="112" t="s">
        <v>41</v>
      </c>
      <c r="S277" s="112" t="s">
        <v>84</v>
      </c>
      <c r="T277" s="59"/>
      <c r="U277" s="10">
        <v>0.31</v>
      </c>
      <c r="V277" s="44">
        <v>44176</v>
      </c>
      <c r="W277" s="43"/>
      <c r="X277" s="46" t="s">
        <v>43</v>
      </c>
      <c r="Y277" s="43" t="s">
        <v>140</v>
      </c>
      <c r="Z277" s="127" t="s">
        <v>20460</v>
      </c>
      <c r="AA277" s="45" t="s">
        <v>3415</v>
      </c>
      <c r="AB277" s="3">
        <v>0</v>
      </c>
      <c r="AC277" s="3">
        <v>0</v>
      </c>
      <c r="AD277" s="3">
        <v>2007594</v>
      </c>
      <c r="AE277" s="3">
        <v>0</v>
      </c>
      <c r="AF277" s="3">
        <f>SUM(Table2[[#This Row],[PE 2021 Obligations]],Table2[[#This Row],[ROW 2021 Obligations]],Table2[[#This Row],[Construction 2021 Obligations]],Table2[[#This Row],[Paving 2021 Obligations]])</f>
        <v>2007594</v>
      </c>
      <c r="AG277" s="3">
        <v>0</v>
      </c>
      <c r="AH277" s="3">
        <v>0</v>
      </c>
      <c r="AI277" s="3">
        <v>2043094</v>
      </c>
      <c r="AJ277" s="3">
        <v>0</v>
      </c>
      <c r="AK277" s="3">
        <v>2043094</v>
      </c>
      <c r="AL277" s="43" t="s">
        <v>3416</v>
      </c>
    </row>
    <row r="278" spans="1:38" hidden="1" x14ac:dyDescent="0.25">
      <c r="A278" s="47">
        <v>125401</v>
      </c>
      <c r="B278" s="48">
        <v>1</v>
      </c>
      <c r="C278" s="49" t="s">
        <v>47</v>
      </c>
      <c r="D278" s="50">
        <v>42745</v>
      </c>
      <c r="E278" s="49" t="s">
        <v>109</v>
      </c>
      <c r="F278" s="50">
        <v>44055</v>
      </c>
      <c r="G278" s="49" t="s">
        <v>33</v>
      </c>
      <c r="H278" s="51" t="s">
        <v>133</v>
      </c>
      <c r="I278" s="49" t="s">
        <v>3434</v>
      </c>
      <c r="J278" s="49"/>
      <c r="K278" s="49" t="s">
        <v>3435</v>
      </c>
      <c r="L278" s="52" t="s">
        <v>37</v>
      </c>
      <c r="M278" s="51" t="s">
        <v>3436</v>
      </c>
      <c r="N278" s="51"/>
      <c r="O278" s="49" t="s">
        <v>39</v>
      </c>
      <c r="P278" s="51" t="s">
        <v>40</v>
      </c>
      <c r="Q278" s="51"/>
      <c r="R278" s="110" t="s">
        <v>41</v>
      </c>
      <c r="S278" s="110" t="s">
        <v>42</v>
      </c>
      <c r="T278" s="130"/>
      <c r="U278" s="53">
        <v>0.01</v>
      </c>
      <c r="V278" s="52"/>
      <c r="W278" s="49"/>
      <c r="X278" s="52" t="s">
        <v>43</v>
      </c>
      <c r="Y278" s="49" t="s">
        <v>44</v>
      </c>
      <c r="Z278" s="116" t="s">
        <v>20458</v>
      </c>
      <c r="AA278" s="51" t="s">
        <v>3437</v>
      </c>
      <c r="AB278" s="54">
        <v>0</v>
      </c>
      <c r="AC278" s="54">
        <v>0</v>
      </c>
      <c r="AD278" s="54">
        <v>32321.95</v>
      </c>
      <c r="AE278" s="54">
        <v>0</v>
      </c>
      <c r="AF278" s="3">
        <f>SUM(Table2[[#This Row],[PE 2021 Obligations]],Table2[[#This Row],[ROW 2021 Obligations]],Table2[[#This Row],[Construction 2021 Obligations]],Table2[[#This Row],[Paving 2021 Obligations]])</f>
        <v>32321.95</v>
      </c>
      <c r="AG278" s="54">
        <v>0</v>
      </c>
      <c r="AH278" s="54">
        <v>0</v>
      </c>
      <c r="AI278" s="54">
        <v>366854.06</v>
      </c>
      <c r="AJ278" s="54">
        <v>0</v>
      </c>
      <c r="AK278" s="54">
        <v>366854.06</v>
      </c>
      <c r="AL278" s="49" t="s">
        <v>3438</v>
      </c>
    </row>
    <row r="279" spans="1:38" hidden="1" x14ac:dyDescent="0.25">
      <c r="A279" s="47">
        <v>125446</v>
      </c>
      <c r="B279" s="48">
        <v>3</v>
      </c>
      <c r="C279" s="49" t="s">
        <v>47</v>
      </c>
      <c r="D279" s="50">
        <v>42766</v>
      </c>
      <c r="E279" s="49" t="s">
        <v>142</v>
      </c>
      <c r="F279" s="50">
        <v>44272</v>
      </c>
      <c r="G279" s="49" t="s">
        <v>142</v>
      </c>
      <c r="H279" s="51" t="s">
        <v>173</v>
      </c>
      <c r="I279" s="49" t="s">
        <v>468</v>
      </c>
      <c r="J279" s="49" t="s">
        <v>116</v>
      </c>
      <c r="K279" s="49"/>
      <c r="L279" s="52" t="s">
        <v>116</v>
      </c>
      <c r="M279" s="51" t="s">
        <v>3452</v>
      </c>
      <c r="N279" s="51"/>
      <c r="O279" s="49" t="s">
        <v>179</v>
      </c>
      <c r="P279" s="51" t="s">
        <v>79</v>
      </c>
      <c r="Q279" s="51"/>
      <c r="R279" s="111" t="s">
        <v>41</v>
      </c>
      <c r="S279" s="112" t="s">
        <v>84</v>
      </c>
      <c r="T279" s="59"/>
      <c r="U279" s="55" t="s">
        <v>32</v>
      </c>
      <c r="V279" s="50">
        <v>43812</v>
      </c>
      <c r="W279" s="49"/>
      <c r="X279" s="52" t="s">
        <v>43</v>
      </c>
      <c r="Y279" s="49" t="s">
        <v>140</v>
      </c>
      <c r="Z279" s="127" t="s">
        <v>20460</v>
      </c>
      <c r="AA279" s="51" t="s">
        <v>3453</v>
      </c>
      <c r="AB279" s="54">
        <v>0</v>
      </c>
      <c r="AC279" s="54">
        <v>0</v>
      </c>
      <c r="AD279" s="54">
        <v>118578.92</v>
      </c>
      <c r="AE279" s="54">
        <v>0</v>
      </c>
      <c r="AF279" s="3">
        <f>SUM(Table2[[#This Row],[PE 2021 Obligations]],Table2[[#This Row],[ROW 2021 Obligations]],Table2[[#This Row],[Construction 2021 Obligations]],Table2[[#This Row],[Paving 2021 Obligations]])</f>
        <v>118578.92</v>
      </c>
      <c r="AG279" s="54">
        <v>0</v>
      </c>
      <c r="AH279" s="54">
        <v>0</v>
      </c>
      <c r="AI279" s="54">
        <v>616542.92000000004</v>
      </c>
      <c r="AJ279" s="54">
        <v>0</v>
      </c>
      <c r="AK279" s="54">
        <v>616542.92000000004</v>
      </c>
      <c r="AL279" s="49" t="s">
        <v>3454</v>
      </c>
    </row>
    <row r="280" spans="1:38" hidden="1" x14ac:dyDescent="0.25">
      <c r="A280" s="13">
        <v>125528</v>
      </c>
      <c r="B280" s="15">
        <v>1</v>
      </c>
      <c r="C280" s="43" t="s">
        <v>31</v>
      </c>
      <c r="D280" s="44">
        <v>42793</v>
      </c>
      <c r="E280" s="43" t="s">
        <v>543</v>
      </c>
      <c r="F280" s="44">
        <v>44225</v>
      </c>
      <c r="G280" s="43" t="s">
        <v>56</v>
      </c>
      <c r="H280" s="45" t="s">
        <v>133</v>
      </c>
      <c r="I280" s="43" t="s">
        <v>3601</v>
      </c>
      <c r="J280" s="43"/>
      <c r="K280" s="43" t="s">
        <v>3602</v>
      </c>
      <c r="L280" s="46" t="s">
        <v>37</v>
      </c>
      <c r="M280" s="45" t="s">
        <v>3603</v>
      </c>
      <c r="N280" s="45"/>
      <c r="O280" s="43" t="s">
        <v>60</v>
      </c>
      <c r="P280" s="45" t="s">
        <v>1320</v>
      </c>
      <c r="Q280" s="45"/>
      <c r="R280" s="112" t="s">
        <v>41</v>
      </c>
      <c r="S280" s="110" t="s">
        <v>42</v>
      </c>
      <c r="T280" s="59"/>
      <c r="U280" s="10">
        <v>0.05</v>
      </c>
      <c r="V280" s="44">
        <v>44008</v>
      </c>
      <c r="W280" s="43"/>
      <c r="X280" s="46" t="s">
        <v>43</v>
      </c>
      <c r="Y280" s="43" t="s">
        <v>78</v>
      </c>
      <c r="Z280" s="116" t="s">
        <v>20458</v>
      </c>
      <c r="AA280" s="45" t="s">
        <v>3604</v>
      </c>
      <c r="AB280" s="3">
        <v>5000</v>
      </c>
      <c r="AC280" s="3">
        <v>0</v>
      </c>
      <c r="AD280" s="3">
        <v>189395</v>
      </c>
      <c r="AE280" s="3">
        <v>0</v>
      </c>
      <c r="AF280" s="3">
        <f>SUM(Table2[[#This Row],[PE 2021 Obligations]],Table2[[#This Row],[ROW 2021 Obligations]],Table2[[#This Row],[Construction 2021 Obligations]],Table2[[#This Row],[Paving 2021 Obligations]])</f>
        <v>194395</v>
      </c>
      <c r="AG280" s="3">
        <v>90000</v>
      </c>
      <c r="AH280" s="3">
        <v>0</v>
      </c>
      <c r="AI280" s="3">
        <v>892395</v>
      </c>
      <c r="AJ280" s="3">
        <v>0</v>
      </c>
      <c r="AK280" s="3">
        <v>982395</v>
      </c>
      <c r="AL280" s="43" t="s">
        <v>3605</v>
      </c>
    </row>
    <row r="281" spans="1:38" ht="30" hidden="1" x14ac:dyDescent="0.25">
      <c r="A281" s="47">
        <v>125743</v>
      </c>
      <c r="B281" s="48">
        <v>4</v>
      </c>
      <c r="C281" s="49" t="s">
        <v>31</v>
      </c>
      <c r="D281" s="50">
        <v>42872</v>
      </c>
      <c r="E281" s="49" t="s">
        <v>142</v>
      </c>
      <c r="F281" s="50">
        <v>44299</v>
      </c>
      <c r="G281" s="49" t="s">
        <v>32</v>
      </c>
      <c r="H281" s="51" t="s">
        <v>126</v>
      </c>
      <c r="I281" s="49"/>
      <c r="J281" s="49"/>
      <c r="K281" s="49" t="s">
        <v>2999</v>
      </c>
      <c r="L281" s="52" t="s">
        <v>37</v>
      </c>
      <c r="M281" s="51" t="s">
        <v>3653</v>
      </c>
      <c r="N281" s="51"/>
      <c r="O281" s="49" t="s">
        <v>179</v>
      </c>
      <c r="P281" s="51" t="s">
        <v>79</v>
      </c>
      <c r="Q281" s="51"/>
      <c r="R281" s="111" t="s">
        <v>41</v>
      </c>
      <c r="S281" s="110" t="s">
        <v>42</v>
      </c>
      <c r="T281" s="59"/>
      <c r="U281" s="53">
        <v>0.01</v>
      </c>
      <c r="V281" s="50">
        <v>44281</v>
      </c>
      <c r="W281" s="49"/>
      <c r="X281" s="52" t="s">
        <v>43</v>
      </c>
      <c r="Y281" s="49" t="s">
        <v>44</v>
      </c>
      <c r="Z281" s="116" t="s">
        <v>20458</v>
      </c>
      <c r="AA281" s="51" t="s">
        <v>3654</v>
      </c>
      <c r="AB281" s="54">
        <v>0</v>
      </c>
      <c r="AC281" s="54">
        <v>0</v>
      </c>
      <c r="AD281" s="54">
        <v>490109</v>
      </c>
      <c r="AE281" s="54">
        <v>0</v>
      </c>
      <c r="AF281" s="3">
        <f>SUM(Table2[[#This Row],[PE 2021 Obligations]],Table2[[#This Row],[ROW 2021 Obligations]],Table2[[#This Row],[Construction 2021 Obligations]],Table2[[#This Row],[Paving 2021 Obligations]])</f>
        <v>490109</v>
      </c>
      <c r="AG281" s="54">
        <v>0</v>
      </c>
      <c r="AH281" s="54">
        <v>0</v>
      </c>
      <c r="AI281" s="54">
        <v>616609</v>
      </c>
      <c r="AJ281" s="54">
        <v>0</v>
      </c>
      <c r="AK281" s="54">
        <v>616609</v>
      </c>
      <c r="AL281" s="49" t="s">
        <v>3655</v>
      </c>
    </row>
    <row r="282" spans="1:38" hidden="1" x14ac:dyDescent="0.25">
      <c r="A282" s="13">
        <v>125744</v>
      </c>
      <c r="B282" s="15">
        <v>3</v>
      </c>
      <c r="C282" s="43" t="s">
        <v>47</v>
      </c>
      <c r="D282" s="44">
        <v>42872</v>
      </c>
      <c r="E282" s="43" t="s">
        <v>142</v>
      </c>
      <c r="F282" s="44">
        <v>44348</v>
      </c>
      <c r="G282" s="43" t="s">
        <v>142</v>
      </c>
      <c r="H282" s="45" t="s">
        <v>437</v>
      </c>
      <c r="I282" s="43" t="s">
        <v>802</v>
      </c>
      <c r="J282" s="43" t="s">
        <v>116</v>
      </c>
      <c r="K282" s="43"/>
      <c r="L282" s="46" t="s">
        <v>116</v>
      </c>
      <c r="M282" s="45" t="s">
        <v>3656</v>
      </c>
      <c r="N282" s="45"/>
      <c r="O282" s="43" t="s">
        <v>179</v>
      </c>
      <c r="P282" s="45" t="s">
        <v>79</v>
      </c>
      <c r="Q282" s="45"/>
      <c r="R282" s="112" t="s">
        <v>41</v>
      </c>
      <c r="S282" s="112" t="s">
        <v>84</v>
      </c>
      <c r="T282" s="59"/>
      <c r="U282" s="10">
        <v>0.01</v>
      </c>
      <c r="V282" s="44">
        <v>43686</v>
      </c>
      <c r="W282" s="43"/>
      <c r="X282" s="46" t="s">
        <v>43</v>
      </c>
      <c r="Y282" s="43" t="s">
        <v>140</v>
      </c>
      <c r="Z282" s="127" t="s">
        <v>20460</v>
      </c>
      <c r="AA282" s="45"/>
      <c r="AB282" s="3">
        <v>0</v>
      </c>
      <c r="AC282" s="3">
        <v>0</v>
      </c>
      <c r="AD282" s="3">
        <v>464500</v>
      </c>
      <c r="AE282" s="3">
        <v>0</v>
      </c>
      <c r="AF282" s="3">
        <f>SUM(Table2[[#This Row],[PE 2021 Obligations]],Table2[[#This Row],[ROW 2021 Obligations]],Table2[[#This Row],[Construction 2021 Obligations]],Table2[[#This Row],[Paving 2021 Obligations]])</f>
        <v>464500</v>
      </c>
      <c r="AG282" s="3">
        <v>0</v>
      </c>
      <c r="AH282" s="3">
        <v>0</v>
      </c>
      <c r="AI282" s="3">
        <v>1441552.82</v>
      </c>
      <c r="AJ282" s="3">
        <v>0</v>
      </c>
      <c r="AK282" s="3">
        <v>1441552.82</v>
      </c>
      <c r="AL282" s="43" t="s">
        <v>3657</v>
      </c>
    </row>
    <row r="283" spans="1:38" hidden="1" x14ac:dyDescent="0.25">
      <c r="A283" s="47">
        <v>125746</v>
      </c>
      <c r="B283" s="48">
        <v>3</v>
      </c>
      <c r="C283" s="49" t="s">
        <v>474</v>
      </c>
      <c r="D283" s="50">
        <v>42873</v>
      </c>
      <c r="E283" s="49" t="s">
        <v>142</v>
      </c>
      <c r="F283" s="50">
        <v>44327</v>
      </c>
      <c r="G283" s="49" t="s">
        <v>32</v>
      </c>
      <c r="H283" s="51" t="s">
        <v>437</v>
      </c>
      <c r="I283" s="49" t="s">
        <v>802</v>
      </c>
      <c r="J283" s="49" t="s">
        <v>116</v>
      </c>
      <c r="K283" s="49"/>
      <c r="L283" s="52" t="s">
        <v>116</v>
      </c>
      <c r="M283" s="51" t="s">
        <v>3658</v>
      </c>
      <c r="N283" s="51"/>
      <c r="O283" s="49" t="s">
        <v>179</v>
      </c>
      <c r="P283" s="51" t="s">
        <v>79</v>
      </c>
      <c r="Q283" s="51"/>
      <c r="R283" s="111" t="s">
        <v>41</v>
      </c>
      <c r="S283" s="112" t="s">
        <v>84</v>
      </c>
      <c r="T283" s="59"/>
      <c r="U283" s="55" t="s">
        <v>32</v>
      </c>
      <c r="V283" s="50">
        <v>43742</v>
      </c>
      <c r="W283" s="49"/>
      <c r="X283" s="52" t="s">
        <v>43</v>
      </c>
      <c r="Y283" s="49" t="s">
        <v>140</v>
      </c>
      <c r="Z283" s="127" t="s">
        <v>20460</v>
      </c>
      <c r="AA283" s="51"/>
      <c r="AB283" s="54">
        <v>0</v>
      </c>
      <c r="AC283" s="54">
        <v>0</v>
      </c>
      <c r="AD283" s="54">
        <v>525000</v>
      </c>
      <c r="AE283" s="54">
        <v>0</v>
      </c>
      <c r="AF283" s="3">
        <f>SUM(Table2[[#This Row],[PE 2021 Obligations]],Table2[[#This Row],[ROW 2021 Obligations]],Table2[[#This Row],[Construction 2021 Obligations]],Table2[[#This Row],[Paving 2021 Obligations]])</f>
        <v>525000</v>
      </c>
      <c r="AG283" s="54">
        <v>0</v>
      </c>
      <c r="AH283" s="54">
        <v>0</v>
      </c>
      <c r="AI283" s="54">
        <v>3147799</v>
      </c>
      <c r="AJ283" s="54">
        <v>0</v>
      </c>
      <c r="AK283" s="54">
        <v>3147799</v>
      </c>
      <c r="AL283" s="49" t="s">
        <v>3659</v>
      </c>
    </row>
    <row r="284" spans="1:38" hidden="1" x14ac:dyDescent="0.25">
      <c r="A284" s="47">
        <v>126586.01</v>
      </c>
      <c r="B284" s="48">
        <v>3</v>
      </c>
      <c r="C284" s="49" t="s">
        <v>474</v>
      </c>
      <c r="D284" s="50">
        <v>43846</v>
      </c>
      <c r="E284" s="49" t="s">
        <v>142</v>
      </c>
      <c r="F284" s="50">
        <v>44279</v>
      </c>
      <c r="G284" s="49" t="s">
        <v>75</v>
      </c>
      <c r="H284" s="51" t="s">
        <v>98</v>
      </c>
      <c r="I284" s="49" t="s">
        <v>441</v>
      </c>
      <c r="J284" s="49" t="s">
        <v>116</v>
      </c>
      <c r="K284" s="49"/>
      <c r="L284" s="52" t="s">
        <v>116</v>
      </c>
      <c r="M284" s="51" t="s">
        <v>3757</v>
      </c>
      <c r="N284" s="51" t="s">
        <v>3758</v>
      </c>
      <c r="O284" s="49" t="s">
        <v>179</v>
      </c>
      <c r="P284" s="51" t="s">
        <v>79</v>
      </c>
      <c r="Q284" s="51"/>
      <c r="R284" s="111" t="s">
        <v>41</v>
      </c>
      <c r="S284" s="112" t="s">
        <v>84</v>
      </c>
      <c r="T284" s="59"/>
      <c r="U284" s="53">
        <v>0.01</v>
      </c>
      <c r="V284" s="50">
        <v>43980</v>
      </c>
      <c r="W284" s="49"/>
      <c r="X284" s="52" t="s">
        <v>43</v>
      </c>
      <c r="Y284" s="49" t="s">
        <v>140</v>
      </c>
      <c r="Z284" s="127" t="s">
        <v>20460</v>
      </c>
      <c r="AA284" s="51" t="s">
        <v>3759</v>
      </c>
      <c r="AB284" s="54">
        <v>0</v>
      </c>
      <c r="AC284" s="54">
        <v>0</v>
      </c>
      <c r="AD284" s="54">
        <v>153694</v>
      </c>
      <c r="AE284" s="54">
        <v>0</v>
      </c>
      <c r="AF284" s="3">
        <f>SUM(Table2[[#This Row],[PE 2021 Obligations]],Table2[[#This Row],[ROW 2021 Obligations]],Table2[[#This Row],[Construction 2021 Obligations]],Table2[[#This Row],[Paving 2021 Obligations]])</f>
        <v>153694</v>
      </c>
      <c r="AG284" s="54">
        <v>0</v>
      </c>
      <c r="AH284" s="54">
        <v>0</v>
      </c>
      <c r="AI284" s="54">
        <v>153694</v>
      </c>
      <c r="AJ284" s="54">
        <v>0</v>
      </c>
      <c r="AK284" s="54">
        <v>153694</v>
      </c>
      <c r="AL284" s="49" t="s">
        <v>3760</v>
      </c>
    </row>
    <row r="285" spans="1:38" hidden="1" x14ac:dyDescent="0.25">
      <c r="A285" s="13">
        <v>126623</v>
      </c>
      <c r="B285" s="15">
        <v>3</v>
      </c>
      <c r="C285" s="43" t="s">
        <v>31</v>
      </c>
      <c r="D285" s="44">
        <v>43010</v>
      </c>
      <c r="E285" s="43" t="s">
        <v>142</v>
      </c>
      <c r="F285" s="44">
        <v>44077</v>
      </c>
      <c r="G285" s="43" t="s">
        <v>529</v>
      </c>
      <c r="H285" s="45" t="s">
        <v>64</v>
      </c>
      <c r="I285" s="43" t="s">
        <v>468</v>
      </c>
      <c r="J285" s="43" t="s">
        <v>116</v>
      </c>
      <c r="K285" s="43"/>
      <c r="L285" s="46" t="s">
        <v>116</v>
      </c>
      <c r="M285" s="45" t="s">
        <v>3778</v>
      </c>
      <c r="N285" s="45"/>
      <c r="O285" s="43" t="s">
        <v>179</v>
      </c>
      <c r="P285" s="45" t="s">
        <v>79</v>
      </c>
      <c r="Q285" s="45"/>
      <c r="R285" s="112" t="s">
        <v>41</v>
      </c>
      <c r="S285" s="112" t="s">
        <v>84</v>
      </c>
      <c r="T285" s="59"/>
      <c r="U285" s="10">
        <v>0</v>
      </c>
      <c r="V285" s="44">
        <v>44057</v>
      </c>
      <c r="W285" s="43"/>
      <c r="X285" s="46" t="s">
        <v>43</v>
      </c>
      <c r="Y285" s="43" t="s">
        <v>78</v>
      </c>
      <c r="Z285" s="127" t="s">
        <v>20461</v>
      </c>
      <c r="AA285" s="45" t="s">
        <v>3779</v>
      </c>
      <c r="AB285" s="3">
        <v>0</v>
      </c>
      <c r="AC285" s="3">
        <v>0</v>
      </c>
      <c r="AD285" s="3">
        <v>1805103</v>
      </c>
      <c r="AE285" s="3">
        <v>0</v>
      </c>
      <c r="AF285" s="3">
        <f>SUM(Table2[[#This Row],[PE 2021 Obligations]],Table2[[#This Row],[ROW 2021 Obligations]],Table2[[#This Row],[Construction 2021 Obligations]],Table2[[#This Row],[Paving 2021 Obligations]])</f>
        <v>1805103</v>
      </c>
      <c r="AG285" s="3">
        <v>0</v>
      </c>
      <c r="AH285" s="3">
        <v>0</v>
      </c>
      <c r="AI285" s="3">
        <v>1872703</v>
      </c>
      <c r="AJ285" s="3">
        <v>0</v>
      </c>
      <c r="AK285" s="3">
        <v>1872703</v>
      </c>
      <c r="AL285" s="43" t="s">
        <v>3780</v>
      </c>
    </row>
    <row r="286" spans="1:38" hidden="1" x14ac:dyDescent="0.25">
      <c r="A286" s="13">
        <v>126709</v>
      </c>
      <c r="B286" s="15">
        <v>1</v>
      </c>
      <c r="C286" s="43" t="s">
        <v>31</v>
      </c>
      <c r="D286" s="44">
        <v>43031</v>
      </c>
      <c r="E286" s="43" t="s">
        <v>1517</v>
      </c>
      <c r="F286" s="44">
        <v>44301</v>
      </c>
      <c r="G286" s="43" t="s">
        <v>56</v>
      </c>
      <c r="H286" s="45" t="s">
        <v>209</v>
      </c>
      <c r="I286" s="43" t="s">
        <v>3859</v>
      </c>
      <c r="J286" s="43"/>
      <c r="K286" s="43" t="s">
        <v>2896</v>
      </c>
      <c r="L286" s="46" t="s">
        <v>37</v>
      </c>
      <c r="M286" s="45" t="s">
        <v>3860</v>
      </c>
      <c r="N286" s="45" t="s">
        <v>3861</v>
      </c>
      <c r="O286" s="43" t="s">
        <v>39</v>
      </c>
      <c r="P286" s="45" t="s">
        <v>40</v>
      </c>
      <c r="Q286" s="45"/>
      <c r="R286" s="112" t="s">
        <v>41</v>
      </c>
      <c r="S286" s="112" t="s">
        <v>42</v>
      </c>
      <c r="T286" s="59"/>
      <c r="U286" s="10">
        <v>0</v>
      </c>
      <c r="V286" s="46"/>
      <c r="W286" s="43"/>
      <c r="X286" s="46" t="s">
        <v>43</v>
      </c>
      <c r="Y286" s="43" t="s">
        <v>44</v>
      </c>
      <c r="Z286" s="116" t="s">
        <v>20458</v>
      </c>
      <c r="AA286" s="45" t="s">
        <v>3862</v>
      </c>
      <c r="AB286" s="3">
        <v>0</v>
      </c>
      <c r="AC286" s="3">
        <v>0</v>
      </c>
      <c r="AD286" s="3">
        <v>781688.11</v>
      </c>
      <c r="AE286" s="3">
        <v>0</v>
      </c>
      <c r="AF286" s="3">
        <f>SUM(Table2[[#This Row],[PE 2021 Obligations]],Table2[[#This Row],[ROW 2021 Obligations]],Table2[[#This Row],[Construction 2021 Obligations]],Table2[[#This Row],[Paving 2021 Obligations]])</f>
        <v>781688.11</v>
      </c>
      <c r="AG286" s="3">
        <v>0</v>
      </c>
      <c r="AH286" s="3">
        <v>0</v>
      </c>
      <c r="AI286" s="3">
        <v>781688.11</v>
      </c>
      <c r="AJ286" s="3">
        <v>0</v>
      </c>
      <c r="AK286" s="3">
        <v>781688.11</v>
      </c>
      <c r="AL286" s="43" t="s">
        <v>3863</v>
      </c>
    </row>
    <row r="287" spans="1:38" ht="30" hidden="1" x14ac:dyDescent="0.25">
      <c r="A287" s="47">
        <v>126865</v>
      </c>
      <c r="B287" s="48">
        <v>4</v>
      </c>
      <c r="C287" s="49" t="s">
        <v>31</v>
      </c>
      <c r="D287" s="50">
        <v>43077</v>
      </c>
      <c r="E287" s="49" t="s">
        <v>176</v>
      </c>
      <c r="F287" s="50">
        <v>44188</v>
      </c>
      <c r="G287" s="49" t="s">
        <v>32</v>
      </c>
      <c r="H287" s="51" t="s">
        <v>298</v>
      </c>
      <c r="I287" s="49" t="s">
        <v>3410</v>
      </c>
      <c r="J287" s="49" t="s">
        <v>116</v>
      </c>
      <c r="K287" s="49"/>
      <c r="L287" s="52" t="s">
        <v>116</v>
      </c>
      <c r="M287" s="51" t="s">
        <v>3885</v>
      </c>
      <c r="N287" s="51"/>
      <c r="O287" s="49" t="s">
        <v>179</v>
      </c>
      <c r="P287" s="51" t="s">
        <v>79</v>
      </c>
      <c r="Q287" s="51"/>
      <c r="R287" s="111" t="s">
        <v>41</v>
      </c>
      <c r="S287" s="112" t="s">
        <v>84</v>
      </c>
      <c r="T287" s="59"/>
      <c r="U287" s="55" t="s">
        <v>32</v>
      </c>
      <c r="V287" s="50">
        <v>44176</v>
      </c>
      <c r="W287" s="49"/>
      <c r="X287" s="52" t="s">
        <v>43</v>
      </c>
      <c r="Y287" s="49" t="s">
        <v>78</v>
      </c>
      <c r="Z287" s="127" t="s">
        <v>20461</v>
      </c>
      <c r="AA287" s="51" t="s">
        <v>3886</v>
      </c>
      <c r="AB287" s="54">
        <v>0</v>
      </c>
      <c r="AC287" s="54">
        <v>0</v>
      </c>
      <c r="AD287" s="54">
        <v>1177590</v>
      </c>
      <c r="AE287" s="54">
        <v>0</v>
      </c>
      <c r="AF287" s="3">
        <f>SUM(Table2[[#This Row],[PE 2021 Obligations]],Table2[[#This Row],[ROW 2021 Obligations]],Table2[[#This Row],[Construction 2021 Obligations]],Table2[[#This Row],[Paving 2021 Obligations]])</f>
        <v>1177590</v>
      </c>
      <c r="AG287" s="54">
        <v>0</v>
      </c>
      <c r="AH287" s="54">
        <v>0</v>
      </c>
      <c r="AI287" s="54">
        <v>1253590</v>
      </c>
      <c r="AJ287" s="54">
        <v>0</v>
      </c>
      <c r="AK287" s="54">
        <v>1253590</v>
      </c>
      <c r="AL287" s="49" t="s">
        <v>3887</v>
      </c>
    </row>
    <row r="288" spans="1:38" hidden="1" x14ac:dyDescent="0.25">
      <c r="A288" s="13">
        <v>126917</v>
      </c>
      <c r="B288" s="15">
        <v>4</v>
      </c>
      <c r="C288" s="43" t="s">
        <v>73</v>
      </c>
      <c r="D288" s="44">
        <v>43103</v>
      </c>
      <c r="E288" s="43" t="s">
        <v>819</v>
      </c>
      <c r="F288" s="44">
        <v>44229</v>
      </c>
      <c r="G288" s="43" t="s">
        <v>543</v>
      </c>
      <c r="H288" s="45" t="s">
        <v>326</v>
      </c>
      <c r="I288" s="43" t="s">
        <v>3899</v>
      </c>
      <c r="J288" s="43"/>
      <c r="K288" s="43" t="s">
        <v>3900</v>
      </c>
      <c r="L288" s="46" t="s">
        <v>37</v>
      </c>
      <c r="M288" s="45" t="s">
        <v>3901</v>
      </c>
      <c r="N288" s="45" t="s">
        <v>3902</v>
      </c>
      <c r="O288" s="43" t="s">
        <v>53</v>
      </c>
      <c r="P288" s="45" t="s">
        <v>40</v>
      </c>
      <c r="Q288" s="45"/>
      <c r="R288" s="112" t="s">
        <v>41</v>
      </c>
      <c r="S288" s="112" t="s">
        <v>42</v>
      </c>
      <c r="T288" s="59"/>
      <c r="U288" s="10">
        <v>0.01</v>
      </c>
      <c r="V288" s="46"/>
      <c r="W288" s="43"/>
      <c r="X288" s="46" t="s">
        <v>43</v>
      </c>
      <c r="Y288" s="43" t="s">
        <v>44</v>
      </c>
      <c r="Z288" s="116" t="s">
        <v>20458</v>
      </c>
      <c r="AA288" s="45" t="s">
        <v>3903</v>
      </c>
      <c r="AB288" s="3">
        <v>0</v>
      </c>
      <c r="AC288" s="3">
        <v>158183</v>
      </c>
      <c r="AD288" s="3">
        <v>0</v>
      </c>
      <c r="AE288" s="3">
        <v>0</v>
      </c>
      <c r="AF288" s="3">
        <f>SUM(Table2[[#This Row],[PE 2021 Obligations]],Table2[[#This Row],[ROW 2021 Obligations]],Table2[[#This Row],[Construction 2021 Obligations]],Table2[[#This Row],[Paving 2021 Obligations]])</f>
        <v>158183</v>
      </c>
      <c r="AG288" s="3">
        <v>93000</v>
      </c>
      <c r="AH288" s="3">
        <v>158183</v>
      </c>
      <c r="AI288" s="3">
        <v>0</v>
      </c>
      <c r="AJ288" s="3">
        <v>0</v>
      </c>
      <c r="AK288" s="3">
        <v>251183</v>
      </c>
      <c r="AL288" s="43" t="s">
        <v>3904</v>
      </c>
    </row>
    <row r="289" spans="1:38" hidden="1" x14ac:dyDescent="0.25">
      <c r="A289" s="47">
        <v>127247</v>
      </c>
      <c r="B289" s="48">
        <v>3</v>
      </c>
      <c r="C289" s="49" t="s">
        <v>47</v>
      </c>
      <c r="D289" s="50">
        <v>43180</v>
      </c>
      <c r="E289" s="49" t="s">
        <v>1517</v>
      </c>
      <c r="F289" s="50">
        <v>44180</v>
      </c>
      <c r="G289" s="49" t="s">
        <v>33</v>
      </c>
      <c r="H289" s="51" t="s">
        <v>69</v>
      </c>
      <c r="I289" s="49" t="s">
        <v>4073</v>
      </c>
      <c r="J289" s="49"/>
      <c r="K289" s="49" t="s">
        <v>4074</v>
      </c>
      <c r="L289" s="52" t="s">
        <v>37</v>
      </c>
      <c r="M289" s="51" t="s">
        <v>4075</v>
      </c>
      <c r="N289" s="51" t="s">
        <v>4076</v>
      </c>
      <c r="O289" s="49" t="s">
        <v>39</v>
      </c>
      <c r="P289" s="51" t="s">
        <v>40</v>
      </c>
      <c r="Q289" s="51"/>
      <c r="R289" s="110" t="s">
        <v>41</v>
      </c>
      <c r="S289" s="110" t="s">
        <v>42</v>
      </c>
      <c r="T289" s="130"/>
      <c r="U289" s="53">
        <v>0.01</v>
      </c>
      <c r="V289" s="52"/>
      <c r="W289" s="49"/>
      <c r="X289" s="52" t="s">
        <v>43</v>
      </c>
      <c r="Y289" s="49" t="s">
        <v>44</v>
      </c>
      <c r="Z289" s="116" t="s">
        <v>20458</v>
      </c>
      <c r="AA289" s="51"/>
      <c r="AB289" s="54">
        <v>0</v>
      </c>
      <c r="AC289" s="54">
        <v>0</v>
      </c>
      <c r="AD289" s="54">
        <v>299377.15000000002</v>
      </c>
      <c r="AE289" s="54">
        <v>0</v>
      </c>
      <c r="AF289" s="3">
        <f>SUM(Table2[[#This Row],[PE 2021 Obligations]],Table2[[#This Row],[ROW 2021 Obligations]],Table2[[#This Row],[Construction 2021 Obligations]],Table2[[#This Row],[Paving 2021 Obligations]])</f>
        <v>299377.15000000002</v>
      </c>
      <c r="AG289" s="54">
        <v>0</v>
      </c>
      <c r="AH289" s="54">
        <v>0</v>
      </c>
      <c r="AI289" s="54">
        <v>299377.15000000002</v>
      </c>
      <c r="AJ289" s="54">
        <v>0</v>
      </c>
      <c r="AK289" s="54">
        <v>299377.15000000002</v>
      </c>
      <c r="AL289" s="49" t="s">
        <v>4077</v>
      </c>
    </row>
    <row r="290" spans="1:38" hidden="1" x14ac:dyDescent="0.25">
      <c r="A290" s="47">
        <v>127494</v>
      </c>
      <c r="B290" s="48">
        <v>2</v>
      </c>
      <c r="C290" s="49" t="s">
        <v>73</v>
      </c>
      <c r="D290" s="50">
        <v>43224</v>
      </c>
      <c r="E290" s="49" t="s">
        <v>1928</v>
      </c>
      <c r="F290" s="50">
        <v>44215</v>
      </c>
      <c r="G290" s="49" t="s">
        <v>75</v>
      </c>
      <c r="H290" s="51" t="s">
        <v>286</v>
      </c>
      <c r="I290" s="49" t="s">
        <v>4286</v>
      </c>
      <c r="J290" s="49"/>
      <c r="K290" s="49" t="s">
        <v>4287</v>
      </c>
      <c r="L290" s="52" t="s">
        <v>37</v>
      </c>
      <c r="M290" s="51" t="s">
        <v>4288</v>
      </c>
      <c r="N290" s="51" t="s">
        <v>4289</v>
      </c>
      <c r="O290" s="49" t="s">
        <v>60</v>
      </c>
      <c r="P290" s="51" t="s">
        <v>40</v>
      </c>
      <c r="Q290" s="51"/>
      <c r="R290" s="111" t="s">
        <v>41</v>
      </c>
      <c r="S290" s="111" t="s">
        <v>42</v>
      </c>
      <c r="T290" s="120"/>
      <c r="U290" s="53">
        <v>0</v>
      </c>
      <c r="V290" s="52"/>
      <c r="W290" s="49"/>
      <c r="X290" s="52" t="s">
        <v>43</v>
      </c>
      <c r="Y290" s="49" t="s">
        <v>78</v>
      </c>
      <c r="Z290" s="116" t="s">
        <v>20458</v>
      </c>
      <c r="AA290" s="51"/>
      <c r="AB290" s="54">
        <v>0</v>
      </c>
      <c r="AC290" s="54">
        <v>50000</v>
      </c>
      <c r="AD290" s="54">
        <v>0</v>
      </c>
      <c r="AE290" s="54">
        <v>0</v>
      </c>
      <c r="AF290" s="3">
        <f>SUM(Table2[[#This Row],[PE 2021 Obligations]],Table2[[#This Row],[ROW 2021 Obligations]],Table2[[#This Row],[Construction 2021 Obligations]],Table2[[#This Row],[Paving 2021 Obligations]])</f>
        <v>50000</v>
      </c>
      <c r="AG290" s="54">
        <v>273195</v>
      </c>
      <c r="AH290" s="54">
        <v>50000</v>
      </c>
      <c r="AI290" s="54">
        <v>0</v>
      </c>
      <c r="AJ290" s="54">
        <v>0</v>
      </c>
      <c r="AK290" s="54">
        <v>323195</v>
      </c>
      <c r="AL290" s="49" t="s">
        <v>4290</v>
      </c>
    </row>
    <row r="291" spans="1:38" ht="30" hidden="1" x14ac:dyDescent="0.25">
      <c r="A291" s="13">
        <v>127526.01</v>
      </c>
      <c r="B291" s="15">
        <v>1</v>
      </c>
      <c r="C291" s="43" t="s">
        <v>474</v>
      </c>
      <c r="D291" s="44">
        <v>43256</v>
      </c>
      <c r="E291" s="43" t="s">
        <v>176</v>
      </c>
      <c r="F291" s="44">
        <v>44058</v>
      </c>
      <c r="G291" s="43" t="s">
        <v>142</v>
      </c>
      <c r="H291" s="45" t="s">
        <v>215</v>
      </c>
      <c r="I291" s="43" t="s">
        <v>163</v>
      </c>
      <c r="J291" s="43" t="s">
        <v>148</v>
      </c>
      <c r="K291" s="43"/>
      <c r="L291" s="46" t="s">
        <v>149</v>
      </c>
      <c r="M291" s="45" t="s">
        <v>4298</v>
      </c>
      <c r="N291" s="45" t="s">
        <v>4299</v>
      </c>
      <c r="O291" s="43" t="s">
        <v>179</v>
      </c>
      <c r="P291" s="45" t="s">
        <v>79</v>
      </c>
      <c r="Q291" s="45"/>
      <c r="R291" s="112" t="s">
        <v>41</v>
      </c>
      <c r="S291" s="112" t="s">
        <v>84</v>
      </c>
      <c r="T291" s="59"/>
      <c r="U291" s="10">
        <v>0.04</v>
      </c>
      <c r="V291" s="44">
        <v>43812</v>
      </c>
      <c r="W291" s="43"/>
      <c r="X291" s="46" t="s">
        <v>43</v>
      </c>
      <c r="Y291" s="43" t="s">
        <v>454</v>
      </c>
      <c r="Z291" s="127" t="s">
        <v>20457</v>
      </c>
      <c r="AA291" s="45" t="s">
        <v>4300</v>
      </c>
      <c r="AB291" s="3">
        <v>0</v>
      </c>
      <c r="AC291" s="3">
        <v>0</v>
      </c>
      <c r="AD291" s="3">
        <v>40000</v>
      </c>
      <c r="AE291" s="3">
        <v>0</v>
      </c>
      <c r="AF291" s="3">
        <f>SUM(Table2[[#This Row],[PE 2021 Obligations]],Table2[[#This Row],[ROW 2021 Obligations]],Table2[[#This Row],[Construction 2021 Obligations]],Table2[[#This Row],[Paving 2021 Obligations]])</f>
        <v>40000</v>
      </c>
      <c r="AG291" s="3">
        <v>0</v>
      </c>
      <c r="AH291" s="3">
        <v>0</v>
      </c>
      <c r="AI291" s="3">
        <v>1569041</v>
      </c>
      <c r="AJ291" s="3">
        <v>0</v>
      </c>
      <c r="AK291" s="3">
        <v>1569041</v>
      </c>
      <c r="AL291" s="43" t="s">
        <v>4301</v>
      </c>
    </row>
    <row r="292" spans="1:38" hidden="1" x14ac:dyDescent="0.25">
      <c r="A292" s="47">
        <v>127530</v>
      </c>
      <c r="B292" s="48">
        <v>1</v>
      </c>
      <c r="C292" s="49" t="s">
        <v>73</v>
      </c>
      <c r="D292" s="50">
        <v>43241</v>
      </c>
      <c r="E292" s="49" t="s">
        <v>1207</v>
      </c>
      <c r="F292" s="50">
        <v>43826</v>
      </c>
      <c r="G292" s="49" t="s">
        <v>529</v>
      </c>
      <c r="H292" s="51" t="s">
        <v>238</v>
      </c>
      <c r="I292" s="49" t="s">
        <v>1767</v>
      </c>
      <c r="J292" s="49" t="s">
        <v>116</v>
      </c>
      <c r="K292" s="49"/>
      <c r="L292" s="52" t="s">
        <v>116</v>
      </c>
      <c r="M292" s="51" t="s">
        <v>4302</v>
      </c>
      <c r="N292" s="51"/>
      <c r="O292" s="49" t="s">
        <v>53</v>
      </c>
      <c r="P292" s="51" t="s">
        <v>40</v>
      </c>
      <c r="Q292" s="51"/>
      <c r="R292" s="111" t="s">
        <v>41</v>
      </c>
      <c r="S292" s="111" t="s">
        <v>42</v>
      </c>
      <c r="T292" s="120"/>
      <c r="U292" s="53">
        <v>0.01</v>
      </c>
      <c r="V292" s="50">
        <v>44792</v>
      </c>
      <c r="W292" s="49"/>
      <c r="X292" s="52" t="s">
        <v>43</v>
      </c>
      <c r="Y292" s="49" t="s">
        <v>78</v>
      </c>
      <c r="Z292" s="127" t="s">
        <v>20461</v>
      </c>
      <c r="AA292" s="51" t="s">
        <v>4303</v>
      </c>
      <c r="AB292" s="54">
        <v>62500</v>
      </c>
      <c r="AC292" s="54">
        <v>0</v>
      </c>
      <c r="AD292" s="54">
        <v>0</v>
      </c>
      <c r="AE292" s="54">
        <v>0</v>
      </c>
      <c r="AF292" s="3">
        <f>SUM(Table2[[#This Row],[PE 2021 Obligations]],Table2[[#This Row],[ROW 2021 Obligations]],Table2[[#This Row],[Construction 2021 Obligations]],Table2[[#This Row],[Paving 2021 Obligations]])</f>
        <v>62500</v>
      </c>
      <c r="AG292" s="54">
        <v>72500</v>
      </c>
      <c r="AH292" s="54">
        <v>0</v>
      </c>
      <c r="AI292" s="54">
        <v>0</v>
      </c>
      <c r="AJ292" s="54">
        <v>0</v>
      </c>
      <c r="AK292" s="54">
        <v>72500</v>
      </c>
      <c r="AL292" s="49" t="s">
        <v>4304</v>
      </c>
    </row>
    <row r="293" spans="1:38" ht="45" hidden="1" x14ac:dyDescent="0.25">
      <c r="A293" s="13">
        <v>127612</v>
      </c>
      <c r="B293" s="15">
        <v>4</v>
      </c>
      <c r="C293" s="43" t="s">
        <v>31</v>
      </c>
      <c r="D293" s="44">
        <v>43257</v>
      </c>
      <c r="E293" s="43" t="s">
        <v>176</v>
      </c>
      <c r="F293" s="44">
        <v>44299</v>
      </c>
      <c r="G293" s="43" t="s">
        <v>529</v>
      </c>
      <c r="H293" s="45" t="s">
        <v>258</v>
      </c>
      <c r="I293" s="43" t="s">
        <v>116</v>
      </c>
      <c r="J293" s="43" t="s">
        <v>116</v>
      </c>
      <c r="K293" s="43"/>
      <c r="L293" s="46" t="s">
        <v>116</v>
      </c>
      <c r="M293" s="45" t="s">
        <v>4310</v>
      </c>
      <c r="N293" s="45"/>
      <c r="O293" s="43" t="s">
        <v>179</v>
      </c>
      <c r="P293" s="45" t="s">
        <v>79</v>
      </c>
      <c r="Q293" s="45"/>
      <c r="R293" s="112" t="s">
        <v>41</v>
      </c>
      <c r="S293" s="112" t="s">
        <v>84</v>
      </c>
      <c r="T293" s="59"/>
      <c r="U293" s="56" t="s">
        <v>32</v>
      </c>
      <c r="V293" s="44">
        <v>44281</v>
      </c>
      <c r="W293" s="43"/>
      <c r="X293" s="46" t="s">
        <v>43</v>
      </c>
      <c r="Y293" s="43" t="s">
        <v>511</v>
      </c>
      <c r="Z293" s="116" t="s">
        <v>20460</v>
      </c>
      <c r="AA293" s="45" t="s">
        <v>4311</v>
      </c>
      <c r="AB293" s="3">
        <v>0</v>
      </c>
      <c r="AC293" s="3">
        <v>0</v>
      </c>
      <c r="AD293" s="3">
        <v>3185740</v>
      </c>
      <c r="AE293" s="3">
        <v>0</v>
      </c>
      <c r="AF293" s="3">
        <f>SUM(Table2[[#This Row],[PE 2021 Obligations]],Table2[[#This Row],[ROW 2021 Obligations]],Table2[[#This Row],[Construction 2021 Obligations]],Table2[[#This Row],[Paving 2021 Obligations]])</f>
        <v>3185740</v>
      </c>
      <c r="AG293" s="3">
        <v>0</v>
      </c>
      <c r="AH293" s="3">
        <v>0</v>
      </c>
      <c r="AI293" s="3">
        <v>535740</v>
      </c>
      <c r="AJ293" s="3">
        <v>0</v>
      </c>
      <c r="AK293" s="3">
        <v>535740</v>
      </c>
      <c r="AL293" s="43" t="s">
        <v>4312</v>
      </c>
    </row>
    <row r="294" spans="1:38" ht="30" hidden="1" x14ac:dyDescent="0.25">
      <c r="A294" s="47">
        <v>127937</v>
      </c>
      <c r="B294" s="48">
        <v>4</v>
      </c>
      <c r="C294" s="49" t="s">
        <v>73</v>
      </c>
      <c r="D294" s="50">
        <v>43307</v>
      </c>
      <c r="E294" s="49" t="s">
        <v>176</v>
      </c>
      <c r="F294" s="50">
        <v>44096</v>
      </c>
      <c r="G294" s="49" t="s">
        <v>142</v>
      </c>
      <c r="H294" s="51" t="s">
        <v>126</v>
      </c>
      <c r="I294" s="49"/>
      <c r="J294" s="49"/>
      <c r="K294" s="49"/>
      <c r="L294" s="52"/>
      <c r="M294" s="51" t="s">
        <v>4441</v>
      </c>
      <c r="N294" s="51" t="s">
        <v>4442</v>
      </c>
      <c r="O294" s="49" t="s">
        <v>179</v>
      </c>
      <c r="P294" s="51" t="s">
        <v>79</v>
      </c>
      <c r="Q294" s="51"/>
      <c r="R294" s="111" t="s">
        <v>41</v>
      </c>
      <c r="S294" s="110" t="s">
        <v>42</v>
      </c>
      <c r="T294" s="59"/>
      <c r="U294" s="55" t="s">
        <v>32</v>
      </c>
      <c r="V294" s="52"/>
      <c r="W294" s="49"/>
      <c r="X294" s="52" t="s">
        <v>43</v>
      </c>
      <c r="Y294" s="49" t="s">
        <v>1079</v>
      </c>
      <c r="Z294" s="116" t="s">
        <v>20458</v>
      </c>
      <c r="AA294" s="51" t="s">
        <v>4443</v>
      </c>
      <c r="AB294" s="54">
        <v>0</v>
      </c>
      <c r="AC294" s="54">
        <v>0</v>
      </c>
      <c r="AD294" s="54">
        <v>69500</v>
      </c>
      <c r="AE294" s="54">
        <v>0</v>
      </c>
      <c r="AF294" s="3">
        <f>SUM(Table2[[#This Row],[PE 2021 Obligations]],Table2[[#This Row],[ROW 2021 Obligations]],Table2[[#This Row],[Construction 2021 Obligations]],Table2[[#This Row],[Paving 2021 Obligations]])</f>
        <v>69500</v>
      </c>
      <c r="AG294" s="54">
        <v>0</v>
      </c>
      <c r="AH294" s="54">
        <v>0</v>
      </c>
      <c r="AI294" s="54">
        <v>144500</v>
      </c>
      <c r="AJ294" s="54">
        <v>0</v>
      </c>
      <c r="AK294" s="54">
        <v>144500</v>
      </c>
      <c r="AL294" s="49" t="s">
        <v>4444</v>
      </c>
    </row>
    <row r="295" spans="1:38" ht="30" hidden="1" x14ac:dyDescent="0.25">
      <c r="A295" s="13">
        <v>127938</v>
      </c>
      <c r="B295" s="15">
        <v>3</v>
      </c>
      <c r="C295" s="43" t="s">
        <v>73</v>
      </c>
      <c r="D295" s="44">
        <v>43307</v>
      </c>
      <c r="E295" s="43" t="s">
        <v>176</v>
      </c>
      <c r="F295" s="44">
        <v>43489</v>
      </c>
      <c r="G295" s="43" t="s">
        <v>75</v>
      </c>
      <c r="H295" s="45" t="s">
        <v>273</v>
      </c>
      <c r="I295" s="43" t="s">
        <v>116</v>
      </c>
      <c r="J295" s="43" t="s">
        <v>116</v>
      </c>
      <c r="K295" s="43"/>
      <c r="L295" s="46" t="s">
        <v>116</v>
      </c>
      <c r="M295" s="45" t="s">
        <v>4445</v>
      </c>
      <c r="N295" s="45"/>
      <c r="O295" s="43" t="s">
        <v>179</v>
      </c>
      <c r="P295" s="45" t="s">
        <v>79</v>
      </c>
      <c r="Q295" s="45"/>
      <c r="R295" s="112" t="s">
        <v>41</v>
      </c>
      <c r="S295" s="112" t="s">
        <v>84</v>
      </c>
      <c r="T295" s="59"/>
      <c r="U295" s="56" t="s">
        <v>32</v>
      </c>
      <c r="V295" s="46"/>
      <c r="W295" s="43"/>
      <c r="X295" s="46" t="s">
        <v>43</v>
      </c>
      <c r="Y295" s="43" t="s">
        <v>78</v>
      </c>
      <c r="Z295" s="127" t="s">
        <v>20461</v>
      </c>
      <c r="AA295" s="45" t="s">
        <v>4446</v>
      </c>
      <c r="AB295" s="3">
        <v>0</v>
      </c>
      <c r="AC295" s="3">
        <v>0</v>
      </c>
      <c r="AD295" s="3">
        <v>181500</v>
      </c>
      <c r="AE295" s="3">
        <v>0</v>
      </c>
      <c r="AF295" s="3">
        <f>SUM(Table2[[#This Row],[PE 2021 Obligations]],Table2[[#This Row],[ROW 2021 Obligations]],Table2[[#This Row],[Construction 2021 Obligations]],Table2[[#This Row],[Paving 2021 Obligations]])</f>
        <v>181500</v>
      </c>
      <c r="AG295" s="3">
        <v>0</v>
      </c>
      <c r="AH295" s="3">
        <v>0</v>
      </c>
      <c r="AI295" s="3">
        <v>251000</v>
      </c>
      <c r="AJ295" s="3">
        <v>0</v>
      </c>
      <c r="AK295" s="3">
        <v>251000</v>
      </c>
      <c r="AL295" s="43" t="s">
        <v>4447</v>
      </c>
    </row>
    <row r="296" spans="1:38" hidden="1" x14ac:dyDescent="0.25">
      <c r="A296" s="47">
        <v>127946</v>
      </c>
      <c r="B296" s="48">
        <v>3</v>
      </c>
      <c r="C296" s="49" t="s">
        <v>31</v>
      </c>
      <c r="D296" s="50">
        <v>43311</v>
      </c>
      <c r="E296" s="49" t="s">
        <v>4294</v>
      </c>
      <c r="F296" s="50">
        <v>44301</v>
      </c>
      <c r="G296" s="49" t="s">
        <v>56</v>
      </c>
      <c r="H296" s="51" t="s">
        <v>49</v>
      </c>
      <c r="I296" s="49" t="s">
        <v>4448</v>
      </c>
      <c r="J296" s="49"/>
      <c r="K296" s="49" t="s">
        <v>4449</v>
      </c>
      <c r="L296" s="52" t="s">
        <v>37</v>
      </c>
      <c r="M296" s="51" t="s">
        <v>4450</v>
      </c>
      <c r="N296" s="51"/>
      <c r="O296" s="49" t="s">
        <v>39</v>
      </c>
      <c r="P296" s="51" t="s">
        <v>40</v>
      </c>
      <c r="Q296" s="51"/>
      <c r="R296" s="111" t="s">
        <v>41</v>
      </c>
      <c r="S296" s="111" t="s">
        <v>42</v>
      </c>
      <c r="T296" s="120"/>
      <c r="U296" s="53">
        <v>0</v>
      </c>
      <c r="V296" s="52"/>
      <c r="W296" s="49"/>
      <c r="X296" s="52" t="s">
        <v>43</v>
      </c>
      <c r="Y296" s="49" t="s">
        <v>78</v>
      </c>
      <c r="Z296" s="116" t="s">
        <v>20458</v>
      </c>
      <c r="AA296" s="51" t="s">
        <v>4451</v>
      </c>
      <c r="AB296" s="54">
        <v>0</v>
      </c>
      <c r="AC296" s="54">
        <v>0</v>
      </c>
      <c r="AD296" s="54">
        <v>371571.58</v>
      </c>
      <c r="AE296" s="54">
        <v>0</v>
      </c>
      <c r="AF296" s="3">
        <f>SUM(Table2[[#This Row],[PE 2021 Obligations]],Table2[[#This Row],[ROW 2021 Obligations]],Table2[[#This Row],[Construction 2021 Obligations]],Table2[[#This Row],[Paving 2021 Obligations]])</f>
        <v>371571.58</v>
      </c>
      <c r="AG296" s="54">
        <v>0</v>
      </c>
      <c r="AH296" s="54">
        <v>0</v>
      </c>
      <c r="AI296" s="54">
        <v>371571.58</v>
      </c>
      <c r="AJ296" s="54">
        <v>0</v>
      </c>
      <c r="AK296" s="54">
        <v>371571.58</v>
      </c>
      <c r="AL296" s="49" t="s">
        <v>4452</v>
      </c>
    </row>
    <row r="297" spans="1:38" ht="30" hidden="1" x14ac:dyDescent="0.25">
      <c r="A297" s="47">
        <v>128005</v>
      </c>
      <c r="B297" s="48">
        <v>3</v>
      </c>
      <c r="C297" s="49" t="s">
        <v>474</v>
      </c>
      <c r="D297" s="50">
        <v>43334</v>
      </c>
      <c r="E297" s="49" t="s">
        <v>176</v>
      </c>
      <c r="F297" s="50">
        <v>44344</v>
      </c>
      <c r="G297" s="49" t="s">
        <v>32</v>
      </c>
      <c r="H297" s="51" t="s">
        <v>49</v>
      </c>
      <c r="I297" s="49" t="s">
        <v>683</v>
      </c>
      <c r="J297" s="49" t="s">
        <v>148</v>
      </c>
      <c r="K297" s="49"/>
      <c r="L297" s="52" t="s">
        <v>149</v>
      </c>
      <c r="M297" s="51" t="s">
        <v>4499</v>
      </c>
      <c r="N297" s="51" t="s">
        <v>4500</v>
      </c>
      <c r="O297" s="49" t="s">
        <v>179</v>
      </c>
      <c r="P297" s="51" t="s">
        <v>79</v>
      </c>
      <c r="Q297" s="51"/>
      <c r="R297" s="111" t="s">
        <v>41</v>
      </c>
      <c r="S297" s="112" t="s">
        <v>84</v>
      </c>
      <c r="T297" s="59"/>
      <c r="U297" s="55" t="s">
        <v>32</v>
      </c>
      <c r="V297" s="50">
        <v>44008</v>
      </c>
      <c r="W297" s="49"/>
      <c r="X297" s="52" t="s">
        <v>43</v>
      </c>
      <c r="Y297" s="49" t="s">
        <v>1079</v>
      </c>
      <c r="Z297" s="127" t="s">
        <v>20457</v>
      </c>
      <c r="AA297" s="51" t="s">
        <v>4501</v>
      </c>
      <c r="AB297" s="54">
        <v>0</v>
      </c>
      <c r="AC297" s="54">
        <v>0</v>
      </c>
      <c r="AD297" s="54">
        <v>800398</v>
      </c>
      <c r="AE297" s="54">
        <v>0</v>
      </c>
      <c r="AF297" s="3">
        <f>SUM(Table2[[#This Row],[PE 2021 Obligations]],Table2[[#This Row],[ROW 2021 Obligations]],Table2[[#This Row],[Construction 2021 Obligations]],Table2[[#This Row],[Paving 2021 Obligations]])</f>
        <v>800398</v>
      </c>
      <c r="AG297" s="54">
        <v>0</v>
      </c>
      <c r="AH297" s="54">
        <v>0</v>
      </c>
      <c r="AI297" s="54">
        <v>887398</v>
      </c>
      <c r="AJ297" s="54">
        <v>0</v>
      </c>
      <c r="AK297" s="54">
        <v>887398</v>
      </c>
      <c r="AL297" s="49" t="s">
        <v>4502</v>
      </c>
    </row>
    <row r="298" spans="1:38" hidden="1" x14ac:dyDescent="0.25">
      <c r="A298" s="13">
        <v>128039</v>
      </c>
      <c r="B298" s="15">
        <v>2</v>
      </c>
      <c r="C298" s="43" t="s">
        <v>31</v>
      </c>
      <c r="D298" s="44">
        <v>43347</v>
      </c>
      <c r="E298" s="43" t="s">
        <v>176</v>
      </c>
      <c r="F298" s="44">
        <v>44299</v>
      </c>
      <c r="G298" s="43" t="s">
        <v>109</v>
      </c>
      <c r="H298" s="45" t="s">
        <v>212</v>
      </c>
      <c r="I298" s="43" t="s">
        <v>4503</v>
      </c>
      <c r="J298" s="43" t="s">
        <v>116</v>
      </c>
      <c r="K298" s="43"/>
      <c r="L298" s="46" t="s">
        <v>116</v>
      </c>
      <c r="M298" s="45" t="s">
        <v>4504</v>
      </c>
      <c r="N298" s="45"/>
      <c r="O298" s="43" t="s">
        <v>179</v>
      </c>
      <c r="P298" s="45" t="s">
        <v>79</v>
      </c>
      <c r="Q298" s="45"/>
      <c r="R298" s="112" t="s">
        <v>41</v>
      </c>
      <c r="S298" s="112" t="s">
        <v>84</v>
      </c>
      <c r="T298" s="59"/>
      <c r="U298" s="10">
        <v>0</v>
      </c>
      <c r="V298" s="44">
        <v>44281</v>
      </c>
      <c r="W298" s="43"/>
      <c r="X298" s="46" t="s">
        <v>43</v>
      </c>
      <c r="Y298" s="43" t="s">
        <v>78</v>
      </c>
      <c r="Z298" s="127" t="s">
        <v>20461</v>
      </c>
      <c r="AA298" s="45" t="s">
        <v>4505</v>
      </c>
      <c r="AB298" s="3">
        <v>0</v>
      </c>
      <c r="AC298" s="3">
        <v>0</v>
      </c>
      <c r="AD298" s="3">
        <v>1019587</v>
      </c>
      <c r="AE298" s="3">
        <v>0</v>
      </c>
      <c r="AF298" s="3">
        <f>SUM(Table2[[#This Row],[PE 2021 Obligations]],Table2[[#This Row],[ROW 2021 Obligations]],Table2[[#This Row],[Construction 2021 Obligations]],Table2[[#This Row],[Paving 2021 Obligations]])</f>
        <v>1019587</v>
      </c>
      <c r="AG298" s="3">
        <v>0</v>
      </c>
      <c r="AH298" s="3">
        <v>0</v>
      </c>
      <c r="AI298" s="3">
        <v>209887</v>
      </c>
      <c r="AJ298" s="3">
        <v>0</v>
      </c>
      <c r="AK298" s="3">
        <v>209887</v>
      </c>
      <c r="AL298" s="43" t="s">
        <v>4506</v>
      </c>
    </row>
    <row r="299" spans="1:38" ht="90" hidden="1" x14ac:dyDescent="0.25">
      <c r="A299" s="13">
        <v>128113</v>
      </c>
      <c r="B299" s="15">
        <v>4</v>
      </c>
      <c r="C299" s="43" t="s">
        <v>31</v>
      </c>
      <c r="D299" s="44">
        <v>43368</v>
      </c>
      <c r="E299" s="43" t="s">
        <v>109</v>
      </c>
      <c r="F299" s="44">
        <v>44089</v>
      </c>
      <c r="G299" s="43" t="s">
        <v>32</v>
      </c>
      <c r="H299" s="45" t="s">
        <v>4547</v>
      </c>
      <c r="I299" s="43"/>
      <c r="J299" s="43"/>
      <c r="K299" s="43"/>
      <c r="L299" s="46"/>
      <c r="M299" s="45" t="s">
        <v>4548</v>
      </c>
      <c r="N299" s="45" t="s">
        <v>4549</v>
      </c>
      <c r="O299" s="43" t="s">
        <v>53</v>
      </c>
      <c r="P299" s="45" t="s">
        <v>40</v>
      </c>
      <c r="Q299" s="45"/>
      <c r="R299" s="112" t="s">
        <v>41</v>
      </c>
      <c r="S299" s="112" t="s">
        <v>42</v>
      </c>
      <c r="T299" s="59"/>
      <c r="U299" s="56" t="s">
        <v>32</v>
      </c>
      <c r="V299" s="46"/>
      <c r="W299" s="43"/>
      <c r="X299" s="46" t="s">
        <v>43</v>
      </c>
      <c r="Y299" s="43" t="s">
        <v>511</v>
      </c>
      <c r="Z299" s="116" t="s">
        <v>20458</v>
      </c>
      <c r="AA299" s="45" t="s">
        <v>4550</v>
      </c>
      <c r="AB299" s="3">
        <v>-695000</v>
      </c>
      <c r="AC299" s="3">
        <v>-1157000</v>
      </c>
      <c r="AD299" s="3">
        <v>-2967000</v>
      </c>
      <c r="AE299" s="3">
        <v>0</v>
      </c>
      <c r="AF299" s="3">
        <f>SUM(Table2[[#This Row],[PE 2021 Obligations]],Table2[[#This Row],[ROW 2021 Obligations]],Table2[[#This Row],[Construction 2021 Obligations]],Table2[[#This Row],[Paving 2021 Obligations]])</f>
        <v>-4819000</v>
      </c>
      <c r="AG299" s="3">
        <v>705000</v>
      </c>
      <c r="AH299" s="3">
        <v>205000</v>
      </c>
      <c r="AI299" s="3">
        <v>7733000</v>
      </c>
      <c r="AJ299" s="3">
        <v>0</v>
      </c>
      <c r="AK299" s="3">
        <v>8643000</v>
      </c>
      <c r="AL299" s="43" t="s">
        <v>4551</v>
      </c>
    </row>
    <row r="300" spans="1:38" hidden="1" x14ac:dyDescent="0.25">
      <c r="A300" s="13">
        <v>128129</v>
      </c>
      <c r="B300" s="15">
        <v>2</v>
      </c>
      <c r="C300" s="43" t="s">
        <v>47</v>
      </c>
      <c r="D300" s="44">
        <v>43371</v>
      </c>
      <c r="E300" s="43" t="s">
        <v>4294</v>
      </c>
      <c r="F300" s="44">
        <v>44363</v>
      </c>
      <c r="G300" s="43" t="s">
        <v>33</v>
      </c>
      <c r="H300" s="45" t="s">
        <v>267</v>
      </c>
      <c r="I300" s="43" t="s">
        <v>4557</v>
      </c>
      <c r="J300" s="43"/>
      <c r="K300" s="43" t="s">
        <v>4558</v>
      </c>
      <c r="L300" s="46" t="s">
        <v>37</v>
      </c>
      <c r="M300" s="45" t="s">
        <v>4559</v>
      </c>
      <c r="N300" s="45"/>
      <c r="O300" s="43" t="s">
        <v>39</v>
      </c>
      <c r="P300" s="45" t="s">
        <v>40</v>
      </c>
      <c r="Q300" s="45"/>
      <c r="R300" s="112" t="s">
        <v>41</v>
      </c>
      <c r="S300" s="112" t="s">
        <v>42</v>
      </c>
      <c r="T300" s="59"/>
      <c r="U300" s="10">
        <v>0</v>
      </c>
      <c r="V300" s="46"/>
      <c r="W300" s="43"/>
      <c r="X300" s="46" t="s">
        <v>43</v>
      </c>
      <c r="Y300" s="43" t="s">
        <v>44</v>
      </c>
      <c r="Z300" s="116" t="s">
        <v>20458</v>
      </c>
      <c r="AA300" s="45" t="s">
        <v>4560</v>
      </c>
      <c r="AB300" s="3">
        <v>0</v>
      </c>
      <c r="AC300" s="3">
        <v>0</v>
      </c>
      <c r="AD300" s="3">
        <v>356032.94</v>
      </c>
      <c r="AE300" s="3">
        <v>0</v>
      </c>
      <c r="AF300" s="3">
        <f>SUM(Table2[[#This Row],[PE 2021 Obligations]],Table2[[#This Row],[ROW 2021 Obligations]],Table2[[#This Row],[Construction 2021 Obligations]],Table2[[#This Row],[Paving 2021 Obligations]])</f>
        <v>356032.94</v>
      </c>
      <c r="AG300" s="3">
        <v>0</v>
      </c>
      <c r="AH300" s="3">
        <v>0</v>
      </c>
      <c r="AI300" s="3">
        <v>340016.32</v>
      </c>
      <c r="AJ300" s="3">
        <v>0</v>
      </c>
      <c r="AK300" s="3">
        <v>340016.32</v>
      </c>
      <c r="AL300" s="43" t="s">
        <v>4561</v>
      </c>
    </row>
    <row r="301" spans="1:38" hidden="1" x14ac:dyDescent="0.25">
      <c r="A301" s="13">
        <v>128213</v>
      </c>
      <c r="B301" s="15">
        <v>2</v>
      </c>
      <c r="C301" s="43" t="s">
        <v>31</v>
      </c>
      <c r="D301" s="44">
        <v>43384</v>
      </c>
      <c r="E301" s="43" t="s">
        <v>176</v>
      </c>
      <c r="F301" s="44">
        <v>44188</v>
      </c>
      <c r="G301" s="43" t="s">
        <v>32</v>
      </c>
      <c r="H301" s="45" t="s">
        <v>397</v>
      </c>
      <c r="I301" s="43" t="s">
        <v>2527</v>
      </c>
      <c r="J301" s="43" t="s">
        <v>116</v>
      </c>
      <c r="K301" s="43"/>
      <c r="L301" s="46" t="s">
        <v>116</v>
      </c>
      <c r="M301" s="45" t="s">
        <v>4581</v>
      </c>
      <c r="N301" s="45"/>
      <c r="O301" s="43" t="s">
        <v>179</v>
      </c>
      <c r="P301" s="45" t="s">
        <v>79</v>
      </c>
      <c r="Q301" s="45"/>
      <c r="R301" s="112" t="s">
        <v>41</v>
      </c>
      <c r="S301" s="112" t="s">
        <v>84</v>
      </c>
      <c r="T301" s="59"/>
      <c r="U301" s="10">
        <v>0</v>
      </c>
      <c r="V301" s="44">
        <v>44176</v>
      </c>
      <c r="W301" s="43"/>
      <c r="X301" s="46" t="s">
        <v>43</v>
      </c>
      <c r="Y301" s="43" t="s">
        <v>78</v>
      </c>
      <c r="Z301" s="127" t="s">
        <v>20461</v>
      </c>
      <c r="AA301" s="45" t="s">
        <v>4582</v>
      </c>
      <c r="AB301" s="3">
        <v>9000</v>
      </c>
      <c r="AC301" s="3">
        <v>0</v>
      </c>
      <c r="AD301" s="3">
        <v>548974</v>
      </c>
      <c r="AE301" s="3">
        <v>0</v>
      </c>
      <c r="AF301" s="3">
        <f>SUM(Table2[[#This Row],[PE 2021 Obligations]],Table2[[#This Row],[ROW 2021 Obligations]],Table2[[#This Row],[Construction 2021 Obligations]],Table2[[#This Row],[Paving 2021 Obligations]])</f>
        <v>557974</v>
      </c>
      <c r="AG301" s="3">
        <v>68500</v>
      </c>
      <c r="AH301" s="3">
        <v>0</v>
      </c>
      <c r="AI301" s="3">
        <v>548974</v>
      </c>
      <c r="AJ301" s="3">
        <v>0</v>
      </c>
      <c r="AK301" s="3">
        <v>617474</v>
      </c>
      <c r="AL301" s="43" t="s">
        <v>4583</v>
      </c>
    </row>
    <row r="302" spans="1:38" hidden="1" x14ac:dyDescent="0.25">
      <c r="A302" s="47">
        <v>128221.01</v>
      </c>
      <c r="B302" s="48">
        <v>1</v>
      </c>
      <c r="C302" s="49" t="s">
        <v>73</v>
      </c>
      <c r="D302" s="50">
        <v>42576</v>
      </c>
      <c r="E302" s="49" t="s">
        <v>1207</v>
      </c>
      <c r="F302" s="50">
        <v>43810</v>
      </c>
      <c r="G302" s="49" t="s">
        <v>109</v>
      </c>
      <c r="H302" s="51" t="s">
        <v>283</v>
      </c>
      <c r="I302" s="49" t="s">
        <v>1772</v>
      </c>
      <c r="J302" s="49" t="s">
        <v>116</v>
      </c>
      <c r="K302" s="49"/>
      <c r="L302" s="52" t="s">
        <v>116</v>
      </c>
      <c r="M302" s="51" t="s">
        <v>4584</v>
      </c>
      <c r="N302" s="51" t="s">
        <v>4585</v>
      </c>
      <c r="O302" s="49" t="s">
        <v>53</v>
      </c>
      <c r="P302" s="51" t="s">
        <v>40</v>
      </c>
      <c r="Q302" s="51"/>
      <c r="R302" s="111" t="s">
        <v>41</v>
      </c>
      <c r="S302" s="111" t="s">
        <v>42</v>
      </c>
      <c r="T302" s="120"/>
      <c r="U302" s="53">
        <v>7.4999999999999997E-2</v>
      </c>
      <c r="V302" s="52"/>
      <c r="W302" s="49"/>
      <c r="X302" s="52" t="s">
        <v>43</v>
      </c>
      <c r="Y302" s="49" t="s">
        <v>78</v>
      </c>
      <c r="Z302" s="127" t="s">
        <v>20461</v>
      </c>
      <c r="AA302" s="51" t="s">
        <v>4586</v>
      </c>
      <c r="AB302" s="54">
        <v>350000</v>
      </c>
      <c r="AC302" s="54">
        <v>0</v>
      </c>
      <c r="AD302" s="54">
        <v>0</v>
      </c>
      <c r="AE302" s="54">
        <v>0</v>
      </c>
      <c r="AF302" s="3">
        <f>SUM(Table2[[#This Row],[PE 2021 Obligations]],Table2[[#This Row],[ROW 2021 Obligations]],Table2[[#This Row],[Construction 2021 Obligations]],Table2[[#This Row],[Paving 2021 Obligations]])</f>
        <v>350000</v>
      </c>
      <c r="AG302" s="54">
        <v>400000</v>
      </c>
      <c r="AH302" s="54">
        <v>0</v>
      </c>
      <c r="AI302" s="54">
        <v>0</v>
      </c>
      <c r="AJ302" s="54">
        <v>0</v>
      </c>
      <c r="AK302" s="54">
        <v>400000</v>
      </c>
      <c r="AL302" s="49"/>
    </row>
    <row r="303" spans="1:38" hidden="1" x14ac:dyDescent="0.25">
      <c r="A303" s="13">
        <v>128221.02</v>
      </c>
      <c r="B303" s="15">
        <v>1</v>
      </c>
      <c r="C303" s="43" t="s">
        <v>73</v>
      </c>
      <c r="D303" s="44">
        <v>42576</v>
      </c>
      <c r="E303" s="43" t="s">
        <v>1207</v>
      </c>
      <c r="F303" s="44">
        <v>43810</v>
      </c>
      <c r="G303" s="43" t="s">
        <v>109</v>
      </c>
      <c r="H303" s="45" t="s">
        <v>238</v>
      </c>
      <c r="I303" s="43" t="s">
        <v>1772</v>
      </c>
      <c r="J303" s="43" t="s">
        <v>116</v>
      </c>
      <c r="K303" s="43"/>
      <c r="L303" s="46" t="s">
        <v>116</v>
      </c>
      <c r="M303" s="45" t="s">
        <v>4587</v>
      </c>
      <c r="N303" s="45" t="s">
        <v>4585</v>
      </c>
      <c r="O303" s="43" t="s">
        <v>53</v>
      </c>
      <c r="P303" s="45" t="s">
        <v>40</v>
      </c>
      <c r="Q303" s="45"/>
      <c r="R303" s="112" t="s">
        <v>41</v>
      </c>
      <c r="S303" s="112" t="s">
        <v>42</v>
      </c>
      <c r="T303" s="59"/>
      <c r="U303" s="10">
        <v>0.06</v>
      </c>
      <c r="V303" s="46"/>
      <c r="W303" s="43"/>
      <c r="X303" s="46" t="s">
        <v>43</v>
      </c>
      <c r="Y303" s="43" t="s">
        <v>78</v>
      </c>
      <c r="Z303" s="127" t="s">
        <v>20461</v>
      </c>
      <c r="AA303" s="45" t="s">
        <v>4588</v>
      </c>
      <c r="AB303" s="3">
        <v>300000</v>
      </c>
      <c r="AC303" s="3">
        <v>0</v>
      </c>
      <c r="AD303" s="3">
        <v>0</v>
      </c>
      <c r="AE303" s="3">
        <v>0</v>
      </c>
      <c r="AF303" s="3">
        <f>SUM(Table2[[#This Row],[PE 2021 Obligations]],Table2[[#This Row],[ROW 2021 Obligations]],Table2[[#This Row],[Construction 2021 Obligations]],Table2[[#This Row],[Paving 2021 Obligations]])</f>
        <v>300000</v>
      </c>
      <c r="AG303" s="3">
        <v>350000</v>
      </c>
      <c r="AH303" s="3">
        <v>0</v>
      </c>
      <c r="AI303" s="3">
        <v>0</v>
      </c>
      <c r="AJ303" s="3">
        <v>0</v>
      </c>
      <c r="AK303" s="3">
        <v>350000</v>
      </c>
      <c r="AL303" s="43"/>
    </row>
    <row r="304" spans="1:38" ht="30" hidden="1" x14ac:dyDescent="0.25">
      <c r="A304" s="47">
        <v>128243</v>
      </c>
      <c r="B304" s="48">
        <v>3</v>
      </c>
      <c r="C304" s="49" t="s">
        <v>47</v>
      </c>
      <c r="D304" s="50">
        <v>43399</v>
      </c>
      <c r="E304" s="49" t="s">
        <v>176</v>
      </c>
      <c r="F304" s="50">
        <v>44272</v>
      </c>
      <c r="G304" s="49" t="s">
        <v>142</v>
      </c>
      <c r="H304" s="51" t="s">
        <v>69</v>
      </c>
      <c r="I304" s="49" t="s">
        <v>683</v>
      </c>
      <c r="J304" s="49" t="s">
        <v>148</v>
      </c>
      <c r="K304" s="49"/>
      <c r="L304" s="52" t="s">
        <v>149</v>
      </c>
      <c r="M304" s="51" t="s">
        <v>4601</v>
      </c>
      <c r="N304" s="51"/>
      <c r="O304" s="49" t="s">
        <v>179</v>
      </c>
      <c r="P304" s="51" t="s">
        <v>79</v>
      </c>
      <c r="Q304" s="51"/>
      <c r="R304" s="111" t="s">
        <v>41</v>
      </c>
      <c r="S304" s="112" t="s">
        <v>84</v>
      </c>
      <c r="T304" s="59"/>
      <c r="U304" s="55" t="s">
        <v>32</v>
      </c>
      <c r="V304" s="50">
        <v>43812</v>
      </c>
      <c r="W304" s="49"/>
      <c r="X304" s="52" t="s">
        <v>43</v>
      </c>
      <c r="Y304" s="49" t="s">
        <v>454</v>
      </c>
      <c r="Z304" s="127" t="s">
        <v>20457</v>
      </c>
      <c r="AA304" s="51" t="s">
        <v>4602</v>
      </c>
      <c r="AB304" s="54">
        <v>0</v>
      </c>
      <c r="AC304" s="54">
        <v>0</v>
      </c>
      <c r="AD304" s="54">
        <v>59365.36</v>
      </c>
      <c r="AE304" s="54">
        <v>0</v>
      </c>
      <c r="AF304" s="3">
        <f>SUM(Table2[[#This Row],[PE 2021 Obligations]],Table2[[#This Row],[ROW 2021 Obligations]],Table2[[#This Row],[Construction 2021 Obligations]],Table2[[#This Row],[Paving 2021 Obligations]])</f>
        <v>59365.36</v>
      </c>
      <c r="AG304" s="54">
        <v>0</v>
      </c>
      <c r="AH304" s="54">
        <v>0</v>
      </c>
      <c r="AI304" s="54">
        <v>367273.36</v>
      </c>
      <c r="AJ304" s="54">
        <v>0</v>
      </c>
      <c r="AK304" s="54">
        <v>367273.36</v>
      </c>
      <c r="AL304" s="49" t="s">
        <v>4603</v>
      </c>
    </row>
    <row r="305" spans="1:38" hidden="1" x14ac:dyDescent="0.25">
      <c r="A305" s="47">
        <v>128322</v>
      </c>
      <c r="B305" s="48">
        <v>2</v>
      </c>
      <c r="C305" s="49" t="s">
        <v>474</v>
      </c>
      <c r="D305" s="50">
        <v>43419</v>
      </c>
      <c r="E305" s="49" t="s">
        <v>176</v>
      </c>
      <c r="F305" s="50">
        <v>44208</v>
      </c>
      <c r="G305" s="49" t="s">
        <v>32</v>
      </c>
      <c r="H305" s="51" t="s">
        <v>154</v>
      </c>
      <c r="I305" s="49" t="s">
        <v>3741</v>
      </c>
      <c r="J305" s="49" t="s">
        <v>116</v>
      </c>
      <c r="K305" s="49"/>
      <c r="L305" s="52" t="s">
        <v>116</v>
      </c>
      <c r="M305" s="51" t="s">
        <v>4615</v>
      </c>
      <c r="N305" s="51"/>
      <c r="O305" s="49" t="s">
        <v>179</v>
      </c>
      <c r="P305" s="51" t="s">
        <v>79</v>
      </c>
      <c r="Q305" s="51"/>
      <c r="R305" s="111" t="s">
        <v>41</v>
      </c>
      <c r="S305" s="112" t="s">
        <v>84</v>
      </c>
      <c r="T305" s="59"/>
      <c r="U305" s="53">
        <v>0</v>
      </c>
      <c r="V305" s="50">
        <v>43966</v>
      </c>
      <c r="W305" s="49"/>
      <c r="X305" s="52" t="s">
        <v>43</v>
      </c>
      <c r="Y305" s="49" t="s">
        <v>78</v>
      </c>
      <c r="Z305" s="127" t="s">
        <v>20461</v>
      </c>
      <c r="AA305" s="51" t="s">
        <v>4616</v>
      </c>
      <c r="AB305" s="54">
        <v>103500</v>
      </c>
      <c r="AC305" s="54">
        <v>0</v>
      </c>
      <c r="AD305" s="54">
        <v>1591317</v>
      </c>
      <c r="AE305" s="54">
        <v>0</v>
      </c>
      <c r="AF305" s="3">
        <f>SUM(Table2[[#This Row],[PE 2021 Obligations]],Table2[[#This Row],[ROW 2021 Obligations]],Table2[[#This Row],[Construction 2021 Obligations]],Table2[[#This Row],[Paving 2021 Obligations]])</f>
        <v>1694817</v>
      </c>
      <c r="AG305" s="54">
        <v>359750</v>
      </c>
      <c r="AH305" s="54">
        <v>0</v>
      </c>
      <c r="AI305" s="54">
        <v>1591317</v>
      </c>
      <c r="AJ305" s="54">
        <v>0</v>
      </c>
      <c r="AK305" s="54">
        <v>1951067</v>
      </c>
      <c r="AL305" s="49" t="s">
        <v>4617</v>
      </c>
    </row>
    <row r="306" spans="1:38" ht="75" hidden="1" x14ac:dyDescent="0.25">
      <c r="A306" s="13">
        <v>128409</v>
      </c>
      <c r="B306" s="15">
        <v>4</v>
      </c>
      <c r="C306" s="43" t="s">
        <v>73</v>
      </c>
      <c r="D306" s="44">
        <v>43444</v>
      </c>
      <c r="E306" s="43" t="s">
        <v>1409</v>
      </c>
      <c r="F306" s="44">
        <v>44215</v>
      </c>
      <c r="G306" s="43" t="s">
        <v>75</v>
      </c>
      <c r="H306" s="45" t="s">
        <v>126</v>
      </c>
      <c r="I306" s="43"/>
      <c r="J306" s="43"/>
      <c r="K306" s="43"/>
      <c r="L306" s="46"/>
      <c r="M306" s="45" t="s">
        <v>4656</v>
      </c>
      <c r="N306" s="45" t="s">
        <v>4657</v>
      </c>
      <c r="O306" s="43" t="s">
        <v>60</v>
      </c>
      <c r="P306" s="45" t="s">
        <v>79</v>
      </c>
      <c r="Q306" s="45"/>
      <c r="R306" s="112" t="s">
        <v>41</v>
      </c>
      <c r="S306" s="110" t="s">
        <v>42</v>
      </c>
      <c r="T306" s="59"/>
      <c r="U306" s="10">
        <v>0.01</v>
      </c>
      <c r="V306" s="46"/>
      <c r="W306" s="43"/>
      <c r="X306" s="46" t="s">
        <v>43</v>
      </c>
      <c r="Y306" s="43" t="s">
        <v>78</v>
      </c>
      <c r="Z306" s="116" t="s">
        <v>20458</v>
      </c>
      <c r="AA306" s="45" t="s">
        <v>4658</v>
      </c>
      <c r="AB306" s="3">
        <v>27920</v>
      </c>
      <c r="AC306" s="3">
        <v>0</v>
      </c>
      <c r="AD306" s="3">
        <v>0</v>
      </c>
      <c r="AE306" s="3">
        <v>0</v>
      </c>
      <c r="AF306" s="3">
        <f>SUM(Table2[[#This Row],[PE 2021 Obligations]],Table2[[#This Row],[ROW 2021 Obligations]],Table2[[#This Row],[Construction 2021 Obligations]],Table2[[#This Row],[Paving 2021 Obligations]])</f>
        <v>27920</v>
      </c>
      <c r="AG306" s="3">
        <v>258195</v>
      </c>
      <c r="AH306" s="3">
        <v>0</v>
      </c>
      <c r="AI306" s="3">
        <v>0</v>
      </c>
      <c r="AJ306" s="3">
        <v>0</v>
      </c>
      <c r="AK306" s="3">
        <v>258195</v>
      </c>
      <c r="AL306" s="43" t="s">
        <v>4659</v>
      </c>
    </row>
    <row r="307" spans="1:38" hidden="1" x14ac:dyDescent="0.25">
      <c r="A307" s="13">
        <v>128428</v>
      </c>
      <c r="B307" s="15">
        <v>1</v>
      </c>
      <c r="C307" s="43" t="s">
        <v>31</v>
      </c>
      <c r="D307" s="44">
        <v>43472</v>
      </c>
      <c r="E307" s="43" t="s">
        <v>486</v>
      </c>
      <c r="F307" s="44">
        <v>44250</v>
      </c>
      <c r="G307" s="43" t="s">
        <v>718</v>
      </c>
      <c r="H307" s="45" t="s">
        <v>791</v>
      </c>
      <c r="I307" s="43" t="s">
        <v>1251</v>
      </c>
      <c r="J307" s="43" t="s">
        <v>148</v>
      </c>
      <c r="K307" s="43"/>
      <c r="L307" s="46" t="s">
        <v>149</v>
      </c>
      <c r="M307" s="45" t="s">
        <v>4664</v>
      </c>
      <c r="N307" s="45"/>
      <c r="O307" s="43" t="s">
        <v>179</v>
      </c>
      <c r="P307" s="45" t="s">
        <v>79</v>
      </c>
      <c r="Q307" s="45"/>
      <c r="R307" s="112" t="s">
        <v>41</v>
      </c>
      <c r="S307" s="112" t="s">
        <v>84</v>
      </c>
      <c r="T307" s="59"/>
      <c r="U307" s="10">
        <v>0.01</v>
      </c>
      <c r="V307" s="44">
        <v>44176</v>
      </c>
      <c r="W307" s="43"/>
      <c r="X307" s="46" t="s">
        <v>43</v>
      </c>
      <c r="Y307" s="43" t="s">
        <v>454</v>
      </c>
      <c r="Z307" s="127" t="s">
        <v>20457</v>
      </c>
      <c r="AA307" s="45" t="s">
        <v>4665</v>
      </c>
      <c r="AB307" s="3">
        <v>74500</v>
      </c>
      <c r="AC307" s="3">
        <v>0</v>
      </c>
      <c r="AD307" s="3">
        <v>2950231</v>
      </c>
      <c r="AE307" s="3">
        <v>0</v>
      </c>
      <c r="AF307" s="3">
        <f>SUM(Table2[[#This Row],[PE 2021 Obligations]],Table2[[#This Row],[ROW 2021 Obligations]],Table2[[#This Row],[Construction 2021 Obligations]],Table2[[#This Row],[Paving 2021 Obligations]])</f>
        <v>3024731</v>
      </c>
      <c r="AG307" s="3">
        <v>122000</v>
      </c>
      <c r="AH307" s="3">
        <v>0</v>
      </c>
      <c r="AI307" s="3">
        <v>2950231</v>
      </c>
      <c r="AJ307" s="3">
        <v>0</v>
      </c>
      <c r="AK307" s="3">
        <v>3072231</v>
      </c>
      <c r="AL307" s="43" t="s">
        <v>4666</v>
      </c>
    </row>
    <row r="308" spans="1:38" ht="30" hidden="1" x14ac:dyDescent="0.25">
      <c r="A308" s="13">
        <v>128507</v>
      </c>
      <c r="B308" s="15">
        <v>3</v>
      </c>
      <c r="C308" s="43" t="s">
        <v>73</v>
      </c>
      <c r="D308" s="44">
        <v>43476</v>
      </c>
      <c r="E308" s="43" t="s">
        <v>176</v>
      </c>
      <c r="F308" s="44">
        <v>44336</v>
      </c>
      <c r="G308" s="43" t="s">
        <v>529</v>
      </c>
      <c r="H308" s="45" t="s">
        <v>98</v>
      </c>
      <c r="I308" s="43" t="s">
        <v>683</v>
      </c>
      <c r="J308" s="43" t="s">
        <v>148</v>
      </c>
      <c r="K308" s="43"/>
      <c r="L308" s="46" t="s">
        <v>149</v>
      </c>
      <c r="M308" s="45" t="s">
        <v>4723</v>
      </c>
      <c r="N308" s="45"/>
      <c r="O308" s="43" t="s">
        <v>179</v>
      </c>
      <c r="P308" s="45" t="s">
        <v>79</v>
      </c>
      <c r="Q308" s="45"/>
      <c r="R308" s="112" t="s">
        <v>41</v>
      </c>
      <c r="S308" s="112" t="s">
        <v>84</v>
      </c>
      <c r="T308" s="59"/>
      <c r="U308" s="56" t="s">
        <v>32</v>
      </c>
      <c r="V308" s="44">
        <v>44477</v>
      </c>
      <c r="W308" s="43"/>
      <c r="X308" s="46" t="s">
        <v>43</v>
      </c>
      <c r="Y308" s="43" t="s">
        <v>454</v>
      </c>
      <c r="Z308" s="127" t="s">
        <v>20457</v>
      </c>
      <c r="AA308" s="45" t="s">
        <v>4724</v>
      </c>
      <c r="AB308" s="3">
        <v>0</v>
      </c>
      <c r="AC308" s="3">
        <v>0</v>
      </c>
      <c r="AD308" s="3">
        <v>42500</v>
      </c>
      <c r="AE308" s="3">
        <v>0</v>
      </c>
      <c r="AF308" s="3">
        <f>SUM(Table2[[#This Row],[PE 2021 Obligations]],Table2[[#This Row],[ROW 2021 Obligations]],Table2[[#This Row],[Construction 2021 Obligations]],Table2[[#This Row],[Paving 2021 Obligations]])</f>
        <v>42500</v>
      </c>
      <c r="AG308" s="3">
        <v>0</v>
      </c>
      <c r="AH308" s="3">
        <v>0</v>
      </c>
      <c r="AI308" s="3">
        <v>207500</v>
      </c>
      <c r="AJ308" s="3">
        <v>0</v>
      </c>
      <c r="AK308" s="3">
        <v>207500</v>
      </c>
      <c r="AL308" s="43" t="s">
        <v>4725</v>
      </c>
    </row>
    <row r="309" spans="1:38" hidden="1" x14ac:dyDescent="0.25">
      <c r="A309" s="47">
        <v>128578</v>
      </c>
      <c r="B309" s="48">
        <v>1</v>
      </c>
      <c r="C309" s="49" t="s">
        <v>47</v>
      </c>
      <c r="D309" s="50">
        <v>43500</v>
      </c>
      <c r="E309" s="49" t="s">
        <v>4294</v>
      </c>
      <c r="F309" s="50">
        <v>44258</v>
      </c>
      <c r="G309" s="49" t="s">
        <v>33</v>
      </c>
      <c r="H309" s="51" t="s">
        <v>238</v>
      </c>
      <c r="I309" s="49" t="s">
        <v>4785</v>
      </c>
      <c r="J309" s="49"/>
      <c r="K309" s="49" t="s">
        <v>4786</v>
      </c>
      <c r="L309" s="52" t="s">
        <v>37</v>
      </c>
      <c r="M309" s="51" t="s">
        <v>4787</v>
      </c>
      <c r="N309" s="51"/>
      <c r="O309" s="49" t="s">
        <v>39</v>
      </c>
      <c r="P309" s="51" t="s">
        <v>40</v>
      </c>
      <c r="Q309" s="51"/>
      <c r="R309" s="110" t="s">
        <v>41</v>
      </c>
      <c r="S309" s="110" t="s">
        <v>42</v>
      </c>
      <c r="T309" s="130"/>
      <c r="U309" s="53">
        <v>0.01</v>
      </c>
      <c r="V309" s="52"/>
      <c r="W309" s="49"/>
      <c r="X309" s="52" t="s">
        <v>43</v>
      </c>
      <c r="Y309" s="49" t="s">
        <v>44</v>
      </c>
      <c r="Z309" s="116" t="s">
        <v>20458</v>
      </c>
      <c r="AA309" s="51" t="s">
        <v>4788</v>
      </c>
      <c r="AB309" s="54">
        <v>0</v>
      </c>
      <c r="AC309" s="54">
        <v>0</v>
      </c>
      <c r="AD309" s="54">
        <v>442390.27</v>
      </c>
      <c r="AE309" s="54">
        <v>0</v>
      </c>
      <c r="AF309" s="3">
        <f>SUM(Table2[[#This Row],[PE 2021 Obligations]],Table2[[#This Row],[ROW 2021 Obligations]],Table2[[#This Row],[Construction 2021 Obligations]],Table2[[#This Row],[Paving 2021 Obligations]])</f>
        <v>442390.27</v>
      </c>
      <c r="AG309" s="54">
        <v>0</v>
      </c>
      <c r="AH309" s="54">
        <v>0</v>
      </c>
      <c r="AI309" s="54">
        <v>442390.27</v>
      </c>
      <c r="AJ309" s="54">
        <v>0</v>
      </c>
      <c r="AK309" s="54">
        <v>442390.27</v>
      </c>
      <c r="AL309" s="49" t="s">
        <v>4789</v>
      </c>
    </row>
    <row r="310" spans="1:38" hidden="1" x14ac:dyDescent="0.25">
      <c r="A310" s="13">
        <v>128646</v>
      </c>
      <c r="B310" s="15">
        <v>1</v>
      </c>
      <c r="C310" s="43" t="s">
        <v>47</v>
      </c>
      <c r="D310" s="44">
        <v>43521</v>
      </c>
      <c r="E310" s="43" t="s">
        <v>4294</v>
      </c>
      <c r="F310" s="44">
        <v>44188</v>
      </c>
      <c r="G310" s="43" t="s">
        <v>33</v>
      </c>
      <c r="H310" s="45" t="s">
        <v>215</v>
      </c>
      <c r="I310" s="43" t="s">
        <v>4910</v>
      </c>
      <c r="J310" s="43"/>
      <c r="K310" s="43" t="s">
        <v>4911</v>
      </c>
      <c r="L310" s="46" t="s">
        <v>37</v>
      </c>
      <c r="M310" s="45" t="s">
        <v>4912</v>
      </c>
      <c r="N310" s="45"/>
      <c r="O310" s="43" t="s">
        <v>39</v>
      </c>
      <c r="P310" s="45" t="s">
        <v>40</v>
      </c>
      <c r="Q310" s="45"/>
      <c r="R310" s="110" t="s">
        <v>41</v>
      </c>
      <c r="S310" s="110" t="s">
        <v>42</v>
      </c>
      <c r="T310" s="130"/>
      <c r="U310" s="10">
        <v>0</v>
      </c>
      <c r="V310" s="46"/>
      <c r="W310" s="43"/>
      <c r="X310" s="46" t="s">
        <v>43</v>
      </c>
      <c r="Y310" s="43" t="s">
        <v>44</v>
      </c>
      <c r="Z310" s="116" t="s">
        <v>20458</v>
      </c>
      <c r="AA310" s="45" t="s">
        <v>4911</v>
      </c>
      <c r="AB310" s="3">
        <v>0</v>
      </c>
      <c r="AC310" s="3">
        <v>0</v>
      </c>
      <c r="AD310" s="3">
        <v>18974.490000000002</v>
      </c>
      <c r="AE310" s="3">
        <v>0</v>
      </c>
      <c r="AF310" s="3">
        <f>SUM(Table2[[#This Row],[PE 2021 Obligations]],Table2[[#This Row],[ROW 2021 Obligations]],Table2[[#This Row],[Construction 2021 Obligations]],Table2[[#This Row],[Paving 2021 Obligations]])</f>
        <v>18974.490000000002</v>
      </c>
      <c r="AG310" s="3">
        <v>0</v>
      </c>
      <c r="AH310" s="3">
        <v>0</v>
      </c>
      <c r="AI310" s="3">
        <v>319279.49</v>
      </c>
      <c r="AJ310" s="3">
        <v>0</v>
      </c>
      <c r="AK310" s="3">
        <v>319279.49</v>
      </c>
      <c r="AL310" s="43" t="s">
        <v>4913</v>
      </c>
    </row>
    <row r="311" spans="1:38" hidden="1" x14ac:dyDescent="0.25">
      <c r="A311" s="47">
        <v>128679</v>
      </c>
      <c r="B311" s="48">
        <v>4</v>
      </c>
      <c r="C311" s="49" t="s">
        <v>474</v>
      </c>
      <c r="D311" s="50">
        <v>43529</v>
      </c>
      <c r="E311" s="49" t="s">
        <v>176</v>
      </c>
      <c r="F311" s="50">
        <v>44089</v>
      </c>
      <c r="G311" s="49" t="s">
        <v>32</v>
      </c>
      <c r="H311" s="51" t="s">
        <v>349</v>
      </c>
      <c r="I311" s="49" t="s">
        <v>736</v>
      </c>
      <c r="J311" s="49" t="s">
        <v>116</v>
      </c>
      <c r="K311" s="49"/>
      <c r="L311" s="52" t="s">
        <v>116</v>
      </c>
      <c r="M311" s="51" t="s">
        <v>4980</v>
      </c>
      <c r="N311" s="51"/>
      <c r="O311" s="49" t="s">
        <v>179</v>
      </c>
      <c r="P311" s="51" t="s">
        <v>79</v>
      </c>
      <c r="Q311" s="51"/>
      <c r="R311" s="111" t="s">
        <v>41</v>
      </c>
      <c r="S311" s="112" t="s">
        <v>84</v>
      </c>
      <c r="T311" s="59"/>
      <c r="U311" s="53">
        <v>0.01</v>
      </c>
      <c r="V311" s="50">
        <v>43980</v>
      </c>
      <c r="W311" s="49"/>
      <c r="X311" s="52" t="s">
        <v>43</v>
      </c>
      <c r="Y311" s="49" t="s">
        <v>140</v>
      </c>
      <c r="Z311" s="127" t="s">
        <v>20460</v>
      </c>
      <c r="AA311" s="51"/>
      <c r="AB311" s="54">
        <v>0</v>
      </c>
      <c r="AC311" s="54">
        <v>0</v>
      </c>
      <c r="AD311" s="54">
        <v>229455</v>
      </c>
      <c r="AE311" s="54">
        <v>0</v>
      </c>
      <c r="AF311" s="3">
        <f>SUM(Table2[[#This Row],[PE 2021 Obligations]],Table2[[#This Row],[ROW 2021 Obligations]],Table2[[#This Row],[Construction 2021 Obligations]],Table2[[#This Row],[Paving 2021 Obligations]])</f>
        <v>229455</v>
      </c>
      <c r="AG311" s="54">
        <v>51000</v>
      </c>
      <c r="AH311" s="54">
        <v>0</v>
      </c>
      <c r="AI311" s="54">
        <v>229455</v>
      </c>
      <c r="AJ311" s="54">
        <v>0</v>
      </c>
      <c r="AK311" s="54">
        <v>280455</v>
      </c>
      <c r="AL311" s="49" t="s">
        <v>4981</v>
      </c>
    </row>
    <row r="312" spans="1:38" hidden="1" x14ac:dyDescent="0.25">
      <c r="A312" s="13">
        <v>128682</v>
      </c>
      <c r="B312" s="15">
        <v>4</v>
      </c>
      <c r="C312" s="43" t="s">
        <v>47</v>
      </c>
      <c r="D312" s="44">
        <v>43529</v>
      </c>
      <c r="E312" s="43" t="s">
        <v>4294</v>
      </c>
      <c r="F312" s="44">
        <v>44207</v>
      </c>
      <c r="G312" s="43" t="s">
        <v>33</v>
      </c>
      <c r="H312" s="45" t="s">
        <v>301</v>
      </c>
      <c r="I312" s="43" t="s">
        <v>4982</v>
      </c>
      <c r="J312" s="43"/>
      <c r="K312" s="43" t="s">
        <v>4983</v>
      </c>
      <c r="L312" s="46" t="s">
        <v>37</v>
      </c>
      <c r="M312" s="45" t="s">
        <v>4984</v>
      </c>
      <c r="N312" s="45"/>
      <c r="O312" s="43" t="s">
        <v>39</v>
      </c>
      <c r="P312" s="45" t="s">
        <v>40</v>
      </c>
      <c r="Q312" s="45"/>
      <c r="R312" s="110" t="s">
        <v>41</v>
      </c>
      <c r="S312" s="110" t="s">
        <v>42</v>
      </c>
      <c r="T312" s="130"/>
      <c r="U312" s="10">
        <v>0</v>
      </c>
      <c r="V312" s="46"/>
      <c r="W312" s="43"/>
      <c r="X312" s="46" t="s">
        <v>43</v>
      </c>
      <c r="Y312" s="43" t="s">
        <v>44</v>
      </c>
      <c r="Z312" s="116" t="s">
        <v>20458</v>
      </c>
      <c r="AA312" s="45" t="s">
        <v>4985</v>
      </c>
      <c r="AB312" s="3">
        <v>0</v>
      </c>
      <c r="AC312" s="3">
        <v>0</v>
      </c>
      <c r="AD312" s="3">
        <v>15072.02</v>
      </c>
      <c r="AE312" s="3">
        <v>0</v>
      </c>
      <c r="AF312" s="3">
        <f>SUM(Table2[[#This Row],[PE 2021 Obligations]],Table2[[#This Row],[ROW 2021 Obligations]],Table2[[#This Row],[Construction 2021 Obligations]],Table2[[#This Row],[Paving 2021 Obligations]])</f>
        <v>15072.02</v>
      </c>
      <c r="AG312" s="3">
        <v>0</v>
      </c>
      <c r="AH312" s="3">
        <v>0</v>
      </c>
      <c r="AI312" s="3">
        <v>635266.21</v>
      </c>
      <c r="AJ312" s="3">
        <v>0</v>
      </c>
      <c r="AK312" s="3">
        <v>635266.21</v>
      </c>
      <c r="AL312" s="43" t="s">
        <v>4986</v>
      </c>
    </row>
    <row r="313" spans="1:38" hidden="1" x14ac:dyDescent="0.25">
      <c r="A313" s="47">
        <v>128728</v>
      </c>
      <c r="B313" s="48">
        <v>4</v>
      </c>
      <c r="C313" s="49" t="s">
        <v>474</v>
      </c>
      <c r="D313" s="50">
        <v>43537</v>
      </c>
      <c r="E313" s="49" t="s">
        <v>486</v>
      </c>
      <c r="F313" s="50">
        <v>44106</v>
      </c>
      <c r="G313" s="49" t="s">
        <v>32</v>
      </c>
      <c r="H313" s="51" t="s">
        <v>349</v>
      </c>
      <c r="I313" s="49" t="s">
        <v>159</v>
      </c>
      <c r="J313" s="49" t="s">
        <v>148</v>
      </c>
      <c r="K313" s="49"/>
      <c r="L313" s="52" t="s">
        <v>149</v>
      </c>
      <c r="M313" s="51" t="s">
        <v>5035</v>
      </c>
      <c r="N313" s="51"/>
      <c r="O313" s="49" t="s">
        <v>179</v>
      </c>
      <c r="P313" s="51" t="s">
        <v>79</v>
      </c>
      <c r="Q313" s="51"/>
      <c r="R313" s="111" t="s">
        <v>41</v>
      </c>
      <c r="S313" s="112" t="s">
        <v>84</v>
      </c>
      <c r="T313" s="59"/>
      <c r="U313" s="53">
        <v>0.01</v>
      </c>
      <c r="V313" s="50">
        <v>43966</v>
      </c>
      <c r="W313" s="49"/>
      <c r="X313" s="52" t="s">
        <v>43</v>
      </c>
      <c r="Y313" s="49" t="s">
        <v>454</v>
      </c>
      <c r="Z313" s="127" t="s">
        <v>20457</v>
      </c>
      <c r="AA313" s="51" t="s">
        <v>5036</v>
      </c>
      <c r="AB313" s="54">
        <v>0</v>
      </c>
      <c r="AC313" s="54">
        <v>0</v>
      </c>
      <c r="AD313" s="54">
        <v>217141</v>
      </c>
      <c r="AE313" s="54">
        <v>0</v>
      </c>
      <c r="AF313" s="3">
        <f>SUM(Table2[[#This Row],[PE 2021 Obligations]],Table2[[#This Row],[ROW 2021 Obligations]],Table2[[#This Row],[Construction 2021 Obligations]],Table2[[#This Row],[Paving 2021 Obligations]])</f>
        <v>217141</v>
      </c>
      <c r="AG313" s="54">
        <v>58500</v>
      </c>
      <c r="AH313" s="54">
        <v>0</v>
      </c>
      <c r="AI313" s="54">
        <v>217141</v>
      </c>
      <c r="AJ313" s="54">
        <v>0</v>
      </c>
      <c r="AK313" s="54">
        <v>275641</v>
      </c>
      <c r="AL313" s="49" t="s">
        <v>5037</v>
      </c>
    </row>
    <row r="314" spans="1:38" ht="30" hidden="1" x14ac:dyDescent="0.25">
      <c r="A314" s="47">
        <v>128731</v>
      </c>
      <c r="B314" s="48">
        <v>1</v>
      </c>
      <c r="C314" s="49" t="s">
        <v>31</v>
      </c>
      <c r="D314" s="50">
        <v>43543</v>
      </c>
      <c r="E314" s="49" t="s">
        <v>176</v>
      </c>
      <c r="F314" s="50">
        <v>44006</v>
      </c>
      <c r="G314" s="49" t="s">
        <v>109</v>
      </c>
      <c r="H314" s="51" t="s">
        <v>337</v>
      </c>
      <c r="I314" s="49" t="s">
        <v>3681</v>
      </c>
      <c r="J314" s="49" t="s">
        <v>116</v>
      </c>
      <c r="K314" s="49"/>
      <c r="L314" s="52" t="s">
        <v>116</v>
      </c>
      <c r="M314" s="51" t="s">
        <v>5041</v>
      </c>
      <c r="N314" s="51"/>
      <c r="O314" s="49" t="s">
        <v>179</v>
      </c>
      <c r="P314" s="51" t="s">
        <v>79</v>
      </c>
      <c r="Q314" s="51"/>
      <c r="R314" s="111" t="s">
        <v>41</v>
      </c>
      <c r="S314" s="112" t="s">
        <v>84</v>
      </c>
      <c r="T314" s="59"/>
      <c r="U314" s="55" t="s">
        <v>32</v>
      </c>
      <c r="V314" s="50">
        <v>43980</v>
      </c>
      <c r="W314" s="49"/>
      <c r="X314" s="52" t="s">
        <v>43</v>
      </c>
      <c r="Y314" s="49" t="s">
        <v>78</v>
      </c>
      <c r="Z314" s="127" t="s">
        <v>20461</v>
      </c>
      <c r="AA314" s="51" t="s">
        <v>5042</v>
      </c>
      <c r="AB314" s="54">
        <v>0</v>
      </c>
      <c r="AC314" s="54">
        <v>0</v>
      </c>
      <c r="AD314" s="54">
        <v>818749</v>
      </c>
      <c r="AE314" s="54">
        <v>0</v>
      </c>
      <c r="AF314" s="3">
        <f>SUM(Table2[[#This Row],[PE 2021 Obligations]],Table2[[#This Row],[ROW 2021 Obligations]],Table2[[#This Row],[Construction 2021 Obligations]],Table2[[#This Row],[Paving 2021 Obligations]])</f>
        <v>818749</v>
      </c>
      <c r="AG314" s="54">
        <v>77500</v>
      </c>
      <c r="AH314" s="54">
        <v>0</v>
      </c>
      <c r="AI314" s="54">
        <v>932749</v>
      </c>
      <c r="AJ314" s="54">
        <v>0</v>
      </c>
      <c r="AK314" s="54">
        <v>1010249</v>
      </c>
      <c r="AL314" s="49" t="s">
        <v>5043</v>
      </c>
    </row>
    <row r="315" spans="1:38" hidden="1" x14ac:dyDescent="0.25">
      <c r="A315" s="13">
        <v>128735</v>
      </c>
      <c r="B315" s="15">
        <v>2</v>
      </c>
      <c r="C315" s="43" t="s">
        <v>31</v>
      </c>
      <c r="D315" s="44">
        <v>43543</v>
      </c>
      <c r="E315" s="43" t="s">
        <v>176</v>
      </c>
      <c r="F315" s="44">
        <v>44076</v>
      </c>
      <c r="G315" s="43" t="s">
        <v>109</v>
      </c>
      <c r="H315" s="45" t="s">
        <v>235</v>
      </c>
      <c r="I315" s="43" t="s">
        <v>4000</v>
      </c>
      <c r="J315" s="43" t="s">
        <v>116</v>
      </c>
      <c r="K315" s="43"/>
      <c r="L315" s="46" t="s">
        <v>116</v>
      </c>
      <c r="M315" s="45" t="s">
        <v>5044</v>
      </c>
      <c r="N315" s="45"/>
      <c r="O315" s="43" t="s">
        <v>179</v>
      </c>
      <c r="P315" s="45" t="s">
        <v>79</v>
      </c>
      <c r="Q315" s="45"/>
      <c r="R315" s="112" t="s">
        <v>41</v>
      </c>
      <c r="S315" s="112" t="s">
        <v>84</v>
      </c>
      <c r="T315" s="59"/>
      <c r="U315" s="10">
        <v>0</v>
      </c>
      <c r="V315" s="44">
        <v>44057</v>
      </c>
      <c r="W315" s="43"/>
      <c r="X315" s="46" t="s">
        <v>43</v>
      </c>
      <c r="Y315" s="43" t="s">
        <v>78</v>
      </c>
      <c r="Z315" s="127" t="s">
        <v>20461</v>
      </c>
      <c r="AA315" s="45" t="s">
        <v>5045</v>
      </c>
      <c r="AB315" s="3">
        <v>21000</v>
      </c>
      <c r="AC315" s="3">
        <v>0</v>
      </c>
      <c r="AD315" s="3">
        <v>1034594</v>
      </c>
      <c r="AE315" s="3">
        <v>0</v>
      </c>
      <c r="AF315" s="3">
        <f>SUM(Table2[[#This Row],[PE 2021 Obligations]],Table2[[#This Row],[ROW 2021 Obligations]],Table2[[#This Row],[Construction 2021 Obligations]],Table2[[#This Row],[Paving 2021 Obligations]])</f>
        <v>1055594</v>
      </c>
      <c r="AG315" s="3">
        <v>129000</v>
      </c>
      <c r="AH315" s="3">
        <v>0</v>
      </c>
      <c r="AI315" s="3">
        <v>1034594</v>
      </c>
      <c r="AJ315" s="3">
        <v>0</v>
      </c>
      <c r="AK315" s="3">
        <v>1163594</v>
      </c>
      <c r="AL315" s="43" t="s">
        <v>5046</v>
      </c>
    </row>
    <row r="316" spans="1:38" hidden="1" x14ac:dyDescent="0.25">
      <c r="A316" s="13">
        <v>128818</v>
      </c>
      <c r="B316" s="15">
        <v>2</v>
      </c>
      <c r="C316" s="43" t="s">
        <v>31</v>
      </c>
      <c r="D316" s="44">
        <v>43567</v>
      </c>
      <c r="E316" s="43" t="s">
        <v>176</v>
      </c>
      <c r="F316" s="44">
        <v>44169</v>
      </c>
      <c r="G316" s="43" t="s">
        <v>718</v>
      </c>
      <c r="H316" s="45" t="s">
        <v>244</v>
      </c>
      <c r="I316" s="43" t="s">
        <v>159</v>
      </c>
      <c r="J316" s="43" t="s">
        <v>148</v>
      </c>
      <c r="K316" s="43"/>
      <c r="L316" s="46" t="s">
        <v>149</v>
      </c>
      <c r="M316" s="45" t="s">
        <v>5083</v>
      </c>
      <c r="N316" s="45"/>
      <c r="O316" s="43" t="s">
        <v>179</v>
      </c>
      <c r="P316" s="45" t="s">
        <v>79</v>
      </c>
      <c r="Q316" s="45"/>
      <c r="R316" s="112" t="s">
        <v>41</v>
      </c>
      <c r="S316" s="112" t="s">
        <v>84</v>
      </c>
      <c r="T316" s="59"/>
      <c r="U316" s="10">
        <v>0.01</v>
      </c>
      <c r="V316" s="44">
        <v>44141</v>
      </c>
      <c r="W316" s="43"/>
      <c r="X316" s="46" t="s">
        <v>43</v>
      </c>
      <c r="Y316" s="43" t="s">
        <v>454</v>
      </c>
      <c r="Z316" s="127" t="s">
        <v>20457</v>
      </c>
      <c r="AA316" s="45" t="s">
        <v>5084</v>
      </c>
      <c r="AB316" s="3">
        <v>58000</v>
      </c>
      <c r="AC316" s="3">
        <v>0</v>
      </c>
      <c r="AD316" s="3">
        <v>1611194</v>
      </c>
      <c r="AE316" s="3">
        <v>0</v>
      </c>
      <c r="AF316" s="3">
        <f>SUM(Table2[[#This Row],[PE 2021 Obligations]],Table2[[#This Row],[ROW 2021 Obligations]],Table2[[#This Row],[Construction 2021 Obligations]],Table2[[#This Row],[Paving 2021 Obligations]])</f>
        <v>1669194</v>
      </c>
      <c r="AG316" s="3">
        <v>116500</v>
      </c>
      <c r="AH316" s="3">
        <v>0</v>
      </c>
      <c r="AI316" s="3">
        <v>1611194</v>
      </c>
      <c r="AJ316" s="3">
        <v>0</v>
      </c>
      <c r="AK316" s="3">
        <v>1727694</v>
      </c>
      <c r="AL316" s="43" t="s">
        <v>5085</v>
      </c>
    </row>
    <row r="317" spans="1:38" hidden="1" x14ac:dyDescent="0.25">
      <c r="A317" s="13">
        <v>128933</v>
      </c>
      <c r="B317" s="15">
        <v>2</v>
      </c>
      <c r="C317" s="43" t="s">
        <v>31</v>
      </c>
      <c r="D317" s="44">
        <v>43605</v>
      </c>
      <c r="E317" s="43" t="s">
        <v>486</v>
      </c>
      <c r="F317" s="44">
        <v>44006</v>
      </c>
      <c r="G317" s="43" t="s">
        <v>109</v>
      </c>
      <c r="H317" s="45" t="s">
        <v>286</v>
      </c>
      <c r="I317" s="43" t="s">
        <v>1949</v>
      </c>
      <c r="J317" s="43" t="s">
        <v>116</v>
      </c>
      <c r="K317" s="43"/>
      <c r="L317" s="46" t="s">
        <v>116</v>
      </c>
      <c r="M317" s="45" t="s">
        <v>5137</v>
      </c>
      <c r="N317" s="45"/>
      <c r="O317" s="43" t="s">
        <v>179</v>
      </c>
      <c r="P317" s="45" t="s">
        <v>79</v>
      </c>
      <c r="Q317" s="45"/>
      <c r="R317" s="112" t="s">
        <v>41</v>
      </c>
      <c r="S317" s="112" t="s">
        <v>84</v>
      </c>
      <c r="T317" s="59"/>
      <c r="U317" s="10">
        <v>0.26</v>
      </c>
      <c r="V317" s="44">
        <v>43980</v>
      </c>
      <c r="W317" s="43"/>
      <c r="X317" s="46" t="s">
        <v>43</v>
      </c>
      <c r="Y317" s="43" t="s">
        <v>140</v>
      </c>
      <c r="Z317" s="127" t="s">
        <v>20460</v>
      </c>
      <c r="AA317" s="45" t="s">
        <v>5138</v>
      </c>
      <c r="AB317" s="3">
        <v>0</v>
      </c>
      <c r="AC317" s="3">
        <v>0</v>
      </c>
      <c r="AD317" s="3">
        <v>1263643</v>
      </c>
      <c r="AE317" s="3">
        <v>0</v>
      </c>
      <c r="AF317" s="3">
        <f>SUM(Table2[[#This Row],[PE 2021 Obligations]],Table2[[#This Row],[ROW 2021 Obligations]],Table2[[#This Row],[Construction 2021 Obligations]],Table2[[#This Row],[Paving 2021 Obligations]])</f>
        <v>1263643</v>
      </c>
      <c r="AG317" s="3">
        <v>77000</v>
      </c>
      <c r="AH317" s="3">
        <v>0</v>
      </c>
      <c r="AI317" s="3">
        <v>1412243</v>
      </c>
      <c r="AJ317" s="3">
        <v>0</v>
      </c>
      <c r="AK317" s="3">
        <v>1489243</v>
      </c>
      <c r="AL317" s="43" t="s">
        <v>5139</v>
      </c>
    </row>
    <row r="318" spans="1:38" ht="30" hidden="1" x14ac:dyDescent="0.25">
      <c r="A318" s="47">
        <v>128972</v>
      </c>
      <c r="B318" s="48">
        <v>3</v>
      </c>
      <c r="C318" s="49" t="s">
        <v>31</v>
      </c>
      <c r="D318" s="50">
        <v>43613</v>
      </c>
      <c r="E318" s="49" t="s">
        <v>486</v>
      </c>
      <c r="F318" s="50">
        <v>44076</v>
      </c>
      <c r="G318" s="49" t="s">
        <v>109</v>
      </c>
      <c r="H318" s="51" t="s">
        <v>98</v>
      </c>
      <c r="I318" s="49"/>
      <c r="J318" s="49"/>
      <c r="K318" s="49"/>
      <c r="L318" s="52"/>
      <c r="M318" s="51" t="s">
        <v>5153</v>
      </c>
      <c r="N318" s="51"/>
      <c r="O318" s="49" t="s">
        <v>179</v>
      </c>
      <c r="P318" s="51" t="s">
        <v>79</v>
      </c>
      <c r="Q318" s="51"/>
      <c r="R318" s="111" t="s">
        <v>41</v>
      </c>
      <c r="S318" s="110" t="s">
        <v>42</v>
      </c>
      <c r="T318" s="59"/>
      <c r="U318" s="55" t="s">
        <v>32</v>
      </c>
      <c r="V318" s="50">
        <v>44057</v>
      </c>
      <c r="W318" s="49"/>
      <c r="X318" s="52" t="s">
        <v>43</v>
      </c>
      <c r="Y318" s="49" t="s">
        <v>4954</v>
      </c>
      <c r="Z318" s="116" t="s">
        <v>20458</v>
      </c>
      <c r="AA318" s="51" t="s">
        <v>5154</v>
      </c>
      <c r="AB318" s="54">
        <v>60000</v>
      </c>
      <c r="AC318" s="54">
        <v>0</v>
      </c>
      <c r="AD318" s="54">
        <v>2685957</v>
      </c>
      <c r="AE318" s="54">
        <v>0</v>
      </c>
      <c r="AF318" s="3">
        <f>SUM(Table2[[#This Row],[PE 2021 Obligations]],Table2[[#This Row],[ROW 2021 Obligations]],Table2[[#This Row],[Construction 2021 Obligations]],Table2[[#This Row],[Paving 2021 Obligations]])</f>
        <v>2745957</v>
      </c>
      <c r="AG318" s="54">
        <v>152500</v>
      </c>
      <c r="AH318" s="54">
        <v>0</v>
      </c>
      <c r="AI318" s="54">
        <v>2685957</v>
      </c>
      <c r="AJ318" s="54">
        <v>0</v>
      </c>
      <c r="AK318" s="54">
        <v>2838457</v>
      </c>
      <c r="AL318" s="49" t="s">
        <v>5155</v>
      </c>
    </row>
    <row r="319" spans="1:38" hidden="1" x14ac:dyDescent="0.25">
      <c r="A319" s="13">
        <v>129046</v>
      </c>
      <c r="B319" s="15">
        <v>3</v>
      </c>
      <c r="C319" s="43" t="s">
        <v>31</v>
      </c>
      <c r="D319" s="44">
        <v>43627</v>
      </c>
      <c r="E319" s="43" t="s">
        <v>4294</v>
      </c>
      <c r="F319" s="44">
        <v>44134</v>
      </c>
      <c r="G319" s="43" t="s">
        <v>56</v>
      </c>
      <c r="H319" s="45" t="s">
        <v>49</v>
      </c>
      <c r="I319" s="43" t="s">
        <v>5163</v>
      </c>
      <c r="J319" s="43"/>
      <c r="K319" s="43" t="s">
        <v>5164</v>
      </c>
      <c r="L319" s="46" t="s">
        <v>37</v>
      </c>
      <c r="M319" s="45" t="s">
        <v>5165</v>
      </c>
      <c r="N319" s="45"/>
      <c r="O319" s="43" t="s">
        <v>39</v>
      </c>
      <c r="P319" s="45" t="s">
        <v>40</v>
      </c>
      <c r="Q319" s="45"/>
      <c r="R319" s="112" t="s">
        <v>41</v>
      </c>
      <c r="S319" s="112" t="s">
        <v>42</v>
      </c>
      <c r="T319" s="59"/>
      <c r="U319" s="10">
        <v>0.01</v>
      </c>
      <c r="V319" s="46"/>
      <c r="W319" s="43"/>
      <c r="X319" s="46" t="s">
        <v>43</v>
      </c>
      <c r="Y319" s="43" t="s">
        <v>44</v>
      </c>
      <c r="Z319" s="116" t="s">
        <v>20458</v>
      </c>
      <c r="AA319" s="45" t="s">
        <v>5166</v>
      </c>
      <c r="AB319" s="3">
        <v>0</v>
      </c>
      <c r="AC319" s="3">
        <v>0</v>
      </c>
      <c r="AD319" s="3">
        <v>308243.09999999998</v>
      </c>
      <c r="AE319" s="3">
        <v>0</v>
      </c>
      <c r="AF319" s="3">
        <f>SUM(Table2[[#This Row],[PE 2021 Obligations]],Table2[[#This Row],[ROW 2021 Obligations]],Table2[[#This Row],[Construction 2021 Obligations]],Table2[[#This Row],[Paving 2021 Obligations]])</f>
        <v>308243.09999999998</v>
      </c>
      <c r="AG319" s="3">
        <v>0</v>
      </c>
      <c r="AH319" s="3">
        <v>0</v>
      </c>
      <c r="AI319" s="3">
        <v>308243.09999999998</v>
      </c>
      <c r="AJ319" s="3">
        <v>0</v>
      </c>
      <c r="AK319" s="3">
        <v>308243.09999999998</v>
      </c>
      <c r="AL319" s="43" t="s">
        <v>5167</v>
      </c>
    </row>
    <row r="320" spans="1:38" hidden="1" x14ac:dyDescent="0.25">
      <c r="A320" s="13">
        <v>129229</v>
      </c>
      <c r="B320" s="15">
        <v>4</v>
      </c>
      <c r="C320" s="43" t="s">
        <v>474</v>
      </c>
      <c r="D320" s="44">
        <v>43641</v>
      </c>
      <c r="E320" s="43" t="s">
        <v>486</v>
      </c>
      <c r="F320" s="44">
        <v>44352</v>
      </c>
      <c r="G320" s="43" t="s">
        <v>142</v>
      </c>
      <c r="H320" s="45" t="s">
        <v>126</v>
      </c>
      <c r="I320" s="43" t="s">
        <v>600</v>
      </c>
      <c r="J320" s="43" t="s">
        <v>116</v>
      </c>
      <c r="K320" s="43"/>
      <c r="L320" s="46" t="s">
        <v>116</v>
      </c>
      <c r="M320" s="45" t="s">
        <v>5331</v>
      </c>
      <c r="N320" s="45"/>
      <c r="O320" s="43" t="s">
        <v>179</v>
      </c>
      <c r="P320" s="45" t="s">
        <v>79</v>
      </c>
      <c r="Q320" s="45"/>
      <c r="R320" s="112" t="s">
        <v>41</v>
      </c>
      <c r="S320" s="112" t="s">
        <v>84</v>
      </c>
      <c r="T320" s="59"/>
      <c r="U320" s="10">
        <v>0.21</v>
      </c>
      <c r="V320" s="44">
        <v>44008</v>
      </c>
      <c r="W320" s="43"/>
      <c r="X320" s="46" t="s">
        <v>43</v>
      </c>
      <c r="Y320" s="43" t="s">
        <v>140</v>
      </c>
      <c r="Z320" s="127" t="s">
        <v>20460</v>
      </c>
      <c r="AA320" s="45" t="s">
        <v>5332</v>
      </c>
      <c r="AB320" s="3">
        <v>0</v>
      </c>
      <c r="AC320" s="3">
        <v>0</v>
      </c>
      <c r="AD320" s="3">
        <v>80927</v>
      </c>
      <c r="AE320" s="3">
        <v>0</v>
      </c>
      <c r="AF320" s="3">
        <f>SUM(Table2[[#This Row],[PE 2021 Obligations]],Table2[[#This Row],[ROW 2021 Obligations]],Table2[[#This Row],[Construction 2021 Obligations]],Table2[[#This Row],[Paving 2021 Obligations]])</f>
        <v>80927</v>
      </c>
      <c r="AG320" s="3">
        <v>0</v>
      </c>
      <c r="AH320" s="3">
        <v>0</v>
      </c>
      <c r="AI320" s="3">
        <v>160427</v>
      </c>
      <c r="AJ320" s="3">
        <v>0</v>
      </c>
      <c r="AK320" s="3">
        <v>160427</v>
      </c>
      <c r="AL320" s="43" t="s">
        <v>5333</v>
      </c>
    </row>
    <row r="321" spans="1:38" hidden="1" x14ac:dyDescent="0.25">
      <c r="A321" s="47">
        <v>129310.01</v>
      </c>
      <c r="B321" s="48">
        <v>3</v>
      </c>
      <c r="C321" s="49" t="s">
        <v>31</v>
      </c>
      <c r="D321" s="50">
        <v>43731</v>
      </c>
      <c r="E321" s="49" t="s">
        <v>176</v>
      </c>
      <c r="F321" s="50">
        <v>44188</v>
      </c>
      <c r="G321" s="49" t="s">
        <v>32</v>
      </c>
      <c r="H321" s="51" t="s">
        <v>434</v>
      </c>
      <c r="I321" s="49" t="s">
        <v>3139</v>
      </c>
      <c r="J321" s="49" t="s">
        <v>116</v>
      </c>
      <c r="K321" s="49"/>
      <c r="L321" s="52" t="s">
        <v>116</v>
      </c>
      <c r="M321" s="51" t="s">
        <v>5427</v>
      </c>
      <c r="N321" s="51"/>
      <c r="O321" s="49" t="s">
        <v>179</v>
      </c>
      <c r="P321" s="51" t="s">
        <v>79</v>
      </c>
      <c r="Q321" s="51"/>
      <c r="R321" s="111" t="s">
        <v>41</v>
      </c>
      <c r="S321" s="112" t="s">
        <v>84</v>
      </c>
      <c r="T321" s="59"/>
      <c r="U321" s="53">
        <v>0.05</v>
      </c>
      <c r="V321" s="50">
        <v>44176</v>
      </c>
      <c r="W321" s="49"/>
      <c r="X321" s="52" t="s">
        <v>43</v>
      </c>
      <c r="Y321" s="49" t="s">
        <v>78</v>
      </c>
      <c r="Z321" s="127" t="s">
        <v>20461</v>
      </c>
      <c r="AA321" s="51" t="s">
        <v>5428</v>
      </c>
      <c r="AB321" s="54">
        <v>0</v>
      </c>
      <c r="AC321" s="54">
        <v>0</v>
      </c>
      <c r="AD321" s="54">
        <v>787433</v>
      </c>
      <c r="AE321" s="54">
        <v>0</v>
      </c>
      <c r="AF321" s="3">
        <f>SUM(Table2[[#This Row],[PE 2021 Obligations]],Table2[[#This Row],[ROW 2021 Obligations]],Table2[[#This Row],[Construction 2021 Obligations]],Table2[[#This Row],[Paving 2021 Obligations]])</f>
        <v>787433</v>
      </c>
      <c r="AG321" s="54">
        <v>0</v>
      </c>
      <c r="AH321" s="54">
        <v>0</v>
      </c>
      <c r="AI321" s="54">
        <v>862933</v>
      </c>
      <c r="AJ321" s="54">
        <v>0</v>
      </c>
      <c r="AK321" s="54">
        <v>862933</v>
      </c>
      <c r="AL321" s="49" t="s">
        <v>5429</v>
      </c>
    </row>
    <row r="322" spans="1:38" hidden="1" x14ac:dyDescent="0.25">
      <c r="A322" s="47">
        <v>129572</v>
      </c>
      <c r="B322" s="48">
        <v>3</v>
      </c>
      <c r="C322" s="49" t="s">
        <v>474</v>
      </c>
      <c r="D322" s="50">
        <v>43697</v>
      </c>
      <c r="E322" s="49" t="s">
        <v>142</v>
      </c>
      <c r="F322" s="50">
        <v>44359</v>
      </c>
      <c r="G322" s="49" t="s">
        <v>32</v>
      </c>
      <c r="H322" s="51" t="s">
        <v>437</v>
      </c>
      <c r="I322" s="49" t="s">
        <v>1067</v>
      </c>
      <c r="J322" s="49" t="s">
        <v>116</v>
      </c>
      <c r="K322" s="49"/>
      <c r="L322" s="52" t="s">
        <v>116</v>
      </c>
      <c r="M322" s="51" t="s">
        <v>5571</v>
      </c>
      <c r="N322" s="51" t="s">
        <v>5572</v>
      </c>
      <c r="O322" s="49" t="s">
        <v>179</v>
      </c>
      <c r="P322" s="51" t="s">
        <v>79</v>
      </c>
      <c r="Q322" s="51"/>
      <c r="R322" s="111" t="s">
        <v>41</v>
      </c>
      <c r="S322" s="112" t="s">
        <v>84</v>
      </c>
      <c r="T322" s="59"/>
      <c r="U322" s="53">
        <v>0.01</v>
      </c>
      <c r="V322" s="50">
        <v>44057</v>
      </c>
      <c r="W322" s="49"/>
      <c r="X322" s="52" t="s">
        <v>43</v>
      </c>
      <c r="Y322" s="49" t="s">
        <v>78</v>
      </c>
      <c r="Z322" s="127" t="s">
        <v>20461</v>
      </c>
      <c r="AA322" s="51" t="s">
        <v>5573</v>
      </c>
      <c r="AB322" s="54">
        <v>0</v>
      </c>
      <c r="AC322" s="54">
        <v>0</v>
      </c>
      <c r="AD322" s="54">
        <v>562631</v>
      </c>
      <c r="AE322" s="54">
        <v>0</v>
      </c>
      <c r="AF322" s="3">
        <f>SUM(Table2[[#This Row],[PE 2021 Obligations]],Table2[[#This Row],[ROW 2021 Obligations]],Table2[[#This Row],[Construction 2021 Obligations]],Table2[[#This Row],[Paving 2021 Obligations]])</f>
        <v>562631</v>
      </c>
      <c r="AG322" s="54">
        <v>0</v>
      </c>
      <c r="AH322" s="54">
        <v>0</v>
      </c>
      <c r="AI322" s="54">
        <v>613631</v>
      </c>
      <c r="AJ322" s="54">
        <v>0</v>
      </c>
      <c r="AK322" s="54">
        <v>613631</v>
      </c>
      <c r="AL322" s="49" t="s">
        <v>5574</v>
      </c>
    </row>
    <row r="323" spans="1:38" hidden="1" x14ac:dyDescent="0.25">
      <c r="A323" s="13">
        <v>129708</v>
      </c>
      <c r="B323" s="15">
        <v>2</v>
      </c>
      <c r="C323" s="43" t="s">
        <v>73</v>
      </c>
      <c r="D323" s="44">
        <v>43707</v>
      </c>
      <c r="E323" s="43" t="s">
        <v>1517</v>
      </c>
      <c r="F323" s="44">
        <v>44314</v>
      </c>
      <c r="G323" s="43" t="s">
        <v>514</v>
      </c>
      <c r="H323" s="45" t="s">
        <v>267</v>
      </c>
      <c r="I323" s="43" t="s">
        <v>5651</v>
      </c>
      <c r="J323" s="43"/>
      <c r="K323" s="43" t="s">
        <v>5652</v>
      </c>
      <c r="L323" s="46" t="s">
        <v>37</v>
      </c>
      <c r="M323" s="45" t="s">
        <v>5653</v>
      </c>
      <c r="N323" s="45" t="s">
        <v>5654</v>
      </c>
      <c r="O323" s="43" t="s">
        <v>53</v>
      </c>
      <c r="P323" s="45" t="s">
        <v>40</v>
      </c>
      <c r="Q323" s="45"/>
      <c r="R323" s="112" t="s">
        <v>41</v>
      </c>
      <c r="S323" s="112" t="s">
        <v>42</v>
      </c>
      <c r="T323" s="59"/>
      <c r="U323" s="10">
        <v>0.01</v>
      </c>
      <c r="V323" s="44">
        <v>45250</v>
      </c>
      <c r="W323" s="43"/>
      <c r="X323" s="46" t="s">
        <v>43</v>
      </c>
      <c r="Y323" s="43" t="s">
        <v>44</v>
      </c>
      <c r="Z323" s="116" t="s">
        <v>20458</v>
      </c>
      <c r="AA323" s="45" t="s">
        <v>5655</v>
      </c>
      <c r="AB323" s="3">
        <v>103950</v>
      </c>
      <c r="AC323" s="3">
        <v>0</v>
      </c>
      <c r="AD323" s="3">
        <v>0</v>
      </c>
      <c r="AE323" s="3">
        <v>0</v>
      </c>
      <c r="AF323" s="3">
        <f>SUM(Table2[[#This Row],[PE 2021 Obligations]],Table2[[#This Row],[ROW 2021 Obligations]],Table2[[#This Row],[Construction 2021 Obligations]],Table2[[#This Row],[Paving 2021 Obligations]])</f>
        <v>103950</v>
      </c>
      <c r="AG323" s="3">
        <v>215600</v>
      </c>
      <c r="AH323" s="3">
        <v>0</v>
      </c>
      <c r="AI323" s="3">
        <v>0</v>
      </c>
      <c r="AJ323" s="3">
        <v>0</v>
      </c>
      <c r="AK323" s="3">
        <v>215600</v>
      </c>
      <c r="AL323" s="43" t="s">
        <v>5656</v>
      </c>
    </row>
    <row r="324" spans="1:38" hidden="1" x14ac:dyDescent="0.25">
      <c r="A324" s="47">
        <v>129711</v>
      </c>
      <c r="B324" s="48">
        <v>3</v>
      </c>
      <c r="C324" s="49" t="s">
        <v>474</v>
      </c>
      <c r="D324" s="50">
        <v>43711</v>
      </c>
      <c r="E324" s="49" t="s">
        <v>486</v>
      </c>
      <c r="F324" s="50">
        <v>44092</v>
      </c>
      <c r="G324" s="49" t="s">
        <v>32</v>
      </c>
      <c r="H324" s="51" t="s">
        <v>98</v>
      </c>
      <c r="I324" s="49" t="s">
        <v>155</v>
      </c>
      <c r="J324" s="49" t="s">
        <v>148</v>
      </c>
      <c r="K324" s="49"/>
      <c r="L324" s="52" t="s">
        <v>149</v>
      </c>
      <c r="M324" s="51" t="s">
        <v>5657</v>
      </c>
      <c r="N324" s="51"/>
      <c r="O324" s="49" t="s">
        <v>179</v>
      </c>
      <c r="P324" s="51" t="s">
        <v>79</v>
      </c>
      <c r="Q324" s="51"/>
      <c r="R324" s="111" t="s">
        <v>41</v>
      </c>
      <c r="S324" s="112" t="s">
        <v>84</v>
      </c>
      <c r="T324" s="59"/>
      <c r="U324" s="53">
        <v>4.4999999999999998E-2</v>
      </c>
      <c r="V324" s="50">
        <v>43980</v>
      </c>
      <c r="W324" s="49"/>
      <c r="X324" s="52" t="s">
        <v>43</v>
      </c>
      <c r="Y324" s="49" t="s">
        <v>454</v>
      </c>
      <c r="Z324" s="127" t="s">
        <v>20457</v>
      </c>
      <c r="AA324" s="51" t="s">
        <v>5658</v>
      </c>
      <c r="AB324" s="54">
        <v>0</v>
      </c>
      <c r="AC324" s="54">
        <v>0</v>
      </c>
      <c r="AD324" s="54">
        <v>300453</v>
      </c>
      <c r="AE324" s="54">
        <v>0</v>
      </c>
      <c r="AF324" s="3">
        <f>SUM(Table2[[#This Row],[PE 2021 Obligations]],Table2[[#This Row],[ROW 2021 Obligations]],Table2[[#This Row],[Construction 2021 Obligations]],Table2[[#This Row],[Paving 2021 Obligations]])</f>
        <v>300453</v>
      </c>
      <c r="AG324" s="54">
        <v>0</v>
      </c>
      <c r="AH324" s="54">
        <v>0</v>
      </c>
      <c r="AI324" s="54">
        <v>341953</v>
      </c>
      <c r="AJ324" s="54">
        <v>0</v>
      </c>
      <c r="AK324" s="54">
        <v>341953</v>
      </c>
      <c r="AL324" s="49" t="s">
        <v>5659</v>
      </c>
    </row>
    <row r="325" spans="1:38" hidden="1" x14ac:dyDescent="0.25">
      <c r="A325" s="13">
        <v>129769</v>
      </c>
      <c r="B325" s="15">
        <v>1</v>
      </c>
      <c r="C325" s="43" t="s">
        <v>31</v>
      </c>
      <c r="D325" s="44">
        <v>43728</v>
      </c>
      <c r="E325" s="43" t="s">
        <v>176</v>
      </c>
      <c r="F325" s="44">
        <v>44252</v>
      </c>
      <c r="G325" s="43" t="s">
        <v>32</v>
      </c>
      <c r="H325" s="45" t="s">
        <v>146</v>
      </c>
      <c r="I325" s="43" t="s">
        <v>669</v>
      </c>
      <c r="J325" s="43" t="s">
        <v>116</v>
      </c>
      <c r="K325" s="43"/>
      <c r="L325" s="46" t="s">
        <v>116</v>
      </c>
      <c r="M325" s="45" t="s">
        <v>5738</v>
      </c>
      <c r="N325" s="45"/>
      <c r="O325" s="43" t="s">
        <v>179</v>
      </c>
      <c r="P325" s="45" t="s">
        <v>79</v>
      </c>
      <c r="Q325" s="45"/>
      <c r="R325" s="112" t="s">
        <v>41</v>
      </c>
      <c r="S325" s="112" t="s">
        <v>84</v>
      </c>
      <c r="T325" s="59"/>
      <c r="U325" s="10">
        <v>9.5000000000000001E-2</v>
      </c>
      <c r="V325" s="44">
        <v>44232</v>
      </c>
      <c r="W325" s="43"/>
      <c r="X325" s="46" t="s">
        <v>43</v>
      </c>
      <c r="Y325" s="43" t="s">
        <v>140</v>
      </c>
      <c r="Z325" s="127" t="s">
        <v>20460</v>
      </c>
      <c r="AA325" s="45" t="s">
        <v>5739</v>
      </c>
      <c r="AB325" s="3">
        <v>0</v>
      </c>
      <c r="AC325" s="3">
        <v>0</v>
      </c>
      <c r="AD325" s="3">
        <v>1361667</v>
      </c>
      <c r="AE325" s="3">
        <v>0</v>
      </c>
      <c r="AF325" s="3">
        <f>SUM(Table2[[#This Row],[PE 2021 Obligations]],Table2[[#This Row],[ROW 2021 Obligations]],Table2[[#This Row],[Construction 2021 Obligations]],Table2[[#This Row],[Paving 2021 Obligations]])</f>
        <v>1361667</v>
      </c>
      <c r="AG325" s="3">
        <v>0</v>
      </c>
      <c r="AH325" s="3">
        <v>0</v>
      </c>
      <c r="AI325" s="3">
        <v>1418667</v>
      </c>
      <c r="AJ325" s="3">
        <v>0</v>
      </c>
      <c r="AK325" s="3">
        <v>1418667</v>
      </c>
      <c r="AL325" s="43" t="s">
        <v>5740</v>
      </c>
    </row>
    <row r="326" spans="1:38" hidden="1" x14ac:dyDescent="0.25">
      <c r="A326" s="47">
        <v>129846</v>
      </c>
      <c r="B326" s="48">
        <v>2</v>
      </c>
      <c r="C326" s="49" t="s">
        <v>31</v>
      </c>
      <c r="D326" s="50">
        <v>43752</v>
      </c>
      <c r="E326" s="49" t="s">
        <v>1517</v>
      </c>
      <c r="F326" s="50">
        <v>44301</v>
      </c>
      <c r="G326" s="49" t="s">
        <v>56</v>
      </c>
      <c r="H326" s="51" t="s">
        <v>797</v>
      </c>
      <c r="I326" s="49" t="s">
        <v>5759</v>
      </c>
      <c r="J326" s="49"/>
      <c r="K326" s="49" t="s">
        <v>5760</v>
      </c>
      <c r="L326" s="52" t="s">
        <v>37</v>
      </c>
      <c r="M326" s="51" t="s">
        <v>5761</v>
      </c>
      <c r="N326" s="51" t="s">
        <v>5762</v>
      </c>
      <c r="O326" s="49" t="s">
        <v>39</v>
      </c>
      <c r="P326" s="51" t="s">
        <v>40</v>
      </c>
      <c r="Q326" s="51"/>
      <c r="R326" s="111" t="s">
        <v>41</v>
      </c>
      <c r="S326" s="111" t="s">
        <v>42</v>
      </c>
      <c r="T326" s="120"/>
      <c r="U326" s="53">
        <v>0.01</v>
      </c>
      <c r="V326" s="52"/>
      <c r="W326" s="49"/>
      <c r="X326" s="52" t="s">
        <v>43</v>
      </c>
      <c r="Y326" s="49" t="s">
        <v>44</v>
      </c>
      <c r="Z326" s="116" t="s">
        <v>20458</v>
      </c>
      <c r="AA326" s="51" t="s">
        <v>5763</v>
      </c>
      <c r="AB326" s="54">
        <v>0</v>
      </c>
      <c r="AC326" s="54">
        <v>0</v>
      </c>
      <c r="AD326" s="54">
        <v>792452.14</v>
      </c>
      <c r="AE326" s="54">
        <v>0</v>
      </c>
      <c r="AF326" s="3">
        <f>SUM(Table2[[#This Row],[PE 2021 Obligations]],Table2[[#This Row],[ROW 2021 Obligations]],Table2[[#This Row],[Construction 2021 Obligations]],Table2[[#This Row],[Paving 2021 Obligations]])</f>
        <v>792452.14</v>
      </c>
      <c r="AG326" s="54">
        <v>0</v>
      </c>
      <c r="AH326" s="54">
        <v>0</v>
      </c>
      <c r="AI326" s="54">
        <v>792452.14</v>
      </c>
      <c r="AJ326" s="54">
        <v>0</v>
      </c>
      <c r="AK326" s="54">
        <v>792452.14</v>
      </c>
      <c r="AL326" s="49" t="s">
        <v>5764</v>
      </c>
    </row>
    <row r="327" spans="1:38" hidden="1" x14ac:dyDescent="0.25">
      <c r="A327" s="13">
        <v>129848</v>
      </c>
      <c r="B327" s="15">
        <v>4</v>
      </c>
      <c r="C327" s="43" t="s">
        <v>31</v>
      </c>
      <c r="D327" s="44">
        <v>43753</v>
      </c>
      <c r="E327" s="43" t="s">
        <v>1517</v>
      </c>
      <c r="F327" s="44">
        <v>44279</v>
      </c>
      <c r="G327" s="43" t="s">
        <v>75</v>
      </c>
      <c r="H327" s="45" t="s">
        <v>326</v>
      </c>
      <c r="I327" s="43" t="s">
        <v>5765</v>
      </c>
      <c r="J327" s="43"/>
      <c r="K327" s="43" t="s">
        <v>1274</v>
      </c>
      <c r="L327" s="46" t="s">
        <v>37</v>
      </c>
      <c r="M327" s="45" t="s">
        <v>5766</v>
      </c>
      <c r="N327" s="45" t="s">
        <v>5767</v>
      </c>
      <c r="O327" s="43" t="s">
        <v>39</v>
      </c>
      <c r="P327" s="45" t="s">
        <v>40</v>
      </c>
      <c r="Q327" s="45"/>
      <c r="R327" s="112" t="s">
        <v>41</v>
      </c>
      <c r="S327" s="112" t="s">
        <v>42</v>
      </c>
      <c r="T327" s="59"/>
      <c r="U327" s="10">
        <v>0.01</v>
      </c>
      <c r="V327" s="46"/>
      <c r="W327" s="43"/>
      <c r="X327" s="46" t="s">
        <v>43</v>
      </c>
      <c r="Y327" s="43" t="s">
        <v>44</v>
      </c>
      <c r="Z327" s="116" t="s">
        <v>20458</v>
      </c>
      <c r="AA327" s="45" t="s">
        <v>5768</v>
      </c>
      <c r="AB327" s="3">
        <v>0</v>
      </c>
      <c r="AC327" s="3">
        <v>0</v>
      </c>
      <c r="AD327" s="3">
        <v>596215.86</v>
      </c>
      <c r="AE327" s="3">
        <v>0</v>
      </c>
      <c r="AF327" s="3">
        <f>SUM(Table2[[#This Row],[PE 2021 Obligations]],Table2[[#This Row],[ROW 2021 Obligations]],Table2[[#This Row],[Construction 2021 Obligations]],Table2[[#This Row],[Paving 2021 Obligations]])</f>
        <v>596215.86</v>
      </c>
      <c r="AG327" s="3">
        <v>0</v>
      </c>
      <c r="AH327" s="3">
        <v>0</v>
      </c>
      <c r="AI327" s="3">
        <v>596215.86</v>
      </c>
      <c r="AJ327" s="3">
        <v>0</v>
      </c>
      <c r="AK327" s="3">
        <v>596215.86</v>
      </c>
      <c r="AL327" s="43" t="s">
        <v>5769</v>
      </c>
    </row>
    <row r="328" spans="1:38" hidden="1" x14ac:dyDescent="0.25">
      <c r="A328" s="47">
        <v>129854</v>
      </c>
      <c r="B328" s="48">
        <v>4</v>
      </c>
      <c r="C328" s="49" t="s">
        <v>73</v>
      </c>
      <c r="D328" s="50">
        <v>43760</v>
      </c>
      <c r="E328" s="49" t="s">
        <v>109</v>
      </c>
      <c r="F328" s="50">
        <v>44180</v>
      </c>
      <c r="G328" s="49" t="s">
        <v>529</v>
      </c>
      <c r="H328" s="51" t="s">
        <v>87</v>
      </c>
      <c r="I328" s="49" t="s">
        <v>2111</v>
      </c>
      <c r="J328" s="49" t="s">
        <v>116</v>
      </c>
      <c r="K328" s="49"/>
      <c r="L328" s="52" t="s">
        <v>116</v>
      </c>
      <c r="M328" s="51" t="s">
        <v>5770</v>
      </c>
      <c r="N328" s="51" t="s">
        <v>5771</v>
      </c>
      <c r="O328" s="49" t="s">
        <v>53</v>
      </c>
      <c r="P328" s="51" t="s">
        <v>40</v>
      </c>
      <c r="Q328" s="51"/>
      <c r="R328" s="111" t="s">
        <v>41</v>
      </c>
      <c r="S328" s="111" t="s">
        <v>42</v>
      </c>
      <c r="T328" s="120"/>
      <c r="U328" s="53">
        <v>0.64</v>
      </c>
      <c r="V328" s="50">
        <v>45268</v>
      </c>
      <c r="W328" s="49"/>
      <c r="X328" s="52" t="s">
        <v>43</v>
      </c>
      <c r="Y328" s="49" t="s">
        <v>78</v>
      </c>
      <c r="Z328" s="127" t="s">
        <v>20461</v>
      </c>
      <c r="AA328" s="51" t="s">
        <v>5772</v>
      </c>
      <c r="AB328" s="54">
        <v>125000</v>
      </c>
      <c r="AC328" s="54">
        <v>0</v>
      </c>
      <c r="AD328" s="54">
        <v>0</v>
      </c>
      <c r="AE328" s="54">
        <v>0</v>
      </c>
      <c r="AF328" s="3">
        <f>SUM(Table2[[#This Row],[PE 2021 Obligations]],Table2[[#This Row],[ROW 2021 Obligations]],Table2[[#This Row],[Construction 2021 Obligations]],Table2[[#This Row],[Paving 2021 Obligations]])</f>
        <v>125000</v>
      </c>
      <c r="AG328" s="54">
        <v>125000</v>
      </c>
      <c r="AH328" s="54">
        <v>0</v>
      </c>
      <c r="AI328" s="54">
        <v>0</v>
      </c>
      <c r="AJ328" s="54">
        <v>0</v>
      </c>
      <c r="AK328" s="54">
        <v>125000</v>
      </c>
      <c r="AL328" s="49" t="s">
        <v>5773</v>
      </c>
    </row>
    <row r="329" spans="1:38" hidden="1" x14ac:dyDescent="0.25">
      <c r="A329" s="47">
        <v>129919</v>
      </c>
      <c r="B329" s="48">
        <v>3</v>
      </c>
      <c r="C329" s="49" t="s">
        <v>474</v>
      </c>
      <c r="D329" s="50">
        <v>43805</v>
      </c>
      <c r="E329" s="49" t="s">
        <v>486</v>
      </c>
      <c r="F329" s="50">
        <v>44279</v>
      </c>
      <c r="G329" s="49" t="s">
        <v>75</v>
      </c>
      <c r="H329" s="51" t="s">
        <v>437</v>
      </c>
      <c r="I329" s="49" t="s">
        <v>159</v>
      </c>
      <c r="J329" s="49" t="s">
        <v>148</v>
      </c>
      <c r="K329" s="49"/>
      <c r="L329" s="52" t="s">
        <v>149</v>
      </c>
      <c r="M329" s="51" t="s">
        <v>5796</v>
      </c>
      <c r="N329" s="51"/>
      <c r="O329" s="49" t="s">
        <v>179</v>
      </c>
      <c r="P329" s="51" t="s">
        <v>79</v>
      </c>
      <c r="Q329" s="51"/>
      <c r="R329" s="111" t="s">
        <v>41</v>
      </c>
      <c r="S329" s="112" t="s">
        <v>84</v>
      </c>
      <c r="T329" s="59"/>
      <c r="U329" s="53">
        <v>0.01</v>
      </c>
      <c r="V329" s="50">
        <v>44008</v>
      </c>
      <c r="W329" s="49"/>
      <c r="X329" s="52" t="s">
        <v>43</v>
      </c>
      <c r="Y329" s="49" t="s">
        <v>454</v>
      </c>
      <c r="Z329" s="127" t="s">
        <v>20457</v>
      </c>
      <c r="AA329" s="51" t="s">
        <v>5797</v>
      </c>
      <c r="AB329" s="54">
        <v>0</v>
      </c>
      <c r="AC329" s="54">
        <v>0</v>
      </c>
      <c r="AD329" s="54">
        <v>279361</v>
      </c>
      <c r="AE329" s="54">
        <v>0</v>
      </c>
      <c r="AF329" s="3">
        <f>SUM(Table2[[#This Row],[PE 2021 Obligations]],Table2[[#This Row],[ROW 2021 Obligations]],Table2[[#This Row],[Construction 2021 Obligations]],Table2[[#This Row],[Paving 2021 Obligations]])</f>
        <v>279361</v>
      </c>
      <c r="AG329" s="54">
        <v>0</v>
      </c>
      <c r="AH329" s="54">
        <v>0</v>
      </c>
      <c r="AI329" s="54">
        <v>348361</v>
      </c>
      <c r="AJ329" s="54">
        <v>0</v>
      </c>
      <c r="AK329" s="54">
        <v>348361</v>
      </c>
      <c r="AL329" s="49" t="s">
        <v>5798</v>
      </c>
    </row>
    <row r="330" spans="1:38" hidden="1" x14ac:dyDescent="0.25">
      <c r="A330" s="47">
        <v>130001</v>
      </c>
      <c r="B330" s="48">
        <v>1</v>
      </c>
      <c r="C330" s="49" t="s">
        <v>31</v>
      </c>
      <c r="D330" s="50">
        <v>43851</v>
      </c>
      <c r="E330" s="49" t="s">
        <v>176</v>
      </c>
      <c r="F330" s="50">
        <v>44299</v>
      </c>
      <c r="G330" s="49" t="s">
        <v>718</v>
      </c>
      <c r="H330" s="51" t="s">
        <v>359</v>
      </c>
      <c r="I330" s="49" t="s">
        <v>5203</v>
      </c>
      <c r="J330" s="49" t="s">
        <v>116</v>
      </c>
      <c r="K330" s="49"/>
      <c r="L330" s="52" t="s">
        <v>116</v>
      </c>
      <c r="M330" s="51" t="s">
        <v>5827</v>
      </c>
      <c r="N330" s="51"/>
      <c r="O330" s="49" t="s">
        <v>179</v>
      </c>
      <c r="P330" s="51" t="s">
        <v>79</v>
      </c>
      <c r="Q330" s="51"/>
      <c r="R330" s="111" t="s">
        <v>41</v>
      </c>
      <c r="S330" s="112" t="s">
        <v>84</v>
      </c>
      <c r="T330" s="59"/>
      <c r="U330" s="53">
        <v>0.05</v>
      </c>
      <c r="V330" s="50">
        <v>44281</v>
      </c>
      <c r="W330" s="49"/>
      <c r="X330" s="52" t="s">
        <v>43</v>
      </c>
      <c r="Y330" s="49" t="s">
        <v>78</v>
      </c>
      <c r="Z330" s="127" t="s">
        <v>20461</v>
      </c>
      <c r="AA330" s="51" t="s">
        <v>5828</v>
      </c>
      <c r="AB330" s="54">
        <v>0</v>
      </c>
      <c r="AC330" s="54">
        <v>0</v>
      </c>
      <c r="AD330" s="54">
        <v>470945</v>
      </c>
      <c r="AE330" s="54">
        <v>0</v>
      </c>
      <c r="AF330" s="3">
        <f>SUM(Table2[[#This Row],[PE 2021 Obligations]],Table2[[#This Row],[ROW 2021 Obligations]],Table2[[#This Row],[Construction 2021 Obligations]],Table2[[#This Row],[Paving 2021 Obligations]])</f>
        <v>470945</v>
      </c>
      <c r="AG330" s="54">
        <v>0</v>
      </c>
      <c r="AH330" s="54">
        <v>0</v>
      </c>
      <c r="AI330" s="54">
        <v>546445</v>
      </c>
      <c r="AJ330" s="54">
        <v>0</v>
      </c>
      <c r="AK330" s="54">
        <v>546445</v>
      </c>
      <c r="AL330" s="49" t="s">
        <v>5829</v>
      </c>
    </row>
    <row r="331" spans="1:38" hidden="1" x14ac:dyDescent="0.25">
      <c r="A331" s="13">
        <v>130023</v>
      </c>
      <c r="B331" s="15">
        <v>2</v>
      </c>
      <c r="C331" s="43" t="s">
        <v>31</v>
      </c>
      <c r="D331" s="44">
        <v>43859</v>
      </c>
      <c r="E331" s="43" t="s">
        <v>176</v>
      </c>
      <c r="F331" s="44">
        <v>44279</v>
      </c>
      <c r="G331" s="43" t="s">
        <v>75</v>
      </c>
      <c r="H331" s="45" t="s">
        <v>286</v>
      </c>
      <c r="I331" s="43" t="s">
        <v>1949</v>
      </c>
      <c r="J331" s="43" t="s">
        <v>116</v>
      </c>
      <c r="K331" s="43"/>
      <c r="L331" s="46" t="s">
        <v>116</v>
      </c>
      <c r="M331" s="45" t="s">
        <v>5852</v>
      </c>
      <c r="N331" s="45"/>
      <c r="O331" s="43" t="s">
        <v>179</v>
      </c>
      <c r="P331" s="45" t="s">
        <v>79</v>
      </c>
      <c r="Q331" s="45"/>
      <c r="R331" s="112" t="s">
        <v>41</v>
      </c>
      <c r="S331" s="112" t="s">
        <v>84</v>
      </c>
      <c r="T331" s="59"/>
      <c r="U331" s="10">
        <v>0.01</v>
      </c>
      <c r="V331" s="44">
        <v>44232</v>
      </c>
      <c r="W331" s="43"/>
      <c r="X331" s="46" t="s">
        <v>43</v>
      </c>
      <c r="Y331" s="43" t="s">
        <v>140</v>
      </c>
      <c r="Z331" s="127" t="s">
        <v>20460</v>
      </c>
      <c r="AA331" s="45" t="s">
        <v>5853</v>
      </c>
      <c r="AB331" s="3">
        <v>0</v>
      </c>
      <c r="AC331" s="3">
        <v>0</v>
      </c>
      <c r="AD331" s="3">
        <v>1597737</v>
      </c>
      <c r="AE331" s="3">
        <v>0</v>
      </c>
      <c r="AF331" s="3">
        <f>SUM(Table2[[#This Row],[PE 2021 Obligations]],Table2[[#This Row],[ROW 2021 Obligations]],Table2[[#This Row],[Construction 2021 Obligations]],Table2[[#This Row],[Paving 2021 Obligations]])</f>
        <v>1597737</v>
      </c>
      <c r="AG331" s="3">
        <v>0</v>
      </c>
      <c r="AH331" s="3">
        <v>0</v>
      </c>
      <c r="AI331" s="3">
        <v>1657737</v>
      </c>
      <c r="AJ331" s="3">
        <v>0</v>
      </c>
      <c r="AK331" s="3">
        <v>1657737</v>
      </c>
      <c r="AL331" s="43" t="s">
        <v>5854</v>
      </c>
    </row>
    <row r="332" spans="1:38" hidden="1" x14ac:dyDescent="0.25">
      <c r="A332" s="13">
        <v>130028</v>
      </c>
      <c r="B332" s="15">
        <v>1</v>
      </c>
      <c r="C332" s="43" t="s">
        <v>31</v>
      </c>
      <c r="D332" s="44">
        <v>43859</v>
      </c>
      <c r="E332" s="43" t="s">
        <v>176</v>
      </c>
      <c r="F332" s="44">
        <v>44279</v>
      </c>
      <c r="G332" s="43" t="s">
        <v>75</v>
      </c>
      <c r="H332" s="45" t="s">
        <v>320</v>
      </c>
      <c r="I332" s="43" t="s">
        <v>159</v>
      </c>
      <c r="J332" s="43" t="s">
        <v>148</v>
      </c>
      <c r="K332" s="43"/>
      <c r="L332" s="46" t="s">
        <v>149</v>
      </c>
      <c r="M332" s="45" t="s">
        <v>5866</v>
      </c>
      <c r="N332" s="45"/>
      <c r="O332" s="43" t="s">
        <v>179</v>
      </c>
      <c r="P332" s="45" t="s">
        <v>79</v>
      </c>
      <c r="Q332" s="45"/>
      <c r="R332" s="112" t="s">
        <v>41</v>
      </c>
      <c r="S332" s="112" t="s">
        <v>84</v>
      </c>
      <c r="T332" s="59"/>
      <c r="U332" s="10">
        <v>0.03</v>
      </c>
      <c r="V332" s="44">
        <v>44232</v>
      </c>
      <c r="W332" s="43"/>
      <c r="X332" s="46" t="s">
        <v>43</v>
      </c>
      <c r="Y332" s="43" t="s">
        <v>454</v>
      </c>
      <c r="Z332" s="127" t="s">
        <v>20457</v>
      </c>
      <c r="AA332" s="45" t="s">
        <v>5867</v>
      </c>
      <c r="AB332" s="3">
        <v>0</v>
      </c>
      <c r="AC332" s="3">
        <v>0</v>
      </c>
      <c r="AD332" s="3">
        <v>42140</v>
      </c>
      <c r="AE332" s="3">
        <v>0</v>
      </c>
      <c r="AF332" s="3">
        <f>SUM(Table2[[#This Row],[PE 2021 Obligations]],Table2[[#This Row],[ROW 2021 Obligations]],Table2[[#This Row],[Construction 2021 Obligations]],Table2[[#This Row],[Paving 2021 Obligations]])</f>
        <v>42140</v>
      </c>
      <c r="AG332" s="3">
        <v>0</v>
      </c>
      <c r="AH332" s="3">
        <v>0</v>
      </c>
      <c r="AI332" s="3">
        <v>61140</v>
      </c>
      <c r="AJ332" s="3">
        <v>0</v>
      </c>
      <c r="AK332" s="3">
        <v>61140</v>
      </c>
      <c r="AL332" s="43" t="s">
        <v>5868</v>
      </c>
    </row>
    <row r="333" spans="1:38" hidden="1" x14ac:dyDescent="0.25">
      <c r="A333" s="13">
        <v>130042</v>
      </c>
      <c r="B333" s="15">
        <v>2</v>
      </c>
      <c r="C333" s="43" t="s">
        <v>31</v>
      </c>
      <c r="D333" s="44">
        <v>43867</v>
      </c>
      <c r="E333" s="43" t="s">
        <v>176</v>
      </c>
      <c r="F333" s="44">
        <v>44279</v>
      </c>
      <c r="G333" s="43" t="s">
        <v>75</v>
      </c>
      <c r="H333" s="45" t="s">
        <v>206</v>
      </c>
      <c r="I333" s="43" t="s">
        <v>166</v>
      </c>
      <c r="J333" s="43" t="s">
        <v>116</v>
      </c>
      <c r="K333" s="43"/>
      <c r="L333" s="46" t="s">
        <v>116</v>
      </c>
      <c r="M333" s="45" t="s">
        <v>5880</v>
      </c>
      <c r="N333" s="45"/>
      <c r="O333" s="43" t="s">
        <v>179</v>
      </c>
      <c r="P333" s="45" t="s">
        <v>79</v>
      </c>
      <c r="Q333" s="45"/>
      <c r="R333" s="112" t="s">
        <v>41</v>
      </c>
      <c r="S333" s="112" t="s">
        <v>84</v>
      </c>
      <c r="T333" s="59"/>
      <c r="U333" s="10">
        <v>0.14000000000000001</v>
      </c>
      <c r="V333" s="44">
        <v>44232</v>
      </c>
      <c r="W333" s="43"/>
      <c r="X333" s="46" t="s">
        <v>43</v>
      </c>
      <c r="Y333" s="43" t="s">
        <v>78</v>
      </c>
      <c r="Z333" s="127" t="s">
        <v>20461</v>
      </c>
      <c r="AA333" s="45" t="s">
        <v>5881</v>
      </c>
      <c r="AB333" s="3">
        <v>0</v>
      </c>
      <c r="AC333" s="3">
        <v>0</v>
      </c>
      <c r="AD333" s="3">
        <v>891516</v>
      </c>
      <c r="AE333" s="3">
        <v>0</v>
      </c>
      <c r="AF333" s="3">
        <f>SUM(Table2[[#This Row],[PE 2021 Obligations]],Table2[[#This Row],[ROW 2021 Obligations]],Table2[[#This Row],[Construction 2021 Obligations]],Table2[[#This Row],[Paving 2021 Obligations]])</f>
        <v>891516</v>
      </c>
      <c r="AG333" s="3">
        <v>0</v>
      </c>
      <c r="AH333" s="3">
        <v>0</v>
      </c>
      <c r="AI333" s="3">
        <v>963516</v>
      </c>
      <c r="AJ333" s="3">
        <v>0</v>
      </c>
      <c r="AK333" s="3">
        <v>963516</v>
      </c>
      <c r="AL333" s="43" t="s">
        <v>5882</v>
      </c>
    </row>
    <row r="334" spans="1:38" hidden="1" x14ac:dyDescent="0.25">
      <c r="A334" s="47">
        <v>130045</v>
      </c>
      <c r="B334" s="48">
        <v>2</v>
      </c>
      <c r="C334" s="49" t="s">
        <v>73</v>
      </c>
      <c r="D334" s="50">
        <v>43868</v>
      </c>
      <c r="E334" s="49" t="s">
        <v>176</v>
      </c>
      <c r="F334" s="50">
        <v>44356</v>
      </c>
      <c r="G334" s="49" t="s">
        <v>142</v>
      </c>
      <c r="H334" s="51" t="s">
        <v>797</v>
      </c>
      <c r="I334" s="49" t="s">
        <v>2422</v>
      </c>
      <c r="J334" s="49" t="s">
        <v>116</v>
      </c>
      <c r="K334" s="49"/>
      <c r="L334" s="52" t="s">
        <v>116</v>
      </c>
      <c r="M334" s="51" t="s">
        <v>5883</v>
      </c>
      <c r="N334" s="51"/>
      <c r="O334" s="49" t="s">
        <v>179</v>
      </c>
      <c r="P334" s="51" t="s">
        <v>79</v>
      </c>
      <c r="Q334" s="51"/>
      <c r="R334" s="111" t="s">
        <v>41</v>
      </c>
      <c r="S334" s="112" t="s">
        <v>84</v>
      </c>
      <c r="T334" s="59"/>
      <c r="U334" s="53">
        <v>0.16</v>
      </c>
      <c r="V334" s="50">
        <v>44428</v>
      </c>
      <c r="W334" s="49"/>
      <c r="X334" s="52" t="s">
        <v>43</v>
      </c>
      <c r="Y334" s="49" t="s">
        <v>78</v>
      </c>
      <c r="Z334" s="127" t="s">
        <v>20461</v>
      </c>
      <c r="AA334" s="51" t="s">
        <v>5884</v>
      </c>
      <c r="AB334" s="54">
        <v>0</v>
      </c>
      <c r="AC334" s="54">
        <v>0</v>
      </c>
      <c r="AD334" s="54">
        <v>23000</v>
      </c>
      <c r="AE334" s="54">
        <v>0</v>
      </c>
      <c r="AF334" s="3">
        <f>SUM(Table2[[#This Row],[PE 2021 Obligations]],Table2[[#This Row],[ROW 2021 Obligations]],Table2[[#This Row],[Construction 2021 Obligations]],Table2[[#This Row],[Paving 2021 Obligations]])</f>
        <v>23000</v>
      </c>
      <c r="AG334" s="54">
        <v>0</v>
      </c>
      <c r="AH334" s="54">
        <v>0</v>
      </c>
      <c r="AI334" s="54">
        <v>78000</v>
      </c>
      <c r="AJ334" s="54">
        <v>0</v>
      </c>
      <c r="AK334" s="54">
        <v>78000</v>
      </c>
      <c r="AL334" s="49" t="s">
        <v>5885</v>
      </c>
    </row>
    <row r="335" spans="1:38" hidden="1" x14ac:dyDescent="0.25">
      <c r="A335" s="13">
        <v>130130</v>
      </c>
      <c r="B335" s="15">
        <v>3</v>
      </c>
      <c r="C335" s="43" t="s">
        <v>73</v>
      </c>
      <c r="D335" s="44">
        <v>43896</v>
      </c>
      <c r="E335" s="43" t="s">
        <v>176</v>
      </c>
      <c r="F335" s="44">
        <v>44336</v>
      </c>
      <c r="G335" s="43" t="s">
        <v>142</v>
      </c>
      <c r="H335" s="45" t="s">
        <v>98</v>
      </c>
      <c r="I335" s="43" t="s">
        <v>468</v>
      </c>
      <c r="J335" s="43" t="s">
        <v>116</v>
      </c>
      <c r="K335" s="43"/>
      <c r="L335" s="46" t="s">
        <v>116</v>
      </c>
      <c r="M335" s="45" t="s">
        <v>5963</v>
      </c>
      <c r="N335" s="45"/>
      <c r="O335" s="43" t="s">
        <v>179</v>
      </c>
      <c r="P335" s="45" t="s">
        <v>79</v>
      </c>
      <c r="Q335" s="45"/>
      <c r="R335" s="112" t="s">
        <v>41</v>
      </c>
      <c r="S335" s="112" t="s">
        <v>84</v>
      </c>
      <c r="T335" s="59"/>
      <c r="U335" s="10">
        <v>0.02</v>
      </c>
      <c r="V335" s="44">
        <v>44428</v>
      </c>
      <c r="W335" s="43"/>
      <c r="X335" s="46" t="s">
        <v>43</v>
      </c>
      <c r="Y335" s="43" t="s">
        <v>140</v>
      </c>
      <c r="Z335" s="127" t="s">
        <v>20460</v>
      </c>
      <c r="AA335" s="45" t="s">
        <v>5964</v>
      </c>
      <c r="AB335" s="3">
        <v>0</v>
      </c>
      <c r="AC335" s="3">
        <v>0</v>
      </c>
      <c r="AD335" s="3">
        <v>20500</v>
      </c>
      <c r="AE335" s="3">
        <v>0</v>
      </c>
      <c r="AF335" s="3">
        <f>SUM(Table2[[#This Row],[PE 2021 Obligations]],Table2[[#This Row],[ROW 2021 Obligations]],Table2[[#This Row],[Construction 2021 Obligations]],Table2[[#This Row],[Paving 2021 Obligations]])</f>
        <v>20500</v>
      </c>
      <c r="AG335" s="3">
        <v>0</v>
      </c>
      <c r="AH335" s="3">
        <v>0</v>
      </c>
      <c r="AI335" s="3">
        <v>109000</v>
      </c>
      <c r="AJ335" s="3">
        <v>0</v>
      </c>
      <c r="AK335" s="3">
        <v>109000</v>
      </c>
      <c r="AL335" s="43" t="s">
        <v>5965</v>
      </c>
    </row>
    <row r="336" spans="1:38" ht="30" hidden="1" x14ac:dyDescent="0.25">
      <c r="A336" s="13">
        <v>130162</v>
      </c>
      <c r="B336" s="15">
        <v>3</v>
      </c>
      <c r="C336" s="43" t="s">
        <v>73</v>
      </c>
      <c r="D336" s="44">
        <v>43907</v>
      </c>
      <c r="E336" s="43" t="s">
        <v>4541</v>
      </c>
      <c r="F336" s="44">
        <v>43907</v>
      </c>
      <c r="G336" s="43" t="s">
        <v>4541</v>
      </c>
      <c r="H336" s="45" t="s">
        <v>766</v>
      </c>
      <c r="I336" s="43"/>
      <c r="J336" s="43"/>
      <c r="K336" s="43"/>
      <c r="L336" s="46"/>
      <c r="M336" s="45" t="s">
        <v>5998</v>
      </c>
      <c r="N336" s="45"/>
      <c r="O336" s="43" t="s">
        <v>4543</v>
      </c>
      <c r="P336" s="45"/>
      <c r="Q336" s="45"/>
      <c r="R336" s="110" t="s">
        <v>41</v>
      </c>
      <c r="S336" s="110" t="s">
        <v>42</v>
      </c>
      <c r="T336" s="130"/>
      <c r="U336" s="56" t="s">
        <v>32</v>
      </c>
      <c r="V336" s="46"/>
      <c r="W336" s="43"/>
      <c r="X336" s="46" t="s">
        <v>43</v>
      </c>
      <c r="Y336" s="43"/>
      <c r="Z336" s="116" t="s">
        <v>20458</v>
      </c>
      <c r="AA336" s="45"/>
      <c r="AB336" s="3">
        <v>0</v>
      </c>
      <c r="AC336" s="3">
        <v>0</v>
      </c>
      <c r="AD336" s="3">
        <v>0</v>
      </c>
      <c r="AE336" s="3">
        <v>0</v>
      </c>
      <c r="AF336" s="3">
        <f>SUM(Table2[[#This Row],[PE 2021 Obligations]],Table2[[#This Row],[ROW 2021 Obligations]],Table2[[#This Row],[Construction 2021 Obligations]],Table2[[#This Row],[Paving 2021 Obligations]])</f>
        <v>0</v>
      </c>
      <c r="AG336" s="3">
        <v>0</v>
      </c>
      <c r="AH336" s="3">
        <v>0</v>
      </c>
      <c r="AI336" s="3">
        <v>4163400</v>
      </c>
      <c r="AJ336" s="3">
        <v>0</v>
      </c>
      <c r="AK336" s="3">
        <v>4163400</v>
      </c>
      <c r="AL336" s="43" t="s">
        <v>5999</v>
      </c>
    </row>
    <row r="337" spans="1:38" ht="30" hidden="1" x14ac:dyDescent="0.25">
      <c r="A337" s="47">
        <v>130193</v>
      </c>
      <c r="B337" s="48">
        <v>1</v>
      </c>
      <c r="C337" s="49" t="s">
        <v>73</v>
      </c>
      <c r="D337" s="50">
        <v>43914</v>
      </c>
      <c r="E337" s="49" t="s">
        <v>4541</v>
      </c>
      <c r="F337" s="50">
        <v>44279</v>
      </c>
      <c r="G337" s="49" t="s">
        <v>75</v>
      </c>
      <c r="H337" s="51" t="s">
        <v>320</v>
      </c>
      <c r="I337" s="49"/>
      <c r="J337" s="49"/>
      <c r="K337" s="49"/>
      <c r="L337" s="52"/>
      <c r="M337" s="51" t="s">
        <v>6010</v>
      </c>
      <c r="N337" s="51"/>
      <c r="O337" s="49" t="s">
        <v>4543</v>
      </c>
      <c r="P337" s="51"/>
      <c r="Q337" s="51"/>
      <c r="R337" s="110" t="s">
        <v>41</v>
      </c>
      <c r="S337" s="110" t="s">
        <v>42</v>
      </c>
      <c r="T337" s="59"/>
      <c r="U337" s="55" t="s">
        <v>32</v>
      </c>
      <c r="V337" s="52"/>
      <c r="W337" s="49"/>
      <c r="X337" s="52" t="s">
        <v>43</v>
      </c>
      <c r="Y337" s="49"/>
      <c r="Z337" s="116" t="s">
        <v>20458</v>
      </c>
      <c r="AA337" s="51"/>
      <c r="AB337" s="54">
        <v>0</v>
      </c>
      <c r="AC337" s="54">
        <v>0</v>
      </c>
      <c r="AD337" s="54">
        <v>607.5</v>
      </c>
      <c r="AE337" s="54">
        <v>0</v>
      </c>
      <c r="AF337" s="3">
        <f>SUM(Table2[[#This Row],[PE 2021 Obligations]],Table2[[#This Row],[ROW 2021 Obligations]],Table2[[#This Row],[Construction 2021 Obligations]],Table2[[#This Row],[Paving 2021 Obligations]])</f>
        <v>607.5</v>
      </c>
      <c r="AG337" s="54">
        <v>0</v>
      </c>
      <c r="AH337" s="54">
        <v>0</v>
      </c>
      <c r="AI337" s="54">
        <v>1118368.3500000001</v>
      </c>
      <c r="AJ337" s="54">
        <v>0</v>
      </c>
      <c r="AK337" s="54">
        <v>1118368.3500000001</v>
      </c>
      <c r="AL337" s="49" t="s">
        <v>6011</v>
      </c>
    </row>
    <row r="338" spans="1:38" hidden="1" x14ac:dyDescent="0.25">
      <c r="A338" s="13">
        <v>130217.01</v>
      </c>
      <c r="B338" s="15">
        <v>4</v>
      </c>
      <c r="C338" s="43" t="s">
        <v>73</v>
      </c>
      <c r="D338" s="44">
        <v>44106</v>
      </c>
      <c r="E338" s="43" t="s">
        <v>486</v>
      </c>
      <c r="F338" s="44">
        <v>44358</v>
      </c>
      <c r="G338" s="43" t="s">
        <v>142</v>
      </c>
      <c r="H338" s="45" t="s">
        <v>298</v>
      </c>
      <c r="I338" s="43" t="s">
        <v>6031</v>
      </c>
      <c r="J338" s="43"/>
      <c r="K338" s="43" t="s">
        <v>6032</v>
      </c>
      <c r="L338" s="46" t="s">
        <v>37</v>
      </c>
      <c r="M338" s="45" t="s">
        <v>6033</v>
      </c>
      <c r="N338" s="45"/>
      <c r="O338" s="43" t="s">
        <v>179</v>
      </c>
      <c r="P338" s="45" t="s">
        <v>79</v>
      </c>
      <c r="Q338" s="45"/>
      <c r="R338" s="112" t="s">
        <v>41</v>
      </c>
      <c r="S338" s="110" t="s">
        <v>42</v>
      </c>
      <c r="T338" s="59"/>
      <c r="U338" s="10">
        <v>0</v>
      </c>
      <c r="V338" s="44">
        <v>44428</v>
      </c>
      <c r="W338" s="43"/>
      <c r="X338" s="46" t="s">
        <v>43</v>
      </c>
      <c r="Y338" s="43" t="s">
        <v>44</v>
      </c>
      <c r="Z338" s="116" t="s">
        <v>20458</v>
      </c>
      <c r="AA338" s="45" t="s">
        <v>6034</v>
      </c>
      <c r="AB338" s="3">
        <v>0</v>
      </c>
      <c r="AC338" s="3">
        <v>0</v>
      </c>
      <c r="AD338" s="3">
        <v>37500</v>
      </c>
      <c r="AE338" s="3">
        <v>0</v>
      </c>
      <c r="AF338" s="3">
        <f>SUM(Table2[[#This Row],[PE 2021 Obligations]],Table2[[#This Row],[ROW 2021 Obligations]],Table2[[#This Row],[Construction 2021 Obligations]],Table2[[#This Row],[Paving 2021 Obligations]])</f>
        <v>37500</v>
      </c>
      <c r="AG338" s="3">
        <v>0</v>
      </c>
      <c r="AH338" s="3">
        <v>0</v>
      </c>
      <c r="AI338" s="3">
        <v>37500</v>
      </c>
      <c r="AJ338" s="3">
        <v>0</v>
      </c>
      <c r="AK338" s="3">
        <v>37500</v>
      </c>
      <c r="AL338" s="43" t="s">
        <v>6035</v>
      </c>
    </row>
    <row r="339" spans="1:38" hidden="1" x14ac:dyDescent="0.25">
      <c r="A339" s="47">
        <v>130228</v>
      </c>
      <c r="B339" s="48">
        <v>2</v>
      </c>
      <c r="C339" s="49" t="s">
        <v>31</v>
      </c>
      <c r="D339" s="50">
        <v>43930</v>
      </c>
      <c r="E339" s="49" t="s">
        <v>109</v>
      </c>
      <c r="F339" s="50">
        <v>44260</v>
      </c>
      <c r="G339" s="49" t="s">
        <v>75</v>
      </c>
      <c r="H339" s="51" t="s">
        <v>206</v>
      </c>
      <c r="I339" s="49" t="s">
        <v>6055</v>
      </c>
      <c r="J339" s="49"/>
      <c r="K339" s="49" t="s">
        <v>6056</v>
      </c>
      <c r="L339" s="52" t="s">
        <v>37</v>
      </c>
      <c r="M339" s="51" t="s">
        <v>6057</v>
      </c>
      <c r="N339" s="51"/>
      <c r="O339" s="49" t="s">
        <v>39</v>
      </c>
      <c r="P339" s="51" t="s">
        <v>40</v>
      </c>
      <c r="Q339" s="51"/>
      <c r="R339" s="111" t="s">
        <v>41</v>
      </c>
      <c r="S339" s="111" t="s">
        <v>42</v>
      </c>
      <c r="T339" s="120"/>
      <c r="U339" s="53">
        <v>1.06E-2</v>
      </c>
      <c r="V339" s="52"/>
      <c r="W339" s="49"/>
      <c r="X339" s="52" t="s">
        <v>43</v>
      </c>
      <c r="Y339" s="49" t="s">
        <v>44</v>
      </c>
      <c r="Z339" s="116" t="s">
        <v>20458</v>
      </c>
      <c r="AA339" s="51" t="s">
        <v>6058</v>
      </c>
      <c r="AB339" s="54">
        <v>0</v>
      </c>
      <c r="AC339" s="54">
        <v>0</v>
      </c>
      <c r="AD339" s="54">
        <v>609936.59</v>
      </c>
      <c r="AE339" s="54">
        <v>0</v>
      </c>
      <c r="AF339" s="3">
        <f>SUM(Table2[[#This Row],[PE 2021 Obligations]],Table2[[#This Row],[ROW 2021 Obligations]],Table2[[#This Row],[Construction 2021 Obligations]],Table2[[#This Row],[Paving 2021 Obligations]])</f>
        <v>609936.59</v>
      </c>
      <c r="AG339" s="54">
        <v>0</v>
      </c>
      <c r="AH339" s="54">
        <v>0</v>
      </c>
      <c r="AI339" s="54">
        <v>616075.29</v>
      </c>
      <c r="AJ339" s="54">
        <v>0</v>
      </c>
      <c r="AK339" s="54">
        <v>616075.29</v>
      </c>
      <c r="AL339" s="49" t="s">
        <v>6059</v>
      </c>
    </row>
    <row r="340" spans="1:38" hidden="1" x14ac:dyDescent="0.25">
      <c r="A340" s="13">
        <v>130235</v>
      </c>
      <c r="B340" s="15">
        <v>3</v>
      </c>
      <c r="C340" s="43" t="s">
        <v>31</v>
      </c>
      <c r="D340" s="44">
        <v>43935</v>
      </c>
      <c r="E340" s="43" t="s">
        <v>176</v>
      </c>
      <c r="F340" s="44">
        <v>44279</v>
      </c>
      <c r="G340" s="43" t="s">
        <v>75</v>
      </c>
      <c r="H340" s="45" t="s">
        <v>98</v>
      </c>
      <c r="I340" s="43" t="s">
        <v>683</v>
      </c>
      <c r="J340" s="43" t="s">
        <v>148</v>
      </c>
      <c r="K340" s="43"/>
      <c r="L340" s="46" t="s">
        <v>149</v>
      </c>
      <c r="M340" s="45" t="s">
        <v>6077</v>
      </c>
      <c r="N340" s="45"/>
      <c r="O340" s="43" t="s">
        <v>179</v>
      </c>
      <c r="P340" s="45" t="s">
        <v>79</v>
      </c>
      <c r="Q340" s="45"/>
      <c r="R340" s="112" t="s">
        <v>41</v>
      </c>
      <c r="S340" s="112" t="s">
        <v>84</v>
      </c>
      <c r="T340" s="59"/>
      <c r="U340" s="10">
        <v>0.03</v>
      </c>
      <c r="V340" s="46"/>
      <c r="W340" s="43"/>
      <c r="X340" s="46" t="s">
        <v>43</v>
      </c>
      <c r="Y340" s="43" t="s">
        <v>454</v>
      </c>
      <c r="Z340" s="127" t="s">
        <v>20457</v>
      </c>
      <c r="AA340" s="45" t="s">
        <v>6078</v>
      </c>
      <c r="AB340" s="3">
        <v>0</v>
      </c>
      <c r="AC340" s="3">
        <v>0</v>
      </c>
      <c r="AD340" s="3">
        <v>2621366</v>
      </c>
      <c r="AE340" s="3">
        <v>0</v>
      </c>
      <c r="AF340" s="3">
        <f>SUM(Table2[[#This Row],[PE 2021 Obligations]],Table2[[#This Row],[ROW 2021 Obligations]],Table2[[#This Row],[Construction 2021 Obligations]],Table2[[#This Row],[Paving 2021 Obligations]])</f>
        <v>2621366</v>
      </c>
      <c r="AG340" s="3">
        <v>0</v>
      </c>
      <c r="AH340" s="3">
        <v>0</v>
      </c>
      <c r="AI340" s="3">
        <v>2712866</v>
      </c>
      <c r="AJ340" s="3">
        <v>0</v>
      </c>
      <c r="AK340" s="3">
        <v>2712866</v>
      </c>
      <c r="AL340" s="43" t="s">
        <v>6079</v>
      </c>
    </row>
    <row r="341" spans="1:38" hidden="1" x14ac:dyDescent="0.25">
      <c r="A341" s="47">
        <v>130344</v>
      </c>
      <c r="B341" s="48">
        <v>1</v>
      </c>
      <c r="C341" s="49" t="s">
        <v>31</v>
      </c>
      <c r="D341" s="50">
        <v>43964</v>
      </c>
      <c r="E341" s="49" t="s">
        <v>33</v>
      </c>
      <c r="F341" s="50">
        <v>44301</v>
      </c>
      <c r="G341" s="49" t="s">
        <v>56</v>
      </c>
      <c r="H341" s="51" t="s">
        <v>215</v>
      </c>
      <c r="I341" s="49" t="s">
        <v>6264</v>
      </c>
      <c r="J341" s="49"/>
      <c r="K341" s="49" t="s">
        <v>6265</v>
      </c>
      <c r="L341" s="52" t="s">
        <v>37</v>
      </c>
      <c r="M341" s="51" t="s">
        <v>6266</v>
      </c>
      <c r="N341" s="51"/>
      <c r="O341" s="49" t="s">
        <v>39</v>
      </c>
      <c r="P341" s="51" t="s">
        <v>40</v>
      </c>
      <c r="Q341" s="51"/>
      <c r="R341" s="111" t="s">
        <v>41</v>
      </c>
      <c r="S341" s="111" t="s">
        <v>42</v>
      </c>
      <c r="T341" s="120"/>
      <c r="U341" s="53">
        <v>0.17</v>
      </c>
      <c r="V341" s="52"/>
      <c r="W341" s="49"/>
      <c r="X341" s="52" t="s">
        <v>43</v>
      </c>
      <c r="Y341" s="49" t="s">
        <v>44</v>
      </c>
      <c r="Z341" s="116" t="s">
        <v>20458</v>
      </c>
      <c r="AA341" s="51" t="s">
        <v>6267</v>
      </c>
      <c r="AB341" s="54">
        <v>0</v>
      </c>
      <c r="AC341" s="54">
        <v>0</v>
      </c>
      <c r="AD341" s="54">
        <v>260037.96</v>
      </c>
      <c r="AE341" s="54">
        <v>0</v>
      </c>
      <c r="AF341" s="3">
        <f>SUM(Table2[[#This Row],[PE 2021 Obligations]],Table2[[#This Row],[ROW 2021 Obligations]],Table2[[#This Row],[Construction 2021 Obligations]],Table2[[#This Row],[Paving 2021 Obligations]])</f>
        <v>260037.96</v>
      </c>
      <c r="AG341" s="54">
        <v>0</v>
      </c>
      <c r="AH341" s="54">
        <v>0</v>
      </c>
      <c r="AI341" s="54">
        <v>260037.96</v>
      </c>
      <c r="AJ341" s="54">
        <v>0</v>
      </c>
      <c r="AK341" s="54">
        <v>260037.96</v>
      </c>
      <c r="AL341" s="49" t="s">
        <v>6268</v>
      </c>
    </row>
    <row r="342" spans="1:38" hidden="1" x14ac:dyDescent="0.25">
      <c r="A342" s="47">
        <v>130365</v>
      </c>
      <c r="B342" s="48">
        <v>4</v>
      </c>
      <c r="C342" s="49" t="s">
        <v>31</v>
      </c>
      <c r="D342" s="50">
        <v>43972</v>
      </c>
      <c r="E342" s="49" t="s">
        <v>1517</v>
      </c>
      <c r="F342" s="50">
        <v>44301</v>
      </c>
      <c r="G342" s="49" t="s">
        <v>56</v>
      </c>
      <c r="H342" s="51" t="s">
        <v>295</v>
      </c>
      <c r="I342" s="49" t="s">
        <v>6298</v>
      </c>
      <c r="J342" s="49"/>
      <c r="K342" s="49" t="s">
        <v>3022</v>
      </c>
      <c r="L342" s="52" t="s">
        <v>37</v>
      </c>
      <c r="M342" s="51" t="s">
        <v>6299</v>
      </c>
      <c r="N342" s="51" t="s">
        <v>6300</v>
      </c>
      <c r="O342" s="49" t="s">
        <v>39</v>
      </c>
      <c r="P342" s="51" t="s">
        <v>40</v>
      </c>
      <c r="Q342" s="51"/>
      <c r="R342" s="111" t="s">
        <v>41</v>
      </c>
      <c r="S342" s="111" t="s">
        <v>42</v>
      </c>
      <c r="T342" s="120"/>
      <c r="U342" s="53">
        <v>0.01</v>
      </c>
      <c r="V342" s="52"/>
      <c r="W342" s="49"/>
      <c r="X342" s="52" t="s">
        <v>43</v>
      </c>
      <c r="Y342" s="49"/>
      <c r="Z342" s="116" t="s">
        <v>20458</v>
      </c>
      <c r="AA342" s="51" t="s">
        <v>6301</v>
      </c>
      <c r="AB342" s="54">
        <v>0</v>
      </c>
      <c r="AC342" s="54">
        <v>0</v>
      </c>
      <c r="AD342" s="54">
        <v>408344.41</v>
      </c>
      <c r="AE342" s="54">
        <v>0</v>
      </c>
      <c r="AF342" s="3">
        <f>SUM(Table2[[#This Row],[PE 2021 Obligations]],Table2[[#This Row],[ROW 2021 Obligations]],Table2[[#This Row],[Construction 2021 Obligations]],Table2[[#This Row],[Paving 2021 Obligations]])</f>
        <v>408344.41</v>
      </c>
      <c r="AG342" s="54">
        <v>0</v>
      </c>
      <c r="AH342" s="54">
        <v>0</v>
      </c>
      <c r="AI342" s="54">
        <v>408344.41</v>
      </c>
      <c r="AJ342" s="54">
        <v>0</v>
      </c>
      <c r="AK342" s="54">
        <v>408344.41</v>
      </c>
      <c r="AL342" s="49" t="s">
        <v>6302</v>
      </c>
    </row>
    <row r="343" spans="1:38" hidden="1" x14ac:dyDescent="0.25">
      <c r="A343" s="13">
        <v>130366</v>
      </c>
      <c r="B343" s="15">
        <v>1</v>
      </c>
      <c r="C343" s="43" t="s">
        <v>73</v>
      </c>
      <c r="D343" s="44">
        <v>43973</v>
      </c>
      <c r="E343" s="43" t="s">
        <v>176</v>
      </c>
      <c r="F343" s="44">
        <v>44357</v>
      </c>
      <c r="G343" s="43" t="s">
        <v>142</v>
      </c>
      <c r="H343" s="45" t="s">
        <v>238</v>
      </c>
      <c r="I343" s="43" t="s">
        <v>3972</v>
      </c>
      <c r="J343" s="43" t="s">
        <v>116</v>
      </c>
      <c r="K343" s="43"/>
      <c r="L343" s="46" t="s">
        <v>116</v>
      </c>
      <c r="M343" s="45" t="s">
        <v>6303</v>
      </c>
      <c r="N343" s="45"/>
      <c r="O343" s="43" t="s">
        <v>179</v>
      </c>
      <c r="P343" s="45" t="s">
        <v>79</v>
      </c>
      <c r="Q343" s="45"/>
      <c r="R343" s="112" t="s">
        <v>41</v>
      </c>
      <c r="S343" s="112" t="s">
        <v>84</v>
      </c>
      <c r="T343" s="59"/>
      <c r="U343" s="10">
        <v>0</v>
      </c>
      <c r="V343" s="44">
        <v>44428</v>
      </c>
      <c r="W343" s="43"/>
      <c r="X343" s="46" t="s">
        <v>43</v>
      </c>
      <c r="Y343" s="43" t="s">
        <v>78</v>
      </c>
      <c r="Z343" s="127" t="s">
        <v>20461</v>
      </c>
      <c r="AA343" s="45" t="s">
        <v>6304</v>
      </c>
      <c r="AB343" s="3">
        <v>0</v>
      </c>
      <c r="AC343" s="3">
        <v>0</v>
      </c>
      <c r="AD343" s="3">
        <v>109000</v>
      </c>
      <c r="AE343" s="3">
        <v>0</v>
      </c>
      <c r="AF343" s="3">
        <f>SUM(Table2[[#This Row],[PE 2021 Obligations]],Table2[[#This Row],[ROW 2021 Obligations]],Table2[[#This Row],[Construction 2021 Obligations]],Table2[[#This Row],[Paving 2021 Obligations]])</f>
        <v>109000</v>
      </c>
      <c r="AG343" s="3">
        <v>0</v>
      </c>
      <c r="AH343" s="3">
        <v>0</v>
      </c>
      <c r="AI343" s="3">
        <v>109000</v>
      </c>
      <c r="AJ343" s="3">
        <v>0</v>
      </c>
      <c r="AK343" s="3">
        <v>109000</v>
      </c>
      <c r="AL343" s="43" t="s">
        <v>6305</v>
      </c>
    </row>
    <row r="344" spans="1:38" hidden="1" x14ac:dyDescent="0.25">
      <c r="A344" s="47">
        <v>130522</v>
      </c>
      <c r="B344" s="48">
        <v>3</v>
      </c>
      <c r="C344" s="49" t="s">
        <v>31</v>
      </c>
      <c r="D344" s="50">
        <v>43994</v>
      </c>
      <c r="E344" s="49" t="s">
        <v>176</v>
      </c>
      <c r="F344" s="50">
        <v>44349</v>
      </c>
      <c r="G344" s="49" t="s">
        <v>32</v>
      </c>
      <c r="H344" s="51" t="s">
        <v>173</v>
      </c>
      <c r="I344" s="49" t="s">
        <v>4095</v>
      </c>
      <c r="J344" s="49" t="s">
        <v>148</v>
      </c>
      <c r="K344" s="49"/>
      <c r="L344" s="52" t="s">
        <v>149</v>
      </c>
      <c r="M344" s="51" t="s">
        <v>6485</v>
      </c>
      <c r="N344" s="51"/>
      <c r="O344" s="49" t="s">
        <v>179</v>
      </c>
      <c r="P344" s="51" t="s">
        <v>79</v>
      </c>
      <c r="Q344" s="51"/>
      <c r="R344" s="111" t="s">
        <v>41</v>
      </c>
      <c r="S344" s="112" t="s">
        <v>84</v>
      </c>
      <c r="T344" s="59"/>
      <c r="U344" s="53">
        <v>0</v>
      </c>
      <c r="V344" s="50">
        <v>44323</v>
      </c>
      <c r="W344" s="49"/>
      <c r="X344" s="52" t="s">
        <v>43</v>
      </c>
      <c r="Y344" s="49" t="s">
        <v>454</v>
      </c>
      <c r="Z344" s="127" t="s">
        <v>20457</v>
      </c>
      <c r="AA344" s="51" t="s">
        <v>6486</v>
      </c>
      <c r="AB344" s="54">
        <v>0</v>
      </c>
      <c r="AC344" s="54">
        <v>0</v>
      </c>
      <c r="AD344" s="54">
        <v>104000</v>
      </c>
      <c r="AE344" s="54">
        <v>0</v>
      </c>
      <c r="AF344" s="3">
        <f>SUM(Table2[[#This Row],[PE 2021 Obligations]],Table2[[#This Row],[ROW 2021 Obligations]],Table2[[#This Row],[Construction 2021 Obligations]],Table2[[#This Row],[Paving 2021 Obligations]])</f>
        <v>104000</v>
      </c>
      <c r="AG344" s="54">
        <v>0</v>
      </c>
      <c r="AH344" s="54">
        <v>0</v>
      </c>
      <c r="AI344" s="54">
        <v>104000</v>
      </c>
      <c r="AJ344" s="54">
        <v>0</v>
      </c>
      <c r="AK344" s="54">
        <v>104000</v>
      </c>
      <c r="AL344" s="49" t="s">
        <v>6487</v>
      </c>
    </row>
    <row r="345" spans="1:38" hidden="1" x14ac:dyDescent="0.25">
      <c r="A345" s="13">
        <v>130530</v>
      </c>
      <c r="B345" s="15">
        <v>4</v>
      </c>
      <c r="C345" s="43" t="s">
        <v>73</v>
      </c>
      <c r="D345" s="44">
        <v>43998</v>
      </c>
      <c r="E345" s="43" t="s">
        <v>176</v>
      </c>
      <c r="F345" s="44">
        <v>44279</v>
      </c>
      <c r="G345" s="43" t="s">
        <v>75</v>
      </c>
      <c r="H345" s="45" t="s">
        <v>126</v>
      </c>
      <c r="I345" s="43" t="s">
        <v>1446</v>
      </c>
      <c r="J345" s="43" t="s">
        <v>148</v>
      </c>
      <c r="K345" s="43"/>
      <c r="L345" s="46" t="s">
        <v>149</v>
      </c>
      <c r="M345" s="45" t="s">
        <v>6499</v>
      </c>
      <c r="N345" s="45" t="s">
        <v>6500</v>
      </c>
      <c r="O345" s="43" t="s">
        <v>179</v>
      </c>
      <c r="P345" s="45" t="s">
        <v>79</v>
      </c>
      <c r="Q345" s="45"/>
      <c r="R345" s="112" t="s">
        <v>41</v>
      </c>
      <c r="S345" s="112" t="s">
        <v>84</v>
      </c>
      <c r="T345" s="59"/>
      <c r="U345" s="10">
        <v>0</v>
      </c>
      <c r="V345" s="46"/>
      <c r="W345" s="43"/>
      <c r="X345" s="46" t="s">
        <v>43</v>
      </c>
      <c r="Y345" s="43" t="s">
        <v>454</v>
      </c>
      <c r="Z345" s="127" t="s">
        <v>20457</v>
      </c>
      <c r="AA345" s="45" t="s">
        <v>6501</v>
      </c>
      <c r="AB345" s="3">
        <v>0</v>
      </c>
      <c r="AC345" s="3">
        <v>0</v>
      </c>
      <c r="AD345" s="3">
        <v>143000</v>
      </c>
      <c r="AE345" s="3">
        <v>0</v>
      </c>
      <c r="AF345" s="3">
        <f>SUM(Table2[[#This Row],[PE 2021 Obligations]],Table2[[#This Row],[ROW 2021 Obligations]],Table2[[#This Row],[Construction 2021 Obligations]],Table2[[#This Row],[Paving 2021 Obligations]])</f>
        <v>143000</v>
      </c>
      <c r="AG345" s="3">
        <v>0</v>
      </c>
      <c r="AH345" s="3">
        <v>0</v>
      </c>
      <c r="AI345" s="3">
        <v>143000</v>
      </c>
      <c r="AJ345" s="3">
        <v>0</v>
      </c>
      <c r="AK345" s="3">
        <v>143000</v>
      </c>
      <c r="AL345" s="43" t="s">
        <v>6502</v>
      </c>
    </row>
    <row r="346" spans="1:38" ht="30" hidden="1" x14ac:dyDescent="0.25">
      <c r="A346" s="47">
        <v>130563</v>
      </c>
      <c r="B346" s="48">
        <v>2</v>
      </c>
      <c r="C346" s="49" t="s">
        <v>73</v>
      </c>
      <c r="D346" s="50">
        <v>44008</v>
      </c>
      <c r="E346" s="49" t="s">
        <v>1928</v>
      </c>
      <c r="F346" s="50">
        <v>44215</v>
      </c>
      <c r="G346" s="49" t="s">
        <v>75</v>
      </c>
      <c r="H346" s="51" t="s">
        <v>286</v>
      </c>
      <c r="I346" s="49"/>
      <c r="J346" s="49"/>
      <c r="K346" s="49"/>
      <c r="L346" s="52"/>
      <c r="M346" s="51" t="s">
        <v>6544</v>
      </c>
      <c r="N346" s="51" t="s">
        <v>6545</v>
      </c>
      <c r="O346" s="49" t="s">
        <v>60</v>
      </c>
      <c r="P346" s="51" t="s">
        <v>40</v>
      </c>
      <c r="Q346" s="51"/>
      <c r="R346" s="111" t="s">
        <v>41</v>
      </c>
      <c r="S346" s="111" t="s">
        <v>42</v>
      </c>
      <c r="T346" s="120"/>
      <c r="U346" s="55" t="s">
        <v>32</v>
      </c>
      <c r="V346" s="52"/>
      <c r="W346" s="49"/>
      <c r="X346" s="52" t="s">
        <v>43</v>
      </c>
      <c r="Y346" s="49" t="s">
        <v>78</v>
      </c>
      <c r="Z346" s="116" t="s">
        <v>20458</v>
      </c>
      <c r="AA346" s="51" t="s">
        <v>6546</v>
      </c>
      <c r="AB346" s="54">
        <v>52800</v>
      </c>
      <c r="AC346" s="54">
        <v>0</v>
      </c>
      <c r="AD346" s="54">
        <v>0</v>
      </c>
      <c r="AE346" s="54">
        <v>0</v>
      </c>
      <c r="AF346" s="3">
        <f>SUM(Table2[[#This Row],[PE 2021 Obligations]],Table2[[#This Row],[ROW 2021 Obligations]],Table2[[#This Row],[Construction 2021 Obligations]],Table2[[#This Row],[Paving 2021 Obligations]])</f>
        <v>52800</v>
      </c>
      <c r="AG346" s="54">
        <v>52800</v>
      </c>
      <c r="AH346" s="54">
        <v>0</v>
      </c>
      <c r="AI346" s="54">
        <v>0</v>
      </c>
      <c r="AJ346" s="54">
        <v>0</v>
      </c>
      <c r="AK346" s="54">
        <v>52800</v>
      </c>
      <c r="AL346" s="49" t="s">
        <v>6547</v>
      </c>
    </row>
    <row r="347" spans="1:38" hidden="1" x14ac:dyDescent="0.25">
      <c r="A347" s="13">
        <v>130666</v>
      </c>
      <c r="B347" s="15">
        <v>2</v>
      </c>
      <c r="C347" s="43" t="s">
        <v>73</v>
      </c>
      <c r="D347" s="44">
        <v>44020</v>
      </c>
      <c r="E347" s="43" t="s">
        <v>529</v>
      </c>
      <c r="F347" s="44">
        <v>44364</v>
      </c>
      <c r="G347" s="43" t="s">
        <v>529</v>
      </c>
      <c r="H347" s="45" t="s">
        <v>162</v>
      </c>
      <c r="I347" s="43" t="s">
        <v>4065</v>
      </c>
      <c r="J347" s="43" t="s">
        <v>116</v>
      </c>
      <c r="K347" s="43"/>
      <c r="L347" s="46" t="s">
        <v>116</v>
      </c>
      <c r="M347" s="45" t="s">
        <v>6745</v>
      </c>
      <c r="N347" s="45"/>
      <c r="O347" s="43" t="s">
        <v>53</v>
      </c>
      <c r="P347" s="45" t="s">
        <v>40</v>
      </c>
      <c r="Q347" s="45"/>
      <c r="R347" s="112" t="s">
        <v>41</v>
      </c>
      <c r="S347" s="112" t="s">
        <v>42</v>
      </c>
      <c r="T347" s="59"/>
      <c r="U347" s="10">
        <v>0.02</v>
      </c>
      <c r="V347" s="46"/>
      <c r="W347" s="43"/>
      <c r="X347" s="46" t="s">
        <v>43</v>
      </c>
      <c r="Y347" s="43" t="s">
        <v>78</v>
      </c>
      <c r="Z347" s="127" t="s">
        <v>20461</v>
      </c>
      <c r="AA347" s="45" t="s">
        <v>6746</v>
      </c>
      <c r="AB347" s="3">
        <v>20000</v>
      </c>
      <c r="AC347" s="3">
        <v>0</v>
      </c>
      <c r="AD347" s="3">
        <v>0</v>
      </c>
      <c r="AE347" s="3">
        <v>0</v>
      </c>
      <c r="AF347" s="3">
        <f>SUM(Table2[[#This Row],[PE 2021 Obligations]],Table2[[#This Row],[ROW 2021 Obligations]],Table2[[#This Row],[Construction 2021 Obligations]],Table2[[#This Row],[Paving 2021 Obligations]])</f>
        <v>20000</v>
      </c>
      <c r="AG347" s="3">
        <v>20000</v>
      </c>
      <c r="AH347" s="3">
        <v>0</v>
      </c>
      <c r="AI347" s="3">
        <v>0</v>
      </c>
      <c r="AJ347" s="3">
        <v>0</v>
      </c>
      <c r="AK347" s="3">
        <v>20000</v>
      </c>
      <c r="AL347" s="43" t="s">
        <v>6747</v>
      </c>
    </row>
    <row r="348" spans="1:38" hidden="1" x14ac:dyDescent="0.25">
      <c r="A348" s="47">
        <v>130666.01</v>
      </c>
      <c r="B348" s="48">
        <v>2</v>
      </c>
      <c r="C348" s="49" t="s">
        <v>73</v>
      </c>
      <c r="D348" s="50">
        <v>44224</v>
      </c>
      <c r="E348" s="49" t="s">
        <v>176</v>
      </c>
      <c r="F348" s="50">
        <v>44320</v>
      </c>
      <c r="G348" s="49" t="s">
        <v>109</v>
      </c>
      <c r="H348" s="51" t="s">
        <v>162</v>
      </c>
      <c r="I348" s="49" t="s">
        <v>4065</v>
      </c>
      <c r="J348" s="49" t="s">
        <v>116</v>
      </c>
      <c r="K348" s="49"/>
      <c r="L348" s="52" t="s">
        <v>116</v>
      </c>
      <c r="M348" s="51" t="s">
        <v>6748</v>
      </c>
      <c r="N348" s="51"/>
      <c r="O348" s="49" t="s">
        <v>179</v>
      </c>
      <c r="P348" s="51" t="s">
        <v>79</v>
      </c>
      <c r="Q348" s="51"/>
      <c r="R348" s="111" t="s">
        <v>41</v>
      </c>
      <c r="S348" s="112" t="s">
        <v>84</v>
      </c>
      <c r="T348" s="59"/>
      <c r="U348" s="53">
        <v>0</v>
      </c>
      <c r="V348" s="50">
        <v>44477</v>
      </c>
      <c r="W348" s="49"/>
      <c r="X348" s="52" t="s">
        <v>43</v>
      </c>
      <c r="Y348" s="49" t="s">
        <v>78</v>
      </c>
      <c r="Z348" s="127" t="s">
        <v>20461</v>
      </c>
      <c r="AA348" s="51" t="s">
        <v>6746</v>
      </c>
      <c r="AB348" s="54">
        <v>0</v>
      </c>
      <c r="AC348" s="54">
        <v>0</v>
      </c>
      <c r="AD348" s="54">
        <v>57500</v>
      </c>
      <c r="AE348" s="54">
        <v>0</v>
      </c>
      <c r="AF348" s="3">
        <f>SUM(Table2[[#This Row],[PE 2021 Obligations]],Table2[[#This Row],[ROW 2021 Obligations]],Table2[[#This Row],[Construction 2021 Obligations]],Table2[[#This Row],[Paving 2021 Obligations]])</f>
        <v>57500</v>
      </c>
      <c r="AG348" s="54">
        <v>0</v>
      </c>
      <c r="AH348" s="54">
        <v>0</v>
      </c>
      <c r="AI348" s="54">
        <v>57500</v>
      </c>
      <c r="AJ348" s="54">
        <v>0</v>
      </c>
      <c r="AK348" s="54">
        <v>57500</v>
      </c>
      <c r="AL348" s="49" t="s">
        <v>6749</v>
      </c>
    </row>
    <row r="349" spans="1:38" hidden="1" x14ac:dyDescent="0.25">
      <c r="A349" s="13">
        <v>130703</v>
      </c>
      <c r="B349" s="15">
        <v>3</v>
      </c>
      <c r="C349" s="43" t="s">
        <v>31</v>
      </c>
      <c r="D349" s="44">
        <v>44033</v>
      </c>
      <c r="E349" s="43" t="s">
        <v>142</v>
      </c>
      <c r="F349" s="44">
        <v>44279</v>
      </c>
      <c r="G349" s="43" t="s">
        <v>75</v>
      </c>
      <c r="H349" s="45" t="s">
        <v>255</v>
      </c>
      <c r="I349" s="43" t="s">
        <v>1681</v>
      </c>
      <c r="J349" s="43" t="s">
        <v>116</v>
      </c>
      <c r="K349" s="43"/>
      <c r="L349" s="46" t="s">
        <v>116</v>
      </c>
      <c r="M349" s="45" t="s">
        <v>6833</v>
      </c>
      <c r="N349" s="45"/>
      <c r="O349" s="43" t="s">
        <v>179</v>
      </c>
      <c r="P349" s="45" t="s">
        <v>40</v>
      </c>
      <c r="Q349" s="45"/>
      <c r="R349" s="112" t="s">
        <v>41</v>
      </c>
      <c r="S349" s="112" t="s">
        <v>84</v>
      </c>
      <c r="T349" s="59"/>
      <c r="U349" s="10">
        <v>0</v>
      </c>
      <c r="V349" s="44">
        <v>44176</v>
      </c>
      <c r="W349" s="43"/>
      <c r="X349" s="46" t="s">
        <v>43</v>
      </c>
      <c r="Y349" s="43" t="s">
        <v>78</v>
      </c>
      <c r="Z349" s="127" t="s">
        <v>20461</v>
      </c>
      <c r="AA349" s="45" t="s">
        <v>6834</v>
      </c>
      <c r="AB349" s="3">
        <v>0</v>
      </c>
      <c r="AC349" s="3">
        <v>46698</v>
      </c>
      <c r="AD349" s="3">
        <v>796177</v>
      </c>
      <c r="AE349" s="3">
        <v>0</v>
      </c>
      <c r="AF349" s="3">
        <f>SUM(Table2[[#This Row],[PE 2021 Obligations]],Table2[[#This Row],[ROW 2021 Obligations]],Table2[[#This Row],[Construction 2021 Obligations]],Table2[[#This Row],[Paving 2021 Obligations]])</f>
        <v>842875</v>
      </c>
      <c r="AG349" s="3">
        <v>0</v>
      </c>
      <c r="AH349" s="3">
        <v>46698</v>
      </c>
      <c r="AI349" s="3">
        <v>796177</v>
      </c>
      <c r="AJ349" s="3">
        <v>0</v>
      </c>
      <c r="AK349" s="3">
        <v>842875</v>
      </c>
      <c r="AL349" s="43" t="s">
        <v>6835</v>
      </c>
    </row>
    <row r="350" spans="1:38" ht="30" hidden="1" x14ac:dyDescent="0.25">
      <c r="A350" s="47">
        <v>130722</v>
      </c>
      <c r="B350" s="48">
        <v>4</v>
      </c>
      <c r="C350" s="49" t="s">
        <v>73</v>
      </c>
      <c r="D350" s="50">
        <v>44041</v>
      </c>
      <c r="E350" s="49" t="s">
        <v>176</v>
      </c>
      <c r="F350" s="50">
        <v>44279</v>
      </c>
      <c r="G350" s="49" t="s">
        <v>75</v>
      </c>
      <c r="H350" s="51" t="s">
        <v>428</v>
      </c>
      <c r="I350" s="49" t="s">
        <v>1166</v>
      </c>
      <c r="J350" s="49" t="s">
        <v>116</v>
      </c>
      <c r="K350" s="49"/>
      <c r="L350" s="52" t="s">
        <v>116</v>
      </c>
      <c r="M350" s="51" t="s">
        <v>6876</v>
      </c>
      <c r="N350" s="51"/>
      <c r="O350" s="49" t="s">
        <v>179</v>
      </c>
      <c r="P350" s="51" t="s">
        <v>79</v>
      </c>
      <c r="Q350" s="51"/>
      <c r="R350" s="111" t="s">
        <v>41</v>
      </c>
      <c r="S350" s="112" t="s">
        <v>84</v>
      </c>
      <c r="T350" s="59"/>
      <c r="U350" s="53">
        <v>0</v>
      </c>
      <c r="V350" s="52"/>
      <c r="W350" s="49"/>
      <c r="X350" s="52" t="s">
        <v>43</v>
      </c>
      <c r="Y350" s="49" t="s">
        <v>140</v>
      </c>
      <c r="Z350" s="127" t="s">
        <v>20460</v>
      </c>
      <c r="AA350" s="51" t="s">
        <v>6877</v>
      </c>
      <c r="AB350" s="54">
        <v>0</v>
      </c>
      <c r="AC350" s="54">
        <v>0</v>
      </c>
      <c r="AD350" s="54">
        <v>39500</v>
      </c>
      <c r="AE350" s="54">
        <v>0</v>
      </c>
      <c r="AF350" s="3">
        <f>SUM(Table2[[#This Row],[PE 2021 Obligations]],Table2[[#This Row],[ROW 2021 Obligations]],Table2[[#This Row],[Construction 2021 Obligations]],Table2[[#This Row],[Paving 2021 Obligations]])</f>
        <v>39500</v>
      </c>
      <c r="AG350" s="54">
        <v>0</v>
      </c>
      <c r="AH350" s="54">
        <v>0</v>
      </c>
      <c r="AI350" s="54">
        <v>39500</v>
      </c>
      <c r="AJ350" s="54">
        <v>0</v>
      </c>
      <c r="AK350" s="54">
        <v>39500</v>
      </c>
      <c r="AL350" s="49" t="s">
        <v>6878</v>
      </c>
    </row>
    <row r="351" spans="1:38" hidden="1" x14ac:dyDescent="0.25">
      <c r="A351" s="47">
        <v>130724</v>
      </c>
      <c r="B351" s="48">
        <v>1</v>
      </c>
      <c r="C351" s="49" t="s">
        <v>73</v>
      </c>
      <c r="D351" s="50">
        <v>44041</v>
      </c>
      <c r="E351" s="49" t="s">
        <v>529</v>
      </c>
      <c r="F351" s="50">
        <v>44278</v>
      </c>
      <c r="G351" s="49" t="s">
        <v>75</v>
      </c>
      <c r="H351" s="51" t="s">
        <v>34</v>
      </c>
      <c r="I351" s="49" t="s">
        <v>650</v>
      </c>
      <c r="J351" s="49" t="s">
        <v>116</v>
      </c>
      <c r="K351" s="49"/>
      <c r="L351" s="52" t="s">
        <v>116</v>
      </c>
      <c r="M351" s="51" t="s">
        <v>6881</v>
      </c>
      <c r="N351" s="51"/>
      <c r="O351" s="49" t="s">
        <v>53</v>
      </c>
      <c r="P351" s="51" t="s">
        <v>40</v>
      </c>
      <c r="Q351" s="51"/>
      <c r="R351" s="111" t="s">
        <v>41</v>
      </c>
      <c r="S351" s="111" t="s">
        <v>42</v>
      </c>
      <c r="T351" s="120"/>
      <c r="U351" s="53">
        <v>0.01</v>
      </c>
      <c r="V351" s="52"/>
      <c r="W351" s="49"/>
      <c r="X351" s="52" t="s">
        <v>43</v>
      </c>
      <c r="Y351" s="49" t="s">
        <v>78</v>
      </c>
      <c r="Z351" s="127" t="s">
        <v>20461</v>
      </c>
      <c r="AA351" s="51" t="s">
        <v>6882</v>
      </c>
      <c r="AB351" s="54">
        <v>20000</v>
      </c>
      <c r="AC351" s="54">
        <v>0</v>
      </c>
      <c r="AD351" s="54">
        <v>0</v>
      </c>
      <c r="AE351" s="54">
        <v>0</v>
      </c>
      <c r="AF351" s="3">
        <f>SUM(Table2[[#This Row],[PE 2021 Obligations]],Table2[[#This Row],[ROW 2021 Obligations]],Table2[[#This Row],[Construction 2021 Obligations]],Table2[[#This Row],[Paving 2021 Obligations]])</f>
        <v>20000</v>
      </c>
      <c r="AG351" s="54">
        <v>20000</v>
      </c>
      <c r="AH351" s="54">
        <v>0</v>
      </c>
      <c r="AI351" s="54">
        <v>0</v>
      </c>
      <c r="AJ351" s="54">
        <v>0</v>
      </c>
      <c r="AK351" s="54">
        <v>20000</v>
      </c>
      <c r="AL351" s="49" t="s">
        <v>6883</v>
      </c>
    </row>
    <row r="352" spans="1:38" ht="30" hidden="1" x14ac:dyDescent="0.25">
      <c r="A352" s="13">
        <v>130725</v>
      </c>
      <c r="B352" s="15">
        <v>3</v>
      </c>
      <c r="C352" s="43" t="s">
        <v>31</v>
      </c>
      <c r="D352" s="44">
        <v>44041</v>
      </c>
      <c r="E352" s="43" t="s">
        <v>176</v>
      </c>
      <c r="F352" s="44">
        <v>44349</v>
      </c>
      <c r="G352" s="43" t="s">
        <v>32</v>
      </c>
      <c r="H352" s="45" t="s">
        <v>98</v>
      </c>
      <c r="I352" s="43" t="s">
        <v>785</v>
      </c>
      <c r="J352" s="43" t="s">
        <v>116</v>
      </c>
      <c r="K352" s="43"/>
      <c r="L352" s="46" t="s">
        <v>116</v>
      </c>
      <c r="M352" s="45" t="s">
        <v>6884</v>
      </c>
      <c r="N352" s="45"/>
      <c r="O352" s="43" t="s">
        <v>179</v>
      </c>
      <c r="P352" s="45" t="s">
        <v>79</v>
      </c>
      <c r="Q352" s="45"/>
      <c r="R352" s="112" t="s">
        <v>41</v>
      </c>
      <c r="S352" s="112" t="s">
        <v>84</v>
      </c>
      <c r="T352" s="59"/>
      <c r="U352" s="56" t="s">
        <v>32</v>
      </c>
      <c r="V352" s="44">
        <v>44323</v>
      </c>
      <c r="W352" s="43"/>
      <c r="X352" s="46" t="s">
        <v>43</v>
      </c>
      <c r="Y352" s="43" t="s">
        <v>140</v>
      </c>
      <c r="Z352" s="112" t="s">
        <v>20460</v>
      </c>
      <c r="AA352" s="45" t="s">
        <v>6885</v>
      </c>
      <c r="AB352" s="3">
        <v>0</v>
      </c>
      <c r="AC352" s="3">
        <v>0</v>
      </c>
      <c r="AD352" s="3">
        <v>108500</v>
      </c>
      <c r="AE352" s="3">
        <v>0</v>
      </c>
      <c r="AF352" s="3">
        <f>SUM(Table2[[#This Row],[PE 2021 Obligations]],Table2[[#This Row],[ROW 2021 Obligations]],Table2[[#This Row],[Construction 2021 Obligations]],Table2[[#This Row],[Paving 2021 Obligations]])</f>
        <v>108500</v>
      </c>
      <c r="AG352" s="3">
        <v>0</v>
      </c>
      <c r="AH352" s="3">
        <v>0</v>
      </c>
      <c r="AI352" s="3">
        <v>108500</v>
      </c>
      <c r="AJ352" s="3">
        <v>0</v>
      </c>
      <c r="AK352" s="3">
        <v>108500</v>
      </c>
      <c r="AL352" s="43" t="s">
        <v>6886</v>
      </c>
    </row>
    <row r="353" spans="1:38" hidden="1" x14ac:dyDescent="0.25">
      <c r="A353" s="13">
        <v>130802</v>
      </c>
      <c r="B353" s="15">
        <v>3</v>
      </c>
      <c r="C353" s="43" t="s">
        <v>73</v>
      </c>
      <c r="D353" s="44">
        <v>44063</v>
      </c>
      <c r="E353" s="43" t="s">
        <v>176</v>
      </c>
      <c r="F353" s="44">
        <v>44336</v>
      </c>
      <c r="G353" s="43" t="s">
        <v>142</v>
      </c>
      <c r="H353" s="45" t="s">
        <v>405</v>
      </c>
      <c r="I353" s="43" t="s">
        <v>1484</v>
      </c>
      <c r="J353" s="43" t="s">
        <v>116</v>
      </c>
      <c r="K353" s="43"/>
      <c r="L353" s="46" t="s">
        <v>116</v>
      </c>
      <c r="M353" s="45" t="s">
        <v>7038</v>
      </c>
      <c r="N353" s="45"/>
      <c r="O353" s="43" t="s">
        <v>179</v>
      </c>
      <c r="P353" s="45" t="s">
        <v>79</v>
      </c>
      <c r="Q353" s="45"/>
      <c r="R353" s="112" t="s">
        <v>41</v>
      </c>
      <c r="S353" s="112" t="s">
        <v>84</v>
      </c>
      <c r="T353" s="59"/>
      <c r="U353" s="10">
        <v>0</v>
      </c>
      <c r="V353" s="44">
        <v>44365</v>
      </c>
      <c r="W353" s="43"/>
      <c r="X353" s="46" t="s">
        <v>43</v>
      </c>
      <c r="Y353" s="43" t="s">
        <v>78</v>
      </c>
      <c r="Z353" s="127" t="s">
        <v>20461</v>
      </c>
      <c r="AA353" s="45" t="s">
        <v>7039</v>
      </c>
      <c r="AB353" s="3">
        <v>0</v>
      </c>
      <c r="AC353" s="3">
        <v>0</v>
      </c>
      <c r="AD353" s="3">
        <v>95000</v>
      </c>
      <c r="AE353" s="3">
        <v>0</v>
      </c>
      <c r="AF353" s="3">
        <f>SUM(Table2[[#This Row],[PE 2021 Obligations]],Table2[[#This Row],[ROW 2021 Obligations]],Table2[[#This Row],[Construction 2021 Obligations]],Table2[[#This Row],[Paving 2021 Obligations]])</f>
        <v>95000</v>
      </c>
      <c r="AG353" s="3">
        <v>0</v>
      </c>
      <c r="AH353" s="3">
        <v>0</v>
      </c>
      <c r="AI353" s="3">
        <v>95000</v>
      </c>
      <c r="AJ353" s="3">
        <v>0</v>
      </c>
      <c r="AK353" s="3">
        <v>95000</v>
      </c>
      <c r="AL353" s="43" t="s">
        <v>7040</v>
      </c>
    </row>
    <row r="354" spans="1:38" hidden="1" x14ac:dyDescent="0.25">
      <c r="A354" s="13">
        <v>130804</v>
      </c>
      <c r="B354" s="15">
        <v>1</v>
      </c>
      <c r="C354" s="43" t="s">
        <v>73</v>
      </c>
      <c r="D354" s="44">
        <v>44063</v>
      </c>
      <c r="E354" s="43" t="s">
        <v>176</v>
      </c>
      <c r="F354" s="44">
        <v>44368</v>
      </c>
      <c r="G354" s="43" t="s">
        <v>529</v>
      </c>
      <c r="H354" s="45" t="s">
        <v>34</v>
      </c>
      <c r="I354" s="43" t="s">
        <v>669</v>
      </c>
      <c r="J354" s="43" t="s">
        <v>116</v>
      </c>
      <c r="K354" s="43"/>
      <c r="L354" s="46" t="s">
        <v>116</v>
      </c>
      <c r="M354" s="45" t="s">
        <v>7043</v>
      </c>
      <c r="N354" s="45"/>
      <c r="O354" s="43" t="s">
        <v>179</v>
      </c>
      <c r="P354" s="45" t="s">
        <v>79</v>
      </c>
      <c r="Q354" s="45"/>
      <c r="R354" s="112" t="s">
        <v>41</v>
      </c>
      <c r="S354" s="112" t="s">
        <v>84</v>
      </c>
      <c r="T354" s="59"/>
      <c r="U354" s="10">
        <v>0</v>
      </c>
      <c r="V354" s="44">
        <v>44540</v>
      </c>
      <c r="W354" s="43"/>
      <c r="X354" s="46" t="s">
        <v>43</v>
      </c>
      <c r="Y354" s="43" t="s">
        <v>140</v>
      </c>
      <c r="Z354" s="127" t="s">
        <v>20460</v>
      </c>
      <c r="AA354" s="45" t="s">
        <v>7044</v>
      </c>
      <c r="AB354" s="3">
        <v>0</v>
      </c>
      <c r="AC354" s="3">
        <v>0</v>
      </c>
      <c r="AD354" s="3">
        <v>104000</v>
      </c>
      <c r="AE354" s="3">
        <v>0</v>
      </c>
      <c r="AF354" s="3">
        <f>SUM(Table2[[#This Row],[PE 2021 Obligations]],Table2[[#This Row],[ROW 2021 Obligations]],Table2[[#This Row],[Construction 2021 Obligations]],Table2[[#This Row],[Paving 2021 Obligations]])</f>
        <v>104000</v>
      </c>
      <c r="AG354" s="3">
        <v>0</v>
      </c>
      <c r="AH354" s="3">
        <v>0</v>
      </c>
      <c r="AI354" s="3">
        <v>104000</v>
      </c>
      <c r="AJ354" s="3">
        <v>0</v>
      </c>
      <c r="AK354" s="3">
        <v>104000</v>
      </c>
      <c r="AL354" s="43" t="s">
        <v>7045</v>
      </c>
    </row>
    <row r="355" spans="1:38" hidden="1" x14ac:dyDescent="0.25">
      <c r="A355" s="47">
        <v>130805</v>
      </c>
      <c r="B355" s="48">
        <v>3</v>
      </c>
      <c r="C355" s="49" t="s">
        <v>73</v>
      </c>
      <c r="D355" s="50">
        <v>44064</v>
      </c>
      <c r="E355" s="49" t="s">
        <v>176</v>
      </c>
      <c r="F355" s="50">
        <v>44279</v>
      </c>
      <c r="G355" s="49" t="s">
        <v>75</v>
      </c>
      <c r="H355" s="51" t="s">
        <v>98</v>
      </c>
      <c r="I355" s="49" t="s">
        <v>159</v>
      </c>
      <c r="J355" s="49" t="s">
        <v>148</v>
      </c>
      <c r="K355" s="49"/>
      <c r="L355" s="52" t="s">
        <v>149</v>
      </c>
      <c r="M355" s="51" t="s">
        <v>7046</v>
      </c>
      <c r="N355" s="51"/>
      <c r="O355" s="49" t="s">
        <v>179</v>
      </c>
      <c r="P355" s="51" t="s">
        <v>79</v>
      </c>
      <c r="Q355" s="51"/>
      <c r="R355" s="111" t="s">
        <v>41</v>
      </c>
      <c r="S355" s="112" t="s">
        <v>84</v>
      </c>
      <c r="T355" s="59"/>
      <c r="U355" s="53">
        <v>0.01</v>
      </c>
      <c r="V355" s="52"/>
      <c r="W355" s="49"/>
      <c r="X355" s="52" t="s">
        <v>43</v>
      </c>
      <c r="Y355" s="49" t="s">
        <v>454</v>
      </c>
      <c r="Z355" s="112" t="s">
        <v>20457</v>
      </c>
      <c r="AA355" s="51" t="s">
        <v>7047</v>
      </c>
      <c r="AB355" s="54">
        <v>0</v>
      </c>
      <c r="AC355" s="54">
        <v>0</v>
      </c>
      <c r="AD355" s="54">
        <v>106000</v>
      </c>
      <c r="AE355" s="54">
        <v>0</v>
      </c>
      <c r="AF355" s="3">
        <f>SUM(Table2[[#This Row],[PE 2021 Obligations]],Table2[[#This Row],[ROW 2021 Obligations]],Table2[[#This Row],[Construction 2021 Obligations]],Table2[[#This Row],[Paving 2021 Obligations]])</f>
        <v>106000</v>
      </c>
      <c r="AG355" s="54">
        <v>0</v>
      </c>
      <c r="AH355" s="54">
        <v>0</v>
      </c>
      <c r="AI355" s="54">
        <v>106000</v>
      </c>
      <c r="AJ355" s="54">
        <v>0</v>
      </c>
      <c r="AK355" s="54">
        <v>106000</v>
      </c>
      <c r="AL355" s="49" t="s">
        <v>7048</v>
      </c>
    </row>
    <row r="356" spans="1:38" hidden="1" x14ac:dyDescent="0.25">
      <c r="A356" s="13">
        <v>130872</v>
      </c>
      <c r="B356" s="15">
        <v>3</v>
      </c>
      <c r="C356" s="43" t="s">
        <v>73</v>
      </c>
      <c r="D356" s="44">
        <v>44091</v>
      </c>
      <c r="E356" s="43" t="s">
        <v>176</v>
      </c>
      <c r="F356" s="44">
        <v>44279</v>
      </c>
      <c r="G356" s="43" t="s">
        <v>75</v>
      </c>
      <c r="H356" s="45" t="s">
        <v>98</v>
      </c>
      <c r="I356" s="43" t="s">
        <v>683</v>
      </c>
      <c r="J356" s="43" t="s">
        <v>148</v>
      </c>
      <c r="K356" s="43"/>
      <c r="L356" s="46" t="s">
        <v>149</v>
      </c>
      <c r="M356" s="45" t="s">
        <v>7299</v>
      </c>
      <c r="N356" s="45"/>
      <c r="O356" s="43" t="s">
        <v>179</v>
      </c>
      <c r="P356" s="45" t="s">
        <v>79</v>
      </c>
      <c r="Q356" s="45"/>
      <c r="R356" s="112" t="s">
        <v>41</v>
      </c>
      <c r="S356" s="112" t="s">
        <v>84</v>
      </c>
      <c r="T356" s="59"/>
      <c r="U356" s="10">
        <v>0</v>
      </c>
      <c r="V356" s="46"/>
      <c r="W356" s="43"/>
      <c r="X356" s="46" t="s">
        <v>43</v>
      </c>
      <c r="Y356" s="43" t="s">
        <v>454</v>
      </c>
      <c r="Z356" s="127" t="s">
        <v>20457</v>
      </c>
      <c r="AA356" s="45" t="s">
        <v>7300</v>
      </c>
      <c r="AB356" s="3">
        <v>0</v>
      </c>
      <c r="AC356" s="3">
        <v>0</v>
      </c>
      <c r="AD356" s="3">
        <v>94500</v>
      </c>
      <c r="AE356" s="3">
        <v>0</v>
      </c>
      <c r="AF356" s="3">
        <f>SUM(Table2[[#This Row],[PE 2021 Obligations]],Table2[[#This Row],[ROW 2021 Obligations]],Table2[[#This Row],[Construction 2021 Obligations]],Table2[[#This Row],[Paving 2021 Obligations]])</f>
        <v>94500</v>
      </c>
      <c r="AG356" s="3">
        <v>0</v>
      </c>
      <c r="AH356" s="3">
        <v>0</v>
      </c>
      <c r="AI356" s="3">
        <v>94500</v>
      </c>
      <c r="AJ356" s="3">
        <v>0</v>
      </c>
      <c r="AK356" s="3">
        <v>94500</v>
      </c>
      <c r="AL356" s="43" t="s">
        <v>7301</v>
      </c>
    </row>
    <row r="357" spans="1:38" hidden="1" x14ac:dyDescent="0.25">
      <c r="A357" s="47">
        <v>130873</v>
      </c>
      <c r="B357" s="48">
        <v>3</v>
      </c>
      <c r="C357" s="49" t="s">
        <v>73</v>
      </c>
      <c r="D357" s="50">
        <v>44091</v>
      </c>
      <c r="E357" s="49" t="s">
        <v>176</v>
      </c>
      <c r="F357" s="50">
        <v>44279</v>
      </c>
      <c r="G357" s="49" t="s">
        <v>75</v>
      </c>
      <c r="H357" s="51" t="s">
        <v>173</v>
      </c>
      <c r="I357" s="49" t="s">
        <v>7302</v>
      </c>
      <c r="J357" s="49" t="s">
        <v>116</v>
      </c>
      <c r="K357" s="49"/>
      <c r="L357" s="52" t="s">
        <v>116</v>
      </c>
      <c r="M357" s="51" t="s">
        <v>7303</v>
      </c>
      <c r="N357" s="51"/>
      <c r="O357" s="49" t="s">
        <v>179</v>
      </c>
      <c r="P357" s="51" t="s">
        <v>79</v>
      </c>
      <c r="Q357" s="51"/>
      <c r="R357" s="111" t="s">
        <v>41</v>
      </c>
      <c r="S357" s="112" t="s">
        <v>84</v>
      </c>
      <c r="T357" s="59"/>
      <c r="U357" s="53">
        <v>0</v>
      </c>
      <c r="V357" s="52"/>
      <c r="W357" s="49"/>
      <c r="X357" s="52" t="s">
        <v>43</v>
      </c>
      <c r="Y357" s="49" t="s">
        <v>78</v>
      </c>
      <c r="Z357" s="127" t="s">
        <v>20461</v>
      </c>
      <c r="AA357" s="51" t="s">
        <v>7304</v>
      </c>
      <c r="AB357" s="54">
        <v>0</v>
      </c>
      <c r="AC357" s="54">
        <v>0</v>
      </c>
      <c r="AD357" s="54">
        <v>85000</v>
      </c>
      <c r="AE357" s="54">
        <v>0</v>
      </c>
      <c r="AF357" s="3">
        <f>SUM(Table2[[#This Row],[PE 2021 Obligations]],Table2[[#This Row],[ROW 2021 Obligations]],Table2[[#This Row],[Construction 2021 Obligations]],Table2[[#This Row],[Paving 2021 Obligations]])</f>
        <v>85000</v>
      </c>
      <c r="AG357" s="54">
        <v>0</v>
      </c>
      <c r="AH357" s="54">
        <v>0</v>
      </c>
      <c r="AI357" s="54">
        <v>85000</v>
      </c>
      <c r="AJ357" s="54">
        <v>0</v>
      </c>
      <c r="AK357" s="54">
        <v>85000</v>
      </c>
      <c r="AL357" s="49" t="s">
        <v>7305</v>
      </c>
    </row>
    <row r="358" spans="1:38" ht="30" hidden="1" x14ac:dyDescent="0.25">
      <c r="A358" s="13">
        <v>130884</v>
      </c>
      <c r="B358" s="15">
        <v>2</v>
      </c>
      <c r="C358" s="43" t="s">
        <v>73</v>
      </c>
      <c r="D358" s="44">
        <v>44098</v>
      </c>
      <c r="E358" s="43" t="s">
        <v>176</v>
      </c>
      <c r="F358" s="44">
        <v>44279</v>
      </c>
      <c r="G358" s="43" t="s">
        <v>75</v>
      </c>
      <c r="H358" s="45" t="s">
        <v>244</v>
      </c>
      <c r="I358" s="43" t="s">
        <v>518</v>
      </c>
      <c r="J358" s="43" t="s">
        <v>116</v>
      </c>
      <c r="K358" s="43"/>
      <c r="L358" s="46" t="s">
        <v>116</v>
      </c>
      <c r="M358" s="45" t="s">
        <v>7314</v>
      </c>
      <c r="N358" s="45"/>
      <c r="O358" s="43" t="s">
        <v>179</v>
      </c>
      <c r="P358" s="45" t="s">
        <v>79</v>
      </c>
      <c r="Q358" s="45"/>
      <c r="R358" s="112" t="s">
        <v>41</v>
      </c>
      <c r="S358" s="112" t="s">
        <v>84</v>
      </c>
      <c r="T358" s="59"/>
      <c r="U358" s="56" t="s">
        <v>32</v>
      </c>
      <c r="V358" s="46"/>
      <c r="W358" s="43"/>
      <c r="X358" s="46" t="s">
        <v>43</v>
      </c>
      <c r="Y358" s="43" t="s">
        <v>140</v>
      </c>
      <c r="Z358" s="112" t="s">
        <v>20460</v>
      </c>
      <c r="AA358" s="45" t="s">
        <v>7315</v>
      </c>
      <c r="AB358" s="3">
        <v>224500</v>
      </c>
      <c r="AC358" s="3">
        <v>0</v>
      </c>
      <c r="AD358" s="3">
        <v>0</v>
      </c>
      <c r="AE358" s="3">
        <v>0</v>
      </c>
      <c r="AF358" s="3">
        <f>SUM(Table2[[#This Row],[PE 2021 Obligations]],Table2[[#This Row],[ROW 2021 Obligations]],Table2[[#This Row],[Construction 2021 Obligations]],Table2[[#This Row],[Paving 2021 Obligations]])</f>
        <v>224500</v>
      </c>
      <c r="AG358" s="3">
        <v>224500</v>
      </c>
      <c r="AH358" s="3">
        <v>0</v>
      </c>
      <c r="AI358" s="3">
        <v>0</v>
      </c>
      <c r="AJ358" s="3">
        <v>0</v>
      </c>
      <c r="AK358" s="3">
        <v>224500</v>
      </c>
      <c r="AL358" s="43"/>
    </row>
    <row r="359" spans="1:38" hidden="1" x14ac:dyDescent="0.25">
      <c r="A359" s="13">
        <v>130900</v>
      </c>
      <c r="B359" s="15">
        <v>2</v>
      </c>
      <c r="C359" s="43" t="s">
        <v>73</v>
      </c>
      <c r="D359" s="44">
        <v>44106</v>
      </c>
      <c r="E359" s="43" t="s">
        <v>529</v>
      </c>
      <c r="F359" s="44">
        <v>44278</v>
      </c>
      <c r="G359" s="43" t="s">
        <v>75</v>
      </c>
      <c r="H359" s="45" t="s">
        <v>170</v>
      </c>
      <c r="I359" s="43" t="s">
        <v>155</v>
      </c>
      <c r="J359" s="43" t="s">
        <v>148</v>
      </c>
      <c r="K359" s="43"/>
      <c r="L359" s="46" t="s">
        <v>149</v>
      </c>
      <c r="M359" s="45" t="s">
        <v>7339</v>
      </c>
      <c r="N359" s="45"/>
      <c r="O359" s="43" t="s">
        <v>53</v>
      </c>
      <c r="P359" s="45" t="s">
        <v>40</v>
      </c>
      <c r="Q359" s="45"/>
      <c r="R359" s="112" t="s">
        <v>41</v>
      </c>
      <c r="S359" s="112" t="s">
        <v>42</v>
      </c>
      <c r="T359" s="59"/>
      <c r="U359" s="10">
        <v>0.01</v>
      </c>
      <c r="V359" s="46"/>
      <c r="W359" s="43"/>
      <c r="X359" s="46" t="s">
        <v>43</v>
      </c>
      <c r="Y359" s="43" t="s">
        <v>454</v>
      </c>
      <c r="Z359" s="127" t="s">
        <v>20457</v>
      </c>
      <c r="AA359" s="45" t="s">
        <v>7340</v>
      </c>
      <c r="AB359" s="3">
        <v>20000</v>
      </c>
      <c r="AC359" s="3">
        <v>0</v>
      </c>
      <c r="AD359" s="3">
        <v>0</v>
      </c>
      <c r="AE359" s="3">
        <v>0</v>
      </c>
      <c r="AF359" s="3">
        <f>SUM(Table2[[#This Row],[PE 2021 Obligations]],Table2[[#This Row],[ROW 2021 Obligations]],Table2[[#This Row],[Construction 2021 Obligations]],Table2[[#This Row],[Paving 2021 Obligations]])</f>
        <v>20000</v>
      </c>
      <c r="AG359" s="3">
        <v>20000</v>
      </c>
      <c r="AH359" s="3">
        <v>0</v>
      </c>
      <c r="AI359" s="3">
        <v>0</v>
      </c>
      <c r="AJ359" s="3">
        <v>0</v>
      </c>
      <c r="AK359" s="3">
        <v>20000</v>
      </c>
      <c r="AL359" s="43" t="s">
        <v>7341</v>
      </c>
    </row>
    <row r="360" spans="1:38" hidden="1" x14ac:dyDescent="0.25">
      <c r="A360" s="47">
        <v>130902</v>
      </c>
      <c r="B360" s="48">
        <v>2</v>
      </c>
      <c r="C360" s="49" t="s">
        <v>73</v>
      </c>
      <c r="D360" s="50">
        <v>44106</v>
      </c>
      <c r="E360" s="49" t="s">
        <v>529</v>
      </c>
      <c r="F360" s="50">
        <v>44278</v>
      </c>
      <c r="G360" s="49" t="s">
        <v>75</v>
      </c>
      <c r="H360" s="51" t="s">
        <v>170</v>
      </c>
      <c r="I360" s="49" t="s">
        <v>7342</v>
      </c>
      <c r="J360" s="49"/>
      <c r="K360" s="49" t="s">
        <v>2459</v>
      </c>
      <c r="L360" s="52" t="s">
        <v>37</v>
      </c>
      <c r="M360" s="51" t="s">
        <v>7343</v>
      </c>
      <c r="N360" s="51"/>
      <c r="O360" s="49" t="s">
        <v>53</v>
      </c>
      <c r="P360" s="51" t="s">
        <v>40</v>
      </c>
      <c r="Q360" s="51"/>
      <c r="R360" s="111" t="s">
        <v>41</v>
      </c>
      <c r="S360" s="111" t="s">
        <v>42</v>
      </c>
      <c r="T360" s="120"/>
      <c r="U360" s="53">
        <v>0.01</v>
      </c>
      <c r="V360" s="52"/>
      <c r="W360" s="49"/>
      <c r="X360" s="52" t="s">
        <v>43</v>
      </c>
      <c r="Y360" s="49" t="s">
        <v>44</v>
      </c>
      <c r="Z360" s="111" t="s">
        <v>20458</v>
      </c>
      <c r="AA360" s="51" t="s">
        <v>7344</v>
      </c>
      <c r="AB360" s="54">
        <v>20000</v>
      </c>
      <c r="AC360" s="54">
        <v>0</v>
      </c>
      <c r="AD360" s="54">
        <v>0</v>
      </c>
      <c r="AE360" s="54">
        <v>0</v>
      </c>
      <c r="AF360" s="3">
        <f>SUM(Table2[[#This Row],[PE 2021 Obligations]],Table2[[#This Row],[ROW 2021 Obligations]],Table2[[#This Row],[Construction 2021 Obligations]],Table2[[#This Row],[Paving 2021 Obligations]])</f>
        <v>20000</v>
      </c>
      <c r="AG360" s="54">
        <v>20000</v>
      </c>
      <c r="AH360" s="54">
        <v>0</v>
      </c>
      <c r="AI360" s="54">
        <v>0</v>
      </c>
      <c r="AJ360" s="54">
        <v>0</v>
      </c>
      <c r="AK360" s="54">
        <v>20000</v>
      </c>
      <c r="AL360" s="49" t="s">
        <v>7345</v>
      </c>
    </row>
    <row r="361" spans="1:38" hidden="1" x14ac:dyDescent="0.25">
      <c r="A361" s="13">
        <v>130903</v>
      </c>
      <c r="B361" s="15">
        <v>3</v>
      </c>
      <c r="C361" s="43" t="s">
        <v>73</v>
      </c>
      <c r="D361" s="44">
        <v>44106</v>
      </c>
      <c r="E361" s="43" t="s">
        <v>176</v>
      </c>
      <c r="F361" s="44">
        <v>44279</v>
      </c>
      <c r="G361" s="43" t="s">
        <v>102</v>
      </c>
      <c r="H361" s="45" t="s">
        <v>98</v>
      </c>
      <c r="I361" s="43" t="s">
        <v>155</v>
      </c>
      <c r="J361" s="43" t="s">
        <v>148</v>
      </c>
      <c r="K361" s="43"/>
      <c r="L361" s="46" t="s">
        <v>149</v>
      </c>
      <c r="M361" s="45" t="s">
        <v>7346</v>
      </c>
      <c r="N361" s="45"/>
      <c r="O361" s="43" t="s">
        <v>179</v>
      </c>
      <c r="P361" s="45" t="s">
        <v>79</v>
      </c>
      <c r="Q361" s="45"/>
      <c r="R361" s="112" t="s">
        <v>41</v>
      </c>
      <c r="S361" s="112" t="s">
        <v>84</v>
      </c>
      <c r="T361" s="59"/>
      <c r="U361" s="10">
        <v>0</v>
      </c>
      <c r="V361" s="44">
        <v>44365</v>
      </c>
      <c r="W361" s="43"/>
      <c r="X361" s="46" t="s">
        <v>43</v>
      </c>
      <c r="Y361" s="43" t="s">
        <v>454</v>
      </c>
      <c r="Z361" s="127" t="s">
        <v>20457</v>
      </c>
      <c r="AA361" s="45" t="s">
        <v>7347</v>
      </c>
      <c r="AB361" s="3">
        <v>0</v>
      </c>
      <c r="AC361" s="3">
        <v>0</v>
      </c>
      <c r="AD361" s="3">
        <v>50500</v>
      </c>
      <c r="AE361" s="3">
        <v>0</v>
      </c>
      <c r="AF361" s="3">
        <f>SUM(Table2[[#This Row],[PE 2021 Obligations]],Table2[[#This Row],[ROW 2021 Obligations]],Table2[[#This Row],[Construction 2021 Obligations]],Table2[[#This Row],[Paving 2021 Obligations]])</f>
        <v>50500</v>
      </c>
      <c r="AG361" s="3">
        <v>0</v>
      </c>
      <c r="AH361" s="3">
        <v>0</v>
      </c>
      <c r="AI361" s="3">
        <v>50500</v>
      </c>
      <c r="AJ361" s="3">
        <v>0</v>
      </c>
      <c r="AK361" s="3">
        <v>50500</v>
      </c>
      <c r="AL361" s="43" t="s">
        <v>7348</v>
      </c>
    </row>
    <row r="362" spans="1:38" hidden="1" x14ac:dyDescent="0.25">
      <c r="A362" s="47">
        <v>130904</v>
      </c>
      <c r="B362" s="48">
        <v>2</v>
      </c>
      <c r="C362" s="49" t="s">
        <v>73</v>
      </c>
      <c r="D362" s="50">
        <v>44106</v>
      </c>
      <c r="E362" s="49" t="s">
        <v>529</v>
      </c>
      <c r="F362" s="50">
        <v>44278</v>
      </c>
      <c r="G362" s="49" t="s">
        <v>75</v>
      </c>
      <c r="H362" s="51" t="s">
        <v>371</v>
      </c>
      <c r="I362" s="49" t="s">
        <v>7349</v>
      </c>
      <c r="J362" s="49" t="s">
        <v>116</v>
      </c>
      <c r="K362" s="49"/>
      <c r="L362" s="52" t="s">
        <v>116</v>
      </c>
      <c r="M362" s="51" t="s">
        <v>7350</v>
      </c>
      <c r="N362" s="51"/>
      <c r="O362" s="49" t="s">
        <v>53</v>
      </c>
      <c r="P362" s="51" t="s">
        <v>40</v>
      </c>
      <c r="Q362" s="51"/>
      <c r="R362" s="111" t="s">
        <v>41</v>
      </c>
      <c r="S362" s="111" t="s">
        <v>42</v>
      </c>
      <c r="T362" s="120"/>
      <c r="U362" s="53">
        <v>0.01</v>
      </c>
      <c r="V362" s="52"/>
      <c r="W362" s="49"/>
      <c r="X362" s="52" t="s">
        <v>43</v>
      </c>
      <c r="Y362" s="49" t="s">
        <v>78</v>
      </c>
      <c r="Z362" s="127" t="s">
        <v>20461</v>
      </c>
      <c r="AA362" s="51" t="s">
        <v>7351</v>
      </c>
      <c r="AB362" s="54">
        <v>20000</v>
      </c>
      <c r="AC362" s="54">
        <v>0</v>
      </c>
      <c r="AD362" s="54">
        <v>0</v>
      </c>
      <c r="AE362" s="54">
        <v>0</v>
      </c>
      <c r="AF362" s="3">
        <f>SUM(Table2[[#This Row],[PE 2021 Obligations]],Table2[[#This Row],[ROW 2021 Obligations]],Table2[[#This Row],[Construction 2021 Obligations]],Table2[[#This Row],[Paving 2021 Obligations]])</f>
        <v>20000</v>
      </c>
      <c r="AG362" s="54">
        <v>20000</v>
      </c>
      <c r="AH362" s="54">
        <v>0</v>
      </c>
      <c r="AI362" s="54">
        <v>0</v>
      </c>
      <c r="AJ362" s="54">
        <v>0</v>
      </c>
      <c r="AK362" s="54">
        <v>20000</v>
      </c>
      <c r="AL362" s="49" t="s">
        <v>7352</v>
      </c>
    </row>
    <row r="363" spans="1:38" hidden="1" x14ac:dyDescent="0.25">
      <c r="A363" s="13">
        <v>130904.01</v>
      </c>
      <c r="B363" s="15">
        <v>2</v>
      </c>
      <c r="C363" s="43" t="s">
        <v>73</v>
      </c>
      <c r="D363" s="44">
        <v>44224</v>
      </c>
      <c r="E363" s="43" t="s">
        <v>176</v>
      </c>
      <c r="F363" s="44">
        <v>44279</v>
      </c>
      <c r="G363" s="43" t="s">
        <v>75</v>
      </c>
      <c r="H363" s="45" t="s">
        <v>371</v>
      </c>
      <c r="I363" s="43" t="s">
        <v>7349</v>
      </c>
      <c r="J363" s="43" t="s">
        <v>116</v>
      </c>
      <c r="K363" s="43"/>
      <c r="L363" s="46" t="s">
        <v>116</v>
      </c>
      <c r="M363" s="45" t="s">
        <v>7353</v>
      </c>
      <c r="N363" s="45"/>
      <c r="O363" s="43" t="s">
        <v>179</v>
      </c>
      <c r="P363" s="45" t="s">
        <v>79</v>
      </c>
      <c r="Q363" s="45"/>
      <c r="R363" s="112" t="s">
        <v>41</v>
      </c>
      <c r="S363" s="112" t="s">
        <v>84</v>
      </c>
      <c r="T363" s="59"/>
      <c r="U363" s="10">
        <v>0</v>
      </c>
      <c r="V363" s="46"/>
      <c r="W363" s="43"/>
      <c r="X363" s="46" t="s">
        <v>43</v>
      </c>
      <c r="Y363" s="43" t="s">
        <v>78</v>
      </c>
      <c r="Z363" s="127" t="s">
        <v>20461</v>
      </c>
      <c r="AA363" s="45" t="s">
        <v>7351</v>
      </c>
      <c r="AB363" s="3">
        <v>0</v>
      </c>
      <c r="AC363" s="3">
        <v>0</v>
      </c>
      <c r="AD363" s="3">
        <v>45000</v>
      </c>
      <c r="AE363" s="3">
        <v>0</v>
      </c>
      <c r="AF363" s="3">
        <f>SUM(Table2[[#This Row],[PE 2021 Obligations]],Table2[[#This Row],[ROW 2021 Obligations]],Table2[[#This Row],[Construction 2021 Obligations]],Table2[[#This Row],[Paving 2021 Obligations]])</f>
        <v>45000</v>
      </c>
      <c r="AG363" s="3">
        <v>0</v>
      </c>
      <c r="AH363" s="3">
        <v>0</v>
      </c>
      <c r="AI363" s="3">
        <v>45000</v>
      </c>
      <c r="AJ363" s="3">
        <v>0</v>
      </c>
      <c r="AK363" s="3">
        <v>45000</v>
      </c>
      <c r="AL363" s="43" t="s">
        <v>7354</v>
      </c>
    </row>
    <row r="364" spans="1:38" hidden="1" x14ac:dyDescent="0.25">
      <c r="A364" s="47">
        <v>130905</v>
      </c>
      <c r="B364" s="48">
        <v>4</v>
      </c>
      <c r="C364" s="49" t="s">
        <v>73</v>
      </c>
      <c r="D364" s="50">
        <v>44106</v>
      </c>
      <c r="E364" s="49" t="s">
        <v>529</v>
      </c>
      <c r="F364" s="50">
        <v>44278</v>
      </c>
      <c r="G364" s="49" t="s">
        <v>75</v>
      </c>
      <c r="H364" s="51" t="s">
        <v>261</v>
      </c>
      <c r="I364" s="49" t="s">
        <v>741</v>
      </c>
      <c r="J364" s="49" t="s">
        <v>116</v>
      </c>
      <c r="K364" s="49"/>
      <c r="L364" s="52" t="s">
        <v>116</v>
      </c>
      <c r="M364" s="51" t="s">
        <v>7355</v>
      </c>
      <c r="N364" s="51"/>
      <c r="O364" s="49" t="s">
        <v>53</v>
      </c>
      <c r="P364" s="51" t="s">
        <v>40</v>
      </c>
      <c r="Q364" s="51"/>
      <c r="R364" s="111" t="s">
        <v>41</v>
      </c>
      <c r="S364" s="111" t="s">
        <v>42</v>
      </c>
      <c r="T364" s="120"/>
      <c r="U364" s="53">
        <v>0.01</v>
      </c>
      <c r="V364" s="52"/>
      <c r="W364" s="49"/>
      <c r="X364" s="52" t="s">
        <v>43</v>
      </c>
      <c r="Y364" s="49" t="s">
        <v>78</v>
      </c>
      <c r="Z364" s="127" t="s">
        <v>20461</v>
      </c>
      <c r="AA364" s="51" t="s">
        <v>7356</v>
      </c>
      <c r="AB364" s="54">
        <v>20000</v>
      </c>
      <c r="AC364" s="54">
        <v>0</v>
      </c>
      <c r="AD364" s="54">
        <v>0</v>
      </c>
      <c r="AE364" s="54">
        <v>0</v>
      </c>
      <c r="AF364" s="3">
        <f>SUM(Table2[[#This Row],[PE 2021 Obligations]],Table2[[#This Row],[ROW 2021 Obligations]],Table2[[#This Row],[Construction 2021 Obligations]],Table2[[#This Row],[Paving 2021 Obligations]])</f>
        <v>20000</v>
      </c>
      <c r="AG364" s="54">
        <v>20000</v>
      </c>
      <c r="AH364" s="54">
        <v>0</v>
      </c>
      <c r="AI364" s="54">
        <v>0</v>
      </c>
      <c r="AJ364" s="54">
        <v>0</v>
      </c>
      <c r="AK364" s="54">
        <v>20000</v>
      </c>
      <c r="AL364" s="49" t="s">
        <v>7357</v>
      </c>
    </row>
    <row r="365" spans="1:38" hidden="1" x14ac:dyDescent="0.25">
      <c r="A365" s="47">
        <v>131069</v>
      </c>
      <c r="B365" s="48">
        <v>3</v>
      </c>
      <c r="C365" s="49" t="s">
        <v>73</v>
      </c>
      <c r="D365" s="50">
        <v>44152</v>
      </c>
      <c r="E365" s="49" t="s">
        <v>176</v>
      </c>
      <c r="F365" s="50">
        <v>44279</v>
      </c>
      <c r="G365" s="49" t="s">
        <v>75</v>
      </c>
      <c r="H365" s="51" t="s">
        <v>255</v>
      </c>
      <c r="I365" s="49" t="s">
        <v>159</v>
      </c>
      <c r="J365" s="49" t="s">
        <v>148</v>
      </c>
      <c r="K365" s="49"/>
      <c r="L365" s="52" t="s">
        <v>149</v>
      </c>
      <c r="M365" s="51" t="s">
        <v>7586</v>
      </c>
      <c r="N365" s="51"/>
      <c r="O365" s="49" t="s">
        <v>179</v>
      </c>
      <c r="P365" s="51" t="s">
        <v>79</v>
      </c>
      <c r="Q365" s="51"/>
      <c r="R365" s="111" t="s">
        <v>41</v>
      </c>
      <c r="S365" s="112" t="s">
        <v>84</v>
      </c>
      <c r="T365" s="59"/>
      <c r="U365" s="53">
        <v>0</v>
      </c>
      <c r="V365" s="52"/>
      <c r="W365" s="49"/>
      <c r="X365" s="52" t="s">
        <v>43</v>
      </c>
      <c r="Y365" s="49" t="s">
        <v>454</v>
      </c>
      <c r="Z365" s="127" t="s">
        <v>20457</v>
      </c>
      <c r="AA365" s="51" t="s">
        <v>7587</v>
      </c>
      <c r="AB365" s="54">
        <v>0</v>
      </c>
      <c r="AC365" s="54">
        <v>0</v>
      </c>
      <c r="AD365" s="54">
        <v>55000</v>
      </c>
      <c r="AE365" s="54">
        <v>0</v>
      </c>
      <c r="AF365" s="3">
        <f>SUM(Table2[[#This Row],[PE 2021 Obligations]],Table2[[#This Row],[ROW 2021 Obligations]],Table2[[#This Row],[Construction 2021 Obligations]],Table2[[#This Row],[Paving 2021 Obligations]])</f>
        <v>55000</v>
      </c>
      <c r="AG365" s="54">
        <v>0</v>
      </c>
      <c r="AH365" s="54">
        <v>0</v>
      </c>
      <c r="AI365" s="54">
        <v>55000</v>
      </c>
      <c r="AJ365" s="54">
        <v>0</v>
      </c>
      <c r="AK365" s="54">
        <v>55000</v>
      </c>
      <c r="AL365" s="49" t="s">
        <v>7588</v>
      </c>
    </row>
    <row r="366" spans="1:38" hidden="1" x14ac:dyDescent="0.25">
      <c r="A366" s="13">
        <v>131070</v>
      </c>
      <c r="B366" s="15">
        <v>3</v>
      </c>
      <c r="C366" s="43" t="s">
        <v>73</v>
      </c>
      <c r="D366" s="44">
        <v>44152</v>
      </c>
      <c r="E366" s="43" t="s">
        <v>176</v>
      </c>
      <c r="F366" s="44">
        <v>44279</v>
      </c>
      <c r="G366" s="43" t="s">
        <v>75</v>
      </c>
      <c r="H366" s="45" t="s">
        <v>362</v>
      </c>
      <c r="I366" s="43" t="s">
        <v>7389</v>
      </c>
      <c r="J366" s="43" t="s">
        <v>116</v>
      </c>
      <c r="K366" s="43"/>
      <c r="L366" s="46" t="s">
        <v>116</v>
      </c>
      <c r="M366" s="45" t="s">
        <v>7589</v>
      </c>
      <c r="N366" s="45"/>
      <c r="O366" s="43" t="s">
        <v>179</v>
      </c>
      <c r="P366" s="45" t="s">
        <v>79</v>
      </c>
      <c r="Q366" s="45"/>
      <c r="R366" s="112" t="s">
        <v>41</v>
      </c>
      <c r="S366" s="112" t="s">
        <v>84</v>
      </c>
      <c r="T366" s="59"/>
      <c r="U366" s="10">
        <v>0</v>
      </c>
      <c r="V366" s="46"/>
      <c r="W366" s="43"/>
      <c r="X366" s="46" t="s">
        <v>43</v>
      </c>
      <c r="Y366" s="43" t="s">
        <v>78</v>
      </c>
      <c r="Z366" s="127" t="s">
        <v>20461</v>
      </c>
      <c r="AA366" s="45" t="s">
        <v>7590</v>
      </c>
      <c r="AB366" s="3">
        <v>0</v>
      </c>
      <c r="AC366" s="3">
        <v>0</v>
      </c>
      <c r="AD366" s="3">
        <v>98000</v>
      </c>
      <c r="AE366" s="3">
        <v>0</v>
      </c>
      <c r="AF366" s="3">
        <f>SUM(Table2[[#This Row],[PE 2021 Obligations]],Table2[[#This Row],[ROW 2021 Obligations]],Table2[[#This Row],[Construction 2021 Obligations]],Table2[[#This Row],[Paving 2021 Obligations]])</f>
        <v>98000</v>
      </c>
      <c r="AG366" s="3">
        <v>0</v>
      </c>
      <c r="AH366" s="3">
        <v>0</v>
      </c>
      <c r="AI366" s="3">
        <v>98000</v>
      </c>
      <c r="AJ366" s="3">
        <v>0</v>
      </c>
      <c r="AK366" s="3">
        <v>98000</v>
      </c>
      <c r="AL366" s="43" t="s">
        <v>7591</v>
      </c>
    </row>
    <row r="367" spans="1:38" hidden="1" x14ac:dyDescent="0.25">
      <c r="A367" s="47">
        <v>131071</v>
      </c>
      <c r="B367" s="48">
        <v>3</v>
      </c>
      <c r="C367" s="49" t="s">
        <v>31</v>
      </c>
      <c r="D367" s="50">
        <v>44152</v>
      </c>
      <c r="E367" s="49" t="s">
        <v>176</v>
      </c>
      <c r="F367" s="50">
        <v>44349</v>
      </c>
      <c r="G367" s="49" t="s">
        <v>32</v>
      </c>
      <c r="H367" s="51" t="s">
        <v>434</v>
      </c>
      <c r="I367" s="49" t="s">
        <v>159</v>
      </c>
      <c r="J367" s="49" t="s">
        <v>148</v>
      </c>
      <c r="K367" s="49"/>
      <c r="L367" s="52" t="s">
        <v>149</v>
      </c>
      <c r="M367" s="51" t="s">
        <v>7592</v>
      </c>
      <c r="N367" s="51"/>
      <c r="O367" s="49" t="s">
        <v>179</v>
      </c>
      <c r="P367" s="51" t="s">
        <v>79</v>
      </c>
      <c r="Q367" s="51"/>
      <c r="R367" s="111" t="s">
        <v>41</v>
      </c>
      <c r="S367" s="112" t="s">
        <v>84</v>
      </c>
      <c r="T367" s="59"/>
      <c r="U367" s="53">
        <v>0</v>
      </c>
      <c r="V367" s="50">
        <v>44323</v>
      </c>
      <c r="W367" s="49"/>
      <c r="X367" s="52" t="s">
        <v>43</v>
      </c>
      <c r="Y367" s="49" t="s">
        <v>454</v>
      </c>
      <c r="Z367" s="112" t="s">
        <v>20457</v>
      </c>
      <c r="AA367" s="51" t="s">
        <v>7593</v>
      </c>
      <c r="AB367" s="54">
        <v>0</v>
      </c>
      <c r="AC367" s="54">
        <v>0</v>
      </c>
      <c r="AD367" s="54">
        <v>97500</v>
      </c>
      <c r="AE367" s="54">
        <v>0</v>
      </c>
      <c r="AF367" s="3">
        <f>SUM(Table2[[#This Row],[PE 2021 Obligations]],Table2[[#This Row],[ROW 2021 Obligations]],Table2[[#This Row],[Construction 2021 Obligations]],Table2[[#This Row],[Paving 2021 Obligations]])</f>
        <v>97500</v>
      </c>
      <c r="AG367" s="54">
        <v>0</v>
      </c>
      <c r="AH367" s="54">
        <v>0</v>
      </c>
      <c r="AI367" s="54">
        <v>97500</v>
      </c>
      <c r="AJ367" s="54">
        <v>0</v>
      </c>
      <c r="AK367" s="54">
        <v>97500</v>
      </c>
      <c r="AL367" s="49" t="s">
        <v>7594</v>
      </c>
    </row>
    <row r="368" spans="1:38" hidden="1" x14ac:dyDescent="0.25">
      <c r="A368" s="13">
        <v>131091</v>
      </c>
      <c r="B368" s="15">
        <v>3</v>
      </c>
      <c r="C368" s="43" t="s">
        <v>73</v>
      </c>
      <c r="D368" s="44">
        <v>44166</v>
      </c>
      <c r="E368" s="43" t="s">
        <v>176</v>
      </c>
      <c r="F368" s="44">
        <v>44279</v>
      </c>
      <c r="G368" s="43" t="s">
        <v>75</v>
      </c>
      <c r="H368" s="45" t="s">
        <v>389</v>
      </c>
      <c r="I368" s="43" t="s">
        <v>5446</v>
      </c>
      <c r="J368" s="43" t="s">
        <v>116</v>
      </c>
      <c r="K368" s="43"/>
      <c r="L368" s="46" t="s">
        <v>116</v>
      </c>
      <c r="M368" s="45" t="s">
        <v>7619</v>
      </c>
      <c r="N368" s="45"/>
      <c r="O368" s="43" t="s">
        <v>179</v>
      </c>
      <c r="P368" s="45" t="s">
        <v>79</v>
      </c>
      <c r="Q368" s="45"/>
      <c r="R368" s="112" t="s">
        <v>41</v>
      </c>
      <c r="S368" s="112" t="s">
        <v>84</v>
      </c>
      <c r="T368" s="59"/>
      <c r="U368" s="10">
        <v>0</v>
      </c>
      <c r="V368" s="46"/>
      <c r="W368" s="43"/>
      <c r="X368" s="46" t="s">
        <v>43</v>
      </c>
      <c r="Y368" s="43" t="s">
        <v>78</v>
      </c>
      <c r="Z368" s="112" t="s">
        <v>20461</v>
      </c>
      <c r="AA368" s="45" t="s">
        <v>7620</v>
      </c>
      <c r="AB368" s="3">
        <v>0</v>
      </c>
      <c r="AC368" s="3">
        <v>0</v>
      </c>
      <c r="AD368" s="3">
        <v>50000</v>
      </c>
      <c r="AE368" s="3">
        <v>0</v>
      </c>
      <c r="AF368" s="3">
        <f>SUM(Table2[[#This Row],[PE 2021 Obligations]],Table2[[#This Row],[ROW 2021 Obligations]],Table2[[#This Row],[Construction 2021 Obligations]],Table2[[#This Row],[Paving 2021 Obligations]])</f>
        <v>50000</v>
      </c>
      <c r="AG368" s="3">
        <v>0</v>
      </c>
      <c r="AH368" s="3">
        <v>0</v>
      </c>
      <c r="AI368" s="3">
        <v>50000</v>
      </c>
      <c r="AJ368" s="3">
        <v>0</v>
      </c>
      <c r="AK368" s="3">
        <v>50000</v>
      </c>
      <c r="AL368" s="43" t="s">
        <v>7621</v>
      </c>
    </row>
    <row r="369" spans="1:38" hidden="1" x14ac:dyDescent="0.25">
      <c r="A369" s="13">
        <v>131161</v>
      </c>
      <c r="B369" s="15">
        <v>3</v>
      </c>
      <c r="C369" s="43" t="s">
        <v>73</v>
      </c>
      <c r="D369" s="44">
        <v>44207</v>
      </c>
      <c r="E369" s="43" t="s">
        <v>176</v>
      </c>
      <c r="F369" s="44">
        <v>44281</v>
      </c>
      <c r="G369" s="43" t="s">
        <v>529</v>
      </c>
      <c r="H369" s="45" t="s">
        <v>98</v>
      </c>
      <c r="I369" s="43" t="s">
        <v>159</v>
      </c>
      <c r="J369" s="43" t="s">
        <v>148</v>
      </c>
      <c r="K369" s="43"/>
      <c r="L369" s="46" t="s">
        <v>149</v>
      </c>
      <c r="M369" s="45" t="s">
        <v>7724</v>
      </c>
      <c r="N369" s="45"/>
      <c r="O369" s="43" t="s">
        <v>179</v>
      </c>
      <c r="P369" s="45" t="s">
        <v>79</v>
      </c>
      <c r="Q369" s="45"/>
      <c r="R369" s="112" t="s">
        <v>41</v>
      </c>
      <c r="S369" s="112" t="s">
        <v>84</v>
      </c>
      <c r="T369" s="59"/>
      <c r="U369" s="10">
        <v>0</v>
      </c>
      <c r="V369" s="46"/>
      <c r="W369" s="43"/>
      <c r="X369" s="46" t="s">
        <v>43</v>
      </c>
      <c r="Y369" s="43" t="s">
        <v>454</v>
      </c>
      <c r="Z369" s="127" t="s">
        <v>20457</v>
      </c>
      <c r="AA369" s="45" t="s">
        <v>7725</v>
      </c>
      <c r="AB369" s="3">
        <v>0</v>
      </c>
      <c r="AC369" s="3">
        <v>0</v>
      </c>
      <c r="AD369" s="3">
        <v>81500</v>
      </c>
      <c r="AE369" s="3">
        <v>0</v>
      </c>
      <c r="AF369" s="3">
        <f>SUM(Table2[[#This Row],[PE 2021 Obligations]],Table2[[#This Row],[ROW 2021 Obligations]],Table2[[#This Row],[Construction 2021 Obligations]],Table2[[#This Row],[Paving 2021 Obligations]])</f>
        <v>81500</v>
      </c>
      <c r="AG369" s="3">
        <v>0</v>
      </c>
      <c r="AH369" s="3">
        <v>0</v>
      </c>
      <c r="AI369" s="3">
        <v>135000</v>
      </c>
      <c r="AJ369" s="3">
        <v>0</v>
      </c>
      <c r="AK369" s="3">
        <v>135000</v>
      </c>
      <c r="AL369" s="43" t="s">
        <v>7726</v>
      </c>
    </row>
    <row r="370" spans="1:38" hidden="1" x14ac:dyDescent="0.25">
      <c r="A370" s="47">
        <v>131162</v>
      </c>
      <c r="B370" s="48">
        <v>2</v>
      </c>
      <c r="C370" s="49" t="s">
        <v>73</v>
      </c>
      <c r="D370" s="50">
        <v>44207</v>
      </c>
      <c r="E370" s="49" t="s">
        <v>176</v>
      </c>
      <c r="F370" s="50">
        <v>44279</v>
      </c>
      <c r="G370" s="49" t="s">
        <v>75</v>
      </c>
      <c r="H370" s="51" t="s">
        <v>264</v>
      </c>
      <c r="I370" s="49" t="s">
        <v>3995</v>
      </c>
      <c r="J370" s="49" t="s">
        <v>116</v>
      </c>
      <c r="K370" s="49"/>
      <c r="L370" s="52" t="s">
        <v>116</v>
      </c>
      <c r="M370" s="51" t="s">
        <v>7727</v>
      </c>
      <c r="N370" s="51"/>
      <c r="O370" s="49" t="s">
        <v>179</v>
      </c>
      <c r="P370" s="51" t="s">
        <v>79</v>
      </c>
      <c r="Q370" s="51"/>
      <c r="R370" s="111" t="s">
        <v>41</v>
      </c>
      <c r="S370" s="112" t="s">
        <v>84</v>
      </c>
      <c r="T370" s="59"/>
      <c r="U370" s="53">
        <v>0</v>
      </c>
      <c r="V370" s="52"/>
      <c r="W370" s="49"/>
      <c r="X370" s="52" t="s">
        <v>43</v>
      </c>
      <c r="Y370" s="49" t="s">
        <v>78</v>
      </c>
      <c r="Z370" s="127" t="s">
        <v>20461</v>
      </c>
      <c r="AA370" s="51" t="s">
        <v>7728</v>
      </c>
      <c r="AB370" s="54">
        <v>0</v>
      </c>
      <c r="AC370" s="54">
        <v>0</v>
      </c>
      <c r="AD370" s="54">
        <v>54500</v>
      </c>
      <c r="AE370" s="54">
        <v>0</v>
      </c>
      <c r="AF370" s="3">
        <f>SUM(Table2[[#This Row],[PE 2021 Obligations]],Table2[[#This Row],[ROW 2021 Obligations]],Table2[[#This Row],[Construction 2021 Obligations]],Table2[[#This Row],[Paving 2021 Obligations]])</f>
        <v>54500</v>
      </c>
      <c r="AG370" s="54">
        <v>0</v>
      </c>
      <c r="AH370" s="54">
        <v>0</v>
      </c>
      <c r="AI370" s="54">
        <v>54500</v>
      </c>
      <c r="AJ370" s="54">
        <v>0</v>
      </c>
      <c r="AK370" s="54">
        <v>54500</v>
      </c>
      <c r="AL370" s="49" t="s">
        <v>7729</v>
      </c>
    </row>
    <row r="371" spans="1:38" hidden="1" x14ac:dyDescent="0.25">
      <c r="A371" s="13">
        <v>131163</v>
      </c>
      <c r="B371" s="15">
        <v>2</v>
      </c>
      <c r="C371" s="43" t="s">
        <v>73</v>
      </c>
      <c r="D371" s="44">
        <v>44207</v>
      </c>
      <c r="E371" s="43" t="s">
        <v>176</v>
      </c>
      <c r="F371" s="44">
        <v>44279</v>
      </c>
      <c r="G371" s="43" t="s">
        <v>75</v>
      </c>
      <c r="H371" s="45" t="s">
        <v>162</v>
      </c>
      <c r="I371" s="43" t="s">
        <v>2669</v>
      </c>
      <c r="J371" s="43" t="s">
        <v>116</v>
      </c>
      <c r="K371" s="43"/>
      <c r="L371" s="46" t="s">
        <v>116</v>
      </c>
      <c r="M371" s="45" t="s">
        <v>7730</v>
      </c>
      <c r="N371" s="45"/>
      <c r="O371" s="43" t="s">
        <v>179</v>
      </c>
      <c r="P371" s="45" t="s">
        <v>79</v>
      </c>
      <c r="Q371" s="45"/>
      <c r="R371" s="112" t="s">
        <v>41</v>
      </c>
      <c r="S371" s="112" t="s">
        <v>84</v>
      </c>
      <c r="T371" s="59"/>
      <c r="U371" s="10">
        <v>0</v>
      </c>
      <c r="V371" s="46"/>
      <c r="W371" s="43"/>
      <c r="X371" s="46" t="s">
        <v>43</v>
      </c>
      <c r="Y371" s="43" t="s">
        <v>78</v>
      </c>
      <c r="Z371" s="112" t="s">
        <v>20461</v>
      </c>
      <c r="AA371" s="45" t="s">
        <v>7731</v>
      </c>
      <c r="AB371" s="3">
        <v>0</v>
      </c>
      <c r="AC371" s="3">
        <v>0</v>
      </c>
      <c r="AD371" s="3">
        <v>63000</v>
      </c>
      <c r="AE371" s="3">
        <v>0</v>
      </c>
      <c r="AF371" s="3">
        <f>SUM(Table2[[#This Row],[PE 2021 Obligations]],Table2[[#This Row],[ROW 2021 Obligations]],Table2[[#This Row],[Construction 2021 Obligations]],Table2[[#This Row],[Paving 2021 Obligations]])</f>
        <v>63000</v>
      </c>
      <c r="AG371" s="3">
        <v>0</v>
      </c>
      <c r="AH371" s="3">
        <v>0</v>
      </c>
      <c r="AI371" s="3">
        <v>63000</v>
      </c>
      <c r="AJ371" s="3">
        <v>0</v>
      </c>
      <c r="AK371" s="3">
        <v>63000</v>
      </c>
      <c r="AL371" s="43" t="s">
        <v>7732</v>
      </c>
    </row>
    <row r="372" spans="1:38" hidden="1" x14ac:dyDescent="0.25">
      <c r="A372" s="47">
        <v>131164</v>
      </c>
      <c r="B372" s="48">
        <v>3</v>
      </c>
      <c r="C372" s="49" t="s">
        <v>73</v>
      </c>
      <c r="D372" s="50">
        <v>44207</v>
      </c>
      <c r="E372" s="49" t="s">
        <v>176</v>
      </c>
      <c r="F372" s="50">
        <v>44350</v>
      </c>
      <c r="G372" s="49" t="s">
        <v>529</v>
      </c>
      <c r="H372" s="51" t="s">
        <v>98</v>
      </c>
      <c r="I372" s="49" t="s">
        <v>159</v>
      </c>
      <c r="J372" s="49" t="s">
        <v>148</v>
      </c>
      <c r="K372" s="49"/>
      <c r="L372" s="52" t="s">
        <v>149</v>
      </c>
      <c r="M372" s="51" t="s">
        <v>7733</v>
      </c>
      <c r="N372" s="51"/>
      <c r="O372" s="49" t="s">
        <v>179</v>
      </c>
      <c r="P372" s="51" t="s">
        <v>79</v>
      </c>
      <c r="Q372" s="51"/>
      <c r="R372" s="111" t="s">
        <v>41</v>
      </c>
      <c r="S372" s="112" t="s">
        <v>84</v>
      </c>
      <c r="T372" s="59"/>
      <c r="U372" s="53">
        <v>0</v>
      </c>
      <c r="V372" s="50">
        <v>44428</v>
      </c>
      <c r="W372" s="49"/>
      <c r="X372" s="52" t="s">
        <v>43</v>
      </c>
      <c r="Y372" s="49" t="s">
        <v>454</v>
      </c>
      <c r="Z372" s="127" t="s">
        <v>20457</v>
      </c>
      <c r="AA372" s="51" t="s">
        <v>7734</v>
      </c>
      <c r="AB372" s="54">
        <v>0</v>
      </c>
      <c r="AC372" s="54">
        <v>0</v>
      </c>
      <c r="AD372" s="54">
        <v>69500</v>
      </c>
      <c r="AE372" s="54">
        <v>0</v>
      </c>
      <c r="AF372" s="3">
        <f>SUM(Table2[[#This Row],[PE 2021 Obligations]],Table2[[#This Row],[ROW 2021 Obligations]],Table2[[#This Row],[Construction 2021 Obligations]],Table2[[#This Row],[Paving 2021 Obligations]])</f>
        <v>69500</v>
      </c>
      <c r="AG372" s="54">
        <v>0</v>
      </c>
      <c r="AH372" s="54">
        <v>0</v>
      </c>
      <c r="AI372" s="54">
        <v>69500</v>
      </c>
      <c r="AJ372" s="54">
        <v>0</v>
      </c>
      <c r="AK372" s="54">
        <v>69500</v>
      </c>
      <c r="AL372" s="49" t="s">
        <v>7735</v>
      </c>
    </row>
    <row r="373" spans="1:38" ht="30" hidden="1" x14ac:dyDescent="0.25">
      <c r="A373" s="47">
        <v>131215</v>
      </c>
      <c r="B373" s="48">
        <v>4</v>
      </c>
      <c r="C373" s="49" t="s">
        <v>73</v>
      </c>
      <c r="D373" s="50">
        <v>44211</v>
      </c>
      <c r="E373" s="49" t="s">
        <v>486</v>
      </c>
      <c r="F373" s="50">
        <v>44279</v>
      </c>
      <c r="G373" s="49" t="s">
        <v>75</v>
      </c>
      <c r="H373" s="51" t="s">
        <v>126</v>
      </c>
      <c r="I373" s="49" t="s">
        <v>7753</v>
      </c>
      <c r="J373" s="49"/>
      <c r="K373" s="49" t="s">
        <v>7754</v>
      </c>
      <c r="L373" s="52" t="s">
        <v>37</v>
      </c>
      <c r="M373" s="51" t="s">
        <v>7755</v>
      </c>
      <c r="N373" s="51"/>
      <c r="O373" s="49" t="s">
        <v>179</v>
      </c>
      <c r="P373" s="51" t="s">
        <v>79</v>
      </c>
      <c r="Q373" s="51"/>
      <c r="R373" s="111" t="s">
        <v>41</v>
      </c>
      <c r="S373" s="110" t="s">
        <v>42</v>
      </c>
      <c r="T373" s="59"/>
      <c r="U373" s="53">
        <v>0.01</v>
      </c>
      <c r="V373" s="52"/>
      <c r="W373" s="49"/>
      <c r="X373" s="52" t="s">
        <v>43</v>
      </c>
      <c r="Y373" s="49" t="s">
        <v>78</v>
      </c>
      <c r="Z373" s="111" t="s">
        <v>20458</v>
      </c>
      <c r="AA373" s="51" t="s">
        <v>7756</v>
      </c>
      <c r="AB373" s="54">
        <v>0</v>
      </c>
      <c r="AC373" s="54">
        <v>0</v>
      </c>
      <c r="AD373" s="54">
        <v>39500</v>
      </c>
      <c r="AE373" s="54">
        <v>0</v>
      </c>
      <c r="AF373" s="3">
        <f>SUM(Table2[[#This Row],[PE 2021 Obligations]],Table2[[#This Row],[ROW 2021 Obligations]],Table2[[#This Row],[Construction 2021 Obligations]],Table2[[#This Row],[Paving 2021 Obligations]])</f>
        <v>39500</v>
      </c>
      <c r="AG373" s="54">
        <v>0</v>
      </c>
      <c r="AH373" s="54">
        <v>0</v>
      </c>
      <c r="AI373" s="54">
        <v>39500</v>
      </c>
      <c r="AJ373" s="54">
        <v>0</v>
      </c>
      <c r="AK373" s="54">
        <v>39500</v>
      </c>
      <c r="AL373" s="49" t="s">
        <v>7757</v>
      </c>
    </row>
    <row r="374" spans="1:38" hidden="1" x14ac:dyDescent="0.25">
      <c r="A374" s="47">
        <v>131266</v>
      </c>
      <c r="B374" s="48">
        <v>2</v>
      </c>
      <c r="C374" s="49" t="s">
        <v>73</v>
      </c>
      <c r="D374" s="50">
        <v>44224</v>
      </c>
      <c r="E374" s="49" t="s">
        <v>176</v>
      </c>
      <c r="F374" s="50">
        <v>44322</v>
      </c>
      <c r="G374" s="49" t="s">
        <v>109</v>
      </c>
      <c r="H374" s="51" t="s">
        <v>920</v>
      </c>
      <c r="I374" s="49" t="s">
        <v>5632</v>
      </c>
      <c r="J374" s="49" t="s">
        <v>116</v>
      </c>
      <c r="K374" s="49"/>
      <c r="L374" s="52" t="s">
        <v>116</v>
      </c>
      <c r="M374" s="51" t="s">
        <v>7765</v>
      </c>
      <c r="N374" s="51"/>
      <c r="O374" s="49" t="s">
        <v>179</v>
      </c>
      <c r="P374" s="51" t="s">
        <v>79</v>
      </c>
      <c r="Q374" s="51"/>
      <c r="R374" s="111" t="s">
        <v>41</v>
      </c>
      <c r="S374" s="112" t="s">
        <v>84</v>
      </c>
      <c r="T374" s="59"/>
      <c r="U374" s="53">
        <v>0</v>
      </c>
      <c r="V374" s="50">
        <v>44477</v>
      </c>
      <c r="W374" s="49"/>
      <c r="X374" s="52" t="s">
        <v>43</v>
      </c>
      <c r="Y374" s="49" t="s">
        <v>78</v>
      </c>
      <c r="Z374" s="127" t="s">
        <v>20461</v>
      </c>
      <c r="AA374" s="51" t="s">
        <v>7766</v>
      </c>
      <c r="AB374" s="54">
        <v>0</v>
      </c>
      <c r="AC374" s="54">
        <v>0</v>
      </c>
      <c r="AD374" s="54">
        <v>57500</v>
      </c>
      <c r="AE374" s="54">
        <v>0</v>
      </c>
      <c r="AF374" s="3">
        <f>SUM(Table2[[#This Row],[PE 2021 Obligations]],Table2[[#This Row],[ROW 2021 Obligations]],Table2[[#This Row],[Construction 2021 Obligations]],Table2[[#This Row],[Paving 2021 Obligations]])</f>
        <v>57500</v>
      </c>
      <c r="AG374" s="54">
        <v>0</v>
      </c>
      <c r="AH374" s="54">
        <v>0</v>
      </c>
      <c r="AI374" s="54">
        <v>57500</v>
      </c>
      <c r="AJ374" s="54">
        <v>0</v>
      </c>
      <c r="AK374" s="54">
        <v>57500</v>
      </c>
      <c r="AL374" s="49" t="s">
        <v>7767</v>
      </c>
    </row>
    <row r="375" spans="1:38" hidden="1" x14ac:dyDescent="0.25">
      <c r="A375" s="13">
        <v>131268</v>
      </c>
      <c r="B375" s="15">
        <v>1</v>
      </c>
      <c r="C375" s="43" t="s">
        <v>73</v>
      </c>
      <c r="D375" s="44">
        <v>44224</v>
      </c>
      <c r="E375" s="43" t="s">
        <v>342</v>
      </c>
      <c r="F375" s="44">
        <v>44279</v>
      </c>
      <c r="G375" s="43" t="s">
        <v>75</v>
      </c>
      <c r="H375" s="45" t="s">
        <v>133</v>
      </c>
      <c r="I375" s="43" t="s">
        <v>2355</v>
      </c>
      <c r="J375" s="43" t="s">
        <v>116</v>
      </c>
      <c r="K375" s="43"/>
      <c r="L375" s="46" t="s">
        <v>116</v>
      </c>
      <c r="M375" s="45" t="s">
        <v>7768</v>
      </c>
      <c r="N375" s="45" t="s">
        <v>7769</v>
      </c>
      <c r="O375" s="43" t="s">
        <v>632</v>
      </c>
      <c r="P375" s="45" t="s">
        <v>632</v>
      </c>
      <c r="Q375" s="45"/>
      <c r="R375" s="112" t="s">
        <v>41</v>
      </c>
      <c r="S375" s="112" t="s">
        <v>42</v>
      </c>
      <c r="T375" s="59"/>
      <c r="U375" s="10">
        <v>0.6</v>
      </c>
      <c r="V375" s="46"/>
      <c r="W375" s="43"/>
      <c r="X375" s="46" t="s">
        <v>43</v>
      </c>
      <c r="Y375" s="43" t="s">
        <v>140</v>
      </c>
      <c r="Z375" s="112" t="s">
        <v>20460</v>
      </c>
      <c r="AA375" s="45"/>
      <c r="AB375" s="3">
        <v>40000</v>
      </c>
      <c r="AC375" s="3">
        <v>0</v>
      </c>
      <c r="AD375" s="3">
        <v>0</v>
      </c>
      <c r="AE375" s="3">
        <v>0</v>
      </c>
      <c r="AF375" s="3">
        <f>SUM(Table2[[#This Row],[PE 2021 Obligations]],Table2[[#This Row],[ROW 2021 Obligations]],Table2[[#This Row],[Construction 2021 Obligations]],Table2[[#This Row],[Paving 2021 Obligations]])</f>
        <v>40000</v>
      </c>
      <c r="AG375" s="3">
        <v>40000</v>
      </c>
      <c r="AH375" s="3">
        <v>0</v>
      </c>
      <c r="AI375" s="3">
        <v>0</v>
      </c>
      <c r="AJ375" s="3">
        <v>0</v>
      </c>
      <c r="AK375" s="3">
        <v>40000</v>
      </c>
      <c r="AL375" s="43" t="s">
        <v>7770</v>
      </c>
    </row>
    <row r="376" spans="1:38" ht="30" hidden="1" x14ac:dyDescent="0.25">
      <c r="A376" s="13">
        <v>131315</v>
      </c>
      <c r="B376" s="15">
        <v>4</v>
      </c>
      <c r="C376" s="43" t="s">
        <v>73</v>
      </c>
      <c r="D376" s="44">
        <v>44237</v>
      </c>
      <c r="E376" s="43" t="s">
        <v>176</v>
      </c>
      <c r="F376" s="44">
        <v>44279</v>
      </c>
      <c r="G376" s="43" t="s">
        <v>75</v>
      </c>
      <c r="H376" s="45" t="s">
        <v>634</v>
      </c>
      <c r="I376" s="43" t="s">
        <v>736</v>
      </c>
      <c r="J376" s="43" t="s">
        <v>116</v>
      </c>
      <c r="K376" s="43"/>
      <c r="L376" s="46" t="s">
        <v>116</v>
      </c>
      <c r="M376" s="45" t="s">
        <v>7854</v>
      </c>
      <c r="N376" s="45"/>
      <c r="O376" s="43" t="s">
        <v>179</v>
      </c>
      <c r="P376" s="45" t="s">
        <v>79</v>
      </c>
      <c r="Q376" s="45"/>
      <c r="R376" s="112" t="s">
        <v>41</v>
      </c>
      <c r="S376" s="112" t="s">
        <v>84</v>
      </c>
      <c r="T376" s="59"/>
      <c r="U376" s="56" t="s">
        <v>32</v>
      </c>
      <c r="V376" s="46"/>
      <c r="W376" s="43"/>
      <c r="X376" s="46" t="s">
        <v>43</v>
      </c>
      <c r="Y376" s="43" t="s">
        <v>78</v>
      </c>
      <c r="Z376" s="112" t="s">
        <v>20461</v>
      </c>
      <c r="AA376" s="45" t="s">
        <v>7855</v>
      </c>
      <c r="AB376" s="3">
        <v>0</v>
      </c>
      <c r="AC376" s="3">
        <v>0</v>
      </c>
      <c r="AD376" s="3">
        <v>70000</v>
      </c>
      <c r="AE376" s="3">
        <v>0</v>
      </c>
      <c r="AF376" s="3">
        <f>SUM(Table2[[#This Row],[PE 2021 Obligations]],Table2[[#This Row],[ROW 2021 Obligations]],Table2[[#This Row],[Construction 2021 Obligations]],Table2[[#This Row],[Paving 2021 Obligations]])</f>
        <v>70000</v>
      </c>
      <c r="AG376" s="3">
        <v>0</v>
      </c>
      <c r="AH376" s="3">
        <v>0</v>
      </c>
      <c r="AI376" s="3">
        <v>70000</v>
      </c>
      <c r="AJ376" s="3">
        <v>0</v>
      </c>
      <c r="AK376" s="3">
        <v>70000</v>
      </c>
      <c r="AL376" s="43" t="s">
        <v>7856</v>
      </c>
    </row>
    <row r="377" spans="1:38" hidden="1" x14ac:dyDescent="0.25">
      <c r="A377" s="13">
        <v>131350</v>
      </c>
      <c r="B377" s="15">
        <v>3</v>
      </c>
      <c r="C377" s="43" t="s">
        <v>73</v>
      </c>
      <c r="D377" s="44">
        <v>44251</v>
      </c>
      <c r="E377" s="43" t="s">
        <v>176</v>
      </c>
      <c r="F377" s="44">
        <v>44355</v>
      </c>
      <c r="G377" s="43" t="s">
        <v>529</v>
      </c>
      <c r="H377" s="45" t="s">
        <v>434</v>
      </c>
      <c r="I377" s="43" t="s">
        <v>4095</v>
      </c>
      <c r="J377" s="43" t="s">
        <v>148</v>
      </c>
      <c r="K377" s="43"/>
      <c r="L377" s="46" t="s">
        <v>149</v>
      </c>
      <c r="M377" s="45" t="s">
        <v>7909</v>
      </c>
      <c r="N377" s="45"/>
      <c r="O377" s="43" t="s">
        <v>179</v>
      </c>
      <c r="P377" s="45" t="s">
        <v>79</v>
      </c>
      <c r="Q377" s="45"/>
      <c r="R377" s="112" t="s">
        <v>41</v>
      </c>
      <c r="S377" s="112" t="s">
        <v>84</v>
      </c>
      <c r="T377" s="59"/>
      <c r="U377" s="10">
        <v>0</v>
      </c>
      <c r="V377" s="44">
        <v>44477</v>
      </c>
      <c r="W377" s="43"/>
      <c r="X377" s="46" t="s">
        <v>43</v>
      </c>
      <c r="Y377" s="43" t="s">
        <v>454</v>
      </c>
      <c r="Z377" s="112" t="s">
        <v>20457</v>
      </c>
      <c r="AA377" s="45" t="s">
        <v>7910</v>
      </c>
      <c r="AB377" s="3">
        <v>0</v>
      </c>
      <c r="AC377" s="3">
        <v>0</v>
      </c>
      <c r="AD377" s="3">
        <v>108000</v>
      </c>
      <c r="AE377" s="3">
        <v>0</v>
      </c>
      <c r="AF377" s="3">
        <f>SUM(Table2[[#This Row],[PE 2021 Obligations]],Table2[[#This Row],[ROW 2021 Obligations]],Table2[[#This Row],[Construction 2021 Obligations]],Table2[[#This Row],[Paving 2021 Obligations]])</f>
        <v>108000</v>
      </c>
      <c r="AG377" s="3">
        <v>0</v>
      </c>
      <c r="AH377" s="3">
        <v>0</v>
      </c>
      <c r="AI377" s="3">
        <v>108000</v>
      </c>
      <c r="AJ377" s="3">
        <v>0</v>
      </c>
      <c r="AK377" s="3">
        <v>108000</v>
      </c>
      <c r="AL377" s="43" t="s">
        <v>7911</v>
      </c>
    </row>
    <row r="378" spans="1:38" hidden="1" x14ac:dyDescent="0.25">
      <c r="A378" s="47">
        <v>131361</v>
      </c>
      <c r="B378" s="48">
        <v>3</v>
      </c>
      <c r="C378" s="49" t="s">
        <v>73</v>
      </c>
      <c r="D378" s="50">
        <v>44260</v>
      </c>
      <c r="E378" s="49" t="s">
        <v>176</v>
      </c>
      <c r="F378" s="50">
        <v>44364</v>
      </c>
      <c r="G378" s="49" t="s">
        <v>529</v>
      </c>
      <c r="H378" s="51" t="s">
        <v>64</v>
      </c>
      <c r="I378" s="49" t="s">
        <v>468</v>
      </c>
      <c r="J378" s="49" t="s">
        <v>116</v>
      </c>
      <c r="K378" s="49"/>
      <c r="L378" s="52" t="s">
        <v>116</v>
      </c>
      <c r="M378" s="51" t="s">
        <v>7926</v>
      </c>
      <c r="N378" s="51"/>
      <c r="O378" s="49" t="s">
        <v>179</v>
      </c>
      <c r="P378" s="51" t="s">
        <v>79</v>
      </c>
      <c r="Q378" s="51"/>
      <c r="R378" s="111" t="s">
        <v>41</v>
      </c>
      <c r="S378" s="112" t="s">
        <v>84</v>
      </c>
      <c r="T378" s="59"/>
      <c r="U378" s="53">
        <v>0</v>
      </c>
      <c r="V378" s="50">
        <v>44477</v>
      </c>
      <c r="W378" s="49"/>
      <c r="X378" s="52" t="s">
        <v>43</v>
      </c>
      <c r="Y378" s="49" t="s">
        <v>78</v>
      </c>
      <c r="Z378" s="112" t="s">
        <v>20461</v>
      </c>
      <c r="AA378" s="51" t="s">
        <v>7927</v>
      </c>
      <c r="AB378" s="54">
        <v>0</v>
      </c>
      <c r="AC378" s="54">
        <v>0</v>
      </c>
      <c r="AD378" s="54">
        <v>72000</v>
      </c>
      <c r="AE378" s="54">
        <v>0</v>
      </c>
      <c r="AF378" s="3">
        <f>SUM(Table2[[#This Row],[PE 2021 Obligations]],Table2[[#This Row],[ROW 2021 Obligations]],Table2[[#This Row],[Construction 2021 Obligations]],Table2[[#This Row],[Paving 2021 Obligations]])</f>
        <v>72000</v>
      </c>
      <c r="AG378" s="54">
        <v>0</v>
      </c>
      <c r="AH378" s="54">
        <v>0</v>
      </c>
      <c r="AI378" s="54">
        <v>72000</v>
      </c>
      <c r="AJ378" s="54">
        <v>0</v>
      </c>
      <c r="AK378" s="54">
        <v>72000</v>
      </c>
      <c r="AL378" s="49" t="s">
        <v>7928</v>
      </c>
    </row>
    <row r="379" spans="1:38" ht="30" hidden="1" x14ac:dyDescent="0.25">
      <c r="A379" s="13">
        <v>131417</v>
      </c>
      <c r="B379" s="15">
        <v>3</v>
      </c>
      <c r="C379" s="43" t="s">
        <v>73</v>
      </c>
      <c r="D379" s="44">
        <v>44273</v>
      </c>
      <c r="E379" s="43" t="s">
        <v>176</v>
      </c>
      <c r="F379" s="44">
        <v>44279</v>
      </c>
      <c r="G379" s="43" t="s">
        <v>75</v>
      </c>
      <c r="H379" s="45" t="s">
        <v>98</v>
      </c>
      <c r="I379" s="43" t="s">
        <v>785</v>
      </c>
      <c r="J379" s="43" t="s">
        <v>116</v>
      </c>
      <c r="K379" s="43"/>
      <c r="L379" s="46" t="s">
        <v>116</v>
      </c>
      <c r="M379" s="45" t="s">
        <v>8050</v>
      </c>
      <c r="N379" s="45"/>
      <c r="O379" s="43" t="s">
        <v>179</v>
      </c>
      <c r="P379" s="45" t="s">
        <v>79</v>
      </c>
      <c r="Q379" s="45"/>
      <c r="R379" s="112" t="s">
        <v>41</v>
      </c>
      <c r="S379" s="112" t="s">
        <v>84</v>
      </c>
      <c r="T379" s="59"/>
      <c r="U379" s="10">
        <v>0</v>
      </c>
      <c r="V379" s="46"/>
      <c r="W379" s="43"/>
      <c r="X379" s="46" t="s">
        <v>43</v>
      </c>
      <c r="Y379" s="43" t="s">
        <v>78</v>
      </c>
      <c r="Z379" s="112" t="s">
        <v>20461</v>
      </c>
      <c r="AA379" s="45" t="s">
        <v>8051</v>
      </c>
      <c r="AB379" s="3">
        <v>0</v>
      </c>
      <c r="AC379" s="3">
        <v>0</v>
      </c>
      <c r="AD379" s="3">
        <v>104500</v>
      </c>
      <c r="AE379" s="3">
        <v>0</v>
      </c>
      <c r="AF379" s="3">
        <f>SUM(Table2[[#This Row],[PE 2021 Obligations]],Table2[[#This Row],[ROW 2021 Obligations]],Table2[[#This Row],[Construction 2021 Obligations]],Table2[[#This Row],[Paving 2021 Obligations]])</f>
        <v>104500</v>
      </c>
      <c r="AG379" s="3">
        <v>0</v>
      </c>
      <c r="AH379" s="3">
        <v>0</v>
      </c>
      <c r="AI379" s="3">
        <v>104500</v>
      </c>
      <c r="AJ379" s="3">
        <v>0</v>
      </c>
      <c r="AK379" s="3">
        <v>104500</v>
      </c>
      <c r="AL379" s="43" t="s">
        <v>8052</v>
      </c>
    </row>
    <row r="380" spans="1:38" hidden="1" x14ac:dyDescent="0.25">
      <c r="A380" s="47">
        <v>131460</v>
      </c>
      <c r="B380" s="48">
        <v>2</v>
      </c>
      <c r="C380" s="49" t="s">
        <v>73</v>
      </c>
      <c r="D380" s="50">
        <v>44281</v>
      </c>
      <c r="E380" s="49" t="s">
        <v>176</v>
      </c>
      <c r="F380" s="50">
        <v>44286</v>
      </c>
      <c r="G380" s="49" t="s">
        <v>529</v>
      </c>
      <c r="H380" s="51" t="s">
        <v>244</v>
      </c>
      <c r="I380" s="49" t="s">
        <v>518</v>
      </c>
      <c r="J380" s="49" t="s">
        <v>116</v>
      </c>
      <c r="K380" s="49"/>
      <c r="L380" s="52" t="s">
        <v>116</v>
      </c>
      <c r="M380" s="51" t="s">
        <v>8069</v>
      </c>
      <c r="N380" s="51"/>
      <c r="O380" s="49" t="s">
        <v>179</v>
      </c>
      <c r="P380" s="51" t="s">
        <v>79</v>
      </c>
      <c r="Q380" s="51"/>
      <c r="R380" s="111" t="s">
        <v>41</v>
      </c>
      <c r="S380" s="112" t="s">
        <v>84</v>
      </c>
      <c r="T380" s="59"/>
      <c r="U380" s="55" t="s">
        <v>32</v>
      </c>
      <c r="V380" s="52"/>
      <c r="W380" s="49"/>
      <c r="X380" s="52" t="s">
        <v>43</v>
      </c>
      <c r="Y380" s="49" t="s">
        <v>140</v>
      </c>
      <c r="Z380" s="127" t="s">
        <v>20460</v>
      </c>
      <c r="AA380" s="51" t="s">
        <v>8070</v>
      </c>
      <c r="AB380" s="54">
        <v>0</v>
      </c>
      <c r="AC380" s="54">
        <v>0</v>
      </c>
      <c r="AD380" s="54">
        <v>150000</v>
      </c>
      <c r="AE380" s="54">
        <v>0</v>
      </c>
      <c r="AF380" s="3">
        <f>SUM(Table2[[#This Row],[PE 2021 Obligations]],Table2[[#This Row],[ROW 2021 Obligations]],Table2[[#This Row],[Construction 2021 Obligations]],Table2[[#This Row],[Paving 2021 Obligations]])</f>
        <v>150000</v>
      </c>
      <c r="AG380" s="54">
        <v>0</v>
      </c>
      <c r="AH380" s="54">
        <v>0</v>
      </c>
      <c r="AI380" s="54">
        <v>150000</v>
      </c>
      <c r="AJ380" s="54">
        <v>0</v>
      </c>
      <c r="AK380" s="54">
        <v>150000</v>
      </c>
      <c r="AL380" s="49" t="s">
        <v>8071</v>
      </c>
    </row>
    <row r="381" spans="1:38" hidden="1" x14ac:dyDescent="0.25">
      <c r="A381" s="13">
        <v>131462</v>
      </c>
      <c r="B381" s="15">
        <v>4</v>
      </c>
      <c r="C381" s="43" t="s">
        <v>73</v>
      </c>
      <c r="D381" s="44">
        <v>44281</v>
      </c>
      <c r="E381" s="43" t="s">
        <v>176</v>
      </c>
      <c r="F381" s="44">
        <v>44286</v>
      </c>
      <c r="G381" s="43" t="s">
        <v>718</v>
      </c>
      <c r="H381" s="45" t="s">
        <v>126</v>
      </c>
      <c r="I381" s="43" t="s">
        <v>1924</v>
      </c>
      <c r="J381" s="43" t="s">
        <v>116</v>
      </c>
      <c r="K381" s="43"/>
      <c r="L381" s="46" t="s">
        <v>116</v>
      </c>
      <c r="M381" s="45" t="s">
        <v>8072</v>
      </c>
      <c r="N381" s="45"/>
      <c r="O381" s="43" t="s">
        <v>179</v>
      </c>
      <c r="P381" s="45" t="s">
        <v>79</v>
      </c>
      <c r="Q381" s="45"/>
      <c r="R381" s="112" t="s">
        <v>41</v>
      </c>
      <c r="S381" s="112" t="s">
        <v>84</v>
      </c>
      <c r="T381" s="59"/>
      <c r="U381" s="10">
        <v>0</v>
      </c>
      <c r="V381" s="46"/>
      <c r="W381" s="43"/>
      <c r="X381" s="46" t="s">
        <v>43</v>
      </c>
      <c r="Y381" s="43" t="s">
        <v>140</v>
      </c>
      <c r="Z381" s="112" t="s">
        <v>20460</v>
      </c>
      <c r="AA381" s="45" t="s">
        <v>8073</v>
      </c>
      <c r="AB381" s="3">
        <v>0</v>
      </c>
      <c r="AC381" s="3">
        <v>0</v>
      </c>
      <c r="AD381" s="3">
        <v>60000</v>
      </c>
      <c r="AE381" s="3">
        <v>0</v>
      </c>
      <c r="AF381" s="3">
        <f>SUM(Table2[[#This Row],[PE 2021 Obligations]],Table2[[#This Row],[ROW 2021 Obligations]],Table2[[#This Row],[Construction 2021 Obligations]],Table2[[#This Row],[Paving 2021 Obligations]])</f>
        <v>60000</v>
      </c>
      <c r="AG381" s="3">
        <v>0</v>
      </c>
      <c r="AH381" s="3">
        <v>0</v>
      </c>
      <c r="AI381" s="3">
        <v>60000</v>
      </c>
      <c r="AJ381" s="3">
        <v>0</v>
      </c>
      <c r="AK381" s="3">
        <v>60000</v>
      </c>
      <c r="AL381" s="43" t="s">
        <v>8074</v>
      </c>
    </row>
    <row r="382" spans="1:38" hidden="1" x14ac:dyDescent="0.25">
      <c r="A382" s="13">
        <v>131487</v>
      </c>
      <c r="B382" s="15">
        <v>4</v>
      </c>
      <c r="C382" s="43" t="s">
        <v>73</v>
      </c>
      <c r="D382" s="44">
        <v>44295</v>
      </c>
      <c r="E382" s="43" t="s">
        <v>529</v>
      </c>
      <c r="F382" s="44">
        <v>44343</v>
      </c>
      <c r="G382" s="43" t="s">
        <v>800</v>
      </c>
      <c r="H382" s="45" t="s">
        <v>126</v>
      </c>
      <c r="I382" s="43" t="s">
        <v>159</v>
      </c>
      <c r="J382" s="43" t="s">
        <v>148</v>
      </c>
      <c r="K382" s="43"/>
      <c r="L382" s="46" t="s">
        <v>149</v>
      </c>
      <c r="M382" s="45" t="s">
        <v>8117</v>
      </c>
      <c r="N382" s="45"/>
      <c r="O382" s="43" t="s">
        <v>53</v>
      </c>
      <c r="P382" s="45" t="s">
        <v>40</v>
      </c>
      <c r="Q382" s="45"/>
      <c r="R382" s="112" t="s">
        <v>41</v>
      </c>
      <c r="S382" s="112" t="s">
        <v>42</v>
      </c>
      <c r="T382" s="59"/>
      <c r="U382" s="10">
        <v>0.01</v>
      </c>
      <c r="V382" s="46"/>
      <c r="W382" s="43"/>
      <c r="X382" s="46" t="s">
        <v>43</v>
      </c>
      <c r="Y382" s="43" t="s">
        <v>454</v>
      </c>
      <c r="Z382" s="127" t="s">
        <v>20457</v>
      </c>
      <c r="AA382" s="45" t="s">
        <v>8118</v>
      </c>
      <c r="AB382" s="3">
        <v>20000</v>
      </c>
      <c r="AC382" s="3">
        <v>0</v>
      </c>
      <c r="AD382" s="3">
        <v>0</v>
      </c>
      <c r="AE382" s="3">
        <v>0</v>
      </c>
      <c r="AF382" s="3">
        <f>SUM(Table2[[#This Row],[PE 2021 Obligations]],Table2[[#This Row],[ROW 2021 Obligations]],Table2[[#This Row],[Construction 2021 Obligations]],Table2[[#This Row],[Paving 2021 Obligations]])</f>
        <v>20000</v>
      </c>
      <c r="AG382" s="3">
        <v>20000</v>
      </c>
      <c r="AH382" s="3">
        <v>0</v>
      </c>
      <c r="AI382" s="3">
        <v>0</v>
      </c>
      <c r="AJ382" s="3">
        <v>0</v>
      </c>
      <c r="AK382" s="3">
        <v>20000</v>
      </c>
      <c r="AL382" s="43" t="s">
        <v>8119</v>
      </c>
    </row>
    <row r="383" spans="1:38" hidden="1" x14ac:dyDescent="0.25">
      <c r="A383" s="47">
        <v>131498</v>
      </c>
      <c r="B383" s="48">
        <v>2</v>
      </c>
      <c r="C383" s="49" t="s">
        <v>73</v>
      </c>
      <c r="D383" s="50">
        <v>44300</v>
      </c>
      <c r="E383" s="49" t="s">
        <v>176</v>
      </c>
      <c r="F383" s="50">
        <v>44300</v>
      </c>
      <c r="G383" s="49" t="s">
        <v>529</v>
      </c>
      <c r="H383" s="51" t="s">
        <v>286</v>
      </c>
      <c r="I383" s="49" t="s">
        <v>163</v>
      </c>
      <c r="J383" s="49" t="s">
        <v>148</v>
      </c>
      <c r="K383" s="49"/>
      <c r="L383" s="52" t="s">
        <v>149</v>
      </c>
      <c r="M383" s="51" t="s">
        <v>8120</v>
      </c>
      <c r="N383" s="51"/>
      <c r="O383" s="49" t="s">
        <v>179</v>
      </c>
      <c r="P383" s="51" t="s">
        <v>79</v>
      </c>
      <c r="Q383" s="51"/>
      <c r="R383" s="111" t="s">
        <v>41</v>
      </c>
      <c r="S383" s="112" t="s">
        <v>84</v>
      </c>
      <c r="T383" s="59"/>
      <c r="U383" s="53">
        <v>0</v>
      </c>
      <c r="V383" s="52"/>
      <c r="W383" s="49"/>
      <c r="X383" s="52" t="s">
        <v>43</v>
      </c>
      <c r="Y383" s="49" t="s">
        <v>454</v>
      </c>
      <c r="Z383" s="127" t="s">
        <v>20457</v>
      </c>
      <c r="AA383" s="51" t="s">
        <v>8121</v>
      </c>
      <c r="AB383" s="54">
        <v>0</v>
      </c>
      <c r="AC383" s="54">
        <v>0</v>
      </c>
      <c r="AD383" s="54">
        <v>93000</v>
      </c>
      <c r="AE383" s="54">
        <v>0</v>
      </c>
      <c r="AF383" s="3">
        <f>SUM(Table2[[#This Row],[PE 2021 Obligations]],Table2[[#This Row],[ROW 2021 Obligations]],Table2[[#This Row],[Construction 2021 Obligations]],Table2[[#This Row],[Paving 2021 Obligations]])</f>
        <v>93000</v>
      </c>
      <c r="AG383" s="54">
        <v>0</v>
      </c>
      <c r="AH383" s="54">
        <v>0</v>
      </c>
      <c r="AI383" s="54">
        <v>93000</v>
      </c>
      <c r="AJ383" s="54">
        <v>0</v>
      </c>
      <c r="AK383" s="54">
        <v>93000</v>
      </c>
      <c r="AL383" s="49" t="s">
        <v>8122</v>
      </c>
    </row>
    <row r="384" spans="1:38" hidden="1" x14ac:dyDescent="0.25">
      <c r="A384" s="13">
        <v>131504</v>
      </c>
      <c r="B384" s="15">
        <v>3</v>
      </c>
      <c r="C384" s="43" t="s">
        <v>73</v>
      </c>
      <c r="D384" s="44">
        <v>44302</v>
      </c>
      <c r="E384" s="43" t="s">
        <v>176</v>
      </c>
      <c r="F384" s="44">
        <v>44307</v>
      </c>
      <c r="G384" s="43" t="s">
        <v>529</v>
      </c>
      <c r="H384" s="45" t="s">
        <v>98</v>
      </c>
      <c r="I384" s="43" t="s">
        <v>159</v>
      </c>
      <c r="J384" s="43" t="s">
        <v>148</v>
      </c>
      <c r="K384" s="43"/>
      <c r="L384" s="46" t="s">
        <v>149</v>
      </c>
      <c r="M384" s="45" t="s">
        <v>8127</v>
      </c>
      <c r="N384" s="45"/>
      <c r="O384" s="43" t="s">
        <v>179</v>
      </c>
      <c r="P384" s="45" t="s">
        <v>79</v>
      </c>
      <c r="Q384" s="45"/>
      <c r="R384" s="112" t="s">
        <v>41</v>
      </c>
      <c r="S384" s="112" t="s">
        <v>84</v>
      </c>
      <c r="T384" s="59"/>
      <c r="U384" s="10">
        <v>0</v>
      </c>
      <c r="V384" s="46"/>
      <c r="W384" s="43"/>
      <c r="X384" s="46" t="s">
        <v>43</v>
      </c>
      <c r="Y384" s="43" t="s">
        <v>454</v>
      </c>
      <c r="Z384" s="127" t="s">
        <v>20457</v>
      </c>
      <c r="AA384" s="45" t="s">
        <v>8128</v>
      </c>
      <c r="AB384" s="3">
        <v>0</v>
      </c>
      <c r="AC384" s="3">
        <v>0</v>
      </c>
      <c r="AD384" s="3">
        <v>253500</v>
      </c>
      <c r="AE384" s="3">
        <v>0</v>
      </c>
      <c r="AF384" s="3">
        <f>SUM(Table2[[#This Row],[PE 2021 Obligations]],Table2[[#This Row],[ROW 2021 Obligations]],Table2[[#This Row],[Construction 2021 Obligations]],Table2[[#This Row],[Paving 2021 Obligations]])</f>
        <v>253500</v>
      </c>
      <c r="AG384" s="3">
        <v>0</v>
      </c>
      <c r="AH384" s="3">
        <v>0</v>
      </c>
      <c r="AI384" s="3">
        <v>253500</v>
      </c>
      <c r="AJ384" s="3">
        <v>0</v>
      </c>
      <c r="AK384" s="3">
        <v>253500</v>
      </c>
      <c r="AL384" s="43" t="s">
        <v>8129</v>
      </c>
    </row>
    <row r="385" spans="1:38" hidden="1" x14ac:dyDescent="0.25">
      <c r="A385" s="47">
        <v>131505</v>
      </c>
      <c r="B385" s="48">
        <v>1</v>
      </c>
      <c r="C385" s="49" t="s">
        <v>73</v>
      </c>
      <c r="D385" s="50">
        <v>44302</v>
      </c>
      <c r="E385" s="49" t="s">
        <v>176</v>
      </c>
      <c r="F385" s="50">
        <v>44307</v>
      </c>
      <c r="G385" s="49" t="s">
        <v>1568</v>
      </c>
      <c r="H385" s="51" t="s">
        <v>394</v>
      </c>
      <c r="I385" s="49" t="s">
        <v>446</v>
      </c>
      <c r="J385" s="49" t="s">
        <v>116</v>
      </c>
      <c r="K385" s="49"/>
      <c r="L385" s="52" t="s">
        <v>116</v>
      </c>
      <c r="M385" s="51" t="s">
        <v>8130</v>
      </c>
      <c r="N385" s="51"/>
      <c r="O385" s="49" t="s">
        <v>179</v>
      </c>
      <c r="P385" s="51" t="s">
        <v>79</v>
      </c>
      <c r="Q385" s="51"/>
      <c r="R385" s="111" t="s">
        <v>41</v>
      </c>
      <c r="S385" s="112" t="s">
        <v>84</v>
      </c>
      <c r="T385" s="59"/>
      <c r="U385" s="55" t="s">
        <v>32</v>
      </c>
      <c r="V385" s="52"/>
      <c r="W385" s="49"/>
      <c r="X385" s="52" t="s">
        <v>43</v>
      </c>
      <c r="Y385" s="49" t="s">
        <v>140</v>
      </c>
      <c r="Z385" s="127" t="s">
        <v>20460</v>
      </c>
      <c r="AA385" s="51" t="s">
        <v>8131</v>
      </c>
      <c r="AB385" s="54">
        <v>0</v>
      </c>
      <c r="AC385" s="54">
        <v>0</v>
      </c>
      <c r="AD385" s="54">
        <v>73000</v>
      </c>
      <c r="AE385" s="54">
        <v>0</v>
      </c>
      <c r="AF385" s="3">
        <f>SUM(Table2[[#This Row],[PE 2021 Obligations]],Table2[[#This Row],[ROW 2021 Obligations]],Table2[[#This Row],[Construction 2021 Obligations]],Table2[[#This Row],[Paving 2021 Obligations]])</f>
        <v>73000</v>
      </c>
      <c r="AG385" s="54">
        <v>0</v>
      </c>
      <c r="AH385" s="54">
        <v>0</v>
      </c>
      <c r="AI385" s="54">
        <v>73000</v>
      </c>
      <c r="AJ385" s="54">
        <v>0</v>
      </c>
      <c r="AK385" s="54">
        <v>73000</v>
      </c>
      <c r="AL385" s="49" t="s">
        <v>8132</v>
      </c>
    </row>
    <row r="386" spans="1:38" hidden="1" x14ac:dyDescent="0.25">
      <c r="A386" s="13">
        <v>131506</v>
      </c>
      <c r="B386" s="15">
        <v>3</v>
      </c>
      <c r="C386" s="43" t="s">
        <v>73</v>
      </c>
      <c r="D386" s="44">
        <v>44302</v>
      </c>
      <c r="E386" s="43" t="s">
        <v>176</v>
      </c>
      <c r="F386" s="44">
        <v>44307</v>
      </c>
      <c r="G386" s="43" t="s">
        <v>1568</v>
      </c>
      <c r="H386" s="45" t="s">
        <v>49</v>
      </c>
      <c r="I386" s="43" t="s">
        <v>441</v>
      </c>
      <c r="J386" s="43" t="s">
        <v>116</v>
      </c>
      <c r="K386" s="43"/>
      <c r="L386" s="46" t="s">
        <v>116</v>
      </c>
      <c r="M386" s="45" t="s">
        <v>8133</v>
      </c>
      <c r="N386" s="45"/>
      <c r="O386" s="43" t="s">
        <v>179</v>
      </c>
      <c r="P386" s="45" t="s">
        <v>79</v>
      </c>
      <c r="Q386" s="45"/>
      <c r="R386" s="112" t="s">
        <v>41</v>
      </c>
      <c r="S386" s="112" t="s">
        <v>84</v>
      </c>
      <c r="T386" s="59"/>
      <c r="U386" s="10">
        <v>0</v>
      </c>
      <c r="V386" s="46"/>
      <c r="W386" s="43"/>
      <c r="X386" s="46" t="s">
        <v>43</v>
      </c>
      <c r="Y386" s="43" t="s">
        <v>140</v>
      </c>
      <c r="Z386" s="127" t="s">
        <v>20460</v>
      </c>
      <c r="AA386" s="45" t="s">
        <v>8134</v>
      </c>
      <c r="AB386" s="3">
        <v>0</v>
      </c>
      <c r="AC386" s="3">
        <v>0</v>
      </c>
      <c r="AD386" s="3">
        <v>66500</v>
      </c>
      <c r="AE386" s="3">
        <v>0</v>
      </c>
      <c r="AF386" s="3">
        <f>SUM(Table2[[#This Row],[PE 2021 Obligations]],Table2[[#This Row],[ROW 2021 Obligations]],Table2[[#This Row],[Construction 2021 Obligations]],Table2[[#This Row],[Paving 2021 Obligations]])</f>
        <v>66500</v>
      </c>
      <c r="AG386" s="3">
        <v>0</v>
      </c>
      <c r="AH386" s="3">
        <v>0</v>
      </c>
      <c r="AI386" s="3">
        <v>66500</v>
      </c>
      <c r="AJ386" s="3">
        <v>0</v>
      </c>
      <c r="AK386" s="3">
        <v>66500</v>
      </c>
      <c r="AL386" s="43" t="s">
        <v>8135</v>
      </c>
    </row>
    <row r="387" spans="1:38" hidden="1" x14ac:dyDescent="0.25">
      <c r="A387" s="47">
        <v>131507</v>
      </c>
      <c r="B387" s="48">
        <v>1</v>
      </c>
      <c r="C387" s="49" t="s">
        <v>73</v>
      </c>
      <c r="D387" s="50">
        <v>44302</v>
      </c>
      <c r="E387" s="49" t="s">
        <v>176</v>
      </c>
      <c r="F387" s="50">
        <v>44307</v>
      </c>
      <c r="G387" s="49" t="s">
        <v>1568</v>
      </c>
      <c r="H387" s="51" t="s">
        <v>394</v>
      </c>
      <c r="I387" s="49" t="s">
        <v>5189</v>
      </c>
      <c r="J387" s="49" t="s">
        <v>116</v>
      </c>
      <c r="K387" s="49"/>
      <c r="L387" s="52" t="s">
        <v>116</v>
      </c>
      <c r="M387" s="51" t="s">
        <v>8136</v>
      </c>
      <c r="N387" s="51"/>
      <c r="O387" s="49" t="s">
        <v>179</v>
      </c>
      <c r="P387" s="51" t="s">
        <v>79</v>
      </c>
      <c r="Q387" s="51"/>
      <c r="R387" s="111" t="s">
        <v>41</v>
      </c>
      <c r="S387" s="112" t="s">
        <v>84</v>
      </c>
      <c r="T387" s="59"/>
      <c r="U387" s="53">
        <v>0</v>
      </c>
      <c r="V387" s="52"/>
      <c r="W387" s="49"/>
      <c r="X387" s="52" t="s">
        <v>43</v>
      </c>
      <c r="Y387" s="49" t="s">
        <v>78</v>
      </c>
      <c r="Z387" s="127" t="s">
        <v>20461</v>
      </c>
      <c r="AA387" s="51" t="s">
        <v>8137</v>
      </c>
      <c r="AB387" s="54">
        <v>0</v>
      </c>
      <c r="AC387" s="54">
        <v>0</v>
      </c>
      <c r="AD387" s="54">
        <v>198500</v>
      </c>
      <c r="AE387" s="54">
        <v>0</v>
      </c>
      <c r="AF387" s="3">
        <f>SUM(Table2[[#This Row],[PE 2021 Obligations]],Table2[[#This Row],[ROW 2021 Obligations]],Table2[[#This Row],[Construction 2021 Obligations]],Table2[[#This Row],[Paving 2021 Obligations]])</f>
        <v>198500</v>
      </c>
      <c r="AG387" s="54">
        <v>0</v>
      </c>
      <c r="AH387" s="54">
        <v>0</v>
      </c>
      <c r="AI387" s="54">
        <v>198500</v>
      </c>
      <c r="AJ387" s="54">
        <v>0</v>
      </c>
      <c r="AK387" s="54">
        <v>198500</v>
      </c>
      <c r="AL387" s="49" t="s">
        <v>8138</v>
      </c>
    </row>
    <row r="388" spans="1:38" hidden="1" x14ac:dyDescent="0.25">
      <c r="A388" s="13">
        <v>131555</v>
      </c>
      <c r="B388" s="15">
        <v>3</v>
      </c>
      <c r="C388" s="43" t="s">
        <v>73</v>
      </c>
      <c r="D388" s="44">
        <v>44321</v>
      </c>
      <c r="E388" s="43" t="s">
        <v>176</v>
      </c>
      <c r="F388" s="44">
        <v>44329</v>
      </c>
      <c r="G388" s="43" t="s">
        <v>529</v>
      </c>
      <c r="H388" s="45" t="s">
        <v>226</v>
      </c>
      <c r="I388" s="43" t="s">
        <v>8184</v>
      </c>
      <c r="J388" s="43"/>
      <c r="K388" s="43" t="s">
        <v>8185</v>
      </c>
      <c r="L388" s="46" t="s">
        <v>37</v>
      </c>
      <c r="M388" s="45" t="s">
        <v>8186</v>
      </c>
      <c r="N388" s="45"/>
      <c r="O388" s="43" t="s">
        <v>179</v>
      </c>
      <c r="P388" s="45" t="s">
        <v>79</v>
      </c>
      <c r="Q388" s="45"/>
      <c r="R388" s="112" t="s">
        <v>41</v>
      </c>
      <c r="S388" s="110" t="s">
        <v>42</v>
      </c>
      <c r="T388" s="59"/>
      <c r="U388" s="10">
        <v>0</v>
      </c>
      <c r="V388" s="46"/>
      <c r="W388" s="43"/>
      <c r="X388" s="46" t="s">
        <v>43</v>
      </c>
      <c r="Y388" s="43" t="s">
        <v>44</v>
      </c>
      <c r="Z388" s="111" t="s">
        <v>20458</v>
      </c>
      <c r="AA388" s="45" t="s">
        <v>8187</v>
      </c>
      <c r="AB388" s="3">
        <v>0</v>
      </c>
      <c r="AC388" s="3">
        <v>0</v>
      </c>
      <c r="AD388" s="3">
        <v>39500</v>
      </c>
      <c r="AE388" s="3">
        <v>0</v>
      </c>
      <c r="AF388" s="3">
        <f>SUM(Table2[[#This Row],[PE 2021 Obligations]],Table2[[#This Row],[ROW 2021 Obligations]],Table2[[#This Row],[Construction 2021 Obligations]],Table2[[#This Row],[Paving 2021 Obligations]])</f>
        <v>39500</v>
      </c>
      <c r="AG388" s="3">
        <v>0</v>
      </c>
      <c r="AH388" s="3">
        <v>0</v>
      </c>
      <c r="AI388" s="3">
        <v>39500</v>
      </c>
      <c r="AJ388" s="3">
        <v>0</v>
      </c>
      <c r="AK388" s="3">
        <v>39500</v>
      </c>
      <c r="AL388" s="43" t="s">
        <v>8188</v>
      </c>
    </row>
    <row r="389" spans="1:38" hidden="1" x14ac:dyDescent="0.25">
      <c r="A389" s="47">
        <v>131568</v>
      </c>
      <c r="B389" s="48">
        <v>1</v>
      </c>
      <c r="C389" s="49" t="s">
        <v>73</v>
      </c>
      <c r="D389" s="50">
        <v>44326</v>
      </c>
      <c r="E389" s="49" t="s">
        <v>142</v>
      </c>
      <c r="F389" s="50">
        <v>44368</v>
      </c>
      <c r="G389" s="49" t="s">
        <v>529</v>
      </c>
      <c r="H389" s="51" t="s">
        <v>182</v>
      </c>
      <c r="I389" s="49" t="s">
        <v>714</v>
      </c>
      <c r="J389" s="49" t="s">
        <v>116</v>
      </c>
      <c r="K389" s="49"/>
      <c r="L389" s="52" t="s">
        <v>116</v>
      </c>
      <c r="M389" s="51" t="s">
        <v>8197</v>
      </c>
      <c r="N389" s="51"/>
      <c r="O389" s="49" t="s">
        <v>179</v>
      </c>
      <c r="P389" s="51" t="s">
        <v>79</v>
      </c>
      <c r="Q389" s="51"/>
      <c r="R389" s="111" t="s">
        <v>41</v>
      </c>
      <c r="S389" s="112" t="s">
        <v>84</v>
      </c>
      <c r="T389" s="59"/>
      <c r="U389" s="53">
        <v>0</v>
      </c>
      <c r="V389" s="50">
        <v>44540</v>
      </c>
      <c r="W389" s="49"/>
      <c r="X389" s="52" t="s">
        <v>43</v>
      </c>
      <c r="Y389" s="49" t="s">
        <v>140</v>
      </c>
      <c r="Z389" s="127" t="s">
        <v>20460</v>
      </c>
      <c r="AA389" s="51" t="s">
        <v>8198</v>
      </c>
      <c r="AB389" s="54">
        <v>0</v>
      </c>
      <c r="AC389" s="54">
        <v>0</v>
      </c>
      <c r="AD389" s="54">
        <v>92000</v>
      </c>
      <c r="AE389" s="54">
        <v>0</v>
      </c>
      <c r="AF389" s="3">
        <f>SUM(Table2[[#This Row],[PE 2021 Obligations]],Table2[[#This Row],[ROW 2021 Obligations]],Table2[[#This Row],[Construction 2021 Obligations]],Table2[[#This Row],[Paving 2021 Obligations]])</f>
        <v>92000</v>
      </c>
      <c r="AG389" s="54">
        <v>0</v>
      </c>
      <c r="AH389" s="54">
        <v>0</v>
      </c>
      <c r="AI389" s="54">
        <v>92000</v>
      </c>
      <c r="AJ389" s="54">
        <v>0</v>
      </c>
      <c r="AK389" s="54">
        <v>92000</v>
      </c>
      <c r="AL389" s="49" t="s">
        <v>8199</v>
      </c>
    </row>
    <row r="390" spans="1:38" ht="30" hidden="1" x14ac:dyDescent="0.25">
      <c r="A390" s="13">
        <v>131570</v>
      </c>
      <c r="B390" s="15">
        <v>1</v>
      </c>
      <c r="C390" s="43" t="s">
        <v>73</v>
      </c>
      <c r="D390" s="44">
        <v>44326</v>
      </c>
      <c r="E390" s="43" t="s">
        <v>142</v>
      </c>
      <c r="F390" s="44">
        <v>44327</v>
      </c>
      <c r="G390" s="43" t="s">
        <v>1568</v>
      </c>
      <c r="H390" s="45" t="s">
        <v>791</v>
      </c>
      <c r="I390" s="43" t="s">
        <v>1251</v>
      </c>
      <c r="J390" s="43" t="s">
        <v>148</v>
      </c>
      <c r="K390" s="43"/>
      <c r="L390" s="46" t="s">
        <v>149</v>
      </c>
      <c r="M390" s="45" t="s">
        <v>8200</v>
      </c>
      <c r="N390" s="45"/>
      <c r="O390" s="43" t="s">
        <v>179</v>
      </c>
      <c r="P390" s="45" t="s">
        <v>79</v>
      </c>
      <c r="Q390" s="45"/>
      <c r="R390" s="112" t="s">
        <v>41</v>
      </c>
      <c r="S390" s="112" t="s">
        <v>84</v>
      </c>
      <c r="T390" s="59"/>
      <c r="U390" s="56" t="s">
        <v>32</v>
      </c>
      <c r="V390" s="46"/>
      <c r="W390" s="43"/>
      <c r="X390" s="46" t="s">
        <v>43</v>
      </c>
      <c r="Y390" s="43" t="s">
        <v>454</v>
      </c>
      <c r="Z390" s="127" t="s">
        <v>20457</v>
      </c>
      <c r="AA390" s="45" t="s">
        <v>8201</v>
      </c>
      <c r="AB390" s="3">
        <v>0</v>
      </c>
      <c r="AC390" s="3">
        <v>0</v>
      </c>
      <c r="AD390" s="3">
        <v>137500</v>
      </c>
      <c r="AE390" s="3">
        <v>0</v>
      </c>
      <c r="AF390" s="3">
        <f>SUM(Table2[[#This Row],[PE 2021 Obligations]],Table2[[#This Row],[ROW 2021 Obligations]],Table2[[#This Row],[Construction 2021 Obligations]],Table2[[#This Row],[Paving 2021 Obligations]])</f>
        <v>137500</v>
      </c>
      <c r="AG390" s="3">
        <v>0</v>
      </c>
      <c r="AH390" s="3">
        <v>0</v>
      </c>
      <c r="AI390" s="3">
        <v>137500</v>
      </c>
      <c r="AJ390" s="3">
        <v>0</v>
      </c>
      <c r="AK390" s="3">
        <v>137500</v>
      </c>
      <c r="AL390" s="43" t="s">
        <v>8202</v>
      </c>
    </row>
    <row r="391" spans="1:38" ht="30" hidden="1" x14ac:dyDescent="0.25">
      <c r="A391" s="47">
        <v>131612</v>
      </c>
      <c r="B391" s="48">
        <v>1</v>
      </c>
      <c r="C391" s="49" t="s">
        <v>73</v>
      </c>
      <c r="D391" s="50">
        <v>44336</v>
      </c>
      <c r="E391" s="49" t="s">
        <v>142</v>
      </c>
      <c r="F391" s="50">
        <v>44364</v>
      </c>
      <c r="G391" s="49" t="s">
        <v>109</v>
      </c>
      <c r="H391" s="51" t="s">
        <v>34</v>
      </c>
      <c r="I391" s="49" t="s">
        <v>1251</v>
      </c>
      <c r="J391" s="49" t="s">
        <v>148</v>
      </c>
      <c r="K391" s="49"/>
      <c r="L391" s="52" t="s">
        <v>149</v>
      </c>
      <c r="M391" s="51" t="s">
        <v>8256</v>
      </c>
      <c r="N391" s="51"/>
      <c r="O391" s="49" t="s">
        <v>179</v>
      </c>
      <c r="P391" s="51" t="s">
        <v>79</v>
      </c>
      <c r="Q391" s="51"/>
      <c r="R391" s="111" t="s">
        <v>41</v>
      </c>
      <c r="S391" s="112" t="s">
        <v>84</v>
      </c>
      <c r="T391" s="59"/>
      <c r="U391" s="53">
        <v>0</v>
      </c>
      <c r="V391" s="52"/>
      <c r="W391" s="49"/>
      <c r="X391" s="52" t="s">
        <v>43</v>
      </c>
      <c r="Y391" s="49" t="s">
        <v>454</v>
      </c>
      <c r="Z391" s="127" t="s">
        <v>20457</v>
      </c>
      <c r="AA391" s="51" t="s">
        <v>8257</v>
      </c>
      <c r="AB391" s="54">
        <v>0</v>
      </c>
      <c r="AC391" s="54">
        <v>0</v>
      </c>
      <c r="AD391" s="54">
        <v>119000</v>
      </c>
      <c r="AE391" s="54">
        <v>0</v>
      </c>
      <c r="AF391" s="3">
        <f>SUM(Table2[[#This Row],[PE 2021 Obligations]],Table2[[#This Row],[ROW 2021 Obligations]],Table2[[#This Row],[Construction 2021 Obligations]],Table2[[#This Row],[Paving 2021 Obligations]])</f>
        <v>119000</v>
      </c>
      <c r="AG391" s="54">
        <v>0</v>
      </c>
      <c r="AH391" s="54">
        <v>0</v>
      </c>
      <c r="AI391" s="54">
        <v>119000</v>
      </c>
      <c r="AJ391" s="54">
        <v>0</v>
      </c>
      <c r="AK391" s="54">
        <v>119000</v>
      </c>
      <c r="AL391" s="49" t="s">
        <v>8258</v>
      </c>
    </row>
    <row r="392" spans="1:38" hidden="1" x14ac:dyDescent="0.25">
      <c r="A392" s="13" t="s">
        <v>110</v>
      </c>
      <c r="B392" s="15" t="s">
        <v>20470</v>
      </c>
      <c r="C392" s="43"/>
      <c r="D392" s="44"/>
      <c r="E392" s="43"/>
      <c r="F392" s="44"/>
      <c r="G392" s="43"/>
      <c r="H392" s="45" t="s">
        <v>76</v>
      </c>
      <c r="I392" s="43"/>
      <c r="J392" s="43"/>
      <c r="K392" s="43"/>
      <c r="L392" s="46"/>
      <c r="M392" s="45"/>
      <c r="N392" s="45"/>
      <c r="O392" s="43"/>
      <c r="P392" s="45"/>
      <c r="Q392" s="45"/>
      <c r="R392" s="112" t="s">
        <v>41</v>
      </c>
      <c r="S392" s="112" t="s">
        <v>8089</v>
      </c>
      <c r="T392" s="59"/>
      <c r="U392" s="56"/>
      <c r="V392" s="46"/>
      <c r="W392" s="43"/>
      <c r="X392" s="46"/>
      <c r="Y392" s="43"/>
      <c r="Z392" s="127" t="s">
        <v>20471</v>
      </c>
      <c r="AA392" s="45"/>
      <c r="AB392" s="3"/>
      <c r="AC392" s="3"/>
      <c r="AD392" s="3">
        <f>2573878+249329</f>
        <v>2823207</v>
      </c>
      <c r="AE392" s="3"/>
      <c r="AF392" s="3">
        <f>SUM(Table2[[#This Row],[PE 2021 Obligations]],Table2[[#This Row],[ROW 2021 Obligations]],Table2[[#This Row],[Construction 2021 Obligations]],Table2[[#This Row],[Paving 2021 Obligations]])</f>
        <v>2823207</v>
      </c>
      <c r="AG392" s="3"/>
      <c r="AH392" s="3"/>
      <c r="AI392" s="3"/>
      <c r="AJ392" s="3"/>
      <c r="AK392" s="3"/>
      <c r="AL392" s="43"/>
    </row>
    <row r="393" spans="1:38" ht="30" hidden="1" x14ac:dyDescent="0.25">
      <c r="A393" s="13">
        <v>104027.54</v>
      </c>
      <c r="B393" s="15">
        <v>1</v>
      </c>
      <c r="C393" s="43" t="s">
        <v>73</v>
      </c>
      <c r="D393" s="44">
        <v>44238</v>
      </c>
      <c r="E393" s="43" t="s">
        <v>102</v>
      </c>
      <c r="F393" s="44">
        <v>44278</v>
      </c>
      <c r="G393" s="43" t="s">
        <v>75</v>
      </c>
      <c r="H393" s="45" t="s">
        <v>289</v>
      </c>
      <c r="I393" s="43" t="s">
        <v>614</v>
      </c>
      <c r="J393" s="43" t="s">
        <v>116</v>
      </c>
      <c r="K393" s="43"/>
      <c r="L393" s="46" t="s">
        <v>116</v>
      </c>
      <c r="M393" s="45" t="s">
        <v>849</v>
      </c>
      <c r="N393" s="45" t="s">
        <v>850</v>
      </c>
      <c r="O393" s="43" t="s">
        <v>78</v>
      </c>
      <c r="P393" s="45" t="s">
        <v>830</v>
      </c>
      <c r="Q393" s="45"/>
      <c r="R393" s="110" t="s">
        <v>7504</v>
      </c>
      <c r="S393" s="110" t="s">
        <v>42</v>
      </c>
      <c r="T393" s="130"/>
      <c r="U393" s="10">
        <v>0.01</v>
      </c>
      <c r="V393" s="46"/>
      <c r="W393" s="43"/>
      <c r="X393" s="46" t="s">
        <v>43</v>
      </c>
      <c r="Y393" s="43" t="s">
        <v>78</v>
      </c>
      <c r="Z393" s="127" t="s">
        <v>20461</v>
      </c>
      <c r="AA393" s="45"/>
      <c r="AB393" s="3">
        <v>50000</v>
      </c>
      <c r="AC393" s="3">
        <v>0</v>
      </c>
      <c r="AD393" s="3">
        <v>0</v>
      </c>
      <c r="AE393" s="3">
        <v>0</v>
      </c>
      <c r="AF393" s="3">
        <f>SUM(Table2[[#This Row],[PE 2021 Obligations]],Table2[[#This Row],[ROW 2021 Obligations]],Table2[[#This Row],[Construction 2021 Obligations]],Table2[[#This Row],[Paving 2021 Obligations]])</f>
        <v>50000</v>
      </c>
      <c r="AG393" s="3">
        <v>50000</v>
      </c>
      <c r="AH393" s="3">
        <v>0</v>
      </c>
      <c r="AI393" s="3">
        <v>0</v>
      </c>
      <c r="AJ393" s="3">
        <v>0</v>
      </c>
      <c r="AK393" s="3">
        <v>50000</v>
      </c>
      <c r="AL393" s="43" t="s">
        <v>851</v>
      </c>
    </row>
    <row r="394" spans="1:38" ht="30" hidden="1" x14ac:dyDescent="0.25">
      <c r="A394" s="47">
        <v>104027.55</v>
      </c>
      <c r="B394" s="48">
        <v>1</v>
      </c>
      <c r="C394" s="49" t="s">
        <v>73</v>
      </c>
      <c r="D394" s="50">
        <v>44238</v>
      </c>
      <c r="E394" s="49" t="s">
        <v>102</v>
      </c>
      <c r="F394" s="50">
        <v>44280</v>
      </c>
      <c r="G394" s="49" t="s">
        <v>75</v>
      </c>
      <c r="H394" s="51" t="s">
        <v>289</v>
      </c>
      <c r="I394" s="49" t="s">
        <v>614</v>
      </c>
      <c r="J394" s="49" t="s">
        <v>116</v>
      </c>
      <c r="K394" s="49"/>
      <c r="L394" s="52" t="s">
        <v>116</v>
      </c>
      <c r="M394" s="51" t="s">
        <v>852</v>
      </c>
      <c r="N394" s="51" t="s">
        <v>853</v>
      </c>
      <c r="O394" s="49" t="s">
        <v>78</v>
      </c>
      <c r="P394" s="51" t="s">
        <v>830</v>
      </c>
      <c r="Q394" s="51"/>
      <c r="R394" s="110" t="s">
        <v>7504</v>
      </c>
      <c r="S394" s="110" t="s">
        <v>42</v>
      </c>
      <c r="T394" s="130"/>
      <c r="U394" s="53">
        <v>0.01</v>
      </c>
      <c r="V394" s="52"/>
      <c r="W394" s="49"/>
      <c r="X394" s="52" t="s">
        <v>43</v>
      </c>
      <c r="Y394" s="49" t="s">
        <v>78</v>
      </c>
      <c r="Z394" s="127" t="s">
        <v>20461</v>
      </c>
      <c r="AA394" s="51"/>
      <c r="AB394" s="54">
        <v>50000</v>
      </c>
      <c r="AC394" s="54">
        <v>0</v>
      </c>
      <c r="AD394" s="54">
        <v>0</v>
      </c>
      <c r="AE394" s="54">
        <v>0</v>
      </c>
      <c r="AF394" s="3">
        <f>SUM(Table2[[#This Row],[PE 2021 Obligations]],Table2[[#This Row],[ROW 2021 Obligations]],Table2[[#This Row],[Construction 2021 Obligations]],Table2[[#This Row],[Paving 2021 Obligations]])</f>
        <v>50000</v>
      </c>
      <c r="AG394" s="54">
        <v>50000</v>
      </c>
      <c r="AH394" s="54">
        <v>0</v>
      </c>
      <c r="AI394" s="54">
        <v>0</v>
      </c>
      <c r="AJ394" s="54">
        <v>0</v>
      </c>
      <c r="AK394" s="54">
        <v>50000</v>
      </c>
      <c r="AL394" s="49" t="s">
        <v>854</v>
      </c>
    </row>
    <row r="395" spans="1:38" ht="30" hidden="1" x14ac:dyDescent="0.25">
      <c r="A395" s="13">
        <v>104027.56</v>
      </c>
      <c r="B395" s="15">
        <v>1</v>
      </c>
      <c r="C395" s="43" t="s">
        <v>73</v>
      </c>
      <c r="D395" s="44">
        <v>44238</v>
      </c>
      <c r="E395" s="43" t="s">
        <v>102</v>
      </c>
      <c r="F395" s="44">
        <v>44278</v>
      </c>
      <c r="G395" s="43" t="s">
        <v>75</v>
      </c>
      <c r="H395" s="45" t="s">
        <v>289</v>
      </c>
      <c r="I395" s="43" t="s">
        <v>614</v>
      </c>
      <c r="J395" s="43" t="s">
        <v>116</v>
      </c>
      <c r="K395" s="43"/>
      <c r="L395" s="46" t="s">
        <v>116</v>
      </c>
      <c r="M395" s="45" t="s">
        <v>855</v>
      </c>
      <c r="N395" s="45" t="s">
        <v>856</v>
      </c>
      <c r="O395" s="43" t="s">
        <v>78</v>
      </c>
      <c r="P395" s="45" t="s">
        <v>830</v>
      </c>
      <c r="Q395" s="45"/>
      <c r="R395" s="110" t="s">
        <v>7504</v>
      </c>
      <c r="S395" s="110" t="s">
        <v>42</v>
      </c>
      <c r="T395" s="130"/>
      <c r="U395" s="10">
        <v>0.01</v>
      </c>
      <c r="V395" s="46"/>
      <c r="W395" s="43"/>
      <c r="X395" s="46" t="s">
        <v>43</v>
      </c>
      <c r="Y395" s="43" t="s">
        <v>78</v>
      </c>
      <c r="Z395" s="127" t="s">
        <v>20461</v>
      </c>
      <c r="AA395" s="45"/>
      <c r="AB395" s="3">
        <v>50000</v>
      </c>
      <c r="AC395" s="3">
        <v>0</v>
      </c>
      <c r="AD395" s="3">
        <v>0</v>
      </c>
      <c r="AE395" s="3">
        <v>0</v>
      </c>
      <c r="AF395" s="3">
        <f>SUM(Table2[[#This Row],[PE 2021 Obligations]],Table2[[#This Row],[ROW 2021 Obligations]],Table2[[#This Row],[Construction 2021 Obligations]],Table2[[#This Row],[Paving 2021 Obligations]])</f>
        <v>50000</v>
      </c>
      <c r="AG395" s="3">
        <v>50000</v>
      </c>
      <c r="AH395" s="3">
        <v>0</v>
      </c>
      <c r="AI395" s="3">
        <v>0</v>
      </c>
      <c r="AJ395" s="3">
        <v>0</v>
      </c>
      <c r="AK395" s="3">
        <v>50000</v>
      </c>
      <c r="AL395" s="43" t="s">
        <v>857</v>
      </c>
    </row>
    <row r="396" spans="1:38" ht="30" hidden="1" x14ac:dyDescent="0.25">
      <c r="A396" s="47">
        <v>104027.57</v>
      </c>
      <c r="B396" s="48">
        <v>1</v>
      </c>
      <c r="C396" s="49" t="s">
        <v>73</v>
      </c>
      <c r="D396" s="50">
        <v>44238</v>
      </c>
      <c r="E396" s="49" t="s">
        <v>102</v>
      </c>
      <c r="F396" s="50">
        <v>44278</v>
      </c>
      <c r="G396" s="49" t="s">
        <v>75</v>
      </c>
      <c r="H396" s="51" t="s">
        <v>289</v>
      </c>
      <c r="I396" s="49" t="s">
        <v>614</v>
      </c>
      <c r="J396" s="49" t="s">
        <v>116</v>
      </c>
      <c r="K396" s="49"/>
      <c r="L396" s="52" t="s">
        <v>116</v>
      </c>
      <c r="M396" s="51" t="s">
        <v>858</v>
      </c>
      <c r="N396" s="51" t="s">
        <v>859</v>
      </c>
      <c r="O396" s="49" t="s">
        <v>78</v>
      </c>
      <c r="P396" s="51" t="s">
        <v>830</v>
      </c>
      <c r="Q396" s="51"/>
      <c r="R396" s="110" t="s">
        <v>7504</v>
      </c>
      <c r="S396" s="110" t="s">
        <v>42</v>
      </c>
      <c r="T396" s="130"/>
      <c r="U396" s="53">
        <v>0.01</v>
      </c>
      <c r="V396" s="52"/>
      <c r="W396" s="49"/>
      <c r="X396" s="52" t="s">
        <v>43</v>
      </c>
      <c r="Y396" s="49" t="s">
        <v>78</v>
      </c>
      <c r="Z396" s="127" t="s">
        <v>20461</v>
      </c>
      <c r="AA396" s="51"/>
      <c r="AB396" s="54">
        <v>50000</v>
      </c>
      <c r="AC396" s="54">
        <v>0</v>
      </c>
      <c r="AD396" s="54">
        <v>0</v>
      </c>
      <c r="AE396" s="54">
        <v>0</v>
      </c>
      <c r="AF396" s="3">
        <f>SUM(Table2[[#This Row],[PE 2021 Obligations]],Table2[[#This Row],[ROW 2021 Obligations]],Table2[[#This Row],[Construction 2021 Obligations]],Table2[[#This Row],[Paving 2021 Obligations]])</f>
        <v>50000</v>
      </c>
      <c r="AG396" s="54">
        <v>50000</v>
      </c>
      <c r="AH396" s="54">
        <v>0</v>
      </c>
      <c r="AI396" s="54">
        <v>0</v>
      </c>
      <c r="AJ396" s="54">
        <v>0</v>
      </c>
      <c r="AK396" s="54">
        <v>50000</v>
      </c>
      <c r="AL396" s="49" t="s">
        <v>860</v>
      </c>
    </row>
    <row r="397" spans="1:38" ht="30" hidden="1" x14ac:dyDescent="0.25">
      <c r="A397" s="13">
        <v>104027.58</v>
      </c>
      <c r="B397" s="15">
        <v>1</v>
      </c>
      <c r="C397" s="43" t="s">
        <v>73</v>
      </c>
      <c r="D397" s="44">
        <v>44238</v>
      </c>
      <c r="E397" s="43" t="s">
        <v>102</v>
      </c>
      <c r="F397" s="44">
        <v>44278</v>
      </c>
      <c r="G397" s="43" t="s">
        <v>75</v>
      </c>
      <c r="H397" s="45" t="s">
        <v>289</v>
      </c>
      <c r="I397" s="43" t="s">
        <v>614</v>
      </c>
      <c r="J397" s="43" t="s">
        <v>116</v>
      </c>
      <c r="K397" s="43"/>
      <c r="L397" s="46" t="s">
        <v>116</v>
      </c>
      <c r="M397" s="45" t="s">
        <v>861</v>
      </c>
      <c r="N397" s="45" t="s">
        <v>862</v>
      </c>
      <c r="O397" s="43" t="s">
        <v>78</v>
      </c>
      <c r="P397" s="45" t="s">
        <v>830</v>
      </c>
      <c r="Q397" s="45"/>
      <c r="R397" s="110" t="s">
        <v>7504</v>
      </c>
      <c r="S397" s="110" t="s">
        <v>42</v>
      </c>
      <c r="T397" s="130"/>
      <c r="U397" s="10">
        <v>0.01</v>
      </c>
      <c r="V397" s="46"/>
      <c r="W397" s="43"/>
      <c r="X397" s="46" t="s">
        <v>43</v>
      </c>
      <c r="Y397" s="43" t="s">
        <v>78</v>
      </c>
      <c r="Z397" s="127" t="s">
        <v>20461</v>
      </c>
      <c r="AA397" s="45"/>
      <c r="AB397" s="3">
        <v>50000</v>
      </c>
      <c r="AC397" s="3">
        <v>0</v>
      </c>
      <c r="AD397" s="3">
        <v>0</v>
      </c>
      <c r="AE397" s="3">
        <v>0</v>
      </c>
      <c r="AF397" s="3">
        <f>SUM(Table2[[#This Row],[PE 2021 Obligations]],Table2[[#This Row],[ROW 2021 Obligations]],Table2[[#This Row],[Construction 2021 Obligations]],Table2[[#This Row],[Paving 2021 Obligations]])</f>
        <v>50000</v>
      </c>
      <c r="AG397" s="3">
        <v>50000</v>
      </c>
      <c r="AH397" s="3">
        <v>0</v>
      </c>
      <c r="AI397" s="3">
        <v>0</v>
      </c>
      <c r="AJ397" s="3">
        <v>0</v>
      </c>
      <c r="AK397" s="3">
        <v>50000</v>
      </c>
      <c r="AL397" s="43" t="s">
        <v>863</v>
      </c>
    </row>
    <row r="398" spans="1:38" ht="30" hidden="1" x14ac:dyDescent="0.25">
      <c r="A398" s="47">
        <v>104027.59</v>
      </c>
      <c r="B398" s="48">
        <v>1</v>
      </c>
      <c r="C398" s="49" t="s">
        <v>73</v>
      </c>
      <c r="D398" s="50">
        <v>44238</v>
      </c>
      <c r="E398" s="49" t="s">
        <v>102</v>
      </c>
      <c r="F398" s="50">
        <v>44278</v>
      </c>
      <c r="G398" s="49" t="s">
        <v>75</v>
      </c>
      <c r="H398" s="51" t="s">
        <v>289</v>
      </c>
      <c r="I398" s="49" t="s">
        <v>614</v>
      </c>
      <c r="J398" s="49" t="s">
        <v>116</v>
      </c>
      <c r="K398" s="49"/>
      <c r="L398" s="52" t="s">
        <v>116</v>
      </c>
      <c r="M398" s="51" t="s">
        <v>864</v>
      </c>
      <c r="N398" s="51" t="s">
        <v>865</v>
      </c>
      <c r="O398" s="49" t="s">
        <v>78</v>
      </c>
      <c r="P398" s="51" t="s">
        <v>830</v>
      </c>
      <c r="Q398" s="51"/>
      <c r="R398" s="110" t="s">
        <v>7504</v>
      </c>
      <c r="S398" s="110" t="s">
        <v>42</v>
      </c>
      <c r="T398" s="130"/>
      <c r="U398" s="53">
        <v>0.01</v>
      </c>
      <c r="V398" s="52"/>
      <c r="W398" s="49"/>
      <c r="X398" s="52" t="s">
        <v>43</v>
      </c>
      <c r="Y398" s="49" t="s">
        <v>78</v>
      </c>
      <c r="Z398" s="127" t="s">
        <v>20461</v>
      </c>
      <c r="AA398" s="51"/>
      <c r="AB398" s="54">
        <v>50000</v>
      </c>
      <c r="AC398" s="54">
        <v>0</v>
      </c>
      <c r="AD398" s="54">
        <v>0</v>
      </c>
      <c r="AE398" s="54">
        <v>0</v>
      </c>
      <c r="AF398" s="3">
        <f>SUM(Table2[[#This Row],[PE 2021 Obligations]],Table2[[#This Row],[ROW 2021 Obligations]],Table2[[#This Row],[Construction 2021 Obligations]],Table2[[#This Row],[Paving 2021 Obligations]])</f>
        <v>50000</v>
      </c>
      <c r="AG398" s="54">
        <v>50000</v>
      </c>
      <c r="AH398" s="54">
        <v>0</v>
      </c>
      <c r="AI398" s="54">
        <v>0</v>
      </c>
      <c r="AJ398" s="54">
        <v>0</v>
      </c>
      <c r="AK398" s="54">
        <v>50000</v>
      </c>
      <c r="AL398" s="49" t="s">
        <v>866</v>
      </c>
    </row>
    <row r="399" spans="1:38" ht="30" hidden="1" x14ac:dyDescent="0.25">
      <c r="A399" s="13">
        <v>104027.6</v>
      </c>
      <c r="B399" s="15">
        <v>1</v>
      </c>
      <c r="C399" s="43" t="s">
        <v>73</v>
      </c>
      <c r="D399" s="44">
        <v>44238</v>
      </c>
      <c r="E399" s="43" t="s">
        <v>102</v>
      </c>
      <c r="F399" s="44">
        <v>44278</v>
      </c>
      <c r="G399" s="43" t="s">
        <v>75</v>
      </c>
      <c r="H399" s="45" t="s">
        <v>289</v>
      </c>
      <c r="I399" s="43" t="s">
        <v>614</v>
      </c>
      <c r="J399" s="43" t="s">
        <v>116</v>
      </c>
      <c r="K399" s="43"/>
      <c r="L399" s="46" t="s">
        <v>116</v>
      </c>
      <c r="M399" s="45" t="s">
        <v>867</v>
      </c>
      <c r="N399" s="45" t="s">
        <v>868</v>
      </c>
      <c r="O399" s="43" t="s">
        <v>78</v>
      </c>
      <c r="P399" s="45" t="s">
        <v>830</v>
      </c>
      <c r="Q399" s="45"/>
      <c r="R399" s="110" t="s">
        <v>7504</v>
      </c>
      <c r="S399" s="110" t="s">
        <v>42</v>
      </c>
      <c r="T399" s="130"/>
      <c r="U399" s="10">
        <v>0.01</v>
      </c>
      <c r="V399" s="46"/>
      <c r="W399" s="43"/>
      <c r="X399" s="46" t="s">
        <v>43</v>
      </c>
      <c r="Y399" s="43" t="s">
        <v>78</v>
      </c>
      <c r="Z399" s="127" t="s">
        <v>20461</v>
      </c>
      <c r="AA399" s="45"/>
      <c r="AB399" s="3">
        <v>50000</v>
      </c>
      <c r="AC399" s="3">
        <v>0</v>
      </c>
      <c r="AD399" s="3">
        <v>0</v>
      </c>
      <c r="AE399" s="3">
        <v>0</v>
      </c>
      <c r="AF399" s="3">
        <f>SUM(Table2[[#This Row],[PE 2021 Obligations]],Table2[[#This Row],[ROW 2021 Obligations]],Table2[[#This Row],[Construction 2021 Obligations]],Table2[[#This Row],[Paving 2021 Obligations]])</f>
        <v>50000</v>
      </c>
      <c r="AG399" s="3">
        <v>50000</v>
      </c>
      <c r="AH399" s="3">
        <v>0</v>
      </c>
      <c r="AI399" s="3">
        <v>0</v>
      </c>
      <c r="AJ399" s="3">
        <v>0</v>
      </c>
      <c r="AK399" s="3">
        <v>50000</v>
      </c>
      <c r="AL399" s="43" t="s">
        <v>869</v>
      </c>
    </row>
    <row r="400" spans="1:38" ht="30" hidden="1" x14ac:dyDescent="0.25">
      <c r="A400" s="47">
        <v>104027.61</v>
      </c>
      <c r="B400" s="48">
        <v>1</v>
      </c>
      <c r="C400" s="49" t="s">
        <v>73</v>
      </c>
      <c r="D400" s="50">
        <v>44238</v>
      </c>
      <c r="E400" s="49" t="s">
        <v>102</v>
      </c>
      <c r="F400" s="50">
        <v>44278</v>
      </c>
      <c r="G400" s="49" t="s">
        <v>75</v>
      </c>
      <c r="H400" s="51" t="s">
        <v>289</v>
      </c>
      <c r="I400" s="49" t="s">
        <v>614</v>
      </c>
      <c r="J400" s="49" t="s">
        <v>116</v>
      </c>
      <c r="K400" s="49"/>
      <c r="L400" s="52" t="s">
        <v>116</v>
      </c>
      <c r="M400" s="51" t="s">
        <v>870</v>
      </c>
      <c r="N400" s="51" t="s">
        <v>871</v>
      </c>
      <c r="O400" s="49" t="s">
        <v>78</v>
      </c>
      <c r="P400" s="51" t="s">
        <v>830</v>
      </c>
      <c r="Q400" s="51"/>
      <c r="R400" s="110" t="s">
        <v>7504</v>
      </c>
      <c r="S400" s="110" t="s">
        <v>42</v>
      </c>
      <c r="T400" s="130"/>
      <c r="U400" s="53">
        <v>0.01</v>
      </c>
      <c r="V400" s="52"/>
      <c r="W400" s="49"/>
      <c r="X400" s="52" t="s">
        <v>43</v>
      </c>
      <c r="Y400" s="49" t="s">
        <v>78</v>
      </c>
      <c r="Z400" s="112" t="s">
        <v>20461</v>
      </c>
      <c r="AA400" s="51"/>
      <c r="AB400" s="54">
        <v>50000</v>
      </c>
      <c r="AC400" s="54">
        <v>0</v>
      </c>
      <c r="AD400" s="54">
        <v>0</v>
      </c>
      <c r="AE400" s="54">
        <v>0</v>
      </c>
      <c r="AF400" s="3">
        <f>SUM(Table2[[#This Row],[PE 2021 Obligations]],Table2[[#This Row],[ROW 2021 Obligations]],Table2[[#This Row],[Construction 2021 Obligations]],Table2[[#This Row],[Paving 2021 Obligations]])</f>
        <v>50000</v>
      </c>
      <c r="AG400" s="54">
        <v>50000</v>
      </c>
      <c r="AH400" s="54">
        <v>0</v>
      </c>
      <c r="AI400" s="54">
        <v>0</v>
      </c>
      <c r="AJ400" s="54">
        <v>0</v>
      </c>
      <c r="AK400" s="54">
        <v>50000</v>
      </c>
      <c r="AL400" s="49" t="s">
        <v>872</v>
      </c>
    </row>
    <row r="401" spans="1:38" ht="30" hidden="1" x14ac:dyDescent="0.25">
      <c r="A401" s="13">
        <v>104027.62</v>
      </c>
      <c r="B401" s="15">
        <v>1</v>
      </c>
      <c r="C401" s="43" t="s">
        <v>73</v>
      </c>
      <c r="D401" s="44">
        <v>44238</v>
      </c>
      <c r="E401" s="43" t="s">
        <v>102</v>
      </c>
      <c r="F401" s="44">
        <v>44278</v>
      </c>
      <c r="G401" s="43" t="s">
        <v>75</v>
      </c>
      <c r="H401" s="45" t="s">
        <v>289</v>
      </c>
      <c r="I401" s="43" t="s">
        <v>614</v>
      </c>
      <c r="J401" s="43" t="s">
        <v>116</v>
      </c>
      <c r="K401" s="43"/>
      <c r="L401" s="46" t="s">
        <v>116</v>
      </c>
      <c r="M401" s="45" t="s">
        <v>873</v>
      </c>
      <c r="N401" s="45" t="s">
        <v>874</v>
      </c>
      <c r="O401" s="43" t="s">
        <v>78</v>
      </c>
      <c r="P401" s="45" t="s">
        <v>830</v>
      </c>
      <c r="Q401" s="45"/>
      <c r="R401" s="110" t="s">
        <v>7504</v>
      </c>
      <c r="S401" s="110" t="s">
        <v>42</v>
      </c>
      <c r="T401" s="130"/>
      <c r="U401" s="10">
        <v>0.01</v>
      </c>
      <c r="V401" s="46"/>
      <c r="W401" s="43"/>
      <c r="X401" s="46" t="s">
        <v>43</v>
      </c>
      <c r="Y401" s="43" t="s">
        <v>78</v>
      </c>
      <c r="Z401" s="127" t="s">
        <v>20461</v>
      </c>
      <c r="AA401" s="45"/>
      <c r="AB401" s="3">
        <v>50000</v>
      </c>
      <c r="AC401" s="3">
        <v>0</v>
      </c>
      <c r="AD401" s="3">
        <v>0</v>
      </c>
      <c r="AE401" s="3">
        <v>0</v>
      </c>
      <c r="AF401" s="3">
        <f>SUM(Table2[[#This Row],[PE 2021 Obligations]],Table2[[#This Row],[ROW 2021 Obligations]],Table2[[#This Row],[Construction 2021 Obligations]],Table2[[#This Row],[Paving 2021 Obligations]])</f>
        <v>50000</v>
      </c>
      <c r="AG401" s="3">
        <v>50000</v>
      </c>
      <c r="AH401" s="3">
        <v>0</v>
      </c>
      <c r="AI401" s="3">
        <v>0</v>
      </c>
      <c r="AJ401" s="3">
        <v>0</v>
      </c>
      <c r="AK401" s="3">
        <v>50000</v>
      </c>
      <c r="AL401" s="43" t="s">
        <v>875</v>
      </c>
    </row>
    <row r="402" spans="1:38" ht="30" hidden="1" x14ac:dyDescent="0.25">
      <c r="A402" s="47">
        <v>104027.63</v>
      </c>
      <c r="B402" s="48">
        <v>1</v>
      </c>
      <c r="C402" s="49" t="s">
        <v>73</v>
      </c>
      <c r="D402" s="50">
        <v>44238</v>
      </c>
      <c r="E402" s="49" t="s">
        <v>102</v>
      </c>
      <c r="F402" s="50">
        <v>44280</v>
      </c>
      <c r="G402" s="49" t="s">
        <v>75</v>
      </c>
      <c r="H402" s="51" t="s">
        <v>289</v>
      </c>
      <c r="I402" s="49" t="s">
        <v>614</v>
      </c>
      <c r="J402" s="49" t="s">
        <v>116</v>
      </c>
      <c r="K402" s="49"/>
      <c r="L402" s="52" t="s">
        <v>116</v>
      </c>
      <c r="M402" s="51" t="s">
        <v>876</v>
      </c>
      <c r="N402" s="51" t="s">
        <v>877</v>
      </c>
      <c r="O402" s="49" t="s">
        <v>78</v>
      </c>
      <c r="P402" s="51" t="s">
        <v>830</v>
      </c>
      <c r="Q402" s="51"/>
      <c r="R402" s="110" t="s">
        <v>7504</v>
      </c>
      <c r="S402" s="110" t="s">
        <v>42</v>
      </c>
      <c r="T402" s="130"/>
      <c r="U402" s="53">
        <v>0.01</v>
      </c>
      <c r="V402" s="52"/>
      <c r="W402" s="49"/>
      <c r="X402" s="52" t="s">
        <v>43</v>
      </c>
      <c r="Y402" s="49" t="s">
        <v>78</v>
      </c>
      <c r="Z402" s="127" t="s">
        <v>20461</v>
      </c>
      <c r="AA402" s="51"/>
      <c r="AB402" s="54">
        <v>50000</v>
      </c>
      <c r="AC402" s="54">
        <v>0</v>
      </c>
      <c r="AD402" s="54">
        <v>0</v>
      </c>
      <c r="AE402" s="54">
        <v>0</v>
      </c>
      <c r="AF402" s="3">
        <f>SUM(Table2[[#This Row],[PE 2021 Obligations]],Table2[[#This Row],[ROW 2021 Obligations]],Table2[[#This Row],[Construction 2021 Obligations]],Table2[[#This Row],[Paving 2021 Obligations]])</f>
        <v>50000</v>
      </c>
      <c r="AG402" s="54">
        <v>50000</v>
      </c>
      <c r="AH402" s="54">
        <v>0</v>
      </c>
      <c r="AI402" s="54">
        <v>0</v>
      </c>
      <c r="AJ402" s="54">
        <v>0</v>
      </c>
      <c r="AK402" s="54">
        <v>50000</v>
      </c>
      <c r="AL402" s="49" t="s">
        <v>878</v>
      </c>
    </row>
    <row r="403" spans="1:38" ht="30" hidden="1" x14ac:dyDescent="0.25">
      <c r="A403" s="13">
        <v>104027.64</v>
      </c>
      <c r="B403" s="15">
        <v>1</v>
      </c>
      <c r="C403" s="43" t="s">
        <v>73</v>
      </c>
      <c r="D403" s="44">
        <v>44238</v>
      </c>
      <c r="E403" s="43" t="s">
        <v>102</v>
      </c>
      <c r="F403" s="44">
        <v>44278</v>
      </c>
      <c r="G403" s="43" t="s">
        <v>75</v>
      </c>
      <c r="H403" s="45" t="s">
        <v>289</v>
      </c>
      <c r="I403" s="43" t="s">
        <v>614</v>
      </c>
      <c r="J403" s="43" t="s">
        <v>116</v>
      </c>
      <c r="K403" s="43"/>
      <c r="L403" s="46" t="s">
        <v>116</v>
      </c>
      <c r="M403" s="45" t="s">
        <v>879</v>
      </c>
      <c r="N403" s="45" t="s">
        <v>880</v>
      </c>
      <c r="O403" s="43" t="s">
        <v>78</v>
      </c>
      <c r="P403" s="45" t="s">
        <v>830</v>
      </c>
      <c r="Q403" s="45"/>
      <c r="R403" s="110" t="s">
        <v>7504</v>
      </c>
      <c r="S403" s="110" t="s">
        <v>42</v>
      </c>
      <c r="T403" s="130"/>
      <c r="U403" s="10">
        <v>0.01</v>
      </c>
      <c r="V403" s="46"/>
      <c r="W403" s="43"/>
      <c r="X403" s="46" t="s">
        <v>43</v>
      </c>
      <c r="Y403" s="43" t="s">
        <v>78</v>
      </c>
      <c r="Z403" s="112" t="s">
        <v>20461</v>
      </c>
      <c r="AA403" s="45"/>
      <c r="AB403" s="3">
        <v>50000</v>
      </c>
      <c r="AC403" s="3">
        <v>0</v>
      </c>
      <c r="AD403" s="3">
        <v>0</v>
      </c>
      <c r="AE403" s="3">
        <v>0</v>
      </c>
      <c r="AF403" s="3">
        <f>SUM(Table2[[#This Row],[PE 2021 Obligations]],Table2[[#This Row],[ROW 2021 Obligations]],Table2[[#This Row],[Construction 2021 Obligations]],Table2[[#This Row],[Paving 2021 Obligations]])</f>
        <v>50000</v>
      </c>
      <c r="AG403" s="3">
        <v>50000</v>
      </c>
      <c r="AH403" s="3">
        <v>0</v>
      </c>
      <c r="AI403" s="3">
        <v>0</v>
      </c>
      <c r="AJ403" s="3">
        <v>0</v>
      </c>
      <c r="AK403" s="3">
        <v>50000</v>
      </c>
      <c r="AL403" s="43" t="s">
        <v>881</v>
      </c>
    </row>
    <row r="404" spans="1:38" ht="30" hidden="1" x14ac:dyDescent="0.25">
      <c r="A404" s="47">
        <v>104027.65</v>
      </c>
      <c r="B404" s="48">
        <v>1</v>
      </c>
      <c r="C404" s="49" t="s">
        <v>73</v>
      </c>
      <c r="D404" s="50">
        <v>44238</v>
      </c>
      <c r="E404" s="49" t="s">
        <v>102</v>
      </c>
      <c r="F404" s="50">
        <v>44278</v>
      </c>
      <c r="G404" s="49" t="s">
        <v>75</v>
      </c>
      <c r="H404" s="51" t="s">
        <v>289</v>
      </c>
      <c r="I404" s="49" t="s">
        <v>614</v>
      </c>
      <c r="J404" s="49" t="s">
        <v>116</v>
      </c>
      <c r="K404" s="49"/>
      <c r="L404" s="52" t="s">
        <v>116</v>
      </c>
      <c r="M404" s="51" t="s">
        <v>882</v>
      </c>
      <c r="N404" s="51" t="s">
        <v>883</v>
      </c>
      <c r="O404" s="49" t="s">
        <v>78</v>
      </c>
      <c r="P404" s="51" t="s">
        <v>830</v>
      </c>
      <c r="Q404" s="51"/>
      <c r="R404" s="110" t="s">
        <v>7504</v>
      </c>
      <c r="S404" s="110" t="s">
        <v>42</v>
      </c>
      <c r="T404" s="130"/>
      <c r="U404" s="53">
        <v>0.01</v>
      </c>
      <c r="V404" s="52"/>
      <c r="W404" s="49"/>
      <c r="X404" s="52" t="s">
        <v>43</v>
      </c>
      <c r="Y404" s="49" t="s">
        <v>78</v>
      </c>
      <c r="Z404" s="127" t="s">
        <v>20461</v>
      </c>
      <c r="AA404" s="51"/>
      <c r="AB404" s="54">
        <v>50000</v>
      </c>
      <c r="AC404" s="54">
        <v>0</v>
      </c>
      <c r="AD404" s="54">
        <v>0</v>
      </c>
      <c r="AE404" s="54">
        <v>0</v>
      </c>
      <c r="AF404" s="3">
        <f>SUM(Table2[[#This Row],[PE 2021 Obligations]],Table2[[#This Row],[ROW 2021 Obligations]],Table2[[#This Row],[Construction 2021 Obligations]],Table2[[#This Row],[Paving 2021 Obligations]])</f>
        <v>50000</v>
      </c>
      <c r="AG404" s="54">
        <v>50000</v>
      </c>
      <c r="AH404" s="54">
        <v>0</v>
      </c>
      <c r="AI404" s="54">
        <v>0</v>
      </c>
      <c r="AJ404" s="54">
        <v>0</v>
      </c>
      <c r="AK404" s="54">
        <v>50000</v>
      </c>
      <c r="AL404" s="49" t="s">
        <v>884</v>
      </c>
    </row>
    <row r="405" spans="1:38" ht="30" hidden="1" x14ac:dyDescent="0.25">
      <c r="A405" s="47">
        <v>120585</v>
      </c>
      <c r="B405" s="48">
        <v>2</v>
      </c>
      <c r="C405" s="49" t="s">
        <v>474</v>
      </c>
      <c r="D405" s="50">
        <v>41780</v>
      </c>
      <c r="E405" s="49" t="s">
        <v>142</v>
      </c>
      <c r="F405" s="50">
        <v>43623</v>
      </c>
      <c r="G405" s="49" t="s">
        <v>32</v>
      </c>
      <c r="H405" s="51" t="s">
        <v>1336</v>
      </c>
      <c r="I405" s="49" t="s">
        <v>1234</v>
      </c>
      <c r="J405" s="49" t="s">
        <v>116</v>
      </c>
      <c r="K405" s="49"/>
      <c r="L405" s="52" t="s">
        <v>116</v>
      </c>
      <c r="M405" s="51" t="s">
        <v>2070</v>
      </c>
      <c r="N405" s="51" t="s">
        <v>2071</v>
      </c>
      <c r="O405" s="49" t="s">
        <v>151</v>
      </c>
      <c r="P405" s="51" t="s">
        <v>198</v>
      </c>
      <c r="Q405" s="51"/>
      <c r="R405" s="110" t="s">
        <v>7504</v>
      </c>
      <c r="S405" s="110" t="s">
        <v>42</v>
      </c>
      <c r="T405" s="130"/>
      <c r="U405" s="53">
        <v>0</v>
      </c>
      <c r="V405" s="50">
        <v>43420</v>
      </c>
      <c r="W405" s="49"/>
      <c r="X405" s="52" t="s">
        <v>43</v>
      </c>
      <c r="Y405" s="49" t="s">
        <v>140</v>
      </c>
      <c r="Z405" s="127" t="s">
        <v>20460</v>
      </c>
      <c r="AA405" s="51"/>
      <c r="AB405" s="54">
        <v>0</v>
      </c>
      <c r="AC405" s="54">
        <v>0</v>
      </c>
      <c r="AD405" s="54">
        <v>1041999</v>
      </c>
      <c r="AE405" s="54">
        <v>0</v>
      </c>
      <c r="AF405" s="3">
        <f>SUM(Table2[[#This Row],[PE 2021 Obligations]],Table2[[#This Row],[ROW 2021 Obligations]],Table2[[#This Row],[Construction 2021 Obligations]],Table2[[#This Row],[Paving 2021 Obligations]])</f>
        <v>1041999</v>
      </c>
      <c r="AG405" s="54">
        <v>0</v>
      </c>
      <c r="AH405" s="54">
        <v>0</v>
      </c>
      <c r="AI405" s="54">
        <v>1042000</v>
      </c>
      <c r="AJ405" s="54">
        <v>0</v>
      </c>
      <c r="AK405" s="54">
        <v>1042000</v>
      </c>
      <c r="AL405" s="49" t="s">
        <v>2072</v>
      </c>
    </row>
    <row r="406" spans="1:38" hidden="1" x14ac:dyDescent="0.25">
      <c r="A406" s="13">
        <v>128227</v>
      </c>
      <c r="B406" s="15">
        <v>3</v>
      </c>
      <c r="C406" s="43" t="s">
        <v>73</v>
      </c>
      <c r="D406" s="44">
        <v>43392</v>
      </c>
      <c r="E406" s="43" t="s">
        <v>142</v>
      </c>
      <c r="F406" s="44">
        <v>44313</v>
      </c>
      <c r="G406" s="43" t="s">
        <v>529</v>
      </c>
      <c r="H406" s="45" t="s">
        <v>434</v>
      </c>
      <c r="I406" s="43" t="s">
        <v>1939</v>
      </c>
      <c r="J406" s="43" t="s">
        <v>116</v>
      </c>
      <c r="K406" s="43"/>
      <c r="L406" s="46" t="s">
        <v>116</v>
      </c>
      <c r="M406" s="45" t="s">
        <v>4591</v>
      </c>
      <c r="N406" s="45"/>
      <c r="O406" s="43" t="s">
        <v>53</v>
      </c>
      <c r="P406" s="45" t="s">
        <v>4592</v>
      </c>
      <c r="Q406" s="45"/>
      <c r="R406" s="110" t="s">
        <v>7504</v>
      </c>
      <c r="S406" s="112" t="s">
        <v>42</v>
      </c>
      <c r="T406" s="59"/>
      <c r="U406" s="10">
        <v>0</v>
      </c>
      <c r="V406" s="44">
        <v>44428</v>
      </c>
      <c r="W406" s="43"/>
      <c r="X406" s="46" t="s">
        <v>43</v>
      </c>
      <c r="Y406" s="43" t="s">
        <v>140</v>
      </c>
      <c r="Z406" s="112" t="s">
        <v>20460</v>
      </c>
      <c r="AA406" s="45"/>
      <c r="AB406" s="3">
        <v>0</v>
      </c>
      <c r="AC406" s="3">
        <v>5000</v>
      </c>
      <c r="AD406" s="3">
        <v>0</v>
      </c>
      <c r="AE406" s="3">
        <v>0</v>
      </c>
      <c r="AF406" s="3">
        <f>SUM(Table2[[#This Row],[PE 2021 Obligations]],Table2[[#This Row],[ROW 2021 Obligations]],Table2[[#This Row],[Construction 2021 Obligations]],Table2[[#This Row],[Paving 2021 Obligations]])</f>
        <v>5000</v>
      </c>
      <c r="AG406" s="3">
        <v>200674.11</v>
      </c>
      <c r="AH406" s="3">
        <v>5000</v>
      </c>
      <c r="AI406" s="3">
        <v>0</v>
      </c>
      <c r="AJ406" s="3">
        <v>0</v>
      </c>
      <c r="AK406" s="3">
        <v>205674.11</v>
      </c>
      <c r="AL406" s="43" t="s">
        <v>4593</v>
      </c>
    </row>
    <row r="407" spans="1:38" hidden="1" x14ac:dyDescent="0.25">
      <c r="A407" s="13">
        <v>128344</v>
      </c>
      <c r="B407" s="15">
        <v>3</v>
      </c>
      <c r="C407" s="43" t="s">
        <v>474</v>
      </c>
      <c r="D407" s="44">
        <v>43434</v>
      </c>
      <c r="E407" s="43" t="s">
        <v>142</v>
      </c>
      <c r="F407" s="44">
        <v>44368</v>
      </c>
      <c r="G407" s="43" t="s">
        <v>32</v>
      </c>
      <c r="H407" s="45" t="s">
        <v>273</v>
      </c>
      <c r="I407" s="43" t="s">
        <v>691</v>
      </c>
      <c r="J407" s="43" t="s">
        <v>116</v>
      </c>
      <c r="K407" s="43"/>
      <c r="L407" s="46" t="s">
        <v>116</v>
      </c>
      <c r="M407" s="45" t="s">
        <v>4623</v>
      </c>
      <c r="N407" s="45" t="s">
        <v>4624</v>
      </c>
      <c r="O407" s="43" t="s">
        <v>151</v>
      </c>
      <c r="P407" s="45" t="s">
        <v>4592</v>
      </c>
      <c r="Q407" s="45"/>
      <c r="R407" s="110" t="s">
        <v>7504</v>
      </c>
      <c r="S407" s="112" t="s">
        <v>42</v>
      </c>
      <c r="T407" s="59"/>
      <c r="U407" s="10">
        <v>0.01</v>
      </c>
      <c r="V407" s="44">
        <v>44176</v>
      </c>
      <c r="W407" s="43"/>
      <c r="X407" s="46" t="s">
        <v>43</v>
      </c>
      <c r="Y407" s="43" t="s">
        <v>140</v>
      </c>
      <c r="Z407" s="127" t="s">
        <v>20460</v>
      </c>
      <c r="AA407" s="45"/>
      <c r="AB407" s="3">
        <v>0</v>
      </c>
      <c r="AC407" s="3">
        <v>0</v>
      </c>
      <c r="AD407" s="3">
        <v>266791</v>
      </c>
      <c r="AE407" s="3">
        <v>0</v>
      </c>
      <c r="AF407" s="3">
        <f>SUM(Table2[[#This Row],[PE 2021 Obligations]],Table2[[#This Row],[ROW 2021 Obligations]],Table2[[#This Row],[Construction 2021 Obligations]],Table2[[#This Row],[Paving 2021 Obligations]])</f>
        <v>266791</v>
      </c>
      <c r="AG407" s="3">
        <v>0</v>
      </c>
      <c r="AH407" s="3">
        <v>15000</v>
      </c>
      <c r="AI407" s="3">
        <v>1066791</v>
      </c>
      <c r="AJ407" s="3">
        <v>0</v>
      </c>
      <c r="AK407" s="3">
        <v>1081791</v>
      </c>
      <c r="AL407" s="43" t="s">
        <v>4625</v>
      </c>
    </row>
    <row r="408" spans="1:38" hidden="1" x14ac:dyDescent="0.25">
      <c r="A408" s="13">
        <v>128747</v>
      </c>
      <c r="B408" s="15">
        <v>3</v>
      </c>
      <c r="C408" s="43" t="s">
        <v>73</v>
      </c>
      <c r="D408" s="44">
        <v>43549</v>
      </c>
      <c r="E408" s="43" t="s">
        <v>2469</v>
      </c>
      <c r="F408" s="44">
        <v>44041</v>
      </c>
      <c r="G408" s="43" t="s">
        <v>142</v>
      </c>
      <c r="H408" s="45" t="s">
        <v>307</v>
      </c>
      <c r="I408" s="43" t="s">
        <v>1518</v>
      </c>
      <c r="J408" s="43" t="s">
        <v>1518</v>
      </c>
      <c r="K408" s="43"/>
      <c r="L408" s="46"/>
      <c r="M408" s="45" t="s">
        <v>5049</v>
      </c>
      <c r="N408" s="45"/>
      <c r="O408" s="43" t="s">
        <v>1520</v>
      </c>
      <c r="P408" s="45" t="s">
        <v>4592</v>
      </c>
      <c r="Q408" s="45"/>
      <c r="R408" s="110" t="s">
        <v>7504</v>
      </c>
      <c r="S408" s="112" t="s">
        <v>42</v>
      </c>
      <c r="T408" s="59"/>
      <c r="U408" s="56" t="s">
        <v>32</v>
      </c>
      <c r="V408" s="44">
        <v>44729</v>
      </c>
      <c r="W408" s="43"/>
      <c r="X408" s="46" t="s">
        <v>43</v>
      </c>
      <c r="Y408" s="43"/>
      <c r="Z408" s="127" t="s">
        <v>20458</v>
      </c>
      <c r="AA408" s="45"/>
      <c r="AB408" s="3">
        <v>36000</v>
      </c>
      <c r="AC408" s="3">
        <v>0</v>
      </c>
      <c r="AD408" s="3">
        <v>0</v>
      </c>
      <c r="AE408" s="3">
        <v>0</v>
      </c>
      <c r="AF408" s="3">
        <f>SUM(Table2[[#This Row],[PE 2021 Obligations]],Table2[[#This Row],[ROW 2021 Obligations]],Table2[[#This Row],[Construction 2021 Obligations]],Table2[[#This Row],[Paving 2021 Obligations]])</f>
        <v>36000</v>
      </c>
      <c r="AG408" s="3">
        <v>90500</v>
      </c>
      <c r="AH408" s="3">
        <v>0</v>
      </c>
      <c r="AI408" s="3">
        <v>0</v>
      </c>
      <c r="AJ408" s="3">
        <v>0</v>
      </c>
      <c r="AK408" s="3">
        <v>90500</v>
      </c>
      <c r="AL408" s="43" t="s">
        <v>5050</v>
      </c>
    </row>
    <row r="409" spans="1:38" ht="30" hidden="1" x14ac:dyDescent="0.25">
      <c r="A409" s="13">
        <v>128898</v>
      </c>
      <c r="B409" s="15">
        <v>4</v>
      </c>
      <c r="C409" s="43" t="s">
        <v>47</v>
      </c>
      <c r="D409" s="44">
        <v>43594</v>
      </c>
      <c r="E409" s="43" t="s">
        <v>142</v>
      </c>
      <c r="F409" s="44">
        <v>44272</v>
      </c>
      <c r="G409" s="43" t="s">
        <v>142</v>
      </c>
      <c r="H409" s="45" t="s">
        <v>261</v>
      </c>
      <c r="I409" s="43" t="s">
        <v>116</v>
      </c>
      <c r="J409" s="43" t="s">
        <v>116</v>
      </c>
      <c r="K409" s="43"/>
      <c r="L409" s="46" t="s">
        <v>116</v>
      </c>
      <c r="M409" s="45" t="s">
        <v>5132</v>
      </c>
      <c r="N409" s="45" t="s">
        <v>5133</v>
      </c>
      <c r="O409" s="43" t="s">
        <v>78</v>
      </c>
      <c r="P409" s="45" t="s">
        <v>198</v>
      </c>
      <c r="Q409" s="45"/>
      <c r="R409" s="110" t="s">
        <v>7504</v>
      </c>
      <c r="S409" s="110" t="s">
        <v>84</v>
      </c>
      <c r="T409" s="130"/>
      <c r="U409" s="56" t="s">
        <v>32</v>
      </c>
      <c r="V409" s="44">
        <v>43812</v>
      </c>
      <c r="W409" s="43"/>
      <c r="X409" s="46" t="s">
        <v>43</v>
      </c>
      <c r="Y409" s="43" t="s">
        <v>78</v>
      </c>
      <c r="Z409" s="127" t="s">
        <v>20461</v>
      </c>
      <c r="AA409" s="45"/>
      <c r="AB409" s="3">
        <v>0</v>
      </c>
      <c r="AC409" s="3">
        <v>0</v>
      </c>
      <c r="AD409" s="3">
        <v>43125.73</v>
      </c>
      <c r="AE409" s="3">
        <v>0</v>
      </c>
      <c r="AF409" s="3">
        <f>SUM(Table2[[#This Row],[PE 2021 Obligations]],Table2[[#This Row],[ROW 2021 Obligations]],Table2[[#This Row],[Construction 2021 Obligations]],Table2[[#This Row],[Paving 2021 Obligations]])</f>
        <v>43125.73</v>
      </c>
      <c r="AG409" s="3">
        <v>0</v>
      </c>
      <c r="AH409" s="3">
        <v>0</v>
      </c>
      <c r="AI409" s="3">
        <v>129614.73</v>
      </c>
      <c r="AJ409" s="3">
        <v>0</v>
      </c>
      <c r="AK409" s="3">
        <v>129614.73</v>
      </c>
      <c r="AL409" s="43" t="s">
        <v>5134</v>
      </c>
    </row>
    <row r="410" spans="1:38" hidden="1" x14ac:dyDescent="0.25">
      <c r="A410" s="47">
        <v>129780</v>
      </c>
      <c r="B410" s="48">
        <v>2</v>
      </c>
      <c r="C410" s="49" t="s">
        <v>31</v>
      </c>
      <c r="D410" s="50">
        <v>43734</v>
      </c>
      <c r="E410" s="49" t="s">
        <v>142</v>
      </c>
      <c r="F410" s="50">
        <v>44252</v>
      </c>
      <c r="G410" s="49" t="s">
        <v>32</v>
      </c>
      <c r="H410" s="51" t="s">
        <v>267</v>
      </c>
      <c r="I410" s="49" t="s">
        <v>732</v>
      </c>
      <c r="J410" s="49" t="s">
        <v>116</v>
      </c>
      <c r="K410" s="49"/>
      <c r="L410" s="52" t="s">
        <v>116</v>
      </c>
      <c r="M410" s="51" t="s">
        <v>5741</v>
      </c>
      <c r="N410" s="51" t="s">
        <v>4592</v>
      </c>
      <c r="O410" s="49" t="s">
        <v>78</v>
      </c>
      <c r="P410" s="51" t="s">
        <v>4592</v>
      </c>
      <c r="Q410" s="51"/>
      <c r="R410" s="110" t="s">
        <v>7504</v>
      </c>
      <c r="S410" s="111" t="s">
        <v>42</v>
      </c>
      <c r="T410" s="120"/>
      <c r="U410" s="53">
        <v>0.01</v>
      </c>
      <c r="V410" s="50">
        <v>44232</v>
      </c>
      <c r="W410" s="49"/>
      <c r="X410" s="52" t="s">
        <v>43</v>
      </c>
      <c r="Y410" s="49" t="s">
        <v>78</v>
      </c>
      <c r="Z410" s="127" t="s">
        <v>20461</v>
      </c>
      <c r="AA410" s="51"/>
      <c r="AB410" s="54">
        <v>0</v>
      </c>
      <c r="AC410" s="54">
        <v>0</v>
      </c>
      <c r="AD410" s="54">
        <v>1034875</v>
      </c>
      <c r="AE410" s="54">
        <v>0</v>
      </c>
      <c r="AF410" s="3">
        <f>SUM(Table2[[#This Row],[PE 2021 Obligations]],Table2[[#This Row],[ROW 2021 Obligations]],Table2[[#This Row],[Construction 2021 Obligations]],Table2[[#This Row],[Paving 2021 Obligations]])</f>
        <v>1034875</v>
      </c>
      <c r="AG410" s="54">
        <v>132701</v>
      </c>
      <c r="AH410" s="54">
        <v>0</v>
      </c>
      <c r="AI410" s="54">
        <v>1034875</v>
      </c>
      <c r="AJ410" s="54">
        <v>0</v>
      </c>
      <c r="AK410" s="54">
        <v>1167576</v>
      </c>
      <c r="AL410" s="49" t="s">
        <v>5742</v>
      </c>
    </row>
    <row r="411" spans="1:38" hidden="1" x14ac:dyDescent="0.25">
      <c r="A411" s="13">
        <v>129781</v>
      </c>
      <c r="B411" s="15">
        <v>2</v>
      </c>
      <c r="C411" s="43" t="s">
        <v>31</v>
      </c>
      <c r="D411" s="44">
        <v>43734</v>
      </c>
      <c r="E411" s="43" t="s">
        <v>142</v>
      </c>
      <c r="F411" s="44">
        <v>44033</v>
      </c>
      <c r="G411" s="43" t="s">
        <v>109</v>
      </c>
      <c r="H411" s="45" t="s">
        <v>212</v>
      </c>
      <c r="I411" s="43" t="s">
        <v>673</v>
      </c>
      <c r="J411" s="43" t="s">
        <v>116</v>
      </c>
      <c r="K411" s="43"/>
      <c r="L411" s="46" t="s">
        <v>116</v>
      </c>
      <c r="M411" s="45" t="s">
        <v>5743</v>
      </c>
      <c r="N411" s="45" t="s">
        <v>5744</v>
      </c>
      <c r="O411" s="43" t="s">
        <v>78</v>
      </c>
      <c r="P411" s="45" t="s">
        <v>4592</v>
      </c>
      <c r="Q411" s="45"/>
      <c r="R411" s="110" t="s">
        <v>7504</v>
      </c>
      <c r="S411" s="112" t="s">
        <v>42</v>
      </c>
      <c r="T411" s="59"/>
      <c r="U411" s="10">
        <v>5.6000000000000001E-2</v>
      </c>
      <c r="V411" s="44">
        <v>44008</v>
      </c>
      <c r="W411" s="43"/>
      <c r="X411" s="46" t="s">
        <v>43</v>
      </c>
      <c r="Y411" s="43" t="s">
        <v>140</v>
      </c>
      <c r="Z411" s="127" t="s">
        <v>20460</v>
      </c>
      <c r="AA411" s="45"/>
      <c r="AB411" s="3">
        <v>0</v>
      </c>
      <c r="AC411" s="3">
        <v>0</v>
      </c>
      <c r="AD411" s="3">
        <v>480120</v>
      </c>
      <c r="AE411" s="3">
        <v>0</v>
      </c>
      <c r="AF411" s="3">
        <f>SUM(Table2[[#This Row],[PE 2021 Obligations]],Table2[[#This Row],[ROW 2021 Obligations]],Table2[[#This Row],[Construction 2021 Obligations]],Table2[[#This Row],[Paving 2021 Obligations]])</f>
        <v>480120</v>
      </c>
      <c r="AG411" s="3">
        <v>30501</v>
      </c>
      <c r="AH411" s="3">
        <v>0</v>
      </c>
      <c r="AI411" s="3">
        <v>543020</v>
      </c>
      <c r="AJ411" s="3">
        <v>0</v>
      </c>
      <c r="AK411" s="3">
        <v>573521</v>
      </c>
      <c r="AL411" s="43" t="s">
        <v>5745</v>
      </c>
    </row>
    <row r="412" spans="1:38" hidden="1" x14ac:dyDescent="0.25">
      <c r="A412" s="13">
        <v>129940</v>
      </c>
      <c r="B412" s="15">
        <v>2</v>
      </c>
      <c r="C412" s="43" t="s">
        <v>31</v>
      </c>
      <c r="D412" s="44">
        <v>43818</v>
      </c>
      <c r="E412" s="43" t="s">
        <v>486</v>
      </c>
      <c r="F412" s="44">
        <v>44279</v>
      </c>
      <c r="G412" s="43" t="s">
        <v>75</v>
      </c>
      <c r="H412" s="45" t="s">
        <v>244</v>
      </c>
      <c r="I412" s="43" t="s">
        <v>5808</v>
      </c>
      <c r="J412" s="43" t="s">
        <v>116</v>
      </c>
      <c r="K412" s="43"/>
      <c r="L412" s="46" t="s">
        <v>116</v>
      </c>
      <c r="M412" s="45" t="s">
        <v>5809</v>
      </c>
      <c r="N412" s="45"/>
      <c r="O412" s="43" t="s">
        <v>151</v>
      </c>
      <c r="P412" s="45" t="s">
        <v>4592</v>
      </c>
      <c r="Q412" s="45"/>
      <c r="R412" s="110" t="s">
        <v>7504</v>
      </c>
      <c r="S412" s="112" t="s">
        <v>42</v>
      </c>
      <c r="T412" s="59"/>
      <c r="U412" s="10">
        <v>0</v>
      </c>
      <c r="V412" s="44">
        <v>44176</v>
      </c>
      <c r="W412" s="43"/>
      <c r="X412" s="46" t="s">
        <v>43</v>
      </c>
      <c r="Y412" s="43" t="s">
        <v>78</v>
      </c>
      <c r="Z412" s="127" t="s">
        <v>20461</v>
      </c>
      <c r="AA412" s="45"/>
      <c r="AB412" s="3">
        <v>0</v>
      </c>
      <c r="AC412" s="3">
        <v>0</v>
      </c>
      <c r="AD412" s="3">
        <v>729736</v>
      </c>
      <c r="AE412" s="3">
        <v>0</v>
      </c>
      <c r="AF412" s="3">
        <f>SUM(Table2[[#This Row],[PE 2021 Obligations]],Table2[[#This Row],[ROW 2021 Obligations]],Table2[[#This Row],[Construction 2021 Obligations]],Table2[[#This Row],[Paving 2021 Obligations]])</f>
        <v>729736</v>
      </c>
      <c r="AG412" s="3">
        <v>0</v>
      </c>
      <c r="AH412" s="3">
        <v>0</v>
      </c>
      <c r="AI412" s="3">
        <v>729736</v>
      </c>
      <c r="AJ412" s="3">
        <v>0</v>
      </c>
      <c r="AK412" s="3">
        <v>729736</v>
      </c>
      <c r="AL412" s="43" t="s">
        <v>5810</v>
      </c>
    </row>
    <row r="413" spans="1:38" ht="120" hidden="1" x14ac:dyDescent="0.25">
      <c r="A413" s="47">
        <v>129992</v>
      </c>
      <c r="B413" s="48">
        <v>4</v>
      </c>
      <c r="C413" s="49" t="s">
        <v>73</v>
      </c>
      <c r="D413" s="50">
        <v>43845</v>
      </c>
      <c r="E413" s="49" t="s">
        <v>1409</v>
      </c>
      <c r="F413" s="50">
        <v>44368</v>
      </c>
      <c r="G413" s="49" t="s">
        <v>1923</v>
      </c>
      <c r="H413" s="51" t="s">
        <v>126</v>
      </c>
      <c r="I413" s="49" t="s">
        <v>2111</v>
      </c>
      <c r="J413" s="49" t="s">
        <v>116</v>
      </c>
      <c r="K413" s="49"/>
      <c r="L413" s="52" t="s">
        <v>116</v>
      </c>
      <c r="M413" s="51" t="s">
        <v>5820</v>
      </c>
      <c r="N413" s="51" t="s">
        <v>5821</v>
      </c>
      <c r="O413" s="49" t="s">
        <v>60</v>
      </c>
      <c r="P413" s="51" t="s">
        <v>4592</v>
      </c>
      <c r="Q413" s="51"/>
      <c r="R413" s="111" t="s">
        <v>7504</v>
      </c>
      <c r="S413" s="111" t="s">
        <v>42</v>
      </c>
      <c r="T413" s="120"/>
      <c r="U413" s="55" t="s">
        <v>32</v>
      </c>
      <c r="V413" s="52"/>
      <c r="W413" s="49"/>
      <c r="X413" s="52" t="s">
        <v>43</v>
      </c>
      <c r="Y413" s="49" t="s">
        <v>140</v>
      </c>
      <c r="Z413" s="127" t="s">
        <v>20460</v>
      </c>
      <c r="AA413" s="51"/>
      <c r="AB413" s="54">
        <v>49000</v>
      </c>
      <c r="AC413" s="54">
        <v>0</v>
      </c>
      <c r="AD413" s="54">
        <v>0</v>
      </c>
      <c r="AE413" s="54">
        <v>0</v>
      </c>
      <c r="AF413" s="3">
        <f>SUM(Table2[[#This Row],[PE 2021 Obligations]],Table2[[#This Row],[ROW 2021 Obligations]],Table2[[#This Row],[Construction 2021 Obligations]],Table2[[#This Row],[Paving 2021 Obligations]])</f>
        <v>49000</v>
      </c>
      <c r="AG413" s="54">
        <v>49000</v>
      </c>
      <c r="AH413" s="54">
        <v>0</v>
      </c>
      <c r="AI413" s="54">
        <v>0</v>
      </c>
      <c r="AJ413" s="54">
        <v>0</v>
      </c>
      <c r="AK413" s="54">
        <v>49000</v>
      </c>
      <c r="AL413" s="49" t="s">
        <v>5822</v>
      </c>
    </row>
    <row r="414" spans="1:38" hidden="1" x14ac:dyDescent="0.25">
      <c r="A414" s="47">
        <v>130726</v>
      </c>
      <c r="B414" s="48">
        <v>2</v>
      </c>
      <c r="C414" s="49" t="s">
        <v>73</v>
      </c>
      <c r="D414" s="50">
        <v>44041</v>
      </c>
      <c r="E414" s="49" t="s">
        <v>176</v>
      </c>
      <c r="F414" s="50">
        <v>44341</v>
      </c>
      <c r="G414" s="49" t="s">
        <v>102</v>
      </c>
      <c r="H414" s="51" t="s">
        <v>212</v>
      </c>
      <c r="I414" s="49" t="s">
        <v>1956</v>
      </c>
      <c r="J414" s="49" t="s">
        <v>116</v>
      </c>
      <c r="K414" s="49"/>
      <c r="L414" s="52" t="s">
        <v>116</v>
      </c>
      <c r="M414" s="51" t="s">
        <v>6887</v>
      </c>
      <c r="N414" s="51" t="s">
        <v>6888</v>
      </c>
      <c r="O414" s="49" t="s">
        <v>151</v>
      </c>
      <c r="P414" s="51" t="s">
        <v>198</v>
      </c>
      <c r="Q414" s="51"/>
      <c r="R414" s="111" t="s">
        <v>7504</v>
      </c>
      <c r="S414" s="111" t="s">
        <v>84</v>
      </c>
      <c r="T414" s="120"/>
      <c r="U414" s="53">
        <v>0</v>
      </c>
      <c r="V414" s="50">
        <v>44729</v>
      </c>
      <c r="W414" s="49"/>
      <c r="X414" s="52" t="s">
        <v>43</v>
      </c>
      <c r="Y414" s="49" t="s">
        <v>78</v>
      </c>
      <c r="Z414" s="112" t="s">
        <v>20461</v>
      </c>
      <c r="AA414" s="51"/>
      <c r="AB414" s="54">
        <v>10000</v>
      </c>
      <c r="AC414" s="54">
        <v>0</v>
      </c>
      <c r="AD414" s="54">
        <v>0</v>
      </c>
      <c r="AE414" s="54">
        <v>0</v>
      </c>
      <c r="AF414" s="3">
        <f>SUM(Table2[[#This Row],[PE 2021 Obligations]],Table2[[#This Row],[ROW 2021 Obligations]],Table2[[#This Row],[Construction 2021 Obligations]],Table2[[#This Row],[Paving 2021 Obligations]])</f>
        <v>10000</v>
      </c>
      <c r="AG414" s="54">
        <v>40000</v>
      </c>
      <c r="AH414" s="54">
        <v>268350</v>
      </c>
      <c r="AI414" s="54">
        <v>0</v>
      </c>
      <c r="AJ414" s="54">
        <v>0</v>
      </c>
      <c r="AK414" s="54">
        <v>308350</v>
      </c>
      <c r="AL414" s="49"/>
    </row>
    <row r="415" spans="1:38" hidden="1" x14ac:dyDescent="0.25">
      <c r="A415" s="13">
        <v>131010</v>
      </c>
      <c r="B415" s="15">
        <v>1</v>
      </c>
      <c r="C415" s="43" t="s">
        <v>73</v>
      </c>
      <c r="D415" s="44">
        <v>44132</v>
      </c>
      <c r="E415" s="43" t="s">
        <v>176</v>
      </c>
      <c r="F415" s="44">
        <v>44279</v>
      </c>
      <c r="G415" s="43" t="s">
        <v>75</v>
      </c>
      <c r="H415" s="45" t="s">
        <v>182</v>
      </c>
      <c r="I415" s="43" t="s">
        <v>7501</v>
      </c>
      <c r="J415" s="43" t="s">
        <v>116</v>
      </c>
      <c r="K415" s="43"/>
      <c r="L415" s="46" t="s">
        <v>116</v>
      </c>
      <c r="M415" s="45" t="s">
        <v>7502</v>
      </c>
      <c r="N415" s="45" t="s">
        <v>7503</v>
      </c>
      <c r="O415" s="43" t="s">
        <v>151</v>
      </c>
      <c r="P415" s="45" t="s">
        <v>4592</v>
      </c>
      <c r="Q415" s="45"/>
      <c r="R415" s="112" t="s">
        <v>7504</v>
      </c>
      <c r="S415" s="112" t="s">
        <v>42</v>
      </c>
      <c r="T415" s="59"/>
      <c r="U415" s="10">
        <v>0</v>
      </c>
      <c r="V415" s="46"/>
      <c r="W415" s="43"/>
      <c r="X415" s="46" t="s">
        <v>43</v>
      </c>
      <c r="Y415" s="43" t="s">
        <v>78</v>
      </c>
      <c r="Z415" s="112" t="s">
        <v>20461</v>
      </c>
      <c r="AA415" s="45"/>
      <c r="AB415" s="3">
        <v>0</v>
      </c>
      <c r="AC415" s="3">
        <v>0</v>
      </c>
      <c r="AD415" s="3">
        <v>350000</v>
      </c>
      <c r="AE415" s="3">
        <v>0</v>
      </c>
      <c r="AF415" s="3">
        <f>SUM(Table2[[#This Row],[PE 2021 Obligations]],Table2[[#This Row],[ROW 2021 Obligations]],Table2[[#This Row],[Construction 2021 Obligations]],Table2[[#This Row],[Paving 2021 Obligations]])</f>
        <v>350000</v>
      </c>
      <c r="AG415" s="3">
        <v>0</v>
      </c>
      <c r="AH415" s="3">
        <v>0</v>
      </c>
      <c r="AI415" s="3">
        <v>350000</v>
      </c>
      <c r="AJ415" s="3">
        <v>0</v>
      </c>
      <c r="AK415" s="3">
        <v>350000</v>
      </c>
      <c r="AL415" s="43" t="s">
        <v>7505</v>
      </c>
    </row>
    <row r="416" spans="1:38" hidden="1" x14ac:dyDescent="0.25">
      <c r="A416" s="47">
        <v>131219</v>
      </c>
      <c r="B416" s="48">
        <v>2</v>
      </c>
      <c r="C416" s="49" t="s">
        <v>73</v>
      </c>
      <c r="D416" s="50">
        <v>44218</v>
      </c>
      <c r="E416" s="49" t="s">
        <v>176</v>
      </c>
      <c r="F416" s="50">
        <v>44343</v>
      </c>
      <c r="G416" s="49" t="s">
        <v>2571</v>
      </c>
      <c r="H416" s="51" t="s">
        <v>380</v>
      </c>
      <c r="I416" s="49" t="s">
        <v>1724</v>
      </c>
      <c r="J416" s="49" t="s">
        <v>116</v>
      </c>
      <c r="K416" s="49"/>
      <c r="L416" s="52" t="s">
        <v>116</v>
      </c>
      <c r="M416" s="51" t="s">
        <v>7760</v>
      </c>
      <c r="N416" s="51" t="s">
        <v>7761</v>
      </c>
      <c r="O416" s="49" t="s">
        <v>53</v>
      </c>
      <c r="P416" s="51" t="s">
        <v>4592</v>
      </c>
      <c r="Q416" s="51"/>
      <c r="R416" s="110" t="s">
        <v>7504</v>
      </c>
      <c r="S416" s="111" t="s">
        <v>42</v>
      </c>
      <c r="T416" s="120"/>
      <c r="U416" s="53">
        <v>0</v>
      </c>
      <c r="V416" s="50">
        <v>44792</v>
      </c>
      <c r="W416" s="49"/>
      <c r="X416" s="52" t="s">
        <v>43</v>
      </c>
      <c r="Y416" s="49" t="s">
        <v>78</v>
      </c>
      <c r="Z416" s="127" t="s">
        <v>20461</v>
      </c>
      <c r="AA416" s="51"/>
      <c r="AB416" s="54">
        <v>0</v>
      </c>
      <c r="AC416" s="54">
        <v>0</v>
      </c>
      <c r="AD416" s="54">
        <v>675000</v>
      </c>
      <c r="AE416" s="54">
        <v>0</v>
      </c>
      <c r="AF416" s="3">
        <f>SUM(Table2[[#This Row],[PE 2021 Obligations]],Table2[[#This Row],[ROW 2021 Obligations]],Table2[[#This Row],[Construction 2021 Obligations]],Table2[[#This Row],[Paving 2021 Obligations]])</f>
        <v>675000</v>
      </c>
      <c r="AG416" s="54">
        <v>0</v>
      </c>
      <c r="AH416" s="54">
        <v>0</v>
      </c>
      <c r="AI416" s="54">
        <v>675000</v>
      </c>
      <c r="AJ416" s="54">
        <v>0</v>
      </c>
      <c r="AK416" s="54">
        <v>675000</v>
      </c>
      <c r="AL416" s="49" t="s">
        <v>7762</v>
      </c>
    </row>
    <row r="417" spans="1:38" hidden="1" x14ac:dyDescent="0.25">
      <c r="A417" s="13">
        <v>116118</v>
      </c>
      <c r="B417" s="15">
        <v>3</v>
      </c>
      <c r="C417" s="43" t="s">
        <v>474</v>
      </c>
      <c r="D417" s="44">
        <v>40746</v>
      </c>
      <c r="E417" s="43" t="s">
        <v>1517</v>
      </c>
      <c r="F417" s="44">
        <v>44175</v>
      </c>
      <c r="G417" s="43" t="s">
        <v>32</v>
      </c>
      <c r="H417" s="45" t="s">
        <v>389</v>
      </c>
      <c r="I417" s="43" t="s">
        <v>1518</v>
      </c>
      <c r="J417" s="43" t="s">
        <v>1518</v>
      </c>
      <c r="K417" s="43"/>
      <c r="L417" s="46"/>
      <c r="M417" s="45" t="s">
        <v>1519</v>
      </c>
      <c r="N417" s="45"/>
      <c r="O417" s="43" t="s">
        <v>1520</v>
      </c>
      <c r="P417" s="45" t="s">
        <v>568</v>
      </c>
      <c r="Q417" s="45"/>
      <c r="R417" s="112" t="s">
        <v>139</v>
      </c>
      <c r="S417" s="112" t="s">
        <v>192</v>
      </c>
      <c r="T417" s="59"/>
      <c r="U417" s="56" t="s">
        <v>32</v>
      </c>
      <c r="V417" s="44">
        <v>43742</v>
      </c>
      <c r="W417" s="43"/>
      <c r="X417" s="46" t="s">
        <v>43</v>
      </c>
      <c r="Y417" s="43" t="s">
        <v>78</v>
      </c>
      <c r="Z417" s="127" t="s">
        <v>20458</v>
      </c>
      <c r="AA417" s="45"/>
      <c r="AB417" s="3">
        <v>0</v>
      </c>
      <c r="AC417" s="3">
        <v>0</v>
      </c>
      <c r="AD417" s="3">
        <v>161000</v>
      </c>
      <c r="AE417" s="3">
        <v>0</v>
      </c>
      <c r="AF417" s="3">
        <f>SUM(Table2[[#This Row],[PE 2021 Obligations]],Table2[[#This Row],[ROW 2021 Obligations]],Table2[[#This Row],[Construction 2021 Obligations]],Table2[[#This Row],[Paving 2021 Obligations]])</f>
        <v>161000</v>
      </c>
      <c r="AG417" s="3">
        <v>235200.51</v>
      </c>
      <c r="AH417" s="3">
        <v>268142</v>
      </c>
      <c r="AI417" s="3">
        <v>1499766</v>
      </c>
      <c r="AJ417" s="3">
        <v>0</v>
      </c>
      <c r="AK417" s="3">
        <v>2003108.51</v>
      </c>
      <c r="AL417" s="43" t="s">
        <v>1521</v>
      </c>
    </row>
    <row r="418" spans="1:38" ht="30" hidden="1" x14ac:dyDescent="0.25">
      <c r="A418" s="13">
        <v>119141</v>
      </c>
      <c r="B418" s="15">
        <v>3</v>
      </c>
      <c r="C418" s="43" t="s">
        <v>474</v>
      </c>
      <c r="D418" s="44">
        <v>41464</v>
      </c>
      <c r="E418" s="43" t="s">
        <v>1854</v>
      </c>
      <c r="F418" s="44">
        <v>44336</v>
      </c>
      <c r="G418" s="43" t="s">
        <v>32</v>
      </c>
      <c r="H418" s="45" t="s">
        <v>255</v>
      </c>
      <c r="I418" s="43" t="s">
        <v>1518</v>
      </c>
      <c r="J418" s="43" t="s">
        <v>1518</v>
      </c>
      <c r="K418" s="43"/>
      <c r="L418" s="46"/>
      <c r="M418" s="45" t="s">
        <v>1855</v>
      </c>
      <c r="N418" s="45"/>
      <c r="O418" s="43" t="s">
        <v>1520</v>
      </c>
      <c r="P418" s="45" t="s">
        <v>568</v>
      </c>
      <c r="Q418" s="45"/>
      <c r="R418" s="112" t="s">
        <v>139</v>
      </c>
      <c r="S418" s="112" t="s">
        <v>192</v>
      </c>
      <c r="T418" s="59"/>
      <c r="U418" s="56" t="s">
        <v>32</v>
      </c>
      <c r="V418" s="44">
        <v>43637</v>
      </c>
      <c r="W418" s="43"/>
      <c r="X418" s="46" t="s">
        <v>43</v>
      </c>
      <c r="Y418" s="43" t="s">
        <v>44</v>
      </c>
      <c r="Z418" s="127" t="s">
        <v>20458</v>
      </c>
      <c r="AA418" s="45"/>
      <c r="AB418" s="3">
        <v>0</v>
      </c>
      <c r="AC418" s="3">
        <v>0</v>
      </c>
      <c r="AD418" s="3">
        <v>994000</v>
      </c>
      <c r="AE418" s="3">
        <v>0</v>
      </c>
      <c r="AF418" s="3">
        <f>SUM(Table2[[#This Row],[PE 2021 Obligations]],Table2[[#This Row],[ROW 2021 Obligations]],Table2[[#This Row],[Construction 2021 Obligations]],Table2[[#This Row],[Paving 2021 Obligations]])</f>
        <v>994000</v>
      </c>
      <c r="AG418" s="3">
        <v>738400</v>
      </c>
      <c r="AH418" s="3">
        <v>260323.94</v>
      </c>
      <c r="AI418" s="3">
        <v>6622145</v>
      </c>
      <c r="AJ418" s="3">
        <v>0</v>
      </c>
      <c r="AK418" s="3">
        <v>7620868.9400000004</v>
      </c>
      <c r="AL418" s="43" t="s">
        <v>1856</v>
      </c>
    </row>
    <row r="419" spans="1:38" ht="30" hidden="1" x14ac:dyDescent="0.25">
      <c r="A419" s="13">
        <v>120064</v>
      </c>
      <c r="B419" s="15">
        <v>1</v>
      </c>
      <c r="C419" s="43" t="s">
        <v>474</v>
      </c>
      <c r="D419" s="44">
        <v>41652</v>
      </c>
      <c r="E419" s="43" t="s">
        <v>1854</v>
      </c>
      <c r="F419" s="44">
        <v>44337</v>
      </c>
      <c r="G419" s="43" t="s">
        <v>32</v>
      </c>
      <c r="H419" s="45" t="s">
        <v>209</v>
      </c>
      <c r="I419" s="43" t="s">
        <v>1518</v>
      </c>
      <c r="J419" s="43" t="s">
        <v>1518</v>
      </c>
      <c r="K419" s="43"/>
      <c r="L419" s="46"/>
      <c r="M419" s="45" t="s">
        <v>1974</v>
      </c>
      <c r="N419" s="45"/>
      <c r="O419" s="43" t="s">
        <v>1520</v>
      </c>
      <c r="P419" s="45" t="s">
        <v>568</v>
      </c>
      <c r="Q419" s="45"/>
      <c r="R419" s="112" t="s">
        <v>139</v>
      </c>
      <c r="S419" s="112" t="s">
        <v>192</v>
      </c>
      <c r="T419" s="59"/>
      <c r="U419" s="10">
        <v>0.28100000000000003</v>
      </c>
      <c r="V419" s="44">
        <v>43812</v>
      </c>
      <c r="W419" s="43"/>
      <c r="X419" s="46" t="s">
        <v>43</v>
      </c>
      <c r="Y419" s="43" t="s">
        <v>78</v>
      </c>
      <c r="Z419" s="127" t="s">
        <v>20458</v>
      </c>
      <c r="AA419" s="45"/>
      <c r="AB419" s="3">
        <v>0</v>
      </c>
      <c r="AC419" s="3">
        <v>0</v>
      </c>
      <c r="AD419" s="3">
        <v>93000</v>
      </c>
      <c r="AE419" s="3">
        <v>0</v>
      </c>
      <c r="AF419" s="3">
        <f>SUM(Table2[[#This Row],[PE 2021 Obligations]],Table2[[#This Row],[ROW 2021 Obligations]],Table2[[#This Row],[Construction 2021 Obligations]],Table2[[#This Row],[Paving 2021 Obligations]])</f>
        <v>93000</v>
      </c>
      <c r="AG419" s="3">
        <v>134000</v>
      </c>
      <c r="AH419" s="3">
        <v>222295</v>
      </c>
      <c r="AI419" s="3">
        <v>1349998</v>
      </c>
      <c r="AJ419" s="3">
        <v>0</v>
      </c>
      <c r="AK419" s="3">
        <v>1706293</v>
      </c>
      <c r="AL419" s="43" t="s">
        <v>1975</v>
      </c>
    </row>
    <row r="420" spans="1:38" ht="30" hidden="1" x14ac:dyDescent="0.25">
      <c r="A420" s="47">
        <v>120361</v>
      </c>
      <c r="B420" s="48">
        <v>2</v>
      </c>
      <c r="C420" s="49" t="s">
        <v>31</v>
      </c>
      <c r="D420" s="50">
        <v>41730</v>
      </c>
      <c r="E420" s="49" t="s">
        <v>1854</v>
      </c>
      <c r="F420" s="50">
        <v>44281</v>
      </c>
      <c r="G420" s="49" t="s">
        <v>514</v>
      </c>
      <c r="H420" s="51" t="s">
        <v>286</v>
      </c>
      <c r="I420" s="49" t="s">
        <v>1518</v>
      </c>
      <c r="J420" s="49" t="s">
        <v>1518</v>
      </c>
      <c r="K420" s="49"/>
      <c r="L420" s="52"/>
      <c r="M420" s="51" t="s">
        <v>2052</v>
      </c>
      <c r="N420" s="51" t="s">
        <v>2053</v>
      </c>
      <c r="O420" s="49" t="s">
        <v>1520</v>
      </c>
      <c r="P420" s="51" t="s">
        <v>568</v>
      </c>
      <c r="Q420" s="51"/>
      <c r="R420" s="111" t="s">
        <v>139</v>
      </c>
      <c r="S420" s="111" t="s">
        <v>192</v>
      </c>
      <c r="T420" s="120"/>
      <c r="U420" s="53">
        <v>1.34</v>
      </c>
      <c r="V420" s="50">
        <v>44057</v>
      </c>
      <c r="W420" s="49"/>
      <c r="X420" s="52" t="s">
        <v>43</v>
      </c>
      <c r="Y420" s="49"/>
      <c r="Z420" s="112" t="s">
        <v>20458</v>
      </c>
      <c r="AA420" s="51"/>
      <c r="AB420" s="54">
        <v>0</v>
      </c>
      <c r="AC420" s="54">
        <v>0</v>
      </c>
      <c r="AD420" s="54">
        <v>14715265</v>
      </c>
      <c r="AE420" s="54">
        <v>0</v>
      </c>
      <c r="AF420" s="3">
        <f>SUM(Table2[[#This Row],[PE 2021 Obligations]],Table2[[#This Row],[ROW 2021 Obligations]],Table2[[#This Row],[Construction 2021 Obligations]],Table2[[#This Row],[Paving 2021 Obligations]])</f>
        <v>14715265</v>
      </c>
      <c r="AG420" s="54">
        <v>967276</v>
      </c>
      <c r="AH420" s="54">
        <v>292000</v>
      </c>
      <c r="AI420" s="54">
        <v>14715265</v>
      </c>
      <c r="AJ420" s="54">
        <v>0</v>
      </c>
      <c r="AK420" s="54">
        <v>15974541</v>
      </c>
      <c r="AL420" s="49" t="s">
        <v>2054</v>
      </c>
    </row>
    <row r="421" spans="1:38" hidden="1" x14ac:dyDescent="0.25">
      <c r="A421" s="13">
        <v>123417</v>
      </c>
      <c r="B421" s="15">
        <v>3</v>
      </c>
      <c r="C421" s="43" t="s">
        <v>73</v>
      </c>
      <c r="D421" s="44">
        <v>42466</v>
      </c>
      <c r="E421" s="43" t="s">
        <v>2469</v>
      </c>
      <c r="F421" s="44">
        <v>43998</v>
      </c>
      <c r="G421" s="43" t="s">
        <v>2470</v>
      </c>
      <c r="H421" s="45" t="s">
        <v>346</v>
      </c>
      <c r="I421" s="43" t="s">
        <v>1518</v>
      </c>
      <c r="J421" s="43" t="s">
        <v>1518</v>
      </c>
      <c r="K421" s="43"/>
      <c r="L421" s="46"/>
      <c r="M421" s="45" t="s">
        <v>2471</v>
      </c>
      <c r="N421" s="45"/>
      <c r="O421" s="43" t="s">
        <v>1520</v>
      </c>
      <c r="P421" s="45" t="s">
        <v>568</v>
      </c>
      <c r="Q421" s="45"/>
      <c r="R421" s="112" t="s">
        <v>139</v>
      </c>
      <c r="S421" s="112" t="s">
        <v>192</v>
      </c>
      <c r="T421" s="59"/>
      <c r="U421" s="56" t="s">
        <v>32</v>
      </c>
      <c r="V421" s="46"/>
      <c r="W421" s="43"/>
      <c r="X421" s="46" t="s">
        <v>43</v>
      </c>
      <c r="Y421" s="43" t="s">
        <v>140</v>
      </c>
      <c r="Z421" s="127" t="s">
        <v>20459</v>
      </c>
      <c r="AA421" s="45"/>
      <c r="AB421" s="3">
        <v>16000</v>
      </c>
      <c r="AC421" s="3">
        <v>0</v>
      </c>
      <c r="AD421" s="3">
        <v>0</v>
      </c>
      <c r="AE421" s="3">
        <v>0</v>
      </c>
      <c r="AF421" s="3">
        <f>SUM(Table2[[#This Row],[PE 2021 Obligations]],Table2[[#This Row],[ROW 2021 Obligations]],Table2[[#This Row],[Construction 2021 Obligations]],Table2[[#This Row],[Paving 2021 Obligations]])</f>
        <v>16000</v>
      </c>
      <c r="AG421" s="3">
        <v>21000</v>
      </c>
      <c r="AH421" s="3">
        <v>0</v>
      </c>
      <c r="AI421" s="3">
        <v>0</v>
      </c>
      <c r="AJ421" s="3">
        <v>0</v>
      </c>
      <c r="AK421" s="3">
        <v>21000</v>
      </c>
      <c r="AL421" s="43" t="s">
        <v>2472</v>
      </c>
    </row>
    <row r="422" spans="1:38" hidden="1" x14ac:dyDescent="0.25">
      <c r="A422" s="47">
        <v>123763</v>
      </c>
      <c r="B422" s="48">
        <v>4</v>
      </c>
      <c r="C422" s="49" t="s">
        <v>474</v>
      </c>
      <c r="D422" s="50">
        <v>42543</v>
      </c>
      <c r="E422" s="49" t="s">
        <v>2469</v>
      </c>
      <c r="F422" s="50">
        <v>43892</v>
      </c>
      <c r="G422" s="49" t="s">
        <v>2469</v>
      </c>
      <c r="H422" s="51" t="s">
        <v>349</v>
      </c>
      <c r="I422" s="49" t="s">
        <v>1518</v>
      </c>
      <c r="J422" s="49" t="s">
        <v>1518</v>
      </c>
      <c r="K422" s="49"/>
      <c r="L422" s="52"/>
      <c r="M422" s="51" t="s">
        <v>2567</v>
      </c>
      <c r="N422" s="51"/>
      <c r="O422" s="49" t="s">
        <v>1520</v>
      </c>
      <c r="P422" s="51" t="s">
        <v>568</v>
      </c>
      <c r="Q422" s="51"/>
      <c r="R422" s="111" t="s">
        <v>139</v>
      </c>
      <c r="S422" s="111" t="s">
        <v>192</v>
      </c>
      <c r="T422" s="120"/>
      <c r="U422" s="55" t="s">
        <v>32</v>
      </c>
      <c r="V422" s="50">
        <v>43441</v>
      </c>
      <c r="W422" s="49"/>
      <c r="X422" s="52" t="s">
        <v>43</v>
      </c>
      <c r="Y422" s="49" t="s">
        <v>44</v>
      </c>
      <c r="Z422" s="112" t="s">
        <v>20458</v>
      </c>
      <c r="AA422" s="51"/>
      <c r="AB422" s="54">
        <v>0</v>
      </c>
      <c r="AC422" s="54">
        <v>0</v>
      </c>
      <c r="AD422" s="54">
        <v>58000</v>
      </c>
      <c r="AE422" s="54">
        <v>0</v>
      </c>
      <c r="AF422" s="3">
        <f>SUM(Table2[[#This Row],[PE 2021 Obligations]],Table2[[#This Row],[ROW 2021 Obligations]],Table2[[#This Row],[Construction 2021 Obligations]],Table2[[#This Row],[Paving 2021 Obligations]])</f>
        <v>58000</v>
      </c>
      <c r="AG422" s="54">
        <v>173100</v>
      </c>
      <c r="AH422" s="54">
        <v>48950</v>
      </c>
      <c r="AI422" s="54">
        <v>1330850</v>
      </c>
      <c r="AJ422" s="54">
        <v>0</v>
      </c>
      <c r="AK422" s="54">
        <v>1552900</v>
      </c>
      <c r="AL422" s="49" t="s">
        <v>2568</v>
      </c>
    </row>
    <row r="423" spans="1:38" ht="30" hidden="1" x14ac:dyDescent="0.25">
      <c r="A423" s="47">
        <v>124864</v>
      </c>
      <c r="B423" s="48">
        <v>2</v>
      </c>
      <c r="C423" s="49" t="s">
        <v>474</v>
      </c>
      <c r="D423" s="50">
        <v>42580</v>
      </c>
      <c r="E423" s="49" t="s">
        <v>2469</v>
      </c>
      <c r="F423" s="50">
        <v>44133</v>
      </c>
      <c r="G423" s="49" t="s">
        <v>32</v>
      </c>
      <c r="H423" s="51" t="s">
        <v>431</v>
      </c>
      <c r="I423" s="49" t="s">
        <v>1518</v>
      </c>
      <c r="J423" s="49" t="s">
        <v>1518</v>
      </c>
      <c r="K423" s="49" t="s">
        <v>3292</v>
      </c>
      <c r="L423" s="52"/>
      <c r="M423" s="51" t="s">
        <v>3293</v>
      </c>
      <c r="N423" s="51" t="s">
        <v>3294</v>
      </c>
      <c r="O423" s="49" t="s">
        <v>1520</v>
      </c>
      <c r="P423" s="51" t="s">
        <v>568</v>
      </c>
      <c r="Q423" s="51"/>
      <c r="R423" s="111" t="s">
        <v>139</v>
      </c>
      <c r="S423" s="111" t="s">
        <v>192</v>
      </c>
      <c r="T423" s="120"/>
      <c r="U423" s="53">
        <v>0.61</v>
      </c>
      <c r="V423" s="50">
        <v>43686</v>
      </c>
      <c r="W423" s="49"/>
      <c r="X423" s="52" t="s">
        <v>43</v>
      </c>
      <c r="Y423" s="49" t="s">
        <v>44</v>
      </c>
      <c r="Z423" s="112" t="s">
        <v>20458</v>
      </c>
      <c r="AA423" s="51"/>
      <c r="AB423" s="54">
        <v>0</v>
      </c>
      <c r="AC423" s="54">
        <v>0</v>
      </c>
      <c r="AD423" s="54">
        <v>900000</v>
      </c>
      <c r="AE423" s="54">
        <v>0</v>
      </c>
      <c r="AF423" s="3">
        <f>SUM(Table2[[#This Row],[PE 2021 Obligations]],Table2[[#This Row],[ROW 2021 Obligations]],Table2[[#This Row],[Construction 2021 Obligations]],Table2[[#This Row],[Paving 2021 Obligations]])</f>
        <v>900000</v>
      </c>
      <c r="AG423" s="54">
        <v>226200</v>
      </c>
      <c r="AH423" s="54">
        <v>430400</v>
      </c>
      <c r="AI423" s="54">
        <v>3522371</v>
      </c>
      <c r="AJ423" s="54">
        <v>0</v>
      </c>
      <c r="AK423" s="54">
        <v>4178971</v>
      </c>
      <c r="AL423" s="49" t="s">
        <v>3295</v>
      </c>
    </row>
    <row r="424" spans="1:38" ht="30" hidden="1" x14ac:dyDescent="0.25">
      <c r="A424" s="47">
        <v>125612.01</v>
      </c>
      <c r="B424" s="48">
        <v>3</v>
      </c>
      <c r="C424" s="49" t="s">
        <v>474</v>
      </c>
      <c r="D424" s="50">
        <v>43131</v>
      </c>
      <c r="E424" s="49" t="s">
        <v>2282</v>
      </c>
      <c r="F424" s="50">
        <v>44176</v>
      </c>
      <c r="G424" s="49" t="s">
        <v>32</v>
      </c>
      <c r="H424" s="51" t="s">
        <v>362</v>
      </c>
      <c r="I424" s="49" t="s">
        <v>1518</v>
      </c>
      <c r="J424" s="49" t="s">
        <v>1518</v>
      </c>
      <c r="K424" s="49"/>
      <c r="L424" s="52"/>
      <c r="M424" s="51" t="s">
        <v>3633</v>
      </c>
      <c r="N424" s="51" t="s">
        <v>3634</v>
      </c>
      <c r="O424" s="49" t="s">
        <v>1520</v>
      </c>
      <c r="P424" s="51" t="s">
        <v>568</v>
      </c>
      <c r="Q424" s="51"/>
      <c r="R424" s="111" t="s">
        <v>139</v>
      </c>
      <c r="S424" s="111" t="s">
        <v>192</v>
      </c>
      <c r="T424" s="120"/>
      <c r="U424" s="55" t="s">
        <v>32</v>
      </c>
      <c r="V424" s="50">
        <v>43742</v>
      </c>
      <c r="W424" s="49"/>
      <c r="X424" s="52" t="s">
        <v>43</v>
      </c>
      <c r="Y424" s="49"/>
      <c r="Z424" s="127" t="s">
        <v>20458</v>
      </c>
      <c r="AA424" s="51"/>
      <c r="AB424" s="54">
        <v>0</v>
      </c>
      <c r="AC424" s="54">
        <v>0</v>
      </c>
      <c r="AD424" s="54">
        <v>284000</v>
      </c>
      <c r="AE424" s="54">
        <v>0</v>
      </c>
      <c r="AF424" s="3">
        <f>SUM(Table2[[#This Row],[PE 2021 Obligations]],Table2[[#This Row],[ROW 2021 Obligations]],Table2[[#This Row],[Construction 2021 Obligations]],Table2[[#This Row],[Paving 2021 Obligations]])</f>
        <v>284000</v>
      </c>
      <c r="AG424" s="54">
        <v>150000</v>
      </c>
      <c r="AH424" s="54">
        <v>0</v>
      </c>
      <c r="AI424" s="54">
        <v>990275</v>
      </c>
      <c r="AJ424" s="54">
        <v>0</v>
      </c>
      <c r="AK424" s="54">
        <v>1140275</v>
      </c>
      <c r="AL424" s="49" t="s">
        <v>3635</v>
      </c>
    </row>
    <row r="425" spans="1:38" hidden="1" x14ac:dyDescent="0.25">
      <c r="A425" s="47">
        <v>126523</v>
      </c>
      <c r="B425" s="48">
        <v>3</v>
      </c>
      <c r="C425" s="49" t="s">
        <v>31</v>
      </c>
      <c r="D425" s="50">
        <v>42977</v>
      </c>
      <c r="E425" s="49" t="s">
        <v>2469</v>
      </c>
      <c r="F425" s="50">
        <v>44077</v>
      </c>
      <c r="G425" s="49" t="s">
        <v>109</v>
      </c>
      <c r="H425" s="51" t="s">
        <v>69</v>
      </c>
      <c r="I425" s="49" t="s">
        <v>1518</v>
      </c>
      <c r="J425" s="49" t="s">
        <v>1518</v>
      </c>
      <c r="K425" s="49" t="s">
        <v>3738</v>
      </c>
      <c r="L425" s="52"/>
      <c r="M425" s="51" t="s">
        <v>3739</v>
      </c>
      <c r="N425" s="51"/>
      <c r="O425" s="49" t="s">
        <v>1520</v>
      </c>
      <c r="P425" s="51" t="s">
        <v>568</v>
      </c>
      <c r="Q425" s="51"/>
      <c r="R425" s="111" t="s">
        <v>139</v>
      </c>
      <c r="S425" s="111" t="s">
        <v>192</v>
      </c>
      <c r="T425" s="120"/>
      <c r="U425" s="53">
        <v>0.16</v>
      </c>
      <c r="V425" s="50">
        <v>44057</v>
      </c>
      <c r="W425" s="49"/>
      <c r="X425" s="52" t="s">
        <v>43</v>
      </c>
      <c r="Y425" s="49" t="s">
        <v>78</v>
      </c>
      <c r="Z425" s="127" t="s">
        <v>20458</v>
      </c>
      <c r="AA425" s="51"/>
      <c r="AB425" s="54">
        <v>0</v>
      </c>
      <c r="AC425" s="54">
        <v>0</v>
      </c>
      <c r="AD425" s="54">
        <v>544239.05000000005</v>
      </c>
      <c r="AE425" s="54">
        <v>0</v>
      </c>
      <c r="AF425" s="3">
        <f>SUM(Table2[[#This Row],[PE 2021 Obligations]],Table2[[#This Row],[ROW 2021 Obligations]],Table2[[#This Row],[Construction 2021 Obligations]],Table2[[#This Row],[Paving 2021 Obligations]])</f>
        <v>544239.05000000005</v>
      </c>
      <c r="AG425" s="54">
        <v>124800</v>
      </c>
      <c r="AH425" s="54">
        <v>114310</v>
      </c>
      <c r="AI425" s="54">
        <v>544239.05000000005</v>
      </c>
      <c r="AJ425" s="54">
        <v>0</v>
      </c>
      <c r="AK425" s="54">
        <v>783349.05</v>
      </c>
      <c r="AL425" s="49" t="s">
        <v>3740</v>
      </c>
    </row>
    <row r="426" spans="1:38" ht="30" hidden="1" x14ac:dyDescent="0.25">
      <c r="A426" s="13">
        <v>127967</v>
      </c>
      <c r="B426" s="15">
        <v>2</v>
      </c>
      <c r="C426" s="43" t="s">
        <v>73</v>
      </c>
      <c r="D426" s="44">
        <v>43319</v>
      </c>
      <c r="E426" s="43" t="s">
        <v>4468</v>
      </c>
      <c r="F426" s="44">
        <v>44336</v>
      </c>
      <c r="G426" s="43" t="s">
        <v>543</v>
      </c>
      <c r="H426" s="45" t="s">
        <v>797</v>
      </c>
      <c r="I426" s="43" t="s">
        <v>1518</v>
      </c>
      <c r="J426" s="43" t="s">
        <v>1518</v>
      </c>
      <c r="K426" s="43" t="s">
        <v>4469</v>
      </c>
      <c r="L426" s="46"/>
      <c r="M426" s="45" t="s">
        <v>4470</v>
      </c>
      <c r="N426" s="45" t="s">
        <v>4471</v>
      </c>
      <c r="O426" s="43" t="s">
        <v>1520</v>
      </c>
      <c r="P426" s="45" t="s">
        <v>568</v>
      </c>
      <c r="Q426" s="45"/>
      <c r="R426" s="112" t="s">
        <v>139</v>
      </c>
      <c r="S426" s="112" t="s">
        <v>192</v>
      </c>
      <c r="T426" s="59"/>
      <c r="U426" s="10">
        <v>0.2</v>
      </c>
      <c r="V426" s="44">
        <v>44644</v>
      </c>
      <c r="W426" s="43"/>
      <c r="X426" s="46" t="s">
        <v>43</v>
      </c>
      <c r="Y426" s="43" t="s">
        <v>44</v>
      </c>
      <c r="Z426" s="112" t="s">
        <v>20458</v>
      </c>
      <c r="AA426" s="45"/>
      <c r="AB426" s="3">
        <v>0</v>
      </c>
      <c r="AC426" s="3">
        <v>523050</v>
      </c>
      <c r="AD426" s="3">
        <v>0</v>
      </c>
      <c r="AE426" s="3">
        <v>0</v>
      </c>
      <c r="AF426" s="3">
        <f>SUM(Table2[[#This Row],[PE 2021 Obligations]],Table2[[#This Row],[ROW 2021 Obligations]],Table2[[#This Row],[Construction 2021 Obligations]],Table2[[#This Row],[Paving 2021 Obligations]])</f>
        <v>523050</v>
      </c>
      <c r="AG426" s="3">
        <v>469100</v>
      </c>
      <c r="AH426" s="3">
        <v>523050</v>
      </c>
      <c r="AI426" s="3">
        <v>0</v>
      </c>
      <c r="AJ426" s="3">
        <v>0</v>
      </c>
      <c r="AK426" s="3">
        <v>992150</v>
      </c>
      <c r="AL426" s="43" t="s">
        <v>4472</v>
      </c>
    </row>
    <row r="427" spans="1:38" ht="30" hidden="1" x14ac:dyDescent="0.25">
      <c r="A427" s="13">
        <v>128559</v>
      </c>
      <c r="B427" s="15">
        <v>3</v>
      </c>
      <c r="C427" s="43" t="s">
        <v>73</v>
      </c>
      <c r="D427" s="44">
        <v>43489</v>
      </c>
      <c r="E427" s="43" t="s">
        <v>4468</v>
      </c>
      <c r="F427" s="44">
        <v>44123</v>
      </c>
      <c r="G427" s="43" t="s">
        <v>125</v>
      </c>
      <c r="H427" s="45" t="s">
        <v>226</v>
      </c>
      <c r="I427" s="43" t="s">
        <v>1518</v>
      </c>
      <c r="J427" s="43" t="s">
        <v>1518</v>
      </c>
      <c r="K427" s="43"/>
      <c r="L427" s="46"/>
      <c r="M427" s="45" t="s">
        <v>4754</v>
      </c>
      <c r="N427" s="45"/>
      <c r="O427" s="43" t="s">
        <v>1520</v>
      </c>
      <c r="P427" s="45" t="s">
        <v>568</v>
      </c>
      <c r="Q427" s="45"/>
      <c r="R427" s="112" t="s">
        <v>139</v>
      </c>
      <c r="S427" s="112" t="s">
        <v>192</v>
      </c>
      <c r="T427" s="59"/>
      <c r="U427" s="10">
        <v>0.18</v>
      </c>
      <c r="V427" s="44">
        <v>44477</v>
      </c>
      <c r="W427" s="43"/>
      <c r="X427" s="46" t="s">
        <v>43</v>
      </c>
      <c r="Y427" s="43"/>
      <c r="Z427" s="112" t="s">
        <v>20458</v>
      </c>
      <c r="AA427" s="45"/>
      <c r="AB427" s="3">
        <v>49000</v>
      </c>
      <c r="AC427" s="3">
        <v>235100</v>
      </c>
      <c r="AD427" s="3">
        <v>0</v>
      </c>
      <c r="AE427" s="3">
        <v>0</v>
      </c>
      <c r="AF427" s="3">
        <f>SUM(Table2[[#This Row],[PE 2021 Obligations]],Table2[[#This Row],[ROW 2021 Obligations]],Table2[[#This Row],[Construction 2021 Obligations]],Table2[[#This Row],[Paving 2021 Obligations]])</f>
        <v>284100</v>
      </c>
      <c r="AG427" s="3">
        <v>204800</v>
      </c>
      <c r="AH427" s="3">
        <v>235100</v>
      </c>
      <c r="AI427" s="3">
        <v>0</v>
      </c>
      <c r="AJ427" s="3">
        <v>0</v>
      </c>
      <c r="AK427" s="3">
        <v>439900</v>
      </c>
      <c r="AL427" s="43" t="s">
        <v>4755</v>
      </c>
    </row>
    <row r="428" spans="1:38" ht="60" hidden="1" x14ac:dyDescent="0.25">
      <c r="A428" s="13">
        <v>128997</v>
      </c>
      <c r="B428" s="15">
        <v>3</v>
      </c>
      <c r="C428" s="43" t="s">
        <v>73</v>
      </c>
      <c r="D428" s="44">
        <v>43616</v>
      </c>
      <c r="E428" s="43" t="s">
        <v>2469</v>
      </c>
      <c r="F428" s="44">
        <v>44076</v>
      </c>
      <c r="G428" s="43" t="s">
        <v>3008</v>
      </c>
      <c r="H428" s="45" t="s">
        <v>57</v>
      </c>
      <c r="I428" s="43" t="s">
        <v>1518</v>
      </c>
      <c r="J428" s="43" t="s">
        <v>1518</v>
      </c>
      <c r="K428" s="43"/>
      <c r="L428" s="46"/>
      <c r="M428" s="45" t="s">
        <v>5156</v>
      </c>
      <c r="N428" s="45" t="s">
        <v>5157</v>
      </c>
      <c r="O428" s="43" t="s">
        <v>1520</v>
      </c>
      <c r="P428" s="45" t="s">
        <v>568</v>
      </c>
      <c r="Q428" s="45"/>
      <c r="R428" s="112" t="s">
        <v>139</v>
      </c>
      <c r="S428" s="112" t="s">
        <v>192</v>
      </c>
      <c r="T428" s="59"/>
      <c r="U428" s="56" t="s">
        <v>32</v>
      </c>
      <c r="V428" s="44">
        <v>45093</v>
      </c>
      <c r="W428" s="43"/>
      <c r="X428" s="46" t="s">
        <v>43</v>
      </c>
      <c r="Y428" s="43"/>
      <c r="Z428" s="112" t="s">
        <v>20458</v>
      </c>
      <c r="AA428" s="45"/>
      <c r="AB428" s="3">
        <v>658000</v>
      </c>
      <c r="AC428" s="3">
        <v>0</v>
      </c>
      <c r="AD428" s="3">
        <v>0</v>
      </c>
      <c r="AE428" s="3">
        <v>0</v>
      </c>
      <c r="AF428" s="3">
        <f>SUM(Table2[[#This Row],[PE 2021 Obligations]],Table2[[#This Row],[ROW 2021 Obligations]],Table2[[#This Row],[Construction 2021 Obligations]],Table2[[#This Row],[Paving 2021 Obligations]])</f>
        <v>658000</v>
      </c>
      <c r="AG428" s="3">
        <v>658000</v>
      </c>
      <c r="AH428" s="3">
        <v>0</v>
      </c>
      <c r="AI428" s="3">
        <v>0</v>
      </c>
      <c r="AJ428" s="3">
        <v>0</v>
      </c>
      <c r="AK428" s="3">
        <v>658000</v>
      </c>
      <c r="AL428" s="43" t="s">
        <v>5158</v>
      </c>
    </row>
    <row r="429" spans="1:38" ht="30" hidden="1" x14ac:dyDescent="0.25">
      <c r="A429" s="13">
        <v>131508</v>
      </c>
      <c r="B429" s="15">
        <v>3</v>
      </c>
      <c r="C429" s="43" t="s">
        <v>73</v>
      </c>
      <c r="D429" s="44">
        <v>44302</v>
      </c>
      <c r="E429" s="43" t="s">
        <v>2469</v>
      </c>
      <c r="F429" s="44">
        <v>44341</v>
      </c>
      <c r="G429" s="43" t="s">
        <v>529</v>
      </c>
      <c r="H429" s="45" t="s">
        <v>49</v>
      </c>
      <c r="I429" s="43"/>
      <c r="J429" s="43"/>
      <c r="K429" s="43"/>
      <c r="L429" s="46"/>
      <c r="M429" s="45" t="s">
        <v>8139</v>
      </c>
      <c r="N429" s="45" t="s">
        <v>8140</v>
      </c>
      <c r="O429" s="43" t="s">
        <v>1520</v>
      </c>
      <c r="P429" s="45" t="s">
        <v>568</v>
      </c>
      <c r="Q429" s="45"/>
      <c r="R429" s="112" t="s">
        <v>139</v>
      </c>
      <c r="S429" s="112" t="s">
        <v>192</v>
      </c>
      <c r="T429" s="59"/>
      <c r="U429" s="56" t="s">
        <v>32</v>
      </c>
      <c r="V429" s="44">
        <v>44477</v>
      </c>
      <c r="W429" s="43"/>
      <c r="X429" s="46" t="s">
        <v>43</v>
      </c>
      <c r="Y429" s="43"/>
      <c r="Z429" s="111" t="s">
        <v>20458</v>
      </c>
      <c r="AA429" s="45"/>
      <c r="AB429" s="3">
        <v>1000000</v>
      </c>
      <c r="AC429" s="3">
        <v>0</v>
      </c>
      <c r="AD429" s="3">
        <v>0</v>
      </c>
      <c r="AE429" s="3">
        <v>0</v>
      </c>
      <c r="AF429" s="3">
        <f>SUM(Table2[[#This Row],[PE 2021 Obligations]],Table2[[#This Row],[ROW 2021 Obligations]],Table2[[#This Row],[Construction 2021 Obligations]],Table2[[#This Row],[Paving 2021 Obligations]])</f>
        <v>1000000</v>
      </c>
      <c r="AG429" s="3">
        <v>1000000</v>
      </c>
      <c r="AH429" s="3">
        <v>0</v>
      </c>
      <c r="AI429" s="3">
        <v>0</v>
      </c>
      <c r="AJ429" s="3">
        <v>0</v>
      </c>
      <c r="AK429" s="3">
        <v>1000000</v>
      </c>
      <c r="AL429" s="43" t="s">
        <v>8141</v>
      </c>
    </row>
    <row r="430" spans="1:38" ht="30" hidden="1" x14ac:dyDescent="0.25">
      <c r="A430" s="47">
        <v>126602</v>
      </c>
      <c r="B430" s="48">
        <v>4</v>
      </c>
      <c r="C430" s="49" t="s">
        <v>73</v>
      </c>
      <c r="D430" s="50">
        <v>43003</v>
      </c>
      <c r="E430" s="49" t="s">
        <v>2469</v>
      </c>
      <c r="F430" s="50">
        <v>44350</v>
      </c>
      <c r="G430" s="49" t="s">
        <v>142</v>
      </c>
      <c r="H430" s="51" t="s">
        <v>261</v>
      </c>
      <c r="I430" s="49" t="s">
        <v>1518</v>
      </c>
      <c r="J430" s="49" t="s">
        <v>1518</v>
      </c>
      <c r="K430" s="49" t="s">
        <v>3768</v>
      </c>
      <c r="L430" s="52"/>
      <c r="M430" s="51" t="s">
        <v>3769</v>
      </c>
      <c r="N430" s="51" t="s">
        <v>3770</v>
      </c>
      <c r="O430" s="49" t="s">
        <v>1520</v>
      </c>
      <c r="P430" s="51" t="s">
        <v>768</v>
      </c>
      <c r="Q430" s="51"/>
      <c r="R430" s="111" t="s">
        <v>139</v>
      </c>
      <c r="S430" s="111" t="s">
        <v>192</v>
      </c>
      <c r="T430" s="120"/>
      <c r="U430" s="53">
        <v>0.25</v>
      </c>
      <c r="V430" s="50">
        <v>44428</v>
      </c>
      <c r="W430" s="49"/>
      <c r="X430" s="52" t="s">
        <v>43</v>
      </c>
      <c r="Y430" s="49" t="s">
        <v>78</v>
      </c>
      <c r="Z430" s="112" t="s">
        <v>20458</v>
      </c>
      <c r="AA430" s="51"/>
      <c r="AB430" s="54">
        <v>118000</v>
      </c>
      <c r="AC430" s="54">
        <v>0</v>
      </c>
      <c r="AD430" s="54">
        <v>0</v>
      </c>
      <c r="AE430" s="54">
        <v>0</v>
      </c>
      <c r="AF430" s="3">
        <f>SUM(Table2[[#This Row],[PE 2021 Obligations]],Table2[[#This Row],[ROW 2021 Obligations]],Table2[[#This Row],[Construction 2021 Obligations]],Table2[[#This Row],[Paving 2021 Obligations]])</f>
        <v>118000</v>
      </c>
      <c r="AG430" s="54">
        <v>381400</v>
      </c>
      <c r="AH430" s="54">
        <v>0</v>
      </c>
      <c r="AI430" s="54">
        <v>0</v>
      </c>
      <c r="AJ430" s="54">
        <v>0</v>
      </c>
      <c r="AK430" s="54">
        <v>381400</v>
      </c>
      <c r="AL430" s="49" t="s">
        <v>3771</v>
      </c>
    </row>
    <row r="431" spans="1:38" hidden="1" x14ac:dyDescent="0.25">
      <c r="A431" s="47">
        <v>100322.01</v>
      </c>
      <c r="B431" s="48">
        <v>4</v>
      </c>
      <c r="C431" s="49" t="s">
        <v>31</v>
      </c>
      <c r="D431" s="50">
        <v>40995</v>
      </c>
      <c r="E431" s="49" t="s">
        <v>534</v>
      </c>
      <c r="F431" s="50">
        <v>43669</v>
      </c>
      <c r="G431" s="49" t="s">
        <v>75</v>
      </c>
      <c r="H431" s="51" t="s">
        <v>564</v>
      </c>
      <c r="I431" s="49" t="s">
        <v>565</v>
      </c>
      <c r="J431" s="49" t="s">
        <v>116</v>
      </c>
      <c r="K431" s="49"/>
      <c r="L431" s="52" t="s">
        <v>116</v>
      </c>
      <c r="M431" s="51" t="s">
        <v>566</v>
      </c>
      <c r="N431" s="51" t="s">
        <v>567</v>
      </c>
      <c r="O431" s="49" t="s">
        <v>119</v>
      </c>
      <c r="P431" s="51" t="s">
        <v>568</v>
      </c>
      <c r="Q431" s="51"/>
      <c r="R431" s="111" t="s">
        <v>139</v>
      </c>
      <c r="S431" s="111" t="s">
        <v>192</v>
      </c>
      <c r="T431" s="120"/>
      <c r="U431" s="53">
        <v>1.609</v>
      </c>
      <c r="V431" s="50">
        <v>42909</v>
      </c>
      <c r="W431" s="49"/>
      <c r="X431" s="52" t="s">
        <v>43</v>
      </c>
      <c r="Y431" s="49" t="s">
        <v>511</v>
      </c>
      <c r="Z431" s="111" t="s">
        <v>20461</v>
      </c>
      <c r="AA431" s="51"/>
      <c r="AB431" s="54">
        <v>0</v>
      </c>
      <c r="AC431" s="54">
        <v>0</v>
      </c>
      <c r="AD431" s="54">
        <v>400000</v>
      </c>
      <c r="AE431" s="54">
        <v>0</v>
      </c>
      <c r="AF431" s="3">
        <f>SUM(Table2[[#This Row],[PE 2021 Obligations]],Table2[[#This Row],[ROW 2021 Obligations]],Table2[[#This Row],[Construction 2021 Obligations]],Table2[[#This Row],[Paving 2021 Obligations]])</f>
        <v>400000</v>
      </c>
      <c r="AG431" s="54">
        <v>0</v>
      </c>
      <c r="AH431" s="54">
        <v>0</v>
      </c>
      <c r="AI431" s="54">
        <v>10815896</v>
      </c>
      <c r="AJ431" s="54">
        <v>0</v>
      </c>
      <c r="AK431" s="54">
        <v>10815896</v>
      </c>
      <c r="AL431" s="49" t="s">
        <v>569</v>
      </c>
    </row>
    <row r="432" spans="1:38" hidden="1" x14ac:dyDescent="0.25">
      <c r="A432" s="47">
        <v>100328.04</v>
      </c>
      <c r="B432" s="48">
        <v>4</v>
      </c>
      <c r="C432" s="49" t="s">
        <v>474</v>
      </c>
      <c r="D432" s="50">
        <v>38454</v>
      </c>
      <c r="E432" s="49" t="s">
        <v>522</v>
      </c>
      <c r="F432" s="50">
        <v>44105</v>
      </c>
      <c r="G432" s="49" t="s">
        <v>573</v>
      </c>
      <c r="H432" s="51" t="s">
        <v>574</v>
      </c>
      <c r="I432" s="49" t="s">
        <v>575</v>
      </c>
      <c r="J432" s="49" t="s">
        <v>148</v>
      </c>
      <c r="K432" s="49"/>
      <c r="L432" s="52" t="s">
        <v>149</v>
      </c>
      <c r="M432" s="51" t="s">
        <v>576</v>
      </c>
      <c r="N432" s="51"/>
      <c r="O432" s="49" t="s">
        <v>119</v>
      </c>
      <c r="P432" s="51" t="s">
        <v>568</v>
      </c>
      <c r="Q432" s="51"/>
      <c r="R432" s="111" t="s">
        <v>139</v>
      </c>
      <c r="S432" s="111" t="s">
        <v>192</v>
      </c>
      <c r="T432" s="120"/>
      <c r="U432" s="53">
        <v>2.2999999999999998</v>
      </c>
      <c r="V432" s="50">
        <v>41166</v>
      </c>
      <c r="W432" s="49"/>
      <c r="X432" s="52" t="s">
        <v>43</v>
      </c>
      <c r="Y432" s="49"/>
      <c r="Z432" s="112" t="s">
        <v>20457</v>
      </c>
      <c r="AA432" s="51"/>
      <c r="AB432" s="54">
        <v>-208.32</v>
      </c>
      <c r="AC432" s="54">
        <v>-2214500</v>
      </c>
      <c r="AD432" s="54">
        <v>28789.200000000001</v>
      </c>
      <c r="AE432" s="54">
        <v>0</v>
      </c>
      <c r="AF432" s="3">
        <f>SUM(Table2[[#This Row],[PE 2021 Obligations]],Table2[[#This Row],[ROW 2021 Obligations]],Table2[[#This Row],[Construction 2021 Obligations]],Table2[[#This Row],[Paving 2021 Obligations]])</f>
        <v>-2185919.1199999996</v>
      </c>
      <c r="AG432" s="54">
        <v>1911791.68</v>
      </c>
      <c r="AH432" s="54">
        <v>23469467</v>
      </c>
      <c r="AI432" s="54">
        <v>45639436.200000003</v>
      </c>
      <c r="AJ432" s="54">
        <v>0</v>
      </c>
      <c r="AK432" s="54">
        <v>71020694.879999995</v>
      </c>
      <c r="AL432" s="49" t="s">
        <v>577</v>
      </c>
    </row>
    <row r="433" spans="1:38" ht="135" hidden="1" x14ac:dyDescent="0.25">
      <c r="A433" s="47">
        <v>100330</v>
      </c>
      <c r="B433" s="48">
        <v>4</v>
      </c>
      <c r="C433" s="49" t="s">
        <v>73</v>
      </c>
      <c r="D433" s="50">
        <v>37319</v>
      </c>
      <c r="E433" s="49" t="s">
        <v>32</v>
      </c>
      <c r="F433" s="50">
        <v>43760</v>
      </c>
      <c r="G433" s="49" t="s">
        <v>75</v>
      </c>
      <c r="H433" s="51" t="s">
        <v>126</v>
      </c>
      <c r="I433" s="49" t="s">
        <v>583</v>
      </c>
      <c r="J433" s="49" t="s">
        <v>148</v>
      </c>
      <c r="K433" s="49"/>
      <c r="L433" s="52" t="s">
        <v>149</v>
      </c>
      <c r="M433" s="51" t="s">
        <v>584</v>
      </c>
      <c r="N433" s="51" t="s">
        <v>585</v>
      </c>
      <c r="O433" s="49" t="s">
        <v>119</v>
      </c>
      <c r="P433" s="51" t="s">
        <v>568</v>
      </c>
      <c r="Q433" s="51"/>
      <c r="R433" s="111" t="s">
        <v>139</v>
      </c>
      <c r="S433" s="111" t="s">
        <v>192</v>
      </c>
      <c r="T433" s="120"/>
      <c r="U433" s="53">
        <v>6</v>
      </c>
      <c r="V433" s="52"/>
      <c r="W433" s="49"/>
      <c r="X433" s="52" t="s">
        <v>43</v>
      </c>
      <c r="Y433" s="49" t="s">
        <v>454</v>
      </c>
      <c r="Z433" s="112" t="s">
        <v>20457</v>
      </c>
      <c r="AA433" s="51" t="s">
        <v>586</v>
      </c>
      <c r="AB433" s="54">
        <v>1360000</v>
      </c>
      <c r="AC433" s="54">
        <v>0</v>
      </c>
      <c r="AD433" s="54">
        <v>0</v>
      </c>
      <c r="AE433" s="54">
        <v>0</v>
      </c>
      <c r="AF433" s="3">
        <f>SUM(Table2[[#This Row],[PE 2021 Obligations]],Table2[[#This Row],[ROW 2021 Obligations]],Table2[[#This Row],[Construction 2021 Obligations]],Table2[[#This Row],[Paving 2021 Obligations]])</f>
        <v>1360000</v>
      </c>
      <c r="AG433" s="54">
        <v>6204000</v>
      </c>
      <c r="AH433" s="54">
        <v>0</v>
      </c>
      <c r="AI433" s="54">
        <v>0</v>
      </c>
      <c r="AJ433" s="54">
        <v>0</v>
      </c>
      <c r="AK433" s="54">
        <v>6204000</v>
      </c>
      <c r="AL433" s="49" t="s">
        <v>587</v>
      </c>
    </row>
    <row r="434" spans="1:38" ht="30" hidden="1" x14ac:dyDescent="0.25">
      <c r="A434" s="13">
        <v>101419.04</v>
      </c>
      <c r="B434" s="15">
        <v>1</v>
      </c>
      <c r="C434" s="43" t="s">
        <v>73</v>
      </c>
      <c r="D434" s="44">
        <v>41414</v>
      </c>
      <c r="E434" s="43" t="s">
        <v>534</v>
      </c>
      <c r="F434" s="44">
        <v>44237</v>
      </c>
      <c r="G434" s="43" t="s">
        <v>102</v>
      </c>
      <c r="H434" s="45" t="s">
        <v>283</v>
      </c>
      <c r="I434" s="43" t="s">
        <v>669</v>
      </c>
      <c r="J434" s="43" t="s">
        <v>116</v>
      </c>
      <c r="K434" s="43"/>
      <c r="L434" s="46" t="s">
        <v>116</v>
      </c>
      <c r="M434" s="45" t="s">
        <v>670</v>
      </c>
      <c r="N434" s="45" t="s">
        <v>671</v>
      </c>
      <c r="O434" s="43" t="s">
        <v>119</v>
      </c>
      <c r="P434" s="45" t="s">
        <v>568</v>
      </c>
      <c r="Q434" s="45"/>
      <c r="R434" s="112" t="s">
        <v>139</v>
      </c>
      <c r="S434" s="112" t="s">
        <v>192</v>
      </c>
      <c r="T434" s="59"/>
      <c r="U434" s="10">
        <v>1.56</v>
      </c>
      <c r="V434" s="44">
        <v>45268</v>
      </c>
      <c r="W434" s="43"/>
      <c r="X434" s="46" t="s">
        <v>43</v>
      </c>
      <c r="Y434" s="43" t="s">
        <v>140</v>
      </c>
      <c r="Z434" s="112" t="s">
        <v>20460</v>
      </c>
      <c r="AA434" s="45"/>
      <c r="AB434" s="3">
        <v>0</v>
      </c>
      <c r="AC434" s="3">
        <v>6184052.5</v>
      </c>
      <c r="AD434" s="3">
        <v>0</v>
      </c>
      <c r="AE434" s="3">
        <v>0</v>
      </c>
      <c r="AF434" s="3">
        <f>SUM(Table2[[#This Row],[PE 2021 Obligations]],Table2[[#This Row],[ROW 2021 Obligations]],Table2[[#This Row],[Construction 2021 Obligations]],Table2[[#This Row],[Paving 2021 Obligations]])</f>
        <v>6184052.5</v>
      </c>
      <c r="AG434" s="3">
        <v>0</v>
      </c>
      <c r="AH434" s="3">
        <v>6184052.5</v>
      </c>
      <c r="AI434" s="3">
        <v>0</v>
      </c>
      <c r="AJ434" s="3">
        <v>0</v>
      </c>
      <c r="AK434" s="3">
        <v>6184052.5</v>
      </c>
      <c r="AL434" s="43"/>
    </row>
    <row r="435" spans="1:38" ht="30" hidden="1" x14ac:dyDescent="0.25">
      <c r="A435" s="47">
        <v>101599.01</v>
      </c>
      <c r="B435" s="48">
        <v>4</v>
      </c>
      <c r="C435" s="49" t="s">
        <v>73</v>
      </c>
      <c r="D435" s="50">
        <v>38416</v>
      </c>
      <c r="E435" s="49" t="s">
        <v>522</v>
      </c>
      <c r="F435" s="50">
        <v>44239</v>
      </c>
      <c r="G435" s="49" t="s">
        <v>125</v>
      </c>
      <c r="H435" s="51" t="s">
        <v>349</v>
      </c>
      <c r="I435" s="49" t="s">
        <v>694</v>
      </c>
      <c r="J435" s="49" t="s">
        <v>116</v>
      </c>
      <c r="K435" s="49"/>
      <c r="L435" s="52" t="s">
        <v>116</v>
      </c>
      <c r="M435" s="51" t="s">
        <v>695</v>
      </c>
      <c r="N435" s="51" t="s">
        <v>696</v>
      </c>
      <c r="O435" s="49" t="s">
        <v>119</v>
      </c>
      <c r="P435" s="51" t="s">
        <v>568</v>
      </c>
      <c r="Q435" s="51"/>
      <c r="R435" s="111" t="s">
        <v>139</v>
      </c>
      <c r="S435" s="111" t="s">
        <v>192</v>
      </c>
      <c r="T435" s="120"/>
      <c r="U435" s="53">
        <v>4.99</v>
      </c>
      <c r="V435" s="50">
        <v>45821</v>
      </c>
      <c r="W435" s="49"/>
      <c r="X435" s="52" t="s">
        <v>43</v>
      </c>
      <c r="Y435" s="49" t="s">
        <v>511</v>
      </c>
      <c r="Z435" s="116" t="s">
        <v>20460</v>
      </c>
      <c r="AA435" s="51"/>
      <c r="AB435" s="54">
        <v>500000</v>
      </c>
      <c r="AC435" s="54">
        <v>0</v>
      </c>
      <c r="AD435" s="54">
        <v>0</v>
      </c>
      <c r="AE435" s="54">
        <v>0</v>
      </c>
      <c r="AF435" s="3">
        <f>SUM(Table2[[#This Row],[PE 2021 Obligations]],Table2[[#This Row],[ROW 2021 Obligations]],Table2[[#This Row],[Construction 2021 Obligations]],Table2[[#This Row],[Paving 2021 Obligations]])</f>
        <v>500000</v>
      </c>
      <c r="AG435" s="54">
        <v>2575000</v>
      </c>
      <c r="AH435" s="54">
        <v>0</v>
      </c>
      <c r="AI435" s="54">
        <v>0</v>
      </c>
      <c r="AJ435" s="54">
        <v>0</v>
      </c>
      <c r="AK435" s="54">
        <v>2575000</v>
      </c>
      <c r="AL435" s="49"/>
    </row>
    <row r="436" spans="1:38" hidden="1" x14ac:dyDescent="0.25">
      <c r="A436" s="13">
        <v>101888</v>
      </c>
      <c r="B436" s="15">
        <v>4</v>
      </c>
      <c r="C436" s="43" t="s">
        <v>73</v>
      </c>
      <c r="D436" s="44">
        <v>37469</v>
      </c>
      <c r="E436" s="43" t="s">
        <v>32</v>
      </c>
      <c r="F436" s="44">
        <v>44263</v>
      </c>
      <c r="G436" s="43" t="s">
        <v>108</v>
      </c>
      <c r="H436" s="45" t="s">
        <v>634</v>
      </c>
      <c r="I436" s="43" t="s">
        <v>736</v>
      </c>
      <c r="J436" s="43" t="s">
        <v>116</v>
      </c>
      <c r="K436" s="43" t="s">
        <v>737</v>
      </c>
      <c r="L436" s="46" t="s">
        <v>116</v>
      </c>
      <c r="M436" s="45" t="s">
        <v>738</v>
      </c>
      <c r="N436" s="45" t="s">
        <v>739</v>
      </c>
      <c r="O436" s="43" t="s">
        <v>119</v>
      </c>
      <c r="P436" s="45" t="s">
        <v>568</v>
      </c>
      <c r="Q436" s="45"/>
      <c r="R436" s="112" t="s">
        <v>139</v>
      </c>
      <c r="S436" s="112" t="s">
        <v>192</v>
      </c>
      <c r="T436" s="59"/>
      <c r="U436" s="10">
        <v>2.7749999999999999</v>
      </c>
      <c r="V436" s="44">
        <v>44904</v>
      </c>
      <c r="W436" s="43"/>
      <c r="X436" s="46" t="s">
        <v>43</v>
      </c>
      <c r="Y436" s="43" t="s">
        <v>511</v>
      </c>
      <c r="Z436" s="111" t="s">
        <v>20460</v>
      </c>
      <c r="AA436" s="45"/>
      <c r="AB436" s="3">
        <v>5000</v>
      </c>
      <c r="AC436" s="3">
        <v>0</v>
      </c>
      <c r="AD436" s="3">
        <v>0</v>
      </c>
      <c r="AE436" s="3">
        <v>0</v>
      </c>
      <c r="AF436" s="3">
        <f>SUM(Table2[[#This Row],[PE 2021 Obligations]],Table2[[#This Row],[ROW 2021 Obligations]],Table2[[#This Row],[Construction 2021 Obligations]],Table2[[#This Row],[Paving 2021 Obligations]])</f>
        <v>5000</v>
      </c>
      <c r="AG436" s="3">
        <v>1143599.73</v>
      </c>
      <c r="AH436" s="3">
        <v>2259920</v>
      </c>
      <c r="AI436" s="3">
        <v>0</v>
      </c>
      <c r="AJ436" s="3">
        <v>0</v>
      </c>
      <c r="AK436" s="3">
        <v>3403519.73</v>
      </c>
      <c r="AL436" s="43" t="s">
        <v>740</v>
      </c>
    </row>
    <row r="437" spans="1:38" hidden="1" x14ac:dyDescent="0.25">
      <c r="A437" s="13">
        <v>102238</v>
      </c>
      <c r="B437" s="15">
        <v>4</v>
      </c>
      <c r="C437" s="43" t="s">
        <v>73</v>
      </c>
      <c r="D437" s="44">
        <v>37735</v>
      </c>
      <c r="E437" s="43" t="s">
        <v>32</v>
      </c>
      <c r="F437" s="44">
        <v>44180</v>
      </c>
      <c r="G437" s="43" t="s">
        <v>529</v>
      </c>
      <c r="H437" s="45" t="s">
        <v>634</v>
      </c>
      <c r="I437" s="43" t="s">
        <v>736</v>
      </c>
      <c r="J437" s="43" t="s">
        <v>116</v>
      </c>
      <c r="K437" s="43"/>
      <c r="L437" s="46" t="s">
        <v>116</v>
      </c>
      <c r="M437" s="45" t="s">
        <v>746</v>
      </c>
      <c r="N437" s="45" t="s">
        <v>747</v>
      </c>
      <c r="O437" s="43" t="s">
        <v>119</v>
      </c>
      <c r="P437" s="45" t="s">
        <v>568</v>
      </c>
      <c r="Q437" s="45"/>
      <c r="R437" s="112" t="s">
        <v>139</v>
      </c>
      <c r="S437" s="112" t="s">
        <v>192</v>
      </c>
      <c r="T437" s="59"/>
      <c r="U437" s="10">
        <v>6.6120000000000001</v>
      </c>
      <c r="V437" s="44">
        <v>45156</v>
      </c>
      <c r="W437" s="43"/>
      <c r="X437" s="46" t="s">
        <v>43</v>
      </c>
      <c r="Y437" s="43" t="s">
        <v>78</v>
      </c>
      <c r="Z437" s="127" t="s">
        <v>20461</v>
      </c>
      <c r="AA437" s="45"/>
      <c r="AB437" s="3">
        <v>0</v>
      </c>
      <c r="AC437" s="3">
        <v>-997500</v>
      </c>
      <c r="AD437" s="3">
        <v>0</v>
      </c>
      <c r="AE437" s="3">
        <v>0</v>
      </c>
      <c r="AF437" s="3">
        <f>SUM(Table2[[#This Row],[PE 2021 Obligations]],Table2[[#This Row],[ROW 2021 Obligations]],Table2[[#This Row],[Construction 2021 Obligations]],Table2[[#This Row],[Paving 2021 Obligations]])</f>
        <v>-997500</v>
      </c>
      <c r="AG437" s="3">
        <v>1801851</v>
      </c>
      <c r="AH437" s="3">
        <v>2672829</v>
      </c>
      <c r="AI437" s="3">
        <v>0</v>
      </c>
      <c r="AJ437" s="3">
        <v>0</v>
      </c>
      <c r="AK437" s="3">
        <v>4474680</v>
      </c>
      <c r="AL437" s="43"/>
    </row>
    <row r="438" spans="1:38" ht="30" hidden="1" x14ac:dyDescent="0.25">
      <c r="A438" s="47">
        <v>102992.04</v>
      </c>
      <c r="B438" s="48">
        <v>4</v>
      </c>
      <c r="C438" s="49" t="s">
        <v>47</v>
      </c>
      <c r="D438" s="50">
        <v>38488</v>
      </c>
      <c r="E438" s="49" t="s">
        <v>113</v>
      </c>
      <c r="F438" s="50">
        <v>42643</v>
      </c>
      <c r="G438" s="49" t="s">
        <v>103</v>
      </c>
      <c r="H438" s="51" t="s">
        <v>126</v>
      </c>
      <c r="I438" s="49" t="s">
        <v>770</v>
      </c>
      <c r="J438" s="49" t="s">
        <v>116</v>
      </c>
      <c r="K438" s="49"/>
      <c r="L438" s="52" t="s">
        <v>116</v>
      </c>
      <c r="M438" s="51" t="s">
        <v>771</v>
      </c>
      <c r="N438" s="51" t="s">
        <v>772</v>
      </c>
      <c r="O438" s="49" t="s">
        <v>119</v>
      </c>
      <c r="P438" s="51" t="s">
        <v>568</v>
      </c>
      <c r="Q438" s="51"/>
      <c r="R438" s="110" t="s">
        <v>139</v>
      </c>
      <c r="S438" s="110" t="s">
        <v>192</v>
      </c>
      <c r="T438" s="130"/>
      <c r="U438" s="53">
        <v>2.2000000000000002</v>
      </c>
      <c r="V438" s="50">
        <v>40802</v>
      </c>
      <c r="W438" s="49"/>
      <c r="X438" s="52" t="s">
        <v>43</v>
      </c>
      <c r="Y438" s="49" t="s">
        <v>140</v>
      </c>
      <c r="Z438" s="112" t="s">
        <v>20460</v>
      </c>
      <c r="AA438" s="51"/>
      <c r="AB438" s="54">
        <v>0</v>
      </c>
      <c r="AC438" s="54">
        <v>0</v>
      </c>
      <c r="AD438" s="54">
        <v>112507.33</v>
      </c>
      <c r="AE438" s="54">
        <v>0</v>
      </c>
      <c r="AF438" s="3">
        <f>SUM(Table2[[#This Row],[PE 2021 Obligations]],Table2[[#This Row],[ROW 2021 Obligations]],Table2[[#This Row],[Construction 2021 Obligations]],Table2[[#This Row],[Paving 2021 Obligations]])</f>
        <v>112507.33</v>
      </c>
      <c r="AG438" s="54">
        <v>0</v>
      </c>
      <c r="AH438" s="54">
        <v>0</v>
      </c>
      <c r="AI438" s="54">
        <v>24819181.329999998</v>
      </c>
      <c r="AJ438" s="54">
        <v>0</v>
      </c>
      <c r="AK438" s="54">
        <v>24819181.329999998</v>
      </c>
      <c r="AL438" s="49" t="s">
        <v>773</v>
      </c>
    </row>
    <row r="439" spans="1:38" ht="30" hidden="1" x14ac:dyDescent="0.25">
      <c r="A439" s="13">
        <v>104963.01</v>
      </c>
      <c r="B439" s="15">
        <v>2</v>
      </c>
      <c r="C439" s="43" t="s">
        <v>31</v>
      </c>
      <c r="D439" s="44">
        <v>37911</v>
      </c>
      <c r="E439" s="43" t="s">
        <v>32</v>
      </c>
      <c r="F439" s="44">
        <v>44349</v>
      </c>
      <c r="G439" s="43" t="s">
        <v>32</v>
      </c>
      <c r="H439" s="45" t="s">
        <v>244</v>
      </c>
      <c r="I439" s="43" t="s">
        <v>897</v>
      </c>
      <c r="J439" s="43" t="s">
        <v>116</v>
      </c>
      <c r="K439" s="43"/>
      <c r="L439" s="46" t="s">
        <v>116</v>
      </c>
      <c r="M439" s="45" t="s">
        <v>898</v>
      </c>
      <c r="N439" s="45" t="s">
        <v>899</v>
      </c>
      <c r="O439" s="43" t="s">
        <v>119</v>
      </c>
      <c r="P439" s="45" t="s">
        <v>568</v>
      </c>
      <c r="Q439" s="45"/>
      <c r="R439" s="112" t="s">
        <v>139</v>
      </c>
      <c r="S439" s="112" t="s">
        <v>192</v>
      </c>
      <c r="T439" s="59"/>
      <c r="U439" s="10">
        <v>1.63</v>
      </c>
      <c r="V439" s="44">
        <v>44323</v>
      </c>
      <c r="W439" s="43"/>
      <c r="X439" s="46" t="s">
        <v>43</v>
      </c>
      <c r="Y439" s="43" t="s">
        <v>78</v>
      </c>
      <c r="Z439" s="127" t="s">
        <v>20461</v>
      </c>
      <c r="AA439" s="45"/>
      <c r="AB439" s="3">
        <v>0</v>
      </c>
      <c r="AC439" s="3">
        <v>0</v>
      </c>
      <c r="AD439" s="3">
        <v>23300251</v>
      </c>
      <c r="AE439" s="3">
        <v>0</v>
      </c>
      <c r="AF439" s="3">
        <f>SUM(Table2[[#This Row],[PE 2021 Obligations]],Table2[[#This Row],[ROW 2021 Obligations]],Table2[[#This Row],[Construction 2021 Obligations]],Table2[[#This Row],[Paving 2021 Obligations]])</f>
        <v>23300251</v>
      </c>
      <c r="AG439" s="3">
        <v>991659</v>
      </c>
      <c r="AH439" s="3">
        <v>894749</v>
      </c>
      <c r="AI439" s="3">
        <v>23300251</v>
      </c>
      <c r="AJ439" s="3">
        <v>0</v>
      </c>
      <c r="AK439" s="3">
        <v>25186659</v>
      </c>
      <c r="AL439" s="43" t="s">
        <v>900</v>
      </c>
    </row>
    <row r="440" spans="1:38" ht="30" hidden="1" x14ac:dyDescent="0.25">
      <c r="A440" s="13">
        <v>107338</v>
      </c>
      <c r="B440" s="15">
        <v>3</v>
      </c>
      <c r="C440" s="43" t="s">
        <v>474</v>
      </c>
      <c r="D440" s="44">
        <v>38749</v>
      </c>
      <c r="E440" s="43" t="s">
        <v>1076</v>
      </c>
      <c r="F440" s="44">
        <v>44100</v>
      </c>
      <c r="G440" s="43" t="s">
        <v>32</v>
      </c>
      <c r="H440" s="45" t="s">
        <v>1077</v>
      </c>
      <c r="I440" s="43" t="s">
        <v>683</v>
      </c>
      <c r="J440" s="43" t="s">
        <v>148</v>
      </c>
      <c r="K440" s="43"/>
      <c r="L440" s="46" t="s">
        <v>149</v>
      </c>
      <c r="M440" s="45" t="s">
        <v>1078</v>
      </c>
      <c r="N440" s="45"/>
      <c r="O440" s="43" t="s">
        <v>119</v>
      </c>
      <c r="P440" s="45" t="s">
        <v>568</v>
      </c>
      <c r="Q440" s="45"/>
      <c r="R440" s="112" t="s">
        <v>139</v>
      </c>
      <c r="S440" s="112" t="s">
        <v>192</v>
      </c>
      <c r="T440" s="59"/>
      <c r="U440" s="10">
        <v>3.75</v>
      </c>
      <c r="V440" s="44">
        <v>42048</v>
      </c>
      <c r="W440" s="43"/>
      <c r="X440" s="46" t="s">
        <v>43</v>
      </c>
      <c r="Y440" s="43" t="s">
        <v>1079</v>
      </c>
      <c r="Z440" s="127" t="s">
        <v>20457</v>
      </c>
      <c r="AA440" s="45"/>
      <c r="AB440" s="3">
        <v>0</v>
      </c>
      <c r="AC440" s="3">
        <v>0</v>
      </c>
      <c r="AD440" s="3">
        <v>3000000</v>
      </c>
      <c r="AE440" s="3">
        <v>0</v>
      </c>
      <c r="AF440" s="3">
        <f>SUM(Table2[[#This Row],[PE 2021 Obligations]],Table2[[#This Row],[ROW 2021 Obligations]],Table2[[#This Row],[Construction 2021 Obligations]],Table2[[#This Row],[Paving 2021 Obligations]])</f>
        <v>3000000</v>
      </c>
      <c r="AG440" s="3">
        <v>2509960</v>
      </c>
      <c r="AH440" s="3">
        <v>9325000</v>
      </c>
      <c r="AI440" s="3">
        <v>53553367</v>
      </c>
      <c r="AJ440" s="3">
        <v>0</v>
      </c>
      <c r="AK440" s="3">
        <v>65388327</v>
      </c>
      <c r="AL440" s="43" t="s">
        <v>1080</v>
      </c>
    </row>
    <row r="441" spans="1:38" ht="60" hidden="1" x14ac:dyDescent="0.25">
      <c r="A441" s="47">
        <v>124789</v>
      </c>
      <c r="B441" s="48">
        <v>1</v>
      </c>
      <c r="C441" s="49" t="s">
        <v>31</v>
      </c>
      <c r="D441" s="50">
        <v>42579</v>
      </c>
      <c r="E441" s="49" t="s">
        <v>109</v>
      </c>
      <c r="F441" s="50">
        <v>44188</v>
      </c>
      <c r="G441" s="49" t="s">
        <v>32</v>
      </c>
      <c r="H441" s="51" t="s">
        <v>400</v>
      </c>
      <c r="I441" s="49"/>
      <c r="J441" s="49"/>
      <c r="K441" s="49"/>
      <c r="L441" s="52"/>
      <c r="M441" s="51" t="s">
        <v>3286</v>
      </c>
      <c r="N441" s="51" t="s">
        <v>3287</v>
      </c>
      <c r="O441" s="49" t="s">
        <v>119</v>
      </c>
      <c r="P441" s="51" t="s">
        <v>568</v>
      </c>
      <c r="Q441" s="51"/>
      <c r="R441" s="111" t="s">
        <v>139</v>
      </c>
      <c r="S441" s="111" t="s">
        <v>192</v>
      </c>
      <c r="T441" s="120"/>
      <c r="U441" s="53">
        <v>2.0099999999999998</v>
      </c>
      <c r="V441" s="50">
        <v>44176</v>
      </c>
      <c r="W441" s="49"/>
      <c r="X441" s="52" t="s">
        <v>43</v>
      </c>
      <c r="Y441" s="49"/>
      <c r="Z441" s="116" t="s">
        <v>20458</v>
      </c>
      <c r="AA441" s="51"/>
      <c r="AB441" s="54">
        <v>0</v>
      </c>
      <c r="AC441" s="54">
        <v>0</v>
      </c>
      <c r="AD441" s="54">
        <v>31670287</v>
      </c>
      <c r="AE441" s="54">
        <v>0</v>
      </c>
      <c r="AF441" s="3">
        <f>SUM(Table2[[#This Row],[PE 2021 Obligations]],Table2[[#This Row],[ROW 2021 Obligations]],Table2[[#This Row],[Construction 2021 Obligations]],Table2[[#This Row],[Paving 2021 Obligations]])</f>
        <v>31670287</v>
      </c>
      <c r="AG441" s="54">
        <v>800000</v>
      </c>
      <c r="AH441" s="54">
        <v>0</v>
      </c>
      <c r="AI441" s="54">
        <v>31670287</v>
      </c>
      <c r="AJ441" s="54">
        <v>0</v>
      </c>
      <c r="AK441" s="54">
        <v>32470287</v>
      </c>
      <c r="AL441" s="49" t="s">
        <v>3288</v>
      </c>
    </row>
    <row r="442" spans="1:38" ht="30" hidden="1" x14ac:dyDescent="0.25">
      <c r="A442" s="47">
        <v>127491</v>
      </c>
      <c r="B442" s="48">
        <v>2</v>
      </c>
      <c r="C442" s="49" t="s">
        <v>73</v>
      </c>
      <c r="D442" s="50">
        <v>43224</v>
      </c>
      <c r="E442" s="49" t="s">
        <v>728</v>
      </c>
      <c r="F442" s="50">
        <v>44313</v>
      </c>
      <c r="G442" s="49" t="s">
        <v>2282</v>
      </c>
      <c r="H442" s="51" t="s">
        <v>235</v>
      </c>
      <c r="I442" s="49" t="s">
        <v>2335</v>
      </c>
      <c r="J442" s="49" t="s">
        <v>116</v>
      </c>
      <c r="K442" s="49"/>
      <c r="L442" s="52" t="s">
        <v>116</v>
      </c>
      <c r="M442" s="51" t="s">
        <v>4279</v>
      </c>
      <c r="N442" s="51" t="s">
        <v>4280</v>
      </c>
      <c r="O442" s="49" t="s">
        <v>119</v>
      </c>
      <c r="P442" s="51" t="s">
        <v>568</v>
      </c>
      <c r="Q442" s="51"/>
      <c r="R442" s="111" t="s">
        <v>139</v>
      </c>
      <c r="S442" s="111" t="s">
        <v>192</v>
      </c>
      <c r="T442" s="120"/>
      <c r="U442" s="53">
        <v>0.86</v>
      </c>
      <c r="V442" s="50">
        <v>45793</v>
      </c>
      <c r="W442" s="49"/>
      <c r="X442" s="52" t="s">
        <v>43</v>
      </c>
      <c r="Y442" s="49" t="s">
        <v>140</v>
      </c>
      <c r="Z442" s="127" t="s">
        <v>20460</v>
      </c>
      <c r="AA442" s="51"/>
      <c r="AB442" s="54">
        <v>350000</v>
      </c>
      <c r="AC442" s="54">
        <v>0</v>
      </c>
      <c r="AD442" s="54">
        <v>0</v>
      </c>
      <c r="AE442" s="54">
        <v>0</v>
      </c>
      <c r="AF442" s="3">
        <f>SUM(Table2[[#This Row],[PE 2021 Obligations]],Table2[[#This Row],[ROW 2021 Obligations]],Table2[[#This Row],[Construction 2021 Obligations]],Table2[[#This Row],[Paving 2021 Obligations]])</f>
        <v>350000</v>
      </c>
      <c r="AG442" s="54">
        <v>551100</v>
      </c>
      <c r="AH442" s="54">
        <v>0</v>
      </c>
      <c r="AI442" s="54">
        <v>0</v>
      </c>
      <c r="AJ442" s="54">
        <v>0</v>
      </c>
      <c r="AK442" s="54">
        <v>551100</v>
      </c>
      <c r="AL442" s="49"/>
    </row>
    <row r="443" spans="1:38" ht="30" hidden="1" x14ac:dyDescent="0.25">
      <c r="A443" s="47">
        <v>101430</v>
      </c>
      <c r="B443" s="48">
        <v>2</v>
      </c>
      <c r="C443" s="49" t="s">
        <v>73</v>
      </c>
      <c r="D443" s="50">
        <v>37319</v>
      </c>
      <c r="E443" s="49" t="s">
        <v>32</v>
      </c>
      <c r="F443" s="50">
        <v>43714</v>
      </c>
      <c r="G443" s="49" t="s">
        <v>529</v>
      </c>
      <c r="H443" s="51" t="s">
        <v>672</v>
      </c>
      <c r="I443" s="49" t="s">
        <v>673</v>
      </c>
      <c r="J443" s="49" t="s">
        <v>116</v>
      </c>
      <c r="K443" s="49"/>
      <c r="L443" s="52" t="s">
        <v>116</v>
      </c>
      <c r="M443" s="51" t="s">
        <v>674</v>
      </c>
      <c r="N443" s="51" t="s">
        <v>675</v>
      </c>
      <c r="O443" s="49" t="s">
        <v>119</v>
      </c>
      <c r="P443" s="51" t="s">
        <v>676</v>
      </c>
      <c r="Q443" s="51"/>
      <c r="R443" s="110" t="s">
        <v>139</v>
      </c>
      <c r="S443" s="110" t="s">
        <v>192</v>
      </c>
      <c r="T443" s="130"/>
      <c r="U443" s="53">
        <v>7.86</v>
      </c>
      <c r="V443" s="52"/>
      <c r="W443" s="49"/>
      <c r="X443" s="52" t="s">
        <v>43</v>
      </c>
      <c r="Y443" s="49" t="s">
        <v>140</v>
      </c>
      <c r="Z443" s="127" t="s">
        <v>20460</v>
      </c>
      <c r="AA443" s="51"/>
      <c r="AB443" s="54">
        <v>350000</v>
      </c>
      <c r="AC443" s="54">
        <v>0</v>
      </c>
      <c r="AD443" s="54">
        <v>0</v>
      </c>
      <c r="AE443" s="54">
        <v>0</v>
      </c>
      <c r="AF443" s="3">
        <f>SUM(Table2[[#This Row],[PE 2021 Obligations]],Table2[[#This Row],[ROW 2021 Obligations]],Table2[[#This Row],[Construction 2021 Obligations]],Table2[[#This Row],[Paving 2021 Obligations]])</f>
        <v>350000</v>
      </c>
      <c r="AG443" s="54">
        <v>2500000</v>
      </c>
      <c r="AH443" s="54">
        <v>0</v>
      </c>
      <c r="AI443" s="54">
        <v>0</v>
      </c>
      <c r="AJ443" s="54">
        <v>0</v>
      </c>
      <c r="AK443" s="54">
        <v>2500000</v>
      </c>
      <c r="AL443" s="49"/>
    </row>
    <row r="444" spans="1:38" ht="30" hidden="1" x14ac:dyDescent="0.25">
      <c r="A444" s="13">
        <v>100329</v>
      </c>
      <c r="B444" s="15">
        <v>4</v>
      </c>
      <c r="C444" s="43" t="s">
        <v>73</v>
      </c>
      <c r="D444" s="44">
        <v>37319</v>
      </c>
      <c r="E444" s="43" t="s">
        <v>32</v>
      </c>
      <c r="F444" s="44">
        <v>44237</v>
      </c>
      <c r="G444" s="43" t="s">
        <v>109</v>
      </c>
      <c r="H444" s="45" t="s">
        <v>578</v>
      </c>
      <c r="I444" s="43" t="s">
        <v>579</v>
      </c>
      <c r="J444" s="43" t="s">
        <v>148</v>
      </c>
      <c r="K444" s="43"/>
      <c r="L444" s="46" t="s">
        <v>149</v>
      </c>
      <c r="M444" s="45" t="s">
        <v>580</v>
      </c>
      <c r="N444" s="45" t="s">
        <v>581</v>
      </c>
      <c r="O444" s="43" t="s">
        <v>119</v>
      </c>
      <c r="P444" s="45" t="s">
        <v>582</v>
      </c>
      <c r="Q444" s="45"/>
      <c r="R444" s="110" t="s">
        <v>139</v>
      </c>
      <c r="S444" s="110" t="s">
        <v>192</v>
      </c>
      <c r="T444" s="130"/>
      <c r="U444" s="10">
        <v>65</v>
      </c>
      <c r="V444" s="46"/>
      <c r="W444" s="43"/>
      <c r="X444" s="46" t="s">
        <v>43</v>
      </c>
      <c r="Y444" s="43"/>
      <c r="Z444" s="127" t="s">
        <v>20457</v>
      </c>
      <c r="AA444" s="45"/>
      <c r="AB444" s="3">
        <v>650000</v>
      </c>
      <c r="AC444" s="3">
        <v>0</v>
      </c>
      <c r="AD444" s="3">
        <v>0</v>
      </c>
      <c r="AE444" s="3">
        <v>0</v>
      </c>
      <c r="AF444" s="3">
        <f>SUM(Table2[[#This Row],[PE 2021 Obligations]],Table2[[#This Row],[ROW 2021 Obligations]],Table2[[#This Row],[Construction 2021 Obligations]],Table2[[#This Row],[Paving 2021 Obligations]])</f>
        <v>650000</v>
      </c>
      <c r="AG444" s="3">
        <v>8033952.9800000004</v>
      </c>
      <c r="AH444" s="3">
        <v>0</v>
      </c>
      <c r="AI444" s="3">
        <v>0</v>
      </c>
      <c r="AJ444" s="3">
        <v>0</v>
      </c>
      <c r="AK444" s="3">
        <v>8033952.9800000004</v>
      </c>
      <c r="AL444" s="43"/>
    </row>
    <row r="445" spans="1:38" ht="60" hidden="1" x14ac:dyDescent="0.25">
      <c r="A445" s="13">
        <v>128576</v>
      </c>
      <c r="B445" s="15">
        <v>3</v>
      </c>
      <c r="C445" s="43" t="s">
        <v>31</v>
      </c>
      <c r="D445" s="44">
        <v>43500</v>
      </c>
      <c r="E445" s="43" t="s">
        <v>2154</v>
      </c>
      <c r="F445" s="44">
        <v>44231</v>
      </c>
      <c r="G445" s="43" t="s">
        <v>832</v>
      </c>
      <c r="H445" s="45" t="s">
        <v>434</v>
      </c>
      <c r="I445" s="43" t="s">
        <v>683</v>
      </c>
      <c r="J445" s="43" t="s">
        <v>148</v>
      </c>
      <c r="K445" s="43"/>
      <c r="L445" s="46" t="s">
        <v>149</v>
      </c>
      <c r="M445" s="45" t="s">
        <v>4781</v>
      </c>
      <c r="N445" s="45" t="s">
        <v>4782</v>
      </c>
      <c r="O445" s="43" t="s">
        <v>119</v>
      </c>
      <c r="P445" s="45" t="s">
        <v>4783</v>
      </c>
      <c r="Q445" s="45"/>
      <c r="R445" s="112" t="s">
        <v>139</v>
      </c>
      <c r="S445" s="112" t="s">
        <v>192</v>
      </c>
      <c r="T445" s="59"/>
      <c r="U445" s="10">
        <v>0.5</v>
      </c>
      <c r="V445" s="44">
        <v>44169</v>
      </c>
      <c r="W445" s="43"/>
      <c r="X445" s="46" t="s">
        <v>43</v>
      </c>
      <c r="Y445" s="43" t="s">
        <v>454</v>
      </c>
      <c r="Z445" s="127" t="s">
        <v>20457</v>
      </c>
      <c r="AA445" s="45"/>
      <c r="AB445" s="3">
        <v>11952539</v>
      </c>
      <c r="AC445" s="3">
        <v>3300000</v>
      </c>
      <c r="AD445" s="3">
        <v>42547461</v>
      </c>
      <c r="AE445" s="3">
        <v>0</v>
      </c>
      <c r="AF445" s="3">
        <f>SUM(Table2[[#This Row],[PE 2021 Obligations]],Table2[[#This Row],[ROW 2021 Obligations]],Table2[[#This Row],[Construction 2021 Obligations]],Table2[[#This Row],[Paving 2021 Obligations]])</f>
        <v>57800000</v>
      </c>
      <c r="AG445" s="3">
        <v>12127539</v>
      </c>
      <c r="AH445" s="3">
        <v>3300000</v>
      </c>
      <c r="AI445" s="3">
        <v>42547461</v>
      </c>
      <c r="AJ445" s="3">
        <v>0</v>
      </c>
      <c r="AK445" s="3">
        <v>57975000</v>
      </c>
      <c r="AL445" s="43" t="s">
        <v>4784</v>
      </c>
    </row>
    <row r="446" spans="1:38" ht="30" hidden="1" x14ac:dyDescent="0.25">
      <c r="A446" s="47">
        <v>100336.01</v>
      </c>
      <c r="B446" s="48">
        <v>4</v>
      </c>
      <c r="C446" s="49" t="s">
        <v>47</v>
      </c>
      <c r="D446" s="50">
        <v>38244</v>
      </c>
      <c r="E446" s="49" t="s">
        <v>32</v>
      </c>
      <c r="F446" s="50">
        <v>43859</v>
      </c>
      <c r="G446" s="49" t="s">
        <v>103</v>
      </c>
      <c r="H446" s="51" t="s">
        <v>593</v>
      </c>
      <c r="I446" s="49" t="s">
        <v>594</v>
      </c>
      <c r="J446" s="49" t="s">
        <v>116</v>
      </c>
      <c r="K446" s="49"/>
      <c r="L446" s="52" t="s">
        <v>116</v>
      </c>
      <c r="M446" s="51" t="s">
        <v>595</v>
      </c>
      <c r="N446" s="51"/>
      <c r="O446" s="49" t="s">
        <v>119</v>
      </c>
      <c r="P446" s="51" t="s">
        <v>596</v>
      </c>
      <c r="Q446" s="51"/>
      <c r="R446" s="110" t="s">
        <v>139</v>
      </c>
      <c r="S446" s="110" t="s">
        <v>192</v>
      </c>
      <c r="T446" s="130"/>
      <c r="U446" s="53">
        <v>3</v>
      </c>
      <c r="V446" s="50">
        <v>39493</v>
      </c>
      <c r="W446" s="49"/>
      <c r="X446" s="52" t="s">
        <v>43</v>
      </c>
      <c r="Y446" s="49"/>
      <c r="Z446" s="116" t="s">
        <v>20460</v>
      </c>
      <c r="AA446" s="51"/>
      <c r="AB446" s="54">
        <v>0</v>
      </c>
      <c r="AC446" s="54">
        <v>0</v>
      </c>
      <c r="AD446" s="54">
        <v>305.77</v>
      </c>
      <c r="AE446" s="54">
        <v>0</v>
      </c>
      <c r="AF446" s="3">
        <f>SUM(Table2[[#This Row],[PE 2021 Obligations]],Table2[[#This Row],[ROW 2021 Obligations]],Table2[[#This Row],[Construction 2021 Obligations]],Table2[[#This Row],[Paving 2021 Obligations]])</f>
        <v>305.77</v>
      </c>
      <c r="AG446" s="54">
        <v>0</v>
      </c>
      <c r="AH446" s="54">
        <v>0</v>
      </c>
      <c r="AI446" s="54">
        <v>7790234.7699999996</v>
      </c>
      <c r="AJ446" s="54">
        <v>0</v>
      </c>
      <c r="AK446" s="54">
        <v>7790234.7699999996</v>
      </c>
      <c r="AL446" s="49" t="s">
        <v>597</v>
      </c>
    </row>
    <row r="447" spans="1:38" hidden="1" x14ac:dyDescent="0.25">
      <c r="A447" s="13">
        <v>101343.01</v>
      </c>
      <c r="B447" s="15">
        <v>4</v>
      </c>
      <c r="C447" s="43" t="s">
        <v>31</v>
      </c>
      <c r="D447" s="44">
        <v>41744</v>
      </c>
      <c r="E447" s="43" t="s">
        <v>534</v>
      </c>
      <c r="F447" s="44">
        <v>44349</v>
      </c>
      <c r="G447" s="43" t="s">
        <v>32</v>
      </c>
      <c r="H447" s="45" t="s">
        <v>634</v>
      </c>
      <c r="I447" s="43" t="s">
        <v>579</v>
      </c>
      <c r="J447" s="43" t="s">
        <v>148</v>
      </c>
      <c r="K447" s="43"/>
      <c r="L447" s="46" t="s">
        <v>149</v>
      </c>
      <c r="M447" s="45" t="s">
        <v>635</v>
      </c>
      <c r="N447" s="45" t="s">
        <v>638</v>
      </c>
      <c r="O447" s="43" t="s">
        <v>119</v>
      </c>
      <c r="P447" s="45" t="s">
        <v>596</v>
      </c>
      <c r="Q447" s="45"/>
      <c r="R447" s="112" t="s">
        <v>139</v>
      </c>
      <c r="S447" s="112" t="s">
        <v>192</v>
      </c>
      <c r="T447" s="59"/>
      <c r="U447" s="10">
        <v>2.87</v>
      </c>
      <c r="V447" s="44">
        <v>44323</v>
      </c>
      <c r="W447" s="43"/>
      <c r="X447" s="46" t="s">
        <v>43</v>
      </c>
      <c r="Y447" s="43" t="s">
        <v>454</v>
      </c>
      <c r="Z447" s="112" t="s">
        <v>20457</v>
      </c>
      <c r="AA447" s="45"/>
      <c r="AB447" s="3">
        <v>0</v>
      </c>
      <c r="AC447" s="3">
        <v>0</v>
      </c>
      <c r="AD447" s="3">
        <v>10500000</v>
      </c>
      <c r="AE447" s="3">
        <v>0</v>
      </c>
      <c r="AF447" s="3">
        <f>SUM(Table2[[#This Row],[PE 2021 Obligations]],Table2[[#This Row],[ROW 2021 Obligations]],Table2[[#This Row],[Construction 2021 Obligations]],Table2[[#This Row],[Paving 2021 Obligations]])</f>
        <v>10500000</v>
      </c>
      <c r="AG447" s="3">
        <v>0</v>
      </c>
      <c r="AH447" s="3">
        <v>0</v>
      </c>
      <c r="AI447" s="3">
        <v>10500000</v>
      </c>
      <c r="AJ447" s="3">
        <v>0</v>
      </c>
      <c r="AK447" s="3">
        <v>10500000</v>
      </c>
      <c r="AL447" s="43" t="s">
        <v>639</v>
      </c>
    </row>
    <row r="448" spans="1:38" hidden="1" x14ac:dyDescent="0.25">
      <c r="A448" s="47">
        <v>101344.01</v>
      </c>
      <c r="B448" s="48">
        <v>4</v>
      </c>
      <c r="C448" s="49" t="s">
        <v>31</v>
      </c>
      <c r="D448" s="50">
        <v>40120</v>
      </c>
      <c r="E448" s="49" t="s">
        <v>513</v>
      </c>
      <c r="F448" s="50">
        <v>44349</v>
      </c>
      <c r="G448" s="49" t="s">
        <v>32</v>
      </c>
      <c r="H448" s="51" t="s">
        <v>634</v>
      </c>
      <c r="I448" s="49" t="s">
        <v>579</v>
      </c>
      <c r="J448" s="49" t="s">
        <v>148</v>
      </c>
      <c r="K448" s="49"/>
      <c r="L448" s="52" t="s">
        <v>149</v>
      </c>
      <c r="M448" s="51" t="s">
        <v>640</v>
      </c>
      <c r="N448" s="51" t="s">
        <v>641</v>
      </c>
      <c r="O448" s="49" t="s">
        <v>119</v>
      </c>
      <c r="P448" s="51" t="s">
        <v>596</v>
      </c>
      <c r="Q448" s="51"/>
      <c r="R448" s="111" t="s">
        <v>139</v>
      </c>
      <c r="S448" s="111" t="s">
        <v>192</v>
      </c>
      <c r="T448" s="120"/>
      <c r="U448" s="53">
        <v>3.98</v>
      </c>
      <c r="V448" s="50">
        <v>44323</v>
      </c>
      <c r="W448" s="49"/>
      <c r="X448" s="52" t="s">
        <v>43</v>
      </c>
      <c r="Y448" s="49" t="s">
        <v>454</v>
      </c>
      <c r="Z448" s="112" t="s">
        <v>20457</v>
      </c>
      <c r="AA448" s="51"/>
      <c r="AB448" s="54">
        <v>0</v>
      </c>
      <c r="AC448" s="54">
        <v>0</v>
      </c>
      <c r="AD448" s="54">
        <v>21296000</v>
      </c>
      <c r="AE448" s="54">
        <v>0</v>
      </c>
      <c r="AF448" s="3">
        <f>SUM(Table2[[#This Row],[PE 2021 Obligations]],Table2[[#This Row],[ROW 2021 Obligations]],Table2[[#This Row],[Construction 2021 Obligations]],Table2[[#This Row],[Paving 2021 Obligations]])</f>
        <v>21296000</v>
      </c>
      <c r="AG448" s="54">
        <v>0</v>
      </c>
      <c r="AH448" s="54">
        <v>0</v>
      </c>
      <c r="AI448" s="54">
        <v>21296000</v>
      </c>
      <c r="AJ448" s="54">
        <v>0</v>
      </c>
      <c r="AK448" s="54">
        <v>21296000</v>
      </c>
      <c r="AL448" s="49" t="s">
        <v>642</v>
      </c>
    </row>
    <row r="449" spans="1:38" ht="30" hidden="1" x14ac:dyDescent="0.25">
      <c r="A449" s="47">
        <v>101407</v>
      </c>
      <c r="B449" s="48">
        <v>1</v>
      </c>
      <c r="C449" s="49" t="s">
        <v>73</v>
      </c>
      <c r="D449" s="50">
        <v>37319</v>
      </c>
      <c r="E449" s="49" t="s">
        <v>32</v>
      </c>
      <c r="F449" s="50">
        <v>43501</v>
      </c>
      <c r="G449" s="49" t="s">
        <v>75</v>
      </c>
      <c r="H449" s="51" t="s">
        <v>215</v>
      </c>
      <c r="I449" s="49" t="s">
        <v>482</v>
      </c>
      <c r="J449" s="49" t="s">
        <v>116</v>
      </c>
      <c r="K449" s="49"/>
      <c r="L449" s="52" t="s">
        <v>116</v>
      </c>
      <c r="M449" s="51" t="s">
        <v>659</v>
      </c>
      <c r="N449" s="51"/>
      <c r="O449" s="49" t="s">
        <v>119</v>
      </c>
      <c r="P449" s="51" t="s">
        <v>551</v>
      </c>
      <c r="Q449" s="51"/>
      <c r="R449" s="111" t="s">
        <v>139</v>
      </c>
      <c r="S449" s="111" t="s">
        <v>192</v>
      </c>
      <c r="T449" s="120"/>
      <c r="U449" s="53">
        <v>10.119999999999999</v>
      </c>
      <c r="V449" s="52"/>
      <c r="W449" s="49"/>
      <c r="X449" s="52" t="s">
        <v>43</v>
      </c>
      <c r="Y449" s="49" t="s">
        <v>140</v>
      </c>
      <c r="Z449" s="112" t="s">
        <v>20460</v>
      </c>
      <c r="AA449" s="51"/>
      <c r="AB449" s="54">
        <v>400000</v>
      </c>
      <c r="AC449" s="54">
        <v>0</v>
      </c>
      <c r="AD449" s="54">
        <v>0</v>
      </c>
      <c r="AE449" s="54">
        <v>0</v>
      </c>
      <c r="AF449" s="3">
        <f>SUM(Table2[[#This Row],[PE 2021 Obligations]],Table2[[#This Row],[ROW 2021 Obligations]],Table2[[#This Row],[Construction 2021 Obligations]],Table2[[#This Row],[Paving 2021 Obligations]])</f>
        <v>400000</v>
      </c>
      <c r="AG449" s="54">
        <v>2465000</v>
      </c>
      <c r="AH449" s="54">
        <v>0</v>
      </c>
      <c r="AI449" s="54">
        <v>0</v>
      </c>
      <c r="AJ449" s="54">
        <v>0</v>
      </c>
      <c r="AK449" s="54">
        <v>2465000</v>
      </c>
      <c r="AL449" s="49"/>
    </row>
    <row r="450" spans="1:38" ht="30" hidden="1" x14ac:dyDescent="0.25">
      <c r="A450" s="47">
        <v>106634.01</v>
      </c>
      <c r="B450" s="48">
        <v>3</v>
      </c>
      <c r="C450" s="49" t="s">
        <v>73</v>
      </c>
      <c r="D450" s="50">
        <v>40238</v>
      </c>
      <c r="E450" s="49" t="s">
        <v>513</v>
      </c>
      <c r="F450" s="50">
        <v>44335</v>
      </c>
      <c r="G450" s="49" t="s">
        <v>75</v>
      </c>
      <c r="H450" s="51" t="s">
        <v>69</v>
      </c>
      <c r="I450" s="49" t="s">
        <v>1048</v>
      </c>
      <c r="J450" s="49" t="s">
        <v>116</v>
      </c>
      <c r="K450" s="49"/>
      <c r="L450" s="52" t="s">
        <v>116</v>
      </c>
      <c r="M450" s="51" t="s">
        <v>1049</v>
      </c>
      <c r="N450" s="51" t="s">
        <v>1050</v>
      </c>
      <c r="O450" s="49" t="s">
        <v>119</v>
      </c>
      <c r="P450" s="51" t="s">
        <v>551</v>
      </c>
      <c r="Q450" s="51"/>
      <c r="R450" s="111" t="s">
        <v>139</v>
      </c>
      <c r="S450" s="111" t="s">
        <v>192</v>
      </c>
      <c r="T450" s="120"/>
      <c r="U450" s="53">
        <v>6.8</v>
      </c>
      <c r="V450" s="52"/>
      <c r="W450" s="49"/>
      <c r="X450" s="52" t="s">
        <v>43</v>
      </c>
      <c r="Y450" s="49" t="s">
        <v>140</v>
      </c>
      <c r="Z450" s="112" t="s">
        <v>20460</v>
      </c>
      <c r="AA450" s="51"/>
      <c r="AB450" s="54">
        <v>1250000</v>
      </c>
      <c r="AC450" s="54">
        <v>0</v>
      </c>
      <c r="AD450" s="54">
        <v>0</v>
      </c>
      <c r="AE450" s="54">
        <v>0</v>
      </c>
      <c r="AF450" s="3">
        <f>SUM(Table2[[#This Row],[PE 2021 Obligations]],Table2[[#This Row],[ROW 2021 Obligations]],Table2[[#This Row],[Construction 2021 Obligations]],Table2[[#This Row],[Paving 2021 Obligations]])</f>
        <v>1250000</v>
      </c>
      <c r="AG450" s="54">
        <v>3920000</v>
      </c>
      <c r="AH450" s="54">
        <v>0</v>
      </c>
      <c r="AI450" s="54">
        <v>0</v>
      </c>
      <c r="AJ450" s="54">
        <v>0</v>
      </c>
      <c r="AK450" s="54">
        <v>3920000</v>
      </c>
      <c r="AL450" s="49"/>
    </row>
    <row r="451" spans="1:38" ht="30" hidden="1" x14ac:dyDescent="0.25">
      <c r="A451" s="13">
        <v>101607</v>
      </c>
      <c r="B451" s="15">
        <v>4</v>
      </c>
      <c r="C451" s="43" t="s">
        <v>73</v>
      </c>
      <c r="D451" s="44">
        <v>37319</v>
      </c>
      <c r="E451" s="43" t="s">
        <v>32</v>
      </c>
      <c r="F451" s="44">
        <v>43741</v>
      </c>
      <c r="G451" s="43" t="s">
        <v>109</v>
      </c>
      <c r="H451" s="45" t="s">
        <v>261</v>
      </c>
      <c r="I451" s="43" t="s">
        <v>697</v>
      </c>
      <c r="J451" s="43" t="s">
        <v>116</v>
      </c>
      <c r="K451" s="43"/>
      <c r="L451" s="46" t="s">
        <v>116</v>
      </c>
      <c r="M451" s="45" t="s">
        <v>698</v>
      </c>
      <c r="N451" s="45" t="s">
        <v>699</v>
      </c>
      <c r="O451" s="43" t="s">
        <v>119</v>
      </c>
      <c r="P451" s="45" t="s">
        <v>603</v>
      </c>
      <c r="Q451" s="45"/>
      <c r="R451" s="112" t="s">
        <v>139</v>
      </c>
      <c r="S451" s="112" t="s">
        <v>192</v>
      </c>
      <c r="T451" s="59"/>
      <c r="U451" s="10">
        <v>5.351</v>
      </c>
      <c r="V451" s="46"/>
      <c r="W451" s="43"/>
      <c r="X451" s="46" t="s">
        <v>43</v>
      </c>
      <c r="Y451" s="43"/>
      <c r="Z451" s="127" t="s">
        <v>20461</v>
      </c>
      <c r="AA451" s="45"/>
      <c r="AB451" s="3">
        <v>500000</v>
      </c>
      <c r="AC451" s="3">
        <v>0</v>
      </c>
      <c r="AD451" s="3">
        <v>0</v>
      </c>
      <c r="AE451" s="3">
        <v>0</v>
      </c>
      <c r="AF451" s="3">
        <f>SUM(Table2[[#This Row],[PE 2021 Obligations]],Table2[[#This Row],[ROW 2021 Obligations]],Table2[[#This Row],[Construction 2021 Obligations]],Table2[[#This Row],[Paving 2021 Obligations]])</f>
        <v>500000</v>
      </c>
      <c r="AG451" s="3">
        <v>5518905.8600000003</v>
      </c>
      <c r="AH451" s="3">
        <v>7174155.0099999998</v>
      </c>
      <c r="AI451" s="3">
        <v>0</v>
      </c>
      <c r="AJ451" s="3">
        <v>0</v>
      </c>
      <c r="AK451" s="3">
        <v>12693060.869999999</v>
      </c>
      <c r="AL451" s="43"/>
    </row>
    <row r="452" spans="1:38" ht="30" hidden="1" x14ac:dyDescent="0.25">
      <c r="A452" s="47">
        <v>100248</v>
      </c>
      <c r="B452" s="48">
        <v>1</v>
      </c>
      <c r="C452" s="49" t="s">
        <v>31</v>
      </c>
      <c r="D452" s="50">
        <v>37319</v>
      </c>
      <c r="E452" s="49" t="s">
        <v>32</v>
      </c>
      <c r="F452" s="50">
        <v>43209</v>
      </c>
      <c r="G452" s="49" t="s">
        <v>75</v>
      </c>
      <c r="H452" s="51" t="s">
        <v>504</v>
      </c>
      <c r="I452" s="49" t="s">
        <v>505</v>
      </c>
      <c r="J452" s="49" t="s">
        <v>116</v>
      </c>
      <c r="K452" s="49"/>
      <c r="L452" s="52" t="s">
        <v>116</v>
      </c>
      <c r="M452" s="51" t="s">
        <v>506</v>
      </c>
      <c r="N452" s="51"/>
      <c r="O452" s="49" t="s">
        <v>119</v>
      </c>
      <c r="P452" s="51" t="s">
        <v>507</v>
      </c>
      <c r="Q452" s="51"/>
      <c r="R452" s="111" t="s">
        <v>139</v>
      </c>
      <c r="S452" s="111" t="s">
        <v>192</v>
      </c>
      <c r="T452" s="120"/>
      <c r="U452" s="53">
        <v>5.0410000000000004</v>
      </c>
      <c r="V452" s="50">
        <v>41418</v>
      </c>
      <c r="W452" s="49"/>
      <c r="X452" s="52" t="s">
        <v>43</v>
      </c>
      <c r="Y452" s="49" t="s">
        <v>78</v>
      </c>
      <c r="Z452" s="127" t="s">
        <v>20461</v>
      </c>
      <c r="AA452" s="51"/>
      <c r="AB452" s="54">
        <v>0</v>
      </c>
      <c r="AC452" s="54">
        <v>-581250</v>
      </c>
      <c r="AD452" s="54">
        <v>4352000</v>
      </c>
      <c r="AE452" s="54">
        <v>0</v>
      </c>
      <c r="AF452" s="3">
        <f>SUM(Table2[[#This Row],[PE 2021 Obligations]],Table2[[#This Row],[ROW 2021 Obligations]],Table2[[#This Row],[Construction 2021 Obligations]],Table2[[#This Row],[Paving 2021 Obligations]])</f>
        <v>3770750</v>
      </c>
      <c r="AG452" s="54">
        <v>3496305</v>
      </c>
      <c r="AH452" s="54">
        <v>8948566</v>
      </c>
      <c r="AI452" s="54">
        <v>66064186.310000002</v>
      </c>
      <c r="AJ452" s="54">
        <v>0</v>
      </c>
      <c r="AK452" s="54">
        <v>78509057.310000002</v>
      </c>
      <c r="AL452" s="49" t="s">
        <v>508</v>
      </c>
    </row>
    <row r="453" spans="1:38" ht="30" hidden="1" x14ac:dyDescent="0.25">
      <c r="A453" s="47">
        <v>101343</v>
      </c>
      <c r="B453" s="48">
        <v>4</v>
      </c>
      <c r="C453" s="49" t="s">
        <v>31</v>
      </c>
      <c r="D453" s="50">
        <v>37319</v>
      </c>
      <c r="E453" s="49" t="s">
        <v>32</v>
      </c>
      <c r="F453" s="50">
        <v>43476</v>
      </c>
      <c r="G453" s="49" t="s">
        <v>529</v>
      </c>
      <c r="H453" s="51" t="s">
        <v>634</v>
      </c>
      <c r="I453" s="49" t="s">
        <v>579</v>
      </c>
      <c r="J453" s="49" t="s">
        <v>148</v>
      </c>
      <c r="K453" s="49"/>
      <c r="L453" s="52" t="s">
        <v>149</v>
      </c>
      <c r="M453" s="51" t="s">
        <v>635</v>
      </c>
      <c r="N453" s="51" t="s">
        <v>636</v>
      </c>
      <c r="O453" s="49" t="s">
        <v>119</v>
      </c>
      <c r="P453" s="51" t="s">
        <v>507</v>
      </c>
      <c r="Q453" s="51"/>
      <c r="R453" s="111" t="s">
        <v>139</v>
      </c>
      <c r="S453" s="111" t="s">
        <v>192</v>
      </c>
      <c r="T453" s="120"/>
      <c r="U453" s="53">
        <v>2.8740000000000001</v>
      </c>
      <c r="V453" s="50">
        <v>42433</v>
      </c>
      <c r="W453" s="49"/>
      <c r="X453" s="52" t="s">
        <v>43</v>
      </c>
      <c r="Y453" s="49" t="s">
        <v>454</v>
      </c>
      <c r="Z453" s="127" t="s">
        <v>20457</v>
      </c>
      <c r="AA453" s="51"/>
      <c r="AB453" s="54">
        <v>0</v>
      </c>
      <c r="AC453" s="54">
        <v>-500000</v>
      </c>
      <c r="AD453" s="54">
        <v>3700000</v>
      </c>
      <c r="AE453" s="54">
        <v>0</v>
      </c>
      <c r="AF453" s="3">
        <f>SUM(Table2[[#This Row],[PE 2021 Obligations]],Table2[[#This Row],[ROW 2021 Obligations]],Table2[[#This Row],[Construction 2021 Obligations]],Table2[[#This Row],[Paving 2021 Obligations]])</f>
        <v>3200000</v>
      </c>
      <c r="AG453" s="54">
        <v>2277366</v>
      </c>
      <c r="AH453" s="54">
        <v>4177392</v>
      </c>
      <c r="AI453" s="54">
        <v>56649753</v>
      </c>
      <c r="AJ453" s="54">
        <v>0</v>
      </c>
      <c r="AK453" s="54">
        <v>63104511</v>
      </c>
      <c r="AL453" s="49" t="s">
        <v>637</v>
      </c>
    </row>
    <row r="454" spans="1:38" ht="30" hidden="1" x14ac:dyDescent="0.25">
      <c r="A454" s="13">
        <v>109182</v>
      </c>
      <c r="B454" s="15">
        <v>4</v>
      </c>
      <c r="C454" s="43" t="s">
        <v>73</v>
      </c>
      <c r="D454" s="44">
        <v>39146</v>
      </c>
      <c r="E454" s="43" t="s">
        <v>1142</v>
      </c>
      <c r="F454" s="44">
        <v>44218</v>
      </c>
      <c r="G454" s="43" t="s">
        <v>109</v>
      </c>
      <c r="H454" s="45" t="s">
        <v>126</v>
      </c>
      <c r="I454" s="43"/>
      <c r="J454" s="43"/>
      <c r="K454" s="43"/>
      <c r="L454" s="46"/>
      <c r="M454" s="45" t="s">
        <v>1143</v>
      </c>
      <c r="N454" s="45" t="s">
        <v>1144</v>
      </c>
      <c r="O454" s="43" t="s">
        <v>60</v>
      </c>
      <c r="P454" s="45" t="s">
        <v>568</v>
      </c>
      <c r="Q454" s="45"/>
      <c r="R454" s="112" t="s">
        <v>139</v>
      </c>
      <c r="S454" s="112" t="s">
        <v>192</v>
      </c>
      <c r="T454" s="59"/>
      <c r="U454" s="10">
        <v>2.5</v>
      </c>
      <c r="V454" s="46"/>
      <c r="W454" s="43"/>
      <c r="X454" s="46" t="s">
        <v>43</v>
      </c>
      <c r="Y454" s="43" t="s">
        <v>511</v>
      </c>
      <c r="Z454" s="116" t="s">
        <v>20458</v>
      </c>
      <c r="AA454" s="45"/>
      <c r="AB454" s="3">
        <v>3120900</v>
      </c>
      <c r="AC454" s="3">
        <v>0</v>
      </c>
      <c r="AD454" s="3">
        <v>0</v>
      </c>
      <c r="AE454" s="3">
        <v>0</v>
      </c>
      <c r="AF454" s="3">
        <f>SUM(Table2[[#This Row],[PE 2021 Obligations]],Table2[[#This Row],[ROW 2021 Obligations]],Table2[[#This Row],[Construction 2021 Obligations]],Table2[[#This Row],[Paving 2021 Obligations]])</f>
        <v>3120900</v>
      </c>
      <c r="AG454" s="3">
        <v>5070900</v>
      </c>
      <c r="AH454" s="3">
        <v>0</v>
      </c>
      <c r="AI454" s="3">
        <v>0</v>
      </c>
      <c r="AJ454" s="3">
        <v>0</v>
      </c>
      <c r="AK454" s="3">
        <v>5070900</v>
      </c>
      <c r="AL454" s="43" t="s">
        <v>1145</v>
      </c>
    </row>
    <row r="455" spans="1:38" ht="60" hidden="1" x14ac:dyDescent="0.25">
      <c r="A455" s="47">
        <v>123168</v>
      </c>
      <c r="B455" s="48">
        <v>1</v>
      </c>
      <c r="C455" s="49" t="s">
        <v>73</v>
      </c>
      <c r="D455" s="50">
        <v>42339</v>
      </c>
      <c r="E455" s="49" t="s">
        <v>2154</v>
      </c>
      <c r="F455" s="50">
        <v>44357</v>
      </c>
      <c r="G455" s="49" t="s">
        <v>75</v>
      </c>
      <c r="H455" s="51" t="s">
        <v>209</v>
      </c>
      <c r="I455" s="49" t="s">
        <v>2412</v>
      </c>
      <c r="J455" s="49"/>
      <c r="K455" s="49"/>
      <c r="L455" s="52"/>
      <c r="M455" s="51" t="s">
        <v>2413</v>
      </c>
      <c r="N455" s="51" t="s">
        <v>2414</v>
      </c>
      <c r="O455" s="49" t="s">
        <v>60</v>
      </c>
      <c r="P455" s="51" t="s">
        <v>568</v>
      </c>
      <c r="Q455" s="51"/>
      <c r="R455" s="111" t="s">
        <v>139</v>
      </c>
      <c r="S455" s="111" t="s">
        <v>192</v>
      </c>
      <c r="T455" s="120"/>
      <c r="U455" s="53">
        <v>0.5</v>
      </c>
      <c r="V455" s="52"/>
      <c r="W455" s="49"/>
      <c r="X455" s="52" t="s">
        <v>43</v>
      </c>
      <c r="Y455" s="49" t="s">
        <v>78</v>
      </c>
      <c r="Z455" s="116" t="s">
        <v>20458</v>
      </c>
      <c r="AA455" s="51"/>
      <c r="AB455" s="54">
        <v>-300</v>
      </c>
      <c r="AC455" s="54">
        <v>-628800</v>
      </c>
      <c r="AD455" s="54">
        <v>4064100</v>
      </c>
      <c r="AE455" s="54">
        <v>0</v>
      </c>
      <c r="AF455" s="3">
        <f>SUM(Table2[[#This Row],[PE 2021 Obligations]],Table2[[#This Row],[ROW 2021 Obligations]],Table2[[#This Row],[Construction 2021 Obligations]],Table2[[#This Row],[Paving 2021 Obligations]])</f>
        <v>3435000</v>
      </c>
      <c r="AG455" s="54">
        <v>362700</v>
      </c>
      <c r="AH455" s="54">
        <v>573200</v>
      </c>
      <c r="AI455" s="54">
        <v>4064100</v>
      </c>
      <c r="AJ455" s="54">
        <v>0</v>
      </c>
      <c r="AK455" s="54">
        <v>5000000</v>
      </c>
      <c r="AL455" s="49" t="s">
        <v>2415</v>
      </c>
    </row>
    <row r="456" spans="1:38" ht="45" hidden="1" x14ac:dyDescent="0.25">
      <c r="A456" s="47">
        <v>123308</v>
      </c>
      <c r="B456" s="48">
        <v>4</v>
      </c>
      <c r="C456" s="49" t="s">
        <v>474</v>
      </c>
      <c r="D456" s="50">
        <v>42398</v>
      </c>
      <c r="E456" s="49" t="s">
        <v>1884</v>
      </c>
      <c r="F456" s="50">
        <v>44328</v>
      </c>
      <c r="G456" s="49" t="s">
        <v>1409</v>
      </c>
      <c r="H456" s="51" t="s">
        <v>126</v>
      </c>
      <c r="I456" s="49" t="s">
        <v>2439</v>
      </c>
      <c r="J456" s="49"/>
      <c r="K456" s="49" t="s">
        <v>2440</v>
      </c>
      <c r="L456" s="52" t="s">
        <v>37</v>
      </c>
      <c r="M456" s="51" t="s">
        <v>2441</v>
      </c>
      <c r="N456" s="51" t="s">
        <v>2442</v>
      </c>
      <c r="O456" s="49" t="s">
        <v>60</v>
      </c>
      <c r="P456" s="51" t="s">
        <v>568</v>
      </c>
      <c r="Q456" s="51"/>
      <c r="R456" s="111" t="s">
        <v>139</v>
      </c>
      <c r="S456" s="111" t="s">
        <v>192</v>
      </c>
      <c r="T456" s="120"/>
      <c r="U456" s="53">
        <v>0.5</v>
      </c>
      <c r="V456" s="52"/>
      <c r="W456" s="49"/>
      <c r="X456" s="52" t="s">
        <v>43</v>
      </c>
      <c r="Y456" s="49" t="s">
        <v>44</v>
      </c>
      <c r="Z456" s="116" t="s">
        <v>20458</v>
      </c>
      <c r="AA456" s="51"/>
      <c r="AB456" s="54">
        <v>0</v>
      </c>
      <c r="AC456" s="54">
        <v>0</v>
      </c>
      <c r="AD456" s="54">
        <v>780000</v>
      </c>
      <c r="AE456" s="54">
        <v>0</v>
      </c>
      <c r="AF456" s="3">
        <f>SUM(Table2[[#This Row],[PE 2021 Obligations]],Table2[[#This Row],[ROW 2021 Obligations]],Table2[[#This Row],[Construction 2021 Obligations]],Table2[[#This Row],[Paving 2021 Obligations]])</f>
        <v>780000</v>
      </c>
      <c r="AG456" s="54">
        <v>473300</v>
      </c>
      <c r="AH456" s="54">
        <v>0</v>
      </c>
      <c r="AI456" s="54">
        <v>3234650</v>
      </c>
      <c r="AJ456" s="54">
        <v>0</v>
      </c>
      <c r="AK456" s="54">
        <v>3707950</v>
      </c>
      <c r="AL456" s="49" t="s">
        <v>2443</v>
      </c>
    </row>
    <row r="457" spans="1:38" ht="30" hidden="1" x14ac:dyDescent="0.25">
      <c r="A457" s="13">
        <v>125010</v>
      </c>
      <c r="B457" s="15">
        <v>3</v>
      </c>
      <c r="C457" s="43" t="s">
        <v>474</v>
      </c>
      <c r="D457" s="44">
        <v>42598</v>
      </c>
      <c r="E457" s="43" t="s">
        <v>2469</v>
      </c>
      <c r="F457" s="44">
        <v>44321</v>
      </c>
      <c r="G457" s="43" t="s">
        <v>32</v>
      </c>
      <c r="H457" s="45" t="s">
        <v>437</v>
      </c>
      <c r="I457" s="43" t="s">
        <v>1518</v>
      </c>
      <c r="J457" s="43" t="s">
        <v>1518</v>
      </c>
      <c r="K457" s="43" t="s">
        <v>3326</v>
      </c>
      <c r="L457" s="46"/>
      <c r="M457" s="45" t="s">
        <v>3327</v>
      </c>
      <c r="N457" s="45" t="s">
        <v>3328</v>
      </c>
      <c r="O457" s="43" t="s">
        <v>60</v>
      </c>
      <c r="P457" s="45" t="s">
        <v>568</v>
      </c>
      <c r="Q457" s="45"/>
      <c r="R457" s="112" t="s">
        <v>139</v>
      </c>
      <c r="S457" s="112" t="s">
        <v>192</v>
      </c>
      <c r="T457" s="59"/>
      <c r="U457" s="10">
        <v>0.59</v>
      </c>
      <c r="V457" s="44">
        <v>43812</v>
      </c>
      <c r="W457" s="43"/>
      <c r="X457" s="46" t="s">
        <v>43</v>
      </c>
      <c r="Y457" s="43" t="s">
        <v>44</v>
      </c>
      <c r="Z457" s="127" t="s">
        <v>20458</v>
      </c>
      <c r="AA457" s="45"/>
      <c r="AB457" s="3">
        <v>0</v>
      </c>
      <c r="AC457" s="3">
        <v>0</v>
      </c>
      <c r="AD457" s="3">
        <v>350000</v>
      </c>
      <c r="AE457" s="3">
        <v>0</v>
      </c>
      <c r="AF457" s="3">
        <f>SUM(Table2[[#This Row],[PE 2021 Obligations]],Table2[[#This Row],[ROW 2021 Obligations]],Table2[[#This Row],[Construction 2021 Obligations]],Table2[[#This Row],[Paving 2021 Obligations]])</f>
        <v>350000</v>
      </c>
      <c r="AG457" s="3">
        <v>507600</v>
      </c>
      <c r="AH457" s="3">
        <v>580962.9</v>
      </c>
      <c r="AI457" s="3">
        <v>1881355</v>
      </c>
      <c r="AJ457" s="3">
        <v>0</v>
      </c>
      <c r="AK457" s="3">
        <v>2969917.9</v>
      </c>
      <c r="AL457" s="43" t="s">
        <v>3329</v>
      </c>
    </row>
    <row r="458" spans="1:38" ht="30" hidden="1" x14ac:dyDescent="0.25">
      <c r="A458" s="47">
        <v>125164</v>
      </c>
      <c r="B458" s="48">
        <v>2</v>
      </c>
      <c r="C458" s="49" t="s">
        <v>474</v>
      </c>
      <c r="D458" s="50">
        <v>42643</v>
      </c>
      <c r="E458" s="49" t="s">
        <v>1928</v>
      </c>
      <c r="F458" s="50">
        <v>44340</v>
      </c>
      <c r="G458" s="49" t="s">
        <v>1409</v>
      </c>
      <c r="H458" s="51" t="s">
        <v>267</v>
      </c>
      <c r="I458" s="49" t="s">
        <v>3353</v>
      </c>
      <c r="J458" s="49"/>
      <c r="K458" s="49"/>
      <c r="L458" s="52"/>
      <c r="M458" s="51" t="s">
        <v>3354</v>
      </c>
      <c r="N458" s="51" t="s">
        <v>3355</v>
      </c>
      <c r="O458" s="49" t="s">
        <v>60</v>
      </c>
      <c r="P458" s="51" t="s">
        <v>568</v>
      </c>
      <c r="Q458" s="51"/>
      <c r="R458" s="111" t="s">
        <v>139</v>
      </c>
      <c r="S458" s="111" t="s">
        <v>192</v>
      </c>
      <c r="T458" s="120"/>
      <c r="U458" s="55" t="s">
        <v>32</v>
      </c>
      <c r="V458" s="52"/>
      <c r="W458" s="49"/>
      <c r="X458" s="52" t="s">
        <v>43</v>
      </c>
      <c r="Y458" s="49"/>
      <c r="Z458" s="116" t="s">
        <v>20458</v>
      </c>
      <c r="AA458" s="51"/>
      <c r="AB458" s="54">
        <v>0</v>
      </c>
      <c r="AC458" s="54">
        <v>0</v>
      </c>
      <c r="AD458" s="54">
        <v>1067500</v>
      </c>
      <c r="AE458" s="54">
        <v>0</v>
      </c>
      <c r="AF458" s="3">
        <f>SUM(Table2[[#This Row],[PE 2021 Obligations]],Table2[[#This Row],[ROW 2021 Obligations]],Table2[[#This Row],[Construction 2021 Obligations]],Table2[[#This Row],[Paving 2021 Obligations]])</f>
        <v>1067500</v>
      </c>
      <c r="AG458" s="54">
        <v>100500</v>
      </c>
      <c r="AH458" s="54">
        <v>0</v>
      </c>
      <c r="AI458" s="54">
        <v>1067500</v>
      </c>
      <c r="AJ458" s="54">
        <v>0</v>
      </c>
      <c r="AK458" s="54">
        <v>1168000</v>
      </c>
      <c r="AL458" s="49" t="s">
        <v>3356</v>
      </c>
    </row>
    <row r="459" spans="1:38" ht="90" hidden="1" x14ac:dyDescent="0.25">
      <c r="A459" s="47">
        <v>125584</v>
      </c>
      <c r="B459" s="48">
        <v>2</v>
      </c>
      <c r="C459" s="49" t="s">
        <v>73</v>
      </c>
      <c r="D459" s="50">
        <v>42802</v>
      </c>
      <c r="E459" s="49" t="s">
        <v>1928</v>
      </c>
      <c r="F459" s="50">
        <v>44215</v>
      </c>
      <c r="G459" s="49" t="s">
        <v>75</v>
      </c>
      <c r="H459" s="51" t="s">
        <v>212</v>
      </c>
      <c r="I459" s="49"/>
      <c r="J459" s="49"/>
      <c r="K459" s="49"/>
      <c r="L459" s="52"/>
      <c r="M459" s="51" t="s">
        <v>3627</v>
      </c>
      <c r="N459" s="51" t="s">
        <v>3628</v>
      </c>
      <c r="O459" s="49" t="s">
        <v>60</v>
      </c>
      <c r="P459" s="51" t="s">
        <v>568</v>
      </c>
      <c r="Q459" s="51"/>
      <c r="R459" s="111" t="s">
        <v>139</v>
      </c>
      <c r="S459" s="111" t="s">
        <v>192</v>
      </c>
      <c r="T459" s="120"/>
      <c r="U459" s="55" t="s">
        <v>32</v>
      </c>
      <c r="V459" s="52"/>
      <c r="W459" s="49"/>
      <c r="X459" s="52" t="s">
        <v>43</v>
      </c>
      <c r="Y459" s="49" t="s">
        <v>78</v>
      </c>
      <c r="Z459" s="116" t="s">
        <v>20458</v>
      </c>
      <c r="AA459" s="51"/>
      <c r="AB459" s="54">
        <v>20000</v>
      </c>
      <c r="AC459" s="54">
        <v>0</v>
      </c>
      <c r="AD459" s="54">
        <v>0</v>
      </c>
      <c r="AE459" s="54">
        <v>0</v>
      </c>
      <c r="AF459" s="3">
        <f>SUM(Table2[[#This Row],[PE 2021 Obligations]],Table2[[#This Row],[ROW 2021 Obligations]],Table2[[#This Row],[Construction 2021 Obligations]],Table2[[#This Row],[Paving 2021 Obligations]])</f>
        <v>20000</v>
      </c>
      <c r="AG459" s="54">
        <v>20000</v>
      </c>
      <c r="AH459" s="54">
        <v>0</v>
      </c>
      <c r="AI459" s="54">
        <v>0</v>
      </c>
      <c r="AJ459" s="54">
        <v>0</v>
      </c>
      <c r="AK459" s="54">
        <v>20000</v>
      </c>
      <c r="AL459" s="49" t="s">
        <v>3629</v>
      </c>
    </row>
    <row r="460" spans="1:38" ht="30" hidden="1" x14ac:dyDescent="0.25">
      <c r="A460" s="47">
        <v>130147</v>
      </c>
      <c r="B460" s="48">
        <v>3</v>
      </c>
      <c r="C460" s="49" t="s">
        <v>73</v>
      </c>
      <c r="D460" s="50">
        <v>43902</v>
      </c>
      <c r="E460" s="49" t="s">
        <v>543</v>
      </c>
      <c r="F460" s="50">
        <v>44340</v>
      </c>
      <c r="G460" s="49" t="s">
        <v>3222</v>
      </c>
      <c r="H460" s="51" t="s">
        <v>57</v>
      </c>
      <c r="I460" s="49" t="s">
        <v>441</v>
      </c>
      <c r="J460" s="49" t="s">
        <v>116</v>
      </c>
      <c r="K460" s="49"/>
      <c r="L460" s="52" t="s">
        <v>116</v>
      </c>
      <c r="M460" s="51" t="s">
        <v>5985</v>
      </c>
      <c r="N460" s="51"/>
      <c r="O460" s="49" t="s">
        <v>60</v>
      </c>
      <c r="P460" s="51" t="s">
        <v>568</v>
      </c>
      <c r="Q460" s="51"/>
      <c r="R460" s="111" t="s">
        <v>139</v>
      </c>
      <c r="S460" s="111" t="s">
        <v>192</v>
      </c>
      <c r="T460" s="120"/>
      <c r="U460" s="55" t="s">
        <v>32</v>
      </c>
      <c r="V460" s="50">
        <v>45009</v>
      </c>
      <c r="W460" s="49"/>
      <c r="X460" s="52" t="s">
        <v>43</v>
      </c>
      <c r="Y460" s="49"/>
      <c r="Z460" s="127" t="s">
        <v>20461</v>
      </c>
      <c r="AA460" s="51"/>
      <c r="AB460" s="54">
        <v>155800</v>
      </c>
      <c r="AC460" s="54">
        <v>0</v>
      </c>
      <c r="AD460" s="54">
        <v>0</v>
      </c>
      <c r="AE460" s="54">
        <v>0</v>
      </c>
      <c r="AF460" s="3">
        <f>SUM(Table2[[#This Row],[PE 2021 Obligations]],Table2[[#This Row],[ROW 2021 Obligations]],Table2[[#This Row],[Construction 2021 Obligations]],Table2[[#This Row],[Paving 2021 Obligations]])</f>
        <v>155800</v>
      </c>
      <c r="AG460" s="54">
        <v>155800</v>
      </c>
      <c r="AH460" s="54">
        <v>0</v>
      </c>
      <c r="AI460" s="54">
        <v>0</v>
      </c>
      <c r="AJ460" s="54">
        <v>0</v>
      </c>
      <c r="AK460" s="54">
        <v>155800</v>
      </c>
      <c r="AL460" s="49" t="s">
        <v>5986</v>
      </c>
    </row>
    <row r="461" spans="1:38" hidden="1" x14ac:dyDescent="0.25">
      <c r="A461" s="47">
        <v>109443</v>
      </c>
      <c r="B461" s="48">
        <v>6</v>
      </c>
      <c r="C461" s="49" t="s">
        <v>73</v>
      </c>
      <c r="D461" s="50">
        <v>39224</v>
      </c>
      <c r="E461" s="49" t="s">
        <v>774</v>
      </c>
      <c r="F461" s="50">
        <v>43418</v>
      </c>
      <c r="G461" s="49" t="s">
        <v>75</v>
      </c>
      <c r="H461" s="51" t="s">
        <v>76</v>
      </c>
      <c r="I461" s="49"/>
      <c r="J461" s="49"/>
      <c r="K461" s="49"/>
      <c r="L461" s="52"/>
      <c r="M461" s="51" t="s">
        <v>1161</v>
      </c>
      <c r="N461" s="51"/>
      <c r="O461" s="49" t="s">
        <v>151</v>
      </c>
      <c r="P461" s="51" t="s">
        <v>568</v>
      </c>
      <c r="Q461" s="51"/>
      <c r="R461" s="111" t="s">
        <v>139</v>
      </c>
      <c r="S461" s="111" t="s">
        <v>192</v>
      </c>
      <c r="T461" s="120"/>
      <c r="U461" s="55" t="s">
        <v>32</v>
      </c>
      <c r="V461" s="52"/>
      <c r="W461" s="49"/>
      <c r="X461" s="52" t="s">
        <v>43</v>
      </c>
      <c r="Y461" s="49"/>
      <c r="Z461" s="111" t="s">
        <v>20458</v>
      </c>
      <c r="AA461" s="51"/>
      <c r="AB461" s="54">
        <v>0</v>
      </c>
      <c r="AC461" s="54">
        <v>0</v>
      </c>
      <c r="AD461" s="54">
        <v>47021.5</v>
      </c>
      <c r="AE461" s="54">
        <v>0</v>
      </c>
      <c r="AF461" s="3">
        <f>SUM(Table2[[#This Row],[PE 2021 Obligations]],Table2[[#This Row],[ROW 2021 Obligations]],Table2[[#This Row],[Construction 2021 Obligations]],Table2[[#This Row],[Paving 2021 Obligations]])</f>
        <v>47021.5</v>
      </c>
      <c r="AG461" s="54">
        <v>0</v>
      </c>
      <c r="AH461" s="54">
        <v>0</v>
      </c>
      <c r="AI461" s="54">
        <v>322021.5</v>
      </c>
      <c r="AJ461" s="54">
        <v>0</v>
      </c>
      <c r="AK461" s="54">
        <v>322021.5</v>
      </c>
      <c r="AL461" s="49" t="s">
        <v>1162</v>
      </c>
    </row>
    <row r="462" spans="1:38" hidden="1" x14ac:dyDescent="0.25">
      <c r="A462" s="47">
        <v>126738</v>
      </c>
      <c r="B462" s="48">
        <v>4</v>
      </c>
      <c r="C462" s="49" t="s">
        <v>47</v>
      </c>
      <c r="D462" s="50">
        <v>43040</v>
      </c>
      <c r="E462" s="49" t="s">
        <v>142</v>
      </c>
      <c r="F462" s="50">
        <v>44299</v>
      </c>
      <c r="G462" s="49" t="s">
        <v>142</v>
      </c>
      <c r="H462" s="51" t="s">
        <v>349</v>
      </c>
      <c r="I462" s="49" t="s">
        <v>3228</v>
      </c>
      <c r="J462" s="49" t="s">
        <v>116</v>
      </c>
      <c r="K462" s="49"/>
      <c r="L462" s="52" t="s">
        <v>116</v>
      </c>
      <c r="M462" s="51" t="s">
        <v>3870</v>
      </c>
      <c r="N462" s="51" t="s">
        <v>3871</v>
      </c>
      <c r="O462" s="49" t="s">
        <v>151</v>
      </c>
      <c r="P462" s="51" t="s">
        <v>596</v>
      </c>
      <c r="Q462" s="51"/>
      <c r="R462" s="111" t="s">
        <v>139</v>
      </c>
      <c r="S462" s="111" t="s">
        <v>192</v>
      </c>
      <c r="T462" s="120"/>
      <c r="U462" s="53">
        <v>2.08</v>
      </c>
      <c r="V462" s="52"/>
      <c r="W462" s="49"/>
      <c r="X462" s="52" t="s">
        <v>43</v>
      </c>
      <c r="Y462" s="49" t="s">
        <v>78</v>
      </c>
      <c r="Z462" s="112" t="s">
        <v>20461</v>
      </c>
      <c r="AA462" s="51"/>
      <c r="AB462" s="54">
        <v>0</v>
      </c>
      <c r="AC462" s="54">
        <v>0</v>
      </c>
      <c r="AD462" s="54">
        <v>9108.98</v>
      </c>
      <c r="AE462" s="54">
        <v>0</v>
      </c>
      <c r="AF462" s="3">
        <f>SUM(Table2[[#This Row],[PE 2021 Obligations]],Table2[[#This Row],[ROW 2021 Obligations]],Table2[[#This Row],[Construction 2021 Obligations]],Table2[[#This Row],[Paving 2021 Obligations]])</f>
        <v>9108.98</v>
      </c>
      <c r="AG462" s="54">
        <v>0</v>
      </c>
      <c r="AH462" s="54">
        <v>0</v>
      </c>
      <c r="AI462" s="54">
        <v>129108.98</v>
      </c>
      <c r="AJ462" s="54">
        <v>0</v>
      </c>
      <c r="AK462" s="54">
        <v>129108.98</v>
      </c>
      <c r="AL462" s="49" t="s">
        <v>3872</v>
      </c>
    </row>
    <row r="463" spans="1:38" ht="30" hidden="1" x14ac:dyDescent="0.25">
      <c r="A463" s="13">
        <v>106728.17</v>
      </c>
      <c r="B463" s="15">
        <v>4</v>
      </c>
      <c r="C463" s="43" t="s">
        <v>474</v>
      </c>
      <c r="D463" s="44">
        <v>41186</v>
      </c>
      <c r="E463" s="43" t="s">
        <v>74</v>
      </c>
      <c r="F463" s="44">
        <v>44295</v>
      </c>
      <c r="G463" s="43" t="s">
        <v>56</v>
      </c>
      <c r="H463" s="45" t="s">
        <v>323</v>
      </c>
      <c r="I463" s="43"/>
      <c r="J463" s="43"/>
      <c r="K463" s="43"/>
      <c r="L463" s="46"/>
      <c r="M463" s="45" t="s">
        <v>1051</v>
      </c>
      <c r="N463" s="45" t="s">
        <v>1052</v>
      </c>
      <c r="O463" s="43" t="s">
        <v>78</v>
      </c>
      <c r="P463" s="45" t="s">
        <v>568</v>
      </c>
      <c r="Q463" s="45"/>
      <c r="R463" s="112" t="s">
        <v>139</v>
      </c>
      <c r="S463" s="112" t="s">
        <v>192</v>
      </c>
      <c r="T463" s="135"/>
      <c r="U463" s="10">
        <v>0</v>
      </c>
      <c r="V463" s="44">
        <v>43742</v>
      </c>
      <c r="W463" s="43"/>
      <c r="X463" s="46" t="s">
        <v>43</v>
      </c>
      <c r="Y463" s="43"/>
      <c r="Z463" s="111" t="s">
        <v>20458</v>
      </c>
      <c r="AA463" s="45"/>
      <c r="AB463" s="3">
        <v>0</v>
      </c>
      <c r="AC463" s="3">
        <v>0</v>
      </c>
      <c r="AD463" s="3">
        <v>200000</v>
      </c>
      <c r="AE463" s="3">
        <v>0</v>
      </c>
      <c r="AF463" s="3">
        <f>SUM(Table2[[#This Row],[PE 2021 Obligations]],Table2[[#This Row],[ROW 2021 Obligations]],Table2[[#This Row],[Construction 2021 Obligations]],Table2[[#This Row],[Paving 2021 Obligations]])</f>
        <v>200000</v>
      </c>
      <c r="AG463" s="3">
        <v>0</v>
      </c>
      <c r="AH463" s="3">
        <v>0</v>
      </c>
      <c r="AI463" s="3">
        <v>2627537</v>
      </c>
      <c r="AJ463" s="3">
        <v>0</v>
      </c>
      <c r="AK463" s="3">
        <v>2627537</v>
      </c>
      <c r="AL463" s="43" t="s">
        <v>1053</v>
      </c>
    </row>
    <row r="464" spans="1:38" ht="30" hidden="1" x14ac:dyDescent="0.25">
      <c r="A464" s="13">
        <v>112515</v>
      </c>
      <c r="B464" s="15">
        <v>3</v>
      </c>
      <c r="C464" s="43" t="s">
        <v>474</v>
      </c>
      <c r="D464" s="44">
        <v>39888</v>
      </c>
      <c r="E464" s="43" t="s">
        <v>1207</v>
      </c>
      <c r="F464" s="44">
        <v>44280</v>
      </c>
      <c r="G464" s="43" t="s">
        <v>75</v>
      </c>
      <c r="H464" s="45" t="s">
        <v>69</v>
      </c>
      <c r="I464" s="43" t="s">
        <v>1256</v>
      </c>
      <c r="J464" s="43" t="s">
        <v>1256</v>
      </c>
      <c r="K464" s="43" t="s">
        <v>1257</v>
      </c>
      <c r="L464" s="46"/>
      <c r="M464" s="45" t="s">
        <v>1258</v>
      </c>
      <c r="N464" s="45" t="s">
        <v>1259</v>
      </c>
      <c r="O464" s="43" t="s">
        <v>78</v>
      </c>
      <c r="P464" s="45" t="s">
        <v>568</v>
      </c>
      <c r="Q464" s="45"/>
      <c r="R464" s="112" t="s">
        <v>139</v>
      </c>
      <c r="S464" s="112" t="s">
        <v>192</v>
      </c>
      <c r="T464" s="59"/>
      <c r="U464" s="10">
        <v>0.83</v>
      </c>
      <c r="V464" s="44">
        <v>42293</v>
      </c>
      <c r="W464" s="43"/>
      <c r="X464" s="46" t="s">
        <v>43</v>
      </c>
      <c r="Y464" s="43"/>
      <c r="Z464" s="112" t="s">
        <v>20458</v>
      </c>
      <c r="AA464" s="45"/>
      <c r="AB464" s="3">
        <v>-49699.42</v>
      </c>
      <c r="AC464" s="3">
        <v>0</v>
      </c>
      <c r="AD464" s="3">
        <v>-637404.13</v>
      </c>
      <c r="AE464" s="3">
        <v>0</v>
      </c>
      <c r="AF464" s="3">
        <f>SUM(Table2[[#This Row],[PE 2021 Obligations]],Table2[[#This Row],[ROW 2021 Obligations]],Table2[[#This Row],[Construction 2021 Obligations]],Table2[[#This Row],[Paving 2021 Obligations]])</f>
        <v>-687103.55</v>
      </c>
      <c r="AG464" s="3">
        <v>280800.58</v>
      </c>
      <c r="AH464" s="3">
        <v>531440.30000000005</v>
      </c>
      <c r="AI464" s="3">
        <v>6165961.8700000001</v>
      </c>
      <c r="AJ464" s="3">
        <v>0</v>
      </c>
      <c r="AK464" s="3">
        <v>6978202.75</v>
      </c>
      <c r="AL464" s="43" t="s">
        <v>1260</v>
      </c>
    </row>
    <row r="465" spans="1:38" hidden="1" x14ac:dyDescent="0.25">
      <c r="A465" s="13">
        <v>126597</v>
      </c>
      <c r="B465" s="15">
        <v>3</v>
      </c>
      <c r="C465" s="43" t="s">
        <v>474</v>
      </c>
      <c r="D465" s="44">
        <v>42999</v>
      </c>
      <c r="E465" s="43" t="s">
        <v>142</v>
      </c>
      <c r="F465" s="44">
        <v>44089</v>
      </c>
      <c r="G465" s="43" t="s">
        <v>32</v>
      </c>
      <c r="H465" s="45" t="s">
        <v>425</v>
      </c>
      <c r="I465" s="43"/>
      <c r="J465" s="43"/>
      <c r="K465" s="43"/>
      <c r="L465" s="46"/>
      <c r="M465" s="45" t="s">
        <v>3761</v>
      </c>
      <c r="N465" s="45"/>
      <c r="O465" s="43" t="s">
        <v>78</v>
      </c>
      <c r="P465" s="45" t="s">
        <v>568</v>
      </c>
      <c r="Q465" s="45"/>
      <c r="R465" s="112" t="s">
        <v>139</v>
      </c>
      <c r="S465" s="112" t="s">
        <v>192</v>
      </c>
      <c r="T465" s="59"/>
      <c r="U465" s="56" t="s">
        <v>32</v>
      </c>
      <c r="V465" s="44">
        <v>43595</v>
      </c>
      <c r="W465" s="43"/>
      <c r="X465" s="46" t="s">
        <v>43</v>
      </c>
      <c r="Y465" s="43"/>
      <c r="Z465" s="111" t="s">
        <v>20458</v>
      </c>
      <c r="AA465" s="45"/>
      <c r="AB465" s="3">
        <v>0</v>
      </c>
      <c r="AC465" s="3">
        <v>0</v>
      </c>
      <c r="AD465" s="3">
        <v>42995.49</v>
      </c>
      <c r="AE465" s="3">
        <v>0</v>
      </c>
      <c r="AF465" s="3">
        <f>SUM(Table2[[#This Row],[PE 2021 Obligations]],Table2[[#This Row],[ROW 2021 Obligations]],Table2[[#This Row],[Construction 2021 Obligations]],Table2[[#This Row],[Paving 2021 Obligations]])</f>
        <v>42995.49</v>
      </c>
      <c r="AG465" s="3">
        <v>0</v>
      </c>
      <c r="AH465" s="3">
        <v>0</v>
      </c>
      <c r="AI465" s="3">
        <v>542995.49</v>
      </c>
      <c r="AJ465" s="3">
        <v>0</v>
      </c>
      <c r="AK465" s="3">
        <v>542995.49</v>
      </c>
      <c r="AL465" s="43" t="s">
        <v>3762</v>
      </c>
    </row>
    <row r="466" spans="1:38" hidden="1" x14ac:dyDescent="0.25">
      <c r="A466" s="47">
        <v>126599</v>
      </c>
      <c r="B466" s="48">
        <v>3</v>
      </c>
      <c r="C466" s="49" t="s">
        <v>47</v>
      </c>
      <c r="D466" s="50">
        <v>42999</v>
      </c>
      <c r="E466" s="49" t="s">
        <v>142</v>
      </c>
      <c r="F466" s="50">
        <v>44340</v>
      </c>
      <c r="G466" s="49" t="s">
        <v>142</v>
      </c>
      <c r="H466" s="51" t="s">
        <v>425</v>
      </c>
      <c r="I466" s="49"/>
      <c r="J466" s="49"/>
      <c r="K466" s="49"/>
      <c r="L466" s="52"/>
      <c r="M466" s="51" t="s">
        <v>3763</v>
      </c>
      <c r="N466" s="51"/>
      <c r="O466" s="49" t="s">
        <v>78</v>
      </c>
      <c r="P466" s="51" t="s">
        <v>568</v>
      </c>
      <c r="Q466" s="51"/>
      <c r="R466" s="111" t="s">
        <v>139</v>
      </c>
      <c r="S466" s="111" t="s">
        <v>192</v>
      </c>
      <c r="T466" s="120"/>
      <c r="U466" s="55" t="s">
        <v>32</v>
      </c>
      <c r="V466" s="50">
        <v>43595</v>
      </c>
      <c r="W466" s="49"/>
      <c r="X466" s="52" t="s">
        <v>43</v>
      </c>
      <c r="Y466" s="49"/>
      <c r="Z466" s="111" t="s">
        <v>20458</v>
      </c>
      <c r="AA466" s="51"/>
      <c r="AB466" s="54">
        <v>0</v>
      </c>
      <c r="AC466" s="54">
        <v>0</v>
      </c>
      <c r="AD466" s="54">
        <v>2954.54</v>
      </c>
      <c r="AE466" s="54">
        <v>0</v>
      </c>
      <c r="AF466" s="3">
        <f>SUM(Table2[[#This Row],[PE 2021 Obligations]],Table2[[#This Row],[ROW 2021 Obligations]],Table2[[#This Row],[Construction 2021 Obligations]],Table2[[#This Row],[Paving 2021 Obligations]])</f>
        <v>2954.54</v>
      </c>
      <c r="AG466" s="54">
        <v>0</v>
      </c>
      <c r="AH466" s="54">
        <v>0</v>
      </c>
      <c r="AI466" s="54">
        <v>202954.54</v>
      </c>
      <c r="AJ466" s="54">
        <v>0</v>
      </c>
      <c r="AK466" s="54">
        <v>202954.54</v>
      </c>
      <c r="AL466" s="49" t="s">
        <v>3764</v>
      </c>
    </row>
    <row r="467" spans="1:38" hidden="1" x14ac:dyDescent="0.25">
      <c r="A467" s="47">
        <v>130683</v>
      </c>
      <c r="B467" s="48">
        <v>2</v>
      </c>
      <c r="C467" s="49" t="s">
        <v>73</v>
      </c>
      <c r="D467" s="50">
        <v>44028</v>
      </c>
      <c r="E467" s="49" t="s">
        <v>81</v>
      </c>
      <c r="F467" s="50">
        <v>44280</v>
      </c>
      <c r="G467" s="49" t="s">
        <v>75</v>
      </c>
      <c r="H467" s="51" t="s">
        <v>241</v>
      </c>
      <c r="I467" s="49"/>
      <c r="J467" s="49"/>
      <c r="K467" s="49"/>
      <c r="L467" s="52" t="s">
        <v>840</v>
      </c>
      <c r="M467" s="51" t="s">
        <v>6789</v>
      </c>
      <c r="N467" s="51"/>
      <c r="O467" s="49" t="s">
        <v>78</v>
      </c>
      <c r="P467" s="51" t="s">
        <v>568</v>
      </c>
      <c r="Q467" s="51"/>
      <c r="R467" s="111" t="s">
        <v>139</v>
      </c>
      <c r="S467" s="111" t="s">
        <v>192</v>
      </c>
      <c r="T467" s="120"/>
      <c r="U467" s="55" t="s">
        <v>32</v>
      </c>
      <c r="V467" s="52"/>
      <c r="W467" s="49"/>
      <c r="X467" s="52" t="s">
        <v>43</v>
      </c>
      <c r="Y467" s="49"/>
      <c r="Z467" s="111" t="s">
        <v>20458</v>
      </c>
      <c r="AA467" s="51"/>
      <c r="AB467" s="54">
        <v>0</v>
      </c>
      <c r="AC467" s="54">
        <v>0</v>
      </c>
      <c r="AD467" s="54">
        <v>150000</v>
      </c>
      <c r="AE467" s="54">
        <v>0</v>
      </c>
      <c r="AF467" s="3">
        <f>SUM(Table2[[#This Row],[PE 2021 Obligations]],Table2[[#This Row],[ROW 2021 Obligations]],Table2[[#This Row],[Construction 2021 Obligations]],Table2[[#This Row],[Paving 2021 Obligations]])</f>
        <v>150000</v>
      </c>
      <c r="AG467" s="54">
        <v>0</v>
      </c>
      <c r="AH467" s="54">
        <v>0</v>
      </c>
      <c r="AI467" s="54">
        <v>150000</v>
      </c>
      <c r="AJ467" s="54">
        <v>0</v>
      </c>
      <c r="AK467" s="54">
        <v>150000</v>
      </c>
      <c r="AL467" s="49" t="s">
        <v>6790</v>
      </c>
    </row>
    <row r="468" spans="1:38" ht="30" hidden="1" x14ac:dyDescent="0.25">
      <c r="A468" s="13">
        <v>131051</v>
      </c>
      <c r="B468" s="15">
        <v>1</v>
      </c>
      <c r="C468" s="43" t="s">
        <v>73</v>
      </c>
      <c r="D468" s="44">
        <v>44148</v>
      </c>
      <c r="E468" s="43" t="s">
        <v>142</v>
      </c>
      <c r="F468" s="44">
        <v>44280</v>
      </c>
      <c r="G468" s="43" t="s">
        <v>75</v>
      </c>
      <c r="H468" s="45" t="s">
        <v>320</v>
      </c>
      <c r="I468" s="43"/>
      <c r="J468" s="43"/>
      <c r="K468" s="43"/>
      <c r="L468" s="46"/>
      <c r="M468" s="45" t="s">
        <v>7560</v>
      </c>
      <c r="N468" s="45" t="s">
        <v>7561</v>
      </c>
      <c r="O468" s="43" t="s">
        <v>78</v>
      </c>
      <c r="P468" s="45" t="s">
        <v>596</v>
      </c>
      <c r="Q468" s="45"/>
      <c r="R468" s="112" t="s">
        <v>139</v>
      </c>
      <c r="S468" s="112" t="s">
        <v>192</v>
      </c>
      <c r="T468" s="59"/>
      <c r="U468" s="56" t="s">
        <v>32</v>
      </c>
      <c r="V468" s="46"/>
      <c r="W468" s="43"/>
      <c r="X468" s="46" t="s">
        <v>43</v>
      </c>
      <c r="Y468" s="43"/>
      <c r="Z468" s="116" t="s">
        <v>20458</v>
      </c>
      <c r="AA468" s="45"/>
      <c r="AB468" s="3">
        <v>0</v>
      </c>
      <c r="AC468" s="3">
        <v>0</v>
      </c>
      <c r="AD468" s="3">
        <v>0</v>
      </c>
      <c r="AE468" s="3">
        <v>131400</v>
      </c>
      <c r="AF468" s="3">
        <f>SUM(Table2[[#This Row],[PE 2021 Obligations]],Table2[[#This Row],[ROW 2021 Obligations]],Table2[[#This Row],[Construction 2021 Obligations]],Table2[[#This Row],[Paving 2021 Obligations]])</f>
        <v>131400</v>
      </c>
      <c r="AG468" s="3">
        <v>0</v>
      </c>
      <c r="AH468" s="3">
        <v>0</v>
      </c>
      <c r="AI468" s="3">
        <v>0</v>
      </c>
      <c r="AJ468" s="3">
        <v>131400</v>
      </c>
      <c r="AK468" s="3">
        <v>131400</v>
      </c>
      <c r="AL468" s="43" t="s">
        <v>7562</v>
      </c>
    </row>
    <row r="469" spans="1:38" hidden="1" x14ac:dyDescent="0.25">
      <c r="A469" s="13">
        <v>131165</v>
      </c>
      <c r="B469" s="15">
        <v>2</v>
      </c>
      <c r="C469" s="43" t="s">
        <v>73</v>
      </c>
      <c r="D469" s="44">
        <v>44207</v>
      </c>
      <c r="E469" s="43" t="s">
        <v>176</v>
      </c>
      <c r="F469" s="44">
        <v>44326</v>
      </c>
      <c r="G469" s="43" t="s">
        <v>529</v>
      </c>
      <c r="H469" s="45" t="s">
        <v>286</v>
      </c>
      <c r="I469" s="43" t="s">
        <v>464</v>
      </c>
      <c r="J469" s="43" t="s">
        <v>116</v>
      </c>
      <c r="K469" s="43"/>
      <c r="L469" s="46" t="s">
        <v>116</v>
      </c>
      <c r="M469" s="45" t="s">
        <v>7736</v>
      </c>
      <c r="N469" s="45" t="s">
        <v>7737</v>
      </c>
      <c r="O469" s="43" t="s">
        <v>151</v>
      </c>
      <c r="P469" s="45" t="s">
        <v>198</v>
      </c>
      <c r="Q469" s="45"/>
      <c r="R469" s="112" t="s">
        <v>139</v>
      </c>
      <c r="S469" s="112" t="s">
        <v>8089</v>
      </c>
      <c r="T469" s="59"/>
      <c r="U469" s="10">
        <v>1.1000000000000001</v>
      </c>
      <c r="V469" s="44">
        <v>44365</v>
      </c>
      <c r="W469" s="43"/>
      <c r="X469" s="46" t="s">
        <v>43</v>
      </c>
      <c r="Y469" s="43" t="s">
        <v>140</v>
      </c>
      <c r="Z469" s="127" t="s">
        <v>20460</v>
      </c>
      <c r="AA469" s="45"/>
      <c r="AB469" s="3">
        <v>0</v>
      </c>
      <c r="AC469" s="3">
        <v>0</v>
      </c>
      <c r="AD469" s="3">
        <v>500000</v>
      </c>
      <c r="AE469" s="3">
        <v>0</v>
      </c>
      <c r="AF469" s="3">
        <f>SUM(Table2[[#This Row],[PE 2021 Obligations]],Table2[[#This Row],[ROW 2021 Obligations]],Table2[[#This Row],[Construction 2021 Obligations]],Table2[[#This Row],[Paving 2021 Obligations]])</f>
        <v>500000</v>
      </c>
      <c r="AG469" s="3">
        <v>0</v>
      </c>
      <c r="AH469" s="3">
        <v>0</v>
      </c>
      <c r="AI469" s="3">
        <v>500000</v>
      </c>
      <c r="AJ469" s="3">
        <v>0</v>
      </c>
      <c r="AK469" s="3">
        <v>500000</v>
      </c>
      <c r="AL469" s="43" t="s">
        <v>7738</v>
      </c>
    </row>
    <row r="470" spans="1:38" hidden="1" x14ac:dyDescent="0.25">
      <c r="A470" s="13" t="s">
        <v>110</v>
      </c>
      <c r="B470" s="15" t="s">
        <v>20470</v>
      </c>
      <c r="C470" s="43"/>
      <c r="D470" s="44"/>
      <c r="E470" s="43"/>
      <c r="F470" s="44"/>
      <c r="G470" s="43"/>
      <c r="H470" s="45" t="s">
        <v>76</v>
      </c>
      <c r="I470" s="43"/>
      <c r="J470" s="43"/>
      <c r="K470" s="43"/>
      <c r="L470" s="46"/>
      <c r="M470" s="45"/>
      <c r="N470" s="45"/>
      <c r="O470" s="43"/>
      <c r="P470" s="45"/>
      <c r="Q470" s="45"/>
      <c r="R470" s="112" t="s">
        <v>139</v>
      </c>
      <c r="S470" s="112" t="s">
        <v>8089</v>
      </c>
      <c r="T470" s="59"/>
      <c r="U470" s="56"/>
      <c r="V470" s="46"/>
      <c r="W470" s="43"/>
      <c r="X470" s="46"/>
      <c r="Y470" s="43"/>
      <c r="Z470" s="112" t="s">
        <v>20471</v>
      </c>
      <c r="AA470" s="45"/>
      <c r="AB470" s="3"/>
      <c r="AC470" s="3"/>
      <c r="AD470" s="3">
        <f>22785004+2330480</f>
        <v>25115484</v>
      </c>
      <c r="AE470" s="3"/>
      <c r="AF470" s="3">
        <f>SUM(Table2[[#This Row],[PE 2021 Obligations]],Table2[[#This Row],[ROW 2021 Obligations]],Table2[[#This Row],[Construction 2021 Obligations]],Table2[[#This Row],[Paving 2021 Obligations]])</f>
        <v>25115484</v>
      </c>
      <c r="AG470" s="3"/>
      <c r="AH470" s="3"/>
      <c r="AI470" s="3"/>
      <c r="AJ470" s="3"/>
      <c r="AK470" s="3"/>
      <c r="AL470" s="43"/>
    </row>
    <row r="471" spans="1:38" x14ac:dyDescent="0.25">
      <c r="A471" s="13">
        <v>123923</v>
      </c>
      <c r="B471" s="15">
        <v>4</v>
      </c>
      <c r="C471" s="43" t="s">
        <v>47</v>
      </c>
      <c r="D471" s="44">
        <v>42571</v>
      </c>
      <c r="E471" s="43" t="s">
        <v>75</v>
      </c>
      <c r="F471" s="44">
        <v>43685</v>
      </c>
      <c r="G471" s="43" t="s">
        <v>103</v>
      </c>
      <c r="H471" s="45" t="s">
        <v>298</v>
      </c>
      <c r="I471" s="43" t="s">
        <v>2589</v>
      </c>
      <c r="J471" s="43" t="s">
        <v>116</v>
      </c>
      <c r="K471" s="43"/>
      <c r="L471" s="46" t="s">
        <v>116</v>
      </c>
      <c r="M471" s="45" t="s">
        <v>2590</v>
      </c>
      <c r="N471" s="45" t="s">
        <v>2591</v>
      </c>
      <c r="O471" s="43" t="s">
        <v>188</v>
      </c>
      <c r="P471" s="45" t="s">
        <v>443</v>
      </c>
      <c r="Q471" s="45" t="s">
        <v>2592</v>
      </c>
      <c r="R471" s="110" t="s">
        <v>139</v>
      </c>
      <c r="S471" s="110" t="s">
        <v>4621</v>
      </c>
      <c r="T471" s="130"/>
      <c r="U471" s="10">
        <v>7.5</v>
      </c>
      <c r="V471" s="44">
        <v>43140</v>
      </c>
      <c r="W471" s="43" t="s">
        <v>1179</v>
      </c>
      <c r="X471" s="46" t="s">
        <v>43</v>
      </c>
      <c r="Y471" s="43" t="s">
        <v>78</v>
      </c>
      <c r="Z471" s="112" t="s">
        <v>20461</v>
      </c>
      <c r="AA471" s="45"/>
      <c r="AB471" s="3">
        <v>0</v>
      </c>
      <c r="AC471" s="3">
        <v>0</v>
      </c>
      <c r="AD471" s="3">
        <v>-1915.18</v>
      </c>
      <c r="AE471" s="3">
        <v>48484.53</v>
      </c>
      <c r="AF471" s="3">
        <f>SUM(Table2[[#This Row],[PE 2021 Obligations]],Table2[[#This Row],[ROW 2021 Obligations]],Table2[[#This Row],[Construction 2021 Obligations]],Table2[[#This Row],[Paving 2021 Obligations]])</f>
        <v>46569.35</v>
      </c>
      <c r="AG471" s="3">
        <v>0</v>
      </c>
      <c r="AH471" s="3">
        <v>0</v>
      </c>
      <c r="AI471" s="3">
        <v>52601.82</v>
      </c>
      <c r="AJ471" s="3">
        <v>1395857.53</v>
      </c>
      <c r="AK471" s="3">
        <v>1448459.35</v>
      </c>
      <c r="AL471" s="43" t="s">
        <v>2593</v>
      </c>
    </row>
    <row r="472" spans="1:38" ht="30" x14ac:dyDescent="0.25">
      <c r="A472" s="47">
        <v>127128</v>
      </c>
      <c r="B472" s="48">
        <v>1</v>
      </c>
      <c r="C472" s="49" t="s">
        <v>73</v>
      </c>
      <c r="D472" s="50">
        <v>43174</v>
      </c>
      <c r="E472" s="49" t="s">
        <v>75</v>
      </c>
      <c r="F472" s="50">
        <v>44369</v>
      </c>
      <c r="G472" s="49" t="s">
        <v>74</v>
      </c>
      <c r="H472" s="51" t="s">
        <v>158</v>
      </c>
      <c r="I472" s="49" t="s">
        <v>3988</v>
      </c>
      <c r="J472" s="49" t="s">
        <v>116</v>
      </c>
      <c r="K472" s="49"/>
      <c r="L472" s="52" t="s">
        <v>116</v>
      </c>
      <c r="M472" s="51" t="s">
        <v>3989</v>
      </c>
      <c r="N472" s="51" t="s">
        <v>2587</v>
      </c>
      <c r="O472" s="49" t="s">
        <v>188</v>
      </c>
      <c r="P472" s="51" t="s">
        <v>2347</v>
      </c>
      <c r="Q472" s="51" t="s">
        <v>2587</v>
      </c>
      <c r="R472" s="113" t="s">
        <v>139</v>
      </c>
      <c r="S472" s="113" t="s">
        <v>4621</v>
      </c>
      <c r="T472" s="132"/>
      <c r="U472" s="53">
        <v>5.62</v>
      </c>
      <c r="V472" s="52"/>
      <c r="W472" s="49" t="s">
        <v>1179</v>
      </c>
      <c r="X472" s="52" t="s">
        <v>43</v>
      </c>
      <c r="Y472" s="49" t="s">
        <v>78</v>
      </c>
      <c r="Z472" s="127" t="s">
        <v>20461</v>
      </c>
      <c r="AA472" s="51" t="s">
        <v>3990</v>
      </c>
      <c r="AB472" s="54">
        <v>0</v>
      </c>
      <c r="AC472" s="54">
        <v>0</v>
      </c>
      <c r="AD472" s="54"/>
      <c r="AE472" s="54">
        <v>0</v>
      </c>
      <c r="AF472" s="3">
        <f>SUM(Table2[[#This Row],[PE 2021 Obligations]],Table2[[#This Row],[ROW 2021 Obligations]],Table2[[#This Row],[Construction 2021 Obligations]],Table2[[#This Row],[Paving 2021 Obligations]])</f>
        <v>0</v>
      </c>
      <c r="AG472" s="54">
        <v>0</v>
      </c>
      <c r="AH472" s="54">
        <v>0</v>
      </c>
      <c r="AI472" s="54">
        <v>5000</v>
      </c>
      <c r="AJ472" s="54">
        <v>0</v>
      </c>
      <c r="AK472" s="54">
        <v>5000</v>
      </c>
      <c r="AL472" s="49" t="s">
        <v>3991</v>
      </c>
    </row>
    <row r="473" spans="1:38" x14ac:dyDescent="0.25">
      <c r="A473" s="47">
        <v>123918</v>
      </c>
      <c r="B473" s="48">
        <v>4</v>
      </c>
      <c r="C473" s="49" t="s">
        <v>47</v>
      </c>
      <c r="D473" s="50">
        <v>42571</v>
      </c>
      <c r="E473" s="49" t="s">
        <v>75</v>
      </c>
      <c r="F473" s="50">
        <v>43333</v>
      </c>
      <c r="G473" s="49" t="s">
        <v>103</v>
      </c>
      <c r="H473" s="51" t="s">
        <v>229</v>
      </c>
      <c r="I473" s="49" t="s">
        <v>2585</v>
      </c>
      <c r="J473" s="49" t="s">
        <v>116</v>
      </c>
      <c r="K473" s="49"/>
      <c r="L473" s="52" t="s">
        <v>116</v>
      </c>
      <c r="M473" s="51" t="s">
        <v>2586</v>
      </c>
      <c r="N473" s="51" t="s">
        <v>2587</v>
      </c>
      <c r="O473" s="49" t="s">
        <v>188</v>
      </c>
      <c r="P473" s="51" t="s">
        <v>443</v>
      </c>
      <c r="Q473" s="51" t="s">
        <v>2587</v>
      </c>
      <c r="R473" s="110" t="s">
        <v>139</v>
      </c>
      <c r="S473" s="110" t="s">
        <v>4621</v>
      </c>
      <c r="T473" s="130"/>
      <c r="U473" s="53">
        <v>7.79</v>
      </c>
      <c r="V473" s="50">
        <v>43140</v>
      </c>
      <c r="W473" s="49" t="s">
        <v>1179</v>
      </c>
      <c r="X473" s="52" t="s">
        <v>43</v>
      </c>
      <c r="Y473" s="49" t="s">
        <v>78</v>
      </c>
      <c r="Z473" s="127" t="s">
        <v>20461</v>
      </c>
      <c r="AA473" s="51"/>
      <c r="AB473" s="54">
        <v>0</v>
      </c>
      <c r="AC473" s="54">
        <v>0</v>
      </c>
      <c r="AD473" s="54">
        <v>-6355.8</v>
      </c>
      <c r="AE473" s="54">
        <v>180343.85</v>
      </c>
      <c r="AF473" s="3">
        <f>SUM(Table2[[#This Row],[PE 2021 Obligations]],Table2[[#This Row],[ROW 2021 Obligations]],Table2[[#This Row],[Construction 2021 Obligations]],Table2[[#This Row],[Paving 2021 Obligations]])</f>
        <v>173988.05000000002</v>
      </c>
      <c r="AG473" s="54">
        <v>0</v>
      </c>
      <c r="AH473" s="54">
        <v>0</v>
      </c>
      <c r="AI473" s="54">
        <v>203292.2</v>
      </c>
      <c r="AJ473" s="54">
        <v>934855.85</v>
      </c>
      <c r="AK473" s="54">
        <v>1138148.05</v>
      </c>
      <c r="AL473" s="49" t="s">
        <v>2588</v>
      </c>
    </row>
    <row r="474" spans="1:38" x14ac:dyDescent="0.25">
      <c r="A474" s="13">
        <v>126084</v>
      </c>
      <c r="B474" s="15">
        <v>1</v>
      </c>
      <c r="C474" s="43" t="s">
        <v>47</v>
      </c>
      <c r="D474" s="44">
        <v>42929</v>
      </c>
      <c r="E474" s="43" t="s">
        <v>75</v>
      </c>
      <c r="F474" s="44">
        <v>43682</v>
      </c>
      <c r="G474" s="43" t="s">
        <v>75</v>
      </c>
      <c r="H474" s="45" t="s">
        <v>337</v>
      </c>
      <c r="I474" s="43" t="s">
        <v>3681</v>
      </c>
      <c r="J474" s="43" t="s">
        <v>116</v>
      </c>
      <c r="K474" s="43"/>
      <c r="L474" s="46" t="s">
        <v>116</v>
      </c>
      <c r="M474" s="45" t="s">
        <v>3682</v>
      </c>
      <c r="N474" s="45" t="s">
        <v>2587</v>
      </c>
      <c r="O474" s="43" t="s">
        <v>188</v>
      </c>
      <c r="P474" s="45" t="s">
        <v>443</v>
      </c>
      <c r="Q474" s="45" t="s">
        <v>2587</v>
      </c>
      <c r="R474" s="110" t="s">
        <v>139</v>
      </c>
      <c r="S474" s="110" t="s">
        <v>4621</v>
      </c>
      <c r="T474" s="130"/>
      <c r="U474" s="10">
        <v>11.02</v>
      </c>
      <c r="V474" s="44">
        <v>43231</v>
      </c>
      <c r="W474" s="43" t="s">
        <v>1179</v>
      </c>
      <c r="X474" s="46" t="s">
        <v>43</v>
      </c>
      <c r="Y474" s="43" t="s">
        <v>78</v>
      </c>
      <c r="Z474" s="127" t="s">
        <v>20461</v>
      </c>
      <c r="AA474" s="45"/>
      <c r="AB474" s="3">
        <v>0</v>
      </c>
      <c r="AC474" s="3">
        <v>0</v>
      </c>
      <c r="AD474" s="3">
        <v>77123.94</v>
      </c>
      <c r="AE474" s="3">
        <v>28043.83</v>
      </c>
      <c r="AF474" s="3">
        <f>SUM(Table2[[#This Row],[PE 2021 Obligations]],Table2[[#This Row],[ROW 2021 Obligations]],Table2[[#This Row],[Construction 2021 Obligations]],Table2[[#This Row],[Paving 2021 Obligations]])</f>
        <v>105167.77</v>
      </c>
      <c r="AG474" s="3">
        <v>0</v>
      </c>
      <c r="AH474" s="3">
        <v>0</v>
      </c>
      <c r="AI474" s="3">
        <v>952323.94</v>
      </c>
      <c r="AJ474" s="3">
        <v>1841843.83</v>
      </c>
      <c r="AK474" s="3">
        <v>2794167.77</v>
      </c>
      <c r="AL474" s="43" t="s">
        <v>3683</v>
      </c>
    </row>
    <row r="475" spans="1:38" x14ac:dyDescent="0.25">
      <c r="A475" s="47">
        <v>126097</v>
      </c>
      <c r="B475" s="48">
        <v>1</v>
      </c>
      <c r="C475" s="49" t="s">
        <v>47</v>
      </c>
      <c r="D475" s="50">
        <v>42929</v>
      </c>
      <c r="E475" s="49" t="s">
        <v>75</v>
      </c>
      <c r="F475" s="50">
        <v>43430</v>
      </c>
      <c r="G475" s="49" t="s">
        <v>103</v>
      </c>
      <c r="H475" s="51" t="s">
        <v>643</v>
      </c>
      <c r="I475" s="49" t="s">
        <v>644</v>
      </c>
      <c r="J475" s="49" t="s">
        <v>116</v>
      </c>
      <c r="K475" s="49"/>
      <c r="L475" s="52" t="s">
        <v>116</v>
      </c>
      <c r="M475" s="51" t="s">
        <v>3684</v>
      </c>
      <c r="N475" s="51" t="s">
        <v>2587</v>
      </c>
      <c r="O475" s="49" t="s">
        <v>188</v>
      </c>
      <c r="P475" s="51" t="s">
        <v>443</v>
      </c>
      <c r="Q475" s="51" t="s">
        <v>2587</v>
      </c>
      <c r="R475" s="110" t="s">
        <v>139</v>
      </c>
      <c r="S475" s="110" t="s">
        <v>4621</v>
      </c>
      <c r="T475" s="130"/>
      <c r="U475" s="53">
        <v>2.74</v>
      </c>
      <c r="V475" s="50">
        <v>43231</v>
      </c>
      <c r="W475" s="49" t="s">
        <v>1179</v>
      </c>
      <c r="X475" s="52" t="s">
        <v>43</v>
      </c>
      <c r="Y475" s="49" t="s">
        <v>78</v>
      </c>
      <c r="Z475" s="127" t="s">
        <v>20461</v>
      </c>
      <c r="AA475" s="51"/>
      <c r="AB475" s="54">
        <v>0</v>
      </c>
      <c r="AC475" s="54">
        <v>0</v>
      </c>
      <c r="AD475" s="54">
        <v>-822.97</v>
      </c>
      <c r="AE475" s="54">
        <v>176211.67</v>
      </c>
      <c r="AF475" s="3">
        <f>SUM(Table2[[#This Row],[PE 2021 Obligations]],Table2[[#This Row],[ROW 2021 Obligations]],Table2[[#This Row],[Construction 2021 Obligations]],Table2[[#This Row],[Paving 2021 Obligations]])</f>
        <v>175388.7</v>
      </c>
      <c r="AG475" s="54">
        <v>0</v>
      </c>
      <c r="AH475" s="54">
        <v>0</v>
      </c>
      <c r="AI475" s="54">
        <v>40177.03</v>
      </c>
      <c r="AJ475" s="54">
        <v>660211.67000000004</v>
      </c>
      <c r="AK475" s="54">
        <v>700388.7</v>
      </c>
      <c r="AL475" s="49" t="s">
        <v>3685</v>
      </c>
    </row>
    <row r="476" spans="1:38" x14ac:dyDescent="0.25">
      <c r="A476" s="13">
        <v>126098</v>
      </c>
      <c r="B476" s="15">
        <v>1</v>
      </c>
      <c r="C476" s="43" t="s">
        <v>47</v>
      </c>
      <c r="D476" s="44">
        <v>42929</v>
      </c>
      <c r="E476" s="43" t="s">
        <v>75</v>
      </c>
      <c r="F476" s="44">
        <v>43752</v>
      </c>
      <c r="G476" s="43" t="s">
        <v>103</v>
      </c>
      <c r="H476" s="45" t="s">
        <v>289</v>
      </c>
      <c r="I476" s="43" t="s">
        <v>644</v>
      </c>
      <c r="J476" s="43" t="s">
        <v>116</v>
      </c>
      <c r="K476" s="43"/>
      <c r="L476" s="46" t="s">
        <v>116</v>
      </c>
      <c r="M476" s="45" t="s">
        <v>3686</v>
      </c>
      <c r="N476" s="45" t="s">
        <v>2587</v>
      </c>
      <c r="O476" s="43" t="s">
        <v>188</v>
      </c>
      <c r="P476" s="45" t="s">
        <v>443</v>
      </c>
      <c r="Q476" s="45" t="s">
        <v>2587</v>
      </c>
      <c r="R476" s="110" t="s">
        <v>139</v>
      </c>
      <c r="S476" s="110" t="s">
        <v>4621</v>
      </c>
      <c r="T476" s="130"/>
      <c r="U476" s="10">
        <v>1.62</v>
      </c>
      <c r="V476" s="44">
        <v>43231</v>
      </c>
      <c r="W476" s="43" t="s">
        <v>1179</v>
      </c>
      <c r="X476" s="46" t="s">
        <v>43</v>
      </c>
      <c r="Y476" s="43" t="s">
        <v>78</v>
      </c>
      <c r="Z476" s="127" t="s">
        <v>20461</v>
      </c>
      <c r="AA476" s="45"/>
      <c r="AB476" s="3">
        <v>0</v>
      </c>
      <c r="AC476" s="3">
        <v>0</v>
      </c>
      <c r="AD476" s="3">
        <v>4667.16</v>
      </c>
      <c r="AE476" s="3">
        <v>35171.480000000003</v>
      </c>
      <c r="AF476" s="3">
        <f>SUM(Table2[[#This Row],[PE 2021 Obligations]],Table2[[#This Row],[ROW 2021 Obligations]],Table2[[#This Row],[Construction 2021 Obligations]],Table2[[#This Row],[Paving 2021 Obligations]])</f>
        <v>39838.639999999999</v>
      </c>
      <c r="AG476" s="3">
        <v>0</v>
      </c>
      <c r="AH476" s="3">
        <v>0</v>
      </c>
      <c r="AI476" s="3">
        <v>23567.16</v>
      </c>
      <c r="AJ476" s="3">
        <v>340171.48</v>
      </c>
      <c r="AK476" s="3">
        <v>363738.64</v>
      </c>
      <c r="AL476" s="43" t="s">
        <v>3687</v>
      </c>
    </row>
    <row r="477" spans="1:38" x14ac:dyDescent="0.25">
      <c r="A477" s="13">
        <v>126468</v>
      </c>
      <c r="B477" s="15">
        <v>3</v>
      </c>
      <c r="C477" s="43" t="s">
        <v>474</v>
      </c>
      <c r="D477" s="44">
        <v>42968</v>
      </c>
      <c r="E477" s="43" t="s">
        <v>75</v>
      </c>
      <c r="F477" s="44">
        <v>44139</v>
      </c>
      <c r="G477" s="43" t="s">
        <v>74</v>
      </c>
      <c r="H477" s="45" t="s">
        <v>200</v>
      </c>
      <c r="I477" s="43" t="s">
        <v>3735</v>
      </c>
      <c r="J477" s="43" t="s">
        <v>116</v>
      </c>
      <c r="K477" s="43"/>
      <c r="L477" s="46" t="s">
        <v>116</v>
      </c>
      <c r="M477" s="45" t="s">
        <v>3736</v>
      </c>
      <c r="N477" s="45" t="s">
        <v>2587</v>
      </c>
      <c r="O477" s="43" t="s">
        <v>188</v>
      </c>
      <c r="P477" s="45" t="s">
        <v>443</v>
      </c>
      <c r="Q477" s="45" t="s">
        <v>2587</v>
      </c>
      <c r="R477" s="112" t="s">
        <v>139</v>
      </c>
      <c r="S477" s="110" t="s">
        <v>4621</v>
      </c>
      <c r="T477" s="130"/>
      <c r="U477" s="10">
        <v>5.59</v>
      </c>
      <c r="V477" s="44">
        <v>43966</v>
      </c>
      <c r="W477" s="43" t="s">
        <v>2358</v>
      </c>
      <c r="X477" s="46" t="s">
        <v>43</v>
      </c>
      <c r="Y477" s="43" t="s">
        <v>78</v>
      </c>
      <c r="Z477" s="127" t="s">
        <v>20461</v>
      </c>
      <c r="AA477" s="45"/>
      <c r="AB477" s="3">
        <v>0</v>
      </c>
      <c r="AC477" s="3">
        <v>0</v>
      </c>
      <c r="AD477" s="3">
        <v>-31348</v>
      </c>
      <c r="AE477" s="3">
        <v>-130522</v>
      </c>
      <c r="AF477" s="3">
        <f>SUM(Table2[[#This Row],[PE 2021 Obligations]],Table2[[#This Row],[ROW 2021 Obligations]],Table2[[#This Row],[Construction 2021 Obligations]],Table2[[#This Row],[Paving 2021 Obligations]])</f>
        <v>-161870</v>
      </c>
      <c r="AG477" s="3">
        <v>0</v>
      </c>
      <c r="AH477" s="3">
        <v>0</v>
      </c>
      <c r="AI477" s="3">
        <v>62922</v>
      </c>
      <c r="AJ477" s="3">
        <v>725768</v>
      </c>
      <c r="AK477" s="3">
        <v>788690</v>
      </c>
      <c r="AL477" s="43" t="s">
        <v>3737</v>
      </c>
    </row>
    <row r="478" spans="1:38" x14ac:dyDescent="0.25">
      <c r="A478" s="13">
        <v>126573</v>
      </c>
      <c r="B478" s="15">
        <v>1</v>
      </c>
      <c r="C478" s="43" t="s">
        <v>474</v>
      </c>
      <c r="D478" s="44">
        <v>42992</v>
      </c>
      <c r="E478" s="43" t="s">
        <v>75</v>
      </c>
      <c r="F478" s="44">
        <v>44167</v>
      </c>
      <c r="G478" s="43" t="s">
        <v>75</v>
      </c>
      <c r="H478" s="45" t="s">
        <v>317</v>
      </c>
      <c r="I478" s="43" t="s">
        <v>3754</v>
      </c>
      <c r="J478" s="43" t="s">
        <v>116</v>
      </c>
      <c r="K478" s="43"/>
      <c r="L478" s="46" t="s">
        <v>116</v>
      </c>
      <c r="M478" s="45" t="s">
        <v>3755</v>
      </c>
      <c r="N478" s="45" t="s">
        <v>2587</v>
      </c>
      <c r="O478" s="43" t="s">
        <v>188</v>
      </c>
      <c r="P478" s="45" t="s">
        <v>443</v>
      </c>
      <c r="Q478" s="45" t="s">
        <v>2587</v>
      </c>
      <c r="R478" s="112" t="s">
        <v>139</v>
      </c>
      <c r="S478" s="110" t="s">
        <v>4621</v>
      </c>
      <c r="T478" s="130"/>
      <c r="U478" s="10">
        <v>7.04</v>
      </c>
      <c r="V478" s="44">
        <v>43868</v>
      </c>
      <c r="W478" s="43" t="s">
        <v>2358</v>
      </c>
      <c r="X478" s="46" t="s">
        <v>43</v>
      </c>
      <c r="Y478" s="43" t="s">
        <v>78</v>
      </c>
      <c r="Z478" s="127" t="s">
        <v>20461</v>
      </c>
      <c r="AA478" s="45"/>
      <c r="AB478" s="3">
        <v>0</v>
      </c>
      <c r="AC478" s="3">
        <v>0</v>
      </c>
      <c r="AD478" s="3">
        <v>307440</v>
      </c>
      <c r="AE478" s="3">
        <v>352300</v>
      </c>
      <c r="AF478" s="3">
        <f>SUM(Table2[[#This Row],[PE 2021 Obligations]],Table2[[#This Row],[ROW 2021 Obligations]],Table2[[#This Row],[Construction 2021 Obligations]],Table2[[#This Row],[Paving 2021 Obligations]])</f>
        <v>659740</v>
      </c>
      <c r="AG478" s="3">
        <v>0</v>
      </c>
      <c r="AH478" s="3">
        <v>0</v>
      </c>
      <c r="AI478" s="3">
        <v>485940</v>
      </c>
      <c r="AJ478" s="3">
        <v>1128800</v>
      </c>
      <c r="AK478" s="3">
        <v>1614740</v>
      </c>
      <c r="AL478" s="43" t="s">
        <v>3756</v>
      </c>
    </row>
    <row r="479" spans="1:38" hidden="1" x14ac:dyDescent="0.25">
      <c r="A479" s="47">
        <v>127077</v>
      </c>
      <c r="B479" s="48">
        <v>1</v>
      </c>
      <c r="C479" s="49" t="s">
        <v>47</v>
      </c>
      <c r="D479" s="50">
        <v>43168</v>
      </c>
      <c r="E479" s="49" t="s">
        <v>75</v>
      </c>
      <c r="F479" s="50">
        <v>43789</v>
      </c>
      <c r="G479" s="49" t="s">
        <v>103</v>
      </c>
      <c r="H479" s="51" t="s">
        <v>276</v>
      </c>
      <c r="I479" s="49" t="s">
        <v>748</v>
      </c>
      <c r="J479" s="49" t="s">
        <v>116</v>
      </c>
      <c r="K479" s="49"/>
      <c r="L479" s="52" t="s">
        <v>116</v>
      </c>
      <c r="M479" s="51" t="s">
        <v>3932</v>
      </c>
      <c r="N479" s="51" t="s">
        <v>2587</v>
      </c>
      <c r="O479" s="49" t="s">
        <v>188</v>
      </c>
      <c r="P479" s="51" t="s">
        <v>443</v>
      </c>
      <c r="Q479" s="51" t="s">
        <v>2587</v>
      </c>
      <c r="R479" s="110" t="s">
        <v>139</v>
      </c>
      <c r="S479" s="110" t="s">
        <v>4621</v>
      </c>
      <c r="T479" s="130"/>
      <c r="U479" s="53">
        <v>5.53</v>
      </c>
      <c r="V479" s="50">
        <v>43504</v>
      </c>
      <c r="W479" s="49" t="s">
        <v>1179</v>
      </c>
      <c r="X479" s="52" t="s">
        <v>472</v>
      </c>
      <c r="Y479" s="49" t="s">
        <v>140</v>
      </c>
      <c r="Z479" s="127" t="s">
        <v>20460</v>
      </c>
      <c r="AA479" s="51"/>
      <c r="AB479" s="54">
        <v>0</v>
      </c>
      <c r="AC479" s="54">
        <v>0</v>
      </c>
      <c r="AD479" s="54">
        <v>12402.73</v>
      </c>
      <c r="AE479" s="54">
        <v>178196.86</v>
      </c>
      <c r="AF479" s="3">
        <f>SUM(Table2[[#This Row],[PE 2021 Obligations]],Table2[[#This Row],[ROW 2021 Obligations]],Table2[[#This Row],[Construction 2021 Obligations]],Table2[[#This Row],[Paving 2021 Obligations]])</f>
        <v>190599.59</v>
      </c>
      <c r="AG479" s="54">
        <v>0</v>
      </c>
      <c r="AH479" s="54">
        <v>0</v>
      </c>
      <c r="AI479" s="54">
        <v>103838.73</v>
      </c>
      <c r="AJ479" s="54">
        <v>2826916.86</v>
      </c>
      <c r="AK479" s="54">
        <v>2930755.59</v>
      </c>
      <c r="AL479" s="49" t="s">
        <v>3933</v>
      </c>
    </row>
    <row r="480" spans="1:38" hidden="1" x14ac:dyDescent="0.25">
      <c r="A480" s="47">
        <v>127088</v>
      </c>
      <c r="B480" s="48">
        <v>1</v>
      </c>
      <c r="C480" s="49" t="s">
        <v>47</v>
      </c>
      <c r="D480" s="50">
        <v>43172</v>
      </c>
      <c r="E480" s="49" t="s">
        <v>75</v>
      </c>
      <c r="F480" s="50">
        <v>43803</v>
      </c>
      <c r="G480" s="49" t="s">
        <v>75</v>
      </c>
      <c r="H480" s="51" t="s">
        <v>146</v>
      </c>
      <c r="I480" s="49" t="s">
        <v>669</v>
      </c>
      <c r="J480" s="49" t="s">
        <v>116</v>
      </c>
      <c r="K480" s="49"/>
      <c r="L480" s="52" t="s">
        <v>116</v>
      </c>
      <c r="M480" s="51" t="s">
        <v>3936</v>
      </c>
      <c r="N480" s="51" t="s">
        <v>2587</v>
      </c>
      <c r="O480" s="49" t="s">
        <v>188</v>
      </c>
      <c r="P480" s="51" t="s">
        <v>443</v>
      </c>
      <c r="Q480" s="51" t="s">
        <v>2587</v>
      </c>
      <c r="R480" s="110" t="s">
        <v>139</v>
      </c>
      <c r="S480" s="110" t="s">
        <v>4621</v>
      </c>
      <c r="T480" s="130"/>
      <c r="U480" s="53">
        <v>4.49</v>
      </c>
      <c r="V480" s="50">
        <v>43595</v>
      </c>
      <c r="W480" s="49" t="s">
        <v>1179</v>
      </c>
      <c r="X480" s="52" t="s">
        <v>43</v>
      </c>
      <c r="Y480" s="49" t="s">
        <v>511</v>
      </c>
      <c r="Z480" s="116" t="s">
        <v>20460</v>
      </c>
      <c r="AA480" s="51"/>
      <c r="AB480" s="54">
        <v>0</v>
      </c>
      <c r="AC480" s="54">
        <v>0</v>
      </c>
      <c r="AD480" s="54">
        <v>16712.16</v>
      </c>
      <c r="AE480" s="54">
        <v>173086.37</v>
      </c>
      <c r="AF480" s="3">
        <f>SUM(Table2[[#This Row],[PE 2021 Obligations]],Table2[[#This Row],[ROW 2021 Obligations]],Table2[[#This Row],[Construction 2021 Obligations]],Table2[[#This Row],[Paving 2021 Obligations]])</f>
        <v>189798.53</v>
      </c>
      <c r="AG480" s="54">
        <v>0</v>
      </c>
      <c r="AH480" s="54">
        <v>0</v>
      </c>
      <c r="AI480" s="54">
        <v>147442.16</v>
      </c>
      <c r="AJ480" s="54">
        <v>2158766.37</v>
      </c>
      <c r="AK480" s="54">
        <v>2306208.5299999998</v>
      </c>
      <c r="AL480" s="49" t="s">
        <v>3937</v>
      </c>
    </row>
    <row r="481" spans="1:38" x14ac:dyDescent="0.25">
      <c r="A481" s="47">
        <v>127104</v>
      </c>
      <c r="B481" s="48">
        <v>1</v>
      </c>
      <c r="C481" s="49" t="s">
        <v>47</v>
      </c>
      <c r="D481" s="50">
        <v>43172</v>
      </c>
      <c r="E481" s="49" t="s">
        <v>75</v>
      </c>
      <c r="F481" s="50">
        <v>43668</v>
      </c>
      <c r="G481" s="49" t="s">
        <v>75</v>
      </c>
      <c r="H481" s="51" t="s">
        <v>337</v>
      </c>
      <c r="I481" s="49" t="s">
        <v>3966</v>
      </c>
      <c r="J481" s="49" t="s">
        <v>116</v>
      </c>
      <c r="K481" s="49"/>
      <c r="L481" s="52" t="s">
        <v>116</v>
      </c>
      <c r="M481" s="51" t="s">
        <v>3967</v>
      </c>
      <c r="N481" s="51" t="s">
        <v>2587</v>
      </c>
      <c r="O481" s="49" t="s">
        <v>188</v>
      </c>
      <c r="P481" s="51" t="s">
        <v>443</v>
      </c>
      <c r="Q481" s="51" t="s">
        <v>2587</v>
      </c>
      <c r="R481" s="110" t="s">
        <v>139</v>
      </c>
      <c r="S481" s="110" t="s">
        <v>4621</v>
      </c>
      <c r="T481" s="130"/>
      <c r="U481" s="53">
        <v>2.17</v>
      </c>
      <c r="V481" s="50">
        <v>43553</v>
      </c>
      <c r="W481" s="49" t="s">
        <v>1179</v>
      </c>
      <c r="X481" s="52" t="s">
        <v>43</v>
      </c>
      <c r="Y481" s="49" t="s">
        <v>78</v>
      </c>
      <c r="Z481" s="127" t="s">
        <v>20461</v>
      </c>
      <c r="AA481" s="51"/>
      <c r="AB481" s="54">
        <v>0</v>
      </c>
      <c r="AC481" s="54">
        <v>0</v>
      </c>
      <c r="AD481" s="54">
        <v>40863.589999999997</v>
      </c>
      <c r="AE481" s="54">
        <v>-3460.66</v>
      </c>
      <c r="AF481" s="3">
        <f>SUM(Table2[[#This Row],[PE 2021 Obligations]],Table2[[#This Row],[ROW 2021 Obligations]],Table2[[#This Row],[Construction 2021 Obligations]],Table2[[#This Row],[Paving 2021 Obligations]])</f>
        <v>37402.929999999993</v>
      </c>
      <c r="AG481" s="54">
        <v>0</v>
      </c>
      <c r="AH481" s="54">
        <v>0</v>
      </c>
      <c r="AI481" s="54">
        <v>105463.59</v>
      </c>
      <c r="AJ481" s="54">
        <v>449939.34</v>
      </c>
      <c r="AK481" s="54">
        <v>555402.93000000005</v>
      </c>
      <c r="AL481" s="49" t="s">
        <v>3968</v>
      </c>
    </row>
    <row r="482" spans="1:38" x14ac:dyDescent="0.25">
      <c r="A482" s="47">
        <v>127178</v>
      </c>
      <c r="B482" s="48">
        <v>2</v>
      </c>
      <c r="C482" s="49" t="s">
        <v>47</v>
      </c>
      <c r="D482" s="50">
        <v>43179</v>
      </c>
      <c r="E482" s="49" t="s">
        <v>75</v>
      </c>
      <c r="F482" s="50">
        <v>43958</v>
      </c>
      <c r="G482" s="49" t="s">
        <v>103</v>
      </c>
      <c r="H482" s="51" t="s">
        <v>154</v>
      </c>
      <c r="I482" s="49" t="s">
        <v>539</v>
      </c>
      <c r="J482" s="49" t="s">
        <v>116</v>
      </c>
      <c r="K482" s="49"/>
      <c r="L482" s="52" t="s">
        <v>116</v>
      </c>
      <c r="M482" s="51" t="s">
        <v>4009</v>
      </c>
      <c r="N482" s="51" t="s">
        <v>2587</v>
      </c>
      <c r="O482" s="49" t="s">
        <v>188</v>
      </c>
      <c r="P482" s="51" t="s">
        <v>443</v>
      </c>
      <c r="Q482" s="51" t="s">
        <v>2587</v>
      </c>
      <c r="R482" s="110" t="s">
        <v>139</v>
      </c>
      <c r="S482" s="110" t="s">
        <v>4621</v>
      </c>
      <c r="T482" s="130"/>
      <c r="U482" s="53">
        <v>5.5</v>
      </c>
      <c r="V482" s="50">
        <v>43553</v>
      </c>
      <c r="W482" s="49" t="s">
        <v>1179</v>
      </c>
      <c r="X482" s="52" t="s">
        <v>43</v>
      </c>
      <c r="Y482" s="49" t="s">
        <v>78</v>
      </c>
      <c r="Z482" s="127" t="s">
        <v>20461</v>
      </c>
      <c r="AA482" s="51"/>
      <c r="AB482" s="54">
        <v>0</v>
      </c>
      <c r="AC482" s="54">
        <v>0</v>
      </c>
      <c r="AD482" s="54">
        <v>-11101.56</v>
      </c>
      <c r="AE482" s="54">
        <v>48034.03</v>
      </c>
      <c r="AF482" s="3">
        <f>SUM(Table2[[#This Row],[PE 2021 Obligations]],Table2[[#This Row],[ROW 2021 Obligations]],Table2[[#This Row],[Construction 2021 Obligations]],Table2[[#This Row],[Paving 2021 Obligations]])</f>
        <v>36932.47</v>
      </c>
      <c r="AG482" s="54">
        <v>0</v>
      </c>
      <c r="AH482" s="54">
        <v>0</v>
      </c>
      <c r="AI482" s="54">
        <v>24995.439999999999</v>
      </c>
      <c r="AJ482" s="54">
        <v>914035.03</v>
      </c>
      <c r="AK482" s="54">
        <v>939030.47</v>
      </c>
      <c r="AL482" s="49" t="s">
        <v>4010</v>
      </c>
    </row>
    <row r="483" spans="1:38" x14ac:dyDescent="0.25">
      <c r="A483" s="13">
        <v>127323</v>
      </c>
      <c r="B483" s="15">
        <v>3</v>
      </c>
      <c r="C483" s="43" t="s">
        <v>47</v>
      </c>
      <c r="D483" s="44">
        <v>43187</v>
      </c>
      <c r="E483" s="43" t="s">
        <v>75</v>
      </c>
      <c r="F483" s="44">
        <v>43801</v>
      </c>
      <c r="G483" s="43" t="s">
        <v>103</v>
      </c>
      <c r="H483" s="45" t="s">
        <v>354</v>
      </c>
      <c r="I483" s="43" t="s">
        <v>732</v>
      </c>
      <c r="J483" s="43" t="s">
        <v>116</v>
      </c>
      <c r="K483" s="43"/>
      <c r="L483" s="46" t="s">
        <v>116</v>
      </c>
      <c r="M483" s="45" t="s">
        <v>4140</v>
      </c>
      <c r="N483" s="45" t="s">
        <v>2587</v>
      </c>
      <c r="O483" s="43" t="s">
        <v>188</v>
      </c>
      <c r="P483" s="45" t="s">
        <v>443</v>
      </c>
      <c r="Q483" s="45" t="s">
        <v>2587</v>
      </c>
      <c r="R483" s="110" t="s">
        <v>139</v>
      </c>
      <c r="S483" s="110" t="s">
        <v>4621</v>
      </c>
      <c r="T483" s="130"/>
      <c r="U483" s="10">
        <v>4.4000000000000004</v>
      </c>
      <c r="V483" s="44">
        <v>43595</v>
      </c>
      <c r="W483" s="43" t="s">
        <v>1179</v>
      </c>
      <c r="X483" s="46" t="s">
        <v>43</v>
      </c>
      <c r="Y483" s="43" t="s">
        <v>78</v>
      </c>
      <c r="Z483" s="112" t="s">
        <v>20461</v>
      </c>
      <c r="AA483" s="45"/>
      <c r="AB483" s="3">
        <v>0</v>
      </c>
      <c r="AC483" s="3">
        <v>0</v>
      </c>
      <c r="AD483" s="3">
        <v>-8075.62</v>
      </c>
      <c r="AE483" s="3">
        <v>19839.240000000002</v>
      </c>
      <c r="AF483" s="3">
        <f>SUM(Table2[[#This Row],[PE 2021 Obligations]],Table2[[#This Row],[ROW 2021 Obligations]],Table2[[#This Row],[Construction 2021 Obligations]],Table2[[#This Row],[Paving 2021 Obligations]])</f>
        <v>11763.620000000003</v>
      </c>
      <c r="AG483" s="3">
        <v>0</v>
      </c>
      <c r="AH483" s="3">
        <v>0</v>
      </c>
      <c r="AI483" s="3">
        <v>17418.38</v>
      </c>
      <c r="AJ483" s="3">
        <v>1060312.24</v>
      </c>
      <c r="AK483" s="3">
        <v>1077730.6200000001</v>
      </c>
      <c r="AL483" s="43" t="s">
        <v>4141</v>
      </c>
    </row>
    <row r="484" spans="1:38" hidden="1" x14ac:dyDescent="0.25">
      <c r="A484" s="47">
        <v>127324</v>
      </c>
      <c r="B484" s="48">
        <v>3</v>
      </c>
      <c r="C484" s="49" t="s">
        <v>47</v>
      </c>
      <c r="D484" s="50">
        <v>43187</v>
      </c>
      <c r="E484" s="49" t="s">
        <v>75</v>
      </c>
      <c r="F484" s="50">
        <v>44089</v>
      </c>
      <c r="G484" s="49" t="s">
        <v>75</v>
      </c>
      <c r="H484" s="51" t="s">
        <v>98</v>
      </c>
      <c r="I484" s="49" t="s">
        <v>2045</v>
      </c>
      <c r="J484" s="49" t="s">
        <v>116</v>
      </c>
      <c r="K484" s="49"/>
      <c r="L484" s="52" t="s">
        <v>116</v>
      </c>
      <c r="M484" s="51" t="s">
        <v>4142</v>
      </c>
      <c r="N484" s="51" t="s">
        <v>2587</v>
      </c>
      <c r="O484" s="49" t="s">
        <v>188</v>
      </c>
      <c r="P484" s="51" t="s">
        <v>443</v>
      </c>
      <c r="Q484" s="51" t="s">
        <v>2587</v>
      </c>
      <c r="R484" s="110" t="s">
        <v>139</v>
      </c>
      <c r="S484" s="110" t="s">
        <v>4621</v>
      </c>
      <c r="T484" s="130"/>
      <c r="U484" s="53">
        <v>1.6</v>
      </c>
      <c r="V484" s="50">
        <v>43595</v>
      </c>
      <c r="W484" s="49" t="s">
        <v>1179</v>
      </c>
      <c r="X484" s="52" t="s">
        <v>43</v>
      </c>
      <c r="Y484" s="49" t="s">
        <v>140</v>
      </c>
      <c r="Z484" s="127" t="s">
        <v>20460</v>
      </c>
      <c r="AA484" s="51"/>
      <c r="AB484" s="54">
        <v>0</v>
      </c>
      <c r="AC484" s="54">
        <v>0</v>
      </c>
      <c r="AD484" s="54">
        <v>-6022.24</v>
      </c>
      <c r="AE484" s="54">
        <v>125140.31</v>
      </c>
      <c r="AF484" s="3">
        <f>SUM(Table2[[#This Row],[PE 2021 Obligations]],Table2[[#This Row],[ROW 2021 Obligations]],Table2[[#This Row],[Construction 2021 Obligations]],Table2[[#This Row],[Paving 2021 Obligations]])</f>
        <v>119118.06999999999</v>
      </c>
      <c r="AG484" s="54">
        <v>0</v>
      </c>
      <c r="AH484" s="54">
        <v>0</v>
      </c>
      <c r="AI484" s="54">
        <v>27525.759999999998</v>
      </c>
      <c r="AJ484" s="54">
        <v>451605.31</v>
      </c>
      <c r="AK484" s="54">
        <v>479131.07</v>
      </c>
      <c r="AL484" s="49" t="s">
        <v>4143</v>
      </c>
    </row>
    <row r="485" spans="1:38" hidden="1" x14ac:dyDescent="0.25">
      <c r="A485" s="47">
        <v>129497</v>
      </c>
      <c r="B485" s="48">
        <v>3</v>
      </c>
      <c r="C485" s="49" t="s">
        <v>31</v>
      </c>
      <c r="D485" s="50">
        <v>43685</v>
      </c>
      <c r="E485" s="49" t="s">
        <v>75</v>
      </c>
      <c r="F485" s="50">
        <v>44349</v>
      </c>
      <c r="G485" s="49" t="s">
        <v>832</v>
      </c>
      <c r="H485" s="51" t="s">
        <v>408</v>
      </c>
      <c r="I485" s="49" t="s">
        <v>477</v>
      </c>
      <c r="J485" s="49" t="s">
        <v>116</v>
      </c>
      <c r="K485" s="49"/>
      <c r="L485" s="52" t="s">
        <v>116</v>
      </c>
      <c r="M485" s="51" t="s">
        <v>5525</v>
      </c>
      <c r="N485" s="51" t="s">
        <v>2587</v>
      </c>
      <c r="O485" s="49" t="s">
        <v>188</v>
      </c>
      <c r="P485" s="51" t="s">
        <v>443</v>
      </c>
      <c r="Q485" s="51" t="s">
        <v>2587</v>
      </c>
      <c r="R485" s="111" t="s">
        <v>139</v>
      </c>
      <c r="S485" s="110" t="s">
        <v>4621</v>
      </c>
      <c r="T485" s="130"/>
      <c r="U485" s="53">
        <v>2.83</v>
      </c>
      <c r="V485" s="50">
        <v>44323</v>
      </c>
      <c r="W485" s="49" t="s">
        <v>2358</v>
      </c>
      <c r="X485" s="52" t="s">
        <v>472</v>
      </c>
      <c r="Y485" s="49" t="s">
        <v>140</v>
      </c>
      <c r="Z485" s="112" t="s">
        <v>20460</v>
      </c>
      <c r="AA485" s="51"/>
      <c r="AB485" s="54">
        <v>0</v>
      </c>
      <c r="AC485" s="54">
        <v>0</v>
      </c>
      <c r="AD485" s="54">
        <v>21137</v>
      </c>
      <c r="AE485" s="54">
        <v>1748930</v>
      </c>
      <c r="AF485" s="3">
        <f>SUM(Table2[[#This Row],[PE 2021 Obligations]],Table2[[#This Row],[ROW 2021 Obligations]],Table2[[#This Row],[Construction 2021 Obligations]],Table2[[#This Row],[Paving 2021 Obligations]])</f>
        <v>1770067</v>
      </c>
      <c r="AG485" s="54">
        <v>0</v>
      </c>
      <c r="AH485" s="54">
        <v>0</v>
      </c>
      <c r="AI485" s="54">
        <v>21137</v>
      </c>
      <c r="AJ485" s="54">
        <v>1748930</v>
      </c>
      <c r="AK485" s="54">
        <v>1770067</v>
      </c>
      <c r="AL485" s="49" t="s">
        <v>5526</v>
      </c>
    </row>
    <row r="486" spans="1:38" hidden="1" x14ac:dyDescent="0.25">
      <c r="A486" s="47">
        <v>129505</v>
      </c>
      <c r="B486" s="48">
        <v>3</v>
      </c>
      <c r="C486" s="49" t="s">
        <v>31</v>
      </c>
      <c r="D486" s="50">
        <v>43685</v>
      </c>
      <c r="E486" s="49" t="s">
        <v>75</v>
      </c>
      <c r="F486" s="50">
        <v>44305</v>
      </c>
      <c r="G486" s="49" t="s">
        <v>75</v>
      </c>
      <c r="H486" s="51" t="s">
        <v>434</v>
      </c>
      <c r="I486" s="49" t="s">
        <v>441</v>
      </c>
      <c r="J486" s="49" t="s">
        <v>116</v>
      </c>
      <c r="K486" s="49"/>
      <c r="L486" s="52" t="s">
        <v>116</v>
      </c>
      <c r="M486" s="51" t="s">
        <v>5535</v>
      </c>
      <c r="N486" s="51" t="s">
        <v>2587</v>
      </c>
      <c r="O486" s="49" t="s">
        <v>188</v>
      </c>
      <c r="P486" s="51" t="s">
        <v>443</v>
      </c>
      <c r="Q486" s="51" t="s">
        <v>2587</v>
      </c>
      <c r="R486" s="111" t="s">
        <v>139</v>
      </c>
      <c r="S486" s="110" t="s">
        <v>4621</v>
      </c>
      <c r="T486" s="130"/>
      <c r="U486" s="53">
        <v>4.91</v>
      </c>
      <c r="V486" s="50">
        <v>44281</v>
      </c>
      <c r="W486" s="49" t="s">
        <v>2358</v>
      </c>
      <c r="X486" s="52" t="s">
        <v>43</v>
      </c>
      <c r="Y486" s="49" t="s">
        <v>140</v>
      </c>
      <c r="Z486" s="112" t="s">
        <v>20460</v>
      </c>
      <c r="AA486" s="51"/>
      <c r="AB486" s="54">
        <v>0</v>
      </c>
      <c r="AC486" s="54">
        <v>0</v>
      </c>
      <c r="AD486" s="54">
        <v>23715</v>
      </c>
      <c r="AE486" s="54">
        <v>1370020</v>
      </c>
      <c r="AF486" s="3">
        <f>SUM(Table2[[#This Row],[PE 2021 Obligations]],Table2[[#This Row],[ROW 2021 Obligations]],Table2[[#This Row],[Construction 2021 Obligations]],Table2[[#This Row],[Paving 2021 Obligations]])</f>
        <v>1393735</v>
      </c>
      <c r="AG486" s="54">
        <v>0</v>
      </c>
      <c r="AH486" s="54">
        <v>0</v>
      </c>
      <c r="AI486" s="54">
        <v>23715</v>
      </c>
      <c r="AJ486" s="54">
        <v>1370020</v>
      </c>
      <c r="AK486" s="54">
        <v>1393735</v>
      </c>
      <c r="AL486" s="49" t="s">
        <v>5536</v>
      </c>
    </row>
    <row r="487" spans="1:38" x14ac:dyDescent="0.25">
      <c r="A487" s="13">
        <v>129207</v>
      </c>
      <c r="B487" s="15">
        <v>3</v>
      </c>
      <c r="C487" s="43" t="s">
        <v>47</v>
      </c>
      <c r="D487" s="44">
        <v>43641</v>
      </c>
      <c r="E487" s="43" t="s">
        <v>75</v>
      </c>
      <c r="F487" s="44">
        <v>44272</v>
      </c>
      <c r="G487" s="43" t="s">
        <v>75</v>
      </c>
      <c r="H487" s="45" t="s">
        <v>437</v>
      </c>
      <c r="I487" s="43" t="s">
        <v>1067</v>
      </c>
      <c r="J487" s="43" t="s">
        <v>116</v>
      </c>
      <c r="K487" s="43"/>
      <c r="L487" s="46" t="s">
        <v>116</v>
      </c>
      <c r="M487" s="45" t="s">
        <v>5305</v>
      </c>
      <c r="N487" s="45" t="s">
        <v>2587</v>
      </c>
      <c r="O487" s="43" t="s">
        <v>188</v>
      </c>
      <c r="P487" s="45" t="s">
        <v>188</v>
      </c>
      <c r="Q487" s="45" t="s">
        <v>2587</v>
      </c>
      <c r="R487" s="110" t="s">
        <v>139</v>
      </c>
      <c r="S487" s="110" t="s">
        <v>4621</v>
      </c>
      <c r="T487" s="130"/>
      <c r="U487" s="10">
        <v>10</v>
      </c>
      <c r="V487" s="44">
        <v>43917</v>
      </c>
      <c r="W487" s="43" t="s">
        <v>1179</v>
      </c>
      <c r="X487" s="46" t="s">
        <v>43</v>
      </c>
      <c r="Y487" s="43" t="s">
        <v>78</v>
      </c>
      <c r="Z487" s="127" t="s">
        <v>20461</v>
      </c>
      <c r="AA487" s="45"/>
      <c r="AB487" s="3">
        <v>0</v>
      </c>
      <c r="AC487" s="3">
        <v>0</v>
      </c>
      <c r="AD487" s="3">
        <v>0</v>
      </c>
      <c r="AE487" s="3">
        <v>1331730.17</v>
      </c>
      <c r="AF487" s="3">
        <f>SUM(Table2[[#This Row],[PE 2021 Obligations]],Table2[[#This Row],[ROW 2021 Obligations]],Table2[[#This Row],[Construction 2021 Obligations]],Table2[[#This Row],[Paving 2021 Obligations]])</f>
        <v>1331730.17</v>
      </c>
      <c r="AG487" s="3">
        <v>0</v>
      </c>
      <c r="AH487" s="3">
        <v>0</v>
      </c>
      <c r="AI487" s="3">
        <v>0</v>
      </c>
      <c r="AJ487" s="3">
        <v>1331730.17</v>
      </c>
      <c r="AK487" s="3">
        <v>1331730.17</v>
      </c>
      <c r="AL487" s="43" t="s">
        <v>5306</v>
      </c>
    </row>
    <row r="488" spans="1:38" x14ac:dyDescent="0.25">
      <c r="A488" s="13">
        <v>129220</v>
      </c>
      <c r="B488" s="15">
        <v>3</v>
      </c>
      <c r="C488" s="43" t="s">
        <v>474</v>
      </c>
      <c r="D488" s="44">
        <v>43641</v>
      </c>
      <c r="E488" s="43" t="s">
        <v>75</v>
      </c>
      <c r="F488" s="44">
        <v>44337</v>
      </c>
      <c r="G488" s="43" t="s">
        <v>832</v>
      </c>
      <c r="H488" s="45" t="s">
        <v>57</v>
      </c>
      <c r="I488" s="43" t="s">
        <v>5317</v>
      </c>
      <c r="J488" s="43" t="s">
        <v>116</v>
      </c>
      <c r="K488" s="43"/>
      <c r="L488" s="46" t="s">
        <v>116</v>
      </c>
      <c r="M488" s="45" t="s">
        <v>5318</v>
      </c>
      <c r="N488" s="45" t="s">
        <v>2587</v>
      </c>
      <c r="O488" s="43" t="s">
        <v>188</v>
      </c>
      <c r="P488" s="45" t="s">
        <v>188</v>
      </c>
      <c r="Q488" s="45" t="s">
        <v>2587</v>
      </c>
      <c r="R488" s="110" t="s">
        <v>139</v>
      </c>
      <c r="S488" s="110" t="s">
        <v>4621</v>
      </c>
      <c r="T488" s="130"/>
      <c r="U488" s="10">
        <v>5.41</v>
      </c>
      <c r="V488" s="44">
        <v>44008</v>
      </c>
      <c r="W488" s="43" t="s">
        <v>1179</v>
      </c>
      <c r="X488" s="46" t="s">
        <v>43</v>
      </c>
      <c r="Y488" s="43" t="s">
        <v>78</v>
      </c>
      <c r="Z488" s="127" t="s">
        <v>20461</v>
      </c>
      <c r="AA488" s="45"/>
      <c r="AB488" s="3">
        <v>0</v>
      </c>
      <c r="AC488" s="3">
        <v>0</v>
      </c>
      <c r="AD488" s="3">
        <v>0</v>
      </c>
      <c r="AE488" s="3">
        <v>-71753</v>
      </c>
      <c r="AF488" s="3">
        <f>SUM(Table2[[#This Row],[PE 2021 Obligations]],Table2[[#This Row],[ROW 2021 Obligations]],Table2[[#This Row],[Construction 2021 Obligations]],Table2[[#This Row],[Paving 2021 Obligations]])</f>
        <v>-71753</v>
      </c>
      <c r="AG488" s="3">
        <v>0</v>
      </c>
      <c r="AH488" s="3">
        <v>0</v>
      </c>
      <c r="AI488" s="3">
        <v>0</v>
      </c>
      <c r="AJ488" s="3">
        <v>945837</v>
      </c>
      <c r="AK488" s="3">
        <v>945837</v>
      </c>
      <c r="AL488" s="43" t="s">
        <v>5319</v>
      </c>
    </row>
    <row r="489" spans="1:38" x14ac:dyDescent="0.25">
      <c r="A489" s="47">
        <v>129221</v>
      </c>
      <c r="B489" s="48">
        <v>3</v>
      </c>
      <c r="C489" s="49" t="s">
        <v>474</v>
      </c>
      <c r="D489" s="50">
        <v>43641</v>
      </c>
      <c r="E489" s="49" t="s">
        <v>75</v>
      </c>
      <c r="F489" s="50">
        <v>44337</v>
      </c>
      <c r="G489" s="49" t="s">
        <v>832</v>
      </c>
      <c r="H489" s="51" t="s">
        <v>331</v>
      </c>
      <c r="I489" s="49" t="s">
        <v>5317</v>
      </c>
      <c r="J489" s="49" t="s">
        <v>116</v>
      </c>
      <c r="K489" s="49"/>
      <c r="L489" s="52" t="s">
        <v>116</v>
      </c>
      <c r="M489" s="51" t="s">
        <v>5320</v>
      </c>
      <c r="N489" s="51" t="s">
        <v>2587</v>
      </c>
      <c r="O489" s="49" t="s">
        <v>188</v>
      </c>
      <c r="P489" s="51" t="s">
        <v>188</v>
      </c>
      <c r="Q489" s="51" t="s">
        <v>2587</v>
      </c>
      <c r="R489" s="110" t="s">
        <v>139</v>
      </c>
      <c r="S489" s="110" t="s">
        <v>4621</v>
      </c>
      <c r="T489" s="130"/>
      <c r="U489" s="53">
        <v>1.2</v>
      </c>
      <c r="V489" s="50">
        <v>44008</v>
      </c>
      <c r="W489" s="49" t="s">
        <v>1179</v>
      </c>
      <c r="X489" s="52" t="s">
        <v>43</v>
      </c>
      <c r="Y489" s="49" t="s">
        <v>78</v>
      </c>
      <c r="Z489" s="112" t="s">
        <v>20461</v>
      </c>
      <c r="AA489" s="51"/>
      <c r="AB489" s="54">
        <v>0</v>
      </c>
      <c r="AC489" s="54">
        <v>0</v>
      </c>
      <c r="AD489" s="54">
        <v>0</v>
      </c>
      <c r="AE489" s="54">
        <v>-16618</v>
      </c>
      <c r="AF489" s="3">
        <f>SUM(Table2[[#This Row],[PE 2021 Obligations]],Table2[[#This Row],[ROW 2021 Obligations]],Table2[[#This Row],[Construction 2021 Obligations]],Table2[[#This Row],[Paving 2021 Obligations]])</f>
        <v>-16618</v>
      </c>
      <c r="AG489" s="54">
        <v>0</v>
      </c>
      <c r="AH489" s="54">
        <v>0</v>
      </c>
      <c r="AI489" s="54">
        <v>0</v>
      </c>
      <c r="AJ489" s="54">
        <v>252122</v>
      </c>
      <c r="AK489" s="54">
        <v>252122</v>
      </c>
      <c r="AL489" s="49" t="s">
        <v>5321</v>
      </c>
    </row>
    <row r="490" spans="1:38" x14ac:dyDescent="0.25">
      <c r="A490" s="13">
        <v>129480</v>
      </c>
      <c r="B490" s="15">
        <v>3</v>
      </c>
      <c r="C490" s="43" t="s">
        <v>31</v>
      </c>
      <c r="D490" s="44">
        <v>43685</v>
      </c>
      <c r="E490" s="43" t="s">
        <v>75</v>
      </c>
      <c r="F490" s="44">
        <v>44252</v>
      </c>
      <c r="G490" s="43" t="s">
        <v>832</v>
      </c>
      <c r="H490" s="45" t="s">
        <v>334</v>
      </c>
      <c r="I490" s="43" t="s">
        <v>5493</v>
      </c>
      <c r="J490" s="43" t="s">
        <v>116</v>
      </c>
      <c r="K490" s="43"/>
      <c r="L490" s="46" t="s">
        <v>116</v>
      </c>
      <c r="M490" s="45" t="s">
        <v>5494</v>
      </c>
      <c r="N490" s="45" t="s">
        <v>2587</v>
      </c>
      <c r="O490" s="43" t="s">
        <v>188</v>
      </c>
      <c r="P490" s="45" t="s">
        <v>188</v>
      </c>
      <c r="Q490" s="45" t="s">
        <v>2587</v>
      </c>
      <c r="R490" s="110" t="s">
        <v>139</v>
      </c>
      <c r="S490" s="110" t="s">
        <v>4621</v>
      </c>
      <c r="T490" s="130"/>
      <c r="U490" s="10">
        <v>7.39</v>
      </c>
      <c r="V490" s="44">
        <v>44232</v>
      </c>
      <c r="W490" s="43" t="s">
        <v>1179</v>
      </c>
      <c r="X490" s="46" t="s">
        <v>43</v>
      </c>
      <c r="Y490" s="43" t="s">
        <v>78</v>
      </c>
      <c r="Z490" s="127" t="s">
        <v>20461</v>
      </c>
      <c r="AA490" s="45"/>
      <c r="AB490" s="3">
        <v>0</v>
      </c>
      <c r="AC490" s="3">
        <v>0</v>
      </c>
      <c r="AD490" s="3">
        <v>0</v>
      </c>
      <c r="AE490" s="3">
        <v>1019178</v>
      </c>
      <c r="AF490" s="3">
        <f>SUM(Table2[[#This Row],[PE 2021 Obligations]],Table2[[#This Row],[ROW 2021 Obligations]],Table2[[#This Row],[Construction 2021 Obligations]],Table2[[#This Row],[Paving 2021 Obligations]])</f>
        <v>1019178</v>
      </c>
      <c r="AG490" s="3">
        <v>0</v>
      </c>
      <c r="AH490" s="3">
        <v>0</v>
      </c>
      <c r="AI490" s="3">
        <v>0</v>
      </c>
      <c r="AJ490" s="3">
        <v>1019178</v>
      </c>
      <c r="AK490" s="3">
        <v>1019178</v>
      </c>
      <c r="AL490" s="43" t="s">
        <v>5495</v>
      </c>
    </row>
    <row r="491" spans="1:38" hidden="1" x14ac:dyDescent="0.25">
      <c r="A491" s="13">
        <v>129502</v>
      </c>
      <c r="B491" s="15">
        <v>3</v>
      </c>
      <c r="C491" s="43" t="s">
        <v>31</v>
      </c>
      <c r="D491" s="44">
        <v>43685</v>
      </c>
      <c r="E491" s="43" t="s">
        <v>75</v>
      </c>
      <c r="F491" s="44">
        <v>44349</v>
      </c>
      <c r="G491" s="43" t="s">
        <v>832</v>
      </c>
      <c r="H491" s="45" t="s">
        <v>5532</v>
      </c>
      <c r="I491" s="43" t="s">
        <v>802</v>
      </c>
      <c r="J491" s="43" t="s">
        <v>116</v>
      </c>
      <c r="K491" s="43"/>
      <c r="L491" s="46" t="s">
        <v>116</v>
      </c>
      <c r="M491" s="45" t="s">
        <v>5533</v>
      </c>
      <c r="N491" s="45" t="s">
        <v>2587</v>
      </c>
      <c r="O491" s="43" t="s">
        <v>188</v>
      </c>
      <c r="P491" s="45" t="s">
        <v>188</v>
      </c>
      <c r="Q491" s="45" t="s">
        <v>2587</v>
      </c>
      <c r="R491" s="112" t="s">
        <v>139</v>
      </c>
      <c r="S491" s="110" t="s">
        <v>4621</v>
      </c>
      <c r="T491" s="130"/>
      <c r="U491" s="10">
        <v>8.15</v>
      </c>
      <c r="V491" s="44">
        <v>44323</v>
      </c>
      <c r="W491" s="43" t="s">
        <v>2358</v>
      </c>
      <c r="X491" s="46" t="s">
        <v>472</v>
      </c>
      <c r="Y491" s="43" t="s">
        <v>140</v>
      </c>
      <c r="Z491" s="112" t="s">
        <v>20460</v>
      </c>
      <c r="AA491" s="45"/>
      <c r="AB491" s="3">
        <v>0</v>
      </c>
      <c r="AC491" s="3">
        <v>0</v>
      </c>
      <c r="AD491" s="3">
        <v>0</v>
      </c>
      <c r="AE491" s="3">
        <v>1384260</v>
      </c>
      <c r="AF491" s="3">
        <f>SUM(Table2[[#This Row],[PE 2021 Obligations]],Table2[[#This Row],[ROW 2021 Obligations]],Table2[[#This Row],[Construction 2021 Obligations]],Table2[[#This Row],[Paving 2021 Obligations]])</f>
        <v>1384260</v>
      </c>
      <c r="AG491" s="3">
        <v>0</v>
      </c>
      <c r="AH491" s="3">
        <v>0</v>
      </c>
      <c r="AI491" s="3">
        <v>0</v>
      </c>
      <c r="AJ491" s="3">
        <v>1384260</v>
      </c>
      <c r="AK491" s="3">
        <v>1384260</v>
      </c>
      <c r="AL491" s="43" t="s">
        <v>5534</v>
      </c>
    </row>
    <row r="492" spans="1:38" x14ac:dyDescent="0.25">
      <c r="A492" s="13">
        <v>129142</v>
      </c>
      <c r="B492" s="15">
        <v>1</v>
      </c>
      <c r="C492" s="43" t="s">
        <v>31</v>
      </c>
      <c r="D492" s="44">
        <v>43635</v>
      </c>
      <c r="E492" s="43" t="s">
        <v>75</v>
      </c>
      <c r="F492" s="44">
        <v>44299</v>
      </c>
      <c r="G492" s="43" t="s">
        <v>74</v>
      </c>
      <c r="H492" s="45" t="s">
        <v>133</v>
      </c>
      <c r="I492" s="43" t="s">
        <v>5264</v>
      </c>
      <c r="J492" s="43" t="s">
        <v>116</v>
      </c>
      <c r="K492" s="43"/>
      <c r="L492" s="46" t="s">
        <v>116</v>
      </c>
      <c r="M492" s="45" t="s">
        <v>5265</v>
      </c>
      <c r="N492" s="45" t="s">
        <v>5266</v>
      </c>
      <c r="O492" s="43" t="s">
        <v>188</v>
      </c>
      <c r="P492" s="45" t="s">
        <v>443</v>
      </c>
      <c r="Q492" s="45" t="s">
        <v>5266</v>
      </c>
      <c r="R492" s="112" t="s">
        <v>139</v>
      </c>
      <c r="S492" s="110" t="s">
        <v>4621</v>
      </c>
      <c r="T492" s="130"/>
      <c r="U492" s="10">
        <v>4.28</v>
      </c>
      <c r="V492" s="44">
        <v>44281</v>
      </c>
      <c r="W492" s="43" t="s">
        <v>2358</v>
      </c>
      <c r="X492" s="46" t="s">
        <v>43</v>
      </c>
      <c r="Y492" s="43" t="s">
        <v>78</v>
      </c>
      <c r="Z492" s="127" t="s">
        <v>20461</v>
      </c>
      <c r="AA492" s="45"/>
      <c r="AB492" s="3">
        <v>0</v>
      </c>
      <c r="AC492" s="3">
        <v>0</v>
      </c>
      <c r="AD492" s="3">
        <v>10500</v>
      </c>
      <c r="AE492" s="3">
        <v>514800</v>
      </c>
      <c r="AF492" s="3">
        <f>SUM(Table2[[#This Row],[PE 2021 Obligations]],Table2[[#This Row],[ROW 2021 Obligations]],Table2[[#This Row],[Construction 2021 Obligations]],Table2[[#This Row],[Paving 2021 Obligations]])</f>
        <v>525300</v>
      </c>
      <c r="AG492" s="3">
        <v>0</v>
      </c>
      <c r="AH492" s="3">
        <v>0</v>
      </c>
      <c r="AI492" s="3">
        <v>10500</v>
      </c>
      <c r="AJ492" s="3">
        <v>514800</v>
      </c>
      <c r="AK492" s="3">
        <v>525300</v>
      </c>
      <c r="AL492" s="43" t="s">
        <v>5267</v>
      </c>
    </row>
    <row r="493" spans="1:38" x14ac:dyDescent="0.25">
      <c r="A493" s="47">
        <v>129143</v>
      </c>
      <c r="B493" s="48">
        <v>1</v>
      </c>
      <c r="C493" s="49" t="s">
        <v>31</v>
      </c>
      <c r="D493" s="50">
        <v>43635</v>
      </c>
      <c r="E493" s="49" t="s">
        <v>75</v>
      </c>
      <c r="F493" s="50">
        <v>44299</v>
      </c>
      <c r="G493" s="49" t="s">
        <v>74</v>
      </c>
      <c r="H493" s="51" t="s">
        <v>791</v>
      </c>
      <c r="I493" s="49" t="s">
        <v>5264</v>
      </c>
      <c r="J493" s="49" t="s">
        <v>116</v>
      </c>
      <c r="K493" s="49"/>
      <c r="L493" s="52" t="s">
        <v>116</v>
      </c>
      <c r="M493" s="51" t="s">
        <v>5268</v>
      </c>
      <c r="N493" s="51" t="s">
        <v>5266</v>
      </c>
      <c r="O493" s="49" t="s">
        <v>188</v>
      </c>
      <c r="P493" s="51" t="s">
        <v>443</v>
      </c>
      <c r="Q493" s="51" t="s">
        <v>5266</v>
      </c>
      <c r="R493" s="111" t="s">
        <v>139</v>
      </c>
      <c r="S493" s="110" t="s">
        <v>4621</v>
      </c>
      <c r="T493" s="130"/>
      <c r="U493" s="53">
        <v>2.2200000000000002</v>
      </c>
      <c r="V493" s="50">
        <v>44281</v>
      </c>
      <c r="W493" s="49" t="s">
        <v>2358</v>
      </c>
      <c r="X493" s="52" t="s">
        <v>43</v>
      </c>
      <c r="Y493" s="49" t="s">
        <v>78</v>
      </c>
      <c r="Z493" s="112" t="s">
        <v>20461</v>
      </c>
      <c r="AA493" s="51"/>
      <c r="AB493" s="54">
        <v>0</v>
      </c>
      <c r="AC493" s="54">
        <v>0</v>
      </c>
      <c r="AD493" s="54">
        <v>0</v>
      </c>
      <c r="AE493" s="54">
        <v>330459</v>
      </c>
      <c r="AF493" s="3">
        <f>SUM(Table2[[#This Row],[PE 2021 Obligations]],Table2[[#This Row],[ROW 2021 Obligations]],Table2[[#This Row],[Construction 2021 Obligations]],Table2[[#This Row],[Paving 2021 Obligations]])</f>
        <v>330459</v>
      </c>
      <c r="AG493" s="54">
        <v>0</v>
      </c>
      <c r="AH493" s="54">
        <v>0</v>
      </c>
      <c r="AI493" s="54">
        <v>0</v>
      </c>
      <c r="AJ493" s="54">
        <v>330459</v>
      </c>
      <c r="AK493" s="54">
        <v>330459</v>
      </c>
      <c r="AL493" s="49" t="s">
        <v>5269</v>
      </c>
    </row>
    <row r="494" spans="1:38" ht="30" x14ac:dyDescent="0.25">
      <c r="A494" s="47">
        <v>127101</v>
      </c>
      <c r="B494" s="48">
        <v>1</v>
      </c>
      <c r="C494" s="49" t="s">
        <v>73</v>
      </c>
      <c r="D494" s="50">
        <v>43172</v>
      </c>
      <c r="E494" s="49" t="s">
        <v>75</v>
      </c>
      <c r="F494" s="50">
        <v>44341</v>
      </c>
      <c r="G494" s="49" t="s">
        <v>75</v>
      </c>
      <c r="H494" s="51" t="s">
        <v>386</v>
      </c>
      <c r="I494" s="49" t="s">
        <v>3958</v>
      </c>
      <c r="J494" s="49" t="s">
        <v>116</v>
      </c>
      <c r="K494" s="49"/>
      <c r="L494" s="52" t="s">
        <v>116</v>
      </c>
      <c r="M494" s="51" t="s">
        <v>3959</v>
      </c>
      <c r="N494" s="51" t="s">
        <v>3960</v>
      </c>
      <c r="O494" s="49" t="s">
        <v>188</v>
      </c>
      <c r="P494" s="51" t="s">
        <v>2347</v>
      </c>
      <c r="Q494" s="51" t="s">
        <v>3960</v>
      </c>
      <c r="R494" s="113" t="s">
        <v>139</v>
      </c>
      <c r="S494" s="113" t="s">
        <v>4621</v>
      </c>
      <c r="T494" s="132"/>
      <c r="U494" s="53">
        <v>5.73</v>
      </c>
      <c r="V494" s="50">
        <v>44365</v>
      </c>
      <c r="W494" s="49" t="s">
        <v>2358</v>
      </c>
      <c r="X494" s="52" t="s">
        <v>43</v>
      </c>
      <c r="Y494" s="49" t="s">
        <v>78</v>
      </c>
      <c r="Z494" s="112" t="s">
        <v>20461</v>
      </c>
      <c r="AA494" s="51" t="s">
        <v>3961</v>
      </c>
      <c r="AB494" s="54">
        <v>0</v>
      </c>
      <c r="AC494" s="54">
        <v>0</v>
      </c>
      <c r="AD494" s="54"/>
      <c r="AE494" s="54">
        <v>823700</v>
      </c>
      <c r="AF494" s="3">
        <f>SUM(Table2[[#This Row],[PE 2021 Obligations]],Table2[[#This Row],[ROW 2021 Obligations]],Table2[[#This Row],[Construction 2021 Obligations]],Table2[[#This Row],[Paving 2021 Obligations]])</f>
        <v>823700</v>
      </c>
      <c r="AG494" s="54">
        <v>0</v>
      </c>
      <c r="AH494" s="54">
        <v>0</v>
      </c>
      <c r="AI494" s="54">
        <v>96200</v>
      </c>
      <c r="AJ494" s="54">
        <v>823700</v>
      </c>
      <c r="AK494" s="54">
        <v>919900</v>
      </c>
      <c r="AL494" s="49" t="s">
        <v>3962</v>
      </c>
    </row>
    <row r="495" spans="1:38" hidden="1" x14ac:dyDescent="0.25">
      <c r="A495" s="13">
        <v>127839</v>
      </c>
      <c r="B495" s="15">
        <v>1</v>
      </c>
      <c r="C495" s="43" t="s">
        <v>47</v>
      </c>
      <c r="D495" s="44">
        <v>43287</v>
      </c>
      <c r="E495" s="43" t="s">
        <v>75</v>
      </c>
      <c r="F495" s="44">
        <v>43795</v>
      </c>
      <c r="G495" s="43" t="s">
        <v>103</v>
      </c>
      <c r="H495" s="45" t="s">
        <v>394</v>
      </c>
      <c r="I495" s="43" t="s">
        <v>446</v>
      </c>
      <c r="J495" s="43" t="s">
        <v>116</v>
      </c>
      <c r="K495" s="43"/>
      <c r="L495" s="46" t="s">
        <v>116</v>
      </c>
      <c r="M495" s="45" t="s">
        <v>4368</v>
      </c>
      <c r="N495" s="45" t="s">
        <v>3960</v>
      </c>
      <c r="O495" s="43" t="s">
        <v>188</v>
      </c>
      <c r="P495" s="45" t="s">
        <v>443</v>
      </c>
      <c r="Q495" s="45" t="s">
        <v>3960</v>
      </c>
      <c r="R495" s="110" t="s">
        <v>139</v>
      </c>
      <c r="S495" s="110" t="s">
        <v>4621</v>
      </c>
      <c r="T495" s="130"/>
      <c r="U495" s="10">
        <v>6.1</v>
      </c>
      <c r="V495" s="44">
        <v>43595</v>
      </c>
      <c r="W495" s="43" t="s">
        <v>2358</v>
      </c>
      <c r="X495" s="46" t="s">
        <v>472</v>
      </c>
      <c r="Y495" s="43" t="s">
        <v>140</v>
      </c>
      <c r="Z495" s="112" t="s">
        <v>20460</v>
      </c>
      <c r="AA495" s="45"/>
      <c r="AB495" s="3">
        <v>0</v>
      </c>
      <c r="AC495" s="3">
        <v>0</v>
      </c>
      <c r="AD495" s="3">
        <v>5226.8500000000004</v>
      </c>
      <c r="AE495" s="3">
        <v>17631.87</v>
      </c>
      <c r="AF495" s="3">
        <f>SUM(Table2[[#This Row],[PE 2021 Obligations]],Table2[[#This Row],[ROW 2021 Obligations]],Table2[[#This Row],[Construction 2021 Obligations]],Table2[[#This Row],[Paving 2021 Obligations]])</f>
        <v>22858.720000000001</v>
      </c>
      <c r="AG495" s="3">
        <v>0</v>
      </c>
      <c r="AH495" s="3">
        <v>0</v>
      </c>
      <c r="AI495" s="3">
        <v>34326.85</v>
      </c>
      <c r="AJ495" s="3">
        <v>910931.87</v>
      </c>
      <c r="AK495" s="3">
        <v>945258.72</v>
      </c>
      <c r="AL495" s="43" t="s">
        <v>4369</v>
      </c>
    </row>
    <row r="496" spans="1:38" x14ac:dyDescent="0.25">
      <c r="A496" s="13">
        <v>127407</v>
      </c>
      <c r="B496" s="15">
        <v>4</v>
      </c>
      <c r="C496" s="43" t="s">
        <v>31</v>
      </c>
      <c r="D496" s="44">
        <v>43194</v>
      </c>
      <c r="E496" s="43" t="s">
        <v>75</v>
      </c>
      <c r="F496" s="44">
        <v>44252</v>
      </c>
      <c r="G496" s="43" t="s">
        <v>74</v>
      </c>
      <c r="H496" s="45" t="s">
        <v>326</v>
      </c>
      <c r="I496" s="43" t="s">
        <v>4234</v>
      </c>
      <c r="J496" s="43" t="s">
        <v>116</v>
      </c>
      <c r="K496" s="43"/>
      <c r="L496" s="46" t="s">
        <v>116</v>
      </c>
      <c r="M496" s="45" t="s">
        <v>4248</v>
      </c>
      <c r="N496" s="45" t="s">
        <v>4108</v>
      </c>
      <c r="O496" s="43" t="s">
        <v>188</v>
      </c>
      <c r="P496" s="45" t="s">
        <v>443</v>
      </c>
      <c r="Q496" s="45" t="s">
        <v>4108</v>
      </c>
      <c r="R496" s="112" t="s">
        <v>139</v>
      </c>
      <c r="S496" s="110" t="s">
        <v>4621</v>
      </c>
      <c r="T496" s="130"/>
      <c r="U496" s="10">
        <v>0.44</v>
      </c>
      <c r="V496" s="44">
        <v>44232</v>
      </c>
      <c r="W496" s="43" t="s">
        <v>3309</v>
      </c>
      <c r="X496" s="46" t="s">
        <v>43</v>
      </c>
      <c r="Y496" s="43" t="s">
        <v>78</v>
      </c>
      <c r="Z496" s="112" t="s">
        <v>20461</v>
      </c>
      <c r="AA496" s="45"/>
      <c r="AB496" s="3">
        <v>0</v>
      </c>
      <c r="AC496" s="3">
        <v>0</v>
      </c>
      <c r="AD496" s="3">
        <v>18200</v>
      </c>
      <c r="AE496" s="3">
        <v>173500</v>
      </c>
      <c r="AF496" s="3">
        <f>SUM(Table2[[#This Row],[PE 2021 Obligations]],Table2[[#This Row],[ROW 2021 Obligations]],Table2[[#This Row],[Construction 2021 Obligations]],Table2[[#This Row],[Paving 2021 Obligations]])</f>
        <v>191700</v>
      </c>
      <c r="AG496" s="3">
        <v>0</v>
      </c>
      <c r="AH496" s="3">
        <v>0</v>
      </c>
      <c r="AI496" s="3">
        <v>18200</v>
      </c>
      <c r="AJ496" s="3">
        <v>173500</v>
      </c>
      <c r="AK496" s="3">
        <v>191700</v>
      </c>
      <c r="AL496" s="43" t="s">
        <v>4249</v>
      </c>
    </row>
    <row r="497" spans="1:38" x14ac:dyDescent="0.25">
      <c r="A497" s="13">
        <v>130291</v>
      </c>
      <c r="B497" s="15">
        <v>4</v>
      </c>
      <c r="C497" s="43" t="s">
        <v>31</v>
      </c>
      <c r="D497" s="44">
        <v>43951</v>
      </c>
      <c r="E497" s="43" t="s">
        <v>75</v>
      </c>
      <c r="F497" s="44">
        <v>44349</v>
      </c>
      <c r="G497" s="43" t="s">
        <v>32</v>
      </c>
      <c r="H497" s="45" t="s">
        <v>261</v>
      </c>
      <c r="I497" s="43" t="s">
        <v>741</v>
      </c>
      <c r="J497" s="43" t="s">
        <v>116</v>
      </c>
      <c r="K497" s="43"/>
      <c r="L497" s="46" t="s">
        <v>116</v>
      </c>
      <c r="M497" s="45" t="s">
        <v>6206</v>
      </c>
      <c r="N497" s="45" t="s">
        <v>4108</v>
      </c>
      <c r="O497" s="43" t="s">
        <v>188</v>
      </c>
      <c r="P497" s="45" t="s">
        <v>443</v>
      </c>
      <c r="Q497" s="45" t="s">
        <v>4108</v>
      </c>
      <c r="R497" s="112" t="s">
        <v>139</v>
      </c>
      <c r="S497" s="110" t="s">
        <v>4621</v>
      </c>
      <c r="T497" s="130"/>
      <c r="U497" s="10">
        <v>2.74</v>
      </c>
      <c r="V497" s="44">
        <v>44323</v>
      </c>
      <c r="W497" s="43" t="s">
        <v>2358</v>
      </c>
      <c r="X497" s="46" t="s">
        <v>43</v>
      </c>
      <c r="Y497" s="43" t="s">
        <v>78</v>
      </c>
      <c r="Z497" s="112" t="s">
        <v>20461</v>
      </c>
      <c r="AA497" s="45"/>
      <c r="AB497" s="3">
        <v>0</v>
      </c>
      <c r="AC497" s="3">
        <v>0</v>
      </c>
      <c r="AD497" s="3">
        <v>56200</v>
      </c>
      <c r="AE497" s="3">
        <v>690100</v>
      </c>
      <c r="AF497" s="3">
        <f>SUM(Table2[[#This Row],[PE 2021 Obligations]],Table2[[#This Row],[ROW 2021 Obligations]],Table2[[#This Row],[Construction 2021 Obligations]],Table2[[#This Row],[Paving 2021 Obligations]])</f>
        <v>746300</v>
      </c>
      <c r="AG497" s="3">
        <v>0</v>
      </c>
      <c r="AH497" s="3">
        <v>0</v>
      </c>
      <c r="AI497" s="3">
        <v>56200</v>
      </c>
      <c r="AJ497" s="3">
        <v>690100</v>
      </c>
      <c r="AK497" s="3">
        <v>746300</v>
      </c>
      <c r="AL497" s="43" t="s">
        <v>6207</v>
      </c>
    </row>
    <row r="498" spans="1:38" hidden="1" x14ac:dyDescent="0.25">
      <c r="A498" s="13">
        <v>130387</v>
      </c>
      <c r="B498" s="15">
        <v>1</v>
      </c>
      <c r="C498" s="43" t="s">
        <v>73</v>
      </c>
      <c r="D498" s="44">
        <v>43977</v>
      </c>
      <c r="E498" s="43" t="s">
        <v>75</v>
      </c>
      <c r="F498" s="44">
        <v>44306</v>
      </c>
      <c r="G498" s="43" t="s">
        <v>74</v>
      </c>
      <c r="H498" s="45" t="s">
        <v>643</v>
      </c>
      <c r="I498" s="43" t="s">
        <v>468</v>
      </c>
      <c r="J498" s="43" t="s">
        <v>116</v>
      </c>
      <c r="K498" s="43"/>
      <c r="L498" s="46" t="s">
        <v>116</v>
      </c>
      <c r="M498" s="45" t="s">
        <v>6338</v>
      </c>
      <c r="N498" s="45" t="s">
        <v>5216</v>
      </c>
      <c r="O498" s="43" t="s">
        <v>188</v>
      </c>
      <c r="P498" s="45" t="s">
        <v>443</v>
      </c>
      <c r="Q498" s="45" t="s">
        <v>5216</v>
      </c>
      <c r="R498" s="114" t="s">
        <v>139</v>
      </c>
      <c r="S498" s="114" t="s">
        <v>4621</v>
      </c>
      <c r="T498" s="133"/>
      <c r="U498" s="10">
        <v>5.29</v>
      </c>
      <c r="V498" s="44">
        <v>44365</v>
      </c>
      <c r="W498" s="43" t="s">
        <v>1179</v>
      </c>
      <c r="X498" s="46" t="s">
        <v>472</v>
      </c>
      <c r="Y498" s="43" t="s">
        <v>140</v>
      </c>
      <c r="Z498" s="112" t="s">
        <v>20460</v>
      </c>
      <c r="AA498" s="45"/>
      <c r="AB498" s="3">
        <v>0</v>
      </c>
      <c r="AC498" s="3">
        <v>0</v>
      </c>
      <c r="AD498" s="3">
        <v>73900</v>
      </c>
      <c r="AE498" s="3">
        <v>2716600</v>
      </c>
      <c r="AF498" s="3">
        <f>SUM(Table2[[#This Row],[PE 2021 Obligations]],Table2[[#This Row],[ROW 2021 Obligations]],Table2[[#This Row],[Construction 2021 Obligations]],Table2[[#This Row],[Paving 2021 Obligations]])</f>
        <v>2790500</v>
      </c>
      <c r="AG498" s="3">
        <v>0</v>
      </c>
      <c r="AH498" s="3">
        <v>0</v>
      </c>
      <c r="AI498" s="3">
        <v>73900</v>
      </c>
      <c r="AJ498" s="3">
        <v>2716600</v>
      </c>
      <c r="AK498" s="3">
        <v>2790500</v>
      </c>
      <c r="AL498" s="43" t="s">
        <v>6339</v>
      </c>
    </row>
    <row r="499" spans="1:38" ht="30" x14ac:dyDescent="0.25">
      <c r="A499" s="13">
        <v>127181</v>
      </c>
      <c r="B499" s="15">
        <v>2</v>
      </c>
      <c r="C499" s="43" t="s">
        <v>47</v>
      </c>
      <c r="D499" s="44">
        <v>43179</v>
      </c>
      <c r="E499" s="43" t="s">
        <v>75</v>
      </c>
      <c r="F499" s="44">
        <v>43761</v>
      </c>
      <c r="G499" s="43" t="s">
        <v>103</v>
      </c>
      <c r="H499" s="45" t="s">
        <v>170</v>
      </c>
      <c r="I499" s="43" t="s">
        <v>464</v>
      </c>
      <c r="J499" s="43" t="s">
        <v>116</v>
      </c>
      <c r="K499" s="43"/>
      <c r="L499" s="46" t="s">
        <v>116</v>
      </c>
      <c r="M499" s="45" t="s">
        <v>4011</v>
      </c>
      <c r="N499" s="45" t="s">
        <v>4012</v>
      </c>
      <c r="O499" s="43" t="s">
        <v>188</v>
      </c>
      <c r="P499" s="45" t="s">
        <v>2347</v>
      </c>
      <c r="Q499" s="45" t="s">
        <v>4012</v>
      </c>
      <c r="R499" s="110" t="s">
        <v>139</v>
      </c>
      <c r="S499" s="110" t="s">
        <v>4621</v>
      </c>
      <c r="T499" s="130"/>
      <c r="U499" s="10">
        <v>9.36</v>
      </c>
      <c r="V499" s="44">
        <v>43637</v>
      </c>
      <c r="W499" s="43" t="s">
        <v>2358</v>
      </c>
      <c r="X499" s="46" t="s">
        <v>43</v>
      </c>
      <c r="Y499" s="43" t="s">
        <v>78</v>
      </c>
      <c r="Z499" s="112" t="s">
        <v>20461</v>
      </c>
      <c r="AA499" s="45" t="s">
        <v>4013</v>
      </c>
      <c r="AB499" s="3">
        <v>0</v>
      </c>
      <c r="AC499" s="3">
        <v>0</v>
      </c>
      <c r="AD499" s="3"/>
      <c r="AE499" s="3">
        <v>24017.47</v>
      </c>
      <c r="AF499" s="3">
        <f>SUM(Table2[[#This Row],[PE 2021 Obligations]],Table2[[#This Row],[ROW 2021 Obligations]],Table2[[#This Row],[Construction 2021 Obligations]],Table2[[#This Row],[Paving 2021 Obligations]])</f>
        <v>24017.47</v>
      </c>
      <c r="AG499" s="3">
        <v>0</v>
      </c>
      <c r="AH499" s="3">
        <v>0</v>
      </c>
      <c r="AI499" s="3">
        <v>74810.759999999995</v>
      </c>
      <c r="AJ499" s="3">
        <v>1125812.47</v>
      </c>
      <c r="AK499" s="3">
        <v>1200623.23</v>
      </c>
      <c r="AL499" s="43" t="s">
        <v>4014</v>
      </c>
    </row>
    <row r="500" spans="1:38" x14ac:dyDescent="0.25">
      <c r="A500" s="47">
        <v>129112</v>
      </c>
      <c r="B500" s="48">
        <v>1</v>
      </c>
      <c r="C500" s="49" t="s">
        <v>474</v>
      </c>
      <c r="D500" s="50">
        <v>43634</v>
      </c>
      <c r="E500" s="49" t="s">
        <v>75</v>
      </c>
      <c r="F500" s="50">
        <v>44203</v>
      </c>
      <c r="G500" s="49" t="s">
        <v>75</v>
      </c>
      <c r="H500" s="51" t="s">
        <v>196</v>
      </c>
      <c r="I500" s="49" t="s">
        <v>2125</v>
      </c>
      <c r="J500" s="49" t="s">
        <v>116</v>
      </c>
      <c r="K500" s="49"/>
      <c r="L500" s="52" t="s">
        <v>116</v>
      </c>
      <c r="M500" s="51" t="s">
        <v>5231</v>
      </c>
      <c r="N500" s="51" t="s">
        <v>4012</v>
      </c>
      <c r="O500" s="49" t="s">
        <v>188</v>
      </c>
      <c r="P500" s="51" t="s">
        <v>188</v>
      </c>
      <c r="Q500" s="51" t="s">
        <v>4012</v>
      </c>
      <c r="R500" s="110" t="s">
        <v>139</v>
      </c>
      <c r="S500" s="110" t="s">
        <v>4621</v>
      </c>
      <c r="T500" s="130"/>
      <c r="U500" s="53">
        <v>5.62</v>
      </c>
      <c r="V500" s="50">
        <v>44008</v>
      </c>
      <c r="W500" s="49" t="s">
        <v>2358</v>
      </c>
      <c r="X500" s="52" t="s">
        <v>43</v>
      </c>
      <c r="Y500" s="49" t="s">
        <v>78</v>
      </c>
      <c r="Z500" s="127" t="s">
        <v>20461</v>
      </c>
      <c r="AA500" s="51"/>
      <c r="AB500" s="54">
        <v>0</v>
      </c>
      <c r="AC500" s="54">
        <v>0</v>
      </c>
      <c r="AD500" s="54">
        <v>0</v>
      </c>
      <c r="AE500" s="54">
        <v>565623</v>
      </c>
      <c r="AF500" s="3">
        <f>SUM(Table2[[#This Row],[PE 2021 Obligations]],Table2[[#This Row],[ROW 2021 Obligations]],Table2[[#This Row],[Construction 2021 Obligations]],Table2[[#This Row],[Paving 2021 Obligations]])</f>
        <v>565623</v>
      </c>
      <c r="AG500" s="54">
        <v>0</v>
      </c>
      <c r="AH500" s="54">
        <v>0</v>
      </c>
      <c r="AI500" s="54">
        <v>0</v>
      </c>
      <c r="AJ500" s="54">
        <v>565623</v>
      </c>
      <c r="AK500" s="54">
        <v>565623</v>
      </c>
      <c r="AL500" s="49" t="s">
        <v>5232</v>
      </c>
    </row>
    <row r="501" spans="1:38" x14ac:dyDescent="0.25">
      <c r="A501" s="47">
        <v>127164</v>
      </c>
      <c r="B501" s="48">
        <v>2</v>
      </c>
      <c r="C501" s="49" t="s">
        <v>31</v>
      </c>
      <c r="D501" s="50">
        <v>43179</v>
      </c>
      <c r="E501" s="49" t="s">
        <v>75</v>
      </c>
      <c r="F501" s="50">
        <v>44349</v>
      </c>
      <c r="G501" s="49" t="s">
        <v>514</v>
      </c>
      <c r="H501" s="51" t="s">
        <v>264</v>
      </c>
      <c r="I501" s="49" t="s">
        <v>3995</v>
      </c>
      <c r="J501" s="49" t="s">
        <v>116</v>
      </c>
      <c r="K501" s="49"/>
      <c r="L501" s="52" t="s">
        <v>116</v>
      </c>
      <c r="M501" s="51" t="s">
        <v>3996</v>
      </c>
      <c r="N501" s="51" t="s">
        <v>3997</v>
      </c>
      <c r="O501" s="49" t="s">
        <v>188</v>
      </c>
      <c r="P501" s="51" t="s">
        <v>443</v>
      </c>
      <c r="Q501" s="51" t="s">
        <v>3997</v>
      </c>
      <c r="R501" s="111" t="s">
        <v>139</v>
      </c>
      <c r="S501" s="110" t="s">
        <v>4621</v>
      </c>
      <c r="T501" s="130"/>
      <c r="U501" s="53">
        <v>4.87</v>
      </c>
      <c r="V501" s="50">
        <v>44323</v>
      </c>
      <c r="W501" s="49" t="s">
        <v>3998</v>
      </c>
      <c r="X501" s="52" t="s">
        <v>43</v>
      </c>
      <c r="Y501" s="49" t="s">
        <v>78</v>
      </c>
      <c r="Z501" s="112" t="s">
        <v>20461</v>
      </c>
      <c r="AA501" s="51"/>
      <c r="AB501" s="54">
        <v>0</v>
      </c>
      <c r="AC501" s="54">
        <v>0</v>
      </c>
      <c r="AD501" s="54">
        <v>0</v>
      </c>
      <c r="AE501" s="54">
        <v>909050</v>
      </c>
      <c r="AF501" s="3">
        <f>SUM(Table2[[#This Row],[PE 2021 Obligations]],Table2[[#This Row],[ROW 2021 Obligations]],Table2[[#This Row],[Construction 2021 Obligations]],Table2[[#This Row],[Paving 2021 Obligations]])</f>
        <v>909050</v>
      </c>
      <c r="AG501" s="54">
        <v>0</v>
      </c>
      <c r="AH501" s="54">
        <v>0</v>
      </c>
      <c r="AI501" s="54">
        <v>0</v>
      </c>
      <c r="AJ501" s="54">
        <v>909050</v>
      </c>
      <c r="AK501" s="54">
        <v>909050</v>
      </c>
      <c r="AL501" s="49" t="s">
        <v>3999</v>
      </c>
    </row>
    <row r="502" spans="1:38" x14ac:dyDescent="0.25">
      <c r="A502" s="13">
        <v>127332</v>
      </c>
      <c r="B502" s="15">
        <v>3</v>
      </c>
      <c r="C502" s="43" t="s">
        <v>47</v>
      </c>
      <c r="D502" s="44">
        <v>43187</v>
      </c>
      <c r="E502" s="43" t="s">
        <v>75</v>
      </c>
      <c r="F502" s="44">
        <v>43728</v>
      </c>
      <c r="G502" s="43" t="s">
        <v>103</v>
      </c>
      <c r="H502" s="45" t="s">
        <v>955</v>
      </c>
      <c r="I502" s="43" t="s">
        <v>802</v>
      </c>
      <c r="J502" s="43" t="s">
        <v>116</v>
      </c>
      <c r="K502" s="43"/>
      <c r="L502" s="46" t="s">
        <v>116</v>
      </c>
      <c r="M502" s="45" t="s">
        <v>4149</v>
      </c>
      <c r="N502" s="45" t="s">
        <v>3997</v>
      </c>
      <c r="O502" s="43" t="s">
        <v>188</v>
      </c>
      <c r="P502" s="45" t="s">
        <v>443</v>
      </c>
      <c r="Q502" s="45" t="s">
        <v>3997</v>
      </c>
      <c r="R502" s="110" t="s">
        <v>139</v>
      </c>
      <c r="S502" s="110" t="s">
        <v>4621</v>
      </c>
      <c r="T502" s="130"/>
      <c r="U502" s="10">
        <v>4.68</v>
      </c>
      <c r="V502" s="44">
        <v>43595</v>
      </c>
      <c r="W502" s="43" t="s">
        <v>2358</v>
      </c>
      <c r="X502" s="46" t="s">
        <v>43</v>
      </c>
      <c r="Y502" s="43" t="s">
        <v>78</v>
      </c>
      <c r="Z502" s="112" t="s">
        <v>20461</v>
      </c>
      <c r="AA502" s="45"/>
      <c r="AB502" s="3">
        <v>0</v>
      </c>
      <c r="AC502" s="3">
        <v>0</v>
      </c>
      <c r="AD502" s="3">
        <v>-9709.7800000000007</v>
      </c>
      <c r="AE502" s="3">
        <v>33738.28</v>
      </c>
      <c r="AF502" s="3">
        <f>SUM(Table2[[#This Row],[PE 2021 Obligations]],Table2[[#This Row],[ROW 2021 Obligations]],Table2[[#This Row],[Construction 2021 Obligations]],Table2[[#This Row],[Paving 2021 Obligations]])</f>
        <v>24028.5</v>
      </c>
      <c r="AG502" s="3">
        <v>0</v>
      </c>
      <c r="AH502" s="3">
        <v>0</v>
      </c>
      <c r="AI502" s="3">
        <v>25096.22</v>
      </c>
      <c r="AJ502" s="3">
        <v>644579.28</v>
      </c>
      <c r="AK502" s="3">
        <v>669675.5</v>
      </c>
      <c r="AL502" s="43" t="s">
        <v>4150</v>
      </c>
    </row>
    <row r="503" spans="1:38" ht="30" x14ac:dyDescent="0.25">
      <c r="A503" s="13">
        <v>129136</v>
      </c>
      <c r="B503" s="15">
        <v>1</v>
      </c>
      <c r="C503" s="43" t="s">
        <v>31</v>
      </c>
      <c r="D503" s="44">
        <v>43635</v>
      </c>
      <c r="E503" s="43" t="s">
        <v>75</v>
      </c>
      <c r="F503" s="44">
        <v>44299</v>
      </c>
      <c r="G503" s="43" t="s">
        <v>74</v>
      </c>
      <c r="H503" s="45" t="s">
        <v>133</v>
      </c>
      <c r="I503" s="43" t="s">
        <v>5257</v>
      </c>
      <c r="J503" s="43" t="s">
        <v>116</v>
      </c>
      <c r="K503" s="43"/>
      <c r="L503" s="46" t="s">
        <v>116</v>
      </c>
      <c r="M503" s="45" t="s">
        <v>5258</v>
      </c>
      <c r="N503" s="45" t="s">
        <v>5212</v>
      </c>
      <c r="O503" s="43" t="s">
        <v>188</v>
      </c>
      <c r="P503" s="45" t="s">
        <v>2347</v>
      </c>
      <c r="Q503" s="45" t="s">
        <v>5212</v>
      </c>
      <c r="R503" s="112" t="s">
        <v>139</v>
      </c>
      <c r="S503" s="110" t="s">
        <v>4621</v>
      </c>
      <c r="T503" s="130"/>
      <c r="U503" s="10">
        <v>2.5099999999999998</v>
      </c>
      <c r="V503" s="44">
        <v>44281</v>
      </c>
      <c r="W503" s="43" t="s">
        <v>2358</v>
      </c>
      <c r="X503" s="46" t="s">
        <v>43</v>
      </c>
      <c r="Y503" s="43" t="s">
        <v>78</v>
      </c>
      <c r="Z503" s="112" t="s">
        <v>20461</v>
      </c>
      <c r="AA503" s="45" t="s">
        <v>5259</v>
      </c>
      <c r="AB503" s="3">
        <v>0</v>
      </c>
      <c r="AC503" s="3">
        <v>0</v>
      </c>
      <c r="AD503" s="3"/>
      <c r="AE503" s="3">
        <v>301000</v>
      </c>
      <c r="AF503" s="3">
        <f>SUM(Table2[[#This Row],[PE 2021 Obligations]],Table2[[#This Row],[ROW 2021 Obligations]],Table2[[#This Row],[Construction 2021 Obligations]],Table2[[#This Row],[Paving 2021 Obligations]])</f>
        <v>301000</v>
      </c>
      <c r="AG503" s="3">
        <v>0</v>
      </c>
      <c r="AH503" s="3">
        <v>0</v>
      </c>
      <c r="AI503" s="3">
        <v>64100</v>
      </c>
      <c r="AJ503" s="3">
        <v>301000</v>
      </c>
      <c r="AK503" s="3">
        <v>365100</v>
      </c>
      <c r="AL503" s="43" t="s">
        <v>5260</v>
      </c>
    </row>
    <row r="504" spans="1:38" x14ac:dyDescent="0.25">
      <c r="A504" s="13">
        <v>129105</v>
      </c>
      <c r="B504" s="15">
        <v>1</v>
      </c>
      <c r="C504" s="43" t="s">
        <v>31</v>
      </c>
      <c r="D504" s="44">
        <v>43634</v>
      </c>
      <c r="E504" s="43" t="s">
        <v>75</v>
      </c>
      <c r="F504" s="44">
        <v>44033</v>
      </c>
      <c r="G504" s="43" t="s">
        <v>75</v>
      </c>
      <c r="H504" s="45" t="s">
        <v>320</v>
      </c>
      <c r="I504" s="43" t="s">
        <v>2033</v>
      </c>
      <c r="J504" s="43" t="s">
        <v>116</v>
      </c>
      <c r="K504" s="43"/>
      <c r="L504" s="46" t="s">
        <v>116</v>
      </c>
      <c r="M504" s="45" t="s">
        <v>5211</v>
      </c>
      <c r="N504" s="45" t="s">
        <v>5212</v>
      </c>
      <c r="O504" s="43" t="s">
        <v>188</v>
      </c>
      <c r="P504" s="45" t="s">
        <v>443</v>
      </c>
      <c r="Q504" s="45" t="s">
        <v>5212</v>
      </c>
      <c r="R504" s="112" t="s">
        <v>139</v>
      </c>
      <c r="S504" s="110" t="s">
        <v>4621</v>
      </c>
      <c r="T504" s="130"/>
      <c r="U504" s="10">
        <v>2.27</v>
      </c>
      <c r="V504" s="44">
        <v>44008</v>
      </c>
      <c r="W504" s="43" t="s">
        <v>2358</v>
      </c>
      <c r="X504" s="46" t="s">
        <v>43</v>
      </c>
      <c r="Y504" s="43" t="s">
        <v>78</v>
      </c>
      <c r="Z504" s="112" t="s">
        <v>20461</v>
      </c>
      <c r="AA504" s="45"/>
      <c r="AB504" s="3">
        <v>0</v>
      </c>
      <c r="AC504" s="3">
        <v>0</v>
      </c>
      <c r="AD504" s="3">
        <v>0</v>
      </c>
      <c r="AE504" s="3">
        <v>-258500</v>
      </c>
      <c r="AF504" s="3">
        <f>SUM(Table2[[#This Row],[PE 2021 Obligations]],Table2[[#This Row],[ROW 2021 Obligations]],Table2[[#This Row],[Construction 2021 Obligations]],Table2[[#This Row],[Paving 2021 Obligations]])</f>
        <v>-258500</v>
      </c>
      <c r="AG504" s="3">
        <v>0</v>
      </c>
      <c r="AH504" s="3">
        <v>0</v>
      </c>
      <c r="AI504" s="3">
        <v>0</v>
      </c>
      <c r="AJ504" s="3">
        <v>259500</v>
      </c>
      <c r="AK504" s="3">
        <v>259500</v>
      </c>
      <c r="AL504" s="43" t="s">
        <v>5213</v>
      </c>
    </row>
    <row r="505" spans="1:38" x14ac:dyDescent="0.25">
      <c r="A505" s="13">
        <v>129130</v>
      </c>
      <c r="B505" s="15">
        <v>1</v>
      </c>
      <c r="C505" s="43" t="s">
        <v>31</v>
      </c>
      <c r="D505" s="44">
        <v>43635</v>
      </c>
      <c r="E505" s="43" t="s">
        <v>75</v>
      </c>
      <c r="F505" s="44">
        <v>44299</v>
      </c>
      <c r="G505" s="43" t="s">
        <v>32</v>
      </c>
      <c r="H505" s="45" t="s">
        <v>182</v>
      </c>
      <c r="I505" s="43" t="s">
        <v>5248</v>
      </c>
      <c r="J505" s="43" t="s">
        <v>116</v>
      </c>
      <c r="K505" s="43"/>
      <c r="L505" s="46" t="s">
        <v>116</v>
      </c>
      <c r="M505" s="45" t="s">
        <v>5249</v>
      </c>
      <c r="N505" s="45" t="s">
        <v>5212</v>
      </c>
      <c r="O505" s="43" t="s">
        <v>188</v>
      </c>
      <c r="P505" s="45" t="s">
        <v>443</v>
      </c>
      <c r="Q505" s="45" t="s">
        <v>5212</v>
      </c>
      <c r="R505" s="112" t="s">
        <v>139</v>
      </c>
      <c r="S505" s="110" t="s">
        <v>4621</v>
      </c>
      <c r="T505" s="130"/>
      <c r="U505" s="10">
        <v>4.12</v>
      </c>
      <c r="V505" s="44">
        <v>44281</v>
      </c>
      <c r="W505" s="43" t="s">
        <v>2358</v>
      </c>
      <c r="X505" s="46" t="s">
        <v>43</v>
      </c>
      <c r="Y505" s="43" t="s">
        <v>78</v>
      </c>
      <c r="Z505" s="112" t="s">
        <v>20461</v>
      </c>
      <c r="AA505" s="45"/>
      <c r="AB505" s="3">
        <v>0</v>
      </c>
      <c r="AC505" s="3">
        <v>0</v>
      </c>
      <c r="AD505" s="3">
        <v>88400</v>
      </c>
      <c r="AE505" s="3">
        <v>533900</v>
      </c>
      <c r="AF505" s="3">
        <f>SUM(Table2[[#This Row],[PE 2021 Obligations]],Table2[[#This Row],[ROW 2021 Obligations]],Table2[[#This Row],[Construction 2021 Obligations]],Table2[[#This Row],[Paving 2021 Obligations]])</f>
        <v>622300</v>
      </c>
      <c r="AG505" s="3">
        <v>0</v>
      </c>
      <c r="AH505" s="3">
        <v>0</v>
      </c>
      <c r="AI505" s="3">
        <v>88400</v>
      </c>
      <c r="AJ505" s="3">
        <v>533900</v>
      </c>
      <c r="AK505" s="3">
        <v>622300</v>
      </c>
      <c r="AL505" s="43" t="s">
        <v>5250</v>
      </c>
    </row>
    <row r="506" spans="1:38" ht="30" hidden="1" x14ac:dyDescent="0.25">
      <c r="A506" s="47">
        <v>127072</v>
      </c>
      <c r="B506" s="48">
        <v>1</v>
      </c>
      <c r="C506" s="49" t="s">
        <v>31</v>
      </c>
      <c r="D506" s="50">
        <v>43168</v>
      </c>
      <c r="E506" s="49" t="s">
        <v>75</v>
      </c>
      <c r="F506" s="50">
        <v>44299</v>
      </c>
      <c r="G506" s="49" t="s">
        <v>75</v>
      </c>
      <c r="H506" s="51" t="s">
        <v>209</v>
      </c>
      <c r="I506" s="49" t="s">
        <v>491</v>
      </c>
      <c r="J506" s="49" t="s">
        <v>116</v>
      </c>
      <c r="K506" s="49"/>
      <c r="L506" s="52" t="s">
        <v>116</v>
      </c>
      <c r="M506" s="51" t="s">
        <v>3926</v>
      </c>
      <c r="N506" s="51" t="s">
        <v>2357</v>
      </c>
      <c r="O506" s="49" t="s">
        <v>188</v>
      </c>
      <c r="P506" s="51" t="s">
        <v>2347</v>
      </c>
      <c r="Q506" s="51" t="s">
        <v>2357</v>
      </c>
      <c r="R506" s="111" t="s">
        <v>139</v>
      </c>
      <c r="S506" s="110" t="s">
        <v>4621</v>
      </c>
      <c r="T506" s="130"/>
      <c r="U506" s="53">
        <v>13.12</v>
      </c>
      <c r="V506" s="50">
        <v>44281</v>
      </c>
      <c r="W506" s="49" t="s">
        <v>2358</v>
      </c>
      <c r="X506" s="52" t="s">
        <v>43</v>
      </c>
      <c r="Y506" s="49" t="s">
        <v>511</v>
      </c>
      <c r="Z506" s="116" t="s">
        <v>20460</v>
      </c>
      <c r="AA506" s="51" t="s">
        <v>3927</v>
      </c>
      <c r="AB506" s="54">
        <v>0</v>
      </c>
      <c r="AC506" s="54">
        <v>0</v>
      </c>
      <c r="AD506" s="54"/>
      <c r="AE506" s="54">
        <v>1691500</v>
      </c>
      <c r="AF506" s="3">
        <f>SUM(Table2[[#This Row],[PE 2021 Obligations]],Table2[[#This Row],[ROW 2021 Obligations]],Table2[[#This Row],[Construction 2021 Obligations]],Table2[[#This Row],[Paving 2021 Obligations]])</f>
        <v>1691500</v>
      </c>
      <c r="AG506" s="54">
        <v>0</v>
      </c>
      <c r="AH506" s="54">
        <v>0</v>
      </c>
      <c r="AI506" s="54">
        <v>107900</v>
      </c>
      <c r="AJ506" s="54">
        <v>1691500</v>
      </c>
      <c r="AK506" s="54">
        <v>1799400</v>
      </c>
      <c r="AL506" s="49" t="s">
        <v>3928</v>
      </c>
    </row>
    <row r="507" spans="1:38" ht="30" x14ac:dyDescent="0.25">
      <c r="A507" s="13">
        <v>127092</v>
      </c>
      <c r="B507" s="15">
        <v>1</v>
      </c>
      <c r="C507" s="43" t="s">
        <v>474</v>
      </c>
      <c r="D507" s="44">
        <v>43172</v>
      </c>
      <c r="E507" s="43" t="s">
        <v>75</v>
      </c>
      <c r="F507" s="44">
        <v>44124</v>
      </c>
      <c r="G507" s="43" t="s">
        <v>75</v>
      </c>
      <c r="H507" s="45" t="s">
        <v>158</v>
      </c>
      <c r="I507" s="43" t="s">
        <v>748</v>
      </c>
      <c r="J507" s="43" t="s">
        <v>116</v>
      </c>
      <c r="K507" s="43"/>
      <c r="L507" s="46" t="s">
        <v>116</v>
      </c>
      <c r="M507" s="45" t="s">
        <v>3944</v>
      </c>
      <c r="N507" s="45" t="s">
        <v>2357</v>
      </c>
      <c r="O507" s="43" t="s">
        <v>188</v>
      </c>
      <c r="P507" s="45" t="s">
        <v>2347</v>
      </c>
      <c r="Q507" s="45" t="s">
        <v>2357</v>
      </c>
      <c r="R507" s="112" t="s">
        <v>139</v>
      </c>
      <c r="S507" s="110" t="s">
        <v>4621</v>
      </c>
      <c r="T507" s="130"/>
      <c r="U507" s="10">
        <v>5.82</v>
      </c>
      <c r="V507" s="44">
        <v>43966</v>
      </c>
      <c r="W507" s="43" t="s">
        <v>2358</v>
      </c>
      <c r="X507" s="46" t="s">
        <v>43</v>
      </c>
      <c r="Y507" s="43" t="s">
        <v>78</v>
      </c>
      <c r="Z507" s="127" t="s">
        <v>20461</v>
      </c>
      <c r="AA507" s="45" t="s">
        <v>3945</v>
      </c>
      <c r="AB507" s="3">
        <v>0</v>
      </c>
      <c r="AC507" s="3">
        <v>0</v>
      </c>
      <c r="AD507" s="3"/>
      <c r="AE507" s="3">
        <v>66000</v>
      </c>
      <c r="AF507" s="3">
        <f>SUM(Table2[[#This Row],[PE 2021 Obligations]],Table2[[#This Row],[ROW 2021 Obligations]],Table2[[#This Row],[Construction 2021 Obligations]],Table2[[#This Row],[Paving 2021 Obligations]])</f>
        <v>66000</v>
      </c>
      <c r="AG507" s="3">
        <v>0</v>
      </c>
      <c r="AH507" s="3">
        <v>0</v>
      </c>
      <c r="AI507" s="3">
        <v>303100</v>
      </c>
      <c r="AJ507" s="3">
        <v>989000</v>
      </c>
      <c r="AK507" s="3">
        <v>1292100</v>
      </c>
      <c r="AL507" s="43" t="s">
        <v>3946</v>
      </c>
    </row>
    <row r="508" spans="1:38" ht="30" x14ac:dyDescent="0.25">
      <c r="A508" s="47">
        <v>127186</v>
      </c>
      <c r="B508" s="48">
        <v>2</v>
      </c>
      <c r="C508" s="49" t="s">
        <v>31</v>
      </c>
      <c r="D508" s="50">
        <v>43179</v>
      </c>
      <c r="E508" s="49" t="s">
        <v>75</v>
      </c>
      <c r="F508" s="50">
        <v>44006</v>
      </c>
      <c r="G508" s="49" t="s">
        <v>514</v>
      </c>
      <c r="H508" s="51" t="s">
        <v>797</v>
      </c>
      <c r="I508" s="49" t="s">
        <v>4015</v>
      </c>
      <c r="J508" s="49" t="s">
        <v>116</v>
      </c>
      <c r="K508" s="49"/>
      <c r="L508" s="52" t="s">
        <v>116</v>
      </c>
      <c r="M508" s="51" t="s">
        <v>4016</v>
      </c>
      <c r="N508" s="51" t="s">
        <v>2357</v>
      </c>
      <c r="O508" s="49" t="s">
        <v>188</v>
      </c>
      <c r="P508" s="51" t="s">
        <v>2347</v>
      </c>
      <c r="Q508" s="51" t="s">
        <v>2357</v>
      </c>
      <c r="R508" s="111" t="s">
        <v>139</v>
      </c>
      <c r="S508" s="110" t="s">
        <v>4621</v>
      </c>
      <c r="T508" s="130"/>
      <c r="U508" s="53">
        <v>2.79</v>
      </c>
      <c r="V508" s="50">
        <v>43966</v>
      </c>
      <c r="W508" s="49" t="s">
        <v>2358</v>
      </c>
      <c r="X508" s="52" t="s">
        <v>43</v>
      </c>
      <c r="Y508" s="49" t="s">
        <v>78</v>
      </c>
      <c r="Z508" s="112" t="s">
        <v>20461</v>
      </c>
      <c r="AA508" s="51" t="s">
        <v>4017</v>
      </c>
      <c r="AB508" s="54">
        <v>0</v>
      </c>
      <c r="AC508" s="54">
        <v>0</v>
      </c>
      <c r="AD508" s="54"/>
      <c r="AE508" s="54">
        <v>45463</v>
      </c>
      <c r="AF508" s="3">
        <f>SUM(Table2[[#This Row],[PE 2021 Obligations]],Table2[[#This Row],[ROW 2021 Obligations]],Table2[[#This Row],[Construction 2021 Obligations]],Table2[[#This Row],[Paving 2021 Obligations]])</f>
        <v>45463</v>
      </c>
      <c r="AG508" s="54">
        <v>0</v>
      </c>
      <c r="AH508" s="54">
        <v>0</v>
      </c>
      <c r="AI508" s="54">
        <v>272671</v>
      </c>
      <c r="AJ508" s="54">
        <v>580438</v>
      </c>
      <c r="AK508" s="54">
        <v>853109</v>
      </c>
      <c r="AL508" s="49" t="s">
        <v>4018</v>
      </c>
    </row>
    <row r="509" spans="1:38" ht="30" x14ac:dyDescent="0.25">
      <c r="A509" s="13">
        <v>127321</v>
      </c>
      <c r="B509" s="15">
        <v>3</v>
      </c>
      <c r="C509" s="43" t="s">
        <v>47</v>
      </c>
      <c r="D509" s="44">
        <v>43187</v>
      </c>
      <c r="E509" s="43" t="s">
        <v>75</v>
      </c>
      <c r="F509" s="44">
        <v>43734</v>
      </c>
      <c r="G509" s="43" t="s">
        <v>103</v>
      </c>
      <c r="H509" s="45" t="s">
        <v>425</v>
      </c>
      <c r="I509" s="43" t="s">
        <v>4134</v>
      </c>
      <c r="J509" s="43" t="s">
        <v>116</v>
      </c>
      <c r="K509" s="43"/>
      <c r="L509" s="46" t="s">
        <v>116</v>
      </c>
      <c r="M509" s="45" t="s">
        <v>4135</v>
      </c>
      <c r="N509" s="45" t="s">
        <v>2357</v>
      </c>
      <c r="O509" s="43" t="s">
        <v>188</v>
      </c>
      <c r="P509" s="45" t="s">
        <v>2347</v>
      </c>
      <c r="Q509" s="45" t="s">
        <v>2357</v>
      </c>
      <c r="R509" s="112" t="s">
        <v>139</v>
      </c>
      <c r="S509" s="110" t="s">
        <v>4621</v>
      </c>
      <c r="T509" s="130"/>
      <c r="U509" s="10">
        <v>5.03</v>
      </c>
      <c r="V509" s="44">
        <v>43504</v>
      </c>
      <c r="W509" s="43" t="s">
        <v>2358</v>
      </c>
      <c r="X509" s="46" t="s">
        <v>43</v>
      </c>
      <c r="Y509" s="43" t="s">
        <v>78</v>
      </c>
      <c r="Z509" s="127" t="s">
        <v>20461</v>
      </c>
      <c r="AA509" s="45" t="s">
        <v>4136</v>
      </c>
      <c r="AB509" s="3">
        <v>0</v>
      </c>
      <c r="AC509" s="3">
        <v>0</v>
      </c>
      <c r="AD509" s="3"/>
      <c r="AE509" s="3">
        <v>36360.5</v>
      </c>
      <c r="AF509" s="3">
        <f>SUM(Table2[[#This Row],[PE 2021 Obligations]],Table2[[#This Row],[ROW 2021 Obligations]],Table2[[#This Row],[Construction 2021 Obligations]],Table2[[#This Row],[Paving 2021 Obligations]])</f>
        <v>36360.5</v>
      </c>
      <c r="AG509" s="3">
        <v>0</v>
      </c>
      <c r="AH509" s="3">
        <v>0</v>
      </c>
      <c r="AI509" s="3">
        <v>63200.55</v>
      </c>
      <c r="AJ509" s="3">
        <v>527237.5</v>
      </c>
      <c r="AK509" s="3">
        <v>590438.05000000005</v>
      </c>
      <c r="AL509" s="43" t="s">
        <v>4137</v>
      </c>
    </row>
    <row r="510" spans="1:38" ht="30" x14ac:dyDescent="0.25">
      <c r="A510" s="13">
        <v>129222</v>
      </c>
      <c r="B510" s="15">
        <v>3</v>
      </c>
      <c r="C510" s="43" t="s">
        <v>474</v>
      </c>
      <c r="D510" s="44">
        <v>43641</v>
      </c>
      <c r="E510" s="43" t="s">
        <v>75</v>
      </c>
      <c r="F510" s="44">
        <v>44200</v>
      </c>
      <c r="G510" s="43" t="s">
        <v>832</v>
      </c>
      <c r="H510" s="45" t="s">
        <v>955</v>
      </c>
      <c r="I510" s="43" t="s">
        <v>802</v>
      </c>
      <c r="J510" s="43" t="s">
        <v>116</v>
      </c>
      <c r="K510" s="43"/>
      <c r="L510" s="46" t="s">
        <v>116</v>
      </c>
      <c r="M510" s="45" t="s">
        <v>5322</v>
      </c>
      <c r="N510" s="45" t="s">
        <v>2357</v>
      </c>
      <c r="O510" s="43" t="s">
        <v>188</v>
      </c>
      <c r="P510" s="45" t="s">
        <v>2347</v>
      </c>
      <c r="Q510" s="45" t="s">
        <v>2357</v>
      </c>
      <c r="R510" s="112" t="s">
        <v>139</v>
      </c>
      <c r="S510" s="110" t="s">
        <v>4621</v>
      </c>
      <c r="T510" s="130"/>
      <c r="U510" s="10">
        <v>8.6999999999999993</v>
      </c>
      <c r="V510" s="44">
        <v>44008</v>
      </c>
      <c r="W510" s="43" t="s">
        <v>2358</v>
      </c>
      <c r="X510" s="46" t="s">
        <v>43</v>
      </c>
      <c r="Y510" s="43" t="s">
        <v>78</v>
      </c>
      <c r="Z510" s="112" t="s">
        <v>20461</v>
      </c>
      <c r="AA510" s="45" t="s">
        <v>5323</v>
      </c>
      <c r="AB510" s="3">
        <v>0</v>
      </c>
      <c r="AC510" s="3">
        <v>0</v>
      </c>
      <c r="AD510" s="3"/>
      <c r="AE510" s="3">
        <v>-262473</v>
      </c>
      <c r="AF510" s="3">
        <f>SUM(Table2[[#This Row],[PE 2021 Obligations]],Table2[[#This Row],[ROW 2021 Obligations]],Table2[[#This Row],[Construction 2021 Obligations]],Table2[[#This Row],[Paving 2021 Obligations]])</f>
        <v>-262473</v>
      </c>
      <c r="AG510" s="3">
        <v>0</v>
      </c>
      <c r="AH510" s="3">
        <v>0</v>
      </c>
      <c r="AI510" s="3">
        <v>57658</v>
      </c>
      <c r="AJ510" s="3">
        <v>1063487</v>
      </c>
      <c r="AK510" s="3">
        <v>1121145</v>
      </c>
      <c r="AL510" s="43" t="s">
        <v>5324</v>
      </c>
    </row>
    <row r="511" spans="1:38" x14ac:dyDescent="0.25">
      <c r="A511" s="47">
        <v>122584</v>
      </c>
      <c r="B511" s="48">
        <v>1</v>
      </c>
      <c r="C511" s="49" t="s">
        <v>31</v>
      </c>
      <c r="D511" s="50">
        <v>42243</v>
      </c>
      <c r="E511" s="49" t="s">
        <v>1530</v>
      </c>
      <c r="F511" s="50">
        <v>44299</v>
      </c>
      <c r="G511" s="49" t="s">
        <v>74</v>
      </c>
      <c r="H511" s="51" t="s">
        <v>133</v>
      </c>
      <c r="I511" s="49" t="s">
        <v>2355</v>
      </c>
      <c r="J511" s="49" t="s">
        <v>116</v>
      </c>
      <c r="K511" s="49"/>
      <c r="L511" s="52" t="s">
        <v>116</v>
      </c>
      <c r="M511" s="51" t="s">
        <v>2356</v>
      </c>
      <c r="N511" s="51" t="s">
        <v>2357</v>
      </c>
      <c r="O511" s="49" t="s">
        <v>188</v>
      </c>
      <c r="P511" s="51" t="s">
        <v>443</v>
      </c>
      <c r="Q511" s="51" t="s">
        <v>2357</v>
      </c>
      <c r="R511" s="111" t="s">
        <v>139</v>
      </c>
      <c r="S511" s="110" t="s">
        <v>4621</v>
      </c>
      <c r="T511" s="130"/>
      <c r="U511" s="53">
        <v>4.6100000000000003</v>
      </c>
      <c r="V511" s="50">
        <v>44281</v>
      </c>
      <c r="W511" s="49" t="s">
        <v>2358</v>
      </c>
      <c r="X511" s="52" t="s">
        <v>43</v>
      </c>
      <c r="Y511" s="49" t="s">
        <v>78</v>
      </c>
      <c r="Z511" s="127" t="s">
        <v>20461</v>
      </c>
      <c r="AA511" s="51" t="s">
        <v>2359</v>
      </c>
      <c r="AB511" s="54">
        <v>0</v>
      </c>
      <c r="AC511" s="54">
        <v>0</v>
      </c>
      <c r="AD511" s="54"/>
      <c r="AE511" s="54">
        <v>891000</v>
      </c>
      <c r="AF511" s="3">
        <f>SUM(Table2[[#This Row],[PE 2021 Obligations]],Table2[[#This Row],[ROW 2021 Obligations]],Table2[[#This Row],[Construction 2021 Obligations]],Table2[[#This Row],[Paving 2021 Obligations]])</f>
        <v>891000</v>
      </c>
      <c r="AG511" s="54">
        <v>0</v>
      </c>
      <c r="AH511" s="54">
        <v>0</v>
      </c>
      <c r="AI511" s="54">
        <v>98000</v>
      </c>
      <c r="AJ511" s="54">
        <v>891000</v>
      </c>
      <c r="AK511" s="54">
        <v>989000</v>
      </c>
      <c r="AL511" s="49" t="s">
        <v>2360</v>
      </c>
    </row>
    <row r="512" spans="1:38" x14ac:dyDescent="0.25">
      <c r="A512" s="47">
        <v>126083</v>
      </c>
      <c r="B512" s="48">
        <v>1</v>
      </c>
      <c r="C512" s="49" t="s">
        <v>47</v>
      </c>
      <c r="D512" s="50">
        <v>42929</v>
      </c>
      <c r="E512" s="49" t="s">
        <v>75</v>
      </c>
      <c r="F512" s="50">
        <v>43759</v>
      </c>
      <c r="G512" s="49" t="s">
        <v>75</v>
      </c>
      <c r="H512" s="51" t="s">
        <v>320</v>
      </c>
      <c r="I512" s="49" t="s">
        <v>3678</v>
      </c>
      <c r="J512" s="49" t="s">
        <v>116</v>
      </c>
      <c r="K512" s="49"/>
      <c r="L512" s="52" t="s">
        <v>116</v>
      </c>
      <c r="M512" s="51" t="s">
        <v>3679</v>
      </c>
      <c r="N512" s="51" t="s">
        <v>2357</v>
      </c>
      <c r="O512" s="49" t="s">
        <v>188</v>
      </c>
      <c r="P512" s="51" t="s">
        <v>443</v>
      </c>
      <c r="Q512" s="51" t="s">
        <v>2357</v>
      </c>
      <c r="R512" s="110" t="s">
        <v>139</v>
      </c>
      <c r="S512" s="110" t="s">
        <v>4621</v>
      </c>
      <c r="T512" s="130"/>
      <c r="U512" s="53">
        <v>5.26</v>
      </c>
      <c r="V512" s="50">
        <v>43231</v>
      </c>
      <c r="W512" s="49" t="s">
        <v>2358</v>
      </c>
      <c r="X512" s="52" t="s">
        <v>43</v>
      </c>
      <c r="Y512" s="49" t="s">
        <v>78</v>
      </c>
      <c r="Z512" s="112" t="s">
        <v>20461</v>
      </c>
      <c r="AA512" s="51"/>
      <c r="AB512" s="54">
        <v>0</v>
      </c>
      <c r="AC512" s="54">
        <v>0</v>
      </c>
      <c r="AD512" s="54">
        <v>12777.7</v>
      </c>
      <c r="AE512" s="54">
        <v>4266.84</v>
      </c>
      <c r="AF512" s="3">
        <f>SUM(Table2[[#This Row],[PE 2021 Obligations]],Table2[[#This Row],[ROW 2021 Obligations]],Table2[[#This Row],[Construction 2021 Obligations]],Table2[[#This Row],[Paving 2021 Obligations]])</f>
        <v>17044.54</v>
      </c>
      <c r="AG512" s="54">
        <v>0</v>
      </c>
      <c r="AH512" s="54">
        <v>0</v>
      </c>
      <c r="AI512" s="54">
        <v>112177.7</v>
      </c>
      <c r="AJ512" s="54">
        <v>557866.84</v>
      </c>
      <c r="AK512" s="54">
        <v>670044.54</v>
      </c>
      <c r="AL512" s="49" t="s">
        <v>3680</v>
      </c>
    </row>
    <row r="513" spans="1:38" x14ac:dyDescent="0.25">
      <c r="A513" s="47">
        <v>126245</v>
      </c>
      <c r="B513" s="48">
        <v>3</v>
      </c>
      <c r="C513" s="49" t="s">
        <v>47</v>
      </c>
      <c r="D513" s="50">
        <v>42944</v>
      </c>
      <c r="E513" s="49" t="s">
        <v>75</v>
      </c>
      <c r="F513" s="50">
        <v>43755</v>
      </c>
      <c r="G513" s="49" t="s">
        <v>103</v>
      </c>
      <c r="H513" s="51" t="s">
        <v>405</v>
      </c>
      <c r="I513" s="49" t="s">
        <v>3701</v>
      </c>
      <c r="J513" s="49" t="s">
        <v>116</v>
      </c>
      <c r="K513" s="49"/>
      <c r="L513" s="52" t="s">
        <v>116</v>
      </c>
      <c r="M513" s="51" t="s">
        <v>3702</v>
      </c>
      <c r="N513" s="51" t="s">
        <v>2357</v>
      </c>
      <c r="O513" s="49" t="s">
        <v>188</v>
      </c>
      <c r="P513" s="51" t="s">
        <v>443</v>
      </c>
      <c r="Q513" s="51" t="s">
        <v>2357</v>
      </c>
      <c r="R513" s="110" t="s">
        <v>139</v>
      </c>
      <c r="S513" s="110" t="s">
        <v>4621</v>
      </c>
      <c r="T513" s="130"/>
      <c r="U513" s="53">
        <v>4.53</v>
      </c>
      <c r="V513" s="50">
        <v>43231</v>
      </c>
      <c r="W513" s="49" t="s">
        <v>2358</v>
      </c>
      <c r="X513" s="52" t="s">
        <v>43</v>
      </c>
      <c r="Y513" s="49" t="s">
        <v>78</v>
      </c>
      <c r="Z513" s="127" t="s">
        <v>20461</v>
      </c>
      <c r="AA513" s="51"/>
      <c r="AB513" s="54">
        <v>0</v>
      </c>
      <c r="AC513" s="54">
        <v>0</v>
      </c>
      <c r="AD513" s="54">
        <v>-15458.37</v>
      </c>
      <c r="AE513" s="54">
        <v>54012.66</v>
      </c>
      <c r="AF513" s="3">
        <f>SUM(Table2[[#This Row],[PE 2021 Obligations]],Table2[[#This Row],[ROW 2021 Obligations]],Table2[[#This Row],[Construction 2021 Obligations]],Table2[[#This Row],[Paving 2021 Obligations]])</f>
        <v>38554.29</v>
      </c>
      <c r="AG513" s="54">
        <v>0</v>
      </c>
      <c r="AH513" s="54">
        <v>0</v>
      </c>
      <c r="AI513" s="54">
        <v>44376.63</v>
      </c>
      <c r="AJ513" s="54">
        <v>505188.66</v>
      </c>
      <c r="AK513" s="54">
        <v>549565.29</v>
      </c>
      <c r="AL513" s="49" t="s">
        <v>3703</v>
      </c>
    </row>
    <row r="514" spans="1:38" x14ac:dyDescent="0.25">
      <c r="A514" s="13">
        <v>126464</v>
      </c>
      <c r="B514" s="15">
        <v>3</v>
      </c>
      <c r="C514" s="43" t="s">
        <v>47</v>
      </c>
      <c r="D514" s="44">
        <v>42968</v>
      </c>
      <c r="E514" s="43" t="s">
        <v>75</v>
      </c>
      <c r="F514" s="44">
        <v>43832</v>
      </c>
      <c r="G514" s="43" t="s">
        <v>103</v>
      </c>
      <c r="H514" s="45" t="s">
        <v>788</v>
      </c>
      <c r="I514" s="43" t="s">
        <v>686</v>
      </c>
      <c r="J514" s="43" t="s">
        <v>116</v>
      </c>
      <c r="K514" s="43"/>
      <c r="L514" s="46" t="s">
        <v>116</v>
      </c>
      <c r="M514" s="45" t="s">
        <v>3730</v>
      </c>
      <c r="N514" s="45" t="s">
        <v>2357</v>
      </c>
      <c r="O514" s="43" t="s">
        <v>188</v>
      </c>
      <c r="P514" s="45" t="s">
        <v>443</v>
      </c>
      <c r="Q514" s="45" t="s">
        <v>2357</v>
      </c>
      <c r="R514" s="110" t="s">
        <v>139</v>
      </c>
      <c r="S514" s="110" t="s">
        <v>4621</v>
      </c>
      <c r="T514" s="130"/>
      <c r="U514" s="10">
        <v>5.77</v>
      </c>
      <c r="V514" s="44">
        <v>43595</v>
      </c>
      <c r="W514" s="43" t="s">
        <v>2358</v>
      </c>
      <c r="X514" s="46" t="s">
        <v>43</v>
      </c>
      <c r="Y514" s="43" t="s">
        <v>78</v>
      </c>
      <c r="Z514" s="112" t="s">
        <v>20461</v>
      </c>
      <c r="AA514" s="45"/>
      <c r="AB514" s="3">
        <v>0</v>
      </c>
      <c r="AC514" s="3">
        <v>0</v>
      </c>
      <c r="AD514" s="3">
        <v>89782.57</v>
      </c>
      <c r="AE514" s="3">
        <v>-31120.99</v>
      </c>
      <c r="AF514" s="3">
        <f>SUM(Table2[[#This Row],[PE 2021 Obligations]],Table2[[#This Row],[ROW 2021 Obligations]],Table2[[#This Row],[Construction 2021 Obligations]],Table2[[#This Row],[Paving 2021 Obligations]])</f>
        <v>58661.58</v>
      </c>
      <c r="AG514" s="3">
        <v>0</v>
      </c>
      <c r="AH514" s="3">
        <v>0</v>
      </c>
      <c r="AI514" s="3">
        <v>119145.57</v>
      </c>
      <c r="AJ514" s="3">
        <v>706132.01</v>
      </c>
      <c r="AK514" s="3">
        <v>825277.58</v>
      </c>
      <c r="AL514" s="43" t="s">
        <v>3731</v>
      </c>
    </row>
    <row r="515" spans="1:38" x14ac:dyDescent="0.25">
      <c r="A515" s="47">
        <v>127093</v>
      </c>
      <c r="B515" s="48">
        <v>1</v>
      </c>
      <c r="C515" s="49" t="s">
        <v>47</v>
      </c>
      <c r="D515" s="50">
        <v>43172</v>
      </c>
      <c r="E515" s="49" t="s">
        <v>75</v>
      </c>
      <c r="F515" s="50">
        <v>43747</v>
      </c>
      <c r="G515" s="49" t="s">
        <v>103</v>
      </c>
      <c r="H515" s="51" t="s">
        <v>182</v>
      </c>
      <c r="I515" s="49" t="s">
        <v>3947</v>
      </c>
      <c r="J515" s="49" t="s">
        <v>116</v>
      </c>
      <c r="K515" s="49"/>
      <c r="L515" s="52" t="s">
        <v>116</v>
      </c>
      <c r="M515" s="51" t="s">
        <v>3948</v>
      </c>
      <c r="N515" s="51" t="s">
        <v>2357</v>
      </c>
      <c r="O515" s="49" t="s">
        <v>188</v>
      </c>
      <c r="P515" s="51" t="s">
        <v>443</v>
      </c>
      <c r="Q515" s="51" t="s">
        <v>2357</v>
      </c>
      <c r="R515" s="110" t="s">
        <v>139</v>
      </c>
      <c r="S515" s="110" t="s">
        <v>4621</v>
      </c>
      <c r="T515" s="130"/>
      <c r="U515" s="53">
        <v>6.34</v>
      </c>
      <c r="V515" s="50">
        <v>43504</v>
      </c>
      <c r="W515" s="49" t="s">
        <v>2358</v>
      </c>
      <c r="X515" s="52" t="s">
        <v>43</v>
      </c>
      <c r="Y515" s="49" t="s">
        <v>78</v>
      </c>
      <c r="Z515" s="112" t="s">
        <v>20461</v>
      </c>
      <c r="AA515" s="51"/>
      <c r="AB515" s="54">
        <v>0</v>
      </c>
      <c r="AC515" s="54">
        <v>0</v>
      </c>
      <c r="AD515" s="54">
        <v>14037.06</v>
      </c>
      <c r="AE515" s="54">
        <v>67905.47</v>
      </c>
      <c r="AF515" s="3">
        <f>SUM(Table2[[#This Row],[PE 2021 Obligations]],Table2[[#This Row],[ROW 2021 Obligations]],Table2[[#This Row],[Construction 2021 Obligations]],Table2[[#This Row],[Paving 2021 Obligations]])</f>
        <v>81942.53</v>
      </c>
      <c r="AG515" s="54">
        <v>0</v>
      </c>
      <c r="AH515" s="54">
        <v>0</v>
      </c>
      <c r="AI515" s="54">
        <v>65367.06</v>
      </c>
      <c r="AJ515" s="54">
        <v>917465.47</v>
      </c>
      <c r="AK515" s="54">
        <v>982832.53</v>
      </c>
      <c r="AL515" s="49" t="s">
        <v>3949</v>
      </c>
    </row>
    <row r="516" spans="1:38" x14ac:dyDescent="0.25">
      <c r="A516" s="13">
        <v>127102</v>
      </c>
      <c r="B516" s="15">
        <v>1</v>
      </c>
      <c r="C516" s="43" t="s">
        <v>31</v>
      </c>
      <c r="D516" s="44">
        <v>43172</v>
      </c>
      <c r="E516" s="43" t="s">
        <v>75</v>
      </c>
      <c r="F516" s="44">
        <v>44301</v>
      </c>
      <c r="G516" s="43" t="s">
        <v>74</v>
      </c>
      <c r="H516" s="45" t="s">
        <v>276</v>
      </c>
      <c r="I516" s="43" t="s">
        <v>3963</v>
      </c>
      <c r="J516" s="43" t="s">
        <v>116</v>
      </c>
      <c r="K516" s="43"/>
      <c r="L516" s="46" t="s">
        <v>116</v>
      </c>
      <c r="M516" s="45" t="s">
        <v>3964</v>
      </c>
      <c r="N516" s="45" t="s">
        <v>2357</v>
      </c>
      <c r="O516" s="43" t="s">
        <v>188</v>
      </c>
      <c r="P516" s="45" t="s">
        <v>443</v>
      </c>
      <c r="Q516" s="45" t="s">
        <v>2357</v>
      </c>
      <c r="R516" s="112" t="s">
        <v>139</v>
      </c>
      <c r="S516" s="110" t="s">
        <v>4621</v>
      </c>
      <c r="T516" s="130"/>
      <c r="U516" s="10">
        <v>6.89</v>
      </c>
      <c r="V516" s="44">
        <v>44281</v>
      </c>
      <c r="W516" s="43" t="s">
        <v>2358</v>
      </c>
      <c r="X516" s="46" t="s">
        <v>43</v>
      </c>
      <c r="Y516" s="43" t="s">
        <v>78</v>
      </c>
      <c r="Z516" s="127" t="s">
        <v>20461</v>
      </c>
      <c r="AA516" s="45"/>
      <c r="AB516" s="3">
        <v>0</v>
      </c>
      <c r="AC516" s="3">
        <v>0</v>
      </c>
      <c r="AD516" s="3">
        <v>0</v>
      </c>
      <c r="AE516" s="3">
        <v>847910</v>
      </c>
      <c r="AF516" s="3">
        <f>SUM(Table2[[#This Row],[PE 2021 Obligations]],Table2[[#This Row],[ROW 2021 Obligations]],Table2[[#This Row],[Construction 2021 Obligations]],Table2[[#This Row],[Paving 2021 Obligations]])</f>
        <v>847910</v>
      </c>
      <c r="AG516" s="3">
        <v>0</v>
      </c>
      <c r="AH516" s="3">
        <v>0</v>
      </c>
      <c r="AI516" s="3">
        <v>0</v>
      </c>
      <c r="AJ516" s="3">
        <v>910</v>
      </c>
      <c r="AK516" s="3">
        <v>910</v>
      </c>
      <c r="AL516" s="43" t="s">
        <v>3965</v>
      </c>
    </row>
    <row r="517" spans="1:38" hidden="1" x14ac:dyDescent="0.25">
      <c r="A517" s="13">
        <v>127116</v>
      </c>
      <c r="B517" s="15">
        <v>1</v>
      </c>
      <c r="C517" s="43" t="s">
        <v>31</v>
      </c>
      <c r="D517" s="44">
        <v>43172</v>
      </c>
      <c r="E517" s="43" t="s">
        <v>75</v>
      </c>
      <c r="F517" s="44">
        <v>44299</v>
      </c>
      <c r="G517" s="43" t="s">
        <v>32</v>
      </c>
      <c r="H517" s="45" t="s">
        <v>182</v>
      </c>
      <c r="I517" s="43" t="s">
        <v>669</v>
      </c>
      <c r="J517" s="43" t="s">
        <v>116</v>
      </c>
      <c r="K517" s="43"/>
      <c r="L517" s="46" t="s">
        <v>116</v>
      </c>
      <c r="M517" s="45" t="s">
        <v>3979</v>
      </c>
      <c r="N517" s="45" t="s">
        <v>2357</v>
      </c>
      <c r="O517" s="43" t="s">
        <v>188</v>
      </c>
      <c r="P517" s="45" t="s">
        <v>443</v>
      </c>
      <c r="Q517" s="45" t="s">
        <v>2357</v>
      </c>
      <c r="R517" s="112" t="s">
        <v>139</v>
      </c>
      <c r="S517" s="110" t="s">
        <v>4621</v>
      </c>
      <c r="T517" s="130"/>
      <c r="U517" s="10">
        <v>7.72</v>
      </c>
      <c r="V517" s="44">
        <v>44281</v>
      </c>
      <c r="W517" s="43" t="s">
        <v>2358</v>
      </c>
      <c r="X517" s="46" t="s">
        <v>43</v>
      </c>
      <c r="Y517" s="43" t="s">
        <v>511</v>
      </c>
      <c r="Z517" s="116" t="s">
        <v>20460</v>
      </c>
      <c r="AA517" s="45"/>
      <c r="AB517" s="3">
        <v>0</v>
      </c>
      <c r="AC517" s="3">
        <v>0</v>
      </c>
      <c r="AD517" s="3">
        <v>117500</v>
      </c>
      <c r="AE517" s="3">
        <v>1890200</v>
      </c>
      <c r="AF517" s="3">
        <f>SUM(Table2[[#This Row],[PE 2021 Obligations]],Table2[[#This Row],[ROW 2021 Obligations]],Table2[[#This Row],[Construction 2021 Obligations]],Table2[[#This Row],[Paving 2021 Obligations]])</f>
        <v>2007700</v>
      </c>
      <c r="AG517" s="3">
        <v>0</v>
      </c>
      <c r="AH517" s="3">
        <v>0</v>
      </c>
      <c r="AI517" s="3">
        <v>117500</v>
      </c>
      <c r="AJ517" s="3">
        <v>1890200</v>
      </c>
      <c r="AK517" s="3">
        <v>2007700</v>
      </c>
      <c r="AL517" s="43" t="s">
        <v>3980</v>
      </c>
    </row>
    <row r="518" spans="1:38" x14ac:dyDescent="0.25">
      <c r="A518" s="13">
        <v>127278</v>
      </c>
      <c r="B518" s="15">
        <v>3</v>
      </c>
      <c r="C518" s="43" t="s">
        <v>47</v>
      </c>
      <c r="D518" s="44">
        <v>43186</v>
      </c>
      <c r="E518" s="43" t="s">
        <v>75</v>
      </c>
      <c r="F518" s="44">
        <v>43689</v>
      </c>
      <c r="G518" s="43" t="s">
        <v>103</v>
      </c>
      <c r="H518" s="45" t="s">
        <v>57</v>
      </c>
      <c r="I518" s="43" t="s">
        <v>4104</v>
      </c>
      <c r="J518" s="43" t="s">
        <v>116</v>
      </c>
      <c r="K518" s="43"/>
      <c r="L518" s="46" t="s">
        <v>116</v>
      </c>
      <c r="M518" s="45" t="s">
        <v>4105</v>
      </c>
      <c r="N518" s="45" t="s">
        <v>2357</v>
      </c>
      <c r="O518" s="43" t="s">
        <v>188</v>
      </c>
      <c r="P518" s="45" t="s">
        <v>443</v>
      </c>
      <c r="Q518" s="45" t="s">
        <v>2357</v>
      </c>
      <c r="R518" s="110" t="s">
        <v>139</v>
      </c>
      <c r="S518" s="110" t="s">
        <v>4621</v>
      </c>
      <c r="T518" s="130"/>
      <c r="U518" s="10">
        <v>11.81</v>
      </c>
      <c r="V518" s="44">
        <v>43504</v>
      </c>
      <c r="W518" s="43" t="s">
        <v>2358</v>
      </c>
      <c r="X518" s="46" t="s">
        <v>43</v>
      </c>
      <c r="Y518" s="43" t="s">
        <v>78</v>
      </c>
      <c r="Z518" s="127" t="s">
        <v>20461</v>
      </c>
      <c r="AA518" s="45"/>
      <c r="AB518" s="3">
        <v>0</v>
      </c>
      <c r="AC518" s="3">
        <v>0</v>
      </c>
      <c r="AD518" s="3">
        <v>8267.19</v>
      </c>
      <c r="AE518" s="3">
        <v>53106.94</v>
      </c>
      <c r="AF518" s="3">
        <f>SUM(Table2[[#This Row],[PE 2021 Obligations]],Table2[[#This Row],[ROW 2021 Obligations]],Table2[[#This Row],[Construction 2021 Obligations]],Table2[[#This Row],[Paving 2021 Obligations]])</f>
        <v>61374.130000000005</v>
      </c>
      <c r="AG518" s="3">
        <v>0</v>
      </c>
      <c r="AH518" s="3">
        <v>0</v>
      </c>
      <c r="AI518" s="3">
        <v>18547.189999999999</v>
      </c>
      <c r="AJ518" s="3">
        <v>1268788.94</v>
      </c>
      <c r="AK518" s="3">
        <v>1287336.1299999999</v>
      </c>
      <c r="AL518" s="43" t="s">
        <v>4106</v>
      </c>
    </row>
    <row r="519" spans="1:38" x14ac:dyDescent="0.25">
      <c r="A519" s="47">
        <v>127310</v>
      </c>
      <c r="B519" s="48">
        <v>3</v>
      </c>
      <c r="C519" s="49" t="s">
        <v>47</v>
      </c>
      <c r="D519" s="50">
        <v>43187</v>
      </c>
      <c r="E519" s="49" t="s">
        <v>75</v>
      </c>
      <c r="F519" s="50">
        <v>43712</v>
      </c>
      <c r="G519" s="49" t="s">
        <v>103</v>
      </c>
      <c r="H519" s="51" t="s">
        <v>255</v>
      </c>
      <c r="I519" s="49" t="s">
        <v>468</v>
      </c>
      <c r="J519" s="49" t="s">
        <v>116</v>
      </c>
      <c r="K519" s="49"/>
      <c r="L519" s="52" t="s">
        <v>116</v>
      </c>
      <c r="M519" s="51" t="s">
        <v>4127</v>
      </c>
      <c r="N519" s="51" t="s">
        <v>2357</v>
      </c>
      <c r="O519" s="49" t="s">
        <v>188</v>
      </c>
      <c r="P519" s="51" t="s">
        <v>443</v>
      </c>
      <c r="Q519" s="51" t="s">
        <v>2357</v>
      </c>
      <c r="R519" s="110" t="s">
        <v>139</v>
      </c>
      <c r="S519" s="110" t="s">
        <v>4621</v>
      </c>
      <c r="T519" s="130"/>
      <c r="U519" s="53">
        <v>7.85</v>
      </c>
      <c r="V519" s="50">
        <v>43595</v>
      </c>
      <c r="W519" s="49" t="s">
        <v>1179</v>
      </c>
      <c r="X519" s="52" t="s">
        <v>43</v>
      </c>
      <c r="Y519" s="49" t="s">
        <v>78</v>
      </c>
      <c r="Z519" s="127" t="s">
        <v>20461</v>
      </c>
      <c r="AA519" s="51"/>
      <c r="AB519" s="54">
        <v>0</v>
      </c>
      <c r="AC519" s="54">
        <v>0</v>
      </c>
      <c r="AD519" s="54">
        <v>6322.37</v>
      </c>
      <c r="AE519" s="54">
        <v>57179.85</v>
      </c>
      <c r="AF519" s="3">
        <f>SUM(Table2[[#This Row],[PE 2021 Obligations]],Table2[[#This Row],[ROW 2021 Obligations]],Table2[[#This Row],[Construction 2021 Obligations]],Table2[[#This Row],[Paving 2021 Obligations]])</f>
        <v>63502.22</v>
      </c>
      <c r="AG519" s="54">
        <v>0</v>
      </c>
      <c r="AH519" s="54">
        <v>0</v>
      </c>
      <c r="AI519" s="54">
        <v>168014.37</v>
      </c>
      <c r="AJ519" s="54">
        <v>993189.85</v>
      </c>
      <c r="AK519" s="54">
        <v>1161204.22</v>
      </c>
      <c r="AL519" s="49" t="s">
        <v>4128</v>
      </c>
    </row>
    <row r="520" spans="1:38" ht="30" x14ac:dyDescent="0.25">
      <c r="A520" s="13">
        <v>127833</v>
      </c>
      <c r="B520" s="15">
        <v>1</v>
      </c>
      <c r="C520" s="43" t="s">
        <v>47</v>
      </c>
      <c r="D520" s="44">
        <v>43287</v>
      </c>
      <c r="E520" s="43" t="s">
        <v>75</v>
      </c>
      <c r="F520" s="44">
        <v>44089</v>
      </c>
      <c r="G520" s="43" t="s">
        <v>103</v>
      </c>
      <c r="H520" s="45" t="s">
        <v>4363</v>
      </c>
      <c r="I520" s="43" t="s">
        <v>1894</v>
      </c>
      <c r="J520" s="43" t="s">
        <v>116</v>
      </c>
      <c r="K520" s="43"/>
      <c r="L520" s="46" t="s">
        <v>116</v>
      </c>
      <c r="M520" s="45" t="s">
        <v>4364</v>
      </c>
      <c r="N520" s="45" t="s">
        <v>2357</v>
      </c>
      <c r="O520" s="43" t="s">
        <v>188</v>
      </c>
      <c r="P520" s="45" t="s">
        <v>443</v>
      </c>
      <c r="Q520" s="45" t="s">
        <v>2357</v>
      </c>
      <c r="R520" s="110" t="s">
        <v>139</v>
      </c>
      <c r="S520" s="110" t="s">
        <v>4621</v>
      </c>
      <c r="T520" s="130"/>
      <c r="U520" s="10">
        <v>5.0999999999999996</v>
      </c>
      <c r="V520" s="44">
        <v>43553</v>
      </c>
      <c r="W520" s="43" t="s">
        <v>2358</v>
      </c>
      <c r="X520" s="46" t="s">
        <v>43</v>
      </c>
      <c r="Y520" s="43" t="s">
        <v>78</v>
      </c>
      <c r="Z520" s="127" t="s">
        <v>20461</v>
      </c>
      <c r="AA520" s="45"/>
      <c r="AB520" s="3">
        <v>0</v>
      </c>
      <c r="AC520" s="3">
        <v>0</v>
      </c>
      <c r="AD520" s="3">
        <v>2407.6999999999998</v>
      </c>
      <c r="AE520" s="3">
        <v>13470.75</v>
      </c>
      <c r="AF520" s="3">
        <f>SUM(Table2[[#This Row],[PE 2021 Obligations]],Table2[[#This Row],[ROW 2021 Obligations]],Table2[[#This Row],[Construction 2021 Obligations]],Table2[[#This Row],[Paving 2021 Obligations]])</f>
        <v>15878.45</v>
      </c>
      <c r="AG520" s="3">
        <v>0</v>
      </c>
      <c r="AH520" s="3">
        <v>0</v>
      </c>
      <c r="AI520" s="3">
        <v>66207.7</v>
      </c>
      <c r="AJ520" s="3">
        <v>531470.75</v>
      </c>
      <c r="AK520" s="3">
        <v>597678.44999999995</v>
      </c>
      <c r="AL520" s="43" t="s">
        <v>4365</v>
      </c>
    </row>
    <row r="521" spans="1:38" hidden="1" x14ac:dyDescent="0.25">
      <c r="A521" s="47">
        <v>128745</v>
      </c>
      <c r="B521" s="48">
        <v>1</v>
      </c>
      <c r="C521" s="49" t="s">
        <v>474</v>
      </c>
      <c r="D521" s="50">
        <v>43545</v>
      </c>
      <c r="E521" s="49" t="s">
        <v>75</v>
      </c>
      <c r="F521" s="50">
        <v>44169</v>
      </c>
      <c r="G521" s="49" t="s">
        <v>74</v>
      </c>
      <c r="H521" s="51" t="s">
        <v>133</v>
      </c>
      <c r="I521" s="49" t="s">
        <v>2291</v>
      </c>
      <c r="J521" s="49" t="s">
        <v>116</v>
      </c>
      <c r="K521" s="49"/>
      <c r="L521" s="52" t="s">
        <v>116</v>
      </c>
      <c r="M521" s="51" t="s">
        <v>5047</v>
      </c>
      <c r="N521" s="51" t="s">
        <v>2357</v>
      </c>
      <c r="O521" s="49" t="s">
        <v>188</v>
      </c>
      <c r="P521" s="51" t="s">
        <v>443</v>
      </c>
      <c r="Q521" s="51" t="s">
        <v>2357</v>
      </c>
      <c r="R521" s="111" t="s">
        <v>139</v>
      </c>
      <c r="S521" s="110" t="s">
        <v>4621</v>
      </c>
      <c r="T521" s="130"/>
      <c r="U521" s="53">
        <v>10.16</v>
      </c>
      <c r="V521" s="50">
        <v>44008</v>
      </c>
      <c r="W521" s="49" t="s">
        <v>2358</v>
      </c>
      <c r="X521" s="52" t="s">
        <v>43</v>
      </c>
      <c r="Y521" s="49" t="s">
        <v>511</v>
      </c>
      <c r="Z521" s="116" t="s">
        <v>20460</v>
      </c>
      <c r="AA521" s="51"/>
      <c r="AB521" s="54">
        <v>0</v>
      </c>
      <c r="AC521" s="54">
        <v>0</v>
      </c>
      <c r="AD521" s="54">
        <v>-14600</v>
      </c>
      <c r="AE521" s="54">
        <v>1554000</v>
      </c>
      <c r="AF521" s="3">
        <f>SUM(Table2[[#This Row],[PE 2021 Obligations]],Table2[[#This Row],[ROW 2021 Obligations]],Table2[[#This Row],[Construction 2021 Obligations]],Table2[[#This Row],[Paving 2021 Obligations]])</f>
        <v>1539400</v>
      </c>
      <c r="AG521" s="54">
        <v>0</v>
      </c>
      <c r="AH521" s="54">
        <v>0</v>
      </c>
      <c r="AI521" s="54">
        <v>90400</v>
      </c>
      <c r="AJ521" s="54">
        <v>1554000</v>
      </c>
      <c r="AK521" s="54">
        <v>1644400</v>
      </c>
      <c r="AL521" s="49" t="s">
        <v>5048</v>
      </c>
    </row>
    <row r="522" spans="1:38" x14ac:dyDescent="0.25">
      <c r="A522" s="47">
        <v>129088</v>
      </c>
      <c r="B522" s="48">
        <v>1</v>
      </c>
      <c r="C522" s="49" t="s">
        <v>31</v>
      </c>
      <c r="D522" s="50">
        <v>43634</v>
      </c>
      <c r="E522" s="49" t="s">
        <v>75</v>
      </c>
      <c r="F522" s="50">
        <v>44349</v>
      </c>
      <c r="G522" s="49" t="s">
        <v>74</v>
      </c>
      <c r="H522" s="51" t="s">
        <v>394</v>
      </c>
      <c r="I522" s="49" t="s">
        <v>5189</v>
      </c>
      <c r="J522" s="49" t="s">
        <v>116</v>
      </c>
      <c r="K522" s="49"/>
      <c r="L522" s="52" t="s">
        <v>116</v>
      </c>
      <c r="M522" s="51" t="s">
        <v>5190</v>
      </c>
      <c r="N522" s="51" t="s">
        <v>2357</v>
      </c>
      <c r="O522" s="49" t="s">
        <v>188</v>
      </c>
      <c r="P522" s="51" t="s">
        <v>443</v>
      </c>
      <c r="Q522" s="51" t="s">
        <v>2357</v>
      </c>
      <c r="R522" s="111" t="s">
        <v>139</v>
      </c>
      <c r="S522" s="110" t="s">
        <v>4621</v>
      </c>
      <c r="T522" s="130"/>
      <c r="U522" s="53">
        <v>8.8000000000000007</v>
      </c>
      <c r="V522" s="50">
        <v>44323</v>
      </c>
      <c r="W522" s="49" t="s">
        <v>2358</v>
      </c>
      <c r="X522" s="52" t="s">
        <v>43</v>
      </c>
      <c r="Y522" s="49" t="s">
        <v>78</v>
      </c>
      <c r="Z522" s="127" t="s">
        <v>20461</v>
      </c>
      <c r="AA522" s="51"/>
      <c r="AB522" s="54">
        <v>0</v>
      </c>
      <c r="AC522" s="54">
        <v>0</v>
      </c>
      <c r="AD522" s="54">
        <v>146300</v>
      </c>
      <c r="AE522" s="54">
        <v>977800</v>
      </c>
      <c r="AF522" s="3">
        <f>SUM(Table2[[#This Row],[PE 2021 Obligations]],Table2[[#This Row],[ROW 2021 Obligations]],Table2[[#This Row],[Construction 2021 Obligations]],Table2[[#This Row],[Paving 2021 Obligations]])</f>
        <v>1124100</v>
      </c>
      <c r="AG522" s="54">
        <v>0</v>
      </c>
      <c r="AH522" s="54">
        <v>0</v>
      </c>
      <c r="AI522" s="54">
        <v>146300</v>
      </c>
      <c r="AJ522" s="54">
        <v>977800</v>
      </c>
      <c r="AK522" s="54">
        <v>1124100</v>
      </c>
      <c r="AL522" s="49" t="s">
        <v>5191</v>
      </c>
    </row>
    <row r="523" spans="1:38" x14ac:dyDescent="0.25">
      <c r="A523" s="13">
        <v>129089</v>
      </c>
      <c r="B523" s="15">
        <v>1</v>
      </c>
      <c r="C523" s="43" t="s">
        <v>31</v>
      </c>
      <c r="D523" s="44">
        <v>43634</v>
      </c>
      <c r="E523" s="43" t="s">
        <v>75</v>
      </c>
      <c r="F523" s="44">
        <v>44349</v>
      </c>
      <c r="G523" s="43" t="s">
        <v>74</v>
      </c>
      <c r="H523" s="45" t="s">
        <v>232</v>
      </c>
      <c r="I523" s="43" t="s">
        <v>614</v>
      </c>
      <c r="J523" s="43" t="s">
        <v>116</v>
      </c>
      <c r="K523" s="43"/>
      <c r="L523" s="46" t="s">
        <v>116</v>
      </c>
      <c r="M523" s="45" t="s">
        <v>5192</v>
      </c>
      <c r="N523" s="45" t="s">
        <v>2357</v>
      </c>
      <c r="O523" s="43" t="s">
        <v>188</v>
      </c>
      <c r="P523" s="45" t="s">
        <v>443</v>
      </c>
      <c r="Q523" s="45" t="s">
        <v>2357</v>
      </c>
      <c r="R523" s="112" t="s">
        <v>139</v>
      </c>
      <c r="S523" s="110" t="s">
        <v>4621</v>
      </c>
      <c r="T523" s="130"/>
      <c r="U523" s="10">
        <v>5.78</v>
      </c>
      <c r="V523" s="44">
        <v>44323</v>
      </c>
      <c r="W523" s="43" t="s">
        <v>2358</v>
      </c>
      <c r="X523" s="46" t="s">
        <v>43</v>
      </c>
      <c r="Y523" s="43" t="s">
        <v>78</v>
      </c>
      <c r="Z523" s="127" t="s">
        <v>20461</v>
      </c>
      <c r="AA523" s="45"/>
      <c r="AB523" s="3">
        <v>0</v>
      </c>
      <c r="AC523" s="3">
        <v>0</v>
      </c>
      <c r="AD523" s="3">
        <v>44000</v>
      </c>
      <c r="AE523" s="3">
        <v>977200</v>
      </c>
      <c r="AF523" s="3">
        <f>SUM(Table2[[#This Row],[PE 2021 Obligations]],Table2[[#This Row],[ROW 2021 Obligations]],Table2[[#This Row],[Construction 2021 Obligations]],Table2[[#This Row],[Paving 2021 Obligations]])</f>
        <v>1021200</v>
      </c>
      <c r="AG523" s="3">
        <v>0</v>
      </c>
      <c r="AH523" s="3">
        <v>0</v>
      </c>
      <c r="AI523" s="3">
        <v>44000</v>
      </c>
      <c r="AJ523" s="3">
        <v>977200</v>
      </c>
      <c r="AK523" s="3">
        <v>1021200</v>
      </c>
      <c r="AL523" s="43" t="s">
        <v>5193</v>
      </c>
    </row>
    <row r="524" spans="1:38" hidden="1" x14ac:dyDescent="0.25">
      <c r="A524" s="47">
        <v>129093</v>
      </c>
      <c r="B524" s="48">
        <v>1</v>
      </c>
      <c r="C524" s="49" t="s">
        <v>31</v>
      </c>
      <c r="D524" s="50">
        <v>43634</v>
      </c>
      <c r="E524" s="49" t="s">
        <v>75</v>
      </c>
      <c r="F524" s="50">
        <v>44349</v>
      </c>
      <c r="G524" s="49" t="s">
        <v>74</v>
      </c>
      <c r="H524" s="51" t="s">
        <v>368</v>
      </c>
      <c r="I524" s="49" t="s">
        <v>446</v>
      </c>
      <c r="J524" s="49" t="s">
        <v>116</v>
      </c>
      <c r="K524" s="49"/>
      <c r="L524" s="52" t="s">
        <v>116</v>
      </c>
      <c r="M524" s="51" t="s">
        <v>5199</v>
      </c>
      <c r="N524" s="51" t="s">
        <v>2357</v>
      </c>
      <c r="O524" s="49" t="s">
        <v>188</v>
      </c>
      <c r="P524" s="51" t="s">
        <v>443</v>
      </c>
      <c r="Q524" s="51" t="s">
        <v>2357</v>
      </c>
      <c r="R524" s="111" t="s">
        <v>139</v>
      </c>
      <c r="S524" s="110" t="s">
        <v>4621</v>
      </c>
      <c r="T524" s="130"/>
      <c r="U524" s="53">
        <v>13.6</v>
      </c>
      <c r="V524" s="50">
        <v>44323</v>
      </c>
      <c r="W524" s="49" t="s">
        <v>2358</v>
      </c>
      <c r="X524" s="52" t="s">
        <v>472</v>
      </c>
      <c r="Y524" s="49" t="s">
        <v>140</v>
      </c>
      <c r="Z524" s="127" t="s">
        <v>20460</v>
      </c>
      <c r="AA524" s="51"/>
      <c r="AB524" s="54">
        <v>0</v>
      </c>
      <c r="AC524" s="54">
        <v>0</v>
      </c>
      <c r="AD524" s="54">
        <v>39700</v>
      </c>
      <c r="AE524" s="54">
        <v>1870100</v>
      </c>
      <c r="AF524" s="3">
        <f>SUM(Table2[[#This Row],[PE 2021 Obligations]],Table2[[#This Row],[ROW 2021 Obligations]],Table2[[#This Row],[Construction 2021 Obligations]],Table2[[#This Row],[Paving 2021 Obligations]])</f>
        <v>1909800</v>
      </c>
      <c r="AG524" s="54">
        <v>0</v>
      </c>
      <c r="AH524" s="54">
        <v>0</v>
      </c>
      <c r="AI524" s="54">
        <v>39700</v>
      </c>
      <c r="AJ524" s="54">
        <v>1870100</v>
      </c>
      <c r="AK524" s="54">
        <v>1909800</v>
      </c>
      <c r="AL524" s="49" t="s">
        <v>5200</v>
      </c>
    </row>
    <row r="525" spans="1:38" x14ac:dyDescent="0.25">
      <c r="A525" s="13">
        <v>129094</v>
      </c>
      <c r="B525" s="15">
        <v>1</v>
      </c>
      <c r="C525" s="43" t="s">
        <v>474</v>
      </c>
      <c r="D525" s="44">
        <v>43634</v>
      </c>
      <c r="E525" s="43" t="s">
        <v>75</v>
      </c>
      <c r="F525" s="44">
        <v>44138</v>
      </c>
      <c r="G525" s="43" t="s">
        <v>32</v>
      </c>
      <c r="H525" s="45" t="s">
        <v>158</v>
      </c>
      <c r="I525" s="43" t="s">
        <v>491</v>
      </c>
      <c r="J525" s="43" t="s">
        <v>116</v>
      </c>
      <c r="K525" s="43"/>
      <c r="L525" s="46" t="s">
        <v>116</v>
      </c>
      <c r="M525" s="45" t="s">
        <v>5201</v>
      </c>
      <c r="N525" s="45" t="s">
        <v>2357</v>
      </c>
      <c r="O525" s="43" t="s">
        <v>188</v>
      </c>
      <c r="P525" s="45" t="s">
        <v>443</v>
      </c>
      <c r="Q525" s="45" t="s">
        <v>2357</v>
      </c>
      <c r="R525" s="112" t="s">
        <v>139</v>
      </c>
      <c r="S525" s="110" t="s">
        <v>4621</v>
      </c>
      <c r="T525" s="130"/>
      <c r="U525" s="10">
        <v>1.1100000000000001</v>
      </c>
      <c r="V525" s="44">
        <v>43917</v>
      </c>
      <c r="W525" s="43" t="s">
        <v>2358</v>
      </c>
      <c r="X525" s="46" t="s">
        <v>43</v>
      </c>
      <c r="Y525" s="43" t="s">
        <v>78</v>
      </c>
      <c r="Z525" s="127" t="s">
        <v>20461</v>
      </c>
      <c r="AA525" s="45"/>
      <c r="AB525" s="3">
        <v>0</v>
      </c>
      <c r="AC525" s="3">
        <v>0</v>
      </c>
      <c r="AD525" s="3">
        <v>0</v>
      </c>
      <c r="AE525" s="3">
        <v>207836</v>
      </c>
      <c r="AF525" s="3">
        <f>SUM(Table2[[#This Row],[PE 2021 Obligations]],Table2[[#This Row],[ROW 2021 Obligations]],Table2[[#This Row],[Construction 2021 Obligations]],Table2[[#This Row],[Paving 2021 Obligations]])</f>
        <v>207836</v>
      </c>
      <c r="AG525" s="3">
        <v>0</v>
      </c>
      <c r="AH525" s="3">
        <v>0</v>
      </c>
      <c r="AI525" s="3">
        <v>0</v>
      </c>
      <c r="AJ525" s="3">
        <v>207836</v>
      </c>
      <c r="AK525" s="3">
        <v>207836</v>
      </c>
      <c r="AL525" s="43" t="s">
        <v>5202</v>
      </c>
    </row>
    <row r="526" spans="1:38" x14ac:dyDescent="0.25">
      <c r="A526" s="47">
        <v>129099</v>
      </c>
      <c r="B526" s="48">
        <v>1</v>
      </c>
      <c r="C526" s="49" t="s">
        <v>31</v>
      </c>
      <c r="D526" s="50">
        <v>43634</v>
      </c>
      <c r="E526" s="49" t="s">
        <v>75</v>
      </c>
      <c r="F526" s="50">
        <v>44349</v>
      </c>
      <c r="G526" s="49" t="s">
        <v>74</v>
      </c>
      <c r="H526" s="51" t="s">
        <v>337</v>
      </c>
      <c r="I526" s="49" t="s">
        <v>5203</v>
      </c>
      <c r="J526" s="49" t="s">
        <v>116</v>
      </c>
      <c r="K526" s="49"/>
      <c r="L526" s="52" t="s">
        <v>116</v>
      </c>
      <c r="M526" s="51" t="s">
        <v>5204</v>
      </c>
      <c r="N526" s="51" t="s">
        <v>2357</v>
      </c>
      <c r="O526" s="49" t="s">
        <v>188</v>
      </c>
      <c r="P526" s="51" t="s">
        <v>443</v>
      </c>
      <c r="Q526" s="51" t="s">
        <v>2357</v>
      </c>
      <c r="R526" s="111" t="s">
        <v>139</v>
      </c>
      <c r="S526" s="110" t="s">
        <v>4621</v>
      </c>
      <c r="T526" s="130"/>
      <c r="U526" s="53">
        <v>5.44</v>
      </c>
      <c r="V526" s="50">
        <v>44323</v>
      </c>
      <c r="W526" s="49" t="s">
        <v>2358</v>
      </c>
      <c r="X526" s="52" t="s">
        <v>43</v>
      </c>
      <c r="Y526" s="49" t="s">
        <v>78</v>
      </c>
      <c r="Z526" s="127" t="s">
        <v>20461</v>
      </c>
      <c r="AA526" s="51"/>
      <c r="AB526" s="54">
        <v>0</v>
      </c>
      <c r="AC526" s="54">
        <v>0</v>
      </c>
      <c r="AD526" s="54">
        <v>177700</v>
      </c>
      <c r="AE526" s="54">
        <v>1007000</v>
      </c>
      <c r="AF526" s="3">
        <f>SUM(Table2[[#This Row],[PE 2021 Obligations]],Table2[[#This Row],[ROW 2021 Obligations]],Table2[[#This Row],[Construction 2021 Obligations]],Table2[[#This Row],[Paving 2021 Obligations]])</f>
        <v>1184700</v>
      </c>
      <c r="AG526" s="54">
        <v>0</v>
      </c>
      <c r="AH526" s="54">
        <v>0</v>
      </c>
      <c r="AI526" s="54">
        <v>177700</v>
      </c>
      <c r="AJ526" s="54">
        <v>1007000</v>
      </c>
      <c r="AK526" s="54">
        <v>1184700</v>
      </c>
      <c r="AL526" s="49" t="s">
        <v>5205</v>
      </c>
    </row>
    <row r="527" spans="1:38" x14ac:dyDescent="0.25">
      <c r="A527" s="47">
        <v>129108</v>
      </c>
      <c r="B527" s="48">
        <v>1</v>
      </c>
      <c r="C527" s="49" t="s">
        <v>474</v>
      </c>
      <c r="D527" s="50">
        <v>43634</v>
      </c>
      <c r="E527" s="49" t="s">
        <v>75</v>
      </c>
      <c r="F527" s="50">
        <v>44159</v>
      </c>
      <c r="G527" s="49" t="s">
        <v>74</v>
      </c>
      <c r="H527" s="51" t="s">
        <v>386</v>
      </c>
      <c r="I527" s="49" t="s">
        <v>5220</v>
      </c>
      <c r="J527" s="49" t="s">
        <v>116</v>
      </c>
      <c r="K527" s="49"/>
      <c r="L527" s="52" t="s">
        <v>116</v>
      </c>
      <c r="M527" s="51" t="s">
        <v>5221</v>
      </c>
      <c r="N527" s="51" t="s">
        <v>2357</v>
      </c>
      <c r="O527" s="49" t="s">
        <v>188</v>
      </c>
      <c r="P527" s="51" t="s">
        <v>443</v>
      </c>
      <c r="Q527" s="51" t="s">
        <v>2357</v>
      </c>
      <c r="R527" s="111" t="s">
        <v>139</v>
      </c>
      <c r="S527" s="110" t="s">
        <v>4621</v>
      </c>
      <c r="T527" s="130"/>
      <c r="U527" s="53">
        <v>1.32</v>
      </c>
      <c r="V527" s="50">
        <v>44008</v>
      </c>
      <c r="W527" s="49" t="s">
        <v>2358</v>
      </c>
      <c r="X527" s="52" t="s">
        <v>43</v>
      </c>
      <c r="Y527" s="49" t="s">
        <v>78</v>
      </c>
      <c r="Z527" s="112" t="s">
        <v>20461</v>
      </c>
      <c r="AA527" s="51"/>
      <c r="AB527" s="54">
        <v>0</v>
      </c>
      <c r="AC527" s="54">
        <v>0</v>
      </c>
      <c r="AD527" s="54">
        <v>0</v>
      </c>
      <c r="AE527" s="54">
        <v>259000</v>
      </c>
      <c r="AF527" s="3">
        <f>SUM(Table2[[#This Row],[PE 2021 Obligations]],Table2[[#This Row],[ROW 2021 Obligations]],Table2[[#This Row],[Construction 2021 Obligations]],Table2[[#This Row],[Paving 2021 Obligations]])</f>
        <v>259000</v>
      </c>
      <c r="AG527" s="54">
        <v>0</v>
      </c>
      <c r="AH527" s="54">
        <v>0</v>
      </c>
      <c r="AI527" s="54">
        <v>15900</v>
      </c>
      <c r="AJ527" s="54">
        <v>259000</v>
      </c>
      <c r="AK527" s="54">
        <v>274900</v>
      </c>
      <c r="AL527" s="49" t="s">
        <v>5222</v>
      </c>
    </row>
    <row r="528" spans="1:38" x14ac:dyDescent="0.25">
      <c r="A528" s="13">
        <v>129111</v>
      </c>
      <c r="B528" s="15">
        <v>1</v>
      </c>
      <c r="C528" s="43" t="s">
        <v>31</v>
      </c>
      <c r="D528" s="44">
        <v>43634</v>
      </c>
      <c r="E528" s="43" t="s">
        <v>75</v>
      </c>
      <c r="F528" s="44">
        <v>44299</v>
      </c>
      <c r="G528" s="43" t="s">
        <v>75</v>
      </c>
      <c r="H528" s="45" t="s">
        <v>209</v>
      </c>
      <c r="I528" s="43" t="s">
        <v>5228</v>
      </c>
      <c r="J528" s="43" t="s">
        <v>116</v>
      </c>
      <c r="K528" s="43"/>
      <c r="L528" s="46" t="s">
        <v>116</v>
      </c>
      <c r="M528" s="45" t="s">
        <v>5229</v>
      </c>
      <c r="N528" s="45" t="s">
        <v>2357</v>
      </c>
      <c r="O528" s="43" t="s">
        <v>188</v>
      </c>
      <c r="P528" s="45" t="s">
        <v>443</v>
      </c>
      <c r="Q528" s="45" t="s">
        <v>2357</v>
      </c>
      <c r="R528" s="112" t="s">
        <v>139</v>
      </c>
      <c r="S528" s="110" t="s">
        <v>4621</v>
      </c>
      <c r="T528" s="130"/>
      <c r="U528" s="10">
        <v>9.6999999999999993</v>
      </c>
      <c r="V528" s="44">
        <v>44281</v>
      </c>
      <c r="W528" s="43" t="s">
        <v>2358</v>
      </c>
      <c r="X528" s="46" t="s">
        <v>43</v>
      </c>
      <c r="Y528" s="43" t="s">
        <v>78</v>
      </c>
      <c r="Z528" s="112" t="s">
        <v>20461</v>
      </c>
      <c r="AA528" s="45"/>
      <c r="AB528" s="3">
        <v>0</v>
      </c>
      <c r="AC528" s="3">
        <v>0</v>
      </c>
      <c r="AD528" s="3">
        <v>59600</v>
      </c>
      <c r="AE528" s="3">
        <v>1213300</v>
      </c>
      <c r="AF528" s="3">
        <f>SUM(Table2[[#This Row],[PE 2021 Obligations]],Table2[[#This Row],[ROW 2021 Obligations]],Table2[[#This Row],[Construction 2021 Obligations]],Table2[[#This Row],[Paving 2021 Obligations]])</f>
        <v>1272900</v>
      </c>
      <c r="AG528" s="3">
        <v>0</v>
      </c>
      <c r="AH528" s="3">
        <v>0</v>
      </c>
      <c r="AI528" s="3">
        <v>59600</v>
      </c>
      <c r="AJ528" s="3">
        <v>1213300</v>
      </c>
      <c r="AK528" s="3">
        <v>1272900</v>
      </c>
      <c r="AL528" s="43" t="s">
        <v>5230</v>
      </c>
    </row>
    <row r="529" spans="1:38" x14ac:dyDescent="0.25">
      <c r="A529" s="13">
        <v>129134</v>
      </c>
      <c r="B529" s="15">
        <v>1</v>
      </c>
      <c r="C529" s="43" t="s">
        <v>31</v>
      </c>
      <c r="D529" s="44">
        <v>43635</v>
      </c>
      <c r="E529" s="43" t="s">
        <v>75</v>
      </c>
      <c r="F529" s="44">
        <v>44299</v>
      </c>
      <c r="G529" s="43" t="s">
        <v>74</v>
      </c>
      <c r="H529" s="45" t="s">
        <v>34</v>
      </c>
      <c r="I529" s="43" t="s">
        <v>2950</v>
      </c>
      <c r="J529" s="43" t="s">
        <v>116</v>
      </c>
      <c r="K529" s="43"/>
      <c r="L529" s="46" t="s">
        <v>116</v>
      </c>
      <c r="M529" s="45" t="s">
        <v>5253</v>
      </c>
      <c r="N529" s="45" t="s">
        <v>2357</v>
      </c>
      <c r="O529" s="43" t="s">
        <v>188</v>
      </c>
      <c r="P529" s="45" t="s">
        <v>443</v>
      </c>
      <c r="Q529" s="45" t="s">
        <v>2357</v>
      </c>
      <c r="R529" s="112" t="s">
        <v>139</v>
      </c>
      <c r="S529" s="110" t="s">
        <v>4621</v>
      </c>
      <c r="T529" s="130"/>
      <c r="U529" s="10">
        <v>1.19</v>
      </c>
      <c r="V529" s="44">
        <v>44281</v>
      </c>
      <c r="W529" s="43" t="s">
        <v>2358</v>
      </c>
      <c r="X529" s="46" t="s">
        <v>43</v>
      </c>
      <c r="Y529" s="43" t="s">
        <v>78</v>
      </c>
      <c r="Z529" s="112" t="s">
        <v>20461</v>
      </c>
      <c r="AA529" s="45"/>
      <c r="AB529" s="3">
        <v>0</v>
      </c>
      <c r="AC529" s="3">
        <v>0</v>
      </c>
      <c r="AD529" s="3">
        <v>43200</v>
      </c>
      <c r="AE529" s="3">
        <v>250500</v>
      </c>
      <c r="AF529" s="3">
        <f>SUM(Table2[[#This Row],[PE 2021 Obligations]],Table2[[#This Row],[ROW 2021 Obligations]],Table2[[#This Row],[Construction 2021 Obligations]],Table2[[#This Row],[Paving 2021 Obligations]])</f>
        <v>293700</v>
      </c>
      <c r="AG529" s="3">
        <v>0</v>
      </c>
      <c r="AH529" s="3">
        <v>0</v>
      </c>
      <c r="AI529" s="3">
        <v>43200</v>
      </c>
      <c r="AJ529" s="3">
        <v>250500</v>
      </c>
      <c r="AK529" s="3">
        <v>293700</v>
      </c>
      <c r="AL529" s="43" t="s">
        <v>5254</v>
      </c>
    </row>
    <row r="530" spans="1:38" x14ac:dyDescent="0.25">
      <c r="A530" s="47">
        <v>129135</v>
      </c>
      <c r="B530" s="48">
        <v>1</v>
      </c>
      <c r="C530" s="49" t="s">
        <v>31</v>
      </c>
      <c r="D530" s="50">
        <v>43635</v>
      </c>
      <c r="E530" s="49" t="s">
        <v>75</v>
      </c>
      <c r="F530" s="50">
        <v>44299</v>
      </c>
      <c r="G530" s="49" t="s">
        <v>74</v>
      </c>
      <c r="H530" s="51" t="s">
        <v>133</v>
      </c>
      <c r="I530" s="49" t="s">
        <v>2950</v>
      </c>
      <c r="J530" s="49" t="s">
        <v>116</v>
      </c>
      <c r="K530" s="49"/>
      <c r="L530" s="52" t="s">
        <v>116</v>
      </c>
      <c r="M530" s="51" t="s">
        <v>5255</v>
      </c>
      <c r="N530" s="51" t="s">
        <v>2357</v>
      </c>
      <c r="O530" s="49" t="s">
        <v>188</v>
      </c>
      <c r="P530" s="51" t="s">
        <v>443</v>
      </c>
      <c r="Q530" s="51" t="s">
        <v>2357</v>
      </c>
      <c r="R530" s="111" t="s">
        <v>139</v>
      </c>
      <c r="S530" s="110" t="s">
        <v>4621</v>
      </c>
      <c r="T530" s="130"/>
      <c r="U530" s="53">
        <v>2.6</v>
      </c>
      <c r="V530" s="50">
        <v>44281</v>
      </c>
      <c r="W530" s="49" t="s">
        <v>2358</v>
      </c>
      <c r="X530" s="52" t="s">
        <v>43</v>
      </c>
      <c r="Y530" s="49" t="s">
        <v>78</v>
      </c>
      <c r="Z530" s="112" t="s">
        <v>20461</v>
      </c>
      <c r="AA530" s="51"/>
      <c r="AB530" s="54">
        <v>0</v>
      </c>
      <c r="AC530" s="54">
        <v>0</v>
      </c>
      <c r="AD530" s="54">
        <v>88000</v>
      </c>
      <c r="AE530" s="54">
        <v>394000</v>
      </c>
      <c r="AF530" s="3">
        <f>SUM(Table2[[#This Row],[PE 2021 Obligations]],Table2[[#This Row],[ROW 2021 Obligations]],Table2[[#This Row],[Construction 2021 Obligations]],Table2[[#This Row],[Paving 2021 Obligations]])</f>
        <v>482000</v>
      </c>
      <c r="AG530" s="54">
        <v>0</v>
      </c>
      <c r="AH530" s="54">
        <v>0</v>
      </c>
      <c r="AI530" s="54">
        <v>88000</v>
      </c>
      <c r="AJ530" s="54">
        <v>394000</v>
      </c>
      <c r="AK530" s="54">
        <v>482000</v>
      </c>
      <c r="AL530" s="49" t="s">
        <v>5256</v>
      </c>
    </row>
    <row r="531" spans="1:38" x14ac:dyDescent="0.25">
      <c r="A531" s="47">
        <v>129165</v>
      </c>
      <c r="B531" s="48">
        <v>1</v>
      </c>
      <c r="C531" s="49" t="s">
        <v>31</v>
      </c>
      <c r="D531" s="50">
        <v>43636</v>
      </c>
      <c r="E531" s="49" t="s">
        <v>75</v>
      </c>
      <c r="F531" s="50">
        <v>44299</v>
      </c>
      <c r="G531" s="49" t="s">
        <v>74</v>
      </c>
      <c r="H531" s="51" t="s">
        <v>276</v>
      </c>
      <c r="I531" s="49" t="s">
        <v>468</v>
      </c>
      <c r="J531" s="49" t="s">
        <v>116</v>
      </c>
      <c r="K531" s="49"/>
      <c r="L531" s="52" t="s">
        <v>116</v>
      </c>
      <c r="M531" s="51" t="s">
        <v>5288</v>
      </c>
      <c r="N531" s="51" t="s">
        <v>2357</v>
      </c>
      <c r="O531" s="49" t="s">
        <v>188</v>
      </c>
      <c r="P531" s="51" t="s">
        <v>443</v>
      </c>
      <c r="Q531" s="51" t="s">
        <v>2357</v>
      </c>
      <c r="R531" s="111" t="s">
        <v>139</v>
      </c>
      <c r="S531" s="110" t="s">
        <v>4621</v>
      </c>
      <c r="T531" s="130"/>
      <c r="U531" s="53">
        <v>8.09</v>
      </c>
      <c r="V531" s="50">
        <v>44281</v>
      </c>
      <c r="W531" s="49" t="s">
        <v>2358</v>
      </c>
      <c r="X531" s="52" t="s">
        <v>43</v>
      </c>
      <c r="Y531" s="49" t="s">
        <v>78</v>
      </c>
      <c r="Z531" s="112" t="s">
        <v>20461</v>
      </c>
      <c r="AA531" s="51"/>
      <c r="AB531" s="54">
        <v>0</v>
      </c>
      <c r="AC531" s="54">
        <v>0</v>
      </c>
      <c r="AD531" s="54">
        <v>28500</v>
      </c>
      <c r="AE531" s="54">
        <v>1400000</v>
      </c>
      <c r="AF531" s="3">
        <f>SUM(Table2[[#This Row],[PE 2021 Obligations]],Table2[[#This Row],[ROW 2021 Obligations]],Table2[[#This Row],[Construction 2021 Obligations]],Table2[[#This Row],[Paving 2021 Obligations]])</f>
        <v>1428500</v>
      </c>
      <c r="AG531" s="54">
        <v>0</v>
      </c>
      <c r="AH531" s="54">
        <v>0</v>
      </c>
      <c r="AI531" s="54">
        <v>28500</v>
      </c>
      <c r="AJ531" s="54">
        <v>1400000</v>
      </c>
      <c r="AK531" s="54">
        <v>1428500</v>
      </c>
      <c r="AL531" s="49" t="s">
        <v>5289</v>
      </c>
    </row>
    <row r="532" spans="1:38" x14ac:dyDescent="0.25">
      <c r="A532" s="47">
        <v>129102</v>
      </c>
      <c r="B532" s="48">
        <v>1</v>
      </c>
      <c r="C532" s="49" t="s">
        <v>474</v>
      </c>
      <c r="D532" s="50">
        <v>43634</v>
      </c>
      <c r="E532" s="49" t="s">
        <v>75</v>
      </c>
      <c r="F532" s="50">
        <v>44126</v>
      </c>
      <c r="G532" s="49" t="s">
        <v>74</v>
      </c>
      <c r="H532" s="51" t="s">
        <v>359</v>
      </c>
      <c r="I532" s="49" t="s">
        <v>2672</v>
      </c>
      <c r="J532" s="49" t="s">
        <v>116</v>
      </c>
      <c r="K532" s="49"/>
      <c r="L532" s="52" t="s">
        <v>116</v>
      </c>
      <c r="M532" s="51" t="s">
        <v>5209</v>
      </c>
      <c r="N532" s="51" t="s">
        <v>2357</v>
      </c>
      <c r="O532" s="49" t="s">
        <v>188</v>
      </c>
      <c r="P532" s="51" t="s">
        <v>188</v>
      </c>
      <c r="Q532" s="51" t="s">
        <v>2357</v>
      </c>
      <c r="R532" s="110" t="s">
        <v>139</v>
      </c>
      <c r="S532" s="110" t="s">
        <v>4621</v>
      </c>
      <c r="T532" s="130"/>
      <c r="U532" s="53">
        <v>7.55</v>
      </c>
      <c r="V532" s="50">
        <v>43917</v>
      </c>
      <c r="W532" s="49" t="s">
        <v>2358</v>
      </c>
      <c r="X532" s="52" t="s">
        <v>43</v>
      </c>
      <c r="Y532" s="49" t="s">
        <v>78</v>
      </c>
      <c r="Z532" s="112" t="s">
        <v>20461</v>
      </c>
      <c r="AA532" s="51"/>
      <c r="AB532" s="54">
        <v>0</v>
      </c>
      <c r="AC532" s="54">
        <v>0</v>
      </c>
      <c r="AD532" s="54">
        <v>15950</v>
      </c>
      <c r="AE532" s="54">
        <v>29670</v>
      </c>
      <c r="AF532" s="3">
        <f>SUM(Table2[[#This Row],[PE 2021 Obligations]],Table2[[#This Row],[ROW 2021 Obligations]],Table2[[#This Row],[Construction 2021 Obligations]],Table2[[#This Row],[Paving 2021 Obligations]])</f>
        <v>45620</v>
      </c>
      <c r="AG532" s="54">
        <v>0</v>
      </c>
      <c r="AH532" s="54">
        <v>0</v>
      </c>
      <c r="AI532" s="54">
        <v>145910</v>
      </c>
      <c r="AJ532" s="54">
        <v>1195800</v>
      </c>
      <c r="AK532" s="54">
        <v>1341710</v>
      </c>
      <c r="AL532" s="49" t="s">
        <v>5210</v>
      </c>
    </row>
    <row r="533" spans="1:38" x14ac:dyDescent="0.25">
      <c r="A533" s="13">
        <v>129109</v>
      </c>
      <c r="B533" s="15">
        <v>1</v>
      </c>
      <c r="C533" s="43" t="s">
        <v>474</v>
      </c>
      <c r="D533" s="44">
        <v>43634</v>
      </c>
      <c r="E533" s="43" t="s">
        <v>75</v>
      </c>
      <c r="F533" s="44">
        <v>44159</v>
      </c>
      <c r="G533" s="43" t="s">
        <v>74</v>
      </c>
      <c r="H533" s="45" t="s">
        <v>386</v>
      </c>
      <c r="I533" s="43" t="s">
        <v>4391</v>
      </c>
      <c r="J533" s="43" t="s">
        <v>116</v>
      </c>
      <c r="K533" s="43"/>
      <c r="L533" s="46" t="s">
        <v>116</v>
      </c>
      <c r="M533" s="45" t="s">
        <v>5223</v>
      </c>
      <c r="N533" s="45" t="s">
        <v>2357</v>
      </c>
      <c r="O533" s="43" t="s">
        <v>188</v>
      </c>
      <c r="P533" s="45" t="s">
        <v>188</v>
      </c>
      <c r="Q533" s="45" t="s">
        <v>2357</v>
      </c>
      <c r="R533" s="110" t="s">
        <v>139</v>
      </c>
      <c r="S533" s="110" t="s">
        <v>4621</v>
      </c>
      <c r="T533" s="130"/>
      <c r="U533" s="10">
        <v>6.67</v>
      </c>
      <c r="V533" s="44">
        <v>44008</v>
      </c>
      <c r="W533" s="43" t="s">
        <v>2358</v>
      </c>
      <c r="X533" s="46" t="s">
        <v>43</v>
      </c>
      <c r="Y533" s="43" t="s">
        <v>78</v>
      </c>
      <c r="Z533" s="112" t="s">
        <v>20461</v>
      </c>
      <c r="AA533" s="45" t="s">
        <v>5224</v>
      </c>
      <c r="AB533" s="3">
        <v>0</v>
      </c>
      <c r="AC533" s="3">
        <v>0</v>
      </c>
      <c r="AD533" s="3"/>
      <c r="AE533" s="3">
        <v>1247100</v>
      </c>
      <c r="AF533" s="3">
        <f>SUM(Table2[[#This Row],[PE 2021 Obligations]],Table2[[#This Row],[ROW 2021 Obligations]],Table2[[#This Row],[Construction 2021 Obligations]],Table2[[#This Row],[Paving 2021 Obligations]])</f>
        <v>1247100</v>
      </c>
      <c r="AG533" s="3">
        <v>0</v>
      </c>
      <c r="AH533" s="3">
        <v>0</v>
      </c>
      <c r="AI533" s="3">
        <v>452700</v>
      </c>
      <c r="AJ533" s="3">
        <v>1247100</v>
      </c>
      <c r="AK533" s="3">
        <v>1699800</v>
      </c>
      <c r="AL533" s="43" t="s">
        <v>5225</v>
      </c>
    </row>
    <row r="534" spans="1:38" x14ac:dyDescent="0.25">
      <c r="A534" s="47">
        <v>129152</v>
      </c>
      <c r="B534" s="48">
        <v>1</v>
      </c>
      <c r="C534" s="49" t="s">
        <v>474</v>
      </c>
      <c r="D534" s="50">
        <v>43636</v>
      </c>
      <c r="E534" s="49" t="s">
        <v>75</v>
      </c>
      <c r="F534" s="50">
        <v>44243</v>
      </c>
      <c r="G534" s="49" t="s">
        <v>74</v>
      </c>
      <c r="H534" s="51" t="s">
        <v>232</v>
      </c>
      <c r="I534" s="49" t="s">
        <v>482</v>
      </c>
      <c r="J534" s="49" t="s">
        <v>116</v>
      </c>
      <c r="K534" s="49"/>
      <c r="L534" s="52" t="s">
        <v>116</v>
      </c>
      <c r="M534" s="51" t="s">
        <v>5279</v>
      </c>
      <c r="N534" s="51" t="s">
        <v>2357</v>
      </c>
      <c r="O534" s="49" t="s">
        <v>188</v>
      </c>
      <c r="P534" s="51" t="s">
        <v>188</v>
      </c>
      <c r="Q534" s="51" t="s">
        <v>2357</v>
      </c>
      <c r="R534" s="110" t="s">
        <v>139</v>
      </c>
      <c r="S534" s="110" t="s">
        <v>4621</v>
      </c>
      <c r="T534" s="130"/>
      <c r="U534" s="53">
        <v>8.5500000000000007</v>
      </c>
      <c r="V534" s="50">
        <v>44008</v>
      </c>
      <c r="W534" s="49" t="s">
        <v>2358</v>
      </c>
      <c r="X534" s="52" t="s">
        <v>43</v>
      </c>
      <c r="Y534" s="49" t="s">
        <v>78</v>
      </c>
      <c r="Z534" s="112" t="s">
        <v>20461</v>
      </c>
      <c r="AA534" s="51"/>
      <c r="AB534" s="54">
        <v>0</v>
      </c>
      <c r="AC534" s="54">
        <v>0</v>
      </c>
      <c r="AD534" s="54">
        <v>0</v>
      </c>
      <c r="AE534" s="54">
        <v>-277800</v>
      </c>
      <c r="AF534" s="3">
        <f>SUM(Table2[[#This Row],[PE 2021 Obligations]],Table2[[#This Row],[ROW 2021 Obligations]],Table2[[#This Row],[Construction 2021 Obligations]],Table2[[#This Row],[Paving 2021 Obligations]])</f>
        <v>-277800</v>
      </c>
      <c r="AG534" s="54">
        <v>0</v>
      </c>
      <c r="AH534" s="54">
        <v>0</v>
      </c>
      <c r="AI534" s="54">
        <v>0</v>
      </c>
      <c r="AJ534" s="54">
        <v>950000</v>
      </c>
      <c r="AK534" s="54">
        <v>950000</v>
      </c>
      <c r="AL534" s="49" t="s">
        <v>5280</v>
      </c>
    </row>
    <row r="535" spans="1:38" x14ac:dyDescent="0.25">
      <c r="A535" s="13">
        <v>129216</v>
      </c>
      <c r="B535" s="15">
        <v>3</v>
      </c>
      <c r="C535" s="43" t="s">
        <v>474</v>
      </c>
      <c r="D535" s="44">
        <v>43641</v>
      </c>
      <c r="E535" s="43" t="s">
        <v>75</v>
      </c>
      <c r="F535" s="44">
        <v>44089</v>
      </c>
      <c r="G535" s="43" t="s">
        <v>75</v>
      </c>
      <c r="H535" s="45" t="s">
        <v>173</v>
      </c>
      <c r="I535" s="43" t="s">
        <v>826</v>
      </c>
      <c r="J535" s="43" t="s">
        <v>116</v>
      </c>
      <c r="K535" s="43"/>
      <c r="L535" s="46" t="s">
        <v>116</v>
      </c>
      <c r="M535" s="45" t="s">
        <v>5313</v>
      </c>
      <c r="N535" s="45" t="s">
        <v>2357</v>
      </c>
      <c r="O535" s="43" t="s">
        <v>188</v>
      </c>
      <c r="P535" s="45" t="s">
        <v>188</v>
      </c>
      <c r="Q535" s="45" t="s">
        <v>2357</v>
      </c>
      <c r="R535" s="110" t="s">
        <v>139</v>
      </c>
      <c r="S535" s="110" t="s">
        <v>4621</v>
      </c>
      <c r="T535" s="130"/>
      <c r="U535" s="10">
        <v>5.51</v>
      </c>
      <c r="V535" s="44">
        <v>43966</v>
      </c>
      <c r="W535" s="43" t="s">
        <v>2358</v>
      </c>
      <c r="X535" s="46" t="s">
        <v>43</v>
      </c>
      <c r="Y535" s="43" t="s">
        <v>78</v>
      </c>
      <c r="Z535" s="112" t="s">
        <v>20461</v>
      </c>
      <c r="AA535" s="45"/>
      <c r="AB535" s="3">
        <v>0</v>
      </c>
      <c r="AC535" s="3">
        <v>0</v>
      </c>
      <c r="AD535" s="3">
        <v>0</v>
      </c>
      <c r="AE535" s="3">
        <v>-202999</v>
      </c>
      <c r="AF535" s="3">
        <f>SUM(Table2[[#This Row],[PE 2021 Obligations]],Table2[[#This Row],[ROW 2021 Obligations]],Table2[[#This Row],[Construction 2021 Obligations]],Table2[[#This Row],[Paving 2021 Obligations]])</f>
        <v>-202999</v>
      </c>
      <c r="AG535" s="3">
        <v>0</v>
      </c>
      <c r="AH535" s="3">
        <v>0</v>
      </c>
      <c r="AI535" s="3">
        <v>0</v>
      </c>
      <c r="AJ535" s="3">
        <v>853351</v>
      </c>
      <c r="AK535" s="3">
        <v>853351</v>
      </c>
      <c r="AL535" s="43" t="s">
        <v>5314</v>
      </c>
    </row>
    <row r="536" spans="1:38" x14ac:dyDescent="0.25">
      <c r="A536" s="47">
        <v>130384</v>
      </c>
      <c r="B536" s="48">
        <v>1</v>
      </c>
      <c r="C536" s="49" t="s">
        <v>31</v>
      </c>
      <c r="D536" s="50">
        <v>43977</v>
      </c>
      <c r="E536" s="49" t="s">
        <v>75</v>
      </c>
      <c r="F536" s="50">
        <v>44299</v>
      </c>
      <c r="G536" s="49" t="s">
        <v>75</v>
      </c>
      <c r="H536" s="51" t="s">
        <v>209</v>
      </c>
      <c r="I536" s="49" t="s">
        <v>6335</v>
      </c>
      <c r="J536" s="49" t="s">
        <v>116</v>
      </c>
      <c r="K536" s="49"/>
      <c r="L536" s="52" t="s">
        <v>116</v>
      </c>
      <c r="M536" s="51" t="s">
        <v>6336</v>
      </c>
      <c r="N536" s="51" t="s">
        <v>2357</v>
      </c>
      <c r="O536" s="49" t="s">
        <v>188</v>
      </c>
      <c r="P536" s="51" t="s">
        <v>188</v>
      </c>
      <c r="Q536" s="51" t="s">
        <v>2357</v>
      </c>
      <c r="R536" s="110" t="s">
        <v>139</v>
      </c>
      <c r="S536" s="110" t="s">
        <v>4621</v>
      </c>
      <c r="T536" s="130"/>
      <c r="U536" s="53">
        <v>0.3</v>
      </c>
      <c r="V536" s="50">
        <v>44281</v>
      </c>
      <c r="W536" s="49" t="s">
        <v>2358</v>
      </c>
      <c r="X536" s="52" t="s">
        <v>43</v>
      </c>
      <c r="Y536" s="49" t="s">
        <v>78</v>
      </c>
      <c r="Z536" s="112" t="s">
        <v>20461</v>
      </c>
      <c r="AA536" s="51"/>
      <c r="AB536" s="54">
        <v>0</v>
      </c>
      <c r="AC536" s="54">
        <v>0</v>
      </c>
      <c r="AD536" s="54">
        <v>0</v>
      </c>
      <c r="AE536" s="54">
        <v>119500</v>
      </c>
      <c r="AF536" s="3">
        <f>SUM(Table2[[#This Row],[PE 2021 Obligations]],Table2[[#This Row],[ROW 2021 Obligations]],Table2[[#This Row],[Construction 2021 Obligations]],Table2[[#This Row],[Paving 2021 Obligations]])</f>
        <v>119500</v>
      </c>
      <c r="AG536" s="54">
        <v>0</v>
      </c>
      <c r="AH536" s="54">
        <v>0</v>
      </c>
      <c r="AI536" s="54">
        <v>0</v>
      </c>
      <c r="AJ536" s="54">
        <v>119500</v>
      </c>
      <c r="AK536" s="54">
        <v>119500</v>
      </c>
      <c r="AL536" s="49" t="s">
        <v>6337</v>
      </c>
    </row>
    <row r="537" spans="1:38" x14ac:dyDescent="0.25">
      <c r="A537" s="13">
        <v>126057</v>
      </c>
      <c r="B537" s="15">
        <v>1</v>
      </c>
      <c r="C537" s="43" t="s">
        <v>47</v>
      </c>
      <c r="D537" s="44">
        <v>42929</v>
      </c>
      <c r="E537" s="43" t="s">
        <v>75</v>
      </c>
      <c r="F537" s="44">
        <v>43391</v>
      </c>
      <c r="G537" s="43" t="s">
        <v>103</v>
      </c>
      <c r="H537" s="45" t="s">
        <v>368</v>
      </c>
      <c r="I537" s="43" t="s">
        <v>3674</v>
      </c>
      <c r="J537" s="43" t="s">
        <v>116</v>
      </c>
      <c r="K537" s="43"/>
      <c r="L537" s="46" t="s">
        <v>116</v>
      </c>
      <c r="M537" s="45" t="s">
        <v>3675</v>
      </c>
      <c r="N537" s="45" t="s">
        <v>3676</v>
      </c>
      <c r="O537" s="43" t="s">
        <v>188</v>
      </c>
      <c r="P537" s="45" t="s">
        <v>632</v>
      </c>
      <c r="Q537" s="45" t="s">
        <v>2357</v>
      </c>
      <c r="R537" s="110" t="s">
        <v>139</v>
      </c>
      <c r="S537" s="110" t="s">
        <v>4621</v>
      </c>
      <c r="T537" s="130"/>
      <c r="U537" s="10">
        <v>6.45</v>
      </c>
      <c r="V537" s="44">
        <v>43140</v>
      </c>
      <c r="W537" s="43" t="s">
        <v>2358</v>
      </c>
      <c r="X537" s="46" t="s">
        <v>43</v>
      </c>
      <c r="Y537" s="43" t="s">
        <v>78</v>
      </c>
      <c r="Z537" s="127" t="s">
        <v>20461</v>
      </c>
      <c r="AA537" s="45"/>
      <c r="AB537" s="3">
        <v>0</v>
      </c>
      <c r="AC537" s="3">
        <v>0</v>
      </c>
      <c r="AD537" s="3">
        <v>-6631.51</v>
      </c>
      <c r="AE537" s="3">
        <v>139603.47</v>
      </c>
      <c r="AF537" s="3">
        <f>SUM(Table2[[#This Row],[PE 2021 Obligations]],Table2[[#This Row],[ROW 2021 Obligations]],Table2[[#This Row],[Construction 2021 Obligations]],Table2[[#This Row],[Paving 2021 Obligations]])</f>
        <v>132971.96</v>
      </c>
      <c r="AG537" s="3">
        <v>0</v>
      </c>
      <c r="AH537" s="3">
        <v>0</v>
      </c>
      <c r="AI537" s="3">
        <v>40668.49</v>
      </c>
      <c r="AJ537" s="3">
        <v>787903.47</v>
      </c>
      <c r="AK537" s="3">
        <v>828571.96</v>
      </c>
      <c r="AL537" s="43" t="s">
        <v>3677</v>
      </c>
    </row>
    <row r="538" spans="1:38" x14ac:dyDescent="0.25">
      <c r="A538" s="13">
        <v>127089</v>
      </c>
      <c r="B538" s="15">
        <v>1</v>
      </c>
      <c r="C538" s="43" t="s">
        <v>31</v>
      </c>
      <c r="D538" s="44">
        <v>43172</v>
      </c>
      <c r="E538" s="43" t="s">
        <v>75</v>
      </c>
      <c r="F538" s="44">
        <v>44033</v>
      </c>
      <c r="G538" s="43" t="s">
        <v>75</v>
      </c>
      <c r="H538" s="45" t="s">
        <v>196</v>
      </c>
      <c r="I538" s="43" t="s">
        <v>2033</v>
      </c>
      <c r="J538" s="43" t="s">
        <v>116</v>
      </c>
      <c r="K538" s="43"/>
      <c r="L538" s="46" t="s">
        <v>116</v>
      </c>
      <c r="M538" s="45" t="s">
        <v>3938</v>
      </c>
      <c r="N538" s="45" t="s">
        <v>3939</v>
      </c>
      <c r="O538" s="43" t="s">
        <v>188</v>
      </c>
      <c r="P538" s="45" t="s">
        <v>443</v>
      </c>
      <c r="Q538" s="45" t="s">
        <v>3939</v>
      </c>
      <c r="R538" s="112" t="s">
        <v>139</v>
      </c>
      <c r="S538" s="110" t="s">
        <v>4621</v>
      </c>
      <c r="T538" s="130"/>
      <c r="U538" s="10">
        <v>8.15</v>
      </c>
      <c r="V538" s="44">
        <v>44008</v>
      </c>
      <c r="W538" s="43" t="s">
        <v>2358</v>
      </c>
      <c r="X538" s="46" t="s">
        <v>43</v>
      </c>
      <c r="Y538" s="43" t="s">
        <v>78</v>
      </c>
      <c r="Z538" s="112" t="s">
        <v>20461</v>
      </c>
      <c r="AA538" s="45"/>
      <c r="AB538" s="3">
        <v>0</v>
      </c>
      <c r="AC538" s="3">
        <v>0</v>
      </c>
      <c r="AD538" s="3">
        <v>0</v>
      </c>
      <c r="AE538" s="3">
        <v>1438000</v>
      </c>
      <c r="AF538" s="3">
        <f>SUM(Table2[[#This Row],[PE 2021 Obligations]],Table2[[#This Row],[ROW 2021 Obligations]],Table2[[#This Row],[Construction 2021 Obligations]],Table2[[#This Row],[Paving 2021 Obligations]])</f>
        <v>1438000</v>
      </c>
      <c r="AG538" s="3">
        <v>0</v>
      </c>
      <c r="AH538" s="3">
        <v>0</v>
      </c>
      <c r="AI538" s="3">
        <v>80300</v>
      </c>
      <c r="AJ538" s="3">
        <v>1438000</v>
      </c>
      <c r="AK538" s="3">
        <v>1518300</v>
      </c>
      <c r="AL538" s="43" t="s">
        <v>3940</v>
      </c>
    </row>
    <row r="539" spans="1:38" ht="30" hidden="1" x14ac:dyDescent="0.25">
      <c r="A539" s="47">
        <v>127111</v>
      </c>
      <c r="B539" s="48">
        <v>1</v>
      </c>
      <c r="C539" s="49" t="s">
        <v>31</v>
      </c>
      <c r="D539" s="50">
        <v>43172</v>
      </c>
      <c r="E539" s="49" t="s">
        <v>75</v>
      </c>
      <c r="F539" s="50">
        <v>44299</v>
      </c>
      <c r="G539" s="49" t="s">
        <v>74</v>
      </c>
      <c r="H539" s="51" t="s">
        <v>337</v>
      </c>
      <c r="I539" s="49" t="s">
        <v>3972</v>
      </c>
      <c r="J539" s="49" t="s">
        <v>116</v>
      </c>
      <c r="K539" s="49"/>
      <c r="L539" s="52" t="s">
        <v>116</v>
      </c>
      <c r="M539" s="51" t="s">
        <v>3973</v>
      </c>
      <c r="N539" s="51" t="s">
        <v>3974</v>
      </c>
      <c r="O539" s="49" t="s">
        <v>188</v>
      </c>
      <c r="P539" s="51" t="s">
        <v>2347</v>
      </c>
      <c r="Q539" s="51" t="s">
        <v>3975</v>
      </c>
      <c r="R539" s="111" t="s">
        <v>139</v>
      </c>
      <c r="S539" s="110" t="s">
        <v>4621</v>
      </c>
      <c r="T539" s="130"/>
      <c r="U539" s="53">
        <v>6</v>
      </c>
      <c r="V539" s="50">
        <v>44281</v>
      </c>
      <c r="W539" s="49" t="s">
        <v>3976</v>
      </c>
      <c r="X539" s="52" t="s">
        <v>472</v>
      </c>
      <c r="Y539" s="49" t="s">
        <v>140</v>
      </c>
      <c r="Z539" s="127" t="s">
        <v>20460</v>
      </c>
      <c r="AA539" s="51" t="s">
        <v>3977</v>
      </c>
      <c r="AB539" s="54">
        <v>0</v>
      </c>
      <c r="AC539" s="54">
        <v>0</v>
      </c>
      <c r="AD539" s="54"/>
      <c r="AE539" s="54">
        <v>2173500</v>
      </c>
      <c r="AF539" s="3">
        <f>SUM(Table2[[#This Row],[PE 2021 Obligations]],Table2[[#This Row],[ROW 2021 Obligations]],Table2[[#This Row],[Construction 2021 Obligations]],Table2[[#This Row],[Paving 2021 Obligations]])</f>
        <v>2173500</v>
      </c>
      <c r="AG539" s="54">
        <v>0</v>
      </c>
      <c r="AH539" s="54">
        <v>0</v>
      </c>
      <c r="AI539" s="54">
        <v>319200</v>
      </c>
      <c r="AJ539" s="54">
        <v>2173500</v>
      </c>
      <c r="AK539" s="54">
        <v>2492700</v>
      </c>
      <c r="AL539" s="49" t="s">
        <v>3978</v>
      </c>
    </row>
    <row r="540" spans="1:38" x14ac:dyDescent="0.25">
      <c r="A540" s="47">
        <v>127091</v>
      </c>
      <c r="B540" s="48">
        <v>1</v>
      </c>
      <c r="C540" s="49" t="s">
        <v>474</v>
      </c>
      <c r="D540" s="50">
        <v>43172</v>
      </c>
      <c r="E540" s="49" t="s">
        <v>75</v>
      </c>
      <c r="F540" s="50">
        <v>44203</v>
      </c>
      <c r="G540" s="49" t="s">
        <v>74</v>
      </c>
      <c r="H540" s="51" t="s">
        <v>196</v>
      </c>
      <c r="I540" s="49" t="s">
        <v>1894</v>
      </c>
      <c r="J540" s="49" t="s">
        <v>116</v>
      </c>
      <c r="K540" s="49"/>
      <c r="L540" s="52" t="s">
        <v>116</v>
      </c>
      <c r="M540" s="51" t="s">
        <v>3941</v>
      </c>
      <c r="N540" s="51" t="s">
        <v>3942</v>
      </c>
      <c r="O540" s="49" t="s">
        <v>188</v>
      </c>
      <c r="P540" s="51" t="s">
        <v>188</v>
      </c>
      <c r="Q540" s="51" t="s">
        <v>3942</v>
      </c>
      <c r="R540" s="110" t="s">
        <v>139</v>
      </c>
      <c r="S540" s="110" t="s">
        <v>4621</v>
      </c>
      <c r="T540" s="130"/>
      <c r="U540" s="53">
        <v>4.9400000000000004</v>
      </c>
      <c r="V540" s="50">
        <v>44008</v>
      </c>
      <c r="W540" s="49" t="s">
        <v>2358</v>
      </c>
      <c r="X540" s="52" t="s">
        <v>43</v>
      </c>
      <c r="Y540" s="49" t="s">
        <v>78</v>
      </c>
      <c r="Z540" s="112" t="s">
        <v>20461</v>
      </c>
      <c r="AA540" s="51"/>
      <c r="AB540" s="54">
        <v>0</v>
      </c>
      <c r="AC540" s="54">
        <v>0</v>
      </c>
      <c r="AD540" s="54">
        <v>0</v>
      </c>
      <c r="AE540" s="54">
        <v>-95500</v>
      </c>
      <c r="AF540" s="3">
        <f>SUM(Table2[[#This Row],[PE 2021 Obligations]],Table2[[#This Row],[ROW 2021 Obligations]],Table2[[#This Row],[Construction 2021 Obligations]],Table2[[#This Row],[Paving 2021 Obligations]])</f>
        <v>-95500</v>
      </c>
      <c r="AG540" s="54">
        <v>0</v>
      </c>
      <c r="AH540" s="54">
        <v>0</v>
      </c>
      <c r="AI540" s="54">
        <v>0</v>
      </c>
      <c r="AJ540" s="54">
        <v>474700</v>
      </c>
      <c r="AK540" s="54">
        <v>474700</v>
      </c>
      <c r="AL540" s="49" t="s">
        <v>3943</v>
      </c>
    </row>
    <row r="541" spans="1:38" x14ac:dyDescent="0.25">
      <c r="A541" s="13">
        <v>129478</v>
      </c>
      <c r="B541" s="15">
        <v>3</v>
      </c>
      <c r="C541" s="43" t="s">
        <v>31</v>
      </c>
      <c r="D541" s="44">
        <v>43685</v>
      </c>
      <c r="E541" s="43" t="s">
        <v>75</v>
      </c>
      <c r="F541" s="44">
        <v>44252</v>
      </c>
      <c r="G541" s="43" t="s">
        <v>75</v>
      </c>
      <c r="H541" s="45" t="s">
        <v>437</v>
      </c>
      <c r="I541" s="43" t="s">
        <v>1484</v>
      </c>
      <c r="J541" s="43" t="s">
        <v>116</v>
      </c>
      <c r="K541" s="43"/>
      <c r="L541" s="46" t="s">
        <v>116</v>
      </c>
      <c r="M541" s="45" t="s">
        <v>5487</v>
      </c>
      <c r="N541" s="45" t="s">
        <v>5470</v>
      </c>
      <c r="O541" s="43" t="s">
        <v>188</v>
      </c>
      <c r="P541" s="45" t="s">
        <v>443</v>
      </c>
      <c r="Q541" s="45" t="s">
        <v>5470</v>
      </c>
      <c r="R541" s="112" t="s">
        <v>139</v>
      </c>
      <c r="S541" s="110" t="s">
        <v>4621</v>
      </c>
      <c r="T541" s="130"/>
      <c r="U541" s="10">
        <v>6.52</v>
      </c>
      <c r="V541" s="44">
        <v>44232</v>
      </c>
      <c r="W541" s="43" t="s">
        <v>2358</v>
      </c>
      <c r="X541" s="46" t="s">
        <v>43</v>
      </c>
      <c r="Y541" s="43" t="s">
        <v>78</v>
      </c>
      <c r="Z541" s="127" t="s">
        <v>20461</v>
      </c>
      <c r="AA541" s="45"/>
      <c r="AB541" s="3">
        <v>0</v>
      </c>
      <c r="AC541" s="3">
        <v>0</v>
      </c>
      <c r="AD541" s="3">
        <v>84537</v>
      </c>
      <c r="AE541" s="3">
        <v>741879</v>
      </c>
      <c r="AF541" s="3">
        <f>SUM(Table2[[#This Row],[PE 2021 Obligations]],Table2[[#This Row],[ROW 2021 Obligations]],Table2[[#This Row],[Construction 2021 Obligations]],Table2[[#This Row],[Paving 2021 Obligations]])</f>
        <v>826416</v>
      </c>
      <c r="AG541" s="3">
        <v>0</v>
      </c>
      <c r="AH541" s="3">
        <v>0</v>
      </c>
      <c r="AI541" s="3">
        <v>84537</v>
      </c>
      <c r="AJ541" s="3">
        <v>741879</v>
      </c>
      <c r="AK541" s="3">
        <v>826416</v>
      </c>
      <c r="AL541" s="43" t="s">
        <v>5488</v>
      </c>
    </row>
    <row r="542" spans="1:38" x14ac:dyDescent="0.25">
      <c r="A542" s="13">
        <v>129482</v>
      </c>
      <c r="B542" s="15">
        <v>3</v>
      </c>
      <c r="C542" s="43" t="s">
        <v>73</v>
      </c>
      <c r="D542" s="44">
        <v>43685</v>
      </c>
      <c r="E542" s="43" t="s">
        <v>75</v>
      </c>
      <c r="F542" s="44">
        <v>44321</v>
      </c>
      <c r="G542" s="43" t="s">
        <v>832</v>
      </c>
      <c r="H542" s="45" t="s">
        <v>273</v>
      </c>
      <c r="I542" s="43" t="s">
        <v>2345</v>
      </c>
      <c r="J542" s="43" t="s">
        <v>116</v>
      </c>
      <c r="K542" s="43"/>
      <c r="L542" s="46" t="s">
        <v>116</v>
      </c>
      <c r="M542" s="45" t="s">
        <v>5498</v>
      </c>
      <c r="N542" s="45" t="s">
        <v>5499</v>
      </c>
      <c r="O542" s="43" t="s">
        <v>188</v>
      </c>
      <c r="P542" s="45" t="s">
        <v>443</v>
      </c>
      <c r="Q542" s="45" t="s">
        <v>5499</v>
      </c>
      <c r="R542" s="114" t="s">
        <v>139</v>
      </c>
      <c r="S542" s="114" t="s">
        <v>4621</v>
      </c>
      <c r="T542" s="133"/>
      <c r="U542" s="10">
        <v>7.11</v>
      </c>
      <c r="V542" s="44">
        <v>44365</v>
      </c>
      <c r="W542" s="43" t="s">
        <v>1179</v>
      </c>
      <c r="X542" s="46" t="s">
        <v>43</v>
      </c>
      <c r="Y542" s="43" t="s">
        <v>78</v>
      </c>
      <c r="Z542" s="112" t="s">
        <v>20461</v>
      </c>
      <c r="AA542" s="45"/>
      <c r="AB542" s="3">
        <v>0</v>
      </c>
      <c r="AC542" s="3">
        <v>0</v>
      </c>
      <c r="AD542" s="3">
        <v>32584</v>
      </c>
      <c r="AE542" s="3">
        <v>837710</v>
      </c>
      <c r="AF542" s="3">
        <f>SUM(Table2[[#This Row],[PE 2021 Obligations]],Table2[[#This Row],[ROW 2021 Obligations]],Table2[[#This Row],[Construction 2021 Obligations]],Table2[[#This Row],[Paving 2021 Obligations]])</f>
        <v>870294</v>
      </c>
      <c r="AG542" s="3">
        <v>0</v>
      </c>
      <c r="AH542" s="3">
        <v>0</v>
      </c>
      <c r="AI542" s="3">
        <v>32584</v>
      </c>
      <c r="AJ542" s="3">
        <v>837710</v>
      </c>
      <c r="AK542" s="3">
        <v>870294</v>
      </c>
      <c r="AL542" s="43" t="s">
        <v>5500</v>
      </c>
    </row>
    <row r="543" spans="1:38" x14ac:dyDescent="0.25">
      <c r="A543" s="47">
        <v>127192</v>
      </c>
      <c r="B543" s="48">
        <v>2</v>
      </c>
      <c r="C543" s="49" t="s">
        <v>47</v>
      </c>
      <c r="D543" s="50">
        <v>43179</v>
      </c>
      <c r="E543" s="49" t="s">
        <v>75</v>
      </c>
      <c r="F543" s="50">
        <v>43958</v>
      </c>
      <c r="G543" s="49" t="s">
        <v>103</v>
      </c>
      <c r="H543" s="51" t="s">
        <v>212</v>
      </c>
      <c r="I543" s="49" t="s">
        <v>4023</v>
      </c>
      <c r="J543" s="49" t="s">
        <v>116</v>
      </c>
      <c r="K543" s="49"/>
      <c r="L543" s="52" t="s">
        <v>116</v>
      </c>
      <c r="M543" s="51" t="s">
        <v>4024</v>
      </c>
      <c r="N543" s="51" t="s">
        <v>4025</v>
      </c>
      <c r="O543" s="49" t="s">
        <v>188</v>
      </c>
      <c r="P543" s="51" t="s">
        <v>443</v>
      </c>
      <c r="Q543" s="51" t="s">
        <v>4025</v>
      </c>
      <c r="R543" s="111" t="s">
        <v>139</v>
      </c>
      <c r="S543" s="110" t="s">
        <v>4621</v>
      </c>
      <c r="T543" s="130"/>
      <c r="U543" s="53">
        <v>3.03</v>
      </c>
      <c r="V543" s="50">
        <v>43504</v>
      </c>
      <c r="W543" s="49" t="s">
        <v>3309</v>
      </c>
      <c r="X543" s="52" t="s">
        <v>43</v>
      </c>
      <c r="Y543" s="49" t="s">
        <v>78</v>
      </c>
      <c r="Z543" s="127" t="s">
        <v>20461</v>
      </c>
      <c r="AA543" s="51"/>
      <c r="AB543" s="54">
        <v>0</v>
      </c>
      <c r="AC543" s="54">
        <v>0</v>
      </c>
      <c r="AD543" s="54">
        <v>0</v>
      </c>
      <c r="AE543" s="54">
        <v>23219.78</v>
      </c>
      <c r="AF543" s="3">
        <f>SUM(Table2[[#This Row],[PE 2021 Obligations]],Table2[[#This Row],[ROW 2021 Obligations]],Table2[[#This Row],[Construction 2021 Obligations]],Table2[[#This Row],[Paving 2021 Obligations]])</f>
        <v>23219.78</v>
      </c>
      <c r="AG543" s="54">
        <v>0</v>
      </c>
      <c r="AH543" s="54">
        <v>0</v>
      </c>
      <c r="AI543" s="54">
        <v>0</v>
      </c>
      <c r="AJ543" s="54">
        <v>359380.78</v>
      </c>
      <c r="AK543" s="54">
        <v>359380.78</v>
      </c>
      <c r="AL543" s="49" t="s">
        <v>4026</v>
      </c>
    </row>
    <row r="544" spans="1:38" x14ac:dyDescent="0.25">
      <c r="A544" s="13">
        <v>127393</v>
      </c>
      <c r="B544" s="15">
        <v>4</v>
      </c>
      <c r="C544" s="43" t="s">
        <v>31</v>
      </c>
      <c r="D544" s="44">
        <v>43194</v>
      </c>
      <c r="E544" s="43" t="s">
        <v>75</v>
      </c>
      <c r="F544" s="44">
        <v>44252</v>
      </c>
      <c r="G544" s="43" t="s">
        <v>74</v>
      </c>
      <c r="H544" s="45" t="s">
        <v>258</v>
      </c>
      <c r="I544" s="43" t="s">
        <v>4234</v>
      </c>
      <c r="J544" s="43" t="s">
        <v>116</v>
      </c>
      <c r="K544" s="43"/>
      <c r="L544" s="46" t="s">
        <v>116</v>
      </c>
      <c r="M544" s="45" t="s">
        <v>4235</v>
      </c>
      <c r="N544" s="45" t="s">
        <v>4236</v>
      </c>
      <c r="O544" s="43" t="s">
        <v>188</v>
      </c>
      <c r="P544" s="45" t="s">
        <v>443</v>
      </c>
      <c r="Q544" s="45" t="s">
        <v>4236</v>
      </c>
      <c r="R544" s="112" t="s">
        <v>139</v>
      </c>
      <c r="S544" s="110" t="s">
        <v>4621</v>
      </c>
      <c r="T544" s="130"/>
      <c r="U544" s="10">
        <v>11.48</v>
      </c>
      <c r="V544" s="44">
        <v>44232</v>
      </c>
      <c r="W544" s="43" t="s">
        <v>2583</v>
      </c>
      <c r="X544" s="46" t="s">
        <v>43</v>
      </c>
      <c r="Y544" s="43" t="s">
        <v>78</v>
      </c>
      <c r="Z544" s="112" t="s">
        <v>20461</v>
      </c>
      <c r="AA544" s="45"/>
      <c r="AB544" s="3">
        <v>0</v>
      </c>
      <c r="AC544" s="3">
        <v>0</v>
      </c>
      <c r="AD544" s="3">
        <v>215093</v>
      </c>
      <c r="AE544" s="3">
        <v>1515345</v>
      </c>
      <c r="AF544" s="3">
        <f>SUM(Table2[[#This Row],[PE 2021 Obligations]],Table2[[#This Row],[ROW 2021 Obligations]],Table2[[#This Row],[Construction 2021 Obligations]],Table2[[#This Row],[Paving 2021 Obligations]])</f>
        <v>1730438</v>
      </c>
      <c r="AG544" s="3">
        <v>0</v>
      </c>
      <c r="AH544" s="3">
        <v>0</v>
      </c>
      <c r="AI544" s="3">
        <v>215093</v>
      </c>
      <c r="AJ544" s="3">
        <v>1515345</v>
      </c>
      <c r="AK544" s="3">
        <v>1730438</v>
      </c>
      <c r="AL544" s="43" t="s">
        <v>4237</v>
      </c>
    </row>
    <row r="545" spans="1:38" x14ac:dyDescent="0.25">
      <c r="A545" s="13">
        <v>130475</v>
      </c>
      <c r="B545" s="15">
        <v>2</v>
      </c>
      <c r="C545" s="43" t="s">
        <v>31</v>
      </c>
      <c r="D545" s="44">
        <v>43985</v>
      </c>
      <c r="E545" s="43" t="s">
        <v>75</v>
      </c>
      <c r="F545" s="44">
        <v>44299</v>
      </c>
      <c r="G545" s="43" t="s">
        <v>514</v>
      </c>
      <c r="H545" s="45" t="s">
        <v>154</v>
      </c>
      <c r="I545" s="43" t="s">
        <v>539</v>
      </c>
      <c r="J545" s="43" t="s">
        <v>116</v>
      </c>
      <c r="K545" s="43"/>
      <c r="L545" s="46" t="s">
        <v>116</v>
      </c>
      <c r="M545" s="45" t="s">
        <v>6417</v>
      </c>
      <c r="N545" s="45" t="s">
        <v>6418</v>
      </c>
      <c r="O545" s="43" t="s">
        <v>188</v>
      </c>
      <c r="P545" s="45" t="s">
        <v>443</v>
      </c>
      <c r="Q545" s="45" t="s">
        <v>6418</v>
      </c>
      <c r="R545" s="112" t="s">
        <v>139</v>
      </c>
      <c r="S545" s="110" t="s">
        <v>4621</v>
      </c>
      <c r="T545" s="130"/>
      <c r="U545" s="10">
        <v>5.61</v>
      </c>
      <c r="V545" s="44">
        <v>44281</v>
      </c>
      <c r="W545" s="43" t="s">
        <v>2358</v>
      </c>
      <c r="X545" s="46" t="s">
        <v>43</v>
      </c>
      <c r="Y545" s="43" t="s">
        <v>78</v>
      </c>
      <c r="Z545" s="112" t="s">
        <v>20461</v>
      </c>
      <c r="AA545" s="45"/>
      <c r="AB545" s="3">
        <v>0</v>
      </c>
      <c r="AC545" s="3">
        <v>0</v>
      </c>
      <c r="AD545" s="3">
        <v>0</v>
      </c>
      <c r="AE545" s="3">
        <v>1042270</v>
      </c>
      <c r="AF545" s="3">
        <f>SUM(Table2[[#This Row],[PE 2021 Obligations]],Table2[[#This Row],[ROW 2021 Obligations]],Table2[[#This Row],[Construction 2021 Obligations]],Table2[[#This Row],[Paving 2021 Obligations]])</f>
        <v>1042270</v>
      </c>
      <c r="AG545" s="3">
        <v>0</v>
      </c>
      <c r="AH545" s="3">
        <v>0</v>
      </c>
      <c r="AI545" s="3">
        <v>0</v>
      </c>
      <c r="AJ545" s="3">
        <v>860499</v>
      </c>
      <c r="AK545" s="3">
        <v>860499</v>
      </c>
      <c r="AL545" s="43" t="s">
        <v>6419</v>
      </c>
    </row>
    <row r="546" spans="1:38" x14ac:dyDescent="0.25">
      <c r="A546" s="47">
        <v>127225</v>
      </c>
      <c r="B546" s="48">
        <v>2</v>
      </c>
      <c r="C546" s="49" t="s">
        <v>474</v>
      </c>
      <c r="D546" s="50">
        <v>43180</v>
      </c>
      <c r="E546" s="49" t="s">
        <v>75</v>
      </c>
      <c r="F546" s="50">
        <v>44141</v>
      </c>
      <c r="G546" s="49" t="s">
        <v>32</v>
      </c>
      <c r="H546" s="51" t="s">
        <v>1336</v>
      </c>
      <c r="I546" s="49" t="s">
        <v>116</v>
      </c>
      <c r="J546" s="49" t="s">
        <v>116</v>
      </c>
      <c r="K546" s="49"/>
      <c r="L546" s="52" t="s">
        <v>116</v>
      </c>
      <c r="M546" s="51" t="s">
        <v>4052</v>
      </c>
      <c r="N546" s="51" t="s">
        <v>4053</v>
      </c>
      <c r="O546" s="49" t="s">
        <v>188</v>
      </c>
      <c r="P546" s="51" t="s">
        <v>188</v>
      </c>
      <c r="Q546" s="51" t="s">
        <v>4053</v>
      </c>
      <c r="R546" s="110" t="s">
        <v>139</v>
      </c>
      <c r="S546" s="110" t="s">
        <v>4621</v>
      </c>
      <c r="T546" s="130"/>
      <c r="U546" s="53">
        <v>50.54</v>
      </c>
      <c r="V546" s="50">
        <v>43917</v>
      </c>
      <c r="W546" s="49" t="s">
        <v>3309</v>
      </c>
      <c r="X546" s="52" t="s">
        <v>43</v>
      </c>
      <c r="Y546" s="49"/>
      <c r="Z546" s="112" t="s">
        <v>20461</v>
      </c>
      <c r="AA546" s="51"/>
      <c r="AB546" s="54">
        <v>0</v>
      </c>
      <c r="AC546" s="54">
        <v>0</v>
      </c>
      <c r="AD546" s="54">
        <v>277255</v>
      </c>
      <c r="AE546" s="54">
        <v>0</v>
      </c>
      <c r="AF546" s="3">
        <f>SUM(Table2[[#This Row],[PE 2021 Obligations]],Table2[[#This Row],[ROW 2021 Obligations]],Table2[[#This Row],[Construction 2021 Obligations]],Table2[[#This Row],[Paving 2021 Obligations]])</f>
        <v>277255</v>
      </c>
      <c r="AG546" s="54">
        <v>0</v>
      </c>
      <c r="AH546" s="54">
        <v>0</v>
      </c>
      <c r="AI546" s="54">
        <v>313855</v>
      </c>
      <c r="AJ546" s="54">
        <v>0</v>
      </c>
      <c r="AK546" s="54">
        <v>313855</v>
      </c>
      <c r="AL546" s="49" t="s">
        <v>4054</v>
      </c>
    </row>
    <row r="547" spans="1:38" hidden="1" x14ac:dyDescent="0.25">
      <c r="A547" s="13">
        <v>130436</v>
      </c>
      <c r="B547" s="15">
        <v>1</v>
      </c>
      <c r="C547" s="43" t="s">
        <v>31</v>
      </c>
      <c r="D547" s="44">
        <v>43979</v>
      </c>
      <c r="E547" s="43" t="s">
        <v>75</v>
      </c>
      <c r="F547" s="44">
        <v>44299</v>
      </c>
      <c r="G547" s="43" t="s">
        <v>109</v>
      </c>
      <c r="H547" s="45" t="s">
        <v>1163</v>
      </c>
      <c r="I547" s="43" t="s">
        <v>116</v>
      </c>
      <c r="J547" s="43" t="s">
        <v>116</v>
      </c>
      <c r="K547" s="43"/>
      <c r="L547" s="46" t="s">
        <v>116</v>
      </c>
      <c r="M547" s="45" t="s">
        <v>6352</v>
      </c>
      <c r="N547" s="45" t="s">
        <v>6353</v>
      </c>
      <c r="O547" s="43" t="s">
        <v>188</v>
      </c>
      <c r="P547" s="45" t="s">
        <v>188</v>
      </c>
      <c r="Q547" s="45" t="s">
        <v>4053</v>
      </c>
      <c r="R547" s="110" t="s">
        <v>139</v>
      </c>
      <c r="S547" s="110" t="s">
        <v>4621</v>
      </c>
      <c r="T547" s="130"/>
      <c r="U547" s="10">
        <v>64.97</v>
      </c>
      <c r="V547" s="44">
        <v>44281</v>
      </c>
      <c r="W547" s="43"/>
      <c r="X547" s="46" t="s">
        <v>43</v>
      </c>
      <c r="Y547" s="43" t="s">
        <v>511</v>
      </c>
      <c r="Z547" s="111" t="s">
        <v>20460</v>
      </c>
      <c r="AA547" s="45"/>
      <c r="AB547" s="3">
        <v>0</v>
      </c>
      <c r="AC547" s="3">
        <v>0</v>
      </c>
      <c r="AD547" s="3">
        <v>0</v>
      </c>
      <c r="AE547" s="3">
        <v>263095</v>
      </c>
      <c r="AF547" s="3">
        <f>SUM(Table2[[#This Row],[PE 2021 Obligations]],Table2[[#This Row],[ROW 2021 Obligations]],Table2[[#This Row],[Construction 2021 Obligations]],Table2[[#This Row],[Paving 2021 Obligations]])</f>
        <v>263095</v>
      </c>
      <c r="AG547" s="3">
        <v>0</v>
      </c>
      <c r="AH547" s="3">
        <v>0</v>
      </c>
      <c r="AI547" s="3">
        <v>0</v>
      </c>
      <c r="AJ547" s="3">
        <v>163095</v>
      </c>
      <c r="AK547" s="3">
        <v>163095</v>
      </c>
      <c r="AL547" s="43" t="s">
        <v>6354</v>
      </c>
    </row>
    <row r="548" spans="1:38" hidden="1" x14ac:dyDescent="0.25">
      <c r="A548" s="47">
        <v>130998</v>
      </c>
      <c r="B548" s="48">
        <v>2</v>
      </c>
      <c r="C548" s="49" t="s">
        <v>31</v>
      </c>
      <c r="D548" s="50">
        <v>44131</v>
      </c>
      <c r="E548" s="49" t="s">
        <v>75</v>
      </c>
      <c r="F548" s="50">
        <v>44299</v>
      </c>
      <c r="G548" s="49" t="s">
        <v>109</v>
      </c>
      <c r="H548" s="51" t="s">
        <v>1336</v>
      </c>
      <c r="I548" s="49" t="s">
        <v>116</v>
      </c>
      <c r="J548" s="49" t="s">
        <v>116</v>
      </c>
      <c r="K548" s="49"/>
      <c r="L548" s="52" t="s">
        <v>116</v>
      </c>
      <c r="M548" s="51" t="s">
        <v>7499</v>
      </c>
      <c r="N548" s="51" t="s">
        <v>6353</v>
      </c>
      <c r="O548" s="49" t="s">
        <v>188</v>
      </c>
      <c r="P548" s="51" t="s">
        <v>188</v>
      </c>
      <c r="Q548" s="51" t="s">
        <v>6353</v>
      </c>
      <c r="R548" s="110" t="s">
        <v>139</v>
      </c>
      <c r="S548" s="110" t="s">
        <v>4621</v>
      </c>
      <c r="T548" s="130"/>
      <c r="U548" s="53">
        <v>101.13</v>
      </c>
      <c r="V548" s="50">
        <v>44281</v>
      </c>
      <c r="W548" s="49"/>
      <c r="X548" s="52" t="s">
        <v>43</v>
      </c>
      <c r="Y548" s="49" t="s">
        <v>4947</v>
      </c>
      <c r="Z548" s="116" t="s">
        <v>20460</v>
      </c>
      <c r="AA548" s="51"/>
      <c r="AB548" s="54">
        <v>0</v>
      </c>
      <c r="AC548" s="54">
        <v>0</v>
      </c>
      <c r="AD548" s="54">
        <v>0</v>
      </c>
      <c r="AE548" s="54">
        <v>490941</v>
      </c>
      <c r="AF548" s="3">
        <f>SUM(Table2[[#This Row],[PE 2021 Obligations]],Table2[[#This Row],[ROW 2021 Obligations]],Table2[[#This Row],[Construction 2021 Obligations]],Table2[[#This Row],[Paving 2021 Obligations]])</f>
        <v>490941</v>
      </c>
      <c r="AG548" s="54">
        <v>0</v>
      </c>
      <c r="AH548" s="54">
        <v>0</v>
      </c>
      <c r="AI548" s="54">
        <v>0</v>
      </c>
      <c r="AJ548" s="54">
        <v>490941</v>
      </c>
      <c r="AK548" s="54">
        <v>490941</v>
      </c>
      <c r="AL548" s="49" t="s">
        <v>7500</v>
      </c>
    </row>
    <row r="549" spans="1:38" hidden="1" x14ac:dyDescent="0.25">
      <c r="A549" s="47">
        <v>80962.009999999995</v>
      </c>
      <c r="B549" s="48">
        <v>3</v>
      </c>
      <c r="C549" s="49" t="s">
        <v>47</v>
      </c>
      <c r="D549" s="50">
        <v>39519</v>
      </c>
      <c r="E549" s="49" t="s">
        <v>440</v>
      </c>
      <c r="F549" s="50">
        <v>44329</v>
      </c>
      <c r="G549" s="49" t="s">
        <v>75</v>
      </c>
      <c r="H549" s="51" t="s">
        <v>49</v>
      </c>
      <c r="I549" s="49" t="s">
        <v>441</v>
      </c>
      <c r="J549" s="49" t="s">
        <v>116</v>
      </c>
      <c r="K549" s="49"/>
      <c r="L549" s="52" t="s">
        <v>116</v>
      </c>
      <c r="M549" s="51" t="s">
        <v>442</v>
      </c>
      <c r="N549" s="51"/>
      <c r="O549" s="49" t="s">
        <v>188</v>
      </c>
      <c r="P549" s="51" t="s">
        <v>443</v>
      </c>
      <c r="Q549" s="51" t="s">
        <v>444</v>
      </c>
      <c r="R549" s="110" t="s">
        <v>139</v>
      </c>
      <c r="S549" s="110" t="s">
        <v>4621</v>
      </c>
      <c r="T549" s="130"/>
      <c r="U549" s="53">
        <v>6.1</v>
      </c>
      <c r="V549" s="50">
        <v>39619</v>
      </c>
      <c r="W549" s="49"/>
      <c r="X549" s="52" t="s">
        <v>43</v>
      </c>
      <c r="Y549" s="49" t="s">
        <v>140</v>
      </c>
      <c r="Z549" s="127" t="s">
        <v>20460</v>
      </c>
      <c r="AA549" s="51"/>
      <c r="AB549" s="54">
        <v>0</v>
      </c>
      <c r="AC549" s="54">
        <v>0</v>
      </c>
      <c r="AD549" s="54">
        <v>0</v>
      </c>
      <c r="AE549" s="54">
        <v>133868.28</v>
      </c>
      <c r="AF549" s="3">
        <f>SUM(Table2[[#This Row],[PE 2021 Obligations]],Table2[[#This Row],[ROW 2021 Obligations]],Table2[[#This Row],[Construction 2021 Obligations]],Table2[[#This Row],[Paving 2021 Obligations]])</f>
        <v>133868.28</v>
      </c>
      <c r="AG549" s="54">
        <v>0</v>
      </c>
      <c r="AH549" s="54">
        <v>0</v>
      </c>
      <c r="AI549" s="54">
        <v>179736.34</v>
      </c>
      <c r="AJ549" s="54">
        <v>2024953.89</v>
      </c>
      <c r="AK549" s="54">
        <v>2204690.23</v>
      </c>
      <c r="AL549" s="49" t="s">
        <v>445</v>
      </c>
    </row>
    <row r="550" spans="1:38" ht="30" x14ac:dyDescent="0.25">
      <c r="A550" s="13">
        <v>124901</v>
      </c>
      <c r="B550" s="15">
        <v>2</v>
      </c>
      <c r="C550" s="43" t="s">
        <v>47</v>
      </c>
      <c r="D550" s="44">
        <v>42584</v>
      </c>
      <c r="E550" s="43" t="s">
        <v>75</v>
      </c>
      <c r="F550" s="44">
        <v>43144</v>
      </c>
      <c r="G550" s="43" t="s">
        <v>103</v>
      </c>
      <c r="H550" s="45" t="s">
        <v>1336</v>
      </c>
      <c r="I550" s="43" t="s">
        <v>116</v>
      </c>
      <c r="J550" s="43" t="s">
        <v>116</v>
      </c>
      <c r="K550" s="43"/>
      <c r="L550" s="46" t="s">
        <v>116</v>
      </c>
      <c r="M550" s="45" t="s">
        <v>3306</v>
      </c>
      <c r="N550" s="45" t="s">
        <v>3307</v>
      </c>
      <c r="O550" s="43" t="s">
        <v>188</v>
      </c>
      <c r="P550" s="45" t="s">
        <v>188</v>
      </c>
      <c r="Q550" s="45" t="s">
        <v>3308</v>
      </c>
      <c r="R550" s="110" t="s">
        <v>139</v>
      </c>
      <c r="S550" s="110" t="s">
        <v>4621</v>
      </c>
      <c r="T550" s="130"/>
      <c r="U550" s="10">
        <v>84.9</v>
      </c>
      <c r="V550" s="44">
        <v>42825</v>
      </c>
      <c r="W550" s="43" t="s">
        <v>3309</v>
      </c>
      <c r="X550" s="46" t="s">
        <v>43</v>
      </c>
      <c r="Y550" s="43"/>
      <c r="Z550" s="127" t="s">
        <v>20461</v>
      </c>
      <c r="AA550" s="45"/>
      <c r="AB550" s="3">
        <v>0</v>
      </c>
      <c r="AC550" s="3">
        <v>0</v>
      </c>
      <c r="AD550" s="3">
        <v>26555.35</v>
      </c>
      <c r="AE550" s="3">
        <v>0</v>
      </c>
      <c r="AF550" s="3">
        <f>SUM(Table2[[#This Row],[PE 2021 Obligations]],Table2[[#This Row],[ROW 2021 Obligations]],Table2[[#This Row],[Construction 2021 Obligations]],Table2[[#This Row],[Paving 2021 Obligations]])</f>
        <v>26555.35</v>
      </c>
      <c r="AG550" s="3">
        <v>0</v>
      </c>
      <c r="AH550" s="3">
        <v>0</v>
      </c>
      <c r="AI550" s="3">
        <v>234861.35</v>
      </c>
      <c r="AJ550" s="3">
        <v>0</v>
      </c>
      <c r="AK550" s="3">
        <v>234861.35</v>
      </c>
      <c r="AL550" s="43" t="s">
        <v>3310</v>
      </c>
    </row>
    <row r="551" spans="1:38" x14ac:dyDescent="0.25">
      <c r="A551" s="13">
        <v>127226</v>
      </c>
      <c r="B551" s="15">
        <v>2</v>
      </c>
      <c r="C551" s="43" t="s">
        <v>31</v>
      </c>
      <c r="D551" s="44">
        <v>43180</v>
      </c>
      <c r="E551" s="43" t="s">
        <v>75</v>
      </c>
      <c r="F551" s="44">
        <v>43935</v>
      </c>
      <c r="G551" s="43" t="s">
        <v>109</v>
      </c>
      <c r="H551" s="45" t="s">
        <v>1336</v>
      </c>
      <c r="I551" s="43" t="s">
        <v>116</v>
      </c>
      <c r="J551" s="43" t="s">
        <v>116</v>
      </c>
      <c r="K551" s="43"/>
      <c r="L551" s="46" t="s">
        <v>116</v>
      </c>
      <c r="M551" s="45" t="s">
        <v>4055</v>
      </c>
      <c r="N551" s="45" t="s">
        <v>3308</v>
      </c>
      <c r="O551" s="43" t="s">
        <v>188</v>
      </c>
      <c r="P551" s="45" t="s">
        <v>188</v>
      </c>
      <c r="Q551" s="45" t="s">
        <v>3308</v>
      </c>
      <c r="R551" s="110" t="s">
        <v>139</v>
      </c>
      <c r="S551" s="110" t="s">
        <v>4621</v>
      </c>
      <c r="T551" s="130"/>
      <c r="U551" s="10">
        <v>181.14</v>
      </c>
      <c r="V551" s="44">
        <v>43917</v>
      </c>
      <c r="W551" s="43" t="s">
        <v>3309</v>
      </c>
      <c r="X551" s="46" t="s">
        <v>43</v>
      </c>
      <c r="Y551" s="43"/>
      <c r="Z551" s="127" t="s">
        <v>20461</v>
      </c>
      <c r="AA551" s="45"/>
      <c r="AB551" s="3">
        <v>0</v>
      </c>
      <c r="AC551" s="3">
        <v>0</v>
      </c>
      <c r="AD551" s="3">
        <v>460130</v>
      </c>
      <c r="AE551" s="3">
        <v>0</v>
      </c>
      <c r="AF551" s="3">
        <f>SUM(Table2[[#This Row],[PE 2021 Obligations]],Table2[[#This Row],[ROW 2021 Obligations]],Table2[[#This Row],[Construction 2021 Obligations]],Table2[[#This Row],[Paving 2021 Obligations]])</f>
        <v>460130</v>
      </c>
      <c r="AG551" s="3">
        <v>0</v>
      </c>
      <c r="AH551" s="3">
        <v>0</v>
      </c>
      <c r="AI551" s="3">
        <v>460130</v>
      </c>
      <c r="AJ551" s="3">
        <v>0</v>
      </c>
      <c r="AK551" s="3">
        <v>460130</v>
      </c>
      <c r="AL551" s="43" t="s">
        <v>4056</v>
      </c>
    </row>
    <row r="552" spans="1:38" hidden="1" x14ac:dyDescent="0.25">
      <c r="A552" s="13">
        <v>130997</v>
      </c>
      <c r="B552" s="15">
        <v>2</v>
      </c>
      <c r="C552" s="43" t="s">
        <v>31</v>
      </c>
      <c r="D552" s="44">
        <v>44131</v>
      </c>
      <c r="E552" s="43" t="s">
        <v>75</v>
      </c>
      <c r="F552" s="44">
        <v>44299</v>
      </c>
      <c r="G552" s="43" t="s">
        <v>109</v>
      </c>
      <c r="H552" s="45" t="s">
        <v>1336</v>
      </c>
      <c r="I552" s="43" t="s">
        <v>116</v>
      </c>
      <c r="J552" s="43" t="s">
        <v>116</v>
      </c>
      <c r="K552" s="43"/>
      <c r="L552" s="46" t="s">
        <v>116</v>
      </c>
      <c r="M552" s="45" t="s">
        <v>7497</v>
      </c>
      <c r="N552" s="45" t="s">
        <v>3308</v>
      </c>
      <c r="O552" s="43" t="s">
        <v>188</v>
      </c>
      <c r="P552" s="45" t="s">
        <v>188</v>
      </c>
      <c r="Q552" s="45" t="s">
        <v>3308</v>
      </c>
      <c r="R552" s="110" t="s">
        <v>139</v>
      </c>
      <c r="S552" s="110" t="s">
        <v>4621</v>
      </c>
      <c r="T552" s="130"/>
      <c r="U552" s="10">
        <v>80.86</v>
      </c>
      <c r="V552" s="44">
        <v>44281</v>
      </c>
      <c r="W552" s="43"/>
      <c r="X552" s="46" t="s">
        <v>43</v>
      </c>
      <c r="Y552" s="43" t="s">
        <v>4947</v>
      </c>
      <c r="Z552" s="127" t="s">
        <v>20460</v>
      </c>
      <c r="AA552" s="45"/>
      <c r="AB552" s="3">
        <v>0</v>
      </c>
      <c r="AC552" s="3">
        <v>0</v>
      </c>
      <c r="AD552" s="3">
        <v>0</v>
      </c>
      <c r="AE552" s="3">
        <v>285701</v>
      </c>
      <c r="AF552" s="3">
        <f>SUM(Table2[[#This Row],[PE 2021 Obligations]],Table2[[#This Row],[ROW 2021 Obligations]],Table2[[#This Row],[Construction 2021 Obligations]],Table2[[#This Row],[Paving 2021 Obligations]])</f>
        <v>285701</v>
      </c>
      <c r="AG552" s="3">
        <v>0</v>
      </c>
      <c r="AH552" s="3">
        <v>0</v>
      </c>
      <c r="AI552" s="3">
        <v>0</v>
      </c>
      <c r="AJ552" s="3">
        <v>285701</v>
      </c>
      <c r="AK552" s="3">
        <v>285701</v>
      </c>
      <c r="AL552" s="43" t="s">
        <v>7498</v>
      </c>
    </row>
    <row r="553" spans="1:38" ht="30" hidden="1" x14ac:dyDescent="0.25">
      <c r="A553" s="47">
        <v>112095</v>
      </c>
      <c r="B553" s="48">
        <v>2</v>
      </c>
      <c r="C553" s="49" t="s">
        <v>47</v>
      </c>
      <c r="D553" s="50">
        <v>39764</v>
      </c>
      <c r="E553" s="49" t="s">
        <v>617</v>
      </c>
      <c r="F553" s="50">
        <v>41502</v>
      </c>
      <c r="G553" s="49" t="s">
        <v>48</v>
      </c>
      <c r="H553" s="51" t="s">
        <v>380</v>
      </c>
      <c r="I553" s="49" t="s">
        <v>1234</v>
      </c>
      <c r="J553" s="49" t="s">
        <v>116</v>
      </c>
      <c r="K553" s="49"/>
      <c r="L553" s="52" t="s">
        <v>116</v>
      </c>
      <c r="M553" s="51" t="s">
        <v>1235</v>
      </c>
      <c r="N553" s="51"/>
      <c r="O553" s="49" t="s">
        <v>188</v>
      </c>
      <c r="P553" s="51" t="s">
        <v>188</v>
      </c>
      <c r="Q553" s="51" t="s">
        <v>1236</v>
      </c>
      <c r="R553" s="110" t="s">
        <v>139</v>
      </c>
      <c r="S553" s="110" t="s">
        <v>4621</v>
      </c>
      <c r="T553" s="130"/>
      <c r="U553" s="53">
        <v>2</v>
      </c>
      <c r="V553" s="50">
        <v>39892</v>
      </c>
      <c r="W553" s="49"/>
      <c r="X553" s="52" t="s">
        <v>43</v>
      </c>
      <c r="Y553" s="49" t="s">
        <v>140</v>
      </c>
      <c r="Z553" s="127" t="s">
        <v>20460</v>
      </c>
      <c r="AA553" s="51"/>
      <c r="AB553" s="54">
        <v>0</v>
      </c>
      <c r="AC553" s="54">
        <v>0</v>
      </c>
      <c r="AD553" s="54">
        <v>0</v>
      </c>
      <c r="AE553" s="54">
        <v>1.2</v>
      </c>
      <c r="AF553" s="3">
        <f>SUM(Table2[[#This Row],[PE 2021 Obligations]],Table2[[#This Row],[ROW 2021 Obligations]],Table2[[#This Row],[Construction 2021 Obligations]],Table2[[#This Row],[Paving 2021 Obligations]])</f>
        <v>1.2</v>
      </c>
      <c r="AG553" s="54">
        <v>0</v>
      </c>
      <c r="AH553" s="54">
        <v>0</v>
      </c>
      <c r="AI553" s="54">
        <v>0</v>
      </c>
      <c r="AJ553" s="54">
        <v>281079.87</v>
      </c>
      <c r="AK553" s="54">
        <v>281079.87</v>
      </c>
      <c r="AL553" s="49" t="s">
        <v>1237</v>
      </c>
    </row>
    <row r="554" spans="1:38" ht="30" hidden="1" x14ac:dyDescent="0.25">
      <c r="A554" s="13">
        <v>129580</v>
      </c>
      <c r="B554" s="15">
        <v>2</v>
      </c>
      <c r="C554" s="43" t="s">
        <v>31</v>
      </c>
      <c r="D554" s="44">
        <v>43698</v>
      </c>
      <c r="E554" s="43" t="s">
        <v>75</v>
      </c>
      <c r="F554" s="44">
        <v>44252</v>
      </c>
      <c r="G554" s="43" t="s">
        <v>514</v>
      </c>
      <c r="H554" s="45" t="s">
        <v>374</v>
      </c>
      <c r="I554" s="43" t="s">
        <v>1234</v>
      </c>
      <c r="J554" s="43" t="s">
        <v>116</v>
      </c>
      <c r="K554" s="43"/>
      <c r="L554" s="46" t="s">
        <v>116</v>
      </c>
      <c r="M554" s="45" t="s">
        <v>5580</v>
      </c>
      <c r="N554" s="45" t="s">
        <v>4037</v>
      </c>
      <c r="O554" s="43" t="s">
        <v>188</v>
      </c>
      <c r="P554" s="45" t="s">
        <v>2347</v>
      </c>
      <c r="Q554" s="45" t="s">
        <v>4037</v>
      </c>
      <c r="R554" s="112" t="s">
        <v>139</v>
      </c>
      <c r="S554" s="110" t="s">
        <v>4621</v>
      </c>
      <c r="T554" s="130"/>
      <c r="U554" s="10">
        <v>2.92</v>
      </c>
      <c r="V554" s="44">
        <v>44232</v>
      </c>
      <c r="W554" s="43" t="s">
        <v>3998</v>
      </c>
      <c r="X554" s="46" t="s">
        <v>472</v>
      </c>
      <c r="Y554" s="43" t="s">
        <v>140</v>
      </c>
      <c r="Z554" s="127" t="s">
        <v>20460</v>
      </c>
      <c r="AA554" s="45" t="s">
        <v>5581</v>
      </c>
      <c r="AB554" s="3">
        <v>0</v>
      </c>
      <c r="AC554" s="3">
        <v>0</v>
      </c>
      <c r="AD554" s="3"/>
      <c r="AE554" s="3">
        <v>259768</v>
      </c>
      <c r="AF554" s="3">
        <f>SUM(Table2[[#This Row],[PE 2021 Obligations]],Table2[[#This Row],[ROW 2021 Obligations]],Table2[[#This Row],[Construction 2021 Obligations]],Table2[[#This Row],[Paving 2021 Obligations]])</f>
        <v>259768</v>
      </c>
      <c r="AG554" s="3">
        <v>0</v>
      </c>
      <c r="AH554" s="3">
        <v>0</v>
      </c>
      <c r="AI554" s="3">
        <v>16446</v>
      </c>
      <c r="AJ554" s="3">
        <v>259768</v>
      </c>
      <c r="AK554" s="3">
        <v>276214</v>
      </c>
      <c r="AL554" s="43" t="s">
        <v>5582</v>
      </c>
    </row>
    <row r="555" spans="1:38" x14ac:dyDescent="0.25">
      <c r="A555" s="47">
        <v>129239</v>
      </c>
      <c r="B555" s="48">
        <v>2</v>
      </c>
      <c r="C555" s="49" t="s">
        <v>31</v>
      </c>
      <c r="D555" s="50">
        <v>43644</v>
      </c>
      <c r="E555" s="49" t="s">
        <v>75</v>
      </c>
      <c r="F555" s="50">
        <v>44252</v>
      </c>
      <c r="G555" s="49" t="s">
        <v>514</v>
      </c>
      <c r="H555" s="51" t="s">
        <v>252</v>
      </c>
      <c r="I555" s="49" t="s">
        <v>539</v>
      </c>
      <c r="J555" s="49" t="s">
        <v>116</v>
      </c>
      <c r="K555" s="49"/>
      <c r="L555" s="52" t="s">
        <v>116</v>
      </c>
      <c r="M555" s="51" t="s">
        <v>5365</v>
      </c>
      <c r="N555" s="51" t="s">
        <v>4037</v>
      </c>
      <c r="O555" s="49" t="s">
        <v>188</v>
      </c>
      <c r="P555" s="51" t="s">
        <v>443</v>
      </c>
      <c r="Q555" s="51" t="s">
        <v>4037</v>
      </c>
      <c r="R555" s="111" t="s">
        <v>139</v>
      </c>
      <c r="S555" s="110" t="s">
        <v>4621</v>
      </c>
      <c r="T555" s="130"/>
      <c r="U555" s="53">
        <v>12.08</v>
      </c>
      <c r="V555" s="50">
        <v>44232</v>
      </c>
      <c r="W555" s="49" t="s">
        <v>3998</v>
      </c>
      <c r="X555" s="52" t="s">
        <v>43</v>
      </c>
      <c r="Y555" s="49" t="s">
        <v>78</v>
      </c>
      <c r="Z555" s="127" t="s">
        <v>20461</v>
      </c>
      <c r="AA555" s="51"/>
      <c r="AB555" s="54">
        <v>0</v>
      </c>
      <c r="AC555" s="54">
        <v>0</v>
      </c>
      <c r="AD555" s="54">
        <v>20609</v>
      </c>
      <c r="AE555" s="54">
        <v>809552</v>
      </c>
      <c r="AF555" s="3">
        <f>SUM(Table2[[#This Row],[PE 2021 Obligations]],Table2[[#This Row],[ROW 2021 Obligations]],Table2[[#This Row],[Construction 2021 Obligations]],Table2[[#This Row],[Paving 2021 Obligations]])</f>
        <v>830161</v>
      </c>
      <c r="AG555" s="54">
        <v>0</v>
      </c>
      <c r="AH555" s="54">
        <v>0</v>
      </c>
      <c r="AI555" s="54">
        <v>20609</v>
      </c>
      <c r="AJ555" s="54">
        <v>809552</v>
      </c>
      <c r="AK555" s="54">
        <v>830161</v>
      </c>
      <c r="AL555" s="49" t="s">
        <v>5366</v>
      </c>
    </row>
    <row r="556" spans="1:38" x14ac:dyDescent="0.25">
      <c r="A556" s="13">
        <v>129240</v>
      </c>
      <c r="B556" s="15">
        <v>2</v>
      </c>
      <c r="C556" s="43" t="s">
        <v>31</v>
      </c>
      <c r="D556" s="44">
        <v>43644</v>
      </c>
      <c r="E556" s="43" t="s">
        <v>75</v>
      </c>
      <c r="F556" s="44">
        <v>44252</v>
      </c>
      <c r="G556" s="43" t="s">
        <v>514</v>
      </c>
      <c r="H556" s="45" t="s">
        <v>380</v>
      </c>
      <c r="I556" s="43" t="s">
        <v>539</v>
      </c>
      <c r="J556" s="43" t="s">
        <v>116</v>
      </c>
      <c r="K556" s="43"/>
      <c r="L556" s="46" t="s">
        <v>116</v>
      </c>
      <c r="M556" s="45" t="s">
        <v>5367</v>
      </c>
      <c r="N556" s="45" t="s">
        <v>4037</v>
      </c>
      <c r="O556" s="43" t="s">
        <v>188</v>
      </c>
      <c r="P556" s="45" t="s">
        <v>443</v>
      </c>
      <c r="Q556" s="45" t="s">
        <v>4037</v>
      </c>
      <c r="R556" s="112" t="s">
        <v>139</v>
      </c>
      <c r="S556" s="110" t="s">
        <v>4621</v>
      </c>
      <c r="T556" s="130"/>
      <c r="U556" s="10">
        <v>0.56000000000000005</v>
      </c>
      <c r="V556" s="44">
        <v>44232</v>
      </c>
      <c r="W556" s="43" t="s">
        <v>3998</v>
      </c>
      <c r="X556" s="46" t="s">
        <v>43</v>
      </c>
      <c r="Y556" s="43" t="s">
        <v>78</v>
      </c>
      <c r="Z556" s="127" t="s">
        <v>20461</v>
      </c>
      <c r="AA556" s="45"/>
      <c r="AB556" s="3">
        <v>0</v>
      </c>
      <c r="AC556" s="3">
        <v>0</v>
      </c>
      <c r="AD556" s="3">
        <v>2972</v>
      </c>
      <c r="AE556" s="3">
        <v>45843</v>
      </c>
      <c r="AF556" s="3">
        <f>SUM(Table2[[#This Row],[PE 2021 Obligations]],Table2[[#This Row],[ROW 2021 Obligations]],Table2[[#This Row],[Construction 2021 Obligations]],Table2[[#This Row],[Paving 2021 Obligations]])</f>
        <v>48815</v>
      </c>
      <c r="AG556" s="3">
        <v>0</v>
      </c>
      <c r="AH556" s="3">
        <v>0</v>
      </c>
      <c r="AI556" s="3">
        <v>2972</v>
      </c>
      <c r="AJ556" s="3">
        <v>45843</v>
      </c>
      <c r="AK556" s="3">
        <v>48815</v>
      </c>
      <c r="AL556" s="43" t="s">
        <v>5368</v>
      </c>
    </row>
    <row r="557" spans="1:38" hidden="1" x14ac:dyDescent="0.25">
      <c r="A557" s="13">
        <v>129264</v>
      </c>
      <c r="B557" s="15">
        <v>2</v>
      </c>
      <c r="C557" s="43" t="s">
        <v>31</v>
      </c>
      <c r="D557" s="44">
        <v>43644</v>
      </c>
      <c r="E557" s="43" t="s">
        <v>75</v>
      </c>
      <c r="F557" s="44">
        <v>44252</v>
      </c>
      <c r="G557" s="43" t="s">
        <v>514</v>
      </c>
      <c r="H557" s="45" t="s">
        <v>206</v>
      </c>
      <c r="I557" s="43" t="s">
        <v>518</v>
      </c>
      <c r="J557" s="43" t="s">
        <v>116</v>
      </c>
      <c r="K557" s="43"/>
      <c r="L557" s="46" t="s">
        <v>116</v>
      </c>
      <c r="M557" s="45" t="s">
        <v>5394</v>
      </c>
      <c r="N557" s="45" t="s">
        <v>4037</v>
      </c>
      <c r="O557" s="43" t="s">
        <v>188</v>
      </c>
      <c r="P557" s="45" t="s">
        <v>443</v>
      </c>
      <c r="Q557" s="45" t="s">
        <v>4037</v>
      </c>
      <c r="R557" s="112" t="s">
        <v>139</v>
      </c>
      <c r="S557" s="110" t="s">
        <v>4621</v>
      </c>
      <c r="T557" s="130"/>
      <c r="U557" s="10">
        <v>7.15</v>
      </c>
      <c r="V557" s="44">
        <v>44232</v>
      </c>
      <c r="W557" s="43" t="s">
        <v>3998</v>
      </c>
      <c r="X557" s="46" t="s">
        <v>43</v>
      </c>
      <c r="Y557" s="43" t="s">
        <v>140</v>
      </c>
      <c r="Z557" s="127" t="s">
        <v>20460</v>
      </c>
      <c r="AA557" s="45"/>
      <c r="AB557" s="3">
        <v>0</v>
      </c>
      <c r="AC557" s="3">
        <v>0</v>
      </c>
      <c r="AD557" s="3">
        <v>19545</v>
      </c>
      <c r="AE557" s="3">
        <v>568733</v>
      </c>
      <c r="AF557" s="3">
        <f>SUM(Table2[[#This Row],[PE 2021 Obligations]],Table2[[#This Row],[ROW 2021 Obligations]],Table2[[#This Row],[Construction 2021 Obligations]],Table2[[#This Row],[Paving 2021 Obligations]])</f>
        <v>588278</v>
      </c>
      <c r="AG557" s="3">
        <v>0</v>
      </c>
      <c r="AH557" s="3">
        <v>0</v>
      </c>
      <c r="AI557" s="3">
        <v>19545</v>
      </c>
      <c r="AJ557" s="3">
        <v>568733</v>
      </c>
      <c r="AK557" s="3">
        <v>588278</v>
      </c>
      <c r="AL557" s="43" t="s">
        <v>5395</v>
      </c>
    </row>
    <row r="558" spans="1:38" x14ac:dyDescent="0.25">
      <c r="A558" s="13">
        <v>129578</v>
      </c>
      <c r="B558" s="15">
        <v>2</v>
      </c>
      <c r="C558" s="43" t="s">
        <v>31</v>
      </c>
      <c r="D558" s="44">
        <v>43698</v>
      </c>
      <c r="E558" s="43" t="s">
        <v>75</v>
      </c>
      <c r="F558" s="44">
        <v>44252</v>
      </c>
      <c r="G558" s="43" t="s">
        <v>514</v>
      </c>
      <c r="H558" s="45" t="s">
        <v>374</v>
      </c>
      <c r="I558" s="43" t="s">
        <v>5575</v>
      </c>
      <c r="J558" s="43" t="s">
        <v>116</v>
      </c>
      <c r="K558" s="43"/>
      <c r="L558" s="46" t="s">
        <v>116</v>
      </c>
      <c r="M558" s="45" t="s">
        <v>5576</v>
      </c>
      <c r="N558" s="45" t="s">
        <v>4037</v>
      </c>
      <c r="O558" s="43" t="s">
        <v>188</v>
      </c>
      <c r="P558" s="45" t="s">
        <v>443</v>
      </c>
      <c r="Q558" s="45" t="s">
        <v>4037</v>
      </c>
      <c r="R558" s="112" t="s">
        <v>139</v>
      </c>
      <c r="S558" s="110" t="s">
        <v>4621</v>
      </c>
      <c r="T558" s="130"/>
      <c r="U558" s="10">
        <v>4.17</v>
      </c>
      <c r="V558" s="44">
        <v>44232</v>
      </c>
      <c r="W558" s="43" t="s">
        <v>3998</v>
      </c>
      <c r="X558" s="46" t="s">
        <v>43</v>
      </c>
      <c r="Y558" s="43" t="s">
        <v>78</v>
      </c>
      <c r="Z558" s="127" t="s">
        <v>20461</v>
      </c>
      <c r="AA558" s="45"/>
      <c r="AB558" s="3">
        <v>0</v>
      </c>
      <c r="AC558" s="3">
        <v>0</v>
      </c>
      <c r="AD558" s="3">
        <v>0</v>
      </c>
      <c r="AE558" s="3">
        <v>282643</v>
      </c>
      <c r="AF558" s="3">
        <f>SUM(Table2[[#This Row],[PE 2021 Obligations]],Table2[[#This Row],[ROW 2021 Obligations]],Table2[[#This Row],[Construction 2021 Obligations]],Table2[[#This Row],[Paving 2021 Obligations]])</f>
        <v>282643</v>
      </c>
      <c r="AG558" s="3">
        <v>0</v>
      </c>
      <c r="AH558" s="3">
        <v>0</v>
      </c>
      <c r="AI558" s="3">
        <v>0</v>
      </c>
      <c r="AJ558" s="3">
        <v>282643</v>
      </c>
      <c r="AK558" s="3">
        <v>282643</v>
      </c>
      <c r="AL558" s="43" t="s">
        <v>5577</v>
      </c>
    </row>
    <row r="559" spans="1:38" hidden="1" x14ac:dyDescent="0.25">
      <c r="A559" s="47">
        <v>129579</v>
      </c>
      <c r="B559" s="48">
        <v>2</v>
      </c>
      <c r="C559" s="49" t="s">
        <v>31</v>
      </c>
      <c r="D559" s="50">
        <v>43698</v>
      </c>
      <c r="E559" s="49" t="s">
        <v>75</v>
      </c>
      <c r="F559" s="50">
        <v>44252</v>
      </c>
      <c r="G559" s="49" t="s">
        <v>514</v>
      </c>
      <c r="H559" s="51" t="s">
        <v>374</v>
      </c>
      <c r="I559" s="49" t="s">
        <v>1234</v>
      </c>
      <c r="J559" s="49" t="s">
        <v>116</v>
      </c>
      <c r="K559" s="49"/>
      <c r="L559" s="52" t="s">
        <v>116</v>
      </c>
      <c r="M559" s="51" t="s">
        <v>5578</v>
      </c>
      <c r="N559" s="51" t="s">
        <v>4037</v>
      </c>
      <c r="O559" s="49" t="s">
        <v>188</v>
      </c>
      <c r="P559" s="51" t="s">
        <v>443</v>
      </c>
      <c r="Q559" s="51" t="s">
        <v>4037</v>
      </c>
      <c r="R559" s="111" t="s">
        <v>139</v>
      </c>
      <c r="S559" s="110" t="s">
        <v>4621</v>
      </c>
      <c r="T559" s="130"/>
      <c r="U559" s="53">
        <v>3.11</v>
      </c>
      <c r="V559" s="50">
        <v>44232</v>
      </c>
      <c r="W559" s="49" t="s">
        <v>3998</v>
      </c>
      <c r="X559" s="52" t="s">
        <v>472</v>
      </c>
      <c r="Y559" s="49" t="s">
        <v>140</v>
      </c>
      <c r="Z559" s="112" t="s">
        <v>20460</v>
      </c>
      <c r="AA559" s="51"/>
      <c r="AB559" s="54">
        <v>0</v>
      </c>
      <c r="AC559" s="54">
        <v>0</v>
      </c>
      <c r="AD559" s="54">
        <v>0</v>
      </c>
      <c r="AE559" s="54">
        <v>318476</v>
      </c>
      <c r="AF559" s="3">
        <f>SUM(Table2[[#This Row],[PE 2021 Obligations]],Table2[[#This Row],[ROW 2021 Obligations]],Table2[[#This Row],[Construction 2021 Obligations]],Table2[[#This Row],[Paving 2021 Obligations]])</f>
        <v>318476</v>
      </c>
      <c r="AG559" s="54">
        <v>0</v>
      </c>
      <c r="AH559" s="54">
        <v>0</v>
      </c>
      <c r="AI559" s="54">
        <v>0</v>
      </c>
      <c r="AJ559" s="54">
        <v>318476</v>
      </c>
      <c r="AK559" s="54">
        <v>318476</v>
      </c>
      <c r="AL559" s="49" t="s">
        <v>5579</v>
      </c>
    </row>
    <row r="560" spans="1:38" x14ac:dyDescent="0.25">
      <c r="A560" s="47">
        <v>129582</v>
      </c>
      <c r="B560" s="48">
        <v>2</v>
      </c>
      <c r="C560" s="49" t="s">
        <v>474</v>
      </c>
      <c r="D560" s="50">
        <v>43698</v>
      </c>
      <c r="E560" s="49" t="s">
        <v>75</v>
      </c>
      <c r="F560" s="50">
        <v>44363</v>
      </c>
      <c r="G560" s="49" t="s">
        <v>32</v>
      </c>
      <c r="H560" s="51" t="s">
        <v>235</v>
      </c>
      <c r="I560" s="49" t="s">
        <v>4000</v>
      </c>
      <c r="J560" s="49" t="s">
        <v>116</v>
      </c>
      <c r="K560" s="49"/>
      <c r="L560" s="52" t="s">
        <v>116</v>
      </c>
      <c r="M560" s="51" t="s">
        <v>5583</v>
      </c>
      <c r="N560" s="51" t="s">
        <v>4037</v>
      </c>
      <c r="O560" s="49" t="s">
        <v>188</v>
      </c>
      <c r="P560" s="51" t="s">
        <v>443</v>
      </c>
      <c r="Q560" s="51" t="s">
        <v>4037</v>
      </c>
      <c r="R560" s="111" t="s">
        <v>139</v>
      </c>
      <c r="S560" s="110" t="s">
        <v>4621</v>
      </c>
      <c r="T560" s="130"/>
      <c r="U560" s="53">
        <v>7.59</v>
      </c>
      <c r="V560" s="50">
        <v>44232</v>
      </c>
      <c r="W560" s="49" t="s">
        <v>3998</v>
      </c>
      <c r="X560" s="52" t="s">
        <v>43</v>
      </c>
      <c r="Y560" s="49" t="s">
        <v>78</v>
      </c>
      <c r="Z560" s="127" t="s">
        <v>20461</v>
      </c>
      <c r="AA560" s="51"/>
      <c r="AB560" s="54">
        <v>0</v>
      </c>
      <c r="AC560" s="54">
        <v>0</v>
      </c>
      <c r="AD560" s="54">
        <v>0</v>
      </c>
      <c r="AE560" s="54">
        <v>549039</v>
      </c>
      <c r="AF560" s="3">
        <f>SUM(Table2[[#This Row],[PE 2021 Obligations]],Table2[[#This Row],[ROW 2021 Obligations]],Table2[[#This Row],[Construction 2021 Obligations]],Table2[[#This Row],[Paving 2021 Obligations]])</f>
        <v>549039</v>
      </c>
      <c r="AG560" s="54">
        <v>0</v>
      </c>
      <c r="AH560" s="54">
        <v>0</v>
      </c>
      <c r="AI560" s="54">
        <v>0</v>
      </c>
      <c r="AJ560" s="54">
        <v>549039</v>
      </c>
      <c r="AK560" s="54">
        <v>549039</v>
      </c>
      <c r="AL560" s="49" t="s">
        <v>5584</v>
      </c>
    </row>
    <row r="561" spans="1:38" hidden="1" x14ac:dyDescent="0.25">
      <c r="A561" s="13">
        <v>129583</v>
      </c>
      <c r="B561" s="15">
        <v>2</v>
      </c>
      <c r="C561" s="43" t="s">
        <v>474</v>
      </c>
      <c r="D561" s="44">
        <v>43698</v>
      </c>
      <c r="E561" s="43" t="s">
        <v>75</v>
      </c>
      <c r="F561" s="44">
        <v>44363</v>
      </c>
      <c r="G561" s="43" t="s">
        <v>32</v>
      </c>
      <c r="H561" s="45" t="s">
        <v>235</v>
      </c>
      <c r="I561" s="43" t="s">
        <v>2335</v>
      </c>
      <c r="J561" s="43" t="s">
        <v>116</v>
      </c>
      <c r="K561" s="43"/>
      <c r="L561" s="46" t="s">
        <v>116</v>
      </c>
      <c r="M561" s="45" t="s">
        <v>5585</v>
      </c>
      <c r="N561" s="45" t="s">
        <v>4037</v>
      </c>
      <c r="O561" s="43" t="s">
        <v>188</v>
      </c>
      <c r="P561" s="45" t="s">
        <v>443</v>
      </c>
      <c r="Q561" s="45" t="s">
        <v>4037</v>
      </c>
      <c r="R561" s="112" t="s">
        <v>139</v>
      </c>
      <c r="S561" s="110" t="s">
        <v>4621</v>
      </c>
      <c r="T561" s="130"/>
      <c r="U561" s="10">
        <v>3.02</v>
      </c>
      <c r="V561" s="44">
        <v>44232</v>
      </c>
      <c r="W561" s="43" t="s">
        <v>3998</v>
      </c>
      <c r="X561" s="46" t="s">
        <v>472</v>
      </c>
      <c r="Y561" s="43" t="s">
        <v>140</v>
      </c>
      <c r="Z561" s="112" t="s">
        <v>20460</v>
      </c>
      <c r="AA561" s="45"/>
      <c r="AB561" s="3">
        <v>0</v>
      </c>
      <c r="AC561" s="3">
        <v>0</v>
      </c>
      <c r="AD561" s="3">
        <v>0</v>
      </c>
      <c r="AE561" s="3">
        <v>369595</v>
      </c>
      <c r="AF561" s="3">
        <f>SUM(Table2[[#This Row],[PE 2021 Obligations]],Table2[[#This Row],[ROW 2021 Obligations]],Table2[[#This Row],[Construction 2021 Obligations]],Table2[[#This Row],[Paving 2021 Obligations]])</f>
        <v>369595</v>
      </c>
      <c r="AG561" s="3">
        <v>0</v>
      </c>
      <c r="AH561" s="3">
        <v>0</v>
      </c>
      <c r="AI561" s="3">
        <v>0</v>
      </c>
      <c r="AJ561" s="3">
        <v>369595</v>
      </c>
      <c r="AK561" s="3">
        <v>369595</v>
      </c>
      <c r="AL561" s="43" t="s">
        <v>5586</v>
      </c>
    </row>
    <row r="562" spans="1:38" ht="30" hidden="1" x14ac:dyDescent="0.25">
      <c r="A562" s="13">
        <v>129598</v>
      </c>
      <c r="B562" s="15">
        <v>2</v>
      </c>
      <c r="C562" s="43" t="s">
        <v>31</v>
      </c>
      <c r="D562" s="44">
        <v>43698</v>
      </c>
      <c r="E562" s="43" t="s">
        <v>75</v>
      </c>
      <c r="F562" s="44">
        <v>44299</v>
      </c>
      <c r="G562" s="43" t="s">
        <v>514</v>
      </c>
      <c r="H562" s="45" t="s">
        <v>431</v>
      </c>
      <c r="I562" s="43" t="s">
        <v>1234</v>
      </c>
      <c r="J562" s="43" t="s">
        <v>116</v>
      </c>
      <c r="K562" s="43"/>
      <c r="L562" s="46" t="s">
        <v>116</v>
      </c>
      <c r="M562" s="45" t="s">
        <v>5600</v>
      </c>
      <c r="N562" s="45" t="s">
        <v>4037</v>
      </c>
      <c r="O562" s="43" t="s">
        <v>188</v>
      </c>
      <c r="P562" s="45" t="s">
        <v>443</v>
      </c>
      <c r="Q562" s="45" t="s">
        <v>4037</v>
      </c>
      <c r="R562" s="112" t="s">
        <v>139</v>
      </c>
      <c r="S562" s="110" t="s">
        <v>4621</v>
      </c>
      <c r="T562" s="130"/>
      <c r="U562" s="10">
        <v>5.2</v>
      </c>
      <c r="V562" s="44">
        <v>44281</v>
      </c>
      <c r="W562" s="43" t="s">
        <v>3998</v>
      </c>
      <c r="X562" s="46" t="s">
        <v>472</v>
      </c>
      <c r="Y562" s="43" t="s">
        <v>140</v>
      </c>
      <c r="Z562" s="127" t="s">
        <v>20460</v>
      </c>
      <c r="AA562" s="45" t="s">
        <v>5601</v>
      </c>
      <c r="AB562" s="3">
        <v>0</v>
      </c>
      <c r="AC562" s="3">
        <v>0</v>
      </c>
      <c r="AD562" s="3"/>
      <c r="AE562" s="3">
        <v>730054</v>
      </c>
      <c r="AF562" s="3">
        <f>SUM(Table2[[#This Row],[PE 2021 Obligations]],Table2[[#This Row],[ROW 2021 Obligations]],Table2[[#This Row],[Construction 2021 Obligations]],Table2[[#This Row],[Paving 2021 Obligations]])</f>
        <v>730054</v>
      </c>
      <c r="AG562" s="3">
        <v>0</v>
      </c>
      <c r="AH562" s="3">
        <v>0</v>
      </c>
      <c r="AI562" s="3">
        <v>186104</v>
      </c>
      <c r="AJ562" s="3">
        <v>730054</v>
      </c>
      <c r="AK562" s="3">
        <v>916158</v>
      </c>
      <c r="AL562" s="43" t="s">
        <v>5602</v>
      </c>
    </row>
    <row r="563" spans="1:38" hidden="1" x14ac:dyDescent="0.25">
      <c r="A563" s="47">
        <v>129599</v>
      </c>
      <c r="B563" s="48">
        <v>2</v>
      </c>
      <c r="C563" s="49" t="s">
        <v>31</v>
      </c>
      <c r="D563" s="50">
        <v>43698</v>
      </c>
      <c r="E563" s="49" t="s">
        <v>75</v>
      </c>
      <c r="F563" s="50">
        <v>44299</v>
      </c>
      <c r="G563" s="49" t="s">
        <v>514</v>
      </c>
      <c r="H563" s="51" t="s">
        <v>380</v>
      </c>
      <c r="I563" s="49" t="s">
        <v>1234</v>
      </c>
      <c r="J563" s="49" t="s">
        <v>116</v>
      </c>
      <c r="K563" s="49"/>
      <c r="L563" s="52" t="s">
        <v>116</v>
      </c>
      <c r="M563" s="51" t="s">
        <v>5603</v>
      </c>
      <c r="N563" s="51" t="s">
        <v>4037</v>
      </c>
      <c r="O563" s="49" t="s">
        <v>188</v>
      </c>
      <c r="P563" s="51" t="s">
        <v>443</v>
      </c>
      <c r="Q563" s="51" t="s">
        <v>4037</v>
      </c>
      <c r="R563" s="111" t="s">
        <v>139</v>
      </c>
      <c r="S563" s="110" t="s">
        <v>4621</v>
      </c>
      <c r="T563" s="130"/>
      <c r="U563" s="53">
        <v>2.0299999999999998</v>
      </c>
      <c r="V563" s="50">
        <v>44281</v>
      </c>
      <c r="W563" s="49" t="s">
        <v>3998</v>
      </c>
      <c r="X563" s="52" t="s">
        <v>472</v>
      </c>
      <c r="Y563" s="49" t="s">
        <v>140</v>
      </c>
      <c r="Z563" s="127" t="s">
        <v>20460</v>
      </c>
      <c r="AA563" s="51"/>
      <c r="AB563" s="54">
        <v>0</v>
      </c>
      <c r="AC563" s="54">
        <v>0</v>
      </c>
      <c r="AD563" s="54">
        <v>0</v>
      </c>
      <c r="AE563" s="54">
        <v>350067</v>
      </c>
      <c r="AF563" s="3">
        <f>SUM(Table2[[#This Row],[PE 2021 Obligations]],Table2[[#This Row],[ROW 2021 Obligations]],Table2[[#This Row],[Construction 2021 Obligations]],Table2[[#This Row],[Paving 2021 Obligations]])</f>
        <v>350067</v>
      </c>
      <c r="AG563" s="54">
        <v>0</v>
      </c>
      <c r="AH563" s="54">
        <v>0</v>
      </c>
      <c r="AI563" s="54">
        <v>0</v>
      </c>
      <c r="AJ563" s="54">
        <v>350067</v>
      </c>
      <c r="AK563" s="54">
        <v>350067</v>
      </c>
      <c r="AL563" s="49" t="s">
        <v>5604</v>
      </c>
    </row>
    <row r="564" spans="1:38" x14ac:dyDescent="0.25">
      <c r="A564" s="47">
        <v>129626</v>
      </c>
      <c r="B564" s="48">
        <v>2</v>
      </c>
      <c r="C564" s="49" t="s">
        <v>31</v>
      </c>
      <c r="D564" s="50">
        <v>43698</v>
      </c>
      <c r="E564" s="49" t="s">
        <v>75</v>
      </c>
      <c r="F564" s="50">
        <v>44349</v>
      </c>
      <c r="G564" s="49" t="s">
        <v>514</v>
      </c>
      <c r="H564" s="51" t="s">
        <v>286</v>
      </c>
      <c r="I564" s="49" t="s">
        <v>4391</v>
      </c>
      <c r="J564" s="49" t="s">
        <v>116</v>
      </c>
      <c r="K564" s="49"/>
      <c r="L564" s="52" t="s">
        <v>116</v>
      </c>
      <c r="M564" s="51" t="s">
        <v>5620</v>
      </c>
      <c r="N564" s="51" t="s">
        <v>4037</v>
      </c>
      <c r="O564" s="49" t="s">
        <v>188</v>
      </c>
      <c r="P564" s="51" t="s">
        <v>443</v>
      </c>
      <c r="Q564" s="51" t="s">
        <v>4037</v>
      </c>
      <c r="R564" s="111" t="s">
        <v>139</v>
      </c>
      <c r="S564" s="110" t="s">
        <v>4621</v>
      </c>
      <c r="T564" s="130"/>
      <c r="U564" s="53">
        <v>8.56</v>
      </c>
      <c r="V564" s="50">
        <v>44323</v>
      </c>
      <c r="W564" s="49" t="s">
        <v>3998</v>
      </c>
      <c r="X564" s="52" t="s">
        <v>43</v>
      </c>
      <c r="Y564" s="49" t="s">
        <v>78</v>
      </c>
      <c r="Z564" s="127" t="s">
        <v>20461</v>
      </c>
      <c r="AA564" s="51"/>
      <c r="AB564" s="54">
        <v>0</v>
      </c>
      <c r="AC564" s="54">
        <v>0</v>
      </c>
      <c r="AD564" s="54">
        <v>15225</v>
      </c>
      <c r="AE564" s="54">
        <v>615046</v>
      </c>
      <c r="AF564" s="3">
        <f>SUM(Table2[[#This Row],[PE 2021 Obligations]],Table2[[#This Row],[ROW 2021 Obligations]],Table2[[#This Row],[Construction 2021 Obligations]],Table2[[#This Row],[Paving 2021 Obligations]])</f>
        <v>630271</v>
      </c>
      <c r="AG564" s="54">
        <v>0</v>
      </c>
      <c r="AH564" s="54">
        <v>0</v>
      </c>
      <c r="AI564" s="54">
        <v>15225</v>
      </c>
      <c r="AJ564" s="54">
        <v>615046</v>
      </c>
      <c r="AK564" s="54">
        <v>630271</v>
      </c>
      <c r="AL564" s="49" t="s">
        <v>5621</v>
      </c>
    </row>
    <row r="565" spans="1:38" x14ac:dyDescent="0.25">
      <c r="A565" s="47">
        <v>129584</v>
      </c>
      <c r="B565" s="48">
        <v>2</v>
      </c>
      <c r="C565" s="49" t="s">
        <v>31</v>
      </c>
      <c r="D565" s="50">
        <v>43698</v>
      </c>
      <c r="E565" s="49" t="s">
        <v>75</v>
      </c>
      <c r="F565" s="50">
        <v>44299</v>
      </c>
      <c r="G565" s="49" t="s">
        <v>514</v>
      </c>
      <c r="H565" s="51" t="s">
        <v>252</v>
      </c>
      <c r="I565" s="49" t="s">
        <v>1474</v>
      </c>
      <c r="J565" s="49" t="s">
        <v>116</v>
      </c>
      <c r="K565" s="49"/>
      <c r="L565" s="52" t="s">
        <v>116</v>
      </c>
      <c r="M565" s="51" t="s">
        <v>5587</v>
      </c>
      <c r="N565" s="51" t="s">
        <v>4037</v>
      </c>
      <c r="O565" s="49" t="s">
        <v>188</v>
      </c>
      <c r="P565" s="51" t="s">
        <v>188</v>
      </c>
      <c r="Q565" s="51" t="s">
        <v>4037</v>
      </c>
      <c r="R565" s="110" t="s">
        <v>139</v>
      </c>
      <c r="S565" s="110" t="s">
        <v>4621</v>
      </c>
      <c r="T565" s="130"/>
      <c r="U565" s="53">
        <v>8.33</v>
      </c>
      <c r="V565" s="50">
        <v>44281</v>
      </c>
      <c r="W565" s="49" t="s">
        <v>3998</v>
      </c>
      <c r="X565" s="52" t="s">
        <v>43</v>
      </c>
      <c r="Y565" s="49" t="s">
        <v>78</v>
      </c>
      <c r="Z565" s="127" t="s">
        <v>20461</v>
      </c>
      <c r="AA565" s="51"/>
      <c r="AB565" s="54">
        <v>0</v>
      </c>
      <c r="AC565" s="54">
        <v>0</v>
      </c>
      <c r="AD565" s="54">
        <v>0</v>
      </c>
      <c r="AE565" s="54">
        <v>519626</v>
      </c>
      <c r="AF565" s="3">
        <f>SUM(Table2[[#This Row],[PE 2021 Obligations]],Table2[[#This Row],[ROW 2021 Obligations]],Table2[[#This Row],[Construction 2021 Obligations]],Table2[[#This Row],[Paving 2021 Obligations]])</f>
        <v>519626</v>
      </c>
      <c r="AG565" s="54">
        <v>0</v>
      </c>
      <c r="AH565" s="54">
        <v>0</v>
      </c>
      <c r="AI565" s="54">
        <v>0</v>
      </c>
      <c r="AJ565" s="54">
        <v>448012</v>
      </c>
      <c r="AK565" s="54">
        <v>448012</v>
      </c>
      <c r="AL565" s="49" t="s">
        <v>5588</v>
      </c>
    </row>
    <row r="566" spans="1:38" ht="45" hidden="1" x14ac:dyDescent="0.25">
      <c r="A566" s="47">
        <v>130472</v>
      </c>
      <c r="B566" s="48">
        <v>2</v>
      </c>
      <c r="C566" s="49" t="s">
        <v>31</v>
      </c>
      <c r="D566" s="50">
        <v>43985</v>
      </c>
      <c r="E566" s="49" t="s">
        <v>75</v>
      </c>
      <c r="F566" s="50">
        <v>44299</v>
      </c>
      <c r="G566" s="49" t="s">
        <v>514</v>
      </c>
      <c r="H566" s="51" t="s">
        <v>797</v>
      </c>
      <c r="I566" s="49" t="s">
        <v>468</v>
      </c>
      <c r="J566" s="49" t="s">
        <v>116</v>
      </c>
      <c r="K566" s="49"/>
      <c r="L566" s="52" t="s">
        <v>116</v>
      </c>
      <c r="M566" s="51" t="s">
        <v>6409</v>
      </c>
      <c r="N566" s="51" t="s">
        <v>4044</v>
      </c>
      <c r="O566" s="49" t="s">
        <v>188</v>
      </c>
      <c r="P566" s="51" t="s">
        <v>2347</v>
      </c>
      <c r="Q566" s="51" t="s">
        <v>4044</v>
      </c>
      <c r="R566" s="111" t="s">
        <v>139</v>
      </c>
      <c r="S566" s="110" t="s">
        <v>4621</v>
      </c>
      <c r="T566" s="130"/>
      <c r="U566" s="53">
        <v>9.35</v>
      </c>
      <c r="V566" s="50">
        <v>44281</v>
      </c>
      <c r="W566" s="49" t="s">
        <v>3998</v>
      </c>
      <c r="X566" s="52" t="s">
        <v>43</v>
      </c>
      <c r="Y566" s="49" t="s">
        <v>140</v>
      </c>
      <c r="Z566" s="127" t="s">
        <v>20460</v>
      </c>
      <c r="AA566" s="51" t="s">
        <v>6410</v>
      </c>
      <c r="AB566" s="54">
        <v>0</v>
      </c>
      <c r="AC566" s="54">
        <v>0</v>
      </c>
      <c r="AD566" s="54"/>
      <c r="AE566" s="54">
        <v>1688034</v>
      </c>
      <c r="AF566" s="3">
        <f>SUM(Table2[[#This Row],[PE 2021 Obligations]],Table2[[#This Row],[ROW 2021 Obligations]],Table2[[#This Row],[Construction 2021 Obligations]],Table2[[#This Row],[Paving 2021 Obligations]])</f>
        <v>1688034</v>
      </c>
      <c r="AG566" s="54">
        <v>0</v>
      </c>
      <c r="AH566" s="54">
        <v>0</v>
      </c>
      <c r="AI566" s="54">
        <v>680959</v>
      </c>
      <c r="AJ566" s="54">
        <v>1487362</v>
      </c>
      <c r="AK566" s="54">
        <v>2168321</v>
      </c>
      <c r="AL566" s="49" t="s">
        <v>6411</v>
      </c>
    </row>
    <row r="567" spans="1:38" hidden="1" x14ac:dyDescent="0.25">
      <c r="A567" s="13">
        <v>127213</v>
      </c>
      <c r="B567" s="15">
        <v>2</v>
      </c>
      <c r="C567" s="43" t="s">
        <v>31</v>
      </c>
      <c r="D567" s="44">
        <v>43180</v>
      </c>
      <c r="E567" s="43" t="s">
        <v>75</v>
      </c>
      <c r="F567" s="44">
        <v>44082</v>
      </c>
      <c r="G567" s="43" t="s">
        <v>514</v>
      </c>
      <c r="H567" s="45" t="s">
        <v>420</v>
      </c>
      <c r="I567" s="43" t="s">
        <v>1234</v>
      </c>
      <c r="J567" s="43" t="s">
        <v>116</v>
      </c>
      <c r="K567" s="43"/>
      <c r="L567" s="46" t="s">
        <v>116</v>
      </c>
      <c r="M567" s="45" t="s">
        <v>4043</v>
      </c>
      <c r="N567" s="45" t="s">
        <v>4044</v>
      </c>
      <c r="O567" s="43" t="s">
        <v>188</v>
      </c>
      <c r="P567" s="45" t="s">
        <v>443</v>
      </c>
      <c r="Q567" s="45" t="s">
        <v>4044</v>
      </c>
      <c r="R567" s="112" t="s">
        <v>139</v>
      </c>
      <c r="S567" s="110" t="s">
        <v>4621</v>
      </c>
      <c r="T567" s="130"/>
      <c r="U567" s="10">
        <v>12.51</v>
      </c>
      <c r="V567" s="44">
        <v>44057</v>
      </c>
      <c r="W567" s="43" t="s">
        <v>3998</v>
      </c>
      <c r="X567" s="46" t="s">
        <v>472</v>
      </c>
      <c r="Y567" s="43" t="s">
        <v>140</v>
      </c>
      <c r="Z567" s="127" t="s">
        <v>20460</v>
      </c>
      <c r="AA567" s="45"/>
      <c r="AB567" s="3">
        <v>0</v>
      </c>
      <c r="AC567" s="3">
        <v>0</v>
      </c>
      <c r="AD567" s="3">
        <v>0</v>
      </c>
      <c r="AE567" s="3">
        <v>1883258</v>
      </c>
      <c r="AF567" s="3">
        <f>SUM(Table2[[#This Row],[PE 2021 Obligations]],Table2[[#This Row],[ROW 2021 Obligations]],Table2[[#This Row],[Construction 2021 Obligations]],Table2[[#This Row],[Paving 2021 Obligations]])</f>
        <v>1883258</v>
      </c>
      <c r="AG567" s="3">
        <v>0</v>
      </c>
      <c r="AH567" s="3">
        <v>0</v>
      </c>
      <c r="AI567" s="3">
        <v>0</v>
      </c>
      <c r="AJ567" s="3">
        <v>1883258</v>
      </c>
      <c r="AK567" s="3">
        <v>1883258</v>
      </c>
      <c r="AL567" s="43" t="s">
        <v>4045</v>
      </c>
    </row>
    <row r="568" spans="1:38" hidden="1" x14ac:dyDescent="0.25">
      <c r="A568" s="13">
        <v>129248</v>
      </c>
      <c r="B568" s="15">
        <v>2</v>
      </c>
      <c r="C568" s="43" t="s">
        <v>474</v>
      </c>
      <c r="D568" s="44">
        <v>43644</v>
      </c>
      <c r="E568" s="43" t="s">
        <v>75</v>
      </c>
      <c r="F568" s="44">
        <v>44084</v>
      </c>
      <c r="G568" s="43" t="s">
        <v>514</v>
      </c>
      <c r="H568" s="45" t="s">
        <v>264</v>
      </c>
      <c r="I568" s="43" t="s">
        <v>518</v>
      </c>
      <c r="J568" s="43" t="s">
        <v>116</v>
      </c>
      <c r="K568" s="43"/>
      <c r="L568" s="46" t="s">
        <v>116</v>
      </c>
      <c r="M568" s="45" t="s">
        <v>5376</v>
      </c>
      <c r="N568" s="45" t="s">
        <v>4044</v>
      </c>
      <c r="O568" s="43" t="s">
        <v>188</v>
      </c>
      <c r="P568" s="45" t="s">
        <v>443</v>
      </c>
      <c r="Q568" s="45" t="s">
        <v>4044</v>
      </c>
      <c r="R568" s="112" t="s">
        <v>139</v>
      </c>
      <c r="S568" s="110" t="s">
        <v>4621</v>
      </c>
      <c r="T568" s="130"/>
      <c r="U568" s="10">
        <v>3.55</v>
      </c>
      <c r="V568" s="44">
        <v>43868</v>
      </c>
      <c r="W568" s="43" t="s">
        <v>3998</v>
      </c>
      <c r="X568" s="46" t="s">
        <v>472</v>
      </c>
      <c r="Y568" s="43" t="s">
        <v>140</v>
      </c>
      <c r="Z568" s="127" t="s">
        <v>20460</v>
      </c>
      <c r="AA568" s="45"/>
      <c r="AB568" s="3">
        <v>0</v>
      </c>
      <c r="AC568" s="3">
        <v>0</v>
      </c>
      <c r="AD568" s="3">
        <v>0</v>
      </c>
      <c r="AE568" s="3">
        <v>-15864</v>
      </c>
      <c r="AF568" s="3">
        <f>SUM(Table2[[#This Row],[PE 2021 Obligations]],Table2[[#This Row],[ROW 2021 Obligations]],Table2[[#This Row],[Construction 2021 Obligations]],Table2[[#This Row],[Paving 2021 Obligations]])</f>
        <v>-15864</v>
      </c>
      <c r="AG568" s="3">
        <v>0</v>
      </c>
      <c r="AH568" s="3">
        <v>0</v>
      </c>
      <c r="AI568" s="3">
        <v>0</v>
      </c>
      <c r="AJ568" s="3">
        <v>678825</v>
      </c>
      <c r="AK568" s="3">
        <v>678825</v>
      </c>
      <c r="AL568" s="43" t="s">
        <v>5377</v>
      </c>
    </row>
    <row r="569" spans="1:38" hidden="1" x14ac:dyDescent="0.25">
      <c r="A569" s="13">
        <v>130471</v>
      </c>
      <c r="B569" s="15">
        <v>2</v>
      </c>
      <c r="C569" s="43" t="s">
        <v>31</v>
      </c>
      <c r="D569" s="44">
        <v>43985</v>
      </c>
      <c r="E569" s="43" t="s">
        <v>75</v>
      </c>
      <c r="F569" s="44">
        <v>44299</v>
      </c>
      <c r="G569" s="43" t="s">
        <v>514</v>
      </c>
      <c r="H569" s="45" t="s">
        <v>218</v>
      </c>
      <c r="I569" s="43" t="s">
        <v>468</v>
      </c>
      <c r="J569" s="43" t="s">
        <v>116</v>
      </c>
      <c r="K569" s="43"/>
      <c r="L569" s="46" t="s">
        <v>116</v>
      </c>
      <c r="M569" s="45" t="s">
        <v>6407</v>
      </c>
      <c r="N569" s="45" t="s">
        <v>4044</v>
      </c>
      <c r="O569" s="43" t="s">
        <v>188</v>
      </c>
      <c r="P569" s="45" t="s">
        <v>443</v>
      </c>
      <c r="Q569" s="45" t="s">
        <v>4044</v>
      </c>
      <c r="R569" s="112" t="s">
        <v>139</v>
      </c>
      <c r="S569" s="110" t="s">
        <v>4621</v>
      </c>
      <c r="T569" s="130"/>
      <c r="U569" s="10">
        <v>3.82</v>
      </c>
      <c r="V569" s="44">
        <v>44281</v>
      </c>
      <c r="W569" s="43" t="s">
        <v>3998</v>
      </c>
      <c r="X569" s="46" t="s">
        <v>43</v>
      </c>
      <c r="Y569" s="43" t="s">
        <v>140</v>
      </c>
      <c r="Z569" s="112" t="s">
        <v>20460</v>
      </c>
      <c r="AA569" s="45"/>
      <c r="AB569" s="3">
        <v>0</v>
      </c>
      <c r="AC569" s="3">
        <v>0</v>
      </c>
      <c r="AD569" s="3">
        <v>14444</v>
      </c>
      <c r="AE569" s="3">
        <v>633538</v>
      </c>
      <c r="AF569" s="3">
        <f>SUM(Table2[[#This Row],[PE 2021 Obligations]],Table2[[#This Row],[ROW 2021 Obligations]],Table2[[#This Row],[Construction 2021 Obligations]],Table2[[#This Row],[Paving 2021 Obligations]])</f>
        <v>647982</v>
      </c>
      <c r="AG569" s="3">
        <v>0</v>
      </c>
      <c r="AH569" s="3">
        <v>0</v>
      </c>
      <c r="AI569" s="3">
        <v>16349</v>
      </c>
      <c r="AJ569" s="3">
        <v>573352</v>
      </c>
      <c r="AK569" s="3">
        <v>589701</v>
      </c>
      <c r="AL569" s="43" t="s">
        <v>6408</v>
      </c>
    </row>
    <row r="570" spans="1:38" ht="30" x14ac:dyDescent="0.25">
      <c r="A570" s="13">
        <v>129596</v>
      </c>
      <c r="B570" s="15">
        <v>2</v>
      </c>
      <c r="C570" s="43" t="s">
        <v>31</v>
      </c>
      <c r="D570" s="44">
        <v>43698</v>
      </c>
      <c r="E570" s="43" t="s">
        <v>75</v>
      </c>
      <c r="F570" s="44">
        <v>44299</v>
      </c>
      <c r="G570" s="43" t="s">
        <v>514</v>
      </c>
      <c r="H570" s="45" t="s">
        <v>380</v>
      </c>
      <c r="I570" s="43" t="s">
        <v>1724</v>
      </c>
      <c r="J570" s="43" t="s">
        <v>116</v>
      </c>
      <c r="K570" s="43"/>
      <c r="L570" s="46" t="s">
        <v>116</v>
      </c>
      <c r="M570" s="45" t="s">
        <v>5595</v>
      </c>
      <c r="N570" s="45" t="s">
        <v>4002</v>
      </c>
      <c r="O570" s="43" t="s">
        <v>188</v>
      </c>
      <c r="P570" s="45" t="s">
        <v>2347</v>
      </c>
      <c r="Q570" s="45" t="s">
        <v>4002</v>
      </c>
      <c r="R570" s="112" t="s">
        <v>139</v>
      </c>
      <c r="S570" s="110" t="s">
        <v>4621</v>
      </c>
      <c r="T570" s="130"/>
      <c r="U570" s="10">
        <v>7.38</v>
      </c>
      <c r="V570" s="44">
        <v>44281</v>
      </c>
      <c r="W570" s="43" t="s">
        <v>5593</v>
      </c>
      <c r="X570" s="46" t="s">
        <v>43</v>
      </c>
      <c r="Y570" s="43" t="s">
        <v>78</v>
      </c>
      <c r="Z570" s="127" t="s">
        <v>20461</v>
      </c>
      <c r="AA570" s="45" t="s">
        <v>5596</v>
      </c>
      <c r="AB570" s="3">
        <v>0</v>
      </c>
      <c r="AC570" s="3">
        <v>0</v>
      </c>
      <c r="AD570" s="3"/>
      <c r="AE570" s="3">
        <v>674644</v>
      </c>
      <c r="AF570" s="3">
        <f>SUM(Table2[[#This Row],[PE 2021 Obligations]],Table2[[#This Row],[ROW 2021 Obligations]],Table2[[#This Row],[Construction 2021 Obligations]],Table2[[#This Row],[Paving 2021 Obligations]])</f>
        <v>674644</v>
      </c>
      <c r="AG570" s="3">
        <v>0</v>
      </c>
      <c r="AH570" s="3">
        <v>0</v>
      </c>
      <c r="AI570" s="3">
        <v>242589</v>
      </c>
      <c r="AJ570" s="3">
        <v>674644</v>
      </c>
      <c r="AK570" s="3">
        <v>917233</v>
      </c>
      <c r="AL570" s="43" t="s">
        <v>5597</v>
      </c>
    </row>
    <row r="571" spans="1:38" ht="30" x14ac:dyDescent="0.25">
      <c r="A571" s="13">
        <v>127208</v>
      </c>
      <c r="B571" s="15">
        <v>2</v>
      </c>
      <c r="C571" s="43" t="s">
        <v>47</v>
      </c>
      <c r="D571" s="44">
        <v>43180</v>
      </c>
      <c r="E571" s="43" t="s">
        <v>75</v>
      </c>
      <c r="F571" s="44">
        <v>43682</v>
      </c>
      <c r="G571" s="43" t="s">
        <v>103</v>
      </c>
      <c r="H571" s="45" t="s">
        <v>431</v>
      </c>
      <c r="I571" s="43" t="s">
        <v>535</v>
      </c>
      <c r="J571" s="43" t="s">
        <v>116</v>
      </c>
      <c r="K571" s="43"/>
      <c r="L571" s="46" t="s">
        <v>116</v>
      </c>
      <c r="M571" s="45" t="s">
        <v>4039</v>
      </c>
      <c r="N571" s="45" t="s">
        <v>4002</v>
      </c>
      <c r="O571" s="43" t="s">
        <v>188</v>
      </c>
      <c r="P571" s="45" t="s">
        <v>443</v>
      </c>
      <c r="Q571" s="45" t="s">
        <v>4002</v>
      </c>
      <c r="R571" s="110" t="s">
        <v>139</v>
      </c>
      <c r="S571" s="110" t="s">
        <v>4621</v>
      </c>
      <c r="T571" s="130"/>
      <c r="U571" s="10">
        <v>9.82</v>
      </c>
      <c r="V571" s="44">
        <v>43504</v>
      </c>
      <c r="W571" s="43" t="s">
        <v>3998</v>
      </c>
      <c r="X571" s="46" t="s">
        <v>43</v>
      </c>
      <c r="Y571" s="43" t="s">
        <v>78</v>
      </c>
      <c r="Z571" s="127" t="s">
        <v>20461</v>
      </c>
      <c r="AA571" s="45"/>
      <c r="AB571" s="3">
        <v>0</v>
      </c>
      <c r="AC571" s="3">
        <v>0</v>
      </c>
      <c r="AD571" s="3">
        <v>-3838.93</v>
      </c>
      <c r="AE571" s="3">
        <v>151848.53</v>
      </c>
      <c r="AF571" s="3">
        <f>SUM(Table2[[#This Row],[PE 2021 Obligations]],Table2[[#This Row],[ROW 2021 Obligations]],Table2[[#This Row],[Construction 2021 Obligations]],Table2[[#This Row],[Paving 2021 Obligations]])</f>
        <v>148009.60000000001</v>
      </c>
      <c r="AG571" s="3">
        <v>0</v>
      </c>
      <c r="AH571" s="3">
        <v>0</v>
      </c>
      <c r="AI571" s="3">
        <v>18215.07</v>
      </c>
      <c r="AJ571" s="3">
        <v>886394.53</v>
      </c>
      <c r="AK571" s="3">
        <v>904609.6</v>
      </c>
      <c r="AL571" s="43" t="s">
        <v>4040</v>
      </c>
    </row>
    <row r="572" spans="1:38" ht="30" x14ac:dyDescent="0.25">
      <c r="A572" s="13">
        <v>127894</v>
      </c>
      <c r="B572" s="15">
        <v>2</v>
      </c>
      <c r="C572" s="43" t="s">
        <v>47</v>
      </c>
      <c r="D572" s="44">
        <v>43298</v>
      </c>
      <c r="E572" s="43" t="s">
        <v>75</v>
      </c>
      <c r="F572" s="44">
        <v>43958</v>
      </c>
      <c r="G572" s="43" t="s">
        <v>103</v>
      </c>
      <c r="H572" s="45" t="s">
        <v>252</v>
      </c>
      <c r="I572" s="43" t="s">
        <v>535</v>
      </c>
      <c r="J572" s="43" t="s">
        <v>116</v>
      </c>
      <c r="K572" s="43"/>
      <c r="L572" s="46" t="s">
        <v>116</v>
      </c>
      <c r="M572" s="45" t="s">
        <v>4394</v>
      </c>
      <c r="N572" s="45" t="s">
        <v>4002</v>
      </c>
      <c r="O572" s="43" t="s">
        <v>188</v>
      </c>
      <c r="P572" s="45" t="s">
        <v>443</v>
      </c>
      <c r="Q572" s="45" t="s">
        <v>4002</v>
      </c>
      <c r="R572" s="110" t="s">
        <v>139</v>
      </c>
      <c r="S572" s="110" t="s">
        <v>4621</v>
      </c>
      <c r="T572" s="130"/>
      <c r="U572" s="10">
        <v>8.01</v>
      </c>
      <c r="V572" s="44">
        <v>43504</v>
      </c>
      <c r="W572" s="43" t="s">
        <v>3998</v>
      </c>
      <c r="X572" s="46" t="s">
        <v>43</v>
      </c>
      <c r="Y572" s="43" t="s">
        <v>78</v>
      </c>
      <c r="Z572" s="112" t="s">
        <v>20461</v>
      </c>
      <c r="AA572" s="45"/>
      <c r="AB572" s="3">
        <v>0</v>
      </c>
      <c r="AC572" s="3">
        <v>0</v>
      </c>
      <c r="AD572" s="3">
        <v>-4918.3500000000004</v>
      </c>
      <c r="AE572" s="3">
        <v>63629.34</v>
      </c>
      <c r="AF572" s="3">
        <f>SUM(Table2[[#This Row],[PE 2021 Obligations]],Table2[[#This Row],[ROW 2021 Obligations]],Table2[[#This Row],[Construction 2021 Obligations]],Table2[[#This Row],[Paving 2021 Obligations]])</f>
        <v>58710.99</v>
      </c>
      <c r="AG572" s="3">
        <v>0</v>
      </c>
      <c r="AH572" s="3">
        <v>0</v>
      </c>
      <c r="AI572" s="3">
        <v>13031.65</v>
      </c>
      <c r="AJ572" s="3">
        <v>596005.34</v>
      </c>
      <c r="AK572" s="3">
        <v>609036.99</v>
      </c>
      <c r="AL572" s="43" t="s">
        <v>4395</v>
      </c>
    </row>
    <row r="573" spans="1:38" ht="30" x14ac:dyDescent="0.25">
      <c r="A573" s="47">
        <v>129595</v>
      </c>
      <c r="B573" s="48">
        <v>2</v>
      </c>
      <c r="C573" s="49" t="s">
        <v>31</v>
      </c>
      <c r="D573" s="50">
        <v>43698</v>
      </c>
      <c r="E573" s="49" t="s">
        <v>75</v>
      </c>
      <c r="F573" s="50">
        <v>44299</v>
      </c>
      <c r="G573" s="49" t="s">
        <v>514</v>
      </c>
      <c r="H573" s="51" t="s">
        <v>431</v>
      </c>
      <c r="I573" s="49" t="s">
        <v>1724</v>
      </c>
      <c r="J573" s="49" t="s">
        <v>116</v>
      </c>
      <c r="K573" s="49"/>
      <c r="L573" s="52" t="s">
        <v>116</v>
      </c>
      <c r="M573" s="51" t="s">
        <v>5592</v>
      </c>
      <c r="N573" s="51" t="s">
        <v>4002</v>
      </c>
      <c r="O573" s="49" t="s">
        <v>188</v>
      </c>
      <c r="P573" s="51" t="s">
        <v>443</v>
      </c>
      <c r="Q573" s="51" t="s">
        <v>4002</v>
      </c>
      <c r="R573" s="111" t="s">
        <v>139</v>
      </c>
      <c r="S573" s="110" t="s">
        <v>4621</v>
      </c>
      <c r="T573" s="130"/>
      <c r="U573" s="53">
        <v>3.32</v>
      </c>
      <c r="V573" s="50">
        <v>44281</v>
      </c>
      <c r="W573" s="49" t="s">
        <v>5593</v>
      </c>
      <c r="X573" s="52" t="s">
        <v>43</v>
      </c>
      <c r="Y573" s="49" t="s">
        <v>78</v>
      </c>
      <c r="Z573" s="127" t="s">
        <v>20461</v>
      </c>
      <c r="AA573" s="51"/>
      <c r="AB573" s="54">
        <v>0</v>
      </c>
      <c r="AC573" s="54">
        <v>0</v>
      </c>
      <c r="AD573" s="54">
        <v>10793</v>
      </c>
      <c r="AE573" s="54">
        <v>258313</v>
      </c>
      <c r="AF573" s="3">
        <f>SUM(Table2[[#This Row],[PE 2021 Obligations]],Table2[[#This Row],[ROW 2021 Obligations]],Table2[[#This Row],[Construction 2021 Obligations]],Table2[[#This Row],[Paving 2021 Obligations]])</f>
        <v>269106</v>
      </c>
      <c r="AG573" s="54">
        <v>0</v>
      </c>
      <c r="AH573" s="54">
        <v>0</v>
      </c>
      <c r="AI573" s="54">
        <v>10793</v>
      </c>
      <c r="AJ573" s="54">
        <v>258313</v>
      </c>
      <c r="AK573" s="54">
        <v>269106</v>
      </c>
      <c r="AL573" s="49" t="s">
        <v>5594</v>
      </c>
    </row>
    <row r="574" spans="1:38" ht="30" x14ac:dyDescent="0.25">
      <c r="A574" s="47">
        <v>129597</v>
      </c>
      <c r="B574" s="48">
        <v>2</v>
      </c>
      <c r="C574" s="49" t="s">
        <v>31</v>
      </c>
      <c r="D574" s="50">
        <v>43698</v>
      </c>
      <c r="E574" s="49" t="s">
        <v>75</v>
      </c>
      <c r="F574" s="50">
        <v>44299</v>
      </c>
      <c r="G574" s="49" t="s">
        <v>514</v>
      </c>
      <c r="H574" s="51" t="s">
        <v>431</v>
      </c>
      <c r="I574" s="49" t="s">
        <v>1266</v>
      </c>
      <c r="J574" s="49" t="s">
        <v>116</v>
      </c>
      <c r="K574" s="49"/>
      <c r="L574" s="52" t="s">
        <v>116</v>
      </c>
      <c r="M574" s="51" t="s">
        <v>5598</v>
      </c>
      <c r="N574" s="51" t="s">
        <v>4002</v>
      </c>
      <c r="O574" s="49" t="s">
        <v>188</v>
      </c>
      <c r="P574" s="51" t="s">
        <v>443</v>
      </c>
      <c r="Q574" s="51" t="s">
        <v>4002</v>
      </c>
      <c r="R574" s="111" t="s">
        <v>139</v>
      </c>
      <c r="S574" s="110" t="s">
        <v>4621</v>
      </c>
      <c r="T574" s="130"/>
      <c r="U574" s="53">
        <v>4.1399999999999997</v>
      </c>
      <c r="V574" s="50">
        <v>44281</v>
      </c>
      <c r="W574" s="49" t="s">
        <v>5593</v>
      </c>
      <c r="X574" s="52" t="s">
        <v>43</v>
      </c>
      <c r="Y574" s="49" t="s">
        <v>78</v>
      </c>
      <c r="Z574" s="127" t="s">
        <v>20461</v>
      </c>
      <c r="AA574" s="51"/>
      <c r="AB574" s="54">
        <v>0</v>
      </c>
      <c r="AC574" s="54">
        <v>0</v>
      </c>
      <c r="AD574" s="54">
        <v>17861</v>
      </c>
      <c r="AE574" s="54">
        <v>348050</v>
      </c>
      <c r="AF574" s="3">
        <f>SUM(Table2[[#This Row],[PE 2021 Obligations]],Table2[[#This Row],[ROW 2021 Obligations]],Table2[[#This Row],[Construction 2021 Obligations]],Table2[[#This Row],[Paving 2021 Obligations]])</f>
        <v>365911</v>
      </c>
      <c r="AG574" s="54">
        <v>0</v>
      </c>
      <c r="AH574" s="54">
        <v>0</v>
      </c>
      <c r="AI574" s="54">
        <v>17861</v>
      </c>
      <c r="AJ574" s="54">
        <v>348050</v>
      </c>
      <c r="AK574" s="54">
        <v>365911</v>
      </c>
      <c r="AL574" s="49" t="s">
        <v>5599</v>
      </c>
    </row>
    <row r="575" spans="1:38" ht="30" x14ac:dyDescent="0.25">
      <c r="A575" s="13">
        <v>127171</v>
      </c>
      <c r="B575" s="15">
        <v>2</v>
      </c>
      <c r="C575" s="43" t="s">
        <v>47</v>
      </c>
      <c r="D575" s="44">
        <v>43179</v>
      </c>
      <c r="E575" s="43" t="s">
        <v>75</v>
      </c>
      <c r="F575" s="44">
        <v>43731</v>
      </c>
      <c r="G575" s="43" t="s">
        <v>103</v>
      </c>
      <c r="H575" s="45" t="s">
        <v>312</v>
      </c>
      <c r="I575" s="43" t="s">
        <v>4000</v>
      </c>
      <c r="J575" s="43" t="s">
        <v>116</v>
      </c>
      <c r="K575" s="43"/>
      <c r="L575" s="46" t="s">
        <v>116</v>
      </c>
      <c r="M575" s="45" t="s">
        <v>4001</v>
      </c>
      <c r="N575" s="45" t="s">
        <v>4002</v>
      </c>
      <c r="O575" s="43" t="s">
        <v>188</v>
      </c>
      <c r="P575" s="45" t="s">
        <v>188</v>
      </c>
      <c r="Q575" s="45" t="s">
        <v>4002</v>
      </c>
      <c r="R575" s="110" t="s">
        <v>139</v>
      </c>
      <c r="S575" s="110" t="s">
        <v>4621</v>
      </c>
      <c r="T575" s="130"/>
      <c r="U575" s="10">
        <v>9.02</v>
      </c>
      <c r="V575" s="44">
        <v>43504</v>
      </c>
      <c r="W575" s="43" t="s">
        <v>3309</v>
      </c>
      <c r="X575" s="46" t="s">
        <v>43</v>
      </c>
      <c r="Y575" s="43" t="s">
        <v>78</v>
      </c>
      <c r="Z575" s="112" t="s">
        <v>20461</v>
      </c>
      <c r="AA575" s="45"/>
      <c r="AB575" s="3">
        <v>0</v>
      </c>
      <c r="AC575" s="3">
        <v>0</v>
      </c>
      <c r="AD575" s="3">
        <v>0</v>
      </c>
      <c r="AE575" s="3">
        <v>39113.839999999997</v>
      </c>
      <c r="AF575" s="3">
        <f>SUM(Table2[[#This Row],[PE 2021 Obligations]],Table2[[#This Row],[ROW 2021 Obligations]],Table2[[#This Row],[Construction 2021 Obligations]],Table2[[#This Row],[Paving 2021 Obligations]])</f>
        <v>39113.839999999997</v>
      </c>
      <c r="AG575" s="3">
        <v>0</v>
      </c>
      <c r="AH575" s="3">
        <v>0</v>
      </c>
      <c r="AI575" s="3">
        <v>0</v>
      </c>
      <c r="AJ575" s="3">
        <v>718021.84</v>
      </c>
      <c r="AK575" s="3">
        <v>718021.84</v>
      </c>
      <c r="AL575" s="43" t="s">
        <v>4003</v>
      </c>
    </row>
    <row r="576" spans="1:38" x14ac:dyDescent="0.25">
      <c r="A576" s="13">
        <v>112118</v>
      </c>
      <c r="B576" s="15">
        <v>3</v>
      </c>
      <c r="C576" s="43" t="s">
        <v>47</v>
      </c>
      <c r="D576" s="44">
        <v>39765</v>
      </c>
      <c r="E576" s="43" t="s">
        <v>617</v>
      </c>
      <c r="F576" s="44">
        <v>41261</v>
      </c>
      <c r="G576" s="43" t="s">
        <v>108</v>
      </c>
      <c r="H576" s="45" t="s">
        <v>226</v>
      </c>
      <c r="I576" s="43" t="s">
        <v>1238</v>
      </c>
      <c r="J576" s="43" t="s">
        <v>116</v>
      </c>
      <c r="K576" s="43"/>
      <c r="L576" s="46" t="s">
        <v>116</v>
      </c>
      <c r="M576" s="45" t="s">
        <v>1239</v>
      </c>
      <c r="N576" s="45"/>
      <c r="O576" s="43" t="s">
        <v>188</v>
      </c>
      <c r="P576" s="45" t="s">
        <v>188</v>
      </c>
      <c r="Q576" s="45" t="s">
        <v>1240</v>
      </c>
      <c r="R576" s="110" t="s">
        <v>139</v>
      </c>
      <c r="S576" s="110" t="s">
        <v>4621</v>
      </c>
      <c r="T576" s="130"/>
      <c r="U576" s="10">
        <v>4.01</v>
      </c>
      <c r="V576" s="44">
        <v>39941</v>
      </c>
      <c r="W576" s="43"/>
      <c r="X576" s="46" t="s">
        <v>43</v>
      </c>
      <c r="Y576" s="43" t="s">
        <v>78</v>
      </c>
      <c r="Z576" s="112" t="s">
        <v>20461</v>
      </c>
      <c r="AA576" s="45"/>
      <c r="AB576" s="3">
        <v>0</v>
      </c>
      <c r="AC576" s="3">
        <v>0</v>
      </c>
      <c r="AD576" s="3">
        <v>0</v>
      </c>
      <c r="AE576" s="3">
        <v>2944.6</v>
      </c>
      <c r="AF576" s="3">
        <f>SUM(Table2[[#This Row],[PE 2021 Obligations]],Table2[[#This Row],[ROW 2021 Obligations]],Table2[[#This Row],[Construction 2021 Obligations]],Table2[[#This Row],[Paving 2021 Obligations]])</f>
        <v>2944.6</v>
      </c>
      <c r="AG576" s="3">
        <v>0</v>
      </c>
      <c r="AH576" s="3">
        <v>0</v>
      </c>
      <c r="AI576" s="3">
        <v>0</v>
      </c>
      <c r="AJ576" s="3">
        <v>546017.75</v>
      </c>
      <c r="AK576" s="3">
        <v>546017.75</v>
      </c>
      <c r="AL576" s="43" t="s">
        <v>1241</v>
      </c>
    </row>
    <row r="577" spans="1:38" ht="30" x14ac:dyDescent="0.25">
      <c r="A577" s="47">
        <v>122532</v>
      </c>
      <c r="B577" s="48">
        <v>3</v>
      </c>
      <c r="C577" s="49" t="s">
        <v>31</v>
      </c>
      <c r="D577" s="50">
        <v>42242</v>
      </c>
      <c r="E577" s="49" t="s">
        <v>75</v>
      </c>
      <c r="F577" s="50">
        <v>44349</v>
      </c>
      <c r="G577" s="49" t="s">
        <v>32</v>
      </c>
      <c r="H577" s="51" t="s">
        <v>49</v>
      </c>
      <c r="I577" s="49" t="s">
        <v>2345</v>
      </c>
      <c r="J577" s="49" t="s">
        <v>116</v>
      </c>
      <c r="K577" s="49"/>
      <c r="L577" s="52" t="s">
        <v>116</v>
      </c>
      <c r="M577" s="51" t="s">
        <v>2346</v>
      </c>
      <c r="N577" s="51" t="s">
        <v>2343</v>
      </c>
      <c r="O577" s="49" t="s">
        <v>188</v>
      </c>
      <c r="P577" s="51" t="s">
        <v>2347</v>
      </c>
      <c r="Q577" s="51" t="s">
        <v>2343</v>
      </c>
      <c r="R577" s="111" t="s">
        <v>139</v>
      </c>
      <c r="S577" s="110" t="s">
        <v>4621</v>
      </c>
      <c r="T577" s="130"/>
      <c r="U577" s="53">
        <v>3.94</v>
      </c>
      <c r="V577" s="50">
        <v>44323</v>
      </c>
      <c r="W577" s="49" t="s">
        <v>1179</v>
      </c>
      <c r="X577" s="52" t="s">
        <v>43</v>
      </c>
      <c r="Y577" s="49" t="s">
        <v>78</v>
      </c>
      <c r="Z577" s="127" t="s">
        <v>20461</v>
      </c>
      <c r="AA577" s="51" t="s">
        <v>2348</v>
      </c>
      <c r="AB577" s="54">
        <v>0</v>
      </c>
      <c r="AC577" s="54">
        <v>0</v>
      </c>
      <c r="AD577" s="54"/>
      <c r="AE577" s="54">
        <v>0</v>
      </c>
      <c r="AF577" s="3">
        <f>SUM(Table2[[#This Row],[PE 2021 Obligations]],Table2[[#This Row],[ROW 2021 Obligations]],Table2[[#This Row],[Construction 2021 Obligations]],Table2[[#This Row],[Paving 2021 Obligations]])</f>
        <v>0</v>
      </c>
      <c r="AG577" s="54">
        <v>0</v>
      </c>
      <c r="AH577" s="54">
        <v>0</v>
      </c>
      <c r="AI577" s="54">
        <v>5000</v>
      </c>
      <c r="AJ577" s="54">
        <v>0</v>
      </c>
      <c r="AK577" s="54">
        <v>5000</v>
      </c>
      <c r="AL577" s="49" t="s">
        <v>2349</v>
      </c>
    </row>
    <row r="578" spans="1:38" ht="30" hidden="1" x14ac:dyDescent="0.25">
      <c r="A578" s="13">
        <v>127107</v>
      </c>
      <c r="B578" s="15">
        <v>1</v>
      </c>
      <c r="C578" s="43" t="s">
        <v>47</v>
      </c>
      <c r="D578" s="44">
        <v>43172</v>
      </c>
      <c r="E578" s="43" t="s">
        <v>75</v>
      </c>
      <c r="F578" s="44">
        <v>43747</v>
      </c>
      <c r="G578" s="43" t="s">
        <v>103</v>
      </c>
      <c r="H578" s="45" t="s">
        <v>182</v>
      </c>
      <c r="I578" s="43" t="s">
        <v>714</v>
      </c>
      <c r="J578" s="43" t="s">
        <v>116</v>
      </c>
      <c r="K578" s="43"/>
      <c r="L578" s="46" t="s">
        <v>116</v>
      </c>
      <c r="M578" s="45" t="s">
        <v>3969</v>
      </c>
      <c r="N578" s="45" t="s">
        <v>2343</v>
      </c>
      <c r="O578" s="43" t="s">
        <v>188</v>
      </c>
      <c r="P578" s="45" t="s">
        <v>2347</v>
      </c>
      <c r="Q578" s="45" t="s">
        <v>2343</v>
      </c>
      <c r="R578" s="110" t="s">
        <v>139</v>
      </c>
      <c r="S578" s="110" t="s">
        <v>4621</v>
      </c>
      <c r="T578" s="130"/>
      <c r="U578" s="10">
        <v>1.91</v>
      </c>
      <c r="V578" s="44">
        <v>43504</v>
      </c>
      <c r="W578" s="43" t="s">
        <v>1179</v>
      </c>
      <c r="X578" s="46" t="s">
        <v>472</v>
      </c>
      <c r="Y578" s="43" t="s">
        <v>140</v>
      </c>
      <c r="Z578" s="127" t="s">
        <v>20460</v>
      </c>
      <c r="AA578" s="45" t="s">
        <v>3970</v>
      </c>
      <c r="AB578" s="3">
        <v>0</v>
      </c>
      <c r="AC578" s="3">
        <v>0</v>
      </c>
      <c r="AD578" s="3"/>
      <c r="AE578" s="3">
        <v>29259.41</v>
      </c>
      <c r="AF578" s="3">
        <f>SUM(Table2[[#This Row],[PE 2021 Obligations]],Table2[[#This Row],[ROW 2021 Obligations]],Table2[[#This Row],[Construction 2021 Obligations]],Table2[[#This Row],[Paving 2021 Obligations]])</f>
        <v>29259.41</v>
      </c>
      <c r="AG578" s="3">
        <v>0</v>
      </c>
      <c r="AH578" s="3">
        <v>0</v>
      </c>
      <c r="AI578" s="3">
        <v>358296.94</v>
      </c>
      <c r="AJ578" s="3">
        <v>794489.41</v>
      </c>
      <c r="AK578" s="3">
        <v>1152786.3500000001</v>
      </c>
      <c r="AL578" s="43" t="s">
        <v>3971</v>
      </c>
    </row>
    <row r="579" spans="1:38" ht="30" x14ac:dyDescent="0.25">
      <c r="A579" s="13">
        <v>127381</v>
      </c>
      <c r="B579" s="15">
        <v>4</v>
      </c>
      <c r="C579" s="43" t="s">
        <v>73</v>
      </c>
      <c r="D579" s="44">
        <v>43193</v>
      </c>
      <c r="E579" s="43" t="s">
        <v>75</v>
      </c>
      <c r="F579" s="44">
        <v>44228</v>
      </c>
      <c r="G579" s="43" t="s">
        <v>75</v>
      </c>
      <c r="H579" s="45" t="s">
        <v>292</v>
      </c>
      <c r="I579" s="43" t="s">
        <v>4210</v>
      </c>
      <c r="J579" s="43" t="s">
        <v>116</v>
      </c>
      <c r="K579" s="43"/>
      <c r="L579" s="46" t="s">
        <v>116</v>
      </c>
      <c r="M579" s="45" t="s">
        <v>4211</v>
      </c>
      <c r="N579" s="45" t="s">
        <v>2343</v>
      </c>
      <c r="O579" s="43" t="s">
        <v>188</v>
      </c>
      <c r="P579" s="45" t="s">
        <v>2347</v>
      </c>
      <c r="Q579" s="45" t="s">
        <v>2343</v>
      </c>
      <c r="R579" s="113" t="s">
        <v>139</v>
      </c>
      <c r="S579" s="113" t="s">
        <v>4621</v>
      </c>
      <c r="T579" s="132"/>
      <c r="U579" s="10">
        <v>5.81</v>
      </c>
      <c r="V579" s="46"/>
      <c r="W579" s="43" t="s">
        <v>2583</v>
      </c>
      <c r="X579" s="46" t="s">
        <v>43</v>
      </c>
      <c r="Y579" s="43" t="s">
        <v>78</v>
      </c>
      <c r="Z579" s="127" t="s">
        <v>20461</v>
      </c>
      <c r="AA579" s="45" t="s">
        <v>4212</v>
      </c>
      <c r="AB579" s="3">
        <v>0</v>
      </c>
      <c r="AC579" s="3">
        <v>0</v>
      </c>
      <c r="AD579" s="3"/>
      <c r="AE579" s="3">
        <v>0</v>
      </c>
      <c r="AF579" s="3">
        <f>SUM(Table2[[#This Row],[PE 2021 Obligations]],Table2[[#This Row],[ROW 2021 Obligations]],Table2[[#This Row],[Construction 2021 Obligations]],Table2[[#This Row],[Paving 2021 Obligations]])</f>
        <v>0</v>
      </c>
      <c r="AG579" s="3">
        <v>0</v>
      </c>
      <c r="AH579" s="3">
        <v>0</v>
      </c>
      <c r="AI579" s="3">
        <v>5000</v>
      </c>
      <c r="AJ579" s="3">
        <v>0</v>
      </c>
      <c r="AK579" s="3">
        <v>5000</v>
      </c>
      <c r="AL579" s="43" t="s">
        <v>4213</v>
      </c>
    </row>
    <row r="580" spans="1:38" ht="60" hidden="1" x14ac:dyDescent="0.25">
      <c r="A580" s="13">
        <v>127384</v>
      </c>
      <c r="B580" s="15">
        <v>4</v>
      </c>
      <c r="C580" s="43" t="s">
        <v>73</v>
      </c>
      <c r="D580" s="44">
        <v>43193</v>
      </c>
      <c r="E580" s="43" t="s">
        <v>75</v>
      </c>
      <c r="F580" s="44">
        <v>44336</v>
      </c>
      <c r="G580" s="43" t="s">
        <v>82</v>
      </c>
      <c r="H580" s="45" t="s">
        <v>428</v>
      </c>
      <c r="I580" s="43" t="s">
        <v>1166</v>
      </c>
      <c r="J580" s="43" t="s">
        <v>116</v>
      </c>
      <c r="K580" s="43"/>
      <c r="L580" s="46" t="s">
        <v>116</v>
      </c>
      <c r="M580" s="45" t="s">
        <v>4219</v>
      </c>
      <c r="N580" s="45" t="s">
        <v>2343</v>
      </c>
      <c r="O580" s="43" t="s">
        <v>188</v>
      </c>
      <c r="P580" s="45" t="s">
        <v>2347</v>
      </c>
      <c r="Q580" s="45" t="s">
        <v>2343</v>
      </c>
      <c r="R580" s="113" t="s">
        <v>139</v>
      </c>
      <c r="S580" s="113" t="s">
        <v>4621</v>
      </c>
      <c r="T580" s="132"/>
      <c r="U580" s="10">
        <v>2.92</v>
      </c>
      <c r="V580" s="44">
        <v>44428</v>
      </c>
      <c r="W580" s="43" t="s">
        <v>1179</v>
      </c>
      <c r="X580" s="46" t="s">
        <v>472</v>
      </c>
      <c r="Y580" s="43" t="s">
        <v>140</v>
      </c>
      <c r="Z580" s="127" t="s">
        <v>20460</v>
      </c>
      <c r="AA580" s="45" t="s">
        <v>4220</v>
      </c>
      <c r="AB580" s="3">
        <v>0</v>
      </c>
      <c r="AC580" s="3">
        <v>0</v>
      </c>
      <c r="AD580" s="3"/>
      <c r="AE580" s="3">
        <v>0</v>
      </c>
      <c r="AF580" s="3">
        <f>SUM(Table2[[#This Row],[PE 2021 Obligations]],Table2[[#This Row],[ROW 2021 Obligations]],Table2[[#This Row],[Construction 2021 Obligations]],Table2[[#This Row],[Paving 2021 Obligations]])</f>
        <v>0</v>
      </c>
      <c r="AG580" s="3">
        <v>0</v>
      </c>
      <c r="AH580" s="3">
        <v>0</v>
      </c>
      <c r="AI580" s="3">
        <v>5000</v>
      </c>
      <c r="AJ580" s="3">
        <v>0</v>
      </c>
      <c r="AK580" s="3">
        <v>5000</v>
      </c>
      <c r="AL580" s="43" t="s">
        <v>4221</v>
      </c>
    </row>
    <row r="581" spans="1:38" ht="30" x14ac:dyDescent="0.25">
      <c r="A581" s="47">
        <v>127385</v>
      </c>
      <c r="B581" s="48">
        <v>4</v>
      </c>
      <c r="C581" s="49" t="s">
        <v>31</v>
      </c>
      <c r="D581" s="50">
        <v>43193</v>
      </c>
      <c r="E581" s="49" t="s">
        <v>75</v>
      </c>
      <c r="F581" s="50">
        <v>44299</v>
      </c>
      <c r="G581" s="49" t="s">
        <v>32</v>
      </c>
      <c r="H581" s="51" t="s">
        <v>794</v>
      </c>
      <c r="I581" s="49" t="s">
        <v>4222</v>
      </c>
      <c r="J581" s="49" t="s">
        <v>116</v>
      </c>
      <c r="K581" s="49"/>
      <c r="L581" s="52" t="s">
        <v>116</v>
      </c>
      <c r="M581" s="51" t="s">
        <v>4223</v>
      </c>
      <c r="N581" s="51" t="s">
        <v>2343</v>
      </c>
      <c r="O581" s="49" t="s">
        <v>188</v>
      </c>
      <c r="P581" s="51" t="s">
        <v>2347</v>
      </c>
      <c r="Q581" s="51" t="s">
        <v>2343</v>
      </c>
      <c r="R581" s="111" t="s">
        <v>139</v>
      </c>
      <c r="S581" s="110" t="s">
        <v>4621</v>
      </c>
      <c r="T581" s="130"/>
      <c r="U581" s="53">
        <v>4.7300000000000004</v>
      </c>
      <c r="V581" s="50">
        <v>44281</v>
      </c>
      <c r="W581" s="49" t="s">
        <v>3309</v>
      </c>
      <c r="X581" s="52" t="s">
        <v>43</v>
      </c>
      <c r="Y581" s="49" t="s">
        <v>78</v>
      </c>
      <c r="Z581" s="127" t="s">
        <v>20461</v>
      </c>
      <c r="AA581" s="51" t="s">
        <v>4224</v>
      </c>
      <c r="AB581" s="54">
        <v>0</v>
      </c>
      <c r="AC581" s="54">
        <v>0</v>
      </c>
      <c r="AD581" s="54"/>
      <c r="AE581" s="54">
        <v>1197271</v>
      </c>
      <c r="AF581" s="3">
        <f>SUM(Table2[[#This Row],[PE 2021 Obligations]],Table2[[#This Row],[ROW 2021 Obligations]],Table2[[#This Row],[Construction 2021 Obligations]],Table2[[#This Row],[Paving 2021 Obligations]])</f>
        <v>1197271</v>
      </c>
      <c r="AG581" s="54">
        <v>0</v>
      </c>
      <c r="AH581" s="54">
        <v>0</v>
      </c>
      <c r="AI581" s="54">
        <v>181604</v>
      </c>
      <c r="AJ581" s="54">
        <v>1197271</v>
      </c>
      <c r="AK581" s="54">
        <v>1378875</v>
      </c>
      <c r="AL581" s="49" t="s">
        <v>4225</v>
      </c>
    </row>
    <row r="582" spans="1:38" ht="30" hidden="1" x14ac:dyDescent="0.25">
      <c r="A582" s="13">
        <v>127523</v>
      </c>
      <c r="B582" s="15">
        <v>2</v>
      </c>
      <c r="C582" s="43" t="s">
        <v>47</v>
      </c>
      <c r="D582" s="44">
        <v>43241</v>
      </c>
      <c r="E582" s="43" t="s">
        <v>75</v>
      </c>
      <c r="F582" s="44">
        <v>43759</v>
      </c>
      <c r="G582" s="43" t="s">
        <v>103</v>
      </c>
      <c r="H582" s="45" t="s">
        <v>380</v>
      </c>
      <c r="I582" s="43" t="s">
        <v>159</v>
      </c>
      <c r="J582" s="43" t="s">
        <v>148</v>
      </c>
      <c r="K582" s="43"/>
      <c r="L582" s="46" t="s">
        <v>149</v>
      </c>
      <c r="M582" s="45" t="s">
        <v>4291</v>
      </c>
      <c r="N582" s="45" t="s">
        <v>2343</v>
      </c>
      <c r="O582" s="43" t="s">
        <v>188</v>
      </c>
      <c r="P582" s="45" t="s">
        <v>2347</v>
      </c>
      <c r="Q582" s="45" t="s">
        <v>2343</v>
      </c>
      <c r="R582" s="110" t="s">
        <v>139</v>
      </c>
      <c r="S582" s="110" t="s">
        <v>4621</v>
      </c>
      <c r="T582" s="130"/>
      <c r="U582" s="10">
        <v>9.3699999999999992</v>
      </c>
      <c r="V582" s="44">
        <v>43441</v>
      </c>
      <c r="W582" s="43" t="s">
        <v>1179</v>
      </c>
      <c r="X582" s="46" t="s">
        <v>43</v>
      </c>
      <c r="Y582" s="43" t="s">
        <v>454</v>
      </c>
      <c r="Z582" s="127" t="s">
        <v>20457</v>
      </c>
      <c r="AA582" s="45" t="s">
        <v>4292</v>
      </c>
      <c r="AB582" s="3">
        <v>0</v>
      </c>
      <c r="AC582" s="3">
        <v>0</v>
      </c>
      <c r="AD582" s="3"/>
      <c r="AE582" s="3">
        <v>124359.41</v>
      </c>
      <c r="AF582" s="3">
        <f>SUM(Table2[[#This Row],[PE 2021 Obligations]],Table2[[#This Row],[ROW 2021 Obligations]],Table2[[#This Row],[Construction 2021 Obligations]],Table2[[#This Row],[Paving 2021 Obligations]])</f>
        <v>124359.41</v>
      </c>
      <c r="AG582" s="3">
        <v>0</v>
      </c>
      <c r="AH582" s="3">
        <v>0</v>
      </c>
      <c r="AI582" s="3">
        <v>84090.41</v>
      </c>
      <c r="AJ582" s="3">
        <v>2770726.41</v>
      </c>
      <c r="AK582" s="3">
        <v>2854816.82</v>
      </c>
      <c r="AL582" s="43" t="s">
        <v>4293</v>
      </c>
    </row>
    <row r="583" spans="1:38" ht="45" hidden="1" x14ac:dyDescent="0.25">
      <c r="A583" s="47">
        <v>129079</v>
      </c>
      <c r="B583" s="48">
        <v>4</v>
      </c>
      <c r="C583" s="49" t="s">
        <v>73</v>
      </c>
      <c r="D583" s="50">
        <v>43633</v>
      </c>
      <c r="E583" s="49" t="s">
        <v>75</v>
      </c>
      <c r="F583" s="50">
        <v>44109</v>
      </c>
      <c r="G583" s="49" t="s">
        <v>75</v>
      </c>
      <c r="H583" s="51" t="s">
        <v>258</v>
      </c>
      <c r="I583" s="49" t="s">
        <v>1071</v>
      </c>
      <c r="J583" s="49" t="s">
        <v>148</v>
      </c>
      <c r="K583" s="49"/>
      <c r="L583" s="52" t="s">
        <v>149</v>
      </c>
      <c r="M583" s="51" t="s">
        <v>5183</v>
      </c>
      <c r="N583" s="51" t="s">
        <v>2343</v>
      </c>
      <c r="O583" s="49" t="s">
        <v>188</v>
      </c>
      <c r="P583" s="51" t="s">
        <v>2347</v>
      </c>
      <c r="Q583" s="51" t="s">
        <v>2343</v>
      </c>
      <c r="R583" s="113" t="s">
        <v>139</v>
      </c>
      <c r="S583" s="113" t="s">
        <v>4621</v>
      </c>
      <c r="T583" s="132"/>
      <c r="U583" s="53">
        <v>8.64</v>
      </c>
      <c r="V583" s="50">
        <v>44540</v>
      </c>
      <c r="W583" s="49"/>
      <c r="X583" s="52" t="s">
        <v>472</v>
      </c>
      <c r="Y583" s="49" t="s">
        <v>454</v>
      </c>
      <c r="Z583" s="127" t="s">
        <v>20457</v>
      </c>
      <c r="AA583" s="51" t="s">
        <v>5184</v>
      </c>
      <c r="AB583" s="54">
        <v>0</v>
      </c>
      <c r="AC583" s="54">
        <v>0</v>
      </c>
      <c r="AD583" s="54"/>
      <c r="AE583" s="54">
        <v>0</v>
      </c>
      <c r="AF583" s="3">
        <f>SUM(Table2[[#This Row],[PE 2021 Obligations]],Table2[[#This Row],[ROW 2021 Obligations]],Table2[[#This Row],[Construction 2021 Obligations]],Table2[[#This Row],[Paving 2021 Obligations]])</f>
        <v>0</v>
      </c>
      <c r="AG583" s="54">
        <v>0</v>
      </c>
      <c r="AH583" s="54">
        <v>0</v>
      </c>
      <c r="AI583" s="54">
        <v>5000</v>
      </c>
      <c r="AJ583" s="54">
        <v>0</v>
      </c>
      <c r="AK583" s="54">
        <v>5000</v>
      </c>
      <c r="AL583" s="49" t="s">
        <v>5185</v>
      </c>
    </row>
    <row r="584" spans="1:38" ht="30" x14ac:dyDescent="0.25">
      <c r="A584" s="47">
        <v>129305</v>
      </c>
      <c r="B584" s="48">
        <v>4</v>
      </c>
      <c r="C584" s="49" t="s">
        <v>73</v>
      </c>
      <c r="D584" s="50">
        <v>43654</v>
      </c>
      <c r="E584" s="49" t="s">
        <v>75</v>
      </c>
      <c r="F584" s="50">
        <v>44217</v>
      </c>
      <c r="G584" s="49" t="s">
        <v>75</v>
      </c>
      <c r="H584" s="51" t="s">
        <v>92</v>
      </c>
      <c r="I584" s="49" t="s">
        <v>5414</v>
      </c>
      <c r="J584" s="49" t="s">
        <v>116</v>
      </c>
      <c r="K584" s="49"/>
      <c r="L584" s="52" t="s">
        <v>116</v>
      </c>
      <c r="M584" s="51" t="s">
        <v>5415</v>
      </c>
      <c r="N584" s="51" t="s">
        <v>2343</v>
      </c>
      <c r="O584" s="49" t="s">
        <v>188</v>
      </c>
      <c r="P584" s="51" t="s">
        <v>2347</v>
      </c>
      <c r="Q584" s="51" t="s">
        <v>2343</v>
      </c>
      <c r="R584" s="113" t="s">
        <v>139</v>
      </c>
      <c r="S584" s="113" t="s">
        <v>4621</v>
      </c>
      <c r="T584" s="132"/>
      <c r="U584" s="53">
        <v>3.48</v>
      </c>
      <c r="V584" s="52"/>
      <c r="W584" s="49" t="s">
        <v>1179</v>
      </c>
      <c r="X584" s="52" t="s">
        <v>43</v>
      </c>
      <c r="Y584" s="49" t="s">
        <v>78</v>
      </c>
      <c r="Z584" s="127" t="s">
        <v>20461</v>
      </c>
      <c r="AA584" s="51" t="s">
        <v>5416</v>
      </c>
      <c r="AB584" s="54">
        <v>0</v>
      </c>
      <c r="AC584" s="54">
        <v>0</v>
      </c>
      <c r="AD584" s="54"/>
      <c r="AE584" s="54">
        <v>0</v>
      </c>
      <c r="AF584" s="3">
        <f>SUM(Table2[[#This Row],[PE 2021 Obligations]],Table2[[#This Row],[ROW 2021 Obligations]],Table2[[#This Row],[Construction 2021 Obligations]],Table2[[#This Row],[Paving 2021 Obligations]])</f>
        <v>0</v>
      </c>
      <c r="AG584" s="54">
        <v>0</v>
      </c>
      <c r="AH584" s="54">
        <v>0</v>
      </c>
      <c r="AI584" s="54">
        <v>5000</v>
      </c>
      <c r="AJ584" s="54">
        <v>0</v>
      </c>
      <c r="AK584" s="54">
        <v>5000</v>
      </c>
      <c r="AL584" s="49" t="s">
        <v>5417</v>
      </c>
    </row>
    <row r="585" spans="1:38" ht="30" hidden="1" x14ac:dyDescent="0.25">
      <c r="A585" s="13">
        <v>129307</v>
      </c>
      <c r="B585" s="15">
        <v>4</v>
      </c>
      <c r="C585" s="43" t="s">
        <v>73</v>
      </c>
      <c r="D585" s="44">
        <v>43654</v>
      </c>
      <c r="E585" s="43" t="s">
        <v>75</v>
      </c>
      <c r="F585" s="44">
        <v>44302</v>
      </c>
      <c r="G585" s="43" t="s">
        <v>75</v>
      </c>
      <c r="H585" s="45" t="s">
        <v>301</v>
      </c>
      <c r="I585" s="43" t="s">
        <v>722</v>
      </c>
      <c r="J585" s="43" t="s">
        <v>116</v>
      </c>
      <c r="K585" s="43"/>
      <c r="L585" s="46" t="s">
        <v>116</v>
      </c>
      <c r="M585" s="45" t="s">
        <v>5424</v>
      </c>
      <c r="N585" s="45" t="s">
        <v>2343</v>
      </c>
      <c r="O585" s="43" t="s">
        <v>188</v>
      </c>
      <c r="P585" s="45" t="s">
        <v>2347</v>
      </c>
      <c r="Q585" s="45" t="s">
        <v>2343</v>
      </c>
      <c r="R585" s="114" t="s">
        <v>139</v>
      </c>
      <c r="S585" s="114" t="s">
        <v>4621</v>
      </c>
      <c r="T585" s="133"/>
      <c r="U585" s="10">
        <v>2.62</v>
      </c>
      <c r="V585" s="44">
        <v>44603</v>
      </c>
      <c r="W585" s="43" t="s">
        <v>1179</v>
      </c>
      <c r="X585" s="46" t="s">
        <v>472</v>
      </c>
      <c r="Y585" s="43" t="s">
        <v>140</v>
      </c>
      <c r="Z585" s="127" t="s">
        <v>20460</v>
      </c>
      <c r="AA585" s="45" t="s">
        <v>5425</v>
      </c>
      <c r="AB585" s="3">
        <v>0</v>
      </c>
      <c r="AC585" s="3">
        <v>0</v>
      </c>
      <c r="AD585" s="3"/>
      <c r="AE585" s="3">
        <v>0</v>
      </c>
      <c r="AF585" s="3">
        <f>SUM(Table2[[#This Row],[PE 2021 Obligations]],Table2[[#This Row],[ROW 2021 Obligations]],Table2[[#This Row],[Construction 2021 Obligations]],Table2[[#This Row],[Paving 2021 Obligations]])</f>
        <v>0</v>
      </c>
      <c r="AG585" s="3">
        <v>0</v>
      </c>
      <c r="AH585" s="3">
        <v>0</v>
      </c>
      <c r="AI585" s="3">
        <v>5000</v>
      </c>
      <c r="AJ585" s="3">
        <v>0</v>
      </c>
      <c r="AK585" s="3">
        <v>5000</v>
      </c>
      <c r="AL585" s="43" t="s">
        <v>5426</v>
      </c>
    </row>
    <row r="586" spans="1:38" ht="30" x14ac:dyDescent="0.25">
      <c r="A586" s="47">
        <v>129519</v>
      </c>
      <c r="B586" s="48">
        <v>3</v>
      </c>
      <c r="C586" s="49" t="s">
        <v>73</v>
      </c>
      <c r="D586" s="50">
        <v>43685</v>
      </c>
      <c r="E586" s="49" t="s">
        <v>75</v>
      </c>
      <c r="F586" s="50">
        <v>44354</v>
      </c>
      <c r="G586" s="49" t="s">
        <v>75</v>
      </c>
      <c r="H586" s="51" t="s">
        <v>354</v>
      </c>
      <c r="I586" s="49" t="s">
        <v>826</v>
      </c>
      <c r="J586" s="49" t="s">
        <v>116</v>
      </c>
      <c r="K586" s="49"/>
      <c r="L586" s="52" t="s">
        <v>116</v>
      </c>
      <c r="M586" s="51" t="s">
        <v>5544</v>
      </c>
      <c r="N586" s="51" t="s">
        <v>2343</v>
      </c>
      <c r="O586" s="49" t="s">
        <v>188</v>
      </c>
      <c r="P586" s="51" t="s">
        <v>2347</v>
      </c>
      <c r="Q586" s="51" t="s">
        <v>2343</v>
      </c>
      <c r="R586" s="113" t="s">
        <v>139</v>
      </c>
      <c r="S586" s="113" t="s">
        <v>4621</v>
      </c>
      <c r="T586" s="132"/>
      <c r="U586" s="53">
        <v>7.45</v>
      </c>
      <c r="V586" s="52"/>
      <c r="W586" s="49" t="s">
        <v>1179</v>
      </c>
      <c r="X586" s="52" t="s">
        <v>43</v>
      </c>
      <c r="Y586" s="49" t="s">
        <v>78</v>
      </c>
      <c r="Z586" s="127" t="s">
        <v>20461</v>
      </c>
      <c r="AA586" s="51" t="s">
        <v>5545</v>
      </c>
      <c r="AB586" s="54">
        <v>0</v>
      </c>
      <c r="AC586" s="54">
        <v>0</v>
      </c>
      <c r="AD586" s="54"/>
      <c r="AE586" s="54">
        <v>0</v>
      </c>
      <c r="AF586" s="3">
        <f>SUM(Table2[[#This Row],[PE 2021 Obligations]],Table2[[#This Row],[ROW 2021 Obligations]],Table2[[#This Row],[Construction 2021 Obligations]],Table2[[#This Row],[Paving 2021 Obligations]])</f>
        <v>0</v>
      </c>
      <c r="AG586" s="54">
        <v>0</v>
      </c>
      <c r="AH586" s="54">
        <v>0</v>
      </c>
      <c r="AI586" s="54">
        <v>5000</v>
      </c>
      <c r="AJ586" s="54">
        <v>0</v>
      </c>
      <c r="AK586" s="54">
        <v>5000</v>
      </c>
      <c r="AL586" s="49" t="s">
        <v>5546</v>
      </c>
    </row>
    <row r="587" spans="1:38" ht="30" hidden="1" x14ac:dyDescent="0.25">
      <c r="A587" s="47">
        <v>129565</v>
      </c>
      <c r="B587" s="48">
        <v>3</v>
      </c>
      <c r="C587" s="49" t="s">
        <v>73</v>
      </c>
      <c r="D587" s="50">
        <v>43696</v>
      </c>
      <c r="E587" s="49" t="s">
        <v>75</v>
      </c>
      <c r="F587" s="50">
        <v>44123</v>
      </c>
      <c r="G587" s="49" t="s">
        <v>75</v>
      </c>
      <c r="H587" s="51" t="s">
        <v>98</v>
      </c>
      <c r="I587" s="49" t="s">
        <v>159</v>
      </c>
      <c r="J587" s="49" t="s">
        <v>148</v>
      </c>
      <c r="K587" s="49"/>
      <c r="L587" s="52" t="s">
        <v>149</v>
      </c>
      <c r="M587" s="51" t="s">
        <v>5558</v>
      </c>
      <c r="N587" s="51" t="s">
        <v>2343</v>
      </c>
      <c r="O587" s="49" t="s">
        <v>188</v>
      </c>
      <c r="P587" s="51" t="s">
        <v>2347</v>
      </c>
      <c r="Q587" s="51" t="s">
        <v>2343</v>
      </c>
      <c r="R587" s="113" t="s">
        <v>139</v>
      </c>
      <c r="S587" s="113" t="s">
        <v>4621</v>
      </c>
      <c r="T587" s="132"/>
      <c r="U587" s="53">
        <v>4.8099999999999996</v>
      </c>
      <c r="V587" s="50">
        <v>44904</v>
      </c>
      <c r="W587" s="49" t="s">
        <v>1179</v>
      </c>
      <c r="X587" s="52" t="s">
        <v>43</v>
      </c>
      <c r="Y587" s="49" t="s">
        <v>454</v>
      </c>
      <c r="Z587" s="127" t="s">
        <v>20457</v>
      </c>
      <c r="AA587" s="51" t="s">
        <v>5559</v>
      </c>
      <c r="AB587" s="54">
        <v>0</v>
      </c>
      <c r="AC587" s="54">
        <v>0</v>
      </c>
      <c r="AD587" s="54"/>
      <c r="AE587" s="54">
        <v>0</v>
      </c>
      <c r="AF587" s="3">
        <f>SUM(Table2[[#This Row],[PE 2021 Obligations]],Table2[[#This Row],[ROW 2021 Obligations]],Table2[[#This Row],[Construction 2021 Obligations]],Table2[[#This Row],[Paving 2021 Obligations]])</f>
        <v>0</v>
      </c>
      <c r="AG587" s="54">
        <v>0</v>
      </c>
      <c r="AH587" s="54">
        <v>0</v>
      </c>
      <c r="AI587" s="54">
        <v>5000</v>
      </c>
      <c r="AJ587" s="54">
        <v>0</v>
      </c>
      <c r="AK587" s="54">
        <v>5000</v>
      </c>
      <c r="AL587" s="49" t="s">
        <v>5560</v>
      </c>
    </row>
    <row r="588" spans="1:38" ht="30" hidden="1" x14ac:dyDescent="0.25">
      <c r="A588" s="47">
        <v>130280</v>
      </c>
      <c r="B588" s="48">
        <v>4</v>
      </c>
      <c r="C588" s="49" t="s">
        <v>73</v>
      </c>
      <c r="D588" s="50">
        <v>43951</v>
      </c>
      <c r="E588" s="49" t="s">
        <v>75</v>
      </c>
      <c r="F588" s="50">
        <v>44336</v>
      </c>
      <c r="G588" s="49" t="s">
        <v>82</v>
      </c>
      <c r="H588" s="51" t="s">
        <v>428</v>
      </c>
      <c r="I588" s="49" t="s">
        <v>6185</v>
      </c>
      <c r="J588" s="49" t="s">
        <v>116</v>
      </c>
      <c r="K588" s="49"/>
      <c r="L588" s="52" t="s">
        <v>116</v>
      </c>
      <c r="M588" s="51" t="s">
        <v>6186</v>
      </c>
      <c r="N588" s="51" t="s">
        <v>2343</v>
      </c>
      <c r="O588" s="49" t="s">
        <v>188</v>
      </c>
      <c r="P588" s="51" t="s">
        <v>2347</v>
      </c>
      <c r="Q588" s="51" t="s">
        <v>2343</v>
      </c>
      <c r="R588" s="113" t="s">
        <v>139</v>
      </c>
      <c r="S588" s="113" t="s">
        <v>4621</v>
      </c>
      <c r="T588" s="132"/>
      <c r="U588" s="53">
        <v>0.97</v>
      </c>
      <c r="V588" s="50">
        <v>44428</v>
      </c>
      <c r="W588" s="49" t="s">
        <v>1179</v>
      </c>
      <c r="X588" s="52" t="s">
        <v>472</v>
      </c>
      <c r="Y588" s="49" t="s">
        <v>140</v>
      </c>
      <c r="Z588" s="112" t="s">
        <v>20460</v>
      </c>
      <c r="AA588" s="51" t="s">
        <v>6187</v>
      </c>
      <c r="AB588" s="54">
        <v>0</v>
      </c>
      <c r="AC588" s="54">
        <v>0</v>
      </c>
      <c r="AD588" s="54"/>
      <c r="AE588" s="54">
        <v>0</v>
      </c>
      <c r="AF588" s="3">
        <f>SUM(Table2[[#This Row],[PE 2021 Obligations]],Table2[[#This Row],[ROW 2021 Obligations]],Table2[[#This Row],[Construction 2021 Obligations]],Table2[[#This Row],[Paving 2021 Obligations]])</f>
        <v>0</v>
      </c>
      <c r="AG588" s="54">
        <v>0</v>
      </c>
      <c r="AH588" s="54">
        <v>0</v>
      </c>
      <c r="AI588" s="54">
        <v>5000</v>
      </c>
      <c r="AJ588" s="54">
        <v>0</v>
      </c>
      <c r="AK588" s="54">
        <v>5000</v>
      </c>
      <c r="AL588" s="49" t="s">
        <v>6188</v>
      </c>
    </row>
    <row r="589" spans="1:38" ht="30" x14ac:dyDescent="0.25">
      <c r="A589" s="13">
        <v>122523</v>
      </c>
      <c r="B589" s="15">
        <v>2</v>
      </c>
      <c r="C589" s="43" t="s">
        <v>47</v>
      </c>
      <c r="D589" s="44">
        <v>42242</v>
      </c>
      <c r="E589" s="43" t="s">
        <v>1530</v>
      </c>
      <c r="F589" s="44">
        <v>43566</v>
      </c>
      <c r="G589" s="43" t="s">
        <v>103</v>
      </c>
      <c r="H589" s="45" t="s">
        <v>264</v>
      </c>
      <c r="I589" s="43" t="s">
        <v>2335</v>
      </c>
      <c r="J589" s="43" t="s">
        <v>116</v>
      </c>
      <c r="K589" s="43"/>
      <c r="L589" s="46" t="s">
        <v>116</v>
      </c>
      <c r="M589" s="45" t="s">
        <v>2341</v>
      </c>
      <c r="N589" s="45" t="s">
        <v>2342</v>
      </c>
      <c r="O589" s="43" t="s">
        <v>188</v>
      </c>
      <c r="P589" s="45" t="s">
        <v>443</v>
      </c>
      <c r="Q589" s="45" t="s">
        <v>2343</v>
      </c>
      <c r="R589" s="110" t="s">
        <v>139</v>
      </c>
      <c r="S589" s="110" t="s">
        <v>4621</v>
      </c>
      <c r="T589" s="130"/>
      <c r="U589" s="10">
        <v>2.6</v>
      </c>
      <c r="V589" s="44">
        <v>42867</v>
      </c>
      <c r="W589" s="43" t="s">
        <v>1179</v>
      </c>
      <c r="X589" s="46" t="s">
        <v>43</v>
      </c>
      <c r="Y589" s="43" t="s">
        <v>78</v>
      </c>
      <c r="Z589" s="112" t="s">
        <v>20461</v>
      </c>
      <c r="AA589" s="45"/>
      <c r="AB589" s="3">
        <v>0</v>
      </c>
      <c r="AC589" s="3">
        <v>0</v>
      </c>
      <c r="AD589" s="3">
        <v>2183.36</v>
      </c>
      <c r="AE589" s="3">
        <v>104.76</v>
      </c>
      <c r="AF589" s="3">
        <f>SUM(Table2[[#This Row],[PE 2021 Obligations]],Table2[[#This Row],[ROW 2021 Obligations]],Table2[[#This Row],[Construction 2021 Obligations]],Table2[[#This Row],[Paving 2021 Obligations]])</f>
        <v>2288.1200000000003</v>
      </c>
      <c r="AG589" s="3">
        <v>0</v>
      </c>
      <c r="AH589" s="3">
        <v>0</v>
      </c>
      <c r="AI589" s="3">
        <v>83271.360000000001</v>
      </c>
      <c r="AJ589" s="3">
        <v>561373.76</v>
      </c>
      <c r="AK589" s="3">
        <v>644645.12</v>
      </c>
      <c r="AL589" s="43" t="s">
        <v>2344</v>
      </c>
    </row>
    <row r="590" spans="1:38" hidden="1" x14ac:dyDescent="0.25">
      <c r="A590" s="47">
        <v>124904</v>
      </c>
      <c r="B590" s="48">
        <v>2</v>
      </c>
      <c r="C590" s="49" t="s">
        <v>47</v>
      </c>
      <c r="D590" s="50">
        <v>42584</v>
      </c>
      <c r="E590" s="49" t="s">
        <v>75</v>
      </c>
      <c r="F590" s="50">
        <v>43476</v>
      </c>
      <c r="G590" s="49" t="s">
        <v>75</v>
      </c>
      <c r="H590" s="51" t="s">
        <v>286</v>
      </c>
      <c r="I590" s="49" t="s">
        <v>1234</v>
      </c>
      <c r="J590" s="49" t="s">
        <v>116</v>
      </c>
      <c r="K590" s="49"/>
      <c r="L590" s="52" t="s">
        <v>116</v>
      </c>
      <c r="M590" s="51" t="s">
        <v>3311</v>
      </c>
      <c r="N590" s="51" t="s">
        <v>3312</v>
      </c>
      <c r="O590" s="49" t="s">
        <v>188</v>
      </c>
      <c r="P590" s="51" t="s">
        <v>443</v>
      </c>
      <c r="Q590" s="51" t="s">
        <v>2343</v>
      </c>
      <c r="R590" s="110" t="s">
        <v>139</v>
      </c>
      <c r="S590" s="110" t="s">
        <v>4621</v>
      </c>
      <c r="T590" s="130"/>
      <c r="U590" s="53">
        <v>3.65</v>
      </c>
      <c r="V590" s="50">
        <v>43140</v>
      </c>
      <c r="W590" s="49" t="s">
        <v>3309</v>
      </c>
      <c r="X590" s="52" t="s">
        <v>472</v>
      </c>
      <c r="Y590" s="49" t="s">
        <v>140</v>
      </c>
      <c r="Z590" s="127" t="s">
        <v>20460</v>
      </c>
      <c r="AA590" s="51"/>
      <c r="AB590" s="54">
        <v>0</v>
      </c>
      <c r="AC590" s="54">
        <v>0</v>
      </c>
      <c r="AD590" s="54">
        <v>31387</v>
      </c>
      <c r="AE590" s="54">
        <v>133018.4</v>
      </c>
      <c r="AF590" s="3">
        <f>SUM(Table2[[#This Row],[PE 2021 Obligations]],Table2[[#This Row],[ROW 2021 Obligations]],Table2[[#This Row],[Construction 2021 Obligations]],Table2[[#This Row],[Paving 2021 Obligations]])</f>
        <v>164405.4</v>
      </c>
      <c r="AG590" s="54">
        <v>0</v>
      </c>
      <c r="AH590" s="54">
        <v>0</v>
      </c>
      <c r="AI590" s="54">
        <v>89324</v>
      </c>
      <c r="AJ590" s="54">
        <v>2120965.4</v>
      </c>
      <c r="AK590" s="54">
        <v>2210289.4</v>
      </c>
      <c r="AL590" s="49" t="s">
        <v>3313</v>
      </c>
    </row>
    <row r="591" spans="1:38" ht="30" x14ac:dyDescent="0.25">
      <c r="A591" s="13">
        <v>124911</v>
      </c>
      <c r="B591" s="15">
        <v>2</v>
      </c>
      <c r="C591" s="43" t="s">
        <v>47</v>
      </c>
      <c r="D591" s="44">
        <v>42584</v>
      </c>
      <c r="E591" s="43" t="s">
        <v>75</v>
      </c>
      <c r="F591" s="44">
        <v>43682</v>
      </c>
      <c r="G591" s="43" t="s">
        <v>103</v>
      </c>
      <c r="H591" s="45" t="s">
        <v>241</v>
      </c>
      <c r="I591" s="43" t="s">
        <v>464</v>
      </c>
      <c r="J591" s="43" t="s">
        <v>116</v>
      </c>
      <c r="K591" s="43"/>
      <c r="L591" s="46" t="s">
        <v>116</v>
      </c>
      <c r="M591" s="45" t="s">
        <v>3314</v>
      </c>
      <c r="N591" s="45" t="s">
        <v>3315</v>
      </c>
      <c r="O591" s="43" t="s">
        <v>188</v>
      </c>
      <c r="P591" s="45" t="s">
        <v>443</v>
      </c>
      <c r="Q591" s="45" t="s">
        <v>2343</v>
      </c>
      <c r="R591" s="110" t="s">
        <v>139</v>
      </c>
      <c r="S591" s="110" t="s">
        <v>4621</v>
      </c>
      <c r="T591" s="130"/>
      <c r="U591" s="10">
        <v>3.86</v>
      </c>
      <c r="V591" s="44">
        <v>42867</v>
      </c>
      <c r="W591" s="43" t="s">
        <v>1179</v>
      </c>
      <c r="X591" s="46" t="s">
        <v>43</v>
      </c>
      <c r="Y591" s="43" t="s">
        <v>78</v>
      </c>
      <c r="Z591" s="127" t="s">
        <v>20461</v>
      </c>
      <c r="AA591" s="45"/>
      <c r="AB591" s="3">
        <v>0</v>
      </c>
      <c r="AC591" s="3">
        <v>0</v>
      </c>
      <c r="AD591" s="3">
        <v>9242.5400000000009</v>
      </c>
      <c r="AE591" s="3">
        <v>3807.44</v>
      </c>
      <c r="AF591" s="3">
        <f>SUM(Table2[[#This Row],[PE 2021 Obligations]],Table2[[#This Row],[ROW 2021 Obligations]],Table2[[#This Row],[Construction 2021 Obligations]],Table2[[#This Row],[Paving 2021 Obligations]])</f>
        <v>13049.980000000001</v>
      </c>
      <c r="AG591" s="3">
        <v>0</v>
      </c>
      <c r="AH591" s="3">
        <v>0</v>
      </c>
      <c r="AI591" s="3">
        <v>670510.54</v>
      </c>
      <c r="AJ591" s="3">
        <v>1836633.44</v>
      </c>
      <c r="AK591" s="3">
        <v>2507143.98</v>
      </c>
      <c r="AL591" s="43" t="s">
        <v>3316</v>
      </c>
    </row>
    <row r="592" spans="1:38" x14ac:dyDescent="0.25">
      <c r="A592" s="47">
        <v>126162</v>
      </c>
      <c r="B592" s="48">
        <v>2</v>
      </c>
      <c r="C592" s="49" t="s">
        <v>47</v>
      </c>
      <c r="D592" s="50">
        <v>42936</v>
      </c>
      <c r="E592" s="49" t="s">
        <v>75</v>
      </c>
      <c r="F592" s="50">
        <v>43753</v>
      </c>
      <c r="G592" s="49" t="s">
        <v>75</v>
      </c>
      <c r="H592" s="51" t="s">
        <v>212</v>
      </c>
      <c r="I592" s="49" t="s">
        <v>673</v>
      </c>
      <c r="J592" s="49" t="s">
        <v>116</v>
      </c>
      <c r="K592" s="49"/>
      <c r="L592" s="52" t="s">
        <v>116</v>
      </c>
      <c r="M592" s="51" t="s">
        <v>3696</v>
      </c>
      <c r="N592" s="51" t="s">
        <v>2343</v>
      </c>
      <c r="O592" s="49" t="s">
        <v>188</v>
      </c>
      <c r="P592" s="51" t="s">
        <v>443</v>
      </c>
      <c r="Q592" s="51" t="s">
        <v>2343</v>
      </c>
      <c r="R592" s="110" t="s">
        <v>139</v>
      </c>
      <c r="S592" s="110" t="s">
        <v>4621</v>
      </c>
      <c r="T592" s="130"/>
      <c r="U592" s="53">
        <v>3.85</v>
      </c>
      <c r="V592" s="50">
        <v>43231</v>
      </c>
      <c r="W592" s="49" t="s">
        <v>3309</v>
      </c>
      <c r="X592" s="52" t="s">
        <v>43</v>
      </c>
      <c r="Y592" s="49" t="s">
        <v>78</v>
      </c>
      <c r="Z592" s="127" t="s">
        <v>20461</v>
      </c>
      <c r="AA592" s="51"/>
      <c r="AB592" s="54">
        <v>0</v>
      </c>
      <c r="AC592" s="54">
        <v>0</v>
      </c>
      <c r="AD592" s="54">
        <v>-1081.49</v>
      </c>
      <c r="AE592" s="54">
        <v>215516.67</v>
      </c>
      <c r="AF592" s="3">
        <f>SUM(Table2[[#This Row],[PE 2021 Obligations]],Table2[[#This Row],[ROW 2021 Obligations]],Table2[[#This Row],[Construction 2021 Obligations]],Table2[[#This Row],[Paving 2021 Obligations]])</f>
        <v>214435.18000000002</v>
      </c>
      <c r="AG592" s="54">
        <v>0</v>
      </c>
      <c r="AH592" s="54">
        <v>0</v>
      </c>
      <c r="AI592" s="54">
        <v>10195.51</v>
      </c>
      <c r="AJ592" s="54">
        <v>1118769.67</v>
      </c>
      <c r="AK592" s="54">
        <v>1128965.18</v>
      </c>
      <c r="AL592" s="49" t="s">
        <v>3697</v>
      </c>
    </row>
    <row r="593" spans="1:38" hidden="1" x14ac:dyDescent="0.25">
      <c r="A593" s="13">
        <v>126198</v>
      </c>
      <c r="B593" s="15">
        <v>3</v>
      </c>
      <c r="C593" s="43" t="s">
        <v>47</v>
      </c>
      <c r="D593" s="44">
        <v>42943</v>
      </c>
      <c r="E593" s="43" t="s">
        <v>75</v>
      </c>
      <c r="F593" s="44">
        <v>43413</v>
      </c>
      <c r="G593" s="43" t="s">
        <v>75</v>
      </c>
      <c r="H593" s="45" t="s">
        <v>69</v>
      </c>
      <c r="I593" s="43" t="s">
        <v>3698</v>
      </c>
      <c r="J593" s="43" t="s">
        <v>116</v>
      </c>
      <c r="K593" s="43"/>
      <c r="L593" s="46" t="s">
        <v>116</v>
      </c>
      <c r="M593" s="45" t="s">
        <v>3699</v>
      </c>
      <c r="N593" s="45" t="s">
        <v>2343</v>
      </c>
      <c r="O593" s="43" t="s">
        <v>188</v>
      </c>
      <c r="P593" s="45" t="s">
        <v>443</v>
      </c>
      <c r="Q593" s="45" t="s">
        <v>2343</v>
      </c>
      <c r="R593" s="110" t="s">
        <v>139</v>
      </c>
      <c r="S593" s="110" t="s">
        <v>4621</v>
      </c>
      <c r="T593" s="130"/>
      <c r="U593" s="10">
        <v>1.89</v>
      </c>
      <c r="V593" s="44">
        <v>43140</v>
      </c>
      <c r="W593" s="43" t="s">
        <v>1179</v>
      </c>
      <c r="X593" s="46" t="s">
        <v>472</v>
      </c>
      <c r="Y593" s="43" t="s">
        <v>140</v>
      </c>
      <c r="Z593" s="112" t="s">
        <v>20460</v>
      </c>
      <c r="AA593" s="45"/>
      <c r="AB593" s="3">
        <v>0</v>
      </c>
      <c r="AC593" s="3">
        <v>0</v>
      </c>
      <c r="AD593" s="3">
        <v>281.11</v>
      </c>
      <c r="AE593" s="3">
        <v>1891.29</v>
      </c>
      <c r="AF593" s="3">
        <f>SUM(Table2[[#This Row],[PE 2021 Obligations]],Table2[[#This Row],[ROW 2021 Obligations]],Table2[[#This Row],[Construction 2021 Obligations]],Table2[[#This Row],[Paving 2021 Obligations]])</f>
        <v>2172.4</v>
      </c>
      <c r="AG593" s="3">
        <v>0</v>
      </c>
      <c r="AH593" s="3">
        <v>0</v>
      </c>
      <c r="AI593" s="3">
        <v>31000.11</v>
      </c>
      <c r="AJ593" s="3">
        <v>1353595.29</v>
      </c>
      <c r="AK593" s="3">
        <v>1384595.4</v>
      </c>
      <c r="AL593" s="43" t="s">
        <v>3700</v>
      </c>
    </row>
    <row r="594" spans="1:38" hidden="1" x14ac:dyDescent="0.25">
      <c r="A594" s="13">
        <v>126321</v>
      </c>
      <c r="B594" s="15">
        <v>4</v>
      </c>
      <c r="C594" s="43" t="s">
        <v>47</v>
      </c>
      <c r="D594" s="44">
        <v>42951</v>
      </c>
      <c r="E594" s="43" t="s">
        <v>75</v>
      </c>
      <c r="F594" s="44">
        <v>43686</v>
      </c>
      <c r="G594" s="43" t="s">
        <v>75</v>
      </c>
      <c r="H594" s="45" t="s">
        <v>126</v>
      </c>
      <c r="I594" s="43" t="s">
        <v>594</v>
      </c>
      <c r="J594" s="43" t="s">
        <v>116</v>
      </c>
      <c r="K594" s="43"/>
      <c r="L594" s="46" t="s">
        <v>116</v>
      </c>
      <c r="M594" s="45" t="s">
        <v>3709</v>
      </c>
      <c r="N594" s="45" t="s">
        <v>2343</v>
      </c>
      <c r="O594" s="43" t="s">
        <v>188</v>
      </c>
      <c r="P594" s="45" t="s">
        <v>443</v>
      </c>
      <c r="Q594" s="45" t="s">
        <v>2343</v>
      </c>
      <c r="R594" s="110" t="s">
        <v>139</v>
      </c>
      <c r="S594" s="110" t="s">
        <v>4621</v>
      </c>
      <c r="T594" s="130"/>
      <c r="U594" s="10">
        <v>4.87</v>
      </c>
      <c r="V594" s="44">
        <v>43231</v>
      </c>
      <c r="W594" s="43" t="s">
        <v>1179</v>
      </c>
      <c r="X594" s="46" t="s">
        <v>472</v>
      </c>
      <c r="Y594" s="43" t="s">
        <v>140</v>
      </c>
      <c r="Z594" s="127" t="s">
        <v>20460</v>
      </c>
      <c r="AA594" s="45"/>
      <c r="AB594" s="3">
        <v>0</v>
      </c>
      <c r="AC594" s="3">
        <v>0</v>
      </c>
      <c r="AD594" s="3">
        <v>0</v>
      </c>
      <c r="AE594" s="3">
        <v>4488.5200000000004</v>
      </c>
      <c r="AF594" s="3">
        <f>SUM(Table2[[#This Row],[PE 2021 Obligations]],Table2[[#This Row],[ROW 2021 Obligations]],Table2[[#This Row],[Construction 2021 Obligations]],Table2[[#This Row],[Paving 2021 Obligations]])</f>
        <v>4488.5200000000004</v>
      </c>
      <c r="AG594" s="3">
        <v>0</v>
      </c>
      <c r="AH594" s="3">
        <v>0</v>
      </c>
      <c r="AI594" s="3">
        <v>0</v>
      </c>
      <c r="AJ594" s="3">
        <v>4082377.52</v>
      </c>
      <c r="AK594" s="3">
        <v>4082377.52</v>
      </c>
      <c r="AL594" s="43" t="s">
        <v>3710</v>
      </c>
    </row>
    <row r="595" spans="1:38" hidden="1" x14ac:dyDescent="0.25">
      <c r="A595" s="47">
        <v>126324</v>
      </c>
      <c r="B595" s="48">
        <v>4</v>
      </c>
      <c r="C595" s="49" t="s">
        <v>47</v>
      </c>
      <c r="D595" s="50">
        <v>42951</v>
      </c>
      <c r="E595" s="49" t="s">
        <v>75</v>
      </c>
      <c r="F595" s="50">
        <v>43717</v>
      </c>
      <c r="G595" s="49" t="s">
        <v>103</v>
      </c>
      <c r="H595" s="51" t="s">
        <v>564</v>
      </c>
      <c r="I595" s="49" t="s">
        <v>691</v>
      </c>
      <c r="J595" s="49" t="s">
        <v>116</v>
      </c>
      <c r="K595" s="49"/>
      <c r="L595" s="52" t="s">
        <v>116</v>
      </c>
      <c r="M595" s="51" t="s">
        <v>3711</v>
      </c>
      <c r="N595" s="51" t="s">
        <v>2343</v>
      </c>
      <c r="O595" s="49" t="s">
        <v>188</v>
      </c>
      <c r="P595" s="51" t="s">
        <v>443</v>
      </c>
      <c r="Q595" s="51" t="s">
        <v>2343</v>
      </c>
      <c r="R595" s="110" t="s">
        <v>139</v>
      </c>
      <c r="S595" s="110" t="s">
        <v>4621</v>
      </c>
      <c r="T595" s="130"/>
      <c r="U595" s="53">
        <v>1.69</v>
      </c>
      <c r="V595" s="50">
        <v>43231</v>
      </c>
      <c r="W595" s="49" t="s">
        <v>1179</v>
      </c>
      <c r="X595" s="52" t="s">
        <v>472</v>
      </c>
      <c r="Y595" s="49" t="s">
        <v>140</v>
      </c>
      <c r="Z595" s="127" t="s">
        <v>20460</v>
      </c>
      <c r="AA595" s="51"/>
      <c r="AB595" s="54">
        <v>0</v>
      </c>
      <c r="AC595" s="54">
        <v>0</v>
      </c>
      <c r="AD595" s="54">
        <v>9538.6200000000008</v>
      </c>
      <c r="AE595" s="54">
        <v>106728.63</v>
      </c>
      <c r="AF595" s="3">
        <f>SUM(Table2[[#This Row],[PE 2021 Obligations]],Table2[[#This Row],[ROW 2021 Obligations]],Table2[[#This Row],[Construction 2021 Obligations]],Table2[[#This Row],[Paving 2021 Obligations]])</f>
        <v>116267.25</v>
      </c>
      <c r="AG595" s="54">
        <v>0</v>
      </c>
      <c r="AH595" s="54">
        <v>0</v>
      </c>
      <c r="AI595" s="54">
        <v>202358.62</v>
      </c>
      <c r="AJ595" s="54">
        <v>1208559.6299999999</v>
      </c>
      <c r="AK595" s="54">
        <v>1410918.25</v>
      </c>
      <c r="AL595" s="49" t="s">
        <v>3712</v>
      </c>
    </row>
    <row r="596" spans="1:38" x14ac:dyDescent="0.25">
      <c r="A596" s="47">
        <v>126466</v>
      </c>
      <c r="B596" s="48">
        <v>3</v>
      </c>
      <c r="C596" s="49" t="s">
        <v>47</v>
      </c>
      <c r="D596" s="50">
        <v>42968</v>
      </c>
      <c r="E596" s="49" t="s">
        <v>75</v>
      </c>
      <c r="F596" s="50">
        <v>43712</v>
      </c>
      <c r="G596" s="49" t="s">
        <v>103</v>
      </c>
      <c r="H596" s="51" t="s">
        <v>255</v>
      </c>
      <c r="I596" s="49" t="s">
        <v>3732</v>
      </c>
      <c r="J596" s="49" t="s">
        <v>116</v>
      </c>
      <c r="K596" s="49"/>
      <c r="L596" s="52" t="s">
        <v>116</v>
      </c>
      <c r="M596" s="51" t="s">
        <v>3733</v>
      </c>
      <c r="N596" s="51" t="s">
        <v>2343</v>
      </c>
      <c r="O596" s="49" t="s">
        <v>188</v>
      </c>
      <c r="P596" s="51" t="s">
        <v>443</v>
      </c>
      <c r="Q596" s="51" t="s">
        <v>2343</v>
      </c>
      <c r="R596" s="110" t="s">
        <v>139</v>
      </c>
      <c r="S596" s="110" t="s">
        <v>4621</v>
      </c>
      <c r="T596" s="130"/>
      <c r="U596" s="53">
        <v>2.2799999999999998</v>
      </c>
      <c r="V596" s="50">
        <v>43504</v>
      </c>
      <c r="W596" s="49" t="s">
        <v>1179</v>
      </c>
      <c r="X596" s="52" t="s">
        <v>43</v>
      </c>
      <c r="Y596" s="49" t="s">
        <v>78</v>
      </c>
      <c r="Z596" s="127" t="s">
        <v>20461</v>
      </c>
      <c r="AA596" s="51"/>
      <c r="AB596" s="54">
        <v>0</v>
      </c>
      <c r="AC596" s="54">
        <v>0</v>
      </c>
      <c r="AD596" s="54">
        <v>-1684.58</v>
      </c>
      <c r="AE596" s="54">
        <v>59431.47</v>
      </c>
      <c r="AF596" s="3">
        <f>SUM(Table2[[#This Row],[PE 2021 Obligations]],Table2[[#This Row],[ROW 2021 Obligations]],Table2[[#This Row],[Construction 2021 Obligations]],Table2[[#This Row],[Paving 2021 Obligations]])</f>
        <v>57746.89</v>
      </c>
      <c r="AG596" s="54">
        <v>0</v>
      </c>
      <c r="AH596" s="54">
        <v>0</v>
      </c>
      <c r="AI596" s="54">
        <v>31699.42</v>
      </c>
      <c r="AJ596" s="54">
        <v>548792.47</v>
      </c>
      <c r="AK596" s="54">
        <v>580491.89</v>
      </c>
      <c r="AL596" s="49" t="s">
        <v>3734</v>
      </c>
    </row>
    <row r="597" spans="1:38" hidden="1" x14ac:dyDescent="0.25">
      <c r="A597" s="13">
        <v>127201</v>
      </c>
      <c r="B597" s="15">
        <v>2</v>
      </c>
      <c r="C597" s="43" t="s">
        <v>73</v>
      </c>
      <c r="D597" s="44">
        <v>43180</v>
      </c>
      <c r="E597" s="43" t="s">
        <v>75</v>
      </c>
      <c r="F597" s="44">
        <v>44281</v>
      </c>
      <c r="G597" s="43" t="s">
        <v>75</v>
      </c>
      <c r="H597" s="45" t="s">
        <v>286</v>
      </c>
      <c r="I597" s="43" t="s">
        <v>2644</v>
      </c>
      <c r="J597" s="43" t="s">
        <v>116</v>
      </c>
      <c r="K597" s="43"/>
      <c r="L597" s="46" t="s">
        <v>116</v>
      </c>
      <c r="M597" s="45" t="s">
        <v>4034</v>
      </c>
      <c r="N597" s="45" t="s">
        <v>2343</v>
      </c>
      <c r="O597" s="43" t="s">
        <v>188</v>
      </c>
      <c r="P597" s="45" t="s">
        <v>443</v>
      </c>
      <c r="Q597" s="45" t="s">
        <v>2343</v>
      </c>
      <c r="R597" s="113" t="s">
        <v>139</v>
      </c>
      <c r="S597" s="113" t="s">
        <v>4621</v>
      </c>
      <c r="T597" s="132"/>
      <c r="U597" s="10">
        <v>2.2200000000000002</v>
      </c>
      <c r="V597" s="44">
        <v>44603</v>
      </c>
      <c r="W597" s="43" t="s">
        <v>1179</v>
      </c>
      <c r="X597" s="46" t="s">
        <v>472</v>
      </c>
      <c r="Y597" s="43" t="s">
        <v>140</v>
      </c>
      <c r="Z597" s="127" t="s">
        <v>20460</v>
      </c>
      <c r="AA597" s="45"/>
      <c r="AB597" s="3">
        <v>0</v>
      </c>
      <c r="AC597" s="3">
        <v>50000</v>
      </c>
      <c r="AD597" s="3">
        <v>0</v>
      </c>
      <c r="AE597" s="3">
        <v>0</v>
      </c>
      <c r="AF597" s="3">
        <f>SUM(Table2[[#This Row],[PE 2021 Obligations]],Table2[[#This Row],[ROW 2021 Obligations]],Table2[[#This Row],[Construction 2021 Obligations]],Table2[[#This Row],[Paving 2021 Obligations]])</f>
        <v>50000</v>
      </c>
      <c r="AG597" s="3">
        <v>0</v>
      </c>
      <c r="AH597" s="3">
        <v>50000</v>
      </c>
      <c r="AI597" s="3">
        <v>0</v>
      </c>
      <c r="AJ597" s="3">
        <v>0</v>
      </c>
      <c r="AK597" s="3">
        <v>50000</v>
      </c>
      <c r="AL597" s="43" t="s">
        <v>4035</v>
      </c>
    </row>
    <row r="598" spans="1:38" hidden="1" x14ac:dyDescent="0.25">
      <c r="A598" s="47">
        <v>127238</v>
      </c>
      <c r="B598" s="48">
        <v>2</v>
      </c>
      <c r="C598" s="49" t="s">
        <v>73</v>
      </c>
      <c r="D598" s="50">
        <v>43180</v>
      </c>
      <c r="E598" s="49" t="s">
        <v>75</v>
      </c>
      <c r="F598" s="50">
        <v>44301</v>
      </c>
      <c r="G598" s="49" t="s">
        <v>514</v>
      </c>
      <c r="H598" s="51" t="s">
        <v>162</v>
      </c>
      <c r="I598" s="49" t="s">
        <v>614</v>
      </c>
      <c r="J598" s="49" t="s">
        <v>116</v>
      </c>
      <c r="K598" s="49"/>
      <c r="L598" s="52" t="s">
        <v>116</v>
      </c>
      <c r="M598" s="51" t="s">
        <v>4063</v>
      </c>
      <c r="N598" s="51" t="s">
        <v>2343</v>
      </c>
      <c r="O598" s="49" t="s">
        <v>188</v>
      </c>
      <c r="P598" s="51" t="s">
        <v>443</v>
      </c>
      <c r="Q598" s="51" t="s">
        <v>2343</v>
      </c>
      <c r="R598" s="113" t="s">
        <v>139</v>
      </c>
      <c r="S598" s="113" t="s">
        <v>4621</v>
      </c>
      <c r="T598" s="132"/>
      <c r="U598" s="53">
        <v>4.51</v>
      </c>
      <c r="V598" s="50">
        <v>44365</v>
      </c>
      <c r="W598" s="49" t="s">
        <v>1179</v>
      </c>
      <c r="X598" s="52" t="s">
        <v>472</v>
      </c>
      <c r="Y598" s="49" t="s">
        <v>140</v>
      </c>
      <c r="Z598" s="127" t="s">
        <v>20460</v>
      </c>
      <c r="AA598" s="51"/>
      <c r="AB598" s="54">
        <v>0</v>
      </c>
      <c r="AC598" s="54">
        <v>0</v>
      </c>
      <c r="AD598" s="54">
        <v>143959</v>
      </c>
      <c r="AE598" s="54">
        <v>2229419</v>
      </c>
      <c r="AF598" s="3">
        <f>SUM(Table2[[#This Row],[PE 2021 Obligations]],Table2[[#This Row],[ROW 2021 Obligations]],Table2[[#This Row],[Construction 2021 Obligations]],Table2[[#This Row],[Paving 2021 Obligations]])</f>
        <v>2373378</v>
      </c>
      <c r="AG598" s="54">
        <v>0</v>
      </c>
      <c r="AH598" s="54">
        <v>0</v>
      </c>
      <c r="AI598" s="54">
        <v>143959</v>
      </c>
      <c r="AJ598" s="54">
        <v>2229419</v>
      </c>
      <c r="AK598" s="54">
        <v>2373378</v>
      </c>
      <c r="AL598" s="49" t="s">
        <v>4064</v>
      </c>
    </row>
    <row r="599" spans="1:38" x14ac:dyDescent="0.25">
      <c r="A599" s="47">
        <v>127243</v>
      </c>
      <c r="B599" s="48">
        <v>2</v>
      </c>
      <c r="C599" s="49" t="s">
        <v>47</v>
      </c>
      <c r="D599" s="50">
        <v>43180</v>
      </c>
      <c r="E599" s="49" t="s">
        <v>75</v>
      </c>
      <c r="F599" s="50">
        <v>43787</v>
      </c>
      <c r="G599" s="49" t="s">
        <v>103</v>
      </c>
      <c r="H599" s="51" t="s">
        <v>377</v>
      </c>
      <c r="I599" s="49" t="s">
        <v>166</v>
      </c>
      <c r="J599" s="49" t="s">
        <v>116</v>
      </c>
      <c r="K599" s="49"/>
      <c r="L599" s="52" t="s">
        <v>116</v>
      </c>
      <c r="M599" s="51" t="s">
        <v>4069</v>
      </c>
      <c r="N599" s="51" t="s">
        <v>2343</v>
      </c>
      <c r="O599" s="49" t="s">
        <v>188</v>
      </c>
      <c r="P599" s="51" t="s">
        <v>443</v>
      </c>
      <c r="Q599" s="51" t="s">
        <v>2343</v>
      </c>
      <c r="R599" s="110" t="s">
        <v>139</v>
      </c>
      <c r="S599" s="110" t="s">
        <v>4621</v>
      </c>
      <c r="T599" s="130"/>
      <c r="U599" s="53">
        <v>5.0999999999999996</v>
      </c>
      <c r="V599" s="50">
        <v>43595</v>
      </c>
      <c r="W599" s="49" t="s">
        <v>1179</v>
      </c>
      <c r="X599" s="52" t="s">
        <v>43</v>
      </c>
      <c r="Y599" s="49" t="s">
        <v>78</v>
      </c>
      <c r="Z599" s="127" t="s">
        <v>20461</v>
      </c>
      <c r="AA599" s="51"/>
      <c r="AB599" s="54">
        <v>0</v>
      </c>
      <c r="AC599" s="54">
        <v>0</v>
      </c>
      <c r="AD599" s="54">
        <v>34987.33</v>
      </c>
      <c r="AE599" s="54">
        <v>82421.919999999998</v>
      </c>
      <c r="AF599" s="3">
        <f>SUM(Table2[[#This Row],[PE 2021 Obligations]],Table2[[#This Row],[ROW 2021 Obligations]],Table2[[#This Row],[Construction 2021 Obligations]],Table2[[#This Row],[Paving 2021 Obligations]])</f>
        <v>117409.25</v>
      </c>
      <c r="AG599" s="54">
        <v>0</v>
      </c>
      <c r="AH599" s="54">
        <v>0</v>
      </c>
      <c r="AI599" s="54">
        <v>119019.33</v>
      </c>
      <c r="AJ599" s="54">
        <v>1061294.92</v>
      </c>
      <c r="AK599" s="54">
        <v>1180314.25</v>
      </c>
      <c r="AL599" s="49" t="s">
        <v>4070</v>
      </c>
    </row>
    <row r="600" spans="1:38" hidden="1" x14ac:dyDescent="0.25">
      <c r="A600" s="13">
        <v>127307</v>
      </c>
      <c r="B600" s="15">
        <v>3</v>
      </c>
      <c r="C600" s="43" t="s">
        <v>47</v>
      </c>
      <c r="D600" s="44">
        <v>43187</v>
      </c>
      <c r="E600" s="43" t="s">
        <v>75</v>
      </c>
      <c r="F600" s="44">
        <v>43760</v>
      </c>
      <c r="G600" s="43" t="s">
        <v>75</v>
      </c>
      <c r="H600" s="45" t="s">
        <v>98</v>
      </c>
      <c r="I600" s="43" t="s">
        <v>2287</v>
      </c>
      <c r="J600" s="43" t="s">
        <v>116</v>
      </c>
      <c r="K600" s="43"/>
      <c r="L600" s="46" t="s">
        <v>116</v>
      </c>
      <c r="M600" s="45" t="s">
        <v>4125</v>
      </c>
      <c r="N600" s="45" t="s">
        <v>2343</v>
      </c>
      <c r="O600" s="43" t="s">
        <v>188</v>
      </c>
      <c r="P600" s="45" t="s">
        <v>443</v>
      </c>
      <c r="Q600" s="45" t="s">
        <v>2343</v>
      </c>
      <c r="R600" s="110" t="s">
        <v>139</v>
      </c>
      <c r="S600" s="110" t="s">
        <v>4621</v>
      </c>
      <c r="T600" s="130"/>
      <c r="U600" s="10">
        <v>3.82</v>
      </c>
      <c r="V600" s="44">
        <v>43595</v>
      </c>
      <c r="W600" s="43" t="s">
        <v>1179</v>
      </c>
      <c r="X600" s="46" t="s">
        <v>472</v>
      </c>
      <c r="Y600" s="43" t="s">
        <v>140</v>
      </c>
      <c r="Z600" s="127" t="s">
        <v>20460</v>
      </c>
      <c r="AA600" s="45"/>
      <c r="AB600" s="3">
        <v>0</v>
      </c>
      <c r="AC600" s="3">
        <v>0</v>
      </c>
      <c r="AD600" s="3">
        <v>4633.49</v>
      </c>
      <c r="AE600" s="3">
        <v>83106.990000000005</v>
      </c>
      <c r="AF600" s="3">
        <f>SUM(Table2[[#This Row],[PE 2021 Obligations]],Table2[[#This Row],[ROW 2021 Obligations]],Table2[[#This Row],[Construction 2021 Obligations]],Table2[[#This Row],[Paving 2021 Obligations]])</f>
        <v>87740.48000000001</v>
      </c>
      <c r="AG600" s="3">
        <v>0</v>
      </c>
      <c r="AH600" s="3">
        <v>0</v>
      </c>
      <c r="AI600" s="3">
        <v>26536.49</v>
      </c>
      <c r="AJ600" s="3">
        <v>1166007.99</v>
      </c>
      <c r="AK600" s="3">
        <v>1192544.48</v>
      </c>
      <c r="AL600" s="43" t="s">
        <v>4126</v>
      </c>
    </row>
    <row r="601" spans="1:38" hidden="1" x14ac:dyDescent="0.25">
      <c r="A601" s="13">
        <v>127319</v>
      </c>
      <c r="B601" s="15">
        <v>3</v>
      </c>
      <c r="C601" s="43" t="s">
        <v>47</v>
      </c>
      <c r="D601" s="44">
        <v>43187</v>
      </c>
      <c r="E601" s="43" t="s">
        <v>75</v>
      </c>
      <c r="F601" s="44">
        <v>43836</v>
      </c>
      <c r="G601" s="43" t="s">
        <v>103</v>
      </c>
      <c r="H601" s="45" t="s">
        <v>200</v>
      </c>
      <c r="I601" s="43" t="s">
        <v>605</v>
      </c>
      <c r="J601" s="43" t="s">
        <v>116</v>
      </c>
      <c r="K601" s="43"/>
      <c r="L601" s="46" t="s">
        <v>116</v>
      </c>
      <c r="M601" s="45" t="s">
        <v>4129</v>
      </c>
      <c r="N601" s="45" t="s">
        <v>2343</v>
      </c>
      <c r="O601" s="43" t="s">
        <v>188</v>
      </c>
      <c r="P601" s="45" t="s">
        <v>443</v>
      </c>
      <c r="Q601" s="45" t="s">
        <v>2343</v>
      </c>
      <c r="R601" s="110" t="s">
        <v>139</v>
      </c>
      <c r="S601" s="110" t="s">
        <v>4621</v>
      </c>
      <c r="T601" s="130"/>
      <c r="U601" s="10">
        <v>2.16</v>
      </c>
      <c r="V601" s="44">
        <v>43553</v>
      </c>
      <c r="W601" s="43" t="s">
        <v>1179</v>
      </c>
      <c r="X601" s="46" t="s">
        <v>472</v>
      </c>
      <c r="Y601" s="43" t="s">
        <v>140</v>
      </c>
      <c r="Z601" s="127" t="s">
        <v>20460</v>
      </c>
      <c r="AA601" s="45"/>
      <c r="AB601" s="3">
        <v>0</v>
      </c>
      <c r="AC601" s="3">
        <v>0</v>
      </c>
      <c r="AD601" s="3">
        <v>24837.47</v>
      </c>
      <c r="AE601" s="3">
        <v>20125.400000000001</v>
      </c>
      <c r="AF601" s="3">
        <f>SUM(Table2[[#This Row],[PE 2021 Obligations]],Table2[[#This Row],[ROW 2021 Obligations]],Table2[[#This Row],[Construction 2021 Obligations]],Table2[[#This Row],[Paving 2021 Obligations]])</f>
        <v>44962.87</v>
      </c>
      <c r="AG601" s="3">
        <v>0</v>
      </c>
      <c r="AH601" s="3">
        <v>0</v>
      </c>
      <c r="AI601" s="3">
        <v>143503.47</v>
      </c>
      <c r="AJ601" s="3">
        <v>451283.4</v>
      </c>
      <c r="AK601" s="3">
        <v>594786.87</v>
      </c>
      <c r="AL601" s="43" t="s">
        <v>4130</v>
      </c>
    </row>
    <row r="602" spans="1:38" ht="30" x14ac:dyDescent="0.25">
      <c r="A602" s="13">
        <v>127329</v>
      </c>
      <c r="B602" s="15">
        <v>3</v>
      </c>
      <c r="C602" s="43" t="s">
        <v>47</v>
      </c>
      <c r="D602" s="44">
        <v>43187</v>
      </c>
      <c r="E602" s="43" t="s">
        <v>75</v>
      </c>
      <c r="F602" s="44">
        <v>44089</v>
      </c>
      <c r="G602" s="43" t="s">
        <v>75</v>
      </c>
      <c r="H602" s="45" t="s">
        <v>437</v>
      </c>
      <c r="I602" s="43" t="s">
        <v>3439</v>
      </c>
      <c r="J602" s="43" t="s">
        <v>116</v>
      </c>
      <c r="K602" s="43"/>
      <c r="L602" s="46" t="s">
        <v>116</v>
      </c>
      <c r="M602" s="45" t="s">
        <v>4144</v>
      </c>
      <c r="N602" s="45" t="s">
        <v>4145</v>
      </c>
      <c r="O602" s="43" t="s">
        <v>188</v>
      </c>
      <c r="P602" s="45" t="s">
        <v>443</v>
      </c>
      <c r="Q602" s="45" t="s">
        <v>2343</v>
      </c>
      <c r="R602" s="110" t="s">
        <v>139</v>
      </c>
      <c r="S602" s="110" t="s">
        <v>4621</v>
      </c>
      <c r="T602" s="130"/>
      <c r="U602" s="10">
        <v>0.66</v>
      </c>
      <c r="V602" s="44">
        <v>43595</v>
      </c>
      <c r="W602" s="43" t="s">
        <v>1179</v>
      </c>
      <c r="X602" s="46" t="s">
        <v>43</v>
      </c>
      <c r="Y602" s="43" t="s">
        <v>78</v>
      </c>
      <c r="Z602" s="112" t="s">
        <v>20461</v>
      </c>
      <c r="AA602" s="45"/>
      <c r="AB602" s="3">
        <v>0</v>
      </c>
      <c r="AC602" s="3">
        <v>0</v>
      </c>
      <c r="AD602" s="3">
        <v>61307.14</v>
      </c>
      <c r="AE602" s="3">
        <v>9534.02</v>
      </c>
      <c r="AF602" s="3">
        <f>SUM(Table2[[#This Row],[PE 2021 Obligations]],Table2[[#This Row],[ROW 2021 Obligations]],Table2[[#This Row],[Construction 2021 Obligations]],Table2[[#This Row],[Paving 2021 Obligations]])</f>
        <v>70841.16</v>
      </c>
      <c r="AG602" s="3">
        <v>0</v>
      </c>
      <c r="AH602" s="3">
        <v>0</v>
      </c>
      <c r="AI602" s="3">
        <v>104837.14</v>
      </c>
      <c r="AJ602" s="3">
        <v>327498.02</v>
      </c>
      <c r="AK602" s="3">
        <v>432335.16</v>
      </c>
      <c r="AL602" s="43" t="s">
        <v>4146</v>
      </c>
    </row>
    <row r="603" spans="1:38" ht="30" hidden="1" x14ac:dyDescent="0.25">
      <c r="A603" s="47">
        <v>127347</v>
      </c>
      <c r="B603" s="48">
        <v>4</v>
      </c>
      <c r="C603" s="49" t="s">
        <v>47</v>
      </c>
      <c r="D603" s="50">
        <v>43192</v>
      </c>
      <c r="E603" s="49" t="s">
        <v>75</v>
      </c>
      <c r="F603" s="50">
        <v>44089</v>
      </c>
      <c r="G603" s="49" t="s">
        <v>103</v>
      </c>
      <c r="H603" s="51" t="s">
        <v>270</v>
      </c>
      <c r="I603" s="49" t="s">
        <v>736</v>
      </c>
      <c r="J603" s="49" t="s">
        <v>116</v>
      </c>
      <c r="K603" s="49"/>
      <c r="L603" s="52" t="s">
        <v>116</v>
      </c>
      <c r="M603" s="51" t="s">
        <v>4162</v>
      </c>
      <c r="N603" s="51" t="s">
        <v>4163</v>
      </c>
      <c r="O603" s="49" t="s">
        <v>188</v>
      </c>
      <c r="P603" s="51" t="s">
        <v>443</v>
      </c>
      <c r="Q603" s="51" t="s">
        <v>2343</v>
      </c>
      <c r="R603" s="110" t="s">
        <v>139</v>
      </c>
      <c r="S603" s="110" t="s">
        <v>4621</v>
      </c>
      <c r="T603" s="130"/>
      <c r="U603" s="53">
        <v>7.35</v>
      </c>
      <c r="V603" s="50">
        <v>43595</v>
      </c>
      <c r="W603" s="49" t="s">
        <v>1179</v>
      </c>
      <c r="X603" s="52" t="s">
        <v>43</v>
      </c>
      <c r="Y603" s="49" t="s">
        <v>140</v>
      </c>
      <c r="Z603" s="112" t="s">
        <v>20460</v>
      </c>
      <c r="AA603" s="51"/>
      <c r="AB603" s="54">
        <v>0</v>
      </c>
      <c r="AC603" s="54">
        <v>0</v>
      </c>
      <c r="AD603" s="54">
        <v>-4804.3100000000004</v>
      </c>
      <c r="AE603" s="54">
        <v>18093.22</v>
      </c>
      <c r="AF603" s="3">
        <f>SUM(Table2[[#This Row],[PE 2021 Obligations]],Table2[[#This Row],[ROW 2021 Obligations]],Table2[[#This Row],[Construction 2021 Obligations]],Table2[[#This Row],[Paving 2021 Obligations]])</f>
        <v>13288.91</v>
      </c>
      <c r="AG603" s="54">
        <v>0</v>
      </c>
      <c r="AH603" s="54">
        <v>0</v>
      </c>
      <c r="AI603" s="54">
        <v>57085.69</v>
      </c>
      <c r="AJ603" s="54">
        <v>4145258.22</v>
      </c>
      <c r="AK603" s="54">
        <v>4202343.91</v>
      </c>
      <c r="AL603" s="49" t="s">
        <v>4164</v>
      </c>
    </row>
    <row r="604" spans="1:38" hidden="1" x14ac:dyDescent="0.25">
      <c r="A604" s="47">
        <v>127350</v>
      </c>
      <c r="B604" s="48">
        <v>4</v>
      </c>
      <c r="C604" s="49" t="s">
        <v>47</v>
      </c>
      <c r="D604" s="50">
        <v>43192</v>
      </c>
      <c r="E604" s="49" t="s">
        <v>75</v>
      </c>
      <c r="F604" s="50">
        <v>43725</v>
      </c>
      <c r="G604" s="49" t="s">
        <v>103</v>
      </c>
      <c r="H604" s="51" t="s">
        <v>295</v>
      </c>
      <c r="I604" s="49" t="s">
        <v>468</v>
      </c>
      <c r="J604" s="49" t="s">
        <v>116</v>
      </c>
      <c r="K604" s="49"/>
      <c r="L604" s="52" t="s">
        <v>116</v>
      </c>
      <c r="M604" s="51" t="s">
        <v>4168</v>
      </c>
      <c r="N604" s="51" t="s">
        <v>2343</v>
      </c>
      <c r="O604" s="49" t="s">
        <v>188</v>
      </c>
      <c r="P604" s="51" t="s">
        <v>443</v>
      </c>
      <c r="Q604" s="51" t="s">
        <v>2343</v>
      </c>
      <c r="R604" s="110" t="s">
        <v>139</v>
      </c>
      <c r="S604" s="110" t="s">
        <v>4621</v>
      </c>
      <c r="T604" s="130"/>
      <c r="U604" s="53">
        <v>6.28</v>
      </c>
      <c r="V604" s="50">
        <v>43595</v>
      </c>
      <c r="W604" s="49" t="s">
        <v>1179</v>
      </c>
      <c r="X604" s="52" t="s">
        <v>43</v>
      </c>
      <c r="Y604" s="49" t="s">
        <v>140</v>
      </c>
      <c r="Z604" s="112" t="s">
        <v>20460</v>
      </c>
      <c r="AA604" s="51"/>
      <c r="AB604" s="54">
        <v>0</v>
      </c>
      <c r="AC604" s="54">
        <v>0</v>
      </c>
      <c r="AD604" s="54">
        <v>-2374.77</v>
      </c>
      <c r="AE604" s="54">
        <v>11112.72</v>
      </c>
      <c r="AF604" s="3">
        <f>SUM(Table2[[#This Row],[PE 2021 Obligations]],Table2[[#This Row],[ROW 2021 Obligations]],Table2[[#This Row],[Construction 2021 Obligations]],Table2[[#This Row],[Paving 2021 Obligations]])</f>
        <v>8737.9499999999989</v>
      </c>
      <c r="AG604" s="54">
        <v>0</v>
      </c>
      <c r="AH604" s="54">
        <v>0</v>
      </c>
      <c r="AI604" s="54">
        <v>107925.23</v>
      </c>
      <c r="AJ604" s="54">
        <v>1406112.72</v>
      </c>
      <c r="AK604" s="54">
        <v>1514037.95</v>
      </c>
      <c r="AL604" s="49" t="s">
        <v>4169</v>
      </c>
    </row>
    <row r="605" spans="1:38" x14ac:dyDescent="0.25">
      <c r="A605" s="47">
        <v>127367</v>
      </c>
      <c r="B605" s="48">
        <v>4</v>
      </c>
      <c r="C605" s="49" t="s">
        <v>73</v>
      </c>
      <c r="D605" s="50">
        <v>43193</v>
      </c>
      <c r="E605" s="49" t="s">
        <v>75</v>
      </c>
      <c r="F605" s="50">
        <v>44277</v>
      </c>
      <c r="G605" s="49" t="s">
        <v>75</v>
      </c>
      <c r="H605" s="51" t="s">
        <v>258</v>
      </c>
      <c r="I605" s="49" t="s">
        <v>4189</v>
      </c>
      <c r="J605" s="49" t="s">
        <v>116</v>
      </c>
      <c r="K605" s="49"/>
      <c r="L605" s="52" t="s">
        <v>116</v>
      </c>
      <c r="M605" s="51" t="s">
        <v>4190</v>
      </c>
      <c r="N605" s="51" t="s">
        <v>2343</v>
      </c>
      <c r="O605" s="49" t="s">
        <v>188</v>
      </c>
      <c r="P605" s="51" t="s">
        <v>443</v>
      </c>
      <c r="Q605" s="51" t="s">
        <v>2343</v>
      </c>
      <c r="R605" s="113" t="s">
        <v>139</v>
      </c>
      <c r="S605" s="113" t="s">
        <v>4621</v>
      </c>
      <c r="T605" s="132"/>
      <c r="U605" s="53">
        <v>0.95</v>
      </c>
      <c r="V605" s="50">
        <v>44603</v>
      </c>
      <c r="W605" s="49" t="s">
        <v>3309</v>
      </c>
      <c r="X605" s="52" t="s">
        <v>43</v>
      </c>
      <c r="Y605" s="49" t="s">
        <v>78</v>
      </c>
      <c r="Z605" s="112" t="s">
        <v>20461</v>
      </c>
      <c r="AA605" s="51"/>
      <c r="AB605" s="54">
        <v>0</v>
      </c>
      <c r="AC605" s="54">
        <v>8000</v>
      </c>
      <c r="AD605" s="54">
        <v>0</v>
      </c>
      <c r="AE605" s="54">
        <v>0</v>
      </c>
      <c r="AF605" s="3">
        <f>SUM(Table2[[#This Row],[PE 2021 Obligations]],Table2[[#This Row],[ROW 2021 Obligations]],Table2[[#This Row],[Construction 2021 Obligations]],Table2[[#This Row],[Paving 2021 Obligations]])</f>
        <v>8000</v>
      </c>
      <c r="AG605" s="54">
        <v>0</v>
      </c>
      <c r="AH605" s="54">
        <v>8000</v>
      </c>
      <c r="AI605" s="54">
        <v>0</v>
      </c>
      <c r="AJ605" s="54">
        <v>0</v>
      </c>
      <c r="AK605" s="54">
        <v>8000</v>
      </c>
      <c r="AL605" s="49" t="s">
        <v>4191</v>
      </c>
    </row>
    <row r="606" spans="1:38" x14ac:dyDescent="0.25">
      <c r="A606" s="47">
        <v>127406</v>
      </c>
      <c r="B606" s="48">
        <v>4</v>
      </c>
      <c r="C606" s="49" t="s">
        <v>73</v>
      </c>
      <c r="D606" s="50">
        <v>43194</v>
      </c>
      <c r="E606" s="49" t="s">
        <v>75</v>
      </c>
      <c r="F606" s="50">
        <v>44323</v>
      </c>
      <c r="G606" s="49" t="s">
        <v>82</v>
      </c>
      <c r="H606" s="51" t="s">
        <v>295</v>
      </c>
      <c r="I606" s="49" t="s">
        <v>722</v>
      </c>
      <c r="J606" s="49" t="s">
        <v>116</v>
      </c>
      <c r="K606" s="49"/>
      <c r="L606" s="52" t="s">
        <v>116</v>
      </c>
      <c r="M606" s="51" t="s">
        <v>4246</v>
      </c>
      <c r="N606" s="51" t="s">
        <v>2343</v>
      </c>
      <c r="O606" s="49" t="s">
        <v>188</v>
      </c>
      <c r="P606" s="51" t="s">
        <v>443</v>
      </c>
      <c r="Q606" s="51" t="s">
        <v>2343</v>
      </c>
      <c r="R606" s="113" t="s">
        <v>139</v>
      </c>
      <c r="S606" s="113" t="s">
        <v>4621</v>
      </c>
      <c r="T606" s="132"/>
      <c r="U606" s="53">
        <v>5</v>
      </c>
      <c r="V606" s="50">
        <v>44365</v>
      </c>
      <c r="W606" s="49" t="s">
        <v>3309</v>
      </c>
      <c r="X606" s="52" t="s">
        <v>43</v>
      </c>
      <c r="Y606" s="49" t="s">
        <v>78</v>
      </c>
      <c r="Z606" s="112" t="s">
        <v>20461</v>
      </c>
      <c r="AA606" s="51"/>
      <c r="AB606" s="54">
        <v>0</v>
      </c>
      <c r="AC606" s="54">
        <v>0</v>
      </c>
      <c r="AD606" s="54">
        <v>421100</v>
      </c>
      <c r="AE606" s="54">
        <v>0</v>
      </c>
      <c r="AF606" s="3">
        <f>SUM(Table2[[#This Row],[PE 2021 Obligations]],Table2[[#This Row],[ROW 2021 Obligations]],Table2[[#This Row],[Construction 2021 Obligations]],Table2[[#This Row],[Paving 2021 Obligations]])</f>
        <v>421100</v>
      </c>
      <c r="AG606" s="54">
        <v>0</v>
      </c>
      <c r="AH606" s="54">
        <v>0</v>
      </c>
      <c r="AI606" s="54">
        <v>421100</v>
      </c>
      <c r="AJ606" s="54">
        <v>0</v>
      </c>
      <c r="AK606" s="54">
        <v>421100</v>
      </c>
      <c r="AL606" s="49" t="s">
        <v>4247</v>
      </c>
    </row>
    <row r="607" spans="1:38" hidden="1" x14ac:dyDescent="0.25">
      <c r="A607" s="13">
        <v>127823</v>
      </c>
      <c r="B607" s="15">
        <v>1</v>
      </c>
      <c r="C607" s="43" t="s">
        <v>47</v>
      </c>
      <c r="D607" s="44">
        <v>43286</v>
      </c>
      <c r="E607" s="43" t="s">
        <v>75</v>
      </c>
      <c r="F607" s="44">
        <v>44089</v>
      </c>
      <c r="G607" s="43" t="s">
        <v>75</v>
      </c>
      <c r="H607" s="45" t="s">
        <v>196</v>
      </c>
      <c r="I607" s="43" t="s">
        <v>2125</v>
      </c>
      <c r="J607" s="43" t="s">
        <v>116</v>
      </c>
      <c r="K607" s="43"/>
      <c r="L607" s="46" t="s">
        <v>116</v>
      </c>
      <c r="M607" s="45" t="s">
        <v>4359</v>
      </c>
      <c r="N607" s="45" t="s">
        <v>2343</v>
      </c>
      <c r="O607" s="43" t="s">
        <v>188</v>
      </c>
      <c r="P607" s="45" t="s">
        <v>443</v>
      </c>
      <c r="Q607" s="45" t="s">
        <v>2343</v>
      </c>
      <c r="R607" s="110" t="s">
        <v>139</v>
      </c>
      <c r="S607" s="110" t="s">
        <v>4621</v>
      </c>
      <c r="T607" s="130"/>
      <c r="U607" s="10">
        <v>2.2799999999999998</v>
      </c>
      <c r="V607" s="44">
        <v>43504</v>
      </c>
      <c r="W607" s="43" t="s">
        <v>1179</v>
      </c>
      <c r="X607" s="46" t="s">
        <v>43</v>
      </c>
      <c r="Y607" s="43" t="s">
        <v>511</v>
      </c>
      <c r="Z607" s="111" t="s">
        <v>20460</v>
      </c>
      <c r="AA607" s="45"/>
      <c r="AB607" s="3">
        <v>0</v>
      </c>
      <c r="AC607" s="3">
        <v>0</v>
      </c>
      <c r="AD607" s="3">
        <v>10843.85</v>
      </c>
      <c r="AE607" s="3">
        <v>3605.07</v>
      </c>
      <c r="AF607" s="3">
        <f>SUM(Table2[[#This Row],[PE 2021 Obligations]],Table2[[#This Row],[ROW 2021 Obligations]],Table2[[#This Row],[Construction 2021 Obligations]],Table2[[#This Row],[Paving 2021 Obligations]])</f>
        <v>14448.92</v>
      </c>
      <c r="AG607" s="3">
        <v>0</v>
      </c>
      <c r="AH607" s="3">
        <v>0</v>
      </c>
      <c r="AI607" s="3">
        <v>64650.85</v>
      </c>
      <c r="AJ607" s="3">
        <v>1050575.07</v>
      </c>
      <c r="AK607" s="3">
        <v>1115225.92</v>
      </c>
      <c r="AL607" s="43" t="s">
        <v>4360</v>
      </c>
    </row>
    <row r="608" spans="1:38" x14ac:dyDescent="0.25">
      <c r="A608" s="47">
        <v>127887</v>
      </c>
      <c r="B608" s="48">
        <v>2</v>
      </c>
      <c r="C608" s="49" t="s">
        <v>47</v>
      </c>
      <c r="D608" s="50">
        <v>43298</v>
      </c>
      <c r="E608" s="49" t="s">
        <v>75</v>
      </c>
      <c r="F608" s="50">
        <v>43958</v>
      </c>
      <c r="G608" s="49" t="s">
        <v>103</v>
      </c>
      <c r="H608" s="51" t="s">
        <v>244</v>
      </c>
      <c r="I608" s="49" t="s">
        <v>4386</v>
      </c>
      <c r="J608" s="49" t="s">
        <v>116</v>
      </c>
      <c r="K608" s="49"/>
      <c r="L608" s="52" t="s">
        <v>116</v>
      </c>
      <c r="M608" s="51" t="s">
        <v>4387</v>
      </c>
      <c r="N608" s="51" t="s">
        <v>2343</v>
      </c>
      <c r="O608" s="49" t="s">
        <v>188</v>
      </c>
      <c r="P608" s="51" t="s">
        <v>443</v>
      </c>
      <c r="Q608" s="51" t="s">
        <v>2343</v>
      </c>
      <c r="R608" s="110" t="s">
        <v>139</v>
      </c>
      <c r="S608" s="110" t="s">
        <v>4621</v>
      </c>
      <c r="T608" s="130"/>
      <c r="U608" s="53">
        <v>0.88</v>
      </c>
      <c r="V608" s="50">
        <v>43553</v>
      </c>
      <c r="W608" s="49" t="s">
        <v>1179</v>
      </c>
      <c r="X608" s="52" t="s">
        <v>43</v>
      </c>
      <c r="Y608" s="49" t="s">
        <v>78</v>
      </c>
      <c r="Z608" s="127" t="s">
        <v>20461</v>
      </c>
      <c r="AA608" s="51"/>
      <c r="AB608" s="54">
        <v>0</v>
      </c>
      <c r="AC608" s="54">
        <v>0</v>
      </c>
      <c r="AD608" s="54">
        <v>0</v>
      </c>
      <c r="AE608" s="54">
        <v>17396.099999999999</v>
      </c>
      <c r="AF608" s="3">
        <f>SUM(Table2[[#This Row],[PE 2021 Obligations]],Table2[[#This Row],[ROW 2021 Obligations]],Table2[[#This Row],[Construction 2021 Obligations]],Table2[[#This Row],[Paving 2021 Obligations]])</f>
        <v>17396.099999999999</v>
      </c>
      <c r="AG608" s="54">
        <v>0</v>
      </c>
      <c r="AH608" s="54">
        <v>0</v>
      </c>
      <c r="AI608" s="54">
        <v>0</v>
      </c>
      <c r="AJ608" s="54">
        <v>248786.1</v>
      </c>
      <c r="AK608" s="54">
        <v>248786.1</v>
      </c>
      <c r="AL608" s="49" t="s">
        <v>4388</v>
      </c>
    </row>
    <row r="609" spans="1:38" hidden="1" x14ac:dyDescent="0.25">
      <c r="A609" s="47">
        <v>129110</v>
      </c>
      <c r="B609" s="48">
        <v>1</v>
      </c>
      <c r="C609" s="49" t="s">
        <v>474</v>
      </c>
      <c r="D609" s="50">
        <v>43634</v>
      </c>
      <c r="E609" s="49" t="s">
        <v>75</v>
      </c>
      <c r="F609" s="50">
        <v>44167</v>
      </c>
      <c r="G609" s="49" t="s">
        <v>573</v>
      </c>
      <c r="H609" s="51" t="s">
        <v>238</v>
      </c>
      <c r="I609" s="49" t="s">
        <v>748</v>
      </c>
      <c r="J609" s="49" t="s">
        <v>116</v>
      </c>
      <c r="K609" s="49"/>
      <c r="L609" s="52" t="s">
        <v>116</v>
      </c>
      <c r="M609" s="51" t="s">
        <v>5226</v>
      </c>
      <c r="N609" s="51" t="s">
        <v>2343</v>
      </c>
      <c r="O609" s="49" t="s">
        <v>188</v>
      </c>
      <c r="P609" s="51" t="s">
        <v>443</v>
      </c>
      <c r="Q609" s="51" t="s">
        <v>2343</v>
      </c>
      <c r="R609" s="111" t="s">
        <v>139</v>
      </c>
      <c r="S609" s="110" t="s">
        <v>4621</v>
      </c>
      <c r="T609" s="130"/>
      <c r="U609" s="53">
        <v>1.94</v>
      </c>
      <c r="V609" s="50">
        <v>44008</v>
      </c>
      <c r="W609" s="49" t="s">
        <v>2358</v>
      </c>
      <c r="X609" s="52" t="s">
        <v>43</v>
      </c>
      <c r="Y609" s="49" t="s">
        <v>140</v>
      </c>
      <c r="Z609" s="112" t="s">
        <v>20460</v>
      </c>
      <c r="AA609" s="51"/>
      <c r="AB609" s="54">
        <v>0</v>
      </c>
      <c r="AC609" s="54">
        <v>0</v>
      </c>
      <c r="AD609" s="54">
        <v>140000</v>
      </c>
      <c r="AE609" s="54">
        <v>-75100</v>
      </c>
      <c r="AF609" s="3">
        <f>SUM(Table2[[#This Row],[PE 2021 Obligations]],Table2[[#This Row],[ROW 2021 Obligations]],Table2[[#This Row],[Construction 2021 Obligations]],Table2[[#This Row],[Paving 2021 Obligations]])</f>
        <v>64900</v>
      </c>
      <c r="AG609" s="54">
        <v>0</v>
      </c>
      <c r="AH609" s="54">
        <v>0</v>
      </c>
      <c r="AI609" s="54">
        <v>250000</v>
      </c>
      <c r="AJ609" s="54">
        <v>1022300</v>
      </c>
      <c r="AK609" s="54">
        <v>1272300</v>
      </c>
      <c r="AL609" s="49" t="s">
        <v>5227</v>
      </c>
    </row>
    <row r="610" spans="1:38" hidden="1" x14ac:dyDescent="0.25">
      <c r="A610" s="13">
        <v>129297</v>
      </c>
      <c r="B610" s="15">
        <v>4</v>
      </c>
      <c r="C610" s="43" t="s">
        <v>73</v>
      </c>
      <c r="D610" s="44">
        <v>43654</v>
      </c>
      <c r="E610" s="43" t="s">
        <v>75</v>
      </c>
      <c r="F610" s="44">
        <v>44272</v>
      </c>
      <c r="G610" s="43" t="s">
        <v>75</v>
      </c>
      <c r="H610" s="45" t="s">
        <v>126</v>
      </c>
      <c r="I610" s="43" t="s">
        <v>2111</v>
      </c>
      <c r="J610" s="43" t="s">
        <v>116</v>
      </c>
      <c r="K610" s="43"/>
      <c r="L610" s="46" t="s">
        <v>116</v>
      </c>
      <c r="M610" s="45" t="s">
        <v>5402</v>
      </c>
      <c r="N610" s="45" t="s">
        <v>2343</v>
      </c>
      <c r="O610" s="43" t="s">
        <v>188</v>
      </c>
      <c r="P610" s="45" t="s">
        <v>443</v>
      </c>
      <c r="Q610" s="45" t="s">
        <v>2343</v>
      </c>
      <c r="R610" s="114" t="s">
        <v>139</v>
      </c>
      <c r="S610" s="114" t="s">
        <v>4621</v>
      </c>
      <c r="T610" s="133"/>
      <c r="U610" s="10">
        <v>2.37</v>
      </c>
      <c r="V610" s="44">
        <v>44323</v>
      </c>
      <c r="W610" s="43" t="s">
        <v>1179</v>
      </c>
      <c r="X610" s="46" t="s">
        <v>43</v>
      </c>
      <c r="Y610" s="43" t="s">
        <v>140</v>
      </c>
      <c r="Z610" s="112" t="s">
        <v>20460</v>
      </c>
      <c r="AA610" s="45"/>
      <c r="AB610" s="3">
        <v>0</v>
      </c>
      <c r="AC610" s="3">
        <v>0</v>
      </c>
      <c r="AD610" s="3">
        <v>435150</v>
      </c>
      <c r="AE610" s="3">
        <v>2609250</v>
      </c>
      <c r="AF610" s="3">
        <f>SUM(Table2[[#This Row],[PE 2021 Obligations]],Table2[[#This Row],[ROW 2021 Obligations]],Table2[[#This Row],[Construction 2021 Obligations]],Table2[[#This Row],[Paving 2021 Obligations]])</f>
        <v>3044400</v>
      </c>
      <c r="AG610" s="3">
        <v>0</v>
      </c>
      <c r="AH610" s="3">
        <v>0</v>
      </c>
      <c r="AI610" s="3">
        <v>435150</v>
      </c>
      <c r="AJ610" s="3">
        <v>2609250</v>
      </c>
      <c r="AK610" s="3">
        <v>3044400</v>
      </c>
      <c r="AL610" s="43" t="s">
        <v>5403</v>
      </c>
    </row>
    <row r="611" spans="1:38" x14ac:dyDescent="0.25">
      <c r="A611" s="13">
        <v>129589</v>
      </c>
      <c r="B611" s="15">
        <v>2</v>
      </c>
      <c r="C611" s="43" t="s">
        <v>73</v>
      </c>
      <c r="D611" s="44">
        <v>43698</v>
      </c>
      <c r="E611" s="43" t="s">
        <v>75</v>
      </c>
      <c r="F611" s="44">
        <v>44312</v>
      </c>
      <c r="G611" s="43" t="s">
        <v>514</v>
      </c>
      <c r="H611" s="45" t="s">
        <v>380</v>
      </c>
      <c r="I611" s="43" t="s">
        <v>5589</v>
      </c>
      <c r="J611" s="43" t="s">
        <v>116</v>
      </c>
      <c r="K611" s="43"/>
      <c r="L611" s="46" t="s">
        <v>116</v>
      </c>
      <c r="M611" s="45" t="s">
        <v>5590</v>
      </c>
      <c r="N611" s="45" t="s">
        <v>2343</v>
      </c>
      <c r="O611" s="43" t="s">
        <v>188</v>
      </c>
      <c r="P611" s="45" t="s">
        <v>443</v>
      </c>
      <c r="Q611" s="45" t="s">
        <v>2343</v>
      </c>
      <c r="R611" s="114" t="s">
        <v>139</v>
      </c>
      <c r="S611" s="114" t="s">
        <v>4621</v>
      </c>
      <c r="T611" s="133"/>
      <c r="U611" s="10">
        <v>4.82</v>
      </c>
      <c r="V611" s="44">
        <v>44365</v>
      </c>
      <c r="W611" s="43" t="s">
        <v>1179</v>
      </c>
      <c r="X611" s="46" t="s">
        <v>43</v>
      </c>
      <c r="Y611" s="43" t="s">
        <v>78</v>
      </c>
      <c r="Z611" s="112" t="s">
        <v>20461</v>
      </c>
      <c r="AA611" s="45"/>
      <c r="AB611" s="3">
        <v>0</v>
      </c>
      <c r="AC611" s="3">
        <v>0</v>
      </c>
      <c r="AD611" s="3">
        <v>157703</v>
      </c>
      <c r="AE611" s="3">
        <v>1670946</v>
      </c>
      <c r="AF611" s="3">
        <f>SUM(Table2[[#This Row],[PE 2021 Obligations]],Table2[[#This Row],[ROW 2021 Obligations]],Table2[[#This Row],[Construction 2021 Obligations]],Table2[[#This Row],[Paving 2021 Obligations]])</f>
        <v>1828649</v>
      </c>
      <c r="AG611" s="3">
        <v>0</v>
      </c>
      <c r="AH611" s="3">
        <v>0</v>
      </c>
      <c r="AI611" s="3">
        <v>157703</v>
      </c>
      <c r="AJ611" s="3">
        <v>1670946</v>
      </c>
      <c r="AK611" s="3">
        <v>1828649</v>
      </c>
      <c r="AL611" s="43" t="s">
        <v>5591</v>
      </c>
    </row>
    <row r="612" spans="1:38" hidden="1" x14ac:dyDescent="0.25">
      <c r="A612" s="47">
        <v>130287</v>
      </c>
      <c r="B612" s="48">
        <v>4</v>
      </c>
      <c r="C612" s="49" t="s">
        <v>73</v>
      </c>
      <c r="D612" s="50">
        <v>43951</v>
      </c>
      <c r="E612" s="49" t="s">
        <v>75</v>
      </c>
      <c r="F612" s="50">
        <v>44280</v>
      </c>
      <c r="G612" s="49" t="s">
        <v>75</v>
      </c>
      <c r="H612" s="51" t="s">
        <v>126</v>
      </c>
      <c r="I612" s="49" t="s">
        <v>2111</v>
      </c>
      <c r="J612" s="49" t="s">
        <v>116</v>
      </c>
      <c r="K612" s="49"/>
      <c r="L612" s="52" t="s">
        <v>116</v>
      </c>
      <c r="M612" s="51" t="s">
        <v>6198</v>
      </c>
      <c r="N612" s="51" t="s">
        <v>2343</v>
      </c>
      <c r="O612" s="49" t="s">
        <v>188</v>
      </c>
      <c r="P612" s="51" t="s">
        <v>443</v>
      </c>
      <c r="Q612" s="51" t="s">
        <v>2343</v>
      </c>
      <c r="R612" s="113" t="s">
        <v>139</v>
      </c>
      <c r="S612" s="113" t="s">
        <v>4621</v>
      </c>
      <c r="T612" s="132"/>
      <c r="U612" s="53">
        <v>0.71</v>
      </c>
      <c r="V612" s="50">
        <v>44323</v>
      </c>
      <c r="W612" s="49" t="s">
        <v>1179</v>
      </c>
      <c r="X612" s="52" t="s">
        <v>472</v>
      </c>
      <c r="Y612" s="49" t="s">
        <v>140</v>
      </c>
      <c r="Z612" s="127" t="s">
        <v>20460</v>
      </c>
      <c r="AA612" s="51"/>
      <c r="AB612" s="54">
        <v>0</v>
      </c>
      <c r="AC612" s="54">
        <v>0</v>
      </c>
      <c r="AD612" s="54">
        <v>194300</v>
      </c>
      <c r="AE612" s="54">
        <v>926100</v>
      </c>
      <c r="AF612" s="3">
        <f>SUM(Table2[[#This Row],[PE 2021 Obligations]],Table2[[#This Row],[ROW 2021 Obligations]],Table2[[#This Row],[Construction 2021 Obligations]],Table2[[#This Row],[Paving 2021 Obligations]])</f>
        <v>1120400</v>
      </c>
      <c r="AG612" s="54">
        <v>0</v>
      </c>
      <c r="AH612" s="54">
        <v>0</v>
      </c>
      <c r="AI612" s="54">
        <v>194300</v>
      </c>
      <c r="AJ612" s="54">
        <v>926100</v>
      </c>
      <c r="AK612" s="54">
        <v>1120400</v>
      </c>
      <c r="AL612" s="49" t="s">
        <v>6199</v>
      </c>
    </row>
    <row r="613" spans="1:38" x14ac:dyDescent="0.25">
      <c r="A613" s="47">
        <v>130309</v>
      </c>
      <c r="B613" s="48">
        <v>4</v>
      </c>
      <c r="C613" s="49" t="s">
        <v>73</v>
      </c>
      <c r="D613" s="50">
        <v>43956</v>
      </c>
      <c r="E613" s="49" t="s">
        <v>75</v>
      </c>
      <c r="F613" s="50">
        <v>44280</v>
      </c>
      <c r="G613" s="49" t="s">
        <v>75</v>
      </c>
      <c r="H613" s="51" t="s">
        <v>126</v>
      </c>
      <c r="I613" s="49" t="s">
        <v>2111</v>
      </c>
      <c r="J613" s="49" t="s">
        <v>116</v>
      </c>
      <c r="K613" s="49"/>
      <c r="L613" s="52" t="s">
        <v>116</v>
      </c>
      <c r="M613" s="51" t="s">
        <v>6226</v>
      </c>
      <c r="N613" s="51" t="s">
        <v>2343</v>
      </c>
      <c r="O613" s="49" t="s">
        <v>188</v>
      </c>
      <c r="P613" s="51" t="s">
        <v>443</v>
      </c>
      <c r="Q613" s="51" t="s">
        <v>2343</v>
      </c>
      <c r="R613" s="113" t="s">
        <v>139</v>
      </c>
      <c r="S613" s="113" t="s">
        <v>4621</v>
      </c>
      <c r="T613" s="132"/>
      <c r="U613" s="53">
        <v>0.49</v>
      </c>
      <c r="V613" s="50">
        <v>44323</v>
      </c>
      <c r="W613" s="49" t="s">
        <v>1179</v>
      </c>
      <c r="X613" s="52" t="s">
        <v>43</v>
      </c>
      <c r="Y613" s="49" t="s">
        <v>78</v>
      </c>
      <c r="Z613" s="127" t="s">
        <v>20461</v>
      </c>
      <c r="AA613" s="51"/>
      <c r="AB613" s="54">
        <v>0</v>
      </c>
      <c r="AC613" s="54">
        <v>0</v>
      </c>
      <c r="AD613" s="54">
        <v>96900</v>
      </c>
      <c r="AE613" s="54">
        <v>470000</v>
      </c>
      <c r="AF613" s="3">
        <f>SUM(Table2[[#This Row],[PE 2021 Obligations]],Table2[[#This Row],[ROW 2021 Obligations]],Table2[[#This Row],[Construction 2021 Obligations]],Table2[[#This Row],[Paving 2021 Obligations]])</f>
        <v>566900</v>
      </c>
      <c r="AG613" s="54">
        <v>0</v>
      </c>
      <c r="AH613" s="54">
        <v>0</v>
      </c>
      <c r="AI613" s="54">
        <v>96900</v>
      </c>
      <c r="AJ613" s="54">
        <v>470000</v>
      </c>
      <c r="AK613" s="54">
        <v>566900</v>
      </c>
      <c r="AL613" s="49" t="s">
        <v>6227</v>
      </c>
    </row>
    <row r="614" spans="1:38" hidden="1" x14ac:dyDescent="0.25">
      <c r="A614" s="47">
        <v>130382</v>
      </c>
      <c r="B614" s="48">
        <v>1</v>
      </c>
      <c r="C614" s="49" t="s">
        <v>73</v>
      </c>
      <c r="D614" s="50">
        <v>43977</v>
      </c>
      <c r="E614" s="49" t="s">
        <v>75</v>
      </c>
      <c r="F614" s="50">
        <v>44319</v>
      </c>
      <c r="G614" s="49" t="s">
        <v>74</v>
      </c>
      <c r="H614" s="51" t="s">
        <v>320</v>
      </c>
      <c r="I614" s="49" t="s">
        <v>6328</v>
      </c>
      <c r="J614" s="49" t="s">
        <v>116</v>
      </c>
      <c r="K614" s="49" t="s">
        <v>6329</v>
      </c>
      <c r="L614" s="52" t="s">
        <v>116</v>
      </c>
      <c r="M614" s="51" t="s">
        <v>6330</v>
      </c>
      <c r="N614" s="51" t="s">
        <v>6331</v>
      </c>
      <c r="O614" s="49" t="s">
        <v>188</v>
      </c>
      <c r="P614" s="51" t="s">
        <v>443</v>
      </c>
      <c r="Q614" s="51" t="s">
        <v>2343</v>
      </c>
      <c r="R614" s="113" t="s">
        <v>139</v>
      </c>
      <c r="S614" s="113" t="s">
        <v>4621</v>
      </c>
      <c r="T614" s="132"/>
      <c r="U614" s="53">
        <v>1.26</v>
      </c>
      <c r="V614" s="50">
        <v>44365</v>
      </c>
      <c r="W614" s="49" t="s">
        <v>1179</v>
      </c>
      <c r="X614" s="52" t="s">
        <v>43</v>
      </c>
      <c r="Y614" s="49" t="s">
        <v>140</v>
      </c>
      <c r="Z614" s="112" t="s">
        <v>20460</v>
      </c>
      <c r="AA614" s="51"/>
      <c r="AB614" s="54">
        <v>0</v>
      </c>
      <c r="AC614" s="54">
        <v>0</v>
      </c>
      <c r="AD614" s="54">
        <v>8610</v>
      </c>
      <c r="AE614" s="54">
        <v>955200</v>
      </c>
      <c r="AF614" s="3">
        <f>SUM(Table2[[#This Row],[PE 2021 Obligations]],Table2[[#This Row],[ROW 2021 Obligations]],Table2[[#This Row],[Construction 2021 Obligations]],Table2[[#This Row],[Paving 2021 Obligations]])</f>
        <v>963810</v>
      </c>
      <c r="AG614" s="54">
        <v>0</v>
      </c>
      <c r="AH614" s="54">
        <v>0</v>
      </c>
      <c r="AI614" s="54">
        <v>8610</v>
      </c>
      <c r="AJ614" s="54">
        <v>955200</v>
      </c>
      <c r="AK614" s="54">
        <v>963810</v>
      </c>
      <c r="AL614" s="49" t="s">
        <v>6332</v>
      </c>
    </row>
    <row r="615" spans="1:38" hidden="1" x14ac:dyDescent="0.25">
      <c r="A615" s="13">
        <v>130788</v>
      </c>
      <c r="B615" s="15">
        <v>3</v>
      </c>
      <c r="C615" s="43" t="s">
        <v>73</v>
      </c>
      <c r="D615" s="44">
        <v>44061</v>
      </c>
      <c r="E615" s="43" t="s">
        <v>75</v>
      </c>
      <c r="F615" s="44">
        <v>44321</v>
      </c>
      <c r="G615" s="43" t="s">
        <v>832</v>
      </c>
      <c r="H615" s="45" t="s">
        <v>362</v>
      </c>
      <c r="I615" s="43" t="s">
        <v>477</v>
      </c>
      <c r="J615" s="43" t="s">
        <v>116</v>
      </c>
      <c r="K615" s="43"/>
      <c r="L615" s="46" t="s">
        <v>116</v>
      </c>
      <c r="M615" s="45" t="s">
        <v>7005</v>
      </c>
      <c r="N615" s="45" t="s">
        <v>2343</v>
      </c>
      <c r="O615" s="43" t="s">
        <v>188</v>
      </c>
      <c r="P615" s="45" t="s">
        <v>443</v>
      </c>
      <c r="Q615" s="45" t="s">
        <v>2343</v>
      </c>
      <c r="R615" s="114" t="s">
        <v>139</v>
      </c>
      <c r="S615" s="114" t="s">
        <v>4621</v>
      </c>
      <c r="T615" s="133"/>
      <c r="U615" s="10">
        <v>5</v>
      </c>
      <c r="V615" s="44">
        <v>44365</v>
      </c>
      <c r="W615" s="43" t="s">
        <v>1179</v>
      </c>
      <c r="X615" s="46" t="s">
        <v>472</v>
      </c>
      <c r="Y615" s="43" t="s">
        <v>140</v>
      </c>
      <c r="Z615" s="112" t="s">
        <v>20460</v>
      </c>
      <c r="AA615" s="45"/>
      <c r="AB615" s="3">
        <v>0</v>
      </c>
      <c r="AC615" s="3">
        <v>0</v>
      </c>
      <c r="AD615" s="3">
        <v>10210</v>
      </c>
      <c r="AE615" s="3">
        <v>2671520</v>
      </c>
      <c r="AF615" s="3">
        <f>SUM(Table2[[#This Row],[PE 2021 Obligations]],Table2[[#This Row],[ROW 2021 Obligations]],Table2[[#This Row],[Construction 2021 Obligations]],Table2[[#This Row],[Paving 2021 Obligations]])</f>
        <v>2681730</v>
      </c>
      <c r="AG615" s="3">
        <v>0</v>
      </c>
      <c r="AH615" s="3">
        <v>0</v>
      </c>
      <c r="AI615" s="3">
        <v>10210</v>
      </c>
      <c r="AJ615" s="3">
        <v>2671520</v>
      </c>
      <c r="AK615" s="3">
        <v>2681730</v>
      </c>
      <c r="AL615" s="43" t="s">
        <v>7006</v>
      </c>
    </row>
    <row r="616" spans="1:38" ht="60" hidden="1" x14ac:dyDescent="0.25">
      <c r="A616" s="47">
        <v>125644</v>
      </c>
      <c r="B616" s="48">
        <v>3</v>
      </c>
      <c r="C616" s="49" t="s">
        <v>47</v>
      </c>
      <c r="D616" s="50">
        <v>42843</v>
      </c>
      <c r="E616" s="49" t="s">
        <v>75</v>
      </c>
      <c r="F616" s="50">
        <v>43664</v>
      </c>
      <c r="G616" s="49" t="s">
        <v>103</v>
      </c>
      <c r="H616" s="51" t="s">
        <v>98</v>
      </c>
      <c r="I616" s="49" t="s">
        <v>159</v>
      </c>
      <c r="J616" s="49" t="s">
        <v>148</v>
      </c>
      <c r="K616" s="49"/>
      <c r="L616" s="52" t="s">
        <v>149</v>
      </c>
      <c r="M616" s="51" t="s">
        <v>3644</v>
      </c>
      <c r="N616" s="51" t="s">
        <v>3645</v>
      </c>
      <c r="O616" s="49" t="s">
        <v>188</v>
      </c>
      <c r="P616" s="51" t="s">
        <v>188</v>
      </c>
      <c r="Q616" s="51" t="s">
        <v>2343</v>
      </c>
      <c r="R616" s="110" t="s">
        <v>139</v>
      </c>
      <c r="S616" s="110" t="s">
        <v>4621</v>
      </c>
      <c r="T616" s="130"/>
      <c r="U616" s="53">
        <v>4.12</v>
      </c>
      <c r="V616" s="50">
        <v>43182</v>
      </c>
      <c r="W616" s="49" t="s">
        <v>1179</v>
      </c>
      <c r="X616" s="52" t="s">
        <v>43</v>
      </c>
      <c r="Y616" s="49" t="s">
        <v>454</v>
      </c>
      <c r="Z616" s="127" t="s">
        <v>20457</v>
      </c>
      <c r="AA616" s="51" t="s">
        <v>3646</v>
      </c>
      <c r="AB616" s="54">
        <v>0</v>
      </c>
      <c r="AC616" s="54">
        <v>0</v>
      </c>
      <c r="AD616" s="54"/>
      <c r="AE616" s="54">
        <v>44095.360000000001</v>
      </c>
      <c r="AF616" s="3">
        <f>SUM(Table2[[#This Row],[PE 2021 Obligations]],Table2[[#This Row],[ROW 2021 Obligations]],Table2[[#This Row],[Construction 2021 Obligations]],Table2[[#This Row],[Paving 2021 Obligations]])</f>
        <v>44095.360000000001</v>
      </c>
      <c r="AG616" s="54">
        <v>0</v>
      </c>
      <c r="AH616" s="54">
        <v>0</v>
      </c>
      <c r="AI616" s="54">
        <v>1441660.08</v>
      </c>
      <c r="AJ616" s="54">
        <v>6990955.3600000003</v>
      </c>
      <c r="AK616" s="54">
        <v>8432615.4399999995</v>
      </c>
      <c r="AL616" s="49" t="s">
        <v>3647</v>
      </c>
    </row>
    <row r="617" spans="1:38" hidden="1" x14ac:dyDescent="0.25">
      <c r="A617" s="47">
        <v>127274</v>
      </c>
      <c r="B617" s="48">
        <v>3</v>
      </c>
      <c r="C617" s="49" t="s">
        <v>31</v>
      </c>
      <c r="D617" s="50">
        <v>43186</v>
      </c>
      <c r="E617" s="49" t="s">
        <v>75</v>
      </c>
      <c r="F617" s="50">
        <v>44188</v>
      </c>
      <c r="G617" s="49" t="s">
        <v>75</v>
      </c>
      <c r="H617" s="51" t="s">
        <v>98</v>
      </c>
      <c r="I617" s="49" t="s">
        <v>159</v>
      </c>
      <c r="J617" s="49" t="s">
        <v>148</v>
      </c>
      <c r="K617" s="49"/>
      <c r="L617" s="52" t="s">
        <v>149</v>
      </c>
      <c r="M617" s="51" t="s">
        <v>4102</v>
      </c>
      <c r="N617" s="51" t="s">
        <v>2343</v>
      </c>
      <c r="O617" s="49" t="s">
        <v>188</v>
      </c>
      <c r="P617" s="51" t="s">
        <v>188</v>
      </c>
      <c r="Q617" s="51" t="s">
        <v>2343</v>
      </c>
      <c r="R617" s="110" t="s">
        <v>139</v>
      </c>
      <c r="S617" s="110" t="s">
        <v>4621</v>
      </c>
      <c r="T617" s="130"/>
      <c r="U617" s="53">
        <v>2.68</v>
      </c>
      <c r="V617" s="50">
        <v>44176</v>
      </c>
      <c r="W617" s="49" t="s">
        <v>1179</v>
      </c>
      <c r="X617" s="52" t="s">
        <v>43</v>
      </c>
      <c r="Y617" s="49" t="s">
        <v>454</v>
      </c>
      <c r="Z617" s="127" t="s">
        <v>20457</v>
      </c>
      <c r="AA617" s="51"/>
      <c r="AB617" s="54">
        <v>0</v>
      </c>
      <c r="AC617" s="54">
        <v>0</v>
      </c>
      <c r="AD617" s="54">
        <v>0</v>
      </c>
      <c r="AE617" s="54">
        <v>2364971</v>
      </c>
      <c r="AF617" s="3">
        <f>SUM(Table2[[#This Row],[PE 2021 Obligations]],Table2[[#This Row],[ROW 2021 Obligations]],Table2[[#This Row],[Construction 2021 Obligations]],Table2[[#This Row],[Paving 2021 Obligations]])</f>
        <v>2364971</v>
      </c>
      <c r="AG617" s="54">
        <v>0</v>
      </c>
      <c r="AH617" s="54">
        <v>0</v>
      </c>
      <c r="AI617" s="54">
        <v>0</v>
      </c>
      <c r="AJ617" s="54">
        <v>2364971</v>
      </c>
      <c r="AK617" s="54">
        <v>2364971</v>
      </c>
      <c r="AL617" s="49" t="s">
        <v>4103</v>
      </c>
    </row>
    <row r="618" spans="1:38" x14ac:dyDescent="0.25">
      <c r="A618" s="47">
        <v>127304</v>
      </c>
      <c r="B618" s="48">
        <v>3</v>
      </c>
      <c r="C618" s="49" t="s">
        <v>47</v>
      </c>
      <c r="D618" s="50">
        <v>43187</v>
      </c>
      <c r="E618" s="49" t="s">
        <v>75</v>
      </c>
      <c r="F618" s="50">
        <v>43791</v>
      </c>
      <c r="G618" s="49" t="s">
        <v>103</v>
      </c>
      <c r="H618" s="51" t="s">
        <v>226</v>
      </c>
      <c r="I618" s="49" t="s">
        <v>2045</v>
      </c>
      <c r="J618" s="49" t="s">
        <v>116</v>
      </c>
      <c r="K618" s="49"/>
      <c r="L618" s="52" t="s">
        <v>116</v>
      </c>
      <c r="M618" s="51" t="s">
        <v>4123</v>
      </c>
      <c r="N618" s="51" t="s">
        <v>2343</v>
      </c>
      <c r="O618" s="49" t="s">
        <v>188</v>
      </c>
      <c r="P618" s="51" t="s">
        <v>188</v>
      </c>
      <c r="Q618" s="51" t="s">
        <v>2343</v>
      </c>
      <c r="R618" s="110" t="s">
        <v>139</v>
      </c>
      <c r="S618" s="110" t="s">
        <v>4621</v>
      </c>
      <c r="T618" s="130"/>
      <c r="U618" s="53">
        <v>5.85</v>
      </c>
      <c r="V618" s="50">
        <v>43595</v>
      </c>
      <c r="W618" s="49" t="s">
        <v>1179</v>
      </c>
      <c r="X618" s="52" t="s">
        <v>43</v>
      </c>
      <c r="Y618" s="49" t="s">
        <v>78</v>
      </c>
      <c r="Z618" s="127" t="s">
        <v>20461</v>
      </c>
      <c r="AA618" s="51"/>
      <c r="AB618" s="54">
        <v>0</v>
      </c>
      <c r="AC618" s="54">
        <v>0</v>
      </c>
      <c r="AD618" s="54">
        <v>0</v>
      </c>
      <c r="AE618" s="54">
        <v>206721.22</v>
      </c>
      <c r="AF618" s="3">
        <f>SUM(Table2[[#This Row],[PE 2021 Obligations]],Table2[[#This Row],[ROW 2021 Obligations]],Table2[[#This Row],[Construction 2021 Obligations]],Table2[[#This Row],[Paving 2021 Obligations]])</f>
        <v>206721.22</v>
      </c>
      <c r="AG618" s="54">
        <v>0</v>
      </c>
      <c r="AH618" s="54">
        <v>0</v>
      </c>
      <c r="AI618" s="54">
        <v>0</v>
      </c>
      <c r="AJ618" s="54">
        <v>3020430.22</v>
      </c>
      <c r="AK618" s="54">
        <v>3020430.22</v>
      </c>
      <c r="AL618" s="49" t="s">
        <v>4124</v>
      </c>
    </row>
    <row r="619" spans="1:38" x14ac:dyDescent="0.25">
      <c r="A619" s="47">
        <v>127320</v>
      </c>
      <c r="B619" s="48">
        <v>3</v>
      </c>
      <c r="C619" s="49" t="s">
        <v>47</v>
      </c>
      <c r="D619" s="50">
        <v>43187</v>
      </c>
      <c r="E619" s="49" t="s">
        <v>75</v>
      </c>
      <c r="F619" s="50">
        <v>43795</v>
      </c>
      <c r="G619" s="49" t="s">
        <v>75</v>
      </c>
      <c r="H619" s="51" t="s">
        <v>434</v>
      </c>
      <c r="I619" s="49" t="s">
        <v>4131</v>
      </c>
      <c r="J619" s="49" t="s">
        <v>116</v>
      </c>
      <c r="K619" s="49"/>
      <c r="L619" s="52" t="s">
        <v>116</v>
      </c>
      <c r="M619" s="51" t="s">
        <v>4132</v>
      </c>
      <c r="N619" s="51" t="s">
        <v>2343</v>
      </c>
      <c r="O619" s="49" t="s">
        <v>188</v>
      </c>
      <c r="P619" s="51" t="s">
        <v>188</v>
      </c>
      <c r="Q619" s="51" t="s">
        <v>2343</v>
      </c>
      <c r="R619" s="110" t="s">
        <v>139</v>
      </c>
      <c r="S619" s="110" t="s">
        <v>4621</v>
      </c>
      <c r="T619" s="130"/>
      <c r="U619" s="53">
        <v>2.06</v>
      </c>
      <c r="V619" s="50">
        <v>43595</v>
      </c>
      <c r="W619" s="49" t="s">
        <v>1179</v>
      </c>
      <c r="X619" s="52" t="s">
        <v>43</v>
      </c>
      <c r="Y619" s="49" t="s">
        <v>78</v>
      </c>
      <c r="Z619" s="127" t="s">
        <v>20461</v>
      </c>
      <c r="AA619" s="51"/>
      <c r="AB619" s="54">
        <v>0</v>
      </c>
      <c r="AC619" s="54">
        <v>0</v>
      </c>
      <c r="AD619" s="54">
        <v>0</v>
      </c>
      <c r="AE619" s="54">
        <v>74905.84</v>
      </c>
      <c r="AF619" s="3">
        <f>SUM(Table2[[#This Row],[PE 2021 Obligations]],Table2[[#This Row],[ROW 2021 Obligations]],Table2[[#This Row],[Construction 2021 Obligations]],Table2[[#This Row],[Paving 2021 Obligations]])</f>
        <v>74905.84</v>
      </c>
      <c r="AG619" s="54">
        <v>0</v>
      </c>
      <c r="AH619" s="54">
        <v>0</v>
      </c>
      <c r="AI619" s="54">
        <v>0</v>
      </c>
      <c r="AJ619" s="54">
        <v>788970.84</v>
      </c>
      <c r="AK619" s="54">
        <v>788970.84</v>
      </c>
      <c r="AL619" s="49" t="s">
        <v>4133</v>
      </c>
    </row>
    <row r="620" spans="1:38" x14ac:dyDescent="0.25">
      <c r="A620" s="47">
        <v>127322</v>
      </c>
      <c r="B620" s="48">
        <v>3</v>
      </c>
      <c r="C620" s="49" t="s">
        <v>47</v>
      </c>
      <c r="D620" s="50">
        <v>43187</v>
      </c>
      <c r="E620" s="49" t="s">
        <v>75</v>
      </c>
      <c r="F620" s="50">
        <v>43787</v>
      </c>
      <c r="G620" s="49" t="s">
        <v>75</v>
      </c>
      <c r="H620" s="51" t="s">
        <v>434</v>
      </c>
      <c r="I620" s="49" t="s">
        <v>3139</v>
      </c>
      <c r="J620" s="49" t="s">
        <v>116</v>
      </c>
      <c r="K620" s="49"/>
      <c r="L620" s="52" t="s">
        <v>116</v>
      </c>
      <c r="M620" s="51" t="s">
        <v>4138</v>
      </c>
      <c r="N620" s="51" t="s">
        <v>2343</v>
      </c>
      <c r="O620" s="49" t="s">
        <v>188</v>
      </c>
      <c r="P620" s="51" t="s">
        <v>188</v>
      </c>
      <c r="Q620" s="51" t="s">
        <v>2343</v>
      </c>
      <c r="R620" s="110" t="s">
        <v>139</v>
      </c>
      <c r="S620" s="110" t="s">
        <v>4621</v>
      </c>
      <c r="T620" s="130"/>
      <c r="U620" s="53">
        <v>1.97</v>
      </c>
      <c r="V620" s="50">
        <v>43595</v>
      </c>
      <c r="W620" s="49" t="s">
        <v>1179</v>
      </c>
      <c r="X620" s="52" t="s">
        <v>43</v>
      </c>
      <c r="Y620" s="49" t="s">
        <v>78</v>
      </c>
      <c r="Z620" s="112" t="s">
        <v>20461</v>
      </c>
      <c r="AA620" s="51"/>
      <c r="AB620" s="54">
        <v>0</v>
      </c>
      <c r="AC620" s="54">
        <v>0</v>
      </c>
      <c r="AD620" s="54">
        <v>0</v>
      </c>
      <c r="AE620" s="54">
        <v>16591.45</v>
      </c>
      <c r="AF620" s="3">
        <f>SUM(Table2[[#This Row],[PE 2021 Obligations]],Table2[[#This Row],[ROW 2021 Obligations]],Table2[[#This Row],[Construction 2021 Obligations]],Table2[[#This Row],[Paving 2021 Obligations]])</f>
        <v>16591.45</v>
      </c>
      <c r="AG620" s="54">
        <v>0</v>
      </c>
      <c r="AH620" s="54">
        <v>0</v>
      </c>
      <c r="AI620" s="54">
        <v>0</v>
      </c>
      <c r="AJ620" s="54">
        <v>367193.45</v>
      </c>
      <c r="AK620" s="54">
        <v>367193.45</v>
      </c>
      <c r="AL620" s="49" t="s">
        <v>4139</v>
      </c>
    </row>
    <row r="621" spans="1:38" hidden="1" x14ac:dyDescent="0.25">
      <c r="A621" s="13">
        <v>127841</v>
      </c>
      <c r="B621" s="15">
        <v>1</v>
      </c>
      <c r="C621" s="43" t="s">
        <v>474</v>
      </c>
      <c r="D621" s="44">
        <v>43287</v>
      </c>
      <c r="E621" s="43" t="s">
        <v>75</v>
      </c>
      <c r="F621" s="44">
        <v>44342</v>
      </c>
      <c r="G621" s="43" t="s">
        <v>32</v>
      </c>
      <c r="H621" s="45" t="s">
        <v>320</v>
      </c>
      <c r="I621" s="43" t="s">
        <v>468</v>
      </c>
      <c r="J621" s="43" t="s">
        <v>116</v>
      </c>
      <c r="K621" s="43"/>
      <c r="L621" s="46" t="s">
        <v>116</v>
      </c>
      <c r="M621" s="45" t="s">
        <v>4373</v>
      </c>
      <c r="N621" s="45" t="s">
        <v>2343</v>
      </c>
      <c r="O621" s="43" t="s">
        <v>188</v>
      </c>
      <c r="P621" s="45" t="s">
        <v>188</v>
      </c>
      <c r="Q621" s="45" t="s">
        <v>2343</v>
      </c>
      <c r="R621" s="110" t="s">
        <v>139</v>
      </c>
      <c r="S621" s="110" t="s">
        <v>4621</v>
      </c>
      <c r="T621" s="130"/>
      <c r="U621" s="10">
        <v>5.0599999999999996</v>
      </c>
      <c r="V621" s="44">
        <v>43966</v>
      </c>
      <c r="W621" s="43" t="s">
        <v>1179</v>
      </c>
      <c r="X621" s="46" t="s">
        <v>472</v>
      </c>
      <c r="Y621" s="43" t="s">
        <v>140</v>
      </c>
      <c r="Z621" s="127" t="s">
        <v>20460</v>
      </c>
      <c r="AA621" s="45"/>
      <c r="AB621" s="3">
        <v>0</v>
      </c>
      <c r="AC621" s="3">
        <v>0</v>
      </c>
      <c r="AD621" s="3">
        <v>-23900</v>
      </c>
      <c r="AE621" s="3">
        <v>-56900</v>
      </c>
      <c r="AF621" s="3">
        <f>SUM(Table2[[#This Row],[PE 2021 Obligations]],Table2[[#This Row],[ROW 2021 Obligations]],Table2[[#This Row],[Construction 2021 Obligations]],Table2[[#This Row],[Paving 2021 Obligations]])</f>
        <v>-80800</v>
      </c>
      <c r="AG621" s="3">
        <v>0</v>
      </c>
      <c r="AH621" s="3">
        <v>0</v>
      </c>
      <c r="AI621" s="3">
        <v>260000</v>
      </c>
      <c r="AJ621" s="3">
        <v>1292100</v>
      </c>
      <c r="AK621" s="3">
        <v>1552100</v>
      </c>
      <c r="AL621" s="43" t="s">
        <v>4374</v>
      </c>
    </row>
    <row r="622" spans="1:38" hidden="1" x14ac:dyDescent="0.25">
      <c r="A622" s="13">
        <v>128854</v>
      </c>
      <c r="B622" s="15">
        <v>2</v>
      </c>
      <c r="C622" s="43" t="s">
        <v>31</v>
      </c>
      <c r="D622" s="44">
        <v>43584</v>
      </c>
      <c r="E622" s="43" t="s">
        <v>75</v>
      </c>
      <c r="F622" s="44">
        <v>44252</v>
      </c>
      <c r="G622" s="43" t="s">
        <v>514</v>
      </c>
      <c r="H622" s="45" t="s">
        <v>380</v>
      </c>
      <c r="I622" s="43" t="s">
        <v>159</v>
      </c>
      <c r="J622" s="43" t="s">
        <v>148</v>
      </c>
      <c r="K622" s="43"/>
      <c r="L622" s="46" t="s">
        <v>149</v>
      </c>
      <c r="M622" s="45" t="s">
        <v>5109</v>
      </c>
      <c r="N622" s="45" t="s">
        <v>2343</v>
      </c>
      <c r="O622" s="43" t="s">
        <v>188</v>
      </c>
      <c r="P622" s="45" t="s">
        <v>188</v>
      </c>
      <c r="Q622" s="45" t="s">
        <v>2343</v>
      </c>
      <c r="R622" s="110" t="s">
        <v>139</v>
      </c>
      <c r="S622" s="110" t="s">
        <v>4621</v>
      </c>
      <c r="T622" s="130"/>
      <c r="U622" s="10">
        <v>5.55</v>
      </c>
      <c r="V622" s="44">
        <v>44232</v>
      </c>
      <c r="W622" s="43"/>
      <c r="X622" s="46" t="s">
        <v>43</v>
      </c>
      <c r="Y622" s="43" t="s">
        <v>454</v>
      </c>
      <c r="Z622" s="112" t="s">
        <v>20457</v>
      </c>
      <c r="AA622" s="45"/>
      <c r="AB622" s="3">
        <v>0</v>
      </c>
      <c r="AC622" s="3">
        <v>0</v>
      </c>
      <c r="AD622" s="3">
        <v>0</v>
      </c>
      <c r="AE622" s="3">
        <v>2420320</v>
      </c>
      <c r="AF622" s="3">
        <f>SUM(Table2[[#This Row],[PE 2021 Obligations]],Table2[[#This Row],[ROW 2021 Obligations]],Table2[[#This Row],[Construction 2021 Obligations]],Table2[[#This Row],[Paving 2021 Obligations]])</f>
        <v>2420320</v>
      </c>
      <c r="AG622" s="3">
        <v>0</v>
      </c>
      <c r="AH622" s="3">
        <v>0</v>
      </c>
      <c r="AI622" s="3">
        <v>0</v>
      </c>
      <c r="AJ622" s="3">
        <v>2420320</v>
      </c>
      <c r="AK622" s="3">
        <v>2420320</v>
      </c>
      <c r="AL622" s="43" t="s">
        <v>5110</v>
      </c>
    </row>
    <row r="623" spans="1:38" ht="30" hidden="1" x14ac:dyDescent="0.25">
      <c r="A623" s="47">
        <v>128855</v>
      </c>
      <c r="B623" s="48">
        <v>2</v>
      </c>
      <c r="C623" s="49" t="s">
        <v>31</v>
      </c>
      <c r="D623" s="50">
        <v>43584</v>
      </c>
      <c r="E623" s="49" t="s">
        <v>75</v>
      </c>
      <c r="F623" s="50">
        <v>44188</v>
      </c>
      <c r="G623" s="49" t="s">
        <v>514</v>
      </c>
      <c r="H623" s="51" t="s">
        <v>241</v>
      </c>
      <c r="I623" s="49" t="s">
        <v>155</v>
      </c>
      <c r="J623" s="49" t="s">
        <v>148</v>
      </c>
      <c r="K623" s="49"/>
      <c r="L623" s="52" t="s">
        <v>149</v>
      </c>
      <c r="M623" s="51" t="s">
        <v>5111</v>
      </c>
      <c r="N623" s="51" t="s">
        <v>5112</v>
      </c>
      <c r="O623" s="49" t="s">
        <v>188</v>
      </c>
      <c r="P623" s="51" t="s">
        <v>188</v>
      </c>
      <c r="Q623" s="51" t="s">
        <v>2343</v>
      </c>
      <c r="R623" s="110" t="s">
        <v>139</v>
      </c>
      <c r="S623" s="110" t="s">
        <v>4621</v>
      </c>
      <c r="T623" s="130"/>
      <c r="U623" s="53">
        <v>5.86</v>
      </c>
      <c r="V623" s="50">
        <v>44176</v>
      </c>
      <c r="W623" s="49" t="s">
        <v>1179</v>
      </c>
      <c r="X623" s="52" t="s">
        <v>43</v>
      </c>
      <c r="Y623" s="49" t="s">
        <v>454</v>
      </c>
      <c r="Z623" s="127" t="s">
        <v>20457</v>
      </c>
      <c r="AA623" s="51"/>
      <c r="AB623" s="54">
        <v>0</v>
      </c>
      <c r="AC623" s="54">
        <v>0</v>
      </c>
      <c r="AD623" s="54">
        <v>0</v>
      </c>
      <c r="AE623" s="54">
        <v>3949907</v>
      </c>
      <c r="AF623" s="3">
        <f>SUM(Table2[[#This Row],[PE 2021 Obligations]],Table2[[#This Row],[ROW 2021 Obligations]],Table2[[#This Row],[Construction 2021 Obligations]],Table2[[#This Row],[Paving 2021 Obligations]])</f>
        <v>3949907</v>
      </c>
      <c r="AG623" s="54">
        <v>0</v>
      </c>
      <c r="AH623" s="54">
        <v>0</v>
      </c>
      <c r="AI623" s="54">
        <v>0</v>
      </c>
      <c r="AJ623" s="54">
        <v>3949907</v>
      </c>
      <c r="AK623" s="54">
        <v>3949907</v>
      </c>
      <c r="AL623" s="49" t="s">
        <v>5113</v>
      </c>
    </row>
    <row r="624" spans="1:38" x14ac:dyDescent="0.25">
      <c r="A624" s="47">
        <v>129197</v>
      </c>
      <c r="B624" s="48">
        <v>3</v>
      </c>
      <c r="C624" s="49" t="s">
        <v>31</v>
      </c>
      <c r="D624" s="50">
        <v>43641</v>
      </c>
      <c r="E624" s="49" t="s">
        <v>75</v>
      </c>
      <c r="F624" s="50">
        <v>44302</v>
      </c>
      <c r="G624" s="49" t="s">
        <v>832</v>
      </c>
      <c r="H624" s="51" t="s">
        <v>273</v>
      </c>
      <c r="I624" s="49" t="s">
        <v>2345</v>
      </c>
      <c r="J624" s="49" t="s">
        <v>116</v>
      </c>
      <c r="K624" s="49"/>
      <c r="L624" s="52" t="s">
        <v>116</v>
      </c>
      <c r="M624" s="51" t="s">
        <v>5297</v>
      </c>
      <c r="N624" s="51" t="s">
        <v>2343</v>
      </c>
      <c r="O624" s="49" t="s">
        <v>188</v>
      </c>
      <c r="P624" s="51" t="s">
        <v>188</v>
      </c>
      <c r="Q624" s="51" t="s">
        <v>2343</v>
      </c>
      <c r="R624" s="110" t="s">
        <v>139</v>
      </c>
      <c r="S624" s="110" t="s">
        <v>4621</v>
      </c>
      <c r="T624" s="130"/>
      <c r="U624" s="53">
        <v>0.73</v>
      </c>
      <c r="V624" s="50">
        <v>44281</v>
      </c>
      <c r="W624" s="49" t="s">
        <v>1179</v>
      </c>
      <c r="X624" s="52" t="s">
        <v>43</v>
      </c>
      <c r="Y624" s="49" t="s">
        <v>78</v>
      </c>
      <c r="Z624" s="127" t="s">
        <v>20461</v>
      </c>
      <c r="AA624" s="51"/>
      <c r="AB624" s="54">
        <v>0</v>
      </c>
      <c r="AC624" s="54">
        <v>0</v>
      </c>
      <c r="AD624" s="54">
        <v>0</v>
      </c>
      <c r="AE624" s="54">
        <v>323720</v>
      </c>
      <c r="AF624" s="3">
        <f>SUM(Table2[[#This Row],[PE 2021 Obligations]],Table2[[#This Row],[ROW 2021 Obligations]],Table2[[#This Row],[Construction 2021 Obligations]],Table2[[#This Row],[Paving 2021 Obligations]])</f>
        <v>323720</v>
      </c>
      <c r="AG624" s="54">
        <v>0</v>
      </c>
      <c r="AH624" s="54">
        <v>0</v>
      </c>
      <c r="AI624" s="54">
        <v>0</v>
      </c>
      <c r="AJ624" s="54">
        <v>323720</v>
      </c>
      <c r="AK624" s="54">
        <v>323720</v>
      </c>
      <c r="AL624" s="49" t="s">
        <v>5298</v>
      </c>
    </row>
    <row r="625" spans="1:38" hidden="1" x14ac:dyDescent="0.25">
      <c r="A625" s="47">
        <v>129211</v>
      </c>
      <c r="B625" s="48">
        <v>3</v>
      </c>
      <c r="C625" s="49" t="s">
        <v>474</v>
      </c>
      <c r="D625" s="50">
        <v>43641</v>
      </c>
      <c r="E625" s="49" t="s">
        <v>75</v>
      </c>
      <c r="F625" s="50">
        <v>44167</v>
      </c>
      <c r="G625" s="49" t="s">
        <v>832</v>
      </c>
      <c r="H625" s="51" t="s">
        <v>425</v>
      </c>
      <c r="I625" s="49" t="s">
        <v>691</v>
      </c>
      <c r="J625" s="49" t="s">
        <v>116</v>
      </c>
      <c r="K625" s="49"/>
      <c r="L625" s="52" t="s">
        <v>116</v>
      </c>
      <c r="M625" s="51" t="s">
        <v>5307</v>
      </c>
      <c r="N625" s="51" t="s">
        <v>2343</v>
      </c>
      <c r="O625" s="49" t="s">
        <v>188</v>
      </c>
      <c r="P625" s="51" t="s">
        <v>188</v>
      </c>
      <c r="Q625" s="51" t="s">
        <v>2343</v>
      </c>
      <c r="R625" s="110" t="s">
        <v>139</v>
      </c>
      <c r="S625" s="110" t="s">
        <v>4621</v>
      </c>
      <c r="T625" s="130"/>
      <c r="U625" s="53">
        <v>0.31</v>
      </c>
      <c r="V625" s="50">
        <v>43966</v>
      </c>
      <c r="W625" s="49" t="s">
        <v>1179</v>
      </c>
      <c r="X625" s="52" t="s">
        <v>472</v>
      </c>
      <c r="Y625" s="49" t="s">
        <v>140</v>
      </c>
      <c r="Z625" s="127" t="s">
        <v>20460</v>
      </c>
      <c r="AA625" s="51"/>
      <c r="AB625" s="54">
        <v>0</v>
      </c>
      <c r="AC625" s="54">
        <v>0</v>
      </c>
      <c r="AD625" s="54">
        <v>0</v>
      </c>
      <c r="AE625" s="54">
        <v>-15045</v>
      </c>
      <c r="AF625" s="3">
        <f>SUM(Table2[[#This Row],[PE 2021 Obligations]],Table2[[#This Row],[ROW 2021 Obligations]],Table2[[#This Row],[Construction 2021 Obligations]],Table2[[#This Row],[Paving 2021 Obligations]])</f>
        <v>-15045</v>
      </c>
      <c r="AG625" s="54">
        <v>0</v>
      </c>
      <c r="AH625" s="54">
        <v>0</v>
      </c>
      <c r="AI625" s="54">
        <v>0</v>
      </c>
      <c r="AJ625" s="54">
        <v>441995</v>
      </c>
      <c r="AK625" s="54">
        <v>441995</v>
      </c>
      <c r="AL625" s="49" t="s">
        <v>5308</v>
      </c>
    </row>
    <row r="626" spans="1:38" hidden="1" x14ac:dyDescent="0.25">
      <c r="A626" s="13">
        <v>129212</v>
      </c>
      <c r="B626" s="15">
        <v>3</v>
      </c>
      <c r="C626" s="43" t="s">
        <v>474</v>
      </c>
      <c r="D626" s="44">
        <v>43641</v>
      </c>
      <c r="E626" s="43" t="s">
        <v>75</v>
      </c>
      <c r="F626" s="44">
        <v>44167</v>
      </c>
      <c r="G626" s="43" t="s">
        <v>832</v>
      </c>
      <c r="H626" s="45" t="s">
        <v>57</v>
      </c>
      <c r="I626" s="43" t="s">
        <v>691</v>
      </c>
      <c r="J626" s="43" t="s">
        <v>116</v>
      </c>
      <c r="K626" s="43"/>
      <c r="L626" s="46" t="s">
        <v>116</v>
      </c>
      <c r="M626" s="45" t="s">
        <v>5309</v>
      </c>
      <c r="N626" s="45" t="s">
        <v>2343</v>
      </c>
      <c r="O626" s="43" t="s">
        <v>188</v>
      </c>
      <c r="P626" s="45" t="s">
        <v>188</v>
      </c>
      <c r="Q626" s="45" t="s">
        <v>2343</v>
      </c>
      <c r="R626" s="110" t="s">
        <v>139</v>
      </c>
      <c r="S626" s="110" t="s">
        <v>4621</v>
      </c>
      <c r="T626" s="130"/>
      <c r="U626" s="10">
        <v>3.33</v>
      </c>
      <c r="V626" s="44">
        <v>43966</v>
      </c>
      <c r="W626" s="43" t="s">
        <v>1179</v>
      </c>
      <c r="X626" s="46" t="s">
        <v>43</v>
      </c>
      <c r="Y626" s="43" t="s">
        <v>140</v>
      </c>
      <c r="Z626" s="127" t="s">
        <v>20460</v>
      </c>
      <c r="AA626" s="45"/>
      <c r="AB626" s="3">
        <v>0</v>
      </c>
      <c r="AC626" s="3">
        <v>0</v>
      </c>
      <c r="AD626" s="3">
        <v>0</v>
      </c>
      <c r="AE626" s="3">
        <v>-74957</v>
      </c>
      <c r="AF626" s="3">
        <f>SUM(Table2[[#This Row],[PE 2021 Obligations]],Table2[[#This Row],[ROW 2021 Obligations]],Table2[[#This Row],[Construction 2021 Obligations]],Table2[[#This Row],[Paving 2021 Obligations]])</f>
        <v>-74957</v>
      </c>
      <c r="AG626" s="3">
        <v>0</v>
      </c>
      <c r="AH626" s="3">
        <v>0</v>
      </c>
      <c r="AI626" s="3">
        <v>0</v>
      </c>
      <c r="AJ626" s="3">
        <v>1639193</v>
      </c>
      <c r="AK626" s="3">
        <v>1639193</v>
      </c>
      <c r="AL626" s="43" t="s">
        <v>5310</v>
      </c>
    </row>
    <row r="627" spans="1:38" hidden="1" x14ac:dyDescent="0.25">
      <c r="A627" s="47">
        <v>129228</v>
      </c>
      <c r="B627" s="48">
        <v>3</v>
      </c>
      <c r="C627" s="49" t="s">
        <v>31</v>
      </c>
      <c r="D627" s="50">
        <v>43641</v>
      </c>
      <c r="E627" s="49" t="s">
        <v>75</v>
      </c>
      <c r="F627" s="50">
        <v>44076</v>
      </c>
      <c r="G627" s="49" t="s">
        <v>75</v>
      </c>
      <c r="H627" s="51" t="s">
        <v>98</v>
      </c>
      <c r="I627" s="49" t="s">
        <v>441</v>
      </c>
      <c r="J627" s="49" t="s">
        <v>116</v>
      </c>
      <c r="K627" s="49"/>
      <c r="L627" s="52" t="s">
        <v>116</v>
      </c>
      <c r="M627" s="51" t="s">
        <v>5329</v>
      </c>
      <c r="N627" s="51" t="s">
        <v>2343</v>
      </c>
      <c r="O627" s="49" t="s">
        <v>188</v>
      </c>
      <c r="P627" s="51" t="s">
        <v>188</v>
      </c>
      <c r="Q627" s="51" t="s">
        <v>2343</v>
      </c>
      <c r="R627" s="110" t="s">
        <v>139</v>
      </c>
      <c r="S627" s="110" t="s">
        <v>4621</v>
      </c>
      <c r="T627" s="130"/>
      <c r="U627" s="53">
        <v>1.99</v>
      </c>
      <c r="V627" s="50">
        <v>44057</v>
      </c>
      <c r="W627" s="49" t="s">
        <v>1179</v>
      </c>
      <c r="X627" s="52" t="s">
        <v>472</v>
      </c>
      <c r="Y627" s="49" t="s">
        <v>140</v>
      </c>
      <c r="Z627" s="112" t="s">
        <v>20460</v>
      </c>
      <c r="AA627" s="51"/>
      <c r="AB627" s="54">
        <v>0</v>
      </c>
      <c r="AC627" s="54">
        <v>0</v>
      </c>
      <c r="AD627" s="54">
        <v>0</v>
      </c>
      <c r="AE627" s="54">
        <v>876219</v>
      </c>
      <c r="AF627" s="3">
        <f>SUM(Table2[[#This Row],[PE 2021 Obligations]],Table2[[#This Row],[ROW 2021 Obligations]],Table2[[#This Row],[Construction 2021 Obligations]],Table2[[#This Row],[Paving 2021 Obligations]])</f>
        <v>876219</v>
      </c>
      <c r="AG627" s="54">
        <v>0</v>
      </c>
      <c r="AH627" s="54">
        <v>0</v>
      </c>
      <c r="AI627" s="54">
        <v>0</v>
      </c>
      <c r="AJ627" s="54">
        <v>876219</v>
      </c>
      <c r="AK627" s="54">
        <v>876219</v>
      </c>
      <c r="AL627" s="49" t="s">
        <v>5330</v>
      </c>
    </row>
    <row r="628" spans="1:38" hidden="1" x14ac:dyDescent="0.25">
      <c r="A628" s="13">
        <v>129476</v>
      </c>
      <c r="B628" s="15">
        <v>3</v>
      </c>
      <c r="C628" s="43" t="s">
        <v>73</v>
      </c>
      <c r="D628" s="44">
        <v>43685</v>
      </c>
      <c r="E628" s="43" t="s">
        <v>75</v>
      </c>
      <c r="F628" s="44">
        <v>44047</v>
      </c>
      <c r="G628" s="43" t="s">
        <v>75</v>
      </c>
      <c r="H628" s="45" t="s">
        <v>49</v>
      </c>
      <c r="I628" s="43" t="s">
        <v>441</v>
      </c>
      <c r="J628" s="43" t="s">
        <v>116</v>
      </c>
      <c r="K628" s="43"/>
      <c r="L628" s="46" t="s">
        <v>116</v>
      </c>
      <c r="M628" s="45" t="s">
        <v>5480</v>
      </c>
      <c r="N628" s="45" t="s">
        <v>2343</v>
      </c>
      <c r="O628" s="43" t="s">
        <v>188</v>
      </c>
      <c r="P628" s="45" t="s">
        <v>188</v>
      </c>
      <c r="Q628" s="45" t="s">
        <v>2343</v>
      </c>
      <c r="R628" s="114" t="s">
        <v>139</v>
      </c>
      <c r="S628" s="114" t="s">
        <v>4621</v>
      </c>
      <c r="T628" s="133"/>
      <c r="U628" s="10">
        <v>5.38</v>
      </c>
      <c r="V628" s="46"/>
      <c r="W628" s="43" t="s">
        <v>1179</v>
      </c>
      <c r="X628" s="46" t="s">
        <v>472</v>
      </c>
      <c r="Y628" s="43" t="s">
        <v>140</v>
      </c>
      <c r="Z628" s="112" t="s">
        <v>20460</v>
      </c>
      <c r="AA628" s="45" t="s">
        <v>5481</v>
      </c>
      <c r="AB628" s="3">
        <v>0</v>
      </c>
      <c r="AC628" s="3">
        <v>0</v>
      </c>
      <c r="AD628" s="3"/>
      <c r="AE628" s="3">
        <v>0</v>
      </c>
      <c r="AF628" s="3">
        <f>SUM(Table2[[#This Row],[PE 2021 Obligations]],Table2[[#This Row],[ROW 2021 Obligations]],Table2[[#This Row],[Construction 2021 Obligations]],Table2[[#This Row],[Paving 2021 Obligations]])</f>
        <v>0</v>
      </c>
      <c r="AG628" s="3">
        <v>0</v>
      </c>
      <c r="AH628" s="3">
        <v>0</v>
      </c>
      <c r="AI628" s="3">
        <v>5000</v>
      </c>
      <c r="AJ628" s="3">
        <v>0</v>
      </c>
      <c r="AK628" s="3">
        <v>5000</v>
      </c>
      <c r="AL628" s="43" t="s">
        <v>5482</v>
      </c>
    </row>
    <row r="629" spans="1:38" x14ac:dyDescent="0.25">
      <c r="A629" s="13">
        <v>129488</v>
      </c>
      <c r="B629" s="15">
        <v>3</v>
      </c>
      <c r="C629" s="43" t="s">
        <v>73</v>
      </c>
      <c r="D629" s="44">
        <v>43685</v>
      </c>
      <c r="E629" s="43" t="s">
        <v>75</v>
      </c>
      <c r="F629" s="44">
        <v>44210</v>
      </c>
      <c r="G629" s="43" t="s">
        <v>75</v>
      </c>
      <c r="H629" s="45" t="s">
        <v>64</v>
      </c>
      <c r="I629" s="43" t="s">
        <v>686</v>
      </c>
      <c r="J629" s="43" t="s">
        <v>116</v>
      </c>
      <c r="K629" s="43"/>
      <c r="L629" s="46" t="s">
        <v>116</v>
      </c>
      <c r="M629" s="45" t="s">
        <v>5507</v>
      </c>
      <c r="N629" s="45" t="s">
        <v>2343</v>
      </c>
      <c r="O629" s="43" t="s">
        <v>188</v>
      </c>
      <c r="P629" s="45" t="s">
        <v>188</v>
      </c>
      <c r="Q629" s="45" t="s">
        <v>2343</v>
      </c>
      <c r="R629" s="114" t="s">
        <v>139</v>
      </c>
      <c r="S629" s="114" t="s">
        <v>4621</v>
      </c>
      <c r="T629" s="133"/>
      <c r="U629" s="10">
        <v>4.29</v>
      </c>
      <c r="V629" s="46"/>
      <c r="W629" s="43" t="s">
        <v>1179</v>
      </c>
      <c r="X629" s="46" t="s">
        <v>43</v>
      </c>
      <c r="Y629" s="43" t="s">
        <v>78</v>
      </c>
      <c r="Z629" s="127" t="s">
        <v>20461</v>
      </c>
      <c r="AA629" s="45" t="s">
        <v>5508</v>
      </c>
      <c r="AB629" s="3">
        <v>0</v>
      </c>
      <c r="AC629" s="3">
        <v>0</v>
      </c>
      <c r="AD629" s="3"/>
      <c r="AE629" s="3">
        <v>0</v>
      </c>
      <c r="AF629" s="3">
        <f>SUM(Table2[[#This Row],[PE 2021 Obligations]],Table2[[#This Row],[ROW 2021 Obligations]],Table2[[#This Row],[Construction 2021 Obligations]],Table2[[#This Row],[Paving 2021 Obligations]])</f>
        <v>0</v>
      </c>
      <c r="AG629" s="3">
        <v>0</v>
      </c>
      <c r="AH629" s="3">
        <v>0</v>
      </c>
      <c r="AI629" s="3">
        <v>5000</v>
      </c>
      <c r="AJ629" s="3">
        <v>0</v>
      </c>
      <c r="AK629" s="3">
        <v>5000</v>
      </c>
      <c r="AL629" s="43" t="s">
        <v>5509</v>
      </c>
    </row>
    <row r="630" spans="1:38" x14ac:dyDescent="0.25">
      <c r="A630" s="47">
        <v>129499</v>
      </c>
      <c r="B630" s="48">
        <v>3</v>
      </c>
      <c r="C630" s="49" t="s">
        <v>31</v>
      </c>
      <c r="D630" s="50">
        <v>43685</v>
      </c>
      <c r="E630" s="49" t="s">
        <v>75</v>
      </c>
      <c r="F630" s="50">
        <v>44299</v>
      </c>
      <c r="G630" s="49" t="s">
        <v>832</v>
      </c>
      <c r="H630" s="51" t="s">
        <v>273</v>
      </c>
      <c r="I630" s="49" t="s">
        <v>2345</v>
      </c>
      <c r="J630" s="49" t="s">
        <v>116</v>
      </c>
      <c r="K630" s="49"/>
      <c r="L630" s="52" t="s">
        <v>116</v>
      </c>
      <c r="M630" s="51" t="s">
        <v>5530</v>
      </c>
      <c r="N630" s="51" t="s">
        <v>2343</v>
      </c>
      <c r="O630" s="49" t="s">
        <v>188</v>
      </c>
      <c r="P630" s="51" t="s">
        <v>188</v>
      </c>
      <c r="Q630" s="51" t="s">
        <v>2343</v>
      </c>
      <c r="R630" s="110" t="s">
        <v>139</v>
      </c>
      <c r="S630" s="110" t="s">
        <v>4621</v>
      </c>
      <c r="T630" s="130"/>
      <c r="U630" s="53">
        <v>1.81</v>
      </c>
      <c r="V630" s="50">
        <v>44281</v>
      </c>
      <c r="W630" s="49" t="s">
        <v>1179</v>
      </c>
      <c r="X630" s="52" t="s">
        <v>43</v>
      </c>
      <c r="Y630" s="49" t="s">
        <v>78</v>
      </c>
      <c r="Z630" s="127" t="s">
        <v>20461</v>
      </c>
      <c r="AA630" s="51"/>
      <c r="AB630" s="54">
        <v>0</v>
      </c>
      <c r="AC630" s="54">
        <v>0</v>
      </c>
      <c r="AD630" s="54">
        <v>0</v>
      </c>
      <c r="AE630" s="54">
        <v>359250</v>
      </c>
      <c r="AF630" s="3">
        <f>SUM(Table2[[#This Row],[PE 2021 Obligations]],Table2[[#This Row],[ROW 2021 Obligations]],Table2[[#This Row],[Construction 2021 Obligations]],Table2[[#This Row],[Paving 2021 Obligations]])</f>
        <v>359250</v>
      </c>
      <c r="AG630" s="54">
        <v>0</v>
      </c>
      <c r="AH630" s="54">
        <v>0</v>
      </c>
      <c r="AI630" s="54">
        <v>0</v>
      </c>
      <c r="AJ630" s="54">
        <v>359250</v>
      </c>
      <c r="AK630" s="54">
        <v>359250</v>
      </c>
      <c r="AL630" s="49" t="s">
        <v>5531</v>
      </c>
    </row>
    <row r="631" spans="1:38" hidden="1" x14ac:dyDescent="0.25">
      <c r="A631" s="47">
        <v>130782</v>
      </c>
      <c r="B631" s="48">
        <v>3</v>
      </c>
      <c r="C631" s="49" t="s">
        <v>31</v>
      </c>
      <c r="D631" s="50">
        <v>44061</v>
      </c>
      <c r="E631" s="49" t="s">
        <v>75</v>
      </c>
      <c r="F631" s="50">
        <v>44263</v>
      </c>
      <c r="G631" s="49" t="s">
        <v>75</v>
      </c>
      <c r="H631" s="51" t="s">
        <v>49</v>
      </c>
      <c r="I631" s="49" t="s">
        <v>6993</v>
      </c>
      <c r="J631" s="49" t="s">
        <v>116</v>
      </c>
      <c r="K631" s="49"/>
      <c r="L631" s="52" t="s">
        <v>116</v>
      </c>
      <c r="M631" s="51" t="s">
        <v>6994</v>
      </c>
      <c r="N631" s="51" t="s">
        <v>2343</v>
      </c>
      <c r="O631" s="49" t="s">
        <v>188</v>
      </c>
      <c r="P631" s="51" t="s">
        <v>188</v>
      </c>
      <c r="Q631" s="51" t="s">
        <v>2343</v>
      </c>
      <c r="R631" s="110" t="s">
        <v>139</v>
      </c>
      <c r="S631" s="110" t="s">
        <v>4621</v>
      </c>
      <c r="T631" s="130"/>
      <c r="U631" s="53">
        <v>4.1100000000000003</v>
      </c>
      <c r="V631" s="50">
        <v>44232</v>
      </c>
      <c r="W631" s="49" t="s">
        <v>1179</v>
      </c>
      <c r="X631" s="52" t="s">
        <v>43</v>
      </c>
      <c r="Y631" s="49" t="s">
        <v>140</v>
      </c>
      <c r="Z631" s="127" t="s">
        <v>20460</v>
      </c>
      <c r="AA631" s="51" t="s">
        <v>6995</v>
      </c>
      <c r="AB631" s="54">
        <v>0</v>
      </c>
      <c r="AC631" s="54">
        <v>0</v>
      </c>
      <c r="AD631" s="54"/>
      <c r="AE631" s="54">
        <v>2144257</v>
      </c>
      <c r="AF631" s="3">
        <f>SUM(Table2[[#This Row],[PE 2021 Obligations]],Table2[[#This Row],[ROW 2021 Obligations]],Table2[[#This Row],[Construction 2021 Obligations]],Table2[[#This Row],[Paving 2021 Obligations]])</f>
        <v>2144257</v>
      </c>
      <c r="AG631" s="54">
        <v>0</v>
      </c>
      <c r="AH631" s="54">
        <v>0</v>
      </c>
      <c r="AI631" s="54">
        <v>150472</v>
      </c>
      <c r="AJ631" s="54">
        <v>244257</v>
      </c>
      <c r="AK631" s="54">
        <v>394729</v>
      </c>
      <c r="AL631" s="49" t="s">
        <v>6996</v>
      </c>
    </row>
    <row r="632" spans="1:38" x14ac:dyDescent="0.25">
      <c r="A632" s="47">
        <v>130787</v>
      </c>
      <c r="B632" s="48">
        <v>3</v>
      </c>
      <c r="C632" s="49" t="s">
        <v>31</v>
      </c>
      <c r="D632" s="50">
        <v>44061</v>
      </c>
      <c r="E632" s="49" t="s">
        <v>75</v>
      </c>
      <c r="F632" s="50">
        <v>44263</v>
      </c>
      <c r="G632" s="49" t="s">
        <v>142</v>
      </c>
      <c r="H632" s="51" t="s">
        <v>362</v>
      </c>
      <c r="I632" s="49" t="s">
        <v>1285</v>
      </c>
      <c r="J632" s="49" t="s">
        <v>116</v>
      </c>
      <c r="K632" s="49"/>
      <c r="L632" s="52" t="s">
        <v>116</v>
      </c>
      <c r="M632" s="51" t="s">
        <v>7003</v>
      </c>
      <c r="N632" s="51" t="s">
        <v>2343</v>
      </c>
      <c r="O632" s="49" t="s">
        <v>188</v>
      </c>
      <c r="P632" s="51" t="s">
        <v>188</v>
      </c>
      <c r="Q632" s="51" t="s">
        <v>2343</v>
      </c>
      <c r="R632" s="110" t="s">
        <v>139</v>
      </c>
      <c r="S632" s="110" t="s">
        <v>4621</v>
      </c>
      <c r="T632" s="130"/>
      <c r="U632" s="53">
        <v>1.06</v>
      </c>
      <c r="V632" s="50">
        <v>44232</v>
      </c>
      <c r="W632" s="49"/>
      <c r="X632" s="52" t="s">
        <v>43</v>
      </c>
      <c r="Y632" s="49" t="s">
        <v>78</v>
      </c>
      <c r="Z632" s="112" t="s">
        <v>20461</v>
      </c>
      <c r="AA632" s="51"/>
      <c r="AB632" s="54">
        <v>0</v>
      </c>
      <c r="AC632" s="54">
        <v>0</v>
      </c>
      <c r="AD632" s="54">
        <v>0</v>
      </c>
      <c r="AE632" s="54">
        <v>209877</v>
      </c>
      <c r="AF632" s="3">
        <f>SUM(Table2[[#This Row],[PE 2021 Obligations]],Table2[[#This Row],[ROW 2021 Obligations]],Table2[[#This Row],[Construction 2021 Obligations]],Table2[[#This Row],[Paving 2021 Obligations]])</f>
        <v>209877</v>
      </c>
      <c r="AG632" s="54">
        <v>0</v>
      </c>
      <c r="AH632" s="54">
        <v>0</v>
      </c>
      <c r="AI632" s="54">
        <v>0</v>
      </c>
      <c r="AJ632" s="54">
        <v>209877</v>
      </c>
      <c r="AK632" s="54">
        <v>209877</v>
      </c>
      <c r="AL632" s="49" t="s">
        <v>7004</v>
      </c>
    </row>
    <row r="633" spans="1:38" ht="30" hidden="1" x14ac:dyDescent="0.25">
      <c r="A633" s="13">
        <v>127289</v>
      </c>
      <c r="B633" s="15">
        <v>3</v>
      </c>
      <c r="C633" s="43" t="s">
        <v>47</v>
      </c>
      <c r="D633" s="44">
        <v>43187</v>
      </c>
      <c r="E633" s="43" t="s">
        <v>75</v>
      </c>
      <c r="F633" s="44">
        <v>43776</v>
      </c>
      <c r="G633" s="43" t="s">
        <v>103</v>
      </c>
      <c r="H633" s="45" t="s">
        <v>408</v>
      </c>
      <c r="I633" s="43" t="s">
        <v>477</v>
      </c>
      <c r="J633" s="43" t="s">
        <v>116</v>
      </c>
      <c r="K633" s="43"/>
      <c r="L633" s="46" t="s">
        <v>116</v>
      </c>
      <c r="M633" s="45" t="s">
        <v>4114</v>
      </c>
      <c r="N633" s="45" t="s">
        <v>4115</v>
      </c>
      <c r="O633" s="43" t="s">
        <v>188</v>
      </c>
      <c r="P633" s="45" t="s">
        <v>2347</v>
      </c>
      <c r="Q633" s="45" t="s">
        <v>4115</v>
      </c>
      <c r="R633" s="110" t="s">
        <v>139</v>
      </c>
      <c r="S633" s="110" t="s">
        <v>4621</v>
      </c>
      <c r="T633" s="130"/>
      <c r="U633" s="10">
        <v>5.72</v>
      </c>
      <c r="V633" s="44">
        <v>43553</v>
      </c>
      <c r="W633" s="43" t="s">
        <v>1179</v>
      </c>
      <c r="X633" s="46" t="s">
        <v>472</v>
      </c>
      <c r="Y633" s="43" t="s">
        <v>140</v>
      </c>
      <c r="Z633" s="112" t="s">
        <v>20460</v>
      </c>
      <c r="AA633" s="45" t="s">
        <v>4116</v>
      </c>
      <c r="AB633" s="3">
        <v>0</v>
      </c>
      <c r="AC633" s="3">
        <v>0</v>
      </c>
      <c r="AD633" s="3"/>
      <c r="AE633" s="3">
        <v>109043.61</v>
      </c>
      <c r="AF633" s="3">
        <f>SUM(Table2[[#This Row],[PE 2021 Obligations]],Table2[[#This Row],[ROW 2021 Obligations]],Table2[[#This Row],[Construction 2021 Obligations]],Table2[[#This Row],[Paving 2021 Obligations]])</f>
        <v>109043.61</v>
      </c>
      <c r="AG633" s="3">
        <v>0</v>
      </c>
      <c r="AH633" s="3">
        <v>0</v>
      </c>
      <c r="AI633" s="3">
        <v>167772.3</v>
      </c>
      <c r="AJ633" s="3">
        <v>2253045.61</v>
      </c>
      <c r="AK633" s="3">
        <v>2420817.91</v>
      </c>
      <c r="AL633" s="43" t="s">
        <v>4117</v>
      </c>
    </row>
    <row r="634" spans="1:38" x14ac:dyDescent="0.25">
      <c r="A634" s="13">
        <v>127127</v>
      </c>
      <c r="B634" s="15">
        <v>1</v>
      </c>
      <c r="C634" s="43" t="s">
        <v>31</v>
      </c>
      <c r="D634" s="44">
        <v>43174</v>
      </c>
      <c r="E634" s="43" t="s">
        <v>75</v>
      </c>
      <c r="F634" s="44">
        <v>44252</v>
      </c>
      <c r="G634" s="43" t="s">
        <v>32</v>
      </c>
      <c r="H634" s="45" t="s">
        <v>791</v>
      </c>
      <c r="I634" s="43" t="s">
        <v>3983</v>
      </c>
      <c r="J634" s="43" t="s">
        <v>116</v>
      </c>
      <c r="K634" s="43"/>
      <c r="L634" s="46" t="s">
        <v>116</v>
      </c>
      <c r="M634" s="45" t="s">
        <v>3984</v>
      </c>
      <c r="N634" s="45" t="s">
        <v>3985</v>
      </c>
      <c r="O634" s="43" t="s">
        <v>188</v>
      </c>
      <c r="P634" s="45" t="s">
        <v>443</v>
      </c>
      <c r="Q634" s="45" t="s">
        <v>3985</v>
      </c>
      <c r="R634" s="112" t="s">
        <v>139</v>
      </c>
      <c r="S634" s="110" t="s">
        <v>4621</v>
      </c>
      <c r="T634" s="130"/>
      <c r="U634" s="10">
        <v>4.4800000000000004</v>
      </c>
      <c r="V634" s="44">
        <v>44232</v>
      </c>
      <c r="W634" s="43" t="s">
        <v>3986</v>
      </c>
      <c r="X634" s="46" t="s">
        <v>43</v>
      </c>
      <c r="Y634" s="43" t="s">
        <v>78</v>
      </c>
      <c r="Z634" s="127" t="s">
        <v>20461</v>
      </c>
      <c r="AA634" s="45"/>
      <c r="AB634" s="3">
        <v>0</v>
      </c>
      <c r="AC634" s="3">
        <v>0</v>
      </c>
      <c r="AD634" s="3">
        <v>27300</v>
      </c>
      <c r="AE634" s="3">
        <v>690500</v>
      </c>
      <c r="AF634" s="3">
        <f>SUM(Table2[[#This Row],[PE 2021 Obligations]],Table2[[#This Row],[ROW 2021 Obligations]],Table2[[#This Row],[Construction 2021 Obligations]],Table2[[#This Row],[Paving 2021 Obligations]])</f>
        <v>717800</v>
      </c>
      <c r="AG634" s="3">
        <v>0</v>
      </c>
      <c r="AH634" s="3">
        <v>0</v>
      </c>
      <c r="AI634" s="3">
        <v>27300</v>
      </c>
      <c r="AJ634" s="3">
        <v>690500</v>
      </c>
      <c r="AK634" s="3">
        <v>717800</v>
      </c>
      <c r="AL634" s="43" t="s">
        <v>3987</v>
      </c>
    </row>
    <row r="635" spans="1:38" x14ac:dyDescent="0.25">
      <c r="A635" s="13">
        <v>126531</v>
      </c>
      <c r="B635" s="15">
        <v>2</v>
      </c>
      <c r="C635" s="43" t="s">
        <v>47</v>
      </c>
      <c r="D635" s="44">
        <v>42983</v>
      </c>
      <c r="E635" s="43" t="s">
        <v>75</v>
      </c>
      <c r="F635" s="44">
        <v>43958</v>
      </c>
      <c r="G635" s="43" t="s">
        <v>103</v>
      </c>
      <c r="H635" s="45" t="s">
        <v>252</v>
      </c>
      <c r="I635" s="43" t="s">
        <v>3747</v>
      </c>
      <c r="J635" s="43" t="s">
        <v>116</v>
      </c>
      <c r="K635" s="43"/>
      <c r="L635" s="46" t="s">
        <v>116</v>
      </c>
      <c r="M635" s="45" t="s">
        <v>3748</v>
      </c>
      <c r="N635" s="45" t="s">
        <v>3749</v>
      </c>
      <c r="O635" s="43" t="s">
        <v>188</v>
      </c>
      <c r="P635" s="45" t="s">
        <v>443</v>
      </c>
      <c r="Q635" s="45" t="s">
        <v>3749</v>
      </c>
      <c r="R635" s="110" t="s">
        <v>139</v>
      </c>
      <c r="S635" s="110" t="s">
        <v>4621</v>
      </c>
      <c r="T635" s="130"/>
      <c r="U635" s="10">
        <v>5.47</v>
      </c>
      <c r="V635" s="44">
        <v>43595</v>
      </c>
      <c r="W635" s="43" t="s">
        <v>1179</v>
      </c>
      <c r="X635" s="46" t="s">
        <v>43</v>
      </c>
      <c r="Y635" s="43" t="s">
        <v>78</v>
      </c>
      <c r="Z635" s="127" t="s">
        <v>20461</v>
      </c>
      <c r="AA635" s="45"/>
      <c r="AB635" s="3">
        <v>0</v>
      </c>
      <c r="AC635" s="3">
        <v>0</v>
      </c>
      <c r="AD635" s="3">
        <v>-629.47</v>
      </c>
      <c r="AE635" s="3">
        <v>7887.9</v>
      </c>
      <c r="AF635" s="3">
        <f>SUM(Table2[[#This Row],[PE 2021 Obligations]],Table2[[#This Row],[ROW 2021 Obligations]],Table2[[#This Row],[Construction 2021 Obligations]],Table2[[#This Row],[Paving 2021 Obligations]])</f>
        <v>7258.4299999999994</v>
      </c>
      <c r="AG635" s="3">
        <v>0</v>
      </c>
      <c r="AH635" s="3">
        <v>0</v>
      </c>
      <c r="AI635" s="3">
        <v>35400.53</v>
      </c>
      <c r="AJ635" s="3">
        <v>424289.9</v>
      </c>
      <c r="AK635" s="3">
        <v>459690.43</v>
      </c>
      <c r="AL635" s="43" t="s">
        <v>3750</v>
      </c>
    </row>
    <row r="636" spans="1:38" x14ac:dyDescent="0.25">
      <c r="A636" s="13">
        <v>127890</v>
      </c>
      <c r="B636" s="15">
        <v>2</v>
      </c>
      <c r="C636" s="43" t="s">
        <v>47</v>
      </c>
      <c r="D636" s="44">
        <v>43298</v>
      </c>
      <c r="E636" s="43" t="s">
        <v>75</v>
      </c>
      <c r="F636" s="44">
        <v>43958</v>
      </c>
      <c r="G636" s="43" t="s">
        <v>103</v>
      </c>
      <c r="H636" s="45" t="s">
        <v>235</v>
      </c>
      <c r="I636" s="43" t="s">
        <v>4000</v>
      </c>
      <c r="J636" s="43" t="s">
        <v>116</v>
      </c>
      <c r="K636" s="43"/>
      <c r="L636" s="46" t="s">
        <v>116</v>
      </c>
      <c r="M636" s="45" t="s">
        <v>4389</v>
      </c>
      <c r="N636" s="45" t="s">
        <v>3749</v>
      </c>
      <c r="O636" s="43" t="s">
        <v>188</v>
      </c>
      <c r="P636" s="45" t="s">
        <v>443</v>
      </c>
      <c r="Q636" s="45" t="s">
        <v>3749</v>
      </c>
      <c r="R636" s="110" t="s">
        <v>139</v>
      </c>
      <c r="S636" s="110" t="s">
        <v>4621</v>
      </c>
      <c r="T636" s="130"/>
      <c r="U636" s="10">
        <v>3.42</v>
      </c>
      <c r="V636" s="44">
        <v>43595</v>
      </c>
      <c r="W636" s="43" t="s">
        <v>1179</v>
      </c>
      <c r="X636" s="46" t="s">
        <v>43</v>
      </c>
      <c r="Y636" s="43" t="s">
        <v>78</v>
      </c>
      <c r="Z636" s="127" t="s">
        <v>20461</v>
      </c>
      <c r="AA636" s="45"/>
      <c r="AB636" s="3">
        <v>0</v>
      </c>
      <c r="AC636" s="3">
        <v>0</v>
      </c>
      <c r="AD636" s="3">
        <v>-2623.82</v>
      </c>
      <c r="AE636" s="3">
        <v>284601.11</v>
      </c>
      <c r="AF636" s="3">
        <f>SUM(Table2[[#This Row],[PE 2021 Obligations]],Table2[[#This Row],[ROW 2021 Obligations]],Table2[[#This Row],[Construction 2021 Obligations]],Table2[[#This Row],[Paving 2021 Obligations]])</f>
        <v>281977.28999999998</v>
      </c>
      <c r="AG636" s="3">
        <v>0</v>
      </c>
      <c r="AH636" s="3">
        <v>0</v>
      </c>
      <c r="AI636" s="3">
        <v>12218.18</v>
      </c>
      <c r="AJ636" s="3">
        <v>850400.11</v>
      </c>
      <c r="AK636" s="3">
        <v>862618.29</v>
      </c>
      <c r="AL636" s="43" t="s">
        <v>4390</v>
      </c>
    </row>
    <row r="637" spans="1:38" x14ac:dyDescent="0.25">
      <c r="A637" s="13">
        <v>127188</v>
      </c>
      <c r="B637" s="15">
        <v>2</v>
      </c>
      <c r="C637" s="43" t="s">
        <v>47</v>
      </c>
      <c r="D637" s="44">
        <v>43179</v>
      </c>
      <c r="E637" s="43" t="s">
        <v>75</v>
      </c>
      <c r="F637" s="44">
        <v>43692</v>
      </c>
      <c r="G637" s="43" t="s">
        <v>103</v>
      </c>
      <c r="H637" s="45" t="s">
        <v>170</v>
      </c>
      <c r="I637" s="43" t="s">
        <v>4019</v>
      </c>
      <c r="J637" s="43" t="s">
        <v>116</v>
      </c>
      <c r="K637" s="43"/>
      <c r="L637" s="46" t="s">
        <v>116</v>
      </c>
      <c r="M637" s="45" t="s">
        <v>4020</v>
      </c>
      <c r="N637" s="45" t="s">
        <v>4021</v>
      </c>
      <c r="O637" s="43" t="s">
        <v>188</v>
      </c>
      <c r="P637" s="45" t="s">
        <v>443</v>
      </c>
      <c r="Q637" s="45" t="s">
        <v>4021</v>
      </c>
      <c r="R637" s="110" t="s">
        <v>139</v>
      </c>
      <c r="S637" s="110" t="s">
        <v>4621</v>
      </c>
      <c r="T637" s="130"/>
      <c r="U637" s="10">
        <v>1.19</v>
      </c>
      <c r="V637" s="44">
        <v>43595</v>
      </c>
      <c r="W637" s="43" t="s">
        <v>1179</v>
      </c>
      <c r="X637" s="46" t="s">
        <v>43</v>
      </c>
      <c r="Y637" s="43" t="s">
        <v>78</v>
      </c>
      <c r="Z637" s="127" t="s">
        <v>20461</v>
      </c>
      <c r="AA637" s="45"/>
      <c r="AB637" s="3">
        <v>0</v>
      </c>
      <c r="AC637" s="3">
        <v>0</v>
      </c>
      <c r="AD637" s="3">
        <v>3500.14</v>
      </c>
      <c r="AE637" s="3">
        <v>6427.96</v>
      </c>
      <c r="AF637" s="3">
        <f>SUM(Table2[[#This Row],[PE 2021 Obligations]],Table2[[#This Row],[ROW 2021 Obligations]],Table2[[#This Row],[Construction 2021 Obligations]],Table2[[#This Row],[Paving 2021 Obligations]])</f>
        <v>9928.1</v>
      </c>
      <c r="AG637" s="3">
        <v>0</v>
      </c>
      <c r="AH637" s="3">
        <v>0</v>
      </c>
      <c r="AI637" s="3">
        <v>26466.14</v>
      </c>
      <c r="AJ637" s="3">
        <v>256136.95999999999</v>
      </c>
      <c r="AK637" s="3">
        <v>282603.09999999998</v>
      </c>
      <c r="AL637" s="43" t="s">
        <v>4022</v>
      </c>
    </row>
    <row r="638" spans="1:38" x14ac:dyDescent="0.25">
      <c r="A638" s="13">
        <v>130289</v>
      </c>
      <c r="B638" s="15">
        <v>4</v>
      </c>
      <c r="C638" s="43" t="s">
        <v>73</v>
      </c>
      <c r="D638" s="44">
        <v>43951</v>
      </c>
      <c r="E638" s="43" t="s">
        <v>75</v>
      </c>
      <c r="F638" s="44">
        <v>44326</v>
      </c>
      <c r="G638" s="43" t="s">
        <v>105</v>
      </c>
      <c r="H638" s="45" t="s">
        <v>221</v>
      </c>
      <c r="I638" s="43" t="s">
        <v>6200</v>
      </c>
      <c r="J638" s="43" t="s">
        <v>116</v>
      </c>
      <c r="K638" s="43"/>
      <c r="L638" s="46" t="s">
        <v>116</v>
      </c>
      <c r="M638" s="45" t="s">
        <v>6201</v>
      </c>
      <c r="N638" s="45" t="s">
        <v>6182</v>
      </c>
      <c r="O638" s="43" t="s">
        <v>188</v>
      </c>
      <c r="P638" s="45" t="s">
        <v>443</v>
      </c>
      <c r="Q638" s="45" t="s">
        <v>6182</v>
      </c>
      <c r="R638" s="114" t="s">
        <v>139</v>
      </c>
      <c r="S638" s="114" t="s">
        <v>4621</v>
      </c>
      <c r="T638" s="133"/>
      <c r="U638" s="10">
        <v>5.6</v>
      </c>
      <c r="V638" s="44">
        <v>44365</v>
      </c>
      <c r="W638" s="43" t="s">
        <v>1179</v>
      </c>
      <c r="X638" s="46" t="s">
        <v>43</v>
      </c>
      <c r="Y638" s="43" t="s">
        <v>78</v>
      </c>
      <c r="Z638" s="127" t="s">
        <v>20461</v>
      </c>
      <c r="AA638" s="45"/>
      <c r="AB638" s="3">
        <v>0</v>
      </c>
      <c r="AC638" s="3">
        <v>0</v>
      </c>
      <c r="AD638" s="3">
        <v>233600</v>
      </c>
      <c r="AE638" s="3">
        <v>1192800</v>
      </c>
      <c r="AF638" s="3">
        <f>SUM(Table2[[#This Row],[PE 2021 Obligations]],Table2[[#This Row],[ROW 2021 Obligations]],Table2[[#This Row],[Construction 2021 Obligations]],Table2[[#This Row],[Paving 2021 Obligations]])</f>
        <v>1426400</v>
      </c>
      <c r="AG638" s="3">
        <v>0</v>
      </c>
      <c r="AH638" s="3">
        <v>0</v>
      </c>
      <c r="AI638" s="3">
        <v>233600</v>
      </c>
      <c r="AJ638" s="3">
        <v>1192800</v>
      </c>
      <c r="AK638" s="3">
        <v>1426400</v>
      </c>
      <c r="AL638" s="43" t="s">
        <v>6202</v>
      </c>
    </row>
    <row r="639" spans="1:38" x14ac:dyDescent="0.25">
      <c r="A639" s="13">
        <v>127371</v>
      </c>
      <c r="B639" s="15">
        <v>4</v>
      </c>
      <c r="C639" s="43" t="s">
        <v>73</v>
      </c>
      <c r="D639" s="44">
        <v>43193</v>
      </c>
      <c r="E639" s="43" t="s">
        <v>75</v>
      </c>
      <c r="F639" s="44">
        <v>44327</v>
      </c>
      <c r="G639" s="43" t="s">
        <v>142</v>
      </c>
      <c r="H639" s="45" t="s">
        <v>221</v>
      </c>
      <c r="I639" s="43" t="s">
        <v>4078</v>
      </c>
      <c r="J639" s="43" t="s">
        <v>116</v>
      </c>
      <c r="K639" s="43"/>
      <c r="L639" s="46" t="s">
        <v>116</v>
      </c>
      <c r="M639" s="45" t="s">
        <v>4192</v>
      </c>
      <c r="N639" s="45" t="s">
        <v>4193</v>
      </c>
      <c r="O639" s="43" t="s">
        <v>188</v>
      </c>
      <c r="P639" s="45" t="s">
        <v>443</v>
      </c>
      <c r="Q639" s="45" t="s">
        <v>4193</v>
      </c>
      <c r="R639" s="113" t="s">
        <v>139</v>
      </c>
      <c r="S639" s="113" t="s">
        <v>4621</v>
      </c>
      <c r="T639" s="132"/>
      <c r="U639" s="10">
        <v>3.62</v>
      </c>
      <c r="V639" s="44">
        <v>44365</v>
      </c>
      <c r="W639" s="43" t="s">
        <v>1179</v>
      </c>
      <c r="X639" s="46" t="s">
        <v>43</v>
      </c>
      <c r="Y639" s="43" t="s">
        <v>78</v>
      </c>
      <c r="Z639" s="112" t="s">
        <v>20461</v>
      </c>
      <c r="AA639" s="45"/>
      <c r="AB639" s="3">
        <v>0</v>
      </c>
      <c r="AC639" s="3">
        <v>0</v>
      </c>
      <c r="AD639" s="3">
        <v>24980</v>
      </c>
      <c r="AE639" s="3">
        <v>1057000</v>
      </c>
      <c r="AF639" s="3">
        <f>SUM(Table2[[#This Row],[PE 2021 Obligations]],Table2[[#This Row],[ROW 2021 Obligations]],Table2[[#This Row],[Construction 2021 Obligations]],Table2[[#This Row],[Paving 2021 Obligations]])</f>
        <v>1081980</v>
      </c>
      <c r="AG639" s="3">
        <v>0</v>
      </c>
      <c r="AH639" s="3">
        <v>0</v>
      </c>
      <c r="AI639" s="3">
        <v>24980</v>
      </c>
      <c r="AJ639" s="3">
        <v>1057000</v>
      </c>
      <c r="AK639" s="3">
        <v>1081980</v>
      </c>
      <c r="AL639" s="43" t="s">
        <v>4194</v>
      </c>
    </row>
    <row r="640" spans="1:38" ht="30" hidden="1" x14ac:dyDescent="0.25">
      <c r="A640" s="13">
        <v>127421</v>
      </c>
      <c r="B640" s="15">
        <v>4</v>
      </c>
      <c r="C640" s="43" t="s">
        <v>73</v>
      </c>
      <c r="D640" s="44">
        <v>43194</v>
      </c>
      <c r="E640" s="43" t="s">
        <v>75</v>
      </c>
      <c r="F640" s="44">
        <v>43977</v>
      </c>
      <c r="G640" s="43" t="s">
        <v>102</v>
      </c>
      <c r="H640" s="45" t="s">
        <v>349</v>
      </c>
      <c r="I640" s="43" t="s">
        <v>608</v>
      </c>
      <c r="J640" s="43" t="s">
        <v>116</v>
      </c>
      <c r="K640" s="43"/>
      <c r="L640" s="46" t="s">
        <v>116</v>
      </c>
      <c r="M640" s="45" t="s">
        <v>4253</v>
      </c>
      <c r="N640" s="45" t="s">
        <v>4254</v>
      </c>
      <c r="O640" s="43" t="s">
        <v>188</v>
      </c>
      <c r="P640" s="45" t="s">
        <v>2347</v>
      </c>
      <c r="Q640" s="45" t="s">
        <v>4254</v>
      </c>
      <c r="R640" s="113" t="s">
        <v>139</v>
      </c>
      <c r="S640" s="113" t="s">
        <v>4621</v>
      </c>
      <c r="T640" s="132"/>
      <c r="U640" s="10">
        <v>4.8899999999999997</v>
      </c>
      <c r="V640" s="46"/>
      <c r="W640" s="43" t="s">
        <v>1179</v>
      </c>
      <c r="X640" s="46" t="s">
        <v>472</v>
      </c>
      <c r="Y640" s="43" t="s">
        <v>140</v>
      </c>
      <c r="Z640" s="112" t="s">
        <v>20460</v>
      </c>
      <c r="AA640" s="45" t="s">
        <v>4255</v>
      </c>
      <c r="AB640" s="3">
        <v>0</v>
      </c>
      <c r="AC640" s="3">
        <v>30450</v>
      </c>
      <c r="AD640" s="3"/>
      <c r="AE640" s="3">
        <v>0</v>
      </c>
      <c r="AF640" s="3">
        <f>SUM(Table2[[#This Row],[PE 2021 Obligations]],Table2[[#This Row],[ROW 2021 Obligations]],Table2[[#This Row],[Construction 2021 Obligations]],Table2[[#This Row],[Paving 2021 Obligations]])</f>
        <v>30450</v>
      </c>
      <c r="AG640" s="3">
        <v>0</v>
      </c>
      <c r="AH640" s="3">
        <v>30450</v>
      </c>
      <c r="AI640" s="3">
        <v>5000</v>
      </c>
      <c r="AJ640" s="3">
        <v>0</v>
      </c>
      <c r="AK640" s="3">
        <v>35450</v>
      </c>
      <c r="AL640" s="43" t="s">
        <v>4256</v>
      </c>
    </row>
    <row r="641" spans="1:38" hidden="1" x14ac:dyDescent="0.25">
      <c r="A641" s="47">
        <v>129684</v>
      </c>
      <c r="B641" s="48">
        <v>1</v>
      </c>
      <c r="C641" s="49" t="s">
        <v>31</v>
      </c>
      <c r="D641" s="50">
        <v>43704</v>
      </c>
      <c r="E641" s="49" t="s">
        <v>75</v>
      </c>
      <c r="F641" s="50">
        <v>44299</v>
      </c>
      <c r="G641" s="49" t="s">
        <v>74</v>
      </c>
      <c r="H641" s="51" t="s">
        <v>320</v>
      </c>
      <c r="I641" s="49" t="s">
        <v>159</v>
      </c>
      <c r="J641" s="49" t="s">
        <v>148</v>
      </c>
      <c r="K641" s="49"/>
      <c r="L641" s="52" t="s">
        <v>149</v>
      </c>
      <c r="M641" s="51" t="s">
        <v>5639</v>
      </c>
      <c r="N641" s="51" t="s">
        <v>5640</v>
      </c>
      <c r="O641" s="49" t="s">
        <v>188</v>
      </c>
      <c r="P641" s="51" t="s">
        <v>188</v>
      </c>
      <c r="Q641" s="51" t="s">
        <v>5640</v>
      </c>
      <c r="R641" s="110" t="s">
        <v>139</v>
      </c>
      <c r="S641" s="130" t="s">
        <v>84</v>
      </c>
      <c r="T641" s="130" t="s">
        <v>84</v>
      </c>
      <c r="U641" s="53">
        <v>1.5</v>
      </c>
      <c r="V641" s="50">
        <v>44281</v>
      </c>
      <c r="W641" s="49" t="s">
        <v>1179</v>
      </c>
      <c r="X641" s="52" t="s">
        <v>43</v>
      </c>
      <c r="Y641" s="49" t="s">
        <v>454</v>
      </c>
      <c r="Z641" s="112" t="s">
        <v>20457</v>
      </c>
      <c r="AA641" s="51"/>
      <c r="AB641" s="54">
        <v>0</v>
      </c>
      <c r="AC641" s="54">
        <v>0</v>
      </c>
      <c r="AD641" s="54">
        <v>0</v>
      </c>
      <c r="AE641" s="54">
        <v>2372500</v>
      </c>
      <c r="AF641" s="3">
        <f>SUM(Table2[[#This Row],[PE 2021 Obligations]],Table2[[#This Row],[ROW 2021 Obligations]],Table2[[#This Row],[Construction 2021 Obligations]],Table2[[#This Row],[Paving 2021 Obligations]])</f>
        <v>2372500</v>
      </c>
      <c r="AG641" s="54">
        <v>0</v>
      </c>
      <c r="AH641" s="54">
        <v>0</v>
      </c>
      <c r="AI641" s="54">
        <v>0</v>
      </c>
      <c r="AJ641" s="54">
        <v>2372500</v>
      </c>
      <c r="AK641" s="54">
        <v>2372500</v>
      </c>
      <c r="AL641" s="49" t="s">
        <v>5641</v>
      </c>
    </row>
    <row r="642" spans="1:38" hidden="1" x14ac:dyDescent="0.25">
      <c r="A642" s="47">
        <v>127463</v>
      </c>
      <c r="B642" s="48">
        <v>1</v>
      </c>
      <c r="C642" s="49" t="s">
        <v>31</v>
      </c>
      <c r="D642" s="50">
        <v>43216</v>
      </c>
      <c r="E642" s="49" t="s">
        <v>75</v>
      </c>
      <c r="F642" s="50">
        <v>44188</v>
      </c>
      <c r="G642" s="49" t="s">
        <v>74</v>
      </c>
      <c r="H642" s="51" t="s">
        <v>182</v>
      </c>
      <c r="I642" s="49" t="s">
        <v>1251</v>
      </c>
      <c r="J642" s="49" t="s">
        <v>148</v>
      </c>
      <c r="K642" s="49"/>
      <c r="L642" s="52" t="s">
        <v>149</v>
      </c>
      <c r="M642" s="51" t="s">
        <v>4268</v>
      </c>
      <c r="N642" s="51" t="s">
        <v>4269</v>
      </c>
      <c r="O642" s="49" t="s">
        <v>188</v>
      </c>
      <c r="P642" s="51" t="s">
        <v>188</v>
      </c>
      <c r="Q642" s="51" t="s">
        <v>4269</v>
      </c>
      <c r="R642" s="110" t="s">
        <v>139</v>
      </c>
      <c r="S642" s="110" t="s">
        <v>4621</v>
      </c>
      <c r="T642" s="130"/>
      <c r="U642" s="53">
        <v>4.58</v>
      </c>
      <c r="V642" s="50">
        <v>44176</v>
      </c>
      <c r="W642" s="49" t="s">
        <v>1179</v>
      </c>
      <c r="X642" s="52" t="s">
        <v>43</v>
      </c>
      <c r="Y642" s="49" t="s">
        <v>454</v>
      </c>
      <c r="Z642" s="112" t="s">
        <v>20457</v>
      </c>
      <c r="AA642" s="51"/>
      <c r="AB642" s="54">
        <v>0</v>
      </c>
      <c r="AC642" s="54">
        <v>0</v>
      </c>
      <c r="AD642" s="54">
        <v>0</v>
      </c>
      <c r="AE642" s="54">
        <v>4235000</v>
      </c>
      <c r="AF642" s="3">
        <f>SUM(Table2[[#This Row],[PE 2021 Obligations]],Table2[[#This Row],[ROW 2021 Obligations]],Table2[[#This Row],[Construction 2021 Obligations]],Table2[[#This Row],[Paving 2021 Obligations]])</f>
        <v>4235000</v>
      </c>
      <c r="AG642" s="54">
        <v>0</v>
      </c>
      <c r="AH642" s="54">
        <v>0</v>
      </c>
      <c r="AI642" s="54">
        <v>0</v>
      </c>
      <c r="AJ642" s="54">
        <v>4235000</v>
      </c>
      <c r="AK642" s="54">
        <v>4235000</v>
      </c>
      <c r="AL642" s="49" t="s">
        <v>4270</v>
      </c>
    </row>
    <row r="643" spans="1:38" hidden="1" x14ac:dyDescent="0.25">
      <c r="A643" s="47">
        <v>127269</v>
      </c>
      <c r="B643" s="48">
        <v>3</v>
      </c>
      <c r="C643" s="49" t="s">
        <v>31</v>
      </c>
      <c r="D643" s="50">
        <v>43186</v>
      </c>
      <c r="E643" s="49" t="s">
        <v>75</v>
      </c>
      <c r="F643" s="50">
        <v>44188</v>
      </c>
      <c r="G643" s="49" t="s">
        <v>75</v>
      </c>
      <c r="H643" s="51" t="s">
        <v>173</v>
      </c>
      <c r="I643" s="49" t="s">
        <v>4095</v>
      </c>
      <c r="J643" s="49" t="s">
        <v>148</v>
      </c>
      <c r="K643" s="49"/>
      <c r="L643" s="52" t="s">
        <v>149</v>
      </c>
      <c r="M643" s="51" t="s">
        <v>4096</v>
      </c>
      <c r="N643" s="51" t="s">
        <v>4085</v>
      </c>
      <c r="O643" s="49" t="s">
        <v>188</v>
      </c>
      <c r="P643" s="51" t="s">
        <v>188</v>
      </c>
      <c r="Q643" s="51" t="s">
        <v>4085</v>
      </c>
      <c r="R643" s="110" t="s">
        <v>139</v>
      </c>
      <c r="S643" s="110" t="s">
        <v>4621</v>
      </c>
      <c r="T643" s="130"/>
      <c r="U643" s="53">
        <v>7.53</v>
      </c>
      <c r="V643" s="50">
        <v>44176</v>
      </c>
      <c r="W643" s="49" t="s">
        <v>1179</v>
      </c>
      <c r="X643" s="52" t="s">
        <v>43</v>
      </c>
      <c r="Y643" s="49" t="s">
        <v>454</v>
      </c>
      <c r="Z643" s="112" t="s">
        <v>20457</v>
      </c>
      <c r="AA643" s="51"/>
      <c r="AB643" s="54">
        <v>0</v>
      </c>
      <c r="AC643" s="54">
        <v>0</v>
      </c>
      <c r="AD643" s="54">
        <v>0</v>
      </c>
      <c r="AE643" s="54">
        <v>6559920</v>
      </c>
      <c r="AF643" s="3">
        <f>SUM(Table2[[#This Row],[PE 2021 Obligations]],Table2[[#This Row],[ROW 2021 Obligations]],Table2[[#This Row],[Construction 2021 Obligations]],Table2[[#This Row],[Paving 2021 Obligations]])</f>
        <v>6559920</v>
      </c>
      <c r="AG643" s="54">
        <v>0</v>
      </c>
      <c r="AH643" s="54">
        <v>0</v>
      </c>
      <c r="AI643" s="54">
        <v>0</v>
      </c>
      <c r="AJ643" s="54">
        <v>6559920</v>
      </c>
      <c r="AK643" s="54">
        <v>6559920</v>
      </c>
      <c r="AL643" s="49" t="s">
        <v>4097</v>
      </c>
    </row>
    <row r="644" spans="1:38" ht="45" hidden="1" x14ac:dyDescent="0.25">
      <c r="A644" s="47">
        <v>128849</v>
      </c>
      <c r="B644" s="48">
        <v>2</v>
      </c>
      <c r="C644" s="49" t="s">
        <v>31</v>
      </c>
      <c r="D644" s="50">
        <v>43584</v>
      </c>
      <c r="E644" s="49" t="s">
        <v>75</v>
      </c>
      <c r="F644" s="50">
        <v>44188</v>
      </c>
      <c r="G644" s="49" t="s">
        <v>514</v>
      </c>
      <c r="H644" s="51" t="s">
        <v>212</v>
      </c>
      <c r="I644" s="49" t="s">
        <v>163</v>
      </c>
      <c r="J644" s="49" t="s">
        <v>148</v>
      </c>
      <c r="K644" s="49"/>
      <c r="L644" s="52" t="s">
        <v>149</v>
      </c>
      <c r="M644" s="51" t="s">
        <v>5099</v>
      </c>
      <c r="N644" s="51" t="s">
        <v>5100</v>
      </c>
      <c r="O644" s="49" t="s">
        <v>188</v>
      </c>
      <c r="P644" s="51" t="s">
        <v>188</v>
      </c>
      <c r="Q644" s="51" t="s">
        <v>4085</v>
      </c>
      <c r="R644" s="110" t="s">
        <v>139</v>
      </c>
      <c r="S644" s="110" t="s">
        <v>4621</v>
      </c>
      <c r="T644" s="130"/>
      <c r="U644" s="53">
        <v>5.86</v>
      </c>
      <c r="V644" s="50">
        <v>44176</v>
      </c>
      <c r="W644" s="49"/>
      <c r="X644" s="52" t="s">
        <v>43</v>
      </c>
      <c r="Y644" s="49" t="s">
        <v>454</v>
      </c>
      <c r="Z644" s="112" t="s">
        <v>20457</v>
      </c>
      <c r="AA644" s="51"/>
      <c r="AB644" s="54">
        <v>0</v>
      </c>
      <c r="AC644" s="54">
        <v>0</v>
      </c>
      <c r="AD644" s="54">
        <v>0</v>
      </c>
      <c r="AE644" s="54">
        <v>4770830</v>
      </c>
      <c r="AF644" s="3">
        <f>SUM(Table2[[#This Row],[PE 2021 Obligations]],Table2[[#This Row],[ROW 2021 Obligations]],Table2[[#This Row],[Construction 2021 Obligations]],Table2[[#This Row],[Paving 2021 Obligations]])</f>
        <v>4770830</v>
      </c>
      <c r="AG644" s="54">
        <v>0</v>
      </c>
      <c r="AH644" s="54">
        <v>0</v>
      </c>
      <c r="AI644" s="54">
        <v>0</v>
      </c>
      <c r="AJ644" s="54">
        <v>4770830</v>
      </c>
      <c r="AK644" s="54">
        <v>4770830</v>
      </c>
      <c r="AL644" s="49" t="s">
        <v>5101</v>
      </c>
    </row>
    <row r="645" spans="1:38" hidden="1" x14ac:dyDescent="0.25">
      <c r="A645" s="47">
        <v>129568</v>
      </c>
      <c r="B645" s="48">
        <v>3</v>
      </c>
      <c r="C645" s="49" t="s">
        <v>31</v>
      </c>
      <c r="D645" s="50">
        <v>43696</v>
      </c>
      <c r="E645" s="49" t="s">
        <v>75</v>
      </c>
      <c r="F645" s="50">
        <v>44252</v>
      </c>
      <c r="G645" s="49" t="s">
        <v>832</v>
      </c>
      <c r="H645" s="51" t="s">
        <v>5564</v>
      </c>
      <c r="I645" s="49" t="s">
        <v>159</v>
      </c>
      <c r="J645" s="49" t="s">
        <v>148</v>
      </c>
      <c r="K645" s="49"/>
      <c r="L645" s="52" t="s">
        <v>149</v>
      </c>
      <c r="M645" s="51" t="s">
        <v>5565</v>
      </c>
      <c r="N645" s="51" t="s">
        <v>5566</v>
      </c>
      <c r="O645" s="49" t="s">
        <v>188</v>
      </c>
      <c r="P645" s="51" t="s">
        <v>188</v>
      </c>
      <c r="Q645" s="51" t="s">
        <v>4085</v>
      </c>
      <c r="R645" s="110" t="s">
        <v>139</v>
      </c>
      <c r="S645" s="110" t="s">
        <v>4621</v>
      </c>
      <c r="T645" s="130"/>
      <c r="U645" s="53">
        <v>8.0299999999999994</v>
      </c>
      <c r="V645" s="50">
        <v>44232</v>
      </c>
      <c r="W645" s="49"/>
      <c r="X645" s="52" t="s">
        <v>43</v>
      </c>
      <c r="Y645" s="49" t="s">
        <v>454</v>
      </c>
      <c r="Z645" s="112" t="s">
        <v>20457</v>
      </c>
      <c r="AA645" s="51"/>
      <c r="AB645" s="54">
        <v>0</v>
      </c>
      <c r="AC645" s="54">
        <v>0</v>
      </c>
      <c r="AD645" s="54">
        <v>0</v>
      </c>
      <c r="AE645" s="54">
        <v>5459885</v>
      </c>
      <c r="AF645" s="3">
        <f>SUM(Table2[[#This Row],[PE 2021 Obligations]],Table2[[#This Row],[ROW 2021 Obligations]],Table2[[#This Row],[Construction 2021 Obligations]],Table2[[#This Row],[Paving 2021 Obligations]])</f>
        <v>5459885</v>
      </c>
      <c r="AG645" s="54">
        <v>0</v>
      </c>
      <c r="AH645" s="54">
        <v>0</v>
      </c>
      <c r="AI645" s="54">
        <v>0</v>
      </c>
      <c r="AJ645" s="54">
        <v>5459885</v>
      </c>
      <c r="AK645" s="54">
        <v>5459885</v>
      </c>
      <c r="AL645" s="49" t="s">
        <v>5567</v>
      </c>
    </row>
    <row r="646" spans="1:38" hidden="1" x14ac:dyDescent="0.25">
      <c r="A646" s="13">
        <v>125775</v>
      </c>
      <c r="B646" s="15">
        <v>4</v>
      </c>
      <c r="C646" s="43" t="s">
        <v>47</v>
      </c>
      <c r="D646" s="44">
        <v>42879</v>
      </c>
      <c r="E646" s="43" t="s">
        <v>75</v>
      </c>
      <c r="F646" s="44">
        <v>43843</v>
      </c>
      <c r="G646" s="43" t="s">
        <v>75</v>
      </c>
      <c r="H646" s="45" t="s">
        <v>349</v>
      </c>
      <c r="I646" s="43" t="s">
        <v>159</v>
      </c>
      <c r="J646" s="43" t="s">
        <v>148</v>
      </c>
      <c r="K646" s="43"/>
      <c r="L646" s="46" t="s">
        <v>149</v>
      </c>
      <c r="M646" s="45" t="s">
        <v>3660</v>
      </c>
      <c r="N646" s="45" t="s">
        <v>3661</v>
      </c>
      <c r="O646" s="43" t="s">
        <v>188</v>
      </c>
      <c r="P646" s="45" t="s">
        <v>188</v>
      </c>
      <c r="Q646" s="45" t="s">
        <v>3661</v>
      </c>
      <c r="R646" s="110" t="s">
        <v>139</v>
      </c>
      <c r="S646" s="110" t="s">
        <v>4621</v>
      </c>
      <c r="T646" s="130"/>
      <c r="U646" s="10">
        <v>8</v>
      </c>
      <c r="V646" s="44">
        <v>43077</v>
      </c>
      <c r="W646" s="43" t="s">
        <v>1179</v>
      </c>
      <c r="X646" s="46" t="s">
        <v>43</v>
      </c>
      <c r="Y646" s="43" t="s">
        <v>454</v>
      </c>
      <c r="Z646" s="112" t="s">
        <v>20457</v>
      </c>
      <c r="AA646" s="45"/>
      <c r="AB646" s="3">
        <v>0</v>
      </c>
      <c r="AC646" s="3">
        <v>0</v>
      </c>
      <c r="AD646" s="3">
        <v>0</v>
      </c>
      <c r="AE646" s="3">
        <v>6052.33</v>
      </c>
      <c r="AF646" s="3">
        <f>SUM(Table2[[#This Row],[PE 2021 Obligations]],Table2[[#This Row],[ROW 2021 Obligations]],Table2[[#This Row],[Construction 2021 Obligations]],Table2[[#This Row],[Paving 2021 Obligations]])</f>
        <v>6052.33</v>
      </c>
      <c r="AG646" s="3">
        <v>0</v>
      </c>
      <c r="AH646" s="3">
        <v>0</v>
      </c>
      <c r="AI646" s="3">
        <v>0</v>
      </c>
      <c r="AJ646" s="3">
        <v>3071836.33</v>
      </c>
      <c r="AK646" s="3">
        <v>3071836.33</v>
      </c>
      <c r="AL646" s="43" t="s">
        <v>3662</v>
      </c>
    </row>
    <row r="647" spans="1:38" ht="30" hidden="1" x14ac:dyDescent="0.25">
      <c r="A647" s="13">
        <v>129078</v>
      </c>
      <c r="B647" s="15">
        <v>4</v>
      </c>
      <c r="C647" s="43" t="s">
        <v>31</v>
      </c>
      <c r="D647" s="44">
        <v>43633</v>
      </c>
      <c r="E647" s="43" t="s">
        <v>75</v>
      </c>
      <c r="F647" s="44">
        <v>44263</v>
      </c>
      <c r="G647" s="43" t="s">
        <v>74</v>
      </c>
      <c r="H647" s="45" t="s">
        <v>249</v>
      </c>
      <c r="I647" s="43" t="s">
        <v>159</v>
      </c>
      <c r="J647" s="43" t="s">
        <v>148</v>
      </c>
      <c r="K647" s="43"/>
      <c r="L647" s="46" t="s">
        <v>149</v>
      </c>
      <c r="M647" s="45" t="s">
        <v>5181</v>
      </c>
      <c r="N647" s="45" t="s">
        <v>3661</v>
      </c>
      <c r="O647" s="43" t="s">
        <v>188</v>
      </c>
      <c r="P647" s="45" t="s">
        <v>188</v>
      </c>
      <c r="Q647" s="45" t="s">
        <v>3661</v>
      </c>
      <c r="R647" s="110" t="s">
        <v>139</v>
      </c>
      <c r="S647" s="110" t="s">
        <v>4621</v>
      </c>
      <c r="T647" s="130"/>
      <c r="U647" s="10">
        <v>5.68</v>
      </c>
      <c r="V647" s="44">
        <v>44232</v>
      </c>
      <c r="W647" s="43"/>
      <c r="X647" s="46" t="s">
        <v>43</v>
      </c>
      <c r="Y647" s="43" t="s">
        <v>454</v>
      </c>
      <c r="Z647" s="112" t="s">
        <v>20457</v>
      </c>
      <c r="AA647" s="45"/>
      <c r="AB647" s="3">
        <v>0</v>
      </c>
      <c r="AC647" s="3">
        <v>0</v>
      </c>
      <c r="AD647" s="3">
        <v>0</v>
      </c>
      <c r="AE647" s="3">
        <v>4911500</v>
      </c>
      <c r="AF647" s="3">
        <f>SUM(Table2[[#This Row],[PE 2021 Obligations]],Table2[[#This Row],[ROW 2021 Obligations]],Table2[[#This Row],[Construction 2021 Obligations]],Table2[[#This Row],[Paving 2021 Obligations]])</f>
        <v>4911500</v>
      </c>
      <c r="AG647" s="3">
        <v>0</v>
      </c>
      <c r="AH647" s="3">
        <v>0</v>
      </c>
      <c r="AI647" s="3">
        <v>0</v>
      </c>
      <c r="AJ647" s="3">
        <v>4911500</v>
      </c>
      <c r="AK647" s="3">
        <v>4911500</v>
      </c>
      <c r="AL647" s="43" t="s">
        <v>5182</v>
      </c>
    </row>
    <row r="648" spans="1:38" ht="30" hidden="1" x14ac:dyDescent="0.25">
      <c r="A648" s="47">
        <v>123512</v>
      </c>
      <c r="B648" s="48">
        <v>4</v>
      </c>
      <c r="C648" s="49" t="s">
        <v>47</v>
      </c>
      <c r="D648" s="50">
        <v>42487</v>
      </c>
      <c r="E648" s="49" t="s">
        <v>75</v>
      </c>
      <c r="F648" s="50">
        <v>42996</v>
      </c>
      <c r="G648" s="49" t="s">
        <v>103</v>
      </c>
      <c r="H648" s="51" t="s">
        <v>298</v>
      </c>
      <c r="I648" s="49" t="s">
        <v>159</v>
      </c>
      <c r="J648" s="49" t="s">
        <v>148</v>
      </c>
      <c r="K648" s="49"/>
      <c r="L648" s="52" t="s">
        <v>149</v>
      </c>
      <c r="M648" s="51" t="s">
        <v>2507</v>
      </c>
      <c r="N648" s="51" t="s">
        <v>2508</v>
      </c>
      <c r="O648" s="49" t="s">
        <v>188</v>
      </c>
      <c r="P648" s="51" t="s">
        <v>188</v>
      </c>
      <c r="Q648" s="51" t="s">
        <v>2509</v>
      </c>
      <c r="R648" s="110" t="s">
        <v>139</v>
      </c>
      <c r="S648" s="110" t="s">
        <v>4621</v>
      </c>
      <c r="T648" s="130"/>
      <c r="U648" s="53">
        <v>6</v>
      </c>
      <c r="V648" s="50">
        <v>42706</v>
      </c>
      <c r="W648" s="49" t="s">
        <v>1179</v>
      </c>
      <c r="X648" s="52" t="s">
        <v>472</v>
      </c>
      <c r="Y648" s="49" t="s">
        <v>454</v>
      </c>
      <c r="Z648" s="112" t="s">
        <v>20457</v>
      </c>
      <c r="AA648" s="51"/>
      <c r="AB648" s="54">
        <v>0</v>
      </c>
      <c r="AC648" s="54">
        <v>0</v>
      </c>
      <c r="AD648" s="54">
        <v>0</v>
      </c>
      <c r="AE648" s="54">
        <v>11791.86</v>
      </c>
      <c r="AF648" s="3">
        <f>SUM(Table2[[#This Row],[PE 2021 Obligations]],Table2[[#This Row],[ROW 2021 Obligations]],Table2[[#This Row],[Construction 2021 Obligations]],Table2[[#This Row],[Paving 2021 Obligations]])</f>
        <v>11791.86</v>
      </c>
      <c r="AG648" s="54">
        <v>0</v>
      </c>
      <c r="AH648" s="54">
        <v>0</v>
      </c>
      <c r="AI648" s="54">
        <v>0</v>
      </c>
      <c r="AJ648" s="54">
        <v>3998885.86</v>
      </c>
      <c r="AK648" s="54">
        <v>3998885.86</v>
      </c>
      <c r="AL648" s="49" t="s">
        <v>2510</v>
      </c>
    </row>
    <row r="649" spans="1:38" hidden="1" x14ac:dyDescent="0.25">
      <c r="A649" s="47">
        <v>106967.01</v>
      </c>
      <c r="B649" s="48">
        <v>2</v>
      </c>
      <c r="C649" s="49" t="s">
        <v>47</v>
      </c>
      <c r="D649" s="50">
        <v>39764</v>
      </c>
      <c r="E649" s="49" t="s">
        <v>617</v>
      </c>
      <c r="F649" s="50">
        <v>41040</v>
      </c>
      <c r="G649" s="49" t="s">
        <v>75</v>
      </c>
      <c r="H649" s="51" t="s">
        <v>286</v>
      </c>
      <c r="I649" s="49" t="s">
        <v>464</v>
      </c>
      <c r="J649" s="49" t="s">
        <v>116</v>
      </c>
      <c r="K649" s="49"/>
      <c r="L649" s="52" t="s">
        <v>116</v>
      </c>
      <c r="M649" s="51" t="s">
        <v>1064</v>
      </c>
      <c r="N649" s="51"/>
      <c r="O649" s="49" t="s">
        <v>188</v>
      </c>
      <c r="P649" s="51" t="s">
        <v>188</v>
      </c>
      <c r="Q649" s="51" t="s">
        <v>1065</v>
      </c>
      <c r="R649" s="110" t="s">
        <v>139</v>
      </c>
      <c r="S649" s="110" t="s">
        <v>4621</v>
      </c>
      <c r="T649" s="130"/>
      <c r="U649" s="53">
        <v>1.51</v>
      </c>
      <c r="V649" s="50">
        <v>39892</v>
      </c>
      <c r="W649" s="49"/>
      <c r="X649" s="52" t="s">
        <v>43</v>
      </c>
      <c r="Y649" s="49" t="s">
        <v>140</v>
      </c>
      <c r="Z649" s="112" t="s">
        <v>20460</v>
      </c>
      <c r="AA649" s="51"/>
      <c r="AB649" s="54">
        <v>0</v>
      </c>
      <c r="AC649" s="54">
        <v>0</v>
      </c>
      <c r="AD649" s="54">
        <v>0</v>
      </c>
      <c r="AE649" s="54">
        <v>1871.81</v>
      </c>
      <c r="AF649" s="3">
        <f>SUM(Table2[[#This Row],[PE 2021 Obligations]],Table2[[#This Row],[ROW 2021 Obligations]],Table2[[#This Row],[Construction 2021 Obligations]],Table2[[#This Row],[Paving 2021 Obligations]])</f>
        <v>1871.81</v>
      </c>
      <c r="AG649" s="54">
        <v>0</v>
      </c>
      <c r="AH649" s="54">
        <v>0</v>
      </c>
      <c r="AI649" s="54">
        <v>0</v>
      </c>
      <c r="AJ649" s="54">
        <v>361057.46</v>
      </c>
      <c r="AK649" s="54">
        <v>361057.46</v>
      </c>
      <c r="AL649" s="49" t="s">
        <v>1066</v>
      </c>
    </row>
    <row r="650" spans="1:38" ht="30" hidden="1" x14ac:dyDescent="0.25">
      <c r="A650" s="47">
        <v>129204</v>
      </c>
      <c r="B650" s="48">
        <v>3</v>
      </c>
      <c r="C650" s="49" t="s">
        <v>474</v>
      </c>
      <c r="D650" s="50">
        <v>43641</v>
      </c>
      <c r="E650" s="49" t="s">
        <v>75</v>
      </c>
      <c r="F650" s="50">
        <v>44089</v>
      </c>
      <c r="G650" s="49" t="s">
        <v>832</v>
      </c>
      <c r="H650" s="51" t="s">
        <v>255</v>
      </c>
      <c r="I650" s="49" t="s">
        <v>5301</v>
      </c>
      <c r="J650" s="49" t="s">
        <v>116</v>
      </c>
      <c r="K650" s="49"/>
      <c r="L650" s="52" t="s">
        <v>116</v>
      </c>
      <c r="M650" s="51" t="s">
        <v>5302</v>
      </c>
      <c r="N650" s="51" t="s">
        <v>3721</v>
      </c>
      <c r="O650" s="49" t="s">
        <v>188</v>
      </c>
      <c r="P650" s="51" t="s">
        <v>2347</v>
      </c>
      <c r="Q650" s="51" t="s">
        <v>3721</v>
      </c>
      <c r="R650" s="111" t="s">
        <v>139</v>
      </c>
      <c r="S650" s="110" t="s">
        <v>4621</v>
      </c>
      <c r="T650" s="130"/>
      <c r="U650" s="53">
        <v>7.44</v>
      </c>
      <c r="V650" s="50">
        <v>43966</v>
      </c>
      <c r="W650" s="49" t="s">
        <v>2358</v>
      </c>
      <c r="X650" s="52" t="s">
        <v>472</v>
      </c>
      <c r="Y650" s="49" t="s">
        <v>511</v>
      </c>
      <c r="Z650" s="116" t="s">
        <v>20460</v>
      </c>
      <c r="AA650" s="51" t="s">
        <v>5303</v>
      </c>
      <c r="AB650" s="54">
        <v>0</v>
      </c>
      <c r="AC650" s="54">
        <v>0</v>
      </c>
      <c r="AD650" s="54"/>
      <c r="AE650" s="54">
        <v>125024</v>
      </c>
      <c r="AF650" s="3">
        <f>SUM(Table2[[#This Row],[PE 2021 Obligations]],Table2[[#This Row],[ROW 2021 Obligations]],Table2[[#This Row],[Construction 2021 Obligations]],Table2[[#This Row],[Paving 2021 Obligations]])</f>
        <v>125024</v>
      </c>
      <c r="AG650" s="54">
        <v>0</v>
      </c>
      <c r="AH650" s="54">
        <v>0</v>
      </c>
      <c r="AI650" s="54">
        <v>141825</v>
      </c>
      <c r="AJ650" s="54">
        <v>1365584</v>
      </c>
      <c r="AK650" s="54">
        <v>1507409</v>
      </c>
      <c r="AL650" s="49" t="s">
        <v>5304</v>
      </c>
    </row>
    <row r="651" spans="1:38" x14ac:dyDescent="0.25">
      <c r="A651" s="13">
        <v>126331</v>
      </c>
      <c r="B651" s="15">
        <v>4</v>
      </c>
      <c r="C651" s="43" t="s">
        <v>47</v>
      </c>
      <c r="D651" s="44">
        <v>42951</v>
      </c>
      <c r="E651" s="43" t="s">
        <v>75</v>
      </c>
      <c r="F651" s="44">
        <v>43475</v>
      </c>
      <c r="G651" s="43" t="s">
        <v>103</v>
      </c>
      <c r="H651" s="45" t="s">
        <v>326</v>
      </c>
      <c r="I651" s="43" t="s">
        <v>3719</v>
      </c>
      <c r="J651" s="43" t="s">
        <v>116</v>
      </c>
      <c r="K651" s="43"/>
      <c r="L651" s="46" t="s">
        <v>116</v>
      </c>
      <c r="M651" s="45" t="s">
        <v>3720</v>
      </c>
      <c r="N651" s="45" t="s">
        <v>3721</v>
      </c>
      <c r="O651" s="43" t="s">
        <v>188</v>
      </c>
      <c r="P651" s="45" t="s">
        <v>443</v>
      </c>
      <c r="Q651" s="45" t="s">
        <v>3721</v>
      </c>
      <c r="R651" s="110" t="s">
        <v>139</v>
      </c>
      <c r="S651" s="110" t="s">
        <v>4621</v>
      </c>
      <c r="T651" s="130"/>
      <c r="U651" s="10">
        <v>4.09</v>
      </c>
      <c r="V651" s="44">
        <v>43329</v>
      </c>
      <c r="W651" s="43" t="s">
        <v>2358</v>
      </c>
      <c r="X651" s="46" t="s">
        <v>43</v>
      </c>
      <c r="Y651" s="43" t="s">
        <v>78</v>
      </c>
      <c r="Z651" s="127" t="s">
        <v>20461</v>
      </c>
      <c r="AA651" s="45"/>
      <c r="AB651" s="3">
        <v>0</v>
      </c>
      <c r="AC651" s="3">
        <v>0</v>
      </c>
      <c r="AD651" s="3">
        <v>-18569.48</v>
      </c>
      <c r="AE651" s="3">
        <v>33380.11</v>
      </c>
      <c r="AF651" s="3">
        <f>SUM(Table2[[#This Row],[PE 2021 Obligations]],Table2[[#This Row],[ROW 2021 Obligations]],Table2[[#This Row],[Construction 2021 Obligations]],Table2[[#This Row],[Paving 2021 Obligations]])</f>
        <v>14810.630000000001</v>
      </c>
      <c r="AG651" s="3">
        <v>0</v>
      </c>
      <c r="AH651" s="3">
        <v>0</v>
      </c>
      <c r="AI651" s="3">
        <v>82580.52</v>
      </c>
      <c r="AJ651" s="3">
        <v>767094.11</v>
      </c>
      <c r="AK651" s="3">
        <v>849674.63</v>
      </c>
      <c r="AL651" s="43" t="s">
        <v>3722</v>
      </c>
    </row>
    <row r="652" spans="1:38" x14ac:dyDescent="0.25">
      <c r="A652" s="47">
        <v>127333</v>
      </c>
      <c r="B652" s="48">
        <v>3</v>
      </c>
      <c r="C652" s="49" t="s">
        <v>474</v>
      </c>
      <c r="D652" s="50">
        <v>43187</v>
      </c>
      <c r="E652" s="49" t="s">
        <v>75</v>
      </c>
      <c r="F652" s="50">
        <v>44151</v>
      </c>
      <c r="G652" s="49" t="s">
        <v>832</v>
      </c>
      <c r="H652" s="51" t="s">
        <v>408</v>
      </c>
      <c r="I652" s="49" t="s">
        <v>1681</v>
      </c>
      <c r="J652" s="49" t="s">
        <v>116</v>
      </c>
      <c r="K652" s="49"/>
      <c r="L652" s="52" t="s">
        <v>116</v>
      </c>
      <c r="M652" s="51" t="s">
        <v>4151</v>
      </c>
      <c r="N652" s="51" t="s">
        <v>3721</v>
      </c>
      <c r="O652" s="49" t="s">
        <v>188</v>
      </c>
      <c r="P652" s="51" t="s">
        <v>443</v>
      </c>
      <c r="Q652" s="51" t="s">
        <v>3721</v>
      </c>
      <c r="R652" s="111" t="s">
        <v>139</v>
      </c>
      <c r="S652" s="110" t="s">
        <v>4621</v>
      </c>
      <c r="T652" s="130"/>
      <c r="U652" s="53">
        <v>14.2</v>
      </c>
      <c r="V652" s="50">
        <v>44057</v>
      </c>
      <c r="W652" s="49" t="s">
        <v>2358</v>
      </c>
      <c r="X652" s="52" t="s">
        <v>43</v>
      </c>
      <c r="Y652" s="49" t="s">
        <v>78</v>
      </c>
      <c r="Z652" s="112" t="s">
        <v>20461</v>
      </c>
      <c r="AA652" s="51"/>
      <c r="AB652" s="54">
        <v>0</v>
      </c>
      <c r="AC652" s="54">
        <v>0</v>
      </c>
      <c r="AD652" s="54">
        <v>58000</v>
      </c>
      <c r="AE652" s="54">
        <v>1884300</v>
      </c>
      <c r="AF652" s="3">
        <f>SUM(Table2[[#This Row],[PE 2021 Obligations]],Table2[[#This Row],[ROW 2021 Obligations]],Table2[[#This Row],[Construction 2021 Obligations]],Table2[[#This Row],[Paving 2021 Obligations]])</f>
        <v>1942300</v>
      </c>
      <c r="AG652" s="54">
        <v>0</v>
      </c>
      <c r="AH652" s="54">
        <v>0</v>
      </c>
      <c r="AI652" s="54">
        <v>58000</v>
      </c>
      <c r="AJ652" s="54">
        <v>1884300</v>
      </c>
      <c r="AK652" s="54">
        <v>1942300</v>
      </c>
      <c r="AL652" s="49" t="s">
        <v>4152</v>
      </c>
    </row>
    <row r="653" spans="1:38" x14ac:dyDescent="0.25">
      <c r="A653" s="47">
        <v>129256</v>
      </c>
      <c r="B653" s="48">
        <v>2</v>
      </c>
      <c r="C653" s="49" t="s">
        <v>31</v>
      </c>
      <c r="D653" s="50">
        <v>43644</v>
      </c>
      <c r="E653" s="49" t="s">
        <v>75</v>
      </c>
      <c r="F653" s="50">
        <v>44006</v>
      </c>
      <c r="G653" s="49" t="s">
        <v>109</v>
      </c>
      <c r="H653" s="51" t="s">
        <v>920</v>
      </c>
      <c r="I653" s="49" t="s">
        <v>4391</v>
      </c>
      <c r="J653" s="49" t="s">
        <v>116</v>
      </c>
      <c r="K653" s="49"/>
      <c r="L653" s="52" t="s">
        <v>116</v>
      </c>
      <c r="M653" s="51" t="s">
        <v>5384</v>
      </c>
      <c r="N653" s="51" t="s">
        <v>3721</v>
      </c>
      <c r="O653" s="49" t="s">
        <v>188</v>
      </c>
      <c r="P653" s="51" t="s">
        <v>443</v>
      </c>
      <c r="Q653" s="51" t="s">
        <v>3721</v>
      </c>
      <c r="R653" s="111" t="s">
        <v>139</v>
      </c>
      <c r="S653" s="110" t="s">
        <v>4621</v>
      </c>
      <c r="T653" s="130"/>
      <c r="U653" s="53">
        <v>3.82</v>
      </c>
      <c r="V653" s="50">
        <v>43966</v>
      </c>
      <c r="W653" s="49" t="s">
        <v>2358</v>
      </c>
      <c r="X653" s="52" t="s">
        <v>43</v>
      </c>
      <c r="Y653" s="49" t="s">
        <v>78</v>
      </c>
      <c r="Z653" s="112" t="s">
        <v>20461</v>
      </c>
      <c r="AA653" s="51"/>
      <c r="AB653" s="54">
        <v>0</v>
      </c>
      <c r="AC653" s="54">
        <v>0</v>
      </c>
      <c r="AD653" s="54">
        <v>0</v>
      </c>
      <c r="AE653" s="54">
        <v>446133</v>
      </c>
      <c r="AF653" s="3">
        <f>SUM(Table2[[#This Row],[PE 2021 Obligations]],Table2[[#This Row],[ROW 2021 Obligations]],Table2[[#This Row],[Construction 2021 Obligations]],Table2[[#This Row],[Paving 2021 Obligations]])</f>
        <v>446133</v>
      </c>
      <c r="AG653" s="54">
        <v>0</v>
      </c>
      <c r="AH653" s="54">
        <v>0</v>
      </c>
      <c r="AI653" s="54">
        <v>0</v>
      </c>
      <c r="AJ653" s="54">
        <v>446133</v>
      </c>
      <c r="AK653" s="54">
        <v>446133</v>
      </c>
      <c r="AL653" s="49" t="s">
        <v>5385</v>
      </c>
    </row>
    <row r="654" spans="1:38" x14ac:dyDescent="0.25">
      <c r="A654" s="47">
        <v>129493</v>
      </c>
      <c r="B654" s="48">
        <v>3</v>
      </c>
      <c r="C654" s="49" t="s">
        <v>31</v>
      </c>
      <c r="D654" s="50">
        <v>43685</v>
      </c>
      <c r="E654" s="49" t="s">
        <v>75</v>
      </c>
      <c r="F654" s="50">
        <v>44252</v>
      </c>
      <c r="G654" s="49" t="s">
        <v>832</v>
      </c>
      <c r="H654" s="51" t="s">
        <v>362</v>
      </c>
      <c r="I654" s="49" t="s">
        <v>1285</v>
      </c>
      <c r="J654" s="49" t="s">
        <v>116</v>
      </c>
      <c r="K654" s="49"/>
      <c r="L654" s="52" t="s">
        <v>116</v>
      </c>
      <c r="M654" s="51" t="s">
        <v>5515</v>
      </c>
      <c r="N654" s="51" t="s">
        <v>3721</v>
      </c>
      <c r="O654" s="49" t="s">
        <v>188</v>
      </c>
      <c r="P654" s="51" t="s">
        <v>188</v>
      </c>
      <c r="Q654" s="51" t="s">
        <v>3721</v>
      </c>
      <c r="R654" s="110" t="s">
        <v>139</v>
      </c>
      <c r="S654" s="110" t="s">
        <v>4621</v>
      </c>
      <c r="T654" s="130"/>
      <c r="U654" s="53">
        <v>3.97</v>
      </c>
      <c r="V654" s="50">
        <v>44232</v>
      </c>
      <c r="W654" s="49" t="s">
        <v>2358</v>
      </c>
      <c r="X654" s="52" t="s">
        <v>43</v>
      </c>
      <c r="Y654" s="49" t="s">
        <v>78</v>
      </c>
      <c r="Z654" s="127" t="s">
        <v>20461</v>
      </c>
      <c r="AA654" s="51"/>
      <c r="AB654" s="54">
        <v>0</v>
      </c>
      <c r="AC654" s="54">
        <v>0</v>
      </c>
      <c r="AD654" s="54">
        <v>0</v>
      </c>
      <c r="AE654" s="54">
        <v>448968</v>
      </c>
      <c r="AF654" s="3">
        <f>SUM(Table2[[#This Row],[PE 2021 Obligations]],Table2[[#This Row],[ROW 2021 Obligations]],Table2[[#This Row],[Construction 2021 Obligations]],Table2[[#This Row],[Paving 2021 Obligations]])</f>
        <v>448968</v>
      </c>
      <c r="AG654" s="54">
        <v>0</v>
      </c>
      <c r="AH654" s="54">
        <v>0</v>
      </c>
      <c r="AI654" s="54">
        <v>0</v>
      </c>
      <c r="AJ654" s="54">
        <v>448968</v>
      </c>
      <c r="AK654" s="54">
        <v>448968</v>
      </c>
      <c r="AL654" s="49" t="s">
        <v>5516</v>
      </c>
    </row>
    <row r="655" spans="1:38" hidden="1" x14ac:dyDescent="0.25">
      <c r="A655" s="13">
        <v>129516</v>
      </c>
      <c r="B655" s="15">
        <v>3</v>
      </c>
      <c r="C655" s="43" t="s">
        <v>73</v>
      </c>
      <c r="D655" s="44">
        <v>43685</v>
      </c>
      <c r="E655" s="43" t="s">
        <v>75</v>
      </c>
      <c r="F655" s="44">
        <v>44321</v>
      </c>
      <c r="G655" s="43" t="s">
        <v>832</v>
      </c>
      <c r="H655" s="45" t="s">
        <v>57</v>
      </c>
      <c r="I655" s="43" t="s">
        <v>691</v>
      </c>
      <c r="J655" s="43" t="s">
        <v>116</v>
      </c>
      <c r="K655" s="43"/>
      <c r="L655" s="46" t="s">
        <v>116</v>
      </c>
      <c r="M655" s="45" t="s">
        <v>5541</v>
      </c>
      <c r="N655" s="45" t="s">
        <v>5542</v>
      </c>
      <c r="O655" s="43" t="s">
        <v>188</v>
      </c>
      <c r="P655" s="45" t="s">
        <v>188</v>
      </c>
      <c r="Q655" s="45" t="s">
        <v>5542</v>
      </c>
      <c r="R655" s="114" t="s">
        <v>139</v>
      </c>
      <c r="S655" s="114" t="s">
        <v>4621</v>
      </c>
      <c r="T655" s="133"/>
      <c r="U655" s="10">
        <v>5.29</v>
      </c>
      <c r="V655" s="44">
        <v>44365</v>
      </c>
      <c r="W655" s="43" t="s">
        <v>1179</v>
      </c>
      <c r="X655" s="46" t="s">
        <v>472</v>
      </c>
      <c r="Y655" s="43" t="s">
        <v>140</v>
      </c>
      <c r="Z655" s="127" t="s">
        <v>20460</v>
      </c>
      <c r="AA655" s="45"/>
      <c r="AB655" s="3">
        <v>0</v>
      </c>
      <c r="AC655" s="3">
        <v>0</v>
      </c>
      <c r="AD655" s="3">
        <v>0</v>
      </c>
      <c r="AE655" s="3">
        <v>3308920</v>
      </c>
      <c r="AF655" s="3">
        <f>SUM(Table2[[#This Row],[PE 2021 Obligations]],Table2[[#This Row],[ROW 2021 Obligations]],Table2[[#This Row],[Construction 2021 Obligations]],Table2[[#This Row],[Paving 2021 Obligations]])</f>
        <v>3308920</v>
      </c>
      <c r="AG655" s="3">
        <v>0</v>
      </c>
      <c r="AH655" s="3">
        <v>0</v>
      </c>
      <c r="AI655" s="3">
        <v>0</v>
      </c>
      <c r="AJ655" s="3">
        <v>3308920</v>
      </c>
      <c r="AK655" s="3">
        <v>3308920</v>
      </c>
      <c r="AL655" s="43" t="s">
        <v>5543</v>
      </c>
    </row>
    <row r="656" spans="1:38" ht="30" hidden="1" x14ac:dyDescent="0.25">
      <c r="A656" s="13">
        <v>130308</v>
      </c>
      <c r="B656" s="15">
        <v>4</v>
      </c>
      <c r="C656" s="43" t="s">
        <v>31</v>
      </c>
      <c r="D656" s="44">
        <v>43956</v>
      </c>
      <c r="E656" s="43" t="s">
        <v>75</v>
      </c>
      <c r="F656" s="44">
        <v>44188</v>
      </c>
      <c r="G656" s="43" t="s">
        <v>32</v>
      </c>
      <c r="H656" s="45" t="s">
        <v>6221</v>
      </c>
      <c r="I656" s="43" t="s">
        <v>159</v>
      </c>
      <c r="J656" s="43" t="s">
        <v>148</v>
      </c>
      <c r="K656" s="43"/>
      <c r="L656" s="46" t="s">
        <v>149</v>
      </c>
      <c r="M656" s="45" t="s">
        <v>6222</v>
      </c>
      <c r="N656" s="45" t="s">
        <v>6223</v>
      </c>
      <c r="O656" s="43" t="s">
        <v>188</v>
      </c>
      <c r="P656" s="45" t="s">
        <v>188</v>
      </c>
      <c r="Q656" s="45" t="s">
        <v>6224</v>
      </c>
      <c r="R656" s="110" t="s">
        <v>139</v>
      </c>
      <c r="S656" s="110" t="s">
        <v>4621</v>
      </c>
      <c r="T656" s="130"/>
      <c r="U656" s="10">
        <v>8.02</v>
      </c>
      <c r="V656" s="44">
        <v>44176</v>
      </c>
      <c r="W656" s="43"/>
      <c r="X656" s="46" t="s">
        <v>43</v>
      </c>
      <c r="Y656" s="43" t="s">
        <v>454</v>
      </c>
      <c r="Z656" s="112" t="s">
        <v>20457</v>
      </c>
      <c r="AA656" s="45"/>
      <c r="AB656" s="3">
        <v>0</v>
      </c>
      <c r="AC656" s="3">
        <v>0</v>
      </c>
      <c r="AD656" s="3">
        <v>0</v>
      </c>
      <c r="AE656" s="3">
        <v>1192970</v>
      </c>
      <c r="AF656" s="3">
        <f>SUM(Table2[[#This Row],[PE 2021 Obligations]],Table2[[#This Row],[ROW 2021 Obligations]],Table2[[#This Row],[Construction 2021 Obligations]],Table2[[#This Row],[Paving 2021 Obligations]])</f>
        <v>1192970</v>
      </c>
      <c r="AG656" s="3">
        <v>0</v>
      </c>
      <c r="AH656" s="3">
        <v>0</v>
      </c>
      <c r="AI656" s="3">
        <v>0</v>
      </c>
      <c r="AJ656" s="3">
        <v>1192970</v>
      </c>
      <c r="AK656" s="3">
        <v>1192970</v>
      </c>
      <c r="AL656" s="43" t="s">
        <v>6225</v>
      </c>
    </row>
    <row r="657" spans="1:38" x14ac:dyDescent="0.25">
      <c r="A657" s="13">
        <v>129255</v>
      </c>
      <c r="B657" s="15">
        <v>2</v>
      </c>
      <c r="C657" s="43" t="s">
        <v>31</v>
      </c>
      <c r="D657" s="44">
        <v>43644</v>
      </c>
      <c r="E657" s="43" t="s">
        <v>75</v>
      </c>
      <c r="F657" s="44">
        <v>44299</v>
      </c>
      <c r="G657" s="43" t="s">
        <v>529</v>
      </c>
      <c r="H657" s="45" t="s">
        <v>264</v>
      </c>
      <c r="I657" s="43" t="s">
        <v>4438</v>
      </c>
      <c r="J657" s="43" t="s">
        <v>116</v>
      </c>
      <c r="K657" s="43"/>
      <c r="L657" s="46" t="s">
        <v>116</v>
      </c>
      <c r="M657" s="45" t="s">
        <v>5381</v>
      </c>
      <c r="N657" s="45" t="s">
        <v>5382</v>
      </c>
      <c r="O657" s="43" t="s">
        <v>188</v>
      </c>
      <c r="P657" s="45" t="s">
        <v>443</v>
      </c>
      <c r="Q657" s="45" t="s">
        <v>5382</v>
      </c>
      <c r="R657" s="112" t="s">
        <v>139</v>
      </c>
      <c r="S657" s="110" t="s">
        <v>4621</v>
      </c>
      <c r="T657" s="130"/>
      <c r="U657" s="10">
        <v>6.88</v>
      </c>
      <c r="V657" s="44">
        <v>44281</v>
      </c>
      <c r="W657" s="43" t="s">
        <v>3309</v>
      </c>
      <c r="X657" s="46" t="s">
        <v>43</v>
      </c>
      <c r="Y657" s="43" t="s">
        <v>78</v>
      </c>
      <c r="Z657" s="112" t="s">
        <v>20461</v>
      </c>
      <c r="AA657" s="45"/>
      <c r="AB657" s="3">
        <v>0</v>
      </c>
      <c r="AC657" s="3">
        <v>0</v>
      </c>
      <c r="AD657" s="3">
        <v>0</v>
      </c>
      <c r="AE657" s="3">
        <v>543682</v>
      </c>
      <c r="AF657" s="3">
        <f>SUM(Table2[[#This Row],[PE 2021 Obligations]],Table2[[#This Row],[ROW 2021 Obligations]],Table2[[#This Row],[Construction 2021 Obligations]],Table2[[#This Row],[Paving 2021 Obligations]])</f>
        <v>543682</v>
      </c>
      <c r="AG657" s="3">
        <v>0</v>
      </c>
      <c r="AH657" s="3">
        <v>0</v>
      </c>
      <c r="AI657" s="3">
        <v>0</v>
      </c>
      <c r="AJ657" s="3">
        <v>543682</v>
      </c>
      <c r="AK657" s="3">
        <v>543682</v>
      </c>
      <c r="AL657" s="43" t="s">
        <v>5383</v>
      </c>
    </row>
    <row r="658" spans="1:38" x14ac:dyDescent="0.25">
      <c r="A658" s="47">
        <v>130478</v>
      </c>
      <c r="B658" s="48">
        <v>2</v>
      </c>
      <c r="C658" s="49" t="s">
        <v>31</v>
      </c>
      <c r="D658" s="50">
        <v>43985</v>
      </c>
      <c r="E658" s="49" t="s">
        <v>75</v>
      </c>
      <c r="F658" s="50">
        <v>44299</v>
      </c>
      <c r="G658" s="49" t="s">
        <v>514</v>
      </c>
      <c r="H658" s="51" t="s">
        <v>312</v>
      </c>
      <c r="I658" s="49" t="s">
        <v>539</v>
      </c>
      <c r="J658" s="49" t="s">
        <v>116</v>
      </c>
      <c r="K658" s="49"/>
      <c r="L658" s="52" t="s">
        <v>116</v>
      </c>
      <c r="M658" s="51" t="s">
        <v>6425</v>
      </c>
      <c r="N658" s="51" t="s">
        <v>5382</v>
      </c>
      <c r="O658" s="49" t="s">
        <v>188</v>
      </c>
      <c r="P658" s="51" t="s">
        <v>443</v>
      </c>
      <c r="Q658" s="51" t="s">
        <v>5382</v>
      </c>
      <c r="R658" s="111" t="s">
        <v>139</v>
      </c>
      <c r="S658" s="110" t="s">
        <v>4621</v>
      </c>
      <c r="T658" s="130"/>
      <c r="U658" s="53">
        <v>10.19</v>
      </c>
      <c r="V658" s="50">
        <v>44281</v>
      </c>
      <c r="W658" s="49" t="s">
        <v>3309</v>
      </c>
      <c r="X658" s="52" t="s">
        <v>43</v>
      </c>
      <c r="Y658" s="49" t="s">
        <v>78</v>
      </c>
      <c r="Z658" s="112" t="s">
        <v>20461</v>
      </c>
      <c r="AA658" s="51"/>
      <c r="AB658" s="54">
        <v>0</v>
      </c>
      <c r="AC658" s="54">
        <v>0</v>
      </c>
      <c r="AD658" s="54">
        <v>44956</v>
      </c>
      <c r="AE658" s="54">
        <v>732798</v>
      </c>
      <c r="AF658" s="3">
        <f>SUM(Table2[[#This Row],[PE 2021 Obligations]],Table2[[#This Row],[ROW 2021 Obligations]],Table2[[#This Row],[Construction 2021 Obligations]],Table2[[#This Row],[Paving 2021 Obligations]])</f>
        <v>777754</v>
      </c>
      <c r="AG658" s="54">
        <v>0</v>
      </c>
      <c r="AH658" s="54">
        <v>0</v>
      </c>
      <c r="AI658" s="54">
        <v>53604</v>
      </c>
      <c r="AJ658" s="54">
        <v>757981</v>
      </c>
      <c r="AK658" s="54">
        <v>811585</v>
      </c>
      <c r="AL658" s="49" t="s">
        <v>6426</v>
      </c>
    </row>
    <row r="659" spans="1:38" x14ac:dyDescent="0.25">
      <c r="A659" s="47">
        <v>127389</v>
      </c>
      <c r="B659" s="48">
        <v>4</v>
      </c>
      <c r="C659" s="49" t="s">
        <v>31</v>
      </c>
      <c r="D659" s="50">
        <v>43194</v>
      </c>
      <c r="E659" s="49" t="s">
        <v>75</v>
      </c>
      <c r="F659" s="50">
        <v>44299</v>
      </c>
      <c r="G659" s="49" t="s">
        <v>105</v>
      </c>
      <c r="H659" s="51" t="s">
        <v>301</v>
      </c>
      <c r="I659" s="49" t="s">
        <v>3716</v>
      </c>
      <c r="J659" s="49" t="s">
        <v>116</v>
      </c>
      <c r="K659" s="49"/>
      <c r="L659" s="52" t="s">
        <v>116</v>
      </c>
      <c r="M659" s="51" t="s">
        <v>4230</v>
      </c>
      <c r="N659" s="51" t="s">
        <v>4231</v>
      </c>
      <c r="O659" s="49" t="s">
        <v>188</v>
      </c>
      <c r="P659" s="51" t="s">
        <v>443</v>
      </c>
      <c r="Q659" s="51" t="s">
        <v>4232</v>
      </c>
      <c r="R659" s="111" t="s">
        <v>139</v>
      </c>
      <c r="S659" s="110" t="s">
        <v>4621</v>
      </c>
      <c r="T659" s="130"/>
      <c r="U659" s="53">
        <v>14.1</v>
      </c>
      <c r="V659" s="50">
        <v>44281</v>
      </c>
      <c r="W659" s="49" t="s">
        <v>3309</v>
      </c>
      <c r="X659" s="52" t="s">
        <v>43</v>
      </c>
      <c r="Y659" s="49" t="s">
        <v>78</v>
      </c>
      <c r="Z659" s="112" t="s">
        <v>20461</v>
      </c>
      <c r="AA659" s="51"/>
      <c r="AB659" s="54">
        <v>0</v>
      </c>
      <c r="AC659" s="54">
        <v>0</v>
      </c>
      <c r="AD659" s="54">
        <v>1458160</v>
      </c>
      <c r="AE659" s="54">
        <v>2295698</v>
      </c>
      <c r="AF659" s="3">
        <f>SUM(Table2[[#This Row],[PE 2021 Obligations]],Table2[[#This Row],[ROW 2021 Obligations]],Table2[[#This Row],[Construction 2021 Obligations]],Table2[[#This Row],[Paving 2021 Obligations]])</f>
        <v>3753858</v>
      </c>
      <c r="AG659" s="54">
        <v>0</v>
      </c>
      <c r="AH659" s="54">
        <v>0</v>
      </c>
      <c r="AI659" s="54">
        <v>1458160</v>
      </c>
      <c r="AJ659" s="54">
        <v>2295698</v>
      </c>
      <c r="AK659" s="54">
        <v>3753858</v>
      </c>
      <c r="AL659" s="49" t="s">
        <v>4233</v>
      </c>
    </row>
    <row r="660" spans="1:38" ht="30" x14ac:dyDescent="0.25">
      <c r="A660" s="47">
        <v>126120</v>
      </c>
      <c r="B660" s="48">
        <v>2</v>
      </c>
      <c r="C660" s="49" t="s">
        <v>47</v>
      </c>
      <c r="D660" s="50">
        <v>42935</v>
      </c>
      <c r="E660" s="49" t="s">
        <v>75</v>
      </c>
      <c r="F660" s="50">
        <v>43759</v>
      </c>
      <c r="G660" s="49" t="s">
        <v>103</v>
      </c>
      <c r="H660" s="51" t="s">
        <v>420</v>
      </c>
      <c r="I660" s="49" t="s">
        <v>3688</v>
      </c>
      <c r="J660" s="49" t="s">
        <v>116</v>
      </c>
      <c r="K660" s="49"/>
      <c r="L660" s="52" t="s">
        <v>116</v>
      </c>
      <c r="M660" s="51" t="s">
        <v>3689</v>
      </c>
      <c r="N660" s="51" t="s">
        <v>3690</v>
      </c>
      <c r="O660" s="49" t="s">
        <v>188</v>
      </c>
      <c r="P660" s="51" t="s">
        <v>443</v>
      </c>
      <c r="Q660" s="51" t="s">
        <v>3691</v>
      </c>
      <c r="R660" s="110" t="s">
        <v>139</v>
      </c>
      <c r="S660" s="110" t="s">
        <v>4621</v>
      </c>
      <c r="T660" s="130"/>
      <c r="U660" s="53">
        <v>1.57</v>
      </c>
      <c r="V660" s="50">
        <v>43140</v>
      </c>
      <c r="W660" s="49" t="s">
        <v>3309</v>
      </c>
      <c r="X660" s="52" t="s">
        <v>43</v>
      </c>
      <c r="Y660" s="49" t="s">
        <v>78</v>
      </c>
      <c r="Z660" s="127" t="s">
        <v>20461</v>
      </c>
      <c r="AA660" s="51"/>
      <c r="AB660" s="54">
        <v>0</v>
      </c>
      <c r="AC660" s="54">
        <v>0</v>
      </c>
      <c r="AD660" s="54">
        <v>-849.28</v>
      </c>
      <c r="AE660" s="54">
        <v>21300.63</v>
      </c>
      <c r="AF660" s="3">
        <f>SUM(Table2[[#This Row],[PE 2021 Obligations]],Table2[[#This Row],[ROW 2021 Obligations]],Table2[[#This Row],[Construction 2021 Obligations]],Table2[[#This Row],[Paving 2021 Obligations]])</f>
        <v>20451.350000000002</v>
      </c>
      <c r="AG660" s="54">
        <v>0</v>
      </c>
      <c r="AH660" s="54">
        <v>0</v>
      </c>
      <c r="AI660" s="54">
        <v>1553.72</v>
      </c>
      <c r="AJ660" s="54">
        <v>139558.63</v>
      </c>
      <c r="AK660" s="54">
        <v>141112.35</v>
      </c>
      <c r="AL660" s="49" t="s">
        <v>3692</v>
      </c>
    </row>
    <row r="661" spans="1:38" ht="30" x14ac:dyDescent="0.25">
      <c r="A661" s="13">
        <v>127375</v>
      </c>
      <c r="B661" s="15">
        <v>4</v>
      </c>
      <c r="C661" s="43" t="s">
        <v>31</v>
      </c>
      <c r="D661" s="44">
        <v>43193</v>
      </c>
      <c r="E661" s="43" t="s">
        <v>75</v>
      </c>
      <c r="F661" s="44">
        <v>44299</v>
      </c>
      <c r="G661" s="43" t="s">
        <v>529</v>
      </c>
      <c r="H661" s="45" t="s">
        <v>261</v>
      </c>
      <c r="I661" s="43" t="s">
        <v>477</v>
      </c>
      <c r="J661" s="43" t="s">
        <v>116</v>
      </c>
      <c r="K661" s="43"/>
      <c r="L661" s="46" t="s">
        <v>116</v>
      </c>
      <c r="M661" s="45" t="s">
        <v>4197</v>
      </c>
      <c r="N661" s="45" t="s">
        <v>3694</v>
      </c>
      <c r="O661" s="43" t="s">
        <v>188</v>
      </c>
      <c r="P661" s="45" t="s">
        <v>2347</v>
      </c>
      <c r="Q661" s="45" t="s">
        <v>3694</v>
      </c>
      <c r="R661" s="112" t="s">
        <v>139</v>
      </c>
      <c r="S661" s="110" t="s">
        <v>4621</v>
      </c>
      <c r="T661" s="130"/>
      <c r="U661" s="10">
        <v>6.9</v>
      </c>
      <c r="V661" s="44">
        <v>44281</v>
      </c>
      <c r="W661" s="43" t="s">
        <v>3309</v>
      </c>
      <c r="X661" s="46" t="s">
        <v>43</v>
      </c>
      <c r="Y661" s="43" t="s">
        <v>78</v>
      </c>
      <c r="Z661" s="127" t="s">
        <v>20461</v>
      </c>
      <c r="AA661" s="45" t="s">
        <v>4198</v>
      </c>
      <c r="AB661" s="3">
        <v>0</v>
      </c>
      <c r="AC661" s="3">
        <v>0</v>
      </c>
      <c r="AD661" s="3"/>
      <c r="AE661" s="3">
        <v>1328015</v>
      </c>
      <c r="AF661" s="3">
        <f>SUM(Table2[[#This Row],[PE 2021 Obligations]],Table2[[#This Row],[ROW 2021 Obligations]],Table2[[#This Row],[Construction 2021 Obligations]],Table2[[#This Row],[Paving 2021 Obligations]])</f>
        <v>1328015</v>
      </c>
      <c r="AG661" s="3">
        <v>0</v>
      </c>
      <c r="AH661" s="3">
        <v>0</v>
      </c>
      <c r="AI661" s="3">
        <v>1050124</v>
      </c>
      <c r="AJ661" s="3">
        <v>1328015</v>
      </c>
      <c r="AK661" s="3">
        <v>2378139</v>
      </c>
      <c r="AL661" s="43" t="s">
        <v>4199</v>
      </c>
    </row>
    <row r="662" spans="1:38" hidden="1" x14ac:dyDescent="0.25">
      <c r="A662" s="13">
        <v>126145</v>
      </c>
      <c r="B662" s="15">
        <v>2</v>
      </c>
      <c r="C662" s="43" t="s">
        <v>47</v>
      </c>
      <c r="D662" s="44">
        <v>42935</v>
      </c>
      <c r="E662" s="43" t="s">
        <v>75</v>
      </c>
      <c r="F662" s="44">
        <v>43958</v>
      </c>
      <c r="G662" s="43" t="s">
        <v>103</v>
      </c>
      <c r="H662" s="45" t="s">
        <v>212</v>
      </c>
      <c r="I662" s="43" t="s">
        <v>673</v>
      </c>
      <c r="J662" s="43" t="s">
        <v>116</v>
      </c>
      <c r="K662" s="43"/>
      <c r="L662" s="46" t="s">
        <v>116</v>
      </c>
      <c r="M662" s="45" t="s">
        <v>3693</v>
      </c>
      <c r="N662" s="45" t="s">
        <v>3694</v>
      </c>
      <c r="O662" s="43" t="s">
        <v>188</v>
      </c>
      <c r="P662" s="45" t="s">
        <v>443</v>
      </c>
      <c r="Q662" s="45" t="s">
        <v>3694</v>
      </c>
      <c r="R662" s="110" t="s">
        <v>139</v>
      </c>
      <c r="S662" s="110" t="s">
        <v>4621</v>
      </c>
      <c r="T662" s="130"/>
      <c r="U662" s="10">
        <v>4.71</v>
      </c>
      <c r="V662" s="44">
        <v>43553</v>
      </c>
      <c r="W662" s="43" t="s">
        <v>1179</v>
      </c>
      <c r="X662" s="46" t="s">
        <v>472</v>
      </c>
      <c r="Y662" s="43" t="s">
        <v>140</v>
      </c>
      <c r="Z662" s="112" t="s">
        <v>20460</v>
      </c>
      <c r="AA662" s="45"/>
      <c r="AB662" s="3">
        <v>0</v>
      </c>
      <c r="AC662" s="3">
        <v>0</v>
      </c>
      <c r="AD662" s="3">
        <v>-9847.83</v>
      </c>
      <c r="AE662" s="3">
        <v>27351.9</v>
      </c>
      <c r="AF662" s="3">
        <f>SUM(Table2[[#This Row],[PE 2021 Obligations]],Table2[[#This Row],[ROW 2021 Obligations]],Table2[[#This Row],[Construction 2021 Obligations]],Table2[[#This Row],[Paving 2021 Obligations]])</f>
        <v>17504.07</v>
      </c>
      <c r="AG662" s="3">
        <v>0</v>
      </c>
      <c r="AH662" s="3">
        <v>0</v>
      </c>
      <c r="AI662" s="3">
        <v>18237.169999999998</v>
      </c>
      <c r="AJ662" s="3">
        <v>941703.9</v>
      </c>
      <c r="AK662" s="3">
        <v>959941.07</v>
      </c>
      <c r="AL662" s="43" t="s">
        <v>3695</v>
      </c>
    </row>
    <row r="663" spans="1:38" x14ac:dyDescent="0.25">
      <c r="A663" s="47">
        <v>126330</v>
      </c>
      <c r="B663" s="48">
        <v>4</v>
      </c>
      <c r="C663" s="49" t="s">
        <v>47</v>
      </c>
      <c r="D663" s="50">
        <v>42951</v>
      </c>
      <c r="E663" s="49" t="s">
        <v>75</v>
      </c>
      <c r="F663" s="50">
        <v>44341</v>
      </c>
      <c r="G663" s="49" t="s">
        <v>103</v>
      </c>
      <c r="H663" s="51" t="s">
        <v>564</v>
      </c>
      <c r="I663" s="49" t="s">
        <v>3716</v>
      </c>
      <c r="J663" s="49" t="s">
        <v>116</v>
      </c>
      <c r="K663" s="49"/>
      <c r="L663" s="52" t="s">
        <v>116</v>
      </c>
      <c r="M663" s="51" t="s">
        <v>3717</v>
      </c>
      <c r="N663" s="51" t="s">
        <v>3694</v>
      </c>
      <c r="O663" s="49" t="s">
        <v>188</v>
      </c>
      <c r="P663" s="51" t="s">
        <v>443</v>
      </c>
      <c r="Q663" s="51" t="s">
        <v>3694</v>
      </c>
      <c r="R663" s="111" t="s">
        <v>139</v>
      </c>
      <c r="S663" s="110" t="s">
        <v>4621</v>
      </c>
      <c r="T663" s="130"/>
      <c r="U663" s="53">
        <v>6.16</v>
      </c>
      <c r="V663" s="50">
        <v>43273</v>
      </c>
      <c r="W663" s="49" t="s">
        <v>3309</v>
      </c>
      <c r="X663" s="52" t="s">
        <v>43</v>
      </c>
      <c r="Y663" s="49" t="s">
        <v>78</v>
      </c>
      <c r="Z663" s="127" t="s">
        <v>20461</v>
      </c>
      <c r="AA663" s="51"/>
      <c r="AB663" s="54">
        <v>0</v>
      </c>
      <c r="AC663" s="54">
        <v>0</v>
      </c>
      <c r="AD663" s="54">
        <v>-13288.42</v>
      </c>
      <c r="AE663" s="54">
        <v>122363.18</v>
      </c>
      <c r="AF663" s="3">
        <f>SUM(Table2[[#This Row],[PE 2021 Obligations]],Table2[[#This Row],[ROW 2021 Obligations]],Table2[[#This Row],[Construction 2021 Obligations]],Table2[[#This Row],[Paving 2021 Obligations]])</f>
        <v>109074.76</v>
      </c>
      <c r="AG663" s="54">
        <v>0</v>
      </c>
      <c r="AH663" s="54">
        <v>0</v>
      </c>
      <c r="AI663" s="54">
        <v>82160.58</v>
      </c>
      <c r="AJ663" s="54">
        <v>1248582.18</v>
      </c>
      <c r="AK663" s="54">
        <v>1330742.76</v>
      </c>
      <c r="AL663" s="49" t="s">
        <v>3718</v>
      </c>
    </row>
    <row r="664" spans="1:38" x14ac:dyDescent="0.25">
      <c r="A664" s="47">
        <v>126332</v>
      </c>
      <c r="B664" s="48">
        <v>4</v>
      </c>
      <c r="C664" s="49" t="s">
        <v>47</v>
      </c>
      <c r="D664" s="50">
        <v>42951</v>
      </c>
      <c r="E664" s="49" t="s">
        <v>75</v>
      </c>
      <c r="F664" s="50">
        <v>43753</v>
      </c>
      <c r="G664" s="49" t="s">
        <v>103</v>
      </c>
      <c r="H664" s="51" t="s">
        <v>794</v>
      </c>
      <c r="I664" s="49" t="s">
        <v>722</v>
      </c>
      <c r="J664" s="49" t="s">
        <v>116</v>
      </c>
      <c r="K664" s="49"/>
      <c r="L664" s="52" t="s">
        <v>116</v>
      </c>
      <c r="M664" s="51" t="s">
        <v>3723</v>
      </c>
      <c r="N664" s="51" t="s">
        <v>3694</v>
      </c>
      <c r="O664" s="49" t="s">
        <v>188</v>
      </c>
      <c r="P664" s="51" t="s">
        <v>443</v>
      </c>
      <c r="Q664" s="51" t="s">
        <v>3694</v>
      </c>
      <c r="R664" s="110" t="s">
        <v>139</v>
      </c>
      <c r="S664" s="110" t="s">
        <v>4621</v>
      </c>
      <c r="T664" s="130"/>
      <c r="U664" s="53">
        <v>5.36</v>
      </c>
      <c r="V664" s="50">
        <v>43231</v>
      </c>
      <c r="W664" s="49" t="s">
        <v>2358</v>
      </c>
      <c r="X664" s="52" t="s">
        <v>43</v>
      </c>
      <c r="Y664" s="49" t="s">
        <v>78</v>
      </c>
      <c r="Z664" s="127" t="s">
        <v>20461</v>
      </c>
      <c r="AA664" s="51"/>
      <c r="AB664" s="54">
        <v>0</v>
      </c>
      <c r="AC664" s="54">
        <v>0</v>
      </c>
      <c r="AD664" s="54">
        <v>-4115.04</v>
      </c>
      <c r="AE664" s="54">
        <v>123633.8</v>
      </c>
      <c r="AF664" s="3">
        <f>SUM(Table2[[#This Row],[PE 2021 Obligations]],Table2[[#This Row],[ROW 2021 Obligations]],Table2[[#This Row],[Construction 2021 Obligations]],Table2[[#This Row],[Paving 2021 Obligations]])</f>
        <v>119518.76000000001</v>
      </c>
      <c r="AG664" s="54">
        <v>0</v>
      </c>
      <c r="AH664" s="54">
        <v>0</v>
      </c>
      <c r="AI664" s="54">
        <v>73659.960000000006</v>
      </c>
      <c r="AJ664" s="54">
        <v>898918.8</v>
      </c>
      <c r="AK664" s="54">
        <v>972578.76</v>
      </c>
      <c r="AL664" s="49" t="s">
        <v>3724</v>
      </c>
    </row>
    <row r="665" spans="1:38" x14ac:dyDescent="0.25">
      <c r="A665" s="47">
        <v>126542</v>
      </c>
      <c r="B665" s="48">
        <v>4</v>
      </c>
      <c r="C665" s="49" t="s">
        <v>47</v>
      </c>
      <c r="D665" s="50">
        <v>42984</v>
      </c>
      <c r="E665" s="49" t="s">
        <v>75</v>
      </c>
      <c r="F665" s="50">
        <v>43689</v>
      </c>
      <c r="G665" s="49" t="s">
        <v>75</v>
      </c>
      <c r="H665" s="51" t="s">
        <v>349</v>
      </c>
      <c r="I665" s="49" t="s">
        <v>3751</v>
      </c>
      <c r="J665" s="49" t="s">
        <v>116</v>
      </c>
      <c r="K665" s="49"/>
      <c r="L665" s="52" t="s">
        <v>116</v>
      </c>
      <c r="M665" s="51" t="s">
        <v>3752</v>
      </c>
      <c r="N665" s="51" t="s">
        <v>3694</v>
      </c>
      <c r="O665" s="49" t="s">
        <v>188</v>
      </c>
      <c r="P665" s="51" t="s">
        <v>443</v>
      </c>
      <c r="Q665" s="51" t="s">
        <v>3694</v>
      </c>
      <c r="R665" s="110" t="s">
        <v>139</v>
      </c>
      <c r="S665" s="110" t="s">
        <v>4621</v>
      </c>
      <c r="T665" s="130"/>
      <c r="U665" s="53">
        <v>10.29</v>
      </c>
      <c r="V665" s="50">
        <v>43182</v>
      </c>
      <c r="W665" s="49" t="s">
        <v>3309</v>
      </c>
      <c r="X665" s="52" t="s">
        <v>43</v>
      </c>
      <c r="Y665" s="49" t="s">
        <v>78</v>
      </c>
      <c r="Z665" s="112" t="s">
        <v>20461</v>
      </c>
      <c r="AA665" s="51"/>
      <c r="AB665" s="54">
        <v>0</v>
      </c>
      <c r="AC665" s="54">
        <v>0</v>
      </c>
      <c r="AD665" s="54">
        <v>2146.04</v>
      </c>
      <c r="AE665" s="54">
        <v>267140.64</v>
      </c>
      <c r="AF665" s="3">
        <f>SUM(Table2[[#This Row],[PE 2021 Obligations]],Table2[[#This Row],[ROW 2021 Obligations]],Table2[[#This Row],[Construction 2021 Obligations]],Table2[[#This Row],[Paving 2021 Obligations]])</f>
        <v>269286.68</v>
      </c>
      <c r="AG665" s="54">
        <v>0</v>
      </c>
      <c r="AH665" s="54">
        <v>0</v>
      </c>
      <c r="AI665" s="54">
        <v>66010.039999999994</v>
      </c>
      <c r="AJ665" s="54">
        <v>1819306.64</v>
      </c>
      <c r="AK665" s="54">
        <v>1885316.68</v>
      </c>
      <c r="AL665" s="49" t="s">
        <v>3753</v>
      </c>
    </row>
    <row r="666" spans="1:38" x14ac:dyDescent="0.25">
      <c r="A666" s="47">
        <v>127198</v>
      </c>
      <c r="B666" s="48">
        <v>2</v>
      </c>
      <c r="C666" s="49" t="s">
        <v>31</v>
      </c>
      <c r="D666" s="50">
        <v>43180</v>
      </c>
      <c r="E666" s="49" t="s">
        <v>75</v>
      </c>
      <c r="F666" s="50">
        <v>44006</v>
      </c>
      <c r="G666" s="49" t="s">
        <v>514</v>
      </c>
      <c r="H666" s="51" t="s">
        <v>383</v>
      </c>
      <c r="I666" s="49" t="s">
        <v>4031</v>
      </c>
      <c r="J666" s="49" t="s">
        <v>116</v>
      </c>
      <c r="K666" s="49"/>
      <c r="L666" s="52" t="s">
        <v>116</v>
      </c>
      <c r="M666" s="51" t="s">
        <v>4032</v>
      </c>
      <c r="N666" s="51" t="s">
        <v>3694</v>
      </c>
      <c r="O666" s="49" t="s">
        <v>188</v>
      </c>
      <c r="P666" s="51" t="s">
        <v>443</v>
      </c>
      <c r="Q666" s="51" t="s">
        <v>3694</v>
      </c>
      <c r="R666" s="111" t="s">
        <v>139</v>
      </c>
      <c r="S666" s="110" t="s">
        <v>4621</v>
      </c>
      <c r="T666" s="130"/>
      <c r="U666" s="53">
        <v>8.8699999999999992</v>
      </c>
      <c r="V666" s="50">
        <v>43966</v>
      </c>
      <c r="W666" s="49" t="s">
        <v>3309</v>
      </c>
      <c r="X666" s="52" t="s">
        <v>43</v>
      </c>
      <c r="Y666" s="49" t="s">
        <v>78</v>
      </c>
      <c r="Z666" s="112" t="s">
        <v>20461</v>
      </c>
      <c r="AA666" s="51"/>
      <c r="AB666" s="54">
        <v>0</v>
      </c>
      <c r="AC666" s="54">
        <v>0</v>
      </c>
      <c r="AD666" s="54">
        <v>-25937</v>
      </c>
      <c r="AE666" s="54">
        <v>-2539</v>
      </c>
      <c r="AF666" s="3">
        <f>SUM(Table2[[#This Row],[PE 2021 Obligations]],Table2[[#This Row],[ROW 2021 Obligations]],Table2[[#This Row],[Construction 2021 Obligations]],Table2[[#This Row],[Paving 2021 Obligations]])</f>
        <v>-28476</v>
      </c>
      <c r="AG666" s="54">
        <v>0</v>
      </c>
      <c r="AH666" s="54">
        <v>0</v>
      </c>
      <c r="AI666" s="54">
        <v>66336</v>
      </c>
      <c r="AJ666" s="54">
        <v>1419054</v>
      </c>
      <c r="AK666" s="54">
        <v>1485390</v>
      </c>
      <c r="AL666" s="49" t="s">
        <v>4033</v>
      </c>
    </row>
    <row r="667" spans="1:38" x14ac:dyDescent="0.25">
      <c r="A667" s="47">
        <v>127414</v>
      </c>
      <c r="B667" s="48">
        <v>4</v>
      </c>
      <c r="C667" s="49" t="s">
        <v>73</v>
      </c>
      <c r="D667" s="50">
        <v>43194</v>
      </c>
      <c r="E667" s="49" t="s">
        <v>75</v>
      </c>
      <c r="F667" s="50">
        <v>44326</v>
      </c>
      <c r="G667" s="49" t="s">
        <v>142</v>
      </c>
      <c r="H667" s="51" t="s">
        <v>634</v>
      </c>
      <c r="I667" s="49" t="s">
        <v>4250</v>
      </c>
      <c r="J667" s="49" t="s">
        <v>116</v>
      </c>
      <c r="K667" s="49"/>
      <c r="L667" s="52" t="s">
        <v>116</v>
      </c>
      <c r="M667" s="51" t="s">
        <v>4251</v>
      </c>
      <c r="N667" s="51" t="s">
        <v>3694</v>
      </c>
      <c r="O667" s="49" t="s">
        <v>188</v>
      </c>
      <c r="P667" s="51" t="s">
        <v>443</v>
      </c>
      <c r="Q667" s="51" t="s">
        <v>3694</v>
      </c>
      <c r="R667" s="113" t="s">
        <v>139</v>
      </c>
      <c r="S667" s="113" t="s">
        <v>4621</v>
      </c>
      <c r="T667" s="132"/>
      <c r="U667" s="53">
        <v>7.12</v>
      </c>
      <c r="V667" s="50">
        <v>44365</v>
      </c>
      <c r="W667" s="49" t="s">
        <v>3309</v>
      </c>
      <c r="X667" s="52" t="s">
        <v>43</v>
      </c>
      <c r="Y667" s="49" t="s">
        <v>78</v>
      </c>
      <c r="Z667" s="112" t="s">
        <v>20461</v>
      </c>
      <c r="AA667" s="51"/>
      <c r="AB667" s="54">
        <v>0</v>
      </c>
      <c r="AC667" s="54">
        <v>0</v>
      </c>
      <c r="AD667" s="54">
        <v>187000</v>
      </c>
      <c r="AE667" s="54">
        <v>1529400</v>
      </c>
      <c r="AF667" s="3">
        <f>SUM(Table2[[#This Row],[PE 2021 Obligations]],Table2[[#This Row],[ROW 2021 Obligations]],Table2[[#This Row],[Construction 2021 Obligations]],Table2[[#This Row],[Paving 2021 Obligations]])</f>
        <v>1716400</v>
      </c>
      <c r="AG667" s="54">
        <v>0</v>
      </c>
      <c r="AH667" s="54">
        <v>0</v>
      </c>
      <c r="AI667" s="54">
        <v>187000</v>
      </c>
      <c r="AJ667" s="54">
        <v>1529400</v>
      </c>
      <c r="AK667" s="54">
        <v>1716400</v>
      </c>
      <c r="AL667" s="49" t="s">
        <v>4252</v>
      </c>
    </row>
    <row r="668" spans="1:38" x14ac:dyDescent="0.25">
      <c r="A668" s="13">
        <v>130281</v>
      </c>
      <c r="B668" s="15">
        <v>4</v>
      </c>
      <c r="C668" s="43" t="s">
        <v>31</v>
      </c>
      <c r="D668" s="44">
        <v>43951</v>
      </c>
      <c r="E668" s="43" t="s">
        <v>75</v>
      </c>
      <c r="F668" s="44">
        <v>44349</v>
      </c>
      <c r="G668" s="43" t="s">
        <v>32</v>
      </c>
      <c r="H668" s="45" t="s">
        <v>92</v>
      </c>
      <c r="I668" s="43" t="s">
        <v>4327</v>
      </c>
      <c r="J668" s="43" t="s">
        <v>116</v>
      </c>
      <c r="K668" s="43"/>
      <c r="L668" s="46" t="s">
        <v>116</v>
      </c>
      <c r="M668" s="45" t="s">
        <v>6189</v>
      </c>
      <c r="N668" s="45" t="s">
        <v>3694</v>
      </c>
      <c r="O668" s="43" t="s">
        <v>188</v>
      </c>
      <c r="P668" s="45" t="s">
        <v>443</v>
      </c>
      <c r="Q668" s="45" t="s">
        <v>3694</v>
      </c>
      <c r="R668" s="112" t="s">
        <v>139</v>
      </c>
      <c r="S668" s="110" t="s">
        <v>4621</v>
      </c>
      <c r="T668" s="130"/>
      <c r="U668" s="10">
        <v>5.51</v>
      </c>
      <c r="V668" s="44">
        <v>44323</v>
      </c>
      <c r="W668" s="43" t="s">
        <v>2358</v>
      </c>
      <c r="X668" s="46" t="s">
        <v>43</v>
      </c>
      <c r="Y668" s="43" t="s">
        <v>78</v>
      </c>
      <c r="Z668" s="127" t="s">
        <v>20461</v>
      </c>
      <c r="AA668" s="45"/>
      <c r="AB668" s="3">
        <v>0</v>
      </c>
      <c r="AC668" s="3">
        <v>0</v>
      </c>
      <c r="AD668" s="3">
        <v>13650</v>
      </c>
      <c r="AE668" s="3">
        <v>1046750</v>
      </c>
      <c r="AF668" s="3">
        <f>SUM(Table2[[#This Row],[PE 2021 Obligations]],Table2[[#This Row],[ROW 2021 Obligations]],Table2[[#This Row],[Construction 2021 Obligations]],Table2[[#This Row],[Paving 2021 Obligations]])</f>
        <v>1060400</v>
      </c>
      <c r="AG668" s="3">
        <v>0</v>
      </c>
      <c r="AH668" s="3">
        <v>0</v>
      </c>
      <c r="AI668" s="3">
        <v>13650</v>
      </c>
      <c r="AJ668" s="3">
        <v>1046750</v>
      </c>
      <c r="AK668" s="3">
        <v>1060400</v>
      </c>
      <c r="AL668" s="43" t="s">
        <v>6190</v>
      </c>
    </row>
    <row r="669" spans="1:38" x14ac:dyDescent="0.25">
      <c r="A669" s="47">
        <v>130290</v>
      </c>
      <c r="B669" s="48">
        <v>4</v>
      </c>
      <c r="C669" s="49" t="s">
        <v>73</v>
      </c>
      <c r="D669" s="50">
        <v>43951</v>
      </c>
      <c r="E669" s="49" t="s">
        <v>75</v>
      </c>
      <c r="F669" s="50">
        <v>44323</v>
      </c>
      <c r="G669" s="49" t="s">
        <v>105</v>
      </c>
      <c r="H669" s="51" t="s">
        <v>261</v>
      </c>
      <c r="I669" s="49" t="s">
        <v>6203</v>
      </c>
      <c r="J669" s="49" t="s">
        <v>116</v>
      </c>
      <c r="K669" s="49"/>
      <c r="L669" s="52" t="s">
        <v>116</v>
      </c>
      <c r="M669" s="51" t="s">
        <v>6204</v>
      </c>
      <c r="N669" s="51" t="s">
        <v>3694</v>
      </c>
      <c r="O669" s="49" t="s">
        <v>188</v>
      </c>
      <c r="P669" s="51" t="s">
        <v>443</v>
      </c>
      <c r="Q669" s="51" t="s">
        <v>3694</v>
      </c>
      <c r="R669" s="113" t="s">
        <v>139</v>
      </c>
      <c r="S669" s="113" t="s">
        <v>4621</v>
      </c>
      <c r="T669" s="132"/>
      <c r="U669" s="53">
        <v>7.61</v>
      </c>
      <c r="V669" s="50">
        <v>44365</v>
      </c>
      <c r="W669" s="49" t="s">
        <v>2583</v>
      </c>
      <c r="X669" s="52" t="s">
        <v>43</v>
      </c>
      <c r="Y669" s="49" t="s">
        <v>78</v>
      </c>
      <c r="Z669" s="112" t="s">
        <v>20461</v>
      </c>
      <c r="AA669" s="51"/>
      <c r="AB669" s="54">
        <v>0</v>
      </c>
      <c r="AC669" s="54">
        <v>0</v>
      </c>
      <c r="AD669" s="54">
        <v>250000</v>
      </c>
      <c r="AE669" s="54">
        <v>1272810</v>
      </c>
      <c r="AF669" s="3">
        <f>SUM(Table2[[#This Row],[PE 2021 Obligations]],Table2[[#This Row],[ROW 2021 Obligations]],Table2[[#This Row],[Construction 2021 Obligations]],Table2[[#This Row],[Paving 2021 Obligations]])</f>
        <v>1522810</v>
      </c>
      <c r="AG669" s="54">
        <v>0</v>
      </c>
      <c r="AH669" s="54">
        <v>0</v>
      </c>
      <c r="AI669" s="54">
        <v>250000</v>
      </c>
      <c r="AJ669" s="54">
        <v>1272810</v>
      </c>
      <c r="AK669" s="54">
        <v>1522810</v>
      </c>
      <c r="AL669" s="49" t="s">
        <v>6205</v>
      </c>
    </row>
    <row r="670" spans="1:38" x14ac:dyDescent="0.25">
      <c r="A670" s="13">
        <v>127362</v>
      </c>
      <c r="B670" s="15">
        <v>3</v>
      </c>
      <c r="C670" s="43" t="s">
        <v>474</v>
      </c>
      <c r="D670" s="44">
        <v>43193</v>
      </c>
      <c r="E670" s="43" t="s">
        <v>75</v>
      </c>
      <c r="F670" s="44">
        <v>44126</v>
      </c>
      <c r="G670" s="43" t="s">
        <v>32</v>
      </c>
      <c r="H670" s="45" t="s">
        <v>425</v>
      </c>
      <c r="I670" s="43" t="s">
        <v>3716</v>
      </c>
      <c r="J670" s="43" t="s">
        <v>116</v>
      </c>
      <c r="K670" s="43"/>
      <c r="L670" s="46" t="s">
        <v>116</v>
      </c>
      <c r="M670" s="45" t="s">
        <v>4177</v>
      </c>
      <c r="N670" s="45" t="s">
        <v>4178</v>
      </c>
      <c r="O670" s="43" t="s">
        <v>188</v>
      </c>
      <c r="P670" s="45" t="s">
        <v>443</v>
      </c>
      <c r="Q670" s="45" t="s">
        <v>4179</v>
      </c>
      <c r="R670" s="112" t="s">
        <v>139</v>
      </c>
      <c r="S670" s="110" t="s">
        <v>4621</v>
      </c>
      <c r="T670" s="130"/>
      <c r="U670" s="10">
        <v>3.71</v>
      </c>
      <c r="V670" s="44">
        <v>43917</v>
      </c>
      <c r="W670" s="43" t="s">
        <v>3309</v>
      </c>
      <c r="X670" s="46" t="s">
        <v>43</v>
      </c>
      <c r="Y670" s="43" t="s">
        <v>78</v>
      </c>
      <c r="Z670" s="112" t="s">
        <v>20461</v>
      </c>
      <c r="AA670" s="45"/>
      <c r="AB670" s="3">
        <v>0</v>
      </c>
      <c r="AC670" s="3">
        <v>0</v>
      </c>
      <c r="AD670" s="3">
        <v>-10631</v>
      </c>
      <c r="AE670" s="3">
        <v>70919</v>
      </c>
      <c r="AF670" s="3">
        <f>SUM(Table2[[#This Row],[PE 2021 Obligations]],Table2[[#This Row],[ROW 2021 Obligations]],Table2[[#This Row],[Construction 2021 Obligations]],Table2[[#This Row],[Paving 2021 Obligations]])</f>
        <v>60288</v>
      </c>
      <c r="AG670" s="3">
        <v>0</v>
      </c>
      <c r="AH670" s="3">
        <v>0</v>
      </c>
      <c r="AI670" s="3">
        <v>31224</v>
      </c>
      <c r="AJ670" s="3">
        <v>851201</v>
      </c>
      <c r="AK670" s="3">
        <v>882425</v>
      </c>
      <c r="AL670" s="43" t="s">
        <v>4180</v>
      </c>
    </row>
    <row r="671" spans="1:38" x14ac:dyDescent="0.25">
      <c r="A671" s="47">
        <v>127372</v>
      </c>
      <c r="B671" s="48">
        <v>4</v>
      </c>
      <c r="C671" s="49" t="s">
        <v>474</v>
      </c>
      <c r="D671" s="50">
        <v>43193</v>
      </c>
      <c r="E671" s="49" t="s">
        <v>75</v>
      </c>
      <c r="F671" s="50">
        <v>44169</v>
      </c>
      <c r="G671" s="49" t="s">
        <v>75</v>
      </c>
      <c r="H671" s="51" t="s">
        <v>126</v>
      </c>
      <c r="I671" s="49" t="s">
        <v>1850</v>
      </c>
      <c r="J671" s="49" t="s">
        <v>116</v>
      </c>
      <c r="K671" s="49"/>
      <c r="L671" s="52" t="s">
        <v>116</v>
      </c>
      <c r="M671" s="51" t="s">
        <v>4195</v>
      </c>
      <c r="N671" s="51" t="s">
        <v>4179</v>
      </c>
      <c r="O671" s="49" t="s">
        <v>188</v>
      </c>
      <c r="P671" s="51" t="s">
        <v>443</v>
      </c>
      <c r="Q671" s="51" t="s">
        <v>4179</v>
      </c>
      <c r="R671" s="111" t="s">
        <v>139</v>
      </c>
      <c r="S671" s="110" t="s">
        <v>4621</v>
      </c>
      <c r="T671" s="130"/>
      <c r="U671" s="53">
        <v>2.2000000000000002</v>
      </c>
      <c r="V671" s="50">
        <v>44008</v>
      </c>
      <c r="W671" s="49" t="s">
        <v>3309</v>
      </c>
      <c r="X671" s="52" t="s">
        <v>43</v>
      </c>
      <c r="Y671" s="49" t="s">
        <v>78</v>
      </c>
      <c r="Z671" s="127" t="s">
        <v>20461</v>
      </c>
      <c r="AA671" s="51"/>
      <c r="AB671" s="54">
        <v>0</v>
      </c>
      <c r="AC671" s="54">
        <v>0</v>
      </c>
      <c r="AD671" s="54">
        <v>-16040</v>
      </c>
      <c r="AE671" s="54">
        <v>-65603</v>
      </c>
      <c r="AF671" s="3">
        <f>SUM(Table2[[#This Row],[PE 2021 Obligations]],Table2[[#This Row],[ROW 2021 Obligations]],Table2[[#This Row],[Construction 2021 Obligations]],Table2[[#This Row],[Paving 2021 Obligations]])</f>
        <v>-81643</v>
      </c>
      <c r="AG671" s="54">
        <v>0</v>
      </c>
      <c r="AH671" s="54">
        <v>0</v>
      </c>
      <c r="AI671" s="54">
        <v>70160</v>
      </c>
      <c r="AJ671" s="54">
        <v>419897</v>
      </c>
      <c r="AK671" s="54">
        <v>490057</v>
      </c>
      <c r="AL671" s="49" t="s">
        <v>4196</v>
      </c>
    </row>
    <row r="672" spans="1:38" ht="30" x14ac:dyDescent="0.25">
      <c r="A672" s="47">
        <v>127363</v>
      </c>
      <c r="B672" s="48">
        <v>4</v>
      </c>
      <c r="C672" s="49" t="s">
        <v>31</v>
      </c>
      <c r="D672" s="50">
        <v>43193</v>
      </c>
      <c r="E672" s="49" t="s">
        <v>75</v>
      </c>
      <c r="F672" s="50">
        <v>44299</v>
      </c>
      <c r="G672" s="49" t="s">
        <v>32</v>
      </c>
      <c r="H672" s="51" t="s">
        <v>428</v>
      </c>
      <c r="I672" s="49" t="s">
        <v>4181</v>
      </c>
      <c r="J672" s="49" t="s">
        <v>116</v>
      </c>
      <c r="K672" s="49"/>
      <c r="L672" s="52" t="s">
        <v>116</v>
      </c>
      <c r="M672" s="51" t="s">
        <v>4182</v>
      </c>
      <c r="N672" s="51" t="s">
        <v>4183</v>
      </c>
      <c r="O672" s="49" t="s">
        <v>188</v>
      </c>
      <c r="P672" s="51" t="s">
        <v>2347</v>
      </c>
      <c r="Q672" s="51" t="s">
        <v>4183</v>
      </c>
      <c r="R672" s="111" t="s">
        <v>139</v>
      </c>
      <c r="S672" s="110" t="s">
        <v>4621</v>
      </c>
      <c r="T672" s="130"/>
      <c r="U672" s="53">
        <v>7.26</v>
      </c>
      <c r="V672" s="50">
        <v>44281</v>
      </c>
      <c r="W672" s="49" t="s">
        <v>3309</v>
      </c>
      <c r="X672" s="52" t="s">
        <v>43</v>
      </c>
      <c r="Y672" s="49" t="s">
        <v>78</v>
      </c>
      <c r="Z672" s="127" t="s">
        <v>20461</v>
      </c>
      <c r="AA672" s="51" t="s">
        <v>4184</v>
      </c>
      <c r="AB672" s="54">
        <v>0</v>
      </c>
      <c r="AC672" s="54">
        <v>0</v>
      </c>
      <c r="AD672" s="54"/>
      <c r="AE672" s="54">
        <v>712000</v>
      </c>
      <c r="AF672" s="3">
        <f>SUM(Table2[[#This Row],[PE 2021 Obligations]],Table2[[#This Row],[ROW 2021 Obligations]],Table2[[#This Row],[Construction 2021 Obligations]],Table2[[#This Row],[Paving 2021 Obligations]])</f>
        <v>712000</v>
      </c>
      <c r="AG672" s="54">
        <v>0</v>
      </c>
      <c r="AH672" s="54">
        <v>0</v>
      </c>
      <c r="AI672" s="54">
        <v>235850</v>
      </c>
      <c r="AJ672" s="54">
        <v>712000</v>
      </c>
      <c r="AK672" s="54">
        <v>947850</v>
      </c>
      <c r="AL672" s="49" t="s">
        <v>4185</v>
      </c>
    </row>
    <row r="673" spans="1:38" x14ac:dyDescent="0.25">
      <c r="A673" s="13">
        <v>130276</v>
      </c>
      <c r="B673" s="15">
        <v>4</v>
      </c>
      <c r="C673" s="43" t="s">
        <v>31</v>
      </c>
      <c r="D673" s="44">
        <v>43951</v>
      </c>
      <c r="E673" s="43" t="s">
        <v>75</v>
      </c>
      <c r="F673" s="44">
        <v>44299</v>
      </c>
      <c r="G673" s="43" t="s">
        <v>529</v>
      </c>
      <c r="H673" s="45" t="s">
        <v>295</v>
      </c>
      <c r="I673" s="43" t="s">
        <v>6175</v>
      </c>
      <c r="J673" s="43" t="s">
        <v>116</v>
      </c>
      <c r="K673" s="43"/>
      <c r="L673" s="46" t="s">
        <v>116</v>
      </c>
      <c r="M673" s="45" t="s">
        <v>6176</v>
      </c>
      <c r="N673" s="45" t="s">
        <v>4183</v>
      </c>
      <c r="O673" s="43" t="s">
        <v>188</v>
      </c>
      <c r="P673" s="45" t="s">
        <v>443</v>
      </c>
      <c r="Q673" s="45" t="s">
        <v>4183</v>
      </c>
      <c r="R673" s="112" t="s">
        <v>139</v>
      </c>
      <c r="S673" s="110" t="s">
        <v>4621</v>
      </c>
      <c r="T673" s="130"/>
      <c r="U673" s="10">
        <v>3.3</v>
      </c>
      <c r="V673" s="44">
        <v>44281</v>
      </c>
      <c r="W673" s="43" t="s">
        <v>3309</v>
      </c>
      <c r="X673" s="46" t="s">
        <v>43</v>
      </c>
      <c r="Y673" s="43" t="s">
        <v>78</v>
      </c>
      <c r="Z673" s="127" t="s">
        <v>20461</v>
      </c>
      <c r="AA673" s="45"/>
      <c r="AB673" s="3">
        <v>0</v>
      </c>
      <c r="AC673" s="3">
        <v>0</v>
      </c>
      <c r="AD673" s="3">
        <v>69363</v>
      </c>
      <c r="AE673" s="3">
        <v>253605</v>
      </c>
      <c r="AF673" s="3">
        <f>SUM(Table2[[#This Row],[PE 2021 Obligations]],Table2[[#This Row],[ROW 2021 Obligations]],Table2[[#This Row],[Construction 2021 Obligations]],Table2[[#This Row],[Paving 2021 Obligations]])</f>
        <v>322968</v>
      </c>
      <c r="AG673" s="3">
        <v>0</v>
      </c>
      <c r="AH673" s="3">
        <v>0</v>
      </c>
      <c r="AI673" s="3">
        <v>69363</v>
      </c>
      <c r="AJ673" s="3">
        <v>253605</v>
      </c>
      <c r="AK673" s="3">
        <v>322968</v>
      </c>
      <c r="AL673" s="43" t="s">
        <v>6177</v>
      </c>
    </row>
    <row r="674" spans="1:38" x14ac:dyDescent="0.25">
      <c r="A674" s="47">
        <v>130292</v>
      </c>
      <c r="B674" s="48">
        <v>4</v>
      </c>
      <c r="C674" s="49" t="s">
        <v>31</v>
      </c>
      <c r="D674" s="50">
        <v>43951</v>
      </c>
      <c r="E674" s="49" t="s">
        <v>75</v>
      </c>
      <c r="F674" s="50">
        <v>44299</v>
      </c>
      <c r="G674" s="49" t="s">
        <v>529</v>
      </c>
      <c r="H674" s="51" t="s">
        <v>564</v>
      </c>
      <c r="I674" s="49" t="s">
        <v>2589</v>
      </c>
      <c r="J674" s="49" t="s">
        <v>116</v>
      </c>
      <c r="K674" s="49"/>
      <c r="L674" s="52" t="s">
        <v>116</v>
      </c>
      <c r="M674" s="51" t="s">
        <v>6208</v>
      </c>
      <c r="N674" s="51" t="s">
        <v>4183</v>
      </c>
      <c r="O674" s="49" t="s">
        <v>188</v>
      </c>
      <c r="P674" s="51" t="s">
        <v>443</v>
      </c>
      <c r="Q674" s="51" t="s">
        <v>4183</v>
      </c>
      <c r="R674" s="111" t="s">
        <v>139</v>
      </c>
      <c r="S674" s="110" t="s">
        <v>4621</v>
      </c>
      <c r="T674" s="130"/>
      <c r="U674" s="53">
        <v>3.01</v>
      </c>
      <c r="V674" s="50">
        <v>44281</v>
      </c>
      <c r="W674" s="49" t="s">
        <v>3309</v>
      </c>
      <c r="X674" s="52" t="s">
        <v>43</v>
      </c>
      <c r="Y674" s="49" t="s">
        <v>78</v>
      </c>
      <c r="Z674" s="112" t="s">
        <v>20461</v>
      </c>
      <c r="AA674" s="51"/>
      <c r="AB674" s="54">
        <v>0</v>
      </c>
      <c r="AC674" s="54">
        <v>0</v>
      </c>
      <c r="AD674" s="54">
        <v>13860</v>
      </c>
      <c r="AE674" s="54">
        <v>312000</v>
      </c>
      <c r="AF674" s="3">
        <f>SUM(Table2[[#This Row],[PE 2021 Obligations]],Table2[[#This Row],[ROW 2021 Obligations]],Table2[[#This Row],[Construction 2021 Obligations]],Table2[[#This Row],[Paving 2021 Obligations]])</f>
        <v>325860</v>
      </c>
      <c r="AG674" s="54">
        <v>0</v>
      </c>
      <c r="AH674" s="54">
        <v>0</v>
      </c>
      <c r="AI674" s="54">
        <v>13860</v>
      </c>
      <c r="AJ674" s="54">
        <v>312000</v>
      </c>
      <c r="AK674" s="54">
        <v>325860</v>
      </c>
      <c r="AL674" s="49" t="s">
        <v>6209</v>
      </c>
    </row>
    <row r="675" spans="1:38" hidden="1" x14ac:dyDescent="0.25">
      <c r="A675" s="13">
        <v>81415.009999999995</v>
      </c>
      <c r="B675" s="15">
        <v>1</v>
      </c>
      <c r="C675" s="43" t="s">
        <v>47</v>
      </c>
      <c r="D675" s="44">
        <v>39514</v>
      </c>
      <c r="E675" s="43" t="s">
        <v>440</v>
      </c>
      <c r="F675" s="44">
        <v>39843</v>
      </c>
      <c r="G675" s="43" t="s">
        <v>75</v>
      </c>
      <c r="H675" s="45" t="s">
        <v>394</v>
      </c>
      <c r="I675" s="43" t="s">
        <v>446</v>
      </c>
      <c r="J675" s="43" t="s">
        <v>116</v>
      </c>
      <c r="K675" s="43"/>
      <c r="L675" s="46" t="s">
        <v>116</v>
      </c>
      <c r="M675" s="45" t="s">
        <v>447</v>
      </c>
      <c r="N675" s="45"/>
      <c r="O675" s="43" t="s">
        <v>188</v>
      </c>
      <c r="P675" s="45" t="s">
        <v>443</v>
      </c>
      <c r="Q675" s="45" t="s">
        <v>448</v>
      </c>
      <c r="R675" s="110" t="s">
        <v>139</v>
      </c>
      <c r="S675" s="110" t="s">
        <v>4621</v>
      </c>
      <c r="T675" s="130"/>
      <c r="U675" s="10">
        <v>12.71</v>
      </c>
      <c r="V675" s="44">
        <v>39619</v>
      </c>
      <c r="W675" s="43"/>
      <c r="X675" s="46" t="s">
        <v>43</v>
      </c>
      <c r="Y675" s="43" t="s">
        <v>140</v>
      </c>
      <c r="Z675" s="127" t="s">
        <v>20460</v>
      </c>
      <c r="AA675" s="45"/>
      <c r="AB675" s="3">
        <v>0</v>
      </c>
      <c r="AC675" s="3">
        <v>0</v>
      </c>
      <c r="AD675" s="3">
        <v>0</v>
      </c>
      <c r="AE675" s="3">
        <v>136964.98000000001</v>
      </c>
      <c r="AF675" s="3">
        <f>SUM(Table2[[#This Row],[PE 2021 Obligations]],Table2[[#This Row],[ROW 2021 Obligations]],Table2[[#This Row],[Construction 2021 Obligations]],Table2[[#This Row],[Paving 2021 Obligations]])</f>
        <v>136964.98000000001</v>
      </c>
      <c r="AG675" s="3">
        <v>0</v>
      </c>
      <c r="AH675" s="3">
        <v>0</v>
      </c>
      <c r="AI675" s="3">
        <v>161944.81</v>
      </c>
      <c r="AJ675" s="3">
        <v>1852441.2</v>
      </c>
      <c r="AK675" s="3">
        <v>2014386.01</v>
      </c>
      <c r="AL675" s="43" t="s">
        <v>449</v>
      </c>
    </row>
    <row r="676" spans="1:38" ht="75" hidden="1" x14ac:dyDescent="0.25">
      <c r="A676" s="47">
        <v>125009</v>
      </c>
      <c r="B676" s="48">
        <v>1</v>
      </c>
      <c r="C676" s="49" t="s">
        <v>73</v>
      </c>
      <c r="D676" s="50">
        <v>42598</v>
      </c>
      <c r="E676" s="49" t="s">
        <v>2154</v>
      </c>
      <c r="F676" s="50">
        <v>44256</v>
      </c>
      <c r="G676" s="49" t="s">
        <v>74</v>
      </c>
      <c r="H676" s="51" t="s">
        <v>386</v>
      </c>
      <c r="I676" s="49"/>
      <c r="J676" s="49"/>
      <c r="K676" s="49"/>
      <c r="L676" s="52"/>
      <c r="M676" s="51" t="s">
        <v>3323</v>
      </c>
      <c r="N676" s="51" t="s">
        <v>3324</v>
      </c>
      <c r="O676" s="49" t="s">
        <v>60</v>
      </c>
      <c r="P676" s="51" t="s">
        <v>768</v>
      </c>
      <c r="Q676" s="51"/>
      <c r="R676" s="111" t="s">
        <v>139</v>
      </c>
      <c r="S676" s="111" t="s">
        <v>4621</v>
      </c>
      <c r="T676" s="120"/>
      <c r="U676" s="55" t="s">
        <v>32</v>
      </c>
      <c r="V676" s="52"/>
      <c r="W676" s="49"/>
      <c r="X676" s="52" t="s">
        <v>43</v>
      </c>
      <c r="Y676" s="49" t="s">
        <v>78</v>
      </c>
      <c r="Z676" s="116" t="s">
        <v>20458</v>
      </c>
      <c r="AA676" s="51"/>
      <c r="AB676" s="54">
        <v>0</v>
      </c>
      <c r="AC676" s="54">
        <v>0</v>
      </c>
      <c r="AD676" s="54">
        <v>652470</v>
      </c>
      <c r="AE676" s="54">
        <v>0</v>
      </c>
      <c r="AF676" s="3">
        <f>SUM(Table2[[#This Row],[PE 2021 Obligations]],Table2[[#This Row],[ROW 2021 Obligations]],Table2[[#This Row],[Construction 2021 Obligations]],Table2[[#This Row],[Paving 2021 Obligations]])</f>
        <v>652470</v>
      </c>
      <c r="AG676" s="54">
        <v>117800</v>
      </c>
      <c r="AH676" s="54">
        <v>0</v>
      </c>
      <c r="AI676" s="54">
        <v>652470</v>
      </c>
      <c r="AJ676" s="54">
        <v>0</v>
      </c>
      <c r="AK676" s="54">
        <v>770270</v>
      </c>
      <c r="AL676" s="49" t="s">
        <v>3325</v>
      </c>
    </row>
    <row r="677" spans="1:38" ht="30" hidden="1" x14ac:dyDescent="0.25">
      <c r="A677" s="13">
        <v>114591</v>
      </c>
      <c r="B677" s="15">
        <v>1</v>
      </c>
      <c r="C677" s="43" t="s">
        <v>73</v>
      </c>
      <c r="D677" s="44">
        <v>40402</v>
      </c>
      <c r="E677" s="43" t="s">
        <v>142</v>
      </c>
      <c r="F677" s="44">
        <v>44138</v>
      </c>
      <c r="G677" s="43" t="s">
        <v>81</v>
      </c>
      <c r="H677" s="45" t="s">
        <v>1163</v>
      </c>
      <c r="I677" s="43"/>
      <c r="J677" s="43"/>
      <c r="K677" s="43"/>
      <c r="L677" s="46"/>
      <c r="M677" s="45" t="s">
        <v>1413</v>
      </c>
      <c r="N677" s="45"/>
      <c r="O677" s="43" t="s">
        <v>188</v>
      </c>
      <c r="P677" s="45" t="s">
        <v>551</v>
      </c>
      <c r="Q677" s="45"/>
      <c r="R677" s="112" t="s">
        <v>139</v>
      </c>
      <c r="S677" s="112" t="s">
        <v>4621</v>
      </c>
      <c r="T677" s="59"/>
      <c r="U677" s="56" t="s">
        <v>32</v>
      </c>
      <c r="V677" s="46"/>
      <c r="W677" s="43"/>
      <c r="X677" s="46" t="s">
        <v>43</v>
      </c>
      <c r="Y677" s="43"/>
      <c r="Z677" s="111" t="s">
        <v>20458</v>
      </c>
      <c r="AA677" s="45"/>
      <c r="AB677" s="3">
        <v>0</v>
      </c>
      <c r="AC677" s="3">
        <v>0</v>
      </c>
      <c r="AD677" s="3">
        <v>0</v>
      </c>
      <c r="AE677" s="3">
        <v>542000</v>
      </c>
      <c r="AF677" s="3">
        <f>SUM(Table2[[#This Row],[PE 2021 Obligations]],Table2[[#This Row],[ROW 2021 Obligations]],Table2[[#This Row],[Construction 2021 Obligations]],Table2[[#This Row],[Paving 2021 Obligations]])</f>
        <v>542000</v>
      </c>
      <c r="AG677" s="3">
        <v>0</v>
      </c>
      <c r="AH677" s="3">
        <v>0</v>
      </c>
      <c r="AI677" s="3">
        <v>0</v>
      </c>
      <c r="AJ677" s="3">
        <v>4093050</v>
      </c>
      <c r="AK677" s="3">
        <v>4093050</v>
      </c>
      <c r="AL677" s="43" t="s">
        <v>1414</v>
      </c>
    </row>
    <row r="678" spans="1:38" ht="30" hidden="1" x14ac:dyDescent="0.25">
      <c r="A678" s="13">
        <v>121640</v>
      </c>
      <c r="B678" s="15">
        <v>3</v>
      </c>
      <c r="C678" s="43" t="s">
        <v>73</v>
      </c>
      <c r="D678" s="44">
        <v>42018</v>
      </c>
      <c r="E678" s="43" t="s">
        <v>142</v>
      </c>
      <c r="F678" s="44">
        <v>44138</v>
      </c>
      <c r="G678" s="43" t="s">
        <v>81</v>
      </c>
      <c r="H678" s="45" t="s">
        <v>766</v>
      </c>
      <c r="I678" s="43"/>
      <c r="J678" s="43"/>
      <c r="K678" s="43"/>
      <c r="L678" s="46"/>
      <c r="M678" s="45" t="s">
        <v>2220</v>
      </c>
      <c r="N678" s="45"/>
      <c r="O678" s="43" t="s">
        <v>188</v>
      </c>
      <c r="P678" s="45" t="s">
        <v>551</v>
      </c>
      <c r="Q678" s="45"/>
      <c r="R678" s="112" t="s">
        <v>139</v>
      </c>
      <c r="S678" s="112" t="s">
        <v>4621</v>
      </c>
      <c r="T678" s="59"/>
      <c r="U678" s="56" t="s">
        <v>32</v>
      </c>
      <c r="V678" s="46"/>
      <c r="W678" s="43"/>
      <c r="X678" s="46" t="s">
        <v>43</v>
      </c>
      <c r="Y678" s="43"/>
      <c r="Z678" s="116" t="s">
        <v>20458</v>
      </c>
      <c r="AA678" s="45"/>
      <c r="AB678" s="3">
        <v>810000</v>
      </c>
      <c r="AC678" s="3">
        <v>0</v>
      </c>
      <c r="AD678" s="3">
        <v>0</v>
      </c>
      <c r="AE678" s="3">
        <v>0</v>
      </c>
      <c r="AF678" s="3">
        <f>SUM(Table2[[#This Row],[PE 2021 Obligations]],Table2[[#This Row],[ROW 2021 Obligations]],Table2[[#This Row],[Construction 2021 Obligations]],Table2[[#This Row],[Paving 2021 Obligations]])</f>
        <v>810000</v>
      </c>
      <c r="AG678" s="3">
        <v>7136279.9500000002</v>
      </c>
      <c r="AH678" s="3">
        <v>0</v>
      </c>
      <c r="AI678" s="3">
        <v>0</v>
      </c>
      <c r="AJ678" s="3">
        <v>0</v>
      </c>
      <c r="AK678" s="3">
        <v>7136279.9500000002</v>
      </c>
      <c r="AL678" s="43"/>
    </row>
    <row r="679" spans="1:38" ht="75" hidden="1" x14ac:dyDescent="0.25">
      <c r="A679" s="13">
        <v>112857</v>
      </c>
      <c r="B679" s="15">
        <v>4</v>
      </c>
      <c r="C679" s="43" t="s">
        <v>47</v>
      </c>
      <c r="D679" s="44">
        <v>39954</v>
      </c>
      <c r="E679" s="43" t="s">
        <v>1280</v>
      </c>
      <c r="F679" s="44">
        <v>41831</v>
      </c>
      <c r="G679" s="43" t="s">
        <v>1281</v>
      </c>
      <c r="H679" s="45" t="s">
        <v>126</v>
      </c>
      <c r="I679" s="43"/>
      <c r="J679" s="43"/>
      <c r="K679" s="43"/>
      <c r="L679" s="46"/>
      <c r="M679" s="45" t="s">
        <v>1282</v>
      </c>
      <c r="N679" s="45" t="s">
        <v>1283</v>
      </c>
      <c r="O679" s="43" t="s">
        <v>60</v>
      </c>
      <c r="P679" s="45" t="s">
        <v>443</v>
      </c>
      <c r="Q679" s="45"/>
      <c r="R679" s="110" t="s">
        <v>139</v>
      </c>
      <c r="S679" s="110" t="s">
        <v>4621</v>
      </c>
      <c r="T679" s="130"/>
      <c r="U679" s="10">
        <v>0</v>
      </c>
      <c r="V679" s="46"/>
      <c r="W679" s="43"/>
      <c r="X679" s="46" t="s">
        <v>43</v>
      </c>
      <c r="Y679" s="43"/>
      <c r="Z679" s="116" t="s">
        <v>20458</v>
      </c>
      <c r="AA679" s="45"/>
      <c r="AB679" s="3">
        <v>0</v>
      </c>
      <c r="AC679" s="3">
        <v>0</v>
      </c>
      <c r="AD679" s="3">
        <v>137.87</v>
      </c>
      <c r="AE679" s="3">
        <v>0</v>
      </c>
      <c r="AF679" s="3">
        <f>SUM(Table2[[#This Row],[PE 2021 Obligations]],Table2[[#This Row],[ROW 2021 Obligations]],Table2[[#This Row],[Construction 2021 Obligations]],Table2[[#This Row],[Paving 2021 Obligations]])</f>
        <v>137.87</v>
      </c>
      <c r="AG679" s="3">
        <v>0</v>
      </c>
      <c r="AH679" s="3">
        <v>0</v>
      </c>
      <c r="AI679" s="3">
        <v>2009499.87</v>
      </c>
      <c r="AJ679" s="3">
        <v>0</v>
      </c>
      <c r="AK679" s="3">
        <v>2009499.87</v>
      </c>
      <c r="AL679" s="43" t="s">
        <v>1284</v>
      </c>
    </row>
    <row r="680" spans="1:38" ht="30" hidden="1" x14ac:dyDescent="0.25">
      <c r="A680" s="47">
        <v>117146</v>
      </c>
      <c r="B680" s="48">
        <v>1</v>
      </c>
      <c r="C680" s="49" t="s">
        <v>47</v>
      </c>
      <c r="D680" s="50">
        <v>40976</v>
      </c>
      <c r="E680" s="49" t="s">
        <v>142</v>
      </c>
      <c r="F680" s="50">
        <v>42933</v>
      </c>
      <c r="G680" s="49" t="s">
        <v>103</v>
      </c>
      <c r="H680" s="51" t="s">
        <v>215</v>
      </c>
      <c r="I680" s="49" t="s">
        <v>163</v>
      </c>
      <c r="J680" s="49" t="s">
        <v>148</v>
      </c>
      <c r="K680" s="49"/>
      <c r="L680" s="52" t="s">
        <v>149</v>
      </c>
      <c r="M680" s="51" t="s">
        <v>1652</v>
      </c>
      <c r="N680" s="51"/>
      <c r="O680" s="49" t="s">
        <v>151</v>
      </c>
      <c r="P680" s="51" t="s">
        <v>443</v>
      </c>
      <c r="Q680" s="51"/>
      <c r="R680" s="110" t="s">
        <v>139</v>
      </c>
      <c r="S680" s="110" t="s">
        <v>4621</v>
      </c>
      <c r="T680" s="130"/>
      <c r="U680" s="53">
        <v>0</v>
      </c>
      <c r="V680" s="50">
        <v>41782</v>
      </c>
      <c r="W680" s="49"/>
      <c r="X680" s="52" t="s">
        <v>43</v>
      </c>
      <c r="Y680" s="49" t="s">
        <v>454</v>
      </c>
      <c r="Z680" s="112" t="s">
        <v>20457</v>
      </c>
      <c r="AA680" s="51"/>
      <c r="AB680" s="54">
        <v>92812.07</v>
      </c>
      <c r="AC680" s="54">
        <v>0</v>
      </c>
      <c r="AD680" s="54">
        <v>0</v>
      </c>
      <c r="AE680" s="54">
        <v>0</v>
      </c>
      <c r="AF680" s="3">
        <f>SUM(Table2[[#This Row],[PE 2021 Obligations]],Table2[[#This Row],[ROW 2021 Obligations]],Table2[[#This Row],[Construction 2021 Obligations]],Table2[[#This Row],[Paving 2021 Obligations]])</f>
        <v>92812.07</v>
      </c>
      <c r="AG680" s="54">
        <v>630512.06999999995</v>
      </c>
      <c r="AH680" s="54">
        <v>0</v>
      </c>
      <c r="AI680" s="54">
        <v>13725692.779999999</v>
      </c>
      <c r="AJ680" s="54">
        <v>0</v>
      </c>
      <c r="AK680" s="54">
        <v>14356204.85</v>
      </c>
      <c r="AL680" s="49" t="s">
        <v>1653</v>
      </c>
    </row>
    <row r="681" spans="1:38" hidden="1" x14ac:dyDescent="0.25">
      <c r="A681" s="13">
        <v>47797</v>
      </c>
      <c r="B681" s="15">
        <v>4</v>
      </c>
      <c r="C681" s="43" t="s">
        <v>73</v>
      </c>
      <c r="D681" s="44">
        <v>37843</v>
      </c>
      <c r="E681" s="43" t="s">
        <v>32</v>
      </c>
      <c r="F681" s="44">
        <v>44138</v>
      </c>
      <c r="G681" s="43" t="s">
        <v>81</v>
      </c>
      <c r="H681" s="45" t="s">
        <v>186</v>
      </c>
      <c r="I681" s="43"/>
      <c r="J681" s="43"/>
      <c r="K681" s="43"/>
      <c r="L681" s="46"/>
      <c r="M681" s="45" t="s">
        <v>187</v>
      </c>
      <c r="N681" s="45"/>
      <c r="O681" s="43" t="s">
        <v>78</v>
      </c>
      <c r="P681" s="45" t="s">
        <v>188</v>
      </c>
      <c r="Q681" s="45"/>
      <c r="R681" s="112" t="s">
        <v>139</v>
      </c>
      <c r="S681" s="112" t="s">
        <v>4621</v>
      </c>
      <c r="T681" s="59"/>
      <c r="U681" s="10">
        <v>0</v>
      </c>
      <c r="V681" s="46"/>
      <c r="W681" s="43"/>
      <c r="X681" s="46" t="s">
        <v>43</v>
      </c>
      <c r="Y681" s="43"/>
      <c r="Z681" s="116" t="s">
        <v>20458</v>
      </c>
      <c r="AA681" s="45"/>
      <c r="AB681" s="3">
        <v>1056000</v>
      </c>
      <c r="AC681" s="3">
        <v>0</v>
      </c>
      <c r="AD681" s="3">
        <v>0</v>
      </c>
      <c r="AE681" s="3">
        <v>0</v>
      </c>
      <c r="AF681" s="3">
        <f>SUM(Table2[[#This Row],[PE 2021 Obligations]],Table2[[#This Row],[ROW 2021 Obligations]],Table2[[#This Row],[Construction 2021 Obligations]],Table2[[#This Row],[Paving 2021 Obligations]])</f>
        <v>1056000</v>
      </c>
      <c r="AG681" s="3">
        <v>4728580.08</v>
      </c>
      <c r="AH681" s="3">
        <v>0</v>
      </c>
      <c r="AI681" s="3">
        <v>0</v>
      </c>
      <c r="AJ681" s="3">
        <v>0</v>
      </c>
      <c r="AK681" s="3">
        <v>4728580.08</v>
      </c>
      <c r="AL681" s="43"/>
    </row>
    <row r="682" spans="1:38" hidden="1" x14ac:dyDescent="0.25">
      <c r="A682" s="47">
        <v>109207</v>
      </c>
      <c r="B682" s="48">
        <v>4</v>
      </c>
      <c r="C682" s="49" t="s">
        <v>47</v>
      </c>
      <c r="D682" s="50">
        <v>39153</v>
      </c>
      <c r="E682" s="49" t="s">
        <v>774</v>
      </c>
      <c r="F682" s="50">
        <v>39848</v>
      </c>
      <c r="G682" s="49" t="s">
        <v>32</v>
      </c>
      <c r="H682" s="51" t="s">
        <v>92</v>
      </c>
      <c r="I682" s="49" t="s">
        <v>1146</v>
      </c>
      <c r="J682" s="49"/>
      <c r="K682" s="49" t="s">
        <v>1147</v>
      </c>
      <c r="L682" s="52" t="s">
        <v>37</v>
      </c>
      <c r="M682" s="51" t="s">
        <v>1148</v>
      </c>
      <c r="N682" s="51"/>
      <c r="O682" s="49" t="s">
        <v>1149</v>
      </c>
      <c r="P682" s="51" t="s">
        <v>188</v>
      </c>
      <c r="Q682" s="51"/>
      <c r="R682" s="110" t="s">
        <v>139</v>
      </c>
      <c r="S682" s="110" t="s">
        <v>4621</v>
      </c>
      <c r="T682" s="130"/>
      <c r="U682" s="53">
        <v>2.7</v>
      </c>
      <c r="V682" s="52"/>
      <c r="W682" s="49"/>
      <c r="X682" s="52" t="s">
        <v>43</v>
      </c>
      <c r="Y682" s="49" t="s">
        <v>1150</v>
      </c>
      <c r="Z682" s="111" t="s">
        <v>20458</v>
      </c>
      <c r="AA682" s="51"/>
      <c r="AB682" s="54">
        <v>0</v>
      </c>
      <c r="AC682" s="54">
        <v>0</v>
      </c>
      <c r="AD682" s="54">
        <v>0</v>
      </c>
      <c r="AE682" s="54">
        <v>40.799999999999997</v>
      </c>
      <c r="AF682" s="3">
        <f>SUM(Table2[[#This Row],[PE 2021 Obligations]],Table2[[#This Row],[ROW 2021 Obligations]],Table2[[#This Row],[Construction 2021 Obligations]],Table2[[#This Row],[Paving 2021 Obligations]])</f>
        <v>40.799999999999997</v>
      </c>
      <c r="AG682" s="54">
        <v>0</v>
      </c>
      <c r="AH682" s="54">
        <v>0</v>
      </c>
      <c r="AI682" s="54">
        <v>0</v>
      </c>
      <c r="AJ682" s="54">
        <v>132589.04999999999</v>
      </c>
      <c r="AK682" s="54">
        <v>132589.04999999999</v>
      </c>
      <c r="AL682" s="49" t="s">
        <v>1151</v>
      </c>
    </row>
    <row r="683" spans="1:38" hidden="1" x14ac:dyDescent="0.25">
      <c r="A683" s="47">
        <v>110822</v>
      </c>
      <c r="B683" s="48">
        <v>2</v>
      </c>
      <c r="C683" s="49" t="s">
        <v>47</v>
      </c>
      <c r="D683" s="50">
        <v>39518</v>
      </c>
      <c r="E683" s="49" t="s">
        <v>774</v>
      </c>
      <c r="F683" s="50">
        <v>39982</v>
      </c>
      <c r="G683" s="49" t="s">
        <v>32</v>
      </c>
      <c r="H683" s="51" t="s">
        <v>264</v>
      </c>
      <c r="I683" s="49" t="s">
        <v>1200</v>
      </c>
      <c r="J683" s="49"/>
      <c r="K683" s="49" t="s">
        <v>1201</v>
      </c>
      <c r="L683" s="52" t="s">
        <v>37</v>
      </c>
      <c r="M683" s="51" t="s">
        <v>1202</v>
      </c>
      <c r="N683" s="51"/>
      <c r="O683" s="49" t="s">
        <v>1149</v>
      </c>
      <c r="P683" s="51" t="s">
        <v>188</v>
      </c>
      <c r="Q683" s="51"/>
      <c r="R683" s="110" t="s">
        <v>139</v>
      </c>
      <c r="S683" s="110" t="s">
        <v>4621</v>
      </c>
      <c r="T683" s="130"/>
      <c r="U683" s="53">
        <v>1.69</v>
      </c>
      <c r="V683" s="52"/>
      <c r="W683" s="49"/>
      <c r="X683" s="52" t="s">
        <v>43</v>
      </c>
      <c r="Y683" s="49" t="s">
        <v>44</v>
      </c>
      <c r="Z683" s="111" t="s">
        <v>20458</v>
      </c>
      <c r="AA683" s="51"/>
      <c r="AB683" s="54">
        <v>0</v>
      </c>
      <c r="AC683" s="54">
        <v>0</v>
      </c>
      <c r="AD683" s="54">
        <v>0</v>
      </c>
      <c r="AE683" s="54">
        <v>204.54</v>
      </c>
      <c r="AF683" s="3">
        <f>SUM(Table2[[#This Row],[PE 2021 Obligations]],Table2[[#This Row],[ROW 2021 Obligations]],Table2[[#This Row],[Construction 2021 Obligations]],Table2[[#This Row],[Paving 2021 Obligations]])</f>
        <v>204.54</v>
      </c>
      <c r="AG683" s="54">
        <v>0</v>
      </c>
      <c r="AH683" s="54">
        <v>0</v>
      </c>
      <c r="AI683" s="54">
        <v>0</v>
      </c>
      <c r="AJ683" s="54">
        <v>123257.51</v>
      </c>
      <c r="AK683" s="54">
        <v>123257.51</v>
      </c>
      <c r="AL683" s="49" t="s">
        <v>1203</v>
      </c>
    </row>
    <row r="684" spans="1:38" hidden="1" x14ac:dyDescent="0.25">
      <c r="A684" s="13">
        <v>112721</v>
      </c>
      <c r="B684" s="15">
        <v>4</v>
      </c>
      <c r="C684" s="43" t="s">
        <v>47</v>
      </c>
      <c r="D684" s="44">
        <v>39917</v>
      </c>
      <c r="E684" s="43" t="s">
        <v>774</v>
      </c>
      <c r="F684" s="44">
        <v>41114</v>
      </c>
      <c r="G684" s="43" t="s">
        <v>33</v>
      </c>
      <c r="H684" s="45" t="s">
        <v>221</v>
      </c>
      <c r="I684" s="43" t="s">
        <v>1273</v>
      </c>
      <c r="J684" s="43"/>
      <c r="K684" s="43" t="s">
        <v>1274</v>
      </c>
      <c r="L684" s="46" t="s">
        <v>37</v>
      </c>
      <c r="M684" s="45" t="s">
        <v>1275</v>
      </c>
      <c r="N684" s="45"/>
      <c r="O684" s="43" t="s">
        <v>1149</v>
      </c>
      <c r="P684" s="45" t="s">
        <v>188</v>
      </c>
      <c r="Q684" s="45"/>
      <c r="R684" s="110" t="s">
        <v>139</v>
      </c>
      <c r="S684" s="110" t="s">
        <v>4621</v>
      </c>
      <c r="T684" s="130"/>
      <c r="U684" s="10">
        <v>1.05</v>
      </c>
      <c r="V684" s="46"/>
      <c r="W684" s="43"/>
      <c r="X684" s="46" t="s">
        <v>43</v>
      </c>
      <c r="Y684" s="43"/>
      <c r="Z684" s="111" t="s">
        <v>20458</v>
      </c>
      <c r="AA684" s="45"/>
      <c r="AB684" s="3">
        <v>0</v>
      </c>
      <c r="AC684" s="3">
        <v>0</v>
      </c>
      <c r="AD684" s="3">
        <v>0</v>
      </c>
      <c r="AE684" s="3">
        <v>0.01</v>
      </c>
      <c r="AF684" s="3">
        <f>SUM(Table2[[#This Row],[PE 2021 Obligations]],Table2[[#This Row],[ROW 2021 Obligations]],Table2[[#This Row],[Construction 2021 Obligations]],Table2[[#This Row],[Paving 2021 Obligations]])</f>
        <v>0.01</v>
      </c>
      <c r="AG684" s="3">
        <v>0</v>
      </c>
      <c r="AH684" s="3">
        <v>0</v>
      </c>
      <c r="AI684" s="3">
        <v>0</v>
      </c>
      <c r="AJ684" s="3">
        <v>54720.17</v>
      </c>
      <c r="AK684" s="3">
        <v>54720.17</v>
      </c>
      <c r="AL684" s="43" t="s">
        <v>1276</v>
      </c>
    </row>
    <row r="685" spans="1:38" hidden="1" x14ac:dyDescent="0.25">
      <c r="A685" s="13">
        <v>119813.01</v>
      </c>
      <c r="B685" s="15">
        <v>2</v>
      </c>
      <c r="C685" s="43" t="s">
        <v>474</v>
      </c>
      <c r="D685" s="44">
        <v>43424</v>
      </c>
      <c r="E685" s="43" t="s">
        <v>1928</v>
      </c>
      <c r="F685" s="44">
        <v>44281</v>
      </c>
      <c r="G685" s="43" t="s">
        <v>573</v>
      </c>
      <c r="H685" s="45" t="s">
        <v>431</v>
      </c>
      <c r="I685" s="43"/>
      <c r="J685" s="43"/>
      <c r="K685" s="43"/>
      <c r="L685" s="46"/>
      <c r="M685" s="45" t="s">
        <v>1929</v>
      </c>
      <c r="N685" s="45" t="s">
        <v>1930</v>
      </c>
      <c r="O685" s="43" t="s">
        <v>60</v>
      </c>
      <c r="P685" s="45" t="s">
        <v>188</v>
      </c>
      <c r="Q685" s="45"/>
      <c r="R685" s="110" t="s">
        <v>139</v>
      </c>
      <c r="S685" s="110" t="s">
        <v>4621</v>
      </c>
      <c r="T685" s="130"/>
      <c r="U685" s="10">
        <v>0.52</v>
      </c>
      <c r="V685" s="46"/>
      <c r="W685" s="43"/>
      <c r="X685" s="46" t="s">
        <v>43</v>
      </c>
      <c r="Y685" s="43" t="s">
        <v>78</v>
      </c>
      <c r="Z685" s="111" t="s">
        <v>20458</v>
      </c>
      <c r="AA685" s="45"/>
      <c r="AB685" s="3">
        <v>0</v>
      </c>
      <c r="AC685" s="3">
        <v>0</v>
      </c>
      <c r="AD685" s="3">
        <v>290705</v>
      </c>
      <c r="AE685" s="3">
        <v>0</v>
      </c>
      <c r="AF685" s="3">
        <f>SUM(Table2[[#This Row],[PE 2021 Obligations]],Table2[[#This Row],[ROW 2021 Obligations]],Table2[[#This Row],[Construction 2021 Obligations]],Table2[[#This Row],[Paving 2021 Obligations]])</f>
        <v>290705</v>
      </c>
      <c r="AG685" s="3">
        <v>35000</v>
      </c>
      <c r="AH685" s="3">
        <v>0</v>
      </c>
      <c r="AI685" s="3">
        <v>290705</v>
      </c>
      <c r="AJ685" s="3">
        <v>0</v>
      </c>
      <c r="AK685" s="3">
        <v>325705</v>
      </c>
      <c r="AL685" s="43" t="s">
        <v>1931</v>
      </c>
    </row>
    <row r="686" spans="1:38" ht="60" hidden="1" x14ac:dyDescent="0.25">
      <c r="A686" s="47">
        <v>121881</v>
      </c>
      <c r="B686" s="48">
        <v>2</v>
      </c>
      <c r="C686" s="49" t="s">
        <v>31</v>
      </c>
      <c r="D686" s="50">
        <v>42088</v>
      </c>
      <c r="E686" s="49" t="s">
        <v>543</v>
      </c>
      <c r="F686" s="50">
        <v>44340</v>
      </c>
      <c r="G686" s="49" t="s">
        <v>1409</v>
      </c>
      <c r="H686" s="51" t="s">
        <v>286</v>
      </c>
      <c r="I686" s="49" t="s">
        <v>2277</v>
      </c>
      <c r="J686" s="49"/>
      <c r="K686" s="49" t="s">
        <v>2278</v>
      </c>
      <c r="L686" s="52" t="s">
        <v>37</v>
      </c>
      <c r="M686" s="51" t="s">
        <v>2279</v>
      </c>
      <c r="N686" s="51" t="s">
        <v>2280</v>
      </c>
      <c r="O686" s="49" t="s">
        <v>60</v>
      </c>
      <c r="P686" s="51" t="s">
        <v>188</v>
      </c>
      <c r="Q686" s="51"/>
      <c r="R686" s="110" t="s">
        <v>139</v>
      </c>
      <c r="S686" s="110" t="s">
        <v>4621</v>
      </c>
      <c r="T686" s="130"/>
      <c r="U686" s="53">
        <v>2.15</v>
      </c>
      <c r="V686" s="52"/>
      <c r="W686" s="49"/>
      <c r="X686" s="52" t="s">
        <v>43</v>
      </c>
      <c r="Y686" s="49" t="s">
        <v>78</v>
      </c>
      <c r="Z686" s="116" t="s">
        <v>20458</v>
      </c>
      <c r="AA686" s="51"/>
      <c r="AB686" s="54">
        <v>0</v>
      </c>
      <c r="AC686" s="54">
        <v>0</v>
      </c>
      <c r="AD686" s="54">
        <v>1052591</v>
      </c>
      <c r="AE686" s="54">
        <v>0</v>
      </c>
      <c r="AF686" s="3">
        <f>SUM(Table2[[#This Row],[PE 2021 Obligations]],Table2[[#This Row],[ROW 2021 Obligations]],Table2[[#This Row],[Construction 2021 Obligations]],Table2[[#This Row],[Paving 2021 Obligations]])</f>
        <v>1052591</v>
      </c>
      <c r="AG686" s="54">
        <v>43000</v>
      </c>
      <c r="AH686" s="54">
        <v>0</v>
      </c>
      <c r="AI686" s="54">
        <v>1171477</v>
      </c>
      <c r="AJ686" s="54">
        <v>0</v>
      </c>
      <c r="AK686" s="54">
        <v>1214477</v>
      </c>
      <c r="AL686" s="49" t="s">
        <v>2281</v>
      </c>
    </row>
    <row r="687" spans="1:38" hidden="1" x14ac:dyDescent="0.25">
      <c r="A687" s="13">
        <v>122188</v>
      </c>
      <c r="B687" s="15">
        <v>2</v>
      </c>
      <c r="C687" s="43" t="s">
        <v>47</v>
      </c>
      <c r="D687" s="44">
        <v>42187</v>
      </c>
      <c r="E687" s="43" t="s">
        <v>33</v>
      </c>
      <c r="F687" s="44">
        <v>44089</v>
      </c>
      <c r="G687" s="43" t="s">
        <v>33</v>
      </c>
      <c r="H687" s="45" t="s">
        <v>797</v>
      </c>
      <c r="I687" s="43" t="s">
        <v>2320</v>
      </c>
      <c r="J687" s="43"/>
      <c r="K687" s="43" t="s">
        <v>2321</v>
      </c>
      <c r="L687" s="46" t="s">
        <v>37</v>
      </c>
      <c r="M687" s="45" t="s">
        <v>2322</v>
      </c>
      <c r="N687" s="45"/>
      <c r="O687" s="43" t="s">
        <v>1149</v>
      </c>
      <c r="P687" s="45" t="s">
        <v>188</v>
      </c>
      <c r="Q687" s="45"/>
      <c r="R687" s="110" t="s">
        <v>139</v>
      </c>
      <c r="S687" s="110" t="s">
        <v>4621</v>
      </c>
      <c r="T687" s="130"/>
      <c r="U687" s="10">
        <v>1.159</v>
      </c>
      <c r="V687" s="46"/>
      <c r="W687" s="43"/>
      <c r="X687" s="46" t="s">
        <v>43</v>
      </c>
      <c r="Y687" s="43" t="s">
        <v>44</v>
      </c>
      <c r="Z687" s="111" t="s">
        <v>20458</v>
      </c>
      <c r="AA687" s="45"/>
      <c r="AB687" s="3">
        <v>0</v>
      </c>
      <c r="AC687" s="3">
        <v>0</v>
      </c>
      <c r="AD687" s="3">
        <v>0</v>
      </c>
      <c r="AE687" s="3">
        <v>190.17</v>
      </c>
      <c r="AF687" s="3">
        <f>SUM(Table2[[#This Row],[PE 2021 Obligations]],Table2[[#This Row],[ROW 2021 Obligations]],Table2[[#This Row],[Construction 2021 Obligations]],Table2[[#This Row],[Paving 2021 Obligations]])</f>
        <v>190.17</v>
      </c>
      <c r="AG687" s="3">
        <v>0</v>
      </c>
      <c r="AH687" s="3">
        <v>0</v>
      </c>
      <c r="AI687" s="3">
        <v>0</v>
      </c>
      <c r="AJ687" s="3">
        <v>154446.81</v>
      </c>
      <c r="AK687" s="3">
        <v>154446.81</v>
      </c>
      <c r="AL687" s="43" t="s">
        <v>2323</v>
      </c>
    </row>
    <row r="688" spans="1:38" ht="30" hidden="1" x14ac:dyDescent="0.25">
      <c r="A688" s="13">
        <v>123515</v>
      </c>
      <c r="B688" s="15">
        <v>2</v>
      </c>
      <c r="C688" s="43" t="s">
        <v>474</v>
      </c>
      <c r="D688" s="44">
        <v>42488</v>
      </c>
      <c r="E688" s="43" t="s">
        <v>1928</v>
      </c>
      <c r="F688" s="44">
        <v>44340</v>
      </c>
      <c r="G688" s="43" t="s">
        <v>573</v>
      </c>
      <c r="H688" s="45" t="s">
        <v>267</v>
      </c>
      <c r="I688" s="43"/>
      <c r="J688" s="43"/>
      <c r="K688" s="43"/>
      <c r="L688" s="46"/>
      <c r="M688" s="45" t="s">
        <v>2511</v>
      </c>
      <c r="N688" s="45" t="s">
        <v>2512</v>
      </c>
      <c r="O688" s="43" t="s">
        <v>60</v>
      </c>
      <c r="P688" s="45" t="s">
        <v>188</v>
      </c>
      <c r="Q688" s="45"/>
      <c r="R688" s="110" t="s">
        <v>139</v>
      </c>
      <c r="S688" s="110" t="s">
        <v>4621</v>
      </c>
      <c r="T688" s="130"/>
      <c r="U688" s="56" t="s">
        <v>32</v>
      </c>
      <c r="V688" s="46"/>
      <c r="W688" s="43"/>
      <c r="X688" s="46" t="s">
        <v>43</v>
      </c>
      <c r="Y688" s="43" t="s">
        <v>78</v>
      </c>
      <c r="Z688" s="116" t="s">
        <v>20458</v>
      </c>
      <c r="AA688" s="45"/>
      <c r="AB688" s="3">
        <v>4130</v>
      </c>
      <c r="AC688" s="3">
        <v>0</v>
      </c>
      <c r="AD688" s="3">
        <v>0</v>
      </c>
      <c r="AE688" s="3">
        <v>0</v>
      </c>
      <c r="AF688" s="3">
        <f>SUM(Table2[[#This Row],[PE 2021 Obligations]],Table2[[#This Row],[ROW 2021 Obligations]],Table2[[#This Row],[Construction 2021 Obligations]],Table2[[#This Row],[Paving 2021 Obligations]])</f>
        <v>4130</v>
      </c>
      <c r="AG688" s="3">
        <v>30630</v>
      </c>
      <c r="AH688" s="3">
        <v>0</v>
      </c>
      <c r="AI688" s="3">
        <v>296830</v>
      </c>
      <c r="AJ688" s="3">
        <v>0</v>
      </c>
      <c r="AK688" s="3">
        <v>327460</v>
      </c>
      <c r="AL688" s="43" t="s">
        <v>2513</v>
      </c>
    </row>
    <row r="689" spans="1:38" ht="30" hidden="1" x14ac:dyDescent="0.25">
      <c r="A689" s="47">
        <v>123517</v>
      </c>
      <c r="B689" s="48">
        <v>2</v>
      </c>
      <c r="C689" s="49" t="s">
        <v>47</v>
      </c>
      <c r="D689" s="50">
        <v>42493</v>
      </c>
      <c r="E689" s="49" t="s">
        <v>33</v>
      </c>
      <c r="F689" s="50">
        <v>44098</v>
      </c>
      <c r="G689" s="49" t="s">
        <v>33</v>
      </c>
      <c r="H689" s="51" t="s">
        <v>170</v>
      </c>
      <c r="I689" s="49" t="s">
        <v>2514</v>
      </c>
      <c r="J689" s="49"/>
      <c r="K689" s="49" t="s">
        <v>2515</v>
      </c>
      <c r="L689" s="52" t="s">
        <v>37</v>
      </c>
      <c r="M689" s="51" t="s">
        <v>2516</v>
      </c>
      <c r="N689" s="51"/>
      <c r="O689" s="49" t="s">
        <v>1149</v>
      </c>
      <c r="P689" s="51" t="s">
        <v>188</v>
      </c>
      <c r="Q689" s="51"/>
      <c r="R689" s="110" t="s">
        <v>139</v>
      </c>
      <c r="S689" s="110" t="s">
        <v>4621</v>
      </c>
      <c r="T689" s="130"/>
      <c r="U689" s="53">
        <v>3.847</v>
      </c>
      <c r="V689" s="52"/>
      <c r="W689" s="49"/>
      <c r="X689" s="52" t="s">
        <v>43</v>
      </c>
      <c r="Y689" s="49" t="s">
        <v>44</v>
      </c>
      <c r="Z689" s="111" t="s">
        <v>20458</v>
      </c>
      <c r="AA689" s="51"/>
      <c r="AB689" s="54">
        <v>0</v>
      </c>
      <c r="AC689" s="54">
        <v>0</v>
      </c>
      <c r="AD689" s="54">
        <v>0</v>
      </c>
      <c r="AE689" s="54">
        <v>103520.35</v>
      </c>
      <c r="AF689" s="3">
        <f>SUM(Table2[[#This Row],[PE 2021 Obligations]],Table2[[#This Row],[ROW 2021 Obligations]],Table2[[#This Row],[Construction 2021 Obligations]],Table2[[#This Row],[Paving 2021 Obligations]])</f>
        <v>103520.35</v>
      </c>
      <c r="AG689" s="54">
        <v>0</v>
      </c>
      <c r="AH689" s="54">
        <v>0</v>
      </c>
      <c r="AI689" s="54">
        <v>0</v>
      </c>
      <c r="AJ689" s="54">
        <v>693939.19</v>
      </c>
      <c r="AK689" s="54">
        <v>693939.19</v>
      </c>
      <c r="AL689" s="49" t="s">
        <v>2517</v>
      </c>
    </row>
    <row r="690" spans="1:38" ht="30" hidden="1" x14ac:dyDescent="0.25">
      <c r="A690" s="47">
        <v>125786</v>
      </c>
      <c r="B690" s="48">
        <v>2</v>
      </c>
      <c r="C690" s="49" t="s">
        <v>31</v>
      </c>
      <c r="D690" s="50">
        <v>42887</v>
      </c>
      <c r="E690" s="49" t="s">
        <v>33</v>
      </c>
      <c r="F690" s="50">
        <v>44099</v>
      </c>
      <c r="G690" s="49" t="s">
        <v>56</v>
      </c>
      <c r="H690" s="51" t="s">
        <v>241</v>
      </c>
      <c r="I690" s="49" t="s">
        <v>3663</v>
      </c>
      <c r="J690" s="49"/>
      <c r="K690" s="49" t="s">
        <v>3664</v>
      </c>
      <c r="L690" s="52" t="s">
        <v>37</v>
      </c>
      <c r="M690" s="51" t="s">
        <v>3665</v>
      </c>
      <c r="N690" s="51"/>
      <c r="O690" s="49" t="s">
        <v>1149</v>
      </c>
      <c r="P690" s="51" t="s">
        <v>188</v>
      </c>
      <c r="Q690" s="51"/>
      <c r="R690" s="110" t="s">
        <v>139</v>
      </c>
      <c r="S690" s="110" t="s">
        <v>4621</v>
      </c>
      <c r="T690" s="130"/>
      <c r="U690" s="53">
        <v>6.1</v>
      </c>
      <c r="V690" s="52"/>
      <c r="W690" s="49"/>
      <c r="X690" s="52" t="s">
        <v>43</v>
      </c>
      <c r="Y690" s="49" t="s">
        <v>44</v>
      </c>
      <c r="Z690" s="116" t="s">
        <v>20458</v>
      </c>
      <c r="AA690" s="51"/>
      <c r="AB690" s="54">
        <v>0</v>
      </c>
      <c r="AC690" s="54">
        <v>0</v>
      </c>
      <c r="AD690" s="54">
        <v>0</v>
      </c>
      <c r="AE690" s="54">
        <v>10854.15</v>
      </c>
      <c r="AF690" s="3">
        <f>SUM(Table2[[#This Row],[PE 2021 Obligations]],Table2[[#This Row],[ROW 2021 Obligations]],Table2[[#This Row],[Construction 2021 Obligations]],Table2[[#This Row],[Paving 2021 Obligations]])</f>
        <v>10854.15</v>
      </c>
      <c r="AG690" s="54">
        <v>0</v>
      </c>
      <c r="AH690" s="54">
        <v>0</v>
      </c>
      <c r="AI690" s="54">
        <v>0</v>
      </c>
      <c r="AJ690" s="54">
        <v>238791.23</v>
      </c>
      <c r="AK690" s="54">
        <v>238791.23</v>
      </c>
      <c r="AL690" s="49" t="s">
        <v>3666</v>
      </c>
    </row>
    <row r="691" spans="1:38" ht="30" hidden="1" x14ac:dyDescent="0.25">
      <c r="A691" s="13">
        <v>125830</v>
      </c>
      <c r="B691" s="15">
        <v>3</v>
      </c>
      <c r="C691" s="43" t="s">
        <v>474</v>
      </c>
      <c r="D691" s="44">
        <v>42893</v>
      </c>
      <c r="E691" s="43" t="s">
        <v>33</v>
      </c>
      <c r="F691" s="44">
        <v>44208</v>
      </c>
      <c r="G691" s="43" t="s">
        <v>56</v>
      </c>
      <c r="H691" s="45" t="s">
        <v>98</v>
      </c>
      <c r="I691" s="43" t="s">
        <v>3667</v>
      </c>
      <c r="J691" s="43"/>
      <c r="K691" s="43" t="s">
        <v>3668</v>
      </c>
      <c r="L691" s="46" t="s">
        <v>37</v>
      </c>
      <c r="M691" s="45" t="s">
        <v>3669</v>
      </c>
      <c r="N691" s="45"/>
      <c r="O691" s="43" t="s">
        <v>1149</v>
      </c>
      <c r="P691" s="45" t="s">
        <v>188</v>
      </c>
      <c r="Q691" s="45"/>
      <c r="R691" s="110" t="s">
        <v>139</v>
      </c>
      <c r="S691" s="110" t="s">
        <v>4621</v>
      </c>
      <c r="T691" s="130"/>
      <c r="U691" s="10">
        <v>2.42</v>
      </c>
      <c r="V691" s="46"/>
      <c r="W691" s="43"/>
      <c r="X691" s="46" t="s">
        <v>43</v>
      </c>
      <c r="Y691" s="43" t="s">
        <v>78</v>
      </c>
      <c r="Z691" s="111" t="s">
        <v>20458</v>
      </c>
      <c r="AA691" s="45"/>
      <c r="AB691" s="3">
        <v>0</v>
      </c>
      <c r="AC691" s="3">
        <v>0</v>
      </c>
      <c r="AD691" s="3">
        <v>0</v>
      </c>
      <c r="AE691" s="3">
        <v>1608675</v>
      </c>
      <c r="AF691" s="3">
        <f>SUM(Table2[[#This Row],[PE 2021 Obligations]],Table2[[#This Row],[ROW 2021 Obligations]],Table2[[#This Row],[Construction 2021 Obligations]],Table2[[#This Row],[Paving 2021 Obligations]])</f>
        <v>1608675</v>
      </c>
      <c r="AG691" s="3">
        <v>0</v>
      </c>
      <c r="AH691" s="3">
        <v>0</v>
      </c>
      <c r="AI691" s="3">
        <v>0</v>
      </c>
      <c r="AJ691" s="3">
        <v>1608675</v>
      </c>
      <c r="AK691" s="3">
        <v>1608675</v>
      </c>
      <c r="AL691" s="43" t="s">
        <v>3670</v>
      </c>
    </row>
    <row r="692" spans="1:38" ht="30" hidden="1" x14ac:dyDescent="0.25">
      <c r="A692" s="13">
        <v>126796</v>
      </c>
      <c r="B692" s="15">
        <v>2</v>
      </c>
      <c r="C692" s="43" t="s">
        <v>47</v>
      </c>
      <c r="D692" s="44">
        <v>43059</v>
      </c>
      <c r="E692" s="43" t="s">
        <v>33</v>
      </c>
      <c r="F692" s="44">
        <v>44362</v>
      </c>
      <c r="G692" s="43" t="s">
        <v>33</v>
      </c>
      <c r="H692" s="45" t="s">
        <v>286</v>
      </c>
      <c r="I692" s="43" t="s">
        <v>3877</v>
      </c>
      <c r="J692" s="43"/>
      <c r="K692" s="43" t="s">
        <v>3878</v>
      </c>
      <c r="L692" s="46" t="s">
        <v>37</v>
      </c>
      <c r="M692" s="45" t="s">
        <v>3879</v>
      </c>
      <c r="N692" s="45"/>
      <c r="O692" s="43" t="s">
        <v>1149</v>
      </c>
      <c r="P692" s="45" t="s">
        <v>188</v>
      </c>
      <c r="Q692" s="45"/>
      <c r="R692" s="110" t="s">
        <v>139</v>
      </c>
      <c r="S692" s="110" t="s">
        <v>4621</v>
      </c>
      <c r="T692" s="130"/>
      <c r="U692" s="10">
        <v>3.2829999999999999</v>
      </c>
      <c r="V692" s="46"/>
      <c r="W692" s="43"/>
      <c r="X692" s="46" t="s">
        <v>43</v>
      </c>
      <c r="Y692" s="43" t="s">
        <v>44</v>
      </c>
      <c r="Z692" s="111" t="s">
        <v>20458</v>
      </c>
      <c r="AA692" s="45"/>
      <c r="AB692" s="3">
        <v>0</v>
      </c>
      <c r="AC692" s="3">
        <v>0</v>
      </c>
      <c r="AD692" s="3">
        <v>0</v>
      </c>
      <c r="AE692" s="3">
        <v>23631.8</v>
      </c>
      <c r="AF692" s="3">
        <f>SUM(Table2[[#This Row],[PE 2021 Obligations]],Table2[[#This Row],[ROW 2021 Obligations]],Table2[[#This Row],[Construction 2021 Obligations]],Table2[[#This Row],[Paving 2021 Obligations]])</f>
        <v>23631.8</v>
      </c>
      <c r="AG692" s="3">
        <v>0</v>
      </c>
      <c r="AH692" s="3">
        <v>0</v>
      </c>
      <c r="AI692" s="3">
        <v>0</v>
      </c>
      <c r="AJ692" s="3">
        <v>498782.2</v>
      </c>
      <c r="AK692" s="3">
        <v>498782.2</v>
      </c>
      <c r="AL692" s="43" t="s">
        <v>3880</v>
      </c>
    </row>
    <row r="693" spans="1:38" hidden="1" x14ac:dyDescent="0.25">
      <c r="A693" s="47">
        <v>127480</v>
      </c>
      <c r="B693" s="48">
        <v>3</v>
      </c>
      <c r="C693" s="49" t="s">
        <v>47</v>
      </c>
      <c r="D693" s="50">
        <v>43220</v>
      </c>
      <c r="E693" s="49" t="s">
        <v>33</v>
      </c>
      <c r="F693" s="50">
        <v>44082</v>
      </c>
      <c r="G693" s="49" t="s">
        <v>33</v>
      </c>
      <c r="H693" s="51" t="s">
        <v>304</v>
      </c>
      <c r="I693" s="49" t="s">
        <v>4273</v>
      </c>
      <c r="J693" s="49"/>
      <c r="K693" s="49" t="s">
        <v>2880</v>
      </c>
      <c r="L693" s="52" t="s">
        <v>37</v>
      </c>
      <c r="M693" s="51" t="s">
        <v>4274</v>
      </c>
      <c r="N693" s="51"/>
      <c r="O693" s="49" t="s">
        <v>1149</v>
      </c>
      <c r="P693" s="51" t="s">
        <v>188</v>
      </c>
      <c r="Q693" s="51"/>
      <c r="R693" s="110" t="s">
        <v>139</v>
      </c>
      <c r="S693" s="110" t="s">
        <v>4621</v>
      </c>
      <c r="T693" s="130"/>
      <c r="U693" s="53">
        <v>3.86</v>
      </c>
      <c r="V693" s="52"/>
      <c r="W693" s="49"/>
      <c r="X693" s="52" t="s">
        <v>43</v>
      </c>
      <c r="Y693" s="49" t="s">
        <v>44</v>
      </c>
      <c r="Z693" s="116" t="s">
        <v>20458</v>
      </c>
      <c r="AA693" s="51"/>
      <c r="AB693" s="54">
        <v>0</v>
      </c>
      <c r="AC693" s="54">
        <v>0</v>
      </c>
      <c r="AD693" s="54">
        <v>0</v>
      </c>
      <c r="AE693" s="54">
        <v>3311.37</v>
      </c>
      <c r="AF693" s="3">
        <f>SUM(Table2[[#This Row],[PE 2021 Obligations]],Table2[[#This Row],[ROW 2021 Obligations]],Table2[[#This Row],[Construction 2021 Obligations]],Table2[[#This Row],[Paving 2021 Obligations]])</f>
        <v>3311.37</v>
      </c>
      <c r="AG693" s="54">
        <v>0</v>
      </c>
      <c r="AH693" s="54">
        <v>0</v>
      </c>
      <c r="AI693" s="54">
        <v>0</v>
      </c>
      <c r="AJ693" s="54">
        <v>376887.37</v>
      </c>
      <c r="AK693" s="54">
        <v>376887.37</v>
      </c>
      <c r="AL693" s="49" t="s">
        <v>4275</v>
      </c>
    </row>
    <row r="694" spans="1:38" hidden="1" x14ac:dyDescent="0.25">
      <c r="A694" s="47">
        <v>127524</v>
      </c>
      <c r="B694" s="48">
        <v>4</v>
      </c>
      <c r="C694" s="49" t="s">
        <v>73</v>
      </c>
      <c r="D694" s="50">
        <v>43241</v>
      </c>
      <c r="E694" s="49" t="s">
        <v>4294</v>
      </c>
      <c r="F694" s="50">
        <v>44097</v>
      </c>
      <c r="G694" s="49" t="s">
        <v>56</v>
      </c>
      <c r="H694" s="51" t="s">
        <v>292</v>
      </c>
      <c r="I694" s="49" t="s">
        <v>4295</v>
      </c>
      <c r="J694" s="49"/>
      <c r="K694" s="49"/>
      <c r="L694" s="52"/>
      <c r="M694" s="51" t="s">
        <v>4296</v>
      </c>
      <c r="N694" s="51"/>
      <c r="O694" s="49" t="s">
        <v>1149</v>
      </c>
      <c r="P694" s="51" t="s">
        <v>188</v>
      </c>
      <c r="Q694" s="51"/>
      <c r="R694" s="113" t="s">
        <v>139</v>
      </c>
      <c r="S694" s="113" t="s">
        <v>4621</v>
      </c>
      <c r="T694" s="132"/>
      <c r="U694" s="53">
        <v>3.1</v>
      </c>
      <c r="V694" s="52"/>
      <c r="W694" s="49"/>
      <c r="X694" s="52" t="s">
        <v>43</v>
      </c>
      <c r="Y694" s="49" t="s">
        <v>44</v>
      </c>
      <c r="Z694" s="116" t="s">
        <v>20458</v>
      </c>
      <c r="AA694" s="51"/>
      <c r="AB694" s="54">
        <v>0</v>
      </c>
      <c r="AC694" s="54">
        <v>0</v>
      </c>
      <c r="AD694" s="54">
        <v>0</v>
      </c>
      <c r="AE694" s="54">
        <v>-15861</v>
      </c>
      <c r="AF694" s="3">
        <f>SUM(Table2[[#This Row],[PE 2021 Obligations]],Table2[[#This Row],[ROW 2021 Obligations]],Table2[[#This Row],[Construction 2021 Obligations]],Table2[[#This Row],[Paving 2021 Obligations]])</f>
        <v>-15861</v>
      </c>
      <c r="AG694" s="54">
        <v>0</v>
      </c>
      <c r="AH694" s="54">
        <v>0</v>
      </c>
      <c r="AI694" s="54">
        <v>0</v>
      </c>
      <c r="AJ694" s="54">
        <v>281486.3</v>
      </c>
      <c r="AK694" s="54">
        <v>281486.3</v>
      </c>
      <c r="AL694" s="49" t="s">
        <v>4297</v>
      </c>
    </row>
    <row r="695" spans="1:38" hidden="1" x14ac:dyDescent="0.25">
      <c r="A695" s="47">
        <v>127915</v>
      </c>
      <c r="B695" s="48">
        <v>4</v>
      </c>
      <c r="C695" s="49" t="s">
        <v>47</v>
      </c>
      <c r="D695" s="50">
        <v>43305</v>
      </c>
      <c r="E695" s="49" t="s">
        <v>4294</v>
      </c>
      <c r="F695" s="50">
        <v>44238</v>
      </c>
      <c r="G695" s="49" t="s">
        <v>33</v>
      </c>
      <c r="H695" s="51" t="s">
        <v>229</v>
      </c>
      <c r="I695" s="49" t="s">
        <v>35</v>
      </c>
      <c r="J695" s="49"/>
      <c r="K695" s="49" t="s">
        <v>4421</v>
      </c>
      <c r="L695" s="52" t="s">
        <v>37</v>
      </c>
      <c r="M695" s="51" t="s">
        <v>4422</v>
      </c>
      <c r="N695" s="51"/>
      <c r="O695" s="49" t="s">
        <v>1149</v>
      </c>
      <c r="P695" s="51" t="s">
        <v>188</v>
      </c>
      <c r="Q695" s="51"/>
      <c r="R695" s="110" t="s">
        <v>139</v>
      </c>
      <c r="S695" s="110" t="s">
        <v>4621</v>
      </c>
      <c r="T695" s="130"/>
      <c r="U695" s="53">
        <v>3.9119999999999999</v>
      </c>
      <c r="V695" s="52"/>
      <c r="W695" s="49"/>
      <c r="X695" s="52" t="s">
        <v>43</v>
      </c>
      <c r="Y695" s="49" t="s">
        <v>44</v>
      </c>
      <c r="Z695" s="111" t="s">
        <v>20458</v>
      </c>
      <c r="AA695" s="51"/>
      <c r="AB695" s="54">
        <v>0</v>
      </c>
      <c r="AC695" s="54">
        <v>0</v>
      </c>
      <c r="AD695" s="54">
        <v>0</v>
      </c>
      <c r="AE695" s="54">
        <v>569.52</v>
      </c>
      <c r="AF695" s="3">
        <f>SUM(Table2[[#This Row],[PE 2021 Obligations]],Table2[[#This Row],[ROW 2021 Obligations]],Table2[[#This Row],[Construction 2021 Obligations]],Table2[[#This Row],[Paving 2021 Obligations]])</f>
        <v>569.52</v>
      </c>
      <c r="AG695" s="54">
        <v>0</v>
      </c>
      <c r="AH695" s="54">
        <v>0</v>
      </c>
      <c r="AI695" s="54">
        <v>0</v>
      </c>
      <c r="AJ695" s="54">
        <v>321821.15000000002</v>
      </c>
      <c r="AK695" s="54">
        <v>321821.15000000002</v>
      </c>
      <c r="AL695" s="49" t="s">
        <v>4423</v>
      </c>
    </row>
    <row r="696" spans="1:38" hidden="1" x14ac:dyDescent="0.25">
      <c r="A696" s="13">
        <v>127917</v>
      </c>
      <c r="B696" s="15">
        <v>4</v>
      </c>
      <c r="C696" s="43" t="s">
        <v>47</v>
      </c>
      <c r="D696" s="44">
        <v>43305</v>
      </c>
      <c r="E696" s="43" t="s">
        <v>4294</v>
      </c>
      <c r="F696" s="44">
        <v>44238</v>
      </c>
      <c r="G696" s="43" t="s">
        <v>33</v>
      </c>
      <c r="H696" s="45" t="s">
        <v>229</v>
      </c>
      <c r="I696" s="43" t="s">
        <v>4424</v>
      </c>
      <c r="J696" s="43"/>
      <c r="K696" s="43" t="s">
        <v>4425</v>
      </c>
      <c r="L696" s="46" t="s">
        <v>37</v>
      </c>
      <c r="M696" s="45" t="s">
        <v>4426</v>
      </c>
      <c r="N696" s="45"/>
      <c r="O696" s="43" t="s">
        <v>1149</v>
      </c>
      <c r="P696" s="45" t="s">
        <v>188</v>
      </c>
      <c r="Q696" s="45"/>
      <c r="R696" s="110" t="s">
        <v>139</v>
      </c>
      <c r="S696" s="110" t="s">
        <v>4621</v>
      </c>
      <c r="T696" s="130"/>
      <c r="U696" s="10">
        <v>2.1469999999999998</v>
      </c>
      <c r="V696" s="46"/>
      <c r="W696" s="43"/>
      <c r="X696" s="46" t="s">
        <v>43</v>
      </c>
      <c r="Y696" s="43" t="s">
        <v>44</v>
      </c>
      <c r="Z696" s="111" t="s">
        <v>20458</v>
      </c>
      <c r="AA696" s="45"/>
      <c r="AB696" s="3">
        <v>0</v>
      </c>
      <c r="AC696" s="3">
        <v>0</v>
      </c>
      <c r="AD696" s="3">
        <v>0</v>
      </c>
      <c r="AE696" s="3">
        <v>534.62</v>
      </c>
      <c r="AF696" s="3">
        <f>SUM(Table2[[#This Row],[PE 2021 Obligations]],Table2[[#This Row],[ROW 2021 Obligations]],Table2[[#This Row],[Construction 2021 Obligations]],Table2[[#This Row],[Paving 2021 Obligations]])</f>
        <v>534.62</v>
      </c>
      <c r="AG696" s="3">
        <v>0</v>
      </c>
      <c r="AH696" s="3">
        <v>0</v>
      </c>
      <c r="AI696" s="3">
        <v>0</v>
      </c>
      <c r="AJ696" s="3">
        <v>178287.24</v>
      </c>
      <c r="AK696" s="3">
        <v>178287.24</v>
      </c>
      <c r="AL696" s="43" t="s">
        <v>4427</v>
      </c>
    </row>
    <row r="697" spans="1:38" hidden="1" x14ac:dyDescent="0.25">
      <c r="A697" s="47">
        <v>127922</v>
      </c>
      <c r="B697" s="48">
        <v>2</v>
      </c>
      <c r="C697" s="49" t="s">
        <v>47</v>
      </c>
      <c r="D697" s="50">
        <v>43305</v>
      </c>
      <c r="E697" s="49" t="s">
        <v>4294</v>
      </c>
      <c r="F697" s="50">
        <v>44090</v>
      </c>
      <c r="G697" s="49" t="s">
        <v>33</v>
      </c>
      <c r="H697" s="51" t="s">
        <v>380</v>
      </c>
      <c r="I697" s="49" t="s">
        <v>4428</v>
      </c>
      <c r="J697" s="49"/>
      <c r="K697" s="49" t="s">
        <v>4429</v>
      </c>
      <c r="L697" s="52" t="s">
        <v>37</v>
      </c>
      <c r="M697" s="51" t="s">
        <v>4430</v>
      </c>
      <c r="N697" s="51"/>
      <c r="O697" s="49" t="s">
        <v>1149</v>
      </c>
      <c r="P697" s="51" t="s">
        <v>188</v>
      </c>
      <c r="Q697" s="51"/>
      <c r="R697" s="110" t="s">
        <v>139</v>
      </c>
      <c r="S697" s="110" t="s">
        <v>4621</v>
      </c>
      <c r="T697" s="130"/>
      <c r="U697" s="53">
        <v>4.24</v>
      </c>
      <c r="V697" s="52"/>
      <c r="W697" s="49"/>
      <c r="X697" s="52" t="s">
        <v>43</v>
      </c>
      <c r="Y697" s="49" t="s">
        <v>1150</v>
      </c>
      <c r="Z697" s="116" t="s">
        <v>20458</v>
      </c>
      <c r="AA697" s="51"/>
      <c r="AB697" s="54">
        <v>0</v>
      </c>
      <c r="AC697" s="54">
        <v>0</v>
      </c>
      <c r="AD697" s="54">
        <v>0</v>
      </c>
      <c r="AE697" s="54">
        <v>19552.29</v>
      </c>
      <c r="AF697" s="3">
        <f>SUM(Table2[[#This Row],[PE 2021 Obligations]],Table2[[#This Row],[ROW 2021 Obligations]],Table2[[#This Row],[Construction 2021 Obligations]],Table2[[#This Row],[Paving 2021 Obligations]])</f>
        <v>19552.29</v>
      </c>
      <c r="AG697" s="54">
        <v>0</v>
      </c>
      <c r="AH697" s="54">
        <v>0</v>
      </c>
      <c r="AI697" s="54">
        <v>0</v>
      </c>
      <c r="AJ697" s="54">
        <v>507415.48</v>
      </c>
      <c r="AK697" s="54">
        <v>507415.48</v>
      </c>
      <c r="AL697" s="49" t="s">
        <v>4431</v>
      </c>
    </row>
    <row r="698" spans="1:38" ht="30" hidden="1" x14ac:dyDescent="0.25">
      <c r="A698" s="47">
        <v>127970</v>
      </c>
      <c r="B698" s="48">
        <v>4</v>
      </c>
      <c r="C698" s="49" t="s">
        <v>73</v>
      </c>
      <c r="D698" s="50">
        <v>43319</v>
      </c>
      <c r="E698" s="49" t="s">
        <v>4294</v>
      </c>
      <c r="F698" s="50">
        <v>44097</v>
      </c>
      <c r="G698" s="49" t="s">
        <v>56</v>
      </c>
      <c r="H698" s="51" t="s">
        <v>87</v>
      </c>
      <c r="I698" s="49" t="s">
        <v>4473</v>
      </c>
      <c r="J698" s="49"/>
      <c r="K698" s="49" t="s">
        <v>4474</v>
      </c>
      <c r="L698" s="52" t="s">
        <v>37</v>
      </c>
      <c r="M698" s="51" t="s">
        <v>4475</v>
      </c>
      <c r="N698" s="51"/>
      <c r="O698" s="49" t="s">
        <v>1149</v>
      </c>
      <c r="P698" s="51" t="s">
        <v>188</v>
      </c>
      <c r="Q698" s="51"/>
      <c r="R698" s="113" t="s">
        <v>139</v>
      </c>
      <c r="S698" s="113" t="s">
        <v>4621</v>
      </c>
      <c r="T698" s="132"/>
      <c r="U698" s="53">
        <v>0.13300000000000001</v>
      </c>
      <c r="V698" s="52"/>
      <c r="W698" s="49"/>
      <c r="X698" s="52" t="s">
        <v>43</v>
      </c>
      <c r="Y698" s="49"/>
      <c r="Z698" s="111" t="s">
        <v>20458</v>
      </c>
      <c r="AA698" s="51"/>
      <c r="AB698" s="54">
        <v>0</v>
      </c>
      <c r="AC698" s="54">
        <v>0</v>
      </c>
      <c r="AD698" s="54">
        <v>0</v>
      </c>
      <c r="AE698" s="54">
        <v>-619.6</v>
      </c>
      <c r="AF698" s="3">
        <f>SUM(Table2[[#This Row],[PE 2021 Obligations]],Table2[[#This Row],[ROW 2021 Obligations]],Table2[[#This Row],[Construction 2021 Obligations]],Table2[[#This Row],[Paving 2021 Obligations]])</f>
        <v>-619.6</v>
      </c>
      <c r="AG698" s="54">
        <v>0</v>
      </c>
      <c r="AH698" s="54">
        <v>0</v>
      </c>
      <c r="AI698" s="54">
        <v>0</v>
      </c>
      <c r="AJ698" s="54">
        <v>11612.64</v>
      </c>
      <c r="AK698" s="54">
        <v>11612.64</v>
      </c>
      <c r="AL698" s="49" t="s">
        <v>4476</v>
      </c>
    </row>
    <row r="699" spans="1:38" hidden="1" x14ac:dyDescent="0.25">
      <c r="A699" s="47">
        <v>128340</v>
      </c>
      <c r="B699" s="48">
        <v>4</v>
      </c>
      <c r="C699" s="49" t="s">
        <v>73</v>
      </c>
      <c r="D699" s="50">
        <v>43433</v>
      </c>
      <c r="E699" s="49" t="s">
        <v>142</v>
      </c>
      <c r="F699" s="50">
        <v>44042</v>
      </c>
      <c r="G699" s="49" t="s">
        <v>142</v>
      </c>
      <c r="H699" s="51" t="s">
        <v>229</v>
      </c>
      <c r="I699" s="49"/>
      <c r="J699" s="49"/>
      <c r="K699" s="49"/>
      <c r="L699" s="52" t="s">
        <v>840</v>
      </c>
      <c r="M699" s="51" t="s">
        <v>4620</v>
      </c>
      <c r="N699" s="51"/>
      <c r="O699" s="49" t="s">
        <v>151</v>
      </c>
      <c r="P699" s="51" t="s">
        <v>188</v>
      </c>
      <c r="Q699" s="51"/>
      <c r="R699" s="111" t="s">
        <v>139</v>
      </c>
      <c r="S699" s="111" t="s">
        <v>4621</v>
      </c>
      <c r="T699" s="120"/>
      <c r="U699" s="55" t="s">
        <v>32</v>
      </c>
      <c r="V699" s="52"/>
      <c r="W699" s="49"/>
      <c r="X699" s="52" t="s">
        <v>43</v>
      </c>
      <c r="Y699" s="49"/>
      <c r="Z699" s="116" t="s">
        <v>20458</v>
      </c>
      <c r="AA699" s="51"/>
      <c r="AB699" s="54">
        <v>0</v>
      </c>
      <c r="AC699" s="54">
        <v>0</v>
      </c>
      <c r="AD699" s="54">
        <v>0</v>
      </c>
      <c r="AE699" s="54">
        <v>96000</v>
      </c>
      <c r="AF699" s="3">
        <f>SUM(Table2[[#This Row],[PE 2021 Obligations]],Table2[[#This Row],[ROW 2021 Obligations]],Table2[[#This Row],[Construction 2021 Obligations]],Table2[[#This Row],[Paving 2021 Obligations]])</f>
        <v>96000</v>
      </c>
      <c r="AG699" s="54">
        <v>0</v>
      </c>
      <c r="AH699" s="54">
        <v>0</v>
      </c>
      <c r="AI699" s="54">
        <v>0</v>
      </c>
      <c r="AJ699" s="54">
        <v>422940.23</v>
      </c>
      <c r="AK699" s="54">
        <v>422940.23</v>
      </c>
      <c r="AL699" s="49" t="s">
        <v>4622</v>
      </c>
    </row>
    <row r="700" spans="1:38" hidden="1" x14ac:dyDescent="0.25">
      <c r="A700" s="47">
        <v>128347</v>
      </c>
      <c r="B700" s="48">
        <v>4</v>
      </c>
      <c r="C700" s="49" t="s">
        <v>73</v>
      </c>
      <c r="D700" s="50">
        <v>43437</v>
      </c>
      <c r="E700" s="49" t="s">
        <v>142</v>
      </c>
      <c r="F700" s="50">
        <v>44139</v>
      </c>
      <c r="G700" s="49" t="s">
        <v>142</v>
      </c>
      <c r="H700" s="51" t="s">
        <v>203</v>
      </c>
      <c r="I700" s="49"/>
      <c r="J700" s="49"/>
      <c r="K700" s="49"/>
      <c r="L700" s="52" t="s">
        <v>840</v>
      </c>
      <c r="M700" s="51" t="s">
        <v>4626</v>
      </c>
      <c r="N700" s="51" t="s">
        <v>4627</v>
      </c>
      <c r="O700" s="49" t="s">
        <v>151</v>
      </c>
      <c r="P700" s="51" t="s">
        <v>188</v>
      </c>
      <c r="Q700" s="51"/>
      <c r="R700" s="113" t="s">
        <v>139</v>
      </c>
      <c r="S700" s="113" t="s">
        <v>4621</v>
      </c>
      <c r="T700" s="132"/>
      <c r="U700" s="55" t="s">
        <v>32</v>
      </c>
      <c r="V700" s="52"/>
      <c r="W700" s="49"/>
      <c r="X700" s="52" t="s">
        <v>43</v>
      </c>
      <c r="Y700" s="49"/>
      <c r="Z700" s="111" t="s">
        <v>20458</v>
      </c>
      <c r="AA700" s="51"/>
      <c r="AB700" s="54">
        <v>0</v>
      </c>
      <c r="AC700" s="54">
        <v>0</v>
      </c>
      <c r="AD700" s="54">
        <v>0</v>
      </c>
      <c r="AE700" s="54">
        <v>9548.4</v>
      </c>
      <c r="AF700" s="3">
        <f>SUM(Table2[[#This Row],[PE 2021 Obligations]],Table2[[#This Row],[ROW 2021 Obligations]],Table2[[#This Row],[Construction 2021 Obligations]],Table2[[#This Row],[Paving 2021 Obligations]])</f>
        <v>9548.4</v>
      </c>
      <c r="AG700" s="54">
        <v>0</v>
      </c>
      <c r="AH700" s="54">
        <v>0</v>
      </c>
      <c r="AI700" s="54">
        <v>0</v>
      </c>
      <c r="AJ700" s="54">
        <v>9548.4</v>
      </c>
      <c r="AK700" s="54">
        <v>9548.4</v>
      </c>
      <c r="AL700" s="49" t="s">
        <v>4628</v>
      </c>
    </row>
    <row r="701" spans="1:38" ht="30" hidden="1" x14ac:dyDescent="0.25">
      <c r="A701" s="13">
        <v>128352</v>
      </c>
      <c r="B701" s="15">
        <v>1</v>
      </c>
      <c r="C701" s="43" t="s">
        <v>73</v>
      </c>
      <c r="D701" s="44">
        <v>43437</v>
      </c>
      <c r="E701" s="43" t="s">
        <v>142</v>
      </c>
      <c r="F701" s="44">
        <v>44099</v>
      </c>
      <c r="G701" s="43" t="s">
        <v>75</v>
      </c>
      <c r="H701" s="45" t="s">
        <v>133</v>
      </c>
      <c r="I701" s="43"/>
      <c r="J701" s="43"/>
      <c r="K701" s="43"/>
      <c r="L701" s="46" t="s">
        <v>840</v>
      </c>
      <c r="M701" s="45" t="s">
        <v>4629</v>
      </c>
      <c r="N701" s="45" t="s">
        <v>4630</v>
      </c>
      <c r="O701" s="43" t="s">
        <v>151</v>
      </c>
      <c r="P701" s="45" t="s">
        <v>188</v>
      </c>
      <c r="Q701" s="45"/>
      <c r="R701" s="112" t="s">
        <v>139</v>
      </c>
      <c r="S701" s="112" t="s">
        <v>4621</v>
      </c>
      <c r="T701" s="59"/>
      <c r="U701" s="56" t="s">
        <v>32</v>
      </c>
      <c r="V701" s="46"/>
      <c r="W701" s="43"/>
      <c r="X701" s="46" t="s">
        <v>43</v>
      </c>
      <c r="Y701" s="43"/>
      <c r="Z701" s="116" t="s">
        <v>20458</v>
      </c>
      <c r="AA701" s="45"/>
      <c r="AB701" s="3">
        <v>0</v>
      </c>
      <c r="AC701" s="3">
        <v>0</v>
      </c>
      <c r="AD701" s="3">
        <v>0</v>
      </c>
      <c r="AE701" s="3">
        <v>241345.92000000001</v>
      </c>
      <c r="AF701" s="3">
        <f>SUM(Table2[[#This Row],[PE 2021 Obligations]],Table2[[#This Row],[ROW 2021 Obligations]],Table2[[#This Row],[Construction 2021 Obligations]],Table2[[#This Row],[Paving 2021 Obligations]])</f>
        <v>241345.92000000001</v>
      </c>
      <c r="AG701" s="3">
        <v>0</v>
      </c>
      <c r="AH701" s="3">
        <v>0</v>
      </c>
      <c r="AI701" s="3">
        <v>0</v>
      </c>
      <c r="AJ701" s="3">
        <v>241345.92000000001</v>
      </c>
      <c r="AK701" s="3">
        <v>241345.92000000001</v>
      </c>
      <c r="AL701" s="43" t="s">
        <v>4631</v>
      </c>
    </row>
    <row r="702" spans="1:38" hidden="1" x14ac:dyDescent="0.25">
      <c r="A702" s="47">
        <v>128353</v>
      </c>
      <c r="B702" s="48">
        <v>1</v>
      </c>
      <c r="C702" s="49" t="s">
        <v>73</v>
      </c>
      <c r="D702" s="50">
        <v>43437</v>
      </c>
      <c r="E702" s="49" t="s">
        <v>142</v>
      </c>
      <c r="F702" s="50">
        <v>44099</v>
      </c>
      <c r="G702" s="49" t="s">
        <v>142</v>
      </c>
      <c r="H702" s="51" t="s">
        <v>133</v>
      </c>
      <c r="I702" s="49"/>
      <c r="J702" s="49"/>
      <c r="K702" s="49"/>
      <c r="L702" s="52" t="s">
        <v>840</v>
      </c>
      <c r="M702" s="51" t="s">
        <v>4632</v>
      </c>
      <c r="N702" s="51" t="s">
        <v>4633</v>
      </c>
      <c r="O702" s="49" t="s">
        <v>151</v>
      </c>
      <c r="P702" s="51" t="s">
        <v>188</v>
      </c>
      <c r="Q702" s="51"/>
      <c r="R702" s="111" t="s">
        <v>139</v>
      </c>
      <c r="S702" s="111" t="s">
        <v>4621</v>
      </c>
      <c r="T702" s="120"/>
      <c r="U702" s="55" t="s">
        <v>32</v>
      </c>
      <c r="V702" s="52"/>
      <c r="W702" s="49"/>
      <c r="X702" s="52" t="s">
        <v>43</v>
      </c>
      <c r="Y702" s="49"/>
      <c r="Z702" s="116" t="s">
        <v>20458</v>
      </c>
      <c r="AA702" s="51"/>
      <c r="AB702" s="54">
        <v>0</v>
      </c>
      <c r="AC702" s="54">
        <v>0</v>
      </c>
      <c r="AD702" s="54">
        <v>0</v>
      </c>
      <c r="AE702" s="54">
        <v>33990.839999999997</v>
      </c>
      <c r="AF702" s="3">
        <f>SUM(Table2[[#This Row],[PE 2021 Obligations]],Table2[[#This Row],[ROW 2021 Obligations]],Table2[[#This Row],[Construction 2021 Obligations]],Table2[[#This Row],[Paving 2021 Obligations]])</f>
        <v>33990.839999999997</v>
      </c>
      <c r="AG702" s="54">
        <v>0</v>
      </c>
      <c r="AH702" s="54">
        <v>0</v>
      </c>
      <c r="AI702" s="54">
        <v>0</v>
      </c>
      <c r="AJ702" s="54">
        <v>33990.839999999997</v>
      </c>
      <c r="AK702" s="54">
        <v>33990.839999999997</v>
      </c>
      <c r="AL702" s="49" t="s">
        <v>4634</v>
      </c>
    </row>
    <row r="703" spans="1:38" hidden="1" x14ac:dyDescent="0.25">
      <c r="A703" s="13">
        <v>128356</v>
      </c>
      <c r="B703" s="15">
        <v>2</v>
      </c>
      <c r="C703" s="43" t="s">
        <v>73</v>
      </c>
      <c r="D703" s="44">
        <v>43437</v>
      </c>
      <c r="E703" s="43" t="s">
        <v>142</v>
      </c>
      <c r="F703" s="44">
        <v>43500</v>
      </c>
      <c r="G703" s="43" t="s">
        <v>75</v>
      </c>
      <c r="H703" s="45" t="s">
        <v>244</v>
      </c>
      <c r="I703" s="43"/>
      <c r="J703" s="43"/>
      <c r="K703" s="43"/>
      <c r="L703" s="46" t="s">
        <v>840</v>
      </c>
      <c r="M703" s="45" t="s">
        <v>4635</v>
      </c>
      <c r="N703" s="45"/>
      <c r="O703" s="43" t="s">
        <v>151</v>
      </c>
      <c r="P703" s="45" t="s">
        <v>188</v>
      </c>
      <c r="Q703" s="45"/>
      <c r="R703" s="112" t="s">
        <v>139</v>
      </c>
      <c r="S703" s="112" t="s">
        <v>4621</v>
      </c>
      <c r="T703" s="59"/>
      <c r="U703" s="56" t="s">
        <v>32</v>
      </c>
      <c r="V703" s="46"/>
      <c r="W703" s="43"/>
      <c r="X703" s="46" t="s">
        <v>43</v>
      </c>
      <c r="Y703" s="43"/>
      <c r="Z703" s="116" t="s">
        <v>20458</v>
      </c>
      <c r="AA703" s="45"/>
      <c r="AB703" s="3">
        <v>0</v>
      </c>
      <c r="AC703" s="3">
        <v>0</v>
      </c>
      <c r="AD703" s="3">
        <v>0</v>
      </c>
      <c r="AE703" s="3">
        <v>38000</v>
      </c>
      <c r="AF703" s="3">
        <f>SUM(Table2[[#This Row],[PE 2021 Obligations]],Table2[[#This Row],[ROW 2021 Obligations]],Table2[[#This Row],[Construction 2021 Obligations]],Table2[[#This Row],[Paving 2021 Obligations]])</f>
        <v>38000</v>
      </c>
      <c r="AG703" s="3">
        <v>0</v>
      </c>
      <c r="AH703" s="3">
        <v>0</v>
      </c>
      <c r="AI703" s="3">
        <v>0</v>
      </c>
      <c r="AJ703" s="3">
        <v>38000</v>
      </c>
      <c r="AK703" s="3">
        <v>38000</v>
      </c>
      <c r="AL703" s="43" t="s">
        <v>4636</v>
      </c>
    </row>
    <row r="704" spans="1:38" hidden="1" x14ac:dyDescent="0.25">
      <c r="A704" s="47">
        <v>128361</v>
      </c>
      <c r="B704" s="48">
        <v>3</v>
      </c>
      <c r="C704" s="49" t="s">
        <v>73</v>
      </c>
      <c r="D704" s="50">
        <v>43437</v>
      </c>
      <c r="E704" s="49" t="s">
        <v>142</v>
      </c>
      <c r="F704" s="50">
        <v>43489</v>
      </c>
      <c r="G704" s="49" t="s">
        <v>75</v>
      </c>
      <c r="H704" s="51" t="s">
        <v>255</v>
      </c>
      <c r="I704" s="49"/>
      <c r="J704" s="49"/>
      <c r="K704" s="49"/>
      <c r="L704" s="52" t="s">
        <v>840</v>
      </c>
      <c r="M704" s="51" t="s">
        <v>4637</v>
      </c>
      <c r="N704" s="51"/>
      <c r="O704" s="49" t="s">
        <v>151</v>
      </c>
      <c r="P704" s="51" t="s">
        <v>188</v>
      </c>
      <c r="Q704" s="51"/>
      <c r="R704" s="111" t="s">
        <v>139</v>
      </c>
      <c r="S704" s="111" t="s">
        <v>4621</v>
      </c>
      <c r="T704" s="120"/>
      <c r="U704" s="55" t="s">
        <v>32</v>
      </c>
      <c r="V704" s="52"/>
      <c r="W704" s="49"/>
      <c r="X704" s="52" t="s">
        <v>43</v>
      </c>
      <c r="Y704" s="49"/>
      <c r="Z704" s="116" t="s">
        <v>20458</v>
      </c>
      <c r="AA704" s="51"/>
      <c r="AB704" s="54">
        <v>0</v>
      </c>
      <c r="AC704" s="54">
        <v>0</v>
      </c>
      <c r="AD704" s="54">
        <v>0</v>
      </c>
      <c r="AE704" s="54">
        <v>246000</v>
      </c>
      <c r="AF704" s="3">
        <f>SUM(Table2[[#This Row],[PE 2021 Obligations]],Table2[[#This Row],[ROW 2021 Obligations]],Table2[[#This Row],[Construction 2021 Obligations]],Table2[[#This Row],[Paving 2021 Obligations]])</f>
        <v>246000</v>
      </c>
      <c r="AG704" s="54">
        <v>0</v>
      </c>
      <c r="AH704" s="54">
        <v>0</v>
      </c>
      <c r="AI704" s="54">
        <v>0</v>
      </c>
      <c r="AJ704" s="54">
        <v>246000</v>
      </c>
      <c r="AK704" s="54">
        <v>246000</v>
      </c>
      <c r="AL704" s="49" t="s">
        <v>4638</v>
      </c>
    </row>
    <row r="705" spans="1:38" hidden="1" x14ac:dyDescent="0.25">
      <c r="A705" s="13">
        <v>128363</v>
      </c>
      <c r="B705" s="15">
        <v>2</v>
      </c>
      <c r="C705" s="43" t="s">
        <v>73</v>
      </c>
      <c r="D705" s="44">
        <v>43437</v>
      </c>
      <c r="E705" s="43" t="s">
        <v>142</v>
      </c>
      <c r="F705" s="44">
        <v>43489</v>
      </c>
      <c r="G705" s="43" t="s">
        <v>75</v>
      </c>
      <c r="H705" s="45" t="s">
        <v>267</v>
      </c>
      <c r="I705" s="43"/>
      <c r="J705" s="43"/>
      <c r="K705" s="43"/>
      <c r="L705" s="46" t="s">
        <v>840</v>
      </c>
      <c r="M705" s="45" t="s">
        <v>4639</v>
      </c>
      <c r="N705" s="45"/>
      <c r="O705" s="43" t="s">
        <v>151</v>
      </c>
      <c r="P705" s="45" t="s">
        <v>188</v>
      </c>
      <c r="Q705" s="45"/>
      <c r="R705" s="112" t="s">
        <v>139</v>
      </c>
      <c r="S705" s="112" t="s">
        <v>4621</v>
      </c>
      <c r="T705" s="59"/>
      <c r="U705" s="56" t="s">
        <v>32</v>
      </c>
      <c r="V705" s="46"/>
      <c r="W705" s="43"/>
      <c r="X705" s="46" t="s">
        <v>43</v>
      </c>
      <c r="Y705" s="43"/>
      <c r="Z705" s="111" t="s">
        <v>20458</v>
      </c>
      <c r="AA705" s="45"/>
      <c r="AB705" s="3">
        <v>0</v>
      </c>
      <c r="AC705" s="3">
        <v>0</v>
      </c>
      <c r="AD705" s="3">
        <v>0</v>
      </c>
      <c r="AE705" s="3">
        <v>103350</v>
      </c>
      <c r="AF705" s="3">
        <f>SUM(Table2[[#This Row],[PE 2021 Obligations]],Table2[[#This Row],[ROW 2021 Obligations]],Table2[[#This Row],[Construction 2021 Obligations]],Table2[[#This Row],[Paving 2021 Obligations]])</f>
        <v>103350</v>
      </c>
      <c r="AG705" s="3">
        <v>0</v>
      </c>
      <c r="AH705" s="3">
        <v>0</v>
      </c>
      <c r="AI705" s="3">
        <v>0</v>
      </c>
      <c r="AJ705" s="3">
        <v>103350</v>
      </c>
      <c r="AK705" s="3">
        <v>103350</v>
      </c>
      <c r="AL705" s="43" t="s">
        <v>4640</v>
      </c>
    </row>
    <row r="706" spans="1:38" hidden="1" x14ac:dyDescent="0.25">
      <c r="A706" s="47">
        <v>128366</v>
      </c>
      <c r="B706" s="48">
        <v>1</v>
      </c>
      <c r="C706" s="49" t="s">
        <v>73</v>
      </c>
      <c r="D706" s="50">
        <v>43437</v>
      </c>
      <c r="E706" s="49" t="s">
        <v>142</v>
      </c>
      <c r="F706" s="50">
        <v>44099</v>
      </c>
      <c r="G706" s="49" t="s">
        <v>142</v>
      </c>
      <c r="H706" s="51" t="s">
        <v>283</v>
      </c>
      <c r="I706" s="49"/>
      <c r="J706" s="49"/>
      <c r="K706" s="49"/>
      <c r="L706" s="52" t="s">
        <v>840</v>
      </c>
      <c r="M706" s="51" t="s">
        <v>4641</v>
      </c>
      <c r="N706" s="51" t="s">
        <v>4642</v>
      </c>
      <c r="O706" s="49" t="s">
        <v>151</v>
      </c>
      <c r="P706" s="51" t="s">
        <v>188</v>
      </c>
      <c r="Q706" s="51"/>
      <c r="R706" s="111" t="s">
        <v>139</v>
      </c>
      <c r="S706" s="111" t="s">
        <v>4621</v>
      </c>
      <c r="T706" s="120"/>
      <c r="U706" s="55" t="s">
        <v>32</v>
      </c>
      <c r="V706" s="52"/>
      <c r="W706" s="49"/>
      <c r="X706" s="52" t="s">
        <v>43</v>
      </c>
      <c r="Y706" s="49"/>
      <c r="Z706" s="111" t="s">
        <v>20458</v>
      </c>
      <c r="AA706" s="51"/>
      <c r="AB706" s="54">
        <v>0</v>
      </c>
      <c r="AC706" s="54">
        <v>0</v>
      </c>
      <c r="AD706" s="54">
        <v>0</v>
      </c>
      <c r="AE706" s="54">
        <v>54254</v>
      </c>
      <c r="AF706" s="3">
        <f>SUM(Table2[[#This Row],[PE 2021 Obligations]],Table2[[#This Row],[ROW 2021 Obligations]],Table2[[#This Row],[Construction 2021 Obligations]],Table2[[#This Row],[Paving 2021 Obligations]])</f>
        <v>54254</v>
      </c>
      <c r="AG706" s="54">
        <v>0</v>
      </c>
      <c r="AH706" s="54">
        <v>0</v>
      </c>
      <c r="AI706" s="54">
        <v>0</v>
      </c>
      <c r="AJ706" s="54">
        <v>54254</v>
      </c>
      <c r="AK706" s="54">
        <v>54254</v>
      </c>
      <c r="AL706" s="49" t="s">
        <v>4643</v>
      </c>
    </row>
    <row r="707" spans="1:38" hidden="1" x14ac:dyDescent="0.25">
      <c r="A707" s="13">
        <v>128370</v>
      </c>
      <c r="B707" s="15">
        <v>4</v>
      </c>
      <c r="C707" s="43" t="s">
        <v>73</v>
      </c>
      <c r="D707" s="44">
        <v>43437</v>
      </c>
      <c r="E707" s="43" t="s">
        <v>142</v>
      </c>
      <c r="F707" s="44">
        <v>43476</v>
      </c>
      <c r="G707" s="43" t="s">
        <v>75</v>
      </c>
      <c r="H707" s="45" t="s">
        <v>298</v>
      </c>
      <c r="I707" s="43"/>
      <c r="J707" s="43"/>
      <c r="K707" s="43"/>
      <c r="L707" s="46" t="s">
        <v>840</v>
      </c>
      <c r="M707" s="45" t="s">
        <v>4644</v>
      </c>
      <c r="N707" s="45"/>
      <c r="O707" s="43" t="s">
        <v>151</v>
      </c>
      <c r="P707" s="45" t="s">
        <v>188</v>
      </c>
      <c r="Q707" s="45"/>
      <c r="R707" s="112" t="s">
        <v>139</v>
      </c>
      <c r="S707" s="112" t="s">
        <v>4621</v>
      </c>
      <c r="T707" s="59"/>
      <c r="U707" s="56" t="s">
        <v>32</v>
      </c>
      <c r="V707" s="46"/>
      <c r="W707" s="43"/>
      <c r="X707" s="46" t="s">
        <v>43</v>
      </c>
      <c r="Y707" s="43"/>
      <c r="Z707" s="116" t="s">
        <v>20458</v>
      </c>
      <c r="AA707" s="45"/>
      <c r="AB707" s="3">
        <v>0</v>
      </c>
      <c r="AC707" s="3">
        <v>0</v>
      </c>
      <c r="AD707" s="3">
        <v>0</v>
      </c>
      <c r="AE707" s="3">
        <v>467416</v>
      </c>
      <c r="AF707" s="3">
        <f>SUM(Table2[[#This Row],[PE 2021 Obligations]],Table2[[#This Row],[ROW 2021 Obligations]],Table2[[#This Row],[Construction 2021 Obligations]],Table2[[#This Row],[Paving 2021 Obligations]])</f>
        <v>467416</v>
      </c>
      <c r="AG707" s="3">
        <v>0</v>
      </c>
      <c r="AH707" s="3">
        <v>0</v>
      </c>
      <c r="AI707" s="3">
        <v>0</v>
      </c>
      <c r="AJ707" s="3">
        <v>467416</v>
      </c>
      <c r="AK707" s="3">
        <v>467416</v>
      </c>
      <c r="AL707" s="43" t="s">
        <v>4645</v>
      </c>
    </row>
    <row r="708" spans="1:38" hidden="1" x14ac:dyDescent="0.25">
      <c r="A708" s="47">
        <v>128375</v>
      </c>
      <c r="B708" s="48">
        <v>4</v>
      </c>
      <c r="C708" s="49" t="s">
        <v>73</v>
      </c>
      <c r="D708" s="50">
        <v>43437</v>
      </c>
      <c r="E708" s="49" t="s">
        <v>142</v>
      </c>
      <c r="F708" s="50">
        <v>43476</v>
      </c>
      <c r="G708" s="49" t="s">
        <v>75</v>
      </c>
      <c r="H708" s="51" t="s">
        <v>87</v>
      </c>
      <c r="I708" s="49"/>
      <c r="J708" s="49"/>
      <c r="K708" s="49"/>
      <c r="L708" s="52" t="s">
        <v>840</v>
      </c>
      <c r="M708" s="51" t="s">
        <v>4646</v>
      </c>
      <c r="N708" s="51"/>
      <c r="O708" s="49" t="s">
        <v>151</v>
      </c>
      <c r="P708" s="51" t="s">
        <v>188</v>
      </c>
      <c r="Q708" s="51"/>
      <c r="R708" s="111" t="s">
        <v>139</v>
      </c>
      <c r="S708" s="111" t="s">
        <v>4621</v>
      </c>
      <c r="T708" s="120"/>
      <c r="U708" s="55" t="s">
        <v>32</v>
      </c>
      <c r="V708" s="52"/>
      <c r="W708" s="49"/>
      <c r="X708" s="52" t="s">
        <v>43</v>
      </c>
      <c r="Y708" s="49"/>
      <c r="Z708" s="116" t="s">
        <v>20458</v>
      </c>
      <c r="AA708" s="51"/>
      <c r="AB708" s="54">
        <v>0</v>
      </c>
      <c r="AC708" s="54">
        <v>0</v>
      </c>
      <c r="AD708" s="54">
        <v>0</v>
      </c>
      <c r="AE708" s="54">
        <v>10500</v>
      </c>
      <c r="AF708" s="3">
        <f>SUM(Table2[[#This Row],[PE 2021 Obligations]],Table2[[#This Row],[ROW 2021 Obligations]],Table2[[#This Row],[Construction 2021 Obligations]],Table2[[#This Row],[Paving 2021 Obligations]])</f>
        <v>10500</v>
      </c>
      <c r="AG708" s="54">
        <v>0</v>
      </c>
      <c r="AH708" s="54">
        <v>0</v>
      </c>
      <c r="AI708" s="54">
        <v>0</v>
      </c>
      <c r="AJ708" s="54">
        <v>10500</v>
      </c>
      <c r="AK708" s="54">
        <v>10500</v>
      </c>
      <c r="AL708" s="49" t="s">
        <v>4647</v>
      </c>
    </row>
    <row r="709" spans="1:38" hidden="1" x14ac:dyDescent="0.25">
      <c r="A709" s="13">
        <v>128376</v>
      </c>
      <c r="B709" s="15">
        <v>4</v>
      </c>
      <c r="C709" s="43" t="s">
        <v>73</v>
      </c>
      <c r="D709" s="44">
        <v>43437</v>
      </c>
      <c r="E709" s="43" t="s">
        <v>142</v>
      </c>
      <c r="F709" s="44">
        <v>43474</v>
      </c>
      <c r="G709" s="43" t="s">
        <v>75</v>
      </c>
      <c r="H709" s="45" t="s">
        <v>349</v>
      </c>
      <c r="I709" s="43"/>
      <c r="J709" s="43"/>
      <c r="K709" s="43"/>
      <c r="L709" s="46" t="s">
        <v>840</v>
      </c>
      <c r="M709" s="45" t="s">
        <v>4648</v>
      </c>
      <c r="N709" s="45"/>
      <c r="O709" s="43" t="s">
        <v>151</v>
      </c>
      <c r="P709" s="45" t="s">
        <v>188</v>
      </c>
      <c r="Q709" s="45"/>
      <c r="R709" s="112" t="s">
        <v>139</v>
      </c>
      <c r="S709" s="112" t="s">
        <v>4621</v>
      </c>
      <c r="T709" s="59"/>
      <c r="U709" s="56" t="s">
        <v>32</v>
      </c>
      <c r="V709" s="46"/>
      <c r="W709" s="43"/>
      <c r="X709" s="46" t="s">
        <v>43</v>
      </c>
      <c r="Y709" s="43"/>
      <c r="Z709" s="111" t="s">
        <v>20458</v>
      </c>
      <c r="AA709" s="45"/>
      <c r="AB709" s="3">
        <v>0</v>
      </c>
      <c r="AC709" s="3">
        <v>0</v>
      </c>
      <c r="AD709" s="3">
        <v>0</v>
      </c>
      <c r="AE709" s="3">
        <v>55000</v>
      </c>
      <c r="AF709" s="3">
        <f>SUM(Table2[[#This Row],[PE 2021 Obligations]],Table2[[#This Row],[ROW 2021 Obligations]],Table2[[#This Row],[Construction 2021 Obligations]],Table2[[#This Row],[Paving 2021 Obligations]])</f>
        <v>55000</v>
      </c>
      <c r="AG709" s="3">
        <v>0</v>
      </c>
      <c r="AH709" s="3">
        <v>0</v>
      </c>
      <c r="AI709" s="3">
        <v>0</v>
      </c>
      <c r="AJ709" s="3">
        <v>55000</v>
      </c>
      <c r="AK709" s="3">
        <v>55000</v>
      </c>
      <c r="AL709" s="43" t="s">
        <v>4649</v>
      </c>
    </row>
    <row r="710" spans="1:38" hidden="1" x14ac:dyDescent="0.25">
      <c r="A710" s="47">
        <v>128391</v>
      </c>
      <c r="B710" s="48">
        <v>1</v>
      </c>
      <c r="C710" s="49" t="s">
        <v>73</v>
      </c>
      <c r="D710" s="50">
        <v>43437</v>
      </c>
      <c r="E710" s="49" t="s">
        <v>142</v>
      </c>
      <c r="F710" s="50">
        <v>43476</v>
      </c>
      <c r="G710" s="49" t="s">
        <v>75</v>
      </c>
      <c r="H710" s="51" t="s">
        <v>182</v>
      </c>
      <c r="I710" s="49"/>
      <c r="J710" s="49"/>
      <c r="K710" s="49"/>
      <c r="L710" s="52" t="s">
        <v>840</v>
      </c>
      <c r="M710" s="51" t="s">
        <v>4650</v>
      </c>
      <c r="N710" s="51"/>
      <c r="O710" s="49" t="s">
        <v>151</v>
      </c>
      <c r="P710" s="51" t="s">
        <v>188</v>
      </c>
      <c r="Q710" s="51"/>
      <c r="R710" s="111" t="s">
        <v>139</v>
      </c>
      <c r="S710" s="111" t="s">
        <v>4621</v>
      </c>
      <c r="T710" s="120"/>
      <c r="U710" s="55" t="s">
        <v>32</v>
      </c>
      <c r="V710" s="52"/>
      <c r="W710" s="49"/>
      <c r="X710" s="52" t="s">
        <v>43</v>
      </c>
      <c r="Y710" s="49"/>
      <c r="Z710" s="111" t="s">
        <v>20458</v>
      </c>
      <c r="AA710" s="51"/>
      <c r="AB710" s="54">
        <v>0</v>
      </c>
      <c r="AC710" s="54">
        <v>0</v>
      </c>
      <c r="AD710" s="54">
        <v>0</v>
      </c>
      <c r="AE710" s="54">
        <v>310989.21999999997</v>
      </c>
      <c r="AF710" s="3">
        <f>SUM(Table2[[#This Row],[PE 2021 Obligations]],Table2[[#This Row],[ROW 2021 Obligations]],Table2[[#This Row],[Construction 2021 Obligations]],Table2[[#This Row],[Paving 2021 Obligations]])</f>
        <v>310989.21999999997</v>
      </c>
      <c r="AG710" s="54">
        <v>0</v>
      </c>
      <c r="AH710" s="54">
        <v>0</v>
      </c>
      <c r="AI710" s="54">
        <v>0</v>
      </c>
      <c r="AJ710" s="54">
        <v>310989.21999999997</v>
      </c>
      <c r="AK710" s="54">
        <v>310989.21999999997</v>
      </c>
      <c r="AL710" s="49" t="s">
        <v>4651</v>
      </c>
    </row>
    <row r="711" spans="1:38" hidden="1" x14ac:dyDescent="0.25">
      <c r="A711" s="13">
        <v>128396</v>
      </c>
      <c r="B711" s="15">
        <v>4</v>
      </c>
      <c r="C711" s="43" t="s">
        <v>73</v>
      </c>
      <c r="D711" s="44">
        <v>43437</v>
      </c>
      <c r="E711" s="43" t="s">
        <v>142</v>
      </c>
      <c r="F711" s="44">
        <v>43487</v>
      </c>
      <c r="G711" s="43" t="s">
        <v>75</v>
      </c>
      <c r="H711" s="45" t="s">
        <v>428</v>
      </c>
      <c r="I711" s="43"/>
      <c r="J711" s="43"/>
      <c r="K711" s="43"/>
      <c r="L711" s="46" t="s">
        <v>840</v>
      </c>
      <c r="M711" s="45" t="s">
        <v>4652</v>
      </c>
      <c r="N711" s="45"/>
      <c r="O711" s="43" t="s">
        <v>151</v>
      </c>
      <c r="P711" s="45" t="s">
        <v>188</v>
      </c>
      <c r="Q711" s="45"/>
      <c r="R711" s="112" t="s">
        <v>139</v>
      </c>
      <c r="S711" s="112" t="s">
        <v>4621</v>
      </c>
      <c r="T711" s="59"/>
      <c r="U711" s="56" t="s">
        <v>32</v>
      </c>
      <c r="V711" s="46"/>
      <c r="W711" s="43"/>
      <c r="X711" s="46" t="s">
        <v>43</v>
      </c>
      <c r="Y711" s="43"/>
      <c r="Z711" s="111" t="s">
        <v>20458</v>
      </c>
      <c r="AA711" s="45"/>
      <c r="AB711" s="3">
        <v>0</v>
      </c>
      <c r="AC711" s="3">
        <v>0</v>
      </c>
      <c r="AD711" s="3">
        <v>0</v>
      </c>
      <c r="AE711" s="3">
        <v>22000</v>
      </c>
      <c r="AF711" s="3">
        <f>SUM(Table2[[#This Row],[PE 2021 Obligations]],Table2[[#This Row],[ROW 2021 Obligations]],Table2[[#This Row],[Construction 2021 Obligations]],Table2[[#This Row],[Paving 2021 Obligations]])</f>
        <v>22000</v>
      </c>
      <c r="AG711" s="3">
        <v>0</v>
      </c>
      <c r="AH711" s="3">
        <v>0</v>
      </c>
      <c r="AI711" s="3">
        <v>0</v>
      </c>
      <c r="AJ711" s="3">
        <v>22000</v>
      </c>
      <c r="AK711" s="3">
        <v>22000</v>
      </c>
      <c r="AL711" s="43" t="s">
        <v>4653</v>
      </c>
    </row>
    <row r="712" spans="1:38" hidden="1" x14ac:dyDescent="0.25">
      <c r="A712" s="47">
        <v>128403.01</v>
      </c>
      <c r="B712" s="48">
        <v>3</v>
      </c>
      <c r="C712" s="49" t="s">
        <v>73</v>
      </c>
      <c r="D712" s="50">
        <v>44082</v>
      </c>
      <c r="E712" s="49" t="s">
        <v>142</v>
      </c>
      <c r="F712" s="50">
        <v>44280</v>
      </c>
      <c r="G712" s="49" t="s">
        <v>75</v>
      </c>
      <c r="H712" s="51" t="s">
        <v>57</v>
      </c>
      <c r="I712" s="49"/>
      <c r="J712" s="49"/>
      <c r="K712" s="49"/>
      <c r="L712" s="52" t="s">
        <v>840</v>
      </c>
      <c r="M712" s="51" t="s">
        <v>4654</v>
      </c>
      <c r="N712" s="51"/>
      <c r="O712" s="49" t="s">
        <v>78</v>
      </c>
      <c r="P712" s="51" t="s">
        <v>188</v>
      </c>
      <c r="Q712" s="51"/>
      <c r="R712" s="111" t="s">
        <v>139</v>
      </c>
      <c r="S712" s="111" t="s">
        <v>4621</v>
      </c>
      <c r="T712" s="120"/>
      <c r="U712" s="55" t="s">
        <v>32</v>
      </c>
      <c r="V712" s="52"/>
      <c r="W712" s="49"/>
      <c r="X712" s="52" t="s">
        <v>43</v>
      </c>
      <c r="Y712" s="49"/>
      <c r="Z712" s="111" t="s">
        <v>20458</v>
      </c>
      <c r="AA712" s="51"/>
      <c r="AB712" s="54">
        <v>0</v>
      </c>
      <c r="AC712" s="54">
        <v>0</v>
      </c>
      <c r="AD712" s="54">
        <v>0</v>
      </c>
      <c r="AE712" s="54">
        <v>121500</v>
      </c>
      <c r="AF712" s="3">
        <f>SUM(Table2[[#This Row],[PE 2021 Obligations]],Table2[[#This Row],[ROW 2021 Obligations]],Table2[[#This Row],[Construction 2021 Obligations]],Table2[[#This Row],[Paving 2021 Obligations]])</f>
        <v>121500</v>
      </c>
      <c r="AG712" s="54">
        <v>0</v>
      </c>
      <c r="AH712" s="54">
        <v>0</v>
      </c>
      <c r="AI712" s="54">
        <v>0</v>
      </c>
      <c r="AJ712" s="54">
        <v>121500</v>
      </c>
      <c r="AK712" s="54">
        <v>121500</v>
      </c>
      <c r="AL712" s="49" t="s">
        <v>4655</v>
      </c>
    </row>
    <row r="713" spans="1:38" ht="30" hidden="1" x14ac:dyDescent="0.25">
      <c r="A713" s="47">
        <v>128411</v>
      </c>
      <c r="B713" s="48">
        <v>1</v>
      </c>
      <c r="C713" s="49" t="s">
        <v>47</v>
      </c>
      <c r="D713" s="50">
        <v>43445</v>
      </c>
      <c r="E713" s="49" t="s">
        <v>4294</v>
      </c>
      <c r="F713" s="50">
        <v>44364</v>
      </c>
      <c r="G713" s="49" t="s">
        <v>33</v>
      </c>
      <c r="H713" s="51" t="s">
        <v>209</v>
      </c>
      <c r="I713" s="49" t="s">
        <v>4660</v>
      </c>
      <c r="J713" s="49"/>
      <c r="K713" s="49" t="s">
        <v>4661</v>
      </c>
      <c r="L713" s="52" t="s">
        <v>37</v>
      </c>
      <c r="M713" s="51" t="s">
        <v>4662</v>
      </c>
      <c r="N713" s="51"/>
      <c r="O713" s="49" t="s">
        <v>1149</v>
      </c>
      <c r="P713" s="51" t="s">
        <v>188</v>
      </c>
      <c r="Q713" s="51"/>
      <c r="R713" s="113" t="s">
        <v>139</v>
      </c>
      <c r="S713" s="113" t="s">
        <v>4621</v>
      </c>
      <c r="T713" s="132"/>
      <c r="U713" s="53">
        <v>3.1</v>
      </c>
      <c r="V713" s="52"/>
      <c r="W713" s="49"/>
      <c r="X713" s="52" t="s">
        <v>43</v>
      </c>
      <c r="Y713" s="49" t="s">
        <v>44</v>
      </c>
      <c r="Z713" s="116" t="s">
        <v>20458</v>
      </c>
      <c r="AA713" s="51"/>
      <c r="AB713" s="54">
        <v>0</v>
      </c>
      <c r="AC713" s="54">
        <v>0</v>
      </c>
      <c r="AD713" s="54">
        <v>0</v>
      </c>
      <c r="AE713" s="54">
        <v>7610.15</v>
      </c>
      <c r="AF713" s="3">
        <f>SUM(Table2[[#This Row],[PE 2021 Obligations]],Table2[[#This Row],[ROW 2021 Obligations]],Table2[[#This Row],[Construction 2021 Obligations]],Table2[[#This Row],[Paving 2021 Obligations]])</f>
        <v>7610.15</v>
      </c>
      <c r="AG713" s="54">
        <v>0</v>
      </c>
      <c r="AH713" s="54">
        <v>0</v>
      </c>
      <c r="AI713" s="54">
        <v>0</v>
      </c>
      <c r="AJ713" s="54">
        <v>264860.15000000002</v>
      </c>
      <c r="AK713" s="54">
        <v>264860.15000000002</v>
      </c>
      <c r="AL713" s="49" t="s">
        <v>4663</v>
      </c>
    </row>
    <row r="714" spans="1:38" ht="30" hidden="1" x14ac:dyDescent="0.25">
      <c r="A714" s="13">
        <v>128623</v>
      </c>
      <c r="B714" s="15">
        <v>2</v>
      </c>
      <c r="C714" s="43" t="s">
        <v>31</v>
      </c>
      <c r="D714" s="44">
        <v>43507</v>
      </c>
      <c r="E714" s="43" t="s">
        <v>4294</v>
      </c>
      <c r="F714" s="44">
        <v>44099</v>
      </c>
      <c r="G714" s="43" t="s">
        <v>56</v>
      </c>
      <c r="H714" s="45" t="s">
        <v>241</v>
      </c>
      <c r="I714" s="43" t="s">
        <v>4820</v>
      </c>
      <c r="J714" s="43"/>
      <c r="K714" s="43" t="s">
        <v>4821</v>
      </c>
      <c r="L714" s="46" t="s">
        <v>37</v>
      </c>
      <c r="M714" s="45" t="s">
        <v>4822</v>
      </c>
      <c r="N714" s="45"/>
      <c r="O714" s="43" t="s">
        <v>1149</v>
      </c>
      <c r="P714" s="45" t="s">
        <v>188</v>
      </c>
      <c r="Q714" s="45"/>
      <c r="R714" s="110" t="s">
        <v>139</v>
      </c>
      <c r="S714" s="110" t="s">
        <v>4621</v>
      </c>
      <c r="T714" s="130"/>
      <c r="U714" s="10">
        <v>3.97</v>
      </c>
      <c r="V714" s="46"/>
      <c r="W714" s="43"/>
      <c r="X714" s="46" t="s">
        <v>43</v>
      </c>
      <c r="Y714" s="43" t="s">
        <v>44</v>
      </c>
      <c r="Z714" s="111" t="s">
        <v>20458</v>
      </c>
      <c r="AA714" s="45"/>
      <c r="AB714" s="3">
        <v>0</v>
      </c>
      <c r="AC714" s="3">
        <v>0</v>
      </c>
      <c r="AD714" s="3">
        <v>0</v>
      </c>
      <c r="AE714" s="3">
        <v>7144.62</v>
      </c>
      <c r="AF714" s="3">
        <f>SUM(Table2[[#This Row],[PE 2021 Obligations]],Table2[[#This Row],[ROW 2021 Obligations]],Table2[[#This Row],[Construction 2021 Obligations]],Table2[[#This Row],[Paving 2021 Obligations]])</f>
        <v>7144.62</v>
      </c>
      <c r="AG714" s="3">
        <v>0</v>
      </c>
      <c r="AH714" s="3">
        <v>0</v>
      </c>
      <c r="AI714" s="3">
        <v>0</v>
      </c>
      <c r="AJ714" s="3">
        <v>157181.72</v>
      </c>
      <c r="AK714" s="3">
        <v>157181.72</v>
      </c>
      <c r="AL714" s="43" t="s">
        <v>4823</v>
      </c>
    </row>
    <row r="715" spans="1:38" hidden="1" x14ac:dyDescent="0.25">
      <c r="A715" s="13">
        <v>128796</v>
      </c>
      <c r="B715" s="15">
        <v>2</v>
      </c>
      <c r="C715" s="43" t="s">
        <v>47</v>
      </c>
      <c r="D715" s="44">
        <v>43564</v>
      </c>
      <c r="E715" s="43" t="s">
        <v>4294</v>
      </c>
      <c r="F715" s="44">
        <v>44195</v>
      </c>
      <c r="G715" s="43" t="s">
        <v>33</v>
      </c>
      <c r="H715" s="45" t="s">
        <v>312</v>
      </c>
      <c r="I715" s="43" t="s">
        <v>5071</v>
      </c>
      <c r="J715" s="43"/>
      <c r="K715" s="43" t="s">
        <v>5072</v>
      </c>
      <c r="L715" s="46" t="s">
        <v>37</v>
      </c>
      <c r="M715" s="45" t="s">
        <v>5073</v>
      </c>
      <c r="N715" s="45"/>
      <c r="O715" s="43" t="s">
        <v>1149</v>
      </c>
      <c r="P715" s="45" t="s">
        <v>188</v>
      </c>
      <c r="Q715" s="45"/>
      <c r="R715" s="110" t="s">
        <v>139</v>
      </c>
      <c r="S715" s="110" t="s">
        <v>4621</v>
      </c>
      <c r="T715" s="130"/>
      <c r="U715" s="10">
        <v>2.2309999999999999</v>
      </c>
      <c r="V715" s="46"/>
      <c r="W715" s="43"/>
      <c r="X715" s="46" t="s">
        <v>43</v>
      </c>
      <c r="Y715" s="43" t="s">
        <v>44</v>
      </c>
      <c r="Z715" s="111" t="s">
        <v>20458</v>
      </c>
      <c r="AA715" s="45"/>
      <c r="AB715" s="3">
        <v>0</v>
      </c>
      <c r="AC715" s="3">
        <v>0</v>
      </c>
      <c r="AD715" s="3">
        <v>0</v>
      </c>
      <c r="AE715" s="3">
        <v>183528.3</v>
      </c>
      <c r="AF715" s="3">
        <f>SUM(Table2[[#This Row],[PE 2021 Obligations]],Table2[[#This Row],[ROW 2021 Obligations]],Table2[[#This Row],[Construction 2021 Obligations]],Table2[[#This Row],[Paving 2021 Obligations]])</f>
        <v>183528.3</v>
      </c>
      <c r="AG715" s="3">
        <v>0</v>
      </c>
      <c r="AH715" s="3">
        <v>0</v>
      </c>
      <c r="AI715" s="3">
        <v>0</v>
      </c>
      <c r="AJ715" s="3">
        <v>183528.3</v>
      </c>
      <c r="AK715" s="3">
        <v>183528.3</v>
      </c>
      <c r="AL715" s="43" t="s">
        <v>5074</v>
      </c>
    </row>
    <row r="716" spans="1:38" hidden="1" x14ac:dyDescent="0.25">
      <c r="A716" s="47">
        <v>128798</v>
      </c>
      <c r="B716" s="48">
        <v>3</v>
      </c>
      <c r="C716" s="49" t="s">
        <v>47</v>
      </c>
      <c r="D716" s="50">
        <v>43565</v>
      </c>
      <c r="E716" s="49" t="s">
        <v>4294</v>
      </c>
      <c r="F716" s="50">
        <v>44183</v>
      </c>
      <c r="G716" s="49" t="s">
        <v>33</v>
      </c>
      <c r="H716" s="51" t="s">
        <v>331</v>
      </c>
      <c r="I716" s="49" t="s">
        <v>5075</v>
      </c>
      <c r="J716" s="49"/>
      <c r="K716" s="49" t="s">
        <v>5076</v>
      </c>
      <c r="L716" s="52" t="s">
        <v>37</v>
      </c>
      <c r="M716" s="51" t="s">
        <v>5077</v>
      </c>
      <c r="N716" s="51"/>
      <c r="O716" s="49" t="s">
        <v>1149</v>
      </c>
      <c r="P716" s="51" t="s">
        <v>188</v>
      </c>
      <c r="Q716" s="51"/>
      <c r="R716" s="110" t="s">
        <v>139</v>
      </c>
      <c r="S716" s="110" t="s">
        <v>4621</v>
      </c>
      <c r="T716" s="130"/>
      <c r="U716" s="53">
        <v>2.9550000000000001</v>
      </c>
      <c r="V716" s="52"/>
      <c r="W716" s="49"/>
      <c r="X716" s="52" t="s">
        <v>43</v>
      </c>
      <c r="Y716" s="49" t="s">
        <v>44</v>
      </c>
      <c r="Z716" s="111" t="s">
        <v>20458</v>
      </c>
      <c r="AA716" s="51"/>
      <c r="AB716" s="54">
        <v>0</v>
      </c>
      <c r="AC716" s="54">
        <v>0</v>
      </c>
      <c r="AD716" s="54">
        <v>0</v>
      </c>
      <c r="AE716" s="54">
        <v>239572.32</v>
      </c>
      <c r="AF716" s="3">
        <f>SUM(Table2[[#This Row],[PE 2021 Obligations]],Table2[[#This Row],[ROW 2021 Obligations]],Table2[[#This Row],[Construction 2021 Obligations]],Table2[[#This Row],[Paving 2021 Obligations]])</f>
        <v>239572.32</v>
      </c>
      <c r="AG716" s="54">
        <v>0</v>
      </c>
      <c r="AH716" s="54">
        <v>0</v>
      </c>
      <c r="AI716" s="54">
        <v>0</v>
      </c>
      <c r="AJ716" s="54">
        <v>239572.32</v>
      </c>
      <c r="AK716" s="54">
        <v>239572.32</v>
      </c>
      <c r="AL716" s="49" t="s">
        <v>5078</v>
      </c>
    </row>
    <row r="717" spans="1:38" ht="30" hidden="1" x14ac:dyDescent="0.25">
      <c r="A717" s="47">
        <v>128884</v>
      </c>
      <c r="B717" s="48">
        <v>2</v>
      </c>
      <c r="C717" s="49" t="s">
        <v>47</v>
      </c>
      <c r="D717" s="50">
        <v>43592</v>
      </c>
      <c r="E717" s="49" t="s">
        <v>4294</v>
      </c>
      <c r="F717" s="50">
        <v>43956</v>
      </c>
      <c r="G717" s="49" t="s">
        <v>33</v>
      </c>
      <c r="H717" s="51" t="s">
        <v>264</v>
      </c>
      <c r="I717" s="49" t="s">
        <v>5119</v>
      </c>
      <c r="J717" s="49"/>
      <c r="K717" s="49" t="s">
        <v>5120</v>
      </c>
      <c r="L717" s="52" t="s">
        <v>37</v>
      </c>
      <c r="M717" s="51" t="s">
        <v>5121</v>
      </c>
      <c r="N717" s="51"/>
      <c r="O717" s="49" t="s">
        <v>1149</v>
      </c>
      <c r="P717" s="51" t="s">
        <v>188</v>
      </c>
      <c r="Q717" s="51"/>
      <c r="R717" s="110" t="s">
        <v>139</v>
      </c>
      <c r="S717" s="110" t="s">
        <v>4621</v>
      </c>
      <c r="T717" s="130"/>
      <c r="U717" s="53">
        <v>1.1180000000000001</v>
      </c>
      <c r="V717" s="52"/>
      <c r="W717" s="49"/>
      <c r="X717" s="52" t="s">
        <v>43</v>
      </c>
      <c r="Y717" s="49" t="s">
        <v>44</v>
      </c>
      <c r="Z717" s="111" t="s">
        <v>20458</v>
      </c>
      <c r="AA717" s="51"/>
      <c r="AB717" s="54">
        <v>0</v>
      </c>
      <c r="AC717" s="54">
        <v>0</v>
      </c>
      <c r="AD717" s="54">
        <v>0</v>
      </c>
      <c r="AE717" s="54">
        <v>3833.88</v>
      </c>
      <c r="AF717" s="3">
        <f>SUM(Table2[[#This Row],[PE 2021 Obligations]],Table2[[#This Row],[ROW 2021 Obligations]],Table2[[#This Row],[Construction 2021 Obligations]],Table2[[#This Row],[Paving 2021 Obligations]])</f>
        <v>3833.88</v>
      </c>
      <c r="AG717" s="54">
        <v>0</v>
      </c>
      <c r="AH717" s="54">
        <v>0</v>
      </c>
      <c r="AI717" s="54">
        <v>0</v>
      </c>
      <c r="AJ717" s="54">
        <v>33945.410000000003</v>
      </c>
      <c r="AK717" s="54">
        <v>33945.410000000003</v>
      </c>
      <c r="AL717" s="49" t="s">
        <v>5122</v>
      </c>
    </row>
    <row r="718" spans="1:38" hidden="1" x14ac:dyDescent="0.25">
      <c r="A718" s="47">
        <v>129035</v>
      </c>
      <c r="B718" s="48">
        <v>2</v>
      </c>
      <c r="C718" s="49" t="s">
        <v>47</v>
      </c>
      <c r="D718" s="50">
        <v>43626</v>
      </c>
      <c r="E718" s="49" t="s">
        <v>4294</v>
      </c>
      <c r="F718" s="50">
        <v>44089</v>
      </c>
      <c r="G718" s="49" t="s">
        <v>33</v>
      </c>
      <c r="H718" s="51" t="s">
        <v>252</v>
      </c>
      <c r="I718" s="49" t="s">
        <v>5159</v>
      </c>
      <c r="J718" s="49"/>
      <c r="K718" s="49" t="s">
        <v>5160</v>
      </c>
      <c r="L718" s="52" t="s">
        <v>37</v>
      </c>
      <c r="M718" s="51" t="s">
        <v>5161</v>
      </c>
      <c r="N718" s="51"/>
      <c r="O718" s="49" t="s">
        <v>1149</v>
      </c>
      <c r="P718" s="51" t="s">
        <v>188</v>
      </c>
      <c r="Q718" s="51"/>
      <c r="R718" s="110" t="s">
        <v>139</v>
      </c>
      <c r="S718" s="110" t="s">
        <v>4621</v>
      </c>
      <c r="T718" s="130"/>
      <c r="U718" s="53">
        <v>2.1259999999999999</v>
      </c>
      <c r="V718" s="52"/>
      <c r="W718" s="49"/>
      <c r="X718" s="52" t="s">
        <v>43</v>
      </c>
      <c r="Y718" s="49" t="s">
        <v>44</v>
      </c>
      <c r="Z718" s="111" t="s">
        <v>20458</v>
      </c>
      <c r="AA718" s="51"/>
      <c r="AB718" s="54">
        <v>0</v>
      </c>
      <c r="AC718" s="54">
        <v>0</v>
      </c>
      <c r="AD718" s="54">
        <v>0</v>
      </c>
      <c r="AE718" s="54">
        <v>11696.73</v>
      </c>
      <c r="AF718" s="3">
        <f>SUM(Table2[[#This Row],[PE 2021 Obligations]],Table2[[#This Row],[ROW 2021 Obligations]],Table2[[#This Row],[Construction 2021 Obligations]],Table2[[#This Row],[Paving 2021 Obligations]])</f>
        <v>11696.73</v>
      </c>
      <c r="AG718" s="54">
        <v>0</v>
      </c>
      <c r="AH718" s="54">
        <v>0</v>
      </c>
      <c r="AI718" s="54">
        <v>0</v>
      </c>
      <c r="AJ718" s="54">
        <v>342035.06</v>
      </c>
      <c r="AK718" s="54">
        <v>342035.06</v>
      </c>
      <c r="AL718" s="49" t="s">
        <v>5162</v>
      </c>
    </row>
    <row r="719" spans="1:38" hidden="1" x14ac:dyDescent="0.25">
      <c r="A719" s="47">
        <v>129066</v>
      </c>
      <c r="B719" s="48">
        <v>3</v>
      </c>
      <c r="C719" s="49" t="s">
        <v>73</v>
      </c>
      <c r="D719" s="50">
        <v>43628</v>
      </c>
      <c r="E719" s="49" t="s">
        <v>4294</v>
      </c>
      <c r="F719" s="50">
        <v>44097</v>
      </c>
      <c r="G719" s="49" t="s">
        <v>56</v>
      </c>
      <c r="H719" s="51" t="s">
        <v>98</v>
      </c>
      <c r="I719" s="49" t="s">
        <v>5172</v>
      </c>
      <c r="J719" s="49"/>
      <c r="K719" s="49" t="s">
        <v>5173</v>
      </c>
      <c r="L719" s="52" t="s">
        <v>37</v>
      </c>
      <c r="M719" s="51" t="s">
        <v>5174</v>
      </c>
      <c r="N719" s="51"/>
      <c r="O719" s="49" t="s">
        <v>1149</v>
      </c>
      <c r="P719" s="51" t="s">
        <v>188</v>
      </c>
      <c r="Q719" s="51"/>
      <c r="R719" s="113" t="s">
        <v>139</v>
      </c>
      <c r="S719" s="113" t="s">
        <v>4621</v>
      </c>
      <c r="T719" s="132"/>
      <c r="U719" s="53">
        <v>1.7</v>
      </c>
      <c r="V719" s="52"/>
      <c r="W719" s="49"/>
      <c r="X719" s="52" t="s">
        <v>43</v>
      </c>
      <c r="Y719" s="49" t="s">
        <v>78</v>
      </c>
      <c r="Z719" s="111" t="s">
        <v>20458</v>
      </c>
      <c r="AA719" s="51"/>
      <c r="AB719" s="54">
        <v>0</v>
      </c>
      <c r="AC719" s="54">
        <v>0</v>
      </c>
      <c r="AD719" s="54">
        <v>0</v>
      </c>
      <c r="AE719" s="54">
        <v>860475</v>
      </c>
      <c r="AF719" s="3">
        <f>SUM(Table2[[#This Row],[PE 2021 Obligations]],Table2[[#This Row],[ROW 2021 Obligations]],Table2[[#This Row],[Construction 2021 Obligations]],Table2[[#This Row],[Paving 2021 Obligations]])</f>
        <v>860475</v>
      </c>
      <c r="AG719" s="54">
        <v>0</v>
      </c>
      <c r="AH719" s="54">
        <v>0</v>
      </c>
      <c r="AI719" s="54">
        <v>0</v>
      </c>
      <c r="AJ719" s="54">
        <v>860475</v>
      </c>
      <c r="AK719" s="54">
        <v>860475</v>
      </c>
      <c r="AL719" s="49" t="s">
        <v>5175</v>
      </c>
    </row>
    <row r="720" spans="1:38" ht="30" hidden="1" x14ac:dyDescent="0.25">
      <c r="A720" s="47">
        <v>129117</v>
      </c>
      <c r="B720" s="48">
        <v>2</v>
      </c>
      <c r="C720" s="49" t="s">
        <v>47</v>
      </c>
      <c r="D720" s="50">
        <v>43635</v>
      </c>
      <c r="E720" s="49" t="s">
        <v>1517</v>
      </c>
      <c r="F720" s="50">
        <v>44011</v>
      </c>
      <c r="G720" s="49" t="s">
        <v>33</v>
      </c>
      <c r="H720" s="51" t="s">
        <v>264</v>
      </c>
      <c r="I720" s="49" t="s">
        <v>5235</v>
      </c>
      <c r="J720" s="49"/>
      <c r="K720" s="49" t="s">
        <v>2623</v>
      </c>
      <c r="L720" s="52" t="s">
        <v>37</v>
      </c>
      <c r="M720" s="51" t="s">
        <v>5236</v>
      </c>
      <c r="N720" s="51" t="s">
        <v>5237</v>
      </c>
      <c r="O720" s="49" t="s">
        <v>1149</v>
      </c>
      <c r="P720" s="51" t="s">
        <v>188</v>
      </c>
      <c r="Q720" s="51"/>
      <c r="R720" s="110" t="s">
        <v>139</v>
      </c>
      <c r="S720" s="110" t="s">
        <v>4621</v>
      </c>
      <c r="T720" s="130"/>
      <c r="U720" s="53">
        <v>2.54</v>
      </c>
      <c r="V720" s="52"/>
      <c r="W720" s="49"/>
      <c r="X720" s="52" t="s">
        <v>43</v>
      </c>
      <c r="Y720" s="49" t="s">
        <v>44</v>
      </c>
      <c r="Z720" s="116" t="s">
        <v>20458</v>
      </c>
      <c r="AA720" s="51"/>
      <c r="AB720" s="54">
        <v>0</v>
      </c>
      <c r="AC720" s="54">
        <v>0</v>
      </c>
      <c r="AD720" s="54">
        <v>0</v>
      </c>
      <c r="AE720" s="54">
        <v>14060.99</v>
      </c>
      <c r="AF720" s="3">
        <f>SUM(Table2[[#This Row],[PE 2021 Obligations]],Table2[[#This Row],[ROW 2021 Obligations]],Table2[[#This Row],[Construction 2021 Obligations]],Table2[[#This Row],[Paving 2021 Obligations]])</f>
        <v>14060.99</v>
      </c>
      <c r="AG720" s="54">
        <v>0</v>
      </c>
      <c r="AH720" s="54">
        <v>0</v>
      </c>
      <c r="AI720" s="54">
        <v>0</v>
      </c>
      <c r="AJ720" s="54">
        <v>80261.11</v>
      </c>
      <c r="AK720" s="54">
        <v>80261.11</v>
      </c>
      <c r="AL720" s="49" t="s">
        <v>5238</v>
      </c>
    </row>
    <row r="721" spans="1:38" ht="30" hidden="1" x14ac:dyDescent="0.25">
      <c r="A721" s="13">
        <v>129118</v>
      </c>
      <c r="B721" s="15">
        <v>2</v>
      </c>
      <c r="C721" s="43" t="s">
        <v>47</v>
      </c>
      <c r="D721" s="44">
        <v>43635</v>
      </c>
      <c r="E721" s="43" t="s">
        <v>1517</v>
      </c>
      <c r="F721" s="44">
        <v>44011</v>
      </c>
      <c r="G721" s="43" t="s">
        <v>33</v>
      </c>
      <c r="H721" s="45" t="s">
        <v>264</v>
      </c>
      <c r="I721" s="43" t="s">
        <v>5239</v>
      </c>
      <c r="J721" s="43"/>
      <c r="K721" s="43" t="s">
        <v>5240</v>
      </c>
      <c r="L721" s="46" t="s">
        <v>37</v>
      </c>
      <c r="M721" s="45" t="s">
        <v>5241</v>
      </c>
      <c r="N721" s="45" t="s">
        <v>5242</v>
      </c>
      <c r="O721" s="43" t="s">
        <v>1149</v>
      </c>
      <c r="P721" s="45" t="s">
        <v>188</v>
      </c>
      <c r="Q721" s="45"/>
      <c r="R721" s="110" t="s">
        <v>139</v>
      </c>
      <c r="S721" s="110" t="s">
        <v>4621</v>
      </c>
      <c r="T721" s="130"/>
      <c r="U721" s="10">
        <v>0.68700000000000006</v>
      </c>
      <c r="V721" s="46"/>
      <c r="W721" s="43"/>
      <c r="X721" s="46" t="s">
        <v>43</v>
      </c>
      <c r="Y721" s="43" t="s">
        <v>44</v>
      </c>
      <c r="Z721" s="116" t="s">
        <v>20458</v>
      </c>
      <c r="AA721" s="45"/>
      <c r="AB721" s="3">
        <v>0</v>
      </c>
      <c r="AC721" s="3">
        <v>0</v>
      </c>
      <c r="AD721" s="3">
        <v>0</v>
      </c>
      <c r="AE721" s="3">
        <v>251.49</v>
      </c>
      <c r="AF721" s="3">
        <f>SUM(Table2[[#This Row],[PE 2021 Obligations]],Table2[[#This Row],[ROW 2021 Obligations]],Table2[[#This Row],[Construction 2021 Obligations]],Table2[[#This Row],[Paving 2021 Obligations]])</f>
        <v>251.49</v>
      </c>
      <c r="AG721" s="3">
        <v>0</v>
      </c>
      <c r="AH721" s="3">
        <v>0</v>
      </c>
      <c r="AI721" s="3">
        <v>0</v>
      </c>
      <c r="AJ721" s="3">
        <v>21719.29</v>
      </c>
      <c r="AK721" s="3">
        <v>21719.29</v>
      </c>
      <c r="AL721" s="43" t="s">
        <v>5243</v>
      </c>
    </row>
    <row r="722" spans="1:38" hidden="1" x14ac:dyDescent="0.25">
      <c r="A722" s="13">
        <v>129379</v>
      </c>
      <c r="B722" s="15">
        <v>4</v>
      </c>
      <c r="C722" s="43" t="s">
        <v>31</v>
      </c>
      <c r="D722" s="44">
        <v>43658</v>
      </c>
      <c r="E722" s="43" t="s">
        <v>4294</v>
      </c>
      <c r="F722" s="44">
        <v>44202</v>
      </c>
      <c r="G722" s="43" t="s">
        <v>33</v>
      </c>
      <c r="H722" s="45" t="s">
        <v>298</v>
      </c>
      <c r="I722" s="43" t="s">
        <v>5436</v>
      </c>
      <c r="J722" s="43"/>
      <c r="K722" s="43" t="s">
        <v>5437</v>
      </c>
      <c r="L722" s="46" t="s">
        <v>37</v>
      </c>
      <c r="M722" s="45" t="s">
        <v>5438</v>
      </c>
      <c r="N722" s="45"/>
      <c r="O722" s="43" t="s">
        <v>1149</v>
      </c>
      <c r="P722" s="45" t="s">
        <v>188</v>
      </c>
      <c r="Q722" s="45"/>
      <c r="R722" s="110" t="s">
        <v>139</v>
      </c>
      <c r="S722" s="110" t="s">
        <v>4621</v>
      </c>
      <c r="T722" s="130"/>
      <c r="U722" s="10">
        <v>3.1110000000000002</v>
      </c>
      <c r="V722" s="46"/>
      <c r="W722" s="43"/>
      <c r="X722" s="46" t="s">
        <v>43</v>
      </c>
      <c r="Y722" s="43" t="s">
        <v>44</v>
      </c>
      <c r="Z722" s="111" t="s">
        <v>20458</v>
      </c>
      <c r="AA722" s="45"/>
      <c r="AB722" s="3">
        <v>0</v>
      </c>
      <c r="AC722" s="3">
        <v>0</v>
      </c>
      <c r="AD722" s="3">
        <v>0</v>
      </c>
      <c r="AE722" s="3">
        <v>-5060.03</v>
      </c>
      <c r="AF722" s="3">
        <f>SUM(Table2[[#This Row],[PE 2021 Obligations]],Table2[[#This Row],[ROW 2021 Obligations]],Table2[[#This Row],[Construction 2021 Obligations]],Table2[[#This Row],[Paving 2021 Obligations]])</f>
        <v>-5060.03</v>
      </c>
      <c r="AG722" s="3">
        <v>0</v>
      </c>
      <c r="AH722" s="3">
        <v>0</v>
      </c>
      <c r="AI722" s="3">
        <v>0</v>
      </c>
      <c r="AJ722" s="3">
        <v>257346.43</v>
      </c>
      <c r="AK722" s="3">
        <v>257346.43</v>
      </c>
      <c r="AL722" s="43" t="s">
        <v>5439</v>
      </c>
    </row>
    <row r="723" spans="1:38" ht="30" hidden="1" x14ac:dyDescent="0.25">
      <c r="A723" s="13">
        <v>129419</v>
      </c>
      <c r="B723" s="15">
        <v>2</v>
      </c>
      <c r="C723" s="43" t="s">
        <v>47</v>
      </c>
      <c r="D723" s="44">
        <v>43665</v>
      </c>
      <c r="E723" s="43" t="s">
        <v>1517</v>
      </c>
      <c r="F723" s="44">
        <v>44084</v>
      </c>
      <c r="G723" s="43" t="s">
        <v>33</v>
      </c>
      <c r="H723" s="45" t="s">
        <v>235</v>
      </c>
      <c r="I723" s="43" t="s">
        <v>5442</v>
      </c>
      <c r="J723" s="43"/>
      <c r="K723" s="43" t="s">
        <v>5443</v>
      </c>
      <c r="L723" s="46" t="s">
        <v>37</v>
      </c>
      <c r="M723" s="45" t="s">
        <v>5444</v>
      </c>
      <c r="N723" s="45"/>
      <c r="O723" s="43" t="s">
        <v>1149</v>
      </c>
      <c r="P723" s="45" t="s">
        <v>188</v>
      </c>
      <c r="Q723" s="45"/>
      <c r="R723" s="110" t="s">
        <v>139</v>
      </c>
      <c r="S723" s="110" t="s">
        <v>4621</v>
      </c>
      <c r="T723" s="130"/>
      <c r="U723" s="10">
        <v>3.8719999999999999</v>
      </c>
      <c r="V723" s="46"/>
      <c r="W723" s="43"/>
      <c r="X723" s="46" t="s">
        <v>43</v>
      </c>
      <c r="Y723" s="43" t="s">
        <v>44</v>
      </c>
      <c r="Z723" s="116" t="s">
        <v>20458</v>
      </c>
      <c r="AA723" s="45"/>
      <c r="AB723" s="3">
        <v>0</v>
      </c>
      <c r="AC723" s="3">
        <v>0</v>
      </c>
      <c r="AD723" s="3">
        <v>0</v>
      </c>
      <c r="AE723" s="3">
        <v>19894.7</v>
      </c>
      <c r="AF723" s="3">
        <f>SUM(Table2[[#This Row],[PE 2021 Obligations]],Table2[[#This Row],[ROW 2021 Obligations]],Table2[[#This Row],[Construction 2021 Obligations]],Table2[[#This Row],[Paving 2021 Obligations]])</f>
        <v>19894.7</v>
      </c>
      <c r="AG723" s="3">
        <v>0</v>
      </c>
      <c r="AH723" s="3">
        <v>0</v>
      </c>
      <c r="AI723" s="3">
        <v>0</v>
      </c>
      <c r="AJ723" s="3">
        <v>115725.55</v>
      </c>
      <c r="AK723" s="3">
        <v>115725.55</v>
      </c>
      <c r="AL723" s="43" t="s">
        <v>5445</v>
      </c>
    </row>
    <row r="724" spans="1:38" hidden="1" x14ac:dyDescent="0.25">
      <c r="A724" s="13">
        <v>129423</v>
      </c>
      <c r="B724" s="15">
        <v>1</v>
      </c>
      <c r="C724" s="43" t="s">
        <v>31</v>
      </c>
      <c r="D724" s="44">
        <v>43668</v>
      </c>
      <c r="E724" s="43" t="s">
        <v>1517</v>
      </c>
      <c r="F724" s="44">
        <v>44134</v>
      </c>
      <c r="G724" s="43" t="s">
        <v>56</v>
      </c>
      <c r="H724" s="45" t="s">
        <v>317</v>
      </c>
      <c r="I724" s="43" t="s">
        <v>5449</v>
      </c>
      <c r="J724" s="43"/>
      <c r="K724" s="43" t="s">
        <v>5450</v>
      </c>
      <c r="L724" s="46" t="s">
        <v>37</v>
      </c>
      <c r="M724" s="45" t="s">
        <v>5451</v>
      </c>
      <c r="N724" s="45"/>
      <c r="O724" s="43" t="s">
        <v>1149</v>
      </c>
      <c r="P724" s="45" t="s">
        <v>188</v>
      </c>
      <c r="Q724" s="45"/>
      <c r="R724" s="110" t="s">
        <v>139</v>
      </c>
      <c r="S724" s="110" t="s">
        <v>4621</v>
      </c>
      <c r="T724" s="130"/>
      <c r="U724" s="10">
        <v>0.2</v>
      </c>
      <c r="V724" s="46"/>
      <c r="W724" s="43"/>
      <c r="X724" s="46" t="s">
        <v>43</v>
      </c>
      <c r="Y724" s="43" t="s">
        <v>44</v>
      </c>
      <c r="Z724" s="116" t="s">
        <v>20458</v>
      </c>
      <c r="AA724" s="45"/>
      <c r="AB724" s="3">
        <v>0</v>
      </c>
      <c r="AC724" s="3">
        <v>0</v>
      </c>
      <c r="AD724" s="3">
        <v>0</v>
      </c>
      <c r="AE724" s="3">
        <v>106134</v>
      </c>
      <c r="AF724" s="3">
        <f>SUM(Table2[[#This Row],[PE 2021 Obligations]],Table2[[#This Row],[ROW 2021 Obligations]],Table2[[#This Row],[Construction 2021 Obligations]],Table2[[#This Row],[Paving 2021 Obligations]])</f>
        <v>106134</v>
      </c>
      <c r="AG724" s="3">
        <v>0</v>
      </c>
      <c r="AH724" s="3">
        <v>0</v>
      </c>
      <c r="AI724" s="3">
        <v>0</v>
      </c>
      <c r="AJ724" s="3">
        <v>106134</v>
      </c>
      <c r="AK724" s="3">
        <v>106134</v>
      </c>
      <c r="AL724" s="43" t="s">
        <v>5452</v>
      </c>
    </row>
    <row r="725" spans="1:38" hidden="1" x14ac:dyDescent="0.25">
      <c r="A725" s="13">
        <v>129554</v>
      </c>
      <c r="B725" s="15">
        <v>1</v>
      </c>
      <c r="C725" s="43" t="s">
        <v>47</v>
      </c>
      <c r="D725" s="44">
        <v>43689</v>
      </c>
      <c r="E725" s="43" t="s">
        <v>1517</v>
      </c>
      <c r="F725" s="44">
        <v>44018</v>
      </c>
      <c r="G725" s="43" t="s">
        <v>33</v>
      </c>
      <c r="H725" s="45" t="s">
        <v>133</v>
      </c>
      <c r="I725" s="43" t="s">
        <v>5547</v>
      </c>
      <c r="J725" s="43"/>
      <c r="K725" s="43" t="s">
        <v>5548</v>
      </c>
      <c r="L725" s="46" t="s">
        <v>37</v>
      </c>
      <c r="M725" s="45" t="s">
        <v>5549</v>
      </c>
      <c r="N725" s="45"/>
      <c r="O725" s="43" t="s">
        <v>1149</v>
      </c>
      <c r="P725" s="45" t="s">
        <v>188</v>
      </c>
      <c r="Q725" s="45"/>
      <c r="R725" s="110" t="s">
        <v>139</v>
      </c>
      <c r="S725" s="110" t="s">
        <v>4621</v>
      </c>
      <c r="T725" s="130"/>
      <c r="U725" s="10">
        <v>2.5099999999999998</v>
      </c>
      <c r="V725" s="46"/>
      <c r="W725" s="43"/>
      <c r="X725" s="46" t="s">
        <v>43</v>
      </c>
      <c r="Y725" s="43" t="s">
        <v>44</v>
      </c>
      <c r="Z725" s="111" t="s">
        <v>20458</v>
      </c>
      <c r="AA725" s="45"/>
      <c r="AB725" s="3">
        <v>0</v>
      </c>
      <c r="AC725" s="3">
        <v>0</v>
      </c>
      <c r="AD725" s="3">
        <v>0</v>
      </c>
      <c r="AE725" s="3">
        <v>275.61</v>
      </c>
      <c r="AF725" s="3">
        <f>SUM(Table2[[#This Row],[PE 2021 Obligations]],Table2[[#This Row],[ROW 2021 Obligations]],Table2[[#This Row],[Construction 2021 Obligations]],Table2[[#This Row],[Paving 2021 Obligations]])</f>
        <v>275.61</v>
      </c>
      <c r="AG725" s="3">
        <v>0</v>
      </c>
      <c r="AH725" s="3">
        <v>0</v>
      </c>
      <c r="AI725" s="3">
        <v>0</v>
      </c>
      <c r="AJ725" s="3">
        <v>245471.61</v>
      </c>
      <c r="AK725" s="3">
        <v>245471.61</v>
      </c>
      <c r="AL725" s="43" t="s">
        <v>5550</v>
      </c>
    </row>
    <row r="726" spans="1:38" hidden="1" x14ac:dyDescent="0.25">
      <c r="A726" s="47">
        <v>129790</v>
      </c>
      <c r="B726" s="48">
        <v>4</v>
      </c>
      <c r="C726" s="49" t="s">
        <v>47</v>
      </c>
      <c r="D726" s="50">
        <v>43738</v>
      </c>
      <c r="E726" s="49" t="s">
        <v>1517</v>
      </c>
      <c r="F726" s="50">
        <v>44092</v>
      </c>
      <c r="G726" s="49" t="s">
        <v>33</v>
      </c>
      <c r="H726" s="51" t="s">
        <v>249</v>
      </c>
      <c r="I726" s="49" t="s">
        <v>5746</v>
      </c>
      <c r="J726" s="49"/>
      <c r="K726" s="49" t="s">
        <v>5747</v>
      </c>
      <c r="L726" s="52" t="s">
        <v>37</v>
      </c>
      <c r="M726" s="51" t="s">
        <v>5748</v>
      </c>
      <c r="N726" s="51"/>
      <c r="O726" s="49" t="s">
        <v>1149</v>
      </c>
      <c r="P726" s="51" t="s">
        <v>188</v>
      </c>
      <c r="Q726" s="51"/>
      <c r="R726" s="110" t="s">
        <v>139</v>
      </c>
      <c r="S726" s="110" t="s">
        <v>4621</v>
      </c>
      <c r="T726" s="130"/>
      <c r="U726" s="53">
        <v>1.135</v>
      </c>
      <c r="V726" s="52"/>
      <c r="W726" s="49"/>
      <c r="X726" s="52" t="s">
        <v>43</v>
      </c>
      <c r="Y726" s="49" t="s">
        <v>44</v>
      </c>
      <c r="Z726" s="116" t="s">
        <v>20458</v>
      </c>
      <c r="AA726" s="51"/>
      <c r="AB726" s="54">
        <v>0</v>
      </c>
      <c r="AC726" s="54">
        <v>0</v>
      </c>
      <c r="AD726" s="54">
        <v>0</v>
      </c>
      <c r="AE726" s="54">
        <v>2582.73</v>
      </c>
      <c r="AF726" s="3">
        <f>SUM(Table2[[#This Row],[PE 2021 Obligations]],Table2[[#This Row],[ROW 2021 Obligations]],Table2[[#This Row],[Construction 2021 Obligations]],Table2[[#This Row],[Paving 2021 Obligations]])</f>
        <v>2582.73</v>
      </c>
      <c r="AG726" s="54">
        <v>0</v>
      </c>
      <c r="AH726" s="54">
        <v>0</v>
      </c>
      <c r="AI726" s="54">
        <v>0</v>
      </c>
      <c r="AJ726" s="54">
        <v>34090.71</v>
      </c>
      <c r="AK726" s="54">
        <v>34090.71</v>
      </c>
      <c r="AL726" s="49" t="s">
        <v>5749</v>
      </c>
    </row>
    <row r="727" spans="1:38" hidden="1" x14ac:dyDescent="0.25">
      <c r="A727" s="13">
        <v>129910</v>
      </c>
      <c r="B727" s="15">
        <v>3</v>
      </c>
      <c r="C727" s="43" t="s">
        <v>47</v>
      </c>
      <c r="D727" s="44">
        <v>43790</v>
      </c>
      <c r="E727" s="43" t="s">
        <v>33</v>
      </c>
      <c r="F727" s="44">
        <v>44176</v>
      </c>
      <c r="G727" s="43" t="s">
        <v>33</v>
      </c>
      <c r="H727" s="45" t="s">
        <v>200</v>
      </c>
      <c r="I727" s="43" t="s">
        <v>5786</v>
      </c>
      <c r="J727" s="43"/>
      <c r="K727" s="43" t="s">
        <v>5787</v>
      </c>
      <c r="L727" s="46" t="s">
        <v>37</v>
      </c>
      <c r="M727" s="45" t="s">
        <v>5788</v>
      </c>
      <c r="N727" s="45"/>
      <c r="O727" s="43" t="s">
        <v>1149</v>
      </c>
      <c r="P727" s="45" t="s">
        <v>188</v>
      </c>
      <c r="Q727" s="45"/>
      <c r="R727" s="110" t="s">
        <v>139</v>
      </c>
      <c r="S727" s="110" t="s">
        <v>4621</v>
      </c>
      <c r="T727" s="130"/>
      <c r="U727" s="10">
        <v>5.0490000000000004</v>
      </c>
      <c r="V727" s="46"/>
      <c r="W727" s="43"/>
      <c r="X727" s="46" t="s">
        <v>43</v>
      </c>
      <c r="Y727" s="43" t="s">
        <v>44</v>
      </c>
      <c r="Z727" s="111" t="s">
        <v>20458</v>
      </c>
      <c r="AA727" s="45"/>
      <c r="AB727" s="3">
        <v>0</v>
      </c>
      <c r="AC727" s="3">
        <v>0</v>
      </c>
      <c r="AD727" s="3">
        <v>0</v>
      </c>
      <c r="AE727" s="3">
        <v>7800.48</v>
      </c>
      <c r="AF727" s="3">
        <f>SUM(Table2[[#This Row],[PE 2021 Obligations]],Table2[[#This Row],[ROW 2021 Obligations]],Table2[[#This Row],[Construction 2021 Obligations]],Table2[[#This Row],[Paving 2021 Obligations]])</f>
        <v>7800.48</v>
      </c>
      <c r="AG727" s="3">
        <v>0</v>
      </c>
      <c r="AH727" s="3">
        <v>0</v>
      </c>
      <c r="AI727" s="3">
        <v>0</v>
      </c>
      <c r="AJ727" s="3">
        <v>509756.48</v>
      </c>
      <c r="AK727" s="3">
        <v>509756.48</v>
      </c>
      <c r="AL727" s="43" t="s">
        <v>5789</v>
      </c>
    </row>
    <row r="728" spans="1:38" hidden="1" x14ac:dyDescent="0.25">
      <c r="A728" s="13">
        <v>129995</v>
      </c>
      <c r="B728" s="15">
        <v>3</v>
      </c>
      <c r="C728" s="43" t="s">
        <v>47</v>
      </c>
      <c r="D728" s="44">
        <v>43847</v>
      </c>
      <c r="E728" s="43" t="s">
        <v>33</v>
      </c>
      <c r="F728" s="44">
        <v>44183</v>
      </c>
      <c r="G728" s="43" t="s">
        <v>33</v>
      </c>
      <c r="H728" s="45" t="s">
        <v>334</v>
      </c>
      <c r="I728" s="43" t="s">
        <v>5823</v>
      </c>
      <c r="J728" s="43"/>
      <c r="K728" s="43" t="s">
        <v>5824</v>
      </c>
      <c r="L728" s="46" t="s">
        <v>37</v>
      </c>
      <c r="M728" s="45" t="s">
        <v>5825</v>
      </c>
      <c r="N728" s="45"/>
      <c r="O728" s="43" t="s">
        <v>1149</v>
      </c>
      <c r="P728" s="45" t="s">
        <v>188</v>
      </c>
      <c r="Q728" s="45"/>
      <c r="R728" s="110" t="s">
        <v>139</v>
      </c>
      <c r="S728" s="110" t="s">
        <v>4621</v>
      </c>
      <c r="T728" s="130"/>
      <c r="U728" s="10">
        <v>3.6230000000000002</v>
      </c>
      <c r="V728" s="46"/>
      <c r="W728" s="43"/>
      <c r="X728" s="46" t="s">
        <v>43</v>
      </c>
      <c r="Y728" s="43" t="s">
        <v>44</v>
      </c>
      <c r="Z728" s="111" t="s">
        <v>20458</v>
      </c>
      <c r="AA728" s="45"/>
      <c r="AB728" s="3">
        <v>0</v>
      </c>
      <c r="AC728" s="3">
        <v>0</v>
      </c>
      <c r="AD728" s="3">
        <v>0</v>
      </c>
      <c r="AE728" s="3">
        <v>389080.4</v>
      </c>
      <c r="AF728" s="3">
        <f>SUM(Table2[[#This Row],[PE 2021 Obligations]],Table2[[#This Row],[ROW 2021 Obligations]],Table2[[#This Row],[Construction 2021 Obligations]],Table2[[#This Row],[Paving 2021 Obligations]])</f>
        <v>389080.4</v>
      </c>
      <c r="AG728" s="3">
        <v>0</v>
      </c>
      <c r="AH728" s="3">
        <v>0</v>
      </c>
      <c r="AI728" s="3">
        <v>0</v>
      </c>
      <c r="AJ728" s="3">
        <v>389080.4</v>
      </c>
      <c r="AK728" s="3">
        <v>389080.4</v>
      </c>
      <c r="AL728" s="43" t="s">
        <v>5826</v>
      </c>
    </row>
    <row r="729" spans="1:38" hidden="1" x14ac:dyDescent="0.25">
      <c r="A729" s="13">
        <v>130017</v>
      </c>
      <c r="B729" s="15">
        <v>3</v>
      </c>
      <c r="C729" s="43" t="s">
        <v>47</v>
      </c>
      <c r="D729" s="44">
        <v>43854</v>
      </c>
      <c r="E729" s="43" t="s">
        <v>33</v>
      </c>
      <c r="F729" s="44">
        <v>44183</v>
      </c>
      <c r="G729" s="43" t="s">
        <v>33</v>
      </c>
      <c r="H729" s="45" t="s">
        <v>405</v>
      </c>
      <c r="I729" s="43" t="s">
        <v>5845</v>
      </c>
      <c r="J729" s="43"/>
      <c r="K729" s="43" t="s">
        <v>4708</v>
      </c>
      <c r="L729" s="46" t="s">
        <v>37</v>
      </c>
      <c r="M729" s="45" t="s">
        <v>5846</v>
      </c>
      <c r="N729" s="45"/>
      <c r="O729" s="43" t="s">
        <v>1149</v>
      </c>
      <c r="P729" s="45" t="s">
        <v>188</v>
      </c>
      <c r="Q729" s="45"/>
      <c r="R729" s="110" t="s">
        <v>139</v>
      </c>
      <c r="S729" s="110" t="s">
        <v>4621</v>
      </c>
      <c r="T729" s="130"/>
      <c r="U729" s="10">
        <v>1.72</v>
      </c>
      <c r="V729" s="46"/>
      <c r="W729" s="43"/>
      <c r="X729" s="46" t="s">
        <v>43</v>
      </c>
      <c r="Y729" s="43" t="s">
        <v>44</v>
      </c>
      <c r="Z729" s="111" t="s">
        <v>20458</v>
      </c>
      <c r="AA729" s="45"/>
      <c r="AB729" s="3">
        <v>0</v>
      </c>
      <c r="AC729" s="3">
        <v>0</v>
      </c>
      <c r="AD729" s="3">
        <v>0</v>
      </c>
      <c r="AE729" s="3">
        <v>236083.53</v>
      </c>
      <c r="AF729" s="3">
        <f>SUM(Table2[[#This Row],[PE 2021 Obligations]],Table2[[#This Row],[ROW 2021 Obligations]],Table2[[#This Row],[Construction 2021 Obligations]],Table2[[#This Row],[Paving 2021 Obligations]])</f>
        <v>236083.53</v>
      </c>
      <c r="AG729" s="3">
        <v>0</v>
      </c>
      <c r="AH729" s="3">
        <v>0</v>
      </c>
      <c r="AI729" s="3">
        <v>0</v>
      </c>
      <c r="AJ729" s="3">
        <v>236083.53</v>
      </c>
      <c r="AK729" s="3">
        <v>236083.53</v>
      </c>
      <c r="AL729" s="43" t="s">
        <v>5847</v>
      </c>
    </row>
    <row r="730" spans="1:38" hidden="1" x14ac:dyDescent="0.25">
      <c r="A730" s="47">
        <v>130022</v>
      </c>
      <c r="B730" s="48">
        <v>2</v>
      </c>
      <c r="C730" s="49" t="s">
        <v>47</v>
      </c>
      <c r="D730" s="50">
        <v>43859</v>
      </c>
      <c r="E730" s="49" t="s">
        <v>33</v>
      </c>
      <c r="F730" s="50">
        <v>44362</v>
      </c>
      <c r="G730" s="49" t="s">
        <v>33</v>
      </c>
      <c r="H730" s="51" t="s">
        <v>286</v>
      </c>
      <c r="I730" s="49" t="s">
        <v>5848</v>
      </c>
      <c r="J730" s="49"/>
      <c r="K730" s="49" t="s">
        <v>5849</v>
      </c>
      <c r="L730" s="52" t="s">
        <v>37</v>
      </c>
      <c r="M730" s="51" t="s">
        <v>5850</v>
      </c>
      <c r="N730" s="51"/>
      <c r="O730" s="49" t="s">
        <v>1149</v>
      </c>
      <c r="P730" s="51" t="s">
        <v>188</v>
      </c>
      <c r="Q730" s="51"/>
      <c r="R730" s="113" t="s">
        <v>139</v>
      </c>
      <c r="S730" s="113" t="s">
        <v>4621</v>
      </c>
      <c r="T730" s="132"/>
      <c r="U730" s="53">
        <v>3.5819999999999999</v>
      </c>
      <c r="V730" s="52"/>
      <c r="W730" s="49"/>
      <c r="X730" s="52" t="s">
        <v>43</v>
      </c>
      <c r="Y730" s="49" t="s">
        <v>44</v>
      </c>
      <c r="Z730" s="111" t="s">
        <v>20458</v>
      </c>
      <c r="AA730" s="51"/>
      <c r="AB730" s="54">
        <v>0</v>
      </c>
      <c r="AC730" s="54">
        <v>0</v>
      </c>
      <c r="AD730" s="54">
        <v>0</v>
      </c>
      <c r="AE730" s="54">
        <v>254348.43</v>
      </c>
      <c r="AF730" s="3">
        <f>SUM(Table2[[#This Row],[PE 2021 Obligations]],Table2[[#This Row],[ROW 2021 Obligations]],Table2[[#This Row],[Construction 2021 Obligations]],Table2[[#This Row],[Paving 2021 Obligations]])</f>
        <v>254348.43</v>
      </c>
      <c r="AG730" s="54">
        <v>0</v>
      </c>
      <c r="AH730" s="54">
        <v>0</v>
      </c>
      <c r="AI730" s="54">
        <v>0</v>
      </c>
      <c r="AJ730" s="54">
        <v>254348.43</v>
      </c>
      <c r="AK730" s="54">
        <v>254348.43</v>
      </c>
      <c r="AL730" s="49" t="s">
        <v>5851</v>
      </c>
    </row>
    <row r="731" spans="1:38" hidden="1" x14ac:dyDescent="0.25">
      <c r="A731" s="47">
        <v>130024</v>
      </c>
      <c r="B731" s="48">
        <v>2</v>
      </c>
      <c r="C731" s="49" t="s">
        <v>31</v>
      </c>
      <c r="D731" s="50">
        <v>43859</v>
      </c>
      <c r="E731" s="49" t="s">
        <v>33</v>
      </c>
      <c r="F731" s="50">
        <v>44097</v>
      </c>
      <c r="G731" s="49" t="s">
        <v>56</v>
      </c>
      <c r="H731" s="51" t="s">
        <v>286</v>
      </c>
      <c r="I731" s="49" t="s">
        <v>5855</v>
      </c>
      <c r="J731" s="49"/>
      <c r="K731" s="49" t="s">
        <v>4996</v>
      </c>
      <c r="L731" s="52" t="s">
        <v>37</v>
      </c>
      <c r="M731" s="51" t="s">
        <v>5856</v>
      </c>
      <c r="N731" s="51"/>
      <c r="O731" s="49" t="s">
        <v>1149</v>
      </c>
      <c r="P731" s="51" t="s">
        <v>188</v>
      </c>
      <c r="Q731" s="51"/>
      <c r="R731" s="110" t="s">
        <v>139</v>
      </c>
      <c r="S731" s="110" t="s">
        <v>4621</v>
      </c>
      <c r="T731" s="130"/>
      <c r="U731" s="53">
        <v>3.53</v>
      </c>
      <c r="V731" s="52"/>
      <c r="W731" s="49"/>
      <c r="X731" s="52" t="s">
        <v>43</v>
      </c>
      <c r="Y731" s="49" t="s">
        <v>78</v>
      </c>
      <c r="Z731" s="116" t="s">
        <v>20458</v>
      </c>
      <c r="AA731" s="51"/>
      <c r="AB731" s="54">
        <v>0</v>
      </c>
      <c r="AC731" s="54">
        <v>0</v>
      </c>
      <c r="AD731" s="54">
        <v>0</v>
      </c>
      <c r="AE731" s="54">
        <v>376354.84</v>
      </c>
      <c r="AF731" s="3">
        <f>SUM(Table2[[#This Row],[PE 2021 Obligations]],Table2[[#This Row],[ROW 2021 Obligations]],Table2[[#This Row],[Construction 2021 Obligations]],Table2[[#This Row],[Paving 2021 Obligations]])</f>
        <v>376354.84</v>
      </c>
      <c r="AG731" s="54">
        <v>0</v>
      </c>
      <c r="AH731" s="54">
        <v>0</v>
      </c>
      <c r="AI731" s="54">
        <v>0</v>
      </c>
      <c r="AJ731" s="54">
        <v>376354.84</v>
      </c>
      <c r="AK731" s="54">
        <v>376354.84</v>
      </c>
      <c r="AL731" s="49" t="s">
        <v>5857</v>
      </c>
    </row>
    <row r="732" spans="1:38" hidden="1" x14ac:dyDescent="0.25">
      <c r="A732" s="13">
        <v>130025</v>
      </c>
      <c r="B732" s="15">
        <v>2</v>
      </c>
      <c r="C732" s="43" t="s">
        <v>47</v>
      </c>
      <c r="D732" s="44">
        <v>43859</v>
      </c>
      <c r="E732" s="43" t="s">
        <v>33</v>
      </c>
      <c r="F732" s="44">
        <v>44363</v>
      </c>
      <c r="G732" s="43" t="s">
        <v>33</v>
      </c>
      <c r="H732" s="45" t="s">
        <v>267</v>
      </c>
      <c r="I732" s="43" t="s">
        <v>5858</v>
      </c>
      <c r="J732" s="43"/>
      <c r="K732" s="43" t="s">
        <v>5859</v>
      </c>
      <c r="L732" s="46" t="s">
        <v>37</v>
      </c>
      <c r="M732" s="45" t="s">
        <v>5860</v>
      </c>
      <c r="N732" s="45"/>
      <c r="O732" s="43" t="s">
        <v>1149</v>
      </c>
      <c r="P732" s="45" t="s">
        <v>188</v>
      </c>
      <c r="Q732" s="45"/>
      <c r="R732" s="110" t="s">
        <v>139</v>
      </c>
      <c r="S732" s="110" t="s">
        <v>4621</v>
      </c>
      <c r="T732" s="130"/>
      <c r="U732" s="10">
        <v>1.29</v>
      </c>
      <c r="V732" s="46"/>
      <c r="W732" s="43"/>
      <c r="X732" s="46" t="s">
        <v>43</v>
      </c>
      <c r="Y732" s="43" t="s">
        <v>44</v>
      </c>
      <c r="Z732" s="116" t="s">
        <v>20458</v>
      </c>
      <c r="AA732" s="45"/>
      <c r="AB732" s="3">
        <v>0</v>
      </c>
      <c r="AC732" s="3">
        <v>0</v>
      </c>
      <c r="AD732" s="3">
        <v>0</v>
      </c>
      <c r="AE732" s="3">
        <v>134408.9</v>
      </c>
      <c r="AF732" s="3">
        <f>SUM(Table2[[#This Row],[PE 2021 Obligations]],Table2[[#This Row],[ROW 2021 Obligations]],Table2[[#This Row],[Construction 2021 Obligations]],Table2[[#This Row],[Paving 2021 Obligations]])</f>
        <v>134408.9</v>
      </c>
      <c r="AG732" s="3">
        <v>0</v>
      </c>
      <c r="AH732" s="3">
        <v>0</v>
      </c>
      <c r="AI732" s="3">
        <v>0</v>
      </c>
      <c r="AJ732" s="3">
        <v>133023.15</v>
      </c>
      <c r="AK732" s="3">
        <v>133023.15</v>
      </c>
      <c r="AL732" s="43" t="s">
        <v>5861</v>
      </c>
    </row>
    <row r="733" spans="1:38" hidden="1" x14ac:dyDescent="0.25">
      <c r="A733" s="47">
        <v>130027</v>
      </c>
      <c r="B733" s="48">
        <v>2</v>
      </c>
      <c r="C733" s="49" t="s">
        <v>31</v>
      </c>
      <c r="D733" s="50">
        <v>43859</v>
      </c>
      <c r="E733" s="49" t="s">
        <v>33</v>
      </c>
      <c r="F733" s="50">
        <v>44097</v>
      </c>
      <c r="G733" s="49" t="s">
        <v>56</v>
      </c>
      <c r="H733" s="51" t="s">
        <v>162</v>
      </c>
      <c r="I733" s="49" t="s">
        <v>5862</v>
      </c>
      <c r="J733" s="49"/>
      <c r="K733" s="49" t="s">
        <v>5863</v>
      </c>
      <c r="L733" s="52" t="s">
        <v>37</v>
      </c>
      <c r="M733" s="51" t="s">
        <v>5864</v>
      </c>
      <c r="N733" s="51"/>
      <c r="O733" s="49" t="s">
        <v>1149</v>
      </c>
      <c r="P733" s="51" t="s">
        <v>188</v>
      </c>
      <c r="Q733" s="51"/>
      <c r="R733" s="110" t="s">
        <v>139</v>
      </c>
      <c r="S733" s="110" t="s">
        <v>4621</v>
      </c>
      <c r="T733" s="130"/>
      <c r="U733" s="53">
        <v>4.08</v>
      </c>
      <c r="V733" s="52"/>
      <c r="W733" s="49"/>
      <c r="X733" s="52" t="s">
        <v>43</v>
      </c>
      <c r="Y733" s="49" t="s">
        <v>44</v>
      </c>
      <c r="Z733" s="116" t="s">
        <v>20458</v>
      </c>
      <c r="AA733" s="51"/>
      <c r="AB733" s="54">
        <v>0</v>
      </c>
      <c r="AC733" s="54">
        <v>0</v>
      </c>
      <c r="AD733" s="54">
        <v>0</v>
      </c>
      <c r="AE733" s="54">
        <v>214228.33</v>
      </c>
      <c r="AF733" s="3">
        <f>SUM(Table2[[#This Row],[PE 2021 Obligations]],Table2[[#This Row],[ROW 2021 Obligations]],Table2[[#This Row],[Construction 2021 Obligations]],Table2[[#This Row],[Paving 2021 Obligations]])</f>
        <v>214228.33</v>
      </c>
      <c r="AG733" s="54">
        <v>0</v>
      </c>
      <c r="AH733" s="54">
        <v>0</v>
      </c>
      <c r="AI733" s="54">
        <v>0</v>
      </c>
      <c r="AJ733" s="54">
        <v>214228.33</v>
      </c>
      <c r="AK733" s="54">
        <v>214228.33</v>
      </c>
      <c r="AL733" s="49" t="s">
        <v>5865</v>
      </c>
    </row>
    <row r="734" spans="1:38" hidden="1" x14ac:dyDescent="0.25">
      <c r="A734" s="47">
        <v>130033</v>
      </c>
      <c r="B734" s="48">
        <v>1</v>
      </c>
      <c r="C734" s="49" t="s">
        <v>47</v>
      </c>
      <c r="D734" s="50">
        <v>43861</v>
      </c>
      <c r="E734" s="49" t="s">
        <v>33</v>
      </c>
      <c r="F734" s="50">
        <v>44006</v>
      </c>
      <c r="G734" s="49" t="s">
        <v>33</v>
      </c>
      <c r="H734" s="51" t="s">
        <v>386</v>
      </c>
      <c r="I734" s="49" t="s">
        <v>5869</v>
      </c>
      <c r="J734" s="49"/>
      <c r="K734" s="49" t="s">
        <v>5870</v>
      </c>
      <c r="L734" s="52" t="s">
        <v>37</v>
      </c>
      <c r="M734" s="51" t="s">
        <v>5871</v>
      </c>
      <c r="N734" s="51"/>
      <c r="O734" s="49" t="s">
        <v>1149</v>
      </c>
      <c r="P734" s="51" t="s">
        <v>188</v>
      </c>
      <c r="Q734" s="51"/>
      <c r="R734" s="110" t="s">
        <v>139</v>
      </c>
      <c r="S734" s="110" t="s">
        <v>4621</v>
      </c>
      <c r="T734" s="130"/>
      <c r="U734" s="53">
        <v>1.56</v>
      </c>
      <c r="V734" s="52"/>
      <c r="W734" s="49"/>
      <c r="X734" s="52" t="s">
        <v>43</v>
      </c>
      <c r="Y734" s="49" t="s">
        <v>44</v>
      </c>
      <c r="Z734" s="116" t="s">
        <v>20458</v>
      </c>
      <c r="AA734" s="51"/>
      <c r="AB734" s="54">
        <v>0</v>
      </c>
      <c r="AC734" s="54">
        <v>0</v>
      </c>
      <c r="AD734" s="54">
        <v>0</v>
      </c>
      <c r="AE734" s="54">
        <v>15024.16</v>
      </c>
      <c r="AF734" s="3">
        <f>SUM(Table2[[#This Row],[PE 2021 Obligations]],Table2[[#This Row],[ROW 2021 Obligations]],Table2[[#This Row],[Construction 2021 Obligations]],Table2[[#This Row],[Paving 2021 Obligations]])</f>
        <v>15024.16</v>
      </c>
      <c r="AG734" s="54">
        <v>0</v>
      </c>
      <c r="AH734" s="54">
        <v>0</v>
      </c>
      <c r="AI734" s="54">
        <v>0</v>
      </c>
      <c r="AJ734" s="54">
        <v>149088.16</v>
      </c>
      <c r="AK734" s="54">
        <v>149088.16</v>
      </c>
      <c r="AL734" s="49" t="s">
        <v>5872</v>
      </c>
    </row>
    <row r="735" spans="1:38" hidden="1" x14ac:dyDescent="0.25">
      <c r="A735" s="13">
        <v>130035</v>
      </c>
      <c r="B735" s="15">
        <v>2</v>
      </c>
      <c r="C735" s="43" t="s">
        <v>47</v>
      </c>
      <c r="D735" s="44">
        <v>43861</v>
      </c>
      <c r="E735" s="43" t="s">
        <v>33</v>
      </c>
      <c r="F735" s="44">
        <v>44363</v>
      </c>
      <c r="G735" s="43" t="s">
        <v>33</v>
      </c>
      <c r="H735" s="45" t="s">
        <v>267</v>
      </c>
      <c r="I735" s="43" t="s">
        <v>5873</v>
      </c>
      <c r="J735" s="43"/>
      <c r="K735" s="43" t="s">
        <v>5874</v>
      </c>
      <c r="L735" s="46" t="s">
        <v>37</v>
      </c>
      <c r="M735" s="45" t="s">
        <v>5875</v>
      </c>
      <c r="N735" s="45"/>
      <c r="O735" s="43" t="s">
        <v>1149</v>
      </c>
      <c r="P735" s="45" t="s">
        <v>188</v>
      </c>
      <c r="Q735" s="45"/>
      <c r="R735" s="110" t="s">
        <v>139</v>
      </c>
      <c r="S735" s="110" t="s">
        <v>4621</v>
      </c>
      <c r="T735" s="130"/>
      <c r="U735" s="10">
        <v>2.65</v>
      </c>
      <c r="V735" s="46"/>
      <c r="W735" s="43"/>
      <c r="X735" s="46" t="s">
        <v>43</v>
      </c>
      <c r="Y735" s="43" t="s">
        <v>1150</v>
      </c>
      <c r="Z735" s="111" t="s">
        <v>20458</v>
      </c>
      <c r="AA735" s="45"/>
      <c r="AB735" s="3">
        <v>0</v>
      </c>
      <c r="AC735" s="3">
        <v>0</v>
      </c>
      <c r="AD735" s="3">
        <v>0</v>
      </c>
      <c r="AE735" s="3">
        <v>220136.47</v>
      </c>
      <c r="AF735" s="3">
        <f>SUM(Table2[[#This Row],[PE 2021 Obligations]],Table2[[#This Row],[ROW 2021 Obligations]],Table2[[#This Row],[Construction 2021 Obligations]],Table2[[#This Row],[Paving 2021 Obligations]])</f>
        <v>220136.47</v>
      </c>
      <c r="AG735" s="3">
        <v>0</v>
      </c>
      <c r="AH735" s="3">
        <v>0</v>
      </c>
      <c r="AI735" s="3">
        <v>0</v>
      </c>
      <c r="AJ735" s="3">
        <v>217762.89</v>
      </c>
      <c r="AK735" s="3">
        <v>217762.89</v>
      </c>
      <c r="AL735" s="43" t="s">
        <v>5876</v>
      </c>
    </row>
    <row r="736" spans="1:38" hidden="1" x14ac:dyDescent="0.25">
      <c r="A736" s="13">
        <v>130077</v>
      </c>
      <c r="B736" s="15">
        <v>3</v>
      </c>
      <c r="C736" s="43" t="s">
        <v>47</v>
      </c>
      <c r="D736" s="44">
        <v>43874</v>
      </c>
      <c r="E736" s="43" t="s">
        <v>33</v>
      </c>
      <c r="F736" s="44">
        <v>44183</v>
      </c>
      <c r="G736" s="43" t="s">
        <v>33</v>
      </c>
      <c r="H736" s="45" t="s">
        <v>331</v>
      </c>
      <c r="I736" s="43" t="s">
        <v>5898</v>
      </c>
      <c r="J736" s="43"/>
      <c r="K736" s="43" t="s">
        <v>5899</v>
      </c>
      <c r="L736" s="46" t="s">
        <v>37</v>
      </c>
      <c r="M736" s="45" t="s">
        <v>5900</v>
      </c>
      <c r="N736" s="45"/>
      <c r="O736" s="43" t="s">
        <v>1149</v>
      </c>
      <c r="P736" s="45" t="s">
        <v>188</v>
      </c>
      <c r="Q736" s="45"/>
      <c r="R736" s="110" t="s">
        <v>139</v>
      </c>
      <c r="S736" s="110" t="s">
        <v>4621</v>
      </c>
      <c r="T736" s="130"/>
      <c r="U736" s="10">
        <v>1.1000000000000001</v>
      </c>
      <c r="V736" s="46"/>
      <c r="W736" s="43"/>
      <c r="X736" s="46" t="s">
        <v>43</v>
      </c>
      <c r="Y736" s="43" t="s">
        <v>44</v>
      </c>
      <c r="Z736" s="111" t="s">
        <v>20458</v>
      </c>
      <c r="AA736" s="45"/>
      <c r="AB736" s="3">
        <v>0</v>
      </c>
      <c r="AC736" s="3">
        <v>0</v>
      </c>
      <c r="AD736" s="3">
        <v>0</v>
      </c>
      <c r="AE736" s="3">
        <v>68739.12</v>
      </c>
      <c r="AF736" s="3">
        <f>SUM(Table2[[#This Row],[PE 2021 Obligations]],Table2[[#This Row],[ROW 2021 Obligations]],Table2[[#This Row],[Construction 2021 Obligations]],Table2[[#This Row],[Paving 2021 Obligations]])</f>
        <v>68739.12</v>
      </c>
      <c r="AG736" s="3">
        <v>0</v>
      </c>
      <c r="AH736" s="3">
        <v>0</v>
      </c>
      <c r="AI736" s="3">
        <v>0</v>
      </c>
      <c r="AJ736" s="3">
        <v>68739.12</v>
      </c>
      <c r="AK736" s="3">
        <v>68739.12</v>
      </c>
      <c r="AL736" s="43" t="s">
        <v>5901</v>
      </c>
    </row>
    <row r="737" spans="1:38" hidden="1" x14ac:dyDescent="0.25">
      <c r="A737" s="47">
        <v>130078</v>
      </c>
      <c r="B737" s="48">
        <v>3</v>
      </c>
      <c r="C737" s="49" t="s">
        <v>47</v>
      </c>
      <c r="D737" s="50">
        <v>43874</v>
      </c>
      <c r="E737" s="49" t="s">
        <v>5902</v>
      </c>
      <c r="F737" s="50">
        <v>44183</v>
      </c>
      <c r="G737" s="49" t="s">
        <v>33</v>
      </c>
      <c r="H737" s="51" t="s">
        <v>331</v>
      </c>
      <c r="I737" s="49" t="s">
        <v>5903</v>
      </c>
      <c r="J737" s="49"/>
      <c r="K737" s="49" t="s">
        <v>5904</v>
      </c>
      <c r="L737" s="52" t="s">
        <v>37</v>
      </c>
      <c r="M737" s="51" t="s">
        <v>5905</v>
      </c>
      <c r="N737" s="51"/>
      <c r="O737" s="49" t="s">
        <v>1149</v>
      </c>
      <c r="P737" s="51" t="s">
        <v>188</v>
      </c>
      <c r="Q737" s="51"/>
      <c r="R737" s="110" t="s">
        <v>139</v>
      </c>
      <c r="S737" s="110" t="s">
        <v>4621</v>
      </c>
      <c r="T737" s="130"/>
      <c r="U737" s="53">
        <v>0.7</v>
      </c>
      <c r="V737" s="52"/>
      <c r="W737" s="49"/>
      <c r="X737" s="52" t="s">
        <v>43</v>
      </c>
      <c r="Y737" s="49" t="s">
        <v>44</v>
      </c>
      <c r="Z737" s="111" t="s">
        <v>20458</v>
      </c>
      <c r="AA737" s="51"/>
      <c r="AB737" s="54">
        <v>0</v>
      </c>
      <c r="AC737" s="54">
        <v>0</v>
      </c>
      <c r="AD737" s="54">
        <v>0</v>
      </c>
      <c r="AE737" s="54">
        <v>46117.63</v>
      </c>
      <c r="AF737" s="3">
        <f>SUM(Table2[[#This Row],[PE 2021 Obligations]],Table2[[#This Row],[ROW 2021 Obligations]],Table2[[#This Row],[Construction 2021 Obligations]],Table2[[#This Row],[Paving 2021 Obligations]])</f>
        <v>46117.63</v>
      </c>
      <c r="AG737" s="54">
        <v>0</v>
      </c>
      <c r="AH737" s="54">
        <v>0</v>
      </c>
      <c r="AI737" s="54">
        <v>0</v>
      </c>
      <c r="AJ737" s="54">
        <v>46117.63</v>
      </c>
      <c r="AK737" s="54">
        <v>46117.63</v>
      </c>
      <c r="AL737" s="49" t="s">
        <v>5906</v>
      </c>
    </row>
    <row r="738" spans="1:38" hidden="1" x14ac:dyDescent="0.25">
      <c r="A738" s="13">
        <v>130079</v>
      </c>
      <c r="B738" s="15">
        <v>3</v>
      </c>
      <c r="C738" s="43" t="s">
        <v>47</v>
      </c>
      <c r="D738" s="44">
        <v>43874</v>
      </c>
      <c r="E738" s="43" t="s">
        <v>5902</v>
      </c>
      <c r="F738" s="44">
        <v>44183</v>
      </c>
      <c r="G738" s="43" t="s">
        <v>33</v>
      </c>
      <c r="H738" s="45" t="s">
        <v>331</v>
      </c>
      <c r="I738" s="43" t="s">
        <v>5907</v>
      </c>
      <c r="J738" s="43"/>
      <c r="K738" s="43" t="s">
        <v>5908</v>
      </c>
      <c r="L738" s="46" t="s">
        <v>37</v>
      </c>
      <c r="M738" s="45" t="s">
        <v>5909</v>
      </c>
      <c r="N738" s="45"/>
      <c r="O738" s="43" t="s">
        <v>1149</v>
      </c>
      <c r="P738" s="45" t="s">
        <v>188</v>
      </c>
      <c r="Q738" s="45"/>
      <c r="R738" s="110" t="s">
        <v>139</v>
      </c>
      <c r="S738" s="110" t="s">
        <v>4621</v>
      </c>
      <c r="T738" s="130"/>
      <c r="U738" s="10">
        <v>0.7</v>
      </c>
      <c r="V738" s="46"/>
      <c r="W738" s="43"/>
      <c r="X738" s="46" t="s">
        <v>43</v>
      </c>
      <c r="Y738" s="43" t="s">
        <v>44</v>
      </c>
      <c r="Z738" s="116" t="s">
        <v>20458</v>
      </c>
      <c r="AA738" s="45"/>
      <c r="AB738" s="3">
        <v>0</v>
      </c>
      <c r="AC738" s="3">
        <v>0</v>
      </c>
      <c r="AD738" s="3">
        <v>0</v>
      </c>
      <c r="AE738" s="3">
        <v>56635.92</v>
      </c>
      <c r="AF738" s="3">
        <f>SUM(Table2[[#This Row],[PE 2021 Obligations]],Table2[[#This Row],[ROW 2021 Obligations]],Table2[[#This Row],[Construction 2021 Obligations]],Table2[[#This Row],[Paving 2021 Obligations]])</f>
        <v>56635.92</v>
      </c>
      <c r="AG738" s="3">
        <v>0</v>
      </c>
      <c r="AH738" s="3">
        <v>0</v>
      </c>
      <c r="AI738" s="3">
        <v>0</v>
      </c>
      <c r="AJ738" s="3">
        <v>56635.92</v>
      </c>
      <c r="AK738" s="3">
        <v>56635.92</v>
      </c>
      <c r="AL738" s="43" t="s">
        <v>5910</v>
      </c>
    </row>
    <row r="739" spans="1:38" ht="30" hidden="1" x14ac:dyDescent="0.25">
      <c r="A739" s="47">
        <v>130080</v>
      </c>
      <c r="B739" s="48">
        <v>3</v>
      </c>
      <c r="C739" s="49" t="s">
        <v>47</v>
      </c>
      <c r="D739" s="50">
        <v>43874</v>
      </c>
      <c r="E739" s="49" t="s">
        <v>5902</v>
      </c>
      <c r="F739" s="50">
        <v>44183</v>
      </c>
      <c r="G739" s="49" t="s">
        <v>33</v>
      </c>
      <c r="H739" s="51" t="s">
        <v>389</v>
      </c>
      <c r="I739" s="49" t="s">
        <v>5911</v>
      </c>
      <c r="J739" s="49"/>
      <c r="K739" s="49" t="s">
        <v>5912</v>
      </c>
      <c r="L739" s="52" t="s">
        <v>37</v>
      </c>
      <c r="M739" s="51" t="s">
        <v>5913</v>
      </c>
      <c r="N739" s="51"/>
      <c r="O739" s="49" t="s">
        <v>1149</v>
      </c>
      <c r="P739" s="51" t="s">
        <v>188</v>
      </c>
      <c r="Q739" s="51"/>
      <c r="R739" s="110" t="s">
        <v>139</v>
      </c>
      <c r="S739" s="110" t="s">
        <v>4621</v>
      </c>
      <c r="T739" s="130"/>
      <c r="U739" s="53">
        <v>2.3090000000000002</v>
      </c>
      <c r="V739" s="52"/>
      <c r="W739" s="49"/>
      <c r="X739" s="52" t="s">
        <v>43</v>
      </c>
      <c r="Y739" s="49" t="s">
        <v>78</v>
      </c>
      <c r="Z739" s="111" t="s">
        <v>20458</v>
      </c>
      <c r="AA739" s="51"/>
      <c r="AB739" s="54">
        <v>0</v>
      </c>
      <c r="AC739" s="54">
        <v>0</v>
      </c>
      <c r="AD739" s="54">
        <v>0</v>
      </c>
      <c r="AE739" s="54">
        <v>202702.97</v>
      </c>
      <c r="AF739" s="3">
        <f>SUM(Table2[[#This Row],[PE 2021 Obligations]],Table2[[#This Row],[ROW 2021 Obligations]],Table2[[#This Row],[Construction 2021 Obligations]],Table2[[#This Row],[Paving 2021 Obligations]])</f>
        <v>202702.97</v>
      </c>
      <c r="AG739" s="54">
        <v>0</v>
      </c>
      <c r="AH739" s="54">
        <v>0</v>
      </c>
      <c r="AI739" s="54">
        <v>0</v>
      </c>
      <c r="AJ739" s="54">
        <v>202702.97</v>
      </c>
      <c r="AK739" s="54">
        <v>202702.97</v>
      </c>
      <c r="AL739" s="49" t="s">
        <v>5914</v>
      </c>
    </row>
    <row r="740" spans="1:38" hidden="1" x14ac:dyDescent="0.25">
      <c r="A740" s="13">
        <v>130081</v>
      </c>
      <c r="B740" s="15">
        <v>3</v>
      </c>
      <c r="C740" s="43" t="s">
        <v>47</v>
      </c>
      <c r="D740" s="44">
        <v>43874</v>
      </c>
      <c r="E740" s="43" t="s">
        <v>5902</v>
      </c>
      <c r="F740" s="44">
        <v>44183</v>
      </c>
      <c r="G740" s="43" t="s">
        <v>33</v>
      </c>
      <c r="H740" s="45" t="s">
        <v>49</v>
      </c>
      <c r="I740" s="43" t="s">
        <v>5915</v>
      </c>
      <c r="J740" s="43"/>
      <c r="K740" s="43" t="s">
        <v>5916</v>
      </c>
      <c r="L740" s="46" t="s">
        <v>37</v>
      </c>
      <c r="M740" s="45" t="s">
        <v>5917</v>
      </c>
      <c r="N740" s="45"/>
      <c r="O740" s="43" t="s">
        <v>1149</v>
      </c>
      <c r="P740" s="45" t="s">
        <v>188</v>
      </c>
      <c r="Q740" s="45"/>
      <c r="R740" s="110" t="s">
        <v>139</v>
      </c>
      <c r="S740" s="110" t="s">
        <v>4621</v>
      </c>
      <c r="T740" s="130"/>
      <c r="U740" s="10">
        <v>2.1059999999999999</v>
      </c>
      <c r="V740" s="46"/>
      <c r="W740" s="43"/>
      <c r="X740" s="46" t="s">
        <v>43</v>
      </c>
      <c r="Y740" s="43" t="s">
        <v>44</v>
      </c>
      <c r="Z740" s="116" t="s">
        <v>20458</v>
      </c>
      <c r="AA740" s="45"/>
      <c r="AB740" s="3">
        <v>0</v>
      </c>
      <c r="AC740" s="3">
        <v>0</v>
      </c>
      <c r="AD740" s="3">
        <v>0</v>
      </c>
      <c r="AE740" s="3">
        <v>187675.75</v>
      </c>
      <c r="AF740" s="3">
        <f>SUM(Table2[[#This Row],[PE 2021 Obligations]],Table2[[#This Row],[ROW 2021 Obligations]],Table2[[#This Row],[Construction 2021 Obligations]],Table2[[#This Row],[Paving 2021 Obligations]])</f>
        <v>187675.75</v>
      </c>
      <c r="AG740" s="3">
        <v>0</v>
      </c>
      <c r="AH740" s="3">
        <v>0</v>
      </c>
      <c r="AI740" s="3">
        <v>0</v>
      </c>
      <c r="AJ740" s="3">
        <v>187675.75</v>
      </c>
      <c r="AK740" s="3">
        <v>187675.75</v>
      </c>
      <c r="AL740" s="43" t="s">
        <v>5918</v>
      </c>
    </row>
    <row r="741" spans="1:38" hidden="1" x14ac:dyDescent="0.25">
      <c r="A741" s="13">
        <v>130108</v>
      </c>
      <c r="B741" s="15">
        <v>4</v>
      </c>
      <c r="C741" s="43" t="s">
        <v>47</v>
      </c>
      <c r="D741" s="44">
        <v>43887</v>
      </c>
      <c r="E741" s="43" t="s">
        <v>33</v>
      </c>
      <c r="F741" s="44">
        <v>44083</v>
      </c>
      <c r="G741" s="43" t="s">
        <v>33</v>
      </c>
      <c r="H741" s="45" t="s">
        <v>92</v>
      </c>
      <c r="I741" s="43" t="s">
        <v>5939</v>
      </c>
      <c r="J741" s="43"/>
      <c r="K741" s="43" t="s">
        <v>5940</v>
      </c>
      <c r="L741" s="46" t="s">
        <v>37</v>
      </c>
      <c r="M741" s="45" t="s">
        <v>5941</v>
      </c>
      <c r="N741" s="45"/>
      <c r="O741" s="43" t="s">
        <v>1149</v>
      </c>
      <c r="P741" s="45" t="s">
        <v>188</v>
      </c>
      <c r="Q741" s="45"/>
      <c r="R741" s="110" t="s">
        <v>139</v>
      </c>
      <c r="S741" s="110" t="s">
        <v>4621</v>
      </c>
      <c r="T741" s="130"/>
      <c r="U741" s="10">
        <v>1.7849999999999999</v>
      </c>
      <c r="V741" s="46"/>
      <c r="W741" s="43"/>
      <c r="X741" s="46" t="s">
        <v>43</v>
      </c>
      <c r="Y741" s="43" t="s">
        <v>78</v>
      </c>
      <c r="Z741" s="116" t="s">
        <v>20458</v>
      </c>
      <c r="AA741" s="45"/>
      <c r="AB741" s="3">
        <v>0</v>
      </c>
      <c r="AC741" s="3">
        <v>0</v>
      </c>
      <c r="AD741" s="3">
        <v>0</v>
      </c>
      <c r="AE741" s="3">
        <v>2806.53</v>
      </c>
      <c r="AF741" s="3">
        <f>SUM(Table2[[#This Row],[PE 2021 Obligations]],Table2[[#This Row],[ROW 2021 Obligations]],Table2[[#This Row],[Construction 2021 Obligations]],Table2[[#This Row],[Paving 2021 Obligations]])</f>
        <v>2806.53</v>
      </c>
      <c r="AG741" s="3">
        <v>0</v>
      </c>
      <c r="AH741" s="3">
        <v>0</v>
      </c>
      <c r="AI741" s="3">
        <v>0</v>
      </c>
      <c r="AJ741" s="3">
        <v>126680.75</v>
      </c>
      <c r="AK741" s="3">
        <v>126680.75</v>
      </c>
      <c r="AL741" s="43" t="s">
        <v>5942</v>
      </c>
    </row>
    <row r="742" spans="1:38" ht="30" hidden="1" x14ac:dyDescent="0.25">
      <c r="A742" s="13">
        <v>130120</v>
      </c>
      <c r="B742" s="15">
        <v>2</v>
      </c>
      <c r="C742" s="43" t="s">
        <v>47</v>
      </c>
      <c r="D742" s="44">
        <v>43892</v>
      </c>
      <c r="E742" s="43" t="s">
        <v>33</v>
      </c>
      <c r="F742" s="44">
        <v>44195</v>
      </c>
      <c r="G742" s="43" t="s">
        <v>33</v>
      </c>
      <c r="H742" s="45" t="s">
        <v>235</v>
      </c>
      <c r="I742" s="43" t="s">
        <v>5950</v>
      </c>
      <c r="J742" s="43"/>
      <c r="K742" s="43" t="s">
        <v>5951</v>
      </c>
      <c r="L742" s="46" t="s">
        <v>37</v>
      </c>
      <c r="M742" s="45" t="s">
        <v>5952</v>
      </c>
      <c r="N742" s="45"/>
      <c r="O742" s="43" t="s">
        <v>1149</v>
      </c>
      <c r="P742" s="45" t="s">
        <v>188</v>
      </c>
      <c r="Q742" s="45"/>
      <c r="R742" s="110" t="s">
        <v>139</v>
      </c>
      <c r="S742" s="110" t="s">
        <v>4621</v>
      </c>
      <c r="T742" s="130"/>
      <c r="U742" s="10">
        <v>3.48</v>
      </c>
      <c r="V742" s="46"/>
      <c r="W742" s="43"/>
      <c r="X742" s="46" t="s">
        <v>43</v>
      </c>
      <c r="Y742" s="43" t="s">
        <v>44</v>
      </c>
      <c r="Z742" s="111" t="s">
        <v>20458</v>
      </c>
      <c r="AA742" s="45"/>
      <c r="AB742" s="3">
        <v>0</v>
      </c>
      <c r="AC742" s="3">
        <v>0</v>
      </c>
      <c r="AD742" s="3">
        <v>0</v>
      </c>
      <c r="AE742" s="3">
        <v>145409.32</v>
      </c>
      <c r="AF742" s="3">
        <f>SUM(Table2[[#This Row],[PE 2021 Obligations]],Table2[[#This Row],[ROW 2021 Obligations]],Table2[[#This Row],[Construction 2021 Obligations]],Table2[[#This Row],[Paving 2021 Obligations]])</f>
        <v>145409.32</v>
      </c>
      <c r="AG742" s="3">
        <v>0</v>
      </c>
      <c r="AH742" s="3">
        <v>0</v>
      </c>
      <c r="AI742" s="3">
        <v>0</v>
      </c>
      <c r="AJ742" s="3">
        <v>145409.32</v>
      </c>
      <c r="AK742" s="3">
        <v>145409.32</v>
      </c>
      <c r="AL742" s="43" t="s">
        <v>5953</v>
      </c>
    </row>
    <row r="743" spans="1:38" hidden="1" x14ac:dyDescent="0.25">
      <c r="A743" s="47">
        <v>130121</v>
      </c>
      <c r="B743" s="48">
        <v>2</v>
      </c>
      <c r="C743" s="49" t="s">
        <v>47</v>
      </c>
      <c r="D743" s="50">
        <v>43892</v>
      </c>
      <c r="E743" s="49" t="s">
        <v>33</v>
      </c>
      <c r="F743" s="50">
        <v>44084</v>
      </c>
      <c r="G743" s="49" t="s">
        <v>33</v>
      </c>
      <c r="H743" s="51" t="s">
        <v>235</v>
      </c>
      <c r="I743" s="49" t="s">
        <v>5954</v>
      </c>
      <c r="J743" s="49"/>
      <c r="K743" s="49" t="s">
        <v>5955</v>
      </c>
      <c r="L743" s="52" t="s">
        <v>37</v>
      </c>
      <c r="M743" s="51" t="s">
        <v>5956</v>
      </c>
      <c r="N743" s="51"/>
      <c r="O743" s="49" t="s">
        <v>1149</v>
      </c>
      <c r="P743" s="51" t="s">
        <v>188</v>
      </c>
      <c r="Q743" s="51"/>
      <c r="R743" s="110" t="s">
        <v>139</v>
      </c>
      <c r="S743" s="110" t="s">
        <v>4621</v>
      </c>
      <c r="T743" s="130"/>
      <c r="U743" s="53">
        <v>1.5</v>
      </c>
      <c r="V743" s="52"/>
      <c r="W743" s="49"/>
      <c r="X743" s="52" t="s">
        <v>43</v>
      </c>
      <c r="Y743" s="49" t="s">
        <v>44</v>
      </c>
      <c r="Z743" s="111" t="s">
        <v>20458</v>
      </c>
      <c r="AA743" s="51"/>
      <c r="AB743" s="54">
        <v>0</v>
      </c>
      <c r="AC743" s="54">
        <v>0</v>
      </c>
      <c r="AD743" s="54">
        <v>0</v>
      </c>
      <c r="AE743" s="54">
        <v>11881.66</v>
      </c>
      <c r="AF743" s="3">
        <f>SUM(Table2[[#This Row],[PE 2021 Obligations]],Table2[[#This Row],[ROW 2021 Obligations]],Table2[[#This Row],[Construction 2021 Obligations]],Table2[[#This Row],[Paving 2021 Obligations]])</f>
        <v>11881.66</v>
      </c>
      <c r="AG743" s="54">
        <v>0</v>
      </c>
      <c r="AH743" s="54">
        <v>0</v>
      </c>
      <c r="AI743" s="54">
        <v>0</v>
      </c>
      <c r="AJ743" s="54">
        <v>294033.3</v>
      </c>
      <c r="AK743" s="54">
        <v>294033.3</v>
      </c>
      <c r="AL743" s="49" t="s">
        <v>5957</v>
      </c>
    </row>
    <row r="744" spans="1:38" hidden="1" x14ac:dyDescent="0.25">
      <c r="A744" s="47">
        <v>130134</v>
      </c>
      <c r="B744" s="48">
        <v>3</v>
      </c>
      <c r="C744" s="49" t="s">
        <v>47</v>
      </c>
      <c r="D744" s="50">
        <v>43899</v>
      </c>
      <c r="E744" s="49" t="s">
        <v>33</v>
      </c>
      <c r="F744" s="50">
        <v>44176</v>
      </c>
      <c r="G744" s="49" t="s">
        <v>33</v>
      </c>
      <c r="H744" s="51" t="s">
        <v>362</v>
      </c>
      <c r="I744" s="49" t="s">
        <v>5972</v>
      </c>
      <c r="J744" s="49"/>
      <c r="K744" s="49" t="s">
        <v>5973</v>
      </c>
      <c r="L744" s="52" t="s">
        <v>37</v>
      </c>
      <c r="M744" s="51" t="s">
        <v>5974</v>
      </c>
      <c r="N744" s="51"/>
      <c r="O744" s="49" t="s">
        <v>1149</v>
      </c>
      <c r="P744" s="51" t="s">
        <v>188</v>
      </c>
      <c r="Q744" s="51"/>
      <c r="R744" s="110" t="s">
        <v>139</v>
      </c>
      <c r="S744" s="110" t="s">
        <v>4621</v>
      </c>
      <c r="T744" s="130"/>
      <c r="U744" s="53">
        <v>2.1040000000000001</v>
      </c>
      <c r="V744" s="52"/>
      <c r="W744" s="49"/>
      <c r="X744" s="52" t="s">
        <v>43</v>
      </c>
      <c r="Y744" s="49" t="s">
        <v>44</v>
      </c>
      <c r="Z744" s="116" t="s">
        <v>20458</v>
      </c>
      <c r="AA744" s="51"/>
      <c r="AB744" s="54">
        <v>0</v>
      </c>
      <c r="AC744" s="54">
        <v>0</v>
      </c>
      <c r="AD744" s="54">
        <v>0</v>
      </c>
      <c r="AE744" s="54">
        <v>139847.04000000001</v>
      </c>
      <c r="AF744" s="3">
        <f>SUM(Table2[[#This Row],[PE 2021 Obligations]],Table2[[#This Row],[ROW 2021 Obligations]],Table2[[#This Row],[Construction 2021 Obligations]],Table2[[#This Row],[Paving 2021 Obligations]])</f>
        <v>139847.04000000001</v>
      </c>
      <c r="AG744" s="54">
        <v>0</v>
      </c>
      <c r="AH744" s="54">
        <v>0</v>
      </c>
      <c r="AI744" s="54">
        <v>0</v>
      </c>
      <c r="AJ744" s="54">
        <v>139847.04000000001</v>
      </c>
      <c r="AK744" s="54">
        <v>139847.04000000001</v>
      </c>
      <c r="AL744" s="49" t="s">
        <v>5975</v>
      </c>
    </row>
    <row r="745" spans="1:38" ht="30" hidden="1" x14ac:dyDescent="0.25">
      <c r="A745" s="13">
        <v>130135</v>
      </c>
      <c r="B745" s="15">
        <v>3</v>
      </c>
      <c r="C745" s="43" t="s">
        <v>47</v>
      </c>
      <c r="D745" s="44">
        <v>43899</v>
      </c>
      <c r="E745" s="43" t="s">
        <v>33</v>
      </c>
      <c r="F745" s="44">
        <v>44176</v>
      </c>
      <c r="G745" s="43" t="s">
        <v>33</v>
      </c>
      <c r="H745" s="45" t="s">
        <v>362</v>
      </c>
      <c r="I745" s="43" t="s">
        <v>5976</v>
      </c>
      <c r="J745" s="43"/>
      <c r="K745" s="43" t="s">
        <v>5977</v>
      </c>
      <c r="L745" s="46" t="s">
        <v>37</v>
      </c>
      <c r="M745" s="45" t="s">
        <v>5978</v>
      </c>
      <c r="N745" s="45"/>
      <c r="O745" s="43" t="s">
        <v>1149</v>
      </c>
      <c r="P745" s="45" t="s">
        <v>188</v>
      </c>
      <c r="Q745" s="45"/>
      <c r="R745" s="110" t="s">
        <v>139</v>
      </c>
      <c r="S745" s="110" t="s">
        <v>4621</v>
      </c>
      <c r="T745" s="130"/>
      <c r="U745" s="10">
        <v>2.2200000000000002</v>
      </c>
      <c r="V745" s="46"/>
      <c r="W745" s="43"/>
      <c r="X745" s="46" t="s">
        <v>43</v>
      </c>
      <c r="Y745" s="43" t="s">
        <v>44</v>
      </c>
      <c r="Z745" s="111" t="s">
        <v>20458</v>
      </c>
      <c r="AA745" s="45"/>
      <c r="AB745" s="3">
        <v>0</v>
      </c>
      <c r="AC745" s="3">
        <v>0</v>
      </c>
      <c r="AD745" s="3">
        <v>0</v>
      </c>
      <c r="AE745" s="3">
        <v>144345.94</v>
      </c>
      <c r="AF745" s="3">
        <f>SUM(Table2[[#This Row],[PE 2021 Obligations]],Table2[[#This Row],[ROW 2021 Obligations]],Table2[[#This Row],[Construction 2021 Obligations]],Table2[[#This Row],[Paving 2021 Obligations]])</f>
        <v>144345.94</v>
      </c>
      <c r="AG745" s="3">
        <v>0</v>
      </c>
      <c r="AH745" s="3">
        <v>0</v>
      </c>
      <c r="AI745" s="3">
        <v>0</v>
      </c>
      <c r="AJ745" s="3">
        <v>144345.94</v>
      </c>
      <c r="AK745" s="3">
        <v>144345.94</v>
      </c>
      <c r="AL745" s="43" t="s">
        <v>5979</v>
      </c>
    </row>
    <row r="746" spans="1:38" ht="30" hidden="1" x14ac:dyDescent="0.25">
      <c r="A746" s="47">
        <v>130138</v>
      </c>
      <c r="B746" s="48">
        <v>2</v>
      </c>
      <c r="C746" s="49" t="s">
        <v>47</v>
      </c>
      <c r="D746" s="50">
        <v>43900</v>
      </c>
      <c r="E746" s="49" t="s">
        <v>33</v>
      </c>
      <c r="F746" s="50">
        <v>44195</v>
      </c>
      <c r="G746" s="49" t="s">
        <v>33</v>
      </c>
      <c r="H746" s="51" t="s">
        <v>431</v>
      </c>
      <c r="I746" s="49" t="s">
        <v>5980</v>
      </c>
      <c r="J746" s="49"/>
      <c r="K746" s="49" t="s">
        <v>4334</v>
      </c>
      <c r="L746" s="52" t="s">
        <v>37</v>
      </c>
      <c r="M746" s="51" t="s">
        <v>5981</v>
      </c>
      <c r="N746" s="51"/>
      <c r="O746" s="49" t="s">
        <v>1149</v>
      </c>
      <c r="P746" s="51" t="s">
        <v>188</v>
      </c>
      <c r="Q746" s="51"/>
      <c r="R746" s="110" t="s">
        <v>139</v>
      </c>
      <c r="S746" s="110" t="s">
        <v>4621</v>
      </c>
      <c r="T746" s="130"/>
      <c r="U746" s="53">
        <v>1.359</v>
      </c>
      <c r="V746" s="52"/>
      <c r="W746" s="49"/>
      <c r="X746" s="52" t="s">
        <v>43</v>
      </c>
      <c r="Y746" s="49" t="s">
        <v>44</v>
      </c>
      <c r="Z746" s="111" t="s">
        <v>20458</v>
      </c>
      <c r="AA746" s="51"/>
      <c r="AB746" s="54">
        <v>0</v>
      </c>
      <c r="AC746" s="54">
        <v>0</v>
      </c>
      <c r="AD746" s="54">
        <v>0</v>
      </c>
      <c r="AE746" s="54">
        <v>199760</v>
      </c>
      <c r="AF746" s="3">
        <f>SUM(Table2[[#This Row],[PE 2021 Obligations]],Table2[[#This Row],[ROW 2021 Obligations]],Table2[[#This Row],[Construction 2021 Obligations]],Table2[[#This Row],[Paving 2021 Obligations]])</f>
        <v>199760</v>
      </c>
      <c r="AG746" s="54">
        <v>0</v>
      </c>
      <c r="AH746" s="54">
        <v>0</v>
      </c>
      <c r="AI746" s="54">
        <v>0</v>
      </c>
      <c r="AJ746" s="54">
        <v>199760</v>
      </c>
      <c r="AK746" s="54">
        <v>199760</v>
      </c>
      <c r="AL746" s="49" t="s">
        <v>5982</v>
      </c>
    </row>
    <row r="747" spans="1:38" hidden="1" x14ac:dyDescent="0.25">
      <c r="A747" s="47">
        <v>130197</v>
      </c>
      <c r="B747" s="48">
        <v>2</v>
      </c>
      <c r="C747" s="49" t="s">
        <v>47</v>
      </c>
      <c r="D747" s="50">
        <v>43915</v>
      </c>
      <c r="E747" s="49" t="s">
        <v>33</v>
      </c>
      <c r="F747" s="50">
        <v>44084</v>
      </c>
      <c r="G747" s="49" t="s">
        <v>33</v>
      </c>
      <c r="H747" s="51" t="s">
        <v>264</v>
      </c>
      <c r="I747" s="49" t="s">
        <v>6015</v>
      </c>
      <c r="J747" s="49"/>
      <c r="K747" s="49" t="s">
        <v>6016</v>
      </c>
      <c r="L747" s="52" t="s">
        <v>37</v>
      </c>
      <c r="M747" s="51" t="s">
        <v>6017</v>
      </c>
      <c r="N747" s="51"/>
      <c r="O747" s="49" t="s">
        <v>1149</v>
      </c>
      <c r="P747" s="51" t="s">
        <v>188</v>
      </c>
      <c r="Q747" s="51"/>
      <c r="R747" s="110" t="s">
        <v>139</v>
      </c>
      <c r="S747" s="110" t="s">
        <v>4621</v>
      </c>
      <c r="T747" s="130"/>
      <c r="U747" s="53">
        <v>0.80800000000000005</v>
      </c>
      <c r="V747" s="52"/>
      <c r="W747" s="49"/>
      <c r="X747" s="52" t="s">
        <v>43</v>
      </c>
      <c r="Y747" s="49" t="s">
        <v>44</v>
      </c>
      <c r="Z747" s="116" t="s">
        <v>20458</v>
      </c>
      <c r="AA747" s="51"/>
      <c r="AB747" s="54">
        <v>0</v>
      </c>
      <c r="AC747" s="54">
        <v>0</v>
      </c>
      <c r="AD747" s="54">
        <v>0</v>
      </c>
      <c r="AE747" s="54">
        <v>70.680000000000007</v>
      </c>
      <c r="AF747" s="3">
        <f>SUM(Table2[[#This Row],[PE 2021 Obligations]],Table2[[#This Row],[ROW 2021 Obligations]],Table2[[#This Row],[Construction 2021 Obligations]],Table2[[#This Row],[Paving 2021 Obligations]])</f>
        <v>70.680000000000007</v>
      </c>
      <c r="AG747" s="54">
        <v>0</v>
      </c>
      <c r="AH747" s="54">
        <v>0</v>
      </c>
      <c r="AI747" s="54">
        <v>0</v>
      </c>
      <c r="AJ747" s="54">
        <v>134166.32</v>
      </c>
      <c r="AK747" s="54">
        <v>134166.32</v>
      </c>
      <c r="AL747" s="49" t="s">
        <v>6018</v>
      </c>
    </row>
    <row r="748" spans="1:38" hidden="1" x14ac:dyDescent="0.25">
      <c r="A748" s="13">
        <v>130212</v>
      </c>
      <c r="B748" s="15">
        <v>2</v>
      </c>
      <c r="C748" s="43" t="s">
        <v>47</v>
      </c>
      <c r="D748" s="44">
        <v>43917</v>
      </c>
      <c r="E748" s="43" t="s">
        <v>33</v>
      </c>
      <c r="F748" s="44">
        <v>44224</v>
      </c>
      <c r="G748" s="43" t="s">
        <v>33</v>
      </c>
      <c r="H748" s="45" t="s">
        <v>397</v>
      </c>
      <c r="I748" s="43" t="s">
        <v>6024</v>
      </c>
      <c r="J748" s="43"/>
      <c r="K748" s="43" t="s">
        <v>1730</v>
      </c>
      <c r="L748" s="46" t="s">
        <v>37</v>
      </c>
      <c r="M748" s="45" t="s">
        <v>6025</v>
      </c>
      <c r="N748" s="45"/>
      <c r="O748" s="43" t="s">
        <v>1149</v>
      </c>
      <c r="P748" s="45" t="s">
        <v>188</v>
      </c>
      <c r="Q748" s="45"/>
      <c r="R748" s="110" t="s">
        <v>139</v>
      </c>
      <c r="S748" s="110" t="s">
        <v>4621</v>
      </c>
      <c r="T748" s="130"/>
      <c r="U748" s="10">
        <v>0.79900000000000004</v>
      </c>
      <c r="V748" s="46"/>
      <c r="W748" s="43"/>
      <c r="X748" s="46" t="s">
        <v>43</v>
      </c>
      <c r="Y748" s="43" t="s">
        <v>44</v>
      </c>
      <c r="Z748" s="116" t="s">
        <v>20458</v>
      </c>
      <c r="AA748" s="45"/>
      <c r="AB748" s="3">
        <v>0</v>
      </c>
      <c r="AC748" s="3">
        <v>0</v>
      </c>
      <c r="AD748" s="3">
        <v>0</v>
      </c>
      <c r="AE748" s="3">
        <v>95680.65</v>
      </c>
      <c r="AF748" s="3">
        <f>SUM(Table2[[#This Row],[PE 2021 Obligations]],Table2[[#This Row],[ROW 2021 Obligations]],Table2[[#This Row],[Construction 2021 Obligations]],Table2[[#This Row],[Paving 2021 Obligations]])</f>
        <v>95680.65</v>
      </c>
      <c r="AG748" s="3">
        <v>0</v>
      </c>
      <c r="AH748" s="3">
        <v>0</v>
      </c>
      <c r="AI748" s="3">
        <v>0</v>
      </c>
      <c r="AJ748" s="3">
        <v>95680.65</v>
      </c>
      <c r="AK748" s="3">
        <v>95680.65</v>
      </c>
      <c r="AL748" s="43" t="s">
        <v>6026</v>
      </c>
    </row>
    <row r="749" spans="1:38" hidden="1" x14ac:dyDescent="0.25">
      <c r="A749" s="47">
        <v>130214</v>
      </c>
      <c r="B749" s="48">
        <v>2</v>
      </c>
      <c r="C749" s="49" t="s">
        <v>47</v>
      </c>
      <c r="D749" s="50">
        <v>43917</v>
      </c>
      <c r="E749" s="49" t="s">
        <v>33</v>
      </c>
      <c r="F749" s="50">
        <v>44193</v>
      </c>
      <c r="G749" s="49" t="s">
        <v>33</v>
      </c>
      <c r="H749" s="51" t="s">
        <v>397</v>
      </c>
      <c r="I749" s="49" t="s">
        <v>6027</v>
      </c>
      <c r="J749" s="49"/>
      <c r="K749" s="49" t="s">
        <v>6028</v>
      </c>
      <c r="L749" s="52" t="s">
        <v>37</v>
      </c>
      <c r="M749" s="51" t="s">
        <v>6029</v>
      </c>
      <c r="N749" s="51"/>
      <c r="O749" s="49" t="s">
        <v>1149</v>
      </c>
      <c r="P749" s="51" t="s">
        <v>188</v>
      </c>
      <c r="Q749" s="51"/>
      <c r="R749" s="110" t="s">
        <v>139</v>
      </c>
      <c r="S749" s="110" t="s">
        <v>4621</v>
      </c>
      <c r="T749" s="130"/>
      <c r="U749" s="53">
        <v>0.88700000000000001</v>
      </c>
      <c r="V749" s="52"/>
      <c r="W749" s="49"/>
      <c r="X749" s="52" t="s">
        <v>43</v>
      </c>
      <c r="Y749" s="49" t="s">
        <v>44</v>
      </c>
      <c r="Z749" s="111" t="s">
        <v>20458</v>
      </c>
      <c r="AA749" s="51"/>
      <c r="AB749" s="54">
        <v>0</v>
      </c>
      <c r="AC749" s="54">
        <v>0</v>
      </c>
      <c r="AD749" s="54">
        <v>0</v>
      </c>
      <c r="AE749" s="54">
        <v>126431.67999999999</v>
      </c>
      <c r="AF749" s="3">
        <f>SUM(Table2[[#This Row],[PE 2021 Obligations]],Table2[[#This Row],[ROW 2021 Obligations]],Table2[[#This Row],[Construction 2021 Obligations]],Table2[[#This Row],[Paving 2021 Obligations]])</f>
        <v>126431.67999999999</v>
      </c>
      <c r="AG749" s="54">
        <v>0</v>
      </c>
      <c r="AH749" s="54">
        <v>0</v>
      </c>
      <c r="AI749" s="54">
        <v>0</v>
      </c>
      <c r="AJ749" s="54">
        <v>126431.67999999999</v>
      </c>
      <c r="AK749" s="54">
        <v>126431.67999999999</v>
      </c>
      <c r="AL749" s="49" t="s">
        <v>6030</v>
      </c>
    </row>
    <row r="750" spans="1:38" hidden="1" x14ac:dyDescent="0.25">
      <c r="A750" s="13">
        <v>130220</v>
      </c>
      <c r="B750" s="15">
        <v>1</v>
      </c>
      <c r="C750" s="43" t="s">
        <v>47</v>
      </c>
      <c r="D750" s="44">
        <v>43928</v>
      </c>
      <c r="E750" s="43" t="s">
        <v>33</v>
      </c>
      <c r="F750" s="44">
        <v>44095</v>
      </c>
      <c r="G750" s="43" t="s">
        <v>33</v>
      </c>
      <c r="H750" s="45" t="s">
        <v>283</v>
      </c>
      <c r="I750" s="43" t="s">
        <v>6038</v>
      </c>
      <c r="J750" s="43"/>
      <c r="K750" s="43" t="s">
        <v>6039</v>
      </c>
      <c r="L750" s="46" t="s">
        <v>37</v>
      </c>
      <c r="M750" s="45" t="s">
        <v>6040</v>
      </c>
      <c r="N750" s="45"/>
      <c r="O750" s="43" t="s">
        <v>1149</v>
      </c>
      <c r="P750" s="45" t="s">
        <v>188</v>
      </c>
      <c r="Q750" s="45"/>
      <c r="R750" s="110" t="s">
        <v>139</v>
      </c>
      <c r="S750" s="110" t="s">
        <v>4621</v>
      </c>
      <c r="T750" s="130"/>
      <c r="U750" s="10">
        <v>0.77</v>
      </c>
      <c r="V750" s="46"/>
      <c r="W750" s="43"/>
      <c r="X750" s="46" t="s">
        <v>43</v>
      </c>
      <c r="Y750" s="43" t="s">
        <v>78</v>
      </c>
      <c r="Z750" s="111" t="s">
        <v>20458</v>
      </c>
      <c r="AA750" s="45"/>
      <c r="AB750" s="3">
        <v>0</v>
      </c>
      <c r="AC750" s="3">
        <v>0</v>
      </c>
      <c r="AD750" s="3">
        <v>0</v>
      </c>
      <c r="AE750" s="3">
        <v>7500.1</v>
      </c>
      <c r="AF750" s="3">
        <f>SUM(Table2[[#This Row],[PE 2021 Obligations]],Table2[[#This Row],[ROW 2021 Obligations]],Table2[[#This Row],[Construction 2021 Obligations]],Table2[[#This Row],[Paving 2021 Obligations]])</f>
        <v>7500.1</v>
      </c>
      <c r="AG750" s="3">
        <v>0</v>
      </c>
      <c r="AH750" s="3">
        <v>0</v>
      </c>
      <c r="AI750" s="3">
        <v>0</v>
      </c>
      <c r="AJ750" s="3">
        <v>84822.1</v>
      </c>
      <c r="AK750" s="3">
        <v>84822.1</v>
      </c>
      <c r="AL750" s="43" t="s">
        <v>6041</v>
      </c>
    </row>
    <row r="751" spans="1:38" hidden="1" x14ac:dyDescent="0.25">
      <c r="A751" s="47">
        <v>130221</v>
      </c>
      <c r="B751" s="48">
        <v>1</v>
      </c>
      <c r="C751" s="49" t="s">
        <v>47</v>
      </c>
      <c r="D751" s="50">
        <v>43928</v>
      </c>
      <c r="E751" s="49" t="s">
        <v>33</v>
      </c>
      <c r="F751" s="50">
        <v>44188</v>
      </c>
      <c r="G751" s="49" t="s">
        <v>33</v>
      </c>
      <c r="H751" s="51" t="s">
        <v>283</v>
      </c>
      <c r="I751" s="49" t="s">
        <v>6042</v>
      </c>
      <c r="J751" s="49"/>
      <c r="K751" s="49" t="s">
        <v>6043</v>
      </c>
      <c r="L751" s="52" t="s">
        <v>37</v>
      </c>
      <c r="M751" s="51" t="s">
        <v>6044</v>
      </c>
      <c r="N751" s="51"/>
      <c r="O751" s="49" t="s">
        <v>1149</v>
      </c>
      <c r="P751" s="51" t="s">
        <v>188</v>
      </c>
      <c r="Q751" s="51"/>
      <c r="R751" s="110" t="s">
        <v>139</v>
      </c>
      <c r="S751" s="110" t="s">
        <v>4621</v>
      </c>
      <c r="T751" s="130"/>
      <c r="U751" s="53">
        <v>2</v>
      </c>
      <c r="V751" s="52"/>
      <c r="W751" s="49"/>
      <c r="X751" s="52" t="s">
        <v>43</v>
      </c>
      <c r="Y751" s="49" t="s">
        <v>44</v>
      </c>
      <c r="Z751" s="116" t="s">
        <v>20458</v>
      </c>
      <c r="AA751" s="51"/>
      <c r="AB751" s="54">
        <v>0</v>
      </c>
      <c r="AC751" s="54">
        <v>0</v>
      </c>
      <c r="AD751" s="54">
        <v>0</v>
      </c>
      <c r="AE751" s="54">
        <v>1304.25</v>
      </c>
      <c r="AF751" s="3">
        <f>SUM(Table2[[#This Row],[PE 2021 Obligations]],Table2[[#This Row],[ROW 2021 Obligations]],Table2[[#This Row],[Construction 2021 Obligations]],Table2[[#This Row],[Paving 2021 Obligations]])</f>
        <v>1304.25</v>
      </c>
      <c r="AG751" s="54">
        <v>0</v>
      </c>
      <c r="AH751" s="54">
        <v>0</v>
      </c>
      <c r="AI751" s="54">
        <v>0</v>
      </c>
      <c r="AJ751" s="54">
        <v>227978.25</v>
      </c>
      <c r="AK751" s="54">
        <v>227978.25</v>
      </c>
      <c r="AL751" s="49" t="s">
        <v>6045</v>
      </c>
    </row>
    <row r="752" spans="1:38" hidden="1" x14ac:dyDescent="0.25">
      <c r="A752" s="47">
        <v>130232</v>
      </c>
      <c r="B752" s="48">
        <v>1</v>
      </c>
      <c r="C752" s="49" t="s">
        <v>31</v>
      </c>
      <c r="D752" s="50">
        <v>43930</v>
      </c>
      <c r="E752" s="49" t="s">
        <v>33</v>
      </c>
      <c r="F752" s="50">
        <v>44097</v>
      </c>
      <c r="G752" s="49" t="s">
        <v>56</v>
      </c>
      <c r="H752" s="51" t="s">
        <v>643</v>
      </c>
      <c r="I752" s="49" t="s">
        <v>6068</v>
      </c>
      <c r="J752" s="49"/>
      <c r="K752" s="49" t="s">
        <v>6069</v>
      </c>
      <c r="L752" s="52" t="s">
        <v>37</v>
      </c>
      <c r="M752" s="51" t="s">
        <v>6070</v>
      </c>
      <c r="N752" s="51"/>
      <c r="O752" s="49" t="s">
        <v>1149</v>
      </c>
      <c r="P752" s="51" t="s">
        <v>188</v>
      </c>
      <c r="Q752" s="51"/>
      <c r="R752" s="110" t="s">
        <v>139</v>
      </c>
      <c r="S752" s="110" t="s">
        <v>4621</v>
      </c>
      <c r="T752" s="130"/>
      <c r="U752" s="53">
        <v>4.59</v>
      </c>
      <c r="V752" s="52"/>
      <c r="W752" s="49"/>
      <c r="X752" s="52" t="s">
        <v>43</v>
      </c>
      <c r="Y752" s="49" t="s">
        <v>44</v>
      </c>
      <c r="Z752" s="116" t="s">
        <v>20458</v>
      </c>
      <c r="AA752" s="51"/>
      <c r="AB752" s="54">
        <v>0</v>
      </c>
      <c r="AC752" s="54">
        <v>0</v>
      </c>
      <c r="AD752" s="54">
        <v>0</v>
      </c>
      <c r="AE752" s="54">
        <v>444920</v>
      </c>
      <c r="AF752" s="3">
        <f>SUM(Table2[[#This Row],[PE 2021 Obligations]],Table2[[#This Row],[ROW 2021 Obligations]],Table2[[#This Row],[Construction 2021 Obligations]],Table2[[#This Row],[Paving 2021 Obligations]])</f>
        <v>444920</v>
      </c>
      <c r="AG752" s="54">
        <v>0</v>
      </c>
      <c r="AH752" s="54">
        <v>0</v>
      </c>
      <c r="AI752" s="54">
        <v>0</v>
      </c>
      <c r="AJ752" s="54">
        <v>444920</v>
      </c>
      <c r="AK752" s="54">
        <v>444920</v>
      </c>
      <c r="AL752" s="49" t="s">
        <v>6071</v>
      </c>
    </row>
    <row r="753" spans="1:38" ht="30" hidden="1" x14ac:dyDescent="0.25">
      <c r="A753" s="13">
        <v>130246</v>
      </c>
      <c r="B753" s="15">
        <v>1</v>
      </c>
      <c r="C753" s="43" t="s">
        <v>47</v>
      </c>
      <c r="D753" s="44">
        <v>43942</v>
      </c>
      <c r="E753" s="43" t="s">
        <v>33</v>
      </c>
      <c r="F753" s="44">
        <v>44195</v>
      </c>
      <c r="G753" s="43" t="s">
        <v>33</v>
      </c>
      <c r="H753" s="45" t="s">
        <v>386</v>
      </c>
      <c r="I753" s="43" t="s">
        <v>6086</v>
      </c>
      <c r="J753" s="43"/>
      <c r="K753" s="43" t="s">
        <v>3055</v>
      </c>
      <c r="L753" s="46" t="s">
        <v>37</v>
      </c>
      <c r="M753" s="45" t="s">
        <v>6087</v>
      </c>
      <c r="N753" s="45"/>
      <c r="O753" s="43" t="s">
        <v>1149</v>
      </c>
      <c r="P753" s="45" t="s">
        <v>188</v>
      </c>
      <c r="Q753" s="45"/>
      <c r="R753" s="110" t="s">
        <v>139</v>
      </c>
      <c r="S753" s="110" t="s">
        <v>4621</v>
      </c>
      <c r="T753" s="130"/>
      <c r="U753" s="10">
        <v>2.85</v>
      </c>
      <c r="V753" s="46"/>
      <c r="W753" s="43"/>
      <c r="X753" s="46" t="s">
        <v>43</v>
      </c>
      <c r="Y753" s="43" t="s">
        <v>1150</v>
      </c>
      <c r="Z753" s="116" t="s">
        <v>20458</v>
      </c>
      <c r="AA753" s="45"/>
      <c r="AB753" s="3">
        <v>0</v>
      </c>
      <c r="AC753" s="3">
        <v>0</v>
      </c>
      <c r="AD753" s="3">
        <v>0</v>
      </c>
      <c r="AE753" s="3">
        <v>224666.43</v>
      </c>
      <c r="AF753" s="3">
        <f>SUM(Table2[[#This Row],[PE 2021 Obligations]],Table2[[#This Row],[ROW 2021 Obligations]],Table2[[#This Row],[Construction 2021 Obligations]],Table2[[#This Row],[Paving 2021 Obligations]])</f>
        <v>224666.43</v>
      </c>
      <c r="AG753" s="3">
        <v>0</v>
      </c>
      <c r="AH753" s="3">
        <v>0</v>
      </c>
      <c r="AI753" s="3">
        <v>0</v>
      </c>
      <c r="AJ753" s="3">
        <v>224666.43</v>
      </c>
      <c r="AK753" s="3">
        <v>224666.43</v>
      </c>
      <c r="AL753" s="43" t="s">
        <v>6088</v>
      </c>
    </row>
    <row r="754" spans="1:38" hidden="1" x14ac:dyDescent="0.25">
      <c r="A754" s="13">
        <v>130249</v>
      </c>
      <c r="B754" s="15">
        <v>1</v>
      </c>
      <c r="C754" s="43" t="s">
        <v>47</v>
      </c>
      <c r="D754" s="44">
        <v>43943</v>
      </c>
      <c r="E754" s="43" t="s">
        <v>33</v>
      </c>
      <c r="F754" s="44">
        <v>44113</v>
      </c>
      <c r="G754" s="43" t="s">
        <v>33</v>
      </c>
      <c r="H754" s="45" t="s">
        <v>289</v>
      </c>
      <c r="I754" s="43" t="s">
        <v>6092</v>
      </c>
      <c r="J754" s="43"/>
      <c r="K754" s="43" t="s">
        <v>6093</v>
      </c>
      <c r="L754" s="46" t="s">
        <v>37</v>
      </c>
      <c r="M754" s="45" t="s">
        <v>6094</v>
      </c>
      <c r="N754" s="45"/>
      <c r="O754" s="43" t="s">
        <v>1149</v>
      </c>
      <c r="P754" s="45" t="s">
        <v>188</v>
      </c>
      <c r="Q754" s="45"/>
      <c r="R754" s="110" t="s">
        <v>139</v>
      </c>
      <c r="S754" s="110" t="s">
        <v>4621</v>
      </c>
      <c r="T754" s="130"/>
      <c r="U754" s="10">
        <v>5</v>
      </c>
      <c r="V754" s="46"/>
      <c r="W754" s="43"/>
      <c r="X754" s="46" t="s">
        <v>43</v>
      </c>
      <c r="Y754" s="43" t="s">
        <v>44</v>
      </c>
      <c r="Z754" s="111" t="s">
        <v>20458</v>
      </c>
      <c r="AA754" s="45"/>
      <c r="AB754" s="3">
        <v>0</v>
      </c>
      <c r="AC754" s="3">
        <v>0</v>
      </c>
      <c r="AD754" s="3">
        <v>0</v>
      </c>
      <c r="AE754" s="3">
        <v>317334.45</v>
      </c>
      <c r="AF754" s="3">
        <f>SUM(Table2[[#This Row],[PE 2021 Obligations]],Table2[[#This Row],[ROW 2021 Obligations]],Table2[[#This Row],[Construction 2021 Obligations]],Table2[[#This Row],[Paving 2021 Obligations]])</f>
        <v>317334.45</v>
      </c>
      <c r="AG754" s="3">
        <v>0</v>
      </c>
      <c r="AH754" s="3">
        <v>0</v>
      </c>
      <c r="AI754" s="3">
        <v>0</v>
      </c>
      <c r="AJ754" s="3">
        <v>317334.45</v>
      </c>
      <c r="AK754" s="3">
        <v>317334.45</v>
      </c>
      <c r="AL754" s="43" t="s">
        <v>6095</v>
      </c>
    </row>
    <row r="755" spans="1:38" hidden="1" x14ac:dyDescent="0.25">
      <c r="A755" s="13">
        <v>130334</v>
      </c>
      <c r="B755" s="15">
        <v>1</v>
      </c>
      <c r="C755" s="43" t="s">
        <v>47</v>
      </c>
      <c r="D755" s="44">
        <v>43962</v>
      </c>
      <c r="E755" s="43" t="s">
        <v>33</v>
      </c>
      <c r="F755" s="44">
        <v>44358</v>
      </c>
      <c r="G755" s="43" t="s">
        <v>33</v>
      </c>
      <c r="H755" s="45" t="s">
        <v>215</v>
      </c>
      <c r="I755" s="43" t="s">
        <v>6257</v>
      </c>
      <c r="J755" s="43"/>
      <c r="K755" s="43" t="s">
        <v>4786</v>
      </c>
      <c r="L755" s="46" t="s">
        <v>37</v>
      </c>
      <c r="M755" s="45" t="s">
        <v>6258</v>
      </c>
      <c r="N755" s="45"/>
      <c r="O755" s="43" t="s">
        <v>1149</v>
      </c>
      <c r="P755" s="45" t="s">
        <v>188</v>
      </c>
      <c r="Q755" s="45"/>
      <c r="R755" s="110" t="s">
        <v>139</v>
      </c>
      <c r="S755" s="110" t="s">
        <v>4621</v>
      </c>
      <c r="T755" s="130"/>
      <c r="U755" s="10">
        <v>3.5</v>
      </c>
      <c r="V755" s="46"/>
      <c r="W755" s="43"/>
      <c r="X755" s="46" t="s">
        <v>43</v>
      </c>
      <c r="Y755" s="43" t="s">
        <v>44</v>
      </c>
      <c r="Z755" s="111" t="s">
        <v>20458</v>
      </c>
      <c r="AA755" s="45"/>
      <c r="AB755" s="3">
        <v>0</v>
      </c>
      <c r="AC755" s="3">
        <v>0</v>
      </c>
      <c r="AD755" s="3">
        <v>0</v>
      </c>
      <c r="AE755" s="3">
        <v>221284</v>
      </c>
      <c r="AF755" s="3">
        <f>SUM(Table2[[#This Row],[PE 2021 Obligations]],Table2[[#This Row],[ROW 2021 Obligations]],Table2[[#This Row],[Construction 2021 Obligations]],Table2[[#This Row],[Paving 2021 Obligations]])</f>
        <v>221284</v>
      </c>
      <c r="AG755" s="3">
        <v>0</v>
      </c>
      <c r="AH755" s="3">
        <v>0</v>
      </c>
      <c r="AI755" s="3">
        <v>0</v>
      </c>
      <c r="AJ755" s="3">
        <v>211856.91</v>
      </c>
      <c r="AK755" s="3">
        <v>211856.91</v>
      </c>
      <c r="AL755" s="43" t="s">
        <v>6259</v>
      </c>
    </row>
    <row r="756" spans="1:38" hidden="1" x14ac:dyDescent="0.25">
      <c r="A756" s="47">
        <v>130349</v>
      </c>
      <c r="B756" s="48">
        <v>1</v>
      </c>
      <c r="C756" s="49" t="s">
        <v>47</v>
      </c>
      <c r="D756" s="50">
        <v>43966</v>
      </c>
      <c r="E756" s="49" t="s">
        <v>33</v>
      </c>
      <c r="F756" s="50">
        <v>44188</v>
      </c>
      <c r="G756" s="49" t="s">
        <v>33</v>
      </c>
      <c r="H756" s="51" t="s">
        <v>394</v>
      </c>
      <c r="I756" s="49" t="s">
        <v>6276</v>
      </c>
      <c r="J756" s="49"/>
      <c r="K756" s="49" t="s">
        <v>6277</v>
      </c>
      <c r="L756" s="52" t="s">
        <v>37</v>
      </c>
      <c r="M756" s="51" t="s">
        <v>6278</v>
      </c>
      <c r="N756" s="51"/>
      <c r="O756" s="49" t="s">
        <v>1149</v>
      </c>
      <c r="P756" s="51" t="s">
        <v>188</v>
      </c>
      <c r="Q756" s="51"/>
      <c r="R756" s="110" t="s">
        <v>139</v>
      </c>
      <c r="S756" s="110" t="s">
        <v>4621</v>
      </c>
      <c r="T756" s="130"/>
      <c r="U756" s="53">
        <v>2.35</v>
      </c>
      <c r="V756" s="52"/>
      <c r="W756" s="49"/>
      <c r="X756" s="52" t="s">
        <v>43</v>
      </c>
      <c r="Y756" s="49" t="s">
        <v>44</v>
      </c>
      <c r="Z756" s="111" t="s">
        <v>20458</v>
      </c>
      <c r="AA756" s="51"/>
      <c r="AB756" s="54">
        <v>0</v>
      </c>
      <c r="AC756" s="54">
        <v>0</v>
      </c>
      <c r="AD756" s="54">
        <v>0</v>
      </c>
      <c r="AE756" s="54">
        <v>207280.67</v>
      </c>
      <c r="AF756" s="3">
        <f>SUM(Table2[[#This Row],[PE 2021 Obligations]],Table2[[#This Row],[ROW 2021 Obligations]],Table2[[#This Row],[Construction 2021 Obligations]],Table2[[#This Row],[Paving 2021 Obligations]])</f>
        <v>207280.67</v>
      </c>
      <c r="AG756" s="54">
        <v>0</v>
      </c>
      <c r="AH756" s="54">
        <v>0</v>
      </c>
      <c r="AI756" s="54">
        <v>0</v>
      </c>
      <c r="AJ756" s="54">
        <v>207280.67</v>
      </c>
      <c r="AK756" s="54">
        <v>207280.67</v>
      </c>
      <c r="AL756" s="49" t="s">
        <v>6279</v>
      </c>
    </row>
    <row r="757" spans="1:38" ht="30" hidden="1" x14ac:dyDescent="0.25">
      <c r="A757" s="47">
        <v>130353</v>
      </c>
      <c r="B757" s="48">
        <v>4</v>
      </c>
      <c r="C757" s="49" t="s">
        <v>47</v>
      </c>
      <c r="D757" s="50">
        <v>43969</v>
      </c>
      <c r="E757" s="49" t="s">
        <v>33</v>
      </c>
      <c r="F757" s="50">
        <v>44249</v>
      </c>
      <c r="G757" s="49" t="s">
        <v>33</v>
      </c>
      <c r="H757" s="51" t="s">
        <v>221</v>
      </c>
      <c r="I757" s="49" t="s">
        <v>6282</v>
      </c>
      <c r="J757" s="49"/>
      <c r="K757" s="49" t="s">
        <v>6283</v>
      </c>
      <c r="L757" s="52" t="s">
        <v>37</v>
      </c>
      <c r="M757" s="51" t="s">
        <v>6284</v>
      </c>
      <c r="N757" s="51"/>
      <c r="O757" s="49" t="s">
        <v>1149</v>
      </c>
      <c r="P757" s="51" t="s">
        <v>188</v>
      </c>
      <c r="Q757" s="51"/>
      <c r="R757" s="110" t="s">
        <v>139</v>
      </c>
      <c r="S757" s="110" t="s">
        <v>4621</v>
      </c>
      <c r="T757" s="130"/>
      <c r="U757" s="53">
        <v>1.2</v>
      </c>
      <c r="V757" s="52"/>
      <c r="W757" s="49"/>
      <c r="X757" s="52" t="s">
        <v>43</v>
      </c>
      <c r="Y757" s="49" t="s">
        <v>44</v>
      </c>
      <c r="Z757" s="116" t="s">
        <v>20458</v>
      </c>
      <c r="AA757" s="51"/>
      <c r="AB757" s="54">
        <v>0</v>
      </c>
      <c r="AC757" s="54">
        <v>0</v>
      </c>
      <c r="AD757" s="54">
        <v>0</v>
      </c>
      <c r="AE757" s="54">
        <v>86649.84</v>
      </c>
      <c r="AF757" s="3">
        <f>SUM(Table2[[#This Row],[PE 2021 Obligations]],Table2[[#This Row],[ROW 2021 Obligations]],Table2[[#This Row],[Construction 2021 Obligations]],Table2[[#This Row],[Paving 2021 Obligations]])</f>
        <v>86649.84</v>
      </c>
      <c r="AG757" s="54">
        <v>0</v>
      </c>
      <c r="AH757" s="54">
        <v>0</v>
      </c>
      <c r="AI757" s="54">
        <v>0</v>
      </c>
      <c r="AJ757" s="54">
        <v>86649.84</v>
      </c>
      <c r="AK757" s="54">
        <v>86649.84</v>
      </c>
      <c r="AL757" s="49" t="s">
        <v>6285</v>
      </c>
    </row>
    <row r="758" spans="1:38" ht="30" hidden="1" x14ac:dyDescent="0.25">
      <c r="A758" s="13">
        <v>130354</v>
      </c>
      <c r="B758" s="15">
        <v>4</v>
      </c>
      <c r="C758" s="43" t="s">
        <v>47</v>
      </c>
      <c r="D758" s="44">
        <v>43969</v>
      </c>
      <c r="E758" s="43" t="s">
        <v>33</v>
      </c>
      <c r="F758" s="44">
        <v>44237</v>
      </c>
      <c r="G758" s="43" t="s">
        <v>33</v>
      </c>
      <c r="H758" s="45" t="s">
        <v>221</v>
      </c>
      <c r="I758" s="43" t="s">
        <v>6286</v>
      </c>
      <c r="J758" s="43"/>
      <c r="K758" s="43" t="s">
        <v>6287</v>
      </c>
      <c r="L758" s="46" t="s">
        <v>37</v>
      </c>
      <c r="M758" s="45" t="s">
        <v>6288</v>
      </c>
      <c r="N758" s="45"/>
      <c r="O758" s="43" t="s">
        <v>1149</v>
      </c>
      <c r="P758" s="45" t="s">
        <v>188</v>
      </c>
      <c r="Q758" s="45"/>
      <c r="R758" s="110" t="s">
        <v>139</v>
      </c>
      <c r="S758" s="110" t="s">
        <v>4621</v>
      </c>
      <c r="T758" s="130"/>
      <c r="U758" s="10">
        <v>1.2</v>
      </c>
      <c r="V758" s="46"/>
      <c r="W758" s="43"/>
      <c r="X758" s="46" t="s">
        <v>43</v>
      </c>
      <c r="Y758" s="43" t="s">
        <v>44</v>
      </c>
      <c r="Z758" s="116" t="s">
        <v>20458</v>
      </c>
      <c r="AA758" s="45"/>
      <c r="AB758" s="3">
        <v>0</v>
      </c>
      <c r="AC758" s="3">
        <v>0</v>
      </c>
      <c r="AD758" s="3">
        <v>0</v>
      </c>
      <c r="AE758" s="3">
        <v>90244.96</v>
      </c>
      <c r="AF758" s="3">
        <f>SUM(Table2[[#This Row],[PE 2021 Obligations]],Table2[[#This Row],[ROW 2021 Obligations]],Table2[[#This Row],[Construction 2021 Obligations]],Table2[[#This Row],[Paving 2021 Obligations]])</f>
        <v>90244.96</v>
      </c>
      <c r="AG758" s="3">
        <v>0</v>
      </c>
      <c r="AH758" s="3">
        <v>0</v>
      </c>
      <c r="AI758" s="3">
        <v>0</v>
      </c>
      <c r="AJ758" s="3">
        <v>90244.96</v>
      </c>
      <c r="AK758" s="3">
        <v>90244.96</v>
      </c>
      <c r="AL758" s="43" t="s">
        <v>6289</v>
      </c>
    </row>
    <row r="759" spans="1:38" hidden="1" x14ac:dyDescent="0.25">
      <c r="A759" s="47">
        <v>130367</v>
      </c>
      <c r="B759" s="48">
        <v>2</v>
      </c>
      <c r="C759" s="49" t="s">
        <v>31</v>
      </c>
      <c r="D759" s="50">
        <v>43973</v>
      </c>
      <c r="E759" s="49" t="s">
        <v>33</v>
      </c>
      <c r="F759" s="50">
        <v>44097</v>
      </c>
      <c r="G759" s="49" t="s">
        <v>56</v>
      </c>
      <c r="H759" s="51" t="s">
        <v>241</v>
      </c>
      <c r="I759" s="49" t="s">
        <v>6306</v>
      </c>
      <c r="J759" s="49"/>
      <c r="K759" s="49" t="s">
        <v>6307</v>
      </c>
      <c r="L759" s="52" t="s">
        <v>37</v>
      </c>
      <c r="M759" s="51" t="s">
        <v>6308</v>
      </c>
      <c r="N759" s="51"/>
      <c r="O759" s="49" t="s">
        <v>1149</v>
      </c>
      <c r="P759" s="51" t="s">
        <v>188</v>
      </c>
      <c r="Q759" s="51"/>
      <c r="R759" s="110" t="s">
        <v>139</v>
      </c>
      <c r="S759" s="110" t="s">
        <v>4621</v>
      </c>
      <c r="T759" s="130"/>
      <c r="U759" s="53">
        <v>2.5</v>
      </c>
      <c r="V759" s="52"/>
      <c r="W759" s="49"/>
      <c r="X759" s="52" t="s">
        <v>43</v>
      </c>
      <c r="Y759" s="49" t="s">
        <v>44</v>
      </c>
      <c r="Z759" s="111" t="s">
        <v>20458</v>
      </c>
      <c r="AA759" s="51"/>
      <c r="AB759" s="54">
        <v>0</v>
      </c>
      <c r="AC759" s="54">
        <v>0</v>
      </c>
      <c r="AD759" s="54">
        <v>0</v>
      </c>
      <c r="AE759" s="54">
        <v>91915.839999999997</v>
      </c>
      <c r="AF759" s="3">
        <f>SUM(Table2[[#This Row],[PE 2021 Obligations]],Table2[[#This Row],[ROW 2021 Obligations]],Table2[[#This Row],[Construction 2021 Obligations]],Table2[[#This Row],[Paving 2021 Obligations]])</f>
        <v>91915.839999999997</v>
      </c>
      <c r="AG759" s="54">
        <v>0</v>
      </c>
      <c r="AH759" s="54">
        <v>0</v>
      </c>
      <c r="AI759" s="54">
        <v>0</v>
      </c>
      <c r="AJ759" s="54">
        <v>91915.839999999997</v>
      </c>
      <c r="AK759" s="54">
        <v>91915.839999999997</v>
      </c>
      <c r="AL759" s="49" t="s">
        <v>6309</v>
      </c>
    </row>
    <row r="760" spans="1:38" hidden="1" x14ac:dyDescent="0.25">
      <c r="A760" s="47">
        <v>130372</v>
      </c>
      <c r="B760" s="48">
        <v>1</v>
      </c>
      <c r="C760" s="49" t="s">
        <v>47</v>
      </c>
      <c r="D760" s="50">
        <v>43977</v>
      </c>
      <c r="E760" s="49" t="s">
        <v>33</v>
      </c>
      <c r="F760" s="50">
        <v>44188</v>
      </c>
      <c r="G760" s="49" t="s">
        <v>33</v>
      </c>
      <c r="H760" s="51" t="s">
        <v>359</v>
      </c>
      <c r="I760" s="49" t="s">
        <v>6316</v>
      </c>
      <c r="J760" s="49"/>
      <c r="K760" s="49" t="s">
        <v>6317</v>
      </c>
      <c r="L760" s="52" t="s">
        <v>37</v>
      </c>
      <c r="M760" s="51" t="s">
        <v>6318</v>
      </c>
      <c r="N760" s="51"/>
      <c r="O760" s="49" t="s">
        <v>1149</v>
      </c>
      <c r="P760" s="51" t="s">
        <v>188</v>
      </c>
      <c r="Q760" s="51"/>
      <c r="R760" s="110" t="s">
        <v>139</v>
      </c>
      <c r="S760" s="110" t="s">
        <v>4621</v>
      </c>
      <c r="T760" s="130"/>
      <c r="U760" s="53">
        <v>2.54</v>
      </c>
      <c r="V760" s="52"/>
      <c r="W760" s="49"/>
      <c r="X760" s="52" t="s">
        <v>43</v>
      </c>
      <c r="Y760" s="49" t="s">
        <v>1150</v>
      </c>
      <c r="Z760" s="111" t="s">
        <v>20458</v>
      </c>
      <c r="AA760" s="51"/>
      <c r="AB760" s="54">
        <v>0</v>
      </c>
      <c r="AC760" s="54">
        <v>0</v>
      </c>
      <c r="AD760" s="54">
        <v>0</v>
      </c>
      <c r="AE760" s="54">
        <v>234909.98</v>
      </c>
      <c r="AF760" s="3">
        <f>SUM(Table2[[#This Row],[PE 2021 Obligations]],Table2[[#This Row],[ROW 2021 Obligations]],Table2[[#This Row],[Construction 2021 Obligations]],Table2[[#This Row],[Paving 2021 Obligations]])</f>
        <v>234909.98</v>
      </c>
      <c r="AG760" s="54">
        <v>0</v>
      </c>
      <c r="AH760" s="54">
        <v>0</v>
      </c>
      <c r="AI760" s="54">
        <v>0</v>
      </c>
      <c r="AJ760" s="54">
        <v>234909.98</v>
      </c>
      <c r="AK760" s="54">
        <v>234909.98</v>
      </c>
      <c r="AL760" s="49" t="s">
        <v>6319</v>
      </c>
    </row>
    <row r="761" spans="1:38" hidden="1" x14ac:dyDescent="0.25">
      <c r="A761" s="47">
        <v>130392</v>
      </c>
      <c r="B761" s="48">
        <v>3</v>
      </c>
      <c r="C761" s="49" t="s">
        <v>47</v>
      </c>
      <c r="D761" s="50">
        <v>43978</v>
      </c>
      <c r="E761" s="49" t="s">
        <v>33</v>
      </c>
      <c r="F761" s="50">
        <v>44183</v>
      </c>
      <c r="G761" s="49" t="s">
        <v>33</v>
      </c>
      <c r="H761" s="51" t="s">
        <v>425</v>
      </c>
      <c r="I761" s="49" t="s">
        <v>6340</v>
      </c>
      <c r="J761" s="49"/>
      <c r="K761" s="49" t="s">
        <v>6341</v>
      </c>
      <c r="L761" s="52" t="s">
        <v>37</v>
      </c>
      <c r="M761" s="51" t="s">
        <v>6342</v>
      </c>
      <c r="N761" s="51"/>
      <c r="O761" s="49" t="s">
        <v>1149</v>
      </c>
      <c r="P761" s="51" t="s">
        <v>188</v>
      </c>
      <c r="Q761" s="51"/>
      <c r="R761" s="110" t="s">
        <v>139</v>
      </c>
      <c r="S761" s="110" t="s">
        <v>4621</v>
      </c>
      <c r="T761" s="130"/>
      <c r="U761" s="53">
        <v>0.72599999999999998</v>
      </c>
      <c r="V761" s="52"/>
      <c r="W761" s="49"/>
      <c r="X761" s="52" t="s">
        <v>43</v>
      </c>
      <c r="Y761" s="49" t="s">
        <v>44</v>
      </c>
      <c r="Z761" s="116" t="s">
        <v>20458</v>
      </c>
      <c r="AA761" s="51"/>
      <c r="AB761" s="54">
        <v>0</v>
      </c>
      <c r="AC761" s="54">
        <v>0</v>
      </c>
      <c r="AD761" s="54">
        <v>0</v>
      </c>
      <c r="AE761" s="54">
        <v>137868.96</v>
      </c>
      <c r="AF761" s="3">
        <f>SUM(Table2[[#This Row],[PE 2021 Obligations]],Table2[[#This Row],[ROW 2021 Obligations]],Table2[[#This Row],[Construction 2021 Obligations]],Table2[[#This Row],[Paving 2021 Obligations]])</f>
        <v>137868.96</v>
      </c>
      <c r="AG761" s="54">
        <v>0</v>
      </c>
      <c r="AH761" s="54">
        <v>0</v>
      </c>
      <c r="AI761" s="54">
        <v>0</v>
      </c>
      <c r="AJ761" s="54">
        <v>137868.96</v>
      </c>
      <c r="AK761" s="54">
        <v>137868.96</v>
      </c>
      <c r="AL761" s="49" t="s">
        <v>6343</v>
      </c>
    </row>
    <row r="762" spans="1:38" ht="30" hidden="1" x14ac:dyDescent="0.25">
      <c r="A762" s="13">
        <v>130393</v>
      </c>
      <c r="B762" s="15">
        <v>3</v>
      </c>
      <c r="C762" s="43" t="s">
        <v>47</v>
      </c>
      <c r="D762" s="44">
        <v>43978</v>
      </c>
      <c r="E762" s="43" t="s">
        <v>33</v>
      </c>
      <c r="F762" s="44">
        <v>44183</v>
      </c>
      <c r="G762" s="43" t="s">
        <v>33</v>
      </c>
      <c r="H762" s="45" t="s">
        <v>425</v>
      </c>
      <c r="I762" s="43" t="s">
        <v>6344</v>
      </c>
      <c r="J762" s="43"/>
      <c r="K762" s="43" t="s">
        <v>6345</v>
      </c>
      <c r="L762" s="46" t="s">
        <v>37</v>
      </c>
      <c r="M762" s="45" t="s">
        <v>6346</v>
      </c>
      <c r="N762" s="45"/>
      <c r="O762" s="43" t="s">
        <v>1149</v>
      </c>
      <c r="P762" s="45" t="s">
        <v>188</v>
      </c>
      <c r="Q762" s="45"/>
      <c r="R762" s="110" t="s">
        <v>139</v>
      </c>
      <c r="S762" s="110" t="s">
        <v>4621</v>
      </c>
      <c r="T762" s="130"/>
      <c r="U762" s="10">
        <v>3.9470000000000001</v>
      </c>
      <c r="V762" s="46"/>
      <c r="W762" s="43"/>
      <c r="X762" s="46" t="s">
        <v>43</v>
      </c>
      <c r="Y762" s="43" t="s">
        <v>44</v>
      </c>
      <c r="Z762" s="111" t="s">
        <v>20458</v>
      </c>
      <c r="AA762" s="45"/>
      <c r="AB762" s="3">
        <v>0</v>
      </c>
      <c r="AC762" s="3">
        <v>0</v>
      </c>
      <c r="AD762" s="3">
        <v>0</v>
      </c>
      <c r="AE762" s="3">
        <v>137681.89000000001</v>
      </c>
      <c r="AF762" s="3">
        <f>SUM(Table2[[#This Row],[PE 2021 Obligations]],Table2[[#This Row],[ROW 2021 Obligations]],Table2[[#This Row],[Construction 2021 Obligations]],Table2[[#This Row],[Paving 2021 Obligations]])</f>
        <v>137681.89000000001</v>
      </c>
      <c r="AG762" s="3">
        <v>0</v>
      </c>
      <c r="AH762" s="3">
        <v>0</v>
      </c>
      <c r="AI762" s="3">
        <v>0</v>
      </c>
      <c r="AJ762" s="3">
        <v>137681.89000000001</v>
      </c>
      <c r="AK762" s="3">
        <v>137681.89000000001</v>
      </c>
      <c r="AL762" s="43" t="s">
        <v>6347</v>
      </c>
    </row>
    <row r="763" spans="1:38" hidden="1" x14ac:dyDescent="0.25">
      <c r="A763" s="47">
        <v>130394</v>
      </c>
      <c r="B763" s="48">
        <v>3</v>
      </c>
      <c r="C763" s="49" t="s">
        <v>47</v>
      </c>
      <c r="D763" s="50">
        <v>43978</v>
      </c>
      <c r="E763" s="49" t="s">
        <v>33</v>
      </c>
      <c r="F763" s="50">
        <v>44183</v>
      </c>
      <c r="G763" s="49" t="s">
        <v>33</v>
      </c>
      <c r="H763" s="51" t="s">
        <v>425</v>
      </c>
      <c r="I763" s="49" t="s">
        <v>6348</v>
      </c>
      <c r="J763" s="49"/>
      <c r="K763" s="49" t="s">
        <v>6349</v>
      </c>
      <c r="L763" s="52" t="s">
        <v>37</v>
      </c>
      <c r="M763" s="51" t="s">
        <v>6350</v>
      </c>
      <c r="N763" s="51"/>
      <c r="O763" s="49" t="s">
        <v>1149</v>
      </c>
      <c r="P763" s="51" t="s">
        <v>188</v>
      </c>
      <c r="Q763" s="51"/>
      <c r="R763" s="110" t="s">
        <v>139</v>
      </c>
      <c r="S763" s="110" t="s">
        <v>4621</v>
      </c>
      <c r="T763" s="130"/>
      <c r="U763" s="53">
        <v>3.4009999999999998</v>
      </c>
      <c r="V763" s="52"/>
      <c r="W763" s="49"/>
      <c r="X763" s="52" t="s">
        <v>43</v>
      </c>
      <c r="Y763" s="49" t="s">
        <v>44</v>
      </c>
      <c r="Z763" s="111" t="s">
        <v>20458</v>
      </c>
      <c r="AA763" s="51"/>
      <c r="AB763" s="54">
        <v>0</v>
      </c>
      <c r="AC763" s="54">
        <v>0</v>
      </c>
      <c r="AD763" s="54">
        <v>0</v>
      </c>
      <c r="AE763" s="54">
        <v>125781.98</v>
      </c>
      <c r="AF763" s="3">
        <f>SUM(Table2[[#This Row],[PE 2021 Obligations]],Table2[[#This Row],[ROW 2021 Obligations]],Table2[[#This Row],[Construction 2021 Obligations]],Table2[[#This Row],[Paving 2021 Obligations]])</f>
        <v>125781.98</v>
      </c>
      <c r="AG763" s="54">
        <v>0</v>
      </c>
      <c r="AH763" s="54">
        <v>0</v>
      </c>
      <c r="AI763" s="54">
        <v>0</v>
      </c>
      <c r="AJ763" s="54">
        <v>125781.98</v>
      </c>
      <c r="AK763" s="54">
        <v>125781.98</v>
      </c>
      <c r="AL763" s="49" t="s">
        <v>6351</v>
      </c>
    </row>
    <row r="764" spans="1:38" hidden="1" x14ac:dyDescent="0.25">
      <c r="A764" s="47">
        <v>130468</v>
      </c>
      <c r="B764" s="48">
        <v>4</v>
      </c>
      <c r="C764" s="49" t="s">
        <v>47</v>
      </c>
      <c r="D764" s="50">
        <v>43984</v>
      </c>
      <c r="E764" s="49" t="s">
        <v>33</v>
      </c>
      <c r="F764" s="50">
        <v>44237</v>
      </c>
      <c r="G764" s="49" t="s">
        <v>33</v>
      </c>
      <c r="H764" s="51" t="s">
        <v>292</v>
      </c>
      <c r="I764" s="49" t="s">
        <v>6400</v>
      </c>
      <c r="J764" s="49"/>
      <c r="K764" s="49" t="s">
        <v>2939</v>
      </c>
      <c r="L764" s="52" t="s">
        <v>37</v>
      </c>
      <c r="M764" s="51" t="s">
        <v>6401</v>
      </c>
      <c r="N764" s="51"/>
      <c r="O764" s="49" t="s">
        <v>1149</v>
      </c>
      <c r="P764" s="51" t="s">
        <v>188</v>
      </c>
      <c r="Q764" s="51"/>
      <c r="R764" s="110" t="s">
        <v>139</v>
      </c>
      <c r="S764" s="110" t="s">
        <v>4621</v>
      </c>
      <c r="T764" s="130"/>
      <c r="U764" s="53">
        <v>2.36</v>
      </c>
      <c r="V764" s="52"/>
      <c r="W764" s="49"/>
      <c r="X764" s="52" t="s">
        <v>43</v>
      </c>
      <c r="Y764" s="49" t="s">
        <v>1150</v>
      </c>
      <c r="Z764" s="111" t="s">
        <v>20458</v>
      </c>
      <c r="AA764" s="51"/>
      <c r="AB764" s="54">
        <v>0</v>
      </c>
      <c r="AC764" s="54">
        <v>0</v>
      </c>
      <c r="AD764" s="54">
        <v>0</v>
      </c>
      <c r="AE764" s="54">
        <v>284906.07</v>
      </c>
      <c r="AF764" s="3">
        <f>SUM(Table2[[#This Row],[PE 2021 Obligations]],Table2[[#This Row],[ROW 2021 Obligations]],Table2[[#This Row],[Construction 2021 Obligations]],Table2[[#This Row],[Paving 2021 Obligations]])</f>
        <v>284906.07</v>
      </c>
      <c r="AG764" s="54">
        <v>0</v>
      </c>
      <c r="AH764" s="54">
        <v>0</v>
      </c>
      <c r="AI764" s="54">
        <v>0</v>
      </c>
      <c r="AJ764" s="54">
        <v>284906.07</v>
      </c>
      <c r="AK764" s="54">
        <v>284906.07</v>
      </c>
      <c r="AL764" s="49" t="s">
        <v>6402</v>
      </c>
    </row>
    <row r="765" spans="1:38" ht="30" hidden="1" x14ac:dyDescent="0.25">
      <c r="A765" s="13">
        <v>130526</v>
      </c>
      <c r="B765" s="15">
        <v>3</v>
      </c>
      <c r="C765" s="43" t="s">
        <v>47</v>
      </c>
      <c r="D765" s="44">
        <v>43998</v>
      </c>
      <c r="E765" s="43" t="s">
        <v>33</v>
      </c>
      <c r="F765" s="44">
        <v>44183</v>
      </c>
      <c r="G765" s="43" t="s">
        <v>33</v>
      </c>
      <c r="H765" s="45" t="s">
        <v>57</v>
      </c>
      <c r="I765" s="43" t="s">
        <v>6493</v>
      </c>
      <c r="J765" s="43"/>
      <c r="K765" s="43" t="s">
        <v>6494</v>
      </c>
      <c r="L765" s="46" t="s">
        <v>37</v>
      </c>
      <c r="M765" s="45" t="s">
        <v>6495</v>
      </c>
      <c r="N765" s="45"/>
      <c r="O765" s="43" t="s">
        <v>1149</v>
      </c>
      <c r="P765" s="45" t="s">
        <v>188</v>
      </c>
      <c r="Q765" s="45"/>
      <c r="R765" s="110" t="s">
        <v>139</v>
      </c>
      <c r="S765" s="110" t="s">
        <v>4621</v>
      </c>
      <c r="T765" s="130"/>
      <c r="U765" s="10">
        <v>3.0950000000000002</v>
      </c>
      <c r="V765" s="46"/>
      <c r="W765" s="43"/>
      <c r="X765" s="46" t="s">
        <v>43</v>
      </c>
      <c r="Y765" s="43" t="s">
        <v>44</v>
      </c>
      <c r="Z765" s="111" t="s">
        <v>20458</v>
      </c>
      <c r="AA765" s="45"/>
      <c r="AB765" s="3">
        <v>0</v>
      </c>
      <c r="AC765" s="3">
        <v>0</v>
      </c>
      <c r="AD765" s="3">
        <v>0</v>
      </c>
      <c r="AE765" s="3">
        <v>236548.38</v>
      </c>
      <c r="AF765" s="3">
        <f>SUM(Table2[[#This Row],[PE 2021 Obligations]],Table2[[#This Row],[ROW 2021 Obligations]],Table2[[#This Row],[Construction 2021 Obligations]],Table2[[#This Row],[Paving 2021 Obligations]])</f>
        <v>236548.38</v>
      </c>
      <c r="AG765" s="3">
        <v>0</v>
      </c>
      <c r="AH765" s="3">
        <v>0</v>
      </c>
      <c r="AI765" s="3">
        <v>0</v>
      </c>
      <c r="AJ765" s="3">
        <v>236548.38</v>
      </c>
      <c r="AK765" s="3">
        <v>236548.38</v>
      </c>
      <c r="AL765" s="43" t="s">
        <v>6496</v>
      </c>
    </row>
    <row r="766" spans="1:38" ht="30" hidden="1" x14ac:dyDescent="0.25">
      <c r="A766" s="47">
        <v>130528</v>
      </c>
      <c r="B766" s="48">
        <v>3</v>
      </c>
      <c r="C766" s="49" t="s">
        <v>31</v>
      </c>
      <c r="D766" s="50">
        <v>43998</v>
      </c>
      <c r="E766" s="49" t="s">
        <v>33</v>
      </c>
      <c r="F766" s="50">
        <v>44097</v>
      </c>
      <c r="G766" s="49" t="s">
        <v>56</v>
      </c>
      <c r="H766" s="51" t="s">
        <v>304</v>
      </c>
      <c r="I766" s="49" t="s">
        <v>3125</v>
      </c>
      <c r="J766" s="49"/>
      <c r="K766" s="49" t="s">
        <v>3126</v>
      </c>
      <c r="L766" s="52" t="s">
        <v>37</v>
      </c>
      <c r="M766" s="51" t="s">
        <v>6497</v>
      </c>
      <c r="N766" s="51"/>
      <c r="O766" s="49" t="s">
        <v>1149</v>
      </c>
      <c r="P766" s="51" t="s">
        <v>188</v>
      </c>
      <c r="Q766" s="51"/>
      <c r="R766" s="110" t="s">
        <v>139</v>
      </c>
      <c r="S766" s="110" t="s">
        <v>4621</v>
      </c>
      <c r="T766" s="130"/>
      <c r="U766" s="53">
        <v>2.71</v>
      </c>
      <c r="V766" s="52"/>
      <c r="W766" s="49"/>
      <c r="X766" s="52" t="s">
        <v>43</v>
      </c>
      <c r="Y766" s="49" t="s">
        <v>44</v>
      </c>
      <c r="Z766" s="111" t="s">
        <v>20458</v>
      </c>
      <c r="AA766" s="51"/>
      <c r="AB766" s="54">
        <v>0</v>
      </c>
      <c r="AC766" s="54">
        <v>0</v>
      </c>
      <c r="AD766" s="54">
        <v>0</v>
      </c>
      <c r="AE766" s="54">
        <v>293325</v>
      </c>
      <c r="AF766" s="3">
        <f>SUM(Table2[[#This Row],[PE 2021 Obligations]],Table2[[#This Row],[ROW 2021 Obligations]],Table2[[#This Row],[Construction 2021 Obligations]],Table2[[#This Row],[Paving 2021 Obligations]])</f>
        <v>293325</v>
      </c>
      <c r="AG766" s="54">
        <v>0</v>
      </c>
      <c r="AH766" s="54">
        <v>0</v>
      </c>
      <c r="AI766" s="54">
        <v>0</v>
      </c>
      <c r="AJ766" s="54">
        <v>293325</v>
      </c>
      <c r="AK766" s="54">
        <v>293325</v>
      </c>
      <c r="AL766" s="49" t="s">
        <v>6498</v>
      </c>
    </row>
    <row r="767" spans="1:38" hidden="1" x14ac:dyDescent="0.25">
      <c r="A767" s="13">
        <v>130551</v>
      </c>
      <c r="B767" s="15">
        <v>3</v>
      </c>
      <c r="C767" s="43" t="s">
        <v>47</v>
      </c>
      <c r="D767" s="44">
        <v>44004</v>
      </c>
      <c r="E767" s="43" t="s">
        <v>33</v>
      </c>
      <c r="F767" s="44">
        <v>44200</v>
      </c>
      <c r="G767" s="43" t="s">
        <v>33</v>
      </c>
      <c r="H767" s="45" t="s">
        <v>434</v>
      </c>
      <c r="I767" s="43" t="s">
        <v>6517</v>
      </c>
      <c r="J767" s="43"/>
      <c r="K767" s="43" t="s">
        <v>6518</v>
      </c>
      <c r="L767" s="46" t="s">
        <v>37</v>
      </c>
      <c r="M767" s="45" t="s">
        <v>6519</v>
      </c>
      <c r="N767" s="45"/>
      <c r="O767" s="43" t="s">
        <v>1149</v>
      </c>
      <c r="P767" s="45" t="s">
        <v>188</v>
      </c>
      <c r="Q767" s="45"/>
      <c r="R767" s="110" t="s">
        <v>139</v>
      </c>
      <c r="S767" s="110" t="s">
        <v>4621</v>
      </c>
      <c r="T767" s="130"/>
      <c r="U767" s="10">
        <v>3.2970000000000002</v>
      </c>
      <c r="V767" s="46"/>
      <c r="W767" s="43"/>
      <c r="X767" s="46" t="s">
        <v>43</v>
      </c>
      <c r="Y767" s="43" t="s">
        <v>44</v>
      </c>
      <c r="Z767" s="111" t="s">
        <v>20458</v>
      </c>
      <c r="AA767" s="45"/>
      <c r="AB767" s="3">
        <v>0</v>
      </c>
      <c r="AC767" s="3">
        <v>0</v>
      </c>
      <c r="AD767" s="3">
        <v>0</v>
      </c>
      <c r="AE767" s="3">
        <v>287879.38</v>
      </c>
      <c r="AF767" s="3">
        <f>SUM(Table2[[#This Row],[PE 2021 Obligations]],Table2[[#This Row],[ROW 2021 Obligations]],Table2[[#This Row],[Construction 2021 Obligations]],Table2[[#This Row],[Paving 2021 Obligations]])</f>
        <v>287879.38</v>
      </c>
      <c r="AG767" s="3">
        <v>0</v>
      </c>
      <c r="AH767" s="3">
        <v>0</v>
      </c>
      <c r="AI767" s="3">
        <v>0</v>
      </c>
      <c r="AJ767" s="3">
        <v>287879.38</v>
      </c>
      <c r="AK767" s="3">
        <v>287879.38</v>
      </c>
      <c r="AL767" s="43" t="s">
        <v>6520</v>
      </c>
    </row>
    <row r="768" spans="1:38" hidden="1" x14ac:dyDescent="0.25">
      <c r="A768" s="47">
        <v>130552</v>
      </c>
      <c r="B768" s="48">
        <v>1</v>
      </c>
      <c r="C768" s="49" t="s">
        <v>47</v>
      </c>
      <c r="D768" s="50">
        <v>44005</v>
      </c>
      <c r="E768" s="49" t="s">
        <v>33</v>
      </c>
      <c r="F768" s="50">
        <v>44195</v>
      </c>
      <c r="G768" s="49" t="s">
        <v>33</v>
      </c>
      <c r="H768" s="51" t="s">
        <v>368</v>
      </c>
      <c r="I768" s="49" t="s">
        <v>6521</v>
      </c>
      <c r="J768" s="49"/>
      <c r="K768" s="49" t="s">
        <v>6522</v>
      </c>
      <c r="L768" s="52" t="s">
        <v>37</v>
      </c>
      <c r="M768" s="51" t="s">
        <v>6523</v>
      </c>
      <c r="N768" s="51"/>
      <c r="O768" s="49" t="s">
        <v>1149</v>
      </c>
      <c r="P768" s="51" t="s">
        <v>188</v>
      </c>
      <c r="Q768" s="51"/>
      <c r="R768" s="110" t="s">
        <v>139</v>
      </c>
      <c r="S768" s="110" t="s">
        <v>4621</v>
      </c>
      <c r="T768" s="130"/>
      <c r="U768" s="53">
        <v>1.6</v>
      </c>
      <c r="V768" s="52"/>
      <c r="W768" s="49"/>
      <c r="X768" s="52" t="s">
        <v>43</v>
      </c>
      <c r="Y768" s="49" t="s">
        <v>44</v>
      </c>
      <c r="Z768" s="111" t="s">
        <v>20458</v>
      </c>
      <c r="AA768" s="51"/>
      <c r="AB768" s="54">
        <v>0</v>
      </c>
      <c r="AC768" s="54">
        <v>0</v>
      </c>
      <c r="AD768" s="54">
        <v>0</v>
      </c>
      <c r="AE768" s="54">
        <v>195509.95</v>
      </c>
      <c r="AF768" s="3">
        <f>SUM(Table2[[#This Row],[PE 2021 Obligations]],Table2[[#This Row],[ROW 2021 Obligations]],Table2[[#This Row],[Construction 2021 Obligations]],Table2[[#This Row],[Paving 2021 Obligations]])</f>
        <v>195509.95</v>
      </c>
      <c r="AG768" s="54">
        <v>0</v>
      </c>
      <c r="AH768" s="54">
        <v>0</v>
      </c>
      <c r="AI768" s="54">
        <v>0</v>
      </c>
      <c r="AJ768" s="54">
        <v>195509.95</v>
      </c>
      <c r="AK768" s="54">
        <v>195509.95</v>
      </c>
      <c r="AL768" s="49" t="s">
        <v>6524</v>
      </c>
    </row>
    <row r="769" spans="1:38" ht="30" hidden="1" x14ac:dyDescent="0.25">
      <c r="A769" s="47">
        <v>130610</v>
      </c>
      <c r="B769" s="48">
        <v>4</v>
      </c>
      <c r="C769" s="49" t="s">
        <v>31</v>
      </c>
      <c r="D769" s="50">
        <v>44013</v>
      </c>
      <c r="E769" s="49" t="s">
        <v>33</v>
      </c>
      <c r="F769" s="50">
        <v>44097</v>
      </c>
      <c r="G769" s="49" t="s">
        <v>56</v>
      </c>
      <c r="H769" s="51" t="s">
        <v>323</v>
      </c>
      <c r="I769" s="49" t="s">
        <v>6634</v>
      </c>
      <c r="J769" s="49"/>
      <c r="K769" s="49" t="s">
        <v>3131</v>
      </c>
      <c r="L769" s="52" t="s">
        <v>37</v>
      </c>
      <c r="M769" s="51" t="s">
        <v>6635</v>
      </c>
      <c r="N769" s="51"/>
      <c r="O769" s="49" t="s">
        <v>1149</v>
      </c>
      <c r="P769" s="51" t="s">
        <v>188</v>
      </c>
      <c r="Q769" s="51"/>
      <c r="R769" s="110" t="s">
        <v>139</v>
      </c>
      <c r="S769" s="110" t="s">
        <v>4621</v>
      </c>
      <c r="T769" s="130"/>
      <c r="U769" s="53">
        <v>6.33</v>
      </c>
      <c r="V769" s="52"/>
      <c r="W769" s="49"/>
      <c r="X769" s="52" t="s">
        <v>43</v>
      </c>
      <c r="Y769" s="49" t="s">
        <v>44</v>
      </c>
      <c r="Z769" s="116" t="s">
        <v>20458</v>
      </c>
      <c r="AA769" s="51"/>
      <c r="AB769" s="54">
        <v>0</v>
      </c>
      <c r="AC769" s="54">
        <v>0</v>
      </c>
      <c r="AD769" s="54">
        <v>0</v>
      </c>
      <c r="AE769" s="54">
        <v>579616.78</v>
      </c>
      <c r="AF769" s="3">
        <f>SUM(Table2[[#This Row],[PE 2021 Obligations]],Table2[[#This Row],[ROW 2021 Obligations]],Table2[[#This Row],[Construction 2021 Obligations]],Table2[[#This Row],[Paving 2021 Obligations]])</f>
        <v>579616.78</v>
      </c>
      <c r="AG769" s="54">
        <v>0</v>
      </c>
      <c r="AH769" s="54">
        <v>0</v>
      </c>
      <c r="AI769" s="54">
        <v>0</v>
      </c>
      <c r="AJ769" s="54">
        <v>579616.78</v>
      </c>
      <c r="AK769" s="54">
        <v>579616.78</v>
      </c>
      <c r="AL769" s="49" t="s">
        <v>6636</v>
      </c>
    </row>
    <row r="770" spans="1:38" hidden="1" x14ac:dyDescent="0.25">
      <c r="A770" s="13">
        <v>130675</v>
      </c>
      <c r="B770" s="15">
        <v>3</v>
      </c>
      <c r="C770" s="43" t="s">
        <v>31</v>
      </c>
      <c r="D770" s="44">
        <v>44026</v>
      </c>
      <c r="E770" s="43" t="s">
        <v>33</v>
      </c>
      <c r="F770" s="44">
        <v>44097</v>
      </c>
      <c r="G770" s="43" t="s">
        <v>56</v>
      </c>
      <c r="H770" s="45" t="s">
        <v>69</v>
      </c>
      <c r="I770" s="43" t="s">
        <v>6766</v>
      </c>
      <c r="J770" s="43"/>
      <c r="K770" s="43" t="s">
        <v>6767</v>
      </c>
      <c r="L770" s="46" t="s">
        <v>37</v>
      </c>
      <c r="M770" s="45" t="s">
        <v>6768</v>
      </c>
      <c r="N770" s="45"/>
      <c r="O770" s="43" t="s">
        <v>1149</v>
      </c>
      <c r="P770" s="45" t="s">
        <v>188</v>
      </c>
      <c r="Q770" s="45"/>
      <c r="R770" s="110" t="s">
        <v>139</v>
      </c>
      <c r="S770" s="110" t="s">
        <v>4621</v>
      </c>
      <c r="T770" s="130"/>
      <c r="U770" s="10">
        <v>3.3050000000000002</v>
      </c>
      <c r="V770" s="46"/>
      <c r="W770" s="43"/>
      <c r="X770" s="46" t="s">
        <v>43</v>
      </c>
      <c r="Y770" s="43" t="s">
        <v>44</v>
      </c>
      <c r="Z770" s="116" t="s">
        <v>20458</v>
      </c>
      <c r="AA770" s="45"/>
      <c r="AB770" s="3">
        <v>0</v>
      </c>
      <c r="AC770" s="3">
        <v>0</v>
      </c>
      <c r="AD770" s="3">
        <v>0</v>
      </c>
      <c r="AE770" s="3">
        <v>215894</v>
      </c>
      <c r="AF770" s="3">
        <f>SUM(Table2[[#This Row],[PE 2021 Obligations]],Table2[[#This Row],[ROW 2021 Obligations]],Table2[[#This Row],[Construction 2021 Obligations]],Table2[[#This Row],[Paving 2021 Obligations]])</f>
        <v>215894</v>
      </c>
      <c r="AG770" s="3">
        <v>0</v>
      </c>
      <c r="AH770" s="3">
        <v>0</v>
      </c>
      <c r="AI770" s="3">
        <v>0</v>
      </c>
      <c r="AJ770" s="3">
        <v>215894</v>
      </c>
      <c r="AK770" s="3">
        <v>215894</v>
      </c>
      <c r="AL770" s="43" t="s">
        <v>6769</v>
      </c>
    </row>
    <row r="771" spans="1:38" hidden="1" x14ac:dyDescent="0.25">
      <c r="A771" s="47">
        <v>130676</v>
      </c>
      <c r="B771" s="48">
        <v>3</v>
      </c>
      <c r="C771" s="49" t="s">
        <v>31</v>
      </c>
      <c r="D771" s="50">
        <v>44026</v>
      </c>
      <c r="E771" s="49" t="s">
        <v>33</v>
      </c>
      <c r="F771" s="50">
        <v>44097</v>
      </c>
      <c r="G771" s="49" t="s">
        <v>56</v>
      </c>
      <c r="H771" s="51" t="s">
        <v>69</v>
      </c>
      <c r="I771" s="49" t="s">
        <v>6770</v>
      </c>
      <c r="J771" s="49"/>
      <c r="K771" s="49" t="s">
        <v>6771</v>
      </c>
      <c r="L771" s="52" t="s">
        <v>37</v>
      </c>
      <c r="M771" s="51" t="s">
        <v>6772</v>
      </c>
      <c r="N771" s="51"/>
      <c r="O771" s="49" t="s">
        <v>1149</v>
      </c>
      <c r="P771" s="51" t="s">
        <v>188</v>
      </c>
      <c r="Q771" s="51"/>
      <c r="R771" s="110" t="s">
        <v>139</v>
      </c>
      <c r="S771" s="110" t="s">
        <v>4621</v>
      </c>
      <c r="T771" s="130"/>
      <c r="U771" s="53">
        <v>2.2570000000000001</v>
      </c>
      <c r="V771" s="52"/>
      <c r="W771" s="49"/>
      <c r="X771" s="52" t="s">
        <v>43</v>
      </c>
      <c r="Y771" s="49" t="s">
        <v>44</v>
      </c>
      <c r="Z771" s="111" t="s">
        <v>20458</v>
      </c>
      <c r="AA771" s="51"/>
      <c r="AB771" s="54">
        <v>0</v>
      </c>
      <c r="AC771" s="54">
        <v>0</v>
      </c>
      <c r="AD771" s="54">
        <v>0</v>
      </c>
      <c r="AE771" s="54">
        <v>173558</v>
      </c>
      <c r="AF771" s="3">
        <f>SUM(Table2[[#This Row],[PE 2021 Obligations]],Table2[[#This Row],[ROW 2021 Obligations]],Table2[[#This Row],[Construction 2021 Obligations]],Table2[[#This Row],[Paving 2021 Obligations]])</f>
        <v>173558</v>
      </c>
      <c r="AG771" s="54">
        <v>0</v>
      </c>
      <c r="AH771" s="54">
        <v>0</v>
      </c>
      <c r="AI771" s="54">
        <v>0</v>
      </c>
      <c r="AJ771" s="54">
        <v>173558</v>
      </c>
      <c r="AK771" s="54">
        <v>173558</v>
      </c>
      <c r="AL771" s="49" t="s">
        <v>6773</v>
      </c>
    </row>
    <row r="772" spans="1:38" ht="30" hidden="1" x14ac:dyDescent="0.25">
      <c r="A772" s="13">
        <v>130678</v>
      </c>
      <c r="B772" s="15">
        <v>1</v>
      </c>
      <c r="C772" s="43" t="s">
        <v>47</v>
      </c>
      <c r="D772" s="44">
        <v>44026</v>
      </c>
      <c r="E772" s="43" t="s">
        <v>33</v>
      </c>
      <c r="F772" s="44">
        <v>44188</v>
      </c>
      <c r="G772" s="43" t="s">
        <v>33</v>
      </c>
      <c r="H772" s="45" t="s">
        <v>337</v>
      </c>
      <c r="I772" s="43" t="s">
        <v>6774</v>
      </c>
      <c r="J772" s="43"/>
      <c r="K772" s="43" t="s">
        <v>6775</v>
      </c>
      <c r="L772" s="46" t="s">
        <v>37</v>
      </c>
      <c r="M772" s="45" t="s">
        <v>6776</v>
      </c>
      <c r="N772" s="45"/>
      <c r="O772" s="43" t="s">
        <v>1149</v>
      </c>
      <c r="P772" s="45" t="s">
        <v>188</v>
      </c>
      <c r="Q772" s="45"/>
      <c r="R772" s="110" t="s">
        <v>139</v>
      </c>
      <c r="S772" s="110" t="s">
        <v>4621</v>
      </c>
      <c r="T772" s="130"/>
      <c r="U772" s="10">
        <v>1.56</v>
      </c>
      <c r="V772" s="46"/>
      <c r="W772" s="43"/>
      <c r="X772" s="46" t="s">
        <v>43</v>
      </c>
      <c r="Y772" s="43" t="s">
        <v>44</v>
      </c>
      <c r="Z772" s="116" t="s">
        <v>20458</v>
      </c>
      <c r="AA772" s="45"/>
      <c r="AB772" s="3">
        <v>0</v>
      </c>
      <c r="AC772" s="3">
        <v>0</v>
      </c>
      <c r="AD772" s="3">
        <v>0</v>
      </c>
      <c r="AE772" s="3">
        <v>112277.27</v>
      </c>
      <c r="AF772" s="3">
        <f>SUM(Table2[[#This Row],[PE 2021 Obligations]],Table2[[#This Row],[ROW 2021 Obligations]],Table2[[#This Row],[Construction 2021 Obligations]],Table2[[#This Row],[Paving 2021 Obligations]])</f>
        <v>112277.27</v>
      </c>
      <c r="AG772" s="3">
        <v>0</v>
      </c>
      <c r="AH772" s="3">
        <v>0</v>
      </c>
      <c r="AI772" s="3">
        <v>0</v>
      </c>
      <c r="AJ772" s="3">
        <v>112277.27</v>
      </c>
      <c r="AK772" s="3">
        <v>112277.27</v>
      </c>
      <c r="AL772" s="43" t="s">
        <v>6777</v>
      </c>
    </row>
    <row r="773" spans="1:38" ht="30" hidden="1" x14ac:dyDescent="0.25">
      <c r="A773" s="47">
        <v>130679</v>
      </c>
      <c r="B773" s="48">
        <v>1</v>
      </c>
      <c r="C773" s="49" t="s">
        <v>47</v>
      </c>
      <c r="D773" s="50">
        <v>44026</v>
      </c>
      <c r="E773" s="49" t="s">
        <v>33</v>
      </c>
      <c r="F773" s="50">
        <v>44195</v>
      </c>
      <c r="G773" s="49" t="s">
        <v>33</v>
      </c>
      <c r="H773" s="51" t="s">
        <v>337</v>
      </c>
      <c r="I773" s="49" t="s">
        <v>6778</v>
      </c>
      <c r="J773" s="49"/>
      <c r="K773" s="49" t="s">
        <v>6779</v>
      </c>
      <c r="L773" s="52" t="s">
        <v>37</v>
      </c>
      <c r="M773" s="51" t="s">
        <v>6780</v>
      </c>
      <c r="N773" s="51"/>
      <c r="O773" s="49" t="s">
        <v>1149</v>
      </c>
      <c r="P773" s="51" t="s">
        <v>188</v>
      </c>
      <c r="Q773" s="51"/>
      <c r="R773" s="110" t="s">
        <v>139</v>
      </c>
      <c r="S773" s="110" t="s">
        <v>4621</v>
      </c>
      <c r="T773" s="130"/>
      <c r="U773" s="53">
        <v>2.04</v>
      </c>
      <c r="V773" s="52"/>
      <c r="W773" s="49"/>
      <c r="X773" s="52" t="s">
        <v>43</v>
      </c>
      <c r="Y773" s="49" t="s">
        <v>1150</v>
      </c>
      <c r="Z773" s="116" t="s">
        <v>20458</v>
      </c>
      <c r="AA773" s="51"/>
      <c r="AB773" s="54">
        <v>0</v>
      </c>
      <c r="AC773" s="54">
        <v>0</v>
      </c>
      <c r="AD773" s="54">
        <v>0</v>
      </c>
      <c r="AE773" s="54">
        <v>158948.32999999999</v>
      </c>
      <c r="AF773" s="3">
        <f>SUM(Table2[[#This Row],[PE 2021 Obligations]],Table2[[#This Row],[ROW 2021 Obligations]],Table2[[#This Row],[Construction 2021 Obligations]],Table2[[#This Row],[Paving 2021 Obligations]])</f>
        <v>158948.32999999999</v>
      </c>
      <c r="AG773" s="54">
        <v>0</v>
      </c>
      <c r="AH773" s="54">
        <v>0</v>
      </c>
      <c r="AI773" s="54">
        <v>0</v>
      </c>
      <c r="AJ773" s="54">
        <v>158948.32999999999</v>
      </c>
      <c r="AK773" s="54">
        <v>158948.32999999999</v>
      </c>
      <c r="AL773" s="49" t="s">
        <v>6781</v>
      </c>
    </row>
    <row r="774" spans="1:38" hidden="1" x14ac:dyDescent="0.25">
      <c r="A774" s="13">
        <v>130684</v>
      </c>
      <c r="B774" s="15">
        <v>1</v>
      </c>
      <c r="C774" s="43" t="s">
        <v>31</v>
      </c>
      <c r="D774" s="44">
        <v>44028</v>
      </c>
      <c r="E774" s="43" t="s">
        <v>1517</v>
      </c>
      <c r="F774" s="44">
        <v>44097</v>
      </c>
      <c r="G774" s="43" t="s">
        <v>56</v>
      </c>
      <c r="H774" s="45" t="s">
        <v>417</v>
      </c>
      <c r="I774" s="43" t="s">
        <v>6791</v>
      </c>
      <c r="J774" s="43"/>
      <c r="K774" s="43" t="s">
        <v>6792</v>
      </c>
      <c r="L774" s="46" t="s">
        <v>37</v>
      </c>
      <c r="M774" s="45" t="s">
        <v>6793</v>
      </c>
      <c r="N774" s="45"/>
      <c r="O774" s="43" t="s">
        <v>1149</v>
      </c>
      <c r="P774" s="45" t="s">
        <v>188</v>
      </c>
      <c r="Q774" s="45"/>
      <c r="R774" s="110" t="s">
        <v>139</v>
      </c>
      <c r="S774" s="110" t="s">
        <v>4621</v>
      </c>
      <c r="T774" s="130"/>
      <c r="U774" s="10">
        <v>2.82</v>
      </c>
      <c r="V774" s="46"/>
      <c r="W774" s="43"/>
      <c r="X774" s="46" t="s">
        <v>43</v>
      </c>
      <c r="Y774" s="43"/>
      <c r="Z774" s="116" t="s">
        <v>20458</v>
      </c>
      <c r="AA774" s="45"/>
      <c r="AB774" s="3">
        <v>0</v>
      </c>
      <c r="AC774" s="3">
        <v>0</v>
      </c>
      <c r="AD774" s="3">
        <v>0</v>
      </c>
      <c r="AE774" s="3">
        <v>161337.43</v>
      </c>
      <c r="AF774" s="3">
        <f>SUM(Table2[[#This Row],[PE 2021 Obligations]],Table2[[#This Row],[ROW 2021 Obligations]],Table2[[#This Row],[Construction 2021 Obligations]],Table2[[#This Row],[Paving 2021 Obligations]])</f>
        <v>161337.43</v>
      </c>
      <c r="AG774" s="3">
        <v>0</v>
      </c>
      <c r="AH774" s="3">
        <v>0</v>
      </c>
      <c r="AI774" s="3">
        <v>0</v>
      </c>
      <c r="AJ774" s="3">
        <v>161337.43</v>
      </c>
      <c r="AK774" s="3">
        <v>161337.43</v>
      </c>
      <c r="AL774" s="43" t="s">
        <v>6794</v>
      </c>
    </row>
    <row r="775" spans="1:38" hidden="1" x14ac:dyDescent="0.25">
      <c r="A775" s="13">
        <v>130690</v>
      </c>
      <c r="B775" s="15">
        <v>2</v>
      </c>
      <c r="C775" s="43" t="s">
        <v>47</v>
      </c>
      <c r="D775" s="44">
        <v>44029</v>
      </c>
      <c r="E775" s="43" t="s">
        <v>33</v>
      </c>
      <c r="F775" s="44">
        <v>44361</v>
      </c>
      <c r="G775" s="43" t="s">
        <v>33</v>
      </c>
      <c r="H775" s="45" t="s">
        <v>206</v>
      </c>
      <c r="I775" s="43" t="s">
        <v>6805</v>
      </c>
      <c r="J775" s="43"/>
      <c r="K775" s="43" t="s">
        <v>6806</v>
      </c>
      <c r="L775" s="46" t="s">
        <v>37</v>
      </c>
      <c r="M775" s="45" t="s">
        <v>6807</v>
      </c>
      <c r="N775" s="45"/>
      <c r="O775" s="43" t="s">
        <v>1149</v>
      </c>
      <c r="P775" s="45" t="s">
        <v>188</v>
      </c>
      <c r="Q775" s="45"/>
      <c r="R775" s="110" t="s">
        <v>139</v>
      </c>
      <c r="S775" s="110" t="s">
        <v>4621</v>
      </c>
      <c r="T775" s="130"/>
      <c r="U775" s="10">
        <v>1.05</v>
      </c>
      <c r="V775" s="46"/>
      <c r="W775" s="43"/>
      <c r="X775" s="46" t="s">
        <v>43</v>
      </c>
      <c r="Y775" s="43" t="s">
        <v>44</v>
      </c>
      <c r="Z775" s="111" t="s">
        <v>20458</v>
      </c>
      <c r="AA775" s="45"/>
      <c r="AB775" s="3">
        <v>0</v>
      </c>
      <c r="AC775" s="3">
        <v>0</v>
      </c>
      <c r="AD775" s="3">
        <v>0</v>
      </c>
      <c r="AE775" s="3">
        <v>93244.27</v>
      </c>
      <c r="AF775" s="3">
        <f>SUM(Table2[[#This Row],[PE 2021 Obligations]],Table2[[#This Row],[ROW 2021 Obligations]],Table2[[#This Row],[Construction 2021 Obligations]],Table2[[#This Row],[Paving 2021 Obligations]])</f>
        <v>93244.27</v>
      </c>
      <c r="AG775" s="3">
        <v>0</v>
      </c>
      <c r="AH775" s="3">
        <v>0</v>
      </c>
      <c r="AI775" s="3">
        <v>0</v>
      </c>
      <c r="AJ775" s="3">
        <v>93244.27</v>
      </c>
      <c r="AK775" s="3">
        <v>93244.27</v>
      </c>
      <c r="AL775" s="43" t="s">
        <v>6808</v>
      </c>
    </row>
    <row r="776" spans="1:38" hidden="1" x14ac:dyDescent="0.25">
      <c r="A776" s="47">
        <v>130691</v>
      </c>
      <c r="B776" s="48">
        <v>2</v>
      </c>
      <c r="C776" s="49" t="s">
        <v>47</v>
      </c>
      <c r="D776" s="50">
        <v>44029</v>
      </c>
      <c r="E776" s="49" t="s">
        <v>33</v>
      </c>
      <c r="F776" s="50">
        <v>44224</v>
      </c>
      <c r="G776" s="49" t="s">
        <v>33</v>
      </c>
      <c r="H776" s="51" t="s">
        <v>380</v>
      </c>
      <c r="I776" s="49" t="s">
        <v>4730</v>
      </c>
      <c r="J776" s="49"/>
      <c r="K776" s="49" t="s">
        <v>6809</v>
      </c>
      <c r="L776" s="52" t="s">
        <v>37</v>
      </c>
      <c r="M776" s="51" t="s">
        <v>6810</v>
      </c>
      <c r="N776" s="51"/>
      <c r="O776" s="49" t="s">
        <v>1149</v>
      </c>
      <c r="P776" s="51" t="s">
        <v>188</v>
      </c>
      <c r="Q776" s="51"/>
      <c r="R776" s="110" t="s">
        <v>139</v>
      </c>
      <c r="S776" s="110" t="s">
        <v>4621</v>
      </c>
      <c r="T776" s="130"/>
      <c r="U776" s="53">
        <v>1.0249999999999999</v>
      </c>
      <c r="V776" s="52"/>
      <c r="W776" s="49"/>
      <c r="X776" s="52" t="s">
        <v>43</v>
      </c>
      <c r="Y776" s="49" t="s">
        <v>44</v>
      </c>
      <c r="Z776" s="111" t="s">
        <v>20458</v>
      </c>
      <c r="AA776" s="51"/>
      <c r="AB776" s="54">
        <v>0</v>
      </c>
      <c r="AC776" s="54">
        <v>0</v>
      </c>
      <c r="AD776" s="54">
        <v>0</v>
      </c>
      <c r="AE776" s="54">
        <v>77079.399999999994</v>
      </c>
      <c r="AF776" s="3">
        <f>SUM(Table2[[#This Row],[PE 2021 Obligations]],Table2[[#This Row],[ROW 2021 Obligations]],Table2[[#This Row],[Construction 2021 Obligations]],Table2[[#This Row],[Paving 2021 Obligations]])</f>
        <v>77079.399999999994</v>
      </c>
      <c r="AG776" s="54">
        <v>0</v>
      </c>
      <c r="AH776" s="54">
        <v>0</v>
      </c>
      <c r="AI776" s="54">
        <v>0</v>
      </c>
      <c r="AJ776" s="54">
        <v>77079.399999999994</v>
      </c>
      <c r="AK776" s="54">
        <v>77079.399999999994</v>
      </c>
      <c r="AL776" s="49" t="s">
        <v>6811</v>
      </c>
    </row>
    <row r="777" spans="1:38" hidden="1" x14ac:dyDescent="0.25">
      <c r="A777" s="13">
        <v>130692</v>
      </c>
      <c r="B777" s="15">
        <v>2</v>
      </c>
      <c r="C777" s="43" t="s">
        <v>47</v>
      </c>
      <c r="D777" s="44">
        <v>44029</v>
      </c>
      <c r="E777" s="43" t="s">
        <v>33</v>
      </c>
      <c r="F777" s="44">
        <v>44224</v>
      </c>
      <c r="G777" s="43" t="s">
        <v>33</v>
      </c>
      <c r="H777" s="45" t="s">
        <v>380</v>
      </c>
      <c r="I777" s="43" t="s">
        <v>4730</v>
      </c>
      <c r="J777" s="43"/>
      <c r="K777" s="43" t="s">
        <v>6812</v>
      </c>
      <c r="L777" s="46" t="s">
        <v>37</v>
      </c>
      <c r="M777" s="45" t="s">
        <v>6813</v>
      </c>
      <c r="N777" s="45"/>
      <c r="O777" s="43" t="s">
        <v>1149</v>
      </c>
      <c r="P777" s="45" t="s">
        <v>188</v>
      </c>
      <c r="Q777" s="45"/>
      <c r="R777" s="110" t="s">
        <v>139</v>
      </c>
      <c r="S777" s="110" t="s">
        <v>4621</v>
      </c>
      <c r="T777" s="130"/>
      <c r="U777" s="10">
        <v>2.722</v>
      </c>
      <c r="V777" s="46"/>
      <c r="W777" s="43"/>
      <c r="X777" s="46" t="s">
        <v>43</v>
      </c>
      <c r="Y777" s="43" t="s">
        <v>1150</v>
      </c>
      <c r="Z777" s="111" t="s">
        <v>20458</v>
      </c>
      <c r="AA777" s="45"/>
      <c r="AB777" s="3">
        <v>0</v>
      </c>
      <c r="AC777" s="3">
        <v>0</v>
      </c>
      <c r="AD777" s="3">
        <v>0</v>
      </c>
      <c r="AE777" s="3">
        <v>213296.72</v>
      </c>
      <c r="AF777" s="3">
        <f>SUM(Table2[[#This Row],[PE 2021 Obligations]],Table2[[#This Row],[ROW 2021 Obligations]],Table2[[#This Row],[Construction 2021 Obligations]],Table2[[#This Row],[Paving 2021 Obligations]])</f>
        <v>213296.72</v>
      </c>
      <c r="AG777" s="3">
        <v>0</v>
      </c>
      <c r="AH777" s="3">
        <v>0</v>
      </c>
      <c r="AI777" s="3">
        <v>0</v>
      </c>
      <c r="AJ777" s="3">
        <v>213296.72</v>
      </c>
      <c r="AK777" s="3">
        <v>213296.72</v>
      </c>
      <c r="AL777" s="43" t="s">
        <v>6814</v>
      </c>
    </row>
    <row r="778" spans="1:38" hidden="1" x14ac:dyDescent="0.25">
      <c r="A778" s="47">
        <v>130706</v>
      </c>
      <c r="B778" s="48">
        <v>2</v>
      </c>
      <c r="C778" s="49" t="s">
        <v>47</v>
      </c>
      <c r="D778" s="50">
        <v>44034</v>
      </c>
      <c r="E778" s="49" t="s">
        <v>33</v>
      </c>
      <c r="F778" s="50">
        <v>44230</v>
      </c>
      <c r="G778" s="49" t="s">
        <v>33</v>
      </c>
      <c r="H778" s="51" t="s">
        <v>380</v>
      </c>
      <c r="I778" s="49" t="s">
        <v>6841</v>
      </c>
      <c r="J778" s="49"/>
      <c r="K778" s="49" t="s">
        <v>6842</v>
      </c>
      <c r="L778" s="52" t="s">
        <v>37</v>
      </c>
      <c r="M778" s="51" t="s">
        <v>6843</v>
      </c>
      <c r="N778" s="51"/>
      <c r="O778" s="49" t="s">
        <v>1149</v>
      </c>
      <c r="P778" s="51" t="s">
        <v>188</v>
      </c>
      <c r="Q778" s="51"/>
      <c r="R778" s="110" t="s">
        <v>139</v>
      </c>
      <c r="S778" s="110" t="s">
        <v>4621</v>
      </c>
      <c r="T778" s="130"/>
      <c r="U778" s="53">
        <v>2.8809999999999998</v>
      </c>
      <c r="V778" s="52"/>
      <c r="W778" s="49"/>
      <c r="X778" s="52" t="s">
        <v>43</v>
      </c>
      <c r="Y778" s="49" t="s">
        <v>44</v>
      </c>
      <c r="Z778" s="111" t="s">
        <v>20458</v>
      </c>
      <c r="AA778" s="51"/>
      <c r="AB778" s="54">
        <v>0</v>
      </c>
      <c r="AC778" s="54">
        <v>0</v>
      </c>
      <c r="AD778" s="54">
        <v>0</v>
      </c>
      <c r="AE778" s="54">
        <v>192025.94</v>
      </c>
      <c r="AF778" s="3">
        <f>SUM(Table2[[#This Row],[PE 2021 Obligations]],Table2[[#This Row],[ROW 2021 Obligations]],Table2[[#This Row],[Construction 2021 Obligations]],Table2[[#This Row],[Paving 2021 Obligations]])</f>
        <v>192025.94</v>
      </c>
      <c r="AG778" s="54">
        <v>0</v>
      </c>
      <c r="AH778" s="54">
        <v>0</v>
      </c>
      <c r="AI778" s="54">
        <v>0</v>
      </c>
      <c r="AJ778" s="54">
        <v>192025.94</v>
      </c>
      <c r="AK778" s="54">
        <v>192025.94</v>
      </c>
      <c r="AL778" s="49" t="s">
        <v>6844</v>
      </c>
    </row>
    <row r="779" spans="1:38" hidden="1" x14ac:dyDescent="0.25">
      <c r="A779" s="13">
        <v>130721</v>
      </c>
      <c r="B779" s="15">
        <v>2</v>
      </c>
      <c r="C779" s="43" t="s">
        <v>73</v>
      </c>
      <c r="D779" s="44">
        <v>44040</v>
      </c>
      <c r="E779" s="43" t="s">
        <v>33</v>
      </c>
      <c r="F779" s="44">
        <v>44097</v>
      </c>
      <c r="G779" s="43" t="s">
        <v>56</v>
      </c>
      <c r="H779" s="45" t="s">
        <v>371</v>
      </c>
      <c r="I779" s="43" t="s">
        <v>6872</v>
      </c>
      <c r="J779" s="43"/>
      <c r="K779" s="43" t="s">
        <v>6873</v>
      </c>
      <c r="L779" s="46" t="s">
        <v>37</v>
      </c>
      <c r="M779" s="45" t="s">
        <v>6874</v>
      </c>
      <c r="N779" s="45"/>
      <c r="O779" s="43" t="s">
        <v>1149</v>
      </c>
      <c r="P779" s="45" t="s">
        <v>188</v>
      </c>
      <c r="Q779" s="45"/>
      <c r="R779" s="114" t="s">
        <v>139</v>
      </c>
      <c r="S779" s="114" t="s">
        <v>4621</v>
      </c>
      <c r="T779" s="133"/>
      <c r="U779" s="10">
        <v>2.0299999999999998</v>
      </c>
      <c r="V779" s="46"/>
      <c r="W779" s="43"/>
      <c r="X779" s="46" t="s">
        <v>43</v>
      </c>
      <c r="Y779" s="43" t="s">
        <v>44</v>
      </c>
      <c r="Z779" s="111" t="s">
        <v>20458</v>
      </c>
      <c r="AA779" s="45"/>
      <c r="AB779" s="3">
        <v>0</v>
      </c>
      <c r="AC779" s="3">
        <v>0</v>
      </c>
      <c r="AD779" s="3">
        <v>0</v>
      </c>
      <c r="AE779" s="3">
        <v>189653.7</v>
      </c>
      <c r="AF779" s="3">
        <f>SUM(Table2[[#This Row],[PE 2021 Obligations]],Table2[[#This Row],[ROW 2021 Obligations]],Table2[[#This Row],[Construction 2021 Obligations]],Table2[[#This Row],[Paving 2021 Obligations]])</f>
        <v>189653.7</v>
      </c>
      <c r="AG779" s="3">
        <v>0</v>
      </c>
      <c r="AH779" s="3">
        <v>0</v>
      </c>
      <c r="AI779" s="3">
        <v>0</v>
      </c>
      <c r="AJ779" s="3">
        <v>189653.7</v>
      </c>
      <c r="AK779" s="3">
        <v>189653.7</v>
      </c>
      <c r="AL779" s="43" t="s">
        <v>6875</v>
      </c>
    </row>
    <row r="780" spans="1:38" hidden="1" x14ac:dyDescent="0.25">
      <c r="A780" s="47">
        <v>130733</v>
      </c>
      <c r="B780" s="48">
        <v>3</v>
      </c>
      <c r="C780" s="49" t="s">
        <v>73</v>
      </c>
      <c r="D780" s="50">
        <v>44043</v>
      </c>
      <c r="E780" s="49" t="s">
        <v>142</v>
      </c>
      <c r="F780" s="50">
        <v>44280</v>
      </c>
      <c r="G780" s="49" t="s">
        <v>75</v>
      </c>
      <c r="H780" s="51" t="s">
        <v>255</v>
      </c>
      <c r="I780" s="49"/>
      <c r="J780" s="49"/>
      <c r="K780" s="49"/>
      <c r="L780" s="52" t="s">
        <v>840</v>
      </c>
      <c r="M780" s="51" t="s">
        <v>6901</v>
      </c>
      <c r="N780" s="51"/>
      <c r="O780" s="49" t="s">
        <v>78</v>
      </c>
      <c r="P780" s="51" t="s">
        <v>188</v>
      </c>
      <c r="Q780" s="51"/>
      <c r="R780" s="113" t="s">
        <v>139</v>
      </c>
      <c r="S780" s="113" t="s">
        <v>4621</v>
      </c>
      <c r="T780" s="132"/>
      <c r="U780" s="55" t="s">
        <v>32</v>
      </c>
      <c r="V780" s="52"/>
      <c r="W780" s="49"/>
      <c r="X780" s="52" t="s">
        <v>43</v>
      </c>
      <c r="Y780" s="49"/>
      <c r="Z780" s="116" t="s">
        <v>20458</v>
      </c>
      <c r="AA780" s="51"/>
      <c r="AB780" s="54">
        <v>0</v>
      </c>
      <c r="AC780" s="54">
        <v>0</v>
      </c>
      <c r="AD780" s="54">
        <v>0</v>
      </c>
      <c r="AE780" s="54">
        <v>295000</v>
      </c>
      <c r="AF780" s="3">
        <f>SUM(Table2[[#This Row],[PE 2021 Obligations]],Table2[[#This Row],[ROW 2021 Obligations]],Table2[[#This Row],[Construction 2021 Obligations]],Table2[[#This Row],[Paving 2021 Obligations]])</f>
        <v>295000</v>
      </c>
      <c r="AG780" s="54">
        <v>0</v>
      </c>
      <c r="AH780" s="54">
        <v>0</v>
      </c>
      <c r="AI780" s="54">
        <v>0</v>
      </c>
      <c r="AJ780" s="54">
        <v>295000</v>
      </c>
      <c r="AK780" s="54">
        <v>295000</v>
      </c>
      <c r="AL780" s="49" t="s">
        <v>6902</v>
      </c>
    </row>
    <row r="781" spans="1:38" hidden="1" x14ac:dyDescent="0.25">
      <c r="A781" s="13">
        <v>130741</v>
      </c>
      <c r="B781" s="15">
        <v>4</v>
      </c>
      <c r="C781" s="43" t="s">
        <v>73</v>
      </c>
      <c r="D781" s="44">
        <v>44043</v>
      </c>
      <c r="E781" s="43" t="s">
        <v>142</v>
      </c>
      <c r="F781" s="44">
        <v>44280</v>
      </c>
      <c r="G781" s="43" t="s">
        <v>75</v>
      </c>
      <c r="H781" s="45" t="s">
        <v>298</v>
      </c>
      <c r="I781" s="43"/>
      <c r="J781" s="43"/>
      <c r="K781" s="43"/>
      <c r="L781" s="46" t="s">
        <v>840</v>
      </c>
      <c r="M781" s="45" t="s">
        <v>6916</v>
      </c>
      <c r="N781" s="45" t="s">
        <v>6917</v>
      </c>
      <c r="O781" s="43" t="s">
        <v>78</v>
      </c>
      <c r="P781" s="45" t="s">
        <v>188</v>
      </c>
      <c r="Q781" s="45"/>
      <c r="R781" s="114" t="s">
        <v>139</v>
      </c>
      <c r="S781" s="114" t="s">
        <v>4621</v>
      </c>
      <c r="T781" s="133"/>
      <c r="U781" s="56" t="s">
        <v>32</v>
      </c>
      <c r="V781" s="46"/>
      <c r="W781" s="43"/>
      <c r="X781" s="46" t="s">
        <v>43</v>
      </c>
      <c r="Y781" s="43"/>
      <c r="Z781" s="111" t="s">
        <v>20458</v>
      </c>
      <c r="AA781" s="45"/>
      <c r="AB781" s="3">
        <v>0</v>
      </c>
      <c r="AC781" s="3">
        <v>0</v>
      </c>
      <c r="AD781" s="3">
        <v>0</v>
      </c>
      <c r="AE781" s="3">
        <v>126000</v>
      </c>
      <c r="AF781" s="3">
        <f>SUM(Table2[[#This Row],[PE 2021 Obligations]],Table2[[#This Row],[ROW 2021 Obligations]],Table2[[#This Row],[Construction 2021 Obligations]],Table2[[#This Row],[Paving 2021 Obligations]])</f>
        <v>126000</v>
      </c>
      <c r="AG781" s="3">
        <v>0</v>
      </c>
      <c r="AH781" s="3">
        <v>0</v>
      </c>
      <c r="AI781" s="3">
        <v>0</v>
      </c>
      <c r="AJ781" s="3">
        <v>126000</v>
      </c>
      <c r="AK781" s="3">
        <v>126000</v>
      </c>
      <c r="AL781" s="43" t="s">
        <v>6918</v>
      </c>
    </row>
    <row r="782" spans="1:38" hidden="1" x14ac:dyDescent="0.25">
      <c r="A782" s="47">
        <v>130742</v>
      </c>
      <c r="B782" s="48">
        <v>4</v>
      </c>
      <c r="C782" s="49" t="s">
        <v>73</v>
      </c>
      <c r="D782" s="50">
        <v>44043</v>
      </c>
      <c r="E782" s="49" t="s">
        <v>142</v>
      </c>
      <c r="F782" s="50">
        <v>44280</v>
      </c>
      <c r="G782" s="49" t="s">
        <v>75</v>
      </c>
      <c r="H782" s="51" t="s">
        <v>349</v>
      </c>
      <c r="I782" s="49"/>
      <c r="J782" s="49"/>
      <c r="K782" s="49"/>
      <c r="L782" s="52" t="s">
        <v>840</v>
      </c>
      <c r="M782" s="51" t="s">
        <v>6919</v>
      </c>
      <c r="N782" s="51" t="s">
        <v>6920</v>
      </c>
      <c r="O782" s="49" t="s">
        <v>78</v>
      </c>
      <c r="P782" s="51" t="s">
        <v>188</v>
      </c>
      <c r="Q782" s="51"/>
      <c r="R782" s="113" t="s">
        <v>139</v>
      </c>
      <c r="S782" s="113" t="s">
        <v>4621</v>
      </c>
      <c r="T782" s="132"/>
      <c r="U782" s="55" t="s">
        <v>32</v>
      </c>
      <c r="V782" s="52"/>
      <c r="W782" s="49"/>
      <c r="X782" s="52" t="s">
        <v>43</v>
      </c>
      <c r="Y782" s="49"/>
      <c r="Z782" s="116" t="s">
        <v>20458</v>
      </c>
      <c r="AA782" s="51"/>
      <c r="AB782" s="54">
        <v>0</v>
      </c>
      <c r="AC782" s="54">
        <v>0</v>
      </c>
      <c r="AD782" s="54">
        <v>0</v>
      </c>
      <c r="AE782" s="54">
        <v>55000</v>
      </c>
      <c r="AF782" s="3">
        <f>SUM(Table2[[#This Row],[PE 2021 Obligations]],Table2[[#This Row],[ROW 2021 Obligations]],Table2[[#This Row],[Construction 2021 Obligations]],Table2[[#This Row],[Paving 2021 Obligations]])</f>
        <v>55000</v>
      </c>
      <c r="AG782" s="54">
        <v>0</v>
      </c>
      <c r="AH782" s="54">
        <v>0</v>
      </c>
      <c r="AI782" s="54">
        <v>0</v>
      </c>
      <c r="AJ782" s="54">
        <v>55000</v>
      </c>
      <c r="AK782" s="54">
        <v>55000</v>
      </c>
      <c r="AL782" s="49" t="s">
        <v>6921</v>
      </c>
    </row>
    <row r="783" spans="1:38" hidden="1" x14ac:dyDescent="0.25">
      <c r="A783" s="13">
        <v>130743</v>
      </c>
      <c r="B783" s="15">
        <v>4</v>
      </c>
      <c r="C783" s="43" t="s">
        <v>73</v>
      </c>
      <c r="D783" s="44">
        <v>44043</v>
      </c>
      <c r="E783" s="43" t="s">
        <v>142</v>
      </c>
      <c r="F783" s="44">
        <v>44280</v>
      </c>
      <c r="G783" s="43" t="s">
        <v>75</v>
      </c>
      <c r="H783" s="45" t="s">
        <v>428</v>
      </c>
      <c r="I783" s="43"/>
      <c r="J783" s="43"/>
      <c r="K783" s="43"/>
      <c r="L783" s="46" t="s">
        <v>840</v>
      </c>
      <c r="M783" s="45" t="s">
        <v>6922</v>
      </c>
      <c r="N783" s="45"/>
      <c r="O783" s="43" t="s">
        <v>78</v>
      </c>
      <c r="P783" s="45" t="s">
        <v>188</v>
      </c>
      <c r="Q783" s="45"/>
      <c r="R783" s="114" t="s">
        <v>139</v>
      </c>
      <c r="S783" s="114" t="s">
        <v>4621</v>
      </c>
      <c r="T783" s="133"/>
      <c r="U783" s="56" t="s">
        <v>32</v>
      </c>
      <c r="V783" s="46"/>
      <c r="W783" s="43"/>
      <c r="X783" s="46" t="s">
        <v>43</v>
      </c>
      <c r="Y783" s="43"/>
      <c r="Z783" s="111" t="s">
        <v>20458</v>
      </c>
      <c r="AA783" s="45"/>
      <c r="AB783" s="3">
        <v>0</v>
      </c>
      <c r="AC783" s="3">
        <v>0</v>
      </c>
      <c r="AD783" s="3">
        <v>0</v>
      </c>
      <c r="AE783" s="3">
        <v>20000</v>
      </c>
      <c r="AF783" s="3">
        <f>SUM(Table2[[#This Row],[PE 2021 Obligations]],Table2[[#This Row],[ROW 2021 Obligations]],Table2[[#This Row],[Construction 2021 Obligations]],Table2[[#This Row],[Paving 2021 Obligations]])</f>
        <v>20000</v>
      </c>
      <c r="AG783" s="3">
        <v>0</v>
      </c>
      <c r="AH783" s="3">
        <v>0</v>
      </c>
      <c r="AI783" s="3">
        <v>0</v>
      </c>
      <c r="AJ783" s="3">
        <v>20000</v>
      </c>
      <c r="AK783" s="3">
        <v>20000</v>
      </c>
      <c r="AL783" s="43" t="s">
        <v>6923</v>
      </c>
    </row>
    <row r="784" spans="1:38" hidden="1" x14ac:dyDescent="0.25">
      <c r="A784" s="13">
        <v>130761</v>
      </c>
      <c r="B784" s="15">
        <v>1</v>
      </c>
      <c r="C784" s="43" t="s">
        <v>73</v>
      </c>
      <c r="D784" s="44">
        <v>44052</v>
      </c>
      <c r="E784" s="43" t="s">
        <v>142</v>
      </c>
      <c r="F784" s="44">
        <v>44280</v>
      </c>
      <c r="G784" s="43" t="s">
        <v>75</v>
      </c>
      <c r="H784" s="45" t="s">
        <v>133</v>
      </c>
      <c r="I784" s="43"/>
      <c r="J784" s="43"/>
      <c r="K784" s="43"/>
      <c r="L784" s="46" t="s">
        <v>840</v>
      </c>
      <c r="M784" s="45" t="s">
        <v>6942</v>
      </c>
      <c r="N784" s="45"/>
      <c r="O784" s="43" t="s">
        <v>78</v>
      </c>
      <c r="P784" s="45" t="s">
        <v>188</v>
      </c>
      <c r="Q784" s="45"/>
      <c r="R784" s="114" t="s">
        <v>139</v>
      </c>
      <c r="S784" s="114" t="s">
        <v>4621</v>
      </c>
      <c r="T784" s="133"/>
      <c r="U784" s="56" t="s">
        <v>32</v>
      </c>
      <c r="V784" s="46"/>
      <c r="W784" s="43"/>
      <c r="X784" s="46" t="s">
        <v>43</v>
      </c>
      <c r="Y784" s="43"/>
      <c r="Z784" s="116" t="s">
        <v>20458</v>
      </c>
      <c r="AA784" s="45"/>
      <c r="AB784" s="3">
        <v>0</v>
      </c>
      <c r="AC784" s="3">
        <v>0</v>
      </c>
      <c r="AD784" s="3">
        <v>0</v>
      </c>
      <c r="AE784" s="3">
        <v>52000</v>
      </c>
      <c r="AF784" s="3">
        <f>SUM(Table2[[#This Row],[PE 2021 Obligations]],Table2[[#This Row],[ROW 2021 Obligations]],Table2[[#This Row],[Construction 2021 Obligations]],Table2[[#This Row],[Paving 2021 Obligations]])</f>
        <v>52000</v>
      </c>
      <c r="AG784" s="3">
        <v>0</v>
      </c>
      <c r="AH784" s="3">
        <v>0</v>
      </c>
      <c r="AI784" s="3">
        <v>0</v>
      </c>
      <c r="AJ784" s="3">
        <v>52000</v>
      </c>
      <c r="AK784" s="3">
        <v>52000</v>
      </c>
      <c r="AL784" s="43" t="s">
        <v>6943</v>
      </c>
    </row>
    <row r="785" spans="1:38" hidden="1" x14ac:dyDescent="0.25">
      <c r="A785" s="47">
        <v>130762</v>
      </c>
      <c r="B785" s="48">
        <v>1</v>
      </c>
      <c r="C785" s="49" t="s">
        <v>73</v>
      </c>
      <c r="D785" s="50">
        <v>44052</v>
      </c>
      <c r="E785" s="49" t="s">
        <v>142</v>
      </c>
      <c r="F785" s="50">
        <v>44280</v>
      </c>
      <c r="G785" s="49" t="s">
        <v>75</v>
      </c>
      <c r="H785" s="51" t="s">
        <v>133</v>
      </c>
      <c r="I785" s="49"/>
      <c r="J785" s="49"/>
      <c r="K785" s="49"/>
      <c r="L785" s="52" t="s">
        <v>840</v>
      </c>
      <c r="M785" s="51" t="s">
        <v>6944</v>
      </c>
      <c r="N785" s="51"/>
      <c r="O785" s="49" t="s">
        <v>78</v>
      </c>
      <c r="P785" s="51" t="s">
        <v>188</v>
      </c>
      <c r="Q785" s="51"/>
      <c r="R785" s="113" t="s">
        <v>139</v>
      </c>
      <c r="S785" s="113" t="s">
        <v>4621</v>
      </c>
      <c r="T785" s="132"/>
      <c r="U785" s="55" t="s">
        <v>32</v>
      </c>
      <c r="V785" s="52"/>
      <c r="W785" s="49"/>
      <c r="X785" s="52" t="s">
        <v>43</v>
      </c>
      <c r="Y785" s="49"/>
      <c r="Z785" s="116" t="s">
        <v>20458</v>
      </c>
      <c r="AA785" s="51"/>
      <c r="AB785" s="54">
        <v>0</v>
      </c>
      <c r="AC785" s="54">
        <v>0</v>
      </c>
      <c r="AD785" s="54">
        <v>0</v>
      </c>
      <c r="AE785" s="54">
        <v>136000</v>
      </c>
      <c r="AF785" s="3">
        <f>SUM(Table2[[#This Row],[PE 2021 Obligations]],Table2[[#This Row],[ROW 2021 Obligations]],Table2[[#This Row],[Construction 2021 Obligations]],Table2[[#This Row],[Paving 2021 Obligations]])</f>
        <v>136000</v>
      </c>
      <c r="AG785" s="54">
        <v>0</v>
      </c>
      <c r="AH785" s="54">
        <v>0</v>
      </c>
      <c r="AI785" s="54">
        <v>0</v>
      </c>
      <c r="AJ785" s="54">
        <v>136000</v>
      </c>
      <c r="AK785" s="54">
        <v>136000</v>
      </c>
      <c r="AL785" s="49" t="s">
        <v>6945</v>
      </c>
    </row>
    <row r="786" spans="1:38" hidden="1" x14ac:dyDescent="0.25">
      <c r="A786" s="13">
        <v>130763</v>
      </c>
      <c r="B786" s="15">
        <v>1</v>
      </c>
      <c r="C786" s="43" t="s">
        <v>73</v>
      </c>
      <c r="D786" s="44">
        <v>44052</v>
      </c>
      <c r="E786" s="43" t="s">
        <v>142</v>
      </c>
      <c r="F786" s="44">
        <v>44280</v>
      </c>
      <c r="G786" s="43" t="s">
        <v>75</v>
      </c>
      <c r="H786" s="45" t="s">
        <v>320</v>
      </c>
      <c r="I786" s="43"/>
      <c r="J786" s="43"/>
      <c r="K786" s="43"/>
      <c r="L786" s="46" t="s">
        <v>840</v>
      </c>
      <c r="M786" s="45" t="s">
        <v>6946</v>
      </c>
      <c r="N786" s="45"/>
      <c r="O786" s="43" t="s">
        <v>78</v>
      </c>
      <c r="P786" s="45" t="s">
        <v>188</v>
      </c>
      <c r="Q786" s="45"/>
      <c r="R786" s="114" t="s">
        <v>139</v>
      </c>
      <c r="S786" s="114" t="s">
        <v>4621</v>
      </c>
      <c r="T786" s="133"/>
      <c r="U786" s="56" t="s">
        <v>32</v>
      </c>
      <c r="V786" s="46"/>
      <c r="W786" s="43"/>
      <c r="X786" s="46" t="s">
        <v>43</v>
      </c>
      <c r="Y786" s="43"/>
      <c r="Z786" s="111" t="s">
        <v>20458</v>
      </c>
      <c r="AA786" s="45"/>
      <c r="AB786" s="3">
        <v>0</v>
      </c>
      <c r="AC786" s="3">
        <v>0</v>
      </c>
      <c r="AD786" s="3">
        <v>0</v>
      </c>
      <c r="AE786" s="3">
        <v>113000</v>
      </c>
      <c r="AF786" s="3">
        <f>SUM(Table2[[#This Row],[PE 2021 Obligations]],Table2[[#This Row],[ROW 2021 Obligations]],Table2[[#This Row],[Construction 2021 Obligations]],Table2[[#This Row],[Paving 2021 Obligations]])</f>
        <v>113000</v>
      </c>
      <c r="AG786" s="3">
        <v>0</v>
      </c>
      <c r="AH786" s="3">
        <v>0</v>
      </c>
      <c r="AI786" s="3">
        <v>0</v>
      </c>
      <c r="AJ786" s="3">
        <v>113000</v>
      </c>
      <c r="AK786" s="3">
        <v>113000</v>
      </c>
      <c r="AL786" s="43" t="s">
        <v>6947</v>
      </c>
    </row>
    <row r="787" spans="1:38" ht="30" hidden="1" x14ac:dyDescent="0.25">
      <c r="A787" s="13">
        <v>130767</v>
      </c>
      <c r="B787" s="15">
        <v>4</v>
      </c>
      <c r="C787" s="43" t="s">
        <v>47</v>
      </c>
      <c r="D787" s="44">
        <v>44054</v>
      </c>
      <c r="E787" s="43" t="s">
        <v>33</v>
      </c>
      <c r="F787" s="44">
        <v>44237</v>
      </c>
      <c r="G787" s="43" t="s">
        <v>33</v>
      </c>
      <c r="H787" s="45" t="s">
        <v>301</v>
      </c>
      <c r="I787" s="43" t="s">
        <v>6950</v>
      </c>
      <c r="J787" s="43"/>
      <c r="K787" s="43" t="s">
        <v>6951</v>
      </c>
      <c r="L787" s="46" t="s">
        <v>37</v>
      </c>
      <c r="M787" s="45" t="s">
        <v>6952</v>
      </c>
      <c r="N787" s="45"/>
      <c r="O787" s="43" t="s">
        <v>1149</v>
      </c>
      <c r="P787" s="45" t="s">
        <v>188</v>
      </c>
      <c r="Q787" s="45"/>
      <c r="R787" s="110" t="s">
        <v>139</v>
      </c>
      <c r="S787" s="110" t="s">
        <v>4621</v>
      </c>
      <c r="T787" s="130"/>
      <c r="U787" s="10">
        <v>1.75</v>
      </c>
      <c r="V787" s="46"/>
      <c r="W787" s="43"/>
      <c r="X787" s="46" t="s">
        <v>43</v>
      </c>
      <c r="Y787" s="43" t="s">
        <v>44</v>
      </c>
      <c r="Z787" s="111" t="s">
        <v>20458</v>
      </c>
      <c r="AA787" s="45"/>
      <c r="AB787" s="3">
        <v>0</v>
      </c>
      <c r="AC787" s="3">
        <v>0</v>
      </c>
      <c r="AD787" s="3">
        <v>0</v>
      </c>
      <c r="AE787" s="3">
        <v>129962.66</v>
      </c>
      <c r="AF787" s="3">
        <f>SUM(Table2[[#This Row],[PE 2021 Obligations]],Table2[[#This Row],[ROW 2021 Obligations]],Table2[[#This Row],[Construction 2021 Obligations]],Table2[[#This Row],[Paving 2021 Obligations]])</f>
        <v>129962.66</v>
      </c>
      <c r="AG787" s="3">
        <v>0</v>
      </c>
      <c r="AH787" s="3">
        <v>0</v>
      </c>
      <c r="AI787" s="3">
        <v>0</v>
      </c>
      <c r="AJ787" s="3">
        <v>129962.66</v>
      </c>
      <c r="AK787" s="3">
        <v>129962.66</v>
      </c>
      <c r="AL787" s="43" t="s">
        <v>6953</v>
      </c>
    </row>
    <row r="788" spans="1:38" hidden="1" x14ac:dyDescent="0.25">
      <c r="A788" s="47">
        <v>130768</v>
      </c>
      <c r="B788" s="48">
        <v>4</v>
      </c>
      <c r="C788" s="49" t="s">
        <v>47</v>
      </c>
      <c r="D788" s="50">
        <v>44054</v>
      </c>
      <c r="E788" s="49" t="s">
        <v>33</v>
      </c>
      <c r="F788" s="50">
        <v>44249</v>
      </c>
      <c r="G788" s="49" t="s">
        <v>33</v>
      </c>
      <c r="H788" s="51" t="s">
        <v>301</v>
      </c>
      <c r="I788" s="49" t="s">
        <v>6954</v>
      </c>
      <c r="J788" s="49"/>
      <c r="K788" s="49" t="s">
        <v>6955</v>
      </c>
      <c r="L788" s="52" t="s">
        <v>37</v>
      </c>
      <c r="M788" s="51" t="s">
        <v>6956</v>
      </c>
      <c r="N788" s="51"/>
      <c r="O788" s="49" t="s">
        <v>1149</v>
      </c>
      <c r="P788" s="51" t="s">
        <v>188</v>
      </c>
      <c r="Q788" s="51"/>
      <c r="R788" s="110" t="s">
        <v>139</v>
      </c>
      <c r="S788" s="110" t="s">
        <v>4621</v>
      </c>
      <c r="T788" s="130"/>
      <c r="U788" s="53">
        <v>4.4400000000000004</v>
      </c>
      <c r="V788" s="52"/>
      <c r="W788" s="49"/>
      <c r="X788" s="52" t="s">
        <v>43</v>
      </c>
      <c r="Y788" s="49" t="s">
        <v>44</v>
      </c>
      <c r="Z788" s="111" t="s">
        <v>20458</v>
      </c>
      <c r="AA788" s="51"/>
      <c r="AB788" s="54">
        <v>0</v>
      </c>
      <c r="AC788" s="54">
        <v>0</v>
      </c>
      <c r="AD788" s="54">
        <v>0</v>
      </c>
      <c r="AE788" s="54">
        <v>352745.9</v>
      </c>
      <c r="AF788" s="3">
        <f>SUM(Table2[[#This Row],[PE 2021 Obligations]],Table2[[#This Row],[ROW 2021 Obligations]],Table2[[#This Row],[Construction 2021 Obligations]],Table2[[#This Row],[Paving 2021 Obligations]])</f>
        <v>352745.9</v>
      </c>
      <c r="AG788" s="54">
        <v>0</v>
      </c>
      <c r="AH788" s="54">
        <v>0</v>
      </c>
      <c r="AI788" s="54">
        <v>0</v>
      </c>
      <c r="AJ788" s="54">
        <v>352745.9</v>
      </c>
      <c r="AK788" s="54">
        <v>352745.9</v>
      </c>
      <c r="AL788" s="49" t="s">
        <v>6957</v>
      </c>
    </row>
    <row r="789" spans="1:38" hidden="1" x14ac:dyDescent="0.25">
      <c r="A789" s="13">
        <v>130769</v>
      </c>
      <c r="B789" s="15">
        <v>4</v>
      </c>
      <c r="C789" s="43" t="s">
        <v>47</v>
      </c>
      <c r="D789" s="44">
        <v>44054</v>
      </c>
      <c r="E789" s="43" t="s">
        <v>33</v>
      </c>
      <c r="F789" s="44">
        <v>44237</v>
      </c>
      <c r="G789" s="43" t="s">
        <v>33</v>
      </c>
      <c r="H789" s="45" t="s">
        <v>301</v>
      </c>
      <c r="I789" s="43" t="s">
        <v>6958</v>
      </c>
      <c r="J789" s="43"/>
      <c r="K789" s="43" t="s">
        <v>6959</v>
      </c>
      <c r="L789" s="46" t="s">
        <v>37</v>
      </c>
      <c r="M789" s="45" t="s">
        <v>6960</v>
      </c>
      <c r="N789" s="45"/>
      <c r="O789" s="43" t="s">
        <v>1149</v>
      </c>
      <c r="P789" s="45" t="s">
        <v>188</v>
      </c>
      <c r="Q789" s="45"/>
      <c r="R789" s="110" t="s">
        <v>139</v>
      </c>
      <c r="S789" s="110" t="s">
        <v>4621</v>
      </c>
      <c r="T789" s="130"/>
      <c r="U789" s="10">
        <v>3.29</v>
      </c>
      <c r="V789" s="46"/>
      <c r="W789" s="43"/>
      <c r="X789" s="46" t="s">
        <v>43</v>
      </c>
      <c r="Y789" s="43" t="s">
        <v>44</v>
      </c>
      <c r="Z789" s="111" t="s">
        <v>20458</v>
      </c>
      <c r="AA789" s="45"/>
      <c r="AB789" s="3">
        <v>0</v>
      </c>
      <c r="AC789" s="3">
        <v>0</v>
      </c>
      <c r="AD789" s="3">
        <v>0</v>
      </c>
      <c r="AE789" s="3">
        <v>242016.38</v>
      </c>
      <c r="AF789" s="3">
        <f>SUM(Table2[[#This Row],[PE 2021 Obligations]],Table2[[#This Row],[ROW 2021 Obligations]],Table2[[#This Row],[Construction 2021 Obligations]],Table2[[#This Row],[Paving 2021 Obligations]])</f>
        <v>242016.38</v>
      </c>
      <c r="AG789" s="3">
        <v>0</v>
      </c>
      <c r="AH789" s="3">
        <v>0</v>
      </c>
      <c r="AI789" s="3">
        <v>0</v>
      </c>
      <c r="AJ789" s="3">
        <v>242016.38</v>
      </c>
      <c r="AK789" s="3">
        <v>242016.38</v>
      </c>
      <c r="AL789" s="43" t="s">
        <v>6961</v>
      </c>
    </row>
    <row r="790" spans="1:38" hidden="1" x14ac:dyDescent="0.25">
      <c r="A790" s="47">
        <v>130777</v>
      </c>
      <c r="B790" s="48">
        <v>4</v>
      </c>
      <c r="C790" s="49" t="s">
        <v>31</v>
      </c>
      <c r="D790" s="50">
        <v>44060</v>
      </c>
      <c r="E790" s="49" t="s">
        <v>33</v>
      </c>
      <c r="F790" s="50">
        <v>44097</v>
      </c>
      <c r="G790" s="49" t="s">
        <v>56</v>
      </c>
      <c r="H790" s="51" t="s">
        <v>258</v>
      </c>
      <c r="I790" s="49" t="s">
        <v>6978</v>
      </c>
      <c r="J790" s="49"/>
      <c r="K790" s="49" t="s">
        <v>6979</v>
      </c>
      <c r="L790" s="52" t="s">
        <v>37</v>
      </c>
      <c r="M790" s="51" t="s">
        <v>6980</v>
      </c>
      <c r="N790" s="51"/>
      <c r="O790" s="49" t="s">
        <v>1149</v>
      </c>
      <c r="P790" s="51" t="s">
        <v>188</v>
      </c>
      <c r="Q790" s="51"/>
      <c r="R790" s="110" t="s">
        <v>139</v>
      </c>
      <c r="S790" s="110" t="s">
        <v>4621</v>
      </c>
      <c r="T790" s="130"/>
      <c r="U790" s="53">
        <v>6.63</v>
      </c>
      <c r="V790" s="52"/>
      <c r="W790" s="49"/>
      <c r="X790" s="52" t="s">
        <v>43</v>
      </c>
      <c r="Y790" s="49" t="s">
        <v>44</v>
      </c>
      <c r="Z790" s="116" t="s">
        <v>20458</v>
      </c>
      <c r="AA790" s="51"/>
      <c r="AB790" s="54">
        <v>0</v>
      </c>
      <c r="AC790" s="54">
        <v>0</v>
      </c>
      <c r="AD790" s="54">
        <v>0</v>
      </c>
      <c r="AE790" s="54">
        <v>620264.74</v>
      </c>
      <c r="AF790" s="3">
        <f>SUM(Table2[[#This Row],[PE 2021 Obligations]],Table2[[#This Row],[ROW 2021 Obligations]],Table2[[#This Row],[Construction 2021 Obligations]],Table2[[#This Row],[Paving 2021 Obligations]])</f>
        <v>620264.74</v>
      </c>
      <c r="AG790" s="54">
        <v>0</v>
      </c>
      <c r="AH790" s="54">
        <v>0</v>
      </c>
      <c r="AI790" s="54">
        <v>0</v>
      </c>
      <c r="AJ790" s="54">
        <v>620264.74</v>
      </c>
      <c r="AK790" s="54">
        <v>620264.74</v>
      </c>
      <c r="AL790" s="49" t="s">
        <v>6981</v>
      </c>
    </row>
    <row r="791" spans="1:38" ht="30" hidden="1" x14ac:dyDescent="0.25">
      <c r="A791" s="13">
        <v>130778</v>
      </c>
      <c r="B791" s="15">
        <v>4</v>
      </c>
      <c r="C791" s="43" t="s">
        <v>31</v>
      </c>
      <c r="D791" s="44">
        <v>44060</v>
      </c>
      <c r="E791" s="43" t="s">
        <v>33</v>
      </c>
      <c r="F791" s="44">
        <v>44097</v>
      </c>
      <c r="G791" s="43" t="s">
        <v>56</v>
      </c>
      <c r="H791" s="45" t="s">
        <v>258</v>
      </c>
      <c r="I791" s="43" t="s">
        <v>6982</v>
      </c>
      <c r="J791" s="43"/>
      <c r="K791" s="43" t="s">
        <v>6983</v>
      </c>
      <c r="L791" s="46" t="s">
        <v>37</v>
      </c>
      <c r="M791" s="45" t="s">
        <v>6984</v>
      </c>
      <c r="N791" s="45"/>
      <c r="O791" s="43" t="s">
        <v>1149</v>
      </c>
      <c r="P791" s="45" t="s">
        <v>188</v>
      </c>
      <c r="Q791" s="45"/>
      <c r="R791" s="110" t="s">
        <v>139</v>
      </c>
      <c r="S791" s="110" t="s">
        <v>4621</v>
      </c>
      <c r="T791" s="130"/>
      <c r="U791" s="10">
        <v>5.2</v>
      </c>
      <c r="V791" s="46"/>
      <c r="W791" s="43"/>
      <c r="X791" s="46" t="s">
        <v>43</v>
      </c>
      <c r="Y791" s="43" t="s">
        <v>44</v>
      </c>
      <c r="Z791" s="116" t="s">
        <v>20458</v>
      </c>
      <c r="AA791" s="45"/>
      <c r="AB791" s="3">
        <v>0</v>
      </c>
      <c r="AC791" s="3">
        <v>0</v>
      </c>
      <c r="AD791" s="3">
        <v>0</v>
      </c>
      <c r="AE791" s="3">
        <v>492888.94</v>
      </c>
      <c r="AF791" s="3">
        <f>SUM(Table2[[#This Row],[PE 2021 Obligations]],Table2[[#This Row],[ROW 2021 Obligations]],Table2[[#This Row],[Construction 2021 Obligations]],Table2[[#This Row],[Paving 2021 Obligations]])</f>
        <v>492888.94</v>
      </c>
      <c r="AG791" s="3">
        <v>0</v>
      </c>
      <c r="AH791" s="3">
        <v>0</v>
      </c>
      <c r="AI791" s="3">
        <v>0</v>
      </c>
      <c r="AJ791" s="3">
        <v>492888.94</v>
      </c>
      <c r="AK791" s="3">
        <v>492888.94</v>
      </c>
      <c r="AL791" s="43" t="s">
        <v>6985</v>
      </c>
    </row>
    <row r="792" spans="1:38" hidden="1" x14ac:dyDescent="0.25">
      <c r="A792" s="47">
        <v>130779</v>
      </c>
      <c r="B792" s="48">
        <v>4</v>
      </c>
      <c r="C792" s="49" t="s">
        <v>31</v>
      </c>
      <c r="D792" s="50">
        <v>44060</v>
      </c>
      <c r="E792" s="49" t="s">
        <v>33</v>
      </c>
      <c r="F792" s="50">
        <v>44097</v>
      </c>
      <c r="G792" s="49" t="s">
        <v>56</v>
      </c>
      <c r="H792" s="51" t="s">
        <v>258</v>
      </c>
      <c r="I792" s="49" t="s">
        <v>6986</v>
      </c>
      <c r="J792" s="49"/>
      <c r="K792" s="49" t="s">
        <v>6987</v>
      </c>
      <c r="L792" s="52" t="s">
        <v>37</v>
      </c>
      <c r="M792" s="51" t="s">
        <v>6988</v>
      </c>
      <c r="N792" s="51"/>
      <c r="O792" s="49" t="s">
        <v>1149</v>
      </c>
      <c r="P792" s="51" t="s">
        <v>188</v>
      </c>
      <c r="Q792" s="51"/>
      <c r="R792" s="110" t="s">
        <v>139</v>
      </c>
      <c r="S792" s="110" t="s">
        <v>4621</v>
      </c>
      <c r="T792" s="130"/>
      <c r="U792" s="53">
        <v>1.93</v>
      </c>
      <c r="V792" s="52"/>
      <c r="W792" s="49"/>
      <c r="X792" s="52" t="s">
        <v>43</v>
      </c>
      <c r="Y792" s="49" t="s">
        <v>44</v>
      </c>
      <c r="Z792" s="116" t="s">
        <v>20458</v>
      </c>
      <c r="AA792" s="51"/>
      <c r="AB792" s="54">
        <v>0</v>
      </c>
      <c r="AC792" s="54">
        <v>0</v>
      </c>
      <c r="AD792" s="54">
        <v>0</v>
      </c>
      <c r="AE792" s="54">
        <v>200293.82</v>
      </c>
      <c r="AF792" s="3">
        <f>SUM(Table2[[#This Row],[PE 2021 Obligations]],Table2[[#This Row],[ROW 2021 Obligations]],Table2[[#This Row],[Construction 2021 Obligations]],Table2[[#This Row],[Paving 2021 Obligations]])</f>
        <v>200293.82</v>
      </c>
      <c r="AG792" s="54">
        <v>0</v>
      </c>
      <c r="AH792" s="54">
        <v>0</v>
      </c>
      <c r="AI792" s="54">
        <v>0</v>
      </c>
      <c r="AJ792" s="54">
        <v>200293.82</v>
      </c>
      <c r="AK792" s="54">
        <v>200293.82</v>
      </c>
      <c r="AL792" s="49" t="s">
        <v>6989</v>
      </c>
    </row>
    <row r="793" spans="1:38" ht="30" hidden="1" x14ac:dyDescent="0.25">
      <c r="A793" s="47">
        <v>130796</v>
      </c>
      <c r="B793" s="48">
        <v>4</v>
      </c>
      <c r="C793" s="49" t="s">
        <v>31</v>
      </c>
      <c r="D793" s="50">
        <v>44061</v>
      </c>
      <c r="E793" s="49" t="s">
        <v>33</v>
      </c>
      <c r="F793" s="50">
        <v>44134</v>
      </c>
      <c r="G793" s="49" t="s">
        <v>56</v>
      </c>
      <c r="H793" s="51" t="s">
        <v>261</v>
      </c>
      <c r="I793" s="49" t="s">
        <v>7021</v>
      </c>
      <c r="J793" s="49"/>
      <c r="K793" s="49" t="s">
        <v>7022</v>
      </c>
      <c r="L793" s="52" t="s">
        <v>37</v>
      </c>
      <c r="M793" s="51" t="s">
        <v>7023</v>
      </c>
      <c r="N793" s="51"/>
      <c r="O793" s="49" t="s">
        <v>1149</v>
      </c>
      <c r="P793" s="51" t="s">
        <v>188</v>
      </c>
      <c r="Q793" s="51"/>
      <c r="R793" s="110" t="s">
        <v>139</v>
      </c>
      <c r="S793" s="110" t="s">
        <v>4621</v>
      </c>
      <c r="T793" s="130"/>
      <c r="U793" s="53">
        <v>6.35</v>
      </c>
      <c r="V793" s="52"/>
      <c r="W793" s="49"/>
      <c r="X793" s="52" t="s">
        <v>43</v>
      </c>
      <c r="Y793" s="49" t="s">
        <v>44</v>
      </c>
      <c r="Z793" s="116" t="s">
        <v>20458</v>
      </c>
      <c r="AA793" s="51"/>
      <c r="AB793" s="54">
        <v>0</v>
      </c>
      <c r="AC793" s="54">
        <v>0</v>
      </c>
      <c r="AD793" s="54">
        <v>0</v>
      </c>
      <c r="AE793" s="54">
        <v>573578.85</v>
      </c>
      <c r="AF793" s="3">
        <f>SUM(Table2[[#This Row],[PE 2021 Obligations]],Table2[[#This Row],[ROW 2021 Obligations]],Table2[[#This Row],[Construction 2021 Obligations]],Table2[[#This Row],[Paving 2021 Obligations]])</f>
        <v>573578.85</v>
      </c>
      <c r="AG793" s="54">
        <v>0</v>
      </c>
      <c r="AH793" s="54">
        <v>0</v>
      </c>
      <c r="AI793" s="54">
        <v>0</v>
      </c>
      <c r="AJ793" s="54">
        <v>573578.85</v>
      </c>
      <c r="AK793" s="54">
        <v>573578.85</v>
      </c>
      <c r="AL793" s="49" t="s">
        <v>7024</v>
      </c>
    </row>
    <row r="794" spans="1:38" ht="30" hidden="1" x14ac:dyDescent="0.25">
      <c r="A794" s="13">
        <v>130798</v>
      </c>
      <c r="B794" s="15">
        <v>1</v>
      </c>
      <c r="C794" s="43" t="s">
        <v>47</v>
      </c>
      <c r="D794" s="44">
        <v>44061</v>
      </c>
      <c r="E794" s="43" t="s">
        <v>33</v>
      </c>
      <c r="F794" s="44">
        <v>44200</v>
      </c>
      <c r="G794" s="43" t="s">
        <v>33</v>
      </c>
      <c r="H794" s="45" t="s">
        <v>238</v>
      </c>
      <c r="I794" s="43" t="s">
        <v>7025</v>
      </c>
      <c r="J794" s="43"/>
      <c r="K794" s="43" t="s">
        <v>7026</v>
      </c>
      <c r="L794" s="46" t="s">
        <v>37</v>
      </c>
      <c r="M794" s="45" t="s">
        <v>7027</v>
      </c>
      <c r="N794" s="45"/>
      <c r="O794" s="43" t="s">
        <v>1149</v>
      </c>
      <c r="P794" s="45" t="s">
        <v>188</v>
      </c>
      <c r="Q794" s="45"/>
      <c r="R794" s="110" t="s">
        <v>139</v>
      </c>
      <c r="S794" s="110" t="s">
        <v>4621</v>
      </c>
      <c r="T794" s="130"/>
      <c r="U794" s="10">
        <v>1.36</v>
      </c>
      <c r="V794" s="46"/>
      <c r="W794" s="43"/>
      <c r="X794" s="46" t="s">
        <v>43</v>
      </c>
      <c r="Y794" s="43" t="s">
        <v>44</v>
      </c>
      <c r="Z794" s="111" t="s">
        <v>20458</v>
      </c>
      <c r="AA794" s="45"/>
      <c r="AB794" s="3">
        <v>0</v>
      </c>
      <c r="AC794" s="3">
        <v>0</v>
      </c>
      <c r="AD794" s="3">
        <v>0</v>
      </c>
      <c r="AE794" s="3">
        <v>182849.29</v>
      </c>
      <c r="AF794" s="3">
        <f>SUM(Table2[[#This Row],[PE 2021 Obligations]],Table2[[#This Row],[ROW 2021 Obligations]],Table2[[#This Row],[Construction 2021 Obligations]],Table2[[#This Row],[Paving 2021 Obligations]])</f>
        <v>182849.29</v>
      </c>
      <c r="AG794" s="3">
        <v>0</v>
      </c>
      <c r="AH794" s="3">
        <v>0</v>
      </c>
      <c r="AI794" s="3">
        <v>0</v>
      </c>
      <c r="AJ794" s="3">
        <v>182849.29</v>
      </c>
      <c r="AK794" s="3">
        <v>182849.29</v>
      </c>
      <c r="AL794" s="43" t="s">
        <v>7028</v>
      </c>
    </row>
    <row r="795" spans="1:38" hidden="1" x14ac:dyDescent="0.25">
      <c r="A795" s="13">
        <v>130813</v>
      </c>
      <c r="B795" s="15">
        <v>4</v>
      </c>
      <c r="C795" s="43" t="s">
        <v>31</v>
      </c>
      <c r="D795" s="44">
        <v>44067</v>
      </c>
      <c r="E795" s="43" t="s">
        <v>33</v>
      </c>
      <c r="F795" s="44">
        <v>44081</v>
      </c>
      <c r="G795" s="43" t="s">
        <v>56</v>
      </c>
      <c r="H795" s="45" t="s">
        <v>634</v>
      </c>
      <c r="I795" s="43" t="s">
        <v>7061</v>
      </c>
      <c r="J795" s="43"/>
      <c r="K795" s="43" t="s">
        <v>7062</v>
      </c>
      <c r="L795" s="46" t="s">
        <v>37</v>
      </c>
      <c r="M795" s="45" t="s">
        <v>7063</v>
      </c>
      <c r="N795" s="45"/>
      <c r="O795" s="43" t="s">
        <v>1149</v>
      </c>
      <c r="P795" s="45" t="s">
        <v>188</v>
      </c>
      <c r="Q795" s="45"/>
      <c r="R795" s="110" t="s">
        <v>139</v>
      </c>
      <c r="S795" s="110" t="s">
        <v>4621</v>
      </c>
      <c r="T795" s="130"/>
      <c r="U795" s="10">
        <v>2.2000000000000002</v>
      </c>
      <c r="V795" s="46"/>
      <c r="W795" s="43"/>
      <c r="X795" s="46" t="s">
        <v>43</v>
      </c>
      <c r="Y795" s="43" t="s">
        <v>44</v>
      </c>
      <c r="Z795" s="116" t="s">
        <v>20458</v>
      </c>
      <c r="AA795" s="45"/>
      <c r="AB795" s="3">
        <v>0</v>
      </c>
      <c r="AC795" s="3">
        <v>0</v>
      </c>
      <c r="AD795" s="3">
        <v>0</v>
      </c>
      <c r="AE795" s="3">
        <v>250559.65</v>
      </c>
      <c r="AF795" s="3">
        <f>SUM(Table2[[#This Row],[PE 2021 Obligations]],Table2[[#This Row],[ROW 2021 Obligations]],Table2[[#This Row],[Construction 2021 Obligations]],Table2[[#This Row],[Paving 2021 Obligations]])</f>
        <v>250559.65</v>
      </c>
      <c r="AG795" s="3">
        <v>0</v>
      </c>
      <c r="AH795" s="3">
        <v>0</v>
      </c>
      <c r="AI795" s="3">
        <v>0</v>
      </c>
      <c r="AJ795" s="3">
        <v>250559.65</v>
      </c>
      <c r="AK795" s="3">
        <v>250559.65</v>
      </c>
      <c r="AL795" s="43" t="s">
        <v>7064</v>
      </c>
    </row>
    <row r="796" spans="1:38" ht="30" hidden="1" x14ac:dyDescent="0.25">
      <c r="A796" s="47">
        <v>130814</v>
      </c>
      <c r="B796" s="48">
        <v>4</v>
      </c>
      <c r="C796" s="49" t="s">
        <v>31</v>
      </c>
      <c r="D796" s="50">
        <v>44067</v>
      </c>
      <c r="E796" s="49" t="s">
        <v>33</v>
      </c>
      <c r="F796" s="50">
        <v>44081</v>
      </c>
      <c r="G796" s="49" t="s">
        <v>56</v>
      </c>
      <c r="H796" s="51" t="s">
        <v>634</v>
      </c>
      <c r="I796" s="49" t="s">
        <v>7065</v>
      </c>
      <c r="J796" s="49"/>
      <c r="K796" s="49" t="s">
        <v>7066</v>
      </c>
      <c r="L796" s="52" t="s">
        <v>37</v>
      </c>
      <c r="M796" s="51" t="s">
        <v>7067</v>
      </c>
      <c r="N796" s="51"/>
      <c r="O796" s="49" t="s">
        <v>1149</v>
      </c>
      <c r="P796" s="51" t="s">
        <v>188</v>
      </c>
      <c r="Q796" s="51"/>
      <c r="R796" s="110" t="s">
        <v>139</v>
      </c>
      <c r="S796" s="110" t="s">
        <v>4621</v>
      </c>
      <c r="T796" s="130"/>
      <c r="U796" s="53">
        <v>1.55</v>
      </c>
      <c r="V796" s="52"/>
      <c r="W796" s="49"/>
      <c r="X796" s="52" t="s">
        <v>43</v>
      </c>
      <c r="Y796" s="49" t="s">
        <v>44</v>
      </c>
      <c r="Z796" s="111" t="s">
        <v>20458</v>
      </c>
      <c r="AA796" s="51"/>
      <c r="AB796" s="54">
        <v>0</v>
      </c>
      <c r="AC796" s="54">
        <v>0</v>
      </c>
      <c r="AD796" s="54">
        <v>0</v>
      </c>
      <c r="AE796" s="54">
        <v>641952.25</v>
      </c>
      <c r="AF796" s="3">
        <f>SUM(Table2[[#This Row],[PE 2021 Obligations]],Table2[[#This Row],[ROW 2021 Obligations]],Table2[[#This Row],[Construction 2021 Obligations]],Table2[[#This Row],[Paving 2021 Obligations]])</f>
        <v>641952.25</v>
      </c>
      <c r="AG796" s="54">
        <v>0</v>
      </c>
      <c r="AH796" s="54">
        <v>0</v>
      </c>
      <c r="AI796" s="54">
        <v>0</v>
      </c>
      <c r="AJ796" s="54">
        <v>641952.25</v>
      </c>
      <c r="AK796" s="54">
        <v>641952.25</v>
      </c>
      <c r="AL796" s="49" t="s">
        <v>7068</v>
      </c>
    </row>
    <row r="797" spans="1:38" hidden="1" x14ac:dyDescent="0.25">
      <c r="A797" s="47">
        <v>130825</v>
      </c>
      <c r="B797" s="48">
        <v>4</v>
      </c>
      <c r="C797" s="49" t="s">
        <v>47</v>
      </c>
      <c r="D797" s="50">
        <v>44070</v>
      </c>
      <c r="E797" s="49" t="s">
        <v>33</v>
      </c>
      <c r="F797" s="50">
        <v>44237</v>
      </c>
      <c r="G797" s="49" t="s">
        <v>33</v>
      </c>
      <c r="H797" s="51" t="s">
        <v>203</v>
      </c>
      <c r="I797" s="49" t="s">
        <v>7081</v>
      </c>
      <c r="J797" s="49"/>
      <c r="K797" s="49" t="s">
        <v>7082</v>
      </c>
      <c r="L797" s="52" t="s">
        <v>37</v>
      </c>
      <c r="M797" s="51" t="s">
        <v>7083</v>
      </c>
      <c r="N797" s="51"/>
      <c r="O797" s="49" t="s">
        <v>1149</v>
      </c>
      <c r="P797" s="51" t="s">
        <v>188</v>
      </c>
      <c r="Q797" s="51"/>
      <c r="R797" s="110" t="s">
        <v>139</v>
      </c>
      <c r="S797" s="110" t="s">
        <v>4621</v>
      </c>
      <c r="T797" s="130"/>
      <c r="U797" s="53">
        <v>8.8000000000000007</v>
      </c>
      <c r="V797" s="52"/>
      <c r="W797" s="49"/>
      <c r="X797" s="52" t="s">
        <v>43</v>
      </c>
      <c r="Y797" s="49" t="s">
        <v>44</v>
      </c>
      <c r="Z797" s="116" t="s">
        <v>20458</v>
      </c>
      <c r="AA797" s="51"/>
      <c r="AB797" s="54">
        <v>0</v>
      </c>
      <c r="AC797" s="54">
        <v>0</v>
      </c>
      <c r="AD797" s="54">
        <v>0</v>
      </c>
      <c r="AE797" s="54">
        <v>733483.52000000002</v>
      </c>
      <c r="AF797" s="3">
        <f>SUM(Table2[[#This Row],[PE 2021 Obligations]],Table2[[#This Row],[ROW 2021 Obligations]],Table2[[#This Row],[Construction 2021 Obligations]],Table2[[#This Row],[Paving 2021 Obligations]])</f>
        <v>733483.52000000002</v>
      </c>
      <c r="AG797" s="54">
        <v>0</v>
      </c>
      <c r="AH797" s="54">
        <v>0</v>
      </c>
      <c r="AI797" s="54">
        <v>0</v>
      </c>
      <c r="AJ797" s="54">
        <v>733483.52000000002</v>
      </c>
      <c r="AK797" s="54">
        <v>733483.52000000002</v>
      </c>
      <c r="AL797" s="49" t="s">
        <v>7084</v>
      </c>
    </row>
    <row r="798" spans="1:38" hidden="1" x14ac:dyDescent="0.25">
      <c r="A798" s="13">
        <v>130839</v>
      </c>
      <c r="B798" s="15">
        <v>4</v>
      </c>
      <c r="C798" s="43" t="s">
        <v>73</v>
      </c>
      <c r="D798" s="44">
        <v>44074</v>
      </c>
      <c r="E798" s="43" t="s">
        <v>33</v>
      </c>
      <c r="F798" s="44">
        <v>44266</v>
      </c>
      <c r="G798" s="43" t="s">
        <v>33</v>
      </c>
      <c r="H798" s="45" t="s">
        <v>794</v>
      </c>
      <c r="I798" s="43" t="s">
        <v>7109</v>
      </c>
      <c r="J798" s="43"/>
      <c r="K798" s="43" t="s">
        <v>7110</v>
      </c>
      <c r="L798" s="46" t="s">
        <v>37</v>
      </c>
      <c r="M798" s="45" t="s">
        <v>7111</v>
      </c>
      <c r="N798" s="45"/>
      <c r="O798" s="43" t="s">
        <v>1149</v>
      </c>
      <c r="P798" s="45" t="s">
        <v>188</v>
      </c>
      <c r="Q798" s="45"/>
      <c r="R798" s="114" t="s">
        <v>139</v>
      </c>
      <c r="S798" s="114" t="s">
        <v>4621</v>
      </c>
      <c r="T798" s="133"/>
      <c r="U798" s="10">
        <v>1.74</v>
      </c>
      <c r="V798" s="46"/>
      <c r="W798" s="43"/>
      <c r="X798" s="46" t="s">
        <v>43</v>
      </c>
      <c r="Y798" s="43" t="s">
        <v>44</v>
      </c>
      <c r="Z798" s="111" t="s">
        <v>20458</v>
      </c>
      <c r="AA798" s="45"/>
      <c r="AB798" s="3">
        <v>0</v>
      </c>
      <c r="AC798" s="3">
        <v>0</v>
      </c>
      <c r="AD798" s="3">
        <v>0</v>
      </c>
      <c r="AE798" s="3">
        <v>124878.29</v>
      </c>
      <c r="AF798" s="3">
        <f>SUM(Table2[[#This Row],[PE 2021 Obligations]],Table2[[#This Row],[ROW 2021 Obligations]],Table2[[#This Row],[Construction 2021 Obligations]],Table2[[#This Row],[Paving 2021 Obligations]])</f>
        <v>124878.29</v>
      </c>
      <c r="AG798" s="3">
        <v>0</v>
      </c>
      <c r="AH798" s="3">
        <v>0</v>
      </c>
      <c r="AI798" s="3">
        <v>0</v>
      </c>
      <c r="AJ798" s="3">
        <v>124878.29</v>
      </c>
      <c r="AK798" s="3">
        <v>124878.29</v>
      </c>
      <c r="AL798" s="43" t="s">
        <v>7112</v>
      </c>
    </row>
    <row r="799" spans="1:38" hidden="1" x14ac:dyDescent="0.25">
      <c r="A799" s="13">
        <v>130846</v>
      </c>
      <c r="B799" s="15">
        <v>1</v>
      </c>
      <c r="C799" s="43" t="s">
        <v>47</v>
      </c>
      <c r="D799" s="44">
        <v>44077</v>
      </c>
      <c r="E799" s="43" t="s">
        <v>33</v>
      </c>
      <c r="F799" s="44">
        <v>44259</v>
      </c>
      <c r="G799" s="43" t="s">
        <v>33</v>
      </c>
      <c r="H799" s="45" t="s">
        <v>133</v>
      </c>
      <c r="I799" s="43" t="s">
        <v>7124</v>
      </c>
      <c r="J799" s="43"/>
      <c r="K799" s="43" t="s">
        <v>7125</v>
      </c>
      <c r="L799" s="46" t="s">
        <v>37</v>
      </c>
      <c r="M799" s="45" t="s">
        <v>7126</v>
      </c>
      <c r="N799" s="45"/>
      <c r="O799" s="43" t="s">
        <v>1149</v>
      </c>
      <c r="P799" s="45" t="s">
        <v>188</v>
      </c>
      <c r="Q799" s="45"/>
      <c r="R799" s="110" t="s">
        <v>139</v>
      </c>
      <c r="S799" s="110" t="s">
        <v>4621</v>
      </c>
      <c r="T799" s="130"/>
      <c r="U799" s="10">
        <v>2.79</v>
      </c>
      <c r="V799" s="46"/>
      <c r="W799" s="43"/>
      <c r="X799" s="46" t="s">
        <v>43</v>
      </c>
      <c r="Y799" s="43" t="s">
        <v>1150</v>
      </c>
      <c r="Z799" s="116" t="s">
        <v>20458</v>
      </c>
      <c r="AA799" s="45"/>
      <c r="AB799" s="3">
        <v>0</v>
      </c>
      <c r="AC799" s="3">
        <v>0</v>
      </c>
      <c r="AD799" s="3">
        <v>0</v>
      </c>
      <c r="AE799" s="3">
        <v>203252</v>
      </c>
      <c r="AF799" s="3">
        <f>SUM(Table2[[#This Row],[PE 2021 Obligations]],Table2[[#This Row],[ROW 2021 Obligations]],Table2[[#This Row],[Construction 2021 Obligations]],Table2[[#This Row],[Paving 2021 Obligations]])</f>
        <v>203252</v>
      </c>
      <c r="AG799" s="3">
        <v>0</v>
      </c>
      <c r="AH799" s="3">
        <v>0</v>
      </c>
      <c r="AI799" s="3">
        <v>0</v>
      </c>
      <c r="AJ799" s="3">
        <v>203252</v>
      </c>
      <c r="AK799" s="3">
        <v>203252</v>
      </c>
      <c r="AL799" s="43" t="s">
        <v>7127</v>
      </c>
    </row>
    <row r="800" spans="1:38" hidden="1" x14ac:dyDescent="0.25">
      <c r="A800" s="47">
        <v>130848</v>
      </c>
      <c r="B800" s="48">
        <v>2</v>
      </c>
      <c r="C800" s="49" t="s">
        <v>73</v>
      </c>
      <c r="D800" s="50">
        <v>44077</v>
      </c>
      <c r="E800" s="49" t="s">
        <v>33</v>
      </c>
      <c r="F800" s="50">
        <v>44230</v>
      </c>
      <c r="G800" s="49" t="s">
        <v>33</v>
      </c>
      <c r="H800" s="51" t="s">
        <v>244</v>
      </c>
      <c r="I800" s="49" t="s">
        <v>7128</v>
      </c>
      <c r="J800" s="49"/>
      <c r="K800" s="49" t="s">
        <v>7129</v>
      </c>
      <c r="L800" s="52" t="s">
        <v>37</v>
      </c>
      <c r="M800" s="51" t="s">
        <v>7130</v>
      </c>
      <c r="N800" s="51"/>
      <c r="O800" s="49" t="s">
        <v>1149</v>
      </c>
      <c r="P800" s="51" t="s">
        <v>188</v>
      </c>
      <c r="Q800" s="51"/>
      <c r="R800" s="113" t="s">
        <v>139</v>
      </c>
      <c r="S800" s="113" t="s">
        <v>4621</v>
      </c>
      <c r="T800" s="132"/>
      <c r="U800" s="53">
        <v>2.137</v>
      </c>
      <c r="V800" s="52"/>
      <c r="W800" s="49"/>
      <c r="X800" s="52" t="s">
        <v>43</v>
      </c>
      <c r="Y800" s="49" t="s">
        <v>44</v>
      </c>
      <c r="Z800" s="111" t="s">
        <v>20458</v>
      </c>
      <c r="AA800" s="51"/>
      <c r="AB800" s="54">
        <v>0</v>
      </c>
      <c r="AC800" s="54">
        <v>0</v>
      </c>
      <c r="AD800" s="54">
        <v>0</v>
      </c>
      <c r="AE800" s="54">
        <v>200333.54</v>
      </c>
      <c r="AF800" s="3">
        <f>SUM(Table2[[#This Row],[PE 2021 Obligations]],Table2[[#This Row],[ROW 2021 Obligations]],Table2[[#This Row],[Construction 2021 Obligations]],Table2[[#This Row],[Paving 2021 Obligations]])</f>
        <v>200333.54</v>
      </c>
      <c r="AG800" s="54">
        <v>0</v>
      </c>
      <c r="AH800" s="54">
        <v>0</v>
      </c>
      <c r="AI800" s="54">
        <v>0</v>
      </c>
      <c r="AJ800" s="54">
        <v>200333.54</v>
      </c>
      <c r="AK800" s="54">
        <v>200333.54</v>
      </c>
      <c r="AL800" s="49" t="s">
        <v>7131</v>
      </c>
    </row>
    <row r="801" spans="1:38" hidden="1" x14ac:dyDescent="0.25">
      <c r="A801" s="13">
        <v>130849</v>
      </c>
      <c r="B801" s="15">
        <v>2</v>
      </c>
      <c r="C801" s="43" t="s">
        <v>73</v>
      </c>
      <c r="D801" s="44">
        <v>44077</v>
      </c>
      <c r="E801" s="43" t="s">
        <v>33</v>
      </c>
      <c r="F801" s="44">
        <v>44230</v>
      </c>
      <c r="G801" s="43" t="s">
        <v>33</v>
      </c>
      <c r="H801" s="45" t="s">
        <v>244</v>
      </c>
      <c r="I801" s="43" t="s">
        <v>7132</v>
      </c>
      <c r="J801" s="43"/>
      <c r="K801" s="43" t="s">
        <v>7133</v>
      </c>
      <c r="L801" s="46" t="s">
        <v>37</v>
      </c>
      <c r="M801" s="45" t="s">
        <v>7134</v>
      </c>
      <c r="N801" s="45"/>
      <c r="O801" s="43" t="s">
        <v>1149</v>
      </c>
      <c r="P801" s="45" t="s">
        <v>188</v>
      </c>
      <c r="Q801" s="45"/>
      <c r="R801" s="114" t="s">
        <v>139</v>
      </c>
      <c r="S801" s="114" t="s">
        <v>4621</v>
      </c>
      <c r="T801" s="133"/>
      <c r="U801" s="10">
        <v>2.093</v>
      </c>
      <c r="V801" s="46"/>
      <c r="W801" s="43"/>
      <c r="X801" s="46" t="s">
        <v>43</v>
      </c>
      <c r="Y801" s="43" t="s">
        <v>44</v>
      </c>
      <c r="Z801" s="116" t="s">
        <v>20458</v>
      </c>
      <c r="AA801" s="45"/>
      <c r="AB801" s="3">
        <v>0</v>
      </c>
      <c r="AC801" s="3">
        <v>0</v>
      </c>
      <c r="AD801" s="3">
        <v>0</v>
      </c>
      <c r="AE801" s="3">
        <v>201040.26</v>
      </c>
      <c r="AF801" s="3">
        <f>SUM(Table2[[#This Row],[PE 2021 Obligations]],Table2[[#This Row],[ROW 2021 Obligations]],Table2[[#This Row],[Construction 2021 Obligations]],Table2[[#This Row],[Paving 2021 Obligations]])</f>
        <v>201040.26</v>
      </c>
      <c r="AG801" s="3">
        <v>0</v>
      </c>
      <c r="AH801" s="3">
        <v>0</v>
      </c>
      <c r="AI801" s="3">
        <v>0</v>
      </c>
      <c r="AJ801" s="3">
        <v>201040.26</v>
      </c>
      <c r="AK801" s="3">
        <v>201040.26</v>
      </c>
      <c r="AL801" s="43" t="s">
        <v>7135</v>
      </c>
    </row>
    <row r="802" spans="1:38" hidden="1" x14ac:dyDescent="0.25">
      <c r="A802" s="13">
        <v>130855</v>
      </c>
      <c r="B802" s="15">
        <v>3</v>
      </c>
      <c r="C802" s="43" t="s">
        <v>31</v>
      </c>
      <c r="D802" s="44">
        <v>44082</v>
      </c>
      <c r="E802" s="43" t="s">
        <v>33</v>
      </c>
      <c r="F802" s="44">
        <v>44208</v>
      </c>
      <c r="G802" s="43" t="s">
        <v>56</v>
      </c>
      <c r="H802" s="45" t="s">
        <v>354</v>
      </c>
      <c r="I802" s="43" t="s">
        <v>7140</v>
      </c>
      <c r="J802" s="43"/>
      <c r="K802" s="43" t="s">
        <v>7141</v>
      </c>
      <c r="L802" s="46" t="s">
        <v>37</v>
      </c>
      <c r="M802" s="45" t="s">
        <v>7142</v>
      </c>
      <c r="N802" s="45"/>
      <c r="O802" s="43" t="s">
        <v>1149</v>
      </c>
      <c r="P802" s="45" t="s">
        <v>188</v>
      </c>
      <c r="Q802" s="45"/>
      <c r="R802" s="110" t="s">
        <v>139</v>
      </c>
      <c r="S802" s="110" t="s">
        <v>4621</v>
      </c>
      <c r="T802" s="130"/>
      <c r="U802" s="10">
        <v>3.4660000000000002</v>
      </c>
      <c r="V802" s="46"/>
      <c r="W802" s="43"/>
      <c r="X802" s="46" t="s">
        <v>43</v>
      </c>
      <c r="Y802" s="43" t="s">
        <v>44</v>
      </c>
      <c r="Z802" s="116" t="s">
        <v>20458</v>
      </c>
      <c r="AA802" s="45"/>
      <c r="AB802" s="3">
        <v>0</v>
      </c>
      <c r="AC802" s="3">
        <v>0</v>
      </c>
      <c r="AD802" s="3">
        <v>0</v>
      </c>
      <c r="AE802" s="3">
        <v>367108</v>
      </c>
      <c r="AF802" s="3">
        <f>SUM(Table2[[#This Row],[PE 2021 Obligations]],Table2[[#This Row],[ROW 2021 Obligations]],Table2[[#This Row],[Construction 2021 Obligations]],Table2[[#This Row],[Paving 2021 Obligations]])</f>
        <v>367108</v>
      </c>
      <c r="AG802" s="3">
        <v>0</v>
      </c>
      <c r="AH802" s="3">
        <v>0</v>
      </c>
      <c r="AI802" s="3">
        <v>0</v>
      </c>
      <c r="AJ802" s="3">
        <v>367108</v>
      </c>
      <c r="AK802" s="3">
        <v>367108</v>
      </c>
      <c r="AL802" s="43" t="s">
        <v>7143</v>
      </c>
    </row>
    <row r="803" spans="1:38" ht="30" hidden="1" x14ac:dyDescent="0.25">
      <c r="A803" s="13">
        <v>130865</v>
      </c>
      <c r="B803" s="15">
        <v>4</v>
      </c>
      <c r="C803" s="43" t="s">
        <v>47</v>
      </c>
      <c r="D803" s="44">
        <v>44088</v>
      </c>
      <c r="E803" s="43" t="s">
        <v>33</v>
      </c>
      <c r="F803" s="44">
        <v>44358</v>
      </c>
      <c r="G803" s="43" t="s">
        <v>33</v>
      </c>
      <c r="H803" s="45" t="s">
        <v>92</v>
      </c>
      <c r="I803" s="43" t="s">
        <v>7154</v>
      </c>
      <c r="J803" s="43"/>
      <c r="K803" s="43" t="s">
        <v>7155</v>
      </c>
      <c r="L803" s="46" t="s">
        <v>37</v>
      </c>
      <c r="M803" s="45" t="s">
        <v>7156</v>
      </c>
      <c r="N803" s="45"/>
      <c r="O803" s="43" t="s">
        <v>1149</v>
      </c>
      <c r="P803" s="45" t="s">
        <v>188</v>
      </c>
      <c r="Q803" s="45"/>
      <c r="R803" s="110" t="s">
        <v>139</v>
      </c>
      <c r="S803" s="110" t="s">
        <v>4621</v>
      </c>
      <c r="T803" s="130"/>
      <c r="U803" s="10">
        <v>1</v>
      </c>
      <c r="V803" s="46"/>
      <c r="W803" s="43"/>
      <c r="X803" s="46" t="s">
        <v>43</v>
      </c>
      <c r="Y803" s="43" t="s">
        <v>44</v>
      </c>
      <c r="Z803" s="111" t="s">
        <v>20458</v>
      </c>
      <c r="AA803" s="45"/>
      <c r="AB803" s="3">
        <v>0</v>
      </c>
      <c r="AC803" s="3">
        <v>0</v>
      </c>
      <c r="AD803" s="3">
        <v>0</v>
      </c>
      <c r="AE803" s="3">
        <v>92281.02</v>
      </c>
      <c r="AF803" s="3">
        <f>SUM(Table2[[#This Row],[PE 2021 Obligations]],Table2[[#This Row],[ROW 2021 Obligations]],Table2[[#This Row],[Construction 2021 Obligations]],Table2[[#This Row],[Paving 2021 Obligations]])</f>
        <v>92281.02</v>
      </c>
      <c r="AG803" s="3">
        <v>0</v>
      </c>
      <c r="AH803" s="3">
        <v>0</v>
      </c>
      <c r="AI803" s="3">
        <v>0</v>
      </c>
      <c r="AJ803" s="3">
        <v>90663.66</v>
      </c>
      <c r="AK803" s="3">
        <v>90663.66</v>
      </c>
      <c r="AL803" s="43" t="s">
        <v>7157</v>
      </c>
    </row>
    <row r="804" spans="1:38" ht="30" hidden="1" x14ac:dyDescent="0.25">
      <c r="A804" s="47">
        <v>130866</v>
      </c>
      <c r="B804" s="48">
        <v>4</v>
      </c>
      <c r="C804" s="49" t="s">
        <v>47</v>
      </c>
      <c r="D804" s="50">
        <v>44088</v>
      </c>
      <c r="E804" s="49" t="s">
        <v>33</v>
      </c>
      <c r="F804" s="50">
        <v>44358</v>
      </c>
      <c r="G804" s="49" t="s">
        <v>33</v>
      </c>
      <c r="H804" s="51" t="s">
        <v>92</v>
      </c>
      <c r="I804" s="49" t="s">
        <v>7158</v>
      </c>
      <c r="J804" s="49"/>
      <c r="K804" s="49" t="s">
        <v>7159</v>
      </c>
      <c r="L804" s="52" t="s">
        <v>37</v>
      </c>
      <c r="M804" s="51" t="s">
        <v>7160</v>
      </c>
      <c r="N804" s="51"/>
      <c r="O804" s="49" t="s">
        <v>1149</v>
      </c>
      <c r="P804" s="51" t="s">
        <v>188</v>
      </c>
      <c r="Q804" s="51"/>
      <c r="R804" s="110" t="s">
        <v>139</v>
      </c>
      <c r="S804" s="110" t="s">
        <v>4621</v>
      </c>
      <c r="T804" s="130"/>
      <c r="U804" s="53">
        <v>1.5</v>
      </c>
      <c r="V804" s="52"/>
      <c r="W804" s="49"/>
      <c r="X804" s="52" t="s">
        <v>43</v>
      </c>
      <c r="Y804" s="49" t="s">
        <v>44</v>
      </c>
      <c r="Z804" s="116" t="s">
        <v>20458</v>
      </c>
      <c r="AA804" s="51"/>
      <c r="AB804" s="54">
        <v>0</v>
      </c>
      <c r="AC804" s="54">
        <v>0</v>
      </c>
      <c r="AD804" s="54">
        <v>0</v>
      </c>
      <c r="AE804" s="54">
        <v>119561.88</v>
      </c>
      <c r="AF804" s="3">
        <f>SUM(Table2[[#This Row],[PE 2021 Obligations]],Table2[[#This Row],[ROW 2021 Obligations]],Table2[[#This Row],[Construction 2021 Obligations]],Table2[[#This Row],[Paving 2021 Obligations]])</f>
        <v>119561.88</v>
      </c>
      <c r="AG804" s="54">
        <v>0</v>
      </c>
      <c r="AH804" s="54">
        <v>0</v>
      </c>
      <c r="AI804" s="54">
        <v>0</v>
      </c>
      <c r="AJ804" s="54">
        <v>67101.06</v>
      </c>
      <c r="AK804" s="54">
        <v>67101.06</v>
      </c>
      <c r="AL804" s="49" t="s">
        <v>7161</v>
      </c>
    </row>
    <row r="805" spans="1:38" hidden="1" x14ac:dyDescent="0.25">
      <c r="A805" s="47">
        <v>130895</v>
      </c>
      <c r="B805" s="48">
        <v>1</v>
      </c>
      <c r="C805" s="49" t="s">
        <v>31</v>
      </c>
      <c r="D805" s="50">
        <v>44104</v>
      </c>
      <c r="E805" s="49" t="s">
        <v>33</v>
      </c>
      <c r="F805" s="50">
        <v>44120</v>
      </c>
      <c r="G805" s="49" t="s">
        <v>56</v>
      </c>
      <c r="H805" s="51" t="s">
        <v>182</v>
      </c>
      <c r="I805" s="49" t="s">
        <v>7324</v>
      </c>
      <c r="J805" s="49"/>
      <c r="K805" s="49" t="s">
        <v>7325</v>
      </c>
      <c r="L805" s="52" t="s">
        <v>37</v>
      </c>
      <c r="M805" s="51" t="s">
        <v>7326</v>
      </c>
      <c r="N805" s="51"/>
      <c r="O805" s="49" t="s">
        <v>1149</v>
      </c>
      <c r="P805" s="51" t="s">
        <v>188</v>
      </c>
      <c r="Q805" s="51"/>
      <c r="R805" s="110" t="s">
        <v>139</v>
      </c>
      <c r="S805" s="110" t="s">
        <v>4621</v>
      </c>
      <c r="T805" s="130"/>
      <c r="U805" s="53">
        <v>1.3</v>
      </c>
      <c r="V805" s="52"/>
      <c r="W805" s="49"/>
      <c r="X805" s="52" t="s">
        <v>43</v>
      </c>
      <c r="Y805" s="49" t="s">
        <v>44</v>
      </c>
      <c r="Z805" s="116" t="s">
        <v>20458</v>
      </c>
      <c r="AA805" s="51"/>
      <c r="AB805" s="54">
        <v>0</v>
      </c>
      <c r="AC805" s="54">
        <v>0</v>
      </c>
      <c r="AD805" s="54">
        <v>0</v>
      </c>
      <c r="AE805" s="54">
        <v>160818</v>
      </c>
      <c r="AF805" s="3">
        <f>SUM(Table2[[#This Row],[PE 2021 Obligations]],Table2[[#This Row],[ROW 2021 Obligations]],Table2[[#This Row],[Construction 2021 Obligations]],Table2[[#This Row],[Paving 2021 Obligations]])</f>
        <v>160818</v>
      </c>
      <c r="AG805" s="54">
        <v>0</v>
      </c>
      <c r="AH805" s="54">
        <v>0</v>
      </c>
      <c r="AI805" s="54">
        <v>0</v>
      </c>
      <c r="AJ805" s="54">
        <v>160818</v>
      </c>
      <c r="AK805" s="54">
        <v>160818</v>
      </c>
      <c r="AL805" s="49" t="s">
        <v>7327</v>
      </c>
    </row>
    <row r="806" spans="1:38" hidden="1" x14ac:dyDescent="0.25">
      <c r="A806" s="47">
        <v>130897</v>
      </c>
      <c r="B806" s="48">
        <v>1</v>
      </c>
      <c r="C806" s="49" t="s">
        <v>31</v>
      </c>
      <c r="D806" s="50">
        <v>44105</v>
      </c>
      <c r="E806" s="49" t="s">
        <v>33</v>
      </c>
      <c r="F806" s="50">
        <v>44120</v>
      </c>
      <c r="G806" s="49" t="s">
        <v>56</v>
      </c>
      <c r="H806" s="51" t="s">
        <v>182</v>
      </c>
      <c r="I806" s="49" t="s">
        <v>7331</v>
      </c>
      <c r="J806" s="49"/>
      <c r="K806" s="49" t="s">
        <v>7332</v>
      </c>
      <c r="L806" s="52" t="s">
        <v>37</v>
      </c>
      <c r="M806" s="51" t="s">
        <v>7333</v>
      </c>
      <c r="N806" s="51"/>
      <c r="O806" s="49" t="s">
        <v>1149</v>
      </c>
      <c r="P806" s="51" t="s">
        <v>188</v>
      </c>
      <c r="Q806" s="51"/>
      <c r="R806" s="110" t="s">
        <v>139</v>
      </c>
      <c r="S806" s="110" t="s">
        <v>4621</v>
      </c>
      <c r="T806" s="130"/>
      <c r="U806" s="53">
        <v>0.5</v>
      </c>
      <c r="V806" s="52"/>
      <c r="W806" s="49"/>
      <c r="X806" s="52" t="s">
        <v>43</v>
      </c>
      <c r="Y806" s="49" t="s">
        <v>78</v>
      </c>
      <c r="Z806" s="116" t="s">
        <v>20458</v>
      </c>
      <c r="AA806" s="51"/>
      <c r="AB806" s="54">
        <v>0</v>
      </c>
      <c r="AC806" s="54">
        <v>0</v>
      </c>
      <c r="AD806" s="54">
        <v>0</v>
      </c>
      <c r="AE806" s="54">
        <v>105938</v>
      </c>
      <c r="AF806" s="3">
        <f>SUM(Table2[[#This Row],[PE 2021 Obligations]],Table2[[#This Row],[ROW 2021 Obligations]],Table2[[#This Row],[Construction 2021 Obligations]],Table2[[#This Row],[Paving 2021 Obligations]])</f>
        <v>105938</v>
      </c>
      <c r="AG806" s="54">
        <v>0</v>
      </c>
      <c r="AH806" s="54">
        <v>0</v>
      </c>
      <c r="AI806" s="54">
        <v>0</v>
      </c>
      <c r="AJ806" s="54">
        <v>105938</v>
      </c>
      <c r="AK806" s="54">
        <v>105938</v>
      </c>
      <c r="AL806" s="49" t="s">
        <v>7334</v>
      </c>
    </row>
    <row r="807" spans="1:38" hidden="1" x14ac:dyDescent="0.25">
      <c r="A807" s="47">
        <v>130908</v>
      </c>
      <c r="B807" s="48">
        <v>4</v>
      </c>
      <c r="C807" s="49" t="s">
        <v>31</v>
      </c>
      <c r="D807" s="50">
        <v>44106</v>
      </c>
      <c r="E807" s="49" t="s">
        <v>33</v>
      </c>
      <c r="F807" s="50">
        <v>44134</v>
      </c>
      <c r="G807" s="49" t="s">
        <v>56</v>
      </c>
      <c r="H807" s="51" t="s">
        <v>349</v>
      </c>
      <c r="I807" s="49" t="s">
        <v>7360</v>
      </c>
      <c r="J807" s="49"/>
      <c r="K807" s="49" t="s">
        <v>7361</v>
      </c>
      <c r="L807" s="52" t="s">
        <v>37</v>
      </c>
      <c r="M807" s="51" t="s">
        <v>7362</v>
      </c>
      <c r="N807" s="51"/>
      <c r="O807" s="49" t="s">
        <v>1149</v>
      </c>
      <c r="P807" s="51" t="s">
        <v>188</v>
      </c>
      <c r="Q807" s="51"/>
      <c r="R807" s="110" t="s">
        <v>139</v>
      </c>
      <c r="S807" s="110" t="s">
        <v>4621</v>
      </c>
      <c r="T807" s="130"/>
      <c r="U807" s="53">
        <v>6.25</v>
      </c>
      <c r="V807" s="52"/>
      <c r="W807" s="49"/>
      <c r="X807" s="52" t="s">
        <v>43</v>
      </c>
      <c r="Y807" s="49" t="s">
        <v>44</v>
      </c>
      <c r="Z807" s="111" t="s">
        <v>20458</v>
      </c>
      <c r="AA807" s="51"/>
      <c r="AB807" s="54">
        <v>0</v>
      </c>
      <c r="AC807" s="54">
        <v>0</v>
      </c>
      <c r="AD807" s="54">
        <v>0</v>
      </c>
      <c r="AE807" s="54">
        <v>562533.06000000006</v>
      </c>
      <c r="AF807" s="3">
        <f>SUM(Table2[[#This Row],[PE 2021 Obligations]],Table2[[#This Row],[ROW 2021 Obligations]],Table2[[#This Row],[Construction 2021 Obligations]],Table2[[#This Row],[Paving 2021 Obligations]])</f>
        <v>562533.06000000006</v>
      </c>
      <c r="AG807" s="54">
        <v>0</v>
      </c>
      <c r="AH807" s="54">
        <v>0</v>
      </c>
      <c r="AI807" s="54">
        <v>0</v>
      </c>
      <c r="AJ807" s="54">
        <v>562533.06000000006</v>
      </c>
      <c r="AK807" s="54">
        <v>562533.06000000006</v>
      </c>
      <c r="AL807" s="49" t="s">
        <v>7363</v>
      </c>
    </row>
    <row r="808" spans="1:38" hidden="1" x14ac:dyDescent="0.25">
      <c r="A808" s="13">
        <v>130909</v>
      </c>
      <c r="B808" s="15">
        <v>4</v>
      </c>
      <c r="C808" s="43" t="s">
        <v>31</v>
      </c>
      <c r="D808" s="44">
        <v>44106</v>
      </c>
      <c r="E808" s="43" t="s">
        <v>33</v>
      </c>
      <c r="F808" s="44">
        <v>44120</v>
      </c>
      <c r="G808" s="43" t="s">
        <v>56</v>
      </c>
      <c r="H808" s="45" t="s">
        <v>349</v>
      </c>
      <c r="I808" s="43" t="s">
        <v>7364</v>
      </c>
      <c r="J808" s="43"/>
      <c r="K808" s="43" t="s">
        <v>2116</v>
      </c>
      <c r="L808" s="46" t="s">
        <v>37</v>
      </c>
      <c r="M808" s="45" t="s">
        <v>7365</v>
      </c>
      <c r="N808" s="45"/>
      <c r="O808" s="43" t="s">
        <v>1149</v>
      </c>
      <c r="P808" s="45" t="s">
        <v>188</v>
      </c>
      <c r="Q808" s="45"/>
      <c r="R808" s="110" t="s">
        <v>139</v>
      </c>
      <c r="S808" s="110" t="s">
        <v>4621</v>
      </c>
      <c r="T808" s="130"/>
      <c r="U808" s="10">
        <v>0.44</v>
      </c>
      <c r="V808" s="46"/>
      <c r="W808" s="43"/>
      <c r="X808" s="46" t="s">
        <v>43</v>
      </c>
      <c r="Y808" s="43" t="s">
        <v>78</v>
      </c>
      <c r="Z808" s="116" t="s">
        <v>20458</v>
      </c>
      <c r="AA808" s="45"/>
      <c r="AB808" s="3">
        <v>0</v>
      </c>
      <c r="AC808" s="3">
        <v>0</v>
      </c>
      <c r="AD808" s="3">
        <v>0</v>
      </c>
      <c r="AE808" s="3">
        <v>323654.7</v>
      </c>
      <c r="AF808" s="3">
        <f>SUM(Table2[[#This Row],[PE 2021 Obligations]],Table2[[#This Row],[ROW 2021 Obligations]],Table2[[#This Row],[Construction 2021 Obligations]],Table2[[#This Row],[Paving 2021 Obligations]])</f>
        <v>323654.7</v>
      </c>
      <c r="AG808" s="3">
        <v>0</v>
      </c>
      <c r="AH808" s="3">
        <v>0</v>
      </c>
      <c r="AI808" s="3">
        <v>0</v>
      </c>
      <c r="AJ808" s="3">
        <v>335092.96999999997</v>
      </c>
      <c r="AK808" s="3">
        <v>335092.96999999997</v>
      </c>
      <c r="AL808" s="43" t="s">
        <v>7366</v>
      </c>
    </row>
    <row r="809" spans="1:38" hidden="1" x14ac:dyDescent="0.25">
      <c r="A809" s="13">
        <v>130911</v>
      </c>
      <c r="B809" s="15">
        <v>1</v>
      </c>
      <c r="C809" s="43" t="s">
        <v>31</v>
      </c>
      <c r="D809" s="44">
        <v>44109</v>
      </c>
      <c r="E809" s="43" t="s">
        <v>33</v>
      </c>
      <c r="F809" s="44">
        <v>44134</v>
      </c>
      <c r="G809" s="43" t="s">
        <v>56</v>
      </c>
      <c r="H809" s="45" t="s">
        <v>232</v>
      </c>
      <c r="I809" s="43" t="s">
        <v>7369</v>
      </c>
      <c r="J809" s="43"/>
      <c r="K809" s="43" t="s">
        <v>7370</v>
      </c>
      <c r="L809" s="46" t="s">
        <v>37</v>
      </c>
      <c r="M809" s="45" t="s">
        <v>7371</v>
      </c>
      <c r="N809" s="45"/>
      <c r="O809" s="43" t="s">
        <v>1149</v>
      </c>
      <c r="P809" s="45" t="s">
        <v>188</v>
      </c>
      <c r="Q809" s="45"/>
      <c r="R809" s="110" t="s">
        <v>139</v>
      </c>
      <c r="S809" s="110" t="s">
        <v>4621</v>
      </c>
      <c r="T809" s="130"/>
      <c r="U809" s="10">
        <v>118</v>
      </c>
      <c r="V809" s="46"/>
      <c r="W809" s="43"/>
      <c r="X809" s="46" t="s">
        <v>43</v>
      </c>
      <c r="Y809" s="43" t="s">
        <v>44</v>
      </c>
      <c r="Z809" s="116" t="s">
        <v>20458</v>
      </c>
      <c r="AA809" s="45"/>
      <c r="AB809" s="3">
        <v>0</v>
      </c>
      <c r="AC809" s="3">
        <v>0</v>
      </c>
      <c r="AD809" s="3">
        <v>0</v>
      </c>
      <c r="AE809" s="3">
        <v>119070</v>
      </c>
      <c r="AF809" s="3">
        <f>SUM(Table2[[#This Row],[PE 2021 Obligations]],Table2[[#This Row],[ROW 2021 Obligations]],Table2[[#This Row],[Construction 2021 Obligations]],Table2[[#This Row],[Paving 2021 Obligations]])</f>
        <v>119070</v>
      </c>
      <c r="AG809" s="3">
        <v>0</v>
      </c>
      <c r="AH809" s="3">
        <v>0</v>
      </c>
      <c r="AI809" s="3">
        <v>0</v>
      </c>
      <c r="AJ809" s="3">
        <v>119070</v>
      </c>
      <c r="AK809" s="3">
        <v>119070</v>
      </c>
      <c r="AL809" s="43" t="s">
        <v>7372</v>
      </c>
    </row>
    <row r="810" spans="1:38" hidden="1" x14ac:dyDescent="0.25">
      <c r="A810" s="47">
        <v>130912</v>
      </c>
      <c r="B810" s="48">
        <v>1</v>
      </c>
      <c r="C810" s="49" t="s">
        <v>31</v>
      </c>
      <c r="D810" s="50">
        <v>44109</v>
      </c>
      <c r="E810" s="49" t="s">
        <v>33</v>
      </c>
      <c r="F810" s="50">
        <v>44120</v>
      </c>
      <c r="G810" s="49" t="s">
        <v>56</v>
      </c>
      <c r="H810" s="51" t="s">
        <v>232</v>
      </c>
      <c r="I810" s="49" t="s">
        <v>7373</v>
      </c>
      <c r="J810" s="49"/>
      <c r="K810" s="49" t="s">
        <v>7374</v>
      </c>
      <c r="L810" s="52" t="s">
        <v>37</v>
      </c>
      <c r="M810" s="51" t="s">
        <v>7375</v>
      </c>
      <c r="N810" s="51"/>
      <c r="O810" s="49" t="s">
        <v>1149</v>
      </c>
      <c r="P810" s="51" t="s">
        <v>188</v>
      </c>
      <c r="Q810" s="51"/>
      <c r="R810" s="110" t="s">
        <v>139</v>
      </c>
      <c r="S810" s="110" t="s">
        <v>4621</v>
      </c>
      <c r="T810" s="130"/>
      <c r="U810" s="53">
        <v>1.37</v>
      </c>
      <c r="V810" s="52"/>
      <c r="W810" s="49"/>
      <c r="X810" s="52" t="s">
        <v>43</v>
      </c>
      <c r="Y810" s="49" t="s">
        <v>44</v>
      </c>
      <c r="Z810" s="116" t="s">
        <v>20458</v>
      </c>
      <c r="AA810" s="51"/>
      <c r="AB810" s="54">
        <v>0</v>
      </c>
      <c r="AC810" s="54">
        <v>0</v>
      </c>
      <c r="AD810" s="54">
        <v>0</v>
      </c>
      <c r="AE810" s="54">
        <v>103978</v>
      </c>
      <c r="AF810" s="3">
        <f>SUM(Table2[[#This Row],[PE 2021 Obligations]],Table2[[#This Row],[ROW 2021 Obligations]],Table2[[#This Row],[Construction 2021 Obligations]],Table2[[#This Row],[Paving 2021 Obligations]])</f>
        <v>103978</v>
      </c>
      <c r="AG810" s="54">
        <v>0</v>
      </c>
      <c r="AH810" s="54">
        <v>0</v>
      </c>
      <c r="AI810" s="54">
        <v>0</v>
      </c>
      <c r="AJ810" s="54">
        <v>103978</v>
      </c>
      <c r="AK810" s="54">
        <v>103978</v>
      </c>
      <c r="AL810" s="49" t="s">
        <v>7376</v>
      </c>
    </row>
    <row r="811" spans="1:38" ht="30" hidden="1" x14ac:dyDescent="0.25">
      <c r="A811" s="13">
        <v>130934</v>
      </c>
      <c r="B811" s="15">
        <v>4</v>
      </c>
      <c r="C811" s="43" t="s">
        <v>31</v>
      </c>
      <c r="D811" s="44">
        <v>44111</v>
      </c>
      <c r="E811" s="43" t="s">
        <v>33</v>
      </c>
      <c r="F811" s="44">
        <v>44134</v>
      </c>
      <c r="G811" s="43" t="s">
        <v>56</v>
      </c>
      <c r="H811" s="45" t="s">
        <v>229</v>
      </c>
      <c r="I811" s="43" t="s">
        <v>7393</v>
      </c>
      <c r="J811" s="43"/>
      <c r="K811" s="43" t="s">
        <v>7394</v>
      </c>
      <c r="L811" s="46" t="s">
        <v>37</v>
      </c>
      <c r="M811" s="45" t="s">
        <v>7395</v>
      </c>
      <c r="N811" s="45"/>
      <c r="O811" s="43" t="s">
        <v>1149</v>
      </c>
      <c r="P811" s="45" t="s">
        <v>188</v>
      </c>
      <c r="Q811" s="45"/>
      <c r="R811" s="110" t="s">
        <v>139</v>
      </c>
      <c r="S811" s="110" t="s">
        <v>4621</v>
      </c>
      <c r="T811" s="130"/>
      <c r="U811" s="10">
        <v>2.12</v>
      </c>
      <c r="V811" s="46"/>
      <c r="W811" s="43"/>
      <c r="X811" s="46" t="s">
        <v>43</v>
      </c>
      <c r="Y811" s="43" t="s">
        <v>44</v>
      </c>
      <c r="Z811" s="111" t="s">
        <v>20458</v>
      </c>
      <c r="AA811" s="45"/>
      <c r="AB811" s="3">
        <v>0</v>
      </c>
      <c r="AC811" s="3">
        <v>0</v>
      </c>
      <c r="AD811" s="3">
        <v>0</v>
      </c>
      <c r="AE811" s="3">
        <v>176657.69</v>
      </c>
      <c r="AF811" s="3">
        <f>SUM(Table2[[#This Row],[PE 2021 Obligations]],Table2[[#This Row],[ROW 2021 Obligations]],Table2[[#This Row],[Construction 2021 Obligations]],Table2[[#This Row],[Paving 2021 Obligations]])</f>
        <v>176657.69</v>
      </c>
      <c r="AG811" s="3">
        <v>0</v>
      </c>
      <c r="AH811" s="3">
        <v>0</v>
      </c>
      <c r="AI811" s="3">
        <v>0</v>
      </c>
      <c r="AJ811" s="3">
        <v>176657.69</v>
      </c>
      <c r="AK811" s="3">
        <v>176657.69</v>
      </c>
      <c r="AL811" s="43" t="s">
        <v>7396</v>
      </c>
    </row>
    <row r="812" spans="1:38" hidden="1" x14ac:dyDescent="0.25">
      <c r="A812" s="47">
        <v>130954</v>
      </c>
      <c r="B812" s="48">
        <v>3</v>
      </c>
      <c r="C812" s="49" t="s">
        <v>31</v>
      </c>
      <c r="D812" s="50">
        <v>44123</v>
      </c>
      <c r="E812" s="49" t="s">
        <v>33</v>
      </c>
      <c r="F812" s="50">
        <v>44299</v>
      </c>
      <c r="G812" s="49" t="s">
        <v>33</v>
      </c>
      <c r="H812" s="51" t="s">
        <v>334</v>
      </c>
      <c r="I812" s="49" t="s">
        <v>7424</v>
      </c>
      <c r="J812" s="49"/>
      <c r="K812" s="49" t="s">
        <v>7425</v>
      </c>
      <c r="L812" s="52" t="s">
        <v>37</v>
      </c>
      <c r="M812" s="51" t="s">
        <v>7426</v>
      </c>
      <c r="N812" s="51"/>
      <c r="O812" s="49" t="s">
        <v>1149</v>
      </c>
      <c r="P812" s="51" t="s">
        <v>188</v>
      </c>
      <c r="Q812" s="51"/>
      <c r="R812" s="110" t="s">
        <v>139</v>
      </c>
      <c r="S812" s="110" t="s">
        <v>4621</v>
      </c>
      <c r="T812" s="130"/>
      <c r="U812" s="53">
        <v>0.50700000000000001</v>
      </c>
      <c r="V812" s="52"/>
      <c r="W812" s="49"/>
      <c r="X812" s="52" t="s">
        <v>43</v>
      </c>
      <c r="Y812" s="49" t="s">
        <v>44</v>
      </c>
      <c r="Z812" s="111" t="s">
        <v>20458</v>
      </c>
      <c r="AA812" s="51"/>
      <c r="AB812" s="54">
        <v>0</v>
      </c>
      <c r="AC812" s="54">
        <v>0</v>
      </c>
      <c r="AD812" s="54">
        <v>0</v>
      </c>
      <c r="AE812" s="54">
        <v>646016</v>
      </c>
      <c r="AF812" s="3">
        <f>SUM(Table2[[#This Row],[PE 2021 Obligations]],Table2[[#This Row],[ROW 2021 Obligations]],Table2[[#This Row],[Construction 2021 Obligations]],Table2[[#This Row],[Paving 2021 Obligations]])</f>
        <v>646016</v>
      </c>
      <c r="AG812" s="54">
        <v>0</v>
      </c>
      <c r="AH812" s="54">
        <v>0</v>
      </c>
      <c r="AI812" s="54">
        <v>0</v>
      </c>
      <c r="AJ812" s="54">
        <v>646016</v>
      </c>
      <c r="AK812" s="54">
        <v>646016</v>
      </c>
      <c r="AL812" s="49" t="s">
        <v>7427</v>
      </c>
    </row>
    <row r="813" spans="1:38" hidden="1" x14ac:dyDescent="0.25">
      <c r="A813" s="13">
        <v>130955</v>
      </c>
      <c r="B813" s="15">
        <v>4</v>
      </c>
      <c r="C813" s="43" t="s">
        <v>73</v>
      </c>
      <c r="D813" s="44">
        <v>44124</v>
      </c>
      <c r="E813" s="43" t="s">
        <v>33</v>
      </c>
      <c r="F813" s="44">
        <v>44125</v>
      </c>
      <c r="G813" s="43" t="s">
        <v>33</v>
      </c>
      <c r="H813" s="45" t="s">
        <v>270</v>
      </c>
      <c r="I813" s="43" t="s">
        <v>7428</v>
      </c>
      <c r="J813" s="43"/>
      <c r="K813" s="43" t="s">
        <v>2247</v>
      </c>
      <c r="L813" s="46" t="s">
        <v>37</v>
      </c>
      <c r="M813" s="45" t="s">
        <v>7429</v>
      </c>
      <c r="N813" s="45"/>
      <c r="O813" s="43" t="s">
        <v>1149</v>
      </c>
      <c r="P813" s="45" t="s">
        <v>188</v>
      </c>
      <c r="Q813" s="45"/>
      <c r="R813" s="114" t="s">
        <v>139</v>
      </c>
      <c r="S813" s="114" t="s">
        <v>4621</v>
      </c>
      <c r="T813" s="133"/>
      <c r="U813" s="10">
        <v>1.96</v>
      </c>
      <c r="V813" s="46"/>
      <c r="W813" s="43"/>
      <c r="X813" s="46" t="s">
        <v>43</v>
      </c>
      <c r="Y813" s="43" t="s">
        <v>44</v>
      </c>
      <c r="Z813" s="111" t="s">
        <v>20458</v>
      </c>
      <c r="AA813" s="45"/>
      <c r="AB813" s="3">
        <v>0</v>
      </c>
      <c r="AC813" s="3">
        <v>0</v>
      </c>
      <c r="AD813" s="3">
        <v>0</v>
      </c>
      <c r="AE813" s="3">
        <v>191282.87</v>
      </c>
      <c r="AF813" s="3">
        <f>SUM(Table2[[#This Row],[PE 2021 Obligations]],Table2[[#This Row],[ROW 2021 Obligations]],Table2[[#This Row],[Construction 2021 Obligations]],Table2[[#This Row],[Paving 2021 Obligations]])</f>
        <v>191282.87</v>
      </c>
      <c r="AG813" s="3">
        <v>0</v>
      </c>
      <c r="AH813" s="3">
        <v>0</v>
      </c>
      <c r="AI813" s="3">
        <v>0</v>
      </c>
      <c r="AJ813" s="3">
        <v>191282.87</v>
      </c>
      <c r="AK813" s="3">
        <v>191282.87</v>
      </c>
      <c r="AL813" s="43" t="s">
        <v>7430</v>
      </c>
    </row>
    <row r="814" spans="1:38" hidden="1" x14ac:dyDescent="0.25">
      <c r="A814" s="13">
        <v>130992</v>
      </c>
      <c r="B814" s="15">
        <v>2</v>
      </c>
      <c r="C814" s="43" t="s">
        <v>47</v>
      </c>
      <c r="D814" s="44">
        <v>44130</v>
      </c>
      <c r="E814" s="43" t="s">
        <v>33</v>
      </c>
      <c r="F814" s="44">
        <v>44224</v>
      </c>
      <c r="G814" s="43" t="s">
        <v>33</v>
      </c>
      <c r="H814" s="45" t="s">
        <v>374</v>
      </c>
      <c r="I814" s="43" t="s">
        <v>7487</v>
      </c>
      <c r="J814" s="43"/>
      <c r="K814" s="43" t="s">
        <v>7488</v>
      </c>
      <c r="L814" s="46" t="s">
        <v>37</v>
      </c>
      <c r="M814" s="45" t="s">
        <v>7489</v>
      </c>
      <c r="N814" s="45"/>
      <c r="O814" s="43" t="s">
        <v>1149</v>
      </c>
      <c r="P814" s="45" t="s">
        <v>188</v>
      </c>
      <c r="Q814" s="45"/>
      <c r="R814" s="110" t="s">
        <v>139</v>
      </c>
      <c r="S814" s="110" t="s">
        <v>4621</v>
      </c>
      <c r="T814" s="130"/>
      <c r="U814" s="10">
        <v>0.94599999999999995</v>
      </c>
      <c r="V814" s="46"/>
      <c r="W814" s="43"/>
      <c r="X814" s="46" t="s">
        <v>43</v>
      </c>
      <c r="Y814" s="43" t="s">
        <v>44</v>
      </c>
      <c r="Z814" s="116" t="s">
        <v>20458</v>
      </c>
      <c r="AA814" s="45"/>
      <c r="AB814" s="3">
        <v>0</v>
      </c>
      <c r="AC814" s="3">
        <v>0</v>
      </c>
      <c r="AD814" s="3">
        <v>0</v>
      </c>
      <c r="AE814" s="3">
        <v>132084.93</v>
      </c>
      <c r="AF814" s="3">
        <f>SUM(Table2[[#This Row],[PE 2021 Obligations]],Table2[[#This Row],[ROW 2021 Obligations]],Table2[[#This Row],[Construction 2021 Obligations]],Table2[[#This Row],[Paving 2021 Obligations]])</f>
        <v>132084.93</v>
      </c>
      <c r="AG814" s="3">
        <v>0</v>
      </c>
      <c r="AH814" s="3">
        <v>0</v>
      </c>
      <c r="AI814" s="3">
        <v>0</v>
      </c>
      <c r="AJ814" s="3">
        <v>132084.93</v>
      </c>
      <c r="AK814" s="3">
        <v>132084.93</v>
      </c>
      <c r="AL814" s="43" t="s">
        <v>7490</v>
      </c>
    </row>
    <row r="815" spans="1:38" hidden="1" x14ac:dyDescent="0.25">
      <c r="A815" s="47">
        <v>131043</v>
      </c>
      <c r="B815" s="48">
        <v>1</v>
      </c>
      <c r="C815" s="49" t="s">
        <v>73</v>
      </c>
      <c r="D815" s="50">
        <v>44147</v>
      </c>
      <c r="E815" s="49" t="s">
        <v>33</v>
      </c>
      <c r="F815" s="50">
        <v>44147</v>
      </c>
      <c r="G815" s="49" t="s">
        <v>56</v>
      </c>
      <c r="H815" s="51" t="s">
        <v>337</v>
      </c>
      <c r="I815" s="49" t="s">
        <v>7544</v>
      </c>
      <c r="J815" s="49"/>
      <c r="K815" s="49" t="s">
        <v>7545</v>
      </c>
      <c r="L815" s="52" t="s">
        <v>37</v>
      </c>
      <c r="M815" s="51" t="s">
        <v>7546</v>
      </c>
      <c r="N815" s="51"/>
      <c r="O815" s="49" t="s">
        <v>1149</v>
      </c>
      <c r="P815" s="51" t="s">
        <v>188</v>
      </c>
      <c r="Q815" s="51"/>
      <c r="R815" s="113" t="s">
        <v>139</v>
      </c>
      <c r="S815" s="113" t="s">
        <v>4621</v>
      </c>
      <c r="T815" s="132"/>
      <c r="U815" s="53">
        <v>1.5</v>
      </c>
      <c r="V815" s="52"/>
      <c r="W815" s="49"/>
      <c r="X815" s="52" t="s">
        <v>43</v>
      </c>
      <c r="Y815" s="49" t="s">
        <v>78</v>
      </c>
      <c r="Z815" s="116" t="s">
        <v>20458</v>
      </c>
      <c r="AA815" s="51"/>
      <c r="AB815" s="54">
        <v>0</v>
      </c>
      <c r="AC815" s="54">
        <v>0</v>
      </c>
      <c r="AD815" s="54">
        <v>0</v>
      </c>
      <c r="AE815" s="54">
        <v>117306</v>
      </c>
      <c r="AF815" s="3">
        <f>SUM(Table2[[#This Row],[PE 2021 Obligations]],Table2[[#This Row],[ROW 2021 Obligations]],Table2[[#This Row],[Construction 2021 Obligations]],Table2[[#This Row],[Paving 2021 Obligations]])</f>
        <v>117306</v>
      </c>
      <c r="AG815" s="54">
        <v>0</v>
      </c>
      <c r="AH815" s="54">
        <v>0</v>
      </c>
      <c r="AI815" s="54">
        <v>0</v>
      </c>
      <c r="AJ815" s="54">
        <v>117306</v>
      </c>
      <c r="AK815" s="54">
        <v>117306</v>
      </c>
      <c r="AL815" s="49" t="s">
        <v>7547</v>
      </c>
    </row>
    <row r="816" spans="1:38" hidden="1" x14ac:dyDescent="0.25">
      <c r="A816" s="13">
        <v>131047</v>
      </c>
      <c r="B816" s="15">
        <v>4</v>
      </c>
      <c r="C816" s="43" t="s">
        <v>73</v>
      </c>
      <c r="D816" s="44">
        <v>44147</v>
      </c>
      <c r="E816" s="43" t="s">
        <v>33</v>
      </c>
      <c r="F816" s="44">
        <v>44250</v>
      </c>
      <c r="G816" s="43" t="s">
        <v>56</v>
      </c>
      <c r="H816" s="45" t="s">
        <v>564</v>
      </c>
      <c r="I816" s="43" t="s">
        <v>7554</v>
      </c>
      <c r="J816" s="43"/>
      <c r="K816" s="43" t="s">
        <v>7555</v>
      </c>
      <c r="L816" s="46" t="s">
        <v>37</v>
      </c>
      <c r="M816" s="45" t="s">
        <v>7556</v>
      </c>
      <c r="N816" s="45"/>
      <c r="O816" s="43" t="s">
        <v>1149</v>
      </c>
      <c r="P816" s="45" t="s">
        <v>188</v>
      </c>
      <c r="Q816" s="45"/>
      <c r="R816" s="114" t="s">
        <v>139</v>
      </c>
      <c r="S816" s="114" t="s">
        <v>4621</v>
      </c>
      <c r="T816" s="133"/>
      <c r="U816" s="10">
        <v>0.83</v>
      </c>
      <c r="V816" s="46"/>
      <c r="W816" s="43"/>
      <c r="X816" s="46" t="s">
        <v>43</v>
      </c>
      <c r="Y816" s="43" t="s">
        <v>44</v>
      </c>
      <c r="Z816" s="116" t="s">
        <v>20458</v>
      </c>
      <c r="AA816" s="45"/>
      <c r="AB816" s="3">
        <v>0</v>
      </c>
      <c r="AC816" s="3">
        <v>0</v>
      </c>
      <c r="AD816" s="3">
        <v>0</v>
      </c>
      <c r="AE816" s="3">
        <v>75382.48</v>
      </c>
      <c r="AF816" s="3">
        <f>SUM(Table2[[#This Row],[PE 2021 Obligations]],Table2[[#This Row],[ROW 2021 Obligations]],Table2[[#This Row],[Construction 2021 Obligations]],Table2[[#This Row],[Paving 2021 Obligations]])</f>
        <v>75382.48</v>
      </c>
      <c r="AG816" s="3">
        <v>0</v>
      </c>
      <c r="AH816" s="3">
        <v>0</v>
      </c>
      <c r="AI816" s="3">
        <v>0</v>
      </c>
      <c r="AJ816" s="3">
        <v>75382.48</v>
      </c>
      <c r="AK816" s="3">
        <v>75382.48</v>
      </c>
      <c r="AL816" s="43" t="s">
        <v>7557</v>
      </c>
    </row>
    <row r="817" spans="1:38" hidden="1" x14ac:dyDescent="0.25">
      <c r="A817" s="47">
        <v>131104</v>
      </c>
      <c r="B817" s="48">
        <v>1</v>
      </c>
      <c r="C817" s="49" t="s">
        <v>47</v>
      </c>
      <c r="D817" s="50">
        <v>44168</v>
      </c>
      <c r="E817" s="49" t="s">
        <v>33</v>
      </c>
      <c r="F817" s="50">
        <v>44358</v>
      </c>
      <c r="G817" s="49" t="s">
        <v>33</v>
      </c>
      <c r="H817" s="51" t="s">
        <v>276</v>
      </c>
      <c r="I817" s="49" t="s">
        <v>7638</v>
      </c>
      <c r="J817" s="49"/>
      <c r="K817" s="49" t="s">
        <v>7639</v>
      </c>
      <c r="L817" s="52" t="s">
        <v>37</v>
      </c>
      <c r="M817" s="51" t="s">
        <v>7640</v>
      </c>
      <c r="N817" s="51"/>
      <c r="O817" s="49" t="s">
        <v>1149</v>
      </c>
      <c r="P817" s="51" t="s">
        <v>188</v>
      </c>
      <c r="Q817" s="51"/>
      <c r="R817" s="110" t="s">
        <v>139</v>
      </c>
      <c r="S817" s="110" t="s">
        <v>4621</v>
      </c>
      <c r="T817" s="130"/>
      <c r="U817" s="53">
        <v>2</v>
      </c>
      <c r="V817" s="52"/>
      <c r="W817" s="49"/>
      <c r="X817" s="52" t="s">
        <v>43</v>
      </c>
      <c r="Y817" s="49" t="s">
        <v>44</v>
      </c>
      <c r="Z817" s="116" t="s">
        <v>20458</v>
      </c>
      <c r="AA817" s="51"/>
      <c r="AB817" s="54">
        <v>0</v>
      </c>
      <c r="AC817" s="54">
        <v>0</v>
      </c>
      <c r="AD817" s="54">
        <v>0</v>
      </c>
      <c r="AE817" s="54">
        <v>206094</v>
      </c>
      <c r="AF817" s="3">
        <f>SUM(Table2[[#This Row],[PE 2021 Obligations]],Table2[[#This Row],[ROW 2021 Obligations]],Table2[[#This Row],[Construction 2021 Obligations]],Table2[[#This Row],[Paving 2021 Obligations]])</f>
        <v>206094</v>
      </c>
      <c r="AG817" s="54">
        <v>0</v>
      </c>
      <c r="AH817" s="54">
        <v>0</v>
      </c>
      <c r="AI817" s="54">
        <v>0</v>
      </c>
      <c r="AJ817" s="54">
        <v>182503.93</v>
      </c>
      <c r="AK817" s="54">
        <v>182503.93</v>
      </c>
      <c r="AL817" s="49" t="s">
        <v>7641</v>
      </c>
    </row>
    <row r="818" spans="1:38" hidden="1" x14ac:dyDescent="0.25">
      <c r="A818" s="47">
        <v>131285</v>
      </c>
      <c r="B818" s="48">
        <v>4</v>
      </c>
      <c r="C818" s="49" t="s">
        <v>73</v>
      </c>
      <c r="D818" s="50">
        <v>44230</v>
      </c>
      <c r="E818" s="49" t="s">
        <v>33</v>
      </c>
      <c r="F818" s="50">
        <v>44230</v>
      </c>
      <c r="G818" s="49" t="s">
        <v>56</v>
      </c>
      <c r="H818" s="51" t="s">
        <v>794</v>
      </c>
      <c r="I818" s="49" t="s">
        <v>7801</v>
      </c>
      <c r="J818" s="49"/>
      <c r="K818" s="49" t="s">
        <v>7802</v>
      </c>
      <c r="L818" s="52" t="s">
        <v>37</v>
      </c>
      <c r="M818" s="51" t="s">
        <v>7803</v>
      </c>
      <c r="N818" s="51"/>
      <c r="O818" s="49" t="s">
        <v>1149</v>
      </c>
      <c r="P818" s="51" t="s">
        <v>188</v>
      </c>
      <c r="Q818" s="51"/>
      <c r="R818" s="113" t="s">
        <v>139</v>
      </c>
      <c r="S818" s="113" t="s">
        <v>4621</v>
      </c>
      <c r="T818" s="132"/>
      <c r="U818" s="53">
        <v>1.06</v>
      </c>
      <c r="V818" s="52"/>
      <c r="W818" s="49"/>
      <c r="X818" s="52" t="s">
        <v>43</v>
      </c>
      <c r="Y818" s="49" t="s">
        <v>44</v>
      </c>
      <c r="Z818" s="116" t="s">
        <v>20458</v>
      </c>
      <c r="AA818" s="51"/>
      <c r="AB818" s="54">
        <v>0</v>
      </c>
      <c r="AC818" s="54">
        <v>0</v>
      </c>
      <c r="AD818" s="54">
        <v>0</v>
      </c>
      <c r="AE818" s="54">
        <v>75281.149999999994</v>
      </c>
      <c r="AF818" s="3">
        <f>SUM(Table2[[#This Row],[PE 2021 Obligations]],Table2[[#This Row],[ROW 2021 Obligations]],Table2[[#This Row],[Construction 2021 Obligations]],Table2[[#This Row],[Paving 2021 Obligations]])</f>
        <v>75281.149999999994</v>
      </c>
      <c r="AG818" s="54">
        <v>0</v>
      </c>
      <c r="AH818" s="54">
        <v>0</v>
      </c>
      <c r="AI818" s="54">
        <v>0</v>
      </c>
      <c r="AJ818" s="54">
        <v>75281.149999999994</v>
      </c>
      <c r="AK818" s="54">
        <v>75281.149999999994</v>
      </c>
      <c r="AL818" s="49" t="s">
        <v>7804</v>
      </c>
    </row>
    <row r="819" spans="1:38" ht="30" hidden="1" x14ac:dyDescent="0.25">
      <c r="A819" s="13">
        <v>131286</v>
      </c>
      <c r="B819" s="15">
        <v>1</v>
      </c>
      <c r="C819" s="43" t="s">
        <v>73</v>
      </c>
      <c r="D819" s="44">
        <v>44230</v>
      </c>
      <c r="E819" s="43" t="s">
        <v>33</v>
      </c>
      <c r="F819" s="44">
        <v>44230</v>
      </c>
      <c r="G819" s="43" t="s">
        <v>56</v>
      </c>
      <c r="H819" s="45" t="s">
        <v>400</v>
      </c>
      <c r="I819" s="43" t="s">
        <v>7805</v>
      </c>
      <c r="J819" s="43"/>
      <c r="K819" s="43" t="s">
        <v>7806</v>
      </c>
      <c r="L819" s="46" t="s">
        <v>37</v>
      </c>
      <c r="M819" s="45" t="s">
        <v>7807</v>
      </c>
      <c r="N819" s="45"/>
      <c r="O819" s="43" t="s">
        <v>1149</v>
      </c>
      <c r="P819" s="45" t="s">
        <v>188</v>
      </c>
      <c r="Q819" s="45"/>
      <c r="R819" s="114" t="s">
        <v>139</v>
      </c>
      <c r="S819" s="114" t="s">
        <v>4621</v>
      </c>
      <c r="T819" s="133"/>
      <c r="U819" s="10">
        <v>2.9</v>
      </c>
      <c r="V819" s="46"/>
      <c r="W819" s="43"/>
      <c r="X819" s="46" t="s">
        <v>43</v>
      </c>
      <c r="Y819" s="43" t="s">
        <v>44</v>
      </c>
      <c r="Z819" s="116" t="s">
        <v>20458</v>
      </c>
      <c r="AA819" s="45"/>
      <c r="AB819" s="3">
        <v>0</v>
      </c>
      <c r="AC819" s="3">
        <v>0</v>
      </c>
      <c r="AD819" s="3">
        <v>0</v>
      </c>
      <c r="AE819" s="3">
        <v>238434</v>
      </c>
      <c r="AF819" s="3">
        <f>SUM(Table2[[#This Row],[PE 2021 Obligations]],Table2[[#This Row],[ROW 2021 Obligations]],Table2[[#This Row],[Construction 2021 Obligations]],Table2[[#This Row],[Paving 2021 Obligations]])</f>
        <v>238434</v>
      </c>
      <c r="AG819" s="3">
        <v>0</v>
      </c>
      <c r="AH819" s="3">
        <v>0</v>
      </c>
      <c r="AI819" s="3">
        <v>0</v>
      </c>
      <c r="AJ819" s="3">
        <v>238434</v>
      </c>
      <c r="AK819" s="3">
        <v>238434</v>
      </c>
      <c r="AL819" s="43" t="s">
        <v>7808</v>
      </c>
    </row>
    <row r="820" spans="1:38" ht="30" hidden="1" x14ac:dyDescent="0.25">
      <c r="A820" s="47">
        <v>131305</v>
      </c>
      <c r="B820" s="48">
        <v>3</v>
      </c>
      <c r="C820" s="49" t="s">
        <v>31</v>
      </c>
      <c r="D820" s="50">
        <v>44235</v>
      </c>
      <c r="E820" s="49" t="s">
        <v>33</v>
      </c>
      <c r="F820" s="50">
        <v>44250</v>
      </c>
      <c r="G820" s="49" t="s">
        <v>56</v>
      </c>
      <c r="H820" s="51" t="s">
        <v>273</v>
      </c>
      <c r="I820" s="49" t="s">
        <v>7831</v>
      </c>
      <c r="J820" s="49"/>
      <c r="K820" s="49" t="s">
        <v>7832</v>
      </c>
      <c r="L820" s="52" t="s">
        <v>37</v>
      </c>
      <c r="M820" s="51" t="s">
        <v>7833</v>
      </c>
      <c r="N820" s="51"/>
      <c r="O820" s="49" t="s">
        <v>1149</v>
      </c>
      <c r="P820" s="51" t="s">
        <v>188</v>
      </c>
      <c r="Q820" s="51"/>
      <c r="R820" s="110" t="s">
        <v>139</v>
      </c>
      <c r="S820" s="110" t="s">
        <v>4621</v>
      </c>
      <c r="T820" s="130"/>
      <c r="U820" s="53">
        <v>2.4089999999999998</v>
      </c>
      <c r="V820" s="52"/>
      <c r="W820" s="49"/>
      <c r="X820" s="52" t="s">
        <v>43</v>
      </c>
      <c r="Y820" s="49" t="s">
        <v>44</v>
      </c>
      <c r="Z820" s="111" t="s">
        <v>20458</v>
      </c>
      <c r="AA820" s="51"/>
      <c r="AB820" s="54">
        <v>0</v>
      </c>
      <c r="AC820" s="54">
        <v>0</v>
      </c>
      <c r="AD820" s="54">
        <v>0</v>
      </c>
      <c r="AE820" s="54">
        <v>299586</v>
      </c>
      <c r="AF820" s="3">
        <f>SUM(Table2[[#This Row],[PE 2021 Obligations]],Table2[[#This Row],[ROW 2021 Obligations]],Table2[[#This Row],[Construction 2021 Obligations]],Table2[[#This Row],[Paving 2021 Obligations]])</f>
        <v>299586</v>
      </c>
      <c r="AG820" s="54">
        <v>0</v>
      </c>
      <c r="AH820" s="54">
        <v>0</v>
      </c>
      <c r="AI820" s="54">
        <v>0</v>
      </c>
      <c r="AJ820" s="54">
        <v>299586</v>
      </c>
      <c r="AK820" s="54">
        <v>299586</v>
      </c>
      <c r="AL820" s="49" t="s">
        <v>7834</v>
      </c>
    </row>
    <row r="821" spans="1:38" ht="30" hidden="1" x14ac:dyDescent="0.25">
      <c r="A821" s="47">
        <v>131330</v>
      </c>
      <c r="B821" s="48">
        <v>3</v>
      </c>
      <c r="C821" s="49" t="s">
        <v>73</v>
      </c>
      <c r="D821" s="50">
        <v>44239</v>
      </c>
      <c r="E821" s="49" t="s">
        <v>33</v>
      </c>
      <c r="F821" s="50">
        <v>44239</v>
      </c>
      <c r="G821" s="49" t="s">
        <v>33</v>
      </c>
      <c r="H821" s="51" t="s">
        <v>64</v>
      </c>
      <c r="I821" s="49" t="s">
        <v>7865</v>
      </c>
      <c r="J821" s="49"/>
      <c r="K821" s="49" t="s">
        <v>7866</v>
      </c>
      <c r="L821" s="52" t="s">
        <v>37</v>
      </c>
      <c r="M821" s="51" t="s">
        <v>7867</v>
      </c>
      <c r="N821" s="51"/>
      <c r="O821" s="49" t="s">
        <v>1149</v>
      </c>
      <c r="P821" s="51" t="s">
        <v>188</v>
      </c>
      <c r="Q821" s="51"/>
      <c r="R821" s="113" t="s">
        <v>139</v>
      </c>
      <c r="S821" s="113" t="s">
        <v>4621</v>
      </c>
      <c r="T821" s="132"/>
      <c r="U821" s="53">
        <v>1.7350000000000001</v>
      </c>
      <c r="V821" s="52"/>
      <c r="W821" s="49"/>
      <c r="X821" s="52" t="s">
        <v>43</v>
      </c>
      <c r="Y821" s="49" t="s">
        <v>44</v>
      </c>
      <c r="Z821" s="111" t="s">
        <v>20458</v>
      </c>
      <c r="AA821" s="51"/>
      <c r="AB821" s="54">
        <v>0</v>
      </c>
      <c r="AC821" s="54">
        <v>0</v>
      </c>
      <c r="AD821" s="54">
        <v>0</v>
      </c>
      <c r="AE821" s="54">
        <v>153566</v>
      </c>
      <c r="AF821" s="3">
        <f>SUM(Table2[[#This Row],[PE 2021 Obligations]],Table2[[#This Row],[ROW 2021 Obligations]],Table2[[#This Row],[Construction 2021 Obligations]],Table2[[#This Row],[Paving 2021 Obligations]])</f>
        <v>153566</v>
      </c>
      <c r="AG821" s="54">
        <v>0</v>
      </c>
      <c r="AH821" s="54">
        <v>0</v>
      </c>
      <c r="AI821" s="54">
        <v>0</v>
      </c>
      <c r="AJ821" s="54">
        <v>153566</v>
      </c>
      <c r="AK821" s="54">
        <v>153566</v>
      </c>
      <c r="AL821" s="49" t="s">
        <v>7868</v>
      </c>
    </row>
    <row r="822" spans="1:38" hidden="1" x14ac:dyDescent="0.25">
      <c r="A822" s="47">
        <v>131344</v>
      </c>
      <c r="B822" s="48">
        <v>1</v>
      </c>
      <c r="C822" s="49" t="s">
        <v>31</v>
      </c>
      <c r="D822" s="50">
        <v>44249</v>
      </c>
      <c r="E822" s="49" t="s">
        <v>33</v>
      </c>
      <c r="F822" s="50">
        <v>44299</v>
      </c>
      <c r="G822" s="49" t="s">
        <v>56</v>
      </c>
      <c r="H822" s="51" t="s">
        <v>320</v>
      </c>
      <c r="I822" s="49" t="s">
        <v>7897</v>
      </c>
      <c r="J822" s="49"/>
      <c r="K822" s="49" t="s">
        <v>7898</v>
      </c>
      <c r="L822" s="52" t="s">
        <v>37</v>
      </c>
      <c r="M822" s="51" t="s">
        <v>7899</v>
      </c>
      <c r="N822" s="51"/>
      <c r="O822" s="49" t="s">
        <v>1149</v>
      </c>
      <c r="P822" s="51" t="s">
        <v>188</v>
      </c>
      <c r="Q822" s="51"/>
      <c r="R822" s="110" t="s">
        <v>139</v>
      </c>
      <c r="S822" s="110" t="s">
        <v>4621</v>
      </c>
      <c r="T822" s="130"/>
      <c r="U822" s="53">
        <v>10.974</v>
      </c>
      <c r="V822" s="52"/>
      <c r="W822" s="49"/>
      <c r="X822" s="52" t="s">
        <v>43</v>
      </c>
      <c r="Y822" s="49" t="s">
        <v>1150</v>
      </c>
      <c r="Z822" s="116" t="s">
        <v>20458</v>
      </c>
      <c r="AA822" s="51"/>
      <c r="AB822" s="54">
        <v>0</v>
      </c>
      <c r="AC822" s="54">
        <v>0</v>
      </c>
      <c r="AD822" s="54">
        <v>0</v>
      </c>
      <c r="AE822" s="54">
        <v>1410710</v>
      </c>
      <c r="AF822" s="3">
        <f>SUM(Table2[[#This Row],[PE 2021 Obligations]],Table2[[#This Row],[ROW 2021 Obligations]],Table2[[#This Row],[Construction 2021 Obligations]],Table2[[#This Row],[Paving 2021 Obligations]])</f>
        <v>1410710</v>
      </c>
      <c r="AG822" s="54">
        <v>0</v>
      </c>
      <c r="AH822" s="54">
        <v>0</v>
      </c>
      <c r="AI822" s="54">
        <v>0</v>
      </c>
      <c r="AJ822" s="54">
        <v>1410710</v>
      </c>
      <c r="AK822" s="54">
        <v>1410710</v>
      </c>
      <c r="AL822" s="49" t="s">
        <v>7900</v>
      </c>
    </row>
    <row r="823" spans="1:38" hidden="1" x14ac:dyDescent="0.25">
      <c r="A823" s="13">
        <v>131353</v>
      </c>
      <c r="B823" s="15">
        <v>1</v>
      </c>
      <c r="C823" s="43" t="s">
        <v>73</v>
      </c>
      <c r="D823" s="44">
        <v>44256</v>
      </c>
      <c r="E823" s="43" t="s">
        <v>33</v>
      </c>
      <c r="F823" s="44">
        <v>44260</v>
      </c>
      <c r="G823" s="43" t="s">
        <v>56</v>
      </c>
      <c r="H823" s="45" t="s">
        <v>337</v>
      </c>
      <c r="I823" s="43" t="s">
        <v>7914</v>
      </c>
      <c r="J823" s="43"/>
      <c r="K823" s="43" t="s">
        <v>7915</v>
      </c>
      <c r="L823" s="46" t="s">
        <v>37</v>
      </c>
      <c r="M823" s="45" t="s">
        <v>7916</v>
      </c>
      <c r="N823" s="45"/>
      <c r="O823" s="43" t="s">
        <v>1149</v>
      </c>
      <c r="P823" s="45" t="s">
        <v>188</v>
      </c>
      <c r="Q823" s="45"/>
      <c r="R823" s="114" t="s">
        <v>139</v>
      </c>
      <c r="S823" s="114" t="s">
        <v>4621</v>
      </c>
      <c r="T823" s="133"/>
      <c r="U823" s="10">
        <v>2.5</v>
      </c>
      <c r="V823" s="46"/>
      <c r="W823" s="43"/>
      <c r="X823" s="46" t="s">
        <v>43</v>
      </c>
      <c r="Y823" s="43" t="s">
        <v>1150</v>
      </c>
      <c r="Z823" s="116" t="s">
        <v>20458</v>
      </c>
      <c r="AA823" s="45"/>
      <c r="AB823" s="3">
        <v>0</v>
      </c>
      <c r="AC823" s="3">
        <v>0</v>
      </c>
      <c r="AD823" s="3">
        <v>0</v>
      </c>
      <c r="AE823" s="3">
        <v>220010</v>
      </c>
      <c r="AF823" s="3">
        <f>SUM(Table2[[#This Row],[PE 2021 Obligations]],Table2[[#This Row],[ROW 2021 Obligations]],Table2[[#This Row],[Construction 2021 Obligations]],Table2[[#This Row],[Paving 2021 Obligations]])</f>
        <v>220010</v>
      </c>
      <c r="AG823" s="3">
        <v>0</v>
      </c>
      <c r="AH823" s="3">
        <v>0</v>
      </c>
      <c r="AI823" s="3">
        <v>0</v>
      </c>
      <c r="AJ823" s="3">
        <v>220010</v>
      </c>
      <c r="AK823" s="3">
        <v>220010</v>
      </c>
      <c r="AL823" s="43" t="s">
        <v>7917</v>
      </c>
    </row>
    <row r="824" spans="1:38" hidden="1" x14ac:dyDescent="0.25">
      <c r="A824" s="13">
        <v>131368</v>
      </c>
      <c r="B824" s="15">
        <v>2</v>
      </c>
      <c r="C824" s="43" t="s">
        <v>73</v>
      </c>
      <c r="D824" s="44">
        <v>44264</v>
      </c>
      <c r="E824" s="43" t="s">
        <v>33</v>
      </c>
      <c r="F824" s="44">
        <v>44264</v>
      </c>
      <c r="G824" s="43" t="s">
        <v>56</v>
      </c>
      <c r="H824" s="45" t="s">
        <v>286</v>
      </c>
      <c r="I824" s="43" t="s">
        <v>7953</v>
      </c>
      <c r="J824" s="43"/>
      <c r="K824" s="43" t="s">
        <v>7954</v>
      </c>
      <c r="L824" s="46" t="s">
        <v>37</v>
      </c>
      <c r="M824" s="45" t="s">
        <v>7955</v>
      </c>
      <c r="N824" s="45"/>
      <c r="O824" s="43" t="s">
        <v>1149</v>
      </c>
      <c r="P824" s="45" t="s">
        <v>188</v>
      </c>
      <c r="Q824" s="45"/>
      <c r="R824" s="114" t="s">
        <v>139</v>
      </c>
      <c r="S824" s="114" t="s">
        <v>4621</v>
      </c>
      <c r="T824" s="133"/>
      <c r="U824" s="10">
        <v>5.6479999999999997</v>
      </c>
      <c r="V824" s="46"/>
      <c r="W824" s="43"/>
      <c r="X824" s="46" t="s">
        <v>43</v>
      </c>
      <c r="Y824" s="43" t="s">
        <v>1150</v>
      </c>
      <c r="Z824" s="111" t="s">
        <v>20458</v>
      </c>
      <c r="AA824" s="45"/>
      <c r="AB824" s="3">
        <v>0</v>
      </c>
      <c r="AC824" s="3">
        <v>0</v>
      </c>
      <c r="AD824" s="3">
        <v>0</v>
      </c>
      <c r="AE824" s="3">
        <v>172577.73</v>
      </c>
      <c r="AF824" s="3">
        <f>SUM(Table2[[#This Row],[PE 2021 Obligations]],Table2[[#This Row],[ROW 2021 Obligations]],Table2[[#This Row],[Construction 2021 Obligations]],Table2[[#This Row],[Paving 2021 Obligations]])</f>
        <v>172577.73</v>
      </c>
      <c r="AG824" s="3">
        <v>0</v>
      </c>
      <c r="AH824" s="3">
        <v>0</v>
      </c>
      <c r="AI824" s="3">
        <v>0</v>
      </c>
      <c r="AJ824" s="3">
        <v>172577.73</v>
      </c>
      <c r="AK824" s="3">
        <v>172577.73</v>
      </c>
      <c r="AL824" s="43" t="s">
        <v>7956</v>
      </c>
    </row>
    <row r="825" spans="1:38" hidden="1" x14ac:dyDescent="0.25">
      <c r="A825" s="13">
        <v>131395</v>
      </c>
      <c r="B825" s="15">
        <v>2</v>
      </c>
      <c r="C825" s="43" t="s">
        <v>73</v>
      </c>
      <c r="D825" s="44">
        <v>44270</v>
      </c>
      <c r="E825" s="43" t="s">
        <v>33</v>
      </c>
      <c r="F825" s="44">
        <v>44280</v>
      </c>
      <c r="G825" s="43" t="s">
        <v>33</v>
      </c>
      <c r="H825" s="45" t="s">
        <v>286</v>
      </c>
      <c r="I825" s="43"/>
      <c r="J825" s="43"/>
      <c r="K825" s="43" t="s">
        <v>8017</v>
      </c>
      <c r="L825" s="46" t="s">
        <v>37</v>
      </c>
      <c r="M825" s="45" t="s">
        <v>8018</v>
      </c>
      <c r="N825" s="45"/>
      <c r="O825" s="43" t="s">
        <v>1149</v>
      </c>
      <c r="P825" s="45" t="s">
        <v>188</v>
      </c>
      <c r="Q825" s="45"/>
      <c r="R825" s="114" t="s">
        <v>139</v>
      </c>
      <c r="S825" s="114" t="s">
        <v>4621</v>
      </c>
      <c r="T825" s="133"/>
      <c r="U825" s="56" t="s">
        <v>32</v>
      </c>
      <c r="V825" s="46"/>
      <c r="W825" s="43"/>
      <c r="X825" s="46" t="s">
        <v>43</v>
      </c>
      <c r="Y825" s="43" t="s">
        <v>44</v>
      </c>
      <c r="Z825" s="116" t="s">
        <v>20458</v>
      </c>
      <c r="AA825" s="45"/>
      <c r="AB825" s="3">
        <v>0</v>
      </c>
      <c r="AC825" s="3">
        <v>0</v>
      </c>
      <c r="AD825" s="3">
        <v>0</v>
      </c>
      <c r="AE825" s="3">
        <v>347323</v>
      </c>
      <c r="AF825" s="3">
        <f>SUM(Table2[[#This Row],[PE 2021 Obligations]],Table2[[#This Row],[ROW 2021 Obligations]],Table2[[#This Row],[Construction 2021 Obligations]],Table2[[#This Row],[Paving 2021 Obligations]])</f>
        <v>347323</v>
      </c>
      <c r="AG825" s="3">
        <v>0</v>
      </c>
      <c r="AH825" s="3">
        <v>0</v>
      </c>
      <c r="AI825" s="3">
        <v>0</v>
      </c>
      <c r="AJ825" s="3">
        <v>347323</v>
      </c>
      <c r="AK825" s="3">
        <v>347323</v>
      </c>
      <c r="AL825" s="43" t="s">
        <v>8019</v>
      </c>
    </row>
    <row r="826" spans="1:38" hidden="1" x14ac:dyDescent="0.25">
      <c r="A826" s="13">
        <v>131457</v>
      </c>
      <c r="B826" s="15">
        <v>4</v>
      </c>
      <c r="C826" s="43" t="s">
        <v>31</v>
      </c>
      <c r="D826" s="44">
        <v>44280</v>
      </c>
      <c r="E826" s="43" t="s">
        <v>33</v>
      </c>
      <c r="F826" s="44">
        <v>44294</v>
      </c>
      <c r="G826" s="43" t="s">
        <v>56</v>
      </c>
      <c r="H826" s="45" t="s">
        <v>249</v>
      </c>
      <c r="I826" s="43" t="s">
        <v>8065</v>
      </c>
      <c r="J826" s="43"/>
      <c r="K826" s="43" t="s">
        <v>8066</v>
      </c>
      <c r="L826" s="46" t="s">
        <v>37</v>
      </c>
      <c r="M826" s="45" t="s">
        <v>8067</v>
      </c>
      <c r="N826" s="45"/>
      <c r="O826" s="43" t="s">
        <v>1149</v>
      </c>
      <c r="P826" s="45" t="s">
        <v>188</v>
      </c>
      <c r="Q826" s="45"/>
      <c r="R826" s="110" t="s">
        <v>139</v>
      </c>
      <c r="S826" s="110" t="s">
        <v>4621</v>
      </c>
      <c r="T826" s="130"/>
      <c r="U826" s="10">
        <v>5.51</v>
      </c>
      <c r="V826" s="46"/>
      <c r="W826" s="43"/>
      <c r="X826" s="46" t="s">
        <v>43</v>
      </c>
      <c r="Y826" s="43" t="s">
        <v>44</v>
      </c>
      <c r="Z826" s="111" t="s">
        <v>20458</v>
      </c>
      <c r="AA826" s="45"/>
      <c r="AB826" s="3">
        <v>0</v>
      </c>
      <c r="AC826" s="3">
        <v>0</v>
      </c>
      <c r="AD826" s="3">
        <v>0</v>
      </c>
      <c r="AE826" s="3">
        <v>409044.99</v>
      </c>
      <c r="AF826" s="3">
        <f>SUM(Table2[[#This Row],[PE 2021 Obligations]],Table2[[#This Row],[ROW 2021 Obligations]],Table2[[#This Row],[Construction 2021 Obligations]],Table2[[#This Row],[Paving 2021 Obligations]])</f>
        <v>409044.99</v>
      </c>
      <c r="AG826" s="3">
        <v>0</v>
      </c>
      <c r="AH826" s="3">
        <v>0</v>
      </c>
      <c r="AI826" s="3">
        <v>0</v>
      </c>
      <c r="AJ826" s="3">
        <v>409044.99</v>
      </c>
      <c r="AK826" s="3">
        <v>409044.99</v>
      </c>
      <c r="AL826" s="43" t="s">
        <v>8068</v>
      </c>
    </row>
    <row r="827" spans="1:38" hidden="1" x14ac:dyDescent="0.25">
      <c r="A827" s="13">
        <v>131578</v>
      </c>
      <c r="B827" s="15">
        <v>4</v>
      </c>
      <c r="C827" s="43" t="s">
        <v>73</v>
      </c>
      <c r="D827" s="44">
        <v>44327</v>
      </c>
      <c r="E827" s="43" t="s">
        <v>33</v>
      </c>
      <c r="F827" s="44">
        <v>44327</v>
      </c>
      <c r="G827" s="43" t="s">
        <v>33</v>
      </c>
      <c r="H827" s="45" t="s">
        <v>428</v>
      </c>
      <c r="I827" s="43" t="s">
        <v>8213</v>
      </c>
      <c r="J827" s="43"/>
      <c r="K827" s="43" t="s">
        <v>8214</v>
      </c>
      <c r="L827" s="46" t="s">
        <v>37</v>
      </c>
      <c r="M827" s="45" t="s">
        <v>8215</v>
      </c>
      <c r="N827" s="45"/>
      <c r="O827" s="43" t="s">
        <v>1149</v>
      </c>
      <c r="P827" s="45" t="s">
        <v>188</v>
      </c>
      <c r="Q827" s="45"/>
      <c r="R827" s="114" t="s">
        <v>139</v>
      </c>
      <c r="S827" s="114" t="s">
        <v>4621</v>
      </c>
      <c r="T827" s="133"/>
      <c r="U827" s="10">
        <v>3.24</v>
      </c>
      <c r="V827" s="46"/>
      <c r="W827" s="43"/>
      <c r="X827" s="46" t="s">
        <v>43</v>
      </c>
      <c r="Y827" s="43" t="s">
        <v>44</v>
      </c>
      <c r="Z827" s="111" t="s">
        <v>20458</v>
      </c>
      <c r="AA827" s="45"/>
      <c r="AB827" s="3">
        <v>0</v>
      </c>
      <c r="AC827" s="3">
        <v>0</v>
      </c>
      <c r="AD827" s="3">
        <v>0</v>
      </c>
      <c r="AE827" s="3">
        <v>64467.23</v>
      </c>
      <c r="AF827" s="3">
        <f>SUM(Table2[[#This Row],[PE 2021 Obligations]],Table2[[#This Row],[ROW 2021 Obligations]],Table2[[#This Row],[Construction 2021 Obligations]],Table2[[#This Row],[Paving 2021 Obligations]])</f>
        <v>64467.23</v>
      </c>
      <c r="AG827" s="3">
        <v>0</v>
      </c>
      <c r="AH827" s="3">
        <v>0</v>
      </c>
      <c r="AI827" s="3">
        <v>0</v>
      </c>
      <c r="AJ827" s="3">
        <v>64467.23</v>
      </c>
      <c r="AK827" s="3">
        <v>64467.23</v>
      </c>
      <c r="AL827" s="43" t="s">
        <v>8216</v>
      </c>
    </row>
    <row r="828" spans="1:38" hidden="1" x14ac:dyDescent="0.25">
      <c r="A828" s="47">
        <v>131579</v>
      </c>
      <c r="B828" s="48">
        <v>4</v>
      </c>
      <c r="C828" s="49" t="s">
        <v>73</v>
      </c>
      <c r="D828" s="50">
        <v>44327</v>
      </c>
      <c r="E828" s="49" t="s">
        <v>33</v>
      </c>
      <c r="F828" s="50">
        <v>44364</v>
      </c>
      <c r="G828" s="49" t="s">
        <v>109</v>
      </c>
      <c r="H828" s="51" t="s">
        <v>428</v>
      </c>
      <c r="I828" s="49" t="s">
        <v>8217</v>
      </c>
      <c r="J828" s="49"/>
      <c r="K828" s="49" t="s">
        <v>8218</v>
      </c>
      <c r="L828" s="52" t="s">
        <v>37</v>
      </c>
      <c r="M828" s="51" t="s">
        <v>8219</v>
      </c>
      <c r="N828" s="51"/>
      <c r="O828" s="49" t="s">
        <v>1149</v>
      </c>
      <c r="P828" s="51" t="s">
        <v>188</v>
      </c>
      <c r="Q828" s="51"/>
      <c r="R828" s="113" t="s">
        <v>139</v>
      </c>
      <c r="S828" s="113" t="s">
        <v>4621</v>
      </c>
      <c r="T828" s="132"/>
      <c r="U828" s="53">
        <v>1.7</v>
      </c>
      <c r="V828" s="52"/>
      <c r="W828" s="49"/>
      <c r="X828" s="52" t="s">
        <v>43</v>
      </c>
      <c r="Y828" s="49" t="s">
        <v>44</v>
      </c>
      <c r="Z828" s="111" t="s">
        <v>20458</v>
      </c>
      <c r="AA828" s="51"/>
      <c r="AB828" s="54">
        <v>0</v>
      </c>
      <c r="AC828" s="54">
        <v>0</v>
      </c>
      <c r="AD828" s="54">
        <v>0</v>
      </c>
      <c r="AE828" s="54">
        <v>33702.36</v>
      </c>
      <c r="AF828" s="3">
        <f>SUM(Table2[[#This Row],[PE 2021 Obligations]],Table2[[#This Row],[ROW 2021 Obligations]],Table2[[#This Row],[Construction 2021 Obligations]],Table2[[#This Row],[Paving 2021 Obligations]])</f>
        <v>33702.36</v>
      </c>
      <c r="AG828" s="54">
        <v>0</v>
      </c>
      <c r="AH828" s="54">
        <v>0</v>
      </c>
      <c r="AI828" s="54">
        <v>0</v>
      </c>
      <c r="AJ828" s="54">
        <v>33702.36</v>
      </c>
      <c r="AK828" s="54">
        <v>33702.36</v>
      </c>
      <c r="AL828" s="49" t="s">
        <v>8220</v>
      </c>
    </row>
    <row r="829" spans="1:38" ht="30" hidden="1" x14ac:dyDescent="0.25">
      <c r="A829" s="13">
        <v>131580</v>
      </c>
      <c r="B829" s="15">
        <v>4</v>
      </c>
      <c r="C829" s="43" t="s">
        <v>73</v>
      </c>
      <c r="D829" s="44">
        <v>44327</v>
      </c>
      <c r="E829" s="43" t="s">
        <v>33</v>
      </c>
      <c r="F829" s="44">
        <v>44364</v>
      </c>
      <c r="G829" s="43" t="s">
        <v>109</v>
      </c>
      <c r="H829" s="45" t="s">
        <v>428</v>
      </c>
      <c r="I829" s="43" t="s">
        <v>8221</v>
      </c>
      <c r="J829" s="43"/>
      <c r="K829" s="43" t="s">
        <v>8222</v>
      </c>
      <c r="L829" s="46" t="s">
        <v>37</v>
      </c>
      <c r="M829" s="45" t="s">
        <v>8223</v>
      </c>
      <c r="N829" s="45"/>
      <c r="O829" s="43" t="s">
        <v>1149</v>
      </c>
      <c r="P829" s="45" t="s">
        <v>188</v>
      </c>
      <c r="Q829" s="45"/>
      <c r="R829" s="114" t="s">
        <v>139</v>
      </c>
      <c r="S829" s="114" t="s">
        <v>4621</v>
      </c>
      <c r="T829" s="133"/>
      <c r="U829" s="10">
        <v>4.63</v>
      </c>
      <c r="V829" s="46"/>
      <c r="W829" s="43"/>
      <c r="X829" s="46" t="s">
        <v>43</v>
      </c>
      <c r="Y829" s="43" t="s">
        <v>44</v>
      </c>
      <c r="Z829" s="116" t="s">
        <v>20458</v>
      </c>
      <c r="AA829" s="45"/>
      <c r="AB829" s="3">
        <v>0</v>
      </c>
      <c r="AC829" s="3">
        <v>0</v>
      </c>
      <c r="AD829" s="3">
        <v>0</v>
      </c>
      <c r="AE829" s="3">
        <v>91880.49</v>
      </c>
      <c r="AF829" s="3">
        <f>SUM(Table2[[#This Row],[PE 2021 Obligations]],Table2[[#This Row],[ROW 2021 Obligations]],Table2[[#This Row],[Construction 2021 Obligations]],Table2[[#This Row],[Paving 2021 Obligations]])</f>
        <v>91880.49</v>
      </c>
      <c r="AG829" s="3">
        <v>0</v>
      </c>
      <c r="AH829" s="3">
        <v>0</v>
      </c>
      <c r="AI829" s="3">
        <v>0</v>
      </c>
      <c r="AJ829" s="3">
        <v>91880.49</v>
      </c>
      <c r="AK829" s="3">
        <v>91880.49</v>
      </c>
      <c r="AL829" s="43" t="s">
        <v>8224</v>
      </c>
    </row>
    <row r="830" spans="1:38" hidden="1" x14ac:dyDescent="0.25">
      <c r="A830" s="13">
        <v>130133</v>
      </c>
      <c r="B830" s="15">
        <v>3</v>
      </c>
      <c r="C830" s="43" t="s">
        <v>47</v>
      </c>
      <c r="D830" s="44">
        <v>43899</v>
      </c>
      <c r="E830" s="43" t="s">
        <v>33</v>
      </c>
      <c r="F830" s="44">
        <v>44176</v>
      </c>
      <c r="G830" s="43" t="s">
        <v>33</v>
      </c>
      <c r="H830" s="45" t="s">
        <v>362</v>
      </c>
      <c r="I830" s="43" t="s">
        <v>5968</v>
      </c>
      <c r="J830" s="43"/>
      <c r="K830" s="43" t="s">
        <v>5969</v>
      </c>
      <c r="L830" s="46" t="s">
        <v>37</v>
      </c>
      <c r="M830" s="45" t="s">
        <v>5970</v>
      </c>
      <c r="N830" s="45"/>
      <c r="O830" s="43" t="s">
        <v>1149</v>
      </c>
      <c r="P830" s="45"/>
      <c r="Q830" s="45"/>
      <c r="R830" s="110" t="s">
        <v>139</v>
      </c>
      <c r="S830" s="110" t="s">
        <v>4621</v>
      </c>
      <c r="T830" s="130"/>
      <c r="U830" s="10">
        <v>2.88</v>
      </c>
      <c r="V830" s="46"/>
      <c r="W830" s="43"/>
      <c r="X830" s="46" t="s">
        <v>43</v>
      </c>
      <c r="Y830" s="43" t="s">
        <v>44</v>
      </c>
      <c r="Z830" s="111" t="s">
        <v>20458</v>
      </c>
      <c r="AA830" s="45"/>
      <c r="AB830" s="3">
        <v>0</v>
      </c>
      <c r="AC830" s="3">
        <v>0</v>
      </c>
      <c r="AD830" s="3">
        <v>0</v>
      </c>
      <c r="AE830" s="3">
        <v>198022.59</v>
      </c>
      <c r="AF830" s="3">
        <f>SUM(Table2[[#This Row],[PE 2021 Obligations]],Table2[[#This Row],[ROW 2021 Obligations]],Table2[[#This Row],[Construction 2021 Obligations]],Table2[[#This Row],[Paving 2021 Obligations]])</f>
        <v>198022.59</v>
      </c>
      <c r="AG830" s="3">
        <v>0</v>
      </c>
      <c r="AH830" s="3">
        <v>0</v>
      </c>
      <c r="AI830" s="3">
        <v>0</v>
      </c>
      <c r="AJ830" s="3">
        <v>198022.59</v>
      </c>
      <c r="AK830" s="3">
        <v>198022.59</v>
      </c>
      <c r="AL830" s="43" t="s">
        <v>5971</v>
      </c>
    </row>
    <row r="831" spans="1:38" hidden="1" x14ac:dyDescent="0.25">
      <c r="A831" s="13">
        <v>130776</v>
      </c>
      <c r="B831" s="15">
        <v>4</v>
      </c>
      <c r="C831" s="43" t="s">
        <v>73</v>
      </c>
      <c r="D831" s="44">
        <v>44058</v>
      </c>
      <c r="E831" s="43" t="s">
        <v>142</v>
      </c>
      <c r="F831" s="44">
        <v>44280</v>
      </c>
      <c r="G831" s="43" t="s">
        <v>75</v>
      </c>
      <c r="H831" s="45" t="s">
        <v>323</v>
      </c>
      <c r="I831" s="43"/>
      <c r="J831" s="43"/>
      <c r="K831" s="43"/>
      <c r="L831" s="46" t="s">
        <v>840</v>
      </c>
      <c r="M831" s="45" t="s">
        <v>6975</v>
      </c>
      <c r="N831" s="45" t="s">
        <v>6976</v>
      </c>
      <c r="O831" s="43" t="s">
        <v>78</v>
      </c>
      <c r="P831" s="45"/>
      <c r="Q831" s="45"/>
      <c r="R831" s="114" t="s">
        <v>139</v>
      </c>
      <c r="S831" s="114" t="s">
        <v>4621</v>
      </c>
      <c r="T831" s="133"/>
      <c r="U831" s="56" t="s">
        <v>32</v>
      </c>
      <c r="V831" s="46"/>
      <c r="W831" s="43"/>
      <c r="X831" s="46" t="s">
        <v>43</v>
      </c>
      <c r="Y831" s="43"/>
      <c r="Z831" s="116" t="s">
        <v>20458</v>
      </c>
      <c r="AA831" s="45"/>
      <c r="AB831" s="3">
        <v>0</v>
      </c>
      <c r="AC831" s="3">
        <v>0</v>
      </c>
      <c r="AD831" s="3">
        <v>0</v>
      </c>
      <c r="AE831" s="3">
        <v>25000</v>
      </c>
      <c r="AF831" s="3">
        <f>SUM(Table2[[#This Row],[PE 2021 Obligations]],Table2[[#This Row],[ROW 2021 Obligations]],Table2[[#This Row],[Construction 2021 Obligations]],Table2[[#This Row],[Paving 2021 Obligations]])</f>
        <v>25000</v>
      </c>
      <c r="AG831" s="3">
        <v>0</v>
      </c>
      <c r="AH831" s="3">
        <v>0</v>
      </c>
      <c r="AI831" s="3">
        <v>0</v>
      </c>
      <c r="AJ831" s="3">
        <v>25000</v>
      </c>
      <c r="AK831" s="3">
        <v>25000</v>
      </c>
      <c r="AL831" s="43" t="s">
        <v>6977</v>
      </c>
    </row>
    <row r="832" spans="1:38" hidden="1" x14ac:dyDescent="0.25">
      <c r="A832" s="47">
        <v>130838</v>
      </c>
      <c r="B832" s="48">
        <v>4</v>
      </c>
      <c r="C832" s="49" t="s">
        <v>73</v>
      </c>
      <c r="D832" s="50">
        <v>44074</v>
      </c>
      <c r="E832" s="49" t="s">
        <v>33</v>
      </c>
      <c r="F832" s="50">
        <v>44256</v>
      </c>
      <c r="G832" s="49" t="s">
        <v>56</v>
      </c>
      <c r="H832" s="51" t="s">
        <v>794</v>
      </c>
      <c r="I832" s="49"/>
      <c r="J832" s="49"/>
      <c r="K832" s="49"/>
      <c r="L832" s="52"/>
      <c r="M832" s="51" t="s">
        <v>7107</v>
      </c>
      <c r="N832" s="51"/>
      <c r="O832" s="49" t="s">
        <v>1149</v>
      </c>
      <c r="P832" s="51"/>
      <c r="Q832" s="51"/>
      <c r="R832" s="113" t="s">
        <v>139</v>
      </c>
      <c r="S832" s="113" t="s">
        <v>4621</v>
      </c>
      <c r="T832" s="132"/>
      <c r="U832" s="55" t="s">
        <v>32</v>
      </c>
      <c r="V832" s="52"/>
      <c r="W832" s="49"/>
      <c r="X832" s="52" t="s">
        <v>43</v>
      </c>
      <c r="Y832" s="49" t="s">
        <v>44</v>
      </c>
      <c r="Z832" s="116" t="s">
        <v>20458</v>
      </c>
      <c r="AA832" s="51"/>
      <c r="AB832" s="54">
        <v>0</v>
      </c>
      <c r="AC832" s="54">
        <v>0</v>
      </c>
      <c r="AD832" s="54">
        <v>0</v>
      </c>
      <c r="AE832" s="54">
        <v>37723.14</v>
      </c>
      <c r="AF832" s="3">
        <f>SUM(Table2[[#This Row],[PE 2021 Obligations]],Table2[[#This Row],[ROW 2021 Obligations]],Table2[[#This Row],[Construction 2021 Obligations]],Table2[[#This Row],[Paving 2021 Obligations]])</f>
        <v>37723.14</v>
      </c>
      <c r="AG832" s="54">
        <v>0</v>
      </c>
      <c r="AH832" s="54">
        <v>0</v>
      </c>
      <c r="AI832" s="54">
        <v>0</v>
      </c>
      <c r="AJ832" s="54">
        <v>37723.14</v>
      </c>
      <c r="AK832" s="54">
        <v>37723.14</v>
      </c>
      <c r="AL832" s="49" t="s">
        <v>7108</v>
      </c>
    </row>
    <row r="833" spans="1:38" hidden="1" x14ac:dyDescent="0.25">
      <c r="A833" s="13">
        <v>131045</v>
      </c>
      <c r="B833" s="15">
        <v>4</v>
      </c>
      <c r="C833" s="43" t="s">
        <v>73</v>
      </c>
      <c r="D833" s="44">
        <v>44147</v>
      </c>
      <c r="E833" s="43" t="s">
        <v>33</v>
      </c>
      <c r="F833" s="44">
        <v>44260</v>
      </c>
      <c r="G833" s="43" t="s">
        <v>33</v>
      </c>
      <c r="H833" s="45" t="s">
        <v>564</v>
      </c>
      <c r="I833" s="43" t="s">
        <v>7548</v>
      </c>
      <c r="J833" s="43"/>
      <c r="K833" s="43" t="s">
        <v>7549</v>
      </c>
      <c r="L833" s="46" t="s">
        <v>37</v>
      </c>
      <c r="M833" s="45" t="s">
        <v>7550</v>
      </c>
      <c r="N833" s="45"/>
      <c r="O833" s="43" t="s">
        <v>1149</v>
      </c>
      <c r="P833" s="45"/>
      <c r="Q833" s="45"/>
      <c r="R833" s="114" t="s">
        <v>139</v>
      </c>
      <c r="S833" s="114" t="s">
        <v>4621</v>
      </c>
      <c r="T833" s="133"/>
      <c r="U833" s="10">
        <v>3.02</v>
      </c>
      <c r="V833" s="46"/>
      <c r="W833" s="43"/>
      <c r="X833" s="46" t="s">
        <v>43</v>
      </c>
      <c r="Y833" s="43" t="s">
        <v>44</v>
      </c>
      <c r="Z833" s="116" t="s">
        <v>20458</v>
      </c>
      <c r="AA833" s="45"/>
      <c r="AB833" s="3">
        <v>0</v>
      </c>
      <c r="AC833" s="3">
        <v>0</v>
      </c>
      <c r="AD833" s="3">
        <v>0</v>
      </c>
      <c r="AE833" s="3">
        <v>193822.54</v>
      </c>
      <c r="AF833" s="3">
        <f>SUM(Table2[[#This Row],[PE 2021 Obligations]],Table2[[#This Row],[ROW 2021 Obligations]],Table2[[#This Row],[Construction 2021 Obligations]],Table2[[#This Row],[Paving 2021 Obligations]])</f>
        <v>193822.54</v>
      </c>
      <c r="AG833" s="3">
        <v>0</v>
      </c>
      <c r="AH833" s="3">
        <v>0</v>
      </c>
      <c r="AI833" s="3">
        <v>0</v>
      </c>
      <c r="AJ833" s="3">
        <v>193822.54</v>
      </c>
      <c r="AK833" s="3">
        <v>193822.54</v>
      </c>
      <c r="AL833" s="43" t="s">
        <v>7551</v>
      </c>
    </row>
    <row r="834" spans="1:38" ht="30" hidden="1" x14ac:dyDescent="0.25">
      <c r="A834" s="47">
        <v>118198</v>
      </c>
      <c r="B834" s="48">
        <v>3</v>
      </c>
      <c r="C834" s="49" t="s">
        <v>47</v>
      </c>
      <c r="D834" s="50">
        <v>41212</v>
      </c>
      <c r="E834" s="49" t="s">
        <v>629</v>
      </c>
      <c r="F834" s="50">
        <v>44271</v>
      </c>
      <c r="G834" s="49" t="s">
        <v>142</v>
      </c>
      <c r="H834" s="51" t="s">
        <v>173</v>
      </c>
      <c r="I834" s="49" t="s">
        <v>1518</v>
      </c>
      <c r="J834" s="49" t="s">
        <v>1518</v>
      </c>
      <c r="K834" s="49"/>
      <c r="L834" s="52"/>
      <c r="M834" s="51" t="s">
        <v>1740</v>
      </c>
      <c r="N834" s="51"/>
      <c r="O834" s="49" t="s">
        <v>1520</v>
      </c>
      <c r="P834" s="51" t="s">
        <v>627</v>
      </c>
      <c r="Q834" s="51"/>
      <c r="R834" s="111" t="s">
        <v>139</v>
      </c>
      <c r="S834" s="111" t="s">
        <v>42</v>
      </c>
      <c r="T834" s="120"/>
      <c r="U834" s="53">
        <v>0.53400000000000003</v>
      </c>
      <c r="V834" s="50">
        <v>42909</v>
      </c>
      <c r="W834" s="49"/>
      <c r="X834" s="52" t="s">
        <v>43</v>
      </c>
      <c r="Y834" s="49" t="s">
        <v>78</v>
      </c>
      <c r="Z834" s="127" t="s">
        <v>20458</v>
      </c>
      <c r="AA834" s="51"/>
      <c r="AB834" s="54">
        <v>0</v>
      </c>
      <c r="AC834" s="54">
        <v>1131.9100000000001</v>
      </c>
      <c r="AD834" s="54">
        <v>0</v>
      </c>
      <c r="AE834" s="54">
        <v>0</v>
      </c>
      <c r="AF834" s="3">
        <f>SUM(Table2[[#This Row],[PE 2021 Obligations]],Table2[[#This Row],[ROW 2021 Obligations]],Table2[[#This Row],[Construction 2021 Obligations]],Table2[[#This Row],[Paving 2021 Obligations]])</f>
        <v>1131.9100000000001</v>
      </c>
      <c r="AG834" s="54">
        <v>138891.6</v>
      </c>
      <c r="AH834" s="54">
        <v>274358.90999999997</v>
      </c>
      <c r="AI834" s="54">
        <v>2181492.48</v>
      </c>
      <c r="AJ834" s="54">
        <v>0</v>
      </c>
      <c r="AK834" s="54">
        <v>2594742.9900000002</v>
      </c>
      <c r="AL834" s="49" t="s">
        <v>1741</v>
      </c>
    </row>
    <row r="835" spans="1:38" ht="30" hidden="1" x14ac:dyDescent="0.25">
      <c r="A835" s="47">
        <v>101285.02</v>
      </c>
      <c r="B835" s="48">
        <v>3</v>
      </c>
      <c r="C835" s="49" t="s">
        <v>73</v>
      </c>
      <c r="D835" s="50">
        <v>41332</v>
      </c>
      <c r="E835" s="49" t="s">
        <v>81</v>
      </c>
      <c r="F835" s="50">
        <v>44328</v>
      </c>
      <c r="G835" s="49" t="s">
        <v>108</v>
      </c>
      <c r="H835" s="51" t="s">
        <v>362</v>
      </c>
      <c r="I835" s="49" t="s">
        <v>620</v>
      </c>
      <c r="J835" s="49" t="s">
        <v>116</v>
      </c>
      <c r="K835" s="49"/>
      <c r="L835" s="52" t="s">
        <v>116</v>
      </c>
      <c r="M835" s="51" t="s">
        <v>625</v>
      </c>
      <c r="N835" s="51" t="s">
        <v>626</v>
      </c>
      <c r="O835" s="49" t="s">
        <v>119</v>
      </c>
      <c r="P835" s="51" t="s">
        <v>627</v>
      </c>
      <c r="Q835" s="51"/>
      <c r="R835" s="111" t="s">
        <v>139</v>
      </c>
      <c r="S835" s="111" t="s">
        <v>42</v>
      </c>
      <c r="T835" s="120"/>
      <c r="U835" s="53">
        <v>0.02</v>
      </c>
      <c r="V835" s="50">
        <v>44365</v>
      </c>
      <c r="W835" s="49"/>
      <c r="X835" s="52" t="s">
        <v>43</v>
      </c>
      <c r="Y835" s="49" t="s">
        <v>78</v>
      </c>
      <c r="Z835" s="127" t="s">
        <v>20461</v>
      </c>
      <c r="AA835" s="51"/>
      <c r="AB835" s="54">
        <v>0</v>
      </c>
      <c r="AC835" s="54">
        <v>0</v>
      </c>
      <c r="AD835" s="54">
        <v>5673509</v>
      </c>
      <c r="AE835" s="54">
        <v>0</v>
      </c>
      <c r="AF835" s="3">
        <f>SUM(Table2[[#This Row],[PE 2021 Obligations]],Table2[[#This Row],[ROW 2021 Obligations]],Table2[[#This Row],[Construction 2021 Obligations]],Table2[[#This Row],[Paving 2021 Obligations]])</f>
        <v>5673509</v>
      </c>
      <c r="AG835" s="54">
        <v>0</v>
      </c>
      <c r="AH835" s="54">
        <v>0</v>
      </c>
      <c r="AI835" s="54">
        <v>5673509</v>
      </c>
      <c r="AJ835" s="54">
        <v>0</v>
      </c>
      <c r="AK835" s="54">
        <v>5673509</v>
      </c>
      <c r="AL835" s="49" t="s">
        <v>628</v>
      </c>
    </row>
    <row r="836" spans="1:38" ht="30" hidden="1" x14ac:dyDescent="0.25">
      <c r="A836" s="13">
        <v>118733</v>
      </c>
      <c r="B836" s="15">
        <v>1</v>
      </c>
      <c r="C836" s="43" t="s">
        <v>31</v>
      </c>
      <c r="D836" s="44">
        <v>41367</v>
      </c>
      <c r="E836" s="43" t="s">
        <v>1076</v>
      </c>
      <c r="F836" s="44">
        <v>43501</v>
      </c>
      <c r="G836" s="43" t="s">
        <v>75</v>
      </c>
      <c r="H836" s="45" t="s">
        <v>276</v>
      </c>
      <c r="I836" s="43" t="s">
        <v>748</v>
      </c>
      <c r="J836" s="43" t="s">
        <v>116</v>
      </c>
      <c r="K836" s="43"/>
      <c r="L836" s="46" t="s">
        <v>116</v>
      </c>
      <c r="M836" s="45" t="s">
        <v>1805</v>
      </c>
      <c r="N836" s="45" t="s">
        <v>1806</v>
      </c>
      <c r="O836" s="43" t="s">
        <v>119</v>
      </c>
      <c r="P836" s="45" t="s">
        <v>627</v>
      </c>
      <c r="Q836" s="45"/>
      <c r="R836" s="112" t="s">
        <v>139</v>
      </c>
      <c r="S836" s="112" t="s">
        <v>42</v>
      </c>
      <c r="T836" s="59"/>
      <c r="U836" s="10">
        <v>0.4</v>
      </c>
      <c r="V836" s="44">
        <v>43378</v>
      </c>
      <c r="W836" s="43"/>
      <c r="X836" s="46" t="s">
        <v>43</v>
      </c>
      <c r="Y836" s="43" t="s">
        <v>140</v>
      </c>
      <c r="Z836" s="127" t="s">
        <v>20460</v>
      </c>
      <c r="AA836" s="45"/>
      <c r="AB836" s="3">
        <v>0</v>
      </c>
      <c r="AC836" s="3">
        <v>0</v>
      </c>
      <c r="AD836" s="3">
        <v>368750.25</v>
      </c>
      <c r="AE836" s="3">
        <v>0</v>
      </c>
      <c r="AF836" s="3">
        <f>SUM(Table2[[#This Row],[PE 2021 Obligations]],Table2[[#This Row],[ROW 2021 Obligations]],Table2[[#This Row],[Construction 2021 Obligations]],Table2[[#This Row],[Paving 2021 Obligations]])</f>
        <v>368750.25</v>
      </c>
      <c r="AG836" s="3">
        <v>381300</v>
      </c>
      <c r="AH836" s="3">
        <v>501000</v>
      </c>
      <c r="AI836" s="3">
        <v>5499650.25</v>
      </c>
      <c r="AJ836" s="3">
        <v>0</v>
      </c>
      <c r="AK836" s="3">
        <v>6381950.25</v>
      </c>
      <c r="AL836" s="43" t="s">
        <v>1807</v>
      </c>
    </row>
    <row r="837" spans="1:38" ht="45" hidden="1" x14ac:dyDescent="0.25">
      <c r="A837" s="47">
        <v>119768</v>
      </c>
      <c r="B837" s="48">
        <v>4</v>
      </c>
      <c r="C837" s="49" t="s">
        <v>31</v>
      </c>
      <c r="D837" s="50">
        <v>41542</v>
      </c>
      <c r="E837" s="49" t="s">
        <v>1281</v>
      </c>
      <c r="F837" s="50">
        <v>44368</v>
      </c>
      <c r="G837" s="49" t="s">
        <v>1923</v>
      </c>
      <c r="H837" s="51" t="s">
        <v>126</v>
      </c>
      <c r="I837" s="49" t="s">
        <v>1924</v>
      </c>
      <c r="J837" s="49" t="s">
        <v>116</v>
      </c>
      <c r="K837" s="49"/>
      <c r="L837" s="52" t="s">
        <v>116</v>
      </c>
      <c r="M837" s="51" t="s">
        <v>1925</v>
      </c>
      <c r="N837" s="51" t="s">
        <v>1926</v>
      </c>
      <c r="O837" s="49" t="s">
        <v>60</v>
      </c>
      <c r="P837" s="51" t="s">
        <v>627</v>
      </c>
      <c r="Q837" s="51"/>
      <c r="R837" s="111" t="s">
        <v>139</v>
      </c>
      <c r="S837" s="111" t="s">
        <v>42</v>
      </c>
      <c r="T837" s="120"/>
      <c r="U837" s="53">
        <v>0</v>
      </c>
      <c r="V837" s="52"/>
      <c r="W837" s="49"/>
      <c r="X837" s="52" t="s">
        <v>43</v>
      </c>
      <c r="Y837" s="49" t="s">
        <v>140</v>
      </c>
      <c r="Z837" s="112" t="s">
        <v>20460</v>
      </c>
      <c r="AA837" s="51"/>
      <c r="AB837" s="54">
        <v>17500</v>
      </c>
      <c r="AC837" s="54">
        <v>0</v>
      </c>
      <c r="AD837" s="54">
        <v>-4495532</v>
      </c>
      <c r="AE837" s="54">
        <v>0</v>
      </c>
      <c r="AF837" s="3">
        <f>SUM(Table2[[#This Row],[PE 2021 Obligations]],Table2[[#This Row],[ROW 2021 Obligations]],Table2[[#This Row],[Construction 2021 Obligations]],Table2[[#This Row],[Paving 2021 Obligations]])</f>
        <v>-4478032</v>
      </c>
      <c r="AG837" s="54">
        <v>290500</v>
      </c>
      <c r="AH837" s="54">
        <v>3027000</v>
      </c>
      <c r="AI837" s="54">
        <v>0</v>
      </c>
      <c r="AJ837" s="54">
        <v>0</v>
      </c>
      <c r="AK837" s="54">
        <v>3317500</v>
      </c>
      <c r="AL837" s="49" t="s">
        <v>1927</v>
      </c>
    </row>
    <row r="838" spans="1:38" ht="120" hidden="1" x14ac:dyDescent="0.25">
      <c r="A838" s="47">
        <v>125912</v>
      </c>
      <c r="B838" s="48">
        <v>3</v>
      </c>
      <c r="C838" s="49" t="s">
        <v>73</v>
      </c>
      <c r="D838" s="50">
        <v>42901</v>
      </c>
      <c r="E838" s="49" t="s">
        <v>1429</v>
      </c>
      <c r="F838" s="50">
        <v>44215</v>
      </c>
      <c r="G838" s="49" t="s">
        <v>75</v>
      </c>
      <c r="H838" s="51" t="s">
        <v>49</v>
      </c>
      <c r="I838" s="49" t="s">
        <v>441</v>
      </c>
      <c r="J838" s="49" t="s">
        <v>116</v>
      </c>
      <c r="K838" s="49"/>
      <c r="L838" s="52" t="s">
        <v>116</v>
      </c>
      <c r="M838" s="51" t="s">
        <v>3671</v>
      </c>
      <c r="N838" s="51" t="s">
        <v>3672</v>
      </c>
      <c r="O838" s="49" t="s">
        <v>60</v>
      </c>
      <c r="P838" s="51" t="s">
        <v>627</v>
      </c>
      <c r="Q838" s="51"/>
      <c r="R838" s="111" t="s">
        <v>139</v>
      </c>
      <c r="S838" s="111" t="s">
        <v>42</v>
      </c>
      <c r="T838" s="120"/>
      <c r="U838" s="53">
        <v>0.42</v>
      </c>
      <c r="V838" s="52"/>
      <c r="W838" s="49"/>
      <c r="X838" s="52" t="s">
        <v>43</v>
      </c>
      <c r="Y838" s="49" t="s">
        <v>140</v>
      </c>
      <c r="Z838" s="112" t="s">
        <v>20460</v>
      </c>
      <c r="AA838" s="51"/>
      <c r="AB838" s="54">
        <v>250000</v>
      </c>
      <c r="AC838" s="54">
        <v>0</v>
      </c>
      <c r="AD838" s="54">
        <v>0</v>
      </c>
      <c r="AE838" s="54">
        <v>0</v>
      </c>
      <c r="AF838" s="3">
        <f>SUM(Table2[[#This Row],[PE 2021 Obligations]],Table2[[#This Row],[ROW 2021 Obligations]],Table2[[#This Row],[Construction 2021 Obligations]],Table2[[#This Row],[Paving 2021 Obligations]])</f>
        <v>250000</v>
      </c>
      <c r="AG838" s="54">
        <v>375000</v>
      </c>
      <c r="AH838" s="54">
        <v>0</v>
      </c>
      <c r="AI838" s="54">
        <v>0</v>
      </c>
      <c r="AJ838" s="54">
        <v>0</v>
      </c>
      <c r="AK838" s="54">
        <v>375000</v>
      </c>
      <c r="AL838" s="49" t="s">
        <v>3673</v>
      </c>
    </row>
    <row r="839" spans="1:38" ht="75" hidden="1" x14ac:dyDescent="0.25">
      <c r="A839" s="47">
        <v>116142</v>
      </c>
      <c r="B839" s="48">
        <v>2</v>
      </c>
      <c r="C839" s="49" t="s">
        <v>73</v>
      </c>
      <c r="D839" s="50">
        <v>40756</v>
      </c>
      <c r="E839" s="49" t="s">
        <v>1058</v>
      </c>
      <c r="F839" s="50">
        <v>44215</v>
      </c>
      <c r="G839" s="49" t="s">
        <v>75</v>
      </c>
      <c r="H839" s="51" t="s">
        <v>286</v>
      </c>
      <c r="I839" s="49" t="s">
        <v>1522</v>
      </c>
      <c r="J839" s="49"/>
      <c r="K839" s="49"/>
      <c r="L839" s="52"/>
      <c r="M839" s="51" t="s">
        <v>1523</v>
      </c>
      <c r="N839" s="51" t="s">
        <v>1524</v>
      </c>
      <c r="O839" s="49" t="s">
        <v>60</v>
      </c>
      <c r="P839" s="51" t="s">
        <v>627</v>
      </c>
      <c r="Q839" s="51"/>
      <c r="R839" s="111" t="s">
        <v>139</v>
      </c>
      <c r="S839" s="111" t="s">
        <v>42</v>
      </c>
      <c r="T839" s="120"/>
      <c r="U839" s="53">
        <v>0</v>
      </c>
      <c r="V839" s="52"/>
      <c r="W839" s="49"/>
      <c r="X839" s="52" t="s">
        <v>43</v>
      </c>
      <c r="Y839" s="49" t="s">
        <v>511</v>
      </c>
      <c r="Z839" s="111" t="s">
        <v>20458</v>
      </c>
      <c r="AA839" s="51"/>
      <c r="AB839" s="54">
        <v>3267</v>
      </c>
      <c r="AC839" s="54">
        <v>-132500</v>
      </c>
      <c r="AD839" s="54">
        <v>0</v>
      </c>
      <c r="AE839" s="54">
        <v>0</v>
      </c>
      <c r="AF839" s="3">
        <f>SUM(Table2[[#This Row],[PE 2021 Obligations]],Table2[[#This Row],[ROW 2021 Obligations]],Table2[[#This Row],[Construction 2021 Obligations]],Table2[[#This Row],[Paving 2021 Obligations]])</f>
        <v>-129233</v>
      </c>
      <c r="AG839" s="54">
        <v>110267</v>
      </c>
      <c r="AH839" s="54">
        <v>0</v>
      </c>
      <c r="AI839" s="54">
        <v>0</v>
      </c>
      <c r="AJ839" s="54">
        <v>0</v>
      </c>
      <c r="AK839" s="54">
        <v>110267</v>
      </c>
      <c r="AL839" s="49" t="s">
        <v>1525</v>
      </c>
    </row>
    <row r="840" spans="1:38" ht="60" hidden="1" x14ac:dyDescent="0.25">
      <c r="A840" s="13">
        <v>127076</v>
      </c>
      <c r="B840" s="15">
        <v>4</v>
      </c>
      <c r="C840" s="43" t="s">
        <v>73</v>
      </c>
      <c r="D840" s="44">
        <v>43168</v>
      </c>
      <c r="E840" s="43" t="s">
        <v>1409</v>
      </c>
      <c r="F840" s="44">
        <v>44215</v>
      </c>
      <c r="G840" s="43" t="s">
        <v>75</v>
      </c>
      <c r="H840" s="45" t="s">
        <v>126</v>
      </c>
      <c r="I840" s="43"/>
      <c r="J840" s="43"/>
      <c r="K840" s="43"/>
      <c r="L840" s="46"/>
      <c r="M840" s="45" t="s">
        <v>3929</v>
      </c>
      <c r="N840" s="45" t="s">
        <v>3930</v>
      </c>
      <c r="O840" s="43" t="s">
        <v>60</v>
      </c>
      <c r="P840" s="45" t="s">
        <v>627</v>
      </c>
      <c r="Q840" s="45"/>
      <c r="R840" s="112" t="s">
        <v>139</v>
      </c>
      <c r="S840" s="112" t="s">
        <v>42</v>
      </c>
      <c r="T840" s="59"/>
      <c r="U840" s="10">
        <v>0.22</v>
      </c>
      <c r="V840" s="46"/>
      <c r="W840" s="43"/>
      <c r="X840" s="46" t="s">
        <v>43</v>
      </c>
      <c r="Y840" s="43" t="s">
        <v>78</v>
      </c>
      <c r="Z840" s="111" t="s">
        <v>20458</v>
      </c>
      <c r="AA840" s="45"/>
      <c r="AB840" s="3">
        <v>0</v>
      </c>
      <c r="AC840" s="3">
        <v>0</v>
      </c>
      <c r="AD840" s="3">
        <v>109930</v>
      </c>
      <c r="AE840" s="3">
        <v>0</v>
      </c>
      <c r="AF840" s="3">
        <f>SUM(Table2[[#This Row],[PE 2021 Obligations]],Table2[[#This Row],[ROW 2021 Obligations]],Table2[[#This Row],[Construction 2021 Obligations]],Table2[[#This Row],[Paving 2021 Obligations]])</f>
        <v>109930</v>
      </c>
      <c r="AG840" s="3">
        <v>85000</v>
      </c>
      <c r="AH840" s="3">
        <v>0</v>
      </c>
      <c r="AI840" s="3">
        <v>732166</v>
      </c>
      <c r="AJ840" s="3">
        <v>0</v>
      </c>
      <c r="AK840" s="3">
        <v>817166</v>
      </c>
      <c r="AL840" s="43" t="s">
        <v>3931</v>
      </c>
    </row>
    <row r="841" spans="1:38" ht="90" hidden="1" x14ac:dyDescent="0.25">
      <c r="A841" s="13">
        <v>116143</v>
      </c>
      <c r="B841" s="15">
        <v>2</v>
      </c>
      <c r="C841" s="43" t="s">
        <v>474</v>
      </c>
      <c r="D841" s="44">
        <v>40756</v>
      </c>
      <c r="E841" s="43" t="s">
        <v>1058</v>
      </c>
      <c r="F841" s="44">
        <v>44368</v>
      </c>
      <c r="G841" s="43" t="s">
        <v>1409</v>
      </c>
      <c r="H841" s="45" t="s">
        <v>212</v>
      </c>
      <c r="I841" s="43" t="s">
        <v>673</v>
      </c>
      <c r="J841" s="43" t="s">
        <v>116</v>
      </c>
      <c r="K841" s="43" t="s">
        <v>1526</v>
      </c>
      <c r="L841" s="46" t="s">
        <v>116</v>
      </c>
      <c r="M841" s="45" t="s">
        <v>1527</v>
      </c>
      <c r="N841" s="45" t="s">
        <v>1528</v>
      </c>
      <c r="O841" s="43" t="s">
        <v>60</v>
      </c>
      <c r="P841" s="45" t="s">
        <v>627</v>
      </c>
      <c r="Q841" s="45"/>
      <c r="R841" s="112" t="s">
        <v>139</v>
      </c>
      <c r="S841" s="112" t="s">
        <v>42</v>
      </c>
      <c r="T841" s="59"/>
      <c r="U841" s="10">
        <v>0</v>
      </c>
      <c r="V841" s="46"/>
      <c r="W841" s="43"/>
      <c r="X841" s="46" t="s">
        <v>43</v>
      </c>
      <c r="Y841" s="43" t="s">
        <v>78</v>
      </c>
      <c r="Z841" s="112" t="s">
        <v>20461</v>
      </c>
      <c r="AA841" s="45"/>
      <c r="AB841" s="3">
        <v>3500</v>
      </c>
      <c r="AC841" s="3">
        <v>0</v>
      </c>
      <c r="AD841" s="3">
        <v>134809</v>
      </c>
      <c r="AE841" s="3">
        <v>0</v>
      </c>
      <c r="AF841" s="3">
        <f>SUM(Table2[[#This Row],[PE 2021 Obligations]],Table2[[#This Row],[ROW 2021 Obligations]],Table2[[#This Row],[Construction 2021 Obligations]],Table2[[#This Row],[Paving 2021 Obligations]])</f>
        <v>138309</v>
      </c>
      <c r="AG841" s="3">
        <v>43500</v>
      </c>
      <c r="AH841" s="3">
        <v>360000</v>
      </c>
      <c r="AI841" s="3">
        <v>793634</v>
      </c>
      <c r="AJ841" s="3">
        <v>0</v>
      </c>
      <c r="AK841" s="3">
        <v>1197134</v>
      </c>
      <c r="AL841" s="43" t="s">
        <v>1529</v>
      </c>
    </row>
    <row r="842" spans="1:38" ht="90" hidden="1" x14ac:dyDescent="0.25">
      <c r="A842" s="13">
        <v>128971</v>
      </c>
      <c r="B842" s="15">
        <v>3</v>
      </c>
      <c r="C842" s="43" t="s">
        <v>73</v>
      </c>
      <c r="D842" s="44">
        <v>43613</v>
      </c>
      <c r="E842" s="43" t="s">
        <v>543</v>
      </c>
      <c r="F842" s="44">
        <v>44358</v>
      </c>
      <c r="G842" s="43" t="s">
        <v>142</v>
      </c>
      <c r="H842" s="45" t="s">
        <v>69</v>
      </c>
      <c r="I842" s="43" t="s">
        <v>1828</v>
      </c>
      <c r="J842" s="43" t="s">
        <v>116</v>
      </c>
      <c r="K842" s="43"/>
      <c r="L842" s="46" t="s">
        <v>116</v>
      </c>
      <c r="M842" s="45" t="s">
        <v>5150</v>
      </c>
      <c r="N842" s="45" t="s">
        <v>5151</v>
      </c>
      <c r="O842" s="43" t="s">
        <v>60</v>
      </c>
      <c r="P842" s="45" t="s">
        <v>627</v>
      </c>
      <c r="Q842" s="45"/>
      <c r="R842" s="112" t="s">
        <v>139</v>
      </c>
      <c r="S842" s="112" t="s">
        <v>42</v>
      </c>
      <c r="T842" s="59"/>
      <c r="U842" s="10">
        <v>0.02</v>
      </c>
      <c r="V842" s="44">
        <v>44477</v>
      </c>
      <c r="W842" s="43"/>
      <c r="X842" s="46" t="s">
        <v>43</v>
      </c>
      <c r="Y842" s="43" t="s">
        <v>78</v>
      </c>
      <c r="Z842" s="112" t="s">
        <v>20461</v>
      </c>
      <c r="AA842" s="45"/>
      <c r="AB842" s="3">
        <v>0</v>
      </c>
      <c r="AC842" s="3">
        <v>79136</v>
      </c>
      <c r="AD842" s="3">
        <v>0</v>
      </c>
      <c r="AE842" s="3">
        <v>0</v>
      </c>
      <c r="AF842" s="3">
        <f>SUM(Table2[[#This Row],[PE 2021 Obligations]],Table2[[#This Row],[ROW 2021 Obligations]],Table2[[#This Row],[Construction 2021 Obligations]],Table2[[#This Row],[Paving 2021 Obligations]])</f>
        <v>79136</v>
      </c>
      <c r="AG842" s="3">
        <v>46583</v>
      </c>
      <c r="AH842" s="3">
        <v>79136</v>
      </c>
      <c r="AI842" s="3">
        <v>0</v>
      </c>
      <c r="AJ842" s="3">
        <v>0</v>
      </c>
      <c r="AK842" s="3">
        <v>125719</v>
      </c>
      <c r="AL842" s="43" t="s">
        <v>5152</v>
      </c>
    </row>
    <row r="843" spans="1:38" ht="30" hidden="1" x14ac:dyDescent="0.25">
      <c r="A843" s="13">
        <v>113320.01</v>
      </c>
      <c r="B843" s="15">
        <v>4</v>
      </c>
      <c r="C843" s="43" t="s">
        <v>73</v>
      </c>
      <c r="D843" s="44">
        <v>41856</v>
      </c>
      <c r="E843" s="43" t="s">
        <v>1314</v>
      </c>
      <c r="F843" s="44">
        <v>44103</v>
      </c>
      <c r="G843" s="43" t="s">
        <v>82</v>
      </c>
      <c r="H843" s="45" t="s">
        <v>326</v>
      </c>
      <c r="I843" s="43" t="s">
        <v>177</v>
      </c>
      <c r="J843" s="43" t="s">
        <v>116</v>
      </c>
      <c r="K843" s="43"/>
      <c r="L843" s="46" t="s">
        <v>116</v>
      </c>
      <c r="M843" s="45" t="s">
        <v>1315</v>
      </c>
      <c r="N843" s="45" t="s">
        <v>627</v>
      </c>
      <c r="O843" s="43" t="s">
        <v>632</v>
      </c>
      <c r="P843" s="45" t="s">
        <v>627</v>
      </c>
      <c r="Q843" s="45"/>
      <c r="R843" s="112" t="s">
        <v>139</v>
      </c>
      <c r="S843" s="112" t="s">
        <v>42</v>
      </c>
      <c r="T843" s="59"/>
      <c r="U843" s="10">
        <v>0</v>
      </c>
      <c r="V843" s="44">
        <v>44477</v>
      </c>
      <c r="W843" s="43"/>
      <c r="X843" s="46" t="s">
        <v>43</v>
      </c>
      <c r="Y843" s="43" t="s">
        <v>140</v>
      </c>
      <c r="Z843" s="112" t="s">
        <v>20460</v>
      </c>
      <c r="AA843" s="45"/>
      <c r="AB843" s="3">
        <v>69000</v>
      </c>
      <c r="AC843" s="3">
        <v>158300</v>
      </c>
      <c r="AD843" s="3">
        <v>0</v>
      </c>
      <c r="AE843" s="3">
        <v>0</v>
      </c>
      <c r="AF843" s="3">
        <f>SUM(Table2[[#This Row],[PE 2021 Obligations]],Table2[[#This Row],[ROW 2021 Obligations]],Table2[[#This Row],[Construction 2021 Obligations]],Table2[[#This Row],[Paving 2021 Obligations]])</f>
        <v>227300</v>
      </c>
      <c r="AG843" s="3">
        <v>305000</v>
      </c>
      <c r="AH843" s="3">
        <v>158300</v>
      </c>
      <c r="AI843" s="3">
        <v>0</v>
      </c>
      <c r="AJ843" s="3">
        <v>0</v>
      </c>
      <c r="AK843" s="3">
        <v>463300</v>
      </c>
      <c r="AL843" s="43" t="s">
        <v>1316</v>
      </c>
    </row>
    <row r="844" spans="1:38" ht="30" hidden="1" x14ac:dyDescent="0.25">
      <c r="A844" s="13">
        <v>116022</v>
      </c>
      <c r="B844" s="15">
        <v>1</v>
      </c>
      <c r="C844" s="43" t="s">
        <v>31</v>
      </c>
      <c r="D844" s="44">
        <v>40709</v>
      </c>
      <c r="E844" s="43" t="s">
        <v>1244</v>
      </c>
      <c r="F844" s="44">
        <v>43873</v>
      </c>
      <c r="G844" s="43" t="s">
        <v>74</v>
      </c>
      <c r="H844" s="45" t="s">
        <v>238</v>
      </c>
      <c r="I844" s="43" t="s">
        <v>159</v>
      </c>
      <c r="J844" s="43" t="s">
        <v>148</v>
      </c>
      <c r="K844" s="43"/>
      <c r="L844" s="46" t="s">
        <v>149</v>
      </c>
      <c r="M844" s="45" t="s">
        <v>1513</v>
      </c>
      <c r="N844" s="45" t="s">
        <v>1514</v>
      </c>
      <c r="O844" s="43" t="s">
        <v>632</v>
      </c>
      <c r="P844" s="45" t="s">
        <v>627</v>
      </c>
      <c r="Q844" s="45"/>
      <c r="R844" s="112" t="s">
        <v>139</v>
      </c>
      <c r="S844" s="112" t="s">
        <v>42</v>
      </c>
      <c r="T844" s="59"/>
      <c r="U844" s="10">
        <v>0.7</v>
      </c>
      <c r="V844" s="44">
        <v>43812</v>
      </c>
      <c r="W844" s="43"/>
      <c r="X844" s="46" t="s">
        <v>43</v>
      </c>
      <c r="Y844" s="43" t="s">
        <v>511</v>
      </c>
      <c r="Z844" s="112" t="s">
        <v>20457</v>
      </c>
      <c r="AA844" s="45"/>
      <c r="AB844" s="3">
        <v>8000</v>
      </c>
      <c r="AC844" s="3">
        <v>0</v>
      </c>
      <c r="AD844" s="3">
        <v>1300000</v>
      </c>
      <c r="AE844" s="3">
        <v>0</v>
      </c>
      <c r="AF844" s="3">
        <f>SUM(Table2[[#This Row],[PE 2021 Obligations]],Table2[[#This Row],[ROW 2021 Obligations]],Table2[[#This Row],[Construction 2021 Obligations]],Table2[[#This Row],[Paving 2021 Obligations]])</f>
        <v>1308000</v>
      </c>
      <c r="AG844" s="3">
        <v>289141.03999999998</v>
      </c>
      <c r="AH844" s="3">
        <v>0</v>
      </c>
      <c r="AI844" s="3">
        <v>4567000</v>
      </c>
      <c r="AJ844" s="3">
        <v>0</v>
      </c>
      <c r="AK844" s="3">
        <v>4856141.04</v>
      </c>
      <c r="AL844" s="43" t="s">
        <v>1515</v>
      </c>
    </row>
    <row r="845" spans="1:38" ht="30" hidden="1" x14ac:dyDescent="0.25">
      <c r="A845" s="47">
        <v>120298</v>
      </c>
      <c r="B845" s="48">
        <v>2</v>
      </c>
      <c r="C845" s="49" t="s">
        <v>31</v>
      </c>
      <c r="D845" s="50">
        <v>41722</v>
      </c>
      <c r="E845" s="49" t="s">
        <v>654</v>
      </c>
      <c r="F845" s="50">
        <v>44258</v>
      </c>
      <c r="G845" s="49" t="s">
        <v>514</v>
      </c>
      <c r="H845" s="51" t="s">
        <v>267</v>
      </c>
      <c r="I845" s="49" t="s">
        <v>691</v>
      </c>
      <c r="J845" s="49" t="s">
        <v>116</v>
      </c>
      <c r="K845" s="49"/>
      <c r="L845" s="52" t="s">
        <v>116</v>
      </c>
      <c r="M845" s="51" t="s">
        <v>2030</v>
      </c>
      <c r="N845" s="51" t="s">
        <v>2031</v>
      </c>
      <c r="O845" s="49" t="s">
        <v>632</v>
      </c>
      <c r="P845" s="51" t="s">
        <v>627</v>
      </c>
      <c r="Q845" s="51"/>
      <c r="R845" s="111" t="s">
        <v>139</v>
      </c>
      <c r="S845" s="111" t="s">
        <v>42</v>
      </c>
      <c r="T845" s="120"/>
      <c r="U845" s="53">
        <v>0.57999999999999996</v>
      </c>
      <c r="V845" s="50">
        <v>44232</v>
      </c>
      <c r="W845" s="49"/>
      <c r="X845" s="52" t="s">
        <v>43</v>
      </c>
      <c r="Y845" s="49" t="s">
        <v>140</v>
      </c>
      <c r="Z845" s="112" t="s">
        <v>20460</v>
      </c>
      <c r="AA845" s="51"/>
      <c r="AB845" s="54">
        <v>0</v>
      </c>
      <c r="AC845" s="54">
        <v>0</v>
      </c>
      <c r="AD845" s="54">
        <v>2817990</v>
      </c>
      <c r="AE845" s="54">
        <v>0</v>
      </c>
      <c r="AF845" s="3">
        <f>SUM(Table2[[#This Row],[PE 2021 Obligations]],Table2[[#This Row],[ROW 2021 Obligations]],Table2[[#This Row],[Construction 2021 Obligations]],Table2[[#This Row],[Paving 2021 Obligations]])</f>
        <v>2817990</v>
      </c>
      <c r="AG845" s="54">
        <v>370000</v>
      </c>
      <c r="AH845" s="54">
        <v>66250</v>
      </c>
      <c r="AI845" s="54">
        <v>2817990</v>
      </c>
      <c r="AJ845" s="54">
        <v>0</v>
      </c>
      <c r="AK845" s="54">
        <v>3254240</v>
      </c>
      <c r="AL845" s="49" t="s">
        <v>2032</v>
      </c>
    </row>
    <row r="846" spans="1:38" ht="30" hidden="1" x14ac:dyDescent="0.25">
      <c r="A846" s="47">
        <v>120959</v>
      </c>
      <c r="B846" s="48">
        <v>3</v>
      </c>
      <c r="C846" s="49" t="s">
        <v>31</v>
      </c>
      <c r="D846" s="50">
        <v>41857</v>
      </c>
      <c r="E846" s="49" t="s">
        <v>1314</v>
      </c>
      <c r="F846" s="50">
        <v>44138</v>
      </c>
      <c r="G846" s="49" t="s">
        <v>832</v>
      </c>
      <c r="H846" s="51" t="s">
        <v>389</v>
      </c>
      <c r="I846" s="49" t="s">
        <v>2108</v>
      </c>
      <c r="J846" s="49" t="s">
        <v>116</v>
      </c>
      <c r="K846" s="49" t="s">
        <v>655</v>
      </c>
      <c r="L846" s="52" t="s">
        <v>116</v>
      </c>
      <c r="M846" s="51" t="s">
        <v>2109</v>
      </c>
      <c r="N846" s="51" t="s">
        <v>627</v>
      </c>
      <c r="O846" s="49" t="s">
        <v>632</v>
      </c>
      <c r="P846" s="51" t="s">
        <v>627</v>
      </c>
      <c r="Q846" s="51"/>
      <c r="R846" s="111" t="s">
        <v>139</v>
      </c>
      <c r="S846" s="111" t="s">
        <v>42</v>
      </c>
      <c r="T846" s="120"/>
      <c r="U846" s="53">
        <v>0.4</v>
      </c>
      <c r="V846" s="50">
        <v>44113</v>
      </c>
      <c r="W846" s="49"/>
      <c r="X846" s="52" t="s">
        <v>43</v>
      </c>
      <c r="Y846" s="49" t="s">
        <v>78</v>
      </c>
      <c r="Z846" s="127" t="s">
        <v>20461</v>
      </c>
      <c r="AA846" s="51"/>
      <c r="AB846" s="54">
        <v>17000</v>
      </c>
      <c r="AC846" s="54">
        <v>17500</v>
      </c>
      <c r="AD846" s="54">
        <v>659862</v>
      </c>
      <c r="AE846" s="54">
        <v>0</v>
      </c>
      <c r="AF846" s="3">
        <f>SUM(Table2[[#This Row],[PE 2021 Obligations]],Table2[[#This Row],[ROW 2021 Obligations]],Table2[[#This Row],[Construction 2021 Obligations]],Table2[[#This Row],[Paving 2021 Obligations]])</f>
        <v>694362</v>
      </c>
      <c r="AG846" s="54">
        <v>150000</v>
      </c>
      <c r="AH846" s="54">
        <v>70500</v>
      </c>
      <c r="AI846" s="54">
        <v>659862</v>
      </c>
      <c r="AJ846" s="54">
        <v>0</v>
      </c>
      <c r="AK846" s="54">
        <v>880362</v>
      </c>
      <c r="AL846" s="49" t="s">
        <v>2110</v>
      </c>
    </row>
    <row r="847" spans="1:38" ht="30" hidden="1" x14ac:dyDescent="0.25">
      <c r="A847" s="13">
        <v>120960</v>
      </c>
      <c r="B847" s="15">
        <v>4</v>
      </c>
      <c r="C847" s="43" t="s">
        <v>73</v>
      </c>
      <c r="D847" s="44">
        <v>41857</v>
      </c>
      <c r="E847" s="43" t="s">
        <v>1314</v>
      </c>
      <c r="F847" s="44">
        <v>44130</v>
      </c>
      <c r="G847" s="43" t="s">
        <v>105</v>
      </c>
      <c r="H847" s="45" t="s">
        <v>126</v>
      </c>
      <c r="I847" s="43" t="s">
        <v>2111</v>
      </c>
      <c r="J847" s="43" t="s">
        <v>116</v>
      </c>
      <c r="K847" s="43"/>
      <c r="L847" s="46" t="s">
        <v>116</v>
      </c>
      <c r="M847" s="45" t="s">
        <v>2112</v>
      </c>
      <c r="N847" s="45" t="s">
        <v>2113</v>
      </c>
      <c r="O847" s="43" t="s">
        <v>632</v>
      </c>
      <c r="P847" s="45" t="s">
        <v>627</v>
      </c>
      <c r="Q847" s="45"/>
      <c r="R847" s="112" t="s">
        <v>139</v>
      </c>
      <c r="S847" s="112" t="s">
        <v>42</v>
      </c>
      <c r="T847" s="59"/>
      <c r="U847" s="10">
        <v>0</v>
      </c>
      <c r="V847" s="44">
        <v>44477</v>
      </c>
      <c r="W847" s="43"/>
      <c r="X847" s="46" t="s">
        <v>43</v>
      </c>
      <c r="Y847" s="43" t="s">
        <v>140</v>
      </c>
      <c r="Z847" s="112" t="s">
        <v>20460</v>
      </c>
      <c r="AA847" s="45"/>
      <c r="AB847" s="3">
        <v>44000</v>
      </c>
      <c r="AC847" s="3">
        <v>0</v>
      </c>
      <c r="AD847" s="3">
        <v>0</v>
      </c>
      <c r="AE847" s="3">
        <v>0</v>
      </c>
      <c r="AF847" s="3">
        <f>SUM(Table2[[#This Row],[PE 2021 Obligations]],Table2[[#This Row],[ROW 2021 Obligations]],Table2[[#This Row],[Construction 2021 Obligations]],Table2[[#This Row],[Paving 2021 Obligations]])</f>
        <v>44000</v>
      </c>
      <c r="AG847" s="3">
        <v>84000</v>
      </c>
      <c r="AH847" s="3">
        <v>0</v>
      </c>
      <c r="AI847" s="3">
        <v>0</v>
      </c>
      <c r="AJ847" s="3">
        <v>0</v>
      </c>
      <c r="AK847" s="3">
        <v>84000</v>
      </c>
      <c r="AL847" s="43" t="s">
        <v>2114</v>
      </c>
    </row>
    <row r="848" spans="1:38" ht="30" hidden="1" x14ac:dyDescent="0.25">
      <c r="A848" s="13">
        <v>121484</v>
      </c>
      <c r="B848" s="15">
        <v>1</v>
      </c>
      <c r="C848" s="43" t="s">
        <v>47</v>
      </c>
      <c r="D848" s="44">
        <v>41940</v>
      </c>
      <c r="E848" s="43" t="s">
        <v>1314</v>
      </c>
      <c r="F848" s="44">
        <v>43697</v>
      </c>
      <c r="G848" s="43" t="s">
        <v>103</v>
      </c>
      <c r="H848" s="45" t="s">
        <v>146</v>
      </c>
      <c r="I848" s="43" t="s">
        <v>669</v>
      </c>
      <c r="J848" s="43" t="s">
        <v>116</v>
      </c>
      <c r="K848" s="43" t="s">
        <v>655</v>
      </c>
      <c r="L848" s="46" t="s">
        <v>116</v>
      </c>
      <c r="M848" s="45" t="s">
        <v>2174</v>
      </c>
      <c r="N848" s="45" t="s">
        <v>2175</v>
      </c>
      <c r="O848" s="43" t="s">
        <v>632</v>
      </c>
      <c r="P848" s="45" t="s">
        <v>627</v>
      </c>
      <c r="Q848" s="45"/>
      <c r="R848" s="110" t="s">
        <v>139</v>
      </c>
      <c r="S848" s="110" t="s">
        <v>42</v>
      </c>
      <c r="T848" s="130"/>
      <c r="U848" s="10">
        <v>0.5</v>
      </c>
      <c r="V848" s="44">
        <v>43441</v>
      </c>
      <c r="W848" s="43"/>
      <c r="X848" s="46" t="s">
        <v>43</v>
      </c>
      <c r="Y848" s="43" t="s">
        <v>140</v>
      </c>
      <c r="Z848" s="127" t="s">
        <v>20460</v>
      </c>
      <c r="AA848" s="45"/>
      <c r="AB848" s="3">
        <v>-7307.97</v>
      </c>
      <c r="AC848" s="3">
        <v>0</v>
      </c>
      <c r="AD848" s="3">
        <v>61177.66</v>
      </c>
      <c r="AE848" s="3">
        <v>0</v>
      </c>
      <c r="AF848" s="3">
        <f>SUM(Table2[[#This Row],[PE 2021 Obligations]],Table2[[#This Row],[ROW 2021 Obligations]],Table2[[#This Row],[Construction 2021 Obligations]],Table2[[#This Row],[Paving 2021 Obligations]])</f>
        <v>53869.69</v>
      </c>
      <c r="AG848" s="3">
        <v>168792.03</v>
      </c>
      <c r="AH848" s="3">
        <v>0</v>
      </c>
      <c r="AI848" s="3">
        <v>1092337.6599999999</v>
      </c>
      <c r="AJ848" s="3">
        <v>0</v>
      </c>
      <c r="AK848" s="3">
        <v>1261129.69</v>
      </c>
      <c r="AL848" s="43" t="s">
        <v>2176</v>
      </c>
    </row>
    <row r="849" spans="1:38" ht="30" hidden="1" x14ac:dyDescent="0.25">
      <c r="A849" s="13">
        <v>122434</v>
      </c>
      <c r="B849" s="15">
        <v>3</v>
      </c>
      <c r="C849" s="43" t="s">
        <v>31</v>
      </c>
      <c r="D849" s="44">
        <v>42237</v>
      </c>
      <c r="E849" s="43" t="s">
        <v>728</v>
      </c>
      <c r="F849" s="44">
        <v>44355</v>
      </c>
      <c r="G849" s="43" t="s">
        <v>832</v>
      </c>
      <c r="H849" s="45" t="s">
        <v>346</v>
      </c>
      <c r="I849" s="43" t="s">
        <v>2335</v>
      </c>
      <c r="J849" s="43" t="s">
        <v>116</v>
      </c>
      <c r="K849" s="43"/>
      <c r="L849" s="46" t="s">
        <v>116</v>
      </c>
      <c r="M849" s="45" t="s">
        <v>2336</v>
      </c>
      <c r="N849" s="45"/>
      <c r="O849" s="43" t="s">
        <v>632</v>
      </c>
      <c r="P849" s="45" t="s">
        <v>627</v>
      </c>
      <c r="Q849" s="45"/>
      <c r="R849" s="112" t="s">
        <v>139</v>
      </c>
      <c r="S849" s="112" t="s">
        <v>42</v>
      </c>
      <c r="T849" s="59"/>
      <c r="U849" s="10">
        <v>0</v>
      </c>
      <c r="V849" s="44">
        <v>44323</v>
      </c>
      <c r="W849" s="43"/>
      <c r="X849" s="46" t="s">
        <v>43</v>
      </c>
      <c r="Y849" s="43" t="s">
        <v>140</v>
      </c>
      <c r="Z849" s="127" t="s">
        <v>20460</v>
      </c>
      <c r="AA849" s="45"/>
      <c r="AB849" s="3">
        <v>15000</v>
      </c>
      <c r="AC849" s="3">
        <v>0</v>
      </c>
      <c r="AD849" s="3">
        <v>355129</v>
      </c>
      <c r="AE849" s="3">
        <v>0</v>
      </c>
      <c r="AF849" s="3">
        <f>SUM(Table2[[#This Row],[PE 2021 Obligations]],Table2[[#This Row],[ROW 2021 Obligations]],Table2[[#This Row],[Construction 2021 Obligations]],Table2[[#This Row],[Paving 2021 Obligations]])</f>
        <v>370129</v>
      </c>
      <c r="AG849" s="3">
        <v>110000</v>
      </c>
      <c r="AH849" s="3">
        <v>17000</v>
      </c>
      <c r="AI849" s="3">
        <v>355129</v>
      </c>
      <c r="AJ849" s="3">
        <v>0</v>
      </c>
      <c r="AK849" s="3">
        <v>482129</v>
      </c>
      <c r="AL849" s="43" t="s">
        <v>2337</v>
      </c>
    </row>
    <row r="850" spans="1:38" ht="45" hidden="1" x14ac:dyDescent="0.25">
      <c r="A850" s="47">
        <v>124087</v>
      </c>
      <c r="B850" s="48">
        <v>2</v>
      </c>
      <c r="C850" s="49" t="s">
        <v>31</v>
      </c>
      <c r="D850" s="50">
        <v>42573</v>
      </c>
      <c r="E850" s="49" t="s">
        <v>109</v>
      </c>
      <c r="F850" s="50">
        <v>44202</v>
      </c>
      <c r="G850" s="49" t="s">
        <v>514</v>
      </c>
      <c r="H850" s="51" t="s">
        <v>162</v>
      </c>
      <c r="I850" s="49" t="s">
        <v>163</v>
      </c>
      <c r="J850" s="49" t="s">
        <v>148</v>
      </c>
      <c r="K850" s="49"/>
      <c r="L850" s="52" t="s">
        <v>149</v>
      </c>
      <c r="M850" s="51" t="s">
        <v>2665</v>
      </c>
      <c r="N850" s="51" t="s">
        <v>2666</v>
      </c>
      <c r="O850" s="49" t="s">
        <v>119</v>
      </c>
      <c r="P850" s="51" t="s">
        <v>631</v>
      </c>
      <c r="Q850" s="51"/>
      <c r="R850" s="111" t="s">
        <v>139</v>
      </c>
      <c r="S850" s="111" t="s">
        <v>42</v>
      </c>
      <c r="T850" s="120"/>
      <c r="U850" s="53">
        <v>1.05</v>
      </c>
      <c r="V850" s="50">
        <v>44176</v>
      </c>
      <c r="W850" s="49"/>
      <c r="X850" s="52" t="s">
        <v>43</v>
      </c>
      <c r="Y850" s="49" t="s">
        <v>454</v>
      </c>
      <c r="Z850" s="112" t="s">
        <v>20457</v>
      </c>
      <c r="AA850" s="51"/>
      <c r="AB850" s="54">
        <v>0</v>
      </c>
      <c r="AC850" s="54">
        <v>0</v>
      </c>
      <c r="AD850" s="54">
        <v>2524533</v>
      </c>
      <c r="AE850" s="54">
        <v>0</v>
      </c>
      <c r="AF850" s="3">
        <f>SUM(Table2[[#This Row],[PE 2021 Obligations]],Table2[[#This Row],[ROW 2021 Obligations]],Table2[[#This Row],[Construction 2021 Obligations]],Table2[[#This Row],[Paving 2021 Obligations]])</f>
        <v>2524533</v>
      </c>
      <c r="AG850" s="54">
        <v>250000</v>
      </c>
      <c r="AH850" s="54">
        <v>0</v>
      </c>
      <c r="AI850" s="54">
        <v>2524533</v>
      </c>
      <c r="AJ850" s="54">
        <v>0</v>
      </c>
      <c r="AK850" s="54">
        <v>2774533</v>
      </c>
      <c r="AL850" s="49" t="s">
        <v>2667</v>
      </c>
    </row>
    <row r="851" spans="1:38" ht="45" hidden="1" x14ac:dyDescent="0.25">
      <c r="A851" s="13">
        <v>124496</v>
      </c>
      <c r="B851" s="15">
        <v>3</v>
      </c>
      <c r="C851" s="43" t="s">
        <v>73</v>
      </c>
      <c r="D851" s="44">
        <v>42577</v>
      </c>
      <c r="E851" s="43" t="s">
        <v>529</v>
      </c>
      <c r="F851" s="44">
        <v>44223</v>
      </c>
      <c r="G851" s="43" t="s">
        <v>832</v>
      </c>
      <c r="H851" s="45" t="s">
        <v>334</v>
      </c>
      <c r="I851" s="43" t="s">
        <v>802</v>
      </c>
      <c r="J851" s="43" t="s">
        <v>116</v>
      </c>
      <c r="K851" s="43"/>
      <c r="L851" s="46" t="s">
        <v>116</v>
      </c>
      <c r="M851" s="45" t="s">
        <v>3019</v>
      </c>
      <c r="N851" s="45" t="s">
        <v>3020</v>
      </c>
      <c r="O851" s="43" t="s">
        <v>119</v>
      </c>
      <c r="P851" s="45" t="s">
        <v>631</v>
      </c>
      <c r="Q851" s="45"/>
      <c r="R851" s="112" t="s">
        <v>139</v>
      </c>
      <c r="S851" s="112" t="s">
        <v>42</v>
      </c>
      <c r="T851" s="59"/>
      <c r="U851" s="10">
        <v>1.37</v>
      </c>
      <c r="V851" s="44">
        <v>45268</v>
      </c>
      <c r="W851" s="43"/>
      <c r="X851" s="46" t="s">
        <v>43</v>
      </c>
      <c r="Y851" s="43" t="s">
        <v>140</v>
      </c>
      <c r="Z851" s="112" t="s">
        <v>20460</v>
      </c>
      <c r="AA851" s="45"/>
      <c r="AB851" s="3">
        <v>560000</v>
      </c>
      <c r="AC851" s="3">
        <v>0</v>
      </c>
      <c r="AD851" s="3">
        <v>0</v>
      </c>
      <c r="AE851" s="3">
        <v>0</v>
      </c>
      <c r="AF851" s="3">
        <f>SUM(Table2[[#This Row],[PE 2021 Obligations]],Table2[[#This Row],[ROW 2021 Obligations]],Table2[[#This Row],[Construction 2021 Obligations]],Table2[[#This Row],[Paving 2021 Obligations]])</f>
        <v>560000</v>
      </c>
      <c r="AG851" s="3">
        <v>810000</v>
      </c>
      <c r="AH851" s="3">
        <v>0</v>
      </c>
      <c r="AI851" s="3">
        <v>0</v>
      </c>
      <c r="AJ851" s="3">
        <v>0</v>
      </c>
      <c r="AK851" s="3">
        <v>810000</v>
      </c>
      <c r="AL851" s="43"/>
    </row>
    <row r="852" spans="1:38" ht="45" hidden="1" x14ac:dyDescent="0.25">
      <c r="A852" s="47">
        <v>112336</v>
      </c>
      <c r="B852" s="48">
        <v>3</v>
      </c>
      <c r="C852" s="49" t="s">
        <v>73</v>
      </c>
      <c r="D852" s="50">
        <v>39835</v>
      </c>
      <c r="E852" s="49" t="s">
        <v>1244</v>
      </c>
      <c r="F852" s="50">
        <v>44183</v>
      </c>
      <c r="G852" s="49" t="s">
        <v>529</v>
      </c>
      <c r="H852" s="51" t="s">
        <v>955</v>
      </c>
      <c r="I852" s="49" t="s">
        <v>802</v>
      </c>
      <c r="J852" s="49" t="s">
        <v>116</v>
      </c>
      <c r="K852" s="49"/>
      <c r="L852" s="52" t="s">
        <v>116</v>
      </c>
      <c r="M852" s="51" t="s">
        <v>1245</v>
      </c>
      <c r="N852" s="51"/>
      <c r="O852" s="49" t="s">
        <v>78</v>
      </c>
      <c r="P852" s="51" t="s">
        <v>631</v>
      </c>
      <c r="Q852" s="51"/>
      <c r="R852" s="111" t="s">
        <v>139</v>
      </c>
      <c r="S852" s="111" t="s">
        <v>42</v>
      </c>
      <c r="T852" s="120"/>
      <c r="U852" s="53">
        <v>0.01</v>
      </c>
      <c r="V852" s="50">
        <v>44540</v>
      </c>
      <c r="W852" s="49"/>
      <c r="X852" s="52" t="s">
        <v>43</v>
      </c>
      <c r="Y852" s="49" t="s">
        <v>78</v>
      </c>
      <c r="Z852" s="127" t="s">
        <v>20461</v>
      </c>
      <c r="AA852" s="51"/>
      <c r="AB852" s="54">
        <v>0</v>
      </c>
      <c r="AC852" s="54">
        <v>125478.75</v>
      </c>
      <c r="AD852" s="54">
        <v>0</v>
      </c>
      <c r="AE852" s="54">
        <v>0</v>
      </c>
      <c r="AF852" s="3">
        <f>SUM(Table2[[#This Row],[PE 2021 Obligations]],Table2[[#This Row],[ROW 2021 Obligations]],Table2[[#This Row],[Construction 2021 Obligations]],Table2[[#This Row],[Paving 2021 Obligations]])</f>
        <v>125478.75</v>
      </c>
      <c r="AG852" s="54">
        <v>174760</v>
      </c>
      <c r="AH852" s="54">
        <v>125478.75</v>
      </c>
      <c r="AI852" s="54">
        <v>0</v>
      </c>
      <c r="AJ852" s="54">
        <v>0</v>
      </c>
      <c r="AK852" s="54">
        <v>300238.75</v>
      </c>
      <c r="AL852" s="49" t="s">
        <v>1246</v>
      </c>
    </row>
    <row r="853" spans="1:38" ht="45" hidden="1" x14ac:dyDescent="0.25">
      <c r="A853" s="13">
        <v>118422</v>
      </c>
      <c r="B853" s="15">
        <v>1</v>
      </c>
      <c r="C853" s="43" t="s">
        <v>31</v>
      </c>
      <c r="D853" s="44">
        <v>41263</v>
      </c>
      <c r="E853" s="43" t="s">
        <v>1314</v>
      </c>
      <c r="F853" s="44">
        <v>44133</v>
      </c>
      <c r="G853" s="43" t="s">
        <v>74</v>
      </c>
      <c r="H853" s="45" t="s">
        <v>209</v>
      </c>
      <c r="I853" s="43" t="s">
        <v>614</v>
      </c>
      <c r="J853" s="43" t="s">
        <v>116</v>
      </c>
      <c r="K853" s="43"/>
      <c r="L853" s="46" t="s">
        <v>116</v>
      </c>
      <c r="M853" s="45" t="s">
        <v>1761</v>
      </c>
      <c r="N853" s="45" t="s">
        <v>1762</v>
      </c>
      <c r="O853" s="43" t="s">
        <v>78</v>
      </c>
      <c r="P853" s="45" t="s">
        <v>631</v>
      </c>
      <c r="Q853" s="45"/>
      <c r="R853" s="112" t="s">
        <v>139</v>
      </c>
      <c r="S853" s="112" t="s">
        <v>42</v>
      </c>
      <c r="T853" s="59"/>
      <c r="U853" s="10">
        <v>0.307</v>
      </c>
      <c r="V853" s="44">
        <v>44113</v>
      </c>
      <c r="W853" s="43"/>
      <c r="X853" s="46" t="s">
        <v>43</v>
      </c>
      <c r="Y853" s="43" t="s">
        <v>140</v>
      </c>
      <c r="Z853" s="127" t="s">
        <v>20460</v>
      </c>
      <c r="AA853" s="45"/>
      <c r="AB853" s="3">
        <v>57793.29</v>
      </c>
      <c r="AC853" s="3">
        <v>-65000</v>
      </c>
      <c r="AD853" s="3">
        <v>4328790</v>
      </c>
      <c r="AE853" s="3">
        <v>0</v>
      </c>
      <c r="AF853" s="3">
        <f>SUM(Table2[[#This Row],[PE 2021 Obligations]],Table2[[#This Row],[ROW 2021 Obligations]],Table2[[#This Row],[Construction 2021 Obligations]],Table2[[#This Row],[Paving 2021 Obligations]])</f>
        <v>4321583.29</v>
      </c>
      <c r="AG853" s="3">
        <v>209683.29</v>
      </c>
      <c r="AH853" s="3">
        <v>2414000</v>
      </c>
      <c r="AI853" s="3">
        <v>4328790</v>
      </c>
      <c r="AJ853" s="3">
        <v>0</v>
      </c>
      <c r="AK853" s="3">
        <v>6952473.29</v>
      </c>
      <c r="AL853" s="43" t="s">
        <v>1763</v>
      </c>
    </row>
    <row r="854" spans="1:38" ht="45" hidden="1" x14ac:dyDescent="0.25">
      <c r="A854" s="13">
        <v>115761</v>
      </c>
      <c r="B854" s="15">
        <v>2</v>
      </c>
      <c r="C854" s="43" t="s">
        <v>474</v>
      </c>
      <c r="D854" s="44">
        <v>40640</v>
      </c>
      <c r="E854" s="43" t="s">
        <v>654</v>
      </c>
      <c r="F854" s="44">
        <v>44089</v>
      </c>
      <c r="G854" s="43" t="s">
        <v>514</v>
      </c>
      <c r="H854" s="45" t="s">
        <v>162</v>
      </c>
      <c r="I854" s="43" t="s">
        <v>1488</v>
      </c>
      <c r="J854" s="43"/>
      <c r="K854" s="43" t="s">
        <v>1489</v>
      </c>
      <c r="L854" s="46" t="s">
        <v>37</v>
      </c>
      <c r="M854" s="45" t="s">
        <v>1490</v>
      </c>
      <c r="N854" s="45" t="s">
        <v>631</v>
      </c>
      <c r="O854" s="43" t="s">
        <v>632</v>
      </c>
      <c r="P854" s="45" t="s">
        <v>631</v>
      </c>
      <c r="Q854" s="45"/>
      <c r="R854" s="112" t="s">
        <v>139</v>
      </c>
      <c r="S854" s="112" t="s">
        <v>42</v>
      </c>
      <c r="T854" s="59"/>
      <c r="U854" s="10">
        <v>0.16</v>
      </c>
      <c r="V854" s="44">
        <v>43378</v>
      </c>
      <c r="W854" s="43"/>
      <c r="X854" s="46" t="s">
        <v>43</v>
      </c>
      <c r="Y854" s="43" t="s">
        <v>78</v>
      </c>
      <c r="Z854" s="111" t="s">
        <v>20458</v>
      </c>
      <c r="AA854" s="45"/>
      <c r="AB854" s="3">
        <v>31000</v>
      </c>
      <c r="AC854" s="3">
        <v>350000</v>
      </c>
      <c r="AD854" s="3">
        <v>50301</v>
      </c>
      <c r="AE854" s="3">
        <v>0</v>
      </c>
      <c r="AF854" s="3">
        <f>SUM(Table2[[#This Row],[PE 2021 Obligations]],Table2[[#This Row],[ROW 2021 Obligations]],Table2[[#This Row],[Construction 2021 Obligations]],Table2[[#This Row],[Paving 2021 Obligations]])</f>
        <v>431301</v>
      </c>
      <c r="AG854" s="3">
        <v>174000</v>
      </c>
      <c r="AH854" s="3">
        <v>555000</v>
      </c>
      <c r="AI854" s="3">
        <v>624652</v>
      </c>
      <c r="AJ854" s="3">
        <v>0</v>
      </c>
      <c r="AK854" s="3">
        <v>1353652</v>
      </c>
      <c r="AL854" s="43" t="s">
        <v>1491</v>
      </c>
    </row>
    <row r="855" spans="1:38" ht="45" hidden="1" x14ac:dyDescent="0.25">
      <c r="A855" s="47">
        <v>117819</v>
      </c>
      <c r="B855" s="48">
        <v>2</v>
      </c>
      <c r="C855" s="49" t="s">
        <v>31</v>
      </c>
      <c r="D855" s="50">
        <v>41151</v>
      </c>
      <c r="E855" s="49" t="s">
        <v>654</v>
      </c>
      <c r="F855" s="50">
        <v>44134</v>
      </c>
      <c r="G855" s="49" t="s">
        <v>514</v>
      </c>
      <c r="H855" s="51" t="s">
        <v>380</v>
      </c>
      <c r="I855" s="49" t="s">
        <v>1724</v>
      </c>
      <c r="J855" s="49" t="s">
        <v>116</v>
      </c>
      <c r="K855" s="49"/>
      <c r="L855" s="52" t="s">
        <v>116</v>
      </c>
      <c r="M855" s="51" t="s">
        <v>1725</v>
      </c>
      <c r="N855" s="51" t="s">
        <v>631</v>
      </c>
      <c r="O855" s="49" t="s">
        <v>632</v>
      </c>
      <c r="P855" s="51" t="s">
        <v>631</v>
      </c>
      <c r="Q855" s="51"/>
      <c r="R855" s="111" t="s">
        <v>139</v>
      </c>
      <c r="S855" s="111" t="s">
        <v>42</v>
      </c>
      <c r="T855" s="120"/>
      <c r="U855" s="53">
        <v>0</v>
      </c>
      <c r="V855" s="50">
        <v>44113</v>
      </c>
      <c r="W855" s="49"/>
      <c r="X855" s="52" t="s">
        <v>43</v>
      </c>
      <c r="Y855" s="49" t="s">
        <v>78</v>
      </c>
      <c r="Z855" s="112" t="s">
        <v>20461</v>
      </c>
      <c r="AA855" s="51"/>
      <c r="AB855" s="54">
        <v>35000</v>
      </c>
      <c r="AC855" s="54">
        <v>325592</v>
      </c>
      <c r="AD855" s="54">
        <v>1826698</v>
      </c>
      <c r="AE855" s="54">
        <v>0</v>
      </c>
      <c r="AF855" s="3">
        <f>SUM(Table2[[#This Row],[PE 2021 Obligations]],Table2[[#This Row],[ROW 2021 Obligations]],Table2[[#This Row],[Construction 2021 Obligations]],Table2[[#This Row],[Paving 2021 Obligations]])</f>
        <v>2187290</v>
      </c>
      <c r="AG855" s="54">
        <v>147000</v>
      </c>
      <c r="AH855" s="54">
        <v>677338</v>
      </c>
      <c r="AI855" s="54">
        <v>1826698</v>
      </c>
      <c r="AJ855" s="54">
        <v>0</v>
      </c>
      <c r="AK855" s="54">
        <v>2651036</v>
      </c>
      <c r="AL855" s="49" t="s">
        <v>1726</v>
      </c>
    </row>
    <row r="856" spans="1:38" ht="45" hidden="1" x14ac:dyDescent="0.25">
      <c r="A856" s="47">
        <v>118426</v>
      </c>
      <c r="B856" s="48">
        <v>1</v>
      </c>
      <c r="C856" s="49" t="s">
        <v>474</v>
      </c>
      <c r="D856" s="50">
        <v>41263</v>
      </c>
      <c r="E856" s="49" t="s">
        <v>1314</v>
      </c>
      <c r="F856" s="50">
        <v>43672</v>
      </c>
      <c r="G856" s="49" t="s">
        <v>74</v>
      </c>
      <c r="H856" s="51" t="s">
        <v>209</v>
      </c>
      <c r="I856" s="49" t="s">
        <v>495</v>
      </c>
      <c r="J856" s="49" t="s">
        <v>116</v>
      </c>
      <c r="K856" s="49"/>
      <c r="L856" s="52" t="s">
        <v>116</v>
      </c>
      <c r="M856" s="51" t="s">
        <v>1764</v>
      </c>
      <c r="N856" s="51" t="s">
        <v>1765</v>
      </c>
      <c r="O856" s="49" t="s">
        <v>632</v>
      </c>
      <c r="P856" s="51" t="s">
        <v>631</v>
      </c>
      <c r="Q856" s="51"/>
      <c r="R856" s="111" t="s">
        <v>139</v>
      </c>
      <c r="S856" s="111" t="s">
        <v>42</v>
      </c>
      <c r="T856" s="120"/>
      <c r="U856" s="53">
        <v>0.60599999999999998</v>
      </c>
      <c r="V856" s="50">
        <v>43378</v>
      </c>
      <c r="W856" s="49"/>
      <c r="X856" s="52" t="s">
        <v>43</v>
      </c>
      <c r="Y856" s="49" t="s">
        <v>140</v>
      </c>
      <c r="Z856" s="112" t="s">
        <v>20460</v>
      </c>
      <c r="AA856" s="51"/>
      <c r="AB856" s="54">
        <v>-184</v>
      </c>
      <c r="AC856" s="54">
        <v>0</v>
      </c>
      <c r="AD856" s="54">
        <v>0</v>
      </c>
      <c r="AE856" s="54">
        <v>0</v>
      </c>
      <c r="AF856" s="3">
        <f>SUM(Table2[[#This Row],[PE 2021 Obligations]],Table2[[#This Row],[ROW 2021 Obligations]],Table2[[#This Row],[Construction 2021 Obligations]],Table2[[#This Row],[Paving 2021 Obligations]])</f>
        <v>-184</v>
      </c>
      <c r="AG856" s="54">
        <v>783610.38</v>
      </c>
      <c r="AH856" s="54">
        <v>1400000</v>
      </c>
      <c r="AI856" s="54">
        <v>4522020</v>
      </c>
      <c r="AJ856" s="54">
        <v>0</v>
      </c>
      <c r="AK856" s="54">
        <v>6705630.3799999999</v>
      </c>
      <c r="AL856" s="49" t="s">
        <v>1766</v>
      </c>
    </row>
    <row r="857" spans="1:38" ht="45" hidden="1" x14ac:dyDescent="0.25">
      <c r="A857" s="47">
        <v>118502</v>
      </c>
      <c r="B857" s="48">
        <v>2</v>
      </c>
      <c r="C857" s="49" t="s">
        <v>31</v>
      </c>
      <c r="D857" s="50">
        <v>41303</v>
      </c>
      <c r="E857" s="49" t="s">
        <v>654</v>
      </c>
      <c r="F857" s="50">
        <v>43902</v>
      </c>
      <c r="G857" s="49" t="s">
        <v>514</v>
      </c>
      <c r="H857" s="51" t="s">
        <v>286</v>
      </c>
      <c r="I857" s="49" t="s">
        <v>464</v>
      </c>
      <c r="J857" s="49" t="s">
        <v>116</v>
      </c>
      <c r="K857" s="49"/>
      <c r="L857" s="52" t="s">
        <v>116</v>
      </c>
      <c r="M857" s="51" t="s">
        <v>1780</v>
      </c>
      <c r="N857" s="51" t="s">
        <v>631</v>
      </c>
      <c r="O857" s="49" t="s">
        <v>632</v>
      </c>
      <c r="P857" s="51" t="s">
        <v>631</v>
      </c>
      <c r="Q857" s="51"/>
      <c r="R857" s="111" t="s">
        <v>139</v>
      </c>
      <c r="S857" s="111" t="s">
        <v>42</v>
      </c>
      <c r="T857" s="120"/>
      <c r="U857" s="53">
        <v>0</v>
      </c>
      <c r="V857" s="50">
        <v>43868</v>
      </c>
      <c r="W857" s="49"/>
      <c r="X857" s="52" t="s">
        <v>43</v>
      </c>
      <c r="Y857" s="49" t="s">
        <v>78</v>
      </c>
      <c r="Z857" s="112" t="s">
        <v>20461</v>
      </c>
      <c r="AA857" s="51"/>
      <c r="AB857" s="54">
        <v>0</v>
      </c>
      <c r="AC857" s="54">
        <v>0</v>
      </c>
      <c r="AD857" s="54">
        <v>244012</v>
      </c>
      <c r="AE857" s="54">
        <v>0</v>
      </c>
      <c r="AF857" s="3">
        <f>SUM(Table2[[#This Row],[PE 2021 Obligations]],Table2[[#This Row],[ROW 2021 Obligations]],Table2[[#This Row],[Construction 2021 Obligations]],Table2[[#This Row],[Paving 2021 Obligations]])</f>
        <v>244012</v>
      </c>
      <c r="AG857" s="54">
        <v>175000</v>
      </c>
      <c r="AH857" s="54">
        <v>378000</v>
      </c>
      <c r="AI857" s="54">
        <v>2161108</v>
      </c>
      <c r="AJ857" s="54">
        <v>0</v>
      </c>
      <c r="AK857" s="54">
        <v>2714108</v>
      </c>
      <c r="AL857" s="49" t="s">
        <v>1781</v>
      </c>
    </row>
    <row r="858" spans="1:38" ht="45" hidden="1" x14ac:dyDescent="0.25">
      <c r="A858" s="13">
        <v>118909</v>
      </c>
      <c r="B858" s="15">
        <v>2</v>
      </c>
      <c r="C858" s="43" t="s">
        <v>31</v>
      </c>
      <c r="D858" s="44">
        <v>41402</v>
      </c>
      <c r="E858" s="43" t="s">
        <v>654</v>
      </c>
      <c r="F858" s="44">
        <v>44006</v>
      </c>
      <c r="G858" s="43" t="s">
        <v>109</v>
      </c>
      <c r="H858" s="45" t="s">
        <v>241</v>
      </c>
      <c r="I858" s="43" t="s">
        <v>464</v>
      </c>
      <c r="J858" s="43" t="s">
        <v>116</v>
      </c>
      <c r="K858" s="43"/>
      <c r="L858" s="46" t="s">
        <v>116</v>
      </c>
      <c r="M858" s="45" t="s">
        <v>1834</v>
      </c>
      <c r="N858" s="45" t="s">
        <v>631</v>
      </c>
      <c r="O858" s="43" t="s">
        <v>632</v>
      </c>
      <c r="P858" s="45" t="s">
        <v>631</v>
      </c>
      <c r="Q858" s="45"/>
      <c r="R858" s="112" t="s">
        <v>139</v>
      </c>
      <c r="S858" s="112" t="s">
        <v>42</v>
      </c>
      <c r="T858" s="59"/>
      <c r="U858" s="10">
        <v>0</v>
      </c>
      <c r="V858" s="44">
        <v>43966</v>
      </c>
      <c r="W858" s="43"/>
      <c r="X858" s="46" t="s">
        <v>43</v>
      </c>
      <c r="Y858" s="43" t="s">
        <v>78</v>
      </c>
      <c r="Z858" s="112" t="s">
        <v>20461</v>
      </c>
      <c r="AA858" s="45"/>
      <c r="AB858" s="3">
        <v>-28429.77</v>
      </c>
      <c r="AC858" s="3">
        <v>0</v>
      </c>
      <c r="AD858" s="3">
        <v>0</v>
      </c>
      <c r="AE858" s="3">
        <v>0</v>
      </c>
      <c r="AF858" s="3">
        <f>SUM(Table2[[#This Row],[PE 2021 Obligations]],Table2[[#This Row],[ROW 2021 Obligations]],Table2[[#This Row],[Construction 2021 Obligations]],Table2[[#This Row],[Paving 2021 Obligations]])</f>
        <v>-28429.77</v>
      </c>
      <c r="AG858" s="3">
        <v>73570.23</v>
      </c>
      <c r="AH858" s="3">
        <v>32500</v>
      </c>
      <c r="AI858" s="3">
        <v>491564</v>
      </c>
      <c r="AJ858" s="3">
        <v>0</v>
      </c>
      <c r="AK858" s="3">
        <v>597634.23</v>
      </c>
      <c r="AL858" s="43" t="s">
        <v>1835</v>
      </c>
    </row>
    <row r="859" spans="1:38" ht="45" hidden="1" x14ac:dyDescent="0.25">
      <c r="A859" s="13">
        <v>119390</v>
      </c>
      <c r="B859" s="15">
        <v>1</v>
      </c>
      <c r="C859" s="43" t="s">
        <v>73</v>
      </c>
      <c r="D859" s="44">
        <v>41487</v>
      </c>
      <c r="E859" s="43" t="s">
        <v>654</v>
      </c>
      <c r="F859" s="44">
        <v>44124</v>
      </c>
      <c r="G859" s="43" t="s">
        <v>1867</v>
      </c>
      <c r="H859" s="45" t="s">
        <v>320</v>
      </c>
      <c r="I859" s="43" t="s">
        <v>1868</v>
      </c>
      <c r="J859" s="43" t="s">
        <v>116</v>
      </c>
      <c r="K859" s="43"/>
      <c r="L859" s="46" t="s">
        <v>116</v>
      </c>
      <c r="M859" s="45" t="s">
        <v>1869</v>
      </c>
      <c r="N859" s="45" t="s">
        <v>1870</v>
      </c>
      <c r="O859" s="43" t="s">
        <v>632</v>
      </c>
      <c r="P859" s="45" t="s">
        <v>631</v>
      </c>
      <c r="Q859" s="45"/>
      <c r="R859" s="112" t="s">
        <v>139</v>
      </c>
      <c r="S859" s="112" t="s">
        <v>42</v>
      </c>
      <c r="T859" s="59"/>
      <c r="U859" s="10">
        <v>0.03</v>
      </c>
      <c r="V859" s="44">
        <v>44792</v>
      </c>
      <c r="W859" s="43"/>
      <c r="X859" s="46" t="s">
        <v>43</v>
      </c>
      <c r="Y859" s="43" t="s">
        <v>78</v>
      </c>
      <c r="Z859" s="112" t="s">
        <v>20461</v>
      </c>
      <c r="AA859" s="45"/>
      <c r="AB859" s="3">
        <v>0</v>
      </c>
      <c r="AC859" s="3">
        <v>131509</v>
      </c>
      <c r="AD859" s="3">
        <v>0</v>
      </c>
      <c r="AE859" s="3">
        <v>0</v>
      </c>
      <c r="AF859" s="3">
        <f>SUM(Table2[[#This Row],[PE 2021 Obligations]],Table2[[#This Row],[ROW 2021 Obligations]],Table2[[#This Row],[Construction 2021 Obligations]],Table2[[#This Row],[Paving 2021 Obligations]])</f>
        <v>131509</v>
      </c>
      <c r="AG859" s="3">
        <v>155000</v>
      </c>
      <c r="AH859" s="3">
        <v>131509</v>
      </c>
      <c r="AI859" s="3">
        <v>0</v>
      </c>
      <c r="AJ859" s="3">
        <v>0</v>
      </c>
      <c r="AK859" s="3">
        <v>286509</v>
      </c>
      <c r="AL859" s="43" t="s">
        <v>1871</v>
      </c>
    </row>
    <row r="860" spans="1:38" ht="45" hidden="1" x14ac:dyDescent="0.25">
      <c r="A860" s="47">
        <v>119528</v>
      </c>
      <c r="B860" s="48">
        <v>1</v>
      </c>
      <c r="C860" s="49" t="s">
        <v>73</v>
      </c>
      <c r="D860" s="50">
        <v>41492</v>
      </c>
      <c r="E860" s="49" t="s">
        <v>654</v>
      </c>
      <c r="F860" s="50">
        <v>44210</v>
      </c>
      <c r="G860" s="49" t="s">
        <v>82</v>
      </c>
      <c r="H860" s="51" t="s">
        <v>182</v>
      </c>
      <c r="I860" s="49" t="s">
        <v>650</v>
      </c>
      <c r="J860" s="49" t="s">
        <v>116</v>
      </c>
      <c r="K860" s="49"/>
      <c r="L860" s="52" t="s">
        <v>116</v>
      </c>
      <c r="M860" s="51" t="s">
        <v>1872</v>
      </c>
      <c r="N860" s="51" t="s">
        <v>1873</v>
      </c>
      <c r="O860" s="49" t="s">
        <v>632</v>
      </c>
      <c r="P860" s="51" t="s">
        <v>631</v>
      </c>
      <c r="Q860" s="51"/>
      <c r="R860" s="111" t="s">
        <v>139</v>
      </c>
      <c r="S860" s="111" t="s">
        <v>42</v>
      </c>
      <c r="T860" s="120"/>
      <c r="U860" s="53">
        <v>0.64</v>
      </c>
      <c r="V860" s="50">
        <v>44477</v>
      </c>
      <c r="W860" s="49"/>
      <c r="X860" s="52" t="s">
        <v>43</v>
      </c>
      <c r="Y860" s="49" t="s">
        <v>78</v>
      </c>
      <c r="Z860" s="112" t="s">
        <v>20461</v>
      </c>
      <c r="AA860" s="51"/>
      <c r="AB860" s="54">
        <v>5656.56</v>
      </c>
      <c r="AC860" s="54">
        <v>0</v>
      </c>
      <c r="AD860" s="54">
        <v>0</v>
      </c>
      <c r="AE860" s="54">
        <v>0</v>
      </c>
      <c r="AF860" s="3">
        <f>SUM(Table2[[#This Row],[PE 2021 Obligations]],Table2[[#This Row],[ROW 2021 Obligations]],Table2[[#This Row],[Construction 2021 Obligations]],Table2[[#This Row],[Paving 2021 Obligations]])</f>
        <v>5656.56</v>
      </c>
      <c r="AG860" s="54">
        <v>159367.92000000001</v>
      </c>
      <c r="AH860" s="54">
        <v>219000</v>
      </c>
      <c r="AI860" s="54">
        <v>0</v>
      </c>
      <c r="AJ860" s="54">
        <v>0</v>
      </c>
      <c r="AK860" s="54">
        <v>378367.92</v>
      </c>
      <c r="AL860" s="49" t="s">
        <v>1874</v>
      </c>
    </row>
    <row r="861" spans="1:38" ht="60" hidden="1" x14ac:dyDescent="0.25">
      <c r="A861" s="13">
        <v>121780</v>
      </c>
      <c r="B861" s="15">
        <v>1</v>
      </c>
      <c r="C861" s="43" t="s">
        <v>47</v>
      </c>
      <c r="D861" s="44">
        <v>42061</v>
      </c>
      <c r="E861" s="43" t="s">
        <v>1314</v>
      </c>
      <c r="F861" s="44">
        <v>44089</v>
      </c>
      <c r="G861" s="43" t="s">
        <v>103</v>
      </c>
      <c r="H861" s="45" t="s">
        <v>643</v>
      </c>
      <c r="I861" s="43" t="s">
        <v>468</v>
      </c>
      <c r="J861" s="43" t="s">
        <v>116</v>
      </c>
      <c r="K861" s="43" t="s">
        <v>655</v>
      </c>
      <c r="L861" s="46" t="s">
        <v>116</v>
      </c>
      <c r="M861" s="45" t="s">
        <v>2237</v>
      </c>
      <c r="N861" s="45" t="s">
        <v>2238</v>
      </c>
      <c r="O861" s="43" t="s">
        <v>632</v>
      </c>
      <c r="P861" s="45" t="s">
        <v>631</v>
      </c>
      <c r="Q861" s="45"/>
      <c r="R861" s="112" t="s">
        <v>139</v>
      </c>
      <c r="S861" s="112" t="s">
        <v>42</v>
      </c>
      <c r="T861" s="59"/>
      <c r="U861" s="10">
        <v>1.3</v>
      </c>
      <c r="V861" s="44">
        <v>43441</v>
      </c>
      <c r="W861" s="43"/>
      <c r="X861" s="46" t="s">
        <v>43</v>
      </c>
      <c r="Y861" s="43" t="s">
        <v>140</v>
      </c>
      <c r="Z861" s="112" t="s">
        <v>20460</v>
      </c>
      <c r="AA861" s="45"/>
      <c r="AB861" s="3">
        <v>-3703.77</v>
      </c>
      <c r="AC861" s="3">
        <v>0</v>
      </c>
      <c r="AD861" s="3">
        <v>88191.59</v>
      </c>
      <c r="AE861" s="3">
        <v>0</v>
      </c>
      <c r="AF861" s="3">
        <f>SUM(Table2[[#This Row],[PE 2021 Obligations]],Table2[[#This Row],[ROW 2021 Obligations]],Table2[[#This Row],[Construction 2021 Obligations]],Table2[[#This Row],[Paving 2021 Obligations]])</f>
        <v>84487.819999999992</v>
      </c>
      <c r="AG861" s="3">
        <v>66296.23</v>
      </c>
      <c r="AH861" s="3">
        <v>0</v>
      </c>
      <c r="AI861" s="3">
        <v>589681.59</v>
      </c>
      <c r="AJ861" s="3">
        <v>0</v>
      </c>
      <c r="AK861" s="3">
        <v>655977.81999999995</v>
      </c>
      <c r="AL861" s="43" t="s">
        <v>2239</v>
      </c>
    </row>
    <row r="862" spans="1:38" ht="120" hidden="1" x14ac:dyDescent="0.25">
      <c r="A862" s="47">
        <v>122323</v>
      </c>
      <c r="B862" s="48">
        <v>1</v>
      </c>
      <c r="C862" s="49" t="s">
        <v>31</v>
      </c>
      <c r="D862" s="50">
        <v>42228</v>
      </c>
      <c r="E862" s="49" t="s">
        <v>1314</v>
      </c>
      <c r="F862" s="50">
        <v>44299</v>
      </c>
      <c r="G862" s="49" t="s">
        <v>74</v>
      </c>
      <c r="H862" s="51" t="s">
        <v>320</v>
      </c>
      <c r="I862" s="49" t="s">
        <v>468</v>
      </c>
      <c r="J862" s="49" t="s">
        <v>116</v>
      </c>
      <c r="K862" s="49"/>
      <c r="L862" s="52" t="s">
        <v>116</v>
      </c>
      <c r="M862" s="51" t="s">
        <v>2332</v>
      </c>
      <c r="N862" s="51" t="s">
        <v>2333</v>
      </c>
      <c r="O862" s="49" t="s">
        <v>632</v>
      </c>
      <c r="P862" s="51" t="s">
        <v>631</v>
      </c>
      <c r="Q862" s="51"/>
      <c r="R862" s="111" t="s">
        <v>139</v>
      </c>
      <c r="S862" s="111" t="s">
        <v>42</v>
      </c>
      <c r="T862" s="120"/>
      <c r="U862" s="53">
        <v>0.4</v>
      </c>
      <c r="V862" s="50">
        <v>44281</v>
      </c>
      <c r="W862" s="49"/>
      <c r="X862" s="52" t="s">
        <v>43</v>
      </c>
      <c r="Y862" s="49" t="s">
        <v>140</v>
      </c>
      <c r="Z862" s="112" t="s">
        <v>20460</v>
      </c>
      <c r="AA862" s="51"/>
      <c r="AB862" s="54">
        <v>0</v>
      </c>
      <c r="AC862" s="54">
        <v>0</v>
      </c>
      <c r="AD862" s="54">
        <v>1536479</v>
      </c>
      <c r="AE862" s="54">
        <v>0</v>
      </c>
      <c r="AF862" s="3">
        <f>SUM(Table2[[#This Row],[PE 2021 Obligations]],Table2[[#This Row],[ROW 2021 Obligations]],Table2[[#This Row],[Construction 2021 Obligations]],Table2[[#This Row],[Paving 2021 Obligations]])</f>
        <v>1536479</v>
      </c>
      <c r="AG862" s="54">
        <v>20000</v>
      </c>
      <c r="AH862" s="54">
        <v>10000</v>
      </c>
      <c r="AI862" s="54">
        <v>1536479</v>
      </c>
      <c r="AJ862" s="54">
        <v>0</v>
      </c>
      <c r="AK862" s="54">
        <v>1566479</v>
      </c>
      <c r="AL862" s="49" t="s">
        <v>2334</v>
      </c>
    </row>
    <row r="863" spans="1:38" ht="45" hidden="1" x14ac:dyDescent="0.25">
      <c r="A863" s="13">
        <v>126600</v>
      </c>
      <c r="B863" s="15">
        <v>3</v>
      </c>
      <c r="C863" s="43" t="s">
        <v>73</v>
      </c>
      <c r="D863" s="44">
        <v>43000</v>
      </c>
      <c r="E863" s="43" t="s">
        <v>2518</v>
      </c>
      <c r="F863" s="44">
        <v>44315</v>
      </c>
      <c r="G863" s="43" t="s">
        <v>108</v>
      </c>
      <c r="H863" s="45" t="s">
        <v>98</v>
      </c>
      <c r="I863" s="43" t="s">
        <v>785</v>
      </c>
      <c r="J863" s="43" t="s">
        <v>116</v>
      </c>
      <c r="K863" s="43"/>
      <c r="L863" s="46" t="s">
        <v>116</v>
      </c>
      <c r="M863" s="45" t="s">
        <v>3765</v>
      </c>
      <c r="N863" s="45" t="s">
        <v>3766</v>
      </c>
      <c r="O863" s="43" t="s">
        <v>632</v>
      </c>
      <c r="P863" s="45" t="s">
        <v>631</v>
      </c>
      <c r="Q863" s="45"/>
      <c r="R863" s="112" t="s">
        <v>139</v>
      </c>
      <c r="S863" s="112" t="s">
        <v>42</v>
      </c>
      <c r="T863" s="59"/>
      <c r="U863" s="10">
        <v>0.17</v>
      </c>
      <c r="V863" s="44">
        <v>44603</v>
      </c>
      <c r="W863" s="43"/>
      <c r="X863" s="46" t="s">
        <v>43</v>
      </c>
      <c r="Y863" s="43" t="s">
        <v>140</v>
      </c>
      <c r="Z863" s="112" t="s">
        <v>20460</v>
      </c>
      <c r="AA863" s="45"/>
      <c r="AB863" s="3">
        <v>127500</v>
      </c>
      <c r="AC863" s="3">
        <v>0</v>
      </c>
      <c r="AD863" s="3">
        <v>0</v>
      </c>
      <c r="AE863" s="3">
        <v>0</v>
      </c>
      <c r="AF863" s="3">
        <f>SUM(Table2[[#This Row],[PE 2021 Obligations]],Table2[[#This Row],[ROW 2021 Obligations]],Table2[[#This Row],[Construction 2021 Obligations]],Table2[[#This Row],[Paving 2021 Obligations]])</f>
        <v>127500</v>
      </c>
      <c r="AG863" s="3">
        <v>167500</v>
      </c>
      <c r="AH863" s="3">
        <v>0</v>
      </c>
      <c r="AI863" s="3">
        <v>0</v>
      </c>
      <c r="AJ863" s="3">
        <v>0</v>
      </c>
      <c r="AK863" s="3">
        <v>167500</v>
      </c>
      <c r="AL863" s="43" t="s">
        <v>3767</v>
      </c>
    </row>
    <row r="864" spans="1:38" ht="75" hidden="1" x14ac:dyDescent="0.25">
      <c r="A864" s="13">
        <v>130870</v>
      </c>
      <c r="B864" s="15">
        <v>1</v>
      </c>
      <c r="C864" s="43" t="s">
        <v>73</v>
      </c>
      <c r="D864" s="44">
        <v>44089</v>
      </c>
      <c r="E864" s="43" t="s">
        <v>2469</v>
      </c>
      <c r="F864" s="44">
        <v>44323</v>
      </c>
      <c r="G864" s="43" t="s">
        <v>142</v>
      </c>
      <c r="H864" s="45" t="s">
        <v>182</v>
      </c>
      <c r="I864" s="43" t="s">
        <v>1518</v>
      </c>
      <c r="J864" s="43" t="s">
        <v>1518</v>
      </c>
      <c r="K864" s="43"/>
      <c r="L864" s="46"/>
      <c r="M864" s="45" t="s">
        <v>7294</v>
      </c>
      <c r="N864" s="45" t="s">
        <v>7295</v>
      </c>
      <c r="O864" s="43" t="s">
        <v>1520</v>
      </c>
      <c r="P864" s="45" t="s">
        <v>768</v>
      </c>
      <c r="Q864" s="45"/>
      <c r="R864" s="112" t="s">
        <v>139</v>
      </c>
      <c r="S864" s="112" t="s">
        <v>42</v>
      </c>
      <c r="T864" s="59"/>
      <c r="U864" s="56" t="s">
        <v>32</v>
      </c>
      <c r="V864" s="44">
        <v>44729</v>
      </c>
      <c r="W864" s="43"/>
      <c r="X864" s="46" t="s">
        <v>43</v>
      </c>
      <c r="Y864" s="43" t="s">
        <v>511</v>
      </c>
      <c r="Z864" s="127" t="s">
        <v>20459</v>
      </c>
      <c r="AA864" s="45"/>
      <c r="AB864" s="3">
        <v>194500</v>
      </c>
      <c r="AC864" s="3">
        <v>0</v>
      </c>
      <c r="AD864" s="3">
        <v>0</v>
      </c>
      <c r="AE864" s="3">
        <v>0</v>
      </c>
      <c r="AF864" s="3">
        <f>SUM(Table2[[#This Row],[PE 2021 Obligations]],Table2[[#This Row],[ROW 2021 Obligations]],Table2[[#This Row],[Construction 2021 Obligations]],Table2[[#This Row],[Paving 2021 Obligations]])</f>
        <v>194500</v>
      </c>
      <c r="AG864" s="3">
        <v>194500</v>
      </c>
      <c r="AH864" s="3">
        <v>0</v>
      </c>
      <c r="AI864" s="3">
        <v>0</v>
      </c>
      <c r="AJ864" s="3">
        <v>0</v>
      </c>
      <c r="AK864" s="3">
        <v>194500</v>
      </c>
      <c r="AL864" s="43" t="s">
        <v>7296</v>
      </c>
    </row>
    <row r="865" spans="1:38" ht="30" hidden="1" x14ac:dyDescent="0.25">
      <c r="A865" s="47">
        <v>111109.01</v>
      </c>
      <c r="B865" s="48">
        <v>3</v>
      </c>
      <c r="C865" s="49" t="s">
        <v>31</v>
      </c>
      <c r="D865" s="50">
        <v>40805</v>
      </c>
      <c r="E865" s="49" t="s">
        <v>81</v>
      </c>
      <c r="F865" s="50">
        <v>44207</v>
      </c>
      <c r="G865" s="49" t="s">
        <v>832</v>
      </c>
      <c r="H865" s="51" t="s">
        <v>788</v>
      </c>
      <c r="I865" s="49" t="s">
        <v>686</v>
      </c>
      <c r="J865" s="49" t="s">
        <v>116</v>
      </c>
      <c r="K865" s="49"/>
      <c r="L865" s="52" t="s">
        <v>116</v>
      </c>
      <c r="M865" s="51" t="s">
        <v>1212</v>
      </c>
      <c r="N865" s="51" t="s">
        <v>1213</v>
      </c>
      <c r="O865" s="49" t="s">
        <v>119</v>
      </c>
      <c r="P865" s="51" t="s">
        <v>768</v>
      </c>
      <c r="Q865" s="51"/>
      <c r="R865" s="110" t="s">
        <v>139</v>
      </c>
      <c r="S865" s="110" t="s">
        <v>42</v>
      </c>
      <c r="T865" s="130"/>
      <c r="U865" s="53">
        <v>1.373</v>
      </c>
      <c r="V865" s="50">
        <v>44176</v>
      </c>
      <c r="W865" s="49"/>
      <c r="X865" s="52" t="s">
        <v>43</v>
      </c>
      <c r="Y865" s="49" t="s">
        <v>78</v>
      </c>
      <c r="Z865" s="112" t="s">
        <v>20461</v>
      </c>
      <c r="AA865" s="51"/>
      <c r="AB865" s="54">
        <v>2000</v>
      </c>
      <c r="AC865" s="54">
        <v>0</v>
      </c>
      <c r="AD865" s="54">
        <v>5934906</v>
      </c>
      <c r="AE865" s="54">
        <v>0</v>
      </c>
      <c r="AF865" s="3">
        <f>SUM(Table2[[#This Row],[PE 2021 Obligations]],Table2[[#This Row],[ROW 2021 Obligations]],Table2[[#This Row],[Construction 2021 Obligations]],Table2[[#This Row],[Paving 2021 Obligations]])</f>
        <v>5936906</v>
      </c>
      <c r="AG865" s="54">
        <v>1357000</v>
      </c>
      <c r="AH865" s="54">
        <v>2200000</v>
      </c>
      <c r="AI865" s="54">
        <v>5934906</v>
      </c>
      <c r="AJ865" s="54">
        <v>0</v>
      </c>
      <c r="AK865" s="54">
        <v>9491906</v>
      </c>
      <c r="AL865" s="49" t="s">
        <v>1214</v>
      </c>
    </row>
    <row r="866" spans="1:38" ht="30" hidden="1" x14ac:dyDescent="0.25">
      <c r="A866" s="13">
        <v>111109.03</v>
      </c>
      <c r="B866" s="15">
        <v>3</v>
      </c>
      <c r="C866" s="43" t="s">
        <v>31</v>
      </c>
      <c r="D866" s="44">
        <v>41863</v>
      </c>
      <c r="E866" s="43" t="s">
        <v>534</v>
      </c>
      <c r="F866" s="44">
        <v>44106</v>
      </c>
      <c r="G866" s="43" t="s">
        <v>75</v>
      </c>
      <c r="H866" s="45" t="s">
        <v>788</v>
      </c>
      <c r="I866" s="43" t="s">
        <v>686</v>
      </c>
      <c r="J866" s="43" t="s">
        <v>116</v>
      </c>
      <c r="K866" s="43"/>
      <c r="L866" s="46" t="s">
        <v>116</v>
      </c>
      <c r="M866" s="45" t="s">
        <v>1215</v>
      </c>
      <c r="N866" s="45" t="s">
        <v>1216</v>
      </c>
      <c r="O866" s="43" t="s">
        <v>119</v>
      </c>
      <c r="P866" s="45" t="s">
        <v>768</v>
      </c>
      <c r="Q866" s="45"/>
      <c r="R866" s="110" t="s">
        <v>139</v>
      </c>
      <c r="S866" s="110" t="s">
        <v>42</v>
      </c>
      <c r="T866" s="130"/>
      <c r="U866" s="10">
        <v>2.0699999999999998</v>
      </c>
      <c r="V866" s="44">
        <v>43966</v>
      </c>
      <c r="W866" s="43"/>
      <c r="X866" s="46" t="s">
        <v>43</v>
      </c>
      <c r="Y866" s="43" t="s">
        <v>78</v>
      </c>
      <c r="Z866" s="112" t="s">
        <v>20461</v>
      </c>
      <c r="AA866" s="45"/>
      <c r="AB866" s="3">
        <v>0</v>
      </c>
      <c r="AC866" s="3">
        <v>0</v>
      </c>
      <c r="AD866" s="3">
        <v>954906</v>
      </c>
      <c r="AE866" s="3">
        <v>0</v>
      </c>
      <c r="AF866" s="3">
        <f>SUM(Table2[[#This Row],[PE 2021 Obligations]],Table2[[#This Row],[ROW 2021 Obligations]],Table2[[#This Row],[Construction 2021 Obligations]],Table2[[#This Row],[Paving 2021 Obligations]])</f>
        <v>954906</v>
      </c>
      <c r="AG866" s="3">
        <v>150000</v>
      </c>
      <c r="AH866" s="3">
        <v>1691000</v>
      </c>
      <c r="AI866" s="3">
        <v>12592912</v>
      </c>
      <c r="AJ866" s="3">
        <v>0</v>
      </c>
      <c r="AK866" s="3">
        <v>14433912</v>
      </c>
      <c r="AL866" s="43" t="s">
        <v>1217</v>
      </c>
    </row>
    <row r="867" spans="1:38" ht="75" hidden="1" x14ac:dyDescent="0.25">
      <c r="A867" s="47">
        <v>129559.01</v>
      </c>
      <c r="B867" s="48">
        <v>1</v>
      </c>
      <c r="C867" s="49" t="s">
        <v>73</v>
      </c>
      <c r="D867" s="50">
        <v>43910</v>
      </c>
      <c r="E867" s="49" t="s">
        <v>1022</v>
      </c>
      <c r="F867" s="50">
        <v>44329</v>
      </c>
      <c r="G867" s="49" t="s">
        <v>142</v>
      </c>
      <c r="H867" s="51" t="s">
        <v>320</v>
      </c>
      <c r="I867" s="49" t="s">
        <v>468</v>
      </c>
      <c r="J867" s="49" t="s">
        <v>116</v>
      </c>
      <c r="K867" s="49"/>
      <c r="L867" s="52" t="s">
        <v>116</v>
      </c>
      <c r="M867" s="51" t="s">
        <v>5551</v>
      </c>
      <c r="N867" s="51" t="s">
        <v>5552</v>
      </c>
      <c r="O867" s="49" t="s">
        <v>60</v>
      </c>
      <c r="P867" s="51" t="s">
        <v>768</v>
      </c>
      <c r="Q867" s="51"/>
      <c r="R867" s="115" t="s">
        <v>139</v>
      </c>
      <c r="S867" s="115" t="s">
        <v>42</v>
      </c>
      <c r="T867" s="131"/>
      <c r="U867" s="53">
        <v>0.86</v>
      </c>
      <c r="V867" s="52"/>
      <c r="W867" s="49"/>
      <c r="X867" s="52" t="s">
        <v>43</v>
      </c>
      <c r="Y867" s="49" t="s">
        <v>140</v>
      </c>
      <c r="Z867" s="112" t="s">
        <v>20460</v>
      </c>
      <c r="AA867" s="51"/>
      <c r="AB867" s="54">
        <v>450000</v>
      </c>
      <c r="AC867" s="54">
        <v>0</v>
      </c>
      <c r="AD867" s="54">
        <v>0</v>
      </c>
      <c r="AE867" s="54">
        <v>0</v>
      </c>
      <c r="AF867" s="3">
        <f>SUM(Table2[[#This Row],[PE 2021 Obligations]],Table2[[#This Row],[ROW 2021 Obligations]],Table2[[#This Row],[Construction 2021 Obligations]],Table2[[#This Row],[Paving 2021 Obligations]])</f>
        <v>450000</v>
      </c>
      <c r="AG867" s="54">
        <v>450000</v>
      </c>
      <c r="AH867" s="54">
        <v>0</v>
      </c>
      <c r="AI867" s="54">
        <v>0</v>
      </c>
      <c r="AJ867" s="54">
        <v>0</v>
      </c>
      <c r="AK867" s="54">
        <v>450000</v>
      </c>
      <c r="AL867" s="49" t="s">
        <v>5553</v>
      </c>
    </row>
    <row r="868" spans="1:38" ht="45" hidden="1" x14ac:dyDescent="0.25">
      <c r="A868" s="13">
        <v>123307.01</v>
      </c>
      <c r="B868" s="15">
        <v>4</v>
      </c>
      <c r="C868" s="43" t="s">
        <v>73</v>
      </c>
      <c r="D868" s="44">
        <v>43634</v>
      </c>
      <c r="E868" s="43" t="s">
        <v>1409</v>
      </c>
      <c r="F868" s="44">
        <v>44215</v>
      </c>
      <c r="G868" s="43" t="s">
        <v>75</v>
      </c>
      <c r="H868" s="45" t="s">
        <v>301</v>
      </c>
      <c r="I868" s="43"/>
      <c r="J868" s="43"/>
      <c r="K868" s="43"/>
      <c r="L868" s="46"/>
      <c r="M868" s="45" t="s">
        <v>2436</v>
      </c>
      <c r="N868" s="45" t="s">
        <v>2437</v>
      </c>
      <c r="O868" s="43" t="s">
        <v>60</v>
      </c>
      <c r="P868" s="45" t="s">
        <v>768</v>
      </c>
      <c r="Q868" s="45"/>
      <c r="R868" s="112" t="s">
        <v>139</v>
      </c>
      <c r="S868" s="112" t="s">
        <v>42</v>
      </c>
      <c r="T868" s="59"/>
      <c r="U868" s="56" t="s">
        <v>32</v>
      </c>
      <c r="V868" s="46"/>
      <c r="W868" s="43"/>
      <c r="X868" s="46" t="s">
        <v>43</v>
      </c>
      <c r="Y868" s="43"/>
      <c r="Z868" s="116" t="s">
        <v>20458</v>
      </c>
      <c r="AA868" s="45"/>
      <c r="AB868" s="3">
        <v>25000</v>
      </c>
      <c r="AC868" s="3">
        <v>0</v>
      </c>
      <c r="AD868" s="3">
        <v>0</v>
      </c>
      <c r="AE868" s="3">
        <v>0</v>
      </c>
      <c r="AF868" s="3">
        <f>SUM(Table2[[#This Row],[PE 2021 Obligations]],Table2[[#This Row],[ROW 2021 Obligations]],Table2[[#This Row],[Construction 2021 Obligations]],Table2[[#This Row],[Paving 2021 Obligations]])</f>
        <v>25000</v>
      </c>
      <c r="AG868" s="3">
        <v>25000</v>
      </c>
      <c r="AH868" s="3">
        <v>0</v>
      </c>
      <c r="AI868" s="3">
        <v>0</v>
      </c>
      <c r="AJ868" s="3">
        <v>0</v>
      </c>
      <c r="AK868" s="3">
        <v>25000</v>
      </c>
      <c r="AL868" s="43" t="s">
        <v>2438</v>
      </c>
    </row>
    <row r="869" spans="1:38" ht="45" hidden="1" x14ac:dyDescent="0.25">
      <c r="A869" s="13">
        <v>127492</v>
      </c>
      <c r="B869" s="15">
        <v>2</v>
      </c>
      <c r="C869" s="43" t="s">
        <v>73</v>
      </c>
      <c r="D869" s="44">
        <v>43224</v>
      </c>
      <c r="E869" s="43" t="s">
        <v>543</v>
      </c>
      <c r="F869" s="44">
        <v>44302</v>
      </c>
      <c r="G869" s="43" t="s">
        <v>543</v>
      </c>
      <c r="H869" s="45" t="s">
        <v>286</v>
      </c>
      <c r="I869" s="43" t="s">
        <v>4281</v>
      </c>
      <c r="J869" s="43"/>
      <c r="K869" s="43" t="s">
        <v>4282</v>
      </c>
      <c r="L869" s="46" t="s">
        <v>37</v>
      </c>
      <c r="M869" s="45" t="s">
        <v>4283</v>
      </c>
      <c r="N869" s="45" t="s">
        <v>4284</v>
      </c>
      <c r="O869" s="43" t="s">
        <v>60</v>
      </c>
      <c r="P869" s="45" t="s">
        <v>768</v>
      </c>
      <c r="Q869" s="45"/>
      <c r="R869" s="112" t="s">
        <v>139</v>
      </c>
      <c r="S869" s="112" t="s">
        <v>42</v>
      </c>
      <c r="T869" s="59"/>
      <c r="U869" s="10">
        <v>1.01</v>
      </c>
      <c r="V869" s="44">
        <v>45009</v>
      </c>
      <c r="W869" s="43"/>
      <c r="X869" s="46" t="s">
        <v>43</v>
      </c>
      <c r="Y869" s="43" t="s">
        <v>454</v>
      </c>
      <c r="Z869" s="111" t="s">
        <v>20458</v>
      </c>
      <c r="AA869" s="45"/>
      <c r="AB869" s="3">
        <v>382000</v>
      </c>
      <c r="AC869" s="3">
        <v>0</v>
      </c>
      <c r="AD869" s="3">
        <v>0</v>
      </c>
      <c r="AE869" s="3">
        <v>0</v>
      </c>
      <c r="AF869" s="3">
        <f>SUM(Table2[[#This Row],[PE 2021 Obligations]],Table2[[#This Row],[ROW 2021 Obligations]],Table2[[#This Row],[Construction 2021 Obligations]],Table2[[#This Row],[Paving 2021 Obligations]])</f>
        <v>382000</v>
      </c>
      <c r="AG869" s="3">
        <v>982000</v>
      </c>
      <c r="AH869" s="3">
        <v>0</v>
      </c>
      <c r="AI869" s="3">
        <v>0</v>
      </c>
      <c r="AJ869" s="3">
        <v>0</v>
      </c>
      <c r="AK869" s="3">
        <v>982000</v>
      </c>
      <c r="AL869" s="43" t="s">
        <v>4285</v>
      </c>
    </row>
    <row r="870" spans="1:38" ht="30" hidden="1" x14ac:dyDescent="0.25">
      <c r="A870" s="13">
        <v>101285.04</v>
      </c>
      <c r="B870" s="15">
        <v>3</v>
      </c>
      <c r="C870" s="43" t="s">
        <v>73</v>
      </c>
      <c r="D870" s="44">
        <v>41585</v>
      </c>
      <c r="E870" s="43" t="s">
        <v>629</v>
      </c>
      <c r="F870" s="44">
        <v>44327</v>
      </c>
      <c r="G870" s="43" t="s">
        <v>108</v>
      </c>
      <c r="H870" s="45" t="s">
        <v>362</v>
      </c>
      <c r="I870" s="43" t="s">
        <v>620</v>
      </c>
      <c r="J870" s="43" t="s">
        <v>116</v>
      </c>
      <c r="K870" s="43"/>
      <c r="L870" s="46" t="s">
        <v>116</v>
      </c>
      <c r="M870" s="45" t="s">
        <v>630</v>
      </c>
      <c r="N870" s="45" t="s">
        <v>631</v>
      </c>
      <c r="O870" s="43" t="s">
        <v>632</v>
      </c>
      <c r="P870" s="45" t="s">
        <v>453</v>
      </c>
      <c r="Q870" s="45"/>
      <c r="R870" s="112" t="s">
        <v>139</v>
      </c>
      <c r="S870" s="112" t="s">
        <v>42</v>
      </c>
      <c r="T870" s="59"/>
      <c r="U870" s="10">
        <v>0.22</v>
      </c>
      <c r="V870" s="44">
        <v>44365</v>
      </c>
      <c r="W870" s="43"/>
      <c r="X870" s="46" t="s">
        <v>43</v>
      </c>
      <c r="Y870" s="43" t="s">
        <v>78</v>
      </c>
      <c r="Z870" s="112" t="s">
        <v>20461</v>
      </c>
      <c r="AA870" s="45"/>
      <c r="AB870" s="3">
        <v>0</v>
      </c>
      <c r="AC870" s="3">
        <v>0</v>
      </c>
      <c r="AD870" s="3">
        <v>2832740</v>
      </c>
      <c r="AE870" s="3">
        <v>0</v>
      </c>
      <c r="AF870" s="3">
        <f>SUM(Table2[[#This Row],[PE 2021 Obligations]],Table2[[#This Row],[ROW 2021 Obligations]],Table2[[#This Row],[Construction 2021 Obligations]],Table2[[#This Row],[Paving 2021 Obligations]])</f>
        <v>2832740</v>
      </c>
      <c r="AG870" s="3">
        <v>268520</v>
      </c>
      <c r="AH870" s="3">
        <v>3687000</v>
      </c>
      <c r="AI870" s="3">
        <v>2832740</v>
      </c>
      <c r="AJ870" s="3">
        <v>0</v>
      </c>
      <c r="AK870" s="3">
        <v>6788260</v>
      </c>
      <c r="AL870" s="43" t="s">
        <v>633</v>
      </c>
    </row>
    <row r="871" spans="1:38" ht="30" hidden="1" x14ac:dyDescent="0.25">
      <c r="A871" s="13">
        <v>101406.03</v>
      </c>
      <c r="B871" s="15">
        <v>1</v>
      </c>
      <c r="C871" s="43" t="s">
        <v>73</v>
      </c>
      <c r="D871" s="44">
        <v>41723</v>
      </c>
      <c r="E871" s="43" t="s">
        <v>654</v>
      </c>
      <c r="F871" s="44">
        <v>44329</v>
      </c>
      <c r="G871" s="43" t="s">
        <v>102</v>
      </c>
      <c r="H871" s="45" t="s">
        <v>394</v>
      </c>
      <c r="I871" s="43" t="s">
        <v>482</v>
      </c>
      <c r="J871" s="43" t="s">
        <v>116</v>
      </c>
      <c r="K871" s="43" t="s">
        <v>655</v>
      </c>
      <c r="L871" s="46" t="s">
        <v>116</v>
      </c>
      <c r="M871" s="45" t="s">
        <v>656</v>
      </c>
      <c r="N871" s="45" t="s">
        <v>657</v>
      </c>
      <c r="O871" s="43" t="s">
        <v>632</v>
      </c>
      <c r="P871" s="45" t="s">
        <v>453</v>
      </c>
      <c r="Q871" s="45"/>
      <c r="R871" s="112" t="s">
        <v>139</v>
      </c>
      <c r="S871" s="112" t="s">
        <v>42</v>
      </c>
      <c r="T871" s="59"/>
      <c r="U871" s="10">
        <v>3.12</v>
      </c>
      <c r="V871" s="44">
        <v>44729</v>
      </c>
      <c r="W871" s="43"/>
      <c r="X871" s="46" t="s">
        <v>43</v>
      </c>
      <c r="Y871" s="43" t="s">
        <v>78</v>
      </c>
      <c r="Z871" s="112" t="s">
        <v>20461</v>
      </c>
      <c r="AA871" s="45"/>
      <c r="AB871" s="3">
        <v>435600</v>
      </c>
      <c r="AC871" s="3">
        <v>0</v>
      </c>
      <c r="AD871" s="3">
        <v>0</v>
      </c>
      <c r="AE871" s="3">
        <v>0</v>
      </c>
      <c r="AF871" s="3">
        <f>SUM(Table2[[#This Row],[PE 2021 Obligations]],Table2[[#This Row],[ROW 2021 Obligations]],Table2[[#This Row],[Construction 2021 Obligations]],Table2[[#This Row],[Paving 2021 Obligations]])</f>
        <v>435600</v>
      </c>
      <c r="AG871" s="3">
        <v>630600</v>
      </c>
      <c r="AH871" s="3">
        <v>159000</v>
      </c>
      <c r="AI871" s="3">
        <v>0</v>
      </c>
      <c r="AJ871" s="3">
        <v>0</v>
      </c>
      <c r="AK871" s="3">
        <v>789600</v>
      </c>
      <c r="AL871" s="43" t="s">
        <v>658</v>
      </c>
    </row>
    <row r="872" spans="1:38" ht="30" hidden="1" x14ac:dyDescent="0.25">
      <c r="A872" s="47">
        <v>117125</v>
      </c>
      <c r="B872" s="48">
        <v>3</v>
      </c>
      <c r="C872" s="49" t="s">
        <v>31</v>
      </c>
      <c r="D872" s="50">
        <v>40967</v>
      </c>
      <c r="E872" s="49" t="s">
        <v>654</v>
      </c>
      <c r="F872" s="50">
        <v>44204</v>
      </c>
      <c r="G872" s="49" t="s">
        <v>832</v>
      </c>
      <c r="H872" s="51" t="s">
        <v>98</v>
      </c>
      <c r="I872" s="49" t="s">
        <v>683</v>
      </c>
      <c r="J872" s="49" t="s">
        <v>148</v>
      </c>
      <c r="K872" s="49"/>
      <c r="L872" s="52" t="s">
        <v>149</v>
      </c>
      <c r="M872" s="51" t="s">
        <v>1646</v>
      </c>
      <c r="N872" s="51" t="s">
        <v>1647</v>
      </c>
      <c r="O872" s="49" t="s">
        <v>632</v>
      </c>
      <c r="P872" s="51" t="s">
        <v>453</v>
      </c>
      <c r="Q872" s="51"/>
      <c r="R872" s="110" t="s">
        <v>139</v>
      </c>
      <c r="S872" s="110" t="s">
        <v>42</v>
      </c>
      <c r="T872" s="130"/>
      <c r="U872" s="53">
        <v>0</v>
      </c>
      <c r="V872" s="50">
        <v>44176</v>
      </c>
      <c r="W872" s="49"/>
      <c r="X872" s="52" t="s">
        <v>43</v>
      </c>
      <c r="Y872" s="49" t="s">
        <v>454</v>
      </c>
      <c r="Z872" s="127" t="s">
        <v>20457</v>
      </c>
      <c r="AA872" s="51"/>
      <c r="AB872" s="54">
        <v>19000</v>
      </c>
      <c r="AC872" s="54">
        <v>0</v>
      </c>
      <c r="AD872" s="54">
        <v>37822</v>
      </c>
      <c r="AE872" s="54">
        <v>0</v>
      </c>
      <c r="AF872" s="3">
        <f>SUM(Table2[[#This Row],[PE 2021 Obligations]],Table2[[#This Row],[ROW 2021 Obligations]],Table2[[#This Row],[Construction 2021 Obligations]],Table2[[#This Row],[Paving 2021 Obligations]])</f>
        <v>56822</v>
      </c>
      <c r="AG872" s="54">
        <v>199000</v>
      </c>
      <c r="AH872" s="54">
        <v>10000</v>
      </c>
      <c r="AI872" s="54">
        <v>947295</v>
      </c>
      <c r="AJ872" s="54">
        <v>0</v>
      </c>
      <c r="AK872" s="54">
        <v>1156295</v>
      </c>
      <c r="AL872" s="49" t="s">
        <v>1648</v>
      </c>
    </row>
    <row r="873" spans="1:38" ht="30" hidden="1" x14ac:dyDescent="0.25">
      <c r="A873" s="13">
        <v>120048</v>
      </c>
      <c r="B873" s="15">
        <v>1</v>
      </c>
      <c r="C873" s="43" t="s">
        <v>31</v>
      </c>
      <c r="D873" s="44">
        <v>41647</v>
      </c>
      <c r="E873" s="43" t="s">
        <v>654</v>
      </c>
      <c r="F873" s="44">
        <v>44299</v>
      </c>
      <c r="G873" s="43" t="s">
        <v>74</v>
      </c>
      <c r="H873" s="45" t="s">
        <v>337</v>
      </c>
      <c r="I873" s="43" t="s">
        <v>1967</v>
      </c>
      <c r="J873" s="43"/>
      <c r="K873" s="43" t="s">
        <v>1968</v>
      </c>
      <c r="L873" s="46" t="s">
        <v>37</v>
      </c>
      <c r="M873" s="45" t="s">
        <v>1969</v>
      </c>
      <c r="N873" s="45" t="s">
        <v>1970</v>
      </c>
      <c r="O873" s="43" t="s">
        <v>632</v>
      </c>
      <c r="P873" s="45" t="s">
        <v>453</v>
      </c>
      <c r="Q873" s="45"/>
      <c r="R873" s="110" t="s">
        <v>139</v>
      </c>
      <c r="S873" s="110" t="s">
        <v>42</v>
      </c>
      <c r="T873" s="130"/>
      <c r="U873" s="10">
        <v>0</v>
      </c>
      <c r="V873" s="44">
        <v>44281</v>
      </c>
      <c r="W873" s="43"/>
      <c r="X873" s="46" t="s">
        <v>43</v>
      </c>
      <c r="Y873" s="43" t="s">
        <v>78</v>
      </c>
      <c r="Z873" s="116" t="s">
        <v>20458</v>
      </c>
      <c r="AA873" s="45"/>
      <c r="AB873" s="3">
        <v>19000</v>
      </c>
      <c r="AC873" s="3">
        <v>0</v>
      </c>
      <c r="AD873" s="3">
        <v>505500</v>
      </c>
      <c r="AE873" s="3">
        <v>0</v>
      </c>
      <c r="AF873" s="3">
        <f>SUM(Table2[[#This Row],[PE 2021 Obligations]],Table2[[#This Row],[ROW 2021 Obligations]],Table2[[#This Row],[Construction 2021 Obligations]],Table2[[#This Row],[Paving 2021 Obligations]])</f>
        <v>524500</v>
      </c>
      <c r="AG873" s="3">
        <v>125400</v>
      </c>
      <c r="AH873" s="3">
        <v>82000</v>
      </c>
      <c r="AI873" s="3">
        <v>505500</v>
      </c>
      <c r="AJ873" s="3">
        <v>0</v>
      </c>
      <c r="AK873" s="3">
        <v>712900</v>
      </c>
      <c r="AL873" s="43" t="s">
        <v>1971</v>
      </c>
    </row>
    <row r="874" spans="1:38" ht="30" hidden="1" x14ac:dyDescent="0.25">
      <c r="A874" s="47">
        <v>124919</v>
      </c>
      <c r="B874" s="48">
        <v>3</v>
      </c>
      <c r="C874" s="49" t="s">
        <v>31</v>
      </c>
      <c r="D874" s="50">
        <v>42584</v>
      </c>
      <c r="E874" s="49" t="s">
        <v>2518</v>
      </c>
      <c r="F874" s="50">
        <v>44208</v>
      </c>
      <c r="G874" s="49" t="s">
        <v>832</v>
      </c>
      <c r="H874" s="51" t="s">
        <v>69</v>
      </c>
      <c r="I874" s="49" t="s">
        <v>2335</v>
      </c>
      <c r="J874" s="49" t="s">
        <v>116</v>
      </c>
      <c r="K874" s="49"/>
      <c r="L874" s="52" t="s">
        <v>116</v>
      </c>
      <c r="M874" s="51" t="s">
        <v>3317</v>
      </c>
      <c r="N874" s="51" t="s">
        <v>3318</v>
      </c>
      <c r="O874" s="49" t="s">
        <v>632</v>
      </c>
      <c r="P874" s="51" t="s">
        <v>453</v>
      </c>
      <c r="Q874" s="51"/>
      <c r="R874" s="110" t="s">
        <v>139</v>
      </c>
      <c r="S874" s="110" t="s">
        <v>42</v>
      </c>
      <c r="T874" s="130"/>
      <c r="U874" s="53">
        <v>0.3</v>
      </c>
      <c r="V874" s="50">
        <v>44176</v>
      </c>
      <c r="W874" s="49"/>
      <c r="X874" s="52" t="s">
        <v>43</v>
      </c>
      <c r="Y874" s="49" t="s">
        <v>140</v>
      </c>
      <c r="Z874" s="127" t="s">
        <v>20460</v>
      </c>
      <c r="AA874" s="51"/>
      <c r="AB874" s="54">
        <v>0</v>
      </c>
      <c r="AC874" s="54">
        <v>0</v>
      </c>
      <c r="AD874" s="54">
        <v>173375</v>
      </c>
      <c r="AE874" s="54">
        <v>0</v>
      </c>
      <c r="AF874" s="3">
        <f>SUM(Table2[[#This Row],[PE 2021 Obligations]],Table2[[#This Row],[ROW 2021 Obligations]],Table2[[#This Row],[Construction 2021 Obligations]],Table2[[#This Row],[Paving 2021 Obligations]])</f>
        <v>173375</v>
      </c>
      <c r="AG874" s="54">
        <v>45000</v>
      </c>
      <c r="AH874" s="54">
        <v>0</v>
      </c>
      <c r="AI874" s="54">
        <v>173375</v>
      </c>
      <c r="AJ874" s="54">
        <v>0</v>
      </c>
      <c r="AK874" s="54">
        <v>218375</v>
      </c>
      <c r="AL874" s="49" t="s">
        <v>3319</v>
      </c>
    </row>
    <row r="875" spans="1:38" hidden="1" x14ac:dyDescent="0.25">
      <c r="A875" s="47">
        <v>112456</v>
      </c>
      <c r="B875" s="48">
        <v>1</v>
      </c>
      <c r="C875" s="49" t="s">
        <v>474</v>
      </c>
      <c r="D875" s="50">
        <v>39883</v>
      </c>
      <c r="E875" s="49" t="s">
        <v>1244</v>
      </c>
      <c r="F875" s="50">
        <v>44354</v>
      </c>
      <c r="G875" s="49" t="s">
        <v>32</v>
      </c>
      <c r="H875" s="51" t="s">
        <v>34</v>
      </c>
      <c r="I875" s="49" t="s">
        <v>1251</v>
      </c>
      <c r="J875" s="49" t="s">
        <v>148</v>
      </c>
      <c r="K875" s="49"/>
      <c r="L875" s="52" t="s">
        <v>149</v>
      </c>
      <c r="M875" s="51" t="s">
        <v>1252</v>
      </c>
      <c r="N875" s="51" t="s">
        <v>1253</v>
      </c>
      <c r="O875" s="49" t="s">
        <v>119</v>
      </c>
      <c r="P875" s="51" t="s">
        <v>1254</v>
      </c>
      <c r="Q875" s="51"/>
      <c r="R875" s="111" t="s">
        <v>139</v>
      </c>
      <c r="S875" s="111" t="s">
        <v>42</v>
      </c>
      <c r="T875" s="120"/>
      <c r="U875" s="53">
        <v>0.75</v>
      </c>
      <c r="V875" s="50">
        <v>43553</v>
      </c>
      <c r="W875" s="49"/>
      <c r="X875" s="52" t="s">
        <v>43</v>
      </c>
      <c r="Y875" s="49" t="s">
        <v>454</v>
      </c>
      <c r="Z875" s="127" t="s">
        <v>20457</v>
      </c>
      <c r="AA875" s="51"/>
      <c r="AB875" s="54">
        <v>-305000</v>
      </c>
      <c r="AC875" s="54">
        <v>0</v>
      </c>
      <c r="AD875" s="54">
        <v>1350000</v>
      </c>
      <c r="AE875" s="54">
        <v>0</v>
      </c>
      <c r="AF875" s="3">
        <f>SUM(Table2[[#This Row],[PE 2021 Obligations]],Table2[[#This Row],[ROW 2021 Obligations]],Table2[[#This Row],[Construction 2021 Obligations]],Table2[[#This Row],[Paving 2021 Obligations]])</f>
        <v>1045000</v>
      </c>
      <c r="AG875" s="54">
        <v>725000</v>
      </c>
      <c r="AH875" s="54">
        <v>0</v>
      </c>
      <c r="AI875" s="54">
        <v>17239274</v>
      </c>
      <c r="AJ875" s="54">
        <v>0</v>
      </c>
      <c r="AK875" s="54">
        <v>17964274</v>
      </c>
      <c r="AL875" s="49" t="s">
        <v>1255</v>
      </c>
    </row>
    <row r="876" spans="1:38" ht="90" hidden="1" x14ac:dyDescent="0.25">
      <c r="A876" s="47">
        <v>112833</v>
      </c>
      <c r="B876" s="48">
        <v>2</v>
      </c>
      <c r="C876" s="49" t="s">
        <v>31</v>
      </c>
      <c r="D876" s="50">
        <v>39944</v>
      </c>
      <c r="E876" s="49" t="s">
        <v>1244</v>
      </c>
      <c r="F876" s="50">
        <v>44034</v>
      </c>
      <c r="G876" s="49" t="s">
        <v>75</v>
      </c>
      <c r="H876" s="51" t="s">
        <v>286</v>
      </c>
      <c r="I876" s="49" t="s">
        <v>155</v>
      </c>
      <c r="J876" s="49" t="s">
        <v>148</v>
      </c>
      <c r="K876" s="49"/>
      <c r="L876" s="52" t="s">
        <v>149</v>
      </c>
      <c r="M876" s="51" t="s">
        <v>1277</v>
      </c>
      <c r="N876" s="51" t="s">
        <v>1278</v>
      </c>
      <c r="O876" s="49" t="s">
        <v>119</v>
      </c>
      <c r="P876" s="51" t="s">
        <v>1254</v>
      </c>
      <c r="Q876" s="51"/>
      <c r="R876" s="111" t="s">
        <v>139</v>
      </c>
      <c r="S876" s="111" t="s">
        <v>42</v>
      </c>
      <c r="T876" s="120"/>
      <c r="U876" s="53">
        <v>0.65</v>
      </c>
      <c r="V876" s="50">
        <v>44008</v>
      </c>
      <c r="W876" s="49"/>
      <c r="X876" s="52" t="s">
        <v>43</v>
      </c>
      <c r="Y876" s="49" t="s">
        <v>454</v>
      </c>
      <c r="Z876" s="127" t="s">
        <v>20457</v>
      </c>
      <c r="AA876" s="51"/>
      <c r="AB876" s="54">
        <v>0</v>
      </c>
      <c r="AC876" s="54">
        <v>0</v>
      </c>
      <c r="AD876" s="54">
        <v>8645453</v>
      </c>
      <c r="AE876" s="54">
        <v>0</v>
      </c>
      <c r="AF876" s="3">
        <f>SUM(Table2[[#This Row],[PE 2021 Obligations]],Table2[[#This Row],[ROW 2021 Obligations]],Table2[[#This Row],[Construction 2021 Obligations]],Table2[[#This Row],[Paving 2021 Obligations]])</f>
        <v>8645453</v>
      </c>
      <c r="AG876" s="54">
        <v>3500000</v>
      </c>
      <c r="AH876" s="54">
        <v>3065026</v>
      </c>
      <c r="AI876" s="54">
        <v>35194269</v>
      </c>
      <c r="AJ876" s="54">
        <v>0</v>
      </c>
      <c r="AK876" s="54">
        <v>41759295</v>
      </c>
      <c r="AL876" s="49" t="s">
        <v>1279</v>
      </c>
    </row>
    <row r="877" spans="1:38" ht="75" hidden="1" x14ac:dyDescent="0.25">
      <c r="A877" s="13">
        <v>114174</v>
      </c>
      <c r="B877" s="15">
        <v>2</v>
      </c>
      <c r="C877" s="43" t="s">
        <v>31</v>
      </c>
      <c r="D877" s="44">
        <v>40245</v>
      </c>
      <c r="E877" s="43" t="s">
        <v>513</v>
      </c>
      <c r="F877" s="44">
        <v>44106</v>
      </c>
      <c r="G877" s="43" t="s">
        <v>75</v>
      </c>
      <c r="H877" s="45" t="s">
        <v>286</v>
      </c>
      <c r="I877" s="43" t="s">
        <v>163</v>
      </c>
      <c r="J877" s="43" t="s">
        <v>148</v>
      </c>
      <c r="K877" s="43"/>
      <c r="L877" s="46" t="s">
        <v>149</v>
      </c>
      <c r="M877" s="45" t="s">
        <v>1371</v>
      </c>
      <c r="N877" s="45" t="s">
        <v>1372</v>
      </c>
      <c r="O877" s="43" t="s">
        <v>119</v>
      </c>
      <c r="P877" s="45" t="s">
        <v>1254</v>
      </c>
      <c r="Q877" s="45"/>
      <c r="R877" s="112" t="s">
        <v>139</v>
      </c>
      <c r="S877" s="112" t="s">
        <v>42</v>
      </c>
      <c r="T877" s="59"/>
      <c r="U877" s="10">
        <v>3.48</v>
      </c>
      <c r="V877" s="44">
        <v>43434</v>
      </c>
      <c r="W877" s="43"/>
      <c r="X877" s="46" t="s">
        <v>43</v>
      </c>
      <c r="Y877" s="43" t="s">
        <v>454</v>
      </c>
      <c r="Z877" s="112" t="s">
        <v>20457</v>
      </c>
      <c r="AA877" s="45"/>
      <c r="AB877" s="3">
        <v>2333334</v>
      </c>
      <c r="AC877" s="3">
        <v>0</v>
      </c>
      <c r="AD877" s="3">
        <v>0</v>
      </c>
      <c r="AE877" s="3">
        <v>0</v>
      </c>
      <c r="AF877" s="3">
        <f>SUM(Table2[[#This Row],[PE 2021 Obligations]],Table2[[#This Row],[ROW 2021 Obligations]],Table2[[#This Row],[Construction 2021 Obligations]],Table2[[#This Row],[Paving 2021 Obligations]])</f>
        <v>2333334</v>
      </c>
      <c r="AG877" s="3">
        <v>11333334</v>
      </c>
      <c r="AH877" s="3">
        <v>4501398</v>
      </c>
      <c r="AI877" s="3">
        <v>136250000</v>
      </c>
      <c r="AJ877" s="3">
        <v>0</v>
      </c>
      <c r="AK877" s="3">
        <v>152084732</v>
      </c>
      <c r="AL877" s="43" t="s">
        <v>1373</v>
      </c>
    </row>
    <row r="878" spans="1:38" hidden="1" x14ac:dyDescent="0.25">
      <c r="A878" s="13">
        <v>115786</v>
      </c>
      <c r="B878" s="15">
        <v>3</v>
      </c>
      <c r="C878" s="43" t="s">
        <v>31</v>
      </c>
      <c r="D878" s="44">
        <v>40651</v>
      </c>
      <c r="E878" s="43" t="s">
        <v>534</v>
      </c>
      <c r="F878" s="44">
        <v>44349</v>
      </c>
      <c r="G878" s="43" t="s">
        <v>832</v>
      </c>
      <c r="H878" s="45" t="s">
        <v>49</v>
      </c>
      <c r="I878" s="43" t="s">
        <v>683</v>
      </c>
      <c r="J878" s="43" t="s">
        <v>148</v>
      </c>
      <c r="K878" s="43"/>
      <c r="L878" s="46" t="s">
        <v>149</v>
      </c>
      <c r="M878" s="45" t="s">
        <v>1503</v>
      </c>
      <c r="N878" s="45" t="s">
        <v>1253</v>
      </c>
      <c r="O878" s="43" t="s">
        <v>119</v>
      </c>
      <c r="P878" s="45" t="s">
        <v>1254</v>
      </c>
      <c r="Q878" s="45"/>
      <c r="R878" s="112" t="s">
        <v>139</v>
      </c>
      <c r="S878" s="112" t="s">
        <v>42</v>
      </c>
      <c r="T878" s="59"/>
      <c r="U878" s="10">
        <v>1.1000000000000001</v>
      </c>
      <c r="V878" s="44">
        <v>44323</v>
      </c>
      <c r="W878" s="43"/>
      <c r="X878" s="46" t="s">
        <v>43</v>
      </c>
      <c r="Y878" s="43" t="s">
        <v>454</v>
      </c>
      <c r="Z878" s="112" t="s">
        <v>20457</v>
      </c>
      <c r="AA878" s="45"/>
      <c r="AB878" s="3">
        <v>31000</v>
      </c>
      <c r="AC878" s="3">
        <v>0</v>
      </c>
      <c r="AD878" s="3">
        <v>30724570.699999999</v>
      </c>
      <c r="AE878" s="3">
        <v>0</v>
      </c>
      <c r="AF878" s="3">
        <f>SUM(Table2[[#This Row],[PE 2021 Obligations]],Table2[[#This Row],[ROW 2021 Obligations]],Table2[[#This Row],[Construction 2021 Obligations]],Table2[[#This Row],[Paving 2021 Obligations]])</f>
        <v>30755570.699999999</v>
      </c>
      <c r="AG878" s="3">
        <v>1443000</v>
      </c>
      <c r="AH878" s="3">
        <v>3535866</v>
      </c>
      <c r="AI878" s="3">
        <v>30724570.699999999</v>
      </c>
      <c r="AJ878" s="3">
        <v>0</v>
      </c>
      <c r="AK878" s="3">
        <v>35703436.700000003</v>
      </c>
      <c r="AL878" s="43" t="s">
        <v>1504</v>
      </c>
    </row>
    <row r="879" spans="1:38" ht="45" hidden="1" x14ac:dyDescent="0.25">
      <c r="A879" s="13">
        <v>123105</v>
      </c>
      <c r="B879" s="15">
        <v>2</v>
      </c>
      <c r="C879" s="43" t="s">
        <v>73</v>
      </c>
      <c r="D879" s="44">
        <v>42310</v>
      </c>
      <c r="E879" s="43" t="s">
        <v>1928</v>
      </c>
      <c r="F879" s="44">
        <v>44238</v>
      </c>
      <c r="G879" s="43" t="s">
        <v>102</v>
      </c>
      <c r="H879" s="45" t="s">
        <v>286</v>
      </c>
      <c r="I879" s="43" t="s">
        <v>163</v>
      </c>
      <c r="J879" s="43" t="s">
        <v>148</v>
      </c>
      <c r="K879" s="43"/>
      <c r="L879" s="46" t="s">
        <v>149</v>
      </c>
      <c r="M879" s="45" t="s">
        <v>2409</v>
      </c>
      <c r="N879" s="45" t="s">
        <v>2410</v>
      </c>
      <c r="O879" s="43" t="s">
        <v>119</v>
      </c>
      <c r="P879" s="45" t="s">
        <v>1254</v>
      </c>
      <c r="Q879" s="45"/>
      <c r="R879" s="112" t="s">
        <v>139</v>
      </c>
      <c r="S879" s="112" t="s">
        <v>42</v>
      </c>
      <c r="T879" s="59"/>
      <c r="U879" s="10">
        <v>1.67</v>
      </c>
      <c r="V879" s="44">
        <v>45009</v>
      </c>
      <c r="W879" s="43"/>
      <c r="X879" s="46" t="s">
        <v>43</v>
      </c>
      <c r="Y879" s="43" t="s">
        <v>454</v>
      </c>
      <c r="Z879" s="112" t="s">
        <v>20457</v>
      </c>
      <c r="AA879" s="45"/>
      <c r="AB879" s="3">
        <v>3500000</v>
      </c>
      <c r="AC879" s="3">
        <v>0</v>
      </c>
      <c r="AD879" s="3">
        <v>0</v>
      </c>
      <c r="AE879" s="3">
        <v>0</v>
      </c>
      <c r="AF879" s="3">
        <f>SUM(Table2[[#This Row],[PE 2021 Obligations]],Table2[[#This Row],[ROW 2021 Obligations]],Table2[[#This Row],[Construction 2021 Obligations]],Table2[[#This Row],[Paving 2021 Obligations]])</f>
        <v>3500000</v>
      </c>
      <c r="AG879" s="3">
        <v>5373800</v>
      </c>
      <c r="AH879" s="3">
        <v>0</v>
      </c>
      <c r="AI879" s="3">
        <v>0</v>
      </c>
      <c r="AJ879" s="3">
        <v>0</v>
      </c>
      <c r="AK879" s="3">
        <v>5373800</v>
      </c>
      <c r="AL879" s="43" t="s">
        <v>2411</v>
      </c>
    </row>
    <row r="880" spans="1:38" ht="30" hidden="1" x14ac:dyDescent="0.25">
      <c r="A880" s="47">
        <v>100281.01</v>
      </c>
      <c r="B880" s="48">
        <v>3</v>
      </c>
      <c r="C880" s="49" t="s">
        <v>47</v>
      </c>
      <c r="D880" s="50">
        <v>39888</v>
      </c>
      <c r="E880" s="49" t="s">
        <v>513</v>
      </c>
      <c r="F880" s="50">
        <v>43966</v>
      </c>
      <c r="G880" s="49" t="s">
        <v>103</v>
      </c>
      <c r="H880" s="51" t="s">
        <v>437</v>
      </c>
      <c r="I880" s="49" t="s">
        <v>548</v>
      </c>
      <c r="J880" s="49" t="s">
        <v>116</v>
      </c>
      <c r="K880" s="49"/>
      <c r="L880" s="52" t="s">
        <v>116</v>
      </c>
      <c r="M880" s="51" t="s">
        <v>549</v>
      </c>
      <c r="N880" s="51" t="s">
        <v>550</v>
      </c>
      <c r="O880" s="49" t="s">
        <v>119</v>
      </c>
      <c r="P880" s="51" t="s">
        <v>551</v>
      </c>
      <c r="Q880" s="51"/>
      <c r="R880" s="110" t="s">
        <v>139</v>
      </c>
      <c r="S880" s="110" t="s">
        <v>42</v>
      </c>
      <c r="T880" s="130"/>
      <c r="U880" s="53">
        <v>7.5</v>
      </c>
      <c r="V880" s="52"/>
      <c r="W880" s="49"/>
      <c r="X880" s="52" t="s">
        <v>43</v>
      </c>
      <c r="Y880" s="49" t="s">
        <v>140</v>
      </c>
      <c r="Z880" s="112" t="s">
        <v>20460</v>
      </c>
      <c r="AA880" s="51"/>
      <c r="AB880" s="54">
        <v>5901.89</v>
      </c>
      <c r="AC880" s="54">
        <v>0</v>
      </c>
      <c r="AD880" s="54">
        <v>0</v>
      </c>
      <c r="AE880" s="54">
        <v>0</v>
      </c>
      <c r="AF880" s="3">
        <f>SUM(Table2[[#This Row],[PE 2021 Obligations]],Table2[[#This Row],[ROW 2021 Obligations]],Table2[[#This Row],[Construction 2021 Obligations]],Table2[[#This Row],[Paving 2021 Obligations]])</f>
        <v>5901.89</v>
      </c>
      <c r="AG880" s="54">
        <v>719901.89</v>
      </c>
      <c r="AH880" s="54">
        <v>0</v>
      </c>
      <c r="AI880" s="54">
        <v>0</v>
      </c>
      <c r="AJ880" s="54">
        <v>0</v>
      </c>
      <c r="AK880" s="54">
        <v>719901.89</v>
      </c>
      <c r="AL880" s="49"/>
    </row>
    <row r="881" spans="1:38" ht="30" hidden="1" x14ac:dyDescent="0.25">
      <c r="A881" s="13">
        <v>102380.01</v>
      </c>
      <c r="B881" s="15">
        <v>1</v>
      </c>
      <c r="C881" s="43" t="s">
        <v>73</v>
      </c>
      <c r="D881" s="44">
        <v>37319</v>
      </c>
      <c r="E881" s="43" t="s">
        <v>32</v>
      </c>
      <c r="F881" s="44">
        <v>44356</v>
      </c>
      <c r="G881" s="43" t="s">
        <v>109</v>
      </c>
      <c r="H881" s="45" t="s">
        <v>359</v>
      </c>
      <c r="I881" s="43" t="s">
        <v>752</v>
      </c>
      <c r="J881" s="43" t="s">
        <v>116</v>
      </c>
      <c r="K881" s="43"/>
      <c r="L881" s="46" t="s">
        <v>116</v>
      </c>
      <c r="M881" s="45" t="s">
        <v>753</v>
      </c>
      <c r="N881" s="45" t="s">
        <v>754</v>
      </c>
      <c r="O881" s="43" t="s">
        <v>119</v>
      </c>
      <c r="P881" s="45" t="s">
        <v>551</v>
      </c>
      <c r="Q881" s="45"/>
      <c r="R881" s="112" t="s">
        <v>139</v>
      </c>
      <c r="S881" s="112" t="s">
        <v>42</v>
      </c>
      <c r="T881" s="59"/>
      <c r="U881" s="10">
        <v>7.11</v>
      </c>
      <c r="V881" s="46"/>
      <c r="W881" s="43"/>
      <c r="X881" s="46" t="s">
        <v>43</v>
      </c>
      <c r="Y881" s="43" t="s">
        <v>78</v>
      </c>
      <c r="Z881" s="112" t="s">
        <v>20461</v>
      </c>
      <c r="AA881" s="45"/>
      <c r="AB881" s="3">
        <v>1000000</v>
      </c>
      <c r="AC881" s="3">
        <v>0</v>
      </c>
      <c r="AD881" s="3">
        <v>0</v>
      </c>
      <c r="AE881" s="3">
        <v>0</v>
      </c>
      <c r="AF881" s="3">
        <f>SUM(Table2[[#This Row],[PE 2021 Obligations]],Table2[[#This Row],[ROW 2021 Obligations]],Table2[[#This Row],[Construction 2021 Obligations]],Table2[[#This Row],[Paving 2021 Obligations]])</f>
        <v>1000000</v>
      </c>
      <c r="AG881" s="3">
        <v>2650000</v>
      </c>
      <c r="AH881" s="3">
        <v>0</v>
      </c>
      <c r="AI881" s="3">
        <v>0</v>
      </c>
      <c r="AJ881" s="3">
        <v>0</v>
      </c>
      <c r="AK881" s="3">
        <v>2650000</v>
      </c>
      <c r="AL881" s="43"/>
    </row>
    <row r="882" spans="1:38" ht="30" hidden="1" x14ac:dyDescent="0.25">
      <c r="A882" s="47">
        <v>112524</v>
      </c>
      <c r="B882" s="48">
        <v>2</v>
      </c>
      <c r="C882" s="49" t="s">
        <v>73</v>
      </c>
      <c r="D882" s="50">
        <v>39888</v>
      </c>
      <c r="E882" s="49" t="s">
        <v>570</v>
      </c>
      <c r="F882" s="50">
        <v>44154</v>
      </c>
      <c r="G882" s="49" t="s">
        <v>514</v>
      </c>
      <c r="H882" s="51" t="s">
        <v>286</v>
      </c>
      <c r="I882" s="49" t="s">
        <v>1087</v>
      </c>
      <c r="J882" s="49" t="s">
        <v>116</v>
      </c>
      <c r="K882" s="49"/>
      <c r="L882" s="52" t="s">
        <v>116</v>
      </c>
      <c r="M882" s="51" t="s">
        <v>1261</v>
      </c>
      <c r="N882" s="51"/>
      <c r="O882" s="49" t="s">
        <v>119</v>
      </c>
      <c r="P882" s="51" t="s">
        <v>551</v>
      </c>
      <c r="Q882" s="51"/>
      <c r="R882" s="111" t="s">
        <v>139</v>
      </c>
      <c r="S882" s="111" t="s">
        <v>42</v>
      </c>
      <c r="T882" s="120"/>
      <c r="U882" s="53">
        <v>3.96</v>
      </c>
      <c r="V882" s="52"/>
      <c r="W882" s="49"/>
      <c r="X882" s="52" t="s">
        <v>43</v>
      </c>
      <c r="Y882" s="49" t="s">
        <v>140</v>
      </c>
      <c r="Z882" s="112" t="s">
        <v>20460</v>
      </c>
      <c r="AA882" s="51"/>
      <c r="AB882" s="54">
        <v>501765.53</v>
      </c>
      <c r="AC882" s="54">
        <v>0</v>
      </c>
      <c r="AD882" s="54">
        <v>0</v>
      </c>
      <c r="AE882" s="54">
        <v>0</v>
      </c>
      <c r="AF882" s="3">
        <f>SUM(Table2[[#This Row],[PE 2021 Obligations]],Table2[[#This Row],[ROW 2021 Obligations]],Table2[[#This Row],[Construction 2021 Obligations]],Table2[[#This Row],[Paving 2021 Obligations]])</f>
        <v>501765.53</v>
      </c>
      <c r="AG882" s="54">
        <v>5643515.5300000003</v>
      </c>
      <c r="AH882" s="54">
        <v>0</v>
      </c>
      <c r="AI882" s="54">
        <v>0</v>
      </c>
      <c r="AJ882" s="54">
        <v>0</v>
      </c>
      <c r="AK882" s="54">
        <v>5643515.5300000003</v>
      </c>
      <c r="AL882" s="49"/>
    </row>
    <row r="883" spans="1:38" ht="60" hidden="1" x14ac:dyDescent="0.25">
      <c r="A883" s="47">
        <v>124104</v>
      </c>
      <c r="B883" s="48">
        <v>2</v>
      </c>
      <c r="C883" s="49" t="s">
        <v>73</v>
      </c>
      <c r="D883" s="50">
        <v>42573</v>
      </c>
      <c r="E883" s="49" t="s">
        <v>109</v>
      </c>
      <c r="F883" s="50">
        <v>44246</v>
      </c>
      <c r="G883" s="49" t="s">
        <v>109</v>
      </c>
      <c r="H883" s="51" t="s">
        <v>2687</v>
      </c>
      <c r="I883" s="49" t="s">
        <v>518</v>
      </c>
      <c r="J883" s="49" t="s">
        <v>116</v>
      </c>
      <c r="K883" s="49"/>
      <c r="L883" s="52" t="s">
        <v>116</v>
      </c>
      <c r="M883" s="51" t="s">
        <v>2688</v>
      </c>
      <c r="N883" s="51" t="s">
        <v>2689</v>
      </c>
      <c r="O883" s="49" t="s">
        <v>119</v>
      </c>
      <c r="P883" s="51" t="s">
        <v>551</v>
      </c>
      <c r="Q883" s="51"/>
      <c r="R883" s="111" t="s">
        <v>139</v>
      </c>
      <c r="S883" s="111" t="s">
        <v>42</v>
      </c>
      <c r="T883" s="120"/>
      <c r="U883" s="53">
        <v>19.059999999999999</v>
      </c>
      <c r="V883" s="52"/>
      <c r="W883" s="49"/>
      <c r="X883" s="52" t="s">
        <v>43</v>
      </c>
      <c r="Y883" s="49" t="s">
        <v>140</v>
      </c>
      <c r="Z883" s="127" t="s">
        <v>20460</v>
      </c>
      <c r="AA883" s="51"/>
      <c r="AB883" s="54">
        <v>1400000</v>
      </c>
      <c r="AC883" s="54">
        <v>0</v>
      </c>
      <c r="AD883" s="54">
        <v>0</v>
      </c>
      <c r="AE883" s="54">
        <v>0</v>
      </c>
      <c r="AF883" s="3">
        <f>SUM(Table2[[#This Row],[PE 2021 Obligations]],Table2[[#This Row],[ROW 2021 Obligations]],Table2[[#This Row],[Construction 2021 Obligations]],Table2[[#This Row],[Paving 2021 Obligations]])</f>
        <v>1400000</v>
      </c>
      <c r="AG883" s="54">
        <v>2389900</v>
      </c>
      <c r="AH883" s="54">
        <v>0</v>
      </c>
      <c r="AI883" s="54">
        <v>0</v>
      </c>
      <c r="AJ883" s="54">
        <v>0</v>
      </c>
      <c r="AK883" s="54">
        <v>2389900</v>
      </c>
      <c r="AL883" s="49"/>
    </row>
    <row r="884" spans="1:38" ht="30" hidden="1" x14ac:dyDescent="0.25">
      <c r="A884" s="13">
        <v>127364</v>
      </c>
      <c r="B884" s="15">
        <v>1</v>
      </c>
      <c r="C884" s="43" t="s">
        <v>73</v>
      </c>
      <c r="D884" s="44">
        <v>43193</v>
      </c>
      <c r="E884" s="43" t="s">
        <v>2282</v>
      </c>
      <c r="F884" s="44">
        <v>44364</v>
      </c>
      <c r="G884" s="43" t="s">
        <v>109</v>
      </c>
      <c r="H884" s="45" t="s">
        <v>386</v>
      </c>
      <c r="I884" s="43" t="s">
        <v>159</v>
      </c>
      <c r="J884" s="43" t="s">
        <v>148</v>
      </c>
      <c r="K884" s="43"/>
      <c r="L884" s="46" t="s">
        <v>149</v>
      </c>
      <c r="M884" s="136" t="s">
        <v>4186</v>
      </c>
      <c r="N884" s="45" t="s">
        <v>4187</v>
      </c>
      <c r="O884" s="43" t="s">
        <v>1520</v>
      </c>
      <c r="P884" s="45" t="s">
        <v>1917</v>
      </c>
      <c r="Q884" s="45"/>
      <c r="R884" s="112" t="s">
        <v>139</v>
      </c>
      <c r="S884" s="112" t="s">
        <v>42</v>
      </c>
      <c r="T884" s="135" t="s">
        <v>20474</v>
      </c>
      <c r="U884" s="10">
        <v>0.26</v>
      </c>
      <c r="V884" s="46"/>
      <c r="W884" s="43"/>
      <c r="X884" s="46" t="s">
        <v>43</v>
      </c>
      <c r="Y884" s="43" t="s">
        <v>454</v>
      </c>
      <c r="Z884" s="112" t="s">
        <v>20457</v>
      </c>
      <c r="AA884" s="45"/>
      <c r="AB884" s="3">
        <v>-22200.87</v>
      </c>
      <c r="AC884" s="3">
        <v>0</v>
      </c>
      <c r="AD884" s="3">
        <v>0</v>
      </c>
      <c r="AE884" s="3">
        <v>0</v>
      </c>
      <c r="AF884" s="3">
        <f>SUM(Table2[[#This Row],[PE 2021 Obligations]],Table2[[#This Row],[ROW 2021 Obligations]],Table2[[#This Row],[Construction 2021 Obligations]],Table2[[#This Row],[Paving 2021 Obligations]])</f>
        <v>-22200.87</v>
      </c>
      <c r="AG884" s="3">
        <v>27799.13</v>
      </c>
      <c r="AH884" s="3">
        <v>0</v>
      </c>
      <c r="AI884" s="3">
        <v>0</v>
      </c>
      <c r="AJ884" s="3">
        <v>0</v>
      </c>
      <c r="AK884" s="3">
        <v>27799.13</v>
      </c>
      <c r="AL884" s="43" t="s">
        <v>4188</v>
      </c>
    </row>
    <row r="885" spans="1:38" hidden="1" x14ac:dyDescent="0.25">
      <c r="A885" s="13">
        <v>124165.01</v>
      </c>
      <c r="B885" s="15">
        <v>3</v>
      </c>
      <c r="C885" s="43" t="s">
        <v>73</v>
      </c>
      <c r="D885" s="44">
        <v>43852</v>
      </c>
      <c r="E885" s="43" t="s">
        <v>109</v>
      </c>
      <c r="F885" s="44">
        <v>44229</v>
      </c>
      <c r="G885" s="43" t="s">
        <v>109</v>
      </c>
      <c r="H885" s="45" t="s">
        <v>98</v>
      </c>
      <c r="I885" s="43" t="s">
        <v>155</v>
      </c>
      <c r="J885" s="43" t="s">
        <v>148</v>
      </c>
      <c r="K885" s="43"/>
      <c r="L885" s="46" t="s">
        <v>149</v>
      </c>
      <c r="M885" s="45" t="s">
        <v>2761</v>
      </c>
      <c r="N885" s="45" t="s">
        <v>2762</v>
      </c>
      <c r="O885" s="43" t="s">
        <v>119</v>
      </c>
      <c r="P885" s="45" t="s">
        <v>1917</v>
      </c>
      <c r="Q885" s="45"/>
      <c r="R885" s="112" t="s">
        <v>139</v>
      </c>
      <c r="S885" s="112" t="s">
        <v>42</v>
      </c>
      <c r="T885" s="59"/>
      <c r="U885" s="10">
        <v>0.64</v>
      </c>
      <c r="V885" s="44">
        <v>45632</v>
      </c>
      <c r="W885" s="43"/>
      <c r="X885" s="46" t="s">
        <v>43</v>
      </c>
      <c r="Y885" s="43" t="s">
        <v>454</v>
      </c>
      <c r="Z885" s="127" t="s">
        <v>20457</v>
      </c>
      <c r="AA885" s="45"/>
      <c r="AB885" s="3">
        <v>140000</v>
      </c>
      <c r="AC885" s="3">
        <v>0</v>
      </c>
      <c r="AD885" s="3">
        <v>0</v>
      </c>
      <c r="AE885" s="3">
        <v>0</v>
      </c>
      <c r="AF885" s="3">
        <f>SUM(Table2[[#This Row],[PE 2021 Obligations]],Table2[[#This Row],[ROW 2021 Obligations]],Table2[[#This Row],[Construction 2021 Obligations]],Table2[[#This Row],[Paving 2021 Obligations]])</f>
        <v>140000</v>
      </c>
      <c r="AG885" s="3">
        <v>140000</v>
      </c>
      <c r="AH885" s="3">
        <v>0</v>
      </c>
      <c r="AI885" s="3">
        <v>0</v>
      </c>
      <c r="AJ885" s="3">
        <v>0</v>
      </c>
      <c r="AK885" s="3">
        <v>140000</v>
      </c>
      <c r="AL885" s="43"/>
    </row>
    <row r="886" spans="1:38" hidden="1" x14ac:dyDescent="0.25">
      <c r="A886" s="47">
        <v>124165.02</v>
      </c>
      <c r="B886" s="48">
        <v>3</v>
      </c>
      <c r="C886" s="49" t="s">
        <v>73</v>
      </c>
      <c r="D886" s="50">
        <v>43852</v>
      </c>
      <c r="E886" s="49" t="s">
        <v>109</v>
      </c>
      <c r="F886" s="50">
        <v>44343</v>
      </c>
      <c r="G886" s="49" t="s">
        <v>75</v>
      </c>
      <c r="H886" s="51" t="s">
        <v>98</v>
      </c>
      <c r="I886" s="49" t="s">
        <v>155</v>
      </c>
      <c r="J886" s="49" t="s">
        <v>148</v>
      </c>
      <c r="K886" s="49"/>
      <c r="L886" s="52" t="s">
        <v>149</v>
      </c>
      <c r="M886" s="51" t="s">
        <v>2763</v>
      </c>
      <c r="N886" s="51" t="s">
        <v>2762</v>
      </c>
      <c r="O886" s="49" t="s">
        <v>119</v>
      </c>
      <c r="P886" s="51" t="s">
        <v>1917</v>
      </c>
      <c r="Q886" s="51"/>
      <c r="R886" s="111" t="s">
        <v>139</v>
      </c>
      <c r="S886" s="111" t="s">
        <v>42</v>
      </c>
      <c r="T886" s="120"/>
      <c r="U886" s="53">
        <v>0.44500000000000001</v>
      </c>
      <c r="V886" s="50">
        <v>45632</v>
      </c>
      <c r="W886" s="49"/>
      <c r="X886" s="52" t="s">
        <v>43</v>
      </c>
      <c r="Y886" s="49" t="s">
        <v>454</v>
      </c>
      <c r="Z886" s="112" t="s">
        <v>20457</v>
      </c>
      <c r="AA886" s="51"/>
      <c r="AB886" s="54">
        <v>210000</v>
      </c>
      <c r="AC886" s="54">
        <v>0</v>
      </c>
      <c r="AD886" s="54">
        <v>0</v>
      </c>
      <c r="AE886" s="54">
        <v>0</v>
      </c>
      <c r="AF886" s="3">
        <f>SUM(Table2[[#This Row],[PE 2021 Obligations]],Table2[[#This Row],[ROW 2021 Obligations]],Table2[[#This Row],[Construction 2021 Obligations]],Table2[[#This Row],[Paving 2021 Obligations]])</f>
        <v>210000</v>
      </c>
      <c r="AG886" s="54">
        <v>210000</v>
      </c>
      <c r="AH886" s="54">
        <v>0</v>
      </c>
      <c r="AI886" s="54">
        <v>0</v>
      </c>
      <c r="AJ886" s="54">
        <v>0</v>
      </c>
      <c r="AK886" s="54">
        <v>210000</v>
      </c>
      <c r="AL886" s="49"/>
    </row>
    <row r="887" spans="1:38" hidden="1" x14ac:dyDescent="0.25">
      <c r="A887" s="13">
        <v>124165.03</v>
      </c>
      <c r="B887" s="15">
        <v>3</v>
      </c>
      <c r="C887" s="43" t="s">
        <v>73</v>
      </c>
      <c r="D887" s="44">
        <v>43852</v>
      </c>
      <c r="E887" s="43" t="s">
        <v>109</v>
      </c>
      <c r="F887" s="44">
        <v>44229</v>
      </c>
      <c r="G887" s="43" t="s">
        <v>109</v>
      </c>
      <c r="H887" s="45" t="s">
        <v>98</v>
      </c>
      <c r="I887" s="43" t="s">
        <v>155</v>
      </c>
      <c r="J887" s="43" t="s">
        <v>148</v>
      </c>
      <c r="K887" s="43"/>
      <c r="L887" s="46" t="s">
        <v>149</v>
      </c>
      <c r="M887" s="45" t="s">
        <v>2764</v>
      </c>
      <c r="N887" s="45" t="s">
        <v>2762</v>
      </c>
      <c r="O887" s="43" t="s">
        <v>119</v>
      </c>
      <c r="P887" s="45" t="s">
        <v>1917</v>
      </c>
      <c r="Q887" s="45"/>
      <c r="R887" s="112" t="s">
        <v>139</v>
      </c>
      <c r="S887" s="112" t="s">
        <v>42</v>
      </c>
      <c r="T887" s="59"/>
      <c r="U887" s="10">
        <v>0.38</v>
      </c>
      <c r="V887" s="44">
        <v>45632</v>
      </c>
      <c r="W887" s="43"/>
      <c r="X887" s="46" t="s">
        <v>43</v>
      </c>
      <c r="Y887" s="43" t="s">
        <v>454</v>
      </c>
      <c r="Z887" s="127" t="s">
        <v>20457</v>
      </c>
      <c r="AA887" s="45"/>
      <c r="AB887" s="3">
        <v>840000</v>
      </c>
      <c r="AC887" s="3">
        <v>0</v>
      </c>
      <c r="AD887" s="3">
        <v>0</v>
      </c>
      <c r="AE887" s="3">
        <v>0</v>
      </c>
      <c r="AF887" s="3">
        <f>SUM(Table2[[#This Row],[PE 2021 Obligations]],Table2[[#This Row],[ROW 2021 Obligations]],Table2[[#This Row],[Construction 2021 Obligations]],Table2[[#This Row],[Paving 2021 Obligations]])</f>
        <v>840000</v>
      </c>
      <c r="AG887" s="3">
        <v>840000</v>
      </c>
      <c r="AH887" s="3">
        <v>0</v>
      </c>
      <c r="AI887" s="3">
        <v>0</v>
      </c>
      <c r="AJ887" s="3">
        <v>0</v>
      </c>
      <c r="AK887" s="3">
        <v>840000</v>
      </c>
      <c r="AL887" s="43"/>
    </row>
    <row r="888" spans="1:38" hidden="1" x14ac:dyDescent="0.25">
      <c r="A888" s="47">
        <v>124683.01</v>
      </c>
      <c r="B888" s="48">
        <v>3</v>
      </c>
      <c r="C888" s="49" t="s">
        <v>73</v>
      </c>
      <c r="D888" s="50">
        <v>43725</v>
      </c>
      <c r="E888" s="49" t="s">
        <v>109</v>
      </c>
      <c r="F888" s="50">
        <v>44103</v>
      </c>
      <c r="G888" s="49" t="s">
        <v>832</v>
      </c>
      <c r="H888" s="51" t="s">
        <v>173</v>
      </c>
      <c r="I888" s="49" t="s">
        <v>155</v>
      </c>
      <c r="J888" s="49" t="s">
        <v>148</v>
      </c>
      <c r="K888" s="49"/>
      <c r="L888" s="52" t="s">
        <v>149</v>
      </c>
      <c r="M888" s="51" t="s">
        <v>3207</v>
      </c>
      <c r="N888" s="51" t="s">
        <v>1917</v>
      </c>
      <c r="O888" s="49" t="s">
        <v>119</v>
      </c>
      <c r="P888" s="51" t="s">
        <v>1917</v>
      </c>
      <c r="Q888" s="51"/>
      <c r="R888" s="111" t="s">
        <v>139</v>
      </c>
      <c r="S888" s="111" t="s">
        <v>42</v>
      </c>
      <c r="T888" s="120"/>
      <c r="U888" s="53">
        <v>1.17</v>
      </c>
      <c r="V888" s="52"/>
      <c r="W888" s="49"/>
      <c r="X888" s="52" t="s">
        <v>43</v>
      </c>
      <c r="Y888" s="49" t="s">
        <v>454</v>
      </c>
      <c r="Z888" s="112" t="s">
        <v>20457</v>
      </c>
      <c r="AA888" s="51"/>
      <c r="AB888" s="54">
        <v>80000</v>
      </c>
      <c r="AC888" s="54">
        <v>0</v>
      </c>
      <c r="AD888" s="54">
        <v>0</v>
      </c>
      <c r="AE888" s="54">
        <v>0</v>
      </c>
      <c r="AF888" s="3">
        <f>SUM(Table2[[#This Row],[PE 2021 Obligations]],Table2[[#This Row],[ROW 2021 Obligations]],Table2[[#This Row],[Construction 2021 Obligations]],Table2[[#This Row],[Paving 2021 Obligations]])</f>
        <v>80000</v>
      </c>
      <c r="AG888" s="54">
        <v>80000</v>
      </c>
      <c r="AH888" s="54">
        <v>0</v>
      </c>
      <c r="AI888" s="54">
        <v>0</v>
      </c>
      <c r="AJ888" s="54">
        <v>0</v>
      </c>
      <c r="AK888" s="54">
        <v>80000</v>
      </c>
      <c r="AL888" s="49" t="s">
        <v>3208</v>
      </c>
    </row>
    <row r="889" spans="1:38" hidden="1" x14ac:dyDescent="0.25">
      <c r="A889" s="13">
        <v>124683.02</v>
      </c>
      <c r="B889" s="15">
        <v>3</v>
      </c>
      <c r="C889" s="43" t="s">
        <v>73</v>
      </c>
      <c r="D889" s="44">
        <v>43725</v>
      </c>
      <c r="E889" s="43" t="s">
        <v>109</v>
      </c>
      <c r="F889" s="44">
        <v>44350</v>
      </c>
      <c r="G889" s="43" t="s">
        <v>1568</v>
      </c>
      <c r="H889" s="45" t="s">
        <v>173</v>
      </c>
      <c r="I889" s="43" t="s">
        <v>155</v>
      </c>
      <c r="J889" s="43" t="s">
        <v>148</v>
      </c>
      <c r="K889" s="43"/>
      <c r="L889" s="46" t="s">
        <v>149</v>
      </c>
      <c r="M889" s="45" t="s">
        <v>3209</v>
      </c>
      <c r="N889" s="45" t="s">
        <v>1917</v>
      </c>
      <c r="O889" s="43" t="s">
        <v>119</v>
      </c>
      <c r="P889" s="45" t="s">
        <v>1917</v>
      </c>
      <c r="Q889" s="45"/>
      <c r="R889" s="112" t="s">
        <v>139</v>
      </c>
      <c r="S889" s="112" t="s">
        <v>42</v>
      </c>
      <c r="T889" s="59"/>
      <c r="U889" s="10">
        <v>1.22</v>
      </c>
      <c r="V889" s="44">
        <v>45569</v>
      </c>
      <c r="W889" s="43"/>
      <c r="X889" s="46" t="s">
        <v>43</v>
      </c>
      <c r="Y889" s="43" t="s">
        <v>454</v>
      </c>
      <c r="Z889" s="112" t="s">
        <v>20457</v>
      </c>
      <c r="AA889" s="45"/>
      <c r="AB889" s="3">
        <v>80000</v>
      </c>
      <c r="AC889" s="3">
        <v>0</v>
      </c>
      <c r="AD889" s="3">
        <v>0</v>
      </c>
      <c r="AE889" s="3">
        <v>0</v>
      </c>
      <c r="AF889" s="3">
        <f>SUM(Table2[[#This Row],[PE 2021 Obligations]],Table2[[#This Row],[ROW 2021 Obligations]],Table2[[#This Row],[Construction 2021 Obligations]],Table2[[#This Row],[Paving 2021 Obligations]])</f>
        <v>80000</v>
      </c>
      <c r="AG889" s="3">
        <v>80000</v>
      </c>
      <c r="AH889" s="3">
        <v>0</v>
      </c>
      <c r="AI889" s="3">
        <v>0</v>
      </c>
      <c r="AJ889" s="3">
        <v>0</v>
      </c>
      <c r="AK889" s="3">
        <v>80000</v>
      </c>
      <c r="AL889" s="43" t="s">
        <v>3210</v>
      </c>
    </row>
    <row r="890" spans="1:38" hidden="1" x14ac:dyDescent="0.25">
      <c r="A890" s="47">
        <v>124683.03</v>
      </c>
      <c r="B890" s="48">
        <v>3</v>
      </c>
      <c r="C890" s="49" t="s">
        <v>73</v>
      </c>
      <c r="D890" s="50">
        <v>43725</v>
      </c>
      <c r="E890" s="49" t="s">
        <v>109</v>
      </c>
      <c r="F890" s="50">
        <v>44054</v>
      </c>
      <c r="G890" s="49" t="s">
        <v>102</v>
      </c>
      <c r="H890" s="51" t="s">
        <v>173</v>
      </c>
      <c r="I890" s="49" t="s">
        <v>155</v>
      </c>
      <c r="J890" s="49" t="s">
        <v>148</v>
      </c>
      <c r="K890" s="49"/>
      <c r="L890" s="52" t="s">
        <v>149</v>
      </c>
      <c r="M890" s="51" t="s">
        <v>3211</v>
      </c>
      <c r="N890" s="51" t="s">
        <v>1917</v>
      </c>
      <c r="O890" s="49" t="s">
        <v>119</v>
      </c>
      <c r="P890" s="51" t="s">
        <v>1917</v>
      </c>
      <c r="Q890" s="51"/>
      <c r="R890" s="111" t="s">
        <v>139</v>
      </c>
      <c r="S890" s="111" t="s">
        <v>42</v>
      </c>
      <c r="T890" s="120"/>
      <c r="U890" s="53">
        <v>0.86</v>
      </c>
      <c r="V890" s="52"/>
      <c r="W890" s="49"/>
      <c r="X890" s="52" t="s">
        <v>43</v>
      </c>
      <c r="Y890" s="49" t="s">
        <v>454</v>
      </c>
      <c r="Z890" s="112" t="s">
        <v>20457</v>
      </c>
      <c r="AA890" s="51"/>
      <c r="AB890" s="54">
        <v>80000</v>
      </c>
      <c r="AC890" s="54">
        <v>0</v>
      </c>
      <c r="AD890" s="54">
        <v>0</v>
      </c>
      <c r="AE890" s="54">
        <v>0</v>
      </c>
      <c r="AF890" s="3">
        <f>SUM(Table2[[#This Row],[PE 2021 Obligations]],Table2[[#This Row],[ROW 2021 Obligations]],Table2[[#This Row],[Construction 2021 Obligations]],Table2[[#This Row],[Paving 2021 Obligations]])</f>
        <v>80000</v>
      </c>
      <c r="AG890" s="54">
        <v>80000</v>
      </c>
      <c r="AH890" s="54">
        <v>0</v>
      </c>
      <c r="AI890" s="54">
        <v>0</v>
      </c>
      <c r="AJ890" s="54">
        <v>0</v>
      </c>
      <c r="AK890" s="54">
        <v>80000</v>
      </c>
      <c r="AL890" s="49" t="s">
        <v>3212</v>
      </c>
    </row>
    <row r="891" spans="1:38" hidden="1" x14ac:dyDescent="0.25">
      <c r="A891" s="13">
        <v>124683.04</v>
      </c>
      <c r="B891" s="15">
        <v>3</v>
      </c>
      <c r="C891" s="43" t="s">
        <v>73</v>
      </c>
      <c r="D891" s="44">
        <v>43725</v>
      </c>
      <c r="E891" s="43" t="s">
        <v>109</v>
      </c>
      <c r="F891" s="44">
        <v>44138</v>
      </c>
      <c r="G891" s="43" t="s">
        <v>832</v>
      </c>
      <c r="H891" s="45" t="s">
        <v>173</v>
      </c>
      <c r="I891" s="43" t="s">
        <v>155</v>
      </c>
      <c r="J891" s="43" t="s">
        <v>148</v>
      </c>
      <c r="K891" s="43" t="s">
        <v>3213</v>
      </c>
      <c r="L891" s="46" t="s">
        <v>149</v>
      </c>
      <c r="M891" s="45" t="s">
        <v>3214</v>
      </c>
      <c r="N891" s="45" t="s">
        <v>1917</v>
      </c>
      <c r="O891" s="43" t="s">
        <v>119</v>
      </c>
      <c r="P891" s="45" t="s">
        <v>1917</v>
      </c>
      <c r="Q891" s="45"/>
      <c r="R891" s="112" t="s">
        <v>139</v>
      </c>
      <c r="S891" s="112" t="s">
        <v>42</v>
      </c>
      <c r="T891" s="59"/>
      <c r="U891" s="10">
        <v>0.82</v>
      </c>
      <c r="V891" s="46"/>
      <c r="W891" s="43"/>
      <c r="X891" s="46" t="s">
        <v>43</v>
      </c>
      <c r="Y891" s="43" t="s">
        <v>454</v>
      </c>
      <c r="Z891" s="127" t="s">
        <v>20457</v>
      </c>
      <c r="AA891" s="45"/>
      <c r="AB891" s="3">
        <v>80000</v>
      </c>
      <c r="AC891" s="3">
        <v>0</v>
      </c>
      <c r="AD891" s="3">
        <v>0</v>
      </c>
      <c r="AE891" s="3">
        <v>0</v>
      </c>
      <c r="AF891" s="3">
        <f>SUM(Table2[[#This Row],[PE 2021 Obligations]],Table2[[#This Row],[ROW 2021 Obligations]],Table2[[#This Row],[Construction 2021 Obligations]],Table2[[#This Row],[Paving 2021 Obligations]])</f>
        <v>80000</v>
      </c>
      <c r="AG891" s="3">
        <v>80000</v>
      </c>
      <c r="AH891" s="3">
        <v>0</v>
      </c>
      <c r="AI891" s="3">
        <v>0</v>
      </c>
      <c r="AJ891" s="3">
        <v>0</v>
      </c>
      <c r="AK891" s="3">
        <v>80000</v>
      </c>
      <c r="AL891" s="43" t="s">
        <v>3215</v>
      </c>
    </row>
    <row r="892" spans="1:38" hidden="1" x14ac:dyDescent="0.25">
      <c r="A892" s="47">
        <v>124683.05</v>
      </c>
      <c r="B892" s="48">
        <v>3</v>
      </c>
      <c r="C892" s="49" t="s">
        <v>73</v>
      </c>
      <c r="D892" s="50">
        <v>43725</v>
      </c>
      <c r="E892" s="49" t="s">
        <v>109</v>
      </c>
      <c r="F892" s="50">
        <v>44350</v>
      </c>
      <c r="G892" s="49" t="s">
        <v>1568</v>
      </c>
      <c r="H892" s="51" t="s">
        <v>173</v>
      </c>
      <c r="I892" s="49" t="s">
        <v>155</v>
      </c>
      <c r="J892" s="49" t="s">
        <v>148</v>
      </c>
      <c r="K892" s="49" t="s">
        <v>3216</v>
      </c>
      <c r="L892" s="52" t="s">
        <v>149</v>
      </c>
      <c r="M892" s="51" t="s">
        <v>3217</v>
      </c>
      <c r="N892" s="51" t="s">
        <v>1917</v>
      </c>
      <c r="O892" s="49" t="s">
        <v>119</v>
      </c>
      <c r="P892" s="51" t="s">
        <v>1917</v>
      </c>
      <c r="Q892" s="51"/>
      <c r="R892" s="111" t="s">
        <v>139</v>
      </c>
      <c r="S892" s="111" t="s">
        <v>42</v>
      </c>
      <c r="T892" s="120"/>
      <c r="U892" s="53">
        <v>1.1499999999999999</v>
      </c>
      <c r="V892" s="50">
        <v>45268</v>
      </c>
      <c r="W892" s="49"/>
      <c r="X892" s="52" t="s">
        <v>43</v>
      </c>
      <c r="Y892" s="49" t="s">
        <v>454</v>
      </c>
      <c r="Z892" s="112" t="s">
        <v>20457</v>
      </c>
      <c r="AA892" s="51"/>
      <c r="AB892" s="54">
        <v>80000</v>
      </c>
      <c r="AC892" s="54">
        <v>0</v>
      </c>
      <c r="AD892" s="54">
        <v>0</v>
      </c>
      <c r="AE892" s="54">
        <v>0</v>
      </c>
      <c r="AF892" s="3">
        <f>SUM(Table2[[#This Row],[PE 2021 Obligations]],Table2[[#This Row],[ROW 2021 Obligations]],Table2[[#This Row],[Construction 2021 Obligations]],Table2[[#This Row],[Paving 2021 Obligations]])</f>
        <v>80000</v>
      </c>
      <c r="AG892" s="54">
        <v>80000</v>
      </c>
      <c r="AH892" s="54">
        <v>0</v>
      </c>
      <c r="AI892" s="54">
        <v>0</v>
      </c>
      <c r="AJ892" s="54">
        <v>0</v>
      </c>
      <c r="AK892" s="54">
        <v>80000</v>
      </c>
      <c r="AL892" s="49" t="s">
        <v>3218</v>
      </c>
    </row>
    <row r="893" spans="1:38" hidden="1" x14ac:dyDescent="0.25">
      <c r="A893" s="13">
        <v>119733</v>
      </c>
      <c r="B893" s="15">
        <v>1</v>
      </c>
      <c r="C893" s="43" t="s">
        <v>31</v>
      </c>
      <c r="D893" s="44">
        <v>41536</v>
      </c>
      <c r="E893" s="43" t="s">
        <v>1913</v>
      </c>
      <c r="F893" s="44">
        <v>44299</v>
      </c>
      <c r="G893" s="43" t="s">
        <v>74</v>
      </c>
      <c r="H893" s="45" t="s">
        <v>320</v>
      </c>
      <c r="I893" s="43" t="s">
        <v>1914</v>
      </c>
      <c r="J893" s="43" t="s">
        <v>148</v>
      </c>
      <c r="K893" s="43"/>
      <c r="L893" s="46" t="s">
        <v>149</v>
      </c>
      <c r="M893" s="45" t="s">
        <v>1915</v>
      </c>
      <c r="N893" s="45" t="s">
        <v>1916</v>
      </c>
      <c r="O893" s="43" t="s">
        <v>632</v>
      </c>
      <c r="P893" s="45" t="s">
        <v>1917</v>
      </c>
      <c r="Q893" s="45"/>
      <c r="R893" s="112" t="s">
        <v>139</v>
      </c>
      <c r="S893" s="112" t="s">
        <v>42</v>
      </c>
      <c r="T893" s="59"/>
      <c r="U893" s="10">
        <v>0.26</v>
      </c>
      <c r="V893" s="44">
        <v>44281</v>
      </c>
      <c r="W893" s="43"/>
      <c r="X893" s="46" t="s">
        <v>43</v>
      </c>
      <c r="Y893" s="43" t="s">
        <v>454</v>
      </c>
      <c r="Z893" s="112" t="s">
        <v>20457</v>
      </c>
      <c r="AA893" s="45"/>
      <c r="AB893" s="3">
        <v>32300</v>
      </c>
      <c r="AC893" s="3">
        <v>-30000</v>
      </c>
      <c r="AD893" s="3">
        <v>1810600</v>
      </c>
      <c r="AE893" s="3">
        <v>0</v>
      </c>
      <c r="AF893" s="3">
        <f>SUM(Table2[[#This Row],[PE 2021 Obligations]],Table2[[#This Row],[ROW 2021 Obligations]],Table2[[#This Row],[Construction 2021 Obligations]],Table2[[#This Row],[Paving 2021 Obligations]])</f>
        <v>1812900</v>
      </c>
      <c r="AG893" s="3">
        <v>165300</v>
      </c>
      <c r="AH893" s="3">
        <v>111000</v>
      </c>
      <c r="AI893" s="3">
        <v>1810600</v>
      </c>
      <c r="AJ893" s="3">
        <v>0</v>
      </c>
      <c r="AK893" s="3">
        <v>2086900</v>
      </c>
      <c r="AL893" s="43" t="s">
        <v>1918</v>
      </c>
    </row>
    <row r="894" spans="1:38" ht="30" hidden="1" x14ac:dyDescent="0.25">
      <c r="A894" s="13">
        <v>119764</v>
      </c>
      <c r="B894" s="15">
        <v>4</v>
      </c>
      <c r="C894" s="43" t="s">
        <v>31</v>
      </c>
      <c r="D894" s="44">
        <v>41541</v>
      </c>
      <c r="E894" s="43" t="s">
        <v>1913</v>
      </c>
      <c r="F894" s="44">
        <v>44076</v>
      </c>
      <c r="G894" s="43" t="s">
        <v>105</v>
      </c>
      <c r="H894" s="45" t="s">
        <v>126</v>
      </c>
      <c r="I894" s="43" t="s">
        <v>159</v>
      </c>
      <c r="J894" s="43" t="s">
        <v>148</v>
      </c>
      <c r="K894" s="43"/>
      <c r="L894" s="46" t="s">
        <v>149</v>
      </c>
      <c r="M894" s="45" t="s">
        <v>1921</v>
      </c>
      <c r="N894" s="45" t="s">
        <v>1917</v>
      </c>
      <c r="O894" s="43" t="s">
        <v>632</v>
      </c>
      <c r="P894" s="45" t="s">
        <v>1917</v>
      </c>
      <c r="Q894" s="45"/>
      <c r="R894" s="112" t="s">
        <v>139</v>
      </c>
      <c r="S894" s="112" t="s">
        <v>42</v>
      </c>
      <c r="T894" s="59"/>
      <c r="U894" s="10">
        <v>0.24</v>
      </c>
      <c r="V894" s="44">
        <v>44057</v>
      </c>
      <c r="W894" s="43"/>
      <c r="X894" s="46" t="s">
        <v>43</v>
      </c>
      <c r="Y894" s="43" t="s">
        <v>454</v>
      </c>
      <c r="Z894" s="112" t="s">
        <v>20457</v>
      </c>
      <c r="AA894" s="45"/>
      <c r="AB894" s="3">
        <v>2500</v>
      </c>
      <c r="AC894" s="3">
        <v>0</v>
      </c>
      <c r="AD894" s="3">
        <v>120235</v>
      </c>
      <c r="AE894" s="3">
        <v>0</v>
      </c>
      <c r="AF894" s="3">
        <f>SUM(Table2[[#This Row],[PE 2021 Obligations]],Table2[[#This Row],[ROW 2021 Obligations]],Table2[[#This Row],[Construction 2021 Obligations]],Table2[[#This Row],[Paving 2021 Obligations]])</f>
        <v>122735</v>
      </c>
      <c r="AG894" s="3">
        <v>229000</v>
      </c>
      <c r="AH894" s="3">
        <v>0</v>
      </c>
      <c r="AI894" s="3">
        <v>1652197.85</v>
      </c>
      <c r="AJ894" s="3">
        <v>0</v>
      </c>
      <c r="AK894" s="3">
        <v>1881197.85</v>
      </c>
      <c r="AL894" s="43" t="s">
        <v>1922</v>
      </c>
    </row>
    <row r="895" spans="1:38" ht="60" hidden="1" x14ac:dyDescent="0.25">
      <c r="A895" s="13">
        <v>121619</v>
      </c>
      <c r="B895" s="15">
        <v>1</v>
      </c>
      <c r="C895" s="43" t="s">
        <v>31</v>
      </c>
      <c r="D895" s="44">
        <v>41995</v>
      </c>
      <c r="E895" s="43" t="s">
        <v>1913</v>
      </c>
      <c r="F895" s="44">
        <v>44299</v>
      </c>
      <c r="G895" s="43" t="s">
        <v>74</v>
      </c>
      <c r="H895" s="45" t="s">
        <v>320</v>
      </c>
      <c r="I895" s="43" t="s">
        <v>1914</v>
      </c>
      <c r="J895" s="43" t="s">
        <v>148</v>
      </c>
      <c r="K895" s="43"/>
      <c r="L895" s="46" t="s">
        <v>149</v>
      </c>
      <c r="M895" s="45" t="s">
        <v>2214</v>
      </c>
      <c r="N895" s="45" t="s">
        <v>2215</v>
      </c>
      <c r="O895" s="43" t="s">
        <v>632</v>
      </c>
      <c r="P895" s="45" t="s">
        <v>1917</v>
      </c>
      <c r="Q895" s="45"/>
      <c r="R895" s="112" t="s">
        <v>139</v>
      </c>
      <c r="S895" s="112" t="s">
        <v>42</v>
      </c>
      <c r="T895" s="59"/>
      <c r="U895" s="10">
        <v>1.43</v>
      </c>
      <c r="V895" s="44">
        <v>44281</v>
      </c>
      <c r="W895" s="43"/>
      <c r="X895" s="46" t="s">
        <v>43</v>
      </c>
      <c r="Y895" s="43" t="s">
        <v>454</v>
      </c>
      <c r="Z895" s="127" t="s">
        <v>20457</v>
      </c>
      <c r="AA895" s="45"/>
      <c r="AB895" s="3">
        <v>70500</v>
      </c>
      <c r="AC895" s="3">
        <v>0</v>
      </c>
      <c r="AD895" s="3">
        <v>2693000</v>
      </c>
      <c r="AE895" s="3">
        <v>0</v>
      </c>
      <c r="AF895" s="3">
        <f>SUM(Table2[[#This Row],[PE 2021 Obligations]],Table2[[#This Row],[ROW 2021 Obligations]],Table2[[#This Row],[Construction 2021 Obligations]],Table2[[#This Row],[Paving 2021 Obligations]])</f>
        <v>2763500</v>
      </c>
      <c r="AG895" s="3">
        <v>173500</v>
      </c>
      <c r="AH895" s="3">
        <v>0</v>
      </c>
      <c r="AI895" s="3">
        <v>2693000</v>
      </c>
      <c r="AJ895" s="3">
        <v>0</v>
      </c>
      <c r="AK895" s="3">
        <v>2866500</v>
      </c>
      <c r="AL895" s="43" t="s">
        <v>2216</v>
      </c>
    </row>
    <row r="896" spans="1:38" hidden="1" x14ac:dyDescent="0.25">
      <c r="A896" s="13">
        <v>121826</v>
      </c>
      <c r="B896" s="15">
        <v>4</v>
      </c>
      <c r="C896" s="43" t="s">
        <v>474</v>
      </c>
      <c r="D896" s="44">
        <v>42066</v>
      </c>
      <c r="E896" s="43" t="s">
        <v>1314</v>
      </c>
      <c r="F896" s="44">
        <v>43952</v>
      </c>
      <c r="G896" s="43" t="s">
        <v>1244</v>
      </c>
      <c r="H896" s="45" t="s">
        <v>92</v>
      </c>
      <c r="I896" s="43" t="s">
        <v>177</v>
      </c>
      <c r="J896" s="43" t="s">
        <v>116</v>
      </c>
      <c r="K896" s="43"/>
      <c r="L896" s="46" t="s">
        <v>116</v>
      </c>
      <c r="M896" s="45" t="s">
        <v>2258</v>
      </c>
      <c r="N896" s="45" t="s">
        <v>2259</v>
      </c>
      <c r="O896" s="43" t="s">
        <v>632</v>
      </c>
      <c r="P896" s="45" t="s">
        <v>1917</v>
      </c>
      <c r="Q896" s="45"/>
      <c r="R896" s="112" t="s">
        <v>139</v>
      </c>
      <c r="S896" s="112" t="s">
        <v>42</v>
      </c>
      <c r="T896" s="59"/>
      <c r="U896" s="10">
        <v>0.47199999999999998</v>
      </c>
      <c r="V896" s="44">
        <v>43329</v>
      </c>
      <c r="W896" s="43"/>
      <c r="X896" s="46" t="s">
        <v>43</v>
      </c>
      <c r="Y896" s="43" t="s">
        <v>140</v>
      </c>
      <c r="Z896" s="127" t="s">
        <v>20460</v>
      </c>
      <c r="AA896" s="45"/>
      <c r="AB896" s="3">
        <v>-30000</v>
      </c>
      <c r="AC896" s="3">
        <v>0</v>
      </c>
      <c r="AD896" s="3">
        <v>-6584.77</v>
      </c>
      <c r="AE896" s="3">
        <v>0</v>
      </c>
      <c r="AF896" s="3">
        <f>SUM(Table2[[#This Row],[PE 2021 Obligations]],Table2[[#This Row],[ROW 2021 Obligations]],Table2[[#This Row],[Construction 2021 Obligations]],Table2[[#This Row],[Paving 2021 Obligations]])</f>
        <v>-36584.770000000004</v>
      </c>
      <c r="AG896" s="3">
        <v>86604.94</v>
      </c>
      <c r="AH896" s="3">
        <v>0</v>
      </c>
      <c r="AI896" s="3">
        <v>667467.23</v>
      </c>
      <c r="AJ896" s="3">
        <v>0</v>
      </c>
      <c r="AK896" s="3">
        <v>754072.17</v>
      </c>
      <c r="AL896" s="43" t="s">
        <v>2260</v>
      </c>
    </row>
    <row r="897" spans="1:38" hidden="1" x14ac:dyDescent="0.25">
      <c r="A897" s="13">
        <v>125581</v>
      </c>
      <c r="B897" s="15">
        <v>3</v>
      </c>
      <c r="C897" s="43" t="s">
        <v>73</v>
      </c>
      <c r="D897" s="44">
        <v>42801</v>
      </c>
      <c r="E897" s="43" t="s">
        <v>2518</v>
      </c>
      <c r="F897" s="44">
        <v>44187</v>
      </c>
      <c r="G897" s="43" t="s">
        <v>125</v>
      </c>
      <c r="H897" s="45" t="s">
        <v>98</v>
      </c>
      <c r="I897" s="43" t="s">
        <v>159</v>
      </c>
      <c r="J897" s="43" t="s">
        <v>148</v>
      </c>
      <c r="K897" s="43"/>
      <c r="L897" s="46" t="s">
        <v>149</v>
      </c>
      <c r="M897" s="45" t="s">
        <v>3624</v>
      </c>
      <c r="N897" s="45" t="s">
        <v>3625</v>
      </c>
      <c r="O897" s="43" t="s">
        <v>632</v>
      </c>
      <c r="P897" s="45" t="s">
        <v>1917</v>
      </c>
      <c r="Q897" s="45"/>
      <c r="R897" s="112" t="s">
        <v>139</v>
      </c>
      <c r="S897" s="112" t="s">
        <v>42</v>
      </c>
      <c r="T897" s="59"/>
      <c r="U897" s="10">
        <v>0.22</v>
      </c>
      <c r="V897" s="44">
        <v>44477</v>
      </c>
      <c r="W897" s="43"/>
      <c r="X897" s="46" t="s">
        <v>43</v>
      </c>
      <c r="Y897" s="43" t="s">
        <v>454</v>
      </c>
      <c r="Z897" s="112" t="s">
        <v>20457</v>
      </c>
      <c r="AA897" s="45"/>
      <c r="AB897" s="3">
        <v>64400</v>
      </c>
      <c r="AC897" s="3">
        <v>0</v>
      </c>
      <c r="AD897" s="3">
        <v>0</v>
      </c>
      <c r="AE897" s="3">
        <v>0</v>
      </c>
      <c r="AF897" s="3">
        <f>SUM(Table2[[#This Row],[PE 2021 Obligations]],Table2[[#This Row],[ROW 2021 Obligations]],Table2[[#This Row],[Construction 2021 Obligations]],Table2[[#This Row],[Paving 2021 Obligations]])</f>
        <v>64400</v>
      </c>
      <c r="AG897" s="3">
        <v>104400</v>
      </c>
      <c r="AH897" s="3">
        <v>0</v>
      </c>
      <c r="AI897" s="3">
        <v>0</v>
      </c>
      <c r="AJ897" s="3">
        <v>0</v>
      </c>
      <c r="AK897" s="3">
        <v>104400</v>
      </c>
      <c r="AL897" s="43" t="s">
        <v>3626</v>
      </c>
    </row>
    <row r="898" spans="1:38" ht="30" hidden="1" x14ac:dyDescent="0.25">
      <c r="A898" s="47">
        <v>121634</v>
      </c>
      <c r="B898" s="48">
        <v>1</v>
      </c>
      <c r="C898" s="49" t="s">
        <v>474</v>
      </c>
      <c r="D898" s="50">
        <v>42013</v>
      </c>
      <c r="E898" s="49" t="s">
        <v>629</v>
      </c>
      <c r="F898" s="50">
        <v>43773</v>
      </c>
      <c r="G898" s="49" t="s">
        <v>32</v>
      </c>
      <c r="H898" s="51" t="s">
        <v>400</v>
      </c>
      <c r="I898" s="49" t="s">
        <v>1256</v>
      </c>
      <c r="J898" s="49" t="s">
        <v>1256</v>
      </c>
      <c r="K898" s="49"/>
      <c r="L898" s="52"/>
      <c r="M898" s="51" t="s">
        <v>2217</v>
      </c>
      <c r="N898" s="51"/>
      <c r="O898" s="49" t="s">
        <v>60</v>
      </c>
      <c r="P898" s="51" t="s">
        <v>2218</v>
      </c>
      <c r="Q898" s="51"/>
      <c r="R898" s="111" t="s">
        <v>139</v>
      </c>
      <c r="S898" s="111" t="s">
        <v>42</v>
      </c>
      <c r="T898" s="120"/>
      <c r="U898" s="53">
        <v>0.4</v>
      </c>
      <c r="V898" s="50">
        <v>43182</v>
      </c>
      <c r="W898" s="49"/>
      <c r="X898" s="52" t="s">
        <v>43</v>
      </c>
      <c r="Y898" s="49" t="s">
        <v>1150</v>
      </c>
      <c r="Z898" s="127" t="s">
        <v>20458</v>
      </c>
      <c r="AA898" s="51"/>
      <c r="AB898" s="54">
        <v>-19025.21</v>
      </c>
      <c r="AC898" s="54">
        <v>0</v>
      </c>
      <c r="AD898" s="54">
        <v>0</v>
      </c>
      <c r="AE898" s="54">
        <v>0</v>
      </c>
      <c r="AF898" s="3">
        <f>SUM(Table2[[#This Row],[PE 2021 Obligations]],Table2[[#This Row],[ROW 2021 Obligations]],Table2[[#This Row],[Construction 2021 Obligations]],Table2[[#This Row],[Paving 2021 Obligations]])</f>
        <v>-19025.21</v>
      </c>
      <c r="AG898" s="54">
        <v>55974.79</v>
      </c>
      <c r="AH898" s="54">
        <v>0</v>
      </c>
      <c r="AI898" s="54">
        <v>2867150</v>
      </c>
      <c r="AJ898" s="54">
        <v>0</v>
      </c>
      <c r="AK898" s="54">
        <v>2923124.79</v>
      </c>
      <c r="AL898" s="49" t="s">
        <v>2219</v>
      </c>
    </row>
    <row r="899" spans="1:38" ht="75" hidden="1" x14ac:dyDescent="0.25">
      <c r="A899" s="47">
        <v>128146</v>
      </c>
      <c r="B899" s="48">
        <v>1</v>
      </c>
      <c r="C899" s="49" t="s">
        <v>31</v>
      </c>
      <c r="D899" s="50">
        <v>43375</v>
      </c>
      <c r="E899" s="49" t="s">
        <v>3905</v>
      </c>
      <c r="F899" s="50">
        <v>44341</v>
      </c>
      <c r="G899" s="49" t="s">
        <v>1022</v>
      </c>
      <c r="H899" s="51" t="s">
        <v>182</v>
      </c>
      <c r="I899" s="49" t="s">
        <v>1256</v>
      </c>
      <c r="J899" s="49" t="s">
        <v>1256</v>
      </c>
      <c r="K899" s="49" t="s">
        <v>4562</v>
      </c>
      <c r="L899" s="52"/>
      <c r="M899" s="51" t="s">
        <v>4563</v>
      </c>
      <c r="N899" s="51" t="s">
        <v>4564</v>
      </c>
      <c r="O899" s="49" t="s">
        <v>60</v>
      </c>
      <c r="P899" s="51" t="s">
        <v>2218</v>
      </c>
      <c r="Q899" s="51"/>
      <c r="R899" s="111" t="s">
        <v>139</v>
      </c>
      <c r="S899" s="111" t="s">
        <v>42</v>
      </c>
      <c r="T899" s="120"/>
      <c r="U899" s="53">
        <v>0.23899999999999999</v>
      </c>
      <c r="V899" s="52"/>
      <c r="W899" s="49"/>
      <c r="X899" s="52" t="s">
        <v>43</v>
      </c>
      <c r="Y899" s="49" t="s">
        <v>44</v>
      </c>
      <c r="Z899" s="112" t="s">
        <v>20458</v>
      </c>
      <c r="AA899" s="51"/>
      <c r="AB899" s="54">
        <v>0</v>
      </c>
      <c r="AC899" s="54">
        <v>0</v>
      </c>
      <c r="AD899" s="54">
        <v>1247500</v>
      </c>
      <c r="AE899" s="54">
        <v>0</v>
      </c>
      <c r="AF899" s="3">
        <f>SUM(Table2[[#This Row],[PE 2021 Obligations]],Table2[[#This Row],[ROW 2021 Obligations]],Table2[[#This Row],[Construction 2021 Obligations]],Table2[[#This Row],[Paving 2021 Obligations]])</f>
        <v>1247500</v>
      </c>
      <c r="AG899" s="54">
        <v>0</v>
      </c>
      <c r="AH899" s="54">
        <v>0</v>
      </c>
      <c r="AI899" s="54">
        <v>1247500</v>
      </c>
      <c r="AJ899" s="54">
        <v>0</v>
      </c>
      <c r="AK899" s="54">
        <v>1247500</v>
      </c>
      <c r="AL899" s="49" t="s">
        <v>4565</v>
      </c>
    </row>
    <row r="900" spans="1:38" ht="45" hidden="1" x14ac:dyDescent="0.25">
      <c r="A900" s="13">
        <v>123189</v>
      </c>
      <c r="B900" s="15">
        <v>2</v>
      </c>
      <c r="C900" s="43" t="s">
        <v>73</v>
      </c>
      <c r="D900" s="44">
        <v>42353</v>
      </c>
      <c r="E900" s="43" t="s">
        <v>142</v>
      </c>
      <c r="F900" s="44">
        <v>44049</v>
      </c>
      <c r="G900" s="43" t="s">
        <v>125</v>
      </c>
      <c r="H900" s="45" t="s">
        <v>797</v>
      </c>
      <c r="I900" s="43" t="s">
        <v>2422</v>
      </c>
      <c r="J900" s="43" t="s">
        <v>116</v>
      </c>
      <c r="K900" s="43"/>
      <c r="L900" s="46" t="s">
        <v>116</v>
      </c>
      <c r="M900" s="45" t="s">
        <v>2423</v>
      </c>
      <c r="N900" s="45" t="s">
        <v>2424</v>
      </c>
      <c r="O900" s="43" t="s">
        <v>78</v>
      </c>
      <c r="P900" s="45" t="s">
        <v>2218</v>
      </c>
      <c r="Q900" s="45"/>
      <c r="R900" s="112" t="s">
        <v>139</v>
      </c>
      <c r="S900" s="112" t="s">
        <v>42</v>
      </c>
      <c r="T900" s="59"/>
      <c r="U900" s="10">
        <v>0.6</v>
      </c>
      <c r="V900" s="44">
        <v>44645</v>
      </c>
      <c r="W900" s="43"/>
      <c r="X900" s="46" t="s">
        <v>43</v>
      </c>
      <c r="Y900" s="43" t="s">
        <v>78</v>
      </c>
      <c r="Z900" s="112" t="s">
        <v>20461</v>
      </c>
      <c r="AA900" s="45"/>
      <c r="AB900" s="3">
        <v>0</v>
      </c>
      <c r="AC900" s="3">
        <v>381121</v>
      </c>
      <c r="AD900" s="3">
        <v>0</v>
      </c>
      <c r="AE900" s="3">
        <v>0</v>
      </c>
      <c r="AF900" s="3">
        <f>SUM(Table2[[#This Row],[PE 2021 Obligations]],Table2[[#This Row],[ROW 2021 Obligations]],Table2[[#This Row],[Construction 2021 Obligations]],Table2[[#This Row],[Paving 2021 Obligations]])</f>
        <v>381121</v>
      </c>
      <c r="AG900" s="3">
        <v>828700</v>
      </c>
      <c r="AH900" s="3">
        <v>381121</v>
      </c>
      <c r="AI900" s="3">
        <v>0</v>
      </c>
      <c r="AJ900" s="3">
        <v>0</v>
      </c>
      <c r="AK900" s="3">
        <v>1209821</v>
      </c>
      <c r="AL900" s="43" t="s">
        <v>2425</v>
      </c>
    </row>
    <row r="901" spans="1:38" ht="30" hidden="1" x14ac:dyDescent="0.25">
      <c r="A901" s="47">
        <v>120051</v>
      </c>
      <c r="B901" s="48">
        <v>3</v>
      </c>
      <c r="C901" s="49" t="s">
        <v>474</v>
      </c>
      <c r="D901" s="50">
        <v>41647</v>
      </c>
      <c r="E901" s="49" t="s">
        <v>1854</v>
      </c>
      <c r="F901" s="50">
        <v>44256</v>
      </c>
      <c r="G901" s="49" t="s">
        <v>32</v>
      </c>
      <c r="H901" s="51" t="s">
        <v>255</v>
      </c>
      <c r="I901" s="49" t="s">
        <v>1518</v>
      </c>
      <c r="J901" s="49" t="s">
        <v>1518</v>
      </c>
      <c r="K901" s="49"/>
      <c r="L901" s="52"/>
      <c r="M901" s="51" t="s">
        <v>1972</v>
      </c>
      <c r="N901" s="51"/>
      <c r="O901" s="49" t="s">
        <v>1520</v>
      </c>
      <c r="P901" s="51" t="s">
        <v>138</v>
      </c>
      <c r="Q901" s="51"/>
      <c r="R901" s="111" t="s">
        <v>139</v>
      </c>
      <c r="S901" s="111" t="s">
        <v>42</v>
      </c>
      <c r="T901" s="120"/>
      <c r="U901" s="55" t="s">
        <v>32</v>
      </c>
      <c r="V901" s="50">
        <v>42965</v>
      </c>
      <c r="W901" s="49"/>
      <c r="X901" s="52" t="s">
        <v>43</v>
      </c>
      <c r="Y901" s="49" t="s">
        <v>78</v>
      </c>
      <c r="Z901" s="112" t="s">
        <v>20458</v>
      </c>
      <c r="AA901" s="51"/>
      <c r="AB901" s="54">
        <v>0</v>
      </c>
      <c r="AC901" s="54">
        <v>0</v>
      </c>
      <c r="AD901" s="54">
        <v>313000</v>
      </c>
      <c r="AE901" s="54">
        <v>0</v>
      </c>
      <c r="AF901" s="3">
        <f>SUM(Table2[[#This Row],[PE 2021 Obligations]],Table2[[#This Row],[ROW 2021 Obligations]],Table2[[#This Row],[Construction 2021 Obligations]],Table2[[#This Row],[Paving 2021 Obligations]])</f>
        <v>313000</v>
      </c>
      <c r="AG901" s="54">
        <v>255410</v>
      </c>
      <c r="AH901" s="54">
        <v>1603000</v>
      </c>
      <c r="AI901" s="54">
        <v>2399923</v>
      </c>
      <c r="AJ901" s="54">
        <v>0</v>
      </c>
      <c r="AK901" s="54">
        <v>4258333</v>
      </c>
      <c r="AL901" s="49" t="s">
        <v>1973</v>
      </c>
    </row>
    <row r="902" spans="1:38" hidden="1" x14ac:dyDescent="0.25">
      <c r="A902" s="13">
        <v>121893</v>
      </c>
      <c r="B902" s="15">
        <v>2</v>
      </c>
      <c r="C902" s="43" t="s">
        <v>47</v>
      </c>
      <c r="D902" s="44">
        <v>42093</v>
      </c>
      <c r="E902" s="43" t="s">
        <v>2282</v>
      </c>
      <c r="F902" s="44">
        <v>44351</v>
      </c>
      <c r="G902" s="43" t="s">
        <v>142</v>
      </c>
      <c r="H902" s="45" t="s">
        <v>371</v>
      </c>
      <c r="I902" s="43" t="s">
        <v>1518</v>
      </c>
      <c r="J902" s="43" t="s">
        <v>1518</v>
      </c>
      <c r="K902" s="43" t="s">
        <v>2283</v>
      </c>
      <c r="L902" s="46"/>
      <c r="M902" s="45" t="s">
        <v>2284</v>
      </c>
      <c r="N902" s="45" t="s">
        <v>2285</v>
      </c>
      <c r="O902" s="43" t="s">
        <v>1520</v>
      </c>
      <c r="P902" s="45" t="s">
        <v>138</v>
      </c>
      <c r="Q902" s="45"/>
      <c r="R902" s="112" t="s">
        <v>139</v>
      </c>
      <c r="S902" s="112" t="s">
        <v>42</v>
      </c>
      <c r="T902" s="59"/>
      <c r="U902" s="10">
        <v>0.41399999999999998</v>
      </c>
      <c r="V902" s="44">
        <v>43742</v>
      </c>
      <c r="W902" s="43"/>
      <c r="X902" s="46" t="s">
        <v>43</v>
      </c>
      <c r="Y902" s="43" t="s">
        <v>78</v>
      </c>
      <c r="Z902" s="127" t="s">
        <v>20458</v>
      </c>
      <c r="AA902" s="45"/>
      <c r="AB902" s="3">
        <v>0</v>
      </c>
      <c r="AC902" s="3">
        <v>-31285.01</v>
      </c>
      <c r="AD902" s="3">
        <v>174306.05</v>
      </c>
      <c r="AE902" s="3">
        <v>0</v>
      </c>
      <c r="AF902" s="3">
        <f>SUM(Table2[[#This Row],[PE 2021 Obligations]],Table2[[#This Row],[ROW 2021 Obligations]],Table2[[#This Row],[Construction 2021 Obligations]],Table2[[#This Row],[Paving 2021 Obligations]])</f>
        <v>143021.03999999998</v>
      </c>
      <c r="AG902" s="3">
        <v>160675.19</v>
      </c>
      <c r="AH902" s="3">
        <v>49914.99</v>
      </c>
      <c r="AI902" s="3">
        <v>1163770.05</v>
      </c>
      <c r="AJ902" s="3">
        <v>0</v>
      </c>
      <c r="AK902" s="3">
        <v>1374360.23</v>
      </c>
      <c r="AL902" s="43" t="s">
        <v>2286</v>
      </c>
    </row>
    <row r="903" spans="1:38" ht="75" hidden="1" x14ac:dyDescent="0.25">
      <c r="A903" s="47">
        <v>122660</v>
      </c>
      <c r="B903" s="48">
        <v>3</v>
      </c>
      <c r="C903" s="49" t="s">
        <v>31</v>
      </c>
      <c r="D903" s="50">
        <v>42256</v>
      </c>
      <c r="E903" s="49" t="s">
        <v>142</v>
      </c>
      <c r="F903" s="50">
        <v>44188</v>
      </c>
      <c r="G903" s="49" t="s">
        <v>32</v>
      </c>
      <c r="H903" s="51" t="s">
        <v>226</v>
      </c>
      <c r="I903" s="49" t="s">
        <v>2364</v>
      </c>
      <c r="J903" s="49" t="s">
        <v>116</v>
      </c>
      <c r="K903" s="49"/>
      <c r="L903" s="52" t="s">
        <v>116</v>
      </c>
      <c r="M903" s="51" t="s">
        <v>2365</v>
      </c>
      <c r="N903" s="51" t="s">
        <v>2366</v>
      </c>
      <c r="O903" s="49" t="s">
        <v>1520</v>
      </c>
      <c r="P903" s="51" t="s">
        <v>138</v>
      </c>
      <c r="Q903" s="51"/>
      <c r="R903" s="111" t="s">
        <v>139</v>
      </c>
      <c r="S903" s="111" t="s">
        <v>42</v>
      </c>
      <c r="T903" s="137" t="s">
        <v>20475</v>
      </c>
      <c r="U903" s="53">
        <v>0.28399999999999997</v>
      </c>
      <c r="V903" s="50">
        <v>44176</v>
      </c>
      <c r="W903" s="49"/>
      <c r="X903" s="52" t="s">
        <v>43</v>
      </c>
      <c r="Y903" s="49" t="s">
        <v>78</v>
      </c>
      <c r="Z903" s="127" t="s">
        <v>20461</v>
      </c>
      <c r="AA903" s="51"/>
      <c r="AB903" s="54">
        <v>0</v>
      </c>
      <c r="AC903" s="54">
        <v>0</v>
      </c>
      <c r="AD903" s="54">
        <v>5076500</v>
      </c>
      <c r="AE903" s="54">
        <v>0</v>
      </c>
      <c r="AF903" s="3">
        <f>SUM(Table2[[#This Row],[PE 2021 Obligations]],Table2[[#This Row],[ROW 2021 Obligations]],Table2[[#This Row],[Construction 2021 Obligations]],Table2[[#This Row],[Paving 2021 Obligations]])</f>
        <v>5076500</v>
      </c>
      <c r="AG903" s="54">
        <v>380500</v>
      </c>
      <c r="AH903" s="54">
        <v>5000</v>
      </c>
      <c r="AI903" s="54">
        <v>5076500</v>
      </c>
      <c r="AJ903" s="54">
        <v>0</v>
      </c>
      <c r="AK903" s="54">
        <v>5462000</v>
      </c>
      <c r="AL903" s="49" t="s">
        <v>2367</v>
      </c>
    </row>
    <row r="904" spans="1:38" ht="45" hidden="1" x14ac:dyDescent="0.25">
      <c r="A904" s="13">
        <v>123178</v>
      </c>
      <c r="B904" s="15">
        <v>2</v>
      </c>
      <c r="C904" s="43" t="s">
        <v>31</v>
      </c>
      <c r="D904" s="44">
        <v>42347</v>
      </c>
      <c r="E904" s="43" t="s">
        <v>2282</v>
      </c>
      <c r="F904" s="44">
        <v>44252</v>
      </c>
      <c r="G904" s="43" t="s">
        <v>32</v>
      </c>
      <c r="H904" s="45" t="s">
        <v>170</v>
      </c>
      <c r="I904" s="43" t="s">
        <v>1518</v>
      </c>
      <c r="J904" s="43" t="s">
        <v>1518</v>
      </c>
      <c r="K904" s="43" t="s">
        <v>2416</v>
      </c>
      <c r="L904" s="46"/>
      <c r="M904" s="45" t="s">
        <v>2417</v>
      </c>
      <c r="N904" s="45" t="s">
        <v>2418</v>
      </c>
      <c r="O904" s="43" t="s">
        <v>1520</v>
      </c>
      <c r="P904" s="45" t="s">
        <v>138</v>
      </c>
      <c r="Q904" s="45"/>
      <c r="R904" s="112" t="s">
        <v>139</v>
      </c>
      <c r="S904" s="112" t="s">
        <v>42</v>
      </c>
      <c r="T904" s="59"/>
      <c r="U904" s="10">
        <v>0.26100000000000001</v>
      </c>
      <c r="V904" s="44">
        <v>44232</v>
      </c>
      <c r="W904" s="43"/>
      <c r="X904" s="46" t="s">
        <v>43</v>
      </c>
      <c r="Y904" s="43" t="s">
        <v>44</v>
      </c>
      <c r="Z904" s="127" t="s">
        <v>20458</v>
      </c>
      <c r="AA904" s="45"/>
      <c r="AB904" s="3">
        <v>0</v>
      </c>
      <c r="AC904" s="3">
        <v>0</v>
      </c>
      <c r="AD904" s="3">
        <v>655840</v>
      </c>
      <c r="AE904" s="3">
        <v>0</v>
      </c>
      <c r="AF904" s="3">
        <f>SUM(Table2[[#This Row],[PE 2021 Obligations]],Table2[[#This Row],[ROW 2021 Obligations]],Table2[[#This Row],[Construction 2021 Obligations]],Table2[[#This Row],[Paving 2021 Obligations]])</f>
        <v>655840</v>
      </c>
      <c r="AG904" s="3">
        <v>64200</v>
      </c>
      <c r="AH904" s="3">
        <v>0</v>
      </c>
      <c r="AI904" s="3">
        <v>655840</v>
      </c>
      <c r="AJ904" s="3">
        <v>0</v>
      </c>
      <c r="AK904" s="3">
        <v>720040</v>
      </c>
      <c r="AL904" s="43" t="s">
        <v>2419</v>
      </c>
    </row>
    <row r="905" spans="1:38" hidden="1" x14ac:dyDescent="0.25">
      <c r="A905" s="13">
        <v>127960</v>
      </c>
      <c r="B905" s="15">
        <v>3</v>
      </c>
      <c r="C905" s="43" t="s">
        <v>31</v>
      </c>
      <c r="D905" s="44">
        <v>43318</v>
      </c>
      <c r="E905" s="43" t="s">
        <v>2469</v>
      </c>
      <c r="F905" s="44">
        <v>44252</v>
      </c>
      <c r="G905" s="43" t="s">
        <v>32</v>
      </c>
      <c r="H905" s="45" t="s">
        <v>389</v>
      </c>
      <c r="I905" s="43" t="s">
        <v>1518</v>
      </c>
      <c r="J905" s="43" t="s">
        <v>1518</v>
      </c>
      <c r="K905" s="43" t="s">
        <v>4460</v>
      </c>
      <c r="L905" s="46"/>
      <c r="M905" s="45" t="s">
        <v>4461</v>
      </c>
      <c r="N905" s="45" t="s">
        <v>4462</v>
      </c>
      <c r="O905" s="43" t="s">
        <v>1520</v>
      </c>
      <c r="P905" s="45" t="s">
        <v>138</v>
      </c>
      <c r="Q905" s="45"/>
      <c r="R905" s="112" t="s">
        <v>139</v>
      </c>
      <c r="S905" s="112" t="s">
        <v>42</v>
      </c>
      <c r="T905" s="59"/>
      <c r="U905" s="10">
        <v>0.03</v>
      </c>
      <c r="V905" s="44">
        <v>44232</v>
      </c>
      <c r="W905" s="43"/>
      <c r="X905" s="46" t="s">
        <v>43</v>
      </c>
      <c r="Y905" s="43" t="s">
        <v>44</v>
      </c>
      <c r="Z905" s="112" t="s">
        <v>20458</v>
      </c>
      <c r="AA905" s="45"/>
      <c r="AB905" s="3">
        <v>0</v>
      </c>
      <c r="AC905" s="3">
        <v>0</v>
      </c>
      <c r="AD905" s="3">
        <v>68401</v>
      </c>
      <c r="AE905" s="3">
        <v>0</v>
      </c>
      <c r="AF905" s="3">
        <f>SUM(Table2[[#This Row],[PE 2021 Obligations]],Table2[[#This Row],[ROW 2021 Obligations]],Table2[[#This Row],[Construction 2021 Obligations]],Table2[[#This Row],[Paving 2021 Obligations]])</f>
        <v>68401</v>
      </c>
      <c r="AG905" s="3">
        <v>46800</v>
      </c>
      <c r="AH905" s="3">
        <v>40900</v>
      </c>
      <c r="AI905" s="3">
        <v>68401</v>
      </c>
      <c r="AJ905" s="3">
        <v>0</v>
      </c>
      <c r="AK905" s="3">
        <v>156101</v>
      </c>
      <c r="AL905" s="43" t="s">
        <v>4463</v>
      </c>
    </row>
    <row r="906" spans="1:38" ht="30" hidden="1" x14ac:dyDescent="0.25">
      <c r="A906" s="47">
        <v>127961</v>
      </c>
      <c r="B906" s="48">
        <v>3</v>
      </c>
      <c r="C906" s="49" t="s">
        <v>73</v>
      </c>
      <c r="D906" s="50">
        <v>43318</v>
      </c>
      <c r="E906" s="49" t="s">
        <v>2469</v>
      </c>
      <c r="F906" s="50">
        <v>44131</v>
      </c>
      <c r="G906" s="49" t="s">
        <v>102</v>
      </c>
      <c r="H906" s="51" t="s">
        <v>389</v>
      </c>
      <c r="I906" s="49" t="s">
        <v>1518</v>
      </c>
      <c r="J906" s="49" t="s">
        <v>1518</v>
      </c>
      <c r="K906" s="49" t="s">
        <v>4464</v>
      </c>
      <c r="L906" s="52"/>
      <c r="M906" s="51" t="s">
        <v>4465</v>
      </c>
      <c r="N906" s="51" t="s">
        <v>4466</v>
      </c>
      <c r="O906" s="49" t="s">
        <v>1520</v>
      </c>
      <c r="P906" s="51" t="s">
        <v>138</v>
      </c>
      <c r="Q906" s="51"/>
      <c r="R906" s="111" t="s">
        <v>139</v>
      </c>
      <c r="S906" s="111" t="s">
        <v>42</v>
      </c>
      <c r="T906" s="120"/>
      <c r="U906" s="53">
        <v>0.89</v>
      </c>
      <c r="V906" s="50">
        <v>44792</v>
      </c>
      <c r="W906" s="49"/>
      <c r="X906" s="52" t="s">
        <v>43</v>
      </c>
      <c r="Y906" s="49" t="s">
        <v>44</v>
      </c>
      <c r="Z906" s="127" t="s">
        <v>20458</v>
      </c>
      <c r="AA906" s="51"/>
      <c r="AB906" s="54">
        <v>0</v>
      </c>
      <c r="AC906" s="54">
        <v>508204</v>
      </c>
      <c r="AD906" s="54">
        <v>0</v>
      </c>
      <c r="AE906" s="54">
        <v>0</v>
      </c>
      <c r="AF906" s="3">
        <f>SUM(Table2[[#This Row],[PE 2021 Obligations]],Table2[[#This Row],[ROW 2021 Obligations]],Table2[[#This Row],[Construction 2021 Obligations]],Table2[[#This Row],[Paving 2021 Obligations]])</f>
        <v>508204</v>
      </c>
      <c r="AG906" s="54">
        <v>283100</v>
      </c>
      <c r="AH906" s="54">
        <v>508204</v>
      </c>
      <c r="AI906" s="54">
        <v>0</v>
      </c>
      <c r="AJ906" s="54">
        <v>0</v>
      </c>
      <c r="AK906" s="54">
        <v>791304</v>
      </c>
      <c r="AL906" s="49" t="s">
        <v>4467</v>
      </c>
    </row>
    <row r="907" spans="1:38" ht="30" hidden="1" x14ac:dyDescent="0.25">
      <c r="A907" s="47">
        <v>128228</v>
      </c>
      <c r="B907" s="48">
        <v>3</v>
      </c>
      <c r="C907" s="49" t="s">
        <v>31</v>
      </c>
      <c r="D907" s="50">
        <v>43395</v>
      </c>
      <c r="E907" s="49" t="s">
        <v>4468</v>
      </c>
      <c r="F907" s="50">
        <v>44006</v>
      </c>
      <c r="G907" s="49" t="s">
        <v>109</v>
      </c>
      <c r="H907" s="51" t="s">
        <v>57</v>
      </c>
      <c r="I907" s="49" t="s">
        <v>1518</v>
      </c>
      <c r="J907" s="49" t="s">
        <v>1518</v>
      </c>
      <c r="K907" s="49" t="s">
        <v>4594</v>
      </c>
      <c r="L907" s="52"/>
      <c r="M907" s="51" t="s">
        <v>4595</v>
      </c>
      <c r="N907" s="51" t="s">
        <v>4596</v>
      </c>
      <c r="O907" s="49" t="s">
        <v>1520</v>
      </c>
      <c r="P907" s="51" t="s">
        <v>138</v>
      </c>
      <c r="Q907" s="51"/>
      <c r="R907" s="111" t="s">
        <v>139</v>
      </c>
      <c r="S907" s="111" t="s">
        <v>42</v>
      </c>
      <c r="T907" s="120"/>
      <c r="U907" s="53">
        <v>0.3</v>
      </c>
      <c r="V907" s="50">
        <v>43966</v>
      </c>
      <c r="W907" s="49"/>
      <c r="X907" s="52" t="s">
        <v>43</v>
      </c>
      <c r="Y907" s="49" t="s">
        <v>140</v>
      </c>
      <c r="Z907" s="116" t="s">
        <v>20460</v>
      </c>
      <c r="AA907" s="51"/>
      <c r="AB907" s="54">
        <v>0</v>
      </c>
      <c r="AC907" s="54">
        <v>0</v>
      </c>
      <c r="AD907" s="54">
        <v>2097158</v>
      </c>
      <c r="AE907" s="54">
        <v>0</v>
      </c>
      <c r="AF907" s="3">
        <f>SUM(Table2[[#This Row],[PE 2021 Obligations]],Table2[[#This Row],[ROW 2021 Obligations]],Table2[[#This Row],[Construction 2021 Obligations]],Table2[[#This Row],[Paving 2021 Obligations]])</f>
        <v>2097158</v>
      </c>
      <c r="AG907" s="54">
        <v>186500</v>
      </c>
      <c r="AH907" s="54">
        <v>0</v>
      </c>
      <c r="AI907" s="54">
        <v>2097158</v>
      </c>
      <c r="AJ907" s="54">
        <v>0</v>
      </c>
      <c r="AK907" s="54">
        <v>2283658</v>
      </c>
      <c r="AL907" s="49" t="s">
        <v>4597</v>
      </c>
    </row>
    <row r="908" spans="1:38" ht="90" hidden="1" x14ac:dyDescent="0.25">
      <c r="A908" s="13">
        <v>128950</v>
      </c>
      <c r="B908" s="15">
        <v>3</v>
      </c>
      <c r="C908" s="43" t="s">
        <v>73</v>
      </c>
      <c r="D908" s="44">
        <v>43609</v>
      </c>
      <c r="E908" s="43" t="s">
        <v>2469</v>
      </c>
      <c r="F908" s="44">
        <v>44364</v>
      </c>
      <c r="G908" s="43" t="s">
        <v>109</v>
      </c>
      <c r="H908" s="45" t="s">
        <v>69</v>
      </c>
      <c r="I908" s="43" t="s">
        <v>1518</v>
      </c>
      <c r="J908" s="43" t="s">
        <v>1518</v>
      </c>
      <c r="K908" s="43"/>
      <c r="L908" s="46"/>
      <c r="M908" s="45" t="s">
        <v>5144</v>
      </c>
      <c r="N908" s="45" t="s">
        <v>5145</v>
      </c>
      <c r="O908" s="43" t="s">
        <v>1520</v>
      </c>
      <c r="P908" s="45" t="s">
        <v>138</v>
      </c>
      <c r="Q908" s="45"/>
      <c r="R908" s="112" t="s">
        <v>139</v>
      </c>
      <c r="S908" s="112" t="s">
        <v>42</v>
      </c>
      <c r="T908" s="59"/>
      <c r="U908" s="56" t="s">
        <v>32</v>
      </c>
      <c r="V908" s="44">
        <v>45156</v>
      </c>
      <c r="W908" s="43"/>
      <c r="X908" s="46" t="s">
        <v>43</v>
      </c>
      <c r="Y908" s="43"/>
      <c r="Z908" s="112" t="s">
        <v>20458</v>
      </c>
      <c r="AA908" s="45"/>
      <c r="AB908" s="3">
        <v>174000</v>
      </c>
      <c r="AC908" s="3">
        <v>72000</v>
      </c>
      <c r="AD908" s="3">
        <v>0</v>
      </c>
      <c r="AE908" s="3">
        <v>0</v>
      </c>
      <c r="AF908" s="3">
        <f>SUM(Table2[[#This Row],[PE 2021 Obligations]],Table2[[#This Row],[ROW 2021 Obligations]],Table2[[#This Row],[Construction 2021 Obligations]],Table2[[#This Row],[Paving 2021 Obligations]])</f>
        <v>246000</v>
      </c>
      <c r="AG908" s="3">
        <v>174000</v>
      </c>
      <c r="AH908" s="3">
        <v>72000</v>
      </c>
      <c r="AI908" s="3">
        <v>0</v>
      </c>
      <c r="AJ908" s="3">
        <v>0</v>
      </c>
      <c r="AK908" s="3">
        <v>246000</v>
      </c>
      <c r="AL908" s="43" t="s">
        <v>5146</v>
      </c>
    </row>
    <row r="909" spans="1:38" ht="30" hidden="1" x14ac:dyDescent="0.25">
      <c r="A909" s="47">
        <v>128969</v>
      </c>
      <c r="B909" s="48">
        <v>2</v>
      </c>
      <c r="C909" s="49" t="s">
        <v>73</v>
      </c>
      <c r="D909" s="50">
        <v>43610</v>
      </c>
      <c r="E909" s="49" t="s">
        <v>2469</v>
      </c>
      <c r="F909" s="50">
        <v>44364</v>
      </c>
      <c r="G909" s="49" t="s">
        <v>109</v>
      </c>
      <c r="H909" s="51" t="s">
        <v>170</v>
      </c>
      <c r="I909" s="49" t="s">
        <v>1518</v>
      </c>
      <c r="J909" s="49" t="s">
        <v>1518</v>
      </c>
      <c r="K909" s="49"/>
      <c r="L909" s="52"/>
      <c r="M909" s="51" t="s">
        <v>5147</v>
      </c>
      <c r="N909" s="51" t="s">
        <v>5148</v>
      </c>
      <c r="O909" s="49" t="s">
        <v>1520</v>
      </c>
      <c r="P909" s="51" t="s">
        <v>138</v>
      </c>
      <c r="Q909" s="51"/>
      <c r="R909" s="111" t="s">
        <v>139</v>
      </c>
      <c r="S909" s="111" t="s">
        <v>42</v>
      </c>
      <c r="T909" s="120"/>
      <c r="U909" s="55" t="s">
        <v>32</v>
      </c>
      <c r="V909" s="50">
        <v>44960</v>
      </c>
      <c r="W909" s="49"/>
      <c r="X909" s="52" t="s">
        <v>43</v>
      </c>
      <c r="Y909" s="49"/>
      <c r="Z909" s="112" t="s">
        <v>20458</v>
      </c>
      <c r="AA909" s="51"/>
      <c r="AB909" s="54">
        <v>178600</v>
      </c>
      <c r="AC909" s="54">
        <v>0</v>
      </c>
      <c r="AD909" s="54">
        <v>0</v>
      </c>
      <c r="AE909" s="54">
        <v>0</v>
      </c>
      <c r="AF909" s="3">
        <f>SUM(Table2[[#This Row],[PE 2021 Obligations]],Table2[[#This Row],[ROW 2021 Obligations]],Table2[[#This Row],[Construction 2021 Obligations]],Table2[[#This Row],[Paving 2021 Obligations]])</f>
        <v>178600</v>
      </c>
      <c r="AG909" s="54">
        <v>178600</v>
      </c>
      <c r="AH909" s="54">
        <v>0</v>
      </c>
      <c r="AI909" s="54">
        <v>0</v>
      </c>
      <c r="AJ909" s="54">
        <v>0</v>
      </c>
      <c r="AK909" s="54">
        <v>178600</v>
      </c>
      <c r="AL909" s="49" t="s">
        <v>5149</v>
      </c>
    </row>
    <row r="910" spans="1:38" ht="60" hidden="1" x14ac:dyDescent="0.25">
      <c r="A910" s="47">
        <v>130082</v>
      </c>
      <c r="B910" s="48">
        <v>1</v>
      </c>
      <c r="C910" s="49" t="s">
        <v>73</v>
      </c>
      <c r="D910" s="50">
        <v>43874</v>
      </c>
      <c r="E910" s="49" t="s">
        <v>2469</v>
      </c>
      <c r="F910" s="50">
        <v>44039</v>
      </c>
      <c r="G910" s="49" t="s">
        <v>664</v>
      </c>
      <c r="H910" s="51" t="s">
        <v>34</v>
      </c>
      <c r="I910" s="49" t="s">
        <v>1518</v>
      </c>
      <c r="J910" s="49" t="s">
        <v>1518</v>
      </c>
      <c r="K910" s="49"/>
      <c r="L910" s="52"/>
      <c r="M910" s="51" t="s">
        <v>5919</v>
      </c>
      <c r="N910" s="51" t="s">
        <v>5920</v>
      </c>
      <c r="O910" s="49" t="s">
        <v>1520</v>
      </c>
      <c r="P910" s="51" t="s">
        <v>138</v>
      </c>
      <c r="Q910" s="51"/>
      <c r="R910" s="111" t="s">
        <v>139</v>
      </c>
      <c r="S910" s="111" t="s">
        <v>42</v>
      </c>
      <c r="T910" s="120"/>
      <c r="U910" s="55" t="s">
        <v>32</v>
      </c>
      <c r="V910" s="50">
        <v>44841</v>
      </c>
      <c r="W910" s="49"/>
      <c r="X910" s="52" t="s">
        <v>43</v>
      </c>
      <c r="Y910" s="49"/>
      <c r="Z910" s="127" t="s">
        <v>20458</v>
      </c>
      <c r="AA910" s="51"/>
      <c r="AB910" s="54">
        <v>43300</v>
      </c>
      <c r="AC910" s="54">
        <v>0</v>
      </c>
      <c r="AD910" s="54">
        <v>0</v>
      </c>
      <c r="AE910" s="54">
        <v>0</v>
      </c>
      <c r="AF910" s="3">
        <f>SUM(Table2[[#This Row],[PE 2021 Obligations]],Table2[[#This Row],[ROW 2021 Obligations]],Table2[[#This Row],[Construction 2021 Obligations]],Table2[[#This Row],[Paving 2021 Obligations]])</f>
        <v>43300</v>
      </c>
      <c r="AG910" s="54">
        <v>43300</v>
      </c>
      <c r="AH910" s="54">
        <v>0</v>
      </c>
      <c r="AI910" s="54">
        <v>0</v>
      </c>
      <c r="AJ910" s="54">
        <v>0</v>
      </c>
      <c r="AK910" s="54">
        <v>43300</v>
      </c>
      <c r="AL910" s="49" t="s">
        <v>5921</v>
      </c>
    </row>
    <row r="911" spans="1:38" ht="60" hidden="1" x14ac:dyDescent="0.25">
      <c r="A911" s="13">
        <v>130223</v>
      </c>
      <c r="B911" s="15">
        <v>3</v>
      </c>
      <c r="C911" s="43" t="s">
        <v>73</v>
      </c>
      <c r="D911" s="44">
        <v>43929</v>
      </c>
      <c r="E911" s="43" t="s">
        <v>2469</v>
      </c>
      <c r="F911" s="44">
        <v>44008</v>
      </c>
      <c r="G911" s="43" t="s">
        <v>6046</v>
      </c>
      <c r="H911" s="45" t="s">
        <v>304</v>
      </c>
      <c r="I911" s="43" t="s">
        <v>1518</v>
      </c>
      <c r="J911" s="43" t="s">
        <v>1518</v>
      </c>
      <c r="K911" s="43"/>
      <c r="L911" s="46"/>
      <c r="M911" s="45" t="s">
        <v>6047</v>
      </c>
      <c r="N911" s="45" t="s">
        <v>6048</v>
      </c>
      <c r="O911" s="43" t="s">
        <v>1520</v>
      </c>
      <c r="P911" s="45" t="s">
        <v>138</v>
      </c>
      <c r="Q911" s="45"/>
      <c r="R911" s="112" t="s">
        <v>139</v>
      </c>
      <c r="S911" s="112" t="s">
        <v>42</v>
      </c>
      <c r="T911" s="59"/>
      <c r="U911" s="56" t="s">
        <v>32</v>
      </c>
      <c r="V911" s="44">
        <v>44645</v>
      </c>
      <c r="W911" s="43"/>
      <c r="X911" s="46" t="s">
        <v>43</v>
      </c>
      <c r="Y911" s="43"/>
      <c r="Z911" s="112" t="s">
        <v>20458</v>
      </c>
      <c r="AA911" s="45"/>
      <c r="AB911" s="3">
        <v>87800</v>
      </c>
      <c r="AC911" s="3">
        <v>0</v>
      </c>
      <c r="AD911" s="3">
        <v>0</v>
      </c>
      <c r="AE911" s="3">
        <v>0</v>
      </c>
      <c r="AF911" s="3">
        <f>SUM(Table2[[#This Row],[PE 2021 Obligations]],Table2[[#This Row],[ROW 2021 Obligations]],Table2[[#This Row],[Construction 2021 Obligations]],Table2[[#This Row],[Paving 2021 Obligations]])</f>
        <v>87800</v>
      </c>
      <c r="AG911" s="3">
        <v>87800</v>
      </c>
      <c r="AH911" s="3">
        <v>0</v>
      </c>
      <c r="AI911" s="3">
        <v>0</v>
      </c>
      <c r="AJ911" s="3">
        <v>0</v>
      </c>
      <c r="AK911" s="3">
        <v>87800</v>
      </c>
      <c r="AL911" s="43" t="s">
        <v>6049</v>
      </c>
    </row>
    <row r="912" spans="1:38" ht="30" hidden="1" x14ac:dyDescent="0.25">
      <c r="A912" s="13">
        <v>130817</v>
      </c>
      <c r="B912" s="15">
        <v>1</v>
      </c>
      <c r="C912" s="43" t="s">
        <v>73</v>
      </c>
      <c r="D912" s="44">
        <v>44068</v>
      </c>
      <c r="E912" s="43" t="s">
        <v>6894</v>
      </c>
      <c r="F912" s="44">
        <v>44364</v>
      </c>
      <c r="G912" s="43" t="s">
        <v>109</v>
      </c>
      <c r="H912" s="45" t="s">
        <v>209</v>
      </c>
      <c r="I912" s="43" t="s">
        <v>1518</v>
      </c>
      <c r="J912" s="43" t="s">
        <v>1518</v>
      </c>
      <c r="K912" s="43" t="s">
        <v>7073</v>
      </c>
      <c r="L912" s="46"/>
      <c r="M912" s="45" t="s">
        <v>7074</v>
      </c>
      <c r="N912" s="45" t="s">
        <v>7075</v>
      </c>
      <c r="O912" s="43" t="s">
        <v>1520</v>
      </c>
      <c r="P912" s="45" t="s">
        <v>138</v>
      </c>
      <c r="Q912" s="45"/>
      <c r="R912" s="112" t="s">
        <v>139</v>
      </c>
      <c r="S912" s="112" t="s">
        <v>42</v>
      </c>
      <c r="T912" s="59"/>
      <c r="U912" s="56" t="s">
        <v>32</v>
      </c>
      <c r="V912" s="44">
        <v>44428</v>
      </c>
      <c r="W912" s="43"/>
      <c r="X912" s="46" t="s">
        <v>43</v>
      </c>
      <c r="Y912" s="43"/>
      <c r="Z912" s="127" t="s">
        <v>20458</v>
      </c>
      <c r="AA912" s="45"/>
      <c r="AB912" s="3">
        <v>772000</v>
      </c>
      <c r="AC912" s="3">
        <v>6355000</v>
      </c>
      <c r="AD912" s="3">
        <v>0</v>
      </c>
      <c r="AE912" s="3">
        <v>0</v>
      </c>
      <c r="AF912" s="3">
        <f>SUM(Table2[[#This Row],[PE 2021 Obligations]],Table2[[#This Row],[ROW 2021 Obligations]],Table2[[#This Row],[Construction 2021 Obligations]],Table2[[#This Row],[Paving 2021 Obligations]])</f>
        <v>7127000</v>
      </c>
      <c r="AG912" s="3">
        <v>772000</v>
      </c>
      <c r="AH912" s="3">
        <v>6355000</v>
      </c>
      <c r="AI912" s="3">
        <v>0</v>
      </c>
      <c r="AJ912" s="3">
        <v>0</v>
      </c>
      <c r="AK912" s="3">
        <v>7127000</v>
      </c>
      <c r="AL912" s="43" t="s">
        <v>7076</v>
      </c>
    </row>
    <row r="913" spans="1:38" ht="45" hidden="1" x14ac:dyDescent="0.25">
      <c r="A913" s="13">
        <v>43975.01</v>
      </c>
      <c r="B913" s="15">
        <v>1</v>
      </c>
      <c r="C913" s="43" t="s">
        <v>73</v>
      </c>
      <c r="D913" s="44">
        <v>37319</v>
      </c>
      <c r="E913" s="43" t="s">
        <v>32</v>
      </c>
      <c r="F913" s="44">
        <v>44343</v>
      </c>
      <c r="G913" s="43" t="s">
        <v>75</v>
      </c>
      <c r="H913" s="45" t="s">
        <v>133</v>
      </c>
      <c r="I913" s="43" t="s">
        <v>134</v>
      </c>
      <c r="J913" s="43" t="s">
        <v>116</v>
      </c>
      <c r="K913" s="43" t="s">
        <v>135</v>
      </c>
      <c r="L913" s="46" t="s">
        <v>116</v>
      </c>
      <c r="M913" s="45" t="s">
        <v>136</v>
      </c>
      <c r="N913" s="45" t="s">
        <v>137</v>
      </c>
      <c r="O913" s="43" t="s">
        <v>119</v>
      </c>
      <c r="P913" s="45" t="s">
        <v>138</v>
      </c>
      <c r="Q913" s="45"/>
      <c r="R913" s="112" t="s">
        <v>139</v>
      </c>
      <c r="S913" s="112" t="s">
        <v>42</v>
      </c>
      <c r="T913" s="59"/>
      <c r="U913" s="10">
        <v>4</v>
      </c>
      <c r="V913" s="44">
        <v>44365</v>
      </c>
      <c r="W913" s="43"/>
      <c r="X913" s="46" t="s">
        <v>43</v>
      </c>
      <c r="Y913" s="43" t="s">
        <v>140</v>
      </c>
      <c r="Z913" s="127" t="s">
        <v>20460</v>
      </c>
      <c r="AA913" s="45"/>
      <c r="AB913" s="3">
        <v>0</v>
      </c>
      <c r="AC913" s="3">
        <v>1200000.68</v>
      </c>
      <c r="AD913" s="3">
        <v>5801849</v>
      </c>
      <c r="AE913" s="3">
        <v>0</v>
      </c>
      <c r="AF913" s="3">
        <f>SUM(Table2[[#This Row],[PE 2021 Obligations]],Table2[[#This Row],[ROW 2021 Obligations]],Table2[[#This Row],[Construction 2021 Obligations]],Table2[[#This Row],[Paving 2021 Obligations]])</f>
        <v>7001849.6799999997</v>
      </c>
      <c r="AG913" s="3">
        <v>1500000</v>
      </c>
      <c r="AH913" s="3">
        <v>4118000.68</v>
      </c>
      <c r="AI913" s="3">
        <v>5801849</v>
      </c>
      <c r="AJ913" s="3">
        <v>0</v>
      </c>
      <c r="AK913" s="3">
        <v>11419849.68</v>
      </c>
      <c r="AL913" s="43" t="s">
        <v>141</v>
      </c>
    </row>
    <row r="914" spans="1:38" ht="30" hidden="1" x14ac:dyDescent="0.25">
      <c r="A914" s="47">
        <v>100228</v>
      </c>
      <c r="B914" s="48">
        <v>1</v>
      </c>
      <c r="C914" s="49" t="s">
        <v>73</v>
      </c>
      <c r="D914" s="50">
        <v>37319</v>
      </c>
      <c r="E914" s="49" t="s">
        <v>32</v>
      </c>
      <c r="F914" s="50">
        <v>43476</v>
      </c>
      <c r="G914" s="49" t="s">
        <v>75</v>
      </c>
      <c r="H914" s="51" t="s">
        <v>146</v>
      </c>
      <c r="I914" s="49" t="s">
        <v>491</v>
      </c>
      <c r="J914" s="49" t="s">
        <v>116</v>
      </c>
      <c r="K914" s="49"/>
      <c r="L914" s="52" t="s">
        <v>116</v>
      </c>
      <c r="M914" s="51" t="s">
        <v>492</v>
      </c>
      <c r="N914" s="51" t="s">
        <v>493</v>
      </c>
      <c r="O914" s="49" t="s">
        <v>119</v>
      </c>
      <c r="P914" s="51" t="s">
        <v>138</v>
      </c>
      <c r="Q914" s="51"/>
      <c r="R914" s="111" t="s">
        <v>139</v>
      </c>
      <c r="S914" s="111" t="s">
        <v>42</v>
      </c>
      <c r="T914" s="120"/>
      <c r="U914" s="53">
        <v>3.21</v>
      </c>
      <c r="V914" s="50">
        <v>44904</v>
      </c>
      <c r="W914" s="49"/>
      <c r="X914" s="52" t="s">
        <v>43</v>
      </c>
      <c r="Y914" s="49" t="s">
        <v>78</v>
      </c>
      <c r="Z914" s="127" t="s">
        <v>20461</v>
      </c>
      <c r="AA914" s="51" t="s">
        <v>494</v>
      </c>
      <c r="AB914" s="54">
        <v>222598.14</v>
      </c>
      <c r="AC914" s="54">
        <v>-215000</v>
      </c>
      <c r="AD914" s="54">
        <v>0</v>
      </c>
      <c r="AE914" s="54">
        <v>0</v>
      </c>
      <c r="AF914" s="3">
        <f>SUM(Table2[[#This Row],[PE 2021 Obligations]],Table2[[#This Row],[ROW 2021 Obligations]],Table2[[#This Row],[Construction 2021 Obligations]],Table2[[#This Row],[Paving 2021 Obligations]])</f>
        <v>7598.140000000014</v>
      </c>
      <c r="AG914" s="54">
        <v>1922598.14</v>
      </c>
      <c r="AH914" s="54">
        <v>5613000</v>
      </c>
      <c r="AI914" s="54">
        <v>0</v>
      </c>
      <c r="AJ914" s="54">
        <v>0</v>
      </c>
      <c r="AK914" s="54">
        <v>7535598.1399999997</v>
      </c>
      <c r="AL914" s="49"/>
    </row>
    <row r="915" spans="1:38" hidden="1" x14ac:dyDescent="0.25">
      <c r="A915" s="13">
        <v>100261.03</v>
      </c>
      <c r="B915" s="15">
        <v>2</v>
      </c>
      <c r="C915" s="43" t="s">
        <v>31</v>
      </c>
      <c r="D915" s="44">
        <v>40561</v>
      </c>
      <c r="E915" s="43" t="s">
        <v>534</v>
      </c>
      <c r="F915" s="44">
        <v>44307</v>
      </c>
      <c r="G915" s="43" t="s">
        <v>514</v>
      </c>
      <c r="H915" s="45" t="s">
        <v>252</v>
      </c>
      <c r="I915" s="43" t="s">
        <v>535</v>
      </c>
      <c r="J915" s="43" t="s">
        <v>116</v>
      </c>
      <c r="K915" s="43"/>
      <c r="L915" s="46" t="s">
        <v>116</v>
      </c>
      <c r="M915" s="45" t="s">
        <v>536</v>
      </c>
      <c r="N915" s="45" t="s">
        <v>537</v>
      </c>
      <c r="O915" s="43" t="s">
        <v>119</v>
      </c>
      <c r="P915" s="45" t="s">
        <v>138</v>
      </c>
      <c r="Q915" s="45"/>
      <c r="R915" s="112" t="s">
        <v>139</v>
      </c>
      <c r="S915" s="112" t="s">
        <v>42</v>
      </c>
      <c r="T915" s="59"/>
      <c r="U915" s="10">
        <v>4.0999999999999996</v>
      </c>
      <c r="V915" s="44">
        <v>44281</v>
      </c>
      <c r="W915" s="43"/>
      <c r="X915" s="46" t="s">
        <v>43</v>
      </c>
      <c r="Y915" s="43" t="s">
        <v>78</v>
      </c>
      <c r="Z915" s="112" t="s">
        <v>20461</v>
      </c>
      <c r="AA915" s="45"/>
      <c r="AB915" s="3">
        <v>0</v>
      </c>
      <c r="AC915" s="3">
        <v>0</v>
      </c>
      <c r="AD915" s="3">
        <v>32854741</v>
      </c>
      <c r="AE915" s="3">
        <v>0</v>
      </c>
      <c r="AF915" s="3">
        <f>SUM(Table2[[#This Row],[PE 2021 Obligations]],Table2[[#This Row],[ROW 2021 Obligations]],Table2[[#This Row],[Construction 2021 Obligations]],Table2[[#This Row],[Paving 2021 Obligations]])</f>
        <v>32854741</v>
      </c>
      <c r="AG915" s="3">
        <v>0</v>
      </c>
      <c r="AH915" s="3">
        <v>0</v>
      </c>
      <c r="AI915" s="3">
        <v>32854741</v>
      </c>
      <c r="AJ915" s="3">
        <v>0</v>
      </c>
      <c r="AK915" s="3">
        <v>32854741</v>
      </c>
      <c r="AL915" s="43" t="s">
        <v>538</v>
      </c>
    </row>
    <row r="916" spans="1:38" ht="45" hidden="1" x14ac:dyDescent="0.25">
      <c r="A916" s="13">
        <v>100268.01</v>
      </c>
      <c r="B916" s="15">
        <v>2</v>
      </c>
      <c r="C916" s="43" t="s">
        <v>31</v>
      </c>
      <c r="D916" s="44">
        <v>39888</v>
      </c>
      <c r="E916" s="43" t="s">
        <v>513</v>
      </c>
      <c r="F916" s="44">
        <v>44211</v>
      </c>
      <c r="G916" s="43" t="s">
        <v>543</v>
      </c>
      <c r="H916" s="45" t="s">
        <v>244</v>
      </c>
      <c r="I916" s="43" t="s">
        <v>544</v>
      </c>
      <c r="J916" s="43" t="s">
        <v>116</v>
      </c>
      <c r="K916" s="43"/>
      <c r="L916" s="46" t="s">
        <v>116</v>
      </c>
      <c r="M916" s="45" t="s">
        <v>545</v>
      </c>
      <c r="N916" s="45" t="s">
        <v>546</v>
      </c>
      <c r="O916" s="43" t="s">
        <v>119</v>
      </c>
      <c r="P916" s="45" t="s">
        <v>138</v>
      </c>
      <c r="Q916" s="45"/>
      <c r="R916" s="112" t="s">
        <v>139</v>
      </c>
      <c r="S916" s="112" t="s">
        <v>42</v>
      </c>
      <c r="T916" s="59"/>
      <c r="U916" s="10">
        <v>2.92</v>
      </c>
      <c r="V916" s="44">
        <v>42706</v>
      </c>
      <c r="W916" s="43"/>
      <c r="X916" s="46" t="s">
        <v>43</v>
      </c>
      <c r="Y916" s="43" t="s">
        <v>78</v>
      </c>
      <c r="Z916" s="112" t="s">
        <v>20461</v>
      </c>
      <c r="AA916" s="45"/>
      <c r="AB916" s="3">
        <v>0</v>
      </c>
      <c r="AC916" s="3">
        <v>0</v>
      </c>
      <c r="AD916" s="3">
        <v>125000</v>
      </c>
      <c r="AE916" s="3">
        <v>0</v>
      </c>
      <c r="AF916" s="3">
        <f>SUM(Table2[[#This Row],[PE 2021 Obligations]],Table2[[#This Row],[ROW 2021 Obligations]],Table2[[#This Row],[Construction 2021 Obligations]],Table2[[#This Row],[Paving 2021 Obligations]])</f>
        <v>125000</v>
      </c>
      <c r="AG916" s="3">
        <v>0</v>
      </c>
      <c r="AH916" s="3">
        <v>17410000</v>
      </c>
      <c r="AI916" s="3">
        <v>25977182</v>
      </c>
      <c r="AJ916" s="3">
        <v>0</v>
      </c>
      <c r="AK916" s="3">
        <v>43387182</v>
      </c>
      <c r="AL916" s="43" t="s">
        <v>547</v>
      </c>
    </row>
    <row r="917" spans="1:38" hidden="1" x14ac:dyDescent="0.25">
      <c r="A917" s="13">
        <v>100282.02</v>
      </c>
      <c r="B917" s="15">
        <v>3</v>
      </c>
      <c r="C917" s="43" t="s">
        <v>47</v>
      </c>
      <c r="D917" s="44">
        <v>41963</v>
      </c>
      <c r="E917" s="43" t="s">
        <v>552</v>
      </c>
      <c r="F917" s="44">
        <v>43752</v>
      </c>
      <c r="G917" s="43" t="s">
        <v>103</v>
      </c>
      <c r="H917" s="45" t="s">
        <v>173</v>
      </c>
      <c r="I917" s="43" t="s">
        <v>553</v>
      </c>
      <c r="J917" s="43" t="s">
        <v>116</v>
      </c>
      <c r="K917" s="43"/>
      <c r="L917" s="46" t="s">
        <v>116</v>
      </c>
      <c r="M917" s="45" t="s">
        <v>554</v>
      </c>
      <c r="N917" s="45" t="s">
        <v>555</v>
      </c>
      <c r="O917" s="43" t="s">
        <v>119</v>
      </c>
      <c r="P917" s="45" t="s">
        <v>138</v>
      </c>
      <c r="Q917" s="45"/>
      <c r="R917" s="112" t="s">
        <v>139</v>
      </c>
      <c r="S917" s="112" t="s">
        <v>42</v>
      </c>
      <c r="T917" s="59"/>
      <c r="U917" s="10">
        <v>0.34799999999999998</v>
      </c>
      <c r="V917" s="44">
        <v>43014</v>
      </c>
      <c r="W917" s="43"/>
      <c r="X917" s="46" t="s">
        <v>43</v>
      </c>
      <c r="Y917" s="43" t="s">
        <v>140</v>
      </c>
      <c r="Z917" s="112" t="s">
        <v>20460</v>
      </c>
      <c r="AA917" s="45"/>
      <c r="AB917" s="3">
        <v>0</v>
      </c>
      <c r="AC917" s="3">
        <v>0</v>
      </c>
      <c r="AD917" s="3">
        <v>39035.19</v>
      </c>
      <c r="AE917" s="3">
        <v>0</v>
      </c>
      <c r="AF917" s="3">
        <f>SUM(Table2[[#This Row],[PE 2021 Obligations]],Table2[[#This Row],[ROW 2021 Obligations]],Table2[[#This Row],[Construction 2021 Obligations]],Table2[[#This Row],[Paving 2021 Obligations]])</f>
        <v>39035.19</v>
      </c>
      <c r="AG917" s="3">
        <v>0</v>
      </c>
      <c r="AH917" s="3">
        <v>427651.18</v>
      </c>
      <c r="AI917" s="3">
        <v>5626210.1900000004</v>
      </c>
      <c r="AJ917" s="3">
        <v>0</v>
      </c>
      <c r="AK917" s="3">
        <v>6053861.3700000001</v>
      </c>
      <c r="AL917" s="43" t="s">
        <v>556</v>
      </c>
    </row>
    <row r="918" spans="1:38" ht="60" hidden="1" x14ac:dyDescent="0.25">
      <c r="A918" s="47">
        <v>100288</v>
      </c>
      <c r="B918" s="48">
        <v>3</v>
      </c>
      <c r="C918" s="49" t="s">
        <v>31</v>
      </c>
      <c r="D918" s="50">
        <v>37319</v>
      </c>
      <c r="E918" s="49" t="s">
        <v>32</v>
      </c>
      <c r="F918" s="50">
        <v>44036</v>
      </c>
      <c r="G918" s="49" t="s">
        <v>142</v>
      </c>
      <c r="H918" s="51" t="s">
        <v>434</v>
      </c>
      <c r="I918" s="49" t="s">
        <v>553</v>
      </c>
      <c r="J918" s="49" t="s">
        <v>116</v>
      </c>
      <c r="K918" s="49"/>
      <c r="L918" s="52" t="s">
        <v>116</v>
      </c>
      <c r="M918" s="51" t="s">
        <v>557</v>
      </c>
      <c r="N918" s="51" t="s">
        <v>558</v>
      </c>
      <c r="O918" s="49" t="s">
        <v>119</v>
      </c>
      <c r="P918" s="51" t="s">
        <v>138</v>
      </c>
      <c r="Q918" s="51"/>
      <c r="R918" s="111" t="s">
        <v>139</v>
      </c>
      <c r="S918" s="111" t="s">
        <v>42</v>
      </c>
      <c r="T918" s="120"/>
      <c r="U918" s="53">
        <v>5.6</v>
      </c>
      <c r="V918" s="50">
        <v>44008</v>
      </c>
      <c r="W918" s="49"/>
      <c r="X918" s="52" t="s">
        <v>43</v>
      </c>
      <c r="Y918" s="49" t="s">
        <v>140</v>
      </c>
      <c r="Z918" s="112" t="s">
        <v>20460</v>
      </c>
      <c r="AA918" s="51"/>
      <c r="AB918" s="54">
        <v>0</v>
      </c>
      <c r="AC918" s="54">
        <v>0</v>
      </c>
      <c r="AD918" s="54">
        <v>54693722</v>
      </c>
      <c r="AE918" s="54">
        <v>0</v>
      </c>
      <c r="AF918" s="3">
        <f>SUM(Table2[[#This Row],[PE 2021 Obligations]],Table2[[#This Row],[ROW 2021 Obligations]],Table2[[#This Row],[Construction 2021 Obligations]],Table2[[#This Row],[Paving 2021 Obligations]])</f>
        <v>54693722</v>
      </c>
      <c r="AG918" s="54">
        <v>3696000</v>
      </c>
      <c r="AH918" s="54">
        <v>8852800</v>
      </c>
      <c r="AI918" s="54">
        <v>54693722</v>
      </c>
      <c r="AJ918" s="54">
        <v>0</v>
      </c>
      <c r="AK918" s="54">
        <v>67242522</v>
      </c>
      <c r="AL918" s="49" t="s">
        <v>559</v>
      </c>
    </row>
    <row r="919" spans="1:38" hidden="1" x14ac:dyDescent="0.25">
      <c r="A919" s="13">
        <v>100326.03</v>
      </c>
      <c r="B919" s="15">
        <v>4</v>
      </c>
      <c r="C919" s="43" t="s">
        <v>73</v>
      </c>
      <c r="D919" s="44">
        <v>40395</v>
      </c>
      <c r="E919" s="43" t="s">
        <v>570</v>
      </c>
      <c r="F919" s="44">
        <v>44363</v>
      </c>
      <c r="G919" s="43" t="s">
        <v>82</v>
      </c>
      <c r="H919" s="45" t="s">
        <v>221</v>
      </c>
      <c r="I919" s="43" t="s">
        <v>477</v>
      </c>
      <c r="J919" s="43" t="s">
        <v>116</v>
      </c>
      <c r="K919" s="43"/>
      <c r="L919" s="46" t="s">
        <v>116</v>
      </c>
      <c r="M919" s="45" t="s">
        <v>571</v>
      </c>
      <c r="N919" s="45" t="s">
        <v>572</v>
      </c>
      <c r="O919" s="43" t="s">
        <v>119</v>
      </c>
      <c r="P919" s="45" t="s">
        <v>138</v>
      </c>
      <c r="Q919" s="45"/>
      <c r="R919" s="112" t="s">
        <v>139</v>
      </c>
      <c r="S919" s="112" t="s">
        <v>42</v>
      </c>
      <c r="T919" s="59"/>
      <c r="U919" s="10">
        <v>4.8</v>
      </c>
      <c r="V919" s="44">
        <v>45639</v>
      </c>
      <c r="W919" s="43"/>
      <c r="X919" s="46" t="s">
        <v>43</v>
      </c>
      <c r="Y919" s="43" t="s">
        <v>140</v>
      </c>
      <c r="Z919" s="112" t="s">
        <v>20460</v>
      </c>
      <c r="AA919" s="45"/>
      <c r="AB919" s="3">
        <v>1025000</v>
      </c>
      <c r="AC919" s="3">
        <v>0</v>
      </c>
      <c r="AD919" s="3">
        <v>0</v>
      </c>
      <c r="AE919" s="3">
        <v>0</v>
      </c>
      <c r="AF919" s="3">
        <f>SUM(Table2[[#This Row],[PE 2021 Obligations]],Table2[[#This Row],[ROW 2021 Obligations]],Table2[[#This Row],[Construction 2021 Obligations]],Table2[[#This Row],[Paving 2021 Obligations]])</f>
        <v>1025000</v>
      </c>
      <c r="AG919" s="3">
        <v>2431000</v>
      </c>
      <c r="AH919" s="3">
        <v>0</v>
      </c>
      <c r="AI919" s="3">
        <v>0</v>
      </c>
      <c r="AJ919" s="3">
        <v>0</v>
      </c>
      <c r="AK919" s="3">
        <v>2431000</v>
      </c>
      <c r="AL919" s="43"/>
    </row>
    <row r="920" spans="1:38" ht="30" hidden="1" x14ac:dyDescent="0.25">
      <c r="A920" s="13">
        <v>100340</v>
      </c>
      <c r="B920" s="15">
        <v>4</v>
      </c>
      <c r="C920" s="43" t="s">
        <v>73</v>
      </c>
      <c r="D920" s="44">
        <v>37319</v>
      </c>
      <c r="E920" s="43" t="s">
        <v>32</v>
      </c>
      <c r="F920" s="44">
        <v>44063</v>
      </c>
      <c r="G920" s="43" t="s">
        <v>75</v>
      </c>
      <c r="H920" s="45" t="s">
        <v>126</v>
      </c>
      <c r="I920" s="43" t="s">
        <v>460</v>
      </c>
      <c r="J920" s="43" t="s">
        <v>116</v>
      </c>
      <c r="K920" s="43"/>
      <c r="L920" s="46" t="s">
        <v>116</v>
      </c>
      <c r="M920" s="45" t="s">
        <v>598</v>
      </c>
      <c r="N920" s="45" t="s">
        <v>599</v>
      </c>
      <c r="O920" s="43" t="s">
        <v>119</v>
      </c>
      <c r="P920" s="45" t="s">
        <v>138</v>
      </c>
      <c r="Q920" s="45"/>
      <c r="R920" s="112" t="s">
        <v>139</v>
      </c>
      <c r="S920" s="112" t="s">
        <v>42</v>
      </c>
      <c r="T920" s="59"/>
      <c r="U920" s="10">
        <v>1.6</v>
      </c>
      <c r="V920" s="44">
        <v>45009</v>
      </c>
      <c r="W920" s="43"/>
      <c r="X920" s="46" t="s">
        <v>43</v>
      </c>
      <c r="Y920" s="43" t="s">
        <v>140</v>
      </c>
      <c r="Z920" s="127" t="s">
        <v>20460</v>
      </c>
      <c r="AA920" s="45"/>
      <c r="AB920" s="3">
        <v>700000</v>
      </c>
      <c r="AC920" s="3">
        <v>26249292</v>
      </c>
      <c r="AD920" s="3">
        <v>0</v>
      </c>
      <c r="AE920" s="3">
        <v>0</v>
      </c>
      <c r="AF920" s="3">
        <f>SUM(Table2[[#This Row],[PE 2021 Obligations]],Table2[[#This Row],[ROW 2021 Obligations]],Table2[[#This Row],[Construction 2021 Obligations]],Table2[[#This Row],[Paving 2021 Obligations]])</f>
        <v>26949292</v>
      </c>
      <c r="AG920" s="3">
        <v>1750000</v>
      </c>
      <c r="AH920" s="3">
        <v>26249292</v>
      </c>
      <c r="AI920" s="3">
        <v>0</v>
      </c>
      <c r="AJ920" s="3">
        <v>0</v>
      </c>
      <c r="AK920" s="3">
        <v>27999292</v>
      </c>
      <c r="AL920" s="43"/>
    </row>
    <row r="921" spans="1:38" hidden="1" x14ac:dyDescent="0.25">
      <c r="A921" s="47">
        <v>100349</v>
      </c>
      <c r="B921" s="48">
        <v>4</v>
      </c>
      <c r="C921" s="49" t="s">
        <v>47</v>
      </c>
      <c r="D921" s="50">
        <v>37319</v>
      </c>
      <c r="E921" s="49" t="s">
        <v>32</v>
      </c>
      <c r="F921" s="50">
        <v>43941</v>
      </c>
      <c r="G921" s="49" t="s">
        <v>607</v>
      </c>
      <c r="H921" s="51" t="s">
        <v>249</v>
      </c>
      <c r="I921" s="49" t="s">
        <v>608</v>
      </c>
      <c r="J921" s="49" t="s">
        <v>116</v>
      </c>
      <c r="K921" s="49"/>
      <c r="L921" s="52" t="s">
        <v>116</v>
      </c>
      <c r="M921" s="51" t="s">
        <v>609</v>
      </c>
      <c r="N921" s="51"/>
      <c r="O921" s="49" t="s">
        <v>119</v>
      </c>
      <c r="P921" s="51" t="s">
        <v>138</v>
      </c>
      <c r="Q921" s="51"/>
      <c r="R921" s="110" t="s">
        <v>139</v>
      </c>
      <c r="S921" s="110" t="s">
        <v>42</v>
      </c>
      <c r="T921" s="130"/>
      <c r="U921" s="53">
        <v>2.3460000000000001</v>
      </c>
      <c r="V921" s="50">
        <v>40032</v>
      </c>
      <c r="W921" s="49"/>
      <c r="X921" s="52" t="s">
        <v>43</v>
      </c>
      <c r="Y921" s="49" t="s">
        <v>140</v>
      </c>
      <c r="Z921" s="127" t="s">
        <v>20460</v>
      </c>
      <c r="AA921" s="51"/>
      <c r="AB921" s="54">
        <v>0</v>
      </c>
      <c r="AC921" s="54">
        <v>0</v>
      </c>
      <c r="AD921" s="54">
        <v>1881.87</v>
      </c>
      <c r="AE921" s="54">
        <v>0</v>
      </c>
      <c r="AF921" s="3">
        <f>SUM(Table2[[#This Row],[PE 2021 Obligations]],Table2[[#This Row],[ROW 2021 Obligations]],Table2[[#This Row],[Construction 2021 Obligations]],Table2[[#This Row],[Paving 2021 Obligations]])</f>
        <v>1881.87</v>
      </c>
      <c r="AG921" s="54">
        <v>1037231.12</v>
      </c>
      <c r="AH921" s="54">
        <v>2129508.4900000002</v>
      </c>
      <c r="AI921" s="54">
        <v>20142665.850000001</v>
      </c>
      <c r="AJ921" s="54">
        <v>0</v>
      </c>
      <c r="AK921" s="54">
        <v>23309405.460000001</v>
      </c>
      <c r="AL921" s="49" t="s">
        <v>610</v>
      </c>
    </row>
    <row r="922" spans="1:38" hidden="1" x14ac:dyDescent="0.25">
      <c r="A922" s="47">
        <v>101230</v>
      </c>
      <c r="B922" s="48">
        <v>1</v>
      </c>
      <c r="C922" s="49" t="s">
        <v>474</v>
      </c>
      <c r="D922" s="50">
        <v>37319</v>
      </c>
      <c r="E922" s="49" t="s">
        <v>32</v>
      </c>
      <c r="F922" s="50">
        <v>44145</v>
      </c>
      <c r="G922" s="49" t="s">
        <v>74</v>
      </c>
      <c r="H922" s="51" t="s">
        <v>320</v>
      </c>
      <c r="I922" s="49" t="s">
        <v>614</v>
      </c>
      <c r="J922" s="49" t="s">
        <v>116</v>
      </c>
      <c r="K922" s="49"/>
      <c r="L922" s="52" t="s">
        <v>116</v>
      </c>
      <c r="M922" s="51" t="s">
        <v>615</v>
      </c>
      <c r="N922" s="51"/>
      <c r="O922" s="49" t="s">
        <v>119</v>
      </c>
      <c r="P922" s="51" t="s">
        <v>138</v>
      </c>
      <c r="Q922" s="51"/>
      <c r="R922" s="111" t="s">
        <v>139</v>
      </c>
      <c r="S922" s="111" t="s">
        <v>42</v>
      </c>
      <c r="T922" s="120"/>
      <c r="U922" s="53">
        <v>6.22</v>
      </c>
      <c r="V922" s="50">
        <v>41565</v>
      </c>
      <c r="W922" s="49"/>
      <c r="X922" s="52" t="s">
        <v>43</v>
      </c>
      <c r="Y922" s="49" t="s">
        <v>511</v>
      </c>
      <c r="Z922" s="116" t="s">
        <v>20460</v>
      </c>
      <c r="AA922" s="51"/>
      <c r="AB922" s="54">
        <v>0</v>
      </c>
      <c r="AC922" s="54">
        <v>0</v>
      </c>
      <c r="AD922" s="54">
        <v>3944.97</v>
      </c>
      <c r="AE922" s="54">
        <v>0</v>
      </c>
      <c r="AF922" s="3">
        <f>SUM(Table2[[#This Row],[PE 2021 Obligations]],Table2[[#This Row],[ROW 2021 Obligations]],Table2[[#This Row],[Construction 2021 Obligations]],Table2[[#This Row],[Paving 2021 Obligations]])</f>
        <v>3944.97</v>
      </c>
      <c r="AG922" s="54">
        <v>1357951.86</v>
      </c>
      <c r="AH922" s="54">
        <v>6306970</v>
      </c>
      <c r="AI922" s="54">
        <v>36866687.969999999</v>
      </c>
      <c r="AJ922" s="54">
        <v>0</v>
      </c>
      <c r="AK922" s="54">
        <v>44531609.829999998</v>
      </c>
      <c r="AL922" s="49" t="s">
        <v>616</v>
      </c>
    </row>
    <row r="923" spans="1:38" hidden="1" x14ac:dyDescent="0.25">
      <c r="A923" s="13">
        <v>101394</v>
      </c>
      <c r="B923" s="15">
        <v>1</v>
      </c>
      <c r="C923" s="43" t="s">
        <v>73</v>
      </c>
      <c r="D923" s="44">
        <v>37319</v>
      </c>
      <c r="E923" s="43" t="s">
        <v>32</v>
      </c>
      <c r="F923" s="44">
        <v>44363</v>
      </c>
      <c r="G923" s="43" t="s">
        <v>82</v>
      </c>
      <c r="H923" s="45" t="s">
        <v>643</v>
      </c>
      <c r="I923" s="43" t="s">
        <v>644</v>
      </c>
      <c r="J923" s="43" t="s">
        <v>116</v>
      </c>
      <c r="K923" s="43"/>
      <c r="L923" s="46" t="s">
        <v>116</v>
      </c>
      <c r="M923" s="45" t="s">
        <v>645</v>
      </c>
      <c r="N923" s="45" t="s">
        <v>646</v>
      </c>
      <c r="O923" s="43" t="s">
        <v>119</v>
      </c>
      <c r="P923" s="45" t="s">
        <v>138</v>
      </c>
      <c r="Q923" s="45"/>
      <c r="R923" s="112" t="s">
        <v>139</v>
      </c>
      <c r="S923" s="112" t="s">
        <v>42</v>
      </c>
      <c r="T923" s="59"/>
      <c r="U923" s="10">
        <v>4.3</v>
      </c>
      <c r="V923" s="44">
        <v>44904</v>
      </c>
      <c r="W923" s="43"/>
      <c r="X923" s="46" t="s">
        <v>43</v>
      </c>
      <c r="Y923" s="43" t="s">
        <v>78</v>
      </c>
      <c r="Z923" s="127" t="s">
        <v>20461</v>
      </c>
      <c r="AA923" s="45" t="s">
        <v>647</v>
      </c>
      <c r="AB923" s="3">
        <v>0</v>
      </c>
      <c r="AC923" s="3">
        <v>1495000</v>
      </c>
      <c r="AD923" s="3">
        <v>0</v>
      </c>
      <c r="AE923" s="3">
        <v>0</v>
      </c>
      <c r="AF923" s="3">
        <f>SUM(Table2[[#This Row],[PE 2021 Obligations]],Table2[[#This Row],[ROW 2021 Obligations]],Table2[[#This Row],[Construction 2021 Obligations]],Table2[[#This Row],[Paving 2021 Obligations]])</f>
        <v>1495000</v>
      </c>
      <c r="AG923" s="3">
        <v>1327200</v>
      </c>
      <c r="AH923" s="3">
        <v>1495000</v>
      </c>
      <c r="AI923" s="3">
        <v>0</v>
      </c>
      <c r="AJ923" s="3">
        <v>0</v>
      </c>
      <c r="AK923" s="3">
        <v>2822200</v>
      </c>
      <c r="AL923" s="43" t="s">
        <v>648</v>
      </c>
    </row>
    <row r="924" spans="1:38" ht="30" hidden="1" x14ac:dyDescent="0.25">
      <c r="A924" s="47">
        <v>101397</v>
      </c>
      <c r="B924" s="48">
        <v>1</v>
      </c>
      <c r="C924" s="49" t="s">
        <v>474</v>
      </c>
      <c r="D924" s="50">
        <v>37319</v>
      </c>
      <c r="E924" s="49" t="s">
        <v>32</v>
      </c>
      <c r="F924" s="50">
        <v>44270</v>
      </c>
      <c r="G924" s="49" t="s">
        <v>573</v>
      </c>
      <c r="H924" s="51" t="s">
        <v>649</v>
      </c>
      <c r="I924" s="49" t="s">
        <v>650</v>
      </c>
      <c r="J924" s="49" t="s">
        <v>116</v>
      </c>
      <c r="K924" s="49"/>
      <c r="L924" s="52" t="s">
        <v>116</v>
      </c>
      <c r="M924" s="51" t="s">
        <v>651</v>
      </c>
      <c r="N924" s="51" t="s">
        <v>652</v>
      </c>
      <c r="O924" s="49" t="s">
        <v>119</v>
      </c>
      <c r="P924" s="51" t="s">
        <v>138</v>
      </c>
      <c r="Q924" s="51"/>
      <c r="R924" s="111" t="s">
        <v>139</v>
      </c>
      <c r="S924" s="111" t="s">
        <v>42</v>
      </c>
      <c r="T924" s="120"/>
      <c r="U924" s="53">
        <v>3.8610000000000002</v>
      </c>
      <c r="V924" s="50">
        <v>40585</v>
      </c>
      <c r="W924" s="49"/>
      <c r="X924" s="52" t="s">
        <v>43</v>
      </c>
      <c r="Y924" s="49" t="s">
        <v>78</v>
      </c>
      <c r="Z924" s="127" t="s">
        <v>20461</v>
      </c>
      <c r="AA924" s="51"/>
      <c r="AB924" s="54">
        <v>-9847.4500000000007</v>
      </c>
      <c r="AC924" s="54">
        <v>-320000</v>
      </c>
      <c r="AD924" s="54">
        <v>0</v>
      </c>
      <c r="AE924" s="54">
        <v>0</v>
      </c>
      <c r="AF924" s="3">
        <f>SUM(Table2[[#This Row],[PE 2021 Obligations]],Table2[[#This Row],[ROW 2021 Obligations]],Table2[[#This Row],[Construction 2021 Obligations]],Table2[[#This Row],[Paving 2021 Obligations]])</f>
        <v>-329847.45</v>
      </c>
      <c r="AG924" s="54">
        <v>1235311.78</v>
      </c>
      <c r="AH924" s="54">
        <v>3058700</v>
      </c>
      <c r="AI924" s="54">
        <v>36114544.409999996</v>
      </c>
      <c r="AJ924" s="54">
        <v>0</v>
      </c>
      <c r="AK924" s="54">
        <v>40408556.189999998</v>
      </c>
      <c r="AL924" s="49" t="s">
        <v>653</v>
      </c>
    </row>
    <row r="925" spans="1:38" ht="30" hidden="1" x14ac:dyDescent="0.25">
      <c r="A925" s="47">
        <v>101411.04</v>
      </c>
      <c r="B925" s="48">
        <v>1</v>
      </c>
      <c r="C925" s="49" t="s">
        <v>474</v>
      </c>
      <c r="D925" s="50">
        <v>41311</v>
      </c>
      <c r="E925" s="49" t="s">
        <v>113</v>
      </c>
      <c r="F925" s="50">
        <v>44245</v>
      </c>
      <c r="G925" s="49" t="s">
        <v>74</v>
      </c>
      <c r="H925" s="51" t="s">
        <v>666</v>
      </c>
      <c r="I925" s="49" t="s">
        <v>446</v>
      </c>
      <c r="J925" s="49" t="s">
        <v>116</v>
      </c>
      <c r="K925" s="49"/>
      <c r="L925" s="52" t="s">
        <v>116</v>
      </c>
      <c r="M925" s="51" t="s">
        <v>667</v>
      </c>
      <c r="N925" s="51"/>
      <c r="O925" s="49" t="s">
        <v>119</v>
      </c>
      <c r="P925" s="51" t="s">
        <v>138</v>
      </c>
      <c r="Q925" s="51"/>
      <c r="R925" s="111" t="s">
        <v>139</v>
      </c>
      <c r="S925" s="111" t="s">
        <v>42</v>
      </c>
      <c r="T925" s="120"/>
      <c r="U925" s="53">
        <v>3.37</v>
      </c>
      <c r="V925" s="50">
        <v>42048</v>
      </c>
      <c r="W925" s="49"/>
      <c r="X925" s="52" t="s">
        <v>43</v>
      </c>
      <c r="Y925" s="49" t="s">
        <v>140</v>
      </c>
      <c r="Z925" s="127" t="s">
        <v>20460</v>
      </c>
      <c r="AA925" s="51"/>
      <c r="AB925" s="54">
        <v>0</v>
      </c>
      <c r="AC925" s="54">
        <v>0</v>
      </c>
      <c r="AD925" s="54">
        <v>1562500</v>
      </c>
      <c r="AE925" s="54">
        <v>0</v>
      </c>
      <c r="AF925" s="3">
        <f>SUM(Table2[[#This Row],[PE 2021 Obligations]],Table2[[#This Row],[ROW 2021 Obligations]],Table2[[#This Row],[Construction 2021 Obligations]],Table2[[#This Row],[Paving 2021 Obligations]])</f>
        <v>1562500</v>
      </c>
      <c r="AG925" s="54">
        <v>0</v>
      </c>
      <c r="AH925" s="54">
        <v>0</v>
      </c>
      <c r="AI925" s="54">
        <v>73668871</v>
      </c>
      <c r="AJ925" s="54">
        <v>0</v>
      </c>
      <c r="AK925" s="54">
        <v>73668871</v>
      </c>
      <c r="AL925" s="49" t="s">
        <v>668</v>
      </c>
    </row>
    <row r="926" spans="1:38" ht="60" hidden="1" x14ac:dyDescent="0.25">
      <c r="A926" s="13">
        <v>101430.01</v>
      </c>
      <c r="B926" s="15">
        <v>2</v>
      </c>
      <c r="C926" s="43" t="s">
        <v>73</v>
      </c>
      <c r="D926" s="44">
        <v>37601</v>
      </c>
      <c r="E926" s="43" t="s">
        <v>32</v>
      </c>
      <c r="F926" s="44">
        <v>44301</v>
      </c>
      <c r="G926" s="43" t="s">
        <v>108</v>
      </c>
      <c r="H926" s="45" t="s">
        <v>212</v>
      </c>
      <c r="I926" s="43" t="s">
        <v>673</v>
      </c>
      <c r="J926" s="43" t="s">
        <v>116</v>
      </c>
      <c r="K926" s="43"/>
      <c r="L926" s="46" t="s">
        <v>116</v>
      </c>
      <c r="M926" s="45" t="s">
        <v>677</v>
      </c>
      <c r="N926" s="45" t="s">
        <v>678</v>
      </c>
      <c r="O926" s="43" t="s">
        <v>119</v>
      </c>
      <c r="P926" s="45" t="s">
        <v>138</v>
      </c>
      <c r="Q926" s="45"/>
      <c r="R926" s="112" t="s">
        <v>139</v>
      </c>
      <c r="S926" s="112" t="s">
        <v>42</v>
      </c>
      <c r="T926" s="59"/>
      <c r="U926" s="10">
        <v>2.69</v>
      </c>
      <c r="V926" s="44">
        <v>44428</v>
      </c>
      <c r="W926" s="43"/>
      <c r="X926" s="46" t="s">
        <v>43</v>
      </c>
      <c r="Y926" s="43" t="s">
        <v>140</v>
      </c>
      <c r="Z926" s="127" t="s">
        <v>20460</v>
      </c>
      <c r="AA926" s="45"/>
      <c r="AB926" s="3">
        <v>0</v>
      </c>
      <c r="AC926" s="3">
        <v>2115750</v>
      </c>
      <c r="AD926" s="3">
        <v>0</v>
      </c>
      <c r="AE926" s="3">
        <v>0</v>
      </c>
      <c r="AF926" s="3">
        <f>SUM(Table2[[#This Row],[PE 2021 Obligations]],Table2[[#This Row],[ROW 2021 Obligations]],Table2[[#This Row],[Construction 2021 Obligations]],Table2[[#This Row],[Paving 2021 Obligations]])</f>
        <v>2115750</v>
      </c>
      <c r="AG926" s="3">
        <v>0</v>
      </c>
      <c r="AH926" s="3">
        <v>15750000</v>
      </c>
      <c r="AI926" s="3">
        <v>0</v>
      </c>
      <c r="AJ926" s="3">
        <v>0</v>
      </c>
      <c r="AK926" s="3">
        <v>15750000</v>
      </c>
      <c r="AL926" s="43" t="s">
        <v>679</v>
      </c>
    </row>
    <row r="927" spans="1:38" ht="30" hidden="1" x14ac:dyDescent="0.25">
      <c r="A927" s="47">
        <v>101887</v>
      </c>
      <c r="B927" s="48">
        <v>3</v>
      </c>
      <c r="C927" s="49" t="s">
        <v>474</v>
      </c>
      <c r="D927" s="50">
        <v>37469</v>
      </c>
      <c r="E927" s="49" t="s">
        <v>32</v>
      </c>
      <c r="F927" s="50">
        <v>44279</v>
      </c>
      <c r="G927" s="49" t="s">
        <v>82</v>
      </c>
      <c r="H927" s="51" t="s">
        <v>354</v>
      </c>
      <c r="I927" s="49" t="s">
        <v>732</v>
      </c>
      <c r="J927" s="49" t="s">
        <v>116</v>
      </c>
      <c r="K927" s="49"/>
      <c r="L927" s="52" t="s">
        <v>116</v>
      </c>
      <c r="M927" s="51" t="s">
        <v>733</v>
      </c>
      <c r="N927" s="51" t="s">
        <v>734</v>
      </c>
      <c r="O927" s="49" t="s">
        <v>119</v>
      </c>
      <c r="P927" s="51" t="s">
        <v>138</v>
      </c>
      <c r="Q927" s="51"/>
      <c r="R927" s="111" t="s">
        <v>139</v>
      </c>
      <c r="S927" s="111" t="s">
        <v>42</v>
      </c>
      <c r="T927" s="120"/>
      <c r="U927" s="53">
        <v>2.1789999999999998</v>
      </c>
      <c r="V927" s="50">
        <v>42706</v>
      </c>
      <c r="W927" s="49"/>
      <c r="X927" s="52" t="s">
        <v>43</v>
      </c>
      <c r="Y927" s="49" t="s">
        <v>78</v>
      </c>
      <c r="Z927" s="127" t="s">
        <v>20461</v>
      </c>
      <c r="AA927" s="51"/>
      <c r="AB927" s="54">
        <v>105270</v>
      </c>
      <c r="AC927" s="54">
        <v>0</v>
      </c>
      <c r="AD927" s="54">
        <v>0</v>
      </c>
      <c r="AE927" s="54">
        <v>0</v>
      </c>
      <c r="AF927" s="3">
        <f>SUM(Table2[[#This Row],[PE 2021 Obligations]],Table2[[#This Row],[ROW 2021 Obligations]],Table2[[#This Row],[Construction 2021 Obligations]],Table2[[#This Row],[Paving 2021 Obligations]])</f>
        <v>105270</v>
      </c>
      <c r="AG927" s="54">
        <v>1937270</v>
      </c>
      <c r="AH927" s="54">
        <v>5552500</v>
      </c>
      <c r="AI927" s="54">
        <v>40870458</v>
      </c>
      <c r="AJ927" s="54">
        <v>0</v>
      </c>
      <c r="AK927" s="54">
        <v>48360228</v>
      </c>
      <c r="AL927" s="49" t="s">
        <v>735</v>
      </c>
    </row>
    <row r="928" spans="1:38" ht="30" hidden="1" x14ac:dyDescent="0.25">
      <c r="A928" s="13">
        <v>105764</v>
      </c>
      <c r="B928" s="15">
        <v>1</v>
      </c>
      <c r="C928" s="43" t="s">
        <v>31</v>
      </c>
      <c r="D928" s="44">
        <v>38416</v>
      </c>
      <c r="E928" s="43" t="s">
        <v>522</v>
      </c>
      <c r="F928" s="44">
        <v>43662</v>
      </c>
      <c r="G928" s="43" t="s">
        <v>74</v>
      </c>
      <c r="H928" s="45" t="s">
        <v>394</v>
      </c>
      <c r="I928" s="43" t="s">
        <v>446</v>
      </c>
      <c r="J928" s="43" t="s">
        <v>116</v>
      </c>
      <c r="K928" s="43"/>
      <c r="L928" s="46" t="s">
        <v>116</v>
      </c>
      <c r="M928" s="45" t="s">
        <v>1017</v>
      </c>
      <c r="N928" s="45" t="s">
        <v>1018</v>
      </c>
      <c r="O928" s="43" t="s">
        <v>119</v>
      </c>
      <c r="P928" s="45" t="s">
        <v>138</v>
      </c>
      <c r="Q928" s="45"/>
      <c r="R928" s="112" t="s">
        <v>139</v>
      </c>
      <c r="S928" s="112" t="s">
        <v>42</v>
      </c>
      <c r="T928" s="59"/>
      <c r="U928" s="10">
        <v>0.35299999999999998</v>
      </c>
      <c r="V928" s="44">
        <v>43637</v>
      </c>
      <c r="W928" s="43"/>
      <c r="X928" s="46" t="s">
        <v>43</v>
      </c>
      <c r="Y928" s="43" t="s">
        <v>140</v>
      </c>
      <c r="Z928" s="127" t="s">
        <v>20460</v>
      </c>
      <c r="AA928" s="45"/>
      <c r="AB928" s="3">
        <v>-150000</v>
      </c>
      <c r="AC928" s="3">
        <v>-250000</v>
      </c>
      <c r="AD928" s="3">
        <v>1650000</v>
      </c>
      <c r="AE928" s="3">
        <v>0</v>
      </c>
      <c r="AF928" s="3">
        <f>SUM(Table2[[#This Row],[PE 2021 Obligations]],Table2[[#This Row],[ROW 2021 Obligations]],Table2[[#This Row],[Construction 2021 Obligations]],Table2[[#This Row],[Paving 2021 Obligations]])</f>
        <v>1250000</v>
      </c>
      <c r="AG928" s="3">
        <v>750000</v>
      </c>
      <c r="AH928" s="3">
        <v>1308000</v>
      </c>
      <c r="AI928" s="3">
        <v>5942260</v>
      </c>
      <c r="AJ928" s="3">
        <v>0</v>
      </c>
      <c r="AK928" s="3">
        <v>8000260</v>
      </c>
      <c r="AL928" s="43" t="s">
        <v>1019</v>
      </c>
    </row>
    <row r="929" spans="1:38" hidden="1" x14ac:dyDescent="0.25">
      <c r="A929" s="47">
        <v>107349</v>
      </c>
      <c r="B929" s="48">
        <v>1</v>
      </c>
      <c r="C929" s="49" t="s">
        <v>474</v>
      </c>
      <c r="D929" s="50">
        <v>38755</v>
      </c>
      <c r="E929" s="49" t="s">
        <v>522</v>
      </c>
      <c r="F929" s="50">
        <v>43770</v>
      </c>
      <c r="G929" s="49" t="s">
        <v>74</v>
      </c>
      <c r="H929" s="51" t="s">
        <v>238</v>
      </c>
      <c r="I929" s="49" t="s">
        <v>748</v>
      </c>
      <c r="J929" s="49" t="s">
        <v>116</v>
      </c>
      <c r="K929" s="49"/>
      <c r="L929" s="52" t="s">
        <v>116</v>
      </c>
      <c r="M929" s="51" t="s">
        <v>1081</v>
      </c>
      <c r="N929" s="51"/>
      <c r="O929" s="49" t="s">
        <v>119</v>
      </c>
      <c r="P929" s="51" t="s">
        <v>138</v>
      </c>
      <c r="Q929" s="51"/>
      <c r="R929" s="111" t="s">
        <v>139</v>
      </c>
      <c r="S929" s="111" t="s">
        <v>42</v>
      </c>
      <c r="T929" s="120"/>
      <c r="U929" s="53">
        <v>5.15</v>
      </c>
      <c r="V929" s="50">
        <v>42048</v>
      </c>
      <c r="W929" s="49"/>
      <c r="X929" s="52" t="s">
        <v>43</v>
      </c>
      <c r="Y929" s="49" t="s">
        <v>511</v>
      </c>
      <c r="Z929" s="116" t="s">
        <v>20460</v>
      </c>
      <c r="AA929" s="51"/>
      <c r="AB929" s="54">
        <v>0</v>
      </c>
      <c r="AC929" s="54">
        <v>0</v>
      </c>
      <c r="AD929" s="54">
        <v>231250.25</v>
      </c>
      <c r="AE929" s="54">
        <v>0</v>
      </c>
      <c r="AF929" s="3">
        <f>SUM(Table2[[#This Row],[PE 2021 Obligations]],Table2[[#This Row],[ROW 2021 Obligations]],Table2[[#This Row],[Construction 2021 Obligations]],Table2[[#This Row],[Paving 2021 Obligations]])</f>
        <v>231250.25</v>
      </c>
      <c r="AG929" s="54">
        <v>1156000</v>
      </c>
      <c r="AH929" s="54">
        <v>600000</v>
      </c>
      <c r="AI929" s="54">
        <v>18396930.25</v>
      </c>
      <c r="AJ929" s="54">
        <v>0</v>
      </c>
      <c r="AK929" s="54">
        <v>20152930.25</v>
      </c>
      <c r="AL929" s="49" t="s">
        <v>1082</v>
      </c>
    </row>
    <row r="930" spans="1:38" ht="45" hidden="1" x14ac:dyDescent="0.25">
      <c r="A930" s="13">
        <v>112524.02</v>
      </c>
      <c r="B930" s="15">
        <v>2</v>
      </c>
      <c r="C930" s="43" t="s">
        <v>73</v>
      </c>
      <c r="D930" s="44">
        <v>41382</v>
      </c>
      <c r="E930" s="43" t="s">
        <v>113</v>
      </c>
      <c r="F930" s="44">
        <v>44273</v>
      </c>
      <c r="G930" s="43" t="s">
        <v>125</v>
      </c>
      <c r="H930" s="45" t="s">
        <v>286</v>
      </c>
      <c r="I930" s="43" t="s">
        <v>1087</v>
      </c>
      <c r="J930" s="43" t="s">
        <v>116</v>
      </c>
      <c r="K930" s="43"/>
      <c r="L930" s="46" t="s">
        <v>116</v>
      </c>
      <c r="M930" s="45" t="s">
        <v>1262</v>
      </c>
      <c r="N930" s="45" t="s">
        <v>1263</v>
      </c>
      <c r="O930" s="43" t="s">
        <v>119</v>
      </c>
      <c r="P930" s="45" t="s">
        <v>138</v>
      </c>
      <c r="Q930" s="45"/>
      <c r="R930" s="112" t="s">
        <v>139</v>
      </c>
      <c r="S930" s="112" t="s">
        <v>42</v>
      </c>
      <c r="T930" s="59"/>
      <c r="U930" s="10">
        <v>0.88</v>
      </c>
      <c r="V930" s="44">
        <v>45639</v>
      </c>
      <c r="W930" s="43"/>
      <c r="X930" s="46" t="s">
        <v>43</v>
      </c>
      <c r="Y930" s="43" t="s">
        <v>140</v>
      </c>
      <c r="Z930" s="127" t="s">
        <v>20460</v>
      </c>
      <c r="AA930" s="45"/>
      <c r="AB930" s="3">
        <v>0</v>
      </c>
      <c r="AC930" s="3">
        <v>6234250</v>
      </c>
      <c r="AD930" s="3">
        <v>0</v>
      </c>
      <c r="AE930" s="3">
        <v>0</v>
      </c>
      <c r="AF930" s="3">
        <f>SUM(Table2[[#This Row],[PE 2021 Obligations]],Table2[[#This Row],[ROW 2021 Obligations]],Table2[[#This Row],[Construction 2021 Obligations]],Table2[[#This Row],[Paving 2021 Obligations]])</f>
        <v>6234250</v>
      </c>
      <c r="AG930" s="3">
        <v>0</v>
      </c>
      <c r="AH930" s="3">
        <v>6234250</v>
      </c>
      <c r="AI930" s="3">
        <v>0</v>
      </c>
      <c r="AJ930" s="3">
        <v>0</v>
      </c>
      <c r="AK930" s="3">
        <v>6234250</v>
      </c>
      <c r="AL930" s="43"/>
    </row>
    <row r="931" spans="1:38" hidden="1" x14ac:dyDescent="0.25">
      <c r="A931" s="47">
        <v>112531</v>
      </c>
      <c r="B931" s="48">
        <v>1</v>
      </c>
      <c r="C931" s="49" t="s">
        <v>47</v>
      </c>
      <c r="D931" s="50">
        <v>39888</v>
      </c>
      <c r="E931" s="49" t="s">
        <v>570</v>
      </c>
      <c r="F931" s="50">
        <v>42892</v>
      </c>
      <c r="G931" s="49" t="s">
        <v>103</v>
      </c>
      <c r="H931" s="51" t="s">
        <v>158</v>
      </c>
      <c r="I931" s="49" t="s">
        <v>147</v>
      </c>
      <c r="J931" s="49" t="s">
        <v>148</v>
      </c>
      <c r="K931" s="49"/>
      <c r="L931" s="52" t="s">
        <v>149</v>
      </c>
      <c r="M931" s="51" t="s">
        <v>1264</v>
      </c>
      <c r="N931" s="51"/>
      <c r="O931" s="49" t="s">
        <v>119</v>
      </c>
      <c r="P931" s="51" t="s">
        <v>138</v>
      </c>
      <c r="Q931" s="51"/>
      <c r="R931" s="110" t="s">
        <v>139</v>
      </c>
      <c r="S931" s="110" t="s">
        <v>42</v>
      </c>
      <c r="T931" s="130"/>
      <c r="U931" s="53">
        <v>0.86299999999999999</v>
      </c>
      <c r="V931" s="50">
        <v>40949</v>
      </c>
      <c r="W931" s="49"/>
      <c r="X931" s="52" t="s">
        <v>43</v>
      </c>
      <c r="Y931" s="49" t="s">
        <v>454</v>
      </c>
      <c r="Z931" s="112" t="s">
        <v>20457</v>
      </c>
      <c r="AA931" s="51"/>
      <c r="AB931" s="54">
        <v>0</v>
      </c>
      <c r="AC931" s="54">
        <v>0</v>
      </c>
      <c r="AD931" s="54">
        <v>39350.6</v>
      </c>
      <c r="AE931" s="54">
        <v>0</v>
      </c>
      <c r="AF931" s="3">
        <f>SUM(Table2[[#This Row],[PE 2021 Obligations]],Table2[[#This Row],[ROW 2021 Obligations]],Table2[[#This Row],[Construction 2021 Obligations]],Table2[[#This Row],[Paving 2021 Obligations]])</f>
        <v>39350.6</v>
      </c>
      <c r="AG931" s="54">
        <v>75882.880000000005</v>
      </c>
      <c r="AH931" s="54">
        <v>0</v>
      </c>
      <c r="AI931" s="54">
        <v>771146.82</v>
      </c>
      <c r="AJ931" s="54">
        <v>0</v>
      </c>
      <c r="AK931" s="54">
        <v>847029.7</v>
      </c>
      <c r="AL931" s="49" t="s">
        <v>1265</v>
      </c>
    </row>
    <row r="932" spans="1:38" ht="30" hidden="1" x14ac:dyDescent="0.25">
      <c r="A932" s="13">
        <v>113823</v>
      </c>
      <c r="B932" s="15">
        <v>4</v>
      </c>
      <c r="C932" s="43" t="s">
        <v>47</v>
      </c>
      <c r="D932" s="44">
        <v>40148</v>
      </c>
      <c r="E932" s="43" t="s">
        <v>142</v>
      </c>
      <c r="F932" s="44">
        <v>44169</v>
      </c>
      <c r="G932" s="43" t="s">
        <v>103</v>
      </c>
      <c r="H932" s="45" t="s">
        <v>295</v>
      </c>
      <c r="I932" s="43" t="s">
        <v>159</v>
      </c>
      <c r="J932" s="43" t="s">
        <v>148</v>
      </c>
      <c r="K932" s="43"/>
      <c r="L932" s="46" t="s">
        <v>149</v>
      </c>
      <c r="M932" s="45" t="s">
        <v>1323</v>
      </c>
      <c r="N932" s="45" t="s">
        <v>1324</v>
      </c>
      <c r="O932" s="43" t="s">
        <v>119</v>
      </c>
      <c r="P932" s="45" t="s">
        <v>138</v>
      </c>
      <c r="Q932" s="45"/>
      <c r="R932" s="110" t="s">
        <v>139</v>
      </c>
      <c r="S932" s="110" t="s">
        <v>42</v>
      </c>
      <c r="T932" s="130"/>
      <c r="U932" s="10">
        <v>0.45500000000000002</v>
      </c>
      <c r="V932" s="44">
        <v>41467</v>
      </c>
      <c r="W932" s="43"/>
      <c r="X932" s="46" t="s">
        <v>43</v>
      </c>
      <c r="Y932" s="43" t="s">
        <v>454</v>
      </c>
      <c r="Z932" s="112" t="s">
        <v>20457</v>
      </c>
      <c r="AA932" s="45"/>
      <c r="AB932" s="3">
        <v>40743.22</v>
      </c>
      <c r="AC932" s="3">
        <v>0</v>
      </c>
      <c r="AD932" s="3">
        <v>42886.84</v>
      </c>
      <c r="AE932" s="3">
        <v>0</v>
      </c>
      <c r="AF932" s="3">
        <f>SUM(Table2[[#This Row],[PE 2021 Obligations]],Table2[[#This Row],[ROW 2021 Obligations]],Table2[[#This Row],[Construction 2021 Obligations]],Table2[[#This Row],[Paving 2021 Obligations]])</f>
        <v>83630.06</v>
      </c>
      <c r="AG932" s="3">
        <v>1195219.6599999999</v>
      </c>
      <c r="AH932" s="3">
        <v>0</v>
      </c>
      <c r="AI932" s="3">
        <v>7008070.8399999999</v>
      </c>
      <c r="AJ932" s="3">
        <v>0</v>
      </c>
      <c r="AK932" s="3">
        <v>8203290.5</v>
      </c>
      <c r="AL932" s="43" t="s">
        <v>1325</v>
      </c>
    </row>
    <row r="933" spans="1:38" hidden="1" x14ac:dyDescent="0.25">
      <c r="A933" s="13">
        <v>124121.01</v>
      </c>
      <c r="B933" s="15">
        <v>1</v>
      </c>
      <c r="C933" s="43" t="s">
        <v>73</v>
      </c>
      <c r="D933" s="44">
        <v>43726</v>
      </c>
      <c r="E933" s="43" t="s">
        <v>109</v>
      </c>
      <c r="F933" s="44">
        <v>44308</v>
      </c>
      <c r="G933" s="43" t="s">
        <v>75</v>
      </c>
      <c r="H933" s="45" t="s">
        <v>196</v>
      </c>
      <c r="I933" s="43" t="s">
        <v>2033</v>
      </c>
      <c r="J933" s="43" t="s">
        <v>116</v>
      </c>
      <c r="K933" s="43"/>
      <c r="L933" s="46" t="s">
        <v>116</v>
      </c>
      <c r="M933" s="45" t="s">
        <v>2723</v>
      </c>
      <c r="N933" s="45"/>
      <c r="O933" s="43" t="s">
        <v>119</v>
      </c>
      <c r="P933" s="45" t="s">
        <v>138</v>
      </c>
      <c r="Q933" s="45"/>
      <c r="R933" s="112" t="s">
        <v>139</v>
      </c>
      <c r="S933" s="112" t="s">
        <v>42</v>
      </c>
      <c r="T933" s="59"/>
      <c r="U933" s="10">
        <v>2.5499999999999998</v>
      </c>
      <c r="V933" s="44">
        <v>45737</v>
      </c>
      <c r="W933" s="43"/>
      <c r="X933" s="46" t="s">
        <v>43</v>
      </c>
      <c r="Y933" s="43" t="s">
        <v>78</v>
      </c>
      <c r="Z933" s="112" t="s">
        <v>20461</v>
      </c>
      <c r="AA933" s="45"/>
      <c r="AB933" s="3">
        <v>1006000</v>
      </c>
      <c r="AC933" s="3">
        <v>0</v>
      </c>
      <c r="AD933" s="3">
        <v>0</v>
      </c>
      <c r="AE933" s="3">
        <v>0</v>
      </c>
      <c r="AF933" s="3">
        <f>SUM(Table2[[#This Row],[PE 2021 Obligations]],Table2[[#This Row],[ROW 2021 Obligations]],Table2[[#This Row],[Construction 2021 Obligations]],Table2[[#This Row],[Paving 2021 Obligations]])</f>
        <v>1006000</v>
      </c>
      <c r="AG933" s="3">
        <v>1006000</v>
      </c>
      <c r="AH933" s="3">
        <v>0</v>
      </c>
      <c r="AI933" s="3">
        <v>0</v>
      </c>
      <c r="AJ933" s="3">
        <v>0</v>
      </c>
      <c r="AK933" s="3">
        <v>1006000</v>
      </c>
      <c r="AL933" s="43"/>
    </row>
    <row r="934" spans="1:38" ht="30" hidden="1" x14ac:dyDescent="0.25">
      <c r="A934" s="47">
        <v>124121.02</v>
      </c>
      <c r="B934" s="48">
        <v>1</v>
      </c>
      <c r="C934" s="49" t="s">
        <v>73</v>
      </c>
      <c r="D934" s="50">
        <v>43726</v>
      </c>
      <c r="E934" s="49" t="s">
        <v>109</v>
      </c>
      <c r="F934" s="50">
        <v>44308</v>
      </c>
      <c r="G934" s="49" t="s">
        <v>74</v>
      </c>
      <c r="H934" s="51" t="s">
        <v>196</v>
      </c>
      <c r="I934" s="49" t="s">
        <v>2033</v>
      </c>
      <c r="J934" s="49" t="s">
        <v>116</v>
      </c>
      <c r="K934" s="49"/>
      <c r="L934" s="52" t="s">
        <v>116</v>
      </c>
      <c r="M934" s="51" t="s">
        <v>2724</v>
      </c>
      <c r="N934" s="51"/>
      <c r="O934" s="49" t="s">
        <v>119</v>
      </c>
      <c r="P934" s="51" t="s">
        <v>138</v>
      </c>
      <c r="Q934" s="51"/>
      <c r="R934" s="111" t="s">
        <v>139</v>
      </c>
      <c r="S934" s="111" t="s">
        <v>42</v>
      </c>
      <c r="T934" s="120"/>
      <c r="U934" s="53">
        <v>3.63</v>
      </c>
      <c r="V934" s="50">
        <v>45737</v>
      </c>
      <c r="W934" s="49"/>
      <c r="X934" s="52" t="s">
        <v>43</v>
      </c>
      <c r="Y934" s="49" t="s">
        <v>78</v>
      </c>
      <c r="Z934" s="127" t="s">
        <v>20461</v>
      </c>
      <c r="AA934" s="51"/>
      <c r="AB934" s="54">
        <v>1394000</v>
      </c>
      <c r="AC934" s="54">
        <v>0</v>
      </c>
      <c r="AD934" s="54">
        <v>0</v>
      </c>
      <c r="AE934" s="54">
        <v>0</v>
      </c>
      <c r="AF934" s="3">
        <f>SUM(Table2[[#This Row],[PE 2021 Obligations]],Table2[[#This Row],[ROW 2021 Obligations]],Table2[[#This Row],[Construction 2021 Obligations]],Table2[[#This Row],[Paving 2021 Obligations]])</f>
        <v>1394000</v>
      </c>
      <c r="AG934" s="54">
        <v>1394000</v>
      </c>
      <c r="AH934" s="54">
        <v>0</v>
      </c>
      <c r="AI934" s="54">
        <v>0</v>
      </c>
      <c r="AJ934" s="54">
        <v>0</v>
      </c>
      <c r="AK934" s="54">
        <v>1394000</v>
      </c>
      <c r="AL934" s="49"/>
    </row>
    <row r="935" spans="1:38" ht="30" hidden="1" x14ac:dyDescent="0.25">
      <c r="A935" s="47">
        <v>125325</v>
      </c>
      <c r="B935" s="48">
        <v>3</v>
      </c>
      <c r="C935" s="49" t="s">
        <v>474</v>
      </c>
      <c r="D935" s="50">
        <v>42711</v>
      </c>
      <c r="E935" s="49" t="s">
        <v>81</v>
      </c>
      <c r="F935" s="50">
        <v>44089</v>
      </c>
      <c r="G935" s="49" t="s">
        <v>32</v>
      </c>
      <c r="H935" s="51" t="s">
        <v>98</v>
      </c>
      <c r="I935" s="49" t="s">
        <v>2381</v>
      </c>
      <c r="J935" s="49" t="s">
        <v>148</v>
      </c>
      <c r="K935" s="49"/>
      <c r="L935" s="52" t="s">
        <v>149</v>
      </c>
      <c r="M935" s="51" t="s">
        <v>3404</v>
      </c>
      <c r="N935" s="51" t="s">
        <v>3405</v>
      </c>
      <c r="O935" s="49" t="s">
        <v>119</v>
      </c>
      <c r="P935" s="51" t="s">
        <v>138</v>
      </c>
      <c r="Q935" s="51"/>
      <c r="R935" s="111" t="s">
        <v>139</v>
      </c>
      <c r="S935" s="111" t="s">
        <v>42</v>
      </c>
      <c r="T935" s="120"/>
      <c r="U935" s="53">
        <v>7.66</v>
      </c>
      <c r="V935" s="50">
        <v>43294</v>
      </c>
      <c r="W935" s="49"/>
      <c r="X935" s="52" t="s">
        <v>43</v>
      </c>
      <c r="Y935" s="49" t="s">
        <v>454</v>
      </c>
      <c r="Z935" s="127" t="s">
        <v>20457</v>
      </c>
      <c r="AA935" s="51"/>
      <c r="AB935" s="54">
        <v>3850000</v>
      </c>
      <c r="AC935" s="54">
        <v>11400000</v>
      </c>
      <c r="AD935" s="54">
        <v>-7750000</v>
      </c>
      <c r="AE935" s="54">
        <v>0</v>
      </c>
      <c r="AF935" s="3">
        <f>SUM(Table2[[#This Row],[PE 2021 Obligations]],Table2[[#This Row],[ROW 2021 Obligations]],Table2[[#This Row],[Construction 2021 Obligations]],Table2[[#This Row],[Paving 2021 Obligations]])</f>
        <v>7500000</v>
      </c>
      <c r="AG935" s="54">
        <v>18557000</v>
      </c>
      <c r="AH935" s="54">
        <v>13400000</v>
      </c>
      <c r="AI935" s="54">
        <v>140250000</v>
      </c>
      <c r="AJ935" s="54">
        <v>0</v>
      </c>
      <c r="AK935" s="54">
        <v>172207000</v>
      </c>
      <c r="AL935" s="49" t="s">
        <v>3406</v>
      </c>
    </row>
    <row r="936" spans="1:38" ht="30" hidden="1" x14ac:dyDescent="0.25">
      <c r="A936" s="13">
        <v>111351</v>
      </c>
      <c r="B936" s="15">
        <v>1</v>
      </c>
      <c r="C936" s="43" t="s">
        <v>31</v>
      </c>
      <c r="D936" s="44">
        <v>39666</v>
      </c>
      <c r="E936" s="43" t="s">
        <v>543</v>
      </c>
      <c r="F936" s="44">
        <v>44215</v>
      </c>
      <c r="G936" s="43" t="s">
        <v>75</v>
      </c>
      <c r="H936" s="45" t="s">
        <v>34</v>
      </c>
      <c r="I936" s="43"/>
      <c r="J936" s="43"/>
      <c r="K936" s="43"/>
      <c r="L936" s="46"/>
      <c r="M936" s="45" t="s">
        <v>1225</v>
      </c>
      <c r="N936" s="45" t="s">
        <v>1226</v>
      </c>
      <c r="O936" s="43" t="s">
        <v>60</v>
      </c>
      <c r="P936" s="45" t="s">
        <v>138</v>
      </c>
      <c r="Q936" s="45"/>
      <c r="R936" s="112" t="s">
        <v>139</v>
      </c>
      <c r="S936" s="112" t="s">
        <v>42</v>
      </c>
      <c r="T936" s="59"/>
      <c r="U936" s="10">
        <v>0</v>
      </c>
      <c r="V936" s="46"/>
      <c r="W936" s="43"/>
      <c r="X936" s="46" t="s">
        <v>43</v>
      </c>
      <c r="Y936" s="43" t="s">
        <v>140</v>
      </c>
      <c r="Z936" s="111" t="s">
        <v>20458</v>
      </c>
      <c r="AA936" s="45"/>
      <c r="AB936" s="3">
        <v>0</v>
      </c>
      <c r="AC936" s="3">
        <v>0</v>
      </c>
      <c r="AD936" s="3">
        <v>666015</v>
      </c>
      <c r="AE936" s="3">
        <v>0</v>
      </c>
      <c r="AF936" s="3">
        <f>SUM(Table2[[#This Row],[PE 2021 Obligations]],Table2[[#This Row],[ROW 2021 Obligations]],Table2[[#This Row],[Construction 2021 Obligations]],Table2[[#This Row],[Paving 2021 Obligations]])</f>
        <v>666015</v>
      </c>
      <c r="AG936" s="3">
        <v>344971</v>
      </c>
      <c r="AH936" s="3">
        <v>1350000</v>
      </c>
      <c r="AI936" s="3">
        <v>5860752</v>
      </c>
      <c r="AJ936" s="3">
        <v>0</v>
      </c>
      <c r="AK936" s="3">
        <v>7555723</v>
      </c>
      <c r="AL936" s="43" t="s">
        <v>1227</v>
      </c>
    </row>
    <row r="937" spans="1:38" hidden="1" x14ac:dyDescent="0.25">
      <c r="A937" s="47">
        <v>118671</v>
      </c>
      <c r="B937" s="48">
        <v>1</v>
      </c>
      <c r="C937" s="49" t="s">
        <v>31</v>
      </c>
      <c r="D937" s="50">
        <v>41358</v>
      </c>
      <c r="E937" s="49" t="s">
        <v>1801</v>
      </c>
      <c r="F937" s="50">
        <v>44341</v>
      </c>
      <c r="G937" s="49" t="s">
        <v>1022</v>
      </c>
      <c r="H937" s="51" t="s">
        <v>337</v>
      </c>
      <c r="I937" s="49"/>
      <c r="J937" s="49"/>
      <c r="K937" s="49"/>
      <c r="L937" s="52"/>
      <c r="M937" s="51" t="s">
        <v>1802</v>
      </c>
      <c r="N937" s="51" t="s">
        <v>1803</v>
      </c>
      <c r="O937" s="49" t="s">
        <v>60</v>
      </c>
      <c r="P937" s="51" t="s">
        <v>138</v>
      </c>
      <c r="Q937" s="51"/>
      <c r="R937" s="111" t="s">
        <v>139</v>
      </c>
      <c r="S937" s="111" t="s">
        <v>42</v>
      </c>
      <c r="T937" s="120"/>
      <c r="U937" s="53">
        <v>0.66</v>
      </c>
      <c r="V937" s="52"/>
      <c r="W937" s="49"/>
      <c r="X937" s="52" t="s">
        <v>43</v>
      </c>
      <c r="Y937" s="49" t="s">
        <v>78</v>
      </c>
      <c r="Z937" s="111" t="s">
        <v>20458</v>
      </c>
      <c r="AA937" s="51"/>
      <c r="AB937" s="54">
        <v>0</v>
      </c>
      <c r="AC937" s="54">
        <v>100000</v>
      </c>
      <c r="AD937" s="54">
        <v>2718363</v>
      </c>
      <c r="AE937" s="54">
        <v>0</v>
      </c>
      <c r="AF937" s="3">
        <f>SUM(Table2[[#This Row],[PE 2021 Obligations]],Table2[[#This Row],[ROW 2021 Obligations]],Table2[[#This Row],[Construction 2021 Obligations]],Table2[[#This Row],[Paving 2021 Obligations]])</f>
        <v>2818363</v>
      </c>
      <c r="AG937" s="54">
        <v>120000</v>
      </c>
      <c r="AH937" s="54">
        <v>125000</v>
      </c>
      <c r="AI937" s="54">
        <v>2718363</v>
      </c>
      <c r="AJ937" s="54">
        <v>0</v>
      </c>
      <c r="AK937" s="54">
        <v>2963363</v>
      </c>
      <c r="AL937" s="49" t="s">
        <v>1804</v>
      </c>
    </row>
    <row r="938" spans="1:38" ht="120" hidden="1" x14ac:dyDescent="0.25">
      <c r="A938" s="13">
        <v>125045</v>
      </c>
      <c r="B938" s="15">
        <v>1</v>
      </c>
      <c r="C938" s="43" t="s">
        <v>73</v>
      </c>
      <c r="D938" s="44">
        <v>42612</v>
      </c>
      <c r="E938" s="43" t="s">
        <v>2154</v>
      </c>
      <c r="F938" s="44">
        <v>44229</v>
      </c>
      <c r="G938" s="43" t="s">
        <v>75</v>
      </c>
      <c r="H938" s="45" t="s">
        <v>320</v>
      </c>
      <c r="I938" s="43"/>
      <c r="J938" s="43"/>
      <c r="K938" s="43" t="s">
        <v>3335</v>
      </c>
      <c r="L938" s="46" t="s">
        <v>37</v>
      </c>
      <c r="M938" s="45" t="s">
        <v>3336</v>
      </c>
      <c r="N938" s="45" t="s">
        <v>3337</v>
      </c>
      <c r="O938" s="43" t="s">
        <v>60</v>
      </c>
      <c r="P938" s="45" t="s">
        <v>138</v>
      </c>
      <c r="Q938" s="45"/>
      <c r="R938" s="112" t="s">
        <v>139</v>
      </c>
      <c r="S938" s="112" t="s">
        <v>42</v>
      </c>
      <c r="T938" s="59"/>
      <c r="U938" s="10">
        <v>0.79</v>
      </c>
      <c r="V938" s="46"/>
      <c r="W938" s="43"/>
      <c r="X938" s="46" t="s">
        <v>43</v>
      </c>
      <c r="Y938" s="43" t="s">
        <v>78</v>
      </c>
      <c r="Z938" s="116" t="s">
        <v>20458</v>
      </c>
      <c r="AA938" s="45"/>
      <c r="AB938" s="3">
        <v>97905</v>
      </c>
      <c r="AC938" s="3">
        <v>0</v>
      </c>
      <c r="AD938" s="3">
        <v>0</v>
      </c>
      <c r="AE938" s="3">
        <v>0</v>
      </c>
      <c r="AF938" s="3">
        <f>SUM(Table2[[#This Row],[PE 2021 Obligations]],Table2[[#This Row],[ROW 2021 Obligations]],Table2[[#This Row],[Construction 2021 Obligations]],Table2[[#This Row],[Paving 2021 Obligations]])</f>
        <v>97905</v>
      </c>
      <c r="AG938" s="3">
        <v>447905</v>
      </c>
      <c r="AH938" s="3">
        <v>0</v>
      </c>
      <c r="AI938" s="3">
        <v>0</v>
      </c>
      <c r="AJ938" s="3">
        <v>0</v>
      </c>
      <c r="AK938" s="3">
        <v>447905</v>
      </c>
      <c r="AL938" s="43" t="s">
        <v>3338</v>
      </c>
    </row>
    <row r="939" spans="1:38" ht="30" hidden="1" x14ac:dyDescent="0.25">
      <c r="A939" s="47">
        <v>114628.03</v>
      </c>
      <c r="B939" s="48">
        <v>6</v>
      </c>
      <c r="C939" s="49" t="s">
        <v>47</v>
      </c>
      <c r="D939" s="50">
        <v>40661</v>
      </c>
      <c r="E939" s="49" t="s">
        <v>74</v>
      </c>
      <c r="F939" s="50">
        <v>42249</v>
      </c>
      <c r="G939" s="49" t="s">
        <v>588</v>
      </c>
      <c r="H939" s="51" t="s">
        <v>76</v>
      </c>
      <c r="I939" s="49"/>
      <c r="J939" s="49"/>
      <c r="K939" s="49"/>
      <c r="L939" s="52"/>
      <c r="M939" s="51" t="s">
        <v>1427</v>
      </c>
      <c r="N939" s="51"/>
      <c r="O939" s="49" t="s">
        <v>78</v>
      </c>
      <c r="P939" s="51" t="s">
        <v>138</v>
      </c>
      <c r="Q939" s="51"/>
      <c r="R939" s="110" t="s">
        <v>139</v>
      </c>
      <c r="S939" s="110" t="s">
        <v>42</v>
      </c>
      <c r="T939" s="130"/>
      <c r="U939" s="53">
        <v>0</v>
      </c>
      <c r="V939" s="52"/>
      <c r="W939" s="49"/>
      <c r="X939" s="52" t="s">
        <v>43</v>
      </c>
      <c r="Y939" s="49"/>
      <c r="Z939" s="111" t="s">
        <v>20458</v>
      </c>
      <c r="AA939" s="51"/>
      <c r="AB939" s="54">
        <v>0</v>
      </c>
      <c r="AC939" s="54">
        <v>0</v>
      </c>
      <c r="AD939" s="54">
        <v>236.97</v>
      </c>
      <c r="AE939" s="54">
        <v>0</v>
      </c>
      <c r="AF939" s="3">
        <f>SUM(Table2[[#This Row],[PE 2021 Obligations]],Table2[[#This Row],[ROW 2021 Obligations]],Table2[[#This Row],[Construction 2021 Obligations]],Table2[[#This Row],[Paving 2021 Obligations]])</f>
        <v>236.97</v>
      </c>
      <c r="AG939" s="54">
        <v>0</v>
      </c>
      <c r="AH939" s="54">
        <v>0</v>
      </c>
      <c r="AI939" s="54">
        <v>704541.98</v>
      </c>
      <c r="AJ939" s="54">
        <v>0</v>
      </c>
      <c r="AK939" s="54">
        <v>704541.98</v>
      </c>
      <c r="AL939" s="49" t="s">
        <v>1428</v>
      </c>
    </row>
    <row r="940" spans="1:38" hidden="1" x14ac:dyDescent="0.25">
      <c r="A940" s="47">
        <v>100341</v>
      </c>
      <c r="B940" s="48">
        <v>4</v>
      </c>
      <c r="C940" s="49" t="s">
        <v>73</v>
      </c>
      <c r="D940" s="50">
        <v>37319</v>
      </c>
      <c r="E940" s="49" t="s">
        <v>32</v>
      </c>
      <c r="F940" s="50">
        <v>44181</v>
      </c>
      <c r="G940" s="49" t="s">
        <v>108</v>
      </c>
      <c r="H940" s="51" t="s">
        <v>126</v>
      </c>
      <c r="I940" s="49" t="s">
        <v>600</v>
      </c>
      <c r="J940" s="49" t="s">
        <v>116</v>
      </c>
      <c r="K940" s="49"/>
      <c r="L940" s="52" t="s">
        <v>116</v>
      </c>
      <c r="M940" s="51" t="s">
        <v>601</v>
      </c>
      <c r="N940" s="51" t="s">
        <v>602</v>
      </c>
      <c r="O940" s="49" t="s">
        <v>119</v>
      </c>
      <c r="P940" s="51" t="s">
        <v>603</v>
      </c>
      <c r="Q940" s="51"/>
      <c r="R940" s="111" t="s">
        <v>139</v>
      </c>
      <c r="S940" s="111" t="s">
        <v>42</v>
      </c>
      <c r="T940" s="120"/>
      <c r="U940" s="53">
        <v>8.8230000000000004</v>
      </c>
      <c r="V940" s="52"/>
      <c r="W940" s="49"/>
      <c r="X940" s="52" t="s">
        <v>43</v>
      </c>
      <c r="Y940" s="49" t="s">
        <v>140</v>
      </c>
      <c r="Z940" s="127" t="s">
        <v>20460</v>
      </c>
      <c r="AA940" s="51"/>
      <c r="AB940" s="54">
        <v>0</v>
      </c>
      <c r="AC940" s="54">
        <v>-2886565</v>
      </c>
      <c r="AD940" s="54">
        <v>0</v>
      </c>
      <c r="AE940" s="54">
        <v>0</v>
      </c>
      <c r="AF940" s="3">
        <f>SUM(Table2[[#This Row],[PE 2021 Obligations]],Table2[[#This Row],[ROW 2021 Obligations]],Table2[[#This Row],[Construction 2021 Obligations]],Table2[[#This Row],[Paving 2021 Obligations]])</f>
        <v>-2886565</v>
      </c>
      <c r="AG940" s="54">
        <v>3189800</v>
      </c>
      <c r="AH940" s="54">
        <v>5459120</v>
      </c>
      <c r="AI940" s="54">
        <v>0</v>
      </c>
      <c r="AJ940" s="54">
        <v>0</v>
      </c>
      <c r="AK940" s="54">
        <v>8648920</v>
      </c>
      <c r="AL940" s="49"/>
    </row>
    <row r="941" spans="1:38" ht="30" hidden="1" x14ac:dyDescent="0.25">
      <c r="A941" s="47">
        <v>101285</v>
      </c>
      <c r="B941" s="48">
        <v>3</v>
      </c>
      <c r="C941" s="49" t="s">
        <v>474</v>
      </c>
      <c r="D941" s="50">
        <v>37319</v>
      </c>
      <c r="E941" s="49" t="s">
        <v>32</v>
      </c>
      <c r="F941" s="50">
        <v>43606</v>
      </c>
      <c r="G941" s="49" t="s">
        <v>82</v>
      </c>
      <c r="H941" s="51" t="s">
        <v>362</v>
      </c>
      <c r="I941" s="49" t="s">
        <v>620</v>
      </c>
      <c r="J941" s="49" t="s">
        <v>116</v>
      </c>
      <c r="K941" s="49"/>
      <c r="L941" s="52" t="s">
        <v>116</v>
      </c>
      <c r="M941" s="51" t="s">
        <v>621</v>
      </c>
      <c r="N941" s="51" t="s">
        <v>622</v>
      </c>
      <c r="O941" s="49" t="s">
        <v>119</v>
      </c>
      <c r="P941" s="51" t="s">
        <v>603</v>
      </c>
      <c r="Q941" s="51"/>
      <c r="R941" s="110" t="s">
        <v>139</v>
      </c>
      <c r="S941" s="110" t="s">
        <v>42</v>
      </c>
      <c r="T941" s="130"/>
      <c r="U941" s="53">
        <v>2.99</v>
      </c>
      <c r="V941" s="52"/>
      <c r="W941" s="49"/>
      <c r="X941" s="52" t="s">
        <v>43</v>
      </c>
      <c r="Y941" s="49" t="s">
        <v>78</v>
      </c>
      <c r="Z941" s="112" t="s">
        <v>20461</v>
      </c>
      <c r="AA941" s="51"/>
      <c r="AB941" s="54">
        <v>0</v>
      </c>
      <c r="AC941" s="54">
        <v>8</v>
      </c>
      <c r="AD941" s="54">
        <v>0</v>
      </c>
      <c r="AE941" s="54">
        <v>0</v>
      </c>
      <c r="AF941" s="3">
        <f>SUM(Table2[[#This Row],[PE 2021 Obligations]],Table2[[#This Row],[ROW 2021 Obligations]],Table2[[#This Row],[Construction 2021 Obligations]],Table2[[#This Row],[Paving 2021 Obligations]])</f>
        <v>8</v>
      </c>
      <c r="AG941" s="54">
        <v>1640000</v>
      </c>
      <c r="AH941" s="54">
        <v>9160008</v>
      </c>
      <c r="AI941" s="54">
        <v>0</v>
      </c>
      <c r="AJ941" s="54">
        <v>0</v>
      </c>
      <c r="AK941" s="54">
        <v>10800008</v>
      </c>
      <c r="AL941" s="49"/>
    </row>
    <row r="942" spans="1:38" hidden="1" x14ac:dyDescent="0.25">
      <c r="A942" s="47">
        <v>101609</v>
      </c>
      <c r="B942" s="48">
        <v>4</v>
      </c>
      <c r="C942" s="49" t="s">
        <v>73</v>
      </c>
      <c r="D942" s="50">
        <v>37319</v>
      </c>
      <c r="E942" s="49" t="s">
        <v>32</v>
      </c>
      <c r="F942" s="50">
        <v>44061</v>
      </c>
      <c r="G942" s="49" t="s">
        <v>108</v>
      </c>
      <c r="H942" s="51" t="s">
        <v>126</v>
      </c>
      <c r="I942" s="49" t="s">
        <v>468</v>
      </c>
      <c r="J942" s="49" t="s">
        <v>116</v>
      </c>
      <c r="K942" s="49"/>
      <c r="L942" s="52" t="s">
        <v>116</v>
      </c>
      <c r="M942" s="51" t="s">
        <v>700</v>
      </c>
      <c r="N942" s="51"/>
      <c r="O942" s="49" t="s">
        <v>119</v>
      </c>
      <c r="P942" s="51" t="s">
        <v>603</v>
      </c>
      <c r="Q942" s="51"/>
      <c r="R942" s="111" t="s">
        <v>139</v>
      </c>
      <c r="S942" s="111" t="s">
        <v>42</v>
      </c>
      <c r="T942" s="120"/>
      <c r="U942" s="53">
        <v>3.43</v>
      </c>
      <c r="V942" s="52"/>
      <c r="W942" s="49"/>
      <c r="X942" s="52" t="s">
        <v>43</v>
      </c>
      <c r="Y942" s="49" t="s">
        <v>140</v>
      </c>
      <c r="Z942" s="127" t="s">
        <v>20460</v>
      </c>
      <c r="AA942" s="51"/>
      <c r="AB942" s="54">
        <v>0</v>
      </c>
      <c r="AC942" s="54">
        <v>-3551860</v>
      </c>
      <c r="AD942" s="54">
        <v>0</v>
      </c>
      <c r="AE942" s="54">
        <v>0</v>
      </c>
      <c r="AF942" s="3">
        <f>SUM(Table2[[#This Row],[PE 2021 Obligations]],Table2[[#This Row],[ROW 2021 Obligations]],Table2[[#This Row],[Construction 2021 Obligations]],Table2[[#This Row],[Paving 2021 Obligations]])</f>
        <v>-3551860</v>
      </c>
      <c r="AG942" s="54">
        <v>2168145</v>
      </c>
      <c r="AH942" s="54">
        <v>5360000</v>
      </c>
      <c r="AI942" s="54">
        <v>0</v>
      </c>
      <c r="AJ942" s="54">
        <v>0</v>
      </c>
      <c r="AK942" s="54">
        <v>7528145</v>
      </c>
      <c r="AL942" s="49" t="s">
        <v>701</v>
      </c>
    </row>
    <row r="943" spans="1:38" ht="30" hidden="1" x14ac:dyDescent="0.25">
      <c r="A943" s="47">
        <v>104004</v>
      </c>
      <c r="B943" s="48">
        <v>3</v>
      </c>
      <c r="C943" s="49" t="s">
        <v>73</v>
      </c>
      <c r="D943" s="50">
        <v>38104</v>
      </c>
      <c r="E943" s="49" t="s">
        <v>825</v>
      </c>
      <c r="F943" s="50">
        <v>43424</v>
      </c>
      <c r="G943" s="49" t="s">
        <v>529</v>
      </c>
      <c r="H943" s="51" t="s">
        <v>173</v>
      </c>
      <c r="I943" s="49" t="s">
        <v>826</v>
      </c>
      <c r="J943" s="49" t="s">
        <v>116</v>
      </c>
      <c r="K943" s="49"/>
      <c r="L943" s="52" t="s">
        <v>116</v>
      </c>
      <c r="M943" s="51" t="s">
        <v>827</v>
      </c>
      <c r="N943" s="51" t="s">
        <v>828</v>
      </c>
      <c r="O943" s="49" t="s">
        <v>119</v>
      </c>
      <c r="P943" s="51" t="s">
        <v>603</v>
      </c>
      <c r="Q943" s="51"/>
      <c r="R943" s="111" t="s">
        <v>139</v>
      </c>
      <c r="S943" s="111" t="s">
        <v>42</v>
      </c>
      <c r="T943" s="120"/>
      <c r="U943" s="53">
        <v>2.8260000000000001</v>
      </c>
      <c r="V943" s="52"/>
      <c r="W943" s="49"/>
      <c r="X943" s="52" t="s">
        <v>43</v>
      </c>
      <c r="Y943" s="49" t="s">
        <v>78</v>
      </c>
      <c r="Z943" s="127" t="s">
        <v>20461</v>
      </c>
      <c r="AA943" s="51"/>
      <c r="AB943" s="54">
        <v>500000</v>
      </c>
      <c r="AC943" s="54">
        <v>0</v>
      </c>
      <c r="AD943" s="54">
        <v>0</v>
      </c>
      <c r="AE943" s="54">
        <v>0</v>
      </c>
      <c r="AF943" s="3">
        <f>SUM(Table2[[#This Row],[PE 2021 Obligations]],Table2[[#This Row],[ROW 2021 Obligations]],Table2[[#This Row],[Construction 2021 Obligations]],Table2[[#This Row],[Paving 2021 Obligations]])</f>
        <v>500000</v>
      </c>
      <c r="AG943" s="54">
        <v>2925000</v>
      </c>
      <c r="AH943" s="54">
        <v>7931750</v>
      </c>
      <c r="AI943" s="54">
        <v>0</v>
      </c>
      <c r="AJ943" s="54">
        <v>0</v>
      </c>
      <c r="AK943" s="54">
        <v>10856750</v>
      </c>
      <c r="AL943" s="49"/>
    </row>
    <row r="944" spans="1:38" ht="30" hidden="1" x14ac:dyDescent="0.25">
      <c r="A944" s="47">
        <v>114149</v>
      </c>
      <c r="B944" s="48">
        <v>4</v>
      </c>
      <c r="C944" s="49" t="s">
        <v>73</v>
      </c>
      <c r="D944" s="50">
        <v>40245</v>
      </c>
      <c r="E944" s="49" t="s">
        <v>513</v>
      </c>
      <c r="F944" s="50">
        <v>43669</v>
      </c>
      <c r="G944" s="49" t="s">
        <v>109</v>
      </c>
      <c r="H944" s="51" t="s">
        <v>349</v>
      </c>
      <c r="I944" s="49" t="s">
        <v>159</v>
      </c>
      <c r="J944" s="49" t="s">
        <v>148</v>
      </c>
      <c r="K944" s="49"/>
      <c r="L944" s="52" t="s">
        <v>149</v>
      </c>
      <c r="M944" s="51" t="s">
        <v>1358</v>
      </c>
      <c r="N944" s="51" t="s">
        <v>1359</v>
      </c>
      <c r="O944" s="49" t="s">
        <v>119</v>
      </c>
      <c r="P944" s="51" t="s">
        <v>603</v>
      </c>
      <c r="Q944" s="51"/>
      <c r="R944" s="111" t="s">
        <v>139</v>
      </c>
      <c r="S944" s="111" t="s">
        <v>42</v>
      </c>
      <c r="T944" s="120"/>
      <c r="U944" s="53">
        <v>3.74</v>
      </c>
      <c r="V944" s="52"/>
      <c r="W944" s="49"/>
      <c r="X944" s="52" t="s">
        <v>43</v>
      </c>
      <c r="Y944" s="49" t="s">
        <v>454</v>
      </c>
      <c r="Z944" s="112" t="s">
        <v>20457</v>
      </c>
      <c r="AA944" s="51"/>
      <c r="AB944" s="54">
        <v>655000</v>
      </c>
      <c r="AC944" s="54">
        <v>0</v>
      </c>
      <c r="AD944" s="54">
        <v>0</v>
      </c>
      <c r="AE944" s="54">
        <v>0</v>
      </c>
      <c r="AF944" s="3">
        <f>SUM(Table2[[#This Row],[PE 2021 Obligations]],Table2[[#This Row],[ROW 2021 Obligations]],Table2[[#This Row],[Construction 2021 Obligations]],Table2[[#This Row],[Paving 2021 Obligations]])</f>
        <v>655000</v>
      </c>
      <c r="AG944" s="54">
        <v>4450000</v>
      </c>
      <c r="AH944" s="54">
        <v>1150000</v>
      </c>
      <c r="AI944" s="54">
        <v>0</v>
      </c>
      <c r="AJ944" s="54">
        <v>0</v>
      </c>
      <c r="AK944" s="54">
        <v>5600000</v>
      </c>
      <c r="AL944" s="49"/>
    </row>
    <row r="945" spans="1:38" ht="45" hidden="1" x14ac:dyDescent="0.25">
      <c r="A945" s="47">
        <v>125430</v>
      </c>
      <c r="B945" s="48">
        <v>4</v>
      </c>
      <c r="C945" s="49" t="s">
        <v>73</v>
      </c>
      <c r="D945" s="50">
        <v>42761</v>
      </c>
      <c r="E945" s="49" t="s">
        <v>1884</v>
      </c>
      <c r="F945" s="50">
        <v>44215</v>
      </c>
      <c r="G945" s="49" t="s">
        <v>75</v>
      </c>
      <c r="H945" s="51" t="s">
        <v>126</v>
      </c>
      <c r="I945" s="49"/>
      <c r="J945" s="49"/>
      <c r="K945" s="49"/>
      <c r="L945" s="52"/>
      <c r="M945" s="51" t="s">
        <v>3447</v>
      </c>
      <c r="N945" s="51" t="s">
        <v>3448</v>
      </c>
      <c r="O945" s="49" t="s">
        <v>60</v>
      </c>
      <c r="P945" s="51" t="s">
        <v>1791</v>
      </c>
      <c r="Q945" s="51"/>
      <c r="R945" s="111" t="s">
        <v>139</v>
      </c>
      <c r="S945" s="111" t="s">
        <v>42</v>
      </c>
      <c r="T945" s="120"/>
      <c r="U945" s="53">
        <v>0.02</v>
      </c>
      <c r="V945" s="52"/>
      <c r="W945" s="49"/>
      <c r="X945" s="52" t="s">
        <v>43</v>
      </c>
      <c r="Y945" s="49" t="s">
        <v>78</v>
      </c>
      <c r="Z945" s="111" t="s">
        <v>20458</v>
      </c>
      <c r="AA945" s="51"/>
      <c r="AB945" s="54">
        <v>47100</v>
      </c>
      <c r="AC945" s="54">
        <v>0</v>
      </c>
      <c r="AD945" s="54">
        <v>0</v>
      </c>
      <c r="AE945" s="54">
        <v>0</v>
      </c>
      <c r="AF945" s="3">
        <f>SUM(Table2[[#This Row],[PE 2021 Obligations]],Table2[[#This Row],[ROW 2021 Obligations]],Table2[[#This Row],[Construction 2021 Obligations]],Table2[[#This Row],[Paving 2021 Obligations]])</f>
        <v>47100</v>
      </c>
      <c r="AG945" s="54">
        <v>147100</v>
      </c>
      <c r="AH945" s="54">
        <v>0</v>
      </c>
      <c r="AI945" s="54">
        <v>0</v>
      </c>
      <c r="AJ945" s="54">
        <v>0</v>
      </c>
      <c r="AK945" s="54">
        <v>147100</v>
      </c>
      <c r="AL945" s="49" t="s">
        <v>3449</v>
      </c>
    </row>
    <row r="946" spans="1:38" ht="30" hidden="1" x14ac:dyDescent="0.25">
      <c r="A946" s="13">
        <v>118554</v>
      </c>
      <c r="B946" s="15">
        <v>4</v>
      </c>
      <c r="C946" s="43" t="s">
        <v>73</v>
      </c>
      <c r="D946" s="44">
        <v>41327</v>
      </c>
      <c r="E946" s="43" t="s">
        <v>1281</v>
      </c>
      <c r="F946" s="44">
        <v>44215</v>
      </c>
      <c r="G946" s="43" t="s">
        <v>75</v>
      </c>
      <c r="H946" s="45" t="s">
        <v>92</v>
      </c>
      <c r="I946" s="43" t="s">
        <v>1788</v>
      </c>
      <c r="J946" s="43" t="s">
        <v>116</v>
      </c>
      <c r="K946" s="43"/>
      <c r="L946" s="46" t="s">
        <v>116</v>
      </c>
      <c r="M946" s="45" t="s">
        <v>1789</v>
      </c>
      <c r="N946" s="45" t="s">
        <v>1790</v>
      </c>
      <c r="O946" s="43" t="s">
        <v>60</v>
      </c>
      <c r="P946" s="45" t="s">
        <v>1791</v>
      </c>
      <c r="Q946" s="45"/>
      <c r="R946" s="112" t="s">
        <v>139</v>
      </c>
      <c r="S946" s="112" t="s">
        <v>42</v>
      </c>
      <c r="T946" s="59"/>
      <c r="U946" s="10">
        <v>0</v>
      </c>
      <c r="V946" s="46"/>
      <c r="W946" s="43"/>
      <c r="X946" s="46" t="s">
        <v>43</v>
      </c>
      <c r="Y946" s="43" t="s">
        <v>78</v>
      </c>
      <c r="Z946" s="112" t="s">
        <v>20461</v>
      </c>
      <c r="AA946" s="45"/>
      <c r="AB946" s="3">
        <v>8000</v>
      </c>
      <c r="AC946" s="3">
        <v>0</v>
      </c>
      <c r="AD946" s="3">
        <v>1445209</v>
      </c>
      <c r="AE946" s="3">
        <v>0</v>
      </c>
      <c r="AF946" s="3">
        <f>SUM(Table2[[#This Row],[PE 2021 Obligations]],Table2[[#This Row],[ROW 2021 Obligations]],Table2[[#This Row],[Construction 2021 Obligations]],Table2[[#This Row],[Paving 2021 Obligations]])</f>
        <v>1453209</v>
      </c>
      <c r="AG946" s="3">
        <v>90205.61</v>
      </c>
      <c r="AH946" s="3">
        <v>20000</v>
      </c>
      <c r="AI946" s="3">
        <v>1445209</v>
      </c>
      <c r="AJ946" s="3">
        <v>0</v>
      </c>
      <c r="AK946" s="3">
        <v>1555414.61</v>
      </c>
      <c r="AL946" s="43" t="s">
        <v>1792</v>
      </c>
    </row>
    <row r="947" spans="1:38" hidden="1" x14ac:dyDescent="0.25">
      <c r="A947" s="13">
        <v>125199</v>
      </c>
      <c r="B947" s="15">
        <v>1</v>
      </c>
      <c r="C947" s="43" t="s">
        <v>31</v>
      </c>
      <c r="D947" s="44">
        <v>42647</v>
      </c>
      <c r="E947" s="43" t="s">
        <v>3375</v>
      </c>
      <c r="F947" s="44">
        <v>44349</v>
      </c>
      <c r="G947" s="43" t="s">
        <v>32</v>
      </c>
      <c r="H947" s="45" t="s">
        <v>359</v>
      </c>
      <c r="I947" s="43" t="s">
        <v>2672</v>
      </c>
      <c r="J947" s="43" t="s">
        <v>116</v>
      </c>
      <c r="K947" s="43" t="s">
        <v>655</v>
      </c>
      <c r="L947" s="46" t="s">
        <v>116</v>
      </c>
      <c r="M947" s="45" t="s">
        <v>3376</v>
      </c>
      <c r="N947" s="45" t="s">
        <v>3377</v>
      </c>
      <c r="O947" s="43" t="s">
        <v>632</v>
      </c>
      <c r="P947" s="45" t="s">
        <v>632</v>
      </c>
      <c r="Q947" s="45"/>
      <c r="R947" s="110" t="s">
        <v>139</v>
      </c>
      <c r="S947" s="110" t="s">
        <v>42</v>
      </c>
      <c r="T947" s="130"/>
      <c r="U947" s="10">
        <v>0.15</v>
      </c>
      <c r="V947" s="44">
        <v>44323</v>
      </c>
      <c r="W947" s="43"/>
      <c r="X947" s="46" t="s">
        <v>43</v>
      </c>
      <c r="Y947" s="43" t="s">
        <v>78</v>
      </c>
      <c r="Z947" s="127" t="s">
        <v>20461</v>
      </c>
      <c r="AA947" s="45"/>
      <c r="AB947" s="3">
        <v>34500</v>
      </c>
      <c r="AC947" s="3">
        <v>0</v>
      </c>
      <c r="AD947" s="3">
        <v>1089000</v>
      </c>
      <c r="AE947" s="3">
        <v>0</v>
      </c>
      <c r="AF947" s="3">
        <f>SUM(Table2[[#This Row],[PE 2021 Obligations]],Table2[[#This Row],[ROW 2021 Obligations]],Table2[[#This Row],[Construction 2021 Obligations]],Table2[[#This Row],[Paving 2021 Obligations]])</f>
        <v>1123500</v>
      </c>
      <c r="AG947" s="3">
        <v>146500</v>
      </c>
      <c r="AH947" s="3">
        <v>38700</v>
      </c>
      <c r="AI947" s="3">
        <v>1089000</v>
      </c>
      <c r="AJ947" s="3">
        <v>0</v>
      </c>
      <c r="AK947" s="3">
        <v>1274200</v>
      </c>
      <c r="AL947" s="43" t="s">
        <v>3378</v>
      </c>
    </row>
    <row r="948" spans="1:38" hidden="1" x14ac:dyDescent="0.25">
      <c r="A948" s="13">
        <v>127637.01</v>
      </c>
      <c r="B948" s="15">
        <v>1</v>
      </c>
      <c r="C948" s="43" t="s">
        <v>73</v>
      </c>
      <c r="D948" s="44">
        <v>43608</v>
      </c>
      <c r="E948" s="43" t="s">
        <v>342</v>
      </c>
      <c r="F948" s="44">
        <v>44106</v>
      </c>
      <c r="G948" s="43" t="s">
        <v>664</v>
      </c>
      <c r="H948" s="45" t="s">
        <v>146</v>
      </c>
      <c r="I948" s="43" t="s">
        <v>2918</v>
      </c>
      <c r="J948" s="43" t="s">
        <v>116</v>
      </c>
      <c r="K948" s="43"/>
      <c r="L948" s="46" t="s">
        <v>116</v>
      </c>
      <c r="M948" s="45" t="s">
        <v>4322</v>
      </c>
      <c r="N948" s="45" t="s">
        <v>4323</v>
      </c>
      <c r="O948" s="43" t="s">
        <v>632</v>
      </c>
      <c r="P948" s="45" t="s">
        <v>632</v>
      </c>
      <c r="Q948" s="45"/>
      <c r="R948" s="114" t="s">
        <v>139</v>
      </c>
      <c r="S948" s="114" t="s">
        <v>42</v>
      </c>
      <c r="T948" s="133"/>
      <c r="U948" s="10">
        <v>0</v>
      </c>
      <c r="V948" s="44">
        <v>44792</v>
      </c>
      <c r="W948" s="43"/>
      <c r="X948" s="46" t="s">
        <v>43</v>
      </c>
      <c r="Y948" s="43" t="s">
        <v>78</v>
      </c>
      <c r="Z948" s="127" t="s">
        <v>20461</v>
      </c>
      <c r="AA948" s="45"/>
      <c r="AB948" s="3">
        <v>82000</v>
      </c>
      <c r="AC948" s="3">
        <v>0</v>
      </c>
      <c r="AD948" s="3">
        <v>0</v>
      </c>
      <c r="AE948" s="3">
        <v>0</v>
      </c>
      <c r="AF948" s="3">
        <f>SUM(Table2[[#This Row],[PE 2021 Obligations]],Table2[[#This Row],[ROW 2021 Obligations]],Table2[[#This Row],[Construction 2021 Obligations]],Table2[[#This Row],[Paving 2021 Obligations]])</f>
        <v>82000</v>
      </c>
      <c r="AG948" s="3">
        <v>92000</v>
      </c>
      <c r="AH948" s="3">
        <v>0</v>
      </c>
      <c r="AI948" s="3">
        <v>0</v>
      </c>
      <c r="AJ948" s="3">
        <v>0</v>
      </c>
      <c r="AK948" s="3">
        <v>92000</v>
      </c>
      <c r="AL948" s="43" t="s">
        <v>4324</v>
      </c>
    </row>
    <row r="949" spans="1:38" hidden="1" x14ac:dyDescent="0.25">
      <c r="A949" s="47">
        <v>131299</v>
      </c>
      <c r="B949" s="48">
        <v>1</v>
      </c>
      <c r="C949" s="49" t="s">
        <v>73</v>
      </c>
      <c r="D949" s="50">
        <v>44232</v>
      </c>
      <c r="E949" s="49" t="s">
        <v>342</v>
      </c>
      <c r="F949" s="50">
        <v>44279</v>
      </c>
      <c r="G949" s="49" t="s">
        <v>75</v>
      </c>
      <c r="H949" s="51" t="s">
        <v>320</v>
      </c>
      <c r="I949" s="49" t="s">
        <v>468</v>
      </c>
      <c r="J949" s="49" t="s">
        <v>116</v>
      </c>
      <c r="K949" s="49"/>
      <c r="L949" s="52" t="s">
        <v>116</v>
      </c>
      <c r="M949" s="51" t="s">
        <v>7822</v>
      </c>
      <c r="N949" s="51" t="s">
        <v>7823</v>
      </c>
      <c r="O949" s="49" t="s">
        <v>632</v>
      </c>
      <c r="P949" s="51" t="s">
        <v>632</v>
      </c>
      <c r="Q949" s="51"/>
      <c r="R949" s="113" t="s">
        <v>139</v>
      </c>
      <c r="S949" s="113" t="s">
        <v>42</v>
      </c>
      <c r="T949" s="132"/>
      <c r="U949" s="53">
        <v>7.0000000000000007E-2</v>
      </c>
      <c r="V949" s="52"/>
      <c r="W949" s="49"/>
      <c r="X949" s="52" t="s">
        <v>43</v>
      </c>
      <c r="Y949" s="49" t="s">
        <v>140</v>
      </c>
      <c r="Z949" s="127" t="s">
        <v>20460</v>
      </c>
      <c r="AA949" s="51"/>
      <c r="AB949" s="54">
        <v>40000</v>
      </c>
      <c r="AC949" s="54">
        <v>0</v>
      </c>
      <c r="AD949" s="54">
        <v>0</v>
      </c>
      <c r="AE949" s="54">
        <v>0</v>
      </c>
      <c r="AF949" s="3">
        <f>SUM(Table2[[#This Row],[PE 2021 Obligations]],Table2[[#This Row],[ROW 2021 Obligations]],Table2[[#This Row],[Construction 2021 Obligations]],Table2[[#This Row],[Paving 2021 Obligations]])</f>
        <v>40000</v>
      </c>
      <c r="AG949" s="54">
        <v>40000</v>
      </c>
      <c r="AH949" s="54">
        <v>0</v>
      </c>
      <c r="AI949" s="54">
        <v>0</v>
      </c>
      <c r="AJ949" s="54">
        <v>0</v>
      </c>
      <c r="AK949" s="54">
        <v>40000</v>
      </c>
      <c r="AL949" s="49" t="s">
        <v>7824</v>
      </c>
    </row>
    <row r="950" spans="1:38" hidden="1" x14ac:dyDescent="0.25">
      <c r="A950" s="47">
        <v>131302</v>
      </c>
      <c r="B950" s="48">
        <v>1</v>
      </c>
      <c r="C950" s="49" t="s">
        <v>73</v>
      </c>
      <c r="D950" s="50">
        <v>44232</v>
      </c>
      <c r="E950" s="49" t="s">
        <v>342</v>
      </c>
      <c r="F950" s="50">
        <v>44279</v>
      </c>
      <c r="G950" s="49" t="s">
        <v>75</v>
      </c>
      <c r="H950" s="51" t="s">
        <v>359</v>
      </c>
      <c r="I950" s="49" t="s">
        <v>2672</v>
      </c>
      <c r="J950" s="49" t="s">
        <v>116</v>
      </c>
      <c r="K950" s="49"/>
      <c r="L950" s="52" t="s">
        <v>116</v>
      </c>
      <c r="M950" s="51" t="s">
        <v>7827</v>
      </c>
      <c r="N950" s="51" t="s">
        <v>7823</v>
      </c>
      <c r="O950" s="49" t="s">
        <v>632</v>
      </c>
      <c r="P950" s="51" t="s">
        <v>632</v>
      </c>
      <c r="Q950" s="51"/>
      <c r="R950" s="113" t="s">
        <v>139</v>
      </c>
      <c r="S950" s="113" t="s">
        <v>42</v>
      </c>
      <c r="T950" s="132"/>
      <c r="U950" s="53">
        <v>0.35</v>
      </c>
      <c r="V950" s="52"/>
      <c r="W950" s="49"/>
      <c r="X950" s="52" t="s">
        <v>43</v>
      </c>
      <c r="Y950" s="49" t="s">
        <v>78</v>
      </c>
      <c r="Z950" s="127" t="s">
        <v>20461</v>
      </c>
      <c r="AA950" s="51"/>
      <c r="AB950" s="54">
        <v>40000</v>
      </c>
      <c r="AC950" s="54">
        <v>0</v>
      </c>
      <c r="AD950" s="54">
        <v>0</v>
      </c>
      <c r="AE950" s="54">
        <v>0</v>
      </c>
      <c r="AF950" s="3">
        <f>SUM(Table2[[#This Row],[PE 2021 Obligations]],Table2[[#This Row],[ROW 2021 Obligations]],Table2[[#This Row],[Construction 2021 Obligations]],Table2[[#This Row],[Paving 2021 Obligations]])</f>
        <v>40000</v>
      </c>
      <c r="AG950" s="54">
        <v>40000</v>
      </c>
      <c r="AH950" s="54">
        <v>0</v>
      </c>
      <c r="AI950" s="54">
        <v>0</v>
      </c>
      <c r="AJ950" s="54">
        <v>0</v>
      </c>
      <c r="AK950" s="54">
        <v>40000</v>
      </c>
      <c r="AL950" s="49" t="s">
        <v>7828</v>
      </c>
    </row>
    <row r="951" spans="1:38" hidden="1" x14ac:dyDescent="0.25">
      <c r="A951" s="13">
        <v>131306</v>
      </c>
      <c r="B951" s="15">
        <v>4</v>
      </c>
      <c r="C951" s="43" t="s">
        <v>73</v>
      </c>
      <c r="D951" s="44">
        <v>44235</v>
      </c>
      <c r="E951" s="43" t="s">
        <v>342</v>
      </c>
      <c r="F951" s="44">
        <v>44298</v>
      </c>
      <c r="G951" s="43" t="s">
        <v>1244</v>
      </c>
      <c r="H951" s="45" t="s">
        <v>349</v>
      </c>
      <c r="I951" s="43" t="s">
        <v>159</v>
      </c>
      <c r="J951" s="43" t="s">
        <v>148</v>
      </c>
      <c r="K951" s="43"/>
      <c r="L951" s="46" t="s">
        <v>149</v>
      </c>
      <c r="M951" s="45" t="s">
        <v>7835</v>
      </c>
      <c r="N951" s="45" t="s">
        <v>7836</v>
      </c>
      <c r="O951" s="43" t="s">
        <v>632</v>
      </c>
      <c r="P951" s="45" t="s">
        <v>632</v>
      </c>
      <c r="Q951" s="45"/>
      <c r="R951" s="112" t="s">
        <v>139</v>
      </c>
      <c r="S951" s="112" t="s">
        <v>42</v>
      </c>
      <c r="T951" s="59"/>
      <c r="U951" s="10">
        <v>0.56000000000000005</v>
      </c>
      <c r="V951" s="46"/>
      <c r="W951" s="43"/>
      <c r="X951" s="46" t="s">
        <v>43</v>
      </c>
      <c r="Y951" s="43" t="s">
        <v>454</v>
      </c>
      <c r="Z951" s="127" t="s">
        <v>20457</v>
      </c>
      <c r="AA951" s="45"/>
      <c r="AB951" s="3">
        <v>40000</v>
      </c>
      <c r="AC951" s="3">
        <v>0</v>
      </c>
      <c r="AD951" s="3">
        <v>0</v>
      </c>
      <c r="AE951" s="3">
        <v>0</v>
      </c>
      <c r="AF951" s="3">
        <f>SUM(Table2[[#This Row],[PE 2021 Obligations]],Table2[[#This Row],[ROW 2021 Obligations]],Table2[[#This Row],[Construction 2021 Obligations]],Table2[[#This Row],[Paving 2021 Obligations]])</f>
        <v>40000</v>
      </c>
      <c r="AG951" s="3">
        <v>40000</v>
      </c>
      <c r="AH951" s="3">
        <v>0</v>
      </c>
      <c r="AI951" s="3">
        <v>0</v>
      </c>
      <c r="AJ951" s="3">
        <v>0</v>
      </c>
      <c r="AK951" s="3">
        <v>40000</v>
      </c>
      <c r="AL951" s="43" t="s">
        <v>7837</v>
      </c>
    </row>
    <row r="952" spans="1:38" ht="30" hidden="1" x14ac:dyDescent="0.25">
      <c r="A952" s="13">
        <v>131376</v>
      </c>
      <c r="B952" s="15">
        <v>2</v>
      </c>
      <c r="C952" s="43" t="s">
        <v>73</v>
      </c>
      <c r="D952" s="44">
        <v>44265</v>
      </c>
      <c r="E952" s="43" t="s">
        <v>342</v>
      </c>
      <c r="F952" s="44">
        <v>44315</v>
      </c>
      <c r="G952" s="43" t="s">
        <v>529</v>
      </c>
      <c r="H952" s="45" t="s">
        <v>244</v>
      </c>
      <c r="I952" s="43" t="s">
        <v>468</v>
      </c>
      <c r="J952" s="43" t="s">
        <v>116</v>
      </c>
      <c r="K952" s="43"/>
      <c r="L952" s="46" t="s">
        <v>116</v>
      </c>
      <c r="M952" s="45" t="s">
        <v>7975</v>
      </c>
      <c r="N952" s="45" t="s">
        <v>7976</v>
      </c>
      <c r="O952" s="43" t="s">
        <v>632</v>
      </c>
      <c r="P952" s="45" t="s">
        <v>632</v>
      </c>
      <c r="Q952" s="45"/>
      <c r="R952" s="114" t="s">
        <v>139</v>
      </c>
      <c r="S952" s="114" t="s">
        <v>42</v>
      </c>
      <c r="T952" s="133"/>
      <c r="U952" s="10">
        <v>0.35</v>
      </c>
      <c r="V952" s="44">
        <v>44645</v>
      </c>
      <c r="W952" s="43"/>
      <c r="X952" s="46" t="s">
        <v>43</v>
      </c>
      <c r="Y952" s="43" t="s">
        <v>78</v>
      </c>
      <c r="Z952" s="127" t="s">
        <v>20461</v>
      </c>
      <c r="AA952" s="45"/>
      <c r="AB952" s="3">
        <v>60000</v>
      </c>
      <c r="AC952" s="3">
        <v>0</v>
      </c>
      <c r="AD952" s="3">
        <v>0</v>
      </c>
      <c r="AE952" s="3">
        <v>0</v>
      </c>
      <c r="AF952" s="3">
        <f>SUM(Table2[[#This Row],[PE 2021 Obligations]],Table2[[#This Row],[ROW 2021 Obligations]],Table2[[#This Row],[Construction 2021 Obligations]],Table2[[#This Row],[Paving 2021 Obligations]])</f>
        <v>60000</v>
      </c>
      <c r="AG952" s="3">
        <v>60000</v>
      </c>
      <c r="AH952" s="3">
        <v>0</v>
      </c>
      <c r="AI952" s="3">
        <v>0</v>
      </c>
      <c r="AJ952" s="3">
        <v>0</v>
      </c>
      <c r="AK952" s="3">
        <v>60000</v>
      </c>
      <c r="AL952" s="43" t="s">
        <v>7977</v>
      </c>
    </row>
    <row r="953" spans="1:38" hidden="1" x14ac:dyDescent="0.25">
      <c r="A953" s="47">
        <v>131377</v>
      </c>
      <c r="B953" s="48">
        <v>2</v>
      </c>
      <c r="C953" s="49" t="s">
        <v>73</v>
      </c>
      <c r="D953" s="50">
        <v>44265</v>
      </c>
      <c r="E953" s="49" t="s">
        <v>728</v>
      </c>
      <c r="F953" s="50">
        <v>44293</v>
      </c>
      <c r="G953" s="49" t="s">
        <v>654</v>
      </c>
      <c r="H953" s="51" t="s">
        <v>264</v>
      </c>
      <c r="I953" s="49" t="s">
        <v>518</v>
      </c>
      <c r="J953" s="49" t="s">
        <v>116</v>
      </c>
      <c r="K953" s="49"/>
      <c r="L953" s="52" t="s">
        <v>116</v>
      </c>
      <c r="M953" s="51" t="s">
        <v>7978</v>
      </c>
      <c r="N953" s="51" t="s">
        <v>7979</v>
      </c>
      <c r="O953" s="49" t="s">
        <v>632</v>
      </c>
      <c r="P953" s="51" t="s">
        <v>632</v>
      </c>
      <c r="Q953" s="51"/>
      <c r="R953" s="115" t="s">
        <v>139</v>
      </c>
      <c r="S953" s="115" t="s">
        <v>42</v>
      </c>
      <c r="T953" s="131"/>
      <c r="U953" s="53">
        <v>0.1</v>
      </c>
      <c r="V953" s="50">
        <v>44645</v>
      </c>
      <c r="W953" s="49"/>
      <c r="X953" s="52" t="s">
        <v>43</v>
      </c>
      <c r="Y953" s="49" t="s">
        <v>140</v>
      </c>
      <c r="Z953" s="127" t="s">
        <v>20460</v>
      </c>
      <c r="AA953" s="51"/>
      <c r="AB953" s="54">
        <v>60000</v>
      </c>
      <c r="AC953" s="54">
        <v>0</v>
      </c>
      <c r="AD953" s="54">
        <v>0</v>
      </c>
      <c r="AE953" s="54">
        <v>0</v>
      </c>
      <c r="AF953" s="3">
        <f>SUM(Table2[[#This Row],[PE 2021 Obligations]],Table2[[#This Row],[ROW 2021 Obligations]],Table2[[#This Row],[Construction 2021 Obligations]],Table2[[#This Row],[Paving 2021 Obligations]])</f>
        <v>60000</v>
      </c>
      <c r="AG953" s="54">
        <v>60000</v>
      </c>
      <c r="AH953" s="54">
        <v>0</v>
      </c>
      <c r="AI953" s="54">
        <v>0</v>
      </c>
      <c r="AJ953" s="54">
        <v>0</v>
      </c>
      <c r="AK953" s="54">
        <v>60000</v>
      </c>
      <c r="AL953" s="49" t="s">
        <v>7980</v>
      </c>
    </row>
    <row r="954" spans="1:38" hidden="1" x14ac:dyDescent="0.25">
      <c r="A954" s="13">
        <v>131380</v>
      </c>
      <c r="B954" s="15">
        <v>4</v>
      </c>
      <c r="C954" s="43" t="s">
        <v>73</v>
      </c>
      <c r="D954" s="44">
        <v>44266</v>
      </c>
      <c r="E954" s="43" t="s">
        <v>728</v>
      </c>
      <c r="F954" s="44">
        <v>44315</v>
      </c>
      <c r="G954" s="43" t="s">
        <v>529</v>
      </c>
      <c r="H954" s="45" t="s">
        <v>295</v>
      </c>
      <c r="I954" s="43" t="s">
        <v>159</v>
      </c>
      <c r="J954" s="43" t="s">
        <v>148</v>
      </c>
      <c r="K954" s="43"/>
      <c r="L954" s="46" t="s">
        <v>149</v>
      </c>
      <c r="M954" s="45" t="s">
        <v>7987</v>
      </c>
      <c r="N954" s="45" t="s">
        <v>7988</v>
      </c>
      <c r="O954" s="43" t="s">
        <v>632</v>
      </c>
      <c r="P954" s="45" t="s">
        <v>632</v>
      </c>
      <c r="Q954" s="45"/>
      <c r="R954" s="114" t="s">
        <v>139</v>
      </c>
      <c r="S954" s="114" t="s">
        <v>42</v>
      </c>
      <c r="T954" s="133"/>
      <c r="U954" s="10">
        <v>0.53</v>
      </c>
      <c r="V954" s="44">
        <v>44729</v>
      </c>
      <c r="W954" s="43"/>
      <c r="X954" s="46" t="s">
        <v>43</v>
      </c>
      <c r="Y954" s="43" t="s">
        <v>454</v>
      </c>
      <c r="Z954" s="127" t="s">
        <v>20457</v>
      </c>
      <c r="AA954" s="45"/>
      <c r="AB954" s="3">
        <v>60000</v>
      </c>
      <c r="AC954" s="3">
        <v>0</v>
      </c>
      <c r="AD954" s="3">
        <v>0</v>
      </c>
      <c r="AE954" s="3">
        <v>0</v>
      </c>
      <c r="AF954" s="3">
        <f>SUM(Table2[[#This Row],[PE 2021 Obligations]],Table2[[#This Row],[ROW 2021 Obligations]],Table2[[#This Row],[Construction 2021 Obligations]],Table2[[#This Row],[Paving 2021 Obligations]])</f>
        <v>60000</v>
      </c>
      <c r="AG954" s="3">
        <v>60000</v>
      </c>
      <c r="AH954" s="3">
        <v>0</v>
      </c>
      <c r="AI954" s="3">
        <v>0</v>
      </c>
      <c r="AJ954" s="3">
        <v>0</v>
      </c>
      <c r="AK954" s="3">
        <v>60000</v>
      </c>
      <c r="AL954" s="43" t="s">
        <v>7989</v>
      </c>
    </row>
    <row r="955" spans="1:38" hidden="1" x14ac:dyDescent="0.25">
      <c r="A955" s="13">
        <v>131384</v>
      </c>
      <c r="B955" s="15">
        <v>4</v>
      </c>
      <c r="C955" s="43" t="s">
        <v>73</v>
      </c>
      <c r="D955" s="44">
        <v>44266</v>
      </c>
      <c r="E955" s="43" t="s">
        <v>342</v>
      </c>
      <c r="F955" s="44">
        <v>44327</v>
      </c>
      <c r="G955" s="43" t="s">
        <v>1244</v>
      </c>
      <c r="H955" s="45" t="s">
        <v>349</v>
      </c>
      <c r="I955" s="43" t="s">
        <v>159</v>
      </c>
      <c r="J955" s="43" t="s">
        <v>148</v>
      </c>
      <c r="K955" s="43"/>
      <c r="L955" s="46" t="s">
        <v>149</v>
      </c>
      <c r="M955" s="45" t="s">
        <v>7998</v>
      </c>
      <c r="N955" s="45" t="s">
        <v>7999</v>
      </c>
      <c r="O955" s="43" t="s">
        <v>632</v>
      </c>
      <c r="P955" s="45" t="s">
        <v>632</v>
      </c>
      <c r="Q955" s="45"/>
      <c r="R955" s="114" t="s">
        <v>139</v>
      </c>
      <c r="S955" s="114" t="s">
        <v>42</v>
      </c>
      <c r="T955" s="133"/>
      <c r="U955" s="10">
        <v>0.7</v>
      </c>
      <c r="V955" s="44">
        <v>44729</v>
      </c>
      <c r="W955" s="43"/>
      <c r="X955" s="46" t="s">
        <v>43</v>
      </c>
      <c r="Y955" s="43" t="s">
        <v>454</v>
      </c>
      <c r="Z955" s="127" t="s">
        <v>20457</v>
      </c>
      <c r="AA955" s="45"/>
      <c r="AB955" s="3">
        <v>60000</v>
      </c>
      <c r="AC955" s="3">
        <v>0</v>
      </c>
      <c r="AD955" s="3">
        <v>0</v>
      </c>
      <c r="AE955" s="3">
        <v>0</v>
      </c>
      <c r="AF955" s="3">
        <f>SUM(Table2[[#This Row],[PE 2021 Obligations]],Table2[[#This Row],[ROW 2021 Obligations]],Table2[[#This Row],[Construction 2021 Obligations]],Table2[[#This Row],[Paving 2021 Obligations]])</f>
        <v>60000</v>
      </c>
      <c r="AG955" s="3">
        <v>60000</v>
      </c>
      <c r="AH955" s="3">
        <v>0</v>
      </c>
      <c r="AI955" s="3">
        <v>0</v>
      </c>
      <c r="AJ955" s="3">
        <v>0</v>
      </c>
      <c r="AK955" s="3">
        <v>60000</v>
      </c>
      <c r="AL955" s="43" t="s">
        <v>8000</v>
      </c>
    </row>
    <row r="956" spans="1:38" hidden="1" x14ac:dyDescent="0.25">
      <c r="A956" s="13">
        <v>131392</v>
      </c>
      <c r="B956" s="15">
        <v>2</v>
      </c>
      <c r="C956" s="43" t="s">
        <v>73</v>
      </c>
      <c r="D956" s="44">
        <v>44270</v>
      </c>
      <c r="E956" s="43" t="s">
        <v>728</v>
      </c>
      <c r="F956" s="44">
        <v>44293</v>
      </c>
      <c r="G956" s="43" t="s">
        <v>529</v>
      </c>
      <c r="H956" s="45" t="s">
        <v>383</v>
      </c>
      <c r="I956" s="43" t="s">
        <v>446</v>
      </c>
      <c r="J956" s="43" t="s">
        <v>116</v>
      </c>
      <c r="K956" s="43"/>
      <c r="L956" s="46" t="s">
        <v>116</v>
      </c>
      <c r="M956" s="45" t="s">
        <v>8013</v>
      </c>
      <c r="N956" s="45" t="s">
        <v>7848</v>
      </c>
      <c r="O956" s="43" t="s">
        <v>632</v>
      </c>
      <c r="P956" s="45" t="s">
        <v>632</v>
      </c>
      <c r="Q956" s="45"/>
      <c r="R956" s="114" t="s">
        <v>139</v>
      </c>
      <c r="S956" s="114" t="s">
        <v>42</v>
      </c>
      <c r="T956" s="133"/>
      <c r="U956" s="10">
        <v>0.19</v>
      </c>
      <c r="V956" s="44">
        <v>44645</v>
      </c>
      <c r="W956" s="43"/>
      <c r="X956" s="46" t="s">
        <v>43</v>
      </c>
      <c r="Y956" s="43" t="s">
        <v>140</v>
      </c>
      <c r="Z956" s="112" t="s">
        <v>20460</v>
      </c>
      <c r="AA956" s="45"/>
      <c r="AB956" s="3">
        <v>60000</v>
      </c>
      <c r="AC956" s="3">
        <v>0</v>
      </c>
      <c r="AD956" s="3">
        <v>0</v>
      </c>
      <c r="AE956" s="3">
        <v>0</v>
      </c>
      <c r="AF956" s="3">
        <f>SUM(Table2[[#This Row],[PE 2021 Obligations]],Table2[[#This Row],[ROW 2021 Obligations]],Table2[[#This Row],[Construction 2021 Obligations]],Table2[[#This Row],[Paving 2021 Obligations]])</f>
        <v>60000</v>
      </c>
      <c r="AG956" s="3">
        <v>60000</v>
      </c>
      <c r="AH956" s="3">
        <v>0</v>
      </c>
      <c r="AI956" s="3">
        <v>0</v>
      </c>
      <c r="AJ956" s="3">
        <v>0</v>
      </c>
      <c r="AK956" s="3">
        <v>60000</v>
      </c>
      <c r="AL956" s="43" t="s">
        <v>8014</v>
      </c>
    </row>
    <row r="957" spans="1:38" hidden="1" x14ac:dyDescent="0.25">
      <c r="A957" s="13">
        <v>130730</v>
      </c>
      <c r="B957" s="15">
        <v>4</v>
      </c>
      <c r="C957" s="43" t="s">
        <v>73</v>
      </c>
      <c r="D957" s="44">
        <v>44042</v>
      </c>
      <c r="E957" s="43" t="s">
        <v>6894</v>
      </c>
      <c r="F957" s="44">
        <v>44294</v>
      </c>
      <c r="G957" s="43" t="s">
        <v>142</v>
      </c>
      <c r="H957" s="45" t="s">
        <v>87</v>
      </c>
      <c r="I957" s="43" t="s">
        <v>691</v>
      </c>
      <c r="J957" s="43" t="s">
        <v>116</v>
      </c>
      <c r="K957" s="43"/>
      <c r="L957" s="46" t="s">
        <v>116</v>
      </c>
      <c r="M957" s="45" t="s">
        <v>6895</v>
      </c>
      <c r="N957" s="45" t="s">
        <v>6896</v>
      </c>
      <c r="O957" s="43" t="s">
        <v>1520</v>
      </c>
      <c r="P957" s="45" t="s">
        <v>1775</v>
      </c>
      <c r="Q957" s="45"/>
      <c r="R957" s="112" t="s">
        <v>139</v>
      </c>
      <c r="S957" s="112" t="s">
        <v>42</v>
      </c>
      <c r="T957" s="59"/>
      <c r="U957" s="10">
        <v>0.1</v>
      </c>
      <c r="V957" s="46"/>
      <c r="W957" s="43"/>
      <c r="X957" s="46" t="s">
        <v>43</v>
      </c>
      <c r="Y957" s="43" t="s">
        <v>140</v>
      </c>
      <c r="Z957" s="127" t="s">
        <v>20460</v>
      </c>
      <c r="AA957" s="45"/>
      <c r="AB957" s="3">
        <v>46100</v>
      </c>
      <c r="AC957" s="3">
        <v>0</v>
      </c>
      <c r="AD957" s="3">
        <v>0</v>
      </c>
      <c r="AE957" s="3">
        <v>0</v>
      </c>
      <c r="AF957" s="3">
        <f>SUM(Table2[[#This Row],[PE 2021 Obligations]],Table2[[#This Row],[ROW 2021 Obligations]],Table2[[#This Row],[Construction 2021 Obligations]],Table2[[#This Row],[Paving 2021 Obligations]])</f>
        <v>46100</v>
      </c>
      <c r="AG957" s="3">
        <v>46100</v>
      </c>
      <c r="AH957" s="3">
        <v>0</v>
      </c>
      <c r="AI957" s="3">
        <v>0</v>
      </c>
      <c r="AJ957" s="3">
        <v>0</v>
      </c>
      <c r="AK957" s="3">
        <v>46100</v>
      </c>
      <c r="AL957" s="43"/>
    </row>
    <row r="958" spans="1:38" hidden="1" x14ac:dyDescent="0.25">
      <c r="A958" s="47">
        <v>130851</v>
      </c>
      <c r="B958" s="48">
        <v>4</v>
      </c>
      <c r="C958" s="49" t="s">
        <v>73</v>
      </c>
      <c r="D958" s="50">
        <v>44078</v>
      </c>
      <c r="E958" s="49" t="s">
        <v>6894</v>
      </c>
      <c r="F958" s="50">
        <v>44238</v>
      </c>
      <c r="G958" s="49" t="s">
        <v>109</v>
      </c>
      <c r="H958" s="51" t="s">
        <v>221</v>
      </c>
      <c r="I958" s="49" t="s">
        <v>1518</v>
      </c>
      <c r="J958" s="49" t="s">
        <v>1518</v>
      </c>
      <c r="K958" s="49" t="s">
        <v>7136</v>
      </c>
      <c r="L958" s="52"/>
      <c r="M958" s="51" t="s">
        <v>7137</v>
      </c>
      <c r="N958" s="51" t="s">
        <v>7138</v>
      </c>
      <c r="O958" s="49" t="s">
        <v>1520</v>
      </c>
      <c r="P958" s="51" t="s">
        <v>1775</v>
      </c>
      <c r="Q958" s="51"/>
      <c r="R958" s="111" t="s">
        <v>139</v>
      </c>
      <c r="S958" s="111" t="s">
        <v>42</v>
      </c>
      <c r="T958" s="120"/>
      <c r="U958" s="53">
        <v>0.26</v>
      </c>
      <c r="V958" s="50">
        <v>44960</v>
      </c>
      <c r="W958" s="49"/>
      <c r="X958" s="52" t="s">
        <v>43</v>
      </c>
      <c r="Y958" s="49" t="s">
        <v>140</v>
      </c>
      <c r="Z958" s="116" t="s">
        <v>20460</v>
      </c>
      <c r="AA958" s="51"/>
      <c r="AB958" s="54">
        <v>150600</v>
      </c>
      <c r="AC958" s="54">
        <v>0</v>
      </c>
      <c r="AD958" s="54">
        <v>0</v>
      </c>
      <c r="AE958" s="54">
        <v>0</v>
      </c>
      <c r="AF958" s="3">
        <f>SUM(Table2[[#This Row],[PE 2021 Obligations]],Table2[[#This Row],[ROW 2021 Obligations]],Table2[[#This Row],[Construction 2021 Obligations]],Table2[[#This Row],[Paving 2021 Obligations]])</f>
        <v>150600</v>
      </c>
      <c r="AG958" s="54">
        <v>150600</v>
      </c>
      <c r="AH958" s="54">
        <v>0</v>
      </c>
      <c r="AI958" s="54">
        <v>0</v>
      </c>
      <c r="AJ958" s="54">
        <v>0</v>
      </c>
      <c r="AK958" s="54">
        <v>150600</v>
      </c>
      <c r="AL958" s="49" t="s">
        <v>7139</v>
      </c>
    </row>
    <row r="959" spans="1:38" ht="30" hidden="1" x14ac:dyDescent="0.25">
      <c r="A959" s="47">
        <v>131381</v>
      </c>
      <c r="B959" s="48">
        <v>4</v>
      </c>
      <c r="C959" s="49" t="s">
        <v>73</v>
      </c>
      <c r="D959" s="50">
        <v>44266</v>
      </c>
      <c r="E959" s="49" t="s">
        <v>2469</v>
      </c>
      <c r="F959" s="50">
        <v>44344</v>
      </c>
      <c r="G959" s="49" t="s">
        <v>2282</v>
      </c>
      <c r="H959" s="51" t="s">
        <v>634</v>
      </c>
      <c r="I959" s="49" t="s">
        <v>1518</v>
      </c>
      <c r="J959" s="49" t="s">
        <v>1518</v>
      </c>
      <c r="K959" s="49"/>
      <c r="L959" s="52"/>
      <c r="M959" s="51" t="s">
        <v>7990</v>
      </c>
      <c r="N959" s="51" t="s">
        <v>7991</v>
      </c>
      <c r="O959" s="49" t="s">
        <v>1520</v>
      </c>
      <c r="P959" s="51" t="s">
        <v>1775</v>
      </c>
      <c r="Q959" s="51"/>
      <c r="R959" s="115" t="s">
        <v>139</v>
      </c>
      <c r="S959" s="115" t="s">
        <v>42</v>
      </c>
      <c r="T959" s="131"/>
      <c r="U959" s="55" t="s">
        <v>32</v>
      </c>
      <c r="V959" s="52"/>
      <c r="W959" s="49"/>
      <c r="X959" s="52" t="s">
        <v>43</v>
      </c>
      <c r="Y959" s="49" t="s">
        <v>140</v>
      </c>
      <c r="Z959" s="127" t="s">
        <v>20459</v>
      </c>
      <c r="AA959" s="51"/>
      <c r="AB959" s="54">
        <v>164000</v>
      </c>
      <c r="AC959" s="54">
        <v>0</v>
      </c>
      <c r="AD959" s="54">
        <v>0</v>
      </c>
      <c r="AE959" s="54">
        <v>0</v>
      </c>
      <c r="AF959" s="3">
        <f>SUM(Table2[[#This Row],[PE 2021 Obligations]],Table2[[#This Row],[ROW 2021 Obligations]],Table2[[#This Row],[Construction 2021 Obligations]],Table2[[#This Row],[Paving 2021 Obligations]])</f>
        <v>164000</v>
      </c>
      <c r="AG959" s="54">
        <v>164000</v>
      </c>
      <c r="AH959" s="54">
        <v>0</v>
      </c>
      <c r="AI959" s="54">
        <v>0</v>
      </c>
      <c r="AJ959" s="54">
        <v>0</v>
      </c>
      <c r="AK959" s="54">
        <v>164000</v>
      </c>
      <c r="AL959" s="49" t="s">
        <v>7992</v>
      </c>
    </row>
    <row r="960" spans="1:38" ht="45" hidden="1" x14ac:dyDescent="0.25">
      <c r="A960" s="47">
        <v>125038</v>
      </c>
      <c r="B960" s="48">
        <v>3</v>
      </c>
      <c r="C960" s="49" t="s">
        <v>73</v>
      </c>
      <c r="D960" s="50">
        <v>42607</v>
      </c>
      <c r="E960" s="49" t="s">
        <v>1429</v>
      </c>
      <c r="F960" s="50">
        <v>44215</v>
      </c>
      <c r="G960" s="49" t="s">
        <v>75</v>
      </c>
      <c r="H960" s="51" t="s">
        <v>200</v>
      </c>
      <c r="I960" s="49" t="s">
        <v>3330</v>
      </c>
      <c r="J960" s="49"/>
      <c r="K960" s="49" t="s">
        <v>3331</v>
      </c>
      <c r="L960" s="52" t="s">
        <v>37</v>
      </c>
      <c r="M960" s="51" t="s">
        <v>3332</v>
      </c>
      <c r="N960" s="51" t="s">
        <v>3333</v>
      </c>
      <c r="O960" s="49" t="s">
        <v>60</v>
      </c>
      <c r="P960" s="51" t="s">
        <v>1775</v>
      </c>
      <c r="Q960" s="51"/>
      <c r="R960" s="111" t="s">
        <v>139</v>
      </c>
      <c r="S960" s="111" t="s">
        <v>42</v>
      </c>
      <c r="T960" s="120"/>
      <c r="U960" s="53">
        <v>0</v>
      </c>
      <c r="V960" s="52"/>
      <c r="W960" s="49"/>
      <c r="X960" s="52" t="s">
        <v>43</v>
      </c>
      <c r="Y960" s="49" t="s">
        <v>78</v>
      </c>
      <c r="Z960" s="111" t="s">
        <v>20458</v>
      </c>
      <c r="AA960" s="51"/>
      <c r="AB960" s="54">
        <v>202000</v>
      </c>
      <c r="AC960" s="54">
        <v>0</v>
      </c>
      <c r="AD960" s="54">
        <v>0</v>
      </c>
      <c r="AE960" s="54">
        <v>0</v>
      </c>
      <c r="AF960" s="3">
        <f>SUM(Table2[[#This Row],[PE 2021 Obligations]],Table2[[#This Row],[ROW 2021 Obligations]],Table2[[#This Row],[Construction 2021 Obligations]],Table2[[#This Row],[Paving 2021 Obligations]])</f>
        <v>202000</v>
      </c>
      <c r="AG960" s="54">
        <v>302000</v>
      </c>
      <c r="AH960" s="54">
        <v>0</v>
      </c>
      <c r="AI960" s="54">
        <v>0</v>
      </c>
      <c r="AJ960" s="54">
        <v>0</v>
      </c>
      <c r="AK960" s="54">
        <v>302000</v>
      </c>
      <c r="AL960" s="49" t="s">
        <v>3334</v>
      </c>
    </row>
    <row r="961" spans="1:38" ht="60" hidden="1" x14ac:dyDescent="0.25">
      <c r="A961" s="47">
        <v>127985</v>
      </c>
      <c r="B961" s="48">
        <v>3</v>
      </c>
      <c r="C961" s="49" t="s">
        <v>73</v>
      </c>
      <c r="D961" s="50">
        <v>43321</v>
      </c>
      <c r="E961" s="49" t="s">
        <v>1022</v>
      </c>
      <c r="F961" s="50">
        <v>44215</v>
      </c>
      <c r="G961" s="49" t="s">
        <v>75</v>
      </c>
      <c r="H961" s="51" t="s">
        <v>173</v>
      </c>
      <c r="I961" s="49" t="s">
        <v>1067</v>
      </c>
      <c r="J961" s="49" t="s">
        <v>116</v>
      </c>
      <c r="K961" s="49"/>
      <c r="L961" s="52" t="s">
        <v>116</v>
      </c>
      <c r="M961" s="51" t="s">
        <v>4488</v>
      </c>
      <c r="N961" s="51" t="s">
        <v>4489</v>
      </c>
      <c r="O961" s="49" t="s">
        <v>60</v>
      </c>
      <c r="P961" s="51" t="s">
        <v>1775</v>
      </c>
      <c r="Q961" s="51"/>
      <c r="R961" s="111" t="s">
        <v>139</v>
      </c>
      <c r="S961" s="111" t="s">
        <v>42</v>
      </c>
      <c r="T961" s="120"/>
      <c r="U961" s="53">
        <v>0.02</v>
      </c>
      <c r="V961" s="52"/>
      <c r="W961" s="49"/>
      <c r="X961" s="52" t="s">
        <v>43</v>
      </c>
      <c r="Y961" s="49" t="s">
        <v>78</v>
      </c>
      <c r="Z961" s="112" t="s">
        <v>20461</v>
      </c>
      <c r="AA961" s="51"/>
      <c r="AB961" s="54">
        <v>195535</v>
      </c>
      <c r="AC961" s="54">
        <v>0</v>
      </c>
      <c r="AD961" s="54">
        <v>0</v>
      </c>
      <c r="AE961" s="54">
        <v>0</v>
      </c>
      <c r="AF961" s="3">
        <f>SUM(Table2[[#This Row],[PE 2021 Obligations]],Table2[[#This Row],[ROW 2021 Obligations]],Table2[[#This Row],[Construction 2021 Obligations]],Table2[[#This Row],[Paving 2021 Obligations]])</f>
        <v>195535</v>
      </c>
      <c r="AG961" s="54">
        <v>205535</v>
      </c>
      <c r="AH961" s="54">
        <v>0</v>
      </c>
      <c r="AI961" s="54">
        <v>0</v>
      </c>
      <c r="AJ961" s="54">
        <v>0</v>
      </c>
      <c r="AK961" s="54">
        <v>205535</v>
      </c>
      <c r="AL961" s="49" t="s">
        <v>4490</v>
      </c>
    </row>
    <row r="962" spans="1:38" ht="60" hidden="1" x14ac:dyDescent="0.25">
      <c r="A962" s="47">
        <v>118459</v>
      </c>
      <c r="B962" s="48">
        <v>1</v>
      </c>
      <c r="C962" s="49" t="s">
        <v>31</v>
      </c>
      <c r="D962" s="50">
        <v>41282</v>
      </c>
      <c r="E962" s="49" t="s">
        <v>1314</v>
      </c>
      <c r="F962" s="50">
        <v>44006</v>
      </c>
      <c r="G962" s="49" t="s">
        <v>74</v>
      </c>
      <c r="H962" s="51" t="s">
        <v>283</v>
      </c>
      <c r="I962" s="49" t="s">
        <v>1772</v>
      </c>
      <c r="J962" s="49" t="s">
        <v>116</v>
      </c>
      <c r="K962" s="49"/>
      <c r="L962" s="52" t="s">
        <v>116</v>
      </c>
      <c r="M962" s="51" t="s">
        <v>1773</v>
      </c>
      <c r="N962" s="51" t="s">
        <v>1774</v>
      </c>
      <c r="O962" s="49" t="s">
        <v>632</v>
      </c>
      <c r="P962" s="51" t="s">
        <v>1775</v>
      </c>
      <c r="Q962" s="51"/>
      <c r="R962" s="111" t="s">
        <v>139</v>
      </c>
      <c r="S962" s="111" t="s">
        <v>42</v>
      </c>
      <c r="T962" s="120"/>
      <c r="U962" s="53">
        <v>3.0000000000000001E-3</v>
      </c>
      <c r="V962" s="50">
        <v>43966</v>
      </c>
      <c r="W962" s="49"/>
      <c r="X962" s="52" t="s">
        <v>43</v>
      </c>
      <c r="Y962" s="49" t="s">
        <v>140</v>
      </c>
      <c r="Z962" s="112" t="s">
        <v>20460</v>
      </c>
      <c r="AA962" s="51"/>
      <c r="AB962" s="54">
        <v>0</v>
      </c>
      <c r="AC962" s="54">
        <v>0</v>
      </c>
      <c r="AD962" s="54">
        <v>-30900</v>
      </c>
      <c r="AE962" s="54">
        <v>0</v>
      </c>
      <c r="AF962" s="3">
        <f>SUM(Table2[[#This Row],[PE 2021 Obligations]],Table2[[#This Row],[ROW 2021 Obligations]],Table2[[#This Row],[Construction 2021 Obligations]],Table2[[#This Row],[Paving 2021 Obligations]])</f>
        <v>-30900</v>
      </c>
      <c r="AG962" s="54">
        <v>166300</v>
      </c>
      <c r="AH962" s="54">
        <v>35000</v>
      </c>
      <c r="AI962" s="54">
        <v>1291146.76</v>
      </c>
      <c r="AJ962" s="54">
        <v>0</v>
      </c>
      <c r="AK962" s="54">
        <v>1492446.76</v>
      </c>
      <c r="AL962" s="49" t="s">
        <v>1776</v>
      </c>
    </row>
    <row r="963" spans="1:38" ht="30" hidden="1" x14ac:dyDescent="0.25">
      <c r="A963" s="47">
        <v>119087</v>
      </c>
      <c r="B963" s="48">
        <v>4</v>
      </c>
      <c r="C963" s="49" t="s">
        <v>31</v>
      </c>
      <c r="D963" s="50">
        <v>41452</v>
      </c>
      <c r="E963" s="49" t="s">
        <v>1314</v>
      </c>
      <c r="F963" s="50">
        <v>44006</v>
      </c>
      <c r="G963" s="49" t="s">
        <v>105</v>
      </c>
      <c r="H963" s="51" t="s">
        <v>126</v>
      </c>
      <c r="I963" s="49" t="s">
        <v>1850</v>
      </c>
      <c r="J963" s="49" t="s">
        <v>116</v>
      </c>
      <c r="K963" s="49" t="s">
        <v>1851</v>
      </c>
      <c r="L963" s="52" t="s">
        <v>116</v>
      </c>
      <c r="M963" s="51" t="s">
        <v>1852</v>
      </c>
      <c r="N963" s="51" t="s">
        <v>1775</v>
      </c>
      <c r="O963" s="49" t="s">
        <v>632</v>
      </c>
      <c r="P963" s="51" t="s">
        <v>1775</v>
      </c>
      <c r="Q963" s="51"/>
      <c r="R963" s="111" t="s">
        <v>139</v>
      </c>
      <c r="S963" s="111" t="s">
        <v>42</v>
      </c>
      <c r="T963" s="120"/>
      <c r="U963" s="53">
        <v>0.317</v>
      </c>
      <c r="V963" s="50">
        <v>43966</v>
      </c>
      <c r="W963" s="49"/>
      <c r="X963" s="52" t="s">
        <v>43</v>
      </c>
      <c r="Y963" s="49" t="s">
        <v>78</v>
      </c>
      <c r="Z963" s="127" t="s">
        <v>20461</v>
      </c>
      <c r="AA963" s="51"/>
      <c r="AB963" s="54">
        <v>-65628.820000000007</v>
      </c>
      <c r="AC963" s="54">
        <v>0</v>
      </c>
      <c r="AD963" s="54">
        <v>242945</v>
      </c>
      <c r="AE963" s="54">
        <v>0</v>
      </c>
      <c r="AF963" s="3">
        <f>SUM(Table2[[#This Row],[PE 2021 Obligations]],Table2[[#This Row],[ROW 2021 Obligations]],Table2[[#This Row],[Construction 2021 Obligations]],Table2[[#This Row],[Paving 2021 Obligations]])</f>
        <v>177316.18</v>
      </c>
      <c r="AG963" s="54">
        <v>184371.18</v>
      </c>
      <c r="AH963" s="54">
        <v>123000</v>
      </c>
      <c r="AI963" s="54">
        <v>1132945</v>
      </c>
      <c r="AJ963" s="54">
        <v>0</v>
      </c>
      <c r="AK963" s="54">
        <v>1440316.18</v>
      </c>
      <c r="AL963" s="49" t="s">
        <v>1853</v>
      </c>
    </row>
    <row r="964" spans="1:38" ht="45" hidden="1" x14ac:dyDescent="0.25">
      <c r="A964" s="47">
        <v>119668</v>
      </c>
      <c r="B964" s="48">
        <v>1</v>
      </c>
      <c r="C964" s="49" t="s">
        <v>73</v>
      </c>
      <c r="D964" s="50">
        <v>41513</v>
      </c>
      <c r="E964" s="49" t="s">
        <v>1893</v>
      </c>
      <c r="F964" s="50">
        <v>44368</v>
      </c>
      <c r="G964" s="49" t="s">
        <v>82</v>
      </c>
      <c r="H964" s="51" t="s">
        <v>320</v>
      </c>
      <c r="I964" s="49" t="s">
        <v>1894</v>
      </c>
      <c r="J964" s="49" t="s">
        <v>116</v>
      </c>
      <c r="K964" s="49"/>
      <c r="L964" s="52" t="s">
        <v>116</v>
      </c>
      <c r="M964" s="51" t="s">
        <v>1895</v>
      </c>
      <c r="N964" s="51" t="s">
        <v>1896</v>
      </c>
      <c r="O964" s="49" t="s">
        <v>632</v>
      </c>
      <c r="P964" s="51" t="s">
        <v>1775</v>
      </c>
      <c r="Q964" s="51"/>
      <c r="R964" s="111" t="s">
        <v>139</v>
      </c>
      <c r="S964" s="111" t="s">
        <v>42</v>
      </c>
      <c r="T964" s="120"/>
      <c r="U964" s="53">
        <v>0.98</v>
      </c>
      <c r="V964" s="50">
        <v>44603</v>
      </c>
      <c r="W964" s="49"/>
      <c r="X964" s="52" t="s">
        <v>43</v>
      </c>
      <c r="Y964" s="49" t="s">
        <v>140</v>
      </c>
      <c r="Z964" s="127" t="s">
        <v>20460</v>
      </c>
      <c r="AA964" s="51"/>
      <c r="AB964" s="54">
        <v>100000</v>
      </c>
      <c r="AC964" s="54">
        <v>0</v>
      </c>
      <c r="AD964" s="54">
        <v>0</v>
      </c>
      <c r="AE964" s="54">
        <v>0</v>
      </c>
      <c r="AF964" s="3">
        <f>SUM(Table2[[#This Row],[PE 2021 Obligations]],Table2[[#This Row],[ROW 2021 Obligations]],Table2[[#This Row],[Construction 2021 Obligations]],Table2[[#This Row],[Paving 2021 Obligations]])</f>
        <v>100000</v>
      </c>
      <c r="AG964" s="54">
        <v>862133.22</v>
      </c>
      <c r="AH964" s="54">
        <v>820500</v>
      </c>
      <c r="AI964" s="54">
        <v>0</v>
      </c>
      <c r="AJ964" s="54">
        <v>0</v>
      </c>
      <c r="AK964" s="54">
        <v>1682633.22</v>
      </c>
      <c r="AL964" s="49" t="s">
        <v>1897</v>
      </c>
    </row>
    <row r="965" spans="1:38" hidden="1" x14ac:dyDescent="0.25">
      <c r="A965" s="47">
        <v>120065</v>
      </c>
      <c r="B965" s="48">
        <v>3</v>
      </c>
      <c r="C965" s="49" t="s">
        <v>73</v>
      </c>
      <c r="D965" s="50">
        <v>41652</v>
      </c>
      <c r="E965" s="49" t="s">
        <v>1314</v>
      </c>
      <c r="F965" s="50">
        <v>44326</v>
      </c>
      <c r="G965" s="49" t="s">
        <v>108</v>
      </c>
      <c r="H965" s="51" t="s">
        <v>362</v>
      </c>
      <c r="I965" s="49" t="s">
        <v>477</v>
      </c>
      <c r="J965" s="49" t="s">
        <v>116</v>
      </c>
      <c r="K965" s="49"/>
      <c r="L965" s="52" t="s">
        <v>116</v>
      </c>
      <c r="M965" s="51" t="s">
        <v>1976</v>
      </c>
      <c r="N965" s="51" t="s">
        <v>1775</v>
      </c>
      <c r="O965" s="49" t="s">
        <v>632</v>
      </c>
      <c r="P965" s="51" t="s">
        <v>1775</v>
      </c>
      <c r="Q965" s="51"/>
      <c r="R965" s="111" t="s">
        <v>139</v>
      </c>
      <c r="S965" s="111" t="s">
        <v>42</v>
      </c>
      <c r="T965" s="120"/>
      <c r="U965" s="53">
        <v>0.1</v>
      </c>
      <c r="V965" s="50">
        <v>44365</v>
      </c>
      <c r="W965" s="49"/>
      <c r="X965" s="52" t="s">
        <v>43</v>
      </c>
      <c r="Y965" s="49" t="s">
        <v>140</v>
      </c>
      <c r="Z965" s="127" t="s">
        <v>20460</v>
      </c>
      <c r="AA965" s="51"/>
      <c r="AB965" s="54">
        <v>0</v>
      </c>
      <c r="AC965" s="54">
        <v>0</v>
      </c>
      <c r="AD965" s="54">
        <v>2057173</v>
      </c>
      <c r="AE965" s="54">
        <v>0</v>
      </c>
      <c r="AF965" s="3">
        <f>SUM(Table2[[#This Row],[PE 2021 Obligations]],Table2[[#This Row],[ROW 2021 Obligations]],Table2[[#This Row],[Construction 2021 Obligations]],Table2[[#This Row],[Paving 2021 Obligations]])</f>
        <v>2057173</v>
      </c>
      <c r="AG965" s="54">
        <v>143242.88</v>
      </c>
      <c r="AH965" s="54">
        <v>164000</v>
      </c>
      <c r="AI965" s="54">
        <v>2057173</v>
      </c>
      <c r="AJ965" s="54">
        <v>0</v>
      </c>
      <c r="AK965" s="54">
        <v>2364415.88</v>
      </c>
      <c r="AL965" s="49" t="s">
        <v>1977</v>
      </c>
    </row>
    <row r="966" spans="1:38" hidden="1" x14ac:dyDescent="0.25">
      <c r="A966" s="13">
        <v>120080</v>
      </c>
      <c r="B966" s="15">
        <v>4</v>
      </c>
      <c r="C966" s="43" t="s">
        <v>47</v>
      </c>
      <c r="D966" s="44">
        <v>41653</v>
      </c>
      <c r="E966" s="43" t="s">
        <v>1314</v>
      </c>
      <c r="F966" s="44">
        <v>43952</v>
      </c>
      <c r="G966" s="43" t="s">
        <v>103</v>
      </c>
      <c r="H966" s="45" t="s">
        <v>92</v>
      </c>
      <c r="I966" s="43" t="s">
        <v>177</v>
      </c>
      <c r="J966" s="43" t="s">
        <v>116</v>
      </c>
      <c r="K966" s="43"/>
      <c r="L966" s="46" t="s">
        <v>116</v>
      </c>
      <c r="M966" s="45" t="s">
        <v>1985</v>
      </c>
      <c r="N966" s="45" t="s">
        <v>1775</v>
      </c>
      <c r="O966" s="43" t="s">
        <v>632</v>
      </c>
      <c r="P966" s="45" t="s">
        <v>1775</v>
      </c>
      <c r="Q966" s="45"/>
      <c r="R966" s="112" t="s">
        <v>139</v>
      </c>
      <c r="S966" s="112" t="s">
        <v>42</v>
      </c>
      <c r="T966" s="59"/>
      <c r="U966" s="10">
        <v>0.121</v>
      </c>
      <c r="V966" s="44">
        <v>43182</v>
      </c>
      <c r="W966" s="43"/>
      <c r="X966" s="46" t="s">
        <v>43</v>
      </c>
      <c r="Y966" s="43" t="s">
        <v>140</v>
      </c>
      <c r="Z966" s="127" t="s">
        <v>20460</v>
      </c>
      <c r="AA966" s="45"/>
      <c r="AB966" s="3">
        <v>-4045.85</v>
      </c>
      <c r="AC966" s="3">
        <v>0</v>
      </c>
      <c r="AD966" s="3">
        <v>142709.85</v>
      </c>
      <c r="AE966" s="3">
        <v>0</v>
      </c>
      <c r="AF966" s="3">
        <f>SUM(Table2[[#This Row],[PE 2021 Obligations]],Table2[[#This Row],[ROW 2021 Obligations]],Table2[[#This Row],[Construction 2021 Obligations]],Table2[[#This Row],[Paving 2021 Obligations]])</f>
        <v>138664</v>
      </c>
      <c r="AG966" s="3">
        <v>58454.15</v>
      </c>
      <c r="AH966" s="3">
        <v>0</v>
      </c>
      <c r="AI966" s="3">
        <v>643640.85</v>
      </c>
      <c r="AJ966" s="3">
        <v>0</v>
      </c>
      <c r="AK966" s="3">
        <v>702095</v>
      </c>
      <c r="AL966" s="43" t="s">
        <v>1986</v>
      </c>
    </row>
    <row r="967" spans="1:38" ht="30" hidden="1" x14ac:dyDescent="0.25">
      <c r="A967" s="47">
        <v>121764</v>
      </c>
      <c r="B967" s="48">
        <v>1</v>
      </c>
      <c r="C967" s="49" t="s">
        <v>474</v>
      </c>
      <c r="D967" s="50">
        <v>42060</v>
      </c>
      <c r="E967" s="49" t="s">
        <v>1314</v>
      </c>
      <c r="F967" s="50">
        <v>43795</v>
      </c>
      <c r="G967" s="49" t="s">
        <v>573</v>
      </c>
      <c r="H967" s="51" t="s">
        <v>215</v>
      </c>
      <c r="I967" s="49" t="s">
        <v>163</v>
      </c>
      <c r="J967" s="49" t="s">
        <v>148</v>
      </c>
      <c r="K967" s="49"/>
      <c r="L967" s="52" t="s">
        <v>149</v>
      </c>
      <c r="M967" s="51" t="s">
        <v>2234</v>
      </c>
      <c r="N967" s="51" t="s">
        <v>2235</v>
      </c>
      <c r="O967" s="49" t="s">
        <v>632</v>
      </c>
      <c r="P967" s="51" t="s">
        <v>1775</v>
      </c>
      <c r="Q967" s="51"/>
      <c r="R967" s="111" t="s">
        <v>139</v>
      </c>
      <c r="S967" s="111" t="s">
        <v>42</v>
      </c>
      <c r="T967" s="120"/>
      <c r="U967" s="53">
        <v>0.33</v>
      </c>
      <c r="V967" s="50">
        <v>43231</v>
      </c>
      <c r="W967" s="49"/>
      <c r="X967" s="52" t="s">
        <v>43</v>
      </c>
      <c r="Y967" s="49" t="s">
        <v>454</v>
      </c>
      <c r="Z967" s="112" t="s">
        <v>20457</v>
      </c>
      <c r="AA967" s="51"/>
      <c r="AB967" s="54">
        <v>20700</v>
      </c>
      <c r="AC967" s="54">
        <v>0</v>
      </c>
      <c r="AD967" s="54">
        <v>500000</v>
      </c>
      <c r="AE967" s="54">
        <v>0</v>
      </c>
      <c r="AF967" s="3">
        <f>SUM(Table2[[#This Row],[PE 2021 Obligations]],Table2[[#This Row],[ROW 2021 Obligations]],Table2[[#This Row],[Construction 2021 Obligations]],Table2[[#This Row],[Paving 2021 Obligations]])</f>
        <v>520700</v>
      </c>
      <c r="AG967" s="54">
        <v>133200</v>
      </c>
      <c r="AH967" s="54">
        <v>0</v>
      </c>
      <c r="AI967" s="54">
        <v>2007240</v>
      </c>
      <c r="AJ967" s="54">
        <v>0</v>
      </c>
      <c r="AK967" s="54">
        <v>2140440</v>
      </c>
      <c r="AL967" s="49" t="s">
        <v>2236</v>
      </c>
    </row>
    <row r="968" spans="1:38" hidden="1" x14ac:dyDescent="0.25">
      <c r="A968" s="13">
        <v>130752</v>
      </c>
      <c r="B968" s="15">
        <v>3</v>
      </c>
      <c r="C968" s="43" t="s">
        <v>73</v>
      </c>
      <c r="D968" s="44">
        <v>44047</v>
      </c>
      <c r="E968" s="43" t="s">
        <v>142</v>
      </c>
      <c r="F968" s="44">
        <v>44280</v>
      </c>
      <c r="G968" s="43" t="s">
        <v>75</v>
      </c>
      <c r="H968" s="45" t="s">
        <v>437</v>
      </c>
      <c r="I968" s="43" t="s">
        <v>548</v>
      </c>
      <c r="J968" s="43" t="s">
        <v>116</v>
      </c>
      <c r="K968" s="43"/>
      <c r="L968" s="46" t="s">
        <v>116</v>
      </c>
      <c r="M968" s="45" t="s">
        <v>6930</v>
      </c>
      <c r="N968" s="45" t="s">
        <v>6931</v>
      </c>
      <c r="O968" s="43" t="s">
        <v>78</v>
      </c>
      <c r="P968" s="45" t="s">
        <v>1810</v>
      </c>
      <c r="Q968" s="45"/>
      <c r="R968" s="112" t="s">
        <v>139</v>
      </c>
      <c r="S968" s="112" t="s">
        <v>42</v>
      </c>
      <c r="T968" s="59"/>
      <c r="U968" s="10">
        <v>0.03</v>
      </c>
      <c r="V968" s="44">
        <v>45058</v>
      </c>
      <c r="W968" s="43"/>
      <c r="X968" s="46" t="s">
        <v>43</v>
      </c>
      <c r="Y968" s="43" t="s">
        <v>140</v>
      </c>
      <c r="Z968" s="112" t="s">
        <v>20460</v>
      </c>
      <c r="AA968" s="45"/>
      <c r="AB968" s="3">
        <v>81000</v>
      </c>
      <c r="AC968" s="3">
        <v>0</v>
      </c>
      <c r="AD968" s="3">
        <v>0</v>
      </c>
      <c r="AE968" s="3">
        <v>0</v>
      </c>
      <c r="AF968" s="3">
        <f>SUM(Table2[[#This Row],[PE 2021 Obligations]],Table2[[#This Row],[ROW 2021 Obligations]],Table2[[#This Row],[Construction 2021 Obligations]],Table2[[#This Row],[Paving 2021 Obligations]])</f>
        <v>81000</v>
      </c>
      <c r="AG968" s="3">
        <v>81000</v>
      </c>
      <c r="AH968" s="3">
        <v>0</v>
      </c>
      <c r="AI968" s="3">
        <v>0</v>
      </c>
      <c r="AJ968" s="3">
        <v>0</v>
      </c>
      <c r="AK968" s="3">
        <v>81000</v>
      </c>
      <c r="AL968" s="43"/>
    </row>
    <row r="969" spans="1:38" ht="30" hidden="1" x14ac:dyDescent="0.25">
      <c r="A969" s="47">
        <v>118791</v>
      </c>
      <c r="B969" s="48">
        <v>3</v>
      </c>
      <c r="C969" s="49" t="s">
        <v>474</v>
      </c>
      <c r="D969" s="50">
        <v>41379</v>
      </c>
      <c r="E969" s="49" t="s">
        <v>1314</v>
      </c>
      <c r="F969" s="50">
        <v>44167</v>
      </c>
      <c r="G969" s="49" t="s">
        <v>832</v>
      </c>
      <c r="H969" s="51" t="s">
        <v>362</v>
      </c>
      <c r="I969" s="49" t="s">
        <v>686</v>
      </c>
      <c r="J969" s="49" t="s">
        <v>116</v>
      </c>
      <c r="K969" s="49"/>
      <c r="L969" s="52" t="s">
        <v>116</v>
      </c>
      <c r="M969" s="51" t="s">
        <v>1808</v>
      </c>
      <c r="N969" s="51" t="s">
        <v>1809</v>
      </c>
      <c r="O969" s="49" t="s">
        <v>632</v>
      </c>
      <c r="P969" s="51" t="s">
        <v>1810</v>
      </c>
      <c r="Q969" s="51"/>
      <c r="R969" s="111" t="s">
        <v>139</v>
      </c>
      <c r="S969" s="111" t="s">
        <v>42</v>
      </c>
      <c r="T969" s="120"/>
      <c r="U969" s="53">
        <v>0.5</v>
      </c>
      <c r="V969" s="50">
        <v>43812</v>
      </c>
      <c r="W969" s="49"/>
      <c r="X969" s="52" t="s">
        <v>43</v>
      </c>
      <c r="Y969" s="49" t="s">
        <v>511</v>
      </c>
      <c r="Z969" s="111" t="s">
        <v>20460</v>
      </c>
      <c r="AA969" s="51"/>
      <c r="AB969" s="54">
        <v>24000</v>
      </c>
      <c r="AC969" s="54">
        <v>0</v>
      </c>
      <c r="AD969" s="54">
        <v>400000</v>
      </c>
      <c r="AE969" s="54">
        <v>0</v>
      </c>
      <c r="AF969" s="3">
        <f>SUM(Table2[[#This Row],[PE 2021 Obligations]],Table2[[#This Row],[ROW 2021 Obligations]],Table2[[#This Row],[Construction 2021 Obligations]],Table2[[#This Row],[Paving 2021 Obligations]])</f>
        <v>424000</v>
      </c>
      <c r="AG969" s="54">
        <v>264000</v>
      </c>
      <c r="AH969" s="54">
        <v>9235</v>
      </c>
      <c r="AI969" s="54">
        <v>5138389</v>
      </c>
      <c r="AJ969" s="54">
        <v>0</v>
      </c>
      <c r="AK969" s="54">
        <v>5411624</v>
      </c>
      <c r="AL969" s="49" t="s">
        <v>1811</v>
      </c>
    </row>
    <row r="970" spans="1:38" ht="60" hidden="1" x14ac:dyDescent="0.25">
      <c r="A970" s="47">
        <v>121573</v>
      </c>
      <c r="B970" s="48">
        <v>1</v>
      </c>
      <c r="C970" s="49" t="s">
        <v>31</v>
      </c>
      <c r="D970" s="50">
        <v>41968</v>
      </c>
      <c r="E970" s="49" t="s">
        <v>2202</v>
      </c>
      <c r="F970" s="50">
        <v>44006</v>
      </c>
      <c r="G970" s="49" t="s">
        <v>74</v>
      </c>
      <c r="H970" s="51" t="s">
        <v>283</v>
      </c>
      <c r="I970" s="49" t="s">
        <v>669</v>
      </c>
      <c r="J970" s="49" t="s">
        <v>116</v>
      </c>
      <c r="K970" s="49"/>
      <c r="L970" s="52" t="s">
        <v>116</v>
      </c>
      <c r="M970" s="51" t="s">
        <v>2203</v>
      </c>
      <c r="N970" s="51" t="s">
        <v>2204</v>
      </c>
      <c r="O970" s="49" t="s">
        <v>632</v>
      </c>
      <c r="P970" s="51" t="s">
        <v>1810</v>
      </c>
      <c r="Q970" s="51"/>
      <c r="R970" s="111" t="s">
        <v>139</v>
      </c>
      <c r="S970" s="111" t="s">
        <v>42</v>
      </c>
      <c r="T970" s="120"/>
      <c r="U970" s="53">
        <v>0</v>
      </c>
      <c r="V970" s="50">
        <v>43966</v>
      </c>
      <c r="W970" s="49"/>
      <c r="X970" s="52" t="s">
        <v>43</v>
      </c>
      <c r="Y970" s="49" t="s">
        <v>140</v>
      </c>
      <c r="Z970" s="127" t="s">
        <v>20460</v>
      </c>
      <c r="AA970" s="51"/>
      <c r="AB970" s="54">
        <v>0</v>
      </c>
      <c r="AC970" s="54">
        <v>0</v>
      </c>
      <c r="AD970" s="54">
        <v>-363770</v>
      </c>
      <c r="AE970" s="54">
        <v>0</v>
      </c>
      <c r="AF970" s="3">
        <f>SUM(Table2[[#This Row],[PE 2021 Obligations]],Table2[[#This Row],[ROW 2021 Obligations]],Table2[[#This Row],[Construction 2021 Obligations]],Table2[[#This Row],[Paving 2021 Obligations]])</f>
        <v>-363770</v>
      </c>
      <c r="AG970" s="54">
        <v>120000</v>
      </c>
      <c r="AH970" s="54">
        <v>302000</v>
      </c>
      <c r="AI970" s="54">
        <v>1519230</v>
      </c>
      <c r="AJ970" s="54">
        <v>0</v>
      </c>
      <c r="AK970" s="54">
        <v>1941230</v>
      </c>
      <c r="AL970" s="49" t="s">
        <v>2205</v>
      </c>
    </row>
    <row r="971" spans="1:38" ht="90" hidden="1" x14ac:dyDescent="0.25">
      <c r="A971" s="13">
        <v>124932</v>
      </c>
      <c r="B971" s="15">
        <v>1</v>
      </c>
      <c r="C971" s="43" t="s">
        <v>31</v>
      </c>
      <c r="D971" s="44">
        <v>42584</v>
      </c>
      <c r="E971" s="43" t="s">
        <v>2518</v>
      </c>
      <c r="F971" s="44">
        <v>44103</v>
      </c>
      <c r="G971" s="43" t="s">
        <v>74</v>
      </c>
      <c r="H971" s="45" t="s">
        <v>182</v>
      </c>
      <c r="I971" s="43" t="s">
        <v>2170</v>
      </c>
      <c r="J971" s="43" t="s">
        <v>116</v>
      </c>
      <c r="K971" s="43"/>
      <c r="L971" s="46" t="s">
        <v>116</v>
      </c>
      <c r="M971" s="45" t="s">
        <v>3320</v>
      </c>
      <c r="N971" s="45" t="s">
        <v>3321</v>
      </c>
      <c r="O971" s="43" t="s">
        <v>632</v>
      </c>
      <c r="P971" s="45" t="s">
        <v>1810</v>
      </c>
      <c r="Q971" s="45"/>
      <c r="R971" s="112" t="s">
        <v>139</v>
      </c>
      <c r="S971" s="112" t="s">
        <v>42</v>
      </c>
      <c r="T971" s="59"/>
      <c r="U971" s="10">
        <v>0.12</v>
      </c>
      <c r="V971" s="44">
        <v>44057</v>
      </c>
      <c r="W971" s="43"/>
      <c r="X971" s="46" t="s">
        <v>43</v>
      </c>
      <c r="Y971" s="43" t="s">
        <v>140</v>
      </c>
      <c r="Z971" s="127" t="s">
        <v>20460</v>
      </c>
      <c r="AA971" s="45"/>
      <c r="AB971" s="3">
        <v>9300</v>
      </c>
      <c r="AC971" s="3">
        <v>0</v>
      </c>
      <c r="AD971" s="3">
        <v>56100</v>
      </c>
      <c r="AE971" s="3">
        <v>0</v>
      </c>
      <c r="AF971" s="3">
        <f>SUM(Table2[[#This Row],[PE 2021 Obligations]],Table2[[#This Row],[ROW 2021 Obligations]],Table2[[#This Row],[Construction 2021 Obligations]],Table2[[#This Row],[Paving 2021 Obligations]])</f>
        <v>65400</v>
      </c>
      <c r="AG971" s="3">
        <v>139300</v>
      </c>
      <c r="AH971" s="3">
        <v>0</v>
      </c>
      <c r="AI971" s="3">
        <v>876100</v>
      </c>
      <c r="AJ971" s="3">
        <v>0</v>
      </c>
      <c r="AK971" s="3">
        <v>1015400</v>
      </c>
      <c r="AL971" s="43" t="s">
        <v>3322</v>
      </c>
    </row>
    <row r="972" spans="1:38" hidden="1" x14ac:dyDescent="0.25">
      <c r="A972" s="13">
        <v>45616</v>
      </c>
      <c r="B972" s="15">
        <v>2</v>
      </c>
      <c r="C972" s="43" t="s">
        <v>47</v>
      </c>
      <c r="D972" s="44">
        <v>37843</v>
      </c>
      <c r="E972" s="43" t="s">
        <v>32</v>
      </c>
      <c r="F972" s="44">
        <v>42816</v>
      </c>
      <c r="G972" s="43" t="s">
        <v>109</v>
      </c>
      <c r="H972" s="45" t="s">
        <v>162</v>
      </c>
      <c r="I972" s="43" t="s">
        <v>166</v>
      </c>
      <c r="J972" s="43" t="s">
        <v>116</v>
      </c>
      <c r="K972" s="43"/>
      <c r="L972" s="46" t="s">
        <v>116</v>
      </c>
      <c r="M972" s="45" t="s">
        <v>167</v>
      </c>
      <c r="N972" s="45"/>
      <c r="O972" s="43" t="s">
        <v>119</v>
      </c>
      <c r="P972" s="45" t="s">
        <v>168</v>
      </c>
      <c r="Q972" s="45"/>
      <c r="R972" s="110" t="s">
        <v>139</v>
      </c>
      <c r="S972" s="110" t="s">
        <v>42</v>
      </c>
      <c r="T972" s="130"/>
      <c r="U972" s="10">
        <v>3.8</v>
      </c>
      <c r="V972" s="44">
        <v>37190</v>
      </c>
      <c r="W972" s="43"/>
      <c r="X972" s="46" t="s">
        <v>43</v>
      </c>
      <c r="Y972" s="43" t="s">
        <v>140</v>
      </c>
      <c r="Z972" s="127" t="s">
        <v>20460</v>
      </c>
      <c r="AA972" s="45"/>
      <c r="AB972" s="3">
        <v>0</v>
      </c>
      <c r="AC972" s="3">
        <v>8093.26</v>
      </c>
      <c r="AD972" s="3">
        <v>0</v>
      </c>
      <c r="AE972" s="3">
        <v>0</v>
      </c>
      <c r="AF972" s="3">
        <f>SUM(Table2[[#This Row],[PE 2021 Obligations]],Table2[[#This Row],[ROW 2021 Obligations]],Table2[[#This Row],[Construction 2021 Obligations]],Table2[[#This Row],[Paving 2021 Obligations]])</f>
        <v>8093.26</v>
      </c>
      <c r="AG972" s="3">
        <v>-42130.84</v>
      </c>
      <c r="AH972" s="3">
        <v>3039927.01</v>
      </c>
      <c r="AI972" s="3">
        <v>17116319.579999998</v>
      </c>
      <c r="AJ972" s="3">
        <v>0</v>
      </c>
      <c r="AK972" s="3">
        <v>20114115.75</v>
      </c>
      <c r="AL972" s="43" t="s">
        <v>169</v>
      </c>
    </row>
    <row r="973" spans="1:38" ht="60" hidden="1" x14ac:dyDescent="0.25">
      <c r="A973" s="13">
        <v>100241.01</v>
      </c>
      <c r="B973" s="15">
        <v>1</v>
      </c>
      <c r="C973" s="43" t="s">
        <v>73</v>
      </c>
      <c r="D973" s="44">
        <v>37551</v>
      </c>
      <c r="E973" s="43" t="s">
        <v>32</v>
      </c>
      <c r="F973" s="44">
        <v>44356</v>
      </c>
      <c r="G973" s="43" t="s">
        <v>109</v>
      </c>
      <c r="H973" s="45" t="s">
        <v>209</v>
      </c>
      <c r="I973" s="43" t="s">
        <v>495</v>
      </c>
      <c r="J973" s="43" t="s">
        <v>116</v>
      </c>
      <c r="K973" s="43"/>
      <c r="L973" s="46" t="s">
        <v>116</v>
      </c>
      <c r="M973" s="45" t="s">
        <v>496</v>
      </c>
      <c r="N973" s="45" t="s">
        <v>497</v>
      </c>
      <c r="O973" s="43" t="s">
        <v>119</v>
      </c>
      <c r="P973" s="45" t="s">
        <v>168</v>
      </c>
      <c r="Q973" s="45"/>
      <c r="R973" s="112" t="s">
        <v>139</v>
      </c>
      <c r="S973" s="112" t="s">
        <v>42</v>
      </c>
      <c r="T973" s="59"/>
      <c r="U973" s="10">
        <v>2.71</v>
      </c>
      <c r="V973" s="44">
        <v>45268</v>
      </c>
      <c r="W973" s="43"/>
      <c r="X973" s="46" t="s">
        <v>43</v>
      </c>
      <c r="Y973" s="43" t="s">
        <v>140</v>
      </c>
      <c r="Z973" s="127" t="s">
        <v>20460</v>
      </c>
      <c r="AA973" s="45"/>
      <c r="AB973" s="3">
        <v>535000</v>
      </c>
      <c r="AC973" s="3">
        <v>55961000</v>
      </c>
      <c r="AD973" s="3">
        <v>0</v>
      </c>
      <c r="AE973" s="3">
        <v>0</v>
      </c>
      <c r="AF973" s="3">
        <f>SUM(Table2[[#This Row],[PE 2021 Obligations]],Table2[[#This Row],[ROW 2021 Obligations]],Table2[[#This Row],[Construction 2021 Obligations]],Table2[[#This Row],[Paving 2021 Obligations]])</f>
        <v>56496000</v>
      </c>
      <c r="AG973" s="3">
        <v>2939063</v>
      </c>
      <c r="AH973" s="3">
        <v>55961000</v>
      </c>
      <c r="AI973" s="3">
        <v>0</v>
      </c>
      <c r="AJ973" s="3">
        <v>0</v>
      </c>
      <c r="AK973" s="3">
        <v>58900063</v>
      </c>
      <c r="AL973" s="43"/>
    </row>
    <row r="974" spans="1:38" ht="30" hidden="1" x14ac:dyDescent="0.25">
      <c r="A974" s="47">
        <v>100241.03</v>
      </c>
      <c r="B974" s="48">
        <v>1</v>
      </c>
      <c r="C974" s="49" t="s">
        <v>73</v>
      </c>
      <c r="D974" s="50">
        <v>37319</v>
      </c>
      <c r="E974" s="49" t="s">
        <v>32</v>
      </c>
      <c r="F974" s="50">
        <v>44356</v>
      </c>
      <c r="G974" s="49" t="s">
        <v>109</v>
      </c>
      <c r="H974" s="51" t="s">
        <v>320</v>
      </c>
      <c r="I974" s="49" t="s">
        <v>495</v>
      </c>
      <c r="J974" s="49" t="s">
        <v>116</v>
      </c>
      <c r="K974" s="49"/>
      <c r="L974" s="52" t="s">
        <v>116</v>
      </c>
      <c r="M974" s="51" t="s">
        <v>498</v>
      </c>
      <c r="N974" s="51" t="s">
        <v>499</v>
      </c>
      <c r="O974" s="49" t="s">
        <v>119</v>
      </c>
      <c r="P974" s="51" t="s">
        <v>168</v>
      </c>
      <c r="Q974" s="51"/>
      <c r="R974" s="111" t="s">
        <v>139</v>
      </c>
      <c r="S974" s="111" t="s">
        <v>42</v>
      </c>
      <c r="T974" s="120"/>
      <c r="U974" s="53">
        <v>1.6</v>
      </c>
      <c r="V974" s="50">
        <v>44540</v>
      </c>
      <c r="W974" s="49"/>
      <c r="X974" s="52" t="s">
        <v>43</v>
      </c>
      <c r="Y974" s="49" t="s">
        <v>140</v>
      </c>
      <c r="Z974" s="127" t="s">
        <v>20460</v>
      </c>
      <c r="AA974" s="51"/>
      <c r="AB974" s="54">
        <v>56250</v>
      </c>
      <c r="AC974" s="54">
        <v>0</v>
      </c>
      <c r="AD974" s="54">
        <v>0</v>
      </c>
      <c r="AE974" s="54">
        <v>0</v>
      </c>
      <c r="AF974" s="3">
        <f>SUM(Table2[[#This Row],[PE 2021 Obligations]],Table2[[#This Row],[ROW 2021 Obligations]],Table2[[#This Row],[Construction 2021 Obligations]],Table2[[#This Row],[Paving 2021 Obligations]])</f>
        <v>56250</v>
      </c>
      <c r="AG974" s="54">
        <v>2690625</v>
      </c>
      <c r="AH974" s="54">
        <v>7424063</v>
      </c>
      <c r="AI974" s="54">
        <v>0</v>
      </c>
      <c r="AJ974" s="54">
        <v>0</v>
      </c>
      <c r="AK974" s="54">
        <v>10114688</v>
      </c>
      <c r="AL974" s="49" t="s">
        <v>500</v>
      </c>
    </row>
    <row r="975" spans="1:38" ht="30" hidden="1" x14ac:dyDescent="0.25">
      <c r="A975" s="13">
        <v>100241.04</v>
      </c>
      <c r="B975" s="15">
        <v>1</v>
      </c>
      <c r="C975" s="43" t="s">
        <v>31</v>
      </c>
      <c r="D975" s="44">
        <v>37319</v>
      </c>
      <c r="E975" s="43" t="s">
        <v>32</v>
      </c>
      <c r="F975" s="44">
        <v>43418</v>
      </c>
      <c r="G975" s="43" t="s">
        <v>75</v>
      </c>
      <c r="H975" s="45" t="s">
        <v>320</v>
      </c>
      <c r="I975" s="43" t="s">
        <v>495</v>
      </c>
      <c r="J975" s="43" t="s">
        <v>116</v>
      </c>
      <c r="K975" s="43"/>
      <c r="L975" s="46" t="s">
        <v>116</v>
      </c>
      <c r="M975" s="45" t="s">
        <v>501</v>
      </c>
      <c r="N975" s="45" t="s">
        <v>502</v>
      </c>
      <c r="O975" s="43" t="s">
        <v>119</v>
      </c>
      <c r="P975" s="45" t="s">
        <v>168</v>
      </c>
      <c r="Q975" s="45"/>
      <c r="R975" s="112" t="s">
        <v>139</v>
      </c>
      <c r="S975" s="112" t="s">
        <v>42</v>
      </c>
      <c r="T975" s="59"/>
      <c r="U975" s="10">
        <v>1.4</v>
      </c>
      <c r="V975" s="44">
        <v>42412</v>
      </c>
      <c r="W975" s="43"/>
      <c r="X975" s="46" t="s">
        <v>43</v>
      </c>
      <c r="Y975" s="43" t="s">
        <v>140</v>
      </c>
      <c r="Z975" s="127" t="s">
        <v>20460</v>
      </c>
      <c r="AA975" s="45"/>
      <c r="AB975" s="3">
        <v>0</v>
      </c>
      <c r="AC975" s="3">
        <v>0</v>
      </c>
      <c r="AD975" s="3">
        <v>7778213</v>
      </c>
      <c r="AE975" s="3">
        <v>0</v>
      </c>
      <c r="AF975" s="3">
        <f>SUM(Table2[[#This Row],[PE 2021 Obligations]],Table2[[#This Row],[ROW 2021 Obligations]],Table2[[#This Row],[Construction 2021 Obligations]],Table2[[#This Row],[Paving 2021 Obligations]])</f>
        <v>7778213</v>
      </c>
      <c r="AG975" s="3">
        <v>3707000</v>
      </c>
      <c r="AH975" s="3">
        <v>14630650</v>
      </c>
      <c r="AI975" s="3">
        <v>85816818</v>
      </c>
      <c r="AJ975" s="3">
        <v>0</v>
      </c>
      <c r="AK975" s="3">
        <v>104154468</v>
      </c>
      <c r="AL975" s="43" t="s">
        <v>503</v>
      </c>
    </row>
    <row r="976" spans="1:38" ht="30" hidden="1" x14ac:dyDescent="0.25">
      <c r="A976" s="13">
        <v>100255.01</v>
      </c>
      <c r="B976" s="15">
        <v>2</v>
      </c>
      <c r="C976" s="43" t="s">
        <v>474</v>
      </c>
      <c r="D976" s="44">
        <v>39330</v>
      </c>
      <c r="E976" s="43" t="s">
        <v>509</v>
      </c>
      <c r="F976" s="44">
        <v>44169</v>
      </c>
      <c r="G976" s="43" t="s">
        <v>75</v>
      </c>
      <c r="H976" s="45" t="s">
        <v>162</v>
      </c>
      <c r="I976" s="43" t="s">
        <v>166</v>
      </c>
      <c r="J976" s="43" t="s">
        <v>116</v>
      </c>
      <c r="K976" s="43"/>
      <c r="L976" s="46" t="s">
        <v>116</v>
      </c>
      <c r="M976" s="45" t="s">
        <v>510</v>
      </c>
      <c r="N976" s="45"/>
      <c r="O976" s="43" t="s">
        <v>119</v>
      </c>
      <c r="P976" s="45" t="s">
        <v>168</v>
      </c>
      <c r="Q976" s="45"/>
      <c r="R976" s="112" t="s">
        <v>139</v>
      </c>
      <c r="S976" s="112" t="s">
        <v>42</v>
      </c>
      <c r="T976" s="59"/>
      <c r="U976" s="10">
        <v>3.6179999999999999</v>
      </c>
      <c r="V976" s="44">
        <v>40158</v>
      </c>
      <c r="W976" s="43"/>
      <c r="X976" s="46" t="s">
        <v>43</v>
      </c>
      <c r="Y976" s="43" t="s">
        <v>511</v>
      </c>
      <c r="Z976" s="127" t="s">
        <v>20461</v>
      </c>
      <c r="AA976" s="45"/>
      <c r="AB976" s="3">
        <v>0</v>
      </c>
      <c r="AC976" s="3">
        <v>0</v>
      </c>
      <c r="AD976" s="3">
        <v>584867.75</v>
      </c>
      <c r="AE976" s="3">
        <v>0</v>
      </c>
      <c r="AF976" s="3">
        <f>SUM(Table2[[#This Row],[PE 2021 Obligations]],Table2[[#This Row],[ROW 2021 Obligations]],Table2[[#This Row],[Construction 2021 Obligations]],Table2[[#This Row],[Paving 2021 Obligations]])</f>
        <v>584867.75</v>
      </c>
      <c r="AG976" s="3">
        <v>0</v>
      </c>
      <c r="AH976" s="3">
        <v>0</v>
      </c>
      <c r="AI976" s="3">
        <v>25110330.75</v>
      </c>
      <c r="AJ976" s="3">
        <v>0</v>
      </c>
      <c r="AK976" s="3">
        <v>25110330.75</v>
      </c>
      <c r="AL976" s="43" t="s">
        <v>512</v>
      </c>
    </row>
    <row r="977" spans="1:38" ht="30" hidden="1" x14ac:dyDescent="0.25">
      <c r="A977" s="47">
        <v>100255.03</v>
      </c>
      <c r="B977" s="48">
        <v>2</v>
      </c>
      <c r="C977" s="49" t="s">
        <v>474</v>
      </c>
      <c r="D977" s="50">
        <v>40120</v>
      </c>
      <c r="E977" s="49" t="s">
        <v>513</v>
      </c>
      <c r="F977" s="50">
        <v>43999</v>
      </c>
      <c r="G977" s="49" t="s">
        <v>514</v>
      </c>
      <c r="H977" s="51" t="s">
        <v>162</v>
      </c>
      <c r="I977" s="49" t="s">
        <v>166</v>
      </c>
      <c r="J977" s="49" t="s">
        <v>116</v>
      </c>
      <c r="K977" s="49"/>
      <c r="L977" s="52" t="s">
        <v>116</v>
      </c>
      <c r="M977" s="51" t="s">
        <v>515</v>
      </c>
      <c r="N977" s="51" t="s">
        <v>516</v>
      </c>
      <c r="O977" s="49" t="s">
        <v>119</v>
      </c>
      <c r="P977" s="51" t="s">
        <v>168</v>
      </c>
      <c r="Q977" s="51"/>
      <c r="R977" s="111" t="s">
        <v>139</v>
      </c>
      <c r="S977" s="111" t="s">
        <v>42</v>
      </c>
      <c r="T977" s="120"/>
      <c r="U977" s="53">
        <v>1.212</v>
      </c>
      <c r="V977" s="50">
        <v>42825</v>
      </c>
      <c r="W977" s="49"/>
      <c r="X977" s="52" t="s">
        <v>43</v>
      </c>
      <c r="Y977" s="49" t="s">
        <v>140</v>
      </c>
      <c r="Z977" s="127" t="s">
        <v>20460</v>
      </c>
      <c r="AA977" s="51"/>
      <c r="AB977" s="54">
        <v>0</v>
      </c>
      <c r="AC977" s="54">
        <v>-1500000</v>
      </c>
      <c r="AD977" s="54">
        <v>1597500</v>
      </c>
      <c r="AE977" s="54">
        <v>0</v>
      </c>
      <c r="AF977" s="3">
        <f>SUM(Table2[[#This Row],[PE 2021 Obligations]],Table2[[#This Row],[ROW 2021 Obligations]],Table2[[#This Row],[Construction 2021 Obligations]],Table2[[#This Row],[Paving 2021 Obligations]])</f>
        <v>97500</v>
      </c>
      <c r="AG977" s="54">
        <v>0</v>
      </c>
      <c r="AH977" s="54">
        <v>1900000</v>
      </c>
      <c r="AI977" s="54">
        <v>12839230</v>
      </c>
      <c r="AJ977" s="54">
        <v>0</v>
      </c>
      <c r="AK977" s="54">
        <v>14739230</v>
      </c>
      <c r="AL977" s="49" t="s">
        <v>517</v>
      </c>
    </row>
    <row r="978" spans="1:38" hidden="1" x14ac:dyDescent="0.25">
      <c r="A978" s="13">
        <v>100260.01</v>
      </c>
      <c r="B978" s="15">
        <v>2</v>
      </c>
      <c r="C978" s="43" t="s">
        <v>31</v>
      </c>
      <c r="D978" s="44">
        <v>37544</v>
      </c>
      <c r="E978" s="43" t="s">
        <v>32</v>
      </c>
      <c r="F978" s="44">
        <v>44252</v>
      </c>
      <c r="G978" s="43" t="s">
        <v>514</v>
      </c>
      <c r="H978" s="45" t="s">
        <v>244</v>
      </c>
      <c r="I978" s="43" t="s">
        <v>518</v>
      </c>
      <c r="J978" s="43" t="s">
        <v>116</v>
      </c>
      <c r="K978" s="43"/>
      <c r="L978" s="46" t="s">
        <v>116</v>
      </c>
      <c r="M978" s="45" t="s">
        <v>519</v>
      </c>
      <c r="N978" s="45" t="s">
        <v>520</v>
      </c>
      <c r="O978" s="43" t="s">
        <v>119</v>
      </c>
      <c r="P978" s="45" t="s">
        <v>168</v>
      </c>
      <c r="Q978" s="45"/>
      <c r="R978" s="112" t="s">
        <v>139</v>
      </c>
      <c r="S978" s="112" t="s">
        <v>42</v>
      </c>
      <c r="T978" s="59"/>
      <c r="U978" s="10">
        <v>4.88</v>
      </c>
      <c r="V978" s="44">
        <v>44232</v>
      </c>
      <c r="W978" s="43"/>
      <c r="X978" s="46" t="s">
        <v>43</v>
      </c>
      <c r="Y978" s="43" t="s">
        <v>140</v>
      </c>
      <c r="Z978" s="112" t="s">
        <v>20460</v>
      </c>
      <c r="AA978" s="45"/>
      <c r="AB978" s="3">
        <v>0</v>
      </c>
      <c r="AC978" s="3">
        <v>0</v>
      </c>
      <c r="AD978" s="3">
        <v>64613195</v>
      </c>
      <c r="AE978" s="3">
        <v>0</v>
      </c>
      <c r="AF978" s="3">
        <f>SUM(Table2[[#This Row],[PE 2021 Obligations]],Table2[[#This Row],[ROW 2021 Obligations]],Table2[[#This Row],[Construction 2021 Obligations]],Table2[[#This Row],[Paving 2021 Obligations]])</f>
        <v>64613195</v>
      </c>
      <c r="AG978" s="3">
        <v>1990000</v>
      </c>
      <c r="AH978" s="3">
        <v>20312987.5</v>
      </c>
      <c r="AI978" s="3">
        <v>64613195</v>
      </c>
      <c r="AJ978" s="3">
        <v>0</v>
      </c>
      <c r="AK978" s="3">
        <v>86916182.5</v>
      </c>
      <c r="AL978" s="43" t="s">
        <v>521</v>
      </c>
    </row>
    <row r="979" spans="1:38" hidden="1" x14ac:dyDescent="0.25">
      <c r="A979" s="47">
        <v>100260.03</v>
      </c>
      <c r="B979" s="48">
        <v>2</v>
      </c>
      <c r="C979" s="49" t="s">
        <v>73</v>
      </c>
      <c r="D979" s="50">
        <v>38764</v>
      </c>
      <c r="E979" s="49" t="s">
        <v>522</v>
      </c>
      <c r="F979" s="50">
        <v>44126</v>
      </c>
      <c r="G979" s="49" t="s">
        <v>75</v>
      </c>
      <c r="H979" s="51" t="s">
        <v>244</v>
      </c>
      <c r="I979" s="49" t="s">
        <v>518</v>
      </c>
      <c r="J979" s="49" t="s">
        <v>116</v>
      </c>
      <c r="K979" s="49"/>
      <c r="L979" s="52" t="s">
        <v>116</v>
      </c>
      <c r="M979" s="51" t="s">
        <v>523</v>
      </c>
      <c r="N979" s="51" t="s">
        <v>524</v>
      </c>
      <c r="O979" s="49" t="s">
        <v>119</v>
      </c>
      <c r="P979" s="51" t="s">
        <v>168</v>
      </c>
      <c r="Q979" s="51"/>
      <c r="R979" s="111" t="s">
        <v>139</v>
      </c>
      <c r="S979" s="111" t="s">
        <v>42</v>
      </c>
      <c r="T979" s="120"/>
      <c r="U979" s="53">
        <v>3.45</v>
      </c>
      <c r="V979" s="50">
        <v>45156</v>
      </c>
      <c r="W979" s="49"/>
      <c r="X979" s="52" t="s">
        <v>43</v>
      </c>
      <c r="Y979" s="49" t="s">
        <v>140</v>
      </c>
      <c r="Z979" s="127" t="s">
        <v>20460</v>
      </c>
      <c r="AA979" s="51"/>
      <c r="AB979" s="54">
        <v>200000</v>
      </c>
      <c r="AC979" s="54">
        <v>16462950</v>
      </c>
      <c r="AD979" s="54">
        <v>0</v>
      </c>
      <c r="AE979" s="54">
        <v>0</v>
      </c>
      <c r="AF979" s="3">
        <f>SUM(Table2[[#This Row],[PE 2021 Obligations]],Table2[[#This Row],[ROW 2021 Obligations]],Table2[[#This Row],[Construction 2021 Obligations]],Table2[[#This Row],[Paving 2021 Obligations]])</f>
        <v>16662950</v>
      </c>
      <c r="AG979" s="54">
        <v>2277000</v>
      </c>
      <c r="AH979" s="54">
        <v>16462950</v>
      </c>
      <c r="AI979" s="54">
        <v>0</v>
      </c>
      <c r="AJ979" s="54">
        <v>0</v>
      </c>
      <c r="AK979" s="54">
        <v>18739950</v>
      </c>
      <c r="AL979" s="49" t="s">
        <v>525</v>
      </c>
    </row>
    <row r="980" spans="1:38" hidden="1" x14ac:dyDescent="0.25">
      <c r="A980" s="13">
        <v>100260.04</v>
      </c>
      <c r="B980" s="15">
        <v>2</v>
      </c>
      <c r="C980" s="43" t="s">
        <v>73</v>
      </c>
      <c r="D980" s="44">
        <v>39573</v>
      </c>
      <c r="E980" s="43" t="s">
        <v>113</v>
      </c>
      <c r="F980" s="44">
        <v>44126</v>
      </c>
      <c r="G980" s="43" t="s">
        <v>75</v>
      </c>
      <c r="H980" s="45" t="s">
        <v>244</v>
      </c>
      <c r="I980" s="43" t="s">
        <v>518</v>
      </c>
      <c r="J980" s="43" t="s">
        <v>116</v>
      </c>
      <c r="K980" s="43"/>
      <c r="L980" s="46" t="s">
        <v>116</v>
      </c>
      <c r="M980" s="45" t="s">
        <v>526</v>
      </c>
      <c r="N980" s="45" t="s">
        <v>527</v>
      </c>
      <c r="O980" s="43" t="s">
        <v>119</v>
      </c>
      <c r="P980" s="45" t="s">
        <v>168</v>
      </c>
      <c r="Q980" s="45"/>
      <c r="R980" s="112" t="s">
        <v>139</v>
      </c>
      <c r="S980" s="112" t="s">
        <v>42</v>
      </c>
      <c r="T980" s="59"/>
      <c r="U980" s="10">
        <v>3.05</v>
      </c>
      <c r="V980" s="44">
        <v>44841</v>
      </c>
      <c r="W980" s="43"/>
      <c r="X980" s="46" t="s">
        <v>43</v>
      </c>
      <c r="Y980" s="43" t="s">
        <v>140</v>
      </c>
      <c r="Z980" s="127" t="s">
        <v>20460</v>
      </c>
      <c r="AA980" s="45"/>
      <c r="AB980" s="3">
        <v>200000</v>
      </c>
      <c r="AC980" s="3">
        <v>12222950</v>
      </c>
      <c r="AD980" s="3">
        <v>0</v>
      </c>
      <c r="AE980" s="3">
        <v>0</v>
      </c>
      <c r="AF980" s="3">
        <f>SUM(Table2[[#This Row],[PE 2021 Obligations]],Table2[[#This Row],[ROW 2021 Obligations]],Table2[[#This Row],[Construction 2021 Obligations]],Table2[[#This Row],[Paving 2021 Obligations]])</f>
        <v>12422950</v>
      </c>
      <c r="AG980" s="3">
        <v>1600000</v>
      </c>
      <c r="AH980" s="3">
        <v>12222950</v>
      </c>
      <c r="AI980" s="3">
        <v>0</v>
      </c>
      <c r="AJ980" s="3">
        <v>0</v>
      </c>
      <c r="AK980" s="3">
        <v>13822950</v>
      </c>
      <c r="AL980" s="43" t="s">
        <v>528</v>
      </c>
    </row>
    <row r="981" spans="1:38" hidden="1" x14ac:dyDescent="0.25">
      <c r="A981" s="47">
        <v>100260.05</v>
      </c>
      <c r="B981" s="48">
        <v>2</v>
      </c>
      <c r="C981" s="49" t="s">
        <v>73</v>
      </c>
      <c r="D981" s="50">
        <v>39573</v>
      </c>
      <c r="E981" s="49" t="s">
        <v>113</v>
      </c>
      <c r="F981" s="50">
        <v>44301</v>
      </c>
      <c r="G981" s="49" t="s">
        <v>529</v>
      </c>
      <c r="H981" s="51" t="s">
        <v>530</v>
      </c>
      <c r="I981" s="49" t="s">
        <v>518</v>
      </c>
      <c r="J981" s="49" t="s">
        <v>116</v>
      </c>
      <c r="K981" s="49"/>
      <c r="L981" s="52" t="s">
        <v>116</v>
      </c>
      <c r="M981" s="51" t="s">
        <v>531</v>
      </c>
      <c r="N981" s="51" t="s">
        <v>532</v>
      </c>
      <c r="O981" s="49" t="s">
        <v>119</v>
      </c>
      <c r="P981" s="51" t="s">
        <v>168</v>
      </c>
      <c r="Q981" s="51"/>
      <c r="R981" s="111" t="s">
        <v>139</v>
      </c>
      <c r="S981" s="111" t="s">
        <v>42</v>
      </c>
      <c r="T981" s="120"/>
      <c r="U981" s="53">
        <v>3.27</v>
      </c>
      <c r="V981" s="50">
        <v>44477</v>
      </c>
      <c r="W981" s="49"/>
      <c r="X981" s="52" t="s">
        <v>43</v>
      </c>
      <c r="Y981" s="49" t="s">
        <v>140</v>
      </c>
      <c r="Z981" s="127" t="s">
        <v>20460</v>
      </c>
      <c r="AA981" s="51"/>
      <c r="AB981" s="54">
        <v>2135.14</v>
      </c>
      <c r="AC981" s="54">
        <v>0</v>
      </c>
      <c r="AD981" s="54">
        <v>0</v>
      </c>
      <c r="AE981" s="54">
        <v>0</v>
      </c>
      <c r="AF981" s="3">
        <f>SUM(Table2[[#This Row],[PE 2021 Obligations]],Table2[[#This Row],[ROW 2021 Obligations]],Table2[[#This Row],[Construction 2021 Obligations]],Table2[[#This Row],[Paving 2021 Obligations]])</f>
        <v>2135.14</v>
      </c>
      <c r="AG981" s="54">
        <v>3398572.64</v>
      </c>
      <c r="AH981" s="54">
        <v>4999750</v>
      </c>
      <c r="AI981" s="54">
        <v>0</v>
      </c>
      <c r="AJ981" s="54">
        <v>0</v>
      </c>
      <c r="AK981" s="54">
        <v>8398322.6400000006</v>
      </c>
      <c r="AL981" s="49" t="s">
        <v>533</v>
      </c>
    </row>
    <row r="982" spans="1:38" ht="30" hidden="1" x14ac:dyDescent="0.25">
      <c r="A982" s="47">
        <v>100263</v>
      </c>
      <c r="B982" s="48">
        <v>2</v>
      </c>
      <c r="C982" s="49" t="s">
        <v>31</v>
      </c>
      <c r="D982" s="50">
        <v>37319</v>
      </c>
      <c r="E982" s="49" t="s">
        <v>32</v>
      </c>
      <c r="F982" s="50">
        <v>43906</v>
      </c>
      <c r="G982" s="49" t="s">
        <v>514</v>
      </c>
      <c r="H982" s="51" t="s">
        <v>252</v>
      </c>
      <c r="I982" s="49" t="s">
        <v>539</v>
      </c>
      <c r="J982" s="49" t="s">
        <v>116</v>
      </c>
      <c r="K982" s="49"/>
      <c r="L982" s="52" t="s">
        <v>116</v>
      </c>
      <c r="M982" s="51" t="s">
        <v>540</v>
      </c>
      <c r="N982" s="51" t="s">
        <v>541</v>
      </c>
      <c r="O982" s="49" t="s">
        <v>119</v>
      </c>
      <c r="P982" s="51" t="s">
        <v>168</v>
      </c>
      <c r="Q982" s="51"/>
      <c r="R982" s="111" t="s">
        <v>139</v>
      </c>
      <c r="S982" s="111" t="s">
        <v>42</v>
      </c>
      <c r="T982" s="120"/>
      <c r="U982" s="53">
        <v>4.95</v>
      </c>
      <c r="V982" s="50">
        <v>43637</v>
      </c>
      <c r="W982" s="49"/>
      <c r="X982" s="52" t="s">
        <v>43</v>
      </c>
      <c r="Y982" s="49" t="s">
        <v>78</v>
      </c>
      <c r="Z982" s="127" t="s">
        <v>20461</v>
      </c>
      <c r="AA982" s="51"/>
      <c r="AB982" s="54">
        <v>1000000</v>
      </c>
      <c r="AC982" s="54">
        <v>0</v>
      </c>
      <c r="AD982" s="54">
        <v>0</v>
      </c>
      <c r="AE982" s="54">
        <v>0</v>
      </c>
      <c r="AF982" s="3">
        <f>SUM(Table2[[#This Row],[PE 2021 Obligations]],Table2[[#This Row],[ROW 2021 Obligations]],Table2[[#This Row],[Construction 2021 Obligations]],Table2[[#This Row],[Paving 2021 Obligations]])</f>
        <v>1000000</v>
      </c>
      <c r="AG982" s="54">
        <v>3131758</v>
      </c>
      <c r="AH982" s="54">
        <v>5700000</v>
      </c>
      <c r="AI982" s="54">
        <v>27805866</v>
      </c>
      <c r="AJ982" s="54">
        <v>0</v>
      </c>
      <c r="AK982" s="54">
        <v>36637624</v>
      </c>
      <c r="AL982" s="49" t="s">
        <v>542</v>
      </c>
    </row>
    <row r="983" spans="1:38" hidden="1" x14ac:dyDescent="0.25">
      <c r="A983" s="13">
        <v>100290</v>
      </c>
      <c r="B983" s="15">
        <v>3</v>
      </c>
      <c r="C983" s="43" t="s">
        <v>474</v>
      </c>
      <c r="D983" s="44">
        <v>37319</v>
      </c>
      <c r="E983" s="43" t="s">
        <v>32</v>
      </c>
      <c r="F983" s="44">
        <v>44089</v>
      </c>
      <c r="G983" s="43" t="s">
        <v>32</v>
      </c>
      <c r="H983" s="45" t="s">
        <v>362</v>
      </c>
      <c r="I983" s="43" t="s">
        <v>560</v>
      </c>
      <c r="J983" s="43" t="s">
        <v>116</v>
      </c>
      <c r="K983" s="43"/>
      <c r="L983" s="46" t="s">
        <v>116</v>
      </c>
      <c r="M983" s="45" t="s">
        <v>561</v>
      </c>
      <c r="N983" s="45" t="s">
        <v>562</v>
      </c>
      <c r="O983" s="43" t="s">
        <v>119</v>
      </c>
      <c r="P983" s="45" t="s">
        <v>168</v>
      </c>
      <c r="Q983" s="45"/>
      <c r="R983" s="112" t="s">
        <v>139</v>
      </c>
      <c r="S983" s="112" t="s">
        <v>42</v>
      </c>
      <c r="T983" s="59"/>
      <c r="U983" s="10">
        <v>1.724</v>
      </c>
      <c r="V983" s="44">
        <v>42867</v>
      </c>
      <c r="W983" s="43"/>
      <c r="X983" s="46" t="s">
        <v>43</v>
      </c>
      <c r="Y983" s="43" t="s">
        <v>78</v>
      </c>
      <c r="Z983" s="127" t="s">
        <v>20461</v>
      </c>
      <c r="AA983" s="45"/>
      <c r="AB983" s="3">
        <v>0</v>
      </c>
      <c r="AC983" s="3">
        <v>0</v>
      </c>
      <c r="AD983" s="3">
        <v>1062500</v>
      </c>
      <c r="AE983" s="3">
        <v>0</v>
      </c>
      <c r="AF983" s="3">
        <f>SUM(Table2[[#This Row],[PE 2021 Obligations]],Table2[[#This Row],[ROW 2021 Obligations]],Table2[[#This Row],[Construction 2021 Obligations]],Table2[[#This Row],[Paving 2021 Obligations]])</f>
        <v>1062500</v>
      </c>
      <c r="AG983" s="3">
        <v>1190000</v>
      </c>
      <c r="AH983" s="3">
        <v>900000</v>
      </c>
      <c r="AI983" s="3">
        <v>29172551</v>
      </c>
      <c r="AJ983" s="3">
        <v>0</v>
      </c>
      <c r="AK983" s="3">
        <v>31262551</v>
      </c>
      <c r="AL983" s="43" t="s">
        <v>563</v>
      </c>
    </row>
    <row r="984" spans="1:38" ht="30" hidden="1" x14ac:dyDescent="0.25">
      <c r="A984" s="13">
        <v>100331</v>
      </c>
      <c r="B984" s="15">
        <v>4</v>
      </c>
      <c r="C984" s="43" t="s">
        <v>474</v>
      </c>
      <c r="D984" s="44">
        <v>37319</v>
      </c>
      <c r="E984" s="43" t="s">
        <v>32</v>
      </c>
      <c r="F984" s="44">
        <v>43649</v>
      </c>
      <c r="G984" s="43" t="s">
        <v>588</v>
      </c>
      <c r="H984" s="45" t="s">
        <v>126</v>
      </c>
      <c r="I984" s="43" t="s">
        <v>583</v>
      </c>
      <c r="J984" s="43" t="s">
        <v>148</v>
      </c>
      <c r="K984" s="43"/>
      <c r="L984" s="46" t="s">
        <v>149</v>
      </c>
      <c r="M984" s="45" t="s">
        <v>589</v>
      </c>
      <c r="N984" s="45" t="s">
        <v>590</v>
      </c>
      <c r="O984" s="43" t="s">
        <v>119</v>
      </c>
      <c r="P984" s="45" t="s">
        <v>168</v>
      </c>
      <c r="Q984" s="45"/>
      <c r="R984" s="112" t="s">
        <v>139</v>
      </c>
      <c r="S984" s="112" t="s">
        <v>42</v>
      </c>
      <c r="T984" s="59"/>
      <c r="U984" s="10">
        <v>3.07</v>
      </c>
      <c r="V984" s="44">
        <v>40522</v>
      </c>
      <c r="W984" s="43"/>
      <c r="X984" s="46" t="s">
        <v>43</v>
      </c>
      <c r="Y984" s="43" t="s">
        <v>454</v>
      </c>
      <c r="Z984" s="112" t="s">
        <v>20457</v>
      </c>
      <c r="AA984" s="45" t="s">
        <v>591</v>
      </c>
      <c r="AB984" s="3">
        <v>0</v>
      </c>
      <c r="AC984" s="3">
        <v>0</v>
      </c>
      <c r="AD984" s="3">
        <v>1100000</v>
      </c>
      <c r="AE984" s="3">
        <v>0</v>
      </c>
      <c r="AF984" s="3">
        <f>SUM(Table2[[#This Row],[PE 2021 Obligations]],Table2[[#This Row],[ROW 2021 Obligations]],Table2[[#This Row],[Construction 2021 Obligations]],Table2[[#This Row],[Paving 2021 Obligations]])</f>
        <v>1100000</v>
      </c>
      <c r="AG984" s="3">
        <v>1719800</v>
      </c>
      <c r="AH984" s="3">
        <v>766690.96</v>
      </c>
      <c r="AI984" s="3">
        <v>55086536</v>
      </c>
      <c r="AJ984" s="3">
        <v>0</v>
      </c>
      <c r="AK984" s="3">
        <v>57573026.960000001</v>
      </c>
      <c r="AL984" s="43" t="s">
        <v>592</v>
      </c>
    </row>
    <row r="985" spans="1:38" hidden="1" x14ac:dyDescent="0.25">
      <c r="A985" s="13">
        <v>101244.03</v>
      </c>
      <c r="B985" s="15">
        <v>1</v>
      </c>
      <c r="C985" s="43" t="s">
        <v>73</v>
      </c>
      <c r="D985" s="44">
        <v>39150</v>
      </c>
      <c r="E985" s="43" t="s">
        <v>617</v>
      </c>
      <c r="F985" s="44">
        <v>44251</v>
      </c>
      <c r="G985" s="43" t="s">
        <v>82</v>
      </c>
      <c r="H985" s="45" t="s">
        <v>386</v>
      </c>
      <c r="I985" s="43" t="s">
        <v>468</v>
      </c>
      <c r="J985" s="43" t="s">
        <v>116</v>
      </c>
      <c r="K985" s="43"/>
      <c r="L985" s="46" t="s">
        <v>116</v>
      </c>
      <c r="M985" s="45" t="s">
        <v>618</v>
      </c>
      <c r="N985" s="45" t="s">
        <v>619</v>
      </c>
      <c r="O985" s="43" t="s">
        <v>119</v>
      </c>
      <c r="P985" s="45" t="s">
        <v>168</v>
      </c>
      <c r="Q985" s="45"/>
      <c r="R985" s="112" t="s">
        <v>139</v>
      </c>
      <c r="S985" s="112" t="s">
        <v>42</v>
      </c>
      <c r="T985" s="59"/>
      <c r="U985" s="10">
        <v>3.5</v>
      </c>
      <c r="V985" s="44">
        <v>44729</v>
      </c>
      <c r="W985" s="43"/>
      <c r="X985" s="46" t="s">
        <v>43</v>
      </c>
      <c r="Y985" s="43" t="s">
        <v>78</v>
      </c>
      <c r="Z985" s="112" t="s">
        <v>20461</v>
      </c>
      <c r="AA985" s="45"/>
      <c r="AB985" s="3">
        <v>0</v>
      </c>
      <c r="AC985" s="3">
        <v>9089000</v>
      </c>
      <c r="AD985" s="3">
        <v>0</v>
      </c>
      <c r="AE985" s="3">
        <v>0</v>
      </c>
      <c r="AF985" s="3">
        <f>SUM(Table2[[#This Row],[PE 2021 Obligations]],Table2[[#This Row],[ROW 2021 Obligations]],Table2[[#This Row],[Construction 2021 Obligations]],Table2[[#This Row],[Paving 2021 Obligations]])</f>
        <v>9089000</v>
      </c>
      <c r="AG985" s="3">
        <v>0</v>
      </c>
      <c r="AH985" s="3">
        <v>9089000</v>
      </c>
      <c r="AI985" s="3">
        <v>0</v>
      </c>
      <c r="AJ985" s="3">
        <v>0</v>
      </c>
      <c r="AK985" s="3">
        <v>9089000</v>
      </c>
      <c r="AL985" s="43"/>
    </row>
    <row r="986" spans="1:38" ht="30" hidden="1" x14ac:dyDescent="0.25">
      <c r="A986" s="13">
        <v>101285.01</v>
      </c>
      <c r="B986" s="15">
        <v>3</v>
      </c>
      <c r="C986" s="43" t="s">
        <v>47</v>
      </c>
      <c r="D986" s="44">
        <v>41332</v>
      </c>
      <c r="E986" s="43" t="s">
        <v>81</v>
      </c>
      <c r="F986" s="44">
        <v>43832</v>
      </c>
      <c r="G986" s="43" t="s">
        <v>103</v>
      </c>
      <c r="H986" s="45" t="s">
        <v>362</v>
      </c>
      <c r="I986" s="43" t="s">
        <v>620</v>
      </c>
      <c r="J986" s="43" t="s">
        <v>116</v>
      </c>
      <c r="K986" s="43"/>
      <c r="L986" s="46" t="s">
        <v>116</v>
      </c>
      <c r="M986" s="45" t="s">
        <v>623</v>
      </c>
      <c r="N986" s="45"/>
      <c r="O986" s="43" t="s">
        <v>119</v>
      </c>
      <c r="P986" s="45" t="s">
        <v>168</v>
      </c>
      <c r="Q986" s="45"/>
      <c r="R986" s="110" t="s">
        <v>139</v>
      </c>
      <c r="S986" s="110" t="s">
        <v>42</v>
      </c>
      <c r="T986" s="130"/>
      <c r="U986" s="10">
        <v>3.1349999999999998</v>
      </c>
      <c r="V986" s="44">
        <v>41614</v>
      </c>
      <c r="W986" s="43"/>
      <c r="X986" s="46" t="s">
        <v>43</v>
      </c>
      <c r="Y986" s="43" t="s">
        <v>78</v>
      </c>
      <c r="Z986" s="127" t="s">
        <v>20461</v>
      </c>
      <c r="AA986" s="45"/>
      <c r="AB986" s="3">
        <v>0</v>
      </c>
      <c r="AC986" s="3">
        <v>0</v>
      </c>
      <c r="AD986" s="3">
        <v>10805.08</v>
      </c>
      <c r="AE986" s="3">
        <v>0</v>
      </c>
      <c r="AF986" s="3">
        <f>SUM(Table2[[#This Row],[PE 2021 Obligations]],Table2[[#This Row],[ROW 2021 Obligations]],Table2[[#This Row],[Construction 2021 Obligations]],Table2[[#This Row],[Paving 2021 Obligations]])</f>
        <v>10805.08</v>
      </c>
      <c r="AG986" s="3">
        <v>0</v>
      </c>
      <c r="AH986" s="3">
        <v>0</v>
      </c>
      <c r="AI986" s="3">
        <v>28858306.079999998</v>
      </c>
      <c r="AJ986" s="3">
        <v>0</v>
      </c>
      <c r="AK986" s="3">
        <v>28858306.079999998</v>
      </c>
      <c r="AL986" s="43" t="s">
        <v>624</v>
      </c>
    </row>
    <row r="987" spans="1:38" ht="30" hidden="1" x14ac:dyDescent="0.25">
      <c r="A987" s="13">
        <v>101407.01</v>
      </c>
      <c r="B987" s="15">
        <v>1</v>
      </c>
      <c r="C987" s="43" t="s">
        <v>31</v>
      </c>
      <c r="D987" s="44">
        <v>39304</v>
      </c>
      <c r="E987" s="43" t="s">
        <v>113</v>
      </c>
      <c r="F987" s="44">
        <v>44039</v>
      </c>
      <c r="G987" s="43" t="s">
        <v>74</v>
      </c>
      <c r="H987" s="45" t="s">
        <v>215</v>
      </c>
      <c r="I987" s="43" t="s">
        <v>482</v>
      </c>
      <c r="J987" s="43" t="s">
        <v>116</v>
      </c>
      <c r="K987" s="43"/>
      <c r="L987" s="46" t="s">
        <v>116</v>
      </c>
      <c r="M987" s="45" t="s">
        <v>660</v>
      </c>
      <c r="N987" s="45" t="s">
        <v>661</v>
      </c>
      <c r="O987" s="43" t="s">
        <v>119</v>
      </c>
      <c r="P987" s="45" t="s">
        <v>168</v>
      </c>
      <c r="Q987" s="45"/>
      <c r="R987" s="112" t="s">
        <v>139</v>
      </c>
      <c r="S987" s="112" t="s">
        <v>42</v>
      </c>
      <c r="T987" s="59"/>
      <c r="U987" s="10">
        <v>4.92</v>
      </c>
      <c r="V987" s="44">
        <v>44008</v>
      </c>
      <c r="W987" s="43"/>
      <c r="X987" s="46" t="s">
        <v>43</v>
      </c>
      <c r="Y987" s="43" t="s">
        <v>140</v>
      </c>
      <c r="Z987" s="127" t="s">
        <v>20460</v>
      </c>
      <c r="AA987" s="45"/>
      <c r="AB987" s="3">
        <v>0</v>
      </c>
      <c r="AC987" s="3">
        <v>0</v>
      </c>
      <c r="AD987" s="3">
        <v>-1399404</v>
      </c>
      <c r="AE987" s="3">
        <v>0</v>
      </c>
      <c r="AF987" s="3">
        <f>SUM(Table2[[#This Row],[PE 2021 Obligations]],Table2[[#This Row],[ROW 2021 Obligations]],Table2[[#This Row],[Construction 2021 Obligations]],Table2[[#This Row],[Paving 2021 Obligations]])</f>
        <v>-1399404</v>
      </c>
      <c r="AG987" s="3">
        <v>0</v>
      </c>
      <c r="AH987" s="3">
        <v>4781000</v>
      </c>
      <c r="AI987" s="3">
        <v>18782071</v>
      </c>
      <c r="AJ987" s="3">
        <v>0</v>
      </c>
      <c r="AK987" s="3">
        <v>23563071</v>
      </c>
      <c r="AL987" s="43" t="s">
        <v>662</v>
      </c>
    </row>
    <row r="988" spans="1:38" hidden="1" x14ac:dyDescent="0.25">
      <c r="A988" s="47">
        <v>101410.01</v>
      </c>
      <c r="B988" s="48">
        <v>1</v>
      </c>
      <c r="C988" s="49" t="s">
        <v>73</v>
      </c>
      <c r="D988" s="50">
        <v>37734</v>
      </c>
      <c r="E988" s="49" t="s">
        <v>32</v>
      </c>
      <c r="F988" s="50">
        <v>44237</v>
      </c>
      <c r="G988" s="49" t="s">
        <v>102</v>
      </c>
      <c r="H988" s="51" t="s">
        <v>276</v>
      </c>
      <c r="I988" s="49" t="s">
        <v>468</v>
      </c>
      <c r="J988" s="49" t="s">
        <v>116</v>
      </c>
      <c r="K988" s="49"/>
      <c r="L988" s="52" t="s">
        <v>116</v>
      </c>
      <c r="M988" s="51" t="s">
        <v>663</v>
      </c>
      <c r="N988" s="51" t="s">
        <v>661</v>
      </c>
      <c r="O988" s="49" t="s">
        <v>119</v>
      </c>
      <c r="P988" s="51" t="s">
        <v>168</v>
      </c>
      <c r="Q988" s="51"/>
      <c r="R988" s="111" t="s">
        <v>139</v>
      </c>
      <c r="S988" s="111" t="s">
        <v>42</v>
      </c>
      <c r="T988" s="120"/>
      <c r="U988" s="53">
        <v>4.62</v>
      </c>
      <c r="V988" s="50">
        <v>45632</v>
      </c>
      <c r="W988" s="49"/>
      <c r="X988" s="52" t="s">
        <v>43</v>
      </c>
      <c r="Y988" s="49" t="s">
        <v>78</v>
      </c>
      <c r="Z988" s="112" t="s">
        <v>20461</v>
      </c>
      <c r="AA988" s="51"/>
      <c r="AB988" s="54">
        <v>200000</v>
      </c>
      <c r="AC988" s="54">
        <v>7784000</v>
      </c>
      <c r="AD988" s="54">
        <v>0</v>
      </c>
      <c r="AE988" s="54">
        <v>0</v>
      </c>
      <c r="AF988" s="3">
        <f>SUM(Table2[[#This Row],[PE 2021 Obligations]],Table2[[#This Row],[ROW 2021 Obligations]],Table2[[#This Row],[Construction 2021 Obligations]],Table2[[#This Row],[Paving 2021 Obligations]])</f>
        <v>7984000</v>
      </c>
      <c r="AG988" s="54">
        <v>1485697</v>
      </c>
      <c r="AH988" s="54">
        <v>7784000</v>
      </c>
      <c r="AI988" s="54">
        <v>0</v>
      </c>
      <c r="AJ988" s="54">
        <v>0</v>
      </c>
      <c r="AK988" s="54">
        <v>9269697</v>
      </c>
      <c r="AL988" s="49"/>
    </row>
    <row r="989" spans="1:38" hidden="1" x14ac:dyDescent="0.25">
      <c r="A989" s="13">
        <v>101410.02</v>
      </c>
      <c r="B989" s="15">
        <v>1</v>
      </c>
      <c r="C989" s="43" t="s">
        <v>73</v>
      </c>
      <c r="D989" s="44">
        <v>38868</v>
      </c>
      <c r="E989" s="43" t="s">
        <v>617</v>
      </c>
      <c r="F989" s="44">
        <v>44344</v>
      </c>
      <c r="G989" s="43" t="s">
        <v>664</v>
      </c>
      <c r="H989" s="45" t="s">
        <v>276</v>
      </c>
      <c r="I989" s="43" t="s">
        <v>468</v>
      </c>
      <c r="J989" s="43" t="s">
        <v>116</v>
      </c>
      <c r="K989" s="43"/>
      <c r="L989" s="46" t="s">
        <v>116</v>
      </c>
      <c r="M989" s="45" t="s">
        <v>665</v>
      </c>
      <c r="N989" s="45" t="s">
        <v>661</v>
      </c>
      <c r="O989" s="43" t="s">
        <v>119</v>
      </c>
      <c r="P989" s="45" t="s">
        <v>168</v>
      </c>
      <c r="Q989" s="45"/>
      <c r="R989" s="112" t="s">
        <v>139</v>
      </c>
      <c r="S989" s="112" t="s">
        <v>42</v>
      </c>
      <c r="T989" s="59"/>
      <c r="U989" s="10">
        <v>5.7</v>
      </c>
      <c r="V989" s="44">
        <v>45632</v>
      </c>
      <c r="W989" s="43"/>
      <c r="X989" s="46" t="s">
        <v>43</v>
      </c>
      <c r="Y989" s="43" t="s">
        <v>78</v>
      </c>
      <c r="Z989" s="112" t="s">
        <v>20461</v>
      </c>
      <c r="AA989" s="45"/>
      <c r="AB989" s="3">
        <v>0</v>
      </c>
      <c r="AC989" s="3">
        <v>3500</v>
      </c>
      <c r="AD989" s="3">
        <v>0</v>
      </c>
      <c r="AE989" s="3">
        <v>0</v>
      </c>
      <c r="AF989" s="3">
        <f>SUM(Table2[[#This Row],[PE 2021 Obligations]],Table2[[#This Row],[ROW 2021 Obligations]],Table2[[#This Row],[Construction 2021 Obligations]],Table2[[#This Row],[Paving 2021 Obligations]])</f>
        <v>3500</v>
      </c>
      <c r="AG989" s="3">
        <v>1700000</v>
      </c>
      <c r="AH989" s="3">
        <v>3500</v>
      </c>
      <c r="AI989" s="3">
        <v>0</v>
      </c>
      <c r="AJ989" s="3">
        <v>0</v>
      </c>
      <c r="AK989" s="3">
        <v>1703500</v>
      </c>
      <c r="AL989" s="43"/>
    </row>
    <row r="990" spans="1:38" ht="30" hidden="1" x14ac:dyDescent="0.25">
      <c r="A990" s="47">
        <v>101431</v>
      </c>
      <c r="B990" s="48">
        <v>2</v>
      </c>
      <c r="C990" s="49" t="s">
        <v>474</v>
      </c>
      <c r="D990" s="50">
        <v>37319</v>
      </c>
      <c r="E990" s="49" t="s">
        <v>32</v>
      </c>
      <c r="F990" s="50">
        <v>43585</v>
      </c>
      <c r="G990" s="49" t="s">
        <v>486</v>
      </c>
      <c r="H990" s="51" t="s">
        <v>286</v>
      </c>
      <c r="I990" s="49" t="s">
        <v>680</v>
      </c>
      <c r="J990" s="49" t="s">
        <v>116</v>
      </c>
      <c r="K990" s="49"/>
      <c r="L990" s="52" t="s">
        <v>116</v>
      </c>
      <c r="M990" s="51" t="s">
        <v>681</v>
      </c>
      <c r="N990" s="51"/>
      <c r="O990" s="49" t="s">
        <v>119</v>
      </c>
      <c r="P990" s="51" t="s">
        <v>168</v>
      </c>
      <c r="Q990" s="51"/>
      <c r="R990" s="111" t="s">
        <v>139</v>
      </c>
      <c r="S990" s="111" t="s">
        <v>42</v>
      </c>
      <c r="T990" s="120"/>
      <c r="U990" s="53">
        <v>2.13</v>
      </c>
      <c r="V990" s="50">
        <v>41978</v>
      </c>
      <c r="W990" s="49"/>
      <c r="X990" s="52" t="s">
        <v>43</v>
      </c>
      <c r="Y990" s="49" t="s">
        <v>78</v>
      </c>
      <c r="Z990" s="127" t="s">
        <v>20461</v>
      </c>
      <c r="AA990" s="51"/>
      <c r="AB990" s="54">
        <v>0</v>
      </c>
      <c r="AC990" s="54">
        <v>-5042409.22</v>
      </c>
      <c r="AD990" s="54">
        <v>714261.55</v>
      </c>
      <c r="AE990" s="54">
        <v>0</v>
      </c>
      <c r="AF990" s="3">
        <f>SUM(Table2[[#This Row],[PE 2021 Obligations]],Table2[[#This Row],[ROW 2021 Obligations]],Table2[[#This Row],[Construction 2021 Obligations]],Table2[[#This Row],[Paving 2021 Obligations]])</f>
        <v>-4328147.67</v>
      </c>
      <c r="AG990" s="54">
        <v>2096400</v>
      </c>
      <c r="AH990" s="54">
        <v>11965840.779999999</v>
      </c>
      <c r="AI990" s="54">
        <v>26113463.550000001</v>
      </c>
      <c r="AJ990" s="54">
        <v>0</v>
      </c>
      <c r="AK990" s="54">
        <v>40175704.329999998</v>
      </c>
      <c r="AL990" s="49" t="s">
        <v>682</v>
      </c>
    </row>
    <row r="991" spans="1:38" hidden="1" x14ac:dyDescent="0.25">
      <c r="A991" s="13">
        <v>101596</v>
      </c>
      <c r="B991" s="15">
        <v>4</v>
      </c>
      <c r="C991" s="43" t="s">
        <v>47</v>
      </c>
      <c r="D991" s="44">
        <v>37319</v>
      </c>
      <c r="E991" s="43" t="s">
        <v>32</v>
      </c>
      <c r="F991" s="44">
        <v>43942</v>
      </c>
      <c r="G991" s="43" t="s">
        <v>607</v>
      </c>
      <c r="H991" s="45" t="s">
        <v>690</v>
      </c>
      <c r="I991" s="43" t="s">
        <v>691</v>
      </c>
      <c r="J991" s="43" t="s">
        <v>116</v>
      </c>
      <c r="K991" s="43"/>
      <c r="L991" s="46" t="s">
        <v>116</v>
      </c>
      <c r="M991" s="45" t="s">
        <v>692</v>
      </c>
      <c r="N991" s="45"/>
      <c r="O991" s="43" t="s">
        <v>119</v>
      </c>
      <c r="P991" s="45" t="s">
        <v>168</v>
      </c>
      <c r="Q991" s="45"/>
      <c r="R991" s="110" t="s">
        <v>139</v>
      </c>
      <c r="S991" s="110" t="s">
        <v>42</v>
      </c>
      <c r="T991" s="130"/>
      <c r="U991" s="10">
        <v>5.9</v>
      </c>
      <c r="V991" s="44">
        <v>39374</v>
      </c>
      <c r="W991" s="43"/>
      <c r="X991" s="46" t="s">
        <v>43</v>
      </c>
      <c r="Y991" s="43" t="s">
        <v>140</v>
      </c>
      <c r="Z991" s="127" t="s">
        <v>20460</v>
      </c>
      <c r="AA991" s="45"/>
      <c r="AB991" s="3">
        <v>0</v>
      </c>
      <c r="AC991" s="3">
        <v>0</v>
      </c>
      <c r="AD991" s="3">
        <v>2581.02</v>
      </c>
      <c r="AE991" s="3">
        <v>0</v>
      </c>
      <c r="AF991" s="3">
        <f>SUM(Table2[[#This Row],[PE 2021 Obligations]],Table2[[#This Row],[ROW 2021 Obligations]],Table2[[#This Row],[Construction 2021 Obligations]],Table2[[#This Row],[Paving 2021 Obligations]])</f>
        <v>2581.02</v>
      </c>
      <c r="AG991" s="3">
        <v>1205309.3899999999</v>
      </c>
      <c r="AH991" s="3">
        <v>4962589.95</v>
      </c>
      <c r="AI991" s="3">
        <v>39786578.350000001</v>
      </c>
      <c r="AJ991" s="3">
        <v>0</v>
      </c>
      <c r="AK991" s="3">
        <v>45954477.689999998</v>
      </c>
      <c r="AL991" s="43" t="s">
        <v>693</v>
      </c>
    </row>
    <row r="992" spans="1:38" ht="45" hidden="1" x14ac:dyDescent="0.25">
      <c r="A992" s="47">
        <v>101885.01</v>
      </c>
      <c r="B992" s="48">
        <v>4</v>
      </c>
      <c r="C992" s="49" t="s">
        <v>31</v>
      </c>
      <c r="D992" s="50">
        <v>38887</v>
      </c>
      <c r="E992" s="49" t="s">
        <v>617</v>
      </c>
      <c r="F992" s="50">
        <v>44182</v>
      </c>
      <c r="G992" s="49" t="s">
        <v>718</v>
      </c>
      <c r="H992" s="51" t="s">
        <v>564</v>
      </c>
      <c r="I992" s="49" t="s">
        <v>565</v>
      </c>
      <c r="J992" s="49" t="s">
        <v>116</v>
      </c>
      <c r="K992" s="49"/>
      <c r="L992" s="52" t="s">
        <v>116</v>
      </c>
      <c r="M992" s="51" t="s">
        <v>719</v>
      </c>
      <c r="N992" s="51" t="s">
        <v>720</v>
      </c>
      <c r="O992" s="49" t="s">
        <v>119</v>
      </c>
      <c r="P992" s="51" t="s">
        <v>168</v>
      </c>
      <c r="Q992" s="51"/>
      <c r="R992" s="111" t="s">
        <v>139</v>
      </c>
      <c r="S992" s="111" t="s">
        <v>42</v>
      </c>
      <c r="T992" s="120"/>
      <c r="U992" s="53">
        <v>3.4</v>
      </c>
      <c r="V992" s="50">
        <v>44113</v>
      </c>
      <c r="W992" s="49"/>
      <c r="X992" s="52" t="s">
        <v>43</v>
      </c>
      <c r="Y992" s="49" t="s">
        <v>78</v>
      </c>
      <c r="Z992" s="127" t="s">
        <v>20461</v>
      </c>
      <c r="AA992" s="51"/>
      <c r="AB992" s="54">
        <v>210000</v>
      </c>
      <c r="AC992" s="54">
        <v>-210000</v>
      </c>
      <c r="AD992" s="54">
        <v>5581308</v>
      </c>
      <c r="AE992" s="54">
        <v>0</v>
      </c>
      <c r="AF992" s="3">
        <f>SUM(Table2[[#This Row],[PE 2021 Obligations]],Table2[[#This Row],[ROW 2021 Obligations]],Table2[[#This Row],[Construction 2021 Obligations]],Table2[[#This Row],[Paving 2021 Obligations]])</f>
        <v>5581308</v>
      </c>
      <c r="AG992" s="54">
        <v>1309373</v>
      </c>
      <c r="AH992" s="54">
        <v>1121100</v>
      </c>
      <c r="AI992" s="54">
        <v>5581308</v>
      </c>
      <c r="AJ992" s="54">
        <v>0</v>
      </c>
      <c r="AK992" s="54">
        <v>8011781</v>
      </c>
      <c r="AL992" s="49" t="s">
        <v>721</v>
      </c>
    </row>
    <row r="993" spans="1:38" ht="30" hidden="1" x14ac:dyDescent="0.25">
      <c r="A993" s="13">
        <v>101886.01</v>
      </c>
      <c r="B993" s="15">
        <v>4</v>
      </c>
      <c r="C993" s="43" t="s">
        <v>31</v>
      </c>
      <c r="D993" s="44">
        <v>37495</v>
      </c>
      <c r="E993" s="43" t="s">
        <v>32</v>
      </c>
      <c r="F993" s="44">
        <v>43669</v>
      </c>
      <c r="G993" s="43" t="s">
        <v>82</v>
      </c>
      <c r="H993" s="45" t="s">
        <v>301</v>
      </c>
      <c r="I993" s="43" t="s">
        <v>722</v>
      </c>
      <c r="J993" s="43" t="s">
        <v>116</v>
      </c>
      <c r="K993" s="43"/>
      <c r="L993" s="46" t="s">
        <v>116</v>
      </c>
      <c r="M993" s="45" t="s">
        <v>723</v>
      </c>
      <c r="N993" s="45" t="s">
        <v>724</v>
      </c>
      <c r="O993" s="43" t="s">
        <v>119</v>
      </c>
      <c r="P993" s="45" t="s">
        <v>168</v>
      </c>
      <c r="Q993" s="45"/>
      <c r="R993" s="112" t="s">
        <v>139</v>
      </c>
      <c r="S993" s="112" t="s">
        <v>42</v>
      </c>
      <c r="T993" s="59"/>
      <c r="U993" s="10">
        <v>2.661</v>
      </c>
      <c r="V993" s="44">
        <v>42965</v>
      </c>
      <c r="W993" s="43"/>
      <c r="X993" s="46" t="s">
        <v>43</v>
      </c>
      <c r="Y993" s="43" t="s">
        <v>140</v>
      </c>
      <c r="Z993" s="127" t="s">
        <v>20460</v>
      </c>
      <c r="AA993" s="45"/>
      <c r="AB993" s="3">
        <v>0</v>
      </c>
      <c r="AC993" s="3">
        <v>-1500000</v>
      </c>
      <c r="AD993" s="3">
        <v>1500000</v>
      </c>
      <c r="AE993" s="3">
        <v>0</v>
      </c>
      <c r="AF993" s="3">
        <f>SUM(Table2[[#This Row],[PE 2021 Obligations]],Table2[[#This Row],[ROW 2021 Obligations]],Table2[[#This Row],[Construction 2021 Obligations]],Table2[[#This Row],[Paving 2021 Obligations]])</f>
        <v>0</v>
      </c>
      <c r="AG993" s="3">
        <v>2472500</v>
      </c>
      <c r="AH993" s="3">
        <v>11702908</v>
      </c>
      <c r="AI993" s="3">
        <v>28926768</v>
      </c>
      <c r="AJ993" s="3">
        <v>0</v>
      </c>
      <c r="AK993" s="3">
        <v>43102176</v>
      </c>
      <c r="AL993" s="43" t="s">
        <v>725</v>
      </c>
    </row>
    <row r="994" spans="1:38" ht="30" hidden="1" x14ac:dyDescent="0.25">
      <c r="A994" s="47">
        <v>101886.02</v>
      </c>
      <c r="B994" s="48">
        <v>4</v>
      </c>
      <c r="C994" s="49" t="s">
        <v>73</v>
      </c>
      <c r="D994" s="50">
        <v>41254</v>
      </c>
      <c r="E994" s="49" t="s">
        <v>534</v>
      </c>
      <c r="F994" s="50">
        <v>44181</v>
      </c>
      <c r="G994" s="49" t="s">
        <v>529</v>
      </c>
      <c r="H994" s="51" t="s">
        <v>301</v>
      </c>
      <c r="I994" s="49" t="s">
        <v>722</v>
      </c>
      <c r="J994" s="49" t="s">
        <v>116</v>
      </c>
      <c r="K994" s="49"/>
      <c r="L994" s="52" t="s">
        <v>116</v>
      </c>
      <c r="M994" s="51" t="s">
        <v>726</v>
      </c>
      <c r="N994" s="51" t="s">
        <v>727</v>
      </c>
      <c r="O994" s="49" t="s">
        <v>119</v>
      </c>
      <c r="P994" s="51" t="s">
        <v>168</v>
      </c>
      <c r="Q994" s="51"/>
      <c r="R994" s="111" t="s">
        <v>139</v>
      </c>
      <c r="S994" s="111" t="s">
        <v>42</v>
      </c>
      <c r="T994" s="120"/>
      <c r="U994" s="53">
        <v>8.2200000000000006</v>
      </c>
      <c r="V994" s="50">
        <v>45576</v>
      </c>
      <c r="W994" s="49"/>
      <c r="X994" s="52" t="s">
        <v>43</v>
      </c>
      <c r="Y994" s="49" t="s">
        <v>140</v>
      </c>
      <c r="Z994" s="127" t="s">
        <v>20460</v>
      </c>
      <c r="AA994" s="51"/>
      <c r="AB994" s="54">
        <v>311000</v>
      </c>
      <c r="AC994" s="54">
        <v>0</v>
      </c>
      <c r="AD994" s="54">
        <v>0</v>
      </c>
      <c r="AE994" s="54">
        <v>0</v>
      </c>
      <c r="AF994" s="3">
        <f>SUM(Table2[[#This Row],[PE 2021 Obligations]],Table2[[#This Row],[ROW 2021 Obligations]],Table2[[#This Row],[Construction 2021 Obligations]],Table2[[#This Row],[Paving 2021 Obligations]])</f>
        <v>311000</v>
      </c>
      <c r="AG994" s="54">
        <v>412800</v>
      </c>
      <c r="AH994" s="54">
        <v>0</v>
      </c>
      <c r="AI994" s="54">
        <v>0</v>
      </c>
      <c r="AJ994" s="54">
        <v>0</v>
      </c>
      <c r="AK994" s="54">
        <v>412800</v>
      </c>
      <c r="AL994" s="49"/>
    </row>
    <row r="995" spans="1:38" hidden="1" x14ac:dyDescent="0.25">
      <c r="A995" s="13">
        <v>101886.05</v>
      </c>
      <c r="B995" s="15">
        <v>4</v>
      </c>
      <c r="C995" s="43" t="s">
        <v>73</v>
      </c>
      <c r="D995" s="44">
        <v>42663</v>
      </c>
      <c r="E995" s="43" t="s">
        <v>728</v>
      </c>
      <c r="F995" s="44">
        <v>44131</v>
      </c>
      <c r="G995" s="43" t="s">
        <v>105</v>
      </c>
      <c r="H995" s="45" t="s">
        <v>301</v>
      </c>
      <c r="I995" s="43" t="s">
        <v>722</v>
      </c>
      <c r="J995" s="43" t="s">
        <v>116</v>
      </c>
      <c r="K995" s="43"/>
      <c r="L995" s="46" t="s">
        <v>116</v>
      </c>
      <c r="M995" s="45" t="s">
        <v>729</v>
      </c>
      <c r="N995" s="45" t="s">
        <v>730</v>
      </c>
      <c r="O995" s="43" t="s">
        <v>119</v>
      </c>
      <c r="P995" s="45" t="s">
        <v>168</v>
      </c>
      <c r="Q995" s="45"/>
      <c r="R995" s="112" t="s">
        <v>139</v>
      </c>
      <c r="S995" s="112" t="s">
        <v>42</v>
      </c>
      <c r="T995" s="59"/>
      <c r="U995" s="10">
        <v>3.08</v>
      </c>
      <c r="V995" s="44">
        <v>45268</v>
      </c>
      <c r="W995" s="43"/>
      <c r="X995" s="46" t="s">
        <v>43</v>
      </c>
      <c r="Y995" s="43" t="s">
        <v>140</v>
      </c>
      <c r="Z995" s="112" t="s">
        <v>20460</v>
      </c>
      <c r="AA995" s="45" t="s">
        <v>731</v>
      </c>
      <c r="AB995" s="3">
        <v>1412000</v>
      </c>
      <c r="AC995" s="3">
        <v>0</v>
      </c>
      <c r="AD995" s="3">
        <v>0</v>
      </c>
      <c r="AE995" s="3">
        <v>0</v>
      </c>
      <c r="AF995" s="3">
        <f>SUM(Table2[[#This Row],[PE 2021 Obligations]],Table2[[#This Row],[ROW 2021 Obligations]],Table2[[#This Row],[Construction 2021 Obligations]],Table2[[#This Row],[Paving 2021 Obligations]])</f>
        <v>1412000</v>
      </c>
      <c r="AG995" s="3">
        <v>1412000</v>
      </c>
      <c r="AH995" s="3">
        <v>0</v>
      </c>
      <c r="AI995" s="3">
        <v>0</v>
      </c>
      <c r="AJ995" s="3">
        <v>0</v>
      </c>
      <c r="AK995" s="3">
        <v>1412000</v>
      </c>
      <c r="AL995" s="43"/>
    </row>
    <row r="996" spans="1:38" ht="30" hidden="1" x14ac:dyDescent="0.25">
      <c r="A996" s="47">
        <v>102915.02</v>
      </c>
      <c r="B996" s="48">
        <v>3</v>
      </c>
      <c r="C996" s="49" t="s">
        <v>47</v>
      </c>
      <c r="D996" s="50">
        <v>39391</v>
      </c>
      <c r="E996" s="49" t="s">
        <v>113</v>
      </c>
      <c r="F996" s="50">
        <v>43028</v>
      </c>
      <c r="G996" s="49" t="s">
        <v>103</v>
      </c>
      <c r="H996" s="51" t="s">
        <v>761</v>
      </c>
      <c r="I996" s="49" t="s">
        <v>762</v>
      </c>
      <c r="J996" s="49" t="s">
        <v>116</v>
      </c>
      <c r="K996" s="49"/>
      <c r="L996" s="52" t="s">
        <v>116</v>
      </c>
      <c r="M996" s="51" t="s">
        <v>763</v>
      </c>
      <c r="N996" s="51" t="s">
        <v>764</v>
      </c>
      <c r="O996" s="49" t="s">
        <v>119</v>
      </c>
      <c r="P996" s="51" t="s">
        <v>168</v>
      </c>
      <c r="Q996" s="51"/>
      <c r="R996" s="111" t="s">
        <v>139</v>
      </c>
      <c r="S996" s="111" t="s">
        <v>42</v>
      </c>
      <c r="T996" s="120"/>
      <c r="U996" s="53">
        <v>2.29</v>
      </c>
      <c r="V996" s="50">
        <v>41516</v>
      </c>
      <c r="W996" s="49"/>
      <c r="X996" s="52" t="s">
        <v>43</v>
      </c>
      <c r="Y996" s="49" t="s">
        <v>140</v>
      </c>
      <c r="Z996" s="112" t="s">
        <v>20460</v>
      </c>
      <c r="AA996" s="51"/>
      <c r="AB996" s="54">
        <v>0</v>
      </c>
      <c r="AC996" s="54">
        <v>92629.6</v>
      </c>
      <c r="AD996" s="54">
        <v>30303.759999999998</v>
      </c>
      <c r="AE996" s="54">
        <v>0</v>
      </c>
      <c r="AF996" s="3">
        <f>SUM(Table2[[#This Row],[PE 2021 Obligations]],Table2[[#This Row],[ROW 2021 Obligations]],Table2[[#This Row],[Construction 2021 Obligations]],Table2[[#This Row],[Paving 2021 Obligations]])</f>
        <v>122933.36</v>
      </c>
      <c r="AG996" s="54">
        <v>0</v>
      </c>
      <c r="AH996" s="54">
        <v>1181839.6000000001</v>
      </c>
      <c r="AI996" s="54">
        <v>15923529.76</v>
      </c>
      <c r="AJ996" s="54">
        <v>0</v>
      </c>
      <c r="AK996" s="54">
        <v>17105369.359999999</v>
      </c>
      <c r="AL996" s="49" t="s">
        <v>765</v>
      </c>
    </row>
    <row r="997" spans="1:38" ht="30" hidden="1" x14ac:dyDescent="0.25">
      <c r="A997" s="13">
        <v>103917</v>
      </c>
      <c r="B997" s="15">
        <v>2</v>
      </c>
      <c r="C997" s="43" t="s">
        <v>31</v>
      </c>
      <c r="D997" s="44">
        <v>38099</v>
      </c>
      <c r="E997" s="43" t="s">
        <v>811</v>
      </c>
      <c r="F997" s="44">
        <v>44069</v>
      </c>
      <c r="G997" s="43" t="s">
        <v>514</v>
      </c>
      <c r="H997" s="45" t="s">
        <v>286</v>
      </c>
      <c r="I997" s="43" t="s">
        <v>812</v>
      </c>
      <c r="J997" s="43" t="s">
        <v>148</v>
      </c>
      <c r="K997" s="43"/>
      <c r="L997" s="46" t="s">
        <v>149</v>
      </c>
      <c r="M997" s="45" t="s">
        <v>813</v>
      </c>
      <c r="N997" s="45" t="s">
        <v>814</v>
      </c>
      <c r="O997" s="43" t="s">
        <v>119</v>
      </c>
      <c r="P997" s="45" t="s">
        <v>168</v>
      </c>
      <c r="Q997" s="45"/>
      <c r="R997" s="112" t="s">
        <v>139</v>
      </c>
      <c r="S997" s="112" t="s">
        <v>42</v>
      </c>
      <c r="T997" s="59"/>
      <c r="U997" s="10">
        <v>1.623</v>
      </c>
      <c r="V997" s="44">
        <v>42293</v>
      </c>
      <c r="W997" s="43"/>
      <c r="X997" s="46" t="s">
        <v>43</v>
      </c>
      <c r="Y997" s="43" t="s">
        <v>454</v>
      </c>
      <c r="Z997" s="112" t="s">
        <v>20457</v>
      </c>
      <c r="AA997" s="45"/>
      <c r="AB997" s="3">
        <v>555000</v>
      </c>
      <c r="AC997" s="3">
        <v>-2115000</v>
      </c>
      <c r="AD997" s="3">
        <v>18126588</v>
      </c>
      <c r="AE997" s="3">
        <v>0</v>
      </c>
      <c r="AF997" s="3">
        <f>SUM(Table2[[#This Row],[PE 2021 Obligations]],Table2[[#This Row],[ROW 2021 Obligations]],Table2[[#This Row],[Construction 2021 Obligations]],Table2[[#This Row],[Paving 2021 Obligations]])</f>
        <v>16566588</v>
      </c>
      <c r="AG997" s="3">
        <v>8255672</v>
      </c>
      <c r="AH997" s="3">
        <v>8718300</v>
      </c>
      <c r="AI997" s="3">
        <v>143985262</v>
      </c>
      <c r="AJ997" s="3">
        <v>0</v>
      </c>
      <c r="AK997" s="3">
        <v>160959234</v>
      </c>
      <c r="AL997" s="43" t="s">
        <v>815</v>
      </c>
    </row>
    <row r="998" spans="1:38" hidden="1" x14ac:dyDescent="0.25">
      <c r="A998" s="47">
        <v>106800.02</v>
      </c>
      <c r="B998" s="48">
        <v>3</v>
      </c>
      <c r="C998" s="49" t="s">
        <v>47</v>
      </c>
      <c r="D998" s="50">
        <v>38623</v>
      </c>
      <c r="E998" s="49" t="s">
        <v>1054</v>
      </c>
      <c r="F998" s="50">
        <v>43908</v>
      </c>
      <c r="G998" s="49" t="s">
        <v>103</v>
      </c>
      <c r="H998" s="51" t="s">
        <v>200</v>
      </c>
      <c r="I998" s="49" t="s">
        <v>802</v>
      </c>
      <c r="J998" s="49" t="s">
        <v>116</v>
      </c>
      <c r="K998" s="49"/>
      <c r="L998" s="52" t="s">
        <v>116</v>
      </c>
      <c r="M998" s="51" t="s">
        <v>1055</v>
      </c>
      <c r="N998" s="51" t="s">
        <v>1056</v>
      </c>
      <c r="O998" s="49" t="s">
        <v>119</v>
      </c>
      <c r="P998" s="51" t="s">
        <v>168</v>
      </c>
      <c r="Q998" s="51"/>
      <c r="R998" s="110" t="s">
        <v>139</v>
      </c>
      <c r="S998" s="110" t="s">
        <v>42</v>
      </c>
      <c r="T998" s="130"/>
      <c r="U998" s="53">
        <v>1.1499999999999999</v>
      </c>
      <c r="V998" s="50">
        <v>41684</v>
      </c>
      <c r="W998" s="49"/>
      <c r="X998" s="52" t="s">
        <v>43</v>
      </c>
      <c r="Y998" s="49" t="s">
        <v>140</v>
      </c>
      <c r="Z998" s="127" t="s">
        <v>20460</v>
      </c>
      <c r="AA998" s="51"/>
      <c r="AB998" s="54">
        <v>0</v>
      </c>
      <c r="AC998" s="54">
        <v>76976.13</v>
      </c>
      <c r="AD998" s="54">
        <v>0</v>
      </c>
      <c r="AE998" s="54">
        <v>0</v>
      </c>
      <c r="AF998" s="3">
        <f>SUM(Table2[[#This Row],[PE 2021 Obligations]],Table2[[#This Row],[ROW 2021 Obligations]],Table2[[#This Row],[Construction 2021 Obligations]],Table2[[#This Row],[Paving 2021 Obligations]])</f>
        <v>76976.13</v>
      </c>
      <c r="AG998" s="54">
        <v>0</v>
      </c>
      <c r="AH998" s="54">
        <v>2041169.67</v>
      </c>
      <c r="AI998" s="54">
        <v>7867525.25</v>
      </c>
      <c r="AJ998" s="54">
        <v>0</v>
      </c>
      <c r="AK998" s="54">
        <v>9908694.9199999999</v>
      </c>
      <c r="AL998" s="49" t="s">
        <v>1057</v>
      </c>
    </row>
    <row r="999" spans="1:38" hidden="1" x14ac:dyDescent="0.25">
      <c r="A999" s="13">
        <v>107045</v>
      </c>
      <c r="B999" s="15">
        <v>3</v>
      </c>
      <c r="C999" s="43" t="s">
        <v>31</v>
      </c>
      <c r="D999" s="44">
        <v>38670</v>
      </c>
      <c r="E999" s="43" t="s">
        <v>774</v>
      </c>
      <c r="F999" s="44">
        <v>44207</v>
      </c>
      <c r="G999" s="43" t="s">
        <v>832</v>
      </c>
      <c r="H999" s="45" t="s">
        <v>173</v>
      </c>
      <c r="I999" s="43" t="s">
        <v>1067</v>
      </c>
      <c r="J999" s="43" t="s">
        <v>116</v>
      </c>
      <c r="K999" s="43"/>
      <c r="L999" s="46" t="s">
        <v>116</v>
      </c>
      <c r="M999" s="45" t="s">
        <v>1068</v>
      </c>
      <c r="N999" s="45" t="s">
        <v>1069</v>
      </c>
      <c r="O999" s="43" t="s">
        <v>119</v>
      </c>
      <c r="P999" s="45" t="s">
        <v>168</v>
      </c>
      <c r="Q999" s="45"/>
      <c r="R999" s="112" t="s">
        <v>139</v>
      </c>
      <c r="S999" s="112" t="s">
        <v>42</v>
      </c>
      <c r="T999" s="59"/>
      <c r="U999" s="10">
        <v>3.9460000000000002</v>
      </c>
      <c r="V999" s="44">
        <v>44176</v>
      </c>
      <c r="W999" s="43"/>
      <c r="X999" s="46" t="s">
        <v>43</v>
      </c>
      <c r="Y999" s="43" t="s">
        <v>78</v>
      </c>
      <c r="Z999" s="127" t="s">
        <v>20461</v>
      </c>
      <c r="AA999" s="45"/>
      <c r="AB999" s="3">
        <v>0</v>
      </c>
      <c r="AC999" s="3">
        <v>0</v>
      </c>
      <c r="AD999" s="3">
        <v>65139289</v>
      </c>
      <c r="AE999" s="3">
        <v>0</v>
      </c>
      <c r="AF999" s="3">
        <f>SUM(Table2[[#This Row],[PE 2021 Obligations]],Table2[[#This Row],[ROW 2021 Obligations]],Table2[[#This Row],[Construction 2021 Obligations]],Table2[[#This Row],[Paving 2021 Obligations]])</f>
        <v>65139289</v>
      </c>
      <c r="AG999" s="3">
        <v>1795000</v>
      </c>
      <c r="AH999" s="3">
        <v>7178380</v>
      </c>
      <c r="AI999" s="3">
        <v>65139289</v>
      </c>
      <c r="AJ999" s="3">
        <v>0</v>
      </c>
      <c r="AK999" s="3">
        <v>74112669</v>
      </c>
      <c r="AL999" s="43" t="s">
        <v>1070</v>
      </c>
    </row>
    <row r="1000" spans="1:38" ht="30" hidden="1" x14ac:dyDescent="0.25">
      <c r="A1000" s="47">
        <v>107637.03</v>
      </c>
      <c r="B1000" s="48">
        <v>2</v>
      </c>
      <c r="C1000" s="49" t="s">
        <v>474</v>
      </c>
      <c r="D1000" s="50">
        <v>39385</v>
      </c>
      <c r="E1000" s="49" t="s">
        <v>1085</v>
      </c>
      <c r="F1000" s="50">
        <v>44267</v>
      </c>
      <c r="G1000" s="49" t="s">
        <v>1086</v>
      </c>
      <c r="H1000" s="51" t="s">
        <v>286</v>
      </c>
      <c r="I1000" s="49" t="s">
        <v>1087</v>
      </c>
      <c r="J1000" s="49" t="s">
        <v>116</v>
      </c>
      <c r="K1000" s="49"/>
      <c r="L1000" s="52" t="s">
        <v>116</v>
      </c>
      <c r="M1000" s="51" t="s">
        <v>1088</v>
      </c>
      <c r="N1000" s="51" t="s">
        <v>1089</v>
      </c>
      <c r="O1000" s="49" t="s">
        <v>119</v>
      </c>
      <c r="P1000" s="51" t="s">
        <v>168</v>
      </c>
      <c r="Q1000" s="51"/>
      <c r="R1000" s="111" t="s">
        <v>139</v>
      </c>
      <c r="S1000" s="111" t="s">
        <v>42</v>
      </c>
      <c r="T1000" s="120"/>
      <c r="U1000" s="53">
        <v>2.2370000000000001</v>
      </c>
      <c r="V1000" s="50">
        <v>41887</v>
      </c>
      <c r="W1000" s="49"/>
      <c r="X1000" s="52" t="s">
        <v>43</v>
      </c>
      <c r="Y1000" s="49" t="s">
        <v>140</v>
      </c>
      <c r="Z1000" s="127" t="s">
        <v>20460</v>
      </c>
      <c r="AA1000" s="51"/>
      <c r="AB1000" s="54">
        <v>0</v>
      </c>
      <c r="AC1000" s="54">
        <v>600000</v>
      </c>
      <c r="AD1000" s="54">
        <v>0</v>
      </c>
      <c r="AE1000" s="54">
        <v>0</v>
      </c>
      <c r="AF1000" s="3">
        <f>SUM(Table2[[#This Row],[PE 2021 Obligations]],Table2[[#This Row],[ROW 2021 Obligations]],Table2[[#This Row],[Construction 2021 Obligations]],Table2[[#This Row],[Paving 2021 Obligations]])</f>
        <v>600000</v>
      </c>
      <c r="AG1000" s="54">
        <v>0</v>
      </c>
      <c r="AH1000" s="54">
        <v>13451000</v>
      </c>
      <c r="AI1000" s="54">
        <v>26504654</v>
      </c>
      <c r="AJ1000" s="54">
        <v>0</v>
      </c>
      <c r="AK1000" s="54">
        <v>39955654</v>
      </c>
      <c r="AL1000" s="49" t="s">
        <v>1090</v>
      </c>
    </row>
    <row r="1001" spans="1:38" ht="30" hidden="1" x14ac:dyDescent="0.25">
      <c r="A1001" s="47">
        <v>110578</v>
      </c>
      <c r="B1001" s="48">
        <v>4</v>
      </c>
      <c r="C1001" s="49" t="s">
        <v>73</v>
      </c>
      <c r="D1001" s="50">
        <v>39450</v>
      </c>
      <c r="E1001" s="49" t="s">
        <v>509</v>
      </c>
      <c r="F1001" s="50">
        <v>44180</v>
      </c>
      <c r="G1001" s="49" t="s">
        <v>529</v>
      </c>
      <c r="H1001" s="51" t="s">
        <v>126</v>
      </c>
      <c r="I1001" s="49" t="s">
        <v>159</v>
      </c>
      <c r="J1001" s="49" t="s">
        <v>148</v>
      </c>
      <c r="K1001" s="49"/>
      <c r="L1001" s="52" t="s">
        <v>149</v>
      </c>
      <c r="M1001" s="51" t="s">
        <v>1188</v>
      </c>
      <c r="N1001" s="51" t="s">
        <v>1189</v>
      </c>
      <c r="O1001" s="49" t="s">
        <v>119</v>
      </c>
      <c r="P1001" s="51" t="s">
        <v>168</v>
      </c>
      <c r="Q1001" s="51"/>
      <c r="R1001" s="111" t="s">
        <v>139</v>
      </c>
      <c r="S1001" s="111" t="s">
        <v>42</v>
      </c>
      <c r="T1001" s="120"/>
      <c r="U1001" s="53">
        <v>4</v>
      </c>
      <c r="V1001" s="50">
        <v>44904</v>
      </c>
      <c r="W1001" s="49"/>
      <c r="X1001" s="52" t="s">
        <v>43</v>
      </c>
      <c r="Y1001" s="49" t="s">
        <v>454</v>
      </c>
      <c r="Z1001" s="112" t="s">
        <v>20457</v>
      </c>
      <c r="AA1001" s="51"/>
      <c r="AB1001" s="54">
        <v>-934249</v>
      </c>
      <c r="AC1001" s="54">
        <v>0</v>
      </c>
      <c r="AD1001" s="54">
        <v>0</v>
      </c>
      <c r="AE1001" s="54">
        <v>0</v>
      </c>
      <c r="AF1001" s="3">
        <f>SUM(Table2[[#This Row],[PE 2021 Obligations]],Table2[[#This Row],[ROW 2021 Obligations]],Table2[[#This Row],[Construction 2021 Obligations]],Table2[[#This Row],[Paving 2021 Obligations]])</f>
        <v>-934249</v>
      </c>
      <c r="AG1001" s="54">
        <v>1302000</v>
      </c>
      <c r="AH1001" s="54">
        <v>116500</v>
      </c>
      <c r="AI1001" s="54">
        <v>0</v>
      </c>
      <c r="AJ1001" s="54">
        <v>0</v>
      </c>
      <c r="AK1001" s="54">
        <v>1418500</v>
      </c>
      <c r="AL1001" s="49" t="s">
        <v>1190</v>
      </c>
    </row>
    <row r="1002" spans="1:38" ht="30" hidden="1" x14ac:dyDescent="0.25">
      <c r="A1002" s="13">
        <v>112538</v>
      </c>
      <c r="B1002" s="15">
        <v>2</v>
      </c>
      <c r="C1002" s="43" t="s">
        <v>73</v>
      </c>
      <c r="D1002" s="44">
        <v>39888</v>
      </c>
      <c r="E1002" s="43" t="s">
        <v>570</v>
      </c>
      <c r="F1002" s="44">
        <v>44228</v>
      </c>
      <c r="G1002" s="43" t="s">
        <v>108</v>
      </c>
      <c r="H1002" s="45" t="s">
        <v>380</v>
      </c>
      <c r="I1002" s="43" t="s">
        <v>1266</v>
      </c>
      <c r="J1002" s="43" t="s">
        <v>116</v>
      </c>
      <c r="K1002" s="43"/>
      <c r="L1002" s="46" t="s">
        <v>116</v>
      </c>
      <c r="M1002" s="45" t="s">
        <v>1267</v>
      </c>
      <c r="N1002" s="45" t="s">
        <v>1268</v>
      </c>
      <c r="O1002" s="43" t="s">
        <v>119</v>
      </c>
      <c r="P1002" s="45" t="s">
        <v>168</v>
      </c>
      <c r="Q1002" s="45"/>
      <c r="R1002" s="112" t="s">
        <v>139</v>
      </c>
      <c r="S1002" s="112" t="s">
        <v>42</v>
      </c>
      <c r="T1002" s="59"/>
      <c r="U1002" s="10">
        <v>2.2400000000000002</v>
      </c>
      <c r="V1002" s="44">
        <v>44428</v>
      </c>
      <c r="W1002" s="43"/>
      <c r="X1002" s="46" t="s">
        <v>43</v>
      </c>
      <c r="Y1002" s="43" t="s">
        <v>78</v>
      </c>
      <c r="Z1002" s="112" t="s">
        <v>20461</v>
      </c>
      <c r="AA1002" s="45"/>
      <c r="AB1002" s="3">
        <v>562500</v>
      </c>
      <c r="AC1002" s="3">
        <v>0</v>
      </c>
      <c r="AD1002" s="3">
        <v>0</v>
      </c>
      <c r="AE1002" s="3">
        <v>0</v>
      </c>
      <c r="AF1002" s="3">
        <f>SUM(Table2[[#This Row],[PE 2021 Obligations]],Table2[[#This Row],[ROW 2021 Obligations]],Table2[[#This Row],[Construction 2021 Obligations]],Table2[[#This Row],[Paving 2021 Obligations]])</f>
        <v>562500</v>
      </c>
      <c r="AG1002" s="3">
        <v>2802500</v>
      </c>
      <c r="AH1002" s="3">
        <v>17295100</v>
      </c>
      <c r="AI1002" s="3">
        <v>0</v>
      </c>
      <c r="AJ1002" s="3">
        <v>0</v>
      </c>
      <c r="AK1002" s="3">
        <v>20097600</v>
      </c>
      <c r="AL1002" s="43" t="s">
        <v>1269</v>
      </c>
    </row>
    <row r="1003" spans="1:38" ht="75" hidden="1" x14ac:dyDescent="0.25">
      <c r="A1003" s="47">
        <v>112584</v>
      </c>
      <c r="B1003" s="48">
        <v>2</v>
      </c>
      <c r="C1003" s="49" t="s">
        <v>31</v>
      </c>
      <c r="D1003" s="50">
        <v>39895</v>
      </c>
      <c r="E1003" s="49" t="s">
        <v>513</v>
      </c>
      <c r="F1003" s="50">
        <v>43418</v>
      </c>
      <c r="G1003" s="49" t="s">
        <v>75</v>
      </c>
      <c r="H1003" s="51" t="s">
        <v>286</v>
      </c>
      <c r="I1003" s="49" t="s">
        <v>446</v>
      </c>
      <c r="J1003" s="49" t="s">
        <v>116</v>
      </c>
      <c r="K1003" s="49"/>
      <c r="L1003" s="52" t="s">
        <v>116</v>
      </c>
      <c r="M1003" s="51" t="s">
        <v>1270</v>
      </c>
      <c r="N1003" s="51" t="s">
        <v>1271</v>
      </c>
      <c r="O1003" s="49" t="s">
        <v>119</v>
      </c>
      <c r="P1003" s="51" t="s">
        <v>168</v>
      </c>
      <c r="Q1003" s="51"/>
      <c r="R1003" s="111" t="s">
        <v>139</v>
      </c>
      <c r="S1003" s="111" t="s">
        <v>42</v>
      </c>
      <c r="T1003" s="120"/>
      <c r="U1003" s="53">
        <v>0.66500000000000004</v>
      </c>
      <c r="V1003" s="50">
        <v>42293</v>
      </c>
      <c r="W1003" s="49"/>
      <c r="X1003" s="52" t="s">
        <v>43</v>
      </c>
      <c r="Y1003" s="49" t="s">
        <v>140</v>
      </c>
      <c r="Z1003" s="112" t="s">
        <v>20460</v>
      </c>
      <c r="AA1003" s="51"/>
      <c r="AB1003" s="54">
        <v>0</v>
      </c>
      <c r="AC1003" s="54">
        <v>0</v>
      </c>
      <c r="AD1003" s="54">
        <v>650883.75</v>
      </c>
      <c r="AE1003" s="54">
        <v>0</v>
      </c>
      <c r="AF1003" s="3">
        <f>SUM(Table2[[#This Row],[PE 2021 Obligations]],Table2[[#This Row],[ROW 2021 Obligations]],Table2[[#This Row],[Construction 2021 Obligations]],Table2[[#This Row],[Paving 2021 Obligations]])</f>
        <v>650883.75</v>
      </c>
      <c r="AG1003" s="54">
        <v>615000</v>
      </c>
      <c r="AH1003" s="54">
        <v>1138770</v>
      </c>
      <c r="AI1003" s="54">
        <v>31135406.75</v>
      </c>
      <c r="AJ1003" s="54">
        <v>0</v>
      </c>
      <c r="AK1003" s="54">
        <v>32889176.75</v>
      </c>
      <c r="AL1003" s="49" t="s">
        <v>1272</v>
      </c>
    </row>
    <row r="1004" spans="1:38" hidden="1" x14ac:dyDescent="0.25">
      <c r="A1004" s="13">
        <v>114149.01</v>
      </c>
      <c r="B1004" s="15">
        <v>4</v>
      </c>
      <c r="C1004" s="43" t="s">
        <v>31</v>
      </c>
      <c r="D1004" s="44">
        <v>40716</v>
      </c>
      <c r="E1004" s="43" t="s">
        <v>617</v>
      </c>
      <c r="F1004" s="44">
        <v>44182</v>
      </c>
      <c r="G1004" s="43" t="s">
        <v>718</v>
      </c>
      <c r="H1004" s="45" t="s">
        <v>349</v>
      </c>
      <c r="I1004" s="43" t="s">
        <v>159</v>
      </c>
      <c r="J1004" s="43" t="s">
        <v>148</v>
      </c>
      <c r="K1004" s="43"/>
      <c r="L1004" s="46" t="s">
        <v>149</v>
      </c>
      <c r="M1004" s="45" t="s">
        <v>1360</v>
      </c>
      <c r="N1004" s="45" t="s">
        <v>1361</v>
      </c>
      <c r="O1004" s="43" t="s">
        <v>119</v>
      </c>
      <c r="P1004" s="45" t="s">
        <v>168</v>
      </c>
      <c r="Q1004" s="45"/>
      <c r="R1004" s="112" t="s">
        <v>139</v>
      </c>
      <c r="S1004" s="112" t="s">
        <v>42</v>
      </c>
      <c r="T1004" s="59"/>
      <c r="U1004" s="10">
        <v>5.5</v>
      </c>
      <c r="V1004" s="44">
        <v>44113</v>
      </c>
      <c r="W1004" s="43"/>
      <c r="X1004" s="46" t="s">
        <v>43</v>
      </c>
      <c r="Y1004" s="43" t="s">
        <v>454</v>
      </c>
      <c r="Z1004" s="112" t="s">
        <v>20457</v>
      </c>
      <c r="AA1004" s="45"/>
      <c r="AB1004" s="3">
        <v>0</v>
      </c>
      <c r="AC1004" s="3">
        <v>0</v>
      </c>
      <c r="AD1004" s="3">
        <v>96790062</v>
      </c>
      <c r="AE1004" s="3">
        <v>0</v>
      </c>
      <c r="AF1004" s="3">
        <f>SUM(Table2[[#This Row],[PE 2021 Obligations]],Table2[[#This Row],[ROW 2021 Obligations]],Table2[[#This Row],[Construction 2021 Obligations]],Table2[[#This Row],[Paving 2021 Obligations]])</f>
        <v>96790062</v>
      </c>
      <c r="AG1004" s="3">
        <v>3958000</v>
      </c>
      <c r="AH1004" s="3">
        <v>375000</v>
      </c>
      <c r="AI1004" s="3">
        <v>96790062</v>
      </c>
      <c r="AJ1004" s="3">
        <v>0</v>
      </c>
      <c r="AK1004" s="3">
        <v>101123062</v>
      </c>
      <c r="AL1004" s="43" t="s">
        <v>1362</v>
      </c>
    </row>
    <row r="1005" spans="1:38" ht="30" hidden="1" x14ac:dyDescent="0.25">
      <c r="A1005" s="47">
        <v>114149.02</v>
      </c>
      <c r="B1005" s="48">
        <v>4</v>
      </c>
      <c r="C1005" s="49" t="s">
        <v>31</v>
      </c>
      <c r="D1005" s="50">
        <v>41992</v>
      </c>
      <c r="E1005" s="49" t="s">
        <v>534</v>
      </c>
      <c r="F1005" s="50">
        <v>43669</v>
      </c>
      <c r="G1005" s="49" t="s">
        <v>718</v>
      </c>
      <c r="H1005" s="51" t="s">
        <v>349</v>
      </c>
      <c r="I1005" s="49" t="s">
        <v>159</v>
      </c>
      <c r="J1005" s="49" t="s">
        <v>148</v>
      </c>
      <c r="K1005" s="49"/>
      <c r="L1005" s="52" t="s">
        <v>149</v>
      </c>
      <c r="M1005" s="51" t="s">
        <v>1363</v>
      </c>
      <c r="N1005" s="51" t="s">
        <v>1364</v>
      </c>
      <c r="O1005" s="49" t="s">
        <v>119</v>
      </c>
      <c r="P1005" s="51" t="s">
        <v>168</v>
      </c>
      <c r="Q1005" s="51"/>
      <c r="R1005" s="111" t="s">
        <v>139</v>
      </c>
      <c r="S1005" s="111" t="s">
        <v>42</v>
      </c>
      <c r="T1005" s="120"/>
      <c r="U1005" s="53">
        <v>2.14</v>
      </c>
      <c r="V1005" s="50">
        <v>42965</v>
      </c>
      <c r="W1005" s="49"/>
      <c r="X1005" s="52" t="s">
        <v>43</v>
      </c>
      <c r="Y1005" s="49" t="s">
        <v>454</v>
      </c>
      <c r="Z1005" s="112" t="s">
        <v>20457</v>
      </c>
      <c r="AA1005" s="51"/>
      <c r="AB1005" s="54">
        <v>0</v>
      </c>
      <c r="AC1005" s="54">
        <v>0</v>
      </c>
      <c r="AD1005" s="54">
        <v>8400000</v>
      </c>
      <c r="AE1005" s="54">
        <v>0</v>
      </c>
      <c r="AF1005" s="3">
        <f>SUM(Table2[[#This Row],[PE 2021 Obligations]],Table2[[#This Row],[ROW 2021 Obligations]],Table2[[#This Row],[Construction 2021 Obligations]],Table2[[#This Row],[Paving 2021 Obligations]])</f>
        <v>8400000</v>
      </c>
      <c r="AG1005" s="54">
        <v>0</v>
      </c>
      <c r="AH1005" s="54">
        <v>0</v>
      </c>
      <c r="AI1005" s="54">
        <v>74628380</v>
      </c>
      <c r="AJ1005" s="54">
        <v>0</v>
      </c>
      <c r="AK1005" s="54">
        <v>74628380</v>
      </c>
      <c r="AL1005" s="49" t="s">
        <v>1365</v>
      </c>
    </row>
    <row r="1006" spans="1:38" hidden="1" x14ac:dyDescent="0.25">
      <c r="A1006" s="13">
        <v>114170</v>
      </c>
      <c r="B1006" s="15">
        <v>3</v>
      </c>
      <c r="C1006" s="43" t="s">
        <v>474</v>
      </c>
      <c r="D1006" s="44">
        <v>40245</v>
      </c>
      <c r="E1006" s="43" t="s">
        <v>513</v>
      </c>
      <c r="F1006" s="44">
        <v>43546</v>
      </c>
      <c r="G1006" s="43" t="s">
        <v>75</v>
      </c>
      <c r="H1006" s="45" t="s">
        <v>405</v>
      </c>
      <c r="I1006" s="43" t="s">
        <v>159</v>
      </c>
      <c r="J1006" s="43" t="s">
        <v>148</v>
      </c>
      <c r="K1006" s="43"/>
      <c r="L1006" s="46" t="s">
        <v>149</v>
      </c>
      <c r="M1006" s="45" t="s">
        <v>1366</v>
      </c>
      <c r="N1006" s="45" t="s">
        <v>1367</v>
      </c>
      <c r="O1006" s="43" t="s">
        <v>119</v>
      </c>
      <c r="P1006" s="45" t="s">
        <v>168</v>
      </c>
      <c r="Q1006" s="45"/>
      <c r="R1006" s="112" t="s">
        <v>139</v>
      </c>
      <c r="S1006" s="112" t="s">
        <v>42</v>
      </c>
      <c r="T1006" s="59"/>
      <c r="U1006" s="10">
        <v>2.46</v>
      </c>
      <c r="V1006" s="44">
        <v>42965</v>
      </c>
      <c r="W1006" s="43"/>
      <c r="X1006" s="46" t="s">
        <v>43</v>
      </c>
      <c r="Y1006" s="43" t="s">
        <v>454</v>
      </c>
      <c r="Z1006" s="112" t="s">
        <v>20457</v>
      </c>
      <c r="AA1006" s="45"/>
      <c r="AB1006" s="3">
        <v>0</v>
      </c>
      <c r="AC1006" s="3">
        <v>0</v>
      </c>
      <c r="AD1006" s="3">
        <v>38888.559999999998</v>
      </c>
      <c r="AE1006" s="3">
        <v>0</v>
      </c>
      <c r="AF1006" s="3">
        <f>SUM(Table2[[#This Row],[PE 2021 Obligations]],Table2[[#This Row],[ROW 2021 Obligations]],Table2[[#This Row],[Construction 2021 Obligations]],Table2[[#This Row],[Paving 2021 Obligations]])</f>
        <v>38888.559999999998</v>
      </c>
      <c r="AG1006" s="3">
        <v>688500</v>
      </c>
      <c r="AH1006" s="3">
        <v>55000</v>
      </c>
      <c r="AI1006" s="3">
        <v>6751758.5599999996</v>
      </c>
      <c r="AJ1006" s="3">
        <v>0</v>
      </c>
      <c r="AK1006" s="3">
        <v>7495258.5599999996</v>
      </c>
      <c r="AL1006" s="43" t="s">
        <v>1368</v>
      </c>
    </row>
    <row r="1007" spans="1:38" hidden="1" x14ac:dyDescent="0.25">
      <c r="A1007" s="47">
        <v>114172</v>
      </c>
      <c r="B1007" s="48">
        <v>2</v>
      </c>
      <c r="C1007" s="49" t="s">
        <v>474</v>
      </c>
      <c r="D1007" s="50">
        <v>40245</v>
      </c>
      <c r="E1007" s="49" t="s">
        <v>513</v>
      </c>
      <c r="F1007" s="50">
        <v>44200</v>
      </c>
      <c r="G1007" s="49" t="s">
        <v>514</v>
      </c>
      <c r="H1007" s="51" t="s">
        <v>244</v>
      </c>
      <c r="I1007" s="49" t="s">
        <v>159</v>
      </c>
      <c r="J1007" s="49" t="s">
        <v>148</v>
      </c>
      <c r="K1007" s="49"/>
      <c r="L1007" s="52" t="s">
        <v>149</v>
      </c>
      <c r="M1007" s="51" t="s">
        <v>1369</v>
      </c>
      <c r="N1007" s="51" t="s">
        <v>1367</v>
      </c>
      <c r="O1007" s="49" t="s">
        <v>119</v>
      </c>
      <c r="P1007" s="51" t="s">
        <v>168</v>
      </c>
      <c r="Q1007" s="51"/>
      <c r="R1007" s="111" t="s">
        <v>139</v>
      </c>
      <c r="S1007" s="111" t="s">
        <v>42</v>
      </c>
      <c r="T1007" s="120"/>
      <c r="U1007" s="53">
        <v>1.647</v>
      </c>
      <c r="V1007" s="50">
        <v>43378</v>
      </c>
      <c r="W1007" s="49"/>
      <c r="X1007" s="52" t="s">
        <v>43</v>
      </c>
      <c r="Y1007" s="49" t="s">
        <v>454</v>
      </c>
      <c r="Z1007" s="127" t="s">
        <v>20457</v>
      </c>
      <c r="AA1007" s="51"/>
      <c r="AB1007" s="54">
        <v>30908.66</v>
      </c>
      <c r="AC1007" s="54">
        <v>0</v>
      </c>
      <c r="AD1007" s="54">
        <v>0</v>
      </c>
      <c r="AE1007" s="54">
        <v>0</v>
      </c>
      <c r="AF1007" s="3">
        <f>SUM(Table2[[#This Row],[PE 2021 Obligations]],Table2[[#This Row],[ROW 2021 Obligations]],Table2[[#This Row],[Construction 2021 Obligations]],Table2[[#This Row],[Paving 2021 Obligations]])</f>
        <v>30908.66</v>
      </c>
      <c r="AG1007" s="54">
        <v>588908.66</v>
      </c>
      <c r="AH1007" s="54">
        <v>0</v>
      </c>
      <c r="AI1007" s="54">
        <v>13592850</v>
      </c>
      <c r="AJ1007" s="54">
        <v>0</v>
      </c>
      <c r="AK1007" s="54">
        <v>14181758.66</v>
      </c>
      <c r="AL1007" s="49" t="s">
        <v>1370</v>
      </c>
    </row>
    <row r="1008" spans="1:38" ht="30" hidden="1" x14ac:dyDescent="0.25">
      <c r="A1008" s="13">
        <v>115778</v>
      </c>
      <c r="B1008" s="15">
        <v>1</v>
      </c>
      <c r="C1008" s="43" t="s">
        <v>474</v>
      </c>
      <c r="D1008" s="44">
        <v>40648</v>
      </c>
      <c r="E1008" s="43" t="s">
        <v>534</v>
      </c>
      <c r="F1008" s="44">
        <v>44278</v>
      </c>
      <c r="G1008" s="43" t="s">
        <v>74</v>
      </c>
      <c r="H1008" s="45" t="s">
        <v>215</v>
      </c>
      <c r="I1008" s="43" t="s">
        <v>163</v>
      </c>
      <c r="J1008" s="43" t="s">
        <v>148</v>
      </c>
      <c r="K1008" s="43"/>
      <c r="L1008" s="46" t="s">
        <v>149</v>
      </c>
      <c r="M1008" s="45" t="s">
        <v>1496</v>
      </c>
      <c r="N1008" s="45" t="s">
        <v>1497</v>
      </c>
      <c r="O1008" s="43" t="s">
        <v>119</v>
      </c>
      <c r="P1008" s="45" t="s">
        <v>168</v>
      </c>
      <c r="Q1008" s="45"/>
      <c r="R1008" s="112" t="s">
        <v>139</v>
      </c>
      <c r="S1008" s="112" t="s">
        <v>42</v>
      </c>
      <c r="T1008" s="59"/>
      <c r="U1008" s="10">
        <v>4.5999999999999996</v>
      </c>
      <c r="V1008" s="44">
        <v>42412</v>
      </c>
      <c r="W1008" s="43"/>
      <c r="X1008" s="46" t="s">
        <v>43</v>
      </c>
      <c r="Y1008" s="43" t="s">
        <v>454</v>
      </c>
      <c r="Z1008" s="112" t="s">
        <v>20457</v>
      </c>
      <c r="AA1008" s="45"/>
      <c r="AB1008" s="3">
        <v>0</v>
      </c>
      <c r="AC1008" s="3">
        <v>0</v>
      </c>
      <c r="AD1008" s="3">
        <v>9728560</v>
      </c>
      <c r="AE1008" s="3">
        <v>0</v>
      </c>
      <c r="AF1008" s="3">
        <f>SUM(Table2[[#This Row],[PE 2021 Obligations]],Table2[[#This Row],[ROW 2021 Obligations]],Table2[[#This Row],[Construction 2021 Obligations]],Table2[[#This Row],[Paving 2021 Obligations]])</f>
        <v>9728560</v>
      </c>
      <c r="AG1008" s="3">
        <v>531000</v>
      </c>
      <c r="AH1008" s="3">
        <v>0</v>
      </c>
      <c r="AI1008" s="3">
        <v>37923560</v>
      </c>
      <c r="AJ1008" s="3">
        <v>0</v>
      </c>
      <c r="AK1008" s="3">
        <v>38454560</v>
      </c>
      <c r="AL1008" s="43" t="s">
        <v>1498</v>
      </c>
    </row>
    <row r="1009" spans="1:38" hidden="1" x14ac:dyDescent="0.25">
      <c r="A1009" s="47">
        <v>115791</v>
      </c>
      <c r="B1009" s="48">
        <v>3</v>
      </c>
      <c r="C1009" s="49" t="s">
        <v>31</v>
      </c>
      <c r="D1009" s="50">
        <v>40651</v>
      </c>
      <c r="E1009" s="49" t="s">
        <v>534</v>
      </c>
      <c r="F1009" s="50">
        <v>43479</v>
      </c>
      <c r="G1009" s="49" t="s">
        <v>832</v>
      </c>
      <c r="H1009" s="51" t="s">
        <v>437</v>
      </c>
      <c r="I1009" s="49" t="s">
        <v>159</v>
      </c>
      <c r="J1009" s="49" t="s">
        <v>148</v>
      </c>
      <c r="K1009" s="49"/>
      <c r="L1009" s="52" t="s">
        <v>149</v>
      </c>
      <c r="M1009" s="51" t="s">
        <v>1505</v>
      </c>
      <c r="N1009" s="51" t="s">
        <v>1506</v>
      </c>
      <c r="O1009" s="49" t="s">
        <v>119</v>
      </c>
      <c r="P1009" s="51" t="s">
        <v>168</v>
      </c>
      <c r="Q1009" s="51"/>
      <c r="R1009" s="111" t="s">
        <v>139</v>
      </c>
      <c r="S1009" s="111" t="s">
        <v>42</v>
      </c>
      <c r="T1009" s="120"/>
      <c r="U1009" s="53">
        <v>3.6</v>
      </c>
      <c r="V1009" s="50">
        <v>43441</v>
      </c>
      <c r="W1009" s="49"/>
      <c r="X1009" s="52" t="s">
        <v>43</v>
      </c>
      <c r="Y1009" s="49" t="s">
        <v>454</v>
      </c>
      <c r="Z1009" s="112" t="s">
        <v>20457</v>
      </c>
      <c r="AA1009" s="51"/>
      <c r="AB1009" s="54">
        <v>187000</v>
      </c>
      <c r="AC1009" s="54">
        <v>0</v>
      </c>
      <c r="AD1009" s="54">
        <v>-187000</v>
      </c>
      <c r="AE1009" s="54">
        <v>0</v>
      </c>
      <c r="AF1009" s="3">
        <f>SUM(Table2[[#This Row],[PE 2021 Obligations]],Table2[[#This Row],[ROW 2021 Obligations]],Table2[[#This Row],[Construction 2021 Obligations]],Table2[[#This Row],[Paving 2021 Obligations]])</f>
        <v>0</v>
      </c>
      <c r="AG1009" s="54">
        <v>1937000</v>
      </c>
      <c r="AH1009" s="54">
        <v>0</v>
      </c>
      <c r="AI1009" s="54">
        <v>42022771</v>
      </c>
      <c r="AJ1009" s="54">
        <v>0</v>
      </c>
      <c r="AK1009" s="54">
        <v>43959771</v>
      </c>
      <c r="AL1009" s="49" t="s">
        <v>1507</v>
      </c>
    </row>
    <row r="1010" spans="1:38" ht="30" hidden="1" x14ac:dyDescent="0.25">
      <c r="A1010" s="47">
        <v>116310</v>
      </c>
      <c r="B1010" s="48">
        <v>3</v>
      </c>
      <c r="C1010" s="49" t="s">
        <v>73</v>
      </c>
      <c r="D1010" s="50">
        <v>40813</v>
      </c>
      <c r="E1010" s="49" t="s">
        <v>1537</v>
      </c>
      <c r="F1010" s="50">
        <v>44228</v>
      </c>
      <c r="G1010" s="49" t="s">
        <v>1538</v>
      </c>
      <c r="H1010" s="51" t="s">
        <v>173</v>
      </c>
      <c r="I1010" s="49" t="s">
        <v>826</v>
      </c>
      <c r="J1010" s="49" t="s">
        <v>116</v>
      </c>
      <c r="K1010" s="49"/>
      <c r="L1010" s="52" t="s">
        <v>116</v>
      </c>
      <c r="M1010" s="51" t="s">
        <v>1539</v>
      </c>
      <c r="N1010" s="51" t="s">
        <v>1540</v>
      </c>
      <c r="O1010" s="49" t="s">
        <v>119</v>
      </c>
      <c r="P1010" s="51" t="s">
        <v>168</v>
      </c>
      <c r="Q1010" s="51"/>
      <c r="R1010" s="111" t="s">
        <v>139</v>
      </c>
      <c r="S1010" s="111" t="s">
        <v>42</v>
      </c>
      <c r="T1010" s="120"/>
      <c r="U1010" s="53">
        <v>2.14</v>
      </c>
      <c r="V1010" s="50">
        <v>44603</v>
      </c>
      <c r="W1010" s="49"/>
      <c r="X1010" s="52" t="s">
        <v>43</v>
      </c>
      <c r="Y1010" s="49" t="s">
        <v>78</v>
      </c>
      <c r="Z1010" s="112" t="s">
        <v>20461</v>
      </c>
      <c r="AA1010" s="51"/>
      <c r="AB1010" s="54">
        <v>0</v>
      </c>
      <c r="AC1010" s="54">
        <v>620050</v>
      </c>
      <c r="AD1010" s="54">
        <v>0</v>
      </c>
      <c r="AE1010" s="54">
        <v>0</v>
      </c>
      <c r="AF1010" s="3">
        <f>SUM(Table2[[#This Row],[PE 2021 Obligations]],Table2[[#This Row],[ROW 2021 Obligations]],Table2[[#This Row],[Construction 2021 Obligations]],Table2[[#This Row],[Paving 2021 Obligations]])</f>
        <v>620050</v>
      </c>
      <c r="AG1010" s="54">
        <v>1468843</v>
      </c>
      <c r="AH1010" s="54">
        <v>1900000</v>
      </c>
      <c r="AI1010" s="54">
        <v>0</v>
      </c>
      <c r="AJ1010" s="54">
        <v>0</v>
      </c>
      <c r="AK1010" s="54">
        <v>3368843</v>
      </c>
      <c r="AL1010" s="49" t="s">
        <v>1541</v>
      </c>
    </row>
    <row r="1011" spans="1:38" ht="30" hidden="1" x14ac:dyDescent="0.25">
      <c r="A1011" s="13">
        <v>119830</v>
      </c>
      <c r="B1011" s="15">
        <v>3</v>
      </c>
      <c r="C1011" s="43" t="s">
        <v>474</v>
      </c>
      <c r="D1011" s="44">
        <v>41564</v>
      </c>
      <c r="E1011" s="43" t="s">
        <v>142</v>
      </c>
      <c r="F1011" s="44">
        <v>44279</v>
      </c>
      <c r="G1011" s="43" t="s">
        <v>1935</v>
      </c>
      <c r="H1011" s="45" t="s">
        <v>362</v>
      </c>
      <c r="I1011" s="43" t="s">
        <v>686</v>
      </c>
      <c r="J1011" s="43" t="s">
        <v>116</v>
      </c>
      <c r="K1011" s="43"/>
      <c r="L1011" s="46" t="s">
        <v>116</v>
      </c>
      <c r="M1011" s="45" t="s">
        <v>1936</v>
      </c>
      <c r="N1011" s="45" t="s">
        <v>1937</v>
      </c>
      <c r="O1011" s="43" t="s">
        <v>119</v>
      </c>
      <c r="P1011" s="45" t="s">
        <v>168</v>
      </c>
      <c r="Q1011" s="45"/>
      <c r="R1011" s="112" t="s">
        <v>139</v>
      </c>
      <c r="S1011" s="112" t="s">
        <v>42</v>
      </c>
      <c r="T1011" s="59"/>
      <c r="U1011" s="10">
        <v>1.3560000000000001</v>
      </c>
      <c r="V1011" s="44">
        <v>42706</v>
      </c>
      <c r="W1011" s="43"/>
      <c r="X1011" s="46" t="s">
        <v>43</v>
      </c>
      <c r="Y1011" s="43" t="s">
        <v>78</v>
      </c>
      <c r="Z1011" s="127" t="s">
        <v>20461</v>
      </c>
      <c r="AA1011" s="45"/>
      <c r="AB1011" s="3">
        <v>0</v>
      </c>
      <c r="AC1011" s="3">
        <v>0</v>
      </c>
      <c r="AD1011" s="3">
        <v>0</v>
      </c>
      <c r="AE1011" s="3">
        <v>0</v>
      </c>
      <c r="AF1011" s="3">
        <f>SUM(Table2[[#This Row],[PE 2021 Obligations]],Table2[[#This Row],[ROW 2021 Obligations]],Table2[[#This Row],[Construction 2021 Obligations]],Table2[[#This Row],[Paving 2021 Obligations]])</f>
        <v>0</v>
      </c>
      <c r="AG1011" s="3">
        <v>525000</v>
      </c>
      <c r="AH1011" s="3">
        <v>3560000</v>
      </c>
      <c r="AI1011" s="3">
        <v>10432478</v>
      </c>
      <c r="AJ1011" s="3">
        <v>0</v>
      </c>
      <c r="AK1011" s="3">
        <v>14517478</v>
      </c>
      <c r="AL1011" s="43" t="s">
        <v>1938</v>
      </c>
    </row>
    <row r="1012" spans="1:38" hidden="1" x14ac:dyDescent="0.25">
      <c r="A1012" s="47">
        <v>121708</v>
      </c>
      <c r="B1012" s="48">
        <v>3</v>
      </c>
      <c r="C1012" s="49" t="s">
        <v>73</v>
      </c>
      <c r="D1012" s="50">
        <v>42031</v>
      </c>
      <c r="E1012" s="49" t="s">
        <v>728</v>
      </c>
      <c r="F1012" s="50">
        <v>44343</v>
      </c>
      <c r="G1012" s="49" t="s">
        <v>800</v>
      </c>
      <c r="H1012" s="51" t="s">
        <v>437</v>
      </c>
      <c r="I1012" s="49" t="s">
        <v>159</v>
      </c>
      <c r="J1012" s="49" t="s">
        <v>148</v>
      </c>
      <c r="K1012" s="49"/>
      <c r="L1012" s="52" t="s">
        <v>149</v>
      </c>
      <c r="M1012" s="51" t="s">
        <v>2221</v>
      </c>
      <c r="N1012" s="51" t="s">
        <v>2222</v>
      </c>
      <c r="O1012" s="49" t="s">
        <v>119</v>
      </c>
      <c r="P1012" s="51" t="s">
        <v>168</v>
      </c>
      <c r="Q1012" s="51"/>
      <c r="R1012" s="111" t="s">
        <v>139</v>
      </c>
      <c r="S1012" s="111" t="s">
        <v>42</v>
      </c>
      <c r="T1012" s="120"/>
      <c r="U1012" s="53">
        <v>4.72</v>
      </c>
      <c r="V1012" s="50">
        <v>45457</v>
      </c>
      <c r="W1012" s="49"/>
      <c r="X1012" s="52" t="s">
        <v>43</v>
      </c>
      <c r="Y1012" s="49" t="s">
        <v>454</v>
      </c>
      <c r="Z1012" s="112" t="s">
        <v>20457</v>
      </c>
      <c r="AA1012" s="51"/>
      <c r="AB1012" s="54">
        <v>60000</v>
      </c>
      <c r="AC1012" s="54">
        <v>0</v>
      </c>
      <c r="AD1012" s="54">
        <v>0</v>
      </c>
      <c r="AE1012" s="54">
        <v>0</v>
      </c>
      <c r="AF1012" s="3">
        <f>SUM(Table2[[#This Row],[PE 2021 Obligations]],Table2[[#This Row],[ROW 2021 Obligations]],Table2[[#This Row],[Construction 2021 Obligations]],Table2[[#This Row],[Paving 2021 Obligations]])</f>
        <v>60000</v>
      </c>
      <c r="AG1012" s="54">
        <v>60000</v>
      </c>
      <c r="AH1012" s="54">
        <v>0</v>
      </c>
      <c r="AI1012" s="54">
        <v>0</v>
      </c>
      <c r="AJ1012" s="54">
        <v>0</v>
      </c>
      <c r="AK1012" s="54">
        <v>60000</v>
      </c>
      <c r="AL1012" s="49"/>
    </row>
    <row r="1013" spans="1:38" hidden="1" x14ac:dyDescent="0.25">
      <c r="A1013" s="13">
        <v>123070</v>
      </c>
      <c r="B1013" s="15">
        <v>3</v>
      </c>
      <c r="C1013" s="43" t="s">
        <v>73</v>
      </c>
      <c r="D1013" s="44">
        <v>42300</v>
      </c>
      <c r="E1013" s="43" t="s">
        <v>728</v>
      </c>
      <c r="F1013" s="44">
        <v>44315</v>
      </c>
      <c r="G1013" s="43" t="s">
        <v>1086</v>
      </c>
      <c r="H1013" s="45" t="s">
        <v>365</v>
      </c>
      <c r="I1013" s="43" t="s">
        <v>1777</v>
      </c>
      <c r="J1013" s="43" t="s">
        <v>116</v>
      </c>
      <c r="K1013" s="43"/>
      <c r="L1013" s="46" t="s">
        <v>116</v>
      </c>
      <c r="M1013" s="45" t="s">
        <v>2402</v>
      </c>
      <c r="N1013" s="45" t="s">
        <v>2403</v>
      </c>
      <c r="O1013" s="43" t="s">
        <v>119</v>
      </c>
      <c r="P1013" s="45" t="s">
        <v>168</v>
      </c>
      <c r="Q1013" s="45"/>
      <c r="R1013" s="112" t="s">
        <v>139</v>
      </c>
      <c r="S1013" s="112" t="s">
        <v>42</v>
      </c>
      <c r="T1013" s="59"/>
      <c r="U1013" s="10">
        <v>0.2</v>
      </c>
      <c r="V1013" s="44">
        <v>44603</v>
      </c>
      <c r="W1013" s="43"/>
      <c r="X1013" s="46" t="s">
        <v>43</v>
      </c>
      <c r="Y1013" s="43" t="s">
        <v>140</v>
      </c>
      <c r="Z1013" s="127" t="s">
        <v>20460</v>
      </c>
      <c r="AA1013" s="45"/>
      <c r="AB1013" s="3">
        <v>200000</v>
      </c>
      <c r="AC1013" s="3">
        <v>710347</v>
      </c>
      <c r="AD1013" s="3">
        <v>0</v>
      </c>
      <c r="AE1013" s="3">
        <v>0</v>
      </c>
      <c r="AF1013" s="3">
        <f>SUM(Table2[[#This Row],[PE 2021 Obligations]],Table2[[#This Row],[ROW 2021 Obligations]],Table2[[#This Row],[Construction 2021 Obligations]],Table2[[#This Row],[Paving 2021 Obligations]])</f>
        <v>910347</v>
      </c>
      <c r="AG1013" s="3">
        <v>340000</v>
      </c>
      <c r="AH1013" s="3">
        <v>710347</v>
      </c>
      <c r="AI1013" s="3">
        <v>0</v>
      </c>
      <c r="AJ1013" s="3">
        <v>0</v>
      </c>
      <c r="AK1013" s="3">
        <v>1050347</v>
      </c>
      <c r="AL1013" s="43" t="s">
        <v>2404</v>
      </c>
    </row>
    <row r="1014" spans="1:38" ht="30" hidden="1" x14ac:dyDescent="0.25">
      <c r="A1014" s="13">
        <v>123814</v>
      </c>
      <c r="B1014" s="15">
        <v>3</v>
      </c>
      <c r="C1014" s="43" t="s">
        <v>73</v>
      </c>
      <c r="D1014" s="44">
        <v>42557</v>
      </c>
      <c r="E1014" s="43" t="s">
        <v>109</v>
      </c>
      <c r="F1014" s="44">
        <v>44323</v>
      </c>
      <c r="G1014" s="43" t="s">
        <v>832</v>
      </c>
      <c r="H1014" s="45" t="s">
        <v>98</v>
      </c>
      <c r="I1014" s="43" t="s">
        <v>1690</v>
      </c>
      <c r="J1014" s="43" t="s">
        <v>116</v>
      </c>
      <c r="K1014" s="43"/>
      <c r="L1014" s="46" t="s">
        <v>116</v>
      </c>
      <c r="M1014" s="45" t="s">
        <v>2569</v>
      </c>
      <c r="N1014" s="45" t="s">
        <v>2570</v>
      </c>
      <c r="O1014" s="43" t="s">
        <v>119</v>
      </c>
      <c r="P1014" s="45" t="s">
        <v>168</v>
      </c>
      <c r="Q1014" s="45"/>
      <c r="R1014" s="112" t="s">
        <v>139</v>
      </c>
      <c r="S1014" s="112" t="s">
        <v>42</v>
      </c>
      <c r="T1014" s="59"/>
      <c r="U1014" s="10">
        <v>1.52</v>
      </c>
      <c r="V1014" s="44">
        <v>45996</v>
      </c>
      <c r="W1014" s="43"/>
      <c r="X1014" s="46" t="s">
        <v>43</v>
      </c>
      <c r="Y1014" s="43" t="s">
        <v>140</v>
      </c>
      <c r="Z1014" s="127" t="s">
        <v>20460</v>
      </c>
      <c r="AA1014" s="45"/>
      <c r="AB1014" s="3">
        <v>700000</v>
      </c>
      <c r="AC1014" s="3">
        <v>0</v>
      </c>
      <c r="AD1014" s="3">
        <v>0</v>
      </c>
      <c r="AE1014" s="3">
        <v>0</v>
      </c>
      <c r="AF1014" s="3">
        <f>SUM(Table2[[#This Row],[PE 2021 Obligations]],Table2[[#This Row],[ROW 2021 Obligations]],Table2[[#This Row],[Construction 2021 Obligations]],Table2[[#This Row],[Paving 2021 Obligations]])</f>
        <v>700000</v>
      </c>
      <c r="AG1014" s="3">
        <v>1000000</v>
      </c>
      <c r="AH1014" s="3">
        <v>0</v>
      </c>
      <c r="AI1014" s="3">
        <v>0</v>
      </c>
      <c r="AJ1014" s="3">
        <v>0</v>
      </c>
      <c r="AK1014" s="3">
        <v>1000000</v>
      </c>
      <c r="AL1014" s="43"/>
    </row>
    <row r="1015" spans="1:38" hidden="1" x14ac:dyDescent="0.25">
      <c r="A1015" s="47">
        <v>123817</v>
      </c>
      <c r="B1015" s="48">
        <v>2</v>
      </c>
      <c r="C1015" s="49" t="s">
        <v>73</v>
      </c>
      <c r="D1015" s="50">
        <v>42557</v>
      </c>
      <c r="E1015" s="49" t="s">
        <v>109</v>
      </c>
      <c r="F1015" s="50">
        <v>44252</v>
      </c>
      <c r="G1015" s="49" t="s">
        <v>2571</v>
      </c>
      <c r="H1015" s="51" t="s">
        <v>241</v>
      </c>
      <c r="I1015" s="49" t="s">
        <v>464</v>
      </c>
      <c r="J1015" s="49" t="s">
        <v>116</v>
      </c>
      <c r="K1015" s="49"/>
      <c r="L1015" s="52" t="s">
        <v>116</v>
      </c>
      <c r="M1015" s="51" t="s">
        <v>2572</v>
      </c>
      <c r="N1015" s="51" t="s">
        <v>2573</v>
      </c>
      <c r="O1015" s="49" t="s">
        <v>119</v>
      </c>
      <c r="P1015" s="51" t="s">
        <v>168</v>
      </c>
      <c r="Q1015" s="51"/>
      <c r="R1015" s="111" t="s">
        <v>139</v>
      </c>
      <c r="S1015" s="111" t="s">
        <v>42</v>
      </c>
      <c r="T1015" s="120"/>
      <c r="U1015" s="53">
        <v>2.13</v>
      </c>
      <c r="V1015" s="50">
        <v>45751</v>
      </c>
      <c r="W1015" s="49"/>
      <c r="X1015" s="52" t="s">
        <v>43</v>
      </c>
      <c r="Y1015" s="49" t="s">
        <v>78</v>
      </c>
      <c r="Z1015" s="127" t="s">
        <v>20461</v>
      </c>
      <c r="AA1015" s="51"/>
      <c r="AB1015" s="54">
        <v>700000</v>
      </c>
      <c r="AC1015" s="54">
        <v>0</v>
      </c>
      <c r="AD1015" s="54">
        <v>0</v>
      </c>
      <c r="AE1015" s="54">
        <v>0</v>
      </c>
      <c r="AF1015" s="3">
        <f>SUM(Table2[[#This Row],[PE 2021 Obligations]],Table2[[#This Row],[ROW 2021 Obligations]],Table2[[#This Row],[Construction 2021 Obligations]],Table2[[#This Row],[Paving 2021 Obligations]])</f>
        <v>700000</v>
      </c>
      <c r="AG1015" s="54">
        <v>981000</v>
      </c>
      <c r="AH1015" s="54">
        <v>0</v>
      </c>
      <c r="AI1015" s="54">
        <v>0</v>
      </c>
      <c r="AJ1015" s="54">
        <v>0</v>
      </c>
      <c r="AK1015" s="54">
        <v>981000</v>
      </c>
      <c r="AL1015" s="49"/>
    </row>
    <row r="1016" spans="1:38" hidden="1" x14ac:dyDescent="0.25">
      <c r="A1016" s="47">
        <v>124013</v>
      </c>
      <c r="B1016" s="48">
        <v>2</v>
      </c>
      <c r="C1016" s="49" t="s">
        <v>31</v>
      </c>
      <c r="D1016" s="50">
        <v>42572</v>
      </c>
      <c r="E1016" s="49" t="s">
        <v>109</v>
      </c>
      <c r="F1016" s="50">
        <v>44299</v>
      </c>
      <c r="G1016" s="49" t="s">
        <v>514</v>
      </c>
      <c r="H1016" s="51" t="s">
        <v>212</v>
      </c>
      <c r="I1016" s="49" t="s">
        <v>163</v>
      </c>
      <c r="J1016" s="49" t="s">
        <v>148</v>
      </c>
      <c r="K1016" s="49"/>
      <c r="L1016" s="52" t="s">
        <v>149</v>
      </c>
      <c r="M1016" s="51" t="s">
        <v>2602</v>
      </c>
      <c r="N1016" s="51" t="s">
        <v>2603</v>
      </c>
      <c r="O1016" s="49" t="s">
        <v>119</v>
      </c>
      <c r="P1016" s="51" t="s">
        <v>168</v>
      </c>
      <c r="Q1016" s="51"/>
      <c r="R1016" s="111" t="s">
        <v>139</v>
      </c>
      <c r="S1016" s="111" t="s">
        <v>42</v>
      </c>
      <c r="T1016" s="120"/>
      <c r="U1016" s="53">
        <v>0.45</v>
      </c>
      <c r="V1016" s="50">
        <v>44281</v>
      </c>
      <c r="W1016" s="49"/>
      <c r="X1016" s="52" t="s">
        <v>43</v>
      </c>
      <c r="Y1016" s="49" t="s">
        <v>454</v>
      </c>
      <c r="Z1016" s="112" t="s">
        <v>20457</v>
      </c>
      <c r="AA1016" s="51"/>
      <c r="AB1016" s="54">
        <v>0</v>
      </c>
      <c r="AC1016" s="54">
        <v>0</v>
      </c>
      <c r="AD1016" s="54">
        <v>5379726</v>
      </c>
      <c r="AE1016" s="54">
        <v>0</v>
      </c>
      <c r="AF1016" s="3">
        <f>SUM(Table2[[#This Row],[PE 2021 Obligations]],Table2[[#This Row],[ROW 2021 Obligations]],Table2[[#This Row],[Construction 2021 Obligations]],Table2[[#This Row],[Paving 2021 Obligations]])</f>
        <v>5379726</v>
      </c>
      <c r="AG1016" s="54">
        <v>233700</v>
      </c>
      <c r="AH1016" s="54">
        <v>0</v>
      </c>
      <c r="AI1016" s="54">
        <v>5379726</v>
      </c>
      <c r="AJ1016" s="54">
        <v>0</v>
      </c>
      <c r="AK1016" s="54">
        <v>5613426</v>
      </c>
      <c r="AL1016" s="49" t="s">
        <v>2604</v>
      </c>
    </row>
    <row r="1017" spans="1:38" ht="45" hidden="1" x14ac:dyDescent="0.25">
      <c r="A1017" s="47">
        <v>124077</v>
      </c>
      <c r="B1017" s="48">
        <v>2</v>
      </c>
      <c r="C1017" s="49" t="s">
        <v>73</v>
      </c>
      <c r="D1017" s="50">
        <v>42573</v>
      </c>
      <c r="E1017" s="49" t="s">
        <v>109</v>
      </c>
      <c r="F1017" s="50">
        <v>44363</v>
      </c>
      <c r="G1017" s="49" t="s">
        <v>514</v>
      </c>
      <c r="H1017" s="51" t="s">
        <v>286</v>
      </c>
      <c r="I1017" s="49" t="s">
        <v>680</v>
      </c>
      <c r="J1017" s="49" t="s">
        <v>116</v>
      </c>
      <c r="K1017" s="49"/>
      <c r="L1017" s="52" t="s">
        <v>116</v>
      </c>
      <c r="M1017" s="51" t="s">
        <v>2650</v>
      </c>
      <c r="N1017" s="51" t="s">
        <v>2651</v>
      </c>
      <c r="O1017" s="49" t="s">
        <v>119</v>
      </c>
      <c r="P1017" s="51" t="s">
        <v>168</v>
      </c>
      <c r="Q1017" s="51"/>
      <c r="R1017" s="111" t="s">
        <v>139</v>
      </c>
      <c r="S1017" s="111" t="s">
        <v>42</v>
      </c>
      <c r="T1017" s="120"/>
      <c r="U1017" s="53">
        <v>1.51</v>
      </c>
      <c r="V1017" s="50">
        <v>45331</v>
      </c>
      <c r="W1017" s="49"/>
      <c r="X1017" s="52" t="s">
        <v>43</v>
      </c>
      <c r="Y1017" s="49" t="s">
        <v>78</v>
      </c>
      <c r="Z1017" s="112" t="s">
        <v>20461</v>
      </c>
      <c r="AA1017" s="51"/>
      <c r="AB1017" s="54">
        <v>1100000</v>
      </c>
      <c r="AC1017" s="54">
        <v>0</v>
      </c>
      <c r="AD1017" s="54">
        <v>0</v>
      </c>
      <c r="AE1017" s="54">
        <v>0</v>
      </c>
      <c r="AF1017" s="3">
        <f>SUM(Table2[[#This Row],[PE 2021 Obligations]],Table2[[#This Row],[ROW 2021 Obligations]],Table2[[#This Row],[Construction 2021 Obligations]],Table2[[#This Row],[Paving 2021 Obligations]])</f>
        <v>1100000</v>
      </c>
      <c r="AG1017" s="54">
        <v>2006900</v>
      </c>
      <c r="AH1017" s="54">
        <v>0</v>
      </c>
      <c r="AI1017" s="54">
        <v>0</v>
      </c>
      <c r="AJ1017" s="54">
        <v>0</v>
      </c>
      <c r="AK1017" s="54">
        <v>2006900</v>
      </c>
      <c r="AL1017" s="49" t="s">
        <v>2652</v>
      </c>
    </row>
    <row r="1018" spans="1:38" ht="90" hidden="1" x14ac:dyDescent="0.25">
      <c r="A1018" s="47">
        <v>124081</v>
      </c>
      <c r="B1018" s="48">
        <v>2</v>
      </c>
      <c r="C1018" s="49" t="s">
        <v>73</v>
      </c>
      <c r="D1018" s="50">
        <v>42573</v>
      </c>
      <c r="E1018" s="49" t="s">
        <v>109</v>
      </c>
      <c r="F1018" s="50">
        <v>44315</v>
      </c>
      <c r="G1018" s="49" t="s">
        <v>1086</v>
      </c>
      <c r="H1018" s="51" t="s">
        <v>2656</v>
      </c>
      <c r="I1018" s="49" t="s">
        <v>163</v>
      </c>
      <c r="J1018" s="49" t="s">
        <v>148</v>
      </c>
      <c r="K1018" s="49"/>
      <c r="L1018" s="52" t="s">
        <v>149</v>
      </c>
      <c r="M1018" s="51" t="s">
        <v>2657</v>
      </c>
      <c r="N1018" s="51" t="s">
        <v>2658</v>
      </c>
      <c r="O1018" s="49" t="s">
        <v>119</v>
      </c>
      <c r="P1018" s="51" t="s">
        <v>168</v>
      </c>
      <c r="Q1018" s="51"/>
      <c r="R1018" s="111" t="s">
        <v>139</v>
      </c>
      <c r="S1018" s="111" t="s">
        <v>42</v>
      </c>
      <c r="T1018" s="120"/>
      <c r="U1018" s="53">
        <v>8.5299999999999994</v>
      </c>
      <c r="V1018" s="50">
        <v>45639</v>
      </c>
      <c r="W1018" s="49"/>
      <c r="X1018" s="52" t="s">
        <v>43</v>
      </c>
      <c r="Y1018" s="49" t="s">
        <v>454</v>
      </c>
      <c r="Z1018" s="112" t="s">
        <v>20457</v>
      </c>
      <c r="AA1018" s="51"/>
      <c r="AB1018" s="54">
        <v>745000</v>
      </c>
      <c r="AC1018" s="54">
        <v>0</v>
      </c>
      <c r="AD1018" s="54">
        <v>0</v>
      </c>
      <c r="AE1018" s="54">
        <v>0</v>
      </c>
      <c r="AF1018" s="3">
        <f>SUM(Table2[[#This Row],[PE 2021 Obligations]],Table2[[#This Row],[ROW 2021 Obligations]],Table2[[#This Row],[Construction 2021 Obligations]],Table2[[#This Row],[Paving 2021 Obligations]])</f>
        <v>745000</v>
      </c>
      <c r="AG1018" s="54">
        <v>3076700</v>
      </c>
      <c r="AH1018" s="54">
        <v>0</v>
      </c>
      <c r="AI1018" s="54">
        <v>0</v>
      </c>
      <c r="AJ1018" s="54">
        <v>0</v>
      </c>
      <c r="AK1018" s="54">
        <v>3076700</v>
      </c>
      <c r="AL1018" s="49" t="s">
        <v>2659</v>
      </c>
    </row>
    <row r="1019" spans="1:38" hidden="1" x14ac:dyDescent="0.25">
      <c r="A1019" s="47">
        <v>124118</v>
      </c>
      <c r="B1019" s="48">
        <v>3</v>
      </c>
      <c r="C1019" s="49" t="s">
        <v>73</v>
      </c>
      <c r="D1019" s="50">
        <v>42573</v>
      </c>
      <c r="E1019" s="49" t="s">
        <v>529</v>
      </c>
      <c r="F1019" s="50">
        <v>44155</v>
      </c>
      <c r="G1019" s="49" t="s">
        <v>75</v>
      </c>
      <c r="H1019" s="51" t="s">
        <v>200</v>
      </c>
      <c r="I1019" s="49" t="s">
        <v>2712</v>
      </c>
      <c r="J1019" s="49" t="s">
        <v>116</v>
      </c>
      <c r="K1019" s="49"/>
      <c r="L1019" s="52" t="s">
        <v>116</v>
      </c>
      <c r="M1019" s="51" t="s">
        <v>2713</v>
      </c>
      <c r="N1019" s="51" t="s">
        <v>2714</v>
      </c>
      <c r="O1019" s="49" t="s">
        <v>119</v>
      </c>
      <c r="P1019" s="51" t="s">
        <v>168</v>
      </c>
      <c r="Q1019" s="51"/>
      <c r="R1019" s="111" t="s">
        <v>139</v>
      </c>
      <c r="S1019" s="111" t="s">
        <v>42</v>
      </c>
      <c r="T1019" s="120"/>
      <c r="U1019" s="53">
        <v>3</v>
      </c>
      <c r="V1019" s="50">
        <v>45695</v>
      </c>
      <c r="W1019" s="49"/>
      <c r="X1019" s="52" t="s">
        <v>43</v>
      </c>
      <c r="Y1019" s="49" t="s">
        <v>511</v>
      </c>
      <c r="Z1019" s="111" t="s">
        <v>20460</v>
      </c>
      <c r="AA1019" s="51"/>
      <c r="AB1019" s="54">
        <v>689000</v>
      </c>
      <c r="AC1019" s="54">
        <v>0</v>
      </c>
      <c r="AD1019" s="54">
        <v>0</v>
      </c>
      <c r="AE1019" s="54">
        <v>0</v>
      </c>
      <c r="AF1019" s="3">
        <f>SUM(Table2[[#This Row],[PE 2021 Obligations]],Table2[[#This Row],[ROW 2021 Obligations]],Table2[[#This Row],[Construction 2021 Obligations]],Table2[[#This Row],[Paving 2021 Obligations]])</f>
        <v>689000</v>
      </c>
      <c r="AG1019" s="54">
        <v>1959000</v>
      </c>
      <c r="AH1019" s="54">
        <v>0</v>
      </c>
      <c r="AI1019" s="54">
        <v>0</v>
      </c>
      <c r="AJ1019" s="54">
        <v>0</v>
      </c>
      <c r="AK1019" s="54">
        <v>1959000</v>
      </c>
      <c r="AL1019" s="49" t="s">
        <v>2715</v>
      </c>
    </row>
    <row r="1020" spans="1:38" ht="30" hidden="1" x14ac:dyDescent="0.25">
      <c r="A1020" s="13">
        <v>124119</v>
      </c>
      <c r="B1020" s="15">
        <v>4</v>
      </c>
      <c r="C1020" s="43" t="s">
        <v>73</v>
      </c>
      <c r="D1020" s="44">
        <v>42573</v>
      </c>
      <c r="E1020" s="43" t="s">
        <v>819</v>
      </c>
      <c r="F1020" s="44">
        <v>44256</v>
      </c>
      <c r="G1020" s="43" t="s">
        <v>75</v>
      </c>
      <c r="H1020" s="45" t="s">
        <v>2716</v>
      </c>
      <c r="I1020" s="43" t="s">
        <v>159</v>
      </c>
      <c r="J1020" s="43" t="s">
        <v>148</v>
      </c>
      <c r="K1020" s="43"/>
      <c r="L1020" s="46" t="s">
        <v>149</v>
      </c>
      <c r="M1020" s="45" t="s">
        <v>2717</v>
      </c>
      <c r="N1020" s="45" t="s">
        <v>2718</v>
      </c>
      <c r="O1020" s="43" t="s">
        <v>119</v>
      </c>
      <c r="P1020" s="45" t="s">
        <v>168</v>
      </c>
      <c r="Q1020" s="45"/>
      <c r="R1020" s="112" t="s">
        <v>139</v>
      </c>
      <c r="S1020" s="112" t="s">
        <v>42</v>
      </c>
      <c r="T1020" s="59"/>
      <c r="U1020" s="10">
        <v>8.15</v>
      </c>
      <c r="V1020" s="44">
        <v>45639</v>
      </c>
      <c r="W1020" s="43"/>
      <c r="X1020" s="46" t="s">
        <v>43</v>
      </c>
      <c r="Y1020" s="43" t="s">
        <v>454</v>
      </c>
      <c r="Z1020" s="127" t="s">
        <v>20457</v>
      </c>
      <c r="AA1020" s="45"/>
      <c r="AB1020" s="3">
        <v>800000</v>
      </c>
      <c r="AC1020" s="3">
        <v>0</v>
      </c>
      <c r="AD1020" s="3">
        <v>0</v>
      </c>
      <c r="AE1020" s="3">
        <v>0</v>
      </c>
      <c r="AF1020" s="3">
        <f>SUM(Table2[[#This Row],[PE 2021 Obligations]],Table2[[#This Row],[ROW 2021 Obligations]],Table2[[#This Row],[Construction 2021 Obligations]],Table2[[#This Row],[Paving 2021 Obligations]])</f>
        <v>800000</v>
      </c>
      <c r="AG1020" s="3">
        <v>1510800</v>
      </c>
      <c r="AH1020" s="3">
        <v>0</v>
      </c>
      <c r="AI1020" s="3">
        <v>0</v>
      </c>
      <c r="AJ1020" s="3">
        <v>0</v>
      </c>
      <c r="AK1020" s="3">
        <v>1510800</v>
      </c>
      <c r="AL1020" s="43"/>
    </row>
    <row r="1021" spans="1:38" hidden="1" x14ac:dyDescent="0.25">
      <c r="A1021" s="13">
        <v>124138</v>
      </c>
      <c r="B1021" s="15">
        <v>3</v>
      </c>
      <c r="C1021" s="43" t="s">
        <v>73</v>
      </c>
      <c r="D1021" s="44">
        <v>42573</v>
      </c>
      <c r="E1021" s="43" t="s">
        <v>529</v>
      </c>
      <c r="F1021" s="44">
        <v>44201</v>
      </c>
      <c r="G1021" s="43" t="s">
        <v>2732</v>
      </c>
      <c r="H1021" s="45" t="s">
        <v>226</v>
      </c>
      <c r="I1021" s="43" t="s">
        <v>159</v>
      </c>
      <c r="J1021" s="43" t="s">
        <v>148</v>
      </c>
      <c r="K1021" s="43"/>
      <c r="L1021" s="46" t="s">
        <v>149</v>
      </c>
      <c r="M1021" s="45" t="s">
        <v>2733</v>
      </c>
      <c r="N1021" s="45"/>
      <c r="O1021" s="43" t="s">
        <v>119</v>
      </c>
      <c r="P1021" s="45" t="s">
        <v>168</v>
      </c>
      <c r="Q1021" s="45"/>
      <c r="R1021" s="112" t="s">
        <v>139</v>
      </c>
      <c r="S1021" s="112" t="s">
        <v>42</v>
      </c>
      <c r="T1021" s="59"/>
      <c r="U1021" s="10">
        <v>3.5</v>
      </c>
      <c r="V1021" s="44">
        <v>46360</v>
      </c>
      <c r="W1021" s="43"/>
      <c r="X1021" s="46" t="s">
        <v>43</v>
      </c>
      <c r="Y1021" s="43" t="s">
        <v>454</v>
      </c>
      <c r="Z1021" s="127" t="s">
        <v>20457</v>
      </c>
      <c r="AA1021" s="45"/>
      <c r="AB1021" s="3">
        <v>40000</v>
      </c>
      <c r="AC1021" s="3">
        <v>0</v>
      </c>
      <c r="AD1021" s="3">
        <v>0</v>
      </c>
      <c r="AE1021" s="3">
        <v>0</v>
      </c>
      <c r="AF1021" s="3">
        <f>SUM(Table2[[#This Row],[PE 2021 Obligations]],Table2[[#This Row],[ROW 2021 Obligations]],Table2[[#This Row],[Construction 2021 Obligations]],Table2[[#This Row],[Paving 2021 Obligations]])</f>
        <v>40000</v>
      </c>
      <c r="AG1021" s="3">
        <v>40000</v>
      </c>
      <c r="AH1021" s="3">
        <v>0</v>
      </c>
      <c r="AI1021" s="3">
        <v>0</v>
      </c>
      <c r="AJ1021" s="3">
        <v>0</v>
      </c>
      <c r="AK1021" s="3">
        <v>40000</v>
      </c>
      <c r="AL1021" s="43"/>
    </row>
    <row r="1022" spans="1:38" ht="30" hidden="1" x14ac:dyDescent="0.25">
      <c r="A1022" s="47">
        <v>124213</v>
      </c>
      <c r="B1022" s="48">
        <v>4</v>
      </c>
      <c r="C1022" s="49" t="s">
        <v>73</v>
      </c>
      <c r="D1022" s="50">
        <v>42576</v>
      </c>
      <c r="E1022" s="49" t="s">
        <v>819</v>
      </c>
      <c r="F1022" s="50">
        <v>44183</v>
      </c>
      <c r="G1022" s="49" t="s">
        <v>529</v>
      </c>
      <c r="H1022" s="51" t="s">
        <v>258</v>
      </c>
      <c r="I1022" s="49" t="s">
        <v>2788</v>
      </c>
      <c r="J1022" s="49" t="s">
        <v>116</v>
      </c>
      <c r="K1022" s="49"/>
      <c r="L1022" s="52" t="s">
        <v>116</v>
      </c>
      <c r="M1022" s="51" t="s">
        <v>2789</v>
      </c>
      <c r="N1022" s="51" t="s">
        <v>2790</v>
      </c>
      <c r="O1022" s="49" t="s">
        <v>119</v>
      </c>
      <c r="P1022" s="51" t="s">
        <v>168</v>
      </c>
      <c r="Q1022" s="51"/>
      <c r="R1022" s="111" t="s">
        <v>139</v>
      </c>
      <c r="S1022" s="111" t="s">
        <v>42</v>
      </c>
      <c r="T1022" s="120"/>
      <c r="U1022" s="53">
        <v>2.78</v>
      </c>
      <c r="V1022" s="50">
        <v>45737</v>
      </c>
      <c r="W1022" s="49"/>
      <c r="X1022" s="52" t="s">
        <v>43</v>
      </c>
      <c r="Y1022" s="49" t="s">
        <v>78</v>
      </c>
      <c r="Z1022" s="127" t="s">
        <v>20461</v>
      </c>
      <c r="AA1022" s="51"/>
      <c r="AB1022" s="54">
        <v>100000</v>
      </c>
      <c r="AC1022" s="54">
        <v>0</v>
      </c>
      <c r="AD1022" s="54">
        <v>0</v>
      </c>
      <c r="AE1022" s="54">
        <v>0</v>
      </c>
      <c r="AF1022" s="3">
        <f>SUM(Table2[[#This Row],[PE 2021 Obligations]],Table2[[#This Row],[ROW 2021 Obligations]],Table2[[#This Row],[Construction 2021 Obligations]],Table2[[#This Row],[Paving 2021 Obligations]])</f>
        <v>100000</v>
      </c>
      <c r="AG1022" s="54">
        <v>250000</v>
      </c>
      <c r="AH1022" s="54">
        <v>0</v>
      </c>
      <c r="AI1022" s="54">
        <v>0</v>
      </c>
      <c r="AJ1022" s="54">
        <v>0</v>
      </c>
      <c r="AK1022" s="54">
        <v>250000</v>
      </c>
      <c r="AL1022" s="49"/>
    </row>
    <row r="1023" spans="1:38" ht="30" hidden="1" x14ac:dyDescent="0.25">
      <c r="A1023" s="47">
        <v>124263.03999999999</v>
      </c>
      <c r="B1023" s="48">
        <v>3</v>
      </c>
      <c r="C1023" s="49" t="s">
        <v>73</v>
      </c>
      <c r="D1023" s="50">
        <v>42031</v>
      </c>
      <c r="E1023" s="49" t="s">
        <v>728</v>
      </c>
      <c r="F1023" s="50">
        <v>44356</v>
      </c>
      <c r="G1023" s="49" t="s">
        <v>108</v>
      </c>
      <c r="H1023" s="51" t="s">
        <v>389</v>
      </c>
      <c r="I1023" s="49" t="s">
        <v>683</v>
      </c>
      <c r="J1023" s="49" t="s">
        <v>148</v>
      </c>
      <c r="K1023" s="49"/>
      <c r="L1023" s="52" t="s">
        <v>149</v>
      </c>
      <c r="M1023" s="51" t="s">
        <v>2827</v>
      </c>
      <c r="N1023" s="51" t="s">
        <v>2828</v>
      </c>
      <c r="O1023" s="49" t="s">
        <v>119</v>
      </c>
      <c r="P1023" s="51" t="s">
        <v>168</v>
      </c>
      <c r="Q1023" s="51"/>
      <c r="R1023" s="111" t="s">
        <v>139</v>
      </c>
      <c r="S1023" s="111" t="s">
        <v>42</v>
      </c>
      <c r="T1023" s="120"/>
      <c r="U1023" s="53">
        <v>9.6300000000000008</v>
      </c>
      <c r="V1023" s="50">
        <v>44428</v>
      </c>
      <c r="W1023" s="49"/>
      <c r="X1023" s="52" t="s">
        <v>43</v>
      </c>
      <c r="Y1023" s="49" t="s">
        <v>454</v>
      </c>
      <c r="Z1023" s="112" t="s">
        <v>20457</v>
      </c>
      <c r="AA1023" s="51"/>
      <c r="AB1023" s="54">
        <v>300000</v>
      </c>
      <c r="AC1023" s="54">
        <v>0</v>
      </c>
      <c r="AD1023" s="54">
        <v>0</v>
      </c>
      <c r="AE1023" s="54">
        <v>0</v>
      </c>
      <c r="AF1023" s="3">
        <f>SUM(Table2[[#This Row],[PE 2021 Obligations]],Table2[[#This Row],[ROW 2021 Obligations]],Table2[[#This Row],[Construction 2021 Obligations]],Table2[[#This Row],[Paving 2021 Obligations]])</f>
        <v>300000</v>
      </c>
      <c r="AG1023" s="54">
        <v>6150000</v>
      </c>
      <c r="AH1023" s="54">
        <v>0</v>
      </c>
      <c r="AI1023" s="54">
        <v>0</v>
      </c>
      <c r="AJ1023" s="54">
        <v>0</v>
      </c>
      <c r="AK1023" s="54">
        <v>6150000</v>
      </c>
      <c r="AL1023" s="49" t="s">
        <v>2829</v>
      </c>
    </row>
    <row r="1024" spans="1:38" hidden="1" x14ac:dyDescent="0.25">
      <c r="A1024" s="47">
        <v>124433</v>
      </c>
      <c r="B1024" s="48">
        <v>1</v>
      </c>
      <c r="C1024" s="49" t="s">
        <v>73</v>
      </c>
      <c r="D1024" s="50">
        <v>42577</v>
      </c>
      <c r="E1024" s="49" t="s">
        <v>1207</v>
      </c>
      <c r="F1024" s="50">
        <v>44201</v>
      </c>
      <c r="G1024" s="49" t="s">
        <v>2732</v>
      </c>
      <c r="H1024" s="51" t="s">
        <v>317</v>
      </c>
      <c r="I1024" s="49" t="s">
        <v>2950</v>
      </c>
      <c r="J1024" s="49" t="s">
        <v>116</v>
      </c>
      <c r="K1024" s="49"/>
      <c r="L1024" s="52" t="s">
        <v>116</v>
      </c>
      <c r="M1024" s="51" t="s">
        <v>2951</v>
      </c>
      <c r="N1024" s="51" t="s">
        <v>2952</v>
      </c>
      <c r="O1024" s="49" t="s">
        <v>119</v>
      </c>
      <c r="P1024" s="51" t="s">
        <v>168</v>
      </c>
      <c r="Q1024" s="51"/>
      <c r="R1024" s="111" t="s">
        <v>139</v>
      </c>
      <c r="S1024" s="111" t="s">
        <v>42</v>
      </c>
      <c r="T1024" s="120"/>
      <c r="U1024" s="53">
        <v>6.81</v>
      </c>
      <c r="V1024" s="50">
        <v>45996</v>
      </c>
      <c r="W1024" s="49"/>
      <c r="X1024" s="52" t="s">
        <v>43</v>
      </c>
      <c r="Y1024" s="49" t="s">
        <v>78</v>
      </c>
      <c r="Z1024" s="112" t="s">
        <v>20461</v>
      </c>
      <c r="AA1024" s="51"/>
      <c r="AB1024" s="54">
        <v>60000</v>
      </c>
      <c r="AC1024" s="54">
        <v>0</v>
      </c>
      <c r="AD1024" s="54">
        <v>0</v>
      </c>
      <c r="AE1024" s="54">
        <v>0</v>
      </c>
      <c r="AF1024" s="3">
        <f>SUM(Table2[[#This Row],[PE 2021 Obligations]],Table2[[#This Row],[ROW 2021 Obligations]],Table2[[#This Row],[Construction 2021 Obligations]],Table2[[#This Row],[Paving 2021 Obligations]])</f>
        <v>60000</v>
      </c>
      <c r="AG1024" s="54">
        <v>60000</v>
      </c>
      <c r="AH1024" s="54">
        <v>0</v>
      </c>
      <c r="AI1024" s="54">
        <v>0</v>
      </c>
      <c r="AJ1024" s="54">
        <v>0</v>
      </c>
      <c r="AK1024" s="54">
        <v>60000</v>
      </c>
      <c r="AL1024" s="49"/>
    </row>
    <row r="1025" spans="1:38" hidden="1" x14ac:dyDescent="0.25">
      <c r="A1025" s="13">
        <v>124663</v>
      </c>
      <c r="B1025" s="15">
        <v>1</v>
      </c>
      <c r="C1025" s="43" t="s">
        <v>73</v>
      </c>
      <c r="D1025" s="44">
        <v>42578</v>
      </c>
      <c r="E1025" s="43" t="s">
        <v>1207</v>
      </c>
      <c r="F1025" s="44">
        <v>44131</v>
      </c>
      <c r="G1025" s="43" t="s">
        <v>74</v>
      </c>
      <c r="H1025" s="45" t="s">
        <v>3187</v>
      </c>
      <c r="I1025" s="43" t="s">
        <v>2170</v>
      </c>
      <c r="J1025" s="43" t="s">
        <v>116</v>
      </c>
      <c r="K1025" s="43"/>
      <c r="L1025" s="46" t="s">
        <v>116</v>
      </c>
      <c r="M1025" s="45" t="s">
        <v>3188</v>
      </c>
      <c r="N1025" s="45" t="s">
        <v>3189</v>
      </c>
      <c r="O1025" s="43" t="s">
        <v>119</v>
      </c>
      <c r="P1025" s="45" t="s">
        <v>168</v>
      </c>
      <c r="Q1025" s="45"/>
      <c r="R1025" s="112" t="s">
        <v>139</v>
      </c>
      <c r="S1025" s="112" t="s">
        <v>42</v>
      </c>
      <c r="T1025" s="59"/>
      <c r="U1025" s="10">
        <v>3.53</v>
      </c>
      <c r="V1025" s="44">
        <v>45786</v>
      </c>
      <c r="W1025" s="43"/>
      <c r="X1025" s="46" t="s">
        <v>43</v>
      </c>
      <c r="Y1025" s="43" t="s">
        <v>140</v>
      </c>
      <c r="Z1025" s="127" t="s">
        <v>20460</v>
      </c>
      <c r="AA1025" s="45"/>
      <c r="AB1025" s="3">
        <v>400000</v>
      </c>
      <c r="AC1025" s="3">
        <v>0</v>
      </c>
      <c r="AD1025" s="3">
        <v>0</v>
      </c>
      <c r="AE1025" s="3">
        <v>0</v>
      </c>
      <c r="AF1025" s="3">
        <f>SUM(Table2[[#This Row],[PE 2021 Obligations]],Table2[[#This Row],[ROW 2021 Obligations]],Table2[[#This Row],[Construction 2021 Obligations]],Table2[[#This Row],[Paving 2021 Obligations]])</f>
        <v>400000</v>
      </c>
      <c r="AG1025" s="3">
        <v>550000</v>
      </c>
      <c r="AH1025" s="3">
        <v>0</v>
      </c>
      <c r="AI1025" s="3">
        <v>0</v>
      </c>
      <c r="AJ1025" s="3">
        <v>0</v>
      </c>
      <c r="AK1025" s="3">
        <v>550000</v>
      </c>
      <c r="AL1025" s="43"/>
    </row>
    <row r="1026" spans="1:38" hidden="1" x14ac:dyDescent="0.25">
      <c r="A1026" s="13">
        <v>124723</v>
      </c>
      <c r="B1026" s="15">
        <v>3</v>
      </c>
      <c r="C1026" s="43" t="s">
        <v>73</v>
      </c>
      <c r="D1026" s="44">
        <v>42578</v>
      </c>
      <c r="E1026" s="43" t="s">
        <v>109</v>
      </c>
      <c r="F1026" s="44">
        <v>44183</v>
      </c>
      <c r="G1026" s="43" t="s">
        <v>529</v>
      </c>
      <c r="H1026" s="45" t="s">
        <v>69</v>
      </c>
      <c r="I1026" s="43" t="s">
        <v>441</v>
      </c>
      <c r="J1026" s="43" t="s">
        <v>116</v>
      </c>
      <c r="K1026" s="43"/>
      <c r="L1026" s="46" t="s">
        <v>116</v>
      </c>
      <c r="M1026" s="45" t="s">
        <v>3234</v>
      </c>
      <c r="N1026" s="45" t="s">
        <v>168</v>
      </c>
      <c r="O1026" s="43" t="s">
        <v>119</v>
      </c>
      <c r="P1026" s="45" t="s">
        <v>168</v>
      </c>
      <c r="Q1026" s="45"/>
      <c r="R1026" s="112" t="s">
        <v>139</v>
      </c>
      <c r="S1026" s="112" t="s">
        <v>42</v>
      </c>
      <c r="T1026" s="59"/>
      <c r="U1026" s="10">
        <v>1.6</v>
      </c>
      <c r="V1026" s="44">
        <v>45156</v>
      </c>
      <c r="W1026" s="43"/>
      <c r="X1026" s="46" t="s">
        <v>43</v>
      </c>
      <c r="Y1026" s="43" t="s">
        <v>140</v>
      </c>
      <c r="Z1026" s="112" t="s">
        <v>20460</v>
      </c>
      <c r="AA1026" s="45"/>
      <c r="AB1026" s="3">
        <v>40000</v>
      </c>
      <c r="AC1026" s="3">
        <v>0</v>
      </c>
      <c r="AD1026" s="3">
        <v>0</v>
      </c>
      <c r="AE1026" s="3">
        <v>0</v>
      </c>
      <c r="AF1026" s="3">
        <f>SUM(Table2[[#This Row],[PE 2021 Obligations]],Table2[[#This Row],[ROW 2021 Obligations]],Table2[[#This Row],[Construction 2021 Obligations]],Table2[[#This Row],[Paving 2021 Obligations]])</f>
        <v>40000</v>
      </c>
      <c r="AG1026" s="3">
        <v>40000</v>
      </c>
      <c r="AH1026" s="3">
        <v>0</v>
      </c>
      <c r="AI1026" s="3">
        <v>0</v>
      </c>
      <c r="AJ1026" s="3">
        <v>0</v>
      </c>
      <c r="AK1026" s="3">
        <v>40000</v>
      </c>
      <c r="AL1026" s="43"/>
    </row>
    <row r="1027" spans="1:38" ht="30" hidden="1" x14ac:dyDescent="0.25">
      <c r="A1027" s="13">
        <v>124745</v>
      </c>
      <c r="B1027" s="15">
        <v>4</v>
      </c>
      <c r="C1027" s="43" t="s">
        <v>73</v>
      </c>
      <c r="D1027" s="44">
        <v>42578</v>
      </c>
      <c r="E1027" s="43" t="s">
        <v>819</v>
      </c>
      <c r="F1027" s="44">
        <v>44180</v>
      </c>
      <c r="G1027" s="43" t="s">
        <v>529</v>
      </c>
      <c r="H1027" s="45" t="s">
        <v>634</v>
      </c>
      <c r="I1027" s="43" t="s">
        <v>3257</v>
      </c>
      <c r="J1027" s="43" t="s">
        <v>148</v>
      </c>
      <c r="K1027" s="43"/>
      <c r="L1027" s="46" t="s">
        <v>149</v>
      </c>
      <c r="M1027" s="45" t="s">
        <v>3258</v>
      </c>
      <c r="N1027" s="45" t="s">
        <v>3259</v>
      </c>
      <c r="O1027" s="43" t="s">
        <v>119</v>
      </c>
      <c r="P1027" s="45" t="s">
        <v>168</v>
      </c>
      <c r="Q1027" s="45"/>
      <c r="R1027" s="112" t="s">
        <v>139</v>
      </c>
      <c r="S1027" s="112" t="s">
        <v>42</v>
      </c>
      <c r="T1027" s="59"/>
      <c r="U1027" s="10">
        <v>5</v>
      </c>
      <c r="V1027" s="44">
        <v>45940</v>
      </c>
      <c r="W1027" s="43"/>
      <c r="X1027" s="46" t="s">
        <v>43</v>
      </c>
      <c r="Y1027" s="43" t="s">
        <v>454</v>
      </c>
      <c r="Z1027" s="112" t="s">
        <v>20457</v>
      </c>
      <c r="AA1027" s="45"/>
      <c r="AB1027" s="3">
        <v>2100000</v>
      </c>
      <c r="AC1027" s="3">
        <v>0</v>
      </c>
      <c r="AD1027" s="3">
        <v>0</v>
      </c>
      <c r="AE1027" s="3">
        <v>0</v>
      </c>
      <c r="AF1027" s="3">
        <f>SUM(Table2[[#This Row],[PE 2021 Obligations]],Table2[[#This Row],[ROW 2021 Obligations]],Table2[[#This Row],[Construction 2021 Obligations]],Table2[[#This Row],[Paving 2021 Obligations]])</f>
        <v>2100000</v>
      </c>
      <c r="AG1027" s="3">
        <v>2300000</v>
      </c>
      <c r="AH1027" s="3">
        <v>0</v>
      </c>
      <c r="AI1027" s="3">
        <v>0</v>
      </c>
      <c r="AJ1027" s="3">
        <v>0</v>
      </c>
      <c r="AK1027" s="3">
        <v>2300000</v>
      </c>
      <c r="AL1027" s="43"/>
    </row>
    <row r="1028" spans="1:38" ht="30" hidden="1" x14ac:dyDescent="0.25">
      <c r="A1028" s="13">
        <v>124781</v>
      </c>
      <c r="B1028" s="15">
        <v>3</v>
      </c>
      <c r="C1028" s="43" t="s">
        <v>73</v>
      </c>
      <c r="D1028" s="44">
        <v>42579</v>
      </c>
      <c r="E1028" s="43" t="s">
        <v>109</v>
      </c>
      <c r="F1028" s="44">
        <v>44169</v>
      </c>
      <c r="G1028" s="43" t="s">
        <v>832</v>
      </c>
      <c r="H1028" s="45" t="s">
        <v>98</v>
      </c>
      <c r="I1028" s="43" t="s">
        <v>2020</v>
      </c>
      <c r="J1028" s="43" t="s">
        <v>116</v>
      </c>
      <c r="K1028" s="43"/>
      <c r="L1028" s="46" t="s">
        <v>116</v>
      </c>
      <c r="M1028" s="45" t="s">
        <v>3284</v>
      </c>
      <c r="N1028" s="45" t="s">
        <v>3285</v>
      </c>
      <c r="O1028" s="43" t="s">
        <v>119</v>
      </c>
      <c r="P1028" s="45" t="s">
        <v>168</v>
      </c>
      <c r="Q1028" s="45"/>
      <c r="R1028" s="112" t="s">
        <v>139</v>
      </c>
      <c r="S1028" s="112" t="s">
        <v>42</v>
      </c>
      <c r="T1028" s="59"/>
      <c r="U1028" s="10">
        <v>0.22</v>
      </c>
      <c r="V1028" s="44">
        <v>45156</v>
      </c>
      <c r="W1028" s="43"/>
      <c r="X1028" s="46" t="s">
        <v>43</v>
      </c>
      <c r="Y1028" s="43" t="s">
        <v>140</v>
      </c>
      <c r="Z1028" s="112" t="s">
        <v>20460</v>
      </c>
      <c r="AA1028" s="45"/>
      <c r="AB1028" s="3">
        <v>700000</v>
      </c>
      <c r="AC1028" s="3">
        <v>0</v>
      </c>
      <c r="AD1028" s="3">
        <v>0</v>
      </c>
      <c r="AE1028" s="3">
        <v>0</v>
      </c>
      <c r="AF1028" s="3">
        <f>SUM(Table2[[#This Row],[PE 2021 Obligations]],Table2[[#This Row],[ROW 2021 Obligations]],Table2[[#This Row],[Construction 2021 Obligations]],Table2[[#This Row],[Paving 2021 Obligations]])</f>
        <v>700000</v>
      </c>
      <c r="AG1028" s="3">
        <v>850000</v>
      </c>
      <c r="AH1028" s="3">
        <v>0</v>
      </c>
      <c r="AI1028" s="3">
        <v>0</v>
      </c>
      <c r="AJ1028" s="3">
        <v>0</v>
      </c>
      <c r="AK1028" s="3">
        <v>850000</v>
      </c>
      <c r="AL1028" s="43"/>
    </row>
    <row r="1029" spans="1:38" hidden="1" x14ac:dyDescent="0.25">
      <c r="A1029" s="47">
        <v>124869</v>
      </c>
      <c r="B1029" s="48">
        <v>3</v>
      </c>
      <c r="C1029" s="49" t="s">
        <v>73</v>
      </c>
      <c r="D1029" s="50">
        <v>42583</v>
      </c>
      <c r="E1029" s="49" t="s">
        <v>109</v>
      </c>
      <c r="F1029" s="50">
        <v>44201</v>
      </c>
      <c r="G1029" s="49" t="s">
        <v>2732</v>
      </c>
      <c r="H1029" s="51" t="s">
        <v>434</v>
      </c>
      <c r="I1029" s="49" t="s">
        <v>2287</v>
      </c>
      <c r="J1029" s="49" t="s">
        <v>116</v>
      </c>
      <c r="K1029" s="49"/>
      <c r="L1029" s="52" t="s">
        <v>116</v>
      </c>
      <c r="M1029" s="51" t="s">
        <v>3300</v>
      </c>
      <c r="N1029" s="51" t="s">
        <v>168</v>
      </c>
      <c r="O1029" s="49" t="s">
        <v>119</v>
      </c>
      <c r="P1029" s="51" t="s">
        <v>168</v>
      </c>
      <c r="Q1029" s="51"/>
      <c r="R1029" s="111" t="s">
        <v>139</v>
      </c>
      <c r="S1029" s="111" t="s">
        <v>42</v>
      </c>
      <c r="T1029" s="120"/>
      <c r="U1029" s="53">
        <v>4.49</v>
      </c>
      <c r="V1029" s="50">
        <v>45156</v>
      </c>
      <c r="W1029" s="49"/>
      <c r="X1029" s="52" t="s">
        <v>43</v>
      </c>
      <c r="Y1029" s="49" t="s">
        <v>140</v>
      </c>
      <c r="Z1029" s="112" t="s">
        <v>20460</v>
      </c>
      <c r="AA1029" s="51"/>
      <c r="AB1029" s="54">
        <v>50000</v>
      </c>
      <c r="AC1029" s="54">
        <v>0</v>
      </c>
      <c r="AD1029" s="54">
        <v>0</v>
      </c>
      <c r="AE1029" s="54">
        <v>0</v>
      </c>
      <c r="AF1029" s="3">
        <f>SUM(Table2[[#This Row],[PE 2021 Obligations]],Table2[[#This Row],[ROW 2021 Obligations]],Table2[[#This Row],[Construction 2021 Obligations]],Table2[[#This Row],[Paving 2021 Obligations]])</f>
        <v>50000</v>
      </c>
      <c r="AG1029" s="54">
        <v>50000</v>
      </c>
      <c r="AH1029" s="54">
        <v>0</v>
      </c>
      <c r="AI1029" s="54">
        <v>0</v>
      </c>
      <c r="AJ1029" s="54">
        <v>0</v>
      </c>
      <c r="AK1029" s="54">
        <v>50000</v>
      </c>
      <c r="AL1029" s="49"/>
    </row>
    <row r="1030" spans="1:38" ht="30" hidden="1" x14ac:dyDescent="0.25">
      <c r="A1030" s="47">
        <v>121454</v>
      </c>
      <c r="B1030" s="48">
        <v>3</v>
      </c>
      <c r="C1030" s="49" t="s">
        <v>73</v>
      </c>
      <c r="D1030" s="50">
        <v>41925</v>
      </c>
      <c r="E1030" s="49" t="s">
        <v>1530</v>
      </c>
      <c r="F1030" s="50">
        <v>44075</v>
      </c>
      <c r="G1030" s="49" t="s">
        <v>75</v>
      </c>
      <c r="H1030" s="51" t="s">
        <v>434</v>
      </c>
      <c r="I1030" s="49" t="s">
        <v>441</v>
      </c>
      <c r="J1030" s="49" t="s">
        <v>116</v>
      </c>
      <c r="K1030" s="49"/>
      <c r="L1030" s="52" t="s">
        <v>116</v>
      </c>
      <c r="M1030" s="51" t="s">
        <v>2163</v>
      </c>
      <c r="N1030" s="51" t="s">
        <v>2164</v>
      </c>
      <c r="O1030" s="49" t="s">
        <v>60</v>
      </c>
      <c r="P1030" s="51" t="s">
        <v>168</v>
      </c>
      <c r="Q1030" s="51"/>
      <c r="R1030" s="111" t="s">
        <v>139</v>
      </c>
      <c r="S1030" s="111" t="s">
        <v>42</v>
      </c>
      <c r="T1030" s="120"/>
      <c r="U1030" s="53">
        <v>1.1499999999999999</v>
      </c>
      <c r="V1030" s="52"/>
      <c r="W1030" s="49"/>
      <c r="X1030" s="52" t="s">
        <v>43</v>
      </c>
      <c r="Y1030" s="49" t="s">
        <v>140</v>
      </c>
      <c r="Z1030" s="112" t="s">
        <v>20460</v>
      </c>
      <c r="AA1030" s="51"/>
      <c r="AB1030" s="54">
        <v>0</v>
      </c>
      <c r="AC1030" s="54">
        <v>4000000</v>
      </c>
      <c r="AD1030" s="54">
        <v>0</v>
      </c>
      <c r="AE1030" s="54">
        <v>0</v>
      </c>
      <c r="AF1030" s="3">
        <f>SUM(Table2[[#This Row],[PE 2021 Obligations]],Table2[[#This Row],[ROW 2021 Obligations]],Table2[[#This Row],[Construction 2021 Obligations]],Table2[[#This Row],[Paving 2021 Obligations]])</f>
        <v>4000000</v>
      </c>
      <c r="AG1030" s="54">
        <v>2000000</v>
      </c>
      <c r="AH1030" s="54">
        <v>4000000</v>
      </c>
      <c r="AI1030" s="54">
        <v>0</v>
      </c>
      <c r="AJ1030" s="54">
        <v>0</v>
      </c>
      <c r="AK1030" s="54">
        <v>6000000</v>
      </c>
      <c r="AL1030" s="49" t="s">
        <v>2165</v>
      </c>
    </row>
    <row r="1031" spans="1:38" ht="60" hidden="1" x14ac:dyDescent="0.25">
      <c r="A1031" s="13">
        <v>123349</v>
      </c>
      <c r="B1031" s="15">
        <v>4</v>
      </c>
      <c r="C1031" s="43" t="s">
        <v>73</v>
      </c>
      <c r="D1031" s="44">
        <v>42424</v>
      </c>
      <c r="E1031" s="43" t="s">
        <v>1884</v>
      </c>
      <c r="F1031" s="44">
        <v>44215</v>
      </c>
      <c r="G1031" s="43" t="s">
        <v>75</v>
      </c>
      <c r="H1031" s="45" t="s">
        <v>126</v>
      </c>
      <c r="I1031" s="43" t="s">
        <v>2444</v>
      </c>
      <c r="J1031" s="43"/>
      <c r="K1031" s="43" t="s">
        <v>2445</v>
      </c>
      <c r="L1031" s="46" t="s">
        <v>37</v>
      </c>
      <c r="M1031" s="45" t="s">
        <v>2446</v>
      </c>
      <c r="N1031" s="45" t="s">
        <v>2447</v>
      </c>
      <c r="O1031" s="43" t="s">
        <v>60</v>
      </c>
      <c r="P1031" s="45" t="s">
        <v>168</v>
      </c>
      <c r="Q1031" s="45"/>
      <c r="R1031" s="112" t="s">
        <v>139</v>
      </c>
      <c r="S1031" s="112" t="s">
        <v>42</v>
      </c>
      <c r="T1031" s="59"/>
      <c r="U1031" s="10">
        <v>1.8</v>
      </c>
      <c r="V1031" s="46"/>
      <c r="W1031" s="43"/>
      <c r="X1031" s="46" t="s">
        <v>43</v>
      </c>
      <c r="Y1031" s="43" t="s">
        <v>78</v>
      </c>
      <c r="Z1031" s="111" t="s">
        <v>20458</v>
      </c>
      <c r="AA1031" s="45"/>
      <c r="AB1031" s="3">
        <v>0</v>
      </c>
      <c r="AC1031" s="3">
        <v>1107433</v>
      </c>
      <c r="AD1031" s="3">
        <v>0</v>
      </c>
      <c r="AE1031" s="3">
        <v>0</v>
      </c>
      <c r="AF1031" s="3">
        <f>SUM(Table2[[#This Row],[PE 2021 Obligations]],Table2[[#This Row],[ROW 2021 Obligations]],Table2[[#This Row],[Construction 2021 Obligations]],Table2[[#This Row],[Paving 2021 Obligations]])</f>
        <v>1107433</v>
      </c>
      <c r="AG1031" s="3">
        <v>1500000</v>
      </c>
      <c r="AH1031" s="3">
        <v>1107433</v>
      </c>
      <c r="AI1031" s="3">
        <v>0</v>
      </c>
      <c r="AJ1031" s="3">
        <v>0</v>
      </c>
      <c r="AK1031" s="3">
        <v>2607433</v>
      </c>
      <c r="AL1031" s="43" t="s">
        <v>2448</v>
      </c>
    </row>
    <row r="1032" spans="1:38" ht="45" hidden="1" x14ac:dyDescent="0.25">
      <c r="A1032" s="47">
        <v>125058</v>
      </c>
      <c r="B1032" s="48">
        <v>2</v>
      </c>
      <c r="C1032" s="49" t="s">
        <v>73</v>
      </c>
      <c r="D1032" s="50">
        <v>42614</v>
      </c>
      <c r="E1032" s="49" t="s">
        <v>1928</v>
      </c>
      <c r="F1032" s="50">
        <v>44260</v>
      </c>
      <c r="G1032" s="49" t="s">
        <v>108</v>
      </c>
      <c r="H1032" s="51" t="s">
        <v>241</v>
      </c>
      <c r="I1032" s="49"/>
      <c r="J1032" s="49"/>
      <c r="K1032" s="49"/>
      <c r="L1032" s="52"/>
      <c r="M1032" s="51" t="s">
        <v>3339</v>
      </c>
      <c r="N1032" s="51" t="s">
        <v>3340</v>
      </c>
      <c r="O1032" s="49" t="s">
        <v>60</v>
      </c>
      <c r="P1032" s="51" t="s">
        <v>168</v>
      </c>
      <c r="Q1032" s="51"/>
      <c r="R1032" s="111" t="s">
        <v>139</v>
      </c>
      <c r="S1032" s="111" t="s">
        <v>42</v>
      </c>
      <c r="T1032" s="120"/>
      <c r="U1032" s="53">
        <v>0.82</v>
      </c>
      <c r="V1032" s="50">
        <v>44365</v>
      </c>
      <c r="W1032" s="49"/>
      <c r="X1032" s="52" t="s">
        <v>43</v>
      </c>
      <c r="Y1032" s="49" t="s">
        <v>78</v>
      </c>
      <c r="Z1032" s="111" t="s">
        <v>20458</v>
      </c>
      <c r="AA1032" s="51"/>
      <c r="AB1032" s="54">
        <v>0</v>
      </c>
      <c r="AC1032" s="54">
        <v>0</v>
      </c>
      <c r="AD1032" s="54">
        <v>1584171</v>
      </c>
      <c r="AE1032" s="54">
        <v>0</v>
      </c>
      <c r="AF1032" s="3">
        <f>SUM(Table2[[#This Row],[PE 2021 Obligations]],Table2[[#This Row],[ROW 2021 Obligations]],Table2[[#This Row],[Construction 2021 Obligations]],Table2[[#This Row],[Paving 2021 Obligations]])</f>
        <v>1584171</v>
      </c>
      <c r="AG1032" s="54">
        <v>282851</v>
      </c>
      <c r="AH1032" s="54">
        <v>157085</v>
      </c>
      <c r="AI1032" s="54">
        <v>1584171</v>
      </c>
      <c r="AJ1032" s="54">
        <v>0</v>
      </c>
      <c r="AK1032" s="54">
        <v>2024107</v>
      </c>
      <c r="AL1032" s="49" t="s">
        <v>3341</v>
      </c>
    </row>
    <row r="1033" spans="1:38" ht="60" hidden="1" x14ac:dyDescent="0.25">
      <c r="A1033" s="13">
        <v>125070</v>
      </c>
      <c r="B1033" s="15">
        <v>2</v>
      </c>
      <c r="C1033" s="43" t="s">
        <v>73</v>
      </c>
      <c r="D1033" s="44">
        <v>42622</v>
      </c>
      <c r="E1033" s="43" t="s">
        <v>1928</v>
      </c>
      <c r="F1033" s="44">
        <v>44215</v>
      </c>
      <c r="G1033" s="43" t="s">
        <v>75</v>
      </c>
      <c r="H1033" s="45" t="s">
        <v>241</v>
      </c>
      <c r="I1033" s="43" t="s">
        <v>3342</v>
      </c>
      <c r="J1033" s="43"/>
      <c r="K1033" s="43"/>
      <c r="L1033" s="46"/>
      <c r="M1033" s="45" t="s">
        <v>3343</v>
      </c>
      <c r="N1033" s="45" t="s">
        <v>3344</v>
      </c>
      <c r="O1033" s="43" t="s">
        <v>60</v>
      </c>
      <c r="P1033" s="45" t="s">
        <v>168</v>
      </c>
      <c r="Q1033" s="45"/>
      <c r="R1033" s="112" t="s">
        <v>139</v>
      </c>
      <c r="S1033" s="112" t="s">
        <v>42</v>
      </c>
      <c r="T1033" s="59"/>
      <c r="U1033" s="10">
        <v>0.73</v>
      </c>
      <c r="V1033" s="46"/>
      <c r="W1033" s="43"/>
      <c r="X1033" s="46" t="s">
        <v>43</v>
      </c>
      <c r="Y1033" s="43" t="s">
        <v>78</v>
      </c>
      <c r="Z1033" s="111" t="s">
        <v>20458</v>
      </c>
      <c r="AA1033" s="45"/>
      <c r="AB1033" s="3">
        <v>29750</v>
      </c>
      <c r="AC1033" s="3">
        <v>0</v>
      </c>
      <c r="AD1033" s="3">
        <v>0</v>
      </c>
      <c r="AE1033" s="3">
        <v>0</v>
      </c>
      <c r="AF1033" s="3">
        <f>SUM(Table2[[#This Row],[PE 2021 Obligations]],Table2[[#This Row],[ROW 2021 Obligations]],Table2[[#This Row],[Construction 2021 Obligations]],Table2[[#This Row],[Paving 2021 Obligations]])</f>
        <v>29750</v>
      </c>
      <c r="AG1033" s="3">
        <v>40095</v>
      </c>
      <c r="AH1033" s="3">
        <v>0</v>
      </c>
      <c r="AI1033" s="3">
        <v>0</v>
      </c>
      <c r="AJ1033" s="3">
        <v>0</v>
      </c>
      <c r="AK1033" s="3">
        <v>40095</v>
      </c>
      <c r="AL1033" s="43" t="s">
        <v>3345</v>
      </c>
    </row>
    <row r="1034" spans="1:38" ht="60" hidden="1" x14ac:dyDescent="0.25">
      <c r="A1034" s="47">
        <v>125568</v>
      </c>
      <c r="B1034" s="48">
        <v>4</v>
      </c>
      <c r="C1034" s="49" t="s">
        <v>73</v>
      </c>
      <c r="D1034" s="50">
        <v>42796</v>
      </c>
      <c r="E1034" s="49" t="s">
        <v>1884</v>
      </c>
      <c r="F1034" s="50">
        <v>44215</v>
      </c>
      <c r="G1034" s="49" t="s">
        <v>75</v>
      </c>
      <c r="H1034" s="51" t="s">
        <v>126</v>
      </c>
      <c r="I1034" s="49"/>
      <c r="J1034" s="49"/>
      <c r="K1034" s="49"/>
      <c r="L1034" s="52"/>
      <c r="M1034" s="51" t="s">
        <v>3621</v>
      </c>
      <c r="N1034" s="51" t="s">
        <v>3622</v>
      </c>
      <c r="O1034" s="49" t="s">
        <v>60</v>
      </c>
      <c r="P1034" s="51" t="s">
        <v>168</v>
      </c>
      <c r="Q1034" s="51"/>
      <c r="R1034" s="111" t="s">
        <v>139</v>
      </c>
      <c r="S1034" s="111" t="s">
        <v>42</v>
      </c>
      <c r="T1034" s="120"/>
      <c r="U1034" s="53">
        <v>1.35</v>
      </c>
      <c r="V1034" s="52"/>
      <c r="W1034" s="49"/>
      <c r="X1034" s="52" t="s">
        <v>43</v>
      </c>
      <c r="Y1034" s="49" t="s">
        <v>78</v>
      </c>
      <c r="Z1034" s="111" t="s">
        <v>20458</v>
      </c>
      <c r="AA1034" s="51"/>
      <c r="AB1034" s="54">
        <v>0</v>
      </c>
      <c r="AC1034" s="54">
        <v>885665</v>
      </c>
      <c r="AD1034" s="54">
        <v>0</v>
      </c>
      <c r="AE1034" s="54">
        <v>0</v>
      </c>
      <c r="AF1034" s="3">
        <f>SUM(Table2[[#This Row],[PE 2021 Obligations]],Table2[[#This Row],[ROW 2021 Obligations]],Table2[[#This Row],[Construction 2021 Obligations]],Table2[[#This Row],[Paving 2021 Obligations]])</f>
        <v>885665</v>
      </c>
      <c r="AG1034" s="54">
        <v>876547</v>
      </c>
      <c r="AH1034" s="54">
        <v>885665</v>
      </c>
      <c r="AI1034" s="54">
        <v>0</v>
      </c>
      <c r="AJ1034" s="54">
        <v>0</v>
      </c>
      <c r="AK1034" s="54">
        <v>1762212</v>
      </c>
      <c r="AL1034" s="49" t="s">
        <v>3623</v>
      </c>
    </row>
    <row r="1035" spans="1:38" ht="90" hidden="1" x14ac:dyDescent="0.25">
      <c r="A1035" s="47">
        <v>127933</v>
      </c>
      <c r="B1035" s="48">
        <v>1</v>
      </c>
      <c r="C1035" s="49" t="s">
        <v>73</v>
      </c>
      <c r="D1035" s="50">
        <v>43307</v>
      </c>
      <c r="E1035" s="49" t="s">
        <v>3905</v>
      </c>
      <c r="F1035" s="50">
        <v>44336</v>
      </c>
      <c r="G1035" s="49" t="s">
        <v>74</v>
      </c>
      <c r="H1035" s="51" t="s">
        <v>209</v>
      </c>
      <c r="I1035" s="49"/>
      <c r="J1035" s="49"/>
      <c r="K1035" s="49"/>
      <c r="L1035" s="52"/>
      <c r="M1035" s="51" t="s">
        <v>4435</v>
      </c>
      <c r="N1035" s="51" t="s">
        <v>4436</v>
      </c>
      <c r="O1035" s="49" t="s">
        <v>60</v>
      </c>
      <c r="P1035" s="51" t="s">
        <v>168</v>
      </c>
      <c r="Q1035" s="51"/>
      <c r="R1035" s="111" t="s">
        <v>139</v>
      </c>
      <c r="S1035" s="111" t="s">
        <v>42</v>
      </c>
      <c r="T1035" s="120"/>
      <c r="U1035" s="53">
        <v>0.89</v>
      </c>
      <c r="V1035" s="52"/>
      <c r="W1035" s="49"/>
      <c r="X1035" s="52" t="s">
        <v>43</v>
      </c>
      <c r="Y1035" s="49" t="s">
        <v>78</v>
      </c>
      <c r="Z1035" s="111" t="s">
        <v>20458</v>
      </c>
      <c r="AA1035" s="51"/>
      <c r="AB1035" s="54">
        <v>273410</v>
      </c>
      <c r="AC1035" s="54">
        <v>0</v>
      </c>
      <c r="AD1035" s="54">
        <v>0</v>
      </c>
      <c r="AE1035" s="54">
        <v>0</v>
      </c>
      <c r="AF1035" s="3">
        <f>SUM(Table2[[#This Row],[PE 2021 Obligations]],Table2[[#This Row],[ROW 2021 Obligations]],Table2[[#This Row],[Construction 2021 Obligations]],Table2[[#This Row],[Paving 2021 Obligations]])</f>
        <v>273410</v>
      </c>
      <c r="AG1035" s="54">
        <v>333410</v>
      </c>
      <c r="AH1035" s="54">
        <v>650000</v>
      </c>
      <c r="AI1035" s="54">
        <v>0</v>
      </c>
      <c r="AJ1035" s="54">
        <v>0</v>
      </c>
      <c r="AK1035" s="54">
        <v>983410</v>
      </c>
      <c r="AL1035" s="49" t="s">
        <v>4437</v>
      </c>
    </row>
    <row r="1036" spans="1:38" ht="60" hidden="1" x14ac:dyDescent="0.25">
      <c r="A1036" s="47">
        <v>128789</v>
      </c>
      <c r="B1036" s="48">
        <v>2</v>
      </c>
      <c r="C1036" s="49" t="s">
        <v>73</v>
      </c>
      <c r="D1036" s="50">
        <v>43563</v>
      </c>
      <c r="E1036" s="49" t="s">
        <v>1928</v>
      </c>
      <c r="F1036" s="50">
        <v>44215</v>
      </c>
      <c r="G1036" s="49" t="s">
        <v>75</v>
      </c>
      <c r="H1036" s="51" t="s">
        <v>212</v>
      </c>
      <c r="I1036" s="49"/>
      <c r="J1036" s="49"/>
      <c r="K1036" s="49"/>
      <c r="L1036" s="52"/>
      <c r="M1036" s="51" t="s">
        <v>5068</v>
      </c>
      <c r="N1036" s="51" t="s">
        <v>5069</v>
      </c>
      <c r="O1036" s="49" t="s">
        <v>60</v>
      </c>
      <c r="P1036" s="51" t="s">
        <v>168</v>
      </c>
      <c r="Q1036" s="51"/>
      <c r="R1036" s="111" t="s">
        <v>139</v>
      </c>
      <c r="S1036" s="111" t="s">
        <v>42</v>
      </c>
      <c r="T1036" s="120"/>
      <c r="U1036" s="53">
        <v>1.0900000000000001</v>
      </c>
      <c r="V1036" s="52"/>
      <c r="W1036" s="49"/>
      <c r="X1036" s="52" t="s">
        <v>43</v>
      </c>
      <c r="Y1036" s="49" t="s">
        <v>78</v>
      </c>
      <c r="Z1036" s="111" t="s">
        <v>20458</v>
      </c>
      <c r="AA1036" s="51"/>
      <c r="AB1036" s="54">
        <v>70000</v>
      </c>
      <c r="AC1036" s="54">
        <v>0</v>
      </c>
      <c r="AD1036" s="54">
        <v>0</v>
      </c>
      <c r="AE1036" s="54">
        <v>0</v>
      </c>
      <c r="AF1036" s="3">
        <f>SUM(Table2[[#This Row],[PE 2021 Obligations]],Table2[[#This Row],[ROW 2021 Obligations]],Table2[[#This Row],[Construction 2021 Obligations]],Table2[[#This Row],[Paving 2021 Obligations]])</f>
        <v>70000</v>
      </c>
      <c r="AG1036" s="54">
        <v>70000</v>
      </c>
      <c r="AH1036" s="54">
        <v>0</v>
      </c>
      <c r="AI1036" s="54">
        <v>0</v>
      </c>
      <c r="AJ1036" s="54">
        <v>0</v>
      </c>
      <c r="AK1036" s="54">
        <v>70000</v>
      </c>
      <c r="AL1036" s="49" t="s">
        <v>5070</v>
      </c>
    </row>
    <row r="1037" spans="1:38" ht="30" hidden="1" x14ac:dyDescent="0.25">
      <c r="A1037" s="47">
        <v>112874.01</v>
      </c>
      <c r="B1037" s="48">
        <v>3</v>
      </c>
      <c r="C1037" s="49" t="s">
        <v>31</v>
      </c>
      <c r="D1037" s="50">
        <v>43432</v>
      </c>
      <c r="E1037" s="49" t="s">
        <v>1022</v>
      </c>
      <c r="F1037" s="50">
        <v>44215</v>
      </c>
      <c r="G1037" s="49" t="s">
        <v>75</v>
      </c>
      <c r="H1037" s="51" t="s">
        <v>362</v>
      </c>
      <c r="I1037" s="49" t="s">
        <v>1285</v>
      </c>
      <c r="J1037" s="49" t="s">
        <v>116</v>
      </c>
      <c r="K1037" s="49"/>
      <c r="L1037" s="52" t="s">
        <v>116</v>
      </c>
      <c r="M1037" s="51" t="s">
        <v>1286</v>
      </c>
      <c r="N1037" s="51" t="s">
        <v>1287</v>
      </c>
      <c r="O1037" s="49" t="s">
        <v>60</v>
      </c>
      <c r="P1037" s="51" t="s">
        <v>168</v>
      </c>
      <c r="Q1037" s="51"/>
      <c r="R1037" s="111" t="s">
        <v>139</v>
      </c>
      <c r="S1037" s="111" t="s">
        <v>42</v>
      </c>
      <c r="T1037" s="120"/>
      <c r="U1037" s="53">
        <v>0.5</v>
      </c>
      <c r="V1037" s="52"/>
      <c r="W1037" s="49"/>
      <c r="X1037" s="52" t="s">
        <v>43</v>
      </c>
      <c r="Y1037" s="49" t="s">
        <v>78</v>
      </c>
      <c r="Z1037" s="127" t="s">
        <v>20461</v>
      </c>
      <c r="AA1037" s="51"/>
      <c r="AB1037" s="54">
        <v>0</v>
      </c>
      <c r="AC1037" s="54">
        <v>0</v>
      </c>
      <c r="AD1037" s="54">
        <v>2388187</v>
      </c>
      <c r="AE1037" s="54">
        <v>0</v>
      </c>
      <c r="AF1037" s="3">
        <f>SUM(Table2[[#This Row],[PE 2021 Obligations]],Table2[[#This Row],[ROW 2021 Obligations]],Table2[[#This Row],[Construction 2021 Obligations]],Table2[[#This Row],[Paving 2021 Obligations]])</f>
        <v>2388187</v>
      </c>
      <c r="AG1037" s="54">
        <v>0</v>
      </c>
      <c r="AH1037" s="54">
        <v>0</v>
      </c>
      <c r="AI1037" s="54">
        <v>5031748</v>
      </c>
      <c r="AJ1037" s="54">
        <v>0</v>
      </c>
      <c r="AK1037" s="54">
        <v>5031748</v>
      </c>
      <c r="AL1037" s="49" t="s">
        <v>1288</v>
      </c>
    </row>
    <row r="1038" spans="1:38" ht="45" hidden="1" x14ac:dyDescent="0.25">
      <c r="A1038" s="13">
        <v>125409</v>
      </c>
      <c r="B1038" s="15">
        <v>3</v>
      </c>
      <c r="C1038" s="43" t="s">
        <v>31</v>
      </c>
      <c r="D1038" s="44">
        <v>42753</v>
      </c>
      <c r="E1038" s="43" t="s">
        <v>543</v>
      </c>
      <c r="F1038" s="44">
        <v>44215</v>
      </c>
      <c r="G1038" s="43" t="s">
        <v>75</v>
      </c>
      <c r="H1038" s="45" t="s">
        <v>437</v>
      </c>
      <c r="I1038" s="43" t="s">
        <v>3439</v>
      </c>
      <c r="J1038" s="43" t="s">
        <v>116</v>
      </c>
      <c r="K1038" s="43"/>
      <c r="L1038" s="46" t="s">
        <v>116</v>
      </c>
      <c r="M1038" s="45" t="s">
        <v>3440</v>
      </c>
      <c r="N1038" s="45" t="s">
        <v>3441</v>
      </c>
      <c r="O1038" s="43" t="s">
        <v>60</v>
      </c>
      <c r="P1038" s="45" t="s">
        <v>168</v>
      </c>
      <c r="Q1038" s="45"/>
      <c r="R1038" s="112" t="s">
        <v>139</v>
      </c>
      <c r="S1038" s="112" t="s">
        <v>42</v>
      </c>
      <c r="T1038" s="59"/>
      <c r="U1038" s="10">
        <v>0.72599999999999998</v>
      </c>
      <c r="V1038" s="44">
        <v>44113</v>
      </c>
      <c r="W1038" s="43"/>
      <c r="X1038" s="46" t="s">
        <v>43</v>
      </c>
      <c r="Y1038" s="43" t="s">
        <v>78</v>
      </c>
      <c r="Z1038" s="112" t="s">
        <v>20461</v>
      </c>
      <c r="AA1038" s="45"/>
      <c r="AB1038" s="3">
        <v>0</v>
      </c>
      <c r="AC1038" s="3">
        <v>0</v>
      </c>
      <c r="AD1038" s="3">
        <v>6218482</v>
      </c>
      <c r="AE1038" s="3">
        <v>0</v>
      </c>
      <c r="AF1038" s="3">
        <f>SUM(Table2[[#This Row],[PE 2021 Obligations]],Table2[[#This Row],[ROW 2021 Obligations]],Table2[[#This Row],[Construction 2021 Obligations]],Table2[[#This Row],[Paving 2021 Obligations]])</f>
        <v>6218482</v>
      </c>
      <c r="AG1038" s="3">
        <v>45920.99</v>
      </c>
      <c r="AH1038" s="3">
        <v>0</v>
      </c>
      <c r="AI1038" s="3">
        <v>6218482</v>
      </c>
      <c r="AJ1038" s="3">
        <v>0</v>
      </c>
      <c r="AK1038" s="3">
        <v>6264402.9900000002</v>
      </c>
      <c r="AL1038" s="43" t="s">
        <v>3442</v>
      </c>
    </row>
    <row r="1039" spans="1:38" ht="105" hidden="1" x14ac:dyDescent="0.25">
      <c r="A1039" s="13">
        <v>130293</v>
      </c>
      <c r="B1039" s="15">
        <v>3</v>
      </c>
      <c r="C1039" s="43" t="s">
        <v>73</v>
      </c>
      <c r="D1039" s="44">
        <v>43951</v>
      </c>
      <c r="E1039" s="43" t="s">
        <v>4987</v>
      </c>
      <c r="F1039" s="44">
        <v>44236</v>
      </c>
      <c r="G1039" s="43" t="s">
        <v>832</v>
      </c>
      <c r="H1039" s="45" t="s">
        <v>362</v>
      </c>
      <c r="I1039" s="43" t="s">
        <v>1285</v>
      </c>
      <c r="J1039" s="43" t="s">
        <v>116</v>
      </c>
      <c r="K1039" s="43"/>
      <c r="L1039" s="46" t="s">
        <v>116</v>
      </c>
      <c r="M1039" s="45" t="s">
        <v>6210</v>
      </c>
      <c r="N1039" s="45" t="s">
        <v>6211</v>
      </c>
      <c r="O1039" s="43" t="s">
        <v>60</v>
      </c>
      <c r="P1039" s="45" t="s">
        <v>168</v>
      </c>
      <c r="Q1039" s="45"/>
      <c r="R1039" s="112" t="s">
        <v>139</v>
      </c>
      <c r="S1039" s="112" t="s">
        <v>42</v>
      </c>
      <c r="T1039" s="59"/>
      <c r="U1039" s="10">
        <v>3.37</v>
      </c>
      <c r="V1039" s="46"/>
      <c r="W1039" s="43"/>
      <c r="X1039" s="46" t="s">
        <v>43</v>
      </c>
      <c r="Y1039" s="43" t="s">
        <v>78</v>
      </c>
      <c r="Z1039" s="127" t="s">
        <v>20461</v>
      </c>
      <c r="AA1039" s="45"/>
      <c r="AB1039" s="3">
        <v>10000</v>
      </c>
      <c r="AC1039" s="3">
        <v>0</v>
      </c>
      <c r="AD1039" s="3">
        <v>0</v>
      </c>
      <c r="AE1039" s="3">
        <v>0</v>
      </c>
      <c r="AF1039" s="3">
        <f>SUM(Table2[[#This Row],[PE 2021 Obligations]],Table2[[#This Row],[ROW 2021 Obligations]],Table2[[#This Row],[Construction 2021 Obligations]],Table2[[#This Row],[Paving 2021 Obligations]])</f>
        <v>10000</v>
      </c>
      <c r="AG1039" s="3">
        <v>10000</v>
      </c>
      <c r="AH1039" s="3">
        <v>0</v>
      </c>
      <c r="AI1039" s="3">
        <v>0</v>
      </c>
      <c r="AJ1039" s="3">
        <v>0</v>
      </c>
      <c r="AK1039" s="3">
        <v>10000</v>
      </c>
      <c r="AL1039" s="43" t="s">
        <v>6212</v>
      </c>
    </row>
    <row r="1040" spans="1:38" ht="45" hidden="1" x14ac:dyDescent="0.25">
      <c r="A1040" s="13">
        <v>126525</v>
      </c>
      <c r="B1040" s="15">
        <v>2</v>
      </c>
      <c r="C1040" s="43" t="s">
        <v>73</v>
      </c>
      <c r="D1040" s="44">
        <v>42978</v>
      </c>
      <c r="E1040" s="43" t="s">
        <v>142</v>
      </c>
      <c r="F1040" s="44">
        <v>44064</v>
      </c>
      <c r="G1040" s="43" t="s">
        <v>102</v>
      </c>
      <c r="H1040" s="45" t="s">
        <v>154</v>
      </c>
      <c r="I1040" s="43" t="s">
        <v>3741</v>
      </c>
      <c r="J1040" s="43" t="s">
        <v>116</v>
      </c>
      <c r="K1040" s="43"/>
      <c r="L1040" s="46" t="s">
        <v>116</v>
      </c>
      <c r="M1040" s="45" t="s">
        <v>3742</v>
      </c>
      <c r="N1040" s="45" t="s">
        <v>3743</v>
      </c>
      <c r="O1040" s="43" t="s">
        <v>78</v>
      </c>
      <c r="P1040" s="45" t="s">
        <v>168</v>
      </c>
      <c r="Q1040" s="45"/>
      <c r="R1040" s="112" t="s">
        <v>139</v>
      </c>
      <c r="S1040" s="112" t="s">
        <v>42</v>
      </c>
      <c r="T1040" s="59"/>
      <c r="U1040" s="10">
        <v>0.3</v>
      </c>
      <c r="V1040" s="44">
        <v>44841</v>
      </c>
      <c r="W1040" s="43"/>
      <c r="X1040" s="46" t="s">
        <v>43</v>
      </c>
      <c r="Y1040" s="43" t="s">
        <v>78</v>
      </c>
      <c r="Z1040" s="127" t="s">
        <v>20461</v>
      </c>
      <c r="AA1040" s="45"/>
      <c r="AB1040" s="3">
        <v>0</v>
      </c>
      <c r="AC1040" s="3">
        <v>1107400</v>
      </c>
      <c r="AD1040" s="3">
        <v>0</v>
      </c>
      <c r="AE1040" s="3">
        <v>0</v>
      </c>
      <c r="AF1040" s="3">
        <f>SUM(Table2[[#This Row],[PE 2021 Obligations]],Table2[[#This Row],[ROW 2021 Obligations]],Table2[[#This Row],[Construction 2021 Obligations]],Table2[[#This Row],[Paving 2021 Obligations]])</f>
        <v>1107400</v>
      </c>
      <c r="AG1040" s="3">
        <v>147800</v>
      </c>
      <c r="AH1040" s="3">
        <v>1107400</v>
      </c>
      <c r="AI1040" s="3">
        <v>0</v>
      </c>
      <c r="AJ1040" s="3">
        <v>0</v>
      </c>
      <c r="AK1040" s="3">
        <v>1255200</v>
      </c>
      <c r="AL1040" s="43" t="s">
        <v>3744</v>
      </c>
    </row>
    <row r="1041" spans="1:38" ht="45" hidden="1" x14ac:dyDescent="0.25">
      <c r="A1041" s="47">
        <v>125200</v>
      </c>
      <c r="B1041" s="48">
        <v>1</v>
      </c>
      <c r="C1041" s="49" t="s">
        <v>474</v>
      </c>
      <c r="D1041" s="50">
        <v>42648</v>
      </c>
      <c r="E1041" s="49" t="s">
        <v>3375</v>
      </c>
      <c r="F1041" s="50">
        <v>44361</v>
      </c>
      <c r="G1041" s="49" t="s">
        <v>32</v>
      </c>
      <c r="H1041" s="51" t="s">
        <v>337</v>
      </c>
      <c r="I1041" s="49" t="s">
        <v>464</v>
      </c>
      <c r="J1041" s="49" t="s">
        <v>116</v>
      </c>
      <c r="K1041" s="49"/>
      <c r="L1041" s="52" t="s">
        <v>116</v>
      </c>
      <c r="M1041" s="51" t="s">
        <v>3379</v>
      </c>
      <c r="N1041" s="51" t="s">
        <v>3380</v>
      </c>
      <c r="O1041" s="49" t="s">
        <v>632</v>
      </c>
      <c r="P1041" s="51" t="s">
        <v>168</v>
      </c>
      <c r="Q1041" s="51"/>
      <c r="R1041" s="111" t="s">
        <v>139</v>
      </c>
      <c r="S1041" s="111" t="s">
        <v>42</v>
      </c>
      <c r="T1041" s="120"/>
      <c r="U1041" s="53">
        <v>0.54</v>
      </c>
      <c r="V1041" s="50">
        <v>44113</v>
      </c>
      <c r="W1041" s="49"/>
      <c r="X1041" s="52" t="s">
        <v>43</v>
      </c>
      <c r="Y1041" s="49" t="s">
        <v>78</v>
      </c>
      <c r="Z1041" s="127" t="s">
        <v>20461</v>
      </c>
      <c r="AA1041" s="51"/>
      <c r="AB1041" s="54">
        <v>18440</v>
      </c>
      <c r="AC1041" s="54">
        <v>0</v>
      </c>
      <c r="AD1041" s="54">
        <v>494850</v>
      </c>
      <c r="AE1041" s="54">
        <v>0</v>
      </c>
      <c r="AF1041" s="3">
        <f>SUM(Table2[[#This Row],[PE 2021 Obligations]],Table2[[#This Row],[ROW 2021 Obligations]],Table2[[#This Row],[Construction 2021 Obligations]],Table2[[#This Row],[Paving 2021 Obligations]])</f>
        <v>513290</v>
      </c>
      <c r="AG1041" s="54">
        <v>109545</v>
      </c>
      <c r="AH1041" s="54">
        <v>0</v>
      </c>
      <c r="AI1041" s="54">
        <v>494850</v>
      </c>
      <c r="AJ1041" s="54">
        <v>0</v>
      </c>
      <c r="AK1041" s="54">
        <v>604395</v>
      </c>
      <c r="AL1041" s="49" t="s">
        <v>3381</v>
      </c>
    </row>
    <row r="1042" spans="1:38" ht="60" hidden="1" x14ac:dyDescent="0.25">
      <c r="A1042" s="13">
        <v>124865</v>
      </c>
      <c r="B1042" s="15">
        <v>3</v>
      </c>
      <c r="C1042" s="43" t="s">
        <v>474</v>
      </c>
      <c r="D1042" s="44">
        <v>42580</v>
      </c>
      <c r="E1042" s="43" t="s">
        <v>2469</v>
      </c>
      <c r="F1042" s="44">
        <v>44209</v>
      </c>
      <c r="G1042" s="43" t="s">
        <v>32</v>
      </c>
      <c r="H1042" s="45" t="s">
        <v>425</v>
      </c>
      <c r="I1042" s="43" t="s">
        <v>1518</v>
      </c>
      <c r="J1042" s="43" t="s">
        <v>1518</v>
      </c>
      <c r="K1042" s="43"/>
      <c r="L1042" s="46"/>
      <c r="M1042" s="45" t="s">
        <v>3296</v>
      </c>
      <c r="N1042" s="45" t="s">
        <v>3297</v>
      </c>
      <c r="O1042" s="43" t="s">
        <v>1520</v>
      </c>
      <c r="P1042" s="45" t="s">
        <v>3298</v>
      </c>
      <c r="Q1042" s="45"/>
      <c r="R1042" s="112" t="s">
        <v>139</v>
      </c>
      <c r="S1042" s="112" t="s">
        <v>42</v>
      </c>
      <c r="T1042" s="59"/>
      <c r="U1042" s="56" t="s">
        <v>32</v>
      </c>
      <c r="V1042" s="44">
        <v>43966</v>
      </c>
      <c r="W1042" s="43"/>
      <c r="X1042" s="46" t="s">
        <v>43</v>
      </c>
      <c r="Y1042" s="43" t="s">
        <v>44</v>
      </c>
      <c r="Z1042" s="127" t="s">
        <v>20458</v>
      </c>
      <c r="AA1042" s="45"/>
      <c r="AB1042" s="3">
        <v>0</v>
      </c>
      <c r="AC1042" s="3">
        <v>0</v>
      </c>
      <c r="AD1042" s="3">
        <v>380975.54</v>
      </c>
      <c r="AE1042" s="3">
        <v>0</v>
      </c>
      <c r="AF1042" s="3">
        <f>SUM(Table2[[#This Row],[PE 2021 Obligations]],Table2[[#This Row],[ROW 2021 Obligations]],Table2[[#This Row],[Construction 2021 Obligations]],Table2[[#This Row],[Paving 2021 Obligations]])</f>
        <v>380975.54</v>
      </c>
      <c r="AG1042" s="3">
        <v>90600</v>
      </c>
      <c r="AH1042" s="3">
        <v>34977</v>
      </c>
      <c r="AI1042" s="3">
        <v>380975.54</v>
      </c>
      <c r="AJ1042" s="3">
        <v>0</v>
      </c>
      <c r="AK1042" s="3">
        <v>506552.54</v>
      </c>
      <c r="AL1042" s="43" t="s">
        <v>3299</v>
      </c>
    </row>
    <row r="1043" spans="1:38" ht="30" hidden="1" x14ac:dyDescent="0.25">
      <c r="A1043" s="13">
        <v>127378</v>
      </c>
      <c r="B1043" s="15">
        <v>4</v>
      </c>
      <c r="C1043" s="43" t="s">
        <v>31</v>
      </c>
      <c r="D1043" s="44">
        <v>43193</v>
      </c>
      <c r="E1043" s="43" t="s">
        <v>75</v>
      </c>
      <c r="F1043" s="44">
        <v>44299</v>
      </c>
      <c r="G1043" s="43" t="s">
        <v>718</v>
      </c>
      <c r="H1043" s="45" t="s">
        <v>349</v>
      </c>
      <c r="I1043" s="43" t="s">
        <v>468</v>
      </c>
      <c r="J1043" s="43" t="s">
        <v>116</v>
      </c>
      <c r="K1043" s="43"/>
      <c r="L1043" s="46" t="s">
        <v>116</v>
      </c>
      <c r="M1043" s="45" t="s">
        <v>4203</v>
      </c>
      <c r="N1043" s="45" t="s">
        <v>4204</v>
      </c>
      <c r="O1043" s="43" t="s">
        <v>188</v>
      </c>
      <c r="P1043" s="45" t="s">
        <v>2347</v>
      </c>
      <c r="Q1043" s="45" t="s">
        <v>4204</v>
      </c>
      <c r="R1043" s="112" t="s">
        <v>139</v>
      </c>
      <c r="S1043" s="112" t="s">
        <v>84</v>
      </c>
      <c r="T1043" s="59"/>
      <c r="U1043" s="10">
        <v>5.16</v>
      </c>
      <c r="V1043" s="44">
        <v>44281</v>
      </c>
      <c r="W1043" s="43" t="s">
        <v>1179</v>
      </c>
      <c r="X1043" s="46" t="s">
        <v>43</v>
      </c>
      <c r="Y1043" s="43" t="s">
        <v>78</v>
      </c>
      <c r="Z1043" s="127" t="s">
        <v>20461</v>
      </c>
      <c r="AA1043" s="45" t="s">
        <v>4205</v>
      </c>
      <c r="AB1043" s="3">
        <v>0</v>
      </c>
      <c r="AC1043" s="3">
        <v>0</v>
      </c>
      <c r="AD1043" s="3">
        <v>97676</v>
      </c>
      <c r="AE1043" s="3">
        <v>1917125</v>
      </c>
      <c r="AF1043" s="3">
        <f>SUM(Table2[[#This Row],[PE 2021 Obligations]],Table2[[#This Row],[ROW 2021 Obligations]],Table2[[#This Row],[Construction 2021 Obligations]],Table2[[#This Row],[Paving 2021 Obligations]])</f>
        <v>2014801</v>
      </c>
      <c r="AG1043" s="3">
        <v>0</v>
      </c>
      <c r="AH1043" s="3">
        <v>0</v>
      </c>
      <c r="AI1043" s="3">
        <v>97676</v>
      </c>
      <c r="AJ1043" s="3">
        <v>1917125</v>
      </c>
      <c r="AK1043" s="3">
        <v>2014801</v>
      </c>
      <c r="AL1043" s="43" t="s">
        <v>4206</v>
      </c>
    </row>
    <row r="1044" spans="1:38" ht="30" hidden="1" x14ac:dyDescent="0.25">
      <c r="A1044" s="13">
        <v>127095</v>
      </c>
      <c r="B1044" s="15">
        <v>1</v>
      </c>
      <c r="C1044" s="43" t="s">
        <v>31</v>
      </c>
      <c r="D1044" s="44">
        <v>43172</v>
      </c>
      <c r="E1044" s="43" t="s">
        <v>75</v>
      </c>
      <c r="F1044" s="44">
        <v>44013</v>
      </c>
      <c r="G1044" s="43" t="s">
        <v>75</v>
      </c>
      <c r="H1044" s="45" t="s">
        <v>283</v>
      </c>
      <c r="I1044" s="43" t="s">
        <v>1772</v>
      </c>
      <c r="J1044" s="43" t="s">
        <v>116</v>
      </c>
      <c r="K1044" s="43"/>
      <c r="L1044" s="46" t="s">
        <v>116</v>
      </c>
      <c r="M1044" s="45" t="s">
        <v>3950</v>
      </c>
      <c r="N1044" s="45" t="s">
        <v>2587</v>
      </c>
      <c r="O1044" s="43" t="s">
        <v>188</v>
      </c>
      <c r="P1044" s="45" t="s">
        <v>2347</v>
      </c>
      <c r="Q1044" s="45" t="s">
        <v>2587</v>
      </c>
      <c r="R1044" s="112" t="s">
        <v>139</v>
      </c>
      <c r="S1044" s="130" t="s">
        <v>4621</v>
      </c>
      <c r="T1044" s="59" t="s">
        <v>4621</v>
      </c>
      <c r="U1044" s="10">
        <v>4.76</v>
      </c>
      <c r="V1044" s="44">
        <v>43966</v>
      </c>
      <c r="W1044" s="43" t="s">
        <v>1179</v>
      </c>
      <c r="X1044" s="46" t="s">
        <v>472</v>
      </c>
      <c r="Y1044" s="43" t="s">
        <v>140</v>
      </c>
      <c r="Z1044" s="127" t="s">
        <v>20460</v>
      </c>
      <c r="AA1044" s="45" t="s">
        <v>3951</v>
      </c>
      <c r="AB1044" s="3">
        <v>0</v>
      </c>
      <c r="AC1044" s="3">
        <v>0</v>
      </c>
      <c r="AD1044" s="3"/>
      <c r="AE1044" s="3">
        <v>324600</v>
      </c>
      <c r="AF1044" s="3">
        <f>SUM(Table2[[#This Row],[PE 2021 Obligations]],Table2[[#This Row],[ROW 2021 Obligations]],Table2[[#This Row],[Construction 2021 Obligations]],Table2[[#This Row],[Paving 2021 Obligations]])</f>
        <v>324600</v>
      </c>
      <c r="AG1044" s="3">
        <v>0</v>
      </c>
      <c r="AH1044" s="3">
        <v>0</v>
      </c>
      <c r="AI1044" s="3">
        <v>119900</v>
      </c>
      <c r="AJ1044" s="3">
        <v>2859700</v>
      </c>
      <c r="AK1044" s="3">
        <v>2979600</v>
      </c>
      <c r="AL1044" s="43" t="s">
        <v>3952</v>
      </c>
    </row>
    <row r="1045" spans="1:38" ht="30" x14ac:dyDescent="0.25">
      <c r="A1045" s="13">
        <v>127284</v>
      </c>
      <c r="B1045" s="15">
        <v>3</v>
      </c>
      <c r="C1045" s="43" t="s">
        <v>47</v>
      </c>
      <c r="D1045" s="44">
        <v>43186</v>
      </c>
      <c r="E1045" s="43" t="s">
        <v>75</v>
      </c>
      <c r="F1045" s="44">
        <v>43784</v>
      </c>
      <c r="G1045" s="43" t="s">
        <v>103</v>
      </c>
      <c r="H1045" s="45" t="s">
        <v>405</v>
      </c>
      <c r="I1045" s="43" t="s">
        <v>4000</v>
      </c>
      <c r="J1045" s="43" t="s">
        <v>116</v>
      </c>
      <c r="K1045" s="43"/>
      <c r="L1045" s="46" t="s">
        <v>116</v>
      </c>
      <c r="M1045" s="45" t="s">
        <v>4110</v>
      </c>
      <c r="N1045" s="45" t="s">
        <v>2587</v>
      </c>
      <c r="O1045" s="43" t="s">
        <v>188</v>
      </c>
      <c r="P1045" s="45" t="s">
        <v>2347</v>
      </c>
      <c r="Q1045" s="45" t="s">
        <v>2587</v>
      </c>
      <c r="R1045" s="112" t="s">
        <v>139</v>
      </c>
      <c r="S1045" s="130" t="s">
        <v>4621</v>
      </c>
      <c r="T1045" s="59" t="s">
        <v>4621</v>
      </c>
      <c r="U1045" s="10">
        <v>4.62</v>
      </c>
      <c r="V1045" s="44">
        <v>43553</v>
      </c>
      <c r="W1045" s="43" t="s">
        <v>1179</v>
      </c>
      <c r="X1045" s="46" t="s">
        <v>43</v>
      </c>
      <c r="Y1045" s="43" t="s">
        <v>78</v>
      </c>
      <c r="Z1045" s="127" t="s">
        <v>20461</v>
      </c>
      <c r="AA1045" s="45"/>
      <c r="AB1045" s="3">
        <v>0</v>
      </c>
      <c r="AC1045" s="3">
        <v>0</v>
      </c>
      <c r="AD1045" s="3">
        <v>10449.86</v>
      </c>
      <c r="AE1045" s="3">
        <v>4909.8500000000004</v>
      </c>
      <c r="AF1045" s="3">
        <f>SUM(Table2[[#This Row],[PE 2021 Obligations]],Table2[[#This Row],[ROW 2021 Obligations]],Table2[[#This Row],[Construction 2021 Obligations]],Table2[[#This Row],[Paving 2021 Obligations]])</f>
        <v>15359.710000000001</v>
      </c>
      <c r="AG1045" s="3">
        <v>0</v>
      </c>
      <c r="AH1045" s="3">
        <v>0</v>
      </c>
      <c r="AI1045" s="3">
        <v>121391.86</v>
      </c>
      <c r="AJ1045" s="3">
        <v>1267731.8500000001</v>
      </c>
      <c r="AK1045" s="3">
        <v>1389123.71</v>
      </c>
      <c r="AL1045" s="43" t="s">
        <v>4111</v>
      </c>
    </row>
    <row r="1046" spans="1:38" ht="30" hidden="1" x14ac:dyDescent="0.25">
      <c r="A1046" s="47">
        <v>129137</v>
      </c>
      <c r="B1046" s="48">
        <v>1</v>
      </c>
      <c r="C1046" s="49" t="s">
        <v>31</v>
      </c>
      <c r="D1046" s="50">
        <v>43635</v>
      </c>
      <c r="E1046" s="49" t="s">
        <v>75</v>
      </c>
      <c r="F1046" s="50">
        <v>44299</v>
      </c>
      <c r="G1046" s="49" t="s">
        <v>74</v>
      </c>
      <c r="H1046" s="51" t="s">
        <v>133</v>
      </c>
      <c r="I1046" s="49" t="s">
        <v>2291</v>
      </c>
      <c r="J1046" s="49" t="s">
        <v>116</v>
      </c>
      <c r="K1046" s="49"/>
      <c r="L1046" s="52" t="s">
        <v>116</v>
      </c>
      <c r="M1046" s="51" t="s">
        <v>5261</v>
      </c>
      <c r="N1046" s="51" t="s">
        <v>2587</v>
      </c>
      <c r="O1046" s="49" t="s">
        <v>188</v>
      </c>
      <c r="P1046" s="51" t="s">
        <v>2347</v>
      </c>
      <c r="Q1046" s="51" t="s">
        <v>2587</v>
      </c>
      <c r="R1046" s="111" t="s">
        <v>139</v>
      </c>
      <c r="S1046" s="130" t="s">
        <v>4621</v>
      </c>
      <c r="T1046" s="120" t="s">
        <v>4621</v>
      </c>
      <c r="U1046" s="53">
        <v>0.6</v>
      </c>
      <c r="V1046" s="50">
        <v>44281</v>
      </c>
      <c r="W1046" s="49" t="s">
        <v>1179</v>
      </c>
      <c r="X1046" s="52" t="s">
        <v>43</v>
      </c>
      <c r="Y1046" s="49" t="s">
        <v>140</v>
      </c>
      <c r="Z1046" s="112" t="s">
        <v>20460</v>
      </c>
      <c r="AA1046" s="51" t="s">
        <v>5262</v>
      </c>
      <c r="AB1046" s="54">
        <v>0</v>
      </c>
      <c r="AC1046" s="54">
        <v>0</v>
      </c>
      <c r="AD1046" s="54"/>
      <c r="AE1046" s="54">
        <v>366600</v>
      </c>
      <c r="AF1046" s="3">
        <f>SUM(Table2[[#This Row],[PE 2021 Obligations]],Table2[[#This Row],[ROW 2021 Obligations]],Table2[[#This Row],[Construction 2021 Obligations]],Table2[[#This Row],[Paving 2021 Obligations]])</f>
        <v>366600</v>
      </c>
      <c r="AG1046" s="54">
        <v>0</v>
      </c>
      <c r="AH1046" s="54">
        <v>0</v>
      </c>
      <c r="AI1046" s="54">
        <v>167000</v>
      </c>
      <c r="AJ1046" s="54">
        <v>366600</v>
      </c>
      <c r="AK1046" s="54">
        <v>533600</v>
      </c>
      <c r="AL1046" s="49" t="s">
        <v>5263</v>
      </c>
    </row>
    <row r="1047" spans="1:38" ht="30" x14ac:dyDescent="0.25">
      <c r="A1047" s="13">
        <v>129145</v>
      </c>
      <c r="B1047" s="15">
        <v>1</v>
      </c>
      <c r="C1047" s="43" t="s">
        <v>31</v>
      </c>
      <c r="D1047" s="44">
        <v>43635</v>
      </c>
      <c r="E1047" s="43" t="s">
        <v>75</v>
      </c>
      <c r="F1047" s="44">
        <v>44299</v>
      </c>
      <c r="G1047" s="43" t="s">
        <v>74</v>
      </c>
      <c r="H1047" s="45" t="s">
        <v>400</v>
      </c>
      <c r="I1047" s="43" t="s">
        <v>5270</v>
      </c>
      <c r="J1047" s="43" t="s">
        <v>116</v>
      </c>
      <c r="K1047" s="43"/>
      <c r="L1047" s="46" t="s">
        <v>116</v>
      </c>
      <c r="M1047" s="45" t="s">
        <v>5271</v>
      </c>
      <c r="N1047" s="45" t="s">
        <v>2587</v>
      </c>
      <c r="O1047" s="43" t="s">
        <v>188</v>
      </c>
      <c r="P1047" s="45" t="s">
        <v>2347</v>
      </c>
      <c r="Q1047" s="45" t="s">
        <v>2587</v>
      </c>
      <c r="R1047" s="112" t="s">
        <v>139</v>
      </c>
      <c r="S1047" s="130" t="s">
        <v>4621</v>
      </c>
      <c r="T1047" s="59" t="s">
        <v>4621</v>
      </c>
      <c r="U1047" s="10">
        <v>3.35</v>
      </c>
      <c r="V1047" s="44">
        <v>44281</v>
      </c>
      <c r="W1047" s="43" t="s">
        <v>1179</v>
      </c>
      <c r="X1047" s="46" t="s">
        <v>43</v>
      </c>
      <c r="Y1047" s="43" t="s">
        <v>78</v>
      </c>
      <c r="Z1047" s="112" t="s">
        <v>20461</v>
      </c>
      <c r="AA1047" s="45" t="s">
        <v>5272</v>
      </c>
      <c r="AB1047" s="3">
        <v>0</v>
      </c>
      <c r="AC1047" s="3">
        <v>0</v>
      </c>
      <c r="AD1047" s="3"/>
      <c r="AE1047" s="3">
        <v>2197500</v>
      </c>
      <c r="AF1047" s="3">
        <f>SUM(Table2[[#This Row],[PE 2021 Obligations]],Table2[[#This Row],[ROW 2021 Obligations]],Table2[[#This Row],[Construction 2021 Obligations]],Table2[[#This Row],[Paving 2021 Obligations]])</f>
        <v>2197500</v>
      </c>
      <c r="AG1047" s="3">
        <v>0</v>
      </c>
      <c r="AH1047" s="3">
        <v>0</v>
      </c>
      <c r="AI1047" s="3">
        <v>871300</v>
      </c>
      <c r="AJ1047" s="3">
        <v>2197500</v>
      </c>
      <c r="AK1047" s="3">
        <v>3068800</v>
      </c>
      <c r="AL1047" s="43" t="s">
        <v>5273</v>
      </c>
    </row>
    <row r="1048" spans="1:38" ht="30" x14ac:dyDescent="0.25">
      <c r="A1048" s="13">
        <v>129474</v>
      </c>
      <c r="B1048" s="15">
        <v>3</v>
      </c>
      <c r="C1048" s="43" t="s">
        <v>31</v>
      </c>
      <c r="D1048" s="44">
        <v>43685</v>
      </c>
      <c r="E1048" s="43" t="s">
        <v>75</v>
      </c>
      <c r="F1048" s="44">
        <v>44252</v>
      </c>
      <c r="G1048" s="43" t="s">
        <v>832</v>
      </c>
      <c r="H1048" s="45" t="s">
        <v>200</v>
      </c>
      <c r="I1048" s="43" t="s">
        <v>5474</v>
      </c>
      <c r="J1048" s="43" t="s">
        <v>116</v>
      </c>
      <c r="K1048" s="43"/>
      <c r="L1048" s="46" t="s">
        <v>116</v>
      </c>
      <c r="M1048" s="45" t="s">
        <v>5475</v>
      </c>
      <c r="N1048" s="45" t="s">
        <v>2587</v>
      </c>
      <c r="O1048" s="43" t="s">
        <v>188</v>
      </c>
      <c r="P1048" s="45" t="s">
        <v>2347</v>
      </c>
      <c r="Q1048" s="45" t="s">
        <v>2587</v>
      </c>
      <c r="R1048" s="112" t="s">
        <v>139</v>
      </c>
      <c r="S1048" s="130" t="s">
        <v>4621</v>
      </c>
      <c r="T1048" s="59" t="s">
        <v>4621</v>
      </c>
      <c r="U1048" s="10">
        <v>6.1</v>
      </c>
      <c r="V1048" s="44">
        <v>44232</v>
      </c>
      <c r="W1048" s="43" t="s">
        <v>1179</v>
      </c>
      <c r="X1048" s="46" t="s">
        <v>43</v>
      </c>
      <c r="Y1048" s="43" t="s">
        <v>78</v>
      </c>
      <c r="Z1048" s="112" t="s">
        <v>20461</v>
      </c>
      <c r="AA1048" s="45" t="s">
        <v>5476</v>
      </c>
      <c r="AB1048" s="3">
        <v>0</v>
      </c>
      <c r="AC1048" s="3">
        <v>0</v>
      </c>
      <c r="AD1048" s="3"/>
      <c r="AE1048" s="3">
        <v>661049</v>
      </c>
      <c r="AF1048" s="3">
        <f>SUM(Table2[[#This Row],[PE 2021 Obligations]],Table2[[#This Row],[ROW 2021 Obligations]],Table2[[#This Row],[Construction 2021 Obligations]],Table2[[#This Row],[Paving 2021 Obligations]])</f>
        <v>661049</v>
      </c>
      <c r="AG1048" s="3">
        <v>0</v>
      </c>
      <c r="AH1048" s="3">
        <v>0</v>
      </c>
      <c r="AI1048" s="3">
        <v>95069</v>
      </c>
      <c r="AJ1048" s="3">
        <v>661049</v>
      </c>
      <c r="AK1048" s="3">
        <v>756118</v>
      </c>
      <c r="AL1048" s="43" t="s">
        <v>5477</v>
      </c>
    </row>
    <row r="1049" spans="1:38" ht="30" x14ac:dyDescent="0.25">
      <c r="A1049" s="47">
        <v>129477</v>
      </c>
      <c r="B1049" s="48">
        <v>3</v>
      </c>
      <c r="C1049" s="49" t="s">
        <v>31</v>
      </c>
      <c r="D1049" s="50">
        <v>43685</v>
      </c>
      <c r="E1049" s="49" t="s">
        <v>75</v>
      </c>
      <c r="F1049" s="50">
        <v>44299</v>
      </c>
      <c r="G1049" s="49" t="s">
        <v>832</v>
      </c>
      <c r="H1049" s="51" t="s">
        <v>788</v>
      </c>
      <c r="I1049" s="49" t="s">
        <v>5483</v>
      </c>
      <c r="J1049" s="49" t="s">
        <v>116</v>
      </c>
      <c r="K1049" s="49"/>
      <c r="L1049" s="52" t="s">
        <v>116</v>
      </c>
      <c r="M1049" s="51" t="s">
        <v>5484</v>
      </c>
      <c r="N1049" s="51" t="s">
        <v>2587</v>
      </c>
      <c r="O1049" s="49" t="s">
        <v>188</v>
      </c>
      <c r="P1049" s="51" t="s">
        <v>2347</v>
      </c>
      <c r="Q1049" s="51" t="s">
        <v>2587</v>
      </c>
      <c r="R1049" s="111" t="s">
        <v>139</v>
      </c>
      <c r="S1049" s="130" t="s">
        <v>4621</v>
      </c>
      <c r="T1049" s="120" t="s">
        <v>4621</v>
      </c>
      <c r="U1049" s="53">
        <v>4.8899999999999997</v>
      </c>
      <c r="V1049" s="50">
        <v>44281</v>
      </c>
      <c r="W1049" s="49" t="s">
        <v>1179</v>
      </c>
      <c r="X1049" s="52" t="s">
        <v>43</v>
      </c>
      <c r="Y1049" s="49" t="s">
        <v>78</v>
      </c>
      <c r="Z1049" s="127" t="s">
        <v>20461</v>
      </c>
      <c r="AA1049" s="51" t="s">
        <v>5485</v>
      </c>
      <c r="AB1049" s="54">
        <v>0</v>
      </c>
      <c r="AC1049" s="54">
        <v>0</v>
      </c>
      <c r="AD1049" s="54"/>
      <c r="AE1049" s="54">
        <v>821210</v>
      </c>
      <c r="AF1049" s="3">
        <f>SUM(Table2[[#This Row],[PE 2021 Obligations]],Table2[[#This Row],[ROW 2021 Obligations]],Table2[[#This Row],[Construction 2021 Obligations]],Table2[[#This Row],[Paving 2021 Obligations]])</f>
        <v>821210</v>
      </c>
      <c r="AG1049" s="54">
        <v>0</v>
      </c>
      <c r="AH1049" s="54">
        <v>0</v>
      </c>
      <c r="AI1049" s="54">
        <v>256794</v>
      </c>
      <c r="AJ1049" s="54">
        <v>821210</v>
      </c>
      <c r="AK1049" s="54">
        <v>1078004</v>
      </c>
      <c r="AL1049" s="49" t="s">
        <v>5486</v>
      </c>
    </row>
    <row r="1050" spans="1:38" ht="30" hidden="1" x14ac:dyDescent="0.25">
      <c r="A1050" s="13">
        <v>130379</v>
      </c>
      <c r="B1050" s="15">
        <v>1</v>
      </c>
      <c r="C1050" s="43" t="s">
        <v>31</v>
      </c>
      <c r="D1050" s="44">
        <v>43977</v>
      </c>
      <c r="E1050" s="43" t="s">
        <v>75</v>
      </c>
      <c r="F1050" s="44">
        <v>44252</v>
      </c>
      <c r="G1050" s="43" t="s">
        <v>74</v>
      </c>
      <c r="H1050" s="45" t="s">
        <v>182</v>
      </c>
      <c r="I1050" s="43" t="s">
        <v>714</v>
      </c>
      <c r="J1050" s="43" t="s">
        <v>116</v>
      </c>
      <c r="K1050" s="43"/>
      <c r="L1050" s="46" t="s">
        <v>116</v>
      </c>
      <c r="M1050" s="45" t="s">
        <v>6320</v>
      </c>
      <c r="N1050" s="45" t="s">
        <v>2587</v>
      </c>
      <c r="O1050" s="43" t="s">
        <v>188</v>
      </c>
      <c r="P1050" s="45" t="s">
        <v>2347</v>
      </c>
      <c r="Q1050" s="45" t="s">
        <v>2587</v>
      </c>
      <c r="R1050" s="112" t="s">
        <v>139</v>
      </c>
      <c r="S1050" s="130" t="s">
        <v>4621</v>
      </c>
      <c r="T1050" s="59" t="s">
        <v>4621</v>
      </c>
      <c r="U1050" s="10">
        <v>5.12</v>
      </c>
      <c r="V1050" s="44">
        <v>44232</v>
      </c>
      <c r="W1050" s="43" t="s">
        <v>1179</v>
      </c>
      <c r="X1050" s="46" t="s">
        <v>472</v>
      </c>
      <c r="Y1050" s="43" t="s">
        <v>140</v>
      </c>
      <c r="Z1050" s="127" t="s">
        <v>20460</v>
      </c>
      <c r="AA1050" s="45" t="s">
        <v>6321</v>
      </c>
      <c r="AB1050" s="3">
        <v>0</v>
      </c>
      <c r="AC1050" s="3">
        <v>0</v>
      </c>
      <c r="AD1050" s="3"/>
      <c r="AE1050" s="3">
        <v>2659000</v>
      </c>
      <c r="AF1050" s="3">
        <f>SUM(Table2[[#This Row],[PE 2021 Obligations]],Table2[[#This Row],[ROW 2021 Obligations]],Table2[[#This Row],[Construction 2021 Obligations]],Table2[[#This Row],[Paving 2021 Obligations]])</f>
        <v>2659000</v>
      </c>
      <c r="AG1050" s="3">
        <v>0</v>
      </c>
      <c r="AH1050" s="3">
        <v>0</v>
      </c>
      <c r="AI1050" s="3">
        <v>366200</v>
      </c>
      <c r="AJ1050" s="3">
        <v>2659000</v>
      </c>
      <c r="AK1050" s="3">
        <v>3025200</v>
      </c>
      <c r="AL1050" s="43" t="s">
        <v>6322</v>
      </c>
    </row>
    <row r="1051" spans="1:38" x14ac:dyDescent="0.25">
      <c r="A1051" s="13">
        <v>127066</v>
      </c>
      <c r="B1051" s="15">
        <v>1</v>
      </c>
      <c r="C1051" s="43" t="s">
        <v>474</v>
      </c>
      <c r="D1051" s="44">
        <v>43168</v>
      </c>
      <c r="E1051" s="43" t="s">
        <v>75</v>
      </c>
      <c r="F1051" s="44">
        <v>44351</v>
      </c>
      <c r="G1051" s="43" t="s">
        <v>74</v>
      </c>
      <c r="H1051" s="45" t="s">
        <v>182</v>
      </c>
      <c r="I1051" s="43" t="s">
        <v>3923</v>
      </c>
      <c r="J1051" s="43" t="s">
        <v>116</v>
      </c>
      <c r="K1051" s="43"/>
      <c r="L1051" s="46" t="s">
        <v>116</v>
      </c>
      <c r="M1051" s="45" t="s">
        <v>3924</v>
      </c>
      <c r="N1051" s="45" t="s">
        <v>2587</v>
      </c>
      <c r="O1051" s="43" t="s">
        <v>188</v>
      </c>
      <c r="P1051" s="45" t="s">
        <v>443</v>
      </c>
      <c r="Q1051" s="45" t="s">
        <v>2587</v>
      </c>
      <c r="R1051" s="112" t="s">
        <v>139</v>
      </c>
      <c r="S1051" s="130" t="s">
        <v>4621</v>
      </c>
      <c r="T1051" s="59" t="s">
        <v>4621</v>
      </c>
      <c r="U1051" s="10">
        <v>2.59</v>
      </c>
      <c r="V1051" s="44">
        <v>44057</v>
      </c>
      <c r="W1051" s="43" t="s">
        <v>1179</v>
      </c>
      <c r="X1051" s="46" t="s">
        <v>43</v>
      </c>
      <c r="Y1051" s="43" t="s">
        <v>78</v>
      </c>
      <c r="Z1051" s="127" t="s">
        <v>20461</v>
      </c>
      <c r="AA1051" s="45"/>
      <c r="AB1051" s="3">
        <v>0</v>
      </c>
      <c r="AC1051" s="3">
        <v>0</v>
      </c>
      <c r="AD1051" s="3">
        <v>52900</v>
      </c>
      <c r="AE1051" s="3">
        <v>851900</v>
      </c>
      <c r="AF1051" s="3">
        <f>SUM(Table2[[#This Row],[PE 2021 Obligations]],Table2[[#This Row],[ROW 2021 Obligations]],Table2[[#This Row],[Construction 2021 Obligations]],Table2[[#This Row],[Paving 2021 Obligations]])</f>
        <v>904800</v>
      </c>
      <c r="AG1051" s="3">
        <v>0</v>
      </c>
      <c r="AH1051" s="3">
        <v>0</v>
      </c>
      <c r="AI1051" s="3">
        <v>52900</v>
      </c>
      <c r="AJ1051" s="3">
        <v>851900</v>
      </c>
      <c r="AK1051" s="3">
        <v>904800</v>
      </c>
      <c r="AL1051" s="43" t="s">
        <v>3925</v>
      </c>
    </row>
    <row r="1052" spans="1:38" hidden="1" x14ac:dyDescent="0.25">
      <c r="A1052" s="13">
        <v>127086</v>
      </c>
      <c r="B1052" s="15">
        <v>1</v>
      </c>
      <c r="C1052" s="43" t="s">
        <v>31</v>
      </c>
      <c r="D1052" s="44">
        <v>43171</v>
      </c>
      <c r="E1052" s="43" t="s">
        <v>75</v>
      </c>
      <c r="F1052" s="44">
        <v>44252</v>
      </c>
      <c r="G1052" s="43" t="s">
        <v>74</v>
      </c>
      <c r="H1052" s="45" t="s">
        <v>337</v>
      </c>
      <c r="I1052" s="43" t="s">
        <v>614</v>
      </c>
      <c r="J1052" s="43" t="s">
        <v>116</v>
      </c>
      <c r="K1052" s="43"/>
      <c r="L1052" s="46" t="s">
        <v>116</v>
      </c>
      <c r="M1052" s="45" t="s">
        <v>3934</v>
      </c>
      <c r="N1052" s="45" t="s">
        <v>2587</v>
      </c>
      <c r="O1052" s="43" t="s">
        <v>188</v>
      </c>
      <c r="P1052" s="45" t="s">
        <v>443</v>
      </c>
      <c r="Q1052" s="45" t="s">
        <v>2587</v>
      </c>
      <c r="R1052" s="112" t="s">
        <v>139</v>
      </c>
      <c r="S1052" s="130" t="s">
        <v>4621</v>
      </c>
      <c r="T1052" s="59" t="s">
        <v>4621</v>
      </c>
      <c r="U1052" s="10">
        <v>4.07</v>
      </c>
      <c r="V1052" s="44">
        <v>44232</v>
      </c>
      <c r="W1052" s="43" t="s">
        <v>1179</v>
      </c>
      <c r="X1052" s="46" t="s">
        <v>472</v>
      </c>
      <c r="Y1052" s="43" t="s">
        <v>140</v>
      </c>
      <c r="Z1052" s="112" t="s">
        <v>20460</v>
      </c>
      <c r="AA1052" s="45"/>
      <c r="AB1052" s="3">
        <v>0</v>
      </c>
      <c r="AC1052" s="3">
        <v>0</v>
      </c>
      <c r="AD1052" s="3">
        <v>36100</v>
      </c>
      <c r="AE1052" s="3">
        <v>1577100</v>
      </c>
      <c r="AF1052" s="3">
        <f>SUM(Table2[[#This Row],[PE 2021 Obligations]],Table2[[#This Row],[ROW 2021 Obligations]],Table2[[#This Row],[Construction 2021 Obligations]],Table2[[#This Row],[Paving 2021 Obligations]])</f>
        <v>1613200</v>
      </c>
      <c r="AG1052" s="3">
        <v>0</v>
      </c>
      <c r="AH1052" s="3">
        <v>0</v>
      </c>
      <c r="AI1052" s="3">
        <v>36100</v>
      </c>
      <c r="AJ1052" s="3">
        <v>1577100</v>
      </c>
      <c r="AK1052" s="3">
        <v>1613200</v>
      </c>
      <c r="AL1052" s="43" t="s">
        <v>3935</v>
      </c>
    </row>
    <row r="1053" spans="1:38" hidden="1" x14ac:dyDescent="0.25">
      <c r="A1053" s="13">
        <v>127099</v>
      </c>
      <c r="B1053" s="15">
        <v>1</v>
      </c>
      <c r="C1053" s="43" t="s">
        <v>31</v>
      </c>
      <c r="D1053" s="44">
        <v>43172</v>
      </c>
      <c r="E1053" s="43" t="s">
        <v>75</v>
      </c>
      <c r="F1053" s="44">
        <v>44252</v>
      </c>
      <c r="G1053" s="43" t="s">
        <v>74</v>
      </c>
      <c r="H1053" s="45" t="s">
        <v>283</v>
      </c>
      <c r="I1053" s="43" t="s">
        <v>669</v>
      </c>
      <c r="J1053" s="43" t="s">
        <v>116</v>
      </c>
      <c r="K1053" s="43"/>
      <c r="L1053" s="46" t="s">
        <v>116</v>
      </c>
      <c r="M1053" s="45" t="s">
        <v>3956</v>
      </c>
      <c r="N1053" s="45" t="s">
        <v>2587</v>
      </c>
      <c r="O1053" s="43" t="s">
        <v>188</v>
      </c>
      <c r="P1053" s="45" t="s">
        <v>443</v>
      </c>
      <c r="Q1053" s="45" t="s">
        <v>2587</v>
      </c>
      <c r="R1053" s="112" t="s">
        <v>139</v>
      </c>
      <c r="S1053" s="130" t="s">
        <v>4621</v>
      </c>
      <c r="T1053" s="59" t="s">
        <v>4621</v>
      </c>
      <c r="U1053" s="10">
        <v>7.09</v>
      </c>
      <c r="V1053" s="44">
        <v>44232</v>
      </c>
      <c r="W1053" s="43" t="s">
        <v>1179</v>
      </c>
      <c r="X1053" s="46" t="s">
        <v>472</v>
      </c>
      <c r="Y1053" s="43" t="s">
        <v>140</v>
      </c>
      <c r="Z1053" s="112" t="s">
        <v>20460</v>
      </c>
      <c r="AA1053" s="45"/>
      <c r="AB1053" s="3">
        <v>0</v>
      </c>
      <c r="AC1053" s="3">
        <v>0</v>
      </c>
      <c r="AD1053" s="3">
        <v>372000</v>
      </c>
      <c r="AE1053" s="3">
        <v>4703100</v>
      </c>
      <c r="AF1053" s="3">
        <f>SUM(Table2[[#This Row],[PE 2021 Obligations]],Table2[[#This Row],[ROW 2021 Obligations]],Table2[[#This Row],[Construction 2021 Obligations]],Table2[[#This Row],[Paving 2021 Obligations]])</f>
        <v>5075100</v>
      </c>
      <c r="AG1053" s="3">
        <v>0</v>
      </c>
      <c r="AH1053" s="3">
        <v>0</v>
      </c>
      <c r="AI1053" s="3">
        <v>372000</v>
      </c>
      <c r="AJ1053" s="3">
        <v>4703100</v>
      </c>
      <c r="AK1053" s="3">
        <v>5075100</v>
      </c>
      <c r="AL1053" s="43" t="s">
        <v>3957</v>
      </c>
    </row>
    <row r="1054" spans="1:38" x14ac:dyDescent="0.25">
      <c r="A1054" s="47">
        <v>127331</v>
      </c>
      <c r="B1054" s="48">
        <v>3</v>
      </c>
      <c r="C1054" s="49" t="s">
        <v>474</v>
      </c>
      <c r="D1054" s="50">
        <v>43187</v>
      </c>
      <c r="E1054" s="49" t="s">
        <v>75</v>
      </c>
      <c r="F1054" s="50">
        <v>44174</v>
      </c>
      <c r="G1054" s="49" t="s">
        <v>32</v>
      </c>
      <c r="H1054" s="51" t="s">
        <v>273</v>
      </c>
      <c r="I1054" s="49" t="s">
        <v>2020</v>
      </c>
      <c r="J1054" s="49" t="s">
        <v>116</v>
      </c>
      <c r="K1054" s="49"/>
      <c r="L1054" s="52" t="s">
        <v>116</v>
      </c>
      <c r="M1054" s="51" t="s">
        <v>4147</v>
      </c>
      <c r="N1054" s="51" t="s">
        <v>2587</v>
      </c>
      <c r="O1054" s="49" t="s">
        <v>188</v>
      </c>
      <c r="P1054" s="51" t="s">
        <v>443</v>
      </c>
      <c r="Q1054" s="51" t="s">
        <v>2587</v>
      </c>
      <c r="R1054" s="111" t="s">
        <v>139</v>
      </c>
      <c r="S1054" s="130" t="s">
        <v>4621</v>
      </c>
      <c r="T1054" s="120" t="s">
        <v>4621</v>
      </c>
      <c r="U1054" s="53">
        <v>5.92</v>
      </c>
      <c r="V1054" s="50">
        <v>43917</v>
      </c>
      <c r="W1054" s="49" t="s">
        <v>1179</v>
      </c>
      <c r="X1054" s="52" t="s">
        <v>43</v>
      </c>
      <c r="Y1054" s="49" t="s">
        <v>78</v>
      </c>
      <c r="Z1054" s="127" t="s">
        <v>20461</v>
      </c>
      <c r="AA1054" s="51"/>
      <c r="AB1054" s="54">
        <v>0</v>
      </c>
      <c r="AC1054" s="54">
        <v>0</v>
      </c>
      <c r="AD1054" s="54">
        <v>0</v>
      </c>
      <c r="AE1054" s="54">
        <v>1144797</v>
      </c>
      <c r="AF1054" s="3">
        <f>SUM(Table2[[#This Row],[PE 2021 Obligations]],Table2[[#This Row],[ROW 2021 Obligations]],Table2[[#This Row],[Construction 2021 Obligations]],Table2[[#This Row],[Paving 2021 Obligations]])</f>
        <v>1144797</v>
      </c>
      <c r="AG1054" s="54">
        <v>0</v>
      </c>
      <c r="AH1054" s="54">
        <v>0</v>
      </c>
      <c r="AI1054" s="54">
        <v>0</v>
      </c>
      <c r="AJ1054" s="54">
        <v>1144797</v>
      </c>
      <c r="AK1054" s="54">
        <v>1144797</v>
      </c>
      <c r="AL1054" s="49" t="s">
        <v>4148</v>
      </c>
    </row>
    <row r="1055" spans="1:38" x14ac:dyDescent="0.25">
      <c r="A1055" s="13">
        <v>127925</v>
      </c>
      <c r="B1055" s="15">
        <v>3</v>
      </c>
      <c r="C1055" s="43" t="s">
        <v>474</v>
      </c>
      <c r="D1055" s="44">
        <v>43306</v>
      </c>
      <c r="E1055" s="43" t="s">
        <v>75</v>
      </c>
      <c r="F1055" s="44">
        <v>44139</v>
      </c>
      <c r="G1055" s="43" t="s">
        <v>32</v>
      </c>
      <c r="H1055" s="45" t="s">
        <v>200</v>
      </c>
      <c r="I1055" s="43" t="s">
        <v>4432</v>
      </c>
      <c r="J1055" s="43" t="s">
        <v>116</v>
      </c>
      <c r="K1055" s="43"/>
      <c r="L1055" s="46" t="s">
        <v>116</v>
      </c>
      <c r="M1055" s="45" t="s">
        <v>4433</v>
      </c>
      <c r="N1055" s="45" t="s">
        <v>2587</v>
      </c>
      <c r="O1055" s="43" t="s">
        <v>188</v>
      </c>
      <c r="P1055" s="45" t="s">
        <v>443</v>
      </c>
      <c r="Q1055" s="45" t="s">
        <v>2587</v>
      </c>
      <c r="R1055" s="112" t="s">
        <v>139</v>
      </c>
      <c r="S1055" s="130" t="s">
        <v>4621</v>
      </c>
      <c r="T1055" s="59" t="s">
        <v>4621</v>
      </c>
      <c r="U1055" s="10">
        <v>4.45</v>
      </c>
      <c r="V1055" s="44">
        <v>43966</v>
      </c>
      <c r="W1055" s="43" t="s">
        <v>1179</v>
      </c>
      <c r="X1055" s="46" t="s">
        <v>43</v>
      </c>
      <c r="Y1055" s="43" t="s">
        <v>78</v>
      </c>
      <c r="Z1055" s="112" t="s">
        <v>20461</v>
      </c>
      <c r="AA1055" s="45"/>
      <c r="AB1055" s="3">
        <v>0</v>
      </c>
      <c r="AC1055" s="3">
        <v>0</v>
      </c>
      <c r="AD1055" s="3">
        <v>-20081</v>
      </c>
      <c r="AE1055" s="3">
        <v>-102333</v>
      </c>
      <c r="AF1055" s="3">
        <f>SUM(Table2[[#This Row],[PE 2021 Obligations]],Table2[[#This Row],[ROW 2021 Obligations]],Table2[[#This Row],[Construction 2021 Obligations]],Table2[[#This Row],[Paving 2021 Obligations]])</f>
        <v>-122414</v>
      </c>
      <c r="AG1055" s="3">
        <v>0</v>
      </c>
      <c r="AH1055" s="3">
        <v>0</v>
      </c>
      <c r="AI1055" s="3">
        <v>103399</v>
      </c>
      <c r="AJ1055" s="3">
        <v>657237</v>
      </c>
      <c r="AK1055" s="3">
        <v>760636</v>
      </c>
      <c r="AL1055" s="43" t="s">
        <v>4434</v>
      </c>
    </row>
    <row r="1056" spans="1:38" x14ac:dyDescent="0.25">
      <c r="A1056" s="47">
        <v>128651</v>
      </c>
      <c r="B1056" s="48">
        <v>1</v>
      </c>
      <c r="C1056" s="49" t="s">
        <v>474</v>
      </c>
      <c r="D1056" s="50">
        <v>43522</v>
      </c>
      <c r="E1056" s="49" t="s">
        <v>75</v>
      </c>
      <c r="F1056" s="50">
        <v>43844</v>
      </c>
      <c r="G1056" s="49" t="s">
        <v>103</v>
      </c>
      <c r="H1056" s="51" t="s">
        <v>133</v>
      </c>
      <c r="I1056" s="49" t="s">
        <v>2950</v>
      </c>
      <c r="J1056" s="49" t="s">
        <v>116</v>
      </c>
      <c r="K1056" s="49"/>
      <c r="L1056" s="52" t="s">
        <v>116</v>
      </c>
      <c r="M1056" s="51" t="s">
        <v>4914</v>
      </c>
      <c r="N1056" s="51" t="s">
        <v>2587</v>
      </c>
      <c r="O1056" s="49" t="s">
        <v>188</v>
      </c>
      <c r="P1056" s="51" t="s">
        <v>443</v>
      </c>
      <c r="Q1056" s="51" t="s">
        <v>2587</v>
      </c>
      <c r="R1056" s="111" t="s">
        <v>139</v>
      </c>
      <c r="S1056" s="130" t="s">
        <v>4621</v>
      </c>
      <c r="T1056" s="120" t="s">
        <v>4621</v>
      </c>
      <c r="U1056" s="53">
        <v>4.13</v>
      </c>
      <c r="V1056" s="50">
        <v>43637</v>
      </c>
      <c r="W1056" s="49" t="s">
        <v>1179</v>
      </c>
      <c r="X1056" s="52" t="s">
        <v>43</v>
      </c>
      <c r="Y1056" s="49" t="s">
        <v>78</v>
      </c>
      <c r="Z1056" s="112" t="s">
        <v>20461</v>
      </c>
      <c r="AA1056" s="51"/>
      <c r="AB1056" s="54">
        <v>0</v>
      </c>
      <c r="AC1056" s="54">
        <v>0</v>
      </c>
      <c r="AD1056" s="54">
        <v>-3994.45</v>
      </c>
      <c r="AE1056" s="54">
        <v>-55137.41</v>
      </c>
      <c r="AF1056" s="3">
        <f>SUM(Table2[[#This Row],[PE 2021 Obligations]],Table2[[#This Row],[ROW 2021 Obligations]],Table2[[#This Row],[Construction 2021 Obligations]],Table2[[#This Row],[Paving 2021 Obligations]])</f>
        <v>-59131.86</v>
      </c>
      <c r="AG1056" s="54">
        <v>0</v>
      </c>
      <c r="AH1056" s="54">
        <v>0</v>
      </c>
      <c r="AI1056" s="54">
        <v>84895.55</v>
      </c>
      <c r="AJ1056" s="54">
        <v>1664022.59</v>
      </c>
      <c r="AK1056" s="54">
        <v>1748918.14</v>
      </c>
      <c r="AL1056" s="49" t="s">
        <v>4915</v>
      </c>
    </row>
    <row r="1057" spans="1:38" x14ac:dyDescent="0.25">
      <c r="A1057" s="13">
        <v>129091</v>
      </c>
      <c r="B1057" s="15">
        <v>1</v>
      </c>
      <c r="C1057" s="43" t="s">
        <v>474</v>
      </c>
      <c r="D1057" s="44">
        <v>43634</v>
      </c>
      <c r="E1057" s="43" t="s">
        <v>75</v>
      </c>
      <c r="F1057" s="44">
        <v>44120</v>
      </c>
      <c r="G1057" s="43" t="s">
        <v>74</v>
      </c>
      <c r="H1057" s="45" t="s">
        <v>34</v>
      </c>
      <c r="I1057" s="43" t="s">
        <v>714</v>
      </c>
      <c r="J1057" s="43" t="s">
        <v>116</v>
      </c>
      <c r="K1057" s="43"/>
      <c r="L1057" s="46" t="s">
        <v>116</v>
      </c>
      <c r="M1057" s="45" t="s">
        <v>5197</v>
      </c>
      <c r="N1057" s="45" t="s">
        <v>2587</v>
      </c>
      <c r="O1057" s="43" t="s">
        <v>188</v>
      </c>
      <c r="P1057" s="45" t="s">
        <v>443</v>
      </c>
      <c r="Q1057" s="45" t="s">
        <v>2587</v>
      </c>
      <c r="R1057" s="112" t="s">
        <v>139</v>
      </c>
      <c r="S1057" s="130" t="s">
        <v>4621</v>
      </c>
      <c r="T1057" s="59" t="s">
        <v>4621</v>
      </c>
      <c r="U1057" s="10">
        <v>1.99</v>
      </c>
      <c r="V1057" s="44">
        <v>43966</v>
      </c>
      <c r="W1057" s="43" t="s">
        <v>1179</v>
      </c>
      <c r="X1057" s="46" t="s">
        <v>43</v>
      </c>
      <c r="Y1057" s="43" t="s">
        <v>78</v>
      </c>
      <c r="Z1057" s="112" t="s">
        <v>20461</v>
      </c>
      <c r="AA1057" s="45"/>
      <c r="AB1057" s="3">
        <v>0</v>
      </c>
      <c r="AC1057" s="3">
        <v>0</v>
      </c>
      <c r="AD1057" s="3">
        <v>-2630</v>
      </c>
      <c r="AE1057" s="3">
        <v>-80490</v>
      </c>
      <c r="AF1057" s="3">
        <f>SUM(Table2[[#This Row],[PE 2021 Obligations]],Table2[[#This Row],[ROW 2021 Obligations]],Table2[[#This Row],[Construction 2021 Obligations]],Table2[[#This Row],[Paving 2021 Obligations]])</f>
        <v>-83120</v>
      </c>
      <c r="AG1057" s="3">
        <v>0</v>
      </c>
      <c r="AH1057" s="3">
        <v>0</v>
      </c>
      <c r="AI1057" s="3">
        <v>9370</v>
      </c>
      <c r="AJ1057" s="3">
        <v>608510</v>
      </c>
      <c r="AK1057" s="3">
        <v>617880</v>
      </c>
      <c r="AL1057" s="43" t="s">
        <v>5198</v>
      </c>
    </row>
    <row r="1058" spans="1:38" hidden="1" x14ac:dyDescent="0.25">
      <c r="A1058" s="47">
        <v>129131</v>
      </c>
      <c r="B1058" s="48">
        <v>1</v>
      </c>
      <c r="C1058" s="49" t="s">
        <v>31</v>
      </c>
      <c r="D1058" s="50">
        <v>43635</v>
      </c>
      <c r="E1058" s="49" t="s">
        <v>75</v>
      </c>
      <c r="F1058" s="50">
        <v>44299</v>
      </c>
      <c r="G1058" s="49" t="s">
        <v>529</v>
      </c>
      <c r="H1058" s="51" t="s">
        <v>320</v>
      </c>
      <c r="I1058" s="49" t="s">
        <v>1894</v>
      </c>
      <c r="J1058" s="49" t="s">
        <v>116</v>
      </c>
      <c r="K1058" s="49"/>
      <c r="L1058" s="52" t="s">
        <v>116</v>
      </c>
      <c r="M1058" s="51" t="s">
        <v>5251</v>
      </c>
      <c r="N1058" s="51" t="s">
        <v>2587</v>
      </c>
      <c r="O1058" s="49" t="s">
        <v>188</v>
      </c>
      <c r="P1058" s="51" t="s">
        <v>443</v>
      </c>
      <c r="Q1058" s="51" t="s">
        <v>2587</v>
      </c>
      <c r="R1058" s="111" t="s">
        <v>139</v>
      </c>
      <c r="S1058" s="130" t="s">
        <v>4621</v>
      </c>
      <c r="T1058" s="120" t="s">
        <v>4621</v>
      </c>
      <c r="U1058" s="53">
        <v>4.2</v>
      </c>
      <c r="V1058" s="50">
        <v>44281</v>
      </c>
      <c r="W1058" s="49" t="s">
        <v>1179</v>
      </c>
      <c r="X1058" s="52" t="s">
        <v>472</v>
      </c>
      <c r="Y1058" s="49" t="s">
        <v>140</v>
      </c>
      <c r="Z1058" s="112" t="s">
        <v>20460</v>
      </c>
      <c r="AA1058" s="51"/>
      <c r="AB1058" s="54">
        <v>0</v>
      </c>
      <c r="AC1058" s="54">
        <v>0</v>
      </c>
      <c r="AD1058" s="54">
        <v>84900</v>
      </c>
      <c r="AE1058" s="54">
        <v>1963500</v>
      </c>
      <c r="AF1058" s="3">
        <f>SUM(Table2[[#This Row],[PE 2021 Obligations]],Table2[[#This Row],[ROW 2021 Obligations]],Table2[[#This Row],[Construction 2021 Obligations]],Table2[[#This Row],[Paving 2021 Obligations]])</f>
        <v>2048400</v>
      </c>
      <c r="AG1058" s="54">
        <v>0</v>
      </c>
      <c r="AH1058" s="54">
        <v>0</v>
      </c>
      <c r="AI1058" s="54">
        <v>84900</v>
      </c>
      <c r="AJ1058" s="54">
        <v>1963500</v>
      </c>
      <c r="AK1058" s="54">
        <v>2048400</v>
      </c>
      <c r="AL1058" s="49" t="s">
        <v>5252</v>
      </c>
    </row>
    <row r="1059" spans="1:38" x14ac:dyDescent="0.25">
      <c r="A1059" s="47">
        <v>129146</v>
      </c>
      <c r="B1059" s="48">
        <v>1</v>
      </c>
      <c r="C1059" s="49" t="s">
        <v>31</v>
      </c>
      <c r="D1059" s="50">
        <v>43635</v>
      </c>
      <c r="E1059" s="49" t="s">
        <v>75</v>
      </c>
      <c r="F1059" s="50">
        <v>44349</v>
      </c>
      <c r="G1059" s="49" t="s">
        <v>74</v>
      </c>
      <c r="H1059" s="51" t="s">
        <v>317</v>
      </c>
      <c r="I1059" s="49" t="s">
        <v>669</v>
      </c>
      <c r="J1059" s="49" t="s">
        <v>116</v>
      </c>
      <c r="K1059" s="49"/>
      <c r="L1059" s="52" t="s">
        <v>116</v>
      </c>
      <c r="M1059" s="51" t="s">
        <v>5274</v>
      </c>
      <c r="N1059" s="51" t="s">
        <v>2587</v>
      </c>
      <c r="O1059" s="49" t="s">
        <v>188</v>
      </c>
      <c r="P1059" s="51" t="s">
        <v>443</v>
      </c>
      <c r="Q1059" s="51" t="s">
        <v>2587</v>
      </c>
      <c r="R1059" s="111" t="s">
        <v>139</v>
      </c>
      <c r="S1059" s="130" t="s">
        <v>4621</v>
      </c>
      <c r="T1059" s="120" t="s">
        <v>4621</v>
      </c>
      <c r="U1059" s="53">
        <v>4.88</v>
      </c>
      <c r="V1059" s="50">
        <v>44323</v>
      </c>
      <c r="W1059" s="49" t="s">
        <v>1179</v>
      </c>
      <c r="X1059" s="52" t="s">
        <v>43</v>
      </c>
      <c r="Y1059" s="49" t="s">
        <v>78</v>
      </c>
      <c r="Z1059" s="112" t="s">
        <v>20461</v>
      </c>
      <c r="AA1059" s="51"/>
      <c r="AB1059" s="54">
        <v>0</v>
      </c>
      <c r="AC1059" s="54">
        <v>0</v>
      </c>
      <c r="AD1059" s="54">
        <v>237500</v>
      </c>
      <c r="AE1059" s="54">
        <v>1964900</v>
      </c>
      <c r="AF1059" s="3">
        <f>SUM(Table2[[#This Row],[PE 2021 Obligations]],Table2[[#This Row],[ROW 2021 Obligations]],Table2[[#This Row],[Construction 2021 Obligations]],Table2[[#This Row],[Paving 2021 Obligations]])</f>
        <v>2202400</v>
      </c>
      <c r="AG1059" s="54">
        <v>0</v>
      </c>
      <c r="AH1059" s="54">
        <v>0</v>
      </c>
      <c r="AI1059" s="54">
        <v>237500</v>
      </c>
      <c r="AJ1059" s="54">
        <v>1964900</v>
      </c>
      <c r="AK1059" s="54">
        <v>2202400</v>
      </c>
      <c r="AL1059" s="49" t="s">
        <v>5275</v>
      </c>
    </row>
    <row r="1060" spans="1:38" hidden="1" x14ac:dyDescent="0.25">
      <c r="A1060" s="13">
        <v>129155</v>
      </c>
      <c r="B1060" s="15">
        <v>1</v>
      </c>
      <c r="C1060" s="43" t="s">
        <v>31</v>
      </c>
      <c r="D1060" s="44">
        <v>43636</v>
      </c>
      <c r="E1060" s="43" t="s">
        <v>75</v>
      </c>
      <c r="F1060" s="44">
        <v>44299</v>
      </c>
      <c r="G1060" s="43" t="s">
        <v>74</v>
      </c>
      <c r="H1060" s="45" t="s">
        <v>400</v>
      </c>
      <c r="I1060" s="43" t="s">
        <v>1894</v>
      </c>
      <c r="J1060" s="43" t="s">
        <v>116</v>
      </c>
      <c r="K1060" s="43"/>
      <c r="L1060" s="46" t="s">
        <v>116</v>
      </c>
      <c r="M1060" s="45" t="s">
        <v>5281</v>
      </c>
      <c r="N1060" s="45" t="s">
        <v>2587</v>
      </c>
      <c r="O1060" s="43" t="s">
        <v>188</v>
      </c>
      <c r="P1060" s="45" t="s">
        <v>443</v>
      </c>
      <c r="Q1060" s="45" t="s">
        <v>2587</v>
      </c>
      <c r="R1060" s="112" t="s">
        <v>139</v>
      </c>
      <c r="S1060" s="130" t="s">
        <v>4621</v>
      </c>
      <c r="T1060" s="59" t="s">
        <v>4621</v>
      </c>
      <c r="U1060" s="10">
        <v>2.19</v>
      </c>
      <c r="V1060" s="44">
        <v>44281</v>
      </c>
      <c r="W1060" s="43" t="s">
        <v>1179</v>
      </c>
      <c r="X1060" s="46" t="s">
        <v>472</v>
      </c>
      <c r="Y1060" s="43" t="s">
        <v>140</v>
      </c>
      <c r="Z1060" s="127" t="s">
        <v>20460</v>
      </c>
      <c r="AA1060" s="45"/>
      <c r="AB1060" s="3">
        <v>0</v>
      </c>
      <c r="AC1060" s="3">
        <v>0</v>
      </c>
      <c r="AD1060" s="3">
        <v>119800</v>
      </c>
      <c r="AE1060" s="3">
        <v>2028800</v>
      </c>
      <c r="AF1060" s="3">
        <f>SUM(Table2[[#This Row],[PE 2021 Obligations]],Table2[[#This Row],[ROW 2021 Obligations]],Table2[[#This Row],[Construction 2021 Obligations]],Table2[[#This Row],[Paving 2021 Obligations]])</f>
        <v>2148600</v>
      </c>
      <c r="AG1060" s="3">
        <v>0</v>
      </c>
      <c r="AH1060" s="3">
        <v>0</v>
      </c>
      <c r="AI1060" s="3">
        <v>119800</v>
      </c>
      <c r="AJ1060" s="3">
        <v>2028800</v>
      </c>
      <c r="AK1060" s="3">
        <v>2148600</v>
      </c>
      <c r="AL1060" s="43" t="s">
        <v>5282</v>
      </c>
    </row>
    <row r="1061" spans="1:38" x14ac:dyDescent="0.25">
      <c r="A1061" s="13">
        <v>129177</v>
      </c>
      <c r="B1061" s="15">
        <v>3</v>
      </c>
      <c r="C1061" s="43" t="s">
        <v>474</v>
      </c>
      <c r="D1061" s="44">
        <v>43641</v>
      </c>
      <c r="E1061" s="43" t="s">
        <v>75</v>
      </c>
      <c r="F1061" s="44">
        <v>44139</v>
      </c>
      <c r="G1061" s="43" t="s">
        <v>75</v>
      </c>
      <c r="H1061" s="45" t="s">
        <v>173</v>
      </c>
      <c r="I1061" s="43" t="s">
        <v>4432</v>
      </c>
      <c r="J1061" s="43" t="s">
        <v>116</v>
      </c>
      <c r="K1061" s="43"/>
      <c r="L1061" s="46" t="s">
        <v>116</v>
      </c>
      <c r="M1061" s="45" t="s">
        <v>5290</v>
      </c>
      <c r="N1061" s="45" t="s">
        <v>2587</v>
      </c>
      <c r="O1061" s="43" t="s">
        <v>188</v>
      </c>
      <c r="P1061" s="45" t="s">
        <v>443</v>
      </c>
      <c r="Q1061" s="45" t="s">
        <v>2587</v>
      </c>
      <c r="R1061" s="112" t="s">
        <v>139</v>
      </c>
      <c r="S1061" s="130" t="s">
        <v>4621</v>
      </c>
      <c r="T1061" s="59" t="s">
        <v>4621</v>
      </c>
      <c r="U1061" s="10">
        <v>6.52</v>
      </c>
      <c r="V1061" s="44">
        <v>43966</v>
      </c>
      <c r="W1061" s="43" t="s">
        <v>1179</v>
      </c>
      <c r="X1061" s="46" t="s">
        <v>43</v>
      </c>
      <c r="Y1061" s="43" t="s">
        <v>78</v>
      </c>
      <c r="Z1061" s="112" t="s">
        <v>20461</v>
      </c>
      <c r="AA1061" s="45"/>
      <c r="AB1061" s="3">
        <v>0</v>
      </c>
      <c r="AC1061" s="3">
        <v>0</v>
      </c>
      <c r="AD1061" s="3">
        <v>-2900</v>
      </c>
      <c r="AE1061" s="3">
        <v>-130504</v>
      </c>
      <c r="AF1061" s="3">
        <f>SUM(Table2[[#This Row],[PE 2021 Obligations]],Table2[[#This Row],[ROW 2021 Obligations]],Table2[[#This Row],[Construction 2021 Obligations]],Table2[[#This Row],[Paving 2021 Obligations]])</f>
        <v>-133404</v>
      </c>
      <c r="AG1061" s="3">
        <v>0</v>
      </c>
      <c r="AH1061" s="3">
        <v>0</v>
      </c>
      <c r="AI1061" s="3">
        <v>14231</v>
      </c>
      <c r="AJ1061" s="3">
        <v>802786</v>
      </c>
      <c r="AK1061" s="3">
        <v>817017</v>
      </c>
      <c r="AL1061" s="43" t="s">
        <v>5291</v>
      </c>
    </row>
    <row r="1062" spans="1:38" hidden="1" x14ac:dyDescent="0.25">
      <c r="A1062" s="13">
        <v>129199</v>
      </c>
      <c r="B1062" s="15">
        <v>3</v>
      </c>
      <c r="C1062" s="43" t="s">
        <v>474</v>
      </c>
      <c r="D1062" s="44">
        <v>43641</v>
      </c>
      <c r="E1062" s="43" t="s">
        <v>75</v>
      </c>
      <c r="F1062" s="44">
        <v>44217</v>
      </c>
      <c r="G1062" s="43" t="s">
        <v>75</v>
      </c>
      <c r="H1062" s="45" t="s">
        <v>437</v>
      </c>
      <c r="I1062" s="43" t="s">
        <v>535</v>
      </c>
      <c r="J1062" s="43" t="s">
        <v>116</v>
      </c>
      <c r="K1062" s="43"/>
      <c r="L1062" s="46" t="s">
        <v>116</v>
      </c>
      <c r="M1062" s="45" t="s">
        <v>5299</v>
      </c>
      <c r="N1062" s="45" t="s">
        <v>2587</v>
      </c>
      <c r="O1062" s="43" t="s">
        <v>188</v>
      </c>
      <c r="P1062" s="45" t="s">
        <v>443</v>
      </c>
      <c r="Q1062" s="45" t="s">
        <v>2587</v>
      </c>
      <c r="R1062" s="112" t="s">
        <v>139</v>
      </c>
      <c r="S1062" s="130" t="s">
        <v>4621</v>
      </c>
      <c r="T1062" s="59" t="s">
        <v>4621</v>
      </c>
      <c r="U1062" s="10">
        <v>2.25</v>
      </c>
      <c r="V1062" s="44">
        <v>44057</v>
      </c>
      <c r="W1062" s="43" t="s">
        <v>1179</v>
      </c>
      <c r="X1062" s="46" t="s">
        <v>472</v>
      </c>
      <c r="Y1062" s="43" t="s">
        <v>140</v>
      </c>
      <c r="Z1062" s="112" t="s">
        <v>20460</v>
      </c>
      <c r="AA1062" s="45"/>
      <c r="AB1062" s="3">
        <v>0</v>
      </c>
      <c r="AC1062" s="3">
        <v>0</v>
      </c>
      <c r="AD1062" s="3">
        <v>11629</v>
      </c>
      <c r="AE1062" s="3">
        <v>564067</v>
      </c>
      <c r="AF1062" s="3">
        <f>SUM(Table2[[#This Row],[PE 2021 Obligations]],Table2[[#This Row],[ROW 2021 Obligations]],Table2[[#This Row],[Construction 2021 Obligations]],Table2[[#This Row],[Paving 2021 Obligations]])</f>
        <v>575696</v>
      </c>
      <c r="AG1062" s="3">
        <v>0</v>
      </c>
      <c r="AH1062" s="3">
        <v>0</v>
      </c>
      <c r="AI1062" s="3">
        <v>11629</v>
      </c>
      <c r="AJ1062" s="3">
        <v>564067</v>
      </c>
      <c r="AK1062" s="3">
        <v>575696</v>
      </c>
      <c r="AL1062" s="43" t="s">
        <v>5300</v>
      </c>
    </row>
    <row r="1063" spans="1:38" x14ac:dyDescent="0.25">
      <c r="A1063" s="13">
        <v>129224</v>
      </c>
      <c r="B1063" s="15">
        <v>3</v>
      </c>
      <c r="C1063" s="43" t="s">
        <v>474</v>
      </c>
      <c r="D1063" s="44">
        <v>43641</v>
      </c>
      <c r="E1063" s="43" t="s">
        <v>75</v>
      </c>
      <c r="F1063" s="44">
        <v>44180</v>
      </c>
      <c r="G1063" s="43" t="s">
        <v>832</v>
      </c>
      <c r="H1063" s="45" t="s">
        <v>354</v>
      </c>
      <c r="I1063" s="43" t="s">
        <v>3618</v>
      </c>
      <c r="J1063" s="43" t="s">
        <v>116</v>
      </c>
      <c r="K1063" s="43"/>
      <c r="L1063" s="46" t="s">
        <v>116</v>
      </c>
      <c r="M1063" s="45" t="s">
        <v>5327</v>
      </c>
      <c r="N1063" s="45" t="s">
        <v>2587</v>
      </c>
      <c r="O1063" s="43" t="s">
        <v>188</v>
      </c>
      <c r="P1063" s="45" t="s">
        <v>443</v>
      </c>
      <c r="Q1063" s="45" t="s">
        <v>2587</v>
      </c>
      <c r="R1063" s="112" t="s">
        <v>139</v>
      </c>
      <c r="S1063" s="130" t="s">
        <v>4621</v>
      </c>
      <c r="T1063" s="59" t="s">
        <v>4621</v>
      </c>
      <c r="U1063" s="10">
        <v>7.23</v>
      </c>
      <c r="V1063" s="44">
        <v>44057</v>
      </c>
      <c r="W1063" s="43" t="s">
        <v>1179</v>
      </c>
      <c r="X1063" s="46" t="s">
        <v>43</v>
      </c>
      <c r="Y1063" s="43" t="s">
        <v>78</v>
      </c>
      <c r="Z1063" s="112" t="s">
        <v>20461</v>
      </c>
      <c r="AA1063" s="45"/>
      <c r="AB1063" s="3">
        <v>0</v>
      </c>
      <c r="AC1063" s="3">
        <v>0</v>
      </c>
      <c r="AD1063" s="3">
        <v>33151</v>
      </c>
      <c r="AE1063" s="3">
        <v>723265</v>
      </c>
      <c r="AF1063" s="3">
        <f>SUM(Table2[[#This Row],[PE 2021 Obligations]],Table2[[#This Row],[ROW 2021 Obligations]],Table2[[#This Row],[Construction 2021 Obligations]],Table2[[#This Row],[Paving 2021 Obligations]])</f>
        <v>756416</v>
      </c>
      <c r="AG1063" s="3">
        <v>0</v>
      </c>
      <c r="AH1063" s="3">
        <v>0</v>
      </c>
      <c r="AI1063" s="3">
        <v>33151</v>
      </c>
      <c r="AJ1063" s="3">
        <v>723265</v>
      </c>
      <c r="AK1063" s="3">
        <v>756416</v>
      </c>
      <c r="AL1063" s="43" t="s">
        <v>5328</v>
      </c>
    </row>
    <row r="1064" spans="1:38" x14ac:dyDescent="0.25">
      <c r="A1064" s="47">
        <v>130789</v>
      </c>
      <c r="B1064" s="48">
        <v>3</v>
      </c>
      <c r="C1064" s="49" t="s">
        <v>31</v>
      </c>
      <c r="D1064" s="50">
        <v>44061</v>
      </c>
      <c r="E1064" s="49" t="s">
        <v>75</v>
      </c>
      <c r="F1064" s="50">
        <v>44349</v>
      </c>
      <c r="G1064" s="49" t="s">
        <v>832</v>
      </c>
      <c r="H1064" s="51" t="s">
        <v>331</v>
      </c>
      <c r="I1064" s="49" t="s">
        <v>826</v>
      </c>
      <c r="J1064" s="49" t="s">
        <v>116</v>
      </c>
      <c r="K1064" s="49"/>
      <c r="L1064" s="52" t="s">
        <v>116</v>
      </c>
      <c r="M1064" s="51" t="s">
        <v>7007</v>
      </c>
      <c r="N1064" s="51" t="s">
        <v>2587</v>
      </c>
      <c r="O1064" s="49" t="s">
        <v>188</v>
      </c>
      <c r="P1064" s="51" t="s">
        <v>443</v>
      </c>
      <c r="Q1064" s="51" t="s">
        <v>2587</v>
      </c>
      <c r="R1064" s="111" t="s">
        <v>139</v>
      </c>
      <c r="S1064" s="130" t="s">
        <v>4621</v>
      </c>
      <c r="T1064" s="120" t="s">
        <v>4621</v>
      </c>
      <c r="U1064" s="53">
        <v>9.35</v>
      </c>
      <c r="V1064" s="50">
        <v>44323</v>
      </c>
      <c r="W1064" s="49"/>
      <c r="X1064" s="52" t="s">
        <v>43</v>
      </c>
      <c r="Y1064" s="49" t="s">
        <v>78</v>
      </c>
      <c r="Z1064" s="112" t="s">
        <v>20461</v>
      </c>
      <c r="AA1064" s="51"/>
      <c r="AB1064" s="54">
        <v>0</v>
      </c>
      <c r="AC1064" s="54">
        <v>0</v>
      </c>
      <c r="AD1064" s="54">
        <v>56734</v>
      </c>
      <c r="AE1064" s="54">
        <v>1325958</v>
      </c>
      <c r="AF1064" s="3">
        <f>SUM(Table2[[#This Row],[PE 2021 Obligations]],Table2[[#This Row],[ROW 2021 Obligations]],Table2[[#This Row],[Construction 2021 Obligations]],Table2[[#This Row],[Paving 2021 Obligations]])</f>
        <v>1382692</v>
      </c>
      <c r="AG1064" s="54">
        <v>0</v>
      </c>
      <c r="AH1064" s="54">
        <v>0</v>
      </c>
      <c r="AI1064" s="54">
        <v>56734</v>
      </c>
      <c r="AJ1064" s="54">
        <v>1325958</v>
      </c>
      <c r="AK1064" s="54">
        <v>1382692</v>
      </c>
      <c r="AL1064" s="49" t="s">
        <v>7008</v>
      </c>
    </row>
    <row r="1065" spans="1:38" x14ac:dyDescent="0.25">
      <c r="A1065" s="47">
        <v>129495</v>
      </c>
      <c r="B1065" s="48">
        <v>3</v>
      </c>
      <c r="C1065" s="49" t="s">
        <v>31</v>
      </c>
      <c r="D1065" s="50">
        <v>43685</v>
      </c>
      <c r="E1065" s="49" t="s">
        <v>75</v>
      </c>
      <c r="F1065" s="50">
        <v>44349</v>
      </c>
      <c r="G1065" s="49" t="s">
        <v>832</v>
      </c>
      <c r="H1065" s="51" t="s">
        <v>425</v>
      </c>
      <c r="I1065" s="49" t="s">
        <v>826</v>
      </c>
      <c r="J1065" s="49" t="s">
        <v>116</v>
      </c>
      <c r="K1065" s="49"/>
      <c r="L1065" s="52" t="s">
        <v>116</v>
      </c>
      <c r="M1065" s="51" t="s">
        <v>5520</v>
      </c>
      <c r="N1065" s="51" t="s">
        <v>2587</v>
      </c>
      <c r="O1065" s="49" t="s">
        <v>188</v>
      </c>
      <c r="P1065" s="51" t="s">
        <v>188</v>
      </c>
      <c r="Q1065" s="51" t="s">
        <v>2587</v>
      </c>
      <c r="R1065" s="111" t="s">
        <v>139</v>
      </c>
      <c r="S1065" s="130" t="s">
        <v>4621</v>
      </c>
      <c r="T1065" s="120" t="s">
        <v>4621</v>
      </c>
      <c r="U1065" s="53">
        <v>7.3310000000000004</v>
      </c>
      <c r="V1065" s="50">
        <v>44323</v>
      </c>
      <c r="W1065" s="49" t="s">
        <v>1179</v>
      </c>
      <c r="X1065" s="52" t="s">
        <v>43</v>
      </c>
      <c r="Y1065" s="49" t="s">
        <v>78</v>
      </c>
      <c r="Z1065" s="127" t="s">
        <v>20461</v>
      </c>
      <c r="AA1065" s="51"/>
      <c r="AB1065" s="54">
        <v>0</v>
      </c>
      <c r="AC1065" s="54">
        <v>0</v>
      </c>
      <c r="AD1065" s="54">
        <v>0</v>
      </c>
      <c r="AE1065" s="54">
        <v>1033790</v>
      </c>
      <c r="AF1065" s="3">
        <f>SUM(Table2[[#This Row],[PE 2021 Obligations]],Table2[[#This Row],[ROW 2021 Obligations]],Table2[[#This Row],[Construction 2021 Obligations]],Table2[[#This Row],[Paving 2021 Obligations]])</f>
        <v>1033790</v>
      </c>
      <c r="AG1065" s="54">
        <v>0</v>
      </c>
      <c r="AH1065" s="54">
        <v>0</v>
      </c>
      <c r="AI1065" s="54">
        <v>0</v>
      </c>
      <c r="AJ1065" s="54">
        <v>1033790</v>
      </c>
      <c r="AK1065" s="54">
        <v>1033790</v>
      </c>
      <c r="AL1065" s="49" t="s">
        <v>5521</v>
      </c>
    </row>
    <row r="1066" spans="1:38" x14ac:dyDescent="0.25">
      <c r="A1066" s="47">
        <v>129306.01</v>
      </c>
      <c r="B1066" s="48">
        <v>4</v>
      </c>
      <c r="C1066" s="49" t="s">
        <v>31</v>
      </c>
      <c r="D1066" s="50">
        <v>44006</v>
      </c>
      <c r="E1066" s="49" t="s">
        <v>75</v>
      </c>
      <c r="F1066" s="50">
        <v>44252</v>
      </c>
      <c r="G1066" s="49" t="s">
        <v>74</v>
      </c>
      <c r="H1066" s="51" t="s">
        <v>326</v>
      </c>
      <c r="I1066" s="49" t="s">
        <v>5418</v>
      </c>
      <c r="J1066" s="49" t="s">
        <v>116</v>
      </c>
      <c r="K1066" s="49"/>
      <c r="L1066" s="52" t="s">
        <v>116</v>
      </c>
      <c r="M1066" s="51" t="s">
        <v>5419</v>
      </c>
      <c r="N1066" s="51" t="s">
        <v>4108</v>
      </c>
      <c r="O1066" s="49" t="s">
        <v>188</v>
      </c>
      <c r="P1066" s="51" t="s">
        <v>443</v>
      </c>
      <c r="Q1066" s="51" t="s">
        <v>4108</v>
      </c>
      <c r="R1066" s="111" t="s">
        <v>139</v>
      </c>
      <c r="S1066" s="130" t="s">
        <v>4621</v>
      </c>
      <c r="T1066" s="120" t="s">
        <v>4621</v>
      </c>
      <c r="U1066" s="53">
        <v>9.36</v>
      </c>
      <c r="V1066" s="50">
        <v>44232</v>
      </c>
      <c r="W1066" s="49" t="s">
        <v>1179</v>
      </c>
      <c r="X1066" s="52" t="s">
        <v>43</v>
      </c>
      <c r="Y1066" s="49" t="s">
        <v>78</v>
      </c>
      <c r="Z1066" s="127" t="s">
        <v>20461</v>
      </c>
      <c r="AA1066" s="51"/>
      <c r="AB1066" s="54">
        <v>0</v>
      </c>
      <c r="AC1066" s="54">
        <v>0</v>
      </c>
      <c r="AD1066" s="54">
        <v>34411</v>
      </c>
      <c r="AE1066" s="54">
        <v>1601275</v>
      </c>
      <c r="AF1066" s="3">
        <f>SUM(Table2[[#This Row],[PE 2021 Obligations]],Table2[[#This Row],[ROW 2021 Obligations]],Table2[[#This Row],[Construction 2021 Obligations]],Table2[[#This Row],[Paving 2021 Obligations]])</f>
        <v>1635686</v>
      </c>
      <c r="AG1066" s="54">
        <v>0</v>
      </c>
      <c r="AH1066" s="54">
        <v>0</v>
      </c>
      <c r="AI1066" s="54">
        <v>34411</v>
      </c>
      <c r="AJ1066" s="54">
        <v>1601275</v>
      </c>
      <c r="AK1066" s="54">
        <v>1635686</v>
      </c>
      <c r="AL1066" s="49" t="s">
        <v>5423</v>
      </c>
    </row>
    <row r="1067" spans="1:38" x14ac:dyDescent="0.25">
      <c r="A1067" s="47">
        <v>127282</v>
      </c>
      <c r="B1067" s="48">
        <v>3</v>
      </c>
      <c r="C1067" s="49" t="s">
        <v>31</v>
      </c>
      <c r="D1067" s="50">
        <v>43186</v>
      </c>
      <c r="E1067" s="49" t="s">
        <v>75</v>
      </c>
      <c r="F1067" s="50">
        <v>44349</v>
      </c>
      <c r="G1067" s="49" t="s">
        <v>832</v>
      </c>
      <c r="H1067" s="51" t="s">
        <v>405</v>
      </c>
      <c r="I1067" s="49" t="s">
        <v>1690</v>
      </c>
      <c r="J1067" s="49" t="s">
        <v>116</v>
      </c>
      <c r="K1067" s="49"/>
      <c r="L1067" s="52" t="s">
        <v>116</v>
      </c>
      <c r="M1067" s="51" t="s">
        <v>4107</v>
      </c>
      <c r="N1067" s="51" t="s">
        <v>4108</v>
      </c>
      <c r="O1067" s="49" t="s">
        <v>188</v>
      </c>
      <c r="P1067" s="51" t="s">
        <v>188</v>
      </c>
      <c r="Q1067" s="51" t="s">
        <v>4108</v>
      </c>
      <c r="R1067" s="111" t="s">
        <v>139</v>
      </c>
      <c r="S1067" s="130" t="s">
        <v>4621</v>
      </c>
      <c r="T1067" s="120" t="s">
        <v>4621</v>
      </c>
      <c r="U1067" s="53">
        <v>1</v>
      </c>
      <c r="V1067" s="50">
        <v>44323</v>
      </c>
      <c r="W1067" s="49" t="s">
        <v>1179</v>
      </c>
      <c r="X1067" s="52" t="s">
        <v>43</v>
      </c>
      <c r="Y1067" s="49" t="s">
        <v>78</v>
      </c>
      <c r="Z1067" s="127" t="s">
        <v>20461</v>
      </c>
      <c r="AA1067" s="51"/>
      <c r="AB1067" s="54">
        <v>0</v>
      </c>
      <c r="AC1067" s="54">
        <v>0</v>
      </c>
      <c r="AD1067" s="54">
        <v>0</v>
      </c>
      <c r="AE1067" s="54">
        <v>272860</v>
      </c>
      <c r="AF1067" s="3">
        <f>SUM(Table2[[#This Row],[PE 2021 Obligations]],Table2[[#This Row],[ROW 2021 Obligations]],Table2[[#This Row],[Construction 2021 Obligations]],Table2[[#This Row],[Paving 2021 Obligations]])</f>
        <v>272860</v>
      </c>
      <c r="AG1067" s="54">
        <v>0</v>
      </c>
      <c r="AH1067" s="54">
        <v>0</v>
      </c>
      <c r="AI1067" s="54">
        <v>0</v>
      </c>
      <c r="AJ1067" s="54">
        <v>272860</v>
      </c>
      <c r="AK1067" s="54">
        <v>272860</v>
      </c>
      <c r="AL1067" s="49" t="s">
        <v>4109</v>
      </c>
    </row>
    <row r="1068" spans="1:38" x14ac:dyDescent="0.25">
      <c r="A1068" s="47">
        <v>129106</v>
      </c>
      <c r="B1068" s="48">
        <v>1</v>
      </c>
      <c r="C1068" s="49" t="s">
        <v>31</v>
      </c>
      <c r="D1068" s="50">
        <v>43634</v>
      </c>
      <c r="E1068" s="49" t="s">
        <v>75</v>
      </c>
      <c r="F1068" s="50">
        <v>44252</v>
      </c>
      <c r="G1068" s="49" t="s">
        <v>74</v>
      </c>
      <c r="H1068" s="51" t="s">
        <v>791</v>
      </c>
      <c r="I1068" s="49" t="s">
        <v>5214</v>
      </c>
      <c r="J1068" s="49" t="s">
        <v>116</v>
      </c>
      <c r="K1068" s="49"/>
      <c r="L1068" s="52" t="s">
        <v>116</v>
      </c>
      <c r="M1068" s="51" t="s">
        <v>5215</v>
      </c>
      <c r="N1068" s="51" t="s">
        <v>5216</v>
      </c>
      <c r="O1068" s="49" t="s">
        <v>188</v>
      </c>
      <c r="P1068" s="51" t="s">
        <v>443</v>
      </c>
      <c r="Q1068" s="51" t="s">
        <v>5216</v>
      </c>
      <c r="R1068" s="111" t="s">
        <v>139</v>
      </c>
      <c r="S1068" s="130" t="s">
        <v>4621</v>
      </c>
      <c r="T1068" s="120" t="s">
        <v>4621</v>
      </c>
      <c r="U1068" s="53">
        <v>2.25</v>
      </c>
      <c r="V1068" s="50">
        <v>44232</v>
      </c>
      <c r="W1068" s="49" t="s">
        <v>1179</v>
      </c>
      <c r="X1068" s="52" t="s">
        <v>43</v>
      </c>
      <c r="Y1068" s="49" t="s">
        <v>78</v>
      </c>
      <c r="Z1068" s="127" t="s">
        <v>20461</v>
      </c>
      <c r="AA1068" s="51"/>
      <c r="AB1068" s="54">
        <v>0</v>
      </c>
      <c r="AC1068" s="54">
        <v>0</v>
      </c>
      <c r="AD1068" s="54">
        <v>34860</v>
      </c>
      <c r="AE1068" s="54">
        <v>450700</v>
      </c>
      <c r="AF1068" s="3">
        <f>SUM(Table2[[#This Row],[PE 2021 Obligations]],Table2[[#This Row],[ROW 2021 Obligations]],Table2[[#This Row],[Construction 2021 Obligations]],Table2[[#This Row],[Paving 2021 Obligations]])</f>
        <v>485560</v>
      </c>
      <c r="AG1068" s="54">
        <v>0</v>
      </c>
      <c r="AH1068" s="54">
        <v>0</v>
      </c>
      <c r="AI1068" s="54">
        <v>34860</v>
      </c>
      <c r="AJ1068" s="54">
        <v>450700</v>
      </c>
      <c r="AK1068" s="54">
        <v>485560</v>
      </c>
      <c r="AL1068" s="49" t="s">
        <v>5217</v>
      </c>
    </row>
    <row r="1069" spans="1:38" x14ac:dyDescent="0.25">
      <c r="A1069" s="13">
        <v>129107</v>
      </c>
      <c r="B1069" s="15">
        <v>1</v>
      </c>
      <c r="C1069" s="43" t="s">
        <v>31</v>
      </c>
      <c r="D1069" s="44">
        <v>43634</v>
      </c>
      <c r="E1069" s="43" t="s">
        <v>75</v>
      </c>
      <c r="F1069" s="44">
        <v>44252</v>
      </c>
      <c r="G1069" s="43" t="s">
        <v>32</v>
      </c>
      <c r="H1069" s="45" t="s">
        <v>34</v>
      </c>
      <c r="I1069" s="43" t="s">
        <v>5214</v>
      </c>
      <c r="J1069" s="43" t="s">
        <v>116</v>
      </c>
      <c r="K1069" s="43"/>
      <c r="L1069" s="46" t="s">
        <v>116</v>
      </c>
      <c r="M1069" s="45" t="s">
        <v>5218</v>
      </c>
      <c r="N1069" s="45" t="s">
        <v>5216</v>
      </c>
      <c r="O1069" s="43" t="s">
        <v>188</v>
      </c>
      <c r="P1069" s="45" t="s">
        <v>443</v>
      </c>
      <c r="Q1069" s="45" t="s">
        <v>5216</v>
      </c>
      <c r="R1069" s="112" t="s">
        <v>139</v>
      </c>
      <c r="S1069" s="130" t="s">
        <v>4621</v>
      </c>
      <c r="T1069" s="59" t="s">
        <v>4621</v>
      </c>
      <c r="U1069" s="10">
        <v>1.86</v>
      </c>
      <c r="V1069" s="44">
        <v>44232</v>
      </c>
      <c r="W1069" s="43" t="s">
        <v>1179</v>
      </c>
      <c r="X1069" s="46" t="s">
        <v>43</v>
      </c>
      <c r="Y1069" s="43" t="s">
        <v>78</v>
      </c>
      <c r="Z1069" s="112" t="s">
        <v>20461</v>
      </c>
      <c r="AA1069" s="45"/>
      <c r="AB1069" s="3">
        <v>0</v>
      </c>
      <c r="AC1069" s="3">
        <v>0</v>
      </c>
      <c r="AD1069" s="3">
        <v>39500</v>
      </c>
      <c r="AE1069" s="3">
        <v>335800</v>
      </c>
      <c r="AF1069" s="3">
        <f>SUM(Table2[[#This Row],[PE 2021 Obligations]],Table2[[#This Row],[ROW 2021 Obligations]],Table2[[#This Row],[Construction 2021 Obligations]],Table2[[#This Row],[Paving 2021 Obligations]])</f>
        <v>375300</v>
      </c>
      <c r="AG1069" s="3">
        <v>0</v>
      </c>
      <c r="AH1069" s="3">
        <v>0</v>
      </c>
      <c r="AI1069" s="3">
        <v>39500</v>
      </c>
      <c r="AJ1069" s="3">
        <v>335800</v>
      </c>
      <c r="AK1069" s="3">
        <v>375300</v>
      </c>
      <c r="AL1069" s="43" t="s">
        <v>5219</v>
      </c>
    </row>
    <row r="1070" spans="1:38" x14ac:dyDescent="0.25">
      <c r="A1070" s="13">
        <v>129163</v>
      </c>
      <c r="B1070" s="15">
        <v>1</v>
      </c>
      <c r="C1070" s="43" t="s">
        <v>31</v>
      </c>
      <c r="D1070" s="44">
        <v>43636</v>
      </c>
      <c r="E1070" s="43" t="s">
        <v>75</v>
      </c>
      <c r="F1070" s="44">
        <v>44349</v>
      </c>
      <c r="G1070" s="43" t="s">
        <v>74</v>
      </c>
      <c r="H1070" s="45" t="s">
        <v>238</v>
      </c>
      <c r="I1070" s="43" t="s">
        <v>491</v>
      </c>
      <c r="J1070" s="43" t="s">
        <v>116</v>
      </c>
      <c r="K1070" s="43"/>
      <c r="L1070" s="46" t="s">
        <v>116</v>
      </c>
      <c r="M1070" s="45" t="s">
        <v>5286</v>
      </c>
      <c r="N1070" s="45" t="s">
        <v>2357</v>
      </c>
      <c r="O1070" s="43" t="s">
        <v>188</v>
      </c>
      <c r="P1070" s="45" t="s">
        <v>443</v>
      </c>
      <c r="Q1070" s="45" t="s">
        <v>2357</v>
      </c>
      <c r="R1070" s="112" t="s">
        <v>139</v>
      </c>
      <c r="S1070" s="130" t="s">
        <v>4621</v>
      </c>
      <c r="T1070" s="59" t="s">
        <v>4621</v>
      </c>
      <c r="U1070" s="10">
        <v>3.54</v>
      </c>
      <c r="V1070" s="44">
        <v>44323</v>
      </c>
      <c r="W1070" s="43" t="s">
        <v>1179</v>
      </c>
      <c r="X1070" s="46" t="s">
        <v>43</v>
      </c>
      <c r="Y1070" s="43" t="s">
        <v>78</v>
      </c>
      <c r="Z1070" s="112" t="s">
        <v>20461</v>
      </c>
      <c r="AA1070" s="45"/>
      <c r="AB1070" s="3">
        <v>0</v>
      </c>
      <c r="AC1070" s="3">
        <v>0</v>
      </c>
      <c r="AD1070" s="3">
        <v>10100</v>
      </c>
      <c r="AE1070" s="3">
        <v>1206500</v>
      </c>
      <c r="AF1070" s="3">
        <f>SUM(Table2[[#This Row],[PE 2021 Obligations]],Table2[[#This Row],[ROW 2021 Obligations]],Table2[[#This Row],[Construction 2021 Obligations]],Table2[[#This Row],[Paving 2021 Obligations]])</f>
        <v>1216600</v>
      </c>
      <c r="AG1070" s="3">
        <v>0</v>
      </c>
      <c r="AH1070" s="3">
        <v>0</v>
      </c>
      <c r="AI1070" s="3">
        <v>10100</v>
      </c>
      <c r="AJ1070" s="3">
        <v>1206500</v>
      </c>
      <c r="AK1070" s="3">
        <v>1216600</v>
      </c>
      <c r="AL1070" s="43" t="s">
        <v>5287</v>
      </c>
    </row>
    <row r="1071" spans="1:38" x14ac:dyDescent="0.25">
      <c r="A1071" s="47">
        <v>129158</v>
      </c>
      <c r="B1071" s="48">
        <v>1</v>
      </c>
      <c r="C1071" s="49" t="s">
        <v>31</v>
      </c>
      <c r="D1071" s="50">
        <v>43636</v>
      </c>
      <c r="E1071" s="49" t="s">
        <v>75</v>
      </c>
      <c r="F1071" s="50">
        <v>44349</v>
      </c>
      <c r="G1071" s="49" t="s">
        <v>74</v>
      </c>
      <c r="H1071" s="51" t="s">
        <v>146</v>
      </c>
      <c r="I1071" s="49" t="s">
        <v>491</v>
      </c>
      <c r="J1071" s="49" t="s">
        <v>116</v>
      </c>
      <c r="K1071" s="49"/>
      <c r="L1071" s="52" t="s">
        <v>116</v>
      </c>
      <c r="M1071" s="51" t="s">
        <v>5283</v>
      </c>
      <c r="N1071" s="51" t="s">
        <v>2587</v>
      </c>
      <c r="O1071" s="49" t="s">
        <v>188</v>
      </c>
      <c r="P1071" s="51" t="s">
        <v>443</v>
      </c>
      <c r="Q1071" s="51" t="s">
        <v>5284</v>
      </c>
      <c r="R1071" s="111" t="s">
        <v>139</v>
      </c>
      <c r="S1071" s="130" t="s">
        <v>4621</v>
      </c>
      <c r="T1071" s="120" t="s">
        <v>4621</v>
      </c>
      <c r="U1071" s="53">
        <v>3.9</v>
      </c>
      <c r="V1071" s="50">
        <v>44323</v>
      </c>
      <c r="W1071" s="49" t="s">
        <v>1179</v>
      </c>
      <c r="X1071" s="52" t="s">
        <v>43</v>
      </c>
      <c r="Y1071" s="49" t="s">
        <v>78</v>
      </c>
      <c r="Z1071" s="112" t="s">
        <v>20461</v>
      </c>
      <c r="AA1071" s="51"/>
      <c r="AB1071" s="54">
        <v>0</v>
      </c>
      <c r="AC1071" s="54">
        <v>0</v>
      </c>
      <c r="AD1071" s="54">
        <v>33600</v>
      </c>
      <c r="AE1071" s="54">
        <v>736400</v>
      </c>
      <c r="AF1071" s="3">
        <f>SUM(Table2[[#This Row],[PE 2021 Obligations]],Table2[[#This Row],[ROW 2021 Obligations]],Table2[[#This Row],[Construction 2021 Obligations]],Table2[[#This Row],[Paving 2021 Obligations]])</f>
        <v>770000</v>
      </c>
      <c r="AG1071" s="54">
        <v>0</v>
      </c>
      <c r="AH1071" s="54">
        <v>0</v>
      </c>
      <c r="AI1071" s="54">
        <v>33600</v>
      </c>
      <c r="AJ1071" s="54">
        <v>736400</v>
      </c>
      <c r="AK1071" s="54">
        <v>770000</v>
      </c>
      <c r="AL1071" s="49" t="s">
        <v>5285</v>
      </c>
    </row>
    <row r="1072" spans="1:38" x14ac:dyDescent="0.25">
      <c r="A1072" s="13">
        <v>129471</v>
      </c>
      <c r="B1072" s="15">
        <v>3</v>
      </c>
      <c r="C1072" s="43" t="s">
        <v>31</v>
      </c>
      <c r="D1072" s="44">
        <v>43685</v>
      </c>
      <c r="E1072" s="43" t="s">
        <v>75</v>
      </c>
      <c r="F1072" s="44">
        <v>44252</v>
      </c>
      <c r="G1072" s="43" t="s">
        <v>832</v>
      </c>
      <c r="H1072" s="45" t="s">
        <v>425</v>
      </c>
      <c r="I1072" s="43" t="s">
        <v>565</v>
      </c>
      <c r="J1072" s="43" t="s">
        <v>116</v>
      </c>
      <c r="K1072" s="43"/>
      <c r="L1072" s="46" t="s">
        <v>116</v>
      </c>
      <c r="M1072" s="45" t="s">
        <v>5469</v>
      </c>
      <c r="N1072" s="45" t="s">
        <v>5470</v>
      </c>
      <c r="O1072" s="43" t="s">
        <v>188</v>
      </c>
      <c r="P1072" s="45" t="s">
        <v>443</v>
      </c>
      <c r="Q1072" s="45" t="s">
        <v>5470</v>
      </c>
      <c r="R1072" s="112" t="s">
        <v>139</v>
      </c>
      <c r="S1072" s="130" t="s">
        <v>4621</v>
      </c>
      <c r="T1072" s="59" t="s">
        <v>4621</v>
      </c>
      <c r="U1072" s="10">
        <v>5.33</v>
      </c>
      <c r="V1072" s="44">
        <v>44232</v>
      </c>
      <c r="W1072" s="43" t="s">
        <v>1179</v>
      </c>
      <c r="X1072" s="46" t="s">
        <v>43</v>
      </c>
      <c r="Y1072" s="43" t="s">
        <v>78</v>
      </c>
      <c r="Z1072" s="112" t="s">
        <v>20461</v>
      </c>
      <c r="AA1072" s="45"/>
      <c r="AB1072" s="3">
        <v>0</v>
      </c>
      <c r="AC1072" s="3">
        <v>0</v>
      </c>
      <c r="AD1072" s="3">
        <v>10899</v>
      </c>
      <c r="AE1072" s="3">
        <v>481745</v>
      </c>
      <c r="AF1072" s="3">
        <f>SUM(Table2[[#This Row],[PE 2021 Obligations]],Table2[[#This Row],[ROW 2021 Obligations]],Table2[[#This Row],[Construction 2021 Obligations]],Table2[[#This Row],[Paving 2021 Obligations]])</f>
        <v>492644</v>
      </c>
      <c r="AG1072" s="3">
        <v>0</v>
      </c>
      <c r="AH1072" s="3">
        <v>0</v>
      </c>
      <c r="AI1072" s="3">
        <v>10899</v>
      </c>
      <c r="AJ1072" s="3">
        <v>481745</v>
      </c>
      <c r="AK1072" s="3">
        <v>492644</v>
      </c>
      <c r="AL1072" s="43" t="s">
        <v>5471</v>
      </c>
    </row>
    <row r="1073" spans="1:38" hidden="1" x14ac:dyDescent="0.25">
      <c r="A1073" s="13">
        <v>130285</v>
      </c>
      <c r="B1073" s="15">
        <v>4</v>
      </c>
      <c r="C1073" s="43" t="s">
        <v>73</v>
      </c>
      <c r="D1073" s="44">
        <v>43951</v>
      </c>
      <c r="E1073" s="43" t="s">
        <v>75</v>
      </c>
      <c r="F1073" s="44">
        <v>44326</v>
      </c>
      <c r="G1073" s="43" t="s">
        <v>105</v>
      </c>
      <c r="H1073" s="45" t="s">
        <v>261</v>
      </c>
      <c r="I1073" s="43" t="s">
        <v>6194</v>
      </c>
      <c r="J1073" s="43" t="s">
        <v>116</v>
      </c>
      <c r="K1073" s="43"/>
      <c r="L1073" s="46" t="s">
        <v>116</v>
      </c>
      <c r="M1073" s="45" t="s">
        <v>6195</v>
      </c>
      <c r="N1073" s="45" t="s">
        <v>6196</v>
      </c>
      <c r="O1073" s="43" t="s">
        <v>188</v>
      </c>
      <c r="P1073" s="45" t="s">
        <v>443</v>
      </c>
      <c r="Q1073" s="45" t="s">
        <v>6196</v>
      </c>
      <c r="R1073" s="112" t="s">
        <v>139</v>
      </c>
      <c r="S1073" s="112" t="s">
        <v>84</v>
      </c>
      <c r="T1073" s="59"/>
      <c r="U1073" s="10">
        <v>8</v>
      </c>
      <c r="V1073" s="44">
        <v>44365</v>
      </c>
      <c r="W1073" s="43" t="s">
        <v>1179</v>
      </c>
      <c r="X1073" s="46" t="s">
        <v>43</v>
      </c>
      <c r="Y1073" s="43" t="s">
        <v>78</v>
      </c>
      <c r="Z1073" s="127" t="s">
        <v>20461</v>
      </c>
      <c r="AA1073" s="45"/>
      <c r="AB1073" s="3">
        <v>0</v>
      </c>
      <c r="AC1073" s="3">
        <v>0</v>
      </c>
      <c r="AD1073" s="3">
        <v>603000</v>
      </c>
      <c r="AE1073" s="3">
        <v>3790500</v>
      </c>
      <c r="AF1073" s="3">
        <f>SUM(Table2[[#This Row],[PE 2021 Obligations]],Table2[[#This Row],[ROW 2021 Obligations]],Table2[[#This Row],[Construction 2021 Obligations]],Table2[[#This Row],[Paving 2021 Obligations]])</f>
        <v>4393500</v>
      </c>
      <c r="AG1073" s="3">
        <v>0</v>
      </c>
      <c r="AH1073" s="3">
        <v>0</v>
      </c>
      <c r="AI1073" s="3">
        <v>603000</v>
      </c>
      <c r="AJ1073" s="3">
        <v>3790500</v>
      </c>
      <c r="AK1073" s="3">
        <v>4393500</v>
      </c>
      <c r="AL1073" s="43" t="s">
        <v>6197</v>
      </c>
    </row>
    <row r="1074" spans="1:38" ht="30" x14ac:dyDescent="0.25">
      <c r="A1074" s="13">
        <v>127241</v>
      </c>
      <c r="B1074" s="15">
        <v>2</v>
      </c>
      <c r="C1074" s="43" t="s">
        <v>474</v>
      </c>
      <c r="D1074" s="44">
        <v>43180</v>
      </c>
      <c r="E1074" s="43" t="s">
        <v>75</v>
      </c>
      <c r="F1074" s="44">
        <v>44154</v>
      </c>
      <c r="G1074" s="43" t="s">
        <v>514</v>
      </c>
      <c r="H1074" s="45" t="s">
        <v>162</v>
      </c>
      <c r="I1074" s="43" t="s">
        <v>4065</v>
      </c>
      <c r="J1074" s="43" t="s">
        <v>116</v>
      </c>
      <c r="K1074" s="43"/>
      <c r="L1074" s="46" t="s">
        <v>116</v>
      </c>
      <c r="M1074" s="45" t="s">
        <v>4066</v>
      </c>
      <c r="N1074" s="45" t="s">
        <v>4029</v>
      </c>
      <c r="O1074" s="43" t="s">
        <v>188</v>
      </c>
      <c r="P1074" s="45" t="s">
        <v>2347</v>
      </c>
      <c r="Q1074" s="45" t="s">
        <v>4029</v>
      </c>
      <c r="R1074" s="112" t="s">
        <v>139</v>
      </c>
      <c r="S1074" s="130" t="s">
        <v>4621</v>
      </c>
      <c r="T1074" s="59" t="s">
        <v>4621</v>
      </c>
      <c r="U1074" s="10">
        <v>6.28</v>
      </c>
      <c r="V1074" s="44">
        <v>44008</v>
      </c>
      <c r="W1074" s="43" t="s">
        <v>1179</v>
      </c>
      <c r="X1074" s="46" t="s">
        <v>43</v>
      </c>
      <c r="Y1074" s="43" t="s">
        <v>78</v>
      </c>
      <c r="Z1074" s="112" t="s">
        <v>20461</v>
      </c>
      <c r="AA1074" s="45" t="s">
        <v>4067</v>
      </c>
      <c r="AB1074" s="3">
        <v>0</v>
      </c>
      <c r="AC1074" s="3">
        <v>0</v>
      </c>
      <c r="AD1074" s="3"/>
      <c r="AE1074" s="3">
        <v>-80225</v>
      </c>
      <c r="AF1074" s="3">
        <f>SUM(Table2[[#This Row],[PE 2021 Obligations]],Table2[[#This Row],[ROW 2021 Obligations]],Table2[[#This Row],[Construction 2021 Obligations]],Table2[[#This Row],[Paving 2021 Obligations]])</f>
        <v>-80225</v>
      </c>
      <c r="AG1074" s="3">
        <v>0</v>
      </c>
      <c r="AH1074" s="3">
        <v>0</v>
      </c>
      <c r="AI1074" s="3">
        <v>87532</v>
      </c>
      <c r="AJ1074" s="3">
        <v>709634</v>
      </c>
      <c r="AK1074" s="3">
        <v>797166</v>
      </c>
      <c r="AL1074" s="43" t="s">
        <v>4068</v>
      </c>
    </row>
    <row r="1075" spans="1:38" x14ac:dyDescent="0.25">
      <c r="A1075" s="13">
        <v>127196</v>
      </c>
      <c r="B1075" s="15">
        <v>2</v>
      </c>
      <c r="C1075" s="43" t="s">
        <v>47</v>
      </c>
      <c r="D1075" s="44">
        <v>43180</v>
      </c>
      <c r="E1075" s="43" t="s">
        <v>75</v>
      </c>
      <c r="F1075" s="44">
        <v>43699</v>
      </c>
      <c r="G1075" s="43" t="s">
        <v>103</v>
      </c>
      <c r="H1075" s="45" t="s">
        <v>162</v>
      </c>
      <c r="I1075" s="43" t="s">
        <v>4027</v>
      </c>
      <c r="J1075" s="43" t="s">
        <v>116</v>
      </c>
      <c r="K1075" s="43"/>
      <c r="L1075" s="46" t="s">
        <v>116</v>
      </c>
      <c r="M1075" s="45" t="s">
        <v>4028</v>
      </c>
      <c r="N1075" s="45" t="s">
        <v>4029</v>
      </c>
      <c r="O1075" s="43" t="s">
        <v>188</v>
      </c>
      <c r="P1075" s="45" t="s">
        <v>443</v>
      </c>
      <c r="Q1075" s="45" t="s">
        <v>4029</v>
      </c>
      <c r="R1075" s="112" t="s">
        <v>139</v>
      </c>
      <c r="S1075" s="130" t="s">
        <v>4621</v>
      </c>
      <c r="T1075" s="59" t="s">
        <v>4621</v>
      </c>
      <c r="U1075" s="10">
        <v>7.47</v>
      </c>
      <c r="V1075" s="44">
        <v>43504</v>
      </c>
      <c r="W1075" s="43" t="s">
        <v>1179</v>
      </c>
      <c r="X1075" s="46" t="s">
        <v>43</v>
      </c>
      <c r="Y1075" s="43" t="s">
        <v>78</v>
      </c>
      <c r="Z1075" s="127" t="s">
        <v>20461</v>
      </c>
      <c r="AA1075" s="45"/>
      <c r="AB1075" s="3">
        <v>0</v>
      </c>
      <c r="AC1075" s="3">
        <v>0</v>
      </c>
      <c r="AD1075" s="3">
        <v>0</v>
      </c>
      <c r="AE1075" s="3">
        <v>17821.12</v>
      </c>
      <c r="AF1075" s="3">
        <f>SUM(Table2[[#This Row],[PE 2021 Obligations]],Table2[[#This Row],[ROW 2021 Obligations]],Table2[[#This Row],[Construction 2021 Obligations]],Table2[[#This Row],[Paving 2021 Obligations]])</f>
        <v>17821.12</v>
      </c>
      <c r="AG1075" s="3">
        <v>0</v>
      </c>
      <c r="AH1075" s="3">
        <v>0</v>
      </c>
      <c r="AI1075" s="3">
        <v>0</v>
      </c>
      <c r="AJ1075" s="3">
        <v>792857.12</v>
      </c>
      <c r="AK1075" s="3">
        <v>792857.12</v>
      </c>
      <c r="AL1075" s="43" t="s">
        <v>4030</v>
      </c>
    </row>
    <row r="1076" spans="1:38" hidden="1" x14ac:dyDescent="0.25">
      <c r="A1076" s="47">
        <v>123915</v>
      </c>
      <c r="B1076" s="48">
        <v>4</v>
      </c>
      <c r="C1076" s="49" t="s">
        <v>31</v>
      </c>
      <c r="D1076" s="50">
        <v>42571</v>
      </c>
      <c r="E1076" s="49" t="s">
        <v>75</v>
      </c>
      <c r="F1076" s="50">
        <v>44349</v>
      </c>
      <c r="G1076" s="49" t="s">
        <v>32</v>
      </c>
      <c r="H1076" s="51" t="s">
        <v>292</v>
      </c>
      <c r="I1076" s="49" t="s">
        <v>694</v>
      </c>
      <c r="J1076" s="49" t="s">
        <v>116</v>
      </c>
      <c r="K1076" s="49"/>
      <c r="L1076" s="52" t="s">
        <v>116</v>
      </c>
      <c r="M1076" s="51" t="s">
        <v>2577</v>
      </c>
      <c r="N1076" s="51" t="s">
        <v>2578</v>
      </c>
      <c r="O1076" s="49" t="s">
        <v>188</v>
      </c>
      <c r="P1076" s="51" t="s">
        <v>443</v>
      </c>
      <c r="Q1076" s="51" t="s">
        <v>2579</v>
      </c>
      <c r="R1076" s="111" t="s">
        <v>139</v>
      </c>
      <c r="S1076" s="111" t="s">
        <v>84</v>
      </c>
      <c r="T1076" s="120"/>
      <c r="U1076" s="53">
        <v>3.92</v>
      </c>
      <c r="V1076" s="50">
        <v>44323</v>
      </c>
      <c r="W1076" s="49" t="s">
        <v>1179</v>
      </c>
      <c r="X1076" s="52" t="s">
        <v>472</v>
      </c>
      <c r="Y1076" s="49" t="s">
        <v>140</v>
      </c>
      <c r="Z1076" s="127" t="s">
        <v>20460</v>
      </c>
      <c r="AA1076" s="51"/>
      <c r="AB1076" s="54">
        <v>0</v>
      </c>
      <c r="AC1076" s="54">
        <v>0</v>
      </c>
      <c r="AD1076" s="54">
        <v>411400</v>
      </c>
      <c r="AE1076" s="54">
        <v>670200</v>
      </c>
      <c r="AF1076" s="3">
        <f>SUM(Table2[[#This Row],[PE 2021 Obligations]],Table2[[#This Row],[ROW 2021 Obligations]],Table2[[#This Row],[Construction 2021 Obligations]],Table2[[#This Row],[Paving 2021 Obligations]])</f>
        <v>1081600</v>
      </c>
      <c r="AG1076" s="54">
        <v>0</v>
      </c>
      <c r="AH1076" s="54">
        <v>0</v>
      </c>
      <c r="AI1076" s="54">
        <v>411400</v>
      </c>
      <c r="AJ1076" s="54">
        <v>670200</v>
      </c>
      <c r="AK1076" s="54">
        <v>1081600</v>
      </c>
      <c r="AL1076" s="49" t="s">
        <v>2580</v>
      </c>
    </row>
    <row r="1077" spans="1:38" hidden="1" x14ac:dyDescent="0.25">
      <c r="A1077" s="47">
        <v>127395</v>
      </c>
      <c r="B1077" s="48">
        <v>4</v>
      </c>
      <c r="C1077" s="49" t="s">
        <v>31</v>
      </c>
      <c r="D1077" s="50">
        <v>43194</v>
      </c>
      <c r="E1077" s="49" t="s">
        <v>75</v>
      </c>
      <c r="F1077" s="50">
        <v>44349</v>
      </c>
      <c r="G1077" s="49" t="s">
        <v>32</v>
      </c>
      <c r="H1077" s="51" t="s">
        <v>292</v>
      </c>
      <c r="I1077" s="49" t="s">
        <v>694</v>
      </c>
      <c r="J1077" s="49" t="s">
        <v>116</v>
      </c>
      <c r="K1077" s="49"/>
      <c r="L1077" s="52" t="s">
        <v>116</v>
      </c>
      <c r="M1077" s="51" t="s">
        <v>4238</v>
      </c>
      <c r="N1077" s="51" t="s">
        <v>4239</v>
      </c>
      <c r="O1077" s="49" t="s">
        <v>188</v>
      </c>
      <c r="P1077" s="51" t="s">
        <v>443</v>
      </c>
      <c r="Q1077" s="51" t="s">
        <v>2579</v>
      </c>
      <c r="R1077" s="111" t="s">
        <v>139</v>
      </c>
      <c r="S1077" s="111" t="s">
        <v>84</v>
      </c>
      <c r="T1077" s="120"/>
      <c r="U1077" s="53">
        <v>4.45</v>
      </c>
      <c r="V1077" s="50">
        <v>44323</v>
      </c>
      <c r="W1077" s="49" t="s">
        <v>4240</v>
      </c>
      <c r="X1077" s="52" t="s">
        <v>43</v>
      </c>
      <c r="Y1077" s="49" t="s">
        <v>511</v>
      </c>
      <c r="Z1077" s="116" t="s">
        <v>20460</v>
      </c>
      <c r="AA1077" s="51"/>
      <c r="AB1077" s="54">
        <v>0</v>
      </c>
      <c r="AC1077" s="54">
        <v>0</v>
      </c>
      <c r="AD1077" s="54">
        <v>414400</v>
      </c>
      <c r="AE1077" s="54">
        <v>656900</v>
      </c>
      <c r="AF1077" s="3">
        <f>SUM(Table2[[#This Row],[PE 2021 Obligations]],Table2[[#This Row],[ROW 2021 Obligations]],Table2[[#This Row],[Construction 2021 Obligations]],Table2[[#This Row],[Paving 2021 Obligations]])</f>
        <v>1071300</v>
      </c>
      <c r="AG1077" s="54">
        <v>0</v>
      </c>
      <c r="AH1077" s="54">
        <v>0</v>
      </c>
      <c r="AI1077" s="54">
        <v>414400</v>
      </c>
      <c r="AJ1077" s="54">
        <v>656900</v>
      </c>
      <c r="AK1077" s="54">
        <v>1071300</v>
      </c>
      <c r="AL1077" s="49" t="s">
        <v>4241</v>
      </c>
    </row>
    <row r="1078" spans="1:38" hidden="1" x14ac:dyDescent="0.25">
      <c r="A1078" s="47">
        <v>83573.009999999995</v>
      </c>
      <c r="B1078" s="48">
        <v>3</v>
      </c>
      <c r="C1078" s="49" t="s">
        <v>31</v>
      </c>
      <c r="D1078" s="50">
        <v>44239</v>
      </c>
      <c r="E1078" s="49" t="s">
        <v>109</v>
      </c>
      <c r="F1078" s="50">
        <v>44361</v>
      </c>
      <c r="G1078" s="49" t="s">
        <v>75</v>
      </c>
      <c r="H1078" s="51" t="s">
        <v>98</v>
      </c>
      <c r="I1078" s="49" t="s">
        <v>468</v>
      </c>
      <c r="J1078" s="49" t="s">
        <v>116</v>
      </c>
      <c r="K1078" s="49"/>
      <c r="L1078" s="52" t="s">
        <v>116</v>
      </c>
      <c r="M1078" s="51" t="s">
        <v>469</v>
      </c>
      <c r="N1078" s="51" t="s">
        <v>470</v>
      </c>
      <c r="O1078" s="49" t="s">
        <v>188</v>
      </c>
      <c r="P1078" s="51" t="s">
        <v>188</v>
      </c>
      <c r="Q1078" s="51" t="s">
        <v>471</v>
      </c>
      <c r="R1078" s="111" t="s">
        <v>139</v>
      </c>
      <c r="S1078" s="111" t="s">
        <v>84</v>
      </c>
      <c r="T1078" s="120"/>
      <c r="U1078" s="53">
        <v>0.32</v>
      </c>
      <c r="V1078" s="50">
        <v>44323</v>
      </c>
      <c r="W1078" s="49" t="s">
        <v>470</v>
      </c>
      <c r="X1078" s="52" t="s">
        <v>472</v>
      </c>
      <c r="Y1078" s="49" t="s">
        <v>140</v>
      </c>
      <c r="Z1078" s="127" t="s">
        <v>20460</v>
      </c>
      <c r="AA1078" s="51"/>
      <c r="AB1078" s="54">
        <v>0</v>
      </c>
      <c r="AC1078" s="54">
        <v>0</v>
      </c>
      <c r="AD1078" s="54">
        <v>861772</v>
      </c>
      <c r="AE1078" s="54">
        <v>0</v>
      </c>
      <c r="AF1078" s="3">
        <f>SUM(Table2[[#This Row],[PE 2021 Obligations]],Table2[[#This Row],[ROW 2021 Obligations]],Table2[[#This Row],[Construction 2021 Obligations]],Table2[[#This Row],[Paving 2021 Obligations]])</f>
        <v>861772</v>
      </c>
      <c r="AG1078" s="54">
        <v>0</v>
      </c>
      <c r="AH1078" s="54">
        <v>0</v>
      </c>
      <c r="AI1078" s="54">
        <v>861772</v>
      </c>
      <c r="AJ1078" s="54">
        <v>0</v>
      </c>
      <c r="AK1078" s="54">
        <v>861772</v>
      </c>
      <c r="AL1078" s="49" t="s">
        <v>473</v>
      </c>
    </row>
    <row r="1079" spans="1:38" ht="60" hidden="1" x14ac:dyDescent="0.25">
      <c r="A1079" s="13">
        <v>128857</v>
      </c>
      <c r="B1079" s="15">
        <v>2</v>
      </c>
      <c r="C1079" s="43" t="s">
        <v>73</v>
      </c>
      <c r="D1079" s="44">
        <v>43584</v>
      </c>
      <c r="E1079" s="43" t="s">
        <v>75</v>
      </c>
      <c r="F1079" s="44">
        <v>44361</v>
      </c>
      <c r="G1079" s="43" t="s">
        <v>75</v>
      </c>
      <c r="H1079" s="45" t="s">
        <v>286</v>
      </c>
      <c r="I1079" s="43" t="s">
        <v>163</v>
      </c>
      <c r="J1079" s="43" t="s">
        <v>148</v>
      </c>
      <c r="K1079" s="43"/>
      <c r="L1079" s="46" t="s">
        <v>149</v>
      </c>
      <c r="M1079" s="45" t="s">
        <v>5114</v>
      </c>
      <c r="N1079" s="45" t="s">
        <v>5115</v>
      </c>
      <c r="O1079" s="43" t="s">
        <v>188</v>
      </c>
      <c r="P1079" s="45" t="s">
        <v>188</v>
      </c>
      <c r="Q1079" s="45" t="s">
        <v>5116</v>
      </c>
      <c r="R1079" s="112" t="s">
        <v>139</v>
      </c>
      <c r="S1079" s="112" t="s">
        <v>84</v>
      </c>
      <c r="T1079" s="59"/>
      <c r="U1079" s="10">
        <v>6.19</v>
      </c>
      <c r="V1079" s="44">
        <v>44540</v>
      </c>
      <c r="W1079" s="43" t="s">
        <v>470</v>
      </c>
      <c r="X1079" s="46" t="s">
        <v>43</v>
      </c>
      <c r="Y1079" s="43" t="s">
        <v>454</v>
      </c>
      <c r="Z1079" s="112" t="s">
        <v>20457</v>
      </c>
      <c r="AA1079" s="45" t="s">
        <v>5117</v>
      </c>
      <c r="AB1079" s="3">
        <v>0</v>
      </c>
      <c r="AC1079" s="3">
        <v>0</v>
      </c>
      <c r="AD1079" s="3">
        <v>5000</v>
      </c>
      <c r="AE1079" s="3">
        <v>0</v>
      </c>
      <c r="AF1079" s="3">
        <f>SUM(Table2[[#This Row],[PE 2021 Obligations]],Table2[[#This Row],[ROW 2021 Obligations]],Table2[[#This Row],[Construction 2021 Obligations]],Table2[[#This Row],[Paving 2021 Obligations]])</f>
        <v>5000</v>
      </c>
      <c r="AG1079" s="3">
        <v>0</v>
      </c>
      <c r="AH1079" s="3">
        <v>0</v>
      </c>
      <c r="AI1079" s="3">
        <v>5000</v>
      </c>
      <c r="AJ1079" s="3">
        <v>0</v>
      </c>
      <c r="AK1079" s="3">
        <v>5000</v>
      </c>
      <c r="AL1079" s="43" t="s">
        <v>5118</v>
      </c>
    </row>
    <row r="1080" spans="1:38" ht="45" hidden="1" x14ac:dyDescent="0.25">
      <c r="A1080" s="13">
        <v>129306</v>
      </c>
      <c r="B1080" s="15">
        <v>4</v>
      </c>
      <c r="C1080" s="43" t="s">
        <v>474</v>
      </c>
      <c r="D1080" s="44">
        <v>43654</v>
      </c>
      <c r="E1080" s="43" t="s">
        <v>75</v>
      </c>
      <c r="F1080" s="44">
        <v>44182</v>
      </c>
      <c r="G1080" s="43" t="s">
        <v>105</v>
      </c>
      <c r="H1080" s="45" t="s">
        <v>326</v>
      </c>
      <c r="I1080" s="43" t="s">
        <v>5418</v>
      </c>
      <c r="J1080" s="43" t="s">
        <v>116</v>
      </c>
      <c r="K1080" s="43"/>
      <c r="L1080" s="46" t="s">
        <v>116</v>
      </c>
      <c r="M1080" s="45" t="s">
        <v>5419</v>
      </c>
      <c r="N1080" s="45" t="s">
        <v>5420</v>
      </c>
      <c r="O1080" s="43" t="s">
        <v>188</v>
      </c>
      <c r="P1080" s="45" t="s">
        <v>2347</v>
      </c>
      <c r="Q1080" s="45" t="s">
        <v>5420</v>
      </c>
      <c r="R1080" s="112" t="s">
        <v>139</v>
      </c>
      <c r="S1080" s="112" t="s">
        <v>84</v>
      </c>
      <c r="T1080" s="59"/>
      <c r="U1080" s="10">
        <v>9.5340000000000007</v>
      </c>
      <c r="V1080" s="44">
        <v>43966</v>
      </c>
      <c r="W1080" s="43" t="s">
        <v>1179</v>
      </c>
      <c r="X1080" s="46" t="s">
        <v>43</v>
      </c>
      <c r="Y1080" s="43" t="s">
        <v>78</v>
      </c>
      <c r="Z1080" s="127" t="s">
        <v>20461</v>
      </c>
      <c r="AA1080" s="45" t="s">
        <v>5421</v>
      </c>
      <c r="AB1080" s="3">
        <v>0</v>
      </c>
      <c r="AC1080" s="3">
        <v>0</v>
      </c>
      <c r="AD1080" s="3">
        <v>-54633</v>
      </c>
      <c r="AE1080" s="3">
        <v>-81420</v>
      </c>
      <c r="AF1080" s="3">
        <f>SUM(Table2[[#This Row],[PE 2021 Obligations]],Table2[[#This Row],[ROW 2021 Obligations]],Table2[[#This Row],[Construction 2021 Obligations]],Table2[[#This Row],[Paving 2021 Obligations]])</f>
        <v>-136053</v>
      </c>
      <c r="AG1080" s="3">
        <v>0</v>
      </c>
      <c r="AH1080" s="3">
        <v>0</v>
      </c>
      <c r="AI1080" s="3">
        <v>456607</v>
      </c>
      <c r="AJ1080" s="3">
        <v>2235080</v>
      </c>
      <c r="AK1080" s="3">
        <v>2691687</v>
      </c>
      <c r="AL1080" s="43" t="s">
        <v>5422</v>
      </c>
    </row>
    <row r="1081" spans="1:38" ht="30" hidden="1" x14ac:dyDescent="0.25">
      <c r="A1081" s="13">
        <v>127386</v>
      </c>
      <c r="B1081" s="15">
        <v>4</v>
      </c>
      <c r="C1081" s="43" t="s">
        <v>31</v>
      </c>
      <c r="D1081" s="44">
        <v>43193</v>
      </c>
      <c r="E1081" s="43" t="s">
        <v>75</v>
      </c>
      <c r="F1081" s="44">
        <v>44299</v>
      </c>
      <c r="G1081" s="43" t="s">
        <v>32</v>
      </c>
      <c r="H1081" s="45" t="s">
        <v>794</v>
      </c>
      <c r="I1081" s="43" t="s">
        <v>4222</v>
      </c>
      <c r="J1081" s="43" t="s">
        <v>116</v>
      </c>
      <c r="K1081" s="43"/>
      <c r="L1081" s="46" t="s">
        <v>116</v>
      </c>
      <c r="M1081" s="45" t="s">
        <v>4226</v>
      </c>
      <c r="N1081" s="45" t="s">
        <v>4227</v>
      </c>
      <c r="O1081" s="43" t="s">
        <v>188</v>
      </c>
      <c r="P1081" s="45" t="s">
        <v>2347</v>
      </c>
      <c r="Q1081" s="45" t="s">
        <v>4227</v>
      </c>
      <c r="R1081" s="112" t="s">
        <v>139</v>
      </c>
      <c r="S1081" s="112" t="s">
        <v>84</v>
      </c>
      <c r="T1081" s="59"/>
      <c r="U1081" s="10">
        <v>7.3</v>
      </c>
      <c r="V1081" s="44">
        <v>44281</v>
      </c>
      <c r="W1081" s="43" t="s">
        <v>3309</v>
      </c>
      <c r="X1081" s="46" t="s">
        <v>43</v>
      </c>
      <c r="Y1081" s="43" t="s">
        <v>78</v>
      </c>
      <c r="Z1081" s="127" t="s">
        <v>20461</v>
      </c>
      <c r="AA1081" s="45" t="s">
        <v>4228</v>
      </c>
      <c r="AB1081" s="3">
        <v>0</v>
      </c>
      <c r="AC1081" s="3">
        <v>0</v>
      </c>
      <c r="AD1081" s="3">
        <v>135950</v>
      </c>
      <c r="AE1081" s="3">
        <v>2387735</v>
      </c>
      <c r="AF1081" s="3">
        <f>SUM(Table2[[#This Row],[PE 2021 Obligations]],Table2[[#This Row],[ROW 2021 Obligations]],Table2[[#This Row],[Construction 2021 Obligations]],Table2[[#This Row],[Paving 2021 Obligations]])</f>
        <v>2523685</v>
      </c>
      <c r="AG1081" s="3">
        <v>0</v>
      </c>
      <c r="AH1081" s="3">
        <v>0</v>
      </c>
      <c r="AI1081" s="3">
        <v>135950</v>
      </c>
      <c r="AJ1081" s="3">
        <v>2387735</v>
      </c>
      <c r="AK1081" s="3">
        <v>2523685</v>
      </c>
      <c r="AL1081" s="43" t="s">
        <v>4229</v>
      </c>
    </row>
    <row r="1082" spans="1:38" hidden="1" x14ac:dyDescent="0.25">
      <c r="A1082" s="47">
        <v>127379</v>
      </c>
      <c r="B1082" s="48">
        <v>4</v>
      </c>
      <c r="C1082" s="49" t="s">
        <v>31</v>
      </c>
      <c r="D1082" s="50">
        <v>43193</v>
      </c>
      <c r="E1082" s="49" t="s">
        <v>75</v>
      </c>
      <c r="F1082" s="50">
        <v>44252</v>
      </c>
      <c r="G1082" s="49" t="s">
        <v>32</v>
      </c>
      <c r="H1082" s="51" t="s">
        <v>428</v>
      </c>
      <c r="I1082" s="49" t="s">
        <v>722</v>
      </c>
      <c r="J1082" s="49" t="s">
        <v>116</v>
      </c>
      <c r="K1082" s="49"/>
      <c r="L1082" s="52" t="s">
        <v>116</v>
      </c>
      <c r="M1082" s="51" t="s">
        <v>4207</v>
      </c>
      <c r="N1082" s="51" t="s">
        <v>4208</v>
      </c>
      <c r="O1082" s="49" t="s">
        <v>188</v>
      </c>
      <c r="P1082" s="51" t="s">
        <v>443</v>
      </c>
      <c r="Q1082" s="51" t="s">
        <v>4208</v>
      </c>
      <c r="R1082" s="111" t="s">
        <v>139</v>
      </c>
      <c r="S1082" s="111" t="s">
        <v>84</v>
      </c>
      <c r="T1082" s="120"/>
      <c r="U1082" s="53">
        <v>4.6900000000000004</v>
      </c>
      <c r="V1082" s="50">
        <v>44232</v>
      </c>
      <c r="W1082" s="49" t="s">
        <v>2583</v>
      </c>
      <c r="X1082" s="52" t="s">
        <v>43</v>
      </c>
      <c r="Y1082" s="49" t="s">
        <v>78</v>
      </c>
      <c r="Z1082" s="127" t="s">
        <v>20461</v>
      </c>
      <c r="AA1082" s="51"/>
      <c r="AB1082" s="54">
        <v>0</v>
      </c>
      <c r="AC1082" s="54">
        <v>0</v>
      </c>
      <c r="AD1082" s="54">
        <v>125356</v>
      </c>
      <c r="AE1082" s="54">
        <v>2237855</v>
      </c>
      <c r="AF1082" s="3">
        <f>SUM(Table2[[#This Row],[PE 2021 Obligations]],Table2[[#This Row],[ROW 2021 Obligations]],Table2[[#This Row],[Construction 2021 Obligations]],Table2[[#This Row],[Paving 2021 Obligations]])</f>
        <v>2363211</v>
      </c>
      <c r="AG1082" s="54">
        <v>0</v>
      </c>
      <c r="AH1082" s="54">
        <v>0</v>
      </c>
      <c r="AI1082" s="54">
        <v>125356</v>
      </c>
      <c r="AJ1082" s="54">
        <v>2237855</v>
      </c>
      <c r="AK1082" s="54">
        <v>2363211</v>
      </c>
      <c r="AL1082" s="49" t="s">
        <v>4209</v>
      </c>
    </row>
    <row r="1083" spans="1:38" ht="60" hidden="1" x14ac:dyDescent="0.25">
      <c r="A1083" s="13">
        <v>129679</v>
      </c>
      <c r="B1083" s="15">
        <v>1</v>
      </c>
      <c r="C1083" s="43" t="s">
        <v>73</v>
      </c>
      <c r="D1083" s="44">
        <v>43704</v>
      </c>
      <c r="E1083" s="43" t="s">
        <v>75</v>
      </c>
      <c r="F1083" s="44">
        <v>44358</v>
      </c>
      <c r="G1083" s="43" t="s">
        <v>75</v>
      </c>
      <c r="H1083" s="45" t="s">
        <v>320</v>
      </c>
      <c r="I1083" s="43" t="s">
        <v>1914</v>
      </c>
      <c r="J1083" s="43" t="s">
        <v>148</v>
      </c>
      <c r="K1083" s="43"/>
      <c r="L1083" s="46" t="s">
        <v>149</v>
      </c>
      <c r="M1083" s="45" t="s">
        <v>5635</v>
      </c>
      <c r="N1083" s="45" t="s">
        <v>470</v>
      </c>
      <c r="O1083" s="43" t="s">
        <v>188</v>
      </c>
      <c r="P1083" s="45" t="s">
        <v>2347</v>
      </c>
      <c r="Q1083" s="45" t="s">
        <v>5636</v>
      </c>
      <c r="R1083" s="112" t="s">
        <v>139</v>
      </c>
      <c r="S1083" s="112" t="s">
        <v>84</v>
      </c>
      <c r="T1083" s="59"/>
      <c r="U1083" s="10">
        <v>7.04</v>
      </c>
      <c r="V1083" s="44">
        <v>44540</v>
      </c>
      <c r="W1083" s="43" t="s">
        <v>470</v>
      </c>
      <c r="X1083" s="46" t="s">
        <v>43</v>
      </c>
      <c r="Y1083" s="43" t="s">
        <v>454</v>
      </c>
      <c r="Z1083" s="127" t="s">
        <v>20457</v>
      </c>
      <c r="AA1083" s="45" t="s">
        <v>5637</v>
      </c>
      <c r="AB1083" s="3">
        <v>0</v>
      </c>
      <c r="AC1083" s="3">
        <v>334335</v>
      </c>
      <c r="AD1083" s="3">
        <v>0</v>
      </c>
      <c r="AE1083" s="3">
        <v>0</v>
      </c>
      <c r="AF1083" s="3">
        <f>SUM(Table2[[#This Row],[PE 2021 Obligations]],Table2[[#This Row],[ROW 2021 Obligations]],Table2[[#This Row],[Construction 2021 Obligations]],Table2[[#This Row],[Paving 2021 Obligations]])</f>
        <v>334335</v>
      </c>
      <c r="AG1083" s="3">
        <v>0</v>
      </c>
      <c r="AH1083" s="3">
        <v>334335</v>
      </c>
      <c r="AI1083" s="3">
        <v>5000</v>
      </c>
      <c r="AJ1083" s="3">
        <v>0</v>
      </c>
      <c r="AK1083" s="3">
        <v>339335</v>
      </c>
      <c r="AL1083" s="43" t="s">
        <v>5638</v>
      </c>
    </row>
    <row r="1084" spans="1:38" ht="30" hidden="1" x14ac:dyDescent="0.25">
      <c r="A1084" s="47">
        <v>127382</v>
      </c>
      <c r="B1084" s="48">
        <v>4</v>
      </c>
      <c r="C1084" s="49" t="s">
        <v>31</v>
      </c>
      <c r="D1084" s="50">
        <v>43193</v>
      </c>
      <c r="E1084" s="49" t="s">
        <v>75</v>
      </c>
      <c r="F1084" s="50">
        <v>44349</v>
      </c>
      <c r="G1084" s="49" t="s">
        <v>32</v>
      </c>
      <c r="H1084" s="51" t="s">
        <v>92</v>
      </c>
      <c r="I1084" s="49" t="s">
        <v>4214</v>
      </c>
      <c r="J1084" s="49" t="s">
        <v>116</v>
      </c>
      <c r="K1084" s="49"/>
      <c r="L1084" s="52" t="s">
        <v>116</v>
      </c>
      <c r="M1084" s="51" t="s">
        <v>4215</v>
      </c>
      <c r="N1084" s="51" t="s">
        <v>4216</v>
      </c>
      <c r="O1084" s="49" t="s">
        <v>188</v>
      </c>
      <c r="P1084" s="51" t="s">
        <v>2347</v>
      </c>
      <c r="Q1084" s="51" t="s">
        <v>4216</v>
      </c>
      <c r="R1084" s="111" t="s">
        <v>139</v>
      </c>
      <c r="S1084" s="111" t="s">
        <v>84</v>
      </c>
      <c r="T1084" s="120"/>
      <c r="U1084" s="53">
        <v>10.33</v>
      </c>
      <c r="V1084" s="50">
        <v>44323</v>
      </c>
      <c r="W1084" s="49" t="s">
        <v>3309</v>
      </c>
      <c r="X1084" s="52" t="s">
        <v>43</v>
      </c>
      <c r="Y1084" s="49" t="s">
        <v>78</v>
      </c>
      <c r="Z1084" s="127" t="s">
        <v>20461</v>
      </c>
      <c r="AA1084" s="51" t="s">
        <v>4217</v>
      </c>
      <c r="AB1084" s="54">
        <v>0</v>
      </c>
      <c r="AC1084" s="54">
        <v>0</v>
      </c>
      <c r="AD1084" s="54">
        <v>257860</v>
      </c>
      <c r="AE1084" s="54">
        <v>2313300</v>
      </c>
      <c r="AF1084" s="3">
        <f>SUM(Table2[[#This Row],[PE 2021 Obligations]],Table2[[#This Row],[ROW 2021 Obligations]],Table2[[#This Row],[Construction 2021 Obligations]],Table2[[#This Row],[Paving 2021 Obligations]])</f>
        <v>2571160</v>
      </c>
      <c r="AG1084" s="54">
        <v>0</v>
      </c>
      <c r="AH1084" s="54">
        <v>0</v>
      </c>
      <c r="AI1084" s="54">
        <v>257860</v>
      </c>
      <c r="AJ1084" s="54">
        <v>2313300</v>
      </c>
      <c r="AK1084" s="54">
        <v>2571160</v>
      </c>
      <c r="AL1084" s="49" t="s">
        <v>4218</v>
      </c>
    </row>
    <row r="1085" spans="1:38" ht="30" hidden="1" x14ac:dyDescent="0.25">
      <c r="A1085" s="13">
        <v>127399</v>
      </c>
      <c r="B1085" s="15">
        <v>4</v>
      </c>
      <c r="C1085" s="43" t="s">
        <v>474</v>
      </c>
      <c r="D1085" s="44">
        <v>43194</v>
      </c>
      <c r="E1085" s="43" t="s">
        <v>75</v>
      </c>
      <c r="F1085" s="44">
        <v>44277</v>
      </c>
      <c r="G1085" s="43" t="s">
        <v>105</v>
      </c>
      <c r="H1085" s="45" t="s">
        <v>634</v>
      </c>
      <c r="I1085" s="43" t="s">
        <v>177</v>
      </c>
      <c r="J1085" s="43" t="s">
        <v>116</v>
      </c>
      <c r="K1085" s="43"/>
      <c r="L1085" s="46" t="s">
        <v>116</v>
      </c>
      <c r="M1085" s="45" t="s">
        <v>4242</v>
      </c>
      <c r="N1085" s="45" t="s">
        <v>4243</v>
      </c>
      <c r="O1085" s="43" t="s">
        <v>188</v>
      </c>
      <c r="P1085" s="45" t="s">
        <v>443</v>
      </c>
      <c r="Q1085" s="45" t="s">
        <v>4243</v>
      </c>
      <c r="R1085" s="112" t="s">
        <v>139</v>
      </c>
      <c r="S1085" s="112" t="s">
        <v>84</v>
      </c>
      <c r="T1085" s="59"/>
      <c r="U1085" s="10">
        <v>9.84</v>
      </c>
      <c r="V1085" s="44">
        <v>43966</v>
      </c>
      <c r="W1085" s="43" t="s">
        <v>4244</v>
      </c>
      <c r="X1085" s="46" t="s">
        <v>472</v>
      </c>
      <c r="Y1085" s="43" t="s">
        <v>140</v>
      </c>
      <c r="Z1085" s="127" t="s">
        <v>20460</v>
      </c>
      <c r="AA1085" s="45"/>
      <c r="AB1085" s="3">
        <v>0</v>
      </c>
      <c r="AC1085" s="3">
        <v>0</v>
      </c>
      <c r="AD1085" s="3">
        <v>24990</v>
      </c>
      <c r="AE1085" s="3">
        <v>487700</v>
      </c>
      <c r="AF1085" s="3">
        <f>SUM(Table2[[#This Row],[PE 2021 Obligations]],Table2[[#This Row],[ROW 2021 Obligations]],Table2[[#This Row],[Construction 2021 Obligations]],Table2[[#This Row],[Paving 2021 Obligations]])</f>
        <v>512690</v>
      </c>
      <c r="AG1085" s="3">
        <v>0</v>
      </c>
      <c r="AH1085" s="3">
        <v>0</v>
      </c>
      <c r="AI1085" s="3">
        <v>362990</v>
      </c>
      <c r="AJ1085" s="3">
        <v>6080700</v>
      </c>
      <c r="AK1085" s="3">
        <v>6443690</v>
      </c>
      <c r="AL1085" s="43" t="s">
        <v>4245</v>
      </c>
    </row>
    <row r="1086" spans="1:38" hidden="1" x14ac:dyDescent="0.25">
      <c r="A1086" s="13">
        <v>127342</v>
      </c>
      <c r="B1086" s="15">
        <v>4</v>
      </c>
      <c r="C1086" s="43" t="s">
        <v>474</v>
      </c>
      <c r="D1086" s="44">
        <v>43192</v>
      </c>
      <c r="E1086" s="43" t="s">
        <v>75</v>
      </c>
      <c r="F1086" s="44">
        <v>44217</v>
      </c>
      <c r="G1086" s="43" t="s">
        <v>105</v>
      </c>
      <c r="H1086" s="45" t="s">
        <v>258</v>
      </c>
      <c r="I1086" s="43" t="s">
        <v>608</v>
      </c>
      <c r="J1086" s="43" t="s">
        <v>116</v>
      </c>
      <c r="K1086" s="43"/>
      <c r="L1086" s="46" t="s">
        <v>116</v>
      </c>
      <c r="M1086" s="45" t="s">
        <v>4159</v>
      </c>
      <c r="N1086" s="45" t="s">
        <v>4160</v>
      </c>
      <c r="O1086" s="43" t="s">
        <v>188</v>
      </c>
      <c r="P1086" s="45" t="s">
        <v>443</v>
      </c>
      <c r="Q1086" s="45" t="s">
        <v>4160</v>
      </c>
      <c r="R1086" s="112" t="s">
        <v>139</v>
      </c>
      <c r="S1086" s="112" t="s">
        <v>84</v>
      </c>
      <c r="T1086" s="59"/>
      <c r="U1086" s="10">
        <v>4.26</v>
      </c>
      <c r="V1086" s="44">
        <v>43553</v>
      </c>
      <c r="W1086" s="43" t="s">
        <v>2583</v>
      </c>
      <c r="X1086" s="46" t="s">
        <v>472</v>
      </c>
      <c r="Y1086" s="43" t="s">
        <v>140</v>
      </c>
      <c r="Z1086" s="127" t="s">
        <v>20460</v>
      </c>
      <c r="AA1086" s="45"/>
      <c r="AB1086" s="3">
        <v>0</v>
      </c>
      <c r="AC1086" s="3">
        <v>0</v>
      </c>
      <c r="AD1086" s="3">
        <v>7000</v>
      </c>
      <c r="AE1086" s="3">
        <v>750000</v>
      </c>
      <c r="AF1086" s="3">
        <f>SUM(Table2[[#This Row],[PE 2021 Obligations]],Table2[[#This Row],[ROW 2021 Obligations]],Table2[[#This Row],[Construction 2021 Obligations]],Table2[[#This Row],[Paving 2021 Obligations]])</f>
        <v>757000</v>
      </c>
      <c r="AG1086" s="3">
        <v>0</v>
      </c>
      <c r="AH1086" s="3">
        <v>0</v>
      </c>
      <c r="AI1086" s="3">
        <v>53825</v>
      </c>
      <c r="AJ1086" s="3">
        <v>4405861</v>
      </c>
      <c r="AK1086" s="3">
        <v>4459686</v>
      </c>
      <c r="AL1086" s="43" t="s">
        <v>4161</v>
      </c>
    </row>
    <row r="1087" spans="1:38" ht="30" hidden="1" x14ac:dyDescent="0.25">
      <c r="A1087" s="47">
        <v>129298</v>
      </c>
      <c r="B1087" s="48">
        <v>4</v>
      </c>
      <c r="C1087" s="49" t="s">
        <v>474</v>
      </c>
      <c r="D1087" s="50">
        <v>43654</v>
      </c>
      <c r="E1087" s="49" t="s">
        <v>75</v>
      </c>
      <c r="F1087" s="50">
        <v>44154</v>
      </c>
      <c r="G1087" s="49" t="s">
        <v>32</v>
      </c>
      <c r="H1087" s="51" t="s">
        <v>87</v>
      </c>
      <c r="I1087" s="49" t="s">
        <v>691</v>
      </c>
      <c r="J1087" s="49" t="s">
        <v>116</v>
      </c>
      <c r="K1087" s="49"/>
      <c r="L1087" s="52" t="s">
        <v>116</v>
      </c>
      <c r="M1087" s="51" t="s">
        <v>5404</v>
      </c>
      <c r="N1087" s="51" t="s">
        <v>4166</v>
      </c>
      <c r="O1087" s="49" t="s">
        <v>188</v>
      </c>
      <c r="P1087" s="51" t="s">
        <v>2347</v>
      </c>
      <c r="Q1087" s="51" t="s">
        <v>4166</v>
      </c>
      <c r="R1087" s="111" t="s">
        <v>139</v>
      </c>
      <c r="S1087" s="111" t="s">
        <v>84</v>
      </c>
      <c r="T1087" s="120"/>
      <c r="U1087" s="53">
        <v>5.79</v>
      </c>
      <c r="V1087" s="50">
        <v>43868</v>
      </c>
      <c r="W1087" s="49" t="s">
        <v>2583</v>
      </c>
      <c r="X1087" s="52" t="s">
        <v>43</v>
      </c>
      <c r="Y1087" s="49" t="s">
        <v>140</v>
      </c>
      <c r="Z1087" s="127" t="s">
        <v>20460</v>
      </c>
      <c r="AA1087" s="51" t="s">
        <v>5405</v>
      </c>
      <c r="AB1087" s="54">
        <v>0</v>
      </c>
      <c r="AC1087" s="54">
        <v>0</v>
      </c>
      <c r="AD1087" s="54">
        <v>82325</v>
      </c>
      <c r="AE1087" s="54">
        <v>341800</v>
      </c>
      <c r="AF1087" s="3">
        <f>SUM(Table2[[#This Row],[PE 2021 Obligations]],Table2[[#This Row],[ROW 2021 Obligations]],Table2[[#This Row],[Construction 2021 Obligations]],Table2[[#This Row],[Paving 2021 Obligations]])</f>
        <v>424125</v>
      </c>
      <c r="AG1087" s="54">
        <v>0</v>
      </c>
      <c r="AH1087" s="54">
        <v>0</v>
      </c>
      <c r="AI1087" s="54">
        <v>454325</v>
      </c>
      <c r="AJ1087" s="54">
        <v>3029800</v>
      </c>
      <c r="AK1087" s="54">
        <v>3484125</v>
      </c>
      <c r="AL1087" s="49" t="s">
        <v>5406</v>
      </c>
    </row>
    <row r="1088" spans="1:38" ht="30" hidden="1" x14ac:dyDescent="0.25">
      <c r="A1088" s="13">
        <v>129303</v>
      </c>
      <c r="B1088" s="15">
        <v>4</v>
      </c>
      <c r="C1088" s="43" t="s">
        <v>474</v>
      </c>
      <c r="D1088" s="44">
        <v>43654</v>
      </c>
      <c r="E1088" s="43" t="s">
        <v>75</v>
      </c>
      <c r="F1088" s="44">
        <v>44182</v>
      </c>
      <c r="G1088" s="43" t="s">
        <v>82</v>
      </c>
      <c r="H1088" s="45" t="s">
        <v>87</v>
      </c>
      <c r="I1088" s="43" t="s">
        <v>2111</v>
      </c>
      <c r="J1088" s="43" t="s">
        <v>116</v>
      </c>
      <c r="K1088" s="43"/>
      <c r="L1088" s="46" t="s">
        <v>116</v>
      </c>
      <c r="M1088" s="45" t="s">
        <v>5411</v>
      </c>
      <c r="N1088" s="45" t="s">
        <v>4166</v>
      </c>
      <c r="O1088" s="43" t="s">
        <v>188</v>
      </c>
      <c r="P1088" s="45" t="s">
        <v>2347</v>
      </c>
      <c r="Q1088" s="45" t="s">
        <v>4166</v>
      </c>
      <c r="R1088" s="112" t="s">
        <v>139</v>
      </c>
      <c r="S1088" s="112" t="s">
        <v>84</v>
      </c>
      <c r="T1088" s="59"/>
      <c r="U1088" s="10">
        <v>12.67</v>
      </c>
      <c r="V1088" s="44">
        <v>44008</v>
      </c>
      <c r="W1088" s="43" t="s">
        <v>2583</v>
      </c>
      <c r="X1088" s="46" t="s">
        <v>43</v>
      </c>
      <c r="Y1088" s="43" t="s">
        <v>78</v>
      </c>
      <c r="Z1088" s="127" t="s">
        <v>20461</v>
      </c>
      <c r="AA1088" s="45" t="s">
        <v>5412</v>
      </c>
      <c r="AB1088" s="3">
        <v>0</v>
      </c>
      <c r="AC1088" s="3">
        <v>0</v>
      </c>
      <c r="AD1088" s="3">
        <v>-3359</v>
      </c>
      <c r="AE1088" s="3">
        <v>257215</v>
      </c>
      <c r="AF1088" s="3">
        <f>SUM(Table2[[#This Row],[PE 2021 Obligations]],Table2[[#This Row],[ROW 2021 Obligations]],Table2[[#This Row],[Construction 2021 Obligations]],Table2[[#This Row],[Paving 2021 Obligations]])</f>
        <v>253856</v>
      </c>
      <c r="AG1088" s="3">
        <v>0</v>
      </c>
      <c r="AH1088" s="3">
        <v>0</v>
      </c>
      <c r="AI1088" s="3">
        <v>132541</v>
      </c>
      <c r="AJ1088" s="3">
        <v>3060215</v>
      </c>
      <c r="AK1088" s="3">
        <v>3192756</v>
      </c>
      <c r="AL1088" s="43" t="s">
        <v>5413</v>
      </c>
    </row>
    <row r="1089" spans="1:38" ht="30" hidden="1" x14ac:dyDescent="0.25">
      <c r="A1089" s="13">
        <v>127348</v>
      </c>
      <c r="B1089" s="15">
        <v>4</v>
      </c>
      <c r="C1089" s="43" t="s">
        <v>47</v>
      </c>
      <c r="D1089" s="44">
        <v>43192</v>
      </c>
      <c r="E1089" s="43" t="s">
        <v>75</v>
      </c>
      <c r="F1089" s="44">
        <v>44334</v>
      </c>
      <c r="G1089" s="43" t="s">
        <v>103</v>
      </c>
      <c r="H1089" s="45" t="s">
        <v>292</v>
      </c>
      <c r="I1089" s="43" t="s">
        <v>2111</v>
      </c>
      <c r="J1089" s="43" t="s">
        <v>116</v>
      </c>
      <c r="K1089" s="43"/>
      <c r="L1089" s="46" t="s">
        <v>116</v>
      </c>
      <c r="M1089" s="45" t="s">
        <v>4165</v>
      </c>
      <c r="N1089" s="45" t="s">
        <v>4166</v>
      </c>
      <c r="O1089" s="43" t="s">
        <v>188</v>
      </c>
      <c r="P1089" s="45" t="s">
        <v>443</v>
      </c>
      <c r="Q1089" s="45" t="s">
        <v>4166</v>
      </c>
      <c r="R1089" s="112" t="s">
        <v>139</v>
      </c>
      <c r="S1089" s="112" t="s">
        <v>84</v>
      </c>
      <c r="T1089" s="59"/>
      <c r="U1089" s="10">
        <v>5.62</v>
      </c>
      <c r="V1089" s="44">
        <v>43595</v>
      </c>
      <c r="W1089" s="43" t="s">
        <v>2583</v>
      </c>
      <c r="X1089" s="46" t="s">
        <v>43</v>
      </c>
      <c r="Y1089" s="43" t="s">
        <v>78</v>
      </c>
      <c r="Z1089" s="127" t="s">
        <v>20461</v>
      </c>
      <c r="AA1089" s="45"/>
      <c r="AB1089" s="3">
        <v>0</v>
      </c>
      <c r="AC1089" s="3">
        <v>0</v>
      </c>
      <c r="AD1089" s="3">
        <v>-9136.7999999999993</v>
      </c>
      <c r="AE1089" s="3">
        <v>62663.67</v>
      </c>
      <c r="AF1089" s="3">
        <f>SUM(Table2[[#This Row],[PE 2021 Obligations]],Table2[[#This Row],[ROW 2021 Obligations]],Table2[[#This Row],[Construction 2021 Obligations]],Table2[[#This Row],[Paving 2021 Obligations]])</f>
        <v>53526.869999999995</v>
      </c>
      <c r="AG1089" s="3">
        <v>0</v>
      </c>
      <c r="AH1089" s="3">
        <v>0</v>
      </c>
      <c r="AI1089" s="3">
        <v>32863.199999999997</v>
      </c>
      <c r="AJ1089" s="3">
        <v>1402763.67</v>
      </c>
      <c r="AK1089" s="3">
        <v>1435626.87</v>
      </c>
      <c r="AL1089" s="43" t="s">
        <v>4167</v>
      </c>
    </row>
    <row r="1090" spans="1:38" hidden="1" x14ac:dyDescent="0.25">
      <c r="A1090" s="13">
        <v>129299</v>
      </c>
      <c r="B1090" s="15">
        <v>4</v>
      </c>
      <c r="C1090" s="43" t="s">
        <v>474</v>
      </c>
      <c r="D1090" s="44">
        <v>43654</v>
      </c>
      <c r="E1090" s="43" t="s">
        <v>75</v>
      </c>
      <c r="F1090" s="44">
        <v>44154</v>
      </c>
      <c r="G1090" s="43" t="s">
        <v>32</v>
      </c>
      <c r="H1090" s="45" t="s">
        <v>87</v>
      </c>
      <c r="I1090" s="43" t="s">
        <v>691</v>
      </c>
      <c r="J1090" s="43" t="s">
        <v>116</v>
      </c>
      <c r="K1090" s="43"/>
      <c r="L1090" s="46" t="s">
        <v>116</v>
      </c>
      <c r="M1090" s="45" t="s">
        <v>5407</v>
      </c>
      <c r="N1090" s="45" t="s">
        <v>4166</v>
      </c>
      <c r="O1090" s="43" t="s">
        <v>188</v>
      </c>
      <c r="P1090" s="45" t="s">
        <v>443</v>
      </c>
      <c r="Q1090" s="45" t="s">
        <v>4166</v>
      </c>
      <c r="R1090" s="112" t="s">
        <v>139</v>
      </c>
      <c r="S1090" s="112" t="s">
        <v>84</v>
      </c>
      <c r="T1090" s="59"/>
      <c r="U1090" s="10">
        <v>2.61</v>
      </c>
      <c r="V1090" s="44">
        <v>43868</v>
      </c>
      <c r="W1090" s="43" t="s">
        <v>2583</v>
      </c>
      <c r="X1090" s="46" t="s">
        <v>43</v>
      </c>
      <c r="Y1090" s="43" t="s">
        <v>140</v>
      </c>
      <c r="Z1090" s="127" t="s">
        <v>20460</v>
      </c>
      <c r="AA1090" s="45"/>
      <c r="AB1090" s="3">
        <v>0</v>
      </c>
      <c r="AC1090" s="3">
        <v>0</v>
      </c>
      <c r="AD1090" s="3">
        <v>40720</v>
      </c>
      <c r="AE1090" s="3">
        <v>209570</v>
      </c>
      <c r="AF1090" s="3">
        <f>SUM(Table2[[#This Row],[PE 2021 Obligations]],Table2[[#This Row],[ROW 2021 Obligations]],Table2[[#This Row],[Construction 2021 Obligations]],Table2[[#This Row],[Paving 2021 Obligations]])</f>
        <v>250290</v>
      </c>
      <c r="AG1090" s="3">
        <v>0</v>
      </c>
      <c r="AH1090" s="3">
        <v>0</v>
      </c>
      <c r="AI1090" s="3">
        <v>186220</v>
      </c>
      <c r="AJ1090" s="3">
        <v>1622170</v>
      </c>
      <c r="AK1090" s="3">
        <v>1808390</v>
      </c>
      <c r="AL1090" s="43" t="s">
        <v>5408</v>
      </c>
    </row>
    <row r="1091" spans="1:38" hidden="1" x14ac:dyDescent="0.25">
      <c r="A1091" s="13">
        <v>129916</v>
      </c>
      <c r="B1091" s="15">
        <v>4</v>
      </c>
      <c r="C1091" s="43" t="s">
        <v>474</v>
      </c>
      <c r="D1091" s="44">
        <v>43803</v>
      </c>
      <c r="E1091" s="43" t="s">
        <v>75</v>
      </c>
      <c r="F1091" s="44">
        <v>44180</v>
      </c>
      <c r="G1091" s="43" t="s">
        <v>573</v>
      </c>
      <c r="H1091" s="45" t="s">
        <v>326</v>
      </c>
      <c r="I1091" s="43" t="s">
        <v>5792</v>
      </c>
      <c r="J1091" s="43" t="s">
        <v>116</v>
      </c>
      <c r="K1091" s="43"/>
      <c r="L1091" s="46" t="s">
        <v>116</v>
      </c>
      <c r="M1091" s="45" t="s">
        <v>5793</v>
      </c>
      <c r="N1091" s="45" t="s">
        <v>5794</v>
      </c>
      <c r="O1091" s="43" t="s">
        <v>188</v>
      </c>
      <c r="P1091" s="45" t="s">
        <v>443</v>
      </c>
      <c r="Q1091" s="45" t="s">
        <v>5794</v>
      </c>
      <c r="R1091" s="112" t="s">
        <v>139</v>
      </c>
      <c r="S1091" s="112" t="s">
        <v>84</v>
      </c>
      <c r="T1091" s="59"/>
      <c r="U1091" s="10">
        <v>4.1500000000000004</v>
      </c>
      <c r="V1091" s="44">
        <v>43966</v>
      </c>
      <c r="W1091" s="43" t="s">
        <v>3309</v>
      </c>
      <c r="X1091" s="46" t="s">
        <v>43</v>
      </c>
      <c r="Y1091" s="43" t="s">
        <v>511</v>
      </c>
      <c r="Z1091" s="116" t="s">
        <v>20460</v>
      </c>
      <c r="AA1091" s="45"/>
      <c r="AB1091" s="3">
        <v>0</v>
      </c>
      <c r="AC1091" s="3">
        <v>0</v>
      </c>
      <c r="AD1091" s="3">
        <v>2935</v>
      </c>
      <c r="AE1091" s="3">
        <v>152375</v>
      </c>
      <c r="AF1091" s="3">
        <f>SUM(Table2[[#This Row],[PE 2021 Obligations]],Table2[[#This Row],[ROW 2021 Obligations]],Table2[[#This Row],[Construction 2021 Obligations]],Table2[[#This Row],[Paving 2021 Obligations]])</f>
        <v>155310</v>
      </c>
      <c r="AG1091" s="3">
        <v>0</v>
      </c>
      <c r="AH1091" s="3">
        <v>0</v>
      </c>
      <c r="AI1091" s="3">
        <v>40735</v>
      </c>
      <c r="AJ1091" s="3">
        <v>1194375</v>
      </c>
      <c r="AK1091" s="3">
        <v>1235110</v>
      </c>
      <c r="AL1091" s="43" t="s">
        <v>5795</v>
      </c>
    </row>
    <row r="1092" spans="1:38" ht="30" hidden="1" x14ac:dyDescent="0.25">
      <c r="A1092" s="13">
        <v>130521</v>
      </c>
      <c r="B1092" s="15">
        <v>4</v>
      </c>
      <c r="C1092" s="43" t="s">
        <v>31</v>
      </c>
      <c r="D1092" s="44">
        <v>43993</v>
      </c>
      <c r="E1092" s="43" t="s">
        <v>75</v>
      </c>
      <c r="F1092" s="44">
        <v>44349</v>
      </c>
      <c r="G1092" s="43" t="s">
        <v>32</v>
      </c>
      <c r="H1092" s="45" t="s">
        <v>564</v>
      </c>
      <c r="I1092" s="43" t="s">
        <v>565</v>
      </c>
      <c r="J1092" s="43" t="s">
        <v>116</v>
      </c>
      <c r="K1092" s="43"/>
      <c r="L1092" s="46" t="s">
        <v>116</v>
      </c>
      <c r="M1092" s="45" t="s">
        <v>6482</v>
      </c>
      <c r="N1092" s="45"/>
      <c r="O1092" s="43" t="s">
        <v>188</v>
      </c>
      <c r="P1092" s="45" t="s">
        <v>2347</v>
      </c>
      <c r="Q1092" s="45" t="s">
        <v>3705</v>
      </c>
      <c r="R1092" s="112" t="s">
        <v>139</v>
      </c>
      <c r="S1092" s="112" t="s">
        <v>84</v>
      </c>
      <c r="T1092" s="59"/>
      <c r="U1092" s="10">
        <v>5.2</v>
      </c>
      <c r="V1092" s="44">
        <v>44323</v>
      </c>
      <c r="W1092" s="43" t="s">
        <v>2583</v>
      </c>
      <c r="X1092" s="46" t="s">
        <v>472</v>
      </c>
      <c r="Y1092" s="43" t="s">
        <v>140</v>
      </c>
      <c r="Z1092" s="127" t="s">
        <v>20460</v>
      </c>
      <c r="AA1092" s="45" t="s">
        <v>6483</v>
      </c>
      <c r="AB1092" s="3">
        <v>0</v>
      </c>
      <c r="AC1092" s="3">
        <v>0</v>
      </c>
      <c r="AD1092" s="3">
        <v>224150</v>
      </c>
      <c r="AE1092" s="3">
        <v>1450400</v>
      </c>
      <c r="AF1092" s="3">
        <f>SUM(Table2[[#This Row],[PE 2021 Obligations]],Table2[[#This Row],[ROW 2021 Obligations]],Table2[[#This Row],[Construction 2021 Obligations]],Table2[[#This Row],[Paving 2021 Obligations]])</f>
        <v>1674550</v>
      </c>
      <c r="AG1092" s="3">
        <v>0</v>
      </c>
      <c r="AH1092" s="3">
        <v>0</v>
      </c>
      <c r="AI1092" s="3">
        <v>224150</v>
      </c>
      <c r="AJ1092" s="3">
        <v>1450400</v>
      </c>
      <c r="AK1092" s="3">
        <v>1674550</v>
      </c>
      <c r="AL1092" s="43" t="s">
        <v>6484</v>
      </c>
    </row>
    <row r="1093" spans="1:38" hidden="1" x14ac:dyDescent="0.25">
      <c r="A1093" s="13">
        <v>126311</v>
      </c>
      <c r="B1093" s="15">
        <v>4</v>
      </c>
      <c r="C1093" s="43" t="s">
        <v>474</v>
      </c>
      <c r="D1093" s="44">
        <v>42950</v>
      </c>
      <c r="E1093" s="43" t="s">
        <v>75</v>
      </c>
      <c r="F1093" s="44">
        <v>44281</v>
      </c>
      <c r="G1093" s="43" t="s">
        <v>75</v>
      </c>
      <c r="H1093" s="45" t="s">
        <v>298</v>
      </c>
      <c r="I1093" s="43" t="s">
        <v>3410</v>
      </c>
      <c r="J1093" s="43" t="s">
        <v>116</v>
      </c>
      <c r="K1093" s="43"/>
      <c r="L1093" s="46" t="s">
        <v>116</v>
      </c>
      <c r="M1093" s="45" t="s">
        <v>3704</v>
      </c>
      <c r="N1093" s="45" t="s">
        <v>3705</v>
      </c>
      <c r="O1093" s="43" t="s">
        <v>188</v>
      </c>
      <c r="P1093" s="45" t="s">
        <v>443</v>
      </c>
      <c r="Q1093" s="45" t="s">
        <v>3705</v>
      </c>
      <c r="R1093" s="112" t="s">
        <v>139</v>
      </c>
      <c r="S1093" s="112" t="s">
        <v>84</v>
      </c>
      <c r="T1093" s="59"/>
      <c r="U1093" s="10">
        <v>4.742</v>
      </c>
      <c r="V1093" s="44">
        <v>43182</v>
      </c>
      <c r="W1093" s="43" t="s">
        <v>2583</v>
      </c>
      <c r="X1093" s="46" t="s">
        <v>43</v>
      </c>
      <c r="Y1093" s="43" t="s">
        <v>511</v>
      </c>
      <c r="Z1093" s="116" t="s">
        <v>20460</v>
      </c>
      <c r="AA1093" s="45"/>
      <c r="AB1093" s="3">
        <v>0</v>
      </c>
      <c r="AC1093" s="3">
        <v>0</v>
      </c>
      <c r="AD1093" s="3">
        <v>7846.46</v>
      </c>
      <c r="AE1093" s="3">
        <v>92388.06</v>
      </c>
      <c r="AF1093" s="3">
        <f>SUM(Table2[[#This Row],[PE 2021 Obligations]],Table2[[#This Row],[ROW 2021 Obligations]],Table2[[#This Row],[Construction 2021 Obligations]],Table2[[#This Row],[Paving 2021 Obligations]])</f>
        <v>100234.52</v>
      </c>
      <c r="AG1093" s="3">
        <v>0</v>
      </c>
      <c r="AH1093" s="3">
        <v>0</v>
      </c>
      <c r="AI1093" s="3">
        <v>131706.46</v>
      </c>
      <c r="AJ1093" s="3">
        <v>2195068.06</v>
      </c>
      <c r="AK1093" s="3">
        <v>2326774.52</v>
      </c>
      <c r="AL1093" s="43" t="s">
        <v>3706</v>
      </c>
    </row>
    <row r="1094" spans="1:38" hidden="1" x14ac:dyDescent="0.25">
      <c r="A1094" s="47">
        <v>126320</v>
      </c>
      <c r="B1094" s="48">
        <v>4</v>
      </c>
      <c r="C1094" s="49" t="s">
        <v>47</v>
      </c>
      <c r="D1094" s="50">
        <v>42951</v>
      </c>
      <c r="E1094" s="49" t="s">
        <v>75</v>
      </c>
      <c r="F1094" s="50">
        <v>43717</v>
      </c>
      <c r="G1094" s="49" t="s">
        <v>75</v>
      </c>
      <c r="H1094" s="51" t="s">
        <v>349</v>
      </c>
      <c r="I1094" s="49" t="s">
        <v>1166</v>
      </c>
      <c r="J1094" s="49" t="s">
        <v>116</v>
      </c>
      <c r="K1094" s="49"/>
      <c r="L1094" s="52" t="s">
        <v>116</v>
      </c>
      <c r="M1094" s="51" t="s">
        <v>3707</v>
      </c>
      <c r="N1094" s="51" t="s">
        <v>3705</v>
      </c>
      <c r="O1094" s="49" t="s">
        <v>188</v>
      </c>
      <c r="P1094" s="51" t="s">
        <v>443</v>
      </c>
      <c r="Q1094" s="51" t="s">
        <v>3705</v>
      </c>
      <c r="R1094" s="110" t="s">
        <v>139</v>
      </c>
      <c r="S1094" s="110" t="s">
        <v>84</v>
      </c>
      <c r="T1094" s="130"/>
      <c r="U1094" s="53">
        <v>3.86</v>
      </c>
      <c r="V1094" s="50">
        <v>43231</v>
      </c>
      <c r="W1094" s="49" t="s">
        <v>2583</v>
      </c>
      <c r="X1094" s="52" t="s">
        <v>43</v>
      </c>
      <c r="Y1094" s="49" t="s">
        <v>140</v>
      </c>
      <c r="Z1094" s="127" t="s">
        <v>20460</v>
      </c>
      <c r="AA1094" s="51"/>
      <c r="AB1094" s="54">
        <v>0</v>
      </c>
      <c r="AC1094" s="54">
        <v>0</v>
      </c>
      <c r="AD1094" s="54">
        <v>6335.19</v>
      </c>
      <c r="AE1094" s="54">
        <v>175954.5</v>
      </c>
      <c r="AF1094" s="3">
        <f>SUM(Table2[[#This Row],[PE 2021 Obligations]],Table2[[#This Row],[ROW 2021 Obligations]],Table2[[#This Row],[Construction 2021 Obligations]],Table2[[#This Row],[Paving 2021 Obligations]])</f>
        <v>182289.69</v>
      </c>
      <c r="AG1094" s="54">
        <v>0</v>
      </c>
      <c r="AH1094" s="54">
        <v>0</v>
      </c>
      <c r="AI1094" s="54">
        <v>74335.19</v>
      </c>
      <c r="AJ1094" s="54">
        <v>1965954.5</v>
      </c>
      <c r="AK1094" s="54">
        <v>2040289.69</v>
      </c>
      <c r="AL1094" s="49" t="s">
        <v>3708</v>
      </c>
    </row>
    <row r="1095" spans="1:38" hidden="1" x14ac:dyDescent="0.25">
      <c r="A1095" s="13">
        <v>126327</v>
      </c>
      <c r="B1095" s="15">
        <v>4</v>
      </c>
      <c r="C1095" s="43" t="s">
        <v>474</v>
      </c>
      <c r="D1095" s="44">
        <v>42951</v>
      </c>
      <c r="E1095" s="43" t="s">
        <v>75</v>
      </c>
      <c r="F1095" s="44">
        <v>44217</v>
      </c>
      <c r="G1095" s="43" t="s">
        <v>105</v>
      </c>
      <c r="H1095" s="45" t="s">
        <v>258</v>
      </c>
      <c r="I1095" s="43" t="s">
        <v>608</v>
      </c>
      <c r="J1095" s="43" t="s">
        <v>116</v>
      </c>
      <c r="K1095" s="43"/>
      <c r="L1095" s="46" t="s">
        <v>116</v>
      </c>
      <c r="M1095" s="45" t="s">
        <v>3713</v>
      </c>
      <c r="N1095" s="45" t="s">
        <v>3714</v>
      </c>
      <c r="O1095" s="43" t="s">
        <v>188</v>
      </c>
      <c r="P1095" s="45" t="s">
        <v>188</v>
      </c>
      <c r="Q1095" s="45" t="s">
        <v>3714</v>
      </c>
      <c r="R1095" s="110" t="s">
        <v>139</v>
      </c>
      <c r="S1095" s="110" t="s">
        <v>84</v>
      </c>
      <c r="T1095" s="130"/>
      <c r="U1095" s="10">
        <v>8.1</v>
      </c>
      <c r="V1095" s="44">
        <v>43553</v>
      </c>
      <c r="W1095" s="43" t="s">
        <v>2583</v>
      </c>
      <c r="X1095" s="46" t="s">
        <v>43</v>
      </c>
      <c r="Y1095" s="43" t="s">
        <v>140</v>
      </c>
      <c r="Z1095" s="127" t="s">
        <v>20460</v>
      </c>
      <c r="AA1095" s="45"/>
      <c r="AB1095" s="3">
        <v>0</v>
      </c>
      <c r="AC1095" s="3">
        <v>0</v>
      </c>
      <c r="AD1095" s="3">
        <v>14000</v>
      </c>
      <c r="AE1095" s="3">
        <v>1175000</v>
      </c>
      <c r="AF1095" s="3">
        <f>SUM(Table2[[#This Row],[PE 2021 Obligations]],Table2[[#This Row],[ROW 2021 Obligations]],Table2[[#This Row],[Construction 2021 Obligations]],Table2[[#This Row],[Paving 2021 Obligations]])</f>
        <v>1189000</v>
      </c>
      <c r="AG1095" s="3">
        <v>7588.68</v>
      </c>
      <c r="AH1095" s="3">
        <v>0</v>
      </c>
      <c r="AI1095" s="3">
        <v>54698</v>
      </c>
      <c r="AJ1095" s="3">
        <v>7190671</v>
      </c>
      <c r="AK1095" s="3">
        <v>7252957.6799999997</v>
      </c>
      <c r="AL1095" s="43" t="s">
        <v>3715</v>
      </c>
    </row>
    <row r="1096" spans="1:38" hidden="1" x14ac:dyDescent="0.25">
      <c r="A1096" s="13">
        <v>123917</v>
      </c>
      <c r="B1096" s="15">
        <v>4</v>
      </c>
      <c r="C1096" s="43" t="s">
        <v>47</v>
      </c>
      <c r="D1096" s="44">
        <v>42571</v>
      </c>
      <c r="E1096" s="43" t="s">
        <v>75</v>
      </c>
      <c r="F1096" s="44">
        <v>43451</v>
      </c>
      <c r="G1096" s="43" t="s">
        <v>103</v>
      </c>
      <c r="H1096" s="45" t="s">
        <v>794</v>
      </c>
      <c r="I1096" s="43" t="s">
        <v>608</v>
      </c>
      <c r="J1096" s="43" t="s">
        <v>116</v>
      </c>
      <c r="K1096" s="43"/>
      <c r="L1096" s="46" t="s">
        <v>116</v>
      </c>
      <c r="M1096" s="45" t="s">
        <v>2581</v>
      </c>
      <c r="N1096" s="45" t="s">
        <v>2582</v>
      </c>
      <c r="O1096" s="43" t="s">
        <v>188</v>
      </c>
      <c r="P1096" s="45" t="s">
        <v>443</v>
      </c>
      <c r="Q1096" s="45" t="s">
        <v>2582</v>
      </c>
      <c r="R1096" s="110" t="s">
        <v>139</v>
      </c>
      <c r="S1096" s="110" t="s">
        <v>84</v>
      </c>
      <c r="T1096" s="130"/>
      <c r="U1096" s="10">
        <v>4.66</v>
      </c>
      <c r="V1096" s="44">
        <v>42867</v>
      </c>
      <c r="W1096" s="43" t="s">
        <v>2583</v>
      </c>
      <c r="X1096" s="46" t="s">
        <v>472</v>
      </c>
      <c r="Y1096" s="43" t="s">
        <v>140</v>
      </c>
      <c r="Z1096" s="127" t="s">
        <v>20460</v>
      </c>
      <c r="AA1096" s="45"/>
      <c r="AB1096" s="3">
        <v>0</v>
      </c>
      <c r="AC1096" s="3">
        <v>0</v>
      </c>
      <c r="AD1096" s="3">
        <v>-9107.1</v>
      </c>
      <c r="AE1096" s="3">
        <v>10797.17</v>
      </c>
      <c r="AF1096" s="3">
        <f>SUM(Table2[[#This Row],[PE 2021 Obligations]],Table2[[#This Row],[ROW 2021 Obligations]],Table2[[#This Row],[Construction 2021 Obligations]],Table2[[#This Row],[Paving 2021 Obligations]])</f>
        <v>1690.0699999999997</v>
      </c>
      <c r="AG1096" s="3">
        <v>0</v>
      </c>
      <c r="AH1096" s="3">
        <v>0</v>
      </c>
      <c r="AI1096" s="3">
        <v>163413.9</v>
      </c>
      <c r="AJ1096" s="3">
        <v>2037445.17</v>
      </c>
      <c r="AK1096" s="3">
        <v>2200859.0699999998</v>
      </c>
      <c r="AL1096" s="43" t="s">
        <v>2584</v>
      </c>
    </row>
    <row r="1097" spans="1:38" x14ac:dyDescent="0.25">
      <c r="A1097" s="47">
        <v>127203</v>
      </c>
      <c r="B1097" s="48">
        <v>2</v>
      </c>
      <c r="C1097" s="49" t="s">
        <v>474</v>
      </c>
      <c r="D1097" s="50">
        <v>43180</v>
      </c>
      <c r="E1097" s="49" t="s">
        <v>75</v>
      </c>
      <c r="F1097" s="50">
        <v>44089</v>
      </c>
      <c r="G1097" s="49" t="s">
        <v>514</v>
      </c>
      <c r="H1097" s="51" t="s">
        <v>312</v>
      </c>
      <c r="I1097" s="49" t="s">
        <v>3394</v>
      </c>
      <c r="J1097" s="49" t="s">
        <v>116</v>
      </c>
      <c r="K1097" s="49"/>
      <c r="L1097" s="52" t="s">
        <v>116</v>
      </c>
      <c r="M1097" s="51" t="s">
        <v>4036</v>
      </c>
      <c r="N1097" s="51" t="s">
        <v>4037</v>
      </c>
      <c r="O1097" s="49" t="s">
        <v>188</v>
      </c>
      <c r="P1097" s="51" t="s">
        <v>443</v>
      </c>
      <c r="Q1097" s="51" t="s">
        <v>4037</v>
      </c>
      <c r="R1097" s="111" t="s">
        <v>139</v>
      </c>
      <c r="S1097" s="130" t="s">
        <v>4621</v>
      </c>
      <c r="T1097" s="120" t="s">
        <v>4621</v>
      </c>
      <c r="U1097" s="53">
        <v>15.3</v>
      </c>
      <c r="V1097" s="50">
        <v>43868</v>
      </c>
      <c r="W1097" s="49" t="s">
        <v>1179</v>
      </c>
      <c r="X1097" s="52" t="s">
        <v>43</v>
      </c>
      <c r="Y1097" s="49" t="s">
        <v>78</v>
      </c>
      <c r="Z1097" s="127" t="s">
        <v>20461</v>
      </c>
      <c r="AA1097" s="51"/>
      <c r="AB1097" s="54">
        <v>0</v>
      </c>
      <c r="AC1097" s="54">
        <v>0</v>
      </c>
      <c r="AD1097" s="54">
        <v>471.94</v>
      </c>
      <c r="AE1097" s="54">
        <v>0</v>
      </c>
      <c r="AF1097" s="3">
        <f>SUM(Table2[[#This Row],[PE 2021 Obligations]],Table2[[#This Row],[ROW 2021 Obligations]],Table2[[#This Row],[Construction 2021 Obligations]],Table2[[#This Row],[Paving 2021 Obligations]])</f>
        <v>471.94</v>
      </c>
      <c r="AG1097" s="54">
        <v>0</v>
      </c>
      <c r="AH1097" s="54">
        <v>0</v>
      </c>
      <c r="AI1097" s="54">
        <v>16652.939999999999</v>
      </c>
      <c r="AJ1097" s="54">
        <v>853186</v>
      </c>
      <c r="AK1097" s="54">
        <v>869838.94</v>
      </c>
      <c r="AL1097" s="49" t="s">
        <v>4038</v>
      </c>
    </row>
    <row r="1098" spans="1:38" x14ac:dyDescent="0.25">
      <c r="A1098" s="47">
        <v>129254</v>
      </c>
      <c r="B1098" s="48">
        <v>2</v>
      </c>
      <c r="C1098" s="49" t="s">
        <v>474</v>
      </c>
      <c r="D1098" s="50">
        <v>43644</v>
      </c>
      <c r="E1098" s="49" t="s">
        <v>75</v>
      </c>
      <c r="F1098" s="50">
        <v>44293</v>
      </c>
      <c r="G1098" s="49" t="s">
        <v>514</v>
      </c>
      <c r="H1098" s="51" t="s">
        <v>170</v>
      </c>
      <c r="I1098" s="49" t="s">
        <v>1317</v>
      </c>
      <c r="J1098" s="49" t="s">
        <v>116</v>
      </c>
      <c r="K1098" s="49"/>
      <c r="L1098" s="52" t="s">
        <v>116</v>
      </c>
      <c r="M1098" s="51" t="s">
        <v>5378</v>
      </c>
      <c r="N1098" s="51" t="s">
        <v>5379</v>
      </c>
      <c r="O1098" s="49" t="s">
        <v>188</v>
      </c>
      <c r="P1098" s="51" t="s">
        <v>443</v>
      </c>
      <c r="Q1098" s="51" t="s">
        <v>5379</v>
      </c>
      <c r="R1098" s="111" t="s">
        <v>139</v>
      </c>
      <c r="S1098" s="130" t="s">
        <v>4621</v>
      </c>
      <c r="T1098" s="120" t="s">
        <v>4621</v>
      </c>
      <c r="U1098" s="53">
        <v>5.2</v>
      </c>
      <c r="V1098" s="50">
        <v>43966</v>
      </c>
      <c r="W1098" s="49" t="s">
        <v>1179</v>
      </c>
      <c r="X1098" s="52" t="s">
        <v>43</v>
      </c>
      <c r="Y1098" s="49" t="s">
        <v>78</v>
      </c>
      <c r="Z1098" s="127" t="s">
        <v>20461</v>
      </c>
      <c r="AA1098" s="51"/>
      <c r="AB1098" s="54">
        <v>0</v>
      </c>
      <c r="AC1098" s="54">
        <v>0</v>
      </c>
      <c r="AD1098" s="54">
        <v>-78016</v>
      </c>
      <c r="AE1098" s="54">
        <v>-36643</v>
      </c>
      <c r="AF1098" s="3">
        <f>SUM(Table2[[#This Row],[PE 2021 Obligations]],Table2[[#This Row],[ROW 2021 Obligations]],Table2[[#This Row],[Construction 2021 Obligations]],Table2[[#This Row],[Paving 2021 Obligations]])</f>
        <v>-114659</v>
      </c>
      <c r="AG1098" s="54">
        <v>0</v>
      </c>
      <c r="AH1098" s="54">
        <v>0</v>
      </c>
      <c r="AI1098" s="54">
        <v>84140</v>
      </c>
      <c r="AJ1098" s="54">
        <v>1190936</v>
      </c>
      <c r="AK1098" s="54">
        <v>1275076</v>
      </c>
      <c r="AL1098" s="49" t="s">
        <v>5380</v>
      </c>
    </row>
    <row r="1099" spans="1:38" x14ac:dyDescent="0.25">
      <c r="A1099" s="13">
        <v>127223</v>
      </c>
      <c r="B1099" s="15">
        <v>2</v>
      </c>
      <c r="C1099" s="43" t="s">
        <v>31</v>
      </c>
      <c r="D1099" s="44">
        <v>43180</v>
      </c>
      <c r="E1099" s="43" t="s">
        <v>75</v>
      </c>
      <c r="F1099" s="44">
        <v>44299</v>
      </c>
      <c r="G1099" s="43" t="s">
        <v>514</v>
      </c>
      <c r="H1099" s="45" t="s">
        <v>797</v>
      </c>
      <c r="I1099" s="43" t="s">
        <v>2527</v>
      </c>
      <c r="J1099" s="43" t="s">
        <v>116</v>
      </c>
      <c r="K1099" s="43"/>
      <c r="L1099" s="46" t="s">
        <v>116</v>
      </c>
      <c r="M1099" s="45" t="s">
        <v>4049</v>
      </c>
      <c r="N1099" s="45" t="s">
        <v>4050</v>
      </c>
      <c r="O1099" s="43" t="s">
        <v>188</v>
      </c>
      <c r="P1099" s="45" t="s">
        <v>443</v>
      </c>
      <c r="Q1099" s="45" t="s">
        <v>4050</v>
      </c>
      <c r="R1099" s="112" t="s">
        <v>139</v>
      </c>
      <c r="S1099" s="130" t="s">
        <v>4621</v>
      </c>
      <c r="T1099" s="59" t="s">
        <v>4621</v>
      </c>
      <c r="U1099" s="10">
        <v>4.33</v>
      </c>
      <c r="V1099" s="44">
        <v>44281</v>
      </c>
      <c r="W1099" s="43" t="s">
        <v>1179</v>
      </c>
      <c r="X1099" s="46" t="s">
        <v>43</v>
      </c>
      <c r="Y1099" s="43" t="s">
        <v>78</v>
      </c>
      <c r="Z1099" s="127" t="s">
        <v>20461</v>
      </c>
      <c r="AA1099" s="45"/>
      <c r="AB1099" s="3">
        <v>0</v>
      </c>
      <c r="AC1099" s="3">
        <v>0</v>
      </c>
      <c r="AD1099" s="3">
        <v>69995</v>
      </c>
      <c r="AE1099" s="3">
        <v>1254283</v>
      </c>
      <c r="AF1099" s="3">
        <f>SUM(Table2[[#This Row],[PE 2021 Obligations]],Table2[[#This Row],[ROW 2021 Obligations]],Table2[[#This Row],[Construction 2021 Obligations]],Table2[[#This Row],[Paving 2021 Obligations]])</f>
        <v>1324278</v>
      </c>
      <c r="AG1099" s="3">
        <v>0</v>
      </c>
      <c r="AH1099" s="3">
        <v>0</v>
      </c>
      <c r="AI1099" s="3">
        <v>69607</v>
      </c>
      <c r="AJ1099" s="3">
        <v>1273885</v>
      </c>
      <c r="AK1099" s="3">
        <v>1343492</v>
      </c>
      <c r="AL1099" s="43" t="s">
        <v>4051</v>
      </c>
    </row>
    <row r="1100" spans="1:38" x14ac:dyDescent="0.25">
      <c r="A1100" s="47">
        <v>130476</v>
      </c>
      <c r="B1100" s="48">
        <v>2</v>
      </c>
      <c r="C1100" s="49" t="s">
        <v>31</v>
      </c>
      <c r="D1100" s="50">
        <v>43985</v>
      </c>
      <c r="E1100" s="49" t="s">
        <v>75</v>
      </c>
      <c r="F1100" s="50">
        <v>44349</v>
      </c>
      <c r="G1100" s="49" t="s">
        <v>514</v>
      </c>
      <c r="H1100" s="51" t="s">
        <v>170</v>
      </c>
      <c r="I1100" s="49" t="s">
        <v>5062</v>
      </c>
      <c r="J1100" s="49" t="s">
        <v>116</v>
      </c>
      <c r="K1100" s="49"/>
      <c r="L1100" s="52" t="s">
        <v>116</v>
      </c>
      <c r="M1100" s="51" t="s">
        <v>6420</v>
      </c>
      <c r="N1100" s="51" t="s">
        <v>4050</v>
      </c>
      <c r="O1100" s="49" t="s">
        <v>188</v>
      </c>
      <c r="P1100" s="51" t="s">
        <v>443</v>
      </c>
      <c r="Q1100" s="51" t="s">
        <v>4050</v>
      </c>
      <c r="R1100" s="111" t="s">
        <v>139</v>
      </c>
      <c r="S1100" s="130" t="s">
        <v>4621</v>
      </c>
      <c r="T1100" s="120" t="s">
        <v>4621</v>
      </c>
      <c r="U1100" s="53">
        <v>1.76</v>
      </c>
      <c r="V1100" s="50">
        <v>44323</v>
      </c>
      <c r="W1100" s="49" t="s">
        <v>1179</v>
      </c>
      <c r="X1100" s="52" t="s">
        <v>43</v>
      </c>
      <c r="Y1100" s="49" t="s">
        <v>78</v>
      </c>
      <c r="Z1100" s="127" t="s">
        <v>20461</v>
      </c>
      <c r="AA1100" s="51"/>
      <c r="AB1100" s="54">
        <v>0</v>
      </c>
      <c r="AC1100" s="54">
        <v>0</v>
      </c>
      <c r="AD1100" s="54">
        <v>32022</v>
      </c>
      <c r="AE1100" s="54">
        <v>463274</v>
      </c>
      <c r="AF1100" s="3">
        <f>SUM(Table2[[#This Row],[PE 2021 Obligations]],Table2[[#This Row],[ROW 2021 Obligations]],Table2[[#This Row],[Construction 2021 Obligations]],Table2[[#This Row],[Paving 2021 Obligations]])</f>
        <v>495296</v>
      </c>
      <c r="AG1100" s="54">
        <v>0</v>
      </c>
      <c r="AH1100" s="54">
        <v>0</v>
      </c>
      <c r="AI1100" s="54">
        <v>32022</v>
      </c>
      <c r="AJ1100" s="54">
        <v>463274</v>
      </c>
      <c r="AK1100" s="54">
        <v>495296</v>
      </c>
      <c r="AL1100" s="49" t="s">
        <v>6421</v>
      </c>
    </row>
    <row r="1101" spans="1:38" ht="30" hidden="1" x14ac:dyDescent="0.25">
      <c r="A1101" s="47">
        <v>127215</v>
      </c>
      <c r="B1101" s="48">
        <v>2</v>
      </c>
      <c r="C1101" s="49" t="s">
        <v>474</v>
      </c>
      <c r="D1101" s="50">
        <v>43180</v>
      </c>
      <c r="E1101" s="49" t="s">
        <v>75</v>
      </c>
      <c r="F1101" s="50">
        <v>44167</v>
      </c>
      <c r="G1101" s="49" t="s">
        <v>514</v>
      </c>
      <c r="H1101" s="51" t="s">
        <v>397</v>
      </c>
      <c r="I1101" s="49" t="s">
        <v>1234</v>
      </c>
      <c r="J1101" s="49" t="s">
        <v>116</v>
      </c>
      <c r="K1101" s="49"/>
      <c r="L1101" s="52" t="s">
        <v>116</v>
      </c>
      <c r="M1101" s="51" t="s">
        <v>4046</v>
      </c>
      <c r="N1101" s="51" t="s">
        <v>2343</v>
      </c>
      <c r="O1101" s="49" t="s">
        <v>188</v>
      </c>
      <c r="P1101" s="51" t="s">
        <v>2347</v>
      </c>
      <c r="Q1101" s="51" t="s">
        <v>2343</v>
      </c>
      <c r="R1101" s="111" t="s">
        <v>139</v>
      </c>
      <c r="S1101" s="130" t="s">
        <v>4621</v>
      </c>
      <c r="T1101" s="120" t="s">
        <v>4621</v>
      </c>
      <c r="U1101" s="53">
        <v>2.41</v>
      </c>
      <c r="V1101" s="50">
        <v>43868</v>
      </c>
      <c r="W1101" s="49" t="s">
        <v>1179</v>
      </c>
      <c r="X1101" s="52" t="s">
        <v>472</v>
      </c>
      <c r="Y1101" s="49" t="s">
        <v>140</v>
      </c>
      <c r="Z1101" s="127" t="s">
        <v>20460</v>
      </c>
      <c r="AA1101" s="51" t="s">
        <v>4047</v>
      </c>
      <c r="AB1101" s="54">
        <v>0</v>
      </c>
      <c r="AC1101" s="54">
        <v>0</v>
      </c>
      <c r="AD1101" s="54"/>
      <c r="AE1101" s="54">
        <v>229514</v>
      </c>
      <c r="AF1101" s="3">
        <f>SUM(Table2[[#This Row],[PE 2021 Obligations]],Table2[[#This Row],[ROW 2021 Obligations]],Table2[[#This Row],[Construction 2021 Obligations]],Table2[[#This Row],[Paving 2021 Obligations]])</f>
        <v>229514</v>
      </c>
      <c r="AG1101" s="54">
        <v>0</v>
      </c>
      <c r="AH1101" s="54">
        <v>0</v>
      </c>
      <c r="AI1101" s="54">
        <v>203462</v>
      </c>
      <c r="AJ1101" s="54">
        <v>1847685</v>
      </c>
      <c r="AK1101" s="54">
        <v>2051147</v>
      </c>
      <c r="AL1101" s="49" t="s">
        <v>4048</v>
      </c>
    </row>
    <row r="1102" spans="1:38" ht="30" x14ac:dyDescent="0.25">
      <c r="A1102" s="47">
        <v>127236</v>
      </c>
      <c r="B1102" s="48">
        <v>2</v>
      </c>
      <c r="C1102" s="49" t="s">
        <v>31</v>
      </c>
      <c r="D1102" s="50">
        <v>43180</v>
      </c>
      <c r="E1102" s="49" t="s">
        <v>75</v>
      </c>
      <c r="F1102" s="50">
        <v>44252</v>
      </c>
      <c r="G1102" s="49" t="s">
        <v>74</v>
      </c>
      <c r="H1102" s="51" t="s">
        <v>286</v>
      </c>
      <c r="I1102" s="49" t="s">
        <v>4057</v>
      </c>
      <c r="J1102" s="49" t="s">
        <v>116</v>
      </c>
      <c r="K1102" s="49"/>
      <c r="L1102" s="52" t="s">
        <v>116</v>
      </c>
      <c r="M1102" s="51" t="s">
        <v>4058</v>
      </c>
      <c r="N1102" s="51" t="s">
        <v>2343</v>
      </c>
      <c r="O1102" s="49" t="s">
        <v>188</v>
      </c>
      <c r="P1102" s="51" t="s">
        <v>2347</v>
      </c>
      <c r="Q1102" s="51" t="s">
        <v>2343</v>
      </c>
      <c r="R1102" s="111" t="s">
        <v>139</v>
      </c>
      <c r="S1102" s="130" t="s">
        <v>4621</v>
      </c>
      <c r="T1102" s="120" t="s">
        <v>4621</v>
      </c>
      <c r="U1102" s="53">
        <v>1.5</v>
      </c>
      <c r="V1102" s="50">
        <v>44232</v>
      </c>
      <c r="W1102" s="49" t="s">
        <v>1179</v>
      </c>
      <c r="X1102" s="52" t="s">
        <v>43</v>
      </c>
      <c r="Y1102" s="49" t="s">
        <v>78</v>
      </c>
      <c r="Z1102" s="127" t="s">
        <v>20461</v>
      </c>
      <c r="AA1102" s="51" t="s">
        <v>4059</v>
      </c>
      <c r="AB1102" s="54">
        <v>0</v>
      </c>
      <c r="AC1102" s="54">
        <v>0</v>
      </c>
      <c r="AD1102" s="54"/>
      <c r="AE1102" s="54">
        <v>756667</v>
      </c>
      <c r="AF1102" s="3">
        <f>SUM(Table2[[#This Row],[PE 2021 Obligations]],Table2[[#This Row],[ROW 2021 Obligations]],Table2[[#This Row],[Construction 2021 Obligations]],Table2[[#This Row],[Paving 2021 Obligations]])</f>
        <v>756667</v>
      </c>
      <c r="AG1102" s="54">
        <v>0</v>
      </c>
      <c r="AH1102" s="54">
        <v>0</v>
      </c>
      <c r="AI1102" s="54">
        <v>141015</v>
      </c>
      <c r="AJ1102" s="54">
        <v>756667</v>
      </c>
      <c r="AK1102" s="54">
        <v>897682</v>
      </c>
      <c r="AL1102" s="49" t="s">
        <v>4060</v>
      </c>
    </row>
    <row r="1103" spans="1:38" ht="30" hidden="1" x14ac:dyDescent="0.25">
      <c r="A1103" s="13">
        <v>127303</v>
      </c>
      <c r="B1103" s="15">
        <v>3</v>
      </c>
      <c r="C1103" s="43" t="s">
        <v>47</v>
      </c>
      <c r="D1103" s="44">
        <v>43187</v>
      </c>
      <c r="E1103" s="43" t="s">
        <v>75</v>
      </c>
      <c r="F1103" s="44">
        <v>44089</v>
      </c>
      <c r="G1103" s="43" t="s">
        <v>103</v>
      </c>
      <c r="H1103" s="45" t="s">
        <v>69</v>
      </c>
      <c r="I1103" s="43" t="s">
        <v>3698</v>
      </c>
      <c r="J1103" s="43" t="s">
        <v>116</v>
      </c>
      <c r="K1103" s="43"/>
      <c r="L1103" s="46" t="s">
        <v>116</v>
      </c>
      <c r="M1103" s="45" t="s">
        <v>4120</v>
      </c>
      <c r="N1103" s="45" t="s">
        <v>2343</v>
      </c>
      <c r="O1103" s="43" t="s">
        <v>188</v>
      </c>
      <c r="P1103" s="45" t="s">
        <v>2347</v>
      </c>
      <c r="Q1103" s="45" t="s">
        <v>2343</v>
      </c>
      <c r="R1103" s="112" t="s">
        <v>139</v>
      </c>
      <c r="S1103" s="130" t="s">
        <v>4621</v>
      </c>
      <c r="T1103" s="59" t="s">
        <v>4621</v>
      </c>
      <c r="U1103" s="10">
        <v>4.4400000000000004</v>
      </c>
      <c r="V1103" s="44">
        <v>43595</v>
      </c>
      <c r="W1103" s="43" t="s">
        <v>1179</v>
      </c>
      <c r="X1103" s="46" t="s">
        <v>472</v>
      </c>
      <c r="Y1103" s="43" t="s">
        <v>140</v>
      </c>
      <c r="Z1103" s="127" t="s">
        <v>20460</v>
      </c>
      <c r="AA1103" s="45" t="s">
        <v>4121</v>
      </c>
      <c r="AB1103" s="3">
        <v>0</v>
      </c>
      <c r="AC1103" s="3">
        <v>0</v>
      </c>
      <c r="AD1103" s="3"/>
      <c r="AE1103" s="3">
        <v>17559.11</v>
      </c>
      <c r="AF1103" s="3">
        <f>SUM(Table2[[#This Row],[PE 2021 Obligations]],Table2[[#This Row],[ROW 2021 Obligations]],Table2[[#This Row],[Construction 2021 Obligations]],Table2[[#This Row],[Paving 2021 Obligations]])</f>
        <v>17559.11</v>
      </c>
      <c r="AG1103" s="3">
        <v>0</v>
      </c>
      <c r="AH1103" s="3">
        <v>0</v>
      </c>
      <c r="AI1103" s="3">
        <v>128966.98</v>
      </c>
      <c r="AJ1103" s="3">
        <v>1985993.11</v>
      </c>
      <c r="AK1103" s="3">
        <v>2114960.09</v>
      </c>
      <c r="AL1103" s="43" t="s">
        <v>4122</v>
      </c>
    </row>
    <row r="1104" spans="1:38" ht="30" hidden="1" x14ac:dyDescent="0.25">
      <c r="A1104" s="47">
        <v>127359</v>
      </c>
      <c r="B1104" s="48">
        <v>4</v>
      </c>
      <c r="C1104" s="49" t="s">
        <v>31</v>
      </c>
      <c r="D1104" s="50">
        <v>43193</v>
      </c>
      <c r="E1104" s="49" t="s">
        <v>75</v>
      </c>
      <c r="F1104" s="50">
        <v>44033</v>
      </c>
      <c r="G1104" s="49" t="s">
        <v>105</v>
      </c>
      <c r="H1104" s="51" t="s">
        <v>349</v>
      </c>
      <c r="I1104" s="49" t="s">
        <v>4173</v>
      </c>
      <c r="J1104" s="49" t="s">
        <v>116</v>
      </c>
      <c r="K1104" s="49"/>
      <c r="L1104" s="52" t="s">
        <v>116</v>
      </c>
      <c r="M1104" s="51" t="s">
        <v>4174</v>
      </c>
      <c r="N1104" s="51" t="s">
        <v>2343</v>
      </c>
      <c r="O1104" s="49" t="s">
        <v>188</v>
      </c>
      <c r="P1104" s="51" t="s">
        <v>2347</v>
      </c>
      <c r="Q1104" s="51" t="s">
        <v>2343</v>
      </c>
      <c r="R1104" s="111" t="s">
        <v>139</v>
      </c>
      <c r="S1104" s="130" t="s">
        <v>4621</v>
      </c>
      <c r="T1104" s="120" t="s">
        <v>4621</v>
      </c>
      <c r="U1104" s="53">
        <v>3.78</v>
      </c>
      <c r="V1104" s="50">
        <v>44008</v>
      </c>
      <c r="W1104" s="49" t="s">
        <v>1179</v>
      </c>
      <c r="X1104" s="52" t="s">
        <v>472</v>
      </c>
      <c r="Y1104" s="49" t="s">
        <v>140</v>
      </c>
      <c r="Z1104" s="127" t="s">
        <v>20460</v>
      </c>
      <c r="AA1104" s="51" t="s">
        <v>4175</v>
      </c>
      <c r="AB1104" s="54">
        <v>0</v>
      </c>
      <c r="AC1104" s="54">
        <v>0</v>
      </c>
      <c r="AD1104" s="54"/>
      <c r="AE1104" s="54">
        <v>-519125</v>
      </c>
      <c r="AF1104" s="3">
        <f>SUM(Table2[[#This Row],[PE 2021 Obligations]],Table2[[#This Row],[ROW 2021 Obligations]],Table2[[#This Row],[Construction 2021 Obligations]],Table2[[#This Row],[Paving 2021 Obligations]])</f>
        <v>-519125</v>
      </c>
      <c r="AG1104" s="54">
        <v>0</v>
      </c>
      <c r="AH1104" s="54">
        <v>0</v>
      </c>
      <c r="AI1104" s="54">
        <v>304420</v>
      </c>
      <c r="AJ1104" s="54">
        <v>1792375</v>
      </c>
      <c r="AK1104" s="54">
        <v>2096795</v>
      </c>
      <c r="AL1104" s="49" t="s">
        <v>4176</v>
      </c>
    </row>
    <row r="1105" spans="1:38" ht="30" hidden="1" x14ac:dyDescent="0.25">
      <c r="A1105" s="47">
        <v>127616</v>
      </c>
      <c r="B1105" s="48">
        <v>4</v>
      </c>
      <c r="C1105" s="49" t="s">
        <v>474</v>
      </c>
      <c r="D1105" s="50">
        <v>43257</v>
      </c>
      <c r="E1105" s="49" t="s">
        <v>75</v>
      </c>
      <c r="F1105" s="50">
        <v>43726</v>
      </c>
      <c r="G1105" s="49" t="s">
        <v>476</v>
      </c>
      <c r="H1105" s="51" t="s">
        <v>126</v>
      </c>
      <c r="I1105" s="49" t="s">
        <v>1446</v>
      </c>
      <c r="J1105" s="49" t="s">
        <v>148</v>
      </c>
      <c r="K1105" s="49"/>
      <c r="L1105" s="52" t="s">
        <v>149</v>
      </c>
      <c r="M1105" s="51" t="s">
        <v>4313</v>
      </c>
      <c r="N1105" s="51" t="s">
        <v>2343</v>
      </c>
      <c r="O1105" s="49" t="s">
        <v>188</v>
      </c>
      <c r="P1105" s="51" t="s">
        <v>2347</v>
      </c>
      <c r="Q1105" s="51" t="s">
        <v>2343</v>
      </c>
      <c r="R1105" s="111" t="s">
        <v>139</v>
      </c>
      <c r="S1105" s="130" t="s">
        <v>4621</v>
      </c>
      <c r="T1105" s="120" t="s">
        <v>4621</v>
      </c>
      <c r="U1105" s="53">
        <v>3.56</v>
      </c>
      <c r="V1105" s="50">
        <v>43441</v>
      </c>
      <c r="W1105" s="49" t="s">
        <v>1179</v>
      </c>
      <c r="X1105" s="52" t="s">
        <v>472</v>
      </c>
      <c r="Y1105" s="49" t="s">
        <v>454</v>
      </c>
      <c r="Z1105" s="127" t="s">
        <v>20457</v>
      </c>
      <c r="AA1105" s="51" t="s">
        <v>4314</v>
      </c>
      <c r="AB1105" s="54">
        <v>0</v>
      </c>
      <c r="AC1105" s="54">
        <v>0</v>
      </c>
      <c r="AD1105" s="54"/>
      <c r="AE1105" s="54">
        <v>225000</v>
      </c>
      <c r="AF1105" s="3">
        <f>SUM(Table2[[#This Row],[PE 2021 Obligations]],Table2[[#This Row],[ROW 2021 Obligations]],Table2[[#This Row],[Construction 2021 Obligations]],Table2[[#This Row],[Paving 2021 Obligations]])</f>
        <v>225000</v>
      </c>
      <c r="AG1105" s="54">
        <v>0</v>
      </c>
      <c r="AH1105" s="54">
        <v>0</v>
      </c>
      <c r="AI1105" s="54">
        <v>389287</v>
      </c>
      <c r="AJ1105" s="54">
        <v>5149312</v>
      </c>
      <c r="AK1105" s="54">
        <v>5538599</v>
      </c>
      <c r="AL1105" s="49" t="s">
        <v>4315</v>
      </c>
    </row>
    <row r="1106" spans="1:38" ht="90" hidden="1" x14ac:dyDescent="0.25">
      <c r="A1106" s="13">
        <v>128838</v>
      </c>
      <c r="B1106" s="15">
        <v>3</v>
      </c>
      <c r="C1106" s="43" t="s">
        <v>31</v>
      </c>
      <c r="D1106" s="44">
        <v>43574</v>
      </c>
      <c r="E1106" s="43" t="s">
        <v>75</v>
      </c>
      <c r="F1106" s="44">
        <v>44257</v>
      </c>
      <c r="G1106" s="43" t="s">
        <v>832</v>
      </c>
      <c r="H1106" s="45" t="s">
        <v>434</v>
      </c>
      <c r="I1106" s="43" t="s">
        <v>4095</v>
      </c>
      <c r="J1106" s="43" t="s">
        <v>148</v>
      </c>
      <c r="K1106" s="43"/>
      <c r="L1106" s="46" t="s">
        <v>149</v>
      </c>
      <c r="M1106" s="45" t="s">
        <v>5089</v>
      </c>
      <c r="N1106" s="45" t="s">
        <v>2343</v>
      </c>
      <c r="O1106" s="43" t="s">
        <v>188</v>
      </c>
      <c r="P1106" s="45" t="s">
        <v>2347</v>
      </c>
      <c r="Q1106" s="45" t="s">
        <v>2343</v>
      </c>
      <c r="R1106" s="112" t="s">
        <v>139</v>
      </c>
      <c r="S1106" s="130" t="s">
        <v>4621</v>
      </c>
      <c r="T1106" s="59" t="s">
        <v>4621</v>
      </c>
      <c r="U1106" s="10">
        <v>5.72</v>
      </c>
      <c r="V1106" s="44">
        <v>44232</v>
      </c>
      <c r="W1106" s="43"/>
      <c r="X1106" s="46" t="s">
        <v>43</v>
      </c>
      <c r="Y1106" s="43" t="s">
        <v>454</v>
      </c>
      <c r="Z1106" s="127" t="s">
        <v>20457</v>
      </c>
      <c r="AA1106" s="45" t="s">
        <v>5090</v>
      </c>
      <c r="AB1106" s="3">
        <v>0</v>
      </c>
      <c r="AC1106" s="3">
        <v>0</v>
      </c>
      <c r="AD1106" s="3"/>
      <c r="AE1106" s="3">
        <v>4300770</v>
      </c>
      <c r="AF1106" s="3">
        <f>SUM(Table2[[#This Row],[PE 2021 Obligations]],Table2[[#This Row],[ROW 2021 Obligations]],Table2[[#This Row],[Construction 2021 Obligations]],Table2[[#This Row],[Paving 2021 Obligations]])</f>
        <v>4300770</v>
      </c>
      <c r="AG1106" s="3">
        <v>0</v>
      </c>
      <c r="AH1106" s="3">
        <v>0</v>
      </c>
      <c r="AI1106" s="3">
        <v>3129021</v>
      </c>
      <c r="AJ1106" s="3">
        <v>4300770</v>
      </c>
      <c r="AK1106" s="3">
        <v>7429791</v>
      </c>
      <c r="AL1106" s="43" t="s">
        <v>5091</v>
      </c>
    </row>
    <row r="1107" spans="1:38" ht="30" hidden="1" x14ac:dyDescent="0.25">
      <c r="A1107" s="13">
        <v>128847</v>
      </c>
      <c r="B1107" s="15">
        <v>2</v>
      </c>
      <c r="C1107" s="43" t="s">
        <v>31</v>
      </c>
      <c r="D1107" s="44">
        <v>43584</v>
      </c>
      <c r="E1107" s="43" t="s">
        <v>75</v>
      </c>
      <c r="F1107" s="44">
        <v>44188</v>
      </c>
      <c r="G1107" s="43" t="s">
        <v>514</v>
      </c>
      <c r="H1107" s="45" t="s">
        <v>380</v>
      </c>
      <c r="I1107" s="43" t="s">
        <v>159</v>
      </c>
      <c r="J1107" s="43" t="s">
        <v>148</v>
      </c>
      <c r="K1107" s="43"/>
      <c r="L1107" s="46" t="s">
        <v>149</v>
      </c>
      <c r="M1107" s="45" t="s">
        <v>5096</v>
      </c>
      <c r="N1107" s="45" t="s">
        <v>2343</v>
      </c>
      <c r="O1107" s="43" t="s">
        <v>188</v>
      </c>
      <c r="P1107" s="45" t="s">
        <v>2347</v>
      </c>
      <c r="Q1107" s="45" t="s">
        <v>2343</v>
      </c>
      <c r="R1107" s="112" t="s">
        <v>139</v>
      </c>
      <c r="S1107" s="130" t="s">
        <v>4621</v>
      </c>
      <c r="T1107" s="59" t="s">
        <v>4621</v>
      </c>
      <c r="U1107" s="10">
        <v>9.2799999999999994</v>
      </c>
      <c r="V1107" s="44">
        <v>44176</v>
      </c>
      <c r="W1107" s="43"/>
      <c r="X1107" s="46" t="s">
        <v>43</v>
      </c>
      <c r="Y1107" s="43" t="s">
        <v>454</v>
      </c>
      <c r="Z1107" s="127" t="s">
        <v>20457</v>
      </c>
      <c r="AA1107" s="45" t="s">
        <v>5097</v>
      </c>
      <c r="AB1107" s="3">
        <v>0</v>
      </c>
      <c r="AC1107" s="3">
        <v>0</v>
      </c>
      <c r="AD1107" s="3"/>
      <c r="AE1107" s="3">
        <v>2691413</v>
      </c>
      <c r="AF1107" s="3">
        <f>SUM(Table2[[#This Row],[PE 2021 Obligations]],Table2[[#This Row],[ROW 2021 Obligations]],Table2[[#This Row],[Construction 2021 Obligations]],Table2[[#This Row],[Paving 2021 Obligations]])</f>
        <v>2691413</v>
      </c>
      <c r="AG1107" s="3">
        <v>0</v>
      </c>
      <c r="AH1107" s="3">
        <v>0</v>
      </c>
      <c r="AI1107" s="3">
        <v>59979</v>
      </c>
      <c r="AJ1107" s="3">
        <v>2691413</v>
      </c>
      <c r="AK1107" s="3">
        <v>2751392</v>
      </c>
      <c r="AL1107" s="43" t="s">
        <v>5098</v>
      </c>
    </row>
    <row r="1108" spans="1:38" ht="45" hidden="1" x14ac:dyDescent="0.25">
      <c r="A1108" s="47">
        <v>128852</v>
      </c>
      <c r="B1108" s="48">
        <v>2</v>
      </c>
      <c r="C1108" s="49" t="s">
        <v>31</v>
      </c>
      <c r="D1108" s="50">
        <v>43584</v>
      </c>
      <c r="E1108" s="49" t="s">
        <v>75</v>
      </c>
      <c r="F1108" s="50">
        <v>44188</v>
      </c>
      <c r="G1108" s="49" t="s">
        <v>514</v>
      </c>
      <c r="H1108" s="51" t="s">
        <v>154</v>
      </c>
      <c r="I1108" s="49" t="s">
        <v>155</v>
      </c>
      <c r="J1108" s="49" t="s">
        <v>148</v>
      </c>
      <c r="K1108" s="49"/>
      <c r="L1108" s="52" t="s">
        <v>149</v>
      </c>
      <c r="M1108" s="51" t="s">
        <v>5106</v>
      </c>
      <c r="N1108" s="51" t="s">
        <v>5103</v>
      </c>
      <c r="O1108" s="49" t="s">
        <v>188</v>
      </c>
      <c r="P1108" s="51" t="s">
        <v>2347</v>
      </c>
      <c r="Q1108" s="51" t="s">
        <v>2343</v>
      </c>
      <c r="R1108" s="111" t="s">
        <v>139</v>
      </c>
      <c r="S1108" s="130" t="s">
        <v>4621</v>
      </c>
      <c r="T1108" s="120" t="s">
        <v>4621</v>
      </c>
      <c r="U1108" s="53">
        <v>2.4500000000000002</v>
      </c>
      <c r="V1108" s="50">
        <v>44176</v>
      </c>
      <c r="W1108" s="49" t="s">
        <v>1179</v>
      </c>
      <c r="X1108" s="52" t="s">
        <v>43</v>
      </c>
      <c r="Y1108" s="49" t="s">
        <v>454</v>
      </c>
      <c r="Z1108" s="127" t="s">
        <v>20457</v>
      </c>
      <c r="AA1108" s="51" t="s">
        <v>5107</v>
      </c>
      <c r="AB1108" s="54">
        <v>0</v>
      </c>
      <c r="AC1108" s="54">
        <v>0</v>
      </c>
      <c r="AD1108" s="54"/>
      <c r="AE1108" s="54">
        <v>4161992</v>
      </c>
      <c r="AF1108" s="3">
        <f>SUM(Table2[[#This Row],[PE 2021 Obligations]],Table2[[#This Row],[ROW 2021 Obligations]],Table2[[#This Row],[Construction 2021 Obligations]],Table2[[#This Row],[Paving 2021 Obligations]])</f>
        <v>4161992</v>
      </c>
      <c r="AG1108" s="54">
        <v>0</v>
      </c>
      <c r="AH1108" s="54">
        <v>0</v>
      </c>
      <c r="AI1108" s="54">
        <v>540442</v>
      </c>
      <c r="AJ1108" s="54">
        <v>4161992</v>
      </c>
      <c r="AK1108" s="54">
        <v>4702434</v>
      </c>
      <c r="AL1108" s="49" t="s">
        <v>5108</v>
      </c>
    </row>
    <row r="1109" spans="1:38" ht="30" hidden="1" x14ac:dyDescent="0.25">
      <c r="A1109" s="13">
        <v>129100</v>
      </c>
      <c r="B1109" s="15">
        <v>1</v>
      </c>
      <c r="C1109" s="43" t="s">
        <v>474</v>
      </c>
      <c r="D1109" s="44">
        <v>43634</v>
      </c>
      <c r="E1109" s="43" t="s">
        <v>75</v>
      </c>
      <c r="F1109" s="44">
        <v>44352</v>
      </c>
      <c r="G1109" s="43" t="s">
        <v>486</v>
      </c>
      <c r="H1109" s="45" t="s">
        <v>400</v>
      </c>
      <c r="I1109" s="43" t="s">
        <v>3972</v>
      </c>
      <c r="J1109" s="43" t="s">
        <v>116</v>
      </c>
      <c r="K1109" s="43"/>
      <c r="L1109" s="46" t="s">
        <v>116</v>
      </c>
      <c r="M1109" s="45" t="s">
        <v>5206</v>
      </c>
      <c r="N1109" s="45" t="s">
        <v>2343</v>
      </c>
      <c r="O1109" s="43" t="s">
        <v>188</v>
      </c>
      <c r="P1109" s="45" t="s">
        <v>2347</v>
      </c>
      <c r="Q1109" s="45" t="s">
        <v>2343</v>
      </c>
      <c r="R1109" s="112" t="s">
        <v>139</v>
      </c>
      <c r="S1109" s="130" t="s">
        <v>4621</v>
      </c>
      <c r="T1109" s="59" t="s">
        <v>4621</v>
      </c>
      <c r="U1109" s="10">
        <v>2.92</v>
      </c>
      <c r="V1109" s="44">
        <v>43917</v>
      </c>
      <c r="W1109" s="43" t="s">
        <v>1179</v>
      </c>
      <c r="X1109" s="46" t="s">
        <v>43</v>
      </c>
      <c r="Y1109" s="43" t="s">
        <v>140</v>
      </c>
      <c r="Z1109" s="127" t="s">
        <v>20460</v>
      </c>
      <c r="AA1109" s="45" t="s">
        <v>5207</v>
      </c>
      <c r="AB1109" s="3">
        <v>0</v>
      </c>
      <c r="AC1109" s="3">
        <v>0</v>
      </c>
      <c r="AD1109" s="3"/>
      <c r="AE1109" s="3">
        <v>230510</v>
      </c>
      <c r="AF1109" s="3">
        <f>SUM(Table2[[#This Row],[PE 2021 Obligations]],Table2[[#This Row],[ROW 2021 Obligations]],Table2[[#This Row],[Construction 2021 Obligations]],Table2[[#This Row],[Paving 2021 Obligations]])</f>
        <v>230510</v>
      </c>
      <c r="AG1109" s="3">
        <v>0</v>
      </c>
      <c r="AH1109" s="3">
        <v>0</v>
      </c>
      <c r="AI1109" s="3">
        <v>902194.38</v>
      </c>
      <c r="AJ1109" s="3">
        <v>1316528.8799999999</v>
      </c>
      <c r="AK1109" s="3">
        <v>2218723.2599999998</v>
      </c>
      <c r="AL1109" s="43" t="s">
        <v>5208</v>
      </c>
    </row>
    <row r="1110" spans="1:38" ht="30" hidden="1" x14ac:dyDescent="0.25">
      <c r="A1110" s="13">
        <v>129492</v>
      </c>
      <c r="B1110" s="15">
        <v>3</v>
      </c>
      <c r="C1110" s="43" t="s">
        <v>31</v>
      </c>
      <c r="D1110" s="44">
        <v>43685</v>
      </c>
      <c r="E1110" s="43" t="s">
        <v>75</v>
      </c>
      <c r="F1110" s="44">
        <v>44299</v>
      </c>
      <c r="G1110" s="43" t="s">
        <v>75</v>
      </c>
      <c r="H1110" s="45" t="s">
        <v>98</v>
      </c>
      <c r="I1110" s="43" t="s">
        <v>2020</v>
      </c>
      <c r="J1110" s="43" t="s">
        <v>116</v>
      </c>
      <c r="K1110" s="43"/>
      <c r="L1110" s="46" t="s">
        <v>116</v>
      </c>
      <c r="M1110" s="45" t="s">
        <v>5512</v>
      </c>
      <c r="N1110" s="45" t="s">
        <v>2343</v>
      </c>
      <c r="O1110" s="43" t="s">
        <v>188</v>
      </c>
      <c r="P1110" s="45" t="s">
        <v>2347</v>
      </c>
      <c r="Q1110" s="45" t="s">
        <v>2343</v>
      </c>
      <c r="R1110" s="112" t="s">
        <v>139</v>
      </c>
      <c r="S1110" s="130" t="s">
        <v>4621</v>
      </c>
      <c r="T1110" s="59" t="s">
        <v>4621</v>
      </c>
      <c r="U1110" s="10">
        <v>4.24</v>
      </c>
      <c r="V1110" s="44">
        <v>44281</v>
      </c>
      <c r="W1110" s="43" t="s">
        <v>1179</v>
      </c>
      <c r="X1110" s="46" t="s">
        <v>472</v>
      </c>
      <c r="Y1110" s="43" t="s">
        <v>140</v>
      </c>
      <c r="Z1110" s="127" t="s">
        <v>20460</v>
      </c>
      <c r="AA1110" s="45" t="s">
        <v>5513</v>
      </c>
      <c r="AB1110" s="3">
        <v>0</v>
      </c>
      <c r="AC1110" s="3">
        <v>0</v>
      </c>
      <c r="AD1110" s="3"/>
      <c r="AE1110" s="3">
        <v>1355130</v>
      </c>
      <c r="AF1110" s="3">
        <f>SUM(Table2[[#This Row],[PE 2021 Obligations]],Table2[[#This Row],[ROW 2021 Obligations]],Table2[[#This Row],[Construction 2021 Obligations]],Table2[[#This Row],[Paving 2021 Obligations]])</f>
        <v>1355130</v>
      </c>
      <c r="AG1110" s="3">
        <v>0</v>
      </c>
      <c r="AH1110" s="3">
        <v>0</v>
      </c>
      <c r="AI1110" s="3">
        <v>148838</v>
      </c>
      <c r="AJ1110" s="3">
        <v>1355130</v>
      </c>
      <c r="AK1110" s="3">
        <v>1503968</v>
      </c>
      <c r="AL1110" s="43" t="s">
        <v>5514</v>
      </c>
    </row>
    <row r="1111" spans="1:38" ht="30" x14ac:dyDescent="0.25">
      <c r="A1111" s="13">
        <v>129498</v>
      </c>
      <c r="B1111" s="15">
        <v>3</v>
      </c>
      <c r="C1111" s="43" t="s">
        <v>31</v>
      </c>
      <c r="D1111" s="44">
        <v>43685</v>
      </c>
      <c r="E1111" s="43" t="s">
        <v>75</v>
      </c>
      <c r="F1111" s="44">
        <v>44299</v>
      </c>
      <c r="G1111" s="43" t="s">
        <v>832</v>
      </c>
      <c r="H1111" s="45" t="s">
        <v>273</v>
      </c>
      <c r="I1111" s="43" t="s">
        <v>2345</v>
      </c>
      <c r="J1111" s="43" t="s">
        <v>116</v>
      </c>
      <c r="K1111" s="43"/>
      <c r="L1111" s="46" t="s">
        <v>116</v>
      </c>
      <c r="M1111" s="45" t="s">
        <v>5527</v>
      </c>
      <c r="N1111" s="45" t="s">
        <v>2343</v>
      </c>
      <c r="O1111" s="43" t="s">
        <v>188</v>
      </c>
      <c r="P1111" s="45" t="s">
        <v>2347</v>
      </c>
      <c r="Q1111" s="45" t="s">
        <v>2343</v>
      </c>
      <c r="R1111" s="112" t="s">
        <v>139</v>
      </c>
      <c r="S1111" s="130" t="s">
        <v>4621</v>
      </c>
      <c r="T1111" s="59" t="s">
        <v>4621</v>
      </c>
      <c r="U1111" s="10">
        <v>4.4000000000000004</v>
      </c>
      <c r="V1111" s="44">
        <v>44281</v>
      </c>
      <c r="W1111" s="43" t="s">
        <v>1179</v>
      </c>
      <c r="X1111" s="46" t="s">
        <v>43</v>
      </c>
      <c r="Y1111" s="43" t="s">
        <v>78</v>
      </c>
      <c r="Z1111" s="127" t="s">
        <v>20461</v>
      </c>
      <c r="AA1111" s="45" t="s">
        <v>5528</v>
      </c>
      <c r="AB1111" s="3">
        <v>0</v>
      </c>
      <c r="AC1111" s="3">
        <v>0</v>
      </c>
      <c r="AD1111" s="3"/>
      <c r="AE1111" s="3">
        <v>1063520</v>
      </c>
      <c r="AF1111" s="3">
        <f>SUM(Table2[[#This Row],[PE 2021 Obligations]],Table2[[#This Row],[ROW 2021 Obligations]],Table2[[#This Row],[Construction 2021 Obligations]],Table2[[#This Row],[Paving 2021 Obligations]])</f>
        <v>1063520</v>
      </c>
      <c r="AG1111" s="3">
        <v>0</v>
      </c>
      <c r="AH1111" s="3">
        <v>0</v>
      </c>
      <c r="AI1111" s="3">
        <v>196405</v>
      </c>
      <c r="AJ1111" s="3">
        <v>1063520</v>
      </c>
      <c r="AK1111" s="3">
        <v>1259925</v>
      </c>
      <c r="AL1111" s="43" t="s">
        <v>5529</v>
      </c>
    </row>
    <row r="1112" spans="1:38" ht="30" hidden="1" x14ac:dyDescent="0.25">
      <c r="A1112" s="13">
        <v>129567</v>
      </c>
      <c r="B1112" s="15">
        <v>3</v>
      </c>
      <c r="C1112" s="43" t="s">
        <v>31</v>
      </c>
      <c r="D1112" s="44">
        <v>43696</v>
      </c>
      <c r="E1112" s="43" t="s">
        <v>75</v>
      </c>
      <c r="F1112" s="44">
        <v>44299</v>
      </c>
      <c r="G1112" s="43" t="s">
        <v>75</v>
      </c>
      <c r="H1112" s="45" t="s">
        <v>98</v>
      </c>
      <c r="I1112" s="43" t="s">
        <v>155</v>
      </c>
      <c r="J1112" s="43" t="s">
        <v>148</v>
      </c>
      <c r="K1112" s="43"/>
      <c r="L1112" s="46" t="s">
        <v>149</v>
      </c>
      <c r="M1112" s="45" t="s">
        <v>5561</v>
      </c>
      <c r="N1112" s="45" t="s">
        <v>2343</v>
      </c>
      <c r="O1112" s="43" t="s">
        <v>188</v>
      </c>
      <c r="P1112" s="45" t="s">
        <v>2347</v>
      </c>
      <c r="Q1112" s="45" t="s">
        <v>2343</v>
      </c>
      <c r="R1112" s="112" t="s">
        <v>139</v>
      </c>
      <c r="S1112" s="130" t="s">
        <v>4621</v>
      </c>
      <c r="T1112" s="59" t="s">
        <v>4621</v>
      </c>
      <c r="U1112" s="10">
        <v>1.45</v>
      </c>
      <c r="V1112" s="44">
        <v>44281</v>
      </c>
      <c r="W1112" s="43"/>
      <c r="X1112" s="46" t="s">
        <v>43</v>
      </c>
      <c r="Y1112" s="43" t="s">
        <v>454</v>
      </c>
      <c r="Z1112" s="127" t="s">
        <v>20457</v>
      </c>
      <c r="AA1112" s="45" t="s">
        <v>5562</v>
      </c>
      <c r="AB1112" s="3">
        <v>0</v>
      </c>
      <c r="AC1112" s="3">
        <v>0</v>
      </c>
      <c r="AD1112" s="3"/>
      <c r="AE1112" s="3">
        <v>1955370</v>
      </c>
      <c r="AF1112" s="3">
        <f>SUM(Table2[[#This Row],[PE 2021 Obligations]],Table2[[#This Row],[ROW 2021 Obligations]],Table2[[#This Row],[Construction 2021 Obligations]],Table2[[#This Row],[Paving 2021 Obligations]])</f>
        <v>1955370</v>
      </c>
      <c r="AG1112" s="3">
        <v>0</v>
      </c>
      <c r="AH1112" s="3">
        <v>0</v>
      </c>
      <c r="AI1112" s="3">
        <v>516524</v>
      </c>
      <c r="AJ1112" s="3">
        <v>1955370</v>
      </c>
      <c r="AK1112" s="3">
        <v>2471894</v>
      </c>
      <c r="AL1112" s="43" t="s">
        <v>5563</v>
      </c>
    </row>
    <row r="1113" spans="1:38" ht="30" hidden="1" x14ac:dyDescent="0.25">
      <c r="A1113" s="13">
        <v>129569</v>
      </c>
      <c r="B1113" s="15">
        <v>3</v>
      </c>
      <c r="C1113" s="43" t="s">
        <v>31</v>
      </c>
      <c r="D1113" s="44">
        <v>43696</v>
      </c>
      <c r="E1113" s="43" t="s">
        <v>75</v>
      </c>
      <c r="F1113" s="44">
        <v>44188</v>
      </c>
      <c r="G1113" s="43" t="s">
        <v>75</v>
      </c>
      <c r="H1113" s="45" t="s">
        <v>98</v>
      </c>
      <c r="I1113" s="43" t="s">
        <v>159</v>
      </c>
      <c r="J1113" s="43" t="s">
        <v>148</v>
      </c>
      <c r="K1113" s="43"/>
      <c r="L1113" s="46" t="s">
        <v>149</v>
      </c>
      <c r="M1113" s="45" t="s">
        <v>5568</v>
      </c>
      <c r="N1113" s="45" t="s">
        <v>2343</v>
      </c>
      <c r="O1113" s="43" t="s">
        <v>188</v>
      </c>
      <c r="P1113" s="45" t="s">
        <v>2347</v>
      </c>
      <c r="Q1113" s="45" t="s">
        <v>2343</v>
      </c>
      <c r="R1113" s="112" t="s">
        <v>139</v>
      </c>
      <c r="S1113" s="130" t="s">
        <v>4621</v>
      </c>
      <c r="T1113" s="59" t="s">
        <v>4621</v>
      </c>
      <c r="U1113" s="10">
        <v>3.09</v>
      </c>
      <c r="V1113" s="44">
        <v>44176</v>
      </c>
      <c r="W1113" s="43"/>
      <c r="X1113" s="46" t="s">
        <v>43</v>
      </c>
      <c r="Y1113" s="43" t="s">
        <v>454</v>
      </c>
      <c r="Z1113" s="127" t="s">
        <v>20457</v>
      </c>
      <c r="AA1113" s="45" t="s">
        <v>5569</v>
      </c>
      <c r="AB1113" s="3">
        <v>0</v>
      </c>
      <c r="AC1113" s="3">
        <v>0</v>
      </c>
      <c r="AD1113" s="3"/>
      <c r="AE1113" s="3">
        <v>3276417</v>
      </c>
      <c r="AF1113" s="3">
        <f>SUM(Table2[[#This Row],[PE 2021 Obligations]],Table2[[#This Row],[ROW 2021 Obligations]],Table2[[#This Row],[Construction 2021 Obligations]],Table2[[#This Row],[Paving 2021 Obligations]])</f>
        <v>3276417</v>
      </c>
      <c r="AG1113" s="3">
        <v>0</v>
      </c>
      <c r="AH1113" s="3">
        <v>0</v>
      </c>
      <c r="AI1113" s="3">
        <v>185373</v>
      </c>
      <c r="AJ1113" s="3">
        <v>3276417</v>
      </c>
      <c r="AK1113" s="3">
        <v>3461790</v>
      </c>
      <c r="AL1113" s="43" t="s">
        <v>5570</v>
      </c>
    </row>
    <row r="1114" spans="1:38" hidden="1" x14ac:dyDescent="0.25">
      <c r="A1114" s="47">
        <v>123946</v>
      </c>
      <c r="B1114" s="48">
        <v>4</v>
      </c>
      <c r="C1114" s="49" t="s">
        <v>474</v>
      </c>
      <c r="D1114" s="50">
        <v>42571</v>
      </c>
      <c r="E1114" s="49" t="s">
        <v>75</v>
      </c>
      <c r="F1114" s="50">
        <v>44201</v>
      </c>
      <c r="G1114" s="49" t="s">
        <v>75</v>
      </c>
      <c r="H1114" s="51" t="s">
        <v>126</v>
      </c>
      <c r="I1114" s="49" t="s">
        <v>2111</v>
      </c>
      <c r="J1114" s="49" t="s">
        <v>116</v>
      </c>
      <c r="K1114" s="49"/>
      <c r="L1114" s="52" t="s">
        <v>116</v>
      </c>
      <c r="M1114" s="51" t="s">
        <v>2594</v>
      </c>
      <c r="N1114" s="51" t="s">
        <v>2343</v>
      </c>
      <c r="O1114" s="49" t="s">
        <v>188</v>
      </c>
      <c r="P1114" s="51" t="s">
        <v>443</v>
      </c>
      <c r="Q1114" s="51" t="s">
        <v>2343</v>
      </c>
      <c r="R1114" s="111" t="s">
        <v>139</v>
      </c>
      <c r="S1114" s="130" t="s">
        <v>4621</v>
      </c>
      <c r="T1114" s="120" t="s">
        <v>4621</v>
      </c>
      <c r="U1114" s="53">
        <v>2.57</v>
      </c>
      <c r="V1114" s="50">
        <v>43140</v>
      </c>
      <c r="W1114" s="49" t="s">
        <v>1179</v>
      </c>
      <c r="X1114" s="52" t="s">
        <v>472</v>
      </c>
      <c r="Y1114" s="49" t="s">
        <v>140</v>
      </c>
      <c r="Z1114" s="127" t="s">
        <v>20460</v>
      </c>
      <c r="AA1114" s="51"/>
      <c r="AB1114" s="54">
        <v>0</v>
      </c>
      <c r="AC1114" s="54">
        <v>0</v>
      </c>
      <c r="AD1114" s="54">
        <v>0</v>
      </c>
      <c r="AE1114" s="54">
        <v>-126105</v>
      </c>
      <c r="AF1114" s="3">
        <f>SUM(Table2[[#This Row],[PE 2021 Obligations]],Table2[[#This Row],[ROW 2021 Obligations]],Table2[[#This Row],[Construction 2021 Obligations]],Table2[[#This Row],[Paving 2021 Obligations]])</f>
        <v>-126105</v>
      </c>
      <c r="AG1114" s="54">
        <v>0</v>
      </c>
      <c r="AH1114" s="54">
        <v>0</v>
      </c>
      <c r="AI1114" s="54">
        <v>673413</v>
      </c>
      <c r="AJ1114" s="54">
        <v>1413504</v>
      </c>
      <c r="AK1114" s="54">
        <v>2086917</v>
      </c>
      <c r="AL1114" s="49" t="s">
        <v>2595</v>
      </c>
    </row>
    <row r="1115" spans="1:38" x14ac:dyDescent="0.25">
      <c r="A1115" s="47">
        <v>126529</v>
      </c>
      <c r="B1115" s="48">
        <v>2</v>
      </c>
      <c r="C1115" s="49" t="s">
        <v>47</v>
      </c>
      <c r="D1115" s="50">
        <v>42983</v>
      </c>
      <c r="E1115" s="49" t="s">
        <v>75</v>
      </c>
      <c r="F1115" s="50">
        <v>44281</v>
      </c>
      <c r="G1115" s="49" t="s">
        <v>103</v>
      </c>
      <c r="H1115" s="51" t="s">
        <v>154</v>
      </c>
      <c r="I1115" s="49" t="s">
        <v>3741</v>
      </c>
      <c r="J1115" s="49" t="s">
        <v>116</v>
      </c>
      <c r="K1115" s="49"/>
      <c r="L1115" s="52" t="s">
        <v>116</v>
      </c>
      <c r="M1115" s="51" t="s">
        <v>3745</v>
      </c>
      <c r="N1115" s="51" t="s">
        <v>2343</v>
      </c>
      <c r="O1115" s="49" t="s">
        <v>188</v>
      </c>
      <c r="P1115" s="51" t="s">
        <v>443</v>
      </c>
      <c r="Q1115" s="51" t="s">
        <v>2343</v>
      </c>
      <c r="R1115" s="111" t="s">
        <v>139</v>
      </c>
      <c r="S1115" s="130" t="s">
        <v>4621</v>
      </c>
      <c r="T1115" s="120" t="s">
        <v>4621</v>
      </c>
      <c r="U1115" s="53">
        <v>2.98</v>
      </c>
      <c r="V1115" s="50">
        <v>43273</v>
      </c>
      <c r="W1115" s="49" t="s">
        <v>1179</v>
      </c>
      <c r="X1115" s="52" t="s">
        <v>43</v>
      </c>
      <c r="Y1115" s="49" t="s">
        <v>78</v>
      </c>
      <c r="Z1115" s="127" t="s">
        <v>20461</v>
      </c>
      <c r="AA1115" s="51"/>
      <c r="AB1115" s="54">
        <v>0</v>
      </c>
      <c r="AC1115" s="54">
        <v>0</v>
      </c>
      <c r="AD1115" s="54">
        <v>-6962.57</v>
      </c>
      <c r="AE1115" s="54">
        <v>156571.82</v>
      </c>
      <c r="AF1115" s="3">
        <f>SUM(Table2[[#This Row],[PE 2021 Obligations]],Table2[[#This Row],[ROW 2021 Obligations]],Table2[[#This Row],[Construction 2021 Obligations]],Table2[[#This Row],[Paving 2021 Obligations]])</f>
        <v>149609.25</v>
      </c>
      <c r="AG1115" s="54">
        <v>0</v>
      </c>
      <c r="AH1115" s="54">
        <v>0</v>
      </c>
      <c r="AI1115" s="54">
        <v>30601.43</v>
      </c>
      <c r="AJ1115" s="54">
        <v>1391925.82</v>
      </c>
      <c r="AK1115" s="54">
        <v>1422527.25</v>
      </c>
      <c r="AL1115" s="49" t="s">
        <v>3746</v>
      </c>
    </row>
    <row r="1116" spans="1:38" x14ac:dyDescent="0.25">
      <c r="A1116" s="47">
        <v>127098</v>
      </c>
      <c r="B1116" s="48">
        <v>1</v>
      </c>
      <c r="C1116" s="49" t="s">
        <v>31</v>
      </c>
      <c r="D1116" s="50">
        <v>43172</v>
      </c>
      <c r="E1116" s="49" t="s">
        <v>75</v>
      </c>
      <c r="F1116" s="50">
        <v>44349</v>
      </c>
      <c r="G1116" s="49" t="s">
        <v>74</v>
      </c>
      <c r="H1116" s="51" t="s">
        <v>320</v>
      </c>
      <c r="I1116" s="49" t="s">
        <v>3953</v>
      </c>
      <c r="J1116" s="49" t="s">
        <v>116</v>
      </c>
      <c r="K1116" s="49"/>
      <c r="L1116" s="52" t="s">
        <v>116</v>
      </c>
      <c r="M1116" s="51" t="s">
        <v>3954</v>
      </c>
      <c r="N1116" s="51" t="s">
        <v>2343</v>
      </c>
      <c r="O1116" s="49" t="s">
        <v>188</v>
      </c>
      <c r="P1116" s="51" t="s">
        <v>443</v>
      </c>
      <c r="Q1116" s="51" t="s">
        <v>2343</v>
      </c>
      <c r="R1116" s="111" t="s">
        <v>139</v>
      </c>
      <c r="S1116" s="130" t="s">
        <v>4621</v>
      </c>
      <c r="T1116" s="120" t="s">
        <v>4621</v>
      </c>
      <c r="U1116" s="53">
        <v>1.28</v>
      </c>
      <c r="V1116" s="50">
        <v>44323</v>
      </c>
      <c r="W1116" s="49" t="s">
        <v>1179</v>
      </c>
      <c r="X1116" s="52" t="s">
        <v>43</v>
      </c>
      <c r="Y1116" s="49" t="s">
        <v>78</v>
      </c>
      <c r="Z1116" s="127" t="s">
        <v>20461</v>
      </c>
      <c r="AA1116" s="51"/>
      <c r="AB1116" s="54">
        <v>0</v>
      </c>
      <c r="AC1116" s="54">
        <v>0</v>
      </c>
      <c r="AD1116" s="54">
        <v>59000</v>
      </c>
      <c r="AE1116" s="54">
        <v>660000</v>
      </c>
      <c r="AF1116" s="3">
        <f>SUM(Table2[[#This Row],[PE 2021 Obligations]],Table2[[#This Row],[ROW 2021 Obligations]],Table2[[#This Row],[Construction 2021 Obligations]],Table2[[#This Row],[Paving 2021 Obligations]])</f>
        <v>719000</v>
      </c>
      <c r="AG1116" s="54">
        <v>0</v>
      </c>
      <c r="AH1116" s="54">
        <v>0</v>
      </c>
      <c r="AI1116" s="54">
        <v>59000</v>
      </c>
      <c r="AJ1116" s="54">
        <v>660000</v>
      </c>
      <c r="AK1116" s="54">
        <v>719000</v>
      </c>
      <c r="AL1116" s="49" t="s">
        <v>3955</v>
      </c>
    </row>
    <row r="1117" spans="1:38" hidden="1" x14ac:dyDescent="0.25">
      <c r="A1117" s="47">
        <v>127117</v>
      </c>
      <c r="B1117" s="48">
        <v>1</v>
      </c>
      <c r="C1117" s="49" t="s">
        <v>474</v>
      </c>
      <c r="D1117" s="50">
        <v>43173</v>
      </c>
      <c r="E1117" s="49" t="s">
        <v>75</v>
      </c>
      <c r="F1117" s="50">
        <v>44137</v>
      </c>
      <c r="G1117" s="49" t="s">
        <v>74</v>
      </c>
      <c r="H1117" s="51" t="s">
        <v>276</v>
      </c>
      <c r="I1117" s="49" t="s">
        <v>748</v>
      </c>
      <c r="J1117" s="49" t="s">
        <v>116</v>
      </c>
      <c r="K1117" s="49"/>
      <c r="L1117" s="52" t="s">
        <v>116</v>
      </c>
      <c r="M1117" s="51" t="s">
        <v>3981</v>
      </c>
      <c r="N1117" s="51" t="s">
        <v>2343</v>
      </c>
      <c r="O1117" s="49" t="s">
        <v>188</v>
      </c>
      <c r="P1117" s="51" t="s">
        <v>443</v>
      </c>
      <c r="Q1117" s="51" t="s">
        <v>2343</v>
      </c>
      <c r="R1117" s="111" t="s">
        <v>139</v>
      </c>
      <c r="S1117" s="130" t="s">
        <v>4621</v>
      </c>
      <c r="T1117" s="120" t="s">
        <v>4621</v>
      </c>
      <c r="U1117" s="53">
        <v>5.93</v>
      </c>
      <c r="V1117" s="50">
        <v>43966</v>
      </c>
      <c r="W1117" s="49" t="s">
        <v>1179</v>
      </c>
      <c r="X1117" s="52" t="s">
        <v>472</v>
      </c>
      <c r="Y1117" s="49" t="s">
        <v>140</v>
      </c>
      <c r="Z1117" s="127" t="s">
        <v>20460</v>
      </c>
      <c r="AA1117" s="51"/>
      <c r="AB1117" s="54">
        <v>0</v>
      </c>
      <c r="AC1117" s="54">
        <v>0</v>
      </c>
      <c r="AD1117" s="54">
        <v>-3500</v>
      </c>
      <c r="AE1117" s="54">
        <v>-1090500</v>
      </c>
      <c r="AF1117" s="3">
        <f>SUM(Table2[[#This Row],[PE 2021 Obligations]],Table2[[#This Row],[ROW 2021 Obligations]],Table2[[#This Row],[Construction 2021 Obligations]],Table2[[#This Row],[Paving 2021 Obligations]])</f>
        <v>-1094000</v>
      </c>
      <c r="AG1117" s="54">
        <v>0</v>
      </c>
      <c r="AH1117" s="54">
        <v>0</v>
      </c>
      <c r="AI1117" s="54">
        <v>52600</v>
      </c>
      <c r="AJ1117" s="54">
        <v>2742300</v>
      </c>
      <c r="AK1117" s="54">
        <v>2794900</v>
      </c>
      <c r="AL1117" s="49" t="s">
        <v>3982</v>
      </c>
    </row>
    <row r="1118" spans="1:38" hidden="1" x14ac:dyDescent="0.25">
      <c r="A1118" s="13">
        <v>127137</v>
      </c>
      <c r="B1118" s="15">
        <v>1</v>
      </c>
      <c r="C1118" s="43" t="s">
        <v>31</v>
      </c>
      <c r="D1118" s="44">
        <v>43174</v>
      </c>
      <c r="E1118" s="43" t="s">
        <v>75</v>
      </c>
      <c r="F1118" s="44">
        <v>44299</v>
      </c>
      <c r="G1118" s="43" t="s">
        <v>75</v>
      </c>
      <c r="H1118" s="45" t="s">
        <v>209</v>
      </c>
      <c r="I1118" s="43" t="s">
        <v>3992</v>
      </c>
      <c r="J1118" s="43" t="s">
        <v>116</v>
      </c>
      <c r="K1118" s="43"/>
      <c r="L1118" s="46" t="s">
        <v>116</v>
      </c>
      <c r="M1118" s="45" t="s">
        <v>3993</v>
      </c>
      <c r="N1118" s="45" t="s">
        <v>2343</v>
      </c>
      <c r="O1118" s="43" t="s">
        <v>188</v>
      </c>
      <c r="P1118" s="45" t="s">
        <v>443</v>
      </c>
      <c r="Q1118" s="45" t="s">
        <v>2343</v>
      </c>
      <c r="R1118" s="112" t="s">
        <v>139</v>
      </c>
      <c r="S1118" s="130" t="s">
        <v>4621</v>
      </c>
      <c r="T1118" s="59" t="s">
        <v>4621</v>
      </c>
      <c r="U1118" s="10">
        <v>0.16</v>
      </c>
      <c r="V1118" s="44">
        <v>44281</v>
      </c>
      <c r="W1118" s="43" t="s">
        <v>1179</v>
      </c>
      <c r="X1118" s="46" t="s">
        <v>43</v>
      </c>
      <c r="Y1118" s="43" t="s">
        <v>140</v>
      </c>
      <c r="Z1118" s="127" t="s">
        <v>20460</v>
      </c>
      <c r="AA1118" s="45"/>
      <c r="AB1118" s="3">
        <v>0</v>
      </c>
      <c r="AC1118" s="3">
        <v>0</v>
      </c>
      <c r="AD1118" s="3">
        <v>30600</v>
      </c>
      <c r="AE1118" s="3">
        <v>92500</v>
      </c>
      <c r="AF1118" s="3">
        <f>SUM(Table2[[#This Row],[PE 2021 Obligations]],Table2[[#This Row],[ROW 2021 Obligations]],Table2[[#This Row],[Construction 2021 Obligations]],Table2[[#This Row],[Paving 2021 Obligations]])</f>
        <v>123100</v>
      </c>
      <c r="AG1118" s="3">
        <v>0</v>
      </c>
      <c r="AH1118" s="3">
        <v>0</v>
      </c>
      <c r="AI1118" s="3">
        <v>30600</v>
      </c>
      <c r="AJ1118" s="3">
        <v>92500</v>
      </c>
      <c r="AK1118" s="3">
        <v>123100</v>
      </c>
      <c r="AL1118" s="43" t="s">
        <v>3994</v>
      </c>
    </row>
    <row r="1119" spans="1:38" hidden="1" x14ac:dyDescent="0.25">
      <c r="A1119" s="47">
        <v>127172</v>
      </c>
      <c r="B1119" s="48">
        <v>2</v>
      </c>
      <c r="C1119" s="49" t="s">
        <v>474</v>
      </c>
      <c r="D1119" s="50">
        <v>43179</v>
      </c>
      <c r="E1119" s="49" t="s">
        <v>75</v>
      </c>
      <c r="F1119" s="50">
        <v>44089</v>
      </c>
      <c r="G1119" s="49" t="s">
        <v>32</v>
      </c>
      <c r="H1119" s="51" t="s">
        <v>170</v>
      </c>
      <c r="I1119" s="49"/>
      <c r="J1119" s="49"/>
      <c r="K1119" s="49" t="s">
        <v>4004</v>
      </c>
      <c r="L1119" s="52" t="s">
        <v>37</v>
      </c>
      <c r="M1119" s="51" t="s">
        <v>4005</v>
      </c>
      <c r="N1119" s="51" t="s">
        <v>2343</v>
      </c>
      <c r="O1119" s="49" t="s">
        <v>188</v>
      </c>
      <c r="P1119" s="51" t="s">
        <v>443</v>
      </c>
      <c r="Q1119" s="51" t="s">
        <v>2343</v>
      </c>
      <c r="R1119" s="111" t="s">
        <v>139</v>
      </c>
      <c r="S1119" s="130" t="s">
        <v>4621</v>
      </c>
      <c r="T1119" s="120" t="s">
        <v>4621</v>
      </c>
      <c r="U1119" s="53">
        <v>1.17</v>
      </c>
      <c r="V1119" s="50">
        <v>43868</v>
      </c>
      <c r="W1119" s="49" t="s">
        <v>1179</v>
      </c>
      <c r="X1119" s="52" t="s">
        <v>43</v>
      </c>
      <c r="Y1119" s="49" t="s">
        <v>78</v>
      </c>
      <c r="Z1119" s="116" t="s">
        <v>20458</v>
      </c>
      <c r="AA1119" s="51"/>
      <c r="AB1119" s="54">
        <v>0</v>
      </c>
      <c r="AC1119" s="54">
        <v>0</v>
      </c>
      <c r="AD1119" s="54">
        <v>49053</v>
      </c>
      <c r="AE1119" s="54">
        <v>68474</v>
      </c>
      <c r="AF1119" s="3">
        <f>SUM(Table2[[#This Row],[PE 2021 Obligations]],Table2[[#This Row],[ROW 2021 Obligations]],Table2[[#This Row],[Construction 2021 Obligations]],Table2[[#This Row],[Paving 2021 Obligations]])</f>
        <v>117527</v>
      </c>
      <c r="AG1119" s="54">
        <v>0</v>
      </c>
      <c r="AH1119" s="54">
        <v>0</v>
      </c>
      <c r="AI1119" s="54">
        <v>111770</v>
      </c>
      <c r="AJ1119" s="54">
        <v>499470</v>
      </c>
      <c r="AK1119" s="54">
        <v>611240</v>
      </c>
      <c r="AL1119" s="49" t="s">
        <v>4006</v>
      </c>
    </row>
    <row r="1120" spans="1:38" hidden="1" x14ac:dyDescent="0.25">
      <c r="A1120" s="13">
        <v>127173</v>
      </c>
      <c r="B1120" s="15">
        <v>2</v>
      </c>
      <c r="C1120" s="43" t="s">
        <v>47</v>
      </c>
      <c r="D1120" s="44">
        <v>43179</v>
      </c>
      <c r="E1120" s="43" t="s">
        <v>75</v>
      </c>
      <c r="F1120" s="44">
        <v>44089</v>
      </c>
      <c r="G1120" s="43" t="s">
        <v>103</v>
      </c>
      <c r="H1120" s="45" t="s">
        <v>397</v>
      </c>
      <c r="I1120" s="43" t="s">
        <v>2527</v>
      </c>
      <c r="J1120" s="43" t="s">
        <v>116</v>
      </c>
      <c r="K1120" s="43"/>
      <c r="L1120" s="46" t="s">
        <v>116</v>
      </c>
      <c r="M1120" s="45" t="s">
        <v>4007</v>
      </c>
      <c r="N1120" s="45" t="s">
        <v>2343</v>
      </c>
      <c r="O1120" s="43" t="s">
        <v>188</v>
      </c>
      <c r="P1120" s="45" t="s">
        <v>443</v>
      </c>
      <c r="Q1120" s="45" t="s">
        <v>2343</v>
      </c>
      <c r="R1120" s="112" t="s">
        <v>139</v>
      </c>
      <c r="S1120" s="130" t="s">
        <v>4621</v>
      </c>
      <c r="T1120" s="59" t="s">
        <v>4621</v>
      </c>
      <c r="U1120" s="10">
        <v>2.68</v>
      </c>
      <c r="V1120" s="44">
        <v>43637</v>
      </c>
      <c r="W1120" s="43" t="s">
        <v>1179</v>
      </c>
      <c r="X1120" s="46" t="s">
        <v>43</v>
      </c>
      <c r="Y1120" s="43" t="s">
        <v>140</v>
      </c>
      <c r="Z1120" s="127" t="s">
        <v>20460</v>
      </c>
      <c r="AA1120" s="45"/>
      <c r="AB1120" s="3">
        <v>0</v>
      </c>
      <c r="AC1120" s="3">
        <v>0</v>
      </c>
      <c r="AD1120" s="3">
        <v>57932.42</v>
      </c>
      <c r="AE1120" s="3">
        <v>101322.96</v>
      </c>
      <c r="AF1120" s="3">
        <f>SUM(Table2[[#This Row],[PE 2021 Obligations]],Table2[[#This Row],[ROW 2021 Obligations]],Table2[[#This Row],[Construction 2021 Obligations]],Table2[[#This Row],[Paving 2021 Obligations]])</f>
        <v>159255.38</v>
      </c>
      <c r="AG1120" s="3">
        <v>0</v>
      </c>
      <c r="AH1120" s="3">
        <v>0</v>
      </c>
      <c r="AI1120" s="3">
        <v>551211.42000000004</v>
      </c>
      <c r="AJ1120" s="3">
        <v>1287513.96</v>
      </c>
      <c r="AK1120" s="3">
        <v>1838725.38</v>
      </c>
      <c r="AL1120" s="43" t="s">
        <v>4008</v>
      </c>
    </row>
    <row r="1121" spans="1:38" hidden="1" x14ac:dyDescent="0.25">
      <c r="A1121" s="47">
        <v>127212</v>
      </c>
      <c r="B1121" s="48">
        <v>2</v>
      </c>
      <c r="C1121" s="49" t="s">
        <v>31</v>
      </c>
      <c r="D1121" s="50">
        <v>43180</v>
      </c>
      <c r="E1121" s="49" t="s">
        <v>75</v>
      </c>
      <c r="F1121" s="50">
        <v>44006</v>
      </c>
      <c r="G1121" s="49" t="s">
        <v>514</v>
      </c>
      <c r="H1121" s="51" t="s">
        <v>797</v>
      </c>
      <c r="I1121" s="49" t="s">
        <v>1777</v>
      </c>
      <c r="J1121" s="49" t="s">
        <v>116</v>
      </c>
      <c r="K1121" s="49"/>
      <c r="L1121" s="52" t="s">
        <v>116</v>
      </c>
      <c r="M1121" s="51" t="s">
        <v>4041</v>
      </c>
      <c r="N1121" s="51" t="s">
        <v>2343</v>
      </c>
      <c r="O1121" s="49" t="s">
        <v>188</v>
      </c>
      <c r="P1121" s="51" t="s">
        <v>443</v>
      </c>
      <c r="Q1121" s="51" t="s">
        <v>2343</v>
      </c>
      <c r="R1121" s="111" t="s">
        <v>139</v>
      </c>
      <c r="S1121" s="130" t="s">
        <v>4621</v>
      </c>
      <c r="T1121" s="120" t="s">
        <v>4621</v>
      </c>
      <c r="U1121" s="53">
        <v>3.8</v>
      </c>
      <c r="V1121" s="50">
        <v>43966</v>
      </c>
      <c r="W1121" s="49" t="s">
        <v>1179</v>
      </c>
      <c r="X1121" s="52" t="s">
        <v>472</v>
      </c>
      <c r="Y1121" s="49" t="s">
        <v>140</v>
      </c>
      <c r="Z1121" s="127" t="s">
        <v>20460</v>
      </c>
      <c r="AA1121" s="51"/>
      <c r="AB1121" s="54">
        <v>0</v>
      </c>
      <c r="AC1121" s="54">
        <v>0</v>
      </c>
      <c r="AD1121" s="54">
        <v>-5357</v>
      </c>
      <c r="AE1121" s="54">
        <v>211892</v>
      </c>
      <c r="AF1121" s="3">
        <f>SUM(Table2[[#This Row],[PE 2021 Obligations]],Table2[[#This Row],[ROW 2021 Obligations]],Table2[[#This Row],[Construction 2021 Obligations]],Table2[[#This Row],[Paving 2021 Obligations]])</f>
        <v>206535</v>
      </c>
      <c r="AG1121" s="54">
        <v>0</v>
      </c>
      <c r="AH1121" s="54">
        <v>0</v>
      </c>
      <c r="AI1121" s="54">
        <v>26799</v>
      </c>
      <c r="AJ1121" s="54">
        <v>2231378</v>
      </c>
      <c r="AK1121" s="54">
        <v>2258177</v>
      </c>
      <c r="AL1121" s="49" t="s">
        <v>4042</v>
      </c>
    </row>
    <row r="1122" spans="1:38" hidden="1" x14ac:dyDescent="0.25">
      <c r="A1122" s="13">
        <v>127237</v>
      </c>
      <c r="B1122" s="15">
        <v>2</v>
      </c>
      <c r="C1122" s="43" t="s">
        <v>31</v>
      </c>
      <c r="D1122" s="44">
        <v>43180</v>
      </c>
      <c r="E1122" s="43" t="s">
        <v>75</v>
      </c>
      <c r="F1122" s="44">
        <v>44349</v>
      </c>
      <c r="G1122" s="43" t="s">
        <v>514</v>
      </c>
      <c r="H1122" s="45" t="s">
        <v>162</v>
      </c>
      <c r="I1122" s="43" t="s">
        <v>464</v>
      </c>
      <c r="J1122" s="43" t="s">
        <v>116</v>
      </c>
      <c r="K1122" s="43"/>
      <c r="L1122" s="46" t="s">
        <v>116</v>
      </c>
      <c r="M1122" s="45" t="s">
        <v>4061</v>
      </c>
      <c r="N1122" s="45" t="s">
        <v>2343</v>
      </c>
      <c r="O1122" s="43" t="s">
        <v>188</v>
      </c>
      <c r="P1122" s="45" t="s">
        <v>443</v>
      </c>
      <c r="Q1122" s="45" t="s">
        <v>2343</v>
      </c>
      <c r="R1122" s="112" t="s">
        <v>139</v>
      </c>
      <c r="S1122" s="130" t="s">
        <v>4621</v>
      </c>
      <c r="T1122" s="59" t="s">
        <v>4621</v>
      </c>
      <c r="U1122" s="10">
        <v>2.58</v>
      </c>
      <c r="V1122" s="44">
        <v>44323</v>
      </c>
      <c r="W1122" s="43" t="s">
        <v>1179</v>
      </c>
      <c r="X1122" s="46" t="s">
        <v>472</v>
      </c>
      <c r="Y1122" s="43" t="s">
        <v>140</v>
      </c>
      <c r="Z1122" s="127" t="s">
        <v>20460</v>
      </c>
      <c r="AA1122" s="45"/>
      <c r="AB1122" s="3">
        <v>0</v>
      </c>
      <c r="AC1122" s="3">
        <v>0</v>
      </c>
      <c r="AD1122" s="3">
        <v>0</v>
      </c>
      <c r="AE1122" s="3">
        <v>1575383</v>
      </c>
      <c r="AF1122" s="3">
        <f>SUM(Table2[[#This Row],[PE 2021 Obligations]],Table2[[#This Row],[ROW 2021 Obligations]],Table2[[#This Row],[Construction 2021 Obligations]],Table2[[#This Row],[Paving 2021 Obligations]])</f>
        <v>1575383</v>
      </c>
      <c r="AG1122" s="3">
        <v>0</v>
      </c>
      <c r="AH1122" s="3">
        <v>0</v>
      </c>
      <c r="AI1122" s="3">
        <v>0</v>
      </c>
      <c r="AJ1122" s="3">
        <v>1575383</v>
      </c>
      <c r="AK1122" s="3">
        <v>1575383</v>
      </c>
      <c r="AL1122" s="43" t="s">
        <v>4062</v>
      </c>
    </row>
    <row r="1123" spans="1:38" x14ac:dyDescent="0.25">
      <c r="A1123" s="13">
        <v>127245</v>
      </c>
      <c r="B1123" s="15">
        <v>2</v>
      </c>
      <c r="C1123" s="43" t="s">
        <v>31</v>
      </c>
      <c r="D1123" s="44">
        <v>43180</v>
      </c>
      <c r="E1123" s="43" t="s">
        <v>75</v>
      </c>
      <c r="F1123" s="44">
        <v>44349</v>
      </c>
      <c r="G1123" s="43" t="s">
        <v>514</v>
      </c>
      <c r="H1123" s="45" t="s">
        <v>377</v>
      </c>
      <c r="I1123" s="43" t="s">
        <v>2672</v>
      </c>
      <c r="J1123" s="43" t="s">
        <v>116</v>
      </c>
      <c r="K1123" s="43"/>
      <c r="L1123" s="46" t="s">
        <v>116</v>
      </c>
      <c r="M1123" s="45" t="s">
        <v>4071</v>
      </c>
      <c r="N1123" s="45" t="s">
        <v>2343</v>
      </c>
      <c r="O1123" s="43" t="s">
        <v>188</v>
      </c>
      <c r="P1123" s="45" t="s">
        <v>443</v>
      </c>
      <c r="Q1123" s="45" t="s">
        <v>2343</v>
      </c>
      <c r="R1123" s="112" t="s">
        <v>139</v>
      </c>
      <c r="S1123" s="130" t="s">
        <v>4621</v>
      </c>
      <c r="T1123" s="59" t="s">
        <v>4621</v>
      </c>
      <c r="U1123" s="10">
        <v>6.18</v>
      </c>
      <c r="V1123" s="44">
        <v>44323</v>
      </c>
      <c r="W1123" s="43" t="s">
        <v>1179</v>
      </c>
      <c r="X1123" s="46" t="s">
        <v>43</v>
      </c>
      <c r="Y1123" s="43" t="s">
        <v>78</v>
      </c>
      <c r="Z1123" s="127" t="s">
        <v>20461</v>
      </c>
      <c r="AA1123" s="45"/>
      <c r="AB1123" s="3">
        <v>0</v>
      </c>
      <c r="AC1123" s="3">
        <v>0</v>
      </c>
      <c r="AD1123" s="3">
        <v>0</v>
      </c>
      <c r="AE1123" s="3">
        <v>1325769</v>
      </c>
      <c r="AF1123" s="3">
        <f>SUM(Table2[[#This Row],[PE 2021 Obligations]],Table2[[#This Row],[ROW 2021 Obligations]],Table2[[#This Row],[Construction 2021 Obligations]],Table2[[#This Row],[Paving 2021 Obligations]])</f>
        <v>1325769</v>
      </c>
      <c r="AG1123" s="3">
        <v>0</v>
      </c>
      <c r="AH1123" s="3">
        <v>0</v>
      </c>
      <c r="AI1123" s="3">
        <v>0</v>
      </c>
      <c r="AJ1123" s="3">
        <v>1325769</v>
      </c>
      <c r="AK1123" s="3">
        <v>1325769</v>
      </c>
      <c r="AL1123" s="43" t="s">
        <v>4072</v>
      </c>
    </row>
    <row r="1124" spans="1:38" hidden="1" x14ac:dyDescent="0.25">
      <c r="A1124" s="47">
        <v>127288</v>
      </c>
      <c r="B1124" s="48">
        <v>3</v>
      </c>
      <c r="C1124" s="49" t="s">
        <v>474</v>
      </c>
      <c r="D1124" s="50">
        <v>43187</v>
      </c>
      <c r="E1124" s="49" t="s">
        <v>75</v>
      </c>
      <c r="F1124" s="50">
        <v>44344</v>
      </c>
      <c r="G1124" s="49" t="s">
        <v>32</v>
      </c>
      <c r="H1124" s="51" t="s">
        <v>98</v>
      </c>
      <c r="I1124" s="49" t="s">
        <v>1939</v>
      </c>
      <c r="J1124" s="49" t="s">
        <v>116</v>
      </c>
      <c r="K1124" s="49"/>
      <c r="L1124" s="52" t="s">
        <v>116</v>
      </c>
      <c r="M1124" s="51" t="s">
        <v>4112</v>
      </c>
      <c r="N1124" s="51" t="s">
        <v>2343</v>
      </c>
      <c r="O1124" s="49" t="s">
        <v>188</v>
      </c>
      <c r="P1124" s="51" t="s">
        <v>443</v>
      </c>
      <c r="Q1124" s="51" t="s">
        <v>2343</v>
      </c>
      <c r="R1124" s="111" t="s">
        <v>139</v>
      </c>
      <c r="S1124" s="130" t="s">
        <v>4621</v>
      </c>
      <c r="T1124" s="120" t="s">
        <v>4621</v>
      </c>
      <c r="U1124" s="53">
        <v>2.35</v>
      </c>
      <c r="V1124" s="50">
        <v>43966</v>
      </c>
      <c r="W1124" s="49" t="s">
        <v>1179</v>
      </c>
      <c r="X1124" s="52" t="s">
        <v>472</v>
      </c>
      <c r="Y1124" s="49" t="s">
        <v>140</v>
      </c>
      <c r="Z1124" s="127" t="s">
        <v>20460</v>
      </c>
      <c r="AA1124" s="51"/>
      <c r="AB1124" s="54">
        <v>0</v>
      </c>
      <c r="AC1124" s="54">
        <v>0</v>
      </c>
      <c r="AD1124" s="54">
        <v>12056</v>
      </c>
      <c r="AE1124" s="54">
        <v>-183412</v>
      </c>
      <c r="AF1124" s="3">
        <f>SUM(Table2[[#This Row],[PE 2021 Obligations]],Table2[[#This Row],[ROW 2021 Obligations]],Table2[[#This Row],[Construction 2021 Obligations]],Table2[[#This Row],[Paving 2021 Obligations]])</f>
        <v>-171356</v>
      </c>
      <c r="AG1124" s="54">
        <v>0</v>
      </c>
      <c r="AH1124" s="54">
        <v>0</v>
      </c>
      <c r="AI1124" s="54">
        <v>42636</v>
      </c>
      <c r="AJ1124" s="54">
        <v>883668</v>
      </c>
      <c r="AK1124" s="54">
        <v>926304</v>
      </c>
      <c r="AL1124" s="49" t="s">
        <v>4113</v>
      </c>
    </row>
    <row r="1125" spans="1:38" hidden="1" x14ac:dyDescent="0.25">
      <c r="A1125" s="47">
        <v>127292</v>
      </c>
      <c r="B1125" s="48">
        <v>3</v>
      </c>
      <c r="C1125" s="49" t="s">
        <v>47</v>
      </c>
      <c r="D1125" s="50">
        <v>43187</v>
      </c>
      <c r="E1125" s="49" t="s">
        <v>75</v>
      </c>
      <c r="F1125" s="50">
        <v>43788</v>
      </c>
      <c r="G1125" s="49" t="s">
        <v>103</v>
      </c>
      <c r="H1125" s="51" t="s">
        <v>437</v>
      </c>
      <c r="I1125" s="49" t="s">
        <v>802</v>
      </c>
      <c r="J1125" s="49" t="s">
        <v>116</v>
      </c>
      <c r="K1125" s="49"/>
      <c r="L1125" s="52" t="s">
        <v>116</v>
      </c>
      <c r="M1125" s="51" t="s">
        <v>4118</v>
      </c>
      <c r="N1125" s="51" t="s">
        <v>2343</v>
      </c>
      <c r="O1125" s="49" t="s">
        <v>188</v>
      </c>
      <c r="P1125" s="51" t="s">
        <v>443</v>
      </c>
      <c r="Q1125" s="51" t="s">
        <v>2343</v>
      </c>
      <c r="R1125" s="111" t="s">
        <v>139</v>
      </c>
      <c r="S1125" s="130" t="s">
        <v>4621</v>
      </c>
      <c r="T1125" s="120" t="s">
        <v>4621</v>
      </c>
      <c r="U1125" s="53">
        <v>0.77</v>
      </c>
      <c r="V1125" s="50">
        <v>43553</v>
      </c>
      <c r="W1125" s="49" t="s">
        <v>1179</v>
      </c>
      <c r="X1125" s="52" t="s">
        <v>43</v>
      </c>
      <c r="Y1125" s="49" t="s">
        <v>140</v>
      </c>
      <c r="Z1125" s="127" t="s">
        <v>20460</v>
      </c>
      <c r="AA1125" s="51"/>
      <c r="AB1125" s="54">
        <v>0</v>
      </c>
      <c r="AC1125" s="54">
        <v>0</v>
      </c>
      <c r="AD1125" s="54">
        <v>112327.6</v>
      </c>
      <c r="AE1125" s="54">
        <v>-56224.86</v>
      </c>
      <c r="AF1125" s="3">
        <f>SUM(Table2[[#This Row],[PE 2021 Obligations]],Table2[[#This Row],[ROW 2021 Obligations]],Table2[[#This Row],[Construction 2021 Obligations]],Table2[[#This Row],[Paving 2021 Obligations]])</f>
        <v>56102.740000000005</v>
      </c>
      <c r="AG1125" s="54">
        <v>0</v>
      </c>
      <c r="AH1125" s="54">
        <v>0</v>
      </c>
      <c r="AI1125" s="54">
        <v>188683.6</v>
      </c>
      <c r="AJ1125" s="54">
        <v>280134.14</v>
      </c>
      <c r="AK1125" s="54">
        <v>468817.74</v>
      </c>
      <c r="AL1125" s="49" t="s">
        <v>4119</v>
      </c>
    </row>
    <row r="1126" spans="1:38" hidden="1" x14ac:dyDescent="0.25">
      <c r="A1126" s="13">
        <v>127340.01</v>
      </c>
      <c r="B1126" s="15">
        <v>4</v>
      </c>
      <c r="C1126" s="43" t="s">
        <v>31</v>
      </c>
      <c r="D1126" s="44">
        <v>43598</v>
      </c>
      <c r="E1126" s="43" t="s">
        <v>75</v>
      </c>
      <c r="F1126" s="44">
        <v>44006</v>
      </c>
      <c r="G1126" s="43" t="s">
        <v>75</v>
      </c>
      <c r="H1126" s="45" t="s">
        <v>126</v>
      </c>
      <c r="I1126" s="43" t="s">
        <v>594</v>
      </c>
      <c r="J1126" s="43" t="s">
        <v>116</v>
      </c>
      <c r="K1126" s="43"/>
      <c r="L1126" s="46" t="s">
        <v>116</v>
      </c>
      <c r="M1126" s="45" t="s">
        <v>4153</v>
      </c>
      <c r="N1126" s="45" t="s">
        <v>2343</v>
      </c>
      <c r="O1126" s="43" t="s">
        <v>188</v>
      </c>
      <c r="P1126" s="45" t="s">
        <v>443</v>
      </c>
      <c r="Q1126" s="45" t="s">
        <v>2343</v>
      </c>
      <c r="R1126" s="112" t="s">
        <v>139</v>
      </c>
      <c r="S1126" s="130" t="s">
        <v>4621</v>
      </c>
      <c r="T1126" s="59" t="s">
        <v>4621</v>
      </c>
      <c r="U1126" s="10">
        <v>0.12</v>
      </c>
      <c r="V1126" s="44">
        <v>43966</v>
      </c>
      <c r="W1126" s="43" t="s">
        <v>1179</v>
      </c>
      <c r="X1126" s="46" t="s">
        <v>472</v>
      </c>
      <c r="Y1126" s="43" t="s">
        <v>140</v>
      </c>
      <c r="Z1126" s="127" t="s">
        <v>20460</v>
      </c>
      <c r="AA1126" s="45"/>
      <c r="AB1126" s="3">
        <v>0</v>
      </c>
      <c r="AC1126" s="3">
        <v>0</v>
      </c>
      <c r="AD1126" s="3">
        <v>0</v>
      </c>
      <c r="AE1126" s="3">
        <v>79030</v>
      </c>
      <c r="AF1126" s="3">
        <f>SUM(Table2[[#This Row],[PE 2021 Obligations]],Table2[[#This Row],[ROW 2021 Obligations]],Table2[[#This Row],[Construction 2021 Obligations]],Table2[[#This Row],[Paving 2021 Obligations]])</f>
        <v>79030</v>
      </c>
      <c r="AG1126" s="3">
        <v>0</v>
      </c>
      <c r="AH1126" s="3">
        <v>0</v>
      </c>
      <c r="AI1126" s="3">
        <v>0</v>
      </c>
      <c r="AJ1126" s="3">
        <v>188485</v>
      </c>
      <c r="AK1126" s="3">
        <v>188485</v>
      </c>
      <c r="AL1126" s="43" t="s">
        <v>4154</v>
      </c>
    </row>
    <row r="1127" spans="1:38" x14ac:dyDescent="0.25">
      <c r="A1127" s="13">
        <v>127355</v>
      </c>
      <c r="B1127" s="15">
        <v>4</v>
      </c>
      <c r="C1127" s="43" t="s">
        <v>47</v>
      </c>
      <c r="D1127" s="44">
        <v>43192</v>
      </c>
      <c r="E1127" s="43" t="s">
        <v>75</v>
      </c>
      <c r="F1127" s="44">
        <v>43789</v>
      </c>
      <c r="G1127" s="43" t="s">
        <v>75</v>
      </c>
      <c r="H1127" s="45" t="s">
        <v>126</v>
      </c>
      <c r="I1127" s="43" t="s">
        <v>4170</v>
      </c>
      <c r="J1127" s="43" t="s">
        <v>116</v>
      </c>
      <c r="K1127" s="43"/>
      <c r="L1127" s="46" t="s">
        <v>116</v>
      </c>
      <c r="M1127" s="45" t="s">
        <v>4171</v>
      </c>
      <c r="N1127" s="45" t="s">
        <v>2343</v>
      </c>
      <c r="O1127" s="43" t="s">
        <v>188</v>
      </c>
      <c r="P1127" s="45" t="s">
        <v>443</v>
      </c>
      <c r="Q1127" s="45" t="s">
        <v>2343</v>
      </c>
      <c r="R1127" s="112" t="s">
        <v>139</v>
      </c>
      <c r="S1127" s="130" t="s">
        <v>4621</v>
      </c>
      <c r="T1127" s="59" t="s">
        <v>4621</v>
      </c>
      <c r="U1127" s="10">
        <v>1.97</v>
      </c>
      <c r="V1127" s="44">
        <v>43595</v>
      </c>
      <c r="W1127" s="43" t="s">
        <v>1179</v>
      </c>
      <c r="X1127" s="46" t="s">
        <v>43</v>
      </c>
      <c r="Y1127" s="43" t="s">
        <v>78</v>
      </c>
      <c r="Z1127" s="127" t="s">
        <v>20461</v>
      </c>
      <c r="AA1127" s="45"/>
      <c r="AB1127" s="3">
        <v>0</v>
      </c>
      <c r="AC1127" s="3">
        <v>0</v>
      </c>
      <c r="AD1127" s="3">
        <v>114066.69</v>
      </c>
      <c r="AE1127" s="3">
        <v>-18522.95</v>
      </c>
      <c r="AF1127" s="3">
        <f>SUM(Table2[[#This Row],[PE 2021 Obligations]],Table2[[#This Row],[ROW 2021 Obligations]],Table2[[#This Row],[Construction 2021 Obligations]],Table2[[#This Row],[Paving 2021 Obligations]])</f>
        <v>95543.74</v>
      </c>
      <c r="AG1127" s="3">
        <v>0</v>
      </c>
      <c r="AH1127" s="3">
        <v>0</v>
      </c>
      <c r="AI1127" s="3">
        <v>235856.69</v>
      </c>
      <c r="AJ1127" s="3">
        <v>1220342.05</v>
      </c>
      <c r="AK1127" s="3">
        <v>1456198.74</v>
      </c>
      <c r="AL1127" s="43" t="s">
        <v>4172</v>
      </c>
    </row>
    <row r="1128" spans="1:38" hidden="1" x14ac:dyDescent="0.25">
      <c r="A1128" s="47">
        <v>127377</v>
      </c>
      <c r="B1128" s="48">
        <v>4</v>
      </c>
      <c r="C1128" s="49" t="s">
        <v>31</v>
      </c>
      <c r="D1128" s="50">
        <v>43193</v>
      </c>
      <c r="E1128" s="49" t="s">
        <v>75</v>
      </c>
      <c r="F1128" s="50">
        <v>44299</v>
      </c>
      <c r="G1128" s="49" t="s">
        <v>105</v>
      </c>
      <c r="H1128" s="51" t="s">
        <v>301</v>
      </c>
      <c r="I1128" s="49" t="s">
        <v>4200</v>
      </c>
      <c r="J1128" s="49" t="s">
        <v>116</v>
      </c>
      <c r="K1128" s="49"/>
      <c r="L1128" s="52" t="s">
        <v>116</v>
      </c>
      <c r="M1128" s="51" t="s">
        <v>4201</v>
      </c>
      <c r="N1128" s="51" t="s">
        <v>2343</v>
      </c>
      <c r="O1128" s="49" t="s">
        <v>188</v>
      </c>
      <c r="P1128" s="51" t="s">
        <v>443</v>
      </c>
      <c r="Q1128" s="51" t="s">
        <v>2343</v>
      </c>
      <c r="R1128" s="111" t="s">
        <v>139</v>
      </c>
      <c r="S1128" s="130" t="s">
        <v>4621</v>
      </c>
      <c r="T1128" s="120" t="s">
        <v>4621</v>
      </c>
      <c r="U1128" s="53">
        <v>0.92500000000000004</v>
      </c>
      <c r="V1128" s="50">
        <v>44281</v>
      </c>
      <c r="W1128" s="49" t="s">
        <v>1179</v>
      </c>
      <c r="X1128" s="52" t="s">
        <v>472</v>
      </c>
      <c r="Y1128" s="49" t="s">
        <v>140</v>
      </c>
      <c r="Z1128" s="127" t="s">
        <v>20460</v>
      </c>
      <c r="AA1128" s="51"/>
      <c r="AB1128" s="54">
        <v>0</v>
      </c>
      <c r="AC1128" s="54">
        <v>0</v>
      </c>
      <c r="AD1128" s="54">
        <v>183750</v>
      </c>
      <c r="AE1128" s="54">
        <v>510510</v>
      </c>
      <c r="AF1128" s="3">
        <f>SUM(Table2[[#This Row],[PE 2021 Obligations]],Table2[[#This Row],[ROW 2021 Obligations]],Table2[[#This Row],[Construction 2021 Obligations]],Table2[[#This Row],[Paving 2021 Obligations]])</f>
        <v>694260</v>
      </c>
      <c r="AG1128" s="54">
        <v>0</v>
      </c>
      <c r="AH1128" s="54">
        <v>0</v>
      </c>
      <c r="AI1128" s="54">
        <v>183750</v>
      </c>
      <c r="AJ1128" s="54">
        <v>510510</v>
      </c>
      <c r="AK1128" s="54">
        <v>694260</v>
      </c>
      <c r="AL1128" s="49" t="s">
        <v>4202</v>
      </c>
    </row>
    <row r="1129" spans="1:38" hidden="1" x14ac:dyDescent="0.25">
      <c r="A1129" s="47">
        <v>127836</v>
      </c>
      <c r="B1129" s="48">
        <v>1</v>
      </c>
      <c r="C1129" s="49" t="s">
        <v>474</v>
      </c>
      <c r="D1129" s="50">
        <v>43287</v>
      </c>
      <c r="E1129" s="49" t="s">
        <v>75</v>
      </c>
      <c r="F1129" s="50">
        <v>44215</v>
      </c>
      <c r="G1129" s="49" t="s">
        <v>75</v>
      </c>
      <c r="H1129" s="51" t="s">
        <v>209</v>
      </c>
      <c r="I1129" s="49" t="s">
        <v>3972</v>
      </c>
      <c r="J1129" s="49" t="s">
        <v>116</v>
      </c>
      <c r="K1129" s="49"/>
      <c r="L1129" s="52" t="s">
        <v>116</v>
      </c>
      <c r="M1129" s="51" t="s">
        <v>4366</v>
      </c>
      <c r="N1129" s="51" t="s">
        <v>2343</v>
      </c>
      <c r="O1129" s="49" t="s">
        <v>188</v>
      </c>
      <c r="P1129" s="51" t="s">
        <v>443</v>
      </c>
      <c r="Q1129" s="51" t="s">
        <v>2343</v>
      </c>
      <c r="R1129" s="111" t="s">
        <v>139</v>
      </c>
      <c r="S1129" s="130" t="s">
        <v>4621</v>
      </c>
      <c r="T1129" s="120" t="s">
        <v>4621</v>
      </c>
      <c r="U1129" s="53">
        <v>4.5</v>
      </c>
      <c r="V1129" s="50">
        <v>43595</v>
      </c>
      <c r="W1129" s="49" t="s">
        <v>1179</v>
      </c>
      <c r="X1129" s="52" t="s">
        <v>472</v>
      </c>
      <c r="Y1129" s="49" t="s">
        <v>140</v>
      </c>
      <c r="Z1129" s="127" t="s">
        <v>20460</v>
      </c>
      <c r="AA1129" s="51"/>
      <c r="AB1129" s="54">
        <v>0</v>
      </c>
      <c r="AC1129" s="54">
        <v>0</v>
      </c>
      <c r="AD1129" s="54">
        <v>70000</v>
      </c>
      <c r="AE1129" s="54">
        <v>0</v>
      </c>
      <c r="AF1129" s="3">
        <f>SUM(Table2[[#This Row],[PE 2021 Obligations]],Table2[[#This Row],[ROW 2021 Obligations]],Table2[[#This Row],[Construction 2021 Obligations]],Table2[[#This Row],[Paving 2021 Obligations]])</f>
        <v>70000</v>
      </c>
      <c r="AG1129" s="54">
        <v>0</v>
      </c>
      <c r="AH1129" s="54">
        <v>0</v>
      </c>
      <c r="AI1129" s="54">
        <v>286810</v>
      </c>
      <c r="AJ1129" s="54">
        <v>2439310</v>
      </c>
      <c r="AK1129" s="54">
        <v>2726120</v>
      </c>
      <c r="AL1129" s="49" t="s">
        <v>4367</v>
      </c>
    </row>
    <row r="1130" spans="1:38" x14ac:dyDescent="0.25">
      <c r="A1130" s="47">
        <v>127840</v>
      </c>
      <c r="B1130" s="48">
        <v>1</v>
      </c>
      <c r="C1130" s="49" t="s">
        <v>31</v>
      </c>
      <c r="D1130" s="50">
        <v>43287</v>
      </c>
      <c r="E1130" s="49" t="s">
        <v>75</v>
      </c>
      <c r="F1130" s="50">
        <v>44014</v>
      </c>
      <c r="G1130" s="49" t="s">
        <v>74</v>
      </c>
      <c r="H1130" s="51" t="s">
        <v>158</v>
      </c>
      <c r="I1130" s="49" t="s">
        <v>4370</v>
      </c>
      <c r="J1130" s="49" t="s">
        <v>116</v>
      </c>
      <c r="K1130" s="49"/>
      <c r="L1130" s="52" t="s">
        <v>116</v>
      </c>
      <c r="M1130" s="51" t="s">
        <v>4371</v>
      </c>
      <c r="N1130" s="51" t="s">
        <v>2343</v>
      </c>
      <c r="O1130" s="49" t="s">
        <v>188</v>
      </c>
      <c r="P1130" s="51" t="s">
        <v>443</v>
      </c>
      <c r="Q1130" s="51" t="s">
        <v>2343</v>
      </c>
      <c r="R1130" s="111" t="s">
        <v>139</v>
      </c>
      <c r="S1130" s="130" t="s">
        <v>4621</v>
      </c>
      <c r="T1130" s="120" t="s">
        <v>4621</v>
      </c>
      <c r="U1130" s="53">
        <v>0.9</v>
      </c>
      <c r="V1130" s="50">
        <v>43966</v>
      </c>
      <c r="W1130" s="49" t="s">
        <v>1179</v>
      </c>
      <c r="X1130" s="52" t="s">
        <v>43</v>
      </c>
      <c r="Y1130" s="49" t="s">
        <v>78</v>
      </c>
      <c r="Z1130" s="127" t="s">
        <v>20461</v>
      </c>
      <c r="AA1130" s="51"/>
      <c r="AB1130" s="54">
        <v>0</v>
      </c>
      <c r="AC1130" s="54">
        <v>0</v>
      </c>
      <c r="AD1130" s="54">
        <v>19300</v>
      </c>
      <c r="AE1130" s="54">
        <v>38600</v>
      </c>
      <c r="AF1130" s="3">
        <f>SUM(Table2[[#This Row],[PE 2021 Obligations]],Table2[[#This Row],[ROW 2021 Obligations]],Table2[[#This Row],[Construction 2021 Obligations]],Table2[[#This Row],[Paving 2021 Obligations]])</f>
        <v>57900</v>
      </c>
      <c r="AG1130" s="54">
        <v>0</v>
      </c>
      <c r="AH1130" s="54">
        <v>0</v>
      </c>
      <c r="AI1130" s="54">
        <v>84600</v>
      </c>
      <c r="AJ1130" s="54">
        <v>570800</v>
      </c>
      <c r="AK1130" s="54">
        <v>655400</v>
      </c>
      <c r="AL1130" s="49" t="s">
        <v>4372</v>
      </c>
    </row>
    <row r="1131" spans="1:38" x14ac:dyDescent="0.25">
      <c r="A1131" s="47">
        <v>127891</v>
      </c>
      <c r="B1131" s="48">
        <v>2</v>
      </c>
      <c r="C1131" s="49" t="s">
        <v>474</v>
      </c>
      <c r="D1131" s="50">
        <v>43298</v>
      </c>
      <c r="E1131" s="49" t="s">
        <v>75</v>
      </c>
      <c r="F1131" s="50">
        <v>43958</v>
      </c>
      <c r="G1131" s="49" t="s">
        <v>514</v>
      </c>
      <c r="H1131" s="51" t="s">
        <v>286</v>
      </c>
      <c r="I1131" s="49" t="s">
        <v>4391</v>
      </c>
      <c r="J1131" s="49" t="s">
        <v>116</v>
      </c>
      <c r="K1131" s="49"/>
      <c r="L1131" s="52" t="s">
        <v>116</v>
      </c>
      <c r="M1131" s="51" t="s">
        <v>4392</v>
      </c>
      <c r="N1131" s="51" t="s">
        <v>2343</v>
      </c>
      <c r="O1131" s="49" t="s">
        <v>188</v>
      </c>
      <c r="P1131" s="51" t="s">
        <v>443</v>
      </c>
      <c r="Q1131" s="51" t="s">
        <v>2343</v>
      </c>
      <c r="R1131" s="111" t="s">
        <v>139</v>
      </c>
      <c r="S1131" s="130" t="s">
        <v>4621</v>
      </c>
      <c r="T1131" s="120" t="s">
        <v>4621</v>
      </c>
      <c r="U1131" s="53">
        <v>2.17</v>
      </c>
      <c r="V1131" s="50">
        <v>43595</v>
      </c>
      <c r="W1131" s="49" t="s">
        <v>1179</v>
      </c>
      <c r="X1131" s="52" t="s">
        <v>43</v>
      </c>
      <c r="Y1131" s="49" t="s">
        <v>78</v>
      </c>
      <c r="Z1131" s="127" t="s">
        <v>20461</v>
      </c>
      <c r="AA1131" s="51"/>
      <c r="AB1131" s="54">
        <v>0</v>
      </c>
      <c r="AC1131" s="54">
        <v>0</v>
      </c>
      <c r="AD1131" s="54">
        <v>400000</v>
      </c>
      <c r="AE1131" s="54">
        <v>0</v>
      </c>
      <c r="AF1131" s="3">
        <f>SUM(Table2[[#This Row],[PE 2021 Obligations]],Table2[[#This Row],[ROW 2021 Obligations]],Table2[[#This Row],[Construction 2021 Obligations]],Table2[[#This Row],[Paving 2021 Obligations]])</f>
        <v>400000</v>
      </c>
      <c r="AG1131" s="54">
        <v>0</v>
      </c>
      <c r="AH1131" s="54">
        <v>0</v>
      </c>
      <c r="AI1131" s="54">
        <v>528650</v>
      </c>
      <c r="AJ1131" s="54">
        <v>636904</v>
      </c>
      <c r="AK1131" s="54">
        <v>1165554</v>
      </c>
      <c r="AL1131" s="49" t="s">
        <v>4393</v>
      </c>
    </row>
    <row r="1132" spans="1:38" hidden="1" x14ac:dyDescent="0.25">
      <c r="A1132" s="13">
        <v>127911</v>
      </c>
      <c r="B1132" s="15">
        <v>2</v>
      </c>
      <c r="C1132" s="43" t="s">
        <v>474</v>
      </c>
      <c r="D1132" s="44">
        <v>43304</v>
      </c>
      <c r="E1132" s="43" t="s">
        <v>75</v>
      </c>
      <c r="F1132" s="44">
        <v>44089</v>
      </c>
      <c r="G1132" s="43" t="s">
        <v>1935</v>
      </c>
      <c r="H1132" s="45" t="s">
        <v>397</v>
      </c>
      <c r="I1132" s="43" t="s">
        <v>518</v>
      </c>
      <c r="J1132" s="43" t="s">
        <v>116</v>
      </c>
      <c r="K1132" s="43"/>
      <c r="L1132" s="46" t="s">
        <v>116</v>
      </c>
      <c r="M1132" s="45" t="s">
        <v>4414</v>
      </c>
      <c r="N1132" s="45" t="s">
        <v>2343</v>
      </c>
      <c r="O1132" s="43" t="s">
        <v>188</v>
      </c>
      <c r="P1132" s="45" t="s">
        <v>443</v>
      </c>
      <c r="Q1132" s="45" t="s">
        <v>2343</v>
      </c>
      <c r="R1132" s="112" t="s">
        <v>139</v>
      </c>
      <c r="S1132" s="130" t="s">
        <v>4621</v>
      </c>
      <c r="T1132" s="59" t="s">
        <v>4621</v>
      </c>
      <c r="U1132" s="10">
        <v>0.41</v>
      </c>
      <c r="V1132" s="44">
        <v>43637</v>
      </c>
      <c r="W1132" s="43" t="s">
        <v>1179</v>
      </c>
      <c r="X1132" s="46" t="s">
        <v>43</v>
      </c>
      <c r="Y1132" s="43" t="s">
        <v>140</v>
      </c>
      <c r="Z1132" s="112" t="s">
        <v>20460</v>
      </c>
      <c r="AA1132" s="45"/>
      <c r="AB1132" s="3">
        <v>0</v>
      </c>
      <c r="AC1132" s="3">
        <v>0</v>
      </c>
      <c r="AD1132" s="3">
        <v>14651</v>
      </c>
      <c r="AE1132" s="3">
        <v>0</v>
      </c>
      <c r="AF1132" s="3">
        <f>SUM(Table2[[#This Row],[PE 2021 Obligations]],Table2[[#This Row],[ROW 2021 Obligations]],Table2[[#This Row],[Construction 2021 Obligations]],Table2[[#This Row],[Paving 2021 Obligations]])</f>
        <v>14651</v>
      </c>
      <c r="AG1132" s="3">
        <v>0</v>
      </c>
      <c r="AH1132" s="3">
        <v>0</v>
      </c>
      <c r="AI1132" s="3">
        <v>24604</v>
      </c>
      <c r="AJ1132" s="3">
        <v>204183</v>
      </c>
      <c r="AK1132" s="3">
        <v>228787</v>
      </c>
      <c r="AL1132" s="43" t="s">
        <v>4415</v>
      </c>
    </row>
    <row r="1133" spans="1:38" hidden="1" x14ac:dyDescent="0.25">
      <c r="A1133" s="13">
        <v>128043</v>
      </c>
      <c r="B1133" s="15">
        <v>3</v>
      </c>
      <c r="C1133" s="43" t="s">
        <v>47</v>
      </c>
      <c r="D1133" s="44">
        <v>43348</v>
      </c>
      <c r="E1133" s="43" t="s">
        <v>75</v>
      </c>
      <c r="F1133" s="44">
        <v>43777</v>
      </c>
      <c r="G1133" s="43" t="s">
        <v>103</v>
      </c>
      <c r="H1133" s="45" t="s">
        <v>200</v>
      </c>
      <c r="I1133" s="43" t="s">
        <v>802</v>
      </c>
      <c r="J1133" s="43" t="s">
        <v>116</v>
      </c>
      <c r="K1133" s="43"/>
      <c r="L1133" s="46" t="s">
        <v>116</v>
      </c>
      <c r="M1133" s="45" t="s">
        <v>4512</v>
      </c>
      <c r="N1133" s="45" t="s">
        <v>2343</v>
      </c>
      <c r="O1133" s="43" t="s">
        <v>188</v>
      </c>
      <c r="P1133" s="45" t="s">
        <v>443</v>
      </c>
      <c r="Q1133" s="45" t="s">
        <v>2343</v>
      </c>
      <c r="R1133" s="112" t="s">
        <v>139</v>
      </c>
      <c r="S1133" s="130" t="s">
        <v>4621</v>
      </c>
      <c r="T1133" s="59" t="s">
        <v>4621</v>
      </c>
      <c r="U1133" s="10">
        <v>8.31</v>
      </c>
      <c r="V1133" s="44">
        <v>43504</v>
      </c>
      <c r="W1133" s="43" t="s">
        <v>1179</v>
      </c>
      <c r="X1133" s="46" t="s">
        <v>472</v>
      </c>
      <c r="Y1133" s="43" t="s">
        <v>140</v>
      </c>
      <c r="Z1133" s="112" t="s">
        <v>20460</v>
      </c>
      <c r="AA1133" s="45"/>
      <c r="AB1133" s="3">
        <v>0</v>
      </c>
      <c r="AC1133" s="3">
        <v>0</v>
      </c>
      <c r="AD1133" s="3">
        <v>-3700.99</v>
      </c>
      <c r="AE1133" s="3">
        <v>29326.36</v>
      </c>
      <c r="AF1133" s="3">
        <f>SUM(Table2[[#This Row],[PE 2021 Obligations]],Table2[[#This Row],[ROW 2021 Obligations]],Table2[[#This Row],[Construction 2021 Obligations]],Table2[[#This Row],[Paving 2021 Obligations]])</f>
        <v>25625.370000000003</v>
      </c>
      <c r="AG1133" s="3">
        <v>0</v>
      </c>
      <c r="AH1133" s="3">
        <v>0</v>
      </c>
      <c r="AI1133" s="3">
        <v>62298.01</v>
      </c>
      <c r="AJ1133" s="3">
        <v>1243773.3600000001</v>
      </c>
      <c r="AK1133" s="3">
        <v>1306071.3700000001</v>
      </c>
      <c r="AL1133" s="43" t="s">
        <v>4513</v>
      </c>
    </row>
    <row r="1134" spans="1:38" hidden="1" x14ac:dyDescent="0.25">
      <c r="A1134" s="47">
        <v>129090</v>
      </c>
      <c r="B1134" s="48">
        <v>1</v>
      </c>
      <c r="C1134" s="49" t="s">
        <v>474</v>
      </c>
      <c r="D1134" s="50">
        <v>43634</v>
      </c>
      <c r="E1134" s="49" t="s">
        <v>75</v>
      </c>
      <c r="F1134" s="50">
        <v>44120</v>
      </c>
      <c r="G1134" s="49" t="s">
        <v>1935</v>
      </c>
      <c r="H1134" s="51" t="s">
        <v>182</v>
      </c>
      <c r="I1134" s="49" t="s">
        <v>5194</v>
      </c>
      <c r="J1134" s="49" t="s">
        <v>116</v>
      </c>
      <c r="K1134" s="49"/>
      <c r="L1134" s="52" t="s">
        <v>116</v>
      </c>
      <c r="M1134" s="51" t="s">
        <v>5195</v>
      </c>
      <c r="N1134" s="51" t="s">
        <v>2343</v>
      </c>
      <c r="O1134" s="49" t="s">
        <v>188</v>
      </c>
      <c r="P1134" s="51" t="s">
        <v>443</v>
      </c>
      <c r="Q1134" s="51" t="s">
        <v>2343</v>
      </c>
      <c r="R1134" s="111" t="s">
        <v>139</v>
      </c>
      <c r="S1134" s="130" t="s">
        <v>4621</v>
      </c>
      <c r="T1134" s="120" t="s">
        <v>4621</v>
      </c>
      <c r="U1134" s="53">
        <v>3.03</v>
      </c>
      <c r="V1134" s="50">
        <v>43966</v>
      </c>
      <c r="W1134" s="49" t="s">
        <v>1179</v>
      </c>
      <c r="X1134" s="52" t="s">
        <v>43</v>
      </c>
      <c r="Y1134" s="49" t="s">
        <v>140</v>
      </c>
      <c r="Z1134" s="127" t="s">
        <v>20460</v>
      </c>
      <c r="AA1134" s="51"/>
      <c r="AB1134" s="54">
        <v>0</v>
      </c>
      <c r="AC1134" s="54">
        <v>0</v>
      </c>
      <c r="AD1134" s="54">
        <v>-670</v>
      </c>
      <c r="AE1134" s="54">
        <v>-363790</v>
      </c>
      <c r="AF1134" s="3">
        <f>SUM(Table2[[#This Row],[PE 2021 Obligations]],Table2[[#This Row],[ROW 2021 Obligations]],Table2[[#This Row],[Construction 2021 Obligations]],Table2[[#This Row],[Paving 2021 Obligations]])</f>
        <v>-364460</v>
      </c>
      <c r="AG1134" s="54">
        <v>0</v>
      </c>
      <c r="AH1134" s="54">
        <v>0</v>
      </c>
      <c r="AI1134" s="54">
        <v>8830</v>
      </c>
      <c r="AJ1134" s="54">
        <v>1316210</v>
      </c>
      <c r="AK1134" s="54">
        <v>1325040</v>
      </c>
      <c r="AL1134" s="49" t="s">
        <v>5196</v>
      </c>
    </row>
    <row r="1135" spans="1:38" x14ac:dyDescent="0.25">
      <c r="A1135" s="13">
        <v>129192</v>
      </c>
      <c r="B1135" s="15">
        <v>3</v>
      </c>
      <c r="C1135" s="43" t="s">
        <v>474</v>
      </c>
      <c r="D1135" s="44">
        <v>43641</v>
      </c>
      <c r="E1135" s="43" t="s">
        <v>75</v>
      </c>
      <c r="F1135" s="44">
        <v>44180</v>
      </c>
      <c r="G1135" s="43" t="s">
        <v>832</v>
      </c>
      <c r="H1135" s="45" t="s">
        <v>69</v>
      </c>
      <c r="I1135" s="43" t="s">
        <v>2108</v>
      </c>
      <c r="J1135" s="43" t="s">
        <v>116</v>
      </c>
      <c r="K1135" s="43"/>
      <c r="L1135" s="46" t="s">
        <v>116</v>
      </c>
      <c r="M1135" s="45" t="s">
        <v>5295</v>
      </c>
      <c r="N1135" s="45" t="s">
        <v>2343</v>
      </c>
      <c r="O1135" s="43" t="s">
        <v>188</v>
      </c>
      <c r="P1135" s="45" t="s">
        <v>443</v>
      </c>
      <c r="Q1135" s="45" t="s">
        <v>2343</v>
      </c>
      <c r="R1135" s="112" t="s">
        <v>139</v>
      </c>
      <c r="S1135" s="130" t="s">
        <v>4621</v>
      </c>
      <c r="T1135" s="59" t="s">
        <v>4621</v>
      </c>
      <c r="U1135" s="10">
        <v>9.2799999999999994</v>
      </c>
      <c r="V1135" s="44">
        <v>43966</v>
      </c>
      <c r="W1135" s="43" t="s">
        <v>1179</v>
      </c>
      <c r="X1135" s="46" t="s">
        <v>43</v>
      </c>
      <c r="Y1135" s="43" t="s">
        <v>78</v>
      </c>
      <c r="Z1135" s="112" t="s">
        <v>20461</v>
      </c>
      <c r="AA1135" s="45"/>
      <c r="AB1135" s="3">
        <v>0</v>
      </c>
      <c r="AC1135" s="3">
        <v>0</v>
      </c>
      <c r="AD1135" s="3">
        <v>7430</v>
      </c>
      <c r="AE1135" s="3">
        <v>186447</v>
      </c>
      <c r="AF1135" s="3">
        <f>SUM(Table2[[#This Row],[PE 2021 Obligations]],Table2[[#This Row],[ROW 2021 Obligations]],Table2[[#This Row],[Construction 2021 Obligations]],Table2[[#This Row],[Paving 2021 Obligations]])</f>
        <v>193877</v>
      </c>
      <c r="AG1135" s="3">
        <v>0</v>
      </c>
      <c r="AH1135" s="3">
        <v>0</v>
      </c>
      <c r="AI1135" s="3">
        <v>67150</v>
      </c>
      <c r="AJ1135" s="3">
        <v>2219317</v>
      </c>
      <c r="AK1135" s="3">
        <v>2286467</v>
      </c>
      <c r="AL1135" s="43" t="s">
        <v>5296</v>
      </c>
    </row>
    <row r="1136" spans="1:38" hidden="1" x14ac:dyDescent="0.25">
      <c r="A1136" s="47">
        <v>129213</v>
      </c>
      <c r="B1136" s="48">
        <v>3</v>
      </c>
      <c r="C1136" s="49" t="s">
        <v>31</v>
      </c>
      <c r="D1136" s="50">
        <v>43641</v>
      </c>
      <c r="E1136" s="49" t="s">
        <v>75</v>
      </c>
      <c r="F1136" s="50">
        <v>44299</v>
      </c>
      <c r="G1136" s="49" t="s">
        <v>75</v>
      </c>
      <c r="H1136" s="51" t="s">
        <v>98</v>
      </c>
      <c r="I1136" s="49" t="s">
        <v>1690</v>
      </c>
      <c r="J1136" s="49" t="s">
        <v>116</v>
      </c>
      <c r="K1136" s="49"/>
      <c r="L1136" s="52" t="s">
        <v>116</v>
      </c>
      <c r="M1136" s="51" t="s">
        <v>5311</v>
      </c>
      <c r="N1136" s="51" t="s">
        <v>2343</v>
      </c>
      <c r="O1136" s="49" t="s">
        <v>188</v>
      </c>
      <c r="P1136" s="51" t="s">
        <v>443</v>
      </c>
      <c r="Q1136" s="51" t="s">
        <v>2343</v>
      </c>
      <c r="R1136" s="111" t="s">
        <v>139</v>
      </c>
      <c r="S1136" s="130" t="s">
        <v>4621</v>
      </c>
      <c r="T1136" s="120" t="s">
        <v>4621</v>
      </c>
      <c r="U1136" s="53">
        <v>2.09</v>
      </c>
      <c r="V1136" s="50">
        <v>44281</v>
      </c>
      <c r="W1136" s="49" t="s">
        <v>1179</v>
      </c>
      <c r="X1136" s="52" t="s">
        <v>472</v>
      </c>
      <c r="Y1136" s="49" t="s">
        <v>140</v>
      </c>
      <c r="Z1136" s="112" t="s">
        <v>20460</v>
      </c>
      <c r="AA1136" s="51"/>
      <c r="AB1136" s="54">
        <v>0</v>
      </c>
      <c r="AC1136" s="54">
        <v>0</v>
      </c>
      <c r="AD1136" s="54">
        <v>124160</v>
      </c>
      <c r="AE1136" s="54">
        <v>935470</v>
      </c>
      <c r="AF1136" s="3">
        <f>SUM(Table2[[#This Row],[PE 2021 Obligations]],Table2[[#This Row],[ROW 2021 Obligations]],Table2[[#This Row],[Construction 2021 Obligations]],Table2[[#This Row],[Paving 2021 Obligations]])</f>
        <v>1059630</v>
      </c>
      <c r="AG1136" s="54">
        <v>0</v>
      </c>
      <c r="AH1136" s="54">
        <v>0</v>
      </c>
      <c r="AI1136" s="54">
        <v>124160</v>
      </c>
      <c r="AJ1136" s="54">
        <v>935470</v>
      </c>
      <c r="AK1136" s="54">
        <v>1059630</v>
      </c>
      <c r="AL1136" s="49" t="s">
        <v>5312</v>
      </c>
    </row>
    <row r="1137" spans="1:38" hidden="1" x14ac:dyDescent="0.25">
      <c r="A1137" s="47">
        <v>129218</v>
      </c>
      <c r="B1137" s="48">
        <v>3</v>
      </c>
      <c r="C1137" s="49" t="s">
        <v>31</v>
      </c>
      <c r="D1137" s="50">
        <v>43641</v>
      </c>
      <c r="E1137" s="49" t="s">
        <v>75</v>
      </c>
      <c r="F1137" s="50">
        <v>44006</v>
      </c>
      <c r="G1137" s="49" t="s">
        <v>75</v>
      </c>
      <c r="H1137" s="51" t="s">
        <v>434</v>
      </c>
      <c r="I1137" s="49" t="s">
        <v>441</v>
      </c>
      <c r="J1137" s="49" t="s">
        <v>116</v>
      </c>
      <c r="K1137" s="49"/>
      <c r="L1137" s="52" t="s">
        <v>116</v>
      </c>
      <c r="M1137" s="51" t="s">
        <v>5315</v>
      </c>
      <c r="N1137" s="51" t="s">
        <v>2343</v>
      </c>
      <c r="O1137" s="49" t="s">
        <v>188</v>
      </c>
      <c r="P1137" s="51" t="s">
        <v>443</v>
      </c>
      <c r="Q1137" s="51" t="s">
        <v>2343</v>
      </c>
      <c r="R1137" s="111" t="s">
        <v>139</v>
      </c>
      <c r="S1137" s="130" t="s">
        <v>4621</v>
      </c>
      <c r="T1137" s="120" t="s">
        <v>4621</v>
      </c>
      <c r="U1137" s="53">
        <v>5.68</v>
      </c>
      <c r="V1137" s="50">
        <v>43966</v>
      </c>
      <c r="W1137" s="49" t="s">
        <v>1179</v>
      </c>
      <c r="X1137" s="52" t="s">
        <v>472</v>
      </c>
      <c r="Y1137" s="49" t="s">
        <v>140</v>
      </c>
      <c r="Z1137" s="112" t="s">
        <v>20460</v>
      </c>
      <c r="AA1137" s="51"/>
      <c r="AB1137" s="54">
        <v>0</v>
      </c>
      <c r="AC1137" s="54">
        <v>0</v>
      </c>
      <c r="AD1137" s="54">
        <v>-4839</v>
      </c>
      <c r="AE1137" s="54">
        <v>-216205</v>
      </c>
      <c r="AF1137" s="3">
        <f>SUM(Table2[[#This Row],[PE 2021 Obligations]],Table2[[#This Row],[ROW 2021 Obligations]],Table2[[#This Row],[Construction 2021 Obligations]],Table2[[#This Row],[Paving 2021 Obligations]])</f>
        <v>-221044</v>
      </c>
      <c r="AG1137" s="54">
        <v>0</v>
      </c>
      <c r="AH1137" s="54">
        <v>0</v>
      </c>
      <c r="AI1137" s="54">
        <v>34541</v>
      </c>
      <c r="AJ1137" s="54">
        <v>1320665</v>
      </c>
      <c r="AK1137" s="54">
        <v>1355206</v>
      </c>
      <c r="AL1137" s="49" t="s">
        <v>5316</v>
      </c>
    </row>
    <row r="1138" spans="1:38" x14ac:dyDescent="0.25">
      <c r="A1138" s="47">
        <v>129241</v>
      </c>
      <c r="B1138" s="48">
        <v>2</v>
      </c>
      <c r="C1138" s="49" t="s">
        <v>474</v>
      </c>
      <c r="D1138" s="50">
        <v>43644</v>
      </c>
      <c r="E1138" s="49" t="s">
        <v>75</v>
      </c>
      <c r="F1138" s="50">
        <v>44134</v>
      </c>
      <c r="G1138" s="49" t="s">
        <v>514</v>
      </c>
      <c r="H1138" s="51" t="s">
        <v>162</v>
      </c>
      <c r="I1138" s="49" t="s">
        <v>2669</v>
      </c>
      <c r="J1138" s="49" t="s">
        <v>116</v>
      </c>
      <c r="K1138" s="49"/>
      <c r="L1138" s="52" t="s">
        <v>116</v>
      </c>
      <c r="M1138" s="51" t="s">
        <v>5369</v>
      </c>
      <c r="N1138" s="51" t="s">
        <v>2343</v>
      </c>
      <c r="O1138" s="49" t="s">
        <v>188</v>
      </c>
      <c r="P1138" s="51" t="s">
        <v>443</v>
      </c>
      <c r="Q1138" s="51" t="s">
        <v>2343</v>
      </c>
      <c r="R1138" s="111" t="s">
        <v>139</v>
      </c>
      <c r="S1138" s="130" t="s">
        <v>4621</v>
      </c>
      <c r="T1138" s="120" t="s">
        <v>4621</v>
      </c>
      <c r="U1138" s="53">
        <v>5.62</v>
      </c>
      <c r="V1138" s="50">
        <v>43966</v>
      </c>
      <c r="W1138" s="49" t="s">
        <v>1179</v>
      </c>
      <c r="X1138" s="52" t="s">
        <v>43</v>
      </c>
      <c r="Y1138" s="49" t="s">
        <v>78</v>
      </c>
      <c r="Z1138" s="112" t="s">
        <v>20461</v>
      </c>
      <c r="AA1138" s="51"/>
      <c r="AB1138" s="54">
        <v>0</v>
      </c>
      <c r="AC1138" s="54">
        <v>0</v>
      </c>
      <c r="AD1138" s="54">
        <v>0</v>
      </c>
      <c r="AE1138" s="54">
        <v>-298141</v>
      </c>
      <c r="AF1138" s="3">
        <f>SUM(Table2[[#This Row],[PE 2021 Obligations]],Table2[[#This Row],[ROW 2021 Obligations]],Table2[[#This Row],[Construction 2021 Obligations]],Table2[[#This Row],[Paving 2021 Obligations]])</f>
        <v>-298141</v>
      </c>
      <c r="AG1138" s="54">
        <v>0</v>
      </c>
      <c r="AH1138" s="54">
        <v>0</v>
      </c>
      <c r="AI1138" s="54">
        <v>0</v>
      </c>
      <c r="AJ1138" s="54">
        <v>1002324</v>
      </c>
      <c r="AK1138" s="54">
        <v>1002324</v>
      </c>
      <c r="AL1138" s="49" t="s">
        <v>5370</v>
      </c>
    </row>
    <row r="1139" spans="1:38" x14ac:dyDescent="0.25">
      <c r="A1139" s="13">
        <v>129242</v>
      </c>
      <c r="B1139" s="15">
        <v>2</v>
      </c>
      <c r="C1139" s="43" t="s">
        <v>474</v>
      </c>
      <c r="D1139" s="44">
        <v>43644</v>
      </c>
      <c r="E1139" s="43" t="s">
        <v>75</v>
      </c>
      <c r="F1139" s="44">
        <v>44134</v>
      </c>
      <c r="G1139" s="43" t="s">
        <v>514</v>
      </c>
      <c r="H1139" s="45" t="s">
        <v>377</v>
      </c>
      <c r="I1139" s="43" t="s">
        <v>2669</v>
      </c>
      <c r="J1139" s="43" t="s">
        <v>116</v>
      </c>
      <c r="K1139" s="43"/>
      <c r="L1139" s="46" t="s">
        <v>116</v>
      </c>
      <c r="M1139" s="45" t="s">
        <v>5371</v>
      </c>
      <c r="N1139" s="45" t="s">
        <v>2343</v>
      </c>
      <c r="O1139" s="43" t="s">
        <v>188</v>
      </c>
      <c r="P1139" s="45" t="s">
        <v>443</v>
      </c>
      <c r="Q1139" s="45" t="s">
        <v>2343</v>
      </c>
      <c r="R1139" s="112" t="s">
        <v>139</v>
      </c>
      <c r="S1139" s="130" t="s">
        <v>4621</v>
      </c>
      <c r="T1139" s="59" t="s">
        <v>4621</v>
      </c>
      <c r="U1139" s="10">
        <v>0.93</v>
      </c>
      <c r="V1139" s="44">
        <v>43966</v>
      </c>
      <c r="W1139" s="43" t="s">
        <v>1179</v>
      </c>
      <c r="X1139" s="46" t="s">
        <v>43</v>
      </c>
      <c r="Y1139" s="43" t="s">
        <v>78</v>
      </c>
      <c r="Z1139" s="112" t="s">
        <v>20461</v>
      </c>
      <c r="AA1139" s="45"/>
      <c r="AB1139" s="3">
        <v>0</v>
      </c>
      <c r="AC1139" s="3">
        <v>0</v>
      </c>
      <c r="AD1139" s="3">
        <v>0</v>
      </c>
      <c r="AE1139" s="3">
        <v>-54274</v>
      </c>
      <c r="AF1139" s="3">
        <f>SUM(Table2[[#This Row],[PE 2021 Obligations]],Table2[[#This Row],[ROW 2021 Obligations]],Table2[[#This Row],[Construction 2021 Obligations]],Table2[[#This Row],[Paving 2021 Obligations]])</f>
        <v>-54274</v>
      </c>
      <c r="AG1139" s="3">
        <v>0</v>
      </c>
      <c r="AH1139" s="3">
        <v>0</v>
      </c>
      <c r="AI1139" s="3">
        <v>0</v>
      </c>
      <c r="AJ1139" s="3">
        <v>197477</v>
      </c>
      <c r="AK1139" s="3">
        <v>197477</v>
      </c>
      <c r="AL1139" s="43" t="s">
        <v>5372</v>
      </c>
    </row>
    <row r="1140" spans="1:38" x14ac:dyDescent="0.25">
      <c r="A1140" s="47">
        <v>129300</v>
      </c>
      <c r="B1140" s="48">
        <v>4</v>
      </c>
      <c r="C1140" s="49" t="s">
        <v>31</v>
      </c>
      <c r="D1140" s="50">
        <v>43654</v>
      </c>
      <c r="E1140" s="49" t="s">
        <v>75</v>
      </c>
      <c r="F1140" s="50">
        <v>44033</v>
      </c>
      <c r="G1140" s="49" t="s">
        <v>105</v>
      </c>
      <c r="H1140" s="51" t="s">
        <v>258</v>
      </c>
      <c r="I1140" s="49" t="s">
        <v>1465</v>
      </c>
      <c r="J1140" s="49" t="s">
        <v>116</v>
      </c>
      <c r="K1140" s="49"/>
      <c r="L1140" s="52" t="s">
        <v>116</v>
      </c>
      <c r="M1140" s="51" t="s">
        <v>5409</v>
      </c>
      <c r="N1140" s="51" t="s">
        <v>2343</v>
      </c>
      <c r="O1140" s="49" t="s">
        <v>188</v>
      </c>
      <c r="P1140" s="51" t="s">
        <v>443</v>
      </c>
      <c r="Q1140" s="51" t="s">
        <v>2343</v>
      </c>
      <c r="R1140" s="111" t="s">
        <v>139</v>
      </c>
      <c r="S1140" s="130" t="s">
        <v>4621</v>
      </c>
      <c r="T1140" s="120" t="s">
        <v>4621</v>
      </c>
      <c r="U1140" s="53">
        <v>4.0599999999999996</v>
      </c>
      <c r="V1140" s="50">
        <v>44008</v>
      </c>
      <c r="W1140" s="49" t="s">
        <v>1179</v>
      </c>
      <c r="X1140" s="52" t="s">
        <v>43</v>
      </c>
      <c r="Y1140" s="49" t="s">
        <v>78</v>
      </c>
      <c r="Z1140" s="112" t="s">
        <v>20461</v>
      </c>
      <c r="AA1140" s="51"/>
      <c r="AB1140" s="54">
        <v>0</v>
      </c>
      <c r="AC1140" s="54">
        <v>0</v>
      </c>
      <c r="AD1140" s="54">
        <v>0</v>
      </c>
      <c r="AE1140" s="54">
        <v>1141500</v>
      </c>
      <c r="AF1140" s="3">
        <f>SUM(Table2[[#This Row],[PE 2021 Obligations]],Table2[[#This Row],[ROW 2021 Obligations]],Table2[[#This Row],[Construction 2021 Obligations]],Table2[[#This Row],[Paving 2021 Obligations]])</f>
        <v>1141500</v>
      </c>
      <c r="AG1140" s="54">
        <v>0</v>
      </c>
      <c r="AH1140" s="54">
        <v>0</v>
      </c>
      <c r="AI1140" s="54">
        <v>59300</v>
      </c>
      <c r="AJ1140" s="54">
        <v>1141500</v>
      </c>
      <c r="AK1140" s="54">
        <v>1200800</v>
      </c>
      <c r="AL1140" s="49" t="s">
        <v>5410</v>
      </c>
    </row>
    <row r="1141" spans="1:38" x14ac:dyDescent="0.25">
      <c r="A1141" s="47">
        <v>129422</v>
      </c>
      <c r="B1141" s="48">
        <v>3</v>
      </c>
      <c r="C1141" s="49" t="s">
        <v>474</v>
      </c>
      <c r="D1141" s="50">
        <v>43668</v>
      </c>
      <c r="E1141" s="49" t="s">
        <v>75</v>
      </c>
      <c r="F1141" s="50">
        <v>44089</v>
      </c>
      <c r="G1141" s="49" t="s">
        <v>832</v>
      </c>
      <c r="H1141" s="51" t="s">
        <v>255</v>
      </c>
      <c r="I1141" s="49" t="s">
        <v>5446</v>
      </c>
      <c r="J1141" s="49" t="s">
        <v>116</v>
      </c>
      <c r="K1141" s="49"/>
      <c r="L1141" s="52" t="s">
        <v>116</v>
      </c>
      <c r="M1141" s="51" t="s">
        <v>5447</v>
      </c>
      <c r="N1141" s="51" t="s">
        <v>2343</v>
      </c>
      <c r="O1141" s="49" t="s">
        <v>188</v>
      </c>
      <c r="P1141" s="51" t="s">
        <v>443</v>
      </c>
      <c r="Q1141" s="51" t="s">
        <v>2343</v>
      </c>
      <c r="R1141" s="111" t="s">
        <v>139</v>
      </c>
      <c r="S1141" s="130" t="s">
        <v>4621</v>
      </c>
      <c r="T1141" s="120" t="s">
        <v>4621</v>
      </c>
      <c r="U1141" s="53">
        <v>7.4</v>
      </c>
      <c r="V1141" s="50">
        <v>43966</v>
      </c>
      <c r="W1141" s="49" t="s">
        <v>1179</v>
      </c>
      <c r="X1141" s="52" t="s">
        <v>43</v>
      </c>
      <c r="Y1141" s="49" t="s">
        <v>78</v>
      </c>
      <c r="Z1141" s="127" t="s">
        <v>20461</v>
      </c>
      <c r="AA1141" s="51"/>
      <c r="AB1141" s="54">
        <v>0</v>
      </c>
      <c r="AC1141" s="54">
        <v>0</v>
      </c>
      <c r="AD1141" s="54">
        <v>-1384</v>
      </c>
      <c r="AE1141" s="54">
        <v>-133847</v>
      </c>
      <c r="AF1141" s="3">
        <f>SUM(Table2[[#This Row],[PE 2021 Obligations]],Table2[[#This Row],[ROW 2021 Obligations]],Table2[[#This Row],[Construction 2021 Obligations]],Table2[[#This Row],[Paving 2021 Obligations]])</f>
        <v>-135231</v>
      </c>
      <c r="AG1141" s="54">
        <v>0</v>
      </c>
      <c r="AH1141" s="54">
        <v>0</v>
      </c>
      <c r="AI1141" s="54">
        <v>37076</v>
      </c>
      <c r="AJ1141" s="54">
        <v>849753</v>
      </c>
      <c r="AK1141" s="54">
        <v>886829</v>
      </c>
      <c r="AL1141" s="49" t="s">
        <v>5448</v>
      </c>
    </row>
    <row r="1142" spans="1:38" x14ac:dyDescent="0.25">
      <c r="A1142" s="47">
        <v>129472</v>
      </c>
      <c r="B1142" s="48">
        <v>3</v>
      </c>
      <c r="C1142" s="49" t="s">
        <v>31</v>
      </c>
      <c r="D1142" s="50">
        <v>43685</v>
      </c>
      <c r="E1142" s="49" t="s">
        <v>75</v>
      </c>
      <c r="F1142" s="50">
        <v>44252</v>
      </c>
      <c r="G1142" s="49" t="s">
        <v>75</v>
      </c>
      <c r="H1142" s="51" t="s">
        <v>98</v>
      </c>
      <c r="I1142" s="49" t="s">
        <v>1690</v>
      </c>
      <c r="J1142" s="49" t="s">
        <v>116</v>
      </c>
      <c r="K1142" s="49"/>
      <c r="L1142" s="52" t="s">
        <v>116</v>
      </c>
      <c r="M1142" s="51" t="s">
        <v>5472</v>
      </c>
      <c r="N1142" s="51" t="s">
        <v>2343</v>
      </c>
      <c r="O1142" s="49" t="s">
        <v>188</v>
      </c>
      <c r="P1142" s="51" t="s">
        <v>443</v>
      </c>
      <c r="Q1142" s="51" t="s">
        <v>2343</v>
      </c>
      <c r="R1142" s="111" t="s">
        <v>139</v>
      </c>
      <c r="S1142" s="130" t="s">
        <v>4621</v>
      </c>
      <c r="T1142" s="120" t="s">
        <v>4621</v>
      </c>
      <c r="U1142" s="53">
        <v>3.7</v>
      </c>
      <c r="V1142" s="50">
        <v>44232</v>
      </c>
      <c r="W1142" s="49" t="s">
        <v>1179</v>
      </c>
      <c r="X1142" s="52" t="s">
        <v>43</v>
      </c>
      <c r="Y1142" s="49" t="s">
        <v>78</v>
      </c>
      <c r="Z1142" s="112" t="s">
        <v>20461</v>
      </c>
      <c r="AA1142" s="51"/>
      <c r="AB1142" s="54">
        <v>0</v>
      </c>
      <c r="AC1142" s="54">
        <v>0</v>
      </c>
      <c r="AD1142" s="54">
        <v>13343</v>
      </c>
      <c r="AE1142" s="54">
        <v>705650</v>
      </c>
      <c r="AF1142" s="3">
        <f>SUM(Table2[[#This Row],[PE 2021 Obligations]],Table2[[#This Row],[ROW 2021 Obligations]],Table2[[#This Row],[Construction 2021 Obligations]],Table2[[#This Row],[Paving 2021 Obligations]])</f>
        <v>718993</v>
      </c>
      <c r="AG1142" s="54">
        <v>0</v>
      </c>
      <c r="AH1142" s="54">
        <v>0</v>
      </c>
      <c r="AI1142" s="54">
        <v>13343</v>
      </c>
      <c r="AJ1142" s="54">
        <v>705650</v>
      </c>
      <c r="AK1142" s="54">
        <v>718993</v>
      </c>
      <c r="AL1142" s="49" t="s">
        <v>5473</v>
      </c>
    </row>
    <row r="1143" spans="1:38" x14ac:dyDescent="0.25">
      <c r="A1143" s="47">
        <v>129483</v>
      </c>
      <c r="B1143" s="48">
        <v>3</v>
      </c>
      <c r="C1143" s="49" t="s">
        <v>31</v>
      </c>
      <c r="D1143" s="50">
        <v>43685</v>
      </c>
      <c r="E1143" s="49" t="s">
        <v>75</v>
      </c>
      <c r="F1143" s="50">
        <v>44299</v>
      </c>
      <c r="G1143" s="49" t="s">
        <v>75</v>
      </c>
      <c r="H1143" s="51" t="s">
        <v>173</v>
      </c>
      <c r="I1143" s="49" t="s">
        <v>1067</v>
      </c>
      <c r="J1143" s="49" t="s">
        <v>116</v>
      </c>
      <c r="K1143" s="49"/>
      <c r="L1143" s="52" t="s">
        <v>116</v>
      </c>
      <c r="M1143" s="51" t="s">
        <v>5501</v>
      </c>
      <c r="N1143" s="51" t="s">
        <v>2343</v>
      </c>
      <c r="O1143" s="49" t="s">
        <v>188</v>
      </c>
      <c r="P1143" s="51" t="s">
        <v>443</v>
      </c>
      <c r="Q1143" s="51" t="s">
        <v>2343</v>
      </c>
      <c r="R1143" s="111" t="s">
        <v>139</v>
      </c>
      <c r="S1143" s="130" t="s">
        <v>4621</v>
      </c>
      <c r="T1143" s="120" t="s">
        <v>4621</v>
      </c>
      <c r="U1143" s="53">
        <v>3.02</v>
      </c>
      <c r="V1143" s="50">
        <v>44281</v>
      </c>
      <c r="W1143" s="49" t="s">
        <v>1179</v>
      </c>
      <c r="X1143" s="52" t="s">
        <v>43</v>
      </c>
      <c r="Y1143" s="49" t="s">
        <v>78</v>
      </c>
      <c r="Z1143" s="112" t="s">
        <v>20461</v>
      </c>
      <c r="AA1143" s="51"/>
      <c r="AB1143" s="54">
        <v>0</v>
      </c>
      <c r="AC1143" s="54">
        <v>0</v>
      </c>
      <c r="AD1143" s="54">
        <v>15026</v>
      </c>
      <c r="AE1143" s="54">
        <v>649020</v>
      </c>
      <c r="AF1143" s="3">
        <f>SUM(Table2[[#This Row],[PE 2021 Obligations]],Table2[[#This Row],[ROW 2021 Obligations]],Table2[[#This Row],[Construction 2021 Obligations]],Table2[[#This Row],[Paving 2021 Obligations]])</f>
        <v>664046</v>
      </c>
      <c r="AG1143" s="54">
        <v>0</v>
      </c>
      <c r="AH1143" s="54">
        <v>0</v>
      </c>
      <c r="AI1143" s="54">
        <v>15026</v>
      </c>
      <c r="AJ1143" s="54">
        <v>649020</v>
      </c>
      <c r="AK1143" s="54">
        <v>664046</v>
      </c>
      <c r="AL1143" s="49" t="s">
        <v>5502</v>
      </c>
    </row>
    <row r="1144" spans="1:38" x14ac:dyDescent="0.25">
      <c r="A1144" s="13">
        <v>129484</v>
      </c>
      <c r="B1144" s="15">
        <v>3</v>
      </c>
      <c r="C1144" s="43" t="s">
        <v>31</v>
      </c>
      <c r="D1144" s="44">
        <v>43685</v>
      </c>
      <c r="E1144" s="43" t="s">
        <v>75</v>
      </c>
      <c r="F1144" s="44">
        <v>44299</v>
      </c>
      <c r="G1144" s="43" t="s">
        <v>75</v>
      </c>
      <c r="H1144" s="45" t="s">
        <v>173</v>
      </c>
      <c r="I1144" s="43" t="s">
        <v>553</v>
      </c>
      <c r="J1144" s="43" t="s">
        <v>116</v>
      </c>
      <c r="K1144" s="43"/>
      <c r="L1144" s="46" t="s">
        <v>116</v>
      </c>
      <c r="M1144" s="45" t="s">
        <v>5503</v>
      </c>
      <c r="N1144" s="45" t="s">
        <v>2343</v>
      </c>
      <c r="O1144" s="43" t="s">
        <v>188</v>
      </c>
      <c r="P1144" s="45" t="s">
        <v>443</v>
      </c>
      <c r="Q1144" s="45" t="s">
        <v>2343</v>
      </c>
      <c r="R1144" s="112" t="s">
        <v>139</v>
      </c>
      <c r="S1144" s="130" t="s">
        <v>4621</v>
      </c>
      <c r="T1144" s="59" t="s">
        <v>4621</v>
      </c>
      <c r="U1144" s="10">
        <v>6.76</v>
      </c>
      <c r="V1144" s="44">
        <v>44281</v>
      </c>
      <c r="W1144" s="43" t="s">
        <v>1179</v>
      </c>
      <c r="X1144" s="46" t="s">
        <v>43</v>
      </c>
      <c r="Y1144" s="43" t="s">
        <v>78</v>
      </c>
      <c r="Z1144" s="112" t="s">
        <v>20461</v>
      </c>
      <c r="AA1144" s="45"/>
      <c r="AB1144" s="3">
        <v>0</v>
      </c>
      <c r="AC1144" s="3">
        <v>0</v>
      </c>
      <c r="AD1144" s="3">
        <v>64938</v>
      </c>
      <c r="AE1144" s="3">
        <v>1130240</v>
      </c>
      <c r="AF1144" s="3">
        <f>SUM(Table2[[#This Row],[PE 2021 Obligations]],Table2[[#This Row],[ROW 2021 Obligations]],Table2[[#This Row],[Construction 2021 Obligations]],Table2[[#This Row],[Paving 2021 Obligations]])</f>
        <v>1195178</v>
      </c>
      <c r="AG1144" s="3">
        <v>0</v>
      </c>
      <c r="AH1144" s="3">
        <v>0</v>
      </c>
      <c r="AI1144" s="3">
        <v>64938</v>
      </c>
      <c r="AJ1144" s="3">
        <v>1130240</v>
      </c>
      <c r="AK1144" s="3">
        <v>1195178</v>
      </c>
      <c r="AL1144" s="43" t="s">
        <v>5504</v>
      </c>
    </row>
    <row r="1145" spans="1:38" hidden="1" x14ac:dyDescent="0.25">
      <c r="A1145" s="47">
        <v>129490</v>
      </c>
      <c r="B1145" s="48">
        <v>3</v>
      </c>
      <c r="C1145" s="49" t="s">
        <v>31</v>
      </c>
      <c r="D1145" s="50">
        <v>43685</v>
      </c>
      <c r="E1145" s="49" t="s">
        <v>75</v>
      </c>
      <c r="F1145" s="50">
        <v>44349</v>
      </c>
      <c r="G1145" s="49" t="s">
        <v>832</v>
      </c>
      <c r="H1145" s="51" t="s">
        <v>334</v>
      </c>
      <c r="I1145" s="49" t="s">
        <v>732</v>
      </c>
      <c r="J1145" s="49" t="s">
        <v>116</v>
      </c>
      <c r="K1145" s="49"/>
      <c r="L1145" s="52" t="s">
        <v>116</v>
      </c>
      <c r="M1145" s="51" t="s">
        <v>5510</v>
      </c>
      <c r="N1145" s="51" t="s">
        <v>2343</v>
      </c>
      <c r="O1145" s="49" t="s">
        <v>188</v>
      </c>
      <c r="P1145" s="51" t="s">
        <v>443</v>
      </c>
      <c r="Q1145" s="51" t="s">
        <v>2343</v>
      </c>
      <c r="R1145" s="111" t="s">
        <v>139</v>
      </c>
      <c r="S1145" s="130" t="s">
        <v>4621</v>
      </c>
      <c r="T1145" s="120" t="s">
        <v>4621</v>
      </c>
      <c r="U1145" s="53">
        <v>5.64</v>
      </c>
      <c r="V1145" s="50">
        <v>44323</v>
      </c>
      <c r="W1145" s="49" t="s">
        <v>1179</v>
      </c>
      <c r="X1145" s="52" t="s">
        <v>43</v>
      </c>
      <c r="Y1145" s="49" t="s">
        <v>511</v>
      </c>
      <c r="Z1145" s="111" t="s">
        <v>20460</v>
      </c>
      <c r="AA1145" s="51"/>
      <c r="AB1145" s="54">
        <v>0</v>
      </c>
      <c r="AC1145" s="54">
        <v>0</v>
      </c>
      <c r="AD1145" s="54">
        <v>42491</v>
      </c>
      <c r="AE1145" s="54">
        <v>1109040</v>
      </c>
      <c r="AF1145" s="3">
        <f>SUM(Table2[[#This Row],[PE 2021 Obligations]],Table2[[#This Row],[ROW 2021 Obligations]],Table2[[#This Row],[Construction 2021 Obligations]],Table2[[#This Row],[Paving 2021 Obligations]])</f>
        <v>1151531</v>
      </c>
      <c r="AG1145" s="54">
        <v>0</v>
      </c>
      <c r="AH1145" s="54">
        <v>0</v>
      </c>
      <c r="AI1145" s="54">
        <v>42491</v>
      </c>
      <c r="AJ1145" s="54">
        <v>1109040</v>
      </c>
      <c r="AK1145" s="54">
        <v>1151531</v>
      </c>
      <c r="AL1145" s="49" t="s">
        <v>5511</v>
      </c>
    </row>
    <row r="1146" spans="1:38" x14ac:dyDescent="0.25">
      <c r="A1146" s="13">
        <v>129494</v>
      </c>
      <c r="B1146" s="15">
        <v>3</v>
      </c>
      <c r="C1146" s="43" t="s">
        <v>31</v>
      </c>
      <c r="D1146" s="44">
        <v>43685</v>
      </c>
      <c r="E1146" s="43" t="s">
        <v>75</v>
      </c>
      <c r="F1146" s="44">
        <v>44299</v>
      </c>
      <c r="G1146" s="43" t="s">
        <v>75</v>
      </c>
      <c r="H1146" s="45" t="s">
        <v>434</v>
      </c>
      <c r="I1146" s="43" t="s">
        <v>5517</v>
      </c>
      <c r="J1146" s="43" t="s">
        <v>116</v>
      </c>
      <c r="K1146" s="43"/>
      <c r="L1146" s="46" t="s">
        <v>116</v>
      </c>
      <c r="M1146" s="45" t="s">
        <v>5518</v>
      </c>
      <c r="N1146" s="45" t="s">
        <v>2343</v>
      </c>
      <c r="O1146" s="43" t="s">
        <v>188</v>
      </c>
      <c r="P1146" s="45" t="s">
        <v>443</v>
      </c>
      <c r="Q1146" s="45" t="s">
        <v>2343</v>
      </c>
      <c r="R1146" s="112" t="s">
        <v>139</v>
      </c>
      <c r="S1146" s="130" t="s">
        <v>4621</v>
      </c>
      <c r="T1146" s="59" t="s">
        <v>4621</v>
      </c>
      <c r="U1146" s="10">
        <v>0.79</v>
      </c>
      <c r="V1146" s="44">
        <v>44281</v>
      </c>
      <c r="W1146" s="43" t="s">
        <v>1179</v>
      </c>
      <c r="X1146" s="46" t="s">
        <v>43</v>
      </c>
      <c r="Y1146" s="43" t="s">
        <v>78</v>
      </c>
      <c r="Z1146" s="127" t="s">
        <v>20461</v>
      </c>
      <c r="AA1146" s="45"/>
      <c r="AB1146" s="3">
        <v>0</v>
      </c>
      <c r="AC1146" s="3">
        <v>0</v>
      </c>
      <c r="AD1146" s="3">
        <v>125040</v>
      </c>
      <c r="AE1146" s="3">
        <v>319340</v>
      </c>
      <c r="AF1146" s="3">
        <f>SUM(Table2[[#This Row],[PE 2021 Obligations]],Table2[[#This Row],[ROW 2021 Obligations]],Table2[[#This Row],[Construction 2021 Obligations]],Table2[[#This Row],[Paving 2021 Obligations]])</f>
        <v>444380</v>
      </c>
      <c r="AG1146" s="3">
        <v>0</v>
      </c>
      <c r="AH1146" s="3">
        <v>0</v>
      </c>
      <c r="AI1146" s="3">
        <v>125040</v>
      </c>
      <c r="AJ1146" s="3">
        <v>319340</v>
      </c>
      <c r="AK1146" s="3">
        <v>444380</v>
      </c>
      <c r="AL1146" s="43" t="s">
        <v>5519</v>
      </c>
    </row>
    <row r="1147" spans="1:38" x14ac:dyDescent="0.25">
      <c r="A1147" s="13">
        <v>129496</v>
      </c>
      <c r="B1147" s="15">
        <v>3</v>
      </c>
      <c r="C1147" s="43" t="s">
        <v>31</v>
      </c>
      <c r="D1147" s="44">
        <v>43685</v>
      </c>
      <c r="E1147" s="43" t="s">
        <v>75</v>
      </c>
      <c r="F1147" s="44">
        <v>44349</v>
      </c>
      <c r="G1147" s="43" t="s">
        <v>832</v>
      </c>
      <c r="H1147" s="45" t="s">
        <v>200</v>
      </c>
      <c r="I1147" s="43" t="s">
        <v>5522</v>
      </c>
      <c r="J1147" s="43" t="s">
        <v>116</v>
      </c>
      <c r="K1147" s="43"/>
      <c r="L1147" s="46" t="s">
        <v>116</v>
      </c>
      <c r="M1147" s="45" t="s">
        <v>5523</v>
      </c>
      <c r="N1147" s="45" t="s">
        <v>2343</v>
      </c>
      <c r="O1147" s="43" t="s">
        <v>188</v>
      </c>
      <c r="P1147" s="45" t="s">
        <v>443</v>
      </c>
      <c r="Q1147" s="45" t="s">
        <v>2343</v>
      </c>
      <c r="R1147" s="112" t="s">
        <v>139</v>
      </c>
      <c r="S1147" s="130" t="s">
        <v>4621</v>
      </c>
      <c r="T1147" s="59" t="s">
        <v>4621</v>
      </c>
      <c r="U1147" s="10">
        <v>0.85</v>
      </c>
      <c r="V1147" s="44">
        <v>44323</v>
      </c>
      <c r="W1147" s="43" t="s">
        <v>1179</v>
      </c>
      <c r="X1147" s="46" t="s">
        <v>43</v>
      </c>
      <c r="Y1147" s="43" t="s">
        <v>78</v>
      </c>
      <c r="Z1147" s="112" t="s">
        <v>20461</v>
      </c>
      <c r="AA1147" s="45"/>
      <c r="AB1147" s="3">
        <v>0</v>
      </c>
      <c r="AC1147" s="3">
        <v>0</v>
      </c>
      <c r="AD1147" s="3">
        <v>188330</v>
      </c>
      <c r="AE1147" s="3">
        <v>357600</v>
      </c>
      <c r="AF1147" s="3">
        <f>SUM(Table2[[#This Row],[PE 2021 Obligations]],Table2[[#This Row],[ROW 2021 Obligations]],Table2[[#This Row],[Construction 2021 Obligations]],Table2[[#This Row],[Paving 2021 Obligations]])</f>
        <v>545930</v>
      </c>
      <c r="AG1147" s="3">
        <v>0</v>
      </c>
      <c r="AH1147" s="3">
        <v>0</v>
      </c>
      <c r="AI1147" s="3">
        <v>188330</v>
      </c>
      <c r="AJ1147" s="3">
        <v>357600</v>
      </c>
      <c r="AK1147" s="3">
        <v>545930</v>
      </c>
      <c r="AL1147" s="43" t="s">
        <v>5524</v>
      </c>
    </row>
    <row r="1148" spans="1:38" x14ac:dyDescent="0.25">
      <c r="A1148" s="13">
        <v>129508</v>
      </c>
      <c r="B1148" s="15">
        <v>3</v>
      </c>
      <c r="C1148" s="43" t="s">
        <v>31</v>
      </c>
      <c r="D1148" s="44">
        <v>43685</v>
      </c>
      <c r="E1148" s="43" t="s">
        <v>75</v>
      </c>
      <c r="F1148" s="44">
        <v>44349</v>
      </c>
      <c r="G1148" s="43" t="s">
        <v>832</v>
      </c>
      <c r="H1148" s="45" t="s">
        <v>405</v>
      </c>
      <c r="I1148" s="43" t="s">
        <v>1690</v>
      </c>
      <c r="J1148" s="43" t="s">
        <v>116</v>
      </c>
      <c r="K1148" s="43"/>
      <c r="L1148" s="46" t="s">
        <v>116</v>
      </c>
      <c r="M1148" s="45" t="s">
        <v>5537</v>
      </c>
      <c r="N1148" s="45" t="s">
        <v>2343</v>
      </c>
      <c r="O1148" s="43" t="s">
        <v>188</v>
      </c>
      <c r="P1148" s="45" t="s">
        <v>443</v>
      </c>
      <c r="Q1148" s="45" t="s">
        <v>2343</v>
      </c>
      <c r="R1148" s="112" t="s">
        <v>139</v>
      </c>
      <c r="S1148" s="130" t="s">
        <v>4621</v>
      </c>
      <c r="T1148" s="59" t="s">
        <v>4621</v>
      </c>
      <c r="U1148" s="10">
        <v>5.79</v>
      </c>
      <c r="V1148" s="44">
        <v>44323</v>
      </c>
      <c r="W1148" s="43" t="s">
        <v>1179</v>
      </c>
      <c r="X1148" s="46" t="s">
        <v>43</v>
      </c>
      <c r="Y1148" s="43" t="s">
        <v>78</v>
      </c>
      <c r="Z1148" s="127" t="s">
        <v>20461</v>
      </c>
      <c r="AA1148" s="45"/>
      <c r="AB1148" s="3">
        <v>0</v>
      </c>
      <c r="AC1148" s="3">
        <v>0</v>
      </c>
      <c r="AD1148" s="3">
        <v>106502</v>
      </c>
      <c r="AE1148" s="3">
        <v>1265362</v>
      </c>
      <c r="AF1148" s="3">
        <f>SUM(Table2[[#This Row],[PE 2021 Obligations]],Table2[[#This Row],[ROW 2021 Obligations]],Table2[[#This Row],[Construction 2021 Obligations]],Table2[[#This Row],[Paving 2021 Obligations]])</f>
        <v>1371864</v>
      </c>
      <c r="AG1148" s="3">
        <v>0</v>
      </c>
      <c r="AH1148" s="3">
        <v>0</v>
      </c>
      <c r="AI1148" s="3">
        <v>106502</v>
      </c>
      <c r="AJ1148" s="3">
        <v>1265362</v>
      </c>
      <c r="AK1148" s="3">
        <v>1371864</v>
      </c>
      <c r="AL1148" s="43" t="s">
        <v>5538</v>
      </c>
    </row>
    <row r="1149" spans="1:38" hidden="1" x14ac:dyDescent="0.25">
      <c r="A1149" s="47">
        <v>129509</v>
      </c>
      <c r="B1149" s="48">
        <v>3</v>
      </c>
      <c r="C1149" s="49" t="s">
        <v>31</v>
      </c>
      <c r="D1149" s="50">
        <v>43685</v>
      </c>
      <c r="E1149" s="49" t="s">
        <v>75</v>
      </c>
      <c r="F1149" s="50">
        <v>44349</v>
      </c>
      <c r="G1149" s="49" t="s">
        <v>832</v>
      </c>
      <c r="H1149" s="51" t="s">
        <v>98</v>
      </c>
      <c r="I1149" s="49" t="s">
        <v>468</v>
      </c>
      <c r="J1149" s="49" t="s">
        <v>116</v>
      </c>
      <c r="K1149" s="49"/>
      <c r="L1149" s="52" t="s">
        <v>116</v>
      </c>
      <c r="M1149" s="51" t="s">
        <v>5539</v>
      </c>
      <c r="N1149" s="51" t="s">
        <v>2343</v>
      </c>
      <c r="O1149" s="49" t="s">
        <v>188</v>
      </c>
      <c r="P1149" s="51" t="s">
        <v>443</v>
      </c>
      <c r="Q1149" s="51" t="s">
        <v>2343</v>
      </c>
      <c r="R1149" s="111" t="s">
        <v>139</v>
      </c>
      <c r="S1149" s="130" t="s">
        <v>4621</v>
      </c>
      <c r="T1149" s="120" t="s">
        <v>4621</v>
      </c>
      <c r="U1149" s="53">
        <v>4</v>
      </c>
      <c r="V1149" s="50">
        <v>44323</v>
      </c>
      <c r="W1149" s="49" t="s">
        <v>1179</v>
      </c>
      <c r="X1149" s="52" t="s">
        <v>472</v>
      </c>
      <c r="Y1149" s="49" t="s">
        <v>140</v>
      </c>
      <c r="Z1149" s="127" t="s">
        <v>20460</v>
      </c>
      <c r="AA1149" s="51"/>
      <c r="AB1149" s="54">
        <v>0</v>
      </c>
      <c r="AC1149" s="54">
        <v>0</v>
      </c>
      <c r="AD1149" s="54">
        <v>405170</v>
      </c>
      <c r="AE1149" s="54">
        <v>2340710</v>
      </c>
      <c r="AF1149" s="3">
        <f>SUM(Table2[[#This Row],[PE 2021 Obligations]],Table2[[#This Row],[ROW 2021 Obligations]],Table2[[#This Row],[Construction 2021 Obligations]],Table2[[#This Row],[Paving 2021 Obligations]])</f>
        <v>2745880</v>
      </c>
      <c r="AG1149" s="54">
        <v>0</v>
      </c>
      <c r="AH1149" s="54">
        <v>0</v>
      </c>
      <c r="AI1149" s="54">
        <v>405170</v>
      </c>
      <c r="AJ1149" s="54">
        <v>2340710</v>
      </c>
      <c r="AK1149" s="54">
        <v>2745880</v>
      </c>
      <c r="AL1149" s="49" t="s">
        <v>5540</v>
      </c>
    </row>
    <row r="1150" spans="1:38" x14ac:dyDescent="0.25">
      <c r="A1150" s="47">
        <v>129619</v>
      </c>
      <c r="B1150" s="48">
        <v>2</v>
      </c>
      <c r="C1150" s="49" t="s">
        <v>31</v>
      </c>
      <c r="D1150" s="50">
        <v>43698</v>
      </c>
      <c r="E1150" s="49" t="s">
        <v>75</v>
      </c>
      <c r="F1150" s="50">
        <v>44349</v>
      </c>
      <c r="G1150" s="49" t="s">
        <v>514</v>
      </c>
      <c r="H1150" s="51" t="s">
        <v>383</v>
      </c>
      <c r="I1150" s="49" t="s">
        <v>5607</v>
      </c>
      <c r="J1150" s="49" t="s">
        <v>116</v>
      </c>
      <c r="K1150" s="49"/>
      <c r="L1150" s="52" t="s">
        <v>116</v>
      </c>
      <c r="M1150" s="51" t="s">
        <v>5608</v>
      </c>
      <c r="N1150" s="51" t="s">
        <v>2343</v>
      </c>
      <c r="O1150" s="49" t="s">
        <v>188</v>
      </c>
      <c r="P1150" s="51" t="s">
        <v>443</v>
      </c>
      <c r="Q1150" s="51" t="s">
        <v>2343</v>
      </c>
      <c r="R1150" s="111" t="s">
        <v>139</v>
      </c>
      <c r="S1150" s="130" t="s">
        <v>4621</v>
      </c>
      <c r="T1150" s="120" t="s">
        <v>4621</v>
      </c>
      <c r="U1150" s="53">
        <v>1.61</v>
      </c>
      <c r="V1150" s="50">
        <v>44323</v>
      </c>
      <c r="W1150" s="49" t="s">
        <v>1179</v>
      </c>
      <c r="X1150" s="52" t="s">
        <v>43</v>
      </c>
      <c r="Y1150" s="49" t="s">
        <v>78</v>
      </c>
      <c r="Z1150" s="112" t="s">
        <v>20461</v>
      </c>
      <c r="AA1150" s="51"/>
      <c r="AB1150" s="54">
        <v>0</v>
      </c>
      <c r="AC1150" s="54">
        <v>0</v>
      </c>
      <c r="AD1150" s="54">
        <v>363839</v>
      </c>
      <c r="AE1150" s="54">
        <v>592468</v>
      </c>
      <c r="AF1150" s="3">
        <f>SUM(Table2[[#This Row],[PE 2021 Obligations]],Table2[[#This Row],[ROW 2021 Obligations]],Table2[[#This Row],[Construction 2021 Obligations]],Table2[[#This Row],[Paving 2021 Obligations]])</f>
        <v>956307</v>
      </c>
      <c r="AG1150" s="54">
        <v>0</v>
      </c>
      <c r="AH1150" s="54">
        <v>0</v>
      </c>
      <c r="AI1150" s="54">
        <v>363839</v>
      </c>
      <c r="AJ1150" s="54">
        <v>592468</v>
      </c>
      <c r="AK1150" s="54">
        <v>956307</v>
      </c>
      <c r="AL1150" s="49" t="s">
        <v>5609</v>
      </c>
    </row>
    <row r="1151" spans="1:38" x14ac:dyDescent="0.25">
      <c r="A1151" s="13">
        <v>129620</v>
      </c>
      <c r="B1151" s="15">
        <v>2</v>
      </c>
      <c r="C1151" s="43" t="s">
        <v>31</v>
      </c>
      <c r="D1151" s="44">
        <v>43698</v>
      </c>
      <c r="E1151" s="43" t="s">
        <v>75</v>
      </c>
      <c r="F1151" s="44">
        <v>44349</v>
      </c>
      <c r="G1151" s="43" t="s">
        <v>514</v>
      </c>
      <c r="H1151" s="45" t="s">
        <v>383</v>
      </c>
      <c r="I1151" s="43" t="s">
        <v>166</v>
      </c>
      <c r="J1151" s="43" t="s">
        <v>116</v>
      </c>
      <c r="K1151" s="43"/>
      <c r="L1151" s="46" t="s">
        <v>116</v>
      </c>
      <c r="M1151" s="45" t="s">
        <v>5610</v>
      </c>
      <c r="N1151" s="45" t="s">
        <v>2343</v>
      </c>
      <c r="O1151" s="43" t="s">
        <v>188</v>
      </c>
      <c r="P1151" s="45" t="s">
        <v>443</v>
      </c>
      <c r="Q1151" s="45" t="s">
        <v>2343</v>
      </c>
      <c r="R1151" s="112" t="s">
        <v>139</v>
      </c>
      <c r="S1151" s="130" t="s">
        <v>4621</v>
      </c>
      <c r="T1151" s="59" t="s">
        <v>4621</v>
      </c>
      <c r="U1151" s="10">
        <v>0.45</v>
      </c>
      <c r="V1151" s="44">
        <v>44323</v>
      </c>
      <c r="W1151" s="43" t="s">
        <v>1179</v>
      </c>
      <c r="X1151" s="46" t="s">
        <v>43</v>
      </c>
      <c r="Y1151" s="43" t="s">
        <v>78</v>
      </c>
      <c r="Z1151" s="127" t="s">
        <v>20461</v>
      </c>
      <c r="AA1151" s="45"/>
      <c r="AB1151" s="3">
        <v>0</v>
      </c>
      <c r="AC1151" s="3">
        <v>0</v>
      </c>
      <c r="AD1151" s="3">
        <v>80421</v>
      </c>
      <c r="AE1151" s="3">
        <v>180931</v>
      </c>
      <c r="AF1151" s="3">
        <f>SUM(Table2[[#This Row],[PE 2021 Obligations]],Table2[[#This Row],[ROW 2021 Obligations]],Table2[[#This Row],[Construction 2021 Obligations]],Table2[[#This Row],[Paving 2021 Obligations]])</f>
        <v>261352</v>
      </c>
      <c r="AG1151" s="3">
        <v>0</v>
      </c>
      <c r="AH1151" s="3">
        <v>0</v>
      </c>
      <c r="AI1151" s="3">
        <v>80421</v>
      </c>
      <c r="AJ1151" s="3">
        <v>180931</v>
      </c>
      <c r="AK1151" s="3">
        <v>261352</v>
      </c>
      <c r="AL1151" s="43" t="s">
        <v>5611</v>
      </c>
    </row>
    <row r="1152" spans="1:38" hidden="1" x14ac:dyDescent="0.25">
      <c r="A1152" s="47">
        <v>129622</v>
      </c>
      <c r="B1152" s="48">
        <v>2</v>
      </c>
      <c r="C1152" s="49" t="s">
        <v>31</v>
      </c>
      <c r="D1152" s="50">
        <v>43698</v>
      </c>
      <c r="E1152" s="49" t="s">
        <v>75</v>
      </c>
      <c r="F1152" s="50">
        <v>44349</v>
      </c>
      <c r="G1152" s="49" t="s">
        <v>514</v>
      </c>
      <c r="H1152" s="51" t="s">
        <v>286</v>
      </c>
      <c r="I1152" s="49" t="s">
        <v>464</v>
      </c>
      <c r="J1152" s="49" t="s">
        <v>116</v>
      </c>
      <c r="K1152" s="49"/>
      <c r="L1152" s="52" t="s">
        <v>116</v>
      </c>
      <c r="M1152" s="51" t="s">
        <v>5612</v>
      </c>
      <c r="N1152" s="51" t="s">
        <v>2343</v>
      </c>
      <c r="O1152" s="49" t="s">
        <v>188</v>
      </c>
      <c r="P1152" s="51" t="s">
        <v>443</v>
      </c>
      <c r="Q1152" s="51" t="s">
        <v>2343</v>
      </c>
      <c r="R1152" s="111" t="s">
        <v>139</v>
      </c>
      <c r="S1152" s="130" t="s">
        <v>4621</v>
      </c>
      <c r="T1152" s="120" t="s">
        <v>4621</v>
      </c>
      <c r="U1152" s="53">
        <v>1.55</v>
      </c>
      <c r="V1152" s="50">
        <v>44323</v>
      </c>
      <c r="W1152" s="49" t="s">
        <v>1179</v>
      </c>
      <c r="X1152" s="52" t="s">
        <v>472</v>
      </c>
      <c r="Y1152" s="49" t="s">
        <v>140</v>
      </c>
      <c r="Z1152" s="112" t="s">
        <v>20460</v>
      </c>
      <c r="AA1152" s="51"/>
      <c r="AB1152" s="54">
        <v>0</v>
      </c>
      <c r="AC1152" s="54">
        <v>0</v>
      </c>
      <c r="AD1152" s="54">
        <v>581589</v>
      </c>
      <c r="AE1152" s="54">
        <v>1051612</v>
      </c>
      <c r="AF1152" s="3">
        <f>SUM(Table2[[#This Row],[PE 2021 Obligations]],Table2[[#This Row],[ROW 2021 Obligations]],Table2[[#This Row],[Construction 2021 Obligations]],Table2[[#This Row],[Paving 2021 Obligations]])</f>
        <v>1633201</v>
      </c>
      <c r="AG1152" s="54">
        <v>0</v>
      </c>
      <c r="AH1152" s="54">
        <v>0</v>
      </c>
      <c r="AI1152" s="54">
        <v>581589</v>
      </c>
      <c r="AJ1152" s="54">
        <v>1051612</v>
      </c>
      <c r="AK1152" s="54">
        <v>1633201</v>
      </c>
      <c r="AL1152" s="49" t="s">
        <v>5613</v>
      </c>
    </row>
    <row r="1153" spans="1:38" hidden="1" x14ac:dyDescent="0.25">
      <c r="A1153" s="13">
        <v>129623</v>
      </c>
      <c r="B1153" s="15">
        <v>2</v>
      </c>
      <c r="C1153" s="43" t="s">
        <v>31</v>
      </c>
      <c r="D1153" s="44">
        <v>43698</v>
      </c>
      <c r="E1153" s="43" t="s">
        <v>75</v>
      </c>
      <c r="F1153" s="44">
        <v>44349</v>
      </c>
      <c r="G1153" s="43" t="s">
        <v>514</v>
      </c>
      <c r="H1153" s="45" t="s">
        <v>286</v>
      </c>
      <c r="I1153" s="43" t="s">
        <v>2527</v>
      </c>
      <c r="J1153" s="43" t="s">
        <v>116</v>
      </c>
      <c r="K1153" s="43"/>
      <c r="L1153" s="46" t="s">
        <v>116</v>
      </c>
      <c r="M1153" s="45" t="s">
        <v>5614</v>
      </c>
      <c r="N1153" s="45" t="s">
        <v>2343</v>
      </c>
      <c r="O1153" s="43" t="s">
        <v>188</v>
      </c>
      <c r="P1153" s="45" t="s">
        <v>443</v>
      </c>
      <c r="Q1153" s="45" t="s">
        <v>2343</v>
      </c>
      <c r="R1153" s="112" t="s">
        <v>139</v>
      </c>
      <c r="S1153" s="130" t="s">
        <v>4621</v>
      </c>
      <c r="T1153" s="59" t="s">
        <v>4621</v>
      </c>
      <c r="U1153" s="10">
        <v>0.48</v>
      </c>
      <c r="V1153" s="44">
        <v>44323</v>
      </c>
      <c r="W1153" s="43" t="s">
        <v>1179</v>
      </c>
      <c r="X1153" s="46" t="s">
        <v>472</v>
      </c>
      <c r="Y1153" s="43" t="s">
        <v>140</v>
      </c>
      <c r="Z1153" s="127" t="s">
        <v>20460</v>
      </c>
      <c r="AA1153" s="45"/>
      <c r="AB1153" s="3">
        <v>0</v>
      </c>
      <c r="AC1153" s="3">
        <v>0</v>
      </c>
      <c r="AD1153" s="3">
        <v>37439</v>
      </c>
      <c r="AE1153" s="3">
        <v>251664</v>
      </c>
      <c r="AF1153" s="3">
        <f>SUM(Table2[[#This Row],[PE 2021 Obligations]],Table2[[#This Row],[ROW 2021 Obligations]],Table2[[#This Row],[Construction 2021 Obligations]],Table2[[#This Row],[Paving 2021 Obligations]])</f>
        <v>289103</v>
      </c>
      <c r="AG1153" s="3">
        <v>0</v>
      </c>
      <c r="AH1153" s="3">
        <v>0</v>
      </c>
      <c r="AI1153" s="3">
        <v>37439</v>
      </c>
      <c r="AJ1153" s="3">
        <v>251664</v>
      </c>
      <c r="AK1153" s="3">
        <v>289103</v>
      </c>
      <c r="AL1153" s="43" t="s">
        <v>5615</v>
      </c>
    </row>
    <row r="1154" spans="1:38" hidden="1" x14ac:dyDescent="0.25">
      <c r="A1154" s="47">
        <v>129624</v>
      </c>
      <c r="B1154" s="48">
        <v>2</v>
      </c>
      <c r="C1154" s="49" t="s">
        <v>31</v>
      </c>
      <c r="D1154" s="50">
        <v>43698</v>
      </c>
      <c r="E1154" s="49" t="s">
        <v>75</v>
      </c>
      <c r="F1154" s="50">
        <v>44349</v>
      </c>
      <c r="G1154" s="49" t="s">
        <v>514</v>
      </c>
      <c r="H1154" s="51" t="s">
        <v>383</v>
      </c>
      <c r="I1154" s="49" t="s">
        <v>446</v>
      </c>
      <c r="J1154" s="49" t="s">
        <v>116</v>
      </c>
      <c r="K1154" s="49"/>
      <c r="L1154" s="52" t="s">
        <v>116</v>
      </c>
      <c r="M1154" s="51" t="s">
        <v>5616</v>
      </c>
      <c r="N1154" s="51" t="s">
        <v>2343</v>
      </c>
      <c r="O1154" s="49" t="s">
        <v>188</v>
      </c>
      <c r="P1154" s="51" t="s">
        <v>443</v>
      </c>
      <c r="Q1154" s="51" t="s">
        <v>2343</v>
      </c>
      <c r="R1154" s="111" t="s">
        <v>139</v>
      </c>
      <c r="S1154" s="130" t="s">
        <v>4621</v>
      </c>
      <c r="T1154" s="120" t="s">
        <v>4621</v>
      </c>
      <c r="U1154" s="53">
        <v>4.13</v>
      </c>
      <c r="V1154" s="50">
        <v>44323</v>
      </c>
      <c r="W1154" s="49" t="s">
        <v>1179</v>
      </c>
      <c r="X1154" s="52" t="s">
        <v>472</v>
      </c>
      <c r="Y1154" s="49" t="s">
        <v>140</v>
      </c>
      <c r="Z1154" s="112" t="s">
        <v>20460</v>
      </c>
      <c r="AA1154" s="51"/>
      <c r="AB1154" s="54">
        <v>0</v>
      </c>
      <c r="AC1154" s="54">
        <v>0</v>
      </c>
      <c r="AD1154" s="54">
        <v>270017</v>
      </c>
      <c r="AE1154" s="54">
        <v>3193389</v>
      </c>
      <c r="AF1154" s="3">
        <f>SUM(Table2[[#This Row],[PE 2021 Obligations]],Table2[[#This Row],[ROW 2021 Obligations]],Table2[[#This Row],[Construction 2021 Obligations]],Table2[[#This Row],[Paving 2021 Obligations]])</f>
        <v>3463406</v>
      </c>
      <c r="AG1154" s="54">
        <v>0</v>
      </c>
      <c r="AH1154" s="54">
        <v>0</v>
      </c>
      <c r="AI1154" s="54">
        <v>270017</v>
      </c>
      <c r="AJ1154" s="54">
        <v>3193389</v>
      </c>
      <c r="AK1154" s="54">
        <v>3463406</v>
      </c>
      <c r="AL1154" s="49" t="s">
        <v>5617</v>
      </c>
    </row>
    <row r="1155" spans="1:38" x14ac:dyDescent="0.25">
      <c r="A1155" s="13">
        <v>129625</v>
      </c>
      <c r="B1155" s="15">
        <v>2</v>
      </c>
      <c r="C1155" s="43" t="s">
        <v>31</v>
      </c>
      <c r="D1155" s="44">
        <v>43698</v>
      </c>
      <c r="E1155" s="43" t="s">
        <v>75</v>
      </c>
      <c r="F1155" s="44">
        <v>44299</v>
      </c>
      <c r="G1155" s="43" t="s">
        <v>514</v>
      </c>
      <c r="H1155" s="45" t="s">
        <v>383</v>
      </c>
      <c r="I1155" s="43" t="s">
        <v>4031</v>
      </c>
      <c r="J1155" s="43" t="s">
        <v>116</v>
      </c>
      <c r="K1155" s="43"/>
      <c r="L1155" s="46" t="s">
        <v>116</v>
      </c>
      <c r="M1155" s="45" t="s">
        <v>5618</v>
      </c>
      <c r="N1155" s="45" t="s">
        <v>2343</v>
      </c>
      <c r="O1155" s="43" t="s">
        <v>188</v>
      </c>
      <c r="P1155" s="45" t="s">
        <v>443</v>
      </c>
      <c r="Q1155" s="45" t="s">
        <v>2343</v>
      </c>
      <c r="R1155" s="112" t="s">
        <v>139</v>
      </c>
      <c r="S1155" s="130" t="s">
        <v>4621</v>
      </c>
      <c r="T1155" s="59" t="s">
        <v>4621</v>
      </c>
      <c r="U1155" s="10">
        <v>3.33</v>
      </c>
      <c r="V1155" s="44">
        <v>44281</v>
      </c>
      <c r="W1155" s="43" t="s">
        <v>1179</v>
      </c>
      <c r="X1155" s="46" t="s">
        <v>43</v>
      </c>
      <c r="Y1155" s="43" t="s">
        <v>78</v>
      </c>
      <c r="Z1155" s="112" t="s">
        <v>20461</v>
      </c>
      <c r="AA1155" s="45"/>
      <c r="AB1155" s="3">
        <v>0</v>
      </c>
      <c r="AC1155" s="3">
        <v>0</v>
      </c>
      <c r="AD1155" s="3">
        <v>42137</v>
      </c>
      <c r="AE1155" s="3">
        <v>643670</v>
      </c>
      <c r="AF1155" s="3">
        <f>SUM(Table2[[#This Row],[PE 2021 Obligations]],Table2[[#This Row],[ROW 2021 Obligations]],Table2[[#This Row],[Construction 2021 Obligations]],Table2[[#This Row],[Paving 2021 Obligations]])</f>
        <v>685807</v>
      </c>
      <c r="AG1155" s="3">
        <v>0</v>
      </c>
      <c r="AH1155" s="3">
        <v>0</v>
      </c>
      <c r="AI1155" s="3">
        <v>42137</v>
      </c>
      <c r="AJ1155" s="3">
        <v>643670</v>
      </c>
      <c r="AK1155" s="3">
        <v>685807</v>
      </c>
      <c r="AL1155" s="43" t="s">
        <v>5619</v>
      </c>
    </row>
    <row r="1156" spans="1:38" hidden="1" x14ac:dyDescent="0.25">
      <c r="A1156" s="13">
        <v>129636</v>
      </c>
      <c r="B1156" s="15">
        <v>2</v>
      </c>
      <c r="C1156" s="43" t="s">
        <v>31</v>
      </c>
      <c r="D1156" s="44">
        <v>43698</v>
      </c>
      <c r="E1156" s="43" t="s">
        <v>75</v>
      </c>
      <c r="F1156" s="44">
        <v>44349</v>
      </c>
      <c r="G1156" s="43" t="s">
        <v>514</v>
      </c>
      <c r="H1156" s="45" t="s">
        <v>264</v>
      </c>
      <c r="I1156" s="43" t="s">
        <v>518</v>
      </c>
      <c r="J1156" s="43" t="s">
        <v>116</v>
      </c>
      <c r="K1156" s="43"/>
      <c r="L1156" s="46" t="s">
        <v>116</v>
      </c>
      <c r="M1156" s="45" t="s">
        <v>5622</v>
      </c>
      <c r="N1156" s="45" t="s">
        <v>2343</v>
      </c>
      <c r="O1156" s="43" t="s">
        <v>188</v>
      </c>
      <c r="P1156" s="45" t="s">
        <v>443</v>
      </c>
      <c r="Q1156" s="45" t="s">
        <v>2343</v>
      </c>
      <c r="R1156" s="112" t="s">
        <v>139</v>
      </c>
      <c r="S1156" s="130" t="s">
        <v>4621</v>
      </c>
      <c r="T1156" s="59" t="s">
        <v>4621</v>
      </c>
      <c r="U1156" s="10">
        <v>3.28</v>
      </c>
      <c r="V1156" s="44">
        <v>44323</v>
      </c>
      <c r="W1156" s="43" t="s">
        <v>1179</v>
      </c>
      <c r="X1156" s="46" t="s">
        <v>472</v>
      </c>
      <c r="Y1156" s="43" t="s">
        <v>140</v>
      </c>
      <c r="Z1156" s="112" t="s">
        <v>20460</v>
      </c>
      <c r="AA1156" s="45"/>
      <c r="AB1156" s="3">
        <v>0</v>
      </c>
      <c r="AC1156" s="3">
        <v>0</v>
      </c>
      <c r="AD1156" s="3">
        <v>10469</v>
      </c>
      <c r="AE1156" s="3">
        <v>1941064</v>
      </c>
      <c r="AF1156" s="3">
        <f>SUM(Table2[[#This Row],[PE 2021 Obligations]],Table2[[#This Row],[ROW 2021 Obligations]],Table2[[#This Row],[Construction 2021 Obligations]],Table2[[#This Row],[Paving 2021 Obligations]])</f>
        <v>1951533</v>
      </c>
      <c r="AG1156" s="3">
        <v>0</v>
      </c>
      <c r="AH1156" s="3">
        <v>0</v>
      </c>
      <c r="AI1156" s="3">
        <v>10469</v>
      </c>
      <c r="AJ1156" s="3">
        <v>1941064</v>
      </c>
      <c r="AK1156" s="3">
        <v>1951533</v>
      </c>
      <c r="AL1156" s="43" t="s">
        <v>5623</v>
      </c>
    </row>
    <row r="1157" spans="1:38" hidden="1" x14ac:dyDescent="0.25">
      <c r="A1157" s="47">
        <v>129639</v>
      </c>
      <c r="B1157" s="48">
        <v>2</v>
      </c>
      <c r="C1157" s="49" t="s">
        <v>31</v>
      </c>
      <c r="D1157" s="50">
        <v>43698</v>
      </c>
      <c r="E1157" s="49" t="s">
        <v>75</v>
      </c>
      <c r="F1157" s="50">
        <v>44349</v>
      </c>
      <c r="G1157" s="49" t="s">
        <v>514</v>
      </c>
      <c r="H1157" s="51" t="s">
        <v>371</v>
      </c>
      <c r="I1157" s="49" t="s">
        <v>1234</v>
      </c>
      <c r="J1157" s="49" t="s">
        <v>116</v>
      </c>
      <c r="K1157" s="49"/>
      <c r="L1157" s="52" t="s">
        <v>116</v>
      </c>
      <c r="M1157" s="51" t="s">
        <v>5624</v>
      </c>
      <c r="N1157" s="51" t="s">
        <v>2343</v>
      </c>
      <c r="O1157" s="49" t="s">
        <v>188</v>
      </c>
      <c r="P1157" s="51" t="s">
        <v>443</v>
      </c>
      <c r="Q1157" s="51" t="s">
        <v>2343</v>
      </c>
      <c r="R1157" s="111" t="s">
        <v>139</v>
      </c>
      <c r="S1157" s="130" t="s">
        <v>4621</v>
      </c>
      <c r="T1157" s="120" t="s">
        <v>4621</v>
      </c>
      <c r="U1157" s="53">
        <v>4.59</v>
      </c>
      <c r="V1157" s="50">
        <v>44323</v>
      </c>
      <c r="W1157" s="49" t="s">
        <v>1179</v>
      </c>
      <c r="X1157" s="52" t="s">
        <v>472</v>
      </c>
      <c r="Y1157" s="49" t="s">
        <v>140</v>
      </c>
      <c r="Z1157" s="127" t="s">
        <v>20460</v>
      </c>
      <c r="AA1157" s="51"/>
      <c r="AB1157" s="54">
        <v>0</v>
      </c>
      <c r="AC1157" s="54">
        <v>0</v>
      </c>
      <c r="AD1157" s="54">
        <v>23400</v>
      </c>
      <c r="AE1157" s="54">
        <v>2172235</v>
      </c>
      <c r="AF1157" s="3">
        <f>SUM(Table2[[#This Row],[PE 2021 Obligations]],Table2[[#This Row],[ROW 2021 Obligations]],Table2[[#This Row],[Construction 2021 Obligations]],Table2[[#This Row],[Paving 2021 Obligations]])</f>
        <v>2195635</v>
      </c>
      <c r="AG1157" s="54">
        <v>0</v>
      </c>
      <c r="AH1157" s="54">
        <v>0</v>
      </c>
      <c r="AI1157" s="54">
        <v>23400</v>
      </c>
      <c r="AJ1157" s="54">
        <v>2172235</v>
      </c>
      <c r="AK1157" s="54">
        <v>2195635</v>
      </c>
      <c r="AL1157" s="49" t="s">
        <v>5625</v>
      </c>
    </row>
    <row r="1158" spans="1:38" hidden="1" x14ac:dyDescent="0.25">
      <c r="A1158" s="13">
        <v>129664</v>
      </c>
      <c r="B1158" s="15">
        <v>2</v>
      </c>
      <c r="C1158" s="43" t="s">
        <v>31</v>
      </c>
      <c r="D1158" s="44">
        <v>43698</v>
      </c>
      <c r="E1158" s="43" t="s">
        <v>75</v>
      </c>
      <c r="F1158" s="44">
        <v>44349</v>
      </c>
      <c r="G1158" s="43" t="s">
        <v>514</v>
      </c>
      <c r="H1158" s="45" t="s">
        <v>383</v>
      </c>
      <c r="I1158" s="43" t="s">
        <v>673</v>
      </c>
      <c r="J1158" s="43" t="s">
        <v>116</v>
      </c>
      <c r="K1158" s="43"/>
      <c r="L1158" s="46" t="s">
        <v>116</v>
      </c>
      <c r="M1158" s="45" t="s">
        <v>5626</v>
      </c>
      <c r="N1158" s="45" t="s">
        <v>2343</v>
      </c>
      <c r="O1158" s="43" t="s">
        <v>188</v>
      </c>
      <c r="P1158" s="45" t="s">
        <v>443</v>
      </c>
      <c r="Q1158" s="45" t="s">
        <v>2343</v>
      </c>
      <c r="R1158" s="112" t="s">
        <v>139</v>
      </c>
      <c r="S1158" s="130" t="s">
        <v>4621</v>
      </c>
      <c r="T1158" s="59" t="s">
        <v>4621</v>
      </c>
      <c r="U1158" s="10">
        <v>5.35</v>
      </c>
      <c r="V1158" s="44">
        <v>44323</v>
      </c>
      <c r="W1158" s="43" t="s">
        <v>1179</v>
      </c>
      <c r="X1158" s="46" t="s">
        <v>43</v>
      </c>
      <c r="Y1158" s="43" t="s">
        <v>140</v>
      </c>
      <c r="Z1158" s="127" t="s">
        <v>20460</v>
      </c>
      <c r="AA1158" s="45"/>
      <c r="AB1158" s="3">
        <v>0</v>
      </c>
      <c r="AC1158" s="3">
        <v>0</v>
      </c>
      <c r="AD1158" s="3">
        <v>0</v>
      </c>
      <c r="AE1158" s="3">
        <v>2088633</v>
      </c>
      <c r="AF1158" s="3">
        <f>SUM(Table2[[#This Row],[PE 2021 Obligations]],Table2[[#This Row],[ROW 2021 Obligations]],Table2[[#This Row],[Construction 2021 Obligations]],Table2[[#This Row],[Paving 2021 Obligations]])</f>
        <v>2088633</v>
      </c>
      <c r="AG1158" s="3">
        <v>0</v>
      </c>
      <c r="AH1158" s="3">
        <v>0</v>
      </c>
      <c r="AI1158" s="3">
        <v>0</v>
      </c>
      <c r="AJ1158" s="3">
        <v>2088633</v>
      </c>
      <c r="AK1158" s="3">
        <v>2088633</v>
      </c>
      <c r="AL1158" s="43" t="s">
        <v>5627</v>
      </c>
    </row>
    <row r="1159" spans="1:38" hidden="1" x14ac:dyDescent="0.25">
      <c r="A1159" s="47">
        <v>129665</v>
      </c>
      <c r="B1159" s="48">
        <v>2</v>
      </c>
      <c r="C1159" s="49" t="s">
        <v>31</v>
      </c>
      <c r="D1159" s="50">
        <v>43698</v>
      </c>
      <c r="E1159" s="49" t="s">
        <v>75</v>
      </c>
      <c r="F1159" s="50">
        <v>44349</v>
      </c>
      <c r="G1159" s="49" t="s">
        <v>514</v>
      </c>
      <c r="H1159" s="51" t="s">
        <v>920</v>
      </c>
      <c r="I1159" s="49" t="s">
        <v>673</v>
      </c>
      <c r="J1159" s="49" t="s">
        <v>116</v>
      </c>
      <c r="K1159" s="49"/>
      <c r="L1159" s="52" t="s">
        <v>116</v>
      </c>
      <c r="M1159" s="51" t="s">
        <v>5628</v>
      </c>
      <c r="N1159" s="51" t="s">
        <v>2343</v>
      </c>
      <c r="O1159" s="49" t="s">
        <v>188</v>
      </c>
      <c r="P1159" s="51" t="s">
        <v>443</v>
      </c>
      <c r="Q1159" s="51" t="s">
        <v>2343</v>
      </c>
      <c r="R1159" s="111" t="s">
        <v>139</v>
      </c>
      <c r="S1159" s="130" t="s">
        <v>4621</v>
      </c>
      <c r="T1159" s="120" t="s">
        <v>4621</v>
      </c>
      <c r="U1159" s="53">
        <v>2.2599999999999998</v>
      </c>
      <c r="V1159" s="50">
        <v>44323</v>
      </c>
      <c r="W1159" s="49" t="s">
        <v>1179</v>
      </c>
      <c r="X1159" s="52" t="s">
        <v>43</v>
      </c>
      <c r="Y1159" s="49" t="s">
        <v>140</v>
      </c>
      <c r="Z1159" s="112" t="s">
        <v>20460</v>
      </c>
      <c r="AA1159" s="51"/>
      <c r="AB1159" s="54">
        <v>0</v>
      </c>
      <c r="AC1159" s="54">
        <v>0</v>
      </c>
      <c r="AD1159" s="54">
        <v>0</v>
      </c>
      <c r="AE1159" s="54">
        <v>789654</v>
      </c>
      <c r="AF1159" s="3">
        <f>SUM(Table2[[#This Row],[PE 2021 Obligations]],Table2[[#This Row],[ROW 2021 Obligations]],Table2[[#This Row],[Construction 2021 Obligations]],Table2[[#This Row],[Paving 2021 Obligations]])</f>
        <v>789654</v>
      </c>
      <c r="AG1159" s="54">
        <v>0</v>
      </c>
      <c r="AH1159" s="54">
        <v>0</v>
      </c>
      <c r="AI1159" s="54">
        <v>0</v>
      </c>
      <c r="AJ1159" s="54">
        <v>789654</v>
      </c>
      <c r="AK1159" s="54">
        <v>789654</v>
      </c>
      <c r="AL1159" s="49" t="s">
        <v>5629</v>
      </c>
    </row>
    <row r="1160" spans="1:38" x14ac:dyDescent="0.25">
      <c r="A1160" s="13">
        <v>129672</v>
      </c>
      <c r="B1160" s="15">
        <v>2</v>
      </c>
      <c r="C1160" s="43" t="s">
        <v>31</v>
      </c>
      <c r="D1160" s="44">
        <v>43698</v>
      </c>
      <c r="E1160" s="43" t="s">
        <v>75</v>
      </c>
      <c r="F1160" s="44">
        <v>44299</v>
      </c>
      <c r="G1160" s="43" t="s">
        <v>75</v>
      </c>
      <c r="H1160" s="45" t="s">
        <v>286</v>
      </c>
      <c r="I1160" s="43" t="s">
        <v>1956</v>
      </c>
      <c r="J1160" s="43" t="s">
        <v>116</v>
      </c>
      <c r="K1160" s="43"/>
      <c r="L1160" s="46" t="s">
        <v>116</v>
      </c>
      <c r="M1160" s="45" t="s">
        <v>5630</v>
      </c>
      <c r="N1160" s="45" t="s">
        <v>2343</v>
      </c>
      <c r="O1160" s="43" t="s">
        <v>188</v>
      </c>
      <c r="P1160" s="45" t="s">
        <v>443</v>
      </c>
      <c r="Q1160" s="45" t="s">
        <v>2343</v>
      </c>
      <c r="R1160" s="112" t="s">
        <v>139</v>
      </c>
      <c r="S1160" s="130" t="s">
        <v>4621</v>
      </c>
      <c r="T1160" s="59" t="s">
        <v>4621</v>
      </c>
      <c r="U1160" s="10">
        <v>7.31</v>
      </c>
      <c r="V1160" s="44">
        <v>44281</v>
      </c>
      <c r="W1160" s="43" t="s">
        <v>1179</v>
      </c>
      <c r="X1160" s="46" t="s">
        <v>43</v>
      </c>
      <c r="Y1160" s="43" t="s">
        <v>78</v>
      </c>
      <c r="Z1160" s="127" t="s">
        <v>20461</v>
      </c>
      <c r="AA1160" s="45"/>
      <c r="AB1160" s="3">
        <v>0</v>
      </c>
      <c r="AC1160" s="3">
        <v>0</v>
      </c>
      <c r="AD1160" s="3">
        <v>42937</v>
      </c>
      <c r="AE1160" s="3">
        <v>1476405</v>
      </c>
      <c r="AF1160" s="3">
        <f>SUM(Table2[[#This Row],[PE 2021 Obligations]],Table2[[#This Row],[ROW 2021 Obligations]],Table2[[#This Row],[Construction 2021 Obligations]],Table2[[#This Row],[Paving 2021 Obligations]])</f>
        <v>1519342</v>
      </c>
      <c r="AG1160" s="3">
        <v>0</v>
      </c>
      <c r="AH1160" s="3">
        <v>0</v>
      </c>
      <c r="AI1160" s="3">
        <v>41020</v>
      </c>
      <c r="AJ1160" s="3">
        <v>1286686</v>
      </c>
      <c r="AK1160" s="3">
        <v>1327706</v>
      </c>
      <c r="AL1160" s="43" t="s">
        <v>5631</v>
      </c>
    </row>
    <row r="1161" spans="1:38" x14ac:dyDescent="0.25">
      <c r="A1161" s="47">
        <v>129673</v>
      </c>
      <c r="B1161" s="48">
        <v>2</v>
      </c>
      <c r="C1161" s="49" t="s">
        <v>31</v>
      </c>
      <c r="D1161" s="50">
        <v>43698</v>
      </c>
      <c r="E1161" s="49" t="s">
        <v>75</v>
      </c>
      <c r="F1161" s="50">
        <v>44349</v>
      </c>
      <c r="G1161" s="49" t="s">
        <v>514</v>
      </c>
      <c r="H1161" s="51" t="s">
        <v>920</v>
      </c>
      <c r="I1161" s="49" t="s">
        <v>5632</v>
      </c>
      <c r="J1161" s="49" t="s">
        <v>116</v>
      </c>
      <c r="K1161" s="49"/>
      <c r="L1161" s="52" t="s">
        <v>116</v>
      </c>
      <c r="M1161" s="51" t="s">
        <v>5633</v>
      </c>
      <c r="N1161" s="51" t="s">
        <v>2343</v>
      </c>
      <c r="O1161" s="49" t="s">
        <v>188</v>
      </c>
      <c r="P1161" s="51" t="s">
        <v>443</v>
      </c>
      <c r="Q1161" s="51" t="s">
        <v>2343</v>
      </c>
      <c r="R1161" s="111" t="s">
        <v>139</v>
      </c>
      <c r="S1161" s="130" t="s">
        <v>4621</v>
      </c>
      <c r="T1161" s="120" t="s">
        <v>4621</v>
      </c>
      <c r="U1161" s="53">
        <v>8.1</v>
      </c>
      <c r="V1161" s="50">
        <v>44323</v>
      </c>
      <c r="W1161" s="49" t="s">
        <v>1179</v>
      </c>
      <c r="X1161" s="52" t="s">
        <v>43</v>
      </c>
      <c r="Y1161" s="49" t="s">
        <v>78</v>
      </c>
      <c r="Z1161" s="127" t="s">
        <v>20461</v>
      </c>
      <c r="AA1161" s="51"/>
      <c r="AB1161" s="54">
        <v>0</v>
      </c>
      <c r="AC1161" s="54">
        <v>0</v>
      </c>
      <c r="AD1161" s="54">
        <v>0</v>
      </c>
      <c r="AE1161" s="54">
        <v>1409419</v>
      </c>
      <c r="AF1161" s="3">
        <f>SUM(Table2[[#This Row],[PE 2021 Obligations]],Table2[[#This Row],[ROW 2021 Obligations]],Table2[[#This Row],[Construction 2021 Obligations]],Table2[[#This Row],[Paving 2021 Obligations]])</f>
        <v>1409419</v>
      </c>
      <c r="AG1161" s="54">
        <v>0</v>
      </c>
      <c r="AH1161" s="54">
        <v>0</v>
      </c>
      <c r="AI1161" s="54">
        <v>0</v>
      </c>
      <c r="AJ1161" s="54">
        <v>1409419</v>
      </c>
      <c r="AK1161" s="54">
        <v>1409419</v>
      </c>
      <c r="AL1161" s="49" t="s">
        <v>5634</v>
      </c>
    </row>
    <row r="1162" spans="1:38" hidden="1" x14ac:dyDescent="0.25">
      <c r="A1162" s="13">
        <v>130274</v>
      </c>
      <c r="B1162" s="15">
        <v>4</v>
      </c>
      <c r="C1162" s="43" t="s">
        <v>31</v>
      </c>
      <c r="D1162" s="44">
        <v>43951</v>
      </c>
      <c r="E1162" s="43" t="s">
        <v>75</v>
      </c>
      <c r="F1162" s="44">
        <v>44299</v>
      </c>
      <c r="G1162" s="43" t="s">
        <v>75</v>
      </c>
      <c r="H1162" s="45" t="s">
        <v>126</v>
      </c>
      <c r="I1162" s="43" t="s">
        <v>468</v>
      </c>
      <c r="J1162" s="43" t="s">
        <v>116</v>
      </c>
      <c r="K1162" s="43"/>
      <c r="L1162" s="46" t="s">
        <v>116</v>
      </c>
      <c r="M1162" s="45" t="s">
        <v>6171</v>
      </c>
      <c r="N1162" s="45" t="s">
        <v>2343</v>
      </c>
      <c r="O1162" s="43" t="s">
        <v>188</v>
      </c>
      <c r="P1162" s="45" t="s">
        <v>443</v>
      </c>
      <c r="Q1162" s="45" t="s">
        <v>2343</v>
      </c>
      <c r="R1162" s="112" t="s">
        <v>139</v>
      </c>
      <c r="S1162" s="130" t="s">
        <v>4621</v>
      </c>
      <c r="T1162" s="59" t="s">
        <v>4621</v>
      </c>
      <c r="U1162" s="10">
        <v>4.49</v>
      </c>
      <c r="V1162" s="44">
        <v>44281</v>
      </c>
      <c r="W1162" s="43" t="s">
        <v>1179</v>
      </c>
      <c r="X1162" s="46" t="s">
        <v>472</v>
      </c>
      <c r="Y1162" s="43" t="s">
        <v>140</v>
      </c>
      <c r="Z1162" s="112" t="s">
        <v>20460</v>
      </c>
      <c r="AA1162" s="45"/>
      <c r="AB1162" s="3">
        <v>0</v>
      </c>
      <c r="AC1162" s="3">
        <v>0</v>
      </c>
      <c r="AD1162" s="3">
        <v>793650</v>
      </c>
      <c r="AE1162" s="3">
        <v>3078330</v>
      </c>
      <c r="AF1162" s="3">
        <f>SUM(Table2[[#This Row],[PE 2021 Obligations]],Table2[[#This Row],[ROW 2021 Obligations]],Table2[[#This Row],[Construction 2021 Obligations]],Table2[[#This Row],[Paving 2021 Obligations]])</f>
        <v>3871980</v>
      </c>
      <c r="AG1162" s="3">
        <v>0</v>
      </c>
      <c r="AH1162" s="3">
        <v>0</v>
      </c>
      <c r="AI1162" s="3">
        <v>793650</v>
      </c>
      <c r="AJ1162" s="3">
        <v>3078330</v>
      </c>
      <c r="AK1162" s="3">
        <v>3871980</v>
      </c>
      <c r="AL1162" s="43" t="s">
        <v>6172</v>
      </c>
    </row>
    <row r="1163" spans="1:38" hidden="1" x14ac:dyDescent="0.25">
      <c r="A1163" s="47">
        <v>130275</v>
      </c>
      <c r="B1163" s="48">
        <v>4</v>
      </c>
      <c r="C1163" s="49" t="s">
        <v>31</v>
      </c>
      <c r="D1163" s="50">
        <v>43951</v>
      </c>
      <c r="E1163" s="49" t="s">
        <v>75</v>
      </c>
      <c r="F1163" s="50">
        <v>44299</v>
      </c>
      <c r="G1163" s="49" t="s">
        <v>75</v>
      </c>
      <c r="H1163" s="51" t="s">
        <v>126</v>
      </c>
      <c r="I1163" s="49" t="s">
        <v>468</v>
      </c>
      <c r="J1163" s="49" t="s">
        <v>116</v>
      </c>
      <c r="K1163" s="49"/>
      <c r="L1163" s="52" t="s">
        <v>116</v>
      </c>
      <c r="M1163" s="51" t="s">
        <v>6173</v>
      </c>
      <c r="N1163" s="51" t="s">
        <v>2343</v>
      </c>
      <c r="O1163" s="49" t="s">
        <v>188</v>
      </c>
      <c r="P1163" s="51" t="s">
        <v>443</v>
      </c>
      <c r="Q1163" s="51" t="s">
        <v>2343</v>
      </c>
      <c r="R1163" s="111" t="s">
        <v>139</v>
      </c>
      <c r="S1163" s="130" t="s">
        <v>4621</v>
      </c>
      <c r="T1163" s="120" t="s">
        <v>4621</v>
      </c>
      <c r="U1163" s="53">
        <v>3.25</v>
      </c>
      <c r="V1163" s="50">
        <v>44281</v>
      </c>
      <c r="W1163" s="49" t="s">
        <v>1179</v>
      </c>
      <c r="X1163" s="52" t="s">
        <v>472</v>
      </c>
      <c r="Y1163" s="49" t="s">
        <v>140</v>
      </c>
      <c r="Z1163" s="112" t="s">
        <v>20460</v>
      </c>
      <c r="AA1163" s="51"/>
      <c r="AB1163" s="54">
        <v>0</v>
      </c>
      <c r="AC1163" s="54">
        <v>0</v>
      </c>
      <c r="AD1163" s="54">
        <v>432950</v>
      </c>
      <c r="AE1163" s="54">
        <v>1754300</v>
      </c>
      <c r="AF1163" s="3">
        <f>SUM(Table2[[#This Row],[PE 2021 Obligations]],Table2[[#This Row],[ROW 2021 Obligations]],Table2[[#This Row],[Construction 2021 Obligations]],Table2[[#This Row],[Paving 2021 Obligations]])</f>
        <v>2187250</v>
      </c>
      <c r="AG1163" s="54">
        <v>0</v>
      </c>
      <c r="AH1163" s="54">
        <v>0</v>
      </c>
      <c r="AI1163" s="54">
        <v>432950</v>
      </c>
      <c r="AJ1163" s="54">
        <v>1754300</v>
      </c>
      <c r="AK1163" s="54">
        <v>2187250</v>
      </c>
      <c r="AL1163" s="49" t="s">
        <v>6174</v>
      </c>
    </row>
    <row r="1164" spans="1:38" hidden="1" x14ac:dyDescent="0.25">
      <c r="A1164" s="47">
        <v>130278</v>
      </c>
      <c r="B1164" s="48">
        <v>4</v>
      </c>
      <c r="C1164" s="49" t="s">
        <v>31</v>
      </c>
      <c r="D1164" s="50">
        <v>43951</v>
      </c>
      <c r="E1164" s="49" t="s">
        <v>75</v>
      </c>
      <c r="F1164" s="50">
        <v>44299</v>
      </c>
      <c r="G1164" s="49" t="s">
        <v>75</v>
      </c>
      <c r="H1164" s="51" t="s">
        <v>126</v>
      </c>
      <c r="I1164" s="49" t="s">
        <v>177</v>
      </c>
      <c r="J1164" s="49" t="s">
        <v>116</v>
      </c>
      <c r="K1164" s="49"/>
      <c r="L1164" s="52" t="s">
        <v>116</v>
      </c>
      <c r="M1164" s="51" t="s">
        <v>6178</v>
      </c>
      <c r="N1164" s="51" t="s">
        <v>2343</v>
      </c>
      <c r="O1164" s="49" t="s">
        <v>188</v>
      </c>
      <c r="P1164" s="51" t="s">
        <v>443</v>
      </c>
      <c r="Q1164" s="51" t="s">
        <v>2343</v>
      </c>
      <c r="R1164" s="111" t="s">
        <v>139</v>
      </c>
      <c r="S1164" s="130" t="s">
        <v>4621</v>
      </c>
      <c r="T1164" s="120" t="s">
        <v>4621</v>
      </c>
      <c r="U1164" s="53">
        <v>2.95</v>
      </c>
      <c r="V1164" s="50">
        <v>44281</v>
      </c>
      <c r="W1164" s="49" t="s">
        <v>1179</v>
      </c>
      <c r="X1164" s="52" t="s">
        <v>472</v>
      </c>
      <c r="Y1164" s="49" t="s">
        <v>140</v>
      </c>
      <c r="Z1164" s="112" t="s">
        <v>20460</v>
      </c>
      <c r="AA1164" s="51"/>
      <c r="AB1164" s="54">
        <v>0</v>
      </c>
      <c r="AC1164" s="54">
        <v>0</v>
      </c>
      <c r="AD1164" s="54">
        <v>470130</v>
      </c>
      <c r="AE1164" s="54">
        <v>2151155</v>
      </c>
      <c r="AF1164" s="3">
        <f>SUM(Table2[[#This Row],[PE 2021 Obligations]],Table2[[#This Row],[ROW 2021 Obligations]],Table2[[#This Row],[Construction 2021 Obligations]],Table2[[#This Row],[Paving 2021 Obligations]])</f>
        <v>2621285</v>
      </c>
      <c r="AG1164" s="54">
        <v>0</v>
      </c>
      <c r="AH1164" s="54">
        <v>0</v>
      </c>
      <c r="AI1164" s="54">
        <v>470130</v>
      </c>
      <c r="AJ1164" s="54">
        <v>2151155</v>
      </c>
      <c r="AK1164" s="54">
        <v>2621285</v>
      </c>
      <c r="AL1164" s="49" t="s">
        <v>6179</v>
      </c>
    </row>
    <row r="1165" spans="1:38" hidden="1" x14ac:dyDescent="0.25">
      <c r="A1165" s="47">
        <v>130380</v>
      </c>
      <c r="B1165" s="48">
        <v>1</v>
      </c>
      <c r="C1165" s="49" t="s">
        <v>31</v>
      </c>
      <c r="D1165" s="50">
        <v>43977</v>
      </c>
      <c r="E1165" s="49" t="s">
        <v>75</v>
      </c>
      <c r="F1165" s="50">
        <v>44299</v>
      </c>
      <c r="G1165" s="49" t="s">
        <v>529</v>
      </c>
      <c r="H1165" s="51" t="s">
        <v>320</v>
      </c>
      <c r="I1165" s="49" t="s">
        <v>614</v>
      </c>
      <c r="J1165" s="49" t="s">
        <v>116</v>
      </c>
      <c r="K1165" s="49"/>
      <c r="L1165" s="52" t="s">
        <v>116</v>
      </c>
      <c r="M1165" s="51" t="s">
        <v>6323</v>
      </c>
      <c r="N1165" s="51" t="s">
        <v>2343</v>
      </c>
      <c r="O1165" s="49" t="s">
        <v>188</v>
      </c>
      <c r="P1165" s="51" t="s">
        <v>443</v>
      </c>
      <c r="Q1165" s="51" t="s">
        <v>2343</v>
      </c>
      <c r="R1165" s="111" t="s">
        <v>139</v>
      </c>
      <c r="S1165" s="130" t="s">
        <v>4621</v>
      </c>
      <c r="T1165" s="120" t="s">
        <v>4621</v>
      </c>
      <c r="U1165" s="53">
        <v>7.0000000000000007E-2</v>
      </c>
      <c r="V1165" s="50">
        <v>44281</v>
      </c>
      <c r="W1165" s="49" t="s">
        <v>1179</v>
      </c>
      <c r="X1165" s="52" t="s">
        <v>472</v>
      </c>
      <c r="Y1165" s="49" t="s">
        <v>140</v>
      </c>
      <c r="Z1165" s="127" t="s">
        <v>20460</v>
      </c>
      <c r="AA1165" s="51"/>
      <c r="AB1165" s="54">
        <v>0</v>
      </c>
      <c r="AC1165" s="54">
        <v>0</v>
      </c>
      <c r="AD1165" s="54">
        <v>78100</v>
      </c>
      <c r="AE1165" s="54">
        <v>67800</v>
      </c>
      <c r="AF1165" s="3">
        <f>SUM(Table2[[#This Row],[PE 2021 Obligations]],Table2[[#This Row],[ROW 2021 Obligations]],Table2[[#This Row],[Construction 2021 Obligations]],Table2[[#This Row],[Paving 2021 Obligations]])</f>
        <v>145900</v>
      </c>
      <c r="AG1165" s="54">
        <v>0</v>
      </c>
      <c r="AH1165" s="54">
        <v>0</v>
      </c>
      <c r="AI1165" s="54">
        <v>78100</v>
      </c>
      <c r="AJ1165" s="54">
        <v>67800</v>
      </c>
      <c r="AK1165" s="54">
        <v>145900</v>
      </c>
      <c r="AL1165" s="49" t="s">
        <v>6324</v>
      </c>
    </row>
    <row r="1166" spans="1:38" hidden="1" x14ac:dyDescent="0.25">
      <c r="A1166" s="13">
        <v>130383</v>
      </c>
      <c r="B1166" s="15">
        <v>1</v>
      </c>
      <c r="C1166" s="43" t="s">
        <v>31</v>
      </c>
      <c r="D1166" s="44">
        <v>43977</v>
      </c>
      <c r="E1166" s="43" t="s">
        <v>75</v>
      </c>
      <c r="F1166" s="44">
        <v>44252</v>
      </c>
      <c r="G1166" s="43" t="s">
        <v>74</v>
      </c>
      <c r="H1166" s="45" t="s">
        <v>320</v>
      </c>
      <c r="I1166" s="43" t="s">
        <v>4438</v>
      </c>
      <c r="J1166" s="43" t="s">
        <v>116</v>
      </c>
      <c r="K1166" s="43"/>
      <c r="L1166" s="46" t="s">
        <v>116</v>
      </c>
      <c r="M1166" s="45" t="s">
        <v>6333</v>
      </c>
      <c r="N1166" s="45" t="s">
        <v>2343</v>
      </c>
      <c r="O1166" s="43" t="s">
        <v>188</v>
      </c>
      <c r="P1166" s="45" t="s">
        <v>443</v>
      </c>
      <c r="Q1166" s="45" t="s">
        <v>2343</v>
      </c>
      <c r="R1166" s="112" t="s">
        <v>139</v>
      </c>
      <c r="S1166" s="130" t="s">
        <v>4621</v>
      </c>
      <c r="T1166" s="59" t="s">
        <v>4621</v>
      </c>
      <c r="U1166" s="10">
        <v>1.02</v>
      </c>
      <c r="V1166" s="44">
        <v>44232</v>
      </c>
      <c r="W1166" s="43" t="s">
        <v>1179</v>
      </c>
      <c r="X1166" s="46" t="s">
        <v>472</v>
      </c>
      <c r="Y1166" s="43" t="s">
        <v>140</v>
      </c>
      <c r="Z1166" s="127" t="s">
        <v>20460</v>
      </c>
      <c r="AA1166" s="45"/>
      <c r="AB1166" s="3">
        <v>0</v>
      </c>
      <c r="AC1166" s="3">
        <v>0</v>
      </c>
      <c r="AD1166" s="3">
        <v>196390</v>
      </c>
      <c r="AE1166" s="3">
        <v>791400</v>
      </c>
      <c r="AF1166" s="3">
        <f>SUM(Table2[[#This Row],[PE 2021 Obligations]],Table2[[#This Row],[ROW 2021 Obligations]],Table2[[#This Row],[Construction 2021 Obligations]],Table2[[#This Row],[Paving 2021 Obligations]])</f>
        <v>987790</v>
      </c>
      <c r="AG1166" s="3">
        <v>0</v>
      </c>
      <c r="AH1166" s="3">
        <v>0</v>
      </c>
      <c r="AI1166" s="3">
        <v>196390</v>
      </c>
      <c r="AJ1166" s="3">
        <v>791400</v>
      </c>
      <c r="AK1166" s="3">
        <v>987790</v>
      </c>
      <c r="AL1166" s="43" t="s">
        <v>6334</v>
      </c>
    </row>
    <row r="1167" spans="1:38" x14ac:dyDescent="0.25">
      <c r="A1167" s="13">
        <v>130469</v>
      </c>
      <c r="B1167" s="15">
        <v>2</v>
      </c>
      <c r="C1167" s="43" t="s">
        <v>31</v>
      </c>
      <c r="D1167" s="44">
        <v>43985</v>
      </c>
      <c r="E1167" s="43" t="s">
        <v>75</v>
      </c>
      <c r="F1167" s="44">
        <v>44312</v>
      </c>
      <c r="G1167" s="43" t="s">
        <v>81</v>
      </c>
      <c r="H1167" s="45" t="s">
        <v>162</v>
      </c>
      <c r="I1167" s="43" t="s">
        <v>464</v>
      </c>
      <c r="J1167" s="43" t="s">
        <v>116</v>
      </c>
      <c r="K1167" s="43"/>
      <c r="L1167" s="46" t="s">
        <v>116</v>
      </c>
      <c r="M1167" s="45" t="s">
        <v>6403</v>
      </c>
      <c r="N1167" s="45" t="s">
        <v>2343</v>
      </c>
      <c r="O1167" s="43" t="s">
        <v>188</v>
      </c>
      <c r="P1167" s="45" t="s">
        <v>443</v>
      </c>
      <c r="Q1167" s="45" t="s">
        <v>2343</v>
      </c>
      <c r="R1167" s="112" t="s">
        <v>139</v>
      </c>
      <c r="S1167" s="130" t="s">
        <v>4621</v>
      </c>
      <c r="T1167" s="59" t="s">
        <v>4621</v>
      </c>
      <c r="U1167" s="10">
        <v>7.31</v>
      </c>
      <c r="V1167" s="44">
        <v>44232</v>
      </c>
      <c r="W1167" s="43" t="s">
        <v>1179</v>
      </c>
      <c r="X1167" s="46" t="s">
        <v>43</v>
      </c>
      <c r="Y1167" s="43" t="s">
        <v>78</v>
      </c>
      <c r="Z1167" s="112" t="s">
        <v>20461</v>
      </c>
      <c r="AA1167" s="45"/>
      <c r="AB1167" s="3">
        <v>0</v>
      </c>
      <c r="AC1167" s="3">
        <v>0</v>
      </c>
      <c r="AD1167" s="3">
        <v>33107</v>
      </c>
      <c r="AE1167" s="3">
        <v>1472009</v>
      </c>
      <c r="AF1167" s="3">
        <f>SUM(Table2[[#This Row],[PE 2021 Obligations]],Table2[[#This Row],[ROW 2021 Obligations]],Table2[[#This Row],[Construction 2021 Obligations]],Table2[[#This Row],[Paving 2021 Obligations]])</f>
        <v>1505116</v>
      </c>
      <c r="AG1167" s="3">
        <v>0</v>
      </c>
      <c r="AH1167" s="3">
        <v>0</v>
      </c>
      <c r="AI1167" s="3">
        <v>33107</v>
      </c>
      <c r="AJ1167" s="3">
        <v>1472009</v>
      </c>
      <c r="AK1167" s="3">
        <v>1505116</v>
      </c>
      <c r="AL1167" s="43" t="s">
        <v>6404</v>
      </c>
    </row>
    <row r="1168" spans="1:38" hidden="1" x14ac:dyDescent="0.25">
      <c r="A1168" s="13">
        <v>130479</v>
      </c>
      <c r="B1168" s="15">
        <v>2</v>
      </c>
      <c r="C1168" s="43" t="s">
        <v>31</v>
      </c>
      <c r="D1168" s="44">
        <v>43985</v>
      </c>
      <c r="E1168" s="43" t="s">
        <v>75</v>
      </c>
      <c r="F1168" s="44">
        <v>44349</v>
      </c>
      <c r="G1168" s="43" t="s">
        <v>514</v>
      </c>
      <c r="H1168" s="45" t="s">
        <v>397</v>
      </c>
      <c r="I1168" s="43" t="s">
        <v>2527</v>
      </c>
      <c r="J1168" s="43" t="s">
        <v>116</v>
      </c>
      <c r="K1168" s="43"/>
      <c r="L1168" s="46" t="s">
        <v>116</v>
      </c>
      <c r="M1168" s="45" t="s">
        <v>6427</v>
      </c>
      <c r="N1168" s="45" t="s">
        <v>2343</v>
      </c>
      <c r="O1168" s="43" t="s">
        <v>188</v>
      </c>
      <c r="P1168" s="45" t="s">
        <v>443</v>
      </c>
      <c r="Q1168" s="45" t="s">
        <v>2343</v>
      </c>
      <c r="R1168" s="112" t="s">
        <v>139</v>
      </c>
      <c r="S1168" s="130" t="s">
        <v>4621</v>
      </c>
      <c r="T1168" s="59" t="s">
        <v>4621</v>
      </c>
      <c r="U1168" s="10">
        <v>1.1000000000000001</v>
      </c>
      <c r="V1168" s="44">
        <v>44323</v>
      </c>
      <c r="W1168" s="43" t="s">
        <v>1179</v>
      </c>
      <c r="X1168" s="46" t="s">
        <v>472</v>
      </c>
      <c r="Y1168" s="43" t="s">
        <v>140</v>
      </c>
      <c r="Z1168" s="112" t="s">
        <v>20460</v>
      </c>
      <c r="AA1168" s="45"/>
      <c r="AB1168" s="3">
        <v>0</v>
      </c>
      <c r="AC1168" s="3">
        <v>0</v>
      </c>
      <c r="AD1168" s="3">
        <v>0</v>
      </c>
      <c r="AE1168" s="3">
        <v>667118</v>
      </c>
      <c r="AF1168" s="3">
        <f>SUM(Table2[[#This Row],[PE 2021 Obligations]],Table2[[#This Row],[ROW 2021 Obligations]],Table2[[#This Row],[Construction 2021 Obligations]],Table2[[#This Row],[Paving 2021 Obligations]])</f>
        <v>667118</v>
      </c>
      <c r="AG1168" s="3">
        <v>0</v>
      </c>
      <c r="AH1168" s="3">
        <v>0</v>
      </c>
      <c r="AI1168" s="3">
        <v>0</v>
      </c>
      <c r="AJ1168" s="3">
        <v>667118</v>
      </c>
      <c r="AK1168" s="3">
        <v>667118</v>
      </c>
      <c r="AL1168" s="43" t="s">
        <v>6428</v>
      </c>
    </row>
    <row r="1169" spans="1:38" x14ac:dyDescent="0.25">
      <c r="A1169" s="13">
        <v>130783</v>
      </c>
      <c r="B1169" s="15">
        <v>3</v>
      </c>
      <c r="C1169" s="43" t="s">
        <v>31</v>
      </c>
      <c r="D1169" s="44">
        <v>44061</v>
      </c>
      <c r="E1169" s="43" t="s">
        <v>75</v>
      </c>
      <c r="F1169" s="44">
        <v>44252</v>
      </c>
      <c r="G1169" s="43" t="s">
        <v>75</v>
      </c>
      <c r="H1169" s="45" t="s">
        <v>49</v>
      </c>
      <c r="I1169" s="43" t="s">
        <v>732</v>
      </c>
      <c r="J1169" s="43" t="s">
        <v>116</v>
      </c>
      <c r="K1169" s="43"/>
      <c r="L1169" s="46" t="s">
        <v>116</v>
      </c>
      <c r="M1169" s="45" t="s">
        <v>6997</v>
      </c>
      <c r="N1169" s="45" t="s">
        <v>2343</v>
      </c>
      <c r="O1169" s="43" t="s">
        <v>188</v>
      </c>
      <c r="P1169" s="45" t="s">
        <v>443</v>
      </c>
      <c r="Q1169" s="45" t="s">
        <v>2343</v>
      </c>
      <c r="R1169" s="112" t="s">
        <v>139</v>
      </c>
      <c r="S1169" s="130" t="s">
        <v>4621</v>
      </c>
      <c r="T1169" s="59" t="s">
        <v>4621</v>
      </c>
      <c r="U1169" s="10">
        <v>4.33</v>
      </c>
      <c r="V1169" s="44">
        <v>44232</v>
      </c>
      <c r="W1169" s="43" t="s">
        <v>1179</v>
      </c>
      <c r="X1169" s="46" t="s">
        <v>43</v>
      </c>
      <c r="Y1169" s="43" t="s">
        <v>78</v>
      </c>
      <c r="Z1169" s="112" t="s">
        <v>20461</v>
      </c>
      <c r="AA1169" s="45"/>
      <c r="AB1169" s="3">
        <v>0</v>
      </c>
      <c r="AC1169" s="3">
        <v>0</v>
      </c>
      <c r="AD1169" s="3">
        <v>22809</v>
      </c>
      <c r="AE1169" s="3">
        <v>1171800</v>
      </c>
      <c r="AF1169" s="3">
        <f>SUM(Table2[[#This Row],[PE 2021 Obligations]],Table2[[#This Row],[ROW 2021 Obligations]],Table2[[#This Row],[Construction 2021 Obligations]],Table2[[#This Row],[Paving 2021 Obligations]])</f>
        <v>1194609</v>
      </c>
      <c r="AG1169" s="3">
        <v>0</v>
      </c>
      <c r="AH1169" s="3">
        <v>0</v>
      </c>
      <c r="AI1169" s="3">
        <v>22809</v>
      </c>
      <c r="AJ1169" s="3">
        <v>1171800</v>
      </c>
      <c r="AK1169" s="3">
        <v>1194609</v>
      </c>
      <c r="AL1169" s="43" t="s">
        <v>6998</v>
      </c>
    </row>
    <row r="1170" spans="1:38" hidden="1" x14ac:dyDescent="0.25">
      <c r="A1170" s="47">
        <v>130785</v>
      </c>
      <c r="B1170" s="48">
        <v>3</v>
      </c>
      <c r="C1170" s="49" t="s">
        <v>31</v>
      </c>
      <c r="D1170" s="50">
        <v>44061</v>
      </c>
      <c r="E1170" s="49" t="s">
        <v>75</v>
      </c>
      <c r="F1170" s="50">
        <v>44252</v>
      </c>
      <c r="G1170" s="49" t="s">
        <v>832</v>
      </c>
      <c r="H1170" s="51" t="s">
        <v>362</v>
      </c>
      <c r="I1170" s="49" t="s">
        <v>686</v>
      </c>
      <c r="J1170" s="49" t="s">
        <v>116</v>
      </c>
      <c r="K1170" s="49"/>
      <c r="L1170" s="52" t="s">
        <v>116</v>
      </c>
      <c r="M1170" s="51" t="s">
        <v>6999</v>
      </c>
      <c r="N1170" s="51" t="s">
        <v>2343</v>
      </c>
      <c r="O1170" s="49" t="s">
        <v>188</v>
      </c>
      <c r="P1170" s="51" t="s">
        <v>443</v>
      </c>
      <c r="Q1170" s="51" t="s">
        <v>2343</v>
      </c>
      <c r="R1170" s="111" t="s">
        <v>139</v>
      </c>
      <c r="S1170" s="130" t="s">
        <v>4621</v>
      </c>
      <c r="T1170" s="120" t="s">
        <v>4621</v>
      </c>
      <c r="U1170" s="53">
        <v>2.29</v>
      </c>
      <c r="V1170" s="50">
        <v>44232</v>
      </c>
      <c r="W1170" s="49" t="s">
        <v>1179</v>
      </c>
      <c r="X1170" s="52" t="s">
        <v>43</v>
      </c>
      <c r="Y1170" s="49" t="s">
        <v>140</v>
      </c>
      <c r="Z1170" s="112" t="s">
        <v>20460</v>
      </c>
      <c r="AA1170" s="51"/>
      <c r="AB1170" s="54">
        <v>0</v>
      </c>
      <c r="AC1170" s="54">
        <v>0</v>
      </c>
      <c r="AD1170" s="54">
        <v>34970</v>
      </c>
      <c r="AE1170" s="54">
        <v>1111397</v>
      </c>
      <c r="AF1170" s="3">
        <f>SUM(Table2[[#This Row],[PE 2021 Obligations]],Table2[[#This Row],[ROW 2021 Obligations]],Table2[[#This Row],[Construction 2021 Obligations]],Table2[[#This Row],[Paving 2021 Obligations]])</f>
        <v>1146367</v>
      </c>
      <c r="AG1170" s="54">
        <v>0</v>
      </c>
      <c r="AH1170" s="54">
        <v>0</v>
      </c>
      <c r="AI1170" s="54">
        <v>34970</v>
      </c>
      <c r="AJ1170" s="54">
        <v>1111397</v>
      </c>
      <c r="AK1170" s="54">
        <v>1146367</v>
      </c>
      <c r="AL1170" s="49" t="s">
        <v>7000</v>
      </c>
    </row>
    <row r="1171" spans="1:38" x14ac:dyDescent="0.25">
      <c r="A1171" s="13">
        <v>130786</v>
      </c>
      <c r="B1171" s="15">
        <v>3</v>
      </c>
      <c r="C1171" s="43" t="s">
        <v>31</v>
      </c>
      <c r="D1171" s="44">
        <v>44061</v>
      </c>
      <c r="E1171" s="43" t="s">
        <v>75</v>
      </c>
      <c r="F1171" s="44">
        <v>44261</v>
      </c>
      <c r="G1171" s="43" t="s">
        <v>486</v>
      </c>
      <c r="H1171" s="45" t="s">
        <v>362</v>
      </c>
      <c r="I1171" s="43" t="s">
        <v>1285</v>
      </c>
      <c r="J1171" s="43" t="s">
        <v>116</v>
      </c>
      <c r="K1171" s="43"/>
      <c r="L1171" s="46" t="s">
        <v>116</v>
      </c>
      <c r="M1171" s="45" t="s">
        <v>7001</v>
      </c>
      <c r="N1171" s="45" t="s">
        <v>2343</v>
      </c>
      <c r="O1171" s="43" t="s">
        <v>188</v>
      </c>
      <c r="P1171" s="45" t="s">
        <v>443</v>
      </c>
      <c r="Q1171" s="45" t="s">
        <v>2343</v>
      </c>
      <c r="R1171" s="112" t="s">
        <v>139</v>
      </c>
      <c r="S1171" s="130" t="s">
        <v>4621</v>
      </c>
      <c r="T1171" s="59" t="s">
        <v>4621</v>
      </c>
      <c r="U1171" s="10">
        <v>1.57</v>
      </c>
      <c r="V1171" s="44">
        <v>44232</v>
      </c>
      <c r="W1171" s="43"/>
      <c r="X1171" s="46" t="s">
        <v>43</v>
      </c>
      <c r="Y1171" s="43" t="s">
        <v>78</v>
      </c>
      <c r="Z1171" s="112" t="s">
        <v>20461</v>
      </c>
      <c r="AA1171" s="45"/>
      <c r="AB1171" s="3">
        <v>0</v>
      </c>
      <c r="AC1171" s="3">
        <v>0</v>
      </c>
      <c r="AD1171" s="3">
        <v>0</v>
      </c>
      <c r="AE1171" s="3">
        <v>261752</v>
      </c>
      <c r="AF1171" s="3">
        <f>SUM(Table2[[#This Row],[PE 2021 Obligations]],Table2[[#This Row],[ROW 2021 Obligations]],Table2[[#This Row],[Construction 2021 Obligations]],Table2[[#This Row],[Paving 2021 Obligations]])</f>
        <v>261752</v>
      </c>
      <c r="AG1171" s="3">
        <v>0</v>
      </c>
      <c r="AH1171" s="3">
        <v>0</v>
      </c>
      <c r="AI1171" s="3">
        <v>0</v>
      </c>
      <c r="AJ1171" s="3">
        <v>261752</v>
      </c>
      <c r="AK1171" s="3">
        <v>261752</v>
      </c>
      <c r="AL1171" s="43" t="s">
        <v>7002</v>
      </c>
    </row>
    <row r="1172" spans="1:38" x14ac:dyDescent="0.25">
      <c r="A1172" s="13">
        <v>130790</v>
      </c>
      <c r="B1172" s="15">
        <v>3</v>
      </c>
      <c r="C1172" s="43" t="s">
        <v>31</v>
      </c>
      <c r="D1172" s="44">
        <v>44061</v>
      </c>
      <c r="E1172" s="43" t="s">
        <v>75</v>
      </c>
      <c r="F1172" s="44">
        <v>44349</v>
      </c>
      <c r="G1172" s="43" t="s">
        <v>832</v>
      </c>
      <c r="H1172" s="45" t="s">
        <v>255</v>
      </c>
      <c r="I1172" s="43" t="s">
        <v>5301</v>
      </c>
      <c r="J1172" s="43" t="s">
        <v>116</v>
      </c>
      <c r="K1172" s="43"/>
      <c r="L1172" s="46" t="s">
        <v>116</v>
      </c>
      <c r="M1172" s="45" t="s">
        <v>7009</v>
      </c>
      <c r="N1172" s="45" t="s">
        <v>2343</v>
      </c>
      <c r="O1172" s="43" t="s">
        <v>188</v>
      </c>
      <c r="P1172" s="45" t="s">
        <v>443</v>
      </c>
      <c r="Q1172" s="45" t="s">
        <v>2343</v>
      </c>
      <c r="R1172" s="112" t="s">
        <v>139</v>
      </c>
      <c r="S1172" s="130" t="s">
        <v>4621</v>
      </c>
      <c r="T1172" s="59" t="s">
        <v>4621</v>
      </c>
      <c r="U1172" s="10">
        <v>0.59</v>
      </c>
      <c r="V1172" s="44">
        <v>44323</v>
      </c>
      <c r="W1172" s="43" t="s">
        <v>1179</v>
      </c>
      <c r="X1172" s="46" t="s">
        <v>43</v>
      </c>
      <c r="Y1172" s="43" t="s">
        <v>78</v>
      </c>
      <c r="Z1172" s="112" t="s">
        <v>20461</v>
      </c>
      <c r="AA1172" s="45"/>
      <c r="AB1172" s="3">
        <v>0</v>
      </c>
      <c r="AC1172" s="3">
        <v>0</v>
      </c>
      <c r="AD1172" s="3">
        <v>67720</v>
      </c>
      <c r="AE1172" s="3">
        <v>164442</v>
      </c>
      <c r="AF1172" s="3">
        <f>SUM(Table2[[#This Row],[PE 2021 Obligations]],Table2[[#This Row],[ROW 2021 Obligations]],Table2[[#This Row],[Construction 2021 Obligations]],Table2[[#This Row],[Paving 2021 Obligations]])</f>
        <v>232162</v>
      </c>
      <c r="AG1172" s="3">
        <v>0</v>
      </c>
      <c r="AH1172" s="3">
        <v>0</v>
      </c>
      <c r="AI1172" s="3">
        <v>67720</v>
      </c>
      <c r="AJ1172" s="3">
        <v>164442</v>
      </c>
      <c r="AK1172" s="3">
        <v>232162</v>
      </c>
      <c r="AL1172" s="43" t="s">
        <v>7010</v>
      </c>
    </row>
    <row r="1173" spans="1:38" x14ac:dyDescent="0.25">
      <c r="A1173" s="47">
        <v>130791</v>
      </c>
      <c r="B1173" s="48">
        <v>3</v>
      </c>
      <c r="C1173" s="49" t="s">
        <v>31</v>
      </c>
      <c r="D1173" s="50">
        <v>44061</v>
      </c>
      <c r="E1173" s="49" t="s">
        <v>75</v>
      </c>
      <c r="F1173" s="50">
        <v>44349</v>
      </c>
      <c r="G1173" s="49" t="s">
        <v>832</v>
      </c>
      <c r="H1173" s="51" t="s">
        <v>255</v>
      </c>
      <c r="I1173" s="49" t="s">
        <v>7011</v>
      </c>
      <c r="J1173" s="49" t="s">
        <v>116</v>
      </c>
      <c r="K1173" s="49"/>
      <c r="L1173" s="52" t="s">
        <v>116</v>
      </c>
      <c r="M1173" s="51" t="s">
        <v>7012</v>
      </c>
      <c r="N1173" s="51" t="s">
        <v>2343</v>
      </c>
      <c r="O1173" s="49" t="s">
        <v>188</v>
      </c>
      <c r="P1173" s="51" t="s">
        <v>443</v>
      </c>
      <c r="Q1173" s="51" t="s">
        <v>2343</v>
      </c>
      <c r="R1173" s="111" t="s">
        <v>139</v>
      </c>
      <c r="S1173" s="130" t="s">
        <v>4621</v>
      </c>
      <c r="T1173" s="120" t="s">
        <v>4621</v>
      </c>
      <c r="U1173" s="53">
        <v>0.59</v>
      </c>
      <c r="V1173" s="50">
        <v>44323</v>
      </c>
      <c r="W1173" s="49"/>
      <c r="X1173" s="52" t="s">
        <v>43</v>
      </c>
      <c r="Y1173" s="49" t="s">
        <v>78</v>
      </c>
      <c r="Z1173" s="112" t="s">
        <v>20461</v>
      </c>
      <c r="AA1173" s="51"/>
      <c r="AB1173" s="54">
        <v>0</v>
      </c>
      <c r="AC1173" s="54">
        <v>0</v>
      </c>
      <c r="AD1173" s="54">
        <v>64890</v>
      </c>
      <c r="AE1173" s="54">
        <v>167879</v>
      </c>
      <c r="AF1173" s="3">
        <f>SUM(Table2[[#This Row],[PE 2021 Obligations]],Table2[[#This Row],[ROW 2021 Obligations]],Table2[[#This Row],[Construction 2021 Obligations]],Table2[[#This Row],[Paving 2021 Obligations]])</f>
        <v>232769</v>
      </c>
      <c r="AG1173" s="54">
        <v>0</v>
      </c>
      <c r="AH1173" s="54">
        <v>0</v>
      </c>
      <c r="AI1173" s="54">
        <v>64890</v>
      </c>
      <c r="AJ1173" s="54">
        <v>167879</v>
      </c>
      <c r="AK1173" s="54">
        <v>232769</v>
      </c>
      <c r="AL1173" s="49" t="s">
        <v>7013</v>
      </c>
    </row>
    <row r="1174" spans="1:38" hidden="1" x14ac:dyDescent="0.25">
      <c r="A1174" s="13">
        <v>130792</v>
      </c>
      <c r="B1174" s="15">
        <v>3</v>
      </c>
      <c r="C1174" s="43" t="s">
        <v>31</v>
      </c>
      <c r="D1174" s="44">
        <v>44061</v>
      </c>
      <c r="E1174" s="43" t="s">
        <v>75</v>
      </c>
      <c r="F1174" s="44">
        <v>44349</v>
      </c>
      <c r="G1174" s="43" t="s">
        <v>832</v>
      </c>
      <c r="H1174" s="45" t="s">
        <v>255</v>
      </c>
      <c r="I1174" s="43" t="s">
        <v>1681</v>
      </c>
      <c r="J1174" s="43" t="s">
        <v>116</v>
      </c>
      <c r="K1174" s="43"/>
      <c r="L1174" s="46" t="s">
        <v>116</v>
      </c>
      <c r="M1174" s="45" t="s">
        <v>7014</v>
      </c>
      <c r="N1174" s="45" t="s">
        <v>2343</v>
      </c>
      <c r="O1174" s="43" t="s">
        <v>188</v>
      </c>
      <c r="P1174" s="45" t="s">
        <v>443</v>
      </c>
      <c r="Q1174" s="45" t="s">
        <v>2343</v>
      </c>
      <c r="R1174" s="112" t="s">
        <v>139</v>
      </c>
      <c r="S1174" s="130" t="s">
        <v>4621</v>
      </c>
      <c r="T1174" s="59" t="s">
        <v>4621</v>
      </c>
      <c r="U1174" s="10">
        <v>0.48</v>
      </c>
      <c r="V1174" s="44">
        <v>44323</v>
      </c>
      <c r="W1174" s="43" t="s">
        <v>1179</v>
      </c>
      <c r="X1174" s="46" t="s">
        <v>43</v>
      </c>
      <c r="Y1174" s="43" t="s">
        <v>140</v>
      </c>
      <c r="Z1174" s="112" t="s">
        <v>20460</v>
      </c>
      <c r="AA1174" s="45"/>
      <c r="AB1174" s="3">
        <v>0</v>
      </c>
      <c r="AC1174" s="3">
        <v>0</v>
      </c>
      <c r="AD1174" s="3">
        <v>17390</v>
      </c>
      <c r="AE1174" s="3">
        <v>242658</v>
      </c>
      <c r="AF1174" s="3">
        <f>SUM(Table2[[#This Row],[PE 2021 Obligations]],Table2[[#This Row],[ROW 2021 Obligations]],Table2[[#This Row],[Construction 2021 Obligations]],Table2[[#This Row],[Paving 2021 Obligations]])</f>
        <v>260048</v>
      </c>
      <c r="AG1174" s="3">
        <v>0</v>
      </c>
      <c r="AH1174" s="3">
        <v>0</v>
      </c>
      <c r="AI1174" s="3">
        <v>17390</v>
      </c>
      <c r="AJ1174" s="3">
        <v>242658</v>
      </c>
      <c r="AK1174" s="3">
        <v>260048</v>
      </c>
      <c r="AL1174" s="43" t="s">
        <v>7015</v>
      </c>
    </row>
    <row r="1175" spans="1:38" x14ac:dyDescent="0.25">
      <c r="A1175" s="47">
        <v>130793</v>
      </c>
      <c r="B1175" s="48">
        <v>3</v>
      </c>
      <c r="C1175" s="49" t="s">
        <v>31</v>
      </c>
      <c r="D1175" s="50">
        <v>44061</v>
      </c>
      <c r="E1175" s="49" t="s">
        <v>75</v>
      </c>
      <c r="F1175" s="50">
        <v>44349</v>
      </c>
      <c r="G1175" s="49" t="s">
        <v>832</v>
      </c>
      <c r="H1175" s="51" t="s">
        <v>255</v>
      </c>
      <c r="I1175" s="49" t="s">
        <v>7016</v>
      </c>
      <c r="J1175" s="49" t="s">
        <v>116</v>
      </c>
      <c r="K1175" s="49"/>
      <c r="L1175" s="52" t="s">
        <v>116</v>
      </c>
      <c r="M1175" s="51" t="s">
        <v>7017</v>
      </c>
      <c r="N1175" s="51" t="s">
        <v>2343</v>
      </c>
      <c r="O1175" s="49" t="s">
        <v>188</v>
      </c>
      <c r="P1175" s="51" t="s">
        <v>443</v>
      </c>
      <c r="Q1175" s="51" t="s">
        <v>2343</v>
      </c>
      <c r="R1175" s="111" t="s">
        <v>139</v>
      </c>
      <c r="S1175" s="130" t="s">
        <v>4621</v>
      </c>
      <c r="T1175" s="120" t="s">
        <v>4621</v>
      </c>
      <c r="U1175" s="53">
        <v>2.0699999999999998</v>
      </c>
      <c r="V1175" s="50">
        <v>44323</v>
      </c>
      <c r="W1175" s="49" t="s">
        <v>1179</v>
      </c>
      <c r="X1175" s="52" t="s">
        <v>43</v>
      </c>
      <c r="Y1175" s="49" t="s">
        <v>78</v>
      </c>
      <c r="Z1175" s="112" t="s">
        <v>20461</v>
      </c>
      <c r="AA1175" s="51"/>
      <c r="AB1175" s="54">
        <v>0</v>
      </c>
      <c r="AC1175" s="54">
        <v>0</v>
      </c>
      <c r="AD1175" s="54">
        <v>71350</v>
      </c>
      <c r="AE1175" s="54">
        <v>476893</v>
      </c>
      <c r="AF1175" s="3">
        <f>SUM(Table2[[#This Row],[PE 2021 Obligations]],Table2[[#This Row],[ROW 2021 Obligations]],Table2[[#This Row],[Construction 2021 Obligations]],Table2[[#This Row],[Paving 2021 Obligations]])</f>
        <v>548243</v>
      </c>
      <c r="AG1175" s="54">
        <v>0</v>
      </c>
      <c r="AH1175" s="54">
        <v>0</v>
      </c>
      <c r="AI1175" s="54">
        <v>71350</v>
      </c>
      <c r="AJ1175" s="54">
        <v>476893</v>
      </c>
      <c r="AK1175" s="54">
        <v>548243</v>
      </c>
      <c r="AL1175" s="49" t="s">
        <v>7018</v>
      </c>
    </row>
    <row r="1176" spans="1:38" hidden="1" x14ac:dyDescent="0.25">
      <c r="A1176" s="47">
        <v>129475</v>
      </c>
      <c r="B1176" s="48">
        <v>3</v>
      </c>
      <c r="C1176" s="49" t="s">
        <v>31</v>
      </c>
      <c r="D1176" s="50">
        <v>43685</v>
      </c>
      <c r="E1176" s="49" t="s">
        <v>75</v>
      </c>
      <c r="F1176" s="50">
        <v>44349</v>
      </c>
      <c r="G1176" s="49" t="s">
        <v>832</v>
      </c>
      <c r="H1176" s="51" t="s">
        <v>69</v>
      </c>
      <c r="I1176" s="49" t="s">
        <v>2270</v>
      </c>
      <c r="J1176" s="49" t="s">
        <v>116</v>
      </c>
      <c r="K1176" s="49"/>
      <c r="L1176" s="52" t="s">
        <v>116</v>
      </c>
      <c r="M1176" s="51" t="s">
        <v>5478</v>
      </c>
      <c r="N1176" s="51" t="s">
        <v>2343</v>
      </c>
      <c r="O1176" s="49" t="s">
        <v>188</v>
      </c>
      <c r="P1176" s="51" t="s">
        <v>188</v>
      </c>
      <c r="Q1176" s="51" t="s">
        <v>2343</v>
      </c>
      <c r="R1176" s="111" t="s">
        <v>139</v>
      </c>
      <c r="S1176" s="130" t="s">
        <v>4621</v>
      </c>
      <c r="T1176" s="120" t="s">
        <v>4621</v>
      </c>
      <c r="U1176" s="53">
        <v>9.41</v>
      </c>
      <c r="V1176" s="50">
        <v>44323</v>
      </c>
      <c r="W1176" s="49" t="s">
        <v>1179</v>
      </c>
      <c r="X1176" s="52" t="s">
        <v>472</v>
      </c>
      <c r="Y1176" s="49" t="s">
        <v>140</v>
      </c>
      <c r="Z1176" s="112" t="s">
        <v>20460</v>
      </c>
      <c r="AA1176" s="51"/>
      <c r="AB1176" s="54">
        <v>0</v>
      </c>
      <c r="AC1176" s="54">
        <v>0</v>
      </c>
      <c r="AD1176" s="54">
        <v>0</v>
      </c>
      <c r="AE1176" s="54">
        <v>2867370</v>
      </c>
      <c r="AF1176" s="3">
        <f>SUM(Table2[[#This Row],[PE 2021 Obligations]],Table2[[#This Row],[ROW 2021 Obligations]],Table2[[#This Row],[Construction 2021 Obligations]],Table2[[#This Row],[Paving 2021 Obligations]])</f>
        <v>2867370</v>
      </c>
      <c r="AG1176" s="54">
        <v>0</v>
      </c>
      <c r="AH1176" s="54">
        <v>0</v>
      </c>
      <c r="AI1176" s="54">
        <v>0</v>
      </c>
      <c r="AJ1176" s="54">
        <v>2867370</v>
      </c>
      <c r="AK1176" s="54">
        <v>2867370</v>
      </c>
      <c r="AL1176" s="49" t="s">
        <v>5479</v>
      </c>
    </row>
    <row r="1177" spans="1:38" x14ac:dyDescent="0.25">
      <c r="A1177" s="47">
        <v>130283</v>
      </c>
      <c r="B1177" s="48">
        <v>4</v>
      </c>
      <c r="C1177" s="49" t="s">
        <v>73</v>
      </c>
      <c r="D1177" s="50">
        <v>43951</v>
      </c>
      <c r="E1177" s="49" t="s">
        <v>75</v>
      </c>
      <c r="F1177" s="50">
        <v>44323</v>
      </c>
      <c r="G1177" s="49" t="s">
        <v>75</v>
      </c>
      <c r="H1177" s="51" t="s">
        <v>126</v>
      </c>
      <c r="I1177" s="49" t="s">
        <v>4170</v>
      </c>
      <c r="J1177" s="49" t="s">
        <v>116</v>
      </c>
      <c r="K1177" s="49"/>
      <c r="L1177" s="52" t="s">
        <v>116</v>
      </c>
      <c r="M1177" s="51" t="s">
        <v>6191</v>
      </c>
      <c r="N1177" s="51" t="s">
        <v>6192</v>
      </c>
      <c r="O1177" s="49" t="s">
        <v>188</v>
      </c>
      <c r="P1177" s="51" t="s">
        <v>443</v>
      </c>
      <c r="Q1177" s="51" t="s">
        <v>6192</v>
      </c>
      <c r="R1177" s="111" t="s">
        <v>139</v>
      </c>
      <c r="S1177" s="130" t="s">
        <v>4621</v>
      </c>
      <c r="T1177" s="120" t="s">
        <v>4621</v>
      </c>
      <c r="U1177" s="53">
        <v>3.1</v>
      </c>
      <c r="V1177" s="50">
        <v>44365</v>
      </c>
      <c r="W1177" s="49" t="s">
        <v>1179</v>
      </c>
      <c r="X1177" s="52" t="s">
        <v>43</v>
      </c>
      <c r="Y1177" s="49" t="s">
        <v>78</v>
      </c>
      <c r="Z1177" s="112" t="s">
        <v>20461</v>
      </c>
      <c r="AA1177" s="51"/>
      <c r="AB1177" s="54">
        <v>0</v>
      </c>
      <c r="AC1177" s="54">
        <v>0</v>
      </c>
      <c r="AD1177" s="54">
        <v>170400</v>
      </c>
      <c r="AE1177" s="54">
        <v>3728000</v>
      </c>
      <c r="AF1177" s="3">
        <f>SUM(Table2[[#This Row],[PE 2021 Obligations]],Table2[[#This Row],[ROW 2021 Obligations]],Table2[[#This Row],[Construction 2021 Obligations]],Table2[[#This Row],[Paving 2021 Obligations]])</f>
        <v>3898400</v>
      </c>
      <c r="AG1177" s="54">
        <v>0</v>
      </c>
      <c r="AH1177" s="54">
        <v>0</v>
      </c>
      <c r="AI1177" s="54">
        <v>170400</v>
      </c>
      <c r="AJ1177" s="54">
        <v>3728000</v>
      </c>
      <c r="AK1177" s="54">
        <v>3898400</v>
      </c>
      <c r="AL1177" s="49" t="s">
        <v>6193</v>
      </c>
    </row>
    <row r="1178" spans="1:38" ht="30" hidden="1" x14ac:dyDescent="0.25">
      <c r="A1178" s="47">
        <v>129262</v>
      </c>
      <c r="B1178" s="48">
        <v>2</v>
      </c>
      <c r="C1178" s="49" t="s">
        <v>31</v>
      </c>
      <c r="D1178" s="50">
        <v>43644</v>
      </c>
      <c r="E1178" s="49" t="s">
        <v>75</v>
      </c>
      <c r="F1178" s="50">
        <v>44252</v>
      </c>
      <c r="G1178" s="49" t="s">
        <v>32</v>
      </c>
      <c r="H1178" s="51" t="s">
        <v>5390</v>
      </c>
      <c r="I1178" s="49" t="s">
        <v>732</v>
      </c>
      <c r="J1178" s="49" t="s">
        <v>116</v>
      </c>
      <c r="K1178" s="49"/>
      <c r="L1178" s="52" t="s">
        <v>116</v>
      </c>
      <c r="M1178" s="51" t="s">
        <v>5391</v>
      </c>
      <c r="N1178" s="51" t="s">
        <v>5392</v>
      </c>
      <c r="O1178" s="49" t="s">
        <v>188</v>
      </c>
      <c r="P1178" s="51" t="s">
        <v>443</v>
      </c>
      <c r="Q1178" s="51" t="s">
        <v>5392</v>
      </c>
      <c r="R1178" s="111" t="s">
        <v>139</v>
      </c>
      <c r="S1178" s="111" t="s">
        <v>84</v>
      </c>
      <c r="T1178" s="120"/>
      <c r="U1178" s="53">
        <v>3.915</v>
      </c>
      <c r="V1178" s="50">
        <v>44232</v>
      </c>
      <c r="W1178" s="49" t="s">
        <v>1179</v>
      </c>
      <c r="X1178" s="52" t="s">
        <v>43</v>
      </c>
      <c r="Y1178" s="49" t="s">
        <v>78</v>
      </c>
      <c r="Z1178" s="112" t="s">
        <v>20461</v>
      </c>
      <c r="AA1178" s="51"/>
      <c r="AB1178" s="54">
        <v>0</v>
      </c>
      <c r="AC1178" s="54">
        <v>0</v>
      </c>
      <c r="AD1178" s="54">
        <v>0</v>
      </c>
      <c r="AE1178" s="54">
        <v>2574403</v>
      </c>
      <c r="AF1178" s="3">
        <f>SUM(Table2[[#This Row],[PE 2021 Obligations]],Table2[[#This Row],[ROW 2021 Obligations]],Table2[[#This Row],[Construction 2021 Obligations]],Table2[[#This Row],[Paving 2021 Obligations]])</f>
        <v>2574403</v>
      </c>
      <c r="AG1178" s="54">
        <v>0</v>
      </c>
      <c r="AH1178" s="54">
        <v>0</v>
      </c>
      <c r="AI1178" s="54">
        <v>0</v>
      </c>
      <c r="AJ1178" s="54">
        <v>2574403</v>
      </c>
      <c r="AK1178" s="54">
        <v>2574403</v>
      </c>
      <c r="AL1178" s="49" t="s">
        <v>5393</v>
      </c>
    </row>
    <row r="1179" spans="1:38" hidden="1" x14ac:dyDescent="0.25">
      <c r="A1179" s="47">
        <v>129180</v>
      </c>
      <c r="B1179" s="48">
        <v>3</v>
      </c>
      <c r="C1179" s="49" t="s">
        <v>474</v>
      </c>
      <c r="D1179" s="50">
        <v>43641</v>
      </c>
      <c r="E1179" s="49" t="s">
        <v>75</v>
      </c>
      <c r="F1179" s="50">
        <v>44344</v>
      </c>
      <c r="G1179" s="49" t="s">
        <v>32</v>
      </c>
      <c r="H1179" s="51" t="s">
        <v>98</v>
      </c>
      <c r="I1179" s="49" t="s">
        <v>1939</v>
      </c>
      <c r="J1179" s="49" t="s">
        <v>116</v>
      </c>
      <c r="K1179" s="49"/>
      <c r="L1179" s="52" t="s">
        <v>116</v>
      </c>
      <c r="M1179" s="51" t="s">
        <v>5292</v>
      </c>
      <c r="N1179" s="51" t="s">
        <v>5293</v>
      </c>
      <c r="O1179" s="49" t="s">
        <v>188</v>
      </c>
      <c r="P1179" s="51" t="s">
        <v>443</v>
      </c>
      <c r="Q1179" s="51" t="s">
        <v>5293</v>
      </c>
      <c r="R1179" s="111" t="s">
        <v>139</v>
      </c>
      <c r="S1179" s="130" t="s">
        <v>4621</v>
      </c>
      <c r="T1179" s="120" t="s">
        <v>4621</v>
      </c>
      <c r="U1179" s="53">
        <v>2.5</v>
      </c>
      <c r="V1179" s="50">
        <v>43966</v>
      </c>
      <c r="W1179" s="49" t="s">
        <v>1179</v>
      </c>
      <c r="X1179" s="52" t="s">
        <v>472</v>
      </c>
      <c r="Y1179" s="49" t="s">
        <v>140</v>
      </c>
      <c r="Z1179" s="112" t="s">
        <v>20460</v>
      </c>
      <c r="AA1179" s="51"/>
      <c r="AB1179" s="54">
        <v>0</v>
      </c>
      <c r="AC1179" s="54">
        <v>0</v>
      </c>
      <c r="AD1179" s="54">
        <v>17492</v>
      </c>
      <c r="AE1179" s="54">
        <v>-591930</v>
      </c>
      <c r="AF1179" s="3">
        <f>SUM(Table2[[#This Row],[PE 2021 Obligations]],Table2[[#This Row],[ROW 2021 Obligations]],Table2[[#This Row],[Construction 2021 Obligations]],Table2[[#This Row],[Paving 2021 Obligations]])</f>
        <v>-574438</v>
      </c>
      <c r="AG1179" s="54">
        <v>0</v>
      </c>
      <c r="AH1179" s="54">
        <v>0</v>
      </c>
      <c r="AI1179" s="54">
        <v>188252</v>
      </c>
      <c r="AJ1179" s="54">
        <v>763370</v>
      </c>
      <c r="AK1179" s="54">
        <v>951622</v>
      </c>
      <c r="AL1179" s="49" t="s">
        <v>5294</v>
      </c>
    </row>
    <row r="1180" spans="1:38" ht="30" x14ac:dyDescent="0.25">
      <c r="A1180" s="13">
        <v>130279</v>
      </c>
      <c r="B1180" s="15">
        <v>4</v>
      </c>
      <c r="C1180" s="43" t="s">
        <v>31</v>
      </c>
      <c r="D1180" s="44">
        <v>43951</v>
      </c>
      <c r="E1180" s="43" t="s">
        <v>75</v>
      </c>
      <c r="F1180" s="44">
        <v>44349</v>
      </c>
      <c r="G1180" s="43" t="s">
        <v>32</v>
      </c>
      <c r="H1180" s="45" t="s">
        <v>87</v>
      </c>
      <c r="I1180" s="43" t="s">
        <v>6180</v>
      </c>
      <c r="J1180" s="43" t="s">
        <v>116</v>
      </c>
      <c r="K1180" s="43"/>
      <c r="L1180" s="46" t="s">
        <v>116</v>
      </c>
      <c r="M1180" s="45" t="s">
        <v>6181</v>
      </c>
      <c r="N1180" s="45" t="s">
        <v>6182</v>
      </c>
      <c r="O1180" s="43" t="s">
        <v>188</v>
      </c>
      <c r="P1180" s="45" t="s">
        <v>2347</v>
      </c>
      <c r="Q1180" s="45" t="s">
        <v>6182</v>
      </c>
      <c r="R1180" s="112" t="s">
        <v>139</v>
      </c>
      <c r="S1180" s="130" t="s">
        <v>4621</v>
      </c>
      <c r="T1180" s="59" t="s">
        <v>4621</v>
      </c>
      <c r="U1180" s="10">
        <v>4.51</v>
      </c>
      <c r="V1180" s="44">
        <v>44323</v>
      </c>
      <c r="W1180" s="43" t="s">
        <v>1179</v>
      </c>
      <c r="X1180" s="46" t="s">
        <v>43</v>
      </c>
      <c r="Y1180" s="43" t="s">
        <v>78</v>
      </c>
      <c r="Z1180" s="112" t="s">
        <v>20461</v>
      </c>
      <c r="AA1180" s="45" t="s">
        <v>6183</v>
      </c>
      <c r="AB1180" s="3">
        <v>0</v>
      </c>
      <c r="AC1180" s="3">
        <v>0</v>
      </c>
      <c r="AD1180" s="3"/>
      <c r="AE1180" s="3">
        <v>1034850</v>
      </c>
      <c r="AF1180" s="3">
        <f>SUM(Table2[[#This Row],[PE 2021 Obligations]],Table2[[#This Row],[ROW 2021 Obligations]],Table2[[#This Row],[Construction 2021 Obligations]],Table2[[#This Row],[Paving 2021 Obligations]])</f>
        <v>1034850</v>
      </c>
      <c r="AG1180" s="3">
        <v>0</v>
      </c>
      <c r="AH1180" s="3">
        <v>0</v>
      </c>
      <c r="AI1180" s="3">
        <v>739815</v>
      </c>
      <c r="AJ1180" s="3">
        <v>1034850</v>
      </c>
      <c r="AK1180" s="3">
        <v>1774665</v>
      </c>
      <c r="AL1180" s="43" t="s">
        <v>6184</v>
      </c>
    </row>
    <row r="1181" spans="1:38" hidden="1" x14ac:dyDescent="0.25">
      <c r="A1181" s="47">
        <v>129295</v>
      </c>
      <c r="B1181" s="48">
        <v>4</v>
      </c>
      <c r="C1181" s="49" t="s">
        <v>474</v>
      </c>
      <c r="D1181" s="50">
        <v>43654</v>
      </c>
      <c r="E1181" s="49" t="s">
        <v>75</v>
      </c>
      <c r="F1181" s="50">
        <v>44298</v>
      </c>
      <c r="G1181" s="49" t="s">
        <v>75</v>
      </c>
      <c r="H1181" s="51" t="s">
        <v>126</v>
      </c>
      <c r="I1181" s="49" t="s">
        <v>177</v>
      </c>
      <c r="J1181" s="49" t="s">
        <v>116</v>
      </c>
      <c r="K1181" s="49"/>
      <c r="L1181" s="52" t="s">
        <v>116</v>
      </c>
      <c r="M1181" s="51" t="s">
        <v>5400</v>
      </c>
      <c r="N1181" s="51" t="s">
        <v>4193</v>
      </c>
      <c r="O1181" s="49" t="s">
        <v>188</v>
      </c>
      <c r="P1181" s="51" t="s">
        <v>443</v>
      </c>
      <c r="Q1181" s="51" t="s">
        <v>4193</v>
      </c>
      <c r="R1181" s="111" t="s">
        <v>139</v>
      </c>
      <c r="S1181" s="130" t="s">
        <v>4621</v>
      </c>
      <c r="T1181" s="120" t="s">
        <v>4621</v>
      </c>
      <c r="U1181" s="53">
        <v>1.76</v>
      </c>
      <c r="V1181" s="50">
        <v>43917</v>
      </c>
      <c r="W1181" s="49" t="s">
        <v>1179</v>
      </c>
      <c r="X1181" s="52" t="s">
        <v>43</v>
      </c>
      <c r="Y1181" s="49" t="s">
        <v>511</v>
      </c>
      <c r="Z1181" s="111" t="s">
        <v>20460</v>
      </c>
      <c r="AA1181" s="51"/>
      <c r="AB1181" s="54">
        <v>0</v>
      </c>
      <c r="AC1181" s="54">
        <v>0</v>
      </c>
      <c r="AD1181" s="54">
        <v>19300</v>
      </c>
      <c r="AE1181" s="54">
        <v>346605</v>
      </c>
      <c r="AF1181" s="3">
        <f>SUM(Table2[[#This Row],[PE 2021 Obligations]],Table2[[#This Row],[ROW 2021 Obligations]],Table2[[#This Row],[Construction 2021 Obligations]],Table2[[#This Row],[Paving 2021 Obligations]])</f>
        <v>365905</v>
      </c>
      <c r="AG1181" s="54">
        <v>0</v>
      </c>
      <c r="AH1181" s="54">
        <v>0</v>
      </c>
      <c r="AI1181" s="54">
        <v>397300</v>
      </c>
      <c r="AJ1181" s="54">
        <v>1675905</v>
      </c>
      <c r="AK1181" s="54">
        <v>2073205</v>
      </c>
      <c r="AL1181" s="49" t="s">
        <v>5401</v>
      </c>
    </row>
    <row r="1182" spans="1:38" ht="30" x14ac:dyDescent="0.25">
      <c r="A1182" s="13">
        <v>129260</v>
      </c>
      <c r="B1182" s="15">
        <v>2</v>
      </c>
      <c r="C1182" s="43" t="s">
        <v>474</v>
      </c>
      <c r="D1182" s="44">
        <v>43644</v>
      </c>
      <c r="E1182" s="43" t="s">
        <v>75</v>
      </c>
      <c r="F1182" s="44">
        <v>44340</v>
      </c>
      <c r="G1182" s="43" t="s">
        <v>514</v>
      </c>
      <c r="H1182" s="45" t="s">
        <v>241</v>
      </c>
      <c r="I1182" s="43" t="s">
        <v>464</v>
      </c>
      <c r="J1182" s="43" t="s">
        <v>116</v>
      </c>
      <c r="K1182" s="43"/>
      <c r="L1182" s="46" t="s">
        <v>116</v>
      </c>
      <c r="M1182" s="45" t="s">
        <v>5386</v>
      </c>
      <c r="N1182" s="45" t="s">
        <v>5387</v>
      </c>
      <c r="O1182" s="43" t="s">
        <v>188</v>
      </c>
      <c r="P1182" s="45" t="s">
        <v>443</v>
      </c>
      <c r="Q1182" s="45" t="s">
        <v>5388</v>
      </c>
      <c r="R1182" s="112" t="s">
        <v>139</v>
      </c>
      <c r="S1182" s="130" t="s">
        <v>4621</v>
      </c>
      <c r="T1182" s="59" t="s">
        <v>4621</v>
      </c>
      <c r="U1182" s="10">
        <v>4.7</v>
      </c>
      <c r="V1182" s="44">
        <v>44232</v>
      </c>
      <c r="W1182" s="43" t="s">
        <v>1179</v>
      </c>
      <c r="X1182" s="46" t="s">
        <v>43</v>
      </c>
      <c r="Y1182" s="43" t="s">
        <v>78</v>
      </c>
      <c r="Z1182" s="112" t="s">
        <v>20461</v>
      </c>
      <c r="AA1182" s="45"/>
      <c r="AB1182" s="3">
        <v>0</v>
      </c>
      <c r="AC1182" s="3">
        <v>0</v>
      </c>
      <c r="AD1182" s="3">
        <v>0</v>
      </c>
      <c r="AE1182" s="3">
        <v>1762283</v>
      </c>
      <c r="AF1182" s="3">
        <f>SUM(Table2[[#This Row],[PE 2021 Obligations]],Table2[[#This Row],[ROW 2021 Obligations]],Table2[[#This Row],[Construction 2021 Obligations]],Table2[[#This Row],[Paving 2021 Obligations]])</f>
        <v>1762283</v>
      </c>
      <c r="AG1182" s="3">
        <v>0</v>
      </c>
      <c r="AH1182" s="3">
        <v>0</v>
      </c>
      <c r="AI1182" s="3">
        <v>0</v>
      </c>
      <c r="AJ1182" s="3">
        <v>1762283</v>
      </c>
      <c r="AK1182" s="3">
        <v>1762283</v>
      </c>
      <c r="AL1182" s="43" t="s">
        <v>5389</v>
      </c>
    </row>
    <row r="1183" spans="1:38" ht="30" hidden="1" x14ac:dyDescent="0.25">
      <c r="A1183" s="13">
        <v>109910.01</v>
      </c>
      <c r="B1183" s="15">
        <v>4</v>
      </c>
      <c r="C1183" s="43" t="s">
        <v>47</v>
      </c>
      <c r="D1183" s="44">
        <v>41037</v>
      </c>
      <c r="E1183" s="43" t="s">
        <v>486</v>
      </c>
      <c r="F1183" s="44">
        <v>43321</v>
      </c>
      <c r="G1183" s="43" t="s">
        <v>75</v>
      </c>
      <c r="H1183" s="45" t="s">
        <v>126</v>
      </c>
      <c r="I1183" s="43" t="s">
        <v>159</v>
      </c>
      <c r="J1183" s="43" t="s">
        <v>148</v>
      </c>
      <c r="K1183" s="43"/>
      <c r="L1183" s="46" t="s">
        <v>149</v>
      </c>
      <c r="M1183" s="45" t="s">
        <v>1176</v>
      </c>
      <c r="N1183" s="45" t="s">
        <v>1177</v>
      </c>
      <c r="O1183" s="43" t="s">
        <v>188</v>
      </c>
      <c r="P1183" s="45" t="s">
        <v>188</v>
      </c>
      <c r="Q1183" s="45" t="s">
        <v>1178</v>
      </c>
      <c r="R1183" s="110" t="s">
        <v>139</v>
      </c>
      <c r="S1183" s="130" t="s">
        <v>4621</v>
      </c>
      <c r="T1183" s="130" t="s">
        <v>4621</v>
      </c>
      <c r="U1183" s="10">
        <v>7.62</v>
      </c>
      <c r="V1183" s="44">
        <v>41565</v>
      </c>
      <c r="W1183" s="43" t="s">
        <v>1179</v>
      </c>
      <c r="X1183" s="46" t="s">
        <v>43</v>
      </c>
      <c r="Y1183" s="43" t="s">
        <v>454</v>
      </c>
      <c r="Z1183" s="112" t="s">
        <v>20457</v>
      </c>
      <c r="AA1183" s="45" t="s">
        <v>1180</v>
      </c>
      <c r="AB1183" s="3">
        <v>0</v>
      </c>
      <c r="AC1183" s="3">
        <v>0</v>
      </c>
      <c r="AD1183" s="3"/>
      <c r="AE1183" s="3">
        <v>-6443.04</v>
      </c>
      <c r="AF1183" s="3">
        <f>SUM(Table2[[#This Row],[PE 2021 Obligations]],Table2[[#This Row],[ROW 2021 Obligations]],Table2[[#This Row],[Construction 2021 Obligations]],Table2[[#This Row],[Paving 2021 Obligations]])</f>
        <v>-6443.04</v>
      </c>
      <c r="AG1183" s="3">
        <v>0</v>
      </c>
      <c r="AH1183" s="3">
        <v>0</v>
      </c>
      <c r="AI1183" s="3">
        <v>254689.51</v>
      </c>
      <c r="AJ1183" s="3">
        <v>4628972.96</v>
      </c>
      <c r="AK1183" s="3">
        <v>4883662.47</v>
      </c>
      <c r="AL1183" s="43" t="s">
        <v>1181</v>
      </c>
    </row>
    <row r="1184" spans="1:38" ht="30" hidden="1" x14ac:dyDescent="0.25">
      <c r="A1184" s="13">
        <v>130157</v>
      </c>
      <c r="B1184" s="15">
        <v>1</v>
      </c>
      <c r="C1184" s="43" t="s">
        <v>31</v>
      </c>
      <c r="D1184" s="44">
        <v>43906</v>
      </c>
      <c r="E1184" s="43" t="s">
        <v>75</v>
      </c>
      <c r="F1184" s="44">
        <v>44299</v>
      </c>
      <c r="G1184" s="43" t="s">
        <v>74</v>
      </c>
      <c r="H1184" s="45" t="s">
        <v>320</v>
      </c>
      <c r="I1184" s="43" t="s">
        <v>163</v>
      </c>
      <c r="J1184" s="43" t="s">
        <v>148</v>
      </c>
      <c r="K1184" s="43"/>
      <c r="L1184" s="46" t="s">
        <v>149</v>
      </c>
      <c r="M1184" s="45" t="s">
        <v>5992</v>
      </c>
      <c r="N1184" s="45" t="s">
        <v>5640</v>
      </c>
      <c r="O1184" s="43" t="s">
        <v>188</v>
      </c>
      <c r="P1184" s="45" t="s">
        <v>2347</v>
      </c>
      <c r="Q1184" s="45" t="s">
        <v>5640</v>
      </c>
      <c r="R1184" s="112" t="s">
        <v>139</v>
      </c>
      <c r="S1184" s="112" t="s">
        <v>84</v>
      </c>
      <c r="T1184" s="59"/>
      <c r="U1184" s="10">
        <v>3.6</v>
      </c>
      <c r="V1184" s="44">
        <v>44281</v>
      </c>
      <c r="W1184" s="43" t="s">
        <v>1179</v>
      </c>
      <c r="X1184" s="46" t="s">
        <v>43</v>
      </c>
      <c r="Y1184" s="43" t="s">
        <v>454</v>
      </c>
      <c r="Z1184" s="112" t="s">
        <v>20457</v>
      </c>
      <c r="AA1184" s="45" t="s">
        <v>5993</v>
      </c>
      <c r="AB1184" s="3">
        <v>0</v>
      </c>
      <c r="AC1184" s="3">
        <v>113397</v>
      </c>
      <c r="AD1184" s="3">
        <v>118500</v>
      </c>
      <c r="AE1184" s="3">
        <v>5752000</v>
      </c>
      <c r="AF1184" s="3">
        <f>SUM(Table2[[#This Row],[PE 2021 Obligations]],Table2[[#This Row],[ROW 2021 Obligations]],Table2[[#This Row],[Construction 2021 Obligations]],Table2[[#This Row],[Paving 2021 Obligations]])</f>
        <v>5983897</v>
      </c>
      <c r="AG1184" s="3">
        <v>0</v>
      </c>
      <c r="AH1184" s="3">
        <v>113397</v>
      </c>
      <c r="AI1184" s="3">
        <v>123500</v>
      </c>
      <c r="AJ1184" s="3">
        <v>5752000</v>
      </c>
      <c r="AK1184" s="3">
        <v>5988897</v>
      </c>
      <c r="AL1184" s="43" t="s">
        <v>5994</v>
      </c>
    </row>
    <row r="1185" spans="1:38" ht="30" hidden="1" x14ac:dyDescent="0.25">
      <c r="A1185" s="47">
        <v>130174</v>
      </c>
      <c r="B1185" s="48">
        <v>1</v>
      </c>
      <c r="C1185" s="49" t="s">
        <v>31</v>
      </c>
      <c r="D1185" s="50">
        <v>43909</v>
      </c>
      <c r="E1185" s="49" t="s">
        <v>75</v>
      </c>
      <c r="F1185" s="50">
        <v>44299</v>
      </c>
      <c r="G1185" s="49" t="s">
        <v>74</v>
      </c>
      <c r="H1185" s="51" t="s">
        <v>320</v>
      </c>
      <c r="I1185" s="49" t="s">
        <v>159</v>
      </c>
      <c r="J1185" s="49" t="s">
        <v>148</v>
      </c>
      <c r="K1185" s="49"/>
      <c r="L1185" s="52" t="s">
        <v>149</v>
      </c>
      <c r="M1185" s="51" t="s">
        <v>6000</v>
      </c>
      <c r="N1185" s="51" t="s">
        <v>5640</v>
      </c>
      <c r="O1185" s="49" t="s">
        <v>188</v>
      </c>
      <c r="P1185" s="51" t="s">
        <v>2347</v>
      </c>
      <c r="Q1185" s="51" t="s">
        <v>5640</v>
      </c>
      <c r="R1185" s="111" t="s">
        <v>139</v>
      </c>
      <c r="S1185" s="111" t="s">
        <v>84</v>
      </c>
      <c r="T1185" s="120"/>
      <c r="U1185" s="53">
        <v>3.99</v>
      </c>
      <c r="V1185" s="50">
        <v>44281</v>
      </c>
      <c r="W1185" s="49" t="s">
        <v>1179</v>
      </c>
      <c r="X1185" s="52" t="s">
        <v>43</v>
      </c>
      <c r="Y1185" s="49" t="s">
        <v>454</v>
      </c>
      <c r="Z1185" s="112" t="s">
        <v>20457</v>
      </c>
      <c r="AA1185" s="51" t="s">
        <v>6001</v>
      </c>
      <c r="AB1185" s="54">
        <v>0</v>
      </c>
      <c r="AC1185" s="54">
        <v>0</v>
      </c>
      <c r="AD1185" s="54">
        <v>112100</v>
      </c>
      <c r="AE1185" s="54">
        <v>5285000</v>
      </c>
      <c r="AF1185" s="3">
        <f>SUM(Table2[[#This Row],[PE 2021 Obligations]],Table2[[#This Row],[ROW 2021 Obligations]],Table2[[#This Row],[Construction 2021 Obligations]],Table2[[#This Row],[Paving 2021 Obligations]])</f>
        <v>5397100</v>
      </c>
      <c r="AG1185" s="54">
        <v>0</v>
      </c>
      <c r="AH1185" s="54">
        <v>0</v>
      </c>
      <c r="AI1185" s="54">
        <v>112100</v>
      </c>
      <c r="AJ1185" s="54">
        <v>5285000</v>
      </c>
      <c r="AK1185" s="54">
        <v>5397100</v>
      </c>
      <c r="AL1185" s="49" t="s">
        <v>6002</v>
      </c>
    </row>
    <row r="1186" spans="1:38" ht="45" hidden="1" x14ac:dyDescent="0.25">
      <c r="A1186" s="13">
        <v>128851</v>
      </c>
      <c r="B1186" s="15">
        <v>2</v>
      </c>
      <c r="C1186" s="43" t="s">
        <v>31</v>
      </c>
      <c r="D1186" s="44">
        <v>43584</v>
      </c>
      <c r="E1186" s="43" t="s">
        <v>75</v>
      </c>
      <c r="F1186" s="44">
        <v>44188</v>
      </c>
      <c r="G1186" s="43" t="s">
        <v>514</v>
      </c>
      <c r="H1186" s="45" t="s">
        <v>241</v>
      </c>
      <c r="I1186" s="43" t="s">
        <v>155</v>
      </c>
      <c r="J1186" s="43" t="s">
        <v>148</v>
      </c>
      <c r="K1186" s="43"/>
      <c r="L1186" s="46" t="s">
        <v>149</v>
      </c>
      <c r="M1186" s="45" t="s">
        <v>5102</v>
      </c>
      <c r="N1186" s="45" t="s">
        <v>5103</v>
      </c>
      <c r="O1186" s="43" t="s">
        <v>188</v>
      </c>
      <c r="P1186" s="45" t="s">
        <v>188</v>
      </c>
      <c r="Q1186" s="45" t="s">
        <v>5104</v>
      </c>
      <c r="R1186" s="110" t="s">
        <v>139</v>
      </c>
      <c r="S1186" s="110" t="s">
        <v>84</v>
      </c>
      <c r="T1186" s="130"/>
      <c r="U1186" s="10">
        <v>1.23</v>
      </c>
      <c r="V1186" s="44">
        <v>44176</v>
      </c>
      <c r="W1186" s="43"/>
      <c r="X1186" s="46" t="s">
        <v>43</v>
      </c>
      <c r="Y1186" s="43" t="s">
        <v>454</v>
      </c>
      <c r="Z1186" s="127" t="s">
        <v>20457</v>
      </c>
      <c r="AA1186" s="45"/>
      <c r="AB1186" s="3">
        <v>0</v>
      </c>
      <c r="AC1186" s="3">
        <v>0</v>
      </c>
      <c r="AD1186" s="3">
        <v>0</v>
      </c>
      <c r="AE1186" s="3">
        <v>2135289</v>
      </c>
      <c r="AF1186" s="3">
        <f>SUM(Table2[[#This Row],[PE 2021 Obligations]],Table2[[#This Row],[ROW 2021 Obligations]],Table2[[#This Row],[Construction 2021 Obligations]],Table2[[#This Row],[Paving 2021 Obligations]])</f>
        <v>2135289</v>
      </c>
      <c r="AG1186" s="3">
        <v>0</v>
      </c>
      <c r="AH1186" s="3">
        <v>0</v>
      </c>
      <c r="AI1186" s="3">
        <v>0</v>
      </c>
      <c r="AJ1186" s="3">
        <v>2135289</v>
      </c>
      <c r="AK1186" s="3">
        <v>2135289</v>
      </c>
      <c r="AL1186" s="43" t="s">
        <v>5105</v>
      </c>
    </row>
    <row r="1187" spans="1:38" ht="30" hidden="1" x14ac:dyDescent="0.25">
      <c r="A1187" s="47">
        <v>127341.01</v>
      </c>
      <c r="B1187" s="48">
        <v>4</v>
      </c>
      <c r="C1187" s="49" t="s">
        <v>31</v>
      </c>
      <c r="D1187" s="50">
        <v>43598</v>
      </c>
      <c r="E1187" s="49" t="s">
        <v>75</v>
      </c>
      <c r="F1187" s="50">
        <v>44299</v>
      </c>
      <c r="G1187" s="49" t="s">
        <v>718</v>
      </c>
      <c r="H1187" s="51" t="s">
        <v>349</v>
      </c>
      <c r="I1187" s="49" t="s">
        <v>736</v>
      </c>
      <c r="J1187" s="49" t="s">
        <v>116</v>
      </c>
      <c r="K1187" s="49"/>
      <c r="L1187" s="52" t="s">
        <v>116</v>
      </c>
      <c r="M1187" s="51" t="s">
        <v>4155</v>
      </c>
      <c r="N1187" s="51" t="s">
        <v>4156</v>
      </c>
      <c r="O1187" s="49" t="s">
        <v>188</v>
      </c>
      <c r="P1187" s="51" t="s">
        <v>2347</v>
      </c>
      <c r="Q1187" s="51" t="s">
        <v>4156</v>
      </c>
      <c r="R1187" s="111" t="s">
        <v>139</v>
      </c>
      <c r="S1187" s="111" t="s">
        <v>84</v>
      </c>
      <c r="T1187" s="120"/>
      <c r="U1187" s="53">
        <v>0.14000000000000001</v>
      </c>
      <c r="V1187" s="50">
        <v>44281</v>
      </c>
      <c r="W1187" s="49" t="s">
        <v>1179</v>
      </c>
      <c r="X1187" s="52" t="s">
        <v>472</v>
      </c>
      <c r="Y1187" s="49" t="s">
        <v>140</v>
      </c>
      <c r="Z1187" s="127" t="s">
        <v>20460</v>
      </c>
      <c r="AA1187" s="51" t="s">
        <v>4157</v>
      </c>
      <c r="AB1187" s="54">
        <v>0</v>
      </c>
      <c r="AC1187" s="54">
        <v>0</v>
      </c>
      <c r="AD1187" s="54">
        <v>33409</v>
      </c>
      <c r="AE1187" s="54">
        <v>239365</v>
      </c>
      <c r="AF1187" s="3">
        <f>SUM(Table2[[#This Row],[PE 2021 Obligations]],Table2[[#This Row],[ROW 2021 Obligations]],Table2[[#This Row],[Construction 2021 Obligations]],Table2[[#This Row],[Paving 2021 Obligations]])</f>
        <v>272774</v>
      </c>
      <c r="AG1187" s="54">
        <v>0</v>
      </c>
      <c r="AH1187" s="54">
        <v>0</v>
      </c>
      <c r="AI1187" s="54">
        <v>38409</v>
      </c>
      <c r="AJ1187" s="54">
        <v>239365</v>
      </c>
      <c r="AK1187" s="54">
        <v>277774</v>
      </c>
      <c r="AL1187" s="49" t="s">
        <v>4158</v>
      </c>
    </row>
    <row r="1188" spans="1:38" ht="60" hidden="1" x14ac:dyDescent="0.25">
      <c r="A1188" s="13">
        <v>127458</v>
      </c>
      <c r="B1188" s="15">
        <v>1</v>
      </c>
      <c r="C1188" s="43" t="s">
        <v>474</v>
      </c>
      <c r="D1188" s="44">
        <v>43216</v>
      </c>
      <c r="E1188" s="43" t="s">
        <v>75</v>
      </c>
      <c r="F1188" s="44">
        <v>44308</v>
      </c>
      <c r="G1188" s="43" t="s">
        <v>108</v>
      </c>
      <c r="H1188" s="45" t="s">
        <v>320</v>
      </c>
      <c r="I1188" s="43" t="s">
        <v>159</v>
      </c>
      <c r="J1188" s="43" t="s">
        <v>148</v>
      </c>
      <c r="K1188" s="43"/>
      <c r="L1188" s="46" t="s">
        <v>149</v>
      </c>
      <c r="M1188" s="45" t="s">
        <v>4264</v>
      </c>
      <c r="N1188" s="45"/>
      <c r="O1188" s="43" t="s">
        <v>188</v>
      </c>
      <c r="P1188" s="45" t="s">
        <v>2347</v>
      </c>
      <c r="Q1188" s="45" t="s">
        <v>4265</v>
      </c>
      <c r="R1188" s="112" t="s">
        <v>139</v>
      </c>
      <c r="S1188" s="112" t="s">
        <v>84</v>
      </c>
      <c r="T1188" s="59"/>
      <c r="U1188" s="10">
        <v>6.78</v>
      </c>
      <c r="V1188" s="44">
        <v>43441</v>
      </c>
      <c r="W1188" s="43" t="s">
        <v>1179</v>
      </c>
      <c r="X1188" s="46" t="s">
        <v>43</v>
      </c>
      <c r="Y1188" s="43" t="s">
        <v>454</v>
      </c>
      <c r="Z1188" s="112" t="s">
        <v>20457</v>
      </c>
      <c r="AA1188" s="45" t="s">
        <v>4266</v>
      </c>
      <c r="AB1188" s="3">
        <v>0</v>
      </c>
      <c r="AC1188" s="3">
        <v>0</v>
      </c>
      <c r="AD1188" s="3">
        <v>0</v>
      </c>
      <c r="AE1188" s="3">
        <v>-400000</v>
      </c>
      <c r="AF1188" s="3">
        <f>SUM(Table2[[#This Row],[PE 2021 Obligations]],Table2[[#This Row],[ROW 2021 Obligations]],Table2[[#This Row],[Construction 2021 Obligations]],Table2[[#This Row],[Paving 2021 Obligations]])</f>
        <v>-400000</v>
      </c>
      <c r="AG1188" s="3">
        <v>0</v>
      </c>
      <c r="AH1188" s="3">
        <v>0</v>
      </c>
      <c r="AI1188" s="3">
        <v>1300368</v>
      </c>
      <c r="AJ1188" s="3">
        <v>12086615</v>
      </c>
      <c r="AK1188" s="3">
        <v>13386983</v>
      </c>
      <c r="AL1188" s="43" t="s">
        <v>4267</v>
      </c>
    </row>
    <row r="1189" spans="1:38" ht="30" hidden="1" x14ac:dyDescent="0.25">
      <c r="A1189" s="13">
        <v>129076</v>
      </c>
      <c r="B1189" s="15">
        <v>4</v>
      </c>
      <c r="C1189" s="43" t="s">
        <v>474</v>
      </c>
      <c r="D1189" s="44">
        <v>43633</v>
      </c>
      <c r="E1189" s="43" t="s">
        <v>75</v>
      </c>
      <c r="F1189" s="44">
        <v>44089</v>
      </c>
      <c r="G1189" s="43" t="s">
        <v>573</v>
      </c>
      <c r="H1189" s="45" t="s">
        <v>349</v>
      </c>
      <c r="I1189" s="43" t="s">
        <v>159</v>
      </c>
      <c r="J1189" s="43" t="s">
        <v>148</v>
      </c>
      <c r="K1189" s="43"/>
      <c r="L1189" s="46" t="s">
        <v>149</v>
      </c>
      <c r="M1189" s="45" t="s">
        <v>5176</v>
      </c>
      <c r="N1189" s="45" t="s">
        <v>5177</v>
      </c>
      <c r="O1189" s="43" t="s">
        <v>188</v>
      </c>
      <c r="P1189" s="45" t="s">
        <v>188</v>
      </c>
      <c r="Q1189" s="45" t="s">
        <v>5177</v>
      </c>
      <c r="R1189" s="110" t="s">
        <v>139</v>
      </c>
      <c r="S1189" s="110" t="s">
        <v>84</v>
      </c>
      <c r="T1189" s="130"/>
      <c r="U1189" s="10">
        <v>7.3</v>
      </c>
      <c r="V1189" s="44">
        <v>43868</v>
      </c>
      <c r="W1189" s="43"/>
      <c r="X1189" s="46" t="s">
        <v>43</v>
      </c>
      <c r="Y1189" s="43" t="s">
        <v>454</v>
      </c>
      <c r="Z1189" s="112" t="s">
        <v>20457</v>
      </c>
      <c r="AA1189" s="45"/>
      <c r="AB1189" s="3">
        <v>0</v>
      </c>
      <c r="AC1189" s="3">
        <v>0</v>
      </c>
      <c r="AD1189" s="3">
        <v>0</v>
      </c>
      <c r="AE1189" s="3">
        <v>431050</v>
      </c>
      <c r="AF1189" s="3">
        <f>SUM(Table2[[#This Row],[PE 2021 Obligations]],Table2[[#This Row],[ROW 2021 Obligations]],Table2[[#This Row],[Construction 2021 Obligations]],Table2[[#This Row],[Paving 2021 Obligations]])</f>
        <v>431050</v>
      </c>
      <c r="AG1189" s="3">
        <v>0</v>
      </c>
      <c r="AH1189" s="3">
        <v>0</v>
      </c>
      <c r="AI1189" s="3">
        <v>0</v>
      </c>
      <c r="AJ1189" s="3">
        <v>5158350</v>
      </c>
      <c r="AK1189" s="3">
        <v>5158350</v>
      </c>
      <c r="AL1189" s="43" t="s">
        <v>5178</v>
      </c>
    </row>
    <row r="1190" spans="1:38" ht="30" hidden="1" x14ac:dyDescent="0.25">
      <c r="A1190" s="47">
        <v>129076.01</v>
      </c>
      <c r="B1190" s="48">
        <v>4</v>
      </c>
      <c r="C1190" s="49" t="s">
        <v>31</v>
      </c>
      <c r="D1190" s="50">
        <v>43770</v>
      </c>
      <c r="E1190" s="49" t="s">
        <v>75</v>
      </c>
      <c r="F1190" s="50">
        <v>44188</v>
      </c>
      <c r="G1190" s="49" t="s">
        <v>105</v>
      </c>
      <c r="H1190" s="51" t="s">
        <v>349</v>
      </c>
      <c r="I1190" s="49" t="s">
        <v>159</v>
      </c>
      <c r="J1190" s="49" t="s">
        <v>148</v>
      </c>
      <c r="K1190" s="49"/>
      <c r="L1190" s="52" t="s">
        <v>149</v>
      </c>
      <c r="M1190" s="51" t="s">
        <v>5179</v>
      </c>
      <c r="N1190" s="51" t="s">
        <v>5177</v>
      </c>
      <c r="O1190" s="49" t="s">
        <v>188</v>
      </c>
      <c r="P1190" s="51" t="s">
        <v>188</v>
      </c>
      <c r="Q1190" s="51" t="s">
        <v>5177</v>
      </c>
      <c r="R1190" s="110" t="s">
        <v>139</v>
      </c>
      <c r="S1190" s="110" t="s">
        <v>84</v>
      </c>
      <c r="T1190" s="130"/>
      <c r="U1190" s="53">
        <v>7.3</v>
      </c>
      <c r="V1190" s="50">
        <v>44176</v>
      </c>
      <c r="W1190" s="49"/>
      <c r="X1190" s="52" t="s">
        <v>472</v>
      </c>
      <c r="Y1190" s="49" t="s">
        <v>454</v>
      </c>
      <c r="Z1190" s="112" t="s">
        <v>20457</v>
      </c>
      <c r="AA1190" s="51"/>
      <c r="AB1190" s="54">
        <v>0</v>
      </c>
      <c r="AC1190" s="54">
        <v>0</v>
      </c>
      <c r="AD1190" s="54">
        <v>0</v>
      </c>
      <c r="AE1190" s="54">
        <v>5847460</v>
      </c>
      <c r="AF1190" s="3">
        <f>SUM(Table2[[#This Row],[PE 2021 Obligations]],Table2[[#This Row],[ROW 2021 Obligations]],Table2[[#This Row],[Construction 2021 Obligations]],Table2[[#This Row],[Paving 2021 Obligations]])</f>
        <v>5847460</v>
      </c>
      <c r="AG1190" s="54">
        <v>0</v>
      </c>
      <c r="AH1190" s="54">
        <v>0</v>
      </c>
      <c r="AI1190" s="54">
        <v>0</v>
      </c>
      <c r="AJ1190" s="54">
        <v>5847460</v>
      </c>
      <c r="AK1190" s="54">
        <v>5847460</v>
      </c>
      <c r="AL1190" s="49" t="s">
        <v>5180</v>
      </c>
    </row>
    <row r="1191" spans="1:38" ht="30" hidden="1" x14ac:dyDescent="0.25">
      <c r="A1191" s="47">
        <v>130158</v>
      </c>
      <c r="B1191" s="48">
        <v>1</v>
      </c>
      <c r="C1191" s="49" t="s">
        <v>31</v>
      </c>
      <c r="D1191" s="50">
        <v>43906</v>
      </c>
      <c r="E1191" s="49" t="s">
        <v>75</v>
      </c>
      <c r="F1191" s="50">
        <v>44267</v>
      </c>
      <c r="G1191" s="49" t="s">
        <v>74</v>
      </c>
      <c r="H1191" s="51" t="s">
        <v>337</v>
      </c>
      <c r="I1191" s="49" t="s">
        <v>163</v>
      </c>
      <c r="J1191" s="49" t="s">
        <v>148</v>
      </c>
      <c r="K1191" s="49"/>
      <c r="L1191" s="52" t="s">
        <v>149</v>
      </c>
      <c r="M1191" s="51" t="s">
        <v>5995</v>
      </c>
      <c r="N1191" s="51" t="s">
        <v>4269</v>
      </c>
      <c r="O1191" s="49" t="s">
        <v>188</v>
      </c>
      <c r="P1191" s="51" t="s">
        <v>2347</v>
      </c>
      <c r="Q1191" s="51" t="s">
        <v>4269</v>
      </c>
      <c r="R1191" s="111" t="s">
        <v>139</v>
      </c>
      <c r="S1191" s="130" t="s">
        <v>4621</v>
      </c>
      <c r="T1191" s="120" t="s">
        <v>4621</v>
      </c>
      <c r="U1191" s="53">
        <v>5.39</v>
      </c>
      <c r="V1191" s="50">
        <v>44232</v>
      </c>
      <c r="W1191" s="49" t="s">
        <v>1179</v>
      </c>
      <c r="X1191" s="52" t="s">
        <v>43</v>
      </c>
      <c r="Y1191" s="49" t="s">
        <v>454</v>
      </c>
      <c r="Z1191" s="112" t="s">
        <v>20457</v>
      </c>
      <c r="AA1191" s="51" t="s">
        <v>5996</v>
      </c>
      <c r="AB1191" s="54">
        <v>0</v>
      </c>
      <c r="AC1191" s="54">
        <v>0</v>
      </c>
      <c r="AD1191" s="54"/>
      <c r="AE1191" s="54">
        <v>5269000</v>
      </c>
      <c r="AF1191" s="3">
        <f>SUM(Table2[[#This Row],[PE 2021 Obligations]],Table2[[#This Row],[ROW 2021 Obligations]],Table2[[#This Row],[Construction 2021 Obligations]],Table2[[#This Row],[Paving 2021 Obligations]])</f>
        <v>5269000</v>
      </c>
      <c r="AG1191" s="54">
        <v>0</v>
      </c>
      <c r="AH1191" s="54">
        <v>0</v>
      </c>
      <c r="AI1191" s="54">
        <v>291000</v>
      </c>
      <c r="AJ1191" s="54">
        <v>5269000</v>
      </c>
      <c r="AK1191" s="54">
        <v>5560000</v>
      </c>
      <c r="AL1191" s="49" t="s">
        <v>5997</v>
      </c>
    </row>
    <row r="1192" spans="1:38" ht="30" hidden="1" x14ac:dyDescent="0.25">
      <c r="A1192" s="13">
        <v>127251</v>
      </c>
      <c r="B1192" s="15">
        <v>3</v>
      </c>
      <c r="C1192" s="43" t="s">
        <v>47</v>
      </c>
      <c r="D1192" s="44">
        <v>43181</v>
      </c>
      <c r="E1192" s="43" t="s">
        <v>75</v>
      </c>
      <c r="F1192" s="44">
        <v>44091</v>
      </c>
      <c r="G1192" s="43" t="s">
        <v>103</v>
      </c>
      <c r="H1192" s="45" t="s">
        <v>173</v>
      </c>
      <c r="I1192" s="43" t="s">
        <v>155</v>
      </c>
      <c r="J1192" s="43" t="s">
        <v>148</v>
      </c>
      <c r="K1192" s="43"/>
      <c r="L1192" s="46" t="s">
        <v>149</v>
      </c>
      <c r="M1192" s="45" t="s">
        <v>4084</v>
      </c>
      <c r="N1192" s="45" t="s">
        <v>4085</v>
      </c>
      <c r="O1192" s="43" t="s">
        <v>188</v>
      </c>
      <c r="P1192" s="45" t="s">
        <v>2347</v>
      </c>
      <c r="Q1192" s="45" t="s">
        <v>4085</v>
      </c>
      <c r="R1192" s="112" t="s">
        <v>139</v>
      </c>
      <c r="S1192" s="130" t="s">
        <v>4621</v>
      </c>
      <c r="T1192" s="59" t="s">
        <v>4621</v>
      </c>
      <c r="U1192" s="10">
        <v>5.2</v>
      </c>
      <c r="V1192" s="44">
        <v>43441</v>
      </c>
      <c r="W1192" s="43" t="s">
        <v>1179</v>
      </c>
      <c r="X1192" s="46" t="s">
        <v>43</v>
      </c>
      <c r="Y1192" s="43" t="s">
        <v>454</v>
      </c>
      <c r="Z1192" s="112" t="s">
        <v>20457</v>
      </c>
      <c r="AA1192" s="45" t="s">
        <v>4086</v>
      </c>
      <c r="AB1192" s="3">
        <v>0</v>
      </c>
      <c r="AC1192" s="3">
        <v>0</v>
      </c>
      <c r="AD1192" s="3"/>
      <c r="AE1192" s="3">
        <v>129688.06</v>
      </c>
      <c r="AF1192" s="3">
        <f>SUM(Table2[[#This Row],[PE 2021 Obligations]],Table2[[#This Row],[ROW 2021 Obligations]],Table2[[#This Row],[Construction 2021 Obligations]],Table2[[#This Row],[Paving 2021 Obligations]])</f>
        <v>129688.06</v>
      </c>
      <c r="AG1192" s="3">
        <v>0</v>
      </c>
      <c r="AH1192" s="3">
        <v>0</v>
      </c>
      <c r="AI1192" s="3">
        <v>302812.64</v>
      </c>
      <c r="AJ1192" s="3">
        <v>8290601.0599999996</v>
      </c>
      <c r="AK1192" s="3">
        <v>8593413.6999999993</v>
      </c>
      <c r="AL1192" s="43" t="s">
        <v>4087</v>
      </c>
    </row>
    <row r="1193" spans="1:38" ht="30" hidden="1" x14ac:dyDescent="0.25">
      <c r="A1193" s="47">
        <v>127252</v>
      </c>
      <c r="B1193" s="48">
        <v>3</v>
      </c>
      <c r="C1193" s="49" t="s">
        <v>31</v>
      </c>
      <c r="D1193" s="50">
        <v>43181</v>
      </c>
      <c r="E1193" s="49" t="s">
        <v>75</v>
      </c>
      <c r="F1193" s="50">
        <v>44188</v>
      </c>
      <c r="G1193" s="49" t="s">
        <v>832</v>
      </c>
      <c r="H1193" s="51" t="s">
        <v>255</v>
      </c>
      <c r="I1193" s="49" t="s">
        <v>159</v>
      </c>
      <c r="J1193" s="49" t="s">
        <v>148</v>
      </c>
      <c r="K1193" s="49"/>
      <c r="L1193" s="52" t="s">
        <v>149</v>
      </c>
      <c r="M1193" s="51" t="s">
        <v>4088</v>
      </c>
      <c r="N1193" s="51" t="s">
        <v>4085</v>
      </c>
      <c r="O1193" s="49" t="s">
        <v>188</v>
      </c>
      <c r="P1193" s="51" t="s">
        <v>2347</v>
      </c>
      <c r="Q1193" s="51" t="s">
        <v>4085</v>
      </c>
      <c r="R1193" s="111" t="s">
        <v>139</v>
      </c>
      <c r="S1193" s="130" t="s">
        <v>4621</v>
      </c>
      <c r="T1193" s="120" t="s">
        <v>4621</v>
      </c>
      <c r="U1193" s="53">
        <v>7.82</v>
      </c>
      <c r="V1193" s="50">
        <v>44176</v>
      </c>
      <c r="W1193" s="49" t="s">
        <v>1179</v>
      </c>
      <c r="X1193" s="52" t="s">
        <v>43</v>
      </c>
      <c r="Y1193" s="49" t="s">
        <v>454</v>
      </c>
      <c r="Z1193" s="112" t="s">
        <v>20457</v>
      </c>
      <c r="AA1193" s="51" t="s">
        <v>4089</v>
      </c>
      <c r="AB1193" s="54">
        <v>0</v>
      </c>
      <c r="AC1193" s="54">
        <v>0</v>
      </c>
      <c r="AD1193" s="54"/>
      <c r="AE1193" s="54">
        <v>5143234</v>
      </c>
      <c r="AF1193" s="3">
        <f>SUM(Table2[[#This Row],[PE 2021 Obligations]],Table2[[#This Row],[ROW 2021 Obligations]],Table2[[#This Row],[Construction 2021 Obligations]],Table2[[#This Row],[Paving 2021 Obligations]])</f>
        <v>5143234</v>
      </c>
      <c r="AG1193" s="54">
        <v>0</v>
      </c>
      <c r="AH1193" s="54">
        <v>0</v>
      </c>
      <c r="AI1193" s="54">
        <v>396568</v>
      </c>
      <c r="AJ1193" s="54">
        <v>5143234</v>
      </c>
      <c r="AK1193" s="54">
        <v>5539802</v>
      </c>
      <c r="AL1193" s="49" t="s">
        <v>4090</v>
      </c>
    </row>
    <row r="1194" spans="1:38" ht="30" hidden="1" x14ac:dyDescent="0.25">
      <c r="A1194" s="13">
        <v>127271</v>
      </c>
      <c r="B1194" s="15">
        <v>3</v>
      </c>
      <c r="C1194" s="43" t="s">
        <v>31</v>
      </c>
      <c r="D1194" s="44">
        <v>43186</v>
      </c>
      <c r="E1194" s="43" t="s">
        <v>75</v>
      </c>
      <c r="F1194" s="44">
        <v>43935</v>
      </c>
      <c r="G1194" s="43" t="s">
        <v>75</v>
      </c>
      <c r="H1194" s="45" t="s">
        <v>434</v>
      </c>
      <c r="I1194" s="43" t="s">
        <v>4095</v>
      </c>
      <c r="J1194" s="43" t="s">
        <v>148</v>
      </c>
      <c r="K1194" s="43"/>
      <c r="L1194" s="46" t="s">
        <v>149</v>
      </c>
      <c r="M1194" s="45" t="s">
        <v>4098</v>
      </c>
      <c r="N1194" s="45" t="s">
        <v>4099</v>
      </c>
      <c r="O1194" s="43" t="s">
        <v>188</v>
      </c>
      <c r="P1194" s="45" t="s">
        <v>2347</v>
      </c>
      <c r="Q1194" s="45" t="s">
        <v>4085</v>
      </c>
      <c r="R1194" s="112" t="s">
        <v>139</v>
      </c>
      <c r="S1194" s="130" t="s">
        <v>4621</v>
      </c>
      <c r="T1194" s="59" t="s">
        <v>4621</v>
      </c>
      <c r="U1194" s="10">
        <v>6.14</v>
      </c>
      <c r="V1194" s="44">
        <v>43917</v>
      </c>
      <c r="W1194" s="43" t="s">
        <v>1179</v>
      </c>
      <c r="X1194" s="46" t="s">
        <v>43</v>
      </c>
      <c r="Y1194" s="43" t="s">
        <v>454</v>
      </c>
      <c r="Z1194" s="112" t="s">
        <v>20457</v>
      </c>
      <c r="AA1194" s="45" t="s">
        <v>4100</v>
      </c>
      <c r="AB1194" s="3">
        <v>0</v>
      </c>
      <c r="AC1194" s="3">
        <v>0</v>
      </c>
      <c r="AD1194" s="3"/>
      <c r="AE1194" s="3">
        <v>0</v>
      </c>
      <c r="AF1194" s="3">
        <f>SUM(Table2[[#This Row],[PE 2021 Obligations]],Table2[[#This Row],[ROW 2021 Obligations]],Table2[[#This Row],[Construction 2021 Obligations]],Table2[[#This Row],[Paving 2021 Obligations]])</f>
        <v>0</v>
      </c>
      <c r="AG1194" s="3">
        <v>0</v>
      </c>
      <c r="AH1194" s="3">
        <v>0</v>
      </c>
      <c r="AI1194" s="3">
        <v>1385239</v>
      </c>
      <c r="AJ1194" s="3">
        <v>4540616</v>
      </c>
      <c r="AK1194" s="3">
        <v>5925855</v>
      </c>
      <c r="AL1194" s="43" t="s">
        <v>4101</v>
      </c>
    </row>
    <row r="1195" spans="1:38" hidden="1" x14ac:dyDescent="0.25">
      <c r="A1195" s="47">
        <v>129247</v>
      </c>
      <c r="B1195" s="48">
        <v>2</v>
      </c>
      <c r="C1195" s="49" t="s">
        <v>474</v>
      </c>
      <c r="D1195" s="50">
        <v>43644</v>
      </c>
      <c r="E1195" s="49" t="s">
        <v>75</v>
      </c>
      <c r="F1195" s="50">
        <v>44183</v>
      </c>
      <c r="G1195" s="49" t="s">
        <v>75</v>
      </c>
      <c r="H1195" s="51" t="s">
        <v>286</v>
      </c>
      <c r="I1195" s="49" t="s">
        <v>5059</v>
      </c>
      <c r="J1195" s="49" t="s">
        <v>116</v>
      </c>
      <c r="K1195" s="49"/>
      <c r="L1195" s="52" t="s">
        <v>116</v>
      </c>
      <c r="M1195" s="51" t="s">
        <v>5373</v>
      </c>
      <c r="N1195" s="51" t="s">
        <v>5374</v>
      </c>
      <c r="O1195" s="49" t="s">
        <v>188</v>
      </c>
      <c r="P1195" s="51" t="s">
        <v>443</v>
      </c>
      <c r="Q1195" s="51" t="s">
        <v>5374</v>
      </c>
      <c r="R1195" s="111" t="s">
        <v>139</v>
      </c>
      <c r="S1195" s="130" t="s">
        <v>4621</v>
      </c>
      <c r="T1195" s="120" t="s">
        <v>4621</v>
      </c>
      <c r="U1195" s="53">
        <v>1.71</v>
      </c>
      <c r="V1195" s="50">
        <v>43966</v>
      </c>
      <c r="W1195" s="49" t="s">
        <v>1179</v>
      </c>
      <c r="X1195" s="52" t="s">
        <v>472</v>
      </c>
      <c r="Y1195" s="49" t="s">
        <v>140</v>
      </c>
      <c r="Z1195" s="112" t="s">
        <v>20460</v>
      </c>
      <c r="AA1195" s="51"/>
      <c r="AB1195" s="54">
        <v>0</v>
      </c>
      <c r="AC1195" s="54">
        <v>0</v>
      </c>
      <c r="AD1195" s="54">
        <v>292</v>
      </c>
      <c r="AE1195" s="54">
        <v>-193465</v>
      </c>
      <c r="AF1195" s="3">
        <f>SUM(Table2[[#This Row],[PE 2021 Obligations]],Table2[[#This Row],[ROW 2021 Obligations]],Table2[[#This Row],[Construction 2021 Obligations]],Table2[[#This Row],[Paving 2021 Obligations]])</f>
        <v>-193173</v>
      </c>
      <c r="AG1195" s="54">
        <v>0</v>
      </c>
      <c r="AH1195" s="54">
        <v>0</v>
      </c>
      <c r="AI1195" s="54">
        <v>13197</v>
      </c>
      <c r="AJ1195" s="54">
        <v>1963657</v>
      </c>
      <c r="AK1195" s="54">
        <v>1976854</v>
      </c>
      <c r="AL1195" s="49" t="s">
        <v>5375</v>
      </c>
    </row>
    <row r="1196" spans="1:38" ht="30" hidden="1" x14ac:dyDescent="0.25">
      <c r="A1196" s="13">
        <v>129080</v>
      </c>
      <c r="B1196" s="15">
        <v>4</v>
      </c>
      <c r="C1196" s="43" t="s">
        <v>31</v>
      </c>
      <c r="D1196" s="44">
        <v>43633</v>
      </c>
      <c r="E1196" s="43" t="s">
        <v>75</v>
      </c>
      <c r="F1196" s="44">
        <v>44188</v>
      </c>
      <c r="G1196" s="43" t="s">
        <v>105</v>
      </c>
      <c r="H1196" s="45" t="s">
        <v>261</v>
      </c>
      <c r="I1196" s="43" t="s">
        <v>159</v>
      </c>
      <c r="J1196" s="43" t="s">
        <v>148</v>
      </c>
      <c r="K1196" s="43"/>
      <c r="L1196" s="46" t="s">
        <v>149</v>
      </c>
      <c r="M1196" s="45" t="s">
        <v>5186</v>
      </c>
      <c r="N1196" s="45" t="s">
        <v>3661</v>
      </c>
      <c r="O1196" s="43" t="s">
        <v>188</v>
      </c>
      <c r="P1196" s="45" t="s">
        <v>2347</v>
      </c>
      <c r="Q1196" s="45" t="s">
        <v>3661</v>
      </c>
      <c r="R1196" s="112" t="s">
        <v>139</v>
      </c>
      <c r="S1196" s="130" t="s">
        <v>4621</v>
      </c>
      <c r="T1196" s="59" t="s">
        <v>4621</v>
      </c>
      <c r="U1196" s="10">
        <v>8</v>
      </c>
      <c r="V1196" s="44">
        <v>44176</v>
      </c>
      <c r="W1196" s="43"/>
      <c r="X1196" s="46" t="s">
        <v>472</v>
      </c>
      <c r="Y1196" s="43" t="s">
        <v>454</v>
      </c>
      <c r="Z1196" s="112" t="s">
        <v>20457</v>
      </c>
      <c r="AA1196" s="45" t="s">
        <v>5187</v>
      </c>
      <c r="AB1196" s="3">
        <v>0</v>
      </c>
      <c r="AC1196" s="3">
        <v>0</v>
      </c>
      <c r="AD1196" s="3"/>
      <c r="AE1196" s="3">
        <v>5587820</v>
      </c>
      <c r="AF1196" s="3">
        <f>SUM(Table2[[#This Row],[PE 2021 Obligations]],Table2[[#This Row],[ROW 2021 Obligations]],Table2[[#This Row],[Construction 2021 Obligations]],Table2[[#This Row],[Paving 2021 Obligations]])</f>
        <v>5587820</v>
      </c>
      <c r="AG1196" s="3">
        <v>0</v>
      </c>
      <c r="AH1196" s="3">
        <v>0</v>
      </c>
      <c r="AI1196" s="3">
        <v>37868</v>
      </c>
      <c r="AJ1196" s="3">
        <v>5587820</v>
      </c>
      <c r="AK1196" s="3">
        <v>5625688</v>
      </c>
      <c r="AL1196" s="43" t="s">
        <v>5188</v>
      </c>
    </row>
    <row r="1197" spans="1:38" ht="30" x14ac:dyDescent="0.25">
      <c r="A1197" s="47">
        <v>129479</v>
      </c>
      <c r="B1197" s="48">
        <v>3</v>
      </c>
      <c r="C1197" s="49" t="s">
        <v>31</v>
      </c>
      <c r="D1197" s="50">
        <v>43685</v>
      </c>
      <c r="E1197" s="49" t="s">
        <v>75</v>
      </c>
      <c r="F1197" s="50">
        <v>44349</v>
      </c>
      <c r="G1197" s="49" t="s">
        <v>832</v>
      </c>
      <c r="H1197" s="51" t="s">
        <v>362</v>
      </c>
      <c r="I1197" s="49" t="s">
        <v>5489</v>
      </c>
      <c r="J1197" s="49" t="s">
        <v>116</v>
      </c>
      <c r="K1197" s="49"/>
      <c r="L1197" s="52" t="s">
        <v>116</v>
      </c>
      <c r="M1197" s="51" t="s">
        <v>5490</v>
      </c>
      <c r="N1197" s="51" t="s">
        <v>3721</v>
      </c>
      <c r="O1197" s="49" t="s">
        <v>188</v>
      </c>
      <c r="P1197" s="51" t="s">
        <v>2347</v>
      </c>
      <c r="Q1197" s="51" t="s">
        <v>3721</v>
      </c>
      <c r="R1197" s="111" t="s">
        <v>139</v>
      </c>
      <c r="S1197" s="130" t="s">
        <v>4621</v>
      </c>
      <c r="T1197" s="120" t="s">
        <v>4621</v>
      </c>
      <c r="U1197" s="53">
        <v>4.79</v>
      </c>
      <c r="V1197" s="50">
        <v>44323</v>
      </c>
      <c r="W1197" s="49" t="s">
        <v>1179</v>
      </c>
      <c r="X1197" s="52" t="s">
        <v>43</v>
      </c>
      <c r="Y1197" s="49" t="s">
        <v>78</v>
      </c>
      <c r="Z1197" s="112" t="s">
        <v>20461</v>
      </c>
      <c r="AA1197" s="51" t="s">
        <v>5491</v>
      </c>
      <c r="AB1197" s="54">
        <v>0</v>
      </c>
      <c r="AC1197" s="54">
        <v>0</v>
      </c>
      <c r="AD1197" s="54"/>
      <c r="AE1197" s="54">
        <v>623540</v>
      </c>
      <c r="AF1197" s="3">
        <f>SUM(Table2[[#This Row],[PE 2021 Obligations]],Table2[[#This Row],[ROW 2021 Obligations]],Table2[[#This Row],[Construction 2021 Obligations]],Table2[[#This Row],[Paving 2021 Obligations]])</f>
        <v>623540</v>
      </c>
      <c r="AG1197" s="54">
        <v>0</v>
      </c>
      <c r="AH1197" s="54">
        <v>0</v>
      </c>
      <c r="AI1197" s="54">
        <v>28197</v>
      </c>
      <c r="AJ1197" s="54">
        <v>623540</v>
      </c>
      <c r="AK1197" s="54">
        <v>651737</v>
      </c>
      <c r="AL1197" s="49" t="s">
        <v>5492</v>
      </c>
    </row>
    <row r="1198" spans="1:38" x14ac:dyDescent="0.25">
      <c r="A1198" s="47">
        <v>129223</v>
      </c>
      <c r="B1198" s="48">
        <v>3</v>
      </c>
      <c r="C1198" s="49" t="s">
        <v>31</v>
      </c>
      <c r="D1198" s="50">
        <v>43641</v>
      </c>
      <c r="E1198" s="49" t="s">
        <v>75</v>
      </c>
      <c r="F1198" s="50">
        <v>44349</v>
      </c>
      <c r="G1198" s="49" t="s">
        <v>832</v>
      </c>
      <c r="H1198" s="51" t="s">
        <v>255</v>
      </c>
      <c r="I1198" s="49" t="s">
        <v>5301</v>
      </c>
      <c r="J1198" s="49" t="s">
        <v>116</v>
      </c>
      <c r="K1198" s="49"/>
      <c r="L1198" s="52" t="s">
        <v>116</v>
      </c>
      <c r="M1198" s="51" t="s">
        <v>5325</v>
      </c>
      <c r="N1198" s="51" t="s">
        <v>3721</v>
      </c>
      <c r="O1198" s="49" t="s">
        <v>188</v>
      </c>
      <c r="P1198" s="51" t="s">
        <v>443</v>
      </c>
      <c r="Q1198" s="51" t="s">
        <v>3721</v>
      </c>
      <c r="R1198" s="111" t="s">
        <v>139</v>
      </c>
      <c r="S1198" s="130" t="s">
        <v>4621</v>
      </c>
      <c r="T1198" s="120" t="s">
        <v>4621</v>
      </c>
      <c r="U1198" s="53">
        <v>9.17</v>
      </c>
      <c r="V1198" s="50">
        <v>44323</v>
      </c>
      <c r="W1198" s="49" t="s">
        <v>1179</v>
      </c>
      <c r="X1198" s="52" t="s">
        <v>43</v>
      </c>
      <c r="Y1198" s="49" t="s">
        <v>78</v>
      </c>
      <c r="Z1198" s="127" t="s">
        <v>20461</v>
      </c>
      <c r="AA1198" s="51"/>
      <c r="AB1198" s="54">
        <v>0</v>
      </c>
      <c r="AC1198" s="54">
        <v>0</v>
      </c>
      <c r="AD1198" s="54">
        <v>41790</v>
      </c>
      <c r="AE1198" s="54">
        <v>1227010</v>
      </c>
      <c r="AF1198" s="3">
        <f>SUM(Table2[[#This Row],[PE 2021 Obligations]],Table2[[#This Row],[ROW 2021 Obligations]],Table2[[#This Row],[Construction 2021 Obligations]],Table2[[#This Row],[Paving 2021 Obligations]])</f>
        <v>1268800</v>
      </c>
      <c r="AG1198" s="54">
        <v>0</v>
      </c>
      <c r="AH1198" s="54">
        <v>0</v>
      </c>
      <c r="AI1198" s="54">
        <v>41790</v>
      </c>
      <c r="AJ1198" s="54">
        <v>1227010</v>
      </c>
      <c r="AK1198" s="54">
        <v>1268800</v>
      </c>
      <c r="AL1198" s="49" t="s">
        <v>5326</v>
      </c>
    </row>
    <row r="1199" spans="1:38" x14ac:dyDescent="0.25">
      <c r="A1199" s="13">
        <v>130794</v>
      </c>
      <c r="B1199" s="15">
        <v>3</v>
      </c>
      <c r="C1199" s="43" t="s">
        <v>31</v>
      </c>
      <c r="D1199" s="44">
        <v>44061</v>
      </c>
      <c r="E1199" s="43" t="s">
        <v>75</v>
      </c>
      <c r="F1199" s="44">
        <v>44349</v>
      </c>
      <c r="G1199" s="43" t="s">
        <v>832</v>
      </c>
      <c r="H1199" s="45" t="s">
        <v>304</v>
      </c>
      <c r="I1199" s="43" t="s">
        <v>2287</v>
      </c>
      <c r="J1199" s="43" t="s">
        <v>116</v>
      </c>
      <c r="K1199" s="43"/>
      <c r="L1199" s="46" t="s">
        <v>116</v>
      </c>
      <c r="M1199" s="45" t="s">
        <v>7019</v>
      </c>
      <c r="N1199" s="45" t="s">
        <v>3721</v>
      </c>
      <c r="O1199" s="43" t="s">
        <v>188</v>
      </c>
      <c r="P1199" s="45" t="s">
        <v>443</v>
      </c>
      <c r="Q1199" s="45" t="s">
        <v>3721</v>
      </c>
      <c r="R1199" s="112" t="s">
        <v>139</v>
      </c>
      <c r="S1199" s="130" t="s">
        <v>4621</v>
      </c>
      <c r="T1199" s="59" t="s">
        <v>4621</v>
      </c>
      <c r="U1199" s="10">
        <v>6.39</v>
      </c>
      <c r="V1199" s="44">
        <v>44323</v>
      </c>
      <c r="W1199" s="43" t="s">
        <v>1179</v>
      </c>
      <c r="X1199" s="46" t="s">
        <v>43</v>
      </c>
      <c r="Y1199" s="43" t="s">
        <v>78</v>
      </c>
      <c r="Z1199" s="127" t="s">
        <v>20461</v>
      </c>
      <c r="AA1199" s="45"/>
      <c r="AB1199" s="3">
        <v>0</v>
      </c>
      <c r="AC1199" s="3">
        <v>0</v>
      </c>
      <c r="AD1199" s="3">
        <v>26497</v>
      </c>
      <c r="AE1199" s="3">
        <v>863353</v>
      </c>
      <c r="AF1199" s="3">
        <f>SUM(Table2[[#This Row],[PE 2021 Obligations]],Table2[[#This Row],[ROW 2021 Obligations]],Table2[[#This Row],[Construction 2021 Obligations]],Table2[[#This Row],[Paving 2021 Obligations]])</f>
        <v>889850</v>
      </c>
      <c r="AG1199" s="3">
        <v>0</v>
      </c>
      <c r="AH1199" s="3">
        <v>0</v>
      </c>
      <c r="AI1199" s="3">
        <v>26497</v>
      </c>
      <c r="AJ1199" s="3">
        <v>863353</v>
      </c>
      <c r="AK1199" s="3">
        <v>889850</v>
      </c>
      <c r="AL1199" s="43" t="s">
        <v>7020</v>
      </c>
    </row>
    <row r="1200" spans="1:38" x14ac:dyDescent="0.25">
      <c r="A1200" s="47">
        <v>129481</v>
      </c>
      <c r="B1200" s="48">
        <v>3</v>
      </c>
      <c r="C1200" s="49" t="s">
        <v>31</v>
      </c>
      <c r="D1200" s="50">
        <v>43685</v>
      </c>
      <c r="E1200" s="49" t="s">
        <v>75</v>
      </c>
      <c r="F1200" s="50">
        <v>44349</v>
      </c>
      <c r="G1200" s="49" t="s">
        <v>832</v>
      </c>
      <c r="H1200" s="51" t="s">
        <v>362</v>
      </c>
      <c r="I1200" s="49" t="s">
        <v>5489</v>
      </c>
      <c r="J1200" s="49" t="s">
        <v>116</v>
      </c>
      <c r="K1200" s="49"/>
      <c r="L1200" s="52" t="s">
        <v>116</v>
      </c>
      <c r="M1200" s="51" t="s">
        <v>5496</v>
      </c>
      <c r="N1200" s="51" t="s">
        <v>3721</v>
      </c>
      <c r="O1200" s="49" t="s">
        <v>188</v>
      </c>
      <c r="P1200" s="51" t="s">
        <v>188</v>
      </c>
      <c r="Q1200" s="51" t="s">
        <v>3721</v>
      </c>
      <c r="R1200" s="111" t="s">
        <v>139</v>
      </c>
      <c r="S1200" s="130" t="s">
        <v>4621</v>
      </c>
      <c r="T1200" s="120" t="s">
        <v>4621</v>
      </c>
      <c r="U1200" s="53">
        <v>4.24</v>
      </c>
      <c r="V1200" s="50">
        <v>44323</v>
      </c>
      <c r="W1200" s="49" t="s">
        <v>1179</v>
      </c>
      <c r="X1200" s="52" t="s">
        <v>43</v>
      </c>
      <c r="Y1200" s="49" t="s">
        <v>78</v>
      </c>
      <c r="Z1200" s="112" t="s">
        <v>20461</v>
      </c>
      <c r="AA1200" s="51"/>
      <c r="AB1200" s="54">
        <v>0</v>
      </c>
      <c r="AC1200" s="54">
        <v>0</v>
      </c>
      <c r="AD1200" s="54">
        <v>0</v>
      </c>
      <c r="AE1200" s="54">
        <v>604680</v>
      </c>
      <c r="AF1200" s="3">
        <f>SUM(Table2[[#This Row],[PE 2021 Obligations]],Table2[[#This Row],[ROW 2021 Obligations]],Table2[[#This Row],[Construction 2021 Obligations]],Table2[[#This Row],[Paving 2021 Obligations]])</f>
        <v>604680</v>
      </c>
      <c r="AG1200" s="54">
        <v>0</v>
      </c>
      <c r="AH1200" s="54">
        <v>0</v>
      </c>
      <c r="AI1200" s="54">
        <v>0</v>
      </c>
      <c r="AJ1200" s="54">
        <v>604680</v>
      </c>
      <c r="AK1200" s="54">
        <v>604680</v>
      </c>
      <c r="AL1200" s="49" t="s">
        <v>5497</v>
      </c>
    </row>
    <row r="1201" spans="1:38" x14ac:dyDescent="0.25">
      <c r="A1201" s="47">
        <v>129486</v>
      </c>
      <c r="B1201" s="48">
        <v>3</v>
      </c>
      <c r="C1201" s="49" t="s">
        <v>31</v>
      </c>
      <c r="D1201" s="50">
        <v>43685</v>
      </c>
      <c r="E1201" s="49" t="s">
        <v>75</v>
      </c>
      <c r="F1201" s="50">
        <v>44349</v>
      </c>
      <c r="G1201" s="49" t="s">
        <v>832</v>
      </c>
      <c r="H1201" s="51" t="s">
        <v>49</v>
      </c>
      <c r="I1201" s="49" t="s">
        <v>3139</v>
      </c>
      <c r="J1201" s="49" t="s">
        <v>116</v>
      </c>
      <c r="K1201" s="49"/>
      <c r="L1201" s="52" t="s">
        <v>116</v>
      </c>
      <c r="M1201" s="51" t="s">
        <v>5505</v>
      </c>
      <c r="N1201" s="51" t="s">
        <v>3721</v>
      </c>
      <c r="O1201" s="49" t="s">
        <v>188</v>
      </c>
      <c r="P1201" s="51" t="s">
        <v>188</v>
      </c>
      <c r="Q1201" s="51" t="s">
        <v>3721</v>
      </c>
      <c r="R1201" s="111" t="s">
        <v>139</v>
      </c>
      <c r="S1201" s="130" t="s">
        <v>4621</v>
      </c>
      <c r="T1201" s="120" t="s">
        <v>4621</v>
      </c>
      <c r="U1201" s="53">
        <v>5.73</v>
      </c>
      <c r="V1201" s="50">
        <v>44323</v>
      </c>
      <c r="W1201" s="49" t="s">
        <v>1179</v>
      </c>
      <c r="X1201" s="52" t="s">
        <v>43</v>
      </c>
      <c r="Y1201" s="49" t="s">
        <v>78</v>
      </c>
      <c r="Z1201" s="112" t="s">
        <v>20461</v>
      </c>
      <c r="AA1201" s="51"/>
      <c r="AB1201" s="54">
        <v>0</v>
      </c>
      <c r="AC1201" s="54">
        <v>0</v>
      </c>
      <c r="AD1201" s="54">
        <v>0</v>
      </c>
      <c r="AE1201" s="54">
        <v>742950</v>
      </c>
      <c r="AF1201" s="3">
        <f>SUM(Table2[[#This Row],[PE 2021 Obligations]],Table2[[#This Row],[ROW 2021 Obligations]],Table2[[#This Row],[Construction 2021 Obligations]],Table2[[#This Row],[Paving 2021 Obligations]])</f>
        <v>742950</v>
      </c>
      <c r="AG1201" s="54">
        <v>0</v>
      </c>
      <c r="AH1201" s="54">
        <v>0</v>
      </c>
      <c r="AI1201" s="54">
        <v>0</v>
      </c>
      <c r="AJ1201" s="54">
        <v>742950</v>
      </c>
      <c r="AK1201" s="54">
        <v>742950</v>
      </c>
      <c r="AL1201" s="49" t="s">
        <v>5506</v>
      </c>
    </row>
    <row r="1202" spans="1:38" ht="75" hidden="1" x14ac:dyDescent="0.25">
      <c r="A1202" s="47">
        <v>114567</v>
      </c>
      <c r="B1202" s="48">
        <v>2</v>
      </c>
      <c r="C1202" s="49" t="s">
        <v>474</v>
      </c>
      <c r="D1202" s="50">
        <v>40395</v>
      </c>
      <c r="E1202" s="49" t="s">
        <v>1280</v>
      </c>
      <c r="F1202" s="50">
        <v>44340</v>
      </c>
      <c r="G1202" s="49" t="s">
        <v>1409</v>
      </c>
      <c r="H1202" s="51" t="s">
        <v>212</v>
      </c>
      <c r="I1202" s="49"/>
      <c r="J1202" s="49"/>
      <c r="K1202" s="49"/>
      <c r="L1202" s="52"/>
      <c r="M1202" s="51" t="s">
        <v>1410</v>
      </c>
      <c r="N1202" s="51" t="s">
        <v>1411</v>
      </c>
      <c r="O1202" s="49" t="s">
        <v>60</v>
      </c>
      <c r="P1202" s="51" t="s">
        <v>443</v>
      </c>
      <c r="Q1202" s="51"/>
      <c r="R1202" s="111" t="s">
        <v>139</v>
      </c>
      <c r="S1202" s="130" t="s">
        <v>4621</v>
      </c>
      <c r="T1202" s="120" t="s">
        <v>4621</v>
      </c>
      <c r="U1202" s="53">
        <v>0.39</v>
      </c>
      <c r="V1202" s="52"/>
      <c r="W1202" s="49"/>
      <c r="X1202" s="52" t="s">
        <v>43</v>
      </c>
      <c r="Y1202" s="49" t="s">
        <v>78</v>
      </c>
      <c r="Z1202" s="116" t="s">
        <v>20458</v>
      </c>
      <c r="AA1202" s="51"/>
      <c r="AB1202" s="54">
        <v>0</v>
      </c>
      <c r="AC1202" s="54">
        <v>0</v>
      </c>
      <c r="AD1202" s="54">
        <v>299375</v>
      </c>
      <c r="AE1202" s="54">
        <v>0</v>
      </c>
      <c r="AF1202" s="3">
        <f>SUM(Table2[[#This Row],[PE 2021 Obligations]],Table2[[#This Row],[ROW 2021 Obligations]],Table2[[#This Row],[Construction 2021 Obligations]],Table2[[#This Row],[Paving 2021 Obligations]])</f>
        <v>299375</v>
      </c>
      <c r="AG1202" s="54">
        <v>0</v>
      </c>
      <c r="AH1202" s="54">
        <v>0</v>
      </c>
      <c r="AI1202" s="54">
        <v>1169940</v>
      </c>
      <c r="AJ1202" s="54">
        <v>0</v>
      </c>
      <c r="AK1202" s="54">
        <v>1169940</v>
      </c>
      <c r="AL1202" s="49" t="s">
        <v>1412</v>
      </c>
    </row>
    <row r="1203" spans="1:38" ht="150" hidden="1" x14ac:dyDescent="0.25">
      <c r="A1203" s="13">
        <v>119539</v>
      </c>
      <c r="B1203" s="15">
        <v>4</v>
      </c>
      <c r="C1203" s="43" t="s">
        <v>31</v>
      </c>
      <c r="D1203" s="44">
        <v>41493</v>
      </c>
      <c r="E1203" s="43" t="s">
        <v>1281</v>
      </c>
      <c r="F1203" s="44">
        <v>44215</v>
      </c>
      <c r="G1203" s="43" t="s">
        <v>75</v>
      </c>
      <c r="H1203" s="45" t="s">
        <v>126</v>
      </c>
      <c r="I1203" s="43"/>
      <c r="J1203" s="43"/>
      <c r="K1203" s="43"/>
      <c r="L1203" s="46"/>
      <c r="M1203" s="45" t="s">
        <v>1875</v>
      </c>
      <c r="N1203" s="45" t="s">
        <v>1876</v>
      </c>
      <c r="O1203" s="43" t="s">
        <v>60</v>
      </c>
      <c r="P1203" s="45" t="s">
        <v>443</v>
      </c>
      <c r="Q1203" s="45"/>
      <c r="R1203" s="112" t="s">
        <v>139</v>
      </c>
      <c r="S1203" s="130" t="s">
        <v>4621</v>
      </c>
      <c r="T1203" s="59" t="s">
        <v>4621</v>
      </c>
      <c r="U1203" s="10">
        <v>7</v>
      </c>
      <c r="V1203" s="46"/>
      <c r="W1203" s="43"/>
      <c r="X1203" s="46" t="s">
        <v>43</v>
      </c>
      <c r="Y1203" s="43" t="s">
        <v>511</v>
      </c>
      <c r="Z1203" s="116" t="s">
        <v>20458</v>
      </c>
      <c r="AA1203" s="45"/>
      <c r="AB1203" s="3">
        <v>-44759</v>
      </c>
      <c r="AC1203" s="3">
        <v>0</v>
      </c>
      <c r="AD1203" s="3">
        <v>231162</v>
      </c>
      <c r="AE1203" s="3">
        <v>0</v>
      </c>
      <c r="AF1203" s="3">
        <f>SUM(Table2[[#This Row],[PE 2021 Obligations]],Table2[[#This Row],[ROW 2021 Obligations]],Table2[[#This Row],[Construction 2021 Obligations]],Table2[[#This Row],[Paving 2021 Obligations]])</f>
        <v>186403</v>
      </c>
      <c r="AG1203" s="3">
        <v>286841</v>
      </c>
      <c r="AH1203" s="3">
        <v>0</v>
      </c>
      <c r="AI1203" s="3">
        <v>7024730</v>
      </c>
      <c r="AJ1203" s="3">
        <v>0</v>
      </c>
      <c r="AK1203" s="3">
        <v>7311571</v>
      </c>
      <c r="AL1203" s="43" t="s">
        <v>1877</v>
      </c>
    </row>
    <row r="1204" spans="1:38" ht="90" hidden="1" x14ac:dyDescent="0.25">
      <c r="A1204" s="47">
        <v>119814</v>
      </c>
      <c r="B1204" s="48">
        <v>2</v>
      </c>
      <c r="C1204" s="49" t="s">
        <v>31</v>
      </c>
      <c r="D1204" s="50">
        <v>41558</v>
      </c>
      <c r="E1204" s="49" t="s">
        <v>543</v>
      </c>
      <c r="F1204" s="50">
        <v>44340</v>
      </c>
      <c r="G1204" s="49" t="s">
        <v>1409</v>
      </c>
      <c r="H1204" s="51" t="s">
        <v>286</v>
      </c>
      <c r="I1204" s="49"/>
      <c r="J1204" s="49"/>
      <c r="K1204" s="49"/>
      <c r="L1204" s="52"/>
      <c r="M1204" s="51" t="s">
        <v>1932</v>
      </c>
      <c r="N1204" s="51" t="s">
        <v>1933</v>
      </c>
      <c r="O1204" s="49" t="s">
        <v>60</v>
      </c>
      <c r="P1204" s="51" t="s">
        <v>443</v>
      </c>
      <c r="Q1204" s="51"/>
      <c r="R1204" s="111" t="s">
        <v>139</v>
      </c>
      <c r="S1204" s="130" t="s">
        <v>4621</v>
      </c>
      <c r="T1204" s="120" t="s">
        <v>4621</v>
      </c>
      <c r="U1204" s="55" t="s">
        <v>32</v>
      </c>
      <c r="V1204" s="52"/>
      <c r="W1204" s="49"/>
      <c r="X1204" s="52" t="s">
        <v>43</v>
      </c>
      <c r="Y1204" s="49" t="s">
        <v>511</v>
      </c>
      <c r="Z1204" s="111" t="s">
        <v>20458</v>
      </c>
      <c r="AA1204" s="51"/>
      <c r="AB1204" s="54">
        <v>0</v>
      </c>
      <c r="AC1204" s="54">
        <v>0</v>
      </c>
      <c r="AD1204" s="54">
        <v>670074</v>
      </c>
      <c r="AE1204" s="54">
        <v>0</v>
      </c>
      <c r="AF1204" s="3">
        <f>SUM(Table2[[#This Row],[PE 2021 Obligations]],Table2[[#This Row],[ROW 2021 Obligations]],Table2[[#This Row],[Construction 2021 Obligations]],Table2[[#This Row],[Paving 2021 Obligations]])</f>
        <v>670074</v>
      </c>
      <c r="AG1204" s="54">
        <v>0</v>
      </c>
      <c r="AH1204" s="54">
        <v>0</v>
      </c>
      <c r="AI1204" s="54">
        <v>2773870</v>
      </c>
      <c r="AJ1204" s="54">
        <v>0</v>
      </c>
      <c r="AK1204" s="54">
        <v>2773870</v>
      </c>
      <c r="AL1204" s="49" t="s">
        <v>1934</v>
      </c>
    </row>
    <row r="1205" spans="1:38" ht="45" hidden="1" x14ac:dyDescent="0.25">
      <c r="A1205" s="13">
        <v>126345</v>
      </c>
      <c r="B1205" s="15">
        <v>4</v>
      </c>
      <c r="C1205" s="43" t="s">
        <v>73</v>
      </c>
      <c r="D1205" s="44">
        <v>42954</v>
      </c>
      <c r="E1205" s="43" t="s">
        <v>1884</v>
      </c>
      <c r="F1205" s="44">
        <v>44215</v>
      </c>
      <c r="G1205" s="43" t="s">
        <v>75</v>
      </c>
      <c r="H1205" s="45" t="s">
        <v>126</v>
      </c>
      <c r="I1205" s="43"/>
      <c r="J1205" s="43"/>
      <c r="K1205" s="43"/>
      <c r="L1205" s="46"/>
      <c r="M1205" s="45" t="s">
        <v>3725</v>
      </c>
      <c r="N1205" s="45" t="s">
        <v>3726</v>
      </c>
      <c r="O1205" s="43" t="s">
        <v>60</v>
      </c>
      <c r="P1205" s="45" t="s">
        <v>443</v>
      </c>
      <c r="Q1205" s="45"/>
      <c r="R1205" s="112" t="s">
        <v>139</v>
      </c>
      <c r="S1205" s="130" t="s">
        <v>4621</v>
      </c>
      <c r="T1205" s="59" t="s">
        <v>4621</v>
      </c>
      <c r="U1205" s="10">
        <v>0.98</v>
      </c>
      <c r="V1205" s="46"/>
      <c r="W1205" s="43"/>
      <c r="X1205" s="46" t="s">
        <v>43</v>
      </c>
      <c r="Y1205" s="43" t="s">
        <v>78</v>
      </c>
      <c r="Z1205" s="111" t="s">
        <v>20458</v>
      </c>
      <c r="AA1205" s="45"/>
      <c r="AB1205" s="3">
        <v>0</v>
      </c>
      <c r="AC1205" s="3">
        <v>0</v>
      </c>
      <c r="AD1205" s="3">
        <v>1372809</v>
      </c>
      <c r="AE1205" s="3">
        <v>0</v>
      </c>
      <c r="AF1205" s="3">
        <f>SUM(Table2[[#This Row],[PE 2021 Obligations]],Table2[[#This Row],[ROW 2021 Obligations]],Table2[[#This Row],[Construction 2021 Obligations]],Table2[[#This Row],[Paving 2021 Obligations]])</f>
        <v>1372809</v>
      </c>
      <c r="AG1205" s="3">
        <v>80650</v>
      </c>
      <c r="AH1205" s="3">
        <v>0</v>
      </c>
      <c r="AI1205" s="3">
        <v>1372809</v>
      </c>
      <c r="AJ1205" s="3">
        <v>0</v>
      </c>
      <c r="AK1205" s="3">
        <v>1453459</v>
      </c>
      <c r="AL1205" s="43" t="s">
        <v>3727</v>
      </c>
    </row>
    <row r="1206" spans="1:38" ht="60" hidden="1" x14ac:dyDescent="0.25">
      <c r="A1206" s="13">
        <v>127267</v>
      </c>
      <c r="B1206" s="15">
        <v>1</v>
      </c>
      <c r="C1206" s="43" t="s">
        <v>73</v>
      </c>
      <c r="D1206" s="44">
        <v>43186</v>
      </c>
      <c r="E1206" s="43" t="s">
        <v>3905</v>
      </c>
      <c r="F1206" s="44">
        <v>44256</v>
      </c>
      <c r="G1206" s="43" t="s">
        <v>74</v>
      </c>
      <c r="H1206" s="45" t="s">
        <v>283</v>
      </c>
      <c r="I1206" s="43" t="s">
        <v>4091</v>
      </c>
      <c r="J1206" s="43"/>
      <c r="K1206" s="43"/>
      <c r="L1206" s="46"/>
      <c r="M1206" s="45" t="s">
        <v>4092</v>
      </c>
      <c r="N1206" s="45" t="s">
        <v>4093</v>
      </c>
      <c r="O1206" s="43" t="s">
        <v>60</v>
      </c>
      <c r="P1206" s="45" t="s">
        <v>443</v>
      </c>
      <c r="Q1206" s="45"/>
      <c r="R1206" s="112" t="s">
        <v>139</v>
      </c>
      <c r="S1206" s="130" t="s">
        <v>4621</v>
      </c>
      <c r="T1206" s="59" t="s">
        <v>4621</v>
      </c>
      <c r="U1206" s="10">
        <v>3.2</v>
      </c>
      <c r="V1206" s="46"/>
      <c r="W1206" s="43"/>
      <c r="X1206" s="46" t="s">
        <v>43</v>
      </c>
      <c r="Y1206" s="43" t="s">
        <v>140</v>
      </c>
      <c r="Z1206" s="111" t="s">
        <v>20458</v>
      </c>
      <c r="AA1206" s="45"/>
      <c r="AB1206" s="3">
        <v>99000</v>
      </c>
      <c r="AC1206" s="3">
        <v>0</v>
      </c>
      <c r="AD1206" s="3">
        <v>0</v>
      </c>
      <c r="AE1206" s="3">
        <v>0</v>
      </c>
      <c r="AF1206" s="3">
        <f>SUM(Table2[[#This Row],[PE 2021 Obligations]],Table2[[#This Row],[ROW 2021 Obligations]],Table2[[#This Row],[Construction 2021 Obligations]],Table2[[#This Row],[Paving 2021 Obligations]])</f>
        <v>99000</v>
      </c>
      <c r="AG1206" s="3">
        <v>399000</v>
      </c>
      <c r="AH1206" s="3">
        <v>0</v>
      </c>
      <c r="AI1206" s="3">
        <v>0</v>
      </c>
      <c r="AJ1206" s="3">
        <v>0</v>
      </c>
      <c r="AK1206" s="3">
        <v>399000</v>
      </c>
      <c r="AL1206" s="43" t="s">
        <v>4094</v>
      </c>
    </row>
    <row r="1207" spans="1:38" ht="45" hidden="1" x14ac:dyDescent="0.25">
      <c r="A1207" s="13">
        <v>127531</v>
      </c>
      <c r="B1207" s="15">
        <v>3</v>
      </c>
      <c r="C1207" s="43" t="s">
        <v>73</v>
      </c>
      <c r="D1207" s="44">
        <v>43242</v>
      </c>
      <c r="E1207" s="43" t="s">
        <v>1022</v>
      </c>
      <c r="F1207" s="44">
        <v>44215</v>
      </c>
      <c r="G1207" s="43" t="s">
        <v>75</v>
      </c>
      <c r="H1207" s="45" t="s">
        <v>408</v>
      </c>
      <c r="I1207" s="43"/>
      <c r="J1207" s="43"/>
      <c r="K1207" s="43"/>
      <c r="L1207" s="46"/>
      <c r="M1207" s="45" t="s">
        <v>4305</v>
      </c>
      <c r="N1207" s="45" t="s">
        <v>4306</v>
      </c>
      <c r="O1207" s="43" t="s">
        <v>60</v>
      </c>
      <c r="P1207" s="45" t="s">
        <v>443</v>
      </c>
      <c r="Q1207" s="45"/>
      <c r="R1207" s="112" t="s">
        <v>139</v>
      </c>
      <c r="S1207" s="130" t="s">
        <v>4621</v>
      </c>
      <c r="T1207" s="59" t="s">
        <v>4621</v>
      </c>
      <c r="U1207" s="56" t="s">
        <v>32</v>
      </c>
      <c r="V1207" s="46"/>
      <c r="W1207" s="43"/>
      <c r="X1207" s="46" t="s">
        <v>43</v>
      </c>
      <c r="Y1207" s="43" t="s">
        <v>44</v>
      </c>
      <c r="Z1207" s="116" t="s">
        <v>20458</v>
      </c>
      <c r="AA1207" s="45"/>
      <c r="AB1207" s="3">
        <v>0</v>
      </c>
      <c r="AC1207" s="3">
        <v>0</v>
      </c>
      <c r="AD1207" s="3">
        <v>0</v>
      </c>
      <c r="AE1207" s="3">
        <v>0</v>
      </c>
      <c r="AF1207" s="3">
        <f>SUM(Table2[[#This Row],[PE 2021 Obligations]],Table2[[#This Row],[ROW 2021 Obligations]],Table2[[#This Row],[Construction 2021 Obligations]],Table2[[#This Row],[Paving 2021 Obligations]])</f>
        <v>0</v>
      </c>
      <c r="AG1207" s="3">
        <v>137471</v>
      </c>
      <c r="AH1207" s="3">
        <v>0</v>
      </c>
      <c r="AI1207" s="3">
        <v>0</v>
      </c>
      <c r="AJ1207" s="3">
        <v>0</v>
      </c>
      <c r="AK1207" s="3">
        <v>137471</v>
      </c>
      <c r="AL1207" s="43" t="s">
        <v>4307</v>
      </c>
    </row>
    <row r="1208" spans="1:38" ht="90" hidden="1" x14ac:dyDescent="0.25">
      <c r="A1208" s="47">
        <v>130005</v>
      </c>
      <c r="B1208" s="48">
        <v>4</v>
      </c>
      <c r="C1208" s="49" t="s">
        <v>73</v>
      </c>
      <c r="D1208" s="50">
        <v>43852</v>
      </c>
      <c r="E1208" s="49" t="s">
        <v>1409</v>
      </c>
      <c r="F1208" s="50">
        <v>44368</v>
      </c>
      <c r="G1208" s="49" t="s">
        <v>1923</v>
      </c>
      <c r="H1208" s="51" t="s">
        <v>126</v>
      </c>
      <c r="I1208" s="49"/>
      <c r="J1208" s="49"/>
      <c r="K1208" s="49"/>
      <c r="L1208" s="52"/>
      <c r="M1208" s="51" t="s">
        <v>5832</v>
      </c>
      <c r="N1208" s="51" t="s">
        <v>5833</v>
      </c>
      <c r="O1208" s="49" t="s">
        <v>60</v>
      </c>
      <c r="P1208" s="51" t="s">
        <v>443</v>
      </c>
      <c r="Q1208" s="51"/>
      <c r="R1208" s="111" t="s">
        <v>139</v>
      </c>
      <c r="S1208" s="130" t="s">
        <v>4621</v>
      </c>
      <c r="T1208" s="120" t="s">
        <v>4621</v>
      </c>
      <c r="U1208" s="53">
        <v>0.74</v>
      </c>
      <c r="V1208" s="52"/>
      <c r="W1208" s="49"/>
      <c r="X1208" s="52" t="s">
        <v>43</v>
      </c>
      <c r="Y1208" s="49" t="s">
        <v>78</v>
      </c>
      <c r="Z1208" s="116" t="s">
        <v>20458</v>
      </c>
      <c r="AA1208" s="51"/>
      <c r="AB1208" s="54">
        <v>145590</v>
      </c>
      <c r="AC1208" s="54">
        <v>0</v>
      </c>
      <c r="AD1208" s="54">
        <v>0</v>
      </c>
      <c r="AE1208" s="54">
        <v>0</v>
      </c>
      <c r="AF1208" s="3">
        <f>SUM(Table2[[#This Row],[PE 2021 Obligations]],Table2[[#This Row],[ROW 2021 Obligations]],Table2[[#This Row],[Construction 2021 Obligations]],Table2[[#This Row],[Paving 2021 Obligations]])</f>
        <v>145590</v>
      </c>
      <c r="AG1208" s="54">
        <v>145590</v>
      </c>
      <c r="AH1208" s="54">
        <v>0</v>
      </c>
      <c r="AI1208" s="54">
        <v>0</v>
      </c>
      <c r="AJ1208" s="54">
        <v>0</v>
      </c>
      <c r="AK1208" s="54">
        <v>145590</v>
      </c>
      <c r="AL1208" s="49" t="s">
        <v>5834</v>
      </c>
    </row>
    <row r="1209" spans="1:38" ht="90" hidden="1" x14ac:dyDescent="0.25">
      <c r="A1209" s="13">
        <v>130195</v>
      </c>
      <c r="B1209" s="15">
        <v>4</v>
      </c>
      <c r="C1209" s="43" t="s">
        <v>73</v>
      </c>
      <c r="D1209" s="44">
        <v>43914</v>
      </c>
      <c r="E1209" s="43" t="s">
        <v>1409</v>
      </c>
      <c r="F1209" s="44">
        <v>44215</v>
      </c>
      <c r="G1209" s="43" t="s">
        <v>75</v>
      </c>
      <c r="H1209" s="45" t="s">
        <v>126</v>
      </c>
      <c r="I1209" s="43"/>
      <c r="J1209" s="43"/>
      <c r="K1209" s="43"/>
      <c r="L1209" s="46"/>
      <c r="M1209" s="45" t="s">
        <v>6012</v>
      </c>
      <c r="N1209" s="45" t="s">
        <v>6013</v>
      </c>
      <c r="O1209" s="43" t="s">
        <v>60</v>
      </c>
      <c r="P1209" s="45" t="s">
        <v>443</v>
      </c>
      <c r="Q1209" s="45"/>
      <c r="R1209" s="112" t="s">
        <v>139</v>
      </c>
      <c r="S1209" s="130" t="s">
        <v>4621</v>
      </c>
      <c r="T1209" s="59" t="s">
        <v>4621</v>
      </c>
      <c r="U1209" s="10">
        <v>0.76</v>
      </c>
      <c r="V1209" s="46"/>
      <c r="W1209" s="43"/>
      <c r="X1209" s="46" t="s">
        <v>43</v>
      </c>
      <c r="Y1209" s="43" t="s">
        <v>511</v>
      </c>
      <c r="Z1209" s="116" t="s">
        <v>20458</v>
      </c>
      <c r="AA1209" s="45"/>
      <c r="AB1209" s="3">
        <v>35747</v>
      </c>
      <c r="AC1209" s="3">
        <v>0</v>
      </c>
      <c r="AD1209" s="3">
        <v>0</v>
      </c>
      <c r="AE1209" s="3">
        <v>0</v>
      </c>
      <c r="AF1209" s="3">
        <f>SUM(Table2[[#This Row],[PE 2021 Obligations]],Table2[[#This Row],[ROW 2021 Obligations]],Table2[[#This Row],[Construction 2021 Obligations]],Table2[[#This Row],[Paving 2021 Obligations]])</f>
        <v>35747</v>
      </c>
      <c r="AG1209" s="3">
        <v>35747</v>
      </c>
      <c r="AH1209" s="3">
        <v>0</v>
      </c>
      <c r="AI1209" s="3">
        <v>0</v>
      </c>
      <c r="AJ1209" s="3">
        <v>0</v>
      </c>
      <c r="AK1209" s="3">
        <v>35747</v>
      </c>
      <c r="AL1209" s="43" t="s">
        <v>6014</v>
      </c>
    </row>
    <row r="1210" spans="1:38" ht="60" hidden="1" x14ac:dyDescent="0.25">
      <c r="A1210" s="13">
        <v>130229</v>
      </c>
      <c r="B1210" s="15">
        <v>4</v>
      </c>
      <c r="C1210" s="43" t="s">
        <v>73</v>
      </c>
      <c r="D1210" s="44">
        <v>43930</v>
      </c>
      <c r="E1210" s="43" t="s">
        <v>1409</v>
      </c>
      <c r="F1210" s="44">
        <v>44215</v>
      </c>
      <c r="G1210" s="43" t="s">
        <v>75</v>
      </c>
      <c r="H1210" s="45" t="s">
        <v>126</v>
      </c>
      <c r="I1210" s="43"/>
      <c r="J1210" s="43"/>
      <c r="K1210" s="43"/>
      <c r="L1210" s="46"/>
      <c r="M1210" s="45" t="s">
        <v>6060</v>
      </c>
      <c r="N1210" s="45" t="s">
        <v>6061</v>
      </c>
      <c r="O1210" s="43" t="s">
        <v>60</v>
      </c>
      <c r="P1210" s="45" t="s">
        <v>443</v>
      </c>
      <c r="Q1210" s="45"/>
      <c r="R1210" s="112" t="s">
        <v>139</v>
      </c>
      <c r="S1210" s="130" t="s">
        <v>4621</v>
      </c>
      <c r="T1210" s="59" t="s">
        <v>4621</v>
      </c>
      <c r="U1210" s="56" t="s">
        <v>32</v>
      </c>
      <c r="V1210" s="46"/>
      <c r="W1210" s="43"/>
      <c r="X1210" s="46" t="s">
        <v>43</v>
      </c>
      <c r="Y1210" s="43" t="s">
        <v>78</v>
      </c>
      <c r="Z1210" s="116" t="s">
        <v>20458</v>
      </c>
      <c r="AA1210" s="45"/>
      <c r="AB1210" s="3">
        <v>0</v>
      </c>
      <c r="AC1210" s="3">
        <v>0</v>
      </c>
      <c r="AD1210" s="3">
        <v>0</v>
      </c>
      <c r="AE1210" s="3">
        <v>0</v>
      </c>
      <c r="AF1210" s="3">
        <f>SUM(Table2[[#This Row],[PE 2021 Obligations]],Table2[[#This Row],[ROW 2021 Obligations]],Table2[[#This Row],[Construction 2021 Obligations]],Table2[[#This Row],[Paving 2021 Obligations]])</f>
        <v>0</v>
      </c>
      <c r="AG1210" s="3">
        <v>0</v>
      </c>
      <c r="AH1210" s="3">
        <v>0</v>
      </c>
      <c r="AI1210" s="3">
        <v>0</v>
      </c>
      <c r="AJ1210" s="3">
        <v>0</v>
      </c>
      <c r="AK1210" s="3">
        <v>0</v>
      </c>
      <c r="AL1210" s="43" t="s">
        <v>6062</v>
      </c>
    </row>
    <row r="1211" spans="1:38" ht="90" hidden="1" x14ac:dyDescent="0.25">
      <c r="A1211" s="13">
        <v>130477</v>
      </c>
      <c r="B1211" s="15">
        <v>2</v>
      </c>
      <c r="C1211" s="43" t="s">
        <v>73</v>
      </c>
      <c r="D1211" s="44">
        <v>43985</v>
      </c>
      <c r="E1211" s="43" t="s">
        <v>1928</v>
      </c>
      <c r="F1211" s="44">
        <v>44215</v>
      </c>
      <c r="G1211" s="43" t="s">
        <v>75</v>
      </c>
      <c r="H1211" s="45" t="s">
        <v>212</v>
      </c>
      <c r="I1211" s="43"/>
      <c r="J1211" s="43"/>
      <c r="K1211" s="43"/>
      <c r="L1211" s="46"/>
      <c r="M1211" s="45" t="s">
        <v>6422</v>
      </c>
      <c r="N1211" s="45" t="s">
        <v>6423</v>
      </c>
      <c r="O1211" s="43" t="s">
        <v>60</v>
      </c>
      <c r="P1211" s="45" t="s">
        <v>443</v>
      </c>
      <c r="Q1211" s="45"/>
      <c r="R1211" s="112" t="s">
        <v>139</v>
      </c>
      <c r="S1211" s="130" t="s">
        <v>4621</v>
      </c>
      <c r="T1211" s="59" t="s">
        <v>4621</v>
      </c>
      <c r="U1211" s="56" t="s">
        <v>32</v>
      </c>
      <c r="V1211" s="46"/>
      <c r="W1211" s="43"/>
      <c r="X1211" s="46" t="s">
        <v>43</v>
      </c>
      <c r="Y1211" s="43" t="s">
        <v>140</v>
      </c>
      <c r="Z1211" s="116" t="s">
        <v>20458</v>
      </c>
      <c r="AA1211" s="45"/>
      <c r="AB1211" s="3">
        <v>69214</v>
      </c>
      <c r="AC1211" s="3">
        <v>0</v>
      </c>
      <c r="AD1211" s="3">
        <v>0</v>
      </c>
      <c r="AE1211" s="3">
        <v>0</v>
      </c>
      <c r="AF1211" s="3">
        <f>SUM(Table2[[#This Row],[PE 2021 Obligations]],Table2[[#This Row],[ROW 2021 Obligations]],Table2[[#This Row],[Construction 2021 Obligations]],Table2[[#This Row],[Paving 2021 Obligations]])</f>
        <v>69214</v>
      </c>
      <c r="AG1211" s="3">
        <v>69214</v>
      </c>
      <c r="AH1211" s="3">
        <v>0</v>
      </c>
      <c r="AI1211" s="3">
        <v>0</v>
      </c>
      <c r="AJ1211" s="3">
        <v>0</v>
      </c>
      <c r="AK1211" s="3">
        <v>69214</v>
      </c>
      <c r="AL1211" s="43" t="s">
        <v>6424</v>
      </c>
    </row>
    <row r="1212" spans="1:38" ht="30" hidden="1" x14ac:dyDescent="0.25">
      <c r="A1212" s="13">
        <v>130917</v>
      </c>
      <c r="B1212" s="15">
        <v>4</v>
      </c>
      <c r="C1212" s="43" t="s">
        <v>73</v>
      </c>
      <c r="D1212" s="44">
        <v>44110</v>
      </c>
      <c r="E1212" s="43" t="s">
        <v>1409</v>
      </c>
      <c r="F1212" s="44">
        <v>44252</v>
      </c>
      <c r="G1212" s="43" t="s">
        <v>529</v>
      </c>
      <c r="H1212" s="45" t="s">
        <v>126</v>
      </c>
      <c r="I1212" s="43"/>
      <c r="J1212" s="43"/>
      <c r="K1212" s="43"/>
      <c r="L1212" s="46"/>
      <c r="M1212" s="45" t="s">
        <v>7386</v>
      </c>
      <c r="N1212" s="45" t="s">
        <v>7387</v>
      </c>
      <c r="O1212" s="43" t="s">
        <v>60</v>
      </c>
      <c r="P1212" s="45" t="s">
        <v>443</v>
      </c>
      <c r="Q1212" s="45"/>
      <c r="R1212" s="112" t="s">
        <v>139</v>
      </c>
      <c r="S1212" s="130" t="s">
        <v>4621</v>
      </c>
      <c r="T1212" s="59" t="s">
        <v>4621</v>
      </c>
      <c r="U1212" s="56" t="s">
        <v>32</v>
      </c>
      <c r="V1212" s="46"/>
      <c r="W1212" s="43"/>
      <c r="X1212" s="46" t="s">
        <v>43</v>
      </c>
      <c r="Y1212" s="43" t="s">
        <v>78</v>
      </c>
      <c r="Z1212" s="116" t="s">
        <v>20458</v>
      </c>
      <c r="AA1212" s="45"/>
      <c r="AB1212" s="3">
        <v>15500</v>
      </c>
      <c r="AC1212" s="3">
        <v>0</v>
      </c>
      <c r="AD1212" s="3">
        <v>0</v>
      </c>
      <c r="AE1212" s="3">
        <v>0</v>
      </c>
      <c r="AF1212" s="3">
        <f>SUM(Table2[[#This Row],[PE 2021 Obligations]],Table2[[#This Row],[ROW 2021 Obligations]],Table2[[#This Row],[Construction 2021 Obligations]],Table2[[#This Row],[Paving 2021 Obligations]])</f>
        <v>15500</v>
      </c>
      <c r="AG1212" s="3">
        <v>15500</v>
      </c>
      <c r="AH1212" s="3">
        <v>0</v>
      </c>
      <c r="AI1212" s="3">
        <v>0</v>
      </c>
      <c r="AJ1212" s="3">
        <v>0</v>
      </c>
      <c r="AK1212" s="3">
        <v>15500</v>
      </c>
      <c r="AL1212" s="43" t="s">
        <v>7388</v>
      </c>
    </row>
    <row r="1213" spans="1:38" ht="30" hidden="1" x14ac:dyDescent="0.25">
      <c r="A1213" s="13">
        <v>131124</v>
      </c>
      <c r="B1213" s="15">
        <v>4</v>
      </c>
      <c r="C1213" s="43" t="s">
        <v>73</v>
      </c>
      <c r="D1213" s="44">
        <v>44179</v>
      </c>
      <c r="E1213" s="43" t="s">
        <v>1409</v>
      </c>
      <c r="F1213" s="44">
        <v>44337</v>
      </c>
      <c r="G1213" s="43" t="s">
        <v>543</v>
      </c>
      <c r="H1213" s="45" t="s">
        <v>564</v>
      </c>
      <c r="I1213" s="43"/>
      <c r="J1213" s="43"/>
      <c r="K1213" s="43"/>
      <c r="L1213" s="46"/>
      <c r="M1213" s="45" t="s">
        <v>7670</v>
      </c>
      <c r="N1213" s="45" t="s">
        <v>7671</v>
      </c>
      <c r="O1213" s="43" t="s">
        <v>60</v>
      </c>
      <c r="P1213" s="45" t="s">
        <v>443</v>
      </c>
      <c r="Q1213" s="45"/>
      <c r="R1213" s="112" t="s">
        <v>139</v>
      </c>
      <c r="S1213" s="130" t="s">
        <v>4621</v>
      </c>
      <c r="T1213" s="59" t="s">
        <v>4621</v>
      </c>
      <c r="U1213" s="56" t="s">
        <v>32</v>
      </c>
      <c r="V1213" s="46"/>
      <c r="W1213" s="43"/>
      <c r="X1213" s="46" t="s">
        <v>43</v>
      </c>
      <c r="Y1213" s="43" t="s">
        <v>78</v>
      </c>
      <c r="Z1213" s="116" t="s">
        <v>20458</v>
      </c>
      <c r="AA1213" s="45"/>
      <c r="AB1213" s="3">
        <v>8000</v>
      </c>
      <c r="AC1213" s="3">
        <v>0</v>
      </c>
      <c r="AD1213" s="3">
        <v>0</v>
      </c>
      <c r="AE1213" s="3">
        <v>0</v>
      </c>
      <c r="AF1213" s="3">
        <f>SUM(Table2[[#This Row],[PE 2021 Obligations]],Table2[[#This Row],[ROW 2021 Obligations]],Table2[[#This Row],[Construction 2021 Obligations]],Table2[[#This Row],[Paving 2021 Obligations]])</f>
        <v>8000</v>
      </c>
      <c r="AG1213" s="3">
        <v>8000</v>
      </c>
      <c r="AH1213" s="3">
        <v>0</v>
      </c>
      <c r="AI1213" s="3">
        <v>0</v>
      </c>
      <c r="AJ1213" s="3">
        <v>0</v>
      </c>
      <c r="AK1213" s="3">
        <v>8000</v>
      </c>
      <c r="AL1213" s="43" t="s">
        <v>7672</v>
      </c>
    </row>
    <row r="1214" spans="1:38" ht="45" hidden="1" x14ac:dyDescent="0.25">
      <c r="A1214" s="47">
        <v>126679</v>
      </c>
      <c r="B1214" s="48">
        <v>3</v>
      </c>
      <c r="C1214" s="49" t="s">
        <v>73</v>
      </c>
      <c r="D1214" s="50">
        <v>43013</v>
      </c>
      <c r="E1214" s="49" t="s">
        <v>1801</v>
      </c>
      <c r="F1214" s="50">
        <v>44215</v>
      </c>
      <c r="G1214" s="49" t="s">
        <v>75</v>
      </c>
      <c r="H1214" s="51" t="s">
        <v>437</v>
      </c>
      <c r="I1214" s="49"/>
      <c r="J1214" s="49"/>
      <c r="K1214" s="49"/>
      <c r="L1214" s="52"/>
      <c r="M1214" s="51" t="s">
        <v>3787</v>
      </c>
      <c r="N1214" s="51" t="s">
        <v>3788</v>
      </c>
      <c r="O1214" s="49" t="s">
        <v>60</v>
      </c>
      <c r="P1214" s="51" t="s">
        <v>188</v>
      </c>
      <c r="Q1214" s="51"/>
      <c r="R1214" s="111" t="s">
        <v>139</v>
      </c>
      <c r="S1214" s="130" t="s">
        <v>4621</v>
      </c>
      <c r="T1214" s="120" t="s">
        <v>4621</v>
      </c>
      <c r="U1214" s="53">
        <v>2.5</v>
      </c>
      <c r="V1214" s="52"/>
      <c r="W1214" s="49"/>
      <c r="X1214" s="52" t="s">
        <v>43</v>
      </c>
      <c r="Y1214" s="49" t="s">
        <v>78</v>
      </c>
      <c r="Z1214" s="116" t="s">
        <v>20458</v>
      </c>
      <c r="AA1214" s="51"/>
      <c r="AB1214" s="54">
        <v>0</v>
      </c>
      <c r="AC1214" s="54">
        <v>0</v>
      </c>
      <c r="AD1214" s="54">
        <v>615000</v>
      </c>
      <c r="AE1214" s="54">
        <v>0</v>
      </c>
      <c r="AF1214" s="3">
        <f>SUM(Table2[[#This Row],[PE 2021 Obligations]],Table2[[#This Row],[ROW 2021 Obligations]],Table2[[#This Row],[Construction 2021 Obligations]],Table2[[#This Row],[Paving 2021 Obligations]])</f>
        <v>615000</v>
      </c>
      <c r="AG1214" s="54">
        <v>47000</v>
      </c>
      <c r="AH1214" s="54">
        <v>0</v>
      </c>
      <c r="AI1214" s="54">
        <v>615000</v>
      </c>
      <c r="AJ1214" s="54">
        <v>0</v>
      </c>
      <c r="AK1214" s="54">
        <v>662000</v>
      </c>
      <c r="AL1214" s="49" t="s">
        <v>3789</v>
      </c>
    </row>
    <row r="1215" spans="1:38" ht="30" hidden="1" x14ac:dyDescent="0.25">
      <c r="A1215" s="13">
        <v>127036</v>
      </c>
      <c r="B1215" s="15">
        <v>4</v>
      </c>
      <c r="C1215" s="43" t="s">
        <v>73</v>
      </c>
      <c r="D1215" s="44">
        <v>43154</v>
      </c>
      <c r="E1215" s="43" t="s">
        <v>1409</v>
      </c>
      <c r="F1215" s="44">
        <v>44215</v>
      </c>
      <c r="G1215" s="43" t="s">
        <v>75</v>
      </c>
      <c r="H1215" s="45" t="s">
        <v>126</v>
      </c>
      <c r="I1215" s="43"/>
      <c r="J1215" s="43"/>
      <c r="K1215" s="43"/>
      <c r="L1215" s="46"/>
      <c r="M1215" s="45" t="s">
        <v>3914</v>
      </c>
      <c r="N1215" s="45" t="s">
        <v>3915</v>
      </c>
      <c r="O1215" s="43" t="s">
        <v>60</v>
      </c>
      <c r="P1215" s="45" t="s">
        <v>188</v>
      </c>
      <c r="Q1215" s="45"/>
      <c r="R1215" s="112" t="s">
        <v>139</v>
      </c>
      <c r="S1215" s="130" t="s">
        <v>4621</v>
      </c>
      <c r="T1215" s="59" t="s">
        <v>4621</v>
      </c>
      <c r="U1215" s="10">
        <v>3.99</v>
      </c>
      <c r="V1215" s="46"/>
      <c r="W1215" s="43"/>
      <c r="X1215" s="46" t="s">
        <v>43</v>
      </c>
      <c r="Y1215" s="43" t="s">
        <v>140</v>
      </c>
      <c r="Z1215" s="116" t="s">
        <v>20458</v>
      </c>
      <c r="AA1215" s="45"/>
      <c r="AB1215" s="3">
        <v>37046</v>
      </c>
      <c r="AC1215" s="3">
        <v>0</v>
      </c>
      <c r="AD1215" s="3">
        <v>0</v>
      </c>
      <c r="AE1215" s="3">
        <v>0</v>
      </c>
      <c r="AF1215" s="3">
        <f>SUM(Table2[[#This Row],[PE 2021 Obligations]],Table2[[#This Row],[ROW 2021 Obligations]],Table2[[#This Row],[Construction 2021 Obligations]],Table2[[#This Row],[Paving 2021 Obligations]])</f>
        <v>37046</v>
      </c>
      <c r="AG1215" s="3">
        <v>87046</v>
      </c>
      <c r="AH1215" s="3">
        <v>0</v>
      </c>
      <c r="AI1215" s="3">
        <v>0</v>
      </c>
      <c r="AJ1215" s="3">
        <v>0</v>
      </c>
      <c r="AK1215" s="3">
        <v>87046</v>
      </c>
      <c r="AL1215" s="43" t="s">
        <v>3916</v>
      </c>
    </row>
    <row r="1216" spans="1:38" ht="45" hidden="1" x14ac:dyDescent="0.25">
      <c r="A1216" s="47">
        <v>127990</v>
      </c>
      <c r="B1216" s="48">
        <v>4</v>
      </c>
      <c r="C1216" s="49" t="s">
        <v>73</v>
      </c>
      <c r="D1216" s="50">
        <v>43325</v>
      </c>
      <c r="E1216" s="49" t="s">
        <v>1409</v>
      </c>
      <c r="F1216" s="50">
        <v>44215</v>
      </c>
      <c r="G1216" s="49" t="s">
        <v>75</v>
      </c>
      <c r="H1216" s="51" t="s">
        <v>126</v>
      </c>
      <c r="I1216" s="49"/>
      <c r="J1216" s="49"/>
      <c r="K1216" s="49"/>
      <c r="L1216" s="52"/>
      <c r="M1216" s="51" t="s">
        <v>4495</v>
      </c>
      <c r="N1216" s="51" t="s">
        <v>4496</v>
      </c>
      <c r="O1216" s="49" t="s">
        <v>60</v>
      </c>
      <c r="P1216" s="51" t="s">
        <v>188</v>
      </c>
      <c r="Q1216" s="51"/>
      <c r="R1216" s="111" t="s">
        <v>139</v>
      </c>
      <c r="S1216" s="130" t="s">
        <v>4621</v>
      </c>
      <c r="T1216" s="120" t="s">
        <v>4621</v>
      </c>
      <c r="U1216" s="53">
        <v>3.31</v>
      </c>
      <c r="V1216" s="52"/>
      <c r="W1216" s="49"/>
      <c r="X1216" s="52" t="s">
        <v>43</v>
      </c>
      <c r="Y1216" s="49" t="s">
        <v>78</v>
      </c>
      <c r="Z1216" s="116" t="s">
        <v>20458</v>
      </c>
      <c r="AA1216" s="51"/>
      <c r="AB1216" s="54">
        <v>0</v>
      </c>
      <c r="AC1216" s="54">
        <v>0</v>
      </c>
      <c r="AD1216" s="54">
        <v>2772723</v>
      </c>
      <c r="AE1216" s="54">
        <v>0</v>
      </c>
      <c r="AF1216" s="3">
        <f>SUM(Table2[[#This Row],[PE 2021 Obligations]],Table2[[#This Row],[ROW 2021 Obligations]],Table2[[#This Row],[Construction 2021 Obligations]],Table2[[#This Row],[Paving 2021 Obligations]])</f>
        <v>2772723</v>
      </c>
      <c r="AG1216" s="54">
        <v>105000</v>
      </c>
      <c r="AH1216" s="54">
        <v>0</v>
      </c>
      <c r="AI1216" s="54">
        <v>2772723</v>
      </c>
      <c r="AJ1216" s="54">
        <v>0</v>
      </c>
      <c r="AK1216" s="54">
        <v>2877723</v>
      </c>
      <c r="AL1216" s="49" t="s">
        <v>4497</v>
      </c>
    </row>
    <row r="1217" spans="1:38" ht="30" hidden="1" x14ac:dyDescent="0.25">
      <c r="A1217" s="13">
        <v>128229</v>
      </c>
      <c r="B1217" s="15">
        <v>4</v>
      </c>
      <c r="C1217" s="43" t="s">
        <v>73</v>
      </c>
      <c r="D1217" s="44">
        <v>43395</v>
      </c>
      <c r="E1217" s="43" t="s">
        <v>1409</v>
      </c>
      <c r="F1217" s="44">
        <v>44256</v>
      </c>
      <c r="G1217" s="43" t="s">
        <v>105</v>
      </c>
      <c r="H1217" s="45" t="s">
        <v>126</v>
      </c>
      <c r="I1217" s="43"/>
      <c r="J1217" s="43"/>
      <c r="K1217" s="43"/>
      <c r="L1217" s="46"/>
      <c r="M1217" s="45" t="s">
        <v>4598</v>
      </c>
      <c r="N1217" s="45" t="s">
        <v>4599</v>
      </c>
      <c r="O1217" s="43" t="s">
        <v>60</v>
      </c>
      <c r="P1217" s="45" t="s">
        <v>188</v>
      </c>
      <c r="Q1217" s="45"/>
      <c r="R1217" s="112" t="s">
        <v>139</v>
      </c>
      <c r="S1217" s="130" t="s">
        <v>4621</v>
      </c>
      <c r="T1217" s="59" t="s">
        <v>4621</v>
      </c>
      <c r="U1217" s="10">
        <v>1.85</v>
      </c>
      <c r="V1217" s="46"/>
      <c r="W1217" s="43"/>
      <c r="X1217" s="46" t="s">
        <v>43</v>
      </c>
      <c r="Y1217" s="43" t="s">
        <v>78</v>
      </c>
      <c r="Z1217" s="116" t="s">
        <v>20458</v>
      </c>
      <c r="AA1217" s="45"/>
      <c r="AB1217" s="3">
        <v>0</v>
      </c>
      <c r="AC1217" s="3">
        <v>50000</v>
      </c>
      <c r="AD1217" s="3">
        <v>0</v>
      </c>
      <c r="AE1217" s="3">
        <v>0</v>
      </c>
      <c r="AF1217" s="3">
        <f>SUM(Table2[[#This Row],[PE 2021 Obligations]],Table2[[#This Row],[ROW 2021 Obligations]],Table2[[#This Row],[Construction 2021 Obligations]],Table2[[#This Row],[Paving 2021 Obligations]])</f>
        <v>50000</v>
      </c>
      <c r="AG1217" s="3">
        <v>79500</v>
      </c>
      <c r="AH1217" s="3">
        <v>50000</v>
      </c>
      <c r="AI1217" s="3">
        <v>0</v>
      </c>
      <c r="AJ1217" s="3">
        <v>0</v>
      </c>
      <c r="AK1217" s="3">
        <v>129500</v>
      </c>
      <c r="AL1217" s="43" t="s">
        <v>4600</v>
      </c>
    </row>
    <row r="1218" spans="1:38" ht="75" hidden="1" x14ac:dyDescent="0.25">
      <c r="A1218" s="13">
        <v>128895</v>
      </c>
      <c r="B1218" s="15">
        <v>4</v>
      </c>
      <c r="C1218" s="43" t="s">
        <v>73</v>
      </c>
      <c r="D1218" s="44">
        <v>43594</v>
      </c>
      <c r="E1218" s="43" t="s">
        <v>1409</v>
      </c>
      <c r="F1218" s="44">
        <v>44361</v>
      </c>
      <c r="G1218" s="43" t="s">
        <v>105</v>
      </c>
      <c r="H1218" s="45" t="s">
        <v>258</v>
      </c>
      <c r="I1218" s="43"/>
      <c r="J1218" s="43"/>
      <c r="K1218" s="43"/>
      <c r="L1218" s="46"/>
      <c r="M1218" s="45" t="s">
        <v>5127</v>
      </c>
      <c r="N1218" s="45" t="s">
        <v>5128</v>
      </c>
      <c r="O1218" s="43" t="s">
        <v>60</v>
      </c>
      <c r="P1218" s="45" t="s">
        <v>188</v>
      </c>
      <c r="Q1218" s="45"/>
      <c r="R1218" s="112" t="s">
        <v>139</v>
      </c>
      <c r="S1218" s="130" t="s">
        <v>4621</v>
      </c>
      <c r="T1218" s="59" t="s">
        <v>4621</v>
      </c>
      <c r="U1218" s="10">
        <v>0.57999999999999996</v>
      </c>
      <c r="V1218" s="46"/>
      <c r="W1218" s="43"/>
      <c r="X1218" s="46" t="s">
        <v>43</v>
      </c>
      <c r="Y1218" s="43" t="s">
        <v>78</v>
      </c>
      <c r="Z1218" s="116" t="s">
        <v>20458</v>
      </c>
      <c r="AA1218" s="45"/>
      <c r="AB1218" s="3">
        <v>31110</v>
      </c>
      <c r="AC1218" s="3">
        <v>0</v>
      </c>
      <c r="AD1218" s="3">
        <v>0</v>
      </c>
      <c r="AE1218" s="3">
        <v>0</v>
      </c>
      <c r="AF1218" s="3">
        <f>SUM(Table2[[#This Row],[PE 2021 Obligations]],Table2[[#This Row],[ROW 2021 Obligations]],Table2[[#This Row],[Construction 2021 Obligations]],Table2[[#This Row],[Paving 2021 Obligations]])</f>
        <v>31110</v>
      </c>
      <c r="AG1218" s="3">
        <v>41110</v>
      </c>
      <c r="AH1218" s="3">
        <v>0</v>
      </c>
      <c r="AI1218" s="3">
        <v>0</v>
      </c>
      <c r="AJ1218" s="3">
        <v>0</v>
      </c>
      <c r="AK1218" s="3">
        <v>41110</v>
      </c>
      <c r="AL1218" s="43" t="s">
        <v>5129</v>
      </c>
    </row>
    <row r="1219" spans="1:38" ht="60" hidden="1" x14ac:dyDescent="0.25">
      <c r="A1219" s="13">
        <v>129564</v>
      </c>
      <c r="B1219" s="15">
        <v>3</v>
      </c>
      <c r="C1219" s="43" t="s">
        <v>73</v>
      </c>
      <c r="D1219" s="44">
        <v>43693</v>
      </c>
      <c r="E1219" s="43" t="s">
        <v>4987</v>
      </c>
      <c r="F1219" s="44">
        <v>44298</v>
      </c>
      <c r="G1219" s="43" t="s">
        <v>832</v>
      </c>
      <c r="H1219" s="45" t="s">
        <v>304</v>
      </c>
      <c r="I1219" s="43" t="s">
        <v>5554</v>
      </c>
      <c r="J1219" s="43"/>
      <c r="K1219" s="43"/>
      <c r="L1219" s="46"/>
      <c r="M1219" s="45" t="s">
        <v>5555</v>
      </c>
      <c r="N1219" s="45" t="s">
        <v>5556</v>
      </c>
      <c r="O1219" s="43" t="s">
        <v>60</v>
      </c>
      <c r="P1219" s="45" t="s">
        <v>188</v>
      </c>
      <c r="Q1219" s="45"/>
      <c r="R1219" s="112" t="s">
        <v>139</v>
      </c>
      <c r="S1219" s="130" t="s">
        <v>4621</v>
      </c>
      <c r="T1219" s="59" t="s">
        <v>4621</v>
      </c>
      <c r="U1219" s="56" t="s">
        <v>32</v>
      </c>
      <c r="V1219" s="46"/>
      <c r="W1219" s="43"/>
      <c r="X1219" s="46" t="s">
        <v>43</v>
      </c>
      <c r="Y1219" s="43" t="s">
        <v>44</v>
      </c>
      <c r="Z1219" s="116" t="s">
        <v>20458</v>
      </c>
      <c r="AA1219" s="45"/>
      <c r="AB1219" s="3">
        <v>23930</v>
      </c>
      <c r="AC1219" s="3">
        <v>0</v>
      </c>
      <c r="AD1219" s="3">
        <v>0</v>
      </c>
      <c r="AE1219" s="3">
        <v>0</v>
      </c>
      <c r="AF1219" s="3">
        <f>SUM(Table2[[#This Row],[PE 2021 Obligations]],Table2[[#This Row],[ROW 2021 Obligations]],Table2[[#This Row],[Construction 2021 Obligations]],Table2[[#This Row],[Paving 2021 Obligations]])</f>
        <v>23930</v>
      </c>
      <c r="AG1219" s="3">
        <v>23930</v>
      </c>
      <c r="AH1219" s="3">
        <v>0</v>
      </c>
      <c r="AI1219" s="3">
        <v>0</v>
      </c>
      <c r="AJ1219" s="3">
        <v>0</v>
      </c>
      <c r="AK1219" s="3">
        <v>23930</v>
      </c>
      <c r="AL1219" s="43" t="s">
        <v>5557</v>
      </c>
    </row>
    <row r="1220" spans="1:38" ht="120" hidden="1" x14ac:dyDescent="0.25">
      <c r="A1220" s="47">
        <v>129969</v>
      </c>
      <c r="B1220" s="48">
        <v>4</v>
      </c>
      <c r="C1220" s="49" t="s">
        <v>73</v>
      </c>
      <c r="D1220" s="50">
        <v>43826</v>
      </c>
      <c r="E1220" s="49" t="s">
        <v>1409</v>
      </c>
      <c r="F1220" s="50">
        <v>44215</v>
      </c>
      <c r="G1220" s="49" t="s">
        <v>75</v>
      </c>
      <c r="H1220" s="51" t="s">
        <v>92</v>
      </c>
      <c r="I1220" s="49"/>
      <c r="J1220" s="49"/>
      <c r="K1220" s="49"/>
      <c r="L1220" s="52"/>
      <c r="M1220" s="51" t="s">
        <v>5815</v>
      </c>
      <c r="N1220" s="51" t="s">
        <v>5816</v>
      </c>
      <c r="O1220" s="49" t="s">
        <v>60</v>
      </c>
      <c r="P1220" s="51" t="s">
        <v>188</v>
      </c>
      <c r="Q1220" s="51"/>
      <c r="R1220" s="111" t="s">
        <v>139</v>
      </c>
      <c r="S1220" s="130" t="s">
        <v>4621</v>
      </c>
      <c r="T1220" s="120" t="s">
        <v>4621</v>
      </c>
      <c r="U1220" s="53">
        <v>2.66</v>
      </c>
      <c r="V1220" s="52"/>
      <c r="W1220" s="49"/>
      <c r="X1220" s="52" t="s">
        <v>43</v>
      </c>
      <c r="Y1220" s="49" t="s">
        <v>78</v>
      </c>
      <c r="Z1220" s="116" t="s">
        <v>20458</v>
      </c>
      <c r="AA1220" s="51"/>
      <c r="AB1220" s="54">
        <v>35000</v>
      </c>
      <c r="AC1220" s="54">
        <v>0</v>
      </c>
      <c r="AD1220" s="54">
        <v>0</v>
      </c>
      <c r="AE1220" s="54">
        <v>0</v>
      </c>
      <c r="AF1220" s="3">
        <f>SUM(Table2[[#This Row],[PE 2021 Obligations]],Table2[[#This Row],[ROW 2021 Obligations]],Table2[[#This Row],[Construction 2021 Obligations]],Table2[[#This Row],[Paving 2021 Obligations]])</f>
        <v>35000</v>
      </c>
      <c r="AG1220" s="54">
        <v>35000</v>
      </c>
      <c r="AH1220" s="54">
        <v>0</v>
      </c>
      <c r="AI1220" s="54">
        <v>0</v>
      </c>
      <c r="AJ1220" s="54">
        <v>0</v>
      </c>
      <c r="AK1220" s="54">
        <v>35000</v>
      </c>
      <c r="AL1220" s="49" t="s">
        <v>5817</v>
      </c>
    </row>
    <row r="1221" spans="1:38" ht="30" hidden="1" x14ac:dyDescent="0.25">
      <c r="A1221" s="47">
        <v>130155</v>
      </c>
      <c r="B1221" s="48">
        <v>2</v>
      </c>
      <c r="C1221" s="49" t="s">
        <v>73</v>
      </c>
      <c r="D1221" s="50">
        <v>43903</v>
      </c>
      <c r="E1221" s="49" t="s">
        <v>1928</v>
      </c>
      <c r="F1221" s="50">
        <v>44215</v>
      </c>
      <c r="G1221" s="49" t="s">
        <v>75</v>
      </c>
      <c r="H1221" s="51" t="s">
        <v>286</v>
      </c>
      <c r="I1221" s="49"/>
      <c r="J1221" s="49"/>
      <c r="K1221" s="49"/>
      <c r="L1221" s="52"/>
      <c r="M1221" s="51" t="s">
        <v>5989</v>
      </c>
      <c r="N1221" s="51" t="s">
        <v>5990</v>
      </c>
      <c r="O1221" s="49" t="s">
        <v>60</v>
      </c>
      <c r="P1221" s="51" t="s">
        <v>188</v>
      </c>
      <c r="Q1221" s="51"/>
      <c r="R1221" s="111" t="s">
        <v>139</v>
      </c>
      <c r="S1221" s="130" t="s">
        <v>4621</v>
      </c>
      <c r="T1221" s="120" t="s">
        <v>4621</v>
      </c>
      <c r="U1221" s="53">
        <v>0.73</v>
      </c>
      <c r="V1221" s="52"/>
      <c r="W1221" s="49"/>
      <c r="X1221" s="52" t="s">
        <v>43</v>
      </c>
      <c r="Y1221" s="49" t="s">
        <v>78</v>
      </c>
      <c r="Z1221" s="116" t="s">
        <v>20458</v>
      </c>
      <c r="AA1221" s="51"/>
      <c r="AB1221" s="54">
        <v>6400</v>
      </c>
      <c r="AC1221" s="54">
        <v>0</v>
      </c>
      <c r="AD1221" s="54">
        <v>0</v>
      </c>
      <c r="AE1221" s="54">
        <v>0</v>
      </c>
      <c r="AF1221" s="3">
        <f>SUM(Table2[[#This Row],[PE 2021 Obligations]],Table2[[#This Row],[ROW 2021 Obligations]],Table2[[#This Row],[Construction 2021 Obligations]],Table2[[#This Row],[Paving 2021 Obligations]])</f>
        <v>6400</v>
      </c>
      <c r="AG1221" s="54">
        <v>6400</v>
      </c>
      <c r="AH1221" s="54">
        <v>0</v>
      </c>
      <c r="AI1221" s="54">
        <v>0</v>
      </c>
      <c r="AJ1221" s="54">
        <v>0</v>
      </c>
      <c r="AK1221" s="54">
        <v>6400</v>
      </c>
      <c r="AL1221" s="49" t="s">
        <v>5991</v>
      </c>
    </row>
    <row r="1222" spans="1:38" ht="90" hidden="1" x14ac:dyDescent="0.25">
      <c r="A1222" s="47">
        <v>131140</v>
      </c>
      <c r="B1222" s="48">
        <v>1</v>
      </c>
      <c r="C1222" s="49" t="s">
        <v>73</v>
      </c>
      <c r="D1222" s="50">
        <v>44195</v>
      </c>
      <c r="E1222" s="49" t="s">
        <v>1022</v>
      </c>
      <c r="F1222" s="50">
        <v>44293</v>
      </c>
      <c r="G1222" s="49" t="s">
        <v>74</v>
      </c>
      <c r="H1222" s="51" t="s">
        <v>146</v>
      </c>
      <c r="I1222" s="49"/>
      <c r="J1222" s="49"/>
      <c r="K1222" s="49"/>
      <c r="L1222" s="52"/>
      <c r="M1222" s="51" t="s">
        <v>7698</v>
      </c>
      <c r="N1222" s="51" t="s">
        <v>7699</v>
      </c>
      <c r="O1222" s="49" t="s">
        <v>60</v>
      </c>
      <c r="P1222" s="51" t="s">
        <v>188</v>
      </c>
      <c r="Q1222" s="51"/>
      <c r="R1222" s="111" t="s">
        <v>139</v>
      </c>
      <c r="S1222" s="130" t="s">
        <v>4621</v>
      </c>
      <c r="T1222" s="120" t="s">
        <v>4621</v>
      </c>
      <c r="U1222" s="53">
        <v>0</v>
      </c>
      <c r="V1222" s="52"/>
      <c r="W1222" s="49"/>
      <c r="X1222" s="52" t="s">
        <v>43</v>
      </c>
      <c r="Y1222" s="49" t="s">
        <v>78</v>
      </c>
      <c r="Z1222" s="116" t="s">
        <v>20458</v>
      </c>
      <c r="AA1222" s="51"/>
      <c r="AB1222" s="54">
        <v>15700</v>
      </c>
      <c r="AC1222" s="54">
        <v>0</v>
      </c>
      <c r="AD1222" s="54">
        <v>0</v>
      </c>
      <c r="AE1222" s="54">
        <v>0</v>
      </c>
      <c r="AF1222" s="3">
        <f>SUM(Table2[[#This Row],[PE 2021 Obligations]],Table2[[#This Row],[ROW 2021 Obligations]],Table2[[#This Row],[Construction 2021 Obligations]],Table2[[#This Row],[Paving 2021 Obligations]])</f>
        <v>15700</v>
      </c>
      <c r="AG1222" s="54">
        <v>15700</v>
      </c>
      <c r="AH1222" s="54">
        <v>0</v>
      </c>
      <c r="AI1222" s="54">
        <v>0</v>
      </c>
      <c r="AJ1222" s="54">
        <v>0</v>
      </c>
      <c r="AK1222" s="54">
        <v>15700</v>
      </c>
      <c r="AL1222" s="49" t="s">
        <v>7700</v>
      </c>
    </row>
    <row r="1223" spans="1:38" ht="30" hidden="1" x14ac:dyDescent="0.25">
      <c r="A1223" s="13">
        <v>103635.16</v>
      </c>
      <c r="B1223" s="15">
        <v>1</v>
      </c>
      <c r="C1223" s="43" t="s">
        <v>31</v>
      </c>
      <c r="D1223" s="44">
        <v>43777</v>
      </c>
      <c r="E1223" s="43" t="s">
        <v>486</v>
      </c>
      <c r="F1223" s="44">
        <v>44279</v>
      </c>
      <c r="G1223" s="43" t="s">
        <v>75</v>
      </c>
      <c r="H1223" s="45" t="s">
        <v>320</v>
      </c>
      <c r="I1223" s="43" t="s">
        <v>468</v>
      </c>
      <c r="J1223" s="43" t="s">
        <v>116</v>
      </c>
      <c r="K1223" s="43"/>
      <c r="L1223" s="46" t="s">
        <v>116</v>
      </c>
      <c r="M1223" s="45" t="s">
        <v>783</v>
      </c>
      <c r="N1223" s="45"/>
      <c r="O1223" s="43" t="s">
        <v>151</v>
      </c>
      <c r="P1223" s="45" t="s">
        <v>198</v>
      </c>
      <c r="Q1223" s="45"/>
      <c r="R1223" s="110"/>
      <c r="S1223" s="110"/>
      <c r="T1223" s="135" t="s">
        <v>20476</v>
      </c>
      <c r="U1223" s="56" t="s">
        <v>32</v>
      </c>
      <c r="V1223" s="44">
        <v>43966</v>
      </c>
      <c r="W1223" s="43"/>
      <c r="X1223" s="46" t="s">
        <v>43</v>
      </c>
      <c r="Y1223" s="43"/>
      <c r="Z1223" s="127" t="s">
        <v>20461</v>
      </c>
      <c r="AA1223" s="45"/>
      <c r="AB1223" s="3">
        <v>0</v>
      </c>
      <c r="AC1223" s="3">
        <v>0</v>
      </c>
      <c r="AD1223" s="3">
        <v>134925</v>
      </c>
      <c r="AE1223" s="3">
        <v>0</v>
      </c>
      <c r="AF1223" s="3">
        <f>SUM(Table2[[#This Row],[PE 2021 Obligations]],Table2[[#This Row],[ROW 2021 Obligations]],Table2[[#This Row],[Construction 2021 Obligations]],Table2[[#This Row],[Paving 2021 Obligations]])</f>
        <v>134925</v>
      </c>
      <c r="AG1223" s="3">
        <v>0</v>
      </c>
      <c r="AH1223" s="3">
        <v>0</v>
      </c>
      <c r="AI1223" s="3">
        <v>134925</v>
      </c>
      <c r="AJ1223" s="3">
        <v>0</v>
      </c>
      <c r="AK1223" s="3">
        <v>134925</v>
      </c>
      <c r="AL1223" s="43" t="s">
        <v>784</v>
      </c>
    </row>
    <row r="1224" spans="1:38" ht="30" hidden="1" x14ac:dyDescent="0.25">
      <c r="A1224" s="47">
        <v>103641.15</v>
      </c>
      <c r="B1224" s="48">
        <v>3</v>
      </c>
      <c r="C1224" s="49" t="s">
        <v>31</v>
      </c>
      <c r="D1224" s="50">
        <v>43777</v>
      </c>
      <c r="E1224" s="49" t="s">
        <v>486</v>
      </c>
      <c r="F1224" s="50">
        <v>44279</v>
      </c>
      <c r="G1224" s="49" t="s">
        <v>75</v>
      </c>
      <c r="H1224" s="51" t="s">
        <v>98</v>
      </c>
      <c r="I1224" s="49" t="s">
        <v>785</v>
      </c>
      <c r="J1224" s="49" t="s">
        <v>116</v>
      </c>
      <c r="K1224" s="49"/>
      <c r="L1224" s="52" t="s">
        <v>116</v>
      </c>
      <c r="M1224" s="51" t="s">
        <v>786</v>
      </c>
      <c r="N1224" s="51"/>
      <c r="O1224" s="49" t="s">
        <v>151</v>
      </c>
      <c r="P1224" s="51" t="s">
        <v>198</v>
      </c>
      <c r="Q1224" s="51"/>
      <c r="R1224" s="110"/>
      <c r="S1224" s="110"/>
      <c r="T1224" s="120" t="s">
        <v>20476</v>
      </c>
      <c r="U1224" s="55" t="s">
        <v>32</v>
      </c>
      <c r="V1224" s="50">
        <v>43966</v>
      </c>
      <c r="W1224" s="49"/>
      <c r="X1224" s="52" t="s">
        <v>43</v>
      </c>
      <c r="Y1224" s="49"/>
      <c r="Z1224" s="127" t="s">
        <v>20461</v>
      </c>
      <c r="AA1224" s="51"/>
      <c r="AB1224" s="54">
        <v>0</v>
      </c>
      <c r="AC1224" s="54">
        <v>0</v>
      </c>
      <c r="AD1224" s="54">
        <v>73185</v>
      </c>
      <c r="AE1224" s="54">
        <v>0</v>
      </c>
      <c r="AF1224" s="3">
        <f>SUM(Table2[[#This Row],[PE 2021 Obligations]],Table2[[#This Row],[ROW 2021 Obligations]],Table2[[#This Row],[Construction 2021 Obligations]],Table2[[#This Row],[Paving 2021 Obligations]])</f>
        <v>73185</v>
      </c>
      <c r="AG1224" s="54">
        <v>0</v>
      </c>
      <c r="AH1224" s="54">
        <v>0</v>
      </c>
      <c r="AI1224" s="54">
        <v>73185</v>
      </c>
      <c r="AJ1224" s="54">
        <v>0</v>
      </c>
      <c r="AK1224" s="54">
        <v>73185</v>
      </c>
      <c r="AL1224" s="49" t="s">
        <v>787</v>
      </c>
    </row>
    <row r="1225" spans="1:38" hidden="1" x14ac:dyDescent="0.25">
      <c r="A1225" s="13">
        <v>116319.09</v>
      </c>
      <c r="B1225" s="15">
        <v>1</v>
      </c>
      <c r="C1225" s="43" t="s">
        <v>31</v>
      </c>
      <c r="D1225" s="44">
        <v>43997</v>
      </c>
      <c r="E1225" s="43" t="s">
        <v>176</v>
      </c>
      <c r="F1225" s="44">
        <v>44188</v>
      </c>
      <c r="G1225" s="43" t="s">
        <v>32</v>
      </c>
      <c r="H1225" s="45" t="s">
        <v>1163</v>
      </c>
      <c r="I1225" s="43"/>
      <c r="J1225" s="43"/>
      <c r="K1225" s="43"/>
      <c r="L1225" s="46"/>
      <c r="M1225" s="45" t="s">
        <v>1548</v>
      </c>
      <c r="N1225" s="45"/>
      <c r="O1225" s="43" t="s">
        <v>151</v>
      </c>
      <c r="P1225" s="45" t="s">
        <v>198</v>
      </c>
      <c r="Q1225" s="45"/>
      <c r="R1225" s="112" t="s">
        <v>139</v>
      </c>
      <c r="S1225" s="110" t="s">
        <v>8089</v>
      </c>
      <c r="T1225" s="59" t="s">
        <v>20476</v>
      </c>
      <c r="U1225" s="56" t="s">
        <v>32</v>
      </c>
      <c r="V1225" s="44">
        <v>44176</v>
      </c>
      <c r="W1225" s="43"/>
      <c r="X1225" s="46" t="s">
        <v>43</v>
      </c>
      <c r="Y1225" s="43"/>
      <c r="Z1225" s="128" t="s">
        <v>20471</v>
      </c>
      <c r="AA1225" s="45"/>
      <c r="AB1225" s="3">
        <v>0</v>
      </c>
      <c r="AC1225" s="3">
        <v>0</v>
      </c>
      <c r="AD1225" s="3">
        <v>1374600</v>
      </c>
      <c r="AE1225" s="3">
        <v>0</v>
      </c>
      <c r="AF1225" s="3">
        <f>SUM(Table2[[#This Row],[PE 2021 Obligations]],Table2[[#This Row],[ROW 2021 Obligations]],Table2[[#This Row],[Construction 2021 Obligations]],Table2[[#This Row],[Paving 2021 Obligations]])</f>
        <v>1374600</v>
      </c>
      <c r="AG1225" s="3">
        <v>0</v>
      </c>
      <c r="AH1225" s="3">
        <v>0</v>
      </c>
      <c r="AI1225" s="3">
        <v>1374600</v>
      </c>
      <c r="AJ1225" s="3">
        <v>0</v>
      </c>
      <c r="AK1225" s="3">
        <v>1374600</v>
      </c>
      <c r="AL1225" s="43" t="s">
        <v>1549</v>
      </c>
    </row>
    <row r="1226" spans="1:38" hidden="1" x14ac:dyDescent="0.25">
      <c r="A1226" s="13">
        <v>116321.07</v>
      </c>
      <c r="B1226" s="15">
        <v>2</v>
      </c>
      <c r="C1226" s="43" t="s">
        <v>47</v>
      </c>
      <c r="D1226" s="44">
        <v>43277</v>
      </c>
      <c r="E1226" s="43" t="s">
        <v>176</v>
      </c>
      <c r="F1226" s="44">
        <v>44272</v>
      </c>
      <c r="G1226" s="43" t="s">
        <v>142</v>
      </c>
      <c r="H1226" s="45" t="s">
        <v>1336</v>
      </c>
      <c r="I1226" s="43"/>
      <c r="J1226" s="43"/>
      <c r="K1226" s="43"/>
      <c r="L1226" s="46"/>
      <c r="M1226" s="45" t="s">
        <v>1552</v>
      </c>
      <c r="N1226" s="45"/>
      <c r="O1226" s="43" t="s">
        <v>151</v>
      </c>
      <c r="P1226" s="45" t="s">
        <v>198</v>
      </c>
      <c r="Q1226" s="45"/>
      <c r="R1226" s="112" t="s">
        <v>139</v>
      </c>
      <c r="S1226" s="110" t="s">
        <v>8089</v>
      </c>
      <c r="T1226" s="59" t="s">
        <v>20476</v>
      </c>
      <c r="U1226" s="56" t="s">
        <v>32</v>
      </c>
      <c r="V1226" s="44">
        <v>43441</v>
      </c>
      <c r="W1226" s="43"/>
      <c r="X1226" s="46" t="s">
        <v>43</v>
      </c>
      <c r="Y1226" s="43"/>
      <c r="Z1226" s="128" t="s">
        <v>20471</v>
      </c>
      <c r="AA1226" s="45"/>
      <c r="AB1226" s="3">
        <v>0</v>
      </c>
      <c r="AC1226" s="3">
        <v>0</v>
      </c>
      <c r="AD1226" s="3">
        <v>99739.89</v>
      </c>
      <c r="AE1226" s="3">
        <v>0</v>
      </c>
      <c r="AF1226" s="3">
        <f>SUM(Table2[[#This Row],[PE 2021 Obligations]],Table2[[#This Row],[ROW 2021 Obligations]],Table2[[#This Row],[Construction 2021 Obligations]],Table2[[#This Row],[Paving 2021 Obligations]])</f>
        <v>99739.89</v>
      </c>
      <c r="AG1226" s="3">
        <v>0</v>
      </c>
      <c r="AH1226" s="3">
        <v>0</v>
      </c>
      <c r="AI1226" s="3">
        <v>1371948.89</v>
      </c>
      <c r="AJ1226" s="3">
        <v>0</v>
      </c>
      <c r="AK1226" s="3">
        <v>1371948.89</v>
      </c>
      <c r="AL1226" s="43" t="s">
        <v>1553</v>
      </c>
    </row>
    <row r="1227" spans="1:38" hidden="1" x14ac:dyDescent="0.25">
      <c r="A1227" s="47">
        <v>116321.09</v>
      </c>
      <c r="B1227" s="48">
        <v>2</v>
      </c>
      <c r="C1227" s="49" t="s">
        <v>31</v>
      </c>
      <c r="D1227" s="50">
        <v>43997</v>
      </c>
      <c r="E1227" s="49" t="s">
        <v>176</v>
      </c>
      <c r="F1227" s="50">
        <v>44188</v>
      </c>
      <c r="G1227" s="49" t="s">
        <v>32</v>
      </c>
      <c r="H1227" s="51" t="s">
        <v>1336</v>
      </c>
      <c r="I1227" s="49"/>
      <c r="J1227" s="49"/>
      <c r="K1227" s="49"/>
      <c r="L1227" s="52"/>
      <c r="M1227" s="51" t="s">
        <v>1554</v>
      </c>
      <c r="N1227" s="51"/>
      <c r="O1227" s="49" t="s">
        <v>151</v>
      </c>
      <c r="P1227" s="51" t="s">
        <v>198</v>
      </c>
      <c r="Q1227" s="51"/>
      <c r="R1227" s="111" t="s">
        <v>139</v>
      </c>
      <c r="S1227" s="110" t="s">
        <v>8089</v>
      </c>
      <c r="T1227" s="120" t="s">
        <v>20476</v>
      </c>
      <c r="U1227" s="55" t="s">
        <v>32</v>
      </c>
      <c r="V1227" s="50">
        <v>44176</v>
      </c>
      <c r="W1227" s="49"/>
      <c r="X1227" s="52" t="s">
        <v>43</v>
      </c>
      <c r="Y1227" s="49"/>
      <c r="Z1227" s="128" t="s">
        <v>20471</v>
      </c>
      <c r="AA1227" s="51"/>
      <c r="AB1227" s="54">
        <v>0</v>
      </c>
      <c r="AC1227" s="54">
        <v>0</v>
      </c>
      <c r="AD1227" s="54">
        <v>1503124</v>
      </c>
      <c r="AE1227" s="54">
        <v>0</v>
      </c>
      <c r="AF1227" s="3">
        <f>SUM(Table2[[#This Row],[PE 2021 Obligations]],Table2[[#This Row],[ROW 2021 Obligations]],Table2[[#This Row],[Construction 2021 Obligations]],Table2[[#This Row],[Paving 2021 Obligations]])</f>
        <v>1503124</v>
      </c>
      <c r="AG1227" s="54">
        <v>0</v>
      </c>
      <c r="AH1227" s="54">
        <v>0</v>
      </c>
      <c r="AI1227" s="54">
        <v>1503124</v>
      </c>
      <c r="AJ1227" s="54">
        <v>0</v>
      </c>
      <c r="AK1227" s="54">
        <v>1503124</v>
      </c>
      <c r="AL1227" s="49" t="s">
        <v>1555</v>
      </c>
    </row>
    <row r="1228" spans="1:38" hidden="1" x14ac:dyDescent="0.25">
      <c r="A1228" s="47">
        <v>116323.09</v>
      </c>
      <c r="B1228" s="48">
        <v>3</v>
      </c>
      <c r="C1228" s="49" t="s">
        <v>31</v>
      </c>
      <c r="D1228" s="50">
        <v>43997</v>
      </c>
      <c r="E1228" s="49" t="s">
        <v>176</v>
      </c>
      <c r="F1228" s="50">
        <v>44188</v>
      </c>
      <c r="G1228" s="49" t="s">
        <v>32</v>
      </c>
      <c r="H1228" s="51" t="s">
        <v>766</v>
      </c>
      <c r="I1228" s="49"/>
      <c r="J1228" s="49"/>
      <c r="K1228" s="49"/>
      <c r="L1228" s="52"/>
      <c r="M1228" s="51" t="s">
        <v>1558</v>
      </c>
      <c r="N1228" s="51"/>
      <c r="O1228" s="49" t="s">
        <v>151</v>
      </c>
      <c r="P1228" s="51" t="s">
        <v>198</v>
      </c>
      <c r="Q1228" s="51"/>
      <c r="R1228" s="111" t="s">
        <v>139</v>
      </c>
      <c r="S1228" s="110" t="s">
        <v>8089</v>
      </c>
      <c r="T1228" s="120" t="s">
        <v>20476</v>
      </c>
      <c r="U1228" s="55" t="s">
        <v>32</v>
      </c>
      <c r="V1228" s="50">
        <v>44176</v>
      </c>
      <c r="W1228" s="49"/>
      <c r="X1228" s="52" t="s">
        <v>43</v>
      </c>
      <c r="Y1228" s="49"/>
      <c r="Z1228" s="128" t="s">
        <v>20471</v>
      </c>
      <c r="AA1228" s="51"/>
      <c r="AB1228" s="54">
        <v>0</v>
      </c>
      <c r="AC1228" s="54">
        <v>0</v>
      </c>
      <c r="AD1228" s="54">
        <v>1520537</v>
      </c>
      <c r="AE1228" s="54">
        <v>0</v>
      </c>
      <c r="AF1228" s="3">
        <f>SUM(Table2[[#This Row],[PE 2021 Obligations]],Table2[[#This Row],[ROW 2021 Obligations]],Table2[[#This Row],[Construction 2021 Obligations]],Table2[[#This Row],[Paving 2021 Obligations]])</f>
        <v>1520537</v>
      </c>
      <c r="AG1228" s="54">
        <v>0</v>
      </c>
      <c r="AH1228" s="54">
        <v>0</v>
      </c>
      <c r="AI1228" s="54">
        <v>1520537</v>
      </c>
      <c r="AJ1228" s="54">
        <v>0</v>
      </c>
      <c r="AK1228" s="54">
        <v>1520537</v>
      </c>
      <c r="AL1228" s="49" t="s">
        <v>1559</v>
      </c>
    </row>
    <row r="1229" spans="1:38" hidden="1" x14ac:dyDescent="0.25">
      <c r="A1229" s="47">
        <v>116325.07</v>
      </c>
      <c r="B1229" s="48">
        <v>4</v>
      </c>
      <c r="C1229" s="49" t="s">
        <v>47</v>
      </c>
      <c r="D1229" s="50">
        <v>43277</v>
      </c>
      <c r="E1229" s="49" t="s">
        <v>176</v>
      </c>
      <c r="F1229" s="50">
        <v>44272</v>
      </c>
      <c r="G1229" s="49" t="s">
        <v>142</v>
      </c>
      <c r="H1229" s="51" t="s">
        <v>186</v>
      </c>
      <c r="I1229" s="49"/>
      <c r="J1229" s="49"/>
      <c r="K1229" s="49"/>
      <c r="L1229" s="52"/>
      <c r="M1229" s="51" t="s">
        <v>1562</v>
      </c>
      <c r="N1229" s="51"/>
      <c r="O1229" s="49" t="s">
        <v>151</v>
      </c>
      <c r="P1229" s="51" t="s">
        <v>198</v>
      </c>
      <c r="Q1229" s="51"/>
      <c r="R1229" s="111" t="s">
        <v>139</v>
      </c>
      <c r="S1229" s="110" t="s">
        <v>8089</v>
      </c>
      <c r="T1229" s="120" t="s">
        <v>20476</v>
      </c>
      <c r="U1229" s="55" t="s">
        <v>32</v>
      </c>
      <c r="V1229" s="50">
        <v>43441</v>
      </c>
      <c r="W1229" s="49"/>
      <c r="X1229" s="52" t="s">
        <v>43</v>
      </c>
      <c r="Y1229" s="49"/>
      <c r="Z1229" s="128" t="s">
        <v>20471</v>
      </c>
      <c r="AA1229" s="51"/>
      <c r="AB1229" s="54">
        <v>0</v>
      </c>
      <c r="AC1229" s="54">
        <v>0</v>
      </c>
      <c r="AD1229" s="54">
        <v>12505.22</v>
      </c>
      <c r="AE1229" s="54">
        <v>0</v>
      </c>
      <c r="AF1229" s="3">
        <f>SUM(Table2[[#This Row],[PE 2021 Obligations]],Table2[[#This Row],[ROW 2021 Obligations]],Table2[[#This Row],[Construction 2021 Obligations]],Table2[[#This Row],[Paving 2021 Obligations]])</f>
        <v>12505.22</v>
      </c>
      <c r="AG1229" s="54">
        <v>0</v>
      </c>
      <c r="AH1229" s="54">
        <v>0</v>
      </c>
      <c r="AI1229" s="54">
        <v>1439242.22</v>
      </c>
      <c r="AJ1229" s="54">
        <v>0</v>
      </c>
      <c r="AK1229" s="54">
        <v>1439242.22</v>
      </c>
      <c r="AL1229" s="49" t="s">
        <v>1563</v>
      </c>
    </row>
    <row r="1230" spans="1:38" hidden="1" x14ac:dyDescent="0.25">
      <c r="A1230" s="13">
        <v>116325.09</v>
      </c>
      <c r="B1230" s="15">
        <v>4</v>
      </c>
      <c r="C1230" s="43" t="s">
        <v>31</v>
      </c>
      <c r="D1230" s="44">
        <v>43997</v>
      </c>
      <c r="E1230" s="43" t="s">
        <v>176</v>
      </c>
      <c r="F1230" s="44">
        <v>44188</v>
      </c>
      <c r="G1230" s="43" t="s">
        <v>32</v>
      </c>
      <c r="H1230" s="45" t="s">
        <v>186</v>
      </c>
      <c r="I1230" s="43"/>
      <c r="J1230" s="43"/>
      <c r="K1230" s="43"/>
      <c r="L1230" s="46"/>
      <c r="M1230" s="45" t="s">
        <v>1564</v>
      </c>
      <c r="N1230" s="45"/>
      <c r="O1230" s="43" t="s">
        <v>151</v>
      </c>
      <c r="P1230" s="45" t="s">
        <v>198</v>
      </c>
      <c r="Q1230" s="45"/>
      <c r="R1230" s="112" t="s">
        <v>139</v>
      </c>
      <c r="S1230" s="110" t="s">
        <v>8089</v>
      </c>
      <c r="T1230" s="59" t="s">
        <v>20476</v>
      </c>
      <c r="U1230" s="56" t="s">
        <v>32</v>
      </c>
      <c r="V1230" s="44">
        <v>44176</v>
      </c>
      <c r="W1230" s="43"/>
      <c r="X1230" s="46" t="s">
        <v>43</v>
      </c>
      <c r="Y1230" s="43"/>
      <c r="Z1230" s="128" t="s">
        <v>20471</v>
      </c>
      <c r="AA1230" s="45"/>
      <c r="AB1230" s="3">
        <v>0</v>
      </c>
      <c r="AC1230" s="3">
        <v>0</v>
      </c>
      <c r="AD1230" s="3">
        <v>1469964</v>
      </c>
      <c r="AE1230" s="3">
        <v>0</v>
      </c>
      <c r="AF1230" s="3">
        <f>SUM(Table2[[#This Row],[PE 2021 Obligations]],Table2[[#This Row],[ROW 2021 Obligations]],Table2[[#This Row],[Construction 2021 Obligations]],Table2[[#This Row],[Paving 2021 Obligations]])</f>
        <v>1469964</v>
      </c>
      <c r="AG1230" s="3">
        <v>0</v>
      </c>
      <c r="AH1230" s="3">
        <v>0</v>
      </c>
      <c r="AI1230" s="3">
        <v>1469964</v>
      </c>
      <c r="AJ1230" s="3">
        <v>0</v>
      </c>
      <c r="AK1230" s="3">
        <v>1469964</v>
      </c>
      <c r="AL1230" s="43" t="s">
        <v>1565</v>
      </c>
    </row>
    <row r="1231" spans="1:38" hidden="1" x14ac:dyDescent="0.25">
      <c r="A1231" s="47">
        <v>131277</v>
      </c>
      <c r="B1231" s="48">
        <v>3</v>
      </c>
      <c r="C1231" s="49" t="s">
        <v>73</v>
      </c>
      <c r="D1231" s="50">
        <v>44225</v>
      </c>
      <c r="E1231" s="49" t="s">
        <v>142</v>
      </c>
      <c r="F1231" s="50">
        <v>44279</v>
      </c>
      <c r="G1231" s="49" t="s">
        <v>75</v>
      </c>
      <c r="H1231" s="51" t="s">
        <v>255</v>
      </c>
      <c r="I1231" s="49" t="s">
        <v>4095</v>
      </c>
      <c r="J1231" s="49" t="s">
        <v>148</v>
      </c>
      <c r="K1231" s="49"/>
      <c r="L1231" s="52" t="s">
        <v>149</v>
      </c>
      <c r="M1231" s="51" t="s">
        <v>7787</v>
      </c>
      <c r="N1231" s="51" t="s">
        <v>7788</v>
      </c>
      <c r="O1231" s="49" t="s">
        <v>151</v>
      </c>
      <c r="P1231" s="51" t="s">
        <v>198</v>
      </c>
      <c r="Q1231" s="51"/>
      <c r="R1231" s="110"/>
      <c r="S1231" s="110"/>
      <c r="T1231" s="137" t="s">
        <v>20477</v>
      </c>
      <c r="U1231" s="55" t="s">
        <v>32</v>
      </c>
      <c r="V1231" s="52"/>
      <c r="W1231" s="49"/>
      <c r="X1231" s="52" t="s">
        <v>43</v>
      </c>
      <c r="Y1231" s="49"/>
      <c r="Z1231" s="127" t="s">
        <v>20457</v>
      </c>
      <c r="AA1231" s="51"/>
      <c r="AB1231" s="54">
        <v>0</v>
      </c>
      <c r="AC1231" s="54">
        <v>0</v>
      </c>
      <c r="AD1231" s="54">
        <v>10000</v>
      </c>
      <c r="AE1231" s="54">
        <v>0</v>
      </c>
      <c r="AF1231" s="3">
        <f>SUM(Table2[[#This Row],[PE 2021 Obligations]],Table2[[#This Row],[ROW 2021 Obligations]],Table2[[#This Row],[Construction 2021 Obligations]],Table2[[#This Row],[Paving 2021 Obligations]])</f>
        <v>10000</v>
      </c>
      <c r="AG1231" s="54">
        <v>0</v>
      </c>
      <c r="AH1231" s="54">
        <v>0</v>
      </c>
      <c r="AI1231" s="54">
        <v>10000</v>
      </c>
      <c r="AJ1231" s="54">
        <v>0</v>
      </c>
      <c r="AK1231" s="54">
        <v>10000</v>
      </c>
      <c r="AL1231" s="49" t="s">
        <v>7789</v>
      </c>
    </row>
    <row r="1232" spans="1:38" hidden="1" x14ac:dyDescent="0.25">
      <c r="A1232" s="13">
        <v>114620.02</v>
      </c>
      <c r="B1232" s="15">
        <v>1</v>
      </c>
      <c r="C1232" s="43" t="s">
        <v>474</v>
      </c>
      <c r="D1232" s="44">
        <v>44257</v>
      </c>
      <c r="E1232" s="43" t="s">
        <v>81</v>
      </c>
      <c r="F1232" s="44">
        <v>44341</v>
      </c>
      <c r="G1232" s="43" t="s">
        <v>32</v>
      </c>
      <c r="H1232" s="45" t="s">
        <v>215</v>
      </c>
      <c r="I1232" s="43" t="s">
        <v>487</v>
      </c>
      <c r="J1232" s="43" t="s">
        <v>116</v>
      </c>
      <c r="K1232" s="43"/>
      <c r="L1232" s="46" t="s">
        <v>116</v>
      </c>
      <c r="M1232" s="45" t="s">
        <v>1424</v>
      </c>
      <c r="N1232" s="45"/>
      <c r="O1232" s="43" t="s">
        <v>151</v>
      </c>
      <c r="P1232" s="45" t="s">
        <v>1422</v>
      </c>
      <c r="Q1232" s="45"/>
      <c r="R1232" s="112" t="s">
        <v>1425</v>
      </c>
      <c r="S1232" s="112" t="s">
        <v>84</v>
      </c>
      <c r="T1232" s="59"/>
      <c r="U1232" s="56" t="s">
        <v>32</v>
      </c>
      <c r="V1232" s="44">
        <v>44265</v>
      </c>
      <c r="W1232" s="43"/>
      <c r="X1232" s="46" t="s">
        <v>43</v>
      </c>
      <c r="Y1232" s="43" t="s">
        <v>78</v>
      </c>
      <c r="Z1232" s="127" t="s">
        <v>20461</v>
      </c>
      <c r="AA1232" s="45"/>
      <c r="AB1232" s="3">
        <v>10000</v>
      </c>
      <c r="AC1232" s="3">
        <v>10000</v>
      </c>
      <c r="AD1232" s="3">
        <v>269802</v>
      </c>
      <c r="AE1232" s="3">
        <v>0</v>
      </c>
      <c r="AF1232" s="3">
        <f>SUM(Table2[[#This Row],[PE 2021 Obligations]],Table2[[#This Row],[ROW 2021 Obligations]],Table2[[#This Row],[Construction 2021 Obligations]],Table2[[#This Row],[Paving 2021 Obligations]])</f>
        <v>289802</v>
      </c>
      <c r="AG1232" s="3">
        <v>10000</v>
      </c>
      <c r="AH1232" s="3">
        <v>10000</v>
      </c>
      <c r="AI1232" s="3">
        <v>269802</v>
      </c>
      <c r="AJ1232" s="3">
        <v>0</v>
      </c>
      <c r="AK1232" s="3">
        <v>289802</v>
      </c>
      <c r="AL1232" s="43" t="s">
        <v>1426</v>
      </c>
    </row>
    <row r="1233" spans="1:38" hidden="1" x14ac:dyDescent="0.25">
      <c r="A1233" s="47">
        <v>114620.01</v>
      </c>
      <c r="B1233" s="48">
        <v>1</v>
      </c>
      <c r="C1233" s="49" t="s">
        <v>73</v>
      </c>
      <c r="D1233" s="50">
        <v>42676</v>
      </c>
      <c r="E1233" s="49" t="s">
        <v>142</v>
      </c>
      <c r="F1233" s="50">
        <v>44322</v>
      </c>
      <c r="G1233" s="49" t="s">
        <v>82</v>
      </c>
      <c r="H1233" s="51" t="s">
        <v>215</v>
      </c>
      <c r="I1233" s="49" t="s">
        <v>487</v>
      </c>
      <c r="J1233" s="49" t="s">
        <v>116</v>
      </c>
      <c r="K1233" s="49"/>
      <c r="L1233" s="52" t="s">
        <v>116</v>
      </c>
      <c r="M1233" s="51" t="s">
        <v>1421</v>
      </c>
      <c r="N1233" s="51"/>
      <c r="O1233" s="49" t="s">
        <v>151</v>
      </c>
      <c r="P1233" s="51" t="s">
        <v>1422</v>
      </c>
      <c r="Q1233" s="51"/>
      <c r="R1233" s="111" t="s">
        <v>1494</v>
      </c>
      <c r="S1233" s="111" t="s">
        <v>84</v>
      </c>
      <c r="T1233" s="120"/>
      <c r="U1233" s="53">
        <v>0</v>
      </c>
      <c r="V1233" s="50">
        <v>44645</v>
      </c>
      <c r="W1233" s="49"/>
      <c r="X1233" s="52" t="s">
        <v>43</v>
      </c>
      <c r="Y1233" s="49" t="s">
        <v>78</v>
      </c>
      <c r="Z1233" s="127" t="s">
        <v>20461</v>
      </c>
      <c r="AA1233" s="51"/>
      <c r="AB1233" s="54">
        <v>314000</v>
      </c>
      <c r="AC1233" s="54">
        <v>0</v>
      </c>
      <c r="AD1233" s="54">
        <v>0</v>
      </c>
      <c r="AE1233" s="54">
        <v>0</v>
      </c>
      <c r="AF1233" s="3">
        <f>SUM(Table2[[#This Row],[PE 2021 Obligations]],Table2[[#This Row],[ROW 2021 Obligations]],Table2[[#This Row],[Construction 2021 Obligations]],Table2[[#This Row],[Paving 2021 Obligations]])</f>
        <v>314000</v>
      </c>
      <c r="AG1233" s="54">
        <v>388000</v>
      </c>
      <c r="AH1233" s="54">
        <v>35000</v>
      </c>
      <c r="AI1233" s="54">
        <v>0</v>
      </c>
      <c r="AJ1233" s="54">
        <v>0</v>
      </c>
      <c r="AK1233" s="54">
        <v>423000</v>
      </c>
      <c r="AL1233" s="49" t="s">
        <v>1423</v>
      </c>
    </row>
    <row r="1234" spans="1:38" hidden="1" x14ac:dyDescent="0.25">
      <c r="A1234" s="47">
        <v>115764</v>
      </c>
      <c r="B1234" s="48">
        <v>2</v>
      </c>
      <c r="C1234" s="49" t="s">
        <v>47</v>
      </c>
      <c r="D1234" s="50">
        <v>40644</v>
      </c>
      <c r="E1234" s="49" t="s">
        <v>142</v>
      </c>
      <c r="F1234" s="50">
        <v>44340</v>
      </c>
      <c r="G1234" s="49" t="s">
        <v>142</v>
      </c>
      <c r="H1234" s="51" t="s">
        <v>252</v>
      </c>
      <c r="I1234" s="49" t="s">
        <v>1484</v>
      </c>
      <c r="J1234" s="49" t="s">
        <v>116</v>
      </c>
      <c r="K1234" s="49"/>
      <c r="L1234" s="52" t="s">
        <v>116</v>
      </c>
      <c r="M1234" s="51" t="s">
        <v>1492</v>
      </c>
      <c r="N1234" s="51"/>
      <c r="O1234" s="49" t="s">
        <v>151</v>
      </c>
      <c r="P1234" s="51" t="s">
        <v>1493</v>
      </c>
      <c r="Q1234" s="51"/>
      <c r="R1234" s="111" t="s">
        <v>1494</v>
      </c>
      <c r="S1234" s="111" t="s">
        <v>84</v>
      </c>
      <c r="T1234" s="120"/>
      <c r="U1234" s="53">
        <v>0.192</v>
      </c>
      <c r="V1234" s="50">
        <v>42048</v>
      </c>
      <c r="W1234" s="49"/>
      <c r="X1234" s="52" t="s">
        <v>43</v>
      </c>
      <c r="Y1234" s="49"/>
      <c r="Z1234" s="127" t="s">
        <v>20461</v>
      </c>
      <c r="AA1234" s="51"/>
      <c r="AB1234" s="54">
        <v>59496.09</v>
      </c>
      <c r="AC1234" s="54">
        <v>-6700</v>
      </c>
      <c r="AD1234" s="54">
        <v>0</v>
      </c>
      <c r="AE1234" s="54">
        <v>0</v>
      </c>
      <c r="AF1234" s="3">
        <f>SUM(Table2[[#This Row],[PE 2021 Obligations]],Table2[[#This Row],[ROW 2021 Obligations]],Table2[[#This Row],[Construction 2021 Obligations]],Table2[[#This Row],[Paving 2021 Obligations]])</f>
        <v>52796.09</v>
      </c>
      <c r="AG1234" s="54">
        <v>121053.59</v>
      </c>
      <c r="AH1234" s="54">
        <v>0</v>
      </c>
      <c r="AI1234" s="54">
        <v>2990225.42</v>
      </c>
      <c r="AJ1234" s="54">
        <v>0</v>
      </c>
      <c r="AK1234" s="54">
        <v>3111279.01</v>
      </c>
      <c r="AL1234" s="49" t="s">
        <v>1495</v>
      </c>
    </row>
    <row r="1235" spans="1:38" hidden="1" x14ac:dyDescent="0.25">
      <c r="A1235" s="13">
        <v>117533</v>
      </c>
      <c r="B1235" s="15">
        <v>2</v>
      </c>
      <c r="C1235" s="43" t="s">
        <v>31</v>
      </c>
      <c r="D1235" s="44">
        <v>41102</v>
      </c>
      <c r="E1235" s="43" t="s">
        <v>142</v>
      </c>
      <c r="F1235" s="44">
        <v>44188</v>
      </c>
      <c r="G1235" s="43" t="s">
        <v>32</v>
      </c>
      <c r="H1235" s="45" t="s">
        <v>380</v>
      </c>
      <c r="I1235" s="43" t="s">
        <v>1690</v>
      </c>
      <c r="J1235" s="43" t="s">
        <v>116</v>
      </c>
      <c r="K1235" s="43"/>
      <c r="L1235" s="46" t="s">
        <v>116</v>
      </c>
      <c r="M1235" s="45" t="s">
        <v>1691</v>
      </c>
      <c r="N1235" s="45"/>
      <c r="O1235" s="43" t="s">
        <v>151</v>
      </c>
      <c r="P1235" s="45" t="s">
        <v>1493</v>
      </c>
      <c r="Q1235" s="45"/>
      <c r="R1235" s="112" t="s">
        <v>1494</v>
      </c>
      <c r="S1235" s="112" t="s">
        <v>84</v>
      </c>
      <c r="T1235" s="59"/>
      <c r="U1235" s="10">
        <v>0</v>
      </c>
      <c r="V1235" s="44">
        <v>44176</v>
      </c>
      <c r="W1235" s="43"/>
      <c r="X1235" s="46" t="s">
        <v>43</v>
      </c>
      <c r="Y1235" s="43" t="s">
        <v>78</v>
      </c>
      <c r="Z1235" s="127" t="s">
        <v>20461</v>
      </c>
      <c r="AA1235" s="45"/>
      <c r="AB1235" s="3">
        <v>0</v>
      </c>
      <c r="AC1235" s="3">
        <v>0</v>
      </c>
      <c r="AD1235" s="3">
        <v>1299348</v>
      </c>
      <c r="AE1235" s="3">
        <v>0</v>
      </c>
      <c r="AF1235" s="3">
        <f>SUM(Table2[[#This Row],[PE 2021 Obligations]],Table2[[#This Row],[ROW 2021 Obligations]],Table2[[#This Row],[Construction 2021 Obligations]],Table2[[#This Row],[Paving 2021 Obligations]])</f>
        <v>1299348</v>
      </c>
      <c r="AG1235" s="3">
        <v>99000</v>
      </c>
      <c r="AH1235" s="3">
        <v>22950</v>
      </c>
      <c r="AI1235" s="3">
        <v>1299348</v>
      </c>
      <c r="AJ1235" s="3">
        <v>0</v>
      </c>
      <c r="AK1235" s="3">
        <v>1421298</v>
      </c>
      <c r="AL1235" s="43" t="s">
        <v>1692</v>
      </c>
    </row>
    <row r="1236" spans="1:38" ht="30" hidden="1" x14ac:dyDescent="0.25">
      <c r="A1236" s="13">
        <v>124080</v>
      </c>
      <c r="B1236" s="15">
        <v>2</v>
      </c>
      <c r="C1236" s="43" t="s">
        <v>73</v>
      </c>
      <c r="D1236" s="44">
        <v>42573</v>
      </c>
      <c r="E1236" s="43" t="s">
        <v>109</v>
      </c>
      <c r="F1236" s="44">
        <v>44281</v>
      </c>
      <c r="G1236" s="43" t="s">
        <v>514</v>
      </c>
      <c r="H1236" s="45" t="s">
        <v>286</v>
      </c>
      <c r="I1236" s="43" t="s">
        <v>2527</v>
      </c>
      <c r="J1236" s="43" t="s">
        <v>116</v>
      </c>
      <c r="K1236" s="43"/>
      <c r="L1236" s="46" t="s">
        <v>116</v>
      </c>
      <c r="M1236" s="45" t="s">
        <v>2653</v>
      </c>
      <c r="N1236" s="45" t="s">
        <v>2654</v>
      </c>
      <c r="O1236" s="43" t="s">
        <v>119</v>
      </c>
      <c r="P1236" s="45" t="s">
        <v>768</v>
      </c>
      <c r="Q1236" s="45"/>
      <c r="R1236" s="112" t="s">
        <v>1494</v>
      </c>
      <c r="S1236" s="112" t="s">
        <v>84</v>
      </c>
      <c r="T1236" s="59"/>
      <c r="U1236" s="10">
        <v>3.05</v>
      </c>
      <c r="V1236" s="44">
        <v>44960</v>
      </c>
      <c r="W1236" s="43"/>
      <c r="X1236" s="46" t="s">
        <v>43</v>
      </c>
      <c r="Y1236" s="43" t="s">
        <v>78</v>
      </c>
      <c r="Z1236" s="127" t="s">
        <v>20461</v>
      </c>
      <c r="AA1236" s="45"/>
      <c r="AB1236" s="3">
        <v>1200000</v>
      </c>
      <c r="AC1236" s="3">
        <v>0</v>
      </c>
      <c r="AD1236" s="3">
        <v>0</v>
      </c>
      <c r="AE1236" s="3">
        <v>0</v>
      </c>
      <c r="AF1236" s="3">
        <f>SUM(Table2[[#This Row],[PE 2021 Obligations]],Table2[[#This Row],[ROW 2021 Obligations]],Table2[[#This Row],[Construction 2021 Obligations]],Table2[[#This Row],[Paving 2021 Obligations]])</f>
        <v>1200000</v>
      </c>
      <c r="AG1236" s="3">
        <v>2224622.27</v>
      </c>
      <c r="AH1236" s="3">
        <v>0</v>
      </c>
      <c r="AI1236" s="3">
        <v>0</v>
      </c>
      <c r="AJ1236" s="3">
        <v>0</v>
      </c>
      <c r="AK1236" s="3">
        <v>2224622.27</v>
      </c>
      <c r="AL1236" s="43" t="s">
        <v>2655</v>
      </c>
    </row>
    <row r="1237" spans="1:38" hidden="1" x14ac:dyDescent="0.25">
      <c r="A1237" s="47">
        <v>125259</v>
      </c>
      <c r="B1237" s="48">
        <v>2</v>
      </c>
      <c r="C1237" s="49" t="s">
        <v>73</v>
      </c>
      <c r="D1237" s="50">
        <v>42676</v>
      </c>
      <c r="E1237" s="49" t="s">
        <v>142</v>
      </c>
      <c r="F1237" s="50">
        <v>43745</v>
      </c>
      <c r="G1237" s="49" t="s">
        <v>109</v>
      </c>
      <c r="H1237" s="51" t="s">
        <v>286</v>
      </c>
      <c r="I1237" s="49" t="s">
        <v>3399</v>
      </c>
      <c r="J1237" s="49" t="s">
        <v>116</v>
      </c>
      <c r="K1237" s="49"/>
      <c r="L1237" s="52" t="s">
        <v>116</v>
      </c>
      <c r="M1237" s="51" t="s">
        <v>3395</v>
      </c>
      <c r="N1237" s="51"/>
      <c r="O1237" s="49" t="s">
        <v>151</v>
      </c>
      <c r="P1237" s="51" t="s">
        <v>1422</v>
      </c>
      <c r="Q1237" s="51"/>
      <c r="R1237" s="111" t="s">
        <v>1494</v>
      </c>
      <c r="S1237" s="111" t="s">
        <v>84</v>
      </c>
      <c r="T1237" s="120"/>
      <c r="U1237" s="53">
        <v>0</v>
      </c>
      <c r="V1237" s="50">
        <v>44729</v>
      </c>
      <c r="W1237" s="49"/>
      <c r="X1237" s="52" t="s">
        <v>43</v>
      </c>
      <c r="Y1237" s="49" t="s">
        <v>78</v>
      </c>
      <c r="Z1237" s="127" t="s">
        <v>20461</v>
      </c>
      <c r="AA1237" s="51"/>
      <c r="AB1237" s="54">
        <v>7000</v>
      </c>
      <c r="AC1237" s="54">
        <v>0</v>
      </c>
      <c r="AD1237" s="54">
        <v>0</v>
      </c>
      <c r="AE1237" s="54">
        <v>0</v>
      </c>
      <c r="AF1237" s="3">
        <f>SUM(Table2[[#This Row],[PE 2021 Obligations]],Table2[[#This Row],[ROW 2021 Obligations]],Table2[[#This Row],[Construction 2021 Obligations]],Table2[[#This Row],[Paving 2021 Obligations]])</f>
        <v>7000</v>
      </c>
      <c r="AG1237" s="54">
        <v>107800</v>
      </c>
      <c r="AH1237" s="54">
        <v>0</v>
      </c>
      <c r="AI1237" s="54">
        <v>0</v>
      </c>
      <c r="AJ1237" s="54">
        <v>0</v>
      </c>
      <c r="AK1237" s="54">
        <v>107800</v>
      </c>
      <c r="AL1237" s="49" t="s">
        <v>3400</v>
      </c>
    </row>
    <row r="1238" spans="1:38" hidden="1" x14ac:dyDescent="0.25">
      <c r="A1238" s="47">
        <v>125383</v>
      </c>
      <c r="B1238" s="48">
        <v>2</v>
      </c>
      <c r="C1238" s="49" t="s">
        <v>73</v>
      </c>
      <c r="D1238" s="50">
        <v>42744</v>
      </c>
      <c r="E1238" s="49" t="s">
        <v>142</v>
      </c>
      <c r="F1238" s="50">
        <v>44049</v>
      </c>
      <c r="G1238" s="49" t="s">
        <v>3425</v>
      </c>
      <c r="H1238" s="51" t="s">
        <v>154</v>
      </c>
      <c r="I1238" s="49" t="s">
        <v>155</v>
      </c>
      <c r="J1238" s="49" t="s">
        <v>148</v>
      </c>
      <c r="K1238" s="49"/>
      <c r="L1238" s="52" t="s">
        <v>149</v>
      </c>
      <c r="M1238" s="51" t="s">
        <v>3426</v>
      </c>
      <c r="N1238" s="51"/>
      <c r="O1238" s="49" t="s">
        <v>151</v>
      </c>
      <c r="P1238" s="51" t="s">
        <v>1422</v>
      </c>
      <c r="Q1238" s="51"/>
      <c r="R1238" s="113" t="s">
        <v>1494</v>
      </c>
      <c r="S1238" s="113" t="s">
        <v>84</v>
      </c>
      <c r="T1238" s="132"/>
      <c r="U1238" s="53">
        <v>0</v>
      </c>
      <c r="V1238" s="50">
        <v>44729</v>
      </c>
      <c r="W1238" s="49"/>
      <c r="X1238" s="52" t="s">
        <v>43</v>
      </c>
      <c r="Y1238" s="49" t="s">
        <v>454</v>
      </c>
      <c r="Z1238" s="127" t="s">
        <v>20457</v>
      </c>
      <c r="AA1238" s="51"/>
      <c r="AB1238" s="54">
        <v>153000</v>
      </c>
      <c r="AC1238" s="54">
        <v>0</v>
      </c>
      <c r="AD1238" s="54">
        <v>0</v>
      </c>
      <c r="AE1238" s="54">
        <v>0</v>
      </c>
      <c r="AF1238" s="3">
        <f>SUM(Table2[[#This Row],[PE 2021 Obligations]],Table2[[#This Row],[ROW 2021 Obligations]],Table2[[#This Row],[Construction 2021 Obligations]],Table2[[#This Row],[Paving 2021 Obligations]])</f>
        <v>153000</v>
      </c>
      <c r="AG1238" s="54">
        <v>253000</v>
      </c>
      <c r="AH1238" s="54">
        <v>0</v>
      </c>
      <c r="AI1238" s="54">
        <v>0</v>
      </c>
      <c r="AJ1238" s="54">
        <v>0</v>
      </c>
      <c r="AK1238" s="54">
        <v>253000</v>
      </c>
      <c r="AL1238" s="49" t="s">
        <v>3427</v>
      </c>
    </row>
    <row r="1239" spans="1:38" hidden="1" x14ac:dyDescent="0.25">
      <c r="A1239" s="13">
        <v>125384</v>
      </c>
      <c r="B1239" s="15">
        <v>1</v>
      </c>
      <c r="C1239" s="43" t="s">
        <v>73</v>
      </c>
      <c r="D1239" s="44">
        <v>42744</v>
      </c>
      <c r="E1239" s="43" t="s">
        <v>142</v>
      </c>
      <c r="F1239" s="44">
        <v>43745</v>
      </c>
      <c r="G1239" s="43" t="s">
        <v>109</v>
      </c>
      <c r="H1239" s="45" t="s">
        <v>133</v>
      </c>
      <c r="I1239" s="43" t="s">
        <v>2355</v>
      </c>
      <c r="J1239" s="43" t="s">
        <v>116</v>
      </c>
      <c r="K1239" s="43"/>
      <c r="L1239" s="46" t="s">
        <v>116</v>
      </c>
      <c r="M1239" s="45" t="s">
        <v>3428</v>
      </c>
      <c r="N1239" s="45"/>
      <c r="O1239" s="43" t="s">
        <v>151</v>
      </c>
      <c r="P1239" s="45" t="s">
        <v>1422</v>
      </c>
      <c r="Q1239" s="45"/>
      <c r="R1239" s="114" t="s">
        <v>1494</v>
      </c>
      <c r="S1239" s="114" t="s">
        <v>84</v>
      </c>
      <c r="T1239" s="133"/>
      <c r="U1239" s="10">
        <v>0</v>
      </c>
      <c r="V1239" s="44">
        <v>44904</v>
      </c>
      <c r="W1239" s="43"/>
      <c r="X1239" s="46" t="s">
        <v>43</v>
      </c>
      <c r="Y1239" s="43" t="s">
        <v>140</v>
      </c>
      <c r="Z1239" s="127" t="s">
        <v>20460</v>
      </c>
      <c r="AA1239" s="45"/>
      <c r="AB1239" s="3">
        <v>-100000</v>
      </c>
      <c r="AC1239" s="3">
        <v>0</v>
      </c>
      <c r="AD1239" s="3">
        <v>0</v>
      </c>
      <c r="AE1239" s="3">
        <v>0</v>
      </c>
      <c r="AF1239" s="3">
        <f>SUM(Table2[[#This Row],[PE 2021 Obligations]],Table2[[#This Row],[ROW 2021 Obligations]],Table2[[#This Row],[Construction 2021 Obligations]],Table2[[#This Row],[Paving 2021 Obligations]])</f>
        <v>-100000</v>
      </c>
      <c r="AG1239" s="3">
        <v>150000</v>
      </c>
      <c r="AH1239" s="3">
        <v>100000</v>
      </c>
      <c r="AI1239" s="3">
        <v>0</v>
      </c>
      <c r="AJ1239" s="3">
        <v>0</v>
      </c>
      <c r="AK1239" s="3">
        <v>250000</v>
      </c>
      <c r="AL1239" s="43" t="s">
        <v>3429</v>
      </c>
    </row>
    <row r="1240" spans="1:38" hidden="1" x14ac:dyDescent="0.25">
      <c r="A1240" s="47">
        <v>125386</v>
      </c>
      <c r="B1240" s="48">
        <v>3</v>
      </c>
      <c r="C1240" s="49" t="s">
        <v>73</v>
      </c>
      <c r="D1240" s="50">
        <v>42744</v>
      </c>
      <c r="E1240" s="49" t="s">
        <v>142</v>
      </c>
      <c r="F1240" s="50">
        <v>44262</v>
      </c>
      <c r="G1240" s="49" t="s">
        <v>1086</v>
      </c>
      <c r="H1240" s="51" t="s">
        <v>405</v>
      </c>
      <c r="I1240" s="49" t="s">
        <v>1690</v>
      </c>
      <c r="J1240" s="49" t="s">
        <v>116</v>
      </c>
      <c r="K1240" s="49"/>
      <c r="L1240" s="52" t="s">
        <v>116</v>
      </c>
      <c r="M1240" s="51" t="s">
        <v>3430</v>
      </c>
      <c r="N1240" s="51"/>
      <c r="O1240" s="49" t="s">
        <v>632</v>
      </c>
      <c r="P1240" s="51" t="s">
        <v>1422</v>
      </c>
      <c r="Q1240" s="51"/>
      <c r="R1240" s="113" t="s">
        <v>1494</v>
      </c>
      <c r="S1240" s="113" t="s">
        <v>10367</v>
      </c>
      <c r="T1240" s="132"/>
      <c r="U1240" s="53">
        <v>0</v>
      </c>
      <c r="V1240" s="50">
        <v>44841</v>
      </c>
      <c r="W1240" s="49"/>
      <c r="X1240" s="52" t="s">
        <v>43</v>
      </c>
      <c r="Y1240" s="49" t="s">
        <v>78</v>
      </c>
      <c r="Z1240" s="127" t="s">
        <v>20461</v>
      </c>
      <c r="AA1240" s="51"/>
      <c r="AB1240" s="54">
        <v>-200000</v>
      </c>
      <c r="AC1240" s="54">
        <v>220938</v>
      </c>
      <c r="AD1240" s="54">
        <v>0</v>
      </c>
      <c r="AE1240" s="54">
        <v>0</v>
      </c>
      <c r="AF1240" s="3">
        <f>SUM(Table2[[#This Row],[PE 2021 Obligations]],Table2[[#This Row],[ROW 2021 Obligations]],Table2[[#This Row],[Construction 2021 Obligations]],Table2[[#This Row],[Paving 2021 Obligations]])</f>
        <v>20938</v>
      </c>
      <c r="AG1240" s="54">
        <v>413200</v>
      </c>
      <c r="AH1240" s="54">
        <v>220938</v>
      </c>
      <c r="AI1240" s="54">
        <v>0</v>
      </c>
      <c r="AJ1240" s="54">
        <v>0</v>
      </c>
      <c r="AK1240" s="54">
        <v>634138</v>
      </c>
      <c r="AL1240" s="49" t="s">
        <v>3431</v>
      </c>
    </row>
    <row r="1241" spans="1:38" hidden="1" x14ac:dyDescent="0.25">
      <c r="A1241" s="13">
        <v>125387</v>
      </c>
      <c r="B1241" s="15">
        <v>2</v>
      </c>
      <c r="C1241" s="43" t="s">
        <v>73</v>
      </c>
      <c r="D1241" s="44">
        <v>42744</v>
      </c>
      <c r="E1241" s="43" t="s">
        <v>142</v>
      </c>
      <c r="F1241" s="44">
        <v>43745</v>
      </c>
      <c r="G1241" s="43" t="s">
        <v>109</v>
      </c>
      <c r="H1241" s="45" t="s">
        <v>286</v>
      </c>
      <c r="I1241" s="43" t="s">
        <v>464</v>
      </c>
      <c r="J1241" s="43" t="s">
        <v>116</v>
      </c>
      <c r="K1241" s="43"/>
      <c r="L1241" s="46" t="s">
        <v>116</v>
      </c>
      <c r="M1241" s="45" t="s">
        <v>3432</v>
      </c>
      <c r="N1241" s="45"/>
      <c r="O1241" s="43" t="s">
        <v>151</v>
      </c>
      <c r="P1241" s="45" t="s">
        <v>1422</v>
      </c>
      <c r="Q1241" s="45"/>
      <c r="R1241" s="113" t="s">
        <v>1494</v>
      </c>
      <c r="S1241" s="113" t="s">
        <v>84</v>
      </c>
      <c r="T1241" s="132"/>
      <c r="U1241" s="10">
        <v>0.5</v>
      </c>
      <c r="V1241" s="44">
        <v>44729</v>
      </c>
      <c r="W1241" s="43"/>
      <c r="X1241" s="46" t="s">
        <v>43</v>
      </c>
      <c r="Y1241" s="43" t="s">
        <v>78</v>
      </c>
      <c r="Z1241" s="127" t="s">
        <v>20461</v>
      </c>
      <c r="AA1241" s="45"/>
      <c r="AB1241" s="3">
        <v>4000</v>
      </c>
      <c r="AC1241" s="3">
        <v>0</v>
      </c>
      <c r="AD1241" s="3">
        <v>0</v>
      </c>
      <c r="AE1241" s="3">
        <v>0</v>
      </c>
      <c r="AF1241" s="3">
        <f>SUM(Table2[[#This Row],[PE 2021 Obligations]],Table2[[#This Row],[ROW 2021 Obligations]],Table2[[#This Row],[Construction 2021 Obligations]],Table2[[#This Row],[Paving 2021 Obligations]])</f>
        <v>4000</v>
      </c>
      <c r="AG1241" s="3">
        <v>129000</v>
      </c>
      <c r="AH1241" s="3">
        <v>50000</v>
      </c>
      <c r="AI1241" s="3">
        <v>0</v>
      </c>
      <c r="AJ1241" s="3">
        <v>0</v>
      </c>
      <c r="AK1241" s="3">
        <v>179000</v>
      </c>
      <c r="AL1241" s="43" t="s">
        <v>3433</v>
      </c>
    </row>
    <row r="1242" spans="1:38" ht="45" hidden="1" x14ac:dyDescent="0.25">
      <c r="A1242" s="47">
        <v>126619</v>
      </c>
      <c r="B1242" s="48">
        <v>6</v>
      </c>
      <c r="C1242" s="49" t="s">
        <v>73</v>
      </c>
      <c r="D1242" s="50">
        <v>43006</v>
      </c>
      <c r="E1242" s="49" t="s">
        <v>142</v>
      </c>
      <c r="F1242" s="50">
        <v>43424</v>
      </c>
      <c r="G1242" s="49" t="s">
        <v>75</v>
      </c>
      <c r="H1242" s="51" t="s">
        <v>76</v>
      </c>
      <c r="I1242" s="49"/>
      <c r="J1242" s="49"/>
      <c r="K1242" s="49"/>
      <c r="L1242" s="52"/>
      <c r="M1242" s="51" t="s">
        <v>3776</v>
      </c>
      <c r="N1242" s="51" t="s">
        <v>3777</v>
      </c>
      <c r="O1242" s="49" t="s">
        <v>78</v>
      </c>
      <c r="P1242" s="51" t="s">
        <v>1422</v>
      </c>
      <c r="Q1242" s="51"/>
      <c r="R1242" s="113" t="s">
        <v>1494</v>
      </c>
      <c r="S1242" s="113" t="s">
        <v>10367</v>
      </c>
      <c r="T1242" s="132"/>
      <c r="U1242" s="55" t="s">
        <v>32</v>
      </c>
      <c r="V1242" s="52"/>
      <c r="W1242" s="49"/>
      <c r="X1242" s="52" t="s">
        <v>43</v>
      </c>
      <c r="Y1242" s="49"/>
      <c r="Z1242" s="116" t="s">
        <v>20458</v>
      </c>
      <c r="AA1242" s="51"/>
      <c r="AB1242" s="54">
        <v>45000</v>
      </c>
      <c r="AC1242" s="54">
        <v>0</v>
      </c>
      <c r="AD1242" s="54">
        <v>0</v>
      </c>
      <c r="AE1242" s="54">
        <v>0</v>
      </c>
      <c r="AF1242" s="3">
        <f>SUM(Table2[[#This Row],[PE 2021 Obligations]],Table2[[#This Row],[ROW 2021 Obligations]],Table2[[#This Row],[Construction 2021 Obligations]],Table2[[#This Row],[Paving 2021 Obligations]])</f>
        <v>45000</v>
      </c>
      <c r="AG1242" s="54">
        <v>795000</v>
      </c>
      <c r="AH1242" s="54">
        <v>0</v>
      </c>
      <c r="AI1242" s="54">
        <v>0</v>
      </c>
      <c r="AJ1242" s="54">
        <v>0</v>
      </c>
      <c r="AK1242" s="54">
        <v>795000</v>
      </c>
      <c r="AL1242" s="49"/>
    </row>
    <row r="1243" spans="1:38" hidden="1" x14ac:dyDescent="0.25">
      <c r="A1243" s="13">
        <v>126669</v>
      </c>
      <c r="B1243" s="15">
        <v>1</v>
      </c>
      <c r="C1243" s="43" t="s">
        <v>73</v>
      </c>
      <c r="D1243" s="44">
        <v>43012</v>
      </c>
      <c r="E1243" s="43" t="s">
        <v>142</v>
      </c>
      <c r="F1243" s="44">
        <v>44309</v>
      </c>
      <c r="G1243" s="43" t="s">
        <v>82</v>
      </c>
      <c r="H1243" s="45" t="s">
        <v>182</v>
      </c>
      <c r="I1243" s="43" t="s">
        <v>147</v>
      </c>
      <c r="J1243" s="43" t="s">
        <v>148</v>
      </c>
      <c r="K1243" s="43"/>
      <c r="L1243" s="46" t="s">
        <v>149</v>
      </c>
      <c r="M1243" s="45" t="s">
        <v>3784</v>
      </c>
      <c r="N1243" s="45" t="s">
        <v>3785</v>
      </c>
      <c r="O1243" s="43" t="s">
        <v>78</v>
      </c>
      <c r="P1243" s="45" t="s">
        <v>1422</v>
      </c>
      <c r="Q1243" s="45"/>
      <c r="R1243" s="113" t="s">
        <v>1494</v>
      </c>
      <c r="S1243" s="113" t="s">
        <v>10367</v>
      </c>
      <c r="T1243" s="132"/>
      <c r="U1243" s="10">
        <v>0.52</v>
      </c>
      <c r="V1243" s="44">
        <v>44365</v>
      </c>
      <c r="W1243" s="43"/>
      <c r="X1243" s="46" t="s">
        <v>43</v>
      </c>
      <c r="Y1243" s="43" t="s">
        <v>454</v>
      </c>
      <c r="Z1243" s="127" t="s">
        <v>20457</v>
      </c>
      <c r="AA1243" s="45"/>
      <c r="AB1243" s="3">
        <v>0</v>
      </c>
      <c r="AC1243" s="3">
        <v>0</v>
      </c>
      <c r="AD1243" s="3">
        <v>2072000</v>
      </c>
      <c r="AE1243" s="3">
        <v>0</v>
      </c>
      <c r="AF1243" s="3">
        <f>SUM(Table2[[#This Row],[PE 2021 Obligations]],Table2[[#This Row],[ROW 2021 Obligations]],Table2[[#This Row],[Construction 2021 Obligations]],Table2[[#This Row],[Paving 2021 Obligations]])</f>
        <v>2072000</v>
      </c>
      <c r="AG1243" s="3">
        <v>210000</v>
      </c>
      <c r="AH1243" s="3">
        <v>0</v>
      </c>
      <c r="AI1243" s="3">
        <v>2072000</v>
      </c>
      <c r="AJ1243" s="3">
        <v>0</v>
      </c>
      <c r="AK1243" s="3">
        <v>2282000</v>
      </c>
      <c r="AL1243" s="43" t="s">
        <v>3786</v>
      </c>
    </row>
    <row r="1244" spans="1:38" hidden="1" x14ac:dyDescent="0.25">
      <c r="A1244" s="13">
        <v>126749</v>
      </c>
      <c r="B1244" s="15">
        <v>2</v>
      </c>
      <c r="C1244" s="43" t="s">
        <v>73</v>
      </c>
      <c r="D1244" s="44">
        <v>43046</v>
      </c>
      <c r="E1244" s="43" t="s">
        <v>514</v>
      </c>
      <c r="F1244" s="44">
        <v>44342</v>
      </c>
      <c r="G1244" s="43" t="s">
        <v>2571</v>
      </c>
      <c r="H1244" s="45" t="s">
        <v>312</v>
      </c>
      <c r="I1244" s="43" t="s">
        <v>1724</v>
      </c>
      <c r="J1244" s="43" t="s">
        <v>116</v>
      </c>
      <c r="K1244" s="43"/>
      <c r="L1244" s="46" t="s">
        <v>116</v>
      </c>
      <c r="M1244" s="45" t="s">
        <v>3873</v>
      </c>
      <c r="N1244" s="45"/>
      <c r="O1244" s="43" t="s">
        <v>151</v>
      </c>
      <c r="P1244" s="45" t="s">
        <v>1422</v>
      </c>
      <c r="Q1244" s="45"/>
      <c r="R1244" s="114" t="s">
        <v>1494</v>
      </c>
      <c r="S1244" s="114" t="s">
        <v>84</v>
      </c>
      <c r="T1244" s="133"/>
      <c r="U1244" s="10">
        <v>0</v>
      </c>
      <c r="V1244" s="44">
        <v>44792</v>
      </c>
      <c r="W1244" s="43"/>
      <c r="X1244" s="46" t="s">
        <v>43</v>
      </c>
      <c r="Y1244" s="43" t="s">
        <v>78</v>
      </c>
      <c r="Z1244" s="127" t="s">
        <v>20461</v>
      </c>
      <c r="AA1244" s="45"/>
      <c r="AB1244" s="3">
        <v>70000</v>
      </c>
      <c r="AC1244" s="3">
        <v>0</v>
      </c>
      <c r="AD1244" s="3">
        <v>0</v>
      </c>
      <c r="AE1244" s="3">
        <v>0</v>
      </c>
      <c r="AF1244" s="3">
        <f>SUM(Table2[[#This Row],[PE 2021 Obligations]],Table2[[#This Row],[ROW 2021 Obligations]],Table2[[#This Row],[Construction 2021 Obligations]],Table2[[#This Row],[Paving 2021 Obligations]])</f>
        <v>70000</v>
      </c>
      <c r="AG1244" s="3">
        <v>210000</v>
      </c>
      <c r="AH1244" s="3">
        <v>0</v>
      </c>
      <c r="AI1244" s="3">
        <v>0</v>
      </c>
      <c r="AJ1244" s="3">
        <v>0</v>
      </c>
      <c r="AK1244" s="3">
        <v>210000</v>
      </c>
      <c r="AL1244" s="43" t="s">
        <v>3874</v>
      </c>
    </row>
    <row r="1245" spans="1:38" hidden="1" x14ac:dyDescent="0.25">
      <c r="A1245" s="47">
        <v>126750</v>
      </c>
      <c r="B1245" s="48">
        <v>2</v>
      </c>
      <c r="C1245" s="49" t="s">
        <v>73</v>
      </c>
      <c r="D1245" s="50">
        <v>43046</v>
      </c>
      <c r="E1245" s="49" t="s">
        <v>514</v>
      </c>
      <c r="F1245" s="50">
        <v>44343</v>
      </c>
      <c r="G1245" s="49" t="s">
        <v>2571</v>
      </c>
      <c r="H1245" s="51" t="s">
        <v>397</v>
      </c>
      <c r="I1245" s="49" t="s">
        <v>2527</v>
      </c>
      <c r="J1245" s="49" t="s">
        <v>116</v>
      </c>
      <c r="K1245" s="49"/>
      <c r="L1245" s="52" t="s">
        <v>116</v>
      </c>
      <c r="M1245" s="51" t="s">
        <v>3875</v>
      </c>
      <c r="N1245" s="51"/>
      <c r="O1245" s="49" t="s">
        <v>151</v>
      </c>
      <c r="P1245" s="51" t="s">
        <v>1422</v>
      </c>
      <c r="Q1245" s="51"/>
      <c r="R1245" s="113" t="s">
        <v>1494</v>
      </c>
      <c r="S1245" s="113" t="s">
        <v>84</v>
      </c>
      <c r="T1245" s="132"/>
      <c r="U1245" s="53">
        <v>0.2</v>
      </c>
      <c r="V1245" s="50">
        <v>44603</v>
      </c>
      <c r="W1245" s="49"/>
      <c r="X1245" s="52" t="s">
        <v>43</v>
      </c>
      <c r="Y1245" s="49" t="s">
        <v>140</v>
      </c>
      <c r="Z1245" s="127" t="s">
        <v>20460</v>
      </c>
      <c r="AA1245" s="51"/>
      <c r="AB1245" s="54">
        <v>100000</v>
      </c>
      <c r="AC1245" s="54">
        <v>0</v>
      </c>
      <c r="AD1245" s="54">
        <v>0</v>
      </c>
      <c r="AE1245" s="54">
        <v>0</v>
      </c>
      <c r="AF1245" s="3">
        <f>SUM(Table2[[#This Row],[PE 2021 Obligations]],Table2[[#This Row],[ROW 2021 Obligations]],Table2[[#This Row],[Construction 2021 Obligations]],Table2[[#This Row],[Paving 2021 Obligations]])</f>
        <v>100000</v>
      </c>
      <c r="AG1245" s="54">
        <v>450000</v>
      </c>
      <c r="AH1245" s="54">
        <v>0</v>
      </c>
      <c r="AI1245" s="54">
        <v>0</v>
      </c>
      <c r="AJ1245" s="54">
        <v>0</v>
      </c>
      <c r="AK1245" s="54">
        <v>450000</v>
      </c>
      <c r="AL1245" s="49" t="s">
        <v>3876</v>
      </c>
    </row>
    <row r="1246" spans="1:38" hidden="1" x14ac:dyDescent="0.25">
      <c r="A1246" s="47">
        <v>127039</v>
      </c>
      <c r="B1246" s="48">
        <v>1</v>
      </c>
      <c r="C1246" s="49" t="s">
        <v>73</v>
      </c>
      <c r="D1246" s="50">
        <v>43157</v>
      </c>
      <c r="E1246" s="49" t="s">
        <v>142</v>
      </c>
      <c r="F1246" s="50">
        <v>43693</v>
      </c>
      <c r="G1246" s="49" t="s">
        <v>109</v>
      </c>
      <c r="H1246" s="51" t="s">
        <v>386</v>
      </c>
      <c r="I1246" s="49" t="s">
        <v>159</v>
      </c>
      <c r="J1246" s="49" t="s">
        <v>148</v>
      </c>
      <c r="K1246" s="49"/>
      <c r="L1246" s="52" t="s">
        <v>149</v>
      </c>
      <c r="M1246" s="51" t="s">
        <v>3917</v>
      </c>
      <c r="N1246" s="51" t="s">
        <v>3918</v>
      </c>
      <c r="O1246" s="49" t="s">
        <v>151</v>
      </c>
      <c r="P1246" s="51"/>
      <c r="Q1246" s="51"/>
      <c r="R1246" s="115" t="s">
        <v>1494</v>
      </c>
      <c r="S1246" s="115" t="s">
        <v>84</v>
      </c>
      <c r="T1246" s="131"/>
      <c r="U1246" s="53">
        <v>0</v>
      </c>
      <c r="V1246" s="52"/>
      <c r="W1246" s="49"/>
      <c r="X1246" s="52" t="s">
        <v>43</v>
      </c>
      <c r="Y1246" s="49" t="s">
        <v>454</v>
      </c>
      <c r="Z1246" s="127" t="s">
        <v>20457</v>
      </c>
      <c r="AA1246" s="51"/>
      <c r="AB1246" s="54">
        <v>7000</v>
      </c>
      <c r="AC1246" s="54">
        <v>0</v>
      </c>
      <c r="AD1246" s="54">
        <v>0</v>
      </c>
      <c r="AE1246" s="54">
        <v>0</v>
      </c>
      <c r="AF1246" s="3">
        <f>SUM(Table2[[#This Row],[PE 2021 Obligations]],Table2[[#This Row],[ROW 2021 Obligations]],Table2[[#This Row],[Construction 2021 Obligations]],Table2[[#This Row],[Paving 2021 Obligations]])</f>
        <v>7000</v>
      </c>
      <c r="AG1246" s="54">
        <v>802100</v>
      </c>
      <c r="AH1246" s="54">
        <v>0</v>
      </c>
      <c r="AI1246" s="54">
        <v>0</v>
      </c>
      <c r="AJ1246" s="54">
        <v>0</v>
      </c>
      <c r="AK1246" s="54">
        <v>802100</v>
      </c>
      <c r="AL1246" s="49"/>
    </row>
    <row r="1247" spans="1:38" hidden="1" x14ac:dyDescent="0.25">
      <c r="A1247" s="13">
        <v>128001</v>
      </c>
      <c r="B1247" s="15">
        <v>1</v>
      </c>
      <c r="C1247" s="43" t="s">
        <v>73</v>
      </c>
      <c r="D1247" s="44">
        <v>43329</v>
      </c>
      <c r="E1247" s="43" t="s">
        <v>142</v>
      </c>
      <c r="F1247" s="44">
        <v>43826</v>
      </c>
      <c r="G1247" s="43" t="s">
        <v>529</v>
      </c>
      <c r="H1247" s="45" t="s">
        <v>238</v>
      </c>
      <c r="I1247" s="43" t="s">
        <v>159</v>
      </c>
      <c r="J1247" s="43" t="s">
        <v>148</v>
      </c>
      <c r="K1247" s="43"/>
      <c r="L1247" s="46" t="s">
        <v>149</v>
      </c>
      <c r="M1247" s="45" t="s">
        <v>4498</v>
      </c>
      <c r="N1247" s="45" t="s">
        <v>3918</v>
      </c>
      <c r="O1247" s="43" t="s">
        <v>151</v>
      </c>
      <c r="P1247" s="45" t="s">
        <v>1422</v>
      </c>
      <c r="Q1247" s="45"/>
      <c r="R1247" s="114" t="s">
        <v>1494</v>
      </c>
      <c r="S1247" s="114" t="s">
        <v>84</v>
      </c>
      <c r="T1247" s="133"/>
      <c r="U1247" s="56" t="s">
        <v>32</v>
      </c>
      <c r="V1247" s="44">
        <v>44729</v>
      </c>
      <c r="W1247" s="43"/>
      <c r="X1247" s="46" t="s">
        <v>43</v>
      </c>
      <c r="Y1247" s="43" t="s">
        <v>454</v>
      </c>
      <c r="Z1247" s="127" t="s">
        <v>20457</v>
      </c>
      <c r="AA1247" s="45"/>
      <c r="AB1247" s="3">
        <v>-50000</v>
      </c>
      <c r="AC1247" s="3">
        <v>0</v>
      </c>
      <c r="AD1247" s="3">
        <v>0</v>
      </c>
      <c r="AE1247" s="3">
        <v>0</v>
      </c>
      <c r="AF1247" s="3">
        <f>SUM(Table2[[#This Row],[PE 2021 Obligations]],Table2[[#This Row],[ROW 2021 Obligations]],Table2[[#This Row],[Construction 2021 Obligations]],Table2[[#This Row],[Paving 2021 Obligations]])</f>
        <v>-50000</v>
      </c>
      <c r="AG1247" s="3">
        <v>125000</v>
      </c>
      <c r="AH1247" s="3">
        <v>0</v>
      </c>
      <c r="AI1247" s="3">
        <v>0</v>
      </c>
      <c r="AJ1247" s="3">
        <v>0</v>
      </c>
      <c r="AK1247" s="3">
        <v>125000</v>
      </c>
      <c r="AL1247" s="43"/>
    </row>
    <row r="1248" spans="1:38" hidden="1" x14ac:dyDescent="0.25">
      <c r="A1248" s="13">
        <v>128652.31</v>
      </c>
      <c r="B1248" s="15">
        <v>2</v>
      </c>
      <c r="C1248" s="43" t="s">
        <v>73</v>
      </c>
      <c r="D1248" s="44">
        <v>43523</v>
      </c>
      <c r="E1248" s="43" t="s">
        <v>81</v>
      </c>
      <c r="F1248" s="44">
        <v>43851</v>
      </c>
      <c r="G1248" s="43" t="s">
        <v>108</v>
      </c>
      <c r="H1248" s="45" t="s">
        <v>377</v>
      </c>
      <c r="I1248" s="43"/>
      <c r="J1248" s="43"/>
      <c r="K1248" s="43"/>
      <c r="L1248" s="46"/>
      <c r="M1248" s="45" t="s">
        <v>4944</v>
      </c>
      <c r="N1248" s="45"/>
      <c r="O1248" s="43" t="s">
        <v>151</v>
      </c>
      <c r="P1248" s="45" t="s">
        <v>632</v>
      </c>
      <c r="Q1248" s="45"/>
      <c r="R1248" s="112" t="s">
        <v>1494</v>
      </c>
      <c r="S1248" s="112" t="s">
        <v>84</v>
      </c>
      <c r="T1248" s="59"/>
      <c r="U1248" s="56" t="s">
        <v>32</v>
      </c>
      <c r="V1248" s="46"/>
      <c r="W1248" s="43"/>
      <c r="X1248" s="46" t="s">
        <v>43</v>
      </c>
      <c r="Y1248" s="43" t="s">
        <v>511</v>
      </c>
      <c r="Z1248" s="116" t="s">
        <v>20458</v>
      </c>
      <c r="AA1248" s="45"/>
      <c r="AB1248" s="3">
        <v>2999</v>
      </c>
      <c r="AC1248" s="3">
        <v>0</v>
      </c>
      <c r="AD1248" s="3">
        <v>0</v>
      </c>
      <c r="AE1248" s="3">
        <v>0</v>
      </c>
      <c r="AF1248" s="3">
        <f>SUM(Table2[[#This Row],[PE 2021 Obligations]],Table2[[#This Row],[ROW 2021 Obligations]],Table2[[#This Row],[Construction 2021 Obligations]],Table2[[#This Row],[Paving 2021 Obligations]])</f>
        <v>2999</v>
      </c>
      <c r="AG1248" s="3">
        <v>3000</v>
      </c>
      <c r="AH1248" s="3">
        <v>0</v>
      </c>
      <c r="AI1248" s="3">
        <v>3</v>
      </c>
      <c r="AJ1248" s="3">
        <v>0</v>
      </c>
      <c r="AK1248" s="3">
        <v>3003</v>
      </c>
      <c r="AL1248" s="43" t="s">
        <v>4945</v>
      </c>
    </row>
    <row r="1249" spans="1:38" hidden="1" x14ac:dyDescent="0.25">
      <c r="A1249" s="13">
        <v>128655</v>
      </c>
      <c r="B1249" s="15">
        <v>1</v>
      </c>
      <c r="C1249" s="43" t="s">
        <v>73</v>
      </c>
      <c r="D1249" s="44">
        <v>43523</v>
      </c>
      <c r="E1249" s="43" t="s">
        <v>142</v>
      </c>
      <c r="F1249" s="44">
        <v>43663</v>
      </c>
      <c r="G1249" s="43" t="s">
        <v>82</v>
      </c>
      <c r="H1249" s="45" t="s">
        <v>196</v>
      </c>
      <c r="I1249" s="43" t="s">
        <v>1767</v>
      </c>
      <c r="J1249" s="43" t="s">
        <v>116</v>
      </c>
      <c r="K1249" s="43"/>
      <c r="L1249" s="46" t="s">
        <v>116</v>
      </c>
      <c r="M1249" s="45" t="s">
        <v>4966</v>
      </c>
      <c r="N1249" s="45" t="s">
        <v>4967</v>
      </c>
      <c r="O1249" s="43" t="s">
        <v>151</v>
      </c>
      <c r="P1249" s="45" t="s">
        <v>632</v>
      </c>
      <c r="Q1249" s="45"/>
      <c r="R1249" s="114" t="s">
        <v>1494</v>
      </c>
      <c r="S1249" s="114" t="s">
        <v>84</v>
      </c>
      <c r="T1249" s="133"/>
      <c r="U1249" s="10">
        <v>0.01</v>
      </c>
      <c r="V1249" s="46"/>
      <c r="W1249" s="43"/>
      <c r="X1249" s="46" t="s">
        <v>43</v>
      </c>
      <c r="Y1249" s="43" t="s">
        <v>78</v>
      </c>
      <c r="Z1249" s="127" t="s">
        <v>20461</v>
      </c>
      <c r="AA1249" s="45"/>
      <c r="AB1249" s="3">
        <v>10999</v>
      </c>
      <c r="AC1249" s="3">
        <v>0</v>
      </c>
      <c r="AD1249" s="3">
        <v>10499</v>
      </c>
      <c r="AE1249" s="3">
        <v>0</v>
      </c>
      <c r="AF1249" s="3">
        <f>SUM(Table2[[#This Row],[PE 2021 Obligations]],Table2[[#This Row],[ROW 2021 Obligations]],Table2[[#This Row],[Construction 2021 Obligations]],Table2[[#This Row],[Paving 2021 Obligations]])</f>
        <v>21498</v>
      </c>
      <c r="AG1249" s="3">
        <v>11000</v>
      </c>
      <c r="AH1249" s="3">
        <v>1</v>
      </c>
      <c r="AI1249" s="3">
        <v>10500</v>
      </c>
      <c r="AJ1249" s="3">
        <v>0</v>
      </c>
      <c r="AK1249" s="3">
        <v>21501</v>
      </c>
      <c r="AL1249" s="43" t="s">
        <v>4968</v>
      </c>
    </row>
    <row r="1250" spans="1:38" hidden="1" x14ac:dyDescent="0.25">
      <c r="A1250" s="13">
        <v>128664</v>
      </c>
      <c r="B1250" s="15">
        <v>2</v>
      </c>
      <c r="C1250" s="43" t="s">
        <v>474</v>
      </c>
      <c r="D1250" s="44">
        <v>43523</v>
      </c>
      <c r="E1250" s="43" t="s">
        <v>142</v>
      </c>
      <c r="F1250" s="44">
        <v>44123</v>
      </c>
      <c r="G1250" s="43" t="s">
        <v>108</v>
      </c>
      <c r="H1250" s="45" t="s">
        <v>264</v>
      </c>
      <c r="I1250" s="43" t="s">
        <v>3394</v>
      </c>
      <c r="J1250" s="43" t="s">
        <v>116</v>
      </c>
      <c r="K1250" s="43"/>
      <c r="L1250" s="46" t="s">
        <v>116</v>
      </c>
      <c r="M1250" s="45" t="s">
        <v>4972</v>
      </c>
      <c r="N1250" s="45" t="s">
        <v>4973</v>
      </c>
      <c r="O1250" s="43" t="s">
        <v>151</v>
      </c>
      <c r="P1250" s="45" t="s">
        <v>632</v>
      </c>
      <c r="Q1250" s="45"/>
      <c r="R1250" s="112" t="s">
        <v>1494</v>
      </c>
      <c r="S1250" s="112" t="s">
        <v>84</v>
      </c>
      <c r="T1250" s="59"/>
      <c r="U1250" s="10">
        <v>0.01</v>
      </c>
      <c r="V1250" s="44">
        <v>43539</v>
      </c>
      <c r="W1250" s="43"/>
      <c r="X1250" s="46" t="s">
        <v>43</v>
      </c>
      <c r="Y1250" s="43" t="s">
        <v>78</v>
      </c>
      <c r="Z1250" s="127" t="s">
        <v>20461</v>
      </c>
      <c r="AA1250" s="45"/>
      <c r="AB1250" s="3">
        <v>7000</v>
      </c>
      <c r="AC1250" s="3">
        <v>0</v>
      </c>
      <c r="AD1250" s="3">
        <v>500000</v>
      </c>
      <c r="AE1250" s="3">
        <v>0</v>
      </c>
      <c r="AF1250" s="3">
        <f>SUM(Table2[[#This Row],[PE 2021 Obligations]],Table2[[#This Row],[ROW 2021 Obligations]],Table2[[#This Row],[Construction 2021 Obligations]],Table2[[#This Row],[Paving 2021 Obligations]])</f>
        <v>507000</v>
      </c>
      <c r="AG1250" s="3">
        <v>9000</v>
      </c>
      <c r="AH1250" s="3">
        <v>0</v>
      </c>
      <c r="AI1250" s="3">
        <v>2508661</v>
      </c>
      <c r="AJ1250" s="3">
        <v>0</v>
      </c>
      <c r="AK1250" s="3">
        <v>2517661</v>
      </c>
      <c r="AL1250" s="43" t="s">
        <v>4974</v>
      </c>
    </row>
    <row r="1251" spans="1:38" ht="30" hidden="1" x14ac:dyDescent="0.25">
      <c r="A1251" s="47">
        <v>128666.02</v>
      </c>
      <c r="B1251" s="48">
        <v>2</v>
      </c>
      <c r="C1251" s="49" t="s">
        <v>73</v>
      </c>
      <c r="D1251" s="50">
        <v>44174</v>
      </c>
      <c r="E1251" s="49" t="s">
        <v>81</v>
      </c>
      <c r="F1251" s="50">
        <v>44279</v>
      </c>
      <c r="G1251" s="49" t="s">
        <v>75</v>
      </c>
      <c r="H1251" s="51" t="s">
        <v>170</v>
      </c>
      <c r="I1251" s="49" t="s">
        <v>464</v>
      </c>
      <c r="J1251" s="49" t="s">
        <v>116</v>
      </c>
      <c r="K1251" s="49"/>
      <c r="L1251" s="52" t="s">
        <v>116</v>
      </c>
      <c r="M1251" s="51" t="s">
        <v>4975</v>
      </c>
      <c r="N1251" s="51" t="s">
        <v>4976</v>
      </c>
      <c r="O1251" s="49" t="s">
        <v>151</v>
      </c>
      <c r="P1251" s="51" t="s">
        <v>603</v>
      </c>
      <c r="Q1251" s="51"/>
      <c r="R1251" s="115" t="s">
        <v>1494</v>
      </c>
      <c r="S1251" s="115" t="s">
        <v>84</v>
      </c>
      <c r="T1251" s="131"/>
      <c r="U1251" s="55" t="s">
        <v>32</v>
      </c>
      <c r="V1251" s="52"/>
      <c r="W1251" s="49"/>
      <c r="X1251" s="52" t="s">
        <v>43</v>
      </c>
      <c r="Y1251" s="49" t="s">
        <v>78</v>
      </c>
      <c r="Z1251" s="127" t="s">
        <v>20461</v>
      </c>
      <c r="AA1251" s="51"/>
      <c r="AB1251" s="54">
        <v>0</v>
      </c>
      <c r="AC1251" s="54">
        <v>100000</v>
      </c>
      <c r="AD1251" s="54">
        <v>0</v>
      </c>
      <c r="AE1251" s="54">
        <v>0</v>
      </c>
      <c r="AF1251" s="3">
        <f>SUM(Table2[[#This Row],[PE 2021 Obligations]],Table2[[#This Row],[ROW 2021 Obligations]],Table2[[#This Row],[Construction 2021 Obligations]],Table2[[#This Row],[Paving 2021 Obligations]])</f>
        <v>100000</v>
      </c>
      <c r="AG1251" s="54">
        <v>0</v>
      </c>
      <c r="AH1251" s="54">
        <v>100000</v>
      </c>
      <c r="AI1251" s="54">
        <v>0</v>
      </c>
      <c r="AJ1251" s="54">
        <v>0</v>
      </c>
      <c r="AK1251" s="54">
        <v>100000</v>
      </c>
      <c r="AL1251" s="49"/>
    </row>
    <row r="1252" spans="1:38" ht="30" hidden="1" x14ac:dyDescent="0.25">
      <c r="A1252" s="13">
        <v>128668</v>
      </c>
      <c r="B1252" s="15">
        <v>1</v>
      </c>
      <c r="C1252" s="43" t="s">
        <v>474</v>
      </c>
      <c r="D1252" s="44">
        <v>43523</v>
      </c>
      <c r="E1252" s="43" t="s">
        <v>81</v>
      </c>
      <c r="F1252" s="44">
        <v>44169</v>
      </c>
      <c r="G1252" s="43" t="s">
        <v>32</v>
      </c>
      <c r="H1252" s="45" t="s">
        <v>386</v>
      </c>
      <c r="I1252" s="43" t="s">
        <v>159</v>
      </c>
      <c r="J1252" s="43" t="s">
        <v>148</v>
      </c>
      <c r="K1252" s="43"/>
      <c r="L1252" s="46" t="s">
        <v>149</v>
      </c>
      <c r="M1252" s="45" t="s">
        <v>4977</v>
      </c>
      <c r="N1252" s="45" t="s">
        <v>4978</v>
      </c>
      <c r="O1252" s="43" t="s">
        <v>151</v>
      </c>
      <c r="P1252" s="45" t="s">
        <v>632</v>
      </c>
      <c r="Q1252" s="45"/>
      <c r="R1252" s="112" t="s">
        <v>1494</v>
      </c>
      <c r="S1252" s="112" t="s">
        <v>84</v>
      </c>
      <c r="T1252" s="59"/>
      <c r="U1252" s="10">
        <v>2</v>
      </c>
      <c r="V1252" s="44">
        <v>43966</v>
      </c>
      <c r="W1252" s="43"/>
      <c r="X1252" s="46" t="s">
        <v>43</v>
      </c>
      <c r="Y1252" s="43" t="s">
        <v>454</v>
      </c>
      <c r="Z1252" s="127" t="s">
        <v>20457</v>
      </c>
      <c r="AA1252" s="45"/>
      <c r="AB1252" s="3">
        <v>0</v>
      </c>
      <c r="AC1252" s="3">
        <v>0</v>
      </c>
      <c r="AD1252" s="3">
        <v>-154000</v>
      </c>
      <c r="AE1252" s="3">
        <v>1203000</v>
      </c>
      <c r="AF1252" s="3">
        <f>SUM(Table2[[#This Row],[PE 2021 Obligations]],Table2[[#This Row],[ROW 2021 Obligations]],Table2[[#This Row],[Construction 2021 Obligations]],Table2[[#This Row],[Paving 2021 Obligations]])</f>
        <v>1049000</v>
      </c>
      <c r="AG1252" s="3">
        <v>175000</v>
      </c>
      <c r="AH1252" s="3">
        <v>0</v>
      </c>
      <c r="AI1252" s="3">
        <v>4683000</v>
      </c>
      <c r="AJ1252" s="3">
        <v>1203000</v>
      </c>
      <c r="AK1252" s="3">
        <v>6066000</v>
      </c>
      <c r="AL1252" s="43" t="s">
        <v>4979</v>
      </c>
    </row>
    <row r="1253" spans="1:38" hidden="1" x14ac:dyDescent="0.25">
      <c r="A1253" s="13">
        <v>128688</v>
      </c>
      <c r="B1253" s="15">
        <v>1</v>
      </c>
      <c r="C1253" s="43" t="s">
        <v>73</v>
      </c>
      <c r="D1253" s="44">
        <v>43530</v>
      </c>
      <c r="E1253" s="43" t="s">
        <v>142</v>
      </c>
      <c r="F1253" s="44">
        <v>43663</v>
      </c>
      <c r="G1253" s="43" t="s">
        <v>82</v>
      </c>
      <c r="H1253" s="45" t="s">
        <v>215</v>
      </c>
      <c r="I1253" s="43" t="s">
        <v>163</v>
      </c>
      <c r="J1253" s="43" t="s">
        <v>148</v>
      </c>
      <c r="K1253" s="43"/>
      <c r="L1253" s="46" t="s">
        <v>149</v>
      </c>
      <c r="M1253" s="45" t="s">
        <v>4991</v>
      </c>
      <c r="N1253" s="45" t="s">
        <v>4970</v>
      </c>
      <c r="O1253" s="43" t="s">
        <v>151</v>
      </c>
      <c r="P1253" s="45" t="s">
        <v>632</v>
      </c>
      <c r="Q1253" s="45"/>
      <c r="R1253" s="114" t="s">
        <v>1494</v>
      </c>
      <c r="S1253" s="114" t="s">
        <v>84</v>
      </c>
      <c r="T1253" s="133"/>
      <c r="U1253" s="10">
        <v>0.01</v>
      </c>
      <c r="V1253" s="46"/>
      <c r="W1253" s="43"/>
      <c r="X1253" s="46" t="s">
        <v>43</v>
      </c>
      <c r="Y1253" s="43" t="s">
        <v>454</v>
      </c>
      <c r="Z1253" s="127" t="s">
        <v>20457</v>
      </c>
      <c r="AA1253" s="45"/>
      <c r="AB1253" s="3">
        <v>0</v>
      </c>
      <c r="AC1253" s="3">
        <v>0</v>
      </c>
      <c r="AD1253" s="3">
        <v>1350000</v>
      </c>
      <c r="AE1253" s="3">
        <v>0</v>
      </c>
      <c r="AF1253" s="3">
        <f>SUM(Table2[[#This Row],[PE 2021 Obligations]],Table2[[#This Row],[ROW 2021 Obligations]],Table2[[#This Row],[Construction 2021 Obligations]],Table2[[#This Row],[Paving 2021 Obligations]])</f>
        <v>1350000</v>
      </c>
      <c r="AG1253" s="3">
        <v>0</v>
      </c>
      <c r="AH1253" s="3">
        <v>0</v>
      </c>
      <c r="AI1253" s="3">
        <v>3350001</v>
      </c>
      <c r="AJ1253" s="3">
        <v>0</v>
      </c>
      <c r="AK1253" s="3">
        <v>3350001</v>
      </c>
      <c r="AL1253" s="43" t="s">
        <v>4992</v>
      </c>
    </row>
    <row r="1254" spans="1:38" hidden="1" x14ac:dyDescent="0.25">
      <c r="A1254" s="47">
        <v>128694</v>
      </c>
      <c r="B1254" s="48">
        <v>2</v>
      </c>
      <c r="C1254" s="49" t="s">
        <v>474</v>
      </c>
      <c r="D1254" s="50">
        <v>43531</v>
      </c>
      <c r="E1254" s="49" t="s">
        <v>142</v>
      </c>
      <c r="F1254" s="50">
        <v>44123</v>
      </c>
      <c r="G1254" s="49" t="s">
        <v>108</v>
      </c>
      <c r="H1254" s="51" t="s">
        <v>371</v>
      </c>
      <c r="I1254" s="49" t="s">
        <v>3394</v>
      </c>
      <c r="J1254" s="49" t="s">
        <v>116</v>
      </c>
      <c r="K1254" s="49"/>
      <c r="L1254" s="52" t="s">
        <v>116</v>
      </c>
      <c r="M1254" s="51" t="s">
        <v>4999</v>
      </c>
      <c r="N1254" s="51" t="s">
        <v>4970</v>
      </c>
      <c r="O1254" s="49" t="s">
        <v>151</v>
      </c>
      <c r="P1254" s="51" t="s">
        <v>632</v>
      </c>
      <c r="Q1254" s="51"/>
      <c r="R1254" s="110" t="s">
        <v>1494</v>
      </c>
      <c r="S1254" s="110" t="s">
        <v>84</v>
      </c>
      <c r="T1254" s="130"/>
      <c r="U1254" s="53">
        <v>0.01</v>
      </c>
      <c r="V1254" s="50">
        <v>43539</v>
      </c>
      <c r="W1254" s="49"/>
      <c r="X1254" s="52" t="s">
        <v>43</v>
      </c>
      <c r="Y1254" s="49" t="s">
        <v>78</v>
      </c>
      <c r="Z1254" s="127" t="s">
        <v>20461</v>
      </c>
      <c r="AA1254" s="51"/>
      <c r="AB1254" s="54">
        <v>0</v>
      </c>
      <c r="AC1254" s="54">
        <v>0</v>
      </c>
      <c r="AD1254" s="54">
        <v>330000</v>
      </c>
      <c r="AE1254" s="54">
        <v>0</v>
      </c>
      <c r="AF1254" s="3">
        <f>SUM(Table2[[#This Row],[PE 2021 Obligations]],Table2[[#This Row],[ROW 2021 Obligations]],Table2[[#This Row],[Construction 2021 Obligations]],Table2[[#This Row],[Paving 2021 Obligations]])</f>
        <v>330000</v>
      </c>
      <c r="AG1254" s="54">
        <v>1</v>
      </c>
      <c r="AH1254" s="54">
        <v>0</v>
      </c>
      <c r="AI1254" s="54">
        <v>330001</v>
      </c>
      <c r="AJ1254" s="54">
        <v>0</v>
      </c>
      <c r="AK1254" s="54">
        <v>330002</v>
      </c>
      <c r="AL1254" s="49" t="s">
        <v>5000</v>
      </c>
    </row>
    <row r="1255" spans="1:38" hidden="1" x14ac:dyDescent="0.25">
      <c r="A1255" s="47">
        <v>128709</v>
      </c>
      <c r="B1255" s="48">
        <v>2</v>
      </c>
      <c r="C1255" s="49" t="s">
        <v>474</v>
      </c>
      <c r="D1255" s="50">
        <v>43532</v>
      </c>
      <c r="E1255" s="49" t="s">
        <v>142</v>
      </c>
      <c r="F1255" s="50">
        <v>44123</v>
      </c>
      <c r="G1255" s="49" t="s">
        <v>108</v>
      </c>
      <c r="H1255" s="51" t="s">
        <v>264</v>
      </c>
      <c r="I1255" s="49" t="s">
        <v>3394</v>
      </c>
      <c r="J1255" s="49" t="s">
        <v>116</v>
      </c>
      <c r="K1255" s="49"/>
      <c r="L1255" s="52" t="s">
        <v>116</v>
      </c>
      <c r="M1255" s="51" t="s">
        <v>5023</v>
      </c>
      <c r="N1255" s="51" t="s">
        <v>4970</v>
      </c>
      <c r="O1255" s="49" t="s">
        <v>151</v>
      </c>
      <c r="P1255" s="51" t="s">
        <v>632</v>
      </c>
      <c r="Q1255" s="51"/>
      <c r="R1255" s="110" t="s">
        <v>1494</v>
      </c>
      <c r="S1255" s="110" t="s">
        <v>84</v>
      </c>
      <c r="T1255" s="130"/>
      <c r="U1255" s="53">
        <v>0.01</v>
      </c>
      <c r="V1255" s="50">
        <v>43539</v>
      </c>
      <c r="W1255" s="49"/>
      <c r="X1255" s="52" t="s">
        <v>43</v>
      </c>
      <c r="Y1255" s="49" t="s">
        <v>78</v>
      </c>
      <c r="Z1255" s="127" t="s">
        <v>20461</v>
      </c>
      <c r="AA1255" s="51"/>
      <c r="AB1255" s="54">
        <v>1999</v>
      </c>
      <c r="AC1255" s="54">
        <v>0</v>
      </c>
      <c r="AD1255" s="54">
        <v>331999</v>
      </c>
      <c r="AE1255" s="54">
        <v>0</v>
      </c>
      <c r="AF1255" s="3">
        <f>SUM(Table2[[#This Row],[PE 2021 Obligations]],Table2[[#This Row],[ROW 2021 Obligations]],Table2[[#This Row],[Construction 2021 Obligations]],Table2[[#This Row],[Paving 2021 Obligations]])</f>
        <v>333998</v>
      </c>
      <c r="AG1255" s="54">
        <v>2000</v>
      </c>
      <c r="AH1255" s="54">
        <v>0</v>
      </c>
      <c r="AI1255" s="54">
        <v>332000</v>
      </c>
      <c r="AJ1255" s="54">
        <v>0</v>
      </c>
      <c r="AK1255" s="54">
        <v>334000</v>
      </c>
      <c r="AL1255" s="49" t="s">
        <v>5024</v>
      </c>
    </row>
    <row r="1256" spans="1:38" hidden="1" x14ac:dyDescent="0.25">
      <c r="A1256" s="47">
        <v>128716</v>
      </c>
      <c r="B1256" s="48">
        <v>1</v>
      </c>
      <c r="C1256" s="49" t="s">
        <v>73</v>
      </c>
      <c r="D1256" s="50">
        <v>43535</v>
      </c>
      <c r="E1256" s="49" t="s">
        <v>142</v>
      </c>
      <c r="F1256" s="50">
        <v>43663</v>
      </c>
      <c r="G1256" s="49" t="s">
        <v>82</v>
      </c>
      <c r="H1256" s="51" t="s">
        <v>400</v>
      </c>
      <c r="I1256" s="49" t="s">
        <v>5027</v>
      </c>
      <c r="J1256" s="49" t="s">
        <v>116</v>
      </c>
      <c r="K1256" s="49"/>
      <c r="L1256" s="52" t="s">
        <v>116</v>
      </c>
      <c r="M1256" s="51" t="s">
        <v>5028</v>
      </c>
      <c r="N1256" s="51" t="s">
        <v>5029</v>
      </c>
      <c r="O1256" s="49" t="s">
        <v>151</v>
      </c>
      <c r="P1256" s="51" t="s">
        <v>632</v>
      </c>
      <c r="Q1256" s="51"/>
      <c r="R1256" s="115" t="s">
        <v>1494</v>
      </c>
      <c r="S1256" s="115" t="s">
        <v>84</v>
      </c>
      <c r="T1256" s="131"/>
      <c r="U1256" s="53">
        <v>0.01</v>
      </c>
      <c r="V1256" s="52"/>
      <c r="W1256" s="49"/>
      <c r="X1256" s="52" t="s">
        <v>43</v>
      </c>
      <c r="Y1256" s="49" t="s">
        <v>78</v>
      </c>
      <c r="Z1256" s="127" t="s">
        <v>20461</v>
      </c>
      <c r="AA1256" s="51"/>
      <c r="AB1256" s="54">
        <v>0</v>
      </c>
      <c r="AC1256" s="54">
        <v>0</v>
      </c>
      <c r="AD1256" s="54">
        <v>12999</v>
      </c>
      <c r="AE1256" s="54">
        <v>0</v>
      </c>
      <c r="AF1256" s="3">
        <f>SUM(Table2[[#This Row],[PE 2021 Obligations]],Table2[[#This Row],[ROW 2021 Obligations]],Table2[[#This Row],[Construction 2021 Obligations]],Table2[[#This Row],[Paving 2021 Obligations]])</f>
        <v>12999</v>
      </c>
      <c r="AG1256" s="54">
        <v>1</v>
      </c>
      <c r="AH1256" s="54">
        <v>0</v>
      </c>
      <c r="AI1256" s="54">
        <v>13000</v>
      </c>
      <c r="AJ1256" s="54">
        <v>0</v>
      </c>
      <c r="AK1256" s="54">
        <v>13001</v>
      </c>
      <c r="AL1256" s="49" t="s">
        <v>5030</v>
      </c>
    </row>
    <row r="1257" spans="1:38" ht="30" hidden="1" x14ac:dyDescent="0.25">
      <c r="A1257" s="13">
        <v>128729</v>
      </c>
      <c r="B1257" s="15">
        <v>1</v>
      </c>
      <c r="C1257" s="43" t="s">
        <v>31</v>
      </c>
      <c r="D1257" s="44">
        <v>43537</v>
      </c>
      <c r="E1257" s="43" t="s">
        <v>142</v>
      </c>
      <c r="F1257" s="44">
        <v>44049</v>
      </c>
      <c r="G1257" s="43" t="s">
        <v>74</v>
      </c>
      <c r="H1257" s="45" t="s">
        <v>386</v>
      </c>
      <c r="I1257" s="43" t="s">
        <v>159</v>
      </c>
      <c r="J1257" s="43" t="s">
        <v>148</v>
      </c>
      <c r="K1257" s="43"/>
      <c r="L1257" s="46" t="s">
        <v>149</v>
      </c>
      <c r="M1257" s="45" t="s">
        <v>5038</v>
      </c>
      <c r="N1257" s="45" t="s">
        <v>5039</v>
      </c>
      <c r="O1257" s="43" t="s">
        <v>151</v>
      </c>
      <c r="P1257" s="45" t="s">
        <v>632</v>
      </c>
      <c r="Q1257" s="45"/>
      <c r="R1257" s="112" t="s">
        <v>1494</v>
      </c>
      <c r="S1257" s="112" t="s">
        <v>84</v>
      </c>
      <c r="T1257" s="59"/>
      <c r="U1257" s="56" t="s">
        <v>32</v>
      </c>
      <c r="V1257" s="44">
        <v>43966</v>
      </c>
      <c r="W1257" s="43"/>
      <c r="X1257" s="46" t="s">
        <v>43</v>
      </c>
      <c r="Y1257" s="43" t="s">
        <v>454</v>
      </c>
      <c r="Z1257" s="127" t="s">
        <v>20457</v>
      </c>
      <c r="AA1257" s="45"/>
      <c r="AB1257" s="3">
        <v>0</v>
      </c>
      <c r="AC1257" s="3">
        <v>0</v>
      </c>
      <c r="AD1257" s="3">
        <v>0</v>
      </c>
      <c r="AE1257" s="3">
        <v>370000</v>
      </c>
      <c r="AF1257" s="3">
        <f>SUM(Table2[[#This Row],[PE 2021 Obligations]],Table2[[#This Row],[ROW 2021 Obligations]],Table2[[#This Row],[Construction 2021 Obligations]],Table2[[#This Row],[Paving 2021 Obligations]])</f>
        <v>370000</v>
      </c>
      <c r="AG1257" s="3">
        <v>1951992</v>
      </c>
      <c r="AH1257" s="3">
        <v>0</v>
      </c>
      <c r="AI1257" s="3">
        <v>44653040</v>
      </c>
      <c r="AJ1257" s="3">
        <v>370000</v>
      </c>
      <c r="AK1257" s="3">
        <v>47080032</v>
      </c>
      <c r="AL1257" s="43" t="s">
        <v>5040</v>
      </c>
    </row>
    <row r="1258" spans="1:38" hidden="1" x14ac:dyDescent="0.25">
      <c r="A1258" s="47">
        <v>128751</v>
      </c>
      <c r="B1258" s="48">
        <v>1</v>
      </c>
      <c r="C1258" s="49" t="s">
        <v>474</v>
      </c>
      <c r="D1258" s="50">
        <v>43549</v>
      </c>
      <c r="E1258" s="49" t="s">
        <v>142</v>
      </c>
      <c r="F1258" s="50">
        <v>44267</v>
      </c>
      <c r="G1258" s="49" t="s">
        <v>74</v>
      </c>
      <c r="H1258" s="51" t="s">
        <v>368</v>
      </c>
      <c r="I1258" s="49" t="s">
        <v>1720</v>
      </c>
      <c r="J1258" s="49" t="s">
        <v>116</v>
      </c>
      <c r="K1258" s="49"/>
      <c r="L1258" s="52" t="s">
        <v>116</v>
      </c>
      <c r="M1258" s="51" t="s">
        <v>5051</v>
      </c>
      <c r="N1258" s="51" t="s">
        <v>4970</v>
      </c>
      <c r="O1258" s="49" t="s">
        <v>151</v>
      </c>
      <c r="P1258" s="51" t="s">
        <v>632</v>
      </c>
      <c r="Q1258" s="51"/>
      <c r="R1258" s="110" t="s">
        <v>1494</v>
      </c>
      <c r="S1258" s="110" t="s">
        <v>84</v>
      </c>
      <c r="T1258" s="130"/>
      <c r="U1258" s="53">
        <v>0.01</v>
      </c>
      <c r="V1258" s="50">
        <v>43560</v>
      </c>
      <c r="W1258" s="49"/>
      <c r="X1258" s="52" t="s">
        <v>43</v>
      </c>
      <c r="Y1258" s="49" t="s">
        <v>78</v>
      </c>
      <c r="Z1258" s="127" t="s">
        <v>20461</v>
      </c>
      <c r="AA1258" s="51"/>
      <c r="AB1258" s="54">
        <v>998</v>
      </c>
      <c r="AC1258" s="54">
        <v>0</v>
      </c>
      <c r="AD1258" s="54">
        <v>500000</v>
      </c>
      <c r="AE1258" s="54">
        <v>0</v>
      </c>
      <c r="AF1258" s="3">
        <f>SUM(Table2[[#This Row],[PE 2021 Obligations]],Table2[[#This Row],[ROW 2021 Obligations]],Table2[[#This Row],[Construction 2021 Obligations]],Table2[[#This Row],[Paving 2021 Obligations]])</f>
        <v>500998</v>
      </c>
      <c r="AG1258" s="54">
        <v>999</v>
      </c>
      <c r="AH1258" s="54">
        <v>0</v>
      </c>
      <c r="AI1258" s="54">
        <v>500001</v>
      </c>
      <c r="AJ1258" s="54">
        <v>0</v>
      </c>
      <c r="AK1258" s="54">
        <v>501000</v>
      </c>
      <c r="AL1258" s="49" t="s">
        <v>5052</v>
      </c>
    </row>
    <row r="1259" spans="1:38" hidden="1" x14ac:dyDescent="0.25">
      <c r="A1259" s="13">
        <v>128766.01</v>
      </c>
      <c r="B1259" s="15">
        <v>2</v>
      </c>
      <c r="C1259" s="43" t="s">
        <v>73</v>
      </c>
      <c r="D1259" s="44">
        <v>43881</v>
      </c>
      <c r="E1259" s="43" t="s">
        <v>142</v>
      </c>
      <c r="F1259" s="44">
        <v>44279</v>
      </c>
      <c r="G1259" s="43" t="s">
        <v>75</v>
      </c>
      <c r="H1259" s="45" t="s">
        <v>286</v>
      </c>
      <c r="I1259" s="43" t="s">
        <v>5059</v>
      </c>
      <c r="J1259" s="43" t="s">
        <v>116</v>
      </c>
      <c r="K1259" s="43"/>
      <c r="L1259" s="46" t="s">
        <v>116</v>
      </c>
      <c r="M1259" s="45" t="s">
        <v>5060</v>
      </c>
      <c r="N1259" s="45"/>
      <c r="O1259" s="43" t="s">
        <v>151</v>
      </c>
      <c r="P1259" s="45" t="s">
        <v>632</v>
      </c>
      <c r="Q1259" s="45"/>
      <c r="R1259" s="112" t="s">
        <v>1494</v>
      </c>
      <c r="S1259" s="112" t="s">
        <v>84</v>
      </c>
      <c r="T1259" s="59"/>
      <c r="U1259" s="10">
        <v>0.01</v>
      </c>
      <c r="V1259" s="44">
        <v>44960</v>
      </c>
      <c r="W1259" s="43"/>
      <c r="X1259" s="46" t="s">
        <v>43</v>
      </c>
      <c r="Y1259" s="43" t="s">
        <v>140</v>
      </c>
      <c r="Z1259" s="127" t="s">
        <v>20460</v>
      </c>
      <c r="AA1259" s="45"/>
      <c r="AB1259" s="3">
        <v>34999</v>
      </c>
      <c r="AC1259" s="3">
        <v>0</v>
      </c>
      <c r="AD1259" s="3">
        <v>0</v>
      </c>
      <c r="AE1259" s="3">
        <v>0</v>
      </c>
      <c r="AF1259" s="3">
        <f>SUM(Table2[[#This Row],[PE 2021 Obligations]],Table2[[#This Row],[ROW 2021 Obligations]],Table2[[#This Row],[Construction 2021 Obligations]],Table2[[#This Row],[Paving 2021 Obligations]])</f>
        <v>34999</v>
      </c>
      <c r="AG1259" s="3">
        <v>35000</v>
      </c>
      <c r="AH1259" s="3">
        <v>0</v>
      </c>
      <c r="AI1259" s="3">
        <v>1</v>
      </c>
      <c r="AJ1259" s="3">
        <v>0</v>
      </c>
      <c r="AK1259" s="3">
        <v>35001</v>
      </c>
      <c r="AL1259" s="43" t="s">
        <v>5061</v>
      </c>
    </row>
    <row r="1260" spans="1:38" hidden="1" x14ac:dyDescent="0.25">
      <c r="A1260" s="47">
        <v>128767</v>
      </c>
      <c r="B1260" s="48">
        <v>2</v>
      </c>
      <c r="C1260" s="49" t="s">
        <v>474</v>
      </c>
      <c r="D1260" s="50">
        <v>43556</v>
      </c>
      <c r="E1260" s="49" t="s">
        <v>142</v>
      </c>
      <c r="F1260" s="50">
        <v>44089</v>
      </c>
      <c r="G1260" s="49" t="s">
        <v>514</v>
      </c>
      <c r="H1260" s="51" t="s">
        <v>170</v>
      </c>
      <c r="I1260" s="49" t="s">
        <v>5062</v>
      </c>
      <c r="J1260" s="49" t="s">
        <v>116</v>
      </c>
      <c r="K1260" s="49"/>
      <c r="L1260" s="52" t="s">
        <v>116</v>
      </c>
      <c r="M1260" s="51" t="s">
        <v>5063</v>
      </c>
      <c r="N1260" s="51" t="s">
        <v>4970</v>
      </c>
      <c r="O1260" s="49" t="s">
        <v>151</v>
      </c>
      <c r="P1260" s="51" t="s">
        <v>632</v>
      </c>
      <c r="Q1260" s="51"/>
      <c r="R1260" s="111" t="s">
        <v>1494</v>
      </c>
      <c r="S1260" s="111" t="s">
        <v>84</v>
      </c>
      <c r="T1260" s="120"/>
      <c r="U1260" s="53">
        <v>0.01</v>
      </c>
      <c r="V1260" s="50">
        <v>43742</v>
      </c>
      <c r="W1260" s="49"/>
      <c r="X1260" s="52" t="s">
        <v>43</v>
      </c>
      <c r="Y1260" s="49" t="s">
        <v>78</v>
      </c>
      <c r="Z1260" s="127" t="s">
        <v>20461</v>
      </c>
      <c r="AA1260" s="51"/>
      <c r="AB1260" s="54">
        <v>0</v>
      </c>
      <c r="AC1260" s="54">
        <v>0</v>
      </c>
      <c r="AD1260" s="54">
        <v>177125</v>
      </c>
      <c r="AE1260" s="54">
        <v>0</v>
      </c>
      <c r="AF1260" s="3">
        <f>SUM(Table2[[#This Row],[PE 2021 Obligations]],Table2[[#This Row],[ROW 2021 Obligations]],Table2[[#This Row],[Construction 2021 Obligations]],Table2[[#This Row],[Paving 2021 Obligations]])</f>
        <v>177125</v>
      </c>
      <c r="AG1260" s="54">
        <v>2000</v>
      </c>
      <c r="AH1260" s="54">
        <v>0</v>
      </c>
      <c r="AI1260" s="54">
        <v>758676</v>
      </c>
      <c r="AJ1260" s="54">
        <v>0</v>
      </c>
      <c r="AK1260" s="54">
        <v>763676</v>
      </c>
      <c r="AL1260" s="49" t="s">
        <v>5064</v>
      </c>
    </row>
    <row r="1261" spans="1:38" hidden="1" x14ac:dyDescent="0.25">
      <c r="A1261" s="13">
        <v>128768</v>
      </c>
      <c r="B1261" s="15">
        <v>2</v>
      </c>
      <c r="C1261" s="43" t="s">
        <v>73</v>
      </c>
      <c r="D1261" s="44">
        <v>43556</v>
      </c>
      <c r="E1261" s="43" t="s">
        <v>142</v>
      </c>
      <c r="F1261" s="44">
        <v>43663</v>
      </c>
      <c r="G1261" s="43" t="s">
        <v>108</v>
      </c>
      <c r="H1261" s="45" t="s">
        <v>383</v>
      </c>
      <c r="I1261" s="43" t="s">
        <v>2672</v>
      </c>
      <c r="J1261" s="43" t="s">
        <v>116</v>
      </c>
      <c r="K1261" s="43"/>
      <c r="L1261" s="46" t="s">
        <v>116</v>
      </c>
      <c r="M1261" s="45" t="s">
        <v>5065</v>
      </c>
      <c r="N1261" s="45" t="s">
        <v>5066</v>
      </c>
      <c r="O1261" s="43" t="s">
        <v>151</v>
      </c>
      <c r="P1261" s="45" t="s">
        <v>632</v>
      </c>
      <c r="Q1261" s="45"/>
      <c r="R1261" s="114" t="s">
        <v>1494</v>
      </c>
      <c r="S1261" s="114" t="s">
        <v>84</v>
      </c>
      <c r="T1261" s="133"/>
      <c r="U1261" s="10">
        <v>0.01</v>
      </c>
      <c r="V1261" s="46"/>
      <c r="W1261" s="43"/>
      <c r="X1261" s="46" t="s">
        <v>43</v>
      </c>
      <c r="Y1261" s="43" t="s">
        <v>78</v>
      </c>
      <c r="Z1261" s="127" t="s">
        <v>20461</v>
      </c>
      <c r="AA1261" s="45"/>
      <c r="AB1261" s="3">
        <v>0</v>
      </c>
      <c r="AC1261" s="3">
        <v>0</v>
      </c>
      <c r="AD1261" s="3">
        <v>359999</v>
      </c>
      <c r="AE1261" s="3">
        <v>0</v>
      </c>
      <c r="AF1261" s="3">
        <f>SUM(Table2[[#This Row],[PE 2021 Obligations]],Table2[[#This Row],[ROW 2021 Obligations]],Table2[[#This Row],[Construction 2021 Obligations]],Table2[[#This Row],[Paving 2021 Obligations]])</f>
        <v>359999</v>
      </c>
      <c r="AG1261" s="3">
        <v>1</v>
      </c>
      <c r="AH1261" s="3">
        <v>0</v>
      </c>
      <c r="AI1261" s="3">
        <v>360000</v>
      </c>
      <c r="AJ1261" s="3">
        <v>0</v>
      </c>
      <c r="AK1261" s="3">
        <v>360001</v>
      </c>
      <c r="AL1261" s="43" t="s">
        <v>5067</v>
      </c>
    </row>
    <row r="1262" spans="1:38" hidden="1" x14ac:dyDescent="0.25">
      <c r="A1262" s="47">
        <v>128816</v>
      </c>
      <c r="B1262" s="48">
        <v>2</v>
      </c>
      <c r="C1262" s="49" t="s">
        <v>73</v>
      </c>
      <c r="D1262" s="50">
        <v>43565</v>
      </c>
      <c r="E1262" s="49" t="s">
        <v>142</v>
      </c>
      <c r="F1262" s="50">
        <v>43768</v>
      </c>
      <c r="G1262" s="49" t="s">
        <v>108</v>
      </c>
      <c r="H1262" s="51" t="s">
        <v>170</v>
      </c>
      <c r="I1262" s="49" t="s">
        <v>4019</v>
      </c>
      <c r="J1262" s="49" t="s">
        <v>116</v>
      </c>
      <c r="K1262" s="49"/>
      <c r="L1262" s="52" t="s">
        <v>116</v>
      </c>
      <c r="M1262" s="51" t="s">
        <v>5081</v>
      </c>
      <c r="N1262" s="51" t="s">
        <v>4970</v>
      </c>
      <c r="O1262" s="49" t="s">
        <v>151</v>
      </c>
      <c r="P1262" s="51" t="s">
        <v>632</v>
      </c>
      <c r="Q1262" s="51"/>
      <c r="R1262" s="111" t="s">
        <v>1494</v>
      </c>
      <c r="S1262" s="111" t="s">
        <v>84</v>
      </c>
      <c r="T1262" s="120"/>
      <c r="U1262" s="53">
        <v>0.01</v>
      </c>
      <c r="V1262" s="52"/>
      <c r="W1262" s="49"/>
      <c r="X1262" s="52" t="s">
        <v>43</v>
      </c>
      <c r="Y1262" s="49" t="s">
        <v>78</v>
      </c>
      <c r="Z1262" s="127" t="s">
        <v>20461</v>
      </c>
      <c r="AA1262" s="51"/>
      <c r="AB1262" s="54">
        <v>35499</v>
      </c>
      <c r="AC1262" s="54">
        <v>0</v>
      </c>
      <c r="AD1262" s="54">
        <v>166999</v>
      </c>
      <c r="AE1262" s="54">
        <v>0</v>
      </c>
      <c r="AF1262" s="3">
        <f>SUM(Table2[[#This Row],[PE 2021 Obligations]],Table2[[#This Row],[ROW 2021 Obligations]],Table2[[#This Row],[Construction 2021 Obligations]],Table2[[#This Row],[Paving 2021 Obligations]])</f>
        <v>202498</v>
      </c>
      <c r="AG1262" s="54">
        <v>35500</v>
      </c>
      <c r="AH1262" s="54">
        <v>0</v>
      </c>
      <c r="AI1262" s="54">
        <v>167001</v>
      </c>
      <c r="AJ1262" s="54">
        <v>0</v>
      </c>
      <c r="AK1262" s="54">
        <v>202501</v>
      </c>
      <c r="AL1262" s="49" t="s">
        <v>5082</v>
      </c>
    </row>
    <row r="1263" spans="1:38" ht="30" hidden="1" x14ac:dyDescent="0.25">
      <c r="A1263" s="47">
        <v>128937</v>
      </c>
      <c r="B1263" s="48">
        <v>1</v>
      </c>
      <c r="C1263" s="49" t="s">
        <v>31</v>
      </c>
      <c r="D1263" s="50">
        <v>43605</v>
      </c>
      <c r="E1263" s="49" t="s">
        <v>142</v>
      </c>
      <c r="F1263" s="50">
        <v>44252</v>
      </c>
      <c r="G1263" s="49" t="s">
        <v>32</v>
      </c>
      <c r="H1263" s="51" t="s">
        <v>158</v>
      </c>
      <c r="I1263" s="49" t="s">
        <v>5140</v>
      </c>
      <c r="J1263" s="49" t="s">
        <v>116</v>
      </c>
      <c r="K1263" s="49"/>
      <c r="L1263" s="52" t="s">
        <v>116</v>
      </c>
      <c r="M1263" s="51" t="s">
        <v>5141</v>
      </c>
      <c r="N1263" s="51" t="s">
        <v>5142</v>
      </c>
      <c r="O1263" s="49" t="s">
        <v>151</v>
      </c>
      <c r="P1263" s="51" t="s">
        <v>632</v>
      </c>
      <c r="Q1263" s="51"/>
      <c r="R1263" s="111" t="s">
        <v>1494</v>
      </c>
      <c r="S1263" s="111" t="s">
        <v>84</v>
      </c>
      <c r="T1263" s="120"/>
      <c r="U1263" s="53">
        <v>0.01</v>
      </c>
      <c r="V1263" s="50">
        <v>44232</v>
      </c>
      <c r="W1263" s="49"/>
      <c r="X1263" s="52" t="s">
        <v>43</v>
      </c>
      <c r="Y1263" s="49" t="s">
        <v>78</v>
      </c>
      <c r="Z1263" s="127" t="s">
        <v>20461</v>
      </c>
      <c r="AA1263" s="51"/>
      <c r="AB1263" s="54">
        <v>0</v>
      </c>
      <c r="AC1263" s="54">
        <v>0</v>
      </c>
      <c r="AD1263" s="54">
        <v>1470000</v>
      </c>
      <c r="AE1263" s="54">
        <v>0</v>
      </c>
      <c r="AF1263" s="3">
        <f>SUM(Table2[[#This Row],[PE 2021 Obligations]],Table2[[#This Row],[ROW 2021 Obligations]],Table2[[#This Row],[Construction 2021 Obligations]],Table2[[#This Row],[Paving 2021 Obligations]])</f>
        <v>1470000</v>
      </c>
      <c r="AG1263" s="54">
        <v>3000</v>
      </c>
      <c r="AH1263" s="54">
        <v>127800</v>
      </c>
      <c r="AI1263" s="54">
        <v>1470000</v>
      </c>
      <c r="AJ1263" s="54">
        <v>0</v>
      </c>
      <c r="AK1263" s="54">
        <v>1622800</v>
      </c>
      <c r="AL1263" s="49" t="s">
        <v>5143</v>
      </c>
    </row>
    <row r="1264" spans="1:38" hidden="1" x14ac:dyDescent="0.25">
      <c r="A1264" s="47">
        <v>129329</v>
      </c>
      <c r="B1264" s="48">
        <v>3</v>
      </c>
      <c r="C1264" s="49" t="s">
        <v>474</v>
      </c>
      <c r="D1264" s="50">
        <v>43657</v>
      </c>
      <c r="E1264" s="49" t="s">
        <v>142</v>
      </c>
      <c r="F1264" s="50">
        <v>44340</v>
      </c>
      <c r="G1264" s="49" t="s">
        <v>832</v>
      </c>
      <c r="H1264" s="51" t="s">
        <v>405</v>
      </c>
      <c r="I1264" s="49" t="s">
        <v>5432</v>
      </c>
      <c r="J1264" s="49" t="s">
        <v>116</v>
      </c>
      <c r="K1264" s="49"/>
      <c r="L1264" s="52" t="s">
        <v>116</v>
      </c>
      <c r="M1264" s="51" t="s">
        <v>5433</v>
      </c>
      <c r="N1264" s="51" t="s">
        <v>5434</v>
      </c>
      <c r="O1264" s="49" t="s">
        <v>151</v>
      </c>
      <c r="P1264" s="51" t="s">
        <v>632</v>
      </c>
      <c r="Q1264" s="51"/>
      <c r="R1264" s="111" t="s">
        <v>1494</v>
      </c>
      <c r="S1264" s="111" t="s">
        <v>84</v>
      </c>
      <c r="T1264" s="120"/>
      <c r="U1264" s="53">
        <v>0.01</v>
      </c>
      <c r="V1264" s="50">
        <v>43966</v>
      </c>
      <c r="W1264" s="49"/>
      <c r="X1264" s="52" t="s">
        <v>43</v>
      </c>
      <c r="Y1264" s="49" t="s">
        <v>78</v>
      </c>
      <c r="Z1264" s="127" t="s">
        <v>20461</v>
      </c>
      <c r="AA1264" s="51"/>
      <c r="AB1264" s="54">
        <v>0</v>
      </c>
      <c r="AC1264" s="54">
        <v>0</v>
      </c>
      <c r="AD1264" s="54">
        <v>-20498</v>
      </c>
      <c r="AE1264" s="54">
        <v>0</v>
      </c>
      <c r="AF1264" s="3">
        <f>SUM(Table2[[#This Row],[PE 2021 Obligations]],Table2[[#This Row],[ROW 2021 Obligations]],Table2[[#This Row],[Construction 2021 Obligations]],Table2[[#This Row],[Paving 2021 Obligations]])</f>
        <v>-20498</v>
      </c>
      <c r="AG1264" s="54">
        <v>4000</v>
      </c>
      <c r="AH1264" s="54">
        <v>80000</v>
      </c>
      <c r="AI1264" s="54">
        <v>714735</v>
      </c>
      <c r="AJ1264" s="54">
        <v>0</v>
      </c>
      <c r="AK1264" s="54">
        <v>798735</v>
      </c>
      <c r="AL1264" s="49" t="s">
        <v>5435</v>
      </c>
    </row>
    <row r="1265" spans="1:38" hidden="1" x14ac:dyDescent="0.25">
      <c r="A1265" s="13">
        <v>129455</v>
      </c>
      <c r="B1265" s="15">
        <v>1</v>
      </c>
      <c r="C1265" s="43" t="s">
        <v>73</v>
      </c>
      <c r="D1265" s="44">
        <v>43678</v>
      </c>
      <c r="E1265" s="43" t="s">
        <v>142</v>
      </c>
      <c r="F1265" s="44">
        <v>44329</v>
      </c>
      <c r="G1265" s="43" t="s">
        <v>102</v>
      </c>
      <c r="H1265" s="45" t="s">
        <v>276</v>
      </c>
      <c r="I1265" s="43" t="s">
        <v>748</v>
      </c>
      <c r="J1265" s="43" t="s">
        <v>116</v>
      </c>
      <c r="K1265" s="43"/>
      <c r="L1265" s="46" t="s">
        <v>116</v>
      </c>
      <c r="M1265" s="45" t="s">
        <v>5455</v>
      </c>
      <c r="N1265" s="45" t="s">
        <v>5456</v>
      </c>
      <c r="O1265" s="43" t="s">
        <v>151</v>
      </c>
      <c r="P1265" s="45" t="s">
        <v>632</v>
      </c>
      <c r="Q1265" s="45"/>
      <c r="R1265" s="112" t="s">
        <v>1494</v>
      </c>
      <c r="S1265" s="112" t="s">
        <v>84</v>
      </c>
      <c r="T1265" s="59"/>
      <c r="U1265" s="10">
        <v>0.01</v>
      </c>
      <c r="V1265" s="44">
        <v>44694</v>
      </c>
      <c r="W1265" s="43"/>
      <c r="X1265" s="46" t="s">
        <v>43</v>
      </c>
      <c r="Y1265" s="43"/>
      <c r="Z1265" s="127" t="s">
        <v>20461</v>
      </c>
      <c r="AA1265" s="45"/>
      <c r="AB1265" s="3">
        <v>73999</v>
      </c>
      <c r="AC1265" s="3">
        <v>13951.32</v>
      </c>
      <c r="AD1265" s="3">
        <v>0</v>
      </c>
      <c r="AE1265" s="3">
        <v>0</v>
      </c>
      <c r="AF1265" s="3">
        <f>SUM(Table2[[#This Row],[PE 2021 Obligations]],Table2[[#This Row],[ROW 2021 Obligations]],Table2[[#This Row],[Construction 2021 Obligations]],Table2[[#This Row],[Paving 2021 Obligations]])</f>
        <v>87950.32</v>
      </c>
      <c r="AG1265" s="3">
        <v>116000</v>
      </c>
      <c r="AH1265" s="3">
        <v>13951.32</v>
      </c>
      <c r="AI1265" s="3">
        <v>1</v>
      </c>
      <c r="AJ1265" s="3">
        <v>0</v>
      </c>
      <c r="AK1265" s="3">
        <v>129952.32000000001</v>
      </c>
      <c r="AL1265" s="43" t="s">
        <v>5457</v>
      </c>
    </row>
    <row r="1266" spans="1:38" hidden="1" x14ac:dyDescent="0.25">
      <c r="A1266" s="13">
        <v>130085</v>
      </c>
      <c r="B1266" s="15">
        <v>1</v>
      </c>
      <c r="C1266" s="43" t="s">
        <v>474</v>
      </c>
      <c r="D1266" s="44">
        <v>43881</v>
      </c>
      <c r="E1266" s="43" t="s">
        <v>142</v>
      </c>
      <c r="F1266" s="44">
        <v>44279</v>
      </c>
      <c r="G1266" s="43" t="s">
        <v>75</v>
      </c>
      <c r="H1266" s="45" t="s">
        <v>791</v>
      </c>
      <c r="I1266" s="43" t="s">
        <v>2170</v>
      </c>
      <c r="J1266" s="43" t="s">
        <v>116</v>
      </c>
      <c r="K1266" s="43"/>
      <c r="L1266" s="46" t="s">
        <v>116</v>
      </c>
      <c r="M1266" s="45" t="s">
        <v>5922</v>
      </c>
      <c r="N1266" s="45"/>
      <c r="O1266" s="43" t="s">
        <v>151</v>
      </c>
      <c r="P1266" s="45" t="s">
        <v>632</v>
      </c>
      <c r="Q1266" s="45"/>
      <c r="R1266" s="112" t="s">
        <v>1494</v>
      </c>
      <c r="S1266" s="112" t="s">
        <v>84</v>
      </c>
      <c r="T1266" s="59"/>
      <c r="U1266" s="10">
        <v>0.01</v>
      </c>
      <c r="V1266" s="44">
        <v>43917</v>
      </c>
      <c r="W1266" s="43"/>
      <c r="X1266" s="46" t="s">
        <v>43</v>
      </c>
      <c r="Y1266" s="43" t="s">
        <v>78</v>
      </c>
      <c r="Z1266" s="127" t="s">
        <v>20461</v>
      </c>
      <c r="AA1266" s="45"/>
      <c r="AB1266" s="3">
        <v>2999</v>
      </c>
      <c r="AC1266" s="3">
        <v>0</v>
      </c>
      <c r="AD1266" s="3">
        <v>1354599</v>
      </c>
      <c r="AE1266" s="3">
        <v>0</v>
      </c>
      <c r="AF1266" s="3">
        <f>SUM(Table2[[#This Row],[PE 2021 Obligations]],Table2[[#This Row],[ROW 2021 Obligations]],Table2[[#This Row],[Construction 2021 Obligations]],Table2[[#This Row],[Paving 2021 Obligations]])</f>
        <v>1357598</v>
      </c>
      <c r="AG1266" s="3">
        <v>3000</v>
      </c>
      <c r="AH1266" s="3">
        <v>0</v>
      </c>
      <c r="AI1266" s="3">
        <v>1354600</v>
      </c>
      <c r="AJ1266" s="3">
        <v>0</v>
      </c>
      <c r="AK1266" s="3">
        <v>1357600</v>
      </c>
      <c r="AL1266" s="43" t="s">
        <v>5923</v>
      </c>
    </row>
    <row r="1267" spans="1:38" hidden="1" x14ac:dyDescent="0.25">
      <c r="A1267" s="47">
        <v>130086</v>
      </c>
      <c r="B1267" s="48">
        <v>1</v>
      </c>
      <c r="C1267" s="49" t="s">
        <v>474</v>
      </c>
      <c r="D1267" s="50">
        <v>43881</v>
      </c>
      <c r="E1267" s="49" t="s">
        <v>142</v>
      </c>
      <c r="F1267" s="50">
        <v>44279</v>
      </c>
      <c r="G1267" s="49" t="s">
        <v>75</v>
      </c>
      <c r="H1267" s="51" t="s">
        <v>791</v>
      </c>
      <c r="I1267" s="49" t="s">
        <v>2170</v>
      </c>
      <c r="J1267" s="49" t="s">
        <v>116</v>
      </c>
      <c r="K1267" s="49"/>
      <c r="L1267" s="52" t="s">
        <v>116</v>
      </c>
      <c r="M1267" s="51" t="s">
        <v>5924</v>
      </c>
      <c r="N1267" s="51"/>
      <c r="O1267" s="49" t="s">
        <v>151</v>
      </c>
      <c r="P1267" s="51" t="s">
        <v>632</v>
      </c>
      <c r="Q1267" s="51"/>
      <c r="R1267" s="111" t="s">
        <v>1494</v>
      </c>
      <c r="S1267" s="111" t="s">
        <v>84</v>
      </c>
      <c r="T1267" s="120"/>
      <c r="U1267" s="53">
        <v>0.01</v>
      </c>
      <c r="V1267" s="50">
        <v>43917</v>
      </c>
      <c r="W1267" s="49"/>
      <c r="X1267" s="52" t="s">
        <v>43</v>
      </c>
      <c r="Y1267" s="49" t="s">
        <v>78</v>
      </c>
      <c r="Z1267" s="127" t="s">
        <v>20461</v>
      </c>
      <c r="AA1267" s="51"/>
      <c r="AB1267" s="54">
        <v>1999</v>
      </c>
      <c r="AC1267" s="54">
        <v>0</v>
      </c>
      <c r="AD1267" s="54">
        <v>282199</v>
      </c>
      <c r="AE1267" s="54">
        <v>0</v>
      </c>
      <c r="AF1267" s="3">
        <f>SUM(Table2[[#This Row],[PE 2021 Obligations]],Table2[[#This Row],[ROW 2021 Obligations]],Table2[[#This Row],[Construction 2021 Obligations]],Table2[[#This Row],[Paving 2021 Obligations]])</f>
        <v>284198</v>
      </c>
      <c r="AG1267" s="54">
        <v>2000</v>
      </c>
      <c r="AH1267" s="54">
        <v>0</v>
      </c>
      <c r="AI1267" s="54">
        <v>282200</v>
      </c>
      <c r="AJ1267" s="54">
        <v>0</v>
      </c>
      <c r="AK1267" s="54">
        <v>284200</v>
      </c>
      <c r="AL1267" s="49" t="s">
        <v>5925</v>
      </c>
    </row>
    <row r="1268" spans="1:38" hidden="1" x14ac:dyDescent="0.25">
      <c r="A1268" s="13">
        <v>130087</v>
      </c>
      <c r="B1268" s="15">
        <v>1</v>
      </c>
      <c r="C1268" s="43" t="s">
        <v>474</v>
      </c>
      <c r="D1268" s="44">
        <v>43881</v>
      </c>
      <c r="E1268" s="43" t="s">
        <v>142</v>
      </c>
      <c r="F1268" s="44">
        <v>44279</v>
      </c>
      <c r="G1268" s="43" t="s">
        <v>75</v>
      </c>
      <c r="H1268" s="45" t="s">
        <v>791</v>
      </c>
      <c r="I1268" s="43" t="s">
        <v>2170</v>
      </c>
      <c r="J1268" s="43" t="s">
        <v>116</v>
      </c>
      <c r="K1268" s="43"/>
      <c r="L1268" s="46" t="s">
        <v>116</v>
      </c>
      <c r="M1268" s="45" t="s">
        <v>5926</v>
      </c>
      <c r="N1268" s="45"/>
      <c r="O1268" s="43" t="s">
        <v>151</v>
      </c>
      <c r="P1268" s="45" t="s">
        <v>632</v>
      </c>
      <c r="Q1268" s="45"/>
      <c r="R1268" s="112" t="s">
        <v>1494</v>
      </c>
      <c r="S1268" s="112" t="s">
        <v>84</v>
      </c>
      <c r="T1268" s="59"/>
      <c r="U1268" s="10">
        <v>0.01</v>
      </c>
      <c r="V1268" s="44">
        <v>43917</v>
      </c>
      <c r="W1268" s="43"/>
      <c r="X1268" s="46" t="s">
        <v>43</v>
      </c>
      <c r="Y1268" s="43" t="s">
        <v>78</v>
      </c>
      <c r="Z1268" s="127" t="s">
        <v>20461</v>
      </c>
      <c r="AA1268" s="45"/>
      <c r="AB1268" s="3">
        <v>1999</v>
      </c>
      <c r="AC1268" s="3">
        <v>0</v>
      </c>
      <c r="AD1268" s="3">
        <v>1102799</v>
      </c>
      <c r="AE1268" s="3">
        <v>0</v>
      </c>
      <c r="AF1268" s="3">
        <f>SUM(Table2[[#This Row],[PE 2021 Obligations]],Table2[[#This Row],[ROW 2021 Obligations]],Table2[[#This Row],[Construction 2021 Obligations]],Table2[[#This Row],[Paving 2021 Obligations]])</f>
        <v>1104798</v>
      </c>
      <c r="AG1268" s="3">
        <v>2000</v>
      </c>
      <c r="AH1268" s="3">
        <v>0</v>
      </c>
      <c r="AI1268" s="3">
        <v>1102800</v>
      </c>
      <c r="AJ1268" s="3">
        <v>0</v>
      </c>
      <c r="AK1268" s="3">
        <v>1104800</v>
      </c>
      <c r="AL1268" s="43" t="s">
        <v>5927</v>
      </c>
    </row>
    <row r="1269" spans="1:38" hidden="1" x14ac:dyDescent="0.25">
      <c r="A1269" s="47">
        <v>130088</v>
      </c>
      <c r="B1269" s="48">
        <v>1</v>
      </c>
      <c r="C1269" s="49" t="s">
        <v>474</v>
      </c>
      <c r="D1269" s="50">
        <v>43881</v>
      </c>
      <c r="E1269" s="49" t="s">
        <v>142</v>
      </c>
      <c r="F1269" s="50">
        <v>44279</v>
      </c>
      <c r="G1269" s="49" t="s">
        <v>75</v>
      </c>
      <c r="H1269" s="51" t="s">
        <v>791</v>
      </c>
      <c r="I1269" s="49" t="s">
        <v>2170</v>
      </c>
      <c r="J1269" s="49" t="s">
        <v>116</v>
      </c>
      <c r="K1269" s="49"/>
      <c r="L1269" s="52" t="s">
        <v>116</v>
      </c>
      <c r="M1269" s="51" t="s">
        <v>5928</v>
      </c>
      <c r="N1269" s="51"/>
      <c r="O1269" s="49" t="s">
        <v>151</v>
      </c>
      <c r="P1269" s="51" t="s">
        <v>632</v>
      </c>
      <c r="Q1269" s="51"/>
      <c r="R1269" s="111" t="s">
        <v>1494</v>
      </c>
      <c r="S1269" s="111" t="s">
        <v>84</v>
      </c>
      <c r="T1269" s="120"/>
      <c r="U1269" s="53">
        <v>0.01</v>
      </c>
      <c r="V1269" s="50">
        <v>43917</v>
      </c>
      <c r="W1269" s="49"/>
      <c r="X1269" s="52" t="s">
        <v>43</v>
      </c>
      <c r="Y1269" s="49" t="s">
        <v>78</v>
      </c>
      <c r="Z1269" s="127" t="s">
        <v>20461</v>
      </c>
      <c r="AA1269" s="51"/>
      <c r="AB1269" s="54">
        <v>3499</v>
      </c>
      <c r="AC1269" s="54">
        <v>0</v>
      </c>
      <c r="AD1269" s="54">
        <v>428099</v>
      </c>
      <c r="AE1269" s="54">
        <v>0</v>
      </c>
      <c r="AF1269" s="3">
        <f>SUM(Table2[[#This Row],[PE 2021 Obligations]],Table2[[#This Row],[ROW 2021 Obligations]],Table2[[#This Row],[Construction 2021 Obligations]],Table2[[#This Row],[Paving 2021 Obligations]])</f>
        <v>431598</v>
      </c>
      <c r="AG1269" s="54">
        <v>3500</v>
      </c>
      <c r="AH1269" s="54">
        <v>0</v>
      </c>
      <c r="AI1269" s="54">
        <v>428100</v>
      </c>
      <c r="AJ1269" s="54">
        <v>0</v>
      </c>
      <c r="AK1269" s="54">
        <v>431600</v>
      </c>
      <c r="AL1269" s="49" t="s">
        <v>5929</v>
      </c>
    </row>
    <row r="1270" spans="1:38" hidden="1" x14ac:dyDescent="0.25">
      <c r="A1270" s="13">
        <v>130089</v>
      </c>
      <c r="B1270" s="15">
        <v>1</v>
      </c>
      <c r="C1270" s="43" t="s">
        <v>474</v>
      </c>
      <c r="D1270" s="44">
        <v>43881</v>
      </c>
      <c r="E1270" s="43" t="s">
        <v>142</v>
      </c>
      <c r="F1270" s="44">
        <v>44295</v>
      </c>
      <c r="G1270" s="43" t="s">
        <v>74</v>
      </c>
      <c r="H1270" s="45" t="s">
        <v>320</v>
      </c>
      <c r="I1270" s="43" t="s">
        <v>3953</v>
      </c>
      <c r="J1270" s="43" t="s">
        <v>116</v>
      </c>
      <c r="K1270" s="43"/>
      <c r="L1270" s="46" t="s">
        <v>116</v>
      </c>
      <c r="M1270" s="45" t="s">
        <v>5930</v>
      </c>
      <c r="N1270" s="45"/>
      <c r="O1270" s="43" t="s">
        <v>151</v>
      </c>
      <c r="P1270" s="45" t="s">
        <v>632</v>
      </c>
      <c r="Q1270" s="45"/>
      <c r="R1270" s="112" t="s">
        <v>1494</v>
      </c>
      <c r="S1270" s="112" t="s">
        <v>84</v>
      </c>
      <c r="T1270" s="59"/>
      <c r="U1270" s="10">
        <v>0.01</v>
      </c>
      <c r="V1270" s="44">
        <v>43966</v>
      </c>
      <c r="W1270" s="43"/>
      <c r="X1270" s="46" t="s">
        <v>43</v>
      </c>
      <c r="Y1270" s="43" t="s">
        <v>78</v>
      </c>
      <c r="Z1270" s="127" t="s">
        <v>20461</v>
      </c>
      <c r="AA1270" s="45"/>
      <c r="AB1270" s="3">
        <v>35999</v>
      </c>
      <c r="AC1270" s="3">
        <v>98999</v>
      </c>
      <c r="AD1270" s="3">
        <v>1139999</v>
      </c>
      <c r="AE1270" s="3">
        <v>0</v>
      </c>
      <c r="AF1270" s="3">
        <f>SUM(Table2[[#This Row],[PE 2021 Obligations]],Table2[[#This Row],[ROW 2021 Obligations]],Table2[[#This Row],[Construction 2021 Obligations]],Table2[[#This Row],[Paving 2021 Obligations]])</f>
        <v>1274997</v>
      </c>
      <c r="AG1270" s="3">
        <v>36000</v>
      </c>
      <c r="AH1270" s="3">
        <v>99000</v>
      </c>
      <c r="AI1270" s="3">
        <v>1140000</v>
      </c>
      <c r="AJ1270" s="3">
        <v>0</v>
      </c>
      <c r="AK1270" s="3">
        <v>1275000</v>
      </c>
      <c r="AL1270" s="43" t="s">
        <v>5931</v>
      </c>
    </row>
    <row r="1271" spans="1:38" hidden="1" x14ac:dyDescent="0.25">
      <c r="A1271" s="47">
        <v>130104</v>
      </c>
      <c r="B1271" s="48">
        <v>4</v>
      </c>
      <c r="C1271" s="49" t="s">
        <v>31</v>
      </c>
      <c r="D1271" s="50">
        <v>43887</v>
      </c>
      <c r="E1271" s="49" t="s">
        <v>142</v>
      </c>
      <c r="F1271" s="50">
        <v>44279</v>
      </c>
      <c r="G1271" s="49" t="s">
        <v>75</v>
      </c>
      <c r="H1271" s="51" t="s">
        <v>92</v>
      </c>
      <c r="I1271" s="49" t="s">
        <v>4214</v>
      </c>
      <c r="J1271" s="49" t="s">
        <v>116</v>
      </c>
      <c r="K1271" s="49"/>
      <c r="L1271" s="52" t="s">
        <v>116</v>
      </c>
      <c r="M1271" s="51" t="s">
        <v>5932</v>
      </c>
      <c r="N1271" s="51" t="s">
        <v>5933</v>
      </c>
      <c r="O1271" s="49" t="s">
        <v>151</v>
      </c>
      <c r="P1271" s="51" t="s">
        <v>1493</v>
      </c>
      <c r="Q1271" s="51"/>
      <c r="R1271" s="111" t="s">
        <v>1494</v>
      </c>
      <c r="S1271" s="111" t="s">
        <v>84</v>
      </c>
      <c r="T1271" s="120"/>
      <c r="U1271" s="53">
        <v>0.01</v>
      </c>
      <c r="V1271" s="50">
        <v>44141</v>
      </c>
      <c r="W1271" s="49"/>
      <c r="X1271" s="52" t="s">
        <v>43</v>
      </c>
      <c r="Y1271" s="49" t="s">
        <v>78</v>
      </c>
      <c r="Z1271" s="127" t="s">
        <v>20461</v>
      </c>
      <c r="AA1271" s="51"/>
      <c r="AB1271" s="54">
        <v>0</v>
      </c>
      <c r="AC1271" s="54">
        <v>20000</v>
      </c>
      <c r="AD1271" s="54">
        <v>2470451</v>
      </c>
      <c r="AE1271" s="54">
        <v>0</v>
      </c>
      <c r="AF1271" s="3">
        <f>SUM(Table2[[#This Row],[PE 2021 Obligations]],Table2[[#This Row],[ROW 2021 Obligations]],Table2[[#This Row],[Construction 2021 Obligations]],Table2[[#This Row],[Paving 2021 Obligations]])</f>
        <v>2490451</v>
      </c>
      <c r="AG1271" s="54">
        <v>0</v>
      </c>
      <c r="AH1271" s="54">
        <v>20000</v>
      </c>
      <c r="AI1271" s="54">
        <v>2470452</v>
      </c>
      <c r="AJ1271" s="54">
        <v>0</v>
      </c>
      <c r="AK1271" s="54">
        <v>2490452</v>
      </c>
      <c r="AL1271" s="49" t="s">
        <v>5934</v>
      </c>
    </row>
    <row r="1272" spans="1:38" ht="30" hidden="1" x14ac:dyDescent="0.25">
      <c r="A1272" s="13">
        <v>130125</v>
      </c>
      <c r="B1272" s="15">
        <v>1</v>
      </c>
      <c r="C1272" s="43" t="s">
        <v>73</v>
      </c>
      <c r="D1272" s="44">
        <v>43892</v>
      </c>
      <c r="E1272" s="43" t="s">
        <v>142</v>
      </c>
      <c r="F1272" s="44">
        <v>44279</v>
      </c>
      <c r="G1272" s="43" t="s">
        <v>75</v>
      </c>
      <c r="H1272" s="45" t="s">
        <v>791</v>
      </c>
      <c r="I1272" s="43" t="s">
        <v>2170</v>
      </c>
      <c r="J1272" s="43" t="s">
        <v>116</v>
      </c>
      <c r="K1272" s="43"/>
      <c r="L1272" s="46" t="s">
        <v>116</v>
      </c>
      <c r="M1272" s="45" t="s">
        <v>5958</v>
      </c>
      <c r="N1272" s="45" t="s">
        <v>5959</v>
      </c>
      <c r="O1272" s="43" t="s">
        <v>151</v>
      </c>
      <c r="P1272" s="45" t="s">
        <v>603</v>
      </c>
      <c r="Q1272" s="45"/>
      <c r="R1272" s="114" t="s">
        <v>1494</v>
      </c>
      <c r="S1272" s="114" t="s">
        <v>84</v>
      </c>
      <c r="T1272" s="133"/>
      <c r="U1272" s="10">
        <v>2.79</v>
      </c>
      <c r="V1272" s="46"/>
      <c r="W1272" s="43"/>
      <c r="X1272" s="46" t="s">
        <v>43</v>
      </c>
      <c r="Y1272" s="43" t="s">
        <v>78</v>
      </c>
      <c r="Z1272" s="127" t="s">
        <v>20461</v>
      </c>
      <c r="AA1272" s="45"/>
      <c r="AB1272" s="3">
        <v>0</v>
      </c>
      <c r="AC1272" s="3">
        <v>50000</v>
      </c>
      <c r="AD1272" s="3">
        <v>0</v>
      </c>
      <c r="AE1272" s="3">
        <v>0</v>
      </c>
      <c r="AF1272" s="3">
        <f>SUM(Table2[[#This Row],[PE 2021 Obligations]],Table2[[#This Row],[ROW 2021 Obligations]],Table2[[#This Row],[Construction 2021 Obligations]],Table2[[#This Row],[Paving 2021 Obligations]])</f>
        <v>50000</v>
      </c>
      <c r="AG1272" s="3">
        <v>0</v>
      </c>
      <c r="AH1272" s="3">
        <v>50000</v>
      </c>
      <c r="AI1272" s="3">
        <v>0</v>
      </c>
      <c r="AJ1272" s="3">
        <v>0</v>
      </c>
      <c r="AK1272" s="3">
        <v>50000</v>
      </c>
      <c r="AL1272" s="43"/>
    </row>
    <row r="1273" spans="1:38" hidden="1" x14ac:dyDescent="0.25">
      <c r="A1273" s="47">
        <v>130297</v>
      </c>
      <c r="B1273" s="48">
        <v>2</v>
      </c>
      <c r="C1273" s="49" t="s">
        <v>31</v>
      </c>
      <c r="D1273" s="50">
        <v>43952</v>
      </c>
      <c r="E1273" s="49" t="s">
        <v>486</v>
      </c>
      <c r="F1273" s="50">
        <v>44280</v>
      </c>
      <c r="G1273" s="49" t="s">
        <v>75</v>
      </c>
      <c r="H1273" s="51" t="s">
        <v>154</v>
      </c>
      <c r="I1273" s="49" t="s">
        <v>539</v>
      </c>
      <c r="J1273" s="49" t="s">
        <v>116</v>
      </c>
      <c r="K1273" s="49"/>
      <c r="L1273" s="52" t="s">
        <v>116</v>
      </c>
      <c r="M1273" s="51" t="s">
        <v>6213</v>
      </c>
      <c r="N1273" s="51"/>
      <c r="O1273" s="49" t="s">
        <v>78</v>
      </c>
      <c r="P1273" s="51" t="s">
        <v>1493</v>
      </c>
      <c r="Q1273" s="51"/>
      <c r="R1273" s="111" t="s">
        <v>1494</v>
      </c>
      <c r="S1273" s="111" t="s">
        <v>84</v>
      </c>
      <c r="T1273" s="120"/>
      <c r="U1273" s="53">
        <v>0.3</v>
      </c>
      <c r="V1273" s="50">
        <v>44141</v>
      </c>
      <c r="W1273" s="49"/>
      <c r="X1273" s="52" t="s">
        <v>43</v>
      </c>
      <c r="Y1273" s="49" t="s">
        <v>78</v>
      </c>
      <c r="Z1273" s="127" t="s">
        <v>20461</v>
      </c>
      <c r="AA1273" s="51"/>
      <c r="AB1273" s="54">
        <v>0</v>
      </c>
      <c r="AC1273" s="54">
        <v>0</v>
      </c>
      <c r="AD1273" s="54">
        <v>7155279</v>
      </c>
      <c r="AE1273" s="54">
        <v>0</v>
      </c>
      <c r="AF1273" s="3">
        <f>SUM(Table2[[#This Row],[PE 2021 Obligations]],Table2[[#This Row],[ROW 2021 Obligations]],Table2[[#This Row],[Construction 2021 Obligations]],Table2[[#This Row],[Paving 2021 Obligations]])</f>
        <v>7155279</v>
      </c>
      <c r="AG1273" s="54">
        <v>500000</v>
      </c>
      <c r="AH1273" s="54">
        <v>0</v>
      </c>
      <c r="AI1273" s="54">
        <v>7155279</v>
      </c>
      <c r="AJ1273" s="54">
        <v>0</v>
      </c>
      <c r="AK1273" s="54">
        <v>7655279</v>
      </c>
      <c r="AL1273" s="49" t="s">
        <v>6214</v>
      </c>
    </row>
    <row r="1274" spans="1:38" ht="30" hidden="1" x14ac:dyDescent="0.25">
      <c r="A1274" s="13">
        <v>130369</v>
      </c>
      <c r="B1274" s="15">
        <v>1</v>
      </c>
      <c r="C1274" s="43" t="s">
        <v>31</v>
      </c>
      <c r="D1274" s="44">
        <v>43973</v>
      </c>
      <c r="E1274" s="43" t="s">
        <v>142</v>
      </c>
      <c r="F1274" s="44">
        <v>44308</v>
      </c>
      <c r="G1274" s="43" t="s">
        <v>74</v>
      </c>
      <c r="H1274" s="45" t="s">
        <v>386</v>
      </c>
      <c r="I1274" s="43" t="s">
        <v>159</v>
      </c>
      <c r="J1274" s="43" t="s">
        <v>148</v>
      </c>
      <c r="K1274" s="43"/>
      <c r="L1274" s="46" t="s">
        <v>149</v>
      </c>
      <c r="M1274" s="45" t="s">
        <v>6310</v>
      </c>
      <c r="N1274" s="45"/>
      <c r="O1274" s="43" t="s">
        <v>151</v>
      </c>
      <c r="P1274" s="45" t="s">
        <v>632</v>
      </c>
      <c r="Q1274" s="45"/>
      <c r="R1274" s="112" t="s">
        <v>1494</v>
      </c>
      <c r="S1274" s="112" t="s">
        <v>84</v>
      </c>
      <c r="T1274" s="59"/>
      <c r="U1274" s="10">
        <v>0.01</v>
      </c>
      <c r="V1274" s="44">
        <v>44299</v>
      </c>
      <c r="W1274" s="43"/>
      <c r="X1274" s="46" t="s">
        <v>43</v>
      </c>
      <c r="Y1274" s="43" t="s">
        <v>454</v>
      </c>
      <c r="Z1274" s="127" t="s">
        <v>20457</v>
      </c>
      <c r="AA1274" s="45"/>
      <c r="AB1274" s="3">
        <v>8549</v>
      </c>
      <c r="AC1274" s="3">
        <v>100000</v>
      </c>
      <c r="AD1274" s="3">
        <v>1581000</v>
      </c>
      <c r="AE1274" s="3">
        <v>0</v>
      </c>
      <c r="AF1274" s="3">
        <f>SUM(Table2[[#This Row],[PE 2021 Obligations]],Table2[[#This Row],[ROW 2021 Obligations]],Table2[[#This Row],[Construction 2021 Obligations]],Table2[[#This Row],[Paving 2021 Obligations]])</f>
        <v>1689549</v>
      </c>
      <c r="AG1274" s="3">
        <v>50150</v>
      </c>
      <c r="AH1274" s="3">
        <v>100000</v>
      </c>
      <c r="AI1274" s="3">
        <v>1581001</v>
      </c>
      <c r="AJ1274" s="3">
        <v>0</v>
      </c>
      <c r="AK1274" s="3">
        <v>1731151</v>
      </c>
      <c r="AL1274" s="43" t="s">
        <v>6311</v>
      </c>
    </row>
    <row r="1275" spans="1:38" ht="30" hidden="1" x14ac:dyDescent="0.25">
      <c r="A1275" s="47">
        <v>130370</v>
      </c>
      <c r="B1275" s="48">
        <v>1</v>
      </c>
      <c r="C1275" s="49" t="s">
        <v>73</v>
      </c>
      <c r="D1275" s="50">
        <v>43973</v>
      </c>
      <c r="E1275" s="49" t="s">
        <v>142</v>
      </c>
      <c r="F1275" s="50">
        <v>44279</v>
      </c>
      <c r="G1275" s="49" t="s">
        <v>75</v>
      </c>
      <c r="H1275" s="51" t="s">
        <v>386</v>
      </c>
      <c r="I1275" s="49" t="s">
        <v>159</v>
      </c>
      <c r="J1275" s="49" t="s">
        <v>148</v>
      </c>
      <c r="K1275" s="49"/>
      <c r="L1275" s="52" t="s">
        <v>149</v>
      </c>
      <c r="M1275" s="51" t="s">
        <v>6312</v>
      </c>
      <c r="N1275" s="51"/>
      <c r="O1275" s="49" t="s">
        <v>151</v>
      </c>
      <c r="P1275" s="51" t="s">
        <v>632</v>
      </c>
      <c r="Q1275" s="51"/>
      <c r="R1275" s="111" t="s">
        <v>1494</v>
      </c>
      <c r="S1275" s="111" t="s">
        <v>84</v>
      </c>
      <c r="T1275" s="120"/>
      <c r="U1275" s="53">
        <v>0.01</v>
      </c>
      <c r="V1275" s="50">
        <v>44281</v>
      </c>
      <c r="W1275" s="49"/>
      <c r="X1275" s="52" t="s">
        <v>43</v>
      </c>
      <c r="Y1275" s="49" t="s">
        <v>454</v>
      </c>
      <c r="Z1275" s="112" t="s">
        <v>20457</v>
      </c>
      <c r="AA1275" s="51"/>
      <c r="AB1275" s="54">
        <v>0</v>
      </c>
      <c r="AC1275" s="54">
        <v>100000</v>
      </c>
      <c r="AD1275" s="54">
        <v>0</v>
      </c>
      <c r="AE1275" s="54">
        <v>0</v>
      </c>
      <c r="AF1275" s="3">
        <f>SUM(Table2[[#This Row],[PE 2021 Obligations]],Table2[[#This Row],[ROW 2021 Obligations]],Table2[[#This Row],[Construction 2021 Obligations]],Table2[[#This Row],[Paving 2021 Obligations]])</f>
        <v>100000</v>
      </c>
      <c r="AG1275" s="54">
        <v>1</v>
      </c>
      <c r="AH1275" s="54">
        <v>100000</v>
      </c>
      <c r="AI1275" s="54">
        <v>1</v>
      </c>
      <c r="AJ1275" s="54">
        <v>0</v>
      </c>
      <c r="AK1275" s="54">
        <v>100002</v>
      </c>
      <c r="AL1275" s="49" t="s">
        <v>6313</v>
      </c>
    </row>
    <row r="1276" spans="1:38" hidden="1" x14ac:dyDescent="0.25">
      <c r="A1276" s="47">
        <v>130519</v>
      </c>
      <c r="B1276" s="48">
        <v>1</v>
      </c>
      <c r="C1276" s="49" t="s">
        <v>73</v>
      </c>
      <c r="D1276" s="50">
        <v>43992</v>
      </c>
      <c r="E1276" s="49" t="s">
        <v>142</v>
      </c>
      <c r="F1276" s="50">
        <v>44279</v>
      </c>
      <c r="G1276" s="49" t="s">
        <v>75</v>
      </c>
      <c r="H1276" s="51" t="s">
        <v>317</v>
      </c>
      <c r="I1276" s="49" t="s">
        <v>3754</v>
      </c>
      <c r="J1276" s="49" t="s">
        <v>116</v>
      </c>
      <c r="K1276" s="49"/>
      <c r="L1276" s="52" t="s">
        <v>116</v>
      </c>
      <c r="M1276" s="51" t="s">
        <v>6479</v>
      </c>
      <c r="N1276" s="51" t="s">
        <v>6480</v>
      </c>
      <c r="O1276" s="49" t="s">
        <v>151</v>
      </c>
      <c r="P1276" s="51" t="s">
        <v>632</v>
      </c>
      <c r="Q1276" s="51"/>
      <c r="R1276" s="113" t="s">
        <v>1494</v>
      </c>
      <c r="S1276" s="113" t="s">
        <v>84</v>
      </c>
      <c r="T1276" s="132"/>
      <c r="U1276" s="53">
        <v>0.01</v>
      </c>
      <c r="V1276" s="52"/>
      <c r="W1276" s="49"/>
      <c r="X1276" s="52" t="s">
        <v>43</v>
      </c>
      <c r="Y1276" s="49" t="s">
        <v>78</v>
      </c>
      <c r="Z1276" s="112" t="s">
        <v>20461</v>
      </c>
      <c r="AA1276" s="51"/>
      <c r="AB1276" s="54">
        <v>1</v>
      </c>
      <c r="AC1276" s="54">
        <v>0</v>
      </c>
      <c r="AD1276" s="54">
        <v>0</v>
      </c>
      <c r="AE1276" s="54">
        <v>0</v>
      </c>
      <c r="AF1276" s="3">
        <f>SUM(Table2[[#This Row],[PE 2021 Obligations]],Table2[[#This Row],[ROW 2021 Obligations]],Table2[[#This Row],[Construction 2021 Obligations]],Table2[[#This Row],[Paving 2021 Obligations]])</f>
        <v>1</v>
      </c>
      <c r="AG1276" s="54">
        <v>1</v>
      </c>
      <c r="AH1276" s="54">
        <v>0</v>
      </c>
      <c r="AI1276" s="54">
        <v>0</v>
      </c>
      <c r="AJ1276" s="54">
        <v>0</v>
      </c>
      <c r="AK1276" s="54">
        <v>1</v>
      </c>
      <c r="AL1276" s="49" t="s">
        <v>6481</v>
      </c>
    </row>
    <row r="1277" spans="1:38" hidden="1" x14ac:dyDescent="0.25">
      <c r="A1277" s="13">
        <v>130524</v>
      </c>
      <c r="B1277" s="15">
        <v>2</v>
      </c>
      <c r="C1277" s="43" t="s">
        <v>73</v>
      </c>
      <c r="D1277" s="44">
        <v>43997</v>
      </c>
      <c r="E1277" s="43" t="s">
        <v>142</v>
      </c>
      <c r="F1277" s="44">
        <v>44343</v>
      </c>
      <c r="G1277" s="43" t="s">
        <v>2571</v>
      </c>
      <c r="H1277" s="45" t="s">
        <v>170</v>
      </c>
      <c r="I1277" s="43" t="s">
        <v>5062</v>
      </c>
      <c r="J1277" s="43" t="s">
        <v>116</v>
      </c>
      <c r="K1277" s="43"/>
      <c r="L1277" s="46" t="s">
        <v>116</v>
      </c>
      <c r="M1277" s="45" t="s">
        <v>6488</v>
      </c>
      <c r="N1277" s="45"/>
      <c r="O1277" s="43" t="s">
        <v>151</v>
      </c>
      <c r="P1277" s="45" t="s">
        <v>1493</v>
      </c>
      <c r="Q1277" s="45"/>
      <c r="R1277" s="114" t="s">
        <v>1494</v>
      </c>
      <c r="S1277" s="114" t="s">
        <v>84</v>
      </c>
      <c r="T1277" s="133"/>
      <c r="U1277" s="56" t="s">
        <v>32</v>
      </c>
      <c r="V1277" s="44">
        <v>44428</v>
      </c>
      <c r="W1277" s="43"/>
      <c r="X1277" s="46" t="s">
        <v>43</v>
      </c>
      <c r="Y1277" s="43"/>
      <c r="Z1277" s="112" t="s">
        <v>20461</v>
      </c>
      <c r="AA1277" s="45"/>
      <c r="AB1277" s="3">
        <v>1000000</v>
      </c>
      <c r="AC1277" s="3">
        <v>0</v>
      </c>
      <c r="AD1277" s="3">
        <v>0</v>
      </c>
      <c r="AE1277" s="3">
        <v>0</v>
      </c>
      <c r="AF1277" s="3">
        <f>SUM(Table2[[#This Row],[PE 2021 Obligations]],Table2[[#This Row],[ROW 2021 Obligations]],Table2[[#This Row],[Construction 2021 Obligations]],Table2[[#This Row],[Paving 2021 Obligations]])</f>
        <v>1000000</v>
      </c>
      <c r="AG1277" s="3">
        <v>1000000</v>
      </c>
      <c r="AH1277" s="3">
        <v>0</v>
      </c>
      <c r="AI1277" s="3">
        <v>0</v>
      </c>
      <c r="AJ1277" s="3">
        <v>0</v>
      </c>
      <c r="AK1277" s="3">
        <v>1000000</v>
      </c>
      <c r="AL1277" s="43" t="s">
        <v>6489</v>
      </c>
    </row>
    <row r="1278" spans="1:38" hidden="1" x14ac:dyDescent="0.25">
      <c r="A1278" s="13">
        <v>130728</v>
      </c>
      <c r="B1278" s="15">
        <v>2</v>
      </c>
      <c r="C1278" s="43" t="s">
        <v>73</v>
      </c>
      <c r="D1278" s="44">
        <v>44041</v>
      </c>
      <c r="E1278" s="43" t="s">
        <v>176</v>
      </c>
      <c r="F1278" s="44">
        <v>44298</v>
      </c>
      <c r="G1278" s="43" t="s">
        <v>102</v>
      </c>
      <c r="H1278" s="45" t="s">
        <v>286</v>
      </c>
      <c r="I1278" s="43" t="s">
        <v>4391</v>
      </c>
      <c r="J1278" s="43" t="s">
        <v>116</v>
      </c>
      <c r="K1278" s="43"/>
      <c r="L1278" s="46" t="s">
        <v>116</v>
      </c>
      <c r="M1278" s="45" t="s">
        <v>6889</v>
      </c>
      <c r="N1278" s="45"/>
      <c r="O1278" s="43" t="s">
        <v>151</v>
      </c>
      <c r="P1278" s="45" t="s">
        <v>1493</v>
      </c>
      <c r="Q1278" s="45"/>
      <c r="R1278" s="114" t="s">
        <v>1494</v>
      </c>
      <c r="S1278" s="114" t="s">
        <v>84</v>
      </c>
      <c r="T1278" s="133"/>
      <c r="U1278" s="10">
        <v>0.13</v>
      </c>
      <c r="V1278" s="44">
        <v>44596</v>
      </c>
      <c r="W1278" s="43"/>
      <c r="X1278" s="46" t="s">
        <v>43</v>
      </c>
      <c r="Y1278" s="43" t="s">
        <v>78</v>
      </c>
      <c r="Z1278" s="127" t="s">
        <v>20461</v>
      </c>
      <c r="AA1278" s="45"/>
      <c r="AB1278" s="3">
        <v>0</v>
      </c>
      <c r="AC1278" s="3">
        <v>19400</v>
      </c>
      <c r="AD1278" s="3">
        <v>10000</v>
      </c>
      <c r="AE1278" s="3">
        <v>0</v>
      </c>
      <c r="AF1278" s="3">
        <f>SUM(Table2[[#This Row],[PE 2021 Obligations]],Table2[[#This Row],[ROW 2021 Obligations]],Table2[[#This Row],[Construction 2021 Obligations]],Table2[[#This Row],[Paving 2021 Obligations]])</f>
        <v>29400</v>
      </c>
      <c r="AG1278" s="3">
        <v>0</v>
      </c>
      <c r="AH1278" s="3">
        <v>19400</v>
      </c>
      <c r="AI1278" s="3">
        <v>10000</v>
      </c>
      <c r="AJ1278" s="3">
        <v>0</v>
      </c>
      <c r="AK1278" s="3">
        <v>29400</v>
      </c>
      <c r="AL1278" s="43" t="s">
        <v>6890</v>
      </c>
    </row>
    <row r="1279" spans="1:38" hidden="1" x14ac:dyDescent="0.25">
      <c r="A1279" s="13">
        <v>130781</v>
      </c>
      <c r="B1279" s="15">
        <v>1</v>
      </c>
      <c r="C1279" s="43" t="s">
        <v>73</v>
      </c>
      <c r="D1279" s="44">
        <v>44061</v>
      </c>
      <c r="E1279" s="43" t="s">
        <v>142</v>
      </c>
      <c r="F1279" s="44">
        <v>44279</v>
      </c>
      <c r="G1279" s="43" t="s">
        <v>102</v>
      </c>
      <c r="H1279" s="45" t="s">
        <v>215</v>
      </c>
      <c r="I1279" s="43" t="s">
        <v>1460</v>
      </c>
      <c r="J1279" s="43" t="s">
        <v>116</v>
      </c>
      <c r="K1279" s="43"/>
      <c r="L1279" s="46" t="s">
        <v>116</v>
      </c>
      <c r="M1279" s="45" t="s">
        <v>6990</v>
      </c>
      <c r="N1279" s="45" t="s">
        <v>6991</v>
      </c>
      <c r="O1279" s="43" t="s">
        <v>151</v>
      </c>
      <c r="P1279" s="45" t="s">
        <v>1493</v>
      </c>
      <c r="Q1279" s="45"/>
      <c r="R1279" s="114" t="s">
        <v>1494</v>
      </c>
      <c r="S1279" s="114" t="s">
        <v>84</v>
      </c>
      <c r="T1279" s="133"/>
      <c r="U1279" s="56" t="s">
        <v>32</v>
      </c>
      <c r="V1279" s="46"/>
      <c r="W1279" s="43"/>
      <c r="X1279" s="46" t="s">
        <v>43</v>
      </c>
      <c r="Y1279" s="43" t="s">
        <v>78</v>
      </c>
      <c r="Z1279" s="127" t="s">
        <v>20461</v>
      </c>
      <c r="AA1279" s="45"/>
      <c r="AB1279" s="3">
        <v>20000</v>
      </c>
      <c r="AC1279" s="3">
        <v>15445</v>
      </c>
      <c r="AD1279" s="3">
        <v>0</v>
      </c>
      <c r="AE1279" s="3">
        <v>0</v>
      </c>
      <c r="AF1279" s="3">
        <f>SUM(Table2[[#This Row],[PE 2021 Obligations]],Table2[[#This Row],[ROW 2021 Obligations]],Table2[[#This Row],[Construction 2021 Obligations]],Table2[[#This Row],[Paving 2021 Obligations]])</f>
        <v>35445</v>
      </c>
      <c r="AG1279" s="3">
        <v>20000</v>
      </c>
      <c r="AH1279" s="3">
        <v>15445</v>
      </c>
      <c r="AI1279" s="3">
        <v>0</v>
      </c>
      <c r="AJ1279" s="3">
        <v>0</v>
      </c>
      <c r="AK1279" s="3">
        <v>35445</v>
      </c>
      <c r="AL1279" s="43" t="s">
        <v>6992</v>
      </c>
    </row>
    <row r="1280" spans="1:38" hidden="1" x14ac:dyDescent="0.25">
      <c r="A1280" s="13">
        <v>130815</v>
      </c>
      <c r="B1280" s="15">
        <v>1</v>
      </c>
      <c r="C1280" s="43" t="s">
        <v>73</v>
      </c>
      <c r="D1280" s="44">
        <v>44067</v>
      </c>
      <c r="E1280" s="43" t="s">
        <v>142</v>
      </c>
      <c r="F1280" s="44">
        <v>44279</v>
      </c>
      <c r="G1280" s="43" t="s">
        <v>75</v>
      </c>
      <c r="H1280" s="45" t="s">
        <v>215</v>
      </c>
      <c r="I1280" s="43" t="s">
        <v>163</v>
      </c>
      <c r="J1280" s="43" t="s">
        <v>148</v>
      </c>
      <c r="K1280" s="43"/>
      <c r="L1280" s="46" t="s">
        <v>149</v>
      </c>
      <c r="M1280" s="45" t="s">
        <v>7069</v>
      </c>
      <c r="N1280" s="45" t="s">
        <v>7070</v>
      </c>
      <c r="O1280" s="43" t="s">
        <v>151</v>
      </c>
      <c r="P1280" s="45" t="s">
        <v>1493</v>
      </c>
      <c r="Q1280" s="45"/>
      <c r="R1280" s="114" t="s">
        <v>1494</v>
      </c>
      <c r="S1280" s="114" t="s">
        <v>84</v>
      </c>
      <c r="T1280" s="133"/>
      <c r="U1280" s="10">
        <v>0.01</v>
      </c>
      <c r="V1280" s="46"/>
      <c r="W1280" s="43"/>
      <c r="X1280" s="46" t="s">
        <v>43</v>
      </c>
      <c r="Y1280" s="43" t="s">
        <v>454</v>
      </c>
      <c r="Z1280" s="127" t="s">
        <v>20457</v>
      </c>
      <c r="AA1280" s="45"/>
      <c r="AB1280" s="3">
        <v>20000</v>
      </c>
      <c r="AC1280" s="3">
        <v>0</v>
      </c>
      <c r="AD1280" s="3">
        <v>0</v>
      </c>
      <c r="AE1280" s="3">
        <v>0</v>
      </c>
      <c r="AF1280" s="3">
        <f>SUM(Table2[[#This Row],[PE 2021 Obligations]],Table2[[#This Row],[ROW 2021 Obligations]],Table2[[#This Row],[Construction 2021 Obligations]],Table2[[#This Row],[Paving 2021 Obligations]])</f>
        <v>20000</v>
      </c>
      <c r="AG1280" s="3">
        <v>20000</v>
      </c>
      <c r="AH1280" s="3">
        <v>0</v>
      </c>
      <c r="AI1280" s="3">
        <v>0</v>
      </c>
      <c r="AJ1280" s="3">
        <v>0</v>
      </c>
      <c r="AK1280" s="3">
        <v>20000</v>
      </c>
      <c r="AL1280" s="43"/>
    </row>
    <row r="1281" spans="1:38" hidden="1" x14ac:dyDescent="0.25">
      <c r="A1281" s="47">
        <v>131058</v>
      </c>
      <c r="B1281" s="48">
        <v>1</v>
      </c>
      <c r="C1281" s="49" t="s">
        <v>73</v>
      </c>
      <c r="D1281" s="50">
        <v>44151</v>
      </c>
      <c r="E1281" s="49" t="s">
        <v>81</v>
      </c>
      <c r="F1281" s="50">
        <v>44280</v>
      </c>
      <c r="G1281" s="49" t="s">
        <v>109</v>
      </c>
      <c r="H1281" s="51" t="s">
        <v>182</v>
      </c>
      <c r="I1281" s="49" t="s">
        <v>1251</v>
      </c>
      <c r="J1281" s="49" t="s">
        <v>148</v>
      </c>
      <c r="K1281" s="49"/>
      <c r="L1281" s="52" t="s">
        <v>149</v>
      </c>
      <c r="M1281" s="51" t="s">
        <v>7567</v>
      </c>
      <c r="N1281" s="51"/>
      <c r="O1281" s="49" t="s">
        <v>78</v>
      </c>
      <c r="P1281" s="51" t="s">
        <v>1422</v>
      </c>
      <c r="Q1281" s="51"/>
      <c r="R1281" s="113" t="s">
        <v>1494</v>
      </c>
      <c r="S1281" s="113" t="s">
        <v>10367</v>
      </c>
      <c r="T1281" s="132"/>
      <c r="U1281" s="53">
        <v>0</v>
      </c>
      <c r="V1281" s="50">
        <v>45058</v>
      </c>
      <c r="W1281" s="49"/>
      <c r="X1281" s="52" t="s">
        <v>43</v>
      </c>
      <c r="Y1281" s="49" t="s">
        <v>454</v>
      </c>
      <c r="Z1281" s="112" t="s">
        <v>20457</v>
      </c>
      <c r="AA1281" s="51"/>
      <c r="AB1281" s="54">
        <v>250000</v>
      </c>
      <c r="AC1281" s="54">
        <v>0</v>
      </c>
      <c r="AD1281" s="54">
        <v>0</v>
      </c>
      <c r="AE1281" s="54">
        <v>0</v>
      </c>
      <c r="AF1281" s="3">
        <f>SUM(Table2[[#This Row],[PE 2021 Obligations]],Table2[[#This Row],[ROW 2021 Obligations]],Table2[[#This Row],[Construction 2021 Obligations]],Table2[[#This Row],[Paving 2021 Obligations]])</f>
        <v>250000</v>
      </c>
      <c r="AG1281" s="54">
        <v>250000</v>
      </c>
      <c r="AH1281" s="54">
        <v>0</v>
      </c>
      <c r="AI1281" s="54">
        <v>0</v>
      </c>
      <c r="AJ1281" s="54">
        <v>0</v>
      </c>
      <c r="AK1281" s="54">
        <v>250000</v>
      </c>
      <c r="AL1281" s="49"/>
    </row>
    <row r="1282" spans="1:38" hidden="1" x14ac:dyDescent="0.25">
      <c r="A1282" s="47">
        <v>131456</v>
      </c>
      <c r="B1282" s="48">
        <v>1</v>
      </c>
      <c r="C1282" s="49" t="s">
        <v>31</v>
      </c>
      <c r="D1282" s="50">
        <v>44279</v>
      </c>
      <c r="E1282" s="49" t="s">
        <v>81</v>
      </c>
      <c r="F1282" s="50">
        <v>44349</v>
      </c>
      <c r="G1282" s="49" t="s">
        <v>32</v>
      </c>
      <c r="H1282" s="51" t="s">
        <v>643</v>
      </c>
      <c r="I1282" s="49" t="s">
        <v>2918</v>
      </c>
      <c r="J1282" s="49" t="s">
        <v>116</v>
      </c>
      <c r="K1282" s="49"/>
      <c r="L1282" s="52" t="s">
        <v>116</v>
      </c>
      <c r="M1282" s="51" t="s">
        <v>8063</v>
      </c>
      <c r="N1282" s="51"/>
      <c r="O1282" s="49" t="s">
        <v>151</v>
      </c>
      <c r="P1282" s="51" t="s">
        <v>1493</v>
      </c>
      <c r="Q1282" s="51"/>
      <c r="R1282" s="110" t="s">
        <v>1494</v>
      </c>
      <c r="S1282" s="110" t="s">
        <v>84</v>
      </c>
      <c r="T1282" s="130"/>
      <c r="U1282" s="55" t="s">
        <v>32</v>
      </c>
      <c r="V1282" s="52"/>
      <c r="W1282" s="49"/>
      <c r="X1282" s="52" t="s">
        <v>43</v>
      </c>
      <c r="Y1282" s="49"/>
      <c r="Z1282" s="127" t="s">
        <v>20461</v>
      </c>
      <c r="AA1282" s="51"/>
      <c r="AB1282" s="54">
        <v>60000</v>
      </c>
      <c r="AC1282" s="54">
        <v>0</v>
      </c>
      <c r="AD1282" s="54">
        <v>0</v>
      </c>
      <c r="AE1282" s="54">
        <v>0</v>
      </c>
      <c r="AF1282" s="3">
        <f>SUM(Table2[[#This Row],[PE 2021 Obligations]],Table2[[#This Row],[ROW 2021 Obligations]],Table2[[#This Row],[Construction 2021 Obligations]],Table2[[#This Row],[Paving 2021 Obligations]])</f>
        <v>60000</v>
      </c>
      <c r="AG1282" s="54">
        <v>60000</v>
      </c>
      <c r="AH1282" s="54">
        <v>0</v>
      </c>
      <c r="AI1282" s="54">
        <v>449055</v>
      </c>
      <c r="AJ1282" s="54">
        <v>0</v>
      </c>
      <c r="AK1282" s="54">
        <v>509055</v>
      </c>
      <c r="AL1282" s="49" t="s">
        <v>8064</v>
      </c>
    </row>
    <row r="1283" spans="1:38" ht="45" hidden="1" x14ac:dyDescent="0.25">
      <c r="A1283" s="47">
        <v>30078.01</v>
      </c>
      <c r="B1283" s="48">
        <v>3</v>
      </c>
      <c r="C1283" s="49" t="s">
        <v>47</v>
      </c>
      <c r="D1283" s="50">
        <v>39016</v>
      </c>
      <c r="E1283" s="49" t="s">
        <v>56</v>
      </c>
      <c r="F1283" s="50">
        <v>40758</v>
      </c>
      <c r="G1283" s="49" t="s">
        <v>48</v>
      </c>
      <c r="H1283" s="51" t="s">
        <v>57</v>
      </c>
      <c r="I1283" s="49"/>
      <c r="J1283" s="49"/>
      <c r="K1283" s="49"/>
      <c r="L1283" s="52"/>
      <c r="M1283" s="51" t="s">
        <v>58</v>
      </c>
      <c r="N1283" s="51" t="s">
        <v>59</v>
      </c>
      <c r="O1283" s="49" t="s">
        <v>60</v>
      </c>
      <c r="P1283" s="51" t="s">
        <v>61</v>
      </c>
      <c r="Q1283" s="51"/>
      <c r="R1283" s="111"/>
      <c r="S1283" s="111"/>
      <c r="T1283" s="120"/>
      <c r="U1283" s="53">
        <v>0</v>
      </c>
      <c r="V1283" s="52"/>
      <c r="W1283" s="49"/>
      <c r="X1283" s="52" t="s">
        <v>43</v>
      </c>
      <c r="Y1283" s="49"/>
      <c r="Z1283" s="111" t="s">
        <v>20458</v>
      </c>
      <c r="AA1283" s="51"/>
      <c r="AB1283" s="54">
        <v>0</v>
      </c>
      <c r="AC1283" s="54">
        <v>0</v>
      </c>
      <c r="AD1283" s="54">
        <v>3229.06</v>
      </c>
      <c r="AE1283" s="54">
        <v>0</v>
      </c>
      <c r="AF1283" s="3">
        <f>SUM(Table2[[#This Row],[PE 2021 Obligations]],Table2[[#This Row],[ROW 2021 Obligations]],Table2[[#This Row],[Construction 2021 Obligations]],Table2[[#This Row],[Paving 2021 Obligations]])</f>
        <v>3229.06</v>
      </c>
      <c r="AG1283" s="54">
        <v>0</v>
      </c>
      <c r="AH1283" s="54">
        <v>0</v>
      </c>
      <c r="AI1283" s="54">
        <v>199934.48</v>
      </c>
      <c r="AJ1283" s="54">
        <v>0</v>
      </c>
      <c r="AK1283" s="54">
        <v>199934.48</v>
      </c>
      <c r="AL1283" s="49" t="s">
        <v>62</v>
      </c>
    </row>
    <row r="1284" spans="1:38" ht="60" hidden="1" x14ac:dyDescent="0.25">
      <c r="A1284" s="13">
        <v>30581.02</v>
      </c>
      <c r="B1284" s="15">
        <v>3</v>
      </c>
      <c r="C1284" s="43" t="s">
        <v>47</v>
      </c>
      <c r="D1284" s="44">
        <v>38657</v>
      </c>
      <c r="E1284" s="43" t="s">
        <v>56</v>
      </c>
      <c r="F1284" s="44">
        <v>41788</v>
      </c>
      <c r="G1284" s="43" t="s">
        <v>63</v>
      </c>
      <c r="H1284" s="45" t="s">
        <v>64</v>
      </c>
      <c r="I1284" s="43"/>
      <c r="J1284" s="43"/>
      <c r="K1284" s="43"/>
      <c r="L1284" s="46"/>
      <c r="M1284" s="45" t="s">
        <v>65</v>
      </c>
      <c r="N1284" s="45" t="s">
        <v>66</v>
      </c>
      <c r="O1284" s="43" t="s">
        <v>60</v>
      </c>
      <c r="P1284" s="45" t="s">
        <v>67</v>
      </c>
      <c r="Q1284" s="45"/>
      <c r="R1284" s="112"/>
      <c r="S1284" s="112"/>
      <c r="T1284" s="59"/>
      <c r="U1284" s="10">
        <v>0.875</v>
      </c>
      <c r="V1284" s="46"/>
      <c r="W1284" s="43"/>
      <c r="X1284" s="46" t="s">
        <v>43</v>
      </c>
      <c r="Y1284" s="43"/>
      <c r="Z1284" s="111" t="s">
        <v>20458</v>
      </c>
      <c r="AA1284" s="45"/>
      <c r="AB1284" s="3">
        <v>0</v>
      </c>
      <c r="AC1284" s="3">
        <v>0</v>
      </c>
      <c r="AD1284" s="3">
        <v>49.5</v>
      </c>
      <c r="AE1284" s="3">
        <v>0</v>
      </c>
      <c r="AF1284" s="3">
        <f>SUM(Table2[[#This Row],[PE 2021 Obligations]],Table2[[#This Row],[ROW 2021 Obligations]],Table2[[#This Row],[Construction 2021 Obligations]],Table2[[#This Row],[Paving 2021 Obligations]])</f>
        <v>49.5</v>
      </c>
      <c r="AG1284" s="3">
        <v>0</v>
      </c>
      <c r="AH1284" s="3">
        <v>0</v>
      </c>
      <c r="AI1284" s="3">
        <v>558106.91</v>
      </c>
      <c r="AJ1284" s="3">
        <v>0</v>
      </c>
      <c r="AK1284" s="3">
        <v>558106.91</v>
      </c>
      <c r="AL1284" s="43" t="s">
        <v>68</v>
      </c>
    </row>
    <row r="1285" spans="1:38" ht="75" hidden="1" x14ac:dyDescent="0.25">
      <c r="A1285" s="47">
        <v>30610.02</v>
      </c>
      <c r="B1285" s="48">
        <v>3</v>
      </c>
      <c r="C1285" s="49" t="s">
        <v>47</v>
      </c>
      <c r="D1285" s="50">
        <v>39022</v>
      </c>
      <c r="E1285" s="49" t="s">
        <v>56</v>
      </c>
      <c r="F1285" s="50">
        <v>41613</v>
      </c>
      <c r="G1285" s="49" t="s">
        <v>56</v>
      </c>
      <c r="H1285" s="51" t="s">
        <v>69</v>
      </c>
      <c r="I1285" s="49"/>
      <c r="J1285" s="49"/>
      <c r="K1285" s="49"/>
      <c r="L1285" s="52"/>
      <c r="M1285" s="51" t="s">
        <v>70</v>
      </c>
      <c r="N1285" s="51" t="s">
        <v>71</v>
      </c>
      <c r="O1285" s="49" t="s">
        <v>60</v>
      </c>
      <c r="P1285" s="51" t="s">
        <v>67</v>
      </c>
      <c r="Q1285" s="51"/>
      <c r="R1285" s="111"/>
      <c r="S1285" s="111"/>
      <c r="T1285" s="120"/>
      <c r="U1285" s="53">
        <v>0</v>
      </c>
      <c r="V1285" s="52"/>
      <c r="W1285" s="49"/>
      <c r="X1285" s="52" t="s">
        <v>43</v>
      </c>
      <c r="Y1285" s="49"/>
      <c r="Z1285" s="111" t="s">
        <v>20458</v>
      </c>
      <c r="AA1285" s="51"/>
      <c r="AB1285" s="54">
        <v>0</v>
      </c>
      <c r="AC1285" s="54">
        <v>0</v>
      </c>
      <c r="AD1285" s="54">
        <v>4103.76</v>
      </c>
      <c r="AE1285" s="54">
        <v>0</v>
      </c>
      <c r="AF1285" s="3">
        <f>SUM(Table2[[#This Row],[PE 2021 Obligations]],Table2[[#This Row],[ROW 2021 Obligations]],Table2[[#This Row],[Construction 2021 Obligations]],Table2[[#This Row],[Paving 2021 Obligations]])</f>
        <v>4103.76</v>
      </c>
      <c r="AG1285" s="54">
        <v>0</v>
      </c>
      <c r="AH1285" s="54">
        <v>0</v>
      </c>
      <c r="AI1285" s="54">
        <v>1226958.6599999999</v>
      </c>
      <c r="AJ1285" s="54">
        <v>0</v>
      </c>
      <c r="AK1285" s="54">
        <v>1226958.6599999999</v>
      </c>
      <c r="AL1285" s="49" t="s">
        <v>72</v>
      </c>
    </row>
    <row r="1286" spans="1:38" ht="30" hidden="1" x14ac:dyDescent="0.25">
      <c r="A1286" s="13">
        <v>40566</v>
      </c>
      <c r="B1286" s="15">
        <v>3</v>
      </c>
      <c r="C1286" s="43" t="s">
        <v>47</v>
      </c>
      <c r="D1286" s="44">
        <v>37843</v>
      </c>
      <c r="E1286" s="43" t="s">
        <v>32</v>
      </c>
      <c r="F1286" s="44">
        <v>40625</v>
      </c>
      <c r="G1286" s="43" t="s">
        <v>81</v>
      </c>
      <c r="H1286" s="45" t="s">
        <v>98</v>
      </c>
      <c r="I1286" s="43"/>
      <c r="J1286" s="43"/>
      <c r="K1286" s="43"/>
      <c r="L1286" s="46"/>
      <c r="M1286" s="45" t="s">
        <v>99</v>
      </c>
      <c r="N1286" s="45"/>
      <c r="O1286" s="43" t="s">
        <v>78</v>
      </c>
      <c r="P1286" s="45" t="s">
        <v>100</v>
      </c>
      <c r="Q1286" s="45"/>
      <c r="R1286" s="112"/>
      <c r="S1286" s="112"/>
      <c r="T1286" s="59"/>
      <c r="U1286" s="10">
        <v>0</v>
      </c>
      <c r="V1286" s="46"/>
      <c r="W1286" s="43"/>
      <c r="X1286" s="46" t="s">
        <v>43</v>
      </c>
      <c r="Y1286" s="43"/>
      <c r="Z1286" s="116" t="s">
        <v>20458</v>
      </c>
      <c r="AA1286" s="45"/>
      <c r="AB1286" s="3">
        <v>0</v>
      </c>
      <c r="AC1286" s="3">
        <v>0</v>
      </c>
      <c r="AD1286" s="3">
        <v>685.71</v>
      </c>
      <c r="AE1286" s="3">
        <v>0</v>
      </c>
      <c r="AF1286" s="3">
        <f>SUM(Table2[[#This Row],[PE 2021 Obligations]],Table2[[#This Row],[ROW 2021 Obligations]],Table2[[#This Row],[Construction 2021 Obligations]],Table2[[#This Row],[Paving 2021 Obligations]])</f>
        <v>685.71</v>
      </c>
      <c r="AG1286" s="3">
        <v>0</v>
      </c>
      <c r="AH1286" s="3">
        <v>0</v>
      </c>
      <c r="AI1286" s="3">
        <v>1614856.03</v>
      </c>
      <c r="AJ1286" s="3">
        <v>0</v>
      </c>
      <c r="AK1286" s="3">
        <v>1614856.03</v>
      </c>
      <c r="AL1286" s="43" t="s">
        <v>101</v>
      </c>
    </row>
    <row r="1287" spans="1:38" ht="30" hidden="1" x14ac:dyDescent="0.25">
      <c r="A1287" s="47">
        <v>40566.04</v>
      </c>
      <c r="B1287" s="48">
        <v>3</v>
      </c>
      <c r="C1287" s="49" t="s">
        <v>47</v>
      </c>
      <c r="D1287" s="50">
        <v>42922</v>
      </c>
      <c r="E1287" s="49" t="s">
        <v>102</v>
      </c>
      <c r="F1287" s="50">
        <v>43474</v>
      </c>
      <c r="G1287" s="49" t="s">
        <v>103</v>
      </c>
      <c r="H1287" s="51" t="s">
        <v>98</v>
      </c>
      <c r="I1287" s="49"/>
      <c r="J1287" s="49"/>
      <c r="K1287" s="49"/>
      <c r="L1287" s="52"/>
      <c r="M1287" s="51" t="s">
        <v>104</v>
      </c>
      <c r="N1287" s="51" t="s">
        <v>104</v>
      </c>
      <c r="O1287" s="49" t="s">
        <v>78</v>
      </c>
      <c r="P1287" s="51" t="s">
        <v>100</v>
      </c>
      <c r="Q1287" s="51"/>
      <c r="R1287" s="111"/>
      <c r="S1287" s="111"/>
      <c r="T1287" s="120"/>
      <c r="U1287" s="55" t="s">
        <v>32</v>
      </c>
      <c r="V1287" s="52"/>
      <c r="W1287" s="49"/>
      <c r="X1287" s="52" t="s">
        <v>43</v>
      </c>
      <c r="Y1287" s="49"/>
      <c r="Z1287" s="116" t="s">
        <v>20458</v>
      </c>
      <c r="AA1287" s="51"/>
      <c r="AB1287" s="54">
        <v>177737.38</v>
      </c>
      <c r="AC1287" s="54">
        <v>0</v>
      </c>
      <c r="AD1287" s="54">
        <v>0</v>
      </c>
      <c r="AE1287" s="54">
        <v>0</v>
      </c>
      <c r="AF1287" s="3">
        <f>SUM(Table2[[#This Row],[PE 2021 Obligations]],Table2[[#This Row],[ROW 2021 Obligations]],Table2[[#This Row],[Construction 2021 Obligations]],Table2[[#This Row],[Paving 2021 Obligations]])</f>
        <v>177737.38</v>
      </c>
      <c r="AG1287" s="54">
        <v>632737.38</v>
      </c>
      <c r="AH1287" s="54">
        <v>0</v>
      </c>
      <c r="AI1287" s="54">
        <v>0</v>
      </c>
      <c r="AJ1287" s="54">
        <v>0</v>
      </c>
      <c r="AK1287" s="54">
        <v>632737.38</v>
      </c>
      <c r="AL1287" s="49"/>
    </row>
    <row r="1288" spans="1:38" ht="30" hidden="1" x14ac:dyDescent="0.25">
      <c r="A1288" s="13">
        <v>40588.01</v>
      </c>
      <c r="B1288" s="15">
        <v>3</v>
      </c>
      <c r="C1288" s="43" t="s">
        <v>47</v>
      </c>
      <c r="D1288" s="44">
        <v>38644</v>
      </c>
      <c r="E1288" s="43" t="s">
        <v>105</v>
      </c>
      <c r="F1288" s="44">
        <v>41815</v>
      </c>
      <c r="G1288" s="43" t="s">
        <v>48</v>
      </c>
      <c r="H1288" s="45" t="s">
        <v>98</v>
      </c>
      <c r="I1288" s="43"/>
      <c r="J1288" s="43"/>
      <c r="K1288" s="43"/>
      <c r="L1288" s="46"/>
      <c r="M1288" s="45" t="s">
        <v>106</v>
      </c>
      <c r="N1288" s="45"/>
      <c r="O1288" s="43" t="s">
        <v>78</v>
      </c>
      <c r="P1288" s="45" t="s">
        <v>100</v>
      </c>
      <c r="Q1288" s="45"/>
      <c r="R1288" s="112"/>
      <c r="S1288" s="112"/>
      <c r="T1288" s="59"/>
      <c r="U1288" s="10">
        <v>0</v>
      </c>
      <c r="V1288" s="46"/>
      <c r="W1288" s="43"/>
      <c r="X1288" s="46" t="s">
        <v>43</v>
      </c>
      <c r="Y1288" s="43"/>
      <c r="Z1288" s="116" t="s">
        <v>20458</v>
      </c>
      <c r="AA1288" s="45"/>
      <c r="AB1288" s="3">
        <v>0</v>
      </c>
      <c r="AC1288" s="3">
        <v>0</v>
      </c>
      <c r="AD1288" s="3">
        <v>122.7</v>
      </c>
      <c r="AE1288" s="3">
        <v>0</v>
      </c>
      <c r="AF1288" s="3">
        <f>SUM(Table2[[#This Row],[PE 2021 Obligations]],Table2[[#This Row],[ROW 2021 Obligations]],Table2[[#This Row],[Construction 2021 Obligations]],Table2[[#This Row],[Paving 2021 Obligations]])</f>
        <v>122.7</v>
      </c>
      <c r="AG1288" s="3">
        <v>0</v>
      </c>
      <c r="AH1288" s="3">
        <v>0</v>
      </c>
      <c r="AI1288" s="3">
        <v>3509216.93</v>
      </c>
      <c r="AJ1288" s="3">
        <v>0</v>
      </c>
      <c r="AK1288" s="3">
        <v>3509216.93</v>
      </c>
      <c r="AL1288" s="43" t="s">
        <v>107</v>
      </c>
    </row>
    <row r="1289" spans="1:38" ht="30" hidden="1" x14ac:dyDescent="0.25">
      <c r="A1289" s="47">
        <v>40588.050000000003</v>
      </c>
      <c r="B1289" s="48">
        <v>3</v>
      </c>
      <c r="C1289" s="49" t="s">
        <v>73</v>
      </c>
      <c r="D1289" s="50">
        <v>43873</v>
      </c>
      <c r="E1289" s="49" t="s">
        <v>108</v>
      </c>
      <c r="F1289" s="50">
        <v>44336</v>
      </c>
      <c r="G1289" s="49" t="s">
        <v>109</v>
      </c>
      <c r="H1289" s="51" t="s">
        <v>98</v>
      </c>
      <c r="I1289" s="49"/>
      <c r="J1289" s="49"/>
      <c r="K1289" s="49"/>
      <c r="L1289" s="52" t="s">
        <v>110</v>
      </c>
      <c r="M1289" s="51" t="s">
        <v>111</v>
      </c>
      <c r="N1289" s="51"/>
      <c r="O1289" s="49" t="s">
        <v>112</v>
      </c>
      <c r="P1289" s="51" t="s">
        <v>100</v>
      </c>
      <c r="Q1289" s="51"/>
      <c r="R1289" s="111"/>
      <c r="S1289" s="111"/>
      <c r="T1289" s="120"/>
      <c r="U1289" s="55" t="s">
        <v>32</v>
      </c>
      <c r="V1289" s="52"/>
      <c r="W1289" s="49"/>
      <c r="X1289" s="52" t="s">
        <v>43</v>
      </c>
      <c r="Y1289" s="49"/>
      <c r="Z1289" s="111" t="s">
        <v>20458</v>
      </c>
      <c r="AA1289" s="51"/>
      <c r="AB1289" s="54">
        <v>1455000</v>
      </c>
      <c r="AC1289" s="54">
        <v>0</v>
      </c>
      <c r="AD1289" s="54">
        <v>0</v>
      </c>
      <c r="AE1289" s="54">
        <v>0</v>
      </c>
      <c r="AF1289" s="3">
        <f>SUM(Table2[[#This Row],[PE 2021 Obligations]],Table2[[#This Row],[ROW 2021 Obligations]],Table2[[#This Row],[Construction 2021 Obligations]],Table2[[#This Row],[Paving 2021 Obligations]])</f>
        <v>1455000</v>
      </c>
      <c r="AG1289" s="54">
        <v>2910000</v>
      </c>
      <c r="AH1289" s="54">
        <v>0</v>
      </c>
      <c r="AI1289" s="54">
        <v>0</v>
      </c>
      <c r="AJ1289" s="54">
        <v>0</v>
      </c>
      <c r="AK1289" s="54">
        <v>2910000</v>
      </c>
      <c r="AL1289" s="49"/>
    </row>
    <row r="1290" spans="1:38" ht="30" hidden="1" x14ac:dyDescent="0.25">
      <c r="A1290" s="13">
        <v>40813.01</v>
      </c>
      <c r="B1290" s="15">
        <v>4</v>
      </c>
      <c r="C1290" s="43" t="s">
        <v>73</v>
      </c>
      <c r="D1290" s="44">
        <v>38954</v>
      </c>
      <c r="E1290" s="43" t="s">
        <v>113</v>
      </c>
      <c r="F1290" s="44">
        <v>43502</v>
      </c>
      <c r="G1290" s="43" t="s">
        <v>75</v>
      </c>
      <c r="H1290" s="45" t="s">
        <v>114</v>
      </c>
      <c r="I1290" s="43" t="s">
        <v>115</v>
      </c>
      <c r="J1290" s="43" t="s">
        <v>116</v>
      </c>
      <c r="K1290" s="43"/>
      <c r="L1290" s="46" t="s">
        <v>116</v>
      </c>
      <c r="M1290" s="45" t="s">
        <v>117</v>
      </c>
      <c r="N1290" s="45" t="s">
        <v>118</v>
      </c>
      <c r="O1290" s="43" t="s">
        <v>119</v>
      </c>
      <c r="P1290" s="45" t="s">
        <v>78</v>
      </c>
      <c r="Q1290" s="45"/>
      <c r="R1290" s="112"/>
      <c r="S1290" s="112"/>
      <c r="T1290" s="59"/>
      <c r="U1290" s="10">
        <v>0.3</v>
      </c>
      <c r="V1290" s="46"/>
      <c r="W1290" s="43"/>
      <c r="X1290" s="46" t="s">
        <v>43</v>
      </c>
      <c r="Y1290" s="43" t="s">
        <v>78</v>
      </c>
      <c r="Z1290" s="127" t="s">
        <v>20461</v>
      </c>
      <c r="AA1290" s="45"/>
      <c r="AB1290" s="3">
        <v>0</v>
      </c>
      <c r="AC1290" s="3">
        <v>0</v>
      </c>
      <c r="AD1290" s="3">
        <v>800000</v>
      </c>
      <c r="AE1290" s="3">
        <v>0</v>
      </c>
      <c r="AF1290" s="3">
        <f>SUM(Table2[[#This Row],[PE 2021 Obligations]],Table2[[#This Row],[ROW 2021 Obligations]],Table2[[#This Row],[Construction 2021 Obligations]],Table2[[#This Row],[Paving 2021 Obligations]])</f>
        <v>800000</v>
      </c>
      <c r="AG1290" s="3">
        <v>18326.57</v>
      </c>
      <c r="AH1290" s="3">
        <v>0</v>
      </c>
      <c r="AI1290" s="3">
        <v>9998000</v>
      </c>
      <c r="AJ1290" s="3">
        <v>0</v>
      </c>
      <c r="AK1290" s="3">
        <v>10016326.57</v>
      </c>
      <c r="AL1290" s="43" t="s">
        <v>120</v>
      </c>
    </row>
    <row r="1291" spans="1:38" hidden="1" x14ac:dyDescent="0.25">
      <c r="A1291" s="47">
        <v>40813.040000000001</v>
      </c>
      <c r="B1291" s="48">
        <v>4</v>
      </c>
      <c r="C1291" s="49" t="s">
        <v>73</v>
      </c>
      <c r="D1291" s="50">
        <v>43592</v>
      </c>
      <c r="E1291" s="49" t="s">
        <v>109</v>
      </c>
      <c r="F1291" s="50">
        <v>44168</v>
      </c>
      <c r="G1291" s="49" t="s">
        <v>75</v>
      </c>
      <c r="H1291" s="51" t="s">
        <v>114</v>
      </c>
      <c r="I1291" s="49" t="s">
        <v>115</v>
      </c>
      <c r="J1291" s="49" t="s">
        <v>116</v>
      </c>
      <c r="K1291" s="49"/>
      <c r="L1291" s="52" t="s">
        <v>116</v>
      </c>
      <c r="M1291" s="51" t="s">
        <v>121</v>
      </c>
      <c r="N1291" s="51" t="s">
        <v>122</v>
      </c>
      <c r="O1291" s="49" t="s">
        <v>119</v>
      </c>
      <c r="P1291" s="51" t="s">
        <v>123</v>
      </c>
      <c r="Q1291" s="51"/>
      <c r="R1291" s="111"/>
      <c r="S1291" s="111"/>
      <c r="T1291" s="120"/>
      <c r="U1291" s="53">
        <v>0.75</v>
      </c>
      <c r="V1291" s="52"/>
      <c r="W1291" s="49"/>
      <c r="X1291" s="52" t="s">
        <v>43</v>
      </c>
      <c r="Y1291" s="49" t="s">
        <v>78</v>
      </c>
      <c r="Z1291" s="112" t="s">
        <v>20461</v>
      </c>
      <c r="AA1291" s="51"/>
      <c r="AB1291" s="54">
        <v>0</v>
      </c>
      <c r="AC1291" s="54">
        <v>0</v>
      </c>
      <c r="AD1291" s="54">
        <v>0</v>
      </c>
      <c r="AE1291" s="54">
        <v>0</v>
      </c>
      <c r="AF1291" s="3">
        <f>SUM(Table2[[#This Row],[PE 2021 Obligations]],Table2[[#This Row],[ROW 2021 Obligations]],Table2[[#This Row],[Construction 2021 Obligations]],Table2[[#This Row],[Paving 2021 Obligations]])</f>
        <v>0</v>
      </c>
      <c r="AG1291" s="54">
        <v>0</v>
      </c>
      <c r="AH1291" s="54">
        <v>0</v>
      </c>
      <c r="AI1291" s="54">
        <v>1434070</v>
      </c>
      <c r="AJ1291" s="54">
        <v>0</v>
      </c>
      <c r="AK1291" s="54">
        <v>1434070</v>
      </c>
      <c r="AL1291" s="49" t="s">
        <v>124</v>
      </c>
    </row>
    <row r="1292" spans="1:38" ht="30" hidden="1" x14ac:dyDescent="0.25">
      <c r="A1292" s="13">
        <v>40908.050000000003</v>
      </c>
      <c r="B1292" s="15">
        <v>4</v>
      </c>
      <c r="C1292" s="43" t="s">
        <v>47</v>
      </c>
      <c r="D1292" s="44">
        <v>40842</v>
      </c>
      <c r="E1292" s="43" t="s">
        <v>125</v>
      </c>
      <c r="F1292" s="44">
        <v>43048</v>
      </c>
      <c r="G1292" s="43" t="s">
        <v>103</v>
      </c>
      <c r="H1292" s="45" t="s">
        <v>126</v>
      </c>
      <c r="I1292" s="43"/>
      <c r="J1292" s="43"/>
      <c r="K1292" s="43"/>
      <c r="L1292" s="46"/>
      <c r="M1292" s="45" t="s">
        <v>127</v>
      </c>
      <c r="N1292" s="45" t="s">
        <v>128</v>
      </c>
      <c r="O1292" s="43" t="s">
        <v>78</v>
      </c>
      <c r="P1292" s="45" t="s">
        <v>100</v>
      </c>
      <c r="Q1292" s="45"/>
      <c r="R1292" s="112"/>
      <c r="S1292" s="112"/>
      <c r="T1292" s="59"/>
      <c r="U1292" s="10">
        <v>0</v>
      </c>
      <c r="V1292" s="44">
        <v>41033</v>
      </c>
      <c r="W1292" s="43"/>
      <c r="X1292" s="46" t="s">
        <v>43</v>
      </c>
      <c r="Y1292" s="43"/>
      <c r="Z1292" s="116" t="s">
        <v>20458</v>
      </c>
      <c r="AA1292" s="45"/>
      <c r="AB1292" s="3">
        <v>0</v>
      </c>
      <c r="AC1292" s="3">
        <v>0</v>
      </c>
      <c r="AD1292" s="3">
        <v>8072.28</v>
      </c>
      <c r="AE1292" s="3">
        <v>0</v>
      </c>
      <c r="AF1292" s="3">
        <f>SUM(Table2[[#This Row],[PE 2021 Obligations]],Table2[[#This Row],[ROW 2021 Obligations]],Table2[[#This Row],[Construction 2021 Obligations]],Table2[[#This Row],[Paving 2021 Obligations]])</f>
        <v>8072.28</v>
      </c>
      <c r="AG1292" s="3">
        <v>0</v>
      </c>
      <c r="AH1292" s="3">
        <v>0</v>
      </c>
      <c r="AI1292" s="3">
        <v>3608749.28</v>
      </c>
      <c r="AJ1292" s="3">
        <v>0</v>
      </c>
      <c r="AK1292" s="3">
        <v>3608749.28</v>
      </c>
      <c r="AL1292" s="43" t="s">
        <v>129</v>
      </c>
    </row>
    <row r="1293" spans="1:38" ht="60" hidden="1" x14ac:dyDescent="0.25">
      <c r="A1293" s="47">
        <v>41661</v>
      </c>
      <c r="B1293" s="48">
        <v>3</v>
      </c>
      <c r="C1293" s="49" t="s">
        <v>47</v>
      </c>
      <c r="D1293" s="50">
        <v>37843</v>
      </c>
      <c r="E1293" s="49" t="s">
        <v>32</v>
      </c>
      <c r="F1293" s="50">
        <v>41067</v>
      </c>
      <c r="G1293" s="49" t="s">
        <v>48</v>
      </c>
      <c r="H1293" s="51" t="s">
        <v>69</v>
      </c>
      <c r="I1293" s="49"/>
      <c r="J1293" s="49"/>
      <c r="K1293" s="49"/>
      <c r="L1293" s="52"/>
      <c r="M1293" s="51" t="s">
        <v>130</v>
      </c>
      <c r="N1293" s="51" t="s">
        <v>131</v>
      </c>
      <c r="O1293" s="49" t="s">
        <v>78</v>
      </c>
      <c r="P1293" s="51" t="s">
        <v>67</v>
      </c>
      <c r="Q1293" s="51"/>
      <c r="R1293" s="111"/>
      <c r="S1293" s="111"/>
      <c r="T1293" s="120"/>
      <c r="U1293" s="53">
        <v>0</v>
      </c>
      <c r="V1293" s="52"/>
      <c r="W1293" s="49"/>
      <c r="X1293" s="52" t="s">
        <v>43</v>
      </c>
      <c r="Y1293" s="49"/>
      <c r="Z1293" s="116" t="s">
        <v>20458</v>
      </c>
      <c r="AA1293" s="51"/>
      <c r="AB1293" s="54">
        <v>0</v>
      </c>
      <c r="AC1293" s="54">
        <v>0</v>
      </c>
      <c r="AD1293" s="54">
        <v>65712.479999999996</v>
      </c>
      <c r="AE1293" s="54">
        <v>0</v>
      </c>
      <c r="AF1293" s="3">
        <f>SUM(Table2[[#This Row],[PE 2021 Obligations]],Table2[[#This Row],[ROW 2021 Obligations]],Table2[[#This Row],[Construction 2021 Obligations]],Table2[[#This Row],[Paving 2021 Obligations]])</f>
        <v>65712.479999999996</v>
      </c>
      <c r="AG1293" s="54">
        <v>0</v>
      </c>
      <c r="AH1293" s="54">
        <v>0</v>
      </c>
      <c r="AI1293" s="54">
        <v>668364.19999999995</v>
      </c>
      <c r="AJ1293" s="54">
        <v>0</v>
      </c>
      <c r="AK1293" s="54">
        <v>668364.19999999995</v>
      </c>
      <c r="AL1293" s="49" t="s">
        <v>132</v>
      </c>
    </row>
    <row r="1294" spans="1:38" hidden="1" x14ac:dyDescent="0.25">
      <c r="A1294" s="47">
        <v>44346</v>
      </c>
      <c r="B1294" s="48">
        <v>3</v>
      </c>
      <c r="C1294" s="49" t="s">
        <v>73</v>
      </c>
      <c r="D1294" s="50">
        <v>37843</v>
      </c>
      <c r="E1294" s="49" t="s">
        <v>32</v>
      </c>
      <c r="F1294" s="50">
        <v>44174</v>
      </c>
      <c r="G1294" s="49" t="s">
        <v>142</v>
      </c>
      <c r="H1294" s="51" t="s">
        <v>98</v>
      </c>
      <c r="I1294" s="49"/>
      <c r="J1294" s="49"/>
      <c r="K1294" s="49"/>
      <c r="L1294" s="52"/>
      <c r="M1294" s="51" t="s">
        <v>143</v>
      </c>
      <c r="N1294" s="51"/>
      <c r="O1294" s="49" t="s">
        <v>78</v>
      </c>
      <c r="P1294" s="51" t="s">
        <v>144</v>
      </c>
      <c r="Q1294" s="51"/>
      <c r="R1294" s="111"/>
      <c r="S1294" s="111"/>
      <c r="T1294" s="120"/>
      <c r="U1294" s="53">
        <v>0</v>
      </c>
      <c r="V1294" s="52"/>
      <c r="W1294" s="49"/>
      <c r="X1294" s="52" t="s">
        <v>43</v>
      </c>
      <c r="Y1294" s="49"/>
      <c r="Z1294" s="111" t="s">
        <v>20458</v>
      </c>
      <c r="AA1294" s="51"/>
      <c r="AB1294" s="54">
        <v>0</v>
      </c>
      <c r="AC1294" s="54">
        <v>0</v>
      </c>
      <c r="AD1294" s="54">
        <v>2276577.5</v>
      </c>
      <c r="AE1294" s="54">
        <v>0</v>
      </c>
      <c r="AF1294" s="3">
        <f>SUM(Table2[[#This Row],[PE 2021 Obligations]],Table2[[#This Row],[ROW 2021 Obligations]],Table2[[#This Row],[Construction 2021 Obligations]],Table2[[#This Row],[Paving 2021 Obligations]])</f>
        <v>2276577.5</v>
      </c>
      <c r="AG1294" s="54">
        <v>0</v>
      </c>
      <c r="AH1294" s="54">
        <v>0</v>
      </c>
      <c r="AI1294" s="54">
        <v>2990000</v>
      </c>
      <c r="AJ1294" s="54">
        <v>0</v>
      </c>
      <c r="AK1294" s="54">
        <v>2990000</v>
      </c>
      <c r="AL1294" s="49" t="s">
        <v>145</v>
      </c>
    </row>
    <row r="1295" spans="1:38" ht="30" hidden="1" x14ac:dyDescent="0.25">
      <c r="A1295" s="13">
        <v>44663.05</v>
      </c>
      <c r="B1295" s="15">
        <v>1</v>
      </c>
      <c r="C1295" s="43" t="s">
        <v>73</v>
      </c>
      <c r="D1295" s="44">
        <v>41124</v>
      </c>
      <c r="E1295" s="43" t="s">
        <v>142</v>
      </c>
      <c r="F1295" s="44">
        <v>44154</v>
      </c>
      <c r="G1295" s="43" t="s">
        <v>75</v>
      </c>
      <c r="H1295" s="45" t="s">
        <v>146</v>
      </c>
      <c r="I1295" s="43" t="s">
        <v>147</v>
      </c>
      <c r="J1295" s="43" t="s">
        <v>148</v>
      </c>
      <c r="K1295" s="43"/>
      <c r="L1295" s="46" t="s">
        <v>149</v>
      </c>
      <c r="M1295" s="45" t="s">
        <v>150</v>
      </c>
      <c r="N1295" s="45"/>
      <c r="O1295" s="43" t="s">
        <v>151</v>
      </c>
      <c r="P1295" s="45" t="s">
        <v>152</v>
      </c>
      <c r="Q1295" s="45"/>
      <c r="R1295" s="112"/>
      <c r="S1295" s="112"/>
      <c r="T1295" s="59"/>
      <c r="U1295" s="56" t="s">
        <v>32</v>
      </c>
      <c r="V1295" s="46"/>
      <c r="W1295" s="43"/>
      <c r="X1295" s="46" t="s">
        <v>43</v>
      </c>
      <c r="Y1295" s="43"/>
      <c r="Z1295" s="112" t="s">
        <v>20457</v>
      </c>
      <c r="AA1295" s="45"/>
      <c r="AB1295" s="3">
        <v>0</v>
      </c>
      <c r="AC1295" s="3">
        <v>0</v>
      </c>
      <c r="AD1295" s="3">
        <v>467809.16</v>
      </c>
      <c r="AE1295" s="3">
        <v>0</v>
      </c>
      <c r="AF1295" s="3">
        <f>SUM(Table2[[#This Row],[PE 2021 Obligations]],Table2[[#This Row],[ROW 2021 Obligations]],Table2[[#This Row],[Construction 2021 Obligations]],Table2[[#This Row],[Paving 2021 Obligations]])</f>
        <v>467809.16</v>
      </c>
      <c r="AG1295" s="3">
        <v>0</v>
      </c>
      <c r="AH1295" s="3">
        <v>0</v>
      </c>
      <c r="AI1295" s="3">
        <v>3931748.05</v>
      </c>
      <c r="AJ1295" s="3">
        <v>0</v>
      </c>
      <c r="AK1295" s="3">
        <v>3931748.05</v>
      </c>
      <c r="AL1295" s="43" t="s">
        <v>153</v>
      </c>
    </row>
    <row r="1296" spans="1:38" ht="30" hidden="1" x14ac:dyDescent="0.25">
      <c r="A1296" s="47">
        <v>44710.05</v>
      </c>
      <c r="B1296" s="48">
        <v>2</v>
      </c>
      <c r="C1296" s="49" t="s">
        <v>73</v>
      </c>
      <c r="D1296" s="50">
        <v>41124</v>
      </c>
      <c r="E1296" s="49" t="s">
        <v>142</v>
      </c>
      <c r="F1296" s="50">
        <v>44154</v>
      </c>
      <c r="G1296" s="49" t="s">
        <v>142</v>
      </c>
      <c r="H1296" s="51" t="s">
        <v>154</v>
      </c>
      <c r="I1296" s="49" t="s">
        <v>155</v>
      </c>
      <c r="J1296" s="49" t="s">
        <v>148</v>
      </c>
      <c r="K1296" s="49"/>
      <c r="L1296" s="52" t="s">
        <v>149</v>
      </c>
      <c r="M1296" s="51" t="s">
        <v>156</v>
      </c>
      <c r="N1296" s="51"/>
      <c r="O1296" s="49" t="s">
        <v>151</v>
      </c>
      <c r="P1296" s="51" t="s">
        <v>152</v>
      </c>
      <c r="Q1296" s="51"/>
      <c r="R1296" s="111"/>
      <c r="S1296" s="111"/>
      <c r="T1296" s="120"/>
      <c r="U1296" s="55" t="s">
        <v>32</v>
      </c>
      <c r="V1296" s="52"/>
      <c r="W1296" s="49"/>
      <c r="X1296" s="52" t="s">
        <v>43</v>
      </c>
      <c r="Y1296" s="49"/>
      <c r="Z1296" s="127" t="s">
        <v>20457</v>
      </c>
      <c r="AA1296" s="51"/>
      <c r="AB1296" s="54">
        <v>0</v>
      </c>
      <c r="AC1296" s="54">
        <v>0</v>
      </c>
      <c r="AD1296" s="54">
        <v>423830.32</v>
      </c>
      <c r="AE1296" s="54">
        <v>0</v>
      </c>
      <c r="AF1296" s="3">
        <f>SUM(Table2[[#This Row],[PE 2021 Obligations]],Table2[[#This Row],[ROW 2021 Obligations]],Table2[[#This Row],[Construction 2021 Obligations]],Table2[[#This Row],[Paving 2021 Obligations]])</f>
        <v>423830.32</v>
      </c>
      <c r="AG1296" s="54">
        <v>0</v>
      </c>
      <c r="AH1296" s="54">
        <v>0</v>
      </c>
      <c r="AI1296" s="54">
        <v>3557152.89</v>
      </c>
      <c r="AJ1296" s="54">
        <v>0</v>
      </c>
      <c r="AK1296" s="54">
        <v>3557152.89</v>
      </c>
      <c r="AL1296" s="49" t="s">
        <v>157</v>
      </c>
    </row>
    <row r="1297" spans="1:38" ht="30" hidden="1" x14ac:dyDescent="0.25">
      <c r="A1297" s="13">
        <v>45258.05</v>
      </c>
      <c r="B1297" s="15">
        <v>1</v>
      </c>
      <c r="C1297" s="43" t="s">
        <v>73</v>
      </c>
      <c r="D1297" s="44">
        <v>41124</v>
      </c>
      <c r="E1297" s="43" t="s">
        <v>142</v>
      </c>
      <c r="F1297" s="44">
        <v>44155</v>
      </c>
      <c r="G1297" s="43" t="s">
        <v>142</v>
      </c>
      <c r="H1297" s="45" t="s">
        <v>158</v>
      </c>
      <c r="I1297" s="43" t="s">
        <v>159</v>
      </c>
      <c r="J1297" s="43" t="s">
        <v>148</v>
      </c>
      <c r="K1297" s="43"/>
      <c r="L1297" s="46" t="s">
        <v>149</v>
      </c>
      <c r="M1297" s="45" t="s">
        <v>160</v>
      </c>
      <c r="N1297" s="45"/>
      <c r="O1297" s="43" t="s">
        <v>151</v>
      </c>
      <c r="P1297" s="45" t="s">
        <v>152</v>
      </c>
      <c r="Q1297" s="45"/>
      <c r="R1297" s="112"/>
      <c r="S1297" s="112"/>
      <c r="T1297" s="59"/>
      <c r="U1297" s="56" t="s">
        <v>32</v>
      </c>
      <c r="V1297" s="46"/>
      <c r="W1297" s="43"/>
      <c r="X1297" s="46" t="s">
        <v>43</v>
      </c>
      <c r="Y1297" s="43"/>
      <c r="Z1297" s="112" t="s">
        <v>20457</v>
      </c>
      <c r="AA1297" s="45"/>
      <c r="AB1297" s="3">
        <v>0</v>
      </c>
      <c r="AC1297" s="3">
        <v>0</v>
      </c>
      <c r="AD1297" s="3">
        <v>680977</v>
      </c>
      <c r="AE1297" s="3">
        <v>0</v>
      </c>
      <c r="AF1297" s="3">
        <f>SUM(Table2[[#This Row],[PE 2021 Obligations]],Table2[[#This Row],[ROW 2021 Obligations]],Table2[[#This Row],[Construction 2021 Obligations]],Table2[[#This Row],[Paving 2021 Obligations]])</f>
        <v>680977</v>
      </c>
      <c r="AG1297" s="3">
        <v>0</v>
      </c>
      <c r="AH1297" s="3">
        <v>0</v>
      </c>
      <c r="AI1297" s="3">
        <v>5898061.2199999997</v>
      </c>
      <c r="AJ1297" s="3">
        <v>0</v>
      </c>
      <c r="AK1297" s="3">
        <v>5898061.2199999997</v>
      </c>
      <c r="AL1297" s="43" t="s">
        <v>161</v>
      </c>
    </row>
    <row r="1298" spans="1:38" ht="30" hidden="1" x14ac:dyDescent="0.25">
      <c r="A1298" s="47">
        <v>45613.05</v>
      </c>
      <c r="B1298" s="48">
        <v>2</v>
      </c>
      <c r="C1298" s="49" t="s">
        <v>73</v>
      </c>
      <c r="D1298" s="50">
        <v>41124</v>
      </c>
      <c r="E1298" s="49" t="s">
        <v>142</v>
      </c>
      <c r="F1298" s="50">
        <v>44155</v>
      </c>
      <c r="G1298" s="49" t="s">
        <v>142</v>
      </c>
      <c r="H1298" s="51" t="s">
        <v>162</v>
      </c>
      <c r="I1298" s="49" t="s">
        <v>163</v>
      </c>
      <c r="J1298" s="49" t="s">
        <v>148</v>
      </c>
      <c r="K1298" s="49"/>
      <c r="L1298" s="52" t="s">
        <v>149</v>
      </c>
      <c r="M1298" s="51" t="s">
        <v>164</v>
      </c>
      <c r="N1298" s="51"/>
      <c r="O1298" s="49" t="s">
        <v>151</v>
      </c>
      <c r="P1298" s="51" t="s">
        <v>152</v>
      </c>
      <c r="Q1298" s="51"/>
      <c r="R1298" s="111"/>
      <c r="S1298" s="111"/>
      <c r="T1298" s="120"/>
      <c r="U1298" s="55" t="s">
        <v>32</v>
      </c>
      <c r="V1298" s="52"/>
      <c r="W1298" s="49"/>
      <c r="X1298" s="52" t="s">
        <v>43</v>
      </c>
      <c r="Y1298" s="49"/>
      <c r="Z1298" s="112" t="s">
        <v>20457</v>
      </c>
      <c r="AA1298" s="51"/>
      <c r="AB1298" s="54">
        <v>0</v>
      </c>
      <c r="AC1298" s="54">
        <v>0</v>
      </c>
      <c r="AD1298" s="54">
        <v>430502.28</v>
      </c>
      <c r="AE1298" s="54">
        <v>0</v>
      </c>
      <c r="AF1298" s="3">
        <f>SUM(Table2[[#This Row],[PE 2021 Obligations]],Table2[[#This Row],[ROW 2021 Obligations]],Table2[[#This Row],[Construction 2021 Obligations]],Table2[[#This Row],[Paving 2021 Obligations]])</f>
        <v>430502.28</v>
      </c>
      <c r="AG1298" s="54">
        <v>0</v>
      </c>
      <c r="AH1298" s="54">
        <v>0</v>
      </c>
      <c r="AI1298" s="54">
        <v>3669334.8</v>
      </c>
      <c r="AJ1298" s="54">
        <v>0</v>
      </c>
      <c r="AK1298" s="54">
        <v>3669334.8</v>
      </c>
      <c r="AL1298" s="49" t="s">
        <v>165</v>
      </c>
    </row>
    <row r="1299" spans="1:38" ht="30" hidden="1" x14ac:dyDescent="0.25">
      <c r="A1299" s="47">
        <v>45820.05</v>
      </c>
      <c r="B1299" s="48">
        <v>2</v>
      </c>
      <c r="C1299" s="49" t="s">
        <v>73</v>
      </c>
      <c r="D1299" s="50">
        <v>42650</v>
      </c>
      <c r="E1299" s="49" t="s">
        <v>142</v>
      </c>
      <c r="F1299" s="50">
        <v>44155</v>
      </c>
      <c r="G1299" s="49" t="s">
        <v>142</v>
      </c>
      <c r="H1299" s="51" t="s">
        <v>170</v>
      </c>
      <c r="I1299" s="49" t="s">
        <v>155</v>
      </c>
      <c r="J1299" s="49" t="s">
        <v>148</v>
      </c>
      <c r="K1299" s="49"/>
      <c r="L1299" s="52" t="s">
        <v>149</v>
      </c>
      <c r="M1299" s="51" t="s">
        <v>171</v>
      </c>
      <c r="N1299" s="51"/>
      <c r="O1299" s="49" t="s">
        <v>151</v>
      </c>
      <c r="P1299" s="51" t="s">
        <v>152</v>
      </c>
      <c r="Q1299" s="51"/>
      <c r="R1299" s="111"/>
      <c r="S1299" s="111"/>
      <c r="T1299" s="120"/>
      <c r="U1299" s="55" t="s">
        <v>32</v>
      </c>
      <c r="V1299" s="52"/>
      <c r="W1299" s="49"/>
      <c r="X1299" s="52" t="s">
        <v>43</v>
      </c>
      <c r="Y1299" s="49"/>
      <c r="Z1299" s="112" t="s">
        <v>20457</v>
      </c>
      <c r="AA1299" s="51"/>
      <c r="AB1299" s="54">
        <v>0</v>
      </c>
      <c r="AC1299" s="54">
        <v>0</v>
      </c>
      <c r="AD1299" s="54">
        <v>274547.95</v>
      </c>
      <c r="AE1299" s="54">
        <v>0</v>
      </c>
      <c r="AF1299" s="3">
        <f>SUM(Table2[[#This Row],[PE 2021 Obligations]],Table2[[#This Row],[ROW 2021 Obligations]],Table2[[#This Row],[Construction 2021 Obligations]],Table2[[#This Row],[Paving 2021 Obligations]])</f>
        <v>274547.95</v>
      </c>
      <c r="AG1299" s="54">
        <v>0</v>
      </c>
      <c r="AH1299" s="54">
        <v>0</v>
      </c>
      <c r="AI1299" s="54">
        <v>1053836.19</v>
      </c>
      <c r="AJ1299" s="54">
        <v>0</v>
      </c>
      <c r="AK1299" s="54">
        <v>1053836.19</v>
      </c>
      <c r="AL1299" s="49" t="s">
        <v>172</v>
      </c>
    </row>
    <row r="1300" spans="1:38" hidden="1" x14ac:dyDescent="0.25">
      <c r="A1300" s="13">
        <v>46399</v>
      </c>
      <c r="B1300" s="15">
        <v>3</v>
      </c>
      <c r="C1300" s="43" t="s">
        <v>73</v>
      </c>
      <c r="D1300" s="44">
        <v>37843</v>
      </c>
      <c r="E1300" s="43" t="s">
        <v>32</v>
      </c>
      <c r="F1300" s="44">
        <v>44252</v>
      </c>
      <c r="G1300" s="43" t="s">
        <v>102</v>
      </c>
      <c r="H1300" s="45" t="s">
        <v>173</v>
      </c>
      <c r="I1300" s="43"/>
      <c r="J1300" s="43"/>
      <c r="K1300" s="43"/>
      <c r="L1300" s="46"/>
      <c r="M1300" s="45" t="s">
        <v>174</v>
      </c>
      <c r="N1300" s="45"/>
      <c r="O1300" s="43" t="s">
        <v>151</v>
      </c>
      <c r="P1300" s="45" t="s">
        <v>144</v>
      </c>
      <c r="Q1300" s="45"/>
      <c r="R1300" s="112"/>
      <c r="S1300" s="112"/>
      <c r="T1300" s="59"/>
      <c r="U1300" s="10">
        <v>0</v>
      </c>
      <c r="V1300" s="46"/>
      <c r="W1300" s="43"/>
      <c r="X1300" s="46" t="s">
        <v>43</v>
      </c>
      <c r="Y1300" s="43"/>
      <c r="Z1300" s="111" t="s">
        <v>20458</v>
      </c>
      <c r="AA1300" s="45"/>
      <c r="AB1300" s="3">
        <v>0</v>
      </c>
      <c r="AC1300" s="3">
        <v>5000</v>
      </c>
      <c r="AD1300" s="3">
        <v>736216.14</v>
      </c>
      <c r="AE1300" s="3">
        <v>0</v>
      </c>
      <c r="AF1300" s="3">
        <f>SUM(Table2[[#This Row],[PE 2021 Obligations]],Table2[[#This Row],[ROW 2021 Obligations]],Table2[[#This Row],[Construction 2021 Obligations]],Table2[[#This Row],[Paving 2021 Obligations]])</f>
        <v>741216.14</v>
      </c>
      <c r="AG1300" s="3">
        <v>0</v>
      </c>
      <c r="AH1300" s="3">
        <v>5000</v>
      </c>
      <c r="AI1300" s="3">
        <v>1240684</v>
      </c>
      <c r="AJ1300" s="3">
        <v>0</v>
      </c>
      <c r="AK1300" s="3">
        <v>1245684</v>
      </c>
      <c r="AL1300" s="43" t="s">
        <v>175</v>
      </c>
    </row>
    <row r="1301" spans="1:38" hidden="1" x14ac:dyDescent="0.25">
      <c r="A1301" s="13">
        <v>46797</v>
      </c>
      <c r="B1301" s="15">
        <v>1</v>
      </c>
      <c r="C1301" s="43" t="s">
        <v>73</v>
      </c>
      <c r="D1301" s="44">
        <v>37843</v>
      </c>
      <c r="E1301" s="43" t="s">
        <v>32</v>
      </c>
      <c r="F1301" s="44">
        <v>44174</v>
      </c>
      <c r="G1301" s="43" t="s">
        <v>75</v>
      </c>
      <c r="H1301" s="45" t="s">
        <v>182</v>
      </c>
      <c r="I1301" s="43"/>
      <c r="J1301" s="43"/>
      <c r="K1301" s="43"/>
      <c r="L1301" s="46"/>
      <c r="M1301" s="45" t="s">
        <v>183</v>
      </c>
      <c r="N1301" s="45"/>
      <c r="O1301" s="43" t="s">
        <v>78</v>
      </c>
      <c r="P1301" s="45" t="s">
        <v>144</v>
      </c>
      <c r="Q1301" s="45"/>
      <c r="R1301" s="112"/>
      <c r="S1301" s="112"/>
      <c r="T1301" s="59"/>
      <c r="U1301" s="10">
        <v>0</v>
      </c>
      <c r="V1301" s="46"/>
      <c r="W1301" s="43"/>
      <c r="X1301" s="46" t="s">
        <v>43</v>
      </c>
      <c r="Y1301" s="43"/>
      <c r="Z1301" s="111" t="s">
        <v>20458</v>
      </c>
      <c r="AA1301" s="45"/>
      <c r="AB1301" s="3">
        <v>0</v>
      </c>
      <c r="AC1301" s="3">
        <v>0</v>
      </c>
      <c r="AD1301" s="3">
        <v>880000</v>
      </c>
      <c r="AE1301" s="3">
        <v>0</v>
      </c>
      <c r="AF1301" s="3">
        <f>SUM(Table2[[#This Row],[PE 2021 Obligations]],Table2[[#This Row],[ROW 2021 Obligations]],Table2[[#This Row],[Construction 2021 Obligations]],Table2[[#This Row],[Paving 2021 Obligations]])</f>
        <v>880000</v>
      </c>
      <c r="AG1301" s="3">
        <v>0</v>
      </c>
      <c r="AH1301" s="3">
        <v>0</v>
      </c>
      <c r="AI1301" s="3">
        <v>1240000</v>
      </c>
      <c r="AJ1301" s="3">
        <v>0</v>
      </c>
      <c r="AK1301" s="3">
        <v>1240000</v>
      </c>
      <c r="AL1301" s="43" t="s">
        <v>184</v>
      </c>
    </row>
    <row r="1302" spans="1:38" hidden="1" x14ac:dyDescent="0.25">
      <c r="A1302" s="47">
        <v>46815</v>
      </c>
      <c r="B1302" s="48">
        <v>3</v>
      </c>
      <c r="C1302" s="49" t="s">
        <v>47</v>
      </c>
      <c r="D1302" s="50">
        <v>37843</v>
      </c>
      <c r="E1302" s="49" t="s">
        <v>32</v>
      </c>
      <c r="F1302" s="50">
        <v>38169</v>
      </c>
      <c r="G1302" s="49" t="s">
        <v>32</v>
      </c>
      <c r="H1302" s="51" t="s">
        <v>69</v>
      </c>
      <c r="I1302" s="49"/>
      <c r="J1302" s="49"/>
      <c r="K1302" s="49"/>
      <c r="L1302" s="52"/>
      <c r="M1302" s="51" t="s">
        <v>185</v>
      </c>
      <c r="N1302" s="51"/>
      <c r="O1302" s="49" t="s">
        <v>78</v>
      </c>
      <c r="P1302" s="51"/>
      <c r="Q1302" s="51"/>
      <c r="R1302" s="111"/>
      <c r="S1302" s="111"/>
      <c r="T1302" s="120"/>
      <c r="U1302" s="53">
        <v>0</v>
      </c>
      <c r="V1302" s="52"/>
      <c r="W1302" s="49"/>
      <c r="X1302" s="52" t="s">
        <v>43</v>
      </c>
      <c r="Y1302" s="49"/>
      <c r="Z1302" s="111" t="s">
        <v>20458</v>
      </c>
      <c r="AA1302" s="51"/>
      <c r="AB1302" s="54">
        <v>0</v>
      </c>
      <c r="AC1302" s="54">
        <v>115864.11</v>
      </c>
      <c r="AD1302" s="54">
        <v>0</v>
      </c>
      <c r="AE1302" s="54">
        <v>0</v>
      </c>
      <c r="AF1302" s="3">
        <f>SUM(Table2[[#This Row],[PE 2021 Obligations]],Table2[[#This Row],[ROW 2021 Obligations]],Table2[[#This Row],[Construction 2021 Obligations]],Table2[[#This Row],[Paving 2021 Obligations]])</f>
        <v>115864.11</v>
      </c>
      <c r="AG1302" s="54">
        <v>0</v>
      </c>
      <c r="AH1302" s="54">
        <v>115864.11</v>
      </c>
      <c r="AI1302" s="54">
        <v>0</v>
      </c>
      <c r="AJ1302" s="54">
        <v>0</v>
      </c>
      <c r="AK1302" s="54">
        <v>115864.11</v>
      </c>
      <c r="AL1302" s="49"/>
    </row>
    <row r="1303" spans="1:38" hidden="1" x14ac:dyDescent="0.25">
      <c r="A1303" s="47">
        <v>48099</v>
      </c>
      <c r="B1303" s="48">
        <v>6</v>
      </c>
      <c r="C1303" s="49" t="s">
        <v>73</v>
      </c>
      <c r="D1303" s="50">
        <v>37843</v>
      </c>
      <c r="E1303" s="49" t="s">
        <v>32</v>
      </c>
      <c r="F1303" s="50">
        <v>43418</v>
      </c>
      <c r="G1303" s="49" t="s">
        <v>75</v>
      </c>
      <c r="H1303" s="51" t="s">
        <v>76</v>
      </c>
      <c r="I1303" s="49"/>
      <c r="J1303" s="49"/>
      <c r="K1303" s="49"/>
      <c r="L1303" s="52"/>
      <c r="M1303" s="51" t="s">
        <v>189</v>
      </c>
      <c r="N1303" s="51"/>
      <c r="O1303" s="49" t="s">
        <v>78</v>
      </c>
      <c r="P1303" s="51"/>
      <c r="Q1303" s="51"/>
      <c r="R1303" s="111"/>
      <c r="S1303" s="111"/>
      <c r="T1303" s="120"/>
      <c r="U1303" s="53">
        <v>0</v>
      </c>
      <c r="V1303" s="52"/>
      <c r="W1303" s="49"/>
      <c r="X1303" s="52" t="s">
        <v>43</v>
      </c>
      <c r="Y1303" s="49"/>
      <c r="Z1303" s="111" t="s">
        <v>20458</v>
      </c>
      <c r="AA1303" s="51"/>
      <c r="AB1303" s="54">
        <v>500000</v>
      </c>
      <c r="AC1303" s="54">
        <v>0</v>
      </c>
      <c r="AD1303" s="54">
        <v>0</v>
      </c>
      <c r="AE1303" s="54">
        <v>0</v>
      </c>
      <c r="AF1303" s="3">
        <f>SUM(Table2[[#This Row],[PE 2021 Obligations]],Table2[[#This Row],[ROW 2021 Obligations]],Table2[[#This Row],[Construction 2021 Obligations]],Table2[[#This Row],[Paving 2021 Obligations]])</f>
        <v>500000</v>
      </c>
      <c r="AG1303" s="54">
        <v>27163000</v>
      </c>
      <c r="AH1303" s="54">
        <v>0</v>
      </c>
      <c r="AI1303" s="54">
        <v>0</v>
      </c>
      <c r="AJ1303" s="54">
        <v>0</v>
      </c>
      <c r="AK1303" s="54">
        <v>27163000</v>
      </c>
      <c r="AL1303" s="49"/>
    </row>
    <row r="1304" spans="1:38" hidden="1" x14ac:dyDescent="0.25">
      <c r="A1304" s="13">
        <v>48158</v>
      </c>
      <c r="B1304" s="15">
        <v>6</v>
      </c>
      <c r="C1304" s="43" t="s">
        <v>73</v>
      </c>
      <c r="D1304" s="44">
        <v>37843</v>
      </c>
      <c r="E1304" s="43" t="s">
        <v>32</v>
      </c>
      <c r="F1304" s="44">
        <v>43418</v>
      </c>
      <c r="G1304" s="43" t="s">
        <v>75</v>
      </c>
      <c r="H1304" s="45" t="s">
        <v>76</v>
      </c>
      <c r="I1304" s="43"/>
      <c r="J1304" s="43"/>
      <c r="K1304" s="43"/>
      <c r="L1304" s="46"/>
      <c r="M1304" s="45" t="s">
        <v>190</v>
      </c>
      <c r="N1304" s="45"/>
      <c r="O1304" s="43" t="s">
        <v>151</v>
      </c>
      <c r="P1304" s="45" t="s">
        <v>78</v>
      </c>
      <c r="Q1304" s="45"/>
      <c r="R1304" s="112"/>
      <c r="S1304" s="112"/>
      <c r="T1304" s="59"/>
      <c r="U1304" s="10">
        <v>0</v>
      </c>
      <c r="V1304" s="46"/>
      <c r="W1304" s="43"/>
      <c r="X1304" s="46" t="s">
        <v>43</v>
      </c>
      <c r="Y1304" s="43"/>
      <c r="Z1304" s="111" t="s">
        <v>20458</v>
      </c>
      <c r="AA1304" s="45"/>
      <c r="AB1304" s="3">
        <v>-180000</v>
      </c>
      <c r="AC1304" s="3">
        <v>0</v>
      </c>
      <c r="AD1304" s="3">
        <v>0</v>
      </c>
      <c r="AE1304" s="3">
        <v>0</v>
      </c>
      <c r="AF1304" s="3">
        <f>SUM(Table2[[#This Row],[PE 2021 Obligations]],Table2[[#This Row],[ROW 2021 Obligations]],Table2[[#This Row],[Construction 2021 Obligations]],Table2[[#This Row],[Paving 2021 Obligations]])</f>
        <v>-180000</v>
      </c>
      <c r="AG1304" s="3">
        <v>717211.98</v>
      </c>
      <c r="AH1304" s="3">
        <v>0</v>
      </c>
      <c r="AI1304" s="3">
        <v>0</v>
      </c>
      <c r="AJ1304" s="3">
        <v>0</v>
      </c>
      <c r="AK1304" s="3">
        <v>717211.98</v>
      </c>
      <c r="AL1304" s="43"/>
    </row>
    <row r="1305" spans="1:38" hidden="1" x14ac:dyDescent="0.25">
      <c r="A1305" s="47">
        <v>48243</v>
      </c>
      <c r="B1305" s="48">
        <v>6</v>
      </c>
      <c r="C1305" s="49" t="s">
        <v>73</v>
      </c>
      <c r="D1305" s="50">
        <v>37843</v>
      </c>
      <c r="E1305" s="49" t="s">
        <v>32</v>
      </c>
      <c r="F1305" s="50">
        <v>44175</v>
      </c>
      <c r="G1305" s="49" t="s">
        <v>142</v>
      </c>
      <c r="H1305" s="51" t="s">
        <v>76</v>
      </c>
      <c r="I1305" s="49"/>
      <c r="J1305" s="49"/>
      <c r="K1305" s="49"/>
      <c r="L1305" s="52"/>
      <c r="M1305" s="51" t="s">
        <v>191</v>
      </c>
      <c r="N1305" s="51"/>
      <c r="O1305" s="49" t="s">
        <v>78</v>
      </c>
      <c r="P1305" s="51" t="s">
        <v>144</v>
      </c>
      <c r="Q1305" s="51"/>
      <c r="R1305" s="111"/>
      <c r="S1305" s="111"/>
      <c r="T1305" s="120"/>
      <c r="U1305" s="53">
        <v>0</v>
      </c>
      <c r="V1305" s="52"/>
      <c r="W1305" s="49"/>
      <c r="X1305" s="52" t="s">
        <v>43</v>
      </c>
      <c r="Y1305" s="49"/>
      <c r="Z1305" s="111" t="s">
        <v>20458</v>
      </c>
      <c r="AA1305" s="51"/>
      <c r="AB1305" s="54">
        <v>0</v>
      </c>
      <c r="AC1305" s="54">
        <v>0</v>
      </c>
      <c r="AD1305" s="54">
        <v>-762131.85</v>
      </c>
      <c r="AE1305" s="54">
        <v>0</v>
      </c>
      <c r="AF1305" s="3">
        <f>SUM(Table2[[#This Row],[PE 2021 Obligations]],Table2[[#This Row],[ROW 2021 Obligations]],Table2[[#This Row],[Construction 2021 Obligations]],Table2[[#This Row],[Paving 2021 Obligations]])</f>
        <v>-762131.85</v>
      </c>
      <c r="AG1305" s="54">
        <v>0</v>
      </c>
      <c r="AH1305" s="54">
        <v>0</v>
      </c>
      <c r="AI1305" s="54">
        <v>236685.37</v>
      </c>
      <c r="AJ1305" s="54">
        <v>0</v>
      </c>
      <c r="AK1305" s="54">
        <v>236685.37</v>
      </c>
      <c r="AL1305" s="49" t="s">
        <v>193</v>
      </c>
    </row>
    <row r="1306" spans="1:38" hidden="1" x14ac:dyDescent="0.25">
      <c r="A1306" s="13">
        <v>48250</v>
      </c>
      <c r="B1306" s="15">
        <v>6</v>
      </c>
      <c r="C1306" s="43" t="s">
        <v>73</v>
      </c>
      <c r="D1306" s="44">
        <v>37843</v>
      </c>
      <c r="E1306" s="43" t="s">
        <v>32</v>
      </c>
      <c r="F1306" s="44">
        <v>43418</v>
      </c>
      <c r="G1306" s="43" t="s">
        <v>75</v>
      </c>
      <c r="H1306" s="45" t="s">
        <v>76</v>
      </c>
      <c r="I1306" s="43"/>
      <c r="J1306" s="43"/>
      <c r="K1306" s="43"/>
      <c r="L1306" s="46"/>
      <c r="M1306" s="45" t="s">
        <v>194</v>
      </c>
      <c r="N1306" s="45"/>
      <c r="O1306" s="43" t="s">
        <v>78</v>
      </c>
      <c r="P1306" s="45"/>
      <c r="Q1306" s="45"/>
      <c r="R1306" s="112"/>
      <c r="S1306" s="112"/>
      <c r="T1306" s="59"/>
      <c r="U1306" s="10">
        <v>0</v>
      </c>
      <c r="V1306" s="46"/>
      <c r="W1306" s="43"/>
      <c r="X1306" s="46" t="s">
        <v>43</v>
      </c>
      <c r="Y1306" s="43"/>
      <c r="Z1306" s="111" t="s">
        <v>20458</v>
      </c>
      <c r="AA1306" s="45"/>
      <c r="AB1306" s="3">
        <v>0</v>
      </c>
      <c r="AC1306" s="3">
        <v>0</v>
      </c>
      <c r="AD1306" s="3">
        <v>-168924.04</v>
      </c>
      <c r="AE1306" s="3">
        <v>0</v>
      </c>
      <c r="AF1306" s="3">
        <f>SUM(Table2[[#This Row],[PE 2021 Obligations]],Table2[[#This Row],[ROW 2021 Obligations]],Table2[[#This Row],[Construction 2021 Obligations]],Table2[[#This Row],[Paving 2021 Obligations]])</f>
        <v>-168924.04</v>
      </c>
      <c r="AG1306" s="3">
        <v>0</v>
      </c>
      <c r="AH1306" s="3">
        <v>0</v>
      </c>
      <c r="AI1306" s="3">
        <v>1598075.96</v>
      </c>
      <c r="AJ1306" s="3">
        <v>0</v>
      </c>
      <c r="AK1306" s="3">
        <v>1598075.96</v>
      </c>
      <c r="AL1306" s="43" t="s">
        <v>195</v>
      </c>
    </row>
    <row r="1307" spans="1:38" hidden="1" x14ac:dyDescent="0.25">
      <c r="A1307" s="47">
        <v>70001</v>
      </c>
      <c r="B1307" s="48">
        <v>1</v>
      </c>
      <c r="C1307" s="49" t="s">
        <v>73</v>
      </c>
      <c r="D1307" s="50">
        <v>40038</v>
      </c>
      <c r="E1307" s="49" t="s">
        <v>32</v>
      </c>
      <c r="F1307" s="50">
        <v>43475</v>
      </c>
      <c r="G1307" s="49" t="s">
        <v>75</v>
      </c>
      <c r="H1307" s="51" t="s">
        <v>196</v>
      </c>
      <c r="I1307" s="49"/>
      <c r="J1307" s="49"/>
      <c r="K1307" s="49"/>
      <c r="L1307" s="52"/>
      <c r="M1307" s="51" t="s">
        <v>197</v>
      </c>
      <c r="N1307" s="51"/>
      <c r="O1307" s="49" t="s">
        <v>151</v>
      </c>
      <c r="P1307" s="51" t="s">
        <v>198</v>
      </c>
      <c r="Q1307" s="51"/>
      <c r="R1307" s="111"/>
      <c r="S1307" s="111"/>
      <c r="T1307" s="120"/>
      <c r="U1307" s="55" t="s">
        <v>32</v>
      </c>
      <c r="V1307" s="52"/>
      <c r="W1307" s="49"/>
      <c r="X1307" s="52" t="s">
        <v>43</v>
      </c>
      <c r="Y1307" s="49"/>
      <c r="Z1307" s="111" t="s">
        <v>20458</v>
      </c>
      <c r="AA1307" s="51"/>
      <c r="AB1307" s="54">
        <v>0</v>
      </c>
      <c r="AC1307" s="54">
        <v>0</v>
      </c>
      <c r="AD1307" s="54">
        <v>1642472.21</v>
      </c>
      <c r="AE1307" s="54">
        <v>0</v>
      </c>
      <c r="AF1307" s="3">
        <f>SUM(Table2[[#This Row],[PE 2021 Obligations]],Table2[[#This Row],[ROW 2021 Obligations]],Table2[[#This Row],[Construction 2021 Obligations]],Table2[[#This Row],[Paving 2021 Obligations]])</f>
        <v>1642472.21</v>
      </c>
      <c r="AG1307" s="54">
        <v>0</v>
      </c>
      <c r="AH1307" s="54">
        <v>0</v>
      </c>
      <c r="AI1307" s="54">
        <v>30811651.899999999</v>
      </c>
      <c r="AJ1307" s="54">
        <v>0</v>
      </c>
      <c r="AK1307" s="54">
        <v>30811651.899999999</v>
      </c>
      <c r="AL1307" s="49" t="s">
        <v>199</v>
      </c>
    </row>
    <row r="1308" spans="1:38" hidden="1" x14ac:dyDescent="0.25">
      <c r="A1308" s="13">
        <v>70002</v>
      </c>
      <c r="B1308" s="15">
        <v>3</v>
      </c>
      <c r="C1308" s="43" t="s">
        <v>73</v>
      </c>
      <c r="D1308" s="44">
        <v>40038</v>
      </c>
      <c r="E1308" s="43" t="s">
        <v>32</v>
      </c>
      <c r="F1308" s="44">
        <v>43489</v>
      </c>
      <c r="G1308" s="43" t="s">
        <v>75</v>
      </c>
      <c r="H1308" s="45" t="s">
        <v>200</v>
      </c>
      <c r="I1308" s="43"/>
      <c r="J1308" s="43"/>
      <c r="K1308" s="43"/>
      <c r="L1308" s="46"/>
      <c r="M1308" s="45" t="s">
        <v>201</v>
      </c>
      <c r="N1308" s="45"/>
      <c r="O1308" s="43" t="s">
        <v>151</v>
      </c>
      <c r="P1308" s="45" t="s">
        <v>198</v>
      </c>
      <c r="Q1308" s="45"/>
      <c r="R1308" s="112"/>
      <c r="S1308" s="112"/>
      <c r="T1308" s="59"/>
      <c r="U1308" s="56" t="s">
        <v>32</v>
      </c>
      <c r="V1308" s="46"/>
      <c r="W1308" s="43"/>
      <c r="X1308" s="46" t="s">
        <v>43</v>
      </c>
      <c r="Y1308" s="43"/>
      <c r="Z1308" s="111" t="s">
        <v>20458</v>
      </c>
      <c r="AA1308" s="45"/>
      <c r="AB1308" s="3">
        <v>0</v>
      </c>
      <c r="AC1308" s="3">
        <v>0</v>
      </c>
      <c r="AD1308" s="3">
        <v>1150266.99</v>
      </c>
      <c r="AE1308" s="3">
        <v>0</v>
      </c>
      <c r="AF1308" s="3">
        <f>SUM(Table2[[#This Row],[PE 2021 Obligations]],Table2[[#This Row],[ROW 2021 Obligations]],Table2[[#This Row],[Construction 2021 Obligations]],Table2[[#This Row],[Paving 2021 Obligations]])</f>
        <v>1150266.99</v>
      </c>
      <c r="AG1308" s="3">
        <v>0</v>
      </c>
      <c r="AH1308" s="3">
        <v>0</v>
      </c>
      <c r="AI1308" s="3">
        <v>16722291.869999999</v>
      </c>
      <c r="AJ1308" s="3">
        <v>0</v>
      </c>
      <c r="AK1308" s="3">
        <v>16722291.869999999</v>
      </c>
      <c r="AL1308" s="43" t="s">
        <v>202</v>
      </c>
    </row>
    <row r="1309" spans="1:38" hidden="1" x14ac:dyDescent="0.25">
      <c r="A1309" s="47">
        <v>70003</v>
      </c>
      <c r="B1309" s="48">
        <v>4</v>
      </c>
      <c r="C1309" s="49" t="s">
        <v>73</v>
      </c>
      <c r="D1309" s="50">
        <v>40038</v>
      </c>
      <c r="E1309" s="49" t="s">
        <v>32</v>
      </c>
      <c r="F1309" s="50">
        <v>43488</v>
      </c>
      <c r="G1309" s="49" t="s">
        <v>75</v>
      </c>
      <c r="H1309" s="51" t="s">
        <v>203</v>
      </c>
      <c r="I1309" s="49"/>
      <c r="J1309" s="49"/>
      <c r="K1309" s="49"/>
      <c r="L1309" s="52"/>
      <c r="M1309" s="51" t="s">
        <v>204</v>
      </c>
      <c r="N1309" s="51"/>
      <c r="O1309" s="49" t="s">
        <v>151</v>
      </c>
      <c r="P1309" s="51" t="s">
        <v>198</v>
      </c>
      <c r="Q1309" s="51"/>
      <c r="R1309" s="111"/>
      <c r="S1309" s="111"/>
      <c r="T1309" s="120"/>
      <c r="U1309" s="55" t="s">
        <v>32</v>
      </c>
      <c r="V1309" s="52"/>
      <c r="W1309" s="49"/>
      <c r="X1309" s="52" t="s">
        <v>43</v>
      </c>
      <c r="Y1309" s="49"/>
      <c r="Z1309" s="111" t="s">
        <v>20458</v>
      </c>
      <c r="AA1309" s="51"/>
      <c r="AB1309" s="54">
        <v>0</v>
      </c>
      <c r="AC1309" s="54">
        <v>0</v>
      </c>
      <c r="AD1309" s="54">
        <v>1016089.42</v>
      </c>
      <c r="AE1309" s="54">
        <v>0</v>
      </c>
      <c r="AF1309" s="3">
        <f>SUM(Table2[[#This Row],[PE 2021 Obligations]],Table2[[#This Row],[ROW 2021 Obligations]],Table2[[#This Row],[Construction 2021 Obligations]],Table2[[#This Row],[Paving 2021 Obligations]])</f>
        <v>1016089.42</v>
      </c>
      <c r="AG1309" s="54">
        <v>0</v>
      </c>
      <c r="AH1309" s="54">
        <v>0</v>
      </c>
      <c r="AI1309" s="54">
        <v>22104480.02</v>
      </c>
      <c r="AJ1309" s="54">
        <v>0</v>
      </c>
      <c r="AK1309" s="54">
        <v>22104480.02</v>
      </c>
      <c r="AL1309" s="49" t="s">
        <v>205</v>
      </c>
    </row>
    <row r="1310" spans="1:38" hidden="1" x14ac:dyDescent="0.25">
      <c r="A1310" s="13">
        <v>70004</v>
      </c>
      <c r="B1310" s="15">
        <v>2</v>
      </c>
      <c r="C1310" s="43" t="s">
        <v>73</v>
      </c>
      <c r="D1310" s="44">
        <v>40038</v>
      </c>
      <c r="E1310" s="43" t="s">
        <v>32</v>
      </c>
      <c r="F1310" s="44">
        <v>43500</v>
      </c>
      <c r="G1310" s="43" t="s">
        <v>75</v>
      </c>
      <c r="H1310" s="45" t="s">
        <v>206</v>
      </c>
      <c r="I1310" s="43"/>
      <c r="J1310" s="43"/>
      <c r="K1310" s="43"/>
      <c r="L1310" s="46"/>
      <c r="M1310" s="45" t="s">
        <v>207</v>
      </c>
      <c r="N1310" s="45"/>
      <c r="O1310" s="43" t="s">
        <v>151</v>
      </c>
      <c r="P1310" s="45" t="s">
        <v>198</v>
      </c>
      <c r="Q1310" s="45"/>
      <c r="R1310" s="112"/>
      <c r="S1310" s="112"/>
      <c r="T1310" s="59"/>
      <c r="U1310" s="56" t="s">
        <v>32</v>
      </c>
      <c r="V1310" s="46"/>
      <c r="W1310" s="43"/>
      <c r="X1310" s="46" t="s">
        <v>43</v>
      </c>
      <c r="Y1310" s="43"/>
      <c r="Z1310" s="111" t="s">
        <v>20458</v>
      </c>
      <c r="AA1310" s="45"/>
      <c r="AB1310" s="3">
        <v>0</v>
      </c>
      <c r="AC1310" s="3">
        <v>0</v>
      </c>
      <c r="AD1310" s="3">
        <v>451063.68</v>
      </c>
      <c r="AE1310" s="3">
        <v>0</v>
      </c>
      <c r="AF1310" s="3">
        <f>SUM(Table2[[#This Row],[PE 2021 Obligations]],Table2[[#This Row],[ROW 2021 Obligations]],Table2[[#This Row],[Construction 2021 Obligations]],Table2[[#This Row],[Paving 2021 Obligations]])</f>
        <v>451063.68</v>
      </c>
      <c r="AG1310" s="3">
        <v>0</v>
      </c>
      <c r="AH1310" s="3">
        <v>0</v>
      </c>
      <c r="AI1310" s="3">
        <v>12778039.050000001</v>
      </c>
      <c r="AJ1310" s="3">
        <v>0</v>
      </c>
      <c r="AK1310" s="3">
        <v>12778039.050000001</v>
      </c>
      <c r="AL1310" s="43" t="s">
        <v>208</v>
      </c>
    </row>
    <row r="1311" spans="1:38" hidden="1" x14ac:dyDescent="0.25">
      <c r="A1311" s="47">
        <v>70005</v>
      </c>
      <c r="B1311" s="48">
        <v>1</v>
      </c>
      <c r="C1311" s="49" t="s">
        <v>73</v>
      </c>
      <c r="D1311" s="50">
        <v>40038</v>
      </c>
      <c r="E1311" s="49" t="s">
        <v>32</v>
      </c>
      <c r="F1311" s="50">
        <v>43475</v>
      </c>
      <c r="G1311" s="49" t="s">
        <v>75</v>
      </c>
      <c r="H1311" s="51" t="s">
        <v>209</v>
      </c>
      <c r="I1311" s="49"/>
      <c r="J1311" s="49"/>
      <c r="K1311" s="49"/>
      <c r="L1311" s="52"/>
      <c r="M1311" s="51" t="s">
        <v>210</v>
      </c>
      <c r="N1311" s="51"/>
      <c r="O1311" s="49" t="s">
        <v>151</v>
      </c>
      <c r="P1311" s="51" t="s">
        <v>198</v>
      </c>
      <c r="Q1311" s="51"/>
      <c r="R1311" s="111"/>
      <c r="S1311" s="111"/>
      <c r="T1311" s="120"/>
      <c r="U1311" s="55" t="s">
        <v>32</v>
      </c>
      <c r="V1311" s="52"/>
      <c r="W1311" s="49"/>
      <c r="X1311" s="52" t="s">
        <v>43</v>
      </c>
      <c r="Y1311" s="49"/>
      <c r="Z1311" s="111" t="s">
        <v>20458</v>
      </c>
      <c r="AA1311" s="51"/>
      <c r="AB1311" s="54">
        <v>0</v>
      </c>
      <c r="AC1311" s="54">
        <v>0</v>
      </c>
      <c r="AD1311" s="54">
        <v>1801203.6</v>
      </c>
      <c r="AE1311" s="54">
        <v>0</v>
      </c>
      <c r="AF1311" s="3">
        <f>SUM(Table2[[#This Row],[PE 2021 Obligations]],Table2[[#This Row],[ROW 2021 Obligations]],Table2[[#This Row],[Construction 2021 Obligations]],Table2[[#This Row],[Paving 2021 Obligations]])</f>
        <v>1801203.6</v>
      </c>
      <c r="AG1311" s="54">
        <v>0</v>
      </c>
      <c r="AH1311" s="54">
        <v>0</v>
      </c>
      <c r="AI1311" s="54">
        <v>25764418.600000001</v>
      </c>
      <c r="AJ1311" s="54">
        <v>0</v>
      </c>
      <c r="AK1311" s="54">
        <v>25764418.600000001</v>
      </c>
      <c r="AL1311" s="49" t="s">
        <v>211</v>
      </c>
    </row>
    <row r="1312" spans="1:38" hidden="1" x14ac:dyDescent="0.25">
      <c r="A1312" s="13">
        <v>70006</v>
      </c>
      <c r="B1312" s="15">
        <v>2</v>
      </c>
      <c r="C1312" s="43" t="s">
        <v>73</v>
      </c>
      <c r="D1312" s="44">
        <v>40038</v>
      </c>
      <c r="E1312" s="43" t="s">
        <v>32</v>
      </c>
      <c r="F1312" s="44">
        <v>44281</v>
      </c>
      <c r="G1312" s="43" t="s">
        <v>75</v>
      </c>
      <c r="H1312" s="45" t="s">
        <v>212</v>
      </c>
      <c r="I1312" s="43"/>
      <c r="J1312" s="43"/>
      <c r="K1312" s="43"/>
      <c r="L1312" s="46"/>
      <c r="M1312" s="45" t="s">
        <v>213</v>
      </c>
      <c r="N1312" s="45"/>
      <c r="O1312" s="43" t="s">
        <v>151</v>
      </c>
      <c r="P1312" s="45" t="s">
        <v>198</v>
      </c>
      <c r="Q1312" s="45"/>
      <c r="R1312" s="112"/>
      <c r="S1312" s="112"/>
      <c r="T1312" s="59"/>
      <c r="U1312" s="56" t="s">
        <v>32</v>
      </c>
      <c r="V1312" s="46"/>
      <c r="W1312" s="43"/>
      <c r="X1312" s="46" t="s">
        <v>43</v>
      </c>
      <c r="Y1312" s="43"/>
      <c r="Z1312" s="111" t="s">
        <v>20458</v>
      </c>
      <c r="AA1312" s="45"/>
      <c r="AB1312" s="3">
        <v>0</v>
      </c>
      <c r="AC1312" s="3">
        <v>0</v>
      </c>
      <c r="AD1312" s="3">
        <v>1041526.48</v>
      </c>
      <c r="AE1312" s="3">
        <v>0</v>
      </c>
      <c r="AF1312" s="3">
        <f>SUM(Table2[[#This Row],[PE 2021 Obligations]],Table2[[#This Row],[ROW 2021 Obligations]],Table2[[#This Row],[Construction 2021 Obligations]],Table2[[#This Row],[Paving 2021 Obligations]])</f>
        <v>1041526.48</v>
      </c>
      <c r="AG1312" s="3">
        <v>0</v>
      </c>
      <c r="AH1312" s="3">
        <v>0</v>
      </c>
      <c r="AI1312" s="3">
        <v>21152656.34</v>
      </c>
      <c r="AJ1312" s="3">
        <v>0</v>
      </c>
      <c r="AK1312" s="3">
        <v>21152656.34</v>
      </c>
      <c r="AL1312" s="43" t="s">
        <v>214</v>
      </c>
    </row>
    <row r="1313" spans="1:38" hidden="1" x14ac:dyDescent="0.25">
      <c r="A1313" s="47">
        <v>70007</v>
      </c>
      <c r="B1313" s="48">
        <v>1</v>
      </c>
      <c r="C1313" s="49" t="s">
        <v>73</v>
      </c>
      <c r="D1313" s="50">
        <v>40038</v>
      </c>
      <c r="E1313" s="49" t="s">
        <v>32</v>
      </c>
      <c r="F1313" s="50">
        <v>43501</v>
      </c>
      <c r="G1313" s="49" t="s">
        <v>75</v>
      </c>
      <c r="H1313" s="51" t="s">
        <v>215</v>
      </c>
      <c r="I1313" s="49"/>
      <c r="J1313" s="49"/>
      <c r="K1313" s="49"/>
      <c r="L1313" s="52"/>
      <c r="M1313" s="51" t="s">
        <v>216</v>
      </c>
      <c r="N1313" s="51"/>
      <c r="O1313" s="49" t="s">
        <v>151</v>
      </c>
      <c r="P1313" s="51" t="s">
        <v>198</v>
      </c>
      <c r="Q1313" s="51"/>
      <c r="R1313" s="111"/>
      <c r="S1313" s="111"/>
      <c r="T1313" s="120"/>
      <c r="U1313" s="55" t="s">
        <v>32</v>
      </c>
      <c r="V1313" s="52"/>
      <c r="W1313" s="49"/>
      <c r="X1313" s="52" t="s">
        <v>43</v>
      </c>
      <c r="Y1313" s="49"/>
      <c r="Z1313" s="111" t="s">
        <v>20458</v>
      </c>
      <c r="AA1313" s="51"/>
      <c r="AB1313" s="54">
        <v>0</v>
      </c>
      <c r="AC1313" s="54">
        <v>0</v>
      </c>
      <c r="AD1313" s="54">
        <v>3972341.32</v>
      </c>
      <c r="AE1313" s="54">
        <v>0</v>
      </c>
      <c r="AF1313" s="3">
        <f>SUM(Table2[[#This Row],[PE 2021 Obligations]],Table2[[#This Row],[ROW 2021 Obligations]],Table2[[#This Row],[Construction 2021 Obligations]],Table2[[#This Row],[Paving 2021 Obligations]])</f>
        <v>3972341.32</v>
      </c>
      <c r="AG1313" s="54">
        <v>0</v>
      </c>
      <c r="AH1313" s="54">
        <v>0</v>
      </c>
      <c r="AI1313" s="54">
        <v>43254275.990000002</v>
      </c>
      <c r="AJ1313" s="54">
        <v>0</v>
      </c>
      <c r="AK1313" s="54">
        <v>43254275.990000002</v>
      </c>
      <c r="AL1313" s="49" t="s">
        <v>217</v>
      </c>
    </row>
    <row r="1314" spans="1:38" hidden="1" x14ac:dyDescent="0.25">
      <c r="A1314" s="13">
        <v>70008</v>
      </c>
      <c r="B1314" s="15">
        <v>2</v>
      </c>
      <c r="C1314" s="43" t="s">
        <v>73</v>
      </c>
      <c r="D1314" s="44">
        <v>40038</v>
      </c>
      <c r="E1314" s="43" t="s">
        <v>32</v>
      </c>
      <c r="F1314" s="44">
        <v>43500</v>
      </c>
      <c r="G1314" s="43" t="s">
        <v>75</v>
      </c>
      <c r="H1314" s="45" t="s">
        <v>218</v>
      </c>
      <c r="I1314" s="43"/>
      <c r="J1314" s="43"/>
      <c r="K1314" s="43"/>
      <c r="L1314" s="46"/>
      <c r="M1314" s="45" t="s">
        <v>219</v>
      </c>
      <c r="N1314" s="45"/>
      <c r="O1314" s="43" t="s">
        <v>151</v>
      </c>
      <c r="P1314" s="45" t="s">
        <v>198</v>
      </c>
      <c r="Q1314" s="45"/>
      <c r="R1314" s="112"/>
      <c r="S1314" s="112"/>
      <c r="T1314" s="59"/>
      <c r="U1314" s="56" t="s">
        <v>32</v>
      </c>
      <c r="V1314" s="46"/>
      <c r="W1314" s="43"/>
      <c r="X1314" s="46" t="s">
        <v>43</v>
      </c>
      <c r="Y1314" s="43"/>
      <c r="Z1314" s="111" t="s">
        <v>20458</v>
      </c>
      <c r="AA1314" s="45"/>
      <c r="AB1314" s="3">
        <v>0</v>
      </c>
      <c r="AC1314" s="3">
        <v>0</v>
      </c>
      <c r="AD1314" s="3">
        <v>670545.09</v>
      </c>
      <c r="AE1314" s="3">
        <v>0</v>
      </c>
      <c r="AF1314" s="3">
        <f>SUM(Table2[[#This Row],[PE 2021 Obligations]],Table2[[#This Row],[ROW 2021 Obligations]],Table2[[#This Row],[Construction 2021 Obligations]],Table2[[#This Row],[Paving 2021 Obligations]])</f>
        <v>670545.09</v>
      </c>
      <c r="AG1314" s="3">
        <v>0</v>
      </c>
      <c r="AH1314" s="3">
        <v>0</v>
      </c>
      <c r="AI1314" s="3">
        <v>15564408.6</v>
      </c>
      <c r="AJ1314" s="3">
        <v>0</v>
      </c>
      <c r="AK1314" s="3">
        <v>15564408.6</v>
      </c>
      <c r="AL1314" s="43" t="s">
        <v>220</v>
      </c>
    </row>
    <row r="1315" spans="1:38" hidden="1" x14ac:dyDescent="0.25">
      <c r="A1315" s="47">
        <v>70009</v>
      </c>
      <c r="B1315" s="48">
        <v>4</v>
      </c>
      <c r="C1315" s="49" t="s">
        <v>73</v>
      </c>
      <c r="D1315" s="50">
        <v>40038</v>
      </c>
      <c r="E1315" s="49" t="s">
        <v>32</v>
      </c>
      <c r="F1315" s="50">
        <v>43488</v>
      </c>
      <c r="G1315" s="49" t="s">
        <v>75</v>
      </c>
      <c r="H1315" s="51" t="s">
        <v>221</v>
      </c>
      <c r="I1315" s="49"/>
      <c r="J1315" s="49"/>
      <c r="K1315" s="49"/>
      <c r="L1315" s="52"/>
      <c r="M1315" s="51" t="s">
        <v>222</v>
      </c>
      <c r="N1315" s="51"/>
      <c r="O1315" s="49" t="s">
        <v>151</v>
      </c>
      <c r="P1315" s="51" t="s">
        <v>198</v>
      </c>
      <c r="Q1315" s="51"/>
      <c r="R1315" s="111"/>
      <c r="S1315" s="111"/>
      <c r="T1315" s="120"/>
      <c r="U1315" s="55" t="s">
        <v>32</v>
      </c>
      <c r="V1315" s="52"/>
      <c r="W1315" s="49"/>
      <c r="X1315" s="52" t="s">
        <v>43</v>
      </c>
      <c r="Y1315" s="49"/>
      <c r="Z1315" s="111" t="s">
        <v>20458</v>
      </c>
      <c r="AA1315" s="51"/>
      <c r="AB1315" s="54">
        <v>0</v>
      </c>
      <c r="AC1315" s="54">
        <v>0</v>
      </c>
      <c r="AD1315" s="54">
        <v>2137032.4300000002</v>
      </c>
      <c r="AE1315" s="54">
        <v>0</v>
      </c>
      <c r="AF1315" s="3">
        <f>SUM(Table2[[#This Row],[PE 2021 Obligations]],Table2[[#This Row],[ROW 2021 Obligations]],Table2[[#This Row],[Construction 2021 Obligations]],Table2[[#This Row],[Paving 2021 Obligations]])</f>
        <v>2137032.4300000002</v>
      </c>
      <c r="AG1315" s="54">
        <v>0</v>
      </c>
      <c r="AH1315" s="54">
        <v>0</v>
      </c>
      <c r="AI1315" s="54">
        <v>42226238.939999998</v>
      </c>
      <c r="AJ1315" s="54">
        <v>0</v>
      </c>
      <c r="AK1315" s="54">
        <v>42226238.939999998</v>
      </c>
      <c r="AL1315" s="49" t="s">
        <v>223</v>
      </c>
    </row>
    <row r="1316" spans="1:38" hidden="1" x14ac:dyDescent="0.25">
      <c r="A1316" s="13">
        <v>70010</v>
      </c>
      <c r="B1316" s="15">
        <v>1</v>
      </c>
      <c r="C1316" s="43" t="s">
        <v>73</v>
      </c>
      <c r="D1316" s="44">
        <v>40038</v>
      </c>
      <c r="E1316" s="43" t="s">
        <v>32</v>
      </c>
      <c r="F1316" s="44">
        <v>43476</v>
      </c>
      <c r="G1316" s="43" t="s">
        <v>75</v>
      </c>
      <c r="H1316" s="45" t="s">
        <v>133</v>
      </c>
      <c r="I1316" s="43"/>
      <c r="J1316" s="43"/>
      <c r="K1316" s="43"/>
      <c r="L1316" s="46"/>
      <c r="M1316" s="45" t="s">
        <v>224</v>
      </c>
      <c r="N1316" s="45"/>
      <c r="O1316" s="43" t="s">
        <v>151</v>
      </c>
      <c r="P1316" s="45" t="s">
        <v>198</v>
      </c>
      <c r="Q1316" s="45"/>
      <c r="R1316" s="112"/>
      <c r="S1316" s="112"/>
      <c r="T1316" s="59"/>
      <c r="U1316" s="56" t="s">
        <v>32</v>
      </c>
      <c r="V1316" s="46"/>
      <c r="W1316" s="43"/>
      <c r="X1316" s="46" t="s">
        <v>43</v>
      </c>
      <c r="Y1316" s="43"/>
      <c r="Z1316" s="111" t="s">
        <v>20458</v>
      </c>
      <c r="AA1316" s="45"/>
      <c r="AB1316" s="3">
        <v>0</v>
      </c>
      <c r="AC1316" s="3">
        <v>0</v>
      </c>
      <c r="AD1316" s="3">
        <v>1400336.96</v>
      </c>
      <c r="AE1316" s="3">
        <v>0</v>
      </c>
      <c r="AF1316" s="3">
        <f>SUM(Table2[[#This Row],[PE 2021 Obligations]],Table2[[#This Row],[ROW 2021 Obligations]],Table2[[#This Row],[Construction 2021 Obligations]],Table2[[#This Row],[Paving 2021 Obligations]])</f>
        <v>1400336.96</v>
      </c>
      <c r="AG1316" s="3">
        <v>0</v>
      </c>
      <c r="AH1316" s="3">
        <v>0</v>
      </c>
      <c r="AI1316" s="3">
        <v>27570628.260000002</v>
      </c>
      <c r="AJ1316" s="3">
        <v>0</v>
      </c>
      <c r="AK1316" s="3">
        <v>27570628.260000002</v>
      </c>
      <c r="AL1316" s="43" t="s">
        <v>225</v>
      </c>
    </row>
    <row r="1317" spans="1:38" hidden="1" x14ac:dyDescent="0.25">
      <c r="A1317" s="47">
        <v>70011</v>
      </c>
      <c r="B1317" s="48">
        <v>3</v>
      </c>
      <c r="C1317" s="49" t="s">
        <v>73</v>
      </c>
      <c r="D1317" s="50">
        <v>40038</v>
      </c>
      <c r="E1317" s="49" t="s">
        <v>32</v>
      </c>
      <c r="F1317" s="50">
        <v>43489</v>
      </c>
      <c r="G1317" s="49" t="s">
        <v>75</v>
      </c>
      <c r="H1317" s="51" t="s">
        <v>226</v>
      </c>
      <c r="I1317" s="49"/>
      <c r="J1317" s="49"/>
      <c r="K1317" s="49"/>
      <c r="L1317" s="52"/>
      <c r="M1317" s="51" t="s">
        <v>227</v>
      </c>
      <c r="N1317" s="51"/>
      <c r="O1317" s="49" t="s">
        <v>151</v>
      </c>
      <c r="P1317" s="51" t="s">
        <v>198</v>
      </c>
      <c r="Q1317" s="51"/>
      <c r="R1317" s="111"/>
      <c r="S1317" s="111"/>
      <c r="T1317" s="120"/>
      <c r="U1317" s="55" t="s">
        <v>32</v>
      </c>
      <c r="V1317" s="52"/>
      <c r="W1317" s="49"/>
      <c r="X1317" s="52" t="s">
        <v>43</v>
      </c>
      <c r="Y1317" s="49"/>
      <c r="Z1317" s="111" t="s">
        <v>20458</v>
      </c>
      <c r="AA1317" s="51"/>
      <c r="AB1317" s="54">
        <v>0</v>
      </c>
      <c r="AC1317" s="54">
        <v>0</v>
      </c>
      <c r="AD1317" s="54">
        <v>839857.69</v>
      </c>
      <c r="AE1317" s="54">
        <v>0</v>
      </c>
      <c r="AF1317" s="3">
        <f>SUM(Table2[[#This Row],[PE 2021 Obligations]],Table2[[#This Row],[ROW 2021 Obligations]],Table2[[#This Row],[Construction 2021 Obligations]],Table2[[#This Row],[Paving 2021 Obligations]])</f>
        <v>839857.69</v>
      </c>
      <c r="AG1317" s="54">
        <v>0</v>
      </c>
      <c r="AH1317" s="54">
        <v>0</v>
      </c>
      <c r="AI1317" s="54">
        <v>21656544.789999999</v>
      </c>
      <c r="AJ1317" s="54">
        <v>0</v>
      </c>
      <c r="AK1317" s="54">
        <v>21656544.789999999</v>
      </c>
      <c r="AL1317" s="49" t="s">
        <v>228</v>
      </c>
    </row>
    <row r="1318" spans="1:38" hidden="1" x14ac:dyDescent="0.25">
      <c r="A1318" s="13">
        <v>70012</v>
      </c>
      <c r="B1318" s="15">
        <v>4</v>
      </c>
      <c r="C1318" s="43" t="s">
        <v>73</v>
      </c>
      <c r="D1318" s="44">
        <v>40038</v>
      </c>
      <c r="E1318" s="43" t="s">
        <v>32</v>
      </c>
      <c r="F1318" s="44">
        <v>43476</v>
      </c>
      <c r="G1318" s="43" t="s">
        <v>75</v>
      </c>
      <c r="H1318" s="45" t="s">
        <v>229</v>
      </c>
      <c r="I1318" s="43"/>
      <c r="J1318" s="43"/>
      <c r="K1318" s="43"/>
      <c r="L1318" s="46"/>
      <c r="M1318" s="45" t="s">
        <v>230</v>
      </c>
      <c r="N1318" s="45"/>
      <c r="O1318" s="43" t="s">
        <v>151</v>
      </c>
      <c r="P1318" s="45" t="s">
        <v>198</v>
      </c>
      <c r="Q1318" s="45"/>
      <c r="R1318" s="112"/>
      <c r="S1318" s="112"/>
      <c r="T1318" s="59"/>
      <c r="U1318" s="56" t="s">
        <v>32</v>
      </c>
      <c r="V1318" s="46"/>
      <c r="W1318" s="43"/>
      <c r="X1318" s="46" t="s">
        <v>43</v>
      </c>
      <c r="Y1318" s="43"/>
      <c r="Z1318" s="111" t="s">
        <v>20458</v>
      </c>
      <c r="AA1318" s="45"/>
      <c r="AB1318" s="3">
        <v>0</v>
      </c>
      <c r="AC1318" s="3">
        <v>0</v>
      </c>
      <c r="AD1318" s="3">
        <v>525284.19999999995</v>
      </c>
      <c r="AE1318" s="3">
        <v>0</v>
      </c>
      <c r="AF1318" s="3">
        <f>SUM(Table2[[#This Row],[PE 2021 Obligations]],Table2[[#This Row],[ROW 2021 Obligations]],Table2[[#This Row],[Construction 2021 Obligations]],Table2[[#This Row],[Paving 2021 Obligations]])</f>
        <v>525284.19999999995</v>
      </c>
      <c r="AG1318" s="3">
        <v>0</v>
      </c>
      <c r="AH1318" s="3">
        <v>0</v>
      </c>
      <c r="AI1318" s="3">
        <v>13753536</v>
      </c>
      <c r="AJ1318" s="3">
        <v>0</v>
      </c>
      <c r="AK1318" s="3">
        <v>13753536</v>
      </c>
      <c r="AL1318" s="43" t="s">
        <v>231</v>
      </c>
    </row>
    <row r="1319" spans="1:38" hidden="1" x14ac:dyDescent="0.25">
      <c r="A1319" s="47">
        <v>70013</v>
      </c>
      <c r="B1319" s="48">
        <v>1</v>
      </c>
      <c r="C1319" s="49" t="s">
        <v>73</v>
      </c>
      <c r="D1319" s="50">
        <v>40038</v>
      </c>
      <c r="E1319" s="49" t="s">
        <v>32</v>
      </c>
      <c r="F1319" s="50">
        <v>43501</v>
      </c>
      <c r="G1319" s="49" t="s">
        <v>75</v>
      </c>
      <c r="H1319" s="51" t="s">
        <v>232</v>
      </c>
      <c r="I1319" s="49"/>
      <c r="J1319" s="49"/>
      <c r="K1319" s="49"/>
      <c r="L1319" s="52"/>
      <c r="M1319" s="51" t="s">
        <v>233</v>
      </c>
      <c r="N1319" s="51"/>
      <c r="O1319" s="49" t="s">
        <v>151</v>
      </c>
      <c r="P1319" s="51" t="s">
        <v>198</v>
      </c>
      <c r="Q1319" s="51"/>
      <c r="R1319" s="111"/>
      <c r="S1319" s="111"/>
      <c r="T1319" s="120"/>
      <c r="U1319" s="55" t="s">
        <v>32</v>
      </c>
      <c r="V1319" s="52"/>
      <c r="W1319" s="49"/>
      <c r="X1319" s="52" t="s">
        <v>43</v>
      </c>
      <c r="Y1319" s="49"/>
      <c r="Z1319" s="116" t="s">
        <v>20458</v>
      </c>
      <c r="AA1319" s="51"/>
      <c r="AB1319" s="54">
        <v>0</v>
      </c>
      <c r="AC1319" s="54">
        <v>0</v>
      </c>
      <c r="AD1319" s="54">
        <v>1236270.8999999999</v>
      </c>
      <c r="AE1319" s="54">
        <v>0</v>
      </c>
      <c r="AF1319" s="3">
        <f>SUM(Table2[[#This Row],[PE 2021 Obligations]],Table2[[#This Row],[ROW 2021 Obligations]],Table2[[#This Row],[Construction 2021 Obligations]],Table2[[#This Row],[Paving 2021 Obligations]])</f>
        <v>1236270.8999999999</v>
      </c>
      <c r="AG1319" s="54">
        <v>0</v>
      </c>
      <c r="AH1319" s="54">
        <v>0</v>
      </c>
      <c r="AI1319" s="54">
        <v>18244862.219999999</v>
      </c>
      <c r="AJ1319" s="54">
        <v>0</v>
      </c>
      <c r="AK1319" s="54">
        <v>18244862.219999999</v>
      </c>
      <c r="AL1319" s="49" t="s">
        <v>234</v>
      </c>
    </row>
    <row r="1320" spans="1:38" hidden="1" x14ac:dyDescent="0.25">
      <c r="A1320" s="13">
        <v>70014</v>
      </c>
      <c r="B1320" s="15">
        <v>2</v>
      </c>
      <c r="C1320" s="43" t="s">
        <v>73</v>
      </c>
      <c r="D1320" s="44">
        <v>40038</v>
      </c>
      <c r="E1320" s="43" t="s">
        <v>32</v>
      </c>
      <c r="F1320" s="44">
        <v>43500</v>
      </c>
      <c r="G1320" s="43" t="s">
        <v>75</v>
      </c>
      <c r="H1320" s="45" t="s">
        <v>235</v>
      </c>
      <c r="I1320" s="43"/>
      <c r="J1320" s="43"/>
      <c r="K1320" s="43"/>
      <c r="L1320" s="46"/>
      <c r="M1320" s="45" t="s">
        <v>236</v>
      </c>
      <c r="N1320" s="45"/>
      <c r="O1320" s="43" t="s">
        <v>151</v>
      </c>
      <c r="P1320" s="45" t="s">
        <v>198</v>
      </c>
      <c r="Q1320" s="45"/>
      <c r="R1320" s="112"/>
      <c r="S1320" s="112"/>
      <c r="T1320" s="59"/>
      <c r="U1320" s="56" t="s">
        <v>32</v>
      </c>
      <c r="V1320" s="46"/>
      <c r="W1320" s="43"/>
      <c r="X1320" s="46" t="s">
        <v>43</v>
      </c>
      <c r="Y1320" s="43"/>
      <c r="Z1320" s="111" t="s">
        <v>20458</v>
      </c>
      <c r="AA1320" s="45"/>
      <c r="AB1320" s="3">
        <v>0</v>
      </c>
      <c r="AC1320" s="3">
        <v>0</v>
      </c>
      <c r="AD1320" s="3">
        <v>752787.39</v>
      </c>
      <c r="AE1320" s="3">
        <v>0</v>
      </c>
      <c r="AF1320" s="3">
        <f>SUM(Table2[[#This Row],[PE 2021 Obligations]],Table2[[#This Row],[ROW 2021 Obligations]],Table2[[#This Row],[Construction 2021 Obligations]],Table2[[#This Row],[Paving 2021 Obligations]])</f>
        <v>752787.39</v>
      </c>
      <c r="AG1320" s="3">
        <v>0</v>
      </c>
      <c r="AH1320" s="3">
        <v>0</v>
      </c>
      <c r="AI1320" s="3">
        <v>14102844.57</v>
      </c>
      <c r="AJ1320" s="3">
        <v>0</v>
      </c>
      <c r="AK1320" s="3">
        <v>14102844.57</v>
      </c>
      <c r="AL1320" s="43" t="s">
        <v>237</v>
      </c>
    </row>
    <row r="1321" spans="1:38" hidden="1" x14ac:dyDescent="0.25">
      <c r="A1321" s="47">
        <v>70015</v>
      </c>
      <c r="B1321" s="48">
        <v>1</v>
      </c>
      <c r="C1321" s="49" t="s">
        <v>73</v>
      </c>
      <c r="D1321" s="50">
        <v>40038</v>
      </c>
      <c r="E1321" s="49" t="s">
        <v>32</v>
      </c>
      <c r="F1321" s="50">
        <v>43500</v>
      </c>
      <c r="G1321" s="49" t="s">
        <v>75</v>
      </c>
      <c r="H1321" s="51" t="s">
        <v>238</v>
      </c>
      <c r="I1321" s="49"/>
      <c r="J1321" s="49"/>
      <c r="K1321" s="49"/>
      <c r="L1321" s="52"/>
      <c r="M1321" s="51" t="s">
        <v>239</v>
      </c>
      <c r="N1321" s="51"/>
      <c r="O1321" s="49" t="s">
        <v>151</v>
      </c>
      <c r="P1321" s="51" t="s">
        <v>198</v>
      </c>
      <c r="Q1321" s="51"/>
      <c r="R1321" s="111"/>
      <c r="S1321" s="111"/>
      <c r="T1321" s="120"/>
      <c r="U1321" s="55" t="s">
        <v>32</v>
      </c>
      <c r="V1321" s="52"/>
      <c r="W1321" s="49"/>
      <c r="X1321" s="52" t="s">
        <v>43</v>
      </c>
      <c r="Y1321" s="49"/>
      <c r="Z1321" s="111" t="s">
        <v>20458</v>
      </c>
      <c r="AA1321" s="51"/>
      <c r="AB1321" s="54">
        <v>0</v>
      </c>
      <c r="AC1321" s="54">
        <v>0</v>
      </c>
      <c r="AD1321" s="54">
        <v>3109446.78</v>
      </c>
      <c r="AE1321" s="54">
        <v>0</v>
      </c>
      <c r="AF1321" s="3">
        <f>SUM(Table2[[#This Row],[PE 2021 Obligations]],Table2[[#This Row],[ROW 2021 Obligations]],Table2[[#This Row],[Construction 2021 Obligations]],Table2[[#This Row],[Paving 2021 Obligations]])</f>
        <v>3109446.78</v>
      </c>
      <c r="AG1321" s="54">
        <v>0</v>
      </c>
      <c r="AH1321" s="54">
        <v>0</v>
      </c>
      <c r="AI1321" s="54">
        <v>44464198.090000004</v>
      </c>
      <c r="AJ1321" s="54">
        <v>0</v>
      </c>
      <c r="AK1321" s="54">
        <v>44464198.090000004</v>
      </c>
      <c r="AL1321" s="49" t="s">
        <v>240</v>
      </c>
    </row>
    <row r="1322" spans="1:38" hidden="1" x14ac:dyDescent="0.25">
      <c r="A1322" s="13">
        <v>70016</v>
      </c>
      <c r="B1322" s="15">
        <v>2</v>
      </c>
      <c r="C1322" s="43" t="s">
        <v>73</v>
      </c>
      <c r="D1322" s="44">
        <v>40038</v>
      </c>
      <c r="E1322" s="43" t="s">
        <v>32</v>
      </c>
      <c r="F1322" s="44">
        <v>43489</v>
      </c>
      <c r="G1322" s="43" t="s">
        <v>75</v>
      </c>
      <c r="H1322" s="45" t="s">
        <v>241</v>
      </c>
      <c r="I1322" s="43"/>
      <c r="J1322" s="43"/>
      <c r="K1322" s="43"/>
      <c r="L1322" s="46"/>
      <c r="M1322" s="45" t="s">
        <v>242</v>
      </c>
      <c r="N1322" s="45"/>
      <c r="O1322" s="43" t="s">
        <v>151</v>
      </c>
      <c r="P1322" s="45" t="s">
        <v>198</v>
      </c>
      <c r="Q1322" s="45"/>
      <c r="R1322" s="112"/>
      <c r="S1322" s="112"/>
      <c r="T1322" s="59"/>
      <c r="U1322" s="56" t="s">
        <v>32</v>
      </c>
      <c r="V1322" s="46"/>
      <c r="W1322" s="43"/>
      <c r="X1322" s="46" t="s">
        <v>43</v>
      </c>
      <c r="Y1322" s="43"/>
      <c r="Z1322" s="111" t="s">
        <v>20458</v>
      </c>
      <c r="AA1322" s="45"/>
      <c r="AB1322" s="3">
        <v>0</v>
      </c>
      <c r="AC1322" s="3">
        <v>0</v>
      </c>
      <c r="AD1322" s="3">
        <v>1585779.12</v>
      </c>
      <c r="AE1322" s="3">
        <v>0</v>
      </c>
      <c r="AF1322" s="3">
        <f>SUM(Table2[[#This Row],[PE 2021 Obligations]],Table2[[#This Row],[ROW 2021 Obligations]],Table2[[#This Row],[Construction 2021 Obligations]],Table2[[#This Row],[Paving 2021 Obligations]])</f>
        <v>1585779.12</v>
      </c>
      <c r="AG1322" s="3">
        <v>0</v>
      </c>
      <c r="AH1322" s="3">
        <v>0</v>
      </c>
      <c r="AI1322" s="3">
        <v>33732415.840000004</v>
      </c>
      <c r="AJ1322" s="3">
        <v>0</v>
      </c>
      <c r="AK1322" s="3">
        <v>33732415.840000004</v>
      </c>
      <c r="AL1322" s="43" t="s">
        <v>243</v>
      </c>
    </row>
    <row r="1323" spans="1:38" hidden="1" x14ac:dyDescent="0.25">
      <c r="A1323" s="47">
        <v>70018</v>
      </c>
      <c r="B1323" s="48">
        <v>2</v>
      </c>
      <c r="C1323" s="49" t="s">
        <v>73</v>
      </c>
      <c r="D1323" s="50">
        <v>40038</v>
      </c>
      <c r="E1323" s="49" t="s">
        <v>32</v>
      </c>
      <c r="F1323" s="50">
        <v>43500</v>
      </c>
      <c r="G1323" s="49" t="s">
        <v>75</v>
      </c>
      <c r="H1323" s="51" t="s">
        <v>244</v>
      </c>
      <c r="I1323" s="49"/>
      <c r="J1323" s="49"/>
      <c r="K1323" s="49"/>
      <c r="L1323" s="52"/>
      <c r="M1323" s="51" t="s">
        <v>245</v>
      </c>
      <c r="N1323" s="51"/>
      <c r="O1323" s="49" t="s">
        <v>151</v>
      </c>
      <c r="P1323" s="51" t="s">
        <v>198</v>
      </c>
      <c r="Q1323" s="51"/>
      <c r="R1323" s="111"/>
      <c r="S1323" s="111"/>
      <c r="T1323" s="120"/>
      <c r="U1323" s="55" t="s">
        <v>32</v>
      </c>
      <c r="V1323" s="52"/>
      <c r="W1323" s="49"/>
      <c r="X1323" s="52" t="s">
        <v>43</v>
      </c>
      <c r="Y1323" s="49"/>
      <c r="Z1323" s="111" t="s">
        <v>20458</v>
      </c>
      <c r="AA1323" s="51"/>
      <c r="AB1323" s="54">
        <v>0</v>
      </c>
      <c r="AC1323" s="54">
        <v>0</v>
      </c>
      <c r="AD1323" s="54">
        <v>2304294.64</v>
      </c>
      <c r="AE1323" s="54">
        <v>0</v>
      </c>
      <c r="AF1323" s="3">
        <f>SUM(Table2[[#This Row],[PE 2021 Obligations]],Table2[[#This Row],[ROW 2021 Obligations]],Table2[[#This Row],[Construction 2021 Obligations]],Table2[[#This Row],[Paving 2021 Obligations]])</f>
        <v>2304294.64</v>
      </c>
      <c r="AG1323" s="54">
        <v>0</v>
      </c>
      <c r="AH1323" s="54">
        <v>0</v>
      </c>
      <c r="AI1323" s="54">
        <v>46241398.880000003</v>
      </c>
      <c r="AJ1323" s="54">
        <v>0</v>
      </c>
      <c r="AK1323" s="54">
        <v>46241398.880000003</v>
      </c>
      <c r="AL1323" s="49" t="s">
        <v>246</v>
      </c>
    </row>
    <row r="1324" spans="1:38" hidden="1" x14ac:dyDescent="0.25">
      <c r="A1324" s="13">
        <v>70019</v>
      </c>
      <c r="B1324" s="15">
        <v>3</v>
      </c>
      <c r="C1324" s="43" t="s">
        <v>73</v>
      </c>
      <c r="D1324" s="44">
        <v>40038</v>
      </c>
      <c r="E1324" s="43" t="s">
        <v>32</v>
      </c>
      <c r="F1324" s="44">
        <v>43474</v>
      </c>
      <c r="G1324" s="43" t="s">
        <v>75</v>
      </c>
      <c r="H1324" s="45" t="s">
        <v>98</v>
      </c>
      <c r="I1324" s="43"/>
      <c r="J1324" s="43"/>
      <c r="K1324" s="43"/>
      <c r="L1324" s="46"/>
      <c r="M1324" s="45" t="s">
        <v>247</v>
      </c>
      <c r="N1324" s="45"/>
      <c r="O1324" s="43" t="s">
        <v>151</v>
      </c>
      <c r="P1324" s="45" t="s">
        <v>198</v>
      </c>
      <c r="Q1324" s="45"/>
      <c r="R1324" s="112"/>
      <c r="S1324" s="112"/>
      <c r="T1324" s="59"/>
      <c r="U1324" s="56" t="s">
        <v>32</v>
      </c>
      <c r="V1324" s="46"/>
      <c r="W1324" s="43"/>
      <c r="X1324" s="46" t="s">
        <v>43</v>
      </c>
      <c r="Y1324" s="43"/>
      <c r="Z1324" s="111" t="s">
        <v>20458</v>
      </c>
      <c r="AA1324" s="45"/>
      <c r="AB1324" s="3">
        <v>0</v>
      </c>
      <c r="AC1324" s="3">
        <v>0</v>
      </c>
      <c r="AD1324" s="3">
        <v>5395300.0599999996</v>
      </c>
      <c r="AE1324" s="3">
        <v>0</v>
      </c>
      <c r="AF1324" s="3">
        <f>SUM(Table2[[#This Row],[PE 2021 Obligations]],Table2[[#This Row],[ROW 2021 Obligations]],Table2[[#This Row],[Construction 2021 Obligations]],Table2[[#This Row],[Paving 2021 Obligations]])</f>
        <v>5395300.0599999996</v>
      </c>
      <c r="AG1324" s="3">
        <v>0</v>
      </c>
      <c r="AH1324" s="3">
        <v>0</v>
      </c>
      <c r="AI1324" s="3">
        <v>141748414.83000001</v>
      </c>
      <c r="AJ1324" s="3">
        <v>0</v>
      </c>
      <c r="AK1324" s="3">
        <v>141748414.83000001</v>
      </c>
      <c r="AL1324" s="43" t="s">
        <v>248</v>
      </c>
    </row>
    <row r="1325" spans="1:38" hidden="1" x14ac:dyDescent="0.25">
      <c r="A1325" s="47">
        <v>70020</v>
      </c>
      <c r="B1325" s="48">
        <v>4</v>
      </c>
      <c r="C1325" s="49" t="s">
        <v>73</v>
      </c>
      <c r="D1325" s="50">
        <v>40038</v>
      </c>
      <c r="E1325" s="49" t="s">
        <v>32</v>
      </c>
      <c r="F1325" s="50">
        <v>43476</v>
      </c>
      <c r="G1325" s="49" t="s">
        <v>75</v>
      </c>
      <c r="H1325" s="51" t="s">
        <v>249</v>
      </c>
      <c r="I1325" s="49"/>
      <c r="J1325" s="49"/>
      <c r="K1325" s="49"/>
      <c r="L1325" s="52"/>
      <c r="M1325" s="51" t="s">
        <v>250</v>
      </c>
      <c r="N1325" s="51"/>
      <c r="O1325" s="49" t="s">
        <v>151</v>
      </c>
      <c r="P1325" s="51" t="s">
        <v>198</v>
      </c>
      <c r="Q1325" s="51"/>
      <c r="R1325" s="111"/>
      <c r="S1325" s="111"/>
      <c r="T1325" s="120"/>
      <c r="U1325" s="55" t="s">
        <v>32</v>
      </c>
      <c r="V1325" s="52"/>
      <c r="W1325" s="49"/>
      <c r="X1325" s="52" t="s">
        <v>43</v>
      </c>
      <c r="Y1325" s="49"/>
      <c r="Z1325" s="111" t="s">
        <v>20458</v>
      </c>
      <c r="AA1325" s="51"/>
      <c r="AB1325" s="54">
        <v>0</v>
      </c>
      <c r="AC1325" s="54">
        <v>0</v>
      </c>
      <c r="AD1325" s="54">
        <v>727211.17</v>
      </c>
      <c r="AE1325" s="54">
        <v>0</v>
      </c>
      <c r="AF1325" s="3">
        <f>SUM(Table2[[#This Row],[PE 2021 Obligations]],Table2[[#This Row],[ROW 2021 Obligations]],Table2[[#This Row],[Construction 2021 Obligations]],Table2[[#This Row],[Paving 2021 Obligations]])</f>
        <v>727211.17</v>
      </c>
      <c r="AG1325" s="54">
        <v>0</v>
      </c>
      <c r="AH1325" s="54">
        <v>0</v>
      </c>
      <c r="AI1325" s="54">
        <v>19936949.129999999</v>
      </c>
      <c r="AJ1325" s="54">
        <v>0</v>
      </c>
      <c r="AK1325" s="54">
        <v>19936949.129999999</v>
      </c>
      <c r="AL1325" s="49" t="s">
        <v>251</v>
      </c>
    </row>
    <row r="1326" spans="1:38" hidden="1" x14ac:dyDescent="0.25">
      <c r="A1326" s="13">
        <v>70021</v>
      </c>
      <c r="B1326" s="15">
        <v>2</v>
      </c>
      <c r="C1326" s="43" t="s">
        <v>73</v>
      </c>
      <c r="D1326" s="44">
        <v>40038</v>
      </c>
      <c r="E1326" s="43" t="s">
        <v>32</v>
      </c>
      <c r="F1326" s="44">
        <v>43500</v>
      </c>
      <c r="G1326" s="43" t="s">
        <v>75</v>
      </c>
      <c r="H1326" s="45" t="s">
        <v>252</v>
      </c>
      <c r="I1326" s="43"/>
      <c r="J1326" s="43"/>
      <c r="K1326" s="43"/>
      <c r="L1326" s="46"/>
      <c r="M1326" s="45" t="s">
        <v>253</v>
      </c>
      <c r="N1326" s="45"/>
      <c r="O1326" s="43" t="s">
        <v>151</v>
      </c>
      <c r="P1326" s="45" t="s">
        <v>198</v>
      </c>
      <c r="Q1326" s="45"/>
      <c r="R1326" s="112"/>
      <c r="S1326" s="112"/>
      <c r="T1326" s="59"/>
      <c r="U1326" s="56" t="s">
        <v>32</v>
      </c>
      <c r="V1326" s="46"/>
      <c r="W1326" s="43"/>
      <c r="X1326" s="46" t="s">
        <v>43</v>
      </c>
      <c r="Y1326" s="43"/>
      <c r="Z1326" s="111" t="s">
        <v>20458</v>
      </c>
      <c r="AA1326" s="45"/>
      <c r="AB1326" s="3">
        <v>0</v>
      </c>
      <c r="AC1326" s="3">
        <v>0</v>
      </c>
      <c r="AD1326" s="3">
        <v>964565.92</v>
      </c>
      <c r="AE1326" s="3">
        <v>0</v>
      </c>
      <c r="AF1326" s="3">
        <f>SUM(Table2[[#This Row],[PE 2021 Obligations]],Table2[[#This Row],[ROW 2021 Obligations]],Table2[[#This Row],[Construction 2021 Obligations]],Table2[[#This Row],[Paving 2021 Obligations]])</f>
        <v>964565.92</v>
      </c>
      <c r="AG1326" s="3">
        <v>0</v>
      </c>
      <c r="AH1326" s="3">
        <v>0</v>
      </c>
      <c r="AI1326" s="3">
        <v>17042704.68</v>
      </c>
      <c r="AJ1326" s="3">
        <v>0</v>
      </c>
      <c r="AK1326" s="3">
        <v>17042704.68</v>
      </c>
      <c r="AL1326" s="43" t="s">
        <v>254</v>
      </c>
    </row>
    <row r="1327" spans="1:38" hidden="1" x14ac:dyDescent="0.25">
      <c r="A1327" s="47">
        <v>70022</v>
      </c>
      <c r="B1327" s="48">
        <v>3</v>
      </c>
      <c r="C1327" s="49" t="s">
        <v>73</v>
      </c>
      <c r="D1327" s="50">
        <v>40038</v>
      </c>
      <c r="E1327" s="49" t="s">
        <v>32</v>
      </c>
      <c r="F1327" s="50">
        <v>43489</v>
      </c>
      <c r="G1327" s="49" t="s">
        <v>75</v>
      </c>
      <c r="H1327" s="51" t="s">
        <v>255</v>
      </c>
      <c r="I1327" s="49"/>
      <c r="J1327" s="49"/>
      <c r="K1327" s="49"/>
      <c r="L1327" s="52"/>
      <c r="M1327" s="51" t="s">
        <v>256</v>
      </c>
      <c r="N1327" s="51"/>
      <c r="O1327" s="49" t="s">
        <v>151</v>
      </c>
      <c r="P1327" s="51" t="s">
        <v>198</v>
      </c>
      <c r="Q1327" s="51"/>
      <c r="R1327" s="111"/>
      <c r="S1327" s="111"/>
      <c r="T1327" s="120"/>
      <c r="U1327" s="55" t="s">
        <v>32</v>
      </c>
      <c r="V1327" s="52"/>
      <c r="W1327" s="49"/>
      <c r="X1327" s="52" t="s">
        <v>43</v>
      </c>
      <c r="Y1327" s="49"/>
      <c r="Z1327" s="111" t="s">
        <v>20458</v>
      </c>
      <c r="AA1327" s="51"/>
      <c r="AB1327" s="54">
        <v>0</v>
      </c>
      <c r="AC1327" s="54">
        <v>0</v>
      </c>
      <c r="AD1327" s="54">
        <v>1225912.1399999999</v>
      </c>
      <c r="AE1327" s="54">
        <v>0</v>
      </c>
      <c r="AF1327" s="3">
        <f>SUM(Table2[[#This Row],[PE 2021 Obligations]],Table2[[#This Row],[ROW 2021 Obligations]],Table2[[#This Row],[Construction 2021 Obligations]],Table2[[#This Row],[Paving 2021 Obligations]])</f>
        <v>1225912.1399999999</v>
      </c>
      <c r="AG1327" s="54">
        <v>0</v>
      </c>
      <c r="AH1327" s="54">
        <v>0</v>
      </c>
      <c r="AI1327" s="54">
        <v>30892631.260000002</v>
      </c>
      <c r="AJ1327" s="54">
        <v>0</v>
      </c>
      <c r="AK1327" s="54">
        <v>30892631.260000002</v>
      </c>
      <c r="AL1327" s="49" t="s">
        <v>257</v>
      </c>
    </row>
    <row r="1328" spans="1:38" hidden="1" x14ac:dyDescent="0.25">
      <c r="A1328" s="13">
        <v>70023</v>
      </c>
      <c r="B1328" s="15">
        <v>4</v>
      </c>
      <c r="C1328" s="43" t="s">
        <v>73</v>
      </c>
      <c r="D1328" s="44">
        <v>40038</v>
      </c>
      <c r="E1328" s="43" t="s">
        <v>32</v>
      </c>
      <c r="F1328" s="44">
        <v>43476</v>
      </c>
      <c r="G1328" s="43" t="s">
        <v>75</v>
      </c>
      <c r="H1328" s="45" t="s">
        <v>258</v>
      </c>
      <c r="I1328" s="43"/>
      <c r="J1328" s="43"/>
      <c r="K1328" s="43"/>
      <c r="L1328" s="46"/>
      <c r="M1328" s="45" t="s">
        <v>259</v>
      </c>
      <c r="N1328" s="45"/>
      <c r="O1328" s="43" t="s">
        <v>151</v>
      </c>
      <c r="P1328" s="45" t="s">
        <v>198</v>
      </c>
      <c r="Q1328" s="45"/>
      <c r="R1328" s="112"/>
      <c r="S1328" s="112"/>
      <c r="T1328" s="59"/>
      <c r="U1328" s="56" t="s">
        <v>32</v>
      </c>
      <c r="V1328" s="46"/>
      <c r="W1328" s="43"/>
      <c r="X1328" s="46" t="s">
        <v>43</v>
      </c>
      <c r="Y1328" s="43"/>
      <c r="Z1328" s="111" t="s">
        <v>20458</v>
      </c>
      <c r="AA1328" s="45"/>
      <c r="AB1328" s="3">
        <v>0</v>
      </c>
      <c r="AC1328" s="3">
        <v>0</v>
      </c>
      <c r="AD1328" s="3">
        <v>1131193.6399999999</v>
      </c>
      <c r="AE1328" s="3">
        <v>0</v>
      </c>
      <c r="AF1328" s="3">
        <f>SUM(Table2[[#This Row],[PE 2021 Obligations]],Table2[[#This Row],[ROW 2021 Obligations]],Table2[[#This Row],[Construction 2021 Obligations]],Table2[[#This Row],[Paving 2021 Obligations]])</f>
        <v>1131193.6399999999</v>
      </c>
      <c r="AG1328" s="3">
        <v>0</v>
      </c>
      <c r="AH1328" s="3">
        <v>0</v>
      </c>
      <c r="AI1328" s="3">
        <v>34800864.25</v>
      </c>
      <c r="AJ1328" s="3">
        <v>0</v>
      </c>
      <c r="AK1328" s="3">
        <v>34800864.25</v>
      </c>
      <c r="AL1328" s="43" t="s">
        <v>260</v>
      </c>
    </row>
    <row r="1329" spans="1:38" hidden="1" x14ac:dyDescent="0.25">
      <c r="A1329" s="47">
        <v>70024</v>
      </c>
      <c r="B1329" s="48">
        <v>4</v>
      </c>
      <c r="C1329" s="49" t="s">
        <v>73</v>
      </c>
      <c r="D1329" s="50">
        <v>40038</v>
      </c>
      <c r="E1329" s="49" t="s">
        <v>32</v>
      </c>
      <c r="F1329" s="50">
        <v>43475</v>
      </c>
      <c r="G1329" s="49" t="s">
        <v>75</v>
      </c>
      <c r="H1329" s="51" t="s">
        <v>261</v>
      </c>
      <c r="I1329" s="49"/>
      <c r="J1329" s="49"/>
      <c r="K1329" s="49"/>
      <c r="L1329" s="52"/>
      <c r="M1329" s="51" t="s">
        <v>262</v>
      </c>
      <c r="N1329" s="51"/>
      <c r="O1329" s="49" t="s">
        <v>151</v>
      </c>
      <c r="P1329" s="51" t="s">
        <v>198</v>
      </c>
      <c r="Q1329" s="51"/>
      <c r="R1329" s="111"/>
      <c r="S1329" s="111"/>
      <c r="T1329" s="120"/>
      <c r="U1329" s="55" t="s">
        <v>32</v>
      </c>
      <c r="V1329" s="52"/>
      <c r="W1329" s="49"/>
      <c r="X1329" s="52" t="s">
        <v>43</v>
      </c>
      <c r="Y1329" s="49"/>
      <c r="Z1329" s="111" t="s">
        <v>20458</v>
      </c>
      <c r="AA1329" s="51"/>
      <c r="AB1329" s="54">
        <v>0</v>
      </c>
      <c r="AC1329" s="54">
        <v>0</v>
      </c>
      <c r="AD1329" s="54">
        <v>1914895.85</v>
      </c>
      <c r="AE1329" s="54">
        <v>0</v>
      </c>
      <c r="AF1329" s="3">
        <f>SUM(Table2[[#This Row],[PE 2021 Obligations]],Table2[[#This Row],[ROW 2021 Obligations]],Table2[[#This Row],[Construction 2021 Obligations]],Table2[[#This Row],[Paving 2021 Obligations]])</f>
        <v>1914895.85</v>
      </c>
      <c r="AG1329" s="54">
        <v>0</v>
      </c>
      <c r="AH1329" s="54">
        <v>0</v>
      </c>
      <c r="AI1329" s="54">
        <v>30177242.789999999</v>
      </c>
      <c r="AJ1329" s="54">
        <v>0</v>
      </c>
      <c r="AK1329" s="54">
        <v>30177242.789999999</v>
      </c>
      <c r="AL1329" s="49" t="s">
        <v>263</v>
      </c>
    </row>
    <row r="1330" spans="1:38" hidden="1" x14ac:dyDescent="0.25">
      <c r="A1330" s="13">
        <v>70025</v>
      </c>
      <c r="B1330" s="15">
        <v>2</v>
      </c>
      <c r="C1330" s="43" t="s">
        <v>73</v>
      </c>
      <c r="D1330" s="44">
        <v>40038</v>
      </c>
      <c r="E1330" s="43" t="s">
        <v>32</v>
      </c>
      <c r="F1330" s="44">
        <v>43500</v>
      </c>
      <c r="G1330" s="43" t="s">
        <v>75</v>
      </c>
      <c r="H1330" s="45" t="s">
        <v>264</v>
      </c>
      <c r="I1330" s="43"/>
      <c r="J1330" s="43"/>
      <c r="K1330" s="43"/>
      <c r="L1330" s="46"/>
      <c r="M1330" s="45" t="s">
        <v>265</v>
      </c>
      <c r="N1330" s="45"/>
      <c r="O1330" s="43" t="s">
        <v>151</v>
      </c>
      <c r="P1330" s="45" t="s">
        <v>198</v>
      </c>
      <c r="Q1330" s="45"/>
      <c r="R1330" s="112"/>
      <c r="S1330" s="112"/>
      <c r="T1330" s="59"/>
      <c r="U1330" s="56" t="s">
        <v>32</v>
      </c>
      <c r="V1330" s="46"/>
      <c r="W1330" s="43"/>
      <c r="X1330" s="46" t="s">
        <v>43</v>
      </c>
      <c r="Y1330" s="43"/>
      <c r="Z1330" s="111" t="s">
        <v>20458</v>
      </c>
      <c r="AA1330" s="45"/>
      <c r="AB1330" s="3">
        <v>0</v>
      </c>
      <c r="AC1330" s="3">
        <v>0</v>
      </c>
      <c r="AD1330" s="3">
        <v>952620</v>
      </c>
      <c r="AE1330" s="3">
        <v>0</v>
      </c>
      <c r="AF1330" s="3">
        <f>SUM(Table2[[#This Row],[PE 2021 Obligations]],Table2[[#This Row],[ROW 2021 Obligations]],Table2[[#This Row],[Construction 2021 Obligations]],Table2[[#This Row],[Paving 2021 Obligations]])</f>
        <v>952620</v>
      </c>
      <c r="AG1330" s="3">
        <v>0</v>
      </c>
      <c r="AH1330" s="3">
        <v>0</v>
      </c>
      <c r="AI1330" s="3">
        <v>22700039.98</v>
      </c>
      <c r="AJ1330" s="3">
        <v>0</v>
      </c>
      <c r="AK1330" s="3">
        <v>22700039.98</v>
      </c>
      <c r="AL1330" s="43" t="s">
        <v>266</v>
      </c>
    </row>
    <row r="1331" spans="1:38" hidden="1" x14ac:dyDescent="0.25">
      <c r="A1331" s="47">
        <v>70026</v>
      </c>
      <c r="B1331" s="48">
        <v>2</v>
      </c>
      <c r="C1331" s="49" t="s">
        <v>73</v>
      </c>
      <c r="D1331" s="50">
        <v>40038</v>
      </c>
      <c r="E1331" s="49" t="s">
        <v>32</v>
      </c>
      <c r="F1331" s="50">
        <v>43489</v>
      </c>
      <c r="G1331" s="49" t="s">
        <v>75</v>
      </c>
      <c r="H1331" s="51" t="s">
        <v>267</v>
      </c>
      <c r="I1331" s="49"/>
      <c r="J1331" s="49"/>
      <c r="K1331" s="49"/>
      <c r="L1331" s="52"/>
      <c r="M1331" s="51" t="s">
        <v>268</v>
      </c>
      <c r="N1331" s="51"/>
      <c r="O1331" s="49" t="s">
        <v>151</v>
      </c>
      <c r="P1331" s="51" t="s">
        <v>198</v>
      </c>
      <c r="Q1331" s="51"/>
      <c r="R1331" s="111"/>
      <c r="S1331" s="111"/>
      <c r="T1331" s="120"/>
      <c r="U1331" s="55" t="s">
        <v>32</v>
      </c>
      <c r="V1331" s="52"/>
      <c r="W1331" s="49"/>
      <c r="X1331" s="52" t="s">
        <v>43</v>
      </c>
      <c r="Y1331" s="49"/>
      <c r="Z1331" s="111" t="s">
        <v>20458</v>
      </c>
      <c r="AA1331" s="51"/>
      <c r="AB1331" s="54">
        <v>0</v>
      </c>
      <c r="AC1331" s="54">
        <v>0</v>
      </c>
      <c r="AD1331" s="54">
        <v>1225848.67</v>
      </c>
      <c r="AE1331" s="54">
        <v>0</v>
      </c>
      <c r="AF1331" s="3">
        <f>SUM(Table2[[#This Row],[PE 2021 Obligations]],Table2[[#This Row],[ROW 2021 Obligations]],Table2[[#This Row],[Construction 2021 Obligations]],Table2[[#This Row],[Paving 2021 Obligations]])</f>
        <v>1225848.67</v>
      </c>
      <c r="AG1331" s="54">
        <v>0</v>
      </c>
      <c r="AH1331" s="54">
        <v>0</v>
      </c>
      <c r="AI1331" s="54">
        <v>24481876.66</v>
      </c>
      <c r="AJ1331" s="54">
        <v>0</v>
      </c>
      <c r="AK1331" s="54">
        <v>24481876.66</v>
      </c>
      <c r="AL1331" s="49" t="s">
        <v>269</v>
      </c>
    </row>
    <row r="1332" spans="1:38" hidden="1" x14ac:dyDescent="0.25">
      <c r="A1332" s="13">
        <v>70027</v>
      </c>
      <c r="B1332" s="15">
        <v>4</v>
      </c>
      <c r="C1332" s="43" t="s">
        <v>73</v>
      </c>
      <c r="D1332" s="44">
        <v>40038</v>
      </c>
      <c r="E1332" s="43" t="s">
        <v>32</v>
      </c>
      <c r="F1332" s="44">
        <v>43487</v>
      </c>
      <c r="G1332" s="43" t="s">
        <v>75</v>
      </c>
      <c r="H1332" s="45" t="s">
        <v>270</v>
      </c>
      <c r="I1332" s="43"/>
      <c r="J1332" s="43"/>
      <c r="K1332" s="43"/>
      <c r="L1332" s="46"/>
      <c r="M1332" s="45" t="s">
        <v>271</v>
      </c>
      <c r="N1332" s="45"/>
      <c r="O1332" s="43" t="s">
        <v>151</v>
      </c>
      <c r="P1332" s="45" t="s">
        <v>198</v>
      </c>
      <c r="Q1332" s="45"/>
      <c r="R1332" s="112"/>
      <c r="S1332" s="112"/>
      <c r="T1332" s="59"/>
      <c r="U1332" s="56" t="s">
        <v>32</v>
      </c>
      <c r="V1332" s="46"/>
      <c r="W1332" s="43"/>
      <c r="X1332" s="46" t="s">
        <v>43</v>
      </c>
      <c r="Y1332" s="43"/>
      <c r="Z1332" s="111" t="s">
        <v>20458</v>
      </c>
      <c r="AA1332" s="45"/>
      <c r="AB1332" s="3">
        <v>0</v>
      </c>
      <c r="AC1332" s="3">
        <v>0</v>
      </c>
      <c r="AD1332" s="3">
        <v>1759840.16</v>
      </c>
      <c r="AE1332" s="3">
        <v>0</v>
      </c>
      <c r="AF1332" s="3">
        <f>SUM(Table2[[#This Row],[PE 2021 Obligations]],Table2[[#This Row],[ROW 2021 Obligations]],Table2[[#This Row],[Construction 2021 Obligations]],Table2[[#This Row],[Paving 2021 Obligations]])</f>
        <v>1759840.16</v>
      </c>
      <c r="AG1332" s="3">
        <v>0</v>
      </c>
      <c r="AH1332" s="3">
        <v>0</v>
      </c>
      <c r="AI1332" s="3">
        <v>37052801.670000002</v>
      </c>
      <c r="AJ1332" s="3">
        <v>0</v>
      </c>
      <c r="AK1332" s="3">
        <v>37052801.670000002</v>
      </c>
      <c r="AL1332" s="43" t="s">
        <v>272</v>
      </c>
    </row>
    <row r="1333" spans="1:38" hidden="1" x14ac:dyDescent="0.25">
      <c r="A1333" s="47">
        <v>70028</v>
      </c>
      <c r="B1333" s="48">
        <v>3</v>
      </c>
      <c r="C1333" s="49" t="s">
        <v>73</v>
      </c>
      <c r="D1333" s="50">
        <v>40038</v>
      </c>
      <c r="E1333" s="49" t="s">
        <v>32</v>
      </c>
      <c r="F1333" s="50">
        <v>43489</v>
      </c>
      <c r="G1333" s="49" t="s">
        <v>75</v>
      </c>
      <c r="H1333" s="51" t="s">
        <v>273</v>
      </c>
      <c r="I1333" s="49"/>
      <c r="J1333" s="49"/>
      <c r="K1333" s="49"/>
      <c r="L1333" s="52"/>
      <c r="M1333" s="51" t="s">
        <v>274</v>
      </c>
      <c r="N1333" s="51"/>
      <c r="O1333" s="49" t="s">
        <v>151</v>
      </c>
      <c r="P1333" s="51" t="s">
        <v>198</v>
      </c>
      <c r="Q1333" s="51"/>
      <c r="R1333" s="111"/>
      <c r="S1333" s="111"/>
      <c r="T1333" s="120"/>
      <c r="U1333" s="55" t="s">
        <v>32</v>
      </c>
      <c r="V1333" s="52"/>
      <c r="W1333" s="49"/>
      <c r="X1333" s="52" t="s">
        <v>43</v>
      </c>
      <c r="Y1333" s="49"/>
      <c r="Z1333" s="111" t="s">
        <v>20458</v>
      </c>
      <c r="AA1333" s="51"/>
      <c r="AB1333" s="54">
        <v>0</v>
      </c>
      <c r="AC1333" s="54">
        <v>0</v>
      </c>
      <c r="AD1333" s="54">
        <v>1216864</v>
      </c>
      <c r="AE1333" s="54">
        <v>0</v>
      </c>
      <c r="AF1333" s="3">
        <f>SUM(Table2[[#This Row],[PE 2021 Obligations]],Table2[[#This Row],[ROW 2021 Obligations]],Table2[[#This Row],[Construction 2021 Obligations]],Table2[[#This Row],[Paving 2021 Obligations]])</f>
        <v>1216864</v>
      </c>
      <c r="AG1333" s="54">
        <v>0</v>
      </c>
      <c r="AH1333" s="54">
        <v>0</v>
      </c>
      <c r="AI1333" s="54">
        <v>28856033.100000001</v>
      </c>
      <c r="AJ1333" s="54">
        <v>0</v>
      </c>
      <c r="AK1333" s="54">
        <v>28856033.100000001</v>
      </c>
      <c r="AL1333" s="49" t="s">
        <v>275</v>
      </c>
    </row>
    <row r="1334" spans="1:38" hidden="1" x14ac:dyDescent="0.25">
      <c r="A1334" s="13">
        <v>70029</v>
      </c>
      <c r="B1334" s="15">
        <v>1</v>
      </c>
      <c r="C1334" s="43" t="s">
        <v>73</v>
      </c>
      <c r="D1334" s="44">
        <v>40038</v>
      </c>
      <c r="E1334" s="43" t="s">
        <v>32</v>
      </c>
      <c r="F1334" s="44">
        <v>43501</v>
      </c>
      <c r="G1334" s="43" t="s">
        <v>75</v>
      </c>
      <c r="H1334" s="45" t="s">
        <v>276</v>
      </c>
      <c r="I1334" s="43"/>
      <c r="J1334" s="43"/>
      <c r="K1334" s="43"/>
      <c r="L1334" s="46"/>
      <c r="M1334" s="45" t="s">
        <v>277</v>
      </c>
      <c r="N1334" s="45"/>
      <c r="O1334" s="43" t="s">
        <v>151</v>
      </c>
      <c r="P1334" s="45" t="s">
        <v>198</v>
      </c>
      <c r="Q1334" s="45"/>
      <c r="R1334" s="112"/>
      <c r="S1334" s="112"/>
      <c r="T1334" s="59"/>
      <c r="U1334" s="56" t="s">
        <v>32</v>
      </c>
      <c r="V1334" s="46"/>
      <c r="W1334" s="43"/>
      <c r="X1334" s="46" t="s">
        <v>43</v>
      </c>
      <c r="Y1334" s="43"/>
      <c r="Z1334" s="111" t="s">
        <v>20458</v>
      </c>
      <c r="AA1334" s="45"/>
      <c r="AB1334" s="3">
        <v>0</v>
      </c>
      <c r="AC1334" s="3">
        <v>0</v>
      </c>
      <c r="AD1334" s="3">
        <v>1162171.98</v>
      </c>
      <c r="AE1334" s="3">
        <v>0</v>
      </c>
      <c r="AF1334" s="3">
        <f>SUM(Table2[[#This Row],[PE 2021 Obligations]],Table2[[#This Row],[ROW 2021 Obligations]],Table2[[#This Row],[Construction 2021 Obligations]],Table2[[#This Row],[Paving 2021 Obligations]])</f>
        <v>1162171.98</v>
      </c>
      <c r="AG1334" s="3">
        <v>0</v>
      </c>
      <c r="AH1334" s="3">
        <v>0</v>
      </c>
      <c r="AI1334" s="3">
        <v>20402981.890000001</v>
      </c>
      <c r="AJ1334" s="3">
        <v>0</v>
      </c>
      <c r="AK1334" s="3">
        <v>20402981.890000001</v>
      </c>
      <c r="AL1334" s="43" t="s">
        <v>278</v>
      </c>
    </row>
    <row r="1335" spans="1:38" hidden="1" x14ac:dyDescent="0.25">
      <c r="A1335" s="47">
        <v>70030</v>
      </c>
      <c r="B1335" s="48">
        <v>1</v>
      </c>
      <c r="C1335" s="49" t="s">
        <v>73</v>
      </c>
      <c r="D1335" s="50">
        <v>40038</v>
      </c>
      <c r="E1335" s="49" t="s">
        <v>32</v>
      </c>
      <c r="F1335" s="50">
        <v>43476</v>
      </c>
      <c r="G1335" s="49" t="s">
        <v>75</v>
      </c>
      <c r="H1335" s="51" t="s">
        <v>146</v>
      </c>
      <c r="I1335" s="49"/>
      <c r="J1335" s="49"/>
      <c r="K1335" s="49"/>
      <c r="L1335" s="52"/>
      <c r="M1335" s="51" t="s">
        <v>279</v>
      </c>
      <c r="N1335" s="51"/>
      <c r="O1335" s="49" t="s">
        <v>151</v>
      </c>
      <c r="P1335" s="51" t="s">
        <v>198</v>
      </c>
      <c r="Q1335" s="51"/>
      <c r="R1335" s="111"/>
      <c r="S1335" s="111"/>
      <c r="T1335" s="120"/>
      <c r="U1335" s="55" t="s">
        <v>32</v>
      </c>
      <c r="V1335" s="52"/>
      <c r="W1335" s="49"/>
      <c r="X1335" s="52" t="s">
        <v>43</v>
      </c>
      <c r="Y1335" s="49"/>
      <c r="Z1335" s="111" t="s">
        <v>20458</v>
      </c>
      <c r="AA1335" s="51"/>
      <c r="AB1335" s="54">
        <v>0</v>
      </c>
      <c r="AC1335" s="54">
        <v>0</v>
      </c>
      <c r="AD1335" s="54">
        <v>2513513.04</v>
      </c>
      <c r="AE1335" s="54">
        <v>0</v>
      </c>
      <c r="AF1335" s="3">
        <f>SUM(Table2[[#This Row],[PE 2021 Obligations]],Table2[[#This Row],[ROW 2021 Obligations]],Table2[[#This Row],[Construction 2021 Obligations]],Table2[[#This Row],[Paving 2021 Obligations]])</f>
        <v>2513513.04</v>
      </c>
      <c r="AG1335" s="54">
        <v>0</v>
      </c>
      <c r="AH1335" s="54">
        <v>0</v>
      </c>
      <c r="AI1335" s="54">
        <v>45805283.539999999</v>
      </c>
      <c r="AJ1335" s="54">
        <v>0</v>
      </c>
      <c r="AK1335" s="54">
        <v>45805283.539999999</v>
      </c>
      <c r="AL1335" s="49" t="s">
        <v>280</v>
      </c>
    </row>
    <row r="1336" spans="1:38" hidden="1" x14ac:dyDescent="0.25">
      <c r="A1336" s="13">
        <v>70031</v>
      </c>
      <c r="B1336" s="15">
        <v>2</v>
      </c>
      <c r="C1336" s="43" t="s">
        <v>73</v>
      </c>
      <c r="D1336" s="44">
        <v>40038</v>
      </c>
      <c r="E1336" s="43" t="s">
        <v>32</v>
      </c>
      <c r="F1336" s="44">
        <v>43500</v>
      </c>
      <c r="G1336" s="43" t="s">
        <v>75</v>
      </c>
      <c r="H1336" s="45" t="s">
        <v>154</v>
      </c>
      <c r="I1336" s="43"/>
      <c r="J1336" s="43"/>
      <c r="K1336" s="43"/>
      <c r="L1336" s="46"/>
      <c r="M1336" s="45" t="s">
        <v>281</v>
      </c>
      <c r="N1336" s="45"/>
      <c r="O1336" s="43" t="s">
        <v>151</v>
      </c>
      <c r="P1336" s="45" t="s">
        <v>198</v>
      </c>
      <c r="Q1336" s="45"/>
      <c r="R1336" s="112"/>
      <c r="S1336" s="112"/>
      <c r="T1336" s="59"/>
      <c r="U1336" s="56" t="s">
        <v>32</v>
      </c>
      <c r="V1336" s="46"/>
      <c r="W1336" s="43"/>
      <c r="X1336" s="46" t="s">
        <v>43</v>
      </c>
      <c r="Y1336" s="43"/>
      <c r="Z1336" s="111" t="s">
        <v>20458</v>
      </c>
      <c r="AA1336" s="45"/>
      <c r="AB1336" s="3">
        <v>0</v>
      </c>
      <c r="AC1336" s="3">
        <v>0</v>
      </c>
      <c r="AD1336" s="3">
        <v>2068761.42</v>
      </c>
      <c r="AE1336" s="3">
        <v>0</v>
      </c>
      <c r="AF1336" s="3">
        <f>SUM(Table2[[#This Row],[PE 2021 Obligations]],Table2[[#This Row],[ROW 2021 Obligations]],Table2[[#This Row],[Construction 2021 Obligations]],Table2[[#This Row],[Paving 2021 Obligations]])</f>
        <v>2068761.42</v>
      </c>
      <c r="AG1336" s="3">
        <v>0</v>
      </c>
      <c r="AH1336" s="3">
        <v>0</v>
      </c>
      <c r="AI1336" s="3">
        <v>26533914.149999999</v>
      </c>
      <c r="AJ1336" s="3">
        <v>0</v>
      </c>
      <c r="AK1336" s="3">
        <v>26533914.149999999</v>
      </c>
      <c r="AL1336" s="43" t="s">
        <v>282</v>
      </c>
    </row>
    <row r="1337" spans="1:38" hidden="1" x14ac:dyDescent="0.25">
      <c r="A1337" s="47">
        <v>70032</v>
      </c>
      <c r="B1337" s="48">
        <v>1</v>
      </c>
      <c r="C1337" s="49" t="s">
        <v>73</v>
      </c>
      <c r="D1337" s="50">
        <v>40038</v>
      </c>
      <c r="E1337" s="49" t="s">
        <v>32</v>
      </c>
      <c r="F1337" s="50">
        <v>43474</v>
      </c>
      <c r="G1337" s="49" t="s">
        <v>75</v>
      </c>
      <c r="H1337" s="51" t="s">
        <v>283</v>
      </c>
      <c r="I1337" s="49"/>
      <c r="J1337" s="49"/>
      <c r="K1337" s="49"/>
      <c r="L1337" s="52"/>
      <c r="M1337" s="51" t="s">
        <v>284</v>
      </c>
      <c r="N1337" s="51"/>
      <c r="O1337" s="49" t="s">
        <v>151</v>
      </c>
      <c r="P1337" s="51" t="s">
        <v>198</v>
      </c>
      <c r="Q1337" s="51"/>
      <c r="R1337" s="111"/>
      <c r="S1337" s="111"/>
      <c r="T1337" s="120"/>
      <c r="U1337" s="55" t="s">
        <v>32</v>
      </c>
      <c r="V1337" s="52"/>
      <c r="W1337" s="49"/>
      <c r="X1337" s="52" t="s">
        <v>43</v>
      </c>
      <c r="Y1337" s="49"/>
      <c r="Z1337" s="111" t="s">
        <v>20458</v>
      </c>
      <c r="AA1337" s="51"/>
      <c r="AB1337" s="54">
        <v>0</v>
      </c>
      <c r="AC1337" s="54">
        <v>0</v>
      </c>
      <c r="AD1337" s="54">
        <v>1707139.2</v>
      </c>
      <c r="AE1337" s="54">
        <v>0</v>
      </c>
      <c r="AF1337" s="3">
        <f>SUM(Table2[[#This Row],[PE 2021 Obligations]],Table2[[#This Row],[ROW 2021 Obligations]],Table2[[#This Row],[Construction 2021 Obligations]],Table2[[#This Row],[Paving 2021 Obligations]])</f>
        <v>1707139.2</v>
      </c>
      <c r="AG1337" s="54">
        <v>0</v>
      </c>
      <c r="AH1337" s="54">
        <v>0</v>
      </c>
      <c r="AI1337" s="54">
        <v>28746423.57</v>
      </c>
      <c r="AJ1337" s="54">
        <v>0</v>
      </c>
      <c r="AK1337" s="54">
        <v>28746423.57</v>
      </c>
      <c r="AL1337" s="49" t="s">
        <v>285</v>
      </c>
    </row>
    <row r="1338" spans="1:38" hidden="1" x14ac:dyDescent="0.25">
      <c r="A1338" s="13">
        <v>70033</v>
      </c>
      <c r="B1338" s="15">
        <v>2</v>
      </c>
      <c r="C1338" s="43" t="s">
        <v>73</v>
      </c>
      <c r="D1338" s="44">
        <v>40038</v>
      </c>
      <c r="E1338" s="43" t="s">
        <v>32</v>
      </c>
      <c r="F1338" s="44">
        <v>43474</v>
      </c>
      <c r="G1338" s="43" t="s">
        <v>75</v>
      </c>
      <c r="H1338" s="45" t="s">
        <v>286</v>
      </c>
      <c r="I1338" s="43"/>
      <c r="J1338" s="43"/>
      <c r="K1338" s="43"/>
      <c r="L1338" s="46"/>
      <c r="M1338" s="45" t="s">
        <v>287</v>
      </c>
      <c r="N1338" s="45"/>
      <c r="O1338" s="43" t="s">
        <v>151</v>
      </c>
      <c r="P1338" s="45" t="s">
        <v>198</v>
      </c>
      <c r="Q1338" s="45"/>
      <c r="R1338" s="112"/>
      <c r="S1338" s="112"/>
      <c r="T1338" s="59"/>
      <c r="U1338" s="56" t="s">
        <v>32</v>
      </c>
      <c r="V1338" s="46"/>
      <c r="W1338" s="43"/>
      <c r="X1338" s="46" t="s">
        <v>43</v>
      </c>
      <c r="Y1338" s="43"/>
      <c r="Z1338" s="111" t="s">
        <v>20458</v>
      </c>
      <c r="AA1338" s="45"/>
      <c r="AB1338" s="3">
        <v>0</v>
      </c>
      <c r="AC1338" s="3">
        <v>0</v>
      </c>
      <c r="AD1338" s="3">
        <v>3800622.21</v>
      </c>
      <c r="AE1338" s="3">
        <v>0</v>
      </c>
      <c r="AF1338" s="3">
        <f>SUM(Table2[[#This Row],[PE 2021 Obligations]],Table2[[#This Row],[ROW 2021 Obligations]],Table2[[#This Row],[Construction 2021 Obligations]],Table2[[#This Row],[Paving 2021 Obligations]])</f>
        <v>3800622.21</v>
      </c>
      <c r="AG1338" s="3">
        <v>0</v>
      </c>
      <c r="AH1338" s="3">
        <v>0</v>
      </c>
      <c r="AI1338" s="3">
        <v>75913774.689999998</v>
      </c>
      <c r="AJ1338" s="3">
        <v>0</v>
      </c>
      <c r="AK1338" s="3">
        <v>75913774.689999998</v>
      </c>
      <c r="AL1338" s="43" t="s">
        <v>288</v>
      </c>
    </row>
    <row r="1339" spans="1:38" hidden="1" x14ac:dyDescent="0.25">
      <c r="A1339" s="47">
        <v>70034</v>
      </c>
      <c r="B1339" s="48">
        <v>1</v>
      </c>
      <c r="C1339" s="49" t="s">
        <v>73</v>
      </c>
      <c r="D1339" s="50">
        <v>40038</v>
      </c>
      <c r="E1339" s="49" t="s">
        <v>32</v>
      </c>
      <c r="F1339" s="50">
        <v>43476</v>
      </c>
      <c r="G1339" s="49" t="s">
        <v>75</v>
      </c>
      <c r="H1339" s="51" t="s">
        <v>289</v>
      </c>
      <c r="I1339" s="49"/>
      <c r="J1339" s="49"/>
      <c r="K1339" s="49"/>
      <c r="L1339" s="52"/>
      <c r="M1339" s="51" t="s">
        <v>290</v>
      </c>
      <c r="N1339" s="51"/>
      <c r="O1339" s="49" t="s">
        <v>151</v>
      </c>
      <c r="P1339" s="51" t="s">
        <v>198</v>
      </c>
      <c r="Q1339" s="51"/>
      <c r="R1339" s="111"/>
      <c r="S1339" s="111"/>
      <c r="T1339" s="120"/>
      <c r="U1339" s="55" t="s">
        <v>32</v>
      </c>
      <c r="V1339" s="52"/>
      <c r="W1339" s="49"/>
      <c r="X1339" s="52" t="s">
        <v>43</v>
      </c>
      <c r="Y1339" s="49"/>
      <c r="Z1339" s="111" t="s">
        <v>20458</v>
      </c>
      <c r="AA1339" s="51"/>
      <c r="AB1339" s="54">
        <v>0</v>
      </c>
      <c r="AC1339" s="54">
        <v>0</v>
      </c>
      <c r="AD1339" s="54">
        <v>1027340.61</v>
      </c>
      <c r="AE1339" s="54">
        <v>0</v>
      </c>
      <c r="AF1339" s="3">
        <f>SUM(Table2[[#This Row],[PE 2021 Obligations]],Table2[[#This Row],[ROW 2021 Obligations]],Table2[[#This Row],[Construction 2021 Obligations]],Table2[[#This Row],[Paving 2021 Obligations]])</f>
        <v>1027340.61</v>
      </c>
      <c r="AG1339" s="54">
        <v>0</v>
      </c>
      <c r="AH1339" s="54">
        <v>0</v>
      </c>
      <c r="AI1339" s="54">
        <v>17148801.359999999</v>
      </c>
      <c r="AJ1339" s="54">
        <v>0</v>
      </c>
      <c r="AK1339" s="54">
        <v>17148801.359999999</v>
      </c>
      <c r="AL1339" s="49" t="s">
        <v>291</v>
      </c>
    </row>
    <row r="1340" spans="1:38" hidden="1" x14ac:dyDescent="0.25">
      <c r="A1340" s="13">
        <v>70035</v>
      </c>
      <c r="B1340" s="15">
        <v>4</v>
      </c>
      <c r="C1340" s="43" t="s">
        <v>73</v>
      </c>
      <c r="D1340" s="44">
        <v>40038</v>
      </c>
      <c r="E1340" s="43" t="s">
        <v>32</v>
      </c>
      <c r="F1340" s="44">
        <v>43476</v>
      </c>
      <c r="G1340" s="43" t="s">
        <v>75</v>
      </c>
      <c r="H1340" s="45" t="s">
        <v>292</v>
      </c>
      <c r="I1340" s="43"/>
      <c r="J1340" s="43"/>
      <c r="K1340" s="43"/>
      <c r="L1340" s="46"/>
      <c r="M1340" s="45" t="s">
        <v>293</v>
      </c>
      <c r="N1340" s="45"/>
      <c r="O1340" s="43" t="s">
        <v>151</v>
      </c>
      <c r="P1340" s="45" t="s">
        <v>198</v>
      </c>
      <c r="Q1340" s="45"/>
      <c r="R1340" s="112"/>
      <c r="S1340" s="112"/>
      <c r="T1340" s="59"/>
      <c r="U1340" s="56" t="s">
        <v>32</v>
      </c>
      <c r="V1340" s="46"/>
      <c r="W1340" s="43"/>
      <c r="X1340" s="46" t="s">
        <v>43</v>
      </c>
      <c r="Y1340" s="43"/>
      <c r="Z1340" s="111" t="s">
        <v>20458</v>
      </c>
      <c r="AA1340" s="45"/>
      <c r="AB1340" s="3">
        <v>0</v>
      </c>
      <c r="AC1340" s="3">
        <v>0</v>
      </c>
      <c r="AD1340" s="3">
        <v>743161.54</v>
      </c>
      <c r="AE1340" s="3">
        <v>0</v>
      </c>
      <c r="AF1340" s="3">
        <f>SUM(Table2[[#This Row],[PE 2021 Obligations]],Table2[[#This Row],[ROW 2021 Obligations]],Table2[[#This Row],[Construction 2021 Obligations]],Table2[[#This Row],[Paving 2021 Obligations]])</f>
        <v>743161.54</v>
      </c>
      <c r="AG1340" s="3">
        <v>0</v>
      </c>
      <c r="AH1340" s="3">
        <v>0</v>
      </c>
      <c r="AI1340" s="3">
        <v>22176045.620000001</v>
      </c>
      <c r="AJ1340" s="3">
        <v>0</v>
      </c>
      <c r="AK1340" s="3">
        <v>22176045.620000001</v>
      </c>
      <c r="AL1340" s="43" t="s">
        <v>294</v>
      </c>
    </row>
    <row r="1341" spans="1:38" hidden="1" x14ac:dyDescent="0.25">
      <c r="A1341" s="47">
        <v>70038</v>
      </c>
      <c r="B1341" s="48">
        <v>4</v>
      </c>
      <c r="C1341" s="49" t="s">
        <v>73</v>
      </c>
      <c r="D1341" s="50">
        <v>40038</v>
      </c>
      <c r="E1341" s="49" t="s">
        <v>32</v>
      </c>
      <c r="F1341" s="50">
        <v>43476</v>
      </c>
      <c r="G1341" s="49" t="s">
        <v>75</v>
      </c>
      <c r="H1341" s="51" t="s">
        <v>295</v>
      </c>
      <c r="I1341" s="49"/>
      <c r="J1341" s="49"/>
      <c r="K1341" s="49"/>
      <c r="L1341" s="52"/>
      <c r="M1341" s="51" t="s">
        <v>296</v>
      </c>
      <c r="N1341" s="51"/>
      <c r="O1341" s="49" t="s">
        <v>151</v>
      </c>
      <c r="P1341" s="51" t="s">
        <v>198</v>
      </c>
      <c r="Q1341" s="51"/>
      <c r="R1341" s="111"/>
      <c r="S1341" s="111"/>
      <c r="T1341" s="120"/>
      <c r="U1341" s="55" t="s">
        <v>32</v>
      </c>
      <c r="V1341" s="52"/>
      <c r="W1341" s="49"/>
      <c r="X1341" s="52" t="s">
        <v>43</v>
      </c>
      <c r="Y1341" s="49"/>
      <c r="Z1341" s="111" t="s">
        <v>20458</v>
      </c>
      <c r="AA1341" s="51"/>
      <c r="AB1341" s="54">
        <v>0</v>
      </c>
      <c r="AC1341" s="54">
        <v>0</v>
      </c>
      <c r="AD1341" s="54">
        <v>1361992.8</v>
      </c>
      <c r="AE1341" s="54">
        <v>0</v>
      </c>
      <c r="AF1341" s="3">
        <f>SUM(Table2[[#This Row],[PE 2021 Obligations]],Table2[[#This Row],[ROW 2021 Obligations]],Table2[[#This Row],[Construction 2021 Obligations]],Table2[[#This Row],[Paving 2021 Obligations]])</f>
        <v>1361992.8</v>
      </c>
      <c r="AG1341" s="54">
        <v>0</v>
      </c>
      <c r="AH1341" s="54">
        <v>0</v>
      </c>
      <c r="AI1341" s="54">
        <v>34396459.119999997</v>
      </c>
      <c r="AJ1341" s="54">
        <v>0</v>
      </c>
      <c r="AK1341" s="54">
        <v>34396459.119999997</v>
      </c>
      <c r="AL1341" s="49" t="s">
        <v>297</v>
      </c>
    </row>
    <row r="1342" spans="1:38" hidden="1" x14ac:dyDescent="0.25">
      <c r="A1342" s="13">
        <v>70039</v>
      </c>
      <c r="B1342" s="15">
        <v>4</v>
      </c>
      <c r="C1342" s="43" t="s">
        <v>73</v>
      </c>
      <c r="D1342" s="44">
        <v>40038</v>
      </c>
      <c r="E1342" s="43" t="s">
        <v>32</v>
      </c>
      <c r="F1342" s="44">
        <v>43476</v>
      </c>
      <c r="G1342" s="43" t="s">
        <v>75</v>
      </c>
      <c r="H1342" s="45" t="s">
        <v>298</v>
      </c>
      <c r="I1342" s="43"/>
      <c r="J1342" s="43"/>
      <c r="K1342" s="43"/>
      <c r="L1342" s="46"/>
      <c r="M1342" s="45" t="s">
        <v>299</v>
      </c>
      <c r="N1342" s="45"/>
      <c r="O1342" s="43" t="s">
        <v>151</v>
      </c>
      <c r="P1342" s="45" t="s">
        <v>198</v>
      </c>
      <c r="Q1342" s="45"/>
      <c r="R1342" s="112"/>
      <c r="S1342" s="112"/>
      <c r="T1342" s="59"/>
      <c r="U1342" s="56" t="s">
        <v>32</v>
      </c>
      <c r="V1342" s="46"/>
      <c r="W1342" s="43"/>
      <c r="X1342" s="46" t="s">
        <v>43</v>
      </c>
      <c r="Y1342" s="43"/>
      <c r="Z1342" s="111" t="s">
        <v>20458</v>
      </c>
      <c r="AA1342" s="45"/>
      <c r="AB1342" s="3">
        <v>0</v>
      </c>
      <c r="AC1342" s="3">
        <v>0</v>
      </c>
      <c r="AD1342" s="3">
        <v>1441554.81</v>
      </c>
      <c r="AE1342" s="3">
        <v>0</v>
      </c>
      <c r="AF1342" s="3">
        <f>SUM(Table2[[#This Row],[PE 2021 Obligations]],Table2[[#This Row],[ROW 2021 Obligations]],Table2[[#This Row],[Construction 2021 Obligations]],Table2[[#This Row],[Paving 2021 Obligations]])</f>
        <v>1441554.81</v>
      </c>
      <c r="AG1342" s="3">
        <v>0</v>
      </c>
      <c r="AH1342" s="3">
        <v>0</v>
      </c>
      <c r="AI1342" s="3">
        <v>34719179.460000001</v>
      </c>
      <c r="AJ1342" s="3">
        <v>0</v>
      </c>
      <c r="AK1342" s="3">
        <v>34719179.460000001</v>
      </c>
      <c r="AL1342" s="43" t="s">
        <v>300</v>
      </c>
    </row>
    <row r="1343" spans="1:38" hidden="1" x14ac:dyDescent="0.25">
      <c r="A1343" s="47">
        <v>70040</v>
      </c>
      <c r="B1343" s="48">
        <v>4</v>
      </c>
      <c r="C1343" s="49" t="s">
        <v>73</v>
      </c>
      <c r="D1343" s="50">
        <v>40038</v>
      </c>
      <c r="E1343" s="49" t="s">
        <v>32</v>
      </c>
      <c r="F1343" s="50">
        <v>43487</v>
      </c>
      <c r="G1343" s="49" t="s">
        <v>75</v>
      </c>
      <c r="H1343" s="51" t="s">
        <v>301</v>
      </c>
      <c r="I1343" s="49"/>
      <c r="J1343" s="49"/>
      <c r="K1343" s="49"/>
      <c r="L1343" s="52"/>
      <c r="M1343" s="51" t="s">
        <v>302</v>
      </c>
      <c r="N1343" s="51"/>
      <c r="O1343" s="49" t="s">
        <v>151</v>
      </c>
      <c r="P1343" s="51" t="s">
        <v>198</v>
      </c>
      <c r="Q1343" s="51"/>
      <c r="R1343" s="111"/>
      <c r="S1343" s="111"/>
      <c r="T1343" s="120"/>
      <c r="U1343" s="55" t="s">
        <v>32</v>
      </c>
      <c r="V1343" s="52"/>
      <c r="W1343" s="49"/>
      <c r="X1343" s="52" t="s">
        <v>43</v>
      </c>
      <c r="Y1343" s="49"/>
      <c r="Z1343" s="116" t="s">
        <v>20458</v>
      </c>
      <c r="AA1343" s="51"/>
      <c r="AB1343" s="54">
        <v>0</v>
      </c>
      <c r="AC1343" s="54">
        <v>0</v>
      </c>
      <c r="AD1343" s="54">
        <v>1714280.52</v>
      </c>
      <c r="AE1343" s="54">
        <v>0</v>
      </c>
      <c r="AF1343" s="3">
        <f>SUM(Table2[[#This Row],[PE 2021 Obligations]],Table2[[#This Row],[ROW 2021 Obligations]],Table2[[#This Row],[Construction 2021 Obligations]],Table2[[#This Row],[Paving 2021 Obligations]])</f>
        <v>1714280.52</v>
      </c>
      <c r="AG1343" s="54">
        <v>0</v>
      </c>
      <c r="AH1343" s="54">
        <v>0</v>
      </c>
      <c r="AI1343" s="54">
        <v>28959008</v>
      </c>
      <c r="AJ1343" s="54">
        <v>0</v>
      </c>
      <c r="AK1343" s="54">
        <v>28959008</v>
      </c>
      <c r="AL1343" s="49" t="s">
        <v>303</v>
      </c>
    </row>
    <row r="1344" spans="1:38" hidden="1" x14ac:dyDescent="0.25">
      <c r="A1344" s="13">
        <v>70041</v>
      </c>
      <c r="B1344" s="15">
        <v>3</v>
      </c>
      <c r="C1344" s="43" t="s">
        <v>73</v>
      </c>
      <c r="D1344" s="44">
        <v>40038</v>
      </c>
      <c r="E1344" s="43" t="s">
        <v>32</v>
      </c>
      <c r="F1344" s="44">
        <v>43488</v>
      </c>
      <c r="G1344" s="43" t="s">
        <v>75</v>
      </c>
      <c r="H1344" s="45" t="s">
        <v>304</v>
      </c>
      <c r="I1344" s="43"/>
      <c r="J1344" s="43"/>
      <c r="K1344" s="43"/>
      <c r="L1344" s="46"/>
      <c r="M1344" s="45" t="s">
        <v>305</v>
      </c>
      <c r="N1344" s="45"/>
      <c r="O1344" s="43" t="s">
        <v>151</v>
      </c>
      <c r="P1344" s="45" t="s">
        <v>198</v>
      </c>
      <c r="Q1344" s="45"/>
      <c r="R1344" s="112"/>
      <c r="S1344" s="112"/>
      <c r="T1344" s="59"/>
      <c r="U1344" s="56" t="s">
        <v>32</v>
      </c>
      <c r="V1344" s="46"/>
      <c r="W1344" s="43"/>
      <c r="X1344" s="46" t="s">
        <v>43</v>
      </c>
      <c r="Y1344" s="43"/>
      <c r="Z1344" s="111" t="s">
        <v>20458</v>
      </c>
      <c r="AA1344" s="45"/>
      <c r="AB1344" s="3">
        <v>0</v>
      </c>
      <c r="AC1344" s="3">
        <v>0</v>
      </c>
      <c r="AD1344" s="3">
        <v>680049.41</v>
      </c>
      <c r="AE1344" s="3">
        <v>0</v>
      </c>
      <c r="AF1344" s="3">
        <f>SUM(Table2[[#This Row],[PE 2021 Obligations]],Table2[[#This Row],[ROW 2021 Obligations]],Table2[[#This Row],[Construction 2021 Obligations]],Table2[[#This Row],[Paving 2021 Obligations]])</f>
        <v>680049.41</v>
      </c>
      <c r="AG1344" s="3">
        <v>0</v>
      </c>
      <c r="AH1344" s="3">
        <v>0</v>
      </c>
      <c r="AI1344" s="3">
        <v>23915053.539999999</v>
      </c>
      <c r="AJ1344" s="3">
        <v>0</v>
      </c>
      <c r="AK1344" s="3">
        <v>23915053.539999999</v>
      </c>
      <c r="AL1344" s="43" t="s">
        <v>306</v>
      </c>
    </row>
    <row r="1345" spans="1:38" hidden="1" x14ac:dyDescent="0.25">
      <c r="A1345" s="47">
        <v>70042</v>
      </c>
      <c r="B1345" s="48">
        <v>3</v>
      </c>
      <c r="C1345" s="49" t="s">
        <v>73</v>
      </c>
      <c r="D1345" s="50">
        <v>40038</v>
      </c>
      <c r="E1345" s="49" t="s">
        <v>32</v>
      </c>
      <c r="F1345" s="50">
        <v>43489</v>
      </c>
      <c r="G1345" s="49" t="s">
        <v>75</v>
      </c>
      <c r="H1345" s="51" t="s">
        <v>307</v>
      </c>
      <c r="I1345" s="49"/>
      <c r="J1345" s="49"/>
      <c r="K1345" s="49"/>
      <c r="L1345" s="52"/>
      <c r="M1345" s="51" t="s">
        <v>308</v>
      </c>
      <c r="N1345" s="51"/>
      <c r="O1345" s="49" t="s">
        <v>151</v>
      </c>
      <c r="P1345" s="51" t="s">
        <v>198</v>
      </c>
      <c r="Q1345" s="51"/>
      <c r="R1345" s="111"/>
      <c r="S1345" s="111"/>
      <c r="T1345" s="120"/>
      <c r="U1345" s="55" t="s">
        <v>32</v>
      </c>
      <c r="V1345" s="52"/>
      <c r="W1345" s="49"/>
      <c r="X1345" s="52" t="s">
        <v>43</v>
      </c>
      <c r="Y1345" s="49"/>
      <c r="Z1345" s="111" t="s">
        <v>20458</v>
      </c>
      <c r="AA1345" s="51"/>
      <c r="AB1345" s="54">
        <v>0</v>
      </c>
      <c r="AC1345" s="54">
        <v>0</v>
      </c>
      <c r="AD1345" s="54">
        <v>595365.25</v>
      </c>
      <c r="AE1345" s="54">
        <v>0</v>
      </c>
      <c r="AF1345" s="3">
        <f>SUM(Table2[[#This Row],[PE 2021 Obligations]],Table2[[#This Row],[ROW 2021 Obligations]],Table2[[#This Row],[Construction 2021 Obligations]],Table2[[#This Row],[Paving 2021 Obligations]])</f>
        <v>595365.25</v>
      </c>
      <c r="AG1345" s="54">
        <v>0</v>
      </c>
      <c r="AH1345" s="54">
        <v>0</v>
      </c>
      <c r="AI1345" s="54">
        <v>14027696.23</v>
      </c>
      <c r="AJ1345" s="54">
        <v>0</v>
      </c>
      <c r="AK1345" s="54">
        <v>14027696.23</v>
      </c>
      <c r="AL1345" s="49" t="s">
        <v>309</v>
      </c>
    </row>
    <row r="1346" spans="1:38" hidden="1" x14ac:dyDescent="0.25">
      <c r="A1346" s="13">
        <v>70043</v>
      </c>
      <c r="B1346" s="15">
        <v>3</v>
      </c>
      <c r="C1346" s="43" t="s">
        <v>73</v>
      </c>
      <c r="D1346" s="44">
        <v>40038</v>
      </c>
      <c r="E1346" s="43" t="s">
        <v>32</v>
      </c>
      <c r="F1346" s="44">
        <v>43488</v>
      </c>
      <c r="G1346" s="43" t="s">
        <v>75</v>
      </c>
      <c r="H1346" s="45" t="s">
        <v>64</v>
      </c>
      <c r="I1346" s="43"/>
      <c r="J1346" s="43"/>
      <c r="K1346" s="43"/>
      <c r="L1346" s="46"/>
      <c r="M1346" s="45" t="s">
        <v>310</v>
      </c>
      <c r="N1346" s="45"/>
      <c r="O1346" s="43" t="s">
        <v>151</v>
      </c>
      <c r="P1346" s="45" t="s">
        <v>198</v>
      </c>
      <c r="Q1346" s="45"/>
      <c r="R1346" s="112"/>
      <c r="S1346" s="112"/>
      <c r="T1346" s="59"/>
      <c r="U1346" s="56" t="s">
        <v>32</v>
      </c>
      <c r="V1346" s="46"/>
      <c r="W1346" s="43"/>
      <c r="X1346" s="46" t="s">
        <v>43</v>
      </c>
      <c r="Y1346" s="43"/>
      <c r="Z1346" s="111" t="s">
        <v>20458</v>
      </c>
      <c r="AA1346" s="45"/>
      <c r="AB1346" s="3">
        <v>0</v>
      </c>
      <c r="AC1346" s="3">
        <v>0</v>
      </c>
      <c r="AD1346" s="3">
        <v>975650.27</v>
      </c>
      <c r="AE1346" s="3">
        <v>0</v>
      </c>
      <c r="AF1346" s="3">
        <f>SUM(Table2[[#This Row],[PE 2021 Obligations]],Table2[[#This Row],[ROW 2021 Obligations]],Table2[[#This Row],[Construction 2021 Obligations]],Table2[[#This Row],[Paving 2021 Obligations]])</f>
        <v>975650.27</v>
      </c>
      <c r="AG1346" s="3">
        <v>0</v>
      </c>
      <c r="AH1346" s="3">
        <v>0</v>
      </c>
      <c r="AI1346" s="3">
        <v>26996770.559999999</v>
      </c>
      <c r="AJ1346" s="3">
        <v>0</v>
      </c>
      <c r="AK1346" s="3">
        <v>26996770.559999999</v>
      </c>
      <c r="AL1346" s="43" t="s">
        <v>311</v>
      </c>
    </row>
    <row r="1347" spans="1:38" hidden="1" x14ac:dyDescent="0.25">
      <c r="A1347" s="47">
        <v>70044</v>
      </c>
      <c r="B1347" s="48">
        <v>2</v>
      </c>
      <c r="C1347" s="49" t="s">
        <v>73</v>
      </c>
      <c r="D1347" s="50">
        <v>40038</v>
      </c>
      <c r="E1347" s="49" t="s">
        <v>32</v>
      </c>
      <c r="F1347" s="50">
        <v>43500</v>
      </c>
      <c r="G1347" s="49" t="s">
        <v>75</v>
      </c>
      <c r="H1347" s="51" t="s">
        <v>312</v>
      </c>
      <c r="I1347" s="49"/>
      <c r="J1347" s="49"/>
      <c r="K1347" s="49"/>
      <c r="L1347" s="52"/>
      <c r="M1347" s="51" t="s">
        <v>313</v>
      </c>
      <c r="N1347" s="51"/>
      <c r="O1347" s="49" t="s">
        <v>151</v>
      </c>
      <c r="P1347" s="51" t="s">
        <v>198</v>
      </c>
      <c r="Q1347" s="51"/>
      <c r="R1347" s="111"/>
      <c r="S1347" s="111"/>
      <c r="T1347" s="120"/>
      <c r="U1347" s="55" t="s">
        <v>32</v>
      </c>
      <c r="V1347" s="52"/>
      <c r="W1347" s="49"/>
      <c r="X1347" s="52" t="s">
        <v>43</v>
      </c>
      <c r="Y1347" s="49"/>
      <c r="Z1347" s="111" t="s">
        <v>20458</v>
      </c>
      <c r="AA1347" s="51"/>
      <c r="AB1347" s="54">
        <v>0</v>
      </c>
      <c r="AC1347" s="54">
        <v>0</v>
      </c>
      <c r="AD1347" s="54">
        <v>824442.01</v>
      </c>
      <c r="AE1347" s="54">
        <v>0</v>
      </c>
      <c r="AF1347" s="3">
        <f>SUM(Table2[[#This Row],[PE 2021 Obligations]],Table2[[#This Row],[ROW 2021 Obligations]],Table2[[#This Row],[Construction 2021 Obligations]],Table2[[#This Row],[Paving 2021 Obligations]])</f>
        <v>824442.01</v>
      </c>
      <c r="AG1347" s="54">
        <v>0</v>
      </c>
      <c r="AH1347" s="54">
        <v>0</v>
      </c>
      <c r="AI1347" s="54">
        <v>20181024.280000001</v>
      </c>
      <c r="AJ1347" s="54">
        <v>0</v>
      </c>
      <c r="AK1347" s="54">
        <v>20181024.280000001</v>
      </c>
      <c r="AL1347" s="49" t="s">
        <v>314</v>
      </c>
    </row>
    <row r="1348" spans="1:38" hidden="1" x14ac:dyDescent="0.25">
      <c r="A1348" s="13">
        <v>70045</v>
      </c>
      <c r="B1348" s="15">
        <v>1</v>
      </c>
      <c r="C1348" s="43" t="s">
        <v>73</v>
      </c>
      <c r="D1348" s="44">
        <v>40038</v>
      </c>
      <c r="E1348" s="43" t="s">
        <v>32</v>
      </c>
      <c r="F1348" s="44">
        <v>43476</v>
      </c>
      <c r="G1348" s="43" t="s">
        <v>75</v>
      </c>
      <c r="H1348" s="45" t="s">
        <v>158</v>
      </c>
      <c r="I1348" s="43"/>
      <c r="J1348" s="43"/>
      <c r="K1348" s="43"/>
      <c r="L1348" s="46"/>
      <c r="M1348" s="45" t="s">
        <v>315</v>
      </c>
      <c r="N1348" s="45"/>
      <c r="O1348" s="43" t="s">
        <v>151</v>
      </c>
      <c r="P1348" s="45" t="s">
        <v>198</v>
      </c>
      <c r="Q1348" s="45"/>
      <c r="R1348" s="112"/>
      <c r="S1348" s="112"/>
      <c r="T1348" s="59"/>
      <c r="U1348" s="56" t="s">
        <v>32</v>
      </c>
      <c r="V1348" s="46"/>
      <c r="W1348" s="43"/>
      <c r="X1348" s="46" t="s">
        <v>43</v>
      </c>
      <c r="Y1348" s="43"/>
      <c r="Z1348" s="116" t="s">
        <v>20458</v>
      </c>
      <c r="AA1348" s="45"/>
      <c r="AB1348" s="3">
        <v>0</v>
      </c>
      <c r="AC1348" s="3">
        <v>0</v>
      </c>
      <c r="AD1348" s="3">
        <v>1632033.55</v>
      </c>
      <c r="AE1348" s="3">
        <v>0</v>
      </c>
      <c r="AF1348" s="3">
        <f>SUM(Table2[[#This Row],[PE 2021 Obligations]],Table2[[#This Row],[ROW 2021 Obligations]],Table2[[#This Row],[Construction 2021 Obligations]],Table2[[#This Row],[Paving 2021 Obligations]])</f>
        <v>1632033.55</v>
      </c>
      <c r="AG1348" s="3">
        <v>0</v>
      </c>
      <c r="AH1348" s="3">
        <v>0</v>
      </c>
      <c r="AI1348" s="3">
        <v>33321537.870000001</v>
      </c>
      <c r="AJ1348" s="3">
        <v>0</v>
      </c>
      <c r="AK1348" s="3">
        <v>33321537.870000001</v>
      </c>
      <c r="AL1348" s="43" t="s">
        <v>316</v>
      </c>
    </row>
    <row r="1349" spans="1:38" hidden="1" x14ac:dyDescent="0.25">
      <c r="A1349" s="47">
        <v>70046</v>
      </c>
      <c r="B1349" s="48">
        <v>1</v>
      </c>
      <c r="C1349" s="49" t="s">
        <v>73</v>
      </c>
      <c r="D1349" s="50">
        <v>40038</v>
      </c>
      <c r="E1349" s="49" t="s">
        <v>32</v>
      </c>
      <c r="F1349" s="50">
        <v>43476</v>
      </c>
      <c r="G1349" s="49" t="s">
        <v>75</v>
      </c>
      <c r="H1349" s="51" t="s">
        <v>317</v>
      </c>
      <c r="I1349" s="49"/>
      <c r="J1349" s="49"/>
      <c r="K1349" s="49"/>
      <c r="L1349" s="52"/>
      <c r="M1349" s="51" t="s">
        <v>318</v>
      </c>
      <c r="N1349" s="51"/>
      <c r="O1349" s="49" t="s">
        <v>151</v>
      </c>
      <c r="P1349" s="51" t="s">
        <v>198</v>
      </c>
      <c r="Q1349" s="51"/>
      <c r="R1349" s="111"/>
      <c r="S1349" s="111"/>
      <c r="T1349" s="120"/>
      <c r="U1349" s="55" t="s">
        <v>32</v>
      </c>
      <c r="V1349" s="52"/>
      <c r="W1349" s="49"/>
      <c r="X1349" s="52" t="s">
        <v>43</v>
      </c>
      <c r="Y1349" s="49"/>
      <c r="Z1349" s="111" t="s">
        <v>20458</v>
      </c>
      <c r="AA1349" s="51"/>
      <c r="AB1349" s="54">
        <v>0</v>
      </c>
      <c r="AC1349" s="54">
        <v>0</v>
      </c>
      <c r="AD1349" s="54">
        <v>1243869.67</v>
      </c>
      <c r="AE1349" s="54">
        <v>0</v>
      </c>
      <c r="AF1349" s="3">
        <f>SUM(Table2[[#This Row],[PE 2021 Obligations]],Table2[[#This Row],[ROW 2021 Obligations]],Table2[[#This Row],[Construction 2021 Obligations]],Table2[[#This Row],[Paving 2021 Obligations]])</f>
        <v>1243869.67</v>
      </c>
      <c r="AG1349" s="54">
        <v>0</v>
      </c>
      <c r="AH1349" s="54">
        <v>0</v>
      </c>
      <c r="AI1349" s="54">
        <v>22296734.539999999</v>
      </c>
      <c r="AJ1349" s="54">
        <v>0</v>
      </c>
      <c r="AK1349" s="54">
        <v>22296734.539999999</v>
      </c>
      <c r="AL1349" s="49" t="s">
        <v>319</v>
      </c>
    </row>
    <row r="1350" spans="1:38" hidden="1" x14ac:dyDescent="0.25">
      <c r="A1350" s="13">
        <v>70047</v>
      </c>
      <c r="B1350" s="15">
        <v>1</v>
      </c>
      <c r="C1350" s="43" t="s">
        <v>73</v>
      </c>
      <c r="D1350" s="44">
        <v>40038</v>
      </c>
      <c r="E1350" s="43" t="s">
        <v>32</v>
      </c>
      <c r="F1350" s="44">
        <v>43474</v>
      </c>
      <c r="G1350" s="43" t="s">
        <v>75</v>
      </c>
      <c r="H1350" s="45" t="s">
        <v>320</v>
      </c>
      <c r="I1350" s="43"/>
      <c r="J1350" s="43"/>
      <c r="K1350" s="43"/>
      <c r="L1350" s="46"/>
      <c r="M1350" s="45" t="s">
        <v>321</v>
      </c>
      <c r="N1350" s="45"/>
      <c r="O1350" s="43" t="s">
        <v>151</v>
      </c>
      <c r="P1350" s="45" t="s">
        <v>198</v>
      </c>
      <c r="Q1350" s="45"/>
      <c r="R1350" s="112"/>
      <c r="S1350" s="112"/>
      <c r="T1350" s="59"/>
      <c r="U1350" s="56" t="s">
        <v>32</v>
      </c>
      <c r="V1350" s="46"/>
      <c r="W1350" s="43"/>
      <c r="X1350" s="46" t="s">
        <v>43</v>
      </c>
      <c r="Y1350" s="43"/>
      <c r="Z1350" s="111" t="s">
        <v>20458</v>
      </c>
      <c r="AA1350" s="45"/>
      <c r="AB1350" s="3">
        <v>0</v>
      </c>
      <c r="AC1350" s="3">
        <v>0</v>
      </c>
      <c r="AD1350" s="3">
        <v>7329058.4900000002</v>
      </c>
      <c r="AE1350" s="3">
        <v>0</v>
      </c>
      <c r="AF1350" s="3">
        <f>SUM(Table2[[#This Row],[PE 2021 Obligations]],Table2[[#This Row],[ROW 2021 Obligations]],Table2[[#This Row],[Construction 2021 Obligations]],Table2[[#This Row],[Paving 2021 Obligations]])</f>
        <v>7329058.4900000002</v>
      </c>
      <c r="AG1350" s="3">
        <v>0</v>
      </c>
      <c r="AH1350" s="3">
        <v>0</v>
      </c>
      <c r="AI1350" s="3">
        <v>113665872.98</v>
      </c>
      <c r="AJ1350" s="3">
        <v>0</v>
      </c>
      <c r="AK1350" s="3">
        <v>113665872.98</v>
      </c>
      <c r="AL1350" s="43" t="s">
        <v>322</v>
      </c>
    </row>
    <row r="1351" spans="1:38" hidden="1" x14ac:dyDescent="0.25">
      <c r="A1351" s="47">
        <v>70048</v>
      </c>
      <c r="B1351" s="48">
        <v>4</v>
      </c>
      <c r="C1351" s="49" t="s">
        <v>73</v>
      </c>
      <c r="D1351" s="50">
        <v>40038</v>
      </c>
      <c r="E1351" s="49" t="s">
        <v>32</v>
      </c>
      <c r="F1351" s="50">
        <v>43475</v>
      </c>
      <c r="G1351" s="49" t="s">
        <v>75</v>
      </c>
      <c r="H1351" s="51" t="s">
        <v>323</v>
      </c>
      <c r="I1351" s="49"/>
      <c r="J1351" s="49"/>
      <c r="K1351" s="49"/>
      <c r="L1351" s="52"/>
      <c r="M1351" s="51" t="s">
        <v>324</v>
      </c>
      <c r="N1351" s="51"/>
      <c r="O1351" s="49" t="s">
        <v>151</v>
      </c>
      <c r="P1351" s="51" t="s">
        <v>198</v>
      </c>
      <c r="Q1351" s="51"/>
      <c r="R1351" s="111"/>
      <c r="S1351" s="111"/>
      <c r="T1351" s="120"/>
      <c r="U1351" s="55" t="s">
        <v>32</v>
      </c>
      <c r="V1351" s="52"/>
      <c r="W1351" s="49"/>
      <c r="X1351" s="52" t="s">
        <v>43</v>
      </c>
      <c r="Y1351" s="49"/>
      <c r="Z1351" s="111" t="s">
        <v>20458</v>
      </c>
      <c r="AA1351" s="51"/>
      <c r="AB1351" s="54">
        <v>0</v>
      </c>
      <c r="AC1351" s="54">
        <v>0</v>
      </c>
      <c r="AD1351" s="54">
        <v>296853.40000000002</v>
      </c>
      <c r="AE1351" s="54">
        <v>0</v>
      </c>
      <c r="AF1351" s="3">
        <f>SUM(Table2[[#This Row],[PE 2021 Obligations]],Table2[[#This Row],[ROW 2021 Obligations]],Table2[[#This Row],[Construction 2021 Obligations]],Table2[[#This Row],[Paving 2021 Obligations]])</f>
        <v>296853.40000000002</v>
      </c>
      <c r="AG1351" s="54">
        <v>0</v>
      </c>
      <c r="AH1351" s="54">
        <v>0</v>
      </c>
      <c r="AI1351" s="54">
        <v>10376540.07</v>
      </c>
      <c r="AJ1351" s="54">
        <v>0</v>
      </c>
      <c r="AK1351" s="54">
        <v>10376540.07</v>
      </c>
      <c r="AL1351" s="49" t="s">
        <v>325</v>
      </c>
    </row>
    <row r="1352" spans="1:38" hidden="1" x14ac:dyDescent="0.25">
      <c r="A1352" s="13">
        <v>70049</v>
      </c>
      <c r="B1352" s="15">
        <v>4</v>
      </c>
      <c r="C1352" s="43" t="s">
        <v>73</v>
      </c>
      <c r="D1352" s="44">
        <v>40038</v>
      </c>
      <c r="E1352" s="43" t="s">
        <v>32</v>
      </c>
      <c r="F1352" s="44">
        <v>43475</v>
      </c>
      <c r="G1352" s="43" t="s">
        <v>75</v>
      </c>
      <c r="H1352" s="45" t="s">
        <v>326</v>
      </c>
      <c r="I1352" s="43"/>
      <c r="J1352" s="43"/>
      <c r="K1352" s="43"/>
      <c r="L1352" s="46"/>
      <c r="M1352" s="45" t="s">
        <v>327</v>
      </c>
      <c r="N1352" s="45"/>
      <c r="O1352" s="43" t="s">
        <v>151</v>
      </c>
      <c r="P1352" s="45" t="s">
        <v>198</v>
      </c>
      <c r="Q1352" s="45"/>
      <c r="R1352" s="112"/>
      <c r="S1352" s="112"/>
      <c r="T1352" s="59"/>
      <c r="U1352" s="56" t="s">
        <v>32</v>
      </c>
      <c r="V1352" s="46"/>
      <c r="W1352" s="43"/>
      <c r="X1352" s="46" t="s">
        <v>43</v>
      </c>
      <c r="Y1352" s="43"/>
      <c r="Z1352" s="111" t="s">
        <v>20458</v>
      </c>
      <c r="AA1352" s="45"/>
      <c r="AB1352" s="3">
        <v>0</v>
      </c>
      <c r="AC1352" s="3">
        <v>0</v>
      </c>
      <c r="AD1352" s="3">
        <v>1027374.82</v>
      </c>
      <c r="AE1352" s="3">
        <v>0</v>
      </c>
      <c r="AF1352" s="3">
        <f>SUM(Table2[[#This Row],[PE 2021 Obligations]],Table2[[#This Row],[ROW 2021 Obligations]],Table2[[#This Row],[Construction 2021 Obligations]],Table2[[#This Row],[Paving 2021 Obligations]])</f>
        <v>1027374.82</v>
      </c>
      <c r="AG1352" s="3">
        <v>0</v>
      </c>
      <c r="AH1352" s="3">
        <v>0</v>
      </c>
      <c r="AI1352" s="3">
        <v>20730960.219999999</v>
      </c>
      <c r="AJ1352" s="3">
        <v>0</v>
      </c>
      <c r="AK1352" s="3">
        <v>20730960.219999999</v>
      </c>
      <c r="AL1352" s="43" t="s">
        <v>328</v>
      </c>
    </row>
    <row r="1353" spans="1:38" hidden="1" x14ac:dyDescent="0.25">
      <c r="A1353" s="47">
        <v>70050</v>
      </c>
      <c r="B1353" s="48">
        <v>3</v>
      </c>
      <c r="C1353" s="49" t="s">
        <v>73</v>
      </c>
      <c r="D1353" s="50">
        <v>40038</v>
      </c>
      <c r="E1353" s="49" t="s">
        <v>32</v>
      </c>
      <c r="F1353" s="50">
        <v>43488</v>
      </c>
      <c r="G1353" s="49" t="s">
        <v>75</v>
      </c>
      <c r="H1353" s="51" t="s">
        <v>57</v>
      </c>
      <c r="I1353" s="49"/>
      <c r="J1353" s="49"/>
      <c r="K1353" s="49"/>
      <c r="L1353" s="52"/>
      <c r="M1353" s="51" t="s">
        <v>329</v>
      </c>
      <c r="N1353" s="51"/>
      <c r="O1353" s="49" t="s">
        <v>151</v>
      </c>
      <c r="P1353" s="51" t="s">
        <v>198</v>
      </c>
      <c r="Q1353" s="51"/>
      <c r="R1353" s="111"/>
      <c r="S1353" s="111"/>
      <c r="T1353" s="120"/>
      <c r="U1353" s="55" t="s">
        <v>32</v>
      </c>
      <c r="V1353" s="52"/>
      <c r="W1353" s="49"/>
      <c r="X1353" s="52" t="s">
        <v>43</v>
      </c>
      <c r="Y1353" s="49"/>
      <c r="Z1353" s="111" t="s">
        <v>20458</v>
      </c>
      <c r="AA1353" s="51"/>
      <c r="AB1353" s="54">
        <v>0</v>
      </c>
      <c r="AC1353" s="54">
        <v>0</v>
      </c>
      <c r="AD1353" s="54">
        <v>1662751.06</v>
      </c>
      <c r="AE1353" s="54">
        <v>0</v>
      </c>
      <c r="AF1353" s="3">
        <f>SUM(Table2[[#This Row],[PE 2021 Obligations]],Table2[[#This Row],[ROW 2021 Obligations]],Table2[[#This Row],[Construction 2021 Obligations]],Table2[[#This Row],[Paving 2021 Obligations]])</f>
        <v>1662751.06</v>
      </c>
      <c r="AG1353" s="54">
        <v>0</v>
      </c>
      <c r="AH1353" s="54">
        <v>0</v>
      </c>
      <c r="AI1353" s="54">
        <v>23242098.82</v>
      </c>
      <c r="AJ1353" s="54">
        <v>0</v>
      </c>
      <c r="AK1353" s="54">
        <v>23242098.82</v>
      </c>
      <c r="AL1353" s="49" t="s">
        <v>330</v>
      </c>
    </row>
    <row r="1354" spans="1:38" hidden="1" x14ac:dyDescent="0.25">
      <c r="A1354" s="13">
        <v>70051</v>
      </c>
      <c r="B1354" s="15">
        <v>3</v>
      </c>
      <c r="C1354" s="43" t="s">
        <v>73</v>
      </c>
      <c r="D1354" s="44">
        <v>40038</v>
      </c>
      <c r="E1354" s="43" t="s">
        <v>32</v>
      </c>
      <c r="F1354" s="44">
        <v>43488</v>
      </c>
      <c r="G1354" s="43" t="s">
        <v>75</v>
      </c>
      <c r="H1354" s="45" t="s">
        <v>331</v>
      </c>
      <c r="I1354" s="43"/>
      <c r="J1354" s="43"/>
      <c r="K1354" s="43"/>
      <c r="L1354" s="46"/>
      <c r="M1354" s="45" t="s">
        <v>332</v>
      </c>
      <c r="N1354" s="45"/>
      <c r="O1354" s="43" t="s">
        <v>151</v>
      </c>
      <c r="P1354" s="45" t="s">
        <v>198</v>
      </c>
      <c r="Q1354" s="45"/>
      <c r="R1354" s="112"/>
      <c r="S1354" s="112"/>
      <c r="T1354" s="59"/>
      <c r="U1354" s="56" t="s">
        <v>32</v>
      </c>
      <c r="V1354" s="46"/>
      <c r="W1354" s="43"/>
      <c r="X1354" s="46" t="s">
        <v>43</v>
      </c>
      <c r="Y1354" s="43"/>
      <c r="Z1354" s="111" t="s">
        <v>20458</v>
      </c>
      <c r="AA1354" s="45"/>
      <c r="AB1354" s="3">
        <v>0</v>
      </c>
      <c r="AC1354" s="3">
        <v>0</v>
      </c>
      <c r="AD1354" s="3">
        <v>633950.93999999994</v>
      </c>
      <c r="AE1354" s="3">
        <v>0</v>
      </c>
      <c r="AF1354" s="3">
        <f>SUM(Table2[[#This Row],[PE 2021 Obligations]],Table2[[#This Row],[ROW 2021 Obligations]],Table2[[#This Row],[Construction 2021 Obligations]],Table2[[#This Row],[Paving 2021 Obligations]])</f>
        <v>633950.93999999994</v>
      </c>
      <c r="AG1354" s="3">
        <v>0</v>
      </c>
      <c r="AH1354" s="3">
        <v>0</v>
      </c>
      <c r="AI1354" s="3">
        <v>12461528.42</v>
      </c>
      <c r="AJ1354" s="3">
        <v>0</v>
      </c>
      <c r="AK1354" s="3">
        <v>12461528.42</v>
      </c>
      <c r="AL1354" s="43" t="s">
        <v>333</v>
      </c>
    </row>
    <row r="1355" spans="1:38" hidden="1" x14ac:dyDescent="0.25">
      <c r="A1355" s="47">
        <v>70052</v>
      </c>
      <c r="B1355" s="48">
        <v>3</v>
      </c>
      <c r="C1355" s="49" t="s">
        <v>73</v>
      </c>
      <c r="D1355" s="50">
        <v>40038</v>
      </c>
      <c r="E1355" s="49" t="s">
        <v>32</v>
      </c>
      <c r="F1355" s="50">
        <v>43489</v>
      </c>
      <c r="G1355" s="49" t="s">
        <v>75</v>
      </c>
      <c r="H1355" s="51" t="s">
        <v>334</v>
      </c>
      <c r="I1355" s="49"/>
      <c r="J1355" s="49"/>
      <c r="K1355" s="49"/>
      <c r="L1355" s="52"/>
      <c r="M1355" s="51" t="s">
        <v>335</v>
      </c>
      <c r="N1355" s="51"/>
      <c r="O1355" s="49" t="s">
        <v>151</v>
      </c>
      <c r="P1355" s="51" t="s">
        <v>198</v>
      </c>
      <c r="Q1355" s="51"/>
      <c r="R1355" s="111"/>
      <c r="S1355" s="111"/>
      <c r="T1355" s="120"/>
      <c r="U1355" s="55" t="s">
        <v>32</v>
      </c>
      <c r="V1355" s="52"/>
      <c r="W1355" s="49"/>
      <c r="X1355" s="52" t="s">
        <v>43</v>
      </c>
      <c r="Y1355" s="49"/>
      <c r="Z1355" s="111" t="s">
        <v>20458</v>
      </c>
      <c r="AA1355" s="51"/>
      <c r="AB1355" s="54">
        <v>0</v>
      </c>
      <c r="AC1355" s="54">
        <v>0</v>
      </c>
      <c r="AD1355" s="54">
        <v>1083487.44</v>
      </c>
      <c r="AE1355" s="54">
        <v>0</v>
      </c>
      <c r="AF1355" s="3">
        <f>SUM(Table2[[#This Row],[PE 2021 Obligations]],Table2[[#This Row],[ROW 2021 Obligations]],Table2[[#This Row],[Construction 2021 Obligations]],Table2[[#This Row],[Paving 2021 Obligations]])</f>
        <v>1083487.44</v>
      </c>
      <c r="AG1355" s="54">
        <v>0</v>
      </c>
      <c r="AH1355" s="54">
        <v>0</v>
      </c>
      <c r="AI1355" s="54">
        <v>18243206.420000002</v>
      </c>
      <c r="AJ1355" s="54">
        <v>0</v>
      </c>
      <c r="AK1355" s="54">
        <v>18243206.420000002</v>
      </c>
      <c r="AL1355" s="49" t="s">
        <v>336</v>
      </c>
    </row>
    <row r="1356" spans="1:38" hidden="1" x14ac:dyDescent="0.25">
      <c r="A1356" s="13">
        <v>70053</v>
      </c>
      <c r="B1356" s="15">
        <v>1</v>
      </c>
      <c r="C1356" s="43" t="s">
        <v>73</v>
      </c>
      <c r="D1356" s="44">
        <v>40038</v>
      </c>
      <c r="E1356" s="43" t="s">
        <v>32</v>
      </c>
      <c r="F1356" s="44">
        <v>43475</v>
      </c>
      <c r="G1356" s="43" t="s">
        <v>75</v>
      </c>
      <c r="H1356" s="45" t="s">
        <v>337</v>
      </c>
      <c r="I1356" s="43"/>
      <c r="J1356" s="43"/>
      <c r="K1356" s="43"/>
      <c r="L1356" s="46"/>
      <c r="M1356" s="45" t="s">
        <v>338</v>
      </c>
      <c r="N1356" s="45"/>
      <c r="O1356" s="43" t="s">
        <v>151</v>
      </c>
      <c r="P1356" s="45" t="s">
        <v>198</v>
      </c>
      <c r="Q1356" s="45"/>
      <c r="R1356" s="112"/>
      <c r="S1356" s="112"/>
      <c r="T1356" s="59"/>
      <c r="U1356" s="56" t="s">
        <v>32</v>
      </c>
      <c r="V1356" s="46"/>
      <c r="W1356" s="43"/>
      <c r="X1356" s="46" t="s">
        <v>43</v>
      </c>
      <c r="Y1356" s="43"/>
      <c r="Z1356" s="111" t="s">
        <v>20458</v>
      </c>
      <c r="AA1356" s="45"/>
      <c r="AB1356" s="3">
        <v>0</v>
      </c>
      <c r="AC1356" s="3">
        <v>0</v>
      </c>
      <c r="AD1356" s="3">
        <v>1600599.38</v>
      </c>
      <c r="AE1356" s="3">
        <v>0</v>
      </c>
      <c r="AF1356" s="3">
        <f>SUM(Table2[[#This Row],[PE 2021 Obligations]],Table2[[#This Row],[ROW 2021 Obligations]],Table2[[#This Row],[Construction 2021 Obligations]],Table2[[#This Row],[Paving 2021 Obligations]])</f>
        <v>1600599.38</v>
      </c>
      <c r="AG1356" s="3">
        <v>0</v>
      </c>
      <c r="AH1356" s="3">
        <v>0</v>
      </c>
      <c r="AI1356" s="3">
        <v>25855495.300000001</v>
      </c>
      <c r="AJ1356" s="3">
        <v>0</v>
      </c>
      <c r="AK1356" s="3">
        <v>25855495.300000001</v>
      </c>
      <c r="AL1356" s="43" t="s">
        <v>339</v>
      </c>
    </row>
    <row r="1357" spans="1:38" hidden="1" x14ac:dyDescent="0.25">
      <c r="A1357" s="47">
        <v>70054</v>
      </c>
      <c r="B1357" s="48">
        <v>2</v>
      </c>
      <c r="C1357" s="49" t="s">
        <v>73</v>
      </c>
      <c r="D1357" s="50">
        <v>40038</v>
      </c>
      <c r="E1357" s="49" t="s">
        <v>32</v>
      </c>
      <c r="F1357" s="50">
        <v>43500</v>
      </c>
      <c r="G1357" s="49" t="s">
        <v>75</v>
      </c>
      <c r="H1357" s="51" t="s">
        <v>162</v>
      </c>
      <c r="I1357" s="49"/>
      <c r="J1357" s="49"/>
      <c r="K1357" s="49"/>
      <c r="L1357" s="52"/>
      <c r="M1357" s="51" t="s">
        <v>340</v>
      </c>
      <c r="N1357" s="51"/>
      <c r="O1357" s="49" t="s">
        <v>151</v>
      </c>
      <c r="P1357" s="51" t="s">
        <v>198</v>
      </c>
      <c r="Q1357" s="51"/>
      <c r="R1357" s="111"/>
      <c r="S1357" s="111"/>
      <c r="T1357" s="120"/>
      <c r="U1357" s="55" t="s">
        <v>32</v>
      </c>
      <c r="V1357" s="52"/>
      <c r="W1357" s="49"/>
      <c r="X1357" s="52" t="s">
        <v>43</v>
      </c>
      <c r="Y1357" s="49"/>
      <c r="Z1357" s="111" t="s">
        <v>20458</v>
      </c>
      <c r="AA1357" s="51"/>
      <c r="AB1357" s="54">
        <v>0</v>
      </c>
      <c r="AC1357" s="54">
        <v>0</v>
      </c>
      <c r="AD1357" s="54">
        <v>1765400.27</v>
      </c>
      <c r="AE1357" s="54">
        <v>0</v>
      </c>
      <c r="AF1357" s="3">
        <f>SUM(Table2[[#This Row],[PE 2021 Obligations]],Table2[[#This Row],[ROW 2021 Obligations]],Table2[[#This Row],[Construction 2021 Obligations]],Table2[[#This Row],[Paving 2021 Obligations]])</f>
        <v>1765400.27</v>
      </c>
      <c r="AG1357" s="54">
        <v>0</v>
      </c>
      <c r="AH1357" s="54">
        <v>0</v>
      </c>
      <c r="AI1357" s="54">
        <v>27359668.550000001</v>
      </c>
      <c r="AJ1357" s="54">
        <v>0</v>
      </c>
      <c r="AK1357" s="54">
        <v>27359668.550000001</v>
      </c>
      <c r="AL1357" s="49" t="s">
        <v>341</v>
      </c>
    </row>
    <row r="1358" spans="1:38" hidden="1" x14ac:dyDescent="0.25">
      <c r="A1358" s="13">
        <v>70055</v>
      </c>
      <c r="B1358" s="15">
        <v>4</v>
      </c>
      <c r="C1358" s="43" t="s">
        <v>73</v>
      </c>
      <c r="D1358" s="44">
        <v>40038</v>
      </c>
      <c r="E1358" s="43" t="s">
        <v>32</v>
      </c>
      <c r="F1358" s="44">
        <v>43594</v>
      </c>
      <c r="G1358" s="43" t="s">
        <v>342</v>
      </c>
      <c r="H1358" s="45" t="s">
        <v>87</v>
      </c>
      <c r="I1358" s="43"/>
      <c r="J1358" s="43"/>
      <c r="K1358" s="43"/>
      <c r="L1358" s="46"/>
      <c r="M1358" s="45" t="s">
        <v>343</v>
      </c>
      <c r="N1358" s="45" t="s">
        <v>344</v>
      </c>
      <c r="O1358" s="43" t="s">
        <v>151</v>
      </c>
      <c r="P1358" s="45" t="s">
        <v>198</v>
      </c>
      <c r="Q1358" s="45"/>
      <c r="R1358" s="112"/>
      <c r="S1358" s="112"/>
      <c r="T1358" s="59"/>
      <c r="U1358" s="56" t="s">
        <v>32</v>
      </c>
      <c r="V1358" s="46"/>
      <c r="W1358" s="43"/>
      <c r="X1358" s="46" t="s">
        <v>43</v>
      </c>
      <c r="Y1358" s="43"/>
      <c r="Z1358" s="111" t="s">
        <v>20458</v>
      </c>
      <c r="AA1358" s="45"/>
      <c r="AB1358" s="3">
        <v>0</v>
      </c>
      <c r="AC1358" s="3">
        <v>0</v>
      </c>
      <c r="AD1358" s="3">
        <v>1639347.52</v>
      </c>
      <c r="AE1358" s="3">
        <v>0</v>
      </c>
      <c r="AF1358" s="3">
        <f>SUM(Table2[[#This Row],[PE 2021 Obligations]],Table2[[#This Row],[ROW 2021 Obligations]],Table2[[#This Row],[Construction 2021 Obligations]],Table2[[#This Row],[Paving 2021 Obligations]])</f>
        <v>1639347.52</v>
      </c>
      <c r="AG1358" s="3">
        <v>0</v>
      </c>
      <c r="AH1358" s="3">
        <v>0</v>
      </c>
      <c r="AI1358" s="3">
        <v>31482879.399999999</v>
      </c>
      <c r="AJ1358" s="3">
        <v>0</v>
      </c>
      <c r="AK1358" s="3">
        <v>31482879.399999999</v>
      </c>
      <c r="AL1358" s="43" t="s">
        <v>345</v>
      </c>
    </row>
    <row r="1359" spans="1:38" hidden="1" x14ac:dyDescent="0.25">
      <c r="A1359" s="47">
        <v>70056</v>
      </c>
      <c r="B1359" s="48">
        <v>3</v>
      </c>
      <c r="C1359" s="49" t="s">
        <v>73</v>
      </c>
      <c r="D1359" s="50">
        <v>40038</v>
      </c>
      <c r="E1359" s="49" t="s">
        <v>32</v>
      </c>
      <c r="F1359" s="50">
        <v>43489</v>
      </c>
      <c r="G1359" s="49" t="s">
        <v>75</v>
      </c>
      <c r="H1359" s="51" t="s">
        <v>346</v>
      </c>
      <c r="I1359" s="49"/>
      <c r="J1359" s="49"/>
      <c r="K1359" s="49"/>
      <c r="L1359" s="52"/>
      <c r="M1359" s="51" t="s">
        <v>347</v>
      </c>
      <c r="N1359" s="51"/>
      <c r="O1359" s="49" t="s">
        <v>151</v>
      </c>
      <c r="P1359" s="51" t="s">
        <v>198</v>
      </c>
      <c r="Q1359" s="51"/>
      <c r="R1359" s="111"/>
      <c r="S1359" s="111"/>
      <c r="T1359" s="120"/>
      <c r="U1359" s="55" t="s">
        <v>32</v>
      </c>
      <c r="V1359" s="52"/>
      <c r="W1359" s="49"/>
      <c r="X1359" s="52" t="s">
        <v>43</v>
      </c>
      <c r="Y1359" s="49"/>
      <c r="Z1359" s="111" t="s">
        <v>20458</v>
      </c>
      <c r="AA1359" s="51"/>
      <c r="AB1359" s="54">
        <v>0</v>
      </c>
      <c r="AC1359" s="54">
        <v>0</v>
      </c>
      <c r="AD1359" s="54">
        <v>472583.78</v>
      </c>
      <c r="AE1359" s="54">
        <v>0</v>
      </c>
      <c r="AF1359" s="3">
        <f>SUM(Table2[[#This Row],[PE 2021 Obligations]],Table2[[#This Row],[ROW 2021 Obligations]],Table2[[#This Row],[Construction 2021 Obligations]],Table2[[#This Row],[Paving 2021 Obligations]])</f>
        <v>472583.78</v>
      </c>
      <c r="AG1359" s="54">
        <v>0</v>
      </c>
      <c r="AH1359" s="54">
        <v>0</v>
      </c>
      <c r="AI1359" s="54">
        <v>14921115.689999999</v>
      </c>
      <c r="AJ1359" s="54">
        <v>0</v>
      </c>
      <c r="AK1359" s="54">
        <v>14921115.689999999</v>
      </c>
      <c r="AL1359" s="49" t="s">
        <v>348</v>
      </c>
    </row>
    <row r="1360" spans="1:38" hidden="1" x14ac:dyDescent="0.25">
      <c r="A1360" s="13">
        <v>70057</v>
      </c>
      <c r="B1360" s="15">
        <v>4</v>
      </c>
      <c r="C1360" s="43" t="s">
        <v>73</v>
      </c>
      <c r="D1360" s="44">
        <v>40038</v>
      </c>
      <c r="E1360" s="43" t="s">
        <v>32</v>
      </c>
      <c r="F1360" s="44">
        <v>43474</v>
      </c>
      <c r="G1360" s="43" t="s">
        <v>75</v>
      </c>
      <c r="H1360" s="45" t="s">
        <v>349</v>
      </c>
      <c r="I1360" s="43"/>
      <c r="J1360" s="43"/>
      <c r="K1360" s="43"/>
      <c r="L1360" s="46"/>
      <c r="M1360" s="45" t="s">
        <v>350</v>
      </c>
      <c r="N1360" s="45"/>
      <c r="O1360" s="43" t="s">
        <v>151</v>
      </c>
      <c r="P1360" s="45" t="s">
        <v>198</v>
      </c>
      <c r="Q1360" s="45"/>
      <c r="R1360" s="112"/>
      <c r="S1360" s="112"/>
      <c r="T1360" s="59"/>
      <c r="U1360" s="56" t="s">
        <v>32</v>
      </c>
      <c r="V1360" s="46"/>
      <c r="W1360" s="43"/>
      <c r="X1360" s="46" t="s">
        <v>43</v>
      </c>
      <c r="Y1360" s="43"/>
      <c r="Z1360" s="111" t="s">
        <v>20458</v>
      </c>
      <c r="AA1360" s="45"/>
      <c r="AB1360" s="3">
        <v>0</v>
      </c>
      <c r="AC1360" s="3">
        <v>0</v>
      </c>
      <c r="AD1360" s="3">
        <v>3109831.41</v>
      </c>
      <c r="AE1360" s="3">
        <v>0</v>
      </c>
      <c r="AF1360" s="3">
        <f>SUM(Table2[[#This Row],[PE 2021 Obligations]],Table2[[#This Row],[ROW 2021 Obligations]],Table2[[#This Row],[Construction 2021 Obligations]],Table2[[#This Row],[Paving 2021 Obligations]])</f>
        <v>3109831.41</v>
      </c>
      <c r="AG1360" s="3">
        <v>0</v>
      </c>
      <c r="AH1360" s="3">
        <v>0</v>
      </c>
      <c r="AI1360" s="3">
        <v>71517671.420000002</v>
      </c>
      <c r="AJ1360" s="3">
        <v>0</v>
      </c>
      <c r="AK1360" s="3">
        <v>71517671.420000002</v>
      </c>
      <c r="AL1360" s="43" t="s">
        <v>351</v>
      </c>
    </row>
    <row r="1361" spans="1:38" hidden="1" x14ac:dyDescent="0.25">
      <c r="A1361" s="47">
        <v>70058</v>
      </c>
      <c r="B1361" s="48">
        <v>2</v>
      </c>
      <c r="C1361" s="49" t="s">
        <v>73</v>
      </c>
      <c r="D1361" s="50">
        <v>40038</v>
      </c>
      <c r="E1361" s="49" t="s">
        <v>32</v>
      </c>
      <c r="F1361" s="50">
        <v>43500</v>
      </c>
      <c r="G1361" s="49" t="s">
        <v>75</v>
      </c>
      <c r="H1361" s="51" t="s">
        <v>170</v>
      </c>
      <c r="I1361" s="49"/>
      <c r="J1361" s="49"/>
      <c r="K1361" s="49"/>
      <c r="L1361" s="52"/>
      <c r="M1361" s="51" t="s">
        <v>352</v>
      </c>
      <c r="N1361" s="51"/>
      <c r="O1361" s="49" t="s">
        <v>151</v>
      </c>
      <c r="P1361" s="51" t="s">
        <v>198</v>
      </c>
      <c r="Q1361" s="51"/>
      <c r="R1361" s="111"/>
      <c r="S1361" s="111"/>
      <c r="T1361" s="120"/>
      <c r="U1361" s="55" t="s">
        <v>32</v>
      </c>
      <c r="V1361" s="52"/>
      <c r="W1361" s="49"/>
      <c r="X1361" s="52" t="s">
        <v>43</v>
      </c>
      <c r="Y1361" s="49"/>
      <c r="Z1361" s="111" t="s">
        <v>20458</v>
      </c>
      <c r="AA1361" s="51"/>
      <c r="AB1361" s="54">
        <v>0</v>
      </c>
      <c r="AC1361" s="54">
        <v>0</v>
      </c>
      <c r="AD1361" s="54">
        <v>2244470.61</v>
      </c>
      <c r="AE1361" s="54">
        <v>0</v>
      </c>
      <c r="AF1361" s="3">
        <f>SUM(Table2[[#This Row],[PE 2021 Obligations]],Table2[[#This Row],[ROW 2021 Obligations]],Table2[[#This Row],[Construction 2021 Obligations]],Table2[[#This Row],[Paving 2021 Obligations]])</f>
        <v>2244470.61</v>
      </c>
      <c r="AG1361" s="54">
        <v>0</v>
      </c>
      <c r="AH1361" s="54">
        <v>0</v>
      </c>
      <c r="AI1361" s="54">
        <v>44388177.119999997</v>
      </c>
      <c r="AJ1361" s="54">
        <v>0</v>
      </c>
      <c r="AK1361" s="54">
        <v>44388177.119999997</v>
      </c>
      <c r="AL1361" s="49" t="s">
        <v>353</v>
      </c>
    </row>
    <row r="1362" spans="1:38" hidden="1" x14ac:dyDescent="0.25">
      <c r="A1362" s="13">
        <v>70059</v>
      </c>
      <c r="B1362" s="15">
        <v>3</v>
      </c>
      <c r="C1362" s="43" t="s">
        <v>73</v>
      </c>
      <c r="D1362" s="44">
        <v>40038</v>
      </c>
      <c r="E1362" s="43" t="s">
        <v>32</v>
      </c>
      <c r="F1362" s="44">
        <v>43489</v>
      </c>
      <c r="G1362" s="43" t="s">
        <v>75</v>
      </c>
      <c r="H1362" s="45" t="s">
        <v>354</v>
      </c>
      <c r="I1362" s="43"/>
      <c r="J1362" s="43"/>
      <c r="K1362" s="43"/>
      <c r="L1362" s="46"/>
      <c r="M1362" s="45" t="s">
        <v>355</v>
      </c>
      <c r="N1362" s="45"/>
      <c r="O1362" s="43" t="s">
        <v>151</v>
      </c>
      <c r="P1362" s="45" t="s">
        <v>198</v>
      </c>
      <c r="Q1362" s="45"/>
      <c r="R1362" s="112"/>
      <c r="S1362" s="112"/>
      <c r="T1362" s="59"/>
      <c r="U1362" s="56" t="s">
        <v>32</v>
      </c>
      <c r="V1362" s="46"/>
      <c r="W1362" s="43"/>
      <c r="X1362" s="46" t="s">
        <v>43</v>
      </c>
      <c r="Y1362" s="43"/>
      <c r="Z1362" s="111" t="s">
        <v>20458</v>
      </c>
      <c r="AA1362" s="45"/>
      <c r="AB1362" s="3">
        <v>0</v>
      </c>
      <c r="AC1362" s="3">
        <v>0</v>
      </c>
      <c r="AD1362" s="3">
        <v>941984.74</v>
      </c>
      <c r="AE1362" s="3">
        <v>0</v>
      </c>
      <c r="AF1362" s="3">
        <f>SUM(Table2[[#This Row],[PE 2021 Obligations]],Table2[[#This Row],[ROW 2021 Obligations]],Table2[[#This Row],[Construction 2021 Obligations]],Table2[[#This Row],[Paving 2021 Obligations]])</f>
        <v>941984.74</v>
      </c>
      <c r="AG1362" s="3">
        <v>0</v>
      </c>
      <c r="AH1362" s="3">
        <v>0</v>
      </c>
      <c r="AI1362" s="3">
        <v>23761684.579999998</v>
      </c>
      <c r="AJ1362" s="3">
        <v>0</v>
      </c>
      <c r="AK1362" s="3">
        <v>23761684.579999998</v>
      </c>
      <c r="AL1362" s="43" t="s">
        <v>356</v>
      </c>
    </row>
    <row r="1363" spans="1:38" hidden="1" x14ac:dyDescent="0.25">
      <c r="A1363" s="47">
        <v>70060</v>
      </c>
      <c r="B1363" s="48">
        <v>3</v>
      </c>
      <c r="C1363" s="49" t="s">
        <v>73</v>
      </c>
      <c r="D1363" s="50">
        <v>40038</v>
      </c>
      <c r="E1363" s="49" t="s">
        <v>32</v>
      </c>
      <c r="F1363" s="50">
        <v>43489</v>
      </c>
      <c r="G1363" s="49" t="s">
        <v>75</v>
      </c>
      <c r="H1363" s="51" t="s">
        <v>49</v>
      </c>
      <c r="I1363" s="49"/>
      <c r="J1363" s="49"/>
      <c r="K1363" s="49"/>
      <c r="L1363" s="52"/>
      <c r="M1363" s="51" t="s">
        <v>357</v>
      </c>
      <c r="N1363" s="51"/>
      <c r="O1363" s="49" t="s">
        <v>151</v>
      </c>
      <c r="P1363" s="51" t="s">
        <v>198</v>
      </c>
      <c r="Q1363" s="51"/>
      <c r="R1363" s="111"/>
      <c r="S1363" s="111"/>
      <c r="T1363" s="120"/>
      <c r="U1363" s="55" t="s">
        <v>32</v>
      </c>
      <c r="V1363" s="52"/>
      <c r="W1363" s="49"/>
      <c r="X1363" s="52" t="s">
        <v>43</v>
      </c>
      <c r="Y1363" s="49"/>
      <c r="Z1363" s="111" t="s">
        <v>20458</v>
      </c>
      <c r="AA1363" s="51"/>
      <c r="AB1363" s="54">
        <v>0</v>
      </c>
      <c r="AC1363" s="54">
        <v>0</v>
      </c>
      <c r="AD1363" s="54">
        <v>1498884.67</v>
      </c>
      <c r="AE1363" s="54">
        <v>0</v>
      </c>
      <c r="AF1363" s="3">
        <f>SUM(Table2[[#This Row],[PE 2021 Obligations]],Table2[[#This Row],[ROW 2021 Obligations]],Table2[[#This Row],[Construction 2021 Obligations]],Table2[[#This Row],[Paving 2021 Obligations]])</f>
        <v>1498884.67</v>
      </c>
      <c r="AG1363" s="54">
        <v>0</v>
      </c>
      <c r="AH1363" s="54">
        <v>0</v>
      </c>
      <c r="AI1363" s="54">
        <v>31129236.739999998</v>
      </c>
      <c r="AJ1363" s="54">
        <v>0</v>
      </c>
      <c r="AK1363" s="54">
        <v>31129236.739999998</v>
      </c>
      <c r="AL1363" s="49" t="s">
        <v>358</v>
      </c>
    </row>
    <row r="1364" spans="1:38" hidden="1" x14ac:dyDescent="0.25">
      <c r="A1364" s="13">
        <v>70062</v>
      </c>
      <c r="B1364" s="15">
        <v>1</v>
      </c>
      <c r="C1364" s="43" t="s">
        <v>73</v>
      </c>
      <c r="D1364" s="44">
        <v>40038</v>
      </c>
      <c r="E1364" s="43" t="s">
        <v>32</v>
      </c>
      <c r="F1364" s="44">
        <v>43500</v>
      </c>
      <c r="G1364" s="43" t="s">
        <v>75</v>
      </c>
      <c r="H1364" s="45" t="s">
        <v>359</v>
      </c>
      <c r="I1364" s="43"/>
      <c r="J1364" s="43"/>
      <c r="K1364" s="43"/>
      <c r="L1364" s="46"/>
      <c r="M1364" s="45" t="s">
        <v>360</v>
      </c>
      <c r="N1364" s="45"/>
      <c r="O1364" s="43" t="s">
        <v>151</v>
      </c>
      <c r="P1364" s="45" t="s">
        <v>198</v>
      </c>
      <c r="Q1364" s="45"/>
      <c r="R1364" s="112"/>
      <c r="S1364" s="112"/>
      <c r="T1364" s="59"/>
      <c r="U1364" s="56" t="s">
        <v>32</v>
      </c>
      <c r="V1364" s="46"/>
      <c r="W1364" s="43"/>
      <c r="X1364" s="46" t="s">
        <v>43</v>
      </c>
      <c r="Y1364" s="43"/>
      <c r="Z1364" s="111" t="s">
        <v>20458</v>
      </c>
      <c r="AA1364" s="45"/>
      <c r="AB1364" s="3">
        <v>0</v>
      </c>
      <c r="AC1364" s="3">
        <v>0</v>
      </c>
      <c r="AD1364" s="3">
        <v>1373710.2</v>
      </c>
      <c r="AE1364" s="3">
        <v>0</v>
      </c>
      <c r="AF1364" s="3">
        <f>SUM(Table2[[#This Row],[PE 2021 Obligations]],Table2[[#This Row],[ROW 2021 Obligations]],Table2[[#This Row],[Construction 2021 Obligations]],Table2[[#This Row],[Paving 2021 Obligations]])</f>
        <v>1373710.2</v>
      </c>
      <c r="AG1364" s="3">
        <v>0</v>
      </c>
      <c r="AH1364" s="3">
        <v>0</v>
      </c>
      <c r="AI1364" s="3">
        <v>23656472.100000001</v>
      </c>
      <c r="AJ1364" s="3">
        <v>0</v>
      </c>
      <c r="AK1364" s="3">
        <v>23656472.100000001</v>
      </c>
      <c r="AL1364" s="43" t="s">
        <v>361</v>
      </c>
    </row>
    <row r="1365" spans="1:38" hidden="1" x14ac:dyDescent="0.25">
      <c r="A1365" s="47">
        <v>70063</v>
      </c>
      <c r="B1365" s="48">
        <v>3</v>
      </c>
      <c r="C1365" s="49" t="s">
        <v>73</v>
      </c>
      <c r="D1365" s="50">
        <v>40038</v>
      </c>
      <c r="E1365" s="49" t="s">
        <v>32</v>
      </c>
      <c r="F1365" s="50">
        <v>43474</v>
      </c>
      <c r="G1365" s="49" t="s">
        <v>75</v>
      </c>
      <c r="H1365" s="51" t="s">
        <v>362</v>
      </c>
      <c r="I1365" s="49"/>
      <c r="J1365" s="49"/>
      <c r="K1365" s="49"/>
      <c r="L1365" s="52"/>
      <c r="M1365" s="51" t="s">
        <v>363</v>
      </c>
      <c r="N1365" s="51"/>
      <c r="O1365" s="49" t="s">
        <v>151</v>
      </c>
      <c r="P1365" s="51" t="s">
        <v>198</v>
      </c>
      <c r="Q1365" s="51"/>
      <c r="R1365" s="111"/>
      <c r="S1365" s="111"/>
      <c r="T1365" s="120"/>
      <c r="U1365" s="55" t="s">
        <v>32</v>
      </c>
      <c r="V1365" s="52"/>
      <c r="W1365" s="49"/>
      <c r="X1365" s="52" t="s">
        <v>43</v>
      </c>
      <c r="Y1365" s="49"/>
      <c r="Z1365" s="111" t="s">
        <v>20458</v>
      </c>
      <c r="AA1365" s="51"/>
      <c r="AB1365" s="54">
        <v>0</v>
      </c>
      <c r="AC1365" s="54">
        <v>0</v>
      </c>
      <c r="AD1365" s="54">
        <v>1829812.73</v>
      </c>
      <c r="AE1365" s="54">
        <v>0</v>
      </c>
      <c r="AF1365" s="3">
        <f>SUM(Table2[[#This Row],[PE 2021 Obligations]],Table2[[#This Row],[ROW 2021 Obligations]],Table2[[#This Row],[Construction 2021 Obligations]],Table2[[#This Row],[Paving 2021 Obligations]])</f>
        <v>1829812.73</v>
      </c>
      <c r="AG1365" s="54">
        <v>0</v>
      </c>
      <c r="AH1365" s="54">
        <v>0</v>
      </c>
      <c r="AI1365" s="54">
        <v>39518753.659999996</v>
      </c>
      <c r="AJ1365" s="54">
        <v>0</v>
      </c>
      <c r="AK1365" s="54">
        <v>39518753.659999996</v>
      </c>
      <c r="AL1365" s="49" t="s">
        <v>364</v>
      </c>
    </row>
    <row r="1366" spans="1:38" hidden="1" x14ac:dyDescent="0.25">
      <c r="A1366" s="13">
        <v>70064</v>
      </c>
      <c r="B1366" s="15">
        <v>3</v>
      </c>
      <c r="C1366" s="43" t="s">
        <v>73</v>
      </c>
      <c r="D1366" s="44">
        <v>40038</v>
      </c>
      <c r="E1366" s="43" t="s">
        <v>32</v>
      </c>
      <c r="F1366" s="44">
        <v>43489</v>
      </c>
      <c r="G1366" s="43" t="s">
        <v>75</v>
      </c>
      <c r="H1366" s="45" t="s">
        <v>365</v>
      </c>
      <c r="I1366" s="43"/>
      <c r="J1366" s="43"/>
      <c r="K1366" s="43"/>
      <c r="L1366" s="46"/>
      <c r="M1366" s="45" t="s">
        <v>366</v>
      </c>
      <c r="N1366" s="45"/>
      <c r="O1366" s="43" t="s">
        <v>151</v>
      </c>
      <c r="P1366" s="45" t="s">
        <v>198</v>
      </c>
      <c r="Q1366" s="45"/>
      <c r="R1366" s="112"/>
      <c r="S1366" s="112"/>
      <c r="T1366" s="59"/>
      <c r="U1366" s="56" t="s">
        <v>32</v>
      </c>
      <c r="V1366" s="46"/>
      <c r="W1366" s="43"/>
      <c r="X1366" s="46" t="s">
        <v>43</v>
      </c>
      <c r="Y1366" s="43"/>
      <c r="Z1366" s="111" t="s">
        <v>20458</v>
      </c>
      <c r="AA1366" s="45"/>
      <c r="AB1366" s="3">
        <v>0</v>
      </c>
      <c r="AC1366" s="3">
        <v>0</v>
      </c>
      <c r="AD1366" s="3">
        <v>215807.35</v>
      </c>
      <c r="AE1366" s="3">
        <v>0</v>
      </c>
      <c r="AF1366" s="3">
        <f>SUM(Table2[[#This Row],[PE 2021 Obligations]],Table2[[#This Row],[ROW 2021 Obligations]],Table2[[#This Row],[Construction 2021 Obligations]],Table2[[#This Row],[Paving 2021 Obligations]])</f>
        <v>215807.35</v>
      </c>
      <c r="AG1366" s="3">
        <v>0</v>
      </c>
      <c r="AH1366" s="3">
        <v>0</v>
      </c>
      <c r="AI1366" s="3">
        <v>5292345.26</v>
      </c>
      <c r="AJ1366" s="3">
        <v>0</v>
      </c>
      <c r="AK1366" s="3">
        <v>5292345.26</v>
      </c>
      <c r="AL1366" s="43" t="s">
        <v>367</v>
      </c>
    </row>
    <row r="1367" spans="1:38" hidden="1" x14ac:dyDescent="0.25">
      <c r="A1367" s="47">
        <v>70065</v>
      </c>
      <c r="B1367" s="48">
        <v>1</v>
      </c>
      <c r="C1367" s="49" t="s">
        <v>73</v>
      </c>
      <c r="D1367" s="50">
        <v>40038</v>
      </c>
      <c r="E1367" s="49" t="s">
        <v>32</v>
      </c>
      <c r="F1367" s="50">
        <v>43500</v>
      </c>
      <c r="G1367" s="49" t="s">
        <v>75</v>
      </c>
      <c r="H1367" s="51" t="s">
        <v>368</v>
      </c>
      <c r="I1367" s="49"/>
      <c r="J1367" s="49"/>
      <c r="K1367" s="49"/>
      <c r="L1367" s="52"/>
      <c r="M1367" s="51" t="s">
        <v>369</v>
      </c>
      <c r="N1367" s="51"/>
      <c r="O1367" s="49" t="s">
        <v>151</v>
      </c>
      <c r="P1367" s="51" t="s">
        <v>198</v>
      </c>
      <c r="Q1367" s="51"/>
      <c r="R1367" s="111"/>
      <c r="S1367" s="111"/>
      <c r="T1367" s="120"/>
      <c r="U1367" s="55" t="s">
        <v>32</v>
      </c>
      <c r="V1367" s="52"/>
      <c r="W1367" s="49"/>
      <c r="X1367" s="52" t="s">
        <v>43</v>
      </c>
      <c r="Y1367" s="49"/>
      <c r="Z1367" s="111" t="s">
        <v>20458</v>
      </c>
      <c r="AA1367" s="51"/>
      <c r="AB1367" s="54">
        <v>0</v>
      </c>
      <c r="AC1367" s="54">
        <v>0</v>
      </c>
      <c r="AD1367" s="54">
        <v>1014047.62</v>
      </c>
      <c r="AE1367" s="54">
        <v>0</v>
      </c>
      <c r="AF1367" s="3">
        <f>SUM(Table2[[#This Row],[PE 2021 Obligations]],Table2[[#This Row],[ROW 2021 Obligations]],Table2[[#This Row],[Construction 2021 Obligations]],Table2[[#This Row],[Paving 2021 Obligations]])</f>
        <v>1014047.62</v>
      </c>
      <c r="AG1367" s="54">
        <v>0</v>
      </c>
      <c r="AH1367" s="54">
        <v>0</v>
      </c>
      <c r="AI1367" s="54">
        <v>20336192.16</v>
      </c>
      <c r="AJ1367" s="54">
        <v>0</v>
      </c>
      <c r="AK1367" s="54">
        <v>20336192.16</v>
      </c>
      <c r="AL1367" s="49" t="s">
        <v>370</v>
      </c>
    </row>
    <row r="1368" spans="1:38" hidden="1" x14ac:dyDescent="0.25">
      <c r="A1368" s="13">
        <v>70067</v>
      </c>
      <c r="B1368" s="15">
        <v>2</v>
      </c>
      <c r="C1368" s="43" t="s">
        <v>73</v>
      </c>
      <c r="D1368" s="44">
        <v>40038</v>
      </c>
      <c r="E1368" s="43" t="s">
        <v>32</v>
      </c>
      <c r="F1368" s="44">
        <v>43500</v>
      </c>
      <c r="G1368" s="43" t="s">
        <v>75</v>
      </c>
      <c r="H1368" s="45" t="s">
        <v>371</v>
      </c>
      <c r="I1368" s="43"/>
      <c r="J1368" s="43"/>
      <c r="K1368" s="43"/>
      <c r="L1368" s="46"/>
      <c r="M1368" s="45" t="s">
        <v>372</v>
      </c>
      <c r="N1368" s="45"/>
      <c r="O1368" s="43" t="s">
        <v>151</v>
      </c>
      <c r="P1368" s="45" t="s">
        <v>198</v>
      </c>
      <c r="Q1368" s="45"/>
      <c r="R1368" s="112"/>
      <c r="S1368" s="112"/>
      <c r="T1368" s="59"/>
      <c r="U1368" s="56" t="s">
        <v>32</v>
      </c>
      <c r="V1368" s="46"/>
      <c r="W1368" s="43"/>
      <c r="X1368" s="46" t="s">
        <v>43</v>
      </c>
      <c r="Y1368" s="43"/>
      <c r="Z1368" s="111" t="s">
        <v>20458</v>
      </c>
      <c r="AA1368" s="45"/>
      <c r="AB1368" s="3">
        <v>0</v>
      </c>
      <c r="AC1368" s="3">
        <v>0</v>
      </c>
      <c r="AD1368" s="3">
        <v>989665.3</v>
      </c>
      <c r="AE1368" s="3">
        <v>0</v>
      </c>
      <c r="AF1368" s="3">
        <f>SUM(Table2[[#This Row],[PE 2021 Obligations]],Table2[[#This Row],[ROW 2021 Obligations]],Table2[[#This Row],[Construction 2021 Obligations]],Table2[[#This Row],[Paving 2021 Obligations]])</f>
        <v>989665.3</v>
      </c>
      <c r="AG1368" s="3">
        <v>0</v>
      </c>
      <c r="AH1368" s="3">
        <v>0</v>
      </c>
      <c r="AI1368" s="3">
        <v>21614286.57</v>
      </c>
      <c r="AJ1368" s="3">
        <v>0</v>
      </c>
      <c r="AK1368" s="3">
        <v>21614286.57</v>
      </c>
      <c r="AL1368" s="43" t="s">
        <v>373</v>
      </c>
    </row>
    <row r="1369" spans="1:38" hidden="1" x14ac:dyDescent="0.25">
      <c r="A1369" s="47">
        <v>70069</v>
      </c>
      <c r="B1369" s="48">
        <v>2</v>
      </c>
      <c r="C1369" s="49" t="s">
        <v>73</v>
      </c>
      <c r="D1369" s="50">
        <v>40038</v>
      </c>
      <c r="E1369" s="49" t="s">
        <v>32</v>
      </c>
      <c r="F1369" s="50">
        <v>43500</v>
      </c>
      <c r="G1369" s="49" t="s">
        <v>75</v>
      </c>
      <c r="H1369" s="51" t="s">
        <v>374</v>
      </c>
      <c r="I1369" s="49"/>
      <c r="J1369" s="49"/>
      <c r="K1369" s="49"/>
      <c r="L1369" s="52"/>
      <c r="M1369" s="51" t="s">
        <v>375</v>
      </c>
      <c r="N1369" s="51"/>
      <c r="O1369" s="49" t="s">
        <v>151</v>
      </c>
      <c r="P1369" s="51" t="s">
        <v>198</v>
      </c>
      <c r="Q1369" s="51"/>
      <c r="R1369" s="111"/>
      <c r="S1369" s="111"/>
      <c r="T1369" s="120"/>
      <c r="U1369" s="55" t="s">
        <v>32</v>
      </c>
      <c r="V1369" s="52"/>
      <c r="W1369" s="49"/>
      <c r="X1369" s="52" t="s">
        <v>43</v>
      </c>
      <c r="Y1369" s="49"/>
      <c r="Z1369" s="111" t="s">
        <v>20458</v>
      </c>
      <c r="AA1369" s="51"/>
      <c r="AB1369" s="54">
        <v>0</v>
      </c>
      <c r="AC1369" s="54">
        <v>0</v>
      </c>
      <c r="AD1369" s="54">
        <v>511955.51</v>
      </c>
      <c r="AE1369" s="54">
        <v>0</v>
      </c>
      <c r="AF1369" s="3">
        <f>SUM(Table2[[#This Row],[PE 2021 Obligations]],Table2[[#This Row],[ROW 2021 Obligations]],Table2[[#This Row],[Construction 2021 Obligations]],Table2[[#This Row],[Paving 2021 Obligations]])</f>
        <v>511955.51</v>
      </c>
      <c r="AG1369" s="54">
        <v>0</v>
      </c>
      <c r="AH1369" s="54">
        <v>0</v>
      </c>
      <c r="AI1369" s="54">
        <v>9182552.3800000008</v>
      </c>
      <c r="AJ1369" s="54">
        <v>0</v>
      </c>
      <c r="AK1369" s="54">
        <v>9182552.3800000008</v>
      </c>
      <c r="AL1369" s="49" t="s">
        <v>376</v>
      </c>
    </row>
    <row r="1370" spans="1:38" hidden="1" x14ac:dyDescent="0.25">
      <c r="A1370" s="13">
        <v>70070</v>
      </c>
      <c r="B1370" s="15">
        <v>2</v>
      </c>
      <c r="C1370" s="43" t="s">
        <v>73</v>
      </c>
      <c r="D1370" s="44">
        <v>40038</v>
      </c>
      <c r="E1370" s="43" t="s">
        <v>32</v>
      </c>
      <c r="F1370" s="44">
        <v>43500</v>
      </c>
      <c r="G1370" s="43" t="s">
        <v>75</v>
      </c>
      <c r="H1370" s="45" t="s">
        <v>377</v>
      </c>
      <c r="I1370" s="43"/>
      <c r="J1370" s="43"/>
      <c r="K1370" s="43"/>
      <c r="L1370" s="46"/>
      <c r="M1370" s="45" t="s">
        <v>378</v>
      </c>
      <c r="N1370" s="45"/>
      <c r="O1370" s="43" t="s">
        <v>151</v>
      </c>
      <c r="P1370" s="45" t="s">
        <v>198</v>
      </c>
      <c r="Q1370" s="45"/>
      <c r="R1370" s="112"/>
      <c r="S1370" s="112"/>
      <c r="T1370" s="59"/>
      <c r="U1370" s="56" t="s">
        <v>32</v>
      </c>
      <c r="V1370" s="46"/>
      <c r="W1370" s="43"/>
      <c r="X1370" s="46" t="s">
        <v>43</v>
      </c>
      <c r="Y1370" s="43"/>
      <c r="Z1370" s="111" t="s">
        <v>20458</v>
      </c>
      <c r="AA1370" s="45"/>
      <c r="AB1370" s="3">
        <v>0</v>
      </c>
      <c r="AC1370" s="3">
        <v>0</v>
      </c>
      <c r="AD1370" s="3">
        <v>1440205.56</v>
      </c>
      <c r="AE1370" s="3">
        <v>0</v>
      </c>
      <c r="AF1370" s="3">
        <f>SUM(Table2[[#This Row],[PE 2021 Obligations]],Table2[[#This Row],[ROW 2021 Obligations]],Table2[[#This Row],[Construction 2021 Obligations]],Table2[[#This Row],[Paving 2021 Obligations]])</f>
        <v>1440205.56</v>
      </c>
      <c r="AG1370" s="3">
        <v>0</v>
      </c>
      <c r="AH1370" s="3">
        <v>0</v>
      </c>
      <c r="AI1370" s="3">
        <v>20540683.469999999</v>
      </c>
      <c r="AJ1370" s="3">
        <v>0</v>
      </c>
      <c r="AK1370" s="3">
        <v>20540683.469999999</v>
      </c>
      <c r="AL1370" s="43" t="s">
        <v>379</v>
      </c>
    </row>
    <row r="1371" spans="1:38" hidden="1" x14ac:dyDescent="0.25">
      <c r="A1371" s="47">
        <v>70071</v>
      </c>
      <c r="B1371" s="48">
        <v>2</v>
      </c>
      <c r="C1371" s="49" t="s">
        <v>73</v>
      </c>
      <c r="D1371" s="50">
        <v>40038</v>
      </c>
      <c r="E1371" s="49" t="s">
        <v>32</v>
      </c>
      <c r="F1371" s="50">
        <v>43500</v>
      </c>
      <c r="G1371" s="49" t="s">
        <v>75</v>
      </c>
      <c r="H1371" s="51" t="s">
        <v>380</v>
      </c>
      <c r="I1371" s="49"/>
      <c r="J1371" s="49"/>
      <c r="K1371" s="49"/>
      <c r="L1371" s="52"/>
      <c r="M1371" s="51" t="s">
        <v>381</v>
      </c>
      <c r="N1371" s="51"/>
      <c r="O1371" s="49" t="s">
        <v>151</v>
      </c>
      <c r="P1371" s="51" t="s">
        <v>198</v>
      </c>
      <c r="Q1371" s="51"/>
      <c r="R1371" s="111"/>
      <c r="S1371" s="111"/>
      <c r="T1371" s="120"/>
      <c r="U1371" s="55" t="s">
        <v>32</v>
      </c>
      <c r="V1371" s="52"/>
      <c r="W1371" s="49"/>
      <c r="X1371" s="52" t="s">
        <v>43</v>
      </c>
      <c r="Y1371" s="49"/>
      <c r="Z1371" s="111" t="s">
        <v>20458</v>
      </c>
      <c r="AA1371" s="51"/>
      <c r="AB1371" s="54">
        <v>0</v>
      </c>
      <c r="AC1371" s="54">
        <v>0</v>
      </c>
      <c r="AD1371" s="54">
        <v>2197779.64</v>
      </c>
      <c r="AE1371" s="54">
        <v>0</v>
      </c>
      <c r="AF1371" s="3">
        <f>SUM(Table2[[#This Row],[PE 2021 Obligations]],Table2[[#This Row],[ROW 2021 Obligations]],Table2[[#This Row],[Construction 2021 Obligations]],Table2[[#This Row],[Paving 2021 Obligations]])</f>
        <v>2197779.64</v>
      </c>
      <c r="AG1371" s="54">
        <v>0</v>
      </c>
      <c r="AH1371" s="54">
        <v>0</v>
      </c>
      <c r="AI1371" s="54">
        <v>49383957.93</v>
      </c>
      <c r="AJ1371" s="54">
        <v>0</v>
      </c>
      <c r="AK1371" s="54">
        <v>49383957.93</v>
      </c>
      <c r="AL1371" s="49" t="s">
        <v>382</v>
      </c>
    </row>
    <row r="1372" spans="1:38" hidden="1" x14ac:dyDescent="0.25">
      <c r="A1372" s="13">
        <v>70072</v>
      </c>
      <c r="B1372" s="15">
        <v>2</v>
      </c>
      <c r="C1372" s="43" t="s">
        <v>73</v>
      </c>
      <c r="D1372" s="44">
        <v>40038</v>
      </c>
      <c r="E1372" s="43" t="s">
        <v>32</v>
      </c>
      <c r="F1372" s="44">
        <v>43500</v>
      </c>
      <c r="G1372" s="43" t="s">
        <v>75</v>
      </c>
      <c r="H1372" s="45" t="s">
        <v>383</v>
      </c>
      <c r="I1372" s="43"/>
      <c r="J1372" s="43"/>
      <c r="K1372" s="43"/>
      <c r="L1372" s="46"/>
      <c r="M1372" s="45" t="s">
        <v>384</v>
      </c>
      <c r="N1372" s="45"/>
      <c r="O1372" s="43" t="s">
        <v>151</v>
      </c>
      <c r="P1372" s="45" t="s">
        <v>198</v>
      </c>
      <c r="Q1372" s="45"/>
      <c r="R1372" s="112"/>
      <c r="S1372" s="112"/>
      <c r="T1372" s="59"/>
      <c r="U1372" s="56" t="s">
        <v>32</v>
      </c>
      <c r="V1372" s="46"/>
      <c r="W1372" s="43"/>
      <c r="X1372" s="46" t="s">
        <v>43</v>
      </c>
      <c r="Y1372" s="43"/>
      <c r="Z1372" s="111" t="s">
        <v>20458</v>
      </c>
      <c r="AA1372" s="45"/>
      <c r="AB1372" s="3">
        <v>0</v>
      </c>
      <c r="AC1372" s="3">
        <v>0</v>
      </c>
      <c r="AD1372" s="3">
        <v>1463019.01</v>
      </c>
      <c r="AE1372" s="3">
        <v>0</v>
      </c>
      <c r="AF1372" s="3">
        <f>SUM(Table2[[#This Row],[PE 2021 Obligations]],Table2[[#This Row],[ROW 2021 Obligations]],Table2[[#This Row],[Construction 2021 Obligations]],Table2[[#This Row],[Paving 2021 Obligations]])</f>
        <v>1463019.01</v>
      </c>
      <c r="AG1372" s="3">
        <v>0</v>
      </c>
      <c r="AH1372" s="3">
        <v>0</v>
      </c>
      <c r="AI1372" s="3">
        <v>20281087</v>
      </c>
      <c r="AJ1372" s="3">
        <v>0</v>
      </c>
      <c r="AK1372" s="3">
        <v>20281087</v>
      </c>
      <c r="AL1372" s="43" t="s">
        <v>385</v>
      </c>
    </row>
    <row r="1373" spans="1:38" hidden="1" x14ac:dyDescent="0.25">
      <c r="A1373" s="47">
        <v>70073</v>
      </c>
      <c r="B1373" s="48">
        <v>1</v>
      </c>
      <c r="C1373" s="49" t="s">
        <v>73</v>
      </c>
      <c r="D1373" s="50">
        <v>40038</v>
      </c>
      <c r="E1373" s="49" t="s">
        <v>32</v>
      </c>
      <c r="F1373" s="50">
        <v>43475</v>
      </c>
      <c r="G1373" s="49" t="s">
        <v>75</v>
      </c>
      <c r="H1373" s="51" t="s">
        <v>386</v>
      </c>
      <c r="I1373" s="49"/>
      <c r="J1373" s="49"/>
      <c r="K1373" s="49"/>
      <c r="L1373" s="52"/>
      <c r="M1373" s="51" t="s">
        <v>387</v>
      </c>
      <c r="N1373" s="51"/>
      <c r="O1373" s="49" t="s">
        <v>151</v>
      </c>
      <c r="P1373" s="51" t="s">
        <v>198</v>
      </c>
      <c r="Q1373" s="51"/>
      <c r="R1373" s="111"/>
      <c r="S1373" s="111"/>
      <c r="T1373" s="120"/>
      <c r="U1373" s="55" t="s">
        <v>32</v>
      </c>
      <c r="V1373" s="52"/>
      <c r="W1373" s="49"/>
      <c r="X1373" s="52" t="s">
        <v>43</v>
      </c>
      <c r="Y1373" s="49"/>
      <c r="Z1373" s="111" t="s">
        <v>20458</v>
      </c>
      <c r="AA1373" s="51"/>
      <c r="AB1373" s="54">
        <v>0</v>
      </c>
      <c r="AC1373" s="54">
        <v>0</v>
      </c>
      <c r="AD1373" s="54">
        <v>1588820.29</v>
      </c>
      <c r="AE1373" s="54">
        <v>0</v>
      </c>
      <c r="AF1373" s="3">
        <f>SUM(Table2[[#This Row],[PE 2021 Obligations]],Table2[[#This Row],[ROW 2021 Obligations]],Table2[[#This Row],[Construction 2021 Obligations]],Table2[[#This Row],[Paving 2021 Obligations]])</f>
        <v>1588820.29</v>
      </c>
      <c r="AG1373" s="54">
        <v>0</v>
      </c>
      <c r="AH1373" s="54">
        <v>0</v>
      </c>
      <c r="AI1373" s="54">
        <v>37629197.630000003</v>
      </c>
      <c r="AJ1373" s="54">
        <v>0</v>
      </c>
      <c r="AK1373" s="54">
        <v>37629197.630000003</v>
      </c>
      <c r="AL1373" s="49" t="s">
        <v>388</v>
      </c>
    </row>
    <row r="1374" spans="1:38" hidden="1" x14ac:dyDescent="0.25">
      <c r="A1374" s="13">
        <v>70074</v>
      </c>
      <c r="B1374" s="15">
        <v>3</v>
      </c>
      <c r="C1374" s="43" t="s">
        <v>73</v>
      </c>
      <c r="D1374" s="44">
        <v>40038</v>
      </c>
      <c r="E1374" s="43" t="s">
        <v>32</v>
      </c>
      <c r="F1374" s="44">
        <v>43474</v>
      </c>
      <c r="G1374" s="43" t="s">
        <v>75</v>
      </c>
      <c r="H1374" s="45" t="s">
        <v>389</v>
      </c>
      <c r="I1374" s="43"/>
      <c r="J1374" s="43"/>
      <c r="K1374" s="43"/>
      <c r="L1374" s="46"/>
      <c r="M1374" s="45" t="s">
        <v>390</v>
      </c>
      <c r="N1374" s="45"/>
      <c r="O1374" s="43" t="s">
        <v>151</v>
      </c>
      <c r="P1374" s="45" t="s">
        <v>198</v>
      </c>
      <c r="Q1374" s="45"/>
      <c r="R1374" s="112"/>
      <c r="S1374" s="112"/>
      <c r="T1374" s="59"/>
      <c r="U1374" s="56" t="s">
        <v>32</v>
      </c>
      <c r="V1374" s="46"/>
      <c r="W1374" s="43"/>
      <c r="X1374" s="46" t="s">
        <v>43</v>
      </c>
      <c r="Y1374" s="43"/>
      <c r="Z1374" s="111" t="s">
        <v>20458</v>
      </c>
      <c r="AA1374" s="45"/>
      <c r="AB1374" s="3">
        <v>0</v>
      </c>
      <c r="AC1374" s="3">
        <v>0</v>
      </c>
      <c r="AD1374" s="3">
        <v>4876825.95</v>
      </c>
      <c r="AE1374" s="3">
        <v>0</v>
      </c>
      <c r="AF1374" s="3">
        <f>SUM(Table2[[#This Row],[PE 2021 Obligations]],Table2[[#This Row],[ROW 2021 Obligations]],Table2[[#This Row],[Construction 2021 Obligations]],Table2[[#This Row],[Paving 2021 Obligations]])</f>
        <v>4876825.95</v>
      </c>
      <c r="AG1374" s="3">
        <v>0</v>
      </c>
      <c r="AH1374" s="3">
        <v>0</v>
      </c>
      <c r="AI1374" s="3">
        <v>37174260.439999998</v>
      </c>
      <c r="AJ1374" s="3">
        <v>0</v>
      </c>
      <c r="AK1374" s="3">
        <v>37174260.439999998</v>
      </c>
      <c r="AL1374" s="43" t="s">
        <v>391</v>
      </c>
    </row>
    <row r="1375" spans="1:38" hidden="1" x14ac:dyDescent="0.25">
      <c r="A1375" s="47">
        <v>70075</v>
      </c>
      <c r="B1375" s="48">
        <v>3</v>
      </c>
      <c r="C1375" s="49" t="s">
        <v>73</v>
      </c>
      <c r="D1375" s="50">
        <v>40038</v>
      </c>
      <c r="E1375" s="49" t="s">
        <v>32</v>
      </c>
      <c r="F1375" s="50">
        <v>43474</v>
      </c>
      <c r="G1375" s="49" t="s">
        <v>75</v>
      </c>
      <c r="H1375" s="51" t="s">
        <v>173</v>
      </c>
      <c r="I1375" s="49"/>
      <c r="J1375" s="49"/>
      <c r="K1375" s="49"/>
      <c r="L1375" s="52"/>
      <c r="M1375" s="51" t="s">
        <v>392</v>
      </c>
      <c r="N1375" s="51"/>
      <c r="O1375" s="49" t="s">
        <v>151</v>
      </c>
      <c r="P1375" s="51" t="s">
        <v>198</v>
      </c>
      <c r="Q1375" s="51"/>
      <c r="R1375" s="111"/>
      <c r="S1375" s="111"/>
      <c r="T1375" s="120"/>
      <c r="U1375" s="55" t="s">
        <v>32</v>
      </c>
      <c r="V1375" s="52"/>
      <c r="W1375" s="49"/>
      <c r="X1375" s="52" t="s">
        <v>43</v>
      </c>
      <c r="Y1375" s="49"/>
      <c r="Z1375" s="111" t="s">
        <v>20458</v>
      </c>
      <c r="AA1375" s="51"/>
      <c r="AB1375" s="54">
        <v>0</v>
      </c>
      <c r="AC1375" s="54">
        <v>0</v>
      </c>
      <c r="AD1375" s="54">
        <v>2422655.35</v>
      </c>
      <c r="AE1375" s="54">
        <v>0</v>
      </c>
      <c r="AF1375" s="3">
        <f>SUM(Table2[[#This Row],[PE 2021 Obligations]],Table2[[#This Row],[ROW 2021 Obligations]],Table2[[#This Row],[Construction 2021 Obligations]],Table2[[#This Row],[Paving 2021 Obligations]])</f>
        <v>2422655.35</v>
      </c>
      <c r="AG1375" s="54">
        <v>0</v>
      </c>
      <c r="AH1375" s="54">
        <v>0</v>
      </c>
      <c r="AI1375" s="54">
        <v>27014654.02</v>
      </c>
      <c r="AJ1375" s="54">
        <v>0</v>
      </c>
      <c r="AK1375" s="54">
        <v>27014654.02</v>
      </c>
      <c r="AL1375" s="49" t="s">
        <v>393</v>
      </c>
    </row>
    <row r="1376" spans="1:38" hidden="1" x14ac:dyDescent="0.25">
      <c r="A1376" s="13">
        <v>70076</v>
      </c>
      <c r="B1376" s="15">
        <v>1</v>
      </c>
      <c r="C1376" s="43" t="s">
        <v>73</v>
      </c>
      <c r="D1376" s="44">
        <v>40038</v>
      </c>
      <c r="E1376" s="43" t="s">
        <v>32</v>
      </c>
      <c r="F1376" s="44">
        <v>43501</v>
      </c>
      <c r="G1376" s="43" t="s">
        <v>75</v>
      </c>
      <c r="H1376" s="45" t="s">
        <v>394</v>
      </c>
      <c r="I1376" s="43"/>
      <c r="J1376" s="43"/>
      <c r="K1376" s="43"/>
      <c r="L1376" s="46"/>
      <c r="M1376" s="45" t="s">
        <v>395</v>
      </c>
      <c r="N1376" s="45"/>
      <c r="O1376" s="43" t="s">
        <v>151</v>
      </c>
      <c r="P1376" s="45" t="s">
        <v>198</v>
      </c>
      <c r="Q1376" s="45"/>
      <c r="R1376" s="112"/>
      <c r="S1376" s="112"/>
      <c r="T1376" s="59"/>
      <c r="U1376" s="56" t="s">
        <v>32</v>
      </c>
      <c r="V1376" s="46"/>
      <c r="W1376" s="43"/>
      <c r="X1376" s="46" t="s">
        <v>43</v>
      </c>
      <c r="Y1376" s="43"/>
      <c r="Z1376" s="111" t="s">
        <v>20458</v>
      </c>
      <c r="AA1376" s="45"/>
      <c r="AB1376" s="3">
        <v>0</v>
      </c>
      <c r="AC1376" s="3">
        <v>0</v>
      </c>
      <c r="AD1376" s="3">
        <v>985655.73</v>
      </c>
      <c r="AE1376" s="3">
        <v>0</v>
      </c>
      <c r="AF1376" s="3">
        <f>SUM(Table2[[#This Row],[PE 2021 Obligations]],Table2[[#This Row],[ROW 2021 Obligations]],Table2[[#This Row],[Construction 2021 Obligations]],Table2[[#This Row],[Paving 2021 Obligations]])</f>
        <v>985655.73</v>
      </c>
      <c r="AG1376" s="3">
        <v>0</v>
      </c>
      <c r="AH1376" s="3">
        <v>0</v>
      </c>
      <c r="AI1376" s="3">
        <v>18464291.989999998</v>
      </c>
      <c r="AJ1376" s="3">
        <v>0</v>
      </c>
      <c r="AK1376" s="3">
        <v>18464291.989999998</v>
      </c>
      <c r="AL1376" s="43" t="s">
        <v>396</v>
      </c>
    </row>
    <row r="1377" spans="1:38" hidden="1" x14ac:dyDescent="0.25">
      <c r="A1377" s="47">
        <v>70077</v>
      </c>
      <c r="B1377" s="48">
        <v>2</v>
      </c>
      <c r="C1377" s="49" t="s">
        <v>73</v>
      </c>
      <c r="D1377" s="50">
        <v>40038</v>
      </c>
      <c r="E1377" s="49" t="s">
        <v>32</v>
      </c>
      <c r="F1377" s="50">
        <v>43500</v>
      </c>
      <c r="G1377" s="49" t="s">
        <v>75</v>
      </c>
      <c r="H1377" s="51" t="s">
        <v>397</v>
      </c>
      <c r="I1377" s="49"/>
      <c r="J1377" s="49"/>
      <c r="K1377" s="49"/>
      <c r="L1377" s="52"/>
      <c r="M1377" s="51" t="s">
        <v>398</v>
      </c>
      <c r="N1377" s="51"/>
      <c r="O1377" s="49" t="s">
        <v>151</v>
      </c>
      <c r="P1377" s="51" t="s">
        <v>198</v>
      </c>
      <c r="Q1377" s="51"/>
      <c r="R1377" s="111"/>
      <c r="S1377" s="111"/>
      <c r="T1377" s="120"/>
      <c r="U1377" s="55" t="s">
        <v>32</v>
      </c>
      <c r="V1377" s="52"/>
      <c r="W1377" s="49"/>
      <c r="X1377" s="52" t="s">
        <v>43</v>
      </c>
      <c r="Y1377" s="49"/>
      <c r="Z1377" s="111" t="s">
        <v>20458</v>
      </c>
      <c r="AA1377" s="51"/>
      <c r="AB1377" s="54">
        <v>0</v>
      </c>
      <c r="AC1377" s="54">
        <v>0</v>
      </c>
      <c r="AD1377" s="54">
        <v>792135.58</v>
      </c>
      <c r="AE1377" s="54">
        <v>0</v>
      </c>
      <c r="AF1377" s="3">
        <f>SUM(Table2[[#This Row],[PE 2021 Obligations]],Table2[[#This Row],[ROW 2021 Obligations]],Table2[[#This Row],[Construction 2021 Obligations]],Table2[[#This Row],[Paving 2021 Obligations]])</f>
        <v>792135.58</v>
      </c>
      <c r="AG1377" s="54">
        <v>0</v>
      </c>
      <c r="AH1377" s="54">
        <v>0</v>
      </c>
      <c r="AI1377" s="54">
        <v>18735330.129999999</v>
      </c>
      <c r="AJ1377" s="54">
        <v>0</v>
      </c>
      <c r="AK1377" s="54">
        <v>18735330.129999999</v>
      </c>
      <c r="AL1377" s="49" t="s">
        <v>399</v>
      </c>
    </row>
    <row r="1378" spans="1:38" hidden="1" x14ac:dyDescent="0.25">
      <c r="A1378" s="13">
        <v>70078</v>
      </c>
      <c r="B1378" s="15">
        <v>1</v>
      </c>
      <c r="C1378" s="43" t="s">
        <v>73</v>
      </c>
      <c r="D1378" s="44">
        <v>40038</v>
      </c>
      <c r="E1378" s="43" t="s">
        <v>32</v>
      </c>
      <c r="F1378" s="44">
        <v>43476</v>
      </c>
      <c r="G1378" s="43" t="s">
        <v>75</v>
      </c>
      <c r="H1378" s="45" t="s">
        <v>400</v>
      </c>
      <c r="I1378" s="43"/>
      <c r="J1378" s="43"/>
      <c r="K1378" s="43"/>
      <c r="L1378" s="46"/>
      <c r="M1378" s="45" t="s">
        <v>401</v>
      </c>
      <c r="N1378" s="45"/>
      <c r="O1378" s="43" t="s">
        <v>151</v>
      </c>
      <c r="P1378" s="45" t="s">
        <v>198</v>
      </c>
      <c r="Q1378" s="45"/>
      <c r="R1378" s="112"/>
      <c r="S1378" s="112"/>
      <c r="T1378" s="59"/>
      <c r="U1378" s="56" t="s">
        <v>32</v>
      </c>
      <c r="V1378" s="46"/>
      <c r="W1378" s="43"/>
      <c r="X1378" s="46" t="s">
        <v>43</v>
      </c>
      <c r="Y1378" s="43"/>
      <c r="Z1378" s="111" t="s">
        <v>20458</v>
      </c>
      <c r="AA1378" s="45"/>
      <c r="AB1378" s="3">
        <v>0</v>
      </c>
      <c r="AC1378" s="3">
        <v>0</v>
      </c>
      <c r="AD1378" s="3">
        <v>1487734.88</v>
      </c>
      <c r="AE1378" s="3">
        <v>0</v>
      </c>
      <c r="AF1378" s="3">
        <f>SUM(Table2[[#This Row],[PE 2021 Obligations]],Table2[[#This Row],[ROW 2021 Obligations]],Table2[[#This Row],[Construction 2021 Obligations]],Table2[[#This Row],[Paving 2021 Obligations]])</f>
        <v>1487734.88</v>
      </c>
      <c r="AG1378" s="3">
        <v>0</v>
      </c>
      <c r="AH1378" s="3">
        <v>0</v>
      </c>
      <c r="AI1378" s="3">
        <v>26452346.25</v>
      </c>
      <c r="AJ1378" s="3">
        <v>0</v>
      </c>
      <c r="AK1378" s="3">
        <v>26452346.25</v>
      </c>
      <c r="AL1378" s="43" t="s">
        <v>402</v>
      </c>
    </row>
    <row r="1379" spans="1:38" hidden="1" x14ac:dyDescent="0.25">
      <c r="A1379" s="47">
        <v>70079</v>
      </c>
      <c r="B1379" s="48">
        <v>4</v>
      </c>
      <c r="C1379" s="49" t="s">
        <v>73</v>
      </c>
      <c r="D1379" s="50">
        <v>40038</v>
      </c>
      <c r="E1379" s="49" t="s">
        <v>32</v>
      </c>
      <c r="F1379" s="50">
        <v>43474</v>
      </c>
      <c r="G1379" s="49" t="s">
        <v>75</v>
      </c>
      <c r="H1379" s="51" t="s">
        <v>126</v>
      </c>
      <c r="I1379" s="49"/>
      <c r="J1379" s="49"/>
      <c r="K1379" s="49"/>
      <c r="L1379" s="52"/>
      <c r="M1379" s="51" t="s">
        <v>403</v>
      </c>
      <c r="N1379" s="51"/>
      <c r="O1379" s="49" t="s">
        <v>151</v>
      </c>
      <c r="P1379" s="51" t="s">
        <v>198</v>
      </c>
      <c r="Q1379" s="51"/>
      <c r="R1379" s="111"/>
      <c r="S1379" s="111"/>
      <c r="T1379" s="120"/>
      <c r="U1379" s="55" t="s">
        <v>32</v>
      </c>
      <c r="V1379" s="52"/>
      <c r="W1379" s="49"/>
      <c r="X1379" s="52" t="s">
        <v>43</v>
      </c>
      <c r="Y1379" s="49"/>
      <c r="Z1379" s="111" t="s">
        <v>20458</v>
      </c>
      <c r="AA1379" s="51"/>
      <c r="AB1379" s="54">
        <v>0</v>
      </c>
      <c r="AC1379" s="54">
        <v>0</v>
      </c>
      <c r="AD1379" s="54">
        <v>5849072.54</v>
      </c>
      <c r="AE1379" s="54">
        <v>0</v>
      </c>
      <c r="AF1379" s="3">
        <f>SUM(Table2[[#This Row],[PE 2021 Obligations]],Table2[[#This Row],[ROW 2021 Obligations]],Table2[[#This Row],[Construction 2021 Obligations]],Table2[[#This Row],[Paving 2021 Obligations]])</f>
        <v>5849072.54</v>
      </c>
      <c r="AG1379" s="54">
        <v>0</v>
      </c>
      <c r="AH1379" s="54">
        <v>0</v>
      </c>
      <c r="AI1379" s="54">
        <v>98616904.409999996</v>
      </c>
      <c r="AJ1379" s="54">
        <v>0</v>
      </c>
      <c r="AK1379" s="54">
        <v>98616904.409999996</v>
      </c>
      <c r="AL1379" s="49" t="s">
        <v>404</v>
      </c>
    </row>
    <row r="1380" spans="1:38" hidden="1" x14ac:dyDescent="0.25">
      <c r="A1380" s="13">
        <v>70080</v>
      </c>
      <c r="B1380" s="15">
        <v>3</v>
      </c>
      <c r="C1380" s="43" t="s">
        <v>73</v>
      </c>
      <c r="D1380" s="44">
        <v>40038</v>
      </c>
      <c r="E1380" s="43" t="s">
        <v>32</v>
      </c>
      <c r="F1380" s="44">
        <v>43489</v>
      </c>
      <c r="G1380" s="43" t="s">
        <v>75</v>
      </c>
      <c r="H1380" s="45" t="s">
        <v>405</v>
      </c>
      <c r="I1380" s="43"/>
      <c r="J1380" s="43"/>
      <c r="K1380" s="43"/>
      <c r="L1380" s="46"/>
      <c r="M1380" s="45" t="s">
        <v>406</v>
      </c>
      <c r="N1380" s="45"/>
      <c r="O1380" s="43" t="s">
        <v>151</v>
      </c>
      <c r="P1380" s="45" t="s">
        <v>198</v>
      </c>
      <c r="Q1380" s="45"/>
      <c r="R1380" s="112"/>
      <c r="S1380" s="112"/>
      <c r="T1380" s="59"/>
      <c r="U1380" s="56" t="s">
        <v>32</v>
      </c>
      <c r="V1380" s="46"/>
      <c r="W1380" s="43"/>
      <c r="X1380" s="46" t="s">
        <v>43</v>
      </c>
      <c r="Y1380" s="43"/>
      <c r="Z1380" s="111" t="s">
        <v>20458</v>
      </c>
      <c r="AA1380" s="45"/>
      <c r="AB1380" s="3">
        <v>0</v>
      </c>
      <c r="AC1380" s="3">
        <v>0</v>
      </c>
      <c r="AD1380" s="3">
        <v>1086090.1399999999</v>
      </c>
      <c r="AE1380" s="3">
        <v>0</v>
      </c>
      <c r="AF1380" s="3">
        <f>SUM(Table2[[#This Row],[PE 2021 Obligations]],Table2[[#This Row],[ROW 2021 Obligations]],Table2[[#This Row],[Construction 2021 Obligations]],Table2[[#This Row],[Paving 2021 Obligations]])</f>
        <v>1086090.1399999999</v>
      </c>
      <c r="AG1380" s="3">
        <v>0</v>
      </c>
      <c r="AH1380" s="3">
        <v>0</v>
      </c>
      <c r="AI1380" s="3">
        <v>25647623.5</v>
      </c>
      <c r="AJ1380" s="3">
        <v>0</v>
      </c>
      <c r="AK1380" s="3">
        <v>25647623.5</v>
      </c>
      <c r="AL1380" s="43" t="s">
        <v>407</v>
      </c>
    </row>
    <row r="1381" spans="1:38" hidden="1" x14ac:dyDescent="0.25">
      <c r="A1381" s="47">
        <v>70081</v>
      </c>
      <c r="B1381" s="48">
        <v>3</v>
      </c>
      <c r="C1381" s="49" t="s">
        <v>73</v>
      </c>
      <c r="D1381" s="50">
        <v>40038</v>
      </c>
      <c r="E1381" s="49" t="s">
        <v>32</v>
      </c>
      <c r="F1381" s="50">
        <v>43489</v>
      </c>
      <c r="G1381" s="49" t="s">
        <v>75</v>
      </c>
      <c r="H1381" s="51" t="s">
        <v>408</v>
      </c>
      <c r="I1381" s="49"/>
      <c r="J1381" s="49"/>
      <c r="K1381" s="49"/>
      <c r="L1381" s="52"/>
      <c r="M1381" s="51" t="s">
        <v>409</v>
      </c>
      <c r="N1381" s="51"/>
      <c r="O1381" s="49" t="s">
        <v>151</v>
      </c>
      <c r="P1381" s="51" t="s">
        <v>198</v>
      </c>
      <c r="Q1381" s="51"/>
      <c r="R1381" s="111"/>
      <c r="S1381" s="111"/>
      <c r="T1381" s="120"/>
      <c r="U1381" s="55" t="s">
        <v>32</v>
      </c>
      <c r="V1381" s="52"/>
      <c r="W1381" s="49"/>
      <c r="X1381" s="52" t="s">
        <v>43</v>
      </c>
      <c r="Y1381" s="49"/>
      <c r="Z1381" s="111" t="s">
        <v>20458</v>
      </c>
      <c r="AA1381" s="51"/>
      <c r="AB1381" s="54">
        <v>0</v>
      </c>
      <c r="AC1381" s="54">
        <v>0</v>
      </c>
      <c r="AD1381" s="54">
        <v>498110.13</v>
      </c>
      <c r="AE1381" s="54">
        <v>0</v>
      </c>
      <c r="AF1381" s="3">
        <f>SUM(Table2[[#This Row],[PE 2021 Obligations]],Table2[[#This Row],[ROW 2021 Obligations]],Table2[[#This Row],[Construction 2021 Obligations]],Table2[[#This Row],[Paving 2021 Obligations]])</f>
        <v>498110.13</v>
      </c>
      <c r="AG1381" s="54">
        <v>0</v>
      </c>
      <c r="AH1381" s="54">
        <v>0</v>
      </c>
      <c r="AI1381" s="54">
        <v>15494506.74</v>
      </c>
      <c r="AJ1381" s="54">
        <v>0</v>
      </c>
      <c r="AK1381" s="54">
        <v>15494506.74</v>
      </c>
      <c r="AL1381" s="49" t="s">
        <v>410</v>
      </c>
    </row>
    <row r="1382" spans="1:38" hidden="1" x14ac:dyDescent="0.25">
      <c r="A1382" s="13">
        <v>70082</v>
      </c>
      <c r="B1382" s="15">
        <v>1</v>
      </c>
      <c r="C1382" s="43" t="s">
        <v>73</v>
      </c>
      <c r="D1382" s="44">
        <v>40038</v>
      </c>
      <c r="E1382" s="43" t="s">
        <v>32</v>
      </c>
      <c r="F1382" s="44">
        <v>43476</v>
      </c>
      <c r="G1382" s="43" t="s">
        <v>75</v>
      </c>
      <c r="H1382" s="45" t="s">
        <v>182</v>
      </c>
      <c r="I1382" s="43"/>
      <c r="J1382" s="43"/>
      <c r="K1382" s="43"/>
      <c r="L1382" s="46"/>
      <c r="M1382" s="45" t="s">
        <v>411</v>
      </c>
      <c r="N1382" s="45"/>
      <c r="O1382" s="43" t="s">
        <v>151</v>
      </c>
      <c r="P1382" s="45" t="s">
        <v>198</v>
      </c>
      <c r="Q1382" s="45"/>
      <c r="R1382" s="112"/>
      <c r="S1382" s="112"/>
      <c r="T1382" s="59"/>
      <c r="U1382" s="56" t="s">
        <v>32</v>
      </c>
      <c r="V1382" s="46"/>
      <c r="W1382" s="43"/>
      <c r="X1382" s="46" t="s">
        <v>43</v>
      </c>
      <c r="Y1382" s="43"/>
      <c r="Z1382" s="111" t="s">
        <v>20458</v>
      </c>
      <c r="AA1382" s="45"/>
      <c r="AB1382" s="3">
        <v>0</v>
      </c>
      <c r="AC1382" s="3">
        <v>0</v>
      </c>
      <c r="AD1382" s="3">
        <v>3679811.24</v>
      </c>
      <c r="AE1382" s="3">
        <v>0</v>
      </c>
      <c r="AF1382" s="3">
        <f>SUM(Table2[[#This Row],[PE 2021 Obligations]],Table2[[#This Row],[ROW 2021 Obligations]],Table2[[#This Row],[Construction 2021 Obligations]],Table2[[#This Row],[Paving 2021 Obligations]])</f>
        <v>3679811.24</v>
      </c>
      <c r="AG1382" s="3">
        <v>0</v>
      </c>
      <c r="AH1382" s="3">
        <v>0</v>
      </c>
      <c r="AI1382" s="3">
        <v>45420226.289999999</v>
      </c>
      <c r="AJ1382" s="3">
        <v>0</v>
      </c>
      <c r="AK1382" s="3">
        <v>45420226.289999999</v>
      </c>
      <c r="AL1382" s="43" t="s">
        <v>412</v>
      </c>
    </row>
    <row r="1383" spans="1:38" hidden="1" x14ac:dyDescent="0.25">
      <c r="A1383" s="47">
        <v>70083</v>
      </c>
      <c r="B1383" s="48">
        <v>3</v>
      </c>
      <c r="C1383" s="49" t="s">
        <v>73</v>
      </c>
      <c r="D1383" s="50">
        <v>40038</v>
      </c>
      <c r="E1383" s="49" t="s">
        <v>32</v>
      </c>
      <c r="F1383" s="50">
        <v>43474</v>
      </c>
      <c r="G1383" s="49" t="s">
        <v>75</v>
      </c>
      <c r="H1383" s="51" t="s">
        <v>69</v>
      </c>
      <c r="I1383" s="49"/>
      <c r="J1383" s="49"/>
      <c r="K1383" s="49"/>
      <c r="L1383" s="52"/>
      <c r="M1383" s="51" t="s">
        <v>413</v>
      </c>
      <c r="N1383" s="51"/>
      <c r="O1383" s="49" t="s">
        <v>151</v>
      </c>
      <c r="P1383" s="51" t="s">
        <v>198</v>
      </c>
      <c r="Q1383" s="51"/>
      <c r="R1383" s="111"/>
      <c r="S1383" s="111"/>
      <c r="T1383" s="120"/>
      <c r="U1383" s="55" t="s">
        <v>32</v>
      </c>
      <c r="V1383" s="52"/>
      <c r="W1383" s="49"/>
      <c r="X1383" s="52" t="s">
        <v>43</v>
      </c>
      <c r="Y1383" s="49"/>
      <c r="Z1383" s="111" t="s">
        <v>20458</v>
      </c>
      <c r="AA1383" s="51"/>
      <c r="AB1383" s="54">
        <v>0</v>
      </c>
      <c r="AC1383" s="54">
        <v>0</v>
      </c>
      <c r="AD1383" s="54">
        <v>1524385.4</v>
      </c>
      <c r="AE1383" s="54">
        <v>0</v>
      </c>
      <c r="AF1383" s="3">
        <f>SUM(Table2[[#This Row],[PE 2021 Obligations]],Table2[[#This Row],[ROW 2021 Obligations]],Table2[[#This Row],[Construction 2021 Obligations]],Table2[[#This Row],[Paving 2021 Obligations]])</f>
        <v>1524385.4</v>
      </c>
      <c r="AG1383" s="54">
        <v>0</v>
      </c>
      <c r="AH1383" s="54">
        <v>0</v>
      </c>
      <c r="AI1383" s="54">
        <v>35844452.469999999</v>
      </c>
      <c r="AJ1383" s="54">
        <v>0</v>
      </c>
      <c r="AK1383" s="54">
        <v>35844452.469999999</v>
      </c>
      <c r="AL1383" s="49" t="s">
        <v>414</v>
      </c>
    </row>
    <row r="1384" spans="1:38" hidden="1" x14ac:dyDescent="0.25">
      <c r="A1384" s="13">
        <v>70084</v>
      </c>
      <c r="B1384" s="15">
        <v>4</v>
      </c>
      <c r="C1384" s="43" t="s">
        <v>73</v>
      </c>
      <c r="D1384" s="44">
        <v>40038</v>
      </c>
      <c r="E1384" s="43" t="s">
        <v>32</v>
      </c>
      <c r="F1384" s="44">
        <v>43475</v>
      </c>
      <c r="G1384" s="43" t="s">
        <v>75</v>
      </c>
      <c r="H1384" s="45" t="s">
        <v>92</v>
      </c>
      <c r="I1384" s="43"/>
      <c r="J1384" s="43"/>
      <c r="K1384" s="43"/>
      <c r="L1384" s="46"/>
      <c r="M1384" s="45" t="s">
        <v>415</v>
      </c>
      <c r="N1384" s="45"/>
      <c r="O1384" s="43" t="s">
        <v>151</v>
      </c>
      <c r="P1384" s="45" t="s">
        <v>198</v>
      </c>
      <c r="Q1384" s="45"/>
      <c r="R1384" s="112"/>
      <c r="S1384" s="112"/>
      <c r="T1384" s="59"/>
      <c r="U1384" s="56" t="s">
        <v>32</v>
      </c>
      <c r="V1384" s="46"/>
      <c r="W1384" s="43"/>
      <c r="X1384" s="46" t="s">
        <v>43</v>
      </c>
      <c r="Y1384" s="43"/>
      <c r="Z1384" s="111" t="s">
        <v>20458</v>
      </c>
      <c r="AA1384" s="45"/>
      <c r="AB1384" s="3">
        <v>0</v>
      </c>
      <c r="AC1384" s="3">
        <v>0</v>
      </c>
      <c r="AD1384" s="3">
        <v>1269645.58</v>
      </c>
      <c r="AE1384" s="3">
        <v>0</v>
      </c>
      <c r="AF1384" s="3">
        <f>SUM(Table2[[#This Row],[PE 2021 Obligations]],Table2[[#This Row],[ROW 2021 Obligations]],Table2[[#This Row],[Construction 2021 Obligations]],Table2[[#This Row],[Paving 2021 Obligations]])</f>
        <v>1269645.58</v>
      </c>
      <c r="AG1384" s="3">
        <v>0</v>
      </c>
      <c r="AH1384" s="3">
        <v>0</v>
      </c>
      <c r="AI1384" s="3">
        <v>21700843.59</v>
      </c>
      <c r="AJ1384" s="3">
        <v>0</v>
      </c>
      <c r="AK1384" s="3">
        <v>21700843.59</v>
      </c>
      <c r="AL1384" s="43" t="s">
        <v>416</v>
      </c>
    </row>
    <row r="1385" spans="1:38" hidden="1" x14ac:dyDescent="0.25">
      <c r="A1385" s="47">
        <v>70087</v>
      </c>
      <c r="B1385" s="48">
        <v>1</v>
      </c>
      <c r="C1385" s="49" t="s">
        <v>73</v>
      </c>
      <c r="D1385" s="50">
        <v>40038</v>
      </c>
      <c r="E1385" s="49" t="s">
        <v>32</v>
      </c>
      <c r="F1385" s="50">
        <v>43501</v>
      </c>
      <c r="G1385" s="49" t="s">
        <v>75</v>
      </c>
      <c r="H1385" s="51" t="s">
        <v>417</v>
      </c>
      <c r="I1385" s="49"/>
      <c r="J1385" s="49"/>
      <c r="K1385" s="49"/>
      <c r="L1385" s="52"/>
      <c r="M1385" s="51" t="s">
        <v>418</v>
      </c>
      <c r="N1385" s="51"/>
      <c r="O1385" s="49" t="s">
        <v>151</v>
      </c>
      <c r="P1385" s="51" t="s">
        <v>198</v>
      </c>
      <c r="Q1385" s="51"/>
      <c r="R1385" s="111"/>
      <c r="S1385" s="111"/>
      <c r="T1385" s="120"/>
      <c r="U1385" s="55" t="s">
        <v>32</v>
      </c>
      <c r="V1385" s="52"/>
      <c r="W1385" s="49"/>
      <c r="X1385" s="52" t="s">
        <v>43</v>
      </c>
      <c r="Y1385" s="49"/>
      <c r="Z1385" s="111" t="s">
        <v>20458</v>
      </c>
      <c r="AA1385" s="51"/>
      <c r="AB1385" s="54">
        <v>0</v>
      </c>
      <c r="AC1385" s="54">
        <v>0</v>
      </c>
      <c r="AD1385" s="54">
        <v>910640.02</v>
      </c>
      <c r="AE1385" s="54">
        <v>0</v>
      </c>
      <c r="AF1385" s="3">
        <f>SUM(Table2[[#This Row],[PE 2021 Obligations]],Table2[[#This Row],[ROW 2021 Obligations]],Table2[[#This Row],[Construction 2021 Obligations]],Table2[[#This Row],[Paving 2021 Obligations]])</f>
        <v>910640.02</v>
      </c>
      <c r="AG1385" s="54">
        <v>0</v>
      </c>
      <c r="AH1385" s="54">
        <v>0</v>
      </c>
      <c r="AI1385" s="54">
        <v>14247618.529999999</v>
      </c>
      <c r="AJ1385" s="54">
        <v>0</v>
      </c>
      <c r="AK1385" s="54">
        <v>14247618.529999999</v>
      </c>
      <c r="AL1385" s="49" t="s">
        <v>419</v>
      </c>
    </row>
    <row r="1386" spans="1:38" hidden="1" x14ac:dyDescent="0.25">
      <c r="A1386" s="13">
        <v>70088</v>
      </c>
      <c r="B1386" s="15">
        <v>2</v>
      </c>
      <c r="C1386" s="43" t="s">
        <v>73</v>
      </c>
      <c r="D1386" s="44">
        <v>40038</v>
      </c>
      <c r="E1386" s="43" t="s">
        <v>32</v>
      </c>
      <c r="F1386" s="44">
        <v>43500</v>
      </c>
      <c r="G1386" s="43" t="s">
        <v>75</v>
      </c>
      <c r="H1386" s="45" t="s">
        <v>420</v>
      </c>
      <c r="I1386" s="43"/>
      <c r="J1386" s="43"/>
      <c r="K1386" s="43"/>
      <c r="L1386" s="46"/>
      <c r="M1386" s="45" t="s">
        <v>421</v>
      </c>
      <c r="N1386" s="45"/>
      <c r="O1386" s="43" t="s">
        <v>151</v>
      </c>
      <c r="P1386" s="45" t="s">
        <v>198</v>
      </c>
      <c r="Q1386" s="45"/>
      <c r="R1386" s="112"/>
      <c r="S1386" s="112"/>
      <c r="T1386" s="59"/>
      <c r="U1386" s="56" t="s">
        <v>32</v>
      </c>
      <c r="V1386" s="46"/>
      <c r="W1386" s="43"/>
      <c r="X1386" s="46" t="s">
        <v>43</v>
      </c>
      <c r="Y1386" s="43"/>
      <c r="Z1386" s="111" t="s">
        <v>20458</v>
      </c>
      <c r="AA1386" s="45"/>
      <c r="AB1386" s="3">
        <v>0</v>
      </c>
      <c r="AC1386" s="3">
        <v>0</v>
      </c>
      <c r="AD1386" s="3">
        <v>735358.36</v>
      </c>
      <c r="AE1386" s="3">
        <v>0</v>
      </c>
      <c r="AF1386" s="3">
        <f>SUM(Table2[[#This Row],[PE 2021 Obligations]],Table2[[#This Row],[ROW 2021 Obligations]],Table2[[#This Row],[Construction 2021 Obligations]],Table2[[#This Row],[Paving 2021 Obligations]])</f>
        <v>735358.36</v>
      </c>
      <c r="AG1386" s="3">
        <v>0</v>
      </c>
      <c r="AH1386" s="3">
        <v>0</v>
      </c>
      <c r="AI1386" s="3">
        <v>15049921.279999999</v>
      </c>
      <c r="AJ1386" s="3">
        <v>0</v>
      </c>
      <c r="AK1386" s="3">
        <v>15049921.279999999</v>
      </c>
      <c r="AL1386" s="43" t="s">
        <v>422</v>
      </c>
    </row>
    <row r="1387" spans="1:38" hidden="1" x14ac:dyDescent="0.25">
      <c r="A1387" s="47">
        <v>70090</v>
      </c>
      <c r="B1387" s="48">
        <v>1</v>
      </c>
      <c r="C1387" s="49" t="s">
        <v>73</v>
      </c>
      <c r="D1387" s="50">
        <v>40038</v>
      </c>
      <c r="E1387" s="49" t="s">
        <v>32</v>
      </c>
      <c r="F1387" s="50">
        <v>43476</v>
      </c>
      <c r="G1387" s="49" t="s">
        <v>75</v>
      </c>
      <c r="H1387" s="51" t="s">
        <v>34</v>
      </c>
      <c r="I1387" s="49"/>
      <c r="J1387" s="49"/>
      <c r="K1387" s="49"/>
      <c r="L1387" s="52"/>
      <c r="M1387" s="51" t="s">
        <v>423</v>
      </c>
      <c r="N1387" s="51"/>
      <c r="O1387" s="49" t="s">
        <v>151</v>
      </c>
      <c r="P1387" s="51" t="s">
        <v>198</v>
      </c>
      <c r="Q1387" s="51"/>
      <c r="R1387" s="111"/>
      <c r="S1387" s="111"/>
      <c r="T1387" s="120"/>
      <c r="U1387" s="55" t="s">
        <v>32</v>
      </c>
      <c r="V1387" s="52"/>
      <c r="W1387" s="49"/>
      <c r="X1387" s="52" t="s">
        <v>43</v>
      </c>
      <c r="Y1387" s="49"/>
      <c r="Z1387" s="111" t="s">
        <v>20458</v>
      </c>
      <c r="AA1387" s="51"/>
      <c r="AB1387" s="54">
        <v>0</v>
      </c>
      <c r="AC1387" s="54">
        <v>0</v>
      </c>
      <c r="AD1387" s="54">
        <v>2901237.44</v>
      </c>
      <c r="AE1387" s="54">
        <v>0</v>
      </c>
      <c r="AF1387" s="3">
        <f>SUM(Table2[[#This Row],[PE 2021 Obligations]],Table2[[#This Row],[ROW 2021 Obligations]],Table2[[#This Row],[Construction 2021 Obligations]],Table2[[#This Row],[Paving 2021 Obligations]])</f>
        <v>2901237.44</v>
      </c>
      <c r="AG1387" s="54">
        <v>0</v>
      </c>
      <c r="AH1387" s="54">
        <v>0</v>
      </c>
      <c r="AI1387" s="54">
        <v>40639455.990000002</v>
      </c>
      <c r="AJ1387" s="54">
        <v>0</v>
      </c>
      <c r="AK1387" s="54">
        <v>40639455.990000002</v>
      </c>
      <c r="AL1387" s="49" t="s">
        <v>424</v>
      </c>
    </row>
    <row r="1388" spans="1:38" hidden="1" x14ac:dyDescent="0.25">
      <c r="A1388" s="13">
        <v>70091</v>
      </c>
      <c r="B1388" s="15">
        <v>3</v>
      </c>
      <c r="C1388" s="43" t="s">
        <v>73</v>
      </c>
      <c r="D1388" s="44">
        <v>40038</v>
      </c>
      <c r="E1388" s="43" t="s">
        <v>32</v>
      </c>
      <c r="F1388" s="44">
        <v>43488</v>
      </c>
      <c r="G1388" s="43" t="s">
        <v>75</v>
      </c>
      <c r="H1388" s="45" t="s">
        <v>425</v>
      </c>
      <c r="I1388" s="43"/>
      <c r="J1388" s="43"/>
      <c r="K1388" s="43"/>
      <c r="L1388" s="46"/>
      <c r="M1388" s="45" t="s">
        <v>426</v>
      </c>
      <c r="N1388" s="45"/>
      <c r="O1388" s="43" t="s">
        <v>151</v>
      </c>
      <c r="P1388" s="45" t="s">
        <v>198</v>
      </c>
      <c r="Q1388" s="45"/>
      <c r="R1388" s="112"/>
      <c r="S1388" s="112"/>
      <c r="T1388" s="59"/>
      <c r="U1388" s="56" t="s">
        <v>32</v>
      </c>
      <c r="V1388" s="46"/>
      <c r="W1388" s="43"/>
      <c r="X1388" s="46" t="s">
        <v>43</v>
      </c>
      <c r="Y1388" s="43"/>
      <c r="Z1388" s="111" t="s">
        <v>20458</v>
      </c>
      <c r="AA1388" s="45"/>
      <c r="AB1388" s="3">
        <v>0</v>
      </c>
      <c r="AC1388" s="3">
        <v>0</v>
      </c>
      <c r="AD1388" s="3">
        <v>916625.86</v>
      </c>
      <c r="AE1388" s="3">
        <v>0</v>
      </c>
      <c r="AF1388" s="3">
        <f>SUM(Table2[[#This Row],[PE 2021 Obligations]],Table2[[#This Row],[ROW 2021 Obligations]],Table2[[#This Row],[Construction 2021 Obligations]],Table2[[#This Row],[Paving 2021 Obligations]])</f>
        <v>916625.86</v>
      </c>
      <c r="AG1388" s="3">
        <v>0</v>
      </c>
      <c r="AH1388" s="3">
        <v>0</v>
      </c>
      <c r="AI1388" s="3">
        <v>16869270</v>
      </c>
      <c r="AJ1388" s="3">
        <v>0</v>
      </c>
      <c r="AK1388" s="3">
        <v>16869270</v>
      </c>
      <c r="AL1388" s="43" t="s">
        <v>427</v>
      </c>
    </row>
    <row r="1389" spans="1:38" hidden="1" x14ac:dyDescent="0.25">
      <c r="A1389" s="47">
        <v>70092</v>
      </c>
      <c r="B1389" s="48">
        <v>4</v>
      </c>
      <c r="C1389" s="49" t="s">
        <v>73</v>
      </c>
      <c r="D1389" s="50">
        <v>40038</v>
      </c>
      <c r="E1389" s="49" t="s">
        <v>32</v>
      </c>
      <c r="F1389" s="50">
        <v>43487</v>
      </c>
      <c r="G1389" s="49" t="s">
        <v>75</v>
      </c>
      <c r="H1389" s="51" t="s">
        <v>428</v>
      </c>
      <c r="I1389" s="49"/>
      <c r="J1389" s="49"/>
      <c r="K1389" s="49"/>
      <c r="L1389" s="52"/>
      <c r="M1389" s="51" t="s">
        <v>429</v>
      </c>
      <c r="N1389" s="51"/>
      <c r="O1389" s="49" t="s">
        <v>151</v>
      </c>
      <c r="P1389" s="51" t="s">
        <v>198</v>
      </c>
      <c r="Q1389" s="51"/>
      <c r="R1389" s="111"/>
      <c r="S1389" s="111"/>
      <c r="T1389" s="120"/>
      <c r="U1389" s="55" t="s">
        <v>32</v>
      </c>
      <c r="V1389" s="52"/>
      <c r="W1389" s="49"/>
      <c r="X1389" s="52" t="s">
        <v>43</v>
      </c>
      <c r="Y1389" s="49"/>
      <c r="Z1389" s="111" t="s">
        <v>20458</v>
      </c>
      <c r="AA1389" s="51"/>
      <c r="AB1389" s="54">
        <v>0</v>
      </c>
      <c r="AC1389" s="54">
        <v>0</v>
      </c>
      <c r="AD1389" s="54">
        <v>1464588.16</v>
      </c>
      <c r="AE1389" s="54">
        <v>0</v>
      </c>
      <c r="AF1389" s="3">
        <f>SUM(Table2[[#This Row],[PE 2021 Obligations]],Table2[[#This Row],[ROW 2021 Obligations]],Table2[[#This Row],[Construction 2021 Obligations]],Table2[[#This Row],[Paving 2021 Obligations]])</f>
        <v>1464588.16</v>
      </c>
      <c r="AG1389" s="54">
        <v>0</v>
      </c>
      <c r="AH1389" s="54">
        <v>0</v>
      </c>
      <c r="AI1389" s="54">
        <v>33017586.420000002</v>
      </c>
      <c r="AJ1389" s="54">
        <v>0</v>
      </c>
      <c r="AK1389" s="54">
        <v>33017586.420000002</v>
      </c>
      <c r="AL1389" s="49" t="s">
        <v>430</v>
      </c>
    </row>
    <row r="1390" spans="1:38" hidden="1" x14ac:dyDescent="0.25">
      <c r="A1390" s="13">
        <v>70093</v>
      </c>
      <c r="B1390" s="15">
        <v>2</v>
      </c>
      <c r="C1390" s="43" t="s">
        <v>73</v>
      </c>
      <c r="D1390" s="44">
        <v>40038</v>
      </c>
      <c r="E1390" s="43" t="s">
        <v>32</v>
      </c>
      <c r="F1390" s="44">
        <v>43500</v>
      </c>
      <c r="G1390" s="43" t="s">
        <v>75</v>
      </c>
      <c r="H1390" s="45" t="s">
        <v>431</v>
      </c>
      <c r="I1390" s="43"/>
      <c r="J1390" s="43"/>
      <c r="K1390" s="43"/>
      <c r="L1390" s="46"/>
      <c r="M1390" s="45" t="s">
        <v>432</v>
      </c>
      <c r="N1390" s="45"/>
      <c r="O1390" s="43" t="s">
        <v>151</v>
      </c>
      <c r="P1390" s="45" t="s">
        <v>198</v>
      </c>
      <c r="Q1390" s="45"/>
      <c r="R1390" s="112"/>
      <c r="S1390" s="112"/>
      <c r="T1390" s="59"/>
      <c r="U1390" s="56" t="s">
        <v>32</v>
      </c>
      <c r="V1390" s="46"/>
      <c r="W1390" s="43"/>
      <c r="X1390" s="46" t="s">
        <v>43</v>
      </c>
      <c r="Y1390" s="43"/>
      <c r="Z1390" s="111" t="s">
        <v>20458</v>
      </c>
      <c r="AA1390" s="45"/>
      <c r="AB1390" s="3">
        <v>0</v>
      </c>
      <c r="AC1390" s="3">
        <v>0</v>
      </c>
      <c r="AD1390" s="3">
        <v>1176610.56</v>
      </c>
      <c r="AE1390" s="3">
        <v>0</v>
      </c>
      <c r="AF1390" s="3">
        <f>SUM(Table2[[#This Row],[PE 2021 Obligations]],Table2[[#This Row],[ROW 2021 Obligations]],Table2[[#This Row],[Construction 2021 Obligations]],Table2[[#This Row],[Paving 2021 Obligations]])</f>
        <v>1176610.56</v>
      </c>
      <c r="AG1390" s="3">
        <v>0</v>
      </c>
      <c r="AH1390" s="3">
        <v>0</v>
      </c>
      <c r="AI1390" s="3">
        <v>20017306.719999999</v>
      </c>
      <c r="AJ1390" s="3">
        <v>0</v>
      </c>
      <c r="AK1390" s="3">
        <v>20017306.719999999</v>
      </c>
      <c r="AL1390" s="43" t="s">
        <v>433</v>
      </c>
    </row>
    <row r="1391" spans="1:38" hidden="1" x14ac:dyDescent="0.25">
      <c r="A1391" s="47">
        <v>70094</v>
      </c>
      <c r="B1391" s="48">
        <v>3</v>
      </c>
      <c r="C1391" s="49" t="s">
        <v>73</v>
      </c>
      <c r="D1391" s="50">
        <v>40038</v>
      </c>
      <c r="E1391" s="49" t="s">
        <v>32</v>
      </c>
      <c r="F1391" s="50">
        <v>43474</v>
      </c>
      <c r="G1391" s="49" t="s">
        <v>75</v>
      </c>
      <c r="H1391" s="51" t="s">
        <v>434</v>
      </c>
      <c r="I1391" s="49"/>
      <c r="J1391" s="49"/>
      <c r="K1391" s="49"/>
      <c r="L1391" s="52"/>
      <c r="M1391" s="51" t="s">
        <v>435</v>
      </c>
      <c r="N1391" s="51"/>
      <c r="O1391" s="49" t="s">
        <v>151</v>
      </c>
      <c r="P1391" s="51" t="s">
        <v>198</v>
      </c>
      <c r="Q1391" s="51"/>
      <c r="R1391" s="111"/>
      <c r="S1391" s="111"/>
      <c r="T1391" s="120"/>
      <c r="U1391" s="55" t="s">
        <v>32</v>
      </c>
      <c r="V1391" s="52"/>
      <c r="W1391" s="49"/>
      <c r="X1391" s="52" t="s">
        <v>43</v>
      </c>
      <c r="Y1391" s="49"/>
      <c r="Z1391" s="111" t="s">
        <v>20458</v>
      </c>
      <c r="AA1391" s="51"/>
      <c r="AB1391" s="54">
        <v>0</v>
      </c>
      <c r="AC1391" s="54">
        <v>0</v>
      </c>
      <c r="AD1391" s="54">
        <v>2096992</v>
      </c>
      <c r="AE1391" s="54">
        <v>0</v>
      </c>
      <c r="AF1391" s="3">
        <f>SUM(Table2[[#This Row],[PE 2021 Obligations]],Table2[[#This Row],[ROW 2021 Obligations]],Table2[[#This Row],[Construction 2021 Obligations]],Table2[[#This Row],[Paving 2021 Obligations]])</f>
        <v>2096992</v>
      </c>
      <c r="AG1391" s="54">
        <v>0</v>
      </c>
      <c r="AH1391" s="54">
        <v>0</v>
      </c>
      <c r="AI1391" s="54">
        <v>35890818.869999997</v>
      </c>
      <c r="AJ1391" s="54">
        <v>0</v>
      </c>
      <c r="AK1391" s="54">
        <v>35890818.869999997</v>
      </c>
      <c r="AL1391" s="49" t="s">
        <v>436</v>
      </c>
    </row>
    <row r="1392" spans="1:38" hidden="1" x14ac:dyDescent="0.25">
      <c r="A1392" s="13">
        <v>70095</v>
      </c>
      <c r="B1392" s="15">
        <v>3</v>
      </c>
      <c r="C1392" s="43" t="s">
        <v>73</v>
      </c>
      <c r="D1392" s="44">
        <v>40038</v>
      </c>
      <c r="E1392" s="43" t="s">
        <v>32</v>
      </c>
      <c r="F1392" s="44">
        <v>43474</v>
      </c>
      <c r="G1392" s="43" t="s">
        <v>75</v>
      </c>
      <c r="H1392" s="45" t="s">
        <v>437</v>
      </c>
      <c r="I1392" s="43"/>
      <c r="J1392" s="43"/>
      <c r="K1392" s="43"/>
      <c r="L1392" s="46"/>
      <c r="M1392" s="45" t="s">
        <v>438</v>
      </c>
      <c r="N1392" s="45"/>
      <c r="O1392" s="43" t="s">
        <v>151</v>
      </c>
      <c r="P1392" s="45" t="s">
        <v>198</v>
      </c>
      <c r="Q1392" s="45"/>
      <c r="R1392" s="112"/>
      <c r="S1392" s="112"/>
      <c r="T1392" s="59"/>
      <c r="U1392" s="56" t="s">
        <v>32</v>
      </c>
      <c r="V1392" s="46"/>
      <c r="W1392" s="43"/>
      <c r="X1392" s="46" t="s">
        <v>43</v>
      </c>
      <c r="Y1392" s="43"/>
      <c r="Z1392" s="111" t="s">
        <v>20458</v>
      </c>
      <c r="AA1392" s="45"/>
      <c r="AB1392" s="3">
        <v>0</v>
      </c>
      <c r="AC1392" s="3">
        <v>0</v>
      </c>
      <c r="AD1392" s="3">
        <v>1463320.6</v>
      </c>
      <c r="AE1392" s="3">
        <v>0</v>
      </c>
      <c r="AF1392" s="3">
        <f>SUM(Table2[[#This Row],[PE 2021 Obligations]],Table2[[#This Row],[ROW 2021 Obligations]],Table2[[#This Row],[Construction 2021 Obligations]],Table2[[#This Row],[Paving 2021 Obligations]])</f>
        <v>1463320.6</v>
      </c>
      <c r="AG1392" s="3">
        <v>0</v>
      </c>
      <c r="AH1392" s="3">
        <v>0</v>
      </c>
      <c r="AI1392" s="3">
        <v>28407086.09</v>
      </c>
      <c r="AJ1392" s="3">
        <v>0</v>
      </c>
      <c r="AK1392" s="3">
        <v>28407086.09</v>
      </c>
      <c r="AL1392" s="43" t="s">
        <v>439</v>
      </c>
    </row>
    <row r="1393" spans="1:38" ht="30" hidden="1" x14ac:dyDescent="0.25">
      <c r="A1393" s="47">
        <v>82060.03</v>
      </c>
      <c r="B1393" s="48">
        <v>2</v>
      </c>
      <c r="C1393" s="49" t="s">
        <v>47</v>
      </c>
      <c r="D1393" s="50">
        <v>39170</v>
      </c>
      <c r="E1393" s="49" t="s">
        <v>113</v>
      </c>
      <c r="F1393" s="50">
        <v>43885</v>
      </c>
      <c r="G1393" s="49" t="s">
        <v>103</v>
      </c>
      <c r="H1393" s="51" t="s">
        <v>450</v>
      </c>
      <c r="I1393" s="49" t="s">
        <v>163</v>
      </c>
      <c r="J1393" s="49" t="s">
        <v>148</v>
      </c>
      <c r="K1393" s="49"/>
      <c r="L1393" s="52" t="s">
        <v>149</v>
      </c>
      <c r="M1393" s="51" t="s">
        <v>451</v>
      </c>
      <c r="N1393" s="51" t="s">
        <v>452</v>
      </c>
      <c r="O1393" s="49" t="s">
        <v>119</v>
      </c>
      <c r="P1393" s="51" t="s">
        <v>453</v>
      </c>
      <c r="Q1393" s="51"/>
      <c r="R1393" s="111"/>
      <c r="S1393" s="111"/>
      <c r="T1393" s="120"/>
      <c r="U1393" s="53">
        <v>7.31</v>
      </c>
      <c r="V1393" s="52"/>
      <c r="W1393" s="49"/>
      <c r="X1393" s="52" t="s">
        <v>43</v>
      </c>
      <c r="Y1393" s="49" t="s">
        <v>454</v>
      </c>
      <c r="Z1393" s="112" t="s">
        <v>20457</v>
      </c>
      <c r="AA1393" s="51"/>
      <c r="AB1393" s="54">
        <v>0</v>
      </c>
      <c r="AC1393" s="54">
        <v>0</v>
      </c>
      <c r="AD1393" s="54">
        <v>69643.14</v>
      </c>
      <c r="AE1393" s="54">
        <v>0</v>
      </c>
      <c r="AF1393" s="3">
        <f>SUM(Table2[[#This Row],[PE 2021 Obligations]],Table2[[#This Row],[ROW 2021 Obligations]],Table2[[#This Row],[Construction 2021 Obligations]],Table2[[#This Row],[Paving 2021 Obligations]])</f>
        <v>69643.14</v>
      </c>
      <c r="AG1393" s="54">
        <v>0</v>
      </c>
      <c r="AH1393" s="54">
        <v>0</v>
      </c>
      <c r="AI1393" s="54">
        <v>650511.14</v>
      </c>
      <c r="AJ1393" s="54">
        <v>0</v>
      </c>
      <c r="AK1393" s="54">
        <v>650511.14</v>
      </c>
      <c r="AL1393" s="49" t="s">
        <v>455</v>
      </c>
    </row>
    <row r="1394" spans="1:38" hidden="1" x14ac:dyDescent="0.25">
      <c r="A1394" s="13">
        <v>100346</v>
      </c>
      <c r="B1394" s="15">
        <v>3</v>
      </c>
      <c r="C1394" s="43" t="s">
        <v>474</v>
      </c>
      <c r="D1394" s="44">
        <v>37319</v>
      </c>
      <c r="E1394" s="43" t="s">
        <v>32</v>
      </c>
      <c r="F1394" s="44">
        <v>43802</v>
      </c>
      <c r="G1394" s="43" t="s">
        <v>81</v>
      </c>
      <c r="H1394" s="45" t="s">
        <v>604</v>
      </c>
      <c r="I1394" s="43" t="s">
        <v>605</v>
      </c>
      <c r="J1394" s="43" t="s">
        <v>116</v>
      </c>
      <c r="K1394" s="43"/>
      <c r="L1394" s="46" t="s">
        <v>116</v>
      </c>
      <c r="M1394" s="45" t="s">
        <v>606</v>
      </c>
      <c r="N1394" s="45"/>
      <c r="O1394" s="43" t="s">
        <v>119</v>
      </c>
      <c r="P1394" s="45" t="s">
        <v>603</v>
      </c>
      <c r="Q1394" s="45"/>
      <c r="R1394" s="112"/>
      <c r="S1394" s="112"/>
      <c r="T1394" s="59"/>
      <c r="U1394" s="10">
        <v>4.157</v>
      </c>
      <c r="V1394" s="46"/>
      <c r="W1394" s="43"/>
      <c r="X1394" s="46" t="s">
        <v>43</v>
      </c>
      <c r="Y1394" s="43" t="s">
        <v>140</v>
      </c>
      <c r="Z1394" s="112" t="s">
        <v>20460</v>
      </c>
      <c r="AA1394" s="45"/>
      <c r="AB1394" s="3">
        <v>0</v>
      </c>
      <c r="AC1394" s="3">
        <v>337500</v>
      </c>
      <c r="AD1394" s="3">
        <v>0</v>
      </c>
      <c r="AE1394" s="3">
        <v>0</v>
      </c>
      <c r="AF1394" s="3">
        <f>SUM(Table2[[#This Row],[PE 2021 Obligations]],Table2[[#This Row],[ROW 2021 Obligations]],Table2[[#This Row],[Construction 2021 Obligations]],Table2[[#This Row],[Paving 2021 Obligations]])</f>
        <v>337500</v>
      </c>
      <c r="AG1394" s="3">
        <v>1763837.04</v>
      </c>
      <c r="AH1394" s="3">
        <v>3842560</v>
      </c>
      <c r="AI1394" s="3">
        <v>0</v>
      </c>
      <c r="AJ1394" s="3">
        <v>0</v>
      </c>
      <c r="AK1394" s="3">
        <v>5606397.04</v>
      </c>
      <c r="AL1394" s="43"/>
    </row>
    <row r="1395" spans="1:38" ht="75" hidden="1" x14ac:dyDescent="0.25">
      <c r="A1395" s="13">
        <v>101558</v>
      </c>
      <c r="B1395" s="15">
        <v>3</v>
      </c>
      <c r="C1395" s="43" t="s">
        <v>73</v>
      </c>
      <c r="D1395" s="44">
        <v>37319</v>
      </c>
      <c r="E1395" s="43" t="s">
        <v>32</v>
      </c>
      <c r="F1395" s="44">
        <v>44106</v>
      </c>
      <c r="G1395" s="43" t="s">
        <v>75</v>
      </c>
      <c r="H1395" s="45" t="s">
        <v>389</v>
      </c>
      <c r="I1395" s="43" t="s">
        <v>683</v>
      </c>
      <c r="J1395" s="43" t="s">
        <v>148</v>
      </c>
      <c r="K1395" s="43"/>
      <c r="L1395" s="46" t="s">
        <v>149</v>
      </c>
      <c r="M1395" s="45" t="s">
        <v>684</v>
      </c>
      <c r="N1395" s="45" t="s">
        <v>685</v>
      </c>
      <c r="O1395" s="43" t="s">
        <v>119</v>
      </c>
      <c r="P1395" s="45" t="s">
        <v>152</v>
      </c>
      <c r="Q1395" s="45"/>
      <c r="R1395" s="112"/>
      <c r="S1395" s="112"/>
      <c r="T1395" s="59"/>
      <c r="U1395" s="10">
        <v>0.1</v>
      </c>
      <c r="V1395" s="44">
        <v>44904</v>
      </c>
      <c r="W1395" s="43"/>
      <c r="X1395" s="46" t="s">
        <v>43</v>
      </c>
      <c r="Y1395" s="43" t="s">
        <v>454</v>
      </c>
      <c r="Z1395" s="112" t="s">
        <v>20457</v>
      </c>
      <c r="AA1395" s="45"/>
      <c r="AB1395" s="3">
        <v>470500</v>
      </c>
      <c r="AC1395" s="3">
        <v>1473383</v>
      </c>
      <c r="AD1395" s="3">
        <v>0</v>
      </c>
      <c r="AE1395" s="3">
        <v>0</v>
      </c>
      <c r="AF1395" s="3">
        <f>SUM(Table2[[#This Row],[PE 2021 Obligations]],Table2[[#This Row],[ROW 2021 Obligations]],Table2[[#This Row],[Construction 2021 Obligations]],Table2[[#This Row],[Paving 2021 Obligations]])</f>
        <v>1943883</v>
      </c>
      <c r="AG1395" s="3">
        <v>675500</v>
      </c>
      <c r="AH1395" s="3">
        <v>1473383</v>
      </c>
      <c r="AI1395" s="3">
        <v>0</v>
      </c>
      <c r="AJ1395" s="3">
        <v>0</v>
      </c>
      <c r="AK1395" s="3">
        <v>2148883</v>
      </c>
      <c r="AL1395" s="43"/>
    </row>
    <row r="1396" spans="1:38" ht="30" hidden="1" x14ac:dyDescent="0.25">
      <c r="A1396" s="47">
        <v>101651</v>
      </c>
      <c r="B1396" s="48">
        <v>1</v>
      </c>
      <c r="C1396" s="49" t="s">
        <v>73</v>
      </c>
      <c r="D1396" s="50">
        <v>37319</v>
      </c>
      <c r="E1396" s="49" t="s">
        <v>32</v>
      </c>
      <c r="F1396" s="50">
        <v>44356</v>
      </c>
      <c r="G1396" s="49" t="s">
        <v>109</v>
      </c>
      <c r="H1396" s="51" t="s">
        <v>209</v>
      </c>
      <c r="I1396" s="49" t="s">
        <v>495</v>
      </c>
      <c r="J1396" s="49" t="s">
        <v>116</v>
      </c>
      <c r="K1396" s="49"/>
      <c r="L1396" s="52" t="s">
        <v>116</v>
      </c>
      <c r="M1396" s="51" t="s">
        <v>712</v>
      </c>
      <c r="N1396" s="51" t="s">
        <v>713</v>
      </c>
      <c r="O1396" s="49" t="s">
        <v>119</v>
      </c>
      <c r="P1396" s="51" t="s">
        <v>582</v>
      </c>
      <c r="Q1396" s="51"/>
      <c r="R1396" s="111"/>
      <c r="S1396" s="111"/>
      <c r="T1396" s="120"/>
      <c r="U1396" s="53">
        <v>5.5</v>
      </c>
      <c r="V1396" s="52"/>
      <c r="W1396" s="49"/>
      <c r="X1396" s="52" t="s">
        <v>43</v>
      </c>
      <c r="Y1396" s="49" t="s">
        <v>140</v>
      </c>
      <c r="Z1396" s="112" t="s">
        <v>20460</v>
      </c>
      <c r="AA1396" s="51"/>
      <c r="AB1396" s="54">
        <v>600000</v>
      </c>
      <c r="AC1396" s="54">
        <v>0</v>
      </c>
      <c r="AD1396" s="54">
        <v>0</v>
      </c>
      <c r="AE1396" s="54">
        <v>0</v>
      </c>
      <c r="AF1396" s="3">
        <f>SUM(Table2[[#This Row],[PE 2021 Obligations]],Table2[[#This Row],[ROW 2021 Obligations]],Table2[[#This Row],[Construction 2021 Obligations]],Table2[[#This Row],[Paving 2021 Obligations]])</f>
        <v>600000</v>
      </c>
      <c r="AG1396" s="54">
        <v>9700000</v>
      </c>
      <c r="AH1396" s="54">
        <v>0</v>
      </c>
      <c r="AI1396" s="54">
        <v>0</v>
      </c>
      <c r="AJ1396" s="54">
        <v>0</v>
      </c>
      <c r="AK1396" s="54">
        <v>9700000</v>
      </c>
      <c r="AL1396" s="49"/>
    </row>
    <row r="1397" spans="1:38" hidden="1" x14ac:dyDescent="0.25">
      <c r="A1397" s="47">
        <v>102602</v>
      </c>
      <c r="B1397" s="48">
        <v>6</v>
      </c>
      <c r="C1397" s="49" t="s">
        <v>73</v>
      </c>
      <c r="D1397" s="50">
        <v>37874</v>
      </c>
      <c r="E1397" s="49" t="s">
        <v>32</v>
      </c>
      <c r="F1397" s="50">
        <v>42398</v>
      </c>
      <c r="G1397" s="49" t="s">
        <v>109</v>
      </c>
      <c r="H1397" s="51" t="s">
        <v>76</v>
      </c>
      <c r="I1397" s="49"/>
      <c r="J1397" s="49"/>
      <c r="K1397" s="49"/>
      <c r="L1397" s="52" t="s">
        <v>110</v>
      </c>
      <c r="M1397" s="51" t="s">
        <v>755</v>
      </c>
      <c r="N1397" s="51"/>
      <c r="O1397" s="49" t="s">
        <v>756</v>
      </c>
      <c r="P1397" s="51" t="s">
        <v>757</v>
      </c>
      <c r="Q1397" s="51"/>
      <c r="R1397" s="111"/>
      <c r="S1397" s="111"/>
      <c r="T1397" s="120"/>
      <c r="U1397" s="53">
        <v>0</v>
      </c>
      <c r="V1397" s="52"/>
      <c r="W1397" s="49"/>
      <c r="X1397" s="52" t="s">
        <v>43</v>
      </c>
      <c r="Y1397" s="49"/>
      <c r="Z1397" s="111" t="s">
        <v>20458</v>
      </c>
      <c r="AA1397" s="51"/>
      <c r="AB1397" s="54">
        <v>0</v>
      </c>
      <c r="AC1397" s="54">
        <v>0</v>
      </c>
      <c r="AD1397" s="54">
        <v>6528224.6500000004</v>
      </c>
      <c r="AE1397" s="54">
        <v>0</v>
      </c>
      <c r="AF1397" s="3">
        <f>SUM(Table2[[#This Row],[PE 2021 Obligations]],Table2[[#This Row],[ROW 2021 Obligations]],Table2[[#This Row],[Construction 2021 Obligations]],Table2[[#This Row],[Paving 2021 Obligations]])</f>
        <v>6528224.6500000004</v>
      </c>
      <c r="AG1397" s="54">
        <v>0</v>
      </c>
      <c r="AH1397" s="54">
        <v>0</v>
      </c>
      <c r="AI1397" s="54">
        <v>13367471.02</v>
      </c>
      <c r="AJ1397" s="54">
        <v>0</v>
      </c>
      <c r="AK1397" s="54">
        <v>13367471.02</v>
      </c>
      <c r="AL1397" s="49" t="s">
        <v>758</v>
      </c>
    </row>
    <row r="1398" spans="1:38" hidden="1" x14ac:dyDescent="0.25">
      <c r="A1398" s="13">
        <v>102659.13</v>
      </c>
      <c r="B1398" s="15">
        <v>6</v>
      </c>
      <c r="C1398" s="43" t="s">
        <v>73</v>
      </c>
      <c r="D1398" s="44">
        <v>44091</v>
      </c>
      <c r="E1398" s="43" t="s">
        <v>81</v>
      </c>
      <c r="F1398" s="44">
        <v>44092</v>
      </c>
      <c r="G1398" s="43" t="s">
        <v>81</v>
      </c>
      <c r="H1398" s="45" t="s">
        <v>76</v>
      </c>
      <c r="I1398" s="43"/>
      <c r="J1398" s="43"/>
      <c r="K1398" s="43"/>
      <c r="L1398" s="46"/>
      <c r="M1398" s="45" t="s">
        <v>759</v>
      </c>
      <c r="N1398" s="45"/>
      <c r="O1398" s="43" t="s">
        <v>78</v>
      </c>
      <c r="P1398" s="45" t="s">
        <v>760</v>
      </c>
      <c r="Q1398" s="45"/>
      <c r="R1398" s="112"/>
      <c r="S1398" s="112"/>
      <c r="T1398" s="59"/>
      <c r="U1398" s="10">
        <v>0</v>
      </c>
      <c r="V1398" s="46"/>
      <c r="W1398" s="43"/>
      <c r="X1398" s="46" t="s">
        <v>43</v>
      </c>
      <c r="Y1398" s="43"/>
      <c r="Z1398" s="111" t="s">
        <v>20458</v>
      </c>
      <c r="AA1398" s="45"/>
      <c r="AB1398" s="3">
        <v>0</v>
      </c>
      <c r="AC1398" s="3">
        <v>0</v>
      </c>
      <c r="AD1398" s="3">
        <v>0</v>
      </c>
      <c r="AE1398" s="3">
        <v>0</v>
      </c>
      <c r="AF1398" s="3">
        <f>SUM(Table2[[#This Row],[PE 2021 Obligations]],Table2[[#This Row],[ROW 2021 Obligations]],Table2[[#This Row],[Construction 2021 Obligations]],Table2[[#This Row],[Paving 2021 Obligations]])</f>
        <v>0</v>
      </c>
      <c r="AG1398" s="3">
        <v>0</v>
      </c>
      <c r="AH1398" s="3">
        <v>0</v>
      </c>
      <c r="AI1398" s="3">
        <v>0</v>
      </c>
      <c r="AJ1398" s="3">
        <v>0</v>
      </c>
      <c r="AK1398" s="3">
        <v>1462000</v>
      </c>
      <c r="AL1398" s="43"/>
    </row>
    <row r="1399" spans="1:38" ht="30" hidden="1" x14ac:dyDescent="0.25">
      <c r="A1399" s="13">
        <v>102986</v>
      </c>
      <c r="B1399" s="15">
        <v>3</v>
      </c>
      <c r="C1399" s="43" t="s">
        <v>73</v>
      </c>
      <c r="D1399" s="44">
        <v>37924</v>
      </c>
      <c r="E1399" s="43" t="s">
        <v>32</v>
      </c>
      <c r="F1399" s="44">
        <v>43418</v>
      </c>
      <c r="G1399" s="43" t="s">
        <v>75</v>
      </c>
      <c r="H1399" s="45" t="s">
        <v>766</v>
      </c>
      <c r="I1399" s="43"/>
      <c r="J1399" s="43"/>
      <c r="K1399" s="43"/>
      <c r="L1399" s="46"/>
      <c r="M1399" s="45" t="s">
        <v>767</v>
      </c>
      <c r="N1399" s="45"/>
      <c r="O1399" s="43" t="s">
        <v>78</v>
      </c>
      <c r="P1399" s="45" t="s">
        <v>768</v>
      </c>
      <c r="Q1399" s="45"/>
      <c r="R1399" s="112"/>
      <c r="S1399" s="112"/>
      <c r="T1399" s="59"/>
      <c r="U1399" s="56" t="s">
        <v>32</v>
      </c>
      <c r="V1399" s="46"/>
      <c r="W1399" s="43"/>
      <c r="X1399" s="46" t="s">
        <v>43</v>
      </c>
      <c r="Y1399" s="43"/>
      <c r="Z1399" s="111" t="s">
        <v>20458</v>
      </c>
      <c r="AA1399" s="45"/>
      <c r="AB1399" s="3">
        <v>0</v>
      </c>
      <c r="AC1399" s="3">
        <v>0</v>
      </c>
      <c r="AD1399" s="3">
        <v>1500000</v>
      </c>
      <c r="AE1399" s="3">
        <v>0</v>
      </c>
      <c r="AF1399" s="3">
        <f>SUM(Table2[[#This Row],[PE 2021 Obligations]],Table2[[#This Row],[ROW 2021 Obligations]],Table2[[#This Row],[Construction 2021 Obligations]],Table2[[#This Row],[Paving 2021 Obligations]])</f>
        <v>1500000</v>
      </c>
      <c r="AG1399" s="3">
        <v>0</v>
      </c>
      <c r="AH1399" s="3">
        <v>0</v>
      </c>
      <c r="AI1399" s="3">
        <v>5502500</v>
      </c>
      <c r="AJ1399" s="3">
        <v>0</v>
      </c>
      <c r="AK1399" s="3">
        <v>5502500</v>
      </c>
      <c r="AL1399" s="43" t="s">
        <v>769</v>
      </c>
    </row>
    <row r="1400" spans="1:38" hidden="1" x14ac:dyDescent="0.25">
      <c r="A1400" s="13">
        <v>103407</v>
      </c>
      <c r="B1400" s="15">
        <v>1</v>
      </c>
      <c r="C1400" s="43" t="s">
        <v>474</v>
      </c>
      <c r="D1400" s="44">
        <v>38014</v>
      </c>
      <c r="E1400" s="43" t="s">
        <v>774</v>
      </c>
      <c r="F1400" s="44">
        <v>44152</v>
      </c>
      <c r="G1400" s="43" t="s">
        <v>32</v>
      </c>
      <c r="H1400" s="45" t="s">
        <v>34</v>
      </c>
      <c r="I1400" s="43"/>
      <c r="J1400" s="43"/>
      <c r="K1400" s="43"/>
      <c r="L1400" s="46"/>
      <c r="M1400" s="45" t="s">
        <v>775</v>
      </c>
      <c r="N1400" s="45"/>
      <c r="O1400" s="43" t="s">
        <v>78</v>
      </c>
      <c r="P1400" s="45" t="s">
        <v>78</v>
      </c>
      <c r="Q1400" s="45"/>
      <c r="R1400" s="112"/>
      <c r="S1400" s="112"/>
      <c r="T1400" s="59"/>
      <c r="U1400" s="56" t="s">
        <v>32</v>
      </c>
      <c r="V1400" s="44">
        <v>43812</v>
      </c>
      <c r="W1400" s="43"/>
      <c r="X1400" s="46" t="s">
        <v>43</v>
      </c>
      <c r="Y1400" s="43"/>
      <c r="Z1400" s="111" t="s">
        <v>20458</v>
      </c>
      <c r="AA1400" s="45"/>
      <c r="AB1400" s="3">
        <v>-990.79</v>
      </c>
      <c r="AC1400" s="3">
        <v>0</v>
      </c>
      <c r="AD1400" s="3">
        <v>0</v>
      </c>
      <c r="AE1400" s="3">
        <v>0</v>
      </c>
      <c r="AF1400" s="3">
        <f>SUM(Table2[[#This Row],[PE 2021 Obligations]],Table2[[#This Row],[ROW 2021 Obligations]],Table2[[#This Row],[Construction 2021 Obligations]],Table2[[#This Row],[Paving 2021 Obligations]])</f>
        <v>-990.79</v>
      </c>
      <c r="AG1400" s="3">
        <v>29009.21</v>
      </c>
      <c r="AH1400" s="3">
        <v>0</v>
      </c>
      <c r="AI1400" s="3">
        <v>550652</v>
      </c>
      <c r="AJ1400" s="3">
        <v>0</v>
      </c>
      <c r="AK1400" s="3">
        <v>579661.21</v>
      </c>
      <c r="AL1400" s="43" t="s">
        <v>776</v>
      </c>
    </row>
    <row r="1401" spans="1:38" hidden="1" x14ac:dyDescent="0.25">
      <c r="A1401" s="47">
        <v>103422</v>
      </c>
      <c r="B1401" s="48">
        <v>3</v>
      </c>
      <c r="C1401" s="49" t="s">
        <v>73</v>
      </c>
      <c r="D1401" s="50">
        <v>38015</v>
      </c>
      <c r="E1401" s="49" t="s">
        <v>105</v>
      </c>
      <c r="F1401" s="50">
        <v>44174</v>
      </c>
      <c r="G1401" s="49" t="s">
        <v>142</v>
      </c>
      <c r="H1401" s="51" t="s">
        <v>98</v>
      </c>
      <c r="I1401" s="49"/>
      <c r="J1401" s="49"/>
      <c r="K1401" s="49"/>
      <c r="L1401" s="52"/>
      <c r="M1401" s="51" t="s">
        <v>777</v>
      </c>
      <c r="N1401" s="51"/>
      <c r="O1401" s="49" t="s">
        <v>78</v>
      </c>
      <c r="P1401" s="51" t="s">
        <v>144</v>
      </c>
      <c r="Q1401" s="51"/>
      <c r="R1401" s="111"/>
      <c r="S1401" s="111"/>
      <c r="T1401" s="120"/>
      <c r="U1401" s="55" t="s">
        <v>32</v>
      </c>
      <c r="V1401" s="52"/>
      <c r="W1401" s="49"/>
      <c r="X1401" s="52" t="s">
        <v>43</v>
      </c>
      <c r="Y1401" s="49"/>
      <c r="Z1401" s="111" t="s">
        <v>20458</v>
      </c>
      <c r="AA1401" s="51"/>
      <c r="AB1401" s="54">
        <v>0</v>
      </c>
      <c r="AC1401" s="54">
        <v>0</v>
      </c>
      <c r="AD1401" s="54">
        <v>1800000</v>
      </c>
      <c r="AE1401" s="54">
        <v>0</v>
      </c>
      <c r="AF1401" s="3">
        <f>SUM(Table2[[#This Row],[PE 2021 Obligations]],Table2[[#This Row],[ROW 2021 Obligations]],Table2[[#This Row],[Construction 2021 Obligations]],Table2[[#This Row],[Paving 2021 Obligations]])</f>
        <v>1800000</v>
      </c>
      <c r="AG1401" s="54">
        <v>0</v>
      </c>
      <c r="AH1401" s="54">
        <v>0</v>
      </c>
      <c r="AI1401" s="54">
        <v>2300000</v>
      </c>
      <c r="AJ1401" s="54">
        <v>0</v>
      </c>
      <c r="AK1401" s="54">
        <v>2300000</v>
      </c>
      <c r="AL1401" s="49" t="s">
        <v>778</v>
      </c>
    </row>
    <row r="1402" spans="1:38" hidden="1" x14ac:dyDescent="0.25">
      <c r="A1402" s="13">
        <v>103428</v>
      </c>
      <c r="B1402" s="15">
        <v>3</v>
      </c>
      <c r="C1402" s="43" t="s">
        <v>73</v>
      </c>
      <c r="D1402" s="44">
        <v>38015</v>
      </c>
      <c r="E1402" s="43" t="s">
        <v>105</v>
      </c>
      <c r="F1402" s="44">
        <v>44365</v>
      </c>
      <c r="G1402" s="43" t="s">
        <v>109</v>
      </c>
      <c r="H1402" s="45" t="s">
        <v>434</v>
      </c>
      <c r="I1402" s="43"/>
      <c r="J1402" s="43"/>
      <c r="K1402" s="43"/>
      <c r="L1402" s="46"/>
      <c r="M1402" s="45" t="s">
        <v>779</v>
      </c>
      <c r="N1402" s="45"/>
      <c r="O1402" s="43" t="s">
        <v>78</v>
      </c>
      <c r="P1402" s="45" t="s">
        <v>78</v>
      </c>
      <c r="Q1402" s="45"/>
      <c r="R1402" s="112"/>
      <c r="S1402" s="112"/>
      <c r="T1402" s="59"/>
      <c r="U1402" s="56" t="s">
        <v>32</v>
      </c>
      <c r="V1402" s="44">
        <v>44365</v>
      </c>
      <c r="W1402" s="43"/>
      <c r="X1402" s="46" t="s">
        <v>43</v>
      </c>
      <c r="Y1402" s="43"/>
      <c r="Z1402" s="111" t="s">
        <v>20458</v>
      </c>
      <c r="AA1402" s="45"/>
      <c r="AB1402" s="3">
        <v>44687.58</v>
      </c>
      <c r="AC1402" s="3">
        <v>0</v>
      </c>
      <c r="AD1402" s="3">
        <v>565112.42000000004</v>
      </c>
      <c r="AE1402" s="3">
        <v>0</v>
      </c>
      <c r="AF1402" s="3">
        <f>SUM(Table2[[#This Row],[PE 2021 Obligations]],Table2[[#This Row],[ROW 2021 Obligations]],Table2[[#This Row],[Construction 2021 Obligations]],Table2[[#This Row],[Paving 2021 Obligations]])</f>
        <v>609800</v>
      </c>
      <c r="AG1402" s="3">
        <v>44687.58</v>
      </c>
      <c r="AH1402" s="3">
        <v>0</v>
      </c>
      <c r="AI1402" s="3">
        <v>815112.42</v>
      </c>
      <c r="AJ1402" s="3">
        <v>0</v>
      </c>
      <c r="AK1402" s="3">
        <v>859800</v>
      </c>
      <c r="AL1402" s="43" t="s">
        <v>780</v>
      </c>
    </row>
    <row r="1403" spans="1:38" ht="30" hidden="1" x14ac:dyDescent="0.25">
      <c r="A1403" s="47">
        <v>103635.14</v>
      </c>
      <c r="B1403" s="48">
        <v>1</v>
      </c>
      <c r="C1403" s="49" t="s">
        <v>47</v>
      </c>
      <c r="D1403" s="50">
        <v>43126</v>
      </c>
      <c r="E1403" s="49" t="s">
        <v>176</v>
      </c>
      <c r="F1403" s="50">
        <v>44046</v>
      </c>
      <c r="G1403" s="49" t="s">
        <v>142</v>
      </c>
      <c r="H1403" s="51" t="s">
        <v>320</v>
      </c>
      <c r="I1403" s="49" t="s">
        <v>468</v>
      </c>
      <c r="J1403" s="49" t="s">
        <v>116</v>
      </c>
      <c r="K1403" s="49"/>
      <c r="L1403" s="52" t="s">
        <v>116</v>
      </c>
      <c r="M1403" s="51" t="s">
        <v>781</v>
      </c>
      <c r="N1403" s="51"/>
      <c r="O1403" s="49" t="s">
        <v>151</v>
      </c>
      <c r="P1403" s="51" t="s">
        <v>198</v>
      </c>
      <c r="Q1403" s="51"/>
      <c r="R1403" s="111"/>
      <c r="S1403" s="111"/>
      <c r="T1403" s="120"/>
      <c r="U1403" s="55" t="s">
        <v>32</v>
      </c>
      <c r="V1403" s="50">
        <v>43231</v>
      </c>
      <c r="W1403" s="49"/>
      <c r="X1403" s="52" t="s">
        <v>43</v>
      </c>
      <c r="Y1403" s="49"/>
      <c r="Z1403" s="112" t="s">
        <v>20461</v>
      </c>
      <c r="AA1403" s="51"/>
      <c r="AB1403" s="54">
        <v>0</v>
      </c>
      <c r="AC1403" s="54">
        <v>0</v>
      </c>
      <c r="AD1403" s="54">
        <v>5902.52</v>
      </c>
      <c r="AE1403" s="54">
        <v>0</v>
      </c>
      <c r="AF1403" s="3">
        <f>SUM(Table2[[#This Row],[PE 2021 Obligations]],Table2[[#This Row],[ROW 2021 Obligations]],Table2[[#This Row],[Construction 2021 Obligations]],Table2[[#This Row],[Paving 2021 Obligations]])</f>
        <v>5902.52</v>
      </c>
      <c r="AG1403" s="54">
        <v>0</v>
      </c>
      <c r="AH1403" s="54">
        <v>0</v>
      </c>
      <c r="AI1403" s="54">
        <v>125601.52</v>
      </c>
      <c r="AJ1403" s="54">
        <v>0</v>
      </c>
      <c r="AK1403" s="54">
        <v>125601.52</v>
      </c>
      <c r="AL1403" s="49" t="s">
        <v>782</v>
      </c>
    </row>
    <row r="1404" spans="1:38" hidden="1" x14ac:dyDescent="0.25">
      <c r="A1404" s="13">
        <v>103657</v>
      </c>
      <c r="B1404" s="15">
        <v>3</v>
      </c>
      <c r="C1404" s="43" t="s">
        <v>73</v>
      </c>
      <c r="D1404" s="44">
        <v>38063</v>
      </c>
      <c r="E1404" s="43" t="s">
        <v>105</v>
      </c>
      <c r="F1404" s="44">
        <v>43488</v>
      </c>
      <c r="G1404" s="43" t="s">
        <v>75</v>
      </c>
      <c r="H1404" s="45" t="s">
        <v>788</v>
      </c>
      <c r="I1404" s="43"/>
      <c r="J1404" s="43"/>
      <c r="K1404" s="43"/>
      <c r="L1404" s="46"/>
      <c r="M1404" s="45" t="s">
        <v>789</v>
      </c>
      <c r="N1404" s="45"/>
      <c r="O1404" s="43" t="s">
        <v>151</v>
      </c>
      <c r="P1404" s="45" t="s">
        <v>198</v>
      </c>
      <c r="Q1404" s="45"/>
      <c r="R1404" s="112"/>
      <c r="S1404" s="112"/>
      <c r="T1404" s="59"/>
      <c r="U1404" s="56" t="s">
        <v>32</v>
      </c>
      <c r="V1404" s="46"/>
      <c r="W1404" s="43"/>
      <c r="X1404" s="46" t="s">
        <v>43</v>
      </c>
      <c r="Y1404" s="43"/>
      <c r="Z1404" s="116" t="s">
        <v>20458</v>
      </c>
      <c r="AA1404" s="45"/>
      <c r="AB1404" s="3">
        <v>0</v>
      </c>
      <c r="AC1404" s="3">
        <v>0</v>
      </c>
      <c r="AD1404" s="3">
        <v>719629.83</v>
      </c>
      <c r="AE1404" s="3">
        <v>0</v>
      </c>
      <c r="AF1404" s="3">
        <f>SUM(Table2[[#This Row],[PE 2021 Obligations]],Table2[[#This Row],[ROW 2021 Obligations]],Table2[[#This Row],[Construction 2021 Obligations]],Table2[[#This Row],[Paving 2021 Obligations]])</f>
        <v>719629.83</v>
      </c>
      <c r="AG1404" s="3">
        <v>0</v>
      </c>
      <c r="AH1404" s="3">
        <v>0</v>
      </c>
      <c r="AI1404" s="3">
        <v>14122042.220000001</v>
      </c>
      <c r="AJ1404" s="3">
        <v>0</v>
      </c>
      <c r="AK1404" s="3">
        <v>14122042.220000001</v>
      </c>
      <c r="AL1404" s="43" t="s">
        <v>790</v>
      </c>
    </row>
    <row r="1405" spans="1:38" hidden="1" x14ac:dyDescent="0.25">
      <c r="A1405" s="47">
        <v>103658</v>
      </c>
      <c r="B1405" s="48">
        <v>1</v>
      </c>
      <c r="C1405" s="49" t="s">
        <v>73</v>
      </c>
      <c r="D1405" s="50">
        <v>38063</v>
      </c>
      <c r="E1405" s="49" t="s">
        <v>774</v>
      </c>
      <c r="F1405" s="50">
        <v>43476</v>
      </c>
      <c r="G1405" s="49" t="s">
        <v>75</v>
      </c>
      <c r="H1405" s="51" t="s">
        <v>791</v>
      </c>
      <c r="I1405" s="49"/>
      <c r="J1405" s="49"/>
      <c r="K1405" s="49"/>
      <c r="L1405" s="52"/>
      <c r="M1405" s="51" t="s">
        <v>792</v>
      </c>
      <c r="N1405" s="51"/>
      <c r="O1405" s="49" t="s">
        <v>151</v>
      </c>
      <c r="P1405" s="51" t="s">
        <v>198</v>
      </c>
      <c r="Q1405" s="51"/>
      <c r="R1405" s="111"/>
      <c r="S1405" s="111"/>
      <c r="T1405" s="120"/>
      <c r="U1405" s="55" t="s">
        <v>32</v>
      </c>
      <c r="V1405" s="52"/>
      <c r="W1405" s="49"/>
      <c r="X1405" s="52" t="s">
        <v>43</v>
      </c>
      <c r="Y1405" s="49"/>
      <c r="Z1405" s="116" t="s">
        <v>20458</v>
      </c>
      <c r="AA1405" s="51"/>
      <c r="AB1405" s="54">
        <v>0</v>
      </c>
      <c r="AC1405" s="54">
        <v>0</v>
      </c>
      <c r="AD1405" s="54">
        <v>1241279.68</v>
      </c>
      <c r="AE1405" s="54">
        <v>0</v>
      </c>
      <c r="AF1405" s="3">
        <f>SUM(Table2[[#This Row],[PE 2021 Obligations]],Table2[[#This Row],[ROW 2021 Obligations]],Table2[[#This Row],[Construction 2021 Obligations]],Table2[[#This Row],[Paving 2021 Obligations]])</f>
        <v>1241279.68</v>
      </c>
      <c r="AG1405" s="54">
        <v>0</v>
      </c>
      <c r="AH1405" s="54">
        <v>0</v>
      </c>
      <c r="AI1405" s="54">
        <v>22500799.350000001</v>
      </c>
      <c r="AJ1405" s="54">
        <v>0</v>
      </c>
      <c r="AK1405" s="54">
        <v>22500799.350000001</v>
      </c>
      <c r="AL1405" s="49" t="s">
        <v>793</v>
      </c>
    </row>
    <row r="1406" spans="1:38" hidden="1" x14ac:dyDescent="0.25">
      <c r="A1406" s="13">
        <v>103659</v>
      </c>
      <c r="B1406" s="15">
        <v>4</v>
      </c>
      <c r="C1406" s="43" t="s">
        <v>73</v>
      </c>
      <c r="D1406" s="44">
        <v>38063</v>
      </c>
      <c r="E1406" s="43" t="s">
        <v>105</v>
      </c>
      <c r="F1406" s="44">
        <v>43476</v>
      </c>
      <c r="G1406" s="43" t="s">
        <v>75</v>
      </c>
      <c r="H1406" s="45" t="s">
        <v>794</v>
      </c>
      <c r="I1406" s="43"/>
      <c r="J1406" s="43"/>
      <c r="K1406" s="43"/>
      <c r="L1406" s="46"/>
      <c r="M1406" s="45" t="s">
        <v>795</v>
      </c>
      <c r="N1406" s="45"/>
      <c r="O1406" s="43" t="s">
        <v>151</v>
      </c>
      <c r="P1406" s="45" t="s">
        <v>198</v>
      </c>
      <c r="Q1406" s="45"/>
      <c r="R1406" s="112"/>
      <c r="S1406" s="112"/>
      <c r="T1406" s="59"/>
      <c r="U1406" s="56" t="s">
        <v>32</v>
      </c>
      <c r="V1406" s="46"/>
      <c r="W1406" s="43"/>
      <c r="X1406" s="46" t="s">
        <v>43</v>
      </c>
      <c r="Y1406" s="43"/>
      <c r="Z1406" s="111" t="s">
        <v>20458</v>
      </c>
      <c r="AA1406" s="45"/>
      <c r="AB1406" s="3">
        <v>0</v>
      </c>
      <c r="AC1406" s="3">
        <v>0</v>
      </c>
      <c r="AD1406" s="3">
        <v>948454.89</v>
      </c>
      <c r="AE1406" s="3">
        <v>0</v>
      </c>
      <c r="AF1406" s="3">
        <f>SUM(Table2[[#This Row],[PE 2021 Obligations]],Table2[[#This Row],[ROW 2021 Obligations]],Table2[[#This Row],[Construction 2021 Obligations]],Table2[[#This Row],[Paving 2021 Obligations]])</f>
        <v>948454.89</v>
      </c>
      <c r="AG1406" s="3">
        <v>0</v>
      </c>
      <c r="AH1406" s="3">
        <v>0</v>
      </c>
      <c r="AI1406" s="3">
        <v>17625471.170000002</v>
      </c>
      <c r="AJ1406" s="3">
        <v>0</v>
      </c>
      <c r="AK1406" s="3">
        <v>17625471.170000002</v>
      </c>
      <c r="AL1406" s="43" t="s">
        <v>796</v>
      </c>
    </row>
    <row r="1407" spans="1:38" hidden="1" x14ac:dyDescent="0.25">
      <c r="A1407" s="47">
        <v>103660</v>
      </c>
      <c r="B1407" s="48">
        <v>2</v>
      </c>
      <c r="C1407" s="49" t="s">
        <v>73</v>
      </c>
      <c r="D1407" s="50">
        <v>38063</v>
      </c>
      <c r="E1407" s="49" t="s">
        <v>774</v>
      </c>
      <c r="F1407" s="50">
        <v>43500</v>
      </c>
      <c r="G1407" s="49" t="s">
        <v>75</v>
      </c>
      <c r="H1407" s="51" t="s">
        <v>797</v>
      </c>
      <c r="I1407" s="49"/>
      <c r="J1407" s="49"/>
      <c r="K1407" s="49"/>
      <c r="L1407" s="52"/>
      <c r="M1407" s="51" t="s">
        <v>798</v>
      </c>
      <c r="N1407" s="51"/>
      <c r="O1407" s="49" t="s">
        <v>151</v>
      </c>
      <c r="P1407" s="51" t="s">
        <v>198</v>
      </c>
      <c r="Q1407" s="51"/>
      <c r="R1407" s="111"/>
      <c r="S1407" s="111"/>
      <c r="T1407" s="120"/>
      <c r="U1407" s="55" t="s">
        <v>32</v>
      </c>
      <c r="V1407" s="52"/>
      <c r="W1407" s="49"/>
      <c r="X1407" s="52" t="s">
        <v>43</v>
      </c>
      <c r="Y1407" s="49"/>
      <c r="Z1407" s="111" t="s">
        <v>20458</v>
      </c>
      <c r="AA1407" s="51"/>
      <c r="AB1407" s="54">
        <v>0</v>
      </c>
      <c r="AC1407" s="54">
        <v>0</v>
      </c>
      <c r="AD1407" s="54">
        <v>1457496.05</v>
      </c>
      <c r="AE1407" s="54">
        <v>0</v>
      </c>
      <c r="AF1407" s="3">
        <f>SUM(Table2[[#This Row],[PE 2021 Obligations]],Table2[[#This Row],[ROW 2021 Obligations]],Table2[[#This Row],[Construction 2021 Obligations]],Table2[[#This Row],[Paving 2021 Obligations]])</f>
        <v>1457496.05</v>
      </c>
      <c r="AG1407" s="54">
        <v>0</v>
      </c>
      <c r="AH1407" s="54">
        <v>0</v>
      </c>
      <c r="AI1407" s="54">
        <v>24018927.350000001</v>
      </c>
      <c r="AJ1407" s="54">
        <v>0</v>
      </c>
      <c r="AK1407" s="54">
        <v>24018927.350000001</v>
      </c>
      <c r="AL1407" s="49" t="s">
        <v>799</v>
      </c>
    </row>
    <row r="1408" spans="1:38" hidden="1" x14ac:dyDescent="0.25">
      <c r="A1408" s="13">
        <v>103773.03</v>
      </c>
      <c r="B1408" s="15">
        <v>3</v>
      </c>
      <c r="C1408" s="43" t="s">
        <v>73</v>
      </c>
      <c r="D1408" s="44">
        <v>42578</v>
      </c>
      <c r="E1408" s="43" t="s">
        <v>109</v>
      </c>
      <c r="F1408" s="44">
        <v>44343</v>
      </c>
      <c r="G1408" s="43" t="s">
        <v>800</v>
      </c>
      <c r="H1408" s="45" t="s">
        <v>801</v>
      </c>
      <c r="I1408" s="43" t="s">
        <v>802</v>
      </c>
      <c r="J1408" s="43" t="s">
        <v>116</v>
      </c>
      <c r="K1408" s="43"/>
      <c r="L1408" s="46" t="s">
        <v>116</v>
      </c>
      <c r="M1408" s="45" t="s">
        <v>803</v>
      </c>
      <c r="N1408" s="45"/>
      <c r="O1408" s="43" t="s">
        <v>119</v>
      </c>
      <c r="P1408" s="45" t="s">
        <v>632</v>
      </c>
      <c r="Q1408" s="45"/>
      <c r="R1408" s="112"/>
      <c r="S1408" s="112"/>
      <c r="T1408" s="59"/>
      <c r="U1408" s="10">
        <v>11.5</v>
      </c>
      <c r="V1408" s="44">
        <v>45422</v>
      </c>
      <c r="W1408" s="43"/>
      <c r="X1408" s="46" t="s">
        <v>43</v>
      </c>
      <c r="Y1408" s="43" t="s">
        <v>78</v>
      </c>
      <c r="Z1408" s="127" t="s">
        <v>20461</v>
      </c>
      <c r="AA1408" s="45"/>
      <c r="AB1408" s="3">
        <v>40000</v>
      </c>
      <c r="AC1408" s="3">
        <v>0</v>
      </c>
      <c r="AD1408" s="3">
        <v>0</v>
      </c>
      <c r="AE1408" s="3">
        <v>0</v>
      </c>
      <c r="AF1408" s="3">
        <f>SUM(Table2[[#This Row],[PE 2021 Obligations]],Table2[[#This Row],[ROW 2021 Obligations]],Table2[[#This Row],[Construction 2021 Obligations]],Table2[[#This Row],[Paving 2021 Obligations]])</f>
        <v>40000</v>
      </c>
      <c r="AG1408" s="3">
        <v>40000</v>
      </c>
      <c r="AH1408" s="3">
        <v>0</v>
      </c>
      <c r="AI1408" s="3">
        <v>0</v>
      </c>
      <c r="AJ1408" s="3">
        <v>0</v>
      </c>
      <c r="AK1408" s="3">
        <v>40000</v>
      </c>
      <c r="AL1408" s="43"/>
    </row>
    <row r="1409" spans="1:38" ht="30" hidden="1" x14ac:dyDescent="0.25">
      <c r="A1409" s="47">
        <v>103917.01</v>
      </c>
      <c r="B1409" s="48">
        <v>2</v>
      </c>
      <c r="C1409" s="49" t="s">
        <v>73</v>
      </c>
      <c r="D1409" s="50">
        <v>44069</v>
      </c>
      <c r="E1409" s="49" t="s">
        <v>514</v>
      </c>
      <c r="F1409" s="50">
        <v>44354</v>
      </c>
      <c r="G1409" s="49" t="s">
        <v>109</v>
      </c>
      <c r="H1409" s="51" t="s">
        <v>286</v>
      </c>
      <c r="I1409" s="49" t="s">
        <v>812</v>
      </c>
      <c r="J1409" s="49" t="s">
        <v>148</v>
      </c>
      <c r="K1409" s="49"/>
      <c r="L1409" s="52" t="s">
        <v>149</v>
      </c>
      <c r="M1409" s="51" t="s">
        <v>813</v>
      </c>
      <c r="N1409" s="51" t="s">
        <v>816</v>
      </c>
      <c r="O1409" s="49" t="s">
        <v>119</v>
      </c>
      <c r="P1409" s="51" t="s">
        <v>817</v>
      </c>
      <c r="Q1409" s="51"/>
      <c r="R1409" s="111"/>
      <c r="S1409" s="111"/>
      <c r="T1409" s="120"/>
      <c r="U1409" s="53">
        <v>1.623</v>
      </c>
      <c r="V1409" s="50">
        <v>44372</v>
      </c>
      <c r="W1409" s="49"/>
      <c r="X1409" s="52" t="s">
        <v>43</v>
      </c>
      <c r="Y1409" s="49" t="s">
        <v>454</v>
      </c>
      <c r="Z1409" s="127" t="s">
        <v>20457</v>
      </c>
      <c r="AA1409" s="51"/>
      <c r="AB1409" s="54">
        <v>100000</v>
      </c>
      <c r="AC1409" s="54">
        <v>0</v>
      </c>
      <c r="AD1409" s="54">
        <v>4029704</v>
      </c>
      <c r="AE1409" s="54">
        <v>0</v>
      </c>
      <c r="AF1409" s="3">
        <f>SUM(Table2[[#This Row],[PE 2021 Obligations]],Table2[[#This Row],[ROW 2021 Obligations]],Table2[[#This Row],[Construction 2021 Obligations]],Table2[[#This Row],[Paving 2021 Obligations]])</f>
        <v>4129704</v>
      </c>
      <c r="AG1409" s="54">
        <v>100000</v>
      </c>
      <c r="AH1409" s="54">
        <v>0</v>
      </c>
      <c r="AI1409" s="54">
        <v>4029704</v>
      </c>
      <c r="AJ1409" s="54">
        <v>0</v>
      </c>
      <c r="AK1409" s="54">
        <v>4129704</v>
      </c>
      <c r="AL1409" s="49" t="s">
        <v>818</v>
      </c>
    </row>
    <row r="1410" spans="1:38" ht="30" hidden="1" x14ac:dyDescent="0.25">
      <c r="A1410" s="13">
        <v>104027.03</v>
      </c>
      <c r="B1410" s="15">
        <v>4</v>
      </c>
      <c r="C1410" s="43" t="s">
        <v>73</v>
      </c>
      <c r="D1410" s="44">
        <v>42664</v>
      </c>
      <c r="E1410" s="43" t="s">
        <v>81</v>
      </c>
      <c r="F1410" s="44">
        <v>44222</v>
      </c>
      <c r="G1410" s="43" t="s">
        <v>718</v>
      </c>
      <c r="H1410" s="45" t="s">
        <v>126</v>
      </c>
      <c r="I1410" s="43"/>
      <c r="J1410" s="43"/>
      <c r="K1410" s="43"/>
      <c r="L1410" s="46"/>
      <c r="M1410" s="45" t="s">
        <v>829</v>
      </c>
      <c r="N1410" s="45" t="s">
        <v>829</v>
      </c>
      <c r="O1410" s="43" t="s">
        <v>78</v>
      </c>
      <c r="P1410" s="45" t="s">
        <v>830</v>
      </c>
      <c r="Q1410" s="45"/>
      <c r="R1410" s="112"/>
      <c r="S1410" s="112"/>
      <c r="T1410" s="59"/>
      <c r="U1410" s="56" t="s">
        <v>32</v>
      </c>
      <c r="V1410" s="46"/>
      <c r="W1410" s="43"/>
      <c r="X1410" s="46" t="s">
        <v>43</v>
      </c>
      <c r="Y1410" s="43"/>
      <c r="Z1410" s="111" t="s">
        <v>20458</v>
      </c>
      <c r="AA1410" s="45"/>
      <c r="AB1410" s="3">
        <v>0</v>
      </c>
      <c r="AC1410" s="3">
        <v>90000</v>
      </c>
      <c r="AD1410" s="3">
        <v>0</v>
      </c>
      <c r="AE1410" s="3">
        <v>0</v>
      </c>
      <c r="AF1410" s="3">
        <f>SUM(Table2[[#This Row],[PE 2021 Obligations]],Table2[[#This Row],[ROW 2021 Obligations]],Table2[[#This Row],[Construction 2021 Obligations]],Table2[[#This Row],[Paving 2021 Obligations]])</f>
        <v>90000</v>
      </c>
      <c r="AG1410" s="3">
        <v>20000</v>
      </c>
      <c r="AH1410" s="3">
        <v>96000</v>
      </c>
      <c r="AI1410" s="3">
        <v>0</v>
      </c>
      <c r="AJ1410" s="3">
        <v>0</v>
      </c>
      <c r="AK1410" s="3">
        <v>116000</v>
      </c>
      <c r="AL1410" s="43" t="s">
        <v>831</v>
      </c>
    </row>
    <row r="1411" spans="1:38" ht="30" hidden="1" x14ac:dyDescent="0.25">
      <c r="A1411" s="47">
        <v>104027.36</v>
      </c>
      <c r="B1411" s="48">
        <v>3</v>
      </c>
      <c r="C1411" s="49" t="s">
        <v>73</v>
      </c>
      <c r="D1411" s="50">
        <v>43046</v>
      </c>
      <c r="E1411" s="49" t="s">
        <v>102</v>
      </c>
      <c r="F1411" s="50">
        <v>44239</v>
      </c>
      <c r="G1411" s="49" t="s">
        <v>832</v>
      </c>
      <c r="H1411" s="51" t="s">
        <v>434</v>
      </c>
      <c r="I1411" s="49"/>
      <c r="J1411" s="49"/>
      <c r="K1411" s="49"/>
      <c r="L1411" s="52"/>
      <c r="M1411" s="51" t="s">
        <v>833</v>
      </c>
      <c r="N1411" s="51" t="s">
        <v>833</v>
      </c>
      <c r="O1411" s="49" t="s">
        <v>78</v>
      </c>
      <c r="P1411" s="51" t="s">
        <v>830</v>
      </c>
      <c r="Q1411" s="51"/>
      <c r="R1411" s="111"/>
      <c r="S1411" s="111"/>
      <c r="T1411" s="120"/>
      <c r="U1411" s="55" t="s">
        <v>32</v>
      </c>
      <c r="V1411" s="50">
        <v>44904</v>
      </c>
      <c r="W1411" s="49"/>
      <c r="X1411" s="52" t="s">
        <v>43</v>
      </c>
      <c r="Y1411" s="49"/>
      <c r="Z1411" s="111" t="s">
        <v>20458</v>
      </c>
      <c r="AA1411" s="51"/>
      <c r="AB1411" s="54">
        <v>110000</v>
      </c>
      <c r="AC1411" s="54">
        <v>0</v>
      </c>
      <c r="AD1411" s="54">
        <v>0</v>
      </c>
      <c r="AE1411" s="54">
        <v>0</v>
      </c>
      <c r="AF1411" s="3">
        <f>SUM(Table2[[#This Row],[PE 2021 Obligations]],Table2[[#This Row],[ROW 2021 Obligations]],Table2[[#This Row],[Construction 2021 Obligations]],Table2[[#This Row],[Paving 2021 Obligations]])</f>
        <v>110000</v>
      </c>
      <c r="AG1411" s="54">
        <v>160000</v>
      </c>
      <c r="AH1411" s="54">
        <v>0</v>
      </c>
      <c r="AI1411" s="54">
        <v>0</v>
      </c>
      <c r="AJ1411" s="54">
        <v>0</v>
      </c>
      <c r="AK1411" s="54">
        <v>160000</v>
      </c>
      <c r="AL1411" s="49" t="s">
        <v>834</v>
      </c>
    </row>
    <row r="1412" spans="1:38" ht="30" hidden="1" x14ac:dyDescent="0.25">
      <c r="A1412" s="13">
        <v>104027.38</v>
      </c>
      <c r="B1412" s="15">
        <v>4</v>
      </c>
      <c r="C1412" s="43" t="s">
        <v>73</v>
      </c>
      <c r="D1412" s="44">
        <v>43118</v>
      </c>
      <c r="E1412" s="43" t="s">
        <v>102</v>
      </c>
      <c r="F1412" s="44">
        <v>44344</v>
      </c>
      <c r="G1412" s="43" t="s">
        <v>835</v>
      </c>
      <c r="H1412" s="45" t="s">
        <v>301</v>
      </c>
      <c r="I1412" s="43"/>
      <c r="J1412" s="43"/>
      <c r="K1412" s="43"/>
      <c r="L1412" s="46"/>
      <c r="M1412" s="45" t="s">
        <v>836</v>
      </c>
      <c r="N1412" s="45" t="s">
        <v>836</v>
      </c>
      <c r="O1412" s="43" t="s">
        <v>78</v>
      </c>
      <c r="P1412" s="45" t="s">
        <v>830</v>
      </c>
      <c r="Q1412" s="45"/>
      <c r="R1412" s="112"/>
      <c r="S1412" s="112"/>
      <c r="T1412" s="59"/>
      <c r="U1412" s="56" t="s">
        <v>32</v>
      </c>
      <c r="V1412" s="46"/>
      <c r="W1412" s="43"/>
      <c r="X1412" s="46" t="s">
        <v>43</v>
      </c>
      <c r="Y1412" s="43"/>
      <c r="Z1412" s="116" t="s">
        <v>20458</v>
      </c>
      <c r="AA1412" s="45"/>
      <c r="AB1412" s="3">
        <v>110000</v>
      </c>
      <c r="AC1412" s="3">
        <v>0</v>
      </c>
      <c r="AD1412" s="3">
        <v>0</v>
      </c>
      <c r="AE1412" s="3">
        <v>0</v>
      </c>
      <c r="AF1412" s="3">
        <f>SUM(Table2[[#This Row],[PE 2021 Obligations]],Table2[[#This Row],[ROW 2021 Obligations]],Table2[[#This Row],[Construction 2021 Obligations]],Table2[[#This Row],[Paving 2021 Obligations]])</f>
        <v>110000</v>
      </c>
      <c r="AG1412" s="3">
        <v>160000</v>
      </c>
      <c r="AH1412" s="3">
        <v>0</v>
      </c>
      <c r="AI1412" s="3">
        <v>0</v>
      </c>
      <c r="AJ1412" s="3">
        <v>0</v>
      </c>
      <c r="AK1412" s="3">
        <v>160000</v>
      </c>
      <c r="AL1412" s="43" t="s">
        <v>837</v>
      </c>
    </row>
    <row r="1413" spans="1:38" ht="30" hidden="1" x14ac:dyDescent="0.25">
      <c r="A1413" s="47">
        <v>104027.39</v>
      </c>
      <c r="B1413" s="48">
        <v>4</v>
      </c>
      <c r="C1413" s="49" t="s">
        <v>73</v>
      </c>
      <c r="D1413" s="50">
        <v>43118</v>
      </c>
      <c r="E1413" s="49" t="s">
        <v>102</v>
      </c>
      <c r="F1413" s="50">
        <v>44344</v>
      </c>
      <c r="G1413" s="49" t="s">
        <v>835</v>
      </c>
      <c r="H1413" s="51" t="s">
        <v>301</v>
      </c>
      <c r="I1413" s="49"/>
      <c r="J1413" s="49"/>
      <c r="K1413" s="49"/>
      <c r="L1413" s="52"/>
      <c r="M1413" s="51" t="s">
        <v>838</v>
      </c>
      <c r="N1413" s="51" t="s">
        <v>838</v>
      </c>
      <c r="O1413" s="49" t="s">
        <v>78</v>
      </c>
      <c r="P1413" s="51" t="s">
        <v>830</v>
      </c>
      <c r="Q1413" s="51"/>
      <c r="R1413" s="111"/>
      <c r="S1413" s="111"/>
      <c r="T1413" s="120"/>
      <c r="U1413" s="55" t="s">
        <v>32</v>
      </c>
      <c r="V1413" s="52"/>
      <c r="W1413" s="49"/>
      <c r="X1413" s="52" t="s">
        <v>43</v>
      </c>
      <c r="Y1413" s="49"/>
      <c r="Z1413" s="116" t="s">
        <v>20458</v>
      </c>
      <c r="AA1413" s="51"/>
      <c r="AB1413" s="54">
        <v>275000</v>
      </c>
      <c r="AC1413" s="54">
        <v>0</v>
      </c>
      <c r="AD1413" s="54">
        <v>0</v>
      </c>
      <c r="AE1413" s="54">
        <v>0</v>
      </c>
      <c r="AF1413" s="3">
        <f>SUM(Table2[[#This Row],[PE 2021 Obligations]],Table2[[#This Row],[ROW 2021 Obligations]],Table2[[#This Row],[Construction 2021 Obligations]],Table2[[#This Row],[Paving 2021 Obligations]])</f>
        <v>275000</v>
      </c>
      <c r="AG1413" s="54">
        <v>360886</v>
      </c>
      <c r="AH1413" s="54">
        <v>0</v>
      </c>
      <c r="AI1413" s="54">
        <v>0</v>
      </c>
      <c r="AJ1413" s="54">
        <v>0</v>
      </c>
      <c r="AK1413" s="54">
        <v>360886</v>
      </c>
      <c r="AL1413" s="49" t="s">
        <v>839</v>
      </c>
    </row>
    <row r="1414" spans="1:38" ht="30" hidden="1" x14ac:dyDescent="0.25">
      <c r="A1414" s="13">
        <v>104027.45</v>
      </c>
      <c r="B1414" s="15">
        <v>1</v>
      </c>
      <c r="C1414" s="43" t="s">
        <v>73</v>
      </c>
      <c r="D1414" s="44">
        <v>43256</v>
      </c>
      <c r="E1414" s="43" t="s">
        <v>102</v>
      </c>
      <c r="F1414" s="44">
        <v>44169</v>
      </c>
      <c r="G1414" s="43" t="s">
        <v>82</v>
      </c>
      <c r="H1414" s="45" t="s">
        <v>215</v>
      </c>
      <c r="I1414" s="43"/>
      <c r="J1414" s="43"/>
      <c r="K1414" s="43"/>
      <c r="L1414" s="46" t="s">
        <v>840</v>
      </c>
      <c r="M1414" s="45" t="s">
        <v>841</v>
      </c>
      <c r="N1414" s="45" t="s">
        <v>841</v>
      </c>
      <c r="O1414" s="43" t="s">
        <v>78</v>
      </c>
      <c r="P1414" s="45" t="s">
        <v>830</v>
      </c>
      <c r="Q1414" s="45"/>
      <c r="R1414" s="112"/>
      <c r="S1414" s="112"/>
      <c r="T1414" s="59"/>
      <c r="U1414" s="10">
        <v>0</v>
      </c>
      <c r="V1414" s="44">
        <v>44477</v>
      </c>
      <c r="W1414" s="43"/>
      <c r="X1414" s="46" t="s">
        <v>43</v>
      </c>
      <c r="Y1414" s="43"/>
      <c r="Z1414" s="111" t="s">
        <v>20458</v>
      </c>
      <c r="AA1414" s="45"/>
      <c r="AB1414" s="3">
        <v>110000</v>
      </c>
      <c r="AC1414" s="3">
        <v>542000</v>
      </c>
      <c r="AD1414" s="3">
        <v>0</v>
      </c>
      <c r="AE1414" s="3">
        <v>0</v>
      </c>
      <c r="AF1414" s="3">
        <f>SUM(Table2[[#This Row],[PE 2021 Obligations]],Table2[[#This Row],[ROW 2021 Obligations]],Table2[[#This Row],[Construction 2021 Obligations]],Table2[[#This Row],[Paving 2021 Obligations]])</f>
        <v>652000</v>
      </c>
      <c r="AG1414" s="3">
        <v>392000</v>
      </c>
      <c r="AH1414" s="3">
        <v>542000</v>
      </c>
      <c r="AI1414" s="3">
        <v>0</v>
      </c>
      <c r="AJ1414" s="3">
        <v>0</v>
      </c>
      <c r="AK1414" s="3">
        <v>934000</v>
      </c>
      <c r="AL1414" s="43" t="s">
        <v>842</v>
      </c>
    </row>
    <row r="1415" spans="1:38" ht="30" hidden="1" x14ac:dyDescent="0.25">
      <c r="A1415" s="47">
        <v>104027.5</v>
      </c>
      <c r="B1415" s="48">
        <v>1</v>
      </c>
      <c r="C1415" s="49" t="s">
        <v>73</v>
      </c>
      <c r="D1415" s="50">
        <v>43545</v>
      </c>
      <c r="E1415" s="49" t="s">
        <v>102</v>
      </c>
      <c r="F1415" s="50">
        <v>44209</v>
      </c>
      <c r="G1415" s="49" t="s">
        <v>82</v>
      </c>
      <c r="H1415" s="51" t="s">
        <v>158</v>
      </c>
      <c r="I1415" s="49"/>
      <c r="J1415" s="49"/>
      <c r="K1415" s="49"/>
      <c r="L1415" s="52"/>
      <c r="M1415" s="51" t="s">
        <v>843</v>
      </c>
      <c r="N1415" s="51" t="s">
        <v>843</v>
      </c>
      <c r="O1415" s="49" t="s">
        <v>78</v>
      </c>
      <c r="P1415" s="51" t="s">
        <v>830</v>
      </c>
      <c r="Q1415" s="51"/>
      <c r="R1415" s="111"/>
      <c r="S1415" s="111"/>
      <c r="T1415" s="120"/>
      <c r="U1415" s="53">
        <v>0</v>
      </c>
      <c r="V1415" s="50">
        <v>44477</v>
      </c>
      <c r="W1415" s="49"/>
      <c r="X1415" s="52" t="s">
        <v>43</v>
      </c>
      <c r="Y1415" s="49"/>
      <c r="Z1415" s="116" t="s">
        <v>20458</v>
      </c>
      <c r="AA1415" s="51"/>
      <c r="AB1415" s="54">
        <v>90000</v>
      </c>
      <c r="AC1415" s="54">
        <v>291500</v>
      </c>
      <c r="AD1415" s="54">
        <v>0</v>
      </c>
      <c r="AE1415" s="54">
        <v>0</v>
      </c>
      <c r="AF1415" s="3">
        <f>SUM(Table2[[#This Row],[PE 2021 Obligations]],Table2[[#This Row],[ROW 2021 Obligations]],Table2[[#This Row],[Construction 2021 Obligations]],Table2[[#This Row],[Paving 2021 Obligations]])</f>
        <v>381500</v>
      </c>
      <c r="AG1415" s="54">
        <v>683750</v>
      </c>
      <c r="AH1415" s="54">
        <v>291500</v>
      </c>
      <c r="AI1415" s="54">
        <v>0</v>
      </c>
      <c r="AJ1415" s="54">
        <v>0</v>
      </c>
      <c r="AK1415" s="54">
        <v>975250</v>
      </c>
      <c r="AL1415" s="49" t="s">
        <v>844</v>
      </c>
    </row>
    <row r="1416" spans="1:38" ht="30" hidden="1" x14ac:dyDescent="0.25">
      <c r="A1416" s="13">
        <v>104027.52</v>
      </c>
      <c r="B1416" s="15">
        <v>3</v>
      </c>
      <c r="C1416" s="43" t="s">
        <v>73</v>
      </c>
      <c r="D1416" s="44">
        <v>43999</v>
      </c>
      <c r="E1416" s="43" t="s">
        <v>81</v>
      </c>
      <c r="F1416" s="44">
        <v>44280</v>
      </c>
      <c r="G1416" s="43" t="s">
        <v>75</v>
      </c>
      <c r="H1416" s="45" t="s">
        <v>434</v>
      </c>
      <c r="I1416" s="43"/>
      <c r="J1416" s="43"/>
      <c r="K1416" s="43"/>
      <c r="L1416" s="46"/>
      <c r="M1416" s="45" t="s">
        <v>845</v>
      </c>
      <c r="N1416" s="45"/>
      <c r="O1416" s="43" t="s">
        <v>78</v>
      </c>
      <c r="P1416" s="45" t="s">
        <v>830</v>
      </c>
      <c r="Q1416" s="45"/>
      <c r="R1416" s="112"/>
      <c r="S1416" s="112"/>
      <c r="T1416" s="59"/>
      <c r="U1416" s="56" t="s">
        <v>32</v>
      </c>
      <c r="V1416" s="44">
        <v>44694</v>
      </c>
      <c r="W1416" s="43"/>
      <c r="X1416" s="46" t="s">
        <v>43</v>
      </c>
      <c r="Y1416" s="43"/>
      <c r="Z1416" s="111" t="s">
        <v>20458</v>
      </c>
      <c r="AA1416" s="45"/>
      <c r="AB1416" s="3">
        <v>75000</v>
      </c>
      <c r="AC1416" s="3">
        <v>0</v>
      </c>
      <c r="AD1416" s="3">
        <v>0</v>
      </c>
      <c r="AE1416" s="3">
        <v>0</v>
      </c>
      <c r="AF1416" s="3">
        <f>SUM(Table2[[#This Row],[PE 2021 Obligations]],Table2[[#This Row],[ROW 2021 Obligations]],Table2[[#This Row],[Construction 2021 Obligations]],Table2[[#This Row],[Paving 2021 Obligations]])</f>
        <v>75000</v>
      </c>
      <c r="AG1416" s="3">
        <v>75000</v>
      </c>
      <c r="AH1416" s="3">
        <v>0</v>
      </c>
      <c r="AI1416" s="3">
        <v>0</v>
      </c>
      <c r="AJ1416" s="3">
        <v>0</v>
      </c>
      <c r="AK1416" s="3">
        <v>75000</v>
      </c>
      <c r="AL1416" s="43" t="s">
        <v>846</v>
      </c>
    </row>
    <row r="1417" spans="1:38" ht="30" hidden="1" x14ac:dyDescent="0.25">
      <c r="A1417" s="47">
        <v>104027.53</v>
      </c>
      <c r="B1417" s="48">
        <v>1</v>
      </c>
      <c r="C1417" s="49" t="s">
        <v>73</v>
      </c>
      <c r="D1417" s="50">
        <v>44138</v>
      </c>
      <c r="E1417" s="49" t="s">
        <v>81</v>
      </c>
      <c r="F1417" s="50">
        <v>44280</v>
      </c>
      <c r="G1417" s="49" t="s">
        <v>75</v>
      </c>
      <c r="H1417" s="51" t="s">
        <v>209</v>
      </c>
      <c r="I1417" s="49"/>
      <c r="J1417" s="49"/>
      <c r="K1417" s="49"/>
      <c r="L1417" s="52"/>
      <c r="M1417" s="51" t="s">
        <v>847</v>
      </c>
      <c r="N1417" s="51"/>
      <c r="O1417" s="49" t="s">
        <v>78</v>
      </c>
      <c r="P1417" s="51" t="s">
        <v>830</v>
      </c>
      <c r="Q1417" s="51"/>
      <c r="R1417" s="111"/>
      <c r="S1417" s="111"/>
      <c r="T1417" s="120"/>
      <c r="U1417" s="53">
        <v>0</v>
      </c>
      <c r="V1417" s="52"/>
      <c r="W1417" s="49"/>
      <c r="X1417" s="52" t="s">
        <v>43</v>
      </c>
      <c r="Y1417" s="49"/>
      <c r="Z1417" s="111" t="s">
        <v>20458</v>
      </c>
      <c r="AA1417" s="51"/>
      <c r="AB1417" s="54">
        <v>50000</v>
      </c>
      <c r="AC1417" s="54">
        <v>0</v>
      </c>
      <c r="AD1417" s="54">
        <v>0</v>
      </c>
      <c r="AE1417" s="54">
        <v>0</v>
      </c>
      <c r="AF1417" s="3">
        <f>SUM(Table2[[#This Row],[PE 2021 Obligations]],Table2[[#This Row],[ROW 2021 Obligations]],Table2[[#This Row],[Construction 2021 Obligations]],Table2[[#This Row],[Paving 2021 Obligations]])</f>
        <v>50000</v>
      </c>
      <c r="AG1417" s="54">
        <v>50000</v>
      </c>
      <c r="AH1417" s="54">
        <v>0</v>
      </c>
      <c r="AI1417" s="54">
        <v>0</v>
      </c>
      <c r="AJ1417" s="54">
        <v>0</v>
      </c>
      <c r="AK1417" s="54">
        <v>50000</v>
      </c>
      <c r="AL1417" s="49" t="s">
        <v>848</v>
      </c>
    </row>
    <row r="1418" spans="1:38" hidden="1" x14ac:dyDescent="0.25">
      <c r="A1418" s="13">
        <v>104027.66</v>
      </c>
      <c r="B1418" s="15">
        <v>6</v>
      </c>
      <c r="C1418" s="43" t="s">
        <v>73</v>
      </c>
      <c r="D1418" s="44">
        <v>44260</v>
      </c>
      <c r="E1418" s="43" t="s">
        <v>81</v>
      </c>
      <c r="F1418" s="44">
        <v>44266</v>
      </c>
      <c r="G1418" s="43" t="s">
        <v>81</v>
      </c>
      <c r="H1418" s="45" t="s">
        <v>76</v>
      </c>
      <c r="I1418" s="43"/>
      <c r="J1418" s="43"/>
      <c r="K1418" s="43"/>
      <c r="L1418" s="46"/>
      <c r="M1418" s="45" t="s">
        <v>885</v>
      </c>
      <c r="N1418" s="45"/>
      <c r="O1418" s="43" t="s">
        <v>78</v>
      </c>
      <c r="P1418" s="45" t="s">
        <v>78</v>
      </c>
      <c r="Q1418" s="45"/>
      <c r="R1418" s="112"/>
      <c r="S1418" s="112"/>
      <c r="T1418" s="59"/>
      <c r="U1418" s="56" t="s">
        <v>32</v>
      </c>
      <c r="V1418" s="46"/>
      <c r="W1418" s="43"/>
      <c r="X1418" s="46" t="s">
        <v>43</v>
      </c>
      <c r="Y1418" s="43"/>
      <c r="Z1418" s="116" t="s">
        <v>20458</v>
      </c>
      <c r="AA1418" s="45"/>
      <c r="AB1418" s="3">
        <v>11000000</v>
      </c>
      <c r="AC1418" s="3">
        <v>0</v>
      </c>
      <c r="AD1418" s="3">
        <v>0</v>
      </c>
      <c r="AE1418" s="3">
        <v>0</v>
      </c>
      <c r="AF1418" s="3">
        <f>SUM(Table2[[#This Row],[PE 2021 Obligations]],Table2[[#This Row],[ROW 2021 Obligations]],Table2[[#This Row],[Construction 2021 Obligations]],Table2[[#This Row],[Paving 2021 Obligations]])</f>
        <v>11000000</v>
      </c>
      <c r="AG1418" s="3">
        <v>11000000</v>
      </c>
      <c r="AH1418" s="3">
        <v>0</v>
      </c>
      <c r="AI1418" s="3">
        <v>0</v>
      </c>
      <c r="AJ1418" s="3">
        <v>0</v>
      </c>
      <c r="AK1418" s="3">
        <v>11000000</v>
      </c>
      <c r="AL1418" s="43"/>
    </row>
    <row r="1419" spans="1:38" ht="30" hidden="1" x14ac:dyDescent="0.25">
      <c r="A1419" s="47">
        <v>104027.67</v>
      </c>
      <c r="B1419" s="48">
        <v>3</v>
      </c>
      <c r="C1419" s="49" t="s">
        <v>73</v>
      </c>
      <c r="D1419" s="50">
        <v>44307</v>
      </c>
      <c r="E1419" s="49" t="s">
        <v>102</v>
      </c>
      <c r="F1419" s="50">
        <v>44334</v>
      </c>
      <c r="G1419" s="49" t="s">
        <v>102</v>
      </c>
      <c r="H1419" s="51" t="s">
        <v>434</v>
      </c>
      <c r="I1419" s="49"/>
      <c r="J1419" s="49"/>
      <c r="K1419" s="49"/>
      <c r="L1419" s="52"/>
      <c r="M1419" s="51" t="s">
        <v>886</v>
      </c>
      <c r="N1419" s="51" t="s">
        <v>886</v>
      </c>
      <c r="O1419" s="49" t="s">
        <v>78</v>
      </c>
      <c r="P1419" s="51" t="s">
        <v>830</v>
      </c>
      <c r="Q1419" s="51"/>
      <c r="R1419" s="111"/>
      <c r="S1419" s="111"/>
      <c r="T1419" s="120"/>
      <c r="U1419" s="55" t="s">
        <v>32</v>
      </c>
      <c r="V1419" s="52"/>
      <c r="W1419" s="49"/>
      <c r="X1419" s="52" t="s">
        <v>43</v>
      </c>
      <c r="Y1419" s="49"/>
      <c r="Z1419" s="111" t="s">
        <v>20458</v>
      </c>
      <c r="AA1419" s="51"/>
      <c r="AB1419" s="54">
        <v>50000</v>
      </c>
      <c r="AC1419" s="54">
        <v>0</v>
      </c>
      <c r="AD1419" s="54">
        <v>0</v>
      </c>
      <c r="AE1419" s="54">
        <v>0</v>
      </c>
      <c r="AF1419" s="3">
        <f>SUM(Table2[[#This Row],[PE 2021 Obligations]],Table2[[#This Row],[ROW 2021 Obligations]],Table2[[#This Row],[Construction 2021 Obligations]],Table2[[#This Row],[Paving 2021 Obligations]])</f>
        <v>50000</v>
      </c>
      <c r="AG1419" s="54">
        <v>50000</v>
      </c>
      <c r="AH1419" s="54">
        <v>0</v>
      </c>
      <c r="AI1419" s="54">
        <v>0</v>
      </c>
      <c r="AJ1419" s="54">
        <v>0</v>
      </c>
      <c r="AK1419" s="54">
        <v>50000</v>
      </c>
      <c r="AL1419" s="49" t="s">
        <v>887</v>
      </c>
    </row>
    <row r="1420" spans="1:38" ht="30" hidden="1" x14ac:dyDescent="0.25">
      <c r="A1420" s="13">
        <v>104459.09</v>
      </c>
      <c r="B1420" s="15">
        <v>6</v>
      </c>
      <c r="C1420" s="43" t="s">
        <v>73</v>
      </c>
      <c r="D1420" s="44">
        <v>42058</v>
      </c>
      <c r="E1420" s="43" t="s">
        <v>113</v>
      </c>
      <c r="F1420" s="44">
        <v>44270</v>
      </c>
      <c r="G1420" s="43" t="s">
        <v>81</v>
      </c>
      <c r="H1420" s="45" t="s">
        <v>76</v>
      </c>
      <c r="I1420" s="43"/>
      <c r="J1420" s="43"/>
      <c r="K1420" s="43"/>
      <c r="L1420" s="46"/>
      <c r="M1420" s="45" t="s">
        <v>888</v>
      </c>
      <c r="N1420" s="45" t="s">
        <v>889</v>
      </c>
      <c r="O1420" s="43" t="s">
        <v>78</v>
      </c>
      <c r="P1420" s="45" t="s">
        <v>890</v>
      </c>
      <c r="Q1420" s="45"/>
      <c r="R1420" s="112"/>
      <c r="S1420" s="112"/>
      <c r="T1420" s="59"/>
      <c r="U1420" s="56" t="s">
        <v>32</v>
      </c>
      <c r="V1420" s="46"/>
      <c r="W1420" s="43"/>
      <c r="X1420" s="46" t="s">
        <v>43</v>
      </c>
      <c r="Y1420" s="43"/>
      <c r="Z1420" s="111" t="s">
        <v>20458</v>
      </c>
      <c r="AA1420" s="45"/>
      <c r="AB1420" s="3">
        <v>476343.37</v>
      </c>
      <c r="AC1420" s="3">
        <v>0</v>
      </c>
      <c r="AD1420" s="3">
        <v>0</v>
      </c>
      <c r="AE1420" s="3">
        <v>0</v>
      </c>
      <c r="AF1420" s="3">
        <f>SUM(Table2[[#This Row],[PE 2021 Obligations]],Table2[[#This Row],[ROW 2021 Obligations]],Table2[[#This Row],[Construction 2021 Obligations]],Table2[[#This Row],[Paving 2021 Obligations]])</f>
        <v>476343.37</v>
      </c>
      <c r="AG1420" s="3">
        <v>2238058.37</v>
      </c>
      <c r="AH1420" s="3">
        <v>0</v>
      </c>
      <c r="AI1420" s="3">
        <v>0</v>
      </c>
      <c r="AJ1420" s="3">
        <v>0</v>
      </c>
      <c r="AK1420" s="3">
        <v>2238058.37</v>
      </c>
      <c r="AL1420" s="43"/>
    </row>
    <row r="1421" spans="1:38" hidden="1" x14ac:dyDescent="0.25">
      <c r="A1421" s="47">
        <v>104591.24</v>
      </c>
      <c r="B1421" s="48">
        <v>6</v>
      </c>
      <c r="C1421" s="49" t="s">
        <v>73</v>
      </c>
      <c r="D1421" s="50">
        <v>44046</v>
      </c>
      <c r="E1421" s="49" t="s">
        <v>74</v>
      </c>
      <c r="F1421" s="50">
        <v>44046</v>
      </c>
      <c r="G1421" s="49" t="s">
        <v>74</v>
      </c>
      <c r="H1421" s="51" t="s">
        <v>76</v>
      </c>
      <c r="I1421" s="49"/>
      <c r="J1421" s="49"/>
      <c r="K1421" s="49"/>
      <c r="L1421" s="52"/>
      <c r="M1421" s="51" t="s">
        <v>891</v>
      </c>
      <c r="N1421" s="51"/>
      <c r="O1421" s="49" t="s">
        <v>78</v>
      </c>
      <c r="P1421" s="51" t="s">
        <v>890</v>
      </c>
      <c r="Q1421" s="51"/>
      <c r="R1421" s="111"/>
      <c r="S1421" s="111"/>
      <c r="T1421" s="120"/>
      <c r="U1421" s="53">
        <v>0</v>
      </c>
      <c r="V1421" s="52"/>
      <c r="W1421" s="49"/>
      <c r="X1421" s="52" t="s">
        <v>43</v>
      </c>
      <c r="Y1421" s="49"/>
      <c r="Z1421" s="111" t="s">
        <v>20458</v>
      </c>
      <c r="AA1421" s="51"/>
      <c r="AB1421" s="54">
        <v>110566</v>
      </c>
      <c r="AC1421" s="54">
        <v>0</v>
      </c>
      <c r="AD1421" s="54">
        <v>0</v>
      </c>
      <c r="AE1421" s="54">
        <v>0</v>
      </c>
      <c r="AF1421" s="3">
        <f>SUM(Table2[[#This Row],[PE 2021 Obligations]],Table2[[#This Row],[ROW 2021 Obligations]],Table2[[#This Row],[Construction 2021 Obligations]],Table2[[#This Row],[Paving 2021 Obligations]])</f>
        <v>110566</v>
      </c>
      <c r="AG1421" s="54">
        <v>110566</v>
      </c>
      <c r="AH1421" s="54">
        <v>0</v>
      </c>
      <c r="AI1421" s="54">
        <v>0</v>
      </c>
      <c r="AJ1421" s="54">
        <v>0</v>
      </c>
      <c r="AK1421" s="54">
        <v>110566</v>
      </c>
      <c r="AL1421" s="49"/>
    </row>
    <row r="1422" spans="1:38" hidden="1" x14ac:dyDescent="0.25">
      <c r="A1422" s="13">
        <v>104591.25</v>
      </c>
      <c r="B1422" s="15">
        <v>6</v>
      </c>
      <c r="C1422" s="43" t="s">
        <v>73</v>
      </c>
      <c r="D1422" s="44">
        <v>44228</v>
      </c>
      <c r="E1422" s="43" t="s">
        <v>74</v>
      </c>
      <c r="F1422" s="44">
        <v>44228</v>
      </c>
      <c r="G1422" s="43" t="s">
        <v>74</v>
      </c>
      <c r="H1422" s="45" t="s">
        <v>76</v>
      </c>
      <c r="I1422" s="43"/>
      <c r="J1422" s="43"/>
      <c r="K1422" s="43"/>
      <c r="L1422" s="46"/>
      <c r="M1422" s="45" t="s">
        <v>892</v>
      </c>
      <c r="N1422" s="45"/>
      <c r="O1422" s="43" t="s">
        <v>78</v>
      </c>
      <c r="P1422" s="45" t="s">
        <v>890</v>
      </c>
      <c r="Q1422" s="45"/>
      <c r="R1422" s="112"/>
      <c r="S1422" s="112"/>
      <c r="T1422" s="59"/>
      <c r="U1422" s="56" t="s">
        <v>32</v>
      </c>
      <c r="V1422" s="46"/>
      <c r="W1422" s="43"/>
      <c r="X1422" s="46" t="s">
        <v>43</v>
      </c>
      <c r="Y1422" s="43"/>
      <c r="Z1422" s="116" t="s">
        <v>20458</v>
      </c>
      <c r="AA1422" s="45"/>
      <c r="AB1422" s="3">
        <v>110566</v>
      </c>
      <c r="AC1422" s="3">
        <v>0</v>
      </c>
      <c r="AD1422" s="3">
        <v>0</v>
      </c>
      <c r="AE1422" s="3">
        <v>0</v>
      </c>
      <c r="AF1422" s="3">
        <f>SUM(Table2[[#This Row],[PE 2021 Obligations]],Table2[[#This Row],[ROW 2021 Obligations]],Table2[[#This Row],[Construction 2021 Obligations]],Table2[[#This Row],[Paving 2021 Obligations]])</f>
        <v>110566</v>
      </c>
      <c r="AG1422" s="3">
        <v>110566</v>
      </c>
      <c r="AH1422" s="3">
        <v>0</v>
      </c>
      <c r="AI1422" s="3">
        <v>0</v>
      </c>
      <c r="AJ1422" s="3">
        <v>0</v>
      </c>
      <c r="AK1422" s="3">
        <v>110566</v>
      </c>
      <c r="AL1422" s="43"/>
    </row>
    <row r="1423" spans="1:38" hidden="1" x14ac:dyDescent="0.25">
      <c r="A1423" s="47">
        <v>104591.26</v>
      </c>
      <c r="B1423" s="48">
        <v>6</v>
      </c>
      <c r="C1423" s="49" t="s">
        <v>73</v>
      </c>
      <c r="D1423" s="50">
        <v>44252</v>
      </c>
      <c r="E1423" s="49" t="s">
        <v>81</v>
      </c>
      <c r="F1423" s="50">
        <v>44266</v>
      </c>
      <c r="G1423" s="49" t="s">
        <v>74</v>
      </c>
      <c r="H1423" s="51" t="s">
        <v>76</v>
      </c>
      <c r="I1423" s="49"/>
      <c r="J1423" s="49"/>
      <c r="K1423" s="49"/>
      <c r="L1423" s="52"/>
      <c r="M1423" s="51" t="s">
        <v>893</v>
      </c>
      <c r="N1423" s="51"/>
      <c r="O1423" s="49" t="s">
        <v>78</v>
      </c>
      <c r="P1423" s="51" t="s">
        <v>890</v>
      </c>
      <c r="Q1423" s="51"/>
      <c r="R1423" s="111"/>
      <c r="S1423" s="111"/>
      <c r="T1423" s="120"/>
      <c r="U1423" s="55" t="s">
        <v>32</v>
      </c>
      <c r="V1423" s="52"/>
      <c r="W1423" s="49"/>
      <c r="X1423" s="52" t="s">
        <v>43</v>
      </c>
      <c r="Y1423" s="49"/>
      <c r="Z1423" s="111" t="s">
        <v>20458</v>
      </c>
      <c r="AA1423" s="51"/>
      <c r="AB1423" s="54">
        <v>55000</v>
      </c>
      <c r="AC1423" s="54">
        <v>0</v>
      </c>
      <c r="AD1423" s="54">
        <v>0</v>
      </c>
      <c r="AE1423" s="54">
        <v>0</v>
      </c>
      <c r="AF1423" s="3">
        <f>SUM(Table2[[#This Row],[PE 2021 Obligations]],Table2[[#This Row],[ROW 2021 Obligations]],Table2[[#This Row],[Construction 2021 Obligations]],Table2[[#This Row],[Paving 2021 Obligations]])</f>
        <v>55000</v>
      </c>
      <c r="AG1423" s="54">
        <v>55000</v>
      </c>
      <c r="AH1423" s="54">
        <v>0</v>
      </c>
      <c r="AI1423" s="54">
        <v>0</v>
      </c>
      <c r="AJ1423" s="54">
        <v>0</v>
      </c>
      <c r="AK1423" s="54">
        <v>55000</v>
      </c>
      <c r="AL1423" s="49"/>
    </row>
    <row r="1424" spans="1:38" hidden="1" x14ac:dyDescent="0.25">
      <c r="A1424" s="13">
        <v>104610</v>
      </c>
      <c r="B1424" s="15">
        <v>3</v>
      </c>
      <c r="C1424" s="43" t="s">
        <v>73</v>
      </c>
      <c r="D1424" s="44">
        <v>38230</v>
      </c>
      <c r="E1424" s="43" t="s">
        <v>105</v>
      </c>
      <c r="F1424" s="44">
        <v>44174</v>
      </c>
      <c r="G1424" s="43" t="s">
        <v>142</v>
      </c>
      <c r="H1424" s="45" t="s">
        <v>98</v>
      </c>
      <c r="I1424" s="43"/>
      <c r="J1424" s="43"/>
      <c r="K1424" s="43"/>
      <c r="L1424" s="46"/>
      <c r="M1424" s="45" t="s">
        <v>894</v>
      </c>
      <c r="N1424" s="45"/>
      <c r="O1424" s="43" t="s">
        <v>78</v>
      </c>
      <c r="P1424" s="45" t="s">
        <v>144</v>
      </c>
      <c r="Q1424" s="45"/>
      <c r="R1424" s="112"/>
      <c r="S1424" s="112"/>
      <c r="T1424" s="59"/>
      <c r="U1424" s="56" t="s">
        <v>32</v>
      </c>
      <c r="V1424" s="46"/>
      <c r="W1424" s="43"/>
      <c r="X1424" s="46" t="s">
        <v>43</v>
      </c>
      <c r="Y1424" s="43"/>
      <c r="Z1424" s="111" t="s">
        <v>20458</v>
      </c>
      <c r="AA1424" s="45"/>
      <c r="AB1424" s="3">
        <v>0</v>
      </c>
      <c r="AC1424" s="3">
        <v>0</v>
      </c>
      <c r="AD1424" s="3">
        <v>-100000</v>
      </c>
      <c r="AE1424" s="3">
        <v>0</v>
      </c>
      <c r="AF1424" s="3">
        <f>SUM(Table2[[#This Row],[PE 2021 Obligations]],Table2[[#This Row],[ROW 2021 Obligations]],Table2[[#This Row],[Construction 2021 Obligations]],Table2[[#This Row],[Paving 2021 Obligations]])</f>
        <v>-100000</v>
      </c>
      <c r="AG1424" s="3">
        <v>0</v>
      </c>
      <c r="AH1424" s="3">
        <v>0</v>
      </c>
      <c r="AI1424" s="3">
        <v>900000</v>
      </c>
      <c r="AJ1424" s="3">
        <v>0</v>
      </c>
      <c r="AK1424" s="3">
        <v>900000</v>
      </c>
      <c r="AL1424" s="43" t="s">
        <v>895</v>
      </c>
    </row>
    <row r="1425" spans="1:38" ht="30" hidden="1" x14ac:dyDescent="0.25">
      <c r="A1425" s="47">
        <v>104826.03</v>
      </c>
      <c r="B1425" s="48">
        <v>4</v>
      </c>
      <c r="C1425" s="49" t="s">
        <v>47</v>
      </c>
      <c r="D1425" s="50">
        <v>42922</v>
      </c>
      <c r="E1425" s="49" t="s">
        <v>102</v>
      </c>
      <c r="F1425" s="50">
        <v>43474</v>
      </c>
      <c r="G1425" s="49" t="s">
        <v>103</v>
      </c>
      <c r="H1425" s="51" t="s">
        <v>126</v>
      </c>
      <c r="I1425" s="49"/>
      <c r="J1425" s="49"/>
      <c r="K1425" s="49"/>
      <c r="L1425" s="52"/>
      <c r="M1425" s="51" t="s">
        <v>896</v>
      </c>
      <c r="N1425" s="51" t="s">
        <v>896</v>
      </c>
      <c r="O1425" s="49" t="s">
        <v>78</v>
      </c>
      <c r="P1425" s="51" t="s">
        <v>100</v>
      </c>
      <c r="Q1425" s="51"/>
      <c r="R1425" s="111"/>
      <c r="S1425" s="111"/>
      <c r="T1425" s="120"/>
      <c r="U1425" s="55" t="s">
        <v>32</v>
      </c>
      <c r="V1425" s="52"/>
      <c r="W1425" s="49"/>
      <c r="X1425" s="52" t="s">
        <v>43</v>
      </c>
      <c r="Y1425" s="49"/>
      <c r="Z1425" s="116" t="s">
        <v>20458</v>
      </c>
      <c r="AA1425" s="51"/>
      <c r="AB1425" s="54">
        <v>81464.87</v>
      </c>
      <c r="AC1425" s="54">
        <v>0</v>
      </c>
      <c r="AD1425" s="54">
        <v>0</v>
      </c>
      <c r="AE1425" s="54">
        <v>0</v>
      </c>
      <c r="AF1425" s="3">
        <f>SUM(Table2[[#This Row],[PE 2021 Obligations]],Table2[[#This Row],[ROW 2021 Obligations]],Table2[[#This Row],[Construction 2021 Obligations]],Table2[[#This Row],[Paving 2021 Obligations]])</f>
        <v>81464.87</v>
      </c>
      <c r="AG1425" s="54">
        <v>326464.87</v>
      </c>
      <c r="AH1425" s="54">
        <v>0</v>
      </c>
      <c r="AI1425" s="54">
        <v>0</v>
      </c>
      <c r="AJ1425" s="54">
        <v>0</v>
      </c>
      <c r="AK1425" s="54">
        <v>326464.87</v>
      </c>
      <c r="AL1425" s="49"/>
    </row>
    <row r="1426" spans="1:38" hidden="1" x14ac:dyDescent="0.25">
      <c r="A1426" s="47">
        <v>104997.17</v>
      </c>
      <c r="B1426" s="48">
        <v>2</v>
      </c>
      <c r="C1426" s="49" t="s">
        <v>73</v>
      </c>
      <c r="D1426" s="50">
        <v>44319</v>
      </c>
      <c r="E1426" s="49" t="s">
        <v>176</v>
      </c>
      <c r="F1426" s="50">
        <v>44319</v>
      </c>
      <c r="G1426" s="49" t="s">
        <v>176</v>
      </c>
      <c r="H1426" s="51" t="s">
        <v>431</v>
      </c>
      <c r="I1426" s="49"/>
      <c r="J1426" s="49"/>
      <c r="K1426" s="49"/>
      <c r="L1426" s="52" t="s">
        <v>110</v>
      </c>
      <c r="M1426" s="51" t="s">
        <v>901</v>
      </c>
      <c r="N1426" s="51"/>
      <c r="O1426" s="49" t="s">
        <v>756</v>
      </c>
      <c r="P1426" s="51" t="s">
        <v>757</v>
      </c>
      <c r="Q1426" s="51"/>
      <c r="R1426" s="111"/>
      <c r="S1426" s="111"/>
      <c r="T1426" s="120"/>
      <c r="U1426" s="55" t="s">
        <v>32</v>
      </c>
      <c r="V1426" s="52"/>
      <c r="W1426" s="49"/>
      <c r="X1426" s="52" t="s">
        <v>43</v>
      </c>
      <c r="Y1426" s="49"/>
      <c r="Z1426" s="111" t="s">
        <v>20458</v>
      </c>
      <c r="AA1426" s="51"/>
      <c r="AB1426" s="54">
        <v>0</v>
      </c>
      <c r="AC1426" s="54">
        <v>0</v>
      </c>
      <c r="AD1426" s="54">
        <v>44200</v>
      </c>
      <c r="AE1426" s="54">
        <v>0</v>
      </c>
      <c r="AF1426" s="3">
        <f>SUM(Table2[[#This Row],[PE 2021 Obligations]],Table2[[#This Row],[ROW 2021 Obligations]],Table2[[#This Row],[Construction 2021 Obligations]],Table2[[#This Row],[Paving 2021 Obligations]])</f>
        <v>44200</v>
      </c>
      <c r="AG1426" s="54">
        <v>0</v>
      </c>
      <c r="AH1426" s="54">
        <v>0</v>
      </c>
      <c r="AI1426" s="54">
        <v>44200</v>
      </c>
      <c r="AJ1426" s="54">
        <v>0</v>
      </c>
      <c r="AK1426" s="54">
        <v>44200</v>
      </c>
      <c r="AL1426" s="49" t="s">
        <v>902</v>
      </c>
    </row>
    <row r="1427" spans="1:38" hidden="1" x14ac:dyDescent="0.25">
      <c r="A1427" s="13">
        <v>104998.17</v>
      </c>
      <c r="B1427" s="15">
        <v>1</v>
      </c>
      <c r="C1427" s="43" t="s">
        <v>73</v>
      </c>
      <c r="D1427" s="44">
        <v>44319</v>
      </c>
      <c r="E1427" s="43" t="s">
        <v>176</v>
      </c>
      <c r="F1427" s="44">
        <v>44319</v>
      </c>
      <c r="G1427" s="43" t="s">
        <v>176</v>
      </c>
      <c r="H1427" s="45" t="s">
        <v>34</v>
      </c>
      <c r="I1427" s="43"/>
      <c r="J1427" s="43"/>
      <c r="K1427" s="43"/>
      <c r="L1427" s="46" t="s">
        <v>110</v>
      </c>
      <c r="M1427" s="45" t="s">
        <v>901</v>
      </c>
      <c r="N1427" s="45"/>
      <c r="O1427" s="43" t="s">
        <v>756</v>
      </c>
      <c r="P1427" s="45" t="s">
        <v>757</v>
      </c>
      <c r="Q1427" s="45"/>
      <c r="R1427" s="112"/>
      <c r="S1427" s="112"/>
      <c r="T1427" s="59"/>
      <c r="U1427" s="56" t="s">
        <v>32</v>
      </c>
      <c r="V1427" s="46"/>
      <c r="W1427" s="43"/>
      <c r="X1427" s="46" t="s">
        <v>43</v>
      </c>
      <c r="Y1427" s="43"/>
      <c r="Z1427" s="111" t="s">
        <v>20458</v>
      </c>
      <c r="AA1427" s="45"/>
      <c r="AB1427" s="3">
        <v>0</v>
      </c>
      <c r="AC1427" s="3">
        <v>0</v>
      </c>
      <c r="AD1427" s="3">
        <v>72000</v>
      </c>
      <c r="AE1427" s="3">
        <v>0</v>
      </c>
      <c r="AF1427" s="3">
        <f>SUM(Table2[[#This Row],[PE 2021 Obligations]],Table2[[#This Row],[ROW 2021 Obligations]],Table2[[#This Row],[Construction 2021 Obligations]],Table2[[#This Row],[Paving 2021 Obligations]])</f>
        <v>72000</v>
      </c>
      <c r="AG1427" s="3">
        <v>0</v>
      </c>
      <c r="AH1427" s="3">
        <v>0</v>
      </c>
      <c r="AI1427" s="3">
        <v>72000</v>
      </c>
      <c r="AJ1427" s="3">
        <v>0</v>
      </c>
      <c r="AK1427" s="3">
        <v>72000</v>
      </c>
      <c r="AL1427" s="43" t="s">
        <v>903</v>
      </c>
    </row>
    <row r="1428" spans="1:38" hidden="1" x14ac:dyDescent="0.25">
      <c r="A1428" s="47">
        <v>104999.17</v>
      </c>
      <c r="B1428" s="48">
        <v>2</v>
      </c>
      <c r="C1428" s="49" t="s">
        <v>73</v>
      </c>
      <c r="D1428" s="50">
        <v>44319</v>
      </c>
      <c r="E1428" s="49" t="s">
        <v>176</v>
      </c>
      <c r="F1428" s="50">
        <v>44319</v>
      </c>
      <c r="G1428" s="49" t="s">
        <v>176</v>
      </c>
      <c r="H1428" s="51" t="s">
        <v>797</v>
      </c>
      <c r="I1428" s="49"/>
      <c r="J1428" s="49"/>
      <c r="K1428" s="49"/>
      <c r="L1428" s="52" t="s">
        <v>110</v>
      </c>
      <c r="M1428" s="51" t="s">
        <v>901</v>
      </c>
      <c r="N1428" s="51"/>
      <c r="O1428" s="49" t="s">
        <v>756</v>
      </c>
      <c r="P1428" s="51" t="s">
        <v>757</v>
      </c>
      <c r="Q1428" s="51"/>
      <c r="R1428" s="111"/>
      <c r="S1428" s="111"/>
      <c r="T1428" s="120"/>
      <c r="U1428" s="55" t="s">
        <v>32</v>
      </c>
      <c r="V1428" s="52"/>
      <c r="W1428" s="49"/>
      <c r="X1428" s="52" t="s">
        <v>43</v>
      </c>
      <c r="Y1428" s="49"/>
      <c r="Z1428" s="116" t="s">
        <v>20458</v>
      </c>
      <c r="AA1428" s="51"/>
      <c r="AB1428" s="54">
        <v>0</v>
      </c>
      <c r="AC1428" s="54">
        <v>0</v>
      </c>
      <c r="AD1428" s="54">
        <v>50300</v>
      </c>
      <c r="AE1428" s="54">
        <v>0</v>
      </c>
      <c r="AF1428" s="3">
        <f>SUM(Table2[[#This Row],[PE 2021 Obligations]],Table2[[#This Row],[ROW 2021 Obligations]],Table2[[#This Row],[Construction 2021 Obligations]],Table2[[#This Row],[Paving 2021 Obligations]])</f>
        <v>50300</v>
      </c>
      <c r="AG1428" s="54">
        <v>0</v>
      </c>
      <c r="AH1428" s="54">
        <v>0</v>
      </c>
      <c r="AI1428" s="54">
        <v>50300</v>
      </c>
      <c r="AJ1428" s="54">
        <v>0</v>
      </c>
      <c r="AK1428" s="54">
        <v>50300</v>
      </c>
      <c r="AL1428" s="49" t="s">
        <v>904</v>
      </c>
    </row>
    <row r="1429" spans="1:38" hidden="1" x14ac:dyDescent="0.25">
      <c r="A1429" s="13">
        <v>105000.17</v>
      </c>
      <c r="B1429" s="15">
        <v>2</v>
      </c>
      <c r="C1429" s="43" t="s">
        <v>73</v>
      </c>
      <c r="D1429" s="44">
        <v>44319</v>
      </c>
      <c r="E1429" s="43" t="s">
        <v>176</v>
      </c>
      <c r="F1429" s="44">
        <v>44319</v>
      </c>
      <c r="G1429" s="43" t="s">
        <v>176</v>
      </c>
      <c r="H1429" s="45" t="s">
        <v>420</v>
      </c>
      <c r="I1429" s="43"/>
      <c r="J1429" s="43"/>
      <c r="K1429" s="43"/>
      <c r="L1429" s="46" t="s">
        <v>110</v>
      </c>
      <c r="M1429" s="45" t="s">
        <v>901</v>
      </c>
      <c r="N1429" s="45"/>
      <c r="O1429" s="43" t="s">
        <v>756</v>
      </c>
      <c r="P1429" s="45" t="s">
        <v>757</v>
      </c>
      <c r="Q1429" s="45"/>
      <c r="R1429" s="112"/>
      <c r="S1429" s="112"/>
      <c r="T1429" s="59"/>
      <c r="U1429" s="56" t="s">
        <v>32</v>
      </c>
      <c r="V1429" s="46"/>
      <c r="W1429" s="43"/>
      <c r="X1429" s="46" t="s">
        <v>43</v>
      </c>
      <c r="Y1429" s="43"/>
      <c r="Z1429" s="116" t="s">
        <v>20458</v>
      </c>
      <c r="AA1429" s="45"/>
      <c r="AB1429" s="3">
        <v>0</v>
      </c>
      <c r="AC1429" s="3">
        <v>0</v>
      </c>
      <c r="AD1429" s="3">
        <v>44200</v>
      </c>
      <c r="AE1429" s="3">
        <v>0</v>
      </c>
      <c r="AF1429" s="3">
        <f>SUM(Table2[[#This Row],[PE 2021 Obligations]],Table2[[#This Row],[ROW 2021 Obligations]],Table2[[#This Row],[Construction 2021 Obligations]],Table2[[#This Row],[Paving 2021 Obligations]])</f>
        <v>44200</v>
      </c>
      <c r="AG1429" s="3">
        <v>0</v>
      </c>
      <c r="AH1429" s="3">
        <v>0</v>
      </c>
      <c r="AI1429" s="3">
        <v>44200</v>
      </c>
      <c r="AJ1429" s="3">
        <v>0</v>
      </c>
      <c r="AK1429" s="3">
        <v>44200</v>
      </c>
      <c r="AL1429" s="43" t="s">
        <v>905</v>
      </c>
    </row>
    <row r="1430" spans="1:38" hidden="1" x14ac:dyDescent="0.25">
      <c r="A1430" s="47">
        <v>105001.17</v>
      </c>
      <c r="B1430" s="48">
        <v>1</v>
      </c>
      <c r="C1430" s="49" t="s">
        <v>73</v>
      </c>
      <c r="D1430" s="50">
        <v>44319</v>
      </c>
      <c r="E1430" s="49" t="s">
        <v>176</v>
      </c>
      <c r="F1430" s="50">
        <v>44319</v>
      </c>
      <c r="G1430" s="49" t="s">
        <v>176</v>
      </c>
      <c r="H1430" s="51" t="s">
        <v>417</v>
      </c>
      <c r="I1430" s="49"/>
      <c r="J1430" s="49"/>
      <c r="K1430" s="49"/>
      <c r="L1430" s="52" t="s">
        <v>110</v>
      </c>
      <c r="M1430" s="51" t="s">
        <v>901</v>
      </c>
      <c r="N1430" s="51"/>
      <c r="O1430" s="49" t="s">
        <v>756</v>
      </c>
      <c r="P1430" s="51" t="s">
        <v>757</v>
      </c>
      <c r="Q1430" s="51"/>
      <c r="R1430" s="111"/>
      <c r="S1430" s="111"/>
      <c r="T1430" s="120"/>
      <c r="U1430" s="55" t="s">
        <v>32</v>
      </c>
      <c r="V1430" s="52"/>
      <c r="W1430" s="49"/>
      <c r="X1430" s="52" t="s">
        <v>43</v>
      </c>
      <c r="Y1430" s="49"/>
      <c r="Z1430" s="116" t="s">
        <v>20458</v>
      </c>
      <c r="AA1430" s="51"/>
      <c r="AB1430" s="54">
        <v>0</v>
      </c>
      <c r="AC1430" s="54">
        <v>0</v>
      </c>
      <c r="AD1430" s="54">
        <v>44200</v>
      </c>
      <c r="AE1430" s="54">
        <v>0</v>
      </c>
      <c r="AF1430" s="3">
        <f>SUM(Table2[[#This Row],[PE 2021 Obligations]],Table2[[#This Row],[ROW 2021 Obligations]],Table2[[#This Row],[Construction 2021 Obligations]],Table2[[#This Row],[Paving 2021 Obligations]])</f>
        <v>44200</v>
      </c>
      <c r="AG1430" s="54">
        <v>0</v>
      </c>
      <c r="AH1430" s="54">
        <v>0</v>
      </c>
      <c r="AI1430" s="54">
        <v>44200</v>
      </c>
      <c r="AJ1430" s="54">
        <v>0</v>
      </c>
      <c r="AK1430" s="54">
        <v>44200</v>
      </c>
      <c r="AL1430" s="49" t="s">
        <v>906</v>
      </c>
    </row>
    <row r="1431" spans="1:38" hidden="1" x14ac:dyDescent="0.25">
      <c r="A1431" s="13">
        <v>105002.17</v>
      </c>
      <c r="B1431" s="15">
        <v>1</v>
      </c>
      <c r="C1431" s="43" t="s">
        <v>73</v>
      </c>
      <c r="D1431" s="44">
        <v>44319</v>
      </c>
      <c r="E1431" s="43" t="s">
        <v>176</v>
      </c>
      <c r="F1431" s="44">
        <v>44319</v>
      </c>
      <c r="G1431" s="43" t="s">
        <v>176</v>
      </c>
      <c r="H1431" s="45" t="s">
        <v>791</v>
      </c>
      <c r="I1431" s="43"/>
      <c r="J1431" s="43"/>
      <c r="K1431" s="43"/>
      <c r="L1431" s="46" t="s">
        <v>110</v>
      </c>
      <c r="M1431" s="45" t="s">
        <v>901</v>
      </c>
      <c r="N1431" s="45"/>
      <c r="O1431" s="43" t="s">
        <v>756</v>
      </c>
      <c r="P1431" s="45" t="s">
        <v>757</v>
      </c>
      <c r="Q1431" s="45"/>
      <c r="R1431" s="112"/>
      <c r="S1431" s="112"/>
      <c r="T1431" s="59"/>
      <c r="U1431" s="56" t="s">
        <v>32</v>
      </c>
      <c r="V1431" s="46"/>
      <c r="W1431" s="43"/>
      <c r="X1431" s="46" t="s">
        <v>43</v>
      </c>
      <c r="Y1431" s="43"/>
      <c r="Z1431" s="111" t="s">
        <v>20458</v>
      </c>
      <c r="AA1431" s="45"/>
      <c r="AB1431" s="3">
        <v>0</v>
      </c>
      <c r="AC1431" s="3">
        <v>0</v>
      </c>
      <c r="AD1431" s="3">
        <v>44200</v>
      </c>
      <c r="AE1431" s="3">
        <v>0</v>
      </c>
      <c r="AF1431" s="3">
        <f>SUM(Table2[[#This Row],[PE 2021 Obligations]],Table2[[#This Row],[ROW 2021 Obligations]],Table2[[#This Row],[Construction 2021 Obligations]],Table2[[#This Row],[Paving 2021 Obligations]])</f>
        <v>44200</v>
      </c>
      <c r="AG1431" s="3">
        <v>0</v>
      </c>
      <c r="AH1431" s="3">
        <v>0</v>
      </c>
      <c r="AI1431" s="3">
        <v>44200</v>
      </c>
      <c r="AJ1431" s="3">
        <v>0</v>
      </c>
      <c r="AK1431" s="3">
        <v>44200</v>
      </c>
      <c r="AL1431" s="43" t="s">
        <v>907</v>
      </c>
    </row>
    <row r="1432" spans="1:38" hidden="1" x14ac:dyDescent="0.25">
      <c r="A1432" s="47">
        <v>105003.17</v>
      </c>
      <c r="B1432" s="48">
        <v>1</v>
      </c>
      <c r="C1432" s="49" t="s">
        <v>73</v>
      </c>
      <c r="D1432" s="50">
        <v>44319</v>
      </c>
      <c r="E1432" s="49" t="s">
        <v>176</v>
      </c>
      <c r="F1432" s="50">
        <v>44319</v>
      </c>
      <c r="G1432" s="49" t="s">
        <v>176</v>
      </c>
      <c r="H1432" s="51" t="s">
        <v>182</v>
      </c>
      <c r="I1432" s="49"/>
      <c r="J1432" s="49"/>
      <c r="K1432" s="49"/>
      <c r="L1432" s="52" t="s">
        <v>110</v>
      </c>
      <c r="M1432" s="51" t="s">
        <v>901</v>
      </c>
      <c r="N1432" s="51"/>
      <c r="O1432" s="49" t="s">
        <v>756</v>
      </c>
      <c r="P1432" s="51" t="s">
        <v>757</v>
      </c>
      <c r="Q1432" s="51"/>
      <c r="R1432" s="111"/>
      <c r="S1432" s="111"/>
      <c r="T1432" s="120"/>
      <c r="U1432" s="55" t="s">
        <v>32</v>
      </c>
      <c r="V1432" s="52"/>
      <c r="W1432" s="49"/>
      <c r="X1432" s="52" t="s">
        <v>43</v>
      </c>
      <c r="Y1432" s="49"/>
      <c r="Z1432" s="111" t="s">
        <v>20458</v>
      </c>
      <c r="AA1432" s="51"/>
      <c r="AB1432" s="54">
        <v>0</v>
      </c>
      <c r="AC1432" s="54">
        <v>0</v>
      </c>
      <c r="AD1432" s="54">
        <v>84900</v>
      </c>
      <c r="AE1432" s="54">
        <v>0</v>
      </c>
      <c r="AF1432" s="3">
        <f>SUM(Table2[[#This Row],[PE 2021 Obligations]],Table2[[#This Row],[ROW 2021 Obligations]],Table2[[#This Row],[Construction 2021 Obligations]],Table2[[#This Row],[Paving 2021 Obligations]])</f>
        <v>84900</v>
      </c>
      <c r="AG1432" s="54">
        <v>0</v>
      </c>
      <c r="AH1432" s="54">
        <v>0</v>
      </c>
      <c r="AI1432" s="54">
        <v>84900</v>
      </c>
      <c r="AJ1432" s="54">
        <v>0</v>
      </c>
      <c r="AK1432" s="54">
        <v>84900</v>
      </c>
      <c r="AL1432" s="49" t="s">
        <v>908</v>
      </c>
    </row>
    <row r="1433" spans="1:38" hidden="1" x14ac:dyDescent="0.25">
      <c r="A1433" s="13">
        <v>105004.17</v>
      </c>
      <c r="B1433" s="15">
        <v>1</v>
      </c>
      <c r="C1433" s="43" t="s">
        <v>73</v>
      </c>
      <c r="D1433" s="44">
        <v>44319</v>
      </c>
      <c r="E1433" s="43" t="s">
        <v>176</v>
      </c>
      <c r="F1433" s="44">
        <v>44319</v>
      </c>
      <c r="G1433" s="43" t="s">
        <v>176</v>
      </c>
      <c r="H1433" s="45" t="s">
        <v>400</v>
      </c>
      <c r="I1433" s="43"/>
      <c r="J1433" s="43"/>
      <c r="K1433" s="43"/>
      <c r="L1433" s="46" t="s">
        <v>110</v>
      </c>
      <c r="M1433" s="45" t="s">
        <v>901</v>
      </c>
      <c r="N1433" s="45"/>
      <c r="O1433" s="43" t="s">
        <v>756</v>
      </c>
      <c r="P1433" s="45" t="s">
        <v>757</v>
      </c>
      <c r="Q1433" s="45"/>
      <c r="R1433" s="112"/>
      <c r="S1433" s="112"/>
      <c r="T1433" s="59"/>
      <c r="U1433" s="56" t="s">
        <v>32</v>
      </c>
      <c r="V1433" s="46"/>
      <c r="W1433" s="43"/>
      <c r="X1433" s="46" t="s">
        <v>43</v>
      </c>
      <c r="Y1433" s="43"/>
      <c r="Z1433" s="111" t="s">
        <v>20458</v>
      </c>
      <c r="AA1433" s="45"/>
      <c r="AB1433" s="3">
        <v>0</v>
      </c>
      <c r="AC1433" s="3">
        <v>0</v>
      </c>
      <c r="AD1433" s="3">
        <v>69300</v>
      </c>
      <c r="AE1433" s="3">
        <v>0</v>
      </c>
      <c r="AF1433" s="3">
        <f>SUM(Table2[[#This Row],[PE 2021 Obligations]],Table2[[#This Row],[ROW 2021 Obligations]],Table2[[#This Row],[Construction 2021 Obligations]],Table2[[#This Row],[Paving 2021 Obligations]])</f>
        <v>69300</v>
      </c>
      <c r="AG1433" s="3">
        <v>0</v>
      </c>
      <c r="AH1433" s="3">
        <v>0</v>
      </c>
      <c r="AI1433" s="3">
        <v>69300</v>
      </c>
      <c r="AJ1433" s="3">
        <v>0</v>
      </c>
      <c r="AK1433" s="3">
        <v>69300</v>
      </c>
      <c r="AL1433" s="43" t="s">
        <v>909</v>
      </c>
    </row>
    <row r="1434" spans="1:38" hidden="1" x14ac:dyDescent="0.25">
      <c r="A1434" s="47">
        <v>105005.17</v>
      </c>
      <c r="B1434" s="48">
        <v>2</v>
      </c>
      <c r="C1434" s="49" t="s">
        <v>73</v>
      </c>
      <c r="D1434" s="50">
        <v>44319</v>
      </c>
      <c r="E1434" s="49" t="s">
        <v>176</v>
      </c>
      <c r="F1434" s="50">
        <v>44319</v>
      </c>
      <c r="G1434" s="49" t="s">
        <v>176</v>
      </c>
      <c r="H1434" s="51" t="s">
        <v>397</v>
      </c>
      <c r="I1434" s="49"/>
      <c r="J1434" s="49"/>
      <c r="K1434" s="49"/>
      <c r="L1434" s="52" t="s">
        <v>110</v>
      </c>
      <c r="M1434" s="51" t="s">
        <v>901</v>
      </c>
      <c r="N1434" s="51"/>
      <c r="O1434" s="49" t="s">
        <v>756</v>
      </c>
      <c r="P1434" s="51" t="s">
        <v>757</v>
      </c>
      <c r="Q1434" s="51"/>
      <c r="R1434" s="111"/>
      <c r="S1434" s="111"/>
      <c r="T1434" s="120"/>
      <c r="U1434" s="55" t="s">
        <v>32</v>
      </c>
      <c r="V1434" s="52"/>
      <c r="W1434" s="49"/>
      <c r="X1434" s="52" t="s">
        <v>43</v>
      </c>
      <c r="Y1434" s="49"/>
      <c r="Z1434" s="111" t="s">
        <v>20458</v>
      </c>
      <c r="AA1434" s="51"/>
      <c r="AB1434" s="54">
        <v>0</v>
      </c>
      <c r="AC1434" s="54">
        <v>0</v>
      </c>
      <c r="AD1434" s="54">
        <v>44200</v>
      </c>
      <c r="AE1434" s="54">
        <v>0</v>
      </c>
      <c r="AF1434" s="3">
        <f>SUM(Table2[[#This Row],[PE 2021 Obligations]],Table2[[#This Row],[ROW 2021 Obligations]],Table2[[#This Row],[Construction 2021 Obligations]],Table2[[#This Row],[Paving 2021 Obligations]])</f>
        <v>44200</v>
      </c>
      <c r="AG1434" s="54">
        <v>0</v>
      </c>
      <c r="AH1434" s="54">
        <v>0</v>
      </c>
      <c r="AI1434" s="54">
        <v>44200</v>
      </c>
      <c r="AJ1434" s="54">
        <v>0</v>
      </c>
      <c r="AK1434" s="54">
        <v>44200</v>
      </c>
      <c r="AL1434" s="49" t="s">
        <v>910</v>
      </c>
    </row>
    <row r="1435" spans="1:38" hidden="1" x14ac:dyDescent="0.25">
      <c r="A1435" s="13">
        <v>105006.17</v>
      </c>
      <c r="B1435" s="15">
        <v>1</v>
      </c>
      <c r="C1435" s="43" t="s">
        <v>73</v>
      </c>
      <c r="D1435" s="44">
        <v>44319</v>
      </c>
      <c r="E1435" s="43" t="s">
        <v>176</v>
      </c>
      <c r="F1435" s="44">
        <v>44319</v>
      </c>
      <c r="G1435" s="43" t="s">
        <v>176</v>
      </c>
      <c r="H1435" s="45" t="s">
        <v>394</v>
      </c>
      <c r="I1435" s="43"/>
      <c r="J1435" s="43"/>
      <c r="K1435" s="43"/>
      <c r="L1435" s="46" t="s">
        <v>110</v>
      </c>
      <c r="M1435" s="45" t="s">
        <v>901</v>
      </c>
      <c r="N1435" s="45"/>
      <c r="O1435" s="43" t="s">
        <v>756</v>
      </c>
      <c r="P1435" s="45" t="s">
        <v>757</v>
      </c>
      <c r="Q1435" s="45"/>
      <c r="R1435" s="112"/>
      <c r="S1435" s="112"/>
      <c r="T1435" s="59"/>
      <c r="U1435" s="56" t="s">
        <v>32</v>
      </c>
      <c r="V1435" s="46"/>
      <c r="W1435" s="43"/>
      <c r="X1435" s="46" t="s">
        <v>43</v>
      </c>
      <c r="Y1435" s="43"/>
      <c r="Z1435" s="111" t="s">
        <v>20458</v>
      </c>
      <c r="AA1435" s="45"/>
      <c r="AB1435" s="3">
        <v>0</v>
      </c>
      <c r="AC1435" s="3">
        <v>0</v>
      </c>
      <c r="AD1435" s="3">
        <v>44200</v>
      </c>
      <c r="AE1435" s="3">
        <v>0</v>
      </c>
      <c r="AF1435" s="3">
        <f>SUM(Table2[[#This Row],[PE 2021 Obligations]],Table2[[#This Row],[ROW 2021 Obligations]],Table2[[#This Row],[Construction 2021 Obligations]],Table2[[#This Row],[Paving 2021 Obligations]])</f>
        <v>44200</v>
      </c>
      <c r="AG1435" s="3">
        <v>0</v>
      </c>
      <c r="AH1435" s="3">
        <v>0</v>
      </c>
      <c r="AI1435" s="3">
        <v>44200</v>
      </c>
      <c r="AJ1435" s="3">
        <v>0</v>
      </c>
      <c r="AK1435" s="3">
        <v>44200</v>
      </c>
      <c r="AL1435" s="43" t="s">
        <v>911</v>
      </c>
    </row>
    <row r="1436" spans="1:38" hidden="1" x14ac:dyDescent="0.25">
      <c r="A1436" s="47">
        <v>105007.17</v>
      </c>
      <c r="B1436" s="48">
        <v>1</v>
      </c>
      <c r="C1436" s="49" t="s">
        <v>73</v>
      </c>
      <c r="D1436" s="50">
        <v>44319</v>
      </c>
      <c r="E1436" s="49" t="s">
        <v>176</v>
      </c>
      <c r="F1436" s="50">
        <v>44319</v>
      </c>
      <c r="G1436" s="49" t="s">
        <v>176</v>
      </c>
      <c r="H1436" s="51" t="s">
        <v>386</v>
      </c>
      <c r="I1436" s="49"/>
      <c r="J1436" s="49"/>
      <c r="K1436" s="49"/>
      <c r="L1436" s="52" t="s">
        <v>110</v>
      </c>
      <c r="M1436" s="51" t="s">
        <v>901</v>
      </c>
      <c r="N1436" s="51"/>
      <c r="O1436" s="49" t="s">
        <v>756</v>
      </c>
      <c r="P1436" s="51" t="s">
        <v>757</v>
      </c>
      <c r="Q1436" s="51"/>
      <c r="R1436" s="111"/>
      <c r="S1436" s="111"/>
      <c r="T1436" s="120"/>
      <c r="U1436" s="55" t="s">
        <v>32</v>
      </c>
      <c r="V1436" s="52"/>
      <c r="W1436" s="49"/>
      <c r="X1436" s="52" t="s">
        <v>43</v>
      </c>
      <c r="Y1436" s="49"/>
      <c r="Z1436" s="111" t="s">
        <v>20458</v>
      </c>
      <c r="AA1436" s="51"/>
      <c r="AB1436" s="54">
        <v>0</v>
      </c>
      <c r="AC1436" s="54">
        <v>0</v>
      </c>
      <c r="AD1436" s="54">
        <v>52900</v>
      </c>
      <c r="AE1436" s="54">
        <v>0</v>
      </c>
      <c r="AF1436" s="3">
        <f>SUM(Table2[[#This Row],[PE 2021 Obligations]],Table2[[#This Row],[ROW 2021 Obligations]],Table2[[#This Row],[Construction 2021 Obligations]],Table2[[#This Row],[Paving 2021 Obligations]])</f>
        <v>52900</v>
      </c>
      <c r="AG1436" s="54">
        <v>0</v>
      </c>
      <c r="AH1436" s="54">
        <v>0</v>
      </c>
      <c r="AI1436" s="54">
        <v>52900</v>
      </c>
      <c r="AJ1436" s="54">
        <v>0</v>
      </c>
      <c r="AK1436" s="54">
        <v>52900</v>
      </c>
      <c r="AL1436" s="49" t="s">
        <v>912</v>
      </c>
    </row>
    <row r="1437" spans="1:38" hidden="1" x14ac:dyDescent="0.25">
      <c r="A1437" s="13">
        <v>105008.17</v>
      </c>
      <c r="B1437" s="15">
        <v>2</v>
      </c>
      <c r="C1437" s="43" t="s">
        <v>73</v>
      </c>
      <c r="D1437" s="44">
        <v>44319</v>
      </c>
      <c r="E1437" s="43" t="s">
        <v>176</v>
      </c>
      <c r="F1437" s="44">
        <v>44319</v>
      </c>
      <c r="G1437" s="43" t="s">
        <v>176</v>
      </c>
      <c r="H1437" s="45" t="s">
        <v>383</v>
      </c>
      <c r="I1437" s="43"/>
      <c r="J1437" s="43"/>
      <c r="K1437" s="43"/>
      <c r="L1437" s="46" t="s">
        <v>110</v>
      </c>
      <c r="M1437" s="45" t="s">
        <v>901</v>
      </c>
      <c r="N1437" s="45"/>
      <c r="O1437" s="43" t="s">
        <v>756</v>
      </c>
      <c r="P1437" s="45" t="s">
        <v>757</v>
      </c>
      <c r="Q1437" s="45"/>
      <c r="R1437" s="112"/>
      <c r="S1437" s="112"/>
      <c r="T1437" s="59"/>
      <c r="U1437" s="56" t="s">
        <v>32</v>
      </c>
      <c r="V1437" s="46"/>
      <c r="W1437" s="43"/>
      <c r="X1437" s="46" t="s">
        <v>43</v>
      </c>
      <c r="Y1437" s="43"/>
      <c r="Z1437" s="111" t="s">
        <v>20458</v>
      </c>
      <c r="AA1437" s="45"/>
      <c r="AB1437" s="3">
        <v>0</v>
      </c>
      <c r="AC1437" s="3">
        <v>0</v>
      </c>
      <c r="AD1437" s="3">
        <v>44200</v>
      </c>
      <c r="AE1437" s="3">
        <v>0</v>
      </c>
      <c r="AF1437" s="3">
        <f>SUM(Table2[[#This Row],[PE 2021 Obligations]],Table2[[#This Row],[ROW 2021 Obligations]],Table2[[#This Row],[Construction 2021 Obligations]],Table2[[#This Row],[Paving 2021 Obligations]])</f>
        <v>44200</v>
      </c>
      <c r="AG1437" s="3">
        <v>0</v>
      </c>
      <c r="AH1437" s="3">
        <v>0</v>
      </c>
      <c r="AI1437" s="3">
        <v>44200</v>
      </c>
      <c r="AJ1437" s="3">
        <v>0</v>
      </c>
      <c r="AK1437" s="3">
        <v>44200</v>
      </c>
      <c r="AL1437" s="43" t="s">
        <v>913</v>
      </c>
    </row>
    <row r="1438" spans="1:38" hidden="1" x14ac:dyDescent="0.25">
      <c r="A1438" s="47">
        <v>105009.17</v>
      </c>
      <c r="B1438" s="48">
        <v>2</v>
      </c>
      <c r="C1438" s="49" t="s">
        <v>73</v>
      </c>
      <c r="D1438" s="50">
        <v>44319</v>
      </c>
      <c r="E1438" s="49" t="s">
        <v>176</v>
      </c>
      <c r="F1438" s="50">
        <v>44319</v>
      </c>
      <c r="G1438" s="49" t="s">
        <v>176</v>
      </c>
      <c r="H1438" s="51" t="s">
        <v>380</v>
      </c>
      <c r="I1438" s="49"/>
      <c r="J1438" s="49"/>
      <c r="K1438" s="49"/>
      <c r="L1438" s="52" t="s">
        <v>110</v>
      </c>
      <c r="M1438" s="51" t="s">
        <v>901</v>
      </c>
      <c r="N1438" s="51"/>
      <c r="O1438" s="49" t="s">
        <v>756</v>
      </c>
      <c r="P1438" s="51" t="s">
        <v>757</v>
      </c>
      <c r="Q1438" s="51"/>
      <c r="R1438" s="111"/>
      <c r="S1438" s="111"/>
      <c r="T1438" s="120"/>
      <c r="U1438" s="55" t="s">
        <v>32</v>
      </c>
      <c r="V1438" s="52"/>
      <c r="W1438" s="49"/>
      <c r="X1438" s="52" t="s">
        <v>43</v>
      </c>
      <c r="Y1438" s="49"/>
      <c r="Z1438" s="111" t="s">
        <v>20458</v>
      </c>
      <c r="AA1438" s="51"/>
      <c r="AB1438" s="54">
        <v>0</v>
      </c>
      <c r="AC1438" s="54">
        <v>0</v>
      </c>
      <c r="AD1438" s="54">
        <v>59200</v>
      </c>
      <c r="AE1438" s="54">
        <v>0</v>
      </c>
      <c r="AF1438" s="3">
        <f>SUM(Table2[[#This Row],[PE 2021 Obligations]],Table2[[#This Row],[ROW 2021 Obligations]],Table2[[#This Row],[Construction 2021 Obligations]],Table2[[#This Row],[Paving 2021 Obligations]])</f>
        <v>59200</v>
      </c>
      <c r="AG1438" s="54">
        <v>0</v>
      </c>
      <c r="AH1438" s="54">
        <v>0</v>
      </c>
      <c r="AI1438" s="54">
        <v>59200</v>
      </c>
      <c r="AJ1438" s="54">
        <v>0</v>
      </c>
      <c r="AK1438" s="54">
        <v>59200</v>
      </c>
      <c r="AL1438" s="49" t="s">
        <v>914</v>
      </c>
    </row>
    <row r="1439" spans="1:38" hidden="1" x14ac:dyDescent="0.25">
      <c r="A1439" s="13">
        <v>105010.17</v>
      </c>
      <c r="B1439" s="15">
        <v>2</v>
      </c>
      <c r="C1439" s="43" t="s">
        <v>73</v>
      </c>
      <c r="D1439" s="44">
        <v>44319</v>
      </c>
      <c r="E1439" s="43" t="s">
        <v>176</v>
      </c>
      <c r="F1439" s="44">
        <v>44319</v>
      </c>
      <c r="G1439" s="43" t="s">
        <v>176</v>
      </c>
      <c r="H1439" s="45" t="s">
        <v>377</v>
      </c>
      <c r="I1439" s="43"/>
      <c r="J1439" s="43"/>
      <c r="K1439" s="43"/>
      <c r="L1439" s="46" t="s">
        <v>110</v>
      </c>
      <c r="M1439" s="45" t="s">
        <v>901</v>
      </c>
      <c r="N1439" s="45"/>
      <c r="O1439" s="43" t="s">
        <v>756</v>
      </c>
      <c r="P1439" s="45" t="s">
        <v>757</v>
      </c>
      <c r="Q1439" s="45"/>
      <c r="R1439" s="112"/>
      <c r="S1439" s="112"/>
      <c r="T1439" s="59"/>
      <c r="U1439" s="56" t="s">
        <v>32</v>
      </c>
      <c r="V1439" s="46"/>
      <c r="W1439" s="43"/>
      <c r="X1439" s="46" t="s">
        <v>43</v>
      </c>
      <c r="Y1439" s="43"/>
      <c r="Z1439" s="111" t="s">
        <v>20458</v>
      </c>
      <c r="AA1439" s="45"/>
      <c r="AB1439" s="3">
        <v>0</v>
      </c>
      <c r="AC1439" s="3">
        <v>0</v>
      </c>
      <c r="AD1439" s="3">
        <v>44200</v>
      </c>
      <c r="AE1439" s="3">
        <v>0</v>
      </c>
      <c r="AF1439" s="3">
        <f>SUM(Table2[[#This Row],[PE 2021 Obligations]],Table2[[#This Row],[ROW 2021 Obligations]],Table2[[#This Row],[Construction 2021 Obligations]],Table2[[#This Row],[Paving 2021 Obligations]])</f>
        <v>44200</v>
      </c>
      <c r="AG1439" s="3">
        <v>0</v>
      </c>
      <c r="AH1439" s="3">
        <v>0</v>
      </c>
      <c r="AI1439" s="3">
        <v>44200</v>
      </c>
      <c r="AJ1439" s="3">
        <v>0</v>
      </c>
      <c r="AK1439" s="3">
        <v>44200</v>
      </c>
      <c r="AL1439" s="43" t="s">
        <v>915</v>
      </c>
    </row>
    <row r="1440" spans="1:38" hidden="1" x14ac:dyDescent="0.25">
      <c r="A1440" s="47">
        <v>105011.17</v>
      </c>
      <c r="B1440" s="48">
        <v>2</v>
      </c>
      <c r="C1440" s="49" t="s">
        <v>73</v>
      </c>
      <c r="D1440" s="50">
        <v>44319</v>
      </c>
      <c r="E1440" s="49" t="s">
        <v>176</v>
      </c>
      <c r="F1440" s="50">
        <v>44319</v>
      </c>
      <c r="G1440" s="49" t="s">
        <v>176</v>
      </c>
      <c r="H1440" s="51" t="s">
        <v>374</v>
      </c>
      <c r="I1440" s="49"/>
      <c r="J1440" s="49"/>
      <c r="K1440" s="49"/>
      <c r="L1440" s="52" t="s">
        <v>110</v>
      </c>
      <c r="M1440" s="51" t="s">
        <v>901</v>
      </c>
      <c r="N1440" s="51"/>
      <c r="O1440" s="49" t="s">
        <v>756</v>
      </c>
      <c r="P1440" s="51" t="s">
        <v>757</v>
      </c>
      <c r="Q1440" s="51"/>
      <c r="R1440" s="111"/>
      <c r="S1440" s="111"/>
      <c r="T1440" s="120"/>
      <c r="U1440" s="55" t="s">
        <v>32</v>
      </c>
      <c r="V1440" s="52"/>
      <c r="W1440" s="49"/>
      <c r="X1440" s="52" t="s">
        <v>43</v>
      </c>
      <c r="Y1440" s="49"/>
      <c r="Z1440" s="111" t="s">
        <v>20458</v>
      </c>
      <c r="AA1440" s="51"/>
      <c r="AB1440" s="54">
        <v>0</v>
      </c>
      <c r="AC1440" s="54">
        <v>0</v>
      </c>
      <c r="AD1440" s="54">
        <v>44200</v>
      </c>
      <c r="AE1440" s="54">
        <v>0</v>
      </c>
      <c r="AF1440" s="3">
        <f>SUM(Table2[[#This Row],[PE 2021 Obligations]],Table2[[#This Row],[ROW 2021 Obligations]],Table2[[#This Row],[Construction 2021 Obligations]],Table2[[#This Row],[Paving 2021 Obligations]])</f>
        <v>44200</v>
      </c>
      <c r="AG1440" s="54">
        <v>0</v>
      </c>
      <c r="AH1440" s="54">
        <v>0</v>
      </c>
      <c r="AI1440" s="54">
        <v>44200</v>
      </c>
      <c r="AJ1440" s="54">
        <v>0</v>
      </c>
      <c r="AK1440" s="54">
        <v>44200</v>
      </c>
      <c r="AL1440" s="49" t="s">
        <v>916</v>
      </c>
    </row>
    <row r="1441" spans="1:38" hidden="1" x14ac:dyDescent="0.25">
      <c r="A1441" s="13">
        <v>105012.17</v>
      </c>
      <c r="B1441" s="15">
        <v>2</v>
      </c>
      <c r="C1441" s="43" t="s">
        <v>73</v>
      </c>
      <c r="D1441" s="44">
        <v>44319</v>
      </c>
      <c r="E1441" s="43" t="s">
        <v>176</v>
      </c>
      <c r="F1441" s="44">
        <v>44319</v>
      </c>
      <c r="G1441" s="43" t="s">
        <v>176</v>
      </c>
      <c r="H1441" s="45" t="s">
        <v>371</v>
      </c>
      <c r="I1441" s="43"/>
      <c r="J1441" s="43"/>
      <c r="K1441" s="43"/>
      <c r="L1441" s="46" t="s">
        <v>110</v>
      </c>
      <c r="M1441" s="45" t="s">
        <v>901</v>
      </c>
      <c r="N1441" s="45"/>
      <c r="O1441" s="43" t="s">
        <v>756</v>
      </c>
      <c r="P1441" s="45" t="s">
        <v>757</v>
      </c>
      <c r="Q1441" s="45"/>
      <c r="R1441" s="112"/>
      <c r="S1441" s="112"/>
      <c r="T1441" s="59"/>
      <c r="U1441" s="56" t="s">
        <v>32</v>
      </c>
      <c r="V1441" s="46"/>
      <c r="W1441" s="43"/>
      <c r="X1441" s="46" t="s">
        <v>43</v>
      </c>
      <c r="Y1441" s="43"/>
      <c r="Z1441" s="111" t="s">
        <v>20458</v>
      </c>
      <c r="AA1441" s="45"/>
      <c r="AB1441" s="3">
        <v>0</v>
      </c>
      <c r="AC1441" s="3">
        <v>0</v>
      </c>
      <c r="AD1441" s="3">
        <v>44800</v>
      </c>
      <c r="AE1441" s="3">
        <v>0</v>
      </c>
      <c r="AF1441" s="3">
        <f>SUM(Table2[[#This Row],[PE 2021 Obligations]],Table2[[#This Row],[ROW 2021 Obligations]],Table2[[#This Row],[Construction 2021 Obligations]],Table2[[#This Row],[Paving 2021 Obligations]])</f>
        <v>44800</v>
      </c>
      <c r="AG1441" s="3">
        <v>0</v>
      </c>
      <c r="AH1441" s="3">
        <v>0</v>
      </c>
      <c r="AI1441" s="3">
        <v>44800</v>
      </c>
      <c r="AJ1441" s="3">
        <v>0</v>
      </c>
      <c r="AK1441" s="3">
        <v>44800</v>
      </c>
      <c r="AL1441" s="43" t="s">
        <v>917</v>
      </c>
    </row>
    <row r="1442" spans="1:38" hidden="1" x14ac:dyDescent="0.25">
      <c r="A1442" s="47">
        <v>105013.17</v>
      </c>
      <c r="B1442" s="48">
        <v>1</v>
      </c>
      <c r="C1442" s="49" t="s">
        <v>73</v>
      </c>
      <c r="D1442" s="50">
        <v>44319</v>
      </c>
      <c r="E1442" s="49" t="s">
        <v>176</v>
      </c>
      <c r="F1442" s="50">
        <v>44319</v>
      </c>
      <c r="G1442" s="49" t="s">
        <v>176</v>
      </c>
      <c r="H1442" s="51" t="s">
        <v>368</v>
      </c>
      <c r="I1442" s="49"/>
      <c r="J1442" s="49"/>
      <c r="K1442" s="49"/>
      <c r="L1442" s="52" t="s">
        <v>110</v>
      </c>
      <c r="M1442" s="51" t="s">
        <v>901</v>
      </c>
      <c r="N1442" s="51"/>
      <c r="O1442" s="49" t="s">
        <v>756</v>
      </c>
      <c r="P1442" s="51" t="s">
        <v>757</v>
      </c>
      <c r="Q1442" s="51"/>
      <c r="R1442" s="111"/>
      <c r="S1442" s="111"/>
      <c r="T1442" s="120"/>
      <c r="U1442" s="55" t="s">
        <v>32</v>
      </c>
      <c r="V1442" s="52"/>
      <c r="W1442" s="49"/>
      <c r="X1442" s="52" t="s">
        <v>43</v>
      </c>
      <c r="Y1442" s="49"/>
      <c r="Z1442" s="111" t="s">
        <v>20458</v>
      </c>
      <c r="AA1442" s="51"/>
      <c r="AB1442" s="54">
        <v>0</v>
      </c>
      <c r="AC1442" s="54">
        <v>0</v>
      </c>
      <c r="AD1442" s="54">
        <v>44200</v>
      </c>
      <c r="AE1442" s="54">
        <v>0</v>
      </c>
      <c r="AF1442" s="3">
        <f>SUM(Table2[[#This Row],[PE 2021 Obligations]],Table2[[#This Row],[ROW 2021 Obligations]],Table2[[#This Row],[Construction 2021 Obligations]],Table2[[#This Row],[Paving 2021 Obligations]])</f>
        <v>44200</v>
      </c>
      <c r="AG1442" s="54">
        <v>0</v>
      </c>
      <c r="AH1442" s="54">
        <v>0</v>
      </c>
      <c r="AI1442" s="54">
        <v>44200</v>
      </c>
      <c r="AJ1442" s="54">
        <v>0</v>
      </c>
      <c r="AK1442" s="54">
        <v>44200</v>
      </c>
      <c r="AL1442" s="49" t="s">
        <v>918</v>
      </c>
    </row>
    <row r="1443" spans="1:38" hidden="1" x14ac:dyDescent="0.25">
      <c r="A1443" s="13">
        <v>105014.17</v>
      </c>
      <c r="B1443" s="15">
        <v>1</v>
      </c>
      <c r="C1443" s="43" t="s">
        <v>73</v>
      </c>
      <c r="D1443" s="44">
        <v>44319</v>
      </c>
      <c r="E1443" s="43" t="s">
        <v>176</v>
      </c>
      <c r="F1443" s="44">
        <v>44319</v>
      </c>
      <c r="G1443" s="43" t="s">
        <v>176</v>
      </c>
      <c r="H1443" s="45" t="s">
        <v>359</v>
      </c>
      <c r="I1443" s="43"/>
      <c r="J1443" s="43"/>
      <c r="K1443" s="43"/>
      <c r="L1443" s="46" t="s">
        <v>110</v>
      </c>
      <c r="M1443" s="45" t="s">
        <v>901</v>
      </c>
      <c r="N1443" s="45"/>
      <c r="O1443" s="43" t="s">
        <v>756</v>
      </c>
      <c r="P1443" s="45" t="s">
        <v>757</v>
      </c>
      <c r="Q1443" s="45"/>
      <c r="R1443" s="112"/>
      <c r="S1443" s="112"/>
      <c r="T1443" s="59"/>
      <c r="U1443" s="56" t="s">
        <v>32</v>
      </c>
      <c r="V1443" s="46"/>
      <c r="W1443" s="43"/>
      <c r="X1443" s="46" t="s">
        <v>43</v>
      </c>
      <c r="Y1443" s="43"/>
      <c r="Z1443" s="111" t="s">
        <v>20458</v>
      </c>
      <c r="AA1443" s="45"/>
      <c r="AB1443" s="3">
        <v>0</v>
      </c>
      <c r="AC1443" s="3">
        <v>0</v>
      </c>
      <c r="AD1443" s="3">
        <v>53600</v>
      </c>
      <c r="AE1443" s="3">
        <v>0</v>
      </c>
      <c r="AF1443" s="3">
        <f>SUM(Table2[[#This Row],[PE 2021 Obligations]],Table2[[#This Row],[ROW 2021 Obligations]],Table2[[#This Row],[Construction 2021 Obligations]],Table2[[#This Row],[Paving 2021 Obligations]])</f>
        <v>53600</v>
      </c>
      <c r="AG1443" s="3">
        <v>0</v>
      </c>
      <c r="AH1443" s="3">
        <v>0</v>
      </c>
      <c r="AI1443" s="3">
        <v>53600</v>
      </c>
      <c r="AJ1443" s="3">
        <v>0</v>
      </c>
      <c r="AK1443" s="3">
        <v>53600</v>
      </c>
      <c r="AL1443" s="43" t="s">
        <v>919</v>
      </c>
    </row>
    <row r="1444" spans="1:38" hidden="1" x14ac:dyDescent="0.25">
      <c r="A1444" s="47">
        <v>105015.17</v>
      </c>
      <c r="B1444" s="48">
        <v>2</v>
      </c>
      <c r="C1444" s="49" t="s">
        <v>73</v>
      </c>
      <c r="D1444" s="50">
        <v>44319</v>
      </c>
      <c r="E1444" s="49" t="s">
        <v>176</v>
      </c>
      <c r="F1444" s="50">
        <v>44319</v>
      </c>
      <c r="G1444" s="49" t="s">
        <v>176</v>
      </c>
      <c r="H1444" s="51" t="s">
        <v>920</v>
      </c>
      <c r="I1444" s="49"/>
      <c r="J1444" s="49"/>
      <c r="K1444" s="49"/>
      <c r="L1444" s="52" t="s">
        <v>110</v>
      </c>
      <c r="M1444" s="51" t="s">
        <v>901</v>
      </c>
      <c r="N1444" s="51"/>
      <c r="O1444" s="49" t="s">
        <v>756</v>
      </c>
      <c r="P1444" s="51" t="s">
        <v>757</v>
      </c>
      <c r="Q1444" s="51"/>
      <c r="R1444" s="111"/>
      <c r="S1444" s="111"/>
      <c r="T1444" s="120"/>
      <c r="U1444" s="55" t="s">
        <v>32</v>
      </c>
      <c r="V1444" s="52"/>
      <c r="W1444" s="49"/>
      <c r="X1444" s="52" t="s">
        <v>43</v>
      </c>
      <c r="Y1444" s="49"/>
      <c r="Z1444" s="111" t="s">
        <v>20458</v>
      </c>
      <c r="AA1444" s="51"/>
      <c r="AB1444" s="54">
        <v>0</v>
      </c>
      <c r="AC1444" s="54">
        <v>0</v>
      </c>
      <c r="AD1444" s="54">
        <v>44200</v>
      </c>
      <c r="AE1444" s="54">
        <v>0</v>
      </c>
      <c r="AF1444" s="3">
        <f>SUM(Table2[[#This Row],[PE 2021 Obligations]],Table2[[#This Row],[ROW 2021 Obligations]],Table2[[#This Row],[Construction 2021 Obligations]],Table2[[#This Row],[Paving 2021 Obligations]])</f>
        <v>44200</v>
      </c>
      <c r="AG1444" s="54">
        <v>0</v>
      </c>
      <c r="AH1444" s="54">
        <v>0</v>
      </c>
      <c r="AI1444" s="54">
        <v>44200</v>
      </c>
      <c r="AJ1444" s="54">
        <v>0</v>
      </c>
      <c r="AK1444" s="54">
        <v>44200</v>
      </c>
      <c r="AL1444" s="49" t="s">
        <v>921</v>
      </c>
    </row>
    <row r="1445" spans="1:38" hidden="1" x14ac:dyDescent="0.25">
      <c r="A1445" s="13">
        <v>105016.17</v>
      </c>
      <c r="B1445" s="15">
        <v>2</v>
      </c>
      <c r="C1445" s="43" t="s">
        <v>73</v>
      </c>
      <c r="D1445" s="44">
        <v>44319</v>
      </c>
      <c r="E1445" s="43" t="s">
        <v>176</v>
      </c>
      <c r="F1445" s="44">
        <v>44319</v>
      </c>
      <c r="G1445" s="43" t="s">
        <v>176</v>
      </c>
      <c r="H1445" s="45" t="s">
        <v>170</v>
      </c>
      <c r="I1445" s="43"/>
      <c r="J1445" s="43"/>
      <c r="K1445" s="43"/>
      <c r="L1445" s="46" t="s">
        <v>110</v>
      </c>
      <c r="M1445" s="45" t="s">
        <v>901</v>
      </c>
      <c r="N1445" s="45"/>
      <c r="O1445" s="43" t="s">
        <v>756</v>
      </c>
      <c r="P1445" s="45" t="s">
        <v>757</v>
      </c>
      <c r="Q1445" s="45"/>
      <c r="R1445" s="112"/>
      <c r="S1445" s="112"/>
      <c r="T1445" s="59"/>
      <c r="U1445" s="56" t="s">
        <v>32</v>
      </c>
      <c r="V1445" s="46"/>
      <c r="W1445" s="43"/>
      <c r="X1445" s="46" t="s">
        <v>43</v>
      </c>
      <c r="Y1445" s="43"/>
      <c r="Z1445" s="116" t="s">
        <v>20458</v>
      </c>
      <c r="AA1445" s="45"/>
      <c r="AB1445" s="3">
        <v>0</v>
      </c>
      <c r="AC1445" s="3">
        <v>0</v>
      </c>
      <c r="AD1445" s="3">
        <v>44200</v>
      </c>
      <c r="AE1445" s="3">
        <v>0</v>
      </c>
      <c r="AF1445" s="3">
        <f>SUM(Table2[[#This Row],[PE 2021 Obligations]],Table2[[#This Row],[ROW 2021 Obligations]],Table2[[#This Row],[Construction 2021 Obligations]],Table2[[#This Row],[Paving 2021 Obligations]])</f>
        <v>44200</v>
      </c>
      <c r="AG1445" s="3">
        <v>0</v>
      </c>
      <c r="AH1445" s="3">
        <v>0</v>
      </c>
      <c r="AI1445" s="3">
        <v>44200</v>
      </c>
      <c r="AJ1445" s="3">
        <v>0</v>
      </c>
      <c r="AK1445" s="3">
        <v>44200</v>
      </c>
      <c r="AL1445" s="43" t="s">
        <v>922</v>
      </c>
    </row>
    <row r="1446" spans="1:38" hidden="1" x14ac:dyDescent="0.25">
      <c r="A1446" s="47">
        <v>105017.17</v>
      </c>
      <c r="B1446" s="48">
        <v>2</v>
      </c>
      <c r="C1446" s="49" t="s">
        <v>73</v>
      </c>
      <c r="D1446" s="50">
        <v>44319</v>
      </c>
      <c r="E1446" s="49" t="s">
        <v>176</v>
      </c>
      <c r="F1446" s="50">
        <v>44319</v>
      </c>
      <c r="G1446" s="49" t="s">
        <v>176</v>
      </c>
      <c r="H1446" s="51" t="s">
        <v>162</v>
      </c>
      <c r="I1446" s="49"/>
      <c r="J1446" s="49"/>
      <c r="K1446" s="49"/>
      <c r="L1446" s="52" t="s">
        <v>110</v>
      </c>
      <c r="M1446" s="51" t="s">
        <v>901</v>
      </c>
      <c r="N1446" s="51"/>
      <c r="O1446" s="49" t="s">
        <v>756</v>
      </c>
      <c r="P1446" s="51" t="s">
        <v>757</v>
      </c>
      <c r="Q1446" s="51"/>
      <c r="R1446" s="111"/>
      <c r="S1446" s="111"/>
      <c r="T1446" s="120"/>
      <c r="U1446" s="55" t="s">
        <v>32</v>
      </c>
      <c r="V1446" s="52"/>
      <c r="W1446" s="49"/>
      <c r="X1446" s="52" t="s">
        <v>43</v>
      </c>
      <c r="Y1446" s="49"/>
      <c r="Z1446" s="111" t="s">
        <v>20458</v>
      </c>
      <c r="AA1446" s="51"/>
      <c r="AB1446" s="54">
        <v>0</v>
      </c>
      <c r="AC1446" s="54">
        <v>0</v>
      </c>
      <c r="AD1446" s="54">
        <v>55700</v>
      </c>
      <c r="AE1446" s="54">
        <v>0</v>
      </c>
      <c r="AF1446" s="3">
        <f>SUM(Table2[[#This Row],[PE 2021 Obligations]],Table2[[#This Row],[ROW 2021 Obligations]],Table2[[#This Row],[Construction 2021 Obligations]],Table2[[#This Row],[Paving 2021 Obligations]])</f>
        <v>55700</v>
      </c>
      <c r="AG1446" s="54">
        <v>0</v>
      </c>
      <c r="AH1446" s="54">
        <v>0</v>
      </c>
      <c r="AI1446" s="54">
        <v>55700</v>
      </c>
      <c r="AJ1446" s="54">
        <v>0</v>
      </c>
      <c r="AK1446" s="54">
        <v>55700</v>
      </c>
      <c r="AL1446" s="49" t="s">
        <v>923</v>
      </c>
    </row>
    <row r="1447" spans="1:38" hidden="1" x14ac:dyDescent="0.25">
      <c r="A1447" s="13">
        <v>105018.17</v>
      </c>
      <c r="B1447" s="15">
        <v>1</v>
      </c>
      <c r="C1447" s="43" t="s">
        <v>73</v>
      </c>
      <c r="D1447" s="44">
        <v>44319</v>
      </c>
      <c r="E1447" s="43" t="s">
        <v>176</v>
      </c>
      <c r="F1447" s="44">
        <v>44319</v>
      </c>
      <c r="G1447" s="43" t="s">
        <v>176</v>
      </c>
      <c r="H1447" s="45" t="s">
        <v>337</v>
      </c>
      <c r="I1447" s="43"/>
      <c r="J1447" s="43"/>
      <c r="K1447" s="43"/>
      <c r="L1447" s="46" t="s">
        <v>110</v>
      </c>
      <c r="M1447" s="45" t="s">
        <v>901</v>
      </c>
      <c r="N1447" s="45"/>
      <c r="O1447" s="43" t="s">
        <v>756</v>
      </c>
      <c r="P1447" s="45" t="s">
        <v>757</v>
      </c>
      <c r="Q1447" s="45"/>
      <c r="R1447" s="112"/>
      <c r="S1447" s="112"/>
      <c r="T1447" s="59"/>
      <c r="U1447" s="56" t="s">
        <v>32</v>
      </c>
      <c r="V1447" s="46"/>
      <c r="W1447" s="43"/>
      <c r="X1447" s="46" t="s">
        <v>43</v>
      </c>
      <c r="Y1447" s="43"/>
      <c r="Z1447" s="111" t="s">
        <v>20458</v>
      </c>
      <c r="AA1447" s="45"/>
      <c r="AB1447" s="3">
        <v>0</v>
      </c>
      <c r="AC1447" s="3">
        <v>0</v>
      </c>
      <c r="AD1447" s="3">
        <v>49100</v>
      </c>
      <c r="AE1447" s="3">
        <v>0</v>
      </c>
      <c r="AF1447" s="3">
        <f>SUM(Table2[[#This Row],[PE 2021 Obligations]],Table2[[#This Row],[ROW 2021 Obligations]],Table2[[#This Row],[Construction 2021 Obligations]],Table2[[#This Row],[Paving 2021 Obligations]])</f>
        <v>49100</v>
      </c>
      <c r="AG1447" s="3">
        <v>0</v>
      </c>
      <c r="AH1447" s="3">
        <v>0</v>
      </c>
      <c r="AI1447" s="3">
        <v>49100</v>
      </c>
      <c r="AJ1447" s="3">
        <v>0</v>
      </c>
      <c r="AK1447" s="3">
        <v>49100</v>
      </c>
      <c r="AL1447" s="43" t="s">
        <v>924</v>
      </c>
    </row>
    <row r="1448" spans="1:38" hidden="1" x14ac:dyDescent="0.25">
      <c r="A1448" s="47">
        <v>105019.17</v>
      </c>
      <c r="B1448" s="48">
        <v>1</v>
      </c>
      <c r="C1448" s="49" t="s">
        <v>73</v>
      </c>
      <c r="D1448" s="50">
        <v>44319</v>
      </c>
      <c r="E1448" s="49" t="s">
        <v>176</v>
      </c>
      <c r="F1448" s="50">
        <v>44319</v>
      </c>
      <c r="G1448" s="49" t="s">
        <v>176</v>
      </c>
      <c r="H1448" s="51" t="s">
        <v>320</v>
      </c>
      <c r="I1448" s="49"/>
      <c r="J1448" s="49"/>
      <c r="K1448" s="49"/>
      <c r="L1448" s="52" t="s">
        <v>110</v>
      </c>
      <c r="M1448" s="51" t="s">
        <v>901</v>
      </c>
      <c r="N1448" s="51"/>
      <c r="O1448" s="49" t="s">
        <v>756</v>
      </c>
      <c r="P1448" s="51" t="s">
        <v>757</v>
      </c>
      <c r="Q1448" s="51"/>
      <c r="R1448" s="111"/>
      <c r="S1448" s="111"/>
      <c r="T1448" s="120"/>
      <c r="U1448" s="55" t="s">
        <v>32</v>
      </c>
      <c r="V1448" s="52"/>
      <c r="W1448" s="49"/>
      <c r="X1448" s="52" t="s">
        <v>43</v>
      </c>
      <c r="Y1448" s="49"/>
      <c r="Z1448" s="111" t="s">
        <v>20458</v>
      </c>
      <c r="AA1448" s="51"/>
      <c r="AB1448" s="54">
        <v>0</v>
      </c>
      <c r="AC1448" s="54">
        <v>0</v>
      </c>
      <c r="AD1448" s="54">
        <v>168700</v>
      </c>
      <c r="AE1448" s="54">
        <v>0</v>
      </c>
      <c r="AF1448" s="3">
        <f>SUM(Table2[[#This Row],[PE 2021 Obligations]],Table2[[#This Row],[ROW 2021 Obligations]],Table2[[#This Row],[Construction 2021 Obligations]],Table2[[#This Row],[Paving 2021 Obligations]])</f>
        <v>168700</v>
      </c>
      <c r="AG1448" s="54">
        <v>0</v>
      </c>
      <c r="AH1448" s="54">
        <v>0</v>
      </c>
      <c r="AI1448" s="54">
        <v>168700</v>
      </c>
      <c r="AJ1448" s="54">
        <v>0</v>
      </c>
      <c r="AK1448" s="54">
        <v>168700</v>
      </c>
      <c r="AL1448" s="49" t="s">
        <v>925</v>
      </c>
    </row>
    <row r="1449" spans="1:38" hidden="1" x14ac:dyDescent="0.25">
      <c r="A1449" s="13">
        <v>105020.17</v>
      </c>
      <c r="B1449" s="15">
        <v>1</v>
      </c>
      <c r="C1449" s="43" t="s">
        <v>73</v>
      </c>
      <c r="D1449" s="44">
        <v>44319</v>
      </c>
      <c r="E1449" s="43" t="s">
        <v>176</v>
      </c>
      <c r="F1449" s="44">
        <v>44319</v>
      </c>
      <c r="G1449" s="43" t="s">
        <v>176</v>
      </c>
      <c r="H1449" s="45" t="s">
        <v>317</v>
      </c>
      <c r="I1449" s="43"/>
      <c r="J1449" s="43"/>
      <c r="K1449" s="43"/>
      <c r="L1449" s="46" t="s">
        <v>110</v>
      </c>
      <c r="M1449" s="45" t="s">
        <v>901</v>
      </c>
      <c r="N1449" s="45"/>
      <c r="O1449" s="43" t="s">
        <v>756</v>
      </c>
      <c r="P1449" s="45" t="s">
        <v>757</v>
      </c>
      <c r="Q1449" s="45"/>
      <c r="R1449" s="112"/>
      <c r="S1449" s="112"/>
      <c r="T1449" s="59"/>
      <c r="U1449" s="56" t="s">
        <v>32</v>
      </c>
      <c r="V1449" s="46"/>
      <c r="W1449" s="43"/>
      <c r="X1449" s="46" t="s">
        <v>43</v>
      </c>
      <c r="Y1449" s="43"/>
      <c r="Z1449" s="111" t="s">
        <v>20458</v>
      </c>
      <c r="AA1449" s="45"/>
      <c r="AB1449" s="3">
        <v>0</v>
      </c>
      <c r="AC1449" s="3">
        <v>0</v>
      </c>
      <c r="AD1449" s="3">
        <v>44200</v>
      </c>
      <c r="AE1449" s="3">
        <v>0</v>
      </c>
      <c r="AF1449" s="3">
        <f>SUM(Table2[[#This Row],[PE 2021 Obligations]],Table2[[#This Row],[ROW 2021 Obligations]],Table2[[#This Row],[Construction 2021 Obligations]],Table2[[#This Row],[Paving 2021 Obligations]])</f>
        <v>44200</v>
      </c>
      <c r="AG1449" s="3">
        <v>0</v>
      </c>
      <c r="AH1449" s="3">
        <v>0</v>
      </c>
      <c r="AI1449" s="3">
        <v>44200</v>
      </c>
      <c r="AJ1449" s="3">
        <v>0</v>
      </c>
      <c r="AK1449" s="3">
        <v>44200</v>
      </c>
      <c r="AL1449" s="43" t="s">
        <v>926</v>
      </c>
    </row>
    <row r="1450" spans="1:38" hidden="1" x14ac:dyDescent="0.25">
      <c r="A1450" s="47">
        <v>105021.17</v>
      </c>
      <c r="B1450" s="48">
        <v>1</v>
      </c>
      <c r="C1450" s="49" t="s">
        <v>73</v>
      </c>
      <c r="D1450" s="50">
        <v>44319</v>
      </c>
      <c r="E1450" s="49" t="s">
        <v>176</v>
      </c>
      <c r="F1450" s="50">
        <v>44319</v>
      </c>
      <c r="G1450" s="49" t="s">
        <v>176</v>
      </c>
      <c r="H1450" s="51" t="s">
        <v>158</v>
      </c>
      <c r="I1450" s="49"/>
      <c r="J1450" s="49"/>
      <c r="K1450" s="49"/>
      <c r="L1450" s="52" t="s">
        <v>110</v>
      </c>
      <c r="M1450" s="51" t="s">
        <v>901</v>
      </c>
      <c r="N1450" s="51"/>
      <c r="O1450" s="49" t="s">
        <v>756</v>
      </c>
      <c r="P1450" s="51" t="s">
        <v>757</v>
      </c>
      <c r="Q1450" s="51"/>
      <c r="R1450" s="111"/>
      <c r="S1450" s="111"/>
      <c r="T1450" s="120"/>
      <c r="U1450" s="55" t="s">
        <v>32</v>
      </c>
      <c r="V1450" s="52"/>
      <c r="W1450" s="49"/>
      <c r="X1450" s="52" t="s">
        <v>43</v>
      </c>
      <c r="Y1450" s="49"/>
      <c r="Z1450" s="111" t="s">
        <v>20458</v>
      </c>
      <c r="AA1450" s="51"/>
      <c r="AB1450" s="54">
        <v>0</v>
      </c>
      <c r="AC1450" s="54">
        <v>0</v>
      </c>
      <c r="AD1450" s="54">
        <v>53000</v>
      </c>
      <c r="AE1450" s="54">
        <v>0</v>
      </c>
      <c r="AF1450" s="3">
        <f>SUM(Table2[[#This Row],[PE 2021 Obligations]],Table2[[#This Row],[ROW 2021 Obligations]],Table2[[#This Row],[Construction 2021 Obligations]],Table2[[#This Row],[Paving 2021 Obligations]])</f>
        <v>53000</v>
      </c>
      <c r="AG1450" s="54">
        <v>0</v>
      </c>
      <c r="AH1450" s="54">
        <v>0</v>
      </c>
      <c r="AI1450" s="54">
        <v>53000</v>
      </c>
      <c r="AJ1450" s="54">
        <v>0</v>
      </c>
      <c r="AK1450" s="54">
        <v>53000</v>
      </c>
      <c r="AL1450" s="49" t="s">
        <v>927</v>
      </c>
    </row>
    <row r="1451" spans="1:38" hidden="1" x14ac:dyDescent="0.25">
      <c r="A1451" s="13">
        <v>105022.17</v>
      </c>
      <c r="B1451" s="15">
        <v>2</v>
      </c>
      <c r="C1451" s="43" t="s">
        <v>73</v>
      </c>
      <c r="D1451" s="44">
        <v>44319</v>
      </c>
      <c r="E1451" s="43" t="s">
        <v>176</v>
      </c>
      <c r="F1451" s="44">
        <v>44319</v>
      </c>
      <c r="G1451" s="43" t="s">
        <v>176</v>
      </c>
      <c r="H1451" s="45" t="s">
        <v>312</v>
      </c>
      <c r="I1451" s="43"/>
      <c r="J1451" s="43"/>
      <c r="K1451" s="43"/>
      <c r="L1451" s="46" t="s">
        <v>110</v>
      </c>
      <c r="M1451" s="45" t="s">
        <v>901</v>
      </c>
      <c r="N1451" s="45"/>
      <c r="O1451" s="43" t="s">
        <v>756</v>
      </c>
      <c r="P1451" s="45" t="s">
        <v>757</v>
      </c>
      <c r="Q1451" s="45"/>
      <c r="R1451" s="112"/>
      <c r="S1451" s="112"/>
      <c r="T1451" s="59"/>
      <c r="U1451" s="56" t="s">
        <v>32</v>
      </c>
      <c r="V1451" s="46"/>
      <c r="W1451" s="43"/>
      <c r="X1451" s="46" t="s">
        <v>43</v>
      </c>
      <c r="Y1451" s="43"/>
      <c r="Z1451" s="111" t="s">
        <v>20458</v>
      </c>
      <c r="AA1451" s="45"/>
      <c r="AB1451" s="3">
        <v>0</v>
      </c>
      <c r="AC1451" s="3">
        <v>0</v>
      </c>
      <c r="AD1451" s="3">
        <v>44200</v>
      </c>
      <c r="AE1451" s="3">
        <v>0</v>
      </c>
      <c r="AF1451" s="3">
        <f>SUM(Table2[[#This Row],[PE 2021 Obligations]],Table2[[#This Row],[ROW 2021 Obligations]],Table2[[#This Row],[Construction 2021 Obligations]],Table2[[#This Row],[Paving 2021 Obligations]])</f>
        <v>44200</v>
      </c>
      <c r="AG1451" s="3">
        <v>0</v>
      </c>
      <c r="AH1451" s="3">
        <v>0</v>
      </c>
      <c r="AI1451" s="3">
        <v>44200</v>
      </c>
      <c r="AJ1451" s="3">
        <v>0</v>
      </c>
      <c r="AK1451" s="3">
        <v>44200</v>
      </c>
      <c r="AL1451" s="43" t="s">
        <v>928</v>
      </c>
    </row>
    <row r="1452" spans="1:38" hidden="1" x14ac:dyDescent="0.25">
      <c r="A1452" s="47">
        <v>105023.17</v>
      </c>
      <c r="B1452" s="48">
        <v>1</v>
      </c>
      <c r="C1452" s="49" t="s">
        <v>73</v>
      </c>
      <c r="D1452" s="50">
        <v>44319</v>
      </c>
      <c r="E1452" s="49" t="s">
        <v>176</v>
      </c>
      <c r="F1452" s="50">
        <v>44319</v>
      </c>
      <c r="G1452" s="49" t="s">
        <v>176</v>
      </c>
      <c r="H1452" s="51" t="s">
        <v>643</v>
      </c>
      <c r="I1452" s="49"/>
      <c r="J1452" s="49"/>
      <c r="K1452" s="49"/>
      <c r="L1452" s="52" t="s">
        <v>110</v>
      </c>
      <c r="M1452" s="51" t="s">
        <v>901</v>
      </c>
      <c r="N1452" s="51"/>
      <c r="O1452" s="49" t="s">
        <v>756</v>
      </c>
      <c r="P1452" s="51" t="s">
        <v>757</v>
      </c>
      <c r="Q1452" s="51"/>
      <c r="R1452" s="111"/>
      <c r="S1452" s="111"/>
      <c r="T1452" s="120"/>
      <c r="U1452" s="55" t="s">
        <v>32</v>
      </c>
      <c r="V1452" s="52"/>
      <c r="W1452" s="49"/>
      <c r="X1452" s="52" t="s">
        <v>43</v>
      </c>
      <c r="Y1452" s="49"/>
      <c r="Z1452" s="116" t="s">
        <v>20458</v>
      </c>
      <c r="AA1452" s="51"/>
      <c r="AB1452" s="54">
        <v>0</v>
      </c>
      <c r="AC1452" s="54">
        <v>0</v>
      </c>
      <c r="AD1452" s="54">
        <v>56700</v>
      </c>
      <c r="AE1452" s="54">
        <v>0</v>
      </c>
      <c r="AF1452" s="3">
        <f>SUM(Table2[[#This Row],[PE 2021 Obligations]],Table2[[#This Row],[ROW 2021 Obligations]],Table2[[#This Row],[Construction 2021 Obligations]],Table2[[#This Row],[Paving 2021 Obligations]])</f>
        <v>56700</v>
      </c>
      <c r="AG1452" s="54">
        <v>0</v>
      </c>
      <c r="AH1452" s="54">
        <v>0</v>
      </c>
      <c r="AI1452" s="54">
        <v>56700</v>
      </c>
      <c r="AJ1452" s="54">
        <v>0</v>
      </c>
      <c r="AK1452" s="54">
        <v>56700</v>
      </c>
      <c r="AL1452" s="49" t="s">
        <v>929</v>
      </c>
    </row>
    <row r="1453" spans="1:38" hidden="1" x14ac:dyDescent="0.25">
      <c r="A1453" s="13">
        <v>105024.17</v>
      </c>
      <c r="B1453" s="15">
        <v>1</v>
      </c>
      <c r="C1453" s="43" t="s">
        <v>73</v>
      </c>
      <c r="D1453" s="44">
        <v>44319</v>
      </c>
      <c r="E1453" s="43" t="s">
        <v>176</v>
      </c>
      <c r="F1453" s="44">
        <v>44319</v>
      </c>
      <c r="G1453" s="43" t="s">
        <v>176</v>
      </c>
      <c r="H1453" s="45" t="s">
        <v>289</v>
      </c>
      <c r="I1453" s="43"/>
      <c r="J1453" s="43"/>
      <c r="K1453" s="43"/>
      <c r="L1453" s="46" t="s">
        <v>110</v>
      </c>
      <c r="M1453" s="45" t="s">
        <v>901</v>
      </c>
      <c r="N1453" s="45"/>
      <c r="O1453" s="43" t="s">
        <v>756</v>
      </c>
      <c r="P1453" s="45" t="s">
        <v>757</v>
      </c>
      <c r="Q1453" s="45"/>
      <c r="R1453" s="112"/>
      <c r="S1453" s="112"/>
      <c r="T1453" s="59"/>
      <c r="U1453" s="56" t="s">
        <v>32</v>
      </c>
      <c r="V1453" s="46"/>
      <c r="W1453" s="43"/>
      <c r="X1453" s="46" t="s">
        <v>43</v>
      </c>
      <c r="Y1453" s="43"/>
      <c r="Z1453" s="111" t="s">
        <v>20458</v>
      </c>
      <c r="AA1453" s="45"/>
      <c r="AB1453" s="3">
        <v>0</v>
      </c>
      <c r="AC1453" s="3">
        <v>0</v>
      </c>
      <c r="AD1453" s="3">
        <v>44200</v>
      </c>
      <c r="AE1453" s="3">
        <v>0</v>
      </c>
      <c r="AF1453" s="3">
        <f>SUM(Table2[[#This Row],[PE 2021 Obligations]],Table2[[#This Row],[ROW 2021 Obligations]],Table2[[#This Row],[Construction 2021 Obligations]],Table2[[#This Row],[Paving 2021 Obligations]])</f>
        <v>44200</v>
      </c>
      <c r="AG1453" s="3">
        <v>0</v>
      </c>
      <c r="AH1453" s="3">
        <v>0</v>
      </c>
      <c r="AI1453" s="3">
        <v>44200</v>
      </c>
      <c r="AJ1453" s="3">
        <v>0</v>
      </c>
      <c r="AK1453" s="3">
        <v>44200</v>
      </c>
      <c r="AL1453" s="43" t="s">
        <v>930</v>
      </c>
    </row>
    <row r="1454" spans="1:38" hidden="1" x14ac:dyDescent="0.25">
      <c r="A1454" s="47">
        <v>105025.17</v>
      </c>
      <c r="B1454" s="48">
        <v>2</v>
      </c>
      <c r="C1454" s="49" t="s">
        <v>73</v>
      </c>
      <c r="D1454" s="50">
        <v>44319</v>
      </c>
      <c r="E1454" s="49" t="s">
        <v>176</v>
      </c>
      <c r="F1454" s="50">
        <v>44319</v>
      </c>
      <c r="G1454" s="49" t="s">
        <v>176</v>
      </c>
      <c r="H1454" s="51" t="s">
        <v>286</v>
      </c>
      <c r="I1454" s="49"/>
      <c r="J1454" s="49"/>
      <c r="K1454" s="49"/>
      <c r="L1454" s="52" t="s">
        <v>110</v>
      </c>
      <c r="M1454" s="51" t="s">
        <v>901</v>
      </c>
      <c r="N1454" s="51"/>
      <c r="O1454" s="49" t="s">
        <v>756</v>
      </c>
      <c r="P1454" s="51" t="s">
        <v>757</v>
      </c>
      <c r="Q1454" s="51"/>
      <c r="R1454" s="111"/>
      <c r="S1454" s="111"/>
      <c r="T1454" s="120"/>
      <c r="U1454" s="55" t="s">
        <v>32</v>
      </c>
      <c r="V1454" s="52"/>
      <c r="W1454" s="49"/>
      <c r="X1454" s="52" t="s">
        <v>43</v>
      </c>
      <c r="Y1454" s="49"/>
      <c r="Z1454" s="111" t="s">
        <v>20458</v>
      </c>
      <c r="AA1454" s="51"/>
      <c r="AB1454" s="54">
        <v>0</v>
      </c>
      <c r="AC1454" s="54">
        <v>0</v>
      </c>
      <c r="AD1454" s="54">
        <v>127100</v>
      </c>
      <c r="AE1454" s="54">
        <v>0</v>
      </c>
      <c r="AF1454" s="3">
        <f>SUM(Table2[[#This Row],[PE 2021 Obligations]],Table2[[#This Row],[ROW 2021 Obligations]],Table2[[#This Row],[Construction 2021 Obligations]],Table2[[#This Row],[Paving 2021 Obligations]])</f>
        <v>127100</v>
      </c>
      <c r="AG1454" s="54">
        <v>0</v>
      </c>
      <c r="AH1454" s="54">
        <v>0</v>
      </c>
      <c r="AI1454" s="54">
        <v>127100</v>
      </c>
      <c r="AJ1454" s="54">
        <v>0</v>
      </c>
      <c r="AK1454" s="54">
        <v>127100</v>
      </c>
      <c r="AL1454" s="49" t="s">
        <v>931</v>
      </c>
    </row>
    <row r="1455" spans="1:38" hidden="1" x14ac:dyDescent="0.25">
      <c r="A1455" s="13">
        <v>105026.17</v>
      </c>
      <c r="B1455" s="15">
        <v>1</v>
      </c>
      <c r="C1455" s="43" t="s">
        <v>73</v>
      </c>
      <c r="D1455" s="44">
        <v>44319</v>
      </c>
      <c r="E1455" s="43" t="s">
        <v>176</v>
      </c>
      <c r="F1455" s="44">
        <v>44319</v>
      </c>
      <c r="G1455" s="43" t="s">
        <v>176</v>
      </c>
      <c r="H1455" s="45" t="s">
        <v>283</v>
      </c>
      <c r="I1455" s="43"/>
      <c r="J1455" s="43"/>
      <c r="K1455" s="43"/>
      <c r="L1455" s="46" t="s">
        <v>110</v>
      </c>
      <c r="M1455" s="45" t="s">
        <v>901</v>
      </c>
      <c r="N1455" s="45"/>
      <c r="O1455" s="43" t="s">
        <v>756</v>
      </c>
      <c r="P1455" s="45" t="s">
        <v>757</v>
      </c>
      <c r="Q1455" s="45"/>
      <c r="R1455" s="112"/>
      <c r="S1455" s="112"/>
      <c r="T1455" s="59"/>
      <c r="U1455" s="56" t="s">
        <v>32</v>
      </c>
      <c r="V1455" s="46"/>
      <c r="W1455" s="43"/>
      <c r="X1455" s="46" t="s">
        <v>43</v>
      </c>
      <c r="Y1455" s="43"/>
      <c r="Z1455" s="116" t="s">
        <v>20458</v>
      </c>
      <c r="AA1455" s="45"/>
      <c r="AB1455" s="3">
        <v>0</v>
      </c>
      <c r="AC1455" s="3">
        <v>0</v>
      </c>
      <c r="AD1455" s="3">
        <v>48200</v>
      </c>
      <c r="AE1455" s="3">
        <v>0</v>
      </c>
      <c r="AF1455" s="3">
        <f>SUM(Table2[[#This Row],[PE 2021 Obligations]],Table2[[#This Row],[ROW 2021 Obligations]],Table2[[#This Row],[Construction 2021 Obligations]],Table2[[#This Row],[Paving 2021 Obligations]])</f>
        <v>48200</v>
      </c>
      <c r="AG1455" s="3">
        <v>0</v>
      </c>
      <c r="AH1455" s="3">
        <v>0</v>
      </c>
      <c r="AI1455" s="3">
        <v>48200</v>
      </c>
      <c r="AJ1455" s="3">
        <v>0</v>
      </c>
      <c r="AK1455" s="3">
        <v>48200</v>
      </c>
      <c r="AL1455" s="43" t="s">
        <v>932</v>
      </c>
    </row>
    <row r="1456" spans="1:38" hidden="1" x14ac:dyDescent="0.25">
      <c r="A1456" s="47">
        <v>105027.17</v>
      </c>
      <c r="B1456" s="48">
        <v>2</v>
      </c>
      <c r="C1456" s="49" t="s">
        <v>73</v>
      </c>
      <c r="D1456" s="50">
        <v>44319</v>
      </c>
      <c r="E1456" s="49" t="s">
        <v>176</v>
      </c>
      <c r="F1456" s="50">
        <v>44319</v>
      </c>
      <c r="G1456" s="49" t="s">
        <v>176</v>
      </c>
      <c r="H1456" s="51" t="s">
        <v>154</v>
      </c>
      <c r="I1456" s="49"/>
      <c r="J1456" s="49"/>
      <c r="K1456" s="49"/>
      <c r="L1456" s="52" t="s">
        <v>110</v>
      </c>
      <c r="M1456" s="51" t="s">
        <v>901</v>
      </c>
      <c r="N1456" s="51"/>
      <c r="O1456" s="49" t="s">
        <v>756</v>
      </c>
      <c r="P1456" s="51" t="s">
        <v>757</v>
      </c>
      <c r="Q1456" s="51"/>
      <c r="R1456" s="111"/>
      <c r="S1456" s="111"/>
      <c r="T1456" s="120"/>
      <c r="U1456" s="55" t="s">
        <v>32</v>
      </c>
      <c r="V1456" s="52"/>
      <c r="W1456" s="49"/>
      <c r="X1456" s="52" t="s">
        <v>43</v>
      </c>
      <c r="Y1456" s="49"/>
      <c r="Z1456" s="111" t="s">
        <v>20458</v>
      </c>
      <c r="AA1456" s="51"/>
      <c r="AB1456" s="54">
        <v>0</v>
      </c>
      <c r="AC1456" s="54">
        <v>0</v>
      </c>
      <c r="AD1456" s="54">
        <v>44200</v>
      </c>
      <c r="AE1456" s="54">
        <v>0</v>
      </c>
      <c r="AF1456" s="3">
        <f>SUM(Table2[[#This Row],[PE 2021 Obligations]],Table2[[#This Row],[ROW 2021 Obligations]],Table2[[#This Row],[Construction 2021 Obligations]],Table2[[#This Row],[Paving 2021 Obligations]])</f>
        <v>44200</v>
      </c>
      <c r="AG1456" s="54">
        <v>0</v>
      </c>
      <c r="AH1456" s="54">
        <v>0</v>
      </c>
      <c r="AI1456" s="54">
        <v>44200</v>
      </c>
      <c r="AJ1456" s="54">
        <v>0</v>
      </c>
      <c r="AK1456" s="54">
        <v>44200</v>
      </c>
      <c r="AL1456" s="49" t="s">
        <v>933</v>
      </c>
    </row>
    <row r="1457" spans="1:38" hidden="1" x14ac:dyDescent="0.25">
      <c r="A1457" s="13">
        <v>105028.17</v>
      </c>
      <c r="B1457" s="15">
        <v>1</v>
      </c>
      <c r="C1457" s="43" t="s">
        <v>73</v>
      </c>
      <c r="D1457" s="44">
        <v>44319</v>
      </c>
      <c r="E1457" s="43" t="s">
        <v>176</v>
      </c>
      <c r="F1457" s="44">
        <v>44319</v>
      </c>
      <c r="G1457" s="43" t="s">
        <v>176</v>
      </c>
      <c r="H1457" s="45" t="s">
        <v>146</v>
      </c>
      <c r="I1457" s="43"/>
      <c r="J1457" s="43"/>
      <c r="K1457" s="43"/>
      <c r="L1457" s="46" t="s">
        <v>110</v>
      </c>
      <c r="M1457" s="45" t="s">
        <v>901</v>
      </c>
      <c r="N1457" s="45"/>
      <c r="O1457" s="43" t="s">
        <v>756</v>
      </c>
      <c r="P1457" s="45" t="s">
        <v>757</v>
      </c>
      <c r="Q1457" s="45"/>
      <c r="R1457" s="112"/>
      <c r="S1457" s="112"/>
      <c r="T1457" s="59"/>
      <c r="U1457" s="56" t="s">
        <v>32</v>
      </c>
      <c r="V1457" s="46"/>
      <c r="W1457" s="43"/>
      <c r="X1457" s="46" t="s">
        <v>43</v>
      </c>
      <c r="Y1457" s="43"/>
      <c r="Z1457" s="116" t="s">
        <v>20458</v>
      </c>
      <c r="AA1457" s="45"/>
      <c r="AB1457" s="3">
        <v>0</v>
      </c>
      <c r="AC1457" s="3">
        <v>0</v>
      </c>
      <c r="AD1457" s="3">
        <v>68400</v>
      </c>
      <c r="AE1457" s="3">
        <v>0</v>
      </c>
      <c r="AF1457" s="3">
        <f>SUM(Table2[[#This Row],[PE 2021 Obligations]],Table2[[#This Row],[ROW 2021 Obligations]],Table2[[#This Row],[Construction 2021 Obligations]],Table2[[#This Row],[Paving 2021 Obligations]])</f>
        <v>68400</v>
      </c>
      <c r="AG1457" s="3">
        <v>0</v>
      </c>
      <c r="AH1457" s="3">
        <v>0</v>
      </c>
      <c r="AI1457" s="3">
        <v>68400</v>
      </c>
      <c r="AJ1457" s="3">
        <v>0</v>
      </c>
      <c r="AK1457" s="3">
        <v>68400</v>
      </c>
      <c r="AL1457" s="43" t="s">
        <v>934</v>
      </c>
    </row>
    <row r="1458" spans="1:38" hidden="1" x14ac:dyDescent="0.25">
      <c r="A1458" s="47">
        <v>105029.17</v>
      </c>
      <c r="B1458" s="48">
        <v>1</v>
      </c>
      <c r="C1458" s="49" t="s">
        <v>73</v>
      </c>
      <c r="D1458" s="50">
        <v>44319</v>
      </c>
      <c r="E1458" s="49" t="s">
        <v>176</v>
      </c>
      <c r="F1458" s="50">
        <v>44319</v>
      </c>
      <c r="G1458" s="49" t="s">
        <v>176</v>
      </c>
      <c r="H1458" s="51" t="s">
        <v>276</v>
      </c>
      <c r="I1458" s="49"/>
      <c r="J1458" s="49"/>
      <c r="K1458" s="49"/>
      <c r="L1458" s="52" t="s">
        <v>110</v>
      </c>
      <c r="M1458" s="51" t="s">
        <v>901</v>
      </c>
      <c r="N1458" s="51"/>
      <c r="O1458" s="49" t="s">
        <v>756</v>
      </c>
      <c r="P1458" s="51" t="s">
        <v>757</v>
      </c>
      <c r="Q1458" s="51"/>
      <c r="R1458" s="111"/>
      <c r="S1458" s="111"/>
      <c r="T1458" s="120"/>
      <c r="U1458" s="55" t="s">
        <v>32</v>
      </c>
      <c r="V1458" s="52"/>
      <c r="W1458" s="49"/>
      <c r="X1458" s="52" t="s">
        <v>43</v>
      </c>
      <c r="Y1458" s="49"/>
      <c r="Z1458" s="111" t="s">
        <v>20458</v>
      </c>
      <c r="AA1458" s="51"/>
      <c r="AB1458" s="54">
        <v>0</v>
      </c>
      <c r="AC1458" s="54">
        <v>0</v>
      </c>
      <c r="AD1458" s="54">
        <v>44200</v>
      </c>
      <c r="AE1458" s="54">
        <v>0</v>
      </c>
      <c r="AF1458" s="3">
        <f>SUM(Table2[[#This Row],[PE 2021 Obligations]],Table2[[#This Row],[ROW 2021 Obligations]],Table2[[#This Row],[Construction 2021 Obligations]],Table2[[#This Row],[Paving 2021 Obligations]])</f>
        <v>44200</v>
      </c>
      <c r="AG1458" s="54">
        <v>0</v>
      </c>
      <c r="AH1458" s="54">
        <v>0</v>
      </c>
      <c r="AI1458" s="54">
        <v>44200</v>
      </c>
      <c r="AJ1458" s="54">
        <v>0</v>
      </c>
      <c r="AK1458" s="54">
        <v>44200</v>
      </c>
      <c r="AL1458" s="49" t="s">
        <v>935</v>
      </c>
    </row>
    <row r="1459" spans="1:38" hidden="1" x14ac:dyDescent="0.25">
      <c r="A1459" s="13">
        <v>105030.17</v>
      </c>
      <c r="B1459" s="15">
        <v>2</v>
      </c>
      <c r="C1459" s="43" t="s">
        <v>73</v>
      </c>
      <c r="D1459" s="44">
        <v>44319</v>
      </c>
      <c r="E1459" s="43" t="s">
        <v>176</v>
      </c>
      <c r="F1459" s="44">
        <v>44319</v>
      </c>
      <c r="G1459" s="43" t="s">
        <v>176</v>
      </c>
      <c r="H1459" s="45" t="s">
        <v>267</v>
      </c>
      <c r="I1459" s="43"/>
      <c r="J1459" s="43"/>
      <c r="K1459" s="43"/>
      <c r="L1459" s="46" t="s">
        <v>110</v>
      </c>
      <c r="M1459" s="45" t="s">
        <v>901</v>
      </c>
      <c r="N1459" s="45"/>
      <c r="O1459" s="43" t="s">
        <v>756</v>
      </c>
      <c r="P1459" s="45" t="s">
        <v>757</v>
      </c>
      <c r="Q1459" s="45"/>
      <c r="R1459" s="112"/>
      <c r="S1459" s="112"/>
      <c r="T1459" s="59"/>
      <c r="U1459" s="56" t="s">
        <v>32</v>
      </c>
      <c r="V1459" s="46"/>
      <c r="W1459" s="43"/>
      <c r="X1459" s="46" t="s">
        <v>43</v>
      </c>
      <c r="Y1459" s="43"/>
      <c r="Z1459" s="116" t="s">
        <v>20458</v>
      </c>
      <c r="AA1459" s="45"/>
      <c r="AB1459" s="3">
        <v>0</v>
      </c>
      <c r="AC1459" s="3">
        <v>0</v>
      </c>
      <c r="AD1459" s="3">
        <v>50600</v>
      </c>
      <c r="AE1459" s="3">
        <v>0</v>
      </c>
      <c r="AF1459" s="3">
        <f>SUM(Table2[[#This Row],[PE 2021 Obligations]],Table2[[#This Row],[ROW 2021 Obligations]],Table2[[#This Row],[Construction 2021 Obligations]],Table2[[#This Row],[Paving 2021 Obligations]])</f>
        <v>50600</v>
      </c>
      <c r="AG1459" s="3">
        <v>0</v>
      </c>
      <c r="AH1459" s="3">
        <v>0</v>
      </c>
      <c r="AI1459" s="3">
        <v>50600</v>
      </c>
      <c r="AJ1459" s="3">
        <v>0</v>
      </c>
      <c r="AK1459" s="3">
        <v>50600</v>
      </c>
      <c r="AL1459" s="43" t="s">
        <v>936</v>
      </c>
    </row>
    <row r="1460" spans="1:38" hidden="1" x14ac:dyDescent="0.25">
      <c r="A1460" s="47">
        <v>105031.17</v>
      </c>
      <c r="B1460" s="48">
        <v>2</v>
      </c>
      <c r="C1460" s="49" t="s">
        <v>73</v>
      </c>
      <c r="D1460" s="50">
        <v>44319</v>
      </c>
      <c r="E1460" s="49" t="s">
        <v>176</v>
      </c>
      <c r="F1460" s="50">
        <v>44319</v>
      </c>
      <c r="G1460" s="49" t="s">
        <v>176</v>
      </c>
      <c r="H1460" s="51" t="s">
        <v>264</v>
      </c>
      <c r="I1460" s="49"/>
      <c r="J1460" s="49"/>
      <c r="K1460" s="49"/>
      <c r="L1460" s="52" t="s">
        <v>110</v>
      </c>
      <c r="M1460" s="51" t="s">
        <v>901</v>
      </c>
      <c r="N1460" s="51"/>
      <c r="O1460" s="49" t="s">
        <v>756</v>
      </c>
      <c r="P1460" s="51" t="s">
        <v>757</v>
      </c>
      <c r="Q1460" s="51"/>
      <c r="R1460" s="111"/>
      <c r="S1460" s="111"/>
      <c r="T1460" s="120"/>
      <c r="U1460" s="55" t="s">
        <v>32</v>
      </c>
      <c r="V1460" s="52"/>
      <c r="W1460" s="49"/>
      <c r="X1460" s="52" t="s">
        <v>43</v>
      </c>
      <c r="Y1460" s="49"/>
      <c r="Z1460" s="116" t="s">
        <v>20458</v>
      </c>
      <c r="AA1460" s="51"/>
      <c r="AB1460" s="54">
        <v>0</v>
      </c>
      <c r="AC1460" s="54">
        <v>0</v>
      </c>
      <c r="AD1460" s="54">
        <v>44200</v>
      </c>
      <c r="AE1460" s="54">
        <v>0</v>
      </c>
      <c r="AF1460" s="3">
        <f>SUM(Table2[[#This Row],[PE 2021 Obligations]],Table2[[#This Row],[ROW 2021 Obligations]],Table2[[#This Row],[Construction 2021 Obligations]],Table2[[#This Row],[Paving 2021 Obligations]])</f>
        <v>44200</v>
      </c>
      <c r="AG1460" s="54">
        <v>0</v>
      </c>
      <c r="AH1460" s="54">
        <v>0</v>
      </c>
      <c r="AI1460" s="54">
        <v>44200</v>
      </c>
      <c r="AJ1460" s="54">
        <v>0</v>
      </c>
      <c r="AK1460" s="54">
        <v>44200</v>
      </c>
      <c r="AL1460" s="49" t="s">
        <v>937</v>
      </c>
    </row>
    <row r="1461" spans="1:38" hidden="1" x14ac:dyDescent="0.25">
      <c r="A1461" s="13">
        <v>105032.17</v>
      </c>
      <c r="B1461" s="15">
        <v>2</v>
      </c>
      <c r="C1461" s="43" t="s">
        <v>73</v>
      </c>
      <c r="D1461" s="44">
        <v>44319</v>
      </c>
      <c r="E1461" s="43" t="s">
        <v>176</v>
      </c>
      <c r="F1461" s="44">
        <v>44319</v>
      </c>
      <c r="G1461" s="43" t="s">
        <v>176</v>
      </c>
      <c r="H1461" s="45" t="s">
        <v>252</v>
      </c>
      <c r="I1461" s="43"/>
      <c r="J1461" s="43"/>
      <c r="K1461" s="43"/>
      <c r="L1461" s="46" t="s">
        <v>110</v>
      </c>
      <c r="M1461" s="45" t="s">
        <v>901</v>
      </c>
      <c r="N1461" s="45"/>
      <c r="O1461" s="43" t="s">
        <v>756</v>
      </c>
      <c r="P1461" s="45" t="s">
        <v>757</v>
      </c>
      <c r="Q1461" s="45"/>
      <c r="R1461" s="112"/>
      <c r="S1461" s="112"/>
      <c r="T1461" s="59"/>
      <c r="U1461" s="56" t="s">
        <v>32</v>
      </c>
      <c r="V1461" s="46"/>
      <c r="W1461" s="43"/>
      <c r="X1461" s="46" t="s">
        <v>43</v>
      </c>
      <c r="Y1461" s="43"/>
      <c r="Z1461" s="116" t="s">
        <v>20458</v>
      </c>
      <c r="AA1461" s="45"/>
      <c r="AB1461" s="3">
        <v>0</v>
      </c>
      <c r="AC1461" s="3">
        <v>0</v>
      </c>
      <c r="AD1461" s="3">
        <v>44200</v>
      </c>
      <c r="AE1461" s="3">
        <v>0</v>
      </c>
      <c r="AF1461" s="3">
        <f>SUM(Table2[[#This Row],[PE 2021 Obligations]],Table2[[#This Row],[ROW 2021 Obligations]],Table2[[#This Row],[Construction 2021 Obligations]],Table2[[#This Row],[Paving 2021 Obligations]])</f>
        <v>44200</v>
      </c>
      <c r="AG1461" s="3">
        <v>0</v>
      </c>
      <c r="AH1461" s="3">
        <v>0</v>
      </c>
      <c r="AI1461" s="3">
        <v>44200</v>
      </c>
      <c r="AJ1461" s="3">
        <v>0</v>
      </c>
      <c r="AK1461" s="3">
        <v>44200</v>
      </c>
      <c r="AL1461" s="43" t="s">
        <v>938</v>
      </c>
    </row>
    <row r="1462" spans="1:38" hidden="1" x14ac:dyDescent="0.25">
      <c r="A1462" s="47">
        <v>105034.17</v>
      </c>
      <c r="B1462" s="48">
        <v>2</v>
      </c>
      <c r="C1462" s="49" t="s">
        <v>73</v>
      </c>
      <c r="D1462" s="50">
        <v>44319</v>
      </c>
      <c r="E1462" s="49" t="s">
        <v>176</v>
      </c>
      <c r="F1462" s="50">
        <v>44319</v>
      </c>
      <c r="G1462" s="49" t="s">
        <v>176</v>
      </c>
      <c r="H1462" s="51" t="s">
        <v>244</v>
      </c>
      <c r="I1462" s="49"/>
      <c r="J1462" s="49"/>
      <c r="K1462" s="49"/>
      <c r="L1462" s="52" t="s">
        <v>110</v>
      </c>
      <c r="M1462" s="51" t="s">
        <v>901</v>
      </c>
      <c r="N1462" s="51"/>
      <c r="O1462" s="49" t="s">
        <v>756</v>
      </c>
      <c r="P1462" s="51" t="s">
        <v>757</v>
      </c>
      <c r="Q1462" s="51"/>
      <c r="R1462" s="111"/>
      <c r="S1462" s="111"/>
      <c r="T1462" s="120"/>
      <c r="U1462" s="55" t="s">
        <v>32</v>
      </c>
      <c r="V1462" s="52"/>
      <c r="W1462" s="49"/>
      <c r="X1462" s="52" t="s">
        <v>43</v>
      </c>
      <c r="Y1462" s="49"/>
      <c r="Z1462" s="111" t="s">
        <v>20458</v>
      </c>
      <c r="AA1462" s="51"/>
      <c r="AB1462" s="54">
        <v>0</v>
      </c>
      <c r="AC1462" s="54">
        <v>0</v>
      </c>
      <c r="AD1462" s="54">
        <v>63100</v>
      </c>
      <c r="AE1462" s="54">
        <v>0</v>
      </c>
      <c r="AF1462" s="3">
        <f>SUM(Table2[[#This Row],[PE 2021 Obligations]],Table2[[#This Row],[ROW 2021 Obligations]],Table2[[#This Row],[Construction 2021 Obligations]],Table2[[#This Row],[Paving 2021 Obligations]])</f>
        <v>63100</v>
      </c>
      <c r="AG1462" s="54">
        <v>0</v>
      </c>
      <c r="AH1462" s="54">
        <v>0</v>
      </c>
      <c r="AI1462" s="54">
        <v>63100</v>
      </c>
      <c r="AJ1462" s="54">
        <v>0</v>
      </c>
      <c r="AK1462" s="54">
        <v>63100</v>
      </c>
      <c r="AL1462" s="49" t="s">
        <v>939</v>
      </c>
    </row>
    <row r="1463" spans="1:38" hidden="1" x14ac:dyDescent="0.25">
      <c r="A1463" s="13">
        <v>105035.17</v>
      </c>
      <c r="B1463" s="15">
        <v>2</v>
      </c>
      <c r="C1463" s="43" t="s">
        <v>73</v>
      </c>
      <c r="D1463" s="44">
        <v>44319</v>
      </c>
      <c r="E1463" s="43" t="s">
        <v>176</v>
      </c>
      <c r="F1463" s="44">
        <v>44319</v>
      </c>
      <c r="G1463" s="43" t="s">
        <v>176</v>
      </c>
      <c r="H1463" s="45" t="s">
        <v>241</v>
      </c>
      <c r="I1463" s="43"/>
      <c r="J1463" s="43"/>
      <c r="K1463" s="43"/>
      <c r="L1463" s="46" t="s">
        <v>110</v>
      </c>
      <c r="M1463" s="45" t="s">
        <v>901</v>
      </c>
      <c r="N1463" s="45"/>
      <c r="O1463" s="43" t="s">
        <v>756</v>
      </c>
      <c r="P1463" s="45" t="s">
        <v>757</v>
      </c>
      <c r="Q1463" s="45"/>
      <c r="R1463" s="112"/>
      <c r="S1463" s="112"/>
      <c r="T1463" s="59"/>
      <c r="U1463" s="56" t="s">
        <v>32</v>
      </c>
      <c r="V1463" s="46"/>
      <c r="W1463" s="43"/>
      <c r="X1463" s="46" t="s">
        <v>43</v>
      </c>
      <c r="Y1463" s="43"/>
      <c r="Z1463" s="116" t="s">
        <v>20458</v>
      </c>
      <c r="AA1463" s="45"/>
      <c r="AB1463" s="3">
        <v>0</v>
      </c>
      <c r="AC1463" s="3">
        <v>0</v>
      </c>
      <c r="AD1463" s="3">
        <v>52300</v>
      </c>
      <c r="AE1463" s="3">
        <v>0</v>
      </c>
      <c r="AF1463" s="3">
        <f>SUM(Table2[[#This Row],[PE 2021 Obligations]],Table2[[#This Row],[ROW 2021 Obligations]],Table2[[#This Row],[Construction 2021 Obligations]],Table2[[#This Row],[Paving 2021 Obligations]])</f>
        <v>52300</v>
      </c>
      <c r="AG1463" s="3">
        <v>0</v>
      </c>
      <c r="AH1463" s="3">
        <v>0</v>
      </c>
      <c r="AI1463" s="3">
        <v>52300</v>
      </c>
      <c r="AJ1463" s="3">
        <v>0</v>
      </c>
      <c r="AK1463" s="3">
        <v>52300</v>
      </c>
      <c r="AL1463" s="43" t="s">
        <v>940</v>
      </c>
    </row>
    <row r="1464" spans="1:38" hidden="1" x14ac:dyDescent="0.25">
      <c r="A1464" s="47">
        <v>105036.17</v>
      </c>
      <c r="B1464" s="48">
        <v>1</v>
      </c>
      <c r="C1464" s="49" t="s">
        <v>73</v>
      </c>
      <c r="D1464" s="50">
        <v>44319</v>
      </c>
      <c r="E1464" s="49" t="s">
        <v>176</v>
      </c>
      <c r="F1464" s="50">
        <v>44319</v>
      </c>
      <c r="G1464" s="49" t="s">
        <v>176</v>
      </c>
      <c r="H1464" s="51" t="s">
        <v>238</v>
      </c>
      <c r="I1464" s="49"/>
      <c r="J1464" s="49"/>
      <c r="K1464" s="49"/>
      <c r="L1464" s="52" t="s">
        <v>110</v>
      </c>
      <c r="M1464" s="51" t="s">
        <v>901</v>
      </c>
      <c r="N1464" s="51"/>
      <c r="O1464" s="49" t="s">
        <v>756</v>
      </c>
      <c r="P1464" s="51" t="s">
        <v>757</v>
      </c>
      <c r="Q1464" s="51"/>
      <c r="R1464" s="111"/>
      <c r="S1464" s="111"/>
      <c r="T1464" s="120"/>
      <c r="U1464" s="55" t="s">
        <v>32</v>
      </c>
      <c r="V1464" s="52"/>
      <c r="W1464" s="49"/>
      <c r="X1464" s="52" t="s">
        <v>43</v>
      </c>
      <c r="Y1464" s="49"/>
      <c r="Z1464" s="111" t="s">
        <v>20458</v>
      </c>
      <c r="AA1464" s="51"/>
      <c r="AB1464" s="54">
        <v>0</v>
      </c>
      <c r="AC1464" s="54">
        <v>0</v>
      </c>
      <c r="AD1464" s="54">
        <v>49400</v>
      </c>
      <c r="AE1464" s="54">
        <v>0</v>
      </c>
      <c r="AF1464" s="3">
        <f>SUM(Table2[[#This Row],[PE 2021 Obligations]],Table2[[#This Row],[ROW 2021 Obligations]],Table2[[#This Row],[Construction 2021 Obligations]],Table2[[#This Row],[Paving 2021 Obligations]])</f>
        <v>49400</v>
      </c>
      <c r="AG1464" s="54">
        <v>0</v>
      </c>
      <c r="AH1464" s="54">
        <v>0</v>
      </c>
      <c r="AI1464" s="54">
        <v>49400</v>
      </c>
      <c r="AJ1464" s="54">
        <v>0</v>
      </c>
      <c r="AK1464" s="54">
        <v>49400</v>
      </c>
      <c r="AL1464" s="49" t="s">
        <v>941</v>
      </c>
    </row>
    <row r="1465" spans="1:38" hidden="1" x14ac:dyDescent="0.25">
      <c r="A1465" s="13">
        <v>105037.17</v>
      </c>
      <c r="B1465" s="15">
        <v>2</v>
      </c>
      <c r="C1465" s="43" t="s">
        <v>73</v>
      </c>
      <c r="D1465" s="44">
        <v>44319</v>
      </c>
      <c r="E1465" s="43" t="s">
        <v>176</v>
      </c>
      <c r="F1465" s="44">
        <v>44319</v>
      </c>
      <c r="G1465" s="43" t="s">
        <v>176</v>
      </c>
      <c r="H1465" s="45" t="s">
        <v>235</v>
      </c>
      <c r="I1465" s="43"/>
      <c r="J1465" s="43"/>
      <c r="K1465" s="43"/>
      <c r="L1465" s="46" t="s">
        <v>110</v>
      </c>
      <c r="M1465" s="45" t="s">
        <v>901</v>
      </c>
      <c r="N1465" s="45"/>
      <c r="O1465" s="43" t="s">
        <v>756</v>
      </c>
      <c r="P1465" s="45" t="s">
        <v>757</v>
      </c>
      <c r="Q1465" s="45"/>
      <c r="R1465" s="112"/>
      <c r="S1465" s="112"/>
      <c r="T1465" s="59"/>
      <c r="U1465" s="56" t="s">
        <v>32</v>
      </c>
      <c r="V1465" s="46"/>
      <c r="W1465" s="43"/>
      <c r="X1465" s="46" t="s">
        <v>43</v>
      </c>
      <c r="Y1465" s="43"/>
      <c r="Z1465" s="116" t="s">
        <v>20458</v>
      </c>
      <c r="AA1465" s="45"/>
      <c r="AB1465" s="3">
        <v>0</v>
      </c>
      <c r="AC1465" s="3">
        <v>0</v>
      </c>
      <c r="AD1465" s="3">
        <v>44200</v>
      </c>
      <c r="AE1465" s="3">
        <v>0</v>
      </c>
      <c r="AF1465" s="3">
        <f>SUM(Table2[[#This Row],[PE 2021 Obligations]],Table2[[#This Row],[ROW 2021 Obligations]],Table2[[#This Row],[Construction 2021 Obligations]],Table2[[#This Row],[Paving 2021 Obligations]])</f>
        <v>44200</v>
      </c>
      <c r="AG1465" s="3">
        <v>0</v>
      </c>
      <c r="AH1465" s="3">
        <v>0</v>
      </c>
      <c r="AI1465" s="3">
        <v>44200</v>
      </c>
      <c r="AJ1465" s="3">
        <v>0</v>
      </c>
      <c r="AK1465" s="3">
        <v>44200</v>
      </c>
      <c r="AL1465" s="43" t="s">
        <v>942</v>
      </c>
    </row>
    <row r="1466" spans="1:38" hidden="1" x14ac:dyDescent="0.25">
      <c r="A1466" s="47">
        <v>105038.17</v>
      </c>
      <c r="B1466" s="48">
        <v>1</v>
      </c>
      <c r="C1466" s="49" t="s">
        <v>73</v>
      </c>
      <c r="D1466" s="50">
        <v>44319</v>
      </c>
      <c r="E1466" s="49" t="s">
        <v>176</v>
      </c>
      <c r="F1466" s="50">
        <v>44319</v>
      </c>
      <c r="G1466" s="49" t="s">
        <v>176</v>
      </c>
      <c r="H1466" s="51" t="s">
        <v>232</v>
      </c>
      <c r="I1466" s="49"/>
      <c r="J1466" s="49"/>
      <c r="K1466" s="49"/>
      <c r="L1466" s="52" t="s">
        <v>110</v>
      </c>
      <c r="M1466" s="51" t="s">
        <v>901</v>
      </c>
      <c r="N1466" s="51"/>
      <c r="O1466" s="49" t="s">
        <v>756</v>
      </c>
      <c r="P1466" s="51" t="s">
        <v>757</v>
      </c>
      <c r="Q1466" s="51"/>
      <c r="R1466" s="111"/>
      <c r="S1466" s="111"/>
      <c r="T1466" s="120"/>
      <c r="U1466" s="55" t="s">
        <v>32</v>
      </c>
      <c r="V1466" s="52"/>
      <c r="W1466" s="49"/>
      <c r="X1466" s="52" t="s">
        <v>43</v>
      </c>
      <c r="Y1466" s="49"/>
      <c r="Z1466" s="111" t="s">
        <v>20458</v>
      </c>
      <c r="AA1466" s="51"/>
      <c r="AB1466" s="54">
        <v>0</v>
      </c>
      <c r="AC1466" s="54">
        <v>0</v>
      </c>
      <c r="AD1466" s="54">
        <v>49100</v>
      </c>
      <c r="AE1466" s="54">
        <v>0</v>
      </c>
      <c r="AF1466" s="3">
        <f>SUM(Table2[[#This Row],[PE 2021 Obligations]],Table2[[#This Row],[ROW 2021 Obligations]],Table2[[#This Row],[Construction 2021 Obligations]],Table2[[#This Row],[Paving 2021 Obligations]])</f>
        <v>49100</v>
      </c>
      <c r="AG1466" s="54">
        <v>0</v>
      </c>
      <c r="AH1466" s="54">
        <v>0</v>
      </c>
      <c r="AI1466" s="54">
        <v>49100</v>
      </c>
      <c r="AJ1466" s="54">
        <v>0</v>
      </c>
      <c r="AK1466" s="54">
        <v>49100</v>
      </c>
      <c r="AL1466" s="49" t="s">
        <v>943</v>
      </c>
    </row>
    <row r="1467" spans="1:38" hidden="1" x14ac:dyDescent="0.25">
      <c r="A1467" s="13">
        <v>105039.17</v>
      </c>
      <c r="B1467" s="15">
        <v>1</v>
      </c>
      <c r="C1467" s="43" t="s">
        <v>73</v>
      </c>
      <c r="D1467" s="44">
        <v>44319</v>
      </c>
      <c r="E1467" s="43" t="s">
        <v>176</v>
      </c>
      <c r="F1467" s="44">
        <v>44319</v>
      </c>
      <c r="G1467" s="43" t="s">
        <v>176</v>
      </c>
      <c r="H1467" s="45" t="s">
        <v>133</v>
      </c>
      <c r="I1467" s="43"/>
      <c r="J1467" s="43"/>
      <c r="K1467" s="43"/>
      <c r="L1467" s="46" t="s">
        <v>110</v>
      </c>
      <c r="M1467" s="45" t="s">
        <v>901</v>
      </c>
      <c r="N1467" s="45"/>
      <c r="O1467" s="43" t="s">
        <v>756</v>
      </c>
      <c r="P1467" s="45" t="s">
        <v>757</v>
      </c>
      <c r="Q1467" s="45"/>
      <c r="R1467" s="112"/>
      <c r="S1467" s="112"/>
      <c r="T1467" s="59"/>
      <c r="U1467" s="56" t="s">
        <v>32</v>
      </c>
      <c r="V1467" s="46"/>
      <c r="W1467" s="43"/>
      <c r="X1467" s="46" t="s">
        <v>43</v>
      </c>
      <c r="Y1467" s="43"/>
      <c r="Z1467" s="116" t="s">
        <v>20458</v>
      </c>
      <c r="AA1467" s="45"/>
      <c r="AB1467" s="3">
        <v>0</v>
      </c>
      <c r="AC1467" s="3">
        <v>0</v>
      </c>
      <c r="AD1467" s="3">
        <v>50800</v>
      </c>
      <c r="AE1467" s="3">
        <v>0</v>
      </c>
      <c r="AF1467" s="3">
        <f>SUM(Table2[[#This Row],[PE 2021 Obligations]],Table2[[#This Row],[ROW 2021 Obligations]],Table2[[#This Row],[Construction 2021 Obligations]],Table2[[#This Row],[Paving 2021 Obligations]])</f>
        <v>50800</v>
      </c>
      <c r="AG1467" s="3">
        <v>0</v>
      </c>
      <c r="AH1467" s="3">
        <v>0</v>
      </c>
      <c r="AI1467" s="3">
        <v>50800</v>
      </c>
      <c r="AJ1467" s="3">
        <v>0</v>
      </c>
      <c r="AK1467" s="3">
        <v>50800</v>
      </c>
      <c r="AL1467" s="43" t="s">
        <v>944</v>
      </c>
    </row>
    <row r="1468" spans="1:38" hidden="1" x14ac:dyDescent="0.25">
      <c r="A1468" s="47">
        <v>105040.17</v>
      </c>
      <c r="B1468" s="48">
        <v>2</v>
      </c>
      <c r="C1468" s="49" t="s">
        <v>73</v>
      </c>
      <c r="D1468" s="50">
        <v>44319</v>
      </c>
      <c r="E1468" s="49" t="s">
        <v>176</v>
      </c>
      <c r="F1468" s="50">
        <v>44319</v>
      </c>
      <c r="G1468" s="49" t="s">
        <v>176</v>
      </c>
      <c r="H1468" s="51" t="s">
        <v>218</v>
      </c>
      <c r="I1468" s="49"/>
      <c r="J1468" s="49"/>
      <c r="K1468" s="49"/>
      <c r="L1468" s="52" t="s">
        <v>110</v>
      </c>
      <c r="M1468" s="51" t="s">
        <v>901</v>
      </c>
      <c r="N1468" s="51"/>
      <c r="O1468" s="49" t="s">
        <v>756</v>
      </c>
      <c r="P1468" s="51" t="s">
        <v>757</v>
      </c>
      <c r="Q1468" s="51"/>
      <c r="R1468" s="111"/>
      <c r="S1468" s="111"/>
      <c r="T1468" s="120"/>
      <c r="U1468" s="55" t="s">
        <v>32</v>
      </c>
      <c r="V1468" s="52"/>
      <c r="W1468" s="49"/>
      <c r="X1468" s="52" t="s">
        <v>43</v>
      </c>
      <c r="Y1468" s="49"/>
      <c r="Z1468" s="111" t="s">
        <v>20458</v>
      </c>
      <c r="AA1468" s="51"/>
      <c r="AB1468" s="54">
        <v>0</v>
      </c>
      <c r="AC1468" s="54">
        <v>0</v>
      </c>
      <c r="AD1468" s="54">
        <v>44200</v>
      </c>
      <c r="AE1468" s="54">
        <v>0</v>
      </c>
      <c r="AF1468" s="3">
        <f>SUM(Table2[[#This Row],[PE 2021 Obligations]],Table2[[#This Row],[ROW 2021 Obligations]],Table2[[#This Row],[Construction 2021 Obligations]],Table2[[#This Row],[Paving 2021 Obligations]])</f>
        <v>44200</v>
      </c>
      <c r="AG1468" s="54">
        <v>0</v>
      </c>
      <c r="AH1468" s="54">
        <v>0</v>
      </c>
      <c r="AI1468" s="54">
        <v>44200</v>
      </c>
      <c r="AJ1468" s="54">
        <v>0</v>
      </c>
      <c r="AK1468" s="54">
        <v>44200</v>
      </c>
      <c r="AL1468" s="49" t="s">
        <v>945</v>
      </c>
    </row>
    <row r="1469" spans="1:38" hidden="1" x14ac:dyDescent="0.25">
      <c r="A1469" s="13">
        <v>105041.17</v>
      </c>
      <c r="B1469" s="15">
        <v>1</v>
      </c>
      <c r="C1469" s="43" t="s">
        <v>73</v>
      </c>
      <c r="D1469" s="44">
        <v>44319</v>
      </c>
      <c r="E1469" s="43" t="s">
        <v>176</v>
      </c>
      <c r="F1469" s="44">
        <v>44319</v>
      </c>
      <c r="G1469" s="43" t="s">
        <v>176</v>
      </c>
      <c r="H1469" s="45" t="s">
        <v>215</v>
      </c>
      <c r="I1469" s="43"/>
      <c r="J1469" s="43"/>
      <c r="K1469" s="43"/>
      <c r="L1469" s="46" t="s">
        <v>110</v>
      </c>
      <c r="M1469" s="45" t="s">
        <v>901</v>
      </c>
      <c r="N1469" s="45"/>
      <c r="O1469" s="43" t="s">
        <v>756</v>
      </c>
      <c r="P1469" s="45" t="s">
        <v>757</v>
      </c>
      <c r="Q1469" s="45"/>
      <c r="R1469" s="112"/>
      <c r="S1469" s="112"/>
      <c r="T1469" s="59"/>
      <c r="U1469" s="56" t="s">
        <v>32</v>
      </c>
      <c r="V1469" s="46"/>
      <c r="W1469" s="43"/>
      <c r="X1469" s="46" t="s">
        <v>43</v>
      </c>
      <c r="Y1469" s="43"/>
      <c r="Z1469" s="116" t="s">
        <v>20458</v>
      </c>
      <c r="AA1469" s="45"/>
      <c r="AB1469" s="3">
        <v>0</v>
      </c>
      <c r="AC1469" s="3">
        <v>0</v>
      </c>
      <c r="AD1469" s="3">
        <v>48700</v>
      </c>
      <c r="AE1469" s="3">
        <v>0</v>
      </c>
      <c r="AF1469" s="3">
        <f>SUM(Table2[[#This Row],[PE 2021 Obligations]],Table2[[#This Row],[ROW 2021 Obligations]],Table2[[#This Row],[Construction 2021 Obligations]],Table2[[#This Row],[Paving 2021 Obligations]])</f>
        <v>48700</v>
      </c>
      <c r="AG1469" s="3">
        <v>0</v>
      </c>
      <c r="AH1469" s="3">
        <v>0</v>
      </c>
      <c r="AI1469" s="3">
        <v>48700</v>
      </c>
      <c r="AJ1469" s="3">
        <v>0</v>
      </c>
      <c r="AK1469" s="3">
        <v>48700</v>
      </c>
      <c r="AL1469" s="43" t="s">
        <v>946</v>
      </c>
    </row>
    <row r="1470" spans="1:38" hidden="1" x14ac:dyDescent="0.25">
      <c r="A1470" s="47">
        <v>105042.17</v>
      </c>
      <c r="B1470" s="48">
        <v>2</v>
      </c>
      <c r="C1470" s="49" t="s">
        <v>73</v>
      </c>
      <c r="D1470" s="50">
        <v>44319</v>
      </c>
      <c r="E1470" s="49" t="s">
        <v>176</v>
      </c>
      <c r="F1470" s="50">
        <v>44319</v>
      </c>
      <c r="G1470" s="49" t="s">
        <v>176</v>
      </c>
      <c r="H1470" s="51" t="s">
        <v>212</v>
      </c>
      <c r="I1470" s="49"/>
      <c r="J1470" s="49"/>
      <c r="K1470" s="49"/>
      <c r="L1470" s="52" t="s">
        <v>110</v>
      </c>
      <c r="M1470" s="51" t="s">
        <v>901</v>
      </c>
      <c r="N1470" s="51"/>
      <c r="O1470" s="49" t="s">
        <v>756</v>
      </c>
      <c r="P1470" s="51" t="s">
        <v>757</v>
      </c>
      <c r="Q1470" s="51"/>
      <c r="R1470" s="111"/>
      <c r="S1470" s="111"/>
      <c r="T1470" s="120"/>
      <c r="U1470" s="55" t="s">
        <v>32</v>
      </c>
      <c r="V1470" s="52"/>
      <c r="W1470" s="49"/>
      <c r="X1470" s="52" t="s">
        <v>43</v>
      </c>
      <c r="Y1470" s="49"/>
      <c r="Z1470" s="111" t="s">
        <v>20458</v>
      </c>
      <c r="AA1470" s="51"/>
      <c r="AB1470" s="54">
        <v>0</v>
      </c>
      <c r="AC1470" s="54">
        <v>0</v>
      </c>
      <c r="AD1470" s="54">
        <v>64900</v>
      </c>
      <c r="AE1470" s="54">
        <v>0</v>
      </c>
      <c r="AF1470" s="3">
        <f>SUM(Table2[[#This Row],[PE 2021 Obligations]],Table2[[#This Row],[ROW 2021 Obligations]],Table2[[#This Row],[Construction 2021 Obligations]],Table2[[#This Row],[Paving 2021 Obligations]])</f>
        <v>64900</v>
      </c>
      <c r="AG1470" s="54">
        <v>0</v>
      </c>
      <c r="AH1470" s="54">
        <v>0</v>
      </c>
      <c r="AI1470" s="54">
        <v>64900</v>
      </c>
      <c r="AJ1470" s="54">
        <v>0</v>
      </c>
      <c r="AK1470" s="54">
        <v>64900</v>
      </c>
      <c r="AL1470" s="49" t="s">
        <v>947</v>
      </c>
    </row>
    <row r="1471" spans="1:38" hidden="1" x14ac:dyDescent="0.25">
      <c r="A1471" s="13">
        <v>105043.17</v>
      </c>
      <c r="B1471" s="15">
        <v>1</v>
      </c>
      <c r="C1471" s="43" t="s">
        <v>73</v>
      </c>
      <c r="D1471" s="44">
        <v>44319</v>
      </c>
      <c r="E1471" s="43" t="s">
        <v>176</v>
      </c>
      <c r="F1471" s="44">
        <v>44319</v>
      </c>
      <c r="G1471" s="43" t="s">
        <v>176</v>
      </c>
      <c r="H1471" s="45" t="s">
        <v>209</v>
      </c>
      <c r="I1471" s="43"/>
      <c r="J1471" s="43"/>
      <c r="K1471" s="43"/>
      <c r="L1471" s="46" t="s">
        <v>110</v>
      </c>
      <c r="M1471" s="45" t="s">
        <v>901</v>
      </c>
      <c r="N1471" s="45"/>
      <c r="O1471" s="43" t="s">
        <v>756</v>
      </c>
      <c r="P1471" s="45" t="s">
        <v>757</v>
      </c>
      <c r="Q1471" s="45"/>
      <c r="R1471" s="112"/>
      <c r="S1471" s="112"/>
      <c r="T1471" s="59"/>
      <c r="U1471" s="56" t="s">
        <v>32</v>
      </c>
      <c r="V1471" s="46"/>
      <c r="W1471" s="43"/>
      <c r="X1471" s="46" t="s">
        <v>43</v>
      </c>
      <c r="Y1471" s="43"/>
      <c r="Z1471" s="111" t="s">
        <v>20458</v>
      </c>
      <c r="AA1471" s="45"/>
      <c r="AB1471" s="3">
        <v>0</v>
      </c>
      <c r="AC1471" s="3">
        <v>0</v>
      </c>
      <c r="AD1471" s="3">
        <v>74200</v>
      </c>
      <c r="AE1471" s="3">
        <v>0</v>
      </c>
      <c r="AF1471" s="3">
        <f>SUM(Table2[[#This Row],[PE 2021 Obligations]],Table2[[#This Row],[ROW 2021 Obligations]],Table2[[#This Row],[Construction 2021 Obligations]],Table2[[#This Row],[Paving 2021 Obligations]])</f>
        <v>74200</v>
      </c>
      <c r="AG1471" s="3">
        <v>0</v>
      </c>
      <c r="AH1471" s="3">
        <v>0</v>
      </c>
      <c r="AI1471" s="3">
        <v>74200</v>
      </c>
      <c r="AJ1471" s="3">
        <v>0</v>
      </c>
      <c r="AK1471" s="3">
        <v>74200</v>
      </c>
      <c r="AL1471" s="43" t="s">
        <v>948</v>
      </c>
    </row>
    <row r="1472" spans="1:38" hidden="1" x14ac:dyDescent="0.25">
      <c r="A1472" s="47">
        <v>105044.17</v>
      </c>
      <c r="B1472" s="48">
        <v>2</v>
      </c>
      <c r="C1472" s="49" t="s">
        <v>73</v>
      </c>
      <c r="D1472" s="50">
        <v>44319</v>
      </c>
      <c r="E1472" s="49" t="s">
        <v>176</v>
      </c>
      <c r="F1472" s="50">
        <v>44319</v>
      </c>
      <c r="G1472" s="49" t="s">
        <v>176</v>
      </c>
      <c r="H1472" s="51" t="s">
        <v>206</v>
      </c>
      <c r="I1472" s="49"/>
      <c r="J1472" s="49"/>
      <c r="K1472" s="49"/>
      <c r="L1472" s="52" t="s">
        <v>110</v>
      </c>
      <c r="M1472" s="51" t="s">
        <v>901</v>
      </c>
      <c r="N1472" s="51"/>
      <c r="O1472" s="49" t="s">
        <v>756</v>
      </c>
      <c r="P1472" s="51" t="s">
        <v>757</v>
      </c>
      <c r="Q1472" s="51"/>
      <c r="R1472" s="111"/>
      <c r="S1472" s="111"/>
      <c r="T1472" s="120"/>
      <c r="U1472" s="55" t="s">
        <v>32</v>
      </c>
      <c r="V1472" s="52"/>
      <c r="W1472" s="49"/>
      <c r="X1472" s="52" t="s">
        <v>43</v>
      </c>
      <c r="Y1472" s="49"/>
      <c r="Z1472" s="111" t="s">
        <v>20458</v>
      </c>
      <c r="AA1472" s="51"/>
      <c r="AB1472" s="54">
        <v>0</v>
      </c>
      <c r="AC1472" s="54">
        <v>0</v>
      </c>
      <c r="AD1472" s="54">
        <v>44200</v>
      </c>
      <c r="AE1472" s="54">
        <v>0</v>
      </c>
      <c r="AF1472" s="3">
        <f>SUM(Table2[[#This Row],[PE 2021 Obligations]],Table2[[#This Row],[ROW 2021 Obligations]],Table2[[#This Row],[Construction 2021 Obligations]],Table2[[#This Row],[Paving 2021 Obligations]])</f>
        <v>44200</v>
      </c>
      <c r="AG1472" s="54">
        <v>0</v>
      </c>
      <c r="AH1472" s="54">
        <v>0</v>
      </c>
      <c r="AI1472" s="54">
        <v>44200</v>
      </c>
      <c r="AJ1472" s="54">
        <v>0</v>
      </c>
      <c r="AK1472" s="54">
        <v>44200</v>
      </c>
      <c r="AL1472" s="49" t="s">
        <v>949</v>
      </c>
    </row>
    <row r="1473" spans="1:38" hidden="1" x14ac:dyDescent="0.25">
      <c r="A1473" s="13">
        <v>105045.17</v>
      </c>
      <c r="B1473" s="15">
        <v>1</v>
      </c>
      <c r="C1473" s="43" t="s">
        <v>73</v>
      </c>
      <c r="D1473" s="44">
        <v>44319</v>
      </c>
      <c r="E1473" s="43" t="s">
        <v>176</v>
      </c>
      <c r="F1473" s="44">
        <v>44319</v>
      </c>
      <c r="G1473" s="43" t="s">
        <v>176</v>
      </c>
      <c r="H1473" s="45" t="s">
        <v>196</v>
      </c>
      <c r="I1473" s="43"/>
      <c r="J1473" s="43"/>
      <c r="K1473" s="43"/>
      <c r="L1473" s="46" t="s">
        <v>110</v>
      </c>
      <c r="M1473" s="45" t="s">
        <v>901</v>
      </c>
      <c r="N1473" s="45"/>
      <c r="O1473" s="43" t="s">
        <v>756</v>
      </c>
      <c r="P1473" s="45" t="s">
        <v>757</v>
      </c>
      <c r="Q1473" s="45"/>
      <c r="R1473" s="112"/>
      <c r="S1473" s="112"/>
      <c r="T1473" s="59"/>
      <c r="U1473" s="56" t="s">
        <v>32</v>
      </c>
      <c r="V1473" s="46"/>
      <c r="W1473" s="43"/>
      <c r="X1473" s="46" t="s">
        <v>43</v>
      </c>
      <c r="Y1473" s="43"/>
      <c r="Z1473" s="116" t="s">
        <v>20458</v>
      </c>
      <c r="AA1473" s="45"/>
      <c r="AB1473" s="3">
        <v>0</v>
      </c>
      <c r="AC1473" s="3">
        <v>0</v>
      </c>
      <c r="AD1473" s="3">
        <v>53000</v>
      </c>
      <c r="AE1473" s="3">
        <v>0</v>
      </c>
      <c r="AF1473" s="3">
        <f>SUM(Table2[[#This Row],[PE 2021 Obligations]],Table2[[#This Row],[ROW 2021 Obligations]],Table2[[#This Row],[Construction 2021 Obligations]],Table2[[#This Row],[Paving 2021 Obligations]])</f>
        <v>53000</v>
      </c>
      <c r="AG1473" s="3">
        <v>0</v>
      </c>
      <c r="AH1473" s="3">
        <v>0</v>
      </c>
      <c r="AI1473" s="3">
        <v>53000</v>
      </c>
      <c r="AJ1473" s="3">
        <v>0</v>
      </c>
      <c r="AK1473" s="3">
        <v>53000</v>
      </c>
      <c r="AL1473" s="43" t="s">
        <v>950</v>
      </c>
    </row>
    <row r="1474" spans="1:38" hidden="1" x14ac:dyDescent="0.25">
      <c r="A1474" s="47">
        <v>105189.17</v>
      </c>
      <c r="B1474" s="48">
        <v>3</v>
      </c>
      <c r="C1474" s="49" t="s">
        <v>73</v>
      </c>
      <c r="D1474" s="50">
        <v>44319</v>
      </c>
      <c r="E1474" s="49" t="s">
        <v>176</v>
      </c>
      <c r="F1474" s="50">
        <v>44319</v>
      </c>
      <c r="G1474" s="49" t="s">
        <v>176</v>
      </c>
      <c r="H1474" s="51" t="s">
        <v>434</v>
      </c>
      <c r="I1474" s="49"/>
      <c r="J1474" s="49"/>
      <c r="K1474" s="49"/>
      <c r="L1474" s="52" t="s">
        <v>110</v>
      </c>
      <c r="M1474" s="51" t="s">
        <v>901</v>
      </c>
      <c r="N1474" s="51"/>
      <c r="O1474" s="49" t="s">
        <v>756</v>
      </c>
      <c r="P1474" s="51" t="s">
        <v>757</v>
      </c>
      <c r="Q1474" s="51"/>
      <c r="R1474" s="111"/>
      <c r="S1474" s="111"/>
      <c r="T1474" s="120"/>
      <c r="U1474" s="55" t="s">
        <v>32</v>
      </c>
      <c r="V1474" s="52"/>
      <c r="W1474" s="49"/>
      <c r="X1474" s="52" t="s">
        <v>43</v>
      </c>
      <c r="Y1474" s="49"/>
      <c r="Z1474" s="111" t="s">
        <v>20458</v>
      </c>
      <c r="AA1474" s="51"/>
      <c r="AB1474" s="54">
        <v>0</v>
      </c>
      <c r="AC1474" s="54">
        <v>0</v>
      </c>
      <c r="AD1474" s="54">
        <v>93500</v>
      </c>
      <c r="AE1474" s="54">
        <v>0</v>
      </c>
      <c r="AF1474" s="3">
        <f>SUM(Table2[[#This Row],[PE 2021 Obligations]],Table2[[#This Row],[ROW 2021 Obligations]],Table2[[#This Row],[Construction 2021 Obligations]],Table2[[#This Row],[Paving 2021 Obligations]])</f>
        <v>93500</v>
      </c>
      <c r="AG1474" s="54">
        <v>0</v>
      </c>
      <c r="AH1474" s="54">
        <v>0</v>
      </c>
      <c r="AI1474" s="54">
        <v>93500</v>
      </c>
      <c r="AJ1474" s="54">
        <v>0</v>
      </c>
      <c r="AK1474" s="54">
        <v>93500</v>
      </c>
      <c r="AL1474" s="49" t="s">
        <v>951</v>
      </c>
    </row>
    <row r="1475" spans="1:38" hidden="1" x14ac:dyDescent="0.25">
      <c r="A1475" s="13">
        <v>105190.17</v>
      </c>
      <c r="B1475" s="15">
        <v>3</v>
      </c>
      <c r="C1475" s="43" t="s">
        <v>73</v>
      </c>
      <c r="D1475" s="44">
        <v>44319</v>
      </c>
      <c r="E1475" s="43" t="s">
        <v>176</v>
      </c>
      <c r="F1475" s="44">
        <v>44319</v>
      </c>
      <c r="G1475" s="43" t="s">
        <v>176</v>
      </c>
      <c r="H1475" s="45" t="s">
        <v>437</v>
      </c>
      <c r="I1475" s="43"/>
      <c r="J1475" s="43"/>
      <c r="K1475" s="43"/>
      <c r="L1475" s="46" t="s">
        <v>110</v>
      </c>
      <c r="M1475" s="45" t="s">
        <v>901</v>
      </c>
      <c r="N1475" s="45"/>
      <c r="O1475" s="43" t="s">
        <v>756</v>
      </c>
      <c r="P1475" s="45" t="s">
        <v>757</v>
      </c>
      <c r="Q1475" s="45"/>
      <c r="R1475" s="112"/>
      <c r="S1475" s="112"/>
      <c r="T1475" s="59"/>
      <c r="U1475" s="56" t="s">
        <v>32</v>
      </c>
      <c r="V1475" s="46"/>
      <c r="W1475" s="43"/>
      <c r="X1475" s="46" t="s">
        <v>43</v>
      </c>
      <c r="Y1475" s="43"/>
      <c r="Z1475" s="111" t="s">
        <v>20458</v>
      </c>
      <c r="AA1475" s="45"/>
      <c r="AB1475" s="3">
        <v>0</v>
      </c>
      <c r="AC1475" s="3">
        <v>0</v>
      </c>
      <c r="AD1475" s="3">
        <v>76100</v>
      </c>
      <c r="AE1475" s="3">
        <v>0</v>
      </c>
      <c r="AF1475" s="3">
        <f>SUM(Table2[[#This Row],[PE 2021 Obligations]],Table2[[#This Row],[ROW 2021 Obligations]],Table2[[#This Row],[Construction 2021 Obligations]],Table2[[#This Row],[Paving 2021 Obligations]])</f>
        <v>76100</v>
      </c>
      <c r="AG1475" s="3">
        <v>0</v>
      </c>
      <c r="AH1475" s="3">
        <v>0</v>
      </c>
      <c r="AI1475" s="3">
        <v>76100</v>
      </c>
      <c r="AJ1475" s="3">
        <v>0</v>
      </c>
      <c r="AK1475" s="3">
        <v>76100</v>
      </c>
      <c r="AL1475" s="43" t="s">
        <v>952</v>
      </c>
    </row>
    <row r="1476" spans="1:38" hidden="1" x14ac:dyDescent="0.25">
      <c r="A1476" s="47">
        <v>105191.17</v>
      </c>
      <c r="B1476" s="48">
        <v>4</v>
      </c>
      <c r="C1476" s="49" t="s">
        <v>73</v>
      </c>
      <c r="D1476" s="50">
        <v>44319</v>
      </c>
      <c r="E1476" s="49" t="s">
        <v>176</v>
      </c>
      <c r="F1476" s="50">
        <v>44319</v>
      </c>
      <c r="G1476" s="49" t="s">
        <v>176</v>
      </c>
      <c r="H1476" s="51" t="s">
        <v>428</v>
      </c>
      <c r="I1476" s="49"/>
      <c r="J1476" s="49"/>
      <c r="K1476" s="49"/>
      <c r="L1476" s="52" t="s">
        <v>110</v>
      </c>
      <c r="M1476" s="51" t="s">
        <v>901</v>
      </c>
      <c r="N1476" s="51"/>
      <c r="O1476" s="49" t="s">
        <v>756</v>
      </c>
      <c r="P1476" s="51" t="s">
        <v>757</v>
      </c>
      <c r="Q1476" s="51"/>
      <c r="R1476" s="111"/>
      <c r="S1476" s="111"/>
      <c r="T1476" s="120"/>
      <c r="U1476" s="55" t="s">
        <v>32</v>
      </c>
      <c r="V1476" s="52"/>
      <c r="W1476" s="49"/>
      <c r="X1476" s="52" t="s">
        <v>43</v>
      </c>
      <c r="Y1476" s="49"/>
      <c r="Z1476" s="116" t="s">
        <v>20458</v>
      </c>
      <c r="AA1476" s="51"/>
      <c r="AB1476" s="54">
        <v>0</v>
      </c>
      <c r="AC1476" s="54">
        <v>0</v>
      </c>
      <c r="AD1476" s="54">
        <v>53900</v>
      </c>
      <c r="AE1476" s="54">
        <v>0</v>
      </c>
      <c r="AF1476" s="3">
        <f>SUM(Table2[[#This Row],[PE 2021 Obligations]],Table2[[#This Row],[ROW 2021 Obligations]],Table2[[#This Row],[Construction 2021 Obligations]],Table2[[#This Row],[Paving 2021 Obligations]])</f>
        <v>53900</v>
      </c>
      <c r="AG1476" s="54">
        <v>0</v>
      </c>
      <c r="AH1476" s="54">
        <v>0</v>
      </c>
      <c r="AI1476" s="54">
        <v>53900</v>
      </c>
      <c r="AJ1476" s="54">
        <v>0</v>
      </c>
      <c r="AK1476" s="54">
        <v>53900</v>
      </c>
      <c r="AL1476" s="49" t="s">
        <v>953</v>
      </c>
    </row>
    <row r="1477" spans="1:38" hidden="1" x14ac:dyDescent="0.25">
      <c r="A1477" s="13">
        <v>105192.17</v>
      </c>
      <c r="B1477" s="15">
        <v>3</v>
      </c>
      <c r="C1477" s="43" t="s">
        <v>73</v>
      </c>
      <c r="D1477" s="44">
        <v>44319</v>
      </c>
      <c r="E1477" s="43" t="s">
        <v>176</v>
      </c>
      <c r="F1477" s="44">
        <v>44319</v>
      </c>
      <c r="G1477" s="43" t="s">
        <v>176</v>
      </c>
      <c r="H1477" s="45" t="s">
        <v>425</v>
      </c>
      <c r="I1477" s="43"/>
      <c r="J1477" s="43"/>
      <c r="K1477" s="43"/>
      <c r="L1477" s="46" t="s">
        <v>110</v>
      </c>
      <c r="M1477" s="45" t="s">
        <v>901</v>
      </c>
      <c r="N1477" s="45"/>
      <c r="O1477" s="43" t="s">
        <v>756</v>
      </c>
      <c r="P1477" s="45" t="s">
        <v>757</v>
      </c>
      <c r="Q1477" s="45"/>
      <c r="R1477" s="112"/>
      <c r="S1477" s="112"/>
      <c r="T1477" s="59"/>
      <c r="U1477" s="56" t="s">
        <v>32</v>
      </c>
      <c r="V1477" s="46"/>
      <c r="W1477" s="43"/>
      <c r="X1477" s="46" t="s">
        <v>43</v>
      </c>
      <c r="Y1477" s="43"/>
      <c r="Z1477" s="111" t="s">
        <v>20458</v>
      </c>
      <c r="AA1477" s="45"/>
      <c r="AB1477" s="3">
        <v>0</v>
      </c>
      <c r="AC1477" s="3">
        <v>0</v>
      </c>
      <c r="AD1477" s="3">
        <v>46000</v>
      </c>
      <c r="AE1477" s="3">
        <v>0</v>
      </c>
      <c r="AF1477" s="3">
        <f>SUM(Table2[[#This Row],[PE 2021 Obligations]],Table2[[#This Row],[ROW 2021 Obligations]],Table2[[#This Row],[Construction 2021 Obligations]],Table2[[#This Row],[Paving 2021 Obligations]])</f>
        <v>46000</v>
      </c>
      <c r="AG1477" s="3">
        <v>0</v>
      </c>
      <c r="AH1477" s="3">
        <v>0</v>
      </c>
      <c r="AI1477" s="3">
        <v>46000</v>
      </c>
      <c r="AJ1477" s="3">
        <v>0</v>
      </c>
      <c r="AK1477" s="3">
        <v>46000</v>
      </c>
      <c r="AL1477" s="43" t="s">
        <v>954</v>
      </c>
    </row>
    <row r="1478" spans="1:38" hidden="1" x14ac:dyDescent="0.25">
      <c r="A1478" s="47">
        <v>105193.17</v>
      </c>
      <c r="B1478" s="48">
        <v>3</v>
      </c>
      <c r="C1478" s="49" t="s">
        <v>73</v>
      </c>
      <c r="D1478" s="50">
        <v>44319</v>
      </c>
      <c r="E1478" s="49" t="s">
        <v>176</v>
      </c>
      <c r="F1478" s="50">
        <v>44319</v>
      </c>
      <c r="G1478" s="49" t="s">
        <v>176</v>
      </c>
      <c r="H1478" s="51" t="s">
        <v>955</v>
      </c>
      <c r="I1478" s="49"/>
      <c r="J1478" s="49"/>
      <c r="K1478" s="49"/>
      <c r="L1478" s="52" t="s">
        <v>110</v>
      </c>
      <c r="M1478" s="51" t="s">
        <v>901</v>
      </c>
      <c r="N1478" s="51"/>
      <c r="O1478" s="49" t="s">
        <v>756</v>
      </c>
      <c r="P1478" s="51" t="s">
        <v>757</v>
      </c>
      <c r="Q1478" s="51"/>
      <c r="R1478" s="111"/>
      <c r="S1478" s="111"/>
      <c r="T1478" s="120"/>
      <c r="U1478" s="55" t="s">
        <v>32</v>
      </c>
      <c r="V1478" s="52"/>
      <c r="W1478" s="49"/>
      <c r="X1478" s="52" t="s">
        <v>43</v>
      </c>
      <c r="Y1478" s="49"/>
      <c r="Z1478" s="116" t="s">
        <v>20458</v>
      </c>
      <c r="AA1478" s="51"/>
      <c r="AB1478" s="54">
        <v>0</v>
      </c>
      <c r="AC1478" s="54">
        <v>0</v>
      </c>
      <c r="AD1478" s="54">
        <v>44200</v>
      </c>
      <c r="AE1478" s="54">
        <v>0</v>
      </c>
      <c r="AF1478" s="3">
        <f>SUM(Table2[[#This Row],[PE 2021 Obligations]],Table2[[#This Row],[ROW 2021 Obligations]],Table2[[#This Row],[Construction 2021 Obligations]],Table2[[#This Row],[Paving 2021 Obligations]])</f>
        <v>44200</v>
      </c>
      <c r="AG1478" s="54">
        <v>0</v>
      </c>
      <c r="AH1478" s="54">
        <v>0</v>
      </c>
      <c r="AI1478" s="54">
        <v>44200</v>
      </c>
      <c r="AJ1478" s="54">
        <v>0</v>
      </c>
      <c r="AK1478" s="54">
        <v>44200</v>
      </c>
      <c r="AL1478" s="49" t="s">
        <v>956</v>
      </c>
    </row>
    <row r="1479" spans="1:38" hidden="1" x14ac:dyDescent="0.25">
      <c r="A1479" s="13">
        <v>105194.17</v>
      </c>
      <c r="B1479" s="15">
        <v>4</v>
      </c>
      <c r="C1479" s="43" t="s">
        <v>73</v>
      </c>
      <c r="D1479" s="44">
        <v>44319</v>
      </c>
      <c r="E1479" s="43" t="s">
        <v>176</v>
      </c>
      <c r="F1479" s="44">
        <v>44319</v>
      </c>
      <c r="G1479" s="43" t="s">
        <v>176</v>
      </c>
      <c r="H1479" s="45" t="s">
        <v>92</v>
      </c>
      <c r="I1479" s="43"/>
      <c r="J1479" s="43"/>
      <c r="K1479" s="43"/>
      <c r="L1479" s="46" t="s">
        <v>110</v>
      </c>
      <c r="M1479" s="45" t="s">
        <v>901</v>
      </c>
      <c r="N1479" s="45"/>
      <c r="O1479" s="43" t="s">
        <v>756</v>
      </c>
      <c r="P1479" s="45" t="s">
        <v>757</v>
      </c>
      <c r="Q1479" s="45"/>
      <c r="R1479" s="112"/>
      <c r="S1479" s="112"/>
      <c r="T1479" s="59"/>
      <c r="U1479" s="56" t="s">
        <v>32</v>
      </c>
      <c r="V1479" s="46"/>
      <c r="W1479" s="43"/>
      <c r="X1479" s="46" t="s">
        <v>43</v>
      </c>
      <c r="Y1479" s="43"/>
      <c r="Z1479" s="111" t="s">
        <v>20458</v>
      </c>
      <c r="AA1479" s="45"/>
      <c r="AB1479" s="3">
        <v>0</v>
      </c>
      <c r="AC1479" s="3">
        <v>0</v>
      </c>
      <c r="AD1479" s="3">
        <v>53600</v>
      </c>
      <c r="AE1479" s="3">
        <v>0</v>
      </c>
      <c r="AF1479" s="3">
        <f>SUM(Table2[[#This Row],[PE 2021 Obligations]],Table2[[#This Row],[ROW 2021 Obligations]],Table2[[#This Row],[Construction 2021 Obligations]],Table2[[#This Row],[Paving 2021 Obligations]])</f>
        <v>53600</v>
      </c>
      <c r="AG1479" s="3">
        <v>0</v>
      </c>
      <c r="AH1479" s="3">
        <v>0</v>
      </c>
      <c r="AI1479" s="3">
        <v>53600</v>
      </c>
      <c r="AJ1479" s="3">
        <v>0</v>
      </c>
      <c r="AK1479" s="3">
        <v>53600</v>
      </c>
      <c r="AL1479" s="43" t="s">
        <v>957</v>
      </c>
    </row>
    <row r="1480" spans="1:38" hidden="1" x14ac:dyDescent="0.25">
      <c r="A1480" s="47">
        <v>105195.17</v>
      </c>
      <c r="B1480" s="48">
        <v>3</v>
      </c>
      <c r="C1480" s="49" t="s">
        <v>73</v>
      </c>
      <c r="D1480" s="50">
        <v>44319</v>
      </c>
      <c r="E1480" s="49" t="s">
        <v>176</v>
      </c>
      <c r="F1480" s="50">
        <v>44319</v>
      </c>
      <c r="G1480" s="49" t="s">
        <v>176</v>
      </c>
      <c r="H1480" s="51" t="s">
        <v>69</v>
      </c>
      <c r="I1480" s="49"/>
      <c r="J1480" s="49"/>
      <c r="K1480" s="49"/>
      <c r="L1480" s="52" t="s">
        <v>110</v>
      </c>
      <c r="M1480" s="51" t="s">
        <v>901</v>
      </c>
      <c r="N1480" s="51"/>
      <c r="O1480" s="49" t="s">
        <v>756</v>
      </c>
      <c r="P1480" s="51" t="s">
        <v>757</v>
      </c>
      <c r="Q1480" s="51"/>
      <c r="R1480" s="111"/>
      <c r="S1480" s="111"/>
      <c r="T1480" s="120"/>
      <c r="U1480" s="55" t="s">
        <v>32</v>
      </c>
      <c r="V1480" s="52"/>
      <c r="W1480" s="49"/>
      <c r="X1480" s="52" t="s">
        <v>43</v>
      </c>
      <c r="Y1480" s="49"/>
      <c r="Z1480" s="116" t="s">
        <v>20458</v>
      </c>
      <c r="AA1480" s="51"/>
      <c r="AB1480" s="54">
        <v>0</v>
      </c>
      <c r="AC1480" s="54">
        <v>0</v>
      </c>
      <c r="AD1480" s="54">
        <v>84000</v>
      </c>
      <c r="AE1480" s="54">
        <v>0</v>
      </c>
      <c r="AF1480" s="3">
        <f>SUM(Table2[[#This Row],[PE 2021 Obligations]],Table2[[#This Row],[ROW 2021 Obligations]],Table2[[#This Row],[Construction 2021 Obligations]],Table2[[#This Row],[Paving 2021 Obligations]])</f>
        <v>84000</v>
      </c>
      <c r="AG1480" s="54">
        <v>0</v>
      </c>
      <c r="AH1480" s="54">
        <v>0</v>
      </c>
      <c r="AI1480" s="54">
        <v>84000</v>
      </c>
      <c r="AJ1480" s="54">
        <v>0</v>
      </c>
      <c r="AK1480" s="54">
        <v>84000</v>
      </c>
      <c r="AL1480" s="49" t="s">
        <v>958</v>
      </c>
    </row>
    <row r="1481" spans="1:38" hidden="1" x14ac:dyDescent="0.25">
      <c r="A1481" s="13">
        <v>105196.17</v>
      </c>
      <c r="B1481" s="15">
        <v>3</v>
      </c>
      <c r="C1481" s="43" t="s">
        <v>73</v>
      </c>
      <c r="D1481" s="44">
        <v>44319</v>
      </c>
      <c r="E1481" s="43" t="s">
        <v>176</v>
      </c>
      <c r="F1481" s="44">
        <v>44319</v>
      </c>
      <c r="G1481" s="43" t="s">
        <v>176</v>
      </c>
      <c r="H1481" s="45" t="s">
        <v>408</v>
      </c>
      <c r="I1481" s="43"/>
      <c r="J1481" s="43"/>
      <c r="K1481" s="43"/>
      <c r="L1481" s="46" t="s">
        <v>110</v>
      </c>
      <c r="M1481" s="45" t="s">
        <v>901</v>
      </c>
      <c r="N1481" s="45"/>
      <c r="O1481" s="43" t="s">
        <v>756</v>
      </c>
      <c r="P1481" s="45" t="s">
        <v>757</v>
      </c>
      <c r="Q1481" s="45"/>
      <c r="R1481" s="112"/>
      <c r="S1481" s="112"/>
      <c r="T1481" s="59"/>
      <c r="U1481" s="56" t="s">
        <v>32</v>
      </c>
      <c r="V1481" s="46"/>
      <c r="W1481" s="43"/>
      <c r="X1481" s="46" t="s">
        <v>43</v>
      </c>
      <c r="Y1481" s="43"/>
      <c r="Z1481" s="116" t="s">
        <v>20458</v>
      </c>
      <c r="AA1481" s="45"/>
      <c r="AB1481" s="3">
        <v>0</v>
      </c>
      <c r="AC1481" s="3">
        <v>0</v>
      </c>
      <c r="AD1481" s="3">
        <v>44200</v>
      </c>
      <c r="AE1481" s="3">
        <v>0</v>
      </c>
      <c r="AF1481" s="3">
        <f>SUM(Table2[[#This Row],[PE 2021 Obligations]],Table2[[#This Row],[ROW 2021 Obligations]],Table2[[#This Row],[Construction 2021 Obligations]],Table2[[#This Row],[Paving 2021 Obligations]])</f>
        <v>44200</v>
      </c>
      <c r="AG1481" s="3">
        <v>0</v>
      </c>
      <c r="AH1481" s="3">
        <v>0</v>
      </c>
      <c r="AI1481" s="3">
        <v>44200</v>
      </c>
      <c r="AJ1481" s="3">
        <v>0</v>
      </c>
      <c r="AK1481" s="3">
        <v>44200</v>
      </c>
      <c r="AL1481" s="43" t="s">
        <v>959</v>
      </c>
    </row>
    <row r="1482" spans="1:38" hidden="1" x14ac:dyDescent="0.25">
      <c r="A1482" s="47">
        <v>105197.17</v>
      </c>
      <c r="B1482" s="48">
        <v>3</v>
      </c>
      <c r="C1482" s="49" t="s">
        <v>73</v>
      </c>
      <c r="D1482" s="50">
        <v>44319</v>
      </c>
      <c r="E1482" s="49" t="s">
        <v>176</v>
      </c>
      <c r="F1482" s="50">
        <v>44319</v>
      </c>
      <c r="G1482" s="49" t="s">
        <v>176</v>
      </c>
      <c r="H1482" s="51" t="s">
        <v>405</v>
      </c>
      <c r="I1482" s="49"/>
      <c r="J1482" s="49"/>
      <c r="K1482" s="49"/>
      <c r="L1482" s="52" t="s">
        <v>110</v>
      </c>
      <c r="M1482" s="51" t="s">
        <v>901</v>
      </c>
      <c r="N1482" s="51"/>
      <c r="O1482" s="49" t="s">
        <v>756</v>
      </c>
      <c r="P1482" s="51" t="s">
        <v>757</v>
      </c>
      <c r="Q1482" s="51"/>
      <c r="R1482" s="111"/>
      <c r="S1482" s="111"/>
      <c r="T1482" s="120"/>
      <c r="U1482" s="55" t="s">
        <v>32</v>
      </c>
      <c r="V1482" s="52"/>
      <c r="W1482" s="49"/>
      <c r="X1482" s="52" t="s">
        <v>43</v>
      </c>
      <c r="Y1482" s="49"/>
      <c r="Z1482" s="111" t="s">
        <v>20458</v>
      </c>
      <c r="AA1482" s="51"/>
      <c r="AB1482" s="54">
        <v>0</v>
      </c>
      <c r="AC1482" s="54">
        <v>0</v>
      </c>
      <c r="AD1482" s="54">
        <v>44200</v>
      </c>
      <c r="AE1482" s="54">
        <v>0</v>
      </c>
      <c r="AF1482" s="3">
        <f>SUM(Table2[[#This Row],[PE 2021 Obligations]],Table2[[#This Row],[ROW 2021 Obligations]],Table2[[#This Row],[Construction 2021 Obligations]],Table2[[#This Row],[Paving 2021 Obligations]])</f>
        <v>44200</v>
      </c>
      <c r="AG1482" s="54">
        <v>0</v>
      </c>
      <c r="AH1482" s="54">
        <v>0</v>
      </c>
      <c r="AI1482" s="54">
        <v>44200</v>
      </c>
      <c r="AJ1482" s="54">
        <v>0</v>
      </c>
      <c r="AK1482" s="54">
        <v>44200</v>
      </c>
      <c r="AL1482" s="49" t="s">
        <v>960</v>
      </c>
    </row>
    <row r="1483" spans="1:38" hidden="1" x14ac:dyDescent="0.25">
      <c r="A1483" s="13">
        <v>105198.17</v>
      </c>
      <c r="B1483" s="15">
        <v>4</v>
      </c>
      <c r="C1483" s="43" t="s">
        <v>73</v>
      </c>
      <c r="D1483" s="44">
        <v>44319</v>
      </c>
      <c r="E1483" s="43" t="s">
        <v>176</v>
      </c>
      <c r="F1483" s="44">
        <v>44319</v>
      </c>
      <c r="G1483" s="43" t="s">
        <v>176</v>
      </c>
      <c r="H1483" s="45" t="s">
        <v>126</v>
      </c>
      <c r="I1483" s="43"/>
      <c r="J1483" s="43"/>
      <c r="K1483" s="43"/>
      <c r="L1483" s="46" t="s">
        <v>110</v>
      </c>
      <c r="M1483" s="45" t="s">
        <v>901</v>
      </c>
      <c r="N1483" s="45"/>
      <c r="O1483" s="43" t="s">
        <v>756</v>
      </c>
      <c r="P1483" s="45" t="s">
        <v>757</v>
      </c>
      <c r="Q1483" s="45"/>
      <c r="R1483" s="112"/>
      <c r="S1483" s="112"/>
      <c r="T1483" s="59"/>
      <c r="U1483" s="56" t="s">
        <v>32</v>
      </c>
      <c r="V1483" s="46"/>
      <c r="W1483" s="43"/>
      <c r="X1483" s="46" t="s">
        <v>43</v>
      </c>
      <c r="Y1483" s="43"/>
      <c r="Z1483" s="111" t="s">
        <v>20458</v>
      </c>
      <c r="AA1483" s="45"/>
      <c r="AB1483" s="3">
        <v>0</v>
      </c>
      <c r="AC1483" s="3">
        <v>0</v>
      </c>
      <c r="AD1483" s="3">
        <v>269400</v>
      </c>
      <c r="AE1483" s="3">
        <v>0</v>
      </c>
      <c r="AF1483" s="3">
        <f>SUM(Table2[[#This Row],[PE 2021 Obligations]],Table2[[#This Row],[ROW 2021 Obligations]],Table2[[#This Row],[Construction 2021 Obligations]],Table2[[#This Row],[Paving 2021 Obligations]])</f>
        <v>269400</v>
      </c>
      <c r="AG1483" s="3">
        <v>0</v>
      </c>
      <c r="AH1483" s="3">
        <v>0</v>
      </c>
      <c r="AI1483" s="3">
        <v>269400</v>
      </c>
      <c r="AJ1483" s="3">
        <v>0</v>
      </c>
      <c r="AK1483" s="3">
        <v>269400</v>
      </c>
      <c r="AL1483" s="43" t="s">
        <v>961</v>
      </c>
    </row>
    <row r="1484" spans="1:38" hidden="1" x14ac:dyDescent="0.25">
      <c r="A1484" s="47">
        <v>105199.17</v>
      </c>
      <c r="B1484" s="48">
        <v>3</v>
      </c>
      <c r="C1484" s="49" t="s">
        <v>73</v>
      </c>
      <c r="D1484" s="50">
        <v>44319</v>
      </c>
      <c r="E1484" s="49" t="s">
        <v>176</v>
      </c>
      <c r="F1484" s="50">
        <v>44319</v>
      </c>
      <c r="G1484" s="49" t="s">
        <v>176</v>
      </c>
      <c r="H1484" s="51" t="s">
        <v>173</v>
      </c>
      <c r="I1484" s="49"/>
      <c r="J1484" s="49"/>
      <c r="K1484" s="49"/>
      <c r="L1484" s="52" t="s">
        <v>110</v>
      </c>
      <c r="M1484" s="51" t="s">
        <v>901</v>
      </c>
      <c r="N1484" s="51"/>
      <c r="O1484" s="49" t="s">
        <v>756</v>
      </c>
      <c r="P1484" s="51" t="s">
        <v>757</v>
      </c>
      <c r="Q1484" s="51"/>
      <c r="R1484" s="111"/>
      <c r="S1484" s="111"/>
      <c r="T1484" s="120"/>
      <c r="U1484" s="55" t="s">
        <v>32</v>
      </c>
      <c r="V1484" s="52"/>
      <c r="W1484" s="49"/>
      <c r="X1484" s="52" t="s">
        <v>43</v>
      </c>
      <c r="Y1484" s="49"/>
      <c r="Z1484" s="111" t="s">
        <v>20458</v>
      </c>
      <c r="AA1484" s="51"/>
      <c r="AB1484" s="54">
        <v>0</v>
      </c>
      <c r="AC1484" s="54">
        <v>0</v>
      </c>
      <c r="AD1484" s="54">
        <v>113200</v>
      </c>
      <c r="AE1484" s="54">
        <v>0</v>
      </c>
      <c r="AF1484" s="3">
        <f>SUM(Table2[[#This Row],[PE 2021 Obligations]],Table2[[#This Row],[ROW 2021 Obligations]],Table2[[#This Row],[Construction 2021 Obligations]],Table2[[#This Row],[Paving 2021 Obligations]])</f>
        <v>113200</v>
      </c>
      <c r="AG1484" s="54">
        <v>0</v>
      </c>
      <c r="AH1484" s="54">
        <v>0</v>
      </c>
      <c r="AI1484" s="54">
        <v>113200</v>
      </c>
      <c r="AJ1484" s="54">
        <v>0</v>
      </c>
      <c r="AK1484" s="54">
        <v>113200</v>
      </c>
      <c r="AL1484" s="49" t="s">
        <v>962</v>
      </c>
    </row>
    <row r="1485" spans="1:38" hidden="1" x14ac:dyDescent="0.25">
      <c r="A1485" s="13">
        <v>105200.17</v>
      </c>
      <c r="B1485" s="15">
        <v>3</v>
      </c>
      <c r="C1485" s="43" t="s">
        <v>73</v>
      </c>
      <c r="D1485" s="44">
        <v>44319</v>
      </c>
      <c r="E1485" s="43" t="s">
        <v>176</v>
      </c>
      <c r="F1485" s="44">
        <v>44319</v>
      </c>
      <c r="G1485" s="43" t="s">
        <v>176</v>
      </c>
      <c r="H1485" s="45" t="s">
        <v>389</v>
      </c>
      <c r="I1485" s="43"/>
      <c r="J1485" s="43"/>
      <c r="K1485" s="43"/>
      <c r="L1485" s="46" t="s">
        <v>110</v>
      </c>
      <c r="M1485" s="45" t="s">
        <v>901</v>
      </c>
      <c r="N1485" s="45"/>
      <c r="O1485" s="43" t="s">
        <v>756</v>
      </c>
      <c r="P1485" s="45" t="s">
        <v>757</v>
      </c>
      <c r="Q1485" s="45"/>
      <c r="R1485" s="112"/>
      <c r="S1485" s="112"/>
      <c r="T1485" s="59"/>
      <c r="U1485" s="56" t="s">
        <v>32</v>
      </c>
      <c r="V1485" s="46"/>
      <c r="W1485" s="43"/>
      <c r="X1485" s="46" t="s">
        <v>43</v>
      </c>
      <c r="Y1485" s="43"/>
      <c r="Z1485" s="111" t="s">
        <v>20458</v>
      </c>
      <c r="AA1485" s="45"/>
      <c r="AB1485" s="3">
        <v>0</v>
      </c>
      <c r="AC1485" s="3">
        <v>0</v>
      </c>
      <c r="AD1485" s="3">
        <v>56300</v>
      </c>
      <c r="AE1485" s="3">
        <v>0</v>
      </c>
      <c r="AF1485" s="3">
        <f>SUM(Table2[[#This Row],[PE 2021 Obligations]],Table2[[#This Row],[ROW 2021 Obligations]],Table2[[#This Row],[Construction 2021 Obligations]],Table2[[#This Row],[Paving 2021 Obligations]])</f>
        <v>56300</v>
      </c>
      <c r="AG1485" s="3">
        <v>0</v>
      </c>
      <c r="AH1485" s="3">
        <v>0</v>
      </c>
      <c r="AI1485" s="3">
        <v>56300</v>
      </c>
      <c r="AJ1485" s="3">
        <v>0</v>
      </c>
      <c r="AK1485" s="3">
        <v>56300</v>
      </c>
      <c r="AL1485" s="43" t="s">
        <v>963</v>
      </c>
    </row>
    <row r="1486" spans="1:38" hidden="1" x14ac:dyDescent="0.25">
      <c r="A1486" s="47">
        <v>105201.17</v>
      </c>
      <c r="B1486" s="48">
        <v>3</v>
      </c>
      <c r="C1486" s="49" t="s">
        <v>73</v>
      </c>
      <c r="D1486" s="50">
        <v>44319</v>
      </c>
      <c r="E1486" s="49" t="s">
        <v>176</v>
      </c>
      <c r="F1486" s="50">
        <v>44319</v>
      </c>
      <c r="G1486" s="49" t="s">
        <v>176</v>
      </c>
      <c r="H1486" s="51" t="s">
        <v>788</v>
      </c>
      <c r="I1486" s="49"/>
      <c r="J1486" s="49"/>
      <c r="K1486" s="49"/>
      <c r="L1486" s="52" t="s">
        <v>110</v>
      </c>
      <c r="M1486" s="51" t="s">
        <v>901</v>
      </c>
      <c r="N1486" s="51"/>
      <c r="O1486" s="49" t="s">
        <v>756</v>
      </c>
      <c r="P1486" s="51" t="s">
        <v>757</v>
      </c>
      <c r="Q1486" s="51"/>
      <c r="R1486" s="111"/>
      <c r="S1486" s="111"/>
      <c r="T1486" s="120"/>
      <c r="U1486" s="55" t="s">
        <v>32</v>
      </c>
      <c r="V1486" s="52"/>
      <c r="W1486" s="49"/>
      <c r="X1486" s="52" t="s">
        <v>43</v>
      </c>
      <c r="Y1486" s="49"/>
      <c r="Z1486" s="111" t="s">
        <v>20458</v>
      </c>
      <c r="AA1486" s="51"/>
      <c r="AB1486" s="54">
        <v>0</v>
      </c>
      <c r="AC1486" s="54">
        <v>0</v>
      </c>
      <c r="AD1486" s="54">
        <v>44200</v>
      </c>
      <c r="AE1486" s="54">
        <v>0</v>
      </c>
      <c r="AF1486" s="3">
        <f>SUM(Table2[[#This Row],[PE 2021 Obligations]],Table2[[#This Row],[ROW 2021 Obligations]],Table2[[#This Row],[Construction 2021 Obligations]],Table2[[#This Row],[Paving 2021 Obligations]])</f>
        <v>44200</v>
      </c>
      <c r="AG1486" s="54">
        <v>0</v>
      </c>
      <c r="AH1486" s="54">
        <v>0</v>
      </c>
      <c r="AI1486" s="54">
        <v>44200</v>
      </c>
      <c r="AJ1486" s="54">
        <v>0</v>
      </c>
      <c r="AK1486" s="54">
        <v>44200</v>
      </c>
      <c r="AL1486" s="49" t="s">
        <v>964</v>
      </c>
    </row>
    <row r="1487" spans="1:38" hidden="1" x14ac:dyDescent="0.25">
      <c r="A1487" s="13">
        <v>105202.17</v>
      </c>
      <c r="B1487" s="15">
        <v>4</v>
      </c>
      <c r="C1487" s="43" t="s">
        <v>73</v>
      </c>
      <c r="D1487" s="44">
        <v>44319</v>
      </c>
      <c r="E1487" s="43" t="s">
        <v>176</v>
      </c>
      <c r="F1487" s="44">
        <v>44319</v>
      </c>
      <c r="G1487" s="43" t="s">
        <v>176</v>
      </c>
      <c r="H1487" s="45" t="s">
        <v>634</v>
      </c>
      <c r="I1487" s="43"/>
      <c r="J1487" s="43"/>
      <c r="K1487" s="43"/>
      <c r="L1487" s="46" t="s">
        <v>110</v>
      </c>
      <c r="M1487" s="45" t="s">
        <v>901</v>
      </c>
      <c r="N1487" s="45"/>
      <c r="O1487" s="43" t="s">
        <v>756</v>
      </c>
      <c r="P1487" s="45" t="s">
        <v>757</v>
      </c>
      <c r="Q1487" s="45"/>
      <c r="R1487" s="112"/>
      <c r="S1487" s="112"/>
      <c r="T1487" s="59"/>
      <c r="U1487" s="56" t="s">
        <v>32</v>
      </c>
      <c r="V1487" s="46"/>
      <c r="W1487" s="43"/>
      <c r="X1487" s="46" t="s">
        <v>43</v>
      </c>
      <c r="Y1487" s="43"/>
      <c r="Z1487" s="116" t="s">
        <v>20458</v>
      </c>
      <c r="AA1487" s="45"/>
      <c r="AB1487" s="3">
        <v>0</v>
      </c>
      <c r="AC1487" s="3">
        <v>0</v>
      </c>
      <c r="AD1487" s="3">
        <v>49600</v>
      </c>
      <c r="AE1487" s="3">
        <v>0</v>
      </c>
      <c r="AF1487" s="3">
        <f>SUM(Table2[[#This Row],[PE 2021 Obligations]],Table2[[#This Row],[ROW 2021 Obligations]],Table2[[#This Row],[Construction 2021 Obligations]],Table2[[#This Row],[Paving 2021 Obligations]])</f>
        <v>49600</v>
      </c>
      <c r="AG1487" s="3">
        <v>0</v>
      </c>
      <c r="AH1487" s="3">
        <v>0</v>
      </c>
      <c r="AI1487" s="3">
        <v>49600</v>
      </c>
      <c r="AJ1487" s="3">
        <v>0</v>
      </c>
      <c r="AK1487" s="3">
        <v>49600</v>
      </c>
      <c r="AL1487" s="43" t="s">
        <v>965</v>
      </c>
    </row>
    <row r="1488" spans="1:38" hidden="1" x14ac:dyDescent="0.25">
      <c r="A1488" s="47">
        <v>105203.17</v>
      </c>
      <c r="B1488" s="48">
        <v>3</v>
      </c>
      <c r="C1488" s="49" t="s">
        <v>73</v>
      </c>
      <c r="D1488" s="50">
        <v>44319</v>
      </c>
      <c r="E1488" s="49" t="s">
        <v>176</v>
      </c>
      <c r="F1488" s="50">
        <v>44319</v>
      </c>
      <c r="G1488" s="49" t="s">
        <v>176</v>
      </c>
      <c r="H1488" s="51" t="s">
        <v>365</v>
      </c>
      <c r="I1488" s="49"/>
      <c r="J1488" s="49"/>
      <c r="K1488" s="49"/>
      <c r="L1488" s="52" t="s">
        <v>110</v>
      </c>
      <c r="M1488" s="51" t="s">
        <v>901</v>
      </c>
      <c r="N1488" s="51"/>
      <c r="O1488" s="49" t="s">
        <v>756</v>
      </c>
      <c r="P1488" s="51" t="s">
        <v>757</v>
      </c>
      <c r="Q1488" s="51"/>
      <c r="R1488" s="111"/>
      <c r="S1488" s="111"/>
      <c r="T1488" s="120"/>
      <c r="U1488" s="55" t="s">
        <v>32</v>
      </c>
      <c r="V1488" s="52"/>
      <c r="W1488" s="49"/>
      <c r="X1488" s="52" t="s">
        <v>43</v>
      </c>
      <c r="Y1488" s="49"/>
      <c r="Z1488" s="116" t="s">
        <v>20458</v>
      </c>
      <c r="AA1488" s="51"/>
      <c r="AB1488" s="54">
        <v>0</v>
      </c>
      <c r="AC1488" s="54">
        <v>0</v>
      </c>
      <c r="AD1488" s="54">
        <v>44200</v>
      </c>
      <c r="AE1488" s="54">
        <v>0</v>
      </c>
      <c r="AF1488" s="3">
        <f>SUM(Table2[[#This Row],[PE 2021 Obligations]],Table2[[#This Row],[ROW 2021 Obligations]],Table2[[#This Row],[Construction 2021 Obligations]],Table2[[#This Row],[Paving 2021 Obligations]])</f>
        <v>44200</v>
      </c>
      <c r="AG1488" s="54">
        <v>0</v>
      </c>
      <c r="AH1488" s="54">
        <v>0</v>
      </c>
      <c r="AI1488" s="54">
        <v>44200</v>
      </c>
      <c r="AJ1488" s="54">
        <v>0</v>
      </c>
      <c r="AK1488" s="54">
        <v>44200</v>
      </c>
      <c r="AL1488" s="49" t="s">
        <v>966</v>
      </c>
    </row>
    <row r="1489" spans="1:38" hidden="1" x14ac:dyDescent="0.25">
      <c r="A1489" s="13">
        <v>105205.17</v>
      </c>
      <c r="B1489" s="15">
        <v>3</v>
      </c>
      <c r="C1489" s="43" t="s">
        <v>73</v>
      </c>
      <c r="D1489" s="44">
        <v>44319</v>
      </c>
      <c r="E1489" s="43" t="s">
        <v>176</v>
      </c>
      <c r="F1489" s="44">
        <v>44319</v>
      </c>
      <c r="G1489" s="43" t="s">
        <v>176</v>
      </c>
      <c r="H1489" s="45" t="s">
        <v>362</v>
      </c>
      <c r="I1489" s="43"/>
      <c r="J1489" s="43"/>
      <c r="K1489" s="43"/>
      <c r="L1489" s="46" t="s">
        <v>110</v>
      </c>
      <c r="M1489" s="45" t="s">
        <v>901</v>
      </c>
      <c r="N1489" s="45"/>
      <c r="O1489" s="43" t="s">
        <v>756</v>
      </c>
      <c r="P1489" s="45" t="s">
        <v>757</v>
      </c>
      <c r="Q1489" s="45"/>
      <c r="R1489" s="112"/>
      <c r="S1489" s="112"/>
      <c r="T1489" s="59"/>
      <c r="U1489" s="56" t="s">
        <v>32</v>
      </c>
      <c r="V1489" s="46"/>
      <c r="W1489" s="43"/>
      <c r="X1489" s="46" t="s">
        <v>43</v>
      </c>
      <c r="Y1489" s="43"/>
      <c r="Z1489" s="116" t="s">
        <v>20458</v>
      </c>
      <c r="AA1489" s="45"/>
      <c r="AB1489" s="3">
        <v>0</v>
      </c>
      <c r="AC1489" s="3">
        <v>0</v>
      </c>
      <c r="AD1489" s="3">
        <v>83700</v>
      </c>
      <c r="AE1489" s="3">
        <v>0</v>
      </c>
      <c r="AF1489" s="3">
        <f>SUM(Table2[[#This Row],[PE 2021 Obligations]],Table2[[#This Row],[ROW 2021 Obligations]],Table2[[#This Row],[Construction 2021 Obligations]],Table2[[#This Row],[Paving 2021 Obligations]])</f>
        <v>83700</v>
      </c>
      <c r="AG1489" s="3">
        <v>0</v>
      </c>
      <c r="AH1489" s="3">
        <v>0</v>
      </c>
      <c r="AI1489" s="3">
        <v>83700</v>
      </c>
      <c r="AJ1489" s="3">
        <v>0</v>
      </c>
      <c r="AK1489" s="3">
        <v>83700</v>
      </c>
      <c r="AL1489" s="43" t="s">
        <v>967</v>
      </c>
    </row>
    <row r="1490" spans="1:38" hidden="1" x14ac:dyDescent="0.25">
      <c r="A1490" s="47">
        <v>105206.17</v>
      </c>
      <c r="B1490" s="48">
        <v>3</v>
      </c>
      <c r="C1490" s="49" t="s">
        <v>73</v>
      </c>
      <c r="D1490" s="50">
        <v>44319</v>
      </c>
      <c r="E1490" s="49" t="s">
        <v>176</v>
      </c>
      <c r="F1490" s="50">
        <v>44319</v>
      </c>
      <c r="G1490" s="49" t="s">
        <v>176</v>
      </c>
      <c r="H1490" s="51" t="s">
        <v>49</v>
      </c>
      <c r="I1490" s="49"/>
      <c r="J1490" s="49"/>
      <c r="K1490" s="49"/>
      <c r="L1490" s="52" t="s">
        <v>110</v>
      </c>
      <c r="M1490" s="51" t="s">
        <v>901</v>
      </c>
      <c r="N1490" s="51"/>
      <c r="O1490" s="49" t="s">
        <v>756</v>
      </c>
      <c r="P1490" s="51" t="s">
        <v>757</v>
      </c>
      <c r="Q1490" s="51"/>
      <c r="R1490" s="111"/>
      <c r="S1490" s="111"/>
      <c r="T1490" s="120"/>
      <c r="U1490" s="55" t="s">
        <v>32</v>
      </c>
      <c r="V1490" s="52"/>
      <c r="W1490" s="49"/>
      <c r="X1490" s="52" t="s">
        <v>43</v>
      </c>
      <c r="Y1490" s="49"/>
      <c r="Z1490" s="116" t="s">
        <v>20458</v>
      </c>
      <c r="AA1490" s="51"/>
      <c r="AB1490" s="54">
        <v>0</v>
      </c>
      <c r="AC1490" s="54">
        <v>0</v>
      </c>
      <c r="AD1490" s="54">
        <v>67200</v>
      </c>
      <c r="AE1490" s="54">
        <v>0</v>
      </c>
      <c r="AF1490" s="3">
        <f>SUM(Table2[[#This Row],[PE 2021 Obligations]],Table2[[#This Row],[ROW 2021 Obligations]],Table2[[#This Row],[Construction 2021 Obligations]],Table2[[#This Row],[Paving 2021 Obligations]])</f>
        <v>67200</v>
      </c>
      <c r="AG1490" s="54">
        <v>0</v>
      </c>
      <c r="AH1490" s="54">
        <v>0</v>
      </c>
      <c r="AI1490" s="54">
        <v>67200</v>
      </c>
      <c r="AJ1490" s="54">
        <v>0</v>
      </c>
      <c r="AK1490" s="54">
        <v>67200</v>
      </c>
      <c r="AL1490" s="49" t="s">
        <v>968</v>
      </c>
    </row>
    <row r="1491" spans="1:38" hidden="1" x14ac:dyDescent="0.25">
      <c r="A1491" s="13">
        <v>105207.17</v>
      </c>
      <c r="B1491" s="15">
        <v>3</v>
      </c>
      <c r="C1491" s="43" t="s">
        <v>73</v>
      </c>
      <c r="D1491" s="44">
        <v>44319</v>
      </c>
      <c r="E1491" s="43" t="s">
        <v>176</v>
      </c>
      <c r="F1491" s="44">
        <v>44319</v>
      </c>
      <c r="G1491" s="43" t="s">
        <v>176</v>
      </c>
      <c r="H1491" s="45" t="s">
        <v>354</v>
      </c>
      <c r="I1491" s="43"/>
      <c r="J1491" s="43"/>
      <c r="K1491" s="43"/>
      <c r="L1491" s="46" t="s">
        <v>110</v>
      </c>
      <c r="M1491" s="45" t="s">
        <v>901</v>
      </c>
      <c r="N1491" s="45"/>
      <c r="O1491" s="43" t="s">
        <v>756</v>
      </c>
      <c r="P1491" s="45" t="s">
        <v>757</v>
      </c>
      <c r="Q1491" s="45"/>
      <c r="R1491" s="112"/>
      <c r="S1491" s="112"/>
      <c r="T1491" s="59"/>
      <c r="U1491" s="56" t="s">
        <v>32</v>
      </c>
      <c r="V1491" s="46"/>
      <c r="W1491" s="43"/>
      <c r="X1491" s="46" t="s">
        <v>43</v>
      </c>
      <c r="Y1491" s="43"/>
      <c r="Z1491" s="116" t="s">
        <v>20458</v>
      </c>
      <c r="AA1491" s="45"/>
      <c r="AB1491" s="3">
        <v>0</v>
      </c>
      <c r="AC1491" s="3">
        <v>0</v>
      </c>
      <c r="AD1491" s="3">
        <v>44700</v>
      </c>
      <c r="AE1491" s="3">
        <v>0</v>
      </c>
      <c r="AF1491" s="3">
        <f>SUM(Table2[[#This Row],[PE 2021 Obligations]],Table2[[#This Row],[ROW 2021 Obligations]],Table2[[#This Row],[Construction 2021 Obligations]],Table2[[#This Row],[Paving 2021 Obligations]])</f>
        <v>44700</v>
      </c>
      <c r="AG1491" s="3">
        <v>0</v>
      </c>
      <c r="AH1491" s="3">
        <v>0</v>
      </c>
      <c r="AI1491" s="3">
        <v>44700</v>
      </c>
      <c r="AJ1491" s="3">
        <v>0</v>
      </c>
      <c r="AK1491" s="3">
        <v>44700</v>
      </c>
      <c r="AL1491" s="43" t="s">
        <v>969</v>
      </c>
    </row>
    <row r="1492" spans="1:38" hidden="1" x14ac:dyDescent="0.25">
      <c r="A1492" s="47">
        <v>105208.17</v>
      </c>
      <c r="B1492" s="48">
        <v>4</v>
      </c>
      <c r="C1492" s="49" t="s">
        <v>73</v>
      </c>
      <c r="D1492" s="50">
        <v>44319</v>
      </c>
      <c r="E1492" s="49" t="s">
        <v>176</v>
      </c>
      <c r="F1492" s="50">
        <v>44319</v>
      </c>
      <c r="G1492" s="49" t="s">
        <v>176</v>
      </c>
      <c r="H1492" s="51" t="s">
        <v>349</v>
      </c>
      <c r="I1492" s="49"/>
      <c r="J1492" s="49"/>
      <c r="K1492" s="49"/>
      <c r="L1492" s="52" t="s">
        <v>110</v>
      </c>
      <c r="M1492" s="51" t="s">
        <v>901</v>
      </c>
      <c r="N1492" s="51"/>
      <c r="O1492" s="49" t="s">
        <v>756</v>
      </c>
      <c r="P1492" s="51" t="s">
        <v>757</v>
      </c>
      <c r="Q1492" s="51"/>
      <c r="R1492" s="111"/>
      <c r="S1492" s="111"/>
      <c r="T1492" s="120"/>
      <c r="U1492" s="55" t="s">
        <v>32</v>
      </c>
      <c r="V1492" s="52"/>
      <c r="W1492" s="49"/>
      <c r="X1492" s="52" t="s">
        <v>43</v>
      </c>
      <c r="Y1492" s="49"/>
      <c r="Z1492" s="116" t="s">
        <v>20458</v>
      </c>
      <c r="AA1492" s="51"/>
      <c r="AB1492" s="54">
        <v>0</v>
      </c>
      <c r="AC1492" s="54">
        <v>0</v>
      </c>
      <c r="AD1492" s="54">
        <v>64800</v>
      </c>
      <c r="AE1492" s="54">
        <v>0</v>
      </c>
      <c r="AF1492" s="3">
        <f>SUM(Table2[[#This Row],[PE 2021 Obligations]],Table2[[#This Row],[ROW 2021 Obligations]],Table2[[#This Row],[Construction 2021 Obligations]],Table2[[#This Row],[Paving 2021 Obligations]])</f>
        <v>64800</v>
      </c>
      <c r="AG1492" s="54">
        <v>0</v>
      </c>
      <c r="AH1492" s="54">
        <v>0</v>
      </c>
      <c r="AI1492" s="54">
        <v>64800</v>
      </c>
      <c r="AJ1492" s="54">
        <v>0</v>
      </c>
      <c r="AK1492" s="54">
        <v>64800</v>
      </c>
      <c r="AL1492" s="49" t="s">
        <v>970</v>
      </c>
    </row>
    <row r="1493" spans="1:38" hidden="1" x14ac:dyDescent="0.25">
      <c r="A1493" s="13">
        <v>105209.17</v>
      </c>
      <c r="B1493" s="15">
        <v>3</v>
      </c>
      <c r="C1493" s="43" t="s">
        <v>73</v>
      </c>
      <c r="D1493" s="44">
        <v>44319</v>
      </c>
      <c r="E1493" s="43" t="s">
        <v>176</v>
      </c>
      <c r="F1493" s="44">
        <v>44319</v>
      </c>
      <c r="G1493" s="43" t="s">
        <v>176</v>
      </c>
      <c r="H1493" s="45" t="s">
        <v>346</v>
      </c>
      <c r="I1493" s="43"/>
      <c r="J1493" s="43"/>
      <c r="K1493" s="43"/>
      <c r="L1493" s="46" t="s">
        <v>110</v>
      </c>
      <c r="M1493" s="45" t="s">
        <v>901</v>
      </c>
      <c r="N1493" s="45"/>
      <c r="O1493" s="43" t="s">
        <v>756</v>
      </c>
      <c r="P1493" s="45" t="s">
        <v>757</v>
      </c>
      <c r="Q1493" s="45"/>
      <c r="R1493" s="112"/>
      <c r="S1493" s="112"/>
      <c r="T1493" s="59"/>
      <c r="U1493" s="56" t="s">
        <v>32</v>
      </c>
      <c r="V1493" s="46"/>
      <c r="W1493" s="43"/>
      <c r="X1493" s="46" t="s">
        <v>43</v>
      </c>
      <c r="Y1493" s="43"/>
      <c r="Z1493" s="116" t="s">
        <v>20458</v>
      </c>
      <c r="AA1493" s="45"/>
      <c r="AB1493" s="3">
        <v>0</v>
      </c>
      <c r="AC1493" s="3">
        <v>0</v>
      </c>
      <c r="AD1493" s="3">
        <v>44200</v>
      </c>
      <c r="AE1493" s="3">
        <v>0</v>
      </c>
      <c r="AF1493" s="3">
        <f>SUM(Table2[[#This Row],[PE 2021 Obligations]],Table2[[#This Row],[ROW 2021 Obligations]],Table2[[#This Row],[Construction 2021 Obligations]],Table2[[#This Row],[Paving 2021 Obligations]])</f>
        <v>44200</v>
      </c>
      <c r="AG1493" s="3">
        <v>0</v>
      </c>
      <c r="AH1493" s="3">
        <v>0</v>
      </c>
      <c r="AI1493" s="3">
        <v>44200</v>
      </c>
      <c r="AJ1493" s="3">
        <v>0</v>
      </c>
      <c r="AK1493" s="3">
        <v>44200</v>
      </c>
      <c r="AL1493" s="43" t="s">
        <v>971</v>
      </c>
    </row>
    <row r="1494" spans="1:38" hidden="1" x14ac:dyDescent="0.25">
      <c r="A1494" s="47">
        <v>105210.17</v>
      </c>
      <c r="B1494" s="48">
        <v>4</v>
      </c>
      <c r="C1494" s="49" t="s">
        <v>73</v>
      </c>
      <c r="D1494" s="50">
        <v>44319</v>
      </c>
      <c r="E1494" s="49" t="s">
        <v>176</v>
      </c>
      <c r="F1494" s="50">
        <v>44319</v>
      </c>
      <c r="G1494" s="49" t="s">
        <v>176</v>
      </c>
      <c r="H1494" s="51" t="s">
        <v>87</v>
      </c>
      <c r="I1494" s="49"/>
      <c r="J1494" s="49"/>
      <c r="K1494" s="49"/>
      <c r="L1494" s="52" t="s">
        <v>110</v>
      </c>
      <c r="M1494" s="51" t="s">
        <v>901</v>
      </c>
      <c r="N1494" s="51"/>
      <c r="O1494" s="49" t="s">
        <v>756</v>
      </c>
      <c r="P1494" s="51" t="s">
        <v>757</v>
      </c>
      <c r="Q1494" s="51"/>
      <c r="R1494" s="111"/>
      <c r="S1494" s="111"/>
      <c r="T1494" s="120"/>
      <c r="U1494" s="55" t="s">
        <v>32</v>
      </c>
      <c r="V1494" s="52"/>
      <c r="W1494" s="49"/>
      <c r="X1494" s="52" t="s">
        <v>43</v>
      </c>
      <c r="Y1494" s="49"/>
      <c r="Z1494" s="116" t="s">
        <v>20458</v>
      </c>
      <c r="AA1494" s="51"/>
      <c r="AB1494" s="54">
        <v>0</v>
      </c>
      <c r="AC1494" s="54">
        <v>0</v>
      </c>
      <c r="AD1494" s="54">
        <v>47900</v>
      </c>
      <c r="AE1494" s="54">
        <v>0</v>
      </c>
      <c r="AF1494" s="3">
        <f>SUM(Table2[[#This Row],[PE 2021 Obligations]],Table2[[#This Row],[ROW 2021 Obligations]],Table2[[#This Row],[Construction 2021 Obligations]],Table2[[#This Row],[Paving 2021 Obligations]])</f>
        <v>47900</v>
      </c>
      <c r="AG1494" s="54">
        <v>0</v>
      </c>
      <c r="AH1494" s="54">
        <v>0</v>
      </c>
      <c r="AI1494" s="54">
        <v>47900</v>
      </c>
      <c r="AJ1494" s="54">
        <v>0</v>
      </c>
      <c r="AK1494" s="54">
        <v>47900</v>
      </c>
      <c r="AL1494" s="49" t="s">
        <v>972</v>
      </c>
    </row>
    <row r="1495" spans="1:38" hidden="1" x14ac:dyDescent="0.25">
      <c r="A1495" s="13">
        <v>105211.17</v>
      </c>
      <c r="B1495" s="15">
        <v>3</v>
      </c>
      <c r="C1495" s="43" t="s">
        <v>73</v>
      </c>
      <c r="D1495" s="44">
        <v>44319</v>
      </c>
      <c r="E1495" s="43" t="s">
        <v>176</v>
      </c>
      <c r="F1495" s="44">
        <v>44319</v>
      </c>
      <c r="G1495" s="43" t="s">
        <v>176</v>
      </c>
      <c r="H1495" s="45" t="s">
        <v>334</v>
      </c>
      <c r="I1495" s="43"/>
      <c r="J1495" s="43"/>
      <c r="K1495" s="43"/>
      <c r="L1495" s="46" t="s">
        <v>110</v>
      </c>
      <c r="M1495" s="45" t="s">
        <v>901</v>
      </c>
      <c r="N1495" s="45"/>
      <c r="O1495" s="43" t="s">
        <v>756</v>
      </c>
      <c r="P1495" s="45" t="s">
        <v>757</v>
      </c>
      <c r="Q1495" s="45"/>
      <c r="R1495" s="112"/>
      <c r="S1495" s="112"/>
      <c r="T1495" s="59"/>
      <c r="U1495" s="56" t="s">
        <v>32</v>
      </c>
      <c r="V1495" s="46"/>
      <c r="W1495" s="43"/>
      <c r="X1495" s="46" t="s">
        <v>43</v>
      </c>
      <c r="Y1495" s="43"/>
      <c r="Z1495" s="116" t="s">
        <v>20458</v>
      </c>
      <c r="AA1495" s="45"/>
      <c r="AB1495" s="3">
        <v>0</v>
      </c>
      <c r="AC1495" s="3">
        <v>0</v>
      </c>
      <c r="AD1495" s="3">
        <v>52200</v>
      </c>
      <c r="AE1495" s="3">
        <v>0</v>
      </c>
      <c r="AF1495" s="3">
        <f>SUM(Table2[[#This Row],[PE 2021 Obligations]],Table2[[#This Row],[ROW 2021 Obligations]],Table2[[#This Row],[Construction 2021 Obligations]],Table2[[#This Row],[Paving 2021 Obligations]])</f>
        <v>52200</v>
      </c>
      <c r="AG1495" s="3">
        <v>0</v>
      </c>
      <c r="AH1495" s="3">
        <v>0</v>
      </c>
      <c r="AI1495" s="3">
        <v>52200</v>
      </c>
      <c r="AJ1495" s="3">
        <v>0</v>
      </c>
      <c r="AK1495" s="3">
        <v>52200</v>
      </c>
      <c r="AL1495" s="43" t="s">
        <v>973</v>
      </c>
    </row>
    <row r="1496" spans="1:38" hidden="1" x14ac:dyDescent="0.25">
      <c r="A1496" s="47">
        <v>105212.17</v>
      </c>
      <c r="B1496" s="48">
        <v>3</v>
      </c>
      <c r="C1496" s="49" t="s">
        <v>73</v>
      </c>
      <c r="D1496" s="50">
        <v>44319</v>
      </c>
      <c r="E1496" s="49" t="s">
        <v>176</v>
      </c>
      <c r="F1496" s="50">
        <v>44319</v>
      </c>
      <c r="G1496" s="49" t="s">
        <v>176</v>
      </c>
      <c r="H1496" s="51" t="s">
        <v>331</v>
      </c>
      <c r="I1496" s="49"/>
      <c r="J1496" s="49"/>
      <c r="K1496" s="49"/>
      <c r="L1496" s="52" t="s">
        <v>110</v>
      </c>
      <c r="M1496" s="51" t="s">
        <v>901</v>
      </c>
      <c r="N1496" s="51"/>
      <c r="O1496" s="49" t="s">
        <v>756</v>
      </c>
      <c r="P1496" s="51" t="s">
        <v>757</v>
      </c>
      <c r="Q1496" s="51"/>
      <c r="R1496" s="111"/>
      <c r="S1496" s="111"/>
      <c r="T1496" s="120"/>
      <c r="U1496" s="55" t="s">
        <v>32</v>
      </c>
      <c r="V1496" s="52"/>
      <c r="W1496" s="49"/>
      <c r="X1496" s="52" t="s">
        <v>43</v>
      </c>
      <c r="Y1496" s="49"/>
      <c r="Z1496" s="116" t="s">
        <v>20458</v>
      </c>
      <c r="AA1496" s="51"/>
      <c r="AB1496" s="54">
        <v>0</v>
      </c>
      <c r="AC1496" s="54">
        <v>0</v>
      </c>
      <c r="AD1496" s="54">
        <v>44200</v>
      </c>
      <c r="AE1496" s="54">
        <v>0</v>
      </c>
      <c r="AF1496" s="3">
        <f>SUM(Table2[[#This Row],[PE 2021 Obligations]],Table2[[#This Row],[ROW 2021 Obligations]],Table2[[#This Row],[Construction 2021 Obligations]],Table2[[#This Row],[Paving 2021 Obligations]])</f>
        <v>44200</v>
      </c>
      <c r="AG1496" s="54">
        <v>0</v>
      </c>
      <c r="AH1496" s="54">
        <v>0</v>
      </c>
      <c r="AI1496" s="54">
        <v>44200</v>
      </c>
      <c r="AJ1496" s="54">
        <v>0</v>
      </c>
      <c r="AK1496" s="54">
        <v>44200</v>
      </c>
      <c r="AL1496" s="49" t="s">
        <v>974</v>
      </c>
    </row>
    <row r="1497" spans="1:38" hidden="1" x14ac:dyDescent="0.25">
      <c r="A1497" s="13">
        <v>105213.17</v>
      </c>
      <c r="B1497" s="15">
        <v>3</v>
      </c>
      <c r="C1497" s="43" t="s">
        <v>73</v>
      </c>
      <c r="D1497" s="44">
        <v>44319</v>
      </c>
      <c r="E1497" s="43" t="s">
        <v>176</v>
      </c>
      <c r="F1497" s="44">
        <v>44319</v>
      </c>
      <c r="G1497" s="43" t="s">
        <v>176</v>
      </c>
      <c r="H1497" s="45" t="s">
        <v>57</v>
      </c>
      <c r="I1497" s="43"/>
      <c r="J1497" s="43"/>
      <c r="K1497" s="43"/>
      <c r="L1497" s="46" t="s">
        <v>110</v>
      </c>
      <c r="M1497" s="45" t="s">
        <v>901</v>
      </c>
      <c r="N1497" s="45"/>
      <c r="O1497" s="43" t="s">
        <v>756</v>
      </c>
      <c r="P1497" s="45" t="s">
        <v>757</v>
      </c>
      <c r="Q1497" s="45"/>
      <c r="R1497" s="112"/>
      <c r="S1497" s="112"/>
      <c r="T1497" s="59"/>
      <c r="U1497" s="56" t="s">
        <v>32</v>
      </c>
      <c r="V1497" s="46"/>
      <c r="W1497" s="43"/>
      <c r="X1497" s="46" t="s">
        <v>43</v>
      </c>
      <c r="Y1497" s="43"/>
      <c r="Z1497" s="116" t="s">
        <v>20458</v>
      </c>
      <c r="AA1497" s="45"/>
      <c r="AB1497" s="3">
        <v>0</v>
      </c>
      <c r="AC1497" s="3">
        <v>0</v>
      </c>
      <c r="AD1497" s="3">
        <v>58500</v>
      </c>
      <c r="AE1497" s="3">
        <v>0</v>
      </c>
      <c r="AF1497" s="3">
        <f>SUM(Table2[[#This Row],[PE 2021 Obligations]],Table2[[#This Row],[ROW 2021 Obligations]],Table2[[#This Row],[Construction 2021 Obligations]],Table2[[#This Row],[Paving 2021 Obligations]])</f>
        <v>58500</v>
      </c>
      <c r="AG1497" s="3">
        <v>0</v>
      </c>
      <c r="AH1497" s="3">
        <v>0</v>
      </c>
      <c r="AI1497" s="3">
        <v>58500</v>
      </c>
      <c r="AJ1497" s="3">
        <v>0</v>
      </c>
      <c r="AK1497" s="3">
        <v>58500</v>
      </c>
      <c r="AL1497" s="43" t="s">
        <v>975</v>
      </c>
    </row>
    <row r="1498" spans="1:38" hidden="1" x14ac:dyDescent="0.25">
      <c r="A1498" s="47">
        <v>105214.17</v>
      </c>
      <c r="B1498" s="48">
        <v>4</v>
      </c>
      <c r="C1498" s="49" t="s">
        <v>73</v>
      </c>
      <c r="D1498" s="50">
        <v>44319</v>
      </c>
      <c r="E1498" s="49" t="s">
        <v>176</v>
      </c>
      <c r="F1498" s="50">
        <v>44319</v>
      </c>
      <c r="G1498" s="49" t="s">
        <v>176</v>
      </c>
      <c r="H1498" s="51" t="s">
        <v>326</v>
      </c>
      <c r="I1498" s="49"/>
      <c r="J1498" s="49"/>
      <c r="K1498" s="49"/>
      <c r="L1498" s="52" t="s">
        <v>110</v>
      </c>
      <c r="M1498" s="51" t="s">
        <v>901</v>
      </c>
      <c r="N1498" s="51"/>
      <c r="O1498" s="49" t="s">
        <v>756</v>
      </c>
      <c r="P1498" s="51" t="s">
        <v>757</v>
      </c>
      <c r="Q1498" s="51"/>
      <c r="R1498" s="111"/>
      <c r="S1498" s="111"/>
      <c r="T1498" s="120"/>
      <c r="U1498" s="55" t="s">
        <v>32</v>
      </c>
      <c r="V1498" s="52"/>
      <c r="W1498" s="49"/>
      <c r="X1498" s="52" t="s">
        <v>43</v>
      </c>
      <c r="Y1498" s="49"/>
      <c r="Z1498" s="116" t="s">
        <v>20458</v>
      </c>
      <c r="AA1498" s="51"/>
      <c r="AB1498" s="54">
        <v>0</v>
      </c>
      <c r="AC1498" s="54">
        <v>0</v>
      </c>
      <c r="AD1498" s="54">
        <v>44200</v>
      </c>
      <c r="AE1498" s="54">
        <v>0</v>
      </c>
      <c r="AF1498" s="3">
        <f>SUM(Table2[[#This Row],[PE 2021 Obligations]],Table2[[#This Row],[ROW 2021 Obligations]],Table2[[#This Row],[Construction 2021 Obligations]],Table2[[#This Row],[Paving 2021 Obligations]])</f>
        <v>44200</v>
      </c>
      <c r="AG1498" s="54">
        <v>0</v>
      </c>
      <c r="AH1498" s="54">
        <v>0</v>
      </c>
      <c r="AI1498" s="54">
        <v>44200</v>
      </c>
      <c r="AJ1498" s="54">
        <v>0</v>
      </c>
      <c r="AK1498" s="54">
        <v>44200</v>
      </c>
      <c r="AL1498" s="49" t="s">
        <v>976</v>
      </c>
    </row>
    <row r="1499" spans="1:38" hidden="1" x14ac:dyDescent="0.25">
      <c r="A1499" s="13">
        <v>105215.17</v>
      </c>
      <c r="B1499" s="15">
        <v>4</v>
      </c>
      <c r="C1499" s="43" t="s">
        <v>73</v>
      </c>
      <c r="D1499" s="44">
        <v>44319</v>
      </c>
      <c r="E1499" s="43" t="s">
        <v>176</v>
      </c>
      <c r="F1499" s="44">
        <v>44319</v>
      </c>
      <c r="G1499" s="43" t="s">
        <v>176</v>
      </c>
      <c r="H1499" s="45" t="s">
        <v>323</v>
      </c>
      <c r="I1499" s="43"/>
      <c r="J1499" s="43"/>
      <c r="K1499" s="43"/>
      <c r="L1499" s="46" t="s">
        <v>110</v>
      </c>
      <c r="M1499" s="45" t="s">
        <v>901</v>
      </c>
      <c r="N1499" s="45"/>
      <c r="O1499" s="43" t="s">
        <v>756</v>
      </c>
      <c r="P1499" s="45" t="s">
        <v>757</v>
      </c>
      <c r="Q1499" s="45"/>
      <c r="R1499" s="112"/>
      <c r="S1499" s="112"/>
      <c r="T1499" s="59"/>
      <c r="U1499" s="56" t="s">
        <v>32</v>
      </c>
      <c r="V1499" s="46"/>
      <c r="W1499" s="43"/>
      <c r="X1499" s="46" t="s">
        <v>43</v>
      </c>
      <c r="Y1499" s="43"/>
      <c r="Z1499" s="111" t="s">
        <v>20458</v>
      </c>
      <c r="AA1499" s="45"/>
      <c r="AB1499" s="3">
        <v>0</v>
      </c>
      <c r="AC1499" s="3">
        <v>0</v>
      </c>
      <c r="AD1499" s="3">
        <v>44200</v>
      </c>
      <c r="AE1499" s="3">
        <v>0</v>
      </c>
      <c r="AF1499" s="3">
        <f>SUM(Table2[[#This Row],[PE 2021 Obligations]],Table2[[#This Row],[ROW 2021 Obligations]],Table2[[#This Row],[Construction 2021 Obligations]],Table2[[#This Row],[Paving 2021 Obligations]])</f>
        <v>44200</v>
      </c>
      <c r="AG1499" s="3">
        <v>0</v>
      </c>
      <c r="AH1499" s="3">
        <v>0</v>
      </c>
      <c r="AI1499" s="3">
        <v>44200</v>
      </c>
      <c r="AJ1499" s="3">
        <v>0</v>
      </c>
      <c r="AK1499" s="3">
        <v>44200</v>
      </c>
      <c r="AL1499" s="43" t="s">
        <v>977</v>
      </c>
    </row>
    <row r="1500" spans="1:38" hidden="1" x14ac:dyDescent="0.25">
      <c r="A1500" s="47">
        <v>105225.17</v>
      </c>
      <c r="B1500" s="48">
        <v>3</v>
      </c>
      <c r="C1500" s="49" t="s">
        <v>73</v>
      </c>
      <c r="D1500" s="50">
        <v>44319</v>
      </c>
      <c r="E1500" s="49" t="s">
        <v>176</v>
      </c>
      <c r="F1500" s="50">
        <v>44319</v>
      </c>
      <c r="G1500" s="49" t="s">
        <v>176</v>
      </c>
      <c r="H1500" s="51" t="s">
        <v>64</v>
      </c>
      <c r="I1500" s="49"/>
      <c r="J1500" s="49"/>
      <c r="K1500" s="49"/>
      <c r="L1500" s="52" t="s">
        <v>110</v>
      </c>
      <c r="M1500" s="51" t="s">
        <v>901</v>
      </c>
      <c r="N1500" s="51"/>
      <c r="O1500" s="49" t="s">
        <v>756</v>
      </c>
      <c r="P1500" s="51" t="s">
        <v>757</v>
      </c>
      <c r="Q1500" s="51"/>
      <c r="R1500" s="111"/>
      <c r="S1500" s="111"/>
      <c r="T1500" s="120"/>
      <c r="U1500" s="55" t="s">
        <v>32</v>
      </c>
      <c r="V1500" s="52"/>
      <c r="W1500" s="49"/>
      <c r="X1500" s="52" t="s">
        <v>43</v>
      </c>
      <c r="Y1500" s="49"/>
      <c r="Z1500" s="116" t="s">
        <v>20458</v>
      </c>
      <c r="AA1500" s="51"/>
      <c r="AB1500" s="54">
        <v>0</v>
      </c>
      <c r="AC1500" s="54">
        <v>0</v>
      </c>
      <c r="AD1500" s="54">
        <v>44200</v>
      </c>
      <c r="AE1500" s="54">
        <v>0</v>
      </c>
      <c r="AF1500" s="3">
        <f>SUM(Table2[[#This Row],[PE 2021 Obligations]],Table2[[#This Row],[ROW 2021 Obligations]],Table2[[#This Row],[Construction 2021 Obligations]],Table2[[#This Row],[Paving 2021 Obligations]])</f>
        <v>44200</v>
      </c>
      <c r="AG1500" s="54">
        <v>0</v>
      </c>
      <c r="AH1500" s="54">
        <v>0</v>
      </c>
      <c r="AI1500" s="54">
        <v>44200</v>
      </c>
      <c r="AJ1500" s="54">
        <v>0</v>
      </c>
      <c r="AK1500" s="54">
        <v>44200</v>
      </c>
      <c r="AL1500" s="49" t="s">
        <v>978</v>
      </c>
    </row>
    <row r="1501" spans="1:38" hidden="1" x14ac:dyDescent="0.25">
      <c r="A1501" s="13">
        <v>105226.17</v>
      </c>
      <c r="B1501" s="15">
        <v>3</v>
      </c>
      <c r="C1501" s="43" t="s">
        <v>73</v>
      </c>
      <c r="D1501" s="44">
        <v>44319</v>
      </c>
      <c r="E1501" s="43" t="s">
        <v>176</v>
      </c>
      <c r="F1501" s="44">
        <v>44319</v>
      </c>
      <c r="G1501" s="43" t="s">
        <v>176</v>
      </c>
      <c r="H1501" s="45" t="s">
        <v>307</v>
      </c>
      <c r="I1501" s="43"/>
      <c r="J1501" s="43"/>
      <c r="K1501" s="43"/>
      <c r="L1501" s="46" t="s">
        <v>110</v>
      </c>
      <c r="M1501" s="45" t="s">
        <v>901</v>
      </c>
      <c r="N1501" s="45"/>
      <c r="O1501" s="43" t="s">
        <v>756</v>
      </c>
      <c r="P1501" s="45" t="s">
        <v>757</v>
      </c>
      <c r="Q1501" s="45"/>
      <c r="R1501" s="112"/>
      <c r="S1501" s="112"/>
      <c r="T1501" s="59"/>
      <c r="U1501" s="56" t="s">
        <v>32</v>
      </c>
      <c r="V1501" s="46"/>
      <c r="W1501" s="43"/>
      <c r="X1501" s="46" t="s">
        <v>43</v>
      </c>
      <c r="Y1501" s="43"/>
      <c r="Z1501" s="116" t="s">
        <v>20458</v>
      </c>
      <c r="AA1501" s="45"/>
      <c r="AB1501" s="3">
        <v>0</v>
      </c>
      <c r="AC1501" s="3">
        <v>0</v>
      </c>
      <c r="AD1501" s="3">
        <v>44200</v>
      </c>
      <c r="AE1501" s="3">
        <v>0</v>
      </c>
      <c r="AF1501" s="3">
        <f>SUM(Table2[[#This Row],[PE 2021 Obligations]],Table2[[#This Row],[ROW 2021 Obligations]],Table2[[#This Row],[Construction 2021 Obligations]],Table2[[#This Row],[Paving 2021 Obligations]])</f>
        <v>44200</v>
      </c>
      <c r="AG1501" s="3">
        <v>0</v>
      </c>
      <c r="AH1501" s="3">
        <v>0</v>
      </c>
      <c r="AI1501" s="3">
        <v>44200</v>
      </c>
      <c r="AJ1501" s="3">
        <v>0</v>
      </c>
      <c r="AK1501" s="3">
        <v>44200</v>
      </c>
      <c r="AL1501" s="43" t="s">
        <v>979</v>
      </c>
    </row>
    <row r="1502" spans="1:38" hidden="1" x14ac:dyDescent="0.25">
      <c r="A1502" s="47">
        <v>105227.17</v>
      </c>
      <c r="B1502" s="48">
        <v>3</v>
      </c>
      <c r="C1502" s="49" t="s">
        <v>73</v>
      </c>
      <c r="D1502" s="50">
        <v>44319</v>
      </c>
      <c r="E1502" s="49" t="s">
        <v>176</v>
      </c>
      <c r="F1502" s="50">
        <v>44319</v>
      </c>
      <c r="G1502" s="49" t="s">
        <v>176</v>
      </c>
      <c r="H1502" s="51" t="s">
        <v>304</v>
      </c>
      <c r="I1502" s="49"/>
      <c r="J1502" s="49"/>
      <c r="K1502" s="49"/>
      <c r="L1502" s="52" t="s">
        <v>110</v>
      </c>
      <c r="M1502" s="51" t="s">
        <v>901</v>
      </c>
      <c r="N1502" s="51"/>
      <c r="O1502" s="49" t="s">
        <v>756</v>
      </c>
      <c r="P1502" s="51" t="s">
        <v>757</v>
      </c>
      <c r="Q1502" s="51"/>
      <c r="R1502" s="111"/>
      <c r="S1502" s="111"/>
      <c r="T1502" s="120"/>
      <c r="U1502" s="55" t="s">
        <v>32</v>
      </c>
      <c r="V1502" s="52"/>
      <c r="W1502" s="49"/>
      <c r="X1502" s="52" t="s">
        <v>43</v>
      </c>
      <c r="Y1502" s="49"/>
      <c r="Z1502" s="116" t="s">
        <v>20458</v>
      </c>
      <c r="AA1502" s="51"/>
      <c r="AB1502" s="54">
        <v>0</v>
      </c>
      <c r="AC1502" s="54">
        <v>0</v>
      </c>
      <c r="AD1502" s="54">
        <v>49300</v>
      </c>
      <c r="AE1502" s="54">
        <v>0</v>
      </c>
      <c r="AF1502" s="3">
        <f>SUM(Table2[[#This Row],[PE 2021 Obligations]],Table2[[#This Row],[ROW 2021 Obligations]],Table2[[#This Row],[Construction 2021 Obligations]],Table2[[#This Row],[Paving 2021 Obligations]])</f>
        <v>49300</v>
      </c>
      <c r="AG1502" s="54">
        <v>0</v>
      </c>
      <c r="AH1502" s="54">
        <v>0</v>
      </c>
      <c r="AI1502" s="54">
        <v>49300</v>
      </c>
      <c r="AJ1502" s="54">
        <v>0</v>
      </c>
      <c r="AK1502" s="54">
        <v>49300</v>
      </c>
      <c r="AL1502" s="49" t="s">
        <v>980</v>
      </c>
    </row>
    <row r="1503" spans="1:38" hidden="1" x14ac:dyDescent="0.25">
      <c r="A1503" s="13">
        <v>105228.17</v>
      </c>
      <c r="B1503" s="15">
        <v>4</v>
      </c>
      <c r="C1503" s="43" t="s">
        <v>73</v>
      </c>
      <c r="D1503" s="44">
        <v>44319</v>
      </c>
      <c r="E1503" s="43" t="s">
        <v>176</v>
      </c>
      <c r="F1503" s="44">
        <v>44319</v>
      </c>
      <c r="G1503" s="43" t="s">
        <v>176</v>
      </c>
      <c r="H1503" s="45" t="s">
        <v>301</v>
      </c>
      <c r="I1503" s="43"/>
      <c r="J1503" s="43"/>
      <c r="K1503" s="43"/>
      <c r="L1503" s="46" t="s">
        <v>110</v>
      </c>
      <c r="M1503" s="45" t="s">
        <v>901</v>
      </c>
      <c r="N1503" s="45"/>
      <c r="O1503" s="43" t="s">
        <v>756</v>
      </c>
      <c r="P1503" s="45" t="s">
        <v>757</v>
      </c>
      <c r="Q1503" s="45"/>
      <c r="R1503" s="112"/>
      <c r="S1503" s="112"/>
      <c r="T1503" s="59"/>
      <c r="U1503" s="56" t="s">
        <v>32</v>
      </c>
      <c r="V1503" s="46"/>
      <c r="W1503" s="43"/>
      <c r="X1503" s="46" t="s">
        <v>43</v>
      </c>
      <c r="Y1503" s="43"/>
      <c r="Z1503" s="116" t="s">
        <v>20458</v>
      </c>
      <c r="AA1503" s="45"/>
      <c r="AB1503" s="3">
        <v>0</v>
      </c>
      <c r="AC1503" s="3">
        <v>0</v>
      </c>
      <c r="AD1503" s="3">
        <v>52000</v>
      </c>
      <c r="AE1503" s="3">
        <v>0</v>
      </c>
      <c r="AF1503" s="3">
        <f>SUM(Table2[[#This Row],[PE 2021 Obligations]],Table2[[#This Row],[ROW 2021 Obligations]],Table2[[#This Row],[Construction 2021 Obligations]],Table2[[#This Row],[Paving 2021 Obligations]])</f>
        <v>52000</v>
      </c>
      <c r="AG1503" s="3">
        <v>0</v>
      </c>
      <c r="AH1503" s="3">
        <v>0</v>
      </c>
      <c r="AI1503" s="3">
        <v>52000</v>
      </c>
      <c r="AJ1503" s="3">
        <v>0</v>
      </c>
      <c r="AK1503" s="3">
        <v>52000</v>
      </c>
      <c r="AL1503" s="43" t="s">
        <v>981</v>
      </c>
    </row>
    <row r="1504" spans="1:38" hidden="1" x14ac:dyDescent="0.25">
      <c r="A1504" s="47">
        <v>105229.17</v>
      </c>
      <c r="B1504" s="48">
        <v>4</v>
      </c>
      <c r="C1504" s="49" t="s">
        <v>73</v>
      </c>
      <c r="D1504" s="50">
        <v>44319</v>
      </c>
      <c r="E1504" s="49" t="s">
        <v>176</v>
      </c>
      <c r="F1504" s="50">
        <v>44319</v>
      </c>
      <c r="G1504" s="49" t="s">
        <v>176</v>
      </c>
      <c r="H1504" s="51" t="s">
        <v>298</v>
      </c>
      <c r="I1504" s="49"/>
      <c r="J1504" s="49"/>
      <c r="K1504" s="49"/>
      <c r="L1504" s="52" t="s">
        <v>110</v>
      </c>
      <c r="M1504" s="51" t="s">
        <v>901</v>
      </c>
      <c r="N1504" s="51"/>
      <c r="O1504" s="49" t="s">
        <v>756</v>
      </c>
      <c r="P1504" s="51" t="s">
        <v>757</v>
      </c>
      <c r="Q1504" s="51"/>
      <c r="R1504" s="111"/>
      <c r="S1504" s="111"/>
      <c r="T1504" s="120"/>
      <c r="U1504" s="55" t="s">
        <v>32</v>
      </c>
      <c r="V1504" s="52"/>
      <c r="W1504" s="49"/>
      <c r="X1504" s="52" t="s">
        <v>43</v>
      </c>
      <c r="Y1504" s="49"/>
      <c r="Z1504" s="116" t="s">
        <v>20458</v>
      </c>
      <c r="AA1504" s="51"/>
      <c r="AB1504" s="54">
        <v>0</v>
      </c>
      <c r="AC1504" s="54">
        <v>0</v>
      </c>
      <c r="AD1504" s="54">
        <v>49200</v>
      </c>
      <c r="AE1504" s="54">
        <v>0</v>
      </c>
      <c r="AF1504" s="3">
        <f>SUM(Table2[[#This Row],[PE 2021 Obligations]],Table2[[#This Row],[ROW 2021 Obligations]],Table2[[#This Row],[Construction 2021 Obligations]],Table2[[#This Row],[Paving 2021 Obligations]])</f>
        <v>49200</v>
      </c>
      <c r="AG1504" s="54">
        <v>0</v>
      </c>
      <c r="AH1504" s="54">
        <v>0</v>
      </c>
      <c r="AI1504" s="54">
        <v>49200</v>
      </c>
      <c r="AJ1504" s="54">
        <v>0</v>
      </c>
      <c r="AK1504" s="54">
        <v>49200</v>
      </c>
      <c r="AL1504" s="49" t="s">
        <v>982</v>
      </c>
    </row>
    <row r="1505" spans="1:38" hidden="1" x14ac:dyDescent="0.25">
      <c r="A1505" s="13">
        <v>105230.17</v>
      </c>
      <c r="B1505" s="15">
        <v>4</v>
      </c>
      <c r="C1505" s="43" t="s">
        <v>73</v>
      </c>
      <c r="D1505" s="44">
        <v>44319</v>
      </c>
      <c r="E1505" s="43" t="s">
        <v>176</v>
      </c>
      <c r="F1505" s="44">
        <v>44319</v>
      </c>
      <c r="G1505" s="43" t="s">
        <v>176</v>
      </c>
      <c r="H1505" s="45" t="s">
        <v>295</v>
      </c>
      <c r="I1505" s="43"/>
      <c r="J1505" s="43"/>
      <c r="K1505" s="43"/>
      <c r="L1505" s="46" t="s">
        <v>110</v>
      </c>
      <c r="M1505" s="45" t="s">
        <v>901</v>
      </c>
      <c r="N1505" s="45"/>
      <c r="O1505" s="43" t="s">
        <v>756</v>
      </c>
      <c r="P1505" s="45" t="s">
        <v>757</v>
      </c>
      <c r="Q1505" s="45"/>
      <c r="R1505" s="112"/>
      <c r="S1505" s="112"/>
      <c r="T1505" s="59"/>
      <c r="U1505" s="56" t="s">
        <v>32</v>
      </c>
      <c r="V1505" s="46"/>
      <c r="W1505" s="43"/>
      <c r="X1505" s="46" t="s">
        <v>43</v>
      </c>
      <c r="Y1505" s="43"/>
      <c r="Z1505" s="111" t="s">
        <v>20458</v>
      </c>
      <c r="AA1505" s="45"/>
      <c r="AB1505" s="3">
        <v>0</v>
      </c>
      <c r="AC1505" s="3">
        <v>0</v>
      </c>
      <c r="AD1505" s="3">
        <v>44200</v>
      </c>
      <c r="AE1505" s="3">
        <v>0</v>
      </c>
      <c r="AF1505" s="3">
        <f>SUM(Table2[[#This Row],[PE 2021 Obligations]],Table2[[#This Row],[ROW 2021 Obligations]],Table2[[#This Row],[Construction 2021 Obligations]],Table2[[#This Row],[Paving 2021 Obligations]])</f>
        <v>44200</v>
      </c>
      <c r="AG1505" s="3">
        <v>0</v>
      </c>
      <c r="AH1505" s="3">
        <v>0</v>
      </c>
      <c r="AI1505" s="3">
        <v>44200</v>
      </c>
      <c r="AJ1505" s="3">
        <v>0</v>
      </c>
      <c r="AK1505" s="3">
        <v>44200</v>
      </c>
      <c r="AL1505" s="43" t="s">
        <v>983</v>
      </c>
    </row>
    <row r="1506" spans="1:38" hidden="1" x14ac:dyDescent="0.25">
      <c r="A1506" s="47">
        <v>105231.17</v>
      </c>
      <c r="B1506" s="48">
        <v>4</v>
      </c>
      <c r="C1506" s="49" t="s">
        <v>73</v>
      </c>
      <c r="D1506" s="50">
        <v>44319</v>
      </c>
      <c r="E1506" s="49" t="s">
        <v>176</v>
      </c>
      <c r="F1506" s="50">
        <v>44319</v>
      </c>
      <c r="G1506" s="49" t="s">
        <v>176</v>
      </c>
      <c r="H1506" s="51" t="s">
        <v>564</v>
      </c>
      <c r="I1506" s="49"/>
      <c r="J1506" s="49"/>
      <c r="K1506" s="49"/>
      <c r="L1506" s="52" t="s">
        <v>110</v>
      </c>
      <c r="M1506" s="51" t="s">
        <v>901</v>
      </c>
      <c r="N1506" s="51"/>
      <c r="O1506" s="49" t="s">
        <v>756</v>
      </c>
      <c r="P1506" s="51" t="s">
        <v>757</v>
      </c>
      <c r="Q1506" s="51"/>
      <c r="R1506" s="111"/>
      <c r="S1506" s="111"/>
      <c r="T1506" s="120"/>
      <c r="U1506" s="55" t="s">
        <v>32</v>
      </c>
      <c r="V1506" s="52"/>
      <c r="W1506" s="49"/>
      <c r="X1506" s="52" t="s">
        <v>43</v>
      </c>
      <c r="Y1506" s="49"/>
      <c r="Z1506" s="116" t="s">
        <v>20458</v>
      </c>
      <c r="AA1506" s="51"/>
      <c r="AB1506" s="54">
        <v>0</v>
      </c>
      <c r="AC1506" s="54">
        <v>0</v>
      </c>
      <c r="AD1506" s="54">
        <v>48600</v>
      </c>
      <c r="AE1506" s="54">
        <v>0</v>
      </c>
      <c r="AF1506" s="3">
        <f>SUM(Table2[[#This Row],[PE 2021 Obligations]],Table2[[#This Row],[ROW 2021 Obligations]],Table2[[#This Row],[Construction 2021 Obligations]],Table2[[#This Row],[Paving 2021 Obligations]])</f>
        <v>48600</v>
      </c>
      <c r="AG1506" s="54">
        <v>0</v>
      </c>
      <c r="AH1506" s="54">
        <v>0</v>
      </c>
      <c r="AI1506" s="54">
        <v>48600</v>
      </c>
      <c r="AJ1506" s="54">
        <v>0</v>
      </c>
      <c r="AK1506" s="54">
        <v>48600</v>
      </c>
      <c r="AL1506" s="49" t="s">
        <v>984</v>
      </c>
    </row>
    <row r="1507" spans="1:38" hidden="1" x14ac:dyDescent="0.25">
      <c r="A1507" s="13">
        <v>105232.17</v>
      </c>
      <c r="B1507" s="15">
        <v>4</v>
      </c>
      <c r="C1507" s="43" t="s">
        <v>73</v>
      </c>
      <c r="D1507" s="44">
        <v>44319</v>
      </c>
      <c r="E1507" s="43" t="s">
        <v>176</v>
      </c>
      <c r="F1507" s="44">
        <v>44319</v>
      </c>
      <c r="G1507" s="43" t="s">
        <v>176</v>
      </c>
      <c r="H1507" s="45" t="s">
        <v>292</v>
      </c>
      <c r="I1507" s="43"/>
      <c r="J1507" s="43"/>
      <c r="K1507" s="43"/>
      <c r="L1507" s="46" t="s">
        <v>110</v>
      </c>
      <c r="M1507" s="45" t="s">
        <v>901</v>
      </c>
      <c r="N1507" s="45"/>
      <c r="O1507" s="43" t="s">
        <v>756</v>
      </c>
      <c r="P1507" s="45" t="s">
        <v>757</v>
      </c>
      <c r="Q1507" s="45"/>
      <c r="R1507" s="112"/>
      <c r="S1507" s="112"/>
      <c r="T1507" s="59"/>
      <c r="U1507" s="56" t="s">
        <v>32</v>
      </c>
      <c r="V1507" s="46"/>
      <c r="W1507" s="43"/>
      <c r="X1507" s="46" t="s">
        <v>43</v>
      </c>
      <c r="Y1507" s="43"/>
      <c r="Z1507" s="111" t="s">
        <v>20458</v>
      </c>
      <c r="AA1507" s="45"/>
      <c r="AB1507" s="3">
        <v>0</v>
      </c>
      <c r="AC1507" s="3">
        <v>0</v>
      </c>
      <c r="AD1507" s="3">
        <v>46500</v>
      </c>
      <c r="AE1507" s="3">
        <v>0</v>
      </c>
      <c r="AF1507" s="3">
        <f>SUM(Table2[[#This Row],[PE 2021 Obligations]],Table2[[#This Row],[ROW 2021 Obligations]],Table2[[#This Row],[Construction 2021 Obligations]],Table2[[#This Row],[Paving 2021 Obligations]])</f>
        <v>46500</v>
      </c>
      <c r="AG1507" s="3">
        <v>0</v>
      </c>
      <c r="AH1507" s="3">
        <v>0</v>
      </c>
      <c r="AI1507" s="3">
        <v>46500</v>
      </c>
      <c r="AJ1507" s="3">
        <v>0</v>
      </c>
      <c r="AK1507" s="3">
        <v>46500</v>
      </c>
      <c r="AL1507" s="43" t="s">
        <v>985</v>
      </c>
    </row>
    <row r="1508" spans="1:38" hidden="1" x14ac:dyDescent="0.25">
      <c r="A1508" s="47">
        <v>105233.17</v>
      </c>
      <c r="B1508" s="48">
        <v>3</v>
      </c>
      <c r="C1508" s="49" t="s">
        <v>73</v>
      </c>
      <c r="D1508" s="50">
        <v>44319</v>
      </c>
      <c r="E1508" s="49" t="s">
        <v>176</v>
      </c>
      <c r="F1508" s="50">
        <v>44319</v>
      </c>
      <c r="G1508" s="49" t="s">
        <v>176</v>
      </c>
      <c r="H1508" s="51" t="s">
        <v>273</v>
      </c>
      <c r="I1508" s="49"/>
      <c r="J1508" s="49"/>
      <c r="K1508" s="49"/>
      <c r="L1508" s="52" t="s">
        <v>110</v>
      </c>
      <c r="M1508" s="51" t="s">
        <v>901</v>
      </c>
      <c r="N1508" s="51"/>
      <c r="O1508" s="49" t="s">
        <v>756</v>
      </c>
      <c r="P1508" s="51" t="s">
        <v>757</v>
      </c>
      <c r="Q1508" s="51"/>
      <c r="R1508" s="111"/>
      <c r="S1508" s="111"/>
      <c r="T1508" s="120"/>
      <c r="U1508" s="55" t="s">
        <v>32</v>
      </c>
      <c r="V1508" s="52"/>
      <c r="W1508" s="49"/>
      <c r="X1508" s="52" t="s">
        <v>43</v>
      </c>
      <c r="Y1508" s="49"/>
      <c r="Z1508" s="111" t="s">
        <v>20458</v>
      </c>
      <c r="AA1508" s="51"/>
      <c r="AB1508" s="54">
        <v>0</v>
      </c>
      <c r="AC1508" s="54">
        <v>0</v>
      </c>
      <c r="AD1508" s="54">
        <v>52600</v>
      </c>
      <c r="AE1508" s="54">
        <v>0</v>
      </c>
      <c r="AF1508" s="3">
        <f>SUM(Table2[[#This Row],[PE 2021 Obligations]],Table2[[#This Row],[ROW 2021 Obligations]],Table2[[#This Row],[Construction 2021 Obligations]],Table2[[#This Row],[Paving 2021 Obligations]])</f>
        <v>52600</v>
      </c>
      <c r="AG1508" s="54">
        <v>0</v>
      </c>
      <c r="AH1508" s="54">
        <v>0</v>
      </c>
      <c r="AI1508" s="54">
        <v>52600</v>
      </c>
      <c r="AJ1508" s="54">
        <v>0</v>
      </c>
      <c r="AK1508" s="54">
        <v>52600</v>
      </c>
      <c r="AL1508" s="49" t="s">
        <v>986</v>
      </c>
    </row>
    <row r="1509" spans="1:38" hidden="1" x14ac:dyDescent="0.25">
      <c r="A1509" s="13">
        <v>105234.17</v>
      </c>
      <c r="B1509" s="15">
        <v>4</v>
      </c>
      <c r="C1509" s="43" t="s">
        <v>73</v>
      </c>
      <c r="D1509" s="44">
        <v>44319</v>
      </c>
      <c r="E1509" s="43" t="s">
        <v>176</v>
      </c>
      <c r="F1509" s="44">
        <v>44319</v>
      </c>
      <c r="G1509" s="43" t="s">
        <v>176</v>
      </c>
      <c r="H1509" s="45" t="s">
        <v>270</v>
      </c>
      <c r="I1509" s="43"/>
      <c r="J1509" s="43"/>
      <c r="K1509" s="43"/>
      <c r="L1509" s="46" t="s">
        <v>110</v>
      </c>
      <c r="M1509" s="45" t="s">
        <v>901</v>
      </c>
      <c r="N1509" s="45"/>
      <c r="O1509" s="43" t="s">
        <v>756</v>
      </c>
      <c r="P1509" s="45" t="s">
        <v>757</v>
      </c>
      <c r="Q1509" s="45"/>
      <c r="R1509" s="112"/>
      <c r="S1509" s="112"/>
      <c r="T1509" s="59"/>
      <c r="U1509" s="56" t="s">
        <v>32</v>
      </c>
      <c r="V1509" s="46"/>
      <c r="W1509" s="43"/>
      <c r="X1509" s="46" t="s">
        <v>43</v>
      </c>
      <c r="Y1509" s="43"/>
      <c r="Z1509" s="111" t="s">
        <v>20458</v>
      </c>
      <c r="AA1509" s="45"/>
      <c r="AB1509" s="3">
        <v>0</v>
      </c>
      <c r="AC1509" s="3">
        <v>0</v>
      </c>
      <c r="AD1509" s="3">
        <v>58700</v>
      </c>
      <c r="AE1509" s="3">
        <v>0</v>
      </c>
      <c r="AF1509" s="3">
        <f>SUM(Table2[[#This Row],[PE 2021 Obligations]],Table2[[#This Row],[ROW 2021 Obligations]],Table2[[#This Row],[Construction 2021 Obligations]],Table2[[#This Row],[Paving 2021 Obligations]])</f>
        <v>58700</v>
      </c>
      <c r="AG1509" s="3">
        <v>0</v>
      </c>
      <c r="AH1509" s="3">
        <v>0</v>
      </c>
      <c r="AI1509" s="3">
        <v>58700</v>
      </c>
      <c r="AJ1509" s="3">
        <v>0</v>
      </c>
      <c r="AK1509" s="3">
        <v>58700</v>
      </c>
      <c r="AL1509" s="43" t="s">
        <v>987</v>
      </c>
    </row>
    <row r="1510" spans="1:38" hidden="1" x14ac:dyDescent="0.25">
      <c r="A1510" s="47">
        <v>105235.17</v>
      </c>
      <c r="B1510" s="48">
        <v>4</v>
      </c>
      <c r="C1510" s="49" t="s">
        <v>73</v>
      </c>
      <c r="D1510" s="50">
        <v>44319</v>
      </c>
      <c r="E1510" s="49" t="s">
        <v>176</v>
      </c>
      <c r="F1510" s="50">
        <v>44319</v>
      </c>
      <c r="G1510" s="49" t="s">
        <v>176</v>
      </c>
      <c r="H1510" s="51" t="s">
        <v>261</v>
      </c>
      <c r="I1510" s="49"/>
      <c r="J1510" s="49"/>
      <c r="K1510" s="49"/>
      <c r="L1510" s="52" t="s">
        <v>110</v>
      </c>
      <c r="M1510" s="51" t="s">
        <v>901</v>
      </c>
      <c r="N1510" s="51"/>
      <c r="O1510" s="49" t="s">
        <v>756</v>
      </c>
      <c r="P1510" s="51" t="s">
        <v>757</v>
      </c>
      <c r="Q1510" s="51"/>
      <c r="R1510" s="111"/>
      <c r="S1510" s="111"/>
      <c r="T1510" s="120"/>
      <c r="U1510" s="55" t="s">
        <v>32</v>
      </c>
      <c r="V1510" s="52"/>
      <c r="W1510" s="49"/>
      <c r="X1510" s="52" t="s">
        <v>43</v>
      </c>
      <c r="Y1510" s="49"/>
      <c r="Z1510" s="116" t="s">
        <v>20458</v>
      </c>
      <c r="AA1510" s="51"/>
      <c r="AB1510" s="54">
        <v>0</v>
      </c>
      <c r="AC1510" s="54">
        <v>0</v>
      </c>
      <c r="AD1510" s="54">
        <v>51600</v>
      </c>
      <c r="AE1510" s="54">
        <v>0</v>
      </c>
      <c r="AF1510" s="3">
        <f>SUM(Table2[[#This Row],[PE 2021 Obligations]],Table2[[#This Row],[ROW 2021 Obligations]],Table2[[#This Row],[Construction 2021 Obligations]],Table2[[#This Row],[Paving 2021 Obligations]])</f>
        <v>51600</v>
      </c>
      <c r="AG1510" s="54">
        <v>0</v>
      </c>
      <c r="AH1510" s="54">
        <v>0</v>
      </c>
      <c r="AI1510" s="54">
        <v>51600</v>
      </c>
      <c r="AJ1510" s="54">
        <v>0</v>
      </c>
      <c r="AK1510" s="54">
        <v>51600</v>
      </c>
      <c r="AL1510" s="49" t="s">
        <v>988</v>
      </c>
    </row>
    <row r="1511" spans="1:38" hidden="1" x14ac:dyDescent="0.25">
      <c r="A1511" s="13">
        <v>105236.17</v>
      </c>
      <c r="B1511" s="15">
        <v>4</v>
      </c>
      <c r="C1511" s="43" t="s">
        <v>73</v>
      </c>
      <c r="D1511" s="44">
        <v>44319</v>
      </c>
      <c r="E1511" s="43" t="s">
        <v>176</v>
      </c>
      <c r="F1511" s="44">
        <v>44319</v>
      </c>
      <c r="G1511" s="43" t="s">
        <v>176</v>
      </c>
      <c r="H1511" s="45" t="s">
        <v>258</v>
      </c>
      <c r="I1511" s="43"/>
      <c r="J1511" s="43"/>
      <c r="K1511" s="43"/>
      <c r="L1511" s="46" t="s">
        <v>110</v>
      </c>
      <c r="M1511" s="45" t="s">
        <v>901</v>
      </c>
      <c r="N1511" s="45"/>
      <c r="O1511" s="43" t="s">
        <v>756</v>
      </c>
      <c r="P1511" s="45" t="s">
        <v>757</v>
      </c>
      <c r="Q1511" s="45"/>
      <c r="R1511" s="112"/>
      <c r="S1511" s="112"/>
      <c r="T1511" s="59"/>
      <c r="U1511" s="56" t="s">
        <v>32</v>
      </c>
      <c r="V1511" s="46"/>
      <c r="W1511" s="43"/>
      <c r="X1511" s="46" t="s">
        <v>43</v>
      </c>
      <c r="Y1511" s="43"/>
      <c r="Z1511" s="111" t="s">
        <v>20458</v>
      </c>
      <c r="AA1511" s="45"/>
      <c r="AB1511" s="3">
        <v>0</v>
      </c>
      <c r="AC1511" s="3">
        <v>0</v>
      </c>
      <c r="AD1511" s="3">
        <v>48200</v>
      </c>
      <c r="AE1511" s="3">
        <v>0</v>
      </c>
      <c r="AF1511" s="3">
        <f>SUM(Table2[[#This Row],[PE 2021 Obligations]],Table2[[#This Row],[ROW 2021 Obligations]],Table2[[#This Row],[Construction 2021 Obligations]],Table2[[#This Row],[Paving 2021 Obligations]])</f>
        <v>48200</v>
      </c>
      <c r="AG1511" s="3">
        <v>0</v>
      </c>
      <c r="AH1511" s="3">
        <v>0</v>
      </c>
      <c r="AI1511" s="3">
        <v>48200</v>
      </c>
      <c r="AJ1511" s="3">
        <v>0</v>
      </c>
      <c r="AK1511" s="3">
        <v>48200</v>
      </c>
      <c r="AL1511" s="43" t="s">
        <v>989</v>
      </c>
    </row>
    <row r="1512" spans="1:38" hidden="1" x14ac:dyDescent="0.25">
      <c r="A1512" s="47">
        <v>105237.17</v>
      </c>
      <c r="B1512" s="48">
        <v>3</v>
      </c>
      <c r="C1512" s="49" t="s">
        <v>73</v>
      </c>
      <c r="D1512" s="50">
        <v>44319</v>
      </c>
      <c r="E1512" s="49" t="s">
        <v>176</v>
      </c>
      <c r="F1512" s="50">
        <v>44319</v>
      </c>
      <c r="G1512" s="49" t="s">
        <v>176</v>
      </c>
      <c r="H1512" s="51" t="s">
        <v>255</v>
      </c>
      <c r="I1512" s="49"/>
      <c r="J1512" s="49"/>
      <c r="K1512" s="49"/>
      <c r="L1512" s="52" t="s">
        <v>110</v>
      </c>
      <c r="M1512" s="51" t="s">
        <v>901</v>
      </c>
      <c r="N1512" s="51"/>
      <c r="O1512" s="49" t="s">
        <v>756</v>
      </c>
      <c r="P1512" s="51" t="s">
        <v>757</v>
      </c>
      <c r="Q1512" s="51"/>
      <c r="R1512" s="111"/>
      <c r="S1512" s="111"/>
      <c r="T1512" s="120"/>
      <c r="U1512" s="55" t="s">
        <v>32</v>
      </c>
      <c r="V1512" s="52"/>
      <c r="W1512" s="49"/>
      <c r="X1512" s="52" t="s">
        <v>43</v>
      </c>
      <c r="Y1512" s="49"/>
      <c r="Z1512" s="111" t="s">
        <v>20458</v>
      </c>
      <c r="AA1512" s="51"/>
      <c r="AB1512" s="54">
        <v>0</v>
      </c>
      <c r="AC1512" s="54">
        <v>0</v>
      </c>
      <c r="AD1512" s="54">
        <v>54200</v>
      </c>
      <c r="AE1512" s="54">
        <v>0</v>
      </c>
      <c r="AF1512" s="3">
        <f>SUM(Table2[[#This Row],[PE 2021 Obligations]],Table2[[#This Row],[ROW 2021 Obligations]],Table2[[#This Row],[Construction 2021 Obligations]],Table2[[#This Row],[Paving 2021 Obligations]])</f>
        <v>54200</v>
      </c>
      <c r="AG1512" s="54">
        <v>0</v>
      </c>
      <c r="AH1512" s="54">
        <v>0</v>
      </c>
      <c r="AI1512" s="54">
        <v>54200</v>
      </c>
      <c r="AJ1512" s="54">
        <v>0</v>
      </c>
      <c r="AK1512" s="54">
        <v>54200</v>
      </c>
      <c r="AL1512" s="49" t="s">
        <v>990</v>
      </c>
    </row>
    <row r="1513" spans="1:38" hidden="1" x14ac:dyDescent="0.25">
      <c r="A1513" s="13">
        <v>105238.17</v>
      </c>
      <c r="B1513" s="15">
        <v>4</v>
      </c>
      <c r="C1513" s="43" t="s">
        <v>73</v>
      </c>
      <c r="D1513" s="44">
        <v>44319</v>
      </c>
      <c r="E1513" s="43" t="s">
        <v>176</v>
      </c>
      <c r="F1513" s="44">
        <v>44319</v>
      </c>
      <c r="G1513" s="43" t="s">
        <v>176</v>
      </c>
      <c r="H1513" s="45" t="s">
        <v>249</v>
      </c>
      <c r="I1513" s="43"/>
      <c r="J1513" s="43"/>
      <c r="K1513" s="43"/>
      <c r="L1513" s="46" t="s">
        <v>110</v>
      </c>
      <c r="M1513" s="45" t="s">
        <v>901</v>
      </c>
      <c r="N1513" s="45"/>
      <c r="O1513" s="43" t="s">
        <v>756</v>
      </c>
      <c r="P1513" s="45" t="s">
        <v>757</v>
      </c>
      <c r="Q1513" s="45"/>
      <c r="R1513" s="112"/>
      <c r="S1513" s="112"/>
      <c r="T1513" s="59"/>
      <c r="U1513" s="56" t="s">
        <v>32</v>
      </c>
      <c r="V1513" s="46"/>
      <c r="W1513" s="43"/>
      <c r="X1513" s="46" t="s">
        <v>43</v>
      </c>
      <c r="Y1513" s="43"/>
      <c r="Z1513" s="111" t="s">
        <v>20458</v>
      </c>
      <c r="AA1513" s="45"/>
      <c r="AB1513" s="3">
        <v>0</v>
      </c>
      <c r="AC1513" s="3">
        <v>0</v>
      </c>
      <c r="AD1513" s="3">
        <v>44200</v>
      </c>
      <c r="AE1513" s="3">
        <v>0</v>
      </c>
      <c r="AF1513" s="3">
        <f>SUM(Table2[[#This Row],[PE 2021 Obligations]],Table2[[#This Row],[ROW 2021 Obligations]],Table2[[#This Row],[Construction 2021 Obligations]],Table2[[#This Row],[Paving 2021 Obligations]])</f>
        <v>44200</v>
      </c>
      <c r="AG1513" s="3">
        <v>0</v>
      </c>
      <c r="AH1513" s="3">
        <v>0</v>
      </c>
      <c r="AI1513" s="3">
        <v>44200</v>
      </c>
      <c r="AJ1513" s="3">
        <v>0</v>
      </c>
      <c r="AK1513" s="3">
        <v>44200</v>
      </c>
      <c r="AL1513" s="43" t="s">
        <v>991</v>
      </c>
    </row>
    <row r="1514" spans="1:38" hidden="1" x14ac:dyDescent="0.25">
      <c r="A1514" s="47">
        <v>105239.17</v>
      </c>
      <c r="B1514" s="48">
        <v>3</v>
      </c>
      <c r="C1514" s="49" t="s">
        <v>73</v>
      </c>
      <c r="D1514" s="50">
        <v>44319</v>
      </c>
      <c r="E1514" s="49" t="s">
        <v>176</v>
      </c>
      <c r="F1514" s="50">
        <v>44319</v>
      </c>
      <c r="G1514" s="49" t="s">
        <v>176</v>
      </c>
      <c r="H1514" s="51" t="s">
        <v>98</v>
      </c>
      <c r="I1514" s="49"/>
      <c r="J1514" s="49"/>
      <c r="K1514" s="49"/>
      <c r="L1514" s="52" t="s">
        <v>110</v>
      </c>
      <c r="M1514" s="51" t="s">
        <v>901</v>
      </c>
      <c r="N1514" s="51"/>
      <c r="O1514" s="49" t="s">
        <v>756</v>
      </c>
      <c r="P1514" s="51" t="s">
        <v>757</v>
      </c>
      <c r="Q1514" s="51"/>
      <c r="R1514" s="111"/>
      <c r="S1514" s="111"/>
      <c r="T1514" s="120"/>
      <c r="U1514" s="55" t="s">
        <v>32</v>
      </c>
      <c r="V1514" s="52"/>
      <c r="W1514" s="49"/>
      <c r="X1514" s="52" t="s">
        <v>43</v>
      </c>
      <c r="Y1514" s="49"/>
      <c r="Z1514" s="111" t="s">
        <v>20458</v>
      </c>
      <c r="AA1514" s="51"/>
      <c r="AB1514" s="54">
        <v>0</v>
      </c>
      <c r="AC1514" s="54">
        <v>0</v>
      </c>
      <c r="AD1514" s="54">
        <v>179900</v>
      </c>
      <c r="AE1514" s="54">
        <v>0</v>
      </c>
      <c r="AF1514" s="3">
        <f>SUM(Table2[[#This Row],[PE 2021 Obligations]],Table2[[#This Row],[ROW 2021 Obligations]],Table2[[#This Row],[Construction 2021 Obligations]],Table2[[#This Row],[Paving 2021 Obligations]])</f>
        <v>179900</v>
      </c>
      <c r="AG1514" s="54">
        <v>0</v>
      </c>
      <c r="AH1514" s="54">
        <v>0</v>
      </c>
      <c r="AI1514" s="54">
        <v>179900</v>
      </c>
      <c r="AJ1514" s="54">
        <v>0</v>
      </c>
      <c r="AK1514" s="54">
        <v>179900</v>
      </c>
      <c r="AL1514" s="49" t="s">
        <v>992</v>
      </c>
    </row>
    <row r="1515" spans="1:38" hidden="1" x14ac:dyDescent="0.25">
      <c r="A1515" s="13">
        <v>105240.17</v>
      </c>
      <c r="B1515" s="15">
        <v>4</v>
      </c>
      <c r="C1515" s="43" t="s">
        <v>73</v>
      </c>
      <c r="D1515" s="44">
        <v>44319</v>
      </c>
      <c r="E1515" s="43" t="s">
        <v>176</v>
      </c>
      <c r="F1515" s="44">
        <v>44319</v>
      </c>
      <c r="G1515" s="43" t="s">
        <v>176</v>
      </c>
      <c r="H1515" s="45" t="s">
        <v>794</v>
      </c>
      <c r="I1515" s="43"/>
      <c r="J1515" s="43"/>
      <c r="K1515" s="43"/>
      <c r="L1515" s="46" t="s">
        <v>110</v>
      </c>
      <c r="M1515" s="45" t="s">
        <v>901</v>
      </c>
      <c r="N1515" s="45"/>
      <c r="O1515" s="43" t="s">
        <v>756</v>
      </c>
      <c r="P1515" s="45" t="s">
        <v>757</v>
      </c>
      <c r="Q1515" s="45"/>
      <c r="R1515" s="112"/>
      <c r="S1515" s="112"/>
      <c r="T1515" s="59"/>
      <c r="U1515" s="56" t="s">
        <v>32</v>
      </c>
      <c r="V1515" s="46"/>
      <c r="W1515" s="43"/>
      <c r="X1515" s="46" t="s">
        <v>43</v>
      </c>
      <c r="Y1515" s="43"/>
      <c r="Z1515" s="116" t="s">
        <v>20458</v>
      </c>
      <c r="AA1515" s="45"/>
      <c r="AB1515" s="3">
        <v>0</v>
      </c>
      <c r="AC1515" s="3">
        <v>0</v>
      </c>
      <c r="AD1515" s="3">
        <v>44200</v>
      </c>
      <c r="AE1515" s="3">
        <v>0</v>
      </c>
      <c r="AF1515" s="3">
        <f>SUM(Table2[[#This Row],[PE 2021 Obligations]],Table2[[#This Row],[ROW 2021 Obligations]],Table2[[#This Row],[Construction 2021 Obligations]],Table2[[#This Row],[Paving 2021 Obligations]])</f>
        <v>44200</v>
      </c>
      <c r="AG1515" s="3">
        <v>0</v>
      </c>
      <c r="AH1515" s="3">
        <v>0</v>
      </c>
      <c r="AI1515" s="3">
        <v>44200</v>
      </c>
      <c r="AJ1515" s="3">
        <v>0</v>
      </c>
      <c r="AK1515" s="3">
        <v>44200</v>
      </c>
      <c r="AL1515" s="43" t="s">
        <v>993</v>
      </c>
    </row>
    <row r="1516" spans="1:38" hidden="1" x14ac:dyDescent="0.25">
      <c r="A1516" s="47">
        <v>105242.17</v>
      </c>
      <c r="B1516" s="48">
        <v>4</v>
      </c>
      <c r="C1516" s="49" t="s">
        <v>73</v>
      </c>
      <c r="D1516" s="50">
        <v>44319</v>
      </c>
      <c r="E1516" s="49" t="s">
        <v>176</v>
      </c>
      <c r="F1516" s="50">
        <v>44319</v>
      </c>
      <c r="G1516" s="49" t="s">
        <v>176</v>
      </c>
      <c r="H1516" s="51" t="s">
        <v>229</v>
      </c>
      <c r="I1516" s="49"/>
      <c r="J1516" s="49"/>
      <c r="K1516" s="49"/>
      <c r="L1516" s="52" t="s">
        <v>110</v>
      </c>
      <c r="M1516" s="51" t="s">
        <v>901</v>
      </c>
      <c r="N1516" s="51"/>
      <c r="O1516" s="49" t="s">
        <v>756</v>
      </c>
      <c r="P1516" s="51" t="s">
        <v>757</v>
      </c>
      <c r="Q1516" s="51"/>
      <c r="R1516" s="111"/>
      <c r="S1516" s="111"/>
      <c r="T1516" s="120"/>
      <c r="U1516" s="55" t="s">
        <v>32</v>
      </c>
      <c r="V1516" s="52"/>
      <c r="W1516" s="49"/>
      <c r="X1516" s="52" t="s">
        <v>43</v>
      </c>
      <c r="Y1516" s="49"/>
      <c r="Z1516" s="111" t="s">
        <v>20458</v>
      </c>
      <c r="AA1516" s="51"/>
      <c r="AB1516" s="54">
        <v>0</v>
      </c>
      <c r="AC1516" s="54">
        <v>0</v>
      </c>
      <c r="AD1516" s="54">
        <v>44200</v>
      </c>
      <c r="AE1516" s="54">
        <v>0</v>
      </c>
      <c r="AF1516" s="3">
        <f>SUM(Table2[[#This Row],[PE 2021 Obligations]],Table2[[#This Row],[ROW 2021 Obligations]],Table2[[#This Row],[Construction 2021 Obligations]],Table2[[#This Row],[Paving 2021 Obligations]])</f>
        <v>44200</v>
      </c>
      <c r="AG1516" s="54">
        <v>0</v>
      </c>
      <c r="AH1516" s="54">
        <v>0</v>
      </c>
      <c r="AI1516" s="54">
        <v>44200</v>
      </c>
      <c r="AJ1516" s="54">
        <v>0</v>
      </c>
      <c r="AK1516" s="54">
        <v>44200</v>
      </c>
      <c r="AL1516" s="49" t="s">
        <v>994</v>
      </c>
    </row>
    <row r="1517" spans="1:38" hidden="1" x14ac:dyDescent="0.25">
      <c r="A1517" s="13">
        <v>105243.17</v>
      </c>
      <c r="B1517" s="15">
        <v>3</v>
      </c>
      <c r="C1517" s="43" t="s">
        <v>73</v>
      </c>
      <c r="D1517" s="44">
        <v>44319</v>
      </c>
      <c r="E1517" s="43" t="s">
        <v>176</v>
      </c>
      <c r="F1517" s="44">
        <v>44319</v>
      </c>
      <c r="G1517" s="43" t="s">
        <v>176</v>
      </c>
      <c r="H1517" s="45" t="s">
        <v>226</v>
      </c>
      <c r="I1517" s="43"/>
      <c r="J1517" s="43"/>
      <c r="K1517" s="43"/>
      <c r="L1517" s="46" t="s">
        <v>110</v>
      </c>
      <c r="M1517" s="45" t="s">
        <v>901</v>
      </c>
      <c r="N1517" s="45"/>
      <c r="O1517" s="43" t="s">
        <v>756</v>
      </c>
      <c r="P1517" s="45" t="s">
        <v>757</v>
      </c>
      <c r="Q1517" s="45"/>
      <c r="R1517" s="112"/>
      <c r="S1517" s="112"/>
      <c r="T1517" s="59"/>
      <c r="U1517" s="56" t="s">
        <v>32</v>
      </c>
      <c r="V1517" s="46"/>
      <c r="W1517" s="43"/>
      <c r="X1517" s="46" t="s">
        <v>43</v>
      </c>
      <c r="Y1517" s="43"/>
      <c r="Z1517" s="111" t="s">
        <v>20458</v>
      </c>
      <c r="AA1517" s="45"/>
      <c r="AB1517" s="3">
        <v>0</v>
      </c>
      <c r="AC1517" s="3">
        <v>0</v>
      </c>
      <c r="AD1517" s="3">
        <v>44200</v>
      </c>
      <c r="AE1517" s="3">
        <v>0</v>
      </c>
      <c r="AF1517" s="3">
        <f>SUM(Table2[[#This Row],[PE 2021 Obligations]],Table2[[#This Row],[ROW 2021 Obligations]],Table2[[#This Row],[Construction 2021 Obligations]],Table2[[#This Row],[Paving 2021 Obligations]])</f>
        <v>44200</v>
      </c>
      <c r="AG1517" s="3">
        <v>0</v>
      </c>
      <c r="AH1517" s="3">
        <v>0</v>
      </c>
      <c r="AI1517" s="3">
        <v>44200</v>
      </c>
      <c r="AJ1517" s="3">
        <v>0</v>
      </c>
      <c r="AK1517" s="3">
        <v>44200</v>
      </c>
      <c r="AL1517" s="43" t="s">
        <v>995</v>
      </c>
    </row>
    <row r="1518" spans="1:38" hidden="1" x14ac:dyDescent="0.25">
      <c r="A1518" s="47">
        <v>105244.17</v>
      </c>
      <c r="B1518" s="48">
        <v>4</v>
      </c>
      <c r="C1518" s="49" t="s">
        <v>73</v>
      </c>
      <c r="D1518" s="50">
        <v>44319</v>
      </c>
      <c r="E1518" s="49" t="s">
        <v>176</v>
      </c>
      <c r="F1518" s="50">
        <v>44319</v>
      </c>
      <c r="G1518" s="49" t="s">
        <v>176</v>
      </c>
      <c r="H1518" s="51" t="s">
        <v>221</v>
      </c>
      <c r="I1518" s="49"/>
      <c r="J1518" s="49"/>
      <c r="K1518" s="49"/>
      <c r="L1518" s="52" t="s">
        <v>110</v>
      </c>
      <c r="M1518" s="51" t="s">
        <v>901</v>
      </c>
      <c r="N1518" s="51"/>
      <c r="O1518" s="49" t="s">
        <v>756</v>
      </c>
      <c r="P1518" s="51" t="s">
        <v>757</v>
      </c>
      <c r="Q1518" s="51"/>
      <c r="R1518" s="111"/>
      <c r="S1518" s="111"/>
      <c r="T1518" s="120"/>
      <c r="U1518" s="55" t="s">
        <v>32</v>
      </c>
      <c r="V1518" s="52"/>
      <c r="W1518" s="49"/>
      <c r="X1518" s="52" t="s">
        <v>43</v>
      </c>
      <c r="Y1518" s="49"/>
      <c r="Z1518" s="116" t="s">
        <v>20458</v>
      </c>
      <c r="AA1518" s="51"/>
      <c r="AB1518" s="54">
        <v>0</v>
      </c>
      <c r="AC1518" s="54">
        <v>0</v>
      </c>
      <c r="AD1518" s="54">
        <v>49300</v>
      </c>
      <c r="AE1518" s="54">
        <v>0</v>
      </c>
      <c r="AF1518" s="3">
        <f>SUM(Table2[[#This Row],[PE 2021 Obligations]],Table2[[#This Row],[ROW 2021 Obligations]],Table2[[#This Row],[Construction 2021 Obligations]],Table2[[#This Row],[Paving 2021 Obligations]])</f>
        <v>49300</v>
      </c>
      <c r="AG1518" s="54">
        <v>0</v>
      </c>
      <c r="AH1518" s="54">
        <v>0</v>
      </c>
      <c r="AI1518" s="54">
        <v>49300</v>
      </c>
      <c r="AJ1518" s="54">
        <v>0</v>
      </c>
      <c r="AK1518" s="54">
        <v>49300</v>
      </c>
      <c r="AL1518" s="49" t="s">
        <v>996</v>
      </c>
    </row>
    <row r="1519" spans="1:38" hidden="1" x14ac:dyDescent="0.25">
      <c r="A1519" s="13">
        <v>105245.17</v>
      </c>
      <c r="B1519" s="15">
        <v>4</v>
      </c>
      <c r="C1519" s="43" t="s">
        <v>73</v>
      </c>
      <c r="D1519" s="44">
        <v>44319</v>
      </c>
      <c r="E1519" s="43" t="s">
        <v>176</v>
      </c>
      <c r="F1519" s="44">
        <v>44319</v>
      </c>
      <c r="G1519" s="43" t="s">
        <v>176</v>
      </c>
      <c r="H1519" s="45" t="s">
        <v>203</v>
      </c>
      <c r="I1519" s="43"/>
      <c r="J1519" s="43"/>
      <c r="K1519" s="43"/>
      <c r="L1519" s="46" t="s">
        <v>110</v>
      </c>
      <c r="M1519" s="45" t="s">
        <v>901</v>
      </c>
      <c r="N1519" s="45"/>
      <c r="O1519" s="43" t="s">
        <v>756</v>
      </c>
      <c r="P1519" s="45" t="s">
        <v>757</v>
      </c>
      <c r="Q1519" s="45"/>
      <c r="R1519" s="112"/>
      <c r="S1519" s="112"/>
      <c r="T1519" s="59"/>
      <c r="U1519" s="56" t="s">
        <v>32</v>
      </c>
      <c r="V1519" s="46"/>
      <c r="W1519" s="43"/>
      <c r="X1519" s="46" t="s">
        <v>43</v>
      </c>
      <c r="Y1519" s="43"/>
      <c r="Z1519" s="111" t="s">
        <v>20458</v>
      </c>
      <c r="AA1519" s="45"/>
      <c r="AB1519" s="3">
        <v>0</v>
      </c>
      <c r="AC1519" s="3">
        <v>0</v>
      </c>
      <c r="AD1519" s="3">
        <v>44200</v>
      </c>
      <c r="AE1519" s="3">
        <v>0</v>
      </c>
      <c r="AF1519" s="3">
        <f>SUM(Table2[[#This Row],[PE 2021 Obligations]],Table2[[#This Row],[ROW 2021 Obligations]],Table2[[#This Row],[Construction 2021 Obligations]],Table2[[#This Row],[Paving 2021 Obligations]])</f>
        <v>44200</v>
      </c>
      <c r="AG1519" s="3">
        <v>0</v>
      </c>
      <c r="AH1519" s="3">
        <v>0</v>
      </c>
      <c r="AI1519" s="3">
        <v>44200</v>
      </c>
      <c r="AJ1519" s="3">
        <v>0</v>
      </c>
      <c r="AK1519" s="3">
        <v>44200</v>
      </c>
      <c r="AL1519" s="43" t="s">
        <v>997</v>
      </c>
    </row>
    <row r="1520" spans="1:38" hidden="1" x14ac:dyDescent="0.25">
      <c r="A1520" s="47">
        <v>105246.17</v>
      </c>
      <c r="B1520" s="48">
        <v>3</v>
      </c>
      <c r="C1520" s="49" t="s">
        <v>73</v>
      </c>
      <c r="D1520" s="50">
        <v>44319</v>
      </c>
      <c r="E1520" s="49" t="s">
        <v>176</v>
      </c>
      <c r="F1520" s="50">
        <v>44319</v>
      </c>
      <c r="G1520" s="49" t="s">
        <v>176</v>
      </c>
      <c r="H1520" s="51" t="s">
        <v>200</v>
      </c>
      <c r="I1520" s="49"/>
      <c r="J1520" s="49"/>
      <c r="K1520" s="49"/>
      <c r="L1520" s="52" t="s">
        <v>110</v>
      </c>
      <c r="M1520" s="51" t="s">
        <v>901</v>
      </c>
      <c r="N1520" s="51"/>
      <c r="O1520" s="49" t="s">
        <v>756</v>
      </c>
      <c r="P1520" s="51" t="s">
        <v>757</v>
      </c>
      <c r="Q1520" s="51"/>
      <c r="R1520" s="111"/>
      <c r="S1520" s="111"/>
      <c r="T1520" s="120"/>
      <c r="U1520" s="55" t="s">
        <v>32</v>
      </c>
      <c r="V1520" s="52"/>
      <c r="W1520" s="49"/>
      <c r="X1520" s="52" t="s">
        <v>43</v>
      </c>
      <c r="Y1520" s="49"/>
      <c r="Z1520" s="116" t="s">
        <v>20458</v>
      </c>
      <c r="AA1520" s="51"/>
      <c r="AB1520" s="54">
        <v>0</v>
      </c>
      <c r="AC1520" s="54">
        <v>0</v>
      </c>
      <c r="AD1520" s="54">
        <v>51500</v>
      </c>
      <c r="AE1520" s="54">
        <v>0</v>
      </c>
      <c r="AF1520" s="3">
        <f>SUM(Table2[[#This Row],[PE 2021 Obligations]],Table2[[#This Row],[ROW 2021 Obligations]],Table2[[#This Row],[Construction 2021 Obligations]],Table2[[#This Row],[Paving 2021 Obligations]])</f>
        <v>51500</v>
      </c>
      <c r="AG1520" s="54">
        <v>0</v>
      </c>
      <c r="AH1520" s="54">
        <v>0</v>
      </c>
      <c r="AI1520" s="54">
        <v>51500</v>
      </c>
      <c r="AJ1520" s="54">
        <v>0</v>
      </c>
      <c r="AK1520" s="54">
        <v>51500</v>
      </c>
      <c r="AL1520" s="49" t="s">
        <v>998</v>
      </c>
    </row>
    <row r="1521" spans="1:38" ht="30" hidden="1" x14ac:dyDescent="0.25">
      <c r="A1521" s="47">
        <v>105412.03</v>
      </c>
      <c r="B1521" s="48">
        <v>6</v>
      </c>
      <c r="C1521" s="49" t="s">
        <v>73</v>
      </c>
      <c r="D1521" s="50">
        <v>41830</v>
      </c>
      <c r="E1521" s="49" t="s">
        <v>74</v>
      </c>
      <c r="F1521" s="50">
        <v>44160</v>
      </c>
      <c r="G1521" s="49" t="s">
        <v>74</v>
      </c>
      <c r="H1521" s="51" t="s">
        <v>76</v>
      </c>
      <c r="I1521" s="49"/>
      <c r="J1521" s="49"/>
      <c r="K1521" s="49"/>
      <c r="L1521" s="52"/>
      <c r="M1521" s="51" t="s">
        <v>1002</v>
      </c>
      <c r="N1521" s="51"/>
      <c r="O1521" s="49" t="s">
        <v>78</v>
      </c>
      <c r="P1521" s="51" t="s">
        <v>768</v>
      </c>
      <c r="Q1521" s="51"/>
      <c r="R1521" s="111"/>
      <c r="S1521" s="111"/>
      <c r="T1521" s="120"/>
      <c r="U1521" s="53">
        <v>0</v>
      </c>
      <c r="V1521" s="52"/>
      <c r="W1521" s="49"/>
      <c r="X1521" s="52" t="s">
        <v>43</v>
      </c>
      <c r="Y1521" s="49"/>
      <c r="Z1521" s="116" t="s">
        <v>20458</v>
      </c>
      <c r="AA1521" s="51"/>
      <c r="AB1521" s="54">
        <v>650000</v>
      </c>
      <c r="AC1521" s="54">
        <v>0</v>
      </c>
      <c r="AD1521" s="54">
        <v>0</v>
      </c>
      <c r="AE1521" s="54">
        <v>0</v>
      </c>
      <c r="AF1521" s="3">
        <f>SUM(Table2[[#This Row],[PE 2021 Obligations]],Table2[[#This Row],[ROW 2021 Obligations]],Table2[[#This Row],[Construction 2021 Obligations]],Table2[[#This Row],[Paving 2021 Obligations]])</f>
        <v>650000</v>
      </c>
      <c r="AG1521" s="54">
        <v>2087720</v>
      </c>
      <c r="AH1521" s="54">
        <v>0</v>
      </c>
      <c r="AI1521" s="54">
        <v>0</v>
      </c>
      <c r="AJ1521" s="54">
        <v>0</v>
      </c>
      <c r="AK1521" s="54">
        <v>2087720</v>
      </c>
      <c r="AL1521" s="49"/>
    </row>
    <row r="1522" spans="1:38" ht="30" hidden="1" x14ac:dyDescent="0.25">
      <c r="A1522" s="13">
        <v>105412.04</v>
      </c>
      <c r="B1522" s="15">
        <v>6</v>
      </c>
      <c r="C1522" s="43" t="s">
        <v>73</v>
      </c>
      <c r="D1522" s="44">
        <v>44055</v>
      </c>
      <c r="E1522" s="43" t="s">
        <v>81</v>
      </c>
      <c r="F1522" s="44">
        <v>44159</v>
      </c>
      <c r="G1522" s="43" t="s">
        <v>81</v>
      </c>
      <c r="H1522" s="45" t="s">
        <v>76</v>
      </c>
      <c r="I1522" s="43"/>
      <c r="J1522" s="43"/>
      <c r="K1522" s="43"/>
      <c r="L1522" s="46"/>
      <c r="M1522" s="45" t="s">
        <v>1003</v>
      </c>
      <c r="N1522" s="45"/>
      <c r="O1522" s="43" t="s">
        <v>78</v>
      </c>
      <c r="P1522" s="45" t="s">
        <v>100</v>
      </c>
      <c r="Q1522" s="45"/>
      <c r="R1522" s="112"/>
      <c r="S1522" s="112"/>
      <c r="T1522" s="59"/>
      <c r="U1522" s="56" t="s">
        <v>32</v>
      </c>
      <c r="V1522" s="46"/>
      <c r="W1522" s="43"/>
      <c r="X1522" s="46" t="s">
        <v>43</v>
      </c>
      <c r="Y1522" s="43"/>
      <c r="Z1522" s="116" t="s">
        <v>20458</v>
      </c>
      <c r="AA1522" s="45"/>
      <c r="AB1522" s="3">
        <v>1750000</v>
      </c>
      <c r="AC1522" s="3">
        <v>0</v>
      </c>
      <c r="AD1522" s="3">
        <v>0</v>
      </c>
      <c r="AE1522" s="3">
        <v>0</v>
      </c>
      <c r="AF1522" s="3">
        <f>SUM(Table2[[#This Row],[PE 2021 Obligations]],Table2[[#This Row],[ROW 2021 Obligations]],Table2[[#This Row],[Construction 2021 Obligations]],Table2[[#This Row],[Paving 2021 Obligations]])</f>
        <v>1750000</v>
      </c>
      <c r="AG1522" s="3">
        <v>1750000</v>
      </c>
      <c r="AH1522" s="3">
        <v>0</v>
      </c>
      <c r="AI1522" s="3">
        <v>0</v>
      </c>
      <c r="AJ1522" s="3">
        <v>0</v>
      </c>
      <c r="AK1522" s="3">
        <v>1750000</v>
      </c>
      <c r="AL1522" s="43"/>
    </row>
    <row r="1523" spans="1:38" ht="30" hidden="1" x14ac:dyDescent="0.25">
      <c r="A1523" s="13">
        <v>105611.09</v>
      </c>
      <c r="B1523" s="15">
        <v>1</v>
      </c>
      <c r="C1523" s="43" t="s">
        <v>73</v>
      </c>
      <c r="D1523" s="44">
        <v>43873</v>
      </c>
      <c r="E1523" s="43" t="s">
        <v>108</v>
      </c>
      <c r="F1523" s="44">
        <v>44336</v>
      </c>
      <c r="G1523" s="43" t="s">
        <v>109</v>
      </c>
      <c r="H1523" s="45" t="s">
        <v>320</v>
      </c>
      <c r="I1523" s="43"/>
      <c r="J1523" s="43"/>
      <c r="K1523" s="43"/>
      <c r="L1523" s="46" t="s">
        <v>110</v>
      </c>
      <c r="M1523" s="45" t="s">
        <v>1008</v>
      </c>
      <c r="N1523" s="45"/>
      <c r="O1523" s="43" t="s">
        <v>112</v>
      </c>
      <c r="P1523" s="45" t="s">
        <v>100</v>
      </c>
      <c r="Q1523" s="45"/>
      <c r="R1523" s="112"/>
      <c r="S1523" s="112"/>
      <c r="T1523" s="59"/>
      <c r="U1523" s="56" t="s">
        <v>32</v>
      </c>
      <c r="V1523" s="46"/>
      <c r="W1523" s="43"/>
      <c r="X1523" s="46" t="s">
        <v>43</v>
      </c>
      <c r="Y1523" s="43"/>
      <c r="Z1523" s="116" t="s">
        <v>20458</v>
      </c>
      <c r="AA1523" s="45"/>
      <c r="AB1523" s="3">
        <v>1200000</v>
      </c>
      <c r="AC1523" s="3">
        <v>0</v>
      </c>
      <c r="AD1523" s="3">
        <v>0</v>
      </c>
      <c r="AE1523" s="3">
        <v>0</v>
      </c>
      <c r="AF1523" s="3">
        <f>SUM(Table2[[#This Row],[PE 2021 Obligations]],Table2[[#This Row],[ROW 2021 Obligations]],Table2[[#This Row],[Construction 2021 Obligations]],Table2[[#This Row],[Paving 2021 Obligations]])</f>
        <v>1200000</v>
      </c>
      <c r="AG1523" s="3">
        <v>2400000</v>
      </c>
      <c r="AH1523" s="3">
        <v>0</v>
      </c>
      <c r="AI1523" s="3">
        <v>0</v>
      </c>
      <c r="AJ1523" s="3">
        <v>0</v>
      </c>
      <c r="AK1523" s="3">
        <v>2400000</v>
      </c>
      <c r="AL1523" s="43"/>
    </row>
    <row r="1524" spans="1:38" ht="30" hidden="1" x14ac:dyDescent="0.25">
      <c r="A1524" s="47">
        <v>105611.1</v>
      </c>
      <c r="B1524" s="48">
        <v>1</v>
      </c>
      <c r="C1524" s="49" t="s">
        <v>31</v>
      </c>
      <c r="D1524" s="50">
        <v>43942</v>
      </c>
      <c r="E1524" s="49" t="s">
        <v>81</v>
      </c>
      <c r="F1524" s="50">
        <v>44280</v>
      </c>
      <c r="G1524" s="49" t="s">
        <v>75</v>
      </c>
      <c r="H1524" s="51" t="s">
        <v>320</v>
      </c>
      <c r="I1524" s="49"/>
      <c r="J1524" s="49"/>
      <c r="K1524" s="49"/>
      <c r="L1524" s="52"/>
      <c r="M1524" s="51" t="s">
        <v>1009</v>
      </c>
      <c r="N1524" s="51"/>
      <c r="O1524" s="49" t="s">
        <v>78</v>
      </c>
      <c r="P1524" s="51" t="s">
        <v>100</v>
      </c>
      <c r="Q1524" s="51"/>
      <c r="R1524" s="111"/>
      <c r="S1524" s="111"/>
      <c r="T1524" s="120"/>
      <c r="U1524" s="53">
        <v>0</v>
      </c>
      <c r="V1524" s="50">
        <v>44113</v>
      </c>
      <c r="W1524" s="49"/>
      <c r="X1524" s="52" t="s">
        <v>43</v>
      </c>
      <c r="Y1524" s="49"/>
      <c r="Z1524" s="116" t="s">
        <v>20458</v>
      </c>
      <c r="AA1524" s="51"/>
      <c r="AB1524" s="54">
        <v>0</v>
      </c>
      <c r="AC1524" s="54">
        <v>0</v>
      </c>
      <c r="AD1524" s="54">
        <v>8398280</v>
      </c>
      <c r="AE1524" s="54">
        <v>0</v>
      </c>
      <c r="AF1524" s="3">
        <f>SUM(Table2[[#This Row],[PE 2021 Obligations]],Table2[[#This Row],[ROW 2021 Obligations]],Table2[[#This Row],[Construction 2021 Obligations]],Table2[[#This Row],[Paving 2021 Obligations]])</f>
        <v>8398280</v>
      </c>
      <c r="AG1524" s="54">
        <v>0</v>
      </c>
      <c r="AH1524" s="54">
        <v>0</v>
      </c>
      <c r="AI1524" s="54">
        <v>8398280</v>
      </c>
      <c r="AJ1524" s="54">
        <v>0</v>
      </c>
      <c r="AK1524" s="54">
        <v>8398280</v>
      </c>
      <c r="AL1524" s="49" t="s">
        <v>1010</v>
      </c>
    </row>
    <row r="1525" spans="1:38" ht="30" hidden="1" x14ac:dyDescent="0.25">
      <c r="A1525" s="47">
        <v>105996.05</v>
      </c>
      <c r="B1525" s="48">
        <v>2</v>
      </c>
      <c r="C1525" s="49" t="s">
        <v>73</v>
      </c>
      <c r="D1525" s="50">
        <v>41124</v>
      </c>
      <c r="E1525" s="49" t="s">
        <v>142</v>
      </c>
      <c r="F1525" s="50">
        <v>44154</v>
      </c>
      <c r="G1525" s="49" t="s">
        <v>142</v>
      </c>
      <c r="H1525" s="51" t="s">
        <v>244</v>
      </c>
      <c r="I1525" s="49"/>
      <c r="J1525" s="49"/>
      <c r="K1525" s="49"/>
      <c r="L1525" s="52"/>
      <c r="M1525" s="51" t="s">
        <v>1020</v>
      </c>
      <c r="N1525" s="51"/>
      <c r="O1525" s="49" t="s">
        <v>151</v>
      </c>
      <c r="P1525" s="51" t="s">
        <v>152</v>
      </c>
      <c r="Q1525" s="51"/>
      <c r="R1525" s="111"/>
      <c r="S1525" s="111"/>
      <c r="T1525" s="120"/>
      <c r="U1525" s="55" t="s">
        <v>32</v>
      </c>
      <c r="V1525" s="52"/>
      <c r="W1525" s="49"/>
      <c r="X1525" s="52" t="s">
        <v>43</v>
      </c>
      <c r="Y1525" s="49"/>
      <c r="Z1525" s="111" t="s">
        <v>20458</v>
      </c>
      <c r="AA1525" s="51"/>
      <c r="AB1525" s="54">
        <v>0</v>
      </c>
      <c r="AC1525" s="54">
        <v>0</v>
      </c>
      <c r="AD1525" s="54">
        <v>456763.24</v>
      </c>
      <c r="AE1525" s="54">
        <v>0</v>
      </c>
      <c r="AF1525" s="3">
        <f>SUM(Table2[[#This Row],[PE 2021 Obligations]],Table2[[#This Row],[ROW 2021 Obligations]],Table2[[#This Row],[Construction 2021 Obligations]],Table2[[#This Row],[Paving 2021 Obligations]])</f>
        <v>456763.24</v>
      </c>
      <c r="AG1525" s="54">
        <v>0</v>
      </c>
      <c r="AH1525" s="54">
        <v>0</v>
      </c>
      <c r="AI1525" s="54">
        <v>3908036.77</v>
      </c>
      <c r="AJ1525" s="54">
        <v>0</v>
      </c>
      <c r="AK1525" s="54">
        <v>3908036.77</v>
      </c>
      <c r="AL1525" s="49" t="s">
        <v>1021</v>
      </c>
    </row>
    <row r="1526" spans="1:38" hidden="1" x14ac:dyDescent="0.25">
      <c r="A1526" s="13">
        <v>106193</v>
      </c>
      <c r="B1526" s="15">
        <v>4</v>
      </c>
      <c r="C1526" s="43" t="s">
        <v>73</v>
      </c>
      <c r="D1526" s="44">
        <v>38503</v>
      </c>
      <c r="E1526" s="43" t="s">
        <v>105</v>
      </c>
      <c r="F1526" s="44">
        <v>43476</v>
      </c>
      <c r="G1526" s="43" t="s">
        <v>75</v>
      </c>
      <c r="H1526" s="45" t="s">
        <v>634</v>
      </c>
      <c r="I1526" s="43"/>
      <c r="J1526" s="43"/>
      <c r="K1526" s="43"/>
      <c r="L1526" s="46"/>
      <c r="M1526" s="45" t="s">
        <v>1034</v>
      </c>
      <c r="N1526" s="45"/>
      <c r="O1526" s="43" t="s">
        <v>151</v>
      </c>
      <c r="P1526" s="45" t="s">
        <v>198</v>
      </c>
      <c r="Q1526" s="45"/>
      <c r="R1526" s="112"/>
      <c r="S1526" s="112"/>
      <c r="T1526" s="59"/>
      <c r="U1526" s="56" t="s">
        <v>32</v>
      </c>
      <c r="V1526" s="46"/>
      <c r="W1526" s="43"/>
      <c r="X1526" s="46" t="s">
        <v>43</v>
      </c>
      <c r="Y1526" s="43"/>
      <c r="Z1526" s="111" t="s">
        <v>20458</v>
      </c>
      <c r="AA1526" s="45"/>
      <c r="AB1526" s="3">
        <v>0</v>
      </c>
      <c r="AC1526" s="3">
        <v>0</v>
      </c>
      <c r="AD1526" s="3">
        <v>1746544.53</v>
      </c>
      <c r="AE1526" s="3">
        <v>0</v>
      </c>
      <c r="AF1526" s="3">
        <f>SUM(Table2[[#This Row],[PE 2021 Obligations]],Table2[[#This Row],[ROW 2021 Obligations]],Table2[[#This Row],[Construction 2021 Obligations]],Table2[[#This Row],[Paving 2021 Obligations]])</f>
        <v>1746544.53</v>
      </c>
      <c r="AG1526" s="3">
        <v>0</v>
      </c>
      <c r="AH1526" s="3">
        <v>0</v>
      </c>
      <c r="AI1526" s="3">
        <v>30598875.809999999</v>
      </c>
      <c r="AJ1526" s="3">
        <v>0</v>
      </c>
      <c r="AK1526" s="3">
        <v>30598875.809999999</v>
      </c>
      <c r="AL1526" s="43" t="s">
        <v>1035</v>
      </c>
    </row>
    <row r="1527" spans="1:38" ht="30" hidden="1" x14ac:dyDescent="0.25">
      <c r="A1527" s="47">
        <v>106309.07</v>
      </c>
      <c r="B1527" s="48">
        <v>4</v>
      </c>
      <c r="C1527" s="49" t="s">
        <v>73</v>
      </c>
      <c r="D1527" s="50">
        <v>41124</v>
      </c>
      <c r="E1527" s="49" t="s">
        <v>142</v>
      </c>
      <c r="F1527" s="50">
        <v>44155</v>
      </c>
      <c r="G1527" s="49" t="s">
        <v>142</v>
      </c>
      <c r="H1527" s="51" t="s">
        <v>326</v>
      </c>
      <c r="I1527" s="49"/>
      <c r="J1527" s="49"/>
      <c r="K1527" s="49"/>
      <c r="L1527" s="52"/>
      <c r="M1527" s="51" t="s">
        <v>1036</v>
      </c>
      <c r="N1527" s="51"/>
      <c r="O1527" s="49" t="s">
        <v>151</v>
      </c>
      <c r="P1527" s="51" t="s">
        <v>152</v>
      </c>
      <c r="Q1527" s="51"/>
      <c r="R1527" s="111"/>
      <c r="S1527" s="111"/>
      <c r="T1527" s="120"/>
      <c r="U1527" s="55" t="s">
        <v>32</v>
      </c>
      <c r="V1527" s="52"/>
      <c r="W1527" s="49"/>
      <c r="X1527" s="52" t="s">
        <v>43</v>
      </c>
      <c r="Y1527" s="49"/>
      <c r="Z1527" s="116" t="s">
        <v>20458</v>
      </c>
      <c r="AA1527" s="51"/>
      <c r="AB1527" s="54">
        <v>0</v>
      </c>
      <c r="AC1527" s="54">
        <v>0</v>
      </c>
      <c r="AD1527" s="54">
        <v>256700.61</v>
      </c>
      <c r="AE1527" s="54">
        <v>0</v>
      </c>
      <c r="AF1527" s="3">
        <f>SUM(Table2[[#This Row],[PE 2021 Obligations]],Table2[[#This Row],[ROW 2021 Obligations]],Table2[[#This Row],[Construction 2021 Obligations]],Table2[[#This Row],[Paving 2021 Obligations]])</f>
        <v>256700.61</v>
      </c>
      <c r="AG1527" s="54">
        <v>0</v>
      </c>
      <c r="AH1527" s="54">
        <v>0</v>
      </c>
      <c r="AI1527" s="54">
        <v>2094814.94</v>
      </c>
      <c r="AJ1527" s="54">
        <v>0</v>
      </c>
      <c r="AK1527" s="54">
        <v>2094814.94</v>
      </c>
      <c r="AL1527" s="49" t="s">
        <v>1037</v>
      </c>
    </row>
    <row r="1528" spans="1:38" ht="30" hidden="1" x14ac:dyDescent="0.25">
      <c r="A1528" s="13">
        <v>106310.07</v>
      </c>
      <c r="B1528" s="15">
        <v>4</v>
      </c>
      <c r="C1528" s="43" t="s">
        <v>73</v>
      </c>
      <c r="D1528" s="44">
        <v>41124</v>
      </c>
      <c r="E1528" s="43" t="s">
        <v>142</v>
      </c>
      <c r="F1528" s="44">
        <v>44155</v>
      </c>
      <c r="G1528" s="43" t="s">
        <v>142</v>
      </c>
      <c r="H1528" s="45" t="s">
        <v>349</v>
      </c>
      <c r="I1528" s="43"/>
      <c r="J1528" s="43"/>
      <c r="K1528" s="43"/>
      <c r="L1528" s="46"/>
      <c r="M1528" s="45" t="s">
        <v>1038</v>
      </c>
      <c r="N1528" s="45"/>
      <c r="O1528" s="43" t="s">
        <v>151</v>
      </c>
      <c r="P1528" s="45" t="s">
        <v>152</v>
      </c>
      <c r="Q1528" s="45"/>
      <c r="R1528" s="112"/>
      <c r="S1528" s="112"/>
      <c r="T1528" s="59"/>
      <c r="U1528" s="56" t="s">
        <v>32</v>
      </c>
      <c r="V1528" s="46"/>
      <c r="W1528" s="43"/>
      <c r="X1528" s="46" t="s">
        <v>43</v>
      </c>
      <c r="Y1528" s="43"/>
      <c r="Z1528" s="111" t="s">
        <v>20458</v>
      </c>
      <c r="AA1528" s="45"/>
      <c r="AB1528" s="3">
        <v>0</v>
      </c>
      <c r="AC1528" s="3">
        <v>0</v>
      </c>
      <c r="AD1528" s="3">
        <v>465078.24</v>
      </c>
      <c r="AE1528" s="3">
        <v>0</v>
      </c>
      <c r="AF1528" s="3">
        <f>SUM(Table2[[#This Row],[PE 2021 Obligations]],Table2[[#This Row],[ROW 2021 Obligations]],Table2[[#This Row],[Construction 2021 Obligations]],Table2[[#This Row],[Paving 2021 Obligations]])</f>
        <v>465078.24</v>
      </c>
      <c r="AG1528" s="3">
        <v>0</v>
      </c>
      <c r="AH1528" s="3">
        <v>0</v>
      </c>
      <c r="AI1528" s="3">
        <v>3906448.46</v>
      </c>
      <c r="AJ1528" s="3">
        <v>0</v>
      </c>
      <c r="AK1528" s="3">
        <v>3906448.46</v>
      </c>
      <c r="AL1528" s="43" t="s">
        <v>1039</v>
      </c>
    </row>
    <row r="1529" spans="1:38" ht="30" hidden="1" x14ac:dyDescent="0.25">
      <c r="A1529" s="47">
        <v>106311.07</v>
      </c>
      <c r="B1529" s="48">
        <v>4</v>
      </c>
      <c r="C1529" s="49" t="s">
        <v>73</v>
      </c>
      <c r="D1529" s="50">
        <v>41124</v>
      </c>
      <c r="E1529" s="49" t="s">
        <v>142</v>
      </c>
      <c r="F1529" s="50">
        <v>44154</v>
      </c>
      <c r="G1529" s="49" t="s">
        <v>142</v>
      </c>
      <c r="H1529" s="51" t="s">
        <v>203</v>
      </c>
      <c r="I1529" s="49" t="s">
        <v>159</v>
      </c>
      <c r="J1529" s="49" t="s">
        <v>148</v>
      </c>
      <c r="K1529" s="49"/>
      <c r="L1529" s="52" t="s">
        <v>149</v>
      </c>
      <c r="M1529" s="51" t="s">
        <v>1040</v>
      </c>
      <c r="N1529" s="51"/>
      <c r="O1529" s="49" t="s">
        <v>151</v>
      </c>
      <c r="P1529" s="51" t="s">
        <v>152</v>
      </c>
      <c r="Q1529" s="51"/>
      <c r="R1529" s="111"/>
      <c r="S1529" s="111"/>
      <c r="T1529" s="120"/>
      <c r="U1529" s="55" t="s">
        <v>32</v>
      </c>
      <c r="V1529" s="52"/>
      <c r="W1529" s="49"/>
      <c r="X1529" s="52" t="s">
        <v>43</v>
      </c>
      <c r="Y1529" s="49"/>
      <c r="Z1529" s="127" t="s">
        <v>20457</v>
      </c>
      <c r="AA1529" s="51"/>
      <c r="AB1529" s="54">
        <v>0</v>
      </c>
      <c r="AC1529" s="54">
        <v>0</v>
      </c>
      <c r="AD1529" s="54">
        <v>440320.03</v>
      </c>
      <c r="AE1529" s="54">
        <v>0</v>
      </c>
      <c r="AF1529" s="3">
        <f>SUM(Table2[[#This Row],[PE 2021 Obligations]],Table2[[#This Row],[ROW 2021 Obligations]],Table2[[#This Row],[Construction 2021 Obligations]],Table2[[#This Row],[Paving 2021 Obligations]])</f>
        <v>440320.03</v>
      </c>
      <c r="AG1529" s="54">
        <v>0</v>
      </c>
      <c r="AH1529" s="54">
        <v>0</v>
      </c>
      <c r="AI1529" s="54">
        <v>3640776.28</v>
      </c>
      <c r="AJ1529" s="54">
        <v>0</v>
      </c>
      <c r="AK1529" s="54">
        <v>3640776.28</v>
      </c>
      <c r="AL1529" s="49" t="s">
        <v>1041</v>
      </c>
    </row>
    <row r="1530" spans="1:38" ht="30" hidden="1" x14ac:dyDescent="0.25">
      <c r="A1530" s="13">
        <v>106312.07</v>
      </c>
      <c r="B1530" s="15">
        <v>3</v>
      </c>
      <c r="C1530" s="43" t="s">
        <v>73</v>
      </c>
      <c r="D1530" s="44">
        <v>41124</v>
      </c>
      <c r="E1530" s="43" t="s">
        <v>142</v>
      </c>
      <c r="F1530" s="44">
        <v>44154</v>
      </c>
      <c r="G1530" s="43" t="s">
        <v>142</v>
      </c>
      <c r="H1530" s="45" t="s">
        <v>255</v>
      </c>
      <c r="I1530" s="43" t="s">
        <v>159</v>
      </c>
      <c r="J1530" s="43" t="s">
        <v>148</v>
      </c>
      <c r="K1530" s="43"/>
      <c r="L1530" s="46" t="s">
        <v>149</v>
      </c>
      <c r="M1530" s="45" t="s">
        <v>1042</v>
      </c>
      <c r="N1530" s="45"/>
      <c r="O1530" s="43" t="s">
        <v>151</v>
      </c>
      <c r="P1530" s="45" t="s">
        <v>152</v>
      </c>
      <c r="Q1530" s="45"/>
      <c r="R1530" s="112"/>
      <c r="S1530" s="112"/>
      <c r="T1530" s="59"/>
      <c r="U1530" s="56" t="s">
        <v>32</v>
      </c>
      <c r="V1530" s="46"/>
      <c r="W1530" s="43"/>
      <c r="X1530" s="46" t="s">
        <v>43</v>
      </c>
      <c r="Y1530" s="43"/>
      <c r="Z1530" s="127" t="s">
        <v>20457</v>
      </c>
      <c r="AA1530" s="45"/>
      <c r="AB1530" s="3">
        <v>0</v>
      </c>
      <c r="AC1530" s="3">
        <v>0</v>
      </c>
      <c r="AD1530" s="3">
        <v>470517.61</v>
      </c>
      <c r="AE1530" s="3">
        <v>0</v>
      </c>
      <c r="AF1530" s="3">
        <f>SUM(Table2[[#This Row],[PE 2021 Obligations]],Table2[[#This Row],[ROW 2021 Obligations]],Table2[[#This Row],[Construction 2021 Obligations]],Table2[[#This Row],[Paving 2021 Obligations]])</f>
        <v>470517.61</v>
      </c>
      <c r="AG1530" s="3">
        <v>0</v>
      </c>
      <c r="AH1530" s="3">
        <v>0</v>
      </c>
      <c r="AI1530" s="3">
        <v>4018534.74</v>
      </c>
      <c r="AJ1530" s="3">
        <v>0</v>
      </c>
      <c r="AK1530" s="3">
        <v>4018534.74</v>
      </c>
      <c r="AL1530" s="43" t="s">
        <v>1043</v>
      </c>
    </row>
    <row r="1531" spans="1:38" hidden="1" x14ac:dyDescent="0.25">
      <c r="A1531" s="47">
        <v>106476</v>
      </c>
      <c r="B1531" s="48">
        <v>2</v>
      </c>
      <c r="C1531" s="49" t="s">
        <v>73</v>
      </c>
      <c r="D1531" s="50">
        <v>38558</v>
      </c>
      <c r="E1531" s="49" t="s">
        <v>774</v>
      </c>
      <c r="F1531" s="50">
        <v>44174</v>
      </c>
      <c r="G1531" s="49" t="s">
        <v>142</v>
      </c>
      <c r="H1531" s="51" t="s">
        <v>154</v>
      </c>
      <c r="I1531" s="49"/>
      <c r="J1531" s="49"/>
      <c r="K1531" s="49"/>
      <c r="L1531" s="52"/>
      <c r="M1531" s="51" t="s">
        <v>1044</v>
      </c>
      <c r="N1531" s="51"/>
      <c r="O1531" s="49" t="s">
        <v>78</v>
      </c>
      <c r="P1531" s="51" t="s">
        <v>144</v>
      </c>
      <c r="Q1531" s="51"/>
      <c r="R1531" s="111"/>
      <c r="S1531" s="111"/>
      <c r="T1531" s="120"/>
      <c r="U1531" s="55" t="s">
        <v>32</v>
      </c>
      <c r="V1531" s="52"/>
      <c r="W1531" s="49"/>
      <c r="X1531" s="52" t="s">
        <v>43</v>
      </c>
      <c r="Y1531" s="49"/>
      <c r="Z1531" s="116" t="s">
        <v>20458</v>
      </c>
      <c r="AA1531" s="51"/>
      <c r="AB1531" s="54">
        <v>31571.46</v>
      </c>
      <c r="AC1531" s="54">
        <v>0</v>
      </c>
      <c r="AD1531" s="54">
        <v>686200</v>
      </c>
      <c r="AE1531" s="54">
        <v>0</v>
      </c>
      <c r="AF1531" s="3">
        <f>SUM(Table2[[#This Row],[PE 2021 Obligations]],Table2[[#This Row],[ROW 2021 Obligations]],Table2[[#This Row],[Construction 2021 Obligations]],Table2[[#This Row],[Paving 2021 Obligations]])</f>
        <v>717771.46</v>
      </c>
      <c r="AG1531" s="54">
        <v>31571.46</v>
      </c>
      <c r="AH1531" s="54">
        <v>0</v>
      </c>
      <c r="AI1531" s="54">
        <v>836200</v>
      </c>
      <c r="AJ1531" s="54">
        <v>0</v>
      </c>
      <c r="AK1531" s="54">
        <v>867771.46</v>
      </c>
      <c r="AL1531" s="49" t="s">
        <v>1045</v>
      </c>
    </row>
    <row r="1532" spans="1:38" ht="30" hidden="1" x14ac:dyDescent="0.25">
      <c r="A1532" s="13">
        <v>106608.07</v>
      </c>
      <c r="B1532" s="15">
        <v>6</v>
      </c>
      <c r="C1532" s="43" t="s">
        <v>73</v>
      </c>
      <c r="D1532" s="44">
        <v>41124</v>
      </c>
      <c r="E1532" s="43" t="s">
        <v>142</v>
      </c>
      <c r="F1532" s="44">
        <v>43661</v>
      </c>
      <c r="G1532" s="43" t="s">
        <v>142</v>
      </c>
      <c r="H1532" s="45" t="s">
        <v>76</v>
      </c>
      <c r="I1532" s="43"/>
      <c r="J1532" s="43"/>
      <c r="K1532" s="43"/>
      <c r="L1532" s="46"/>
      <c r="M1532" s="45" t="s">
        <v>1046</v>
      </c>
      <c r="N1532" s="45"/>
      <c r="O1532" s="43" t="s">
        <v>151</v>
      </c>
      <c r="P1532" s="45" t="s">
        <v>152</v>
      </c>
      <c r="Q1532" s="45"/>
      <c r="R1532" s="112"/>
      <c r="S1532" s="112"/>
      <c r="T1532" s="59"/>
      <c r="U1532" s="56" t="s">
        <v>32</v>
      </c>
      <c r="V1532" s="46"/>
      <c r="W1532" s="43"/>
      <c r="X1532" s="46" t="s">
        <v>43</v>
      </c>
      <c r="Y1532" s="43"/>
      <c r="Z1532" s="116" t="s">
        <v>20458</v>
      </c>
      <c r="AA1532" s="45"/>
      <c r="AB1532" s="3">
        <v>0</v>
      </c>
      <c r="AC1532" s="3">
        <v>0</v>
      </c>
      <c r="AD1532" s="3">
        <v>1405750.37</v>
      </c>
      <c r="AE1532" s="3">
        <v>0</v>
      </c>
      <c r="AF1532" s="3">
        <f>SUM(Table2[[#This Row],[PE 2021 Obligations]],Table2[[#This Row],[ROW 2021 Obligations]],Table2[[#This Row],[Construction 2021 Obligations]],Table2[[#This Row],[Paving 2021 Obligations]])</f>
        <v>1405750.37</v>
      </c>
      <c r="AG1532" s="3">
        <v>0</v>
      </c>
      <c r="AH1532" s="3">
        <v>0</v>
      </c>
      <c r="AI1532" s="3">
        <v>69840461.969999999</v>
      </c>
      <c r="AJ1532" s="3">
        <v>0</v>
      </c>
      <c r="AK1532" s="3">
        <v>69840461.969999999</v>
      </c>
      <c r="AL1532" s="43" t="s">
        <v>1047</v>
      </c>
    </row>
    <row r="1533" spans="1:38" ht="30" hidden="1" x14ac:dyDescent="0.25">
      <c r="A1533" s="13">
        <v>106867.01</v>
      </c>
      <c r="B1533" s="15">
        <v>1</v>
      </c>
      <c r="C1533" s="43" t="s">
        <v>474</v>
      </c>
      <c r="D1533" s="44">
        <v>41600</v>
      </c>
      <c r="E1533" s="43" t="s">
        <v>1058</v>
      </c>
      <c r="F1533" s="44">
        <v>44258</v>
      </c>
      <c r="G1533" s="43" t="s">
        <v>1022</v>
      </c>
      <c r="H1533" s="45" t="s">
        <v>1059</v>
      </c>
      <c r="I1533" s="43"/>
      <c r="J1533" s="43"/>
      <c r="K1533" s="43"/>
      <c r="L1533" s="46"/>
      <c r="M1533" s="45" t="s">
        <v>1060</v>
      </c>
      <c r="N1533" s="45" t="s">
        <v>1061</v>
      </c>
      <c r="O1533" s="43" t="s">
        <v>60</v>
      </c>
      <c r="P1533" s="45" t="s">
        <v>1062</v>
      </c>
      <c r="Q1533" s="45"/>
      <c r="R1533" s="112"/>
      <c r="S1533" s="112"/>
      <c r="T1533" s="59"/>
      <c r="U1533" s="56" t="s">
        <v>32</v>
      </c>
      <c r="V1533" s="46"/>
      <c r="W1533" s="43"/>
      <c r="X1533" s="46" t="s">
        <v>43</v>
      </c>
      <c r="Y1533" s="43"/>
      <c r="Z1533" s="116" t="s">
        <v>20458</v>
      </c>
      <c r="AA1533" s="45"/>
      <c r="AB1533" s="3">
        <v>0</v>
      </c>
      <c r="AC1533" s="3">
        <v>0</v>
      </c>
      <c r="AD1533" s="3">
        <v>190000</v>
      </c>
      <c r="AE1533" s="3">
        <v>0</v>
      </c>
      <c r="AF1533" s="3">
        <f>SUM(Table2[[#This Row],[PE 2021 Obligations]],Table2[[#This Row],[ROW 2021 Obligations]],Table2[[#This Row],[Construction 2021 Obligations]],Table2[[#This Row],[Paving 2021 Obligations]])</f>
        <v>190000</v>
      </c>
      <c r="AG1533" s="3">
        <v>0</v>
      </c>
      <c r="AH1533" s="3">
        <v>0</v>
      </c>
      <c r="AI1533" s="3">
        <v>589250</v>
      </c>
      <c r="AJ1533" s="3">
        <v>0</v>
      </c>
      <c r="AK1533" s="3">
        <v>589250</v>
      </c>
      <c r="AL1533" s="43" t="s">
        <v>1063</v>
      </c>
    </row>
    <row r="1534" spans="1:38" hidden="1" x14ac:dyDescent="0.25">
      <c r="A1534" s="13">
        <v>107473</v>
      </c>
      <c r="B1534" s="15">
        <v>4</v>
      </c>
      <c r="C1534" s="43" t="s">
        <v>73</v>
      </c>
      <c r="D1534" s="44">
        <v>38792</v>
      </c>
      <c r="E1534" s="43" t="s">
        <v>774</v>
      </c>
      <c r="F1534" s="44">
        <v>43476</v>
      </c>
      <c r="G1534" s="43" t="s">
        <v>75</v>
      </c>
      <c r="H1534" s="45" t="s">
        <v>564</v>
      </c>
      <c r="I1534" s="43"/>
      <c r="J1534" s="43"/>
      <c r="K1534" s="43"/>
      <c r="L1534" s="46"/>
      <c r="M1534" s="45" t="s">
        <v>1083</v>
      </c>
      <c r="N1534" s="45"/>
      <c r="O1534" s="43" t="s">
        <v>151</v>
      </c>
      <c r="P1534" s="45" t="s">
        <v>198</v>
      </c>
      <c r="Q1534" s="45"/>
      <c r="R1534" s="112"/>
      <c r="S1534" s="112"/>
      <c r="T1534" s="59"/>
      <c r="U1534" s="10">
        <v>0</v>
      </c>
      <c r="V1534" s="46"/>
      <c r="W1534" s="43"/>
      <c r="X1534" s="46" t="s">
        <v>43</v>
      </c>
      <c r="Y1534" s="43"/>
      <c r="Z1534" s="116" t="s">
        <v>20458</v>
      </c>
      <c r="AA1534" s="45"/>
      <c r="AB1534" s="3">
        <v>0</v>
      </c>
      <c r="AC1534" s="3">
        <v>0</v>
      </c>
      <c r="AD1534" s="3">
        <v>1212354.71</v>
      </c>
      <c r="AE1534" s="3">
        <v>0</v>
      </c>
      <c r="AF1534" s="3">
        <f>SUM(Table2[[#This Row],[PE 2021 Obligations]],Table2[[#This Row],[ROW 2021 Obligations]],Table2[[#This Row],[Construction 2021 Obligations]],Table2[[#This Row],[Paving 2021 Obligations]])</f>
        <v>1212354.71</v>
      </c>
      <c r="AG1534" s="3">
        <v>0</v>
      </c>
      <c r="AH1534" s="3">
        <v>0</v>
      </c>
      <c r="AI1534" s="3">
        <v>22594008.030000001</v>
      </c>
      <c r="AJ1534" s="3">
        <v>0</v>
      </c>
      <c r="AK1534" s="3">
        <v>22594008.030000001</v>
      </c>
      <c r="AL1534" s="43" t="s">
        <v>1084</v>
      </c>
    </row>
    <row r="1535" spans="1:38" ht="30" hidden="1" x14ac:dyDescent="0.25">
      <c r="A1535" s="47">
        <v>108673</v>
      </c>
      <c r="B1535" s="48">
        <v>4</v>
      </c>
      <c r="C1535" s="49" t="s">
        <v>31</v>
      </c>
      <c r="D1535" s="50">
        <v>39003</v>
      </c>
      <c r="E1535" s="49" t="s">
        <v>56</v>
      </c>
      <c r="F1535" s="50">
        <v>44257</v>
      </c>
      <c r="G1535" s="49" t="s">
        <v>1124</v>
      </c>
      <c r="H1535" s="51" t="s">
        <v>126</v>
      </c>
      <c r="I1535" s="49"/>
      <c r="J1535" s="49"/>
      <c r="K1535" s="49"/>
      <c r="L1535" s="52"/>
      <c r="M1535" s="51" t="s">
        <v>1125</v>
      </c>
      <c r="N1535" s="51" t="s">
        <v>1126</v>
      </c>
      <c r="O1535" s="49" t="s">
        <v>60</v>
      </c>
      <c r="P1535" s="51" t="s">
        <v>67</v>
      </c>
      <c r="Q1535" s="51"/>
      <c r="R1535" s="111"/>
      <c r="S1535" s="111"/>
      <c r="T1535" s="120"/>
      <c r="U1535" s="53">
        <v>0</v>
      </c>
      <c r="V1535" s="52"/>
      <c r="W1535" s="49"/>
      <c r="X1535" s="52" t="s">
        <v>43</v>
      </c>
      <c r="Y1535" s="49" t="s">
        <v>78</v>
      </c>
      <c r="Z1535" s="116" t="s">
        <v>20458</v>
      </c>
      <c r="AA1535" s="51"/>
      <c r="AB1535" s="54">
        <v>0</v>
      </c>
      <c r="AC1535" s="54">
        <v>0</v>
      </c>
      <c r="AD1535" s="54">
        <v>4187500</v>
      </c>
      <c r="AE1535" s="54">
        <v>0</v>
      </c>
      <c r="AF1535" s="3">
        <f>SUM(Table2[[#This Row],[PE 2021 Obligations]],Table2[[#This Row],[ROW 2021 Obligations]],Table2[[#This Row],[Construction 2021 Obligations]],Table2[[#This Row],[Paving 2021 Obligations]])</f>
        <v>4187500</v>
      </c>
      <c r="AG1535" s="54">
        <v>11337</v>
      </c>
      <c r="AH1535" s="54">
        <v>0</v>
      </c>
      <c r="AI1535" s="54">
        <v>10852182</v>
      </c>
      <c r="AJ1535" s="54">
        <v>0</v>
      </c>
      <c r="AK1535" s="54">
        <v>10863519</v>
      </c>
      <c r="AL1535" s="49" t="s">
        <v>1127</v>
      </c>
    </row>
    <row r="1536" spans="1:38" ht="60" hidden="1" x14ac:dyDescent="0.25">
      <c r="A1536" s="13">
        <v>108676</v>
      </c>
      <c r="B1536" s="15">
        <v>4</v>
      </c>
      <c r="C1536" s="43" t="s">
        <v>31</v>
      </c>
      <c r="D1536" s="44">
        <v>39003</v>
      </c>
      <c r="E1536" s="43" t="s">
        <v>56</v>
      </c>
      <c r="F1536" s="44">
        <v>44257</v>
      </c>
      <c r="G1536" s="43" t="s">
        <v>1124</v>
      </c>
      <c r="H1536" s="45" t="s">
        <v>126</v>
      </c>
      <c r="I1536" s="43"/>
      <c r="J1536" s="43"/>
      <c r="K1536" s="43"/>
      <c r="L1536" s="46"/>
      <c r="M1536" s="45" t="s">
        <v>1128</v>
      </c>
      <c r="N1536" s="45" t="s">
        <v>1129</v>
      </c>
      <c r="O1536" s="43" t="s">
        <v>60</v>
      </c>
      <c r="P1536" s="45" t="s">
        <v>67</v>
      </c>
      <c r="Q1536" s="45"/>
      <c r="R1536" s="112"/>
      <c r="S1536" s="112"/>
      <c r="T1536" s="59"/>
      <c r="U1536" s="10">
        <v>0</v>
      </c>
      <c r="V1536" s="46"/>
      <c r="W1536" s="43"/>
      <c r="X1536" s="46" t="s">
        <v>43</v>
      </c>
      <c r="Y1536" s="43" t="s">
        <v>511</v>
      </c>
      <c r="Z1536" s="116" t="s">
        <v>20458</v>
      </c>
      <c r="AA1536" s="45"/>
      <c r="AB1536" s="3">
        <v>0</v>
      </c>
      <c r="AC1536" s="3">
        <v>0</v>
      </c>
      <c r="AD1536" s="3">
        <v>2660080</v>
      </c>
      <c r="AE1536" s="3">
        <v>0</v>
      </c>
      <c r="AF1536" s="3">
        <f>SUM(Table2[[#This Row],[PE 2021 Obligations]],Table2[[#This Row],[ROW 2021 Obligations]],Table2[[#This Row],[Construction 2021 Obligations]],Table2[[#This Row],[Paving 2021 Obligations]])</f>
        <v>2660080</v>
      </c>
      <c r="AG1536" s="3">
        <v>359830</v>
      </c>
      <c r="AH1536" s="3">
        <v>750000</v>
      </c>
      <c r="AI1536" s="3">
        <v>2660080</v>
      </c>
      <c r="AJ1536" s="3">
        <v>0</v>
      </c>
      <c r="AK1536" s="3">
        <v>3769910</v>
      </c>
      <c r="AL1536" s="43" t="s">
        <v>1130</v>
      </c>
    </row>
    <row r="1537" spans="1:38" hidden="1" x14ac:dyDescent="0.25">
      <c r="A1537" s="47">
        <v>108687</v>
      </c>
      <c r="B1537" s="48">
        <v>2</v>
      </c>
      <c r="C1537" s="49" t="s">
        <v>73</v>
      </c>
      <c r="D1537" s="50">
        <v>39008</v>
      </c>
      <c r="E1537" s="49" t="s">
        <v>774</v>
      </c>
      <c r="F1537" s="50">
        <v>44174</v>
      </c>
      <c r="G1537" s="49" t="s">
        <v>142</v>
      </c>
      <c r="H1537" s="51" t="s">
        <v>235</v>
      </c>
      <c r="I1537" s="49"/>
      <c r="J1537" s="49"/>
      <c r="K1537" s="49"/>
      <c r="L1537" s="52"/>
      <c r="M1537" s="51" t="s">
        <v>1131</v>
      </c>
      <c r="N1537" s="51"/>
      <c r="O1537" s="49" t="s">
        <v>78</v>
      </c>
      <c r="P1537" s="51" t="s">
        <v>144</v>
      </c>
      <c r="Q1537" s="51"/>
      <c r="R1537" s="111"/>
      <c r="S1537" s="111"/>
      <c r="T1537" s="120"/>
      <c r="U1537" s="55" t="s">
        <v>32</v>
      </c>
      <c r="V1537" s="52"/>
      <c r="W1537" s="49"/>
      <c r="X1537" s="52" t="s">
        <v>43</v>
      </c>
      <c r="Y1537" s="49"/>
      <c r="Z1537" s="116" t="s">
        <v>20458</v>
      </c>
      <c r="AA1537" s="51"/>
      <c r="AB1537" s="54">
        <v>0</v>
      </c>
      <c r="AC1537" s="54">
        <v>0</v>
      </c>
      <c r="AD1537" s="54">
        <v>250000</v>
      </c>
      <c r="AE1537" s="54">
        <v>0</v>
      </c>
      <c r="AF1537" s="3">
        <f>SUM(Table2[[#This Row],[PE 2021 Obligations]],Table2[[#This Row],[ROW 2021 Obligations]],Table2[[#This Row],[Construction 2021 Obligations]],Table2[[#This Row],[Paving 2021 Obligations]])</f>
        <v>250000</v>
      </c>
      <c r="AG1537" s="54">
        <v>0</v>
      </c>
      <c r="AH1537" s="54">
        <v>0</v>
      </c>
      <c r="AI1537" s="54">
        <v>550000</v>
      </c>
      <c r="AJ1537" s="54">
        <v>0</v>
      </c>
      <c r="AK1537" s="54">
        <v>550000</v>
      </c>
      <c r="AL1537" s="49" t="s">
        <v>1132</v>
      </c>
    </row>
    <row r="1538" spans="1:38" hidden="1" x14ac:dyDescent="0.25">
      <c r="A1538" s="13">
        <v>108690</v>
      </c>
      <c r="B1538" s="15">
        <v>1</v>
      </c>
      <c r="C1538" s="43" t="s">
        <v>73</v>
      </c>
      <c r="D1538" s="44">
        <v>39008</v>
      </c>
      <c r="E1538" s="43" t="s">
        <v>774</v>
      </c>
      <c r="F1538" s="44">
        <v>44174</v>
      </c>
      <c r="G1538" s="43" t="s">
        <v>75</v>
      </c>
      <c r="H1538" s="45" t="s">
        <v>317</v>
      </c>
      <c r="I1538" s="43"/>
      <c r="J1538" s="43"/>
      <c r="K1538" s="43"/>
      <c r="L1538" s="46"/>
      <c r="M1538" s="45" t="s">
        <v>1133</v>
      </c>
      <c r="N1538" s="45"/>
      <c r="O1538" s="43" t="s">
        <v>78</v>
      </c>
      <c r="P1538" s="45" t="s">
        <v>144</v>
      </c>
      <c r="Q1538" s="45"/>
      <c r="R1538" s="112"/>
      <c r="S1538" s="112"/>
      <c r="T1538" s="59"/>
      <c r="U1538" s="56" t="s">
        <v>32</v>
      </c>
      <c r="V1538" s="46"/>
      <c r="W1538" s="43"/>
      <c r="X1538" s="46" t="s">
        <v>43</v>
      </c>
      <c r="Y1538" s="43"/>
      <c r="Z1538" s="116" t="s">
        <v>20458</v>
      </c>
      <c r="AA1538" s="45"/>
      <c r="AB1538" s="3">
        <v>0</v>
      </c>
      <c r="AC1538" s="3">
        <v>0</v>
      </c>
      <c r="AD1538" s="3">
        <v>403500</v>
      </c>
      <c r="AE1538" s="3">
        <v>0</v>
      </c>
      <c r="AF1538" s="3">
        <f>SUM(Table2[[#This Row],[PE 2021 Obligations]],Table2[[#This Row],[ROW 2021 Obligations]],Table2[[#This Row],[Construction 2021 Obligations]],Table2[[#This Row],[Paving 2021 Obligations]])</f>
        <v>403500</v>
      </c>
      <c r="AG1538" s="3">
        <v>0</v>
      </c>
      <c r="AH1538" s="3">
        <v>0</v>
      </c>
      <c r="AI1538" s="3">
        <v>803500</v>
      </c>
      <c r="AJ1538" s="3">
        <v>0</v>
      </c>
      <c r="AK1538" s="3">
        <v>803500</v>
      </c>
      <c r="AL1538" s="43" t="s">
        <v>1134</v>
      </c>
    </row>
    <row r="1539" spans="1:38" ht="30" hidden="1" x14ac:dyDescent="0.25">
      <c r="A1539" s="47">
        <v>108843.01</v>
      </c>
      <c r="B1539" s="48">
        <v>2</v>
      </c>
      <c r="C1539" s="49" t="s">
        <v>47</v>
      </c>
      <c r="D1539" s="50">
        <v>39827</v>
      </c>
      <c r="E1539" s="49" t="s">
        <v>113</v>
      </c>
      <c r="F1539" s="50">
        <v>44006</v>
      </c>
      <c r="G1539" s="49" t="s">
        <v>103</v>
      </c>
      <c r="H1539" s="51" t="s">
        <v>286</v>
      </c>
      <c r="I1539" s="49" t="s">
        <v>1135</v>
      </c>
      <c r="J1539" s="49"/>
      <c r="K1539" s="49" t="s">
        <v>1136</v>
      </c>
      <c r="L1539" s="52" t="s">
        <v>37</v>
      </c>
      <c r="M1539" s="51" t="s">
        <v>1137</v>
      </c>
      <c r="N1539" s="51" t="s">
        <v>1138</v>
      </c>
      <c r="O1539" s="49" t="s">
        <v>1139</v>
      </c>
      <c r="P1539" s="51" t="s">
        <v>1140</v>
      </c>
      <c r="Q1539" s="51"/>
      <c r="R1539" s="111"/>
      <c r="S1539" s="111"/>
      <c r="T1539" s="120"/>
      <c r="U1539" s="53">
        <v>0</v>
      </c>
      <c r="V1539" s="50">
        <v>43273</v>
      </c>
      <c r="W1539" s="49"/>
      <c r="X1539" s="52" t="s">
        <v>43</v>
      </c>
      <c r="Y1539" s="49" t="s">
        <v>78</v>
      </c>
      <c r="Z1539" s="116" t="s">
        <v>20458</v>
      </c>
      <c r="AA1539" s="51"/>
      <c r="AB1539" s="54">
        <v>9660.09</v>
      </c>
      <c r="AC1539" s="54">
        <v>0</v>
      </c>
      <c r="AD1539" s="54">
        <v>3559.74</v>
      </c>
      <c r="AE1539" s="54">
        <v>0</v>
      </c>
      <c r="AF1539" s="3">
        <f>SUM(Table2[[#This Row],[PE 2021 Obligations]],Table2[[#This Row],[ROW 2021 Obligations]],Table2[[#This Row],[Construction 2021 Obligations]],Table2[[#This Row],[Paving 2021 Obligations]])</f>
        <v>13219.83</v>
      </c>
      <c r="AG1539" s="54">
        <v>119660.09</v>
      </c>
      <c r="AH1539" s="54">
        <v>0</v>
      </c>
      <c r="AI1539" s="54">
        <v>138488.74</v>
      </c>
      <c r="AJ1539" s="54">
        <v>0</v>
      </c>
      <c r="AK1539" s="54">
        <v>258148.83</v>
      </c>
      <c r="AL1539" s="49" t="s">
        <v>1141</v>
      </c>
    </row>
    <row r="1540" spans="1:38" hidden="1" x14ac:dyDescent="0.25">
      <c r="A1540" s="13">
        <v>109266</v>
      </c>
      <c r="B1540" s="15">
        <v>3</v>
      </c>
      <c r="C1540" s="43" t="s">
        <v>73</v>
      </c>
      <c r="D1540" s="44">
        <v>39169</v>
      </c>
      <c r="E1540" s="43" t="s">
        <v>774</v>
      </c>
      <c r="F1540" s="44">
        <v>43489</v>
      </c>
      <c r="G1540" s="43" t="s">
        <v>75</v>
      </c>
      <c r="H1540" s="45" t="s">
        <v>955</v>
      </c>
      <c r="I1540" s="43"/>
      <c r="J1540" s="43"/>
      <c r="K1540" s="43"/>
      <c r="L1540" s="46"/>
      <c r="M1540" s="45" t="s">
        <v>1152</v>
      </c>
      <c r="N1540" s="45"/>
      <c r="O1540" s="43" t="s">
        <v>151</v>
      </c>
      <c r="P1540" s="45" t="s">
        <v>198</v>
      </c>
      <c r="Q1540" s="45"/>
      <c r="R1540" s="112"/>
      <c r="S1540" s="112"/>
      <c r="T1540" s="59"/>
      <c r="U1540" s="56" t="s">
        <v>32</v>
      </c>
      <c r="V1540" s="46"/>
      <c r="W1540" s="43"/>
      <c r="X1540" s="46" t="s">
        <v>43</v>
      </c>
      <c r="Y1540" s="43"/>
      <c r="Z1540" s="116" t="s">
        <v>20458</v>
      </c>
      <c r="AA1540" s="45"/>
      <c r="AB1540" s="3">
        <v>0</v>
      </c>
      <c r="AC1540" s="3">
        <v>0</v>
      </c>
      <c r="AD1540" s="3">
        <v>368133.24</v>
      </c>
      <c r="AE1540" s="3">
        <v>0</v>
      </c>
      <c r="AF1540" s="3">
        <f>SUM(Table2[[#This Row],[PE 2021 Obligations]],Table2[[#This Row],[ROW 2021 Obligations]],Table2[[#This Row],[Construction 2021 Obligations]],Table2[[#This Row],[Paving 2021 Obligations]])</f>
        <v>368133.24</v>
      </c>
      <c r="AG1540" s="3">
        <v>0</v>
      </c>
      <c r="AH1540" s="3">
        <v>0</v>
      </c>
      <c r="AI1540" s="3">
        <v>8215114.5599999996</v>
      </c>
      <c r="AJ1540" s="3">
        <v>0</v>
      </c>
      <c r="AK1540" s="3">
        <v>8215114.5599999996</v>
      </c>
      <c r="AL1540" s="43" t="s">
        <v>1153</v>
      </c>
    </row>
    <row r="1541" spans="1:38" hidden="1" x14ac:dyDescent="0.25">
      <c r="A1541" s="47">
        <v>109267</v>
      </c>
      <c r="B1541" s="48">
        <v>1</v>
      </c>
      <c r="C1541" s="49" t="s">
        <v>73</v>
      </c>
      <c r="D1541" s="50">
        <v>39169</v>
      </c>
      <c r="E1541" s="49" t="s">
        <v>774</v>
      </c>
      <c r="F1541" s="50">
        <v>43476</v>
      </c>
      <c r="G1541" s="49" t="s">
        <v>75</v>
      </c>
      <c r="H1541" s="51" t="s">
        <v>643</v>
      </c>
      <c r="I1541" s="49"/>
      <c r="J1541" s="49"/>
      <c r="K1541" s="49"/>
      <c r="L1541" s="52"/>
      <c r="M1541" s="51" t="s">
        <v>1154</v>
      </c>
      <c r="N1541" s="51"/>
      <c r="O1541" s="49" t="s">
        <v>151</v>
      </c>
      <c r="P1541" s="51" t="s">
        <v>198</v>
      </c>
      <c r="Q1541" s="51"/>
      <c r="R1541" s="111"/>
      <c r="S1541" s="111"/>
      <c r="T1541" s="120"/>
      <c r="U1541" s="55" t="s">
        <v>32</v>
      </c>
      <c r="V1541" s="52"/>
      <c r="W1541" s="49"/>
      <c r="X1541" s="52" t="s">
        <v>43</v>
      </c>
      <c r="Y1541" s="49"/>
      <c r="Z1541" s="116" t="s">
        <v>20458</v>
      </c>
      <c r="AA1541" s="51"/>
      <c r="AB1541" s="54">
        <v>0</v>
      </c>
      <c r="AC1541" s="54">
        <v>0</v>
      </c>
      <c r="AD1541" s="54">
        <v>1405878.64</v>
      </c>
      <c r="AE1541" s="54">
        <v>0</v>
      </c>
      <c r="AF1541" s="3">
        <f>SUM(Table2[[#This Row],[PE 2021 Obligations]],Table2[[#This Row],[ROW 2021 Obligations]],Table2[[#This Row],[Construction 2021 Obligations]],Table2[[#This Row],[Paving 2021 Obligations]])</f>
        <v>1405878.64</v>
      </c>
      <c r="AG1541" s="54">
        <v>0</v>
      </c>
      <c r="AH1541" s="54">
        <v>0</v>
      </c>
      <c r="AI1541" s="54">
        <v>23573424.190000001</v>
      </c>
      <c r="AJ1541" s="54">
        <v>0</v>
      </c>
      <c r="AK1541" s="54">
        <v>23573424.190000001</v>
      </c>
      <c r="AL1541" s="49" t="s">
        <v>1155</v>
      </c>
    </row>
    <row r="1542" spans="1:38" hidden="1" x14ac:dyDescent="0.25">
      <c r="A1542" s="13">
        <v>109517</v>
      </c>
      <c r="B1542" s="15">
        <v>1</v>
      </c>
      <c r="C1542" s="43" t="s">
        <v>73</v>
      </c>
      <c r="D1542" s="44">
        <v>39238</v>
      </c>
      <c r="E1542" s="43" t="s">
        <v>774</v>
      </c>
      <c r="F1542" s="44">
        <v>43418</v>
      </c>
      <c r="G1542" s="43" t="s">
        <v>75</v>
      </c>
      <c r="H1542" s="45" t="s">
        <v>1163</v>
      </c>
      <c r="I1542" s="43"/>
      <c r="J1542" s="43"/>
      <c r="K1542" s="43"/>
      <c r="L1542" s="46"/>
      <c r="M1542" s="45" t="s">
        <v>1164</v>
      </c>
      <c r="N1542" s="45"/>
      <c r="O1542" s="43" t="s">
        <v>151</v>
      </c>
      <c r="P1542" s="45" t="s">
        <v>198</v>
      </c>
      <c r="Q1542" s="45"/>
      <c r="R1542" s="112"/>
      <c r="S1542" s="112"/>
      <c r="T1542" s="59"/>
      <c r="U1542" s="56" t="s">
        <v>32</v>
      </c>
      <c r="V1542" s="46"/>
      <c r="W1542" s="43"/>
      <c r="X1542" s="46" t="s">
        <v>43</v>
      </c>
      <c r="Y1542" s="43"/>
      <c r="Z1542" s="116" t="s">
        <v>20458</v>
      </c>
      <c r="AA1542" s="45"/>
      <c r="AB1542" s="3">
        <v>0</v>
      </c>
      <c r="AC1542" s="3">
        <v>0</v>
      </c>
      <c r="AD1542" s="3">
        <v>-486990</v>
      </c>
      <c r="AE1542" s="3">
        <v>0</v>
      </c>
      <c r="AF1542" s="3">
        <f>SUM(Table2[[#This Row],[PE 2021 Obligations]],Table2[[#This Row],[ROW 2021 Obligations]],Table2[[#This Row],[Construction 2021 Obligations]],Table2[[#This Row],[Paving 2021 Obligations]])</f>
        <v>-486990</v>
      </c>
      <c r="AG1542" s="3">
        <v>0</v>
      </c>
      <c r="AH1542" s="3">
        <v>0</v>
      </c>
      <c r="AI1542" s="3">
        <v>63010</v>
      </c>
      <c r="AJ1542" s="3">
        <v>0</v>
      </c>
      <c r="AK1542" s="3">
        <v>63010</v>
      </c>
      <c r="AL1542" s="43" t="s">
        <v>1165</v>
      </c>
    </row>
    <row r="1543" spans="1:38" ht="45" hidden="1" x14ac:dyDescent="0.25">
      <c r="A1543" s="47">
        <v>109524</v>
      </c>
      <c r="B1543" s="48">
        <v>4</v>
      </c>
      <c r="C1543" s="49" t="s">
        <v>47</v>
      </c>
      <c r="D1543" s="50">
        <v>39238</v>
      </c>
      <c r="E1543" s="49" t="s">
        <v>1076</v>
      </c>
      <c r="F1543" s="50">
        <v>43532</v>
      </c>
      <c r="G1543" s="49" t="s">
        <v>82</v>
      </c>
      <c r="H1543" s="51" t="s">
        <v>270</v>
      </c>
      <c r="I1543" s="49" t="s">
        <v>1166</v>
      </c>
      <c r="J1543" s="49" t="s">
        <v>116</v>
      </c>
      <c r="K1543" s="49"/>
      <c r="L1543" s="52" t="s">
        <v>116</v>
      </c>
      <c r="M1543" s="51" t="s">
        <v>1167</v>
      </c>
      <c r="N1543" s="51"/>
      <c r="O1543" s="49" t="s">
        <v>632</v>
      </c>
      <c r="P1543" s="51" t="s">
        <v>631</v>
      </c>
      <c r="Q1543" s="51"/>
      <c r="R1543" s="111"/>
      <c r="S1543" s="111"/>
      <c r="T1543" s="120"/>
      <c r="U1543" s="53">
        <v>0.16200000000000001</v>
      </c>
      <c r="V1543" s="50">
        <v>39892</v>
      </c>
      <c r="W1543" s="49"/>
      <c r="X1543" s="52" t="s">
        <v>43</v>
      </c>
      <c r="Y1543" s="49" t="s">
        <v>140</v>
      </c>
      <c r="Z1543" s="127" t="s">
        <v>20460</v>
      </c>
      <c r="AA1543" s="51"/>
      <c r="AB1543" s="54">
        <v>0</v>
      </c>
      <c r="AC1543" s="54">
        <v>0</v>
      </c>
      <c r="AD1543" s="54">
        <v>67.040000000000006</v>
      </c>
      <c r="AE1543" s="54">
        <v>0</v>
      </c>
      <c r="AF1543" s="3">
        <f>SUM(Table2[[#This Row],[PE 2021 Obligations]],Table2[[#This Row],[ROW 2021 Obligations]],Table2[[#This Row],[Construction 2021 Obligations]],Table2[[#This Row],[Paving 2021 Obligations]])</f>
        <v>67.040000000000006</v>
      </c>
      <c r="AG1543" s="54">
        <v>71590.720000000001</v>
      </c>
      <c r="AH1543" s="54">
        <v>16351.54</v>
      </c>
      <c r="AI1543" s="54">
        <v>593863.77</v>
      </c>
      <c r="AJ1543" s="54">
        <v>0</v>
      </c>
      <c r="AK1543" s="54">
        <v>681806.03</v>
      </c>
      <c r="AL1543" s="49" t="s">
        <v>1168</v>
      </c>
    </row>
    <row r="1544" spans="1:38" hidden="1" x14ac:dyDescent="0.25">
      <c r="A1544" s="13">
        <v>109590</v>
      </c>
      <c r="B1544" s="15">
        <v>6</v>
      </c>
      <c r="C1544" s="43" t="s">
        <v>47</v>
      </c>
      <c r="D1544" s="44">
        <v>39258</v>
      </c>
      <c r="E1544" s="43" t="s">
        <v>774</v>
      </c>
      <c r="F1544" s="44">
        <v>44111</v>
      </c>
      <c r="G1544" s="43" t="s">
        <v>1169</v>
      </c>
      <c r="H1544" s="45" t="s">
        <v>76</v>
      </c>
      <c r="I1544" s="43"/>
      <c r="J1544" s="43"/>
      <c r="K1544" s="43"/>
      <c r="L1544" s="46"/>
      <c r="M1544" s="45" t="s">
        <v>1170</v>
      </c>
      <c r="N1544" s="45"/>
      <c r="O1544" s="43" t="s">
        <v>1171</v>
      </c>
      <c r="P1544" s="45" t="s">
        <v>1062</v>
      </c>
      <c r="Q1544" s="45"/>
      <c r="R1544" s="112"/>
      <c r="S1544" s="112"/>
      <c r="T1544" s="59"/>
      <c r="U1544" s="56" t="s">
        <v>32</v>
      </c>
      <c r="V1544" s="46"/>
      <c r="W1544" s="43"/>
      <c r="X1544" s="46" t="s">
        <v>43</v>
      </c>
      <c r="Y1544" s="43"/>
      <c r="Z1544" s="111" t="s">
        <v>20458</v>
      </c>
      <c r="AA1544" s="45"/>
      <c r="AB1544" s="3">
        <v>0</v>
      </c>
      <c r="AC1544" s="3">
        <v>0</v>
      </c>
      <c r="AD1544" s="3">
        <v>2874.46</v>
      </c>
      <c r="AE1544" s="3">
        <v>0</v>
      </c>
      <c r="AF1544" s="3">
        <f>SUM(Table2[[#This Row],[PE 2021 Obligations]],Table2[[#This Row],[ROW 2021 Obligations]],Table2[[#This Row],[Construction 2021 Obligations]],Table2[[#This Row],[Paving 2021 Obligations]])</f>
        <v>2874.46</v>
      </c>
      <c r="AG1544" s="3">
        <v>0</v>
      </c>
      <c r="AH1544" s="3">
        <v>0</v>
      </c>
      <c r="AI1544" s="3">
        <v>129890.17</v>
      </c>
      <c r="AJ1544" s="3">
        <v>0</v>
      </c>
      <c r="AK1544" s="3">
        <v>129890.17</v>
      </c>
      <c r="AL1544" s="43" t="s">
        <v>1172</v>
      </c>
    </row>
    <row r="1545" spans="1:38" hidden="1" x14ac:dyDescent="0.25">
      <c r="A1545" s="47">
        <v>109626</v>
      </c>
      <c r="B1545" s="48">
        <v>6</v>
      </c>
      <c r="C1545" s="49" t="s">
        <v>73</v>
      </c>
      <c r="D1545" s="50">
        <v>39268</v>
      </c>
      <c r="E1545" s="49" t="s">
        <v>774</v>
      </c>
      <c r="F1545" s="50">
        <v>42395</v>
      </c>
      <c r="G1545" s="49" t="s">
        <v>1173</v>
      </c>
      <c r="H1545" s="51" t="s">
        <v>76</v>
      </c>
      <c r="I1545" s="49"/>
      <c r="J1545" s="49"/>
      <c r="K1545" s="49"/>
      <c r="L1545" s="52"/>
      <c r="M1545" s="51" t="s">
        <v>1174</v>
      </c>
      <c r="N1545" s="51"/>
      <c r="O1545" s="49" t="s">
        <v>1171</v>
      </c>
      <c r="P1545" s="51" t="s">
        <v>1062</v>
      </c>
      <c r="Q1545" s="51"/>
      <c r="R1545" s="111"/>
      <c r="S1545" s="111"/>
      <c r="T1545" s="120"/>
      <c r="U1545" s="55" t="s">
        <v>32</v>
      </c>
      <c r="V1545" s="52"/>
      <c r="W1545" s="49"/>
      <c r="X1545" s="52" t="s">
        <v>43</v>
      </c>
      <c r="Y1545" s="49"/>
      <c r="Z1545" s="111" t="s">
        <v>20458</v>
      </c>
      <c r="AA1545" s="51"/>
      <c r="AB1545" s="54">
        <v>0</v>
      </c>
      <c r="AC1545" s="54">
        <v>0</v>
      </c>
      <c r="AD1545" s="54">
        <v>1600000</v>
      </c>
      <c r="AE1545" s="54">
        <v>0</v>
      </c>
      <c r="AF1545" s="3">
        <f>SUM(Table2[[#This Row],[PE 2021 Obligations]],Table2[[#This Row],[ROW 2021 Obligations]],Table2[[#This Row],[Construction 2021 Obligations]],Table2[[#This Row],[Paving 2021 Obligations]])</f>
        <v>1600000</v>
      </c>
      <c r="AG1545" s="54">
        <v>0</v>
      </c>
      <c r="AH1545" s="54">
        <v>0</v>
      </c>
      <c r="AI1545" s="54">
        <v>18354000</v>
      </c>
      <c r="AJ1545" s="54">
        <v>0</v>
      </c>
      <c r="AK1545" s="54">
        <v>18354000</v>
      </c>
      <c r="AL1545" s="49" t="s">
        <v>1175</v>
      </c>
    </row>
    <row r="1546" spans="1:38" ht="30" hidden="1" x14ac:dyDescent="0.25">
      <c r="A1546" s="13">
        <v>110558.05</v>
      </c>
      <c r="B1546" s="15">
        <v>6</v>
      </c>
      <c r="C1546" s="43" t="s">
        <v>73</v>
      </c>
      <c r="D1546" s="44">
        <v>44141</v>
      </c>
      <c r="E1546" s="43" t="s">
        <v>81</v>
      </c>
      <c r="F1546" s="44">
        <v>44141</v>
      </c>
      <c r="G1546" s="43" t="s">
        <v>74</v>
      </c>
      <c r="H1546" s="45" t="s">
        <v>76</v>
      </c>
      <c r="I1546" s="43"/>
      <c r="J1546" s="43"/>
      <c r="K1546" s="43"/>
      <c r="L1546" s="46"/>
      <c r="M1546" s="45" t="s">
        <v>1187</v>
      </c>
      <c r="N1546" s="45"/>
      <c r="O1546" s="43" t="s">
        <v>78</v>
      </c>
      <c r="P1546" s="45" t="s">
        <v>890</v>
      </c>
      <c r="Q1546" s="45"/>
      <c r="R1546" s="112"/>
      <c r="S1546" s="112"/>
      <c r="T1546" s="59"/>
      <c r="U1546" s="10">
        <v>0</v>
      </c>
      <c r="V1546" s="46"/>
      <c r="W1546" s="43"/>
      <c r="X1546" s="46" t="s">
        <v>43</v>
      </c>
      <c r="Y1546" s="43"/>
      <c r="Z1546" s="116" t="s">
        <v>20458</v>
      </c>
      <c r="AA1546" s="45"/>
      <c r="AB1546" s="3">
        <v>425000</v>
      </c>
      <c r="AC1546" s="3">
        <v>0</v>
      </c>
      <c r="AD1546" s="3">
        <v>0</v>
      </c>
      <c r="AE1546" s="3">
        <v>0</v>
      </c>
      <c r="AF1546" s="3">
        <f>SUM(Table2[[#This Row],[PE 2021 Obligations]],Table2[[#This Row],[ROW 2021 Obligations]],Table2[[#This Row],[Construction 2021 Obligations]],Table2[[#This Row],[Paving 2021 Obligations]])</f>
        <v>425000</v>
      </c>
      <c r="AG1546" s="3">
        <v>425000</v>
      </c>
      <c r="AH1546" s="3">
        <v>0</v>
      </c>
      <c r="AI1546" s="3">
        <v>0</v>
      </c>
      <c r="AJ1546" s="3">
        <v>0</v>
      </c>
      <c r="AK1546" s="3">
        <v>425000</v>
      </c>
      <c r="AL1546" s="43"/>
    </row>
    <row r="1547" spans="1:38" ht="30" hidden="1" x14ac:dyDescent="0.25">
      <c r="A1547" s="13">
        <v>110640</v>
      </c>
      <c r="B1547" s="15">
        <v>4</v>
      </c>
      <c r="C1547" s="43" t="s">
        <v>73</v>
      </c>
      <c r="D1547" s="44">
        <v>39463</v>
      </c>
      <c r="E1547" s="43" t="s">
        <v>1191</v>
      </c>
      <c r="F1547" s="44">
        <v>44006</v>
      </c>
      <c r="G1547" s="43" t="s">
        <v>142</v>
      </c>
      <c r="H1547" s="45" t="s">
        <v>126</v>
      </c>
      <c r="I1547" s="43" t="s">
        <v>1192</v>
      </c>
      <c r="J1547" s="43"/>
      <c r="K1547" s="43" t="s">
        <v>1193</v>
      </c>
      <c r="L1547" s="46" t="s">
        <v>37</v>
      </c>
      <c r="M1547" s="45" t="s">
        <v>1194</v>
      </c>
      <c r="N1547" s="45"/>
      <c r="O1547" s="43" t="s">
        <v>1139</v>
      </c>
      <c r="P1547" s="45" t="s">
        <v>1140</v>
      </c>
      <c r="Q1547" s="45"/>
      <c r="R1547" s="112"/>
      <c r="S1547" s="112"/>
      <c r="T1547" s="59"/>
      <c r="U1547" s="10">
        <v>0.01</v>
      </c>
      <c r="V1547" s="46"/>
      <c r="W1547" s="43"/>
      <c r="X1547" s="46" t="s">
        <v>43</v>
      </c>
      <c r="Y1547" s="43" t="s">
        <v>140</v>
      </c>
      <c r="Z1547" s="116" t="s">
        <v>20458</v>
      </c>
      <c r="AA1547" s="45"/>
      <c r="AB1547" s="3">
        <v>0</v>
      </c>
      <c r="AC1547" s="3">
        <v>66227.62</v>
      </c>
      <c r="AD1547" s="3">
        <v>0</v>
      </c>
      <c r="AE1547" s="3">
        <v>0</v>
      </c>
      <c r="AF1547" s="3">
        <f>SUM(Table2[[#This Row],[PE 2021 Obligations]],Table2[[#This Row],[ROW 2021 Obligations]],Table2[[#This Row],[Construction 2021 Obligations]],Table2[[#This Row],[Paving 2021 Obligations]])</f>
        <v>66227.62</v>
      </c>
      <c r="AG1547" s="3">
        <v>0</v>
      </c>
      <c r="AH1547" s="3">
        <v>239209.62</v>
      </c>
      <c r="AI1547" s="3">
        <v>0</v>
      </c>
      <c r="AJ1547" s="3">
        <v>0</v>
      </c>
      <c r="AK1547" s="3">
        <v>239209.62</v>
      </c>
      <c r="AL1547" s="43"/>
    </row>
    <row r="1548" spans="1:38" ht="30" hidden="1" x14ac:dyDescent="0.25">
      <c r="A1548" s="47">
        <v>110665.01</v>
      </c>
      <c r="B1548" s="48">
        <v>4</v>
      </c>
      <c r="C1548" s="49" t="s">
        <v>73</v>
      </c>
      <c r="D1548" s="50">
        <v>40967</v>
      </c>
      <c r="E1548" s="49" t="s">
        <v>1195</v>
      </c>
      <c r="F1548" s="50">
        <v>44046</v>
      </c>
      <c r="G1548" s="49" t="s">
        <v>105</v>
      </c>
      <c r="H1548" s="51" t="s">
        <v>295</v>
      </c>
      <c r="I1548" s="49"/>
      <c r="J1548" s="49"/>
      <c r="K1548" s="49"/>
      <c r="L1548" s="52" t="s">
        <v>110</v>
      </c>
      <c r="M1548" s="51" t="s">
        <v>1196</v>
      </c>
      <c r="N1548" s="51"/>
      <c r="O1548" s="49" t="s">
        <v>1139</v>
      </c>
      <c r="P1548" s="51" t="s">
        <v>1140</v>
      </c>
      <c r="Q1548" s="51"/>
      <c r="R1548" s="111"/>
      <c r="S1548" s="111"/>
      <c r="T1548" s="120"/>
      <c r="U1548" s="53">
        <v>0</v>
      </c>
      <c r="V1548" s="52"/>
      <c r="W1548" s="49"/>
      <c r="X1548" s="52" t="s">
        <v>43</v>
      </c>
      <c r="Y1548" s="49" t="s">
        <v>44</v>
      </c>
      <c r="Z1548" s="116" t="s">
        <v>20458</v>
      </c>
      <c r="AA1548" s="51"/>
      <c r="AB1548" s="54">
        <v>0</v>
      </c>
      <c r="AC1548" s="54">
        <v>0</v>
      </c>
      <c r="AD1548" s="54">
        <v>356830</v>
      </c>
      <c r="AE1548" s="54">
        <v>0</v>
      </c>
      <c r="AF1548" s="3">
        <f>SUM(Table2[[#This Row],[PE 2021 Obligations]],Table2[[#This Row],[ROW 2021 Obligations]],Table2[[#This Row],[Construction 2021 Obligations]],Table2[[#This Row],[Paving 2021 Obligations]])</f>
        <v>356830</v>
      </c>
      <c r="AG1548" s="54">
        <v>30000</v>
      </c>
      <c r="AH1548" s="54">
        <v>0</v>
      </c>
      <c r="AI1548" s="54">
        <v>357580</v>
      </c>
      <c r="AJ1548" s="54">
        <v>0</v>
      </c>
      <c r="AK1548" s="54">
        <v>387580</v>
      </c>
      <c r="AL1548" s="49" t="s">
        <v>1197</v>
      </c>
    </row>
    <row r="1549" spans="1:38" hidden="1" x14ac:dyDescent="0.25">
      <c r="A1549" s="13">
        <v>110793</v>
      </c>
      <c r="B1549" s="15">
        <v>2</v>
      </c>
      <c r="C1549" s="43" t="s">
        <v>73</v>
      </c>
      <c r="D1549" s="44">
        <v>39512</v>
      </c>
      <c r="E1549" s="43" t="s">
        <v>774</v>
      </c>
      <c r="F1549" s="44">
        <v>43500</v>
      </c>
      <c r="G1549" s="43" t="s">
        <v>75</v>
      </c>
      <c r="H1549" s="45" t="s">
        <v>920</v>
      </c>
      <c r="I1549" s="43"/>
      <c r="J1549" s="43"/>
      <c r="K1549" s="43"/>
      <c r="L1549" s="46"/>
      <c r="M1549" s="45" t="s">
        <v>1198</v>
      </c>
      <c r="N1549" s="45"/>
      <c r="O1549" s="43" t="s">
        <v>151</v>
      </c>
      <c r="P1549" s="45" t="s">
        <v>198</v>
      </c>
      <c r="Q1549" s="45"/>
      <c r="R1549" s="112"/>
      <c r="S1549" s="112"/>
      <c r="T1549" s="59"/>
      <c r="U1549" s="56" t="s">
        <v>32</v>
      </c>
      <c r="V1549" s="46"/>
      <c r="W1549" s="43"/>
      <c r="X1549" s="46" t="s">
        <v>43</v>
      </c>
      <c r="Y1549" s="43"/>
      <c r="Z1549" s="116" t="s">
        <v>20458</v>
      </c>
      <c r="AA1549" s="45"/>
      <c r="AB1549" s="3">
        <v>0</v>
      </c>
      <c r="AC1549" s="3">
        <v>0</v>
      </c>
      <c r="AD1549" s="3">
        <v>565337.44999999995</v>
      </c>
      <c r="AE1549" s="3">
        <v>0</v>
      </c>
      <c r="AF1549" s="3">
        <f>SUM(Table2[[#This Row],[PE 2021 Obligations]],Table2[[#This Row],[ROW 2021 Obligations]],Table2[[#This Row],[Construction 2021 Obligations]],Table2[[#This Row],[Paving 2021 Obligations]])</f>
        <v>565337.44999999995</v>
      </c>
      <c r="AG1549" s="3">
        <v>0</v>
      </c>
      <c r="AH1549" s="3">
        <v>0</v>
      </c>
      <c r="AI1549" s="3">
        <v>9627660.3599999994</v>
      </c>
      <c r="AJ1549" s="3">
        <v>0</v>
      </c>
      <c r="AK1549" s="3">
        <v>9627660.3599999994</v>
      </c>
      <c r="AL1549" s="43" t="s">
        <v>1199</v>
      </c>
    </row>
    <row r="1550" spans="1:38" ht="30" hidden="1" x14ac:dyDescent="0.25">
      <c r="A1550" s="13">
        <v>110839.05</v>
      </c>
      <c r="B1550" s="15">
        <v>4</v>
      </c>
      <c r="C1550" s="43" t="s">
        <v>73</v>
      </c>
      <c r="D1550" s="44">
        <v>43873</v>
      </c>
      <c r="E1550" s="43" t="s">
        <v>108</v>
      </c>
      <c r="F1550" s="44">
        <v>44336</v>
      </c>
      <c r="G1550" s="43" t="s">
        <v>109</v>
      </c>
      <c r="H1550" s="45" t="s">
        <v>126</v>
      </c>
      <c r="I1550" s="43"/>
      <c r="J1550" s="43"/>
      <c r="K1550" s="43"/>
      <c r="L1550" s="46" t="s">
        <v>110</v>
      </c>
      <c r="M1550" s="45" t="s">
        <v>1204</v>
      </c>
      <c r="N1550" s="45"/>
      <c r="O1550" s="43" t="s">
        <v>112</v>
      </c>
      <c r="P1550" s="45" t="s">
        <v>100</v>
      </c>
      <c r="Q1550" s="45"/>
      <c r="R1550" s="112"/>
      <c r="S1550" s="112"/>
      <c r="T1550" s="59"/>
      <c r="U1550" s="56" t="s">
        <v>32</v>
      </c>
      <c r="V1550" s="46"/>
      <c r="W1550" s="43"/>
      <c r="X1550" s="46" t="s">
        <v>43</v>
      </c>
      <c r="Y1550" s="43"/>
      <c r="Z1550" s="116" t="s">
        <v>20458</v>
      </c>
      <c r="AA1550" s="45"/>
      <c r="AB1550" s="3">
        <v>1667140</v>
      </c>
      <c r="AC1550" s="3">
        <v>0</v>
      </c>
      <c r="AD1550" s="3">
        <v>0</v>
      </c>
      <c r="AE1550" s="3">
        <v>0</v>
      </c>
      <c r="AF1550" s="3">
        <f>SUM(Table2[[#This Row],[PE 2021 Obligations]],Table2[[#This Row],[ROW 2021 Obligations]],Table2[[#This Row],[Construction 2021 Obligations]],Table2[[#This Row],[Paving 2021 Obligations]])</f>
        <v>1667140</v>
      </c>
      <c r="AG1550" s="3">
        <v>3334280</v>
      </c>
      <c r="AH1550" s="3">
        <v>0</v>
      </c>
      <c r="AI1550" s="3">
        <v>0</v>
      </c>
      <c r="AJ1550" s="3">
        <v>0</v>
      </c>
      <c r="AK1550" s="3">
        <v>3334280</v>
      </c>
      <c r="AL1550" s="43"/>
    </row>
    <row r="1551" spans="1:38" hidden="1" x14ac:dyDescent="0.25">
      <c r="A1551" s="47">
        <v>110889</v>
      </c>
      <c r="B1551" s="48">
        <v>3</v>
      </c>
      <c r="C1551" s="49" t="s">
        <v>47</v>
      </c>
      <c r="D1551" s="50">
        <v>39524</v>
      </c>
      <c r="E1551" s="49" t="s">
        <v>774</v>
      </c>
      <c r="F1551" s="50">
        <v>44144</v>
      </c>
      <c r="G1551" s="49" t="s">
        <v>1169</v>
      </c>
      <c r="H1551" s="51" t="s">
        <v>69</v>
      </c>
      <c r="I1551" s="49"/>
      <c r="J1551" s="49"/>
      <c r="K1551" s="49"/>
      <c r="L1551" s="52"/>
      <c r="M1551" s="51" t="s">
        <v>1205</v>
      </c>
      <c r="N1551" s="51"/>
      <c r="O1551" s="49" t="s">
        <v>1171</v>
      </c>
      <c r="P1551" s="51" t="s">
        <v>1062</v>
      </c>
      <c r="Q1551" s="51"/>
      <c r="R1551" s="111"/>
      <c r="S1551" s="111"/>
      <c r="T1551" s="120"/>
      <c r="U1551" s="55" t="s">
        <v>32</v>
      </c>
      <c r="V1551" s="52"/>
      <c r="W1551" s="49"/>
      <c r="X1551" s="52" t="s">
        <v>43</v>
      </c>
      <c r="Y1551" s="49"/>
      <c r="Z1551" s="116" t="s">
        <v>20458</v>
      </c>
      <c r="AA1551" s="51"/>
      <c r="AB1551" s="54">
        <v>0</v>
      </c>
      <c r="AC1551" s="54">
        <v>0</v>
      </c>
      <c r="AD1551" s="54">
        <v>659584.72</v>
      </c>
      <c r="AE1551" s="54">
        <v>0</v>
      </c>
      <c r="AF1551" s="3">
        <f>SUM(Table2[[#This Row],[PE 2021 Obligations]],Table2[[#This Row],[ROW 2021 Obligations]],Table2[[#This Row],[Construction 2021 Obligations]],Table2[[#This Row],[Paving 2021 Obligations]])</f>
        <v>659584.72</v>
      </c>
      <c r="AG1551" s="54">
        <v>0</v>
      </c>
      <c r="AH1551" s="54">
        <v>0</v>
      </c>
      <c r="AI1551" s="54">
        <v>1054333.3600000001</v>
      </c>
      <c r="AJ1551" s="54">
        <v>0</v>
      </c>
      <c r="AK1551" s="54">
        <v>1054333.3600000001</v>
      </c>
      <c r="AL1551" s="49" t="s">
        <v>1206</v>
      </c>
    </row>
    <row r="1552" spans="1:38" ht="30" hidden="1" x14ac:dyDescent="0.25">
      <c r="A1552" s="13">
        <v>111014</v>
      </c>
      <c r="B1552" s="15">
        <v>4</v>
      </c>
      <c r="C1552" s="43" t="s">
        <v>31</v>
      </c>
      <c r="D1552" s="44">
        <v>39561</v>
      </c>
      <c r="E1552" s="43" t="s">
        <v>1207</v>
      </c>
      <c r="F1552" s="44">
        <v>44299</v>
      </c>
      <c r="G1552" s="43" t="s">
        <v>32</v>
      </c>
      <c r="H1552" s="45" t="s">
        <v>126</v>
      </c>
      <c r="I1552" s="43" t="s">
        <v>1208</v>
      </c>
      <c r="J1552" s="43"/>
      <c r="K1552" s="43" t="s">
        <v>1209</v>
      </c>
      <c r="L1552" s="46" t="s">
        <v>37</v>
      </c>
      <c r="M1552" s="45" t="s">
        <v>1210</v>
      </c>
      <c r="N1552" s="45" t="s">
        <v>453</v>
      </c>
      <c r="O1552" s="43" t="s">
        <v>632</v>
      </c>
      <c r="P1552" s="45" t="s">
        <v>453</v>
      </c>
      <c r="Q1552" s="45"/>
      <c r="R1552" s="112"/>
      <c r="S1552" s="112"/>
      <c r="T1552" s="59"/>
      <c r="U1552" s="10">
        <v>0.01</v>
      </c>
      <c r="V1552" s="44">
        <v>44281</v>
      </c>
      <c r="W1552" s="43"/>
      <c r="X1552" s="46" t="s">
        <v>43</v>
      </c>
      <c r="Y1552" s="43" t="s">
        <v>78</v>
      </c>
      <c r="Z1552" s="116" t="s">
        <v>20458</v>
      </c>
      <c r="AA1552" s="45"/>
      <c r="AB1552" s="3">
        <v>8500</v>
      </c>
      <c r="AC1552" s="3">
        <v>0</v>
      </c>
      <c r="AD1552" s="3">
        <v>1211400</v>
      </c>
      <c r="AE1552" s="3">
        <v>0</v>
      </c>
      <c r="AF1552" s="3">
        <f>SUM(Table2[[#This Row],[PE 2021 Obligations]],Table2[[#This Row],[ROW 2021 Obligations]],Table2[[#This Row],[Construction 2021 Obligations]],Table2[[#This Row],[Paving 2021 Obligations]])</f>
        <v>1219900</v>
      </c>
      <c r="AG1552" s="3">
        <v>323500</v>
      </c>
      <c r="AH1552" s="3">
        <v>490000</v>
      </c>
      <c r="AI1552" s="3">
        <v>1211400</v>
      </c>
      <c r="AJ1552" s="3">
        <v>0</v>
      </c>
      <c r="AK1552" s="3">
        <v>2024900</v>
      </c>
      <c r="AL1552" s="43" t="s">
        <v>1211</v>
      </c>
    </row>
    <row r="1553" spans="1:38" ht="45" hidden="1" x14ac:dyDescent="0.25">
      <c r="A1553" s="47">
        <v>111281.1</v>
      </c>
      <c r="B1553" s="48">
        <v>2</v>
      </c>
      <c r="C1553" s="49" t="s">
        <v>47</v>
      </c>
      <c r="D1553" s="50">
        <v>39730</v>
      </c>
      <c r="E1553" s="49" t="s">
        <v>113</v>
      </c>
      <c r="F1553" s="50">
        <v>44006</v>
      </c>
      <c r="G1553" s="49" t="s">
        <v>103</v>
      </c>
      <c r="H1553" s="51" t="s">
        <v>212</v>
      </c>
      <c r="I1553" s="49"/>
      <c r="J1553" s="49"/>
      <c r="K1553" s="49"/>
      <c r="L1553" s="52" t="s">
        <v>110</v>
      </c>
      <c r="M1553" s="51" t="s">
        <v>1218</v>
      </c>
      <c r="N1553" s="51" t="s">
        <v>1219</v>
      </c>
      <c r="O1553" s="49" t="s">
        <v>1139</v>
      </c>
      <c r="P1553" s="51" t="s">
        <v>1140</v>
      </c>
      <c r="Q1553" s="51"/>
      <c r="R1553" s="111"/>
      <c r="S1553" s="111"/>
      <c r="T1553" s="120"/>
      <c r="U1553" s="53">
        <v>0</v>
      </c>
      <c r="V1553" s="52"/>
      <c r="W1553" s="49"/>
      <c r="X1553" s="52" t="s">
        <v>43</v>
      </c>
      <c r="Y1553" s="49" t="s">
        <v>44</v>
      </c>
      <c r="Z1553" s="116" t="s">
        <v>20458</v>
      </c>
      <c r="AA1553" s="51"/>
      <c r="AB1553" s="54">
        <v>0</v>
      </c>
      <c r="AC1553" s="54">
        <v>11510.4</v>
      </c>
      <c r="AD1553" s="54">
        <v>0</v>
      </c>
      <c r="AE1553" s="54">
        <v>0</v>
      </c>
      <c r="AF1553" s="3">
        <f>SUM(Table2[[#This Row],[PE 2021 Obligations]],Table2[[#This Row],[ROW 2021 Obligations]],Table2[[#This Row],[Construction 2021 Obligations]],Table2[[#This Row],[Paving 2021 Obligations]])</f>
        <v>11510.4</v>
      </c>
      <c r="AG1553" s="54">
        <v>0</v>
      </c>
      <c r="AH1553" s="54">
        <v>318260.40000000002</v>
      </c>
      <c r="AI1553" s="54">
        <v>0</v>
      </c>
      <c r="AJ1553" s="54">
        <v>0</v>
      </c>
      <c r="AK1553" s="54">
        <v>318260.40000000002</v>
      </c>
      <c r="AL1553" s="49"/>
    </row>
    <row r="1554" spans="1:38" hidden="1" x14ac:dyDescent="0.25">
      <c r="A1554" s="13">
        <v>111326.01</v>
      </c>
      <c r="B1554" s="15">
        <v>6</v>
      </c>
      <c r="C1554" s="43" t="s">
        <v>73</v>
      </c>
      <c r="D1554" s="44">
        <v>40303</v>
      </c>
      <c r="E1554" s="43" t="s">
        <v>142</v>
      </c>
      <c r="F1554" s="44">
        <v>43418</v>
      </c>
      <c r="G1554" s="43" t="s">
        <v>75</v>
      </c>
      <c r="H1554" s="45" t="s">
        <v>76</v>
      </c>
      <c r="I1554" s="43"/>
      <c r="J1554" s="43"/>
      <c r="K1554" s="43"/>
      <c r="L1554" s="46"/>
      <c r="M1554" s="45" t="s">
        <v>1220</v>
      </c>
      <c r="N1554" s="45"/>
      <c r="O1554" s="43" t="s">
        <v>78</v>
      </c>
      <c r="P1554" s="45" t="s">
        <v>198</v>
      </c>
      <c r="Q1554" s="45"/>
      <c r="R1554" s="112"/>
      <c r="S1554" s="112"/>
      <c r="T1554" s="59"/>
      <c r="U1554" s="56" t="s">
        <v>32</v>
      </c>
      <c r="V1554" s="46"/>
      <c r="W1554" s="43"/>
      <c r="X1554" s="46" t="s">
        <v>43</v>
      </c>
      <c r="Y1554" s="43"/>
      <c r="Z1554" s="116" t="s">
        <v>20458</v>
      </c>
      <c r="AA1554" s="45"/>
      <c r="AB1554" s="3">
        <v>0</v>
      </c>
      <c r="AC1554" s="3">
        <v>0</v>
      </c>
      <c r="AD1554" s="3">
        <v>1000000</v>
      </c>
      <c r="AE1554" s="3">
        <v>0</v>
      </c>
      <c r="AF1554" s="3">
        <f>SUM(Table2[[#This Row],[PE 2021 Obligations]],Table2[[#This Row],[ROW 2021 Obligations]],Table2[[#This Row],[Construction 2021 Obligations]],Table2[[#This Row],[Paving 2021 Obligations]])</f>
        <v>1000000</v>
      </c>
      <c r="AG1554" s="3">
        <v>0</v>
      </c>
      <c r="AH1554" s="3">
        <v>0</v>
      </c>
      <c r="AI1554" s="3">
        <v>8287554</v>
      </c>
      <c r="AJ1554" s="3">
        <v>0</v>
      </c>
      <c r="AK1554" s="3">
        <v>8287554</v>
      </c>
      <c r="AL1554" s="43" t="s">
        <v>1221</v>
      </c>
    </row>
    <row r="1555" spans="1:38" hidden="1" x14ac:dyDescent="0.25">
      <c r="A1555" s="47">
        <v>111376.12</v>
      </c>
      <c r="B1555" s="48">
        <v>1</v>
      </c>
      <c r="C1555" s="49" t="s">
        <v>73</v>
      </c>
      <c r="D1555" s="50">
        <v>44172</v>
      </c>
      <c r="E1555" s="49" t="s">
        <v>176</v>
      </c>
      <c r="F1555" s="50">
        <v>44279</v>
      </c>
      <c r="G1555" s="49" t="s">
        <v>75</v>
      </c>
      <c r="H1555" s="51" t="s">
        <v>232</v>
      </c>
      <c r="I1555" s="49" t="s">
        <v>748</v>
      </c>
      <c r="J1555" s="49" t="s">
        <v>116</v>
      </c>
      <c r="K1555" s="49"/>
      <c r="L1555" s="52" t="s">
        <v>116</v>
      </c>
      <c r="M1555" s="51" t="s">
        <v>1228</v>
      </c>
      <c r="N1555" s="51" t="s">
        <v>1229</v>
      </c>
      <c r="O1555" s="49" t="s">
        <v>151</v>
      </c>
      <c r="P1555" s="51" t="s">
        <v>198</v>
      </c>
      <c r="Q1555" s="51"/>
      <c r="R1555" s="111"/>
      <c r="S1555" s="111"/>
      <c r="T1555" s="120"/>
      <c r="U1555" s="55" t="s">
        <v>32</v>
      </c>
      <c r="V1555" s="52"/>
      <c r="W1555" s="49"/>
      <c r="X1555" s="52" t="s">
        <v>43</v>
      </c>
      <c r="Y1555" s="49"/>
      <c r="Z1555" s="127" t="s">
        <v>20461</v>
      </c>
      <c r="AA1555" s="51"/>
      <c r="AB1555" s="54">
        <v>0</v>
      </c>
      <c r="AC1555" s="54">
        <v>0</v>
      </c>
      <c r="AD1555" s="54">
        <v>2250000</v>
      </c>
      <c r="AE1555" s="54">
        <v>0</v>
      </c>
      <c r="AF1555" s="3">
        <f>SUM(Table2[[#This Row],[PE 2021 Obligations]],Table2[[#This Row],[ROW 2021 Obligations]],Table2[[#This Row],[Construction 2021 Obligations]],Table2[[#This Row],[Paving 2021 Obligations]])</f>
        <v>2250000</v>
      </c>
      <c r="AG1555" s="54">
        <v>0</v>
      </c>
      <c r="AH1555" s="54">
        <v>0</v>
      </c>
      <c r="AI1555" s="54">
        <v>2250000</v>
      </c>
      <c r="AJ1555" s="54">
        <v>0</v>
      </c>
      <c r="AK1555" s="54">
        <v>2250000</v>
      </c>
      <c r="AL1555" s="49" t="s">
        <v>1230</v>
      </c>
    </row>
    <row r="1556" spans="1:38" hidden="1" x14ac:dyDescent="0.25">
      <c r="A1556" s="13">
        <v>111918</v>
      </c>
      <c r="B1556" s="15">
        <v>1</v>
      </c>
      <c r="C1556" s="43" t="s">
        <v>47</v>
      </c>
      <c r="D1556" s="44">
        <v>39743</v>
      </c>
      <c r="E1556" s="43" t="s">
        <v>774</v>
      </c>
      <c r="F1556" s="44">
        <v>41333</v>
      </c>
      <c r="G1556" s="43" t="s">
        <v>1231</v>
      </c>
      <c r="H1556" s="45" t="s">
        <v>182</v>
      </c>
      <c r="I1556" s="43"/>
      <c r="J1556" s="43"/>
      <c r="K1556" s="43"/>
      <c r="L1556" s="46"/>
      <c r="M1556" s="45" t="s">
        <v>1232</v>
      </c>
      <c r="N1556" s="45"/>
      <c r="O1556" s="43" t="s">
        <v>1171</v>
      </c>
      <c r="P1556" s="45" t="s">
        <v>1062</v>
      </c>
      <c r="Q1556" s="45"/>
      <c r="R1556" s="112"/>
      <c r="S1556" s="112"/>
      <c r="T1556" s="59"/>
      <c r="U1556" s="56" t="s">
        <v>32</v>
      </c>
      <c r="V1556" s="46"/>
      <c r="W1556" s="43"/>
      <c r="X1556" s="46" t="s">
        <v>43</v>
      </c>
      <c r="Y1556" s="43"/>
      <c r="Z1556" s="116" t="s">
        <v>20458</v>
      </c>
      <c r="AA1556" s="45"/>
      <c r="AB1556" s="3">
        <v>0</v>
      </c>
      <c r="AC1556" s="3">
        <v>0</v>
      </c>
      <c r="AD1556" s="3">
        <v>23027.47</v>
      </c>
      <c r="AE1556" s="3">
        <v>0</v>
      </c>
      <c r="AF1556" s="3">
        <f>SUM(Table2[[#This Row],[PE 2021 Obligations]],Table2[[#This Row],[ROW 2021 Obligations]],Table2[[#This Row],[Construction 2021 Obligations]],Table2[[#This Row],[Paving 2021 Obligations]])</f>
        <v>23027.47</v>
      </c>
      <c r="AG1556" s="3">
        <v>0</v>
      </c>
      <c r="AH1556" s="3">
        <v>0</v>
      </c>
      <c r="AI1556" s="3">
        <v>75691.47</v>
      </c>
      <c r="AJ1556" s="3">
        <v>0</v>
      </c>
      <c r="AK1556" s="3">
        <v>75691.47</v>
      </c>
      <c r="AL1556" s="43" t="s">
        <v>1233</v>
      </c>
    </row>
    <row r="1557" spans="1:38" ht="30" hidden="1" x14ac:dyDescent="0.25">
      <c r="A1557" s="47">
        <v>112126.05</v>
      </c>
      <c r="B1557" s="48">
        <v>6</v>
      </c>
      <c r="C1557" s="49" t="s">
        <v>73</v>
      </c>
      <c r="D1557" s="50">
        <v>43417</v>
      </c>
      <c r="E1557" s="49" t="s">
        <v>108</v>
      </c>
      <c r="F1557" s="50">
        <v>44089</v>
      </c>
      <c r="G1557" s="49" t="s">
        <v>74</v>
      </c>
      <c r="H1557" s="51" t="s">
        <v>76</v>
      </c>
      <c r="I1557" s="49"/>
      <c r="J1557" s="49"/>
      <c r="K1557" s="49"/>
      <c r="L1557" s="52"/>
      <c r="M1557" s="51" t="s">
        <v>1242</v>
      </c>
      <c r="N1557" s="51"/>
      <c r="O1557" s="49" t="s">
        <v>78</v>
      </c>
      <c r="P1557" s="51" t="s">
        <v>676</v>
      </c>
      <c r="Q1557" s="51"/>
      <c r="R1557" s="111"/>
      <c r="S1557" s="111"/>
      <c r="T1557" s="120"/>
      <c r="U1557" s="53">
        <v>0</v>
      </c>
      <c r="V1557" s="52"/>
      <c r="W1557" s="49"/>
      <c r="X1557" s="52" t="s">
        <v>43</v>
      </c>
      <c r="Y1557" s="49"/>
      <c r="Z1557" s="116" t="s">
        <v>20458</v>
      </c>
      <c r="AA1557" s="51"/>
      <c r="AB1557" s="54">
        <v>232000</v>
      </c>
      <c r="AC1557" s="54">
        <v>0</v>
      </c>
      <c r="AD1557" s="54">
        <v>0</v>
      </c>
      <c r="AE1557" s="54">
        <v>0</v>
      </c>
      <c r="AF1557" s="3">
        <f>SUM(Table2[[#This Row],[PE 2021 Obligations]],Table2[[#This Row],[ROW 2021 Obligations]],Table2[[#This Row],[Construction 2021 Obligations]],Table2[[#This Row],[Paving 2021 Obligations]])</f>
        <v>232000</v>
      </c>
      <c r="AG1557" s="54">
        <v>232000</v>
      </c>
      <c r="AH1557" s="54">
        <v>0</v>
      </c>
      <c r="AI1557" s="54">
        <v>0</v>
      </c>
      <c r="AJ1557" s="54">
        <v>0</v>
      </c>
      <c r="AK1557" s="54">
        <v>232000</v>
      </c>
      <c r="AL1557" s="49"/>
    </row>
    <row r="1558" spans="1:38" ht="30" hidden="1" x14ac:dyDescent="0.25">
      <c r="A1558" s="13">
        <v>112126.06</v>
      </c>
      <c r="B1558" s="15">
        <v>6</v>
      </c>
      <c r="C1558" s="43" t="s">
        <v>73</v>
      </c>
      <c r="D1558" s="44">
        <v>44078</v>
      </c>
      <c r="E1558" s="43" t="s">
        <v>81</v>
      </c>
      <c r="F1558" s="44">
        <v>44089</v>
      </c>
      <c r="G1558" s="43" t="s">
        <v>74</v>
      </c>
      <c r="H1558" s="45" t="s">
        <v>76</v>
      </c>
      <c r="I1558" s="43"/>
      <c r="J1558" s="43"/>
      <c r="K1558" s="43"/>
      <c r="L1558" s="46"/>
      <c r="M1558" s="45" t="s">
        <v>1243</v>
      </c>
      <c r="N1558" s="45"/>
      <c r="O1558" s="43" t="s">
        <v>78</v>
      </c>
      <c r="P1558" s="45" t="s">
        <v>676</v>
      </c>
      <c r="Q1558" s="45"/>
      <c r="R1558" s="112"/>
      <c r="S1558" s="112"/>
      <c r="T1558" s="59"/>
      <c r="U1558" s="10">
        <v>0</v>
      </c>
      <c r="V1558" s="46"/>
      <c r="W1558" s="43"/>
      <c r="X1558" s="46" t="s">
        <v>43</v>
      </c>
      <c r="Y1558" s="43"/>
      <c r="Z1558" s="116" t="s">
        <v>20458</v>
      </c>
      <c r="AA1558" s="45"/>
      <c r="AB1558" s="3">
        <v>470000</v>
      </c>
      <c r="AC1558" s="3">
        <v>0</v>
      </c>
      <c r="AD1558" s="3">
        <v>0</v>
      </c>
      <c r="AE1558" s="3">
        <v>0</v>
      </c>
      <c r="AF1558" s="3">
        <f>SUM(Table2[[#This Row],[PE 2021 Obligations]],Table2[[#This Row],[ROW 2021 Obligations]],Table2[[#This Row],[Construction 2021 Obligations]],Table2[[#This Row],[Paving 2021 Obligations]])</f>
        <v>470000</v>
      </c>
      <c r="AG1558" s="3">
        <v>470000</v>
      </c>
      <c r="AH1558" s="3">
        <v>0</v>
      </c>
      <c r="AI1558" s="3">
        <v>0</v>
      </c>
      <c r="AJ1558" s="3">
        <v>0</v>
      </c>
      <c r="AK1558" s="3">
        <v>470000</v>
      </c>
      <c r="AL1558" s="43"/>
    </row>
    <row r="1559" spans="1:38" hidden="1" x14ac:dyDescent="0.25">
      <c r="A1559" s="13">
        <v>112992</v>
      </c>
      <c r="B1559" s="15">
        <v>1</v>
      </c>
      <c r="C1559" s="43" t="s">
        <v>73</v>
      </c>
      <c r="D1559" s="44">
        <v>39987</v>
      </c>
      <c r="E1559" s="43" t="s">
        <v>142</v>
      </c>
      <c r="F1559" s="44">
        <v>43763</v>
      </c>
      <c r="G1559" s="43" t="s">
        <v>142</v>
      </c>
      <c r="H1559" s="45" t="s">
        <v>283</v>
      </c>
      <c r="I1559" s="43"/>
      <c r="J1559" s="43"/>
      <c r="K1559" s="43"/>
      <c r="L1559" s="46"/>
      <c r="M1559" s="45" t="s">
        <v>1289</v>
      </c>
      <c r="N1559" s="45"/>
      <c r="O1559" s="43" t="s">
        <v>1171</v>
      </c>
      <c r="P1559" s="45" t="s">
        <v>1062</v>
      </c>
      <c r="Q1559" s="45"/>
      <c r="R1559" s="112"/>
      <c r="S1559" s="112"/>
      <c r="T1559" s="59"/>
      <c r="U1559" s="56" t="s">
        <v>32</v>
      </c>
      <c r="V1559" s="46"/>
      <c r="W1559" s="43"/>
      <c r="X1559" s="46" t="s">
        <v>43</v>
      </c>
      <c r="Y1559" s="43"/>
      <c r="Z1559" s="116" t="s">
        <v>20458</v>
      </c>
      <c r="AA1559" s="45"/>
      <c r="AB1559" s="3">
        <v>0</v>
      </c>
      <c r="AC1559" s="3">
        <v>0</v>
      </c>
      <c r="AD1559" s="3">
        <v>-12481.64</v>
      </c>
      <c r="AE1559" s="3">
        <v>0</v>
      </c>
      <c r="AF1559" s="3">
        <f>SUM(Table2[[#This Row],[PE 2021 Obligations]],Table2[[#This Row],[ROW 2021 Obligations]],Table2[[#This Row],[Construction 2021 Obligations]],Table2[[#This Row],[Paving 2021 Obligations]])</f>
        <v>-12481.64</v>
      </c>
      <c r="AG1559" s="3">
        <v>0</v>
      </c>
      <c r="AH1559" s="3">
        <v>0</v>
      </c>
      <c r="AI1559" s="3">
        <v>43768.36</v>
      </c>
      <c r="AJ1559" s="3">
        <v>0</v>
      </c>
      <c r="AK1559" s="3">
        <v>43768.36</v>
      </c>
      <c r="AL1559" s="43" t="s">
        <v>1290</v>
      </c>
    </row>
    <row r="1560" spans="1:38" ht="30" hidden="1" x14ac:dyDescent="0.25">
      <c r="A1560" s="47">
        <v>113000</v>
      </c>
      <c r="B1560" s="48">
        <v>4</v>
      </c>
      <c r="C1560" s="49" t="s">
        <v>47</v>
      </c>
      <c r="D1560" s="50">
        <v>39988</v>
      </c>
      <c r="E1560" s="49" t="s">
        <v>1207</v>
      </c>
      <c r="F1560" s="50">
        <v>43669</v>
      </c>
      <c r="G1560" s="49" t="s">
        <v>103</v>
      </c>
      <c r="H1560" s="51" t="s">
        <v>126</v>
      </c>
      <c r="I1560" s="49"/>
      <c r="J1560" s="49"/>
      <c r="K1560" s="49" t="s">
        <v>1291</v>
      </c>
      <c r="L1560" s="52" t="s">
        <v>37</v>
      </c>
      <c r="M1560" s="51" t="s">
        <v>1292</v>
      </c>
      <c r="N1560" s="51" t="s">
        <v>627</v>
      </c>
      <c r="O1560" s="49" t="s">
        <v>632</v>
      </c>
      <c r="P1560" s="51" t="s">
        <v>627</v>
      </c>
      <c r="Q1560" s="51"/>
      <c r="R1560" s="111"/>
      <c r="S1560" s="111"/>
      <c r="T1560" s="120"/>
      <c r="U1560" s="53">
        <v>0.29299999999999998</v>
      </c>
      <c r="V1560" s="50">
        <v>43014</v>
      </c>
      <c r="W1560" s="49"/>
      <c r="X1560" s="52" t="s">
        <v>43</v>
      </c>
      <c r="Y1560" s="49" t="s">
        <v>78</v>
      </c>
      <c r="Z1560" s="111" t="s">
        <v>20458</v>
      </c>
      <c r="AA1560" s="51"/>
      <c r="AB1560" s="54">
        <v>-342.92</v>
      </c>
      <c r="AC1560" s="54">
        <v>-832.62</v>
      </c>
      <c r="AD1560" s="54">
        <v>54106.400000000001</v>
      </c>
      <c r="AE1560" s="54">
        <v>0</v>
      </c>
      <c r="AF1560" s="3">
        <f>SUM(Table2[[#This Row],[PE 2021 Obligations]],Table2[[#This Row],[ROW 2021 Obligations]],Table2[[#This Row],[Construction 2021 Obligations]],Table2[[#This Row],[Paving 2021 Obligations]])</f>
        <v>52930.86</v>
      </c>
      <c r="AG1560" s="54">
        <v>98657.08</v>
      </c>
      <c r="AH1560" s="54">
        <v>41167.379999999997</v>
      </c>
      <c r="AI1560" s="54">
        <v>303106.40000000002</v>
      </c>
      <c r="AJ1560" s="54">
        <v>0</v>
      </c>
      <c r="AK1560" s="54">
        <v>442930.86</v>
      </c>
      <c r="AL1560" s="49" t="s">
        <v>1293</v>
      </c>
    </row>
    <row r="1561" spans="1:38" ht="30" hidden="1" x14ac:dyDescent="0.25">
      <c r="A1561" s="13">
        <v>113033</v>
      </c>
      <c r="B1561" s="15">
        <v>1</v>
      </c>
      <c r="C1561" s="43" t="s">
        <v>73</v>
      </c>
      <c r="D1561" s="44">
        <v>40011</v>
      </c>
      <c r="E1561" s="43" t="s">
        <v>142</v>
      </c>
      <c r="F1561" s="44">
        <v>44365</v>
      </c>
      <c r="G1561" s="43" t="s">
        <v>109</v>
      </c>
      <c r="H1561" s="45" t="s">
        <v>276</v>
      </c>
      <c r="I1561" s="43"/>
      <c r="J1561" s="43"/>
      <c r="K1561" s="43"/>
      <c r="L1561" s="46"/>
      <c r="M1561" s="45" t="s">
        <v>1294</v>
      </c>
      <c r="N1561" s="45" t="s">
        <v>1295</v>
      </c>
      <c r="O1561" s="43" t="s">
        <v>78</v>
      </c>
      <c r="P1561" s="45" t="s">
        <v>144</v>
      </c>
      <c r="Q1561" s="45"/>
      <c r="R1561" s="112"/>
      <c r="S1561" s="112"/>
      <c r="T1561" s="59"/>
      <c r="U1561" s="56" t="s">
        <v>32</v>
      </c>
      <c r="V1561" s="44">
        <v>44365</v>
      </c>
      <c r="W1561" s="43"/>
      <c r="X1561" s="46" t="s">
        <v>43</v>
      </c>
      <c r="Y1561" s="43"/>
      <c r="Z1561" s="116" t="s">
        <v>20458</v>
      </c>
      <c r="AA1561" s="45"/>
      <c r="AB1561" s="3">
        <v>0</v>
      </c>
      <c r="AC1561" s="3">
        <v>0</v>
      </c>
      <c r="AD1561" s="3">
        <v>338800</v>
      </c>
      <c r="AE1561" s="3">
        <v>0</v>
      </c>
      <c r="AF1561" s="3">
        <f>SUM(Table2[[#This Row],[PE 2021 Obligations]],Table2[[#This Row],[ROW 2021 Obligations]],Table2[[#This Row],[Construction 2021 Obligations]],Table2[[#This Row],[Paving 2021 Obligations]])</f>
        <v>338800</v>
      </c>
      <c r="AG1561" s="3">
        <v>0</v>
      </c>
      <c r="AH1561" s="3">
        <v>0</v>
      </c>
      <c r="AI1561" s="3">
        <v>418800</v>
      </c>
      <c r="AJ1561" s="3">
        <v>0</v>
      </c>
      <c r="AK1561" s="3">
        <v>418800</v>
      </c>
      <c r="AL1561" s="43" t="s">
        <v>1296</v>
      </c>
    </row>
    <row r="1562" spans="1:38" hidden="1" x14ac:dyDescent="0.25">
      <c r="A1562" s="47">
        <v>113035</v>
      </c>
      <c r="B1562" s="48">
        <v>2</v>
      </c>
      <c r="C1562" s="49" t="s">
        <v>73</v>
      </c>
      <c r="D1562" s="50">
        <v>40011</v>
      </c>
      <c r="E1562" s="49" t="s">
        <v>142</v>
      </c>
      <c r="F1562" s="50">
        <v>43500</v>
      </c>
      <c r="G1562" s="49" t="s">
        <v>486</v>
      </c>
      <c r="H1562" s="51" t="s">
        <v>312</v>
      </c>
      <c r="I1562" s="49"/>
      <c r="J1562" s="49"/>
      <c r="K1562" s="49"/>
      <c r="L1562" s="52"/>
      <c r="M1562" s="51" t="s">
        <v>1297</v>
      </c>
      <c r="N1562" s="51"/>
      <c r="O1562" s="49" t="s">
        <v>78</v>
      </c>
      <c r="P1562" s="51" t="s">
        <v>78</v>
      </c>
      <c r="Q1562" s="51"/>
      <c r="R1562" s="111"/>
      <c r="S1562" s="111"/>
      <c r="T1562" s="120"/>
      <c r="U1562" s="55" t="s">
        <v>32</v>
      </c>
      <c r="V1562" s="52"/>
      <c r="W1562" s="49"/>
      <c r="X1562" s="52" t="s">
        <v>43</v>
      </c>
      <c r="Y1562" s="49"/>
      <c r="Z1562" s="116" t="s">
        <v>20458</v>
      </c>
      <c r="AA1562" s="51"/>
      <c r="AB1562" s="54">
        <v>5545.89</v>
      </c>
      <c r="AC1562" s="54">
        <v>0</v>
      </c>
      <c r="AD1562" s="54">
        <v>0</v>
      </c>
      <c r="AE1562" s="54">
        <v>0</v>
      </c>
      <c r="AF1562" s="3">
        <f>SUM(Table2[[#This Row],[PE 2021 Obligations]],Table2[[#This Row],[ROW 2021 Obligations]],Table2[[#This Row],[Construction 2021 Obligations]],Table2[[#This Row],[Paving 2021 Obligations]])</f>
        <v>5545.89</v>
      </c>
      <c r="AG1562" s="54">
        <v>35545.89</v>
      </c>
      <c r="AH1562" s="54">
        <v>0</v>
      </c>
      <c r="AI1562" s="54">
        <v>520000</v>
      </c>
      <c r="AJ1562" s="54">
        <v>0</v>
      </c>
      <c r="AK1562" s="54">
        <v>555545.89</v>
      </c>
      <c r="AL1562" s="49" t="s">
        <v>1298</v>
      </c>
    </row>
    <row r="1563" spans="1:38" ht="30" hidden="1" x14ac:dyDescent="0.25">
      <c r="A1563" s="13">
        <v>113036</v>
      </c>
      <c r="B1563" s="15">
        <v>1</v>
      </c>
      <c r="C1563" s="43" t="s">
        <v>73</v>
      </c>
      <c r="D1563" s="44">
        <v>40011</v>
      </c>
      <c r="E1563" s="43" t="s">
        <v>142</v>
      </c>
      <c r="F1563" s="44">
        <v>44365</v>
      </c>
      <c r="G1563" s="43" t="s">
        <v>109</v>
      </c>
      <c r="H1563" s="45" t="s">
        <v>158</v>
      </c>
      <c r="I1563" s="43"/>
      <c r="J1563" s="43"/>
      <c r="K1563" s="43"/>
      <c r="L1563" s="46"/>
      <c r="M1563" s="45" t="s">
        <v>1299</v>
      </c>
      <c r="N1563" s="45" t="s">
        <v>1295</v>
      </c>
      <c r="O1563" s="43" t="s">
        <v>78</v>
      </c>
      <c r="P1563" s="45" t="s">
        <v>144</v>
      </c>
      <c r="Q1563" s="45"/>
      <c r="R1563" s="112"/>
      <c r="S1563" s="112"/>
      <c r="T1563" s="59"/>
      <c r="U1563" s="56" t="s">
        <v>32</v>
      </c>
      <c r="V1563" s="44">
        <v>44365</v>
      </c>
      <c r="W1563" s="43"/>
      <c r="X1563" s="46" t="s">
        <v>43</v>
      </c>
      <c r="Y1563" s="43"/>
      <c r="Z1563" s="116" t="s">
        <v>20458</v>
      </c>
      <c r="AA1563" s="45"/>
      <c r="AB1563" s="3">
        <v>0</v>
      </c>
      <c r="AC1563" s="3">
        <v>0</v>
      </c>
      <c r="AD1563" s="3">
        <v>337700</v>
      </c>
      <c r="AE1563" s="3">
        <v>0</v>
      </c>
      <c r="AF1563" s="3">
        <f>SUM(Table2[[#This Row],[PE 2021 Obligations]],Table2[[#This Row],[ROW 2021 Obligations]],Table2[[#This Row],[Construction 2021 Obligations]],Table2[[#This Row],[Paving 2021 Obligations]])</f>
        <v>337700</v>
      </c>
      <c r="AG1563" s="3">
        <v>0</v>
      </c>
      <c r="AH1563" s="3">
        <v>0</v>
      </c>
      <c r="AI1563" s="3">
        <v>417700</v>
      </c>
      <c r="AJ1563" s="3">
        <v>0</v>
      </c>
      <c r="AK1563" s="3">
        <v>417700</v>
      </c>
      <c r="AL1563" s="43" t="s">
        <v>1300</v>
      </c>
    </row>
    <row r="1564" spans="1:38" hidden="1" x14ac:dyDescent="0.25">
      <c r="A1564" s="47">
        <v>113042</v>
      </c>
      <c r="B1564" s="48">
        <v>1</v>
      </c>
      <c r="C1564" s="49" t="s">
        <v>31</v>
      </c>
      <c r="D1564" s="50">
        <v>40011</v>
      </c>
      <c r="E1564" s="49" t="s">
        <v>142</v>
      </c>
      <c r="F1564" s="50">
        <v>44299</v>
      </c>
      <c r="G1564" s="49" t="s">
        <v>32</v>
      </c>
      <c r="H1564" s="51" t="s">
        <v>386</v>
      </c>
      <c r="I1564" s="49"/>
      <c r="J1564" s="49"/>
      <c r="K1564" s="49"/>
      <c r="L1564" s="52"/>
      <c r="M1564" s="51" t="s">
        <v>1301</v>
      </c>
      <c r="N1564" s="51"/>
      <c r="O1564" s="49" t="s">
        <v>78</v>
      </c>
      <c r="P1564" s="51" t="s">
        <v>78</v>
      </c>
      <c r="Q1564" s="51"/>
      <c r="R1564" s="111"/>
      <c r="S1564" s="111"/>
      <c r="T1564" s="120"/>
      <c r="U1564" s="55" t="s">
        <v>32</v>
      </c>
      <c r="V1564" s="50">
        <v>44281</v>
      </c>
      <c r="W1564" s="49"/>
      <c r="X1564" s="52" t="s">
        <v>43</v>
      </c>
      <c r="Y1564" s="49"/>
      <c r="Z1564" s="116" t="s">
        <v>20458</v>
      </c>
      <c r="AA1564" s="51"/>
      <c r="AB1564" s="54">
        <v>0</v>
      </c>
      <c r="AC1564" s="54">
        <v>0</v>
      </c>
      <c r="AD1564" s="54">
        <v>41215</v>
      </c>
      <c r="AE1564" s="54">
        <v>0</v>
      </c>
      <c r="AF1564" s="3">
        <f>SUM(Table2[[#This Row],[PE 2021 Obligations]],Table2[[#This Row],[ROW 2021 Obligations]],Table2[[#This Row],[Construction 2021 Obligations]],Table2[[#This Row],[Paving 2021 Obligations]])</f>
        <v>41215</v>
      </c>
      <c r="AG1564" s="54">
        <v>71500</v>
      </c>
      <c r="AH1564" s="54">
        <v>0</v>
      </c>
      <c r="AI1564" s="54">
        <v>561215</v>
      </c>
      <c r="AJ1564" s="54">
        <v>0</v>
      </c>
      <c r="AK1564" s="54">
        <v>632715</v>
      </c>
      <c r="AL1564" s="49" t="s">
        <v>1302</v>
      </c>
    </row>
    <row r="1565" spans="1:38" ht="30" hidden="1" x14ac:dyDescent="0.25">
      <c r="A1565" s="47">
        <v>113067</v>
      </c>
      <c r="B1565" s="48">
        <v>4</v>
      </c>
      <c r="C1565" s="49" t="s">
        <v>47</v>
      </c>
      <c r="D1565" s="50">
        <v>40018</v>
      </c>
      <c r="E1565" s="49" t="s">
        <v>1207</v>
      </c>
      <c r="F1565" s="50">
        <v>44279</v>
      </c>
      <c r="G1565" s="49" t="s">
        <v>103</v>
      </c>
      <c r="H1565" s="51" t="s">
        <v>126</v>
      </c>
      <c r="I1565" s="49" t="s">
        <v>1309</v>
      </c>
      <c r="J1565" s="49"/>
      <c r="K1565" s="49" t="s">
        <v>1310</v>
      </c>
      <c r="L1565" s="52" t="s">
        <v>37</v>
      </c>
      <c r="M1565" s="51" t="s">
        <v>1311</v>
      </c>
      <c r="N1565" s="51" t="s">
        <v>1312</v>
      </c>
      <c r="O1565" s="49" t="s">
        <v>632</v>
      </c>
      <c r="P1565" s="51" t="s">
        <v>453</v>
      </c>
      <c r="Q1565" s="51"/>
      <c r="R1565" s="111"/>
      <c r="S1565" s="111"/>
      <c r="T1565" s="120"/>
      <c r="U1565" s="53">
        <v>0.248</v>
      </c>
      <c r="V1565" s="50">
        <v>42461</v>
      </c>
      <c r="W1565" s="49"/>
      <c r="X1565" s="52" t="s">
        <v>43</v>
      </c>
      <c r="Y1565" s="49" t="s">
        <v>140</v>
      </c>
      <c r="Z1565" s="116" t="s">
        <v>20458</v>
      </c>
      <c r="AA1565" s="51"/>
      <c r="AB1565" s="54">
        <v>-20203.52</v>
      </c>
      <c r="AC1565" s="54">
        <v>0</v>
      </c>
      <c r="AD1565" s="54">
        <v>182046.22</v>
      </c>
      <c r="AE1565" s="54">
        <v>0</v>
      </c>
      <c r="AF1565" s="3">
        <f>SUM(Table2[[#This Row],[PE 2021 Obligations]],Table2[[#This Row],[ROW 2021 Obligations]],Table2[[#This Row],[Construction 2021 Obligations]],Table2[[#This Row],[Paving 2021 Obligations]])</f>
        <v>161842.70000000001</v>
      </c>
      <c r="AG1565" s="54">
        <v>141796.48000000001</v>
      </c>
      <c r="AH1565" s="54">
        <v>0</v>
      </c>
      <c r="AI1565" s="54">
        <v>1258217.22</v>
      </c>
      <c r="AJ1565" s="54">
        <v>0</v>
      </c>
      <c r="AK1565" s="54">
        <v>1400013.7</v>
      </c>
      <c r="AL1565" s="49" t="s">
        <v>1313</v>
      </c>
    </row>
    <row r="1566" spans="1:38" ht="30" hidden="1" x14ac:dyDescent="0.25">
      <c r="A1566" s="47">
        <v>113823.01</v>
      </c>
      <c r="B1566" s="48">
        <v>4</v>
      </c>
      <c r="C1566" s="49" t="s">
        <v>47</v>
      </c>
      <c r="D1566" s="50">
        <v>40431</v>
      </c>
      <c r="E1566" s="49" t="s">
        <v>534</v>
      </c>
      <c r="F1566" s="50">
        <v>41129</v>
      </c>
      <c r="G1566" s="49" t="s">
        <v>82</v>
      </c>
      <c r="H1566" s="51" t="s">
        <v>295</v>
      </c>
      <c r="I1566" s="49" t="s">
        <v>159</v>
      </c>
      <c r="J1566" s="49" t="s">
        <v>148</v>
      </c>
      <c r="K1566" s="49"/>
      <c r="L1566" s="52" t="s">
        <v>149</v>
      </c>
      <c r="M1566" s="51" t="s">
        <v>1326</v>
      </c>
      <c r="N1566" s="51"/>
      <c r="O1566" s="49" t="s">
        <v>78</v>
      </c>
      <c r="P1566" s="51" t="s">
        <v>1327</v>
      </c>
      <c r="Q1566" s="51"/>
      <c r="R1566" s="111"/>
      <c r="S1566" s="111"/>
      <c r="T1566" s="120"/>
      <c r="U1566" s="53">
        <v>0.46500000000000002</v>
      </c>
      <c r="V1566" s="50">
        <v>40480</v>
      </c>
      <c r="W1566" s="49"/>
      <c r="X1566" s="52" t="s">
        <v>43</v>
      </c>
      <c r="Y1566" s="49"/>
      <c r="Z1566" s="112" t="s">
        <v>20457</v>
      </c>
      <c r="AA1566" s="51"/>
      <c r="AB1566" s="54">
        <v>0</v>
      </c>
      <c r="AC1566" s="54">
        <v>0</v>
      </c>
      <c r="AD1566" s="54">
        <v>2918.72</v>
      </c>
      <c r="AE1566" s="54">
        <v>0</v>
      </c>
      <c r="AF1566" s="3">
        <f>SUM(Table2[[#This Row],[PE 2021 Obligations]],Table2[[#This Row],[ROW 2021 Obligations]],Table2[[#This Row],[Construction 2021 Obligations]],Table2[[#This Row],[Paving 2021 Obligations]])</f>
        <v>2918.72</v>
      </c>
      <c r="AG1566" s="54">
        <v>0</v>
      </c>
      <c r="AH1566" s="54">
        <v>0</v>
      </c>
      <c r="AI1566" s="54">
        <v>2918.72</v>
      </c>
      <c r="AJ1566" s="54">
        <v>0</v>
      </c>
      <c r="AK1566" s="54">
        <v>2918.72</v>
      </c>
      <c r="AL1566" s="49" t="s">
        <v>1328</v>
      </c>
    </row>
    <row r="1567" spans="1:38" hidden="1" x14ac:dyDescent="0.25">
      <c r="A1567" s="13">
        <v>113893</v>
      </c>
      <c r="B1567" s="15">
        <v>4</v>
      </c>
      <c r="C1567" s="43" t="s">
        <v>47</v>
      </c>
      <c r="D1567" s="44">
        <v>40163</v>
      </c>
      <c r="E1567" s="43" t="s">
        <v>142</v>
      </c>
      <c r="F1567" s="44">
        <v>44000</v>
      </c>
      <c r="G1567" s="43" t="s">
        <v>142</v>
      </c>
      <c r="H1567" s="45" t="s">
        <v>326</v>
      </c>
      <c r="I1567" s="43"/>
      <c r="J1567" s="43"/>
      <c r="K1567" s="43"/>
      <c r="L1567" s="46"/>
      <c r="M1567" s="45" t="s">
        <v>1329</v>
      </c>
      <c r="N1567" s="45"/>
      <c r="O1567" s="43" t="s">
        <v>151</v>
      </c>
      <c r="P1567" s="45" t="s">
        <v>198</v>
      </c>
      <c r="Q1567" s="45"/>
      <c r="R1567" s="112"/>
      <c r="S1567" s="112"/>
      <c r="T1567" s="59"/>
      <c r="U1567" s="56" t="s">
        <v>32</v>
      </c>
      <c r="V1567" s="46"/>
      <c r="W1567" s="43"/>
      <c r="X1567" s="46" t="s">
        <v>43</v>
      </c>
      <c r="Y1567" s="43"/>
      <c r="Z1567" s="111" t="s">
        <v>20458</v>
      </c>
      <c r="AA1567" s="45"/>
      <c r="AB1567" s="3">
        <v>0</v>
      </c>
      <c r="AC1567" s="3">
        <v>0</v>
      </c>
      <c r="AD1567" s="3">
        <v>744923.43</v>
      </c>
      <c r="AE1567" s="3">
        <v>0</v>
      </c>
      <c r="AF1567" s="3">
        <f>SUM(Table2[[#This Row],[PE 2021 Obligations]],Table2[[#This Row],[ROW 2021 Obligations]],Table2[[#This Row],[Construction 2021 Obligations]],Table2[[#This Row],[Paving 2021 Obligations]])</f>
        <v>744923.43</v>
      </c>
      <c r="AG1567" s="3">
        <v>0</v>
      </c>
      <c r="AH1567" s="3">
        <v>0</v>
      </c>
      <c r="AI1567" s="3">
        <v>744923.43</v>
      </c>
      <c r="AJ1567" s="3">
        <v>0</v>
      </c>
      <c r="AK1567" s="3">
        <v>744923.43</v>
      </c>
      <c r="AL1567" s="43" t="s">
        <v>1330</v>
      </c>
    </row>
    <row r="1568" spans="1:38" hidden="1" x14ac:dyDescent="0.25">
      <c r="A1568" s="47">
        <v>113894</v>
      </c>
      <c r="B1568" s="48">
        <v>1</v>
      </c>
      <c r="C1568" s="49" t="s">
        <v>47</v>
      </c>
      <c r="D1568" s="50">
        <v>40163</v>
      </c>
      <c r="E1568" s="49" t="s">
        <v>142</v>
      </c>
      <c r="F1568" s="50">
        <v>44000</v>
      </c>
      <c r="G1568" s="49" t="s">
        <v>142</v>
      </c>
      <c r="H1568" s="51" t="s">
        <v>289</v>
      </c>
      <c r="I1568" s="49"/>
      <c r="J1568" s="49"/>
      <c r="K1568" s="49"/>
      <c r="L1568" s="52"/>
      <c r="M1568" s="51" t="s">
        <v>1331</v>
      </c>
      <c r="N1568" s="51"/>
      <c r="O1568" s="49" t="s">
        <v>151</v>
      </c>
      <c r="P1568" s="51" t="s">
        <v>198</v>
      </c>
      <c r="Q1568" s="51"/>
      <c r="R1568" s="111"/>
      <c r="S1568" s="111"/>
      <c r="T1568" s="120"/>
      <c r="U1568" s="55" t="s">
        <v>32</v>
      </c>
      <c r="V1568" s="52"/>
      <c r="W1568" s="49"/>
      <c r="X1568" s="52" t="s">
        <v>43</v>
      </c>
      <c r="Y1568" s="49"/>
      <c r="Z1568" s="111" t="s">
        <v>20458</v>
      </c>
      <c r="AA1568" s="51"/>
      <c r="AB1568" s="54">
        <v>0</v>
      </c>
      <c r="AC1568" s="54">
        <v>0</v>
      </c>
      <c r="AD1568" s="54">
        <v>623976.11</v>
      </c>
      <c r="AE1568" s="54">
        <v>0</v>
      </c>
      <c r="AF1568" s="3">
        <f>SUM(Table2[[#This Row],[PE 2021 Obligations]],Table2[[#This Row],[ROW 2021 Obligations]],Table2[[#This Row],[Construction 2021 Obligations]],Table2[[#This Row],[Paving 2021 Obligations]])</f>
        <v>623976.11</v>
      </c>
      <c r="AG1568" s="54">
        <v>0</v>
      </c>
      <c r="AH1568" s="54">
        <v>0</v>
      </c>
      <c r="AI1568" s="54">
        <v>623976.11</v>
      </c>
      <c r="AJ1568" s="54">
        <v>0</v>
      </c>
      <c r="AK1568" s="54">
        <v>623976.11</v>
      </c>
      <c r="AL1568" s="49" t="s">
        <v>1332</v>
      </c>
    </row>
    <row r="1569" spans="1:38" ht="30" hidden="1" x14ac:dyDescent="0.25">
      <c r="A1569" s="13">
        <v>114116.1</v>
      </c>
      <c r="B1569" s="15">
        <v>1</v>
      </c>
      <c r="C1569" s="43" t="s">
        <v>31</v>
      </c>
      <c r="D1569" s="44">
        <v>43777</v>
      </c>
      <c r="E1569" s="43" t="s">
        <v>486</v>
      </c>
      <c r="F1569" s="44">
        <v>44006</v>
      </c>
      <c r="G1569" s="43" t="s">
        <v>109</v>
      </c>
      <c r="H1569" s="45" t="s">
        <v>1163</v>
      </c>
      <c r="I1569" s="43"/>
      <c r="J1569" s="43"/>
      <c r="K1569" s="43"/>
      <c r="L1569" s="46"/>
      <c r="M1569" s="45" t="s">
        <v>1346</v>
      </c>
      <c r="N1569" s="45"/>
      <c r="O1569" s="43" t="s">
        <v>151</v>
      </c>
      <c r="P1569" s="45" t="s">
        <v>1347</v>
      </c>
      <c r="Q1569" s="45"/>
      <c r="R1569" s="112"/>
      <c r="S1569" s="112"/>
      <c r="T1569" s="59"/>
      <c r="U1569" s="56" t="s">
        <v>32</v>
      </c>
      <c r="V1569" s="44">
        <v>43966</v>
      </c>
      <c r="W1569" s="43"/>
      <c r="X1569" s="46" t="s">
        <v>43</v>
      </c>
      <c r="Y1569" s="43"/>
      <c r="Z1569" s="116" t="s">
        <v>20458</v>
      </c>
      <c r="AA1569" s="45"/>
      <c r="AB1569" s="3">
        <v>0</v>
      </c>
      <c r="AC1569" s="3">
        <v>0</v>
      </c>
      <c r="AD1569" s="3">
        <v>214684</v>
      </c>
      <c r="AE1569" s="3">
        <v>0</v>
      </c>
      <c r="AF1569" s="3">
        <f>SUM(Table2[[#This Row],[PE 2021 Obligations]],Table2[[#This Row],[ROW 2021 Obligations]],Table2[[#This Row],[Construction 2021 Obligations]],Table2[[#This Row],[Paving 2021 Obligations]])</f>
        <v>214684</v>
      </c>
      <c r="AG1569" s="3">
        <v>0</v>
      </c>
      <c r="AH1569" s="3">
        <v>0</v>
      </c>
      <c r="AI1569" s="3">
        <v>214684</v>
      </c>
      <c r="AJ1569" s="3">
        <v>0</v>
      </c>
      <c r="AK1569" s="3">
        <v>214684</v>
      </c>
      <c r="AL1569" s="43" t="s">
        <v>1348</v>
      </c>
    </row>
    <row r="1570" spans="1:38" ht="30" hidden="1" x14ac:dyDescent="0.25">
      <c r="A1570" s="47">
        <v>114117.1</v>
      </c>
      <c r="B1570" s="48">
        <v>2</v>
      </c>
      <c r="C1570" s="49" t="s">
        <v>31</v>
      </c>
      <c r="D1570" s="50">
        <v>43777</v>
      </c>
      <c r="E1570" s="49" t="s">
        <v>486</v>
      </c>
      <c r="F1570" s="50">
        <v>44006</v>
      </c>
      <c r="G1570" s="49" t="s">
        <v>109</v>
      </c>
      <c r="H1570" s="51" t="s">
        <v>1336</v>
      </c>
      <c r="I1570" s="49"/>
      <c r="J1570" s="49"/>
      <c r="K1570" s="49"/>
      <c r="L1570" s="52"/>
      <c r="M1570" s="51" t="s">
        <v>1349</v>
      </c>
      <c r="N1570" s="51"/>
      <c r="O1570" s="49" t="s">
        <v>151</v>
      </c>
      <c r="P1570" s="51" t="s">
        <v>1347</v>
      </c>
      <c r="Q1570" s="51"/>
      <c r="R1570" s="111"/>
      <c r="S1570" s="111"/>
      <c r="T1570" s="120"/>
      <c r="U1570" s="55" t="s">
        <v>32</v>
      </c>
      <c r="V1570" s="50">
        <v>43966</v>
      </c>
      <c r="W1570" s="49"/>
      <c r="X1570" s="52" t="s">
        <v>43</v>
      </c>
      <c r="Y1570" s="49"/>
      <c r="Z1570" s="111" t="s">
        <v>20458</v>
      </c>
      <c r="AA1570" s="51"/>
      <c r="AB1570" s="54">
        <v>0</v>
      </c>
      <c r="AC1570" s="54">
        <v>0</v>
      </c>
      <c r="AD1570" s="54">
        <v>192870</v>
      </c>
      <c r="AE1570" s="54">
        <v>0</v>
      </c>
      <c r="AF1570" s="3">
        <f>SUM(Table2[[#This Row],[PE 2021 Obligations]],Table2[[#This Row],[ROW 2021 Obligations]],Table2[[#This Row],[Construction 2021 Obligations]],Table2[[#This Row],[Paving 2021 Obligations]])</f>
        <v>192870</v>
      </c>
      <c r="AG1570" s="54">
        <v>0</v>
      </c>
      <c r="AH1570" s="54">
        <v>0</v>
      </c>
      <c r="AI1570" s="54">
        <v>192870</v>
      </c>
      <c r="AJ1570" s="54">
        <v>0</v>
      </c>
      <c r="AK1570" s="54">
        <v>192870</v>
      </c>
      <c r="AL1570" s="49" t="s">
        <v>1350</v>
      </c>
    </row>
    <row r="1571" spans="1:38" ht="30" hidden="1" x14ac:dyDescent="0.25">
      <c r="A1571" s="13">
        <v>114118.1</v>
      </c>
      <c r="B1571" s="15">
        <v>3</v>
      </c>
      <c r="C1571" s="43" t="s">
        <v>31</v>
      </c>
      <c r="D1571" s="44">
        <v>43777</v>
      </c>
      <c r="E1571" s="43" t="s">
        <v>486</v>
      </c>
      <c r="F1571" s="44">
        <v>44006</v>
      </c>
      <c r="G1571" s="43" t="s">
        <v>109</v>
      </c>
      <c r="H1571" s="45" t="s">
        <v>766</v>
      </c>
      <c r="I1571" s="43"/>
      <c r="J1571" s="43"/>
      <c r="K1571" s="43"/>
      <c r="L1571" s="46"/>
      <c r="M1571" s="45" t="s">
        <v>1351</v>
      </c>
      <c r="N1571" s="45"/>
      <c r="O1571" s="43" t="s">
        <v>151</v>
      </c>
      <c r="P1571" s="45" t="s">
        <v>1347</v>
      </c>
      <c r="Q1571" s="45"/>
      <c r="R1571" s="112"/>
      <c r="S1571" s="112"/>
      <c r="T1571" s="59"/>
      <c r="U1571" s="56" t="s">
        <v>32</v>
      </c>
      <c r="V1571" s="44">
        <v>43966</v>
      </c>
      <c r="W1571" s="43"/>
      <c r="X1571" s="46" t="s">
        <v>43</v>
      </c>
      <c r="Y1571" s="43"/>
      <c r="Z1571" s="111" t="s">
        <v>20458</v>
      </c>
      <c r="AA1571" s="45"/>
      <c r="AB1571" s="3">
        <v>0</v>
      </c>
      <c r="AC1571" s="3">
        <v>0</v>
      </c>
      <c r="AD1571" s="3">
        <v>221343</v>
      </c>
      <c r="AE1571" s="3">
        <v>0</v>
      </c>
      <c r="AF1571" s="3">
        <f>SUM(Table2[[#This Row],[PE 2021 Obligations]],Table2[[#This Row],[ROW 2021 Obligations]],Table2[[#This Row],[Construction 2021 Obligations]],Table2[[#This Row],[Paving 2021 Obligations]])</f>
        <v>221343</v>
      </c>
      <c r="AG1571" s="3">
        <v>0</v>
      </c>
      <c r="AH1571" s="3">
        <v>0</v>
      </c>
      <c r="AI1571" s="3">
        <v>313693</v>
      </c>
      <c r="AJ1571" s="3">
        <v>0</v>
      </c>
      <c r="AK1571" s="3">
        <v>313693</v>
      </c>
      <c r="AL1571" s="43" t="s">
        <v>1352</v>
      </c>
    </row>
    <row r="1572" spans="1:38" ht="30" hidden="1" x14ac:dyDescent="0.25">
      <c r="A1572" s="47">
        <v>114119.1</v>
      </c>
      <c r="B1572" s="48">
        <v>4</v>
      </c>
      <c r="C1572" s="49" t="s">
        <v>31</v>
      </c>
      <c r="D1572" s="50">
        <v>43777</v>
      </c>
      <c r="E1572" s="49" t="s">
        <v>486</v>
      </c>
      <c r="F1572" s="50">
        <v>44006</v>
      </c>
      <c r="G1572" s="49" t="s">
        <v>109</v>
      </c>
      <c r="H1572" s="51" t="s">
        <v>186</v>
      </c>
      <c r="I1572" s="49"/>
      <c r="J1572" s="49"/>
      <c r="K1572" s="49"/>
      <c r="L1572" s="52"/>
      <c r="M1572" s="51" t="s">
        <v>1353</v>
      </c>
      <c r="N1572" s="51"/>
      <c r="O1572" s="49" t="s">
        <v>151</v>
      </c>
      <c r="P1572" s="51" t="s">
        <v>1347</v>
      </c>
      <c r="Q1572" s="51"/>
      <c r="R1572" s="111"/>
      <c r="S1572" s="111"/>
      <c r="T1572" s="120"/>
      <c r="U1572" s="55" t="s">
        <v>32</v>
      </c>
      <c r="V1572" s="50">
        <v>43966</v>
      </c>
      <c r="W1572" s="49"/>
      <c r="X1572" s="52" t="s">
        <v>43</v>
      </c>
      <c r="Y1572" s="49"/>
      <c r="Z1572" s="116" t="s">
        <v>20458</v>
      </c>
      <c r="AA1572" s="51"/>
      <c r="AB1572" s="54">
        <v>0</v>
      </c>
      <c r="AC1572" s="54">
        <v>0</v>
      </c>
      <c r="AD1572" s="54">
        <v>188687</v>
      </c>
      <c r="AE1572" s="54">
        <v>0</v>
      </c>
      <c r="AF1572" s="3">
        <f>SUM(Table2[[#This Row],[PE 2021 Obligations]],Table2[[#This Row],[ROW 2021 Obligations]],Table2[[#This Row],[Construction 2021 Obligations]],Table2[[#This Row],[Paving 2021 Obligations]])</f>
        <v>188687</v>
      </c>
      <c r="AG1572" s="54">
        <v>0</v>
      </c>
      <c r="AH1572" s="54">
        <v>0</v>
      </c>
      <c r="AI1572" s="54">
        <v>188687</v>
      </c>
      <c r="AJ1572" s="54">
        <v>0</v>
      </c>
      <c r="AK1572" s="54">
        <v>188687</v>
      </c>
      <c r="AL1572" s="49" t="s">
        <v>1354</v>
      </c>
    </row>
    <row r="1573" spans="1:38" hidden="1" x14ac:dyDescent="0.25">
      <c r="A1573" s="47">
        <v>114184</v>
      </c>
      <c r="B1573" s="48">
        <v>6</v>
      </c>
      <c r="C1573" s="49" t="s">
        <v>73</v>
      </c>
      <c r="D1573" s="50">
        <v>40248</v>
      </c>
      <c r="E1573" s="49" t="s">
        <v>142</v>
      </c>
      <c r="F1573" s="50">
        <v>43418</v>
      </c>
      <c r="G1573" s="49" t="s">
        <v>75</v>
      </c>
      <c r="H1573" s="51" t="s">
        <v>76</v>
      </c>
      <c r="I1573" s="49"/>
      <c r="J1573" s="49"/>
      <c r="K1573" s="49"/>
      <c r="L1573" s="52"/>
      <c r="M1573" s="51" t="s">
        <v>1374</v>
      </c>
      <c r="N1573" s="51"/>
      <c r="O1573" s="49" t="s">
        <v>151</v>
      </c>
      <c r="P1573" s="51" t="s">
        <v>198</v>
      </c>
      <c r="Q1573" s="51"/>
      <c r="R1573" s="111"/>
      <c r="S1573" s="111"/>
      <c r="T1573" s="120"/>
      <c r="U1573" s="55" t="s">
        <v>32</v>
      </c>
      <c r="V1573" s="52"/>
      <c r="W1573" s="49"/>
      <c r="X1573" s="52" t="s">
        <v>43</v>
      </c>
      <c r="Y1573" s="49"/>
      <c r="Z1573" s="116" t="s">
        <v>20458</v>
      </c>
      <c r="AA1573" s="51"/>
      <c r="AB1573" s="54">
        <v>0</v>
      </c>
      <c r="AC1573" s="54">
        <v>0</v>
      </c>
      <c r="AD1573" s="54">
        <v>-390000</v>
      </c>
      <c r="AE1573" s="54">
        <v>0</v>
      </c>
      <c r="AF1573" s="3">
        <f>SUM(Table2[[#This Row],[PE 2021 Obligations]],Table2[[#This Row],[ROW 2021 Obligations]],Table2[[#This Row],[Construction 2021 Obligations]],Table2[[#This Row],[Paving 2021 Obligations]])</f>
        <v>-390000</v>
      </c>
      <c r="AG1573" s="54">
        <v>0</v>
      </c>
      <c r="AH1573" s="54">
        <v>0</v>
      </c>
      <c r="AI1573" s="54">
        <v>218813.2</v>
      </c>
      <c r="AJ1573" s="54">
        <v>0</v>
      </c>
      <c r="AK1573" s="54">
        <v>218813.2</v>
      </c>
      <c r="AL1573" s="49" t="s">
        <v>1375</v>
      </c>
    </row>
    <row r="1574" spans="1:38" hidden="1" x14ac:dyDescent="0.25">
      <c r="A1574" s="13">
        <v>114227</v>
      </c>
      <c r="B1574" s="15">
        <v>3</v>
      </c>
      <c r="C1574" s="43" t="s">
        <v>47</v>
      </c>
      <c r="D1574" s="44">
        <v>40263</v>
      </c>
      <c r="E1574" s="43" t="s">
        <v>142</v>
      </c>
      <c r="F1574" s="44">
        <v>44000</v>
      </c>
      <c r="G1574" s="43" t="s">
        <v>142</v>
      </c>
      <c r="H1574" s="45" t="s">
        <v>354</v>
      </c>
      <c r="I1574" s="43"/>
      <c r="J1574" s="43"/>
      <c r="K1574" s="43"/>
      <c r="L1574" s="46"/>
      <c r="M1574" s="45" t="s">
        <v>1376</v>
      </c>
      <c r="N1574" s="45"/>
      <c r="O1574" s="43" t="s">
        <v>151</v>
      </c>
      <c r="P1574" s="45" t="s">
        <v>198</v>
      </c>
      <c r="Q1574" s="45"/>
      <c r="R1574" s="112"/>
      <c r="S1574" s="112"/>
      <c r="T1574" s="59"/>
      <c r="U1574" s="56" t="s">
        <v>32</v>
      </c>
      <c r="V1574" s="46"/>
      <c r="W1574" s="43"/>
      <c r="X1574" s="46" t="s">
        <v>43</v>
      </c>
      <c r="Y1574" s="43"/>
      <c r="Z1574" s="116" t="s">
        <v>20458</v>
      </c>
      <c r="AA1574" s="45"/>
      <c r="AB1574" s="3">
        <v>0</v>
      </c>
      <c r="AC1574" s="3">
        <v>0</v>
      </c>
      <c r="AD1574" s="3">
        <v>369575.35</v>
      </c>
      <c r="AE1574" s="3">
        <v>0</v>
      </c>
      <c r="AF1574" s="3">
        <f>SUM(Table2[[#This Row],[PE 2021 Obligations]],Table2[[#This Row],[ROW 2021 Obligations]],Table2[[#This Row],[Construction 2021 Obligations]],Table2[[#This Row],[Paving 2021 Obligations]])</f>
        <v>369575.35</v>
      </c>
      <c r="AG1574" s="3">
        <v>0</v>
      </c>
      <c r="AH1574" s="3">
        <v>0</v>
      </c>
      <c r="AI1574" s="3">
        <v>369575.35</v>
      </c>
      <c r="AJ1574" s="3">
        <v>0</v>
      </c>
      <c r="AK1574" s="3">
        <v>369575.35</v>
      </c>
      <c r="AL1574" s="43" t="s">
        <v>1377</v>
      </c>
    </row>
    <row r="1575" spans="1:38" hidden="1" x14ac:dyDescent="0.25">
      <c r="A1575" s="47">
        <v>114228</v>
      </c>
      <c r="B1575" s="48">
        <v>1</v>
      </c>
      <c r="C1575" s="49" t="s">
        <v>47</v>
      </c>
      <c r="D1575" s="50">
        <v>40263</v>
      </c>
      <c r="E1575" s="49" t="s">
        <v>142</v>
      </c>
      <c r="F1575" s="50">
        <v>44000</v>
      </c>
      <c r="G1575" s="49" t="s">
        <v>142</v>
      </c>
      <c r="H1575" s="51" t="s">
        <v>394</v>
      </c>
      <c r="I1575" s="49"/>
      <c r="J1575" s="49"/>
      <c r="K1575" s="49"/>
      <c r="L1575" s="52"/>
      <c r="M1575" s="51" t="s">
        <v>1378</v>
      </c>
      <c r="N1575" s="51"/>
      <c r="O1575" s="49" t="s">
        <v>151</v>
      </c>
      <c r="P1575" s="51" t="s">
        <v>198</v>
      </c>
      <c r="Q1575" s="51"/>
      <c r="R1575" s="111"/>
      <c r="S1575" s="111"/>
      <c r="T1575" s="120"/>
      <c r="U1575" s="55" t="s">
        <v>32</v>
      </c>
      <c r="V1575" s="52"/>
      <c r="W1575" s="49"/>
      <c r="X1575" s="52" t="s">
        <v>43</v>
      </c>
      <c r="Y1575" s="49"/>
      <c r="Z1575" s="116" t="s">
        <v>20458</v>
      </c>
      <c r="AA1575" s="51"/>
      <c r="AB1575" s="54">
        <v>0</v>
      </c>
      <c r="AC1575" s="54">
        <v>0</v>
      </c>
      <c r="AD1575" s="54">
        <v>399895.06</v>
      </c>
      <c r="AE1575" s="54">
        <v>0</v>
      </c>
      <c r="AF1575" s="3">
        <f>SUM(Table2[[#This Row],[PE 2021 Obligations]],Table2[[#This Row],[ROW 2021 Obligations]],Table2[[#This Row],[Construction 2021 Obligations]],Table2[[#This Row],[Paving 2021 Obligations]])</f>
        <v>399895.06</v>
      </c>
      <c r="AG1575" s="54">
        <v>0</v>
      </c>
      <c r="AH1575" s="54">
        <v>0</v>
      </c>
      <c r="AI1575" s="54">
        <v>399895.06</v>
      </c>
      <c r="AJ1575" s="54">
        <v>0</v>
      </c>
      <c r="AK1575" s="54">
        <v>399895.06</v>
      </c>
      <c r="AL1575" s="49" t="s">
        <v>1379</v>
      </c>
    </row>
    <row r="1576" spans="1:38" ht="30" hidden="1" x14ac:dyDescent="0.25">
      <c r="A1576" s="13">
        <v>114380.01</v>
      </c>
      <c r="B1576" s="15">
        <v>1</v>
      </c>
      <c r="C1576" s="43" t="s">
        <v>47</v>
      </c>
      <c r="D1576" s="44">
        <v>40473</v>
      </c>
      <c r="E1576" s="43" t="s">
        <v>74</v>
      </c>
      <c r="F1576" s="44">
        <v>41309</v>
      </c>
      <c r="G1576" s="43" t="s">
        <v>48</v>
      </c>
      <c r="H1576" s="45" t="s">
        <v>1163</v>
      </c>
      <c r="I1576" s="43"/>
      <c r="J1576" s="43"/>
      <c r="K1576" s="43"/>
      <c r="L1576" s="46"/>
      <c r="M1576" s="45" t="s">
        <v>1385</v>
      </c>
      <c r="N1576" s="45"/>
      <c r="O1576" s="43" t="s">
        <v>78</v>
      </c>
      <c r="P1576" s="45" t="s">
        <v>67</v>
      </c>
      <c r="Q1576" s="45"/>
      <c r="R1576" s="112"/>
      <c r="S1576" s="112"/>
      <c r="T1576" s="59"/>
      <c r="U1576" s="10">
        <v>0</v>
      </c>
      <c r="V1576" s="44">
        <v>40711</v>
      </c>
      <c r="W1576" s="43"/>
      <c r="X1576" s="46" t="s">
        <v>43</v>
      </c>
      <c r="Y1576" s="43"/>
      <c r="Z1576" s="116" t="s">
        <v>20458</v>
      </c>
      <c r="AA1576" s="45"/>
      <c r="AB1576" s="3">
        <v>0</v>
      </c>
      <c r="AC1576" s="3">
        <v>0</v>
      </c>
      <c r="AD1576" s="3">
        <v>238.82</v>
      </c>
      <c r="AE1576" s="3">
        <v>0</v>
      </c>
      <c r="AF1576" s="3">
        <f>SUM(Table2[[#This Row],[PE 2021 Obligations]],Table2[[#This Row],[ROW 2021 Obligations]],Table2[[#This Row],[Construction 2021 Obligations]],Table2[[#This Row],[Paving 2021 Obligations]])</f>
        <v>238.82</v>
      </c>
      <c r="AG1576" s="3">
        <v>0</v>
      </c>
      <c r="AH1576" s="3">
        <v>0</v>
      </c>
      <c r="AI1576" s="3">
        <v>41147.94</v>
      </c>
      <c r="AJ1576" s="3">
        <v>0</v>
      </c>
      <c r="AK1576" s="3">
        <v>41147.94</v>
      </c>
      <c r="AL1576" s="43" t="s">
        <v>1386</v>
      </c>
    </row>
    <row r="1577" spans="1:38" ht="30" hidden="1" x14ac:dyDescent="0.25">
      <c r="A1577" s="47">
        <v>114414</v>
      </c>
      <c r="B1577" s="48">
        <v>1</v>
      </c>
      <c r="C1577" s="49" t="s">
        <v>47</v>
      </c>
      <c r="D1577" s="50">
        <v>40336</v>
      </c>
      <c r="E1577" s="49" t="s">
        <v>1387</v>
      </c>
      <c r="F1577" s="50">
        <v>44006</v>
      </c>
      <c r="G1577" s="49" t="s">
        <v>74</v>
      </c>
      <c r="H1577" s="51" t="s">
        <v>182</v>
      </c>
      <c r="I1577" s="49"/>
      <c r="J1577" s="49"/>
      <c r="K1577" s="49"/>
      <c r="L1577" s="52" t="s">
        <v>110</v>
      </c>
      <c r="M1577" s="51" t="s">
        <v>1388</v>
      </c>
      <c r="N1577" s="51"/>
      <c r="O1577" s="49" t="s">
        <v>1139</v>
      </c>
      <c r="P1577" s="51" t="s">
        <v>1140</v>
      </c>
      <c r="Q1577" s="51"/>
      <c r="R1577" s="111"/>
      <c r="S1577" s="111"/>
      <c r="T1577" s="120"/>
      <c r="U1577" s="53">
        <v>0.01</v>
      </c>
      <c r="V1577" s="52"/>
      <c r="W1577" s="49"/>
      <c r="X1577" s="52" t="s">
        <v>43</v>
      </c>
      <c r="Y1577" s="49" t="s">
        <v>44</v>
      </c>
      <c r="Z1577" s="111" t="s">
        <v>20458</v>
      </c>
      <c r="AA1577" s="51"/>
      <c r="AB1577" s="54">
        <v>0</v>
      </c>
      <c r="AC1577" s="54">
        <v>38282.5</v>
      </c>
      <c r="AD1577" s="54">
        <v>0</v>
      </c>
      <c r="AE1577" s="54">
        <v>0</v>
      </c>
      <c r="AF1577" s="3">
        <f>SUM(Table2[[#This Row],[PE 2021 Obligations]],Table2[[#This Row],[ROW 2021 Obligations]],Table2[[#This Row],[Construction 2021 Obligations]],Table2[[#This Row],[Paving 2021 Obligations]])</f>
        <v>38282.5</v>
      </c>
      <c r="AG1577" s="54">
        <v>0</v>
      </c>
      <c r="AH1577" s="54">
        <v>214282.5</v>
      </c>
      <c r="AI1577" s="54">
        <v>0</v>
      </c>
      <c r="AJ1577" s="54">
        <v>0</v>
      </c>
      <c r="AK1577" s="54">
        <v>214282.5</v>
      </c>
      <c r="AL1577" s="49"/>
    </row>
    <row r="1578" spans="1:38" ht="45" hidden="1" x14ac:dyDescent="0.25">
      <c r="A1578" s="47">
        <v>114598</v>
      </c>
      <c r="B1578" s="48">
        <v>4</v>
      </c>
      <c r="C1578" s="49" t="s">
        <v>47</v>
      </c>
      <c r="D1578" s="50">
        <v>40408</v>
      </c>
      <c r="E1578" s="49" t="s">
        <v>1207</v>
      </c>
      <c r="F1578" s="50">
        <v>43479</v>
      </c>
      <c r="G1578" s="49" t="s">
        <v>103</v>
      </c>
      <c r="H1578" s="51" t="s">
        <v>126</v>
      </c>
      <c r="I1578" s="49" t="s">
        <v>177</v>
      </c>
      <c r="J1578" s="49" t="s">
        <v>116</v>
      </c>
      <c r="K1578" s="49"/>
      <c r="L1578" s="52" t="s">
        <v>116</v>
      </c>
      <c r="M1578" s="51" t="s">
        <v>1415</v>
      </c>
      <c r="N1578" s="51" t="s">
        <v>1416</v>
      </c>
      <c r="O1578" s="49" t="s">
        <v>78</v>
      </c>
      <c r="P1578" s="51" t="s">
        <v>453</v>
      </c>
      <c r="Q1578" s="51"/>
      <c r="R1578" s="111"/>
      <c r="S1578" s="111"/>
      <c r="T1578" s="120"/>
      <c r="U1578" s="53">
        <v>7.9000000000000001E-2</v>
      </c>
      <c r="V1578" s="50">
        <v>41467</v>
      </c>
      <c r="W1578" s="49"/>
      <c r="X1578" s="52" t="s">
        <v>43</v>
      </c>
      <c r="Y1578" s="49" t="s">
        <v>78</v>
      </c>
      <c r="Z1578" s="112" t="s">
        <v>20461</v>
      </c>
      <c r="AA1578" s="51"/>
      <c r="AB1578" s="54">
        <v>-254.01</v>
      </c>
      <c r="AC1578" s="54">
        <v>0</v>
      </c>
      <c r="AD1578" s="54">
        <v>63723.96</v>
      </c>
      <c r="AE1578" s="54">
        <v>0</v>
      </c>
      <c r="AF1578" s="3">
        <f>SUM(Table2[[#This Row],[PE 2021 Obligations]],Table2[[#This Row],[ROW 2021 Obligations]],Table2[[#This Row],[Construction 2021 Obligations]],Table2[[#This Row],[Paving 2021 Obligations]])</f>
        <v>63469.95</v>
      </c>
      <c r="AG1578" s="54">
        <v>40245.99</v>
      </c>
      <c r="AH1578" s="54">
        <v>0</v>
      </c>
      <c r="AI1578" s="54">
        <v>224127.96</v>
      </c>
      <c r="AJ1578" s="54">
        <v>0</v>
      </c>
      <c r="AK1578" s="54">
        <v>264373.95</v>
      </c>
      <c r="AL1578" s="49" t="s">
        <v>1417</v>
      </c>
    </row>
    <row r="1579" spans="1:38" hidden="1" x14ac:dyDescent="0.25">
      <c r="A1579" s="13">
        <v>114617</v>
      </c>
      <c r="B1579" s="15">
        <v>3</v>
      </c>
      <c r="C1579" s="43" t="s">
        <v>73</v>
      </c>
      <c r="D1579" s="44">
        <v>40413</v>
      </c>
      <c r="E1579" s="43" t="s">
        <v>1418</v>
      </c>
      <c r="F1579" s="44">
        <v>44280</v>
      </c>
      <c r="G1579" s="43" t="s">
        <v>75</v>
      </c>
      <c r="H1579" s="45" t="s">
        <v>69</v>
      </c>
      <c r="I1579" s="43"/>
      <c r="J1579" s="43"/>
      <c r="K1579" s="43"/>
      <c r="L1579" s="46"/>
      <c r="M1579" s="45" t="s">
        <v>1419</v>
      </c>
      <c r="N1579" s="45" t="s">
        <v>1420</v>
      </c>
      <c r="O1579" s="43" t="s">
        <v>78</v>
      </c>
      <c r="P1579" s="45" t="s">
        <v>1420</v>
      </c>
      <c r="Q1579" s="45"/>
      <c r="R1579" s="112"/>
      <c r="S1579" s="112"/>
      <c r="T1579" s="59"/>
      <c r="U1579" s="56" t="s">
        <v>32</v>
      </c>
      <c r="V1579" s="46"/>
      <c r="W1579" s="43"/>
      <c r="X1579" s="46" t="s">
        <v>43</v>
      </c>
      <c r="Y1579" s="43"/>
      <c r="Z1579" s="116" t="s">
        <v>20458</v>
      </c>
      <c r="AA1579" s="45"/>
      <c r="AB1579" s="3">
        <v>40000</v>
      </c>
      <c r="AC1579" s="3">
        <v>0</v>
      </c>
      <c r="AD1579" s="3">
        <v>0</v>
      </c>
      <c r="AE1579" s="3">
        <v>0</v>
      </c>
      <c r="AF1579" s="3">
        <f>SUM(Table2[[#This Row],[PE 2021 Obligations]],Table2[[#This Row],[ROW 2021 Obligations]],Table2[[#This Row],[Construction 2021 Obligations]],Table2[[#This Row],[Paving 2021 Obligations]])</f>
        <v>40000</v>
      </c>
      <c r="AG1579" s="3">
        <v>40000</v>
      </c>
      <c r="AH1579" s="3">
        <v>0</v>
      </c>
      <c r="AI1579" s="3">
        <v>0</v>
      </c>
      <c r="AJ1579" s="3">
        <v>0</v>
      </c>
      <c r="AK1579" s="3">
        <v>40000</v>
      </c>
      <c r="AL1579" s="43"/>
    </row>
    <row r="1580" spans="1:38" ht="75" hidden="1" x14ac:dyDescent="0.25">
      <c r="A1580" s="13">
        <v>114780.02</v>
      </c>
      <c r="B1580" s="15">
        <v>3</v>
      </c>
      <c r="C1580" s="43" t="s">
        <v>47</v>
      </c>
      <c r="D1580" s="44">
        <v>42510</v>
      </c>
      <c r="E1580" s="43" t="s">
        <v>1429</v>
      </c>
      <c r="F1580" s="44">
        <v>43852</v>
      </c>
      <c r="G1580" s="43" t="s">
        <v>103</v>
      </c>
      <c r="H1580" s="45" t="s">
        <v>49</v>
      </c>
      <c r="I1580" s="43" t="s">
        <v>1430</v>
      </c>
      <c r="J1580" s="43"/>
      <c r="K1580" s="43" t="s">
        <v>1431</v>
      </c>
      <c r="L1580" s="46" t="s">
        <v>37</v>
      </c>
      <c r="M1580" s="45" t="s">
        <v>1432</v>
      </c>
      <c r="N1580" s="45" t="s">
        <v>1433</v>
      </c>
      <c r="O1580" s="43" t="s">
        <v>60</v>
      </c>
      <c r="P1580" s="45" t="s">
        <v>1434</v>
      </c>
      <c r="Q1580" s="45"/>
      <c r="R1580" s="112"/>
      <c r="S1580" s="112"/>
      <c r="T1580" s="59"/>
      <c r="U1580" s="10">
        <v>0.127</v>
      </c>
      <c r="V1580" s="46"/>
      <c r="W1580" s="43"/>
      <c r="X1580" s="46" t="s">
        <v>43</v>
      </c>
      <c r="Y1580" s="43" t="s">
        <v>78</v>
      </c>
      <c r="Z1580" s="116" t="s">
        <v>20458</v>
      </c>
      <c r="AA1580" s="45"/>
      <c r="AB1580" s="3">
        <v>0</v>
      </c>
      <c r="AC1580" s="3">
        <v>0</v>
      </c>
      <c r="AD1580" s="3">
        <v>3628.13</v>
      </c>
      <c r="AE1580" s="3">
        <v>0</v>
      </c>
      <c r="AF1580" s="3">
        <f>SUM(Table2[[#This Row],[PE 2021 Obligations]],Table2[[#This Row],[ROW 2021 Obligations]],Table2[[#This Row],[Construction 2021 Obligations]],Table2[[#This Row],[Paving 2021 Obligations]])</f>
        <v>3628.13</v>
      </c>
      <c r="AG1580" s="3">
        <v>0</v>
      </c>
      <c r="AH1580" s="3">
        <v>0</v>
      </c>
      <c r="AI1580" s="3">
        <v>643310.13</v>
      </c>
      <c r="AJ1580" s="3">
        <v>0</v>
      </c>
      <c r="AK1580" s="3">
        <v>643310.13</v>
      </c>
      <c r="AL1580" s="43" t="s">
        <v>1435</v>
      </c>
    </row>
    <row r="1581" spans="1:38" ht="30" hidden="1" x14ac:dyDescent="0.25">
      <c r="A1581" s="13">
        <v>115241.03</v>
      </c>
      <c r="B1581" s="15">
        <v>4</v>
      </c>
      <c r="C1581" s="43" t="s">
        <v>47</v>
      </c>
      <c r="D1581" s="44">
        <v>41073</v>
      </c>
      <c r="E1581" s="43" t="s">
        <v>1441</v>
      </c>
      <c r="F1581" s="44">
        <v>43381</v>
      </c>
      <c r="G1581" s="43" t="s">
        <v>103</v>
      </c>
      <c r="H1581" s="45" t="s">
        <v>126</v>
      </c>
      <c r="I1581" s="43"/>
      <c r="J1581" s="43"/>
      <c r="K1581" s="43"/>
      <c r="L1581" s="46"/>
      <c r="M1581" s="45" t="s">
        <v>1442</v>
      </c>
      <c r="N1581" s="45" t="s">
        <v>1443</v>
      </c>
      <c r="O1581" s="43" t="s">
        <v>60</v>
      </c>
      <c r="P1581" s="45" t="s">
        <v>1444</v>
      </c>
      <c r="Q1581" s="45"/>
      <c r="R1581" s="112"/>
      <c r="S1581" s="112"/>
      <c r="T1581" s="59"/>
      <c r="U1581" s="10">
        <v>0</v>
      </c>
      <c r="V1581" s="46"/>
      <c r="W1581" s="43"/>
      <c r="X1581" s="46" t="s">
        <v>43</v>
      </c>
      <c r="Y1581" s="43"/>
      <c r="Z1581" s="116" t="s">
        <v>20458</v>
      </c>
      <c r="AA1581" s="45"/>
      <c r="AB1581" s="3">
        <v>1004.31</v>
      </c>
      <c r="AC1581" s="3">
        <v>0</v>
      </c>
      <c r="AD1581" s="3">
        <v>-0.49</v>
      </c>
      <c r="AE1581" s="3">
        <v>0</v>
      </c>
      <c r="AF1581" s="3">
        <f>SUM(Table2[[#This Row],[PE 2021 Obligations]],Table2[[#This Row],[ROW 2021 Obligations]],Table2[[#This Row],[Construction 2021 Obligations]],Table2[[#This Row],[Paving 2021 Obligations]])</f>
        <v>1003.8199999999999</v>
      </c>
      <c r="AG1581" s="3">
        <v>101004.31</v>
      </c>
      <c r="AH1581" s="3">
        <v>0</v>
      </c>
      <c r="AI1581" s="3">
        <v>716845.51</v>
      </c>
      <c r="AJ1581" s="3">
        <v>0</v>
      </c>
      <c r="AK1581" s="3">
        <v>817849.82</v>
      </c>
      <c r="AL1581" s="43" t="s">
        <v>1445</v>
      </c>
    </row>
    <row r="1582" spans="1:38" ht="30" hidden="1" x14ac:dyDescent="0.25">
      <c r="A1582" s="13">
        <v>115370.86</v>
      </c>
      <c r="B1582" s="15">
        <v>4</v>
      </c>
      <c r="C1582" s="43" t="s">
        <v>47</v>
      </c>
      <c r="D1582" s="44">
        <v>42065</v>
      </c>
      <c r="E1582" s="43" t="s">
        <v>108</v>
      </c>
      <c r="F1582" s="44">
        <v>43138</v>
      </c>
      <c r="G1582" s="43" t="s">
        <v>103</v>
      </c>
      <c r="H1582" s="45" t="s">
        <v>126</v>
      </c>
      <c r="I1582" s="43"/>
      <c r="J1582" s="43"/>
      <c r="K1582" s="43"/>
      <c r="L1582" s="46"/>
      <c r="M1582" s="45" t="s">
        <v>1451</v>
      </c>
      <c r="N1582" s="45" t="s">
        <v>1452</v>
      </c>
      <c r="O1582" s="43" t="s">
        <v>78</v>
      </c>
      <c r="P1582" s="45" t="s">
        <v>453</v>
      </c>
      <c r="Q1582" s="45"/>
      <c r="R1582" s="112"/>
      <c r="S1582" s="112"/>
      <c r="T1582" s="59"/>
      <c r="U1582" s="10">
        <v>0</v>
      </c>
      <c r="V1582" s="44">
        <v>42706</v>
      </c>
      <c r="W1582" s="43"/>
      <c r="X1582" s="46" t="s">
        <v>43</v>
      </c>
      <c r="Y1582" s="43" t="s">
        <v>1453</v>
      </c>
      <c r="Z1582" s="116" t="s">
        <v>20458</v>
      </c>
      <c r="AA1582" s="45"/>
      <c r="AB1582" s="3">
        <v>-7387.01</v>
      </c>
      <c r="AC1582" s="3">
        <v>0</v>
      </c>
      <c r="AD1582" s="3">
        <v>39446.94</v>
      </c>
      <c r="AE1582" s="3">
        <v>0</v>
      </c>
      <c r="AF1582" s="3">
        <f>SUM(Table2[[#This Row],[PE 2021 Obligations]],Table2[[#This Row],[ROW 2021 Obligations]],Table2[[#This Row],[Construction 2021 Obligations]],Table2[[#This Row],[Paving 2021 Obligations]])</f>
        <v>32059.93</v>
      </c>
      <c r="AG1582" s="3">
        <v>57112.99</v>
      </c>
      <c r="AH1582" s="3">
        <v>0</v>
      </c>
      <c r="AI1582" s="3">
        <v>253527.94</v>
      </c>
      <c r="AJ1582" s="3">
        <v>0</v>
      </c>
      <c r="AK1582" s="3">
        <v>310640.93</v>
      </c>
      <c r="AL1582" s="43" t="s">
        <v>1454</v>
      </c>
    </row>
    <row r="1583" spans="1:38" ht="30" hidden="1" x14ac:dyDescent="0.25">
      <c r="A1583" s="47">
        <v>115780</v>
      </c>
      <c r="B1583" s="48">
        <v>2</v>
      </c>
      <c r="C1583" s="49" t="s">
        <v>47</v>
      </c>
      <c r="D1583" s="50">
        <v>40651</v>
      </c>
      <c r="E1583" s="49" t="s">
        <v>534</v>
      </c>
      <c r="F1583" s="50">
        <v>44168</v>
      </c>
      <c r="G1583" s="49" t="s">
        <v>103</v>
      </c>
      <c r="H1583" s="51" t="s">
        <v>1499</v>
      </c>
      <c r="I1583" s="49" t="s">
        <v>155</v>
      </c>
      <c r="J1583" s="49" t="s">
        <v>148</v>
      </c>
      <c r="K1583" s="49"/>
      <c r="L1583" s="52" t="s">
        <v>149</v>
      </c>
      <c r="M1583" s="51" t="s">
        <v>1500</v>
      </c>
      <c r="N1583" s="51" t="s">
        <v>1501</v>
      </c>
      <c r="O1583" s="49" t="s">
        <v>119</v>
      </c>
      <c r="P1583" s="51" t="s">
        <v>100</v>
      </c>
      <c r="Q1583" s="51"/>
      <c r="R1583" s="111"/>
      <c r="S1583" s="111"/>
      <c r="T1583" s="120"/>
      <c r="U1583" s="53">
        <v>47.8</v>
      </c>
      <c r="V1583" s="50">
        <v>41880</v>
      </c>
      <c r="W1583" s="49"/>
      <c r="X1583" s="52" t="s">
        <v>43</v>
      </c>
      <c r="Y1583" s="49" t="s">
        <v>454</v>
      </c>
      <c r="Z1583" s="112" t="s">
        <v>20457</v>
      </c>
      <c r="AA1583" s="51"/>
      <c r="AB1583" s="54">
        <v>28791.91</v>
      </c>
      <c r="AC1583" s="54">
        <v>0</v>
      </c>
      <c r="AD1583" s="54">
        <v>66809.820000000007</v>
      </c>
      <c r="AE1583" s="54">
        <v>0</v>
      </c>
      <c r="AF1583" s="3">
        <f>SUM(Table2[[#This Row],[PE 2021 Obligations]],Table2[[#This Row],[ROW 2021 Obligations]],Table2[[#This Row],[Construction 2021 Obligations]],Table2[[#This Row],[Paving 2021 Obligations]])</f>
        <v>95601.73000000001</v>
      </c>
      <c r="AG1583" s="54">
        <v>423791.91</v>
      </c>
      <c r="AH1583" s="54">
        <v>0</v>
      </c>
      <c r="AI1583" s="54">
        <v>5537934.8200000003</v>
      </c>
      <c r="AJ1583" s="54">
        <v>0</v>
      </c>
      <c r="AK1583" s="54">
        <v>5961726.7300000004</v>
      </c>
      <c r="AL1583" s="49" t="s">
        <v>1502</v>
      </c>
    </row>
    <row r="1584" spans="1:38" hidden="1" x14ac:dyDescent="0.25">
      <c r="A1584" s="47">
        <v>116019</v>
      </c>
      <c r="B1584" s="48">
        <v>4</v>
      </c>
      <c r="C1584" s="49" t="s">
        <v>47</v>
      </c>
      <c r="D1584" s="50">
        <v>40707</v>
      </c>
      <c r="E1584" s="49" t="s">
        <v>142</v>
      </c>
      <c r="F1584" s="50">
        <v>41780</v>
      </c>
      <c r="G1584" s="49" t="s">
        <v>1510</v>
      </c>
      <c r="H1584" s="51" t="s">
        <v>298</v>
      </c>
      <c r="I1584" s="49"/>
      <c r="J1584" s="49"/>
      <c r="K1584" s="49"/>
      <c r="L1584" s="52"/>
      <c r="M1584" s="51" t="s">
        <v>1511</v>
      </c>
      <c r="N1584" s="51"/>
      <c r="O1584" s="49" t="s">
        <v>1171</v>
      </c>
      <c r="P1584" s="51" t="s">
        <v>1062</v>
      </c>
      <c r="Q1584" s="51"/>
      <c r="R1584" s="111"/>
      <c r="S1584" s="111"/>
      <c r="T1584" s="120"/>
      <c r="U1584" s="55" t="s">
        <v>32</v>
      </c>
      <c r="V1584" s="52"/>
      <c r="W1584" s="49"/>
      <c r="X1584" s="52" t="s">
        <v>43</v>
      </c>
      <c r="Y1584" s="49"/>
      <c r="Z1584" s="116" t="s">
        <v>20458</v>
      </c>
      <c r="AA1584" s="51"/>
      <c r="AB1584" s="54">
        <v>0</v>
      </c>
      <c r="AC1584" s="54">
        <v>0</v>
      </c>
      <c r="AD1584" s="54">
        <v>2000</v>
      </c>
      <c r="AE1584" s="54">
        <v>0</v>
      </c>
      <c r="AF1584" s="3">
        <f>SUM(Table2[[#This Row],[PE 2021 Obligations]],Table2[[#This Row],[ROW 2021 Obligations]],Table2[[#This Row],[Construction 2021 Obligations]],Table2[[#This Row],[Paving 2021 Obligations]])</f>
        <v>2000</v>
      </c>
      <c r="AG1584" s="54">
        <v>0</v>
      </c>
      <c r="AH1584" s="54">
        <v>0</v>
      </c>
      <c r="AI1584" s="54">
        <v>479997.62</v>
      </c>
      <c r="AJ1584" s="54">
        <v>0</v>
      </c>
      <c r="AK1584" s="54">
        <v>479997.62</v>
      </c>
      <c r="AL1584" s="49" t="s">
        <v>1512</v>
      </c>
    </row>
    <row r="1585" spans="1:38" ht="30" hidden="1" x14ac:dyDescent="0.25">
      <c r="A1585" s="47">
        <v>116107</v>
      </c>
      <c r="B1585" s="48">
        <v>6</v>
      </c>
      <c r="C1585" s="49" t="s">
        <v>73</v>
      </c>
      <c r="D1585" s="50">
        <v>40731</v>
      </c>
      <c r="E1585" s="49" t="s">
        <v>142</v>
      </c>
      <c r="F1585" s="50">
        <v>43418</v>
      </c>
      <c r="G1585" s="49" t="s">
        <v>75</v>
      </c>
      <c r="H1585" s="51" t="s">
        <v>76</v>
      </c>
      <c r="I1585" s="49"/>
      <c r="J1585" s="49"/>
      <c r="K1585" s="49"/>
      <c r="L1585" s="52"/>
      <c r="M1585" s="51" t="s">
        <v>1516</v>
      </c>
      <c r="N1585" s="51"/>
      <c r="O1585" s="49" t="s">
        <v>78</v>
      </c>
      <c r="P1585" s="51" t="s">
        <v>551</v>
      </c>
      <c r="Q1585" s="51"/>
      <c r="R1585" s="111"/>
      <c r="S1585" s="111"/>
      <c r="T1585" s="120"/>
      <c r="U1585" s="55" t="s">
        <v>32</v>
      </c>
      <c r="V1585" s="52"/>
      <c r="W1585" s="49"/>
      <c r="X1585" s="52" t="s">
        <v>43</v>
      </c>
      <c r="Y1585" s="49"/>
      <c r="Z1585" s="111" t="s">
        <v>20458</v>
      </c>
      <c r="AA1585" s="51"/>
      <c r="AB1585" s="54">
        <v>2000000</v>
      </c>
      <c r="AC1585" s="54">
        <v>0</v>
      </c>
      <c r="AD1585" s="54">
        <v>0</v>
      </c>
      <c r="AE1585" s="54">
        <v>0</v>
      </c>
      <c r="AF1585" s="3">
        <f>SUM(Table2[[#This Row],[PE 2021 Obligations]],Table2[[#This Row],[ROW 2021 Obligations]],Table2[[#This Row],[Construction 2021 Obligations]],Table2[[#This Row],[Paving 2021 Obligations]])</f>
        <v>2000000</v>
      </c>
      <c r="AG1585" s="54">
        <v>7320000</v>
      </c>
      <c r="AH1585" s="54">
        <v>0</v>
      </c>
      <c r="AI1585" s="54">
        <v>0</v>
      </c>
      <c r="AJ1585" s="54">
        <v>0</v>
      </c>
      <c r="AK1585" s="54">
        <v>7320000</v>
      </c>
      <c r="AL1585" s="49"/>
    </row>
    <row r="1586" spans="1:38" ht="30" hidden="1" x14ac:dyDescent="0.25">
      <c r="A1586" s="47">
        <v>116144.01</v>
      </c>
      <c r="B1586" s="48">
        <v>3</v>
      </c>
      <c r="C1586" s="49" t="s">
        <v>73</v>
      </c>
      <c r="D1586" s="50">
        <v>41466</v>
      </c>
      <c r="E1586" s="49" t="s">
        <v>1530</v>
      </c>
      <c r="F1586" s="50">
        <v>44215</v>
      </c>
      <c r="G1586" s="49" t="s">
        <v>75</v>
      </c>
      <c r="H1586" s="51" t="s">
        <v>434</v>
      </c>
      <c r="I1586" s="49"/>
      <c r="J1586" s="49"/>
      <c r="K1586" s="49"/>
      <c r="L1586" s="52"/>
      <c r="M1586" s="51" t="s">
        <v>1531</v>
      </c>
      <c r="N1586" s="51" t="s">
        <v>1532</v>
      </c>
      <c r="O1586" s="49" t="s">
        <v>60</v>
      </c>
      <c r="P1586" s="51" t="s">
        <v>100</v>
      </c>
      <c r="Q1586" s="51"/>
      <c r="R1586" s="111"/>
      <c r="S1586" s="111"/>
      <c r="T1586" s="120"/>
      <c r="U1586" s="55" t="s">
        <v>32</v>
      </c>
      <c r="V1586" s="52"/>
      <c r="W1586" s="49"/>
      <c r="X1586" s="52" t="s">
        <v>43</v>
      </c>
      <c r="Y1586" s="49" t="s">
        <v>78</v>
      </c>
      <c r="Z1586" s="111" t="s">
        <v>20458</v>
      </c>
      <c r="AA1586" s="51"/>
      <c r="AB1586" s="54">
        <v>0</v>
      </c>
      <c r="AC1586" s="54">
        <v>0</v>
      </c>
      <c r="AD1586" s="54">
        <v>215782</v>
      </c>
      <c r="AE1586" s="54">
        <v>0</v>
      </c>
      <c r="AF1586" s="3">
        <f>SUM(Table2[[#This Row],[PE 2021 Obligations]],Table2[[#This Row],[ROW 2021 Obligations]],Table2[[#This Row],[Construction 2021 Obligations]],Table2[[#This Row],[Paving 2021 Obligations]])</f>
        <v>215782</v>
      </c>
      <c r="AG1586" s="54">
        <v>785337</v>
      </c>
      <c r="AH1586" s="54">
        <v>0</v>
      </c>
      <c r="AI1586" s="54">
        <v>830782</v>
      </c>
      <c r="AJ1586" s="54">
        <v>0</v>
      </c>
      <c r="AK1586" s="54">
        <v>1616119</v>
      </c>
      <c r="AL1586" s="49" t="s">
        <v>1533</v>
      </c>
    </row>
    <row r="1587" spans="1:38" hidden="1" x14ac:dyDescent="0.25">
      <c r="A1587" s="47">
        <v>116331.09</v>
      </c>
      <c r="B1587" s="48">
        <v>3</v>
      </c>
      <c r="C1587" s="49" t="s">
        <v>31</v>
      </c>
      <c r="D1587" s="50">
        <v>43999</v>
      </c>
      <c r="E1587" s="49" t="s">
        <v>486</v>
      </c>
      <c r="F1587" s="50">
        <v>44169</v>
      </c>
      <c r="G1587" s="49" t="s">
        <v>529</v>
      </c>
      <c r="H1587" s="51" t="s">
        <v>766</v>
      </c>
      <c r="I1587" s="49" t="s">
        <v>116</v>
      </c>
      <c r="J1587" s="49" t="s">
        <v>116</v>
      </c>
      <c r="K1587" s="49"/>
      <c r="L1587" s="52" t="s">
        <v>116</v>
      </c>
      <c r="M1587" s="51" t="s">
        <v>1566</v>
      </c>
      <c r="N1587" s="51"/>
      <c r="O1587" s="49" t="s">
        <v>151</v>
      </c>
      <c r="P1587" s="51" t="s">
        <v>757</v>
      </c>
      <c r="Q1587" s="51"/>
      <c r="R1587" s="111"/>
      <c r="S1587" s="111"/>
      <c r="T1587" s="120"/>
      <c r="U1587" s="53">
        <v>289.2</v>
      </c>
      <c r="V1587" s="50">
        <v>44141</v>
      </c>
      <c r="W1587" s="49"/>
      <c r="X1587" s="52" t="s">
        <v>43</v>
      </c>
      <c r="Y1587" s="49"/>
      <c r="Z1587" s="112" t="s">
        <v>20461</v>
      </c>
      <c r="AA1587" s="51"/>
      <c r="AB1587" s="54">
        <v>0</v>
      </c>
      <c r="AC1587" s="54">
        <v>0</v>
      </c>
      <c r="AD1587" s="54">
        <v>343804</v>
      </c>
      <c r="AE1587" s="54">
        <v>0</v>
      </c>
      <c r="AF1587" s="3">
        <f>SUM(Table2[[#This Row],[PE 2021 Obligations]],Table2[[#This Row],[ROW 2021 Obligations]],Table2[[#This Row],[Construction 2021 Obligations]],Table2[[#This Row],[Paving 2021 Obligations]])</f>
        <v>343804</v>
      </c>
      <c r="AG1587" s="54">
        <v>0</v>
      </c>
      <c r="AH1587" s="54">
        <v>0</v>
      </c>
      <c r="AI1587" s="54">
        <v>343804</v>
      </c>
      <c r="AJ1587" s="54">
        <v>0</v>
      </c>
      <c r="AK1587" s="54">
        <v>343804</v>
      </c>
      <c r="AL1587" s="49" t="s">
        <v>1567</v>
      </c>
    </row>
    <row r="1588" spans="1:38" hidden="1" x14ac:dyDescent="0.25">
      <c r="A1588" s="13">
        <v>116333.09</v>
      </c>
      <c r="B1588" s="15">
        <v>4</v>
      </c>
      <c r="C1588" s="43" t="s">
        <v>31</v>
      </c>
      <c r="D1588" s="44">
        <v>44004</v>
      </c>
      <c r="E1588" s="43" t="s">
        <v>486</v>
      </c>
      <c r="F1588" s="44">
        <v>44169</v>
      </c>
      <c r="G1588" s="43" t="s">
        <v>1568</v>
      </c>
      <c r="H1588" s="45" t="s">
        <v>186</v>
      </c>
      <c r="I1588" s="43" t="s">
        <v>148</v>
      </c>
      <c r="J1588" s="43" t="s">
        <v>148</v>
      </c>
      <c r="K1588" s="43"/>
      <c r="L1588" s="46" t="s">
        <v>149</v>
      </c>
      <c r="M1588" s="45" t="s">
        <v>1569</v>
      </c>
      <c r="N1588" s="45"/>
      <c r="O1588" s="43" t="s">
        <v>151</v>
      </c>
      <c r="P1588" s="45" t="s">
        <v>757</v>
      </c>
      <c r="Q1588" s="45"/>
      <c r="R1588" s="112"/>
      <c r="S1588" s="112"/>
      <c r="T1588" s="59"/>
      <c r="U1588" s="10">
        <v>52.7</v>
      </c>
      <c r="V1588" s="44">
        <v>44141</v>
      </c>
      <c r="W1588" s="43"/>
      <c r="X1588" s="46" t="s">
        <v>43</v>
      </c>
      <c r="Y1588" s="43"/>
      <c r="Z1588" s="127" t="s">
        <v>20457</v>
      </c>
      <c r="AA1588" s="45"/>
      <c r="AB1588" s="3">
        <v>0</v>
      </c>
      <c r="AC1588" s="3">
        <v>0</v>
      </c>
      <c r="AD1588" s="3">
        <v>197915</v>
      </c>
      <c r="AE1588" s="3">
        <v>0</v>
      </c>
      <c r="AF1588" s="3">
        <f>SUM(Table2[[#This Row],[PE 2021 Obligations]],Table2[[#This Row],[ROW 2021 Obligations]],Table2[[#This Row],[Construction 2021 Obligations]],Table2[[#This Row],[Paving 2021 Obligations]])</f>
        <v>197915</v>
      </c>
      <c r="AG1588" s="3">
        <v>0</v>
      </c>
      <c r="AH1588" s="3">
        <v>0</v>
      </c>
      <c r="AI1588" s="3">
        <v>197915</v>
      </c>
      <c r="AJ1588" s="3">
        <v>0</v>
      </c>
      <c r="AK1588" s="3">
        <v>197915</v>
      </c>
      <c r="AL1588" s="43" t="s">
        <v>1570</v>
      </c>
    </row>
    <row r="1589" spans="1:38" hidden="1" x14ac:dyDescent="0.25">
      <c r="A1589" s="47">
        <v>116334.04</v>
      </c>
      <c r="B1589" s="48">
        <v>4</v>
      </c>
      <c r="C1589" s="49" t="s">
        <v>474</v>
      </c>
      <c r="D1589" s="50">
        <v>42255</v>
      </c>
      <c r="E1589" s="49" t="s">
        <v>142</v>
      </c>
      <c r="F1589" s="50">
        <v>42762</v>
      </c>
      <c r="G1589" s="49" t="s">
        <v>32</v>
      </c>
      <c r="H1589" s="51" t="s">
        <v>186</v>
      </c>
      <c r="I1589" s="49" t="s">
        <v>116</v>
      </c>
      <c r="J1589" s="49" t="s">
        <v>116</v>
      </c>
      <c r="K1589" s="49"/>
      <c r="L1589" s="52" t="s">
        <v>116</v>
      </c>
      <c r="M1589" s="51" t="s">
        <v>1571</v>
      </c>
      <c r="N1589" s="51"/>
      <c r="O1589" s="49" t="s">
        <v>151</v>
      </c>
      <c r="P1589" s="51" t="s">
        <v>757</v>
      </c>
      <c r="Q1589" s="51"/>
      <c r="R1589" s="111"/>
      <c r="S1589" s="111"/>
      <c r="T1589" s="120"/>
      <c r="U1589" s="53">
        <v>701.13</v>
      </c>
      <c r="V1589" s="50">
        <v>42321</v>
      </c>
      <c r="W1589" s="49"/>
      <c r="X1589" s="52" t="s">
        <v>43</v>
      </c>
      <c r="Y1589" s="49"/>
      <c r="Z1589" s="127" t="s">
        <v>20461</v>
      </c>
      <c r="AA1589" s="51"/>
      <c r="AB1589" s="54">
        <v>0</v>
      </c>
      <c r="AC1589" s="54">
        <v>0</v>
      </c>
      <c r="AD1589" s="54">
        <v>-139700</v>
      </c>
      <c r="AE1589" s="54">
        <v>0</v>
      </c>
      <c r="AF1589" s="3">
        <f>SUM(Table2[[#This Row],[PE 2021 Obligations]],Table2[[#This Row],[ROW 2021 Obligations]],Table2[[#This Row],[Construction 2021 Obligations]],Table2[[#This Row],[Paving 2021 Obligations]])</f>
        <v>-139700</v>
      </c>
      <c r="AG1589" s="54">
        <v>0</v>
      </c>
      <c r="AH1589" s="54">
        <v>0</v>
      </c>
      <c r="AI1589" s="54">
        <v>406535</v>
      </c>
      <c r="AJ1589" s="54">
        <v>0</v>
      </c>
      <c r="AK1589" s="54">
        <v>406535</v>
      </c>
      <c r="AL1589" s="49" t="s">
        <v>1572</v>
      </c>
    </row>
    <row r="1590" spans="1:38" hidden="1" x14ac:dyDescent="0.25">
      <c r="A1590" s="13">
        <v>116334.09</v>
      </c>
      <c r="B1590" s="15">
        <v>4</v>
      </c>
      <c r="C1590" s="43" t="s">
        <v>31</v>
      </c>
      <c r="D1590" s="44">
        <v>44004</v>
      </c>
      <c r="E1590" s="43" t="s">
        <v>486</v>
      </c>
      <c r="F1590" s="44">
        <v>44169</v>
      </c>
      <c r="G1590" s="43" t="s">
        <v>1568</v>
      </c>
      <c r="H1590" s="45" t="s">
        <v>186</v>
      </c>
      <c r="I1590" s="43" t="s">
        <v>116</v>
      </c>
      <c r="J1590" s="43" t="s">
        <v>116</v>
      </c>
      <c r="K1590" s="43"/>
      <c r="L1590" s="46" t="s">
        <v>116</v>
      </c>
      <c r="M1590" s="45" t="s">
        <v>1573</v>
      </c>
      <c r="N1590" s="45"/>
      <c r="O1590" s="43" t="s">
        <v>151</v>
      </c>
      <c r="P1590" s="45" t="s">
        <v>757</v>
      </c>
      <c r="Q1590" s="45"/>
      <c r="R1590" s="112"/>
      <c r="S1590" s="112"/>
      <c r="T1590" s="59"/>
      <c r="U1590" s="10">
        <v>704.89</v>
      </c>
      <c r="V1590" s="44">
        <v>44141</v>
      </c>
      <c r="W1590" s="43"/>
      <c r="X1590" s="46" t="s">
        <v>43</v>
      </c>
      <c r="Y1590" s="43"/>
      <c r="Z1590" s="127" t="s">
        <v>20461</v>
      </c>
      <c r="AA1590" s="45"/>
      <c r="AB1590" s="3">
        <v>0</v>
      </c>
      <c r="AC1590" s="3">
        <v>0</v>
      </c>
      <c r="AD1590" s="3">
        <v>1047582</v>
      </c>
      <c r="AE1590" s="3">
        <v>0</v>
      </c>
      <c r="AF1590" s="3">
        <f>SUM(Table2[[#This Row],[PE 2021 Obligations]],Table2[[#This Row],[ROW 2021 Obligations]],Table2[[#This Row],[Construction 2021 Obligations]],Table2[[#This Row],[Paving 2021 Obligations]])</f>
        <v>1047582</v>
      </c>
      <c r="AG1590" s="3">
        <v>0</v>
      </c>
      <c r="AH1590" s="3">
        <v>0</v>
      </c>
      <c r="AI1590" s="3">
        <v>1047582</v>
      </c>
      <c r="AJ1590" s="3">
        <v>0</v>
      </c>
      <c r="AK1590" s="3">
        <v>1047582</v>
      </c>
      <c r="AL1590" s="43" t="s">
        <v>1574</v>
      </c>
    </row>
    <row r="1591" spans="1:38" hidden="1" x14ac:dyDescent="0.25">
      <c r="A1591" s="47">
        <v>116335.09</v>
      </c>
      <c r="B1591" s="48">
        <v>2</v>
      </c>
      <c r="C1591" s="49" t="s">
        <v>31</v>
      </c>
      <c r="D1591" s="50">
        <v>44004</v>
      </c>
      <c r="E1591" s="49" t="s">
        <v>486</v>
      </c>
      <c r="F1591" s="50">
        <v>44169</v>
      </c>
      <c r="G1591" s="49" t="s">
        <v>1568</v>
      </c>
      <c r="H1591" s="51" t="s">
        <v>1336</v>
      </c>
      <c r="I1591" s="49" t="s">
        <v>116</v>
      </c>
      <c r="J1591" s="49" t="s">
        <v>116</v>
      </c>
      <c r="K1591" s="49"/>
      <c r="L1591" s="52" t="s">
        <v>116</v>
      </c>
      <c r="M1591" s="51" t="s">
        <v>1575</v>
      </c>
      <c r="N1591" s="51"/>
      <c r="O1591" s="49" t="s">
        <v>151</v>
      </c>
      <c r="P1591" s="51" t="s">
        <v>757</v>
      </c>
      <c r="Q1591" s="51"/>
      <c r="R1591" s="111"/>
      <c r="S1591" s="111"/>
      <c r="T1591" s="120"/>
      <c r="U1591" s="53">
        <v>136.03</v>
      </c>
      <c r="V1591" s="50">
        <v>44141</v>
      </c>
      <c r="W1591" s="49"/>
      <c r="X1591" s="52" t="s">
        <v>43</v>
      </c>
      <c r="Y1591" s="49"/>
      <c r="Z1591" s="127" t="s">
        <v>20461</v>
      </c>
      <c r="AA1591" s="51"/>
      <c r="AB1591" s="54">
        <v>0</v>
      </c>
      <c r="AC1591" s="54">
        <v>0</v>
      </c>
      <c r="AD1591" s="54">
        <v>260277</v>
      </c>
      <c r="AE1591" s="54">
        <v>0</v>
      </c>
      <c r="AF1591" s="3">
        <f>SUM(Table2[[#This Row],[PE 2021 Obligations]],Table2[[#This Row],[ROW 2021 Obligations]],Table2[[#This Row],[Construction 2021 Obligations]],Table2[[#This Row],[Paving 2021 Obligations]])</f>
        <v>260277</v>
      </c>
      <c r="AG1591" s="54">
        <v>0</v>
      </c>
      <c r="AH1591" s="54">
        <v>0</v>
      </c>
      <c r="AI1591" s="54">
        <v>260277</v>
      </c>
      <c r="AJ1591" s="54">
        <v>0</v>
      </c>
      <c r="AK1591" s="54">
        <v>260277</v>
      </c>
      <c r="AL1591" s="49" t="s">
        <v>1576</v>
      </c>
    </row>
    <row r="1592" spans="1:38" hidden="1" x14ac:dyDescent="0.25">
      <c r="A1592" s="13">
        <v>116339.09</v>
      </c>
      <c r="B1592" s="15">
        <v>2</v>
      </c>
      <c r="C1592" s="43" t="s">
        <v>31</v>
      </c>
      <c r="D1592" s="44">
        <v>44004</v>
      </c>
      <c r="E1592" s="43" t="s">
        <v>486</v>
      </c>
      <c r="F1592" s="44">
        <v>44169</v>
      </c>
      <c r="G1592" s="43" t="s">
        <v>1568</v>
      </c>
      <c r="H1592" s="45" t="s">
        <v>1336</v>
      </c>
      <c r="I1592" s="43" t="s">
        <v>116</v>
      </c>
      <c r="J1592" s="43" t="s">
        <v>116</v>
      </c>
      <c r="K1592" s="43"/>
      <c r="L1592" s="46" t="s">
        <v>116</v>
      </c>
      <c r="M1592" s="45" t="s">
        <v>1577</v>
      </c>
      <c r="N1592" s="45"/>
      <c r="O1592" s="43" t="s">
        <v>151</v>
      </c>
      <c r="P1592" s="45" t="s">
        <v>757</v>
      </c>
      <c r="Q1592" s="45"/>
      <c r="R1592" s="112"/>
      <c r="S1592" s="112"/>
      <c r="T1592" s="59"/>
      <c r="U1592" s="10">
        <v>246.77</v>
      </c>
      <c r="V1592" s="44">
        <v>44141</v>
      </c>
      <c r="W1592" s="43"/>
      <c r="X1592" s="46" t="s">
        <v>43</v>
      </c>
      <c r="Y1592" s="43"/>
      <c r="Z1592" s="127" t="s">
        <v>20461</v>
      </c>
      <c r="AA1592" s="45"/>
      <c r="AB1592" s="3">
        <v>0</v>
      </c>
      <c r="AC1592" s="3">
        <v>0</v>
      </c>
      <c r="AD1592" s="3">
        <v>317909</v>
      </c>
      <c r="AE1592" s="3">
        <v>0</v>
      </c>
      <c r="AF1592" s="3">
        <f>SUM(Table2[[#This Row],[PE 2021 Obligations]],Table2[[#This Row],[ROW 2021 Obligations]],Table2[[#This Row],[Construction 2021 Obligations]],Table2[[#This Row],[Paving 2021 Obligations]])</f>
        <v>317909</v>
      </c>
      <c r="AG1592" s="3">
        <v>0</v>
      </c>
      <c r="AH1592" s="3">
        <v>0</v>
      </c>
      <c r="AI1592" s="3">
        <v>317909</v>
      </c>
      <c r="AJ1592" s="3">
        <v>0</v>
      </c>
      <c r="AK1592" s="3">
        <v>317909</v>
      </c>
      <c r="AL1592" s="43" t="s">
        <v>1578</v>
      </c>
    </row>
    <row r="1593" spans="1:38" hidden="1" x14ac:dyDescent="0.25">
      <c r="A1593" s="47">
        <v>116344.09</v>
      </c>
      <c r="B1593" s="48">
        <v>4</v>
      </c>
      <c r="C1593" s="49" t="s">
        <v>31</v>
      </c>
      <c r="D1593" s="50">
        <v>44004</v>
      </c>
      <c r="E1593" s="49" t="s">
        <v>486</v>
      </c>
      <c r="F1593" s="50">
        <v>44169</v>
      </c>
      <c r="G1593" s="49" t="s">
        <v>1568</v>
      </c>
      <c r="H1593" s="51" t="s">
        <v>186</v>
      </c>
      <c r="I1593" s="49" t="s">
        <v>116</v>
      </c>
      <c r="J1593" s="49" t="s">
        <v>116</v>
      </c>
      <c r="K1593" s="49"/>
      <c r="L1593" s="52" t="s">
        <v>116</v>
      </c>
      <c r="M1593" s="51" t="s">
        <v>1579</v>
      </c>
      <c r="N1593" s="51"/>
      <c r="O1593" s="49" t="s">
        <v>151</v>
      </c>
      <c r="P1593" s="51" t="s">
        <v>757</v>
      </c>
      <c r="Q1593" s="51"/>
      <c r="R1593" s="111"/>
      <c r="S1593" s="111"/>
      <c r="T1593" s="120"/>
      <c r="U1593" s="53">
        <v>547.41999999999996</v>
      </c>
      <c r="V1593" s="50">
        <v>44141</v>
      </c>
      <c r="W1593" s="49"/>
      <c r="X1593" s="52" t="s">
        <v>43</v>
      </c>
      <c r="Y1593" s="49"/>
      <c r="Z1593" s="127" t="s">
        <v>20461</v>
      </c>
      <c r="AA1593" s="51"/>
      <c r="AB1593" s="54">
        <v>0</v>
      </c>
      <c r="AC1593" s="54">
        <v>0</v>
      </c>
      <c r="AD1593" s="54">
        <v>823626</v>
      </c>
      <c r="AE1593" s="54">
        <v>0</v>
      </c>
      <c r="AF1593" s="3">
        <f>SUM(Table2[[#This Row],[PE 2021 Obligations]],Table2[[#This Row],[ROW 2021 Obligations]],Table2[[#This Row],[Construction 2021 Obligations]],Table2[[#This Row],[Paving 2021 Obligations]])</f>
        <v>823626</v>
      </c>
      <c r="AG1593" s="54">
        <v>0</v>
      </c>
      <c r="AH1593" s="54">
        <v>0</v>
      </c>
      <c r="AI1593" s="54">
        <v>823626</v>
      </c>
      <c r="AJ1593" s="54">
        <v>0</v>
      </c>
      <c r="AK1593" s="54">
        <v>823626</v>
      </c>
      <c r="AL1593" s="49" t="s">
        <v>1580</v>
      </c>
    </row>
    <row r="1594" spans="1:38" hidden="1" x14ac:dyDescent="0.25">
      <c r="A1594" s="13">
        <v>116349.09</v>
      </c>
      <c r="B1594" s="15">
        <v>2</v>
      </c>
      <c r="C1594" s="43" t="s">
        <v>31</v>
      </c>
      <c r="D1594" s="44">
        <v>44005</v>
      </c>
      <c r="E1594" s="43" t="s">
        <v>486</v>
      </c>
      <c r="F1594" s="44">
        <v>44169</v>
      </c>
      <c r="G1594" s="43" t="s">
        <v>1568</v>
      </c>
      <c r="H1594" s="45" t="s">
        <v>1336</v>
      </c>
      <c r="I1594" s="43" t="s">
        <v>116</v>
      </c>
      <c r="J1594" s="43" t="s">
        <v>116</v>
      </c>
      <c r="K1594" s="43"/>
      <c r="L1594" s="46" t="s">
        <v>116</v>
      </c>
      <c r="M1594" s="45" t="s">
        <v>1581</v>
      </c>
      <c r="N1594" s="45"/>
      <c r="O1594" s="43" t="s">
        <v>151</v>
      </c>
      <c r="P1594" s="45" t="s">
        <v>757</v>
      </c>
      <c r="Q1594" s="45"/>
      <c r="R1594" s="112"/>
      <c r="S1594" s="112"/>
      <c r="T1594" s="59"/>
      <c r="U1594" s="10">
        <v>253.81</v>
      </c>
      <c r="V1594" s="44">
        <v>44141</v>
      </c>
      <c r="W1594" s="43"/>
      <c r="X1594" s="46" t="s">
        <v>43</v>
      </c>
      <c r="Y1594" s="43"/>
      <c r="Z1594" s="127" t="s">
        <v>20461</v>
      </c>
      <c r="AA1594" s="45"/>
      <c r="AB1594" s="3">
        <v>0</v>
      </c>
      <c r="AC1594" s="3">
        <v>0</v>
      </c>
      <c r="AD1594" s="3">
        <v>269854</v>
      </c>
      <c r="AE1594" s="3">
        <v>0</v>
      </c>
      <c r="AF1594" s="3">
        <f>SUM(Table2[[#This Row],[PE 2021 Obligations]],Table2[[#This Row],[ROW 2021 Obligations]],Table2[[#This Row],[Construction 2021 Obligations]],Table2[[#This Row],[Paving 2021 Obligations]])</f>
        <v>269854</v>
      </c>
      <c r="AG1594" s="3">
        <v>0</v>
      </c>
      <c r="AH1594" s="3">
        <v>0</v>
      </c>
      <c r="AI1594" s="3">
        <v>269854</v>
      </c>
      <c r="AJ1594" s="3">
        <v>0</v>
      </c>
      <c r="AK1594" s="3">
        <v>269854</v>
      </c>
      <c r="AL1594" s="43" t="s">
        <v>1582</v>
      </c>
    </row>
    <row r="1595" spans="1:38" hidden="1" x14ac:dyDescent="0.25">
      <c r="A1595" s="47">
        <v>116350.09</v>
      </c>
      <c r="B1595" s="48">
        <v>2</v>
      </c>
      <c r="C1595" s="49" t="s">
        <v>31</v>
      </c>
      <c r="D1595" s="50">
        <v>44005</v>
      </c>
      <c r="E1595" s="49" t="s">
        <v>486</v>
      </c>
      <c r="F1595" s="50">
        <v>44169</v>
      </c>
      <c r="G1595" s="49" t="s">
        <v>1568</v>
      </c>
      <c r="H1595" s="51" t="s">
        <v>1336</v>
      </c>
      <c r="I1595" s="49" t="s">
        <v>148</v>
      </c>
      <c r="J1595" s="49" t="s">
        <v>148</v>
      </c>
      <c r="K1595" s="49"/>
      <c r="L1595" s="52" t="s">
        <v>149</v>
      </c>
      <c r="M1595" s="51" t="s">
        <v>1583</v>
      </c>
      <c r="N1595" s="51"/>
      <c r="O1595" s="49" t="s">
        <v>151</v>
      </c>
      <c r="P1595" s="51" t="s">
        <v>757</v>
      </c>
      <c r="Q1595" s="51"/>
      <c r="R1595" s="111"/>
      <c r="S1595" s="111"/>
      <c r="T1595" s="120"/>
      <c r="U1595" s="53">
        <v>69.97</v>
      </c>
      <c r="V1595" s="50">
        <v>44141</v>
      </c>
      <c r="W1595" s="49"/>
      <c r="X1595" s="52" t="s">
        <v>43</v>
      </c>
      <c r="Y1595" s="49"/>
      <c r="Z1595" s="127" t="s">
        <v>20457</v>
      </c>
      <c r="AA1595" s="51"/>
      <c r="AB1595" s="54">
        <v>0</v>
      </c>
      <c r="AC1595" s="54">
        <v>0</v>
      </c>
      <c r="AD1595" s="54">
        <v>316242</v>
      </c>
      <c r="AE1595" s="54">
        <v>0</v>
      </c>
      <c r="AF1595" s="3">
        <f>SUM(Table2[[#This Row],[PE 2021 Obligations]],Table2[[#This Row],[ROW 2021 Obligations]],Table2[[#This Row],[Construction 2021 Obligations]],Table2[[#This Row],[Paving 2021 Obligations]])</f>
        <v>316242</v>
      </c>
      <c r="AG1595" s="54">
        <v>0</v>
      </c>
      <c r="AH1595" s="54">
        <v>0</v>
      </c>
      <c r="AI1595" s="54">
        <v>316242</v>
      </c>
      <c r="AJ1595" s="54">
        <v>0</v>
      </c>
      <c r="AK1595" s="54">
        <v>316242</v>
      </c>
      <c r="AL1595" s="49" t="s">
        <v>1584</v>
      </c>
    </row>
    <row r="1596" spans="1:38" hidden="1" x14ac:dyDescent="0.25">
      <c r="A1596" s="13">
        <v>116351.09</v>
      </c>
      <c r="B1596" s="15">
        <v>4</v>
      </c>
      <c r="C1596" s="43" t="s">
        <v>31</v>
      </c>
      <c r="D1596" s="44">
        <v>44006</v>
      </c>
      <c r="E1596" s="43" t="s">
        <v>486</v>
      </c>
      <c r="F1596" s="44">
        <v>44169</v>
      </c>
      <c r="G1596" s="43" t="s">
        <v>1568</v>
      </c>
      <c r="H1596" s="45" t="s">
        <v>186</v>
      </c>
      <c r="I1596" s="43" t="s">
        <v>116</v>
      </c>
      <c r="J1596" s="43" t="s">
        <v>116</v>
      </c>
      <c r="K1596" s="43"/>
      <c r="L1596" s="46" t="s">
        <v>116</v>
      </c>
      <c r="M1596" s="45" t="s">
        <v>1585</v>
      </c>
      <c r="N1596" s="45"/>
      <c r="O1596" s="43" t="s">
        <v>151</v>
      </c>
      <c r="P1596" s="45" t="s">
        <v>757</v>
      </c>
      <c r="Q1596" s="45"/>
      <c r="R1596" s="112"/>
      <c r="S1596" s="112"/>
      <c r="T1596" s="59"/>
      <c r="U1596" s="10">
        <v>595.37</v>
      </c>
      <c r="V1596" s="44">
        <v>44141</v>
      </c>
      <c r="W1596" s="43"/>
      <c r="X1596" s="46" t="s">
        <v>43</v>
      </c>
      <c r="Y1596" s="43"/>
      <c r="Z1596" s="127" t="s">
        <v>20461</v>
      </c>
      <c r="AA1596" s="45"/>
      <c r="AB1596" s="3">
        <v>0</v>
      </c>
      <c r="AC1596" s="3">
        <v>0</v>
      </c>
      <c r="AD1596" s="3">
        <v>541474</v>
      </c>
      <c r="AE1596" s="3">
        <v>0</v>
      </c>
      <c r="AF1596" s="3">
        <f>SUM(Table2[[#This Row],[PE 2021 Obligations]],Table2[[#This Row],[ROW 2021 Obligations]],Table2[[#This Row],[Construction 2021 Obligations]],Table2[[#This Row],[Paving 2021 Obligations]])</f>
        <v>541474</v>
      </c>
      <c r="AG1596" s="3">
        <v>0</v>
      </c>
      <c r="AH1596" s="3">
        <v>0</v>
      </c>
      <c r="AI1596" s="3">
        <v>541474</v>
      </c>
      <c r="AJ1596" s="3">
        <v>0</v>
      </c>
      <c r="AK1596" s="3">
        <v>541474</v>
      </c>
      <c r="AL1596" s="43" t="s">
        <v>1586</v>
      </c>
    </row>
    <row r="1597" spans="1:38" hidden="1" x14ac:dyDescent="0.25">
      <c r="A1597" s="47">
        <v>116356.09</v>
      </c>
      <c r="B1597" s="48">
        <v>3</v>
      </c>
      <c r="C1597" s="49" t="s">
        <v>31</v>
      </c>
      <c r="D1597" s="50">
        <v>44006</v>
      </c>
      <c r="E1597" s="49" t="s">
        <v>486</v>
      </c>
      <c r="F1597" s="50">
        <v>44169</v>
      </c>
      <c r="G1597" s="49" t="s">
        <v>1568</v>
      </c>
      <c r="H1597" s="51" t="s">
        <v>766</v>
      </c>
      <c r="I1597" s="49"/>
      <c r="J1597" s="49"/>
      <c r="K1597" s="49"/>
      <c r="L1597" s="52"/>
      <c r="M1597" s="51" t="s">
        <v>1587</v>
      </c>
      <c r="N1597" s="51"/>
      <c r="O1597" s="49" t="s">
        <v>151</v>
      </c>
      <c r="P1597" s="51" t="s">
        <v>757</v>
      </c>
      <c r="Q1597" s="51"/>
      <c r="R1597" s="111"/>
      <c r="S1597" s="111"/>
      <c r="T1597" s="120"/>
      <c r="U1597" s="53">
        <v>198.2</v>
      </c>
      <c r="V1597" s="50">
        <v>44141</v>
      </c>
      <c r="W1597" s="49"/>
      <c r="X1597" s="52" t="s">
        <v>43</v>
      </c>
      <c r="Y1597" s="49"/>
      <c r="Z1597" s="116" t="s">
        <v>20458</v>
      </c>
      <c r="AA1597" s="51"/>
      <c r="AB1597" s="54">
        <v>0</v>
      </c>
      <c r="AC1597" s="54">
        <v>0</v>
      </c>
      <c r="AD1597" s="54">
        <v>1635082</v>
      </c>
      <c r="AE1597" s="54">
        <v>0</v>
      </c>
      <c r="AF1597" s="3">
        <f>SUM(Table2[[#This Row],[PE 2021 Obligations]],Table2[[#This Row],[ROW 2021 Obligations]],Table2[[#This Row],[Construction 2021 Obligations]],Table2[[#This Row],[Paving 2021 Obligations]])</f>
        <v>1635082</v>
      </c>
      <c r="AG1597" s="54">
        <v>0</v>
      </c>
      <c r="AH1597" s="54">
        <v>0</v>
      </c>
      <c r="AI1597" s="54">
        <v>1635082</v>
      </c>
      <c r="AJ1597" s="54">
        <v>0</v>
      </c>
      <c r="AK1597" s="54">
        <v>1635082</v>
      </c>
      <c r="AL1597" s="49" t="s">
        <v>1588</v>
      </c>
    </row>
    <row r="1598" spans="1:38" hidden="1" x14ac:dyDescent="0.25">
      <c r="A1598" s="13">
        <v>116357.09</v>
      </c>
      <c r="B1598" s="15">
        <v>3</v>
      </c>
      <c r="C1598" s="43" t="s">
        <v>31</v>
      </c>
      <c r="D1598" s="44">
        <v>44006</v>
      </c>
      <c r="E1598" s="43" t="s">
        <v>486</v>
      </c>
      <c r="F1598" s="44">
        <v>44169</v>
      </c>
      <c r="G1598" s="43" t="s">
        <v>1568</v>
      </c>
      <c r="H1598" s="45" t="s">
        <v>766</v>
      </c>
      <c r="I1598" s="43" t="s">
        <v>116</v>
      </c>
      <c r="J1598" s="43" t="s">
        <v>116</v>
      </c>
      <c r="K1598" s="43"/>
      <c r="L1598" s="46" t="s">
        <v>116</v>
      </c>
      <c r="M1598" s="45" t="s">
        <v>1589</v>
      </c>
      <c r="N1598" s="45"/>
      <c r="O1598" s="43" t="s">
        <v>151</v>
      </c>
      <c r="P1598" s="45" t="s">
        <v>757</v>
      </c>
      <c r="Q1598" s="45"/>
      <c r="R1598" s="112"/>
      <c r="S1598" s="112"/>
      <c r="T1598" s="59"/>
      <c r="U1598" s="10">
        <v>377.66</v>
      </c>
      <c r="V1598" s="44">
        <v>44141</v>
      </c>
      <c r="W1598" s="43"/>
      <c r="X1598" s="46" t="s">
        <v>43</v>
      </c>
      <c r="Y1598" s="43"/>
      <c r="Z1598" s="127" t="s">
        <v>20461</v>
      </c>
      <c r="AA1598" s="45"/>
      <c r="AB1598" s="3">
        <v>0</v>
      </c>
      <c r="AC1598" s="3">
        <v>0</v>
      </c>
      <c r="AD1598" s="3">
        <v>323355</v>
      </c>
      <c r="AE1598" s="3">
        <v>0</v>
      </c>
      <c r="AF1598" s="3">
        <f>SUM(Table2[[#This Row],[PE 2021 Obligations]],Table2[[#This Row],[ROW 2021 Obligations]],Table2[[#This Row],[Construction 2021 Obligations]],Table2[[#This Row],[Paving 2021 Obligations]])</f>
        <v>323355</v>
      </c>
      <c r="AG1598" s="3">
        <v>0</v>
      </c>
      <c r="AH1598" s="3">
        <v>0</v>
      </c>
      <c r="AI1598" s="3">
        <v>323355</v>
      </c>
      <c r="AJ1598" s="3">
        <v>0</v>
      </c>
      <c r="AK1598" s="3">
        <v>323355</v>
      </c>
      <c r="AL1598" s="43" t="s">
        <v>1590</v>
      </c>
    </row>
    <row r="1599" spans="1:38" hidden="1" x14ac:dyDescent="0.25">
      <c r="A1599" s="47">
        <v>116358.09</v>
      </c>
      <c r="B1599" s="48">
        <v>4</v>
      </c>
      <c r="C1599" s="49" t="s">
        <v>31</v>
      </c>
      <c r="D1599" s="50">
        <v>44006</v>
      </c>
      <c r="E1599" s="49" t="s">
        <v>486</v>
      </c>
      <c r="F1599" s="50">
        <v>44169</v>
      </c>
      <c r="G1599" s="49" t="s">
        <v>1568</v>
      </c>
      <c r="H1599" s="51" t="s">
        <v>186</v>
      </c>
      <c r="I1599" s="49"/>
      <c r="J1599" s="49"/>
      <c r="K1599" s="49"/>
      <c r="L1599" s="52"/>
      <c r="M1599" s="51" t="s">
        <v>1591</v>
      </c>
      <c r="N1599" s="51"/>
      <c r="O1599" s="49" t="s">
        <v>151</v>
      </c>
      <c r="P1599" s="51" t="s">
        <v>757</v>
      </c>
      <c r="Q1599" s="51"/>
      <c r="R1599" s="111"/>
      <c r="S1599" s="111"/>
      <c r="T1599" s="120"/>
      <c r="U1599" s="53">
        <v>591.86</v>
      </c>
      <c r="V1599" s="50">
        <v>44141</v>
      </c>
      <c r="W1599" s="49"/>
      <c r="X1599" s="52" t="s">
        <v>43</v>
      </c>
      <c r="Y1599" s="49"/>
      <c r="Z1599" s="116" t="s">
        <v>20458</v>
      </c>
      <c r="AA1599" s="51"/>
      <c r="AB1599" s="54">
        <v>0</v>
      </c>
      <c r="AC1599" s="54">
        <v>0</v>
      </c>
      <c r="AD1599" s="54">
        <v>697185</v>
      </c>
      <c r="AE1599" s="54">
        <v>0</v>
      </c>
      <c r="AF1599" s="3">
        <f>SUM(Table2[[#This Row],[PE 2021 Obligations]],Table2[[#This Row],[ROW 2021 Obligations]],Table2[[#This Row],[Construction 2021 Obligations]],Table2[[#This Row],[Paving 2021 Obligations]])</f>
        <v>697185</v>
      </c>
      <c r="AG1599" s="54">
        <v>0</v>
      </c>
      <c r="AH1599" s="54">
        <v>0</v>
      </c>
      <c r="AI1599" s="54">
        <v>697185</v>
      </c>
      <c r="AJ1599" s="54">
        <v>0</v>
      </c>
      <c r="AK1599" s="54">
        <v>697185</v>
      </c>
      <c r="AL1599" s="49" t="s">
        <v>1592</v>
      </c>
    </row>
    <row r="1600" spans="1:38" hidden="1" x14ac:dyDescent="0.25">
      <c r="A1600" s="13">
        <v>116359.09</v>
      </c>
      <c r="B1600" s="15">
        <v>4</v>
      </c>
      <c r="C1600" s="43" t="s">
        <v>31</v>
      </c>
      <c r="D1600" s="44">
        <v>44006</v>
      </c>
      <c r="E1600" s="43" t="s">
        <v>486</v>
      </c>
      <c r="F1600" s="44">
        <v>44169</v>
      </c>
      <c r="G1600" s="43" t="s">
        <v>1568</v>
      </c>
      <c r="H1600" s="45" t="s">
        <v>186</v>
      </c>
      <c r="I1600" s="43" t="s">
        <v>148</v>
      </c>
      <c r="J1600" s="43" t="s">
        <v>148</v>
      </c>
      <c r="K1600" s="43"/>
      <c r="L1600" s="46" t="s">
        <v>149</v>
      </c>
      <c r="M1600" s="45" t="s">
        <v>1593</v>
      </c>
      <c r="N1600" s="45"/>
      <c r="O1600" s="43" t="s">
        <v>151</v>
      </c>
      <c r="P1600" s="45" t="s">
        <v>757</v>
      </c>
      <c r="Q1600" s="45"/>
      <c r="R1600" s="112"/>
      <c r="S1600" s="112"/>
      <c r="T1600" s="59"/>
      <c r="U1600" s="10">
        <v>52.95</v>
      </c>
      <c r="V1600" s="44">
        <v>44141</v>
      </c>
      <c r="W1600" s="43"/>
      <c r="X1600" s="46" t="s">
        <v>43</v>
      </c>
      <c r="Y1600" s="43"/>
      <c r="Z1600" s="127" t="s">
        <v>20457</v>
      </c>
      <c r="AA1600" s="45"/>
      <c r="AB1600" s="3">
        <v>0</v>
      </c>
      <c r="AC1600" s="3">
        <v>0</v>
      </c>
      <c r="AD1600" s="3">
        <v>217938</v>
      </c>
      <c r="AE1600" s="3">
        <v>0</v>
      </c>
      <c r="AF1600" s="3">
        <f>SUM(Table2[[#This Row],[PE 2021 Obligations]],Table2[[#This Row],[ROW 2021 Obligations]],Table2[[#This Row],[Construction 2021 Obligations]],Table2[[#This Row],[Paving 2021 Obligations]])</f>
        <v>217938</v>
      </c>
      <c r="AG1600" s="3">
        <v>0</v>
      </c>
      <c r="AH1600" s="3">
        <v>0</v>
      </c>
      <c r="AI1600" s="3">
        <v>217938</v>
      </c>
      <c r="AJ1600" s="3">
        <v>0</v>
      </c>
      <c r="AK1600" s="3">
        <v>217938</v>
      </c>
      <c r="AL1600" s="43" t="s">
        <v>1594</v>
      </c>
    </row>
    <row r="1601" spans="1:38" hidden="1" x14ac:dyDescent="0.25">
      <c r="A1601" s="47">
        <v>116361.09</v>
      </c>
      <c r="B1601" s="48">
        <v>3</v>
      </c>
      <c r="C1601" s="49" t="s">
        <v>31</v>
      </c>
      <c r="D1601" s="50">
        <v>44006</v>
      </c>
      <c r="E1601" s="49" t="s">
        <v>486</v>
      </c>
      <c r="F1601" s="50">
        <v>44169</v>
      </c>
      <c r="G1601" s="49" t="s">
        <v>1568</v>
      </c>
      <c r="H1601" s="51" t="s">
        <v>766</v>
      </c>
      <c r="I1601" s="49"/>
      <c r="J1601" s="49"/>
      <c r="K1601" s="49"/>
      <c r="L1601" s="52"/>
      <c r="M1601" s="51" t="s">
        <v>1595</v>
      </c>
      <c r="N1601" s="51"/>
      <c r="O1601" s="49" t="s">
        <v>151</v>
      </c>
      <c r="P1601" s="51" t="s">
        <v>757</v>
      </c>
      <c r="Q1601" s="51"/>
      <c r="R1601" s="111"/>
      <c r="S1601" s="111"/>
      <c r="T1601" s="120"/>
      <c r="U1601" s="53">
        <v>57.47</v>
      </c>
      <c r="V1601" s="50">
        <v>44141</v>
      </c>
      <c r="W1601" s="49"/>
      <c r="X1601" s="52" t="s">
        <v>43</v>
      </c>
      <c r="Y1601" s="49"/>
      <c r="Z1601" s="116" t="s">
        <v>20458</v>
      </c>
      <c r="AA1601" s="51"/>
      <c r="AB1601" s="54">
        <v>0</v>
      </c>
      <c r="AC1601" s="54">
        <v>0</v>
      </c>
      <c r="AD1601" s="54">
        <v>229622</v>
      </c>
      <c r="AE1601" s="54">
        <v>0</v>
      </c>
      <c r="AF1601" s="3">
        <f>SUM(Table2[[#This Row],[PE 2021 Obligations]],Table2[[#This Row],[ROW 2021 Obligations]],Table2[[#This Row],[Construction 2021 Obligations]],Table2[[#This Row],[Paving 2021 Obligations]])</f>
        <v>229622</v>
      </c>
      <c r="AG1601" s="54">
        <v>0</v>
      </c>
      <c r="AH1601" s="54">
        <v>0</v>
      </c>
      <c r="AI1601" s="54">
        <v>229622</v>
      </c>
      <c r="AJ1601" s="54">
        <v>0</v>
      </c>
      <c r="AK1601" s="54">
        <v>229622</v>
      </c>
      <c r="AL1601" s="49" t="s">
        <v>1596</v>
      </c>
    </row>
    <row r="1602" spans="1:38" hidden="1" x14ac:dyDescent="0.25">
      <c r="A1602" s="13">
        <v>116366.09</v>
      </c>
      <c r="B1602" s="15">
        <v>3</v>
      </c>
      <c r="C1602" s="43" t="s">
        <v>31</v>
      </c>
      <c r="D1602" s="44">
        <v>44006</v>
      </c>
      <c r="E1602" s="43" t="s">
        <v>486</v>
      </c>
      <c r="F1602" s="44">
        <v>44169</v>
      </c>
      <c r="G1602" s="43" t="s">
        <v>1568</v>
      </c>
      <c r="H1602" s="45" t="s">
        <v>766</v>
      </c>
      <c r="I1602" s="43" t="s">
        <v>116</v>
      </c>
      <c r="J1602" s="43" t="s">
        <v>116</v>
      </c>
      <c r="K1602" s="43"/>
      <c r="L1602" s="46" t="s">
        <v>116</v>
      </c>
      <c r="M1602" s="45" t="s">
        <v>1597</v>
      </c>
      <c r="N1602" s="45"/>
      <c r="O1602" s="43" t="s">
        <v>151</v>
      </c>
      <c r="P1602" s="45" t="s">
        <v>757</v>
      </c>
      <c r="Q1602" s="45"/>
      <c r="R1602" s="112"/>
      <c r="S1602" s="112"/>
      <c r="T1602" s="59"/>
      <c r="U1602" s="10">
        <v>323.61</v>
      </c>
      <c r="V1602" s="44">
        <v>44141</v>
      </c>
      <c r="W1602" s="43"/>
      <c r="X1602" s="46" t="s">
        <v>43</v>
      </c>
      <c r="Y1602" s="43"/>
      <c r="Z1602" s="127" t="s">
        <v>20461</v>
      </c>
      <c r="AA1602" s="45"/>
      <c r="AB1602" s="3">
        <v>0</v>
      </c>
      <c r="AC1602" s="3">
        <v>0</v>
      </c>
      <c r="AD1602" s="3">
        <v>291076</v>
      </c>
      <c r="AE1602" s="3">
        <v>0</v>
      </c>
      <c r="AF1602" s="3">
        <f>SUM(Table2[[#This Row],[PE 2021 Obligations]],Table2[[#This Row],[ROW 2021 Obligations]],Table2[[#This Row],[Construction 2021 Obligations]],Table2[[#This Row],[Paving 2021 Obligations]])</f>
        <v>291076</v>
      </c>
      <c r="AG1602" s="3">
        <v>0</v>
      </c>
      <c r="AH1602" s="3">
        <v>0</v>
      </c>
      <c r="AI1602" s="3">
        <v>291076</v>
      </c>
      <c r="AJ1602" s="3">
        <v>0</v>
      </c>
      <c r="AK1602" s="3">
        <v>291076</v>
      </c>
      <c r="AL1602" s="43" t="s">
        <v>1598</v>
      </c>
    </row>
    <row r="1603" spans="1:38" hidden="1" x14ac:dyDescent="0.25">
      <c r="A1603" s="47">
        <v>116368.09</v>
      </c>
      <c r="B1603" s="48">
        <v>4</v>
      </c>
      <c r="C1603" s="49" t="s">
        <v>31</v>
      </c>
      <c r="D1603" s="50">
        <v>44006</v>
      </c>
      <c r="E1603" s="49" t="s">
        <v>486</v>
      </c>
      <c r="F1603" s="50">
        <v>44169</v>
      </c>
      <c r="G1603" s="49" t="s">
        <v>1568</v>
      </c>
      <c r="H1603" s="51" t="s">
        <v>186</v>
      </c>
      <c r="I1603" s="49"/>
      <c r="J1603" s="49"/>
      <c r="K1603" s="49"/>
      <c r="L1603" s="52"/>
      <c r="M1603" s="51" t="s">
        <v>1599</v>
      </c>
      <c r="N1603" s="51"/>
      <c r="O1603" s="49" t="s">
        <v>151</v>
      </c>
      <c r="P1603" s="51" t="s">
        <v>757</v>
      </c>
      <c r="Q1603" s="51"/>
      <c r="R1603" s="111"/>
      <c r="S1603" s="111"/>
      <c r="T1603" s="120"/>
      <c r="U1603" s="53">
        <v>557.91</v>
      </c>
      <c r="V1603" s="50">
        <v>44141</v>
      </c>
      <c r="W1603" s="49"/>
      <c r="X1603" s="52" t="s">
        <v>43</v>
      </c>
      <c r="Y1603" s="49"/>
      <c r="Z1603" s="116" t="s">
        <v>20458</v>
      </c>
      <c r="AA1603" s="51"/>
      <c r="AB1603" s="54">
        <v>0</v>
      </c>
      <c r="AC1603" s="54">
        <v>0</v>
      </c>
      <c r="AD1603" s="54">
        <v>1018415</v>
      </c>
      <c r="AE1603" s="54">
        <v>0</v>
      </c>
      <c r="AF1603" s="3">
        <f>SUM(Table2[[#This Row],[PE 2021 Obligations]],Table2[[#This Row],[ROW 2021 Obligations]],Table2[[#This Row],[Construction 2021 Obligations]],Table2[[#This Row],[Paving 2021 Obligations]])</f>
        <v>1018415</v>
      </c>
      <c r="AG1603" s="54">
        <v>0</v>
      </c>
      <c r="AH1603" s="54">
        <v>0</v>
      </c>
      <c r="AI1603" s="54">
        <v>1018415</v>
      </c>
      <c r="AJ1603" s="54">
        <v>0</v>
      </c>
      <c r="AK1603" s="54">
        <v>1018415</v>
      </c>
      <c r="AL1603" s="49" t="s">
        <v>1600</v>
      </c>
    </row>
    <row r="1604" spans="1:38" hidden="1" x14ac:dyDescent="0.25">
      <c r="A1604" s="13">
        <v>116375.09</v>
      </c>
      <c r="B1604" s="15">
        <v>3</v>
      </c>
      <c r="C1604" s="43" t="s">
        <v>31</v>
      </c>
      <c r="D1604" s="44">
        <v>44006</v>
      </c>
      <c r="E1604" s="43" t="s">
        <v>486</v>
      </c>
      <c r="F1604" s="44">
        <v>44169</v>
      </c>
      <c r="G1604" s="43" t="s">
        <v>1568</v>
      </c>
      <c r="H1604" s="45" t="s">
        <v>766</v>
      </c>
      <c r="I1604" s="43" t="s">
        <v>116</v>
      </c>
      <c r="J1604" s="43" t="s">
        <v>116</v>
      </c>
      <c r="K1604" s="43"/>
      <c r="L1604" s="46" t="s">
        <v>116</v>
      </c>
      <c r="M1604" s="45" t="s">
        <v>1601</v>
      </c>
      <c r="N1604" s="45"/>
      <c r="O1604" s="43" t="s">
        <v>151</v>
      </c>
      <c r="P1604" s="45" t="s">
        <v>757</v>
      </c>
      <c r="Q1604" s="45"/>
      <c r="R1604" s="112"/>
      <c r="S1604" s="112"/>
      <c r="T1604" s="59"/>
      <c r="U1604" s="10">
        <v>249</v>
      </c>
      <c r="V1604" s="44">
        <v>44141</v>
      </c>
      <c r="W1604" s="43"/>
      <c r="X1604" s="46" t="s">
        <v>43</v>
      </c>
      <c r="Y1604" s="43"/>
      <c r="Z1604" s="127" t="s">
        <v>20461</v>
      </c>
      <c r="AA1604" s="45"/>
      <c r="AB1604" s="3">
        <v>0</v>
      </c>
      <c r="AC1604" s="3">
        <v>0</v>
      </c>
      <c r="AD1604" s="3">
        <v>235724</v>
      </c>
      <c r="AE1604" s="3">
        <v>0</v>
      </c>
      <c r="AF1604" s="3">
        <f>SUM(Table2[[#This Row],[PE 2021 Obligations]],Table2[[#This Row],[ROW 2021 Obligations]],Table2[[#This Row],[Construction 2021 Obligations]],Table2[[#This Row],[Paving 2021 Obligations]])</f>
        <v>235724</v>
      </c>
      <c r="AG1604" s="3">
        <v>0</v>
      </c>
      <c r="AH1604" s="3">
        <v>0</v>
      </c>
      <c r="AI1604" s="3">
        <v>235724</v>
      </c>
      <c r="AJ1604" s="3">
        <v>0</v>
      </c>
      <c r="AK1604" s="3">
        <v>235724</v>
      </c>
      <c r="AL1604" s="43" t="s">
        <v>1602</v>
      </c>
    </row>
    <row r="1605" spans="1:38" hidden="1" x14ac:dyDescent="0.25">
      <c r="A1605" s="47">
        <v>116376.09</v>
      </c>
      <c r="B1605" s="48">
        <v>3</v>
      </c>
      <c r="C1605" s="49" t="s">
        <v>31</v>
      </c>
      <c r="D1605" s="50">
        <v>44006</v>
      </c>
      <c r="E1605" s="49" t="s">
        <v>486</v>
      </c>
      <c r="F1605" s="50">
        <v>44279</v>
      </c>
      <c r="G1605" s="49" t="s">
        <v>75</v>
      </c>
      <c r="H1605" s="51" t="s">
        <v>49</v>
      </c>
      <c r="I1605" s="49" t="s">
        <v>116</v>
      </c>
      <c r="J1605" s="49" t="s">
        <v>116</v>
      </c>
      <c r="K1605" s="49"/>
      <c r="L1605" s="52" t="s">
        <v>116</v>
      </c>
      <c r="M1605" s="51" t="s">
        <v>1603</v>
      </c>
      <c r="N1605" s="51"/>
      <c r="O1605" s="49" t="s">
        <v>151</v>
      </c>
      <c r="P1605" s="51" t="s">
        <v>757</v>
      </c>
      <c r="Q1605" s="51"/>
      <c r="R1605" s="111"/>
      <c r="S1605" s="111"/>
      <c r="T1605" s="120"/>
      <c r="U1605" s="53">
        <v>208.88</v>
      </c>
      <c r="V1605" s="50">
        <v>44141</v>
      </c>
      <c r="W1605" s="49"/>
      <c r="X1605" s="52" t="s">
        <v>43</v>
      </c>
      <c r="Y1605" s="49"/>
      <c r="Z1605" s="127" t="s">
        <v>20461</v>
      </c>
      <c r="AA1605" s="51"/>
      <c r="AB1605" s="54">
        <v>0</v>
      </c>
      <c r="AC1605" s="54">
        <v>0</v>
      </c>
      <c r="AD1605" s="54">
        <v>338401</v>
      </c>
      <c r="AE1605" s="54">
        <v>0</v>
      </c>
      <c r="AF1605" s="3">
        <f>SUM(Table2[[#This Row],[PE 2021 Obligations]],Table2[[#This Row],[ROW 2021 Obligations]],Table2[[#This Row],[Construction 2021 Obligations]],Table2[[#This Row],[Paving 2021 Obligations]])</f>
        <v>338401</v>
      </c>
      <c r="AG1605" s="54">
        <v>0</v>
      </c>
      <c r="AH1605" s="54">
        <v>0</v>
      </c>
      <c r="AI1605" s="54">
        <v>338401</v>
      </c>
      <c r="AJ1605" s="54">
        <v>0</v>
      </c>
      <c r="AK1605" s="54">
        <v>338401</v>
      </c>
      <c r="AL1605" s="49" t="s">
        <v>1604</v>
      </c>
    </row>
    <row r="1606" spans="1:38" hidden="1" x14ac:dyDescent="0.25">
      <c r="A1606" s="13">
        <v>116378.09</v>
      </c>
      <c r="B1606" s="15">
        <v>3</v>
      </c>
      <c r="C1606" s="43" t="s">
        <v>31</v>
      </c>
      <c r="D1606" s="44">
        <v>44006</v>
      </c>
      <c r="E1606" s="43" t="s">
        <v>486</v>
      </c>
      <c r="F1606" s="44">
        <v>44169</v>
      </c>
      <c r="G1606" s="43" t="s">
        <v>718</v>
      </c>
      <c r="H1606" s="45" t="s">
        <v>766</v>
      </c>
      <c r="I1606" s="43" t="s">
        <v>116</v>
      </c>
      <c r="J1606" s="43" t="s">
        <v>116</v>
      </c>
      <c r="K1606" s="43"/>
      <c r="L1606" s="46" t="s">
        <v>116</v>
      </c>
      <c r="M1606" s="45" t="s">
        <v>1605</v>
      </c>
      <c r="N1606" s="45"/>
      <c r="O1606" s="43" t="s">
        <v>151</v>
      </c>
      <c r="P1606" s="45" t="s">
        <v>757</v>
      </c>
      <c r="Q1606" s="45"/>
      <c r="R1606" s="112"/>
      <c r="S1606" s="112"/>
      <c r="T1606" s="59"/>
      <c r="U1606" s="10">
        <v>126.3</v>
      </c>
      <c r="V1606" s="44">
        <v>44141</v>
      </c>
      <c r="W1606" s="43"/>
      <c r="X1606" s="46" t="s">
        <v>43</v>
      </c>
      <c r="Y1606" s="43"/>
      <c r="Z1606" s="127" t="s">
        <v>20461</v>
      </c>
      <c r="AA1606" s="45"/>
      <c r="AB1606" s="3">
        <v>0</v>
      </c>
      <c r="AC1606" s="3">
        <v>0</v>
      </c>
      <c r="AD1606" s="3">
        <v>116987</v>
      </c>
      <c r="AE1606" s="3">
        <v>0</v>
      </c>
      <c r="AF1606" s="3">
        <f>SUM(Table2[[#This Row],[PE 2021 Obligations]],Table2[[#This Row],[ROW 2021 Obligations]],Table2[[#This Row],[Construction 2021 Obligations]],Table2[[#This Row],[Paving 2021 Obligations]])</f>
        <v>116987</v>
      </c>
      <c r="AG1606" s="3">
        <v>0</v>
      </c>
      <c r="AH1606" s="3">
        <v>0</v>
      </c>
      <c r="AI1606" s="3">
        <v>116987</v>
      </c>
      <c r="AJ1606" s="3">
        <v>0</v>
      </c>
      <c r="AK1606" s="3">
        <v>116987</v>
      </c>
      <c r="AL1606" s="43" t="s">
        <v>1606</v>
      </c>
    </row>
    <row r="1607" spans="1:38" hidden="1" x14ac:dyDescent="0.25">
      <c r="A1607" s="47">
        <v>116381.09</v>
      </c>
      <c r="B1607" s="48">
        <v>3</v>
      </c>
      <c r="C1607" s="49" t="s">
        <v>31</v>
      </c>
      <c r="D1607" s="50">
        <v>44006</v>
      </c>
      <c r="E1607" s="49" t="s">
        <v>486</v>
      </c>
      <c r="F1607" s="50">
        <v>44279</v>
      </c>
      <c r="G1607" s="49" t="s">
        <v>75</v>
      </c>
      <c r="H1607" s="51" t="s">
        <v>434</v>
      </c>
      <c r="I1607" s="49" t="s">
        <v>116</v>
      </c>
      <c r="J1607" s="49" t="s">
        <v>116</v>
      </c>
      <c r="K1607" s="49"/>
      <c r="L1607" s="52" t="s">
        <v>116</v>
      </c>
      <c r="M1607" s="51" t="s">
        <v>1607</v>
      </c>
      <c r="N1607" s="51"/>
      <c r="O1607" s="49" t="s">
        <v>151</v>
      </c>
      <c r="P1607" s="51" t="s">
        <v>757</v>
      </c>
      <c r="Q1607" s="51"/>
      <c r="R1607" s="111"/>
      <c r="S1607" s="111"/>
      <c r="T1607" s="120"/>
      <c r="U1607" s="53">
        <v>168.87</v>
      </c>
      <c r="V1607" s="50">
        <v>44141</v>
      </c>
      <c r="W1607" s="49"/>
      <c r="X1607" s="52" t="s">
        <v>43</v>
      </c>
      <c r="Y1607" s="49"/>
      <c r="Z1607" s="127" t="s">
        <v>20461</v>
      </c>
      <c r="AA1607" s="51"/>
      <c r="AB1607" s="54">
        <v>0</v>
      </c>
      <c r="AC1607" s="54">
        <v>0</v>
      </c>
      <c r="AD1607" s="54">
        <v>120709</v>
      </c>
      <c r="AE1607" s="54">
        <v>0</v>
      </c>
      <c r="AF1607" s="3">
        <f>SUM(Table2[[#This Row],[PE 2021 Obligations]],Table2[[#This Row],[ROW 2021 Obligations]],Table2[[#This Row],[Construction 2021 Obligations]],Table2[[#This Row],[Paving 2021 Obligations]])</f>
        <v>120709</v>
      </c>
      <c r="AG1607" s="54">
        <v>0</v>
      </c>
      <c r="AH1607" s="54">
        <v>0</v>
      </c>
      <c r="AI1607" s="54">
        <v>120709</v>
      </c>
      <c r="AJ1607" s="54">
        <v>0</v>
      </c>
      <c r="AK1607" s="54">
        <v>120709</v>
      </c>
      <c r="AL1607" s="49" t="s">
        <v>1608</v>
      </c>
    </row>
    <row r="1608" spans="1:38" hidden="1" x14ac:dyDescent="0.25">
      <c r="A1608" s="13">
        <v>116454</v>
      </c>
      <c r="B1608" s="15">
        <v>3</v>
      </c>
      <c r="C1608" s="43" t="s">
        <v>73</v>
      </c>
      <c r="D1608" s="44">
        <v>40833</v>
      </c>
      <c r="E1608" s="43" t="s">
        <v>1609</v>
      </c>
      <c r="F1608" s="44">
        <v>43971</v>
      </c>
      <c r="G1608" s="43" t="s">
        <v>1610</v>
      </c>
      <c r="H1608" s="45" t="s">
        <v>766</v>
      </c>
      <c r="I1608" s="43"/>
      <c r="J1608" s="43"/>
      <c r="K1608" s="43"/>
      <c r="L1608" s="46" t="s">
        <v>110</v>
      </c>
      <c r="M1608" s="45" t="s">
        <v>1611</v>
      </c>
      <c r="N1608" s="45"/>
      <c r="O1608" s="43" t="s">
        <v>1612</v>
      </c>
      <c r="P1608" s="45"/>
      <c r="Q1608" s="45"/>
      <c r="R1608" s="112"/>
      <c r="S1608" s="112"/>
      <c r="T1608" s="59"/>
      <c r="U1608" s="56" t="s">
        <v>32</v>
      </c>
      <c r="V1608" s="46"/>
      <c r="W1608" s="43"/>
      <c r="X1608" s="46" t="s">
        <v>43</v>
      </c>
      <c r="Y1608" s="43"/>
      <c r="Z1608" s="116" t="s">
        <v>20458</v>
      </c>
      <c r="AA1608" s="45"/>
      <c r="AB1608" s="3">
        <v>0</v>
      </c>
      <c r="AC1608" s="3">
        <v>0</v>
      </c>
      <c r="AD1608" s="3">
        <v>0</v>
      </c>
      <c r="AE1608" s="3">
        <v>0</v>
      </c>
      <c r="AF1608" s="3">
        <f>SUM(Table2[[#This Row],[PE 2021 Obligations]],Table2[[#This Row],[ROW 2021 Obligations]],Table2[[#This Row],[Construction 2021 Obligations]],Table2[[#This Row],[Paving 2021 Obligations]])</f>
        <v>0</v>
      </c>
      <c r="AG1608" s="3">
        <v>0</v>
      </c>
      <c r="AH1608" s="3">
        <v>0</v>
      </c>
      <c r="AI1608" s="3">
        <v>138296.57999999999</v>
      </c>
      <c r="AJ1608" s="3">
        <v>0</v>
      </c>
      <c r="AK1608" s="3">
        <v>138296.57999999999</v>
      </c>
      <c r="AL1608" s="43" t="s">
        <v>1613</v>
      </c>
    </row>
    <row r="1609" spans="1:38" hidden="1" x14ac:dyDescent="0.25">
      <c r="A1609" s="47">
        <v>116881.09</v>
      </c>
      <c r="B1609" s="48">
        <v>1</v>
      </c>
      <c r="C1609" s="49" t="s">
        <v>31</v>
      </c>
      <c r="D1609" s="50">
        <v>44064</v>
      </c>
      <c r="E1609" s="49" t="s">
        <v>176</v>
      </c>
      <c r="F1609" s="50">
        <v>44188</v>
      </c>
      <c r="G1609" s="49" t="s">
        <v>32</v>
      </c>
      <c r="H1609" s="51" t="s">
        <v>1163</v>
      </c>
      <c r="I1609" s="49"/>
      <c r="J1609" s="49"/>
      <c r="K1609" s="49"/>
      <c r="L1609" s="52"/>
      <c r="M1609" s="51" t="s">
        <v>1614</v>
      </c>
      <c r="N1609" s="51" t="s">
        <v>1615</v>
      </c>
      <c r="O1609" s="49" t="s">
        <v>151</v>
      </c>
      <c r="P1609" s="51" t="s">
        <v>1616</v>
      </c>
      <c r="Q1609" s="51"/>
      <c r="R1609" s="111"/>
      <c r="S1609" s="111"/>
      <c r="T1609" s="120"/>
      <c r="U1609" s="55" t="s">
        <v>32</v>
      </c>
      <c r="V1609" s="50">
        <v>44176</v>
      </c>
      <c r="W1609" s="49"/>
      <c r="X1609" s="52" t="s">
        <v>43</v>
      </c>
      <c r="Y1609" s="49"/>
      <c r="Z1609" s="116" t="s">
        <v>20458</v>
      </c>
      <c r="AA1609" s="51"/>
      <c r="AB1609" s="54">
        <v>0</v>
      </c>
      <c r="AC1609" s="54">
        <v>0</v>
      </c>
      <c r="AD1609" s="54">
        <v>858063</v>
      </c>
      <c r="AE1609" s="54">
        <v>0</v>
      </c>
      <c r="AF1609" s="3">
        <f>SUM(Table2[[#This Row],[PE 2021 Obligations]],Table2[[#This Row],[ROW 2021 Obligations]],Table2[[#This Row],[Construction 2021 Obligations]],Table2[[#This Row],[Paving 2021 Obligations]])</f>
        <v>858063</v>
      </c>
      <c r="AG1609" s="54">
        <v>0</v>
      </c>
      <c r="AH1609" s="54">
        <v>0</v>
      </c>
      <c r="AI1609" s="54">
        <v>858063</v>
      </c>
      <c r="AJ1609" s="54">
        <v>0</v>
      </c>
      <c r="AK1609" s="54">
        <v>858063</v>
      </c>
      <c r="AL1609" s="49" t="s">
        <v>1617</v>
      </c>
    </row>
    <row r="1610" spans="1:38" hidden="1" x14ac:dyDescent="0.25">
      <c r="A1610" s="13">
        <v>116882.09</v>
      </c>
      <c r="B1610" s="15">
        <v>1</v>
      </c>
      <c r="C1610" s="43" t="s">
        <v>31</v>
      </c>
      <c r="D1610" s="44">
        <v>44064</v>
      </c>
      <c r="E1610" s="43" t="s">
        <v>176</v>
      </c>
      <c r="F1610" s="44">
        <v>44188</v>
      </c>
      <c r="G1610" s="43" t="s">
        <v>32</v>
      </c>
      <c r="H1610" s="45" t="s">
        <v>1163</v>
      </c>
      <c r="I1610" s="43"/>
      <c r="J1610" s="43"/>
      <c r="K1610" s="43"/>
      <c r="L1610" s="46"/>
      <c r="M1610" s="45" t="s">
        <v>1618</v>
      </c>
      <c r="N1610" s="45" t="s">
        <v>1619</v>
      </c>
      <c r="O1610" s="43" t="s">
        <v>151</v>
      </c>
      <c r="P1610" s="45" t="s">
        <v>1616</v>
      </c>
      <c r="Q1610" s="45"/>
      <c r="R1610" s="112"/>
      <c r="S1610" s="112"/>
      <c r="T1610" s="59"/>
      <c r="U1610" s="56" t="s">
        <v>32</v>
      </c>
      <c r="V1610" s="44">
        <v>44176</v>
      </c>
      <c r="W1610" s="43"/>
      <c r="X1610" s="46" t="s">
        <v>43</v>
      </c>
      <c r="Y1610" s="43"/>
      <c r="Z1610" s="116" t="s">
        <v>20458</v>
      </c>
      <c r="AA1610" s="45"/>
      <c r="AB1610" s="3">
        <v>0</v>
      </c>
      <c r="AC1610" s="3">
        <v>0</v>
      </c>
      <c r="AD1610" s="3">
        <v>2770344</v>
      </c>
      <c r="AE1610" s="3">
        <v>0</v>
      </c>
      <c r="AF1610" s="3">
        <f>SUM(Table2[[#This Row],[PE 2021 Obligations]],Table2[[#This Row],[ROW 2021 Obligations]],Table2[[#This Row],[Construction 2021 Obligations]],Table2[[#This Row],[Paving 2021 Obligations]])</f>
        <v>2770344</v>
      </c>
      <c r="AG1610" s="3">
        <v>0</v>
      </c>
      <c r="AH1610" s="3">
        <v>0</v>
      </c>
      <c r="AI1610" s="3">
        <v>2770344</v>
      </c>
      <c r="AJ1610" s="3">
        <v>0</v>
      </c>
      <c r="AK1610" s="3">
        <v>2770344</v>
      </c>
      <c r="AL1610" s="43" t="s">
        <v>1620</v>
      </c>
    </row>
    <row r="1611" spans="1:38" hidden="1" x14ac:dyDescent="0.25">
      <c r="A1611" s="47">
        <v>116884.05</v>
      </c>
      <c r="B1611" s="48">
        <v>2</v>
      </c>
      <c r="C1611" s="49" t="s">
        <v>474</v>
      </c>
      <c r="D1611" s="50">
        <v>42681</v>
      </c>
      <c r="E1611" s="49" t="s">
        <v>142</v>
      </c>
      <c r="F1611" s="50">
        <v>43283</v>
      </c>
      <c r="G1611" s="49" t="s">
        <v>32</v>
      </c>
      <c r="H1611" s="51" t="s">
        <v>1336</v>
      </c>
      <c r="I1611" s="49"/>
      <c r="J1611" s="49"/>
      <c r="K1611" s="49"/>
      <c r="L1611" s="52"/>
      <c r="M1611" s="51" t="s">
        <v>1621</v>
      </c>
      <c r="N1611" s="51"/>
      <c r="O1611" s="49" t="s">
        <v>151</v>
      </c>
      <c r="P1611" s="51" t="s">
        <v>1616</v>
      </c>
      <c r="Q1611" s="51"/>
      <c r="R1611" s="111"/>
      <c r="S1611" s="111"/>
      <c r="T1611" s="120"/>
      <c r="U1611" s="53">
        <v>98.9</v>
      </c>
      <c r="V1611" s="50">
        <v>42776</v>
      </c>
      <c r="W1611" s="49"/>
      <c r="X1611" s="52" t="s">
        <v>43</v>
      </c>
      <c r="Y1611" s="49"/>
      <c r="Z1611" s="116" t="s">
        <v>20458</v>
      </c>
      <c r="AA1611" s="51"/>
      <c r="AB1611" s="54">
        <v>0</v>
      </c>
      <c r="AC1611" s="54">
        <v>0</v>
      </c>
      <c r="AD1611" s="54">
        <v>-241000</v>
      </c>
      <c r="AE1611" s="54">
        <v>0</v>
      </c>
      <c r="AF1611" s="3">
        <f>SUM(Table2[[#This Row],[PE 2021 Obligations]],Table2[[#This Row],[ROW 2021 Obligations]],Table2[[#This Row],[Construction 2021 Obligations]],Table2[[#This Row],[Paving 2021 Obligations]])</f>
        <v>-241000</v>
      </c>
      <c r="AG1611" s="54">
        <v>0</v>
      </c>
      <c r="AH1611" s="54">
        <v>0</v>
      </c>
      <c r="AI1611" s="54">
        <v>738934</v>
      </c>
      <c r="AJ1611" s="54">
        <v>0</v>
      </c>
      <c r="AK1611" s="54">
        <v>738934</v>
      </c>
      <c r="AL1611" s="49" t="s">
        <v>1622</v>
      </c>
    </row>
    <row r="1612" spans="1:38" hidden="1" x14ac:dyDescent="0.25">
      <c r="A1612" s="13">
        <v>116884.09</v>
      </c>
      <c r="B1612" s="15">
        <v>2</v>
      </c>
      <c r="C1612" s="43" t="s">
        <v>31</v>
      </c>
      <c r="D1612" s="44">
        <v>44068</v>
      </c>
      <c r="E1612" s="43" t="s">
        <v>176</v>
      </c>
      <c r="F1612" s="44">
        <v>44252</v>
      </c>
      <c r="G1612" s="43" t="s">
        <v>32</v>
      </c>
      <c r="H1612" s="45" t="s">
        <v>1336</v>
      </c>
      <c r="I1612" s="43"/>
      <c r="J1612" s="43"/>
      <c r="K1612" s="43"/>
      <c r="L1612" s="46"/>
      <c r="M1612" s="45" t="s">
        <v>1623</v>
      </c>
      <c r="N1612" s="45" t="s">
        <v>1619</v>
      </c>
      <c r="O1612" s="43" t="s">
        <v>151</v>
      </c>
      <c r="P1612" s="45" t="s">
        <v>1616</v>
      </c>
      <c r="Q1612" s="45"/>
      <c r="R1612" s="112"/>
      <c r="S1612" s="112"/>
      <c r="T1612" s="59"/>
      <c r="U1612" s="56" t="s">
        <v>32</v>
      </c>
      <c r="V1612" s="44">
        <v>44232</v>
      </c>
      <c r="W1612" s="43"/>
      <c r="X1612" s="46" t="s">
        <v>43</v>
      </c>
      <c r="Y1612" s="43"/>
      <c r="Z1612" s="116" t="s">
        <v>20458</v>
      </c>
      <c r="AA1612" s="45"/>
      <c r="AB1612" s="3">
        <v>0</v>
      </c>
      <c r="AC1612" s="3">
        <v>0</v>
      </c>
      <c r="AD1612" s="3">
        <v>2087140</v>
      </c>
      <c r="AE1612" s="3">
        <v>0</v>
      </c>
      <c r="AF1612" s="3">
        <f>SUM(Table2[[#This Row],[PE 2021 Obligations]],Table2[[#This Row],[ROW 2021 Obligations]],Table2[[#This Row],[Construction 2021 Obligations]],Table2[[#This Row],[Paving 2021 Obligations]])</f>
        <v>2087140</v>
      </c>
      <c r="AG1612" s="3">
        <v>0</v>
      </c>
      <c r="AH1612" s="3">
        <v>0</v>
      </c>
      <c r="AI1612" s="3">
        <v>2087140</v>
      </c>
      <c r="AJ1612" s="3">
        <v>0</v>
      </c>
      <c r="AK1612" s="3">
        <v>2087140</v>
      </c>
      <c r="AL1612" s="43" t="s">
        <v>1624</v>
      </c>
    </row>
    <row r="1613" spans="1:38" hidden="1" x14ac:dyDescent="0.25">
      <c r="A1613" s="47">
        <v>116886.09</v>
      </c>
      <c r="B1613" s="48">
        <v>3</v>
      </c>
      <c r="C1613" s="49" t="s">
        <v>31</v>
      </c>
      <c r="D1613" s="50">
        <v>44064</v>
      </c>
      <c r="E1613" s="49" t="s">
        <v>176</v>
      </c>
      <c r="F1613" s="50">
        <v>44188</v>
      </c>
      <c r="G1613" s="49" t="s">
        <v>32</v>
      </c>
      <c r="H1613" s="51" t="s">
        <v>766</v>
      </c>
      <c r="I1613" s="49"/>
      <c r="J1613" s="49"/>
      <c r="K1613" s="49"/>
      <c r="L1613" s="52"/>
      <c r="M1613" s="51" t="s">
        <v>1625</v>
      </c>
      <c r="N1613" s="51" t="s">
        <v>1619</v>
      </c>
      <c r="O1613" s="49" t="s">
        <v>151</v>
      </c>
      <c r="P1613" s="51" t="s">
        <v>1616</v>
      </c>
      <c r="Q1613" s="51"/>
      <c r="R1613" s="111"/>
      <c r="S1613" s="111"/>
      <c r="T1613" s="120"/>
      <c r="U1613" s="55" t="s">
        <v>32</v>
      </c>
      <c r="V1613" s="50">
        <v>44176</v>
      </c>
      <c r="W1613" s="49"/>
      <c r="X1613" s="52" t="s">
        <v>43</v>
      </c>
      <c r="Y1613" s="49"/>
      <c r="Z1613" s="116" t="s">
        <v>20458</v>
      </c>
      <c r="AA1613" s="51"/>
      <c r="AB1613" s="54">
        <v>0</v>
      </c>
      <c r="AC1613" s="54">
        <v>0</v>
      </c>
      <c r="AD1613" s="54">
        <v>2056032</v>
      </c>
      <c r="AE1613" s="54">
        <v>0</v>
      </c>
      <c r="AF1613" s="3">
        <f>SUM(Table2[[#This Row],[PE 2021 Obligations]],Table2[[#This Row],[ROW 2021 Obligations]],Table2[[#This Row],[Construction 2021 Obligations]],Table2[[#This Row],[Paving 2021 Obligations]])</f>
        <v>2056032</v>
      </c>
      <c r="AG1613" s="54">
        <v>0</v>
      </c>
      <c r="AH1613" s="54">
        <v>0</v>
      </c>
      <c r="AI1613" s="54">
        <v>2056032</v>
      </c>
      <c r="AJ1613" s="54">
        <v>0</v>
      </c>
      <c r="AK1613" s="54">
        <v>2056032</v>
      </c>
      <c r="AL1613" s="49" t="s">
        <v>1626</v>
      </c>
    </row>
    <row r="1614" spans="1:38" hidden="1" x14ac:dyDescent="0.25">
      <c r="A1614" s="13">
        <v>116888.09</v>
      </c>
      <c r="B1614" s="15">
        <v>4</v>
      </c>
      <c r="C1614" s="43" t="s">
        <v>31</v>
      </c>
      <c r="D1614" s="44">
        <v>44068</v>
      </c>
      <c r="E1614" s="43" t="s">
        <v>176</v>
      </c>
      <c r="F1614" s="44">
        <v>44252</v>
      </c>
      <c r="G1614" s="43" t="s">
        <v>32</v>
      </c>
      <c r="H1614" s="45" t="s">
        <v>186</v>
      </c>
      <c r="I1614" s="43"/>
      <c r="J1614" s="43"/>
      <c r="K1614" s="43"/>
      <c r="L1614" s="46"/>
      <c r="M1614" s="45" t="s">
        <v>1627</v>
      </c>
      <c r="N1614" s="45" t="s">
        <v>1615</v>
      </c>
      <c r="O1614" s="43" t="s">
        <v>151</v>
      </c>
      <c r="P1614" s="45" t="s">
        <v>1616</v>
      </c>
      <c r="Q1614" s="45"/>
      <c r="R1614" s="112"/>
      <c r="S1614" s="112"/>
      <c r="T1614" s="59"/>
      <c r="U1614" s="56" t="s">
        <v>32</v>
      </c>
      <c r="V1614" s="44">
        <v>44232</v>
      </c>
      <c r="W1614" s="43"/>
      <c r="X1614" s="46" t="s">
        <v>43</v>
      </c>
      <c r="Y1614" s="43"/>
      <c r="Z1614" s="116" t="s">
        <v>20458</v>
      </c>
      <c r="AA1614" s="45"/>
      <c r="AB1614" s="3">
        <v>0</v>
      </c>
      <c r="AC1614" s="3">
        <v>0</v>
      </c>
      <c r="AD1614" s="3">
        <v>1118271</v>
      </c>
      <c r="AE1614" s="3">
        <v>0</v>
      </c>
      <c r="AF1614" s="3">
        <f>SUM(Table2[[#This Row],[PE 2021 Obligations]],Table2[[#This Row],[ROW 2021 Obligations]],Table2[[#This Row],[Construction 2021 Obligations]],Table2[[#This Row],[Paving 2021 Obligations]])</f>
        <v>1118271</v>
      </c>
      <c r="AG1614" s="3">
        <v>0</v>
      </c>
      <c r="AH1614" s="3">
        <v>0</v>
      </c>
      <c r="AI1614" s="3">
        <v>1118271</v>
      </c>
      <c r="AJ1614" s="3">
        <v>0</v>
      </c>
      <c r="AK1614" s="3">
        <v>1118271</v>
      </c>
      <c r="AL1614" s="43" t="s">
        <v>1628</v>
      </c>
    </row>
    <row r="1615" spans="1:38" hidden="1" x14ac:dyDescent="0.25">
      <c r="A1615" s="47">
        <v>116889.09</v>
      </c>
      <c r="B1615" s="48">
        <v>4</v>
      </c>
      <c r="C1615" s="49" t="s">
        <v>31</v>
      </c>
      <c r="D1615" s="50">
        <v>44068</v>
      </c>
      <c r="E1615" s="49" t="s">
        <v>176</v>
      </c>
      <c r="F1615" s="50">
        <v>44252</v>
      </c>
      <c r="G1615" s="49" t="s">
        <v>32</v>
      </c>
      <c r="H1615" s="51" t="s">
        <v>186</v>
      </c>
      <c r="I1615" s="49"/>
      <c r="J1615" s="49"/>
      <c r="K1615" s="49"/>
      <c r="L1615" s="52"/>
      <c r="M1615" s="51" t="s">
        <v>1629</v>
      </c>
      <c r="N1615" s="51" t="s">
        <v>1619</v>
      </c>
      <c r="O1615" s="49" t="s">
        <v>151</v>
      </c>
      <c r="P1615" s="51" t="s">
        <v>1616</v>
      </c>
      <c r="Q1615" s="51"/>
      <c r="R1615" s="111"/>
      <c r="S1615" s="111"/>
      <c r="T1615" s="120"/>
      <c r="U1615" s="55" t="s">
        <v>32</v>
      </c>
      <c r="V1615" s="50">
        <v>44232</v>
      </c>
      <c r="W1615" s="49"/>
      <c r="X1615" s="52" t="s">
        <v>43</v>
      </c>
      <c r="Y1615" s="49"/>
      <c r="Z1615" s="116" t="s">
        <v>20458</v>
      </c>
      <c r="AA1615" s="51"/>
      <c r="AB1615" s="54">
        <v>0</v>
      </c>
      <c r="AC1615" s="54">
        <v>0</v>
      </c>
      <c r="AD1615" s="54">
        <v>1478321</v>
      </c>
      <c r="AE1615" s="54">
        <v>0</v>
      </c>
      <c r="AF1615" s="3">
        <f>SUM(Table2[[#This Row],[PE 2021 Obligations]],Table2[[#This Row],[ROW 2021 Obligations]],Table2[[#This Row],[Construction 2021 Obligations]],Table2[[#This Row],[Paving 2021 Obligations]])</f>
        <v>1478321</v>
      </c>
      <c r="AG1615" s="54">
        <v>0</v>
      </c>
      <c r="AH1615" s="54">
        <v>0</v>
      </c>
      <c r="AI1615" s="54">
        <v>1478321</v>
      </c>
      <c r="AJ1615" s="54">
        <v>0</v>
      </c>
      <c r="AK1615" s="54">
        <v>1478321</v>
      </c>
      <c r="AL1615" s="49" t="s">
        <v>1630</v>
      </c>
    </row>
    <row r="1616" spans="1:38" hidden="1" x14ac:dyDescent="0.25">
      <c r="A1616" s="13">
        <v>117137</v>
      </c>
      <c r="B1616" s="15">
        <v>4</v>
      </c>
      <c r="C1616" s="43" t="s">
        <v>73</v>
      </c>
      <c r="D1616" s="44">
        <v>40970</v>
      </c>
      <c r="E1616" s="43" t="s">
        <v>142</v>
      </c>
      <c r="F1616" s="44">
        <v>43766</v>
      </c>
      <c r="G1616" s="43" t="s">
        <v>142</v>
      </c>
      <c r="H1616" s="45" t="s">
        <v>186</v>
      </c>
      <c r="I1616" s="43"/>
      <c r="J1616" s="43"/>
      <c r="K1616" s="43"/>
      <c r="L1616" s="46"/>
      <c r="M1616" s="45" t="s">
        <v>1649</v>
      </c>
      <c r="N1616" s="45" t="s">
        <v>1650</v>
      </c>
      <c r="O1616" s="43" t="s">
        <v>151</v>
      </c>
      <c r="P1616" s="45" t="s">
        <v>198</v>
      </c>
      <c r="Q1616" s="45"/>
      <c r="R1616" s="112"/>
      <c r="S1616" s="112"/>
      <c r="T1616" s="59"/>
      <c r="U1616" s="56" t="s">
        <v>32</v>
      </c>
      <c r="V1616" s="46"/>
      <c r="W1616" s="43"/>
      <c r="X1616" s="46" t="s">
        <v>43</v>
      </c>
      <c r="Y1616" s="43"/>
      <c r="Z1616" s="116" t="s">
        <v>20458</v>
      </c>
      <c r="AA1616" s="45"/>
      <c r="AB1616" s="3">
        <v>0</v>
      </c>
      <c r="AC1616" s="3">
        <v>0</v>
      </c>
      <c r="AD1616" s="3">
        <v>709999</v>
      </c>
      <c r="AE1616" s="3">
        <v>0</v>
      </c>
      <c r="AF1616" s="3">
        <f>SUM(Table2[[#This Row],[PE 2021 Obligations]],Table2[[#This Row],[ROW 2021 Obligations]],Table2[[#This Row],[Construction 2021 Obligations]],Table2[[#This Row],[Paving 2021 Obligations]])</f>
        <v>709999</v>
      </c>
      <c r="AG1616" s="3">
        <v>1</v>
      </c>
      <c r="AH1616" s="3">
        <v>0</v>
      </c>
      <c r="AI1616" s="3">
        <v>710001</v>
      </c>
      <c r="AJ1616" s="3">
        <v>0</v>
      </c>
      <c r="AK1616" s="3">
        <v>710002</v>
      </c>
      <c r="AL1616" s="43" t="s">
        <v>1651</v>
      </c>
    </row>
    <row r="1617" spans="1:38" hidden="1" x14ac:dyDescent="0.25">
      <c r="A1617" s="47">
        <v>117229.07</v>
      </c>
      <c r="B1617" s="48">
        <v>1</v>
      </c>
      <c r="C1617" s="49" t="s">
        <v>47</v>
      </c>
      <c r="D1617" s="50">
        <v>43734</v>
      </c>
      <c r="E1617" s="49" t="s">
        <v>176</v>
      </c>
      <c r="F1617" s="50">
        <v>44348</v>
      </c>
      <c r="G1617" s="49" t="s">
        <v>142</v>
      </c>
      <c r="H1617" s="51" t="s">
        <v>1163</v>
      </c>
      <c r="I1617" s="49"/>
      <c r="J1617" s="49"/>
      <c r="K1617" s="49"/>
      <c r="L1617" s="52"/>
      <c r="M1617" s="51" t="s">
        <v>1659</v>
      </c>
      <c r="N1617" s="51" t="s">
        <v>1660</v>
      </c>
      <c r="O1617" s="49" t="s">
        <v>151</v>
      </c>
      <c r="P1617" s="51" t="s">
        <v>1616</v>
      </c>
      <c r="Q1617" s="51"/>
      <c r="R1617" s="111"/>
      <c r="S1617" s="111"/>
      <c r="T1617" s="120"/>
      <c r="U1617" s="55" t="s">
        <v>32</v>
      </c>
      <c r="V1617" s="50">
        <v>43868</v>
      </c>
      <c r="W1617" s="49"/>
      <c r="X1617" s="52" t="s">
        <v>43</v>
      </c>
      <c r="Y1617" s="49"/>
      <c r="Z1617" s="116" t="s">
        <v>20458</v>
      </c>
      <c r="AA1617" s="51"/>
      <c r="AB1617" s="54">
        <v>0</v>
      </c>
      <c r="AC1617" s="54">
        <v>0</v>
      </c>
      <c r="AD1617" s="54">
        <v>32497.13</v>
      </c>
      <c r="AE1617" s="54">
        <v>0</v>
      </c>
      <c r="AF1617" s="3">
        <f>SUM(Table2[[#This Row],[PE 2021 Obligations]],Table2[[#This Row],[ROW 2021 Obligations]],Table2[[#This Row],[Construction 2021 Obligations]],Table2[[#This Row],[Paving 2021 Obligations]])</f>
        <v>32497.13</v>
      </c>
      <c r="AG1617" s="54">
        <v>0</v>
      </c>
      <c r="AH1617" s="54">
        <v>0</v>
      </c>
      <c r="AI1617" s="54">
        <v>375236.13</v>
      </c>
      <c r="AJ1617" s="54">
        <v>0</v>
      </c>
      <c r="AK1617" s="54">
        <v>375236.13</v>
      </c>
      <c r="AL1617" s="49" t="s">
        <v>1661</v>
      </c>
    </row>
    <row r="1618" spans="1:38" hidden="1" x14ac:dyDescent="0.25">
      <c r="A1618" s="13">
        <v>117229.08</v>
      </c>
      <c r="B1618" s="15">
        <v>1</v>
      </c>
      <c r="C1618" s="43" t="s">
        <v>31</v>
      </c>
      <c r="D1618" s="44">
        <v>44067</v>
      </c>
      <c r="E1618" s="43" t="s">
        <v>176</v>
      </c>
      <c r="F1618" s="44">
        <v>44252</v>
      </c>
      <c r="G1618" s="43" t="s">
        <v>32</v>
      </c>
      <c r="H1618" s="45" t="s">
        <v>1163</v>
      </c>
      <c r="I1618" s="43"/>
      <c r="J1618" s="43"/>
      <c r="K1618" s="43"/>
      <c r="L1618" s="46"/>
      <c r="M1618" s="45" t="s">
        <v>1662</v>
      </c>
      <c r="N1618" s="45"/>
      <c r="O1618" s="43" t="s">
        <v>151</v>
      </c>
      <c r="P1618" s="45" t="s">
        <v>1616</v>
      </c>
      <c r="Q1618" s="45"/>
      <c r="R1618" s="112"/>
      <c r="S1618" s="112"/>
      <c r="T1618" s="59"/>
      <c r="U1618" s="56" t="s">
        <v>32</v>
      </c>
      <c r="V1618" s="44">
        <v>44232</v>
      </c>
      <c r="W1618" s="43"/>
      <c r="X1618" s="46" t="s">
        <v>43</v>
      </c>
      <c r="Y1618" s="43"/>
      <c r="Z1618" s="116" t="s">
        <v>20458</v>
      </c>
      <c r="AA1618" s="45"/>
      <c r="AB1618" s="3">
        <v>0</v>
      </c>
      <c r="AC1618" s="3">
        <v>0</v>
      </c>
      <c r="AD1618" s="3">
        <v>257705</v>
      </c>
      <c r="AE1618" s="3">
        <v>0</v>
      </c>
      <c r="AF1618" s="3">
        <f>SUM(Table2[[#This Row],[PE 2021 Obligations]],Table2[[#This Row],[ROW 2021 Obligations]],Table2[[#This Row],[Construction 2021 Obligations]],Table2[[#This Row],[Paving 2021 Obligations]])</f>
        <v>257705</v>
      </c>
      <c r="AG1618" s="3">
        <v>0</v>
      </c>
      <c r="AH1618" s="3">
        <v>0</v>
      </c>
      <c r="AI1618" s="3">
        <v>257705</v>
      </c>
      <c r="AJ1618" s="3">
        <v>0</v>
      </c>
      <c r="AK1618" s="3">
        <v>257705</v>
      </c>
      <c r="AL1618" s="43" t="s">
        <v>1663</v>
      </c>
    </row>
    <row r="1619" spans="1:38" hidden="1" x14ac:dyDescent="0.25">
      <c r="A1619" s="47">
        <v>117230.08</v>
      </c>
      <c r="B1619" s="48">
        <v>2</v>
      </c>
      <c r="C1619" s="49" t="s">
        <v>31</v>
      </c>
      <c r="D1619" s="50">
        <v>44067</v>
      </c>
      <c r="E1619" s="49" t="s">
        <v>176</v>
      </c>
      <c r="F1619" s="50">
        <v>44252</v>
      </c>
      <c r="G1619" s="49" t="s">
        <v>32</v>
      </c>
      <c r="H1619" s="51" t="s">
        <v>1336</v>
      </c>
      <c r="I1619" s="49"/>
      <c r="J1619" s="49"/>
      <c r="K1619" s="49"/>
      <c r="L1619" s="52"/>
      <c r="M1619" s="51" t="s">
        <v>1664</v>
      </c>
      <c r="N1619" s="51" t="s">
        <v>1665</v>
      </c>
      <c r="O1619" s="49" t="s">
        <v>151</v>
      </c>
      <c r="P1619" s="51" t="s">
        <v>1616</v>
      </c>
      <c r="Q1619" s="51"/>
      <c r="R1619" s="111"/>
      <c r="S1619" s="111"/>
      <c r="T1619" s="120"/>
      <c r="U1619" s="55" t="s">
        <v>32</v>
      </c>
      <c r="V1619" s="50">
        <v>44232</v>
      </c>
      <c r="W1619" s="49"/>
      <c r="X1619" s="52" t="s">
        <v>43</v>
      </c>
      <c r="Y1619" s="49"/>
      <c r="Z1619" s="116" t="s">
        <v>20458</v>
      </c>
      <c r="AA1619" s="51"/>
      <c r="AB1619" s="54">
        <v>0</v>
      </c>
      <c r="AC1619" s="54">
        <v>0</v>
      </c>
      <c r="AD1619" s="54">
        <v>508168</v>
      </c>
      <c r="AE1619" s="54">
        <v>0</v>
      </c>
      <c r="AF1619" s="3">
        <f>SUM(Table2[[#This Row],[PE 2021 Obligations]],Table2[[#This Row],[ROW 2021 Obligations]],Table2[[#This Row],[Construction 2021 Obligations]],Table2[[#This Row],[Paving 2021 Obligations]])</f>
        <v>508168</v>
      </c>
      <c r="AG1619" s="54">
        <v>0</v>
      </c>
      <c r="AH1619" s="54">
        <v>0</v>
      </c>
      <c r="AI1619" s="54">
        <v>508168</v>
      </c>
      <c r="AJ1619" s="54">
        <v>0</v>
      </c>
      <c r="AK1619" s="54">
        <v>508168</v>
      </c>
      <c r="AL1619" s="49" t="s">
        <v>1666</v>
      </c>
    </row>
    <row r="1620" spans="1:38" hidden="1" x14ac:dyDescent="0.25">
      <c r="A1620" s="13">
        <v>117232.08</v>
      </c>
      <c r="B1620" s="15">
        <v>3</v>
      </c>
      <c r="C1620" s="43" t="s">
        <v>31</v>
      </c>
      <c r="D1620" s="44">
        <v>44067</v>
      </c>
      <c r="E1620" s="43" t="s">
        <v>176</v>
      </c>
      <c r="F1620" s="44">
        <v>44252</v>
      </c>
      <c r="G1620" s="43" t="s">
        <v>32</v>
      </c>
      <c r="H1620" s="45" t="s">
        <v>766</v>
      </c>
      <c r="I1620" s="43"/>
      <c r="J1620" s="43"/>
      <c r="K1620" s="43"/>
      <c r="L1620" s="46"/>
      <c r="M1620" s="45" t="s">
        <v>1667</v>
      </c>
      <c r="N1620" s="45" t="s">
        <v>1665</v>
      </c>
      <c r="O1620" s="43" t="s">
        <v>151</v>
      </c>
      <c r="P1620" s="45" t="s">
        <v>1616</v>
      </c>
      <c r="Q1620" s="45"/>
      <c r="R1620" s="112"/>
      <c r="S1620" s="112"/>
      <c r="T1620" s="59"/>
      <c r="U1620" s="56" t="s">
        <v>32</v>
      </c>
      <c r="V1620" s="44">
        <v>44232</v>
      </c>
      <c r="W1620" s="43"/>
      <c r="X1620" s="46" t="s">
        <v>43</v>
      </c>
      <c r="Y1620" s="43"/>
      <c r="Z1620" s="116" t="s">
        <v>20458</v>
      </c>
      <c r="AA1620" s="45"/>
      <c r="AB1620" s="3">
        <v>0</v>
      </c>
      <c r="AC1620" s="3">
        <v>0</v>
      </c>
      <c r="AD1620" s="3">
        <v>155738</v>
      </c>
      <c r="AE1620" s="3">
        <v>0</v>
      </c>
      <c r="AF1620" s="3">
        <f>SUM(Table2[[#This Row],[PE 2021 Obligations]],Table2[[#This Row],[ROW 2021 Obligations]],Table2[[#This Row],[Construction 2021 Obligations]],Table2[[#This Row],[Paving 2021 Obligations]])</f>
        <v>155738</v>
      </c>
      <c r="AG1620" s="3">
        <v>0</v>
      </c>
      <c r="AH1620" s="3">
        <v>0</v>
      </c>
      <c r="AI1620" s="3">
        <v>155738</v>
      </c>
      <c r="AJ1620" s="3">
        <v>0</v>
      </c>
      <c r="AK1620" s="3">
        <v>155738</v>
      </c>
      <c r="AL1620" s="43" t="s">
        <v>1668</v>
      </c>
    </row>
    <row r="1621" spans="1:38" hidden="1" x14ac:dyDescent="0.25">
      <c r="A1621" s="47">
        <v>117233.08</v>
      </c>
      <c r="B1621" s="48">
        <v>4</v>
      </c>
      <c r="C1621" s="49" t="s">
        <v>31</v>
      </c>
      <c r="D1621" s="50">
        <v>44067</v>
      </c>
      <c r="E1621" s="49" t="s">
        <v>176</v>
      </c>
      <c r="F1621" s="50">
        <v>44252</v>
      </c>
      <c r="G1621" s="49" t="s">
        <v>32</v>
      </c>
      <c r="H1621" s="51" t="s">
        <v>186</v>
      </c>
      <c r="I1621" s="49"/>
      <c r="J1621" s="49"/>
      <c r="K1621" s="49"/>
      <c r="L1621" s="52"/>
      <c r="M1621" s="51" t="s">
        <v>1669</v>
      </c>
      <c r="N1621" s="51" t="s">
        <v>1665</v>
      </c>
      <c r="O1621" s="49" t="s">
        <v>151</v>
      </c>
      <c r="P1621" s="51" t="s">
        <v>1616</v>
      </c>
      <c r="Q1621" s="51"/>
      <c r="R1621" s="111"/>
      <c r="S1621" s="111"/>
      <c r="T1621" s="120"/>
      <c r="U1621" s="55" t="s">
        <v>32</v>
      </c>
      <c r="V1621" s="50">
        <v>44232</v>
      </c>
      <c r="W1621" s="49"/>
      <c r="X1621" s="52" t="s">
        <v>43</v>
      </c>
      <c r="Y1621" s="49"/>
      <c r="Z1621" s="116" t="s">
        <v>20458</v>
      </c>
      <c r="AA1621" s="51"/>
      <c r="AB1621" s="54">
        <v>0</v>
      </c>
      <c r="AC1621" s="54">
        <v>0</v>
      </c>
      <c r="AD1621" s="54">
        <v>213518</v>
      </c>
      <c r="AE1621" s="54">
        <v>0</v>
      </c>
      <c r="AF1621" s="3">
        <f>SUM(Table2[[#This Row],[PE 2021 Obligations]],Table2[[#This Row],[ROW 2021 Obligations]],Table2[[#This Row],[Construction 2021 Obligations]],Table2[[#This Row],[Paving 2021 Obligations]])</f>
        <v>213518</v>
      </c>
      <c r="AG1621" s="54">
        <v>0</v>
      </c>
      <c r="AH1621" s="54">
        <v>0</v>
      </c>
      <c r="AI1621" s="54">
        <v>213518</v>
      </c>
      <c r="AJ1621" s="54">
        <v>0</v>
      </c>
      <c r="AK1621" s="54">
        <v>213518</v>
      </c>
      <c r="AL1621" s="49" t="s">
        <v>1670</v>
      </c>
    </row>
    <row r="1622" spans="1:38" hidden="1" x14ac:dyDescent="0.25">
      <c r="A1622" s="13">
        <v>117234.03</v>
      </c>
      <c r="B1622" s="15">
        <v>4</v>
      </c>
      <c r="C1622" s="43" t="s">
        <v>47</v>
      </c>
      <c r="D1622" s="44">
        <v>43250</v>
      </c>
      <c r="E1622" s="43" t="s">
        <v>142</v>
      </c>
      <c r="F1622" s="44">
        <v>44044</v>
      </c>
      <c r="G1622" s="43" t="s">
        <v>142</v>
      </c>
      <c r="H1622" s="45" t="s">
        <v>186</v>
      </c>
      <c r="I1622" s="43"/>
      <c r="J1622" s="43"/>
      <c r="K1622" s="43"/>
      <c r="L1622" s="46"/>
      <c r="M1622" s="45" t="s">
        <v>1671</v>
      </c>
      <c r="N1622" s="45" t="s">
        <v>1672</v>
      </c>
      <c r="O1622" s="43" t="s">
        <v>151</v>
      </c>
      <c r="P1622" s="45" t="s">
        <v>198</v>
      </c>
      <c r="Q1622" s="45"/>
      <c r="R1622" s="112"/>
      <c r="S1622" s="112"/>
      <c r="T1622" s="59"/>
      <c r="U1622" s="56" t="s">
        <v>32</v>
      </c>
      <c r="V1622" s="44">
        <v>43329</v>
      </c>
      <c r="W1622" s="43"/>
      <c r="X1622" s="46" t="s">
        <v>43</v>
      </c>
      <c r="Y1622" s="43"/>
      <c r="Z1622" s="116" t="s">
        <v>20458</v>
      </c>
      <c r="AA1622" s="45"/>
      <c r="AB1622" s="3">
        <v>0</v>
      </c>
      <c r="AC1622" s="3">
        <v>0</v>
      </c>
      <c r="AD1622" s="3">
        <v>1418.88</v>
      </c>
      <c r="AE1622" s="3">
        <v>0</v>
      </c>
      <c r="AF1622" s="3">
        <f>SUM(Table2[[#This Row],[PE 2021 Obligations]],Table2[[#This Row],[ROW 2021 Obligations]],Table2[[#This Row],[Construction 2021 Obligations]],Table2[[#This Row],[Paving 2021 Obligations]])</f>
        <v>1418.88</v>
      </c>
      <c r="AG1622" s="3">
        <v>0</v>
      </c>
      <c r="AH1622" s="3">
        <v>0</v>
      </c>
      <c r="AI1622" s="3">
        <v>718828.88</v>
      </c>
      <c r="AJ1622" s="3">
        <v>0</v>
      </c>
      <c r="AK1622" s="3">
        <v>718828.88</v>
      </c>
      <c r="AL1622" s="43" t="s">
        <v>1673</v>
      </c>
    </row>
    <row r="1623" spans="1:38" hidden="1" x14ac:dyDescent="0.25">
      <c r="A1623" s="13">
        <v>117241</v>
      </c>
      <c r="B1623" s="15">
        <v>6</v>
      </c>
      <c r="C1623" s="43" t="s">
        <v>73</v>
      </c>
      <c r="D1623" s="44">
        <v>41003</v>
      </c>
      <c r="E1623" s="43" t="s">
        <v>142</v>
      </c>
      <c r="F1623" s="44">
        <v>43418</v>
      </c>
      <c r="G1623" s="43" t="s">
        <v>75</v>
      </c>
      <c r="H1623" s="45" t="s">
        <v>76</v>
      </c>
      <c r="I1623" s="43"/>
      <c r="J1623" s="43"/>
      <c r="K1623" s="43"/>
      <c r="L1623" s="46"/>
      <c r="M1623" s="45" t="s">
        <v>1676</v>
      </c>
      <c r="N1623" s="45"/>
      <c r="O1623" s="43" t="s">
        <v>78</v>
      </c>
      <c r="P1623" s="45"/>
      <c r="Q1623" s="45"/>
      <c r="R1623" s="112"/>
      <c r="S1623" s="112"/>
      <c r="T1623" s="59"/>
      <c r="U1623" s="56" t="s">
        <v>32</v>
      </c>
      <c r="V1623" s="46"/>
      <c r="W1623" s="43"/>
      <c r="X1623" s="46" t="s">
        <v>43</v>
      </c>
      <c r="Y1623" s="43"/>
      <c r="Z1623" s="116" t="s">
        <v>20458</v>
      </c>
      <c r="AA1623" s="45"/>
      <c r="AB1623" s="3">
        <v>0</v>
      </c>
      <c r="AC1623" s="3">
        <v>0</v>
      </c>
      <c r="AD1623" s="3">
        <v>600000</v>
      </c>
      <c r="AE1623" s="3">
        <v>0</v>
      </c>
      <c r="AF1623" s="3">
        <f>SUM(Table2[[#This Row],[PE 2021 Obligations]],Table2[[#This Row],[ROW 2021 Obligations]],Table2[[#This Row],[Construction 2021 Obligations]],Table2[[#This Row],[Paving 2021 Obligations]])</f>
        <v>600000</v>
      </c>
      <c r="AG1623" s="3">
        <v>0</v>
      </c>
      <c r="AH1623" s="3">
        <v>0</v>
      </c>
      <c r="AI1623" s="3">
        <v>2750000</v>
      </c>
      <c r="AJ1623" s="3">
        <v>0</v>
      </c>
      <c r="AK1623" s="3">
        <v>2750000</v>
      </c>
      <c r="AL1623" s="43" t="s">
        <v>1677</v>
      </c>
    </row>
    <row r="1624" spans="1:38" ht="45" hidden="1" x14ac:dyDescent="0.25">
      <c r="A1624" s="47">
        <v>117367.01</v>
      </c>
      <c r="B1624" s="48">
        <v>4</v>
      </c>
      <c r="C1624" s="49" t="s">
        <v>47</v>
      </c>
      <c r="D1624" s="50">
        <v>41450</v>
      </c>
      <c r="E1624" s="49" t="s">
        <v>654</v>
      </c>
      <c r="F1624" s="50">
        <v>43725</v>
      </c>
      <c r="G1624" s="49" t="s">
        <v>103</v>
      </c>
      <c r="H1624" s="51" t="s">
        <v>186</v>
      </c>
      <c r="I1624" s="49"/>
      <c r="J1624" s="49"/>
      <c r="K1624" s="49"/>
      <c r="L1624" s="52"/>
      <c r="M1624" s="51" t="s">
        <v>1678</v>
      </c>
      <c r="N1624" s="51" t="s">
        <v>1679</v>
      </c>
      <c r="O1624" s="49" t="s">
        <v>632</v>
      </c>
      <c r="P1624" s="51" t="s">
        <v>453</v>
      </c>
      <c r="Q1624" s="51"/>
      <c r="R1624" s="111"/>
      <c r="S1624" s="111"/>
      <c r="T1624" s="120"/>
      <c r="U1624" s="53">
        <v>0</v>
      </c>
      <c r="V1624" s="50">
        <v>42650</v>
      </c>
      <c r="W1624" s="49"/>
      <c r="X1624" s="52" t="s">
        <v>43</v>
      </c>
      <c r="Y1624" s="49" t="s">
        <v>1453</v>
      </c>
      <c r="Z1624" s="116" t="s">
        <v>20458</v>
      </c>
      <c r="AA1624" s="51"/>
      <c r="AB1624" s="54">
        <v>-4814.91</v>
      </c>
      <c r="AC1624" s="54">
        <v>0</v>
      </c>
      <c r="AD1624" s="54">
        <v>21840.639999999999</v>
      </c>
      <c r="AE1624" s="54">
        <v>0</v>
      </c>
      <c r="AF1624" s="3">
        <f>SUM(Table2[[#This Row],[PE 2021 Obligations]],Table2[[#This Row],[ROW 2021 Obligations]],Table2[[#This Row],[Construction 2021 Obligations]],Table2[[#This Row],[Paving 2021 Obligations]])</f>
        <v>17025.73</v>
      </c>
      <c r="AG1624" s="54">
        <v>101585.09</v>
      </c>
      <c r="AH1624" s="54">
        <v>0</v>
      </c>
      <c r="AI1624" s="54">
        <v>954215.64</v>
      </c>
      <c r="AJ1624" s="54">
        <v>0</v>
      </c>
      <c r="AK1624" s="54">
        <v>1055800.73</v>
      </c>
      <c r="AL1624" s="49" t="s">
        <v>1680</v>
      </c>
    </row>
    <row r="1625" spans="1:38" ht="30" hidden="1" x14ac:dyDescent="0.25">
      <c r="A1625" s="47">
        <v>117497.09</v>
      </c>
      <c r="B1625" s="48">
        <v>3</v>
      </c>
      <c r="C1625" s="49" t="s">
        <v>73</v>
      </c>
      <c r="D1625" s="50">
        <v>43977</v>
      </c>
      <c r="E1625" s="49" t="s">
        <v>142</v>
      </c>
      <c r="F1625" s="50">
        <v>43983</v>
      </c>
      <c r="G1625" s="49" t="s">
        <v>109</v>
      </c>
      <c r="H1625" s="51" t="s">
        <v>766</v>
      </c>
      <c r="I1625" s="49"/>
      <c r="J1625" s="49"/>
      <c r="K1625" s="49"/>
      <c r="L1625" s="52"/>
      <c r="M1625" s="51" t="s">
        <v>1685</v>
      </c>
      <c r="N1625" s="51"/>
      <c r="O1625" s="49" t="s">
        <v>151</v>
      </c>
      <c r="P1625" s="51" t="s">
        <v>551</v>
      </c>
      <c r="Q1625" s="51"/>
      <c r="R1625" s="111"/>
      <c r="S1625" s="111"/>
      <c r="T1625" s="120"/>
      <c r="U1625" s="55" t="s">
        <v>32</v>
      </c>
      <c r="V1625" s="52"/>
      <c r="W1625" s="49"/>
      <c r="X1625" s="52" t="s">
        <v>43</v>
      </c>
      <c r="Y1625" s="49"/>
      <c r="Z1625" s="116" t="s">
        <v>20458</v>
      </c>
      <c r="AA1625" s="51"/>
      <c r="AB1625" s="54">
        <v>110258</v>
      </c>
      <c r="AC1625" s="54">
        <v>0</v>
      </c>
      <c r="AD1625" s="54">
        <v>0</v>
      </c>
      <c r="AE1625" s="54">
        <v>0</v>
      </c>
      <c r="AF1625" s="3">
        <f>SUM(Table2[[#This Row],[PE 2021 Obligations]],Table2[[#This Row],[ROW 2021 Obligations]],Table2[[#This Row],[Construction 2021 Obligations]],Table2[[#This Row],[Paving 2021 Obligations]])</f>
        <v>110258</v>
      </c>
      <c r="AG1625" s="54">
        <v>110258</v>
      </c>
      <c r="AH1625" s="54">
        <v>0</v>
      </c>
      <c r="AI1625" s="54">
        <v>0</v>
      </c>
      <c r="AJ1625" s="54">
        <v>0</v>
      </c>
      <c r="AK1625" s="54">
        <v>110258</v>
      </c>
      <c r="AL1625" s="49"/>
    </row>
    <row r="1626" spans="1:38" ht="30" hidden="1" x14ac:dyDescent="0.25">
      <c r="A1626" s="13">
        <v>117498.09</v>
      </c>
      <c r="B1626" s="15">
        <v>4</v>
      </c>
      <c r="C1626" s="43" t="s">
        <v>73</v>
      </c>
      <c r="D1626" s="44">
        <v>43977</v>
      </c>
      <c r="E1626" s="43" t="s">
        <v>142</v>
      </c>
      <c r="F1626" s="44">
        <v>43983</v>
      </c>
      <c r="G1626" s="43" t="s">
        <v>109</v>
      </c>
      <c r="H1626" s="45" t="s">
        <v>186</v>
      </c>
      <c r="I1626" s="43"/>
      <c r="J1626" s="43"/>
      <c r="K1626" s="43"/>
      <c r="L1626" s="46"/>
      <c r="M1626" s="45" t="s">
        <v>1686</v>
      </c>
      <c r="N1626" s="45"/>
      <c r="O1626" s="43" t="s">
        <v>151</v>
      </c>
      <c r="P1626" s="45" t="s">
        <v>551</v>
      </c>
      <c r="Q1626" s="45"/>
      <c r="R1626" s="112"/>
      <c r="S1626" s="112"/>
      <c r="T1626" s="59"/>
      <c r="U1626" s="56" t="s">
        <v>32</v>
      </c>
      <c r="V1626" s="46"/>
      <c r="W1626" s="43"/>
      <c r="X1626" s="46" t="s">
        <v>43</v>
      </c>
      <c r="Y1626" s="43"/>
      <c r="Z1626" s="116" t="s">
        <v>20458</v>
      </c>
      <c r="AA1626" s="45"/>
      <c r="AB1626" s="3">
        <v>100601</v>
      </c>
      <c r="AC1626" s="3">
        <v>0</v>
      </c>
      <c r="AD1626" s="3">
        <v>0</v>
      </c>
      <c r="AE1626" s="3">
        <v>0</v>
      </c>
      <c r="AF1626" s="3">
        <f>SUM(Table2[[#This Row],[PE 2021 Obligations]],Table2[[#This Row],[ROW 2021 Obligations]],Table2[[#This Row],[Construction 2021 Obligations]],Table2[[#This Row],[Paving 2021 Obligations]])</f>
        <v>100601</v>
      </c>
      <c r="AG1626" s="3">
        <v>100601</v>
      </c>
      <c r="AH1626" s="3">
        <v>0</v>
      </c>
      <c r="AI1626" s="3">
        <v>0</v>
      </c>
      <c r="AJ1626" s="3">
        <v>0</v>
      </c>
      <c r="AK1626" s="3">
        <v>100601</v>
      </c>
      <c r="AL1626" s="43"/>
    </row>
    <row r="1627" spans="1:38" ht="30" hidden="1" x14ac:dyDescent="0.25">
      <c r="A1627" s="47">
        <v>117506</v>
      </c>
      <c r="B1627" s="48">
        <v>4</v>
      </c>
      <c r="C1627" s="49" t="s">
        <v>31</v>
      </c>
      <c r="D1627" s="50">
        <v>41092</v>
      </c>
      <c r="E1627" s="49" t="s">
        <v>1314</v>
      </c>
      <c r="F1627" s="50">
        <v>43952</v>
      </c>
      <c r="G1627" s="49" t="s">
        <v>1244</v>
      </c>
      <c r="H1627" s="51" t="s">
        <v>261</v>
      </c>
      <c r="I1627" s="49" t="s">
        <v>741</v>
      </c>
      <c r="J1627" s="49" t="s">
        <v>116</v>
      </c>
      <c r="K1627" s="49"/>
      <c r="L1627" s="52" t="s">
        <v>116</v>
      </c>
      <c r="M1627" s="51" t="s">
        <v>1687</v>
      </c>
      <c r="N1627" s="51" t="s">
        <v>1688</v>
      </c>
      <c r="O1627" s="49" t="s">
        <v>632</v>
      </c>
      <c r="P1627" s="51" t="s">
        <v>453</v>
      </c>
      <c r="Q1627" s="51"/>
      <c r="R1627" s="111"/>
      <c r="S1627" s="111"/>
      <c r="T1627" s="120"/>
      <c r="U1627" s="53">
        <v>0.31</v>
      </c>
      <c r="V1627" s="50">
        <v>43917</v>
      </c>
      <c r="W1627" s="49"/>
      <c r="X1627" s="52" t="s">
        <v>43</v>
      </c>
      <c r="Y1627" s="49" t="s">
        <v>78</v>
      </c>
      <c r="Z1627" s="127" t="s">
        <v>20461</v>
      </c>
      <c r="AA1627" s="51"/>
      <c r="AB1627" s="54">
        <v>-13343.15</v>
      </c>
      <c r="AC1627" s="54">
        <v>0</v>
      </c>
      <c r="AD1627" s="54">
        <v>0</v>
      </c>
      <c r="AE1627" s="54">
        <v>0</v>
      </c>
      <c r="AF1627" s="3">
        <f>SUM(Table2[[#This Row],[PE 2021 Obligations]],Table2[[#This Row],[ROW 2021 Obligations]],Table2[[#This Row],[Construction 2021 Obligations]],Table2[[#This Row],[Paving 2021 Obligations]])</f>
        <v>-13343.15</v>
      </c>
      <c r="AG1627" s="54">
        <v>7828.71</v>
      </c>
      <c r="AH1627" s="54">
        <v>0</v>
      </c>
      <c r="AI1627" s="54">
        <v>17000</v>
      </c>
      <c r="AJ1627" s="54">
        <v>0</v>
      </c>
      <c r="AK1627" s="54">
        <v>24828.71</v>
      </c>
      <c r="AL1627" s="49" t="s">
        <v>1689</v>
      </c>
    </row>
    <row r="1628" spans="1:38" hidden="1" x14ac:dyDescent="0.25">
      <c r="A1628" s="47">
        <v>117545.11</v>
      </c>
      <c r="B1628" s="48">
        <v>1</v>
      </c>
      <c r="C1628" s="49" t="s">
        <v>31</v>
      </c>
      <c r="D1628" s="50">
        <v>44103</v>
      </c>
      <c r="E1628" s="49" t="s">
        <v>176</v>
      </c>
      <c r="F1628" s="50">
        <v>44299</v>
      </c>
      <c r="G1628" s="49" t="s">
        <v>109</v>
      </c>
      <c r="H1628" s="51" t="s">
        <v>1163</v>
      </c>
      <c r="I1628" s="49"/>
      <c r="J1628" s="49"/>
      <c r="K1628" s="49"/>
      <c r="L1628" s="52"/>
      <c r="M1628" s="51" t="s">
        <v>1693</v>
      </c>
      <c r="N1628" s="51" t="s">
        <v>1694</v>
      </c>
      <c r="O1628" s="49" t="s">
        <v>151</v>
      </c>
      <c r="P1628" s="51" t="s">
        <v>1695</v>
      </c>
      <c r="Q1628" s="51"/>
      <c r="R1628" s="111"/>
      <c r="S1628" s="111"/>
      <c r="T1628" s="120"/>
      <c r="U1628" s="55" t="s">
        <v>32</v>
      </c>
      <c r="V1628" s="50">
        <v>44281</v>
      </c>
      <c r="W1628" s="49"/>
      <c r="X1628" s="52" t="s">
        <v>43</v>
      </c>
      <c r="Y1628" s="49"/>
      <c r="Z1628" s="116" t="s">
        <v>20458</v>
      </c>
      <c r="AA1628" s="51"/>
      <c r="AB1628" s="54">
        <v>0</v>
      </c>
      <c r="AC1628" s="54">
        <v>0</v>
      </c>
      <c r="AD1628" s="54">
        <v>3881700</v>
      </c>
      <c r="AE1628" s="54">
        <v>0</v>
      </c>
      <c r="AF1628" s="3">
        <f>SUM(Table2[[#This Row],[PE 2021 Obligations]],Table2[[#This Row],[ROW 2021 Obligations]],Table2[[#This Row],[Construction 2021 Obligations]],Table2[[#This Row],[Paving 2021 Obligations]])</f>
        <v>3881700</v>
      </c>
      <c r="AG1628" s="54">
        <v>0</v>
      </c>
      <c r="AH1628" s="54">
        <v>0</v>
      </c>
      <c r="AI1628" s="54">
        <v>3881700</v>
      </c>
      <c r="AJ1628" s="54">
        <v>0</v>
      </c>
      <c r="AK1628" s="54">
        <v>3881700</v>
      </c>
      <c r="AL1628" s="49" t="s">
        <v>1696</v>
      </c>
    </row>
    <row r="1629" spans="1:38" hidden="1" x14ac:dyDescent="0.25">
      <c r="A1629" s="13">
        <v>117546.02</v>
      </c>
      <c r="B1629" s="15">
        <v>2</v>
      </c>
      <c r="C1629" s="43" t="s">
        <v>474</v>
      </c>
      <c r="D1629" s="44">
        <v>41387</v>
      </c>
      <c r="E1629" s="43" t="s">
        <v>142</v>
      </c>
      <c r="F1629" s="44">
        <v>42815</v>
      </c>
      <c r="G1629" s="43" t="s">
        <v>109</v>
      </c>
      <c r="H1629" s="45" t="s">
        <v>1336</v>
      </c>
      <c r="I1629" s="43"/>
      <c r="J1629" s="43"/>
      <c r="K1629" s="43"/>
      <c r="L1629" s="46"/>
      <c r="M1629" s="45" t="s">
        <v>1697</v>
      </c>
      <c r="N1629" s="45"/>
      <c r="O1629" s="43" t="s">
        <v>151</v>
      </c>
      <c r="P1629" s="45" t="s">
        <v>1695</v>
      </c>
      <c r="Q1629" s="45"/>
      <c r="R1629" s="112"/>
      <c r="S1629" s="112"/>
      <c r="T1629" s="59"/>
      <c r="U1629" s="56" t="s">
        <v>32</v>
      </c>
      <c r="V1629" s="44">
        <v>41614</v>
      </c>
      <c r="W1629" s="43"/>
      <c r="X1629" s="46" t="s">
        <v>43</v>
      </c>
      <c r="Y1629" s="43"/>
      <c r="Z1629" s="116" t="s">
        <v>20458</v>
      </c>
      <c r="AA1629" s="45"/>
      <c r="AB1629" s="3">
        <v>0</v>
      </c>
      <c r="AC1629" s="3">
        <v>0</v>
      </c>
      <c r="AD1629" s="3">
        <v>-155000</v>
      </c>
      <c r="AE1629" s="3">
        <v>0</v>
      </c>
      <c r="AF1629" s="3">
        <f>SUM(Table2[[#This Row],[PE 2021 Obligations]],Table2[[#This Row],[ROW 2021 Obligations]],Table2[[#This Row],[Construction 2021 Obligations]],Table2[[#This Row],[Paving 2021 Obligations]])</f>
        <v>-155000</v>
      </c>
      <c r="AG1629" s="3">
        <v>0</v>
      </c>
      <c r="AH1629" s="3">
        <v>0</v>
      </c>
      <c r="AI1629" s="3">
        <v>148353</v>
      </c>
      <c r="AJ1629" s="3">
        <v>0</v>
      </c>
      <c r="AK1629" s="3">
        <v>148353</v>
      </c>
      <c r="AL1629" s="43" t="s">
        <v>1698</v>
      </c>
    </row>
    <row r="1630" spans="1:38" hidden="1" x14ac:dyDescent="0.25">
      <c r="A1630" s="47">
        <v>117546.03</v>
      </c>
      <c r="B1630" s="48">
        <v>2</v>
      </c>
      <c r="C1630" s="49" t="s">
        <v>474</v>
      </c>
      <c r="D1630" s="50">
        <v>41387</v>
      </c>
      <c r="E1630" s="49" t="s">
        <v>142</v>
      </c>
      <c r="F1630" s="50">
        <v>42815</v>
      </c>
      <c r="G1630" s="49" t="s">
        <v>109</v>
      </c>
      <c r="H1630" s="51" t="s">
        <v>1336</v>
      </c>
      <c r="I1630" s="49"/>
      <c r="J1630" s="49"/>
      <c r="K1630" s="49"/>
      <c r="L1630" s="52"/>
      <c r="M1630" s="51" t="s">
        <v>1699</v>
      </c>
      <c r="N1630" s="51"/>
      <c r="O1630" s="49" t="s">
        <v>151</v>
      </c>
      <c r="P1630" s="51" t="s">
        <v>1695</v>
      </c>
      <c r="Q1630" s="51"/>
      <c r="R1630" s="111"/>
      <c r="S1630" s="111"/>
      <c r="T1630" s="120"/>
      <c r="U1630" s="55" t="s">
        <v>32</v>
      </c>
      <c r="V1630" s="50">
        <v>41614</v>
      </c>
      <c r="W1630" s="49"/>
      <c r="X1630" s="52" t="s">
        <v>43</v>
      </c>
      <c r="Y1630" s="49"/>
      <c r="Z1630" s="116" t="s">
        <v>20458</v>
      </c>
      <c r="AA1630" s="51"/>
      <c r="AB1630" s="54">
        <v>0</v>
      </c>
      <c r="AC1630" s="54">
        <v>0</v>
      </c>
      <c r="AD1630" s="54">
        <v>-452579</v>
      </c>
      <c r="AE1630" s="54">
        <v>0</v>
      </c>
      <c r="AF1630" s="3">
        <f>SUM(Table2[[#This Row],[PE 2021 Obligations]],Table2[[#This Row],[ROW 2021 Obligations]],Table2[[#This Row],[Construction 2021 Obligations]],Table2[[#This Row],[Paving 2021 Obligations]])</f>
        <v>-452579</v>
      </c>
      <c r="AG1630" s="54">
        <v>0</v>
      </c>
      <c r="AH1630" s="54">
        <v>0</v>
      </c>
      <c r="AI1630" s="54">
        <v>2067922</v>
      </c>
      <c r="AJ1630" s="54">
        <v>0</v>
      </c>
      <c r="AK1630" s="54">
        <v>2067922</v>
      </c>
      <c r="AL1630" s="49" t="s">
        <v>1700</v>
      </c>
    </row>
    <row r="1631" spans="1:38" hidden="1" x14ac:dyDescent="0.25">
      <c r="A1631" s="13">
        <v>117546.05</v>
      </c>
      <c r="B1631" s="15">
        <v>2</v>
      </c>
      <c r="C1631" s="43" t="s">
        <v>47</v>
      </c>
      <c r="D1631" s="44">
        <v>42011</v>
      </c>
      <c r="E1631" s="43" t="s">
        <v>142</v>
      </c>
      <c r="F1631" s="44">
        <v>44045</v>
      </c>
      <c r="G1631" s="43" t="s">
        <v>142</v>
      </c>
      <c r="H1631" s="45" t="s">
        <v>1336</v>
      </c>
      <c r="I1631" s="43"/>
      <c r="J1631" s="43"/>
      <c r="K1631" s="43"/>
      <c r="L1631" s="46"/>
      <c r="M1631" s="45" t="s">
        <v>1701</v>
      </c>
      <c r="N1631" s="45" t="s">
        <v>1702</v>
      </c>
      <c r="O1631" s="43" t="s">
        <v>151</v>
      </c>
      <c r="P1631" s="45" t="s">
        <v>1695</v>
      </c>
      <c r="Q1631" s="45"/>
      <c r="R1631" s="112"/>
      <c r="S1631" s="112"/>
      <c r="T1631" s="59"/>
      <c r="U1631" s="56" t="s">
        <v>32</v>
      </c>
      <c r="V1631" s="44">
        <v>42090</v>
      </c>
      <c r="W1631" s="43"/>
      <c r="X1631" s="46" t="s">
        <v>43</v>
      </c>
      <c r="Y1631" s="43"/>
      <c r="Z1631" s="116" t="s">
        <v>20458</v>
      </c>
      <c r="AA1631" s="45"/>
      <c r="AB1631" s="3">
        <v>0</v>
      </c>
      <c r="AC1631" s="3">
        <v>0</v>
      </c>
      <c r="AD1631" s="3">
        <v>23269.29</v>
      </c>
      <c r="AE1631" s="3">
        <v>0</v>
      </c>
      <c r="AF1631" s="3">
        <f>SUM(Table2[[#This Row],[PE 2021 Obligations]],Table2[[#This Row],[ROW 2021 Obligations]],Table2[[#This Row],[Construction 2021 Obligations]],Table2[[#This Row],[Paving 2021 Obligations]])</f>
        <v>23269.29</v>
      </c>
      <c r="AG1631" s="3">
        <v>0</v>
      </c>
      <c r="AH1631" s="3">
        <v>0</v>
      </c>
      <c r="AI1631" s="3">
        <v>1936378.44</v>
      </c>
      <c r="AJ1631" s="3">
        <v>0</v>
      </c>
      <c r="AK1631" s="3">
        <v>1936378.44</v>
      </c>
      <c r="AL1631" s="43" t="s">
        <v>1703</v>
      </c>
    </row>
    <row r="1632" spans="1:38" hidden="1" x14ac:dyDescent="0.25">
      <c r="A1632" s="47">
        <v>117546.11</v>
      </c>
      <c r="B1632" s="48">
        <v>2</v>
      </c>
      <c r="C1632" s="49" t="s">
        <v>31</v>
      </c>
      <c r="D1632" s="50">
        <v>44103</v>
      </c>
      <c r="E1632" s="49" t="s">
        <v>176</v>
      </c>
      <c r="F1632" s="50">
        <v>44299</v>
      </c>
      <c r="G1632" s="49" t="s">
        <v>32</v>
      </c>
      <c r="H1632" s="51" t="s">
        <v>1336</v>
      </c>
      <c r="I1632" s="49"/>
      <c r="J1632" s="49"/>
      <c r="K1632" s="49"/>
      <c r="L1632" s="52"/>
      <c r="M1632" s="51" t="s">
        <v>1704</v>
      </c>
      <c r="N1632" s="51" t="s">
        <v>1694</v>
      </c>
      <c r="O1632" s="49" t="s">
        <v>151</v>
      </c>
      <c r="P1632" s="51" t="s">
        <v>1695</v>
      </c>
      <c r="Q1632" s="51"/>
      <c r="R1632" s="111"/>
      <c r="S1632" s="111"/>
      <c r="T1632" s="120"/>
      <c r="U1632" s="55" t="s">
        <v>32</v>
      </c>
      <c r="V1632" s="50">
        <v>44281</v>
      </c>
      <c r="W1632" s="49"/>
      <c r="X1632" s="52" t="s">
        <v>43</v>
      </c>
      <c r="Y1632" s="49"/>
      <c r="Z1632" s="116" t="s">
        <v>20458</v>
      </c>
      <c r="AA1632" s="51"/>
      <c r="AB1632" s="54">
        <v>0</v>
      </c>
      <c r="AC1632" s="54">
        <v>0</v>
      </c>
      <c r="AD1632" s="54">
        <v>5607647</v>
      </c>
      <c r="AE1632" s="54">
        <v>0</v>
      </c>
      <c r="AF1632" s="3">
        <f>SUM(Table2[[#This Row],[PE 2021 Obligations]],Table2[[#This Row],[ROW 2021 Obligations]],Table2[[#This Row],[Construction 2021 Obligations]],Table2[[#This Row],[Paving 2021 Obligations]])</f>
        <v>5607647</v>
      </c>
      <c r="AG1632" s="54">
        <v>0</v>
      </c>
      <c r="AH1632" s="54">
        <v>0</v>
      </c>
      <c r="AI1632" s="54">
        <v>5607647</v>
      </c>
      <c r="AJ1632" s="54">
        <v>0</v>
      </c>
      <c r="AK1632" s="54">
        <v>5607647</v>
      </c>
      <c r="AL1632" s="49" t="s">
        <v>1705</v>
      </c>
    </row>
    <row r="1633" spans="1:38" hidden="1" x14ac:dyDescent="0.25">
      <c r="A1633" s="13">
        <v>117547.12</v>
      </c>
      <c r="B1633" s="15">
        <v>3</v>
      </c>
      <c r="C1633" s="43" t="s">
        <v>31</v>
      </c>
      <c r="D1633" s="44">
        <v>44103</v>
      </c>
      <c r="E1633" s="43" t="s">
        <v>176</v>
      </c>
      <c r="F1633" s="44">
        <v>44299</v>
      </c>
      <c r="G1633" s="43" t="s">
        <v>109</v>
      </c>
      <c r="H1633" s="45" t="s">
        <v>766</v>
      </c>
      <c r="I1633" s="43"/>
      <c r="J1633" s="43"/>
      <c r="K1633" s="43"/>
      <c r="L1633" s="46"/>
      <c r="M1633" s="45" t="s">
        <v>1706</v>
      </c>
      <c r="N1633" s="45" t="s">
        <v>1694</v>
      </c>
      <c r="O1633" s="43" t="s">
        <v>151</v>
      </c>
      <c r="P1633" s="45" t="s">
        <v>1695</v>
      </c>
      <c r="Q1633" s="45"/>
      <c r="R1633" s="112"/>
      <c r="S1633" s="112"/>
      <c r="T1633" s="59"/>
      <c r="U1633" s="56" t="s">
        <v>32</v>
      </c>
      <c r="V1633" s="44">
        <v>44281</v>
      </c>
      <c r="W1633" s="43"/>
      <c r="X1633" s="46" t="s">
        <v>43</v>
      </c>
      <c r="Y1633" s="43"/>
      <c r="Z1633" s="116" t="s">
        <v>20458</v>
      </c>
      <c r="AA1633" s="45"/>
      <c r="AB1633" s="3">
        <v>0</v>
      </c>
      <c r="AC1633" s="3">
        <v>0</v>
      </c>
      <c r="AD1633" s="3">
        <v>6545802</v>
      </c>
      <c r="AE1633" s="3">
        <v>0</v>
      </c>
      <c r="AF1633" s="3">
        <f>SUM(Table2[[#This Row],[PE 2021 Obligations]],Table2[[#This Row],[ROW 2021 Obligations]],Table2[[#This Row],[Construction 2021 Obligations]],Table2[[#This Row],[Paving 2021 Obligations]])</f>
        <v>6545802</v>
      </c>
      <c r="AG1633" s="3">
        <v>0</v>
      </c>
      <c r="AH1633" s="3">
        <v>0</v>
      </c>
      <c r="AI1633" s="3">
        <v>6545802</v>
      </c>
      <c r="AJ1633" s="3">
        <v>0</v>
      </c>
      <c r="AK1633" s="3">
        <v>6545802</v>
      </c>
      <c r="AL1633" s="43" t="s">
        <v>1707</v>
      </c>
    </row>
    <row r="1634" spans="1:38" hidden="1" x14ac:dyDescent="0.25">
      <c r="A1634" s="47">
        <v>117549.05</v>
      </c>
      <c r="B1634" s="48">
        <v>4</v>
      </c>
      <c r="C1634" s="49" t="s">
        <v>47</v>
      </c>
      <c r="D1634" s="50">
        <v>42011</v>
      </c>
      <c r="E1634" s="49" t="s">
        <v>142</v>
      </c>
      <c r="F1634" s="50">
        <v>43713</v>
      </c>
      <c r="G1634" s="49" t="s">
        <v>176</v>
      </c>
      <c r="H1634" s="51" t="s">
        <v>186</v>
      </c>
      <c r="I1634" s="49"/>
      <c r="J1634" s="49"/>
      <c r="K1634" s="49"/>
      <c r="L1634" s="52"/>
      <c r="M1634" s="51" t="s">
        <v>1708</v>
      </c>
      <c r="N1634" s="51" t="s">
        <v>1709</v>
      </c>
      <c r="O1634" s="49" t="s">
        <v>151</v>
      </c>
      <c r="P1634" s="51" t="s">
        <v>1695</v>
      </c>
      <c r="Q1634" s="51"/>
      <c r="R1634" s="111"/>
      <c r="S1634" s="111"/>
      <c r="T1634" s="120"/>
      <c r="U1634" s="55" t="s">
        <v>32</v>
      </c>
      <c r="V1634" s="50">
        <v>42195</v>
      </c>
      <c r="W1634" s="49"/>
      <c r="X1634" s="52" t="s">
        <v>43</v>
      </c>
      <c r="Y1634" s="49"/>
      <c r="Z1634" s="116" t="s">
        <v>20458</v>
      </c>
      <c r="AA1634" s="51"/>
      <c r="AB1634" s="54">
        <v>0</v>
      </c>
      <c r="AC1634" s="54">
        <v>0</v>
      </c>
      <c r="AD1634" s="54">
        <v>1371.21</v>
      </c>
      <c r="AE1634" s="54">
        <v>0</v>
      </c>
      <c r="AF1634" s="3">
        <f>SUM(Table2[[#This Row],[PE 2021 Obligations]],Table2[[#This Row],[ROW 2021 Obligations]],Table2[[#This Row],[Construction 2021 Obligations]],Table2[[#This Row],[Paving 2021 Obligations]])</f>
        <v>1371.21</v>
      </c>
      <c r="AG1634" s="54">
        <v>0</v>
      </c>
      <c r="AH1634" s="54">
        <v>0</v>
      </c>
      <c r="AI1634" s="54">
        <v>1400847.58</v>
      </c>
      <c r="AJ1634" s="54">
        <v>0</v>
      </c>
      <c r="AK1634" s="54">
        <v>1400847.58</v>
      </c>
      <c r="AL1634" s="49" t="s">
        <v>1710</v>
      </c>
    </row>
    <row r="1635" spans="1:38" ht="30" hidden="1" x14ac:dyDescent="0.25">
      <c r="A1635" s="13">
        <v>117628</v>
      </c>
      <c r="B1635" s="15">
        <v>6</v>
      </c>
      <c r="C1635" s="43" t="s">
        <v>73</v>
      </c>
      <c r="D1635" s="44">
        <v>41124</v>
      </c>
      <c r="E1635" s="43" t="s">
        <v>142</v>
      </c>
      <c r="F1635" s="44">
        <v>43419</v>
      </c>
      <c r="G1635" s="43" t="s">
        <v>75</v>
      </c>
      <c r="H1635" s="45" t="s">
        <v>76</v>
      </c>
      <c r="I1635" s="43"/>
      <c r="J1635" s="43"/>
      <c r="K1635" s="43"/>
      <c r="L1635" s="46"/>
      <c r="M1635" s="45" t="s">
        <v>1711</v>
      </c>
      <c r="N1635" s="45"/>
      <c r="O1635" s="43" t="s">
        <v>151</v>
      </c>
      <c r="P1635" s="45" t="s">
        <v>152</v>
      </c>
      <c r="Q1635" s="45"/>
      <c r="R1635" s="112"/>
      <c r="S1635" s="112"/>
      <c r="T1635" s="59"/>
      <c r="U1635" s="56" t="s">
        <v>32</v>
      </c>
      <c r="V1635" s="46"/>
      <c r="W1635" s="43"/>
      <c r="X1635" s="46" t="s">
        <v>43</v>
      </c>
      <c r="Y1635" s="43"/>
      <c r="Z1635" s="116" t="s">
        <v>20458</v>
      </c>
      <c r="AA1635" s="45"/>
      <c r="AB1635" s="3">
        <v>0</v>
      </c>
      <c r="AC1635" s="3">
        <v>0</v>
      </c>
      <c r="AD1635" s="3">
        <v>-573482.12</v>
      </c>
      <c r="AE1635" s="3">
        <v>0</v>
      </c>
      <c r="AF1635" s="3">
        <f>SUM(Table2[[#This Row],[PE 2021 Obligations]],Table2[[#This Row],[ROW 2021 Obligations]],Table2[[#This Row],[Construction 2021 Obligations]],Table2[[#This Row],[Paving 2021 Obligations]])</f>
        <v>-573482.12</v>
      </c>
      <c r="AG1635" s="3">
        <v>0</v>
      </c>
      <c r="AH1635" s="3">
        <v>0</v>
      </c>
      <c r="AI1635" s="3">
        <v>232092.44</v>
      </c>
      <c r="AJ1635" s="3">
        <v>0</v>
      </c>
      <c r="AK1635" s="3">
        <v>232092.44</v>
      </c>
      <c r="AL1635" s="43" t="s">
        <v>1712</v>
      </c>
    </row>
    <row r="1636" spans="1:38" hidden="1" x14ac:dyDescent="0.25">
      <c r="A1636" s="47">
        <v>117647</v>
      </c>
      <c r="B1636" s="48">
        <v>1</v>
      </c>
      <c r="C1636" s="49" t="s">
        <v>73</v>
      </c>
      <c r="D1636" s="50">
        <v>41127</v>
      </c>
      <c r="E1636" s="49" t="s">
        <v>142</v>
      </c>
      <c r="F1636" s="50">
        <v>44174</v>
      </c>
      <c r="G1636" s="49" t="s">
        <v>142</v>
      </c>
      <c r="H1636" s="51" t="s">
        <v>238</v>
      </c>
      <c r="I1636" s="49"/>
      <c r="J1636" s="49"/>
      <c r="K1636" s="49"/>
      <c r="L1636" s="52"/>
      <c r="M1636" s="51" t="s">
        <v>1713</v>
      </c>
      <c r="N1636" s="51"/>
      <c r="O1636" s="49" t="s">
        <v>78</v>
      </c>
      <c r="P1636" s="51" t="s">
        <v>144</v>
      </c>
      <c r="Q1636" s="51"/>
      <c r="R1636" s="111"/>
      <c r="S1636" s="111"/>
      <c r="T1636" s="120"/>
      <c r="U1636" s="55" t="s">
        <v>32</v>
      </c>
      <c r="V1636" s="52"/>
      <c r="W1636" s="49"/>
      <c r="X1636" s="52" t="s">
        <v>43</v>
      </c>
      <c r="Y1636" s="49"/>
      <c r="Z1636" s="116" t="s">
        <v>20458</v>
      </c>
      <c r="AA1636" s="51"/>
      <c r="AB1636" s="54">
        <v>0</v>
      </c>
      <c r="AC1636" s="54">
        <v>0</v>
      </c>
      <c r="AD1636" s="54">
        <v>300000</v>
      </c>
      <c r="AE1636" s="54">
        <v>0</v>
      </c>
      <c r="AF1636" s="3">
        <f>SUM(Table2[[#This Row],[PE 2021 Obligations]],Table2[[#This Row],[ROW 2021 Obligations]],Table2[[#This Row],[Construction 2021 Obligations]],Table2[[#This Row],[Paving 2021 Obligations]])</f>
        <v>300000</v>
      </c>
      <c r="AG1636" s="54">
        <v>0</v>
      </c>
      <c r="AH1636" s="54">
        <v>0</v>
      </c>
      <c r="AI1636" s="54">
        <v>600000</v>
      </c>
      <c r="AJ1636" s="54">
        <v>0</v>
      </c>
      <c r="AK1636" s="54">
        <v>600000</v>
      </c>
      <c r="AL1636" s="49" t="s">
        <v>1714</v>
      </c>
    </row>
    <row r="1637" spans="1:38" hidden="1" x14ac:dyDescent="0.25">
      <c r="A1637" s="13">
        <v>117649</v>
      </c>
      <c r="B1637" s="15">
        <v>1</v>
      </c>
      <c r="C1637" s="43" t="s">
        <v>73</v>
      </c>
      <c r="D1637" s="44">
        <v>41127</v>
      </c>
      <c r="E1637" s="43" t="s">
        <v>142</v>
      </c>
      <c r="F1637" s="44">
        <v>44365</v>
      </c>
      <c r="G1637" s="43" t="s">
        <v>109</v>
      </c>
      <c r="H1637" s="45" t="s">
        <v>317</v>
      </c>
      <c r="I1637" s="43"/>
      <c r="J1637" s="43"/>
      <c r="K1637" s="43"/>
      <c r="L1637" s="46"/>
      <c r="M1637" s="45" t="s">
        <v>1715</v>
      </c>
      <c r="N1637" s="45" t="s">
        <v>1295</v>
      </c>
      <c r="O1637" s="43" t="s">
        <v>78</v>
      </c>
      <c r="P1637" s="45" t="s">
        <v>144</v>
      </c>
      <c r="Q1637" s="45"/>
      <c r="R1637" s="112"/>
      <c r="S1637" s="112"/>
      <c r="T1637" s="59"/>
      <c r="U1637" s="56" t="s">
        <v>32</v>
      </c>
      <c r="V1637" s="44">
        <v>44365</v>
      </c>
      <c r="W1637" s="43"/>
      <c r="X1637" s="46" t="s">
        <v>43</v>
      </c>
      <c r="Y1637" s="43"/>
      <c r="Z1637" s="116" t="s">
        <v>20458</v>
      </c>
      <c r="AA1637" s="45"/>
      <c r="AB1637" s="3">
        <v>0</v>
      </c>
      <c r="AC1637" s="3">
        <v>0</v>
      </c>
      <c r="AD1637" s="3">
        <v>165700</v>
      </c>
      <c r="AE1637" s="3">
        <v>0</v>
      </c>
      <c r="AF1637" s="3">
        <f>SUM(Table2[[#This Row],[PE 2021 Obligations]],Table2[[#This Row],[ROW 2021 Obligations]],Table2[[#This Row],[Construction 2021 Obligations]],Table2[[#This Row],[Paving 2021 Obligations]])</f>
        <v>165700</v>
      </c>
      <c r="AG1637" s="3">
        <v>0</v>
      </c>
      <c r="AH1637" s="3">
        <v>0</v>
      </c>
      <c r="AI1637" s="3">
        <v>325700</v>
      </c>
      <c r="AJ1637" s="3">
        <v>0</v>
      </c>
      <c r="AK1637" s="3">
        <v>325700</v>
      </c>
      <c r="AL1637" s="43" t="s">
        <v>1716</v>
      </c>
    </row>
    <row r="1638" spans="1:38" ht="30" hidden="1" x14ac:dyDescent="0.25">
      <c r="A1638" s="47">
        <v>117650</v>
      </c>
      <c r="B1638" s="48">
        <v>1</v>
      </c>
      <c r="C1638" s="49" t="s">
        <v>73</v>
      </c>
      <c r="D1638" s="50">
        <v>41127</v>
      </c>
      <c r="E1638" s="49" t="s">
        <v>142</v>
      </c>
      <c r="F1638" s="50">
        <v>44126</v>
      </c>
      <c r="G1638" s="49" t="s">
        <v>142</v>
      </c>
      <c r="H1638" s="51" t="s">
        <v>359</v>
      </c>
      <c r="I1638" s="49"/>
      <c r="J1638" s="49"/>
      <c r="K1638" s="49"/>
      <c r="L1638" s="52"/>
      <c r="M1638" s="51" t="s">
        <v>1717</v>
      </c>
      <c r="N1638" s="51" t="s">
        <v>1718</v>
      </c>
      <c r="O1638" s="49" t="s">
        <v>78</v>
      </c>
      <c r="P1638" s="51" t="s">
        <v>144</v>
      </c>
      <c r="Q1638" s="51"/>
      <c r="R1638" s="111"/>
      <c r="S1638" s="111"/>
      <c r="T1638" s="120"/>
      <c r="U1638" s="55" t="s">
        <v>32</v>
      </c>
      <c r="V1638" s="52"/>
      <c r="W1638" s="49"/>
      <c r="X1638" s="52" t="s">
        <v>43</v>
      </c>
      <c r="Y1638" s="49"/>
      <c r="Z1638" s="116" t="s">
        <v>20458</v>
      </c>
      <c r="AA1638" s="51"/>
      <c r="AB1638" s="54">
        <v>0</v>
      </c>
      <c r="AC1638" s="54">
        <v>0</v>
      </c>
      <c r="AD1638" s="54">
        <v>112800</v>
      </c>
      <c r="AE1638" s="54">
        <v>0</v>
      </c>
      <c r="AF1638" s="3">
        <f>SUM(Table2[[#This Row],[PE 2021 Obligations]],Table2[[#This Row],[ROW 2021 Obligations]],Table2[[#This Row],[Construction 2021 Obligations]],Table2[[#This Row],[Paving 2021 Obligations]])</f>
        <v>112800</v>
      </c>
      <c r="AG1638" s="54">
        <v>0</v>
      </c>
      <c r="AH1638" s="54">
        <v>0</v>
      </c>
      <c r="AI1638" s="54">
        <v>412800</v>
      </c>
      <c r="AJ1638" s="54">
        <v>0</v>
      </c>
      <c r="AK1638" s="54">
        <v>412800</v>
      </c>
      <c r="AL1638" s="49" t="s">
        <v>1719</v>
      </c>
    </row>
    <row r="1639" spans="1:38" ht="30" hidden="1" x14ac:dyDescent="0.25">
      <c r="A1639" s="13">
        <v>117818</v>
      </c>
      <c r="B1639" s="15">
        <v>1</v>
      </c>
      <c r="C1639" s="43" t="s">
        <v>47</v>
      </c>
      <c r="D1639" s="44">
        <v>41150</v>
      </c>
      <c r="E1639" s="43" t="s">
        <v>654</v>
      </c>
      <c r="F1639" s="44">
        <v>42551</v>
      </c>
      <c r="G1639" s="43" t="s">
        <v>103</v>
      </c>
      <c r="H1639" s="45" t="s">
        <v>196</v>
      </c>
      <c r="I1639" s="43" t="s">
        <v>1720</v>
      </c>
      <c r="J1639" s="43" t="s">
        <v>116</v>
      </c>
      <c r="K1639" s="43"/>
      <c r="L1639" s="46" t="s">
        <v>116</v>
      </c>
      <c r="M1639" s="45" t="s">
        <v>1721</v>
      </c>
      <c r="N1639" s="45" t="s">
        <v>1722</v>
      </c>
      <c r="O1639" s="43" t="s">
        <v>78</v>
      </c>
      <c r="P1639" s="45" t="s">
        <v>1723</v>
      </c>
      <c r="Q1639" s="45"/>
      <c r="R1639" s="112"/>
      <c r="S1639" s="112"/>
      <c r="T1639" s="59"/>
      <c r="U1639" s="10">
        <v>6.49</v>
      </c>
      <c r="V1639" s="46"/>
      <c r="W1639" s="43"/>
      <c r="X1639" s="46" t="s">
        <v>43</v>
      </c>
      <c r="Y1639" s="43" t="s">
        <v>78</v>
      </c>
      <c r="Z1639" s="127" t="s">
        <v>20461</v>
      </c>
      <c r="AA1639" s="45"/>
      <c r="AB1639" s="3">
        <v>100.18</v>
      </c>
      <c r="AC1639" s="3">
        <v>0</v>
      </c>
      <c r="AD1639" s="3">
        <v>0</v>
      </c>
      <c r="AE1639" s="3">
        <v>0</v>
      </c>
      <c r="AF1639" s="3">
        <f>SUM(Table2[[#This Row],[PE 2021 Obligations]],Table2[[#This Row],[ROW 2021 Obligations]],Table2[[#This Row],[Construction 2021 Obligations]],Table2[[#This Row],[Paving 2021 Obligations]])</f>
        <v>100.18</v>
      </c>
      <c r="AG1639" s="3">
        <v>1101.94</v>
      </c>
      <c r="AH1639" s="3">
        <v>0</v>
      </c>
      <c r="AI1639" s="3">
        <v>0</v>
      </c>
      <c r="AJ1639" s="3">
        <v>0</v>
      </c>
      <c r="AK1639" s="3">
        <v>1101.94</v>
      </c>
      <c r="AL1639" s="43"/>
    </row>
    <row r="1640" spans="1:38" hidden="1" x14ac:dyDescent="0.25">
      <c r="A1640" s="13">
        <v>117871</v>
      </c>
      <c r="B1640" s="15">
        <v>4</v>
      </c>
      <c r="C1640" s="43" t="s">
        <v>73</v>
      </c>
      <c r="D1640" s="44">
        <v>41166</v>
      </c>
      <c r="E1640" s="43" t="s">
        <v>1173</v>
      </c>
      <c r="F1640" s="44">
        <v>42223</v>
      </c>
      <c r="G1640" s="43" t="s">
        <v>1510</v>
      </c>
      <c r="H1640" s="45" t="s">
        <v>634</v>
      </c>
      <c r="I1640" s="43"/>
      <c r="J1640" s="43"/>
      <c r="K1640" s="43"/>
      <c r="L1640" s="46"/>
      <c r="M1640" s="45" t="s">
        <v>1727</v>
      </c>
      <c r="N1640" s="45"/>
      <c r="O1640" s="43" t="s">
        <v>1171</v>
      </c>
      <c r="P1640" s="45" t="s">
        <v>1062</v>
      </c>
      <c r="Q1640" s="45"/>
      <c r="R1640" s="112"/>
      <c r="S1640" s="112"/>
      <c r="T1640" s="59"/>
      <c r="U1640" s="56" t="s">
        <v>32</v>
      </c>
      <c r="V1640" s="46"/>
      <c r="W1640" s="43"/>
      <c r="X1640" s="46" t="s">
        <v>43</v>
      </c>
      <c r="Y1640" s="43"/>
      <c r="Z1640" s="116" t="s">
        <v>20458</v>
      </c>
      <c r="AA1640" s="45"/>
      <c r="AB1640" s="3">
        <v>0</v>
      </c>
      <c r="AC1640" s="3">
        <v>0</v>
      </c>
      <c r="AD1640" s="3">
        <v>0</v>
      </c>
      <c r="AE1640" s="3">
        <v>0</v>
      </c>
      <c r="AF1640" s="3">
        <f>SUM(Table2[[#This Row],[PE 2021 Obligations]],Table2[[#This Row],[ROW 2021 Obligations]],Table2[[#This Row],[Construction 2021 Obligations]],Table2[[#This Row],[Paving 2021 Obligations]])</f>
        <v>0</v>
      </c>
      <c r="AG1640" s="3">
        <v>0</v>
      </c>
      <c r="AH1640" s="3">
        <v>0</v>
      </c>
      <c r="AI1640" s="3">
        <v>160204.9</v>
      </c>
      <c r="AJ1640" s="3">
        <v>0</v>
      </c>
      <c r="AK1640" s="3">
        <v>160204.9</v>
      </c>
      <c r="AL1640" s="43" t="s">
        <v>1728</v>
      </c>
    </row>
    <row r="1641" spans="1:38" hidden="1" x14ac:dyDescent="0.25">
      <c r="A1641" s="13">
        <v>118302</v>
      </c>
      <c r="B1641" s="15">
        <v>1</v>
      </c>
      <c r="C1641" s="43" t="s">
        <v>47</v>
      </c>
      <c r="D1641" s="44">
        <v>41227</v>
      </c>
      <c r="E1641" s="43" t="s">
        <v>142</v>
      </c>
      <c r="F1641" s="44">
        <v>43403</v>
      </c>
      <c r="G1641" s="43" t="s">
        <v>142</v>
      </c>
      <c r="H1641" s="45" t="s">
        <v>1163</v>
      </c>
      <c r="I1641" s="43"/>
      <c r="J1641" s="43"/>
      <c r="K1641" s="43"/>
      <c r="L1641" s="46"/>
      <c r="M1641" s="45" t="s">
        <v>1742</v>
      </c>
      <c r="N1641" s="45"/>
      <c r="O1641" s="43" t="s">
        <v>151</v>
      </c>
      <c r="P1641" s="45" t="s">
        <v>1616</v>
      </c>
      <c r="Q1641" s="45"/>
      <c r="R1641" s="112"/>
      <c r="S1641" s="112"/>
      <c r="T1641" s="59"/>
      <c r="U1641" s="56" t="s">
        <v>32</v>
      </c>
      <c r="V1641" s="44">
        <v>41320</v>
      </c>
      <c r="W1641" s="43"/>
      <c r="X1641" s="46" t="s">
        <v>43</v>
      </c>
      <c r="Y1641" s="43"/>
      <c r="Z1641" s="116" t="s">
        <v>20458</v>
      </c>
      <c r="AA1641" s="45"/>
      <c r="AB1641" s="3">
        <v>0</v>
      </c>
      <c r="AC1641" s="3">
        <v>0</v>
      </c>
      <c r="AD1641" s="3">
        <v>364.81</v>
      </c>
      <c r="AE1641" s="3">
        <v>0</v>
      </c>
      <c r="AF1641" s="3">
        <f>SUM(Table2[[#This Row],[PE 2021 Obligations]],Table2[[#This Row],[ROW 2021 Obligations]],Table2[[#This Row],[Construction 2021 Obligations]],Table2[[#This Row],[Paving 2021 Obligations]])</f>
        <v>364.81</v>
      </c>
      <c r="AG1641" s="3">
        <v>0</v>
      </c>
      <c r="AH1641" s="3">
        <v>0</v>
      </c>
      <c r="AI1641" s="3">
        <v>184732.65</v>
      </c>
      <c r="AJ1641" s="3">
        <v>0</v>
      </c>
      <c r="AK1641" s="3">
        <v>184732.65</v>
      </c>
      <c r="AL1641" s="43" t="s">
        <v>1743</v>
      </c>
    </row>
    <row r="1642" spans="1:38" hidden="1" x14ac:dyDescent="0.25">
      <c r="A1642" s="47">
        <v>118302.08</v>
      </c>
      <c r="B1642" s="48">
        <v>1</v>
      </c>
      <c r="C1642" s="49" t="s">
        <v>31</v>
      </c>
      <c r="D1642" s="50">
        <v>44064</v>
      </c>
      <c r="E1642" s="49" t="s">
        <v>176</v>
      </c>
      <c r="F1642" s="50">
        <v>44188</v>
      </c>
      <c r="G1642" s="49" t="s">
        <v>32</v>
      </c>
      <c r="H1642" s="51" t="s">
        <v>1163</v>
      </c>
      <c r="I1642" s="49"/>
      <c r="J1642" s="49"/>
      <c r="K1642" s="49"/>
      <c r="L1642" s="52"/>
      <c r="M1642" s="51" t="s">
        <v>1744</v>
      </c>
      <c r="N1642" s="51" t="s">
        <v>1745</v>
      </c>
      <c r="O1642" s="49" t="s">
        <v>151</v>
      </c>
      <c r="P1642" s="51" t="s">
        <v>1616</v>
      </c>
      <c r="Q1642" s="51"/>
      <c r="R1642" s="111"/>
      <c r="S1642" s="111"/>
      <c r="T1642" s="120"/>
      <c r="U1642" s="55" t="s">
        <v>32</v>
      </c>
      <c r="V1642" s="50">
        <v>44176</v>
      </c>
      <c r="W1642" s="49"/>
      <c r="X1642" s="52" t="s">
        <v>43</v>
      </c>
      <c r="Y1642" s="49"/>
      <c r="Z1642" s="116" t="s">
        <v>20458</v>
      </c>
      <c r="AA1642" s="51"/>
      <c r="AB1642" s="54">
        <v>0</v>
      </c>
      <c r="AC1642" s="54">
        <v>0</v>
      </c>
      <c r="AD1642" s="54">
        <v>323579</v>
      </c>
      <c r="AE1642" s="54">
        <v>0</v>
      </c>
      <c r="AF1642" s="3">
        <f>SUM(Table2[[#This Row],[PE 2021 Obligations]],Table2[[#This Row],[ROW 2021 Obligations]],Table2[[#This Row],[Construction 2021 Obligations]],Table2[[#This Row],[Paving 2021 Obligations]])</f>
        <v>323579</v>
      </c>
      <c r="AG1642" s="54">
        <v>0</v>
      </c>
      <c r="AH1642" s="54">
        <v>0</v>
      </c>
      <c r="AI1642" s="54">
        <v>323579</v>
      </c>
      <c r="AJ1642" s="54">
        <v>0</v>
      </c>
      <c r="AK1642" s="54">
        <v>323579</v>
      </c>
      <c r="AL1642" s="49" t="s">
        <v>1746</v>
      </c>
    </row>
    <row r="1643" spans="1:38" hidden="1" x14ac:dyDescent="0.25">
      <c r="A1643" s="13">
        <v>118303.08</v>
      </c>
      <c r="B1643" s="15">
        <v>2</v>
      </c>
      <c r="C1643" s="43" t="s">
        <v>31</v>
      </c>
      <c r="D1643" s="44">
        <v>44068</v>
      </c>
      <c r="E1643" s="43" t="s">
        <v>176</v>
      </c>
      <c r="F1643" s="44">
        <v>44252</v>
      </c>
      <c r="G1643" s="43" t="s">
        <v>32</v>
      </c>
      <c r="H1643" s="45" t="s">
        <v>1336</v>
      </c>
      <c r="I1643" s="43"/>
      <c r="J1643" s="43"/>
      <c r="K1643" s="43"/>
      <c r="L1643" s="46"/>
      <c r="M1643" s="45" t="s">
        <v>1747</v>
      </c>
      <c r="N1643" s="45" t="s">
        <v>1745</v>
      </c>
      <c r="O1643" s="43" t="s">
        <v>151</v>
      </c>
      <c r="P1643" s="45" t="s">
        <v>1616</v>
      </c>
      <c r="Q1643" s="45"/>
      <c r="R1643" s="112"/>
      <c r="S1643" s="112"/>
      <c r="T1643" s="59"/>
      <c r="U1643" s="56" t="s">
        <v>32</v>
      </c>
      <c r="V1643" s="44">
        <v>44232</v>
      </c>
      <c r="W1643" s="43"/>
      <c r="X1643" s="46" t="s">
        <v>43</v>
      </c>
      <c r="Y1643" s="43"/>
      <c r="Z1643" s="116" t="s">
        <v>20458</v>
      </c>
      <c r="AA1643" s="45"/>
      <c r="AB1643" s="3">
        <v>0</v>
      </c>
      <c r="AC1643" s="3">
        <v>0</v>
      </c>
      <c r="AD1643" s="3">
        <v>499926</v>
      </c>
      <c r="AE1643" s="3">
        <v>0</v>
      </c>
      <c r="AF1643" s="3">
        <f>SUM(Table2[[#This Row],[PE 2021 Obligations]],Table2[[#This Row],[ROW 2021 Obligations]],Table2[[#This Row],[Construction 2021 Obligations]],Table2[[#This Row],[Paving 2021 Obligations]])</f>
        <v>499926</v>
      </c>
      <c r="AG1643" s="3">
        <v>0</v>
      </c>
      <c r="AH1643" s="3">
        <v>0</v>
      </c>
      <c r="AI1643" s="3">
        <v>499926</v>
      </c>
      <c r="AJ1643" s="3">
        <v>0</v>
      </c>
      <c r="AK1643" s="3">
        <v>499926</v>
      </c>
      <c r="AL1643" s="43" t="s">
        <v>1748</v>
      </c>
    </row>
    <row r="1644" spans="1:38" hidden="1" x14ac:dyDescent="0.25">
      <c r="A1644" s="47">
        <v>118304.08</v>
      </c>
      <c r="B1644" s="48">
        <v>3</v>
      </c>
      <c r="C1644" s="49" t="s">
        <v>31</v>
      </c>
      <c r="D1644" s="50">
        <v>44064</v>
      </c>
      <c r="E1644" s="49" t="s">
        <v>176</v>
      </c>
      <c r="F1644" s="50">
        <v>44188</v>
      </c>
      <c r="G1644" s="49" t="s">
        <v>32</v>
      </c>
      <c r="H1644" s="51" t="s">
        <v>766</v>
      </c>
      <c r="I1644" s="49"/>
      <c r="J1644" s="49"/>
      <c r="K1644" s="49"/>
      <c r="L1644" s="52"/>
      <c r="M1644" s="51" t="s">
        <v>1749</v>
      </c>
      <c r="N1644" s="51" t="s">
        <v>1750</v>
      </c>
      <c r="O1644" s="49" t="s">
        <v>151</v>
      </c>
      <c r="P1644" s="51" t="s">
        <v>1616</v>
      </c>
      <c r="Q1644" s="51"/>
      <c r="R1644" s="111"/>
      <c r="S1644" s="111"/>
      <c r="T1644" s="120"/>
      <c r="U1644" s="55" t="s">
        <v>32</v>
      </c>
      <c r="V1644" s="50">
        <v>44176</v>
      </c>
      <c r="W1644" s="49"/>
      <c r="X1644" s="52" t="s">
        <v>43</v>
      </c>
      <c r="Y1644" s="49"/>
      <c r="Z1644" s="116" t="s">
        <v>20458</v>
      </c>
      <c r="AA1644" s="51"/>
      <c r="AB1644" s="54">
        <v>0</v>
      </c>
      <c r="AC1644" s="54">
        <v>0</v>
      </c>
      <c r="AD1644" s="54">
        <v>538453</v>
      </c>
      <c r="AE1644" s="54">
        <v>0</v>
      </c>
      <c r="AF1644" s="3">
        <f>SUM(Table2[[#This Row],[PE 2021 Obligations]],Table2[[#This Row],[ROW 2021 Obligations]],Table2[[#This Row],[Construction 2021 Obligations]],Table2[[#This Row],[Paving 2021 Obligations]])</f>
        <v>538453</v>
      </c>
      <c r="AG1644" s="54">
        <v>0</v>
      </c>
      <c r="AH1644" s="54">
        <v>0</v>
      </c>
      <c r="AI1644" s="54">
        <v>538453</v>
      </c>
      <c r="AJ1644" s="54">
        <v>0</v>
      </c>
      <c r="AK1644" s="54">
        <v>538453</v>
      </c>
      <c r="AL1644" s="49" t="s">
        <v>1751</v>
      </c>
    </row>
    <row r="1645" spans="1:38" hidden="1" x14ac:dyDescent="0.25">
      <c r="A1645" s="13">
        <v>118305.08</v>
      </c>
      <c r="B1645" s="15">
        <v>4</v>
      </c>
      <c r="C1645" s="43" t="s">
        <v>31</v>
      </c>
      <c r="D1645" s="44">
        <v>44068</v>
      </c>
      <c r="E1645" s="43" t="s">
        <v>176</v>
      </c>
      <c r="F1645" s="44">
        <v>44252</v>
      </c>
      <c r="G1645" s="43" t="s">
        <v>32</v>
      </c>
      <c r="H1645" s="45" t="s">
        <v>186</v>
      </c>
      <c r="I1645" s="43"/>
      <c r="J1645" s="43"/>
      <c r="K1645" s="43"/>
      <c r="L1645" s="46"/>
      <c r="M1645" s="45" t="s">
        <v>1752</v>
      </c>
      <c r="N1645" s="45" t="s">
        <v>1745</v>
      </c>
      <c r="O1645" s="43" t="s">
        <v>151</v>
      </c>
      <c r="P1645" s="45" t="s">
        <v>1616</v>
      </c>
      <c r="Q1645" s="45"/>
      <c r="R1645" s="112"/>
      <c r="S1645" s="112"/>
      <c r="T1645" s="59"/>
      <c r="U1645" s="56" t="s">
        <v>32</v>
      </c>
      <c r="V1645" s="44">
        <v>44232</v>
      </c>
      <c r="W1645" s="43"/>
      <c r="X1645" s="46" t="s">
        <v>43</v>
      </c>
      <c r="Y1645" s="43"/>
      <c r="Z1645" s="116" t="s">
        <v>20458</v>
      </c>
      <c r="AA1645" s="45"/>
      <c r="AB1645" s="3">
        <v>0</v>
      </c>
      <c r="AC1645" s="3">
        <v>0</v>
      </c>
      <c r="AD1645" s="3">
        <v>564507</v>
      </c>
      <c r="AE1645" s="3">
        <v>0</v>
      </c>
      <c r="AF1645" s="3">
        <f>SUM(Table2[[#This Row],[PE 2021 Obligations]],Table2[[#This Row],[ROW 2021 Obligations]],Table2[[#This Row],[Construction 2021 Obligations]],Table2[[#This Row],[Paving 2021 Obligations]])</f>
        <v>564507</v>
      </c>
      <c r="AG1645" s="3">
        <v>0</v>
      </c>
      <c r="AH1645" s="3">
        <v>0</v>
      </c>
      <c r="AI1645" s="3">
        <v>564507</v>
      </c>
      <c r="AJ1645" s="3">
        <v>0</v>
      </c>
      <c r="AK1645" s="3">
        <v>564507</v>
      </c>
      <c r="AL1645" s="43" t="s">
        <v>1753</v>
      </c>
    </row>
    <row r="1646" spans="1:38" hidden="1" x14ac:dyDescent="0.25">
      <c r="A1646" s="47">
        <v>118307.08</v>
      </c>
      <c r="B1646" s="48">
        <v>2</v>
      </c>
      <c r="C1646" s="49" t="s">
        <v>31</v>
      </c>
      <c r="D1646" s="50">
        <v>44068</v>
      </c>
      <c r="E1646" s="49" t="s">
        <v>176</v>
      </c>
      <c r="F1646" s="50">
        <v>44252</v>
      </c>
      <c r="G1646" s="49" t="s">
        <v>32</v>
      </c>
      <c r="H1646" s="51" t="s">
        <v>1336</v>
      </c>
      <c r="I1646" s="49"/>
      <c r="J1646" s="49"/>
      <c r="K1646" s="49"/>
      <c r="L1646" s="52"/>
      <c r="M1646" s="51" t="s">
        <v>1754</v>
      </c>
      <c r="N1646" s="51" t="s">
        <v>1615</v>
      </c>
      <c r="O1646" s="49" t="s">
        <v>151</v>
      </c>
      <c r="P1646" s="51" t="s">
        <v>1616</v>
      </c>
      <c r="Q1646" s="51"/>
      <c r="R1646" s="111"/>
      <c r="S1646" s="111"/>
      <c r="T1646" s="120"/>
      <c r="U1646" s="55" t="s">
        <v>32</v>
      </c>
      <c r="V1646" s="50">
        <v>44232</v>
      </c>
      <c r="W1646" s="49"/>
      <c r="X1646" s="52" t="s">
        <v>43</v>
      </c>
      <c r="Y1646" s="49"/>
      <c r="Z1646" s="116" t="s">
        <v>20458</v>
      </c>
      <c r="AA1646" s="51"/>
      <c r="AB1646" s="54">
        <v>0</v>
      </c>
      <c r="AC1646" s="54">
        <v>0</v>
      </c>
      <c r="AD1646" s="54">
        <v>164460</v>
      </c>
      <c r="AE1646" s="54">
        <v>0</v>
      </c>
      <c r="AF1646" s="3">
        <f>SUM(Table2[[#This Row],[PE 2021 Obligations]],Table2[[#This Row],[ROW 2021 Obligations]],Table2[[#This Row],[Construction 2021 Obligations]],Table2[[#This Row],[Paving 2021 Obligations]])</f>
        <v>164460</v>
      </c>
      <c r="AG1646" s="54">
        <v>0</v>
      </c>
      <c r="AH1646" s="54">
        <v>0</v>
      </c>
      <c r="AI1646" s="54">
        <v>164460</v>
      </c>
      <c r="AJ1646" s="54">
        <v>0</v>
      </c>
      <c r="AK1646" s="54">
        <v>164460</v>
      </c>
      <c r="AL1646" s="49" t="s">
        <v>1755</v>
      </c>
    </row>
    <row r="1647" spans="1:38" hidden="1" x14ac:dyDescent="0.25">
      <c r="A1647" s="13">
        <v>118308.08</v>
      </c>
      <c r="B1647" s="15">
        <v>3</v>
      </c>
      <c r="C1647" s="43" t="s">
        <v>31</v>
      </c>
      <c r="D1647" s="44">
        <v>44064</v>
      </c>
      <c r="E1647" s="43" t="s">
        <v>176</v>
      </c>
      <c r="F1647" s="44">
        <v>44188</v>
      </c>
      <c r="G1647" s="43" t="s">
        <v>32</v>
      </c>
      <c r="H1647" s="45" t="s">
        <v>766</v>
      </c>
      <c r="I1647" s="43"/>
      <c r="J1647" s="43"/>
      <c r="K1647" s="43"/>
      <c r="L1647" s="46"/>
      <c r="M1647" s="45" t="s">
        <v>1756</v>
      </c>
      <c r="N1647" s="45" t="s">
        <v>1615</v>
      </c>
      <c r="O1647" s="43" t="s">
        <v>151</v>
      </c>
      <c r="P1647" s="45" t="s">
        <v>1616</v>
      </c>
      <c r="Q1647" s="45"/>
      <c r="R1647" s="112"/>
      <c r="S1647" s="112"/>
      <c r="T1647" s="59"/>
      <c r="U1647" s="56" t="s">
        <v>32</v>
      </c>
      <c r="V1647" s="44">
        <v>44176</v>
      </c>
      <c r="W1647" s="43"/>
      <c r="X1647" s="46" t="s">
        <v>43</v>
      </c>
      <c r="Y1647" s="43"/>
      <c r="Z1647" s="116" t="s">
        <v>20458</v>
      </c>
      <c r="AA1647" s="45"/>
      <c r="AB1647" s="3">
        <v>0</v>
      </c>
      <c r="AC1647" s="3">
        <v>0</v>
      </c>
      <c r="AD1647" s="3">
        <v>1325722</v>
      </c>
      <c r="AE1647" s="3">
        <v>0</v>
      </c>
      <c r="AF1647" s="3">
        <f>SUM(Table2[[#This Row],[PE 2021 Obligations]],Table2[[#This Row],[ROW 2021 Obligations]],Table2[[#This Row],[Construction 2021 Obligations]],Table2[[#This Row],[Paving 2021 Obligations]])</f>
        <v>1325722</v>
      </c>
      <c r="AG1647" s="3">
        <v>0</v>
      </c>
      <c r="AH1647" s="3">
        <v>0</v>
      </c>
      <c r="AI1647" s="3">
        <v>1325722</v>
      </c>
      <c r="AJ1647" s="3">
        <v>0</v>
      </c>
      <c r="AK1647" s="3">
        <v>1325722</v>
      </c>
      <c r="AL1647" s="43" t="s">
        <v>1757</v>
      </c>
    </row>
    <row r="1648" spans="1:38" ht="105" hidden="1" x14ac:dyDescent="0.25">
      <c r="A1648" s="47">
        <v>118412</v>
      </c>
      <c r="B1648" s="48">
        <v>4</v>
      </c>
      <c r="C1648" s="49" t="s">
        <v>73</v>
      </c>
      <c r="D1648" s="50">
        <v>41255</v>
      </c>
      <c r="E1648" s="49" t="s">
        <v>1441</v>
      </c>
      <c r="F1648" s="50">
        <v>44215</v>
      </c>
      <c r="G1648" s="49" t="s">
        <v>75</v>
      </c>
      <c r="H1648" s="51" t="s">
        <v>126</v>
      </c>
      <c r="I1648" s="49"/>
      <c r="J1648" s="49"/>
      <c r="K1648" s="49"/>
      <c r="L1648" s="52"/>
      <c r="M1648" s="51" t="s">
        <v>1758</v>
      </c>
      <c r="N1648" s="51" t="s">
        <v>1759</v>
      </c>
      <c r="O1648" s="49" t="s">
        <v>60</v>
      </c>
      <c r="P1648" s="51" t="s">
        <v>1434</v>
      </c>
      <c r="Q1648" s="51"/>
      <c r="R1648" s="111"/>
      <c r="S1648" s="111"/>
      <c r="T1648" s="120"/>
      <c r="U1648" s="53">
        <v>0</v>
      </c>
      <c r="V1648" s="52"/>
      <c r="W1648" s="49"/>
      <c r="X1648" s="52" t="s">
        <v>43</v>
      </c>
      <c r="Y1648" s="49"/>
      <c r="Z1648" s="116" t="s">
        <v>20458</v>
      </c>
      <c r="AA1648" s="51"/>
      <c r="AB1648" s="54">
        <v>28620</v>
      </c>
      <c r="AC1648" s="54">
        <v>0</v>
      </c>
      <c r="AD1648" s="54">
        <v>0</v>
      </c>
      <c r="AE1648" s="54">
        <v>0</v>
      </c>
      <c r="AF1648" s="3">
        <f>SUM(Table2[[#This Row],[PE 2021 Obligations]],Table2[[#This Row],[ROW 2021 Obligations]],Table2[[#This Row],[Construction 2021 Obligations]],Table2[[#This Row],[Paving 2021 Obligations]])</f>
        <v>28620</v>
      </c>
      <c r="AG1648" s="54">
        <v>466120</v>
      </c>
      <c r="AH1648" s="54">
        <v>0</v>
      </c>
      <c r="AI1648" s="54">
        <v>0</v>
      </c>
      <c r="AJ1648" s="54">
        <v>0</v>
      </c>
      <c r="AK1648" s="54">
        <v>466120</v>
      </c>
      <c r="AL1648" s="49" t="s">
        <v>1760</v>
      </c>
    </row>
    <row r="1649" spans="1:38" ht="30" hidden="1" x14ac:dyDescent="0.25">
      <c r="A1649" s="13">
        <v>118486</v>
      </c>
      <c r="B1649" s="15">
        <v>2</v>
      </c>
      <c r="C1649" s="43" t="s">
        <v>474</v>
      </c>
      <c r="D1649" s="44">
        <v>41289</v>
      </c>
      <c r="E1649" s="43" t="s">
        <v>654</v>
      </c>
      <c r="F1649" s="44">
        <v>44362</v>
      </c>
      <c r="G1649" s="43" t="s">
        <v>32</v>
      </c>
      <c r="H1649" s="45" t="s">
        <v>241</v>
      </c>
      <c r="I1649" s="43" t="s">
        <v>1777</v>
      </c>
      <c r="J1649" s="43" t="s">
        <v>116</v>
      </c>
      <c r="K1649" s="43"/>
      <c r="L1649" s="46" t="s">
        <v>116</v>
      </c>
      <c r="M1649" s="45" t="s">
        <v>1778</v>
      </c>
      <c r="N1649" s="45" t="s">
        <v>453</v>
      </c>
      <c r="O1649" s="43" t="s">
        <v>632</v>
      </c>
      <c r="P1649" s="45" t="s">
        <v>453</v>
      </c>
      <c r="Q1649" s="45"/>
      <c r="R1649" s="112"/>
      <c r="S1649" s="112"/>
      <c r="T1649" s="59"/>
      <c r="U1649" s="10">
        <v>0.26</v>
      </c>
      <c r="V1649" s="44">
        <v>44113</v>
      </c>
      <c r="W1649" s="43"/>
      <c r="X1649" s="46" t="s">
        <v>43</v>
      </c>
      <c r="Y1649" s="43" t="s">
        <v>140</v>
      </c>
      <c r="Z1649" s="127" t="s">
        <v>20460</v>
      </c>
      <c r="AA1649" s="45"/>
      <c r="AB1649" s="3">
        <v>70000</v>
      </c>
      <c r="AC1649" s="3">
        <v>0</v>
      </c>
      <c r="AD1649" s="3">
        <v>354486</v>
      </c>
      <c r="AE1649" s="3">
        <v>0</v>
      </c>
      <c r="AF1649" s="3">
        <f>SUM(Table2[[#This Row],[PE 2021 Obligations]],Table2[[#This Row],[ROW 2021 Obligations]],Table2[[#This Row],[Construction 2021 Obligations]],Table2[[#This Row],[Paving 2021 Obligations]])</f>
        <v>424486</v>
      </c>
      <c r="AG1649" s="3">
        <v>161500</v>
      </c>
      <c r="AH1649" s="3">
        <v>50000</v>
      </c>
      <c r="AI1649" s="3">
        <v>354486</v>
      </c>
      <c r="AJ1649" s="3">
        <v>0</v>
      </c>
      <c r="AK1649" s="3">
        <v>565986</v>
      </c>
      <c r="AL1649" s="43" t="s">
        <v>1779</v>
      </c>
    </row>
    <row r="1650" spans="1:38" ht="60" hidden="1" x14ac:dyDescent="0.25">
      <c r="A1650" s="13">
        <v>118505.02</v>
      </c>
      <c r="B1650" s="15">
        <v>3</v>
      </c>
      <c r="C1650" s="43" t="s">
        <v>47</v>
      </c>
      <c r="D1650" s="44">
        <v>41946</v>
      </c>
      <c r="E1650" s="43" t="s">
        <v>56</v>
      </c>
      <c r="F1650" s="44">
        <v>44334</v>
      </c>
      <c r="G1650" s="43" t="s">
        <v>1124</v>
      </c>
      <c r="H1650" s="45" t="s">
        <v>362</v>
      </c>
      <c r="I1650" s="43"/>
      <c r="J1650" s="43"/>
      <c r="K1650" s="43"/>
      <c r="L1650" s="46"/>
      <c r="M1650" s="45" t="s">
        <v>1782</v>
      </c>
      <c r="N1650" s="45" t="s">
        <v>1783</v>
      </c>
      <c r="O1650" s="43" t="s">
        <v>60</v>
      </c>
      <c r="P1650" s="45" t="s">
        <v>67</v>
      </c>
      <c r="Q1650" s="45"/>
      <c r="R1650" s="112"/>
      <c r="S1650" s="112"/>
      <c r="T1650" s="59"/>
      <c r="U1650" s="56" t="s">
        <v>32</v>
      </c>
      <c r="V1650" s="46"/>
      <c r="W1650" s="43"/>
      <c r="X1650" s="46" t="s">
        <v>43</v>
      </c>
      <c r="Y1650" s="43" t="s">
        <v>140</v>
      </c>
      <c r="Z1650" s="116" t="s">
        <v>20458</v>
      </c>
      <c r="AA1650" s="45"/>
      <c r="AB1650" s="3">
        <v>0</v>
      </c>
      <c r="AC1650" s="3">
        <v>0</v>
      </c>
      <c r="AD1650" s="3">
        <v>36808.089999999997</v>
      </c>
      <c r="AE1650" s="3">
        <v>0</v>
      </c>
      <c r="AF1650" s="3">
        <f>SUM(Table2[[#This Row],[PE 2021 Obligations]],Table2[[#This Row],[ROW 2021 Obligations]],Table2[[#This Row],[Construction 2021 Obligations]],Table2[[#This Row],[Paving 2021 Obligations]])</f>
        <v>36808.089999999997</v>
      </c>
      <c r="AG1650" s="3">
        <v>0</v>
      </c>
      <c r="AH1650" s="3">
        <v>0</v>
      </c>
      <c r="AI1650" s="3">
        <v>1469956.09</v>
      </c>
      <c r="AJ1650" s="3">
        <v>0</v>
      </c>
      <c r="AK1650" s="3">
        <v>1469956.09</v>
      </c>
      <c r="AL1650" s="43" t="s">
        <v>1784</v>
      </c>
    </row>
    <row r="1651" spans="1:38" ht="30" hidden="1" x14ac:dyDescent="0.25">
      <c r="A1651" s="47">
        <v>118541</v>
      </c>
      <c r="B1651" s="48">
        <v>2</v>
      </c>
      <c r="C1651" s="49" t="s">
        <v>47</v>
      </c>
      <c r="D1651" s="50">
        <v>41316</v>
      </c>
      <c r="E1651" s="49" t="s">
        <v>654</v>
      </c>
      <c r="F1651" s="50">
        <v>44089</v>
      </c>
      <c r="G1651" s="49" t="s">
        <v>103</v>
      </c>
      <c r="H1651" s="51" t="s">
        <v>371</v>
      </c>
      <c r="I1651" s="49" t="s">
        <v>1234</v>
      </c>
      <c r="J1651" s="49" t="s">
        <v>116</v>
      </c>
      <c r="K1651" s="49"/>
      <c r="L1651" s="52" t="s">
        <v>116</v>
      </c>
      <c r="M1651" s="51" t="s">
        <v>1785</v>
      </c>
      <c r="N1651" s="51" t="s">
        <v>1786</v>
      </c>
      <c r="O1651" s="49" t="s">
        <v>632</v>
      </c>
      <c r="P1651" s="51" t="s">
        <v>453</v>
      </c>
      <c r="Q1651" s="51"/>
      <c r="R1651" s="111"/>
      <c r="S1651" s="111"/>
      <c r="T1651" s="120"/>
      <c r="U1651" s="53">
        <v>0.09</v>
      </c>
      <c r="V1651" s="50">
        <v>43595</v>
      </c>
      <c r="W1651" s="49"/>
      <c r="X1651" s="52" t="s">
        <v>43</v>
      </c>
      <c r="Y1651" s="49" t="s">
        <v>140</v>
      </c>
      <c r="Z1651" s="127" t="s">
        <v>20460</v>
      </c>
      <c r="AA1651" s="51"/>
      <c r="AB1651" s="54">
        <v>-651.07000000000005</v>
      </c>
      <c r="AC1651" s="54">
        <v>0</v>
      </c>
      <c r="AD1651" s="54">
        <v>62054.15</v>
      </c>
      <c r="AE1651" s="54">
        <v>0</v>
      </c>
      <c r="AF1651" s="3">
        <f>SUM(Table2[[#This Row],[PE 2021 Obligations]],Table2[[#This Row],[ROW 2021 Obligations]],Table2[[#This Row],[Construction 2021 Obligations]],Table2[[#This Row],[Paving 2021 Obligations]])</f>
        <v>61403.08</v>
      </c>
      <c r="AG1651" s="54">
        <v>124975.43</v>
      </c>
      <c r="AH1651" s="54">
        <v>0</v>
      </c>
      <c r="AI1651" s="54">
        <v>2763668.15</v>
      </c>
      <c r="AJ1651" s="54">
        <v>0</v>
      </c>
      <c r="AK1651" s="54">
        <v>2888643.58</v>
      </c>
      <c r="AL1651" s="49" t="s">
        <v>1787</v>
      </c>
    </row>
    <row r="1652" spans="1:38" ht="30" hidden="1" x14ac:dyDescent="0.25">
      <c r="A1652" s="13">
        <v>118800</v>
      </c>
      <c r="B1652" s="15">
        <v>4</v>
      </c>
      <c r="C1652" s="43" t="s">
        <v>31</v>
      </c>
      <c r="D1652" s="44">
        <v>41380</v>
      </c>
      <c r="E1652" s="43" t="s">
        <v>1314</v>
      </c>
      <c r="F1652" s="44">
        <v>44188</v>
      </c>
      <c r="G1652" s="43" t="s">
        <v>32</v>
      </c>
      <c r="H1652" s="45" t="s">
        <v>126</v>
      </c>
      <c r="I1652" s="43" t="s">
        <v>1812</v>
      </c>
      <c r="J1652" s="43"/>
      <c r="K1652" s="43" t="s">
        <v>1310</v>
      </c>
      <c r="L1652" s="46" t="s">
        <v>37</v>
      </c>
      <c r="M1652" s="45" t="s">
        <v>1813</v>
      </c>
      <c r="N1652" s="45" t="s">
        <v>1814</v>
      </c>
      <c r="O1652" s="43" t="s">
        <v>632</v>
      </c>
      <c r="P1652" s="45" t="s">
        <v>453</v>
      </c>
      <c r="Q1652" s="45"/>
      <c r="R1652" s="112"/>
      <c r="S1652" s="112"/>
      <c r="T1652" s="59"/>
      <c r="U1652" s="10">
        <v>0</v>
      </c>
      <c r="V1652" s="44">
        <v>44176</v>
      </c>
      <c r="W1652" s="43"/>
      <c r="X1652" s="46" t="s">
        <v>43</v>
      </c>
      <c r="Y1652" s="43" t="s">
        <v>78</v>
      </c>
      <c r="Z1652" s="116" t="s">
        <v>20458</v>
      </c>
      <c r="AA1652" s="45"/>
      <c r="AB1652" s="3">
        <v>19500</v>
      </c>
      <c r="AC1652" s="3">
        <v>0</v>
      </c>
      <c r="AD1652" s="3">
        <v>742270</v>
      </c>
      <c r="AE1652" s="3">
        <v>0</v>
      </c>
      <c r="AF1652" s="3">
        <f>SUM(Table2[[#This Row],[PE 2021 Obligations]],Table2[[#This Row],[ROW 2021 Obligations]],Table2[[#This Row],[Construction 2021 Obligations]],Table2[[#This Row],[Paving 2021 Obligations]])</f>
        <v>761770</v>
      </c>
      <c r="AG1652" s="3">
        <v>97500</v>
      </c>
      <c r="AH1652" s="3">
        <v>45000</v>
      </c>
      <c r="AI1652" s="3">
        <v>742270</v>
      </c>
      <c r="AJ1652" s="3">
        <v>0</v>
      </c>
      <c r="AK1652" s="3">
        <v>884770</v>
      </c>
      <c r="AL1652" s="43" t="s">
        <v>1815</v>
      </c>
    </row>
    <row r="1653" spans="1:38" ht="30" hidden="1" x14ac:dyDescent="0.25">
      <c r="A1653" s="47">
        <v>118804</v>
      </c>
      <c r="B1653" s="48">
        <v>4</v>
      </c>
      <c r="C1653" s="49" t="s">
        <v>31</v>
      </c>
      <c r="D1653" s="50">
        <v>41380</v>
      </c>
      <c r="E1653" s="49" t="s">
        <v>1314</v>
      </c>
      <c r="F1653" s="50">
        <v>44033</v>
      </c>
      <c r="G1653" s="49" t="s">
        <v>105</v>
      </c>
      <c r="H1653" s="51" t="s">
        <v>126</v>
      </c>
      <c r="I1653" s="49" t="s">
        <v>1816</v>
      </c>
      <c r="J1653" s="49"/>
      <c r="K1653" s="49" t="s">
        <v>1817</v>
      </c>
      <c r="L1653" s="52" t="s">
        <v>37</v>
      </c>
      <c r="M1653" s="51" t="s">
        <v>1818</v>
      </c>
      <c r="N1653" s="51" t="s">
        <v>1814</v>
      </c>
      <c r="O1653" s="49" t="s">
        <v>632</v>
      </c>
      <c r="P1653" s="51" t="s">
        <v>453</v>
      </c>
      <c r="Q1653" s="51"/>
      <c r="R1653" s="111"/>
      <c r="S1653" s="111"/>
      <c r="T1653" s="120"/>
      <c r="U1653" s="53">
        <v>1.0649999999999999</v>
      </c>
      <c r="V1653" s="50">
        <v>44008</v>
      </c>
      <c r="W1653" s="49"/>
      <c r="X1653" s="52" t="s">
        <v>43</v>
      </c>
      <c r="Y1653" s="49" t="s">
        <v>140</v>
      </c>
      <c r="Z1653" s="116" t="s">
        <v>20458</v>
      </c>
      <c r="AA1653" s="51"/>
      <c r="AB1653" s="54">
        <v>0</v>
      </c>
      <c r="AC1653" s="54">
        <v>0</v>
      </c>
      <c r="AD1653" s="54">
        <v>797905</v>
      </c>
      <c r="AE1653" s="54">
        <v>0</v>
      </c>
      <c r="AF1653" s="3">
        <f>SUM(Table2[[#This Row],[PE 2021 Obligations]],Table2[[#This Row],[ROW 2021 Obligations]],Table2[[#This Row],[Construction 2021 Obligations]],Table2[[#This Row],[Paving 2021 Obligations]])</f>
        <v>797905</v>
      </c>
      <c r="AG1653" s="54">
        <v>180000</v>
      </c>
      <c r="AH1653" s="54">
        <v>0</v>
      </c>
      <c r="AI1653" s="54">
        <v>1758905</v>
      </c>
      <c r="AJ1653" s="54">
        <v>0</v>
      </c>
      <c r="AK1653" s="54">
        <v>1938905</v>
      </c>
      <c r="AL1653" s="49" t="s">
        <v>1819</v>
      </c>
    </row>
    <row r="1654" spans="1:38" ht="30" hidden="1" x14ac:dyDescent="0.25">
      <c r="A1654" s="13">
        <v>118809</v>
      </c>
      <c r="B1654" s="15">
        <v>4</v>
      </c>
      <c r="C1654" s="43" t="s">
        <v>47</v>
      </c>
      <c r="D1654" s="44">
        <v>41380</v>
      </c>
      <c r="E1654" s="43" t="s">
        <v>1314</v>
      </c>
      <c r="F1654" s="44">
        <v>43304</v>
      </c>
      <c r="G1654" s="43" t="s">
        <v>103</v>
      </c>
      <c r="H1654" s="45" t="s">
        <v>349</v>
      </c>
      <c r="I1654" s="43" t="s">
        <v>1820</v>
      </c>
      <c r="J1654" s="43"/>
      <c r="K1654" s="43" t="s">
        <v>1821</v>
      </c>
      <c r="L1654" s="46" t="s">
        <v>37</v>
      </c>
      <c r="M1654" s="45" t="s">
        <v>1822</v>
      </c>
      <c r="N1654" s="45" t="s">
        <v>453</v>
      </c>
      <c r="O1654" s="43" t="s">
        <v>632</v>
      </c>
      <c r="P1654" s="45" t="s">
        <v>453</v>
      </c>
      <c r="Q1654" s="45"/>
      <c r="R1654" s="112"/>
      <c r="S1654" s="112"/>
      <c r="T1654" s="59"/>
      <c r="U1654" s="10">
        <v>0.36</v>
      </c>
      <c r="V1654" s="44">
        <v>43077</v>
      </c>
      <c r="W1654" s="43"/>
      <c r="X1654" s="46" t="s">
        <v>43</v>
      </c>
      <c r="Y1654" s="43" t="s">
        <v>78</v>
      </c>
      <c r="Z1654" s="116" t="s">
        <v>20458</v>
      </c>
      <c r="AA1654" s="45"/>
      <c r="AB1654" s="3">
        <v>-23354.41</v>
      </c>
      <c r="AC1654" s="3">
        <v>0</v>
      </c>
      <c r="AD1654" s="3">
        <v>65779.92</v>
      </c>
      <c r="AE1654" s="3">
        <v>0</v>
      </c>
      <c r="AF1654" s="3">
        <f>SUM(Table2[[#This Row],[PE 2021 Obligations]],Table2[[#This Row],[ROW 2021 Obligations]],Table2[[#This Row],[Construction 2021 Obligations]],Table2[[#This Row],[Paving 2021 Obligations]])</f>
        <v>42425.509999999995</v>
      </c>
      <c r="AG1654" s="3">
        <v>16645.59</v>
      </c>
      <c r="AH1654" s="3">
        <v>0</v>
      </c>
      <c r="AI1654" s="3">
        <v>127391.92</v>
      </c>
      <c r="AJ1654" s="3">
        <v>0</v>
      </c>
      <c r="AK1654" s="3">
        <v>144037.51</v>
      </c>
      <c r="AL1654" s="43" t="s">
        <v>1823</v>
      </c>
    </row>
    <row r="1655" spans="1:38" ht="30" hidden="1" x14ac:dyDescent="0.25">
      <c r="A1655" s="47">
        <v>118812</v>
      </c>
      <c r="B1655" s="48">
        <v>4</v>
      </c>
      <c r="C1655" s="49" t="s">
        <v>73</v>
      </c>
      <c r="D1655" s="50">
        <v>41380</v>
      </c>
      <c r="E1655" s="49" t="s">
        <v>1314</v>
      </c>
      <c r="F1655" s="50">
        <v>44071</v>
      </c>
      <c r="G1655" s="49" t="s">
        <v>82</v>
      </c>
      <c r="H1655" s="51" t="s">
        <v>126</v>
      </c>
      <c r="I1655" s="49" t="s">
        <v>1824</v>
      </c>
      <c r="J1655" s="49"/>
      <c r="K1655" s="49" t="s">
        <v>1825</v>
      </c>
      <c r="L1655" s="52" t="s">
        <v>37</v>
      </c>
      <c r="M1655" s="51" t="s">
        <v>1826</v>
      </c>
      <c r="N1655" s="51" t="s">
        <v>1814</v>
      </c>
      <c r="O1655" s="49" t="s">
        <v>632</v>
      </c>
      <c r="P1655" s="51" t="s">
        <v>453</v>
      </c>
      <c r="Q1655" s="51"/>
      <c r="R1655" s="111"/>
      <c r="S1655" s="111"/>
      <c r="T1655" s="120"/>
      <c r="U1655" s="53">
        <v>0.41</v>
      </c>
      <c r="V1655" s="50">
        <v>44428</v>
      </c>
      <c r="W1655" s="49"/>
      <c r="X1655" s="52" t="s">
        <v>43</v>
      </c>
      <c r="Y1655" s="49" t="s">
        <v>140</v>
      </c>
      <c r="Z1655" s="111" t="s">
        <v>20458</v>
      </c>
      <c r="AA1655" s="51"/>
      <c r="AB1655" s="54">
        <v>18600</v>
      </c>
      <c r="AC1655" s="54">
        <v>21070</v>
      </c>
      <c r="AD1655" s="54">
        <v>0</v>
      </c>
      <c r="AE1655" s="54">
        <v>0</v>
      </c>
      <c r="AF1655" s="3">
        <f>SUM(Table2[[#This Row],[PE 2021 Obligations]],Table2[[#This Row],[ROW 2021 Obligations]],Table2[[#This Row],[Construction 2021 Obligations]],Table2[[#This Row],[Paving 2021 Obligations]])</f>
        <v>39670</v>
      </c>
      <c r="AG1655" s="54">
        <v>122600</v>
      </c>
      <c r="AH1655" s="54">
        <v>21070</v>
      </c>
      <c r="AI1655" s="54">
        <v>0</v>
      </c>
      <c r="AJ1655" s="54">
        <v>0</v>
      </c>
      <c r="AK1655" s="54">
        <v>143670</v>
      </c>
      <c r="AL1655" s="49" t="s">
        <v>1827</v>
      </c>
    </row>
    <row r="1656" spans="1:38" ht="30" hidden="1" x14ac:dyDescent="0.25">
      <c r="A1656" s="13">
        <v>118848</v>
      </c>
      <c r="B1656" s="15">
        <v>3</v>
      </c>
      <c r="C1656" s="43" t="s">
        <v>47</v>
      </c>
      <c r="D1656" s="44">
        <v>41380</v>
      </c>
      <c r="E1656" s="43" t="s">
        <v>654</v>
      </c>
      <c r="F1656" s="44">
        <v>44092</v>
      </c>
      <c r="G1656" s="43" t="s">
        <v>103</v>
      </c>
      <c r="H1656" s="45" t="s">
        <v>69</v>
      </c>
      <c r="I1656" s="43" t="s">
        <v>1828</v>
      </c>
      <c r="J1656" s="43" t="s">
        <v>116</v>
      </c>
      <c r="K1656" s="43"/>
      <c r="L1656" s="46" t="s">
        <v>116</v>
      </c>
      <c r="M1656" s="45" t="s">
        <v>1829</v>
      </c>
      <c r="N1656" s="45"/>
      <c r="O1656" s="43" t="s">
        <v>632</v>
      </c>
      <c r="P1656" s="45" t="s">
        <v>453</v>
      </c>
      <c r="Q1656" s="45"/>
      <c r="R1656" s="112"/>
      <c r="S1656" s="112"/>
      <c r="T1656" s="59"/>
      <c r="U1656" s="10">
        <v>13.409000000000001</v>
      </c>
      <c r="V1656" s="46"/>
      <c r="W1656" s="43"/>
      <c r="X1656" s="46" t="s">
        <v>43</v>
      </c>
      <c r="Y1656" s="43" t="s">
        <v>78</v>
      </c>
      <c r="Z1656" s="127" t="s">
        <v>20461</v>
      </c>
      <c r="AA1656" s="45"/>
      <c r="AB1656" s="3">
        <v>9991.1299999999992</v>
      </c>
      <c r="AC1656" s="3">
        <v>0</v>
      </c>
      <c r="AD1656" s="3">
        <v>0</v>
      </c>
      <c r="AE1656" s="3">
        <v>0</v>
      </c>
      <c r="AF1656" s="3">
        <f>SUM(Table2[[#This Row],[PE 2021 Obligations]],Table2[[#This Row],[ROW 2021 Obligations]],Table2[[#This Row],[Construction 2021 Obligations]],Table2[[#This Row],[Paving 2021 Obligations]])</f>
        <v>9991.1299999999992</v>
      </c>
      <c r="AG1656" s="3">
        <v>49991.13</v>
      </c>
      <c r="AH1656" s="3">
        <v>0</v>
      </c>
      <c r="AI1656" s="3">
        <v>0</v>
      </c>
      <c r="AJ1656" s="3">
        <v>0</v>
      </c>
      <c r="AK1656" s="3">
        <v>49991.13</v>
      </c>
      <c r="AL1656" s="43" t="s">
        <v>1830</v>
      </c>
    </row>
    <row r="1657" spans="1:38" ht="135" hidden="1" x14ac:dyDescent="0.25">
      <c r="A1657" s="47">
        <v>118870</v>
      </c>
      <c r="B1657" s="48">
        <v>2</v>
      </c>
      <c r="C1657" s="49" t="s">
        <v>31</v>
      </c>
      <c r="D1657" s="50">
        <v>41389</v>
      </c>
      <c r="E1657" s="49" t="s">
        <v>543</v>
      </c>
      <c r="F1657" s="50">
        <v>44340</v>
      </c>
      <c r="G1657" s="49" t="s">
        <v>1409</v>
      </c>
      <c r="H1657" s="51" t="s">
        <v>212</v>
      </c>
      <c r="I1657" s="49"/>
      <c r="J1657" s="49"/>
      <c r="K1657" s="49"/>
      <c r="L1657" s="52"/>
      <c r="M1657" s="51" t="s">
        <v>1831</v>
      </c>
      <c r="N1657" s="51" t="s">
        <v>1832</v>
      </c>
      <c r="O1657" s="49" t="s">
        <v>60</v>
      </c>
      <c r="P1657" s="51" t="s">
        <v>768</v>
      </c>
      <c r="Q1657" s="51"/>
      <c r="R1657" s="111"/>
      <c r="S1657" s="111"/>
      <c r="T1657" s="120"/>
      <c r="U1657" s="55" t="s">
        <v>32</v>
      </c>
      <c r="V1657" s="52"/>
      <c r="W1657" s="49"/>
      <c r="X1657" s="52" t="s">
        <v>43</v>
      </c>
      <c r="Y1657" s="49" t="s">
        <v>78</v>
      </c>
      <c r="Z1657" s="116" t="s">
        <v>20458</v>
      </c>
      <c r="AA1657" s="51"/>
      <c r="AB1657" s="54">
        <v>270</v>
      </c>
      <c r="AC1657" s="54">
        <v>0</v>
      </c>
      <c r="AD1657" s="54">
        <v>3417582</v>
      </c>
      <c r="AE1657" s="54">
        <v>0</v>
      </c>
      <c r="AF1657" s="3">
        <f>SUM(Table2[[#This Row],[PE 2021 Obligations]],Table2[[#This Row],[ROW 2021 Obligations]],Table2[[#This Row],[Construction 2021 Obligations]],Table2[[#This Row],[Paving 2021 Obligations]])</f>
        <v>3417852</v>
      </c>
      <c r="AG1657" s="54">
        <v>163754</v>
      </c>
      <c r="AH1657" s="54">
        <v>88000</v>
      </c>
      <c r="AI1657" s="54">
        <v>3417582</v>
      </c>
      <c r="AJ1657" s="54">
        <v>0</v>
      </c>
      <c r="AK1657" s="54">
        <v>3669336</v>
      </c>
      <c r="AL1657" s="49" t="s">
        <v>1833</v>
      </c>
    </row>
    <row r="1658" spans="1:38" ht="30" hidden="1" x14ac:dyDescent="0.25">
      <c r="A1658" s="47">
        <v>118928</v>
      </c>
      <c r="B1658" s="48">
        <v>3</v>
      </c>
      <c r="C1658" s="49" t="s">
        <v>47</v>
      </c>
      <c r="D1658" s="50">
        <v>41409</v>
      </c>
      <c r="E1658" s="49" t="s">
        <v>654</v>
      </c>
      <c r="F1658" s="50">
        <v>44062</v>
      </c>
      <c r="G1658" s="49" t="s">
        <v>103</v>
      </c>
      <c r="H1658" s="51" t="s">
        <v>1836</v>
      </c>
      <c r="I1658" s="49" t="s">
        <v>1837</v>
      </c>
      <c r="J1658" s="49"/>
      <c r="K1658" s="49" t="s">
        <v>1641</v>
      </c>
      <c r="L1658" s="52" t="s">
        <v>37</v>
      </c>
      <c r="M1658" s="51" t="s">
        <v>1838</v>
      </c>
      <c r="N1658" s="51"/>
      <c r="O1658" s="49" t="s">
        <v>632</v>
      </c>
      <c r="P1658" s="51" t="s">
        <v>453</v>
      </c>
      <c r="Q1658" s="51"/>
      <c r="R1658" s="111"/>
      <c r="S1658" s="111"/>
      <c r="T1658" s="120"/>
      <c r="U1658" s="53">
        <v>0.44700000000000001</v>
      </c>
      <c r="V1658" s="52"/>
      <c r="W1658" s="49"/>
      <c r="X1658" s="52" t="s">
        <v>43</v>
      </c>
      <c r="Y1658" s="49" t="s">
        <v>44</v>
      </c>
      <c r="Z1658" s="116" t="s">
        <v>20458</v>
      </c>
      <c r="AA1658" s="51"/>
      <c r="AB1658" s="54">
        <v>54796.62</v>
      </c>
      <c r="AC1658" s="54">
        <v>0</v>
      </c>
      <c r="AD1658" s="54">
        <v>0</v>
      </c>
      <c r="AE1658" s="54">
        <v>0</v>
      </c>
      <c r="AF1658" s="3">
        <f>SUM(Table2[[#This Row],[PE 2021 Obligations]],Table2[[#This Row],[ROW 2021 Obligations]],Table2[[#This Row],[Construction 2021 Obligations]],Table2[[#This Row],[Paving 2021 Obligations]])</f>
        <v>54796.62</v>
      </c>
      <c r="AG1658" s="54">
        <v>184796.62</v>
      </c>
      <c r="AH1658" s="54">
        <v>0</v>
      </c>
      <c r="AI1658" s="54">
        <v>0</v>
      </c>
      <c r="AJ1658" s="54">
        <v>0</v>
      </c>
      <c r="AK1658" s="54">
        <v>184796.62</v>
      </c>
      <c r="AL1658" s="49" t="s">
        <v>1839</v>
      </c>
    </row>
    <row r="1659" spans="1:38" ht="30" hidden="1" x14ac:dyDescent="0.25">
      <c r="A1659" s="13">
        <v>118928.01</v>
      </c>
      <c r="B1659" s="15">
        <v>3</v>
      </c>
      <c r="C1659" s="43" t="s">
        <v>474</v>
      </c>
      <c r="D1659" s="44">
        <v>41940</v>
      </c>
      <c r="E1659" s="43" t="s">
        <v>1207</v>
      </c>
      <c r="F1659" s="44">
        <v>44117</v>
      </c>
      <c r="G1659" s="43" t="s">
        <v>832</v>
      </c>
      <c r="H1659" s="45" t="s">
        <v>49</v>
      </c>
      <c r="I1659" s="43" t="s">
        <v>1840</v>
      </c>
      <c r="J1659" s="43"/>
      <c r="K1659" s="43" t="s">
        <v>1641</v>
      </c>
      <c r="L1659" s="46" t="s">
        <v>37</v>
      </c>
      <c r="M1659" s="45" t="s">
        <v>1841</v>
      </c>
      <c r="N1659" s="45" t="s">
        <v>631</v>
      </c>
      <c r="O1659" s="43" t="s">
        <v>632</v>
      </c>
      <c r="P1659" s="45" t="s">
        <v>453</v>
      </c>
      <c r="Q1659" s="45"/>
      <c r="R1659" s="112"/>
      <c r="S1659" s="112"/>
      <c r="T1659" s="59"/>
      <c r="U1659" s="10">
        <v>0.44700000000000001</v>
      </c>
      <c r="V1659" s="44">
        <v>43553</v>
      </c>
      <c r="W1659" s="43"/>
      <c r="X1659" s="46" t="s">
        <v>43</v>
      </c>
      <c r="Y1659" s="43" t="s">
        <v>44</v>
      </c>
      <c r="Z1659" s="116" t="s">
        <v>20458</v>
      </c>
      <c r="AA1659" s="45"/>
      <c r="AB1659" s="3">
        <v>1500</v>
      </c>
      <c r="AC1659" s="3">
        <v>0</v>
      </c>
      <c r="AD1659" s="3">
        <v>325004</v>
      </c>
      <c r="AE1659" s="3">
        <v>0</v>
      </c>
      <c r="AF1659" s="3">
        <f>SUM(Table2[[#This Row],[PE 2021 Obligations]],Table2[[#This Row],[ROW 2021 Obligations]],Table2[[#This Row],[Construction 2021 Obligations]],Table2[[#This Row],[Paving 2021 Obligations]])</f>
        <v>326504</v>
      </c>
      <c r="AG1659" s="3">
        <v>13500</v>
      </c>
      <c r="AH1659" s="3">
        <v>0</v>
      </c>
      <c r="AI1659" s="3">
        <v>2521040</v>
      </c>
      <c r="AJ1659" s="3">
        <v>0</v>
      </c>
      <c r="AK1659" s="3">
        <v>2534540</v>
      </c>
      <c r="AL1659" s="43" t="s">
        <v>1842</v>
      </c>
    </row>
    <row r="1660" spans="1:38" ht="45" hidden="1" x14ac:dyDescent="0.25">
      <c r="A1660" s="47">
        <v>118969</v>
      </c>
      <c r="B1660" s="48">
        <v>1</v>
      </c>
      <c r="C1660" s="49" t="s">
        <v>47</v>
      </c>
      <c r="D1660" s="50">
        <v>41430</v>
      </c>
      <c r="E1660" s="49" t="s">
        <v>1843</v>
      </c>
      <c r="F1660" s="50">
        <v>44175</v>
      </c>
      <c r="G1660" s="49" t="s">
        <v>82</v>
      </c>
      <c r="H1660" s="51" t="s">
        <v>196</v>
      </c>
      <c r="I1660" s="49"/>
      <c r="J1660" s="49"/>
      <c r="K1660" s="49"/>
      <c r="L1660" s="52"/>
      <c r="M1660" s="51" t="s">
        <v>1844</v>
      </c>
      <c r="N1660" s="51" t="s">
        <v>1845</v>
      </c>
      <c r="O1660" s="49" t="s">
        <v>60</v>
      </c>
      <c r="P1660" s="51" t="s">
        <v>67</v>
      </c>
      <c r="Q1660" s="51"/>
      <c r="R1660" s="111"/>
      <c r="S1660" s="111"/>
      <c r="T1660" s="120"/>
      <c r="U1660" s="55" t="s">
        <v>32</v>
      </c>
      <c r="V1660" s="52"/>
      <c r="W1660" s="49"/>
      <c r="X1660" s="52" t="s">
        <v>43</v>
      </c>
      <c r="Y1660" s="49" t="s">
        <v>44</v>
      </c>
      <c r="Z1660" s="111" t="s">
        <v>20458</v>
      </c>
      <c r="AA1660" s="51"/>
      <c r="AB1660" s="54">
        <v>-10018.790000000001</v>
      </c>
      <c r="AC1660" s="54">
        <v>190.62</v>
      </c>
      <c r="AD1660" s="54">
        <v>45669.83</v>
      </c>
      <c r="AE1660" s="54">
        <v>0</v>
      </c>
      <c r="AF1660" s="3">
        <f>SUM(Table2[[#This Row],[PE 2021 Obligations]],Table2[[#This Row],[ROW 2021 Obligations]],Table2[[#This Row],[Construction 2021 Obligations]],Table2[[#This Row],[Paving 2021 Obligations]])</f>
        <v>35841.660000000003</v>
      </c>
      <c r="AG1660" s="54">
        <v>11481.21</v>
      </c>
      <c r="AH1660" s="54">
        <v>19512.62</v>
      </c>
      <c r="AI1660" s="54">
        <v>199632.83</v>
      </c>
      <c r="AJ1660" s="54">
        <v>0</v>
      </c>
      <c r="AK1660" s="54">
        <v>230626.66</v>
      </c>
      <c r="AL1660" s="49" t="s">
        <v>1846</v>
      </c>
    </row>
    <row r="1661" spans="1:38" ht="60" hidden="1" x14ac:dyDescent="0.25">
      <c r="A1661" s="13">
        <v>118978</v>
      </c>
      <c r="B1661" s="15">
        <v>3</v>
      </c>
      <c r="C1661" s="43" t="s">
        <v>47</v>
      </c>
      <c r="D1661" s="44">
        <v>41430</v>
      </c>
      <c r="E1661" s="43" t="s">
        <v>1843</v>
      </c>
      <c r="F1661" s="44">
        <v>44334</v>
      </c>
      <c r="G1661" s="43" t="s">
        <v>1124</v>
      </c>
      <c r="H1661" s="45" t="s">
        <v>69</v>
      </c>
      <c r="I1661" s="43"/>
      <c r="J1661" s="43"/>
      <c r="K1661" s="43"/>
      <c r="L1661" s="46"/>
      <c r="M1661" s="45" t="s">
        <v>1847</v>
      </c>
      <c r="N1661" s="45" t="s">
        <v>1848</v>
      </c>
      <c r="O1661" s="43" t="s">
        <v>60</v>
      </c>
      <c r="P1661" s="45" t="s">
        <v>67</v>
      </c>
      <c r="Q1661" s="45"/>
      <c r="R1661" s="112"/>
      <c r="S1661" s="112"/>
      <c r="T1661" s="59"/>
      <c r="U1661" s="56" t="s">
        <v>32</v>
      </c>
      <c r="V1661" s="46"/>
      <c r="W1661" s="43"/>
      <c r="X1661" s="46" t="s">
        <v>43</v>
      </c>
      <c r="Y1661" s="43" t="s">
        <v>44</v>
      </c>
      <c r="Z1661" s="116" t="s">
        <v>20458</v>
      </c>
      <c r="AA1661" s="45"/>
      <c r="AB1661" s="3">
        <v>3696.15</v>
      </c>
      <c r="AC1661" s="3">
        <v>-13500</v>
      </c>
      <c r="AD1661" s="3">
        <v>25607.7</v>
      </c>
      <c r="AE1661" s="3">
        <v>0</v>
      </c>
      <c r="AF1661" s="3">
        <f>SUM(Table2[[#This Row],[PE 2021 Obligations]],Table2[[#This Row],[ROW 2021 Obligations]],Table2[[#This Row],[Construction 2021 Obligations]],Table2[[#This Row],[Paving 2021 Obligations]])</f>
        <v>15803.85</v>
      </c>
      <c r="AG1661" s="3">
        <v>23196.15</v>
      </c>
      <c r="AH1661" s="3">
        <v>2500</v>
      </c>
      <c r="AI1661" s="3">
        <v>238619.7</v>
      </c>
      <c r="AJ1661" s="3">
        <v>0</v>
      </c>
      <c r="AK1661" s="3">
        <v>264315.84999999998</v>
      </c>
      <c r="AL1661" s="43" t="s">
        <v>1849</v>
      </c>
    </row>
    <row r="1662" spans="1:38" hidden="1" x14ac:dyDescent="0.25">
      <c r="A1662" s="13">
        <v>119179.01</v>
      </c>
      <c r="B1662" s="15">
        <v>6</v>
      </c>
      <c r="C1662" s="43" t="s">
        <v>47</v>
      </c>
      <c r="D1662" s="44">
        <v>41936</v>
      </c>
      <c r="E1662" s="43" t="s">
        <v>1207</v>
      </c>
      <c r="F1662" s="44">
        <v>44120</v>
      </c>
      <c r="G1662" s="43" t="s">
        <v>486</v>
      </c>
      <c r="H1662" s="45" t="s">
        <v>76</v>
      </c>
      <c r="I1662" s="43"/>
      <c r="J1662" s="43"/>
      <c r="K1662" s="43"/>
      <c r="L1662" s="46"/>
      <c r="M1662" s="45" t="s">
        <v>1862</v>
      </c>
      <c r="N1662" s="45"/>
      <c r="O1662" s="43" t="s">
        <v>78</v>
      </c>
      <c r="P1662" s="45" t="s">
        <v>632</v>
      </c>
      <c r="Q1662" s="45"/>
      <c r="R1662" s="112"/>
      <c r="S1662" s="112"/>
      <c r="T1662" s="59"/>
      <c r="U1662" s="56" t="s">
        <v>32</v>
      </c>
      <c r="V1662" s="46"/>
      <c r="W1662" s="43"/>
      <c r="X1662" s="46" t="s">
        <v>43</v>
      </c>
      <c r="Y1662" s="43"/>
      <c r="Z1662" s="116" t="s">
        <v>20458</v>
      </c>
      <c r="AA1662" s="45"/>
      <c r="AB1662" s="3">
        <v>53286.29</v>
      </c>
      <c r="AC1662" s="3">
        <v>0</v>
      </c>
      <c r="AD1662" s="3">
        <v>0</v>
      </c>
      <c r="AE1662" s="3">
        <v>0</v>
      </c>
      <c r="AF1662" s="3">
        <f>SUM(Table2[[#This Row],[PE 2021 Obligations]],Table2[[#This Row],[ROW 2021 Obligations]],Table2[[#This Row],[Construction 2021 Obligations]],Table2[[#This Row],[Paving 2021 Obligations]])</f>
        <v>53286.29</v>
      </c>
      <c r="AG1662" s="3">
        <v>453286.29</v>
      </c>
      <c r="AH1662" s="3">
        <v>0</v>
      </c>
      <c r="AI1662" s="3">
        <v>0</v>
      </c>
      <c r="AJ1662" s="3">
        <v>0</v>
      </c>
      <c r="AK1662" s="3">
        <v>453286.29</v>
      </c>
      <c r="AL1662" s="43"/>
    </row>
    <row r="1663" spans="1:38" hidden="1" x14ac:dyDescent="0.25">
      <c r="A1663" s="47">
        <v>119335</v>
      </c>
      <c r="B1663" s="48">
        <v>3</v>
      </c>
      <c r="C1663" s="49" t="s">
        <v>73</v>
      </c>
      <c r="D1663" s="50">
        <v>41485</v>
      </c>
      <c r="E1663" s="49" t="s">
        <v>1863</v>
      </c>
      <c r="F1663" s="50">
        <v>41485</v>
      </c>
      <c r="G1663" s="49" t="s">
        <v>1863</v>
      </c>
      <c r="H1663" s="51" t="s">
        <v>307</v>
      </c>
      <c r="I1663" s="49"/>
      <c r="J1663" s="49"/>
      <c r="K1663" s="49"/>
      <c r="L1663" s="52"/>
      <c r="M1663" s="51" t="s">
        <v>1864</v>
      </c>
      <c r="N1663" s="51"/>
      <c r="O1663" s="49" t="s">
        <v>1865</v>
      </c>
      <c r="P1663" s="51" t="s">
        <v>1865</v>
      </c>
      <c r="Q1663" s="51"/>
      <c r="R1663" s="111"/>
      <c r="S1663" s="111"/>
      <c r="T1663" s="120"/>
      <c r="U1663" s="55" t="s">
        <v>32</v>
      </c>
      <c r="V1663" s="52"/>
      <c r="W1663" s="49"/>
      <c r="X1663" s="52" t="s">
        <v>43</v>
      </c>
      <c r="Y1663" s="49"/>
      <c r="Z1663" s="116" t="s">
        <v>20458</v>
      </c>
      <c r="AA1663" s="51"/>
      <c r="AB1663" s="54">
        <v>0</v>
      </c>
      <c r="AC1663" s="54">
        <v>0</v>
      </c>
      <c r="AD1663" s="54">
        <v>-490</v>
      </c>
      <c r="AE1663" s="54">
        <v>0</v>
      </c>
      <c r="AF1663" s="3">
        <f>SUM(Table2[[#This Row],[PE 2021 Obligations]],Table2[[#This Row],[ROW 2021 Obligations]],Table2[[#This Row],[Construction 2021 Obligations]],Table2[[#This Row],[Paving 2021 Obligations]])</f>
        <v>-490</v>
      </c>
      <c r="AG1663" s="54">
        <v>0</v>
      </c>
      <c r="AH1663" s="54">
        <v>0</v>
      </c>
      <c r="AI1663" s="54">
        <v>32223.91</v>
      </c>
      <c r="AJ1663" s="54">
        <v>0</v>
      </c>
      <c r="AK1663" s="54">
        <v>32223.91</v>
      </c>
      <c r="AL1663" s="49" t="s">
        <v>1866</v>
      </c>
    </row>
    <row r="1664" spans="1:38" ht="75" hidden="1" x14ac:dyDescent="0.25">
      <c r="A1664" s="47">
        <v>119540</v>
      </c>
      <c r="B1664" s="48">
        <v>4</v>
      </c>
      <c r="C1664" s="49" t="s">
        <v>31</v>
      </c>
      <c r="D1664" s="50">
        <v>41493</v>
      </c>
      <c r="E1664" s="49" t="s">
        <v>1281</v>
      </c>
      <c r="F1664" s="50">
        <v>44215</v>
      </c>
      <c r="G1664" s="49" t="s">
        <v>75</v>
      </c>
      <c r="H1664" s="51" t="s">
        <v>126</v>
      </c>
      <c r="I1664" s="49"/>
      <c r="J1664" s="49"/>
      <c r="K1664" s="49"/>
      <c r="L1664" s="52"/>
      <c r="M1664" s="51" t="s">
        <v>1878</v>
      </c>
      <c r="N1664" s="51" t="s">
        <v>1879</v>
      </c>
      <c r="O1664" s="49" t="s">
        <v>60</v>
      </c>
      <c r="P1664" s="51" t="s">
        <v>1444</v>
      </c>
      <c r="Q1664" s="51"/>
      <c r="R1664" s="111"/>
      <c r="S1664" s="111"/>
      <c r="T1664" s="120"/>
      <c r="U1664" s="53">
        <v>6.01</v>
      </c>
      <c r="V1664" s="52"/>
      <c r="W1664" s="49"/>
      <c r="X1664" s="52" t="s">
        <v>43</v>
      </c>
      <c r="Y1664" s="49" t="s">
        <v>140</v>
      </c>
      <c r="Z1664" s="116" t="s">
        <v>20458</v>
      </c>
      <c r="AA1664" s="51"/>
      <c r="AB1664" s="54">
        <v>0</v>
      </c>
      <c r="AC1664" s="54">
        <v>0</v>
      </c>
      <c r="AD1664" s="54">
        <v>1082241</v>
      </c>
      <c r="AE1664" s="54">
        <v>0</v>
      </c>
      <c r="AF1664" s="3">
        <f>SUM(Table2[[#This Row],[PE 2021 Obligations]],Table2[[#This Row],[ROW 2021 Obligations]],Table2[[#This Row],[Construction 2021 Obligations]],Table2[[#This Row],[Paving 2021 Obligations]])</f>
        <v>1082241</v>
      </c>
      <c r="AG1664" s="54">
        <v>355000</v>
      </c>
      <c r="AH1664" s="54">
        <v>0</v>
      </c>
      <c r="AI1664" s="54">
        <v>4162741</v>
      </c>
      <c r="AJ1664" s="54">
        <v>0</v>
      </c>
      <c r="AK1664" s="54">
        <v>4517741</v>
      </c>
      <c r="AL1664" s="49" t="s">
        <v>1880</v>
      </c>
    </row>
    <row r="1665" spans="1:38" ht="75" hidden="1" x14ac:dyDescent="0.25">
      <c r="A1665" s="13">
        <v>119542</v>
      </c>
      <c r="B1665" s="15">
        <v>4</v>
      </c>
      <c r="C1665" s="43" t="s">
        <v>31</v>
      </c>
      <c r="D1665" s="44">
        <v>41493</v>
      </c>
      <c r="E1665" s="43" t="s">
        <v>1281</v>
      </c>
      <c r="F1665" s="44">
        <v>44215</v>
      </c>
      <c r="G1665" s="43" t="s">
        <v>75</v>
      </c>
      <c r="H1665" s="45" t="s">
        <v>126</v>
      </c>
      <c r="I1665" s="43"/>
      <c r="J1665" s="43"/>
      <c r="K1665" s="43"/>
      <c r="L1665" s="46"/>
      <c r="M1665" s="45" t="s">
        <v>1881</v>
      </c>
      <c r="N1665" s="45" t="s">
        <v>1882</v>
      </c>
      <c r="O1665" s="43" t="s">
        <v>60</v>
      </c>
      <c r="P1665" s="45" t="s">
        <v>1444</v>
      </c>
      <c r="Q1665" s="45"/>
      <c r="R1665" s="112"/>
      <c r="S1665" s="112"/>
      <c r="T1665" s="59"/>
      <c r="U1665" s="10">
        <v>0</v>
      </c>
      <c r="V1665" s="46"/>
      <c r="W1665" s="43"/>
      <c r="X1665" s="46" t="s">
        <v>43</v>
      </c>
      <c r="Y1665" s="43" t="s">
        <v>1453</v>
      </c>
      <c r="Z1665" s="116" t="s">
        <v>20458</v>
      </c>
      <c r="AA1665" s="45"/>
      <c r="AB1665" s="3">
        <v>-16154.93</v>
      </c>
      <c r="AC1665" s="3">
        <v>0</v>
      </c>
      <c r="AD1665" s="3">
        <v>0</v>
      </c>
      <c r="AE1665" s="3">
        <v>0</v>
      </c>
      <c r="AF1665" s="3">
        <f>SUM(Table2[[#This Row],[PE 2021 Obligations]],Table2[[#This Row],[ROW 2021 Obligations]],Table2[[#This Row],[Construction 2021 Obligations]],Table2[[#This Row],[Paving 2021 Obligations]])</f>
        <v>-16154.93</v>
      </c>
      <c r="AG1665" s="3">
        <v>251525.07</v>
      </c>
      <c r="AH1665" s="3">
        <v>0</v>
      </c>
      <c r="AI1665" s="3">
        <v>2897819</v>
      </c>
      <c r="AJ1665" s="3">
        <v>0</v>
      </c>
      <c r="AK1665" s="3">
        <v>3149344.07</v>
      </c>
      <c r="AL1665" s="43" t="s">
        <v>1883</v>
      </c>
    </row>
    <row r="1666" spans="1:38" ht="60" hidden="1" x14ac:dyDescent="0.25">
      <c r="A1666" s="47">
        <v>119542.01</v>
      </c>
      <c r="B1666" s="48">
        <v>4</v>
      </c>
      <c r="C1666" s="49" t="s">
        <v>31</v>
      </c>
      <c r="D1666" s="50">
        <v>42647</v>
      </c>
      <c r="E1666" s="49" t="s">
        <v>1884</v>
      </c>
      <c r="F1666" s="50">
        <v>44215</v>
      </c>
      <c r="G1666" s="49" t="s">
        <v>75</v>
      </c>
      <c r="H1666" s="51" t="s">
        <v>126</v>
      </c>
      <c r="I1666" s="49"/>
      <c r="J1666" s="49"/>
      <c r="K1666" s="49"/>
      <c r="L1666" s="52"/>
      <c r="M1666" s="51" t="s">
        <v>1885</v>
      </c>
      <c r="N1666" s="51" t="s">
        <v>1886</v>
      </c>
      <c r="O1666" s="49" t="s">
        <v>60</v>
      </c>
      <c r="P1666" s="51" t="s">
        <v>1444</v>
      </c>
      <c r="Q1666" s="51"/>
      <c r="R1666" s="111"/>
      <c r="S1666" s="111"/>
      <c r="T1666" s="120"/>
      <c r="U1666" s="53">
        <v>0</v>
      </c>
      <c r="V1666" s="52"/>
      <c r="W1666" s="49"/>
      <c r="X1666" s="52" t="s">
        <v>43</v>
      </c>
      <c r="Y1666" s="49" t="s">
        <v>78</v>
      </c>
      <c r="Z1666" s="116" t="s">
        <v>20458</v>
      </c>
      <c r="AA1666" s="51"/>
      <c r="AB1666" s="54">
        <v>0</v>
      </c>
      <c r="AC1666" s="54">
        <v>16154.93</v>
      </c>
      <c r="AD1666" s="54">
        <v>-23253</v>
      </c>
      <c r="AE1666" s="54">
        <v>0</v>
      </c>
      <c r="AF1666" s="3">
        <f>SUM(Table2[[#This Row],[PE 2021 Obligations]],Table2[[#This Row],[ROW 2021 Obligations]],Table2[[#This Row],[Construction 2021 Obligations]],Table2[[#This Row],[Paving 2021 Obligations]])</f>
        <v>-7098.07</v>
      </c>
      <c r="AG1666" s="54">
        <v>0</v>
      </c>
      <c r="AH1666" s="54">
        <v>36154.93</v>
      </c>
      <c r="AI1666" s="54">
        <v>323374</v>
      </c>
      <c r="AJ1666" s="54">
        <v>0</v>
      </c>
      <c r="AK1666" s="54">
        <v>359528.93</v>
      </c>
      <c r="AL1666" s="49" t="s">
        <v>1887</v>
      </c>
    </row>
    <row r="1667" spans="1:38" hidden="1" x14ac:dyDescent="0.25">
      <c r="A1667" s="13">
        <v>119711.07</v>
      </c>
      <c r="B1667" s="15">
        <v>3</v>
      </c>
      <c r="C1667" s="43" t="s">
        <v>31</v>
      </c>
      <c r="D1667" s="44">
        <v>44006</v>
      </c>
      <c r="E1667" s="43" t="s">
        <v>486</v>
      </c>
      <c r="F1667" s="44">
        <v>44169</v>
      </c>
      <c r="G1667" s="43" t="s">
        <v>1568</v>
      </c>
      <c r="H1667" s="45" t="s">
        <v>766</v>
      </c>
      <c r="I1667" s="43" t="s">
        <v>116</v>
      </c>
      <c r="J1667" s="43" t="s">
        <v>116</v>
      </c>
      <c r="K1667" s="43"/>
      <c r="L1667" s="46" t="s">
        <v>116</v>
      </c>
      <c r="M1667" s="45" t="s">
        <v>1898</v>
      </c>
      <c r="N1667" s="45"/>
      <c r="O1667" s="43" t="s">
        <v>151</v>
      </c>
      <c r="P1667" s="45" t="s">
        <v>757</v>
      </c>
      <c r="Q1667" s="45"/>
      <c r="R1667" s="112"/>
      <c r="S1667" s="112"/>
      <c r="T1667" s="59"/>
      <c r="U1667" s="10">
        <v>150.81</v>
      </c>
      <c r="V1667" s="44">
        <v>44141</v>
      </c>
      <c r="W1667" s="43"/>
      <c r="X1667" s="46" t="s">
        <v>43</v>
      </c>
      <c r="Y1667" s="43"/>
      <c r="Z1667" s="127" t="s">
        <v>20461</v>
      </c>
      <c r="AA1667" s="45"/>
      <c r="AB1667" s="3">
        <v>0</v>
      </c>
      <c r="AC1667" s="3">
        <v>0</v>
      </c>
      <c r="AD1667" s="3">
        <v>169006</v>
      </c>
      <c r="AE1667" s="3">
        <v>0</v>
      </c>
      <c r="AF1667" s="3">
        <f>SUM(Table2[[#This Row],[PE 2021 Obligations]],Table2[[#This Row],[ROW 2021 Obligations]],Table2[[#This Row],[Construction 2021 Obligations]],Table2[[#This Row],[Paving 2021 Obligations]])</f>
        <v>169006</v>
      </c>
      <c r="AG1667" s="3">
        <v>0</v>
      </c>
      <c r="AH1667" s="3">
        <v>0</v>
      </c>
      <c r="AI1667" s="3">
        <v>169006</v>
      </c>
      <c r="AJ1667" s="3">
        <v>0</v>
      </c>
      <c r="AK1667" s="3">
        <v>169006</v>
      </c>
      <c r="AL1667" s="43" t="s">
        <v>1899</v>
      </c>
    </row>
    <row r="1668" spans="1:38" hidden="1" x14ac:dyDescent="0.25">
      <c r="A1668" s="47">
        <v>119712.07</v>
      </c>
      <c r="B1668" s="48">
        <v>3</v>
      </c>
      <c r="C1668" s="49" t="s">
        <v>31</v>
      </c>
      <c r="D1668" s="50">
        <v>44006</v>
      </c>
      <c r="E1668" s="49" t="s">
        <v>486</v>
      </c>
      <c r="F1668" s="50">
        <v>44169</v>
      </c>
      <c r="G1668" s="49" t="s">
        <v>1568</v>
      </c>
      <c r="H1668" s="51" t="s">
        <v>766</v>
      </c>
      <c r="I1668" s="49" t="s">
        <v>116</v>
      </c>
      <c r="J1668" s="49" t="s">
        <v>116</v>
      </c>
      <c r="K1668" s="49"/>
      <c r="L1668" s="52" t="s">
        <v>116</v>
      </c>
      <c r="M1668" s="51" t="s">
        <v>1900</v>
      </c>
      <c r="N1668" s="51"/>
      <c r="O1668" s="49" t="s">
        <v>151</v>
      </c>
      <c r="P1668" s="51" t="s">
        <v>757</v>
      </c>
      <c r="Q1668" s="51"/>
      <c r="R1668" s="111"/>
      <c r="S1668" s="111"/>
      <c r="T1668" s="120"/>
      <c r="U1668" s="53">
        <v>152.09</v>
      </c>
      <c r="V1668" s="50">
        <v>44141</v>
      </c>
      <c r="W1668" s="49"/>
      <c r="X1668" s="52" t="s">
        <v>43</v>
      </c>
      <c r="Y1668" s="49"/>
      <c r="Z1668" s="127" t="s">
        <v>20461</v>
      </c>
      <c r="AA1668" s="51"/>
      <c r="AB1668" s="54">
        <v>0</v>
      </c>
      <c r="AC1668" s="54">
        <v>0</v>
      </c>
      <c r="AD1668" s="54">
        <v>141960</v>
      </c>
      <c r="AE1668" s="54">
        <v>0</v>
      </c>
      <c r="AF1668" s="3">
        <f>SUM(Table2[[#This Row],[PE 2021 Obligations]],Table2[[#This Row],[ROW 2021 Obligations]],Table2[[#This Row],[Construction 2021 Obligations]],Table2[[#This Row],[Paving 2021 Obligations]])</f>
        <v>141960</v>
      </c>
      <c r="AG1668" s="54">
        <v>0</v>
      </c>
      <c r="AH1668" s="54">
        <v>0</v>
      </c>
      <c r="AI1668" s="54">
        <v>141960</v>
      </c>
      <c r="AJ1668" s="54">
        <v>0</v>
      </c>
      <c r="AK1668" s="54">
        <v>141960</v>
      </c>
      <c r="AL1668" s="49" t="s">
        <v>1901</v>
      </c>
    </row>
    <row r="1669" spans="1:38" hidden="1" x14ac:dyDescent="0.25">
      <c r="A1669" s="13">
        <v>119713.07</v>
      </c>
      <c r="B1669" s="15">
        <v>3</v>
      </c>
      <c r="C1669" s="43" t="s">
        <v>31</v>
      </c>
      <c r="D1669" s="44">
        <v>44006</v>
      </c>
      <c r="E1669" s="43" t="s">
        <v>486</v>
      </c>
      <c r="F1669" s="44">
        <v>44169</v>
      </c>
      <c r="G1669" s="43" t="s">
        <v>1568</v>
      </c>
      <c r="H1669" s="45" t="s">
        <v>766</v>
      </c>
      <c r="I1669" s="43" t="s">
        <v>116</v>
      </c>
      <c r="J1669" s="43" t="s">
        <v>116</v>
      </c>
      <c r="K1669" s="43"/>
      <c r="L1669" s="46" t="s">
        <v>116</v>
      </c>
      <c r="M1669" s="45" t="s">
        <v>1902</v>
      </c>
      <c r="N1669" s="45"/>
      <c r="O1669" s="43" t="s">
        <v>151</v>
      </c>
      <c r="P1669" s="45" t="s">
        <v>757</v>
      </c>
      <c r="Q1669" s="45"/>
      <c r="R1669" s="112"/>
      <c r="S1669" s="112"/>
      <c r="T1669" s="59"/>
      <c r="U1669" s="10">
        <v>170.76</v>
      </c>
      <c r="V1669" s="44">
        <v>44141</v>
      </c>
      <c r="W1669" s="43"/>
      <c r="X1669" s="46" t="s">
        <v>43</v>
      </c>
      <c r="Y1669" s="43"/>
      <c r="Z1669" s="127" t="s">
        <v>20461</v>
      </c>
      <c r="AA1669" s="45"/>
      <c r="AB1669" s="3">
        <v>0</v>
      </c>
      <c r="AC1669" s="3">
        <v>0</v>
      </c>
      <c r="AD1669" s="3">
        <v>111899</v>
      </c>
      <c r="AE1669" s="3">
        <v>0</v>
      </c>
      <c r="AF1669" s="3">
        <f>SUM(Table2[[#This Row],[PE 2021 Obligations]],Table2[[#This Row],[ROW 2021 Obligations]],Table2[[#This Row],[Construction 2021 Obligations]],Table2[[#This Row],[Paving 2021 Obligations]])</f>
        <v>111899</v>
      </c>
      <c r="AG1669" s="3">
        <v>0</v>
      </c>
      <c r="AH1669" s="3">
        <v>0</v>
      </c>
      <c r="AI1669" s="3">
        <v>111899</v>
      </c>
      <c r="AJ1669" s="3">
        <v>0</v>
      </c>
      <c r="AK1669" s="3">
        <v>111899</v>
      </c>
      <c r="AL1669" s="43" t="s">
        <v>1903</v>
      </c>
    </row>
    <row r="1670" spans="1:38" ht="30" hidden="1" x14ac:dyDescent="0.25">
      <c r="A1670" s="47">
        <v>119738</v>
      </c>
      <c r="B1670" s="48">
        <v>3</v>
      </c>
      <c r="C1670" s="49" t="s">
        <v>31</v>
      </c>
      <c r="D1670" s="50">
        <v>41536</v>
      </c>
      <c r="E1670" s="49" t="s">
        <v>1913</v>
      </c>
      <c r="F1670" s="50">
        <v>44082</v>
      </c>
      <c r="G1670" s="49" t="s">
        <v>832</v>
      </c>
      <c r="H1670" s="51" t="s">
        <v>98</v>
      </c>
      <c r="I1670" s="49" t="s">
        <v>683</v>
      </c>
      <c r="J1670" s="49" t="s">
        <v>148</v>
      </c>
      <c r="K1670" s="49"/>
      <c r="L1670" s="52" t="s">
        <v>149</v>
      </c>
      <c r="M1670" s="51" t="s">
        <v>1919</v>
      </c>
      <c r="N1670" s="51"/>
      <c r="O1670" s="49" t="s">
        <v>632</v>
      </c>
      <c r="P1670" s="51" t="s">
        <v>453</v>
      </c>
      <c r="Q1670" s="51"/>
      <c r="R1670" s="111"/>
      <c r="S1670" s="111"/>
      <c r="T1670" s="120"/>
      <c r="U1670" s="53">
        <v>0.33</v>
      </c>
      <c r="V1670" s="50">
        <v>44057</v>
      </c>
      <c r="W1670" s="49"/>
      <c r="X1670" s="52" t="s">
        <v>43</v>
      </c>
      <c r="Y1670" s="49" t="s">
        <v>454</v>
      </c>
      <c r="Z1670" s="127" t="s">
        <v>20457</v>
      </c>
      <c r="AA1670" s="51"/>
      <c r="AB1670" s="54">
        <v>60000</v>
      </c>
      <c r="AC1670" s="54">
        <v>0</v>
      </c>
      <c r="AD1670" s="54">
        <v>1486311</v>
      </c>
      <c r="AE1670" s="54">
        <v>0</v>
      </c>
      <c r="AF1670" s="3">
        <f>SUM(Table2[[#This Row],[PE 2021 Obligations]],Table2[[#This Row],[ROW 2021 Obligations]],Table2[[#This Row],[Construction 2021 Obligations]],Table2[[#This Row],[Paving 2021 Obligations]])</f>
        <v>1546311</v>
      </c>
      <c r="AG1670" s="54">
        <v>194000</v>
      </c>
      <c r="AH1670" s="54">
        <v>0</v>
      </c>
      <c r="AI1670" s="54">
        <v>1486311</v>
      </c>
      <c r="AJ1670" s="54">
        <v>0</v>
      </c>
      <c r="AK1670" s="54">
        <v>1680311</v>
      </c>
      <c r="AL1670" s="49" t="s">
        <v>1920</v>
      </c>
    </row>
    <row r="1671" spans="1:38" ht="30" hidden="1" x14ac:dyDescent="0.25">
      <c r="A1671" s="47">
        <v>119837</v>
      </c>
      <c r="B1671" s="48">
        <v>3</v>
      </c>
      <c r="C1671" s="49" t="s">
        <v>474</v>
      </c>
      <c r="D1671" s="50">
        <v>41572</v>
      </c>
      <c r="E1671" s="49" t="s">
        <v>654</v>
      </c>
      <c r="F1671" s="50">
        <v>43523</v>
      </c>
      <c r="G1671" s="49" t="s">
        <v>832</v>
      </c>
      <c r="H1671" s="51" t="s">
        <v>434</v>
      </c>
      <c r="I1671" s="49" t="s">
        <v>1939</v>
      </c>
      <c r="J1671" s="49" t="s">
        <v>116</v>
      </c>
      <c r="K1671" s="49"/>
      <c r="L1671" s="52" t="s">
        <v>116</v>
      </c>
      <c r="M1671" s="51" t="s">
        <v>1940</v>
      </c>
      <c r="N1671" s="51" t="s">
        <v>631</v>
      </c>
      <c r="O1671" s="49" t="s">
        <v>632</v>
      </c>
      <c r="P1671" s="51" t="s">
        <v>453</v>
      </c>
      <c r="Q1671" s="51"/>
      <c r="R1671" s="111"/>
      <c r="S1671" s="111"/>
      <c r="T1671" s="120"/>
      <c r="U1671" s="53">
        <v>0.28299999999999997</v>
      </c>
      <c r="V1671" s="50">
        <v>43077</v>
      </c>
      <c r="W1671" s="49"/>
      <c r="X1671" s="52" t="s">
        <v>43</v>
      </c>
      <c r="Y1671" s="49" t="s">
        <v>140</v>
      </c>
      <c r="Z1671" s="127" t="s">
        <v>20460</v>
      </c>
      <c r="AA1671" s="51"/>
      <c r="AB1671" s="54">
        <v>17800</v>
      </c>
      <c r="AC1671" s="54">
        <v>75000</v>
      </c>
      <c r="AD1671" s="54">
        <v>175948</v>
      </c>
      <c r="AE1671" s="54">
        <v>0</v>
      </c>
      <c r="AF1671" s="3">
        <f>SUM(Table2[[#This Row],[PE 2021 Obligations]],Table2[[#This Row],[ROW 2021 Obligations]],Table2[[#This Row],[Construction 2021 Obligations]],Table2[[#This Row],[Paving 2021 Obligations]])</f>
        <v>268748</v>
      </c>
      <c r="AG1671" s="54">
        <v>202800</v>
      </c>
      <c r="AH1671" s="54">
        <v>370000</v>
      </c>
      <c r="AI1671" s="54">
        <v>2484379</v>
      </c>
      <c r="AJ1671" s="54">
        <v>0</v>
      </c>
      <c r="AK1671" s="54">
        <v>3057179</v>
      </c>
      <c r="AL1671" s="49" t="s">
        <v>1941</v>
      </c>
    </row>
    <row r="1672" spans="1:38" ht="45" hidden="1" x14ac:dyDescent="0.25">
      <c r="A1672" s="13">
        <v>119847.07</v>
      </c>
      <c r="B1672" s="15">
        <v>4</v>
      </c>
      <c r="C1672" s="43" t="s">
        <v>47</v>
      </c>
      <c r="D1672" s="44">
        <v>41575</v>
      </c>
      <c r="E1672" s="43" t="s">
        <v>1314</v>
      </c>
      <c r="F1672" s="44">
        <v>43543</v>
      </c>
      <c r="G1672" s="43" t="s">
        <v>103</v>
      </c>
      <c r="H1672" s="45" t="s">
        <v>186</v>
      </c>
      <c r="I1672" s="43"/>
      <c r="J1672" s="43"/>
      <c r="K1672" s="43"/>
      <c r="L1672" s="46"/>
      <c r="M1672" s="45" t="s">
        <v>1942</v>
      </c>
      <c r="N1672" s="45" t="s">
        <v>1943</v>
      </c>
      <c r="O1672" s="43" t="s">
        <v>632</v>
      </c>
      <c r="P1672" s="45" t="s">
        <v>631</v>
      </c>
      <c r="Q1672" s="45"/>
      <c r="R1672" s="112"/>
      <c r="S1672" s="112"/>
      <c r="T1672" s="59"/>
      <c r="U1672" s="10">
        <v>0</v>
      </c>
      <c r="V1672" s="44">
        <v>42706</v>
      </c>
      <c r="W1672" s="43"/>
      <c r="X1672" s="46" t="s">
        <v>43</v>
      </c>
      <c r="Y1672" s="43" t="s">
        <v>511</v>
      </c>
      <c r="Z1672" s="116" t="s">
        <v>20458</v>
      </c>
      <c r="AA1672" s="45"/>
      <c r="AB1672" s="3">
        <v>-1180.47</v>
      </c>
      <c r="AC1672" s="3">
        <v>0</v>
      </c>
      <c r="AD1672" s="3">
        <v>18988.740000000002</v>
      </c>
      <c r="AE1672" s="3">
        <v>0</v>
      </c>
      <c r="AF1672" s="3">
        <f>SUM(Table2[[#This Row],[PE 2021 Obligations]],Table2[[#This Row],[ROW 2021 Obligations]],Table2[[#This Row],[Construction 2021 Obligations]],Table2[[#This Row],[Paving 2021 Obligations]])</f>
        <v>17808.27</v>
      </c>
      <c r="AG1672" s="3">
        <v>432319.53</v>
      </c>
      <c r="AH1672" s="3">
        <v>0</v>
      </c>
      <c r="AI1672" s="3">
        <v>87506.74</v>
      </c>
      <c r="AJ1672" s="3">
        <v>0</v>
      </c>
      <c r="AK1672" s="3">
        <v>519826.27</v>
      </c>
      <c r="AL1672" s="43" t="s">
        <v>1944</v>
      </c>
    </row>
    <row r="1673" spans="1:38" ht="30" hidden="1" x14ac:dyDescent="0.25">
      <c r="A1673" s="47">
        <v>119847.08</v>
      </c>
      <c r="B1673" s="48">
        <v>4</v>
      </c>
      <c r="C1673" s="49" t="s">
        <v>47</v>
      </c>
      <c r="D1673" s="50">
        <v>41575</v>
      </c>
      <c r="E1673" s="49" t="s">
        <v>1314</v>
      </c>
      <c r="F1673" s="50">
        <v>43627</v>
      </c>
      <c r="G1673" s="49" t="s">
        <v>103</v>
      </c>
      <c r="H1673" s="51" t="s">
        <v>186</v>
      </c>
      <c r="I1673" s="49"/>
      <c r="J1673" s="49"/>
      <c r="K1673" s="49"/>
      <c r="L1673" s="52"/>
      <c r="M1673" s="51" t="s">
        <v>1945</v>
      </c>
      <c r="N1673" s="51" t="s">
        <v>453</v>
      </c>
      <c r="O1673" s="49" t="s">
        <v>632</v>
      </c>
      <c r="P1673" s="51" t="s">
        <v>453</v>
      </c>
      <c r="Q1673" s="51"/>
      <c r="R1673" s="111"/>
      <c r="S1673" s="111"/>
      <c r="T1673" s="120"/>
      <c r="U1673" s="53">
        <v>0</v>
      </c>
      <c r="V1673" s="50">
        <v>43329</v>
      </c>
      <c r="W1673" s="49"/>
      <c r="X1673" s="52" t="s">
        <v>43</v>
      </c>
      <c r="Y1673" s="49"/>
      <c r="Z1673" s="116" t="s">
        <v>20458</v>
      </c>
      <c r="AA1673" s="51"/>
      <c r="AB1673" s="54">
        <v>-34432.99</v>
      </c>
      <c r="AC1673" s="54">
        <v>0</v>
      </c>
      <c r="AD1673" s="54">
        <v>38678.019999999997</v>
      </c>
      <c r="AE1673" s="54">
        <v>0</v>
      </c>
      <c r="AF1673" s="3">
        <f>SUM(Table2[[#This Row],[PE 2021 Obligations]],Table2[[#This Row],[ROW 2021 Obligations]],Table2[[#This Row],[Construction 2021 Obligations]],Table2[[#This Row],[Paving 2021 Obligations]])</f>
        <v>4245.0299999999988</v>
      </c>
      <c r="AG1673" s="54">
        <v>64967.01</v>
      </c>
      <c r="AH1673" s="54">
        <v>0</v>
      </c>
      <c r="AI1673" s="54">
        <v>90678.02</v>
      </c>
      <c r="AJ1673" s="54">
        <v>0</v>
      </c>
      <c r="AK1673" s="54">
        <v>155645.03</v>
      </c>
      <c r="AL1673" s="49" t="s">
        <v>1946</v>
      </c>
    </row>
    <row r="1674" spans="1:38" ht="30" hidden="1" x14ac:dyDescent="0.25">
      <c r="A1674" s="13">
        <v>119901</v>
      </c>
      <c r="B1674" s="15">
        <v>2</v>
      </c>
      <c r="C1674" s="43" t="s">
        <v>47</v>
      </c>
      <c r="D1674" s="44">
        <v>41584</v>
      </c>
      <c r="E1674" s="43" t="s">
        <v>654</v>
      </c>
      <c r="F1674" s="44">
        <v>44104</v>
      </c>
      <c r="G1674" s="43" t="s">
        <v>543</v>
      </c>
      <c r="H1674" s="45" t="s">
        <v>383</v>
      </c>
      <c r="I1674" s="43" t="s">
        <v>166</v>
      </c>
      <c r="J1674" s="43" t="s">
        <v>116</v>
      </c>
      <c r="K1674" s="43"/>
      <c r="L1674" s="46" t="s">
        <v>116</v>
      </c>
      <c r="M1674" s="45" t="s">
        <v>1947</v>
      </c>
      <c r="N1674" s="45" t="s">
        <v>453</v>
      </c>
      <c r="O1674" s="43" t="s">
        <v>632</v>
      </c>
      <c r="P1674" s="45" t="s">
        <v>453</v>
      </c>
      <c r="Q1674" s="45"/>
      <c r="R1674" s="112"/>
      <c r="S1674" s="112"/>
      <c r="T1674" s="59"/>
      <c r="U1674" s="10">
        <v>3.65</v>
      </c>
      <c r="V1674" s="44">
        <v>43504</v>
      </c>
      <c r="W1674" s="43"/>
      <c r="X1674" s="46" t="s">
        <v>43</v>
      </c>
      <c r="Y1674" s="43" t="s">
        <v>78</v>
      </c>
      <c r="Z1674" s="127" t="s">
        <v>20461</v>
      </c>
      <c r="AA1674" s="45"/>
      <c r="AB1674" s="3">
        <v>7751.41</v>
      </c>
      <c r="AC1674" s="3">
        <v>0</v>
      </c>
      <c r="AD1674" s="3">
        <v>10933.11</v>
      </c>
      <c r="AE1674" s="3">
        <v>0</v>
      </c>
      <c r="AF1674" s="3">
        <f>SUM(Table2[[#This Row],[PE 2021 Obligations]],Table2[[#This Row],[ROW 2021 Obligations]],Table2[[#This Row],[Construction 2021 Obligations]],Table2[[#This Row],[Paving 2021 Obligations]])</f>
        <v>18684.52</v>
      </c>
      <c r="AG1674" s="3">
        <v>37751.410000000003</v>
      </c>
      <c r="AH1674" s="3">
        <v>0</v>
      </c>
      <c r="AI1674" s="3">
        <v>106632.11</v>
      </c>
      <c r="AJ1674" s="3">
        <v>0</v>
      </c>
      <c r="AK1674" s="3">
        <v>144383.51999999999</v>
      </c>
      <c r="AL1674" s="43" t="s">
        <v>1948</v>
      </c>
    </row>
    <row r="1675" spans="1:38" ht="60" hidden="1" x14ac:dyDescent="0.25">
      <c r="A1675" s="47">
        <v>119903.01</v>
      </c>
      <c r="B1675" s="48">
        <v>2</v>
      </c>
      <c r="C1675" s="49" t="s">
        <v>474</v>
      </c>
      <c r="D1675" s="50">
        <v>41947</v>
      </c>
      <c r="E1675" s="49" t="s">
        <v>56</v>
      </c>
      <c r="F1675" s="50">
        <v>44231</v>
      </c>
      <c r="G1675" s="49" t="s">
        <v>573</v>
      </c>
      <c r="H1675" s="51" t="s">
        <v>286</v>
      </c>
      <c r="I1675" s="49" t="s">
        <v>1949</v>
      </c>
      <c r="J1675" s="49" t="s">
        <v>116</v>
      </c>
      <c r="K1675" s="49"/>
      <c r="L1675" s="52" t="s">
        <v>116</v>
      </c>
      <c r="M1675" s="51" t="s">
        <v>1950</v>
      </c>
      <c r="N1675" s="51" t="s">
        <v>1951</v>
      </c>
      <c r="O1675" s="49" t="s">
        <v>60</v>
      </c>
      <c r="P1675" s="51" t="s">
        <v>67</v>
      </c>
      <c r="Q1675" s="51"/>
      <c r="R1675" s="111"/>
      <c r="S1675" s="111"/>
      <c r="T1675" s="120"/>
      <c r="U1675" s="53">
        <v>0.37</v>
      </c>
      <c r="V1675" s="52"/>
      <c r="W1675" s="49"/>
      <c r="X1675" s="52" t="s">
        <v>43</v>
      </c>
      <c r="Y1675" s="49" t="s">
        <v>140</v>
      </c>
      <c r="Z1675" s="127" t="s">
        <v>20460</v>
      </c>
      <c r="AA1675" s="51"/>
      <c r="AB1675" s="54">
        <v>0</v>
      </c>
      <c r="AC1675" s="54">
        <v>0</v>
      </c>
      <c r="AD1675" s="54">
        <v>144804</v>
      </c>
      <c r="AE1675" s="54">
        <v>0</v>
      </c>
      <c r="AF1675" s="3">
        <f>SUM(Table2[[#This Row],[PE 2021 Obligations]],Table2[[#This Row],[ROW 2021 Obligations]],Table2[[#This Row],[Construction 2021 Obligations]],Table2[[#This Row],[Paving 2021 Obligations]])</f>
        <v>144804</v>
      </c>
      <c r="AG1675" s="54">
        <v>0</v>
      </c>
      <c r="AH1675" s="54">
        <v>0</v>
      </c>
      <c r="AI1675" s="54">
        <v>984380</v>
      </c>
      <c r="AJ1675" s="54">
        <v>0</v>
      </c>
      <c r="AK1675" s="54">
        <v>984380</v>
      </c>
      <c r="AL1675" s="49" t="s">
        <v>1952</v>
      </c>
    </row>
    <row r="1676" spans="1:38" ht="30" hidden="1" x14ac:dyDescent="0.25">
      <c r="A1676" s="47">
        <v>119986</v>
      </c>
      <c r="B1676" s="48">
        <v>2</v>
      </c>
      <c r="C1676" s="49" t="s">
        <v>47</v>
      </c>
      <c r="D1676" s="50">
        <v>41600</v>
      </c>
      <c r="E1676" s="49" t="s">
        <v>654</v>
      </c>
      <c r="F1676" s="50">
        <v>44089</v>
      </c>
      <c r="G1676" s="49" t="s">
        <v>103</v>
      </c>
      <c r="H1676" s="51" t="s">
        <v>212</v>
      </c>
      <c r="I1676" s="49" t="s">
        <v>1956</v>
      </c>
      <c r="J1676" s="49" t="s">
        <v>116</v>
      </c>
      <c r="K1676" s="49"/>
      <c r="L1676" s="52" t="s">
        <v>116</v>
      </c>
      <c r="M1676" s="51" t="s">
        <v>1957</v>
      </c>
      <c r="N1676" s="51" t="s">
        <v>1958</v>
      </c>
      <c r="O1676" s="49" t="s">
        <v>78</v>
      </c>
      <c r="P1676" s="51" t="s">
        <v>453</v>
      </c>
      <c r="Q1676" s="51"/>
      <c r="R1676" s="111"/>
      <c r="S1676" s="111"/>
      <c r="T1676" s="120"/>
      <c r="U1676" s="53">
        <v>5.27</v>
      </c>
      <c r="V1676" s="50">
        <v>43329</v>
      </c>
      <c r="W1676" s="49"/>
      <c r="X1676" s="52" t="s">
        <v>43</v>
      </c>
      <c r="Y1676" s="49" t="s">
        <v>78</v>
      </c>
      <c r="Z1676" s="127" t="s">
        <v>20461</v>
      </c>
      <c r="AA1676" s="51"/>
      <c r="AB1676" s="54">
        <v>-525.29</v>
      </c>
      <c r="AC1676" s="54">
        <v>0</v>
      </c>
      <c r="AD1676" s="54">
        <v>3583.48</v>
      </c>
      <c r="AE1676" s="54">
        <v>0</v>
      </c>
      <c r="AF1676" s="3">
        <f>SUM(Table2[[#This Row],[PE 2021 Obligations]],Table2[[#This Row],[ROW 2021 Obligations]],Table2[[#This Row],[Construction 2021 Obligations]],Table2[[#This Row],[Paving 2021 Obligations]])</f>
        <v>3058.19</v>
      </c>
      <c r="AG1676" s="54">
        <v>29474.71</v>
      </c>
      <c r="AH1676" s="54">
        <v>0</v>
      </c>
      <c r="AI1676" s="54">
        <v>50406.48</v>
      </c>
      <c r="AJ1676" s="54">
        <v>0</v>
      </c>
      <c r="AK1676" s="54">
        <v>79881.19</v>
      </c>
      <c r="AL1676" s="49" t="s">
        <v>1959</v>
      </c>
    </row>
    <row r="1677" spans="1:38" ht="30" hidden="1" x14ac:dyDescent="0.25">
      <c r="A1677" s="13">
        <v>119989.02</v>
      </c>
      <c r="B1677" s="15">
        <v>2</v>
      </c>
      <c r="C1677" s="43" t="s">
        <v>47</v>
      </c>
      <c r="D1677" s="44">
        <v>42922</v>
      </c>
      <c r="E1677" s="43" t="s">
        <v>102</v>
      </c>
      <c r="F1677" s="44">
        <v>43474</v>
      </c>
      <c r="G1677" s="43" t="s">
        <v>103</v>
      </c>
      <c r="H1677" s="45" t="s">
        <v>286</v>
      </c>
      <c r="I1677" s="43"/>
      <c r="J1677" s="43"/>
      <c r="K1677" s="43"/>
      <c r="L1677" s="46"/>
      <c r="M1677" s="45" t="s">
        <v>1960</v>
      </c>
      <c r="N1677" s="45" t="s">
        <v>1960</v>
      </c>
      <c r="O1677" s="43" t="s">
        <v>78</v>
      </c>
      <c r="P1677" s="45" t="s">
        <v>100</v>
      </c>
      <c r="Q1677" s="45"/>
      <c r="R1677" s="112"/>
      <c r="S1677" s="112"/>
      <c r="T1677" s="59"/>
      <c r="U1677" s="56" t="s">
        <v>32</v>
      </c>
      <c r="V1677" s="46"/>
      <c r="W1677" s="43"/>
      <c r="X1677" s="46" t="s">
        <v>43</v>
      </c>
      <c r="Y1677" s="43"/>
      <c r="Z1677" s="116" t="s">
        <v>20458</v>
      </c>
      <c r="AA1677" s="45"/>
      <c r="AB1677" s="3">
        <v>16221.45</v>
      </c>
      <c r="AC1677" s="3">
        <v>0</v>
      </c>
      <c r="AD1677" s="3">
        <v>0</v>
      </c>
      <c r="AE1677" s="3">
        <v>0</v>
      </c>
      <c r="AF1677" s="3">
        <f>SUM(Table2[[#This Row],[PE 2021 Obligations]],Table2[[#This Row],[ROW 2021 Obligations]],Table2[[#This Row],[Construction 2021 Obligations]],Table2[[#This Row],[Paving 2021 Obligations]])</f>
        <v>16221.45</v>
      </c>
      <c r="AG1677" s="3">
        <v>211221.45</v>
      </c>
      <c r="AH1677" s="3">
        <v>0</v>
      </c>
      <c r="AI1677" s="3">
        <v>0</v>
      </c>
      <c r="AJ1677" s="3">
        <v>0</v>
      </c>
      <c r="AK1677" s="3">
        <v>211221.45</v>
      </c>
      <c r="AL1677" s="43"/>
    </row>
    <row r="1678" spans="1:38" ht="30" hidden="1" x14ac:dyDescent="0.25">
      <c r="A1678" s="47">
        <v>119990.03</v>
      </c>
      <c r="B1678" s="48">
        <v>2</v>
      </c>
      <c r="C1678" s="49" t="s">
        <v>73</v>
      </c>
      <c r="D1678" s="50">
        <v>43873</v>
      </c>
      <c r="E1678" s="49" t="s">
        <v>108</v>
      </c>
      <c r="F1678" s="50">
        <v>44336</v>
      </c>
      <c r="G1678" s="49" t="s">
        <v>109</v>
      </c>
      <c r="H1678" s="51" t="s">
        <v>286</v>
      </c>
      <c r="I1678" s="49"/>
      <c r="J1678" s="49"/>
      <c r="K1678" s="49"/>
      <c r="L1678" s="52" t="s">
        <v>110</v>
      </c>
      <c r="M1678" s="51" t="s">
        <v>1961</v>
      </c>
      <c r="N1678" s="51"/>
      <c r="O1678" s="49" t="s">
        <v>112</v>
      </c>
      <c r="P1678" s="51" t="s">
        <v>100</v>
      </c>
      <c r="Q1678" s="51"/>
      <c r="R1678" s="111"/>
      <c r="S1678" s="111"/>
      <c r="T1678" s="120"/>
      <c r="U1678" s="55" t="s">
        <v>32</v>
      </c>
      <c r="V1678" s="52"/>
      <c r="W1678" s="49"/>
      <c r="X1678" s="52" t="s">
        <v>43</v>
      </c>
      <c r="Y1678" s="49"/>
      <c r="Z1678" s="116" t="s">
        <v>20458</v>
      </c>
      <c r="AA1678" s="51"/>
      <c r="AB1678" s="54">
        <v>1316000</v>
      </c>
      <c r="AC1678" s="54">
        <v>0</v>
      </c>
      <c r="AD1678" s="54">
        <v>0</v>
      </c>
      <c r="AE1678" s="54">
        <v>0</v>
      </c>
      <c r="AF1678" s="3">
        <f>SUM(Table2[[#This Row],[PE 2021 Obligations]],Table2[[#This Row],[ROW 2021 Obligations]],Table2[[#This Row],[Construction 2021 Obligations]],Table2[[#This Row],[Paving 2021 Obligations]])</f>
        <v>1316000</v>
      </c>
      <c r="AG1678" s="54">
        <v>2632000</v>
      </c>
      <c r="AH1678" s="54">
        <v>0</v>
      </c>
      <c r="AI1678" s="54">
        <v>0</v>
      </c>
      <c r="AJ1678" s="54">
        <v>0</v>
      </c>
      <c r="AK1678" s="54">
        <v>2632000</v>
      </c>
      <c r="AL1678" s="49"/>
    </row>
    <row r="1679" spans="1:38" ht="30" hidden="1" x14ac:dyDescent="0.25">
      <c r="A1679" s="13">
        <v>120003</v>
      </c>
      <c r="B1679" s="15">
        <v>4</v>
      </c>
      <c r="C1679" s="43" t="s">
        <v>47</v>
      </c>
      <c r="D1679" s="44">
        <v>41612</v>
      </c>
      <c r="E1679" s="43" t="s">
        <v>654</v>
      </c>
      <c r="F1679" s="44">
        <v>43311</v>
      </c>
      <c r="G1679" s="43" t="s">
        <v>103</v>
      </c>
      <c r="H1679" s="45" t="s">
        <v>295</v>
      </c>
      <c r="I1679" s="43" t="s">
        <v>1962</v>
      </c>
      <c r="J1679" s="43" t="s">
        <v>116</v>
      </c>
      <c r="K1679" s="43" t="s">
        <v>1851</v>
      </c>
      <c r="L1679" s="46" t="s">
        <v>116</v>
      </c>
      <c r="M1679" s="45" t="s">
        <v>1963</v>
      </c>
      <c r="N1679" s="45" t="s">
        <v>453</v>
      </c>
      <c r="O1679" s="43" t="s">
        <v>632</v>
      </c>
      <c r="P1679" s="45" t="s">
        <v>453</v>
      </c>
      <c r="Q1679" s="45"/>
      <c r="R1679" s="112"/>
      <c r="S1679" s="112"/>
      <c r="T1679" s="59"/>
      <c r="U1679" s="10">
        <v>1.1000000000000001</v>
      </c>
      <c r="V1679" s="44">
        <v>42650</v>
      </c>
      <c r="W1679" s="43"/>
      <c r="X1679" s="46" t="s">
        <v>43</v>
      </c>
      <c r="Y1679" s="43" t="s">
        <v>78</v>
      </c>
      <c r="Z1679" s="127" t="s">
        <v>20461</v>
      </c>
      <c r="AA1679" s="45"/>
      <c r="AB1679" s="3">
        <v>-9562.68</v>
      </c>
      <c r="AC1679" s="3">
        <v>0</v>
      </c>
      <c r="AD1679" s="3">
        <v>10745.42</v>
      </c>
      <c r="AE1679" s="3">
        <v>0</v>
      </c>
      <c r="AF1679" s="3">
        <f>SUM(Table2[[#This Row],[PE 2021 Obligations]],Table2[[#This Row],[ROW 2021 Obligations]],Table2[[#This Row],[Construction 2021 Obligations]],Table2[[#This Row],[Paving 2021 Obligations]])</f>
        <v>1182.7399999999998</v>
      </c>
      <c r="AG1679" s="3">
        <v>11070.43</v>
      </c>
      <c r="AH1679" s="3">
        <v>0</v>
      </c>
      <c r="AI1679" s="3">
        <v>41484.42</v>
      </c>
      <c r="AJ1679" s="3">
        <v>0</v>
      </c>
      <c r="AK1679" s="3">
        <v>52554.85</v>
      </c>
      <c r="AL1679" s="43" t="s">
        <v>1964</v>
      </c>
    </row>
    <row r="1680" spans="1:38" hidden="1" x14ac:dyDescent="0.25">
      <c r="A1680" s="47">
        <v>120008.07</v>
      </c>
      <c r="B1680" s="48">
        <v>3</v>
      </c>
      <c r="C1680" s="49" t="s">
        <v>31</v>
      </c>
      <c r="D1680" s="50">
        <v>44004</v>
      </c>
      <c r="E1680" s="49" t="s">
        <v>486</v>
      </c>
      <c r="F1680" s="50">
        <v>44169</v>
      </c>
      <c r="G1680" s="49" t="s">
        <v>1568</v>
      </c>
      <c r="H1680" s="51" t="s">
        <v>766</v>
      </c>
      <c r="I1680" s="49"/>
      <c r="J1680" s="49"/>
      <c r="K1680" s="49"/>
      <c r="L1680" s="52"/>
      <c r="M1680" s="51" t="s">
        <v>1965</v>
      </c>
      <c r="N1680" s="51"/>
      <c r="O1680" s="49" t="s">
        <v>151</v>
      </c>
      <c r="P1680" s="51" t="s">
        <v>757</v>
      </c>
      <c r="Q1680" s="51"/>
      <c r="R1680" s="111"/>
      <c r="S1680" s="111"/>
      <c r="T1680" s="120"/>
      <c r="U1680" s="53">
        <v>296.11</v>
      </c>
      <c r="V1680" s="50">
        <v>44141</v>
      </c>
      <c r="W1680" s="49"/>
      <c r="X1680" s="52" t="s">
        <v>43</v>
      </c>
      <c r="Y1680" s="49"/>
      <c r="Z1680" s="111" t="s">
        <v>20458</v>
      </c>
      <c r="AA1680" s="51"/>
      <c r="AB1680" s="54">
        <v>0</v>
      </c>
      <c r="AC1680" s="54">
        <v>0</v>
      </c>
      <c r="AD1680" s="54">
        <v>493552</v>
      </c>
      <c r="AE1680" s="54">
        <v>0</v>
      </c>
      <c r="AF1680" s="3">
        <f>SUM(Table2[[#This Row],[PE 2021 Obligations]],Table2[[#This Row],[ROW 2021 Obligations]],Table2[[#This Row],[Construction 2021 Obligations]],Table2[[#This Row],[Paving 2021 Obligations]])</f>
        <v>493552</v>
      </c>
      <c r="AG1680" s="54">
        <v>0</v>
      </c>
      <c r="AH1680" s="54">
        <v>0</v>
      </c>
      <c r="AI1680" s="54">
        <v>493552</v>
      </c>
      <c r="AJ1680" s="54">
        <v>0</v>
      </c>
      <c r="AK1680" s="54">
        <v>493552</v>
      </c>
      <c r="AL1680" s="49" t="s">
        <v>1966</v>
      </c>
    </row>
    <row r="1681" spans="1:38" ht="45" hidden="1" x14ac:dyDescent="0.25">
      <c r="A1681" s="13">
        <v>120075</v>
      </c>
      <c r="B1681" s="15">
        <v>4</v>
      </c>
      <c r="C1681" s="43" t="s">
        <v>31</v>
      </c>
      <c r="D1681" s="44">
        <v>41652</v>
      </c>
      <c r="E1681" s="43" t="s">
        <v>56</v>
      </c>
      <c r="F1681" s="44">
        <v>44257</v>
      </c>
      <c r="G1681" s="43" t="s">
        <v>1124</v>
      </c>
      <c r="H1681" s="45" t="s">
        <v>126</v>
      </c>
      <c r="I1681" s="43"/>
      <c r="J1681" s="43"/>
      <c r="K1681" s="43"/>
      <c r="L1681" s="46"/>
      <c r="M1681" s="45" t="s">
        <v>1978</v>
      </c>
      <c r="N1681" s="45" t="s">
        <v>1979</v>
      </c>
      <c r="O1681" s="43" t="s">
        <v>60</v>
      </c>
      <c r="P1681" s="45" t="s">
        <v>67</v>
      </c>
      <c r="Q1681" s="45"/>
      <c r="R1681" s="112"/>
      <c r="S1681" s="112"/>
      <c r="T1681" s="59"/>
      <c r="U1681" s="10">
        <v>0</v>
      </c>
      <c r="V1681" s="46"/>
      <c r="W1681" s="43"/>
      <c r="X1681" s="46" t="s">
        <v>43</v>
      </c>
      <c r="Y1681" s="43" t="s">
        <v>44</v>
      </c>
      <c r="Z1681" s="111" t="s">
        <v>20458</v>
      </c>
      <c r="AA1681" s="45"/>
      <c r="AB1681" s="3">
        <v>72200.25</v>
      </c>
      <c r="AC1681" s="3">
        <v>0</v>
      </c>
      <c r="AD1681" s="3">
        <v>418855</v>
      </c>
      <c r="AE1681" s="3">
        <v>0</v>
      </c>
      <c r="AF1681" s="3">
        <f>SUM(Table2[[#This Row],[PE 2021 Obligations]],Table2[[#This Row],[ROW 2021 Obligations]],Table2[[#This Row],[Construction 2021 Obligations]],Table2[[#This Row],[Paving 2021 Obligations]])</f>
        <v>491055.25</v>
      </c>
      <c r="AG1681" s="3">
        <v>72500.25</v>
      </c>
      <c r="AH1681" s="3">
        <v>0</v>
      </c>
      <c r="AI1681" s="3">
        <v>418855</v>
      </c>
      <c r="AJ1681" s="3">
        <v>0</v>
      </c>
      <c r="AK1681" s="3">
        <v>491355.25</v>
      </c>
      <c r="AL1681" s="43" t="s">
        <v>1980</v>
      </c>
    </row>
    <row r="1682" spans="1:38" ht="30" hidden="1" x14ac:dyDescent="0.25">
      <c r="A1682" s="47">
        <v>120077</v>
      </c>
      <c r="B1682" s="48">
        <v>4</v>
      </c>
      <c r="C1682" s="49" t="s">
        <v>47</v>
      </c>
      <c r="D1682" s="50">
        <v>41653</v>
      </c>
      <c r="E1682" s="49" t="s">
        <v>1314</v>
      </c>
      <c r="F1682" s="50">
        <v>43952</v>
      </c>
      <c r="G1682" s="49" t="s">
        <v>103</v>
      </c>
      <c r="H1682" s="51" t="s">
        <v>261</v>
      </c>
      <c r="I1682" s="49" t="s">
        <v>477</v>
      </c>
      <c r="J1682" s="49" t="s">
        <v>116</v>
      </c>
      <c r="K1682" s="49"/>
      <c r="L1682" s="52" t="s">
        <v>116</v>
      </c>
      <c r="M1682" s="51" t="s">
        <v>1981</v>
      </c>
      <c r="N1682" s="51" t="s">
        <v>1982</v>
      </c>
      <c r="O1682" s="49" t="s">
        <v>632</v>
      </c>
      <c r="P1682" s="51" t="s">
        <v>1983</v>
      </c>
      <c r="Q1682" s="51"/>
      <c r="R1682" s="111"/>
      <c r="S1682" s="111"/>
      <c r="T1682" s="120"/>
      <c r="U1682" s="53">
        <v>0.26</v>
      </c>
      <c r="V1682" s="50">
        <v>42545</v>
      </c>
      <c r="W1682" s="49"/>
      <c r="X1682" s="52" t="s">
        <v>43</v>
      </c>
      <c r="Y1682" s="49" t="s">
        <v>78</v>
      </c>
      <c r="Z1682" s="112" t="s">
        <v>20461</v>
      </c>
      <c r="AA1682" s="51"/>
      <c r="AB1682" s="54">
        <v>1001.19</v>
      </c>
      <c r="AC1682" s="54">
        <v>0</v>
      </c>
      <c r="AD1682" s="54">
        <v>58477.05</v>
      </c>
      <c r="AE1682" s="54">
        <v>0</v>
      </c>
      <c r="AF1682" s="3">
        <f>SUM(Table2[[#This Row],[PE 2021 Obligations]],Table2[[#This Row],[ROW 2021 Obligations]],Table2[[#This Row],[Construction 2021 Obligations]],Table2[[#This Row],[Paving 2021 Obligations]])</f>
        <v>59478.240000000005</v>
      </c>
      <c r="AG1682" s="54">
        <v>50996.639999999999</v>
      </c>
      <c r="AH1682" s="54">
        <v>0</v>
      </c>
      <c r="AI1682" s="54">
        <v>106477.05</v>
      </c>
      <c r="AJ1682" s="54">
        <v>0</v>
      </c>
      <c r="AK1682" s="54">
        <v>157473.69</v>
      </c>
      <c r="AL1682" s="49" t="s">
        <v>1984</v>
      </c>
    </row>
    <row r="1683" spans="1:38" hidden="1" x14ac:dyDescent="0.25">
      <c r="A1683" s="47">
        <v>120085</v>
      </c>
      <c r="B1683" s="48">
        <v>4</v>
      </c>
      <c r="C1683" s="49" t="s">
        <v>47</v>
      </c>
      <c r="D1683" s="50">
        <v>41654</v>
      </c>
      <c r="E1683" s="49" t="s">
        <v>1609</v>
      </c>
      <c r="F1683" s="50">
        <v>42929</v>
      </c>
      <c r="G1683" s="49" t="s">
        <v>1987</v>
      </c>
      <c r="H1683" s="51" t="s">
        <v>126</v>
      </c>
      <c r="I1683" s="49"/>
      <c r="J1683" s="49"/>
      <c r="K1683" s="49"/>
      <c r="L1683" s="52" t="s">
        <v>110</v>
      </c>
      <c r="M1683" s="51" t="s">
        <v>1988</v>
      </c>
      <c r="N1683" s="51"/>
      <c r="O1683" s="49" t="s">
        <v>1612</v>
      </c>
      <c r="P1683" s="51"/>
      <c r="Q1683" s="51"/>
      <c r="R1683" s="111"/>
      <c r="S1683" s="111"/>
      <c r="T1683" s="120"/>
      <c r="U1683" s="55" t="s">
        <v>32</v>
      </c>
      <c r="V1683" s="52"/>
      <c r="W1683" s="49"/>
      <c r="X1683" s="52" t="s">
        <v>43</v>
      </c>
      <c r="Y1683" s="49"/>
      <c r="Z1683" s="111" t="s">
        <v>20458</v>
      </c>
      <c r="AA1683" s="51"/>
      <c r="AB1683" s="54">
        <v>0</v>
      </c>
      <c r="AC1683" s="54">
        <v>0</v>
      </c>
      <c r="AD1683" s="54">
        <v>294.51</v>
      </c>
      <c r="AE1683" s="54">
        <v>0</v>
      </c>
      <c r="AF1683" s="3">
        <f>SUM(Table2[[#This Row],[PE 2021 Obligations]],Table2[[#This Row],[ROW 2021 Obligations]],Table2[[#This Row],[Construction 2021 Obligations]],Table2[[#This Row],[Paving 2021 Obligations]])</f>
        <v>294.51</v>
      </c>
      <c r="AG1683" s="54">
        <v>0</v>
      </c>
      <c r="AH1683" s="54">
        <v>0</v>
      </c>
      <c r="AI1683" s="54">
        <v>407467</v>
      </c>
      <c r="AJ1683" s="54">
        <v>0</v>
      </c>
      <c r="AK1683" s="54">
        <v>407467</v>
      </c>
      <c r="AL1683" s="49" t="s">
        <v>1989</v>
      </c>
    </row>
    <row r="1684" spans="1:38" ht="30" hidden="1" x14ac:dyDescent="0.25">
      <c r="A1684" s="13">
        <v>120121</v>
      </c>
      <c r="B1684" s="15">
        <v>3</v>
      </c>
      <c r="C1684" s="43" t="s">
        <v>31</v>
      </c>
      <c r="D1684" s="44">
        <v>41668</v>
      </c>
      <c r="E1684" s="43" t="s">
        <v>654</v>
      </c>
      <c r="F1684" s="44">
        <v>44014</v>
      </c>
      <c r="G1684" s="43" t="s">
        <v>832</v>
      </c>
      <c r="H1684" s="45" t="s">
        <v>761</v>
      </c>
      <c r="I1684" s="43"/>
      <c r="J1684" s="43"/>
      <c r="K1684" s="43" t="s">
        <v>1990</v>
      </c>
      <c r="L1684" s="46" t="s">
        <v>37</v>
      </c>
      <c r="M1684" s="45" t="s">
        <v>1991</v>
      </c>
      <c r="N1684" s="45" t="s">
        <v>453</v>
      </c>
      <c r="O1684" s="43" t="s">
        <v>632</v>
      </c>
      <c r="P1684" s="45" t="s">
        <v>453</v>
      </c>
      <c r="Q1684" s="45"/>
      <c r="R1684" s="112"/>
      <c r="S1684" s="112"/>
      <c r="T1684" s="59"/>
      <c r="U1684" s="10">
        <v>5.08</v>
      </c>
      <c r="V1684" s="44">
        <v>43966</v>
      </c>
      <c r="W1684" s="43"/>
      <c r="X1684" s="46" t="s">
        <v>43</v>
      </c>
      <c r="Y1684" s="43" t="s">
        <v>78</v>
      </c>
      <c r="Z1684" s="111" t="s">
        <v>20458</v>
      </c>
      <c r="AA1684" s="45"/>
      <c r="AB1684" s="3">
        <v>0</v>
      </c>
      <c r="AC1684" s="3">
        <v>0</v>
      </c>
      <c r="AD1684" s="3">
        <v>-48271</v>
      </c>
      <c r="AE1684" s="3">
        <v>0</v>
      </c>
      <c r="AF1684" s="3">
        <f>SUM(Table2[[#This Row],[PE 2021 Obligations]],Table2[[#This Row],[ROW 2021 Obligations]],Table2[[#This Row],[Construction 2021 Obligations]],Table2[[#This Row],[Paving 2021 Obligations]])</f>
        <v>-48271</v>
      </c>
      <c r="AG1684" s="3">
        <v>50000</v>
      </c>
      <c r="AH1684" s="3">
        <v>0</v>
      </c>
      <c r="AI1684" s="3">
        <v>315453</v>
      </c>
      <c r="AJ1684" s="3">
        <v>0</v>
      </c>
      <c r="AK1684" s="3">
        <v>365453</v>
      </c>
      <c r="AL1684" s="43" t="s">
        <v>1992</v>
      </c>
    </row>
    <row r="1685" spans="1:38" ht="45" hidden="1" x14ac:dyDescent="0.25">
      <c r="A1685" s="47">
        <v>120127</v>
      </c>
      <c r="B1685" s="48">
        <v>4</v>
      </c>
      <c r="C1685" s="49" t="s">
        <v>73</v>
      </c>
      <c r="D1685" s="50">
        <v>41669</v>
      </c>
      <c r="E1685" s="49" t="s">
        <v>102</v>
      </c>
      <c r="F1685" s="50">
        <v>44147</v>
      </c>
      <c r="G1685" s="49" t="s">
        <v>105</v>
      </c>
      <c r="H1685" s="51" t="s">
        <v>126</v>
      </c>
      <c r="I1685" s="49" t="s">
        <v>1993</v>
      </c>
      <c r="J1685" s="49"/>
      <c r="K1685" s="49" t="s">
        <v>1994</v>
      </c>
      <c r="L1685" s="52" t="s">
        <v>37</v>
      </c>
      <c r="M1685" s="51" t="s">
        <v>1995</v>
      </c>
      <c r="N1685" s="51" t="s">
        <v>1996</v>
      </c>
      <c r="O1685" s="49" t="s">
        <v>1139</v>
      </c>
      <c r="P1685" s="51" t="s">
        <v>1140</v>
      </c>
      <c r="Q1685" s="51"/>
      <c r="R1685" s="111"/>
      <c r="S1685" s="111"/>
      <c r="T1685" s="120"/>
      <c r="U1685" s="53">
        <v>0.01</v>
      </c>
      <c r="V1685" s="52"/>
      <c r="W1685" s="49"/>
      <c r="X1685" s="52" t="s">
        <v>43</v>
      </c>
      <c r="Y1685" s="49" t="s">
        <v>44</v>
      </c>
      <c r="Z1685" s="111" t="s">
        <v>20458</v>
      </c>
      <c r="AA1685" s="51"/>
      <c r="AB1685" s="54">
        <v>23530.97</v>
      </c>
      <c r="AC1685" s="54">
        <v>0</v>
      </c>
      <c r="AD1685" s="54">
        <v>60104.17</v>
      </c>
      <c r="AE1685" s="54">
        <v>0</v>
      </c>
      <c r="AF1685" s="3">
        <f>SUM(Table2[[#This Row],[PE 2021 Obligations]],Table2[[#This Row],[ROW 2021 Obligations]],Table2[[#This Row],[Construction 2021 Obligations]],Table2[[#This Row],[Paving 2021 Obligations]])</f>
        <v>83635.14</v>
      </c>
      <c r="AG1685" s="54">
        <v>38530.97</v>
      </c>
      <c r="AH1685" s="54">
        <v>0</v>
      </c>
      <c r="AI1685" s="54">
        <v>530104.17000000004</v>
      </c>
      <c r="AJ1685" s="54">
        <v>0</v>
      </c>
      <c r="AK1685" s="54">
        <v>568635.14</v>
      </c>
      <c r="AL1685" s="49" t="s">
        <v>1997</v>
      </c>
    </row>
    <row r="1686" spans="1:38" ht="30" hidden="1" x14ac:dyDescent="0.25">
      <c r="A1686" s="13">
        <v>120158</v>
      </c>
      <c r="B1686" s="15">
        <v>1</v>
      </c>
      <c r="C1686" s="43" t="s">
        <v>47</v>
      </c>
      <c r="D1686" s="44">
        <v>41677</v>
      </c>
      <c r="E1686" s="43" t="s">
        <v>654</v>
      </c>
      <c r="F1686" s="44">
        <v>44026</v>
      </c>
      <c r="G1686" s="43" t="s">
        <v>103</v>
      </c>
      <c r="H1686" s="45" t="s">
        <v>1998</v>
      </c>
      <c r="I1686" s="43" t="s">
        <v>669</v>
      </c>
      <c r="J1686" s="43" t="s">
        <v>116</v>
      </c>
      <c r="K1686" s="43" t="s">
        <v>655</v>
      </c>
      <c r="L1686" s="46" t="s">
        <v>116</v>
      </c>
      <c r="M1686" s="45" t="s">
        <v>1999</v>
      </c>
      <c r="N1686" s="45" t="s">
        <v>2000</v>
      </c>
      <c r="O1686" s="43" t="s">
        <v>632</v>
      </c>
      <c r="P1686" s="45" t="s">
        <v>453</v>
      </c>
      <c r="Q1686" s="45"/>
      <c r="R1686" s="112"/>
      <c r="S1686" s="112"/>
      <c r="T1686" s="59"/>
      <c r="U1686" s="10">
        <v>23.88</v>
      </c>
      <c r="V1686" s="46"/>
      <c r="W1686" s="43"/>
      <c r="X1686" s="46" t="s">
        <v>43</v>
      </c>
      <c r="Y1686" s="43" t="s">
        <v>511</v>
      </c>
      <c r="Z1686" s="116" t="s">
        <v>20460</v>
      </c>
      <c r="AA1686" s="45"/>
      <c r="AB1686" s="3">
        <v>832.32</v>
      </c>
      <c r="AC1686" s="3">
        <v>0</v>
      </c>
      <c r="AD1686" s="3">
        <v>0</v>
      </c>
      <c r="AE1686" s="3">
        <v>0</v>
      </c>
      <c r="AF1686" s="3">
        <f>SUM(Table2[[#This Row],[PE 2021 Obligations]],Table2[[#This Row],[ROW 2021 Obligations]],Table2[[#This Row],[Construction 2021 Obligations]],Table2[[#This Row],[Paving 2021 Obligations]])</f>
        <v>832.32</v>
      </c>
      <c r="AG1686" s="3">
        <v>53832.32</v>
      </c>
      <c r="AH1686" s="3">
        <v>0</v>
      </c>
      <c r="AI1686" s="3">
        <v>0</v>
      </c>
      <c r="AJ1686" s="3">
        <v>0</v>
      </c>
      <c r="AK1686" s="3">
        <v>53832.32</v>
      </c>
      <c r="AL1686" s="43" t="s">
        <v>2001</v>
      </c>
    </row>
    <row r="1687" spans="1:38" ht="30" hidden="1" x14ac:dyDescent="0.25">
      <c r="A1687" s="47">
        <v>120169</v>
      </c>
      <c r="B1687" s="48">
        <v>4</v>
      </c>
      <c r="C1687" s="49" t="s">
        <v>73</v>
      </c>
      <c r="D1687" s="50">
        <v>41681</v>
      </c>
      <c r="E1687" s="49" t="s">
        <v>1195</v>
      </c>
      <c r="F1687" s="50">
        <v>44006</v>
      </c>
      <c r="G1687" s="49" t="s">
        <v>142</v>
      </c>
      <c r="H1687" s="51" t="s">
        <v>126</v>
      </c>
      <c r="I1687" s="49" t="s">
        <v>2002</v>
      </c>
      <c r="J1687" s="49"/>
      <c r="K1687" s="49" t="s">
        <v>2003</v>
      </c>
      <c r="L1687" s="52" t="s">
        <v>37</v>
      </c>
      <c r="M1687" s="51" t="s">
        <v>2004</v>
      </c>
      <c r="N1687" s="51" t="s">
        <v>2005</v>
      </c>
      <c r="O1687" s="49" t="s">
        <v>1139</v>
      </c>
      <c r="P1687" s="51" t="s">
        <v>1140</v>
      </c>
      <c r="Q1687" s="51"/>
      <c r="R1687" s="111"/>
      <c r="S1687" s="111"/>
      <c r="T1687" s="120"/>
      <c r="U1687" s="53">
        <v>0.01</v>
      </c>
      <c r="V1687" s="52"/>
      <c r="W1687" s="49"/>
      <c r="X1687" s="52" t="s">
        <v>43</v>
      </c>
      <c r="Y1687" s="49" t="s">
        <v>140</v>
      </c>
      <c r="Z1687" s="111" t="s">
        <v>20458</v>
      </c>
      <c r="AA1687" s="51"/>
      <c r="AB1687" s="54">
        <v>0</v>
      </c>
      <c r="AC1687" s="54">
        <v>0</v>
      </c>
      <c r="AD1687" s="54">
        <v>200000</v>
      </c>
      <c r="AE1687" s="54">
        <v>0</v>
      </c>
      <c r="AF1687" s="3">
        <f>SUM(Table2[[#This Row],[PE 2021 Obligations]],Table2[[#This Row],[ROW 2021 Obligations]],Table2[[#This Row],[Construction 2021 Obligations]],Table2[[#This Row],[Paving 2021 Obligations]])</f>
        <v>200000</v>
      </c>
      <c r="AG1687" s="54">
        <v>15000</v>
      </c>
      <c r="AH1687" s="54">
        <v>0</v>
      </c>
      <c r="AI1687" s="54">
        <v>397500</v>
      </c>
      <c r="AJ1687" s="54">
        <v>0</v>
      </c>
      <c r="AK1687" s="54">
        <v>412500</v>
      </c>
      <c r="AL1687" s="49" t="s">
        <v>2006</v>
      </c>
    </row>
    <row r="1688" spans="1:38" ht="30" hidden="1" x14ac:dyDescent="0.25">
      <c r="A1688" s="13">
        <v>120174</v>
      </c>
      <c r="B1688" s="15">
        <v>4</v>
      </c>
      <c r="C1688" s="43" t="s">
        <v>73</v>
      </c>
      <c r="D1688" s="44">
        <v>41682</v>
      </c>
      <c r="E1688" s="43" t="s">
        <v>1195</v>
      </c>
      <c r="F1688" s="44">
        <v>44006</v>
      </c>
      <c r="G1688" s="43" t="s">
        <v>142</v>
      </c>
      <c r="H1688" s="45" t="s">
        <v>126</v>
      </c>
      <c r="I1688" s="43" t="s">
        <v>2007</v>
      </c>
      <c r="J1688" s="43"/>
      <c r="K1688" s="43" t="s">
        <v>2008</v>
      </c>
      <c r="L1688" s="46" t="s">
        <v>37</v>
      </c>
      <c r="M1688" s="45" t="s">
        <v>2009</v>
      </c>
      <c r="N1688" s="45" t="s">
        <v>2005</v>
      </c>
      <c r="O1688" s="43" t="s">
        <v>1139</v>
      </c>
      <c r="P1688" s="45" t="s">
        <v>1140</v>
      </c>
      <c r="Q1688" s="45"/>
      <c r="R1688" s="112"/>
      <c r="S1688" s="112"/>
      <c r="T1688" s="59"/>
      <c r="U1688" s="10">
        <v>0.01</v>
      </c>
      <c r="V1688" s="46"/>
      <c r="W1688" s="43"/>
      <c r="X1688" s="46" t="s">
        <v>43</v>
      </c>
      <c r="Y1688" s="43" t="s">
        <v>78</v>
      </c>
      <c r="Z1688" s="111" t="s">
        <v>20458</v>
      </c>
      <c r="AA1688" s="45"/>
      <c r="AB1688" s="3">
        <v>0</v>
      </c>
      <c r="AC1688" s="3">
        <v>0</v>
      </c>
      <c r="AD1688" s="3">
        <v>5568</v>
      </c>
      <c r="AE1688" s="3">
        <v>0</v>
      </c>
      <c r="AF1688" s="3">
        <f>SUM(Table2[[#This Row],[PE 2021 Obligations]],Table2[[#This Row],[ROW 2021 Obligations]],Table2[[#This Row],[Construction 2021 Obligations]],Table2[[#This Row],[Paving 2021 Obligations]])</f>
        <v>5568</v>
      </c>
      <c r="AG1688" s="3">
        <v>15000</v>
      </c>
      <c r="AH1688" s="3">
        <v>0</v>
      </c>
      <c r="AI1688" s="3">
        <v>43624</v>
      </c>
      <c r="AJ1688" s="3">
        <v>0</v>
      </c>
      <c r="AK1688" s="3">
        <v>58624</v>
      </c>
      <c r="AL1688" s="43" t="s">
        <v>2010</v>
      </c>
    </row>
    <row r="1689" spans="1:38" ht="30" hidden="1" x14ac:dyDescent="0.25">
      <c r="A1689" s="47">
        <v>120181</v>
      </c>
      <c r="B1689" s="48">
        <v>4</v>
      </c>
      <c r="C1689" s="49" t="s">
        <v>73</v>
      </c>
      <c r="D1689" s="50">
        <v>41683</v>
      </c>
      <c r="E1689" s="49" t="s">
        <v>1195</v>
      </c>
      <c r="F1689" s="50">
        <v>44187</v>
      </c>
      <c r="G1689" s="49" t="s">
        <v>105</v>
      </c>
      <c r="H1689" s="51" t="s">
        <v>258</v>
      </c>
      <c r="I1689" s="49" t="s">
        <v>177</v>
      </c>
      <c r="J1689" s="49" t="s">
        <v>116</v>
      </c>
      <c r="K1689" s="49"/>
      <c r="L1689" s="52" t="s">
        <v>116</v>
      </c>
      <c r="M1689" s="51" t="s">
        <v>2011</v>
      </c>
      <c r="N1689" s="51" t="s">
        <v>2005</v>
      </c>
      <c r="O1689" s="49" t="s">
        <v>1139</v>
      </c>
      <c r="P1689" s="51" t="s">
        <v>1140</v>
      </c>
      <c r="Q1689" s="51"/>
      <c r="R1689" s="111"/>
      <c r="S1689" s="111"/>
      <c r="T1689" s="120"/>
      <c r="U1689" s="53">
        <v>0.01</v>
      </c>
      <c r="V1689" s="52"/>
      <c r="W1689" s="49"/>
      <c r="X1689" s="52" t="s">
        <v>43</v>
      </c>
      <c r="Y1689" s="49" t="s">
        <v>140</v>
      </c>
      <c r="Z1689" s="127" t="s">
        <v>20460</v>
      </c>
      <c r="AA1689" s="51"/>
      <c r="AB1689" s="54">
        <v>352.22</v>
      </c>
      <c r="AC1689" s="54">
        <v>0</v>
      </c>
      <c r="AD1689" s="54">
        <v>-344846.22</v>
      </c>
      <c r="AE1689" s="54">
        <v>0</v>
      </c>
      <c r="AF1689" s="3">
        <f>SUM(Table2[[#This Row],[PE 2021 Obligations]],Table2[[#This Row],[ROW 2021 Obligations]],Table2[[#This Row],[Construction 2021 Obligations]],Table2[[#This Row],[Paving 2021 Obligations]])</f>
        <v>-344494</v>
      </c>
      <c r="AG1689" s="54">
        <v>15352.22</v>
      </c>
      <c r="AH1689" s="54">
        <v>0</v>
      </c>
      <c r="AI1689" s="54">
        <v>22653.78</v>
      </c>
      <c r="AJ1689" s="54">
        <v>0</v>
      </c>
      <c r="AK1689" s="54">
        <v>38006</v>
      </c>
      <c r="AL1689" s="49" t="s">
        <v>2012</v>
      </c>
    </row>
    <row r="1690" spans="1:38" ht="30" hidden="1" x14ac:dyDescent="0.25">
      <c r="A1690" s="13">
        <v>120199</v>
      </c>
      <c r="B1690" s="15">
        <v>1</v>
      </c>
      <c r="C1690" s="43" t="s">
        <v>47</v>
      </c>
      <c r="D1690" s="44">
        <v>41683</v>
      </c>
      <c r="E1690" s="43" t="s">
        <v>1195</v>
      </c>
      <c r="F1690" s="44">
        <v>44006</v>
      </c>
      <c r="G1690" s="43" t="s">
        <v>103</v>
      </c>
      <c r="H1690" s="45" t="s">
        <v>320</v>
      </c>
      <c r="I1690" s="43" t="s">
        <v>2013</v>
      </c>
      <c r="J1690" s="43"/>
      <c r="K1690" s="43" t="s">
        <v>2014</v>
      </c>
      <c r="L1690" s="46" t="s">
        <v>37</v>
      </c>
      <c r="M1690" s="45" t="s">
        <v>2015</v>
      </c>
      <c r="N1690" s="45" t="s">
        <v>2005</v>
      </c>
      <c r="O1690" s="43" t="s">
        <v>1139</v>
      </c>
      <c r="P1690" s="45" t="s">
        <v>1140</v>
      </c>
      <c r="Q1690" s="45"/>
      <c r="R1690" s="112"/>
      <c r="S1690" s="112"/>
      <c r="T1690" s="59"/>
      <c r="U1690" s="10">
        <v>0.01</v>
      </c>
      <c r="V1690" s="46"/>
      <c r="W1690" s="43"/>
      <c r="X1690" s="46" t="s">
        <v>43</v>
      </c>
      <c r="Y1690" s="43" t="s">
        <v>78</v>
      </c>
      <c r="Z1690" s="116" t="s">
        <v>20458</v>
      </c>
      <c r="AA1690" s="45"/>
      <c r="AB1690" s="3">
        <v>3005.04</v>
      </c>
      <c r="AC1690" s="3">
        <v>0</v>
      </c>
      <c r="AD1690" s="3">
        <v>-2995.9</v>
      </c>
      <c r="AE1690" s="3">
        <v>0</v>
      </c>
      <c r="AF1690" s="3">
        <f>SUM(Table2[[#This Row],[PE 2021 Obligations]],Table2[[#This Row],[ROW 2021 Obligations]],Table2[[#This Row],[Construction 2021 Obligations]],Table2[[#This Row],[Paving 2021 Obligations]])</f>
        <v>9.1399999999998727</v>
      </c>
      <c r="AG1690" s="3">
        <v>18005.04</v>
      </c>
      <c r="AH1690" s="3">
        <v>0</v>
      </c>
      <c r="AI1690" s="3">
        <v>7079.1</v>
      </c>
      <c r="AJ1690" s="3">
        <v>0</v>
      </c>
      <c r="AK1690" s="3">
        <v>25084.14</v>
      </c>
      <c r="AL1690" s="43" t="s">
        <v>2016</v>
      </c>
    </row>
    <row r="1691" spans="1:38" ht="30" hidden="1" x14ac:dyDescent="0.25">
      <c r="A1691" s="47">
        <v>120231</v>
      </c>
      <c r="B1691" s="48">
        <v>4</v>
      </c>
      <c r="C1691" s="49" t="s">
        <v>47</v>
      </c>
      <c r="D1691" s="50">
        <v>41695</v>
      </c>
      <c r="E1691" s="49" t="s">
        <v>654</v>
      </c>
      <c r="F1691" s="50">
        <v>43311</v>
      </c>
      <c r="G1691" s="49" t="s">
        <v>103</v>
      </c>
      <c r="H1691" s="51" t="s">
        <v>295</v>
      </c>
      <c r="I1691" s="49"/>
      <c r="J1691" s="49"/>
      <c r="K1691" s="49" t="s">
        <v>2017</v>
      </c>
      <c r="L1691" s="52" t="s">
        <v>37</v>
      </c>
      <c r="M1691" s="51" t="s">
        <v>2018</v>
      </c>
      <c r="N1691" s="51" t="s">
        <v>453</v>
      </c>
      <c r="O1691" s="49" t="s">
        <v>632</v>
      </c>
      <c r="P1691" s="51" t="s">
        <v>453</v>
      </c>
      <c r="Q1691" s="51"/>
      <c r="R1691" s="111"/>
      <c r="S1691" s="111"/>
      <c r="T1691" s="120"/>
      <c r="U1691" s="53">
        <v>4.88</v>
      </c>
      <c r="V1691" s="50">
        <v>42650</v>
      </c>
      <c r="W1691" s="49"/>
      <c r="X1691" s="52" t="s">
        <v>43</v>
      </c>
      <c r="Y1691" s="49" t="s">
        <v>44</v>
      </c>
      <c r="Z1691" s="111" t="s">
        <v>20458</v>
      </c>
      <c r="AA1691" s="51"/>
      <c r="AB1691" s="54">
        <v>-14274.7</v>
      </c>
      <c r="AC1691" s="54">
        <v>0</v>
      </c>
      <c r="AD1691" s="54">
        <v>17196.09</v>
      </c>
      <c r="AE1691" s="54">
        <v>0</v>
      </c>
      <c r="AF1691" s="3">
        <f>SUM(Table2[[#This Row],[PE 2021 Obligations]],Table2[[#This Row],[ROW 2021 Obligations]],Table2[[#This Row],[Construction 2021 Obligations]],Table2[[#This Row],[Paving 2021 Obligations]])</f>
        <v>2921.3899999999994</v>
      </c>
      <c r="AG1691" s="54">
        <v>25725.3</v>
      </c>
      <c r="AH1691" s="54">
        <v>0</v>
      </c>
      <c r="AI1691" s="54">
        <v>80934.09</v>
      </c>
      <c r="AJ1691" s="54">
        <v>0</v>
      </c>
      <c r="AK1691" s="54">
        <v>106659.39</v>
      </c>
      <c r="AL1691" s="49" t="s">
        <v>2019</v>
      </c>
    </row>
    <row r="1692" spans="1:38" hidden="1" x14ac:dyDescent="0.25">
      <c r="A1692" s="13">
        <v>120234.01</v>
      </c>
      <c r="B1692" s="15">
        <v>3</v>
      </c>
      <c r="C1692" s="43" t="s">
        <v>47</v>
      </c>
      <c r="D1692" s="44">
        <v>42950</v>
      </c>
      <c r="E1692" s="43" t="s">
        <v>109</v>
      </c>
      <c r="F1692" s="44">
        <v>43817</v>
      </c>
      <c r="G1692" s="43" t="s">
        <v>103</v>
      </c>
      <c r="H1692" s="45" t="s">
        <v>98</v>
      </c>
      <c r="I1692" s="43" t="s">
        <v>2020</v>
      </c>
      <c r="J1692" s="43" t="s">
        <v>116</v>
      </c>
      <c r="K1692" s="43"/>
      <c r="L1692" s="46" t="s">
        <v>116</v>
      </c>
      <c r="M1692" s="45" t="s">
        <v>2021</v>
      </c>
      <c r="N1692" s="45"/>
      <c r="O1692" s="43" t="s">
        <v>632</v>
      </c>
      <c r="P1692" s="45" t="s">
        <v>632</v>
      </c>
      <c r="Q1692" s="45"/>
      <c r="R1692" s="112"/>
      <c r="S1692" s="112"/>
      <c r="T1692" s="59"/>
      <c r="U1692" s="10">
        <v>0</v>
      </c>
      <c r="V1692" s="44">
        <v>43273</v>
      </c>
      <c r="W1692" s="43"/>
      <c r="X1692" s="46" t="s">
        <v>43</v>
      </c>
      <c r="Y1692" s="43" t="s">
        <v>140</v>
      </c>
      <c r="Z1692" s="127" t="s">
        <v>20460</v>
      </c>
      <c r="AA1692" s="45"/>
      <c r="AB1692" s="3">
        <v>0</v>
      </c>
      <c r="AC1692" s="3">
        <v>0</v>
      </c>
      <c r="AD1692" s="3">
        <v>96360.92</v>
      </c>
      <c r="AE1692" s="3">
        <v>0</v>
      </c>
      <c r="AF1692" s="3">
        <f>SUM(Table2[[#This Row],[PE 2021 Obligations]],Table2[[#This Row],[ROW 2021 Obligations]],Table2[[#This Row],[Construction 2021 Obligations]],Table2[[#This Row],[Paving 2021 Obligations]])</f>
        <v>96360.92</v>
      </c>
      <c r="AG1692" s="3">
        <v>0</v>
      </c>
      <c r="AH1692" s="3">
        <v>0</v>
      </c>
      <c r="AI1692" s="3">
        <v>403013.92</v>
      </c>
      <c r="AJ1692" s="3">
        <v>0</v>
      </c>
      <c r="AK1692" s="3">
        <v>403013.92</v>
      </c>
      <c r="AL1692" s="43" t="s">
        <v>2022</v>
      </c>
    </row>
    <row r="1693" spans="1:38" ht="30" hidden="1" x14ac:dyDescent="0.25">
      <c r="A1693" s="47">
        <v>120254</v>
      </c>
      <c r="B1693" s="48">
        <v>3</v>
      </c>
      <c r="C1693" s="49" t="s">
        <v>47</v>
      </c>
      <c r="D1693" s="50">
        <v>41704</v>
      </c>
      <c r="E1693" s="49" t="s">
        <v>1195</v>
      </c>
      <c r="F1693" s="50">
        <v>44048</v>
      </c>
      <c r="G1693" s="49" t="s">
        <v>103</v>
      </c>
      <c r="H1693" s="51" t="s">
        <v>98</v>
      </c>
      <c r="I1693" s="49" t="s">
        <v>2023</v>
      </c>
      <c r="J1693" s="49"/>
      <c r="K1693" s="49" t="s">
        <v>2024</v>
      </c>
      <c r="L1693" s="52" t="s">
        <v>37</v>
      </c>
      <c r="M1693" s="51" t="s">
        <v>2025</v>
      </c>
      <c r="N1693" s="51" t="s">
        <v>2026</v>
      </c>
      <c r="O1693" s="49" t="s">
        <v>1139</v>
      </c>
      <c r="P1693" s="51" t="s">
        <v>1140</v>
      </c>
      <c r="Q1693" s="51"/>
      <c r="R1693" s="111"/>
      <c r="S1693" s="111"/>
      <c r="T1693" s="120"/>
      <c r="U1693" s="53">
        <v>0.01</v>
      </c>
      <c r="V1693" s="52"/>
      <c r="W1693" s="49"/>
      <c r="X1693" s="52" t="s">
        <v>43</v>
      </c>
      <c r="Y1693" s="49" t="s">
        <v>78</v>
      </c>
      <c r="Z1693" s="116" t="s">
        <v>20458</v>
      </c>
      <c r="AA1693" s="51"/>
      <c r="AB1693" s="54">
        <v>-9344.5</v>
      </c>
      <c r="AC1693" s="54">
        <v>0</v>
      </c>
      <c r="AD1693" s="54">
        <v>70053.539999999994</v>
      </c>
      <c r="AE1693" s="54">
        <v>0</v>
      </c>
      <c r="AF1693" s="3">
        <f>SUM(Table2[[#This Row],[PE 2021 Obligations]],Table2[[#This Row],[ROW 2021 Obligations]],Table2[[#This Row],[Construction 2021 Obligations]],Table2[[#This Row],[Paving 2021 Obligations]])</f>
        <v>60709.039999999994</v>
      </c>
      <c r="AG1693" s="54">
        <v>5655.5</v>
      </c>
      <c r="AH1693" s="54">
        <v>0</v>
      </c>
      <c r="AI1693" s="54">
        <v>257553.54</v>
      </c>
      <c r="AJ1693" s="54">
        <v>0</v>
      </c>
      <c r="AK1693" s="54">
        <v>263209.03999999998</v>
      </c>
      <c r="AL1693" s="49" t="s">
        <v>2027</v>
      </c>
    </row>
    <row r="1694" spans="1:38" ht="30" hidden="1" x14ac:dyDescent="0.25">
      <c r="A1694" s="13">
        <v>120290</v>
      </c>
      <c r="B1694" s="15">
        <v>3</v>
      </c>
      <c r="C1694" s="43" t="s">
        <v>474</v>
      </c>
      <c r="D1694" s="44">
        <v>41718</v>
      </c>
      <c r="E1694" s="43" t="s">
        <v>654</v>
      </c>
      <c r="F1694" s="44">
        <v>44354</v>
      </c>
      <c r="G1694" s="43" t="s">
        <v>32</v>
      </c>
      <c r="H1694" s="45" t="s">
        <v>389</v>
      </c>
      <c r="I1694" s="43" t="s">
        <v>477</v>
      </c>
      <c r="J1694" s="43" t="s">
        <v>116</v>
      </c>
      <c r="K1694" s="43" t="s">
        <v>655</v>
      </c>
      <c r="L1694" s="46" t="s">
        <v>116</v>
      </c>
      <c r="M1694" s="45" t="s">
        <v>2028</v>
      </c>
      <c r="N1694" s="45"/>
      <c r="O1694" s="43" t="s">
        <v>632</v>
      </c>
      <c r="P1694" s="45" t="s">
        <v>453</v>
      </c>
      <c r="Q1694" s="45"/>
      <c r="R1694" s="112"/>
      <c r="S1694" s="112"/>
      <c r="T1694" s="59"/>
      <c r="U1694" s="10">
        <v>0.6</v>
      </c>
      <c r="V1694" s="44">
        <v>43637</v>
      </c>
      <c r="W1694" s="43"/>
      <c r="X1694" s="46" t="s">
        <v>43</v>
      </c>
      <c r="Y1694" s="43" t="s">
        <v>78</v>
      </c>
      <c r="Z1694" s="127" t="s">
        <v>20461</v>
      </c>
      <c r="AA1694" s="45"/>
      <c r="AB1694" s="3">
        <v>13600</v>
      </c>
      <c r="AC1694" s="3">
        <v>0</v>
      </c>
      <c r="AD1694" s="3">
        <v>300000</v>
      </c>
      <c r="AE1694" s="3">
        <v>0</v>
      </c>
      <c r="AF1694" s="3">
        <f>SUM(Table2[[#This Row],[PE 2021 Obligations]],Table2[[#This Row],[ROW 2021 Obligations]],Table2[[#This Row],[Construction 2021 Obligations]],Table2[[#This Row],[Paving 2021 Obligations]])</f>
        <v>313600</v>
      </c>
      <c r="AG1694" s="3">
        <v>82600</v>
      </c>
      <c r="AH1694" s="3">
        <v>84394</v>
      </c>
      <c r="AI1694" s="3">
        <v>2989304</v>
      </c>
      <c r="AJ1694" s="3">
        <v>0</v>
      </c>
      <c r="AK1694" s="3">
        <v>3156298</v>
      </c>
      <c r="AL1694" s="43" t="s">
        <v>2029</v>
      </c>
    </row>
    <row r="1695" spans="1:38" ht="90" hidden="1" x14ac:dyDescent="0.25">
      <c r="A1695" s="13">
        <v>120322</v>
      </c>
      <c r="B1695" s="15">
        <v>2</v>
      </c>
      <c r="C1695" s="43" t="s">
        <v>31</v>
      </c>
      <c r="D1695" s="44">
        <v>41724</v>
      </c>
      <c r="E1695" s="43" t="s">
        <v>2041</v>
      </c>
      <c r="F1695" s="44">
        <v>44307</v>
      </c>
      <c r="G1695" s="43" t="s">
        <v>1124</v>
      </c>
      <c r="H1695" s="45" t="s">
        <v>212</v>
      </c>
      <c r="I1695" s="43"/>
      <c r="J1695" s="43"/>
      <c r="K1695" s="43"/>
      <c r="L1695" s="46"/>
      <c r="M1695" s="45" t="s">
        <v>2042</v>
      </c>
      <c r="N1695" s="45" t="s">
        <v>2043</v>
      </c>
      <c r="O1695" s="43" t="s">
        <v>60</v>
      </c>
      <c r="P1695" s="45" t="s">
        <v>67</v>
      </c>
      <c r="Q1695" s="45"/>
      <c r="R1695" s="112"/>
      <c r="S1695" s="112"/>
      <c r="T1695" s="59"/>
      <c r="U1695" s="10">
        <v>1.145</v>
      </c>
      <c r="V1695" s="46"/>
      <c r="W1695" s="43"/>
      <c r="X1695" s="46" t="s">
        <v>43</v>
      </c>
      <c r="Y1695" s="43" t="s">
        <v>78</v>
      </c>
      <c r="Z1695" s="116" t="s">
        <v>20458</v>
      </c>
      <c r="AA1695" s="45"/>
      <c r="AB1695" s="3">
        <v>0</v>
      </c>
      <c r="AC1695" s="3">
        <v>0</v>
      </c>
      <c r="AD1695" s="3">
        <v>1268799.1100000001</v>
      </c>
      <c r="AE1695" s="3">
        <v>0</v>
      </c>
      <c r="AF1695" s="3">
        <f>SUM(Table2[[#This Row],[PE 2021 Obligations]],Table2[[#This Row],[ROW 2021 Obligations]],Table2[[#This Row],[Construction 2021 Obligations]],Table2[[#This Row],[Paving 2021 Obligations]])</f>
        <v>1268799.1100000001</v>
      </c>
      <c r="AG1695" s="3">
        <v>98434.57</v>
      </c>
      <c r="AH1695" s="3">
        <v>33460.03</v>
      </c>
      <c r="AI1695" s="3">
        <v>1268799.1100000001</v>
      </c>
      <c r="AJ1695" s="3">
        <v>0</v>
      </c>
      <c r="AK1695" s="3">
        <v>1400693.71</v>
      </c>
      <c r="AL1695" s="43" t="s">
        <v>2044</v>
      </c>
    </row>
    <row r="1696" spans="1:38" ht="30" hidden="1" x14ac:dyDescent="0.25">
      <c r="A1696" s="47">
        <v>120324</v>
      </c>
      <c r="B1696" s="48">
        <v>3</v>
      </c>
      <c r="C1696" s="49" t="s">
        <v>31</v>
      </c>
      <c r="D1696" s="50">
        <v>41724</v>
      </c>
      <c r="E1696" s="49" t="s">
        <v>2041</v>
      </c>
      <c r="F1696" s="50">
        <v>44361</v>
      </c>
      <c r="G1696" s="49" t="s">
        <v>1124</v>
      </c>
      <c r="H1696" s="51" t="s">
        <v>362</v>
      </c>
      <c r="I1696" s="49" t="s">
        <v>2045</v>
      </c>
      <c r="J1696" s="49" t="s">
        <v>116</v>
      </c>
      <c r="K1696" s="49"/>
      <c r="L1696" s="52" t="s">
        <v>116</v>
      </c>
      <c r="M1696" s="51" t="s">
        <v>2046</v>
      </c>
      <c r="N1696" s="51" t="s">
        <v>2047</v>
      </c>
      <c r="O1696" s="49" t="s">
        <v>60</v>
      </c>
      <c r="P1696" s="51" t="s">
        <v>67</v>
      </c>
      <c r="Q1696" s="51"/>
      <c r="R1696" s="111"/>
      <c r="S1696" s="111"/>
      <c r="T1696" s="120"/>
      <c r="U1696" s="53">
        <v>0.86</v>
      </c>
      <c r="V1696" s="50">
        <v>44477</v>
      </c>
      <c r="W1696" s="49"/>
      <c r="X1696" s="52" t="s">
        <v>43</v>
      </c>
      <c r="Y1696" s="49" t="s">
        <v>140</v>
      </c>
      <c r="Z1696" s="127" t="s">
        <v>20460</v>
      </c>
      <c r="AA1696" s="51"/>
      <c r="AB1696" s="54">
        <v>0</v>
      </c>
      <c r="AC1696" s="54">
        <v>0</v>
      </c>
      <c r="AD1696" s="54">
        <v>-860716</v>
      </c>
      <c r="AE1696" s="54">
        <v>0</v>
      </c>
      <c r="AF1696" s="3">
        <f>SUM(Table2[[#This Row],[PE 2021 Obligations]],Table2[[#This Row],[ROW 2021 Obligations]],Table2[[#This Row],[Construction 2021 Obligations]],Table2[[#This Row],[Paving 2021 Obligations]])</f>
        <v>-860716</v>
      </c>
      <c r="AG1696" s="54">
        <v>78979</v>
      </c>
      <c r="AH1696" s="54">
        <v>42001</v>
      </c>
      <c r="AI1696" s="54">
        <v>0</v>
      </c>
      <c r="AJ1696" s="54">
        <v>0</v>
      </c>
      <c r="AK1696" s="54">
        <v>120980</v>
      </c>
      <c r="AL1696" s="49" t="s">
        <v>2048</v>
      </c>
    </row>
    <row r="1697" spans="1:38" ht="45" hidden="1" x14ac:dyDescent="0.25">
      <c r="A1697" s="13">
        <v>120325</v>
      </c>
      <c r="B1697" s="15">
        <v>4</v>
      </c>
      <c r="C1697" s="43" t="s">
        <v>47</v>
      </c>
      <c r="D1697" s="44">
        <v>41724</v>
      </c>
      <c r="E1697" s="43" t="s">
        <v>2041</v>
      </c>
      <c r="F1697" s="44">
        <v>44256</v>
      </c>
      <c r="G1697" s="43" t="s">
        <v>142</v>
      </c>
      <c r="H1697" s="45" t="s">
        <v>428</v>
      </c>
      <c r="I1697" s="43"/>
      <c r="J1697" s="43"/>
      <c r="K1697" s="43"/>
      <c r="L1697" s="46"/>
      <c r="M1697" s="45" t="s">
        <v>2049</v>
      </c>
      <c r="N1697" s="45" t="s">
        <v>2050</v>
      </c>
      <c r="O1697" s="43" t="s">
        <v>60</v>
      </c>
      <c r="P1697" s="45" t="s">
        <v>67</v>
      </c>
      <c r="Q1697" s="45"/>
      <c r="R1697" s="112"/>
      <c r="S1697" s="112"/>
      <c r="T1697" s="59"/>
      <c r="U1697" s="10">
        <v>0.8</v>
      </c>
      <c r="V1697" s="46"/>
      <c r="W1697" s="43"/>
      <c r="X1697" s="46" t="s">
        <v>43</v>
      </c>
      <c r="Y1697" s="43" t="s">
        <v>511</v>
      </c>
      <c r="Z1697" s="116" t="s">
        <v>20458</v>
      </c>
      <c r="AA1697" s="45"/>
      <c r="AB1697" s="3">
        <v>0</v>
      </c>
      <c r="AC1697" s="3">
        <v>0</v>
      </c>
      <c r="AD1697" s="3">
        <v>71389.55</v>
      </c>
      <c r="AE1697" s="3">
        <v>0</v>
      </c>
      <c r="AF1697" s="3">
        <f>SUM(Table2[[#This Row],[PE 2021 Obligations]],Table2[[#This Row],[ROW 2021 Obligations]],Table2[[#This Row],[Construction 2021 Obligations]],Table2[[#This Row],[Paving 2021 Obligations]])</f>
        <v>71389.55</v>
      </c>
      <c r="AG1697" s="3">
        <v>49161.84</v>
      </c>
      <c r="AH1697" s="3">
        <v>27500</v>
      </c>
      <c r="AI1697" s="3">
        <v>652513.54</v>
      </c>
      <c r="AJ1697" s="3">
        <v>0</v>
      </c>
      <c r="AK1697" s="3">
        <v>729175.38</v>
      </c>
      <c r="AL1697" s="43" t="s">
        <v>2051</v>
      </c>
    </row>
    <row r="1698" spans="1:38" ht="60" hidden="1" x14ac:dyDescent="0.25">
      <c r="A1698" s="13">
        <v>120379</v>
      </c>
      <c r="B1698" s="15">
        <v>6</v>
      </c>
      <c r="C1698" s="43" t="s">
        <v>73</v>
      </c>
      <c r="D1698" s="44">
        <v>41736</v>
      </c>
      <c r="E1698" s="43" t="s">
        <v>142</v>
      </c>
      <c r="F1698" s="44">
        <v>43419</v>
      </c>
      <c r="G1698" s="43" t="s">
        <v>75</v>
      </c>
      <c r="H1698" s="45" t="s">
        <v>76</v>
      </c>
      <c r="I1698" s="43"/>
      <c r="J1698" s="43"/>
      <c r="K1698" s="43"/>
      <c r="L1698" s="46"/>
      <c r="M1698" s="45" t="s">
        <v>2055</v>
      </c>
      <c r="N1698" s="45" t="s">
        <v>2056</v>
      </c>
      <c r="O1698" s="43" t="s">
        <v>151</v>
      </c>
      <c r="P1698" s="45" t="s">
        <v>551</v>
      </c>
      <c r="Q1698" s="45"/>
      <c r="R1698" s="112"/>
      <c r="S1698" s="112"/>
      <c r="T1698" s="59"/>
      <c r="U1698" s="56" t="s">
        <v>32</v>
      </c>
      <c r="V1698" s="46"/>
      <c r="W1698" s="43"/>
      <c r="X1698" s="46" t="s">
        <v>43</v>
      </c>
      <c r="Y1698" s="43"/>
      <c r="Z1698" s="116" t="s">
        <v>20458</v>
      </c>
      <c r="AA1698" s="45"/>
      <c r="AB1698" s="3">
        <v>-945893</v>
      </c>
      <c r="AC1698" s="3">
        <v>0</v>
      </c>
      <c r="AD1698" s="3">
        <v>0</v>
      </c>
      <c r="AE1698" s="3">
        <v>0</v>
      </c>
      <c r="AF1698" s="3">
        <f>SUM(Table2[[#This Row],[PE 2021 Obligations]],Table2[[#This Row],[ROW 2021 Obligations]],Table2[[#This Row],[Construction 2021 Obligations]],Table2[[#This Row],[Paving 2021 Obligations]])</f>
        <v>-945893</v>
      </c>
      <c r="AG1698" s="3">
        <v>54107</v>
      </c>
      <c r="AH1698" s="3">
        <v>0</v>
      </c>
      <c r="AI1698" s="3">
        <v>0</v>
      </c>
      <c r="AJ1698" s="3">
        <v>0</v>
      </c>
      <c r="AK1698" s="3">
        <v>54107</v>
      </c>
      <c r="AL1698" s="43"/>
    </row>
    <row r="1699" spans="1:38" hidden="1" x14ac:dyDescent="0.25">
      <c r="A1699" s="47">
        <v>120401</v>
      </c>
      <c r="B1699" s="48">
        <v>4</v>
      </c>
      <c r="C1699" s="49" t="s">
        <v>47</v>
      </c>
      <c r="D1699" s="50">
        <v>41740</v>
      </c>
      <c r="E1699" s="49" t="s">
        <v>1314</v>
      </c>
      <c r="F1699" s="50">
        <v>43952</v>
      </c>
      <c r="G1699" s="49" t="s">
        <v>103</v>
      </c>
      <c r="H1699" s="51" t="s">
        <v>261</v>
      </c>
      <c r="I1699" s="49" t="s">
        <v>691</v>
      </c>
      <c r="J1699" s="49" t="s">
        <v>116</v>
      </c>
      <c r="K1699" s="49"/>
      <c r="L1699" s="52" t="s">
        <v>116</v>
      </c>
      <c r="M1699" s="51" t="s">
        <v>2057</v>
      </c>
      <c r="N1699" s="51" t="s">
        <v>2058</v>
      </c>
      <c r="O1699" s="49" t="s">
        <v>632</v>
      </c>
      <c r="P1699" s="51" t="s">
        <v>1983</v>
      </c>
      <c r="Q1699" s="51"/>
      <c r="R1699" s="111"/>
      <c r="S1699" s="111"/>
      <c r="T1699" s="120"/>
      <c r="U1699" s="53">
        <v>1.2999999999999999E-2</v>
      </c>
      <c r="V1699" s="50">
        <v>42545</v>
      </c>
      <c r="W1699" s="49"/>
      <c r="X1699" s="52" t="s">
        <v>43</v>
      </c>
      <c r="Y1699" s="49" t="s">
        <v>140</v>
      </c>
      <c r="Z1699" s="127" t="s">
        <v>20460</v>
      </c>
      <c r="AA1699" s="51"/>
      <c r="AB1699" s="54">
        <v>1733.69</v>
      </c>
      <c r="AC1699" s="54">
        <v>0</v>
      </c>
      <c r="AD1699" s="54">
        <v>2242.4499999999998</v>
      </c>
      <c r="AE1699" s="54">
        <v>0</v>
      </c>
      <c r="AF1699" s="3">
        <f>SUM(Table2[[#This Row],[PE 2021 Obligations]],Table2[[#This Row],[ROW 2021 Obligations]],Table2[[#This Row],[Construction 2021 Obligations]],Table2[[#This Row],[Paving 2021 Obligations]])</f>
        <v>3976.14</v>
      </c>
      <c r="AG1699" s="54">
        <v>36533.69</v>
      </c>
      <c r="AH1699" s="54">
        <v>0</v>
      </c>
      <c r="AI1699" s="54">
        <v>73242.45</v>
      </c>
      <c r="AJ1699" s="54">
        <v>0</v>
      </c>
      <c r="AK1699" s="54">
        <v>109776.14</v>
      </c>
      <c r="AL1699" s="49" t="s">
        <v>2059</v>
      </c>
    </row>
    <row r="1700" spans="1:38" ht="30" hidden="1" x14ac:dyDescent="0.25">
      <c r="A1700" s="47">
        <v>120466</v>
      </c>
      <c r="B1700" s="48">
        <v>4</v>
      </c>
      <c r="C1700" s="49" t="s">
        <v>73</v>
      </c>
      <c r="D1700" s="50">
        <v>41758</v>
      </c>
      <c r="E1700" s="49" t="s">
        <v>102</v>
      </c>
      <c r="F1700" s="50">
        <v>44006</v>
      </c>
      <c r="G1700" s="49" t="s">
        <v>103</v>
      </c>
      <c r="H1700" s="51" t="s">
        <v>221</v>
      </c>
      <c r="I1700" s="49" t="s">
        <v>2063</v>
      </c>
      <c r="J1700" s="49"/>
      <c r="K1700" s="49" t="s">
        <v>2064</v>
      </c>
      <c r="L1700" s="52" t="s">
        <v>37</v>
      </c>
      <c r="M1700" s="51" t="s">
        <v>2065</v>
      </c>
      <c r="N1700" s="51" t="s">
        <v>2066</v>
      </c>
      <c r="O1700" s="49" t="s">
        <v>1139</v>
      </c>
      <c r="P1700" s="51" t="s">
        <v>1140</v>
      </c>
      <c r="Q1700" s="51"/>
      <c r="R1700" s="111"/>
      <c r="S1700" s="111"/>
      <c r="T1700" s="120"/>
      <c r="U1700" s="53">
        <v>0.01</v>
      </c>
      <c r="V1700" s="52"/>
      <c r="W1700" s="49"/>
      <c r="X1700" s="52" t="s">
        <v>43</v>
      </c>
      <c r="Y1700" s="49" t="s">
        <v>44</v>
      </c>
      <c r="Z1700" s="116" t="s">
        <v>20458</v>
      </c>
      <c r="AA1700" s="51"/>
      <c r="AB1700" s="54">
        <v>-8152.87</v>
      </c>
      <c r="AC1700" s="54">
        <v>0</v>
      </c>
      <c r="AD1700" s="54">
        <v>-95643.56</v>
      </c>
      <c r="AE1700" s="54">
        <v>0</v>
      </c>
      <c r="AF1700" s="3">
        <f>SUM(Table2[[#This Row],[PE 2021 Obligations]],Table2[[#This Row],[ROW 2021 Obligations]],Table2[[#This Row],[Construction 2021 Obligations]],Table2[[#This Row],[Paving 2021 Obligations]])</f>
        <v>-103796.43</v>
      </c>
      <c r="AG1700" s="54">
        <v>6847.13</v>
      </c>
      <c r="AH1700" s="54">
        <v>0</v>
      </c>
      <c r="AI1700" s="54">
        <v>134856.44</v>
      </c>
      <c r="AJ1700" s="54">
        <v>0</v>
      </c>
      <c r="AK1700" s="54">
        <v>141703.57</v>
      </c>
      <c r="AL1700" s="49" t="s">
        <v>2067</v>
      </c>
    </row>
    <row r="1701" spans="1:38" ht="30" hidden="1" x14ac:dyDescent="0.25">
      <c r="A1701" s="13">
        <v>120486</v>
      </c>
      <c r="B1701" s="15">
        <v>1</v>
      </c>
      <c r="C1701" s="43" t="s">
        <v>73</v>
      </c>
      <c r="D1701" s="44">
        <v>41765</v>
      </c>
      <c r="E1701" s="43" t="s">
        <v>1387</v>
      </c>
      <c r="F1701" s="44">
        <v>44123</v>
      </c>
      <c r="G1701" s="43" t="s">
        <v>108</v>
      </c>
      <c r="H1701" s="45" t="s">
        <v>196</v>
      </c>
      <c r="I1701" s="43"/>
      <c r="J1701" s="43"/>
      <c r="K1701" s="43"/>
      <c r="L1701" s="46" t="s">
        <v>110</v>
      </c>
      <c r="M1701" s="45" t="s">
        <v>2068</v>
      </c>
      <c r="N1701" s="45"/>
      <c r="O1701" s="43" t="s">
        <v>1139</v>
      </c>
      <c r="P1701" s="45" t="s">
        <v>1140</v>
      </c>
      <c r="Q1701" s="45"/>
      <c r="R1701" s="112"/>
      <c r="S1701" s="112"/>
      <c r="T1701" s="59"/>
      <c r="U1701" s="10">
        <v>0</v>
      </c>
      <c r="V1701" s="46"/>
      <c r="W1701" s="43"/>
      <c r="X1701" s="46" t="s">
        <v>43</v>
      </c>
      <c r="Y1701" s="43" t="s">
        <v>44</v>
      </c>
      <c r="Z1701" s="116" t="s">
        <v>20458</v>
      </c>
      <c r="AA1701" s="45"/>
      <c r="AB1701" s="3">
        <v>-10000</v>
      </c>
      <c r="AC1701" s="3">
        <v>0</v>
      </c>
      <c r="AD1701" s="3">
        <v>0</v>
      </c>
      <c r="AE1701" s="3">
        <v>0</v>
      </c>
      <c r="AF1701" s="3">
        <f>SUM(Table2[[#This Row],[PE 2021 Obligations]],Table2[[#This Row],[ROW 2021 Obligations]],Table2[[#This Row],[Construction 2021 Obligations]],Table2[[#This Row],[Paving 2021 Obligations]])</f>
        <v>-10000</v>
      </c>
      <c r="AG1701" s="3">
        <v>0</v>
      </c>
      <c r="AH1701" s="3">
        <v>0</v>
      </c>
      <c r="AI1701" s="3">
        <v>0</v>
      </c>
      <c r="AJ1701" s="3">
        <v>0</v>
      </c>
      <c r="AK1701" s="3">
        <v>0</v>
      </c>
      <c r="AL1701" s="43" t="s">
        <v>2069</v>
      </c>
    </row>
    <row r="1702" spans="1:38" ht="45" hidden="1" x14ac:dyDescent="0.25">
      <c r="A1702" s="13">
        <v>120614</v>
      </c>
      <c r="B1702" s="15">
        <v>2</v>
      </c>
      <c r="C1702" s="43" t="s">
        <v>47</v>
      </c>
      <c r="D1702" s="44">
        <v>41788</v>
      </c>
      <c r="E1702" s="43" t="s">
        <v>1314</v>
      </c>
      <c r="F1702" s="44">
        <v>43490</v>
      </c>
      <c r="G1702" s="43" t="s">
        <v>103</v>
      </c>
      <c r="H1702" s="45" t="s">
        <v>383</v>
      </c>
      <c r="I1702" s="43" t="s">
        <v>446</v>
      </c>
      <c r="J1702" s="43" t="s">
        <v>116</v>
      </c>
      <c r="K1702" s="43"/>
      <c r="L1702" s="46" t="s">
        <v>116</v>
      </c>
      <c r="M1702" s="45" t="s">
        <v>2073</v>
      </c>
      <c r="N1702" s="45" t="s">
        <v>631</v>
      </c>
      <c r="O1702" s="43" t="s">
        <v>632</v>
      </c>
      <c r="P1702" s="45" t="s">
        <v>631</v>
      </c>
      <c r="Q1702" s="45"/>
      <c r="R1702" s="112"/>
      <c r="S1702" s="112"/>
      <c r="T1702" s="59"/>
      <c r="U1702" s="10">
        <v>0.27</v>
      </c>
      <c r="V1702" s="44">
        <v>42776</v>
      </c>
      <c r="W1702" s="43"/>
      <c r="X1702" s="46" t="s">
        <v>43</v>
      </c>
      <c r="Y1702" s="43" t="s">
        <v>140</v>
      </c>
      <c r="Z1702" s="127" t="s">
        <v>20460</v>
      </c>
      <c r="AA1702" s="45"/>
      <c r="AB1702" s="3">
        <v>-4663.74</v>
      </c>
      <c r="AC1702" s="3">
        <v>-5000</v>
      </c>
      <c r="AD1702" s="3">
        <v>54391.91</v>
      </c>
      <c r="AE1702" s="3">
        <v>0</v>
      </c>
      <c r="AF1702" s="3">
        <f>SUM(Table2[[#This Row],[PE 2021 Obligations]],Table2[[#This Row],[ROW 2021 Obligations]],Table2[[#This Row],[Construction 2021 Obligations]],Table2[[#This Row],[Paving 2021 Obligations]])</f>
        <v>44728.170000000006</v>
      </c>
      <c r="AG1702" s="3">
        <v>71736.259999999995</v>
      </c>
      <c r="AH1702" s="3">
        <v>0</v>
      </c>
      <c r="AI1702" s="3">
        <v>1631650.91</v>
      </c>
      <c r="AJ1702" s="3">
        <v>0</v>
      </c>
      <c r="AK1702" s="3">
        <v>1703387.17</v>
      </c>
      <c r="AL1702" s="43" t="s">
        <v>2074</v>
      </c>
    </row>
    <row r="1703" spans="1:38" ht="30" hidden="1" x14ac:dyDescent="0.25">
      <c r="A1703" s="13">
        <v>120784</v>
      </c>
      <c r="B1703" s="15">
        <v>4</v>
      </c>
      <c r="C1703" s="43" t="s">
        <v>31</v>
      </c>
      <c r="D1703" s="44">
        <v>41803</v>
      </c>
      <c r="E1703" s="43" t="s">
        <v>654</v>
      </c>
      <c r="F1703" s="44">
        <v>44188</v>
      </c>
      <c r="G1703" s="43" t="s">
        <v>32</v>
      </c>
      <c r="H1703" s="45" t="s">
        <v>564</v>
      </c>
      <c r="I1703" s="43" t="s">
        <v>691</v>
      </c>
      <c r="J1703" s="43" t="s">
        <v>116</v>
      </c>
      <c r="K1703" s="43" t="s">
        <v>655</v>
      </c>
      <c r="L1703" s="46" t="s">
        <v>116</v>
      </c>
      <c r="M1703" s="45" t="s">
        <v>2081</v>
      </c>
      <c r="N1703" s="45" t="s">
        <v>2082</v>
      </c>
      <c r="O1703" s="43" t="s">
        <v>632</v>
      </c>
      <c r="P1703" s="45" t="s">
        <v>453</v>
      </c>
      <c r="Q1703" s="45"/>
      <c r="R1703" s="112"/>
      <c r="S1703" s="112"/>
      <c r="T1703" s="59"/>
      <c r="U1703" s="10">
        <v>1</v>
      </c>
      <c r="V1703" s="44">
        <v>44176</v>
      </c>
      <c r="W1703" s="43"/>
      <c r="X1703" s="46" t="s">
        <v>43</v>
      </c>
      <c r="Y1703" s="43" t="s">
        <v>140</v>
      </c>
      <c r="Z1703" s="112" t="s">
        <v>20460</v>
      </c>
      <c r="AA1703" s="45"/>
      <c r="AB1703" s="3">
        <v>83300</v>
      </c>
      <c r="AC1703" s="3">
        <v>0</v>
      </c>
      <c r="AD1703" s="3">
        <v>1026930</v>
      </c>
      <c r="AE1703" s="3">
        <v>0</v>
      </c>
      <c r="AF1703" s="3">
        <f>SUM(Table2[[#This Row],[PE 2021 Obligations]],Table2[[#This Row],[ROW 2021 Obligations]],Table2[[#This Row],[Construction 2021 Obligations]],Table2[[#This Row],[Paving 2021 Obligations]])</f>
        <v>1110230</v>
      </c>
      <c r="AG1703" s="3">
        <v>177300</v>
      </c>
      <c r="AH1703" s="3">
        <v>0</v>
      </c>
      <c r="AI1703" s="3">
        <v>1026930</v>
      </c>
      <c r="AJ1703" s="3">
        <v>0</v>
      </c>
      <c r="AK1703" s="3">
        <v>1204230</v>
      </c>
      <c r="AL1703" s="43" t="s">
        <v>2083</v>
      </c>
    </row>
    <row r="1704" spans="1:38" ht="75" hidden="1" x14ac:dyDescent="0.25">
      <c r="A1704" s="47">
        <v>120812.01</v>
      </c>
      <c r="B1704" s="48">
        <v>1</v>
      </c>
      <c r="C1704" s="49" t="s">
        <v>31</v>
      </c>
      <c r="D1704" s="50">
        <v>43397</v>
      </c>
      <c r="E1704" s="49" t="s">
        <v>543</v>
      </c>
      <c r="F1704" s="50">
        <v>44215</v>
      </c>
      <c r="G1704" s="49" t="s">
        <v>75</v>
      </c>
      <c r="H1704" s="51" t="s">
        <v>643</v>
      </c>
      <c r="I1704" s="49" t="s">
        <v>2092</v>
      </c>
      <c r="J1704" s="49"/>
      <c r="K1704" s="49" t="s">
        <v>2093</v>
      </c>
      <c r="L1704" s="52" t="s">
        <v>37</v>
      </c>
      <c r="M1704" s="51" t="s">
        <v>2094</v>
      </c>
      <c r="N1704" s="51" t="s">
        <v>2095</v>
      </c>
      <c r="O1704" s="49" t="s">
        <v>60</v>
      </c>
      <c r="P1704" s="51" t="s">
        <v>453</v>
      </c>
      <c r="Q1704" s="51"/>
      <c r="R1704" s="111"/>
      <c r="S1704" s="111"/>
      <c r="T1704" s="120"/>
      <c r="U1704" s="53">
        <v>2.5339999999999998</v>
      </c>
      <c r="V1704" s="50">
        <v>44113</v>
      </c>
      <c r="W1704" s="49"/>
      <c r="X1704" s="52" t="s">
        <v>43</v>
      </c>
      <c r="Y1704" s="49" t="s">
        <v>78</v>
      </c>
      <c r="Z1704" s="116" t="s">
        <v>20458</v>
      </c>
      <c r="AA1704" s="51"/>
      <c r="AB1704" s="54">
        <v>0</v>
      </c>
      <c r="AC1704" s="54">
        <v>0</v>
      </c>
      <c r="AD1704" s="54">
        <v>58300</v>
      </c>
      <c r="AE1704" s="54">
        <v>0</v>
      </c>
      <c r="AF1704" s="3">
        <f>SUM(Table2[[#This Row],[PE 2021 Obligations]],Table2[[#This Row],[ROW 2021 Obligations]],Table2[[#This Row],[Construction 2021 Obligations]],Table2[[#This Row],[Paving 2021 Obligations]])</f>
        <v>58300</v>
      </c>
      <c r="AG1704" s="54">
        <v>10000</v>
      </c>
      <c r="AH1704" s="54">
        <v>0</v>
      </c>
      <c r="AI1704" s="54">
        <v>58300</v>
      </c>
      <c r="AJ1704" s="54">
        <v>0</v>
      </c>
      <c r="AK1704" s="54">
        <v>68300</v>
      </c>
      <c r="AL1704" s="49" t="s">
        <v>2096</v>
      </c>
    </row>
    <row r="1705" spans="1:38" ht="45" hidden="1" x14ac:dyDescent="0.25">
      <c r="A1705" s="13">
        <v>120868</v>
      </c>
      <c r="B1705" s="15">
        <v>3</v>
      </c>
      <c r="C1705" s="43" t="s">
        <v>31</v>
      </c>
      <c r="D1705" s="44">
        <v>41842</v>
      </c>
      <c r="E1705" s="43" t="s">
        <v>1843</v>
      </c>
      <c r="F1705" s="44">
        <v>44215</v>
      </c>
      <c r="G1705" s="43" t="s">
        <v>75</v>
      </c>
      <c r="H1705" s="45" t="s">
        <v>69</v>
      </c>
      <c r="I1705" s="43"/>
      <c r="J1705" s="43"/>
      <c r="K1705" s="43"/>
      <c r="L1705" s="46"/>
      <c r="M1705" s="45" t="s">
        <v>2105</v>
      </c>
      <c r="N1705" s="45" t="s">
        <v>2106</v>
      </c>
      <c r="O1705" s="43" t="s">
        <v>60</v>
      </c>
      <c r="P1705" s="45" t="s">
        <v>67</v>
      </c>
      <c r="Q1705" s="45"/>
      <c r="R1705" s="112"/>
      <c r="S1705" s="112"/>
      <c r="T1705" s="59"/>
      <c r="U1705" s="56" t="s">
        <v>32</v>
      </c>
      <c r="V1705" s="46"/>
      <c r="W1705" s="43"/>
      <c r="X1705" s="46" t="s">
        <v>43</v>
      </c>
      <c r="Y1705" s="43" t="s">
        <v>44</v>
      </c>
      <c r="Z1705" s="111" t="s">
        <v>20458</v>
      </c>
      <c r="AA1705" s="45"/>
      <c r="AB1705" s="3">
        <v>0</v>
      </c>
      <c r="AC1705" s="3">
        <v>0</v>
      </c>
      <c r="AD1705" s="3">
        <v>163447</v>
      </c>
      <c r="AE1705" s="3">
        <v>0</v>
      </c>
      <c r="AF1705" s="3">
        <f>SUM(Table2[[#This Row],[PE 2021 Obligations]],Table2[[#This Row],[ROW 2021 Obligations]],Table2[[#This Row],[Construction 2021 Obligations]],Table2[[#This Row],[Paving 2021 Obligations]])</f>
        <v>163447</v>
      </c>
      <c r="AG1705" s="3">
        <v>18540</v>
      </c>
      <c r="AH1705" s="3">
        <v>0</v>
      </c>
      <c r="AI1705" s="3">
        <v>163447</v>
      </c>
      <c r="AJ1705" s="3">
        <v>0</v>
      </c>
      <c r="AK1705" s="3">
        <v>181987</v>
      </c>
      <c r="AL1705" s="43" t="s">
        <v>2107</v>
      </c>
    </row>
    <row r="1706" spans="1:38" ht="30" hidden="1" x14ac:dyDescent="0.25">
      <c r="A1706" s="47">
        <v>121060</v>
      </c>
      <c r="B1706" s="48">
        <v>4</v>
      </c>
      <c r="C1706" s="49" t="s">
        <v>47</v>
      </c>
      <c r="D1706" s="50">
        <v>41877</v>
      </c>
      <c r="E1706" s="49" t="s">
        <v>1314</v>
      </c>
      <c r="F1706" s="50">
        <v>43419</v>
      </c>
      <c r="G1706" s="49" t="s">
        <v>103</v>
      </c>
      <c r="H1706" s="51" t="s">
        <v>349</v>
      </c>
      <c r="I1706" s="49" t="s">
        <v>2115</v>
      </c>
      <c r="J1706" s="49"/>
      <c r="K1706" s="49" t="s">
        <v>2116</v>
      </c>
      <c r="L1706" s="52" t="s">
        <v>37</v>
      </c>
      <c r="M1706" s="51" t="s">
        <v>2117</v>
      </c>
      <c r="N1706" s="51" t="s">
        <v>453</v>
      </c>
      <c r="O1706" s="49" t="s">
        <v>632</v>
      </c>
      <c r="P1706" s="51" t="s">
        <v>453</v>
      </c>
      <c r="Q1706" s="51"/>
      <c r="R1706" s="111"/>
      <c r="S1706" s="111"/>
      <c r="T1706" s="120"/>
      <c r="U1706" s="53">
        <v>8.5</v>
      </c>
      <c r="V1706" s="50">
        <v>43077</v>
      </c>
      <c r="W1706" s="49"/>
      <c r="X1706" s="52" t="s">
        <v>43</v>
      </c>
      <c r="Y1706" s="49" t="s">
        <v>1453</v>
      </c>
      <c r="Z1706" s="116" t="s">
        <v>20458</v>
      </c>
      <c r="AA1706" s="51"/>
      <c r="AB1706" s="54">
        <v>-6993.17</v>
      </c>
      <c r="AC1706" s="54">
        <v>0</v>
      </c>
      <c r="AD1706" s="54">
        <v>100030.56</v>
      </c>
      <c r="AE1706" s="54">
        <v>0</v>
      </c>
      <c r="AF1706" s="3">
        <f>SUM(Table2[[#This Row],[PE 2021 Obligations]],Table2[[#This Row],[ROW 2021 Obligations]],Table2[[#This Row],[Construction 2021 Obligations]],Table2[[#This Row],[Paving 2021 Obligations]])</f>
        <v>93037.39</v>
      </c>
      <c r="AG1706" s="54">
        <v>43006.83</v>
      </c>
      <c r="AH1706" s="54">
        <v>0</v>
      </c>
      <c r="AI1706" s="54">
        <v>680941.56</v>
      </c>
      <c r="AJ1706" s="54">
        <v>0</v>
      </c>
      <c r="AK1706" s="54">
        <v>723948.39</v>
      </c>
      <c r="AL1706" s="49" t="s">
        <v>2118</v>
      </c>
    </row>
    <row r="1707" spans="1:38" hidden="1" x14ac:dyDescent="0.25">
      <c r="A1707" s="13">
        <v>121071.06</v>
      </c>
      <c r="B1707" s="15">
        <v>6</v>
      </c>
      <c r="C1707" s="43" t="s">
        <v>73</v>
      </c>
      <c r="D1707" s="44">
        <v>42842</v>
      </c>
      <c r="E1707" s="43" t="s">
        <v>74</v>
      </c>
      <c r="F1707" s="44">
        <v>44056</v>
      </c>
      <c r="G1707" s="43" t="s">
        <v>82</v>
      </c>
      <c r="H1707" s="45" t="s">
        <v>76</v>
      </c>
      <c r="I1707" s="43"/>
      <c r="J1707" s="43"/>
      <c r="K1707" s="43"/>
      <c r="L1707" s="46"/>
      <c r="M1707" s="45" t="s">
        <v>2119</v>
      </c>
      <c r="N1707" s="45" t="s">
        <v>2119</v>
      </c>
      <c r="O1707" s="43" t="s">
        <v>78</v>
      </c>
      <c r="P1707" s="45" t="s">
        <v>760</v>
      </c>
      <c r="Q1707" s="45"/>
      <c r="R1707" s="112"/>
      <c r="S1707" s="112"/>
      <c r="T1707" s="59"/>
      <c r="U1707" s="10">
        <v>0</v>
      </c>
      <c r="V1707" s="46"/>
      <c r="W1707" s="43"/>
      <c r="X1707" s="46" t="s">
        <v>43</v>
      </c>
      <c r="Y1707" s="43"/>
      <c r="Z1707" s="111" t="s">
        <v>20458</v>
      </c>
      <c r="AA1707" s="45"/>
      <c r="AB1707" s="3">
        <v>0</v>
      </c>
      <c r="AC1707" s="3">
        <v>0</v>
      </c>
      <c r="AD1707" s="3">
        <v>0</v>
      </c>
      <c r="AE1707" s="3">
        <v>0</v>
      </c>
      <c r="AF1707" s="3">
        <f>SUM(Table2[[#This Row],[PE 2021 Obligations]],Table2[[#This Row],[ROW 2021 Obligations]],Table2[[#This Row],[Construction 2021 Obligations]],Table2[[#This Row],[Paving 2021 Obligations]])</f>
        <v>0</v>
      </c>
      <c r="AG1707" s="3">
        <v>0</v>
      </c>
      <c r="AH1707" s="3">
        <v>0</v>
      </c>
      <c r="AI1707" s="3">
        <v>0</v>
      </c>
      <c r="AJ1707" s="3">
        <v>0</v>
      </c>
      <c r="AK1707" s="3">
        <v>100000</v>
      </c>
      <c r="AL1707" s="43"/>
    </row>
    <row r="1708" spans="1:38" ht="30" hidden="1" x14ac:dyDescent="0.25">
      <c r="A1708" s="47">
        <v>121079</v>
      </c>
      <c r="B1708" s="48">
        <v>2</v>
      </c>
      <c r="C1708" s="49" t="s">
        <v>47</v>
      </c>
      <c r="D1708" s="50">
        <v>41880</v>
      </c>
      <c r="E1708" s="49" t="s">
        <v>1314</v>
      </c>
      <c r="F1708" s="50">
        <v>44104</v>
      </c>
      <c r="G1708" s="49" t="s">
        <v>543</v>
      </c>
      <c r="H1708" s="51" t="s">
        <v>241</v>
      </c>
      <c r="I1708" s="49" t="s">
        <v>155</v>
      </c>
      <c r="J1708" s="49" t="s">
        <v>148</v>
      </c>
      <c r="K1708" s="49"/>
      <c r="L1708" s="52" t="s">
        <v>149</v>
      </c>
      <c r="M1708" s="51" t="s">
        <v>2120</v>
      </c>
      <c r="N1708" s="51" t="s">
        <v>2120</v>
      </c>
      <c r="O1708" s="49" t="s">
        <v>632</v>
      </c>
      <c r="P1708" s="51" t="s">
        <v>453</v>
      </c>
      <c r="Q1708" s="51"/>
      <c r="R1708" s="111"/>
      <c r="S1708" s="111"/>
      <c r="T1708" s="120"/>
      <c r="U1708" s="53">
        <v>2.9</v>
      </c>
      <c r="V1708" s="50">
        <v>43441</v>
      </c>
      <c r="W1708" s="49"/>
      <c r="X1708" s="52" t="s">
        <v>43</v>
      </c>
      <c r="Y1708" s="49" t="s">
        <v>454</v>
      </c>
      <c r="Z1708" s="112" t="s">
        <v>20457</v>
      </c>
      <c r="AA1708" s="51"/>
      <c r="AB1708" s="54">
        <v>-19763.73</v>
      </c>
      <c r="AC1708" s="54">
        <v>0</v>
      </c>
      <c r="AD1708" s="54">
        <v>53011.19</v>
      </c>
      <c r="AE1708" s="54">
        <v>0</v>
      </c>
      <c r="AF1708" s="3">
        <f>SUM(Table2[[#This Row],[PE 2021 Obligations]],Table2[[#This Row],[ROW 2021 Obligations]],Table2[[#This Row],[Construction 2021 Obligations]],Table2[[#This Row],[Paving 2021 Obligations]])</f>
        <v>33247.460000000006</v>
      </c>
      <c r="AG1708" s="54">
        <v>25236.27</v>
      </c>
      <c r="AH1708" s="54">
        <v>0</v>
      </c>
      <c r="AI1708" s="54">
        <v>251461.19</v>
      </c>
      <c r="AJ1708" s="54">
        <v>0</v>
      </c>
      <c r="AK1708" s="54">
        <v>276697.46000000002</v>
      </c>
      <c r="AL1708" s="49" t="s">
        <v>2121</v>
      </c>
    </row>
    <row r="1709" spans="1:38" hidden="1" x14ac:dyDescent="0.25">
      <c r="A1709" s="13">
        <v>121407.06</v>
      </c>
      <c r="B1709" s="15">
        <v>1</v>
      </c>
      <c r="C1709" s="43" t="s">
        <v>31</v>
      </c>
      <c r="D1709" s="44">
        <v>43999</v>
      </c>
      <c r="E1709" s="43" t="s">
        <v>486</v>
      </c>
      <c r="F1709" s="44">
        <v>44169</v>
      </c>
      <c r="G1709" s="43" t="s">
        <v>109</v>
      </c>
      <c r="H1709" s="45" t="s">
        <v>1163</v>
      </c>
      <c r="I1709" s="43" t="s">
        <v>116</v>
      </c>
      <c r="J1709" s="43" t="s">
        <v>116</v>
      </c>
      <c r="K1709" s="43"/>
      <c r="L1709" s="46" t="s">
        <v>116</v>
      </c>
      <c r="M1709" s="45" t="s">
        <v>2129</v>
      </c>
      <c r="N1709" s="45"/>
      <c r="O1709" s="43" t="s">
        <v>151</v>
      </c>
      <c r="P1709" s="45" t="s">
        <v>757</v>
      </c>
      <c r="Q1709" s="45"/>
      <c r="R1709" s="112"/>
      <c r="S1709" s="112"/>
      <c r="T1709" s="59"/>
      <c r="U1709" s="10">
        <v>145.12</v>
      </c>
      <c r="V1709" s="44">
        <v>44141</v>
      </c>
      <c r="W1709" s="43"/>
      <c r="X1709" s="46" t="s">
        <v>43</v>
      </c>
      <c r="Y1709" s="43"/>
      <c r="Z1709" s="112" t="s">
        <v>20461</v>
      </c>
      <c r="AA1709" s="45"/>
      <c r="AB1709" s="3">
        <v>0</v>
      </c>
      <c r="AC1709" s="3">
        <v>0</v>
      </c>
      <c r="AD1709" s="3">
        <v>197816</v>
      </c>
      <c r="AE1709" s="3">
        <v>0</v>
      </c>
      <c r="AF1709" s="3">
        <f>SUM(Table2[[#This Row],[PE 2021 Obligations]],Table2[[#This Row],[ROW 2021 Obligations]],Table2[[#This Row],[Construction 2021 Obligations]],Table2[[#This Row],[Paving 2021 Obligations]])</f>
        <v>197816</v>
      </c>
      <c r="AG1709" s="3">
        <v>0</v>
      </c>
      <c r="AH1709" s="3">
        <v>0</v>
      </c>
      <c r="AI1709" s="3">
        <v>197816</v>
      </c>
      <c r="AJ1709" s="3">
        <v>0</v>
      </c>
      <c r="AK1709" s="3">
        <v>197816</v>
      </c>
      <c r="AL1709" s="43" t="s">
        <v>2130</v>
      </c>
    </row>
    <row r="1710" spans="1:38" hidden="1" x14ac:dyDescent="0.25">
      <c r="A1710" s="47">
        <v>121418.06</v>
      </c>
      <c r="B1710" s="48">
        <v>1</v>
      </c>
      <c r="C1710" s="49" t="s">
        <v>31</v>
      </c>
      <c r="D1710" s="50">
        <v>44004</v>
      </c>
      <c r="E1710" s="49" t="s">
        <v>486</v>
      </c>
      <c r="F1710" s="50">
        <v>44169</v>
      </c>
      <c r="G1710" s="49" t="s">
        <v>1568</v>
      </c>
      <c r="H1710" s="51" t="s">
        <v>1163</v>
      </c>
      <c r="I1710" s="49"/>
      <c r="J1710" s="49"/>
      <c r="K1710" s="49"/>
      <c r="L1710" s="52"/>
      <c r="M1710" s="51" t="s">
        <v>2131</v>
      </c>
      <c r="N1710" s="51"/>
      <c r="O1710" s="49" t="s">
        <v>151</v>
      </c>
      <c r="P1710" s="51" t="s">
        <v>757</v>
      </c>
      <c r="Q1710" s="51"/>
      <c r="R1710" s="111"/>
      <c r="S1710" s="111"/>
      <c r="T1710" s="120"/>
      <c r="U1710" s="53">
        <v>238.84</v>
      </c>
      <c r="V1710" s="50">
        <v>44141</v>
      </c>
      <c r="W1710" s="49"/>
      <c r="X1710" s="52" t="s">
        <v>43</v>
      </c>
      <c r="Y1710" s="49"/>
      <c r="Z1710" s="111" t="s">
        <v>20458</v>
      </c>
      <c r="AA1710" s="51"/>
      <c r="AB1710" s="54">
        <v>0</v>
      </c>
      <c r="AC1710" s="54">
        <v>0</v>
      </c>
      <c r="AD1710" s="54">
        <v>838979</v>
      </c>
      <c r="AE1710" s="54">
        <v>0</v>
      </c>
      <c r="AF1710" s="3">
        <f>SUM(Table2[[#This Row],[PE 2021 Obligations]],Table2[[#This Row],[ROW 2021 Obligations]],Table2[[#This Row],[Construction 2021 Obligations]],Table2[[#This Row],[Paving 2021 Obligations]])</f>
        <v>838979</v>
      </c>
      <c r="AG1710" s="54">
        <v>0</v>
      </c>
      <c r="AH1710" s="54">
        <v>0</v>
      </c>
      <c r="AI1710" s="54">
        <v>838979</v>
      </c>
      <c r="AJ1710" s="54">
        <v>0</v>
      </c>
      <c r="AK1710" s="54">
        <v>838979</v>
      </c>
      <c r="AL1710" s="49" t="s">
        <v>2132</v>
      </c>
    </row>
    <row r="1711" spans="1:38" hidden="1" x14ac:dyDescent="0.25">
      <c r="A1711" s="13">
        <v>121419.06</v>
      </c>
      <c r="B1711" s="15">
        <v>1</v>
      </c>
      <c r="C1711" s="43" t="s">
        <v>31</v>
      </c>
      <c r="D1711" s="44">
        <v>44004</v>
      </c>
      <c r="E1711" s="43" t="s">
        <v>486</v>
      </c>
      <c r="F1711" s="44">
        <v>44169</v>
      </c>
      <c r="G1711" s="43" t="s">
        <v>1568</v>
      </c>
      <c r="H1711" s="45" t="s">
        <v>1163</v>
      </c>
      <c r="I1711" s="43" t="s">
        <v>116</v>
      </c>
      <c r="J1711" s="43" t="s">
        <v>116</v>
      </c>
      <c r="K1711" s="43"/>
      <c r="L1711" s="46" t="s">
        <v>116</v>
      </c>
      <c r="M1711" s="45" t="s">
        <v>2133</v>
      </c>
      <c r="N1711" s="45"/>
      <c r="O1711" s="43" t="s">
        <v>151</v>
      </c>
      <c r="P1711" s="45" t="s">
        <v>757</v>
      </c>
      <c r="Q1711" s="45"/>
      <c r="R1711" s="112"/>
      <c r="S1711" s="112"/>
      <c r="T1711" s="59"/>
      <c r="U1711" s="10">
        <v>551.73</v>
      </c>
      <c r="V1711" s="44">
        <v>44141</v>
      </c>
      <c r="W1711" s="43"/>
      <c r="X1711" s="46" t="s">
        <v>43</v>
      </c>
      <c r="Y1711" s="43"/>
      <c r="Z1711" s="112" t="s">
        <v>20461</v>
      </c>
      <c r="AA1711" s="45"/>
      <c r="AB1711" s="3">
        <v>0</v>
      </c>
      <c r="AC1711" s="3">
        <v>0</v>
      </c>
      <c r="AD1711" s="3">
        <v>721408</v>
      </c>
      <c r="AE1711" s="3">
        <v>0</v>
      </c>
      <c r="AF1711" s="3">
        <f>SUM(Table2[[#This Row],[PE 2021 Obligations]],Table2[[#This Row],[ROW 2021 Obligations]],Table2[[#This Row],[Construction 2021 Obligations]],Table2[[#This Row],[Paving 2021 Obligations]])</f>
        <v>721408</v>
      </c>
      <c r="AG1711" s="3">
        <v>0</v>
      </c>
      <c r="AH1711" s="3">
        <v>0</v>
      </c>
      <c r="AI1711" s="3">
        <v>721408</v>
      </c>
      <c r="AJ1711" s="3">
        <v>0</v>
      </c>
      <c r="AK1711" s="3">
        <v>721408</v>
      </c>
      <c r="AL1711" s="43" t="s">
        <v>2134</v>
      </c>
    </row>
    <row r="1712" spans="1:38" hidden="1" x14ac:dyDescent="0.25">
      <c r="A1712" s="47">
        <v>121421.06</v>
      </c>
      <c r="B1712" s="48">
        <v>1</v>
      </c>
      <c r="C1712" s="49" t="s">
        <v>31</v>
      </c>
      <c r="D1712" s="50">
        <v>44004</v>
      </c>
      <c r="E1712" s="49" t="s">
        <v>486</v>
      </c>
      <c r="F1712" s="50">
        <v>44169</v>
      </c>
      <c r="G1712" s="49" t="s">
        <v>1568</v>
      </c>
      <c r="H1712" s="51" t="s">
        <v>1163</v>
      </c>
      <c r="I1712" s="49" t="s">
        <v>116</v>
      </c>
      <c r="J1712" s="49" t="s">
        <v>116</v>
      </c>
      <c r="K1712" s="49"/>
      <c r="L1712" s="52" t="s">
        <v>116</v>
      </c>
      <c r="M1712" s="51" t="s">
        <v>2135</v>
      </c>
      <c r="N1712" s="51"/>
      <c r="O1712" s="49" t="s">
        <v>151</v>
      </c>
      <c r="P1712" s="51" t="s">
        <v>757</v>
      </c>
      <c r="Q1712" s="51"/>
      <c r="R1712" s="111"/>
      <c r="S1712" s="111"/>
      <c r="T1712" s="120"/>
      <c r="U1712" s="53">
        <v>307.77999999999997</v>
      </c>
      <c r="V1712" s="50">
        <v>44141</v>
      </c>
      <c r="W1712" s="49"/>
      <c r="X1712" s="52" t="s">
        <v>43</v>
      </c>
      <c r="Y1712" s="49"/>
      <c r="Z1712" s="112" t="s">
        <v>20461</v>
      </c>
      <c r="AA1712" s="51"/>
      <c r="AB1712" s="54">
        <v>0</v>
      </c>
      <c r="AC1712" s="54">
        <v>0</v>
      </c>
      <c r="AD1712" s="54">
        <v>518605</v>
      </c>
      <c r="AE1712" s="54">
        <v>0</v>
      </c>
      <c r="AF1712" s="3">
        <f>SUM(Table2[[#This Row],[PE 2021 Obligations]],Table2[[#This Row],[ROW 2021 Obligations]],Table2[[#This Row],[Construction 2021 Obligations]],Table2[[#This Row],[Paving 2021 Obligations]])</f>
        <v>518605</v>
      </c>
      <c r="AG1712" s="54">
        <v>0</v>
      </c>
      <c r="AH1712" s="54">
        <v>0</v>
      </c>
      <c r="AI1712" s="54">
        <v>518605</v>
      </c>
      <c r="AJ1712" s="54">
        <v>0</v>
      </c>
      <c r="AK1712" s="54">
        <v>518605</v>
      </c>
      <c r="AL1712" s="49" t="s">
        <v>2136</v>
      </c>
    </row>
    <row r="1713" spans="1:38" hidden="1" x14ac:dyDescent="0.25">
      <c r="A1713" s="13">
        <v>121423.06</v>
      </c>
      <c r="B1713" s="15">
        <v>1</v>
      </c>
      <c r="C1713" s="43" t="s">
        <v>31</v>
      </c>
      <c r="D1713" s="44">
        <v>44004</v>
      </c>
      <c r="E1713" s="43" t="s">
        <v>486</v>
      </c>
      <c r="F1713" s="44">
        <v>44169</v>
      </c>
      <c r="G1713" s="43" t="s">
        <v>1568</v>
      </c>
      <c r="H1713" s="45" t="s">
        <v>1163</v>
      </c>
      <c r="I1713" s="43" t="s">
        <v>116</v>
      </c>
      <c r="J1713" s="43" t="s">
        <v>116</v>
      </c>
      <c r="K1713" s="43"/>
      <c r="L1713" s="46" t="s">
        <v>116</v>
      </c>
      <c r="M1713" s="45" t="s">
        <v>2137</v>
      </c>
      <c r="N1713" s="45"/>
      <c r="O1713" s="43" t="s">
        <v>151</v>
      </c>
      <c r="P1713" s="45" t="s">
        <v>757</v>
      </c>
      <c r="Q1713" s="45"/>
      <c r="R1713" s="112"/>
      <c r="S1713" s="112"/>
      <c r="T1713" s="59"/>
      <c r="U1713" s="10">
        <v>434.92</v>
      </c>
      <c r="V1713" s="44">
        <v>44141</v>
      </c>
      <c r="W1713" s="43"/>
      <c r="X1713" s="46" t="s">
        <v>43</v>
      </c>
      <c r="Y1713" s="43"/>
      <c r="Z1713" s="112" t="s">
        <v>20461</v>
      </c>
      <c r="AA1713" s="45"/>
      <c r="AB1713" s="3">
        <v>0</v>
      </c>
      <c r="AC1713" s="3">
        <v>0</v>
      </c>
      <c r="AD1713" s="3">
        <v>786604</v>
      </c>
      <c r="AE1713" s="3">
        <v>0</v>
      </c>
      <c r="AF1713" s="3">
        <f>SUM(Table2[[#This Row],[PE 2021 Obligations]],Table2[[#This Row],[ROW 2021 Obligations]],Table2[[#This Row],[Construction 2021 Obligations]],Table2[[#This Row],[Paving 2021 Obligations]])</f>
        <v>786604</v>
      </c>
      <c r="AG1713" s="3">
        <v>0</v>
      </c>
      <c r="AH1713" s="3">
        <v>0</v>
      </c>
      <c r="AI1713" s="3">
        <v>786604</v>
      </c>
      <c r="AJ1713" s="3">
        <v>0</v>
      </c>
      <c r="AK1713" s="3">
        <v>786604</v>
      </c>
      <c r="AL1713" s="43" t="s">
        <v>2138</v>
      </c>
    </row>
    <row r="1714" spans="1:38" hidden="1" x14ac:dyDescent="0.25">
      <c r="A1714" s="47">
        <v>121424.06</v>
      </c>
      <c r="B1714" s="48">
        <v>2</v>
      </c>
      <c r="C1714" s="49" t="s">
        <v>31</v>
      </c>
      <c r="D1714" s="50">
        <v>44004</v>
      </c>
      <c r="E1714" s="49" t="s">
        <v>486</v>
      </c>
      <c r="F1714" s="50">
        <v>44169</v>
      </c>
      <c r="G1714" s="49" t="s">
        <v>1568</v>
      </c>
      <c r="H1714" s="51" t="s">
        <v>1336</v>
      </c>
      <c r="I1714" s="49" t="s">
        <v>116</v>
      </c>
      <c r="J1714" s="49" t="s">
        <v>116</v>
      </c>
      <c r="K1714" s="49"/>
      <c r="L1714" s="52" t="s">
        <v>116</v>
      </c>
      <c r="M1714" s="51" t="s">
        <v>2139</v>
      </c>
      <c r="N1714" s="51"/>
      <c r="O1714" s="49" t="s">
        <v>151</v>
      </c>
      <c r="P1714" s="51" t="s">
        <v>757</v>
      </c>
      <c r="Q1714" s="51"/>
      <c r="R1714" s="111"/>
      <c r="S1714" s="111"/>
      <c r="T1714" s="120"/>
      <c r="U1714" s="53">
        <v>421.78</v>
      </c>
      <c r="V1714" s="50">
        <v>44141</v>
      </c>
      <c r="W1714" s="49"/>
      <c r="X1714" s="52" t="s">
        <v>43</v>
      </c>
      <c r="Y1714" s="49"/>
      <c r="Z1714" s="112" t="s">
        <v>20461</v>
      </c>
      <c r="AA1714" s="51"/>
      <c r="AB1714" s="54">
        <v>0</v>
      </c>
      <c r="AC1714" s="54">
        <v>0</v>
      </c>
      <c r="AD1714" s="54">
        <v>372368</v>
      </c>
      <c r="AE1714" s="54">
        <v>0</v>
      </c>
      <c r="AF1714" s="3">
        <f>SUM(Table2[[#This Row],[PE 2021 Obligations]],Table2[[#This Row],[ROW 2021 Obligations]],Table2[[#This Row],[Construction 2021 Obligations]],Table2[[#This Row],[Paving 2021 Obligations]])</f>
        <v>372368</v>
      </c>
      <c r="AG1714" s="54">
        <v>0</v>
      </c>
      <c r="AH1714" s="54">
        <v>0</v>
      </c>
      <c r="AI1714" s="54">
        <v>372368</v>
      </c>
      <c r="AJ1714" s="54">
        <v>0</v>
      </c>
      <c r="AK1714" s="54">
        <v>372368</v>
      </c>
      <c r="AL1714" s="49" t="s">
        <v>2140</v>
      </c>
    </row>
    <row r="1715" spans="1:38" hidden="1" x14ac:dyDescent="0.25">
      <c r="A1715" s="13">
        <v>121425.06</v>
      </c>
      <c r="B1715" s="15">
        <v>1</v>
      </c>
      <c r="C1715" s="43" t="s">
        <v>31</v>
      </c>
      <c r="D1715" s="44">
        <v>44005</v>
      </c>
      <c r="E1715" s="43" t="s">
        <v>486</v>
      </c>
      <c r="F1715" s="44">
        <v>44169</v>
      </c>
      <c r="G1715" s="43" t="s">
        <v>1568</v>
      </c>
      <c r="H1715" s="45" t="s">
        <v>1163</v>
      </c>
      <c r="I1715" s="43" t="s">
        <v>116</v>
      </c>
      <c r="J1715" s="43" t="s">
        <v>116</v>
      </c>
      <c r="K1715" s="43"/>
      <c r="L1715" s="46" t="s">
        <v>116</v>
      </c>
      <c r="M1715" s="45" t="s">
        <v>2141</v>
      </c>
      <c r="N1715" s="45"/>
      <c r="O1715" s="43" t="s">
        <v>151</v>
      </c>
      <c r="P1715" s="45" t="s">
        <v>757</v>
      </c>
      <c r="Q1715" s="45"/>
      <c r="R1715" s="112"/>
      <c r="S1715" s="112"/>
      <c r="T1715" s="59"/>
      <c r="U1715" s="10">
        <v>408.24</v>
      </c>
      <c r="V1715" s="44">
        <v>44141</v>
      </c>
      <c r="W1715" s="43"/>
      <c r="X1715" s="46" t="s">
        <v>43</v>
      </c>
      <c r="Y1715" s="43"/>
      <c r="Z1715" s="127" t="s">
        <v>20461</v>
      </c>
      <c r="AA1715" s="45"/>
      <c r="AB1715" s="3">
        <v>0</v>
      </c>
      <c r="AC1715" s="3">
        <v>0</v>
      </c>
      <c r="AD1715" s="3">
        <v>692413</v>
      </c>
      <c r="AE1715" s="3">
        <v>0</v>
      </c>
      <c r="AF1715" s="3">
        <f>SUM(Table2[[#This Row],[PE 2021 Obligations]],Table2[[#This Row],[ROW 2021 Obligations]],Table2[[#This Row],[Construction 2021 Obligations]],Table2[[#This Row],[Paving 2021 Obligations]])</f>
        <v>692413</v>
      </c>
      <c r="AG1715" s="3">
        <v>0</v>
      </c>
      <c r="AH1715" s="3">
        <v>0</v>
      </c>
      <c r="AI1715" s="3">
        <v>692413</v>
      </c>
      <c r="AJ1715" s="3">
        <v>0</v>
      </c>
      <c r="AK1715" s="3">
        <v>692413</v>
      </c>
      <c r="AL1715" s="43" t="s">
        <v>2142</v>
      </c>
    </row>
    <row r="1716" spans="1:38" hidden="1" x14ac:dyDescent="0.25">
      <c r="A1716" s="47">
        <v>121426.06</v>
      </c>
      <c r="B1716" s="48">
        <v>1</v>
      </c>
      <c r="C1716" s="49" t="s">
        <v>31</v>
      </c>
      <c r="D1716" s="50">
        <v>44006</v>
      </c>
      <c r="E1716" s="49" t="s">
        <v>486</v>
      </c>
      <c r="F1716" s="50">
        <v>44169</v>
      </c>
      <c r="G1716" s="49" t="s">
        <v>1568</v>
      </c>
      <c r="H1716" s="51" t="s">
        <v>1163</v>
      </c>
      <c r="I1716" s="49" t="s">
        <v>116</v>
      </c>
      <c r="J1716" s="49" t="s">
        <v>116</v>
      </c>
      <c r="K1716" s="49"/>
      <c r="L1716" s="52" t="s">
        <v>116</v>
      </c>
      <c r="M1716" s="51" t="s">
        <v>2143</v>
      </c>
      <c r="N1716" s="51"/>
      <c r="O1716" s="49" t="s">
        <v>151</v>
      </c>
      <c r="P1716" s="51" t="s">
        <v>757</v>
      </c>
      <c r="Q1716" s="51"/>
      <c r="R1716" s="111"/>
      <c r="S1716" s="111"/>
      <c r="T1716" s="120"/>
      <c r="U1716" s="53">
        <v>434.52</v>
      </c>
      <c r="V1716" s="50">
        <v>44141</v>
      </c>
      <c r="W1716" s="49"/>
      <c r="X1716" s="52" t="s">
        <v>43</v>
      </c>
      <c r="Y1716" s="49"/>
      <c r="Z1716" s="112" t="s">
        <v>20461</v>
      </c>
      <c r="AA1716" s="51"/>
      <c r="AB1716" s="54">
        <v>0</v>
      </c>
      <c r="AC1716" s="54">
        <v>0</v>
      </c>
      <c r="AD1716" s="54">
        <v>743510</v>
      </c>
      <c r="AE1716" s="54">
        <v>0</v>
      </c>
      <c r="AF1716" s="3">
        <f>SUM(Table2[[#This Row],[PE 2021 Obligations]],Table2[[#This Row],[ROW 2021 Obligations]],Table2[[#This Row],[Construction 2021 Obligations]],Table2[[#This Row],[Paving 2021 Obligations]])</f>
        <v>743510</v>
      </c>
      <c r="AG1716" s="54">
        <v>0</v>
      </c>
      <c r="AH1716" s="54">
        <v>0</v>
      </c>
      <c r="AI1716" s="54">
        <v>743510</v>
      </c>
      <c r="AJ1716" s="54">
        <v>0</v>
      </c>
      <c r="AK1716" s="54">
        <v>743510</v>
      </c>
      <c r="AL1716" s="49" t="s">
        <v>2144</v>
      </c>
    </row>
    <row r="1717" spans="1:38" hidden="1" x14ac:dyDescent="0.25">
      <c r="A1717" s="13">
        <v>121427.03</v>
      </c>
      <c r="B1717" s="15">
        <v>2</v>
      </c>
      <c r="C1717" s="43" t="s">
        <v>47</v>
      </c>
      <c r="D1717" s="44">
        <v>42993</v>
      </c>
      <c r="E1717" s="43" t="s">
        <v>486</v>
      </c>
      <c r="F1717" s="44">
        <v>44044</v>
      </c>
      <c r="G1717" s="43" t="s">
        <v>142</v>
      </c>
      <c r="H1717" s="45" t="s">
        <v>286</v>
      </c>
      <c r="I1717" s="43"/>
      <c r="J1717" s="43"/>
      <c r="K1717" s="43"/>
      <c r="L1717" s="46"/>
      <c r="M1717" s="45" t="s">
        <v>2145</v>
      </c>
      <c r="N1717" s="45"/>
      <c r="O1717" s="43" t="s">
        <v>151</v>
      </c>
      <c r="P1717" s="45" t="s">
        <v>757</v>
      </c>
      <c r="Q1717" s="45"/>
      <c r="R1717" s="112"/>
      <c r="S1717" s="112"/>
      <c r="T1717" s="59"/>
      <c r="U1717" s="10">
        <v>69.48</v>
      </c>
      <c r="V1717" s="44">
        <v>43042</v>
      </c>
      <c r="W1717" s="43"/>
      <c r="X1717" s="46" t="s">
        <v>43</v>
      </c>
      <c r="Y1717" s="43"/>
      <c r="Z1717" s="111" t="s">
        <v>20458</v>
      </c>
      <c r="AA1717" s="45"/>
      <c r="AB1717" s="3">
        <v>0</v>
      </c>
      <c r="AC1717" s="3">
        <v>0</v>
      </c>
      <c r="AD1717" s="3">
        <v>625.38</v>
      </c>
      <c r="AE1717" s="3">
        <v>0</v>
      </c>
      <c r="AF1717" s="3">
        <f>SUM(Table2[[#This Row],[PE 2021 Obligations]],Table2[[#This Row],[ROW 2021 Obligations]],Table2[[#This Row],[Construction 2021 Obligations]],Table2[[#This Row],[Paving 2021 Obligations]])</f>
        <v>625.38</v>
      </c>
      <c r="AG1717" s="3">
        <v>0</v>
      </c>
      <c r="AH1717" s="3">
        <v>0</v>
      </c>
      <c r="AI1717" s="3">
        <v>264540.38</v>
      </c>
      <c r="AJ1717" s="3">
        <v>0</v>
      </c>
      <c r="AK1717" s="3">
        <v>264540.38</v>
      </c>
      <c r="AL1717" s="43" t="s">
        <v>2146</v>
      </c>
    </row>
    <row r="1718" spans="1:38" hidden="1" x14ac:dyDescent="0.25">
      <c r="A1718" s="47">
        <v>121427.06</v>
      </c>
      <c r="B1718" s="48">
        <v>2</v>
      </c>
      <c r="C1718" s="49" t="s">
        <v>31</v>
      </c>
      <c r="D1718" s="50">
        <v>44006</v>
      </c>
      <c r="E1718" s="49" t="s">
        <v>486</v>
      </c>
      <c r="F1718" s="50">
        <v>44279</v>
      </c>
      <c r="G1718" s="49" t="s">
        <v>75</v>
      </c>
      <c r="H1718" s="51" t="s">
        <v>286</v>
      </c>
      <c r="I1718" s="49"/>
      <c r="J1718" s="49"/>
      <c r="K1718" s="49"/>
      <c r="L1718" s="52"/>
      <c r="M1718" s="51" t="s">
        <v>2147</v>
      </c>
      <c r="N1718" s="51"/>
      <c r="O1718" s="49" t="s">
        <v>151</v>
      </c>
      <c r="P1718" s="51" t="s">
        <v>757</v>
      </c>
      <c r="Q1718" s="51"/>
      <c r="R1718" s="111"/>
      <c r="S1718" s="111"/>
      <c r="T1718" s="120"/>
      <c r="U1718" s="53">
        <v>69.48</v>
      </c>
      <c r="V1718" s="50">
        <v>44141</v>
      </c>
      <c r="W1718" s="49"/>
      <c r="X1718" s="52" t="s">
        <v>43</v>
      </c>
      <c r="Y1718" s="49"/>
      <c r="Z1718" s="111" t="s">
        <v>20458</v>
      </c>
      <c r="AA1718" s="51"/>
      <c r="AB1718" s="54">
        <v>0</v>
      </c>
      <c r="AC1718" s="54">
        <v>0</v>
      </c>
      <c r="AD1718" s="54">
        <v>359451</v>
      </c>
      <c r="AE1718" s="54">
        <v>0</v>
      </c>
      <c r="AF1718" s="3">
        <f>SUM(Table2[[#This Row],[PE 2021 Obligations]],Table2[[#This Row],[ROW 2021 Obligations]],Table2[[#This Row],[Construction 2021 Obligations]],Table2[[#This Row],[Paving 2021 Obligations]])</f>
        <v>359451</v>
      </c>
      <c r="AG1718" s="54">
        <v>0</v>
      </c>
      <c r="AH1718" s="54">
        <v>0</v>
      </c>
      <c r="AI1718" s="54">
        <v>359451</v>
      </c>
      <c r="AJ1718" s="54">
        <v>0</v>
      </c>
      <c r="AK1718" s="54">
        <v>359451</v>
      </c>
      <c r="AL1718" s="49" t="s">
        <v>2148</v>
      </c>
    </row>
    <row r="1719" spans="1:38" hidden="1" x14ac:dyDescent="0.25">
      <c r="A1719" s="13">
        <v>121429.06</v>
      </c>
      <c r="B1719" s="15">
        <v>3</v>
      </c>
      <c r="C1719" s="43" t="s">
        <v>31</v>
      </c>
      <c r="D1719" s="44">
        <v>44006</v>
      </c>
      <c r="E1719" s="43" t="s">
        <v>486</v>
      </c>
      <c r="F1719" s="44">
        <v>44188</v>
      </c>
      <c r="G1719" s="43" t="s">
        <v>32</v>
      </c>
      <c r="H1719" s="45" t="s">
        <v>766</v>
      </c>
      <c r="I1719" s="43" t="s">
        <v>116</v>
      </c>
      <c r="J1719" s="43" t="s">
        <v>116</v>
      </c>
      <c r="K1719" s="43"/>
      <c r="L1719" s="46" t="s">
        <v>116</v>
      </c>
      <c r="M1719" s="45" t="s">
        <v>2149</v>
      </c>
      <c r="N1719" s="45"/>
      <c r="O1719" s="43" t="s">
        <v>151</v>
      </c>
      <c r="P1719" s="45" t="s">
        <v>757</v>
      </c>
      <c r="Q1719" s="45"/>
      <c r="R1719" s="112"/>
      <c r="S1719" s="112"/>
      <c r="T1719" s="59"/>
      <c r="U1719" s="10">
        <v>573.72</v>
      </c>
      <c r="V1719" s="44">
        <v>44176</v>
      </c>
      <c r="W1719" s="43"/>
      <c r="X1719" s="46" t="s">
        <v>43</v>
      </c>
      <c r="Y1719" s="43"/>
      <c r="Z1719" s="127" t="s">
        <v>20461</v>
      </c>
      <c r="AA1719" s="45"/>
      <c r="AB1719" s="3">
        <v>0</v>
      </c>
      <c r="AC1719" s="3">
        <v>0</v>
      </c>
      <c r="AD1719" s="3">
        <v>670681</v>
      </c>
      <c r="AE1719" s="3">
        <v>0</v>
      </c>
      <c r="AF1719" s="3">
        <f>SUM(Table2[[#This Row],[PE 2021 Obligations]],Table2[[#This Row],[ROW 2021 Obligations]],Table2[[#This Row],[Construction 2021 Obligations]],Table2[[#This Row],[Paving 2021 Obligations]])</f>
        <v>670681</v>
      </c>
      <c r="AG1719" s="3">
        <v>0</v>
      </c>
      <c r="AH1719" s="3">
        <v>0</v>
      </c>
      <c r="AI1719" s="3">
        <v>670681</v>
      </c>
      <c r="AJ1719" s="3">
        <v>0</v>
      </c>
      <c r="AK1719" s="3">
        <v>670681</v>
      </c>
      <c r="AL1719" s="43" t="s">
        <v>2150</v>
      </c>
    </row>
    <row r="1720" spans="1:38" ht="45" hidden="1" x14ac:dyDescent="0.25">
      <c r="A1720" s="47">
        <v>121434</v>
      </c>
      <c r="B1720" s="48">
        <v>1</v>
      </c>
      <c r="C1720" s="49" t="s">
        <v>31</v>
      </c>
      <c r="D1720" s="50">
        <v>41913</v>
      </c>
      <c r="E1720" s="49" t="s">
        <v>1801</v>
      </c>
      <c r="F1720" s="50">
        <v>44106</v>
      </c>
      <c r="G1720" s="49" t="s">
        <v>75</v>
      </c>
      <c r="H1720" s="51" t="s">
        <v>400</v>
      </c>
      <c r="I1720" s="49"/>
      <c r="J1720" s="49"/>
      <c r="K1720" s="49"/>
      <c r="L1720" s="52"/>
      <c r="M1720" s="51" t="s">
        <v>2151</v>
      </c>
      <c r="N1720" s="51" t="s">
        <v>2152</v>
      </c>
      <c r="O1720" s="49" t="s">
        <v>60</v>
      </c>
      <c r="P1720" s="51" t="s">
        <v>100</v>
      </c>
      <c r="Q1720" s="51"/>
      <c r="R1720" s="111"/>
      <c r="S1720" s="111"/>
      <c r="T1720" s="120"/>
      <c r="U1720" s="53">
        <v>0</v>
      </c>
      <c r="V1720" s="52"/>
      <c r="W1720" s="49"/>
      <c r="X1720" s="52" t="s">
        <v>43</v>
      </c>
      <c r="Y1720" s="49" t="s">
        <v>511</v>
      </c>
      <c r="Z1720" s="116" t="s">
        <v>20458</v>
      </c>
      <c r="AA1720" s="51"/>
      <c r="AB1720" s="54">
        <v>42000</v>
      </c>
      <c r="AC1720" s="54">
        <v>0</v>
      </c>
      <c r="AD1720" s="54">
        <v>29626</v>
      </c>
      <c r="AE1720" s="54">
        <v>0</v>
      </c>
      <c r="AF1720" s="3">
        <f>SUM(Table2[[#This Row],[PE 2021 Obligations]],Table2[[#This Row],[ROW 2021 Obligations]],Table2[[#This Row],[Construction 2021 Obligations]],Table2[[#This Row],[Paving 2021 Obligations]])</f>
        <v>71626</v>
      </c>
      <c r="AG1720" s="54">
        <v>581079</v>
      </c>
      <c r="AH1720" s="54">
        <v>0</v>
      </c>
      <c r="AI1720" s="54">
        <v>881641</v>
      </c>
      <c r="AJ1720" s="54">
        <v>0</v>
      </c>
      <c r="AK1720" s="54">
        <v>1462720</v>
      </c>
      <c r="AL1720" s="49" t="s">
        <v>2153</v>
      </c>
    </row>
    <row r="1721" spans="1:38" ht="45" hidden="1" x14ac:dyDescent="0.25">
      <c r="A1721" s="13">
        <v>121434.01</v>
      </c>
      <c r="B1721" s="15">
        <v>1</v>
      </c>
      <c r="C1721" s="43" t="s">
        <v>31</v>
      </c>
      <c r="D1721" s="44">
        <v>42264</v>
      </c>
      <c r="E1721" s="43" t="s">
        <v>2154</v>
      </c>
      <c r="F1721" s="44">
        <v>44106</v>
      </c>
      <c r="G1721" s="43" t="s">
        <v>75</v>
      </c>
      <c r="H1721" s="45" t="s">
        <v>400</v>
      </c>
      <c r="I1721" s="43"/>
      <c r="J1721" s="43"/>
      <c r="K1721" s="43"/>
      <c r="L1721" s="46"/>
      <c r="M1721" s="45" t="s">
        <v>2155</v>
      </c>
      <c r="N1721" s="45" t="s">
        <v>2156</v>
      </c>
      <c r="O1721" s="43" t="s">
        <v>60</v>
      </c>
      <c r="P1721" s="45" t="s">
        <v>100</v>
      </c>
      <c r="Q1721" s="45"/>
      <c r="R1721" s="112"/>
      <c r="S1721" s="112"/>
      <c r="T1721" s="59"/>
      <c r="U1721" s="10">
        <v>0</v>
      </c>
      <c r="V1721" s="46"/>
      <c r="W1721" s="43"/>
      <c r="X1721" s="46" t="s">
        <v>43</v>
      </c>
      <c r="Y1721" s="43" t="s">
        <v>511</v>
      </c>
      <c r="Z1721" s="116" t="s">
        <v>20458</v>
      </c>
      <c r="AA1721" s="45"/>
      <c r="AB1721" s="3">
        <v>64000</v>
      </c>
      <c r="AC1721" s="3">
        <v>0</v>
      </c>
      <c r="AD1721" s="3">
        <v>526756</v>
      </c>
      <c r="AE1721" s="3">
        <v>0</v>
      </c>
      <c r="AF1721" s="3">
        <f>SUM(Table2[[#This Row],[PE 2021 Obligations]],Table2[[#This Row],[ROW 2021 Obligations]],Table2[[#This Row],[Construction 2021 Obligations]],Table2[[#This Row],[Paving 2021 Obligations]])</f>
        <v>590756</v>
      </c>
      <c r="AG1721" s="3">
        <v>399000</v>
      </c>
      <c r="AH1721" s="3">
        <v>0</v>
      </c>
      <c r="AI1721" s="3">
        <v>2994149</v>
      </c>
      <c r="AJ1721" s="3">
        <v>0</v>
      </c>
      <c r="AK1721" s="3">
        <v>3393149</v>
      </c>
      <c r="AL1721" s="43" t="s">
        <v>2157</v>
      </c>
    </row>
    <row r="1722" spans="1:38" hidden="1" x14ac:dyDescent="0.25">
      <c r="A1722" s="47">
        <v>121452.06</v>
      </c>
      <c r="B1722" s="48">
        <v>2</v>
      </c>
      <c r="C1722" s="49" t="s">
        <v>31</v>
      </c>
      <c r="D1722" s="50">
        <v>44004</v>
      </c>
      <c r="E1722" s="49" t="s">
        <v>486</v>
      </c>
      <c r="F1722" s="50">
        <v>44169</v>
      </c>
      <c r="G1722" s="49" t="s">
        <v>1568</v>
      </c>
      <c r="H1722" s="51" t="s">
        <v>1336</v>
      </c>
      <c r="I1722" s="49" t="s">
        <v>116</v>
      </c>
      <c r="J1722" s="49" t="s">
        <v>116</v>
      </c>
      <c r="K1722" s="49"/>
      <c r="L1722" s="52" t="s">
        <v>116</v>
      </c>
      <c r="M1722" s="51" t="s">
        <v>2158</v>
      </c>
      <c r="N1722" s="51"/>
      <c r="O1722" s="49" t="s">
        <v>151</v>
      </c>
      <c r="P1722" s="51" t="s">
        <v>757</v>
      </c>
      <c r="Q1722" s="51"/>
      <c r="R1722" s="111"/>
      <c r="S1722" s="111"/>
      <c r="T1722" s="120"/>
      <c r="U1722" s="53">
        <v>502.3</v>
      </c>
      <c r="V1722" s="50">
        <v>44141</v>
      </c>
      <c r="W1722" s="49"/>
      <c r="X1722" s="52" t="s">
        <v>43</v>
      </c>
      <c r="Y1722" s="49"/>
      <c r="Z1722" s="127" t="s">
        <v>20461</v>
      </c>
      <c r="AA1722" s="51"/>
      <c r="AB1722" s="54">
        <v>0</v>
      </c>
      <c r="AC1722" s="54">
        <v>0</v>
      </c>
      <c r="AD1722" s="54">
        <v>353234</v>
      </c>
      <c r="AE1722" s="54">
        <v>0</v>
      </c>
      <c r="AF1722" s="3">
        <f>SUM(Table2[[#This Row],[PE 2021 Obligations]],Table2[[#This Row],[ROW 2021 Obligations]],Table2[[#This Row],[Construction 2021 Obligations]],Table2[[#This Row],[Paving 2021 Obligations]])</f>
        <v>353234</v>
      </c>
      <c r="AG1722" s="54">
        <v>0</v>
      </c>
      <c r="AH1722" s="54">
        <v>0</v>
      </c>
      <c r="AI1722" s="54">
        <v>353234</v>
      </c>
      <c r="AJ1722" s="54">
        <v>0</v>
      </c>
      <c r="AK1722" s="54">
        <v>353234</v>
      </c>
      <c r="AL1722" s="49" t="s">
        <v>2159</v>
      </c>
    </row>
    <row r="1723" spans="1:38" ht="30" hidden="1" x14ac:dyDescent="0.25">
      <c r="A1723" s="13">
        <v>121453</v>
      </c>
      <c r="B1723" s="15">
        <v>1</v>
      </c>
      <c r="C1723" s="43" t="s">
        <v>31</v>
      </c>
      <c r="D1723" s="44">
        <v>41921</v>
      </c>
      <c r="E1723" s="43" t="s">
        <v>1801</v>
      </c>
      <c r="F1723" s="44">
        <v>44341</v>
      </c>
      <c r="G1723" s="43" t="s">
        <v>1022</v>
      </c>
      <c r="H1723" s="45" t="s">
        <v>337</v>
      </c>
      <c r="I1723" s="43"/>
      <c r="J1723" s="43"/>
      <c r="K1723" s="43"/>
      <c r="L1723" s="46"/>
      <c r="M1723" s="45" t="s">
        <v>2160</v>
      </c>
      <c r="N1723" s="45" t="s">
        <v>2161</v>
      </c>
      <c r="O1723" s="43" t="s">
        <v>60</v>
      </c>
      <c r="P1723" s="45" t="s">
        <v>100</v>
      </c>
      <c r="Q1723" s="45"/>
      <c r="R1723" s="112"/>
      <c r="S1723" s="112"/>
      <c r="T1723" s="59"/>
      <c r="U1723" s="10">
        <v>0</v>
      </c>
      <c r="V1723" s="46"/>
      <c r="W1723" s="43"/>
      <c r="X1723" s="46" t="s">
        <v>43</v>
      </c>
      <c r="Y1723" s="43" t="s">
        <v>140</v>
      </c>
      <c r="Z1723" s="111" t="s">
        <v>20458</v>
      </c>
      <c r="AA1723" s="45"/>
      <c r="AB1723" s="3">
        <v>1100</v>
      </c>
      <c r="AC1723" s="3">
        <v>0</v>
      </c>
      <c r="AD1723" s="3">
        <v>1635422</v>
      </c>
      <c r="AE1723" s="3">
        <v>0</v>
      </c>
      <c r="AF1723" s="3">
        <f>SUM(Table2[[#This Row],[PE 2021 Obligations]],Table2[[#This Row],[ROW 2021 Obligations]],Table2[[#This Row],[Construction 2021 Obligations]],Table2[[#This Row],[Paving 2021 Obligations]])</f>
        <v>1636522</v>
      </c>
      <c r="AG1723" s="3">
        <v>170600</v>
      </c>
      <c r="AH1723" s="3">
        <v>0</v>
      </c>
      <c r="AI1723" s="3">
        <v>1635422</v>
      </c>
      <c r="AJ1723" s="3">
        <v>0</v>
      </c>
      <c r="AK1723" s="3">
        <v>1806022</v>
      </c>
      <c r="AL1723" s="43" t="s">
        <v>2162</v>
      </c>
    </row>
    <row r="1724" spans="1:38" ht="45" hidden="1" x14ac:dyDescent="0.25">
      <c r="A1724" s="13">
        <v>121459</v>
      </c>
      <c r="B1724" s="15">
        <v>1</v>
      </c>
      <c r="C1724" s="43" t="s">
        <v>73</v>
      </c>
      <c r="D1724" s="44">
        <v>41927</v>
      </c>
      <c r="E1724" s="43" t="s">
        <v>1314</v>
      </c>
      <c r="F1724" s="44">
        <v>44351</v>
      </c>
      <c r="G1724" s="43" t="s">
        <v>543</v>
      </c>
      <c r="H1724" s="45" t="s">
        <v>158</v>
      </c>
      <c r="I1724" s="43" t="s">
        <v>2166</v>
      </c>
      <c r="J1724" s="43" t="s">
        <v>116</v>
      </c>
      <c r="K1724" s="43"/>
      <c r="L1724" s="46" t="s">
        <v>116</v>
      </c>
      <c r="M1724" s="45" t="s">
        <v>2167</v>
      </c>
      <c r="N1724" s="45" t="s">
        <v>2168</v>
      </c>
      <c r="O1724" s="43" t="s">
        <v>632</v>
      </c>
      <c r="P1724" s="45" t="s">
        <v>1444</v>
      </c>
      <c r="Q1724" s="45"/>
      <c r="R1724" s="112"/>
      <c r="S1724" s="112"/>
      <c r="T1724" s="59"/>
      <c r="U1724" s="10">
        <v>0.17</v>
      </c>
      <c r="V1724" s="44">
        <v>44645</v>
      </c>
      <c r="W1724" s="43"/>
      <c r="X1724" s="46" t="s">
        <v>43</v>
      </c>
      <c r="Y1724" s="43" t="s">
        <v>78</v>
      </c>
      <c r="Z1724" s="112" t="s">
        <v>20461</v>
      </c>
      <c r="AA1724" s="45"/>
      <c r="AB1724" s="3">
        <v>90500</v>
      </c>
      <c r="AC1724" s="3">
        <v>567000</v>
      </c>
      <c r="AD1724" s="3">
        <v>0</v>
      </c>
      <c r="AE1724" s="3">
        <v>0</v>
      </c>
      <c r="AF1724" s="3">
        <f>SUM(Table2[[#This Row],[PE 2021 Obligations]],Table2[[#This Row],[ROW 2021 Obligations]],Table2[[#This Row],[Construction 2021 Obligations]],Table2[[#This Row],[Paving 2021 Obligations]])</f>
        <v>657500</v>
      </c>
      <c r="AG1724" s="3">
        <v>163500</v>
      </c>
      <c r="AH1724" s="3">
        <v>567000</v>
      </c>
      <c r="AI1724" s="3">
        <v>0</v>
      </c>
      <c r="AJ1724" s="3">
        <v>0</v>
      </c>
      <c r="AK1724" s="3">
        <v>730500</v>
      </c>
      <c r="AL1724" s="43" t="s">
        <v>2169</v>
      </c>
    </row>
    <row r="1725" spans="1:38" ht="60" hidden="1" x14ac:dyDescent="0.25">
      <c r="A1725" s="47">
        <v>121477</v>
      </c>
      <c r="B1725" s="48">
        <v>1</v>
      </c>
      <c r="C1725" s="49" t="s">
        <v>47</v>
      </c>
      <c r="D1725" s="50">
        <v>41935</v>
      </c>
      <c r="E1725" s="49" t="s">
        <v>1314</v>
      </c>
      <c r="F1725" s="50">
        <v>44279</v>
      </c>
      <c r="G1725" s="49" t="s">
        <v>103</v>
      </c>
      <c r="H1725" s="51" t="s">
        <v>34</v>
      </c>
      <c r="I1725" s="49" t="s">
        <v>2170</v>
      </c>
      <c r="J1725" s="49" t="s">
        <v>116</v>
      </c>
      <c r="K1725" s="49"/>
      <c r="L1725" s="52" t="s">
        <v>116</v>
      </c>
      <c r="M1725" s="51" t="s">
        <v>2171</v>
      </c>
      <c r="N1725" s="51" t="s">
        <v>2172</v>
      </c>
      <c r="O1725" s="49" t="s">
        <v>632</v>
      </c>
      <c r="P1725" s="51" t="s">
        <v>1444</v>
      </c>
      <c r="Q1725" s="51"/>
      <c r="R1725" s="111"/>
      <c r="S1725" s="111"/>
      <c r="T1725" s="120"/>
      <c r="U1725" s="53">
        <v>0</v>
      </c>
      <c r="V1725" s="50">
        <v>43140</v>
      </c>
      <c r="W1725" s="49"/>
      <c r="X1725" s="52" t="s">
        <v>43</v>
      </c>
      <c r="Y1725" s="49" t="s">
        <v>140</v>
      </c>
      <c r="Z1725" s="127" t="s">
        <v>20460</v>
      </c>
      <c r="AA1725" s="51"/>
      <c r="AB1725" s="54">
        <v>-2695.89</v>
      </c>
      <c r="AC1725" s="54">
        <v>0</v>
      </c>
      <c r="AD1725" s="54">
        <v>87059.46</v>
      </c>
      <c r="AE1725" s="54">
        <v>0</v>
      </c>
      <c r="AF1725" s="3">
        <f>SUM(Table2[[#This Row],[PE 2021 Obligations]],Table2[[#This Row],[ROW 2021 Obligations]],Table2[[#This Row],[Construction 2021 Obligations]],Table2[[#This Row],[Paving 2021 Obligations]])</f>
        <v>84363.57</v>
      </c>
      <c r="AG1725" s="54">
        <v>35304.11</v>
      </c>
      <c r="AH1725" s="54">
        <v>0</v>
      </c>
      <c r="AI1725" s="54">
        <v>678759.46</v>
      </c>
      <c r="AJ1725" s="54">
        <v>0</v>
      </c>
      <c r="AK1725" s="54">
        <v>714063.57</v>
      </c>
      <c r="AL1725" s="49" t="s">
        <v>2173</v>
      </c>
    </row>
    <row r="1726" spans="1:38" hidden="1" x14ac:dyDescent="0.25">
      <c r="A1726" s="47">
        <v>121493</v>
      </c>
      <c r="B1726" s="48">
        <v>6</v>
      </c>
      <c r="C1726" s="49" t="s">
        <v>47</v>
      </c>
      <c r="D1726" s="50">
        <v>41943</v>
      </c>
      <c r="E1726" s="49" t="s">
        <v>1207</v>
      </c>
      <c r="F1726" s="50">
        <v>43195</v>
      </c>
      <c r="G1726" s="49" t="s">
        <v>103</v>
      </c>
      <c r="H1726" s="51" t="s">
        <v>76</v>
      </c>
      <c r="I1726" s="49"/>
      <c r="J1726" s="49"/>
      <c r="K1726" s="49"/>
      <c r="L1726" s="52"/>
      <c r="M1726" s="51" t="s">
        <v>2177</v>
      </c>
      <c r="N1726" s="51"/>
      <c r="O1726" s="49" t="s">
        <v>632</v>
      </c>
      <c r="P1726" s="51" t="s">
        <v>78</v>
      </c>
      <c r="Q1726" s="51"/>
      <c r="R1726" s="111"/>
      <c r="S1726" s="111"/>
      <c r="T1726" s="120"/>
      <c r="U1726" s="53">
        <v>0</v>
      </c>
      <c r="V1726" s="52"/>
      <c r="W1726" s="49"/>
      <c r="X1726" s="52" t="s">
        <v>43</v>
      </c>
      <c r="Y1726" s="49"/>
      <c r="Z1726" s="111" t="s">
        <v>20458</v>
      </c>
      <c r="AA1726" s="51"/>
      <c r="AB1726" s="54">
        <v>-1000</v>
      </c>
      <c r="AC1726" s="54">
        <v>0</v>
      </c>
      <c r="AD1726" s="54">
        <v>1846.01</v>
      </c>
      <c r="AE1726" s="54">
        <v>0</v>
      </c>
      <c r="AF1726" s="3">
        <f>SUM(Table2[[#This Row],[PE 2021 Obligations]],Table2[[#This Row],[ROW 2021 Obligations]],Table2[[#This Row],[Construction 2021 Obligations]],Table2[[#This Row],[Paving 2021 Obligations]])</f>
        <v>846.01</v>
      </c>
      <c r="AG1726" s="54">
        <v>0</v>
      </c>
      <c r="AH1726" s="54">
        <v>0</v>
      </c>
      <c r="AI1726" s="54">
        <v>121846.01</v>
      </c>
      <c r="AJ1726" s="54">
        <v>0</v>
      </c>
      <c r="AK1726" s="54">
        <v>121846.01</v>
      </c>
      <c r="AL1726" s="49" t="s">
        <v>2178</v>
      </c>
    </row>
    <row r="1727" spans="1:38" ht="75" hidden="1" x14ac:dyDescent="0.25">
      <c r="A1727" s="13">
        <v>121503.01</v>
      </c>
      <c r="B1727" s="15">
        <v>4</v>
      </c>
      <c r="C1727" s="43" t="s">
        <v>31</v>
      </c>
      <c r="D1727" s="44">
        <v>42311</v>
      </c>
      <c r="E1727" s="43" t="s">
        <v>56</v>
      </c>
      <c r="F1727" s="44">
        <v>44368</v>
      </c>
      <c r="G1727" s="43" t="s">
        <v>1923</v>
      </c>
      <c r="H1727" s="45" t="s">
        <v>126</v>
      </c>
      <c r="I1727" s="43"/>
      <c r="J1727" s="43"/>
      <c r="K1727" s="43" t="s">
        <v>2179</v>
      </c>
      <c r="L1727" s="46" t="s">
        <v>37</v>
      </c>
      <c r="M1727" s="45" t="s">
        <v>2180</v>
      </c>
      <c r="N1727" s="45" t="s">
        <v>2181</v>
      </c>
      <c r="O1727" s="43" t="s">
        <v>60</v>
      </c>
      <c r="P1727" s="45" t="s">
        <v>67</v>
      </c>
      <c r="Q1727" s="45"/>
      <c r="R1727" s="112"/>
      <c r="S1727" s="112"/>
      <c r="T1727" s="59"/>
      <c r="U1727" s="10">
        <v>0.61</v>
      </c>
      <c r="V1727" s="46"/>
      <c r="W1727" s="43"/>
      <c r="X1727" s="46" t="s">
        <v>43</v>
      </c>
      <c r="Y1727" s="43" t="s">
        <v>78</v>
      </c>
      <c r="Z1727" s="116" t="s">
        <v>20458</v>
      </c>
      <c r="AA1727" s="45"/>
      <c r="AB1727" s="3">
        <v>0</v>
      </c>
      <c r="AC1727" s="3">
        <v>0</v>
      </c>
      <c r="AD1727" s="3">
        <v>115736</v>
      </c>
      <c r="AE1727" s="3">
        <v>0</v>
      </c>
      <c r="AF1727" s="3">
        <f>SUM(Table2[[#This Row],[PE 2021 Obligations]],Table2[[#This Row],[ROW 2021 Obligations]],Table2[[#This Row],[Construction 2021 Obligations]],Table2[[#This Row],[Paving 2021 Obligations]])</f>
        <v>115736</v>
      </c>
      <c r="AG1727" s="3">
        <v>106320</v>
      </c>
      <c r="AH1727" s="3">
        <v>0</v>
      </c>
      <c r="AI1727" s="3">
        <v>2832024</v>
      </c>
      <c r="AJ1727" s="3">
        <v>0</v>
      </c>
      <c r="AK1727" s="3">
        <v>2938344</v>
      </c>
      <c r="AL1727" s="43" t="s">
        <v>2182</v>
      </c>
    </row>
    <row r="1728" spans="1:38" ht="60" hidden="1" x14ac:dyDescent="0.25">
      <c r="A1728" s="47">
        <v>121533</v>
      </c>
      <c r="B1728" s="48">
        <v>3</v>
      </c>
      <c r="C1728" s="49" t="s">
        <v>31</v>
      </c>
      <c r="D1728" s="50">
        <v>41947</v>
      </c>
      <c r="E1728" s="49" t="s">
        <v>56</v>
      </c>
      <c r="F1728" s="50">
        <v>44215</v>
      </c>
      <c r="G1728" s="49" t="s">
        <v>75</v>
      </c>
      <c r="H1728" s="51" t="s">
        <v>354</v>
      </c>
      <c r="I1728" s="49" t="s">
        <v>2183</v>
      </c>
      <c r="J1728" s="49"/>
      <c r="K1728" s="49"/>
      <c r="L1728" s="52"/>
      <c r="M1728" s="51" t="s">
        <v>2184</v>
      </c>
      <c r="N1728" s="51" t="s">
        <v>2185</v>
      </c>
      <c r="O1728" s="49" t="s">
        <v>60</v>
      </c>
      <c r="P1728" s="51" t="s">
        <v>67</v>
      </c>
      <c r="Q1728" s="51"/>
      <c r="R1728" s="111"/>
      <c r="S1728" s="111"/>
      <c r="T1728" s="120"/>
      <c r="U1728" s="53">
        <v>0.312</v>
      </c>
      <c r="V1728" s="52"/>
      <c r="W1728" s="49"/>
      <c r="X1728" s="52" t="s">
        <v>43</v>
      </c>
      <c r="Y1728" s="49" t="s">
        <v>44</v>
      </c>
      <c r="Z1728" s="111" t="s">
        <v>20458</v>
      </c>
      <c r="AA1728" s="51"/>
      <c r="AB1728" s="54">
        <v>0</v>
      </c>
      <c r="AC1728" s="54">
        <v>0</v>
      </c>
      <c r="AD1728" s="54">
        <v>-1360116</v>
      </c>
      <c r="AE1728" s="54">
        <v>0</v>
      </c>
      <c r="AF1728" s="3">
        <f>SUM(Table2[[#This Row],[PE 2021 Obligations]],Table2[[#This Row],[ROW 2021 Obligations]],Table2[[#This Row],[Construction 2021 Obligations]],Table2[[#This Row],[Paving 2021 Obligations]])</f>
        <v>-1360116</v>
      </c>
      <c r="AG1728" s="54">
        <v>108750</v>
      </c>
      <c r="AH1728" s="54">
        <v>0</v>
      </c>
      <c r="AI1728" s="54">
        <v>10000</v>
      </c>
      <c r="AJ1728" s="54">
        <v>0</v>
      </c>
      <c r="AK1728" s="54">
        <v>118750</v>
      </c>
      <c r="AL1728" s="49" t="s">
        <v>2186</v>
      </c>
    </row>
    <row r="1729" spans="1:38" ht="45" hidden="1" x14ac:dyDescent="0.25">
      <c r="A1729" s="47">
        <v>121540</v>
      </c>
      <c r="B1729" s="48">
        <v>1</v>
      </c>
      <c r="C1729" s="49" t="s">
        <v>47</v>
      </c>
      <c r="D1729" s="50">
        <v>41950</v>
      </c>
      <c r="E1729" s="49" t="s">
        <v>1314</v>
      </c>
      <c r="F1729" s="50">
        <v>43696</v>
      </c>
      <c r="G1729" s="49" t="s">
        <v>103</v>
      </c>
      <c r="H1729" s="51" t="s">
        <v>182</v>
      </c>
      <c r="I1729" s="49" t="s">
        <v>468</v>
      </c>
      <c r="J1729" s="49" t="s">
        <v>116</v>
      </c>
      <c r="K1729" s="49"/>
      <c r="L1729" s="52" t="s">
        <v>116</v>
      </c>
      <c r="M1729" s="51" t="s">
        <v>2192</v>
      </c>
      <c r="N1729" s="51" t="s">
        <v>2193</v>
      </c>
      <c r="O1729" s="49" t="s">
        <v>632</v>
      </c>
      <c r="P1729" s="51" t="s">
        <v>1444</v>
      </c>
      <c r="Q1729" s="51"/>
      <c r="R1729" s="111"/>
      <c r="S1729" s="111"/>
      <c r="T1729" s="120"/>
      <c r="U1729" s="53">
        <v>0.46</v>
      </c>
      <c r="V1729" s="50">
        <v>43329</v>
      </c>
      <c r="W1729" s="49"/>
      <c r="X1729" s="52" t="s">
        <v>43</v>
      </c>
      <c r="Y1729" s="49" t="s">
        <v>140</v>
      </c>
      <c r="Z1729" s="112" t="s">
        <v>20460</v>
      </c>
      <c r="AA1729" s="51"/>
      <c r="AB1729" s="54">
        <v>-4869.3999999999996</v>
      </c>
      <c r="AC1729" s="54">
        <v>0</v>
      </c>
      <c r="AD1729" s="54">
        <v>15874.95</v>
      </c>
      <c r="AE1729" s="54">
        <v>0</v>
      </c>
      <c r="AF1729" s="3">
        <f>SUM(Table2[[#This Row],[PE 2021 Obligations]],Table2[[#This Row],[ROW 2021 Obligations]],Table2[[#This Row],[Construction 2021 Obligations]],Table2[[#This Row],[Paving 2021 Obligations]])</f>
        <v>11005.550000000001</v>
      </c>
      <c r="AG1729" s="54">
        <v>21330.6</v>
      </c>
      <c r="AH1729" s="54">
        <v>0</v>
      </c>
      <c r="AI1729" s="54">
        <v>115474.95</v>
      </c>
      <c r="AJ1729" s="54">
        <v>0</v>
      </c>
      <c r="AK1729" s="54">
        <v>136805.54999999999</v>
      </c>
      <c r="AL1729" s="49" t="s">
        <v>2194</v>
      </c>
    </row>
    <row r="1730" spans="1:38" ht="45" hidden="1" x14ac:dyDescent="0.25">
      <c r="A1730" s="13">
        <v>121541</v>
      </c>
      <c r="B1730" s="15">
        <v>1</v>
      </c>
      <c r="C1730" s="43" t="s">
        <v>47</v>
      </c>
      <c r="D1730" s="44">
        <v>41950</v>
      </c>
      <c r="E1730" s="43" t="s">
        <v>1314</v>
      </c>
      <c r="F1730" s="44">
        <v>43669</v>
      </c>
      <c r="G1730" s="43" t="s">
        <v>103</v>
      </c>
      <c r="H1730" s="45" t="s">
        <v>182</v>
      </c>
      <c r="I1730" s="43" t="s">
        <v>2170</v>
      </c>
      <c r="J1730" s="43" t="s">
        <v>116</v>
      </c>
      <c r="K1730" s="43"/>
      <c r="L1730" s="46" t="s">
        <v>116</v>
      </c>
      <c r="M1730" s="45" t="s">
        <v>2195</v>
      </c>
      <c r="N1730" s="45" t="s">
        <v>2193</v>
      </c>
      <c r="O1730" s="43" t="s">
        <v>632</v>
      </c>
      <c r="P1730" s="45" t="s">
        <v>1444</v>
      </c>
      <c r="Q1730" s="45"/>
      <c r="R1730" s="112"/>
      <c r="S1730" s="112"/>
      <c r="T1730" s="59"/>
      <c r="U1730" s="10">
        <v>0.35</v>
      </c>
      <c r="V1730" s="44">
        <v>43329</v>
      </c>
      <c r="W1730" s="43"/>
      <c r="X1730" s="46" t="s">
        <v>43</v>
      </c>
      <c r="Y1730" s="43" t="s">
        <v>78</v>
      </c>
      <c r="Z1730" s="112" t="s">
        <v>20461</v>
      </c>
      <c r="AA1730" s="45"/>
      <c r="AB1730" s="3">
        <v>-3051.37</v>
      </c>
      <c r="AC1730" s="3">
        <v>0</v>
      </c>
      <c r="AD1730" s="3">
        <v>8877.4599999999991</v>
      </c>
      <c r="AE1730" s="3">
        <v>0</v>
      </c>
      <c r="AF1730" s="3">
        <f>SUM(Table2[[#This Row],[PE 2021 Obligations]],Table2[[#This Row],[ROW 2021 Obligations]],Table2[[#This Row],[Construction 2021 Obligations]],Table2[[#This Row],[Paving 2021 Obligations]])</f>
        <v>5826.0899999999992</v>
      </c>
      <c r="AG1730" s="3">
        <v>21948.63</v>
      </c>
      <c r="AH1730" s="3">
        <v>0</v>
      </c>
      <c r="AI1730" s="3">
        <v>80516.460000000006</v>
      </c>
      <c r="AJ1730" s="3">
        <v>0</v>
      </c>
      <c r="AK1730" s="3">
        <v>102465.09</v>
      </c>
      <c r="AL1730" s="43" t="s">
        <v>2196</v>
      </c>
    </row>
    <row r="1731" spans="1:38" ht="30" hidden="1" x14ac:dyDescent="0.25">
      <c r="A1731" s="47">
        <v>121548</v>
      </c>
      <c r="B1731" s="48">
        <v>3</v>
      </c>
      <c r="C1731" s="49" t="s">
        <v>47</v>
      </c>
      <c r="D1731" s="50">
        <v>41955</v>
      </c>
      <c r="E1731" s="49" t="s">
        <v>1314</v>
      </c>
      <c r="F1731" s="50">
        <v>43839</v>
      </c>
      <c r="G1731" s="49" t="s">
        <v>103</v>
      </c>
      <c r="H1731" s="51" t="s">
        <v>437</v>
      </c>
      <c r="I1731" s="49" t="s">
        <v>1690</v>
      </c>
      <c r="J1731" s="49" t="s">
        <v>116</v>
      </c>
      <c r="K1731" s="49"/>
      <c r="L1731" s="52" t="s">
        <v>116</v>
      </c>
      <c r="M1731" s="51" t="s">
        <v>2197</v>
      </c>
      <c r="N1731" s="51" t="s">
        <v>1444</v>
      </c>
      <c r="O1731" s="49" t="s">
        <v>632</v>
      </c>
      <c r="P1731" s="51" t="s">
        <v>1444</v>
      </c>
      <c r="Q1731" s="51"/>
      <c r="R1731" s="111"/>
      <c r="S1731" s="111"/>
      <c r="T1731" s="120"/>
      <c r="U1731" s="53">
        <v>0</v>
      </c>
      <c r="V1731" s="50">
        <v>43077</v>
      </c>
      <c r="W1731" s="49"/>
      <c r="X1731" s="52" t="s">
        <v>43</v>
      </c>
      <c r="Y1731" s="49" t="s">
        <v>140</v>
      </c>
      <c r="Z1731" s="112" t="s">
        <v>20460</v>
      </c>
      <c r="AA1731" s="51"/>
      <c r="AB1731" s="54">
        <v>-3842.93</v>
      </c>
      <c r="AC1731" s="54">
        <v>571.74</v>
      </c>
      <c r="AD1731" s="54">
        <v>20297.689999999999</v>
      </c>
      <c r="AE1731" s="54">
        <v>0</v>
      </c>
      <c r="AF1731" s="3">
        <f>SUM(Table2[[#This Row],[PE 2021 Obligations]],Table2[[#This Row],[ROW 2021 Obligations]],Table2[[#This Row],[Construction 2021 Obligations]],Table2[[#This Row],[Paving 2021 Obligations]])</f>
        <v>17026.5</v>
      </c>
      <c r="AG1731" s="54">
        <v>36407.07</v>
      </c>
      <c r="AH1731" s="54">
        <v>6971.74</v>
      </c>
      <c r="AI1731" s="54">
        <v>171732.69</v>
      </c>
      <c r="AJ1731" s="54">
        <v>0</v>
      </c>
      <c r="AK1731" s="54">
        <v>215111.5</v>
      </c>
      <c r="AL1731" s="49" t="s">
        <v>2198</v>
      </c>
    </row>
    <row r="1732" spans="1:38" ht="30" hidden="1" x14ac:dyDescent="0.25">
      <c r="A1732" s="13">
        <v>121558</v>
      </c>
      <c r="B1732" s="15">
        <v>2</v>
      </c>
      <c r="C1732" s="43" t="s">
        <v>47</v>
      </c>
      <c r="D1732" s="44">
        <v>41956</v>
      </c>
      <c r="E1732" s="43" t="s">
        <v>1387</v>
      </c>
      <c r="F1732" s="44">
        <v>44279</v>
      </c>
      <c r="G1732" s="43" t="s">
        <v>103</v>
      </c>
      <c r="H1732" s="45" t="s">
        <v>286</v>
      </c>
      <c r="I1732" s="43"/>
      <c r="J1732" s="43"/>
      <c r="K1732" s="43"/>
      <c r="L1732" s="46"/>
      <c r="M1732" s="45" t="s">
        <v>2199</v>
      </c>
      <c r="N1732" s="45" t="s">
        <v>2200</v>
      </c>
      <c r="O1732" s="43" t="s">
        <v>632</v>
      </c>
      <c r="P1732" s="45" t="s">
        <v>453</v>
      </c>
      <c r="Q1732" s="45"/>
      <c r="R1732" s="112"/>
      <c r="S1732" s="112"/>
      <c r="T1732" s="59"/>
      <c r="U1732" s="56" t="s">
        <v>32</v>
      </c>
      <c r="V1732" s="44">
        <v>42706</v>
      </c>
      <c r="W1732" s="43"/>
      <c r="X1732" s="46" t="s">
        <v>43</v>
      </c>
      <c r="Y1732" s="43"/>
      <c r="Z1732" s="111" t="s">
        <v>20458</v>
      </c>
      <c r="AA1732" s="45"/>
      <c r="AB1732" s="3">
        <v>-3434.18</v>
      </c>
      <c r="AC1732" s="3">
        <v>0</v>
      </c>
      <c r="AD1732" s="3">
        <v>4186.45</v>
      </c>
      <c r="AE1732" s="3">
        <v>0</v>
      </c>
      <c r="AF1732" s="3">
        <f>SUM(Table2[[#This Row],[PE 2021 Obligations]],Table2[[#This Row],[ROW 2021 Obligations]],Table2[[#This Row],[Construction 2021 Obligations]],Table2[[#This Row],[Paving 2021 Obligations]])</f>
        <v>752.27</v>
      </c>
      <c r="AG1732" s="3">
        <v>55765.82</v>
      </c>
      <c r="AH1732" s="3">
        <v>0</v>
      </c>
      <c r="AI1732" s="3">
        <v>241186.45</v>
      </c>
      <c r="AJ1732" s="3">
        <v>0</v>
      </c>
      <c r="AK1732" s="3">
        <v>296952.27</v>
      </c>
      <c r="AL1732" s="43" t="s">
        <v>2201</v>
      </c>
    </row>
    <row r="1733" spans="1:38" ht="45" hidden="1" x14ac:dyDescent="0.25">
      <c r="A1733" s="13">
        <v>121580</v>
      </c>
      <c r="B1733" s="15">
        <v>1</v>
      </c>
      <c r="C1733" s="43" t="s">
        <v>47</v>
      </c>
      <c r="D1733" s="44">
        <v>41975</v>
      </c>
      <c r="E1733" s="43" t="s">
        <v>1801</v>
      </c>
      <c r="F1733" s="44">
        <v>43880</v>
      </c>
      <c r="G1733" s="43" t="s">
        <v>103</v>
      </c>
      <c r="H1733" s="45" t="s">
        <v>320</v>
      </c>
      <c r="I1733" s="43"/>
      <c r="J1733" s="43"/>
      <c r="K1733" s="43"/>
      <c r="L1733" s="46"/>
      <c r="M1733" s="45" t="s">
        <v>2206</v>
      </c>
      <c r="N1733" s="45" t="s">
        <v>2207</v>
      </c>
      <c r="O1733" s="43" t="s">
        <v>60</v>
      </c>
      <c r="P1733" s="45" t="s">
        <v>2208</v>
      </c>
      <c r="Q1733" s="45"/>
      <c r="R1733" s="112"/>
      <c r="S1733" s="112"/>
      <c r="T1733" s="59"/>
      <c r="U1733" s="10">
        <v>0</v>
      </c>
      <c r="V1733" s="46"/>
      <c r="W1733" s="43"/>
      <c r="X1733" s="46" t="s">
        <v>43</v>
      </c>
      <c r="Y1733" s="43"/>
      <c r="Z1733" s="111" t="s">
        <v>20458</v>
      </c>
      <c r="AA1733" s="45"/>
      <c r="AB1733" s="3">
        <v>0</v>
      </c>
      <c r="AC1733" s="3">
        <v>0</v>
      </c>
      <c r="AD1733" s="3">
        <v>124.01</v>
      </c>
      <c r="AE1733" s="3">
        <v>0</v>
      </c>
      <c r="AF1733" s="3">
        <f>SUM(Table2[[#This Row],[PE 2021 Obligations]],Table2[[#This Row],[ROW 2021 Obligations]],Table2[[#This Row],[Construction 2021 Obligations]],Table2[[#This Row],[Paving 2021 Obligations]])</f>
        <v>124.01</v>
      </c>
      <c r="AG1733" s="3">
        <v>0</v>
      </c>
      <c r="AH1733" s="3">
        <v>0</v>
      </c>
      <c r="AI1733" s="3">
        <v>315124.01</v>
      </c>
      <c r="AJ1733" s="3">
        <v>0</v>
      </c>
      <c r="AK1733" s="3">
        <v>315124.01</v>
      </c>
      <c r="AL1733" s="43" t="s">
        <v>2209</v>
      </c>
    </row>
    <row r="1734" spans="1:38" ht="45" hidden="1" x14ac:dyDescent="0.25">
      <c r="A1734" s="47">
        <v>121587</v>
      </c>
      <c r="B1734" s="48">
        <v>1</v>
      </c>
      <c r="C1734" s="49" t="s">
        <v>31</v>
      </c>
      <c r="D1734" s="50">
        <v>41977</v>
      </c>
      <c r="E1734" s="49" t="s">
        <v>1801</v>
      </c>
      <c r="F1734" s="50">
        <v>44341</v>
      </c>
      <c r="G1734" s="49" t="s">
        <v>1022</v>
      </c>
      <c r="H1734" s="51" t="s">
        <v>320</v>
      </c>
      <c r="I1734" s="49"/>
      <c r="J1734" s="49"/>
      <c r="K1734" s="49"/>
      <c r="L1734" s="52"/>
      <c r="M1734" s="51" t="s">
        <v>2210</v>
      </c>
      <c r="N1734" s="51" t="s">
        <v>2211</v>
      </c>
      <c r="O1734" s="49" t="s">
        <v>60</v>
      </c>
      <c r="P1734" s="51" t="s">
        <v>2212</v>
      </c>
      <c r="Q1734" s="51"/>
      <c r="R1734" s="111"/>
      <c r="S1734" s="111"/>
      <c r="T1734" s="120"/>
      <c r="U1734" s="53">
        <v>0</v>
      </c>
      <c r="V1734" s="52"/>
      <c r="W1734" s="49"/>
      <c r="X1734" s="52" t="s">
        <v>43</v>
      </c>
      <c r="Y1734" s="49" t="s">
        <v>511</v>
      </c>
      <c r="Z1734" s="111" t="s">
        <v>20458</v>
      </c>
      <c r="AA1734" s="51"/>
      <c r="AB1734" s="54">
        <v>48500</v>
      </c>
      <c r="AC1734" s="54">
        <v>0</v>
      </c>
      <c r="AD1734" s="54">
        <v>1828738</v>
      </c>
      <c r="AE1734" s="54">
        <v>0</v>
      </c>
      <c r="AF1734" s="3">
        <f>SUM(Table2[[#This Row],[PE 2021 Obligations]],Table2[[#This Row],[ROW 2021 Obligations]],Table2[[#This Row],[Construction 2021 Obligations]],Table2[[#This Row],[Paving 2021 Obligations]])</f>
        <v>1877238</v>
      </c>
      <c r="AG1734" s="54">
        <v>296500</v>
      </c>
      <c r="AH1734" s="54">
        <v>0</v>
      </c>
      <c r="AI1734" s="54">
        <v>1828738</v>
      </c>
      <c r="AJ1734" s="54">
        <v>0</v>
      </c>
      <c r="AK1734" s="54">
        <v>2125238</v>
      </c>
      <c r="AL1734" s="49" t="s">
        <v>2213</v>
      </c>
    </row>
    <row r="1735" spans="1:38" ht="30" hidden="1" x14ac:dyDescent="0.25">
      <c r="A1735" s="13">
        <v>121729</v>
      </c>
      <c r="B1735" s="15">
        <v>3</v>
      </c>
      <c r="C1735" s="43" t="s">
        <v>73</v>
      </c>
      <c r="D1735" s="44">
        <v>42040</v>
      </c>
      <c r="E1735" s="43" t="s">
        <v>1530</v>
      </c>
      <c r="F1735" s="44">
        <v>44215</v>
      </c>
      <c r="G1735" s="43" t="s">
        <v>75</v>
      </c>
      <c r="H1735" s="45" t="s">
        <v>98</v>
      </c>
      <c r="I1735" s="43" t="s">
        <v>1690</v>
      </c>
      <c r="J1735" s="43" t="s">
        <v>116</v>
      </c>
      <c r="K1735" s="43"/>
      <c r="L1735" s="46" t="s">
        <v>116</v>
      </c>
      <c r="M1735" s="45" t="s">
        <v>2223</v>
      </c>
      <c r="N1735" s="45" t="s">
        <v>2224</v>
      </c>
      <c r="O1735" s="43" t="s">
        <v>60</v>
      </c>
      <c r="P1735" s="45" t="s">
        <v>1434</v>
      </c>
      <c r="Q1735" s="45"/>
      <c r="R1735" s="112"/>
      <c r="S1735" s="112"/>
      <c r="T1735" s="59"/>
      <c r="U1735" s="10">
        <v>0.433</v>
      </c>
      <c r="V1735" s="46"/>
      <c r="W1735" s="43"/>
      <c r="X1735" s="46" t="s">
        <v>43</v>
      </c>
      <c r="Y1735" s="43" t="s">
        <v>140</v>
      </c>
      <c r="Z1735" s="127" t="s">
        <v>20460</v>
      </c>
      <c r="AA1735" s="45"/>
      <c r="AB1735" s="3">
        <v>0</v>
      </c>
      <c r="AC1735" s="3">
        <v>1300000</v>
      </c>
      <c r="AD1735" s="3">
        <v>0</v>
      </c>
      <c r="AE1735" s="3">
        <v>0</v>
      </c>
      <c r="AF1735" s="3">
        <f>SUM(Table2[[#This Row],[PE 2021 Obligations]],Table2[[#This Row],[ROW 2021 Obligations]],Table2[[#This Row],[Construction 2021 Obligations]],Table2[[#This Row],[Paving 2021 Obligations]])</f>
        <v>1300000</v>
      </c>
      <c r="AG1735" s="3">
        <v>700000</v>
      </c>
      <c r="AH1735" s="3">
        <v>1300000</v>
      </c>
      <c r="AI1735" s="3">
        <v>0</v>
      </c>
      <c r="AJ1735" s="3">
        <v>0</v>
      </c>
      <c r="AK1735" s="3">
        <v>2000000</v>
      </c>
      <c r="AL1735" s="43" t="s">
        <v>2225</v>
      </c>
    </row>
    <row r="1736" spans="1:38" ht="45" hidden="1" x14ac:dyDescent="0.25">
      <c r="A1736" s="13">
        <v>121755</v>
      </c>
      <c r="B1736" s="15">
        <v>1</v>
      </c>
      <c r="C1736" s="43" t="s">
        <v>31</v>
      </c>
      <c r="D1736" s="44">
        <v>42059</v>
      </c>
      <c r="E1736" s="43" t="s">
        <v>1801</v>
      </c>
      <c r="F1736" s="44">
        <v>44215</v>
      </c>
      <c r="G1736" s="43" t="s">
        <v>75</v>
      </c>
      <c r="H1736" s="45" t="s">
        <v>504</v>
      </c>
      <c r="I1736" s="43"/>
      <c r="J1736" s="43"/>
      <c r="K1736" s="43"/>
      <c r="L1736" s="46"/>
      <c r="M1736" s="45" t="s">
        <v>2231</v>
      </c>
      <c r="N1736" s="45" t="s">
        <v>2232</v>
      </c>
      <c r="O1736" s="43" t="s">
        <v>60</v>
      </c>
      <c r="P1736" s="45" t="s">
        <v>632</v>
      </c>
      <c r="Q1736" s="45"/>
      <c r="R1736" s="112"/>
      <c r="S1736" s="112"/>
      <c r="T1736" s="59"/>
      <c r="U1736" s="10">
        <v>0</v>
      </c>
      <c r="V1736" s="46"/>
      <c r="W1736" s="43"/>
      <c r="X1736" s="46" t="s">
        <v>43</v>
      </c>
      <c r="Y1736" s="43"/>
      <c r="Z1736" s="111" t="s">
        <v>20458</v>
      </c>
      <c r="AA1736" s="45"/>
      <c r="AB1736" s="3">
        <v>0</v>
      </c>
      <c r="AC1736" s="3">
        <v>0</v>
      </c>
      <c r="AD1736" s="3">
        <v>80501</v>
      </c>
      <c r="AE1736" s="3">
        <v>0</v>
      </c>
      <c r="AF1736" s="3">
        <f>SUM(Table2[[#This Row],[PE 2021 Obligations]],Table2[[#This Row],[ROW 2021 Obligations]],Table2[[#This Row],[Construction 2021 Obligations]],Table2[[#This Row],[Paving 2021 Obligations]])</f>
        <v>80501</v>
      </c>
      <c r="AG1736" s="3">
        <v>40000</v>
      </c>
      <c r="AH1736" s="3">
        <v>0</v>
      </c>
      <c r="AI1736" s="3">
        <v>253001</v>
      </c>
      <c r="AJ1736" s="3">
        <v>0</v>
      </c>
      <c r="AK1736" s="3">
        <v>293001</v>
      </c>
      <c r="AL1736" s="43" t="s">
        <v>2233</v>
      </c>
    </row>
    <row r="1737" spans="1:38" ht="30" hidden="1" x14ac:dyDescent="0.25">
      <c r="A1737" s="47">
        <v>121800</v>
      </c>
      <c r="B1737" s="48">
        <v>1</v>
      </c>
      <c r="C1737" s="49" t="s">
        <v>47</v>
      </c>
      <c r="D1737" s="50">
        <v>42062</v>
      </c>
      <c r="E1737" s="49" t="s">
        <v>2240</v>
      </c>
      <c r="F1737" s="50">
        <v>44006</v>
      </c>
      <c r="G1737" s="49" t="s">
        <v>142</v>
      </c>
      <c r="H1737" s="51" t="s">
        <v>320</v>
      </c>
      <c r="I1737" s="49" t="s">
        <v>2241</v>
      </c>
      <c r="J1737" s="49"/>
      <c r="K1737" s="49" t="s">
        <v>2242</v>
      </c>
      <c r="L1737" s="52" t="s">
        <v>37</v>
      </c>
      <c r="M1737" s="51" t="s">
        <v>2243</v>
      </c>
      <c r="N1737" s="51" t="s">
        <v>2244</v>
      </c>
      <c r="O1737" s="49" t="s">
        <v>1139</v>
      </c>
      <c r="P1737" s="51" t="s">
        <v>1140</v>
      </c>
      <c r="Q1737" s="51"/>
      <c r="R1737" s="111"/>
      <c r="S1737" s="111"/>
      <c r="T1737" s="120"/>
      <c r="U1737" s="53">
        <v>0.01</v>
      </c>
      <c r="V1737" s="52"/>
      <c r="W1737" s="49"/>
      <c r="X1737" s="52" t="s">
        <v>43</v>
      </c>
      <c r="Y1737" s="49" t="s">
        <v>44</v>
      </c>
      <c r="Z1737" s="111" t="s">
        <v>20458</v>
      </c>
      <c r="AA1737" s="51"/>
      <c r="AB1737" s="54">
        <v>1410.04</v>
      </c>
      <c r="AC1737" s="54">
        <v>0</v>
      </c>
      <c r="AD1737" s="54">
        <v>-1166.6600000000001</v>
      </c>
      <c r="AE1737" s="54">
        <v>0</v>
      </c>
      <c r="AF1737" s="3">
        <f>SUM(Table2[[#This Row],[PE 2021 Obligations]],Table2[[#This Row],[ROW 2021 Obligations]],Table2[[#This Row],[Construction 2021 Obligations]],Table2[[#This Row],[Paving 2021 Obligations]])</f>
        <v>243.37999999999988</v>
      </c>
      <c r="AG1737" s="54">
        <v>16410.04</v>
      </c>
      <c r="AH1737" s="54">
        <v>0</v>
      </c>
      <c r="AI1737" s="54">
        <v>3958.34</v>
      </c>
      <c r="AJ1737" s="54">
        <v>0</v>
      </c>
      <c r="AK1737" s="54">
        <v>20368.38</v>
      </c>
      <c r="AL1737" s="49" t="s">
        <v>2245</v>
      </c>
    </row>
    <row r="1738" spans="1:38" ht="30" hidden="1" x14ac:dyDescent="0.25">
      <c r="A1738" s="13">
        <v>121815</v>
      </c>
      <c r="B1738" s="15">
        <v>1</v>
      </c>
      <c r="C1738" s="43" t="s">
        <v>47</v>
      </c>
      <c r="D1738" s="44">
        <v>42062</v>
      </c>
      <c r="E1738" s="43" t="s">
        <v>2240</v>
      </c>
      <c r="F1738" s="44">
        <v>44006</v>
      </c>
      <c r="G1738" s="43" t="s">
        <v>103</v>
      </c>
      <c r="H1738" s="45" t="s">
        <v>182</v>
      </c>
      <c r="I1738" s="43" t="s">
        <v>2246</v>
      </c>
      <c r="J1738" s="43"/>
      <c r="K1738" s="43" t="s">
        <v>2247</v>
      </c>
      <c r="L1738" s="46" t="s">
        <v>37</v>
      </c>
      <c r="M1738" s="45" t="s">
        <v>2248</v>
      </c>
      <c r="N1738" s="45" t="s">
        <v>2244</v>
      </c>
      <c r="O1738" s="43" t="s">
        <v>1139</v>
      </c>
      <c r="P1738" s="45" t="s">
        <v>1140</v>
      </c>
      <c r="Q1738" s="45"/>
      <c r="R1738" s="112"/>
      <c r="S1738" s="112"/>
      <c r="T1738" s="59"/>
      <c r="U1738" s="10">
        <v>0.01</v>
      </c>
      <c r="V1738" s="46"/>
      <c r="W1738" s="43"/>
      <c r="X1738" s="46" t="s">
        <v>43</v>
      </c>
      <c r="Y1738" s="43" t="s">
        <v>44</v>
      </c>
      <c r="Z1738" s="116" t="s">
        <v>20458</v>
      </c>
      <c r="AA1738" s="45"/>
      <c r="AB1738" s="3">
        <v>-5150.3900000000003</v>
      </c>
      <c r="AC1738" s="3">
        <v>0</v>
      </c>
      <c r="AD1738" s="3">
        <v>30097.35</v>
      </c>
      <c r="AE1738" s="3">
        <v>0</v>
      </c>
      <c r="AF1738" s="3">
        <f>SUM(Table2[[#This Row],[PE 2021 Obligations]],Table2[[#This Row],[ROW 2021 Obligations]],Table2[[#This Row],[Construction 2021 Obligations]],Table2[[#This Row],[Paving 2021 Obligations]])</f>
        <v>24946.959999999999</v>
      </c>
      <c r="AG1738" s="3">
        <v>9849.61</v>
      </c>
      <c r="AH1738" s="3">
        <v>0</v>
      </c>
      <c r="AI1738" s="3">
        <v>50059.35</v>
      </c>
      <c r="AJ1738" s="3">
        <v>0</v>
      </c>
      <c r="AK1738" s="3">
        <v>59908.959999999999</v>
      </c>
      <c r="AL1738" s="43" t="s">
        <v>2249</v>
      </c>
    </row>
    <row r="1739" spans="1:38" ht="30" hidden="1" x14ac:dyDescent="0.25">
      <c r="A1739" s="47">
        <v>121816</v>
      </c>
      <c r="B1739" s="48">
        <v>1</v>
      </c>
      <c r="C1739" s="49" t="s">
        <v>47</v>
      </c>
      <c r="D1739" s="50">
        <v>42062</v>
      </c>
      <c r="E1739" s="49" t="s">
        <v>2240</v>
      </c>
      <c r="F1739" s="50">
        <v>44006</v>
      </c>
      <c r="G1739" s="49" t="s">
        <v>103</v>
      </c>
      <c r="H1739" s="51" t="s">
        <v>182</v>
      </c>
      <c r="I1739" s="49" t="s">
        <v>2250</v>
      </c>
      <c r="J1739" s="49"/>
      <c r="K1739" s="49" t="s">
        <v>2251</v>
      </c>
      <c r="L1739" s="52" t="s">
        <v>37</v>
      </c>
      <c r="M1739" s="51" t="s">
        <v>2252</v>
      </c>
      <c r="N1739" s="51" t="s">
        <v>2244</v>
      </c>
      <c r="O1739" s="49" t="s">
        <v>1139</v>
      </c>
      <c r="P1739" s="51" t="s">
        <v>1140</v>
      </c>
      <c r="Q1739" s="51"/>
      <c r="R1739" s="111"/>
      <c r="S1739" s="111"/>
      <c r="T1739" s="120"/>
      <c r="U1739" s="53">
        <v>0.01</v>
      </c>
      <c r="V1739" s="52"/>
      <c r="W1739" s="49"/>
      <c r="X1739" s="52" t="s">
        <v>43</v>
      </c>
      <c r="Y1739" s="49" t="s">
        <v>44</v>
      </c>
      <c r="Z1739" s="111" t="s">
        <v>20458</v>
      </c>
      <c r="AA1739" s="51"/>
      <c r="AB1739" s="54">
        <v>-5744.57</v>
      </c>
      <c r="AC1739" s="54">
        <v>0</v>
      </c>
      <c r="AD1739" s="54">
        <v>20261.009999999998</v>
      </c>
      <c r="AE1739" s="54">
        <v>0</v>
      </c>
      <c r="AF1739" s="3">
        <f>SUM(Table2[[#This Row],[PE 2021 Obligations]],Table2[[#This Row],[ROW 2021 Obligations]],Table2[[#This Row],[Construction 2021 Obligations]],Table2[[#This Row],[Paving 2021 Obligations]])</f>
        <v>14516.439999999999</v>
      </c>
      <c r="AG1739" s="54">
        <v>9255.43</v>
      </c>
      <c r="AH1739" s="54">
        <v>0</v>
      </c>
      <c r="AI1739" s="54">
        <v>31612.01</v>
      </c>
      <c r="AJ1739" s="54">
        <v>0</v>
      </c>
      <c r="AK1739" s="54">
        <v>40867.440000000002</v>
      </c>
      <c r="AL1739" s="49" t="s">
        <v>2253</v>
      </c>
    </row>
    <row r="1740" spans="1:38" ht="30" hidden="1" x14ac:dyDescent="0.25">
      <c r="A1740" s="13">
        <v>121822.01</v>
      </c>
      <c r="B1740" s="15">
        <v>2</v>
      </c>
      <c r="C1740" s="43" t="s">
        <v>47</v>
      </c>
      <c r="D1740" s="44">
        <v>43472</v>
      </c>
      <c r="E1740" s="43" t="s">
        <v>728</v>
      </c>
      <c r="F1740" s="44">
        <v>43777</v>
      </c>
      <c r="G1740" s="43" t="s">
        <v>103</v>
      </c>
      <c r="H1740" s="45" t="s">
        <v>267</v>
      </c>
      <c r="I1740" s="43" t="s">
        <v>1317</v>
      </c>
      <c r="J1740" s="43" t="s">
        <v>116</v>
      </c>
      <c r="K1740" s="43"/>
      <c r="L1740" s="46" t="s">
        <v>116</v>
      </c>
      <c r="M1740" s="45" t="s">
        <v>2254</v>
      </c>
      <c r="N1740" s="45" t="s">
        <v>627</v>
      </c>
      <c r="O1740" s="43" t="s">
        <v>632</v>
      </c>
      <c r="P1740" s="45" t="s">
        <v>627</v>
      </c>
      <c r="Q1740" s="45"/>
      <c r="R1740" s="112"/>
      <c r="S1740" s="112"/>
      <c r="T1740" s="59"/>
      <c r="U1740" s="10">
        <v>0.38</v>
      </c>
      <c r="V1740" s="44">
        <v>43637</v>
      </c>
      <c r="W1740" s="43"/>
      <c r="X1740" s="46" t="s">
        <v>43</v>
      </c>
      <c r="Y1740" s="43" t="s">
        <v>78</v>
      </c>
      <c r="Z1740" s="112" t="s">
        <v>20461</v>
      </c>
      <c r="AA1740" s="45"/>
      <c r="AB1740" s="3">
        <v>0</v>
      </c>
      <c r="AC1740" s="3">
        <v>0</v>
      </c>
      <c r="AD1740" s="3">
        <v>11084.86</v>
      </c>
      <c r="AE1740" s="3">
        <v>0</v>
      </c>
      <c r="AF1740" s="3">
        <f>SUM(Table2[[#This Row],[PE 2021 Obligations]],Table2[[#This Row],[ROW 2021 Obligations]],Table2[[#This Row],[Construction 2021 Obligations]],Table2[[#This Row],[Paving 2021 Obligations]])</f>
        <v>11084.86</v>
      </c>
      <c r="AG1740" s="3">
        <v>0</v>
      </c>
      <c r="AH1740" s="3">
        <v>0</v>
      </c>
      <c r="AI1740" s="3">
        <v>56901.86</v>
      </c>
      <c r="AJ1740" s="3">
        <v>0</v>
      </c>
      <c r="AK1740" s="3">
        <v>56901.86</v>
      </c>
      <c r="AL1740" s="43" t="s">
        <v>2255</v>
      </c>
    </row>
    <row r="1741" spans="1:38" ht="30" hidden="1" x14ac:dyDescent="0.25">
      <c r="A1741" s="47">
        <v>121824</v>
      </c>
      <c r="B1741" s="48">
        <v>4</v>
      </c>
      <c r="C1741" s="49" t="s">
        <v>31</v>
      </c>
      <c r="D1741" s="50">
        <v>42065</v>
      </c>
      <c r="E1741" s="49" t="s">
        <v>1314</v>
      </c>
      <c r="F1741" s="50">
        <v>44133</v>
      </c>
      <c r="G1741" s="49" t="s">
        <v>109</v>
      </c>
      <c r="H1741" s="51" t="s">
        <v>249</v>
      </c>
      <c r="I1741" s="49" t="s">
        <v>608</v>
      </c>
      <c r="J1741" s="49" t="s">
        <v>116</v>
      </c>
      <c r="K1741" s="49"/>
      <c r="L1741" s="52" t="s">
        <v>116</v>
      </c>
      <c r="M1741" s="51" t="s">
        <v>2256</v>
      </c>
      <c r="N1741" s="51" t="s">
        <v>1444</v>
      </c>
      <c r="O1741" s="49" t="s">
        <v>632</v>
      </c>
      <c r="P1741" s="51" t="s">
        <v>1444</v>
      </c>
      <c r="Q1741" s="51"/>
      <c r="R1741" s="111"/>
      <c r="S1741" s="111"/>
      <c r="T1741" s="120"/>
      <c r="U1741" s="53">
        <v>0</v>
      </c>
      <c r="V1741" s="50">
        <v>44113</v>
      </c>
      <c r="W1741" s="49"/>
      <c r="X1741" s="52" t="s">
        <v>43</v>
      </c>
      <c r="Y1741" s="49" t="s">
        <v>140</v>
      </c>
      <c r="Z1741" s="112" t="s">
        <v>20460</v>
      </c>
      <c r="AA1741" s="51"/>
      <c r="AB1741" s="54">
        <v>3000</v>
      </c>
      <c r="AC1741" s="54">
        <v>0</v>
      </c>
      <c r="AD1741" s="54">
        <v>491830</v>
      </c>
      <c r="AE1741" s="54">
        <v>0</v>
      </c>
      <c r="AF1741" s="3">
        <f>SUM(Table2[[#This Row],[PE 2021 Obligations]],Table2[[#This Row],[ROW 2021 Obligations]],Table2[[#This Row],[Construction 2021 Obligations]],Table2[[#This Row],[Paving 2021 Obligations]])</f>
        <v>494830</v>
      </c>
      <c r="AG1741" s="54">
        <v>75500</v>
      </c>
      <c r="AH1741" s="54">
        <v>24900</v>
      </c>
      <c r="AI1741" s="54">
        <v>491830</v>
      </c>
      <c r="AJ1741" s="54">
        <v>0</v>
      </c>
      <c r="AK1741" s="54">
        <v>592230</v>
      </c>
      <c r="AL1741" s="49" t="s">
        <v>2257</v>
      </c>
    </row>
    <row r="1742" spans="1:38" hidden="1" x14ac:dyDescent="0.25">
      <c r="A1742" s="47">
        <v>121838</v>
      </c>
      <c r="B1742" s="48">
        <v>1</v>
      </c>
      <c r="C1742" s="49" t="s">
        <v>47</v>
      </c>
      <c r="D1742" s="50">
        <v>42075</v>
      </c>
      <c r="E1742" s="49" t="s">
        <v>2261</v>
      </c>
      <c r="F1742" s="50">
        <v>44084</v>
      </c>
      <c r="G1742" s="49" t="s">
        <v>2262</v>
      </c>
      <c r="H1742" s="51" t="s">
        <v>320</v>
      </c>
      <c r="I1742" s="49"/>
      <c r="J1742" s="49"/>
      <c r="K1742" s="49"/>
      <c r="L1742" s="52"/>
      <c r="M1742" s="51" t="s">
        <v>2263</v>
      </c>
      <c r="N1742" s="51"/>
      <c r="O1742" s="49" t="s">
        <v>1171</v>
      </c>
      <c r="P1742" s="51" t="s">
        <v>1062</v>
      </c>
      <c r="Q1742" s="51"/>
      <c r="R1742" s="111"/>
      <c r="S1742" s="111"/>
      <c r="T1742" s="120"/>
      <c r="U1742" s="55" t="s">
        <v>32</v>
      </c>
      <c r="V1742" s="52"/>
      <c r="W1742" s="49"/>
      <c r="X1742" s="52" t="s">
        <v>43</v>
      </c>
      <c r="Y1742" s="49"/>
      <c r="Z1742" s="111" t="s">
        <v>20458</v>
      </c>
      <c r="AA1742" s="51"/>
      <c r="AB1742" s="54">
        <v>0</v>
      </c>
      <c r="AC1742" s="54">
        <v>0</v>
      </c>
      <c r="AD1742" s="54">
        <v>14350.09</v>
      </c>
      <c r="AE1742" s="54">
        <v>0</v>
      </c>
      <c r="AF1742" s="3">
        <f>SUM(Table2[[#This Row],[PE 2021 Obligations]],Table2[[#This Row],[ROW 2021 Obligations]],Table2[[#This Row],[Construction 2021 Obligations]],Table2[[#This Row],[Paving 2021 Obligations]])</f>
        <v>14350.09</v>
      </c>
      <c r="AG1742" s="54">
        <v>0</v>
      </c>
      <c r="AH1742" s="54">
        <v>0</v>
      </c>
      <c r="AI1742" s="54">
        <v>1274784.0900000001</v>
      </c>
      <c r="AJ1742" s="54">
        <v>0</v>
      </c>
      <c r="AK1742" s="54">
        <v>1274784.0900000001</v>
      </c>
      <c r="AL1742" s="49" t="s">
        <v>2264</v>
      </c>
    </row>
    <row r="1743" spans="1:38" ht="45" hidden="1" x14ac:dyDescent="0.25">
      <c r="A1743" s="47">
        <v>121872</v>
      </c>
      <c r="B1743" s="48">
        <v>3</v>
      </c>
      <c r="C1743" s="49" t="s">
        <v>47</v>
      </c>
      <c r="D1743" s="50">
        <v>42086</v>
      </c>
      <c r="E1743" s="49" t="s">
        <v>1530</v>
      </c>
      <c r="F1743" s="50">
        <v>43997</v>
      </c>
      <c r="G1743" s="49" t="s">
        <v>103</v>
      </c>
      <c r="H1743" s="51" t="s">
        <v>69</v>
      </c>
      <c r="I1743" s="49" t="s">
        <v>2270</v>
      </c>
      <c r="J1743" s="49" t="s">
        <v>116</v>
      </c>
      <c r="K1743" s="49"/>
      <c r="L1743" s="52" t="s">
        <v>116</v>
      </c>
      <c r="M1743" s="51" t="s">
        <v>2271</v>
      </c>
      <c r="N1743" s="51" t="s">
        <v>2272</v>
      </c>
      <c r="O1743" s="49" t="s">
        <v>60</v>
      </c>
      <c r="P1743" s="51" t="s">
        <v>1434</v>
      </c>
      <c r="Q1743" s="51"/>
      <c r="R1743" s="111"/>
      <c r="S1743" s="111"/>
      <c r="T1743" s="120"/>
      <c r="U1743" s="53">
        <v>0.44</v>
      </c>
      <c r="V1743" s="52"/>
      <c r="W1743" s="49"/>
      <c r="X1743" s="52" t="s">
        <v>43</v>
      </c>
      <c r="Y1743" s="49" t="s">
        <v>140</v>
      </c>
      <c r="Z1743" s="112" t="s">
        <v>20460</v>
      </c>
      <c r="AA1743" s="51"/>
      <c r="AB1743" s="54">
        <v>7435.2</v>
      </c>
      <c r="AC1743" s="54">
        <v>0</v>
      </c>
      <c r="AD1743" s="54">
        <v>0</v>
      </c>
      <c r="AE1743" s="54">
        <v>0</v>
      </c>
      <c r="AF1743" s="3">
        <f>SUM(Table2[[#This Row],[PE 2021 Obligations]],Table2[[#This Row],[ROW 2021 Obligations]],Table2[[#This Row],[Construction 2021 Obligations]],Table2[[#This Row],[Paving 2021 Obligations]])</f>
        <v>7435.2</v>
      </c>
      <c r="AG1743" s="54">
        <v>256558.2</v>
      </c>
      <c r="AH1743" s="54">
        <v>5000</v>
      </c>
      <c r="AI1743" s="54">
        <v>0</v>
      </c>
      <c r="AJ1743" s="54">
        <v>0</v>
      </c>
      <c r="AK1743" s="54">
        <v>261558.2</v>
      </c>
      <c r="AL1743" s="49" t="s">
        <v>2273</v>
      </c>
    </row>
    <row r="1744" spans="1:38" ht="30" hidden="1" x14ac:dyDescent="0.25">
      <c r="A1744" s="13">
        <v>121872.02</v>
      </c>
      <c r="B1744" s="15">
        <v>3</v>
      </c>
      <c r="C1744" s="43" t="s">
        <v>47</v>
      </c>
      <c r="D1744" s="44">
        <v>43122</v>
      </c>
      <c r="E1744" s="43" t="s">
        <v>1022</v>
      </c>
      <c r="F1744" s="44">
        <v>44123</v>
      </c>
      <c r="G1744" s="43" t="s">
        <v>103</v>
      </c>
      <c r="H1744" s="45" t="s">
        <v>69</v>
      </c>
      <c r="I1744" s="43" t="s">
        <v>2270</v>
      </c>
      <c r="J1744" s="43" t="s">
        <v>116</v>
      </c>
      <c r="K1744" s="43"/>
      <c r="L1744" s="46" t="s">
        <v>116</v>
      </c>
      <c r="M1744" s="45" t="s">
        <v>2274</v>
      </c>
      <c r="N1744" s="45" t="s">
        <v>2275</v>
      </c>
      <c r="O1744" s="43" t="s">
        <v>60</v>
      </c>
      <c r="P1744" s="45" t="s">
        <v>1434</v>
      </c>
      <c r="Q1744" s="45"/>
      <c r="R1744" s="112"/>
      <c r="S1744" s="112"/>
      <c r="T1744" s="59"/>
      <c r="U1744" s="10">
        <v>0.41</v>
      </c>
      <c r="V1744" s="46"/>
      <c r="W1744" s="43"/>
      <c r="X1744" s="46" t="s">
        <v>43</v>
      </c>
      <c r="Y1744" s="43" t="s">
        <v>140</v>
      </c>
      <c r="Z1744" s="112" t="s">
        <v>20460</v>
      </c>
      <c r="AA1744" s="45"/>
      <c r="AB1744" s="3">
        <v>0</v>
      </c>
      <c r="AC1744" s="3">
        <v>0</v>
      </c>
      <c r="AD1744" s="3">
        <v>185148.45</v>
      </c>
      <c r="AE1744" s="3">
        <v>0</v>
      </c>
      <c r="AF1744" s="3">
        <f>SUM(Table2[[#This Row],[PE 2021 Obligations]],Table2[[#This Row],[ROW 2021 Obligations]],Table2[[#This Row],[Construction 2021 Obligations]],Table2[[#This Row],[Paving 2021 Obligations]])</f>
        <v>185148.45</v>
      </c>
      <c r="AG1744" s="3">
        <v>0</v>
      </c>
      <c r="AH1744" s="3">
        <v>0</v>
      </c>
      <c r="AI1744" s="3">
        <v>1648048.45</v>
      </c>
      <c r="AJ1744" s="3">
        <v>0</v>
      </c>
      <c r="AK1744" s="3">
        <v>1648048.45</v>
      </c>
      <c r="AL1744" s="43" t="s">
        <v>2276</v>
      </c>
    </row>
    <row r="1745" spans="1:38" ht="75" hidden="1" x14ac:dyDescent="0.25">
      <c r="A1745" s="13">
        <v>121994</v>
      </c>
      <c r="B1745" s="15">
        <v>1</v>
      </c>
      <c r="C1745" s="43" t="s">
        <v>474</v>
      </c>
      <c r="D1745" s="44">
        <v>42142</v>
      </c>
      <c r="E1745" s="43" t="s">
        <v>2290</v>
      </c>
      <c r="F1745" s="44">
        <v>44243</v>
      </c>
      <c r="G1745" s="43" t="s">
        <v>1124</v>
      </c>
      <c r="H1745" s="45" t="s">
        <v>133</v>
      </c>
      <c r="I1745" s="43" t="s">
        <v>2291</v>
      </c>
      <c r="J1745" s="43" t="s">
        <v>116</v>
      </c>
      <c r="K1745" s="43"/>
      <c r="L1745" s="46" t="s">
        <v>116</v>
      </c>
      <c r="M1745" s="45" t="s">
        <v>2292</v>
      </c>
      <c r="N1745" s="45" t="s">
        <v>2293</v>
      </c>
      <c r="O1745" s="43" t="s">
        <v>60</v>
      </c>
      <c r="P1745" s="45" t="s">
        <v>67</v>
      </c>
      <c r="Q1745" s="45"/>
      <c r="R1745" s="112"/>
      <c r="S1745" s="112"/>
      <c r="T1745" s="59"/>
      <c r="U1745" s="10">
        <v>2.5960000000000001</v>
      </c>
      <c r="V1745" s="46"/>
      <c r="W1745" s="43"/>
      <c r="X1745" s="46" t="s">
        <v>43</v>
      </c>
      <c r="Y1745" s="43" t="s">
        <v>140</v>
      </c>
      <c r="Z1745" s="112" t="s">
        <v>20460</v>
      </c>
      <c r="AA1745" s="45"/>
      <c r="AB1745" s="3">
        <v>-4167.8999999999996</v>
      </c>
      <c r="AC1745" s="3">
        <v>0</v>
      </c>
      <c r="AD1745" s="3">
        <v>4167.91</v>
      </c>
      <c r="AE1745" s="3">
        <v>0</v>
      </c>
      <c r="AF1745" s="3">
        <f>SUM(Table2[[#This Row],[PE 2021 Obligations]],Table2[[#This Row],[ROW 2021 Obligations]],Table2[[#This Row],[Construction 2021 Obligations]],Table2[[#This Row],[Paving 2021 Obligations]])</f>
        <v>1.0000000000218279E-2</v>
      </c>
      <c r="AG1745" s="3">
        <v>48032.1</v>
      </c>
      <c r="AH1745" s="3">
        <v>0</v>
      </c>
      <c r="AI1745" s="3">
        <v>402493.91</v>
      </c>
      <c r="AJ1745" s="3">
        <v>0</v>
      </c>
      <c r="AK1745" s="3">
        <v>450526.01</v>
      </c>
      <c r="AL1745" s="43" t="s">
        <v>2294</v>
      </c>
    </row>
    <row r="1746" spans="1:38" ht="30" hidden="1" x14ac:dyDescent="0.25">
      <c r="A1746" s="47">
        <v>122004</v>
      </c>
      <c r="B1746" s="48">
        <v>3</v>
      </c>
      <c r="C1746" s="49" t="s">
        <v>31</v>
      </c>
      <c r="D1746" s="50">
        <v>42142</v>
      </c>
      <c r="E1746" s="49" t="s">
        <v>2290</v>
      </c>
      <c r="F1746" s="50">
        <v>44215</v>
      </c>
      <c r="G1746" s="49" t="s">
        <v>75</v>
      </c>
      <c r="H1746" s="51" t="s">
        <v>437</v>
      </c>
      <c r="I1746" s="49" t="s">
        <v>1690</v>
      </c>
      <c r="J1746" s="49" t="s">
        <v>116</v>
      </c>
      <c r="K1746" s="49"/>
      <c r="L1746" s="52" t="s">
        <v>116</v>
      </c>
      <c r="M1746" s="51" t="s">
        <v>2295</v>
      </c>
      <c r="N1746" s="51" t="s">
        <v>2296</v>
      </c>
      <c r="O1746" s="49" t="s">
        <v>60</v>
      </c>
      <c r="P1746" s="51" t="s">
        <v>67</v>
      </c>
      <c r="Q1746" s="51"/>
      <c r="R1746" s="111"/>
      <c r="S1746" s="111"/>
      <c r="T1746" s="120"/>
      <c r="U1746" s="53">
        <v>0.95</v>
      </c>
      <c r="V1746" s="52"/>
      <c r="W1746" s="49"/>
      <c r="X1746" s="52" t="s">
        <v>43</v>
      </c>
      <c r="Y1746" s="49" t="s">
        <v>140</v>
      </c>
      <c r="Z1746" s="112" t="s">
        <v>20460</v>
      </c>
      <c r="AA1746" s="51"/>
      <c r="AB1746" s="54">
        <v>-4491.1499999999996</v>
      </c>
      <c r="AC1746" s="54">
        <v>0</v>
      </c>
      <c r="AD1746" s="54">
        <v>24491.15</v>
      </c>
      <c r="AE1746" s="54">
        <v>0</v>
      </c>
      <c r="AF1746" s="3">
        <f>SUM(Table2[[#This Row],[PE 2021 Obligations]],Table2[[#This Row],[ROW 2021 Obligations]],Table2[[#This Row],[Construction 2021 Obligations]],Table2[[#This Row],[Paving 2021 Obligations]])</f>
        <v>20000</v>
      </c>
      <c r="AG1746" s="54">
        <v>155335.17000000001</v>
      </c>
      <c r="AH1746" s="54">
        <v>0</v>
      </c>
      <c r="AI1746" s="54">
        <v>1053727.06</v>
      </c>
      <c r="AJ1746" s="54">
        <v>0</v>
      </c>
      <c r="AK1746" s="54">
        <v>1209062.23</v>
      </c>
      <c r="AL1746" s="49" t="s">
        <v>2297</v>
      </c>
    </row>
    <row r="1747" spans="1:38" ht="45" hidden="1" x14ac:dyDescent="0.25">
      <c r="A1747" s="13">
        <v>122006</v>
      </c>
      <c r="B1747" s="15">
        <v>3</v>
      </c>
      <c r="C1747" s="43" t="s">
        <v>31</v>
      </c>
      <c r="D1747" s="44">
        <v>42142</v>
      </c>
      <c r="E1747" s="43" t="s">
        <v>2290</v>
      </c>
      <c r="F1747" s="44">
        <v>44361</v>
      </c>
      <c r="G1747" s="43" t="s">
        <v>1124</v>
      </c>
      <c r="H1747" s="45" t="s">
        <v>362</v>
      </c>
      <c r="I1747" s="43" t="s">
        <v>2045</v>
      </c>
      <c r="J1747" s="43" t="s">
        <v>116</v>
      </c>
      <c r="K1747" s="43"/>
      <c r="L1747" s="46" t="s">
        <v>116</v>
      </c>
      <c r="M1747" s="45" t="s">
        <v>2298</v>
      </c>
      <c r="N1747" s="45" t="s">
        <v>2299</v>
      </c>
      <c r="O1747" s="43" t="s">
        <v>60</v>
      </c>
      <c r="P1747" s="45" t="s">
        <v>67</v>
      </c>
      <c r="Q1747" s="45"/>
      <c r="R1747" s="112"/>
      <c r="S1747" s="112"/>
      <c r="T1747" s="59"/>
      <c r="U1747" s="10">
        <v>1.6639999999999999</v>
      </c>
      <c r="V1747" s="44">
        <v>44477</v>
      </c>
      <c r="W1747" s="43"/>
      <c r="X1747" s="46" t="s">
        <v>43</v>
      </c>
      <c r="Y1747" s="43" t="s">
        <v>140</v>
      </c>
      <c r="Z1747" s="127" t="s">
        <v>20460</v>
      </c>
      <c r="AA1747" s="45"/>
      <c r="AB1747" s="3">
        <v>0</v>
      </c>
      <c r="AC1747" s="3">
        <v>0</v>
      </c>
      <c r="AD1747" s="3">
        <v>-1496376</v>
      </c>
      <c r="AE1747" s="3">
        <v>0</v>
      </c>
      <c r="AF1747" s="3">
        <f>SUM(Table2[[#This Row],[PE 2021 Obligations]],Table2[[#This Row],[ROW 2021 Obligations]],Table2[[#This Row],[Construction 2021 Obligations]],Table2[[#This Row],[Paving 2021 Obligations]])</f>
        <v>-1496376</v>
      </c>
      <c r="AG1747" s="3">
        <v>84911.63</v>
      </c>
      <c r="AH1747" s="3">
        <v>0</v>
      </c>
      <c r="AI1747" s="3">
        <v>0</v>
      </c>
      <c r="AJ1747" s="3">
        <v>0</v>
      </c>
      <c r="AK1747" s="3">
        <v>84911.63</v>
      </c>
      <c r="AL1747" s="43" t="s">
        <v>2300</v>
      </c>
    </row>
    <row r="1748" spans="1:38" ht="60" hidden="1" x14ac:dyDescent="0.25">
      <c r="A1748" s="47">
        <v>122008</v>
      </c>
      <c r="B1748" s="48">
        <v>4</v>
      </c>
      <c r="C1748" s="49" t="s">
        <v>73</v>
      </c>
      <c r="D1748" s="50">
        <v>42142</v>
      </c>
      <c r="E1748" s="49" t="s">
        <v>2290</v>
      </c>
      <c r="F1748" s="50">
        <v>44215</v>
      </c>
      <c r="G1748" s="49" t="s">
        <v>75</v>
      </c>
      <c r="H1748" s="51" t="s">
        <v>126</v>
      </c>
      <c r="I1748" s="49" t="s">
        <v>177</v>
      </c>
      <c r="J1748" s="49" t="s">
        <v>116</v>
      </c>
      <c r="K1748" s="49"/>
      <c r="L1748" s="52" t="s">
        <v>116</v>
      </c>
      <c r="M1748" s="51" t="s">
        <v>2301</v>
      </c>
      <c r="N1748" s="51" t="s">
        <v>2302</v>
      </c>
      <c r="O1748" s="49" t="s">
        <v>60</v>
      </c>
      <c r="P1748" s="51" t="s">
        <v>67</v>
      </c>
      <c r="Q1748" s="51"/>
      <c r="R1748" s="111"/>
      <c r="S1748" s="111"/>
      <c r="T1748" s="120"/>
      <c r="U1748" s="53">
        <v>0.11</v>
      </c>
      <c r="V1748" s="52"/>
      <c r="W1748" s="49"/>
      <c r="X1748" s="52" t="s">
        <v>43</v>
      </c>
      <c r="Y1748" s="49" t="s">
        <v>140</v>
      </c>
      <c r="Z1748" s="112" t="s">
        <v>20460</v>
      </c>
      <c r="AA1748" s="51"/>
      <c r="AB1748" s="54">
        <v>256000</v>
      </c>
      <c r="AC1748" s="54">
        <v>0</v>
      </c>
      <c r="AD1748" s="54">
        <v>0</v>
      </c>
      <c r="AE1748" s="54">
        <v>0</v>
      </c>
      <c r="AF1748" s="3">
        <f>SUM(Table2[[#This Row],[PE 2021 Obligations]],Table2[[#This Row],[ROW 2021 Obligations]],Table2[[#This Row],[Construction 2021 Obligations]],Table2[[#This Row],[Paving 2021 Obligations]])</f>
        <v>256000</v>
      </c>
      <c r="AG1748" s="54">
        <v>471000</v>
      </c>
      <c r="AH1748" s="54">
        <v>0</v>
      </c>
      <c r="AI1748" s="54">
        <v>0</v>
      </c>
      <c r="AJ1748" s="54">
        <v>0</v>
      </c>
      <c r="AK1748" s="54">
        <v>471000</v>
      </c>
      <c r="AL1748" s="49" t="s">
        <v>2303</v>
      </c>
    </row>
    <row r="1749" spans="1:38" ht="180" hidden="1" x14ac:dyDescent="0.25">
      <c r="A1749" s="13">
        <v>122121</v>
      </c>
      <c r="B1749" s="15">
        <v>3</v>
      </c>
      <c r="C1749" s="43" t="s">
        <v>73</v>
      </c>
      <c r="D1749" s="44">
        <v>42160</v>
      </c>
      <c r="E1749" s="43" t="s">
        <v>1530</v>
      </c>
      <c r="F1749" s="44">
        <v>44215</v>
      </c>
      <c r="G1749" s="43" t="s">
        <v>75</v>
      </c>
      <c r="H1749" s="45" t="s">
        <v>173</v>
      </c>
      <c r="I1749" s="43" t="s">
        <v>468</v>
      </c>
      <c r="J1749" s="43" t="s">
        <v>116</v>
      </c>
      <c r="K1749" s="43"/>
      <c r="L1749" s="46" t="s">
        <v>116</v>
      </c>
      <c r="M1749" s="45" t="s">
        <v>2304</v>
      </c>
      <c r="N1749" s="45" t="s">
        <v>2305</v>
      </c>
      <c r="O1749" s="43" t="s">
        <v>60</v>
      </c>
      <c r="P1749" s="45" t="s">
        <v>67</v>
      </c>
      <c r="Q1749" s="45"/>
      <c r="R1749" s="112"/>
      <c r="S1749" s="112"/>
      <c r="T1749" s="59"/>
      <c r="U1749" s="10">
        <v>0.24</v>
      </c>
      <c r="V1749" s="46"/>
      <c r="W1749" s="43"/>
      <c r="X1749" s="46" t="s">
        <v>43</v>
      </c>
      <c r="Y1749" s="43" t="s">
        <v>140</v>
      </c>
      <c r="Z1749" s="127" t="s">
        <v>20460</v>
      </c>
      <c r="AA1749" s="45"/>
      <c r="AB1749" s="3">
        <v>3600</v>
      </c>
      <c r="AC1749" s="3">
        <v>0</v>
      </c>
      <c r="AD1749" s="3">
        <v>149468</v>
      </c>
      <c r="AE1749" s="3">
        <v>0</v>
      </c>
      <c r="AF1749" s="3">
        <f>SUM(Table2[[#This Row],[PE 2021 Obligations]],Table2[[#This Row],[ROW 2021 Obligations]],Table2[[#This Row],[Construction 2021 Obligations]],Table2[[#This Row],[Paving 2021 Obligations]])</f>
        <v>153068</v>
      </c>
      <c r="AG1749" s="3">
        <v>37650</v>
      </c>
      <c r="AH1749" s="3">
        <v>0</v>
      </c>
      <c r="AI1749" s="3">
        <v>891907</v>
      </c>
      <c r="AJ1749" s="3">
        <v>0</v>
      </c>
      <c r="AK1749" s="3">
        <v>929557</v>
      </c>
      <c r="AL1749" s="43" t="s">
        <v>2306</v>
      </c>
    </row>
    <row r="1750" spans="1:38" ht="60" hidden="1" x14ac:dyDescent="0.25">
      <c r="A1750" s="47">
        <v>122148</v>
      </c>
      <c r="B1750" s="48">
        <v>4</v>
      </c>
      <c r="C1750" s="49" t="s">
        <v>73</v>
      </c>
      <c r="D1750" s="50">
        <v>42177</v>
      </c>
      <c r="E1750" s="49" t="s">
        <v>2316</v>
      </c>
      <c r="F1750" s="50">
        <v>44215</v>
      </c>
      <c r="G1750" s="49" t="s">
        <v>75</v>
      </c>
      <c r="H1750" s="51" t="s">
        <v>126</v>
      </c>
      <c r="I1750" s="49" t="s">
        <v>468</v>
      </c>
      <c r="J1750" s="49" t="s">
        <v>116</v>
      </c>
      <c r="K1750" s="49"/>
      <c r="L1750" s="52" t="s">
        <v>116</v>
      </c>
      <c r="M1750" s="51" t="s">
        <v>2317</v>
      </c>
      <c r="N1750" s="51" t="s">
        <v>2318</v>
      </c>
      <c r="O1750" s="49" t="s">
        <v>60</v>
      </c>
      <c r="P1750" s="51" t="s">
        <v>1434</v>
      </c>
      <c r="Q1750" s="51"/>
      <c r="R1750" s="111"/>
      <c r="S1750" s="111"/>
      <c r="T1750" s="120"/>
      <c r="U1750" s="53">
        <v>0.49</v>
      </c>
      <c r="V1750" s="52"/>
      <c r="W1750" s="49"/>
      <c r="X1750" s="52" t="s">
        <v>43</v>
      </c>
      <c r="Y1750" s="49" t="s">
        <v>78</v>
      </c>
      <c r="Z1750" s="127" t="s">
        <v>20461</v>
      </c>
      <c r="AA1750" s="51"/>
      <c r="AB1750" s="54">
        <v>36670</v>
      </c>
      <c r="AC1750" s="54">
        <v>0</v>
      </c>
      <c r="AD1750" s="54">
        <v>0</v>
      </c>
      <c r="AE1750" s="54">
        <v>0</v>
      </c>
      <c r="AF1750" s="3">
        <f>SUM(Table2[[#This Row],[PE 2021 Obligations]],Table2[[#This Row],[ROW 2021 Obligations]],Table2[[#This Row],[Construction 2021 Obligations]],Table2[[#This Row],[Paving 2021 Obligations]])</f>
        <v>36670</v>
      </c>
      <c r="AG1750" s="54">
        <v>66670</v>
      </c>
      <c r="AH1750" s="54">
        <v>0</v>
      </c>
      <c r="AI1750" s="54">
        <v>0</v>
      </c>
      <c r="AJ1750" s="54">
        <v>0</v>
      </c>
      <c r="AK1750" s="54">
        <v>66670</v>
      </c>
      <c r="AL1750" s="49" t="s">
        <v>2319</v>
      </c>
    </row>
    <row r="1751" spans="1:38" ht="60" hidden="1" x14ac:dyDescent="0.25">
      <c r="A1751" s="47">
        <v>122237</v>
      </c>
      <c r="B1751" s="48">
        <v>1</v>
      </c>
      <c r="C1751" s="49" t="s">
        <v>73</v>
      </c>
      <c r="D1751" s="50">
        <v>42207</v>
      </c>
      <c r="E1751" s="49" t="s">
        <v>1843</v>
      </c>
      <c r="F1751" s="50">
        <v>44215</v>
      </c>
      <c r="G1751" s="49" t="s">
        <v>75</v>
      </c>
      <c r="H1751" s="51" t="s">
        <v>417</v>
      </c>
      <c r="I1751" s="49"/>
      <c r="J1751" s="49"/>
      <c r="K1751" s="49"/>
      <c r="L1751" s="52"/>
      <c r="M1751" s="51" t="s">
        <v>2324</v>
      </c>
      <c r="N1751" s="51" t="s">
        <v>2325</v>
      </c>
      <c r="O1751" s="49" t="s">
        <v>60</v>
      </c>
      <c r="P1751" s="51" t="s">
        <v>67</v>
      </c>
      <c r="Q1751" s="51"/>
      <c r="R1751" s="111"/>
      <c r="S1751" s="111"/>
      <c r="T1751" s="120"/>
      <c r="U1751" s="53">
        <v>0.12</v>
      </c>
      <c r="V1751" s="52"/>
      <c r="W1751" s="49"/>
      <c r="X1751" s="52" t="s">
        <v>43</v>
      </c>
      <c r="Y1751" s="49" t="s">
        <v>44</v>
      </c>
      <c r="Z1751" s="111" t="s">
        <v>20458</v>
      </c>
      <c r="AA1751" s="51"/>
      <c r="AB1751" s="54">
        <v>10000</v>
      </c>
      <c r="AC1751" s="54">
        <v>0</v>
      </c>
      <c r="AD1751" s="54">
        <v>0</v>
      </c>
      <c r="AE1751" s="54">
        <v>0</v>
      </c>
      <c r="AF1751" s="3">
        <f>SUM(Table2[[#This Row],[PE 2021 Obligations]],Table2[[#This Row],[ROW 2021 Obligations]],Table2[[#This Row],[Construction 2021 Obligations]],Table2[[#This Row],[Paving 2021 Obligations]])</f>
        <v>10000</v>
      </c>
      <c r="AG1751" s="54">
        <v>28968</v>
      </c>
      <c r="AH1751" s="54">
        <v>0</v>
      </c>
      <c r="AI1751" s="54">
        <v>0</v>
      </c>
      <c r="AJ1751" s="54">
        <v>0</v>
      </c>
      <c r="AK1751" s="54">
        <v>28968</v>
      </c>
      <c r="AL1751" s="49" t="s">
        <v>2326</v>
      </c>
    </row>
    <row r="1752" spans="1:38" ht="30" hidden="1" x14ac:dyDescent="0.25">
      <c r="A1752" s="47">
        <v>122439</v>
      </c>
      <c r="B1752" s="48">
        <v>3</v>
      </c>
      <c r="C1752" s="49" t="s">
        <v>47</v>
      </c>
      <c r="D1752" s="50">
        <v>42237</v>
      </c>
      <c r="E1752" s="49" t="s">
        <v>728</v>
      </c>
      <c r="F1752" s="50">
        <v>43677</v>
      </c>
      <c r="G1752" s="49" t="s">
        <v>103</v>
      </c>
      <c r="H1752" s="51" t="s">
        <v>98</v>
      </c>
      <c r="I1752" s="49" t="s">
        <v>2338</v>
      </c>
      <c r="J1752" s="49" t="s">
        <v>116</v>
      </c>
      <c r="K1752" s="49"/>
      <c r="L1752" s="52" t="s">
        <v>116</v>
      </c>
      <c r="M1752" s="51" t="s">
        <v>2339</v>
      </c>
      <c r="N1752" s="51"/>
      <c r="O1752" s="49" t="s">
        <v>632</v>
      </c>
      <c r="P1752" s="51" t="s">
        <v>453</v>
      </c>
      <c r="Q1752" s="51"/>
      <c r="R1752" s="111"/>
      <c r="S1752" s="111"/>
      <c r="T1752" s="120"/>
      <c r="U1752" s="53">
        <v>5</v>
      </c>
      <c r="V1752" s="50">
        <v>43441</v>
      </c>
      <c r="W1752" s="49"/>
      <c r="X1752" s="52" t="s">
        <v>43</v>
      </c>
      <c r="Y1752" s="49" t="s">
        <v>140</v>
      </c>
      <c r="Z1752" s="112" t="s">
        <v>20460</v>
      </c>
      <c r="AA1752" s="51"/>
      <c r="AB1752" s="54">
        <v>-12852.64</v>
      </c>
      <c r="AC1752" s="54">
        <v>0</v>
      </c>
      <c r="AD1752" s="54">
        <v>17997.05</v>
      </c>
      <c r="AE1752" s="54">
        <v>0</v>
      </c>
      <c r="AF1752" s="3">
        <f>SUM(Table2[[#This Row],[PE 2021 Obligations]],Table2[[#This Row],[ROW 2021 Obligations]],Table2[[#This Row],[Construction 2021 Obligations]],Table2[[#This Row],[Paving 2021 Obligations]])</f>
        <v>5144.41</v>
      </c>
      <c r="AG1752" s="54">
        <v>32147.360000000001</v>
      </c>
      <c r="AH1752" s="54">
        <v>0</v>
      </c>
      <c r="AI1752" s="54">
        <v>74957.05</v>
      </c>
      <c r="AJ1752" s="54">
        <v>0</v>
      </c>
      <c r="AK1752" s="54">
        <v>107104.41</v>
      </c>
      <c r="AL1752" s="49" t="s">
        <v>2340</v>
      </c>
    </row>
    <row r="1753" spans="1:38" ht="60" hidden="1" x14ac:dyDescent="0.25">
      <c r="A1753" s="13">
        <v>122610</v>
      </c>
      <c r="B1753" s="15">
        <v>1</v>
      </c>
      <c r="C1753" s="43" t="s">
        <v>31</v>
      </c>
      <c r="D1753" s="44">
        <v>42248</v>
      </c>
      <c r="E1753" s="43" t="s">
        <v>2154</v>
      </c>
      <c r="F1753" s="44">
        <v>44225</v>
      </c>
      <c r="G1753" s="43" t="s">
        <v>74</v>
      </c>
      <c r="H1753" s="45" t="s">
        <v>337</v>
      </c>
      <c r="I1753" s="43"/>
      <c r="J1753" s="43"/>
      <c r="K1753" s="43"/>
      <c r="L1753" s="46"/>
      <c r="M1753" s="45" t="s">
        <v>2361</v>
      </c>
      <c r="N1753" s="45" t="s">
        <v>2362</v>
      </c>
      <c r="O1753" s="43" t="s">
        <v>60</v>
      </c>
      <c r="P1753" s="45" t="s">
        <v>2212</v>
      </c>
      <c r="Q1753" s="45"/>
      <c r="R1753" s="112"/>
      <c r="S1753" s="112"/>
      <c r="T1753" s="59"/>
      <c r="U1753" s="10">
        <v>0</v>
      </c>
      <c r="V1753" s="46"/>
      <c r="W1753" s="43"/>
      <c r="X1753" s="46" t="s">
        <v>43</v>
      </c>
      <c r="Y1753" s="43" t="s">
        <v>78</v>
      </c>
      <c r="Z1753" s="116" t="s">
        <v>20458</v>
      </c>
      <c r="AA1753" s="45"/>
      <c r="AB1753" s="3">
        <v>500</v>
      </c>
      <c r="AC1753" s="3">
        <v>0</v>
      </c>
      <c r="AD1753" s="3">
        <v>988036</v>
      </c>
      <c r="AE1753" s="3">
        <v>0</v>
      </c>
      <c r="AF1753" s="3">
        <f>SUM(Table2[[#This Row],[PE 2021 Obligations]],Table2[[#This Row],[ROW 2021 Obligations]],Table2[[#This Row],[Construction 2021 Obligations]],Table2[[#This Row],[Paving 2021 Obligations]])</f>
        <v>988536</v>
      </c>
      <c r="AG1753" s="3">
        <v>109600</v>
      </c>
      <c r="AH1753" s="3">
        <v>0</v>
      </c>
      <c r="AI1753" s="3">
        <v>988036</v>
      </c>
      <c r="AJ1753" s="3">
        <v>0</v>
      </c>
      <c r="AK1753" s="3">
        <v>1097636</v>
      </c>
      <c r="AL1753" s="43" t="s">
        <v>2363</v>
      </c>
    </row>
    <row r="1754" spans="1:38" ht="30" hidden="1" x14ac:dyDescent="0.25">
      <c r="A1754" s="47">
        <v>122689</v>
      </c>
      <c r="B1754" s="48">
        <v>1</v>
      </c>
      <c r="C1754" s="49" t="s">
        <v>47</v>
      </c>
      <c r="D1754" s="50">
        <v>42265</v>
      </c>
      <c r="E1754" s="49" t="s">
        <v>2240</v>
      </c>
      <c r="F1754" s="50">
        <v>43844</v>
      </c>
      <c r="G1754" s="49" t="s">
        <v>103</v>
      </c>
      <c r="H1754" s="51" t="s">
        <v>34</v>
      </c>
      <c r="I1754" s="49" t="s">
        <v>2373</v>
      </c>
      <c r="J1754" s="49"/>
      <c r="K1754" s="49" t="s">
        <v>2374</v>
      </c>
      <c r="L1754" s="52" t="s">
        <v>37</v>
      </c>
      <c r="M1754" s="51" t="s">
        <v>2375</v>
      </c>
      <c r="N1754" s="51" t="s">
        <v>2376</v>
      </c>
      <c r="O1754" s="49" t="s">
        <v>1139</v>
      </c>
      <c r="P1754" s="51" t="s">
        <v>1140</v>
      </c>
      <c r="Q1754" s="51"/>
      <c r="R1754" s="111"/>
      <c r="S1754" s="111"/>
      <c r="T1754" s="120"/>
      <c r="U1754" s="53">
        <v>0.01</v>
      </c>
      <c r="V1754" s="52"/>
      <c r="W1754" s="49"/>
      <c r="X1754" s="52" t="s">
        <v>43</v>
      </c>
      <c r="Y1754" s="49" t="s">
        <v>44</v>
      </c>
      <c r="Z1754" s="111" t="s">
        <v>20458</v>
      </c>
      <c r="AA1754" s="51"/>
      <c r="AB1754" s="54">
        <v>-5128.41</v>
      </c>
      <c r="AC1754" s="54">
        <v>0</v>
      </c>
      <c r="AD1754" s="54">
        <v>6208.43</v>
      </c>
      <c r="AE1754" s="54">
        <v>0</v>
      </c>
      <c r="AF1754" s="3">
        <f>SUM(Table2[[#This Row],[PE 2021 Obligations]],Table2[[#This Row],[ROW 2021 Obligations]],Table2[[#This Row],[Construction 2021 Obligations]],Table2[[#This Row],[Paving 2021 Obligations]])</f>
        <v>1080.0200000000004</v>
      </c>
      <c r="AG1754" s="54">
        <v>9871.59</v>
      </c>
      <c r="AH1754" s="54">
        <v>0</v>
      </c>
      <c r="AI1754" s="54">
        <v>271933.43</v>
      </c>
      <c r="AJ1754" s="54">
        <v>0</v>
      </c>
      <c r="AK1754" s="54">
        <v>281805.02</v>
      </c>
      <c r="AL1754" s="49" t="s">
        <v>2377</v>
      </c>
    </row>
    <row r="1755" spans="1:38" hidden="1" x14ac:dyDescent="0.25">
      <c r="A1755" s="47">
        <v>123026.03</v>
      </c>
      <c r="B1755" s="48">
        <v>3</v>
      </c>
      <c r="C1755" s="49" t="s">
        <v>31</v>
      </c>
      <c r="D1755" s="50">
        <v>43852</v>
      </c>
      <c r="E1755" s="49" t="s">
        <v>486</v>
      </c>
      <c r="F1755" s="50">
        <v>44279</v>
      </c>
      <c r="G1755" s="49" t="s">
        <v>75</v>
      </c>
      <c r="H1755" s="51" t="s">
        <v>98</v>
      </c>
      <c r="I1755" s="49" t="s">
        <v>2381</v>
      </c>
      <c r="J1755" s="49" t="s">
        <v>148</v>
      </c>
      <c r="K1755" s="49"/>
      <c r="L1755" s="52" t="s">
        <v>149</v>
      </c>
      <c r="M1755" s="51" t="s">
        <v>2382</v>
      </c>
      <c r="N1755" s="51"/>
      <c r="O1755" s="49" t="s">
        <v>151</v>
      </c>
      <c r="P1755" s="51" t="s">
        <v>757</v>
      </c>
      <c r="Q1755" s="51"/>
      <c r="R1755" s="111"/>
      <c r="S1755" s="111"/>
      <c r="T1755" s="120"/>
      <c r="U1755" s="53">
        <v>7.6</v>
      </c>
      <c r="V1755" s="50">
        <v>43966</v>
      </c>
      <c r="W1755" s="49"/>
      <c r="X1755" s="52" t="s">
        <v>43</v>
      </c>
      <c r="Y1755" s="49"/>
      <c r="Z1755" s="112" t="s">
        <v>20457</v>
      </c>
      <c r="AA1755" s="51"/>
      <c r="AB1755" s="54">
        <v>0</v>
      </c>
      <c r="AC1755" s="54">
        <v>0</v>
      </c>
      <c r="AD1755" s="54">
        <v>125187</v>
      </c>
      <c r="AE1755" s="54">
        <v>0</v>
      </c>
      <c r="AF1755" s="3">
        <f>SUM(Table2[[#This Row],[PE 2021 Obligations]],Table2[[#This Row],[ROW 2021 Obligations]],Table2[[#This Row],[Construction 2021 Obligations]],Table2[[#This Row],[Paving 2021 Obligations]])</f>
        <v>125187</v>
      </c>
      <c r="AG1755" s="54">
        <v>0</v>
      </c>
      <c r="AH1755" s="54">
        <v>0</v>
      </c>
      <c r="AI1755" s="54">
        <v>125187</v>
      </c>
      <c r="AJ1755" s="54">
        <v>0</v>
      </c>
      <c r="AK1755" s="54">
        <v>125187</v>
      </c>
      <c r="AL1755" s="49" t="s">
        <v>2383</v>
      </c>
    </row>
    <row r="1756" spans="1:38" hidden="1" x14ac:dyDescent="0.25">
      <c r="A1756" s="13">
        <v>123026.04</v>
      </c>
      <c r="B1756" s="15">
        <v>3</v>
      </c>
      <c r="C1756" s="43" t="s">
        <v>31</v>
      </c>
      <c r="D1756" s="44">
        <v>44006</v>
      </c>
      <c r="E1756" s="43" t="s">
        <v>486</v>
      </c>
      <c r="F1756" s="44">
        <v>44279</v>
      </c>
      <c r="G1756" s="43" t="s">
        <v>75</v>
      </c>
      <c r="H1756" s="45" t="s">
        <v>98</v>
      </c>
      <c r="I1756" s="43" t="s">
        <v>2381</v>
      </c>
      <c r="J1756" s="43" t="s">
        <v>148</v>
      </c>
      <c r="K1756" s="43"/>
      <c r="L1756" s="46" t="s">
        <v>149</v>
      </c>
      <c r="M1756" s="45" t="s">
        <v>2384</v>
      </c>
      <c r="N1756" s="45"/>
      <c r="O1756" s="43" t="s">
        <v>151</v>
      </c>
      <c r="P1756" s="45" t="s">
        <v>757</v>
      </c>
      <c r="Q1756" s="45"/>
      <c r="R1756" s="112"/>
      <c r="S1756" s="112"/>
      <c r="T1756" s="59"/>
      <c r="U1756" s="10">
        <v>7.6</v>
      </c>
      <c r="V1756" s="44">
        <v>44141</v>
      </c>
      <c r="W1756" s="43"/>
      <c r="X1756" s="46" t="s">
        <v>43</v>
      </c>
      <c r="Y1756" s="43"/>
      <c r="Z1756" s="112" t="s">
        <v>20457</v>
      </c>
      <c r="AA1756" s="45"/>
      <c r="AB1756" s="3">
        <v>0</v>
      </c>
      <c r="AC1756" s="3">
        <v>0</v>
      </c>
      <c r="AD1756" s="3">
        <v>231982</v>
      </c>
      <c r="AE1756" s="3">
        <v>0</v>
      </c>
      <c r="AF1756" s="3">
        <f>SUM(Table2[[#This Row],[PE 2021 Obligations]],Table2[[#This Row],[ROW 2021 Obligations]],Table2[[#This Row],[Construction 2021 Obligations]],Table2[[#This Row],[Paving 2021 Obligations]])</f>
        <v>231982</v>
      </c>
      <c r="AG1756" s="3">
        <v>0</v>
      </c>
      <c r="AH1756" s="3">
        <v>0</v>
      </c>
      <c r="AI1756" s="3">
        <v>231982</v>
      </c>
      <c r="AJ1756" s="3">
        <v>0</v>
      </c>
      <c r="AK1756" s="3">
        <v>231982</v>
      </c>
      <c r="AL1756" s="43" t="s">
        <v>2385</v>
      </c>
    </row>
    <row r="1757" spans="1:38" hidden="1" x14ac:dyDescent="0.25">
      <c r="A1757" s="47">
        <v>123027.05</v>
      </c>
      <c r="B1757" s="48">
        <v>3</v>
      </c>
      <c r="C1757" s="49" t="s">
        <v>31</v>
      </c>
      <c r="D1757" s="50">
        <v>44006</v>
      </c>
      <c r="E1757" s="49" t="s">
        <v>486</v>
      </c>
      <c r="F1757" s="50">
        <v>44279</v>
      </c>
      <c r="G1757" s="49" t="s">
        <v>75</v>
      </c>
      <c r="H1757" s="51" t="s">
        <v>425</v>
      </c>
      <c r="I1757" s="49" t="s">
        <v>116</v>
      </c>
      <c r="J1757" s="49" t="s">
        <v>116</v>
      </c>
      <c r="K1757" s="49"/>
      <c r="L1757" s="52" t="s">
        <v>116</v>
      </c>
      <c r="M1757" s="51" t="s">
        <v>2386</v>
      </c>
      <c r="N1757" s="51"/>
      <c r="O1757" s="49" t="s">
        <v>151</v>
      </c>
      <c r="P1757" s="51" t="s">
        <v>757</v>
      </c>
      <c r="Q1757" s="51"/>
      <c r="R1757" s="111"/>
      <c r="S1757" s="111"/>
      <c r="T1757" s="120"/>
      <c r="U1757" s="53">
        <v>137.43</v>
      </c>
      <c r="V1757" s="50">
        <v>44141</v>
      </c>
      <c r="W1757" s="49"/>
      <c r="X1757" s="52" t="s">
        <v>43</v>
      </c>
      <c r="Y1757" s="49"/>
      <c r="Z1757" s="112" t="s">
        <v>20461</v>
      </c>
      <c r="AA1757" s="51"/>
      <c r="AB1757" s="54">
        <v>0</v>
      </c>
      <c r="AC1757" s="54">
        <v>0</v>
      </c>
      <c r="AD1757" s="54">
        <v>107368</v>
      </c>
      <c r="AE1757" s="54">
        <v>0</v>
      </c>
      <c r="AF1757" s="3">
        <f>SUM(Table2[[#This Row],[PE 2021 Obligations]],Table2[[#This Row],[ROW 2021 Obligations]],Table2[[#This Row],[Construction 2021 Obligations]],Table2[[#This Row],[Paving 2021 Obligations]])</f>
        <v>107368</v>
      </c>
      <c r="AG1757" s="54">
        <v>0</v>
      </c>
      <c r="AH1757" s="54">
        <v>0</v>
      </c>
      <c r="AI1757" s="54">
        <v>107368</v>
      </c>
      <c r="AJ1757" s="54">
        <v>0</v>
      </c>
      <c r="AK1757" s="54">
        <v>107368</v>
      </c>
      <c r="AL1757" s="49" t="s">
        <v>2387</v>
      </c>
    </row>
    <row r="1758" spans="1:38" ht="60" hidden="1" x14ac:dyDescent="0.25">
      <c r="A1758" s="13">
        <v>123030.01</v>
      </c>
      <c r="B1758" s="15">
        <v>4</v>
      </c>
      <c r="C1758" s="43" t="s">
        <v>73</v>
      </c>
      <c r="D1758" s="44">
        <v>42289</v>
      </c>
      <c r="E1758" s="43" t="s">
        <v>1884</v>
      </c>
      <c r="F1758" s="44">
        <v>44215</v>
      </c>
      <c r="G1758" s="43" t="s">
        <v>75</v>
      </c>
      <c r="H1758" s="45" t="s">
        <v>126</v>
      </c>
      <c r="I1758" s="43"/>
      <c r="J1758" s="43"/>
      <c r="K1758" s="43"/>
      <c r="L1758" s="46"/>
      <c r="M1758" s="45" t="s">
        <v>2388</v>
      </c>
      <c r="N1758" s="45" t="s">
        <v>2389</v>
      </c>
      <c r="O1758" s="43" t="s">
        <v>60</v>
      </c>
      <c r="P1758" s="45" t="s">
        <v>1444</v>
      </c>
      <c r="Q1758" s="45"/>
      <c r="R1758" s="112"/>
      <c r="S1758" s="112"/>
      <c r="T1758" s="59"/>
      <c r="U1758" s="56" t="s">
        <v>32</v>
      </c>
      <c r="V1758" s="46"/>
      <c r="W1758" s="43"/>
      <c r="X1758" s="46" t="s">
        <v>43</v>
      </c>
      <c r="Y1758" s="43"/>
      <c r="Z1758" s="111" t="s">
        <v>20458</v>
      </c>
      <c r="AA1758" s="45"/>
      <c r="AB1758" s="3">
        <v>-40000</v>
      </c>
      <c r="AC1758" s="3">
        <v>0</v>
      </c>
      <c r="AD1758" s="3">
        <v>0</v>
      </c>
      <c r="AE1758" s="3">
        <v>0</v>
      </c>
      <c r="AF1758" s="3">
        <f>SUM(Table2[[#This Row],[PE 2021 Obligations]],Table2[[#This Row],[ROW 2021 Obligations]],Table2[[#This Row],[Construction 2021 Obligations]],Table2[[#This Row],[Paving 2021 Obligations]])</f>
        <v>-40000</v>
      </c>
      <c r="AG1758" s="3">
        <v>241692</v>
      </c>
      <c r="AH1758" s="3">
        <v>0</v>
      </c>
      <c r="AI1758" s="3">
        <v>0</v>
      </c>
      <c r="AJ1758" s="3">
        <v>0</v>
      </c>
      <c r="AK1758" s="3">
        <v>241692</v>
      </c>
      <c r="AL1758" s="43"/>
    </row>
    <row r="1759" spans="1:38" ht="45" hidden="1" x14ac:dyDescent="0.25">
      <c r="A1759" s="47">
        <v>123030.02</v>
      </c>
      <c r="B1759" s="48">
        <v>4</v>
      </c>
      <c r="C1759" s="49" t="s">
        <v>73</v>
      </c>
      <c r="D1759" s="50">
        <v>42289</v>
      </c>
      <c r="E1759" s="49" t="s">
        <v>1884</v>
      </c>
      <c r="F1759" s="50">
        <v>44215</v>
      </c>
      <c r="G1759" s="49" t="s">
        <v>75</v>
      </c>
      <c r="H1759" s="51" t="s">
        <v>126</v>
      </c>
      <c r="I1759" s="49"/>
      <c r="J1759" s="49"/>
      <c r="K1759" s="49"/>
      <c r="L1759" s="52"/>
      <c r="M1759" s="51" t="s">
        <v>2390</v>
      </c>
      <c r="N1759" s="51" t="s">
        <v>2391</v>
      </c>
      <c r="O1759" s="49" t="s">
        <v>60</v>
      </c>
      <c r="P1759" s="51" t="s">
        <v>1444</v>
      </c>
      <c r="Q1759" s="51"/>
      <c r="R1759" s="111"/>
      <c r="S1759" s="111"/>
      <c r="T1759" s="120"/>
      <c r="U1759" s="55" t="s">
        <v>32</v>
      </c>
      <c r="V1759" s="52"/>
      <c r="W1759" s="49"/>
      <c r="X1759" s="52" t="s">
        <v>43</v>
      </c>
      <c r="Y1759" s="49"/>
      <c r="Z1759" s="111" t="s">
        <v>20458</v>
      </c>
      <c r="AA1759" s="51"/>
      <c r="AB1759" s="54">
        <v>40000</v>
      </c>
      <c r="AC1759" s="54">
        <v>0</v>
      </c>
      <c r="AD1759" s="54">
        <v>0</v>
      </c>
      <c r="AE1759" s="54">
        <v>0</v>
      </c>
      <c r="AF1759" s="3">
        <f>SUM(Table2[[#This Row],[PE 2021 Obligations]],Table2[[#This Row],[ROW 2021 Obligations]],Table2[[#This Row],[Construction 2021 Obligations]],Table2[[#This Row],[Paving 2021 Obligations]])</f>
        <v>40000</v>
      </c>
      <c r="AG1759" s="54">
        <v>450208</v>
      </c>
      <c r="AH1759" s="54">
        <v>0</v>
      </c>
      <c r="AI1759" s="54">
        <v>0</v>
      </c>
      <c r="AJ1759" s="54">
        <v>0</v>
      </c>
      <c r="AK1759" s="54">
        <v>450208</v>
      </c>
      <c r="AL1759" s="49" t="s">
        <v>2392</v>
      </c>
    </row>
    <row r="1760" spans="1:38" ht="90" hidden="1" x14ac:dyDescent="0.25">
      <c r="A1760" s="13">
        <v>123030.03</v>
      </c>
      <c r="B1760" s="15">
        <v>4</v>
      </c>
      <c r="C1760" s="43" t="s">
        <v>73</v>
      </c>
      <c r="D1760" s="44">
        <v>42289</v>
      </c>
      <c r="E1760" s="43" t="s">
        <v>1884</v>
      </c>
      <c r="F1760" s="44">
        <v>44215</v>
      </c>
      <c r="G1760" s="43" t="s">
        <v>75</v>
      </c>
      <c r="H1760" s="45" t="s">
        <v>126</v>
      </c>
      <c r="I1760" s="43"/>
      <c r="J1760" s="43"/>
      <c r="K1760" s="43"/>
      <c r="L1760" s="46"/>
      <c r="M1760" s="45" t="s">
        <v>2393</v>
      </c>
      <c r="N1760" s="45" t="s">
        <v>2394</v>
      </c>
      <c r="O1760" s="43" t="s">
        <v>60</v>
      </c>
      <c r="P1760" s="45" t="s">
        <v>100</v>
      </c>
      <c r="Q1760" s="45"/>
      <c r="R1760" s="112"/>
      <c r="S1760" s="112"/>
      <c r="T1760" s="59"/>
      <c r="U1760" s="10">
        <v>0</v>
      </c>
      <c r="V1760" s="46"/>
      <c r="W1760" s="43"/>
      <c r="X1760" s="46" t="s">
        <v>43</v>
      </c>
      <c r="Y1760" s="43" t="s">
        <v>78</v>
      </c>
      <c r="Z1760" s="111" t="s">
        <v>20458</v>
      </c>
      <c r="AA1760" s="45"/>
      <c r="AB1760" s="3">
        <v>0</v>
      </c>
      <c r="AC1760" s="3">
        <v>0</v>
      </c>
      <c r="AD1760" s="3">
        <v>1655464</v>
      </c>
      <c r="AE1760" s="3">
        <v>0</v>
      </c>
      <c r="AF1760" s="3">
        <f>SUM(Table2[[#This Row],[PE 2021 Obligations]],Table2[[#This Row],[ROW 2021 Obligations]],Table2[[#This Row],[Construction 2021 Obligations]],Table2[[#This Row],[Paving 2021 Obligations]])</f>
        <v>1655464</v>
      </c>
      <c r="AG1760" s="3">
        <v>232104</v>
      </c>
      <c r="AH1760" s="3">
        <v>0</v>
      </c>
      <c r="AI1760" s="3">
        <v>1655464</v>
      </c>
      <c r="AJ1760" s="3">
        <v>0</v>
      </c>
      <c r="AK1760" s="3">
        <v>1887568</v>
      </c>
      <c r="AL1760" s="43" t="s">
        <v>2395</v>
      </c>
    </row>
    <row r="1761" spans="1:38" ht="45" hidden="1" x14ac:dyDescent="0.25">
      <c r="A1761" s="47">
        <v>123102</v>
      </c>
      <c r="B1761" s="48">
        <v>4</v>
      </c>
      <c r="C1761" s="49" t="s">
        <v>31</v>
      </c>
      <c r="D1761" s="50">
        <v>42310</v>
      </c>
      <c r="E1761" s="49" t="s">
        <v>56</v>
      </c>
      <c r="F1761" s="50">
        <v>44215</v>
      </c>
      <c r="G1761" s="49" t="s">
        <v>75</v>
      </c>
      <c r="H1761" s="51" t="s">
        <v>298</v>
      </c>
      <c r="I1761" s="49"/>
      <c r="J1761" s="49"/>
      <c r="K1761" s="49" t="s">
        <v>2405</v>
      </c>
      <c r="L1761" s="52" t="s">
        <v>37</v>
      </c>
      <c r="M1761" s="51" t="s">
        <v>2406</v>
      </c>
      <c r="N1761" s="51" t="s">
        <v>2407</v>
      </c>
      <c r="O1761" s="49" t="s">
        <v>60</v>
      </c>
      <c r="P1761" s="51" t="s">
        <v>67</v>
      </c>
      <c r="Q1761" s="51"/>
      <c r="R1761" s="111"/>
      <c r="S1761" s="111"/>
      <c r="T1761" s="120"/>
      <c r="U1761" s="53">
        <v>0.19</v>
      </c>
      <c r="V1761" s="52"/>
      <c r="W1761" s="49"/>
      <c r="X1761" s="52" t="s">
        <v>43</v>
      </c>
      <c r="Y1761" s="49" t="s">
        <v>44</v>
      </c>
      <c r="Z1761" s="111" t="s">
        <v>20458</v>
      </c>
      <c r="AA1761" s="51"/>
      <c r="AB1761" s="54">
        <v>0</v>
      </c>
      <c r="AC1761" s="54">
        <v>0</v>
      </c>
      <c r="AD1761" s="54">
        <v>-25794</v>
      </c>
      <c r="AE1761" s="54">
        <v>0</v>
      </c>
      <c r="AF1761" s="3">
        <f>SUM(Table2[[#This Row],[PE 2021 Obligations]],Table2[[#This Row],[ROW 2021 Obligations]],Table2[[#This Row],[Construction 2021 Obligations]],Table2[[#This Row],[Paving 2021 Obligations]])</f>
        <v>-25794</v>
      </c>
      <c r="AG1761" s="54">
        <v>0</v>
      </c>
      <c r="AH1761" s="54">
        <v>0</v>
      </c>
      <c r="AI1761" s="54">
        <v>364065</v>
      </c>
      <c r="AJ1761" s="54">
        <v>0</v>
      </c>
      <c r="AK1761" s="54">
        <v>364065</v>
      </c>
      <c r="AL1761" s="49" t="s">
        <v>2408</v>
      </c>
    </row>
    <row r="1762" spans="1:38" ht="75" hidden="1" x14ac:dyDescent="0.25">
      <c r="A1762" s="47">
        <v>123188.01</v>
      </c>
      <c r="B1762" s="48">
        <v>4</v>
      </c>
      <c r="C1762" s="49" t="s">
        <v>47</v>
      </c>
      <c r="D1762" s="50">
        <v>42759</v>
      </c>
      <c r="E1762" s="49" t="s">
        <v>1884</v>
      </c>
      <c r="F1762" s="50">
        <v>43424</v>
      </c>
      <c r="G1762" s="49" t="s">
        <v>103</v>
      </c>
      <c r="H1762" s="51" t="s">
        <v>261</v>
      </c>
      <c r="I1762" s="49"/>
      <c r="J1762" s="49"/>
      <c r="K1762" s="49"/>
      <c r="L1762" s="52"/>
      <c r="M1762" s="51" t="s">
        <v>2420</v>
      </c>
      <c r="N1762" s="51" t="s">
        <v>2421</v>
      </c>
      <c r="O1762" s="49" t="s">
        <v>60</v>
      </c>
      <c r="P1762" s="51" t="s">
        <v>1420</v>
      </c>
      <c r="Q1762" s="51"/>
      <c r="R1762" s="111"/>
      <c r="S1762" s="111"/>
      <c r="T1762" s="120"/>
      <c r="U1762" s="53">
        <v>0</v>
      </c>
      <c r="V1762" s="52"/>
      <c r="W1762" s="49"/>
      <c r="X1762" s="52" t="s">
        <v>43</v>
      </c>
      <c r="Y1762" s="49"/>
      <c r="Z1762" s="111" t="s">
        <v>20458</v>
      </c>
      <c r="AA1762" s="51"/>
      <c r="AB1762" s="54">
        <v>96.59</v>
      </c>
      <c r="AC1762" s="54">
        <v>0</v>
      </c>
      <c r="AD1762" s="54">
        <v>0</v>
      </c>
      <c r="AE1762" s="54">
        <v>0</v>
      </c>
      <c r="AF1762" s="3">
        <f>SUM(Table2[[#This Row],[PE 2021 Obligations]],Table2[[#This Row],[ROW 2021 Obligations]],Table2[[#This Row],[Construction 2021 Obligations]],Table2[[#This Row],[Paving 2021 Obligations]])</f>
        <v>96.59</v>
      </c>
      <c r="AG1762" s="54">
        <v>60096.59</v>
      </c>
      <c r="AH1762" s="54">
        <v>0</v>
      </c>
      <c r="AI1762" s="54">
        <v>0</v>
      </c>
      <c r="AJ1762" s="54">
        <v>0</v>
      </c>
      <c r="AK1762" s="54">
        <v>60096.59</v>
      </c>
      <c r="AL1762" s="49"/>
    </row>
    <row r="1763" spans="1:38" ht="30" hidden="1" x14ac:dyDescent="0.25">
      <c r="A1763" s="47">
        <v>123212</v>
      </c>
      <c r="B1763" s="48">
        <v>4</v>
      </c>
      <c r="C1763" s="49" t="s">
        <v>73</v>
      </c>
      <c r="D1763" s="50">
        <v>42359</v>
      </c>
      <c r="E1763" s="49" t="s">
        <v>2240</v>
      </c>
      <c r="F1763" s="50">
        <v>44302</v>
      </c>
      <c r="G1763" s="49" t="s">
        <v>105</v>
      </c>
      <c r="H1763" s="51" t="s">
        <v>126</v>
      </c>
      <c r="I1763" s="49" t="s">
        <v>2426</v>
      </c>
      <c r="J1763" s="49"/>
      <c r="K1763" s="49" t="s">
        <v>2427</v>
      </c>
      <c r="L1763" s="52" t="s">
        <v>37</v>
      </c>
      <c r="M1763" s="51" t="s">
        <v>2428</v>
      </c>
      <c r="N1763" s="51" t="s">
        <v>2244</v>
      </c>
      <c r="O1763" s="49" t="s">
        <v>1139</v>
      </c>
      <c r="P1763" s="51" t="s">
        <v>1140</v>
      </c>
      <c r="Q1763" s="51"/>
      <c r="R1763" s="111"/>
      <c r="S1763" s="111"/>
      <c r="T1763" s="120"/>
      <c r="U1763" s="53">
        <v>0.01</v>
      </c>
      <c r="V1763" s="52"/>
      <c r="W1763" s="49"/>
      <c r="X1763" s="52" t="s">
        <v>43</v>
      </c>
      <c r="Y1763" s="49" t="s">
        <v>44</v>
      </c>
      <c r="Z1763" s="111" t="s">
        <v>20458</v>
      </c>
      <c r="AA1763" s="51"/>
      <c r="AB1763" s="54">
        <v>0</v>
      </c>
      <c r="AC1763" s="54">
        <v>311854</v>
      </c>
      <c r="AD1763" s="54">
        <v>0</v>
      </c>
      <c r="AE1763" s="54">
        <v>0</v>
      </c>
      <c r="AF1763" s="3">
        <f>SUM(Table2[[#This Row],[PE 2021 Obligations]],Table2[[#This Row],[ROW 2021 Obligations]],Table2[[#This Row],[Construction 2021 Obligations]],Table2[[#This Row],[Paving 2021 Obligations]])</f>
        <v>311854</v>
      </c>
      <c r="AG1763" s="54">
        <v>15000</v>
      </c>
      <c r="AH1763" s="54">
        <v>311854</v>
      </c>
      <c r="AI1763" s="54">
        <v>0</v>
      </c>
      <c r="AJ1763" s="54">
        <v>0</v>
      </c>
      <c r="AK1763" s="54">
        <v>326854</v>
      </c>
      <c r="AL1763" s="49"/>
    </row>
    <row r="1764" spans="1:38" ht="30" hidden="1" x14ac:dyDescent="0.25">
      <c r="A1764" s="13">
        <v>123221</v>
      </c>
      <c r="B1764" s="15">
        <v>3</v>
      </c>
      <c r="C1764" s="43" t="s">
        <v>73</v>
      </c>
      <c r="D1764" s="44">
        <v>42359</v>
      </c>
      <c r="E1764" s="43" t="s">
        <v>2240</v>
      </c>
      <c r="F1764" s="44">
        <v>43844</v>
      </c>
      <c r="G1764" s="43" t="s">
        <v>142</v>
      </c>
      <c r="H1764" s="45" t="s">
        <v>98</v>
      </c>
      <c r="I1764" s="43" t="s">
        <v>2429</v>
      </c>
      <c r="J1764" s="43"/>
      <c r="K1764" s="43" t="s">
        <v>2430</v>
      </c>
      <c r="L1764" s="46" t="s">
        <v>37</v>
      </c>
      <c r="M1764" s="45" t="s">
        <v>2431</v>
      </c>
      <c r="N1764" s="45" t="s">
        <v>2244</v>
      </c>
      <c r="O1764" s="43" t="s">
        <v>1139</v>
      </c>
      <c r="P1764" s="45" t="s">
        <v>1140</v>
      </c>
      <c r="Q1764" s="45"/>
      <c r="R1764" s="112"/>
      <c r="S1764" s="112"/>
      <c r="T1764" s="59"/>
      <c r="U1764" s="10">
        <v>0.01</v>
      </c>
      <c r="V1764" s="46"/>
      <c r="W1764" s="43"/>
      <c r="X1764" s="46" t="s">
        <v>43</v>
      </c>
      <c r="Y1764" s="43" t="s">
        <v>44</v>
      </c>
      <c r="Z1764" s="111" t="s">
        <v>20458</v>
      </c>
      <c r="AA1764" s="45"/>
      <c r="AB1764" s="3">
        <v>0</v>
      </c>
      <c r="AC1764" s="3">
        <v>0</v>
      </c>
      <c r="AD1764" s="3">
        <v>167112</v>
      </c>
      <c r="AE1764" s="3">
        <v>0</v>
      </c>
      <c r="AF1764" s="3">
        <f>SUM(Table2[[#This Row],[PE 2021 Obligations]],Table2[[#This Row],[ROW 2021 Obligations]],Table2[[#This Row],[Construction 2021 Obligations]],Table2[[#This Row],[Paving 2021 Obligations]])</f>
        <v>167112</v>
      </c>
      <c r="AG1764" s="3">
        <v>15000</v>
      </c>
      <c r="AH1764" s="3">
        <v>0</v>
      </c>
      <c r="AI1764" s="3">
        <v>406058</v>
      </c>
      <c r="AJ1764" s="3">
        <v>0</v>
      </c>
      <c r="AK1764" s="3">
        <v>421058</v>
      </c>
      <c r="AL1764" s="43" t="s">
        <v>2432</v>
      </c>
    </row>
    <row r="1765" spans="1:38" hidden="1" x14ac:dyDescent="0.25">
      <c r="A1765" s="47">
        <v>123361</v>
      </c>
      <c r="B1765" s="48">
        <v>1</v>
      </c>
      <c r="C1765" s="49" t="s">
        <v>474</v>
      </c>
      <c r="D1765" s="50">
        <v>42426</v>
      </c>
      <c r="E1765" s="49" t="s">
        <v>142</v>
      </c>
      <c r="F1765" s="50">
        <v>44279</v>
      </c>
      <c r="G1765" s="49" t="s">
        <v>2449</v>
      </c>
      <c r="H1765" s="51" t="s">
        <v>215</v>
      </c>
      <c r="I1765" s="49" t="s">
        <v>163</v>
      </c>
      <c r="J1765" s="49" t="s">
        <v>148</v>
      </c>
      <c r="K1765" s="49"/>
      <c r="L1765" s="52" t="s">
        <v>149</v>
      </c>
      <c r="M1765" s="51" t="s">
        <v>2450</v>
      </c>
      <c r="N1765" s="51" t="s">
        <v>2451</v>
      </c>
      <c r="O1765" s="49" t="s">
        <v>151</v>
      </c>
      <c r="P1765" s="51" t="s">
        <v>1493</v>
      </c>
      <c r="Q1765" s="51"/>
      <c r="R1765" s="111"/>
      <c r="S1765" s="111"/>
      <c r="T1765" s="120"/>
      <c r="U1765" s="53">
        <v>0.01</v>
      </c>
      <c r="V1765" s="52"/>
      <c r="W1765" s="49"/>
      <c r="X1765" s="52" t="s">
        <v>43</v>
      </c>
      <c r="Y1765" s="49" t="s">
        <v>454</v>
      </c>
      <c r="Z1765" s="112" t="s">
        <v>20457</v>
      </c>
      <c r="AA1765" s="51"/>
      <c r="AB1765" s="54">
        <v>0</v>
      </c>
      <c r="AC1765" s="54">
        <v>0</v>
      </c>
      <c r="AD1765" s="54">
        <v>-2596257</v>
      </c>
      <c r="AE1765" s="54">
        <v>0</v>
      </c>
      <c r="AF1765" s="3">
        <f>SUM(Table2[[#This Row],[PE 2021 Obligations]],Table2[[#This Row],[ROW 2021 Obligations]],Table2[[#This Row],[Construction 2021 Obligations]],Table2[[#This Row],[Paving 2021 Obligations]])</f>
        <v>-2596257</v>
      </c>
      <c r="AG1765" s="54">
        <v>0</v>
      </c>
      <c r="AH1765" s="54">
        <v>0</v>
      </c>
      <c r="AI1765" s="54">
        <v>7650000</v>
      </c>
      <c r="AJ1765" s="54">
        <v>0</v>
      </c>
      <c r="AK1765" s="54">
        <v>7650000</v>
      </c>
      <c r="AL1765" s="49" t="s">
        <v>2452</v>
      </c>
    </row>
    <row r="1766" spans="1:38" ht="60" hidden="1" x14ac:dyDescent="0.25">
      <c r="A1766" s="13">
        <v>123398</v>
      </c>
      <c r="B1766" s="15">
        <v>2</v>
      </c>
      <c r="C1766" s="43" t="s">
        <v>73</v>
      </c>
      <c r="D1766" s="44">
        <v>42450</v>
      </c>
      <c r="E1766" s="43" t="s">
        <v>1928</v>
      </c>
      <c r="F1766" s="44">
        <v>44334</v>
      </c>
      <c r="G1766" s="43" t="s">
        <v>514</v>
      </c>
      <c r="H1766" s="45" t="s">
        <v>286</v>
      </c>
      <c r="I1766" s="43"/>
      <c r="J1766" s="43"/>
      <c r="K1766" s="43"/>
      <c r="L1766" s="46"/>
      <c r="M1766" s="45" t="s">
        <v>2463</v>
      </c>
      <c r="N1766" s="45" t="s">
        <v>2464</v>
      </c>
      <c r="O1766" s="43" t="s">
        <v>60</v>
      </c>
      <c r="P1766" s="45" t="s">
        <v>67</v>
      </c>
      <c r="Q1766" s="45"/>
      <c r="R1766" s="112"/>
      <c r="S1766" s="112"/>
      <c r="T1766" s="59"/>
      <c r="U1766" s="56" t="s">
        <v>32</v>
      </c>
      <c r="V1766" s="46"/>
      <c r="W1766" s="43"/>
      <c r="X1766" s="46" t="s">
        <v>43</v>
      </c>
      <c r="Y1766" s="43" t="s">
        <v>140</v>
      </c>
      <c r="Z1766" s="111" t="s">
        <v>20458</v>
      </c>
      <c r="AA1766" s="45"/>
      <c r="AB1766" s="3">
        <v>0</v>
      </c>
      <c r="AC1766" s="3">
        <v>0</v>
      </c>
      <c r="AD1766" s="3">
        <v>2936153</v>
      </c>
      <c r="AE1766" s="3">
        <v>0</v>
      </c>
      <c r="AF1766" s="3">
        <f>SUM(Table2[[#This Row],[PE 2021 Obligations]],Table2[[#This Row],[ROW 2021 Obligations]],Table2[[#This Row],[Construction 2021 Obligations]],Table2[[#This Row],[Paving 2021 Obligations]])</f>
        <v>2936153</v>
      </c>
      <c r="AG1766" s="3">
        <v>324568</v>
      </c>
      <c r="AH1766" s="3">
        <v>0</v>
      </c>
      <c r="AI1766" s="3">
        <v>2936153</v>
      </c>
      <c r="AJ1766" s="3">
        <v>0</v>
      </c>
      <c r="AK1766" s="3">
        <v>3260721</v>
      </c>
      <c r="AL1766" s="43" t="s">
        <v>2465</v>
      </c>
    </row>
    <row r="1767" spans="1:38" ht="60" hidden="1" x14ac:dyDescent="0.25">
      <c r="A1767" s="47">
        <v>123413</v>
      </c>
      <c r="B1767" s="48">
        <v>3</v>
      </c>
      <c r="C1767" s="49" t="s">
        <v>73</v>
      </c>
      <c r="D1767" s="50">
        <v>42464</v>
      </c>
      <c r="E1767" s="49" t="s">
        <v>1429</v>
      </c>
      <c r="F1767" s="50">
        <v>44215</v>
      </c>
      <c r="G1767" s="49" t="s">
        <v>75</v>
      </c>
      <c r="H1767" s="51" t="s">
        <v>69</v>
      </c>
      <c r="I1767" s="49" t="s">
        <v>441</v>
      </c>
      <c r="J1767" s="49" t="s">
        <v>116</v>
      </c>
      <c r="K1767" s="49"/>
      <c r="L1767" s="52" t="s">
        <v>116</v>
      </c>
      <c r="M1767" s="51" t="s">
        <v>2466</v>
      </c>
      <c r="N1767" s="51" t="s">
        <v>2467</v>
      </c>
      <c r="O1767" s="49" t="s">
        <v>60</v>
      </c>
      <c r="P1767" s="51" t="s">
        <v>100</v>
      </c>
      <c r="Q1767" s="51"/>
      <c r="R1767" s="111"/>
      <c r="S1767" s="111"/>
      <c r="T1767" s="120"/>
      <c r="U1767" s="53">
        <v>8.94</v>
      </c>
      <c r="V1767" s="52"/>
      <c r="W1767" s="49"/>
      <c r="X1767" s="52" t="s">
        <v>43</v>
      </c>
      <c r="Y1767" s="49" t="s">
        <v>511</v>
      </c>
      <c r="Z1767" s="111" t="s">
        <v>20460</v>
      </c>
      <c r="AA1767" s="51"/>
      <c r="AB1767" s="54">
        <v>166403</v>
      </c>
      <c r="AC1767" s="54">
        <v>0</v>
      </c>
      <c r="AD1767" s="54">
        <v>0</v>
      </c>
      <c r="AE1767" s="54">
        <v>0</v>
      </c>
      <c r="AF1767" s="3">
        <f>SUM(Table2[[#This Row],[PE 2021 Obligations]],Table2[[#This Row],[ROW 2021 Obligations]],Table2[[#This Row],[Construction 2021 Obligations]],Table2[[#This Row],[Paving 2021 Obligations]])</f>
        <v>166403</v>
      </c>
      <c r="AG1767" s="54">
        <v>444403</v>
      </c>
      <c r="AH1767" s="54">
        <v>0</v>
      </c>
      <c r="AI1767" s="54">
        <v>0</v>
      </c>
      <c r="AJ1767" s="54">
        <v>0</v>
      </c>
      <c r="AK1767" s="54">
        <v>444403</v>
      </c>
      <c r="AL1767" s="49" t="s">
        <v>2468</v>
      </c>
    </row>
    <row r="1768" spans="1:38" ht="30" hidden="1" x14ac:dyDescent="0.25">
      <c r="A1768" s="47">
        <v>123433</v>
      </c>
      <c r="B1768" s="48">
        <v>3</v>
      </c>
      <c r="C1768" s="49" t="s">
        <v>73</v>
      </c>
      <c r="D1768" s="50">
        <v>42468</v>
      </c>
      <c r="E1768" s="49" t="s">
        <v>2240</v>
      </c>
      <c r="F1768" s="50">
        <v>43984</v>
      </c>
      <c r="G1768" s="49" t="s">
        <v>832</v>
      </c>
      <c r="H1768" s="51" t="s">
        <v>64</v>
      </c>
      <c r="I1768" s="49" t="s">
        <v>2473</v>
      </c>
      <c r="J1768" s="49" t="s">
        <v>116</v>
      </c>
      <c r="K1768" s="49"/>
      <c r="L1768" s="52" t="s">
        <v>116</v>
      </c>
      <c r="M1768" s="51" t="s">
        <v>2474</v>
      </c>
      <c r="N1768" s="51" t="s">
        <v>2244</v>
      </c>
      <c r="O1768" s="49" t="s">
        <v>1139</v>
      </c>
      <c r="P1768" s="51" t="s">
        <v>1140</v>
      </c>
      <c r="Q1768" s="51"/>
      <c r="R1768" s="111"/>
      <c r="S1768" s="111"/>
      <c r="T1768" s="120"/>
      <c r="U1768" s="53">
        <v>0.01</v>
      </c>
      <c r="V1768" s="52"/>
      <c r="W1768" s="49"/>
      <c r="X1768" s="52" t="s">
        <v>43</v>
      </c>
      <c r="Y1768" s="49" t="s">
        <v>78</v>
      </c>
      <c r="Z1768" s="112" t="s">
        <v>20461</v>
      </c>
      <c r="AA1768" s="51"/>
      <c r="AB1768" s="54">
        <v>1000</v>
      </c>
      <c r="AC1768" s="54">
        <v>0</v>
      </c>
      <c r="AD1768" s="54">
        <v>352509</v>
      </c>
      <c r="AE1768" s="54">
        <v>0</v>
      </c>
      <c r="AF1768" s="3">
        <f>SUM(Table2[[#This Row],[PE 2021 Obligations]],Table2[[#This Row],[ROW 2021 Obligations]],Table2[[#This Row],[Construction 2021 Obligations]],Table2[[#This Row],[Paving 2021 Obligations]])</f>
        <v>353509</v>
      </c>
      <c r="AG1768" s="54">
        <v>16000</v>
      </c>
      <c r="AH1768" s="54">
        <v>0</v>
      </c>
      <c r="AI1768" s="54">
        <v>352509</v>
      </c>
      <c r="AJ1768" s="54">
        <v>0</v>
      </c>
      <c r="AK1768" s="54">
        <v>368509</v>
      </c>
      <c r="AL1768" s="49" t="s">
        <v>2475</v>
      </c>
    </row>
    <row r="1769" spans="1:38" ht="45" hidden="1" x14ac:dyDescent="0.25">
      <c r="A1769" s="13">
        <v>123438</v>
      </c>
      <c r="B1769" s="15">
        <v>2</v>
      </c>
      <c r="C1769" s="43" t="s">
        <v>73</v>
      </c>
      <c r="D1769" s="44">
        <v>42468</v>
      </c>
      <c r="E1769" s="43" t="s">
        <v>2240</v>
      </c>
      <c r="F1769" s="44">
        <v>44188</v>
      </c>
      <c r="G1769" s="43" t="s">
        <v>514</v>
      </c>
      <c r="H1769" s="45" t="s">
        <v>380</v>
      </c>
      <c r="I1769" s="43" t="s">
        <v>2476</v>
      </c>
      <c r="J1769" s="43"/>
      <c r="K1769" s="43" t="s">
        <v>2477</v>
      </c>
      <c r="L1769" s="46" t="s">
        <v>37</v>
      </c>
      <c r="M1769" s="45" t="s">
        <v>2478</v>
      </c>
      <c r="N1769" s="45" t="s">
        <v>2479</v>
      </c>
      <c r="O1769" s="43" t="s">
        <v>1139</v>
      </c>
      <c r="P1769" s="45" t="s">
        <v>1140</v>
      </c>
      <c r="Q1769" s="45"/>
      <c r="R1769" s="112"/>
      <c r="S1769" s="112"/>
      <c r="T1769" s="59"/>
      <c r="U1769" s="10">
        <v>0.01</v>
      </c>
      <c r="V1769" s="46"/>
      <c r="W1769" s="43"/>
      <c r="X1769" s="46" t="s">
        <v>43</v>
      </c>
      <c r="Y1769" s="43" t="s">
        <v>78</v>
      </c>
      <c r="Z1769" s="111" t="s">
        <v>20458</v>
      </c>
      <c r="AA1769" s="45"/>
      <c r="AB1769" s="3">
        <v>0</v>
      </c>
      <c r="AC1769" s="3">
        <v>0</v>
      </c>
      <c r="AD1769" s="3">
        <v>146411</v>
      </c>
      <c r="AE1769" s="3">
        <v>0</v>
      </c>
      <c r="AF1769" s="3">
        <f>SUM(Table2[[#This Row],[PE 2021 Obligations]],Table2[[#This Row],[ROW 2021 Obligations]],Table2[[#This Row],[Construction 2021 Obligations]],Table2[[#This Row],[Paving 2021 Obligations]])</f>
        <v>146411</v>
      </c>
      <c r="AG1769" s="3">
        <v>15000</v>
      </c>
      <c r="AH1769" s="3">
        <v>0</v>
      </c>
      <c r="AI1769" s="3">
        <v>146411</v>
      </c>
      <c r="AJ1769" s="3">
        <v>0</v>
      </c>
      <c r="AK1769" s="3">
        <v>161411</v>
      </c>
      <c r="AL1769" s="43" t="s">
        <v>2480</v>
      </c>
    </row>
    <row r="1770" spans="1:38" ht="30" hidden="1" x14ac:dyDescent="0.25">
      <c r="A1770" s="47">
        <v>123441</v>
      </c>
      <c r="B1770" s="48">
        <v>1</v>
      </c>
      <c r="C1770" s="49" t="s">
        <v>73</v>
      </c>
      <c r="D1770" s="50">
        <v>42468</v>
      </c>
      <c r="E1770" s="49" t="s">
        <v>2240</v>
      </c>
      <c r="F1770" s="50">
        <v>44039</v>
      </c>
      <c r="G1770" s="49" t="s">
        <v>75</v>
      </c>
      <c r="H1770" s="51" t="s">
        <v>791</v>
      </c>
      <c r="I1770" s="49" t="s">
        <v>2481</v>
      </c>
      <c r="J1770" s="49"/>
      <c r="K1770" s="49" t="s">
        <v>2482</v>
      </c>
      <c r="L1770" s="52" t="s">
        <v>37</v>
      </c>
      <c r="M1770" s="51" t="s">
        <v>2483</v>
      </c>
      <c r="N1770" s="51" t="s">
        <v>2244</v>
      </c>
      <c r="O1770" s="49" t="s">
        <v>1139</v>
      </c>
      <c r="P1770" s="51" t="s">
        <v>1140</v>
      </c>
      <c r="Q1770" s="51"/>
      <c r="R1770" s="111"/>
      <c r="S1770" s="111"/>
      <c r="T1770" s="120"/>
      <c r="U1770" s="53">
        <v>0.01</v>
      </c>
      <c r="V1770" s="52"/>
      <c r="W1770" s="49"/>
      <c r="X1770" s="52" t="s">
        <v>43</v>
      </c>
      <c r="Y1770" s="49" t="s">
        <v>78</v>
      </c>
      <c r="Z1770" s="111" t="s">
        <v>20458</v>
      </c>
      <c r="AA1770" s="51"/>
      <c r="AB1770" s="54">
        <v>13000</v>
      </c>
      <c r="AC1770" s="54">
        <v>0</v>
      </c>
      <c r="AD1770" s="54">
        <v>10310</v>
      </c>
      <c r="AE1770" s="54">
        <v>0</v>
      </c>
      <c r="AF1770" s="3">
        <f>SUM(Table2[[#This Row],[PE 2021 Obligations]],Table2[[#This Row],[ROW 2021 Obligations]],Table2[[#This Row],[Construction 2021 Obligations]],Table2[[#This Row],[Paving 2021 Obligations]])</f>
        <v>23310</v>
      </c>
      <c r="AG1770" s="54">
        <v>28000</v>
      </c>
      <c r="AH1770" s="54">
        <v>0</v>
      </c>
      <c r="AI1770" s="54">
        <v>10310</v>
      </c>
      <c r="AJ1770" s="54">
        <v>0</v>
      </c>
      <c r="AK1770" s="54">
        <v>38310</v>
      </c>
      <c r="AL1770" s="49" t="s">
        <v>2484</v>
      </c>
    </row>
    <row r="1771" spans="1:38" ht="30" hidden="1" x14ac:dyDescent="0.25">
      <c r="A1771" s="13">
        <v>123446</v>
      </c>
      <c r="B1771" s="15">
        <v>1</v>
      </c>
      <c r="C1771" s="43" t="s">
        <v>73</v>
      </c>
      <c r="D1771" s="44">
        <v>42468</v>
      </c>
      <c r="E1771" s="43" t="s">
        <v>2240</v>
      </c>
      <c r="F1771" s="44">
        <v>43844</v>
      </c>
      <c r="G1771" s="43" t="s">
        <v>75</v>
      </c>
      <c r="H1771" s="45" t="s">
        <v>146</v>
      </c>
      <c r="I1771" s="43" t="s">
        <v>2485</v>
      </c>
      <c r="J1771" s="43"/>
      <c r="K1771" s="43" t="s">
        <v>2486</v>
      </c>
      <c r="L1771" s="46" t="s">
        <v>37</v>
      </c>
      <c r="M1771" s="45" t="s">
        <v>2487</v>
      </c>
      <c r="N1771" s="45" t="s">
        <v>2488</v>
      </c>
      <c r="O1771" s="43" t="s">
        <v>1139</v>
      </c>
      <c r="P1771" s="45" t="s">
        <v>1140</v>
      </c>
      <c r="Q1771" s="45"/>
      <c r="R1771" s="112"/>
      <c r="S1771" s="112"/>
      <c r="T1771" s="59"/>
      <c r="U1771" s="10">
        <v>0.01</v>
      </c>
      <c r="V1771" s="46"/>
      <c r="W1771" s="43"/>
      <c r="X1771" s="46" t="s">
        <v>43</v>
      </c>
      <c r="Y1771" s="43" t="s">
        <v>44</v>
      </c>
      <c r="Z1771" s="111" t="s">
        <v>20458</v>
      </c>
      <c r="AA1771" s="45"/>
      <c r="AB1771" s="3">
        <v>9194</v>
      </c>
      <c r="AC1771" s="3">
        <v>344771</v>
      </c>
      <c r="AD1771" s="3">
        <v>0</v>
      </c>
      <c r="AE1771" s="3">
        <v>0</v>
      </c>
      <c r="AF1771" s="3">
        <f>SUM(Table2[[#This Row],[PE 2021 Obligations]],Table2[[#This Row],[ROW 2021 Obligations]],Table2[[#This Row],[Construction 2021 Obligations]],Table2[[#This Row],[Paving 2021 Obligations]])</f>
        <v>353965</v>
      </c>
      <c r="AG1771" s="3">
        <v>24194</v>
      </c>
      <c r="AH1771" s="3">
        <v>344771</v>
      </c>
      <c r="AI1771" s="3">
        <v>0</v>
      </c>
      <c r="AJ1771" s="3">
        <v>0</v>
      </c>
      <c r="AK1771" s="3">
        <v>368965</v>
      </c>
      <c r="AL1771" s="43"/>
    </row>
    <row r="1772" spans="1:38" ht="30" hidden="1" x14ac:dyDescent="0.25">
      <c r="A1772" s="47">
        <v>123447</v>
      </c>
      <c r="B1772" s="48">
        <v>1</v>
      </c>
      <c r="C1772" s="49" t="s">
        <v>73</v>
      </c>
      <c r="D1772" s="50">
        <v>42468</v>
      </c>
      <c r="E1772" s="49" t="s">
        <v>2240</v>
      </c>
      <c r="F1772" s="50">
        <v>44294</v>
      </c>
      <c r="G1772" s="49" t="s">
        <v>74</v>
      </c>
      <c r="H1772" s="51" t="s">
        <v>196</v>
      </c>
      <c r="I1772" s="49" t="s">
        <v>2489</v>
      </c>
      <c r="J1772" s="49"/>
      <c r="K1772" s="49" t="s">
        <v>2490</v>
      </c>
      <c r="L1772" s="52" t="s">
        <v>37</v>
      </c>
      <c r="M1772" s="51" t="s">
        <v>2491</v>
      </c>
      <c r="N1772" s="51" t="s">
        <v>2492</v>
      </c>
      <c r="O1772" s="49" t="s">
        <v>1139</v>
      </c>
      <c r="P1772" s="51" t="s">
        <v>1140</v>
      </c>
      <c r="Q1772" s="51"/>
      <c r="R1772" s="111"/>
      <c r="S1772" s="111"/>
      <c r="T1772" s="120"/>
      <c r="U1772" s="53">
        <v>0.01</v>
      </c>
      <c r="V1772" s="52"/>
      <c r="W1772" s="49"/>
      <c r="X1772" s="52" t="s">
        <v>43</v>
      </c>
      <c r="Y1772" s="49" t="s">
        <v>44</v>
      </c>
      <c r="Z1772" s="111" t="s">
        <v>20458</v>
      </c>
      <c r="AA1772" s="51"/>
      <c r="AB1772" s="54">
        <v>4000</v>
      </c>
      <c r="AC1772" s="54">
        <v>248296</v>
      </c>
      <c r="AD1772" s="54">
        <v>0</v>
      </c>
      <c r="AE1772" s="54">
        <v>0</v>
      </c>
      <c r="AF1772" s="3">
        <f>SUM(Table2[[#This Row],[PE 2021 Obligations]],Table2[[#This Row],[ROW 2021 Obligations]],Table2[[#This Row],[Construction 2021 Obligations]],Table2[[#This Row],[Paving 2021 Obligations]])</f>
        <v>252296</v>
      </c>
      <c r="AG1772" s="54">
        <v>19000</v>
      </c>
      <c r="AH1772" s="54">
        <v>248296</v>
      </c>
      <c r="AI1772" s="54">
        <v>0</v>
      </c>
      <c r="AJ1772" s="54">
        <v>0</v>
      </c>
      <c r="AK1772" s="54">
        <v>267296</v>
      </c>
      <c r="AL1772" s="49"/>
    </row>
    <row r="1773" spans="1:38" ht="30" hidden="1" x14ac:dyDescent="0.25">
      <c r="A1773" s="13">
        <v>123449</v>
      </c>
      <c r="B1773" s="15">
        <v>2</v>
      </c>
      <c r="C1773" s="43" t="s">
        <v>73</v>
      </c>
      <c r="D1773" s="44">
        <v>42468</v>
      </c>
      <c r="E1773" s="43" t="s">
        <v>2240</v>
      </c>
      <c r="F1773" s="44">
        <v>44295</v>
      </c>
      <c r="G1773" s="43" t="s">
        <v>514</v>
      </c>
      <c r="H1773" s="45" t="s">
        <v>380</v>
      </c>
      <c r="I1773" s="43" t="s">
        <v>2493</v>
      </c>
      <c r="J1773" s="43"/>
      <c r="K1773" s="43" t="s">
        <v>2494</v>
      </c>
      <c r="L1773" s="46" t="s">
        <v>37</v>
      </c>
      <c r="M1773" s="45" t="s">
        <v>2495</v>
      </c>
      <c r="N1773" s="45" t="s">
        <v>2496</v>
      </c>
      <c r="O1773" s="43" t="s">
        <v>1139</v>
      </c>
      <c r="P1773" s="45" t="s">
        <v>1140</v>
      </c>
      <c r="Q1773" s="45"/>
      <c r="R1773" s="112"/>
      <c r="S1773" s="112"/>
      <c r="T1773" s="59"/>
      <c r="U1773" s="10">
        <v>0.01</v>
      </c>
      <c r="V1773" s="46"/>
      <c r="W1773" s="43"/>
      <c r="X1773" s="46" t="s">
        <v>43</v>
      </c>
      <c r="Y1773" s="43" t="s">
        <v>44</v>
      </c>
      <c r="Z1773" s="111" t="s">
        <v>20458</v>
      </c>
      <c r="AA1773" s="45"/>
      <c r="AB1773" s="3">
        <v>0</v>
      </c>
      <c r="AC1773" s="3">
        <v>0</v>
      </c>
      <c r="AD1773" s="3">
        <v>142975</v>
      </c>
      <c r="AE1773" s="3">
        <v>0</v>
      </c>
      <c r="AF1773" s="3">
        <f>SUM(Table2[[#This Row],[PE 2021 Obligations]],Table2[[#This Row],[ROW 2021 Obligations]],Table2[[#This Row],[Construction 2021 Obligations]],Table2[[#This Row],[Paving 2021 Obligations]])</f>
        <v>142975</v>
      </c>
      <c r="AG1773" s="3">
        <v>15000</v>
      </c>
      <c r="AH1773" s="3">
        <v>0</v>
      </c>
      <c r="AI1773" s="3">
        <v>142975</v>
      </c>
      <c r="AJ1773" s="3">
        <v>0</v>
      </c>
      <c r="AK1773" s="3">
        <v>157975</v>
      </c>
      <c r="AL1773" s="43" t="s">
        <v>2497</v>
      </c>
    </row>
    <row r="1774" spans="1:38" ht="30" hidden="1" x14ac:dyDescent="0.25">
      <c r="A1774" s="47">
        <v>123479</v>
      </c>
      <c r="B1774" s="48">
        <v>1</v>
      </c>
      <c r="C1774" s="49" t="s">
        <v>73</v>
      </c>
      <c r="D1774" s="50">
        <v>42478</v>
      </c>
      <c r="E1774" s="49" t="s">
        <v>2240</v>
      </c>
      <c r="F1774" s="50">
        <v>44215</v>
      </c>
      <c r="G1774" s="49" t="s">
        <v>105</v>
      </c>
      <c r="H1774" s="51" t="s">
        <v>196</v>
      </c>
      <c r="I1774" s="49" t="s">
        <v>2498</v>
      </c>
      <c r="J1774" s="49"/>
      <c r="K1774" s="49" t="s">
        <v>2499</v>
      </c>
      <c r="L1774" s="52" t="s">
        <v>37</v>
      </c>
      <c r="M1774" s="51" t="s">
        <v>2500</v>
      </c>
      <c r="N1774" s="51" t="s">
        <v>2501</v>
      </c>
      <c r="O1774" s="49" t="s">
        <v>1139</v>
      </c>
      <c r="P1774" s="51" t="s">
        <v>1140</v>
      </c>
      <c r="Q1774" s="51"/>
      <c r="R1774" s="111"/>
      <c r="S1774" s="111"/>
      <c r="T1774" s="120"/>
      <c r="U1774" s="53">
        <v>0.01</v>
      </c>
      <c r="V1774" s="52"/>
      <c r="W1774" s="49"/>
      <c r="X1774" s="52" t="s">
        <v>43</v>
      </c>
      <c r="Y1774" s="49" t="s">
        <v>78</v>
      </c>
      <c r="Z1774" s="111" t="s">
        <v>20458</v>
      </c>
      <c r="AA1774" s="51"/>
      <c r="AB1774" s="54">
        <v>-11244.26</v>
      </c>
      <c r="AC1774" s="54">
        <v>0</v>
      </c>
      <c r="AD1774" s="54">
        <v>-6595.76</v>
      </c>
      <c r="AE1774" s="54">
        <v>0</v>
      </c>
      <c r="AF1774" s="3">
        <f>SUM(Table2[[#This Row],[PE 2021 Obligations]],Table2[[#This Row],[ROW 2021 Obligations]],Table2[[#This Row],[Construction 2021 Obligations]],Table2[[#This Row],[Paving 2021 Obligations]])</f>
        <v>-17840.02</v>
      </c>
      <c r="AG1774" s="54">
        <v>3755.74</v>
      </c>
      <c r="AH1774" s="54">
        <v>0</v>
      </c>
      <c r="AI1774" s="54">
        <v>233040.24</v>
      </c>
      <c r="AJ1774" s="54">
        <v>0</v>
      </c>
      <c r="AK1774" s="54">
        <v>236795.98</v>
      </c>
      <c r="AL1774" s="49" t="s">
        <v>2502</v>
      </c>
    </row>
    <row r="1775" spans="1:38" ht="60" hidden="1" x14ac:dyDescent="0.25">
      <c r="A1775" s="13">
        <v>123480</v>
      </c>
      <c r="B1775" s="15">
        <v>4</v>
      </c>
      <c r="C1775" s="43" t="s">
        <v>73</v>
      </c>
      <c r="D1775" s="44">
        <v>42478</v>
      </c>
      <c r="E1775" s="43" t="s">
        <v>1884</v>
      </c>
      <c r="F1775" s="44">
        <v>44350</v>
      </c>
      <c r="G1775" s="43" t="s">
        <v>2503</v>
      </c>
      <c r="H1775" s="45" t="s">
        <v>92</v>
      </c>
      <c r="I1775" s="43" t="s">
        <v>1788</v>
      </c>
      <c r="J1775" s="43" t="s">
        <v>116</v>
      </c>
      <c r="K1775" s="43"/>
      <c r="L1775" s="46" t="s">
        <v>116</v>
      </c>
      <c r="M1775" s="45" t="s">
        <v>2504</v>
      </c>
      <c r="N1775" s="45" t="s">
        <v>2505</v>
      </c>
      <c r="O1775" s="43" t="s">
        <v>60</v>
      </c>
      <c r="P1775" s="45" t="s">
        <v>768</v>
      </c>
      <c r="Q1775" s="45"/>
      <c r="R1775" s="112"/>
      <c r="S1775" s="112"/>
      <c r="T1775" s="59"/>
      <c r="U1775" s="10">
        <v>0.94</v>
      </c>
      <c r="V1775" s="46"/>
      <c r="W1775" s="43"/>
      <c r="X1775" s="46" t="s">
        <v>43</v>
      </c>
      <c r="Y1775" s="43" t="s">
        <v>78</v>
      </c>
      <c r="Z1775" s="112" t="s">
        <v>20461</v>
      </c>
      <c r="AA1775" s="45"/>
      <c r="AB1775" s="3">
        <v>7500</v>
      </c>
      <c r="AC1775" s="3">
        <v>101710</v>
      </c>
      <c r="AD1775" s="3">
        <v>0</v>
      </c>
      <c r="AE1775" s="3">
        <v>0</v>
      </c>
      <c r="AF1775" s="3">
        <f>SUM(Table2[[#This Row],[PE 2021 Obligations]],Table2[[#This Row],[ROW 2021 Obligations]],Table2[[#This Row],[Construction 2021 Obligations]],Table2[[#This Row],[Paving 2021 Obligations]])</f>
        <v>109210</v>
      </c>
      <c r="AG1775" s="3">
        <v>108415</v>
      </c>
      <c r="AH1775" s="3">
        <v>121710</v>
      </c>
      <c r="AI1775" s="3">
        <v>0</v>
      </c>
      <c r="AJ1775" s="3">
        <v>0</v>
      </c>
      <c r="AK1775" s="3">
        <v>230125</v>
      </c>
      <c r="AL1775" s="43" t="s">
        <v>2506</v>
      </c>
    </row>
    <row r="1776" spans="1:38" hidden="1" x14ac:dyDescent="0.25">
      <c r="A1776" s="13">
        <v>123565</v>
      </c>
      <c r="B1776" s="15">
        <v>3</v>
      </c>
      <c r="C1776" s="43" t="s">
        <v>73</v>
      </c>
      <c r="D1776" s="44">
        <v>42503</v>
      </c>
      <c r="E1776" s="43" t="s">
        <v>2518</v>
      </c>
      <c r="F1776" s="44">
        <v>44365</v>
      </c>
      <c r="G1776" s="43" t="s">
        <v>832</v>
      </c>
      <c r="H1776" s="45" t="s">
        <v>98</v>
      </c>
      <c r="I1776" s="43" t="s">
        <v>159</v>
      </c>
      <c r="J1776" s="43" t="s">
        <v>148</v>
      </c>
      <c r="K1776" s="43"/>
      <c r="L1776" s="46" t="s">
        <v>149</v>
      </c>
      <c r="M1776" s="45" t="s">
        <v>2519</v>
      </c>
      <c r="N1776" s="45" t="s">
        <v>2520</v>
      </c>
      <c r="O1776" s="43" t="s">
        <v>632</v>
      </c>
      <c r="P1776" s="45" t="s">
        <v>1254</v>
      </c>
      <c r="Q1776" s="45"/>
      <c r="R1776" s="112"/>
      <c r="S1776" s="112"/>
      <c r="T1776" s="59"/>
      <c r="U1776" s="10">
        <v>0.27</v>
      </c>
      <c r="V1776" s="44">
        <v>45058</v>
      </c>
      <c r="W1776" s="43"/>
      <c r="X1776" s="46" t="s">
        <v>43</v>
      </c>
      <c r="Y1776" s="43" t="s">
        <v>454</v>
      </c>
      <c r="Z1776" s="112" t="s">
        <v>20457</v>
      </c>
      <c r="AA1776" s="45"/>
      <c r="AB1776" s="3">
        <v>60000</v>
      </c>
      <c r="AC1776" s="3">
        <v>0</v>
      </c>
      <c r="AD1776" s="3">
        <v>0</v>
      </c>
      <c r="AE1776" s="3">
        <v>0</v>
      </c>
      <c r="AF1776" s="3">
        <f>SUM(Table2[[#This Row],[PE 2021 Obligations]],Table2[[#This Row],[ROW 2021 Obligations]],Table2[[#This Row],[Construction 2021 Obligations]],Table2[[#This Row],[Paving 2021 Obligations]])</f>
        <v>60000</v>
      </c>
      <c r="AG1776" s="3">
        <v>100000</v>
      </c>
      <c r="AH1776" s="3">
        <v>0</v>
      </c>
      <c r="AI1776" s="3">
        <v>0</v>
      </c>
      <c r="AJ1776" s="3">
        <v>0</v>
      </c>
      <c r="AK1776" s="3">
        <v>100000</v>
      </c>
      <c r="AL1776" s="43" t="s">
        <v>2521</v>
      </c>
    </row>
    <row r="1777" spans="1:38" ht="60" hidden="1" x14ac:dyDescent="0.25">
      <c r="A1777" s="13">
        <v>123626</v>
      </c>
      <c r="B1777" s="15">
        <v>2</v>
      </c>
      <c r="C1777" s="43" t="s">
        <v>31</v>
      </c>
      <c r="D1777" s="44">
        <v>42514</v>
      </c>
      <c r="E1777" s="43" t="s">
        <v>2290</v>
      </c>
      <c r="F1777" s="44">
        <v>44215</v>
      </c>
      <c r="G1777" s="43" t="s">
        <v>75</v>
      </c>
      <c r="H1777" s="45" t="s">
        <v>397</v>
      </c>
      <c r="I1777" s="43" t="s">
        <v>2527</v>
      </c>
      <c r="J1777" s="43" t="s">
        <v>116</v>
      </c>
      <c r="K1777" s="43"/>
      <c r="L1777" s="46" t="s">
        <v>116</v>
      </c>
      <c r="M1777" s="45" t="s">
        <v>2528</v>
      </c>
      <c r="N1777" s="45" t="s">
        <v>2529</v>
      </c>
      <c r="O1777" s="43" t="s">
        <v>60</v>
      </c>
      <c r="P1777" s="45" t="s">
        <v>67</v>
      </c>
      <c r="Q1777" s="45"/>
      <c r="R1777" s="112"/>
      <c r="S1777" s="112"/>
      <c r="T1777" s="59"/>
      <c r="U1777" s="10">
        <v>0.16</v>
      </c>
      <c r="V1777" s="46"/>
      <c r="W1777" s="43"/>
      <c r="X1777" s="46" t="s">
        <v>43</v>
      </c>
      <c r="Y1777" s="43" t="s">
        <v>140</v>
      </c>
      <c r="Z1777" s="127" t="s">
        <v>20460</v>
      </c>
      <c r="AA1777" s="45"/>
      <c r="AB1777" s="3">
        <v>0</v>
      </c>
      <c r="AC1777" s="3">
        <v>16555.060000000001</v>
      </c>
      <c r="AD1777" s="3">
        <v>593525.4</v>
      </c>
      <c r="AE1777" s="3">
        <v>0</v>
      </c>
      <c r="AF1777" s="3">
        <f>SUM(Table2[[#This Row],[PE 2021 Obligations]],Table2[[#This Row],[ROW 2021 Obligations]],Table2[[#This Row],[Construction 2021 Obligations]],Table2[[#This Row],[Paving 2021 Obligations]])</f>
        <v>610080.46000000008</v>
      </c>
      <c r="AG1777" s="3">
        <v>66520</v>
      </c>
      <c r="AH1777" s="3">
        <v>16555.060000000001</v>
      </c>
      <c r="AI1777" s="3">
        <v>593525.4</v>
      </c>
      <c r="AJ1777" s="3">
        <v>0</v>
      </c>
      <c r="AK1777" s="3">
        <v>676600.46</v>
      </c>
      <c r="AL1777" s="43" t="s">
        <v>2530</v>
      </c>
    </row>
    <row r="1778" spans="1:38" ht="60" hidden="1" x14ac:dyDescent="0.25">
      <c r="A1778" s="47">
        <v>123630</v>
      </c>
      <c r="B1778" s="48">
        <v>3</v>
      </c>
      <c r="C1778" s="49" t="s">
        <v>31</v>
      </c>
      <c r="D1778" s="50">
        <v>42514</v>
      </c>
      <c r="E1778" s="49" t="s">
        <v>2290</v>
      </c>
      <c r="F1778" s="50">
        <v>44341</v>
      </c>
      <c r="G1778" s="49" t="s">
        <v>1124</v>
      </c>
      <c r="H1778" s="51" t="s">
        <v>226</v>
      </c>
      <c r="I1778" s="49" t="s">
        <v>2531</v>
      </c>
      <c r="J1778" s="49" t="s">
        <v>116</v>
      </c>
      <c r="K1778" s="49"/>
      <c r="L1778" s="52" t="s">
        <v>116</v>
      </c>
      <c r="M1778" s="51" t="s">
        <v>2532</v>
      </c>
      <c r="N1778" s="51" t="s">
        <v>2533</v>
      </c>
      <c r="O1778" s="49" t="s">
        <v>60</v>
      </c>
      <c r="P1778" s="51" t="s">
        <v>67</v>
      </c>
      <c r="Q1778" s="51"/>
      <c r="R1778" s="111"/>
      <c r="S1778" s="111"/>
      <c r="T1778" s="120"/>
      <c r="U1778" s="53">
        <v>0.31</v>
      </c>
      <c r="V1778" s="52"/>
      <c r="W1778" s="49"/>
      <c r="X1778" s="52" t="s">
        <v>43</v>
      </c>
      <c r="Y1778" s="49" t="s">
        <v>78</v>
      </c>
      <c r="Z1778" s="127" t="s">
        <v>20461</v>
      </c>
      <c r="AA1778" s="51"/>
      <c r="AB1778" s="54">
        <v>0</v>
      </c>
      <c r="AC1778" s="54">
        <v>0</v>
      </c>
      <c r="AD1778" s="54">
        <v>475000</v>
      </c>
      <c r="AE1778" s="54">
        <v>0</v>
      </c>
      <c r="AF1778" s="3">
        <f>SUM(Table2[[#This Row],[PE 2021 Obligations]],Table2[[#This Row],[ROW 2021 Obligations]],Table2[[#This Row],[Construction 2021 Obligations]],Table2[[#This Row],[Paving 2021 Obligations]])</f>
        <v>475000</v>
      </c>
      <c r="AG1778" s="54">
        <v>34000</v>
      </c>
      <c r="AH1778" s="54">
        <v>3500</v>
      </c>
      <c r="AI1778" s="54">
        <v>475000</v>
      </c>
      <c r="AJ1778" s="54">
        <v>0</v>
      </c>
      <c r="AK1778" s="54">
        <v>512500</v>
      </c>
      <c r="AL1778" s="49" t="s">
        <v>2534</v>
      </c>
    </row>
    <row r="1779" spans="1:38" ht="90" hidden="1" x14ac:dyDescent="0.25">
      <c r="A1779" s="13">
        <v>123634</v>
      </c>
      <c r="B1779" s="15">
        <v>3</v>
      </c>
      <c r="C1779" s="43" t="s">
        <v>31</v>
      </c>
      <c r="D1779" s="44">
        <v>42514</v>
      </c>
      <c r="E1779" s="43" t="s">
        <v>2290</v>
      </c>
      <c r="F1779" s="44">
        <v>44215</v>
      </c>
      <c r="G1779" s="43" t="s">
        <v>75</v>
      </c>
      <c r="H1779" s="45" t="s">
        <v>788</v>
      </c>
      <c r="I1779" s="43" t="s">
        <v>608</v>
      </c>
      <c r="J1779" s="43" t="s">
        <v>116</v>
      </c>
      <c r="K1779" s="43"/>
      <c r="L1779" s="46" t="s">
        <v>116</v>
      </c>
      <c r="M1779" s="45" t="s">
        <v>2535</v>
      </c>
      <c r="N1779" s="45" t="s">
        <v>2536</v>
      </c>
      <c r="O1779" s="43" t="s">
        <v>60</v>
      </c>
      <c r="P1779" s="45" t="s">
        <v>67</v>
      </c>
      <c r="Q1779" s="45"/>
      <c r="R1779" s="112"/>
      <c r="S1779" s="112"/>
      <c r="T1779" s="59"/>
      <c r="U1779" s="10">
        <v>0.39</v>
      </c>
      <c r="V1779" s="46"/>
      <c r="W1779" s="43"/>
      <c r="X1779" s="46" t="s">
        <v>43</v>
      </c>
      <c r="Y1779" s="43" t="s">
        <v>140</v>
      </c>
      <c r="Z1779" s="127" t="s">
        <v>20460</v>
      </c>
      <c r="AA1779" s="45"/>
      <c r="AB1779" s="3">
        <v>0</v>
      </c>
      <c r="AC1779" s="3">
        <v>0</v>
      </c>
      <c r="AD1779" s="3">
        <v>926392.75</v>
      </c>
      <c r="AE1779" s="3">
        <v>0</v>
      </c>
      <c r="AF1779" s="3">
        <f>SUM(Table2[[#This Row],[PE 2021 Obligations]],Table2[[#This Row],[ROW 2021 Obligations]],Table2[[#This Row],[Construction 2021 Obligations]],Table2[[#This Row],[Paving 2021 Obligations]])</f>
        <v>926392.75</v>
      </c>
      <c r="AG1779" s="3">
        <v>66796.53</v>
      </c>
      <c r="AH1779" s="3">
        <v>6810.73</v>
      </c>
      <c r="AI1779" s="3">
        <v>926392.75</v>
      </c>
      <c r="AJ1779" s="3">
        <v>0</v>
      </c>
      <c r="AK1779" s="3">
        <v>1000000.01</v>
      </c>
      <c r="AL1779" s="43" t="s">
        <v>2537</v>
      </c>
    </row>
    <row r="1780" spans="1:38" ht="60" hidden="1" x14ac:dyDescent="0.25">
      <c r="A1780" s="47">
        <v>123745</v>
      </c>
      <c r="B1780" s="48">
        <v>1</v>
      </c>
      <c r="C1780" s="49" t="s">
        <v>474</v>
      </c>
      <c r="D1780" s="50">
        <v>42538</v>
      </c>
      <c r="E1780" s="49" t="s">
        <v>56</v>
      </c>
      <c r="F1780" s="50">
        <v>44230</v>
      </c>
      <c r="G1780" s="49" t="s">
        <v>573</v>
      </c>
      <c r="H1780" s="51" t="s">
        <v>386</v>
      </c>
      <c r="I1780" s="49"/>
      <c r="J1780" s="49"/>
      <c r="K1780" s="49"/>
      <c r="L1780" s="52"/>
      <c r="M1780" s="51" t="s">
        <v>2546</v>
      </c>
      <c r="N1780" s="51" t="s">
        <v>2547</v>
      </c>
      <c r="O1780" s="49" t="s">
        <v>60</v>
      </c>
      <c r="P1780" s="51" t="s">
        <v>67</v>
      </c>
      <c r="Q1780" s="51"/>
      <c r="R1780" s="111"/>
      <c r="S1780" s="111"/>
      <c r="T1780" s="120"/>
      <c r="U1780" s="53">
        <v>0</v>
      </c>
      <c r="V1780" s="52"/>
      <c r="W1780" s="49"/>
      <c r="X1780" s="52" t="s">
        <v>43</v>
      </c>
      <c r="Y1780" s="49" t="s">
        <v>78</v>
      </c>
      <c r="Z1780" s="111" t="s">
        <v>20458</v>
      </c>
      <c r="AA1780" s="51"/>
      <c r="AB1780" s="54">
        <v>0</v>
      </c>
      <c r="AC1780" s="54">
        <v>0</v>
      </c>
      <c r="AD1780" s="54">
        <v>21000</v>
      </c>
      <c r="AE1780" s="54">
        <v>0</v>
      </c>
      <c r="AF1780" s="3">
        <f>SUM(Table2[[#This Row],[PE 2021 Obligations]],Table2[[#This Row],[ROW 2021 Obligations]],Table2[[#This Row],[Construction 2021 Obligations]],Table2[[#This Row],[Paving 2021 Obligations]])</f>
        <v>21000</v>
      </c>
      <c r="AG1780" s="54">
        <v>26049</v>
      </c>
      <c r="AH1780" s="54">
        <v>0</v>
      </c>
      <c r="AI1780" s="54">
        <v>165261</v>
      </c>
      <c r="AJ1780" s="54">
        <v>0</v>
      </c>
      <c r="AK1780" s="54">
        <v>191310</v>
      </c>
      <c r="AL1780" s="49" t="s">
        <v>2548</v>
      </c>
    </row>
    <row r="1781" spans="1:38" ht="45" hidden="1" x14ac:dyDescent="0.25">
      <c r="A1781" s="13">
        <v>123746</v>
      </c>
      <c r="B1781" s="15">
        <v>2</v>
      </c>
      <c r="C1781" s="43" t="s">
        <v>73</v>
      </c>
      <c r="D1781" s="44">
        <v>42538</v>
      </c>
      <c r="E1781" s="43" t="s">
        <v>56</v>
      </c>
      <c r="F1781" s="44">
        <v>44215</v>
      </c>
      <c r="G1781" s="43" t="s">
        <v>75</v>
      </c>
      <c r="H1781" s="45" t="s">
        <v>162</v>
      </c>
      <c r="I1781" s="43"/>
      <c r="J1781" s="43"/>
      <c r="K1781" s="43"/>
      <c r="L1781" s="46"/>
      <c r="M1781" s="45" t="s">
        <v>2549</v>
      </c>
      <c r="N1781" s="45" t="s">
        <v>2550</v>
      </c>
      <c r="O1781" s="43" t="s">
        <v>60</v>
      </c>
      <c r="P1781" s="45" t="s">
        <v>67</v>
      </c>
      <c r="Q1781" s="45"/>
      <c r="R1781" s="112"/>
      <c r="S1781" s="112"/>
      <c r="T1781" s="59"/>
      <c r="U1781" s="56" t="s">
        <v>32</v>
      </c>
      <c r="V1781" s="46"/>
      <c r="W1781" s="43"/>
      <c r="X1781" s="46" t="s">
        <v>43</v>
      </c>
      <c r="Y1781" s="43" t="s">
        <v>78</v>
      </c>
      <c r="Z1781" s="111" t="s">
        <v>20458</v>
      </c>
      <c r="AA1781" s="45"/>
      <c r="AB1781" s="3">
        <v>0</v>
      </c>
      <c r="AC1781" s="3">
        <v>30000</v>
      </c>
      <c r="AD1781" s="3">
        <v>0</v>
      </c>
      <c r="AE1781" s="3">
        <v>0</v>
      </c>
      <c r="AF1781" s="3">
        <f>SUM(Table2[[#This Row],[PE 2021 Obligations]],Table2[[#This Row],[ROW 2021 Obligations]],Table2[[#This Row],[Construction 2021 Obligations]],Table2[[#This Row],[Paving 2021 Obligations]])</f>
        <v>30000</v>
      </c>
      <c r="AG1781" s="3">
        <v>52006</v>
      </c>
      <c r="AH1781" s="3">
        <v>30000</v>
      </c>
      <c r="AI1781" s="3">
        <v>0</v>
      </c>
      <c r="AJ1781" s="3">
        <v>0</v>
      </c>
      <c r="AK1781" s="3">
        <v>82006</v>
      </c>
      <c r="AL1781" s="43" t="s">
        <v>2551</v>
      </c>
    </row>
    <row r="1782" spans="1:38" ht="75" hidden="1" x14ac:dyDescent="0.25">
      <c r="A1782" s="47">
        <v>123748</v>
      </c>
      <c r="B1782" s="48">
        <v>3</v>
      </c>
      <c r="C1782" s="49" t="s">
        <v>31</v>
      </c>
      <c r="D1782" s="50">
        <v>42538</v>
      </c>
      <c r="E1782" s="49" t="s">
        <v>56</v>
      </c>
      <c r="F1782" s="50">
        <v>44215</v>
      </c>
      <c r="G1782" s="49" t="s">
        <v>75</v>
      </c>
      <c r="H1782" s="51" t="s">
        <v>69</v>
      </c>
      <c r="I1782" s="49"/>
      <c r="J1782" s="49"/>
      <c r="K1782" s="49"/>
      <c r="L1782" s="52"/>
      <c r="M1782" s="51" t="s">
        <v>2552</v>
      </c>
      <c r="N1782" s="51" t="s">
        <v>2553</v>
      </c>
      <c r="O1782" s="49" t="s">
        <v>60</v>
      </c>
      <c r="P1782" s="51" t="s">
        <v>67</v>
      </c>
      <c r="Q1782" s="51"/>
      <c r="R1782" s="111"/>
      <c r="S1782" s="111"/>
      <c r="T1782" s="120"/>
      <c r="U1782" s="55" t="s">
        <v>32</v>
      </c>
      <c r="V1782" s="52"/>
      <c r="W1782" s="49"/>
      <c r="X1782" s="52" t="s">
        <v>43</v>
      </c>
      <c r="Y1782" s="49" t="s">
        <v>1150</v>
      </c>
      <c r="Z1782" s="111" t="s">
        <v>20458</v>
      </c>
      <c r="AA1782" s="51"/>
      <c r="AB1782" s="54">
        <v>25908</v>
      </c>
      <c r="AC1782" s="54">
        <v>0</v>
      </c>
      <c r="AD1782" s="54">
        <v>400744</v>
      </c>
      <c r="AE1782" s="54">
        <v>0</v>
      </c>
      <c r="AF1782" s="3">
        <f>SUM(Table2[[#This Row],[PE 2021 Obligations]],Table2[[#This Row],[ROW 2021 Obligations]],Table2[[#This Row],[Construction 2021 Obligations]],Table2[[#This Row],[Paving 2021 Obligations]])</f>
        <v>426652</v>
      </c>
      <c r="AG1782" s="54">
        <v>50908</v>
      </c>
      <c r="AH1782" s="54">
        <v>0</v>
      </c>
      <c r="AI1782" s="54">
        <v>400744</v>
      </c>
      <c r="AJ1782" s="54">
        <v>0</v>
      </c>
      <c r="AK1782" s="54">
        <v>451652</v>
      </c>
      <c r="AL1782" s="49" t="s">
        <v>2554</v>
      </c>
    </row>
    <row r="1783" spans="1:38" ht="45" hidden="1" x14ac:dyDescent="0.25">
      <c r="A1783" s="13">
        <v>123749</v>
      </c>
      <c r="B1783" s="15">
        <v>3</v>
      </c>
      <c r="C1783" s="43" t="s">
        <v>31</v>
      </c>
      <c r="D1783" s="44">
        <v>42538</v>
      </c>
      <c r="E1783" s="43" t="s">
        <v>56</v>
      </c>
      <c r="F1783" s="44">
        <v>44309</v>
      </c>
      <c r="G1783" s="43" t="s">
        <v>1124</v>
      </c>
      <c r="H1783" s="45" t="s">
        <v>226</v>
      </c>
      <c r="I1783" s="43" t="s">
        <v>2555</v>
      </c>
      <c r="J1783" s="43"/>
      <c r="K1783" s="43" t="s">
        <v>2556</v>
      </c>
      <c r="L1783" s="46" t="s">
        <v>37</v>
      </c>
      <c r="M1783" s="45" t="s">
        <v>2557</v>
      </c>
      <c r="N1783" s="45" t="s">
        <v>2558</v>
      </c>
      <c r="O1783" s="43" t="s">
        <v>60</v>
      </c>
      <c r="P1783" s="45" t="s">
        <v>67</v>
      </c>
      <c r="Q1783" s="45"/>
      <c r="R1783" s="112"/>
      <c r="S1783" s="112"/>
      <c r="T1783" s="59"/>
      <c r="U1783" s="10">
        <v>0.77</v>
      </c>
      <c r="V1783" s="46"/>
      <c r="W1783" s="43"/>
      <c r="X1783" s="46" t="s">
        <v>43</v>
      </c>
      <c r="Y1783" s="43" t="s">
        <v>44</v>
      </c>
      <c r="Z1783" s="111" t="s">
        <v>20458</v>
      </c>
      <c r="AA1783" s="45"/>
      <c r="AB1783" s="3">
        <v>0</v>
      </c>
      <c r="AC1783" s="3">
        <v>0</v>
      </c>
      <c r="AD1783" s="3">
        <v>326571</v>
      </c>
      <c r="AE1783" s="3">
        <v>0</v>
      </c>
      <c r="AF1783" s="3">
        <f>SUM(Table2[[#This Row],[PE 2021 Obligations]],Table2[[#This Row],[ROW 2021 Obligations]],Table2[[#This Row],[Construction 2021 Obligations]],Table2[[#This Row],[Paving 2021 Obligations]])</f>
        <v>326571</v>
      </c>
      <c r="AG1783" s="3">
        <v>19500</v>
      </c>
      <c r="AH1783" s="3">
        <v>0</v>
      </c>
      <c r="AI1783" s="3">
        <v>326571</v>
      </c>
      <c r="AJ1783" s="3">
        <v>0</v>
      </c>
      <c r="AK1783" s="3">
        <v>346071</v>
      </c>
      <c r="AL1783" s="43" t="s">
        <v>2559</v>
      </c>
    </row>
    <row r="1784" spans="1:38" ht="45" hidden="1" x14ac:dyDescent="0.25">
      <c r="A1784" s="47">
        <v>123750</v>
      </c>
      <c r="B1784" s="48">
        <v>3</v>
      </c>
      <c r="C1784" s="49" t="s">
        <v>474</v>
      </c>
      <c r="D1784" s="50">
        <v>42538</v>
      </c>
      <c r="E1784" s="49" t="s">
        <v>56</v>
      </c>
      <c r="F1784" s="50">
        <v>44125</v>
      </c>
      <c r="G1784" s="49" t="s">
        <v>1124</v>
      </c>
      <c r="H1784" s="51" t="s">
        <v>437</v>
      </c>
      <c r="I1784" s="49"/>
      <c r="J1784" s="49"/>
      <c r="K1784" s="49"/>
      <c r="L1784" s="52"/>
      <c r="M1784" s="51" t="s">
        <v>2560</v>
      </c>
      <c r="N1784" s="51" t="s">
        <v>2561</v>
      </c>
      <c r="O1784" s="49" t="s">
        <v>60</v>
      </c>
      <c r="P1784" s="51" t="s">
        <v>67</v>
      </c>
      <c r="Q1784" s="51"/>
      <c r="R1784" s="111"/>
      <c r="S1784" s="111"/>
      <c r="T1784" s="120"/>
      <c r="U1784" s="53">
        <v>0.52</v>
      </c>
      <c r="V1784" s="52"/>
      <c r="W1784" s="49"/>
      <c r="X1784" s="52" t="s">
        <v>43</v>
      </c>
      <c r="Y1784" s="49" t="s">
        <v>1150</v>
      </c>
      <c r="Z1784" s="111" t="s">
        <v>20458</v>
      </c>
      <c r="AA1784" s="51"/>
      <c r="AB1784" s="54">
        <v>0</v>
      </c>
      <c r="AC1784" s="54">
        <v>0</v>
      </c>
      <c r="AD1784" s="54">
        <v>26853</v>
      </c>
      <c r="AE1784" s="54">
        <v>0</v>
      </c>
      <c r="AF1784" s="3">
        <f>SUM(Table2[[#This Row],[PE 2021 Obligations]],Table2[[#This Row],[ROW 2021 Obligations]],Table2[[#This Row],[Construction 2021 Obligations]],Table2[[#This Row],[Paving 2021 Obligations]])</f>
        <v>26853</v>
      </c>
      <c r="AG1784" s="54">
        <v>7000</v>
      </c>
      <c r="AH1784" s="54">
        <v>0</v>
      </c>
      <c r="AI1784" s="54">
        <v>351644</v>
      </c>
      <c r="AJ1784" s="54">
        <v>0</v>
      </c>
      <c r="AK1784" s="54">
        <v>358644</v>
      </c>
      <c r="AL1784" s="49" t="s">
        <v>2562</v>
      </c>
    </row>
    <row r="1785" spans="1:38" ht="30" hidden="1" x14ac:dyDescent="0.25">
      <c r="A1785" s="13">
        <v>123759</v>
      </c>
      <c r="B1785" s="15">
        <v>1</v>
      </c>
      <c r="C1785" s="43" t="s">
        <v>73</v>
      </c>
      <c r="D1785" s="44">
        <v>42541</v>
      </c>
      <c r="E1785" s="43" t="s">
        <v>2240</v>
      </c>
      <c r="F1785" s="44">
        <v>44333</v>
      </c>
      <c r="G1785" s="43" t="s">
        <v>142</v>
      </c>
      <c r="H1785" s="45" t="s">
        <v>283</v>
      </c>
      <c r="I1785" s="43" t="s">
        <v>2563</v>
      </c>
      <c r="J1785" s="43"/>
      <c r="K1785" s="43" t="s">
        <v>2564</v>
      </c>
      <c r="L1785" s="46" t="s">
        <v>37</v>
      </c>
      <c r="M1785" s="45" t="s">
        <v>2565</v>
      </c>
      <c r="N1785" s="45" t="s">
        <v>2244</v>
      </c>
      <c r="O1785" s="43" t="s">
        <v>1139</v>
      </c>
      <c r="P1785" s="45" t="s">
        <v>1140</v>
      </c>
      <c r="Q1785" s="45"/>
      <c r="R1785" s="112"/>
      <c r="S1785" s="112"/>
      <c r="T1785" s="59"/>
      <c r="U1785" s="10">
        <v>0.01</v>
      </c>
      <c r="V1785" s="46"/>
      <c r="W1785" s="43"/>
      <c r="X1785" s="46" t="s">
        <v>43</v>
      </c>
      <c r="Y1785" s="43" t="s">
        <v>44</v>
      </c>
      <c r="Z1785" s="111" t="s">
        <v>20458</v>
      </c>
      <c r="AA1785" s="45"/>
      <c r="AB1785" s="3">
        <v>18000</v>
      </c>
      <c r="AC1785" s="3">
        <v>0</v>
      </c>
      <c r="AD1785" s="3">
        <v>348022</v>
      </c>
      <c r="AE1785" s="3">
        <v>0</v>
      </c>
      <c r="AF1785" s="3">
        <f>SUM(Table2[[#This Row],[PE 2021 Obligations]],Table2[[#This Row],[ROW 2021 Obligations]],Table2[[#This Row],[Construction 2021 Obligations]],Table2[[#This Row],[Paving 2021 Obligations]])</f>
        <v>366022</v>
      </c>
      <c r="AG1785" s="3">
        <v>33000</v>
      </c>
      <c r="AH1785" s="3">
        <v>0</v>
      </c>
      <c r="AI1785" s="3">
        <v>348022</v>
      </c>
      <c r="AJ1785" s="3">
        <v>0</v>
      </c>
      <c r="AK1785" s="3">
        <v>381022</v>
      </c>
      <c r="AL1785" s="43" t="s">
        <v>2566</v>
      </c>
    </row>
    <row r="1786" spans="1:38" ht="30" hidden="1" x14ac:dyDescent="0.25">
      <c r="A1786" s="47">
        <v>124054</v>
      </c>
      <c r="B1786" s="48">
        <v>2</v>
      </c>
      <c r="C1786" s="49" t="s">
        <v>73</v>
      </c>
      <c r="D1786" s="50">
        <v>42572</v>
      </c>
      <c r="E1786" s="49" t="s">
        <v>109</v>
      </c>
      <c r="F1786" s="50">
        <v>43833</v>
      </c>
      <c r="G1786" s="49" t="s">
        <v>75</v>
      </c>
      <c r="H1786" s="51" t="s">
        <v>2618</v>
      </c>
      <c r="I1786" s="49" t="s">
        <v>159</v>
      </c>
      <c r="J1786" s="49" t="s">
        <v>148</v>
      </c>
      <c r="K1786" s="49"/>
      <c r="L1786" s="52" t="s">
        <v>149</v>
      </c>
      <c r="M1786" s="51" t="s">
        <v>2619</v>
      </c>
      <c r="N1786" s="51" t="s">
        <v>2620</v>
      </c>
      <c r="O1786" s="49" t="s">
        <v>119</v>
      </c>
      <c r="P1786" s="51" t="s">
        <v>100</v>
      </c>
      <c r="Q1786" s="51"/>
      <c r="R1786" s="111"/>
      <c r="S1786" s="111"/>
      <c r="T1786" s="120"/>
      <c r="U1786" s="53">
        <v>53.2</v>
      </c>
      <c r="V1786" s="50">
        <v>44904</v>
      </c>
      <c r="W1786" s="49"/>
      <c r="X1786" s="52" t="s">
        <v>43</v>
      </c>
      <c r="Y1786" s="49" t="s">
        <v>454</v>
      </c>
      <c r="Z1786" s="112" t="s">
        <v>20457</v>
      </c>
      <c r="AA1786" s="51"/>
      <c r="AB1786" s="54">
        <v>400000</v>
      </c>
      <c r="AC1786" s="54">
        <v>0</v>
      </c>
      <c r="AD1786" s="54">
        <v>0</v>
      </c>
      <c r="AE1786" s="54">
        <v>0</v>
      </c>
      <c r="AF1786" s="3">
        <f>SUM(Table2[[#This Row],[PE 2021 Obligations]],Table2[[#This Row],[ROW 2021 Obligations]],Table2[[#This Row],[Construction 2021 Obligations]],Table2[[#This Row],[Paving 2021 Obligations]])</f>
        <v>400000</v>
      </c>
      <c r="AG1786" s="54">
        <v>500000</v>
      </c>
      <c r="AH1786" s="54">
        <v>0</v>
      </c>
      <c r="AI1786" s="54">
        <v>0</v>
      </c>
      <c r="AJ1786" s="54">
        <v>0</v>
      </c>
      <c r="AK1786" s="54">
        <v>500000</v>
      </c>
      <c r="AL1786" s="49" t="s">
        <v>2621</v>
      </c>
    </row>
    <row r="1787" spans="1:38" ht="60" hidden="1" x14ac:dyDescent="0.25">
      <c r="A1787" s="13">
        <v>124153</v>
      </c>
      <c r="B1787" s="15">
        <v>1</v>
      </c>
      <c r="C1787" s="43" t="s">
        <v>73</v>
      </c>
      <c r="D1787" s="44">
        <v>42573</v>
      </c>
      <c r="E1787" s="43" t="s">
        <v>1207</v>
      </c>
      <c r="F1787" s="44">
        <v>44228</v>
      </c>
      <c r="G1787" s="43" t="s">
        <v>74</v>
      </c>
      <c r="H1787" s="45" t="s">
        <v>215</v>
      </c>
      <c r="I1787" s="43" t="s">
        <v>163</v>
      </c>
      <c r="J1787" s="43" t="s">
        <v>148</v>
      </c>
      <c r="K1787" s="43"/>
      <c r="L1787" s="46" t="s">
        <v>149</v>
      </c>
      <c r="M1787" s="45" t="s">
        <v>2754</v>
      </c>
      <c r="N1787" s="45" t="s">
        <v>2755</v>
      </c>
      <c r="O1787" s="43" t="s">
        <v>119</v>
      </c>
      <c r="P1787" s="45" t="s">
        <v>100</v>
      </c>
      <c r="Q1787" s="45"/>
      <c r="R1787" s="112"/>
      <c r="S1787" s="112"/>
      <c r="T1787" s="59"/>
      <c r="U1787" s="10">
        <v>24.98</v>
      </c>
      <c r="V1787" s="44">
        <v>44694</v>
      </c>
      <c r="W1787" s="43"/>
      <c r="X1787" s="46" t="s">
        <v>43</v>
      </c>
      <c r="Y1787" s="43" t="s">
        <v>454</v>
      </c>
      <c r="Z1787" s="112" t="s">
        <v>20457</v>
      </c>
      <c r="AA1787" s="45"/>
      <c r="AB1787" s="3">
        <v>675000</v>
      </c>
      <c r="AC1787" s="3">
        <v>0</v>
      </c>
      <c r="AD1787" s="3">
        <v>0</v>
      </c>
      <c r="AE1787" s="3">
        <v>0</v>
      </c>
      <c r="AF1787" s="3">
        <f>SUM(Table2[[#This Row],[PE 2021 Obligations]],Table2[[#This Row],[ROW 2021 Obligations]],Table2[[#This Row],[Construction 2021 Obligations]],Table2[[#This Row],[Paving 2021 Obligations]])</f>
        <v>675000</v>
      </c>
      <c r="AG1787" s="3">
        <v>745000</v>
      </c>
      <c r="AH1787" s="3">
        <v>0</v>
      </c>
      <c r="AI1787" s="3">
        <v>0</v>
      </c>
      <c r="AJ1787" s="3">
        <v>0</v>
      </c>
      <c r="AK1787" s="3">
        <v>745000</v>
      </c>
      <c r="AL1787" s="43"/>
    </row>
    <row r="1788" spans="1:38" ht="30" hidden="1" x14ac:dyDescent="0.25">
      <c r="A1788" s="47">
        <v>124207</v>
      </c>
      <c r="B1788" s="48">
        <v>4</v>
      </c>
      <c r="C1788" s="49" t="s">
        <v>73</v>
      </c>
      <c r="D1788" s="50">
        <v>42576</v>
      </c>
      <c r="E1788" s="49" t="s">
        <v>819</v>
      </c>
      <c r="F1788" s="50">
        <v>44315</v>
      </c>
      <c r="G1788" s="49" t="s">
        <v>1086</v>
      </c>
      <c r="H1788" s="51" t="s">
        <v>258</v>
      </c>
      <c r="I1788" s="49" t="s">
        <v>1071</v>
      </c>
      <c r="J1788" s="49" t="s">
        <v>148</v>
      </c>
      <c r="K1788" s="49"/>
      <c r="L1788" s="52" t="s">
        <v>149</v>
      </c>
      <c r="M1788" s="51" t="s">
        <v>2783</v>
      </c>
      <c r="N1788" s="51" t="s">
        <v>2784</v>
      </c>
      <c r="O1788" s="49" t="s">
        <v>119</v>
      </c>
      <c r="P1788" s="51" t="s">
        <v>152</v>
      </c>
      <c r="Q1788" s="51"/>
      <c r="R1788" s="111"/>
      <c r="S1788" s="111"/>
      <c r="T1788" s="120"/>
      <c r="U1788" s="53">
        <v>0.6</v>
      </c>
      <c r="V1788" s="50">
        <v>45156</v>
      </c>
      <c r="W1788" s="49"/>
      <c r="X1788" s="52" t="s">
        <v>43</v>
      </c>
      <c r="Y1788" s="49" t="s">
        <v>454</v>
      </c>
      <c r="Z1788" s="112" t="s">
        <v>20457</v>
      </c>
      <c r="AA1788" s="51"/>
      <c r="AB1788" s="54">
        <v>100000</v>
      </c>
      <c r="AC1788" s="54">
        <v>0</v>
      </c>
      <c r="AD1788" s="54">
        <v>0</v>
      </c>
      <c r="AE1788" s="54">
        <v>0</v>
      </c>
      <c r="AF1788" s="3">
        <f>SUM(Table2[[#This Row],[PE 2021 Obligations]],Table2[[#This Row],[ROW 2021 Obligations]],Table2[[#This Row],[Construction 2021 Obligations]],Table2[[#This Row],[Paving 2021 Obligations]])</f>
        <v>100000</v>
      </c>
      <c r="AG1788" s="54">
        <v>100000</v>
      </c>
      <c r="AH1788" s="54">
        <v>0</v>
      </c>
      <c r="AI1788" s="54">
        <v>0</v>
      </c>
      <c r="AJ1788" s="54">
        <v>0</v>
      </c>
      <c r="AK1788" s="54">
        <v>100000</v>
      </c>
      <c r="AL1788" s="49"/>
    </row>
    <row r="1789" spans="1:38" ht="90" hidden="1" x14ac:dyDescent="0.25">
      <c r="A1789" s="13">
        <v>124260.02</v>
      </c>
      <c r="B1789" s="15">
        <v>3</v>
      </c>
      <c r="C1789" s="43" t="s">
        <v>73</v>
      </c>
      <c r="D1789" s="44">
        <v>42914</v>
      </c>
      <c r="E1789" s="43" t="s">
        <v>81</v>
      </c>
      <c r="F1789" s="44">
        <v>43826</v>
      </c>
      <c r="G1789" s="43" t="s">
        <v>529</v>
      </c>
      <c r="H1789" s="45" t="s">
        <v>2818</v>
      </c>
      <c r="I1789" s="43" t="s">
        <v>155</v>
      </c>
      <c r="J1789" s="43" t="s">
        <v>148</v>
      </c>
      <c r="K1789" s="43"/>
      <c r="L1789" s="46" t="s">
        <v>149</v>
      </c>
      <c r="M1789" s="45" t="s">
        <v>2819</v>
      </c>
      <c r="N1789" s="45" t="s">
        <v>2820</v>
      </c>
      <c r="O1789" s="43" t="s">
        <v>119</v>
      </c>
      <c r="P1789" s="45" t="s">
        <v>100</v>
      </c>
      <c r="Q1789" s="45"/>
      <c r="R1789" s="112"/>
      <c r="S1789" s="112"/>
      <c r="T1789" s="59"/>
      <c r="U1789" s="10">
        <v>94.08</v>
      </c>
      <c r="V1789" s="46"/>
      <c r="W1789" s="43"/>
      <c r="X1789" s="46" t="s">
        <v>43</v>
      </c>
      <c r="Y1789" s="43" t="s">
        <v>454</v>
      </c>
      <c r="Z1789" s="112" t="s">
        <v>20457</v>
      </c>
      <c r="AA1789" s="45"/>
      <c r="AB1789" s="3">
        <v>1100000</v>
      </c>
      <c r="AC1789" s="3">
        <v>0</v>
      </c>
      <c r="AD1789" s="3">
        <v>0</v>
      </c>
      <c r="AE1789" s="3">
        <v>0</v>
      </c>
      <c r="AF1789" s="3">
        <f>SUM(Table2[[#This Row],[PE 2021 Obligations]],Table2[[#This Row],[ROW 2021 Obligations]],Table2[[#This Row],[Construction 2021 Obligations]],Table2[[#This Row],[Paving 2021 Obligations]])</f>
        <v>1100000</v>
      </c>
      <c r="AG1789" s="3">
        <v>4150000</v>
      </c>
      <c r="AH1789" s="3">
        <v>0</v>
      </c>
      <c r="AI1789" s="3">
        <v>0</v>
      </c>
      <c r="AJ1789" s="3">
        <v>0</v>
      </c>
      <c r="AK1789" s="3">
        <v>4150000</v>
      </c>
      <c r="AL1789" s="43" t="s">
        <v>2821</v>
      </c>
    </row>
    <row r="1790" spans="1:38" ht="45" hidden="1" x14ac:dyDescent="0.25">
      <c r="A1790" s="47">
        <v>124260.04</v>
      </c>
      <c r="B1790" s="48">
        <v>3</v>
      </c>
      <c r="C1790" s="49" t="s">
        <v>31</v>
      </c>
      <c r="D1790" s="50">
        <v>43124</v>
      </c>
      <c r="E1790" s="49" t="s">
        <v>109</v>
      </c>
      <c r="F1790" s="50">
        <v>44106</v>
      </c>
      <c r="G1790" s="49" t="s">
        <v>75</v>
      </c>
      <c r="H1790" s="51" t="s">
        <v>2818</v>
      </c>
      <c r="I1790" s="49" t="s">
        <v>155</v>
      </c>
      <c r="J1790" s="49" t="s">
        <v>148</v>
      </c>
      <c r="K1790" s="49"/>
      <c r="L1790" s="52" t="s">
        <v>149</v>
      </c>
      <c r="M1790" s="51" t="s">
        <v>2822</v>
      </c>
      <c r="N1790" s="51" t="s">
        <v>2823</v>
      </c>
      <c r="O1790" s="49" t="s">
        <v>119</v>
      </c>
      <c r="P1790" s="51" t="s">
        <v>100</v>
      </c>
      <c r="Q1790" s="51"/>
      <c r="R1790" s="111"/>
      <c r="S1790" s="111"/>
      <c r="T1790" s="120"/>
      <c r="U1790" s="53">
        <v>94.1</v>
      </c>
      <c r="V1790" s="50">
        <v>43742</v>
      </c>
      <c r="W1790" s="49"/>
      <c r="X1790" s="52" t="s">
        <v>43</v>
      </c>
      <c r="Y1790" s="49" t="s">
        <v>454</v>
      </c>
      <c r="Z1790" s="127" t="s">
        <v>20457</v>
      </c>
      <c r="AA1790" s="51"/>
      <c r="AB1790" s="54">
        <v>1900000</v>
      </c>
      <c r="AC1790" s="54">
        <v>0</v>
      </c>
      <c r="AD1790" s="54">
        <v>0</v>
      </c>
      <c r="AE1790" s="54">
        <v>0</v>
      </c>
      <c r="AF1790" s="3">
        <f>SUM(Table2[[#This Row],[PE 2021 Obligations]],Table2[[#This Row],[ROW 2021 Obligations]],Table2[[#This Row],[Construction 2021 Obligations]],Table2[[#This Row],[Paving 2021 Obligations]])</f>
        <v>1900000</v>
      </c>
      <c r="AG1790" s="54">
        <v>3900000</v>
      </c>
      <c r="AH1790" s="54">
        <v>0</v>
      </c>
      <c r="AI1790" s="54">
        <v>47654092</v>
      </c>
      <c r="AJ1790" s="54">
        <v>0</v>
      </c>
      <c r="AK1790" s="54">
        <v>51554092</v>
      </c>
      <c r="AL1790" s="49" t="s">
        <v>2824</v>
      </c>
    </row>
    <row r="1791" spans="1:38" ht="30" hidden="1" x14ac:dyDescent="0.25">
      <c r="A1791" s="13">
        <v>124260.07</v>
      </c>
      <c r="B1791" s="15">
        <v>6</v>
      </c>
      <c r="C1791" s="43" t="s">
        <v>73</v>
      </c>
      <c r="D1791" s="44">
        <v>44035</v>
      </c>
      <c r="E1791" s="43" t="s">
        <v>109</v>
      </c>
      <c r="F1791" s="44">
        <v>44236</v>
      </c>
      <c r="G1791" s="43" t="s">
        <v>82</v>
      </c>
      <c r="H1791" s="45" t="s">
        <v>76</v>
      </c>
      <c r="I1791" s="43"/>
      <c r="J1791" s="43"/>
      <c r="K1791" s="43"/>
      <c r="L1791" s="46"/>
      <c r="M1791" s="45" t="s">
        <v>2825</v>
      </c>
      <c r="N1791" s="45" t="s">
        <v>2826</v>
      </c>
      <c r="O1791" s="43" t="s">
        <v>78</v>
      </c>
      <c r="P1791" s="45" t="s">
        <v>100</v>
      </c>
      <c r="Q1791" s="45"/>
      <c r="R1791" s="112"/>
      <c r="S1791" s="112"/>
      <c r="T1791" s="59"/>
      <c r="U1791" s="56" t="s">
        <v>32</v>
      </c>
      <c r="V1791" s="46"/>
      <c r="W1791" s="43"/>
      <c r="X1791" s="46" t="s">
        <v>43</v>
      </c>
      <c r="Y1791" s="43"/>
      <c r="Z1791" s="111" t="s">
        <v>20458</v>
      </c>
      <c r="AA1791" s="45"/>
      <c r="AB1791" s="3">
        <v>5235306</v>
      </c>
      <c r="AC1791" s="3">
        <v>0</v>
      </c>
      <c r="AD1791" s="3">
        <v>0</v>
      </c>
      <c r="AE1791" s="3">
        <v>0</v>
      </c>
      <c r="AF1791" s="3">
        <f>SUM(Table2[[#This Row],[PE 2021 Obligations]],Table2[[#This Row],[ROW 2021 Obligations]],Table2[[#This Row],[Construction 2021 Obligations]],Table2[[#This Row],[Paving 2021 Obligations]])</f>
        <v>5235306</v>
      </c>
      <c r="AG1791" s="3">
        <v>5235306</v>
      </c>
      <c r="AH1791" s="3">
        <v>0</v>
      </c>
      <c r="AI1791" s="3">
        <v>0</v>
      </c>
      <c r="AJ1791" s="3">
        <v>0</v>
      </c>
      <c r="AK1791" s="3">
        <v>5235306</v>
      </c>
      <c r="AL1791" s="43"/>
    </row>
    <row r="1792" spans="1:38" ht="30" hidden="1" x14ac:dyDescent="0.25">
      <c r="A1792" s="13">
        <v>124292</v>
      </c>
      <c r="B1792" s="15">
        <v>1</v>
      </c>
      <c r="C1792" s="43" t="s">
        <v>73</v>
      </c>
      <c r="D1792" s="44">
        <v>42576</v>
      </c>
      <c r="E1792" s="43" t="s">
        <v>1207</v>
      </c>
      <c r="F1792" s="44">
        <v>44106</v>
      </c>
      <c r="G1792" s="43" t="s">
        <v>75</v>
      </c>
      <c r="H1792" s="45" t="s">
        <v>238</v>
      </c>
      <c r="I1792" s="43" t="s">
        <v>159</v>
      </c>
      <c r="J1792" s="43" t="s">
        <v>148</v>
      </c>
      <c r="K1792" s="43"/>
      <c r="L1792" s="46" t="s">
        <v>149</v>
      </c>
      <c r="M1792" s="45" t="s">
        <v>2849</v>
      </c>
      <c r="N1792" s="45" t="s">
        <v>2850</v>
      </c>
      <c r="O1792" s="43" t="s">
        <v>119</v>
      </c>
      <c r="P1792" s="45" t="s">
        <v>100</v>
      </c>
      <c r="Q1792" s="45"/>
      <c r="R1792" s="112"/>
      <c r="S1792" s="112"/>
      <c r="T1792" s="59"/>
      <c r="U1792" s="10">
        <v>21.92</v>
      </c>
      <c r="V1792" s="44">
        <v>44904</v>
      </c>
      <c r="W1792" s="43"/>
      <c r="X1792" s="46" t="s">
        <v>43</v>
      </c>
      <c r="Y1792" s="43" t="s">
        <v>454</v>
      </c>
      <c r="Z1792" s="112" t="s">
        <v>20457</v>
      </c>
      <c r="AA1792" s="45"/>
      <c r="AB1792" s="3">
        <v>140000</v>
      </c>
      <c r="AC1792" s="3">
        <v>0</v>
      </c>
      <c r="AD1792" s="3">
        <v>0</v>
      </c>
      <c r="AE1792" s="3">
        <v>0</v>
      </c>
      <c r="AF1792" s="3">
        <f>SUM(Table2[[#This Row],[PE 2021 Obligations]],Table2[[#This Row],[ROW 2021 Obligations]],Table2[[#This Row],[Construction 2021 Obligations]],Table2[[#This Row],[Paving 2021 Obligations]])</f>
        <v>140000</v>
      </c>
      <c r="AG1792" s="3">
        <v>140000</v>
      </c>
      <c r="AH1792" s="3">
        <v>0</v>
      </c>
      <c r="AI1792" s="3">
        <v>0</v>
      </c>
      <c r="AJ1792" s="3">
        <v>0</v>
      </c>
      <c r="AK1792" s="3">
        <v>140000</v>
      </c>
      <c r="AL1792" s="43"/>
    </row>
    <row r="1793" spans="1:38" ht="45" hidden="1" x14ac:dyDescent="0.25">
      <c r="A1793" s="47">
        <v>124755</v>
      </c>
      <c r="B1793" s="48">
        <v>4</v>
      </c>
      <c r="C1793" s="49" t="s">
        <v>73</v>
      </c>
      <c r="D1793" s="50">
        <v>42578</v>
      </c>
      <c r="E1793" s="49" t="s">
        <v>819</v>
      </c>
      <c r="F1793" s="50">
        <v>44167</v>
      </c>
      <c r="G1793" s="49" t="s">
        <v>75</v>
      </c>
      <c r="H1793" s="51" t="s">
        <v>593</v>
      </c>
      <c r="I1793" s="49" t="s">
        <v>3266</v>
      </c>
      <c r="J1793" s="49" t="s">
        <v>148</v>
      </c>
      <c r="K1793" s="49"/>
      <c r="L1793" s="52" t="s">
        <v>149</v>
      </c>
      <c r="M1793" s="51" t="s">
        <v>3267</v>
      </c>
      <c r="N1793" s="51" t="s">
        <v>3268</v>
      </c>
      <c r="O1793" s="49" t="s">
        <v>119</v>
      </c>
      <c r="P1793" s="51" t="s">
        <v>100</v>
      </c>
      <c r="Q1793" s="51"/>
      <c r="R1793" s="111"/>
      <c r="S1793" s="111"/>
      <c r="T1793" s="120"/>
      <c r="U1793" s="53">
        <v>20.2</v>
      </c>
      <c r="V1793" s="50">
        <v>45205</v>
      </c>
      <c r="W1793" s="49"/>
      <c r="X1793" s="52" t="s">
        <v>43</v>
      </c>
      <c r="Y1793" s="49" t="s">
        <v>454</v>
      </c>
      <c r="Z1793" s="112" t="s">
        <v>20457</v>
      </c>
      <c r="AA1793" s="51"/>
      <c r="AB1793" s="54">
        <v>200000</v>
      </c>
      <c r="AC1793" s="54">
        <v>0</v>
      </c>
      <c r="AD1793" s="54">
        <v>0</v>
      </c>
      <c r="AE1793" s="54">
        <v>0</v>
      </c>
      <c r="AF1793" s="3">
        <f>SUM(Table2[[#This Row],[PE 2021 Obligations]],Table2[[#This Row],[ROW 2021 Obligations]],Table2[[#This Row],[Construction 2021 Obligations]],Table2[[#This Row],[Paving 2021 Obligations]])</f>
        <v>200000</v>
      </c>
      <c r="AG1793" s="54">
        <v>200000</v>
      </c>
      <c r="AH1793" s="54">
        <v>0</v>
      </c>
      <c r="AI1793" s="54">
        <v>0</v>
      </c>
      <c r="AJ1793" s="54">
        <v>0</v>
      </c>
      <c r="AK1793" s="54">
        <v>200000</v>
      </c>
      <c r="AL1793" s="49"/>
    </row>
    <row r="1794" spans="1:38" ht="45" hidden="1" x14ac:dyDescent="0.25">
      <c r="A1794" s="47">
        <v>125080</v>
      </c>
      <c r="B1794" s="48">
        <v>2</v>
      </c>
      <c r="C1794" s="49" t="s">
        <v>73</v>
      </c>
      <c r="D1794" s="50">
        <v>42628</v>
      </c>
      <c r="E1794" s="49" t="s">
        <v>1928</v>
      </c>
      <c r="F1794" s="50">
        <v>44215</v>
      </c>
      <c r="G1794" s="49" t="s">
        <v>75</v>
      </c>
      <c r="H1794" s="51" t="s">
        <v>380</v>
      </c>
      <c r="I1794" s="49" t="s">
        <v>3346</v>
      </c>
      <c r="J1794" s="49"/>
      <c r="K1794" s="49"/>
      <c r="L1794" s="52"/>
      <c r="M1794" s="51" t="s">
        <v>3347</v>
      </c>
      <c r="N1794" s="51" t="s">
        <v>3348</v>
      </c>
      <c r="O1794" s="49" t="s">
        <v>60</v>
      </c>
      <c r="P1794" s="51" t="s">
        <v>1434</v>
      </c>
      <c r="Q1794" s="51"/>
      <c r="R1794" s="111"/>
      <c r="S1794" s="111"/>
      <c r="T1794" s="120"/>
      <c r="U1794" s="53">
        <v>0.13</v>
      </c>
      <c r="V1794" s="52"/>
      <c r="W1794" s="49"/>
      <c r="X1794" s="52" t="s">
        <v>43</v>
      </c>
      <c r="Y1794" s="49" t="s">
        <v>511</v>
      </c>
      <c r="Z1794" s="111" t="s">
        <v>20458</v>
      </c>
      <c r="AA1794" s="51"/>
      <c r="AB1794" s="54">
        <v>0</v>
      </c>
      <c r="AC1794" s="54">
        <v>50000</v>
      </c>
      <c r="AD1794" s="54">
        <v>0</v>
      </c>
      <c r="AE1794" s="54">
        <v>0</v>
      </c>
      <c r="AF1794" s="3">
        <f>SUM(Table2[[#This Row],[PE 2021 Obligations]],Table2[[#This Row],[ROW 2021 Obligations]],Table2[[#This Row],[Construction 2021 Obligations]],Table2[[#This Row],[Paving 2021 Obligations]])</f>
        <v>50000</v>
      </c>
      <c r="AG1794" s="54">
        <v>160634</v>
      </c>
      <c r="AH1794" s="54">
        <v>50000</v>
      </c>
      <c r="AI1794" s="54">
        <v>0</v>
      </c>
      <c r="AJ1794" s="54">
        <v>0</v>
      </c>
      <c r="AK1794" s="54">
        <v>210634</v>
      </c>
      <c r="AL1794" s="49" t="s">
        <v>3349</v>
      </c>
    </row>
    <row r="1795" spans="1:38" ht="75" hidden="1" x14ac:dyDescent="0.25">
      <c r="A1795" s="13">
        <v>125151</v>
      </c>
      <c r="B1795" s="15">
        <v>2</v>
      </c>
      <c r="C1795" s="43" t="s">
        <v>73</v>
      </c>
      <c r="D1795" s="44">
        <v>42640</v>
      </c>
      <c r="E1795" s="43" t="s">
        <v>1928</v>
      </c>
      <c r="F1795" s="44">
        <v>44330</v>
      </c>
      <c r="G1795" s="43" t="s">
        <v>1409</v>
      </c>
      <c r="H1795" s="45" t="s">
        <v>797</v>
      </c>
      <c r="I1795" s="43"/>
      <c r="J1795" s="43"/>
      <c r="K1795" s="43"/>
      <c r="L1795" s="46"/>
      <c r="M1795" s="45" t="s">
        <v>3350</v>
      </c>
      <c r="N1795" s="45" t="s">
        <v>3351</v>
      </c>
      <c r="O1795" s="43" t="s">
        <v>60</v>
      </c>
      <c r="P1795" s="45" t="s">
        <v>1444</v>
      </c>
      <c r="Q1795" s="45"/>
      <c r="R1795" s="112"/>
      <c r="S1795" s="112"/>
      <c r="T1795" s="59"/>
      <c r="U1795" s="56" t="s">
        <v>32</v>
      </c>
      <c r="V1795" s="46"/>
      <c r="W1795" s="43"/>
      <c r="X1795" s="46" t="s">
        <v>43</v>
      </c>
      <c r="Y1795" s="43" t="s">
        <v>1453</v>
      </c>
      <c r="Z1795" s="111" t="s">
        <v>20458</v>
      </c>
      <c r="AA1795" s="45"/>
      <c r="AB1795" s="3">
        <v>56680</v>
      </c>
      <c r="AC1795" s="3">
        <v>0</v>
      </c>
      <c r="AD1795" s="3">
        <v>0</v>
      </c>
      <c r="AE1795" s="3">
        <v>0</v>
      </c>
      <c r="AF1795" s="3">
        <f>SUM(Table2[[#This Row],[PE 2021 Obligations]],Table2[[#This Row],[ROW 2021 Obligations]],Table2[[#This Row],[Construction 2021 Obligations]],Table2[[#This Row],[Paving 2021 Obligations]])</f>
        <v>56680</v>
      </c>
      <c r="AG1795" s="3">
        <v>147522</v>
      </c>
      <c r="AH1795" s="3">
        <v>0</v>
      </c>
      <c r="AI1795" s="3">
        <v>0</v>
      </c>
      <c r="AJ1795" s="3">
        <v>0</v>
      </c>
      <c r="AK1795" s="3">
        <v>147522</v>
      </c>
      <c r="AL1795" s="43" t="s">
        <v>3352</v>
      </c>
    </row>
    <row r="1796" spans="1:38" ht="60" hidden="1" x14ac:dyDescent="0.25">
      <c r="A1796" s="13">
        <v>125171</v>
      </c>
      <c r="B1796" s="15">
        <v>3</v>
      </c>
      <c r="C1796" s="43" t="s">
        <v>31</v>
      </c>
      <c r="D1796" s="44">
        <v>42647</v>
      </c>
      <c r="E1796" s="43" t="s">
        <v>56</v>
      </c>
      <c r="F1796" s="44">
        <v>44215</v>
      </c>
      <c r="G1796" s="43" t="s">
        <v>75</v>
      </c>
      <c r="H1796" s="45" t="s">
        <v>788</v>
      </c>
      <c r="I1796" s="43" t="s">
        <v>686</v>
      </c>
      <c r="J1796" s="43" t="s">
        <v>116</v>
      </c>
      <c r="K1796" s="43"/>
      <c r="L1796" s="46" t="s">
        <v>116</v>
      </c>
      <c r="M1796" s="45" t="s">
        <v>3357</v>
      </c>
      <c r="N1796" s="45" t="s">
        <v>3358</v>
      </c>
      <c r="O1796" s="43" t="s">
        <v>60</v>
      </c>
      <c r="P1796" s="45" t="s">
        <v>67</v>
      </c>
      <c r="Q1796" s="45"/>
      <c r="R1796" s="112"/>
      <c r="S1796" s="112"/>
      <c r="T1796" s="59"/>
      <c r="U1796" s="10">
        <v>0.13</v>
      </c>
      <c r="V1796" s="46"/>
      <c r="W1796" s="43"/>
      <c r="X1796" s="46" t="s">
        <v>43</v>
      </c>
      <c r="Y1796" s="43" t="s">
        <v>78</v>
      </c>
      <c r="Z1796" s="112" t="s">
        <v>20461</v>
      </c>
      <c r="AA1796" s="45"/>
      <c r="AB1796" s="3">
        <v>0</v>
      </c>
      <c r="AC1796" s="3">
        <v>0</v>
      </c>
      <c r="AD1796" s="3">
        <v>116108</v>
      </c>
      <c r="AE1796" s="3">
        <v>0</v>
      </c>
      <c r="AF1796" s="3">
        <f>SUM(Table2[[#This Row],[PE 2021 Obligations]],Table2[[#This Row],[ROW 2021 Obligations]],Table2[[#This Row],[Construction 2021 Obligations]],Table2[[#This Row],[Paving 2021 Obligations]])</f>
        <v>116108</v>
      </c>
      <c r="AG1796" s="3">
        <v>0</v>
      </c>
      <c r="AH1796" s="3">
        <v>0</v>
      </c>
      <c r="AI1796" s="3">
        <v>996108</v>
      </c>
      <c r="AJ1796" s="3">
        <v>0</v>
      </c>
      <c r="AK1796" s="3">
        <v>996108</v>
      </c>
      <c r="AL1796" s="43" t="s">
        <v>3359</v>
      </c>
    </row>
    <row r="1797" spans="1:38" ht="60" hidden="1" x14ac:dyDescent="0.25">
      <c r="A1797" s="47">
        <v>125173</v>
      </c>
      <c r="B1797" s="48">
        <v>3</v>
      </c>
      <c r="C1797" s="49" t="s">
        <v>31</v>
      </c>
      <c r="D1797" s="50">
        <v>42647</v>
      </c>
      <c r="E1797" s="49" t="s">
        <v>56</v>
      </c>
      <c r="F1797" s="50">
        <v>44309</v>
      </c>
      <c r="G1797" s="49" t="s">
        <v>1124</v>
      </c>
      <c r="H1797" s="51" t="s">
        <v>173</v>
      </c>
      <c r="I1797" s="49" t="s">
        <v>468</v>
      </c>
      <c r="J1797" s="49" t="s">
        <v>116</v>
      </c>
      <c r="K1797" s="49"/>
      <c r="L1797" s="52" t="s">
        <v>116</v>
      </c>
      <c r="M1797" s="51" t="s">
        <v>3360</v>
      </c>
      <c r="N1797" s="51" t="s">
        <v>3361</v>
      </c>
      <c r="O1797" s="49" t="s">
        <v>60</v>
      </c>
      <c r="P1797" s="51" t="s">
        <v>67</v>
      </c>
      <c r="Q1797" s="51"/>
      <c r="R1797" s="111"/>
      <c r="S1797" s="111"/>
      <c r="T1797" s="120"/>
      <c r="U1797" s="53">
        <v>0.68</v>
      </c>
      <c r="V1797" s="52"/>
      <c r="W1797" s="49"/>
      <c r="X1797" s="52" t="s">
        <v>43</v>
      </c>
      <c r="Y1797" s="49" t="s">
        <v>140</v>
      </c>
      <c r="Z1797" s="112" t="s">
        <v>20460</v>
      </c>
      <c r="AA1797" s="51"/>
      <c r="AB1797" s="54">
        <v>0</v>
      </c>
      <c r="AC1797" s="54">
        <v>0</v>
      </c>
      <c r="AD1797" s="54">
        <v>1506123</v>
      </c>
      <c r="AE1797" s="54">
        <v>0</v>
      </c>
      <c r="AF1797" s="3">
        <f>SUM(Table2[[#This Row],[PE 2021 Obligations]],Table2[[#This Row],[ROW 2021 Obligations]],Table2[[#This Row],[Construction 2021 Obligations]],Table2[[#This Row],[Paving 2021 Obligations]])</f>
        <v>1506123</v>
      </c>
      <c r="AG1797" s="54">
        <v>0</v>
      </c>
      <c r="AH1797" s="54">
        <v>0</v>
      </c>
      <c r="AI1797" s="54">
        <v>1506123</v>
      </c>
      <c r="AJ1797" s="54">
        <v>0</v>
      </c>
      <c r="AK1797" s="54">
        <v>1506123</v>
      </c>
      <c r="AL1797" s="49" t="s">
        <v>3362</v>
      </c>
    </row>
    <row r="1798" spans="1:38" ht="45" hidden="1" x14ac:dyDescent="0.25">
      <c r="A1798" s="13">
        <v>125185</v>
      </c>
      <c r="B1798" s="15">
        <v>3</v>
      </c>
      <c r="C1798" s="43" t="s">
        <v>31</v>
      </c>
      <c r="D1798" s="44">
        <v>42647</v>
      </c>
      <c r="E1798" s="43" t="s">
        <v>1568</v>
      </c>
      <c r="F1798" s="44">
        <v>44215</v>
      </c>
      <c r="G1798" s="43" t="s">
        <v>75</v>
      </c>
      <c r="H1798" s="45" t="s">
        <v>273</v>
      </c>
      <c r="I1798" s="43" t="s">
        <v>2345</v>
      </c>
      <c r="J1798" s="43" t="s">
        <v>116</v>
      </c>
      <c r="K1798" s="43"/>
      <c r="L1798" s="46" t="s">
        <v>116</v>
      </c>
      <c r="M1798" s="45" t="s">
        <v>3363</v>
      </c>
      <c r="N1798" s="45" t="s">
        <v>3364</v>
      </c>
      <c r="O1798" s="43" t="s">
        <v>60</v>
      </c>
      <c r="P1798" s="45" t="s">
        <v>67</v>
      </c>
      <c r="Q1798" s="45"/>
      <c r="R1798" s="112"/>
      <c r="S1798" s="112"/>
      <c r="T1798" s="59"/>
      <c r="U1798" s="10">
        <v>0.28000000000000003</v>
      </c>
      <c r="V1798" s="46"/>
      <c r="W1798" s="43"/>
      <c r="X1798" s="46" t="s">
        <v>43</v>
      </c>
      <c r="Y1798" s="43" t="s">
        <v>140</v>
      </c>
      <c r="Z1798" s="112" t="s">
        <v>20460</v>
      </c>
      <c r="AA1798" s="45"/>
      <c r="AB1798" s="3">
        <v>0</v>
      </c>
      <c r="AC1798" s="3">
        <v>0</v>
      </c>
      <c r="AD1798" s="3">
        <v>1018860</v>
      </c>
      <c r="AE1798" s="3">
        <v>0</v>
      </c>
      <c r="AF1798" s="3">
        <f>SUM(Table2[[#This Row],[PE 2021 Obligations]],Table2[[#This Row],[ROW 2021 Obligations]],Table2[[#This Row],[Construction 2021 Obligations]],Table2[[#This Row],[Paving 2021 Obligations]])</f>
        <v>1018860</v>
      </c>
      <c r="AG1798" s="3">
        <v>0</v>
      </c>
      <c r="AH1798" s="3">
        <v>0</v>
      </c>
      <c r="AI1798" s="3">
        <v>1018860</v>
      </c>
      <c r="AJ1798" s="3">
        <v>0</v>
      </c>
      <c r="AK1798" s="3">
        <v>1018860</v>
      </c>
      <c r="AL1798" s="43" t="s">
        <v>3365</v>
      </c>
    </row>
    <row r="1799" spans="1:38" ht="75" hidden="1" x14ac:dyDescent="0.25">
      <c r="A1799" s="47">
        <v>125190</v>
      </c>
      <c r="B1799" s="48">
        <v>3</v>
      </c>
      <c r="C1799" s="49" t="s">
        <v>474</v>
      </c>
      <c r="D1799" s="50">
        <v>42647</v>
      </c>
      <c r="E1799" s="49" t="s">
        <v>1568</v>
      </c>
      <c r="F1799" s="50">
        <v>44364</v>
      </c>
      <c r="G1799" s="49" t="s">
        <v>1124</v>
      </c>
      <c r="H1799" s="51" t="s">
        <v>437</v>
      </c>
      <c r="I1799" s="49"/>
      <c r="J1799" s="49"/>
      <c r="K1799" s="49"/>
      <c r="L1799" s="52"/>
      <c r="M1799" s="51" t="s">
        <v>3366</v>
      </c>
      <c r="N1799" s="51" t="s">
        <v>3367</v>
      </c>
      <c r="O1799" s="49" t="s">
        <v>60</v>
      </c>
      <c r="P1799" s="51" t="s">
        <v>67</v>
      </c>
      <c r="Q1799" s="51"/>
      <c r="R1799" s="111"/>
      <c r="S1799" s="111"/>
      <c r="T1799" s="120"/>
      <c r="U1799" s="53">
        <v>0.36</v>
      </c>
      <c r="V1799" s="52"/>
      <c r="W1799" s="49"/>
      <c r="X1799" s="52" t="s">
        <v>43</v>
      </c>
      <c r="Y1799" s="49" t="s">
        <v>78</v>
      </c>
      <c r="Z1799" s="111" t="s">
        <v>20458</v>
      </c>
      <c r="AA1799" s="51"/>
      <c r="AB1799" s="54">
        <v>0</v>
      </c>
      <c r="AC1799" s="54">
        <v>0</v>
      </c>
      <c r="AD1799" s="54">
        <v>43370</v>
      </c>
      <c r="AE1799" s="54">
        <v>0</v>
      </c>
      <c r="AF1799" s="3">
        <f>SUM(Table2[[#This Row],[PE 2021 Obligations]],Table2[[#This Row],[ROW 2021 Obligations]],Table2[[#This Row],[Construction 2021 Obligations]],Table2[[#This Row],[Paving 2021 Obligations]])</f>
        <v>43370</v>
      </c>
      <c r="AG1799" s="54">
        <v>0</v>
      </c>
      <c r="AH1799" s="54">
        <v>0</v>
      </c>
      <c r="AI1799" s="54">
        <v>505561</v>
      </c>
      <c r="AJ1799" s="54">
        <v>0</v>
      </c>
      <c r="AK1799" s="54">
        <v>505561</v>
      </c>
      <c r="AL1799" s="49" t="s">
        <v>3368</v>
      </c>
    </row>
    <row r="1800" spans="1:38" ht="75" hidden="1" x14ac:dyDescent="0.25">
      <c r="A1800" s="13">
        <v>125191.01</v>
      </c>
      <c r="B1800" s="15">
        <v>3</v>
      </c>
      <c r="C1800" s="43" t="s">
        <v>73</v>
      </c>
      <c r="D1800" s="44">
        <v>43012</v>
      </c>
      <c r="E1800" s="43" t="s">
        <v>56</v>
      </c>
      <c r="F1800" s="44">
        <v>44215</v>
      </c>
      <c r="G1800" s="43" t="s">
        <v>75</v>
      </c>
      <c r="H1800" s="45" t="s">
        <v>69</v>
      </c>
      <c r="I1800" s="43"/>
      <c r="J1800" s="43"/>
      <c r="K1800" s="43"/>
      <c r="L1800" s="46"/>
      <c r="M1800" s="45" t="s">
        <v>3369</v>
      </c>
      <c r="N1800" s="45" t="s">
        <v>3370</v>
      </c>
      <c r="O1800" s="43" t="s">
        <v>60</v>
      </c>
      <c r="P1800" s="45" t="s">
        <v>67</v>
      </c>
      <c r="Q1800" s="45"/>
      <c r="R1800" s="112"/>
      <c r="S1800" s="112"/>
      <c r="T1800" s="59"/>
      <c r="U1800" s="56" t="s">
        <v>32</v>
      </c>
      <c r="V1800" s="46"/>
      <c r="W1800" s="43"/>
      <c r="X1800" s="46" t="s">
        <v>43</v>
      </c>
      <c r="Y1800" s="43" t="s">
        <v>1150</v>
      </c>
      <c r="Z1800" s="111" t="s">
        <v>20458</v>
      </c>
      <c r="AA1800" s="45"/>
      <c r="AB1800" s="3">
        <v>134230.37</v>
      </c>
      <c r="AC1800" s="3">
        <v>0</v>
      </c>
      <c r="AD1800" s="3">
        <v>0</v>
      </c>
      <c r="AE1800" s="3">
        <v>0</v>
      </c>
      <c r="AF1800" s="3">
        <f>SUM(Table2[[#This Row],[PE 2021 Obligations]],Table2[[#This Row],[ROW 2021 Obligations]],Table2[[#This Row],[Construction 2021 Obligations]],Table2[[#This Row],[Paving 2021 Obligations]])</f>
        <v>134230.37</v>
      </c>
      <c r="AG1800" s="3">
        <v>134230.37</v>
      </c>
      <c r="AH1800" s="3">
        <v>0</v>
      </c>
      <c r="AI1800" s="3">
        <v>0</v>
      </c>
      <c r="AJ1800" s="3">
        <v>0</v>
      </c>
      <c r="AK1800" s="3">
        <v>134230.37</v>
      </c>
      <c r="AL1800" s="43" t="s">
        <v>3371</v>
      </c>
    </row>
    <row r="1801" spans="1:38" ht="45" hidden="1" x14ac:dyDescent="0.25">
      <c r="A1801" s="47">
        <v>125194</v>
      </c>
      <c r="B1801" s="48">
        <v>3</v>
      </c>
      <c r="C1801" s="49" t="s">
        <v>73</v>
      </c>
      <c r="D1801" s="50">
        <v>42647</v>
      </c>
      <c r="E1801" s="49" t="s">
        <v>56</v>
      </c>
      <c r="F1801" s="50">
        <v>44239</v>
      </c>
      <c r="G1801" s="49" t="s">
        <v>1124</v>
      </c>
      <c r="H1801" s="51" t="s">
        <v>334</v>
      </c>
      <c r="I1801" s="49"/>
      <c r="J1801" s="49"/>
      <c r="K1801" s="49"/>
      <c r="L1801" s="52"/>
      <c r="M1801" s="51" t="s">
        <v>3372</v>
      </c>
      <c r="N1801" s="51" t="s">
        <v>3373</v>
      </c>
      <c r="O1801" s="49" t="s">
        <v>60</v>
      </c>
      <c r="P1801" s="51" t="s">
        <v>67</v>
      </c>
      <c r="Q1801" s="51"/>
      <c r="R1801" s="111"/>
      <c r="S1801" s="111"/>
      <c r="T1801" s="120"/>
      <c r="U1801" s="53">
        <v>0.05</v>
      </c>
      <c r="V1801" s="52"/>
      <c r="W1801" s="49"/>
      <c r="X1801" s="52" t="s">
        <v>43</v>
      </c>
      <c r="Y1801" s="49" t="s">
        <v>140</v>
      </c>
      <c r="Z1801" s="111" t="s">
        <v>20458</v>
      </c>
      <c r="AA1801" s="51"/>
      <c r="AB1801" s="54">
        <v>0</v>
      </c>
      <c r="AC1801" s="54">
        <v>0</v>
      </c>
      <c r="AD1801" s="54">
        <v>-1451597</v>
      </c>
      <c r="AE1801" s="54">
        <v>0</v>
      </c>
      <c r="AF1801" s="3">
        <f>SUM(Table2[[#This Row],[PE 2021 Obligations]],Table2[[#This Row],[ROW 2021 Obligations]],Table2[[#This Row],[Construction 2021 Obligations]],Table2[[#This Row],[Paving 2021 Obligations]])</f>
        <v>-1451597</v>
      </c>
      <c r="AG1801" s="54">
        <v>0</v>
      </c>
      <c r="AH1801" s="54">
        <v>0</v>
      </c>
      <c r="AI1801" s="54">
        <v>0</v>
      </c>
      <c r="AJ1801" s="54">
        <v>0</v>
      </c>
      <c r="AK1801" s="54">
        <v>0</v>
      </c>
      <c r="AL1801" s="49" t="s">
        <v>3374</v>
      </c>
    </row>
    <row r="1802" spans="1:38" ht="45" hidden="1" x14ac:dyDescent="0.25">
      <c r="A1802" s="47">
        <v>125212</v>
      </c>
      <c r="B1802" s="48">
        <v>2</v>
      </c>
      <c r="C1802" s="49" t="s">
        <v>31</v>
      </c>
      <c r="D1802" s="50">
        <v>42655</v>
      </c>
      <c r="E1802" s="49" t="s">
        <v>3375</v>
      </c>
      <c r="F1802" s="50">
        <v>44006</v>
      </c>
      <c r="G1802" s="49" t="s">
        <v>109</v>
      </c>
      <c r="H1802" s="51" t="s">
        <v>241</v>
      </c>
      <c r="I1802" s="49" t="s">
        <v>155</v>
      </c>
      <c r="J1802" s="49" t="s">
        <v>148</v>
      </c>
      <c r="K1802" s="49" t="s">
        <v>655</v>
      </c>
      <c r="L1802" s="52" t="s">
        <v>149</v>
      </c>
      <c r="M1802" s="51" t="s">
        <v>3387</v>
      </c>
      <c r="N1802" s="51" t="s">
        <v>3388</v>
      </c>
      <c r="O1802" s="49" t="s">
        <v>632</v>
      </c>
      <c r="P1802" s="51" t="s">
        <v>3389</v>
      </c>
      <c r="Q1802" s="51"/>
      <c r="R1802" s="111"/>
      <c r="S1802" s="111"/>
      <c r="T1802" s="120"/>
      <c r="U1802" s="53">
        <v>0.68</v>
      </c>
      <c r="V1802" s="50">
        <v>43966</v>
      </c>
      <c r="W1802" s="49"/>
      <c r="X1802" s="52" t="s">
        <v>43</v>
      </c>
      <c r="Y1802" s="49" t="s">
        <v>454</v>
      </c>
      <c r="Z1802" s="112" t="s">
        <v>20457</v>
      </c>
      <c r="AA1802" s="51"/>
      <c r="AB1802" s="54">
        <v>0</v>
      </c>
      <c r="AC1802" s="54">
        <v>0</v>
      </c>
      <c r="AD1802" s="54">
        <v>-30256</v>
      </c>
      <c r="AE1802" s="54">
        <v>0</v>
      </c>
      <c r="AF1802" s="3">
        <f>SUM(Table2[[#This Row],[PE 2021 Obligations]],Table2[[#This Row],[ROW 2021 Obligations]],Table2[[#This Row],[Construction 2021 Obligations]],Table2[[#This Row],[Paving 2021 Obligations]])</f>
        <v>-30256</v>
      </c>
      <c r="AG1802" s="54">
        <v>40000</v>
      </c>
      <c r="AH1802" s="54">
        <v>0</v>
      </c>
      <c r="AI1802" s="54">
        <v>241294</v>
      </c>
      <c r="AJ1802" s="54">
        <v>0</v>
      </c>
      <c r="AK1802" s="54">
        <v>281294</v>
      </c>
      <c r="AL1802" s="49" t="s">
        <v>3390</v>
      </c>
    </row>
    <row r="1803" spans="1:38" hidden="1" x14ac:dyDescent="0.25">
      <c r="A1803" s="47">
        <v>125254</v>
      </c>
      <c r="B1803" s="48">
        <v>2</v>
      </c>
      <c r="C1803" s="49" t="s">
        <v>474</v>
      </c>
      <c r="D1803" s="50">
        <v>42676</v>
      </c>
      <c r="E1803" s="49" t="s">
        <v>142</v>
      </c>
      <c r="F1803" s="50">
        <v>44363</v>
      </c>
      <c r="G1803" s="49" t="s">
        <v>32</v>
      </c>
      <c r="H1803" s="51" t="s">
        <v>264</v>
      </c>
      <c r="I1803" s="49" t="s">
        <v>3394</v>
      </c>
      <c r="J1803" s="49" t="s">
        <v>116</v>
      </c>
      <c r="K1803" s="49"/>
      <c r="L1803" s="52" t="s">
        <v>116</v>
      </c>
      <c r="M1803" s="51" t="s">
        <v>3395</v>
      </c>
      <c r="N1803" s="51"/>
      <c r="O1803" s="49" t="s">
        <v>151</v>
      </c>
      <c r="P1803" s="51" t="s">
        <v>1422</v>
      </c>
      <c r="Q1803" s="51"/>
      <c r="R1803" s="111"/>
      <c r="S1803" s="111"/>
      <c r="T1803" s="120"/>
      <c r="U1803" s="53">
        <v>0.14000000000000001</v>
      </c>
      <c r="V1803" s="50">
        <v>44057</v>
      </c>
      <c r="W1803" s="49"/>
      <c r="X1803" s="52" t="s">
        <v>43</v>
      </c>
      <c r="Y1803" s="49" t="s">
        <v>78</v>
      </c>
      <c r="Z1803" s="112" t="s">
        <v>20461</v>
      </c>
      <c r="AA1803" s="51"/>
      <c r="AB1803" s="54">
        <v>7000</v>
      </c>
      <c r="AC1803" s="54">
        <v>0</v>
      </c>
      <c r="AD1803" s="54">
        <v>1431405</v>
      </c>
      <c r="AE1803" s="54">
        <v>0</v>
      </c>
      <c r="AF1803" s="3">
        <f>SUM(Table2[[#This Row],[PE 2021 Obligations]],Table2[[#This Row],[ROW 2021 Obligations]],Table2[[#This Row],[Construction 2021 Obligations]],Table2[[#This Row],[Paving 2021 Obligations]])</f>
        <v>1438405</v>
      </c>
      <c r="AG1803" s="54">
        <v>189900</v>
      </c>
      <c r="AH1803" s="54">
        <v>18990</v>
      </c>
      <c r="AI1803" s="54">
        <v>2490021</v>
      </c>
      <c r="AJ1803" s="54">
        <v>0</v>
      </c>
      <c r="AK1803" s="54">
        <v>2698911</v>
      </c>
      <c r="AL1803" s="49" t="s">
        <v>3396</v>
      </c>
    </row>
    <row r="1804" spans="1:38" hidden="1" x14ac:dyDescent="0.25">
      <c r="A1804" s="13">
        <v>125255</v>
      </c>
      <c r="B1804" s="15">
        <v>3</v>
      </c>
      <c r="C1804" s="43" t="s">
        <v>31</v>
      </c>
      <c r="D1804" s="44">
        <v>42676</v>
      </c>
      <c r="E1804" s="43" t="s">
        <v>142</v>
      </c>
      <c r="F1804" s="44">
        <v>44138</v>
      </c>
      <c r="G1804" s="43" t="s">
        <v>832</v>
      </c>
      <c r="H1804" s="45" t="s">
        <v>405</v>
      </c>
      <c r="I1804" s="43" t="s">
        <v>2108</v>
      </c>
      <c r="J1804" s="43" t="s">
        <v>116</v>
      </c>
      <c r="K1804" s="43"/>
      <c r="L1804" s="46" t="s">
        <v>116</v>
      </c>
      <c r="M1804" s="45" t="s">
        <v>3397</v>
      </c>
      <c r="N1804" s="45"/>
      <c r="O1804" s="43" t="s">
        <v>151</v>
      </c>
      <c r="P1804" s="45" t="s">
        <v>1422</v>
      </c>
      <c r="Q1804" s="45"/>
      <c r="R1804" s="112"/>
      <c r="S1804" s="112"/>
      <c r="T1804" s="59"/>
      <c r="U1804" s="10">
        <v>0</v>
      </c>
      <c r="V1804" s="44">
        <v>44113</v>
      </c>
      <c r="W1804" s="43"/>
      <c r="X1804" s="46" t="s">
        <v>43</v>
      </c>
      <c r="Y1804" s="43" t="s">
        <v>78</v>
      </c>
      <c r="Z1804" s="112" t="s">
        <v>20461</v>
      </c>
      <c r="AA1804" s="45"/>
      <c r="AB1804" s="3">
        <v>0</v>
      </c>
      <c r="AC1804" s="3">
        <v>0</v>
      </c>
      <c r="AD1804" s="3">
        <v>4073250</v>
      </c>
      <c r="AE1804" s="3">
        <v>0</v>
      </c>
      <c r="AF1804" s="3">
        <f>SUM(Table2[[#This Row],[PE 2021 Obligations]],Table2[[#This Row],[ROW 2021 Obligations]],Table2[[#This Row],[Construction 2021 Obligations]],Table2[[#This Row],[Paving 2021 Obligations]])</f>
        <v>4073250</v>
      </c>
      <c r="AG1804" s="3">
        <v>210000</v>
      </c>
      <c r="AH1804" s="3">
        <v>51327</v>
      </c>
      <c r="AI1804" s="3">
        <v>4073250</v>
      </c>
      <c r="AJ1804" s="3">
        <v>0</v>
      </c>
      <c r="AK1804" s="3">
        <v>4334577</v>
      </c>
      <c r="AL1804" s="43" t="s">
        <v>3398</v>
      </c>
    </row>
    <row r="1805" spans="1:38" hidden="1" x14ac:dyDescent="0.25">
      <c r="A1805" s="13">
        <v>125311</v>
      </c>
      <c r="B1805" s="15">
        <v>1</v>
      </c>
      <c r="C1805" s="43" t="s">
        <v>73</v>
      </c>
      <c r="D1805" s="44">
        <v>42704</v>
      </c>
      <c r="E1805" s="43" t="s">
        <v>3401</v>
      </c>
      <c r="F1805" s="44">
        <v>42704</v>
      </c>
      <c r="G1805" s="43" t="s">
        <v>3401</v>
      </c>
      <c r="H1805" s="45" t="s">
        <v>209</v>
      </c>
      <c r="I1805" s="43"/>
      <c r="J1805" s="43"/>
      <c r="K1805" s="43"/>
      <c r="L1805" s="46"/>
      <c r="M1805" s="45" t="s">
        <v>3402</v>
      </c>
      <c r="N1805" s="45"/>
      <c r="O1805" s="43" t="s">
        <v>1171</v>
      </c>
      <c r="P1805" s="45" t="s">
        <v>1062</v>
      </c>
      <c r="Q1805" s="45"/>
      <c r="R1805" s="112"/>
      <c r="S1805" s="112"/>
      <c r="T1805" s="59"/>
      <c r="U1805" s="56" t="s">
        <v>32</v>
      </c>
      <c r="V1805" s="46"/>
      <c r="W1805" s="43"/>
      <c r="X1805" s="46" t="s">
        <v>43</v>
      </c>
      <c r="Y1805" s="43"/>
      <c r="Z1805" s="111" t="s">
        <v>20458</v>
      </c>
      <c r="AA1805" s="45"/>
      <c r="AB1805" s="3">
        <v>0</v>
      </c>
      <c r="AC1805" s="3">
        <v>0</v>
      </c>
      <c r="AD1805" s="3">
        <v>-1817241.71</v>
      </c>
      <c r="AE1805" s="3">
        <v>0</v>
      </c>
      <c r="AF1805" s="3">
        <f>SUM(Table2[[#This Row],[PE 2021 Obligations]],Table2[[#This Row],[ROW 2021 Obligations]],Table2[[#This Row],[Construction 2021 Obligations]],Table2[[#This Row],[Paving 2021 Obligations]])</f>
        <v>-1817241.71</v>
      </c>
      <c r="AG1805" s="3">
        <v>0</v>
      </c>
      <c r="AH1805" s="3">
        <v>0</v>
      </c>
      <c r="AI1805" s="3">
        <v>2601707.35</v>
      </c>
      <c r="AJ1805" s="3">
        <v>0</v>
      </c>
      <c r="AK1805" s="3">
        <v>2601707.35</v>
      </c>
      <c r="AL1805" s="43" t="s">
        <v>3403</v>
      </c>
    </row>
    <row r="1806" spans="1:38" hidden="1" x14ac:dyDescent="0.25">
      <c r="A1806" s="47">
        <v>125343</v>
      </c>
      <c r="B1806" s="48">
        <v>1</v>
      </c>
      <c r="C1806" s="49" t="s">
        <v>73</v>
      </c>
      <c r="D1806" s="50">
        <v>42717</v>
      </c>
      <c r="E1806" s="49" t="s">
        <v>3401</v>
      </c>
      <c r="F1806" s="50">
        <v>42717</v>
      </c>
      <c r="G1806" s="49" t="s">
        <v>3401</v>
      </c>
      <c r="H1806" s="51" t="s">
        <v>182</v>
      </c>
      <c r="I1806" s="49"/>
      <c r="J1806" s="49"/>
      <c r="K1806" s="49"/>
      <c r="L1806" s="52"/>
      <c r="M1806" s="51" t="s">
        <v>3417</v>
      </c>
      <c r="N1806" s="51"/>
      <c r="O1806" s="49" t="s">
        <v>1171</v>
      </c>
      <c r="P1806" s="51" t="s">
        <v>1062</v>
      </c>
      <c r="Q1806" s="51"/>
      <c r="R1806" s="111"/>
      <c r="S1806" s="111"/>
      <c r="T1806" s="120"/>
      <c r="U1806" s="55" t="s">
        <v>32</v>
      </c>
      <c r="V1806" s="52"/>
      <c r="W1806" s="49"/>
      <c r="X1806" s="52" t="s">
        <v>43</v>
      </c>
      <c r="Y1806" s="49"/>
      <c r="Z1806" s="111" t="s">
        <v>20458</v>
      </c>
      <c r="AA1806" s="51"/>
      <c r="AB1806" s="54">
        <v>0</v>
      </c>
      <c r="AC1806" s="54">
        <v>0</v>
      </c>
      <c r="AD1806" s="54">
        <v>-852760.52</v>
      </c>
      <c r="AE1806" s="54">
        <v>0</v>
      </c>
      <c r="AF1806" s="3">
        <f>SUM(Table2[[#This Row],[PE 2021 Obligations]],Table2[[#This Row],[ROW 2021 Obligations]],Table2[[#This Row],[Construction 2021 Obligations]],Table2[[#This Row],[Paving 2021 Obligations]])</f>
        <v>-852760.52</v>
      </c>
      <c r="AG1806" s="54">
        <v>0</v>
      </c>
      <c r="AH1806" s="54">
        <v>0</v>
      </c>
      <c r="AI1806" s="54">
        <v>2192244.6</v>
      </c>
      <c r="AJ1806" s="54">
        <v>0</v>
      </c>
      <c r="AK1806" s="54">
        <v>2192244.6</v>
      </c>
      <c r="AL1806" s="49" t="s">
        <v>3418</v>
      </c>
    </row>
    <row r="1807" spans="1:38" hidden="1" x14ac:dyDescent="0.25">
      <c r="A1807" s="13">
        <v>125344</v>
      </c>
      <c r="B1807" s="15">
        <v>4</v>
      </c>
      <c r="C1807" s="43" t="s">
        <v>73</v>
      </c>
      <c r="D1807" s="44">
        <v>42717</v>
      </c>
      <c r="E1807" s="43" t="s">
        <v>3401</v>
      </c>
      <c r="F1807" s="44">
        <v>42717</v>
      </c>
      <c r="G1807" s="43" t="s">
        <v>3401</v>
      </c>
      <c r="H1807" s="45" t="s">
        <v>126</v>
      </c>
      <c r="I1807" s="43"/>
      <c r="J1807" s="43"/>
      <c r="K1807" s="43"/>
      <c r="L1807" s="46"/>
      <c r="M1807" s="45" t="s">
        <v>3419</v>
      </c>
      <c r="N1807" s="45"/>
      <c r="O1807" s="43" t="s">
        <v>1171</v>
      </c>
      <c r="P1807" s="45" t="s">
        <v>1062</v>
      </c>
      <c r="Q1807" s="45"/>
      <c r="R1807" s="112"/>
      <c r="S1807" s="112"/>
      <c r="T1807" s="59"/>
      <c r="U1807" s="56" t="s">
        <v>32</v>
      </c>
      <c r="V1807" s="46"/>
      <c r="W1807" s="43"/>
      <c r="X1807" s="46" t="s">
        <v>43</v>
      </c>
      <c r="Y1807" s="43"/>
      <c r="Z1807" s="111" t="s">
        <v>20458</v>
      </c>
      <c r="AA1807" s="45"/>
      <c r="AB1807" s="3">
        <v>0</v>
      </c>
      <c r="AC1807" s="3">
        <v>0</v>
      </c>
      <c r="AD1807" s="3">
        <v>2152097.7000000002</v>
      </c>
      <c r="AE1807" s="3">
        <v>0</v>
      </c>
      <c r="AF1807" s="3">
        <f>SUM(Table2[[#This Row],[PE 2021 Obligations]],Table2[[#This Row],[ROW 2021 Obligations]],Table2[[#This Row],[Construction 2021 Obligations]],Table2[[#This Row],[Paving 2021 Obligations]])</f>
        <v>2152097.7000000002</v>
      </c>
      <c r="AG1807" s="3">
        <v>0</v>
      </c>
      <c r="AH1807" s="3">
        <v>0</v>
      </c>
      <c r="AI1807" s="3">
        <v>7514737.7199999997</v>
      </c>
      <c r="AJ1807" s="3">
        <v>0</v>
      </c>
      <c r="AK1807" s="3">
        <v>7514737.7199999997</v>
      </c>
      <c r="AL1807" s="43" t="s">
        <v>3420</v>
      </c>
    </row>
    <row r="1808" spans="1:38" hidden="1" x14ac:dyDescent="0.25">
      <c r="A1808" s="47">
        <v>125345</v>
      </c>
      <c r="B1808" s="48">
        <v>3</v>
      </c>
      <c r="C1808" s="49" t="s">
        <v>73</v>
      </c>
      <c r="D1808" s="50">
        <v>42717</v>
      </c>
      <c r="E1808" s="49" t="s">
        <v>3401</v>
      </c>
      <c r="F1808" s="50">
        <v>42717</v>
      </c>
      <c r="G1808" s="49" t="s">
        <v>3401</v>
      </c>
      <c r="H1808" s="51" t="s">
        <v>98</v>
      </c>
      <c r="I1808" s="49"/>
      <c r="J1808" s="49"/>
      <c r="K1808" s="49"/>
      <c r="L1808" s="52"/>
      <c r="M1808" s="51" t="s">
        <v>3421</v>
      </c>
      <c r="N1808" s="51"/>
      <c r="O1808" s="49" t="s">
        <v>1171</v>
      </c>
      <c r="P1808" s="51" t="s">
        <v>1062</v>
      </c>
      <c r="Q1808" s="51"/>
      <c r="R1808" s="111"/>
      <c r="S1808" s="111"/>
      <c r="T1808" s="120"/>
      <c r="U1808" s="55" t="s">
        <v>32</v>
      </c>
      <c r="V1808" s="52"/>
      <c r="W1808" s="49"/>
      <c r="X1808" s="52" t="s">
        <v>43</v>
      </c>
      <c r="Y1808" s="49"/>
      <c r="Z1808" s="111" t="s">
        <v>20458</v>
      </c>
      <c r="AA1808" s="51"/>
      <c r="AB1808" s="54">
        <v>0</v>
      </c>
      <c r="AC1808" s="54">
        <v>0</v>
      </c>
      <c r="AD1808" s="54">
        <v>-8366640.5099999998</v>
      </c>
      <c r="AE1808" s="54">
        <v>0</v>
      </c>
      <c r="AF1808" s="3">
        <f>SUM(Table2[[#This Row],[PE 2021 Obligations]],Table2[[#This Row],[ROW 2021 Obligations]],Table2[[#This Row],[Construction 2021 Obligations]],Table2[[#This Row],[Paving 2021 Obligations]])</f>
        <v>-8366640.5099999998</v>
      </c>
      <c r="AG1808" s="54">
        <v>0</v>
      </c>
      <c r="AH1808" s="54">
        <v>0</v>
      </c>
      <c r="AI1808" s="54">
        <v>8676560.1099999994</v>
      </c>
      <c r="AJ1808" s="54">
        <v>0</v>
      </c>
      <c r="AK1808" s="54">
        <v>8676560.1099999994</v>
      </c>
      <c r="AL1808" s="49" t="s">
        <v>3422</v>
      </c>
    </row>
    <row r="1809" spans="1:38" hidden="1" x14ac:dyDescent="0.25">
      <c r="A1809" s="13">
        <v>125346</v>
      </c>
      <c r="B1809" s="15">
        <v>2</v>
      </c>
      <c r="C1809" s="43" t="s">
        <v>73</v>
      </c>
      <c r="D1809" s="44">
        <v>42717</v>
      </c>
      <c r="E1809" s="43" t="s">
        <v>3401</v>
      </c>
      <c r="F1809" s="44">
        <v>42717</v>
      </c>
      <c r="G1809" s="43" t="s">
        <v>3401</v>
      </c>
      <c r="H1809" s="45" t="s">
        <v>286</v>
      </c>
      <c r="I1809" s="43"/>
      <c r="J1809" s="43"/>
      <c r="K1809" s="43"/>
      <c r="L1809" s="46"/>
      <c r="M1809" s="45" t="s">
        <v>3423</v>
      </c>
      <c r="N1809" s="45"/>
      <c r="O1809" s="43" t="s">
        <v>1171</v>
      </c>
      <c r="P1809" s="45" t="s">
        <v>1062</v>
      </c>
      <c r="Q1809" s="45"/>
      <c r="R1809" s="112"/>
      <c r="S1809" s="112"/>
      <c r="T1809" s="59"/>
      <c r="U1809" s="56" t="s">
        <v>32</v>
      </c>
      <c r="V1809" s="46"/>
      <c r="W1809" s="43"/>
      <c r="X1809" s="46" t="s">
        <v>43</v>
      </c>
      <c r="Y1809" s="43"/>
      <c r="Z1809" s="111" t="s">
        <v>20458</v>
      </c>
      <c r="AA1809" s="45"/>
      <c r="AB1809" s="3">
        <v>0</v>
      </c>
      <c r="AC1809" s="3">
        <v>0</v>
      </c>
      <c r="AD1809" s="3">
        <v>312947.5</v>
      </c>
      <c r="AE1809" s="3">
        <v>0</v>
      </c>
      <c r="AF1809" s="3">
        <f>SUM(Table2[[#This Row],[PE 2021 Obligations]],Table2[[#This Row],[ROW 2021 Obligations]],Table2[[#This Row],[Construction 2021 Obligations]],Table2[[#This Row],[Paving 2021 Obligations]])</f>
        <v>312947.5</v>
      </c>
      <c r="AG1809" s="3">
        <v>0</v>
      </c>
      <c r="AH1809" s="3">
        <v>0</v>
      </c>
      <c r="AI1809" s="3">
        <v>314700.43</v>
      </c>
      <c r="AJ1809" s="3">
        <v>0</v>
      </c>
      <c r="AK1809" s="3">
        <v>314700.43</v>
      </c>
      <c r="AL1809" s="43" t="s">
        <v>3424</v>
      </c>
    </row>
    <row r="1810" spans="1:38" hidden="1" x14ac:dyDescent="0.25">
      <c r="A1810" s="47">
        <v>125425.04</v>
      </c>
      <c r="B1810" s="48">
        <v>4</v>
      </c>
      <c r="C1810" s="49" t="s">
        <v>31</v>
      </c>
      <c r="D1810" s="50">
        <v>44103</v>
      </c>
      <c r="E1810" s="49" t="s">
        <v>176</v>
      </c>
      <c r="F1810" s="50">
        <v>44299</v>
      </c>
      <c r="G1810" s="49" t="s">
        <v>529</v>
      </c>
      <c r="H1810" s="51" t="s">
        <v>186</v>
      </c>
      <c r="I1810" s="49"/>
      <c r="J1810" s="49"/>
      <c r="K1810" s="49"/>
      <c r="L1810" s="52"/>
      <c r="M1810" s="51" t="s">
        <v>3443</v>
      </c>
      <c r="N1810" s="51" t="s">
        <v>1694</v>
      </c>
      <c r="O1810" s="49" t="s">
        <v>151</v>
      </c>
      <c r="P1810" s="51" t="s">
        <v>1695</v>
      </c>
      <c r="Q1810" s="51"/>
      <c r="R1810" s="111"/>
      <c r="S1810" s="111"/>
      <c r="T1810" s="120"/>
      <c r="U1810" s="55" t="s">
        <v>32</v>
      </c>
      <c r="V1810" s="50">
        <v>44281</v>
      </c>
      <c r="W1810" s="49"/>
      <c r="X1810" s="52" t="s">
        <v>43</v>
      </c>
      <c r="Y1810" s="49"/>
      <c r="Z1810" s="111" t="s">
        <v>20458</v>
      </c>
      <c r="AA1810" s="51"/>
      <c r="AB1810" s="54">
        <v>0</v>
      </c>
      <c r="AC1810" s="54">
        <v>0</v>
      </c>
      <c r="AD1810" s="54">
        <v>1031167</v>
      </c>
      <c r="AE1810" s="54">
        <v>0</v>
      </c>
      <c r="AF1810" s="3">
        <f>SUM(Table2[[#This Row],[PE 2021 Obligations]],Table2[[#This Row],[ROW 2021 Obligations]],Table2[[#This Row],[Construction 2021 Obligations]],Table2[[#This Row],[Paving 2021 Obligations]])</f>
        <v>1031167</v>
      </c>
      <c r="AG1810" s="54">
        <v>0</v>
      </c>
      <c r="AH1810" s="54">
        <v>0</v>
      </c>
      <c r="AI1810" s="54">
        <v>1031167</v>
      </c>
      <c r="AJ1810" s="54">
        <v>0</v>
      </c>
      <c r="AK1810" s="54">
        <v>1031167</v>
      </c>
      <c r="AL1810" s="49" t="s">
        <v>3444</v>
      </c>
    </row>
    <row r="1811" spans="1:38" hidden="1" x14ac:dyDescent="0.25">
      <c r="A1811" s="13">
        <v>125426.04</v>
      </c>
      <c r="B1811" s="15">
        <v>4</v>
      </c>
      <c r="C1811" s="43" t="s">
        <v>31</v>
      </c>
      <c r="D1811" s="44">
        <v>44103</v>
      </c>
      <c r="E1811" s="43" t="s">
        <v>176</v>
      </c>
      <c r="F1811" s="44">
        <v>44299</v>
      </c>
      <c r="G1811" s="43" t="s">
        <v>109</v>
      </c>
      <c r="H1811" s="45" t="s">
        <v>186</v>
      </c>
      <c r="I1811" s="43"/>
      <c r="J1811" s="43"/>
      <c r="K1811" s="43"/>
      <c r="L1811" s="46"/>
      <c r="M1811" s="45" t="s">
        <v>3445</v>
      </c>
      <c r="N1811" s="45" t="s">
        <v>1694</v>
      </c>
      <c r="O1811" s="43" t="s">
        <v>151</v>
      </c>
      <c r="P1811" s="45" t="s">
        <v>1695</v>
      </c>
      <c r="Q1811" s="45"/>
      <c r="R1811" s="112"/>
      <c r="S1811" s="112"/>
      <c r="T1811" s="59"/>
      <c r="U1811" s="56" t="s">
        <v>32</v>
      </c>
      <c r="V1811" s="44">
        <v>44281</v>
      </c>
      <c r="W1811" s="43"/>
      <c r="X1811" s="46" t="s">
        <v>43</v>
      </c>
      <c r="Y1811" s="43"/>
      <c r="Z1811" s="111" t="s">
        <v>20458</v>
      </c>
      <c r="AA1811" s="45"/>
      <c r="AB1811" s="3">
        <v>0</v>
      </c>
      <c r="AC1811" s="3">
        <v>0</v>
      </c>
      <c r="AD1811" s="3">
        <v>974854</v>
      </c>
      <c r="AE1811" s="3">
        <v>0</v>
      </c>
      <c r="AF1811" s="3">
        <f>SUM(Table2[[#This Row],[PE 2021 Obligations]],Table2[[#This Row],[ROW 2021 Obligations]],Table2[[#This Row],[Construction 2021 Obligations]],Table2[[#This Row],[Paving 2021 Obligations]])</f>
        <v>974854</v>
      </c>
      <c r="AG1811" s="3">
        <v>0</v>
      </c>
      <c r="AH1811" s="3">
        <v>0</v>
      </c>
      <c r="AI1811" s="3">
        <v>974854</v>
      </c>
      <c r="AJ1811" s="3">
        <v>0</v>
      </c>
      <c r="AK1811" s="3">
        <v>974854</v>
      </c>
      <c r="AL1811" s="43" t="s">
        <v>3446</v>
      </c>
    </row>
    <row r="1812" spans="1:38" ht="75" hidden="1" x14ac:dyDescent="0.25">
      <c r="A1812" s="13">
        <v>125431</v>
      </c>
      <c r="B1812" s="15">
        <v>4</v>
      </c>
      <c r="C1812" s="43" t="s">
        <v>73</v>
      </c>
      <c r="D1812" s="44">
        <v>42761</v>
      </c>
      <c r="E1812" s="43" t="s">
        <v>1884</v>
      </c>
      <c r="F1812" s="44">
        <v>44215</v>
      </c>
      <c r="G1812" s="43" t="s">
        <v>75</v>
      </c>
      <c r="H1812" s="45" t="s">
        <v>126</v>
      </c>
      <c r="I1812" s="43"/>
      <c r="J1812" s="43"/>
      <c r="K1812" s="43"/>
      <c r="L1812" s="46"/>
      <c r="M1812" s="45" t="s">
        <v>3450</v>
      </c>
      <c r="N1812" s="45" t="s">
        <v>3451</v>
      </c>
      <c r="O1812" s="43" t="s">
        <v>60</v>
      </c>
      <c r="P1812" s="45" t="s">
        <v>78</v>
      </c>
      <c r="Q1812" s="45"/>
      <c r="R1812" s="112"/>
      <c r="S1812" s="112"/>
      <c r="T1812" s="59"/>
      <c r="U1812" s="56" t="s">
        <v>32</v>
      </c>
      <c r="V1812" s="46"/>
      <c r="W1812" s="43"/>
      <c r="X1812" s="46" t="s">
        <v>43</v>
      </c>
      <c r="Y1812" s="43"/>
      <c r="Z1812" s="111" t="s">
        <v>20458</v>
      </c>
      <c r="AA1812" s="45"/>
      <c r="AB1812" s="3">
        <v>465810</v>
      </c>
      <c r="AC1812" s="3">
        <v>0</v>
      </c>
      <c r="AD1812" s="3">
        <v>0</v>
      </c>
      <c r="AE1812" s="3">
        <v>0</v>
      </c>
      <c r="AF1812" s="3">
        <f>SUM(Table2[[#This Row],[PE 2021 Obligations]],Table2[[#This Row],[ROW 2021 Obligations]],Table2[[#This Row],[Construction 2021 Obligations]],Table2[[#This Row],[Paving 2021 Obligations]])</f>
        <v>465810</v>
      </c>
      <c r="AG1812" s="3">
        <v>465810</v>
      </c>
      <c r="AH1812" s="3">
        <v>0</v>
      </c>
      <c r="AI1812" s="3">
        <v>0</v>
      </c>
      <c r="AJ1812" s="3">
        <v>0</v>
      </c>
      <c r="AK1812" s="3">
        <v>465810</v>
      </c>
      <c r="AL1812" s="43"/>
    </row>
    <row r="1813" spans="1:38" ht="30" hidden="1" x14ac:dyDescent="0.25">
      <c r="A1813" s="13">
        <v>125450</v>
      </c>
      <c r="B1813" s="15">
        <v>1</v>
      </c>
      <c r="C1813" s="43" t="s">
        <v>47</v>
      </c>
      <c r="D1813" s="44">
        <v>42767</v>
      </c>
      <c r="E1813" s="43" t="s">
        <v>728</v>
      </c>
      <c r="F1813" s="44">
        <v>44095</v>
      </c>
      <c r="G1813" s="43" t="s">
        <v>103</v>
      </c>
      <c r="H1813" s="45" t="s">
        <v>209</v>
      </c>
      <c r="I1813" s="43"/>
      <c r="J1813" s="43"/>
      <c r="K1813" s="43"/>
      <c r="L1813" s="46"/>
      <c r="M1813" s="45" t="s">
        <v>3455</v>
      </c>
      <c r="N1813" s="45"/>
      <c r="O1813" s="43" t="s">
        <v>632</v>
      </c>
      <c r="P1813" s="45" t="s">
        <v>453</v>
      </c>
      <c r="Q1813" s="45"/>
      <c r="R1813" s="112"/>
      <c r="S1813" s="112"/>
      <c r="T1813" s="59"/>
      <c r="U1813" s="10">
        <v>0</v>
      </c>
      <c r="V1813" s="44">
        <v>43742</v>
      </c>
      <c r="W1813" s="43"/>
      <c r="X1813" s="46" t="s">
        <v>43</v>
      </c>
      <c r="Y1813" s="43" t="s">
        <v>44</v>
      </c>
      <c r="Z1813" s="111" t="s">
        <v>20458</v>
      </c>
      <c r="AA1813" s="45"/>
      <c r="AB1813" s="3">
        <v>60.39</v>
      </c>
      <c r="AC1813" s="3">
        <v>0</v>
      </c>
      <c r="AD1813" s="3">
        <v>43762.239999999998</v>
      </c>
      <c r="AE1813" s="3">
        <v>0</v>
      </c>
      <c r="AF1813" s="3">
        <f>SUM(Table2[[#This Row],[PE 2021 Obligations]],Table2[[#This Row],[ROW 2021 Obligations]],Table2[[#This Row],[Construction 2021 Obligations]],Table2[[#This Row],[Paving 2021 Obligations]])</f>
        <v>43822.63</v>
      </c>
      <c r="AG1813" s="3">
        <v>68560.39</v>
      </c>
      <c r="AH1813" s="3">
        <v>0</v>
      </c>
      <c r="AI1813" s="3">
        <v>246162.24</v>
      </c>
      <c r="AJ1813" s="3">
        <v>0</v>
      </c>
      <c r="AK1813" s="3">
        <v>314722.63</v>
      </c>
      <c r="AL1813" s="43" t="s">
        <v>3456</v>
      </c>
    </row>
    <row r="1814" spans="1:38" ht="30" hidden="1" x14ac:dyDescent="0.25">
      <c r="A1814" s="47">
        <v>125450.05</v>
      </c>
      <c r="B1814" s="48">
        <v>3</v>
      </c>
      <c r="C1814" s="49" t="s">
        <v>47</v>
      </c>
      <c r="D1814" s="50">
        <v>42767</v>
      </c>
      <c r="E1814" s="49" t="s">
        <v>728</v>
      </c>
      <c r="F1814" s="50">
        <v>44089</v>
      </c>
      <c r="G1814" s="49" t="s">
        <v>103</v>
      </c>
      <c r="H1814" s="51" t="s">
        <v>226</v>
      </c>
      <c r="I1814" s="49"/>
      <c r="J1814" s="49"/>
      <c r="K1814" s="49"/>
      <c r="L1814" s="52"/>
      <c r="M1814" s="51" t="s">
        <v>3457</v>
      </c>
      <c r="N1814" s="51"/>
      <c r="O1814" s="49" t="s">
        <v>632</v>
      </c>
      <c r="P1814" s="51" t="s">
        <v>453</v>
      </c>
      <c r="Q1814" s="51"/>
      <c r="R1814" s="111"/>
      <c r="S1814" s="111"/>
      <c r="T1814" s="120"/>
      <c r="U1814" s="55" t="s">
        <v>32</v>
      </c>
      <c r="V1814" s="50">
        <v>43812</v>
      </c>
      <c r="W1814" s="49"/>
      <c r="X1814" s="52" t="s">
        <v>43</v>
      </c>
      <c r="Y1814" s="49" t="s">
        <v>44</v>
      </c>
      <c r="Z1814" s="111" t="s">
        <v>20458</v>
      </c>
      <c r="AA1814" s="51"/>
      <c r="AB1814" s="54">
        <v>-5133.72</v>
      </c>
      <c r="AC1814" s="54">
        <v>0</v>
      </c>
      <c r="AD1814" s="54">
        <v>6439.67</v>
      </c>
      <c r="AE1814" s="54">
        <v>0</v>
      </c>
      <c r="AF1814" s="3">
        <f>SUM(Table2[[#This Row],[PE 2021 Obligations]],Table2[[#This Row],[ROW 2021 Obligations]],Table2[[#This Row],[Construction 2021 Obligations]],Table2[[#This Row],[Paving 2021 Obligations]])</f>
        <v>1305.9499999999998</v>
      </c>
      <c r="AG1814" s="54">
        <v>63866.28</v>
      </c>
      <c r="AH1814" s="54">
        <v>0</v>
      </c>
      <c r="AI1814" s="54">
        <v>159666.67000000001</v>
      </c>
      <c r="AJ1814" s="54">
        <v>0</v>
      </c>
      <c r="AK1814" s="54">
        <v>223532.95</v>
      </c>
      <c r="AL1814" s="49" t="s">
        <v>3458</v>
      </c>
    </row>
    <row r="1815" spans="1:38" ht="30" hidden="1" x14ac:dyDescent="0.25">
      <c r="A1815" s="13">
        <v>125450.06</v>
      </c>
      <c r="B1815" s="15">
        <v>1</v>
      </c>
      <c r="C1815" s="43" t="s">
        <v>474</v>
      </c>
      <c r="D1815" s="44">
        <v>42767</v>
      </c>
      <c r="E1815" s="43" t="s">
        <v>728</v>
      </c>
      <c r="F1815" s="44">
        <v>44326</v>
      </c>
      <c r="G1815" s="43" t="s">
        <v>74</v>
      </c>
      <c r="H1815" s="45" t="s">
        <v>34</v>
      </c>
      <c r="I1815" s="43"/>
      <c r="J1815" s="43"/>
      <c r="K1815" s="43"/>
      <c r="L1815" s="46"/>
      <c r="M1815" s="45" t="s">
        <v>3459</v>
      </c>
      <c r="N1815" s="45"/>
      <c r="O1815" s="43" t="s">
        <v>632</v>
      </c>
      <c r="P1815" s="45" t="s">
        <v>453</v>
      </c>
      <c r="Q1815" s="45"/>
      <c r="R1815" s="112"/>
      <c r="S1815" s="112"/>
      <c r="T1815" s="59"/>
      <c r="U1815" s="56" t="s">
        <v>32</v>
      </c>
      <c r="V1815" s="44">
        <v>44113</v>
      </c>
      <c r="W1815" s="43"/>
      <c r="X1815" s="46" t="s">
        <v>43</v>
      </c>
      <c r="Y1815" s="43" t="s">
        <v>44</v>
      </c>
      <c r="Z1815" s="116" t="s">
        <v>20458</v>
      </c>
      <c r="AA1815" s="45"/>
      <c r="AB1815" s="3">
        <v>25000</v>
      </c>
      <c r="AC1815" s="3">
        <v>0</v>
      </c>
      <c r="AD1815" s="3">
        <v>168120</v>
      </c>
      <c r="AE1815" s="3">
        <v>0</v>
      </c>
      <c r="AF1815" s="3">
        <f>SUM(Table2[[#This Row],[PE 2021 Obligations]],Table2[[#This Row],[ROW 2021 Obligations]],Table2[[#This Row],[Construction 2021 Obligations]],Table2[[#This Row],[Paving 2021 Obligations]])</f>
        <v>193120</v>
      </c>
      <c r="AG1815" s="3">
        <v>90000</v>
      </c>
      <c r="AH1815" s="3">
        <v>0</v>
      </c>
      <c r="AI1815" s="3">
        <v>168120</v>
      </c>
      <c r="AJ1815" s="3">
        <v>0</v>
      </c>
      <c r="AK1815" s="3">
        <v>258120</v>
      </c>
      <c r="AL1815" s="43" t="s">
        <v>3460</v>
      </c>
    </row>
    <row r="1816" spans="1:38" ht="30" hidden="1" x14ac:dyDescent="0.25">
      <c r="A1816" s="47">
        <v>125450.07</v>
      </c>
      <c r="B1816" s="48">
        <v>3</v>
      </c>
      <c r="C1816" s="49" t="s">
        <v>474</v>
      </c>
      <c r="D1816" s="50">
        <v>42767</v>
      </c>
      <c r="E1816" s="49" t="s">
        <v>728</v>
      </c>
      <c r="F1816" s="50">
        <v>44168</v>
      </c>
      <c r="G1816" s="49" t="s">
        <v>832</v>
      </c>
      <c r="H1816" s="51" t="s">
        <v>200</v>
      </c>
      <c r="I1816" s="49"/>
      <c r="J1816" s="49"/>
      <c r="K1816" s="49"/>
      <c r="L1816" s="52"/>
      <c r="M1816" s="51" t="s">
        <v>3461</v>
      </c>
      <c r="N1816" s="51"/>
      <c r="O1816" s="49" t="s">
        <v>632</v>
      </c>
      <c r="P1816" s="51" t="s">
        <v>453</v>
      </c>
      <c r="Q1816" s="51"/>
      <c r="R1816" s="111"/>
      <c r="S1816" s="111"/>
      <c r="T1816" s="120"/>
      <c r="U1816" s="55" t="s">
        <v>32</v>
      </c>
      <c r="V1816" s="50">
        <v>44008</v>
      </c>
      <c r="W1816" s="49"/>
      <c r="X1816" s="52" t="s">
        <v>43</v>
      </c>
      <c r="Y1816" s="49" t="s">
        <v>44</v>
      </c>
      <c r="Z1816" s="116" t="s">
        <v>20458</v>
      </c>
      <c r="AA1816" s="51"/>
      <c r="AB1816" s="54">
        <v>0</v>
      </c>
      <c r="AC1816" s="54">
        <v>0</v>
      </c>
      <c r="AD1816" s="54">
        <v>-69266</v>
      </c>
      <c r="AE1816" s="54">
        <v>0</v>
      </c>
      <c r="AF1816" s="3">
        <f>SUM(Table2[[#This Row],[PE 2021 Obligations]],Table2[[#This Row],[ROW 2021 Obligations]],Table2[[#This Row],[Construction 2021 Obligations]],Table2[[#This Row],[Paving 2021 Obligations]])</f>
        <v>-69266</v>
      </c>
      <c r="AG1816" s="54">
        <v>70000</v>
      </c>
      <c r="AH1816" s="54">
        <v>0</v>
      </c>
      <c r="AI1816" s="54">
        <v>139299</v>
      </c>
      <c r="AJ1816" s="54">
        <v>0</v>
      </c>
      <c r="AK1816" s="54">
        <v>209299</v>
      </c>
      <c r="AL1816" s="49" t="s">
        <v>3462</v>
      </c>
    </row>
    <row r="1817" spans="1:38" ht="30" hidden="1" x14ac:dyDescent="0.25">
      <c r="A1817" s="13">
        <v>125450.08</v>
      </c>
      <c r="B1817" s="15">
        <v>3</v>
      </c>
      <c r="C1817" s="43" t="s">
        <v>474</v>
      </c>
      <c r="D1817" s="44">
        <v>42767</v>
      </c>
      <c r="E1817" s="43" t="s">
        <v>728</v>
      </c>
      <c r="F1817" s="44">
        <v>44342</v>
      </c>
      <c r="G1817" s="43" t="s">
        <v>832</v>
      </c>
      <c r="H1817" s="45" t="s">
        <v>57</v>
      </c>
      <c r="I1817" s="43"/>
      <c r="J1817" s="43"/>
      <c r="K1817" s="43"/>
      <c r="L1817" s="46"/>
      <c r="M1817" s="45" t="s">
        <v>3463</v>
      </c>
      <c r="N1817" s="45"/>
      <c r="O1817" s="43" t="s">
        <v>632</v>
      </c>
      <c r="P1817" s="45" t="s">
        <v>453</v>
      </c>
      <c r="Q1817" s="45"/>
      <c r="R1817" s="112"/>
      <c r="S1817" s="112"/>
      <c r="T1817" s="59"/>
      <c r="U1817" s="56" t="s">
        <v>32</v>
      </c>
      <c r="V1817" s="44">
        <v>44057</v>
      </c>
      <c r="W1817" s="43"/>
      <c r="X1817" s="46" t="s">
        <v>43</v>
      </c>
      <c r="Y1817" s="43" t="s">
        <v>1150</v>
      </c>
      <c r="Z1817" s="116" t="s">
        <v>20458</v>
      </c>
      <c r="AA1817" s="45"/>
      <c r="AB1817" s="3">
        <v>4000</v>
      </c>
      <c r="AC1817" s="3">
        <v>0</v>
      </c>
      <c r="AD1817" s="3">
        <v>129829</v>
      </c>
      <c r="AE1817" s="3">
        <v>0</v>
      </c>
      <c r="AF1817" s="3">
        <f>SUM(Table2[[#This Row],[PE 2021 Obligations]],Table2[[#This Row],[ROW 2021 Obligations]],Table2[[#This Row],[Construction 2021 Obligations]],Table2[[#This Row],[Paving 2021 Obligations]])</f>
        <v>133829</v>
      </c>
      <c r="AG1817" s="3">
        <v>85000</v>
      </c>
      <c r="AH1817" s="3">
        <v>0</v>
      </c>
      <c r="AI1817" s="3">
        <v>129829</v>
      </c>
      <c r="AJ1817" s="3">
        <v>0</v>
      </c>
      <c r="AK1817" s="3">
        <v>214829</v>
      </c>
      <c r="AL1817" s="43" t="s">
        <v>3464</v>
      </c>
    </row>
    <row r="1818" spans="1:38" ht="30" hidden="1" x14ac:dyDescent="0.25">
      <c r="A1818" s="47">
        <v>125450.11</v>
      </c>
      <c r="B1818" s="48">
        <v>2</v>
      </c>
      <c r="C1818" s="49" t="s">
        <v>31</v>
      </c>
      <c r="D1818" s="50">
        <v>42767</v>
      </c>
      <c r="E1818" s="49" t="s">
        <v>728</v>
      </c>
      <c r="F1818" s="50">
        <v>44252</v>
      </c>
      <c r="G1818" s="49" t="s">
        <v>514</v>
      </c>
      <c r="H1818" s="51" t="s">
        <v>241</v>
      </c>
      <c r="I1818" s="49"/>
      <c r="J1818" s="49"/>
      <c r="K1818" s="49"/>
      <c r="L1818" s="52"/>
      <c r="M1818" s="51" t="s">
        <v>3465</v>
      </c>
      <c r="N1818" s="51"/>
      <c r="O1818" s="49" t="s">
        <v>632</v>
      </c>
      <c r="P1818" s="51" t="s">
        <v>453</v>
      </c>
      <c r="Q1818" s="51"/>
      <c r="R1818" s="111"/>
      <c r="S1818" s="111"/>
      <c r="T1818" s="120"/>
      <c r="U1818" s="55" t="s">
        <v>32</v>
      </c>
      <c r="V1818" s="50">
        <v>44232</v>
      </c>
      <c r="W1818" s="49"/>
      <c r="X1818" s="52" t="s">
        <v>43</v>
      </c>
      <c r="Y1818" s="49" t="s">
        <v>44</v>
      </c>
      <c r="Z1818" s="116" t="s">
        <v>20458</v>
      </c>
      <c r="AA1818" s="51"/>
      <c r="AB1818" s="54">
        <v>0</v>
      </c>
      <c r="AC1818" s="54">
        <v>0</v>
      </c>
      <c r="AD1818" s="54">
        <v>263406</v>
      </c>
      <c r="AE1818" s="54">
        <v>0</v>
      </c>
      <c r="AF1818" s="3">
        <f>SUM(Table2[[#This Row],[PE 2021 Obligations]],Table2[[#This Row],[ROW 2021 Obligations]],Table2[[#This Row],[Construction 2021 Obligations]],Table2[[#This Row],[Paving 2021 Obligations]])</f>
        <v>263406</v>
      </c>
      <c r="AG1818" s="54">
        <v>67500</v>
      </c>
      <c r="AH1818" s="54">
        <v>0</v>
      </c>
      <c r="AI1818" s="54">
        <v>263406</v>
      </c>
      <c r="AJ1818" s="54">
        <v>0</v>
      </c>
      <c r="AK1818" s="54">
        <v>330906</v>
      </c>
      <c r="AL1818" s="49" t="s">
        <v>3466</v>
      </c>
    </row>
    <row r="1819" spans="1:38" ht="30" hidden="1" x14ac:dyDescent="0.25">
      <c r="A1819" s="13">
        <v>125450.12</v>
      </c>
      <c r="B1819" s="15">
        <v>2</v>
      </c>
      <c r="C1819" s="43" t="s">
        <v>31</v>
      </c>
      <c r="D1819" s="44">
        <v>42767</v>
      </c>
      <c r="E1819" s="43" t="s">
        <v>728</v>
      </c>
      <c r="F1819" s="44">
        <v>44203</v>
      </c>
      <c r="G1819" s="43" t="s">
        <v>514</v>
      </c>
      <c r="H1819" s="45" t="s">
        <v>380</v>
      </c>
      <c r="I1819" s="43"/>
      <c r="J1819" s="43"/>
      <c r="K1819" s="43"/>
      <c r="L1819" s="46"/>
      <c r="M1819" s="45" t="s">
        <v>3467</v>
      </c>
      <c r="N1819" s="45"/>
      <c r="O1819" s="43" t="s">
        <v>632</v>
      </c>
      <c r="P1819" s="45" t="s">
        <v>453</v>
      </c>
      <c r="Q1819" s="45"/>
      <c r="R1819" s="112"/>
      <c r="S1819" s="112"/>
      <c r="T1819" s="59"/>
      <c r="U1819" s="56" t="s">
        <v>32</v>
      </c>
      <c r="V1819" s="44">
        <v>44176</v>
      </c>
      <c r="W1819" s="43"/>
      <c r="X1819" s="46" t="s">
        <v>43</v>
      </c>
      <c r="Y1819" s="43" t="s">
        <v>44</v>
      </c>
      <c r="Z1819" s="116" t="s">
        <v>20458</v>
      </c>
      <c r="AA1819" s="45"/>
      <c r="AB1819" s="3">
        <v>0</v>
      </c>
      <c r="AC1819" s="3">
        <v>0</v>
      </c>
      <c r="AD1819" s="3">
        <v>447218</v>
      </c>
      <c r="AE1819" s="3">
        <v>0</v>
      </c>
      <c r="AF1819" s="3">
        <f>SUM(Table2[[#This Row],[PE 2021 Obligations]],Table2[[#This Row],[ROW 2021 Obligations]],Table2[[#This Row],[Construction 2021 Obligations]],Table2[[#This Row],[Paving 2021 Obligations]])</f>
        <v>447218</v>
      </c>
      <c r="AG1819" s="3">
        <v>65000</v>
      </c>
      <c r="AH1819" s="3">
        <v>0</v>
      </c>
      <c r="AI1819" s="3">
        <v>447218</v>
      </c>
      <c r="AJ1819" s="3">
        <v>0</v>
      </c>
      <c r="AK1819" s="3">
        <v>512218</v>
      </c>
      <c r="AL1819" s="43" t="s">
        <v>3468</v>
      </c>
    </row>
    <row r="1820" spans="1:38" ht="30" hidden="1" x14ac:dyDescent="0.25">
      <c r="A1820" s="47">
        <v>125450.13</v>
      </c>
      <c r="B1820" s="48">
        <v>1</v>
      </c>
      <c r="C1820" s="49" t="s">
        <v>31</v>
      </c>
      <c r="D1820" s="50">
        <v>42767</v>
      </c>
      <c r="E1820" s="49" t="s">
        <v>728</v>
      </c>
      <c r="F1820" s="50">
        <v>44188</v>
      </c>
      <c r="G1820" s="49" t="s">
        <v>75</v>
      </c>
      <c r="H1820" s="51" t="s">
        <v>146</v>
      </c>
      <c r="I1820" s="49"/>
      <c r="J1820" s="49"/>
      <c r="K1820" s="49"/>
      <c r="L1820" s="52"/>
      <c r="M1820" s="51" t="s">
        <v>3469</v>
      </c>
      <c r="N1820" s="51"/>
      <c r="O1820" s="49" t="s">
        <v>632</v>
      </c>
      <c r="P1820" s="51" t="s">
        <v>453</v>
      </c>
      <c r="Q1820" s="51"/>
      <c r="R1820" s="111"/>
      <c r="S1820" s="111"/>
      <c r="T1820" s="120"/>
      <c r="U1820" s="53">
        <v>0</v>
      </c>
      <c r="V1820" s="50">
        <v>44176</v>
      </c>
      <c r="W1820" s="49"/>
      <c r="X1820" s="52" t="s">
        <v>43</v>
      </c>
      <c r="Y1820" s="49" t="s">
        <v>1150</v>
      </c>
      <c r="Z1820" s="116" t="s">
        <v>20458</v>
      </c>
      <c r="AA1820" s="51"/>
      <c r="AB1820" s="54">
        <v>9500</v>
      </c>
      <c r="AC1820" s="54">
        <v>0</v>
      </c>
      <c r="AD1820" s="54">
        <v>185500</v>
      </c>
      <c r="AE1820" s="54">
        <v>0</v>
      </c>
      <c r="AF1820" s="3">
        <f>SUM(Table2[[#This Row],[PE 2021 Obligations]],Table2[[#This Row],[ROW 2021 Obligations]],Table2[[#This Row],[Construction 2021 Obligations]],Table2[[#This Row],[Paving 2021 Obligations]])</f>
        <v>195000</v>
      </c>
      <c r="AG1820" s="54">
        <v>69500</v>
      </c>
      <c r="AH1820" s="54">
        <v>0</v>
      </c>
      <c r="AI1820" s="54">
        <v>185500</v>
      </c>
      <c r="AJ1820" s="54">
        <v>0</v>
      </c>
      <c r="AK1820" s="54">
        <v>255000</v>
      </c>
      <c r="AL1820" s="49" t="s">
        <v>3470</v>
      </c>
    </row>
    <row r="1821" spans="1:38" ht="30" hidden="1" x14ac:dyDescent="0.25">
      <c r="A1821" s="13">
        <v>125450.14</v>
      </c>
      <c r="B1821" s="15">
        <v>1</v>
      </c>
      <c r="C1821" s="43" t="s">
        <v>31</v>
      </c>
      <c r="D1821" s="44">
        <v>42767</v>
      </c>
      <c r="E1821" s="43" t="s">
        <v>728</v>
      </c>
      <c r="F1821" s="44">
        <v>44077</v>
      </c>
      <c r="G1821" s="43" t="s">
        <v>74</v>
      </c>
      <c r="H1821" s="45" t="s">
        <v>182</v>
      </c>
      <c r="I1821" s="43"/>
      <c r="J1821" s="43"/>
      <c r="K1821" s="43"/>
      <c r="L1821" s="46"/>
      <c r="M1821" s="45" t="s">
        <v>3471</v>
      </c>
      <c r="N1821" s="45"/>
      <c r="O1821" s="43" t="s">
        <v>632</v>
      </c>
      <c r="P1821" s="45" t="s">
        <v>453</v>
      </c>
      <c r="Q1821" s="45"/>
      <c r="R1821" s="112"/>
      <c r="S1821" s="112"/>
      <c r="T1821" s="59"/>
      <c r="U1821" s="56" t="s">
        <v>32</v>
      </c>
      <c r="V1821" s="44">
        <v>44057</v>
      </c>
      <c r="W1821" s="43"/>
      <c r="X1821" s="46" t="s">
        <v>43</v>
      </c>
      <c r="Y1821" s="43" t="s">
        <v>1150</v>
      </c>
      <c r="Z1821" s="116" t="s">
        <v>20458</v>
      </c>
      <c r="AA1821" s="45"/>
      <c r="AB1821" s="3">
        <v>12300</v>
      </c>
      <c r="AC1821" s="3">
        <v>0</v>
      </c>
      <c r="AD1821" s="3">
        <v>200500</v>
      </c>
      <c r="AE1821" s="3">
        <v>0</v>
      </c>
      <c r="AF1821" s="3">
        <f>SUM(Table2[[#This Row],[PE 2021 Obligations]],Table2[[#This Row],[ROW 2021 Obligations]],Table2[[#This Row],[Construction 2021 Obligations]],Table2[[#This Row],[Paving 2021 Obligations]])</f>
        <v>212800</v>
      </c>
      <c r="AG1821" s="3">
        <v>72300</v>
      </c>
      <c r="AH1821" s="3">
        <v>0</v>
      </c>
      <c r="AI1821" s="3">
        <v>200500</v>
      </c>
      <c r="AJ1821" s="3">
        <v>0</v>
      </c>
      <c r="AK1821" s="3">
        <v>272800</v>
      </c>
      <c r="AL1821" s="43" t="s">
        <v>3472</v>
      </c>
    </row>
    <row r="1822" spans="1:38" ht="30" hidden="1" x14ac:dyDescent="0.25">
      <c r="A1822" s="47">
        <v>125450.15</v>
      </c>
      <c r="B1822" s="48">
        <v>1</v>
      </c>
      <c r="C1822" s="49" t="s">
        <v>47</v>
      </c>
      <c r="D1822" s="50">
        <v>42767</v>
      </c>
      <c r="E1822" s="49" t="s">
        <v>728</v>
      </c>
      <c r="F1822" s="50">
        <v>44089</v>
      </c>
      <c r="G1822" s="49" t="s">
        <v>103</v>
      </c>
      <c r="H1822" s="51" t="s">
        <v>133</v>
      </c>
      <c r="I1822" s="49"/>
      <c r="J1822" s="49"/>
      <c r="K1822" s="49"/>
      <c r="L1822" s="52"/>
      <c r="M1822" s="51" t="s">
        <v>3473</v>
      </c>
      <c r="N1822" s="51"/>
      <c r="O1822" s="49" t="s">
        <v>632</v>
      </c>
      <c r="P1822" s="51" t="s">
        <v>453</v>
      </c>
      <c r="Q1822" s="51"/>
      <c r="R1822" s="111"/>
      <c r="S1822" s="111"/>
      <c r="T1822" s="120"/>
      <c r="U1822" s="53">
        <v>0</v>
      </c>
      <c r="V1822" s="50">
        <v>43742</v>
      </c>
      <c r="W1822" s="49"/>
      <c r="X1822" s="52" t="s">
        <v>43</v>
      </c>
      <c r="Y1822" s="49" t="s">
        <v>44</v>
      </c>
      <c r="Z1822" s="116" t="s">
        <v>20458</v>
      </c>
      <c r="AA1822" s="51"/>
      <c r="AB1822" s="54">
        <v>-2184.29</v>
      </c>
      <c r="AC1822" s="54">
        <v>0</v>
      </c>
      <c r="AD1822" s="54">
        <v>15039.5</v>
      </c>
      <c r="AE1822" s="54">
        <v>0</v>
      </c>
      <c r="AF1822" s="3">
        <f>SUM(Table2[[#This Row],[PE 2021 Obligations]],Table2[[#This Row],[ROW 2021 Obligations]],Table2[[#This Row],[Construction 2021 Obligations]],Table2[[#This Row],[Paving 2021 Obligations]])</f>
        <v>12855.21</v>
      </c>
      <c r="AG1822" s="54">
        <v>62815.71</v>
      </c>
      <c r="AH1822" s="54">
        <v>0</v>
      </c>
      <c r="AI1822" s="54">
        <v>211239.5</v>
      </c>
      <c r="AJ1822" s="54">
        <v>0</v>
      </c>
      <c r="AK1822" s="54">
        <v>274055.21000000002</v>
      </c>
      <c r="AL1822" s="49" t="s">
        <v>3474</v>
      </c>
    </row>
    <row r="1823" spans="1:38" ht="30" hidden="1" x14ac:dyDescent="0.25">
      <c r="A1823" s="13">
        <v>125450.18</v>
      </c>
      <c r="B1823" s="15">
        <v>3</v>
      </c>
      <c r="C1823" s="43" t="s">
        <v>31</v>
      </c>
      <c r="D1823" s="44">
        <v>42767</v>
      </c>
      <c r="E1823" s="43" t="s">
        <v>728</v>
      </c>
      <c r="F1823" s="44">
        <v>44014</v>
      </c>
      <c r="G1823" s="43" t="s">
        <v>832</v>
      </c>
      <c r="H1823" s="45" t="s">
        <v>307</v>
      </c>
      <c r="I1823" s="43"/>
      <c r="J1823" s="43"/>
      <c r="K1823" s="43"/>
      <c r="L1823" s="46"/>
      <c r="M1823" s="45" t="s">
        <v>3475</v>
      </c>
      <c r="N1823" s="45"/>
      <c r="O1823" s="43" t="s">
        <v>632</v>
      </c>
      <c r="P1823" s="45" t="s">
        <v>453</v>
      </c>
      <c r="Q1823" s="45"/>
      <c r="R1823" s="112"/>
      <c r="S1823" s="112"/>
      <c r="T1823" s="59"/>
      <c r="U1823" s="56" t="s">
        <v>32</v>
      </c>
      <c r="V1823" s="44">
        <v>43966</v>
      </c>
      <c r="W1823" s="43"/>
      <c r="X1823" s="46" t="s">
        <v>43</v>
      </c>
      <c r="Y1823" s="43" t="s">
        <v>44</v>
      </c>
      <c r="Z1823" s="116" t="s">
        <v>20458</v>
      </c>
      <c r="AA1823" s="45"/>
      <c r="AB1823" s="3">
        <v>1000</v>
      </c>
      <c r="AC1823" s="3">
        <v>0</v>
      </c>
      <c r="AD1823" s="3">
        <v>-72724</v>
      </c>
      <c r="AE1823" s="3">
        <v>0</v>
      </c>
      <c r="AF1823" s="3">
        <f>SUM(Table2[[#This Row],[PE 2021 Obligations]],Table2[[#This Row],[ROW 2021 Obligations]],Table2[[#This Row],[Construction 2021 Obligations]],Table2[[#This Row],[Paving 2021 Obligations]])</f>
        <v>-71724</v>
      </c>
      <c r="AG1823" s="3">
        <v>69000</v>
      </c>
      <c r="AH1823" s="3">
        <v>0</v>
      </c>
      <c r="AI1823" s="3">
        <v>157967</v>
      </c>
      <c r="AJ1823" s="3">
        <v>0</v>
      </c>
      <c r="AK1823" s="3">
        <v>226967</v>
      </c>
      <c r="AL1823" s="43" t="s">
        <v>3476</v>
      </c>
    </row>
    <row r="1824" spans="1:38" ht="30" hidden="1" x14ac:dyDescent="0.25">
      <c r="A1824" s="47">
        <v>125450.19</v>
      </c>
      <c r="B1824" s="48">
        <v>3</v>
      </c>
      <c r="C1824" s="49" t="s">
        <v>31</v>
      </c>
      <c r="D1824" s="50">
        <v>42767</v>
      </c>
      <c r="E1824" s="49" t="s">
        <v>728</v>
      </c>
      <c r="F1824" s="50">
        <v>44084</v>
      </c>
      <c r="G1824" s="49" t="s">
        <v>832</v>
      </c>
      <c r="H1824" s="51" t="s">
        <v>354</v>
      </c>
      <c r="I1824" s="49"/>
      <c r="J1824" s="49"/>
      <c r="K1824" s="49"/>
      <c r="L1824" s="52"/>
      <c r="M1824" s="51" t="s">
        <v>3477</v>
      </c>
      <c r="N1824" s="51"/>
      <c r="O1824" s="49" t="s">
        <v>632</v>
      </c>
      <c r="P1824" s="51" t="s">
        <v>453</v>
      </c>
      <c r="Q1824" s="51"/>
      <c r="R1824" s="111"/>
      <c r="S1824" s="111"/>
      <c r="T1824" s="120"/>
      <c r="U1824" s="55" t="s">
        <v>32</v>
      </c>
      <c r="V1824" s="50">
        <v>44057</v>
      </c>
      <c r="W1824" s="49"/>
      <c r="X1824" s="52" t="s">
        <v>43</v>
      </c>
      <c r="Y1824" s="49" t="s">
        <v>44</v>
      </c>
      <c r="Z1824" s="116" t="s">
        <v>20458</v>
      </c>
      <c r="AA1824" s="51"/>
      <c r="AB1824" s="54">
        <v>1500</v>
      </c>
      <c r="AC1824" s="54">
        <v>0</v>
      </c>
      <c r="AD1824" s="54">
        <v>149956</v>
      </c>
      <c r="AE1824" s="54">
        <v>0</v>
      </c>
      <c r="AF1824" s="3">
        <f>SUM(Table2[[#This Row],[PE 2021 Obligations]],Table2[[#This Row],[ROW 2021 Obligations]],Table2[[#This Row],[Construction 2021 Obligations]],Table2[[#This Row],[Paving 2021 Obligations]])</f>
        <v>151456</v>
      </c>
      <c r="AG1824" s="54">
        <v>72000</v>
      </c>
      <c r="AH1824" s="54">
        <v>0</v>
      </c>
      <c r="AI1824" s="54">
        <v>149956</v>
      </c>
      <c r="AJ1824" s="54">
        <v>0</v>
      </c>
      <c r="AK1824" s="54">
        <v>221956</v>
      </c>
      <c r="AL1824" s="49" t="s">
        <v>3478</v>
      </c>
    </row>
    <row r="1825" spans="1:38" ht="30" hidden="1" x14ac:dyDescent="0.25">
      <c r="A1825" s="13">
        <v>125450.2</v>
      </c>
      <c r="B1825" s="15">
        <v>3</v>
      </c>
      <c r="C1825" s="43" t="s">
        <v>31</v>
      </c>
      <c r="D1825" s="44">
        <v>42767</v>
      </c>
      <c r="E1825" s="43" t="s">
        <v>728</v>
      </c>
      <c r="F1825" s="44">
        <v>44082</v>
      </c>
      <c r="G1825" s="43" t="s">
        <v>832</v>
      </c>
      <c r="H1825" s="45" t="s">
        <v>331</v>
      </c>
      <c r="I1825" s="43"/>
      <c r="J1825" s="43"/>
      <c r="K1825" s="43"/>
      <c r="L1825" s="46"/>
      <c r="M1825" s="45" t="s">
        <v>3479</v>
      </c>
      <c r="N1825" s="45"/>
      <c r="O1825" s="43" t="s">
        <v>632</v>
      </c>
      <c r="P1825" s="45" t="s">
        <v>453</v>
      </c>
      <c r="Q1825" s="45"/>
      <c r="R1825" s="112"/>
      <c r="S1825" s="112"/>
      <c r="T1825" s="59"/>
      <c r="U1825" s="56" t="s">
        <v>32</v>
      </c>
      <c r="V1825" s="44">
        <v>44057</v>
      </c>
      <c r="W1825" s="43"/>
      <c r="X1825" s="46" t="s">
        <v>43</v>
      </c>
      <c r="Y1825" s="43" t="s">
        <v>44</v>
      </c>
      <c r="Z1825" s="116" t="s">
        <v>20458</v>
      </c>
      <c r="AA1825" s="45"/>
      <c r="AB1825" s="3">
        <v>18000</v>
      </c>
      <c r="AC1825" s="3">
        <v>0</v>
      </c>
      <c r="AD1825" s="3">
        <v>132032</v>
      </c>
      <c r="AE1825" s="3">
        <v>0</v>
      </c>
      <c r="AF1825" s="3">
        <f>SUM(Table2[[#This Row],[PE 2021 Obligations]],Table2[[#This Row],[ROW 2021 Obligations]],Table2[[#This Row],[Construction 2021 Obligations]],Table2[[#This Row],[Paving 2021 Obligations]])</f>
        <v>150032</v>
      </c>
      <c r="AG1825" s="3">
        <v>78000</v>
      </c>
      <c r="AH1825" s="3">
        <v>0</v>
      </c>
      <c r="AI1825" s="3">
        <v>132032</v>
      </c>
      <c r="AJ1825" s="3">
        <v>0</v>
      </c>
      <c r="AK1825" s="3">
        <v>210032</v>
      </c>
      <c r="AL1825" s="43" t="s">
        <v>3480</v>
      </c>
    </row>
    <row r="1826" spans="1:38" ht="30" hidden="1" x14ac:dyDescent="0.25">
      <c r="A1826" s="47">
        <v>125450.21</v>
      </c>
      <c r="B1826" s="48">
        <v>3</v>
      </c>
      <c r="C1826" s="49" t="s">
        <v>474</v>
      </c>
      <c r="D1826" s="50">
        <v>42767</v>
      </c>
      <c r="E1826" s="49" t="s">
        <v>728</v>
      </c>
      <c r="F1826" s="50">
        <v>44337</v>
      </c>
      <c r="G1826" s="49" t="s">
        <v>832</v>
      </c>
      <c r="H1826" s="51" t="s">
        <v>788</v>
      </c>
      <c r="I1826" s="49"/>
      <c r="J1826" s="49"/>
      <c r="K1826" s="49"/>
      <c r="L1826" s="52"/>
      <c r="M1826" s="51" t="s">
        <v>3481</v>
      </c>
      <c r="N1826" s="51"/>
      <c r="O1826" s="49" t="s">
        <v>632</v>
      </c>
      <c r="P1826" s="51" t="s">
        <v>453</v>
      </c>
      <c r="Q1826" s="51"/>
      <c r="R1826" s="111"/>
      <c r="S1826" s="111"/>
      <c r="T1826" s="120"/>
      <c r="U1826" s="55" t="s">
        <v>32</v>
      </c>
      <c r="V1826" s="50">
        <v>44008</v>
      </c>
      <c r="W1826" s="49"/>
      <c r="X1826" s="52" t="s">
        <v>43</v>
      </c>
      <c r="Y1826" s="49" t="s">
        <v>44</v>
      </c>
      <c r="Z1826" s="116" t="s">
        <v>20458</v>
      </c>
      <c r="AA1826" s="51"/>
      <c r="AB1826" s="54">
        <v>0</v>
      </c>
      <c r="AC1826" s="54">
        <v>0</v>
      </c>
      <c r="AD1826" s="54">
        <v>-36636</v>
      </c>
      <c r="AE1826" s="54">
        <v>0</v>
      </c>
      <c r="AF1826" s="3">
        <f>SUM(Table2[[#This Row],[PE 2021 Obligations]],Table2[[#This Row],[ROW 2021 Obligations]],Table2[[#This Row],[Construction 2021 Obligations]],Table2[[#This Row],[Paving 2021 Obligations]])</f>
        <v>-36636</v>
      </c>
      <c r="AG1826" s="54">
        <v>73000</v>
      </c>
      <c r="AH1826" s="54">
        <v>0</v>
      </c>
      <c r="AI1826" s="54">
        <v>105183</v>
      </c>
      <c r="AJ1826" s="54">
        <v>0</v>
      </c>
      <c r="AK1826" s="54">
        <v>178183</v>
      </c>
      <c r="AL1826" s="49" t="s">
        <v>3482</v>
      </c>
    </row>
    <row r="1827" spans="1:38" ht="30" hidden="1" x14ac:dyDescent="0.25">
      <c r="A1827" s="13">
        <v>125450.22</v>
      </c>
      <c r="B1827" s="15">
        <v>3</v>
      </c>
      <c r="C1827" s="43" t="s">
        <v>31</v>
      </c>
      <c r="D1827" s="44">
        <v>42767</v>
      </c>
      <c r="E1827" s="43" t="s">
        <v>728</v>
      </c>
      <c r="F1827" s="44">
        <v>44040</v>
      </c>
      <c r="G1827" s="43" t="s">
        <v>832</v>
      </c>
      <c r="H1827" s="45" t="s">
        <v>408</v>
      </c>
      <c r="I1827" s="43"/>
      <c r="J1827" s="43"/>
      <c r="K1827" s="43"/>
      <c r="L1827" s="46"/>
      <c r="M1827" s="45" t="s">
        <v>3483</v>
      </c>
      <c r="N1827" s="45"/>
      <c r="O1827" s="43" t="s">
        <v>632</v>
      </c>
      <c r="P1827" s="45" t="s">
        <v>453</v>
      </c>
      <c r="Q1827" s="45"/>
      <c r="R1827" s="112"/>
      <c r="S1827" s="112"/>
      <c r="T1827" s="59"/>
      <c r="U1827" s="56" t="s">
        <v>32</v>
      </c>
      <c r="V1827" s="44">
        <v>44008</v>
      </c>
      <c r="W1827" s="43"/>
      <c r="X1827" s="46" t="s">
        <v>43</v>
      </c>
      <c r="Y1827" s="43" t="s">
        <v>44</v>
      </c>
      <c r="Z1827" s="116" t="s">
        <v>20458</v>
      </c>
      <c r="AA1827" s="45"/>
      <c r="AB1827" s="3">
        <v>2000</v>
      </c>
      <c r="AC1827" s="3">
        <v>0</v>
      </c>
      <c r="AD1827" s="3">
        <v>-72510</v>
      </c>
      <c r="AE1827" s="3">
        <v>0</v>
      </c>
      <c r="AF1827" s="3">
        <f>SUM(Table2[[#This Row],[PE 2021 Obligations]],Table2[[#This Row],[ROW 2021 Obligations]],Table2[[#This Row],[Construction 2021 Obligations]],Table2[[#This Row],[Paving 2021 Obligations]])</f>
        <v>-70510</v>
      </c>
      <c r="AG1827" s="3">
        <v>82000</v>
      </c>
      <c r="AH1827" s="3">
        <v>0</v>
      </c>
      <c r="AI1827" s="3">
        <v>149828</v>
      </c>
      <c r="AJ1827" s="3">
        <v>0</v>
      </c>
      <c r="AK1827" s="3">
        <v>231828</v>
      </c>
      <c r="AL1827" s="43" t="s">
        <v>3484</v>
      </c>
    </row>
    <row r="1828" spans="1:38" ht="30" hidden="1" x14ac:dyDescent="0.25">
      <c r="A1828" s="47">
        <v>125450.26</v>
      </c>
      <c r="B1828" s="48">
        <v>1</v>
      </c>
      <c r="C1828" s="49" t="s">
        <v>31</v>
      </c>
      <c r="D1828" s="50">
        <v>42767</v>
      </c>
      <c r="E1828" s="49" t="s">
        <v>728</v>
      </c>
      <c r="F1828" s="50">
        <v>44299</v>
      </c>
      <c r="G1828" s="49" t="s">
        <v>74</v>
      </c>
      <c r="H1828" s="51" t="s">
        <v>238</v>
      </c>
      <c r="I1828" s="49"/>
      <c r="J1828" s="49"/>
      <c r="K1828" s="49"/>
      <c r="L1828" s="52"/>
      <c r="M1828" s="51" t="s">
        <v>3485</v>
      </c>
      <c r="N1828" s="51"/>
      <c r="O1828" s="49" t="s">
        <v>632</v>
      </c>
      <c r="P1828" s="51" t="s">
        <v>453</v>
      </c>
      <c r="Q1828" s="51"/>
      <c r="R1828" s="111"/>
      <c r="S1828" s="111"/>
      <c r="T1828" s="120"/>
      <c r="U1828" s="55" t="s">
        <v>32</v>
      </c>
      <c r="V1828" s="50">
        <v>44281</v>
      </c>
      <c r="W1828" s="49"/>
      <c r="X1828" s="52" t="s">
        <v>43</v>
      </c>
      <c r="Y1828" s="49" t="s">
        <v>1150</v>
      </c>
      <c r="Z1828" s="116" t="s">
        <v>20458</v>
      </c>
      <c r="AA1828" s="51"/>
      <c r="AB1828" s="54">
        <v>11600</v>
      </c>
      <c r="AC1828" s="54">
        <v>0</v>
      </c>
      <c r="AD1828" s="54">
        <v>192300</v>
      </c>
      <c r="AE1828" s="54">
        <v>0</v>
      </c>
      <c r="AF1828" s="3">
        <f>SUM(Table2[[#This Row],[PE 2021 Obligations]],Table2[[#This Row],[ROW 2021 Obligations]],Table2[[#This Row],[Construction 2021 Obligations]],Table2[[#This Row],[Paving 2021 Obligations]])</f>
        <v>203900</v>
      </c>
      <c r="AG1828" s="54">
        <v>71600</v>
      </c>
      <c r="AH1828" s="54">
        <v>0</v>
      </c>
      <c r="AI1828" s="54">
        <v>192300</v>
      </c>
      <c r="AJ1828" s="54">
        <v>0</v>
      </c>
      <c r="AK1828" s="54">
        <v>263900</v>
      </c>
      <c r="AL1828" s="49" t="s">
        <v>3486</v>
      </c>
    </row>
    <row r="1829" spans="1:38" ht="30" hidden="1" x14ac:dyDescent="0.25">
      <c r="A1829" s="13">
        <v>125450.3</v>
      </c>
      <c r="B1829" s="15">
        <v>1</v>
      </c>
      <c r="C1829" s="43" t="s">
        <v>474</v>
      </c>
      <c r="D1829" s="44">
        <v>42767</v>
      </c>
      <c r="E1829" s="43" t="s">
        <v>728</v>
      </c>
      <c r="F1829" s="44">
        <v>44089</v>
      </c>
      <c r="G1829" s="43" t="s">
        <v>74</v>
      </c>
      <c r="H1829" s="45" t="s">
        <v>359</v>
      </c>
      <c r="I1829" s="43"/>
      <c r="J1829" s="43"/>
      <c r="K1829" s="43"/>
      <c r="L1829" s="46"/>
      <c r="M1829" s="45" t="s">
        <v>3487</v>
      </c>
      <c r="N1829" s="45"/>
      <c r="O1829" s="43" t="s">
        <v>632</v>
      </c>
      <c r="P1829" s="45" t="s">
        <v>453</v>
      </c>
      <c r="Q1829" s="45"/>
      <c r="R1829" s="112"/>
      <c r="S1829" s="112"/>
      <c r="T1829" s="59"/>
      <c r="U1829" s="10">
        <v>0</v>
      </c>
      <c r="V1829" s="44">
        <v>43868</v>
      </c>
      <c r="W1829" s="43"/>
      <c r="X1829" s="46" t="s">
        <v>43</v>
      </c>
      <c r="Y1829" s="43" t="s">
        <v>44</v>
      </c>
      <c r="Z1829" s="116" t="s">
        <v>20458</v>
      </c>
      <c r="AA1829" s="45"/>
      <c r="AB1829" s="3">
        <v>0</v>
      </c>
      <c r="AC1829" s="3">
        <v>0</v>
      </c>
      <c r="AD1829" s="3">
        <v>-47000</v>
      </c>
      <c r="AE1829" s="3">
        <v>0</v>
      </c>
      <c r="AF1829" s="3">
        <f>SUM(Table2[[#This Row],[PE 2021 Obligations]],Table2[[#This Row],[ROW 2021 Obligations]],Table2[[#This Row],[Construction 2021 Obligations]],Table2[[#This Row],[Paving 2021 Obligations]])</f>
        <v>-47000</v>
      </c>
      <c r="AG1829" s="3">
        <v>67000</v>
      </c>
      <c r="AH1829" s="3">
        <v>0</v>
      </c>
      <c r="AI1829" s="3">
        <v>204000</v>
      </c>
      <c r="AJ1829" s="3">
        <v>0</v>
      </c>
      <c r="AK1829" s="3">
        <v>271000</v>
      </c>
      <c r="AL1829" s="43" t="s">
        <v>3488</v>
      </c>
    </row>
    <row r="1830" spans="1:38" ht="60" hidden="1" x14ac:dyDescent="0.25">
      <c r="A1830" s="47">
        <v>125450.34</v>
      </c>
      <c r="B1830" s="48">
        <v>4</v>
      </c>
      <c r="C1830" s="49" t="s">
        <v>474</v>
      </c>
      <c r="D1830" s="50">
        <v>42767</v>
      </c>
      <c r="E1830" s="49" t="s">
        <v>728</v>
      </c>
      <c r="F1830" s="50">
        <v>44293</v>
      </c>
      <c r="G1830" s="49" t="s">
        <v>105</v>
      </c>
      <c r="H1830" s="51" t="s">
        <v>261</v>
      </c>
      <c r="I1830" s="49"/>
      <c r="J1830" s="49"/>
      <c r="K1830" s="49"/>
      <c r="L1830" s="52"/>
      <c r="M1830" s="51" t="s">
        <v>3489</v>
      </c>
      <c r="N1830" s="51" t="s">
        <v>3490</v>
      </c>
      <c r="O1830" s="49" t="s">
        <v>632</v>
      </c>
      <c r="P1830" s="51" t="s">
        <v>453</v>
      </c>
      <c r="Q1830" s="51"/>
      <c r="R1830" s="111"/>
      <c r="S1830" s="111"/>
      <c r="T1830" s="120"/>
      <c r="U1830" s="53">
        <v>0</v>
      </c>
      <c r="V1830" s="50">
        <v>43966</v>
      </c>
      <c r="W1830" s="49"/>
      <c r="X1830" s="52" t="s">
        <v>43</v>
      </c>
      <c r="Y1830" s="49" t="s">
        <v>44</v>
      </c>
      <c r="Z1830" s="116" t="s">
        <v>20458</v>
      </c>
      <c r="AA1830" s="51"/>
      <c r="AB1830" s="54">
        <v>1000</v>
      </c>
      <c r="AC1830" s="54">
        <v>0</v>
      </c>
      <c r="AD1830" s="54">
        <v>-113409</v>
      </c>
      <c r="AE1830" s="54">
        <v>0</v>
      </c>
      <c r="AF1830" s="3">
        <f>SUM(Table2[[#This Row],[PE 2021 Obligations]],Table2[[#This Row],[ROW 2021 Obligations]],Table2[[#This Row],[Construction 2021 Obligations]],Table2[[#This Row],[Paving 2021 Obligations]])</f>
        <v>-112409</v>
      </c>
      <c r="AG1830" s="54">
        <v>70000</v>
      </c>
      <c r="AH1830" s="54">
        <v>0</v>
      </c>
      <c r="AI1830" s="54">
        <v>124591</v>
      </c>
      <c r="AJ1830" s="54">
        <v>0</v>
      </c>
      <c r="AK1830" s="54">
        <v>194591</v>
      </c>
      <c r="AL1830" s="49" t="s">
        <v>3491</v>
      </c>
    </row>
    <row r="1831" spans="1:38" ht="45" hidden="1" x14ac:dyDescent="0.25">
      <c r="A1831" s="13">
        <v>125450.35</v>
      </c>
      <c r="B1831" s="15">
        <v>4</v>
      </c>
      <c r="C1831" s="43" t="s">
        <v>31</v>
      </c>
      <c r="D1831" s="44">
        <v>42767</v>
      </c>
      <c r="E1831" s="43" t="s">
        <v>728</v>
      </c>
      <c r="F1831" s="44">
        <v>44033</v>
      </c>
      <c r="G1831" s="43" t="s">
        <v>105</v>
      </c>
      <c r="H1831" s="45" t="s">
        <v>292</v>
      </c>
      <c r="I1831" s="43"/>
      <c r="J1831" s="43"/>
      <c r="K1831" s="43"/>
      <c r="L1831" s="46"/>
      <c r="M1831" s="45" t="s">
        <v>3492</v>
      </c>
      <c r="N1831" s="45" t="s">
        <v>3493</v>
      </c>
      <c r="O1831" s="43" t="s">
        <v>632</v>
      </c>
      <c r="P1831" s="45" t="s">
        <v>453</v>
      </c>
      <c r="Q1831" s="45"/>
      <c r="R1831" s="112"/>
      <c r="S1831" s="112"/>
      <c r="T1831" s="59"/>
      <c r="U1831" s="56" t="s">
        <v>32</v>
      </c>
      <c r="V1831" s="44">
        <v>44008</v>
      </c>
      <c r="W1831" s="43"/>
      <c r="X1831" s="46" t="s">
        <v>43</v>
      </c>
      <c r="Y1831" s="43" t="s">
        <v>44</v>
      </c>
      <c r="Z1831" s="111" t="s">
        <v>20458</v>
      </c>
      <c r="AA1831" s="45"/>
      <c r="AB1831" s="3">
        <v>0</v>
      </c>
      <c r="AC1831" s="3">
        <v>0</v>
      </c>
      <c r="AD1831" s="3">
        <v>-95205</v>
      </c>
      <c r="AE1831" s="3">
        <v>0</v>
      </c>
      <c r="AF1831" s="3">
        <f>SUM(Table2[[#This Row],[PE 2021 Obligations]],Table2[[#This Row],[ROW 2021 Obligations]],Table2[[#This Row],[Construction 2021 Obligations]],Table2[[#This Row],[Paving 2021 Obligations]])</f>
        <v>-95205</v>
      </c>
      <c r="AG1831" s="3">
        <v>67000</v>
      </c>
      <c r="AH1831" s="3">
        <v>0</v>
      </c>
      <c r="AI1831" s="3">
        <v>125795</v>
      </c>
      <c r="AJ1831" s="3">
        <v>0</v>
      </c>
      <c r="AK1831" s="3">
        <v>192795</v>
      </c>
      <c r="AL1831" s="43" t="s">
        <v>3494</v>
      </c>
    </row>
    <row r="1832" spans="1:38" ht="30" hidden="1" x14ac:dyDescent="0.25">
      <c r="A1832" s="47">
        <v>125450.37</v>
      </c>
      <c r="B1832" s="48">
        <v>3</v>
      </c>
      <c r="C1832" s="49" t="s">
        <v>31</v>
      </c>
      <c r="D1832" s="50">
        <v>42767</v>
      </c>
      <c r="E1832" s="49" t="s">
        <v>728</v>
      </c>
      <c r="F1832" s="50">
        <v>44204</v>
      </c>
      <c r="G1832" s="49" t="s">
        <v>832</v>
      </c>
      <c r="H1832" s="51" t="s">
        <v>273</v>
      </c>
      <c r="I1832" s="49"/>
      <c r="J1832" s="49"/>
      <c r="K1832" s="49"/>
      <c r="L1832" s="52"/>
      <c r="M1832" s="51" t="s">
        <v>3495</v>
      </c>
      <c r="N1832" s="51"/>
      <c r="O1832" s="49" t="s">
        <v>632</v>
      </c>
      <c r="P1832" s="51" t="s">
        <v>453</v>
      </c>
      <c r="Q1832" s="51"/>
      <c r="R1832" s="111"/>
      <c r="S1832" s="111"/>
      <c r="T1832" s="120"/>
      <c r="U1832" s="55" t="s">
        <v>32</v>
      </c>
      <c r="V1832" s="50">
        <v>44176</v>
      </c>
      <c r="W1832" s="49"/>
      <c r="X1832" s="52" t="s">
        <v>43</v>
      </c>
      <c r="Y1832" s="49" t="s">
        <v>44</v>
      </c>
      <c r="Z1832" s="111" t="s">
        <v>20458</v>
      </c>
      <c r="AA1832" s="51"/>
      <c r="AB1832" s="54">
        <v>14000</v>
      </c>
      <c r="AC1832" s="54">
        <v>0</v>
      </c>
      <c r="AD1832" s="54">
        <v>158168</v>
      </c>
      <c r="AE1832" s="54">
        <v>0</v>
      </c>
      <c r="AF1832" s="3">
        <f>SUM(Table2[[#This Row],[PE 2021 Obligations]],Table2[[#This Row],[ROW 2021 Obligations]],Table2[[#This Row],[Construction 2021 Obligations]],Table2[[#This Row],[Paving 2021 Obligations]])</f>
        <v>172168</v>
      </c>
      <c r="AG1832" s="54">
        <v>74000</v>
      </c>
      <c r="AH1832" s="54">
        <v>0</v>
      </c>
      <c r="AI1832" s="54">
        <v>158168</v>
      </c>
      <c r="AJ1832" s="54">
        <v>0</v>
      </c>
      <c r="AK1832" s="54">
        <v>232168</v>
      </c>
      <c r="AL1832" s="49" t="s">
        <v>3496</v>
      </c>
    </row>
    <row r="1833" spans="1:38" ht="30" hidden="1" x14ac:dyDescent="0.25">
      <c r="A1833" s="13">
        <v>125450.38</v>
      </c>
      <c r="B1833" s="15">
        <v>3</v>
      </c>
      <c r="C1833" s="43" t="s">
        <v>474</v>
      </c>
      <c r="D1833" s="44">
        <v>42767</v>
      </c>
      <c r="E1833" s="43" t="s">
        <v>728</v>
      </c>
      <c r="F1833" s="44">
        <v>44348</v>
      </c>
      <c r="G1833" s="43" t="s">
        <v>32</v>
      </c>
      <c r="H1833" s="45" t="s">
        <v>955</v>
      </c>
      <c r="I1833" s="43"/>
      <c r="J1833" s="43"/>
      <c r="K1833" s="43"/>
      <c r="L1833" s="46"/>
      <c r="M1833" s="45" t="s">
        <v>3497</v>
      </c>
      <c r="N1833" s="45"/>
      <c r="O1833" s="43" t="s">
        <v>632</v>
      </c>
      <c r="P1833" s="45" t="s">
        <v>453</v>
      </c>
      <c r="Q1833" s="45"/>
      <c r="R1833" s="112"/>
      <c r="S1833" s="112"/>
      <c r="T1833" s="59"/>
      <c r="U1833" s="56" t="s">
        <v>32</v>
      </c>
      <c r="V1833" s="44">
        <v>44057</v>
      </c>
      <c r="W1833" s="43"/>
      <c r="X1833" s="46" t="s">
        <v>43</v>
      </c>
      <c r="Y1833" s="43" t="s">
        <v>44</v>
      </c>
      <c r="Z1833" s="111" t="s">
        <v>20458</v>
      </c>
      <c r="AA1833" s="45"/>
      <c r="AB1833" s="3">
        <v>1000</v>
      </c>
      <c r="AC1833" s="3">
        <v>0</v>
      </c>
      <c r="AD1833" s="3">
        <v>77738</v>
      </c>
      <c r="AE1833" s="3">
        <v>0</v>
      </c>
      <c r="AF1833" s="3">
        <f>SUM(Table2[[#This Row],[PE 2021 Obligations]],Table2[[#This Row],[ROW 2021 Obligations]],Table2[[#This Row],[Construction 2021 Obligations]],Table2[[#This Row],[Paving 2021 Obligations]])</f>
        <v>78738</v>
      </c>
      <c r="AG1833" s="3">
        <v>81500</v>
      </c>
      <c r="AH1833" s="3">
        <v>0</v>
      </c>
      <c r="AI1833" s="3">
        <v>77738</v>
      </c>
      <c r="AJ1833" s="3">
        <v>0</v>
      </c>
      <c r="AK1833" s="3">
        <v>159238</v>
      </c>
      <c r="AL1833" s="43" t="s">
        <v>3498</v>
      </c>
    </row>
    <row r="1834" spans="1:38" ht="30" hidden="1" x14ac:dyDescent="0.25">
      <c r="A1834" s="47">
        <v>125450.39</v>
      </c>
      <c r="B1834" s="48">
        <v>3</v>
      </c>
      <c r="C1834" s="49" t="s">
        <v>31</v>
      </c>
      <c r="D1834" s="50">
        <v>42767</v>
      </c>
      <c r="E1834" s="49" t="s">
        <v>728</v>
      </c>
      <c r="F1834" s="50">
        <v>44204</v>
      </c>
      <c r="G1834" s="49" t="s">
        <v>832</v>
      </c>
      <c r="H1834" s="51" t="s">
        <v>334</v>
      </c>
      <c r="I1834" s="49"/>
      <c r="J1834" s="49"/>
      <c r="K1834" s="49"/>
      <c r="L1834" s="52"/>
      <c r="M1834" s="51" t="s">
        <v>3499</v>
      </c>
      <c r="N1834" s="51"/>
      <c r="O1834" s="49" t="s">
        <v>632</v>
      </c>
      <c r="P1834" s="51" t="s">
        <v>453</v>
      </c>
      <c r="Q1834" s="51"/>
      <c r="R1834" s="111"/>
      <c r="S1834" s="111"/>
      <c r="T1834" s="120"/>
      <c r="U1834" s="55" t="s">
        <v>32</v>
      </c>
      <c r="V1834" s="50">
        <v>44176</v>
      </c>
      <c r="W1834" s="49"/>
      <c r="X1834" s="52" t="s">
        <v>43</v>
      </c>
      <c r="Y1834" s="49" t="s">
        <v>44</v>
      </c>
      <c r="Z1834" s="111" t="s">
        <v>20458</v>
      </c>
      <c r="AA1834" s="51"/>
      <c r="AB1834" s="54">
        <v>21500</v>
      </c>
      <c r="AC1834" s="54">
        <v>0</v>
      </c>
      <c r="AD1834" s="54">
        <v>149252</v>
      </c>
      <c r="AE1834" s="54">
        <v>0</v>
      </c>
      <c r="AF1834" s="3">
        <f>SUM(Table2[[#This Row],[PE 2021 Obligations]],Table2[[#This Row],[ROW 2021 Obligations]],Table2[[#This Row],[Construction 2021 Obligations]],Table2[[#This Row],[Paving 2021 Obligations]])</f>
        <v>170752</v>
      </c>
      <c r="AG1834" s="54">
        <v>81500</v>
      </c>
      <c r="AH1834" s="54">
        <v>0</v>
      </c>
      <c r="AI1834" s="54">
        <v>149252</v>
      </c>
      <c r="AJ1834" s="54">
        <v>0</v>
      </c>
      <c r="AK1834" s="54">
        <v>230752</v>
      </c>
      <c r="AL1834" s="49" t="s">
        <v>3500</v>
      </c>
    </row>
    <row r="1835" spans="1:38" ht="30" hidden="1" x14ac:dyDescent="0.25">
      <c r="A1835" s="13">
        <v>125450.4</v>
      </c>
      <c r="B1835" s="15">
        <v>1</v>
      </c>
      <c r="C1835" s="43" t="s">
        <v>31</v>
      </c>
      <c r="D1835" s="44">
        <v>42767</v>
      </c>
      <c r="E1835" s="43" t="s">
        <v>728</v>
      </c>
      <c r="F1835" s="44">
        <v>44252</v>
      </c>
      <c r="G1835" s="43" t="s">
        <v>74</v>
      </c>
      <c r="H1835" s="45" t="s">
        <v>276</v>
      </c>
      <c r="I1835" s="43"/>
      <c r="J1835" s="43"/>
      <c r="K1835" s="43"/>
      <c r="L1835" s="46"/>
      <c r="M1835" s="45" t="s">
        <v>3501</v>
      </c>
      <c r="N1835" s="45"/>
      <c r="O1835" s="43" t="s">
        <v>632</v>
      </c>
      <c r="P1835" s="45" t="s">
        <v>453</v>
      </c>
      <c r="Q1835" s="45"/>
      <c r="R1835" s="112"/>
      <c r="S1835" s="112"/>
      <c r="T1835" s="59"/>
      <c r="U1835" s="10">
        <v>0</v>
      </c>
      <c r="V1835" s="44">
        <v>44232</v>
      </c>
      <c r="W1835" s="43"/>
      <c r="X1835" s="46" t="s">
        <v>43</v>
      </c>
      <c r="Y1835" s="43" t="s">
        <v>44</v>
      </c>
      <c r="Z1835" s="111" t="s">
        <v>20458</v>
      </c>
      <c r="AA1835" s="45"/>
      <c r="AB1835" s="3">
        <v>3000</v>
      </c>
      <c r="AC1835" s="3">
        <v>0</v>
      </c>
      <c r="AD1835" s="3">
        <v>303220</v>
      </c>
      <c r="AE1835" s="3">
        <v>0</v>
      </c>
      <c r="AF1835" s="3">
        <f>SUM(Table2[[#This Row],[PE 2021 Obligations]],Table2[[#This Row],[ROW 2021 Obligations]],Table2[[#This Row],[Construction 2021 Obligations]],Table2[[#This Row],[Paving 2021 Obligations]])</f>
        <v>306220</v>
      </c>
      <c r="AG1835" s="3">
        <v>68000</v>
      </c>
      <c r="AH1835" s="3">
        <v>0</v>
      </c>
      <c r="AI1835" s="3">
        <v>303220</v>
      </c>
      <c r="AJ1835" s="3">
        <v>0</v>
      </c>
      <c r="AK1835" s="3">
        <v>371220</v>
      </c>
      <c r="AL1835" s="43" t="s">
        <v>3502</v>
      </c>
    </row>
    <row r="1836" spans="1:38" ht="30" hidden="1" x14ac:dyDescent="0.25">
      <c r="A1836" s="47">
        <v>125450.43</v>
      </c>
      <c r="B1836" s="48">
        <v>2</v>
      </c>
      <c r="C1836" s="49" t="s">
        <v>474</v>
      </c>
      <c r="D1836" s="50">
        <v>42767</v>
      </c>
      <c r="E1836" s="49" t="s">
        <v>728</v>
      </c>
      <c r="F1836" s="50">
        <v>44131</v>
      </c>
      <c r="G1836" s="49" t="s">
        <v>514</v>
      </c>
      <c r="H1836" s="51" t="s">
        <v>267</v>
      </c>
      <c r="I1836" s="49"/>
      <c r="J1836" s="49"/>
      <c r="K1836" s="49"/>
      <c r="L1836" s="52"/>
      <c r="M1836" s="51" t="s">
        <v>3503</v>
      </c>
      <c r="N1836" s="51"/>
      <c r="O1836" s="49" t="s">
        <v>632</v>
      </c>
      <c r="P1836" s="51" t="s">
        <v>453</v>
      </c>
      <c r="Q1836" s="51"/>
      <c r="R1836" s="111"/>
      <c r="S1836" s="111"/>
      <c r="T1836" s="120"/>
      <c r="U1836" s="55" t="s">
        <v>32</v>
      </c>
      <c r="V1836" s="50">
        <v>43868</v>
      </c>
      <c r="W1836" s="49"/>
      <c r="X1836" s="52" t="s">
        <v>43</v>
      </c>
      <c r="Y1836" s="49" t="s">
        <v>44</v>
      </c>
      <c r="Z1836" s="111" t="s">
        <v>20458</v>
      </c>
      <c r="AA1836" s="51"/>
      <c r="AB1836" s="54">
        <v>0</v>
      </c>
      <c r="AC1836" s="54">
        <v>0</v>
      </c>
      <c r="AD1836" s="54">
        <v>-45148</v>
      </c>
      <c r="AE1836" s="54">
        <v>0</v>
      </c>
      <c r="AF1836" s="3">
        <f>SUM(Table2[[#This Row],[PE 2021 Obligations]],Table2[[#This Row],[ROW 2021 Obligations]],Table2[[#This Row],[Construction 2021 Obligations]],Table2[[#This Row],[Paving 2021 Obligations]])</f>
        <v>-45148</v>
      </c>
      <c r="AG1836" s="54">
        <v>65000</v>
      </c>
      <c r="AH1836" s="54">
        <v>0</v>
      </c>
      <c r="AI1836" s="54">
        <v>313874</v>
      </c>
      <c r="AJ1836" s="54">
        <v>0</v>
      </c>
      <c r="AK1836" s="54">
        <v>378874</v>
      </c>
      <c r="AL1836" s="49" t="s">
        <v>3504</v>
      </c>
    </row>
    <row r="1837" spans="1:38" ht="30" hidden="1" x14ac:dyDescent="0.25">
      <c r="A1837" s="13">
        <v>125450.44</v>
      </c>
      <c r="B1837" s="15">
        <v>3</v>
      </c>
      <c r="C1837" s="43" t="s">
        <v>474</v>
      </c>
      <c r="D1837" s="44">
        <v>42767</v>
      </c>
      <c r="E1837" s="43" t="s">
        <v>728</v>
      </c>
      <c r="F1837" s="44">
        <v>44333</v>
      </c>
      <c r="G1837" s="43" t="s">
        <v>832</v>
      </c>
      <c r="H1837" s="45" t="s">
        <v>425</v>
      </c>
      <c r="I1837" s="43"/>
      <c r="J1837" s="43"/>
      <c r="K1837" s="43"/>
      <c r="L1837" s="46"/>
      <c r="M1837" s="45" t="s">
        <v>3505</v>
      </c>
      <c r="N1837" s="45"/>
      <c r="O1837" s="43" t="s">
        <v>632</v>
      </c>
      <c r="P1837" s="45" t="s">
        <v>453</v>
      </c>
      <c r="Q1837" s="45"/>
      <c r="R1837" s="112"/>
      <c r="S1837" s="112"/>
      <c r="T1837" s="59"/>
      <c r="U1837" s="56" t="s">
        <v>32</v>
      </c>
      <c r="V1837" s="44">
        <v>43966</v>
      </c>
      <c r="W1837" s="43"/>
      <c r="X1837" s="46" t="s">
        <v>43</v>
      </c>
      <c r="Y1837" s="43" t="s">
        <v>44</v>
      </c>
      <c r="Z1837" s="111" t="s">
        <v>20458</v>
      </c>
      <c r="AA1837" s="45"/>
      <c r="AB1837" s="3">
        <v>500</v>
      </c>
      <c r="AC1837" s="3">
        <v>0</v>
      </c>
      <c r="AD1837" s="3">
        <v>-43656</v>
      </c>
      <c r="AE1837" s="3">
        <v>0</v>
      </c>
      <c r="AF1837" s="3">
        <f>SUM(Table2[[#This Row],[PE 2021 Obligations]],Table2[[#This Row],[ROW 2021 Obligations]],Table2[[#This Row],[Construction 2021 Obligations]],Table2[[#This Row],[Paving 2021 Obligations]])</f>
        <v>-43156</v>
      </c>
      <c r="AG1837" s="3">
        <v>75500</v>
      </c>
      <c r="AH1837" s="3">
        <v>0</v>
      </c>
      <c r="AI1837" s="3">
        <v>62998</v>
      </c>
      <c r="AJ1837" s="3">
        <v>0</v>
      </c>
      <c r="AK1837" s="3">
        <v>138498</v>
      </c>
      <c r="AL1837" s="43" t="s">
        <v>3506</v>
      </c>
    </row>
    <row r="1838" spans="1:38" ht="30" hidden="1" x14ac:dyDescent="0.25">
      <c r="A1838" s="47">
        <v>125450.45</v>
      </c>
      <c r="B1838" s="48">
        <v>3</v>
      </c>
      <c r="C1838" s="49" t="s">
        <v>31</v>
      </c>
      <c r="D1838" s="50">
        <v>42767</v>
      </c>
      <c r="E1838" s="49" t="s">
        <v>728</v>
      </c>
      <c r="F1838" s="50">
        <v>44204</v>
      </c>
      <c r="G1838" s="49" t="s">
        <v>832</v>
      </c>
      <c r="H1838" s="51" t="s">
        <v>304</v>
      </c>
      <c r="I1838" s="49"/>
      <c r="J1838" s="49"/>
      <c r="K1838" s="49"/>
      <c r="L1838" s="52"/>
      <c r="M1838" s="51" t="s">
        <v>3507</v>
      </c>
      <c r="N1838" s="51"/>
      <c r="O1838" s="49" t="s">
        <v>632</v>
      </c>
      <c r="P1838" s="51" t="s">
        <v>453</v>
      </c>
      <c r="Q1838" s="51"/>
      <c r="R1838" s="111"/>
      <c r="S1838" s="111"/>
      <c r="T1838" s="120"/>
      <c r="U1838" s="55" t="s">
        <v>32</v>
      </c>
      <c r="V1838" s="50">
        <v>44176</v>
      </c>
      <c r="W1838" s="49"/>
      <c r="X1838" s="52" t="s">
        <v>43</v>
      </c>
      <c r="Y1838" s="49" t="s">
        <v>44</v>
      </c>
      <c r="Z1838" s="111" t="s">
        <v>20458</v>
      </c>
      <c r="AA1838" s="51"/>
      <c r="AB1838" s="54">
        <v>10500</v>
      </c>
      <c r="AC1838" s="54">
        <v>0</v>
      </c>
      <c r="AD1838" s="54">
        <v>185639</v>
      </c>
      <c r="AE1838" s="54">
        <v>0</v>
      </c>
      <c r="AF1838" s="3">
        <f>SUM(Table2[[#This Row],[PE 2021 Obligations]],Table2[[#This Row],[ROW 2021 Obligations]],Table2[[#This Row],[Construction 2021 Obligations]],Table2[[#This Row],[Paving 2021 Obligations]])</f>
        <v>196139</v>
      </c>
      <c r="AG1838" s="54">
        <v>70500</v>
      </c>
      <c r="AH1838" s="54">
        <v>0</v>
      </c>
      <c r="AI1838" s="54">
        <v>185639</v>
      </c>
      <c r="AJ1838" s="54">
        <v>0</v>
      </c>
      <c r="AK1838" s="54">
        <v>256139</v>
      </c>
      <c r="AL1838" s="49" t="s">
        <v>3508</v>
      </c>
    </row>
    <row r="1839" spans="1:38" ht="30" hidden="1" x14ac:dyDescent="0.25">
      <c r="A1839" s="13">
        <v>125450.46</v>
      </c>
      <c r="B1839" s="15">
        <v>3</v>
      </c>
      <c r="C1839" s="43" t="s">
        <v>31</v>
      </c>
      <c r="D1839" s="44">
        <v>42767</v>
      </c>
      <c r="E1839" s="43" t="s">
        <v>728</v>
      </c>
      <c r="F1839" s="44">
        <v>44082</v>
      </c>
      <c r="G1839" s="43" t="s">
        <v>832</v>
      </c>
      <c r="H1839" s="45" t="s">
        <v>64</v>
      </c>
      <c r="I1839" s="43"/>
      <c r="J1839" s="43"/>
      <c r="K1839" s="43"/>
      <c r="L1839" s="46"/>
      <c r="M1839" s="45" t="s">
        <v>3509</v>
      </c>
      <c r="N1839" s="45"/>
      <c r="O1839" s="43" t="s">
        <v>632</v>
      </c>
      <c r="P1839" s="45" t="s">
        <v>453</v>
      </c>
      <c r="Q1839" s="45"/>
      <c r="R1839" s="112"/>
      <c r="S1839" s="112"/>
      <c r="T1839" s="59"/>
      <c r="U1839" s="56" t="s">
        <v>32</v>
      </c>
      <c r="V1839" s="44">
        <v>44057</v>
      </c>
      <c r="W1839" s="43"/>
      <c r="X1839" s="46" t="s">
        <v>43</v>
      </c>
      <c r="Y1839" s="43" t="s">
        <v>44</v>
      </c>
      <c r="Z1839" s="111" t="s">
        <v>20458</v>
      </c>
      <c r="AA1839" s="45"/>
      <c r="AB1839" s="3">
        <v>29000</v>
      </c>
      <c r="AC1839" s="3">
        <v>0</v>
      </c>
      <c r="AD1839" s="3">
        <v>156326</v>
      </c>
      <c r="AE1839" s="3">
        <v>0</v>
      </c>
      <c r="AF1839" s="3">
        <f>SUM(Table2[[#This Row],[PE 2021 Obligations]],Table2[[#This Row],[ROW 2021 Obligations]],Table2[[#This Row],[Construction 2021 Obligations]],Table2[[#This Row],[Paving 2021 Obligations]])</f>
        <v>185326</v>
      </c>
      <c r="AG1839" s="3">
        <v>89000</v>
      </c>
      <c r="AH1839" s="3">
        <v>0</v>
      </c>
      <c r="AI1839" s="3">
        <v>156326</v>
      </c>
      <c r="AJ1839" s="3">
        <v>0</v>
      </c>
      <c r="AK1839" s="3">
        <v>245326</v>
      </c>
      <c r="AL1839" s="43" t="s">
        <v>3510</v>
      </c>
    </row>
    <row r="1840" spans="1:38" ht="30" hidden="1" x14ac:dyDescent="0.25">
      <c r="A1840" s="47">
        <v>125450.48</v>
      </c>
      <c r="B1840" s="48">
        <v>4</v>
      </c>
      <c r="C1840" s="49" t="s">
        <v>31</v>
      </c>
      <c r="D1840" s="50">
        <v>42767</v>
      </c>
      <c r="E1840" s="49" t="s">
        <v>728</v>
      </c>
      <c r="F1840" s="50">
        <v>44076</v>
      </c>
      <c r="G1840" s="49" t="s">
        <v>105</v>
      </c>
      <c r="H1840" s="51" t="s">
        <v>221</v>
      </c>
      <c r="I1840" s="49"/>
      <c r="J1840" s="49"/>
      <c r="K1840" s="49"/>
      <c r="L1840" s="52"/>
      <c r="M1840" s="51" t="s">
        <v>3511</v>
      </c>
      <c r="N1840" s="51"/>
      <c r="O1840" s="49" t="s">
        <v>632</v>
      </c>
      <c r="P1840" s="51" t="s">
        <v>453</v>
      </c>
      <c r="Q1840" s="51"/>
      <c r="R1840" s="111"/>
      <c r="S1840" s="111"/>
      <c r="T1840" s="120"/>
      <c r="U1840" s="55" t="s">
        <v>32</v>
      </c>
      <c r="V1840" s="50">
        <v>44057</v>
      </c>
      <c r="W1840" s="49"/>
      <c r="X1840" s="52" t="s">
        <v>43</v>
      </c>
      <c r="Y1840" s="49" t="s">
        <v>44</v>
      </c>
      <c r="Z1840" s="111" t="s">
        <v>20458</v>
      </c>
      <c r="AA1840" s="51"/>
      <c r="AB1840" s="54">
        <v>25000</v>
      </c>
      <c r="AC1840" s="54">
        <v>0</v>
      </c>
      <c r="AD1840" s="54">
        <v>130117</v>
      </c>
      <c r="AE1840" s="54">
        <v>0</v>
      </c>
      <c r="AF1840" s="3">
        <f>SUM(Table2[[#This Row],[PE 2021 Obligations]],Table2[[#This Row],[ROW 2021 Obligations]],Table2[[#This Row],[Construction 2021 Obligations]],Table2[[#This Row],[Paving 2021 Obligations]])</f>
        <v>155117</v>
      </c>
      <c r="AG1840" s="54">
        <v>90000</v>
      </c>
      <c r="AH1840" s="54">
        <v>0</v>
      </c>
      <c r="AI1840" s="54">
        <v>130117</v>
      </c>
      <c r="AJ1840" s="54">
        <v>0</v>
      </c>
      <c r="AK1840" s="54">
        <v>220117</v>
      </c>
      <c r="AL1840" s="49" t="s">
        <v>3512</v>
      </c>
    </row>
    <row r="1841" spans="1:38" ht="30" hidden="1" x14ac:dyDescent="0.25">
      <c r="A1841" s="13">
        <v>125450.51</v>
      </c>
      <c r="B1841" s="15">
        <v>4</v>
      </c>
      <c r="C1841" s="43" t="s">
        <v>31</v>
      </c>
      <c r="D1841" s="44">
        <v>42767</v>
      </c>
      <c r="E1841" s="43" t="s">
        <v>728</v>
      </c>
      <c r="F1841" s="44">
        <v>44349</v>
      </c>
      <c r="G1841" s="43" t="s">
        <v>32</v>
      </c>
      <c r="H1841" s="45" t="s">
        <v>203</v>
      </c>
      <c r="I1841" s="43"/>
      <c r="J1841" s="43"/>
      <c r="K1841" s="43"/>
      <c r="L1841" s="46"/>
      <c r="M1841" s="45" t="s">
        <v>3513</v>
      </c>
      <c r="N1841" s="45"/>
      <c r="O1841" s="43" t="s">
        <v>632</v>
      </c>
      <c r="P1841" s="45" t="s">
        <v>453</v>
      </c>
      <c r="Q1841" s="45"/>
      <c r="R1841" s="112"/>
      <c r="S1841" s="112"/>
      <c r="T1841" s="59"/>
      <c r="U1841" s="56" t="s">
        <v>32</v>
      </c>
      <c r="V1841" s="44">
        <v>44323</v>
      </c>
      <c r="W1841" s="43"/>
      <c r="X1841" s="46" t="s">
        <v>43</v>
      </c>
      <c r="Y1841" s="43" t="s">
        <v>44</v>
      </c>
      <c r="Z1841" s="111" t="s">
        <v>20458</v>
      </c>
      <c r="AA1841" s="45"/>
      <c r="AB1841" s="3">
        <v>6100</v>
      </c>
      <c r="AC1841" s="3">
        <v>0</v>
      </c>
      <c r="AD1841" s="3">
        <v>146000</v>
      </c>
      <c r="AE1841" s="3">
        <v>0</v>
      </c>
      <c r="AF1841" s="3">
        <f>SUM(Table2[[#This Row],[PE 2021 Obligations]],Table2[[#This Row],[ROW 2021 Obligations]],Table2[[#This Row],[Construction 2021 Obligations]],Table2[[#This Row],[Paving 2021 Obligations]])</f>
        <v>152100</v>
      </c>
      <c r="AG1841" s="3">
        <v>66100</v>
      </c>
      <c r="AH1841" s="3">
        <v>0</v>
      </c>
      <c r="AI1841" s="3">
        <v>146000</v>
      </c>
      <c r="AJ1841" s="3">
        <v>0</v>
      </c>
      <c r="AK1841" s="3">
        <v>212100</v>
      </c>
      <c r="AL1841" s="43" t="s">
        <v>3514</v>
      </c>
    </row>
    <row r="1842" spans="1:38" ht="30" hidden="1" x14ac:dyDescent="0.25">
      <c r="A1842" s="47">
        <v>125450.52</v>
      </c>
      <c r="B1842" s="48">
        <v>2</v>
      </c>
      <c r="C1842" s="49" t="s">
        <v>474</v>
      </c>
      <c r="D1842" s="50">
        <v>42767</v>
      </c>
      <c r="E1842" s="49" t="s">
        <v>728</v>
      </c>
      <c r="F1842" s="50">
        <v>44103</v>
      </c>
      <c r="G1842" s="49" t="s">
        <v>573</v>
      </c>
      <c r="H1842" s="51" t="s">
        <v>206</v>
      </c>
      <c r="I1842" s="49"/>
      <c r="J1842" s="49"/>
      <c r="K1842" s="49"/>
      <c r="L1842" s="52"/>
      <c r="M1842" s="51" t="s">
        <v>3515</v>
      </c>
      <c r="N1842" s="51"/>
      <c r="O1842" s="49" t="s">
        <v>632</v>
      </c>
      <c r="P1842" s="51" t="s">
        <v>453</v>
      </c>
      <c r="Q1842" s="51"/>
      <c r="R1842" s="111"/>
      <c r="S1842" s="111"/>
      <c r="T1842" s="120"/>
      <c r="U1842" s="55" t="s">
        <v>32</v>
      </c>
      <c r="V1842" s="50">
        <v>43868</v>
      </c>
      <c r="W1842" s="49"/>
      <c r="X1842" s="52" t="s">
        <v>43</v>
      </c>
      <c r="Y1842" s="49" t="s">
        <v>44</v>
      </c>
      <c r="Z1842" s="111" t="s">
        <v>20458</v>
      </c>
      <c r="AA1842" s="51"/>
      <c r="AB1842" s="54">
        <v>0</v>
      </c>
      <c r="AC1842" s="54">
        <v>0</v>
      </c>
      <c r="AD1842" s="54">
        <v>-43165</v>
      </c>
      <c r="AE1842" s="54">
        <v>0</v>
      </c>
      <c r="AF1842" s="3">
        <f>SUM(Table2[[#This Row],[PE 2021 Obligations]],Table2[[#This Row],[ROW 2021 Obligations]],Table2[[#This Row],[Construction 2021 Obligations]],Table2[[#This Row],[Paving 2021 Obligations]])</f>
        <v>-43165</v>
      </c>
      <c r="AG1842" s="54">
        <v>65000</v>
      </c>
      <c r="AH1842" s="54">
        <v>0</v>
      </c>
      <c r="AI1842" s="54">
        <v>234144</v>
      </c>
      <c r="AJ1842" s="54">
        <v>0</v>
      </c>
      <c r="AK1842" s="54">
        <v>299144</v>
      </c>
      <c r="AL1842" s="49" t="s">
        <v>3516</v>
      </c>
    </row>
    <row r="1843" spans="1:38" ht="30" hidden="1" x14ac:dyDescent="0.25">
      <c r="A1843" s="13">
        <v>125450.54</v>
      </c>
      <c r="B1843" s="15">
        <v>2</v>
      </c>
      <c r="C1843" s="43" t="s">
        <v>47</v>
      </c>
      <c r="D1843" s="44">
        <v>42767</v>
      </c>
      <c r="E1843" s="43" t="s">
        <v>728</v>
      </c>
      <c r="F1843" s="44">
        <v>44089</v>
      </c>
      <c r="G1843" s="43" t="s">
        <v>103</v>
      </c>
      <c r="H1843" s="45" t="s">
        <v>397</v>
      </c>
      <c r="I1843" s="43"/>
      <c r="J1843" s="43"/>
      <c r="K1843" s="43"/>
      <c r="L1843" s="46"/>
      <c r="M1843" s="45" t="s">
        <v>3517</v>
      </c>
      <c r="N1843" s="45"/>
      <c r="O1843" s="43" t="s">
        <v>632</v>
      </c>
      <c r="P1843" s="45" t="s">
        <v>453</v>
      </c>
      <c r="Q1843" s="45"/>
      <c r="R1843" s="112"/>
      <c r="S1843" s="112"/>
      <c r="T1843" s="59"/>
      <c r="U1843" s="56" t="s">
        <v>32</v>
      </c>
      <c r="V1843" s="44">
        <v>43742</v>
      </c>
      <c r="W1843" s="43"/>
      <c r="X1843" s="46" t="s">
        <v>43</v>
      </c>
      <c r="Y1843" s="43" t="s">
        <v>44</v>
      </c>
      <c r="Z1843" s="111" t="s">
        <v>20458</v>
      </c>
      <c r="AA1843" s="45"/>
      <c r="AB1843" s="3">
        <v>-16874.97</v>
      </c>
      <c r="AC1843" s="3">
        <v>0</v>
      </c>
      <c r="AD1843" s="3">
        <v>28757.85</v>
      </c>
      <c r="AE1843" s="3">
        <v>0</v>
      </c>
      <c r="AF1843" s="3">
        <f>SUM(Table2[[#This Row],[PE 2021 Obligations]],Table2[[#This Row],[ROW 2021 Obligations]],Table2[[#This Row],[Construction 2021 Obligations]],Table2[[#This Row],[Paving 2021 Obligations]])</f>
        <v>11882.879999999997</v>
      </c>
      <c r="AG1843" s="3">
        <v>48125.03</v>
      </c>
      <c r="AH1843" s="3">
        <v>0</v>
      </c>
      <c r="AI1843" s="3">
        <v>227366.85</v>
      </c>
      <c r="AJ1843" s="3">
        <v>0</v>
      </c>
      <c r="AK1843" s="3">
        <v>275491.88</v>
      </c>
      <c r="AL1843" s="43" t="s">
        <v>3518</v>
      </c>
    </row>
    <row r="1844" spans="1:38" ht="30" hidden="1" x14ac:dyDescent="0.25">
      <c r="A1844" s="47">
        <v>125450.55</v>
      </c>
      <c r="B1844" s="48">
        <v>1</v>
      </c>
      <c r="C1844" s="49" t="s">
        <v>31</v>
      </c>
      <c r="D1844" s="50">
        <v>42767</v>
      </c>
      <c r="E1844" s="49" t="s">
        <v>728</v>
      </c>
      <c r="F1844" s="50">
        <v>44188</v>
      </c>
      <c r="G1844" s="49" t="s">
        <v>74</v>
      </c>
      <c r="H1844" s="51" t="s">
        <v>215</v>
      </c>
      <c r="I1844" s="49"/>
      <c r="J1844" s="49"/>
      <c r="K1844" s="49"/>
      <c r="L1844" s="52"/>
      <c r="M1844" s="51" t="s">
        <v>3519</v>
      </c>
      <c r="N1844" s="51" t="s">
        <v>3520</v>
      </c>
      <c r="O1844" s="49" t="s">
        <v>632</v>
      </c>
      <c r="P1844" s="51" t="s">
        <v>453</v>
      </c>
      <c r="Q1844" s="51"/>
      <c r="R1844" s="111"/>
      <c r="S1844" s="111"/>
      <c r="T1844" s="120"/>
      <c r="U1844" s="53">
        <v>0</v>
      </c>
      <c r="V1844" s="50">
        <v>44176</v>
      </c>
      <c r="W1844" s="49"/>
      <c r="X1844" s="52" t="s">
        <v>43</v>
      </c>
      <c r="Y1844" s="49" t="s">
        <v>1150</v>
      </c>
      <c r="Z1844" s="116" t="s">
        <v>20458</v>
      </c>
      <c r="AA1844" s="51"/>
      <c r="AB1844" s="54">
        <v>4200</v>
      </c>
      <c r="AC1844" s="54">
        <v>0</v>
      </c>
      <c r="AD1844" s="54">
        <v>182300</v>
      </c>
      <c r="AE1844" s="54">
        <v>0</v>
      </c>
      <c r="AF1844" s="3">
        <f>SUM(Table2[[#This Row],[PE 2021 Obligations]],Table2[[#This Row],[ROW 2021 Obligations]],Table2[[#This Row],[Construction 2021 Obligations]],Table2[[#This Row],[Paving 2021 Obligations]])</f>
        <v>186500</v>
      </c>
      <c r="AG1844" s="54">
        <v>75700</v>
      </c>
      <c r="AH1844" s="54">
        <v>0</v>
      </c>
      <c r="AI1844" s="54">
        <v>182300</v>
      </c>
      <c r="AJ1844" s="54">
        <v>0</v>
      </c>
      <c r="AK1844" s="54">
        <v>258000</v>
      </c>
      <c r="AL1844" s="49" t="s">
        <v>3521</v>
      </c>
    </row>
    <row r="1845" spans="1:38" ht="30" hidden="1" x14ac:dyDescent="0.25">
      <c r="A1845" s="13">
        <v>125450.56</v>
      </c>
      <c r="B1845" s="15">
        <v>1</v>
      </c>
      <c r="C1845" s="43" t="s">
        <v>31</v>
      </c>
      <c r="D1845" s="44">
        <v>42767</v>
      </c>
      <c r="E1845" s="43" t="s">
        <v>728</v>
      </c>
      <c r="F1845" s="44">
        <v>44134</v>
      </c>
      <c r="G1845" s="43" t="s">
        <v>105</v>
      </c>
      <c r="H1845" s="45" t="s">
        <v>368</v>
      </c>
      <c r="I1845" s="43"/>
      <c r="J1845" s="43"/>
      <c r="K1845" s="43"/>
      <c r="L1845" s="46"/>
      <c r="M1845" s="45" t="s">
        <v>3522</v>
      </c>
      <c r="N1845" s="45"/>
      <c r="O1845" s="43" t="s">
        <v>632</v>
      </c>
      <c r="P1845" s="45" t="s">
        <v>453</v>
      </c>
      <c r="Q1845" s="45"/>
      <c r="R1845" s="112"/>
      <c r="S1845" s="112"/>
      <c r="T1845" s="59"/>
      <c r="U1845" s="10">
        <v>0</v>
      </c>
      <c r="V1845" s="44">
        <v>44113</v>
      </c>
      <c r="W1845" s="43"/>
      <c r="X1845" s="46" t="s">
        <v>43</v>
      </c>
      <c r="Y1845" s="43" t="s">
        <v>44</v>
      </c>
      <c r="Z1845" s="111" t="s">
        <v>20458</v>
      </c>
      <c r="AA1845" s="45"/>
      <c r="AB1845" s="3">
        <v>3500</v>
      </c>
      <c r="AC1845" s="3">
        <v>0</v>
      </c>
      <c r="AD1845" s="3">
        <v>154200</v>
      </c>
      <c r="AE1845" s="3">
        <v>0</v>
      </c>
      <c r="AF1845" s="3">
        <f>SUM(Table2[[#This Row],[PE 2021 Obligations]],Table2[[#This Row],[ROW 2021 Obligations]],Table2[[#This Row],[Construction 2021 Obligations]],Table2[[#This Row],[Paving 2021 Obligations]])</f>
        <v>157700</v>
      </c>
      <c r="AG1845" s="3">
        <v>74500</v>
      </c>
      <c r="AH1845" s="3">
        <v>0</v>
      </c>
      <c r="AI1845" s="3">
        <v>154200</v>
      </c>
      <c r="AJ1845" s="3">
        <v>0</v>
      </c>
      <c r="AK1845" s="3">
        <v>228700</v>
      </c>
      <c r="AL1845" s="43" t="s">
        <v>3523</v>
      </c>
    </row>
    <row r="1846" spans="1:38" ht="30" hidden="1" x14ac:dyDescent="0.25">
      <c r="A1846" s="47">
        <v>125450.58</v>
      </c>
      <c r="B1846" s="48">
        <v>1</v>
      </c>
      <c r="C1846" s="49" t="s">
        <v>73</v>
      </c>
      <c r="D1846" s="50">
        <v>42767</v>
      </c>
      <c r="E1846" s="49" t="s">
        <v>728</v>
      </c>
      <c r="F1846" s="50">
        <v>44232</v>
      </c>
      <c r="G1846" s="49" t="s">
        <v>82</v>
      </c>
      <c r="H1846" s="51" t="s">
        <v>232</v>
      </c>
      <c r="I1846" s="49"/>
      <c r="J1846" s="49"/>
      <c r="K1846" s="49"/>
      <c r="L1846" s="52"/>
      <c r="M1846" s="51" t="s">
        <v>3524</v>
      </c>
      <c r="N1846" s="51"/>
      <c r="O1846" s="49" t="s">
        <v>632</v>
      </c>
      <c r="P1846" s="51" t="s">
        <v>453</v>
      </c>
      <c r="Q1846" s="51"/>
      <c r="R1846" s="111"/>
      <c r="S1846" s="111"/>
      <c r="T1846" s="120"/>
      <c r="U1846" s="55" t="s">
        <v>32</v>
      </c>
      <c r="V1846" s="50">
        <v>44428</v>
      </c>
      <c r="W1846" s="49"/>
      <c r="X1846" s="52" t="s">
        <v>43</v>
      </c>
      <c r="Y1846" s="49" t="s">
        <v>1150</v>
      </c>
      <c r="Z1846" s="111" t="s">
        <v>20458</v>
      </c>
      <c r="AA1846" s="51"/>
      <c r="AB1846" s="54">
        <v>10500</v>
      </c>
      <c r="AC1846" s="54">
        <v>0</v>
      </c>
      <c r="AD1846" s="54">
        <v>0</v>
      </c>
      <c r="AE1846" s="54">
        <v>0</v>
      </c>
      <c r="AF1846" s="3">
        <f>SUM(Table2[[#This Row],[PE 2021 Obligations]],Table2[[#This Row],[ROW 2021 Obligations]],Table2[[#This Row],[Construction 2021 Obligations]],Table2[[#This Row],[Paving 2021 Obligations]])</f>
        <v>10500</v>
      </c>
      <c r="AG1846" s="54">
        <v>70500</v>
      </c>
      <c r="AH1846" s="54">
        <v>0</v>
      </c>
      <c r="AI1846" s="54">
        <v>0</v>
      </c>
      <c r="AJ1846" s="54">
        <v>0</v>
      </c>
      <c r="AK1846" s="54">
        <v>70500</v>
      </c>
      <c r="AL1846" s="49" t="s">
        <v>3525</v>
      </c>
    </row>
    <row r="1847" spans="1:38" ht="30" hidden="1" x14ac:dyDescent="0.25">
      <c r="A1847" s="13">
        <v>125450.59</v>
      </c>
      <c r="B1847" s="15">
        <v>2</v>
      </c>
      <c r="C1847" s="43" t="s">
        <v>474</v>
      </c>
      <c r="D1847" s="44">
        <v>42767</v>
      </c>
      <c r="E1847" s="43" t="s">
        <v>728</v>
      </c>
      <c r="F1847" s="44">
        <v>44320</v>
      </c>
      <c r="G1847" s="43" t="s">
        <v>32</v>
      </c>
      <c r="H1847" s="45" t="s">
        <v>431</v>
      </c>
      <c r="I1847" s="43"/>
      <c r="J1847" s="43"/>
      <c r="K1847" s="43"/>
      <c r="L1847" s="46"/>
      <c r="M1847" s="45" t="s">
        <v>3526</v>
      </c>
      <c r="N1847" s="45"/>
      <c r="O1847" s="43" t="s">
        <v>632</v>
      </c>
      <c r="P1847" s="45" t="s">
        <v>453</v>
      </c>
      <c r="Q1847" s="45"/>
      <c r="R1847" s="112"/>
      <c r="S1847" s="112"/>
      <c r="T1847" s="59"/>
      <c r="U1847" s="56" t="s">
        <v>32</v>
      </c>
      <c r="V1847" s="44">
        <v>43966</v>
      </c>
      <c r="W1847" s="43"/>
      <c r="X1847" s="46" t="s">
        <v>43</v>
      </c>
      <c r="Y1847" s="43" t="s">
        <v>44</v>
      </c>
      <c r="Z1847" s="111" t="s">
        <v>20458</v>
      </c>
      <c r="AA1847" s="45"/>
      <c r="AB1847" s="3">
        <v>0</v>
      </c>
      <c r="AC1847" s="3">
        <v>0</v>
      </c>
      <c r="AD1847" s="3">
        <v>-53956</v>
      </c>
      <c r="AE1847" s="3">
        <v>0</v>
      </c>
      <c r="AF1847" s="3">
        <f>SUM(Table2[[#This Row],[PE 2021 Obligations]],Table2[[#This Row],[ROW 2021 Obligations]],Table2[[#This Row],[Construction 2021 Obligations]],Table2[[#This Row],[Paving 2021 Obligations]])</f>
        <v>-53956</v>
      </c>
      <c r="AG1847" s="3">
        <v>66000</v>
      </c>
      <c r="AH1847" s="3">
        <v>0</v>
      </c>
      <c r="AI1847" s="3">
        <v>159074</v>
      </c>
      <c r="AJ1847" s="3">
        <v>0</v>
      </c>
      <c r="AK1847" s="3">
        <v>225074</v>
      </c>
      <c r="AL1847" s="43" t="s">
        <v>3527</v>
      </c>
    </row>
    <row r="1848" spans="1:38" ht="30" hidden="1" x14ac:dyDescent="0.25">
      <c r="A1848" s="47">
        <v>125450.6</v>
      </c>
      <c r="B1848" s="48">
        <v>2</v>
      </c>
      <c r="C1848" s="49" t="s">
        <v>474</v>
      </c>
      <c r="D1848" s="50">
        <v>42767</v>
      </c>
      <c r="E1848" s="49" t="s">
        <v>728</v>
      </c>
      <c r="F1848" s="50">
        <v>44363</v>
      </c>
      <c r="G1848" s="49" t="s">
        <v>32</v>
      </c>
      <c r="H1848" s="51" t="s">
        <v>371</v>
      </c>
      <c r="I1848" s="49"/>
      <c r="J1848" s="49"/>
      <c r="K1848" s="49"/>
      <c r="L1848" s="52"/>
      <c r="M1848" s="51" t="s">
        <v>3528</v>
      </c>
      <c r="N1848" s="51"/>
      <c r="O1848" s="49" t="s">
        <v>632</v>
      </c>
      <c r="P1848" s="51" t="s">
        <v>453</v>
      </c>
      <c r="Q1848" s="51"/>
      <c r="R1848" s="111"/>
      <c r="S1848" s="111"/>
      <c r="T1848" s="120"/>
      <c r="U1848" s="55" t="s">
        <v>32</v>
      </c>
      <c r="V1848" s="50">
        <v>44008</v>
      </c>
      <c r="W1848" s="49"/>
      <c r="X1848" s="52" t="s">
        <v>43</v>
      </c>
      <c r="Y1848" s="49" t="s">
        <v>44</v>
      </c>
      <c r="Z1848" s="111" t="s">
        <v>20458</v>
      </c>
      <c r="AA1848" s="51"/>
      <c r="AB1848" s="54">
        <v>0</v>
      </c>
      <c r="AC1848" s="54">
        <v>0</v>
      </c>
      <c r="AD1848" s="54">
        <v>-62081</v>
      </c>
      <c r="AE1848" s="54">
        <v>0</v>
      </c>
      <c r="AF1848" s="3">
        <f>SUM(Table2[[#This Row],[PE 2021 Obligations]],Table2[[#This Row],[ROW 2021 Obligations]],Table2[[#This Row],[Construction 2021 Obligations]],Table2[[#This Row],[Paving 2021 Obligations]])</f>
        <v>-62081</v>
      </c>
      <c r="AG1848" s="54">
        <v>65000</v>
      </c>
      <c r="AH1848" s="54">
        <v>0</v>
      </c>
      <c r="AI1848" s="54">
        <v>141228</v>
      </c>
      <c r="AJ1848" s="54">
        <v>0</v>
      </c>
      <c r="AK1848" s="54">
        <v>206228</v>
      </c>
      <c r="AL1848" s="49" t="s">
        <v>3529</v>
      </c>
    </row>
    <row r="1849" spans="1:38" ht="30" hidden="1" x14ac:dyDescent="0.25">
      <c r="A1849" s="13">
        <v>125450.61</v>
      </c>
      <c r="B1849" s="15">
        <v>2</v>
      </c>
      <c r="C1849" s="43" t="s">
        <v>474</v>
      </c>
      <c r="D1849" s="44">
        <v>42767</v>
      </c>
      <c r="E1849" s="43" t="s">
        <v>728</v>
      </c>
      <c r="F1849" s="44">
        <v>44363</v>
      </c>
      <c r="G1849" s="43" t="s">
        <v>32</v>
      </c>
      <c r="H1849" s="45" t="s">
        <v>264</v>
      </c>
      <c r="I1849" s="43"/>
      <c r="J1849" s="43"/>
      <c r="K1849" s="43"/>
      <c r="L1849" s="46"/>
      <c r="M1849" s="45" t="s">
        <v>3530</v>
      </c>
      <c r="N1849" s="45"/>
      <c r="O1849" s="43" t="s">
        <v>632</v>
      </c>
      <c r="P1849" s="45" t="s">
        <v>453</v>
      </c>
      <c r="Q1849" s="45"/>
      <c r="R1849" s="112"/>
      <c r="S1849" s="112"/>
      <c r="T1849" s="59"/>
      <c r="U1849" s="56" t="s">
        <v>32</v>
      </c>
      <c r="V1849" s="44">
        <v>43966</v>
      </c>
      <c r="W1849" s="43"/>
      <c r="X1849" s="46" t="s">
        <v>43</v>
      </c>
      <c r="Y1849" s="43" t="s">
        <v>44</v>
      </c>
      <c r="Z1849" s="111" t="s">
        <v>20458</v>
      </c>
      <c r="AA1849" s="45"/>
      <c r="AB1849" s="3">
        <v>0</v>
      </c>
      <c r="AC1849" s="3">
        <v>0</v>
      </c>
      <c r="AD1849" s="3">
        <v>-46689</v>
      </c>
      <c r="AE1849" s="3">
        <v>0</v>
      </c>
      <c r="AF1849" s="3">
        <f>SUM(Table2[[#This Row],[PE 2021 Obligations]],Table2[[#This Row],[ROW 2021 Obligations]],Table2[[#This Row],[Construction 2021 Obligations]],Table2[[#This Row],[Paving 2021 Obligations]])</f>
        <v>-46689</v>
      </c>
      <c r="AG1849" s="3">
        <v>65000</v>
      </c>
      <c r="AH1849" s="3">
        <v>0</v>
      </c>
      <c r="AI1849" s="3">
        <v>142966</v>
      </c>
      <c r="AJ1849" s="3">
        <v>0</v>
      </c>
      <c r="AK1849" s="3">
        <v>207966</v>
      </c>
      <c r="AL1849" s="43" t="s">
        <v>3531</v>
      </c>
    </row>
    <row r="1850" spans="1:38" ht="30" hidden="1" x14ac:dyDescent="0.25">
      <c r="A1850" s="47">
        <v>125450.62</v>
      </c>
      <c r="B1850" s="48">
        <v>2</v>
      </c>
      <c r="C1850" s="49" t="s">
        <v>31</v>
      </c>
      <c r="D1850" s="50">
        <v>42767</v>
      </c>
      <c r="E1850" s="49" t="s">
        <v>728</v>
      </c>
      <c r="F1850" s="50">
        <v>44006</v>
      </c>
      <c r="G1850" s="49" t="s">
        <v>514</v>
      </c>
      <c r="H1850" s="51" t="s">
        <v>252</v>
      </c>
      <c r="I1850" s="49"/>
      <c r="J1850" s="49"/>
      <c r="K1850" s="49"/>
      <c r="L1850" s="52"/>
      <c r="M1850" s="51" t="s">
        <v>3532</v>
      </c>
      <c r="N1850" s="51"/>
      <c r="O1850" s="49" t="s">
        <v>632</v>
      </c>
      <c r="P1850" s="51" t="s">
        <v>453</v>
      </c>
      <c r="Q1850" s="51"/>
      <c r="R1850" s="111"/>
      <c r="S1850" s="111"/>
      <c r="T1850" s="120"/>
      <c r="U1850" s="55" t="s">
        <v>32</v>
      </c>
      <c r="V1850" s="50">
        <v>43966</v>
      </c>
      <c r="W1850" s="49"/>
      <c r="X1850" s="52" t="s">
        <v>43</v>
      </c>
      <c r="Y1850" s="49" t="s">
        <v>44</v>
      </c>
      <c r="Z1850" s="111" t="s">
        <v>20458</v>
      </c>
      <c r="AA1850" s="51"/>
      <c r="AB1850" s="54">
        <v>0</v>
      </c>
      <c r="AC1850" s="54">
        <v>0</v>
      </c>
      <c r="AD1850" s="54">
        <v>-66497</v>
      </c>
      <c r="AE1850" s="54">
        <v>0</v>
      </c>
      <c r="AF1850" s="3">
        <f>SUM(Table2[[#This Row],[PE 2021 Obligations]],Table2[[#This Row],[ROW 2021 Obligations]],Table2[[#This Row],[Construction 2021 Obligations]],Table2[[#This Row],[Paving 2021 Obligations]])</f>
        <v>-66497</v>
      </c>
      <c r="AG1850" s="54">
        <v>65000</v>
      </c>
      <c r="AH1850" s="54">
        <v>0</v>
      </c>
      <c r="AI1850" s="54">
        <v>252322</v>
      </c>
      <c r="AJ1850" s="54">
        <v>0</v>
      </c>
      <c r="AK1850" s="54">
        <v>317322</v>
      </c>
      <c r="AL1850" s="49" t="s">
        <v>3533</v>
      </c>
    </row>
    <row r="1851" spans="1:38" ht="30" hidden="1" x14ac:dyDescent="0.25">
      <c r="A1851" s="13">
        <v>125450.63</v>
      </c>
      <c r="B1851" s="15">
        <v>2</v>
      </c>
      <c r="C1851" s="43" t="s">
        <v>31</v>
      </c>
      <c r="D1851" s="44">
        <v>42767</v>
      </c>
      <c r="E1851" s="43" t="s">
        <v>728</v>
      </c>
      <c r="F1851" s="44">
        <v>44138</v>
      </c>
      <c r="G1851" s="43" t="s">
        <v>514</v>
      </c>
      <c r="H1851" s="45" t="s">
        <v>218</v>
      </c>
      <c r="I1851" s="43"/>
      <c r="J1851" s="43"/>
      <c r="K1851" s="43"/>
      <c r="L1851" s="46"/>
      <c r="M1851" s="45" t="s">
        <v>3534</v>
      </c>
      <c r="N1851" s="45"/>
      <c r="O1851" s="43" t="s">
        <v>632</v>
      </c>
      <c r="P1851" s="45" t="s">
        <v>453</v>
      </c>
      <c r="Q1851" s="45"/>
      <c r="R1851" s="112"/>
      <c r="S1851" s="112"/>
      <c r="T1851" s="59"/>
      <c r="U1851" s="56" t="s">
        <v>32</v>
      </c>
      <c r="V1851" s="44">
        <v>44113</v>
      </c>
      <c r="W1851" s="43"/>
      <c r="X1851" s="46" t="s">
        <v>43</v>
      </c>
      <c r="Y1851" s="43" t="s">
        <v>44</v>
      </c>
      <c r="Z1851" s="111" t="s">
        <v>20458</v>
      </c>
      <c r="AA1851" s="45"/>
      <c r="AB1851" s="3">
        <v>2500</v>
      </c>
      <c r="AC1851" s="3">
        <v>0</v>
      </c>
      <c r="AD1851" s="3">
        <v>401055</v>
      </c>
      <c r="AE1851" s="3">
        <v>0</v>
      </c>
      <c r="AF1851" s="3">
        <f>SUM(Table2[[#This Row],[PE 2021 Obligations]],Table2[[#This Row],[ROW 2021 Obligations]],Table2[[#This Row],[Construction 2021 Obligations]],Table2[[#This Row],[Paving 2021 Obligations]])</f>
        <v>403555</v>
      </c>
      <c r="AG1851" s="3">
        <v>73500</v>
      </c>
      <c r="AH1851" s="3">
        <v>0</v>
      </c>
      <c r="AI1851" s="3">
        <v>401055</v>
      </c>
      <c r="AJ1851" s="3">
        <v>0</v>
      </c>
      <c r="AK1851" s="3">
        <v>474555</v>
      </c>
      <c r="AL1851" s="43" t="s">
        <v>3535</v>
      </c>
    </row>
    <row r="1852" spans="1:38" ht="30" hidden="1" x14ac:dyDescent="0.25">
      <c r="A1852" s="47">
        <v>125450.64</v>
      </c>
      <c r="B1852" s="48">
        <v>1</v>
      </c>
      <c r="C1852" s="49" t="s">
        <v>73</v>
      </c>
      <c r="D1852" s="50">
        <v>42767</v>
      </c>
      <c r="E1852" s="49" t="s">
        <v>728</v>
      </c>
      <c r="F1852" s="50">
        <v>44103</v>
      </c>
      <c r="G1852" s="49" t="s">
        <v>82</v>
      </c>
      <c r="H1852" s="51" t="s">
        <v>394</v>
      </c>
      <c r="I1852" s="49"/>
      <c r="J1852" s="49"/>
      <c r="K1852" s="49"/>
      <c r="L1852" s="52"/>
      <c r="M1852" s="51" t="s">
        <v>3536</v>
      </c>
      <c r="N1852" s="51"/>
      <c r="O1852" s="49" t="s">
        <v>632</v>
      </c>
      <c r="P1852" s="51" t="s">
        <v>453</v>
      </c>
      <c r="Q1852" s="51"/>
      <c r="R1852" s="111"/>
      <c r="S1852" s="111"/>
      <c r="T1852" s="120"/>
      <c r="U1852" s="55" t="s">
        <v>32</v>
      </c>
      <c r="V1852" s="50">
        <v>44477</v>
      </c>
      <c r="W1852" s="49"/>
      <c r="X1852" s="52" t="s">
        <v>43</v>
      </c>
      <c r="Y1852" s="49" t="s">
        <v>44</v>
      </c>
      <c r="Z1852" s="111" t="s">
        <v>20458</v>
      </c>
      <c r="AA1852" s="51"/>
      <c r="AB1852" s="54">
        <v>10100</v>
      </c>
      <c r="AC1852" s="54">
        <v>0</v>
      </c>
      <c r="AD1852" s="54">
        <v>0</v>
      </c>
      <c r="AE1852" s="54">
        <v>0</v>
      </c>
      <c r="AF1852" s="3">
        <f>SUM(Table2[[#This Row],[PE 2021 Obligations]],Table2[[#This Row],[ROW 2021 Obligations]],Table2[[#This Row],[Construction 2021 Obligations]],Table2[[#This Row],[Paving 2021 Obligations]])</f>
        <v>10100</v>
      </c>
      <c r="AG1852" s="54">
        <v>70100</v>
      </c>
      <c r="AH1852" s="54">
        <v>0</v>
      </c>
      <c r="AI1852" s="54">
        <v>0</v>
      </c>
      <c r="AJ1852" s="54">
        <v>0</v>
      </c>
      <c r="AK1852" s="54">
        <v>70100</v>
      </c>
      <c r="AL1852" s="49" t="s">
        <v>3537</v>
      </c>
    </row>
    <row r="1853" spans="1:38" ht="30" hidden="1" x14ac:dyDescent="0.25">
      <c r="A1853" s="13">
        <v>125450.65</v>
      </c>
      <c r="B1853" s="15">
        <v>1</v>
      </c>
      <c r="C1853" s="43" t="s">
        <v>31</v>
      </c>
      <c r="D1853" s="44">
        <v>42767</v>
      </c>
      <c r="E1853" s="43" t="s">
        <v>728</v>
      </c>
      <c r="F1853" s="44">
        <v>44204</v>
      </c>
      <c r="G1853" s="43" t="s">
        <v>74</v>
      </c>
      <c r="H1853" s="45" t="s">
        <v>289</v>
      </c>
      <c r="I1853" s="43"/>
      <c r="J1853" s="43"/>
      <c r="K1853" s="43"/>
      <c r="L1853" s="46"/>
      <c r="M1853" s="45" t="s">
        <v>3538</v>
      </c>
      <c r="N1853" s="45"/>
      <c r="O1853" s="43" t="s">
        <v>632</v>
      </c>
      <c r="P1853" s="45" t="s">
        <v>453</v>
      </c>
      <c r="Q1853" s="45"/>
      <c r="R1853" s="112"/>
      <c r="S1853" s="112"/>
      <c r="T1853" s="59"/>
      <c r="U1853" s="10">
        <v>0</v>
      </c>
      <c r="V1853" s="44">
        <v>44176</v>
      </c>
      <c r="W1853" s="43"/>
      <c r="X1853" s="46" t="s">
        <v>43</v>
      </c>
      <c r="Y1853" s="43" t="s">
        <v>44</v>
      </c>
      <c r="Z1853" s="111" t="s">
        <v>20458</v>
      </c>
      <c r="AA1853" s="45"/>
      <c r="AB1853" s="3">
        <v>16900</v>
      </c>
      <c r="AC1853" s="3">
        <v>0</v>
      </c>
      <c r="AD1853" s="3">
        <v>141800</v>
      </c>
      <c r="AE1853" s="3">
        <v>0</v>
      </c>
      <c r="AF1853" s="3">
        <f>SUM(Table2[[#This Row],[PE 2021 Obligations]],Table2[[#This Row],[ROW 2021 Obligations]],Table2[[#This Row],[Construction 2021 Obligations]],Table2[[#This Row],[Paving 2021 Obligations]])</f>
        <v>158700</v>
      </c>
      <c r="AG1853" s="3">
        <v>76900</v>
      </c>
      <c r="AH1853" s="3">
        <v>0</v>
      </c>
      <c r="AI1853" s="3">
        <v>141800</v>
      </c>
      <c r="AJ1853" s="3">
        <v>0</v>
      </c>
      <c r="AK1853" s="3">
        <v>218700</v>
      </c>
      <c r="AL1853" s="43" t="s">
        <v>3539</v>
      </c>
    </row>
    <row r="1854" spans="1:38" ht="30" hidden="1" x14ac:dyDescent="0.25">
      <c r="A1854" s="47">
        <v>125450.66</v>
      </c>
      <c r="B1854" s="48">
        <v>3</v>
      </c>
      <c r="C1854" s="49" t="s">
        <v>31</v>
      </c>
      <c r="D1854" s="50">
        <v>42767</v>
      </c>
      <c r="E1854" s="49" t="s">
        <v>728</v>
      </c>
      <c r="F1854" s="50">
        <v>44204</v>
      </c>
      <c r="G1854" s="49" t="s">
        <v>832</v>
      </c>
      <c r="H1854" s="51" t="s">
        <v>346</v>
      </c>
      <c r="I1854" s="49"/>
      <c r="J1854" s="49"/>
      <c r="K1854" s="49"/>
      <c r="L1854" s="52"/>
      <c r="M1854" s="51" t="s">
        <v>3540</v>
      </c>
      <c r="N1854" s="51"/>
      <c r="O1854" s="49" t="s">
        <v>632</v>
      </c>
      <c r="P1854" s="51" t="s">
        <v>453</v>
      </c>
      <c r="Q1854" s="51"/>
      <c r="R1854" s="111"/>
      <c r="S1854" s="111"/>
      <c r="T1854" s="120"/>
      <c r="U1854" s="55" t="s">
        <v>32</v>
      </c>
      <c r="V1854" s="50">
        <v>44176</v>
      </c>
      <c r="W1854" s="49"/>
      <c r="X1854" s="52" t="s">
        <v>43</v>
      </c>
      <c r="Y1854" s="49" t="s">
        <v>1150</v>
      </c>
      <c r="Z1854" s="111" t="s">
        <v>20458</v>
      </c>
      <c r="AA1854" s="51"/>
      <c r="AB1854" s="54">
        <v>2000</v>
      </c>
      <c r="AC1854" s="54">
        <v>0</v>
      </c>
      <c r="AD1854" s="54">
        <v>156713</v>
      </c>
      <c r="AE1854" s="54">
        <v>0</v>
      </c>
      <c r="AF1854" s="3">
        <f>SUM(Table2[[#This Row],[PE 2021 Obligations]],Table2[[#This Row],[ROW 2021 Obligations]],Table2[[#This Row],[Construction 2021 Obligations]],Table2[[#This Row],[Paving 2021 Obligations]])</f>
        <v>158713</v>
      </c>
      <c r="AG1854" s="54">
        <v>71000</v>
      </c>
      <c r="AH1854" s="54">
        <v>0</v>
      </c>
      <c r="AI1854" s="54">
        <v>156713</v>
      </c>
      <c r="AJ1854" s="54">
        <v>0</v>
      </c>
      <c r="AK1854" s="54">
        <v>227713</v>
      </c>
      <c r="AL1854" s="49" t="s">
        <v>3541</v>
      </c>
    </row>
    <row r="1855" spans="1:38" ht="30" hidden="1" x14ac:dyDescent="0.25">
      <c r="A1855" s="13">
        <v>125450.67</v>
      </c>
      <c r="B1855" s="15">
        <v>3</v>
      </c>
      <c r="C1855" s="43" t="s">
        <v>31</v>
      </c>
      <c r="D1855" s="44">
        <v>42767</v>
      </c>
      <c r="E1855" s="43" t="s">
        <v>728</v>
      </c>
      <c r="F1855" s="44">
        <v>44084</v>
      </c>
      <c r="G1855" s="43" t="s">
        <v>832</v>
      </c>
      <c r="H1855" s="45" t="s">
        <v>365</v>
      </c>
      <c r="I1855" s="43"/>
      <c r="J1855" s="43"/>
      <c r="K1855" s="43"/>
      <c r="L1855" s="46"/>
      <c r="M1855" s="45" t="s">
        <v>3542</v>
      </c>
      <c r="N1855" s="45"/>
      <c r="O1855" s="43" t="s">
        <v>632</v>
      </c>
      <c r="P1855" s="45" t="s">
        <v>453</v>
      </c>
      <c r="Q1855" s="45"/>
      <c r="R1855" s="112"/>
      <c r="S1855" s="112"/>
      <c r="T1855" s="59"/>
      <c r="U1855" s="56" t="s">
        <v>32</v>
      </c>
      <c r="V1855" s="44">
        <v>44057</v>
      </c>
      <c r="W1855" s="43"/>
      <c r="X1855" s="46" t="s">
        <v>43</v>
      </c>
      <c r="Y1855" s="43" t="s">
        <v>44</v>
      </c>
      <c r="Z1855" s="111" t="s">
        <v>20458</v>
      </c>
      <c r="AA1855" s="45"/>
      <c r="AB1855" s="3">
        <v>2500</v>
      </c>
      <c r="AC1855" s="3">
        <v>0</v>
      </c>
      <c r="AD1855" s="3">
        <v>155898</v>
      </c>
      <c r="AE1855" s="3">
        <v>0</v>
      </c>
      <c r="AF1855" s="3">
        <f>SUM(Table2[[#This Row],[PE 2021 Obligations]],Table2[[#This Row],[ROW 2021 Obligations]],Table2[[#This Row],[Construction 2021 Obligations]],Table2[[#This Row],[Paving 2021 Obligations]])</f>
        <v>158398</v>
      </c>
      <c r="AG1855" s="3">
        <v>76500</v>
      </c>
      <c r="AH1855" s="3">
        <v>0</v>
      </c>
      <c r="AI1855" s="3">
        <v>155898</v>
      </c>
      <c r="AJ1855" s="3">
        <v>0</v>
      </c>
      <c r="AK1855" s="3">
        <v>232398</v>
      </c>
      <c r="AL1855" s="43" t="s">
        <v>3543</v>
      </c>
    </row>
    <row r="1856" spans="1:38" ht="60" hidden="1" x14ac:dyDescent="0.25">
      <c r="A1856" s="47">
        <v>125450.68</v>
      </c>
      <c r="B1856" s="48">
        <v>4</v>
      </c>
      <c r="C1856" s="49" t="s">
        <v>31</v>
      </c>
      <c r="D1856" s="50">
        <v>42767</v>
      </c>
      <c r="E1856" s="49" t="s">
        <v>728</v>
      </c>
      <c r="F1856" s="50">
        <v>44188</v>
      </c>
      <c r="G1856" s="49" t="s">
        <v>32</v>
      </c>
      <c r="H1856" s="51" t="s">
        <v>229</v>
      </c>
      <c r="I1856" s="49"/>
      <c r="J1856" s="49"/>
      <c r="K1856" s="49"/>
      <c r="L1856" s="52"/>
      <c r="M1856" s="51" t="s">
        <v>3544</v>
      </c>
      <c r="N1856" s="51" t="s">
        <v>3545</v>
      </c>
      <c r="O1856" s="49" t="s">
        <v>632</v>
      </c>
      <c r="P1856" s="51" t="s">
        <v>453</v>
      </c>
      <c r="Q1856" s="51"/>
      <c r="R1856" s="111"/>
      <c r="S1856" s="111"/>
      <c r="T1856" s="120"/>
      <c r="U1856" s="53">
        <v>0</v>
      </c>
      <c r="V1856" s="50">
        <v>44176</v>
      </c>
      <c r="W1856" s="49"/>
      <c r="X1856" s="52" t="s">
        <v>43</v>
      </c>
      <c r="Y1856" s="49" t="s">
        <v>44</v>
      </c>
      <c r="Z1856" s="116" t="s">
        <v>20458</v>
      </c>
      <c r="AA1856" s="51"/>
      <c r="AB1856" s="54">
        <v>1000</v>
      </c>
      <c r="AC1856" s="54">
        <v>0</v>
      </c>
      <c r="AD1856" s="54">
        <v>123315</v>
      </c>
      <c r="AE1856" s="54">
        <v>0</v>
      </c>
      <c r="AF1856" s="3">
        <f>SUM(Table2[[#This Row],[PE 2021 Obligations]],Table2[[#This Row],[ROW 2021 Obligations]],Table2[[#This Row],[Construction 2021 Obligations]],Table2[[#This Row],[Paving 2021 Obligations]])</f>
        <v>124315</v>
      </c>
      <c r="AG1856" s="54">
        <v>70500</v>
      </c>
      <c r="AH1856" s="54">
        <v>0</v>
      </c>
      <c r="AI1856" s="54">
        <v>123315</v>
      </c>
      <c r="AJ1856" s="54">
        <v>0</v>
      </c>
      <c r="AK1856" s="54">
        <v>193815</v>
      </c>
      <c r="AL1856" s="49" t="s">
        <v>3546</v>
      </c>
    </row>
    <row r="1857" spans="1:38" ht="30" hidden="1" x14ac:dyDescent="0.25">
      <c r="A1857" s="13">
        <v>125450.72</v>
      </c>
      <c r="B1857" s="15">
        <v>2</v>
      </c>
      <c r="C1857" s="43" t="s">
        <v>31</v>
      </c>
      <c r="D1857" s="44">
        <v>42767</v>
      </c>
      <c r="E1857" s="43" t="s">
        <v>728</v>
      </c>
      <c r="F1857" s="44">
        <v>44134</v>
      </c>
      <c r="G1857" s="43" t="s">
        <v>514</v>
      </c>
      <c r="H1857" s="45" t="s">
        <v>374</v>
      </c>
      <c r="I1857" s="43"/>
      <c r="J1857" s="43"/>
      <c r="K1857" s="43"/>
      <c r="L1857" s="46"/>
      <c r="M1857" s="45" t="s">
        <v>3547</v>
      </c>
      <c r="N1857" s="45"/>
      <c r="O1857" s="43" t="s">
        <v>632</v>
      </c>
      <c r="P1857" s="45" t="s">
        <v>453</v>
      </c>
      <c r="Q1857" s="45"/>
      <c r="R1857" s="112"/>
      <c r="S1857" s="112"/>
      <c r="T1857" s="59"/>
      <c r="U1857" s="56" t="s">
        <v>32</v>
      </c>
      <c r="V1857" s="44">
        <v>44113</v>
      </c>
      <c r="W1857" s="43"/>
      <c r="X1857" s="46" t="s">
        <v>43</v>
      </c>
      <c r="Y1857" s="43" t="s">
        <v>44</v>
      </c>
      <c r="Z1857" s="111" t="s">
        <v>20458</v>
      </c>
      <c r="AA1857" s="45"/>
      <c r="AB1857" s="3">
        <v>0</v>
      </c>
      <c r="AC1857" s="3">
        <v>0</v>
      </c>
      <c r="AD1857" s="3">
        <v>79543</v>
      </c>
      <c r="AE1857" s="3">
        <v>0</v>
      </c>
      <c r="AF1857" s="3">
        <f>SUM(Table2[[#This Row],[PE 2021 Obligations]],Table2[[#This Row],[ROW 2021 Obligations]],Table2[[#This Row],[Construction 2021 Obligations]],Table2[[#This Row],[Paving 2021 Obligations]])</f>
        <v>79543</v>
      </c>
      <c r="AG1857" s="3">
        <v>66000</v>
      </c>
      <c r="AH1857" s="3">
        <v>0</v>
      </c>
      <c r="AI1857" s="3">
        <v>79543</v>
      </c>
      <c r="AJ1857" s="3">
        <v>0</v>
      </c>
      <c r="AK1857" s="3">
        <v>145543</v>
      </c>
      <c r="AL1857" s="43" t="s">
        <v>3548</v>
      </c>
    </row>
    <row r="1858" spans="1:38" ht="30" hidden="1" x14ac:dyDescent="0.25">
      <c r="A1858" s="47">
        <v>125450.74</v>
      </c>
      <c r="B1858" s="48">
        <v>2</v>
      </c>
      <c r="C1858" s="49" t="s">
        <v>474</v>
      </c>
      <c r="D1858" s="50">
        <v>42767</v>
      </c>
      <c r="E1858" s="49" t="s">
        <v>728</v>
      </c>
      <c r="F1858" s="50">
        <v>44363</v>
      </c>
      <c r="G1858" s="49" t="s">
        <v>32</v>
      </c>
      <c r="H1858" s="51" t="s">
        <v>235</v>
      </c>
      <c r="I1858" s="49"/>
      <c r="J1858" s="49"/>
      <c r="K1858" s="49"/>
      <c r="L1858" s="52"/>
      <c r="M1858" s="51" t="s">
        <v>3549</v>
      </c>
      <c r="N1858" s="51"/>
      <c r="O1858" s="49" t="s">
        <v>632</v>
      </c>
      <c r="P1858" s="51" t="s">
        <v>453</v>
      </c>
      <c r="Q1858" s="51"/>
      <c r="R1858" s="111"/>
      <c r="S1858" s="111"/>
      <c r="T1858" s="120"/>
      <c r="U1858" s="55" t="s">
        <v>32</v>
      </c>
      <c r="V1858" s="50">
        <v>43966</v>
      </c>
      <c r="W1858" s="49"/>
      <c r="X1858" s="52" t="s">
        <v>43</v>
      </c>
      <c r="Y1858" s="49" t="s">
        <v>44</v>
      </c>
      <c r="Z1858" s="116" t="s">
        <v>20458</v>
      </c>
      <c r="AA1858" s="51"/>
      <c r="AB1858" s="54">
        <v>0</v>
      </c>
      <c r="AC1858" s="54">
        <v>0</v>
      </c>
      <c r="AD1858" s="54">
        <v>-46032</v>
      </c>
      <c r="AE1858" s="54">
        <v>0</v>
      </c>
      <c r="AF1858" s="3">
        <f>SUM(Table2[[#This Row],[PE 2021 Obligations]],Table2[[#This Row],[ROW 2021 Obligations]],Table2[[#This Row],[Construction 2021 Obligations]],Table2[[#This Row],[Paving 2021 Obligations]])</f>
        <v>-46032</v>
      </c>
      <c r="AG1858" s="54">
        <v>66000</v>
      </c>
      <c r="AH1858" s="54">
        <v>0</v>
      </c>
      <c r="AI1858" s="54">
        <v>141292</v>
      </c>
      <c r="AJ1858" s="54">
        <v>0</v>
      </c>
      <c r="AK1858" s="54">
        <v>207292</v>
      </c>
      <c r="AL1858" s="49" t="s">
        <v>3550</v>
      </c>
    </row>
    <row r="1859" spans="1:38" ht="30" hidden="1" x14ac:dyDescent="0.25">
      <c r="A1859" s="13">
        <v>125450.75</v>
      </c>
      <c r="B1859" s="15">
        <v>2</v>
      </c>
      <c r="C1859" s="43" t="s">
        <v>474</v>
      </c>
      <c r="D1859" s="44">
        <v>42767</v>
      </c>
      <c r="E1859" s="43" t="s">
        <v>728</v>
      </c>
      <c r="F1859" s="44">
        <v>44363</v>
      </c>
      <c r="G1859" s="43" t="s">
        <v>32</v>
      </c>
      <c r="H1859" s="45" t="s">
        <v>312</v>
      </c>
      <c r="I1859" s="43"/>
      <c r="J1859" s="43"/>
      <c r="K1859" s="43"/>
      <c r="L1859" s="46"/>
      <c r="M1859" s="45" t="s">
        <v>3551</v>
      </c>
      <c r="N1859" s="45"/>
      <c r="O1859" s="43" t="s">
        <v>632</v>
      </c>
      <c r="P1859" s="45" t="s">
        <v>453</v>
      </c>
      <c r="Q1859" s="45"/>
      <c r="R1859" s="112"/>
      <c r="S1859" s="112"/>
      <c r="T1859" s="59"/>
      <c r="U1859" s="56" t="s">
        <v>32</v>
      </c>
      <c r="V1859" s="44">
        <v>43966</v>
      </c>
      <c r="W1859" s="43"/>
      <c r="X1859" s="46" t="s">
        <v>43</v>
      </c>
      <c r="Y1859" s="43" t="s">
        <v>44</v>
      </c>
      <c r="Z1859" s="111" t="s">
        <v>20458</v>
      </c>
      <c r="AA1859" s="45"/>
      <c r="AB1859" s="3">
        <v>0</v>
      </c>
      <c r="AC1859" s="3">
        <v>0</v>
      </c>
      <c r="AD1859" s="3">
        <v>-44278</v>
      </c>
      <c r="AE1859" s="3">
        <v>0</v>
      </c>
      <c r="AF1859" s="3">
        <f>SUM(Table2[[#This Row],[PE 2021 Obligations]],Table2[[#This Row],[ROW 2021 Obligations]],Table2[[#This Row],[Construction 2021 Obligations]],Table2[[#This Row],[Paving 2021 Obligations]])</f>
        <v>-44278</v>
      </c>
      <c r="AG1859" s="3">
        <v>65000</v>
      </c>
      <c r="AH1859" s="3">
        <v>0</v>
      </c>
      <c r="AI1859" s="3">
        <v>156614</v>
      </c>
      <c r="AJ1859" s="3">
        <v>0</v>
      </c>
      <c r="AK1859" s="3">
        <v>221614</v>
      </c>
      <c r="AL1859" s="43" t="s">
        <v>3552</v>
      </c>
    </row>
    <row r="1860" spans="1:38" ht="30" hidden="1" x14ac:dyDescent="0.25">
      <c r="A1860" s="47">
        <v>125450.76</v>
      </c>
      <c r="B1860" s="48">
        <v>4</v>
      </c>
      <c r="C1860" s="49" t="s">
        <v>31</v>
      </c>
      <c r="D1860" s="50">
        <v>42767</v>
      </c>
      <c r="E1860" s="49" t="s">
        <v>728</v>
      </c>
      <c r="F1860" s="50">
        <v>44188</v>
      </c>
      <c r="G1860" s="49" t="s">
        <v>32</v>
      </c>
      <c r="H1860" s="51" t="s">
        <v>564</v>
      </c>
      <c r="I1860" s="49"/>
      <c r="J1860" s="49"/>
      <c r="K1860" s="49"/>
      <c r="L1860" s="52"/>
      <c r="M1860" s="51" t="s">
        <v>3553</v>
      </c>
      <c r="N1860" s="51"/>
      <c r="O1860" s="49" t="s">
        <v>632</v>
      </c>
      <c r="P1860" s="51" t="s">
        <v>453</v>
      </c>
      <c r="Q1860" s="51"/>
      <c r="R1860" s="111"/>
      <c r="S1860" s="111"/>
      <c r="T1860" s="120"/>
      <c r="U1860" s="55" t="s">
        <v>32</v>
      </c>
      <c r="V1860" s="50">
        <v>44176</v>
      </c>
      <c r="W1860" s="49"/>
      <c r="X1860" s="52" t="s">
        <v>43</v>
      </c>
      <c r="Y1860" s="49" t="s">
        <v>44</v>
      </c>
      <c r="Z1860" s="116" t="s">
        <v>20458</v>
      </c>
      <c r="AA1860" s="51"/>
      <c r="AB1860" s="54">
        <v>0</v>
      </c>
      <c r="AC1860" s="54">
        <v>0</v>
      </c>
      <c r="AD1860" s="54">
        <v>158865</v>
      </c>
      <c r="AE1860" s="54">
        <v>0</v>
      </c>
      <c r="AF1860" s="3">
        <f>SUM(Table2[[#This Row],[PE 2021 Obligations]],Table2[[#This Row],[ROW 2021 Obligations]],Table2[[#This Row],[Construction 2021 Obligations]],Table2[[#This Row],[Paving 2021 Obligations]])</f>
        <v>158865</v>
      </c>
      <c r="AG1860" s="54">
        <v>78000</v>
      </c>
      <c r="AH1860" s="54">
        <v>0</v>
      </c>
      <c r="AI1860" s="54">
        <v>158865</v>
      </c>
      <c r="AJ1860" s="54">
        <v>0</v>
      </c>
      <c r="AK1860" s="54">
        <v>236865</v>
      </c>
      <c r="AL1860" s="49" t="s">
        <v>3554</v>
      </c>
    </row>
    <row r="1861" spans="1:38" ht="30" hidden="1" x14ac:dyDescent="0.25">
      <c r="A1861" s="13">
        <v>125450.77</v>
      </c>
      <c r="B1861" s="15">
        <v>1</v>
      </c>
      <c r="C1861" s="43" t="s">
        <v>31</v>
      </c>
      <c r="D1861" s="44">
        <v>42767</v>
      </c>
      <c r="E1861" s="43" t="s">
        <v>728</v>
      </c>
      <c r="F1861" s="44">
        <v>44076</v>
      </c>
      <c r="G1861" s="43" t="s">
        <v>74</v>
      </c>
      <c r="H1861" s="45" t="s">
        <v>317</v>
      </c>
      <c r="I1861" s="43"/>
      <c r="J1861" s="43"/>
      <c r="K1861" s="43"/>
      <c r="L1861" s="46"/>
      <c r="M1861" s="45" t="s">
        <v>3555</v>
      </c>
      <c r="N1861" s="45"/>
      <c r="O1861" s="43" t="s">
        <v>632</v>
      </c>
      <c r="P1861" s="45" t="s">
        <v>453</v>
      </c>
      <c r="Q1861" s="45"/>
      <c r="R1861" s="112"/>
      <c r="S1861" s="112"/>
      <c r="T1861" s="59"/>
      <c r="U1861" s="10">
        <v>0</v>
      </c>
      <c r="V1861" s="44">
        <v>44057</v>
      </c>
      <c r="W1861" s="43"/>
      <c r="X1861" s="46" t="s">
        <v>43</v>
      </c>
      <c r="Y1861" s="43" t="s">
        <v>44</v>
      </c>
      <c r="Z1861" s="111" t="s">
        <v>20458</v>
      </c>
      <c r="AA1861" s="45"/>
      <c r="AB1861" s="3">
        <v>3100</v>
      </c>
      <c r="AC1861" s="3">
        <v>0</v>
      </c>
      <c r="AD1861" s="3">
        <v>186100</v>
      </c>
      <c r="AE1861" s="3">
        <v>0</v>
      </c>
      <c r="AF1861" s="3">
        <f>SUM(Table2[[#This Row],[PE 2021 Obligations]],Table2[[#This Row],[ROW 2021 Obligations]],Table2[[#This Row],[Construction 2021 Obligations]],Table2[[#This Row],[Paving 2021 Obligations]])</f>
        <v>189200</v>
      </c>
      <c r="AG1861" s="3">
        <v>74200</v>
      </c>
      <c r="AH1861" s="3">
        <v>0</v>
      </c>
      <c r="AI1861" s="3">
        <v>186100</v>
      </c>
      <c r="AJ1861" s="3">
        <v>0</v>
      </c>
      <c r="AK1861" s="3">
        <v>260300</v>
      </c>
      <c r="AL1861" s="43" t="s">
        <v>3556</v>
      </c>
    </row>
    <row r="1862" spans="1:38" ht="45" hidden="1" x14ac:dyDescent="0.25">
      <c r="A1862" s="47">
        <v>125450.78</v>
      </c>
      <c r="B1862" s="48">
        <v>4</v>
      </c>
      <c r="C1862" s="49" t="s">
        <v>47</v>
      </c>
      <c r="D1862" s="50">
        <v>42767</v>
      </c>
      <c r="E1862" s="49" t="s">
        <v>728</v>
      </c>
      <c r="F1862" s="50">
        <v>44111</v>
      </c>
      <c r="G1862" s="49" t="s">
        <v>103</v>
      </c>
      <c r="H1862" s="51" t="s">
        <v>326</v>
      </c>
      <c r="I1862" s="49"/>
      <c r="J1862" s="49"/>
      <c r="K1862" s="49"/>
      <c r="L1862" s="52"/>
      <c r="M1862" s="51" t="s">
        <v>3557</v>
      </c>
      <c r="N1862" s="51" t="s">
        <v>3558</v>
      </c>
      <c r="O1862" s="49" t="s">
        <v>632</v>
      </c>
      <c r="P1862" s="51" t="s">
        <v>453</v>
      </c>
      <c r="Q1862" s="51"/>
      <c r="R1862" s="111"/>
      <c r="S1862" s="111"/>
      <c r="T1862" s="120"/>
      <c r="U1862" s="55" t="s">
        <v>32</v>
      </c>
      <c r="V1862" s="50">
        <v>43742</v>
      </c>
      <c r="W1862" s="49"/>
      <c r="X1862" s="52" t="s">
        <v>43</v>
      </c>
      <c r="Y1862" s="49" t="s">
        <v>44</v>
      </c>
      <c r="Z1862" s="116" t="s">
        <v>20458</v>
      </c>
      <c r="AA1862" s="51"/>
      <c r="AB1862" s="54">
        <v>-4134.62</v>
      </c>
      <c r="AC1862" s="54">
        <v>0</v>
      </c>
      <c r="AD1862" s="54">
        <v>46282.45</v>
      </c>
      <c r="AE1862" s="54">
        <v>0</v>
      </c>
      <c r="AF1862" s="3">
        <f>SUM(Table2[[#This Row],[PE 2021 Obligations]],Table2[[#This Row],[ROW 2021 Obligations]],Table2[[#This Row],[Construction 2021 Obligations]],Table2[[#This Row],[Paving 2021 Obligations]])</f>
        <v>42147.829999999994</v>
      </c>
      <c r="AG1862" s="54">
        <v>60865.38</v>
      </c>
      <c r="AH1862" s="54">
        <v>0</v>
      </c>
      <c r="AI1862" s="54">
        <v>347002.45</v>
      </c>
      <c r="AJ1862" s="54">
        <v>0</v>
      </c>
      <c r="AK1862" s="54">
        <v>407867.83</v>
      </c>
      <c r="AL1862" s="49" t="s">
        <v>3559</v>
      </c>
    </row>
    <row r="1863" spans="1:38" ht="30" hidden="1" x14ac:dyDescent="0.25">
      <c r="A1863" s="13">
        <v>125450.8</v>
      </c>
      <c r="B1863" s="15">
        <v>4</v>
      </c>
      <c r="C1863" s="43" t="s">
        <v>474</v>
      </c>
      <c r="D1863" s="44">
        <v>42767</v>
      </c>
      <c r="E1863" s="43" t="s">
        <v>728</v>
      </c>
      <c r="F1863" s="44">
        <v>44140</v>
      </c>
      <c r="G1863" s="43" t="s">
        <v>74</v>
      </c>
      <c r="H1863" s="45" t="s">
        <v>270</v>
      </c>
      <c r="I1863" s="43"/>
      <c r="J1863" s="43"/>
      <c r="K1863" s="43"/>
      <c r="L1863" s="46"/>
      <c r="M1863" s="45" t="s">
        <v>3560</v>
      </c>
      <c r="N1863" s="45"/>
      <c r="O1863" s="43" t="s">
        <v>632</v>
      </c>
      <c r="P1863" s="45" t="s">
        <v>453</v>
      </c>
      <c r="Q1863" s="45"/>
      <c r="R1863" s="112"/>
      <c r="S1863" s="112"/>
      <c r="T1863" s="59"/>
      <c r="U1863" s="56" t="s">
        <v>32</v>
      </c>
      <c r="V1863" s="44">
        <v>43966</v>
      </c>
      <c r="W1863" s="43"/>
      <c r="X1863" s="46" t="s">
        <v>43</v>
      </c>
      <c r="Y1863" s="43" t="s">
        <v>44</v>
      </c>
      <c r="Z1863" s="116" t="s">
        <v>20458</v>
      </c>
      <c r="AA1863" s="45"/>
      <c r="AB1863" s="3">
        <v>0</v>
      </c>
      <c r="AC1863" s="3">
        <v>0</v>
      </c>
      <c r="AD1863" s="3">
        <v>-87630</v>
      </c>
      <c r="AE1863" s="3">
        <v>0</v>
      </c>
      <c r="AF1863" s="3">
        <f>SUM(Table2[[#This Row],[PE 2021 Obligations]],Table2[[#This Row],[ROW 2021 Obligations]],Table2[[#This Row],[Construction 2021 Obligations]],Table2[[#This Row],[Paving 2021 Obligations]])</f>
        <v>-87630</v>
      </c>
      <c r="AG1863" s="3">
        <v>74000</v>
      </c>
      <c r="AH1863" s="3">
        <v>0</v>
      </c>
      <c r="AI1863" s="3">
        <v>125370</v>
      </c>
      <c r="AJ1863" s="3">
        <v>0</v>
      </c>
      <c r="AK1863" s="3">
        <v>199370</v>
      </c>
      <c r="AL1863" s="43" t="s">
        <v>3561</v>
      </c>
    </row>
    <row r="1864" spans="1:38" ht="120" hidden="1" x14ac:dyDescent="0.25">
      <c r="A1864" s="47">
        <v>125453</v>
      </c>
      <c r="B1864" s="48">
        <v>1</v>
      </c>
      <c r="C1864" s="49" t="s">
        <v>73</v>
      </c>
      <c r="D1864" s="50">
        <v>42772</v>
      </c>
      <c r="E1864" s="49" t="s">
        <v>2154</v>
      </c>
      <c r="F1864" s="50">
        <v>44215</v>
      </c>
      <c r="G1864" s="49" t="s">
        <v>75</v>
      </c>
      <c r="H1864" s="51" t="s">
        <v>320</v>
      </c>
      <c r="I1864" s="49"/>
      <c r="J1864" s="49"/>
      <c r="K1864" s="49"/>
      <c r="L1864" s="52"/>
      <c r="M1864" s="51" t="s">
        <v>2206</v>
      </c>
      <c r="N1864" s="51" t="s">
        <v>3562</v>
      </c>
      <c r="O1864" s="49" t="s">
        <v>60</v>
      </c>
      <c r="P1864" s="51" t="s">
        <v>2208</v>
      </c>
      <c r="Q1864" s="51"/>
      <c r="R1864" s="111"/>
      <c r="S1864" s="111"/>
      <c r="T1864" s="120"/>
      <c r="U1864" s="53">
        <v>0</v>
      </c>
      <c r="V1864" s="52"/>
      <c r="W1864" s="49"/>
      <c r="X1864" s="52" t="s">
        <v>43</v>
      </c>
      <c r="Y1864" s="49"/>
      <c r="Z1864" s="111" t="s">
        <v>20458</v>
      </c>
      <c r="AA1864" s="51"/>
      <c r="AB1864" s="54">
        <v>334000</v>
      </c>
      <c r="AC1864" s="54">
        <v>0</v>
      </c>
      <c r="AD1864" s="54">
        <v>0</v>
      </c>
      <c r="AE1864" s="54">
        <v>0</v>
      </c>
      <c r="AF1864" s="3">
        <f>SUM(Table2[[#This Row],[PE 2021 Obligations]],Table2[[#This Row],[ROW 2021 Obligations]],Table2[[#This Row],[Construction 2021 Obligations]],Table2[[#This Row],[Paving 2021 Obligations]])</f>
        <v>334000</v>
      </c>
      <c r="AG1864" s="54">
        <v>494000</v>
      </c>
      <c r="AH1864" s="54">
        <v>0</v>
      </c>
      <c r="AI1864" s="54">
        <v>0</v>
      </c>
      <c r="AJ1864" s="54">
        <v>0</v>
      </c>
      <c r="AK1864" s="54">
        <v>494000</v>
      </c>
      <c r="AL1864" s="49"/>
    </row>
    <row r="1865" spans="1:38" hidden="1" x14ac:dyDescent="0.25">
      <c r="A1865" s="13">
        <v>125454</v>
      </c>
      <c r="B1865" s="15">
        <v>3</v>
      </c>
      <c r="C1865" s="43" t="s">
        <v>474</v>
      </c>
      <c r="D1865" s="44">
        <v>42772</v>
      </c>
      <c r="E1865" s="43" t="s">
        <v>543</v>
      </c>
      <c r="F1865" s="44">
        <v>44260</v>
      </c>
      <c r="G1865" s="43" t="s">
        <v>32</v>
      </c>
      <c r="H1865" s="45" t="s">
        <v>434</v>
      </c>
      <c r="I1865" s="43" t="s">
        <v>683</v>
      </c>
      <c r="J1865" s="43" t="s">
        <v>148</v>
      </c>
      <c r="K1865" s="43"/>
      <c r="L1865" s="46" t="s">
        <v>149</v>
      </c>
      <c r="M1865" s="45" t="s">
        <v>3563</v>
      </c>
      <c r="N1865" s="45"/>
      <c r="O1865" s="43" t="s">
        <v>60</v>
      </c>
      <c r="P1865" s="45" t="s">
        <v>3389</v>
      </c>
      <c r="Q1865" s="45"/>
      <c r="R1865" s="112"/>
      <c r="S1865" s="112"/>
      <c r="T1865" s="59"/>
      <c r="U1865" s="10">
        <v>1.18</v>
      </c>
      <c r="V1865" s="44">
        <v>43742</v>
      </c>
      <c r="W1865" s="43"/>
      <c r="X1865" s="46" t="s">
        <v>43</v>
      </c>
      <c r="Y1865" s="43" t="s">
        <v>454</v>
      </c>
      <c r="Z1865" s="127" t="s">
        <v>20457</v>
      </c>
      <c r="AA1865" s="45"/>
      <c r="AB1865" s="3">
        <v>0</v>
      </c>
      <c r="AC1865" s="3">
        <v>0</v>
      </c>
      <c r="AD1865" s="3">
        <v>74100</v>
      </c>
      <c r="AE1865" s="3">
        <v>0</v>
      </c>
      <c r="AF1865" s="3">
        <f>SUM(Table2[[#This Row],[PE 2021 Obligations]],Table2[[#This Row],[ROW 2021 Obligations]],Table2[[#This Row],[Construction 2021 Obligations]],Table2[[#This Row],[Paving 2021 Obligations]])</f>
        <v>74100</v>
      </c>
      <c r="AG1865" s="3">
        <v>117508</v>
      </c>
      <c r="AH1865" s="3">
        <v>0</v>
      </c>
      <c r="AI1865" s="3">
        <v>599045</v>
      </c>
      <c r="AJ1865" s="3">
        <v>0</v>
      </c>
      <c r="AK1865" s="3">
        <v>716553</v>
      </c>
      <c r="AL1865" s="43" t="s">
        <v>3564</v>
      </c>
    </row>
    <row r="1866" spans="1:38" hidden="1" x14ac:dyDescent="0.25">
      <c r="A1866" s="47">
        <v>125455</v>
      </c>
      <c r="B1866" s="48">
        <v>1</v>
      </c>
      <c r="C1866" s="49" t="s">
        <v>31</v>
      </c>
      <c r="D1866" s="50">
        <v>42772</v>
      </c>
      <c r="E1866" s="49" t="s">
        <v>543</v>
      </c>
      <c r="F1866" s="50">
        <v>44215</v>
      </c>
      <c r="G1866" s="49" t="s">
        <v>74</v>
      </c>
      <c r="H1866" s="51" t="s">
        <v>337</v>
      </c>
      <c r="I1866" s="49" t="s">
        <v>163</v>
      </c>
      <c r="J1866" s="49" t="s">
        <v>148</v>
      </c>
      <c r="K1866" s="49"/>
      <c r="L1866" s="52" t="s">
        <v>149</v>
      </c>
      <c r="M1866" s="51" t="s">
        <v>3565</v>
      </c>
      <c r="N1866" s="51"/>
      <c r="O1866" s="49" t="s">
        <v>60</v>
      </c>
      <c r="P1866" s="51" t="s">
        <v>3389</v>
      </c>
      <c r="Q1866" s="51"/>
      <c r="R1866" s="111"/>
      <c r="S1866" s="111"/>
      <c r="T1866" s="120"/>
      <c r="U1866" s="53">
        <v>0</v>
      </c>
      <c r="V1866" s="50">
        <v>44113</v>
      </c>
      <c r="W1866" s="49"/>
      <c r="X1866" s="52" t="s">
        <v>43</v>
      </c>
      <c r="Y1866" s="49" t="s">
        <v>454</v>
      </c>
      <c r="Z1866" s="127" t="s">
        <v>20457</v>
      </c>
      <c r="AA1866" s="51"/>
      <c r="AB1866" s="54">
        <v>91440</v>
      </c>
      <c r="AC1866" s="54">
        <v>0</v>
      </c>
      <c r="AD1866" s="54">
        <v>784080</v>
      </c>
      <c r="AE1866" s="54">
        <v>0</v>
      </c>
      <c r="AF1866" s="3">
        <f>SUM(Table2[[#This Row],[PE 2021 Obligations]],Table2[[#This Row],[ROW 2021 Obligations]],Table2[[#This Row],[Construction 2021 Obligations]],Table2[[#This Row],[Paving 2021 Obligations]])</f>
        <v>875520</v>
      </c>
      <c r="AG1866" s="54">
        <v>198998</v>
      </c>
      <c r="AH1866" s="54">
        <v>0</v>
      </c>
      <c r="AI1866" s="54">
        <v>784080</v>
      </c>
      <c r="AJ1866" s="54">
        <v>0</v>
      </c>
      <c r="AK1866" s="54">
        <v>983078</v>
      </c>
      <c r="AL1866" s="49" t="s">
        <v>3566</v>
      </c>
    </row>
    <row r="1867" spans="1:38" ht="165" hidden="1" x14ac:dyDescent="0.25">
      <c r="A1867" s="13">
        <v>125460</v>
      </c>
      <c r="B1867" s="15">
        <v>1</v>
      </c>
      <c r="C1867" s="43" t="s">
        <v>73</v>
      </c>
      <c r="D1867" s="44">
        <v>42773</v>
      </c>
      <c r="E1867" s="43" t="s">
        <v>2154</v>
      </c>
      <c r="F1867" s="44">
        <v>44215</v>
      </c>
      <c r="G1867" s="43" t="s">
        <v>75</v>
      </c>
      <c r="H1867" s="45" t="s">
        <v>320</v>
      </c>
      <c r="I1867" s="43"/>
      <c r="J1867" s="43"/>
      <c r="K1867" s="43"/>
      <c r="L1867" s="46"/>
      <c r="M1867" s="45" t="s">
        <v>3567</v>
      </c>
      <c r="N1867" s="45" t="s">
        <v>3568</v>
      </c>
      <c r="O1867" s="43" t="s">
        <v>60</v>
      </c>
      <c r="P1867" s="45" t="s">
        <v>100</v>
      </c>
      <c r="Q1867" s="45"/>
      <c r="R1867" s="112"/>
      <c r="S1867" s="112"/>
      <c r="T1867" s="59"/>
      <c r="U1867" s="56" t="s">
        <v>32</v>
      </c>
      <c r="V1867" s="46"/>
      <c r="W1867" s="43"/>
      <c r="X1867" s="46" t="s">
        <v>43</v>
      </c>
      <c r="Y1867" s="43" t="s">
        <v>511</v>
      </c>
      <c r="Z1867" s="116" t="s">
        <v>20458</v>
      </c>
      <c r="AA1867" s="45"/>
      <c r="AB1867" s="3">
        <v>61338</v>
      </c>
      <c r="AC1867" s="3">
        <v>0</v>
      </c>
      <c r="AD1867" s="3">
        <v>0</v>
      </c>
      <c r="AE1867" s="3">
        <v>0</v>
      </c>
      <c r="AF1867" s="3">
        <f>SUM(Table2[[#This Row],[PE 2021 Obligations]],Table2[[#This Row],[ROW 2021 Obligations]],Table2[[#This Row],[Construction 2021 Obligations]],Table2[[#This Row],[Paving 2021 Obligations]])</f>
        <v>61338</v>
      </c>
      <c r="AG1867" s="3">
        <v>526338</v>
      </c>
      <c r="AH1867" s="3">
        <v>0</v>
      </c>
      <c r="AI1867" s="3">
        <v>0</v>
      </c>
      <c r="AJ1867" s="3">
        <v>0</v>
      </c>
      <c r="AK1867" s="3">
        <v>526338</v>
      </c>
      <c r="AL1867" s="43" t="s">
        <v>3569</v>
      </c>
    </row>
    <row r="1868" spans="1:38" hidden="1" x14ac:dyDescent="0.25">
      <c r="A1868" s="47">
        <v>125463</v>
      </c>
      <c r="B1868" s="48">
        <v>3</v>
      </c>
      <c r="C1868" s="49" t="s">
        <v>73</v>
      </c>
      <c r="D1868" s="50">
        <v>42774</v>
      </c>
      <c r="E1868" s="49" t="s">
        <v>3375</v>
      </c>
      <c r="F1868" s="50">
        <v>43970</v>
      </c>
      <c r="G1868" s="49" t="s">
        <v>109</v>
      </c>
      <c r="H1868" s="51" t="s">
        <v>173</v>
      </c>
      <c r="I1868" s="49" t="s">
        <v>155</v>
      </c>
      <c r="J1868" s="49" t="s">
        <v>148</v>
      </c>
      <c r="K1868" s="49"/>
      <c r="L1868" s="52" t="s">
        <v>149</v>
      </c>
      <c r="M1868" s="51" t="s">
        <v>3570</v>
      </c>
      <c r="N1868" s="51" t="s">
        <v>3571</v>
      </c>
      <c r="O1868" s="49" t="s">
        <v>632</v>
      </c>
      <c r="P1868" s="51" t="s">
        <v>1917</v>
      </c>
      <c r="Q1868" s="51"/>
      <c r="R1868" s="111"/>
      <c r="S1868" s="111"/>
      <c r="T1868" s="120"/>
      <c r="U1868" s="53">
        <v>0.6</v>
      </c>
      <c r="V1868" s="50">
        <v>44792</v>
      </c>
      <c r="W1868" s="49"/>
      <c r="X1868" s="52" t="s">
        <v>43</v>
      </c>
      <c r="Y1868" s="49" t="s">
        <v>454</v>
      </c>
      <c r="Z1868" s="112" t="s">
        <v>20457</v>
      </c>
      <c r="AA1868" s="51"/>
      <c r="AB1868" s="54">
        <v>286600</v>
      </c>
      <c r="AC1868" s="54">
        <v>0</v>
      </c>
      <c r="AD1868" s="54">
        <v>0</v>
      </c>
      <c r="AE1868" s="54">
        <v>0</v>
      </c>
      <c r="AF1868" s="3">
        <f>SUM(Table2[[#This Row],[PE 2021 Obligations]],Table2[[#This Row],[ROW 2021 Obligations]],Table2[[#This Row],[Construction 2021 Obligations]],Table2[[#This Row],[Paving 2021 Obligations]])</f>
        <v>286600</v>
      </c>
      <c r="AG1868" s="54">
        <v>326600</v>
      </c>
      <c r="AH1868" s="54">
        <v>0</v>
      </c>
      <c r="AI1868" s="54">
        <v>0</v>
      </c>
      <c r="AJ1868" s="54">
        <v>0</v>
      </c>
      <c r="AK1868" s="54">
        <v>326600</v>
      </c>
      <c r="AL1868" s="49" t="s">
        <v>3572</v>
      </c>
    </row>
    <row r="1869" spans="1:38" ht="30" hidden="1" x14ac:dyDescent="0.25">
      <c r="A1869" s="13">
        <v>125474</v>
      </c>
      <c r="B1869" s="15">
        <v>3</v>
      </c>
      <c r="C1869" s="43" t="s">
        <v>47</v>
      </c>
      <c r="D1869" s="44">
        <v>42775</v>
      </c>
      <c r="E1869" s="43" t="s">
        <v>2518</v>
      </c>
      <c r="F1869" s="44">
        <v>43741</v>
      </c>
      <c r="G1869" s="43" t="s">
        <v>103</v>
      </c>
      <c r="H1869" s="45" t="s">
        <v>437</v>
      </c>
      <c r="I1869" s="43" t="s">
        <v>535</v>
      </c>
      <c r="J1869" s="43" t="s">
        <v>116</v>
      </c>
      <c r="K1869" s="43"/>
      <c r="L1869" s="46" t="s">
        <v>116</v>
      </c>
      <c r="M1869" s="45" t="s">
        <v>3573</v>
      </c>
      <c r="N1869" s="45"/>
      <c r="O1869" s="43" t="s">
        <v>632</v>
      </c>
      <c r="P1869" s="45" t="s">
        <v>453</v>
      </c>
      <c r="Q1869" s="45"/>
      <c r="R1869" s="112"/>
      <c r="S1869" s="112"/>
      <c r="T1869" s="59"/>
      <c r="U1869" s="10">
        <v>0.2</v>
      </c>
      <c r="V1869" s="44">
        <v>43504</v>
      </c>
      <c r="W1869" s="43"/>
      <c r="X1869" s="46" t="s">
        <v>43</v>
      </c>
      <c r="Y1869" s="43" t="s">
        <v>140</v>
      </c>
      <c r="Z1869" s="112" t="s">
        <v>20460</v>
      </c>
      <c r="AA1869" s="45"/>
      <c r="AB1869" s="3">
        <v>-14136.93</v>
      </c>
      <c r="AC1869" s="3">
        <v>0</v>
      </c>
      <c r="AD1869" s="3">
        <v>47698.05</v>
      </c>
      <c r="AE1869" s="3">
        <v>0</v>
      </c>
      <c r="AF1869" s="3">
        <f>SUM(Table2[[#This Row],[PE 2021 Obligations]],Table2[[#This Row],[ROW 2021 Obligations]],Table2[[#This Row],[Construction 2021 Obligations]],Table2[[#This Row],[Paving 2021 Obligations]])</f>
        <v>33561.120000000003</v>
      </c>
      <c r="AG1869" s="3">
        <v>30863.07</v>
      </c>
      <c r="AH1869" s="3">
        <v>0</v>
      </c>
      <c r="AI1869" s="3">
        <v>104953.05</v>
      </c>
      <c r="AJ1869" s="3">
        <v>0</v>
      </c>
      <c r="AK1869" s="3">
        <v>135816.12</v>
      </c>
      <c r="AL1869" s="43" t="s">
        <v>3574</v>
      </c>
    </row>
    <row r="1870" spans="1:38" ht="45" hidden="1" x14ac:dyDescent="0.25">
      <c r="A1870" s="47">
        <v>125506</v>
      </c>
      <c r="B1870" s="48">
        <v>3</v>
      </c>
      <c r="C1870" s="49" t="s">
        <v>73</v>
      </c>
      <c r="D1870" s="50">
        <v>42782</v>
      </c>
      <c r="E1870" s="49" t="s">
        <v>1429</v>
      </c>
      <c r="F1870" s="50">
        <v>44215</v>
      </c>
      <c r="G1870" s="49" t="s">
        <v>75</v>
      </c>
      <c r="H1870" s="51" t="s">
        <v>69</v>
      </c>
      <c r="I1870" s="49" t="s">
        <v>441</v>
      </c>
      <c r="J1870" s="49" t="s">
        <v>116</v>
      </c>
      <c r="K1870" s="49"/>
      <c r="L1870" s="52" t="s">
        <v>116</v>
      </c>
      <c r="M1870" s="51" t="s">
        <v>3575</v>
      </c>
      <c r="N1870" s="51" t="s">
        <v>3576</v>
      </c>
      <c r="O1870" s="49" t="s">
        <v>60</v>
      </c>
      <c r="P1870" s="51" t="s">
        <v>67</v>
      </c>
      <c r="Q1870" s="51"/>
      <c r="R1870" s="111"/>
      <c r="S1870" s="111"/>
      <c r="T1870" s="120"/>
      <c r="U1870" s="53">
        <v>0.34</v>
      </c>
      <c r="V1870" s="52"/>
      <c r="W1870" s="49"/>
      <c r="X1870" s="52" t="s">
        <v>43</v>
      </c>
      <c r="Y1870" s="49" t="s">
        <v>140</v>
      </c>
      <c r="Z1870" s="112" t="s">
        <v>20460</v>
      </c>
      <c r="AA1870" s="51"/>
      <c r="AB1870" s="54">
        <v>4553</v>
      </c>
      <c r="AC1870" s="54">
        <v>0</v>
      </c>
      <c r="AD1870" s="54">
        <v>0</v>
      </c>
      <c r="AE1870" s="54">
        <v>0</v>
      </c>
      <c r="AF1870" s="3">
        <f>SUM(Table2[[#This Row],[PE 2021 Obligations]],Table2[[#This Row],[ROW 2021 Obligations]],Table2[[#This Row],[Construction 2021 Obligations]],Table2[[#This Row],[Paving 2021 Obligations]])</f>
        <v>4553</v>
      </c>
      <c r="AG1870" s="54">
        <v>90053</v>
      </c>
      <c r="AH1870" s="54">
        <v>0</v>
      </c>
      <c r="AI1870" s="54">
        <v>0</v>
      </c>
      <c r="AJ1870" s="54">
        <v>0</v>
      </c>
      <c r="AK1870" s="54">
        <v>90053</v>
      </c>
      <c r="AL1870" s="49" t="s">
        <v>3577</v>
      </c>
    </row>
    <row r="1871" spans="1:38" ht="30" hidden="1" x14ac:dyDescent="0.25">
      <c r="A1871" s="13">
        <v>125526.07</v>
      </c>
      <c r="B1871" s="15">
        <v>3</v>
      </c>
      <c r="C1871" s="43" t="s">
        <v>73</v>
      </c>
      <c r="D1871" s="44">
        <v>43530</v>
      </c>
      <c r="E1871" s="43" t="s">
        <v>2041</v>
      </c>
      <c r="F1871" s="44">
        <v>44333</v>
      </c>
      <c r="G1871" s="43" t="s">
        <v>529</v>
      </c>
      <c r="H1871" s="45" t="s">
        <v>98</v>
      </c>
      <c r="I1871" s="43" t="s">
        <v>2338</v>
      </c>
      <c r="J1871" s="43" t="s">
        <v>116</v>
      </c>
      <c r="K1871" s="43"/>
      <c r="L1871" s="46" t="s">
        <v>116</v>
      </c>
      <c r="M1871" s="45" t="s">
        <v>3578</v>
      </c>
      <c r="N1871" s="45" t="s">
        <v>3579</v>
      </c>
      <c r="O1871" s="43" t="s">
        <v>632</v>
      </c>
      <c r="P1871" s="45" t="s">
        <v>67</v>
      </c>
      <c r="Q1871" s="45"/>
      <c r="R1871" s="112"/>
      <c r="S1871" s="112"/>
      <c r="T1871" s="59"/>
      <c r="U1871" s="10">
        <v>0.4</v>
      </c>
      <c r="V1871" s="44">
        <v>44603</v>
      </c>
      <c r="W1871" s="43"/>
      <c r="X1871" s="46" t="s">
        <v>43</v>
      </c>
      <c r="Y1871" s="43" t="s">
        <v>140</v>
      </c>
      <c r="Z1871" s="112" t="s">
        <v>20460</v>
      </c>
      <c r="AA1871" s="45"/>
      <c r="AB1871" s="3">
        <v>10000</v>
      </c>
      <c r="AC1871" s="3">
        <v>0</v>
      </c>
      <c r="AD1871" s="3">
        <v>0</v>
      </c>
      <c r="AE1871" s="3">
        <v>0</v>
      </c>
      <c r="AF1871" s="3">
        <f>SUM(Table2[[#This Row],[PE 2021 Obligations]],Table2[[#This Row],[ROW 2021 Obligations]],Table2[[#This Row],[Construction 2021 Obligations]],Table2[[#This Row],[Paving 2021 Obligations]])</f>
        <v>10000</v>
      </c>
      <c r="AG1871" s="3">
        <v>50000</v>
      </c>
      <c r="AH1871" s="3">
        <v>0</v>
      </c>
      <c r="AI1871" s="3">
        <v>0</v>
      </c>
      <c r="AJ1871" s="3">
        <v>0</v>
      </c>
      <c r="AK1871" s="3">
        <v>50000</v>
      </c>
      <c r="AL1871" s="43" t="s">
        <v>3580</v>
      </c>
    </row>
    <row r="1872" spans="1:38" ht="30" hidden="1" x14ac:dyDescent="0.25">
      <c r="A1872" s="47">
        <v>125526.08</v>
      </c>
      <c r="B1872" s="48">
        <v>3</v>
      </c>
      <c r="C1872" s="49" t="s">
        <v>73</v>
      </c>
      <c r="D1872" s="50">
        <v>43647</v>
      </c>
      <c r="E1872" s="49" t="s">
        <v>2041</v>
      </c>
      <c r="F1872" s="50">
        <v>44333</v>
      </c>
      <c r="G1872" s="49" t="s">
        <v>529</v>
      </c>
      <c r="H1872" s="51" t="s">
        <v>98</v>
      </c>
      <c r="I1872" s="49" t="s">
        <v>468</v>
      </c>
      <c r="J1872" s="49" t="s">
        <v>116</v>
      </c>
      <c r="K1872" s="49"/>
      <c r="L1872" s="52" t="s">
        <v>116</v>
      </c>
      <c r="M1872" s="51" t="s">
        <v>3581</v>
      </c>
      <c r="N1872" s="51" t="s">
        <v>3582</v>
      </c>
      <c r="O1872" s="49" t="s">
        <v>632</v>
      </c>
      <c r="P1872" s="51" t="s">
        <v>67</v>
      </c>
      <c r="Q1872" s="51"/>
      <c r="R1872" s="111"/>
      <c r="S1872" s="111"/>
      <c r="T1872" s="120"/>
      <c r="U1872" s="53">
        <v>4.0599999999999996</v>
      </c>
      <c r="V1872" s="50">
        <v>44694</v>
      </c>
      <c r="W1872" s="49"/>
      <c r="X1872" s="52" t="s">
        <v>43</v>
      </c>
      <c r="Y1872" s="49" t="s">
        <v>140</v>
      </c>
      <c r="Z1872" s="112" t="s">
        <v>20460</v>
      </c>
      <c r="AA1872" s="51"/>
      <c r="AB1872" s="54">
        <v>23500</v>
      </c>
      <c r="AC1872" s="54">
        <v>0</v>
      </c>
      <c r="AD1872" s="54">
        <v>0</v>
      </c>
      <c r="AE1872" s="54">
        <v>0</v>
      </c>
      <c r="AF1872" s="3">
        <f>SUM(Table2[[#This Row],[PE 2021 Obligations]],Table2[[#This Row],[ROW 2021 Obligations]],Table2[[#This Row],[Construction 2021 Obligations]],Table2[[#This Row],[Paving 2021 Obligations]])</f>
        <v>23500</v>
      </c>
      <c r="AG1872" s="54">
        <v>33500</v>
      </c>
      <c r="AH1872" s="54">
        <v>0</v>
      </c>
      <c r="AI1872" s="54">
        <v>0</v>
      </c>
      <c r="AJ1872" s="54">
        <v>0</v>
      </c>
      <c r="AK1872" s="54">
        <v>33500</v>
      </c>
      <c r="AL1872" s="49" t="s">
        <v>3583</v>
      </c>
    </row>
    <row r="1873" spans="1:38" ht="30" hidden="1" x14ac:dyDescent="0.25">
      <c r="A1873" s="13">
        <v>125526.09</v>
      </c>
      <c r="B1873" s="15">
        <v>3</v>
      </c>
      <c r="C1873" s="43" t="s">
        <v>73</v>
      </c>
      <c r="D1873" s="44">
        <v>43867</v>
      </c>
      <c r="E1873" s="43" t="s">
        <v>3584</v>
      </c>
      <c r="F1873" s="44">
        <v>44333</v>
      </c>
      <c r="G1873" s="43" t="s">
        <v>529</v>
      </c>
      <c r="H1873" s="45" t="s">
        <v>98</v>
      </c>
      <c r="I1873" s="43" t="s">
        <v>441</v>
      </c>
      <c r="J1873" s="43" t="s">
        <v>116</v>
      </c>
      <c r="K1873" s="43"/>
      <c r="L1873" s="46" t="s">
        <v>116</v>
      </c>
      <c r="M1873" s="45" t="s">
        <v>3585</v>
      </c>
      <c r="N1873" s="45" t="s">
        <v>3586</v>
      </c>
      <c r="O1873" s="43" t="s">
        <v>632</v>
      </c>
      <c r="P1873" s="45" t="s">
        <v>67</v>
      </c>
      <c r="Q1873" s="45"/>
      <c r="R1873" s="112"/>
      <c r="S1873" s="112"/>
      <c r="T1873" s="59"/>
      <c r="U1873" s="10">
        <v>2.2599999999999998</v>
      </c>
      <c r="V1873" s="44">
        <v>44904</v>
      </c>
      <c r="W1873" s="43"/>
      <c r="X1873" s="46" t="s">
        <v>43</v>
      </c>
      <c r="Y1873" s="43" t="s">
        <v>140</v>
      </c>
      <c r="Z1873" s="112" t="s">
        <v>20460</v>
      </c>
      <c r="AA1873" s="45"/>
      <c r="AB1873" s="3">
        <v>70000</v>
      </c>
      <c r="AC1873" s="3">
        <v>0</v>
      </c>
      <c r="AD1873" s="3">
        <v>0</v>
      </c>
      <c r="AE1873" s="3">
        <v>0</v>
      </c>
      <c r="AF1873" s="3">
        <f>SUM(Table2[[#This Row],[PE 2021 Obligations]],Table2[[#This Row],[ROW 2021 Obligations]],Table2[[#This Row],[Construction 2021 Obligations]],Table2[[#This Row],[Paving 2021 Obligations]])</f>
        <v>70000</v>
      </c>
      <c r="AG1873" s="3">
        <v>70000</v>
      </c>
      <c r="AH1873" s="3">
        <v>0</v>
      </c>
      <c r="AI1873" s="3">
        <v>0</v>
      </c>
      <c r="AJ1873" s="3">
        <v>0</v>
      </c>
      <c r="AK1873" s="3">
        <v>70000</v>
      </c>
      <c r="AL1873" s="43" t="s">
        <v>3587</v>
      </c>
    </row>
    <row r="1874" spans="1:38" ht="30" hidden="1" x14ac:dyDescent="0.25">
      <c r="A1874" s="47">
        <v>125526.1</v>
      </c>
      <c r="B1874" s="48">
        <v>3</v>
      </c>
      <c r="C1874" s="49" t="s">
        <v>73</v>
      </c>
      <c r="D1874" s="50">
        <v>43874</v>
      </c>
      <c r="E1874" s="49" t="s">
        <v>3584</v>
      </c>
      <c r="F1874" s="50">
        <v>44333</v>
      </c>
      <c r="G1874" s="49" t="s">
        <v>529</v>
      </c>
      <c r="H1874" s="51" t="s">
        <v>98</v>
      </c>
      <c r="I1874" s="49"/>
      <c r="J1874" s="49"/>
      <c r="K1874" s="49" t="s">
        <v>3588</v>
      </c>
      <c r="L1874" s="52" t="s">
        <v>37</v>
      </c>
      <c r="M1874" s="51" t="s">
        <v>3589</v>
      </c>
      <c r="N1874" s="51" t="s">
        <v>3586</v>
      </c>
      <c r="O1874" s="49" t="s">
        <v>632</v>
      </c>
      <c r="P1874" s="51" t="s">
        <v>67</v>
      </c>
      <c r="Q1874" s="51"/>
      <c r="R1874" s="111"/>
      <c r="S1874" s="111"/>
      <c r="T1874" s="120"/>
      <c r="U1874" s="53">
        <v>1.1299999999999999</v>
      </c>
      <c r="V1874" s="50">
        <v>44904</v>
      </c>
      <c r="W1874" s="49"/>
      <c r="X1874" s="52" t="s">
        <v>43</v>
      </c>
      <c r="Y1874" s="49" t="s">
        <v>78</v>
      </c>
      <c r="Z1874" s="111" t="s">
        <v>20458</v>
      </c>
      <c r="AA1874" s="51"/>
      <c r="AB1874" s="54">
        <v>10000</v>
      </c>
      <c r="AC1874" s="54">
        <v>0</v>
      </c>
      <c r="AD1874" s="54">
        <v>0</v>
      </c>
      <c r="AE1874" s="54">
        <v>0</v>
      </c>
      <c r="AF1874" s="3">
        <f>SUM(Table2[[#This Row],[PE 2021 Obligations]],Table2[[#This Row],[ROW 2021 Obligations]],Table2[[#This Row],[Construction 2021 Obligations]],Table2[[#This Row],[Paving 2021 Obligations]])</f>
        <v>10000</v>
      </c>
      <c r="AG1874" s="54">
        <v>10000</v>
      </c>
      <c r="AH1874" s="54">
        <v>0</v>
      </c>
      <c r="AI1874" s="54">
        <v>0</v>
      </c>
      <c r="AJ1874" s="54">
        <v>0</v>
      </c>
      <c r="AK1874" s="54">
        <v>10000</v>
      </c>
      <c r="AL1874" s="49" t="s">
        <v>3590</v>
      </c>
    </row>
    <row r="1875" spans="1:38" ht="30" hidden="1" x14ac:dyDescent="0.25">
      <c r="A1875" s="13">
        <v>125526.11</v>
      </c>
      <c r="B1875" s="15">
        <v>3</v>
      </c>
      <c r="C1875" s="43" t="s">
        <v>73</v>
      </c>
      <c r="D1875" s="44">
        <v>43874</v>
      </c>
      <c r="E1875" s="43" t="s">
        <v>3584</v>
      </c>
      <c r="F1875" s="44">
        <v>44333</v>
      </c>
      <c r="G1875" s="43" t="s">
        <v>529</v>
      </c>
      <c r="H1875" s="45" t="s">
        <v>98</v>
      </c>
      <c r="I1875" s="43" t="s">
        <v>468</v>
      </c>
      <c r="J1875" s="43" t="s">
        <v>116</v>
      </c>
      <c r="K1875" s="43"/>
      <c r="L1875" s="46" t="s">
        <v>116</v>
      </c>
      <c r="M1875" s="45" t="s">
        <v>3591</v>
      </c>
      <c r="N1875" s="45" t="s">
        <v>3586</v>
      </c>
      <c r="O1875" s="43" t="s">
        <v>632</v>
      </c>
      <c r="P1875" s="45" t="s">
        <v>67</v>
      </c>
      <c r="Q1875" s="45"/>
      <c r="R1875" s="112"/>
      <c r="S1875" s="112"/>
      <c r="T1875" s="59"/>
      <c r="U1875" s="10">
        <v>1.43</v>
      </c>
      <c r="V1875" s="46"/>
      <c r="W1875" s="43"/>
      <c r="X1875" s="46" t="s">
        <v>43</v>
      </c>
      <c r="Y1875" s="43" t="s">
        <v>140</v>
      </c>
      <c r="Z1875" s="112" t="s">
        <v>20460</v>
      </c>
      <c r="AA1875" s="45"/>
      <c r="AB1875" s="3">
        <v>24700</v>
      </c>
      <c r="AC1875" s="3">
        <v>0</v>
      </c>
      <c r="AD1875" s="3">
        <v>0</v>
      </c>
      <c r="AE1875" s="3">
        <v>0</v>
      </c>
      <c r="AF1875" s="3">
        <f>SUM(Table2[[#This Row],[PE 2021 Obligations]],Table2[[#This Row],[ROW 2021 Obligations]],Table2[[#This Row],[Construction 2021 Obligations]],Table2[[#This Row],[Paving 2021 Obligations]])</f>
        <v>24700</v>
      </c>
      <c r="AG1875" s="3">
        <v>24700</v>
      </c>
      <c r="AH1875" s="3">
        <v>0</v>
      </c>
      <c r="AI1875" s="3">
        <v>0</v>
      </c>
      <c r="AJ1875" s="3">
        <v>0</v>
      </c>
      <c r="AK1875" s="3">
        <v>24700</v>
      </c>
      <c r="AL1875" s="43" t="s">
        <v>3592</v>
      </c>
    </row>
    <row r="1876" spans="1:38" ht="30" hidden="1" x14ac:dyDescent="0.25">
      <c r="A1876" s="47">
        <v>125526.12</v>
      </c>
      <c r="B1876" s="48">
        <v>3</v>
      </c>
      <c r="C1876" s="49" t="s">
        <v>73</v>
      </c>
      <c r="D1876" s="50">
        <v>43874</v>
      </c>
      <c r="E1876" s="49" t="s">
        <v>3584</v>
      </c>
      <c r="F1876" s="50">
        <v>44333</v>
      </c>
      <c r="G1876" s="49" t="s">
        <v>529</v>
      </c>
      <c r="H1876" s="51" t="s">
        <v>98</v>
      </c>
      <c r="I1876" s="49" t="s">
        <v>3593</v>
      </c>
      <c r="J1876" s="49" t="s">
        <v>116</v>
      </c>
      <c r="K1876" s="49"/>
      <c r="L1876" s="52" t="s">
        <v>116</v>
      </c>
      <c r="M1876" s="51" t="s">
        <v>3594</v>
      </c>
      <c r="N1876" s="51" t="s">
        <v>3586</v>
      </c>
      <c r="O1876" s="49" t="s">
        <v>632</v>
      </c>
      <c r="P1876" s="51" t="s">
        <v>67</v>
      </c>
      <c r="Q1876" s="51"/>
      <c r="R1876" s="111"/>
      <c r="S1876" s="111"/>
      <c r="T1876" s="120"/>
      <c r="U1876" s="53">
        <v>1.03</v>
      </c>
      <c r="V1876" s="50">
        <v>44904</v>
      </c>
      <c r="W1876" s="49"/>
      <c r="X1876" s="52" t="s">
        <v>43</v>
      </c>
      <c r="Y1876" s="49" t="s">
        <v>140</v>
      </c>
      <c r="Z1876" s="112" t="s">
        <v>20460</v>
      </c>
      <c r="AA1876" s="51"/>
      <c r="AB1876" s="54">
        <v>10000</v>
      </c>
      <c r="AC1876" s="54">
        <v>0</v>
      </c>
      <c r="AD1876" s="54">
        <v>0</v>
      </c>
      <c r="AE1876" s="54">
        <v>0</v>
      </c>
      <c r="AF1876" s="3">
        <f>SUM(Table2[[#This Row],[PE 2021 Obligations]],Table2[[#This Row],[ROW 2021 Obligations]],Table2[[#This Row],[Construction 2021 Obligations]],Table2[[#This Row],[Paving 2021 Obligations]])</f>
        <v>10000</v>
      </c>
      <c r="AG1876" s="54">
        <v>10000</v>
      </c>
      <c r="AH1876" s="54">
        <v>0</v>
      </c>
      <c r="AI1876" s="54">
        <v>0</v>
      </c>
      <c r="AJ1876" s="54">
        <v>0</v>
      </c>
      <c r="AK1876" s="54">
        <v>10000</v>
      </c>
      <c r="AL1876" s="49" t="s">
        <v>3595</v>
      </c>
    </row>
    <row r="1877" spans="1:38" ht="30" hidden="1" x14ac:dyDescent="0.25">
      <c r="A1877" s="13">
        <v>125526.13</v>
      </c>
      <c r="B1877" s="15">
        <v>3</v>
      </c>
      <c r="C1877" s="43" t="s">
        <v>73</v>
      </c>
      <c r="D1877" s="44">
        <v>43874</v>
      </c>
      <c r="E1877" s="43" t="s">
        <v>3584</v>
      </c>
      <c r="F1877" s="44">
        <v>44333</v>
      </c>
      <c r="G1877" s="43" t="s">
        <v>529</v>
      </c>
      <c r="H1877" s="45" t="s">
        <v>98</v>
      </c>
      <c r="I1877" s="43" t="s">
        <v>1939</v>
      </c>
      <c r="J1877" s="43" t="s">
        <v>116</v>
      </c>
      <c r="K1877" s="43"/>
      <c r="L1877" s="46" t="s">
        <v>116</v>
      </c>
      <c r="M1877" s="45" t="s">
        <v>3596</v>
      </c>
      <c r="N1877" s="45" t="s">
        <v>3586</v>
      </c>
      <c r="O1877" s="43" t="s">
        <v>632</v>
      </c>
      <c r="P1877" s="45" t="s">
        <v>67</v>
      </c>
      <c r="Q1877" s="45"/>
      <c r="R1877" s="112"/>
      <c r="S1877" s="112"/>
      <c r="T1877" s="59"/>
      <c r="U1877" s="10">
        <v>0.85</v>
      </c>
      <c r="V1877" s="44">
        <v>44904</v>
      </c>
      <c r="W1877" s="43"/>
      <c r="X1877" s="46" t="s">
        <v>43</v>
      </c>
      <c r="Y1877" s="43" t="s">
        <v>140</v>
      </c>
      <c r="Z1877" s="112" t="s">
        <v>20460</v>
      </c>
      <c r="AA1877" s="45"/>
      <c r="AB1877" s="3">
        <v>40000</v>
      </c>
      <c r="AC1877" s="3">
        <v>0</v>
      </c>
      <c r="AD1877" s="3">
        <v>0</v>
      </c>
      <c r="AE1877" s="3">
        <v>0</v>
      </c>
      <c r="AF1877" s="3">
        <f>SUM(Table2[[#This Row],[PE 2021 Obligations]],Table2[[#This Row],[ROW 2021 Obligations]],Table2[[#This Row],[Construction 2021 Obligations]],Table2[[#This Row],[Paving 2021 Obligations]])</f>
        <v>40000</v>
      </c>
      <c r="AG1877" s="3">
        <v>40000</v>
      </c>
      <c r="AH1877" s="3">
        <v>0</v>
      </c>
      <c r="AI1877" s="3">
        <v>0</v>
      </c>
      <c r="AJ1877" s="3">
        <v>0</v>
      </c>
      <c r="AK1877" s="3">
        <v>40000</v>
      </c>
      <c r="AL1877" s="43" t="s">
        <v>3597</v>
      </c>
    </row>
    <row r="1878" spans="1:38" ht="30" hidden="1" x14ac:dyDescent="0.25">
      <c r="A1878" s="47">
        <v>125526.15</v>
      </c>
      <c r="B1878" s="48">
        <v>3</v>
      </c>
      <c r="C1878" s="49" t="s">
        <v>73</v>
      </c>
      <c r="D1878" s="50">
        <v>43972</v>
      </c>
      <c r="E1878" s="49" t="s">
        <v>3584</v>
      </c>
      <c r="F1878" s="50">
        <v>44333</v>
      </c>
      <c r="G1878" s="49" t="s">
        <v>529</v>
      </c>
      <c r="H1878" s="51" t="s">
        <v>98</v>
      </c>
      <c r="I1878" s="49" t="s">
        <v>2020</v>
      </c>
      <c r="J1878" s="49" t="s">
        <v>116</v>
      </c>
      <c r="K1878" s="49"/>
      <c r="L1878" s="52" t="s">
        <v>116</v>
      </c>
      <c r="M1878" s="51" t="s">
        <v>3598</v>
      </c>
      <c r="N1878" s="51" t="s">
        <v>3599</v>
      </c>
      <c r="O1878" s="49" t="s">
        <v>632</v>
      </c>
      <c r="P1878" s="51" t="s">
        <v>67</v>
      </c>
      <c r="Q1878" s="51"/>
      <c r="R1878" s="111"/>
      <c r="S1878" s="111"/>
      <c r="T1878" s="120"/>
      <c r="U1878" s="53">
        <v>2.06</v>
      </c>
      <c r="V1878" s="50">
        <v>44904</v>
      </c>
      <c r="W1878" s="49"/>
      <c r="X1878" s="52" t="s">
        <v>43</v>
      </c>
      <c r="Y1878" s="49" t="s">
        <v>140</v>
      </c>
      <c r="Z1878" s="112" t="s">
        <v>20460</v>
      </c>
      <c r="AA1878" s="51"/>
      <c r="AB1878" s="54">
        <v>70000</v>
      </c>
      <c r="AC1878" s="54">
        <v>0</v>
      </c>
      <c r="AD1878" s="54">
        <v>0</v>
      </c>
      <c r="AE1878" s="54">
        <v>0</v>
      </c>
      <c r="AF1878" s="3">
        <f>SUM(Table2[[#This Row],[PE 2021 Obligations]],Table2[[#This Row],[ROW 2021 Obligations]],Table2[[#This Row],[Construction 2021 Obligations]],Table2[[#This Row],[Paving 2021 Obligations]])</f>
        <v>70000</v>
      </c>
      <c r="AG1878" s="54">
        <v>70000</v>
      </c>
      <c r="AH1878" s="54">
        <v>0</v>
      </c>
      <c r="AI1878" s="54">
        <v>0</v>
      </c>
      <c r="AJ1878" s="54">
        <v>0</v>
      </c>
      <c r="AK1878" s="54">
        <v>70000</v>
      </c>
      <c r="AL1878" s="49" t="s">
        <v>3600</v>
      </c>
    </row>
    <row r="1879" spans="1:38" hidden="1" x14ac:dyDescent="0.25">
      <c r="A1879" s="47">
        <v>125538.04</v>
      </c>
      <c r="B1879" s="48">
        <v>3</v>
      </c>
      <c r="C1879" s="49" t="s">
        <v>31</v>
      </c>
      <c r="D1879" s="50">
        <v>44004</v>
      </c>
      <c r="E1879" s="49" t="s">
        <v>486</v>
      </c>
      <c r="F1879" s="50">
        <v>44169</v>
      </c>
      <c r="G1879" s="49" t="s">
        <v>1568</v>
      </c>
      <c r="H1879" s="51" t="s">
        <v>766</v>
      </c>
      <c r="I1879" s="49" t="s">
        <v>148</v>
      </c>
      <c r="J1879" s="49" t="s">
        <v>148</v>
      </c>
      <c r="K1879" s="49"/>
      <c r="L1879" s="52" t="s">
        <v>149</v>
      </c>
      <c r="M1879" s="51" t="s">
        <v>3606</v>
      </c>
      <c r="N1879" s="51"/>
      <c r="O1879" s="49" t="s">
        <v>151</v>
      </c>
      <c r="P1879" s="51" t="s">
        <v>757</v>
      </c>
      <c r="Q1879" s="51"/>
      <c r="R1879" s="111"/>
      <c r="S1879" s="111"/>
      <c r="T1879" s="120"/>
      <c r="U1879" s="53">
        <v>57.45</v>
      </c>
      <c r="V1879" s="50">
        <v>44141</v>
      </c>
      <c r="W1879" s="49"/>
      <c r="X1879" s="52" t="s">
        <v>43</v>
      </c>
      <c r="Y1879" s="49"/>
      <c r="Z1879" s="112" t="s">
        <v>20457</v>
      </c>
      <c r="AA1879" s="51"/>
      <c r="AB1879" s="54">
        <v>0</v>
      </c>
      <c r="AC1879" s="54">
        <v>0</v>
      </c>
      <c r="AD1879" s="54">
        <v>393437</v>
      </c>
      <c r="AE1879" s="54">
        <v>0</v>
      </c>
      <c r="AF1879" s="3">
        <f>SUM(Table2[[#This Row],[PE 2021 Obligations]],Table2[[#This Row],[ROW 2021 Obligations]],Table2[[#This Row],[Construction 2021 Obligations]],Table2[[#This Row],[Paving 2021 Obligations]])</f>
        <v>393437</v>
      </c>
      <c r="AG1879" s="54">
        <v>0</v>
      </c>
      <c r="AH1879" s="54">
        <v>0</v>
      </c>
      <c r="AI1879" s="54">
        <v>393437</v>
      </c>
      <c r="AJ1879" s="54">
        <v>0</v>
      </c>
      <c r="AK1879" s="54">
        <v>393437</v>
      </c>
      <c r="AL1879" s="49" t="s">
        <v>3607</v>
      </c>
    </row>
    <row r="1880" spans="1:38" ht="30" hidden="1" x14ac:dyDescent="0.25">
      <c r="A1880" s="13">
        <v>125552</v>
      </c>
      <c r="B1880" s="15">
        <v>3</v>
      </c>
      <c r="C1880" s="43" t="s">
        <v>73</v>
      </c>
      <c r="D1880" s="44">
        <v>42795</v>
      </c>
      <c r="E1880" s="43" t="s">
        <v>3608</v>
      </c>
      <c r="F1880" s="44">
        <v>44026</v>
      </c>
      <c r="G1880" s="43" t="s">
        <v>832</v>
      </c>
      <c r="H1880" s="45" t="s">
        <v>57</v>
      </c>
      <c r="I1880" s="43" t="s">
        <v>3609</v>
      </c>
      <c r="J1880" s="43"/>
      <c r="K1880" s="43" t="s">
        <v>3610</v>
      </c>
      <c r="L1880" s="46" t="s">
        <v>37</v>
      </c>
      <c r="M1880" s="45" t="s">
        <v>3611</v>
      </c>
      <c r="N1880" s="45" t="s">
        <v>3612</v>
      </c>
      <c r="O1880" s="43" t="s">
        <v>1139</v>
      </c>
      <c r="P1880" s="45" t="s">
        <v>1140</v>
      </c>
      <c r="Q1880" s="45"/>
      <c r="R1880" s="112"/>
      <c r="S1880" s="112"/>
      <c r="T1880" s="59"/>
      <c r="U1880" s="10">
        <v>0.01</v>
      </c>
      <c r="V1880" s="46"/>
      <c r="W1880" s="43"/>
      <c r="X1880" s="46" t="s">
        <v>43</v>
      </c>
      <c r="Y1880" s="43" t="s">
        <v>44</v>
      </c>
      <c r="Z1880" s="111" t="s">
        <v>20458</v>
      </c>
      <c r="AA1880" s="45"/>
      <c r="AB1880" s="3">
        <v>0</v>
      </c>
      <c r="AC1880" s="3">
        <v>0</v>
      </c>
      <c r="AD1880" s="3">
        <v>20645</v>
      </c>
      <c r="AE1880" s="3">
        <v>0</v>
      </c>
      <c r="AF1880" s="3">
        <f>SUM(Table2[[#This Row],[PE 2021 Obligations]],Table2[[#This Row],[ROW 2021 Obligations]],Table2[[#This Row],[Construction 2021 Obligations]],Table2[[#This Row],[Paving 2021 Obligations]])</f>
        <v>20645</v>
      </c>
      <c r="AG1880" s="3">
        <v>15000</v>
      </c>
      <c r="AH1880" s="3">
        <v>0</v>
      </c>
      <c r="AI1880" s="3">
        <v>20645</v>
      </c>
      <c r="AJ1880" s="3">
        <v>0</v>
      </c>
      <c r="AK1880" s="3">
        <v>35645</v>
      </c>
      <c r="AL1880" s="43" t="s">
        <v>3613</v>
      </c>
    </row>
    <row r="1881" spans="1:38" ht="30" hidden="1" x14ac:dyDescent="0.25">
      <c r="A1881" s="47">
        <v>125562</v>
      </c>
      <c r="B1881" s="48">
        <v>4</v>
      </c>
      <c r="C1881" s="49" t="s">
        <v>73</v>
      </c>
      <c r="D1881" s="50">
        <v>42795</v>
      </c>
      <c r="E1881" s="49" t="s">
        <v>3608</v>
      </c>
      <c r="F1881" s="50">
        <v>44062</v>
      </c>
      <c r="G1881" s="49" t="s">
        <v>105</v>
      </c>
      <c r="H1881" s="51" t="s">
        <v>126</v>
      </c>
      <c r="I1881" s="49" t="s">
        <v>3614</v>
      </c>
      <c r="J1881" s="49"/>
      <c r="K1881" s="49" t="s">
        <v>3615</v>
      </c>
      <c r="L1881" s="52" t="s">
        <v>37</v>
      </c>
      <c r="M1881" s="51" t="s">
        <v>3616</v>
      </c>
      <c r="N1881" s="51" t="s">
        <v>3612</v>
      </c>
      <c r="O1881" s="49" t="s">
        <v>1139</v>
      </c>
      <c r="P1881" s="51" t="s">
        <v>1140</v>
      </c>
      <c r="Q1881" s="51"/>
      <c r="R1881" s="111"/>
      <c r="S1881" s="111"/>
      <c r="T1881" s="120"/>
      <c r="U1881" s="53">
        <v>0.01</v>
      </c>
      <c r="V1881" s="52"/>
      <c r="W1881" s="49"/>
      <c r="X1881" s="52" t="s">
        <v>43</v>
      </c>
      <c r="Y1881" s="49" t="s">
        <v>78</v>
      </c>
      <c r="Z1881" s="111" t="s">
        <v>20458</v>
      </c>
      <c r="AA1881" s="51"/>
      <c r="AB1881" s="54">
        <v>0</v>
      </c>
      <c r="AC1881" s="54">
        <v>0</v>
      </c>
      <c r="AD1881" s="54">
        <v>32215</v>
      </c>
      <c r="AE1881" s="54">
        <v>0</v>
      </c>
      <c r="AF1881" s="3">
        <f>SUM(Table2[[#This Row],[PE 2021 Obligations]],Table2[[#This Row],[ROW 2021 Obligations]],Table2[[#This Row],[Construction 2021 Obligations]],Table2[[#This Row],[Paving 2021 Obligations]])</f>
        <v>32215</v>
      </c>
      <c r="AG1881" s="54">
        <v>15000</v>
      </c>
      <c r="AH1881" s="54">
        <v>0</v>
      </c>
      <c r="AI1881" s="54">
        <v>32215</v>
      </c>
      <c r="AJ1881" s="54">
        <v>0</v>
      </c>
      <c r="AK1881" s="54">
        <v>47215</v>
      </c>
      <c r="AL1881" s="49" t="s">
        <v>3617</v>
      </c>
    </row>
    <row r="1882" spans="1:38" ht="30" hidden="1" x14ac:dyDescent="0.25">
      <c r="A1882" s="13">
        <v>125564</v>
      </c>
      <c r="B1882" s="15">
        <v>3</v>
      </c>
      <c r="C1882" s="43" t="s">
        <v>73</v>
      </c>
      <c r="D1882" s="44">
        <v>42795</v>
      </c>
      <c r="E1882" s="43" t="s">
        <v>3608</v>
      </c>
      <c r="F1882" s="44">
        <v>44026</v>
      </c>
      <c r="G1882" s="43" t="s">
        <v>832</v>
      </c>
      <c r="H1882" s="45" t="s">
        <v>354</v>
      </c>
      <c r="I1882" s="43" t="s">
        <v>3618</v>
      </c>
      <c r="J1882" s="43" t="s">
        <v>116</v>
      </c>
      <c r="K1882" s="43"/>
      <c r="L1882" s="46" t="s">
        <v>116</v>
      </c>
      <c r="M1882" s="45" t="s">
        <v>3619</v>
      </c>
      <c r="N1882" s="45" t="s">
        <v>3612</v>
      </c>
      <c r="O1882" s="43" t="s">
        <v>1139</v>
      </c>
      <c r="P1882" s="45" t="s">
        <v>1140</v>
      </c>
      <c r="Q1882" s="45"/>
      <c r="R1882" s="112"/>
      <c r="S1882" s="112"/>
      <c r="T1882" s="59"/>
      <c r="U1882" s="10">
        <v>0.01</v>
      </c>
      <c r="V1882" s="46"/>
      <c r="W1882" s="43"/>
      <c r="X1882" s="46" t="s">
        <v>43</v>
      </c>
      <c r="Y1882" s="43" t="s">
        <v>78</v>
      </c>
      <c r="Z1882" s="112" t="s">
        <v>20461</v>
      </c>
      <c r="AA1882" s="45"/>
      <c r="AB1882" s="3">
        <v>6000</v>
      </c>
      <c r="AC1882" s="3">
        <v>0</v>
      </c>
      <c r="AD1882" s="3">
        <v>444713</v>
      </c>
      <c r="AE1882" s="3">
        <v>0</v>
      </c>
      <c r="AF1882" s="3">
        <f>SUM(Table2[[#This Row],[PE 2021 Obligations]],Table2[[#This Row],[ROW 2021 Obligations]],Table2[[#This Row],[Construction 2021 Obligations]],Table2[[#This Row],[Paving 2021 Obligations]])</f>
        <v>450713</v>
      </c>
      <c r="AG1882" s="3">
        <v>21000</v>
      </c>
      <c r="AH1882" s="3">
        <v>0</v>
      </c>
      <c r="AI1882" s="3">
        <v>444713</v>
      </c>
      <c r="AJ1882" s="3">
        <v>0</v>
      </c>
      <c r="AK1882" s="3">
        <v>465713</v>
      </c>
      <c r="AL1882" s="43" t="s">
        <v>3620</v>
      </c>
    </row>
    <row r="1883" spans="1:38" ht="30" hidden="1" x14ac:dyDescent="0.25">
      <c r="A1883" s="13">
        <v>125586</v>
      </c>
      <c r="B1883" s="15">
        <v>2</v>
      </c>
      <c r="C1883" s="43" t="s">
        <v>47</v>
      </c>
      <c r="D1883" s="44">
        <v>42803</v>
      </c>
      <c r="E1883" s="43" t="s">
        <v>3375</v>
      </c>
      <c r="F1883" s="44">
        <v>43679</v>
      </c>
      <c r="G1883" s="43" t="s">
        <v>103</v>
      </c>
      <c r="H1883" s="45" t="s">
        <v>162</v>
      </c>
      <c r="I1883" s="43" t="s">
        <v>3630</v>
      </c>
      <c r="J1883" s="43" t="s">
        <v>116</v>
      </c>
      <c r="K1883" s="43"/>
      <c r="L1883" s="46" t="s">
        <v>116</v>
      </c>
      <c r="M1883" s="45" t="s">
        <v>3631</v>
      </c>
      <c r="N1883" s="45" t="s">
        <v>453</v>
      </c>
      <c r="O1883" s="43" t="s">
        <v>632</v>
      </c>
      <c r="P1883" s="45" t="s">
        <v>453</v>
      </c>
      <c r="Q1883" s="45"/>
      <c r="R1883" s="112"/>
      <c r="S1883" s="112"/>
      <c r="T1883" s="59"/>
      <c r="U1883" s="10">
        <v>3.89</v>
      </c>
      <c r="V1883" s="44">
        <v>43441</v>
      </c>
      <c r="W1883" s="43"/>
      <c r="X1883" s="46" t="s">
        <v>43</v>
      </c>
      <c r="Y1883" s="43" t="s">
        <v>78</v>
      </c>
      <c r="Z1883" s="112" t="s">
        <v>20461</v>
      </c>
      <c r="AA1883" s="45"/>
      <c r="AB1883" s="3">
        <v>-2325.4</v>
      </c>
      <c r="AC1883" s="3">
        <v>0</v>
      </c>
      <c r="AD1883" s="3">
        <v>6801.65</v>
      </c>
      <c r="AE1883" s="3">
        <v>0</v>
      </c>
      <c r="AF1883" s="3">
        <f>SUM(Table2[[#This Row],[PE 2021 Obligations]],Table2[[#This Row],[ROW 2021 Obligations]],Table2[[#This Row],[Construction 2021 Obligations]],Table2[[#This Row],[Paving 2021 Obligations]])</f>
        <v>4476.25</v>
      </c>
      <c r="AG1883" s="3">
        <v>49674.6</v>
      </c>
      <c r="AH1883" s="3">
        <v>0</v>
      </c>
      <c r="AI1883" s="3">
        <v>66342.649999999994</v>
      </c>
      <c r="AJ1883" s="3">
        <v>0</v>
      </c>
      <c r="AK1883" s="3">
        <v>116017.25</v>
      </c>
      <c r="AL1883" s="43" t="s">
        <v>3632</v>
      </c>
    </row>
    <row r="1884" spans="1:38" ht="60" hidden="1" x14ac:dyDescent="0.25">
      <c r="A1884" s="13">
        <v>125617</v>
      </c>
      <c r="B1884" s="15">
        <v>2</v>
      </c>
      <c r="C1884" s="43" t="s">
        <v>31</v>
      </c>
      <c r="D1884" s="44">
        <v>42822</v>
      </c>
      <c r="E1884" s="43" t="s">
        <v>1928</v>
      </c>
      <c r="F1884" s="44">
        <v>44340</v>
      </c>
      <c r="G1884" s="43" t="s">
        <v>1409</v>
      </c>
      <c r="H1884" s="45" t="s">
        <v>244</v>
      </c>
      <c r="I1884" s="43" t="s">
        <v>518</v>
      </c>
      <c r="J1884" s="43" t="s">
        <v>116</v>
      </c>
      <c r="K1884" s="43"/>
      <c r="L1884" s="46" t="s">
        <v>116</v>
      </c>
      <c r="M1884" s="45" t="s">
        <v>3636</v>
      </c>
      <c r="N1884" s="45" t="s">
        <v>3637</v>
      </c>
      <c r="O1884" s="43" t="s">
        <v>60</v>
      </c>
      <c r="P1884" s="45" t="s">
        <v>1444</v>
      </c>
      <c r="Q1884" s="45"/>
      <c r="R1884" s="112"/>
      <c r="S1884" s="112"/>
      <c r="T1884" s="59"/>
      <c r="U1884" s="10">
        <v>0.02</v>
      </c>
      <c r="V1884" s="46"/>
      <c r="W1884" s="43"/>
      <c r="X1884" s="46" t="s">
        <v>43</v>
      </c>
      <c r="Y1884" s="43" t="s">
        <v>140</v>
      </c>
      <c r="Z1884" s="112" t="s">
        <v>20460</v>
      </c>
      <c r="AA1884" s="45"/>
      <c r="AB1884" s="3">
        <v>0</v>
      </c>
      <c r="AC1884" s="3">
        <v>0</v>
      </c>
      <c r="AD1884" s="3">
        <v>259806</v>
      </c>
      <c r="AE1884" s="3">
        <v>0</v>
      </c>
      <c r="AF1884" s="3">
        <f>SUM(Table2[[#This Row],[PE 2021 Obligations]],Table2[[#This Row],[ROW 2021 Obligations]],Table2[[#This Row],[Construction 2021 Obligations]],Table2[[#This Row],[Paving 2021 Obligations]])</f>
        <v>259806</v>
      </c>
      <c r="AG1884" s="3">
        <v>52000</v>
      </c>
      <c r="AH1884" s="3">
        <v>0</v>
      </c>
      <c r="AI1884" s="3">
        <v>259806</v>
      </c>
      <c r="AJ1884" s="3">
        <v>0</v>
      </c>
      <c r="AK1884" s="3">
        <v>311806</v>
      </c>
      <c r="AL1884" s="43" t="s">
        <v>3638</v>
      </c>
    </row>
    <row r="1885" spans="1:38" ht="60" hidden="1" x14ac:dyDescent="0.25">
      <c r="A1885" s="47">
        <v>125623</v>
      </c>
      <c r="B1885" s="48">
        <v>1</v>
      </c>
      <c r="C1885" s="49" t="s">
        <v>73</v>
      </c>
      <c r="D1885" s="50">
        <v>42830</v>
      </c>
      <c r="E1885" s="49" t="s">
        <v>56</v>
      </c>
      <c r="F1885" s="50">
        <v>44215</v>
      </c>
      <c r="G1885" s="49" t="s">
        <v>75</v>
      </c>
      <c r="H1885" s="51" t="s">
        <v>320</v>
      </c>
      <c r="I1885" s="49"/>
      <c r="J1885" s="49"/>
      <c r="K1885" s="49"/>
      <c r="L1885" s="52"/>
      <c r="M1885" s="51" t="s">
        <v>3639</v>
      </c>
      <c r="N1885" s="51" t="s">
        <v>3640</v>
      </c>
      <c r="O1885" s="49" t="s">
        <v>60</v>
      </c>
      <c r="P1885" s="51" t="s">
        <v>67</v>
      </c>
      <c r="Q1885" s="51"/>
      <c r="R1885" s="111"/>
      <c r="S1885" s="111"/>
      <c r="T1885" s="120"/>
      <c r="U1885" s="53">
        <v>2.27</v>
      </c>
      <c r="V1885" s="52"/>
      <c r="W1885" s="49"/>
      <c r="X1885" s="52" t="s">
        <v>43</v>
      </c>
      <c r="Y1885" s="49" t="s">
        <v>140</v>
      </c>
      <c r="Z1885" s="111" t="s">
        <v>20458</v>
      </c>
      <c r="AA1885" s="51"/>
      <c r="AB1885" s="54">
        <v>18600</v>
      </c>
      <c r="AC1885" s="54">
        <v>0</v>
      </c>
      <c r="AD1885" s="54">
        <v>0</v>
      </c>
      <c r="AE1885" s="54">
        <v>0</v>
      </c>
      <c r="AF1885" s="3">
        <f>SUM(Table2[[#This Row],[PE 2021 Obligations]],Table2[[#This Row],[ROW 2021 Obligations]],Table2[[#This Row],[Construction 2021 Obligations]],Table2[[#This Row],[Paving 2021 Obligations]])</f>
        <v>18600</v>
      </c>
      <c r="AG1885" s="54">
        <v>318600</v>
      </c>
      <c r="AH1885" s="54">
        <v>0</v>
      </c>
      <c r="AI1885" s="54">
        <v>0</v>
      </c>
      <c r="AJ1885" s="54">
        <v>0</v>
      </c>
      <c r="AK1885" s="54">
        <v>318600</v>
      </c>
      <c r="AL1885" s="49" t="s">
        <v>3641</v>
      </c>
    </row>
    <row r="1886" spans="1:38" hidden="1" x14ac:dyDescent="0.25">
      <c r="A1886" s="13">
        <v>125636</v>
      </c>
      <c r="B1886" s="15">
        <v>1</v>
      </c>
      <c r="C1886" s="43" t="s">
        <v>73</v>
      </c>
      <c r="D1886" s="44">
        <v>42838</v>
      </c>
      <c r="E1886" s="43" t="s">
        <v>1987</v>
      </c>
      <c r="F1886" s="44">
        <v>42843</v>
      </c>
      <c r="G1886" s="43" t="s">
        <v>1987</v>
      </c>
      <c r="H1886" s="45" t="s">
        <v>320</v>
      </c>
      <c r="I1886" s="43"/>
      <c r="J1886" s="43"/>
      <c r="K1886" s="43"/>
      <c r="L1886" s="46" t="s">
        <v>110</v>
      </c>
      <c r="M1886" s="45" t="s">
        <v>3642</v>
      </c>
      <c r="N1886" s="45"/>
      <c r="O1886" s="43" t="s">
        <v>1612</v>
      </c>
      <c r="P1886" s="45"/>
      <c r="Q1886" s="45"/>
      <c r="R1886" s="112"/>
      <c r="S1886" s="112"/>
      <c r="T1886" s="59"/>
      <c r="U1886" s="56" t="s">
        <v>32</v>
      </c>
      <c r="V1886" s="46"/>
      <c r="W1886" s="43"/>
      <c r="X1886" s="46" t="s">
        <v>43</v>
      </c>
      <c r="Y1886" s="43"/>
      <c r="Z1886" s="111" t="s">
        <v>20458</v>
      </c>
      <c r="AA1886" s="45"/>
      <c r="AB1886" s="3">
        <v>0</v>
      </c>
      <c r="AC1886" s="3">
        <v>0</v>
      </c>
      <c r="AD1886" s="3">
        <v>-2992.7</v>
      </c>
      <c r="AE1886" s="3">
        <v>0</v>
      </c>
      <c r="AF1886" s="3">
        <f>SUM(Table2[[#This Row],[PE 2021 Obligations]],Table2[[#This Row],[ROW 2021 Obligations]],Table2[[#This Row],[Construction 2021 Obligations]],Table2[[#This Row],[Paving 2021 Obligations]])</f>
        <v>-2992.7</v>
      </c>
      <c r="AG1886" s="3">
        <v>0</v>
      </c>
      <c r="AH1886" s="3">
        <v>0</v>
      </c>
      <c r="AI1886" s="3">
        <v>17007.3</v>
      </c>
      <c r="AJ1886" s="3">
        <v>0</v>
      </c>
      <c r="AK1886" s="3">
        <v>17007.3</v>
      </c>
      <c r="AL1886" s="43" t="s">
        <v>3643</v>
      </c>
    </row>
    <row r="1887" spans="1:38" ht="30" hidden="1" x14ac:dyDescent="0.25">
      <c r="A1887" s="13">
        <v>125683</v>
      </c>
      <c r="B1887" s="15">
        <v>4</v>
      </c>
      <c r="C1887" s="43" t="s">
        <v>73</v>
      </c>
      <c r="D1887" s="44">
        <v>42858</v>
      </c>
      <c r="E1887" s="43" t="s">
        <v>2240</v>
      </c>
      <c r="F1887" s="44">
        <v>44300</v>
      </c>
      <c r="G1887" s="43" t="s">
        <v>105</v>
      </c>
      <c r="H1887" s="45" t="s">
        <v>126</v>
      </c>
      <c r="I1887" s="43" t="s">
        <v>3648</v>
      </c>
      <c r="J1887" s="43"/>
      <c r="K1887" s="43" t="s">
        <v>3649</v>
      </c>
      <c r="L1887" s="46" t="s">
        <v>37</v>
      </c>
      <c r="M1887" s="45" t="s">
        <v>3650</v>
      </c>
      <c r="N1887" s="45" t="s">
        <v>3651</v>
      </c>
      <c r="O1887" s="43" t="s">
        <v>1139</v>
      </c>
      <c r="P1887" s="45" t="s">
        <v>1140</v>
      </c>
      <c r="Q1887" s="45"/>
      <c r="R1887" s="112"/>
      <c r="S1887" s="112"/>
      <c r="T1887" s="59"/>
      <c r="U1887" s="10">
        <v>0.01</v>
      </c>
      <c r="V1887" s="46"/>
      <c r="W1887" s="43"/>
      <c r="X1887" s="46" t="s">
        <v>43</v>
      </c>
      <c r="Y1887" s="43" t="s">
        <v>78</v>
      </c>
      <c r="Z1887" s="111" t="s">
        <v>20458</v>
      </c>
      <c r="AA1887" s="45"/>
      <c r="AB1887" s="3">
        <v>0</v>
      </c>
      <c r="AC1887" s="3">
        <v>0</v>
      </c>
      <c r="AD1887" s="3">
        <v>74543</v>
      </c>
      <c r="AE1887" s="3">
        <v>0</v>
      </c>
      <c r="AF1887" s="3">
        <f>SUM(Table2[[#This Row],[PE 2021 Obligations]],Table2[[#This Row],[ROW 2021 Obligations]],Table2[[#This Row],[Construction 2021 Obligations]],Table2[[#This Row],[Paving 2021 Obligations]])</f>
        <v>74543</v>
      </c>
      <c r="AG1887" s="3">
        <v>15000</v>
      </c>
      <c r="AH1887" s="3">
        <v>0</v>
      </c>
      <c r="AI1887" s="3">
        <v>74543</v>
      </c>
      <c r="AJ1887" s="3">
        <v>0</v>
      </c>
      <c r="AK1887" s="3">
        <v>89543</v>
      </c>
      <c r="AL1887" s="43" t="s">
        <v>3652</v>
      </c>
    </row>
    <row r="1888" spans="1:38" ht="60" hidden="1" x14ac:dyDescent="0.25">
      <c r="A1888" s="47">
        <v>126461</v>
      </c>
      <c r="B1888" s="48">
        <v>2</v>
      </c>
      <c r="C1888" s="49" t="s">
        <v>47</v>
      </c>
      <c r="D1888" s="50">
        <v>42965</v>
      </c>
      <c r="E1888" s="49" t="s">
        <v>1928</v>
      </c>
      <c r="F1888" s="50">
        <v>44025</v>
      </c>
      <c r="G1888" s="49" t="s">
        <v>103</v>
      </c>
      <c r="H1888" s="51" t="s">
        <v>380</v>
      </c>
      <c r="I1888" s="49"/>
      <c r="J1888" s="49"/>
      <c r="K1888" s="49"/>
      <c r="L1888" s="52"/>
      <c r="M1888" s="51" t="s">
        <v>3728</v>
      </c>
      <c r="N1888" s="51" t="s">
        <v>3729</v>
      </c>
      <c r="O1888" s="49" t="s">
        <v>60</v>
      </c>
      <c r="P1888" s="51" t="s">
        <v>1420</v>
      </c>
      <c r="Q1888" s="51"/>
      <c r="R1888" s="111"/>
      <c r="S1888" s="111"/>
      <c r="T1888" s="120"/>
      <c r="U1888" s="55" t="s">
        <v>32</v>
      </c>
      <c r="V1888" s="52"/>
      <c r="W1888" s="49"/>
      <c r="X1888" s="52" t="s">
        <v>43</v>
      </c>
      <c r="Y1888" s="49"/>
      <c r="Z1888" s="111" t="s">
        <v>20458</v>
      </c>
      <c r="AA1888" s="51"/>
      <c r="AB1888" s="54">
        <v>15.49</v>
      </c>
      <c r="AC1888" s="54">
        <v>0</v>
      </c>
      <c r="AD1888" s="54">
        <v>0</v>
      </c>
      <c r="AE1888" s="54">
        <v>0</v>
      </c>
      <c r="AF1888" s="3">
        <f>SUM(Table2[[#This Row],[PE 2021 Obligations]],Table2[[#This Row],[ROW 2021 Obligations]],Table2[[#This Row],[Construction 2021 Obligations]],Table2[[#This Row],[Paving 2021 Obligations]])</f>
        <v>15.49</v>
      </c>
      <c r="AG1888" s="54">
        <v>593915.49</v>
      </c>
      <c r="AH1888" s="54">
        <v>0</v>
      </c>
      <c r="AI1888" s="54">
        <v>0</v>
      </c>
      <c r="AJ1888" s="54">
        <v>0</v>
      </c>
      <c r="AK1888" s="54">
        <v>593915.49</v>
      </c>
      <c r="AL1888" s="49"/>
    </row>
    <row r="1889" spans="1:38" hidden="1" x14ac:dyDescent="0.25">
      <c r="A1889" s="13">
        <v>126618</v>
      </c>
      <c r="B1889" s="15">
        <v>4</v>
      </c>
      <c r="C1889" s="43" t="s">
        <v>73</v>
      </c>
      <c r="D1889" s="44">
        <v>43006</v>
      </c>
      <c r="E1889" s="43" t="s">
        <v>3772</v>
      </c>
      <c r="F1889" s="44">
        <v>43375</v>
      </c>
      <c r="G1889" s="43" t="s">
        <v>3773</v>
      </c>
      <c r="H1889" s="45" t="s">
        <v>126</v>
      </c>
      <c r="I1889" s="43"/>
      <c r="J1889" s="43"/>
      <c r="K1889" s="43"/>
      <c r="L1889" s="46"/>
      <c r="M1889" s="45" t="s">
        <v>3774</v>
      </c>
      <c r="N1889" s="45"/>
      <c r="O1889" s="43" t="s">
        <v>1171</v>
      </c>
      <c r="P1889" s="45" t="s">
        <v>1062</v>
      </c>
      <c r="Q1889" s="45"/>
      <c r="R1889" s="112"/>
      <c r="S1889" s="112"/>
      <c r="T1889" s="59"/>
      <c r="U1889" s="56" t="s">
        <v>32</v>
      </c>
      <c r="V1889" s="46"/>
      <c r="W1889" s="43"/>
      <c r="X1889" s="46" t="s">
        <v>43</v>
      </c>
      <c r="Y1889" s="43"/>
      <c r="Z1889" s="111" t="s">
        <v>20458</v>
      </c>
      <c r="AA1889" s="45"/>
      <c r="AB1889" s="3">
        <v>0</v>
      </c>
      <c r="AC1889" s="3">
        <v>0</v>
      </c>
      <c r="AD1889" s="3">
        <v>37600</v>
      </c>
      <c r="AE1889" s="3">
        <v>0</v>
      </c>
      <c r="AF1889" s="3">
        <f>SUM(Table2[[#This Row],[PE 2021 Obligations]],Table2[[#This Row],[ROW 2021 Obligations]],Table2[[#This Row],[Construction 2021 Obligations]],Table2[[#This Row],[Paving 2021 Obligations]])</f>
        <v>37600</v>
      </c>
      <c r="AG1889" s="3">
        <v>0</v>
      </c>
      <c r="AH1889" s="3">
        <v>0</v>
      </c>
      <c r="AI1889" s="3">
        <v>4677408</v>
      </c>
      <c r="AJ1889" s="3">
        <v>0</v>
      </c>
      <c r="AK1889" s="3">
        <v>4677408</v>
      </c>
      <c r="AL1889" s="43" t="s">
        <v>3775</v>
      </c>
    </row>
    <row r="1890" spans="1:38" ht="75" hidden="1" x14ac:dyDescent="0.25">
      <c r="A1890" s="47">
        <v>126656</v>
      </c>
      <c r="B1890" s="48">
        <v>4</v>
      </c>
      <c r="C1890" s="49" t="s">
        <v>73</v>
      </c>
      <c r="D1890" s="50">
        <v>43011</v>
      </c>
      <c r="E1890" s="49" t="s">
        <v>56</v>
      </c>
      <c r="F1890" s="50">
        <v>44215</v>
      </c>
      <c r="G1890" s="49" t="s">
        <v>75</v>
      </c>
      <c r="H1890" s="51" t="s">
        <v>92</v>
      </c>
      <c r="I1890" s="49" t="s">
        <v>177</v>
      </c>
      <c r="J1890" s="49" t="s">
        <v>116</v>
      </c>
      <c r="K1890" s="49"/>
      <c r="L1890" s="52" t="s">
        <v>116</v>
      </c>
      <c r="M1890" s="51" t="s">
        <v>3781</v>
      </c>
      <c r="N1890" s="51" t="s">
        <v>3782</v>
      </c>
      <c r="O1890" s="49" t="s">
        <v>60</v>
      </c>
      <c r="P1890" s="51" t="s">
        <v>67</v>
      </c>
      <c r="Q1890" s="51"/>
      <c r="R1890" s="111"/>
      <c r="S1890" s="111"/>
      <c r="T1890" s="120"/>
      <c r="U1890" s="55" t="s">
        <v>32</v>
      </c>
      <c r="V1890" s="52"/>
      <c r="W1890" s="49"/>
      <c r="X1890" s="52" t="s">
        <v>43</v>
      </c>
      <c r="Y1890" s="49" t="s">
        <v>140</v>
      </c>
      <c r="Z1890" s="112" t="s">
        <v>20460</v>
      </c>
      <c r="AA1890" s="51"/>
      <c r="AB1890" s="54">
        <v>113625</v>
      </c>
      <c r="AC1890" s="54">
        <v>0</v>
      </c>
      <c r="AD1890" s="54">
        <v>0</v>
      </c>
      <c r="AE1890" s="54">
        <v>0</v>
      </c>
      <c r="AF1890" s="3">
        <f>SUM(Table2[[#This Row],[PE 2021 Obligations]],Table2[[#This Row],[ROW 2021 Obligations]],Table2[[#This Row],[Construction 2021 Obligations]],Table2[[#This Row],[Paving 2021 Obligations]])</f>
        <v>113625</v>
      </c>
      <c r="AG1890" s="54">
        <v>113625</v>
      </c>
      <c r="AH1890" s="54">
        <v>0</v>
      </c>
      <c r="AI1890" s="54">
        <v>0</v>
      </c>
      <c r="AJ1890" s="54">
        <v>0</v>
      </c>
      <c r="AK1890" s="54">
        <v>113625</v>
      </c>
      <c r="AL1890" s="49" t="s">
        <v>3783</v>
      </c>
    </row>
    <row r="1891" spans="1:38" hidden="1" x14ac:dyDescent="0.25">
      <c r="A1891" s="13">
        <v>126686.08</v>
      </c>
      <c r="B1891" s="15">
        <v>6</v>
      </c>
      <c r="C1891" s="43" t="s">
        <v>73</v>
      </c>
      <c r="D1891" s="44">
        <v>43026</v>
      </c>
      <c r="E1891" s="43" t="s">
        <v>74</v>
      </c>
      <c r="F1891" s="44">
        <v>43714</v>
      </c>
      <c r="G1891" s="43" t="s">
        <v>108</v>
      </c>
      <c r="H1891" s="45" t="s">
        <v>76</v>
      </c>
      <c r="I1891" s="43"/>
      <c r="J1891" s="43"/>
      <c r="K1891" s="43"/>
      <c r="L1891" s="46"/>
      <c r="M1891" s="45" t="s">
        <v>3790</v>
      </c>
      <c r="N1891" s="45"/>
      <c r="O1891" s="43" t="s">
        <v>78</v>
      </c>
      <c r="P1891" s="45" t="s">
        <v>760</v>
      </c>
      <c r="Q1891" s="45"/>
      <c r="R1891" s="112"/>
      <c r="S1891" s="112"/>
      <c r="T1891" s="59"/>
      <c r="U1891" s="10">
        <v>0</v>
      </c>
      <c r="V1891" s="46"/>
      <c r="W1891" s="43"/>
      <c r="X1891" s="46" t="s">
        <v>43</v>
      </c>
      <c r="Y1891" s="43"/>
      <c r="Z1891" s="111" t="s">
        <v>20458</v>
      </c>
      <c r="AA1891" s="45"/>
      <c r="AB1891" s="3">
        <v>0</v>
      </c>
      <c r="AC1891" s="3">
        <v>0</v>
      </c>
      <c r="AD1891" s="3">
        <v>0</v>
      </c>
      <c r="AE1891" s="3">
        <v>0</v>
      </c>
      <c r="AF1891" s="3">
        <f>SUM(Table2[[#This Row],[PE 2021 Obligations]],Table2[[#This Row],[ROW 2021 Obligations]],Table2[[#This Row],[Construction 2021 Obligations]],Table2[[#This Row],[Paving 2021 Obligations]])</f>
        <v>0</v>
      </c>
      <c r="AG1891" s="3">
        <v>0</v>
      </c>
      <c r="AH1891" s="3">
        <v>0</v>
      </c>
      <c r="AI1891" s="3">
        <v>0</v>
      </c>
      <c r="AJ1891" s="3">
        <v>0</v>
      </c>
      <c r="AK1891" s="3">
        <v>3415000</v>
      </c>
      <c r="AL1891" s="43"/>
    </row>
    <row r="1892" spans="1:38" hidden="1" x14ac:dyDescent="0.25">
      <c r="A1892" s="47">
        <v>126686.34</v>
      </c>
      <c r="B1892" s="48">
        <v>6</v>
      </c>
      <c r="C1892" s="49" t="s">
        <v>73</v>
      </c>
      <c r="D1892" s="50">
        <v>43566</v>
      </c>
      <c r="E1892" s="49" t="s">
        <v>74</v>
      </c>
      <c r="F1892" s="50">
        <v>43854</v>
      </c>
      <c r="G1892" s="49" t="s">
        <v>74</v>
      </c>
      <c r="H1892" s="51" t="s">
        <v>76</v>
      </c>
      <c r="I1892" s="49"/>
      <c r="J1892" s="49"/>
      <c r="K1892" s="49"/>
      <c r="L1892" s="52"/>
      <c r="M1892" s="51" t="s">
        <v>3791</v>
      </c>
      <c r="N1892" s="51"/>
      <c r="O1892" s="49" t="s">
        <v>78</v>
      </c>
      <c r="P1892" s="51" t="s">
        <v>760</v>
      </c>
      <c r="Q1892" s="51"/>
      <c r="R1892" s="111"/>
      <c r="S1892" s="111"/>
      <c r="T1892" s="120"/>
      <c r="U1892" s="53">
        <v>0</v>
      </c>
      <c r="V1892" s="52"/>
      <c r="W1892" s="49"/>
      <c r="X1892" s="52" t="s">
        <v>43</v>
      </c>
      <c r="Y1892" s="49"/>
      <c r="Z1892" s="111" t="s">
        <v>20458</v>
      </c>
      <c r="AA1892" s="51"/>
      <c r="AB1892" s="54">
        <v>0</v>
      </c>
      <c r="AC1892" s="54">
        <v>0</v>
      </c>
      <c r="AD1892" s="54">
        <v>0</v>
      </c>
      <c r="AE1892" s="54">
        <v>0</v>
      </c>
      <c r="AF1892" s="3">
        <f>SUM(Table2[[#This Row],[PE 2021 Obligations]],Table2[[#This Row],[ROW 2021 Obligations]],Table2[[#This Row],[Construction 2021 Obligations]],Table2[[#This Row],[Paving 2021 Obligations]])</f>
        <v>0</v>
      </c>
      <c r="AG1892" s="54">
        <v>0</v>
      </c>
      <c r="AH1892" s="54">
        <v>0</v>
      </c>
      <c r="AI1892" s="54">
        <v>0</v>
      </c>
      <c r="AJ1892" s="54">
        <v>0</v>
      </c>
      <c r="AK1892" s="54">
        <v>6000000</v>
      </c>
      <c r="AL1892" s="49"/>
    </row>
    <row r="1893" spans="1:38" ht="30" hidden="1" x14ac:dyDescent="0.25">
      <c r="A1893" s="13">
        <v>126686.39</v>
      </c>
      <c r="B1893" s="15">
        <v>6</v>
      </c>
      <c r="C1893" s="43" t="s">
        <v>73</v>
      </c>
      <c r="D1893" s="44">
        <v>43703</v>
      </c>
      <c r="E1893" s="43" t="s">
        <v>74</v>
      </c>
      <c r="F1893" s="44">
        <v>43857</v>
      </c>
      <c r="G1893" s="43" t="s">
        <v>176</v>
      </c>
      <c r="H1893" s="45" t="s">
        <v>76</v>
      </c>
      <c r="I1893" s="43"/>
      <c r="J1893" s="43"/>
      <c r="K1893" s="43"/>
      <c r="L1893" s="46"/>
      <c r="M1893" s="45" t="s">
        <v>3792</v>
      </c>
      <c r="N1893" s="45"/>
      <c r="O1893" s="43" t="s">
        <v>78</v>
      </c>
      <c r="P1893" s="45" t="s">
        <v>760</v>
      </c>
      <c r="Q1893" s="45"/>
      <c r="R1893" s="112"/>
      <c r="S1893" s="112"/>
      <c r="T1893" s="59"/>
      <c r="U1893" s="10">
        <v>0</v>
      </c>
      <c r="V1893" s="46"/>
      <c r="W1893" s="43"/>
      <c r="X1893" s="46" t="s">
        <v>43</v>
      </c>
      <c r="Y1893" s="43"/>
      <c r="Z1893" s="111" t="s">
        <v>20458</v>
      </c>
      <c r="AA1893" s="45"/>
      <c r="AB1893" s="3">
        <v>0</v>
      </c>
      <c r="AC1893" s="3">
        <v>0</v>
      </c>
      <c r="AD1893" s="3">
        <v>0</v>
      </c>
      <c r="AE1893" s="3">
        <v>0</v>
      </c>
      <c r="AF1893" s="3">
        <f>SUM(Table2[[#This Row],[PE 2021 Obligations]],Table2[[#This Row],[ROW 2021 Obligations]],Table2[[#This Row],[Construction 2021 Obligations]],Table2[[#This Row],[Paving 2021 Obligations]])</f>
        <v>0</v>
      </c>
      <c r="AG1893" s="3">
        <v>0</v>
      </c>
      <c r="AH1893" s="3">
        <v>0</v>
      </c>
      <c r="AI1893" s="3">
        <v>0</v>
      </c>
      <c r="AJ1893" s="3">
        <v>0</v>
      </c>
      <c r="AK1893" s="3">
        <v>599615</v>
      </c>
      <c r="AL1893" s="43"/>
    </row>
    <row r="1894" spans="1:38" hidden="1" x14ac:dyDescent="0.25">
      <c r="A1894" s="47">
        <v>126686.41</v>
      </c>
      <c r="B1894" s="48">
        <v>6</v>
      </c>
      <c r="C1894" s="49" t="s">
        <v>73</v>
      </c>
      <c r="D1894" s="50">
        <v>43703</v>
      </c>
      <c r="E1894" s="49" t="s">
        <v>74</v>
      </c>
      <c r="F1894" s="50">
        <v>43726</v>
      </c>
      <c r="G1894" s="49" t="s">
        <v>74</v>
      </c>
      <c r="H1894" s="51" t="s">
        <v>76</v>
      </c>
      <c r="I1894" s="49"/>
      <c r="J1894" s="49"/>
      <c r="K1894" s="49"/>
      <c r="L1894" s="52"/>
      <c r="M1894" s="51" t="s">
        <v>3793</v>
      </c>
      <c r="N1894" s="51"/>
      <c r="O1894" s="49" t="s">
        <v>78</v>
      </c>
      <c r="P1894" s="51" t="s">
        <v>760</v>
      </c>
      <c r="Q1894" s="51"/>
      <c r="R1894" s="111"/>
      <c r="S1894" s="111"/>
      <c r="T1894" s="120"/>
      <c r="U1894" s="53">
        <v>0</v>
      </c>
      <c r="V1894" s="52"/>
      <c r="W1894" s="49"/>
      <c r="X1894" s="52" t="s">
        <v>43</v>
      </c>
      <c r="Y1894" s="49"/>
      <c r="Z1894" s="111" t="s">
        <v>20458</v>
      </c>
      <c r="AA1894" s="51"/>
      <c r="AB1894" s="54">
        <v>0</v>
      </c>
      <c r="AC1894" s="54">
        <v>0</v>
      </c>
      <c r="AD1894" s="54">
        <v>0</v>
      </c>
      <c r="AE1894" s="54">
        <v>0</v>
      </c>
      <c r="AF1894" s="3">
        <f>SUM(Table2[[#This Row],[PE 2021 Obligations]],Table2[[#This Row],[ROW 2021 Obligations]],Table2[[#This Row],[Construction 2021 Obligations]],Table2[[#This Row],[Paving 2021 Obligations]])</f>
        <v>0</v>
      </c>
      <c r="AG1894" s="54">
        <v>0</v>
      </c>
      <c r="AH1894" s="54">
        <v>0</v>
      </c>
      <c r="AI1894" s="54">
        <v>0</v>
      </c>
      <c r="AJ1894" s="54">
        <v>0</v>
      </c>
      <c r="AK1894" s="54">
        <v>753444</v>
      </c>
      <c r="AL1894" s="49"/>
    </row>
    <row r="1895" spans="1:38" hidden="1" x14ac:dyDescent="0.25">
      <c r="A1895" s="13">
        <v>126686.42</v>
      </c>
      <c r="B1895" s="15">
        <v>6</v>
      </c>
      <c r="C1895" s="43" t="s">
        <v>73</v>
      </c>
      <c r="D1895" s="44">
        <v>43703</v>
      </c>
      <c r="E1895" s="43" t="s">
        <v>74</v>
      </c>
      <c r="F1895" s="44">
        <v>43857</v>
      </c>
      <c r="G1895" s="43" t="s">
        <v>176</v>
      </c>
      <c r="H1895" s="45" t="s">
        <v>76</v>
      </c>
      <c r="I1895" s="43"/>
      <c r="J1895" s="43"/>
      <c r="K1895" s="43"/>
      <c r="L1895" s="46"/>
      <c r="M1895" s="45" t="s">
        <v>3794</v>
      </c>
      <c r="N1895" s="45"/>
      <c r="O1895" s="43" t="s">
        <v>78</v>
      </c>
      <c r="P1895" s="45" t="s">
        <v>760</v>
      </c>
      <c r="Q1895" s="45"/>
      <c r="R1895" s="112"/>
      <c r="S1895" s="112"/>
      <c r="T1895" s="59"/>
      <c r="U1895" s="10">
        <v>0</v>
      </c>
      <c r="V1895" s="46"/>
      <c r="W1895" s="43"/>
      <c r="X1895" s="46" t="s">
        <v>43</v>
      </c>
      <c r="Y1895" s="43"/>
      <c r="Z1895" s="111" t="s">
        <v>20458</v>
      </c>
      <c r="AA1895" s="45"/>
      <c r="AB1895" s="3">
        <v>0</v>
      </c>
      <c r="AC1895" s="3">
        <v>0</v>
      </c>
      <c r="AD1895" s="3">
        <v>0</v>
      </c>
      <c r="AE1895" s="3">
        <v>0</v>
      </c>
      <c r="AF1895" s="3">
        <f>SUM(Table2[[#This Row],[PE 2021 Obligations]],Table2[[#This Row],[ROW 2021 Obligations]],Table2[[#This Row],[Construction 2021 Obligations]],Table2[[#This Row],[Paving 2021 Obligations]])</f>
        <v>0</v>
      </c>
      <c r="AG1895" s="3">
        <v>0</v>
      </c>
      <c r="AH1895" s="3">
        <v>0</v>
      </c>
      <c r="AI1895" s="3">
        <v>0</v>
      </c>
      <c r="AJ1895" s="3">
        <v>0</v>
      </c>
      <c r="AK1895" s="3">
        <v>391713</v>
      </c>
      <c r="AL1895" s="43"/>
    </row>
    <row r="1896" spans="1:38" hidden="1" x14ac:dyDescent="0.25">
      <c r="A1896" s="47">
        <v>126686.43</v>
      </c>
      <c r="B1896" s="48">
        <v>6</v>
      </c>
      <c r="C1896" s="49" t="s">
        <v>73</v>
      </c>
      <c r="D1896" s="50">
        <v>43703</v>
      </c>
      <c r="E1896" s="49" t="s">
        <v>74</v>
      </c>
      <c r="F1896" s="50">
        <v>43857</v>
      </c>
      <c r="G1896" s="49" t="s">
        <v>176</v>
      </c>
      <c r="H1896" s="51" t="s">
        <v>76</v>
      </c>
      <c r="I1896" s="49"/>
      <c r="J1896" s="49"/>
      <c r="K1896" s="49"/>
      <c r="L1896" s="52"/>
      <c r="M1896" s="51" t="s">
        <v>3795</v>
      </c>
      <c r="N1896" s="51"/>
      <c r="O1896" s="49" t="s">
        <v>78</v>
      </c>
      <c r="P1896" s="51" t="s">
        <v>760</v>
      </c>
      <c r="Q1896" s="51"/>
      <c r="R1896" s="111"/>
      <c r="S1896" s="111"/>
      <c r="T1896" s="120"/>
      <c r="U1896" s="53">
        <v>0</v>
      </c>
      <c r="V1896" s="52"/>
      <c r="W1896" s="49"/>
      <c r="X1896" s="52" t="s">
        <v>43</v>
      </c>
      <c r="Y1896" s="49"/>
      <c r="Z1896" s="111" t="s">
        <v>20458</v>
      </c>
      <c r="AA1896" s="51"/>
      <c r="AB1896" s="54">
        <v>0</v>
      </c>
      <c r="AC1896" s="54">
        <v>0</v>
      </c>
      <c r="AD1896" s="54">
        <v>0</v>
      </c>
      <c r="AE1896" s="54">
        <v>0</v>
      </c>
      <c r="AF1896" s="3">
        <f>SUM(Table2[[#This Row],[PE 2021 Obligations]],Table2[[#This Row],[ROW 2021 Obligations]],Table2[[#This Row],[Construction 2021 Obligations]],Table2[[#This Row],[Paving 2021 Obligations]])</f>
        <v>0</v>
      </c>
      <c r="AG1896" s="54">
        <v>0</v>
      </c>
      <c r="AH1896" s="54">
        <v>0</v>
      </c>
      <c r="AI1896" s="54">
        <v>0</v>
      </c>
      <c r="AJ1896" s="54">
        <v>0</v>
      </c>
      <c r="AK1896" s="54">
        <v>374489</v>
      </c>
      <c r="AL1896" s="49"/>
    </row>
    <row r="1897" spans="1:38" hidden="1" x14ac:dyDescent="0.25">
      <c r="A1897" s="13">
        <v>126686.44</v>
      </c>
      <c r="B1897" s="15">
        <v>6</v>
      </c>
      <c r="C1897" s="43" t="s">
        <v>73</v>
      </c>
      <c r="D1897" s="44">
        <v>43703</v>
      </c>
      <c r="E1897" s="43" t="s">
        <v>74</v>
      </c>
      <c r="F1897" s="44">
        <v>43857</v>
      </c>
      <c r="G1897" s="43" t="s">
        <v>176</v>
      </c>
      <c r="H1897" s="45" t="s">
        <v>76</v>
      </c>
      <c r="I1897" s="43"/>
      <c r="J1897" s="43"/>
      <c r="K1897" s="43"/>
      <c r="L1897" s="46"/>
      <c r="M1897" s="45" t="s">
        <v>3796</v>
      </c>
      <c r="N1897" s="45"/>
      <c r="O1897" s="43" t="s">
        <v>78</v>
      </c>
      <c r="P1897" s="45" t="s">
        <v>760</v>
      </c>
      <c r="Q1897" s="45"/>
      <c r="R1897" s="112"/>
      <c r="S1897" s="112"/>
      <c r="T1897" s="59"/>
      <c r="U1897" s="10">
        <v>0</v>
      </c>
      <c r="V1897" s="46"/>
      <c r="W1897" s="43"/>
      <c r="X1897" s="46" t="s">
        <v>43</v>
      </c>
      <c r="Y1897" s="43"/>
      <c r="Z1897" s="111" t="s">
        <v>20458</v>
      </c>
      <c r="AA1897" s="45"/>
      <c r="AB1897" s="3">
        <v>0</v>
      </c>
      <c r="AC1897" s="3">
        <v>0</v>
      </c>
      <c r="AD1897" s="3">
        <v>0</v>
      </c>
      <c r="AE1897" s="3">
        <v>0</v>
      </c>
      <c r="AF1897" s="3">
        <f>SUM(Table2[[#This Row],[PE 2021 Obligations]],Table2[[#This Row],[ROW 2021 Obligations]],Table2[[#This Row],[Construction 2021 Obligations]],Table2[[#This Row],[Paving 2021 Obligations]])</f>
        <v>0</v>
      </c>
      <c r="AG1897" s="3">
        <v>0</v>
      </c>
      <c r="AH1897" s="3">
        <v>0</v>
      </c>
      <c r="AI1897" s="3">
        <v>0</v>
      </c>
      <c r="AJ1897" s="3">
        <v>0</v>
      </c>
      <c r="AK1897" s="3">
        <v>373306</v>
      </c>
      <c r="AL1897" s="43"/>
    </row>
    <row r="1898" spans="1:38" hidden="1" x14ac:dyDescent="0.25">
      <c r="A1898" s="47">
        <v>126686.45</v>
      </c>
      <c r="B1898" s="48">
        <v>6</v>
      </c>
      <c r="C1898" s="49" t="s">
        <v>73</v>
      </c>
      <c r="D1898" s="50">
        <v>43703</v>
      </c>
      <c r="E1898" s="49" t="s">
        <v>74</v>
      </c>
      <c r="F1898" s="50">
        <v>43857</v>
      </c>
      <c r="G1898" s="49" t="s">
        <v>176</v>
      </c>
      <c r="H1898" s="51" t="s">
        <v>76</v>
      </c>
      <c r="I1898" s="49"/>
      <c r="J1898" s="49"/>
      <c r="K1898" s="49"/>
      <c r="L1898" s="52"/>
      <c r="M1898" s="51" t="s">
        <v>3797</v>
      </c>
      <c r="N1898" s="51"/>
      <c r="O1898" s="49" t="s">
        <v>78</v>
      </c>
      <c r="P1898" s="51" t="s">
        <v>760</v>
      </c>
      <c r="Q1898" s="51"/>
      <c r="R1898" s="111"/>
      <c r="S1898" s="111"/>
      <c r="T1898" s="120"/>
      <c r="U1898" s="53">
        <v>0</v>
      </c>
      <c r="V1898" s="52"/>
      <c r="W1898" s="49"/>
      <c r="X1898" s="52" t="s">
        <v>43</v>
      </c>
      <c r="Y1898" s="49"/>
      <c r="Z1898" s="116" t="s">
        <v>20458</v>
      </c>
      <c r="AA1898" s="51"/>
      <c r="AB1898" s="54">
        <v>0</v>
      </c>
      <c r="AC1898" s="54">
        <v>0</v>
      </c>
      <c r="AD1898" s="54">
        <v>0</v>
      </c>
      <c r="AE1898" s="54">
        <v>0</v>
      </c>
      <c r="AF1898" s="3">
        <f>SUM(Table2[[#This Row],[PE 2021 Obligations]],Table2[[#This Row],[ROW 2021 Obligations]],Table2[[#This Row],[Construction 2021 Obligations]],Table2[[#This Row],[Paving 2021 Obligations]])</f>
        <v>0</v>
      </c>
      <c r="AG1898" s="54">
        <v>0</v>
      </c>
      <c r="AH1898" s="54">
        <v>0</v>
      </c>
      <c r="AI1898" s="54">
        <v>0</v>
      </c>
      <c r="AJ1898" s="54">
        <v>0</v>
      </c>
      <c r="AK1898" s="54">
        <v>614952</v>
      </c>
      <c r="AL1898" s="49"/>
    </row>
    <row r="1899" spans="1:38" hidden="1" x14ac:dyDescent="0.25">
      <c r="A1899" s="13">
        <v>126686.47</v>
      </c>
      <c r="B1899" s="15">
        <v>6</v>
      </c>
      <c r="C1899" s="43" t="s">
        <v>73</v>
      </c>
      <c r="D1899" s="44">
        <v>43703</v>
      </c>
      <c r="E1899" s="43" t="s">
        <v>74</v>
      </c>
      <c r="F1899" s="44">
        <v>43857</v>
      </c>
      <c r="G1899" s="43" t="s">
        <v>176</v>
      </c>
      <c r="H1899" s="45" t="s">
        <v>76</v>
      </c>
      <c r="I1899" s="43"/>
      <c r="J1899" s="43"/>
      <c r="K1899" s="43"/>
      <c r="L1899" s="46"/>
      <c r="M1899" s="45" t="s">
        <v>3798</v>
      </c>
      <c r="N1899" s="45"/>
      <c r="O1899" s="43" t="s">
        <v>78</v>
      </c>
      <c r="P1899" s="45" t="s">
        <v>760</v>
      </c>
      <c r="Q1899" s="45"/>
      <c r="R1899" s="112"/>
      <c r="S1899" s="112"/>
      <c r="T1899" s="59"/>
      <c r="U1899" s="10">
        <v>0</v>
      </c>
      <c r="V1899" s="46"/>
      <c r="W1899" s="43"/>
      <c r="X1899" s="46" t="s">
        <v>43</v>
      </c>
      <c r="Y1899" s="43"/>
      <c r="Z1899" s="111" t="s">
        <v>20458</v>
      </c>
      <c r="AA1899" s="45"/>
      <c r="AB1899" s="3">
        <v>0</v>
      </c>
      <c r="AC1899" s="3">
        <v>0</v>
      </c>
      <c r="AD1899" s="3">
        <v>0</v>
      </c>
      <c r="AE1899" s="3">
        <v>0</v>
      </c>
      <c r="AF1899" s="3">
        <f>SUM(Table2[[#This Row],[PE 2021 Obligations]],Table2[[#This Row],[ROW 2021 Obligations]],Table2[[#This Row],[Construction 2021 Obligations]],Table2[[#This Row],[Paving 2021 Obligations]])</f>
        <v>0</v>
      </c>
      <c r="AG1899" s="3">
        <v>0</v>
      </c>
      <c r="AH1899" s="3">
        <v>0</v>
      </c>
      <c r="AI1899" s="3">
        <v>0</v>
      </c>
      <c r="AJ1899" s="3">
        <v>0</v>
      </c>
      <c r="AK1899" s="3">
        <v>446578</v>
      </c>
      <c r="AL1899" s="43"/>
    </row>
    <row r="1900" spans="1:38" hidden="1" x14ac:dyDescent="0.25">
      <c r="A1900" s="47">
        <v>126686.48</v>
      </c>
      <c r="B1900" s="48">
        <v>6</v>
      </c>
      <c r="C1900" s="49" t="s">
        <v>73</v>
      </c>
      <c r="D1900" s="50">
        <v>43703</v>
      </c>
      <c r="E1900" s="49" t="s">
        <v>74</v>
      </c>
      <c r="F1900" s="50">
        <v>43857</v>
      </c>
      <c r="G1900" s="49" t="s">
        <v>176</v>
      </c>
      <c r="H1900" s="51" t="s">
        <v>76</v>
      </c>
      <c r="I1900" s="49"/>
      <c r="J1900" s="49"/>
      <c r="K1900" s="49"/>
      <c r="L1900" s="52"/>
      <c r="M1900" s="51" t="s">
        <v>3799</v>
      </c>
      <c r="N1900" s="51"/>
      <c r="O1900" s="49" t="s">
        <v>78</v>
      </c>
      <c r="P1900" s="51" t="s">
        <v>760</v>
      </c>
      <c r="Q1900" s="51"/>
      <c r="R1900" s="111"/>
      <c r="S1900" s="111"/>
      <c r="T1900" s="120"/>
      <c r="U1900" s="53">
        <v>0</v>
      </c>
      <c r="V1900" s="52"/>
      <c r="W1900" s="49"/>
      <c r="X1900" s="52" t="s">
        <v>43</v>
      </c>
      <c r="Y1900" s="49"/>
      <c r="Z1900" s="116" t="s">
        <v>20458</v>
      </c>
      <c r="AA1900" s="51"/>
      <c r="AB1900" s="54">
        <v>0</v>
      </c>
      <c r="AC1900" s="54">
        <v>0</v>
      </c>
      <c r="AD1900" s="54">
        <v>0</v>
      </c>
      <c r="AE1900" s="54">
        <v>0</v>
      </c>
      <c r="AF1900" s="3">
        <f>SUM(Table2[[#This Row],[PE 2021 Obligations]],Table2[[#This Row],[ROW 2021 Obligations]],Table2[[#This Row],[Construction 2021 Obligations]],Table2[[#This Row],[Paving 2021 Obligations]])</f>
        <v>0</v>
      </c>
      <c r="AG1900" s="54">
        <v>0</v>
      </c>
      <c r="AH1900" s="54">
        <v>0</v>
      </c>
      <c r="AI1900" s="54">
        <v>0</v>
      </c>
      <c r="AJ1900" s="54">
        <v>0</v>
      </c>
      <c r="AK1900" s="54">
        <v>285178</v>
      </c>
      <c r="AL1900" s="49"/>
    </row>
    <row r="1901" spans="1:38" hidden="1" x14ac:dyDescent="0.25">
      <c r="A1901" s="13">
        <v>126686.49</v>
      </c>
      <c r="B1901" s="15">
        <v>6</v>
      </c>
      <c r="C1901" s="43" t="s">
        <v>73</v>
      </c>
      <c r="D1901" s="44">
        <v>43703</v>
      </c>
      <c r="E1901" s="43" t="s">
        <v>74</v>
      </c>
      <c r="F1901" s="44">
        <v>43857</v>
      </c>
      <c r="G1901" s="43" t="s">
        <v>176</v>
      </c>
      <c r="H1901" s="45" t="s">
        <v>76</v>
      </c>
      <c r="I1901" s="43"/>
      <c r="J1901" s="43"/>
      <c r="K1901" s="43"/>
      <c r="L1901" s="46"/>
      <c r="M1901" s="45" t="s">
        <v>3800</v>
      </c>
      <c r="N1901" s="45"/>
      <c r="O1901" s="43" t="s">
        <v>78</v>
      </c>
      <c r="P1901" s="45" t="s">
        <v>760</v>
      </c>
      <c r="Q1901" s="45"/>
      <c r="R1901" s="112"/>
      <c r="S1901" s="112"/>
      <c r="T1901" s="59"/>
      <c r="U1901" s="10">
        <v>0</v>
      </c>
      <c r="V1901" s="46"/>
      <c r="W1901" s="43"/>
      <c r="X1901" s="46" t="s">
        <v>43</v>
      </c>
      <c r="Y1901" s="43"/>
      <c r="Z1901" s="111" t="s">
        <v>20458</v>
      </c>
      <c r="AA1901" s="45"/>
      <c r="AB1901" s="3">
        <v>0</v>
      </c>
      <c r="AC1901" s="3">
        <v>0</v>
      </c>
      <c r="AD1901" s="3">
        <v>0</v>
      </c>
      <c r="AE1901" s="3">
        <v>0</v>
      </c>
      <c r="AF1901" s="3">
        <f>SUM(Table2[[#This Row],[PE 2021 Obligations]],Table2[[#This Row],[ROW 2021 Obligations]],Table2[[#This Row],[Construction 2021 Obligations]],Table2[[#This Row],[Paving 2021 Obligations]])</f>
        <v>0</v>
      </c>
      <c r="AG1901" s="3">
        <v>0</v>
      </c>
      <c r="AH1901" s="3">
        <v>0</v>
      </c>
      <c r="AI1901" s="3">
        <v>0</v>
      </c>
      <c r="AJ1901" s="3">
        <v>0</v>
      </c>
      <c r="AK1901" s="3">
        <v>451750</v>
      </c>
      <c r="AL1901" s="43"/>
    </row>
    <row r="1902" spans="1:38" hidden="1" x14ac:dyDescent="0.25">
      <c r="A1902" s="47">
        <v>126686.52</v>
      </c>
      <c r="B1902" s="48">
        <v>6</v>
      </c>
      <c r="C1902" s="49" t="s">
        <v>73</v>
      </c>
      <c r="D1902" s="50">
        <v>43741</v>
      </c>
      <c r="E1902" s="49" t="s">
        <v>74</v>
      </c>
      <c r="F1902" s="50">
        <v>43859</v>
      </c>
      <c r="G1902" s="49" t="s">
        <v>176</v>
      </c>
      <c r="H1902" s="51" t="s">
        <v>76</v>
      </c>
      <c r="I1902" s="49"/>
      <c r="J1902" s="49"/>
      <c r="K1902" s="49"/>
      <c r="L1902" s="52"/>
      <c r="M1902" s="51" t="s">
        <v>3801</v>
      </c>
      <c r="N1902" s="51"/>
      <c r="O1902" s="49" t="s">
        <v>78</v>
      </c>
      <c r="P1902" s="51" t="s">
        <v>760</v>
      </c>
      <c r="Q1902" s="51"/>
      <c r="R1902" s="111"/>
      <c r="S1902" s="111"/>
      <c r="T1902" s="120"/>
      <c r="U1902" s="53">
        <v>0</v>
      </c>
      <c r="V1902" s="52"/>
      <c r="W1902" s="49"/>
      <c r="X1902" s="52" t="s">
        <v>43</v>
      </c>
      <c r="Y1902" s="49"/>
      <c r="Z1902" s="111" t="s">
        <v>20458</v>
      </c>
      <c r="AA1902" s="51"/>
      <c r="AB1902" s="54">
        <v>0</v>
      </c>
      <c r="AC1902" s="54">
        <v>0</v>
      </c>
      <c r="AD1902" s="54">
        <v>0</v>
      </c>
      <c r="AE1902" s="54">
        <v>0</v>
      </c>
      <c r="AF1902" s="3">
        <f>SUM(Table2[[#This Row],[PE 2021 Obligations]],Table2[[#This Row],[ROW 2021 Obligations]],Table2[[#This Row],[Construction 2021 Obligations]],Table2[[#This Row],[Paving 2021 Obligations]])</f>
        <v>0</v>
      </c>
      <c r="AG1902" s="54">
        <v>0</v>
      </c>
      <c r="AH1902" s="54">
        <v>0</v>
      </c>
      <c r="AI1902" s="54">
        <v>0</v>
      </c>
      <c r="AJ1902" s="54">
        <v>0</v>
      </c>
      <c r="AK1902" s="54">
        <v>921000</v>
      </c>
      <c r="AL1902" s="49"/>
    </row>
    <row r="1903" spans="1:38" hidden="1" x14ac:dyDescent="0.25">
      <c r="A1903" s="13">
        <v>126686.53</v>
      </c>
      <c r="B1903" s="15">
        <v>6</v>
      </c>
      <c r="C1903" s="43" t="s">
        <v>73</v>
      </c>
      <c r="D1903" s="44">
        <v>43741</v>
      </c>
      <c r="E1903" s="43" t="s">
        <v>74</v>
      </c>
      <c r="F1903" s="44">
        <v>43859</v>
      </c>
      <c r="G1903" s="43" t="s">
        <v>176</v>
      </c>
      <c r="H1903" s="45" t="s">
        <v>76</v>
      </c>
      <c r="I1903" s="43"/>
      <c r="J1903" s="43"/>
      <c r="K1903" s="43"/>
      <c r="L1903" s="46"/>
      <c r="M1903" s="45" t="s">
        <v>3802</v>
      </c>
      <c r="N1903" s="45"/>
      <c r="O1903" s="43" t="s">
        <v>78</v>
      </c>
      <c r="P1903" s="45" t="s">
        <v>760</v>
      </c>
      <c r="Q1903" s="45"/>
      <c r="R1903" s="112"/>
      <c r="S1903" s="112"/>
      <c r="T1903" s="59"/>
      <c r="U1903" s="10">
        <v>0</v>
      </c>
      <c r="V1903" s="46"/>
      <c r="W1903" s="43"/>
      <c r="X1903" s="46" t="s">
        <v>43</v>
      </c>
      <c r="Y1903" s="43"/>
      <c r="Z1903" s="111" t="s">
        <v>20458</v>
      </c>
      <c r="AA1903" s="45"/>
      <c r="AB1903" s="3">
        <v>0</v>
      </c>
      <c r="AC1903" s="3">
        <v>0</v>
      </c>
      <c r="AD1903" s="3">
        <v>0</v>
      </c>
      <c r="AE1903" s="3">
        <v>0</v>
      </c>
      <c r="AF1903" s="3">
        <f>SUM(Table2[[#This Row],[PE 2021 Obligations]],Table2[[#This Row],[ROW 2021 Obligations]],Table2[[#This Row],[Construction 2021 Obligations]],Table2[[#This Row],[Paving 2021 Obligations]])</f>
        <v>0</v>
      </c>
      <c r="AG1903" s="3">
        <v>0</v>
      </c>
      <c r="AH1903" s="3">
        <v>0</v>
      </c>
      <c r="AI1903" s="3">
        <v>0</v>
      </c>
      <c r="AJ1903" s="3">
        <v>0</v>
      </c>
      <c r="AK1903" s="3">
        <v>710000</v>
      </c>
      <c r="AL1903" s="43"/>
    </row>
    <row r="1904" spans="1:38" hidden="1" x14ac:dyDescent="0.25">
      <c r="A1904" s="47">
        <v>126686.54</v>
      </c>
      <c r="B1904" s="48">
        <v>6</v>
      </c>
      <c r="C1904" s="49" t="s">
        <v>73</v>
      </c>
      <c r="D1904" s="50">
        <v>43742</v>
      </c>
      <c r="E1904" s="49" t="s">
        <v>74</v>
      </c>
      <c r="F1904" s="50">
        <v>43742</v>
      </c>
      <c r="G1904" s="49" t="s">
        <v>74</v>
      </c>
      <c r="H1904" s="51" t="s">
        <v>76</v>
      </c>
      <c r="I1904" s="49"/>
      <c r="J1904" s="49"/>
      <c r="K1904" s="49"/>
      <c r="L1904" s="52"/>
      <c r="M1904" s="51" t="s">
        <v>3803</v>
      </c>
      <c r="N1904" s="51"/>
      <c r="O1904" s="49" t="s">
        <v>78</v>
      </c>
      <c r="P1904" s="51" t="s">
        <v>760</v>
      </c>
      <c r="Q1904" s="51"/>
      <c r="R1904" s="111"/>
      <c r="S1904" s="111"/>
      <c r="T1904" s="120"/>
      <c r="U1904" s="53">
        <v>0</v>
      </c>
      <c r="V1904" s="52"/>
      <c r="W1904" s="49"/>
      <c r="X1904" s="52" t="s">
        <v>43</v>
      </c>
      <c r="Y1904" s="49"/>
      <c r="Z1904" s="111" t="s">
        <v>20458</v>
      </c>
      <c r="AA1904" s="51"/>
      <c r="AB1904" s="54">
        <v>0</v>
      </c>
      <c r="AC1904" s="54">
        <v>0</v>
      </c>
      <c r="AD1904" s="54">
        <v>0</v>
      </c>
      <c r="AE1904" s="54">
        <v>0</v>
      </c>
      <c r="AF1904" s="3">
        <f>SUM(Table2[[#This Row],[PE 2021 Obligations]],Table2[[#This Row],[ROW 2021 Obligations]],Table2[[#This Row],[Construction 2021 Obligations]],Table2[[#This Row],[Paving 2021 Obligations]])</f>
        <v>0</v>
      </c>
      <c r="AG1904" s="54">
        <v>0</v>
      </c>
      <c r="AH1904" s="54">
        <v>0</v>
      </c>
      <c r="AI1904" s="54">
        <v>0</v>
      </c>
      <c r="AJ1904" s="54">
        <v>0</v>
      </c>
      <c r="AK1904" s="54">
        <v>60000</v>
      </c>
      <c r="AL1904" s="49"/>
    </row>
    <row r="1905" spans="1:38" hidden="1" x14ac:dyDescent="0.25">
      <c r="A1905" s="13">
        <v>126686.55</v>
      </c>
      <c r="B1905" s="15">
        <v>6</v>
      </c>
      <c r="C1905" s="43" t="s">
        <v>73</v>
      </c>
      <c r="D1905" s="44">
        <v>43742</v>
      </c>
      <c r="E1905" s="43" t="s">
        <v>74</v>
      </c>
      <c r="F1905" s="44">
        <v>43859</v>
      </c>
      <c r="G1905" s="43" t="s">
        <v>176</v>
      </c>
      <c r="H1905" s="45" t="s">
        <v>76</v>
      </c>
      <c r="I1905" s="43"/>
      <c r="J1905" s="43"/>
      <c r="K1905" s="43"/>
      <c r="L1905" s="46"/>
      <c r="M1905" s="45" t="s">
        <v>3804</v>
      </c>
      <c r="N1905" s="45"/>
      <c r="O1905" s="43" t="s">
        <v>78</v>
      </c>
      <c r="P1905" s="45" t="s">
        <v>760</v>
      </c>
      <c r="Q1905" s="45"/>
      <c r="R1905" s="112"/>
      <c r="S1905" s="112"/>
      <c r="T1905" s="59"/>
      <c r="U1905" s="10">
        <v>0</v>
      </c>
      <c r="V1905" s="46"/>
      <c r="W1905" s="43"/>
      <c r="X1905" s="46" t="s">
        <v>43</v>
      </c>
      <c r="Y1905" s="43"/>
      <c r="Z1905" s="111" t="s">
        <v>20458</v>
      </c>
      <c r="AA1905" s="45"/>
      <c r="AB1905" s="3">
        <v>0</v>
      </c>
      <c r="AC1905" s="3">
        <v>0</v>
      </c>
      <c r="AD1905" s="3">
        <v>0</v>
      </c>
      <c r="AE1905" s="3">
        <v>0</v>
      </c>
      <c r="AF1905" s="3">
        <f>SUM(Table2[[#This Row],[PE 2021 Obligations]],Table2[[#This Row],[ROW 2021 Obligations]],Table2[[#This Row],[Construction 2021 Obligations]],Table2[[#This Row],[Paving 2021 Obligations]])</f>
        <v>0</v>
      </c>
      <c r="AG1905" s="3">
        <v>0</v>
      </c>
      <c r="AH1905" s="3">
        <v>0</v>
      </c>
      <c r="AI1905" s="3">
        <v>0</v>
      </c>
      <c r="AJ1905" s="3">
        <v>0</v>
      </c>
      <c r="AK1905" s="3">
        <v>100000</v>
      </c>
      <c r="AL1905" s="43"/>
    </row>
    <row r="1906" spans="1:38" hidden="1" x14ac:dyDescent="0.25">
      <c r="A1906" s="47">
        <v>126686.58</v>
      </c>
      <c r="B1906" s="48">
        <v>6</v>
      </c>
      <c r="C1906" s="49" t="s">
        <v>73</v>
      </c>
      <c r="D1906" s="50">
        <v>43742</v>
      </c>
      <c r="E1906" s="49" t="s">
        <v>74</v>
      </c>
      <c r="F1906" s="50">
        <v>43742</v>
      </c>
      <c r="G1906" s="49" t="s">
        <v>74</v>
      </c>
      <c r="H1906" s="51" t="s">
        <v>76</v>
      </c>
      <c r="I1906" s="49"/>
      <c r="J1906" s="49"/>
      <c r="K1906" s="49"/>
      <c r="L1906" s="52"/>
      <c r="M1906" s="51" t="s">
        <v>3805</v>
      </c>
      <c r="N1906" s="51"/>
      <c r="O1906" s="49" t="s">
        <v>78</v>
      </c>
      <c r="P1906" s="51" t="s">
        <v>760</v>
      </c>
      <c r="Q1906" s="51"/>
      <c r="R1906" s="111"/>
      <c r="S1906" s="111"/>
      <c r="T1906" s="120"/>
      <c r="U1906" s="53">
        <v>0</v>
      </c>
      <c r="V1906" s="52"/>
      <c r="W1906" s="49"/>
      <c r="X1906" s="52" t="s">
        <v>43</v>
      </c>
      <c r="Y1906" s="49"/>
      <c r="Z1906" s="111" t="s">
        <v>20458</v>
      </c>
      <c r="AA1906" s="51"/>
      <c r="AB1906" s="54">
        <v>0</v>
      </c>
      <c r="AC1906" s="54">
        <v>0</v>
      </c>
      <c r="AD1906" s="54">
        <v>0</v>
      </c>
      <c r="AE1906" s="54">
        <v>0</v>
      </c>
      <c r="AF1906" s="3">
        <f>SUM(Table2[[#This Row],[PE 2021 Obligations]],Table2[[#This Row],[ROW 2021 Obligations]],Table2[[#This Row],[Construction 2021 Obligations]],Table2[[#This Row],[Paving 2021 Obligations]])</f>
        <v>0</v>
      </c>
      <c r="AG1906" s="54">
        <v>0</v>
      </c>
      <c r="AH1906" s="54">
        <v>0</v>
      </c>
      <c r="AI1906" s="54">
        <v>0</v>
      </c>
      <c r="AJ1906" s="54">
        <v>0</v>
      </c>
      <c r="AK1906" s="54">
        <v>790000</v>
      </c>
      <c r="AL1906" s="49"/>
    </row>
    <row r="1907" spans="1:38" hidden="1" x14ac:dyDescent="0.25">
      <c r="A1907" s="13">
        <v>126686.59</v>
      </c>
      <c r="B1907" s="15">
        <v>6</v>
      </c>
      <c r="C1907" s="43" t="s">
        <v>73</v>
      </c>
      <c r="D1907" s="44">
        <v>43742</v>
      </c>
      <c r="E1907" s="43" t="s">
        <v>74</v>
      </c>
      <c r="F1907" s="44">
        <v>43742</v>
      </c>
      <c r="G1907" s="43" t="s">
        <v>74</v>
      </c>
      <c r="H1907" s="45" t="s">
        <v>76</v>
      </c>
      <c r="I1907" s="43"/>
      <c r="J1907" s="43"/>
      <c r="K1907" s="43"/>
      <c r="L1907" s="46"/>
      <c r="M1907" s="45" t="s">
        <v>3806</v>
      </c>
      <c r="N1907" s="45"/>
      <c r="O1907" s="43" t="s">
        <v>78</v>
      </c>
      <c r="P1907" s="45" t="s">
        <v>760</v>
      </c>
      <c r="Q1907" s="45"/>
      <c r="R1907" s="112"/>
      <c r="S1907" s="112"/>
      <c r="T1907" s="59"/>
      <c r="U1907" s="10">
        <v>0</v>
      </c>
      <c r="V1907" s="46"/>
      <c r="W1907" s="43"/>
      <c r="X1907" s="46" t="s">
        <v>43</v>
      </c>
      <c r="Y1907" s="43"/>
      <c r="Z1907" s="111" t="s">
        <v>20458</v>
      </c>
      <c r="AA1907" s="45"/>
      <c r="AB1907" s="3">
        <v>0</v>
      </c>
      <c r="AC1907" s="3">
        <v>0</v>
      </c>
      <c r="AD1907" s="3">
        <v>0</v>
      </c>
      <c r="AE1907" s="3">
        <v>0</v>
      </c>
      <c r="AF1907" s="3">
        <f>SUM(Table2[[#This Row],[PE 2021 Obligations]],Table2[[#This Row],[ROW 2021 Obligations]],Table2[[#This Row],[Construction 2021 Obligations]],Table2[[#This Row],[Paving 2021 Obligations]])</f>
        <v>0</v>
      </c>
      <c r="AG1907" s="3">
        <v>0</v>
      </c>
      <c r="AH1907" s="3">
        <v>0</v>
      </c>
      <c r="AI1907" s="3">
        <v>0</v>
      </c>
      <c r="AJ1907" s="3">
        <v>0</v>
      </c>
      <c r="AK1907" s="3">
        <v>820000</v>
      </c>
      <c r="AL1907" s="43"/>
    </row>
    <row r="1908" spans="1:38" hidden="1" x14ac:dyDescent="0.25">
      <c r="A1908" s="47">
        <v>126686.6</v>
      </c>
      <c r="B1908" s="48">
        <v>6</v>
      </c>
      <c r="C1908" s="49" t="s">
        <v>73</v>
      </c>
      <c r="D1908" s="50">
        <v>43742</v>
      </c>
      <c r="E1908" s="49" t="s">
        <v>74</v>
      </c>
      <c r="F1908" s="50">
        <v>43860</v>
      </c>
      <c r="G1908" s="49" t="s">
        <v>176</v>
      </c>
      <c r="H1908" s="51" t="s">
        <v>76</v>
      </c>
      <c r="I1908" s="49"/>
      <c r="J1908" s="49"/>
      <c r="K1908" s="49"/>
      <c r="L1908" s="52"/>
      <c r="M1908" s="51" t="s">
        <v>3807</v>
      </c>
      <c r="N1908" s="51"/>
      <c r="O1908" s="49" t="s">
        <v>78</v>
      </c>
      <c r="P1908" s="51" t="s">
        <v>760</v>
      </c>
      <c r="Q1908" s="51"/>
      <c r="R1908" s="111"/>
      <c r="S1908" s="111"/>
      <c r="T1908" s="120"/>
      <c r="U1908" s="53">
        <v>0</v>
      </c>
      <c r="V1908" s="52"/>
      <c r="W1908" s="49"/>
      <c r="X1908" s="52" t="s">
        <v>43</v>
      </c>
      <c r="Y1908" s="49"/>
      <c r="Z1908" s="111" t="s">
        <v>20458</v>
      </c>
      <c r="AA1908" s="51"/>
      <c r="AB1908" s="54">
        <v>0</v>
      </c>
      <c r="AC1908" s="54">
        <v>0</v>
      </c>
      <c r="AD1908" s="54">
        <v>0</v>
      </c>
      <c r="AE1908" s="54">
        <v>0</v>
      </c>
      <c r="AF1908" s="3">
        <f>SUM(Table2[[#This Row],[PE 2021 Obligations]],Table2[[#This Row],[ROW 2021 Obligations]],Table2[[#This Row],[Construction 2021 Obligations]],Table2[[#This Row],[Paving 2021 Obligations]])</f>
        <v>0</v>
      </c>
      <c r="AG1908" s="54">
        <v>0</v>
      </c>
      <c r="AH1908" s="54">
        <v>0</v>
      </c>
      <c r="AI1908" s="54">
        <v>0</v>
      </c>
      <c r="AJ1908" s="54">
        <v>0</v>
      </c>
      <c r="AK1908" s="54">
        <v>2530000</v>
      </c>
      <c r="AL1908" s="49"/>
    </row>
    <row r="1909" spans="1:38" hidden="1" x14ac:dyDescent="0.25">
      <c r="A1909" s="13">
        <v>126686.61</v>
      </c>
      <c r="B1909" s="15">
        <v>6</v>
      </c>
      <c r="C1909" s="43" t="s">
        <v>73</v>
      </c>
      <c r="D1909" s="44">
        <v>43742</v>
      </c>
      <c r="E1909" s="43" t="s">
        <v>74</v>
      </c>
      <c r="F1909" s="44">
        <v>43742</v>
      </c>
      <c r="G1909" s="43" t="s">
        <v>74</v>
      </c>
      <c r="H1909" s="45" t="s">
        <v>76</v>
      </c>
      <c r="I1909" s="43"/>
      <c r="J1909" s="43"/>
      <c r="K1909" s="43"/>
      <c r="L1909" s="46"/>
      <c r="M1909" s="45" t="s">
        <v>3808</v>
      </c>
      <c r="N1909" s="45"/>
      <c r="O1909" s="43" t="s">
        <v>78</v>
      </c>
      <c r="P1909" s="45" t="s">
        <v>760</v>
      </c>
      <c r="Q1909" s="45"/>
      <c r="R1909" s="112"/>
      <c r="S1909" s="112"/>
      <c r="T1909" s="59"/>
      <c r="U1909" s="10">
        <v>0</v>
      </c>
      <c r="V1909" s="46"/>
      <c r="W1909" s="43"/>
      <c r="X1909" s="46" t="s">
        <v>43</v>
      </c>
      <c r="Y1909" s="43"/>
      <c r="Z1909" s="111" t="s">
        <v>20458</v>
      </c>
      <c r="AA1909" s="45"/>
      <c r="AB1909" s="3">
        <v>0</v>
      </c>
      <c r="AC1909" s="3">
        <v>0</v>
      </c>
      <c r="AD1909" s="3">
        <v>0</v>
      </c>
      <c r="AE1909" s="3">
        <v>0</v>
      </c>
      <c r="AF1909" s="3">
        <f>SUM(Table2[[#This Row],[PE 2021 Obligations]],Table2[[#This Row],[ROW 2021 Obligations]],Table2[[#This Row],[Construction 2021 Obligations]],Table2[[#This Row],[Paving 2021 Obligations]])</f>
        <v>0</v>
      </c>
      <c r="AG1909" s="3">
        <v>0</v>
      </c>
      <c r="AH1909" s="3">
        <v>0</v>
      </c>
      <c r="AI1909" s="3">
        <v>0</v>
      </c>
      <c r="AJ1909" s="3">
        <v>0</v>
      </c>
      <c r="AK1909" s="3">
        <v>1300000</v>
      </c>
      <c r="AL1909" s="43"/>
    </row>
    <row r="1910" spans="1:38" ht="30" hidden="1" x14ac:dyDescent="0.25">
      <c r="A1910" s="47">
        <v>126686.62</v>
      </c>
      <c r="B1910" s="48">
        <v>6</v>
      </c>
      <c r="C1910" s="49" t="s">
        <v>73</v>
      </c>
      <c r="D1910" s="50">
        <v>43745</v>
      </c>
      <c r="E1910" s="49" t="s">
        <v>74</v>
      </c>
      <c r="F1910" s="50">
        <v>43872</v>
      </c>
      <c r="G1910" s="49" t="s">
        <v>142</v>
      </c>
      <c r="H1910" s="51" t="s">
        <v>76</v>
      </c>
      <c r="I1910" s="49"/>
      <c r="J1910" s="49"/>
      <c r="K1910" s="49"/>
      <c r="L1910" s="52"/>
      <c r="M1910" s="51" t="s">
        <v>3809</v>
      </c>
      <c r="N1910" s="51"/>
      <c r="O1910" s="49" t="s">
        <v>78</v>
      </c>
      <c r="P1910" s="51" t="s">
        <v>760</v>
      </c>
      <c r="Q1910" s="51"/>
      <c r="R1910" s="111"/>
      <c r="S1910" s="111"/>
      <c r="T1910" s="120"/>
      <c r="U1910" s="53">
        <v>0</v>
      </c>
      <c r="V1910" s="52"/>
      <c r="W1910" s="49"/>
      <c r="X1910" s="52" t="s">
        <v>43</v>
      </c>
      <c r="Y1910" s="49"/>
      <c r="Z1910" s="111" t="s">
        <v>20458</v>
      </c>
      <c r="AA1910" s="51"/>
      <c r="AB1910" s="54">
        <v>0</v>
      </c>
      <c r="AC1910" s="54">
        <v>0</v>
      </c>
      <c r="AD1910" s="54">
        <v>0</v>
      </c>
      <c r="AE1910" s="54">
        <v>0</v>
      </c>
      <c r="AF1910" s="3">
        <f>SUM(Table2[[#This Row],[PE 2021 Obligations]],Table2[[#This Row],[ROW 2021 Obligations]],Table2[[#This Row],[Construction 2021 Obligations]],Table2[[#This Row],[Paving 2021 Obligations]])</f>
        <v>0</v>
      </c>
      <c r="AG1910" s="54">
        <v>0</v>
      </c>
      <c r="AH1910" s="54">
        <v>0</v>
      </c>
      <c r="AI1910" s="54">
        <v>0</v>
      </c>
      <c r="AJ1910" s="54">
        <v>0</v>
      </c>
      <c r="AK1910" s="54">
        <v>3200000</v>
      </c>
      <c r="AL1910" s="49"/>
    </row>
    <row r="1911" spans="1:38" hidden="1" x14ac:dyDescent="0.25">
      <c r="A1911" s="13">
        <v>126686.63</v>
      </c>
      <c r="B1911" s="15">
        <v>6</v>
      </c>
      <c r="C1911" s="43" t="s">
        <v>73</v>
      </c>
      <c r="D1911" s="44">
        <v>43745</v>
      </c>
      <c r="E1911" s="43" t="s">
        <v>74</v>
      </c>
      <c r="F1911" s="44">
        <v>43745</v>
      </c>
      <c r="G1911" s="43" t="s">
        <v>74</v>
      </c>
      <c r="H1911" s="45" t="s">
        <v>76</v>
      </c>
      <c r="I1911" s="43"/>
      <c r="J1911" s="43"/>
      <c r="K1911" s="43"/>
      <c r="L1911" s="46"/>
      <c r="M1911" s="45" t="s">
        <v>3810</v>
      </c>
      <c r="N1911" s="45"/>
      <c r="O1911" s="43" t="s">
        <v>78</v>
      </c>
      <c r="P1911" s="45" t="s">
        <v>760</v>
      </c>
      <c r="Q1911" s="45"/>
      <c r="R1911" s="112"/>
      <c r="S1911" s="112"/>
      <c r="T1911" s="59"/>
      <c r="U1911" s="10">
        <v>0</v>
      </c>
      <c r="V1911" s="46"/>
      <c r="W1911" s="43"/>
      <c r="X1911" s="46" t="s">
        <v>43</v>
      </c>
      <c r="Y1911" s="43"/>
      <c r="Z1911" s="111" t="s">
        <v>20458</v>
      </c>
      <c r="AA1911" s="45"/>
      <c r="AB1911" s="3">
        <v>0</v>
      </c>
      <c r="AC1911" s="3">
        <v>0</v>
      </c>
      <c r="AD1911" s="3">
        <v>0</v>
      </c>
      <c r="AE1911" s="3">
        <v>0</v>
      </c>
      <c r="AF1911" s="3">
        <f>SUM(Table2[[#This Row],[PE 2021 Obligations]],Table2[[#This Row],[ROW 2021 Obligations]],Table2[[#This Row],[Construction 2021 Obligations]],Table2[[#This Row],[Paving 2021 Obligations]])</f>
        <v>0</v>
      </c>
      <c r="AG1911" s="3">
        <v>0</v>
      </c>
      <c r="AH1911" s="3">
        <v>0</v>
      </c>
      <c r="AI1911" s="3">
        <v>0</v>
      </c>
      <c r="AJ1911" s="3">
        <v>0</v>
      </c>
      <c r="AK1911" s="3">
        <v>1860000</v>
      </c>
      <c r="AL1911" s="43"/>
    </row>
    <row r="1912" spans="1:38" hidden="1" x14ac:dyDescent="0.25">
      <c r="A1912" s="47">
        <v>126686.64</v>
      </c>
      <c r="B1912" s="48">
        <v>6</v>
      </c>
      <c r="C1912" s="49" t="s">
        <v>73</v>
      </c>
      <c r="D1912" s="50">
        <v>43745</v>
      </c>
      <c r="E1912" s="49" t="s">
        <v>74</v>
      </c>
      <c r="F1912" s="50">
        <v>43861</v>
      </c>
      <c r="G1912" s="49" t="s">
        <v>176</v>
      </c>
      <c r="H1912" s="51" t="s">
        <v>76</v>
      </c>
      <c r="I1912" s="49"/>
      <c r="J1912" s="49"/>
      <c r="K1912" s="49"/>
      <c r="L1912" s="52"/>
      <c r="M1912" s="51" t="s">
        <v>3811</v>
      </c>
      <c r="N1912" s="51"/>
      <c r="O1912" s="49" t="s">
        <v>78</v>
      </c>
      <c r="P1912" s="51" t="s">
        <v>760</v>
      </c>
      <c r="Q1912" s="51"/>
      <c r="R1912" s="111"/>
      <c r="S1912" s="111"/>
      <c r="T1912" s="120"/>
      <c r="U1912" s="53">
        <v>0</v>
      </c>
      <c r="V1912" s="52"/>
      <c r="W1912" s="49"/>
      <c r="X1912" s="52" t="s">
        <v>43</v>
      </c>
      <c r="Y1912" s="49"/>
      <c r="Z1912" s="111" t="s">
        <v>20458</v>
      </c>
      <c r="AA1912" s="51"/>
      <c r="AB1912" s="54">
        <v>0</v>
      </c>
      <c r="AC1912" s="54">
        <v>0</v>
      </c>
      <c r="AD1912" s="54">
        <v>0</v>
      </c>
      <c r="AE1912" s="54">
        <v>0</v>
      </c>
      <c r="AF1912" s="3">
        <f>SUM(Table2[[#This Row],[PE 2021 Obligations]],Table2[[#This Row],[ROW 2021 Obligations]],Table2[[#This Row],[Construction 2021 Obligations]],Table2[[#This Row],[Paving 2021 Obligations]])</f>
        <v>0</v>
      </c>
      <c r="AG1912" s="54">
        <v>0</v>
      </c>
      <c r="AH1912" s="54">
        <v>0</v>
      </c>
      <c r="AI1912" s="54">
        <v>0</v>
      </c>
      <c r="AJ1912" s="54">
        <v>0</v>
      </c>
      <c r="AK1912" s="54">
        <v>1015000</v>
      </c>
      <c r="AL1912" s="49"/>
    </row>
    <row r="1913" spans="1:38" hidden="1" x14ac:dyDescent="0.25">
      <c r="A1913" s="13">
        <v>126686.65</v>
      </c>
      <c r="B1913" s="15">
        <v>6</v>
      </c>
      <c r="C1913" s="43" t="s">
        <v>73</v>
      </c>
      <c r="D1913" s="44">
        <v>43745</v>
      </c>
      <c r="E1913" s="43" t="s">
        <v>74</v>
      </c>
      <c r="F1913" s="44">
        <v>43861</v>
      </c>
      <c r="G1913" s="43" t="s">
        <v>176</v>
      </c>
      <c r="H1913" s="45" t="s">
        <v>76</v>
      </c>
      <c r="I1913" s="43"/>
      <c r="J1913" s="43"/>
      <c r="K1913" s="43"/>
      <c r="L1913" s="46"/>
      <c r="M1913" s="45" t="s">
        <v>3812</v>
      </c>
      <c r="N1913" s="45"/>
      <c r="O1913" s="43" t="s">
        <v>78</v>
      </c>
      <c r="P1913" s="45" t="s">
        <v>760</v>
      </c>
      <c r="Q1913" s="45"/>
      <c r="R1913" s="112"/>
      <c r="S1913" s="112"/>
      <c r="T1913" s="59"/>
      <c r="U1913" s="10">
        <v>0</v>
      </c>
      <c r="V1913" s="46"/>
      <c r="W1913" s="43"/>
      <c r="X1913" s="46" t="s">
        <v>43</v>
      </c>
      <c r="Y1913" s="43"/>
      <c r="Z1913" s="111" t="s">
        <v>20458</v>
      </c>
      <c r="AA1913" s="45"/>
      <c r="AB1913" s="3">
        <v>0</v>
      </c>
      <c r="AC1913" s="3">
        <v>0</v>
      </c>
      <c r="AD1913" s="3">
        <v>0</v>
      </c>
      <c r="AE1913" s="3">
        <v>0</v>
      </c>
      <c r="AF1913" s="3">
        <f>SUM(Table2[[#This Row],[PE 2021 Obligations]],Table2[[#This Row],[ROW 2021 Obligations]],Table2[[#This Row],[Construction 2021 Obligations]],Table2[[#This Row],[Paving 2021 Obligations]])</f>
        <v>0</v>
      </c>
      <c r="AG1913" s="3">
        <v>0</v>
      </c>
      <c r="AH1913" s="3">
        <v>0</v>
      </c>
      <c r="AI1913" s="3">
        <v>0</v>
      </c>
      <c r="AJ1913" s="3">
        <v>0</v>
      </c>
      <c r="AK1913" s="3">
        <v>1320000</v>
      </c>
      <c r="AL1913" s="43"/>
    </row>
    <row r="1914" spans="1:38" hidden="1" x14ac:dyDescent="0.25">
      <c r="A1914" s="47">
        <v>126686.66</v>
      </c>
      <c r="B1914" s="48">
        <v>6</v>
      </c>
      <c r="C1914" s="49" t="s">
        <v>73</v>
      </c>
      <c r="D1914" s="50">
        <v>43745</v>
      </c>
      <c r="E1914" s="49" t="s">
        <v>74</v>
      </c>
      <c r="F1914" s="50">
        <v>43861</v>
      </c>
      <c r="G1914" s="49" t="s">
        <v>176</v>
      </c>
      <c r="H1914" s="51" t="s">
        <v>76</v>
      </c>
      <c r="I1914" s="49"/>
      <c r="J1914" s="49"/>
      <c r="K1914" s="49"/>
      <c r="L1914" s="52"/>
      <c r="M1914" s="51" t="s">
        <v>3813</v>
      </c>
      <c r="N1914" s="51"/>
      <c r="O1914" s="49" t="s">
        <v>78</v>
      </c>
      <c r="P1914" s="51" t="s">
        <v>760</v>
      </c>
      <c r="Q1914" s="51"/>
      <c r="R1914" s="111"/>
      <c r="S1914" s="111"/>
      <c r="T1914" s="120"/>
      <c r="U1914" s="53">
        <v>0</v>
      </c>
      <c r="V1914" s="52"/>
      <c r="W1914" s="49"/>
      <c r="X1914" s="52" t="s">
        <v>43</v>
      </c>
      <c r="Y1914" s="49"/>
      <c r="Z1914" s="111" t="s">
        <v>20458</v>
      </c>
      <c r="AA1914" s="51"/>
      <c r="AB1914" s="54">
        <v>0</v>
      </c>
      <c r="AC1914" s="54">
        <v>0</v>
      </c>
      <c r="AD1914" s="54">
        <v>0</v>
      </c>
      <c r="AE1914" s="54">
        <v>0</v>
      </c>
      <c r="AF1914" s="3">
        <f>SUM(Table2[[#This Row],[PE 2021 Obligations]],Table2[[#This Row],[ROW 2021 Obligations]],Table2[[#This Row],[Construction 2021 Obligations]],Table2[[#This Row],[Paving 2021 Obligations]])</f>
        <v>0</v>
      </c>
      <c r="AG1914" s="54">
        <v>0</v>
      </c>
      <c r="AH1914" s="54">
        <v>0</v>
      </c>
      <c r="AI1914" s="54">
        <v>0</v>
      </c>
      <c r="AJ1914" s="54">
        <v>0</v>
      </c>
      <c r="AK1914" s="54">
        <v>910000</v>
      </c>
      <c r="AL1914" s="49"/>
    </row>
    <row r="1915" spans="1:38" hidden="1" x14ac:dyDescent="0.25">
      <c r="A1915" s="13">
        <v>126686.67</v>
      </c>
      <c r="B1915" s="15">
        <v>6</v>
      </c>
      <c r="C1915" s="43" t="s">
        <v>73</v>
      </c>
      <c r="D1915" s="44">
        <v>43745</v>
      </c>
      <c r="E1915" s="43" t="s">
        <v>74</v>
      </c>
      <c r="F1915" s="44">
        <v>43983</v>
      </c>
      <c r="G1915" s="43" t="s">
        <v>81</v>
      </c>
      <c r="H1915" s="45" t="s">
        <v>76</v>
      </c>
      <c r="I1915" s="43"/>
      <c r="J1915" s="43"/>
      <c r="K1915" s="43"/>
      <c r="L1915" s="46"/>
      <c r="M1915" s="45" t="s">
        <v>3814</v>
      </c>
      <c r="N1915" s="45"/>
      <c r="O1915" s="43" t="s">
        <v>78</v>
      </c>
      <c r="P1915" s="45" t="s">
        <v>760</v>
      </c>
      <c r="Q1915" s="45"/>
      <c r="R1915" s="112"/>
      <c r="S1915" s="112"/>
      <c r="T1915" s="59"/>
      <c r="U1915" s="10">
        <v>0</v>
      </c>
      <c r="V1915" s="46"/>
      <c r="W1915" s="43"/>
      <c r="X1915" s="46" t="s">
        <v>43</v>
      </c>
      <c r="Y1915" s="43"/>
      <c r="Z1915" s="111" t="s">
        <v>20458</v>
      </c>
      <c r="AA1915" s="45"/>
      <c r="AB1915" s="3">
        <v>0</v>
      </c>
      <c r="AC1915" s="3">
        <v>0</v>
      </c>
      <c r="AD1915" s="3">
        <v>0</v>
      </c>
      <c r="AE1915" s="3">
        <v>0</v>
      </c>
      <c r="AF1915" s="3">
        <f>SUM(Table2[[#This Row],[PE 2021 Obligations]],Table2[[#This Row],[ROW 2021 Obligations]],Table2[[#This Row],[Construction 2021 Obligations]],Table2[[#This Row],[Paving 2021 Obligations]])</f>
        <v>0</v>
      </c>
      <c r="AG1915" s="3">
        <v>0</v>
      </c>
      <c r="AH1915" s="3">
        <v>0</v>
      </c>
      <c r="AI1915" s="3">
        <v>0</v>
      </c>
      <c r="AJ1915" s="3">
        <v>0</v>
      </c>
      <c r="AK1915" s="3">
        <v>400000</v>
      </c>
      <c r="AL1915" s="43"/>
    </row>
    <row r="1916" spans="1:38" hidden="1" x14ac:dyDescent="0.25">
      <c r="A1916" s="47">
        <v>126686.68</v>
      </c>
      <c r="B1916" s="48">
        <v>6</v>
      </c>
      <c r="C1916" s="49" t="s">
        <v>73</v>
      </c>
      <c r="D1916" s="50">
        <v>43745</v>
      </c>
      <c r="E1916" s="49" t="s">
        <v>74</v>
      </c>
      <c r="F1916" s="50">
        <v>43745</v>
      </c>
      <c r="G1916" s="49" t="s">
        <v>74</v>
      </c>
      <c r="H1916" s="51" t="s">
        <v>76</v>
      </c>
      <c r="I1916" s="49"/>
      <c r="J1916" s="49"/>
      <c r="K1916" s="49"/>
      <c r="L1916" s="52"/>
      <c r="M1916" s="51" t="s">
        <v>3815</v>
      </c>
      <c r="N1916" s="51"/>
      <c r="O1916" s="49" t="s">
        <v>78</v>
      </c>
      <c r="P1916" s="51" t="s">
        <v>760</v>
      </c>
      <c r="Q1916" s="51"/>
      <c r="R1916" s="111"/>
      <c r="S1916" s="111"/>
      <c r="T1916" s="120"/>
      <c r="U1916" s="53">
        <v>0</v>
      </c>
      <c r="V1916" s="52"/>
      <c r="W1916" s="49"/>
      <c r="X1916" s="52" t="s">
        <v>43</v>
      </c>
      <c r="Y1916" s="49"/>
      <c r="Z1916" s="111" t="s">
        <v>20458</v>
      </c>
      <c r="AA1916" s="51"/>
      <c r="AB1916" s="54">
        <v>0</v>
      </c>
      <c r="AC1916" s="54">
        <v>0</v>
      </c>
      <c r="AD1916" s="54">
        <v>0</v>
      </c>
      <c r="AE1916" s="54">
        <v>0</v>
      </c>
      <c r="AF1916" s="3">
        <f>SUM(Table2[[#This Row],[PE 2021 Obligations]],Table2[[#This Row],[ROW 2021 Obligations]],Table2[[#This Row],[Construction 2021 Obligations]],Table2[[#This Row],[Paving 2021 Obligations]])</f>
        <v>0</v>
      </c>
      <c r="AG1916" s="54">
        <v>0</v>
      </c>
      <c r="AH1916" s="54">
        <v>0</v>
      </c>
      <c r="AI1916" s="54">
        <v>0</v>
      </c>
      <c r="AJ1916" s="54">
        <v>0</v>
      </c>
      <c r="AK1916" s="54">
        <v>956368</v>
      </c>
      <c r="AL1916" s="49"/>
    </row>
    <row r="1917" spans="1:38" hidden="1" x14ac:dyDescent="0.25">
      <c r="A1917" s="13">
        <v>126686.69</v>
      </c>
      <c r="B1917" s="15">
        <v>6</v>
      </c>
      <c r="C1917" s="43" t="s">
        <v>73</v>
      </c>
      <c r="D1917" s="44">
        <v>43745</v>
      </c>
      <c r="E1917" s="43" t="s">
        <v>74</v>
      </c>
      <c r="F1917" s="44">
        <v>43861</v>
      </c>
      <c r="G1917" s="43" t="s">
        <v>176</v>
      </c>
      <c r="H1917" s="45" t="s">
        <v>76</v>
      </c>
      <c r="I1917" s="43"/>
      <c r="J1917" s="43"/>
      <c r="K1917" s="43"/>
      <c r="L1917" s="46"/>
      <c r="M1917" s="45" t="s">
        <v>3816</v>
      </c>
      <c r="N1917" s="45"/>
      <c r="O1917" s="43" t="s">
        <v>78</v>
      </c>
      <c r="P1917" s="45" t="s">
        <v>760</v>
      </c>
      <c r="Q1917" s="45"/>
      <c r="R1917" s="112"/>
      <c r="S1917" s="112"/>
      <c r="T1917" s="59"/>
      <c r="U1917" s="10">
        <v>0</v>
      </c>
      <c r="V1917" s="46"/>
      <c r="W1917" s="43"/>
      <c r="X1917" s="46" t="s">
        <v>43</v>
      </c>
      <c r="Y1917" s="43"/>
      <c r="Z1917" s="111" t="s">
        <v>20458</v>
      </c>
      <c r="AA1917" s="45"/>
      <c r="AB1917" s="3">
        <v>0</v>
      </c>
      <c r="AC1917" s="3">
        <v>0</v>
      </c>
      <c r="AD1917" s="3">
        <v>0</v>
      </c>
      <c r="AE1917" s="3">
        <v>0</v>
      </c>
      <c r="AF1917" s="3">
        <f>SUM(Table2[[#This Row],[PE 2021 Obligations]],Table2[[#This Row],[ROW 2021 Obligations]],Table2[[#This Row],[Construction 2021 Obligations]],Table2[[#This Row],[Paving 2021 Obligations]])</f>
        <v>0</v>
      </c>
      <c r="AG1917" s="3">
        <v>0</v>
      </c>
      <c r="AH1917" s="3">
        <v>0</v>
      </c>
      <c r="AI1917" s="3">
        <v>0</v>
      </c>
      <c r="AJ1917" s="3">
        <v>0</v>
      </c>
      <c r="AK1917" s="3">
        <v>1480550</v>
      </c>
      <c r="AL1917" s="43"/>
    </row>
    <row r="1918" spans="1:38" hidden="1" x14ac:dyDescent="0.25">
      <c r="A1918" s="47">
        <v>126686.7</v>
      </c>
      <c r="B1918" s="48">
        <v>6</v>
      </c>
      <c r="C1918" s="49" t="s">
        <v>73</v>
      </c>
      <c r="D1918" s="50">
        <v>43745</v>
      </c>
      <c r="E1918" s="49" t="s">
        <v>74</v>
      </c>
      <c r="F1918" s="50">
        <v>43861</v>
      </c>
      <c r="G1918" s="49" t="s">
        <v>176</v>
      </c>
      <c r="H1918" s="51" t="s">
        <v>76</v>
      </c>
      <c r="I1918" s="49"/>
      <c r="J1918" s="49"/>
      <c r="K1918" s="49"/>
      <c r="L1918" s="52"/>
      <c r="M1918" s="51" t="s">
        <v>3817</v>
      </c>
      <c r="N1918" s="51"/>
      <c r="O1918" s="49" t="s">
        <v>78</v>
      </c>
      <c r="P1918" s="51" t="s">
        <v>760</v>
      </c>
      <c r="Q1918" s="51"/>
      <c r="R1918" s="111"/>
      <c r="S1918" s="111"/>
      <c r="T1918" s="120"/>
      <c r="U1918" s="53">
        <v>0</v>
      </c>
      <c r="V1918" s="52"/>
      <c r="W1918" s="49"/>
      <c r="X1918" s="52" t="s">
        <v>43</v>
      </c>
      <c r="Y1918" s="49"/>
      <c r="Z1918" s="116" t="s">
        <v>20458</v>
      </c>
      <c r="AA1918" s="51"/>
      <c r="AB1918" s="54">
        <v>0</v>
      </c>
      <c r="AC1918" s="54">
        <v>0</v>
      </c>
      <c r="AD1918" s="54">
        <v>0</v>
      </c>
      <c r="AE1918" s="54">
        <v>0</v>
      </c>
      <c r="AF1918" s="3">
        <f>SUM(Table2[[#This Row],[PE 2021 Obligations]],Table2[[#This Row],[ROW 2021 Obligations]],Table2[[#This Row],[Construction 2021 Obligations]],Table2[[#This Row],[Paving 2021 Obligations]])</f>
        <v>0</v>
      </c>
      <c r="AG1918" s="54">
        <v>0</v>
      </c>
      <c r="AH1918" s="54">
        <v>0</v>
      </c>
      <c r="AI1918" s="54">
        <v>0</v>
      </c>
      <c r="AJ1918" s="54">
        <v>0</v>
      </c>
      <c r="AK1918" s="54">
        <v>1359804.4</v>
      </c>
      <c r="AL1918" s="49"/>
    </row>
    <row r="1919" spans="1:38" hidden="1" x14ac:dyDescent="0.25">
      <c r="A1919" s="13">
        <v>126686.71</v>
      </c>
      <c r="B1919" s="15">
        <v>6</v>
      </c>
      <c r="C1919" s="43" t="s">
        <v>73</v>
      </c>
      <c r="D1919" s="44">
        <v>43745</v>
      </c>
      <c r="E1919" s="43" t="s">
        <v>74</v>
      </c>
      <c r="F1919" s="44">
        <v>43861</v>
      </c>
      <c r="G1919" s="43" t="s">
        <v>176</v>
      </c>
      <c r="H1919" s="45" t="s">
        <v>76</v>
      </c>
      <c r="I1919" s="43"/>
      <c r="J1919" s="43"/>
      <c r="K1919" s="43"/>
      <c r="L1919" s="46"/>
      <c r="M1919" s="45" t="s">
        <v>3818</v>
      </c>
      <c r="N1919" s="45"/>
      <c r="O1919" s="43" t="s">
        <v>78</v>
      </c>
      <c r="P1919" s="45" t="s">
        <v>760</v>
      </c>
      <c r="Q1919" s="45"/>
      <c r="R1919" s="112"/>
      <c r="S1919" s="112"/>
      <c r="T1919" s="59"/>
      <c r="U1919" s="10">
        <v>0</v>
      </c>
      <c r="V1919" s="46"/>
      <c r="W1919" s="43"/>
      <c r="X1919" s="46" t="s">
        <v>43</v>
      </c>
      <c r="Y1919" s="43"/>
      <c r="Z1919" s="111" t="s">
        <v>20458</v>
      </c>
      <c r="AA1919" s="45"/>
      <c r="AB1919" s="3">
        <v>0</v>
      </c>
      <c r="AC1919" s="3">
        <v>0</v>
      </c>
      <c r="AD1919" s="3">
        <v>0</v>
      </c>
      <c r="AE1919" s="3">
        <v>0</v>
      </c>
      <c r="AF1919" s="3">
        <f>SUM(Table2[[#This Row],[PE 2021 Obligations]],Table2[[#This Row],[ROW 2021 Obligations]],Table2[[#This Row],[Construction 2021 Obligations]],Table2[[#This Row],[Paving 2021 Obligations]])</f>
        <v>0</v>
      </c>
      <c r="AG1919" s="3">
        <v>0</v>
      </c>
      <c r="AH1919" s="3">
        <v>0</v>
      </c>
      <c r="AI1919" s="3">
        <v>0</v>
      </c>
      <c r="AJ1919" s="3">
        <v>0</v>
      </c>
      <c r="AK1919" s="3">
        <v>1357000</v>
      </c>
      <c r="AL1919" s="43"/>
    </row>
    <row r="1920" spans="1:38" hidden="1" x14ac:dyDescent="0.25">
      <c r="A1920" s="47">
        <v>126686.72</v>
      </c>
      <c r="B1920" s="48">
        <v>6</v>
      </c>
      <c r="C1920" s="49" t="s">
        <v>73</v>
      </c>
      <c r="D1920" s="50">
        <v>43746</v>
      </c>
      <c r="E1920" s="49" t="s">
        <v>74</v>
      </c>
      <c r="F1920" s="50">
        <v>43861</v>
      </c>
      <c r="G1920" s="49" t="s">
        <v>176</v>
      </c>
      <c r="H1920" s="51" t="s">
        <v>76</v>
      </c>
      <c r="I1920" s="49"/>
      <c r="J1920" s="49"/>
      <c r="K1920" s="49"/>
      <c r="L1920" s="52"/>
      <c r="M1920" s="51" t="s">
        <v>3819</v>
      </c>
      <c r="N1920" s="51"/>
      <c r="O1920" s="49" t="s">
        <v>78</v>
      </c>
      <c r="P1920" s="51" t="s">
        <v>760</v>
      </c>
      <c r="Q1920" s="51"/>
      <c r="R1920" s="111"/>
      <c r="S1920" s="111"/>
      <c r="T1920" s="120"/>
      <c r="U1920" s="53">
        <v>0</v>
      </c>
      <c r="V1920" s="52"/>
      <c r="W1920" s="49"/>
      <c r="X1920" s="52" t="s">
        <v>43</v>
      </c>
      <c r="Y1920" s="49"/>
      <c r="Z1920" s="111" t="s">
        <v>20458</v>
      </c>
      <c r="AA1920" s="51"/>
      <c r="AB1920" s="54">
        <v>0</v>
      </c>
      <c r="AC1920" s="54">
        <v>0</v>
      </c>
      <c r="AD1920" s="54">
        <v>0</v>
      </c>
      <c r="AE1920" s="54">
        <v>0</v>
      </c>
      <c r="AF1920" s="3">
        <f>SUM(Table2[[#This Row],[PE 2021 Obligations]],Table2[[#This Row],[ROW 2021 Obligations]],Table2[[#This Row],[Construction 2021 Obligations]],Table2[[#This Row],[Paving 2021 Obligations]])</f>
        <v>0</v>
      </c>
      <c r="AG1920" s="54">
        <v>0</v>
      </c>
      <c r="AH1920" s="54">
        <v>0</v>
      </c>
      <c r="AI1920" s="54">
        <v>0</v>
      </c>
      <c r="AJ1920" s="54">
        <v>0</v>
      </c>
      <c r="AK1920" s="54">
        <v>1274500</v>
      </c>
      <c r="AL1920" s="49"/>
    </row>
    <row r="1921" spans="1:38" hidden="1" x14ac:dyDescent="0.25">
      <c r="A1921" s="13">
        <v>126686.73</v>
      </c>
      <c r="B1921" s="15">
        <v>3</v>
      </c>
      <c r="C1921" s="43" t="s">
        <v>73</v>
      </c>
      <c r="D1921" s="44">
        <v>43746</v>
      </c>
      <c r="E1921" s="43" t="s">
        <v>74</v>
      </c>
      <c r="F1921" s="44">
        <v>44280</v>
      </c>
      <c r="G1921" s="43" t="s">
        <v>75</v>
      </c>
      <c r="H1921" s="45" t="s">
        <v>362</v>
      </c>
      <c r="I1921" s="43"/>
      <c r="J1921" s="43"/>
      <c r="K1921" s="43"/>
      <c r="L1921" s="46"/>
      <c r="M1921" s="45" t="s">
        <v>3820</v>
      </c>
      <c r="N1921" s="45"/>
      <c r="O1921" s="43" t="s">
        <v>78</v>
      </c>
      <c r="P1921" s="45" t="s">
        <v>760</v>
      </c>
      <c r="Q1921" s="45"/>
      <c r="R1921" s="112"/>
      <c r="S1921" s="112"/>
      <c r="T1921" s="59"/>
      <c r="U1921" s="10">
        <v>0</v>
      </c>
      <c r="V1921" s="46"/>
      <c r="W1921" s="43"/>
      <c r="X1921" s="46" t="s">
        <v>43</v>
      </c>
      <c r="Y1921" s="43"/>
      <c r="Z1921" s="111" t="s">
        <v>20458</v>
      </c>
      <c r="AA1921" s="45"/>
      <c r="AB1921" s="3">
        <v>0</v>
      </c>
      <c r="AC1921" s="3">
        <v>0</v>
      </c>
      <c r="AD1921" s="3">
        <v>0</v>
      </c>
      <c r="AE1921" s="3">
        <v>0</v>
      </c>
      <c r="AF1921" s="3">
        <f>SUM(Table2[[#This Row],[PE 2021 Obligations]],Table2[[#This Row],[ROW 2021 Obligations]],Table2[[#This Row],[Construction 2021 Obligations]],Table2[[#This Row],[Paving 2021 Obligations]])</f>
        <v>0</v>
      </c>
      <c r="AG1921" s="3">
        <v>0</v>
      </c>
      <c r="AH1921" s="3">
        <v>0</v>
      </c>
      <c r="AI1921" s="3">
        <v>0</v>
      </c>
      <c r="AJ1921" s="3">
        <v>0</v>
      </c>
      <c r="AK1921" s="3">
        <v>137776</v>
      </c>
      <c r="AL1921" s="43"/>
    </row>
    <row r="1922" spans="1:38" hidden="1" x14ac:dyDescent="0.25">
      <c r="A1922" s="47">
        <v>126686.74</v>
      </c>
      <c r="B1922" s="48">
        <v>4</v>
      </c>
      <c r="C1922" s="49" t="s">
        <v>73</v>
      </c>
      <c r="D1922" s="50">
        <v>43746</v>
      </c>
      <c r="E1922" s="49" t="s">
        <v>74</v>
      </c>
      <c r="F1922" s="50">
        <v>44280</v>
      </c>
      <c r="G1922" s="49" t="s">
        <v>75</v>
      </c>
      <c r="H1922" s="51" t="s">
        <v>349</v>
      </c>
      <c r="I1922" s="49"/>
      <c r="J1922" s="49"/>
      <c r="K1922" s="49"/>
      <c r="L1922" s="52"/>
      <c r="M1922" s="51" t="s">
        <v>3821</v>
      </c>
      <c r="N1922" s="51"/>
      <c r="O1922" s="49" t="s">
        <v>78</v>
      </c>
      <c r="P1922" s="51" t="s">
        <v>760</v>
      </c>
      <c r="Q1922" s="51"/>
      <c r="R1922" s="111"/>
      <c r="S1922" s="111"/>
      <c r="T1922" s="120"/>
      <c r="U1922" s="53">
        <v>0</v>
      </c>
      <c r="V1922" s="52"/>
      <c r="W1922" s="49"/>
      <c r="X1922" s="52" t="s">
        <v>43</v>
      </c>
      <c r="Y1922" s="49"/>
      <c r="Z1922" s="111" t="s">
        <v>20458</v>
      </c>
      <c r="AA1922" s="51"/>
      <c r="AB1922" s="54">
        <v>0</v>
      </c>
      <c r="AC1922" s="54">
        <v>0</v>
      </c>
      <c r="AD1922" s="54">
        <v>0</v>
      </c>
      <c r="AE1922" s="54">
        <v>0</v>
      </c>
      <c r="AF1922" s="3">
        <f>SUM(Table2[[#This Row],[PE 2021 Obligations]],Table2[[#This Row],[ROW 2021 Obligations]],Table2[[#This Row],[Construction 2021 Obligations]],Table2[[#This Row],[Paving 2021 Obligations]])</f>
        <v>0</v>
      </c>
      <c r="AG1922" s="54">
        <v>0</v>
      </c>
      <c r="AH1922" s="54">
        <v>0</v>
      </c>
      <c r="AI1922" s="54">
        <v>0</v>
      </c>
      <c r="AJ1922" s="54">
        <v>0</v>
      </c>
      <c r="AK1922" s="54">
        <v>212209</v>
      </c>
      <c r="AL1922" s="49"/>
    </row>
    <row r="1923" spans="1:38" hidden="1" x14ac:dyDescent="0.25">
      <c r="A1923" s="13">
        <v>126686.76</v>
      </c>
      <c r="B1923" s="15">
        <v>1</v>
      </c>
      <c r="C1923" s="43" t="s">
        <v>73</v>
      </c>
      <c r="D1923" s="44">
        <v>43746</v>
      </c>
      <c r="E1923" s="43" t="s">
        <v>74</v>
      </c>
      <c r="F1923" s="44">
        <v>44280</v>
      </c>
      <c r="G1923" s="43" t="s">
        <v>75</v>
      </c>
      <c r="H1923" s="45" t="s">
        <v>320</v>
      </c>
      <c r="I1923" s="43"/>
      <c r="J1923" s="43"/>
      <c r="K1923" s="43"/>
      <c r="L1923" s="46"/>
      <c r="M1923" s="45" t="s">
        <v>3822</v>
      </c>
      <c r="N1923" s="45"/>
      <c r="O1923" s="43" t="s">
        <v>78</v>
      </c>
      <c r="P1923" s="45" t="s">
        <v>760</v>
      </c>
      <c r="Q1923" s="45"/>
      <c r="R1923" s="112"/>
      <c r="S1923" s="112"/>
      <c r="T1923" s="59"/>
      <c r="U1923" s="10">
        <v>0</v>
      </c>
      <c r="V1923" s="46"/>
      <c r="W1923" s="43"/>
      <c r="X1923" s="46" t="s">
        <v>43</v>
      </c>
      <c r="Y1923" s="43"/>
      <c r="Z1923" s="111" t="s">
        <v>20458</v>
      </c>
      <c r="AA1923" s="45"/>
      <c r="AB1923" s="3">
        <v>0</v>
      </c>
      <c r="AC1923" s="3">
        <v>0</v>
      </c>
      <c r="AD1923" s="3">
        <v>0</v>
      </c>
      <c r="AE1923" s="3">
        <v>0</v>
      </c>
      <c r="AF1923" s="3">
        <f>SUM(Table2[[#This Row],[PE 2021 Obligations]],Table2[[#This Row],[ROW 2021 Obligations]],Table2[[#This Row],[Construction 2021 Obligations]],Table2[[#This Row],[Paving 2021 Obligations]])</f>
        <v>0</v>
      </c>
      <c r="AG1923" s="3">
        <v>0</v>
      </c>
      <c r="AH1923" s="3">
        <v>0</v>
      </c>
      <c r="AI1923" s="3">
        <v>0</v>
      </c>
      <c r="AJ1923" s="3">
        <v>0</v>
      </c>
      <c r="AK1923" s="3">
        <v>225000</v>
      </c>
      <c r="AL1923" s="43"/>
    </row>
    <row r="1924" spans="1:38" hidden="1" x14ac:dyDescent="0.25">
      <c r="A1924" s="47">
        <v>126686.79</v>
      </c>
      <c r="B1924" s="48">
        <v>6</v>
      </c>
      <c r="C1924" s="49" t="s">
        <v>73</v>
      </c>
      <c r="D1924" s="50">
        <v>43965</v>
      </c>
      <c r="E1924" s="49" t="s">
        <v>74</v>
      </c>
      <c r="F1924" s="50">
        <v>43965</v>
      </c>
      <c r="G1924" s="49" t="s">
        <v>74</v>
      </c>
      <c r="H1924" s="51" t="s">
        <v>76</v>
      </c>
      <c r="I1924" s="49"/>
      <c r="J1924" s="49"/>
      <c r="K1924" s="49"/>
      <c r="L1924" s="52"/>
      <c r="M1924" s="51" t="s">
        <v>3823</v>
      </c>
      <c r="N1924" s="51"/>
      <c r="O1924" s="49" t="s">
        <v>78</v>
      </c>
      <c r="P1924" s="51" t="s">
        <v>760</v>
      </c>
      <c r="Q1924" s="51"/>
      <c r="R1924" s="111"/>
      <c r="S1924" s="111"/>
      <c r="T1924" s="120"/>
      <c r="U1924" s="55" t="s">
        <v>32</v>
      </c>
      <c r="V1924" s="52"/>
      <c r="W1924" s="49"/>
      <c r="X1924" s="52" t="s">
        <v>43</v>
      </c>
      <c r="Y1924" s="49"/>
      <c r="Z1924" s="111" t="s">
        <v>20458</v>
      </c>
      <c r="AA1924" s="51"/>
      <c r="AB1924" s="54">
        <v>0</v>
      </c>
      <c r="AC1924" s="54">
        <v>0</v>
      </c>
      <c r="AD1924" s="54">
        <v>0</v>
      </c>
      <c r="AE1924" s="54">
        <v>0</v>
      </c>
      <c r="AF1924" s="3">
        <f>SUM(Table2[[#This Row],[PE 2021 Obligations]],Table2[[#This Row],[ROW 2021 Obligations]],Table2[[#This Row],[Construction 2021 Obligations]],Table2[[#This Row],[Paving 2021 Obligations]])</f>
        <v>0</v>
      </c>
      <c r="AG1924" s="54">
        <v>0</v>
      </c>
      <c r="AH1924" s="54">
        <v>0</v>
      </c>
      <c r="AI1924" s="54">
        <v>0</v>
      </c>
      <c r="AJ1924" s="54">
        <v>0</v>
      </c>
      <c r="AK1924" s="54">
        <v>200000</v>
      </c>
      <c r="AL1924" s="49"/>
    </row>
    <row r="1925" spans="1:38" hidden="1" x14ac:dyDescent="0.25">
      <c r="A1925" s="13">
        <v>126686.8</v>
      </c>
      <c r="B1925" s="15">
        <v>6</v>
      </c>
      <c r="C1925" s="43" t="s">
        <v>73</v>
      </c>
      <c r="D1925" s="44">
        <v>44054</v>
      </c>
      <c r="E1925" s="43" t="s">
        <v>74</v>
      </c>
      <c r="F1925" s="44">
        <v>44054</v>
      </c>
      <c r="G1925" s="43" t="s">
        <v>74</v>
      </c>
      <c r="H1925" s="45" t="s">
        <v>76</v>
      </c>
      <c r="I1925" s="43"/>
      <c r="J1925" s="43"/>
      <c r="K1925" s="43"/>
      <c r="L1925" s="46"/>
      <c r="M1925" s="45" t="s">
        <v>3824</v>
      </c>
      <c r="N1925" s="45"/>
      <c r="O1925" s="43" t="s">
        <v>78</v>
      </c>
      <c r="P1925" s="45" t="s">
        <v>760</v>
      </c>
      <c r="Q1925" s="45"/>
      <c r="R1925" s="112"/>
      <c r="S1925" s="112"/>
      <c r="T1925" s="59"/>
      <c r="U1925" s="10">
        <v>0</v>
      </c>
      <c r="V1925" s="46"/>
      <c r="W1925" s="43"/>
      <c r="X1925" s="46" t="s">
        <v>43</v>
      </c>
      <c r="Y1925" s="43"/>
      <c r="Z1925" s="111" t="s">
        <v>20458</v>
      </c>
      <c r="AA1925" s="45"/>
      <c r="AB1925" s="3">
        <v>0</v>
      </c>
      <c r="AC1925" s="3">
        <v>0</v>
      </c>
      <c r="AD1925" s="3">
        <v>0</v>
      </c>
      <c r="AE1925" s="3">
        <v>0</v>
      </c>
      <c r="AF1925" s="3">
        <f>SUM(Table2[[#This Row],[PE 2021 Obligations]],Table2[[#This Row],[ROW 2021 Obligations]],Table2[[#This Row],[Construction 2021 Obligations]],Table2[[#This Row],[Paving 2021 Obligations]])</f>
        <v>0</v>
      </c>
      <c r="AG1925" s="3">
        <v>0</v>
      </c>
      <c r="AH1925" s="3">
        <v>0</v>
      </c>
      <c r="AI1925" s="3">
        <v>0</v>
      </c>
      <c r="AJ1925" s="3">
        <v>0</v>
      </c>
      <c r="AK1925" s="3">
        <v>2500000</v>
      </c>
      <c r="AL1925" s="43"/>
    </row>
    <row r="1926" spans="1:38" hidden="1" x14ac:dyDescent="0.25">
      <c r="A1926" s="47">
        <v>126686.82</v>
      </c>
      <c r="B1926" s="48">
        <v>3</v>
      </c>
      <c r="C1926" s="49" t="s">
        <v>73</v>
      </c>
      <c r="D1926" s="50">
        <v>44259</v>
      </c>
      <c r="E1926" s="49" t="s">
        <v>74</v>
      </c>
      <c r="F1926" s="50">
        <v>44280</v>
      </c>
      <c r="G1926" s="49" t="s">
        <v>82</v>
      </c>
      <c r="H1926" s="51" t="s">
        <v>226</v>
      </c>
      <c r="I1926" s="49"/>
      <c r="J1926" s="49"/>
      <c r="K1926" s="49"/>
      <c r="L1926" s="52"/>
      <c r="M1926" s="51" t="s">
        <v>3825</v>
      </c>
      <c r="N1926" s="51" t="s">
        <v>3826</v>
      </c>
      <c r="O1926" s="49" t="s">
        <v>78</v>
      </c>
      <c r="P1926" s="51" t="s">
        <v>760</v>
      </c>
      <c r="Q1926" s="51"/>
      <c r="R1926" s="111"/>
      <c r="S1926" s="111"/>
      <c r="T1926" s="120"/>
      <c r="U1926" s="55" t="s">
        <v>32</v>
      </c>
      <c r="V1926" s="52"/>
      <c r="W1926" s="49"/>
      <c r="X1926" s="52" t="s">
        <v>43</v>
      </c>
      <c r="Y1926" s="49"/>
      <c r="Z1926" s="111" t="s">
        <v>20458</v>
      </c>
      <c r="AA1926" s="51"/>
      <c r="AB1926" s="54">
        <v>0</v>
      </c>
      <c r="AC1926" s="54">
        <v>0</v>
      </c>
      <c r="AD1926" s="54">
        <v>0</v>
      </c>
      <c r="AE1926" s="54">
        <v>0</v>
      </c>
      <c r="AF1926" s="3">
        <f>SUM(Table2[[#This Row],[PE 2021 Obligations]],Table2[[#This Row],[ROW 2021 Obligations]],Table2[[#This Row],[Construction 2021 Obligations]],Table2[[#This Row],[Paving 2021 Obligations]])</f>
        <v>0</v>
      </c>
      <c r="AG1926" s="54">
        <v>0</v>
      </c>
      <c r="AH1926" s="54">
        <v>0</v>
      </c>
      <c r="AI1926" s="54">
        <v>0</v>
      </c>
      <c r="AJ1926" s="54">
        <v>0</v>
      </c>
      <c r="AK1926" s="54">
        <v>45000</v>
      </c>
      <c r="AL1926" s="49"/>
    </row>
    <row r="1927" spans="1:38" hidden="1" x14ac:dyDescent="0.25">
      <c r="A1927" s="13">
        <v>126686.83</v>
      </c>
      <c r="B1927" s="15">
        <v>2</v>
      </c>
      <c r="C1927" s="43" t="s">
        <v>73</v>
      </c>
      <c r="D1927" s="44">
        <v>44259</v>
      </c>
      <c r="E1927" s="43" t="s">
        <v>74</v>
      </c>
      <c r="F1927" s="44">
        <v>44280</v>
      </c>
      <c r="G1927" s="43" t="s">
        <v>82</v>
      </c>
      <c r="H1927" s="45" t="s">
        <v>162</v>
      </c>
      <c r="I1927" s="43"/>
      <c r="J1927" s="43"/>
      <c r="K1927" s="43"/>
      <c r="L1927" s="46"/>
      <c r="M1927" s="45" t="s">
        <v>3827</v>
      </c>
      <c r="N1927" s="45" t="s">
        <v>3826</v>
      </c>
      <c r="O1927" s="43" t="s">
        <v>78</v>
      </c>
      <c r="P1927" s="45" t="s">
        <v>760</v>
      </c>
      <c r="Q1927" s="45"/>
      <c r="R1927" s="112"/>
      <c r="S1927" s="112"/>
      <c r="T1927" s="59"/>
      <c r="U1927" s="56" t="s">
        <v>32</v>
      </c>
      <c r="V1927" s="46"/>
      <c r="W1927" s="43"/>
      <c r="X1927" s="46" t="s">
        <v>43</v>
      </c>
      <c r="Y1927" s="43"/>
      <c r="Z1927" s="111" t="s">
        <v>20458</v>
      </c>
      <c r="AA1927" s="45"/>
      <c r="AB1927" s="3">
        <v>0</v>
      </c>
      <c r="AC1927" s="3">
        <v>0</v>
      </c>
      <c r="AD1927" s="3">
        <v>0</v>
      </c>
      <c r="AE1927" s="3">
        <v>0</v>
      </c>
      <c r="AF1927" s="3">
        <f>SUM(Table2[[#This Row],[PE 2021 Obligations]],Table2[[#This Row],[ROW 2021 Obligations]],Table2[[#This Row],[Construction 2021 Obligations]],Table2[[#This Row],[Paving 2021 Obligations]])</f>
        <v>0</v>
      </c>
      <c r="AG1927" s="3">
        <v>0</v>
      </c>
      <c r="AH1927" s="3">
        <v>0</v>
      </c>
      <c r="AI1927" s="3">
        <v>0</v>
      </c>
      <c r="AJ1927" s="3">
        <v>0</v>
      </c>
      <c r="AK1927" s="3">
        <v>100000</v>
      </c>
      <c r="AL1927" s="43"/>
    </row>
    <row r="1928" spans="1:38" hidden="1" x14ac:dyDescent="0.25">
      <c r="A1928" s="47">
        <v>126686.84</v>
      </c>
      <c r="B1928" s="48">
        <v>4</v>
      </c>
      <c r="C1928" s="49" t="s">
        <v>73</v>
      </c>
      <c r="D1928" s="50">
        <v>44259</v>
      </c>
      <c r="E1928" s="49" t="s">
        <v>74</v>
      </c>
      <c r="F1928" s="50">
        <v>44280</v>
      </c>
      <c r="G1928" s="49" t="s">
        <v>82</v>
      </c>
      <c r="H1928" s="51" t="s">
        <v>292</v>
      </c>
      <c r="I1928" s="49"/>
      <c r="J1928" s="49"/>
      <c r="K1928" s="49"/>
      <c r="L1928" s="52"/>
      <c r="M1928" s="51" t="s">
        <v>3828</v>
      </c>
      <c r="N1928" s="51" t="s">
        <v>3826</v>
      </c>
      <c r="O1928" s="49" t="s">
        <v>78</v>
      </c>
      <c r="P1928" s="51" t="s">
        <v>760</v>
      </c>
      <c r="Q1928" s="51"/>
      <c r="R1928" s="111"/>
      <c r="S1928" s="111"/>
      <c r="T1928" s="120"/>
      <c r="U1928" s="55" t="s">
        <v>32</v>
      </c>
      <c r="V1928" s="52"/>
      <c r="W1928" s="49"/>
      <c r="X1928" s="52" t="s">
        <v>43</v>
      </c>
      <c r="Y1928" s="49"/>
      <c r="Z1928" s="111" t="s">
        <v>20458</v>
      </c>
      <c r="AA1928" s="51"/>
      <c r="AB1928" s="54">
        <v>0</v>
      </c>
      <c r="AC1928" s="54">
        <v>0</v>
      </c>
      <c r="AD1928" s="54">
        <v>0</v>
      </c>
      <c r="AE1928" s="54">
        <v>0</v>
      </c>
      <c r="AF1928" s="3">
        <f>SUM(Table2[[#This Row],[PE 2021 Obligations]],Table2[[#This Row],[ROW 2021 Obligations]],Table2[[#This Row],[Construction 2021 Obligations]],Table2[[#This Row],[Paving 2021 Obligations]])</f>
        <v>0</v>
      </c>
      <c r="AG1928" s="54">
        <v>0</v>
      </c>
      <c r="AH1928" s="54">
        <v>0</v>
      </c>
      <c r="AI1928" s="54">
        <v>0</v>
      </c>
      <c r="AJ1928" s="54">
        <v>0</v>
      </c>
      <c r="AK1928" s="54">
        <v>50000</v>
      </c>
      <c r="AL1928" s="49"/>
    </row>
    <row r="1929" spans="1:38" hidden="1" x14ac:dyDescent="0.25">
      <c r="A1929" s="13">
        <v>126686.85</v>
      </c>
      <c r="B1929" s="15">
        <v>2</v>
      </c>
      <c r="C1929" s="43" t="s">
        <v>73</v>
      </c>
      <c r="D1929" s="44">
        <v>44259</v>
      </c>
      <c r="E1929" s="43" t="s">
        <v>74</v>
      </c>
      <c r="F1929" s="44">
        <v>44280</v>
      </c>
      <c r="G1929" s="43" t="s">
        <v>102</v>
      </c>
      <c r="H1929" s="45" t="s">
        <v>374</v>
      </c>
      <c r="I1929" s="43"/>
      <c r="J1929" s="43"/>
      <c r="K1929" s="43"/>
      <c r="L1929" s="46"/>
      <c r="M1929" s="45" t="s">
        <v>3829</v>
      </c>
      <c r="N1929" s="45" t="s">
        <v>3826</v>
      </c>
      <c r="O1929" s="43" t="s">
        <v>78</v>
      </c>
      <c r="P1929" s="45" t="s">
        <v>760</v>
      </c>
      <c r="Q1929" s="45"/>
      <c r="R1929" s="112"/>
      <c r="S1929" s="112"/>
      <c r="T1929" s="59"/>
      <c r="U1929" s="56" t="s">
        <v>32</v>
      </c>
      <c r="V1929" s="46"/>
      <c r="W1929" s="43"/>
      <c r="X1929" s="46" t="s">
        <v>43</v>
      </c>
      <c r="Y1929" s="43"/>
      <c r="Z1929" s="111" t="s">
        <v>20458</v>
      </c>
      <c r="AA1929" s="45"/>
      <c r="AB1929" s="3">
        <v>0</v>
      </c>
      <c r="AC1929" s="3">
        <v>0</v>
      </c>
      <c r="AD1929" s="3">
        <v>0</v>
      </c>
      <c r="AE1929" s="3">
        <v>0</v>
      </c>
      <c r="AF1929" s="3">
        <f>SUM(Table2[[#This Row],[PE 2021 Obligations]],Table2[[#This Row],[ROW 2021 Obligations]],Table2[[#This Row],[Construction 2021 Obligations]],Table2[[#This Row],[Paving 2021 Obligations]])</f>
        <v>0</v>
      </c>
      <c r="AG1929" s="3">
        <v>0</v>
      </c>
      <c r="AH1929" s="3">
        <v>0</v>
      </c>
      <c r="AI1929" s="3">
        <v>0</v>
      </c>
      <c r="AJ1929" s="3">
        <v>0</v>
      </c>
      <c r="AK1929" s="3">
        <v>50000</v>
      </c>
      <c r="AL1929" s="43"/>
    </row>
    <row r="1930" spans="1:38" hidden="1" x14ac:dyDescent="0.25">
      <c r="A1930" s="47">
        <v>126686.86</v>
      </c>
      <c r="B1930" s="48">
        <v>1</v>
      </c>
      <c r="C1930" s="49" t="s">
        <v>73</v>
      </c>
      <c r="D1930" s="50">
        <v>44259</v>
      </c>
      <c r="E1930" s="49" t="s">
        <v>74</v>
      </c>
      <c r="F1930" s="50">
        <v>44280</v>
      </c>
      <c r="G1930" s="49" t="s">
        <v>82</v>
      </c>
      <c r="H1930" s="51" t="s">
        <v>215</v>
      </c>
      <c r="I1930" s="49"/>
      <c r="J1930" s="49"/>
      <c r="K1930" s="49"/>
      <c r="L1930" s="52"/>
      <c r="M1930" s="51" t="s">
        <v>3830</v>
      </c>
      <c r="N1930" s="51" t="s">
        <v>3826</v>
      </c>
      <c r="O1930" s="49" t="s">
        <v>78</v>
      </c>
      <c r="P1930" s="51" t="s">
        <v>760</v>
      </c>
      <c r="Q1930" s="51"/>
      <c r="R1930" s="111"/>
      <c r="S1930" s="111"/>
      <c r="T1930" s="120"/>
      <c r="U1930" s="55" t="s">
        <v>32</v>
      </c>
      <c r="V1930" s="52"/>
      <c r="W1930" s="49"/>
      <c r="X1930" s="52" t="s">
        <v>43</v>
      </c>
      <c r="Y1930" s="49"/>
      <c r="Z1930" s="111" t="s">
        <v>20458</v>
      </c>
      <c r="AA1930" s="51"/>
      <c r="AB1930" s="54">
        <v>0</v>
      </c>
      <c r="AC1930" s="54">
        <v>0</v>
      </c>
      <c r="AD1930" s="54">
        <v>0</v>
      </c>
      <c r="AE1930" s="54">
        <v>0</v>
      </c>
      <c r="AF1930" s="3">
        <f>SUM(Table2[[#This Row],[PE 2021 Obligations]],Table2[[#This Row],[ROW 2021 Obligations]],Table2[[#This Row],[Construction 2021 Obligations]],Table2[[#This Row],[Paving 2021 Obligations]])</f>
        <v>0</v>
      </c>
      <c r="AG1930" s="54">
        <v>0</v>
      </c>
      <c r="AH1930" s="54">
        <v>0</v>
      </c>
      <c r="AI1930" s="54">
        <v>0</v>
      </c>
      <c r="AJ1930" s="54">
        <v>0</v>
      </c>
      <c r="AK1930" s="54">
        <v>110000</v>
      </c>
      <c r="AL1930" s="49"/>
    </row>
    <row r="1931" spans="1:38" hidden="1" x14ac:dyDescent="0.25">
      <c r="A1931" s="13">
        <v>126686.87</v>
      </c>
      <c r="B1931" s="15">
        <v>3</v>
      </c>
      <c r="C1931" s="43" t="s">
        <v>73</v>
      </c>
      <c r="D1931" s="44">
        <v>44259</v>
      </c>
      <c r="E1931" s="43" t="s">
        <v>74</v>
      </c>
      <c r="F1931" s="44">
        <v>44280</v>
      </c>
      <c r="G1931" s="43" t="s">
        <v>82</v>
      </c>
      <c r="H1931" s="45" t="s">
        <v>255</v>
      </c>
      <c r="I1931" s="43"/>
      <c r="J1931" s="43"/>
      <c r="K1931" s="43"/>
      <c r="L1931" s="46"/>
      <c r="M1931" s="45" t="s">
        <v>3831</v>
      </c>
      <c r="N1931" s="45" t="s">
        <v>3826</v>
      </c>
      <c r="O1931" s="43" t="s">
        <v>78</v>
      </c>
      <c r="P1931" s="45" t="s">
        <v>760</v>
      </c>
      <c r="Q1931" s="45"/>
      <c r="R1931" s="112"/>
      <c r="S1931" s="112"/>
      <c r="T1931" s="59"/>
      <c r="U1931" s="56" t="s">
        <v>32</v>
      </c>
      <c r="V1931" s="46"/>
      <c r="W1931" s="43"/>
      <c r="X1931" s="46" t="s">
        <v>43</v>
      </c>
      <c r="Y1931" s="43"/>
      <c r="Z1931" s="111" t="s">
        <v>20458</v>
      </c>
      <c r="AA1931" s="45"/>
      <c r="AB1931" s="3">
        <v>0</v>
      </c>
      <c r="AC1931" s="3">
        <v>0</v>
      </c>
      <c r="AD1931" s="3">
        <v>0</v>
      </c>
      <c r="AE1931" s="3">
        <v>0</v>
      </c>
      <c r="AF1931" s="3">
        <f>SUM(Table2[[#This Row],[PE 2021 Obligations]],Table2[[#This Row],[ROW 2021 Obligations]],Table2[[#This Row],[Construction 2021 Obligations]],Table2[[#This Row],[Paving 2021 Obligations]])</f>
        <v>0</v>
      </c>
      <c r="AG1931" s="3">
        <v>0</v>
      </c>
      <c r="AH1931" s="3">
        <v>0</v>
      </c>
      <c r="AI1931" s="3">
        <v>0</v>
      </c>
      <c r="AJ1931" s="3">
        <v>0</v>
      </c>
      <c r="AK1931" s="3">
        <v>45000</v>
      </c>
      <c r="AL1931" s="43"/>
    </row>
    <row r="1932" spans="1:38" hidden="1" x14ac:dyDescent="0.25">
      <c r="A1932" s="47">
        <v>126686.88</v>
      </c>
      <c r="B1932" s="48">
        <v>3</v>
      </c>
      <c r="C1932" s="49" t="s">
        <v>73</v>
      </c>
      <c r="D1932" s="50">
        <v>44259</v>
      </c>
      <c r="E1932" s="49" t="s">
        <v>74</v>
      </c>
      <c r="F1932" s="50">
        <v>44280</v>
      </c>
      <c r="G1932" s="49" t="s">
        <v>82</v>
      </c>
      <c r="H1932" s="51" t="s">
        <v>255</v>
      </c>
      <c r="I1932" s="49"/>
      <c r="J1932" s="49"/>
      <c r="K1932" s="49"/>
      <c r="L1932" s="52"/>
      <c r="M1932" s="51" t="s">
        <v>3832</v>
      </c>
      <c r="N1932" s="51" t="s">
        <v>3826</v>
      </c>
      <c r="O1932" s="49" t="s">
        <v>78</v>
      </c>
      <c r="P1932" s="51" t="s">
        <v>760</v>
      </c>
      <c r="Q1932" s="51"/>
      <c r="R1932" s="111"/>
      <c r="S1932" s="111"/>
      <c r="T1932" s="120"/>
      <c r="U1932" s="55" t="s">
        <v>32</v>
      </c>
      <c r="V1932" s="52"/>
      <c r="W1932" s="49"/>
      <c r="X1932" s="52" t="s">
        <v>43</v>
      </c>
      <c r="Y1932" s="49"/>
      <c r="Z1932" s="111" t="s">
        <v>20458</v>
      </c>
      <c r="AA1932" s="51"/>
      <c r="AB1932" s="54">
        <v>0</v>
      </c>
      <c r="AC1932" s="54">
        <v>0</v>
      </c>
      <c r="AD1932" s="54">
        <v>0</v>
      </c>
      <c r="AE1932" s="54">
        <v>0</v>
      </c>
      <c r="AF1932" s="3">
        <f>SUM(Table2[[#This Row],[PE 2021 Obligations]],Table2[[#This Row],[ROW 2021 Obligations]],Table2[[#This Row],[Construction 2021 Obligations]],Table2[[#This Row],[Paving 2021 Obligations]])</f>
        <v>0</v>
      </c>
      <c r="AG1932" s="54">
        <v>0</v>
      </c>
      <c r="AH1932" s="54">
        <v>0</v>
      </c>
      <c r="AI1932" s="54">
        <v>0</v>
      </c>
      <c r="AJ1932" s="54">
        <v>0</v>
      </c>
      <c r="AK1932" s="54">
        <v>115000</v>
      </c>
      <c r="AL1932" s="49"/>
    </row>
    <row r="1933" spans="1:38" hidden="1" x14ac:dyDescent="0.25">
      <c r="A1933" s="13">
        <v>126686.89</v>
      </c>
      <c r="B1933" s="15">
        <v>4</v>
      </c>
      <c r="C1933" s="43" t="s">
        <v>73</v>
      </c>
      <c r="D1933" s="44">
        <v>44259</v>
      </c>
      <c r="E1933" s="43" t="s">
        <v>74</v>
      </c>
      <c r="F1933" s="44">
        <v>44280</v>
      </c>
      <c r="G1933" s="43" t="s">
        <v>82</v>
      </c>
      <c r="H1933" s="45" t="s">
        <v>428</v>
      </c>
      <c r="I1933" s="43"/>
      <c r="J1933" s="43"/>
      <c r="K1933" s="43"/>
      <c r="L1933" s="46"/>
      <c r="M1933" s="45" t="s">
        <v>3833</v>
      </c>
      <c r="N1933" s="45" t="s">
        <v>3826</v>
      </c>
      <c r="O1933" s="43" t="s">
        <v>78</v>
      </c>
      <c r="P1933" s="45" t="s">
        <v>760</v>
      </c>
      <c r="Q1933" s="45"/>
      <c r="R1933" s="112"/>
      <c r="S1933" s="112"/>
      <c r="T1933" s="59"/>
      <c r="U1933" s="56" t="s">
        <v>32</v>
      </c>
      <c r="V1933" s="46"/>
      <c r="W1933" s="43"/>
      <c r="X1933" s="46" t="s">
        <v>43</v>
      </c>
      <c r="Y1933" s="43"/>
      <c r="Z1933" s="111" t="s">
        <v>20458</v>
      </c>
      <c r="AA1933" s="45"/>
      <c r="AB1933" s="3">
        <v>0</v>
      </c>
      <c r="AC1933" s="3">
        <v>0</v>
      </c>
      <c r="AD1933" s="3">
        <v>0</v>
      </c>
      <c r="AE1933" s="3">
        <v>0</v>
      </c>
      <c r="AF1933" s="3">
        <f>SUM(Table2[[#This Row],[PE 2021 Obligations]],Table2[[#This Row],[ROW 2021 Obligations]],Table2[[#This Row],[Construction 2021 Obligations]],Table2[[#This Row],[Paving 2021 Obligations]])</f>
        <v>0</v>
      </c>
      <c r="AG1933" s="3">
        <v>0</v>
      </c>
      <c r="AH1933" s="3">
        <v>0</v>
      </c>
      <c r="AI1933" s="3">
        <v>0</v>
      </c>
      <c r="AJ1933" s="3">
        <v>0</v>
      </c>
      <c r="AK1933" s="3">
        <v>50000</v>
      </c>
      <c r="AL1933" s="43"/>
    </row>
    <row r="1934" spans="1:38" hidden="1" x14ac:dyDescent="0.25">
      <c r="A1934" s="47">
        <v>126686.9</v>
      </c>
      <c r="B1934" s="48">
        <v>2</v>
      </c>
      <c r="C1934" s="49" t="s">
        <v>73</v>
      </c>
      <c r="D1934" s="50">
        <v>44259</v>
      </c>
      <c r="E1934" s="49" t="s">
        <v>74</v>
      </c>
      <c r="F1934" s="50">
        <v>44280</v>
      </c>
      <c r="G1934" s="49" t="s">
        <v>82</v>
      </c>
      <c r="H1934" s="51" t="s">
        <v>397</v>
      </c>
      <c r="I1934" s="49"/>
      <c r="J1934" s="49"/>
      <c r="K1934" s="49"/>
      <c r="L1934" s="52"/>
      <c r="M1934" s="51" t="s">
        <v>3834</v>
      </c>
      <c r="N1934" s="51" t="s">
        <v>3826</v>
      </c>
      <c r="O1934" s="49" t="s">
        <v>78</v>
      </c>
      <c r="P1934" s="51" t="s">
        <v>760</v>
      </c>
      <c r="Q1934" s="51"/>
      <c r="R1934" s="111"/>
      <c r="S1934" s="111"/>
      <c r="T1934" s="120"/>
      <c r="U1934" s="55" t="s">
        <v>32</v>
      </c>
      <c r="V1934" s="52"/>
      <c r="W1934" s="49"/>
      <c r="X1934" s="52" t="s">
        <v>43</v>
      </c>
      <c r="Y1934" s="49"/>
      <c r="Z1934" s="116" t="s">
        <v>20458</v>
      </c>
      <c r="AA1934" s="51"/>
      <c r="AB1934" s="54">
        <v>0</v>
      </c>
      <c r="AC1934" s="54">
        <v>0</v>
      </c>
      <c r="AD1934" s="54">
        <v>0</v>
      </c>
      <c r="AE1934" s="54">
        <v>0</v>
      </c>
      <c r="AF1934" s="3">
        <f>SUM(Table2[[#This Row],[PE 2021 Obligations]],Table2[[#This Row],[ROW 2021 Obligations]],Table2[[#This Row],[Construction 2021 Obligations]],Table2[[#This Row],[Paving 2021 Obligations]])</f>
        <v>0</v>
      </c>
      <c r="AG1934" s="54">
        <v>0</v>
      </c>
      <c r="AH1934" s="54">
        <v>0</v>
      </c>
      <c r="AI1934" s="54">
        <v>0</v>
      </c>
      <c r="AJ1934" s="54">
        <v>0</v>
      </c>
      <c r="AK1934" s="54">
        <v>60000</v>
      </c>
      <c r="AL1934" s="49"/>
    </row>
    <row r="1935" spans="1:38" hidden="1" x14ac:dyDescent="0.25">
      <c r="A1935" s="13">
        <v>126686.91</v>
      </c>
      <c r="B1935" s="15">
        <v>2</v>
      </c>
      <c r="C1935" s="43" t="s">
        <v>73</v>
      </c>
      <c r="D1935" s="44">
        <v>44260</v>
      </c>
      <c r="E1935" s="43" t="s">
        <v>74</v>
      </c>
      <c r="F1935" s="44">
        <v>44280</v>
      </c>
      <c r="G1935" s="43" t="s">
        <v>82</v>
      </c>
      <c r="H1935" s="45" t="s">
        <v>312</v>
      </c>
      <c r="I1935" s="43"/>
      <c r="J1935" s="43"/>
      <c r="K1935" s="43"/>
      <c r="L1935" s="46"/>
      <c r="M1935" s="45" t="s">
        <v>3835</v>
      </c>
      <c r="N1935" s="45" t="s">
        <v>3826</v>
      </c>
      <c r="O1935" s="43" t="s">
        <v>78</v>
      </c>
      <c r="P1935" s="45" t="s">
        <v>760</v>
      </c>
      <c r="Q1935" s="45"/>
      <c r="R1935" s="112"/>
      <c r="S1935" s="112"/>
      <c r="T1935" s="59"/>
      <c r="U1935" s="56" t="s">
        <v>32</v>
      </c>
      <c r="V1935" s="46"/>
      <c r="W1935" s="43"/>
      <c r="X1935" s="46" t="s">
        <v>43</v>
      </c>
      <c r="Y1935" s="43"/>
      <c r="Z1935" s="116" t="s">
        <v>20458</v>
      </c>
      <c r="AA1935" s="45"/>
      <c r="AB1935" s="3">
        <v>0</v>
      </c>
      <c r="AC1935" s="3">
        <v>0</v>
      </c>
      <c r="AD1935" s="3">
        <v>0</v>
      </c>
      <c r="AE1935" s="3">
        <v>0</v>
      </c>
      <c r="AF1935" s="3">
        <f>SUM(Table2[[#This Row],[PE 2021 Obligations]],Table2[[#This Row],[ROW 2021 Obligations]],Table2[[#This Row],[Construction 2021 Obligations]],Table2[[#This Row],[Paving 2021 Obligations]])</f>
        <v>0</v>
      </c>
      <c r="AG1935" s="3">
        <v>0</v>
      </c>
      <c r="AH1935" s="3">
        <v>0</v>
      </c>
      <c r="AI1935" s="3">
        <v>0</v>
      </c>
      <c r="AJ1935" s="3">
        <v>0</v>
      </c>
      <c r="AK1935" s="3">
        <v>50000</v>
      </c>
      <c r="AL1935" s="43"/>
    </row>
    <row r="1936" spans="1:38" ht="30" hidden="1" x14ac:dyDescent="0.25">
      <c r="A1936" s="47">
        <v>126686.92</v>
      </c>
      <c r="B1936" s="48">
        <v>1</v>
      </c>
      <c r="C1936" s="49" t="s">
        <v>73</v>
      </c>
      <c r="D1936" s="50">
        <v>44260</v>
      </c>
      <c r="E1936" s="49" t="s">
        <v>74</v>
      </c>
      <c r="F1936" s="50">
        <v>44281</v>
      </c>
      <c r="G1936" s="49" t="s">
        <v>82</v>
      </c>
      <c r="H1936" s="51" t="s">
        <v>386</v>
      </c>
      <c r="I1936" s="49"/>
      <c r="J1936" s="49"/>
      <c r="K1936" s="49"/>
      <c r="L1936" s="52"/>
      <c r="M1936" s="51" t="s">
        <v>3836</v>
      </c>
      <c r="N1936" s="51" t="s">
        <v>3826</v>
      </c>
      <c r="O1936" s="49" t="s">
        <v>78</v>
      </c>
      <c r="P1936" s="51" t="s">
        <v>760</v>
      </c>
      <c r="Q1936" s="51"/>
      <c r="R1936" s="111"/>
      <c r="S1936" s="111"/>
      <c r="T1936" s="120"/>
      <c r="U1936" s="55" t="s">
        <v>32</v>
      </c>
      <c r="V1936" s="52"/>
      <c r="W1936" s="49"/>
      <c r="X1936" s="52" t="s">
        <v>43</v>
      </c>
      <c r="Y1936" s="49"/>
      <c r="Z1936" s="116" t="s">
        <v>20458</v>
      </c>
      <c r="AA1936" s="51"/>
      <c r="AB1936" s="54">
        <v>0</v>
      </c>
      <c r="AC1936" s="54">
        <v>0</v>
      </c>
      <c r="AD1936" s="54">
        <v>0</v>
      </c>
      <c r="AE1936" s="54">
        <v>0</v>
      </c>
      <c r="AF1936" s="3">
        <f>SUM(Table2[[#This Row],[PE 2021 Obligations]],Table2[[#This Row],[ROW 2021 Obligations]],Table2[[#This Row],[Construction 2021 Obligations]],Table2[[#This Row],[Paving 2021 Obligations]])</f>
        <v>0</v>
      </c>
      <c r="AG1936" s="54">
        <v>0</v>
      </c>
      <c r="AH1936" s="54">
        <v>0</v>
      </c>
      <c r="AI1936" s="54">
        <v>0</v>
      </c>
      <c r="AJ1936" s="54">
        <v>0</v>
      </c>
      <c r="AK1936" s="54">
        <v>70000</v>
      </c>
      <c r="AL1936" s="49"/>
    </row>
    <row r="1937" spans="1:38" hidden="1" x14ac:dyDescent="0.25">
      <c r="A1937" s="13">
        <v>126686.93</v>
      </c>
      <c r="B1937" s="15">
        <v>2</v>
      </c>
      <c r="C1937" s="43" t="s">
        <v>73</v>
      </c>
      <c r="D1937" s="44">
        <v>44260</v>
      </c>
      <c r="E1937" s="43" t="s">
        <v>74</v>
      </c>
      <c r="F1937" s="44">
        <v>44280</v>
      </c>
      <c r="G1937" s="43" t="s">
        <v>82</v>
      </c>
      <c r="H1937" s="45" t="s">
        <v>264</v>
      </c>
      <c r="I1937" s="43"/>
      <c r="J1937" s="43"/>
      <c r="K1937" s="43"/>
      <c r="L1937" s="46"/>
      <c r="M1937" s="45" t="s">
        <v>3837</v>
      </c>
      <c r="N1937" s="45" t="s">
        <v>3826</v>
      </c>
      <c r="O1937" s="43" t="s">
        <v>78</v>
      </c>
      <c r="P1937" s="45" t="s">
        <v>760</v>
      </c>
      <c r="Q1937" s="45"/>
      <c r="R1937" s="112"/>
      <c r="S1937" s="112"/>
      <c r="T1937" s="59"/>
      <c r="U1937" s="56" t="s">
        <v>32</v>
      </c>
      <c r="V1937" s="46"/>
      <c r="W1937" s="43"/>
      <c r="X1937" s="46" t="s">
        <v>43</v>
      </c>
      <c r="Y1937" s="43"/>
      <c r="Z1937" s="111" t="s">
        <v>20458</v>
      </c>
      <c r="AA1937" s="45"/>
      <c r="AB1937" s="3">
        <v>0</v>
      </c>
      <c r="AC1937" s="3">
        <v>0</v>
      </c>
      <c r="AD1937" s="3">
        <v>0</v>
      </c>
      <c r="AE1937" s="3">
        <v>0</v>
      </c>
      <c r="AF1937" s="3">
        <f>SUM(Table2[[#This Row],[PE 2021 Obligations]],Table2[[#This Row],[ROW 2021 Obligations]],Table2[[#This Row],[Construction 2021 Obligations]],Table2[[#This Row],[Paving 2021 Obligations]])</f>
        <v>0</v>
      </c>
      <c r="AG1937" s="3">
        <v>0</v>
      </c>
      <c r="AH1937" s="3">
        <v>0</v>
      </c>
      <c r="AI1937" s="3">
        <v>0</v>
      </c>
      <c r="AJ1937" s="3">
        <v>0</v>
      </c>
      <c r="AK1937" s="3">
        <v>45000</v>
      </c>
      <c r="AL1937" s="43"/>
    </row>
    <row r="1938" spans="1:38" hidden="1" x14ac:dyDescent="0.25">
      <c r="A1938" s="47">
        <v>126686.94</v>
      </c>
      <c r="B1938" s="48">
        <v>3</v>
      </c>
      <c r="C1938" s="49" t="s">
        <v>73</v>
      </c>
      <c r="D1938" s="50">
        <v>44260</v>
      </c>
      <c r="E1938" s="49" t="s">
        <v>74</v>
      </c>
      <c r="F1938" s="50">
        <v>44280</v>
      </c>
      <c r="G1938" s="49" t="s">
        <v>82</v>
      </c>
      <c r="H1938" s="51" t="s">
        <v>226</v>
      </c>
      <c r="I1938" s="49"/>
      <c r="J1938" s="49"/>
      <c r="K1938" s="49"/>
      <c r="L1938" s="52"/>
      <c r="M1938" s="51" t="s">
        <v>3838</v>
      </c>
      <c r="N1938" s="51" t="s">
        <v>3826</v>
      </c>
      <c r="O1938" s="49" t="s">
        <v>78</v>
      </c>
      <c r="P1938" s="51" t="s">
        <v>760</v>
      </c>
      <c r="Q1938" s="51"/>
      <c r="R1938" s="111"/>
      <c r="S1938" s="111"/>
      <c r="T1938" s="120"/>
      <c r="U1938" s="55" t="s">
        <v>32</v>
      </c>
      <c r="V1938" s="52"/>
      <c r="W1938" s="49"/>
      <c r="X1938" s="52" t="s">
        <v>43</v>
      </c>
      <c r="Y1938" s="49"/>
      <c r="Z1938" s="116" t="s">
        <v>20458</v>
      </c>
      <c r="AA1938" s="51"/>
      <c r="AB1938" s="54">
        <v>0</v>
      </c>
      <c r="AC1938" s="54">
        <v>0</v>
      </c>
      <c r="AD1938" s="54">
        <v>0</v>
      </c>
      <c r="AE1938" s="54">
        <v>0</v>
      </c>
      <c r="AF1938" s="3">
        <f>SUM(Table2[[#This Row],[PE 2021 Obligations]],Table2[[#This Row],[ROW 2021 Obligations]],Table2[[#This Row],[Construction 2021 Obligations]],Table2[[#This Row],[Paving 2021 Obligations]])</f>
        <v>0</v>
      </c>
      <c r="AG1938" s="54">
        <v>0</v>
      </c>
      <c r="AH1938" s="54">
        <v>0</v>
      </c>
      <c r="AI1938" s="54">
        <v>0</v>
      </c>
      <c r="AJ1938" s="54">
        <v>0</v>
      </c>
      <c r="AK1938" s="54">
        <v>45000</v>
      </c>
      <c r="AL1938" s="49"/>
    </row>
    <row r="1939" spans="1:38" hidden="1" x14ac:dyDescent="0.25">
      <c r="A1939" s="13">
        <v>126686.95</v>
      </c>
      <c r="B1939" s="15">
        <v>3</v>
      </c>
      <c r="C1939" s="43" t="s">
        <v>73</v>
      </c>
      <c r="D1939" s="44">
        <v>44260</v>
      </c>
      <c r="E1939" s="43" t="s">
        <v>74</v>
      </c>
      <c r="F1939" s="44">
        <v>44280</v>
      </c>
      <c r="G1939" s="43" t="s">
        <v>82</v>
      </c>
      <c r="H1939" s="45" t="s">
        <v>346</v>
      </c>
      <c r="I1939" s="43"/>
      <c r="J1939" s="43"/>
      <c r="K1939" s="43"/>
      <c r="L1939" s="46"/>
      <c r="M1939" s="45" t="s">
        <v>3839</v>
      </c>
      <c r="N1939" s="45" t="s">
        <v>3826</v>
      </c>
      <c r="O1939" s="43" t="s">
        <v>78</v>
      </c>
      <c r="P1939" s="45" t="s">
        <v>760</v>
      </c>
      <c r="Q1939" s="45"/>
      <c r="R1939" s="112"/>
      <c r="S1939" s="112"/>
      <c r="T1939" s="59"/>
      <c r="U1939" s="56" t="s">
        <v>32</v>
      </c>
      <c r="V1939" s="46"/>
      <c r="W1939" s="43"/>
      <c r="X1939" s="46" t="s">
        <v>43</v>
      </c>
      <c r="Y1939" s="43"/>
      <c r="Z1939" s="116" t="s">
        <v>20458</v>
      </c>
      <c r="AA1939" s="45"/>
      <c r="AB1939" s="3">
        <v>0</v>
      </c>
      <c r="AC1939" s="3">
        <v>0</v>
      </c>
      <c r="AD1939" s="3">
        <v>0</v>
      </c>
      <c r="AE1939" s="3">
        <v>0</v>
      </c>
      <c r="AF1939" s="3">
        <f>SUM(Table2[[#This Row],[PE 2021 Obligations]],Table2[[#This Row],[ROW 2021 Obligations]],Table2[[#This Row],[Construction 2021 Obligations]],Table2[[#This Row],[Paving 2021 Obligations]])</f>
        <v>0</v>
      </c>
      <c r="AG1939" s="3">
        <v>0</v>
      </c>
      <c r="AH1939" s="3">
        <v>0</v>
      </c>
      <c r="AI1939" s="3">
        <v>0</v>
      </c>
      <c r="AJ1939" s="3">
        <v>0</v>
      </c>
      <c r="AK1939" s="3">
        <v>55000</v>
      </c>
      <c r="AL1939" s="43"/>
    </row>
    <row r="1940" spans="1:38" hidden="1" x14ac:dyDescent="0.25">
      <c r="A1940" s="47">
        <v>126686.96</v>
      </c>
      <c r="B1940" s="48">
        <v>4</v>
      </c>
      <c r="C1940" s="49" t="s">
        <v>73</v>
      </c>
      <c r="D1940" s="50">
        <v>44260</v>
      </c>
      <c r="E1940" s="49" t="s">
        <v>74</v>
      </c>
      <c r="F1940" s="50">
        <v>44280</v>
      </c>
      <c r="G1940" s="49" t="s">
        <v>82</v>
      </c>
      <c r="H1940" s="51" t="s">
        <v>92</v>
      </c>
      <c r="I1940" s="49"/>
      <c r="J1940" s="49"/>
      <c r="K1940" s="49"/>
      <c r="L1940" s="52"/>
      <c r="M1940" s="51" t="s">
        <v>3840</v>
      </c>
      <c r="N1940" s="51" t="s">
        <v>3826</v>
      </c>
      <c r="O1940" s="49" t="s">
        <v>78</v>
      </c>
      <c r="P1940" s="51" t="s">
        <v>760</v>
      </c>
      <c r="Q1940" s="51"/>
      <c r="R1940" s="111"/>
      <c r="S1940" s="111"/>
      <c r="T1940" s="120"/>
      <c r="U1940" s="55" t="s">
        <v>32</v>
      </c>
      <c r="V1940" s="52"/>
      <c r="W1940" s="49"/>
      <c r="X1940" s="52" t="s">
        <v>43</v>
      </c>
      <c r="Y1940" s="49"/>
      <c r="Z1940" s="116" t="s">
        <v>20458</v>
      </c>
      <c r="AA1940" s="51"/>
      <c r="AB1940" s="54">
        <v>0</v>
      </c>
      <c r="AC1940" s="54">
        <v>0</v>
      </c>
      <c r="AD1940" s="54">
        <v>0</v>
      </c>
      <c r="AE1940" s="54">
        <v>0</v>
      </c>
      <c r="AF1940" s="3">
        <f>SUM(Table2[[#This Row],[PE 2021 Obligations]],Table2[[#This Row],[ROW 2021 Obligations]],Table2[[#This Row],[Construction 2021 Obligations]],Table2[[#This Row],[Paving 2021 Obligations]])</f>
        <v>0</v>
      </c>
      <c r="AG1940" s="54">
        <v>0</v>
      </c>
      <c r="AH1940" s="54">
        <v>0</v>
      </c>
      <c r="AI1940" s="54">
        <v>0</v>
      </c>
      <c r="AJ1940" s="54">
        <v>0</v>
      </c>
      <c r="AK1940" s="54">
        <v>35000</v>
      </c>
      <c r="AL1940" s="49"/>
    </row>
    <row r="1941" spans="1:38" ht="30" hidden="1" x14ac:dyDescent="0.25">
      <c r="A1941" s="13">
        <v>126686.97</v>
      </c>
      <c r="B1941" s="15">
        <v>2</v>
      </c>
      <c r="C1941" s="43" t="s">
        <v>73</v>
      </c>
      <c r="D1941" s="44">
        <v>44260</v>
      </c>
      <c r="E1941" s="43" t="s">
        <v>74</v>
      </c>
      <c r="F1941" s="44">
        <v>44300</v>
      </c>
      <c r="G1941" s="43" t="s">
        <v>82</v>
      </c>
      <c r="H1941" s="45" t="s">
        <v>797</v>
      </c>
      <c r="I1941" s="43"/>
      <c r="J1941" s="43"/>
      <c r="K1941" s="43"/>
      <c r="L1941" s="46"/>
      <c r="M1941" s="45" t="s">
        <v>3841</v>
      </c>
      <c r="N1941" s="45" t="s">
        <v>3826</v>
      </c>
      <c r="O1941" s="43" t="s">
        <v>78</v>
      </c>
      <c r="P1941" s="45" t="s">
        <v>760</v>
      </c>
      <c r="Q1941" s="45"/>
      <c r="R1941" s="112"/>
      <c r="S1941" s="112"/>
      <c r="T1941" s="59"/>
      <c r="U1941" s="56" t="s">
        <v>32</v>
      </c>
      <c r="V1941" s="46"/>
      <c r="W1941" s="43"/>
      <c r="X1941" s="46" t="s">
        <v>43</v>
      </c>
      <c r="Y1941" s="43"/>
      <c r="Z1941" s="116" t="s">
        <v>20458</v>
      </c>
      <c r="AA1941" s="45"/>
      <c r="AB1941" s="3">
        <v>0</v>
      </c>
      <c r="AC1941" s="3">
        <v>0</v>
      </c>
      <c r="AD1941" s="3">
        <v>0</v>
      </c>
      <c r="AE1941" s="3">
        <v>0</v>
      </c>
      <c r="AF1941" s="3">
        <f>SUM(Table2[[#This Row],[PE 2021 Obligations]],Table2[[#This Row],[ROW 2021 Obligations]],Table2[[#This Row],[Construction 2021 Obligations]],Table2[[#This Row],[Paving 2021 Obligations]])</f>
        <v>0</v>
      </c>
      <c r="AG1941" s="3">
        <v>0</v>
      </c>
      <c r="AH1941" s="3">
        <v>0</v>
      </c>
      <c r="AI1941" s="3">
        <v>0</v>
      </c>
      <c r="AJ1941" s="3">
        <v>0</v>
      </c>
      <c r="AK1941" s="3">
        <v>75000</v>
      </c>
      <c r="AL1941" s="43"/>
    </row>
    <row r="1942" spans="1:38" hidden="1" x14ac:dyDescent="0.25">
      <c r="A1942" s="47">
        <v>126686.98</v>
      </c>
      <c r="B1942" s="48">
        <v>4</v>
      </c>
      <c r="C1942" s="49" t="s">
        <v>73</v>
      </c>
      <c r="D1942" s="50">
        <v>44260</v>
      </c>
      <c r="E1942" s="49" t="s">
        <v>74</v>
      </c>
      <c r="F1942" s="50">
        <v>44280</v>
      </c>
      <c r="G1942" s="49" t="s">
        <v>82</v>
      </c>
      <c r="H1942" s="51" t="s">
        <v>92</v>
      </c>
      <c r="I1942" s="49"/>
      <c r="J1942" s="49"/>
      <c r="K1942" s="49"/>
      <c r="L1942" s="52"/>
      <c r="M1942" s="51" t="s">
        <v>3842</v>
      </c>
      <c r="N1942" s="51" t="s">
        <v>3826</v>
      </c>
      <c r="O1942" s="49" t="s">
        <v>78</v>
      </c>
      <c r="P1942" s="51" t="s">
        <v>760</v>
      </c>
      <c r="Q1942" s="51"/>
      <c r="R1942" s="111"/>
      <c r="S1942" s="111"/>
      <c r="T1942" s="120"/>
      <c r="U1942" s="55" t="s">
        <v>32</v>
      </c>
      <c r="V1942" s="52"/>
      <c r="W1942" s="49"/>
      <c r="X1942" s="52" t="s">
        <v>43</v>
      </c>
      <c r="Y1942" s="49"/>
      <c r="Z1942" s="116" t="s">
        <v>20458</v>
      </c>
      <c r="AA1942" s="51"/>
      <c r="AB1942" s="54">
        <v>0</v>
      </c>
      <c r="AC1942" s="54">
        <v>0</v>
      </c>
      <c r="AD1942" s="54">
        <v>0</v>
      </c>
      <c r="AE1942" s="54">
        <v>0</v>
      </c>
      <c r="AF1942" s="3">
        <f>SUM(Table2[[#This Row],[PE 2021 Obligations]],Table2[[#This Row],[ROW 2021 Obligations]],Table2[[#This Row],[Construction 2021 Obligations]],Table2[[#This Row],[Paving 2021 Obligations]])</f>
        <v>0</v>
      </c>
      <c r="AG1942" s="54">
        <v>0</v>
      </c>
      <c r="AH1942" s="54">
        <v>0</v>
      </c>
      <c r="AI1942" s="54">
        <v>0</v>
      </c>
      <c r="AJ1942" s="54">
        <v>0</v>
      </c>
      <c r="AK1942" s="54">
        <v>55000</v>
      </c>
      <c r="AL1942" s="49"/>
    </row>
    <row r="1943" spans="1:38" hidden="1" x14ac:dyDescent="0.25">
      <c r="A1943" s="13">
        <v>126686.99</v>
      </c>
      <c r="B1943" s="15">
        <v>1</v>
      </c>
      <c r="C1943" s="43" t="s">
        <v>73</v>
      </c>
      <c r="D1943" s="44">
        <v>44260</v>
      </c>
      <c r="E1943" s="43" t="s">
        <v>74</v>
      </c>
      <c r="F1943" s="44">
        <v>44280</v>
      </c>
      <c r="G1943" s="43" t="s">
        <v>82</v>
      </c>
      <c r="H1943" s="45" t="s">
        <v>238</v>
      </c>
      <c r="I1943" s="43"/>
      <c r="J1943" s="43"/>
      <c r="K1943" s="43"/>
      <c r="L1943" s="46"/>
      <c r="M1943" s="45" t="s">
        <v>3843</v>
      </c>
      <c r="N1943" s="45" t="s">
        <v>3826</v>
      </c>
      <c r="O1943" s="43" t="s">
        <v>78</v>
      </c>
      <c r="P1943" s="45" t="s">
        <v>760</v>
      </c>
      <c r="Q1943" s="45"/>
      <c r="R1943" s="112"/>
      <c r="S1943" s="112"/>
      <c r="T1943" s="59"/>
      <c r="U1943" s="56" t="s">
        <v>32</v>
      </c>
      <c r="V1943" s="46"/>
      <c r="W1943" s="43"/>
      <c r="X1943" s="46" t="s">
        <v>43</v>
      </c>
      <c r="Y1943" s="43"/>
      <c r="Z1943" s="116" t="s">
        <v>20458</v>
      </c>
      <c r="AA1943" s="45"/>
      <c r="AB1943" s="3">
        <v>0</v>
      </c>
      <c r="AC1943" s="3">
        <v>0</v>
      </c>
      <c r="AD1943" s="3">
        <v>0</v>
      </c>
      <c r="AE1943" s="3">
        <v>0</v>
      </c>
      <c r="AF1943" s="3">
        <f>SUM(Table2[[#This Row],[PE 2021 Obligations]],Table2[[#This Row],[ROW 2021 Obligations]],Table2[[#This Row],[Construction 2021 Obligations]],Table2[[#This Row],[Paving 2021 Obligations]])</f>
        <v>0</v>
      </c>
      <c r="AG1943" s="3">
        <v>0</v>
      </c>
      <c r="AH1943" s="3">
        <v>0</v>
      </c>
      <c r="AI1943" s="3">
        <v>0</v>
      </c>
      <c r="AJ1943" s="3">
        <v>0</v>
      </c>
      <c r="AK1943" s="3">
        <v>80000</v>
      </c>
      <c r="AL1943" s="43"/>
    </row>
    <row r="1944" spans="1:38" ht="30" hidden="1" x14ac:dyDescent="0.25">
      <c r="A1944" s="47">
        <v>126687.01</v>
      </c>
      <c r="B1944" s="48">
        <v>6</v>
      </c>
      <c r="C1944" s="49" t="s">
        <v>73</v>
      </c>
      <c r="D1944" s="50">
        <v>43077</v>
      </c>
      <c r="E1944" s="49" t="s">
        <v>74</v>
      </c>
      <c r="F1944" s="50">
        <v>43425</v>
      </c>
      <c r="G1944" s="49" t="s">
        <v>75</v>
      </c>
      <c r="H1944" s="51" t="s">
        <v>76</v>
      </c>
      <c r="I1944" s="49"/>
      <c r="J1944" s="49"/>
      <c r="K1944" s="49"/>
      <c r="L1944" s="52"/>
      <c r="M1944" s="51" t="s">
        <v>3844</v>
      </c>
      <c r="N1944" s="51"/>
      <c r="O1944" s="49" t="s">
        <v>78</v>
      </c>
      <c r="P1944" s="51" t="s">
        <v>760</v>
      </c>
      <c r="Q1944" s="51"/>
      <c r="R1944" s="111"/>
      <c r="S1944" s="111"/>
      <c r="T1944" s="120"/>
      <c r="U1944" s="55" t="s">
        <v>32</v>
      </c>
      <c r="V1944" s="52"/>
      <c r="W1944" s="49"/>
      <c r="X1944" s="52" t="s">
        <v>43</v>
      </c>
      <c r="Y1944" s="49"/>
      <c r="Z1944" s="116" t="s">
        <v>20458</v>
      </c>
      <c r="AA1944" s="51"/>
      <c r="AB1944" s="54">
        <v>0</v>
      </c>
      <c r="AC1944" s="54">
        <v>0</v>
      </c>
      <c r="AD1944" s="54">
        <v>0</v>
      </c>
      <c r="AE1944" s="54">
        <v>0</v>
      </c>
      <c r="AF1944" s="3">
        <f>SUM(Table2[[#This Row],[PE 2021 Obligations]],Table2[[#This Row],[ROW 2021 Obligations]],Table2[[#This Row],[Construction 2021 Obligations]],Table2[[#This Row],[Paving 2021 Obligations]])</f>
        <v>0</v>
      </c>
      <c r="AG1944" s="54">
        <v>0</v>
      </c>
      <c r="AH1944" s="54">
        <v>0</v>
      </c>
      <c r="AI1944" s="54">
        <v>0</v>
      </c>
      <c r="AJ1944" s="54">
        <v>0</v>
      </c>
      <c r="AK1944" s="54">
        <v>4000000</v>
      </c>
      <c r="AL1944" s="49"/>
    </row>
    <row r="1945" spans="1:38" ht="30" hidden="1" x14ac:dyDescent="0.25">
      <c r="A1945" s="13">
        <v>126687.45</v>
      </c>
      <c r="B1945" s="15">
        <v>6</v>
      </c>
      <c r="C1945" s="43" t="s">
        <v>73</v>
      </c>
      <c r="D1945" s="44">
        <v>43529</v>
      </c>
      <c r="E1945" s="43" t="s">
        <v>74</v>
      </c>
      <c r="F1945" s="44">
        <v>44070</v>
      </c>
      <c r="G1945" s="43" t="s">
        <v>74</v>
      </c>
      <c r="H1945" s="45" t="s">
        <v>76</v>
      </c>
      <c r="I1945" s="43"/>
      <c r="J1945" s="43"/>
      <c r="K1945" s="43"/>
      <c r="L1945" s="46"/>
      <c r="M1945" s="45" t="s">
        <v>3845</v>
      </c>
      <c r="N1945" s="45"/>
      <c r="O1945" s="43" t="s">
        <v>78</v>
      </c>
      <c r="P1945" s="45" t="s">
        <v>760</v>
      </c>
      <c r="Q1945" s="45"/>
      <c r="R1945" s="112"/>
      <c r="S1945" s="112"/>
      <c r="T1945" s="59"/>
      <c r="U1945" s="10">
        <v>0</v>
      </c>
      <c r="V1945" s="46"/>
      <c r="W1945" s="43"/>
      <c r="X1945" s="46" t="s">
        <v>43</v>
      </c>
      <c r="Y1945" s="43"/>
      <c r="Z1945" s="111" t="s">
        <v>20458</v>
      </c>
      <c r="AA1945" s="45"/>
      <c r="AB1945" s="3">
        <v>0</v>
      </c>
      <c r="AC1945" s="3">
        <v>0</v>
      </c>
      <c r="AD1945" s="3">
        <v>0</v>
      </c>
      <c r="AE1945" s="3">
        <v>0</v>
      </c>
      <c r="AF1945" s="3">
        <f>SUM(Table2[[#This Row],[PE 2021 Obligations]],Table2[[#This Row],[ROW 2021 Obligations]],Table2[[#This Row],[Construction 2021 Obligations]],Table2[[#This Row],[Paving 2021 Obligations]])</f>
        <v>0</v>
      </c>
      <c r="AG1945" s="3">
        <v>0</v>
      </c>
      <c r="AH1945" s="3">
        <v>0</v>
      </c>
      <c r="AI1945" s="3">
        <v>0</v>
      </c>
      <c r="AJ1945" s="3">
        <v>0</v>
      </c>
      <c r="AK1945" s="3">
        <v>478517.5</v>
      </c>
      <c r="AL1945" s="43"/>
    </row>
    <row r="1946" spans="1:38" hidden="1" x14ac:dyDescent="0.25">
      <c r="A1946" s="47">
        <v>126687.53</v>
      </c>
      <c r="B1946" s="48">
        <v>6</v>
      </c>
      <c r="C1946" s="49" t="s">
        <v>73</v>
      </c>
      <c r="D1946" s="50">
        <v>43746</v>
      </c>
      <c r="E1946" s="49" t="s">
        <v>74</v>
      </c>
      <c r="F1946" s="50">
        <v>43746</v>
      </c>
      <c r="G1946" s="49" t="s">
        <v>74</v>
      </c>
      <c r="H1946" s="51" t="s">
        <v>76</v>
      </c>
      <c r="I1946" s="49"/>
      <c r="J1946" s="49"/>
      <c r="K1946" s="49"/>
      <c r="L1946" s="52"/>
      <c r="M1946" s="51" t="s">
        <v>3846</v>
      </c>
      <c r="N1946" s="51"/>
      <c r="O1946" s="49" t="s">
        <v>78</v>
      </c>
      <c r="P1946" s="51" t="s">
        <v>760</v>
      </c>
      <c r="Q1946" s="51"/>
      <c r="R1946" s="111"/>
      <c r="S1946" s="111"/>
      <c r="T1946" s="120"/>
      <c r="U1946" s="53">
        <v>0</v>
      </c>
      <c r="V1946" s="52"/>
      <c r="W1946" s="49"/>
      <c r="X1946" s="52" t="s">
        <v>43</v>
      </c>
      <c r="Y1946" s="49"/>
      <c r="Z1946" s="111" t="s">
        <v>20458</v>
      </c>
      <c r="AA1946" s="51"/>
      <c r="AB1946" s="54">
        <v>0</v>
      </c>
      <c r="AC1946" s="54">
        <v>0</v>
      </c>
      <c r="AD1946" s="54">
        <v>0</v>
      </c>
      <c r="AE1946" s="54">
        <v>0</v>
      </c>
      <c r="AF1946" s="3">
        <f>SUM(Table2[[#This Row],[PE 2021 Obligations]],Table2[[#This Row],[ROW 2021 Obligations]],Table2[[#This Row],[Construction 2021 Obligations]],Table2[[#This Row],[Paving 2021 Obligations]])</f>
        <v>0</v>
      </c>
      <c r="AG1946" s="54">
        <v>0</v>
      </c>
      <c r="AH1946" s="54">
        <v>0</v>
      </c>
      <c r="AI1946" s="54">
        <v>0</v>
      </c>
      <c r="AJ1946" s="54">
        <v>0</v>
      </c>
      <c r="AK1946" s="54">
        <v>900000</v>
      </c>
      <c r="AL1946" s="49"/>
    </row>
    <row r="1947" spans="1:38" hidden="1" x14ac:dyDescent="0.25">
      <c r="A1947" s="13">
        <v>126687.54</v>
      </c>
      <c r="B1947" s="15">
        <v>6</v>
      </c>
      <c r="C1947" s="43" t="s">
        <v>73</v>
      </c>
      <c r="D1947" s="44">
        <v>43746</v>
      </c>
      <c r="E1947" s="43" t="s">
        <v>74</v>
      </c>
      <c r="F1947" s="44">
        <v>44280</v>
      </c>
      <c r="G1947" s="43" t="s">
        <v>108</v>
      </c>
      <c r="H1947" s="45" t="s">
        <v>76</v>
      </c>
      <c r="I1947" s="43"/>
      <c r="J1947" s="43"/>
      <c r="K1947" s="43"/>
      <c r="L1947" s="46"/>
      <c r="M1947" s="45" t="s">
        <v>3847</v>
      </c>
      <c r="N1947" s="45"/>
      <c r="O1947" s="43" t="s">
        <v>78</v>
      </c>
      <c r="P1947" s="45" t="s">
        <v>760</v>
      </c>
      <c r="Q1947" s="45"/>
      <c r="R1947" s="112"/>
      <c r="S1947" s="112"/>
      <c r="T1947" s="59"/>
      <c r="U1947" s="10">
        <v>0</v>
      </c>
      <c r="V1947" s="46"/>
      <c r="W1947" s="43"/>
      <c r="X1947" s="46" t="s">
        <v>43</v>
      </c>
      <c r="Y1947" s="43"/>
      <c r="Z1947" s="111" t="s">
        <v>20458</v>
      </c>
      <c r="AA1947" s="45"/>
      <c r="AB1947" s="3">
        <v>0</v>
      </c>
      <c r="AC1947" s="3">
        <v>0</v>
      </c>
      <c r="AD1947" s="3">
        <v>0</v>
      </c>
      <c r="AE1947" s="3">
        <v>0</v>
      </c>
      <c r="AF1947" s="3">
        <f>SUM(Table2[[#This Row],[PE 2021 Obligations]],Table2[[#This Row],[ROW 2021 Obligations]],Table2[[#This Row],[Construction 2021 Obligations]],Table2[[#This Row],[Paving 2021 Obligations]])</f>
        <v>0</v>
      </c>
      <c r="AG1947" s="3">
        <v>0</v>
      </c>
      <c r="AH1947" s="3">
        <v>0</v>
      </c>
      <c r="AI1947" s="3">
        <v>0</v>
      </c>
      <c r="AJ1947" s="3">
        <v>0</v>
      </c>
      <c r="AK1947" s="3">
        <v>0</v>
      </c>
      <c r="AL1947" s="43"/>
    </row>
    <row r="1948" spans="1:38" ht="45" hidden="1" x14ac:dyDescent="0.25">
      <c r="A1948" s="47">
        <v>126687.58</v>
      </c>
      <c r="B1948" s="48">
        <v>6</v>
      </c>
      <c r="C1948" s="49" t="s">
        <v>73</v>
      </c>
      <c r="D1948" s="50">
        <v>43928</v>
      </c>
      <c r="E1948" s="49" t="s">
        <v>74</v>
      </c>
      <c r="F1948" s="50">
        <v>43928</v>
      </c>
      <c r="G1948" s="49" t="s">
        <v>74</v>
      </c>
      <c r="H1948" s="51" t="s">
        <v>76</v>
      </c>
      <c r="I1948" s="49"/>
      <c r="J1948" s="49"/>
      <c r="K1948" s="49"/>
      <c r="L1948" s="52"/>
      <c r="M1948" s="51" t="s">
        <v>3848</v>
      </c>
      <c r="N1948" s="51"/>
      <c r="O1948" s="49" t="s">
        <v>78</v>
      </c>
      <c r="P1948" s="51" t="s">
        <v>760</v>
      </c>
      <c r="Q1948" s="51"/>
      <c r="R1948" s="111"/>
      <c r="S1948" s="111"/>
      <c r="T1948" s="120"/>
      <c r="U1948" s="53">
        <v>0</v>
      </c>
      <c r="V1948" s="52"/>
      <c r="W1948" s="49"/>
      <c r="X1948" s="52" t="s">
        <v>43</v>
      </c>
      <c r="Y1948" s="49"/>
      <c r="Z1948" s="111" t="s">
        <v>20458</v>
      </c>
      <c r="AA1948" s="51"/>
      <c r="AB1948" s="54">
        <v>0</v>
      </c>
      <c r="AC1948" s="54">
        <v>0</v>
      </c>
      <c r="AD1948" s="54">
        <v>0</v>
      </c>
      <c r="AE1948" s="54">
        <v>0</v>
      </c>
      <c r="AF1948" s="3">
        <f>SUM(Table2[[#This Row],[PE 2021 Obligations]],Table2[[#This Row],[ROW 2021 Obligations]],Table2[[#This Row],[Construction 2021 Obligations]],Table2[[#This Row],[Paving 2021 Obligations]])</f>
        <v>0</v>
      </c>
      <c r="AG1948" s="54">
        <v>0</v>
      </c>
      <c r="AH1948" s="54">
        <v>0</v>
      </c>
      <c r="AI1948" s="54">
        <v>0</v>
      </c>
      <c r="AJ1948" s="54">
        <v>0</v>
      </c>
      <c r="AK1948" s="54">
        <v>271996</v>
      </c>
      <c r="AL1948" s="49"/>
    </row>
    <row r="1949" spans="1:38" ht="30" hidden="1" x14ac:dyDescent="0.25">
      <c r="A1949" s="13">
        <v>126687.65</v>
      </c>
      <c r="B1949" s="15">
        <v>6</v>
      </c>
      <c r="C1949" s="43" t="s">
        <v>73</v>
      </c>
      <c r="D1949" s="44">
        <v>43983</v>
      </c>
      <c r="E1949" s="43" t="s">
        <v>74</v>
      </c>
      <c r="F1949" s="44">
        <v>44027</v>
      </c>
      <c r="G1949" s="43" t="s">
        <v>74</v>
      </c>
      <c r="H1949" s="45" t="s">
        <v>76</v>
      </c>
      <c r="I1949" s="43"/>
      <c r="J1949" s="43"/>
      <c r="K1949" s="43"/>
      <c r="L1949" s="46"/>
      <c r="M1949" s="45" t="s">
        <v>3849</v>
      </c>
      <c r="N1949" s="45"/>
      <c r="O1949" s="43" t="s">
        <v>78</v>
      </c>
      <c r="P1949" s="45" t="s">
        <v>760</v>
      </c>
      <c r="Q1949" s="45"/>
      <c r="R1949" s="112"/>
      <c r="S1949" s="112"/>
      <c r="T1949" s="59"/>
      <c r="U1949" s="56" t="s">
        <v>32</v>
      </c>
      <c r="V1949" s="46"/>
      <c r="W1949" s="43"/>
      <c r="X1949" s="46" t="s">
        <v>43</v>
      </c>
      <c r="Y1949" s="43"/>
      <c r="Z1949" s="111" t="s">
        <v>20458</v>
      </c>
      <c r="AA1949" s="45"/>
      <c r="AB1949" s="3">
        <v>0</v>
      </c>
      <c r="AC1949" s="3">
        <v>0</v>
      </c>
      <c r="AD1949" s="3">
        <v>0</v>
      </c>
      <c r="AE1949" s="3">
        <v>0</v>
      </c>
      <c r="AF1949" s="3">
        <f>SUM(Table2[[#This Row],[PE 2021 Obligations]],Table2[[#This Row],[ROW 2021 Obligations]],Table2[[#This Row],[Construction 2021 Obligations]],Table2[[#This Row],[Paving 2021 Obligations]])</f>
        <v>0</v>
      </c>
      <c r="AG1949" s="3">
        <v>0</v>
      </c>
      <c r="AH1949" s="3">
        <v>0</v>
      </c>
      <c r="AI1949" s="3">
        <v>0</v>
      </c>
      <c r="AJ1949" s="3">
        <v>0</v>
      </c>
      <c r="AK1949" s="3">
        <v>194629</v>
      </c>
      <c r="AL1949" s="43"/>
    </row>
    <row r="1950" spans="1:38" ht="45" hidden="1" x14ac:dyDescent="0.25">
      <c r="A1950" s="47">
        <v>126687.66</v>
      </c>
      <c r="B1950" s="48">
        <v>6</v>
      </c>
      <c r="C1950" s="49" t="s">
        <v>73</v>
      </c>
      <c r="D1950" s="50">
        <v>44117</v>
      </c>
      <c r="E1950" s="49" t="s">
        <v>74</v>
      </c>
      <c r="F1950" s="50">
        <v>44137</v>
      </c>
      <c r="G1950" s="49" t="s">
        <v>81</v>
      </c>
      <c r="H1950" s="51" t="s">
        <v>76</v>
      </c>
      <c r="I1950" s="49"/>
      <c r="J1950" s="49"/>
      <c r="K1950" s="49"/>
      <c r="L1950" s="52"/>
      <c r="M1950" s="51" t="s">
        <v>3850</v>
      </c>
      <c r="N1950" s="51"/>
      <c r="O1950" s="49" t="s">
        <v>78</v>
      </c>
      <c r="P1950" s="51" t="s">
        <v>760</v>
      </c>
      <c r="Q1950" s="51"/>
      <c r="R1950" s="111"/>
      <c r="S1950" s="111"/>
      <c r="T1950" s="120"/>
      <c r="U1950" s="53">
        <v>0</v>
      </c>
      <c r="V1950" s="52"/>
      <c r="W1950" s="49"/>
      <c r="X1950" s="52" t="s">
        <v>43</v>
      </c>
      <c r="Y1950" s="49"/>
      <c r="Z1950" s="111" t="s">
        <v>20458</v>
      </c>
      <c r="AA1950" s="51"/>
      <c r="AB1950" s="54">
        <v>0</v>
      </c>
      <c r="AC1950" s="54">
        <v>0</v>
      </c>
      <c r="AD1950" s="54">
        <v>0</v>
      </c>
      <c r="AE1950" s="54">
        <v>0</v>
      </c>
      <c r="AF1950" s="3">
        <f>SUM(Table2[[#This Row],[PE 2021 Obligations]],Table2[[#This Row],[ROW 2021 Obligations]],Table2[[#This Row],[Construction 2021 Obligations]],Table2[[#This Row],[Paving 2021 Obligations]])</f>
        <v>0</v>
      </c>
      <c r="AG1950" s="54">
        <v>0</v>
      </c>
      <c r="AH1950" s="54">
        <v>0</v>
      </c>
      <c r="AI1950" s="54">
        <v>0</v>
      </c>
      <c r="AJ1950" s="54">
        <v>0</v>
      </c>
      <c r="AK1950" s="54">
        <v>1000000</v>
      </c>
      <c r="AL1950" s="49"/>
    </row>
    <row r="1951" spans="1:38" hidden="1" x14ac:dyDescent="0.25">
      <c r="A1951" s="13">
        <v>126687.67</v>
      </c>
      <c r="B1951" s="15">
        <v>6</v>
      </c>
      <c r="C1951" s="43" t="s">
        <v>73</v>
      </c>
      <c r="D1951" s="44">
        <v>44166</v>
      </c>
      <c r="E1951" s="43" t="s">
        <v>74</v>
      </c>
      <c r="F1951" s="44">
        <v>44166</v>
      </c>
      <c r="G1951" s="43" t="s">
        <v>74</v>
      </c>
      <c r="H1951" s="45" t="s">
        <v>76</v>
      </c>
      <c r="I1951" s="43"/>
      <c r="J1951" s="43"/>
      <c r="K1951" s="43"/>
      <c r="L1951" s="46"/>
      <c r="M1951" s="45" t="s">
        <v>3851</v>
      </c>
      <c r="N1951" s="45"/>
      <c r="O1951" s="43" t="s">
        <v>78</v>
      </c>
      <c r="P1951" s="45" t="s">
        <v>760</v>
      </c>
      <c r="Q1951" s="45"/>
      <c r="R1951" s="112"/>
      <c r="S1951" s="112"/>
      <c r="T1951" s="59"/>
      <c r="U1951" s="10">
        <v>0</v>
      </c>
      <c r="V1951" s="46"/>
      <c r="W1951" s="43"/>
      <c r="X1951" s="46" t="s">
        <v>43</v>
      </c>
      <c r="Y1951" s="43"/>
      <c r="Z1951" s="111" t="s">
        <v>20458</v>
      </c>
      <c r="AA1951" s="45"/>
      <c r="AB1951" s="3">
        <v>0</v>
      </c>
      <c r="AC1951" s="3">
        <v>0</v>
      </c>
      <c r="AD1951" s="3">
        <v>0</v>
      </c>
      <c r="AE1951" s="3">
        <v>0</v>
      </c>
      <c r="AF1951" s="3">
        <f>SUM(Table2[[#This Row],[PE 2021 Obligations]],Table2[[#This Row],[ROW 2021 Obligations]],Table2[[#This Row],[Construction 2021 Obligations]],Table2[[#This Row],[Paving 2021 Obligations]])</f>
        <v>0</v>
      </c>
      <c r="AG1951" s="3">
        <v>0</v>
      </c>
      <c r="AH1951" s="3">
        <v>0</v>
      </c>
      <c r="AI1951" s="3">
        <v>0</v>
      </c>
      <c r="AJ1951" s="3">
        <v>0</v>
      </c>
      <c r="AK1951" s="3">
        <v>700000</v>
      </c>
      <c r="AL1951" s="43"/>
    </row>
    <row r="1952" spans="1:38" ht="30" hidden="1" x14ac:dyDescent="0.25">
      <c r="A1952" s="47">
        <v>126687.67999999999</v>
      </c>
      <c r="B1952" s="48">
        <v>6</v>
      </c>
      <c r="C1952" s="49" t="s">
        <v>73</v>
      </c>
      <c r="D1952" s="50">
        <v>44285</v>
      </c>
      <c r="E1952" s="49" t="s">
        <v>74</v>
      </c>
      <c r="F1952" s="50">
        <v>44286</v>
      </c>
      <c r="G1952" s="49" t="s">
        <v>74</v>
      </c>
      <c r="H1952" s="51" t="s">
        <v>76</v>
      </c>
      <c r="I1952" s="49"/>
      <c r="J1952" s="49"/>
      <c r="K1952" s="49"/>
      <c r="L1952" s="52"/>
      <c r="M1952" s="51" t="s">
        <v>3852</v>
      </c>
      <c r="N1952" s="51"/>
      <c r="O1952" s="49" t="s">
        <v>78</v>
      </c>
      <c r="P1952" s="51" t="s">
        <v>760</v>
      </c>
      <c r="Q1952" s="51"/>
      <c r="R1952" s="111"/>
      <c r="S1952" s="111"/>
      <c r="T1952" s="120"/>
      <c r="U1952" s="53">
        <v>0</v>
      </c>
      <c r="V1952" s="52"/>
      <c r="W1952" s="49"/>
      <c r="X1952" s="52" t="s">
        <v>43</v>
      </c>
      <c r="Y1952" s="49"/>
      <c r="Z1952" s="111" t="s">
        <v>20458</v>
      </c>
      <c r="AA1952" s="51"/>
      <c r="AB1952" s="54">
        <v>0</v>
      </c>
      <c r="AC1952" s="54">
        <v>0</v>
      </c>
      <c r="AD1952" s="54">
        <v>0</v>
      </c>
      <c r="AE1952" s="54">
        <v>0</v>
      </c>
      <c r="AF1952" s="3">
        <f>SUM(Table2[[#This Row],[PE 2021 Obligations]],Table2[[#This Row],[ROW 2021 Obligations]],Table2[[#This Row],[Construction 2021 Obligations]],Table2[[#This Row],[Paving 2021 Obligations]])</f>
        <v>0</v>
      </c>
      <c r="AG1952" s="54">
        <v>0</v>
      </c>
      <c r="AH1952" s="54">
        <v>0</v>
      </c>
      <c r="AI1952" s="54">
        <v>0</v>
      </c>
      <c r="AJ1952" s="54">
        <v>0</v>
      </c>
      <c r="AK1952" s="54">
        <v>90000</v>
      </c>
      <c r="AL1952" s="49"/>
    </row>
    <row r="1953" spans="1:38" ht="30" hidden="1" x14ac:dyDescent="0.25">
      <c r="A1953" s="13">
        <v>126692</v>
      </c>
      <c r="B1953" s="15">
        <v>1</v>
      </c>
      <c r="C1953" s="43" t="s">
        <v>31</v>
      </c>
      <c r="D1953" s="44">
        <v>43024</v>
      </c>
      <c r="E1953" s="43" t="s">
        <v>2518</v>
      </c>
      <c r="F1953" s="44">
        <v>44134</v>
      </c>
      <c r="G1953" s="43" t="s">
        <v>74</v>
      </c>
      <c r="H1953" s="45" t="s">
        <v>643</v>
      </c>
      <c r="I1953" s="43" t="s">
        <v>3853</v>
      </c>
      <c r="J1953" s="43"/>
      <c r="K1953" s="43" t="s">
        <v>3854</v>
      </c>
      <c r="L1953" s="46" t="s">
        <v>37</v>
      </c>
      <c r="M1953" s="45" t="s">
        <v>3855</v>
      </c>
      <c r="N1953" s="45" t="s">
        <v>453</v>
      </c>
      <c r="O1953" s="43" t="s">
        <v>632</v>
      </c>
      <c r="P1953" s="45" t="s">
        <v>453</v>
      </c>
      <c r="Q1953" s="45"/>
      <c r="R1953" s="112"/>
      <c r="S1953" s="112"/>
      <c r="T1953" s="59"/>
      <c r="U1953" s="10">
        <v>2.5099999999999998</v>
      </c>
      <c r="V1953" s="44">
        <v>44113</v>
      </c>
      <c r="W1953" s="43"/>
      <c r="X1953" s="46" t="s">
        <v>43</v>
      </c>
      <c r="Y1953" s="43" t="s">
        <v>78</v>
      </c>
      <c r="Z1953" s="111" t="s">
        <v>20458</v>
      </c>
      <c r="AA1953" s="45"/>
      <c r="AB1953" s="3">
        <v>25000</v>
      </c>
      <c r="AC1953" s="3">
        <v>0</v>
      </c>
      <c r="AD1953" s="3">
        <v>79800</v>
      </c>
      <c r="AE1953" s="3">
        <v>0</v>
      </c>
      <c r="AF1953" s="3">
        <f>SUM(Table2[[#This Row],[PE 2021 Obligations]],Table2[[#This Row],[ROW 2021 Obligations]],Table2[[#This Row],[Construction 2021 Obligations]],Table2[[#This Row],[Paving 2021 Obligations]])</f>
        <v>104800</v>
      </c>
      <c r="AG1953" s="3">
        <v>70000</v>
      </c>
      <c r="AH1953" s="3">
        <v>0</v>
      </c>
      <c r="AI1953" s="3">
        <v>79800</v>
      </c>
      <c r="AJ1953" s="3">
        <v>0</v>
      </c>
      <c r="AK1953" s="3">
        <v>149800</v>
      </c>
      <c r="AL1953" s="43" t="s">
        <v>3856</v>
      </c>
    </row>
    <row r="1954" spans="1:38" hidden="1" x14ac:dyDescent="0.25">
      <c r="A1954" s="47">
        <v>126695</v>
      </c>
      <c r="B1954" s="48">
        <v>1</v>
      </c>
      <c r="C1954" s="49" t="s">
        <v>73</v>
      </c>
      <c r="D1954" s="50">
        <v>43024</v>
      </c>
      <c r="E1954" s="49" t="s">
        <v>1510</v>
      </c>
      <c r="F1954" s="50">
        <v>43024</v>
      </c>
      <c r="G1954" s="49" t="s">
        <v>1510</v>
      </c>
      <c r="H1954" s="51" t="s">
        <v>320</v>
      </c>
      <c r="I1954" s="49"/>
      <c r="J1954" s="49"/>
      <c r="K1954" s="49"/>
      <c r="L1954" s="52"/>
      <c r="M1954" s="51" t="s">
        <v>3857</v>
      </c>
      <c r="N1954" s="51"/>
      <c r="O1954" s="49" t="s">
        <v>1171</v>
      </c>
      <c r="P1954" s="51" t="s">
        <v>1062</v>
      </c>
      <c r="Q1954" s="51"/>
      <c r="R1954" s="111"/>
      <c r="S1954" s="111"/>
      <c r="T1954" s="120"/>
      <c r="U1954" s="55" t="s">
        <v>32</v>
      </c>
      <c r="V1954" s="52"/>
      <c r="W1954" s="49"/>
      <c r="X1954" s="52" t="s">
        <v>43</v>
      </c>
      <c r="Y1954" s="49"/>
      <c r="Z1954" s="111" t="s">
        <v>20458</v>
      </c>
      <c r="AA1954" s="51"/>
      <c r="AB1954" s="54">
        <v>0</v>
      </c>
      <c r="AC1954" s="54">
        <v>0</v>
      </c>
      <c r="AD1954" s="54">
        <v>346800</v>
      </c>
      <c r="AE1954" s="54">
        <v>0</v>
      </c>
      <c r="AF1954" s="3">
        <f>SUM(Table2[[#This Row],[PE 2021 Obligations]],Table2[[#This Row],[ROW 2021 Obligations]],Table2[[#This Row],[Construction 2021 Obligations]],Table2[[#This Row],[Paving 2021 Obligations]])</f>
        <v>346800</v>
      </c>
      <c r="AG1954" s="54">
        <v>0</v>
      </c>
      <c r="AH1954" s="54">
        <v>0</v>
      </c>
      <c r="AI1954" s="54">
        <v>1933348</v>
      </c>
      <c r="AJ1954" s="54">
        <v>0</v>
      </c>
      <c r="AK1954" s="54">
        <v>1933348</v>
      </c>
      <c r="AL1954" s="49" t="s">
        <v>3858</v>
      </c>
    </row>
    <row r="1955" spans="1:38" ht="75" hidden="1" x14ac:dyDescent="0.25">
      <c r="A1955" s="47">
        <v>126713</v>
      </c>
      <c r="B1955" s="48">
        <v>4</v>
      </c>
      <c r="C1955" s="49" t="s">
        <v>73</v>
      </c>
      <c r="D1955" s="50">
        <v>43033</v>
      </c>
      <c r="E1955" s="49" t="s">
        <v>1884</v>
      </c>
      <c r="F1955" s="50">
        <v>44215</v>
      </c>
      <c r="G1955" s="49" t="s">
        <v>75</v>
      </c>
      <c r="H1955" s="51" t="s">
        <v>126</v>
      </c>
      <c r="I1955" s="49"/>
      <c r="J1955" s="49"/>
      <c r="K1955" s="49" t="s">
        <v>3864</v>
      </c>
      <c r="L1955" s="52" t="s">
        <v>37</v>
      </c>
      <c r="M1955" s="51" t="s">
        <v>3865</v>
      </c>
      <c r="N1955" s="51" t="s">
        <v>3866</v>
      </c>
      <c r="O1955" s="49" t="s">
        <v>60</v>
      </c>
      <c r="P1955" s="51" t="s">
        <v>67</v>
      </c>
      <c r="Q1955" s="51"/>
      <c r="R1955" s="111"/>
      <c r="S1955" s="111"/>
      <c r="T1955" s="120"/>
      <c r="U1955" s="53">
        <v>0.31</v>
      </c>
      <c r="V1955" s="52"/>
      <c r="W1955" s="49"/>
      <c r="X1955" s="52" t="s">
        <v>43</v>
      </c>
      <c r="Y1955" s="49" t="s">
        <v>44</v>
      </c>
      <c r="Z1955" s="111" t="s">
        <v>20458</v>
      </c>
      <c r="AA1955" s="51"/>
      <c r="AB1955" s="54">
        <v>0</v>
      </c>
      <c r="AC1955" s="54">
        <v>20000</v>
      </c>
      <c r="AD1955" s="54">
        <v>571872</v>
      </c>
      <c r="AE1955" s="54">
        <v>0</v>
      </c>
      <c r="AF1955" s="3">
        <f>SUM(Table2[[#This Row],[PE 2021 Obligations]],Table2[[#This Row],[ROW 2021 Obligations]],Table2[[#This Row],[Construction 2021 Obligations]],Table2[[#This Row],[Paving 2021 Obligations]])</f>
        <v>591872</v>
      </c>
      <c r="AG1955" s="54">
        <v>54482</v>
      </c>
      <c r="AH1955" s="54">
        <v>20000</v>
      </c>
      <c r="AI1955" s="54">
        <v>604319</v>
      </c>
      <c r="AJ1955" s="54">
        <v>0</v>
      </c>
      <c r="AK1955" s="54">
        <v>678801</v>
      </c>
      <c r="AL1955" s="49" t="s">
        <v>3867</v>
      </c>
    </row>
    <row r="1956" spans="1:38" hidden="1" x14ac:dyDescent="0.25">
      <c r="A1956" s="13">
        <v>126731</v>
      </c>
      <c r="B1956" s="15">
        <v>4</v>
      </c>
      <c r="C1956" s="43" t="s">
        <v>73</v>
      </c>
      <c r="D1956" s="44">
        <v>43038</v>
      </c>
      <c r="E1956" s="43" t="s">
        <v>1987</v>
      </c>
      <c r="F1956" s="44">
        <v>44256</v>
      </c>
      <c r="G1956" s="43" t="s">
        <v>1610</v>
      </c>
      <c r="H1956" s="45" t="s">
        <v>126</v>
      </c>
      <c r="I1956" s="43"/>
      <c r="J1956" s="43"/>
      <c r="K1956" s="43"/>
      <c r="L1956" s="46" t="s">
        <v>110</v>
      </c>
      <c r="M1956" s="45" t="s">
        <v>3868</v>
      </c>
      <c r="N1956" s="45"/>
      <c r="O1956" s="43" t="s">
        <v>1612</v>
      </c>
      <c r="P1956" s="45"/>
      <c r="Q1956" s="45"/>
      <c r="R1956" s="112"/>
      <c r="S1956" s="112"/>
      <c r="T1956" s="59"/>
      <c r="U1956" s="56" t="s">
        <v>32</v>
      </c>
      <c r="V1956" s="46"/>
      <c r="W1956" s="43"/>
      <c r="X1956" s="46" t="s">
        <v>43</v>
      </c>
      <c r="Y1956" s="43"/>
      <c r="Z1956" s="116" t="s">
        <v>20458</v>
      </c>
      <c r="AA1956" s="45"/>
      <c r="AB1956" s="3">
        <v>0</v>
      </c>
      <c r="AC1956" s="3">
        <v>0</v>
      </c>
      <c r="AD1956" s="3">
        <v>-35635.86</v>
      </c>
      <c r="AE1956" s="3">
        <v>0</v>
      </c>
      <c r="AF1956" s="3">
        <f>SUM(Table2[[#This Row],[PE 2021 Obligations]],Table2[[#This Row],[ROW 2021 Obligations]],Table2[[#This Row],[Construction 2021 Obligations]],Table2[[#This Row],[Paving 2021 Obligations]])</f>
        <v>-35635.86</v>
      </c>
      <c r="AG1956" s="3">
        <v>0</v>
      </c>
      <c r="AH1956" s="3">
        <v>0</v>
      </c>
      <c r="AI1956" s="3">
        <v>234364.14</v>
      </c>
      <c r="AJ1956" s="3">
        <v>0</v>
      </c>
      <c r="AK1956" s="3">
        <v>234364.14</v>
      </c>
      <c r="AL1956" s="43" t="s">
        <v>3869</v>
      </c>
    </row>
    <row r="1957" spans="1:38" hidden="1" x14ac:dyDescent="0.25">
      <c r="A1957" s="47">
        <v>126851</v>
      </c>
      <c r="B1957" s="48">
        <v>1</v>
      </c>
      <c r="C1957" s="49" t="s">
        <v>73</v>
      </c>
      <c r="D1957" s="50">
        <v>43076</v>
      </c>
      <c r="E1957" s="49" t="s">
        <v>142</v>
      </c>
      <c r="F1957" s="50">
        <v>44174</v>
      </c>
      <c r="G1957" s="49" t="s">
        <v>142</v>
      </c>
      <c r="H1957" s="51" t="s">
        <v>215</v>
      </c>
      <c r="I1957" s="49"/>
      <c r="J1957" s="49"/>
      <c r="K1957" s="49"/>
      <c r="L1957" s="52"/>
      <c r="M1957" s="51" t="s">
        <v>3881</v>
      </c>
      <c r="N1957" s="51"/>
      <c r="O1957" s="49" t="s">
        <v>78</v>
      </c>
      <c r="P1957" s="51" t="s">
        <v>144</v>
      </c>
      <c r="Q1957" s="51"/>
      <c r="R1957" s="111"/>
      <c r="S1957" s="111"/>
      <c r="T1957" s="120"/>
      <c r="U1957" s="55" t="s">
        <v>32</v>
      </c>
      <c r="V1957" s="52"/>
      <c r="W1957" s="49"/>
      <c r="X1957" s="52" t="s">
        <v>43</v>
      </c>
      <c r="Y1957" s="49"/>
      <c r="Z1957" s="111" t="s">
        <v>20458</v>
      </c>
      <c r="AA1957" s="51"/>
      <c r="AB1957" s="54">
        <v>0</v>
      </c>
      <c r="AC1957" s="54">
        <v>0</v>
      </c>
      <c r="AD1957" s="54">
        <v>520000</v>
      </c>
      <c r="AE1957" s="54">
        <v>0</v>
      </c>
      <c r="AF1957" s="3">
        <f>SUM(Table2[[#This Row],[PE 2021 Obligations]],Table2[[#This Row],[ROW 2021 Obligations]],Table2[[#This Row],[Construction 2021 Obligations]],Table2[[#This Row],[Paving 2021 Obligations]])</f>
        <v>520000</v>
      </c>
      <c r="AG1957" s="54">
        <v>0</v>
      </c>
      <c r="AH1957" s="54">
        <v>0</v>
      </c>
      <c r="AI1957" s="54">
        <v>710000</v>
      </c>
      <c r="AJ1957" s="54">
        <v>0</v>
      </c>
      <c r="AK1957" s="54">
        <v>710000</v>
      </c>
      <c r="AL1957" s="49" t="s">
        <v>3882</v>
      </c>
    </row>
    <row r="1958" spans="1:38" ht="30" hidden="1" x14ac:dyDescent="0.25">
      <c r="A1958" s="13">
        <v>126862</v>
      </c>
      <c r="B1958" s="15">
        <v>2</v>
      </c>
      <c r="C1958" s="43" t="s">
        <v>73</v>
      </c>
      <c r="D1958" s="44">
        <v>43077</v>
      </c>
      <c r="E1958" s="43" t="s">
        <v>142</v>
      </c>
      <c r="F1958" s="44">
        <v>44365</v>
      </c>
      <c r="G1958" s="43" t="s">
        <v>109</v>
      </c>
      <c r="H1958" s="45" t="s">
        <v>264</v>
      </c>
      <c r="I1958" s="43"/>
      <c r="J1958" s="43"/>
      <c r="K1958" s="43"/>
      <c r="L1958" s="46"/>
      <c r="M1958" s="45" t="s">
        <v>3883</v>
      </c>
      <c r="N1958" s="45" t="s">
        <v>1295</v>
      </c>
      <c r="O1958" s="43" t="s">
        <v>78</v>
      </c>
      <c r="P1958" s="45" t="s">
        <v>144</v>
      </c>
      <c r="Q1958" s="45"/>
      <c r="R1958" s="112"/>
      <c r="S1958" s="112"/>
      <c r="T1958" s="59"/>
      <c r="U1958" s="56" t="s">
        <v>32</v>
      </c>
      <c r="V1958" s="44">
        <v>44365</v>
      </c>
      <c r="W1958" s="43"/>
      <c r="X1958" s="46" t="s">
        <v>43</v>
      </c>
      <c r="Y1958" s="43"/>
      <c r="Z1958" s="111" t="s">
        <v>20458</v>
      </c>
      <c r="AA1958" s="45"/>
      <c r="AB1958" s="3">
        <v>0</v>
      </c>
      <c r="AC1958" s="3">
        <v>0</v>
      </c>
      <c r="AD1958" s="3">
        <v>172000</v>
      </c>
      <c r="AE1958" s="3">
        <v>0</v>
      </c>
      <c r="AF1958" s="3">
        <f>SUM(Table2[[#This Row],[PE 2021 Obligations]],Table2[[#This Row],[ROW 2021 Obligations]],Table2[[#This Row],[Construction 2021 Obligations]],Table2[[#This Row],[Paving 2021 Obligations]])</f>
        <v>172000</v>
      </c>
      <c r="AG1958" s="3">
        <v>0</v>
      </c>
      <c r="AH1958" s="3">
        <v>0</v>
      </c>
      <c r="AI1958" s="3">
        <v>292000</v>
      </c>
      <c r="AJ1958" s="3">
        <v>0</v>
      </c>
      <c r="AK1958" s="3">
        <v>292000</v>
      </c>
      <c r="AL1958" s="43" t="s">
        <v>3884</v>
      </c>
    </row>
    <row r="1959" spans="1:38" hidden="1" x14ac:dyDescent="0.25">
      <c r="A1959" s="13">
        <v>126871</v>
      </c>
      <c r="B1959" s="15">
        <v>6</v>
      </c>
      <c r="C1959" s="43" t="s">
        <v>73</v>
      </c>
      <c r="D1959" s="44">
        <v>43082</v>
      </c>
      <c r="E1959" s="43" t="s">
        <v>142</v>
      </c>
      <c r="F1959" s="44">
        <v>43425</v>
      </c>
      <c r="G1959" s="43" t="s">
        <v>75</v>
      </c>
      <c r="H1959" s="45" t="s">
        <v>76</v>
      </c>
      <c r="I1959" s="43"/>
      <c r="J1959" s="43"/>
      <c r="K1959" s="43"/>
      <c r="L1959" s="46"/>
      <c r="M1959" s="45" t="s">
        <v>3888</v>
      </c>
      <c r="N1959" s="45"/>
      <c r="O1959" s="43" t="s">
        <v>78</v>
      </c>
      <c r="P1959" s="45"/>
      <c r="Q1959" s="45"/>
      <c r="R1959" s="112"/>
      <c r="S1959" s="112"/>
      <c r="T1959" s="59"/>
      <c r="U1959" s="56" t="s">
        <v>32</v>
      </c>
      <c r="V1959" s="46"/>
      <c r="W1959" s="43"/>
      <c r="X1959" s="46" t="s">
        <v>43</v>
      </c>
      <c r="Y1959" s="43"/>
      <c r="Z1959" s="111" t="s">
        <v>20458</v>
      </c>
      <c r="AA1959" s="45"/>
      <c r="AB1959" s="3">
        <v>0</v>
      </c>
      <c r="AC1959" s="3">
        <v>0</v>
      </c>
      <c r="AD1959" s="3">
        <v>302119.28999999998</v>
      </c>
      <c r="AE1959" s="3">
        <v>0</v>
      </c>
      <c r="AF1959" s="3">
        <f>SUM(Table2[[#This Row],[PE 2021 Obligations]],Table2[[#This Row],[ROW 2021 Obligations]],Table2[[#This Row],[Construction 2021 Obligations]],Table2[[#This Row],[Paving 2021 Obligations]])</f>
        <v>302119.28999999998</v>
      </c>
      <c r="AG1959" s="3">
        <v>0</v>
      </c>
      <c r="AH1959" s="3">
        <v>0</v>
      </c>
      <c r="AI1959" s="3">
        <v>7950547.25</v>
      </c>
      <c r="AJ1959" s="3">
        <v>0</v>
      </c>
      <c r="AK1959" s="3">
        <v>7950547.25</v>
      </c>
      <c r="AL1959" s="43" t="s">
        <v>3889</v>
      </c>
    </row>
    <row r="1960" spans="1:38" ht="75" hidden="1" x14ac:dyDescent="0.25">
      <c r="A1960" s="47">
        <v>126906</v>
      </c>
      <c r="B1960" s="48">
        <v>3</v>
      </c>
      <c r="C1960" s="49" t="s">
        <v>31</v>
      </c>
      <c r="D1960" s="50">
        <v>43092</v>
      </c>
      <c r="E1960" s="49" t="s">
        <v>56</v>
      </c>
      <c r="F1960" s="50">
        <v>44215</v>
      </c>
      <c r="G1960" s="49" t="s">
        <v>832</v>
      </c>
      <c r="H1960" s="51" t="s">
        <v>437</v>
      </c>
      <c r="I1960" s="49" t="s">
        <v>1690</v>
      </c>
      <c r="J1960" s="49" t="s">
        <v>116</v>
      </c>
      <c r="K1960" s="49"/>
      <c r="L1960" s="52" t="s">
        <v>116</v>
      </c>
      <c r="M1960" s="51" t="s">
        <v>3890</v>
      </c>
      <c r="N1960" s="51" t="s">
        <v>3891</v>
      </c>
      <c r="O1960" s="49" t="s">
        <v>60</v>
      </c>
      <c r="P1960" s="51" t="s">
        <v>67</v>
      </c>
      <c r="Q1960" s="51"/>
      <c r="R1960" s="111"/>
      <c r="S1960" s="111"/>
      <c r="T1960" s="120"/>
      <c r="U1960" s="53">
        <v>0.28000000000000003</v>
      </c>
      <c r="V1960" s="50">
        <v>44176</v>
      </c>
      <c r="W1960" s="49"/>
      <c r="X1960" s="52" t="s">
        <v>43</v>
      </c>
      <c r="Y1960" s="49" t="s">
        <v>140</v>
      </c>
      <c r="Z1960" s="112" t="s">
        <v>20460</v>
      </c>
      <c r="AA1960" s="51"/>
      <c r="AB1960" s="54">
        <v>67470.58</v>
      </c>
      <c r="AC1960" s="54">
        <v>0</v>
      </c>
      <c r="AD1960" s="54">
        <v>257811</v>
      </c>
      <c r="AE1960" s="54">
        <v>0</v>
      </c>
      <c r="AF1960" s="3">
        <f>SUM(Table2[[#This Row],[PE 2021 Obligations]],Table2[[#This Row],[ROW 2021 Obligations]],Table2[[#This Row],[Construction 2021 Obligations]],Table2[[#This Row],[Paving 2021 Obligations]])</f>
        <v>325281.58</v>
      </c>
      <c r="AG1960" s="54">
        <v>153459.57999999999</v>
      </c>
      <c r="AH1960" s="54">
        <v>90368</v>
      </c>
      <c r="AI1960" s="54">
        <v>1648311</v>
      </c>
      <c r="AJ1960" s="54">
        <v>0</v>
      </c>
      <c r="AK1960" s="54">
        <v>1892138.58</v>
      </c>
      <c r="AL1960" s="49" t="s">
        <v>3892</v>
      </c>
    </row>
    <row r="1961" spans="1:38" ht="45" hidden="1" x14ac:dyDescent="0.25">
      <c r="A1961" s="13">
        <v>126908</v>
      </c>
      <c r="B1961" s="15">
        <v>4</v>
      </c>
      <c r="C1961" s="43" t="s">
        <v>31</v>
      </c>
      <c r="D1961" s="44">
        <v>43092</v>
      </c>
      <c r="E1961" s="43" t="s">
        <v>56</v>
      </c>
      <c r="F1961" s="44">
        <v>44349</v>
      </c>
      <c r="G1961" s="43" t="s">
        <v>32</v>
      </c>
      <c r="H1961" s="45" t="s">
        <v>298</v>
      </c>
      <c r="I1961" s="43" t="s">
        <v>3410</v>
      </c>
      <c r="J1961" s="43" t="s">
        <v>116</v>
      </c>
      <c r="K1961" s="43"/>
      <c r="L1961" s="46" t="s">
        <v>116</v>
      </c>
      <c r="M1961" s="45" t="s">
        <v>3893</v>
      </c>
      <c r="N1961" s="45" t="s">
        <v>3894</v>
      </c>
      <c r="O1961" s="43" t="s">
        <v>60</v>
      </c>
      <c r="P1961" s="45" t="s">
        <v>67</v>
      </c>
      <c r="Q1961" s="45"/>
      <c r="R1961" s="112"/>
      <c r="S1961" s="112"/>
      <c r="T1961" s="59"/>
      <c r="U1961" s="10">
        <v>0.67</v>
      </c>
      <c r="V1961" s="44">
        <v>44323</v>
      </c>
      <c r="W1961" s="43"/>
      <c r="X1961" s="46" t="s">
        <v>43</v>
      </c>
      <c r="Y1961" s="43" t="s">
        <v>140</v>
      </c>
      <c r="Z1961" s="112" t="s">
        <v>20460</v>
      </c>
      <c r="AA1961" s="45"/>
      <c r="AB1961" s="3">
        <v>0</v>
      </c>
      <c r="AC1961" s="3">
        <v>0</v>
      </c>
      <c r="AD1961" s="3">
        <v>809600</v>
      </c>
      <c r="AE1961" s="3">
        <v>0</v>
      </c>
      <c r="AF1961" s="3">
        <f>SUM(Table2[[#This Row],[PE 2021 Obligations]],Table2[[#This Row],[ROW 2021 Obligations]],Table2[[#This Row],[Construction 2021 Obligations]],Table2[[#This Row],[Paving 2021 Obligations]])</f>
        <v>809600</v>
      </c>
      <c r="AG1961" s="3">
        <v>192794</v>
      </c>
      <c r="AH1961" s="3">
        <v>330000</v>
      </c>
      <c r="AI1961" s="3">
        <v>809600</v>
      </c>
      <c r="AJ1961" s="3">
        <v>0</v>
      </c>
      <c r="AK1961" s="3">
        <v>1332394</v>
      </c>
      <c r="AL1961" s="43" t="s">
        <v>3895</v>
      </c>
    </row>
    <row r="1962" spans="1:38" ht="60" hidden="1" x14ac:dyDescent="0.25">
      <c r="A1962" s="47">
        <v>126910</v>
      </c>
      <c r="B1962" s="48">
        <v>4</v>
      </c>
      <c r="C1962" s="49" t="s">
        <v>31</v>
      </c>
      <c r="D1962" s="50">
        <v>43092</v>
      </c>
      <c r="E1962" s="49" t="s">
        <v>56</v>
      </c>
      <c r="F1962" s="50">
        <v>44299</v>
      </c>
      <c r="G1962" s="49" t="s">
        <v>32</v>
      </c>
      <c r="H1962" s="51" t="s">
        <v>126</v>
      </c>
      <c r="I1962" s="49" t="s">
        <v>770</v>
      </c>
      <c r="J1962" s="49" t="s">
        <v>116</v>
      </c>
      <c r="K1962" s="49"/>
      <c r="L1962" s="52" t="s">
        <v>116</v>
      </c>
      <c r="M1962" s="51" t="s">
        <v>3896</v>
      </c>
      <c r="N1962" s="51" t="s">
        <v>3897</v>
      </c>
      <c r="O1962" s="49" t="s">
        <v>60</v>
      </c>
      <c r="P1962" s="51" t="s">
        <v>67</v>
      </c>
      <c r="Q1962" s="51"/>
      <c r="R1962" s="111"/>
      <c r="S1962" s="111"/>
      <c r="T1962" s="120"/>
      <c r="U1962" s="53">
        <v>0.25</v>
      </c>
      <c r="V1962" s="50">
        <v>44281</v>
      </c>
      <c r="W1962" s="49"/>
      <c r="X1962" s="52" t="s">
        <v>43</v>
      </c>
      <c r="Y1962" s="49" t="s">
        <v>140</v>
      </c>
      <c r="Z1962" s="127" t="s">
        <v>20460</v>
      </c>
      <c r="AA1962" s="51"/>
      <c r="AB1962" s="54">
        <v>0</v>
      </c>
      <c r="AC1962" s="54">
        <v>0</v>
      </c>
      <c r="AD1962" s="54">
        <v>575985</v>
      </c>
      <c r="AE1962" s="54">
        <v>0</v>
      </c>
      <c r="AF1962" s="3">
        <f>SUM(Table2[[#This Row],[PE 2021 Obligations]],Table2[[#This Row],[ROW 2021 Obligations]],Table2[[#This Row],[Construction 2021 Obligations]],Table2[[#This Row],[Paving 2021 Obligations]])</f>
        <v>575985</v>
      </c>
      <c r="AG1962" s="54">
        <v>118179</v>
      </c>
      <c r="AH1962" s="54">
        <v>181800</v>
      </c>
      <c r="AI1962" s="54">
        <v>575985</v>
      </c>
      <c r="AJ1962" s="54">
        <v>0</v>
      </c>
      <c r="AK1962" s="54">
        <v>875964</v>
      </c>
      <c r="AL1962" s="49" t="s">
        <v>3898</v>
      </c>
    </row>
    <row r="1963" spans="1:38" ht="45" hidden="1" x14ac:dyDescent="0.25">
      <c r="A1963" s="47">
        <v>126946</v>
      </c>
      <c r="B1963" s="48">
        <v>1</v>
      </c>
      <c r="C1963" s="49" t="s">
        <v>73</v>
      </c>
      <c r="D1963" s="50">
        <v>43125</v>
      </c>
      <c r="E1963" s="49" t="s">
        <v>3905</v>
      </c>
      <c r="F1963" s="50">
        <v>44215</v>
      </c>
      <c r="G1963" s="49" t="s">
        <v>75</v>
      </c>
      <c r="H1963" s="51" t="s">
        <v>320</v>
      </c>
      <c r="I1963" s="49"/>
      <c r="J1963" s="49"/>
      <c r="K1963" s="49"/>
      <c r="L1963" s="52"/>
      <c r="M1963" s="51" t="s">
        <v>3906</v>
      </c>
      <c r="N1963" s="51" t="s">
        <v>3907</v>
      </c>
      <c r="O1963" s="49" t="s">
        <v>60</v>
      </c>
      <c r="P1963" s="51" t="s">
        <v>1434</v>
      </c>
      <c r="Q1963" s="51"/>
      <c r="R1963" s="111"/>
      <c r="S1963" s="111"/>
      <c r="T1963" s="120"/>
      <c r="U1963" s="53">
        <v>0.67</v>
      </c>
      <c r="V1963" s="52"/>
      <c r="W1963" s="49"/>
      <c r="X1963" s="52" t="s">
        <v>43</v>
      </c>
      <c r="Y1963" s="49" t="s">
        <v>78</v>
      </c>
      <c r="Z1963" s="116" t="s">
        <v>20458</v>
      </c>
      <c r="AA1963" s="51"/>
      <c r="AB1963" s="54">
        <v>0</v>
      </c>
      <c r="AC1963" s="54">
        <v>25000</v>
      </c>
      <c r="AD1963" s="54">
        <v>0</v>
      </c>
      <c r="AE1963" s="54">
        <v>0</v>
      </c>
      <c r="AF1963" s="3">
        <f>SUM(Table2[[#This Row],[PE 2021 Obligations]],Table2[[#This Row],[ROW 2021 Obligations]],Table2[[#This Row],[Construction 2021 Obligations]],Table2[[#This Row],[Paving 2021 Obligations]])</f>
        <v>25000</v>
      </c>
      <c r="AG1963" s="54">
        <v>160100</v>
      </c>
      <c r="AH1963" s="54">
        <v>25000</v>
      </c>
      <c r="AI1963" s="54">
        <v>0</v>
      </c>
      <c r="AJ1963" s="54">
        <v>0</v>
      </c>
      <c r="AK1963" s="54">
        <v>185100</v>
      </c>
      <c r="AL1963" s="49" t="s">
        <v>3908</v>
      </c>
    </row>
    <row r="1964" spans="1:38" hidden="1" x14ac:dyDescent="0.25">
      <c r="A1964" s="13">
        <v>126956</v>
      </c>
      <c r="B1964" s="15">
        <v>4</v>
      </c>
      <c r="C1964" s="43" t="s">
        <v>73</v>
      </c>
      <c r="D1964" s="44">
        <v>43130</v>
      </c>
      <c r="E1964" s="43" t="s">
        <v>1173</v>
      </c>
      <c r="F1964" s="44">
        <v>43130</v>
      </c>
      <c r="G1964" s="43" t="s">
        <v>1173</v>
      </c>
      <c r="H1964" s="45" t="s">
        <v>634</v>
      </c>
      <c r="I1964" s="43"/>
      <c r="J1964" s="43"/>
      <c r="K1964" s="43"/>
      <c r="L1964" s="46"/>
      <c r="M1964" s="45" t="s">
        <v>3909</v>
      </c>
      <c r="N1964" s="45"/>
      <c r="O1964" s="43" t="s">
        <v>1171</v>
      </c>
      <c r="P1964" s="45" t="s">
        <v>1062</v>
      </c>
      <c r="Q1964" s="45"/>
      <c r="R1964" s="112"/>
      <c r="S1964" s="112"/>
      <c r="T1964" s="59"/>
      <c r="U1964" s="56" t="s">
        <v>32</v>
      </c>
      <c r="V1964" s="46"/>
      <c r="W1964" s="43"/>
      <c r="X1964" s="46" t="s">
        <v>43</v>
      </c>
      <c r="Y1964" s="43"/>
      <c r="Z1964" s="111" t="s">
        <v>20458</v>
      </c>
      <c r="AA1964" s="45"/>
      <c r="AB1964" s="3">
        <v>0</v>
      </c>
      <c r="AC1964" s="3">
        <v>0</v>
      </c>
      <c r="AD1964" s="3">
        <v>35500</v>
      </c>
      <c r="AE1964" s="3">
        <v>0</v>
      </c>
      <c r="AF1964" s="3">
        <f>SUM(Table2[[#This Row],[PE 2021 Obligations]],Table2[[#This Row],[ROW 2021 Obligations]],Table2[[#This Row],[Construction 2021 Obligations]],Table2[[#This Row],[Paving 2021 Obligations]])</f>
        <v>35500</v>
      </c>
      <c r="AG1964" s="3">
        <v>0</v>
      </c>
      <c r="AH1964" s="3">
        <v>0</v>
      </c>
      <c r="AI1964" s="3">
        <v>66030</v>
      </c>
      <c r="AJ1964" s="3">
        <v>0</v>
      </c>
      <c r="AK1964" s="3">
        <v>66030</v>
      </c>
      <c r="AL1964" s="43" t="s">
        <v>3910</v>
      </c>
    </row>
    <row r="1965" spans="1:38" hidden="1" x14ac:dyDescent="0.25">
      <c r="A1965" s="47">
        <v>126981</v>
      </c>
      <c r="B1965" s="48">
        <v>4</v>
      </c>
      <c r="C1965" s="49" t="s">
        <v>73</v>
      </c>
      <c r="D1965" s="50">
        <v>43136</v>
      </c>
      <c r="E1965" s="49" t="s">
        <v>342</v>
      </c>
      <c r="F1965" s="50">
        <v>44071</v>
      </c>
      <c r="G1965" s="49" t="s">
        <v>1244</v>
      </c>
      <c r="H1965" s="51" t="s">
        <v>92</v>
      </c>
      <c r="I1965" s="49" t="s">
        <v>177</v>
      </c>
      <c r="J1965" s="49" t="s">
        <v>116</v>
      </c>
      <c r="K1965" s="49"/>
      <c r="L1965" s="52" t="s">
        <v>116</v>
      </c>
      <c r="M1965" s="51" t="s">
        <v>3911</v>
      </c>
      <c r="N1965" s="51" t="s">
        <v>3912</v>
      </c>
      <c r="O1965" s="49" t="s">
        <v>632</v>
      </c>
      <c r="P1965" s="51" t="s">
        <v>1723</v>
      </c>
      <c r="Q1965" s="51"/>
      <c r="R1965" s="111"/>
      <c r="S1965" s="111"/>
      <c r="T1965" s="120"/>
      <c r="U1965" s="53">
        <v>1</v>
      </c>
      <c r="V1965" s="50">
        <v>44841</v>
      </c>
      <c r="W1965" s="49"/>
      <c r="X1965" s="52" t="s">
        <v>43</v>
      </c>
      <c r="Y1965" s="49" t="s">
        <v>140</v>
      </c>
      <c r="Z1965" s="112" t="s">
        <v>20460</v>
      </c>
      <c r="AA1965" s="51"/>
      <c r="AB1965" s="54">
        <v>80000</v>
      </c>
      <c r="AC1965" s="54">
        <v>0</v>
      </c>
      <c r="AD1965" s="54">
        <v>0</v>
      </c>
      <c r="AE1965" s="54">
        <v>0</v>
      </c>
      <c r="AF1965" s="3">
        <f>SUM(Table2[[#This Row],[PE 2021 Obligations]],Table2[[#This Row],[ROW 2021 Obligations]],Table2[[#This Row],[Construction 2021 Obligations]],Table2[[#This Row],[Paving 2021 Obligations]])</f>
        <v>80000</v>
      </c>
      <c r="AG1965" s="54">
        <v>140000</v>
      </c>
      <c r="AH1965" s="54">
        <v>0</v>
      </c>
      <c r="AI1965" s="54">
        <v>0</v>
      </c>
      <c r="AJ1965" s="54">
        <v>0</v>
      </c>
      <c r="AK1965" s="54">
        <v>140000</v>
      </c>
      <c r="AL1965" s="49" t="s">
        <v>3913</v>
      </c>
    </row>
    <row r="1966" spans="1:38" hidden="1" x14ac:dyDescent="0.25">
      <c r="A1966" s="13">
        <v>127056</v>
      </c>
      <c r="B1966" s="15">
        <v>6</v>
      </c>
      <c r="C1966" s="43" t="s">
        <v>73</v>
      </c>
      <c r="D1966" s="44">
        <v>43164</v>
      </c>
      <c r="E1966" s="43" t="s">
        <v>3772</v>
      </c>
      <c r="F1966" s="44">
        <v>43164</v>
      </c>
      <c r="G1966" s="43" t="s">
        <v>3772</v>
      </c>
      <c r="H1966" s="45" t="s">
        <v>76</v>
      </c>
      <c r="I1966" s="43"/>
      <c r="J1966" s="43"/>
      <c r="K1966" s="43"/>
      <c r="L1966" s="46"/>
      <c r="M1966" s="45" t="s">
        <v>3919</v>
      </c>
      <c r="N1966" s="45"/>
      <c r="O1966" s="43" t="s">
        <v>1171</v>
      </c>
      <c r="P1966" s="45" t="s">
        <v>1062</v>
      </c>
      <c r="Q1966" s="45"/>
      <c r="R1966" s="112"/>
      <c r="S1966" s="112"/>
      <c r="T1966" s="59"/>
      <c r="U1966" s="56" t="s">
        <v>32</v>
      </c>
      <c r="V1966" s="46"/>
      <c r="W1966" s="43"/>
      <c r="X1966" s="46" t="s">
        <v>43</v>
      </c>
      <c r="Y1966" s="43"/>
      <c r="Z1966" s="111" t="s">
        <v>20458</v>
      </c>
      <c r="AA1966" s="45"/>
      <c r="AB1966" s="3">
        <v>0</v>
      </c>
      <c r="AC1966" s="3">
        <v>0</v>
      </c>
      <c r="AD1966" s="3">
        <v>500000</v>
      </c>
      <c r="AE1966" s="3">
        <v>0</v>
      </c>
      <c r="AF1966" s="3">
        <f>SUM(Table2[[#This Row],[PE 2021 Obligations]],Table2[[#This Row],[ROW 2021 Obligations]],Table2[[#This Row],[Construction 2021 Obligations]],Table2[[#This Row],[Paving 2021 Obligations]])</f>
        <v>500000</v>
      </c>
      <c r="AG1966" s="3">
        <v>0</v>
      </c>
      <c r="AH1966" s="3">
        <v>0</v>
      </c>
      <c r="AI1966" s="3">
        <v>1000000</v>
      </c>
      <c r="AJ1966" s="3">
        <v>0</v>
      </c>
      <c r="AK1966" s="3">
        <v>1000000</v>
      </c>
      <c r="AL1966" s="43" t="s">
        <v>3920</v>
      </c>
    </row>
    <row r="1967" spans="1:38" hidden="1" x14ac:dyDescent="0.25">
      <c r="A1967" s="47">
        <v>127057</v>
      </c>
      <c r="B1967" s="48">
        <v>6</v>
      </c>
      <c r="C1967" s="49" t="s">
        <v>73</v>
      </c>
      <c r="D1967" s="50">
        <v>43164</v>
      </c>
      <c r="E1967" s="49" t="s">
        <v>3772</v>
      </c>
      <c r="F1967" s="50">
        <v>43164</v>
      </c>
      <c r="G1967" s="49" t="s">
        <v>3772</v>
      </c>
      <c r="H1967" s="51" t="s">
        <v>76</v>
      </c>
      <c r="I1967" s="49"/>
      <c r="J1967" s="49"/>
      <c r="K1967" s="49"/>
      <c r="L1967" s="52"/>
      <c r="M1967" s="51" t="s">
        <v>3921</v>
      </c>
      <c r="N1967" s="51"/>
      <c r="O1967" s="49" t="s">
        <v>1171</v>
      </c>
      <c r="P1967" s="51" t="s">
        <v>1062</v>
      </c>
      <c r="Q1967" s="51"/>
      <c r="R1967" s="111"/>
      <c r="S1967" s="111"/>
      <c r="T1967" s="120"/>
      <c r="U1967" s="55" t="s">
        <v>32</v>
      </c>
      <c r="V1967" s="52"/>
      <c r="W1967" s="49"/>
      <c r="X1967" s="52" t="s">
        <v>43</v>
      </c>
      <c r="Y1967" s="49"/>
      <c r="Z1967" s="116" t="s">
        <v>20458</v>
      </c>
      <c r="AA1967" s="51"/>
      <c r="AB1967" s="54">
        <v>0</v>
      </c>
      <c r="AC1967" s="54">
        <v>0</v>
      </c>
      <c r="AD1967" s="54">
        <v>650000</v>
      </c>
      <c r="AE1967" s="54">
        <v>0</v>
      </c>
      <c r="AF1967" s="3">
        <f>SUM(Table2[[#This Row],[PE 2021 Obligations]],Table2[[#This Row],[ROW 2021 Obligations]],Table2[[#This Row],[Construction 2021 Obligations]],Table2[[#This Row],[Paving 2021 Obligations]])</f>
        <v>650000</v>
      </c>
      <c r="AG1967" s="54">
        <v>0</v>
      </c>
      <c r="AH1967" s="54">
        <v>0</v>
      </c>
      <c r="AI1967" s="54">
        <v>800000</v>
      </c>
      <c r="AJ1967" s="54">
        <v>0</v>
      </c>
      <c r="AK1967" s="54">
        <v>800000</v>
      </c>
      <c r="AL1967" s="49" t="s">
        <v>3922</v>
      </c>
    </row>
    <row r="1968" spans="1:38" ht="30" hidden="1" x14ac:dyDescent="0.25">
      <c r="A1968" s="13">
        <v>127249</v>
      </c>
      <c r="B1968" s="15">
        <v>4</v>
      </c>
      <c r="C1968" s="43" t="s">
        <v>73</v>
      </c>
      <c r="D1968" s="44">
        <v>43181</v>
      </c>
      <c r="E1968" s="43" t="s">
        <v>2240</v>
      </c>
      <c r="F1968" s="44">
        <v>43980</v>
      </c>
      <c r="G1968" s="43" t="s">
        <v>105</v>
      </c>
      <c r="H1968" s="45" t="s">
        <v>221</v>
      </c>
      <c r="I1968" s="43" t="s">
        <v>4078</v>
      </c>
      <c r="J1968" s="43" t="s">
        <v>116</v>
      </c>
      <c r="K1968" s="43"/>
      <c r="L1968" s="46" t="s">
        <v>116</v>
      </c>
      <c r="M1968" s="45" t="s">
        <v>4079</v>
      </c>
      <c r="N1968" s="45" t="s">
        <v>2244</v>
      </c>
      <c r="O1968" s="43" t="s">
        <v>1139</v>
      </c>
      <c r="P1968" s="45" t="s">
        <v>1140</v>
      </c>
      <c r="Q1968" s="45"/>
      <c r="R1968" s="112"/>
      <c r="S1968" s="112"/>
      <c r="T1968" s="59"/>
      <c r="U1968" s="10">
        <v>0.01</v>
      </c>
      <c r="V1968" s="46"/>
      <c r="W1968" s="43"/>
      <c r="X1968" s="46" t="s">
        <v>43</v>
      </c>
      <c r="Y1968" s="43" t="s">
        <v>78</v>
      </c>
      <c r="Z1968" s="127" t="s">
        <v>20461</v>
      </c>
      <c r="AA1968" s="45"/>
      <c r="AB1968" s="3">
        <v>0</v>
      </c>
      <c r="AC1968" s="3">
        <v>0</v>
      </c>
      <c r="AD1968" s="3">
        <v>38399</v>
      </c>
      <c r="AE1968" s="3">
        <v>0</v>
      </c>
      <c r="AF1968" s="3">
        <f>SUM(Table2[[#This Row],[PE 2021 Obligations]],Table2[[#This Row],[ROW 2021 Obligations]],Table2[[#This Row],[Construction 2021 Obligations]],Table2[[#This Row],[Paving 2021 Obligations]])</f>
        <v>38399</v>
      </c>
      <c r="AG1968" s="3">
        <v>15000</v>
      </c>
      <c r="AH1968" s="3">
        <v>0</v>
      </c>
      <c r="AI1968" s="3">
        <v>38399</v>
      </c>
      <c r="AJ1968" s="3">
        <v>0</v>
      </c>
      <c r="AK1968" s="3">
        <v>53399</v>
      </c>
      <c r="AL1968" s="43" t="s">
        <v>4080</v>
      </c>
    </row>
    <row r="1969" spans="1:38" ht="30" hidden="1" x14ac:dyDescent="0.25">
      <c r="A1969" s="47">
        <v>127249.01</v>
      </c>
      <c r="B1969" s="48">
        <v>4</v>
      </c>
      <c r="C1969" s="49" t="s">
        <v>73</v>
      </c>
      <c r="D1969" s="50">
        <v>43391</v>
      </c>
      <c r="E1969" s="49" t="s">
        <v>105</v>
      </c>
      <c r="F1969" s="50">
        <v>43984</v>
      </c>
      <c r="G1969" s="49" t="s">
        <v>105</v>
      </c>
      <c r="H1969" s="51" t="s">
        <v>221</v>
      </c>
      <c r="I1969" s="49" t="s">
        <v>4078</v>
      </c>
      <c r="J1969" s="49" t="s">
        <v>116</v>
      </c>
      <c r="K1969" s="49"/>
      <c r="L1969" s="52" t="s">
        <v>116</v>
      </c>
      <c r="M1969" s="51" t="s">
        <v>4081</v>
      </c>
      <c r="N1969" s="51" t="s">
        <v>4082</v>
      </c>
      <c r="O1969" s="49" t="s">
        <v>1139</v>
      </c>
      <c r="P1969" s="51" t="s">
        <v>632</v>
      </c>
      <c r="Q1969" s="51"/>
      <c r="R1969" s="111"/>
      <c r="S1969" s="111"/>
      <c r="T1969" s="120"/>
      <c r="U1969" s="55" t="s">
        <v>32</v>
      </c>
      <c r="V1969" s="52"/>
      <c r="W1969" s="49"/>
      <c r="X1969" s="52" t="s">
        <v>43</v>
      </c>
      <c r="Y1969" s="49" t="s">
        <v>78</v>
      </c>
      <c r="Z1969" s="112" t="s">
        <v>20461</v>
      </c>
      <c r="AA1969" s="51"/>
      <c r="AB1969" s="54">
        <v>0</v>
      </c>
      <c r="AC1969" s="54">
        <v>0</v>
      </c>
      <c r="AD1969" s="54">
        <v>12000</v>
      </c>
      <c r="AE1969" s="54">
        <v>0</v>
      </c>
      <c r="AF1969" s="3">
        <f>SUM(Table2[[#This Row],[PE 2021 Obligations]],Table2[[#This Row],[ROW 2021 Obligations]],Table2[[#This Row],[Construction 2021 Obligations]],Table2[[#This Row],[Paving 2021 Obligations]])</f>
        <v>12000</v>
      </c>
      <c r="AG1969" s="54">
        <v>50000</v>
      </c>
      <c r="AH1969" s="54">
        <v>0</v>
      </c>
      <c r="AI1969" s="54">
        <v>12000</v>
      </c>
      <c r="AJ1969" s="54">
        <v>0</v>
      </c>
      <c r="AK1969" s="54">
        <v>62000</v>
      </c>
      <c r="AL1969" s="49" t="s">
        <v>4083</v>
      </c>
    </row>
    <row r="1970" spans="1:38" ht="30" hidden="1" x14ac:dyDescent="0.25">
      <c r="A1970" s="47">
        <v>127426</v>
      </c>
      <c r="B1970" s="48">
        <v>1</v>
      </c>
      <c r="C1970" s="49" t="s">
        <v>31</v>
      </c>
      <c r="D1970" s="50">
        <v>43196</v>
      </c>
      <c r="E1970" s="49" t="s">
        <v>543</v>
      </c>
      <c r="F1970" s="50">
        <v>44252</v>
      </c>
      <c r="G1970" s="49" t="s">
        <v>74</v>
      </c>
      <c r="H1970" s="51" t="s">
        <v>182</v>
      </c>
      <c r="I1970" s="49" t="s">
        <v>669</v>
      </c>
      <c r="J1970" s="49" t="s">
        <v>116</v>
      </c>
      <c r="K1970" s="49"/>
      <c r="L1970" s="52" t="s">
        <v>116</v>
      </c>
      <c r="M1970" s="51" t="s">
        <v>4257</v>
      </c>
      <c r="N1970" s="51" t="s">
        <v>4258</v>
      </c>
      <c r="O1970" s="49" t="s">
        <v>60</v>
      </c>
      <c r="P1970" s="51" t="s">
        <v>1444</v>
      </c>
      <c r="Q1970" s="51"/>
      <c r="R1970" s="111"/>
      <c r="S1970" s="111"/>
      <c r="T1970" s="120"/>
      <c r="U1970" s="53">
        <v>0</v>
      </c>
      <c r="V1970" s="50">
        <v>44232</v>
      </c>
      <c r="W1970" s="49"/>
      <c r="X1970" s="52" t="s">
        <v>43</v>
      </c>
      <c r="Y1970" s="49" t="s">
        <v>140</v>
      </c>
      <c r="Z1970" s="112" t="s">
        <v>20460</v>
      </c>
      <c r="AA1970" s="51"/>
      <c r="AB1970" s="54">
        <v>60000</v>
      </c>
      <c r="AC1970" s="54">
        <v>0</v>
      </c>
      <c r="AD1970" s="54">
        <v>532231</v>
      </c>
      <c r="AE1970" s="54">
        <v>0</v>
      </c>
      <c r="AF1970" s="3">
        <f>SUM(Table2[[#This Row],[PE 2021 Obligations]],Table2[[#This Row],[ROW 2021 Obligations]],Table2[[#This Row],[Construction 2021 Obligations]],Table2[[#This Row],[Paving 2021 Obligations]])</f>
        <v>592231</v>
      </c>
      <c r="AG1970" s="54">
        <v>80000</v>
      </c>
      <c r="AH1970" s="54">
        <v>0</v>
      </c>
      <c r="AI1970" s="54">
        <v>532231</v>
      </c>
      <c r="AJ1970" s="54">
        <v>0</v>
      </c>
      <c r="AK1970" s="54">
        <v>612231</v>
      </c>
      <c r="AL1970" s="49" t="s">
        <v>4259</v>
      </c>
    </row>
    <row r="1971" spans="1:38" hidden="1" x14ac:dyDescent="0.25">
      <c r="A1971" s="13">
        <v>127441</v>
      </c>
      <c r="B1971" s="15">
        <v>1</v>
      </c>
      <c r="C1971" s="43" t="s">
        <v>73</v>
      </c>
      <c r="D1971" s="44">
        <v>43207</v>
      </c>
      <c r="E1971" s="43" t="s">
        <v>1610</v>
      </c>
      <c r="F1971" s="44">
        <v>43970</v>
      </c>
      <c r="G1971" s="43" t="s">
        <v>1610</v>
      </c>
      <c r="H1971" s="45" t="s">
        <v>182</v>
      </c>
      <c r="I1971" s="43"/>
      <c r="J1971" s="43"/>
      <c r="K1971" s="43"/>
      <c r="L1971" s="46" t="s">
        <v>110</v>
      </c>
      <c r="M1971" s="45" t="s">
        <v>4260</v>
      </c>
      <c r="N1971" s="45"/>
      <c r="O1971" s="43" t="s">
        <v>1612</v>
      </c>
      <c r="P1971" s="45"/>
      <c r="Q1971" s="45"/>
      <c r="R1971" s="112"/>
      <c r="S1971" s="112"/>
      <c r="T1971" s="59"/>
      <c r="U1971" s="56" t="s">
        <v>32</v>
      </c>
      <c r="V1971" s="46"/>
      <c r="W1971" s="43"/>
      <c r="X1971" s="46" t="s">
        <v>43</v>
      </c>
      <c r="Y1971" s="43"/>
      <c r="Z1971" s="116" t="s">
        <v>20458</v>
      </c>
      <c r="AA1971" s="45"/>
      <c r="AB1971" s="3">
        <v>0</v>
      </c>
      <c r="AC1971" s="3">
        <v>0</v>
      </c>
      <c r="AD1971" s="3">
        <v>3131</v>
      </c>
      <c r="AE1971" s="3">
        <v>0</v>
      </c>
      <c r="AF1971" s="3">
        <f>SUM(Table2[[#This Row],[PE 2021 Obligations]],Table2[[#This Row],[ROW 2021 Obligations]],Table2[[#This Row],[Construction 2021 Obligations]],Table2[[#This Row],[Paving 2021 Obligations]])</f>
        <v>3131</v>
      </c>
      <c r="AG1971" s="3">
        <v>0</v>
      </c>
      <c r="AH1971" s="3">
        <v>0</v>
      </c>
      <c r="AI1971" s="3">
        <v>42273</v>
      </c>
      <c r="AJ1971" s="3">
        <v>0</v>
      </c>
      <c r="AK1971" s="3">
        <v>42273</v>
      </c>
      <c r="AL1971" s="43" t="s">
        <v>4261</v>
      </c>
    </row>
    <row r="1972" spans="1:38" hidden="1" x14ac:dyDescent="0.25">
      <c r="A1972" s="47">
        <v>127457</v>
      </c>
      <c r="B1972" s="48">
        <v>3</v>
      </c>
      <c r="C1972" s="49" t="s">
        <v>73</v>
      </c>
      <c r="D1972" s="50">
        <v>43216</v>
      </c>
      <c r="E1972" s="49" t="s">
        <v>1169</v>
      </c>
      <c r="F1972" s="50">
        <v>43216</v>
      </c>
      <c r="G1972" s="49" t="s">
        <v>1169</v>
      </c>
      <c r="H1972" s="51" t="s">
        <v>49</v>
      </c>
      <c r="I1972" s="49"/>
      <c r="J1972" s="49"/>
      <c r="K1972" s="49"/>
      <c r="L1972" s="52"/>
      <c r="M1972" s="51" t="s">
        <v>4262</v>
      </c>
      <c r="N1972" s="51"/>
      <c r="O1972" s="49" t="s">
        <v>1171</v>
      </c>
      <c r="P1972" s="51" t="s">
        <v>1062</v>
      </c>
      <c r="Q1972" s="51"/>
      <c r="R1972" s="111"/>
      <c r="S1972" s="111"/>
      <c r="T1972" s="120"/>
      <c r="U1972" s="55" t="s">
        <v>32</v>
      </c>
      <c r="V1972" s="52"/>
      <c r="W1972" s="49"/>
      <c r="X1972" s="52" t="s">
        <v>43</v>
      </c>
      <c r="Y1972" s="49"/>
      <c r="Z1972" s="116" t="s">
        <v>20458</v>
      </c>
      <c r="AA1972" s="51"/>
      <c r="AB1972" s="54">
        <v>0</v>
      </c>
      <c r="AC1972" s="54">
        <v>0</v>
      </c>
      <c r="AD1972" s="54">
        <v>6800</v>
      </c>
      <c r="AE1972" s="54">
        <v>0</v>
      </c>
      <c r="AF1972" s="3">
        <f>SUM(Table2[[#This Row],[PE 2021 Obligations]],Table2[[#This Row],[ROW 2021 Obligations]],Table2[[#This Row],[Construction 2021 Obligations]],Table2[[#This Row],[Paving 2021 Obligations]])</f>
        <v>6800</v>
      </c>
      <c r="AG1972" s="54">
        <v>0</v>
      </c>
      <c r="AH1972" s="54">
        <v>0</v>
      </c>
      <c r="AI1972" s="54">
        <v>221800</v>
      </c>
      <c r="AJ1972" s="54">
        <v>0</v>
      </c>
      <c r="AK1972" s="54">
        <v>221800</v>
      </c>
      <c r="AL1972" s="49" t="s">
        <v>4263</v>
      </c>
    </row>
    <row r="1973" spans="1:38" ht="105" hidden="1" x14ac:dyDescent="0.25">
      <c r="A1973" s="13">
        <v>127474</v>
      </c>
      <c r="B1973" s="15">
        <v>1</v>
      </c>
      <c r="C1973" s="43" t="s">
        <v>73</v>
      </c>
      <c r="D1973" s="44">
        <v>43217</v>
      </c>
      <c r="E1973" s="43" t="s">
        <v>3905</v>
      </c>
      <c r="F1973" s="44">
        <v>44215</v>
      </c>
      <c r="G1973" s="43" t="s">
        <v>75</v>
      </c>
      <c r="H1973" s="45" t="s">
        <v>182</v>
      </c>
      <c r="I1973" s="43"/>
      <c r="J1973" s="43"/>
      <c r="K1973" s="43"/>
      <c r="L1973" s="46"/>
      <c r="M1973" s="45" t="s">
        <v>4271</v>
      </c>
      <c r="N1973" s="45" t="s">
        <v>4272</v>
      </c>
      <c r="O1973" s="43" t="s">
        <v>60</v>
      </c>
      <c r="P1973" s="45" t="s">
        <v>1420</v>
      </c>
      <c r="Q1973" s="45"/>
      <c r="R1973" s="112"/>
      <c r="S1973" s="112"/>
      <c r="T1973" s="59"/>
      <c r="U1973" s="10">
        <v>0</v>
      </c>
      <c r="V1973" s="46"/>
      <c r="W1973" s="43"/>
      <c r="X1973" s="46" t="s">
        <v>43</v>
      </c>
      <c r="Y1973" s="43"/>
      <c r="Z1973" s="111" t="s">
        <v>20458</v>
      </c>
      <c r="AA1973" s="45"/>
      <c r="AB1973" s="3">
        <v>10000</v>
      </c>
      <c r="AC1973" s="3">
        <v>0</v>
      </c>
      <c r="AD1973" s="3">
        <v>0</v>
      </c>
      <c r="AE1973" s="3">
        <v>0</v>
      </c>
      <c r="AF1973" s="3">
        <f>SUM(Table2[[#This Row],[PE 2021 Obligations]],Table2[[#This Row],[ROW 2021 Obligations]],Table2[[#This Row],[Construction 2021 Obligations]],Table2[[#This Row],[Paving 2021 Obligations]])</f>
        <v>10000</v>
      </c>
      <c r="AG1973" s="3">
        <v>90000</v>
      </c>
      <c r="AH1973" s="3">
        <v>0</v>
      </c>
      <c r="AI1973" s="3">
        <v>0</v>
      </c>
      <c r="AJ1973" s="3">
        <v>0</v>
      </c>
      <c r="AK1973" s="3">
        <v>90000</v>
      </c>
      <c r="AL1973" s="43"/>
    </row>
    <row r="1974" spans="1:38" ht="45" hidden="1" x14ac:dyDescent="0.25">
      <c r="A1974" s="13">
        <v>127485</v>
      </c>
      <c r="B1974" s="15">
        <v>1</v>
      </c>
      <c r="C1974" s="43" t="s">
        <v>31</v>
      </c>
      <c r="D1974" s="44">
        <v>43222</v>
      </c>
      <c r="E1974" s="43" t="s">
        <v>543</v>
      </c>
      <c r="F1974" s="44">
        <v>44252</v>
      </c>
      <c r="G1974" s="43" t="s">
        <v>74</v>
      </c>
      <c r="H1974" s="45" t="s">
        <v>386</v>
      </c>
      <c r="I1974" s="43" t="s">
        <v>2125</v>
      </c>
      <c r="J1974" s="43" t="s">
        <v>116</v>
      </c>
      <c r="K1974" s="43"/>
      <c r="L1974" s="46" t="s">
        <v>116</v>
      </c>
      <c r="M1974" s="45" t="s">
        <v>4276</v>
      </c>
      <c r="N1974" s="45" t="s">
        <v>4277</v>
      </c>
      <c r="O1974" s="43" t="s">
        <v>60</v>
      </c>
      <c r="P1974" s="45" t="s">
        <v>1444</v>
      </c>
      <c r="Q1974" s="45"/>
      <c r="R1974" s="112"/>
      <c r="S1974" s="112"/>
      <c r="T1974" s="59"/>
      <c r="U1974" s="10">
        <v>0.02</v>
      </c>
      <c r="V1974" s="44">
        <v>44232</v>
      </c>
      <c r="W1974" s="43"/>
      <c r="X1974" s="46" t="s">
        <v>43</v>
      </c>
      <c r="Y1974" s="43" t="s">
        <v>140</v>
      </c>
      <c r="Z1974" s="127" t="s">
        <v>20460</v>
      </c>
      <c r="AA1974" s="45"/>
      <c r="AB1974" s="3">
        <v>63700</v>
      </c>
      <c r="AC1974" s="3">
        <v>0</v>
      </c>
      <c r="AD1974" s="3">
        <v>390000</v>
      </c>
      <c r="AE1974" s="3">
        <v>0</v>
      </c>
      <c r="AF1974" s="3">
        <f>SUM(Table2[[#This Row],[PE 2021 Obligations]],Table2[[#This Row],[ROW 2021 Obligations]],Table2[[#This Row],[Construction 2021 Obligations]],Table2[[#This Row],[Paving 2021 Obligations]])</f>
        <v>453700</v>
      </c>
      <c r="AG1974" s="3">
        <v>68700</v>
      </c>
      <c r="AH1974" s="3">
        <v>0</v>
      </c>
      <c r="AI1974" s="3">
        <v>390000</v>
      </c>
      <c r="AJ1974" s="3">
        <v>0</v>
      </c>
      <c r="AK1974" s="3">
        <v>458700</v>
      </c>
      <c r="AL1974" s="43" t="s">
        <v>4278</v>
      </c>
    </row>
    <row r="1975" spans="1:38" ht="30" hidden="1" x14ac:dyDescent="0.25">
      <c r="A1975" s="47">
        <v>127592</v>
      </c>
      <c r="B1975" s="48">
        <v>4</v>
      </c>
      <c r="C1975" s="49" t="s">
        <v>31</v>
      </c>
      <c r="D1975" s="50">
        <v>43256</v>
      </c>
      <c r="E1975" s="49" t="s">
        <v>728</v>
      </c>
      <c r="F1975" s="50">
        <v>44293</v>
      </c>
      <c r="G1975" s="49" t="s">
        <v>56</v>
      </c>
      <c r="H1975" s="51" t="s">
        <v>92</v>
      </c>
      <c r="I1975" s="49" t="s">
        <v>1788</v>
      </c>
      <c r="J1975" s="49" t="s">
        <v>116</v>
      </c>
      <c r="K1975" s="49"/>
      <c r="L1975" s="52" t="s">
        <v>116</v>
      </c>
      <c r="M1975" s="51" t="s">
        <v>4308</v>
      </c>
      <c r="N1975" s="51" t="s">
        <v>3571</v>
      </c>
      <c r="O1975" s="49" t="s">
        <v>632</v>
      </c>
      <c r="P1975" s="51" t="s">
        <v>453</v>
      </c>
      <c r="Q1975" s="51"/>
      <c r="R1975" s="111"/>
      <c r="S1975" s="111"/>
      <c r="T1975" s="120"/>
      <c r="U1975" s="53">
        <v>0.2</v>
      </c>
      <c r="V1975" s="50">
        <v>44176</v>
      </c>
      <c r="W1975" s="49"/>
      <c r="X1975" s="52" t="s">
        <v>43</v>
      </c>
      <c r="Y1975" s="49" t="s">
        <v>78</v>
      </c>
      <c r="Z1975" s="127" t="s">
        <v>20461</v>
      </c>
      <c r="AA1975" s="51"/>
      <c r="AB1975" s="54">
        <v>5000</v>
      </c>
      <c r="AC1975" s="54">
        <v>0</v>
      </c>
      <c r="AD1975" s="54">
        <v>17000</v>
      </c>
      <c r="AE1975" s="54">
        <v>0</v>
      </c>
      <c r="AF1975" s="3">
        <f>SUM(Table2[[#This Row],[PE 2021 Obligations]],Table2[[#This Row],[ROW 2021 Obligations]],Table2[[#This Row],[Construction 2021 Obligations]],Table2[[#This Row],[Paving 2021 Obligations]])</f>
        <v>22000</v>
      </c>
      <c r="AG1975" s="54">
        <v>45000</v>
      </c>
      <c r="AH1975" s="54">
        <v>0</v>
      </c>
      <c r="AI1975" s="54">
        <v>17000</v>
      </c>
      <c r="AJ1975" s="54">
        <v>0</v>
      </c>
      <c r="AK1975" s="54">
        <v>62000</v>
      </c>
      <c r="AL1975" s="49" t="s">
        <v>4309</v>
      </c>
    </row>
    <row r="1976" spans="1:38" ht="30" hidden="1" x14ac:dyDescent="0.25">
      <c r="A1976" s="13">
        <v>127617</v>
      </c>
      <c r="B1976" s="15">
        <v>3</v>
      </c>
      <c r="C1976" s="43" t="s">
        <v>73</v>
      </c>
      <c r="D1976" s="44">
        <v>43257</v>
      </c>
      <c r="E1976" s="43" t="s">
        <v>2240</v>
      </c>
      <c r="F1976" s="44">
        <v>44026</v>
      </c>
      <c r="G1976" s="43" t="s">
        <v>832</v>
      </c>
      <c r="H1976" s="45" t="s">
        <v>389</v>
      </c>
      <c r="I1976" s="43" t="s">
        <v>4316</v>
      </c>
      <c r="J1976" s="43"/>
      <c r="K1976" s="43" t="s">
        <v>4317</v>
      </c>
      <c r="L1976" s="46" t="s">
        <v>37</v>
      </c>
      <c r="M1976" s="45" t="s">
        <v>4318</v>
      </c>
      <c r="N1976" s="45" t="s">
        <v>2244</v>
      </c>
      <c r="O1976" s="43" t="s">
        <v>1139</v>
      </c>
      <c r="P1976" s="45" t="s">
        <v>1140</v>
      </c>
      <c r="Q1976" s="45"/>
      <c r="R1976" s="112"/>
      <c r="S1976" s="112"/>
      <c r="T1976" s="59"/>
      <c r="U1976" s="10">
        <v>0.01</v>
      </c>
      <c r="V1976" s="46"/>
      <c r="W1976" s="43"/>
      <c r="X1976" s="46" t="s">
        <v>43</v>
      </c>
      <c r="Y1976" s="43" t="s">
        <v>44</v>
      </c>
      <c r="Z1976" s="116" t="s">
        <v>20458</v>
      </c>
      <c r="AA1976" s="45"/>
      <c r="AB1976" s="3">
        <v>3500</v>
      </c>
      <c r="AC1976" s="3">
        <v>0</v>
      </c>
      <c r="AD1976" s="3">
        <v>332654</v>
      </c>
      <c r="AE1976" s="3">
        <v>0</v>
      </c>
      <c r="AF1976" s="3">
        <f>SUM(Table2[[#This Row],[PE 2021 Obligations]],Table2[[#This Row],[ROW 2021 Obligations]],Table2[[#This Row],[Construction 2021 Obligations]],Table2[[#This Row],[Paving 2021 Obligations]])</f>
        <v>336154</v>
      </c>
      <c r="AG1976" s="3">
        <v>18500</v>
      </c>
      <c r="AH1976" s="3">
        <v>0</v>
      </c>
      <c r="AI1976" s="3">
        <v>332654</v>
      </c>
      <c r="AJ1976" s="3">
        <v>0</v>
      </c>
      <c r="AK1976" s="3">
        <v>351154</v>
      </c>
      <c r="AL1976" s="43" t="s">
        <v>4319</v>
      </c>
    </row>
    <row r="1977" spans="1:38" ht="30" hidden="1" x14ac:dyDescent="0.25">
      <c r="A1977" s="47">
        <v>127637</v>
      </c>
      <c r="B1977" s="48">
        <v>1</v>
      </c>
      <c r="C1977" s="49" t="s">
        <v>31</v>
      </c>
      <c r="D1977" s="50">
        <v>43258</v>
      </c>
      <c r="E1977" s="49" t="s">
        <v>728</v>
      </c>
      <c r="F1977" s="50">
        <v>44252</v>
      </c>
      <c r="G1977" s="49" t="s">
        <v>75</v>
      </c>
      <c r="H1977" s="51" t="s">
        <v>146</v>
      </c>
      <c r="I1977" s="49" t="s">
        <v>2918</v>
      </c>
      <c r="J1977" s="49" t="s">
        <v>116</v>
      </c>
      <c r="K1977" s="49"/>
      <c r="L1977" s="52" t="s">
        <v>116</v>
      </c>
      <c r="M1977" s="51" t="s">
        <v>4320</v>
      </c>
      <c r="N1977" s="51" t="s">
        <v>3571</v>
      </c>
      <c r="O1977" s="49" t="s">
        <v>632</v>
      </c>
      <c r="P1977" s="51" t="s">
        <v>453</v>
      </c>
      <c r="Q1977" s="51"/>
      <c r="R1977" s="111"/>
      <c r="S1977" s="111"/>
      <c r="T1977" s="120"/>
      <c r="U1977" s="53">
        <v>6.43</v>
      </c>
      <c r="V1977" s="50">
        <v>44232</v>
      </c>
      <c r="W1977" s="49"/>
      <c r="X1977" s="52" t="s">
        <v>43</v>
      </c>
      <c r="Y1977" s="49" t="s">
        <v>511</v>
      </c>
      <c r="Z1977" s="116" t="s">
        <v>20460</v>
      </c>
      <c r="AA1977" s="51"/>
      <c r="AB1977" s="54">
        <v>8500</v>
      </c>
      <c r="AC1977" s="54">
        <v>0</v>
      </c>
      <c r="AD1977" s="54">
        <v>66100</v>
      </c>
      <c r="AE1977" s="54">
        <v>0</v>
      </c>
      <c r="AF1977" s="3">
        <f>SUM(Table2[[#This Row],[PE 2021 Obligations]],Table2[[#This Row],[ROW 2021 Obligations]],Table2[[#This Row],[Construction 2021 Obligations]],Table2[[#This Row],[Paving 2021 Obligations]])</f>
        <v>74600</v>
      </c>
      <c r="AG1977" s="54">
        <v>55500</v>
      </c>
      <c r="AH1977" s="54">
        <v>0</v>
      </c>
      <c r="AI1977" s="54">
        <v>66100</v>
      </c>
      <c r="AJ1977" s="54">
        <v>0</v>
      </c>
      <c r="AK1977" s="54">
        <v>121600</v>
      </c>
      <c r="AL1977" s="49" t="s">
        <v>4321</v>
      </c>
    </row>
    <row r="1978" spans="1:38" ht="30" hidden="1" x14ac:dyDescent="0.25">
      <c r="A1978" s="47">
        <v>127641</v>
      </c>
      <c r="B1978" s="48">
        <v>4</v>
      </c>
      <c r="C1978" s="49" t="s">
        <v>73</v>
      </c>
      <c r="D1978" s="50">
        <v>43258</v>
      </c>
      <c r="E1978" s="49" t="s">
        <v>3608</v>
      </c>
      <c r="F1978" s="50">
        <v>44019</v>
      </c>
      <c r="G1978" s="49" t="s">
        <v>105</v>
      </c>
      <c r="H1978" s="51" t="s">
        <v>270</v>
      </c>
      <c r="I1978" s="49" t="s">
        <v>4325</v>
      </c>
      <c r="J1978" s="49"/>
      <c r="K1978" s="49" t="s">
        <v>2841</v>
      </c>
      <c r="L1978" s="52" t="s">
        <v>37</v>
      </c>
      <c r="M1978" s="51" t="s">
        <v>4326</v>
      </c>
      <c r="N1978" s="51" t="s">
        <v>3612</v>
      </c>
      <c r="O1978" s="49" t="s">
        <v>1139</v>
      </c>
      <c r="P1978" s="51" t="s">
        <v>1140</v>
      </c>
      <c r="Q1978" s="51"/>
      <c r="R1978" s="111"/>
      <c r="S1978" s="111"/>
      <c r="T1978" s="120"/>
      <c r="U1978" s="53">
        <v>0.01</v>
      </c>
      <c r="V1978" s="52"/>
      <c r="W1978" s="49"/>
      <c r="X1978" s="52" t="s">
        <v>43</v>
      </c>
      <c r="Y1978" s="49" t="s">
        <v>44</v>
      </c>
      <c r="Z1978" s="116" t="s">
        <v>20458</v>
      </c>
      <c r="AA1978" s="51"/>
      <c r="AB1978" s="54">
        <v>0</v>
      </c>
      <c r="AC1978" s="54">
        <v>80660</v>
      </c>
      <c r="AD1978" s="54">
        <v>0</v>
      </c>
      <c r="AE1978" s="54">
        <v>0</v>
      </c>
      <c r="AF1978" s="3">
        <f>SUM(Table2[[#This Row],[PE 2021 Obligations]],Table2[[#This Row],[ROW 2021 Obligations]],Table2[[#This Row],[Construction 2021 Obligations]],Table2[[#This Row],[Paving 2021 Obligations]])</f>
        <v>80660</v>
      </c>
      <c r="AG1978" s="54">
        <v>15000</v>
      </c>
      <c r="AH1978" s="54">
        <v>80760</v>
      </c>
      <c r="AI1978" s="54">
        <v>0</v>
      </c>
      <c r="AJ1978" s="54">
        <v>0</v>
      </c>
      <c r="AK1978" s="54">
        <v>95760</v>
      </c>
      <c r="AL1978" s="49"/>
    </row>
    <row r="1979" spans="1:38" ht="30" hidden="1" x14ac:dyDescent="0.25">
      <c r="A1979" s="13">
        <v>127645</v>
      </c>
      <c r="B1979" s="15">
        <v>4</v>
      </c>
      <c r="C1979" s="43" t="s">
        <v>73</v>
      </c>
      <c r="D1979" s="44">
        <v>43258</v>
      </c>
      <c r="E1979" s="43" t="s">
        <v>3608</v>
      </c>
      <c r="F1979" s="44">
        <v>44019</v>
      </c>
      <c r="G1979" s="43" t="s">
        <v>105</v>
      </c>
      <c r="H1979" s="45" t="s">
        <v>295</v>
      </c>
      <c r="I1979" s="43" t="s">
        <v>4327</v>
      </c>
      <c r="J1979" s="43" t="s">
        <v>116</v>
      </c>
      <c r="K1979" s="43"/>
      <c r="L1979" s="46" t="s">
        <v>116</v>
      </c>
      <c r="M1979" s="45" t="s">
        <v>4328</v>
      </c>
      <c r="N1979" s="45" t="s">
        <v>3612</v>
      </c>
      <c r="O1979" s="43" t="s">
        <v>1139</v>
      </c>
      <c r="P1979" s="45" t="s">
        <v>1140</v>
      </c>
      <c r="Q1979" s="45"/>
      <c r="R1979" s="112"/>
      <c r="S1979" s="112"/>
      <c r="T1979" s="59"/>
      <c r="U1979" s="10">
        <v>0.01</v>
      </c>
      <c r="V1979" s="46"/>
      <c r="W1979" s="43"/>
      <c r="X1979" s="46" t="s">
        <v>43</v>
      </c>
      <c r="Y1979" s="43" t="s">
        <v>78</v>
      </c>
      <c r="Z1979" s="127" t="s">
        <v>20461</v>
      </c>
      <c r="AA1979" s="45"/>
      <c r="AB1979" s="3">
        <v>0</v>
      </c>
      <c r="AC1979" s="3">
        <v>0</v>
      </c>
      <c r="AD1979" s="3">
        <v>191869</v>
      </c>
      <c r="AE1979" s="3">
        <v>0</v>
      </c>
      <c r="AF1979" s="3">
        <f>SUM(Table2[[#This Row],[PE 2021 Obligations]],Table2[[#This Row],[ROW 2021 Obligations]],Table2[[#This Row],[Construction 2021 Obligations]],Table2[[#This Row],[Paving 2021 Obligations]])</f>
        <v>191869</v>
      </c>
      <c r="AG1979" s="3">
        <v>15000</v>
      </c>
      <c r="AH1979" s="3">
        <v>0</v>
      </c>
      <c r="AI1979" s="3">
        <v>191869</v>
      </c>
      <c r="AJ1979" s="3">
        <v>0</v>
      </c>
      <c r="AK1979" s="3">
        <v>206869</v>
      </c>
      <c r="AL1979" s="43" t="s">
        <v>4329</v>
      </c>
    </row>
    <row r="1980" spans="1:38" ht="30" hidden="1" x14ac:dyDescent="0.25">
      <c r="A1980" s="47">
        <v>127646.01</v>
      </c>
      <c r="B1980" s="48">
        <v>2</v>
      </c>
      <c r="C1980" s="49" t="s">
        <v>73</v>
      </c>
      <c r="D1980" s="50">
        <v>44144</v>
      </c>
      <c r="E1980" s="49" t="s">
        <v>514</v>
      </c>
      <c r="F1980" s="50">
        <v>44279</v>
      </c>
      <c r="G1980" s="49" t="s">
        <v>75</v>
      </c>
      <c r="H1980" s="51" t="s">
        <v>162</v>
      </c>
      <c r="I1980" s="49" t="s">
        <v>4330</v>
      </c>
      <c r="J1980" s="49" t="s">
        <v>116</v>
      </c>
      <c r="K1980" s="49"/>
      <c r="L1980" s="52" t="s">
        <v>116</v>
      </c>
      <c r="M1980" s="51" t="s">
        <v>4331</v>
      </c>
      <c r="N1980" s="51"/>
      <c r="O1980" s="49" t="s">
        <v>1139</v>
      </c>
      <c r="P1980" s="51" t="s">
        <v>1140</v>
      </c>
      <c r="Q1980" s="51"/>
      <c r="R1980" s="111"/>
      <c r="S1980" s="111"/>
      <c r="T1980" s="120"/>
      <c r="U1980" s="53">
        <v>0.01</v>
      </c>
      <c r="V1980" s="52"/>
      <c r="W1980" s="49"/>
      <c r="X1980" s="52" t="s">
        <v>43</v>
      </c>
      <c r="Y1980" s="49" t="s">
        <v>78</v>
      </c>
      <c r="Z1980" s="127" t="s">
        <v>20461</v>
      </c>
      <c r="AA1980" s="51"/>
      <c r="AB1980" s="54">
        <v>0</v>
      </c>
      <c r="AC1980" s="54">
        <v>0</v>
      </c>
      <c r="AD1980" s="54">
        <v>645420</v>
      </c>
      <c r="AE1980" s="54">
        <v>0</v>
      </c>
      <c r="AF1980" s="3">
        <f>SUM(Table2[[#This Row],[PE 2021 Obligations]],Table2[[#This Row],[ROW 2021 Obligations]],Table2[[#This Row],[Construction 2021 Obligations]],Table2[[#This Row],[Paving 2021 Obligations]])</f>
        <v>645420</v>
      </c>
      <c r="AG1980" s="54">
        <v>0</v>
      </c>
      <c r="AH1980" s="54">
        <v>0</v>
      </c>
      <c r="AI1980" s="54">
        <v>645420</v>
      </c>
      <c r="AJ1980" s="54">
        <v>0</v>
      </c>
      <c r="AK1980" s="54">
        <v>645420</v>
      </c>
      <c r="AL1980" s="49" t="s">
        <v>4332</v>
      </c>
    </row>
    <row r="1981" spans="1:38" ht="30" hidden="1" x14ac:dyDescent="0.25">
      <c r="A1981" s="13">
        <v>127650</v>
      </c>
      <c r="B1981" s="15">
        <v>1</v>
      </c>
      <c r="C1981" s="43" t="s">
        <v>73</v>
      </c>
      <c r="D1981" s="44">
        <v>43258</v>
      </c>
      <c r="E1981" s="43" t="s">
        <v>3608</v>
      </c>
      <c r="F1981" s="44">
        <v>43837</v>
      </c>
      <c r="G1981" s="43" t="s">
        <v>142</v>
      </c>
      <c r="H1981" s="45" t="s">
        <v>320</v>
      </c>
      <c r="I1981" s="43" t="s">
        <v>4333</v>
      </c>
      <c r="J1981" s="43"/>
      <c r="K1981" s="43" t="s">
        <v>4334</v>
      </c>
      <c r="L1981" s="46" t="s">
        <v>37</v>
      </c>
      <c r="M1981" s="45" t="s">
        <v>4335</v>
      </c>
      <c r="N1981" s="45" t="s">
        <v>3612</v>
      </c>
      <c r="O1981" s="43" t="s">
        <v>1139</v>
      </c>
      <c r="P1981" s="45" t="s">
        <v>1140</v>
      </c>
      <c r="Q1981" s="45"/>
      <c r="R1981" s="112"/>
      <c r="S1981" s="112"/>
      <c r="T1981" s="59"/>
      <c r="U1981" s="10">
        <v>0.01</v>
      </c>
      <c r="V1981" s="46"/>
      <c r="W1981" s="43"/>
      <c r="X1981" s="46" t="s">
        <v>43</v>
      </c>
      <c r="Y1981" s="43" t="s">
        <v>44</v>
      </c>
      <c r="Z1981" s="116" t="s">
        <v>20458</v>
      </c>
      <c r="AA1981" s="45"/>
      <c r="AB1981" s="3">
        <v>0</v>
      </c>
      <c r="AC1981" s="3">
        <v>0</v>
      </c>
      <c r="AD1981" s="3">
        <v>0</v>
      </c>
      <c r="AE1981" s="3">
        <v>0</v>
      </c>
      <c r="AF1981" s="3">
        <f>SUM(Table2[[#This Row],[PE 2021 Obligations]],Table2[[#This Row],[ROW 2021 Obligations]],Table2[[#This Row],[Construction 2021 Obligations]],Table2[[#This Row],[Paving 2021 Obligations]])</f>
        <v>0</v>
      </c>
      <c r="AG1981" s="3">
        <v>15000</v>
      </c>
      <c r="AH1981" s="3">
        <v>0</v>
      </c>
      <c r="AI1981" s="3">
        <v>3940</v>
      </c>
      <c r="AJ1981" s="3">
        <v>0</v>
      </c>
      <c r="AK1981" s="3">
        <v>18940</v>
      </c>
      <c r="AL1981" s="43" t="s">
        <v>4336</v>
      </c>
    </row>
    <row r="1982" spans="1:38" ht="30" hidden="1" x14ac:dyDescent="0.25">
      <c r="A1982" s="47">
        <v>127695</v>
      </c>
      <c r="B1982" s="48">
        <v>3</v>
      </c>
      <c r="C1982" s="49" t="s">
        <v>73</v>
      </c>
      <c r="D1982" s="50">
        <v>43269</v>
      </c>
      <c r="E1982" s="49" t="s">
        <v>2240</v>
      </c>
      <c r="F1982" s="50">
        <v>44063</v>
      </c>
      <c r="G1982" s="49" t="s">
        <v>832</v>
      </c>
      <c r="H1982" s="51" t="s">
        <v>173</v>
      </c>
      <c r="I1982" s="49" t="s">
        <v>4337</v>
      </c>
      <c r="J1982" s="49"/>
      <c r="K1982" s="49" t="s">
        <v>4338</v>
      </c>
      <c r="L1982" s="52" t="s">
        <v>37</v>
      </c>
      <c r="M1982" s="51" t="s">
        <v>4339</v>
      </c>
      <c r="N1982" s="51" t="s">
        <v>4340</v>
      </c>
      <c r="O1982" s="49" t="s">
        <v>1139</v>
      </c>
      <c r="P1982" s="51" t="s">
        <v>1140</v>
      </c>
      <c r="Q1982" s="51"/>
      <c r="R1982" s="111"/>
      <c r="S1982" s="111"/>
      <c r="T1982" s="120"/>
      <c r="U1982" s="53">
        <v>0.01</v>
      </c>
      <c r="V1982" s="52"/>
      <c r="W1982" s="49"/>
      <c r="X1982" s="52" t="s">
        <v>43</v>
      </c>
      <c r="Y1982" s="49" t="s">
        <v>78</v>
      </c>
      <c r="Z1982" s="111" t="s">
        <v>20458</v>
      </c>
      <c r="AA1982" s="51"/>
      <c r="AB1982" s="54">
        <v>12000</v>
      </c>
      <c r="AC1982" s="54">
        <v>0</v>
      </c>
      <c r="AD1982" s="54">
        <v>743641</v>
      </c>
      <c r="AE1982" s="54">
        <v>0</v>
      </c>
      <c r="AF1982" s="3">
        <f>SUM(Table2[[#This Row],[PE 2021 Obligations]],Table2[[#This Row],[ROW 2021 Obligations]],Table2[[#This Row],[Construction 2021 Obligations]],Table2[[#This Row],[Paving 2021 Obligations]])</f>
        <v>755641</v>
      </c>
      <c r="AG1982" s="54">
        <v>102000</v>
      </c>
      <c r="AH1982" s="54">
        <v>0</v>
      </c>
      <c r="AI1982" s="54">
        <v>743641</v>
      </c>
      <c r="AJ1982" s="54">
        <v>0</v>
      </c>
      <c r="AK1982" s="54">
        <v>845641</v>
      </c>
      <c r="AL1982" s="49" t="s">
        <v>4341</v>
      </c>
    </row>
    <row r="1983" spans="1:38" ht="30" hidden="1" x14ac:dyDescent="0.25">
      <c r="A1983" s="13">
        <v>127735</v>
      </c>
      <c r="B1983" s="15">
        <v>3</v>
      </c>
      <c r="C1983" s="43" t="s">
        <v>73</v>
      </c>
      <c r="D1983" s="44">
        <v>43271</v>
      </c>
      <c r="E1983" s="43" t="s">
        <v>2240</v>
      </c>
      <c r="F1983" s="44">
        <v>44036</v>
      </c>
      <c r="G1983" s="43" t="s">
        <v>832</v>
      </c>
      <c r="H1983" s="45" t="s">
        <v>57</v>
      </c>
      <c r="I1983" s="43" t="s">
        <v>4342</v>
      </c>
      <c r="J1983" s="43"/>
      <c r="K1983" s="43" t="s">
        <v>4343</v>
      </c>
      <c r="L1983" s="46" t="s">
        <v>37</v>
      </c>
      <c r="M1983" s="45" t="s">
        <v>4344</v>
      </c>
      <c r="N1983" s="45" t="s">
        <v>2244</v>
      </c>
      <c r="O1983" s="43" t="s">
        <v>1139</v>
      </c>
      <c r="P1983" s="45" t="s">
        <v>1140</v>
      </c>
      <c r="Q1983" s="45"/>
      <c r="R1983" s="112"/>
      <c r="S1983" s="112"/>
      <c r="T1983" s="59"/>
      <c r="U1983" s="10">
        <v>0.01</v>
      </c>
      <c r="V1983" s="46"/>
      <c r="W1983" s="43"/>
      <c r="X1983" s="46" t="s">
        <v>43</v>
      </c>
      <c r="Y1983" s="43" t="s">
        <v>44</v>
      </c>
      <c r="Z1983" s="111" t="s">
        <v>20458</v>
      </c>
      <c r="AA1983" s="45"/>
      <c r="AB1983" s="3">
        <v>0</v>
      </c>
      <c r="AC1983" s="3">
        <v>0</v>
      </c>
      <c r="AD1983" s="3">
        <v>34787</v>
      </c>
      <c r="AE1983" s="3">
        <v>0</v>
      </c>
      <c r="AF1983" s="3">
        <f>SUM(Table2[[#This Row],[PE 2021 Obligations]],Table2[[#This Row],[ROW 2021 Obligations]],Table2[[#This Row],[Construction 2021 Obligations]],Table2[[#This Row],[Paving 2021 Obligations]])</f>
        <v>34787</v>
      </c>
      <c r="AG1983" s="3">
        <v>15000</v>
      </c>
      <c r="AH1983" s="3">
        <v>0</v>
      </c>
      <c r="AI1983" s="3">
        <v>34787</v>
      </c>
      <c r="AJ1983" s="3">
        <v>0</v>
      </c>
      <c r="AK1983" s="3">
        <v>49787</v>
      </c>
      <c r="AL1983" s="43" t="s">
        <v>4345</v>
      </c>
    </row>
    <row r="1984" spans="1:38" ht="30" hidden="1" x14ac:dyDescent="0.25">
      <c r="A1984" s="47">
        <v>127754</v>
      </c>
      <c r="B1984" s="48">
        <v>4</v>
      </c>
      <c r="C1984" s="49" t="s">
        <v>31</v>
      </c>
      <c r="D1984" s="50">
        <v>43276</v>
      </c>
      <c r="E1984" s="49" t="s">
        <v>2518</v>
      </c>
      <c r="F1984" s="50">
        <v>44076</v>
      </c>
      <c r="G1984" s="49" t="s">
        <v>105</v>
      </c>
      <c r="H1984" s="51" t="s">
        <v>301</v>
      </c>
      <c r="I1984" s="49" t="s">
        <v>722</v>
      </c>
      <c r="J1984" s="49" t="s">
        <v>116</v>
      </c>
      <c r="K1984" s="49" t="s">
        <v>655</v>
      </c>
      <c r="L1984" s="52" t="s">
        <v>116</v>
      </c>
      <c r="M1984" s="51" t="s">
        <v>4346</v>
      </c>
      <c r="N1984" s="51" t="s">
        <v>4347</v>
      </c>
      <c r="O1984" s="49" t="s">
        <v>632</v>
      </c>
      <c r="P1984" s="51" t="s">
        <v>453</v>
      </c>
      <c r="Q1984" s="51"/>
      <c r="R1984" s="111"/>
      <c r="S1984" s="111"/>
      <c r="T1984" s="120"/>
      <c r="U1984" s="53">
        <v>4.8</v>
      </c>
      <c r="V1984" s="50">
        <v>44057</v>
      </c>
      <c r="W1984" s="49"/>
      <c r="X1984" s="52" t="s">
        <v>43</v>
      </c>
      <c r="Y1984" s="49" t="s">
        <v>78</v>
      </c>
      <c r="Z1984" s="127" t="s">
        <v>20461</v>
      </c>
      <c r="AA1984" s="51"/>
      <c r="AB1984" s="54">
        <v>0</v>
      </c>
      <c r="AC1984" s="54">
        <v>0</v>
      </c>
      <c r="AD1984" s="54">
        <v>236635</v>
      </c>
      <c r="AE1984" s="54">
        <v>0</v>
      </c>
      <c r="AF1984" s="3">
        <f>SUM(Table2[[#This Row],[PE 2021 Obligations]],Table2[[#This Row],[ROW 2021 Obligations]],Table2[[#This Row],[Construction 2021 Obligations]],Table2[[#This Row],[Paving 2021 Obligations]])</f>
        <v>236635</v>
      </c>
      <c r="AG1984" s="54">
        <v>45000</v>
      </c>
      <c r="AH1984" s="54">
        <v>0</v>
      </c>
      <c r="AI1984" s="54">
        <v>236635</v>
      </c>
      <c r="AJ1984" s="54">
        <v>0</v>
      </c>
      <c r="AK1984" s="54">
        <v>281635</v>
      </c>
      <c r="AL1984" s="49" t="s">
        <v>4348</v>
      </c>
    </row>
    <row r="1985" spans="1:38" ht="30" hidden="1" x14ac:dyDescent="0.25">
      <c r="A1985" s="13">
        <v>127761</v>
      </c>
      <c r="B1985" s="15">
        <v>4</v>
      </c>
      <c r="C1985" s="43" t="s">
        <v>474</v>
      </c>
      <c r="D1985" s="44">
        <v>43276</v>
      </c>
      <c r="E1985" s="43" t="s">
        <v>2518</v>
      </c>
      <c r="F1985" s="44">
        <v>44362</v>
      </c>
      <c r="G1985" s="43" t="s">
        <v>32</v>
      </c>
      <c r="H1985" s="45" t="s">
        <v>295</v>
      </c>
      <c r="I1985" s="43" t="s">
        <v>468</v>
      </c>
      <c r="J1985" s="43" t="s">
        <v>116</v>
      </c>
      <c r="K1985" s="43"/>
      <c r="L1985" s="46" t="s">
        <v>116</v>
      </c>
      <c r="M1985" s="45" t="s">
        <v>4349</v>
      </c>
      <c r="N1985" s="45" t="s">
        <v>4350</v>
      </c>
      <c r="O1985" s="43" t="s">
        <v>632</v>
      </c>
      <c r="P1985" s="45" t="s">
        <v>453</v>
      </c>
      <c r="Q1985" s="45"/>
      <c r="R1985" s="112"/>
      <c r="S1985" s="112"/>
      <c r="T1985" s="59"/>
      <c r="U1985" s="10">
        <v>5</v>
      </c>
      <c r="V1985" s="44">
        <v>44057</v>
      </c>
      <c r="W1985" s="43"/>
      <c r="X1985" s="46" t="s">
        <v>43</v>
      </c>
      <c r="Y1985" s="43" t="s">
        <v>78</v>
      </c>
      <c r="Z1985" s="127" t="s">
        <v>20461</v>
      </c>
      <c r="AA1985" s="45"/>
      <c r="AB1985" s="3">
        <v>0</v>
      </c>
      <c r="AC1985" s="3">
        <v>0</v>
      </c>
      <c r="AD1985" s="3">
        <v>100320</v>
      </c>
      <c r="AE1985" s="3">
        <v>0</v>
      </c>
      <c r="AF1985" s="3">
        <f>SUM(Table2[[#This Row],[PE 2021 Obligations]],Table2[[#This Row],[ROW 2021 Obligations]],Table2[[#This Row],[Construction 2021 Obligations]],Table2[[#This Row],[Paving 2021 Obligations]])</f>
        <v>100320</v>
      </c>
      <c r="AG1985" s="3">
        <v>45000</v>
      </c>
      <c r="AH1985" s="3">
        <v>0</v>
      </c>
      <c r="AI1985" s="3">
        <v>100320</v>
      </c>
      <c r="AJ1985" s="3">
        <v>0</v>
      </c>
      <c r="AK1985" s="3">
        <v>145320</v>
      </c>
      <c r="AL1985" s="43" t="s">
        <v>4351</v>
      </c>
    </row>
    <row r="1986" spans="1:38" ht="30" hidden="1" x14ac:dyDescent="0.25">
      <c r="A1986" s="47">
        <v>127764</v>
      </c>
      <c r="B1986" s="48">
        <v>4</v>
      </c>
      <c r="C1986" s="49" t="s">
        <v>474</v>
      </c>
      <c r="D1986" s="50">
        <v>43276</v>
      </c>
      <c r="E1986" s="49" t="s">
        <v>2518</v>
      </c>
      <c r="F1986" s="50">
        <v>44337</v>
      </c>
      <c r="G1986" s="49" t="s">
        <v>105</v>
      </c>
      <c r="H1986" s="51" t="s">
        <v>301</v>
      </c>
      <c r="I1986" s="49" t="s">
        <v>3716</v>
      </c>
      <c r="J1986" s="49" t="s">
        <v>116</v>
      </c>
      <c r="K1986" s="49"/>
      <c r="L1986" s="52" t="s">
        <v>116</v>
      </c>
      <c r="M1986" s="51" t="s">
        <v>4352</v>
      </c>
      <c r="N1986" s="51" t="s">
        <v>453</v>
      </c>
      <c r="O1986" s="49" t="s">
        <v>632</v>
      </c>
      <c r="P1986" s="51" t="s">
        <v>453</v>
      </c>
      <c r="Q1986" s="51"/>
      <c r="R1986" s="111"/>
      <c r="S1986" s="111"/>
      <c r="T1986" s="120"/>
      <c r="U1986" s="53">
        <v>5</v>
      </c>
      <c r="V1986" s="50">
        <v>44008</v>
      </c>
      <c r="W1986" s="49"/>
      <c r="X1986" s="52" t="s">
        <v>43</v>
      </c>
      <c r="Y1986" s="49" t="s">
        <v>78</v>
      </c>
      <c r="Z1986" s="127" t="s">
        <v>20461</v>
      </c>
      <c r="AA1986" s="51"/>
      <c r="AB1986" s="54">
        <v>0</v>
      </c>
      <c r="AC1986" s="54">
        <v>0</v>
      </c>
      <c r="AD1986" s="54">
        <v>-47285</v>
      </c>
      <c r="AE1986" s="54">
        <v>0</v>
      </c>
      <c r="AF1986" s="3">
        <f>SUM(Table2[[#This Row],[PE 2021 Obligations]],Table2[[#This Row],[ROW 2021 Obligations]],Table2[[#This Row],[Construction 2021 Obligations]],Table2[[#This Row],[Paving 2021 Obligations]])</f>
        <v>-47285</v>
      </c>
      <c r="AG1986" s="54">
        <v>45000</v>
      </c>
      <c r="AH1986" s="54">
        <v>0</v>
      </c>
      <c r="AI1986" s="54">
        <v>113715</v>
      </c>
      <c r="AJ1986" s="54">
        <v>0</v>
      </c>
      <c r="AK1986" s="54">
        <v>158715</v>
      </c>
      <c r="AL1986" s="49" t="s">
        <v>4353</v>
      </c>
    </row>
    <row r="1987" spans="1:38" ht="30" hidden="1" x14ac:dyDescent="0.25">
      <c r="A1987" s="13">
        <v>127789</v>
      </c>
      <c r="B1987" s="15">
        <v>2</v>
      </c>
      <c r="C1987" s="43" t="s">
        <v>31</v>
      </c>
      <c r="D1987" s="44">
        <v>43278</v>
      </c>
      <c r="E1987" s="43" t="s">
        <v>2518</v>
      </c>
      <c r="F1987" s="44">
        <v>44138</v>
      </c>
      <c r="G1987" s="43" t="s">
        <v>514</v>
      </c>
      <c r="H1987" s="45" t="s">
        <v>244</v>
      </c>
      <c r="I1987" s="43" t="s">
        <v>468</v>
      </c>
      <c r="J1987" s="43" t="s">
        <v>116</v>
      </c>
      <c r="K1987" s="43"/>
      <c r="L1987" s="46" t="s">
        <v>116</v>
      </c>
      <c r="M1987" s="45" t="s">
        <v>4354</v>
      </c>
      <c r="N1987" s="45" t="s">
        <v>3571</v>
      </c>
      <c r="O1987" s="43" t="s">
        <v>632</v>
      </c>
      <c r="P1987" s="45" t="s">
        <v>453</v>
      </c>
      <c r="Q1987" s="45"/>
      <c r="R1987" s="112"/>
      <c r="S1987" s="112"/>
      <c r="T1987" s="59"/>
      <c r="U1987" s="10">
        <v>3.5</v>
      </c>
      <c r="V1987" s="44">
        <v>44113</v>
      </c>
      <c r="W1987" s="43"/>
      <c r="X1987" s="46" t="s">
        <v>43</v>
      </c>
      <c r="Y1987" s="43" t="s">
        <v>78</v>
      </c>
      <c r="Z1987" s="127" t="s">
        <v>20461</v>
      </c>
      <c r="AA1987" s="45"/>
      <c r="AB1987" s="3">
        <v>0</v>
      </c>
      <c r="AC1987" s="3">
        <v>0</v>
      </c>
      <c r="AD1987" s="3">
        <v>486292</v>
      </c>
      <c r="AE1987" s="3">
        <v>0</v>
      </c>
      <c r="AF1987" s="3">
        <f>SUM(Table2[[#This Row],[PE 2021 Obligations]],Table2[[#This Row],[ROW 2021 Obligations]],Table2[[#This Row],[Construction 2021 Obligations]],Table2[[#This Row],[Paving 2021 Obligations]])</f>
        <v>486292</v>
      </c>
      <c r="AG1987" s="3">
        <v>55500</v>
      </c>
      <c r="AH1987" s="3">
        <v>0</v>
      </c>
      <c r="AI1987" s="3">
        <v>486292</v>
      </c>
      <c r="AJ1987" s="3">
        <v>0</v>
      </c>
      <c r="AK1987" s="3">
        <v>541792</v>
      </c>
      <c r="AL1987" s="43" t="s">
        <v>4355</v>
      </c>
    </row>
    <row r="1988" spans="1:38" ht="30" hidden="1" x14ac:dyDescent="0.25">
      <c r="A1988" s="47">
        <v>127820</v>
      </c>
      <c r="B1988" s="48">
        <v>4</v>
      </c>
      <c r="C1988" s="49" t="s">
        <v>31</v>
      </c>
      <c r="D1988" s="50">
        <v>43286</v>
      </c>
      <c r="E1988" s="49" t="s">
        <v>342</v>
      </c>
      <c r="F1988" s="50">
        <v>44033</v>
      </c>
      <c r="G1988" s="49" t="s">
        <v>74</v>
      </c>
      <c r="H1988" s="51" t="s">
        <v>564</v>
      </c>
      <c r="I1988" s="49" t="s">
        <v>4356</v>
      </c>
      <c r="J1988" s="49" t="s">
        <v>116</v>
      </c>
      <c r="K1988" s="49"/>
      <c r="L1988" s="52" t="s">
        <v>116</v>
      </c>
      <c r="M1988" s="51" t="s">
        <v>4357</v>
      </c>
      <c r="N1988" s="51" t="s">
        <v>3912</v>
      </c>
      <c r="O1988" s="49" t="s">
        <v>632</v>
      </c>
      <c r="P1988" s="51" t="s">
        <v>453</v>
      </c>
      <c r="Q1988" s="51"/>
      <c r="R1988" s="111"/>
      <c r="S1988" s="111"/>
      <c r="T1988" s="120"/>
      <c r="U1988" s="53">
        <v>4.5019999999999998</v>
      </c>
      <c r="V1988" s="50">
        <v>44008</v>
      </c>
      <c r="W1988" s="49"/>
      <c r="X1988" s="52" t="s">
        <v>43</v>
      </c>
      <c r="Y1988" s="49" t="s">
        <v>78</v>
      </c>
      <c r="Z1988" s="127" t="s">
        <v>20461</v>
      </c>
      <c r="AA1988" s="51"/>
      <c r="AB1988" s="54">
        <v>0</v>
      </c>
      <c r="AC1988" s="54">
        <v>0</v>
      </c>
      <c r="AD1988" s="54">
        <v>-66010</v>
      </c>
      <c r="AE1988" s="54">
        <v>0</v>
      </c>
      <c r="AF1988" s="3">
        <f>SUM(Table2[[#This Row],[PE 2021 Obligations]],Table2[[#This Row],[ROW 2021 Obligations]],Table2[[#This Row],[Construction 2021 Obligations]],Table2[[#This Row],[Paving 2021 Obligations]])</f>
        <v>-66010</v>
      </c>
      <c r="AG1988" s="54">
        <v>45000</v>
      </c>
      <c r="AH1988" s="54">
        <v>0</v>
      </c>
      <c r="AI1988" s="54">
        <v>431990</v>
      </c>
      <c r="AJ1988" s="54">
        <v>0</v>
      </c>
      <c r="AK1988" s="54">
        <v>476990</v>
      </c>
      <c r="AL1988" s="49" t="s">
        <v>4358</v>
      </c>
    </row>
    <row r="1989" spans="1:38" ht="30" hidden="1" x14ac:dyDescent="0.25">
      <c r="A1989" s="47">
        <v>127826</v>
      </c>
      <c r="B1989" s="48">
        <v>2</v>
      </c>
      <c r="C1989" s="49" t="s">
        <v>31</v>
      </c>
      <c r="D1989" s="50">
        <v>43287</v>
      </c>
      <c r="E1989" s="49" t="s">
        <v>2518</v>
      </c>
      <c r="F1989" s="50">
        <v>44299</v>
      </c>
      <c r="G1989" s="49" t="s">
        <v>514</v>
      </c>
      <c r="H1989" s="51" t="s">
        <v>162</v>
      </c>
      <c r="I1989" s="49" t="s">
        <v>4330</v>
      </c>
      <c r="J1989" s="49" t="s">
        <v>116</v>
      </c>
      <c r="K1989" s="49"/>
      <c r="L1989" s="52" t="s">
        <v>116</v>
      </c>
      <c r="M1989" s="51" t="s">
        <v>4361</v>
      </c>
      <c r="N1989" s="51" t="s">
        <v>3571</v>
      </c>
      <c r="O1989" s="49" t="s">
        <v>632</v>
      </c>
      <c r="P1989" s="51" t="s">
        <v>453</v>
      </c>
      <c r="Q1989" s="51"/>
      <c r="R1989" s="111"/>
      <c r="S1989" s="111"/>
      <c r="T1989" s="120"/>
      <c r="U1989" s="53">
        <v>1.78</v>
      </c>
      <c r="V1989" s="50">
        <v>44281</v>
      </c>
      <c r="W1989" s="49"/>
      <c r="X1989" s="52" t="s">
        <v>43</v>
      </c>
      <c r="Y1989" s="49" t="s">
        <v>78</v>
      </c>
      <c r="Z1989" s="127" t="s">
        <v>20461</v>
      </c>
      <c r="AA1989" s="51"/>
      <c r="AB1989" s="54">
        <v>5000</v>
      </c>
      <c r="AC1989" s="54">
        <v>0</v>
      </c>
      <c r="AD1989" s="54">
        <v>59047</v>
      </c>
      <c r="AE1989" s="54">
        <v>0</v>
      </c>
      <c r="AF1989" s="3">
        <f>SUM(Table2[[#This Row],[PE 2021 Obligations]],Table2[[#This Row],[ROW 2021 Obligations]],Table2[[#This Row],[Construction 2021 Obligations]],Table2[[#This Row],[Paving 2021 Obligations]])</f>
        <v>64047</v>
      </c>
      <c r="AG1989" s="54">
        <v>45000</v>
      </c>
      <c r="AH1989" s="54">
        <v>0</v>
      </c>
      <c r="AI1989" s="54">
        <v>59047</v>
      </c>
      <c r="AJ1989" s="54">
        <v>0</v>
      </c>
      <c r="AK1989" s="54">
        <v>104047</v>
      </c>
      <c r="AL1989" s="49" t="s">
        <v>4362</v>
      </c>
    </row>
    <row r="1990" spans="1:38" ht="30" hidden="1" x14ac:dyDescent="0.25">
      <c r="A1990" s="47">
        <v>127842</v>
      </c>
      <c r="B1990" s="48">
        <v>4</v>
      </c>
      <c r="C1990" s="49" t="s">
        <v>31</v>
      </c>
      <c r="D1990" s="50">
        <v>43290</v>
      </c>
      <c r="E1990" s="49" t="s">
        <v>342</v>
      </c>
      <c r="F1990" s="50">
        <v>44033</v>
      </c>
      <c r="G1990" s="49" t="s">
        <v>105</v>
      </c>
      <c r="H1990" s="51" t="s">
        <v>428</v>
      </c>
      <c r="I1990" s="49" t="s">
        <v>3410</v>
      </c>
      <c r="J1990" s="49" t="s">
        <v>116</v>
      </c>
      <c r="K1990" s="49"/>
      <c r="L1990" s="52" t="s">
        <v>116</v>
      </c>
      <c r="M1990" s="51" t="s">
        <v>4375</v>
      </c>
      <c r="N1990" s="51" t="s">
        <v>453</v>
      </c>
      <c r="O1990" s="49" t="s">
        <v>632</v>
      </c>
      <c r="P1990" s="51" t="s">
        <v>453</v>
      </c>
      <c r="Q1990" s="51"/>
      <c r="R1990" s="111"/>
      <c r="S1990" s="111"/>
      <c r="T1990" s="120"/>
      <c r="U1990" s="53">
        <v>4.5199999999999996</v>
      </c>
      <c r="V1990" s="50">
        <v>44008</v>
      </c>
      <c r="W1990" s="49"/>
      <c r="X1990" s="52" t="s">
        <v>43</v>
      </c>
      <c r="Y1990" s="49" t="s">
        <v>140</v>
      </c>
      <c r="Z1990" s="112" t="s">
        <v>20460</v>
      </c>
      <c r="AA1990" s="51"/>
      <c r="AB1990" s="54">
        <v>0</v>
      </c>
      <c r="AC1990" s="54">
        <v>0</v>
      </c>
      <c r="AD1990" s="54">
        <v>-18490</v>
      </c>
      <c r="AE1990" s="54">
        <v>0</v>
      </c>
      <c r="AF1990" s="3">
        <f>SUM(Table2[[#This Row],[PE 2021 Obligations]],Table2[[#This Row],[ROW 2021 Obligations]],Table2[[#This Row],[Construction 2021 Obligations]],Table2[[#This Row],[Paving 2021 Obligations]])</f>
        <v>-18490</v>
      </c>
      <c r="AG1990" s="54">
        <v>45000</v>
      </c>
      <c r="AH1990" s="54">
        <v>0</v>
      </c>
      <c r="AI1990" s="54">
        <v>342510</v>
      </c>
      <c r="AJ1990" s="54">
        <v>0</v>
      </c>
      <c r="AK1990" s="54">
        <v>387510</v>
      </c>
      <c r="AL1990" s="49" t="s">
        <v>4376</v>
      </c>
    </row>
    <row r="1991" spans="1:38" ht="45" hidden="1" x14ac:dyDescent="0.25">
      <c r="A1991" s="13">
        <v>127849</v>
      </c>
      <c r="B1991" s="15">
        <v>1</v>
      </c>
      <c r="C1991" s="43" t="s">
        <v>73</v>
      </c>
      <c r="D1991" s="44">
        <v>43290</v>
      </c>
      <c r="E1991" s="43" t="s">
        <v>543</v>
      </c>
      <c r="F1991" s="44">
        <v>44312</v>
      </c>
      <c r="G1991" s="43" t="s">
        <v>82</v>
      </c>
      <c r="H1991" s="45" t="s">
        <v>133</v>
      </c>
      <c r="I1991" s="43" t="s">
        <v>2355</v>
      </c>
      <c r="J1991" s="43" t="s">
        <v>116</v>
      </c>
      <c r="K1991" s="43"/>
      <c r="L1991" s="46" t="s">
        <v>116</v>
      </c>
      <c r="M1991" s="45" t="s">
        <v>4377</v>
      </c>
      <c r="N1991" s="45" t="s">
        <v>4378</v>
      </c>
      <c r="O1991" s="43" t="s">
        <v>60</v>
      </c>
      <c r="P1991" s="45" t="s">
        <v>1444</v>
      </c>
      <c r="Q1991" s="45"/>
      <c r="R1991" s="112"/>
      <c r="S1991" s="112"/>
      <c r="T1991" s="59"/>
      <c r="U1991" s="10">
        <v>7.0000000000000007E-2</v>
      </c>
      <c r="V1991" s="44">
        <v>44365</v>
      </c>
      <c r="W1991" s="43"/>
      <c r="X1991" s="46" t="s">
        <v>43</v>
      </c>
      <c r="Y1991" s="43" t="s">
        <v>140</v>
      </c>
      <c r="Z1991" s="127" t="s">
        <v>20460</v>
      </c>
      <c r="AA1991" s="45"/>
      <c r="AB1991" s="3">
        <v>0</v>
      </c>
      <c r="AC1991" s="3">
        <v>0</v>
      </c>
      <c r="AD1991" s="3">
        <v>712000</v>
      </c>
      <c r="AE1991" s="3">
        <v>0</v>
      </c>
      <c r="AF1991" s="3">
        <f>SUM(Table2[[#This Row],[PE 2021 Obligations]],Table2[[#This Row],[ROW 2021 Obligations]],Table2[[#This Row],[Construction 2021 Obligations]],Table2[[#This Row],[Paving 2021 Obligations]])</f>
        <v>712000</v>
      </c>
      <c r="AG1991" s="3">
        <v>60000</v>
      </c>
      <c r="AH1991" s="3">
        <v>0</v>
      </c>
      <c r="AI1991" s="3">
        <v>712000</v>
      </c>
      <c r="AJ1991" s="3">
        <v>0</v>
      </c>
      <c r="AK1991" s="3">
        <v>772000</v>
      </c>
      <c r="AL1991" s="43" t="s">
        <v>4379</v>
      </c>
    </row>
    <row r="1992" spans="1:38" ht="30" hidden="1" x14ac:dyDescent="0.25">
      <c r="A1992" s="47">
        <v>127864</v>
      </c>
      <c r="B1992" s="48">
        <v>1</v>
      </c>
      <c r="C1992" s="49" t="s">
        <v>47</v>
      </c>
      <c r="D1992" s="50">
        <v>43291</v>
      </c>
      <c r="E1992" s="49" t="s">
        <v>2518</v>
      </c>
      <c r="F1992" s="50">
        <v>44096</v>
      </c>
      <c r="G1992" s="49" t="s">
        <v>103</v>
      </c>
      <c r="H1992" s="51" t="s">
        <v>209</v>
      </c>
      <c r="I1992" s="49" t="s">
        <v>4380</v>
      </c>
      <c r="J1992" s="49"/>
      <c r="K1992" s="49" t="s">
        <v>4381</v>
      </c>
      <c r="L1992" s="52" t="s">
        <v>37</v>
      </c>
      <c r="M1992" s="51" t="s">
        <v>4382</v>
      </c>
      <c r="N1992" s="51" t="s">
        <v>453</v>
      </c>
      <c r="O1992" s="49" t="s">
        <v>632</v>
      </c>
      <c r="P1992" s="51" t="s">
        <v>453</v>
      </c>
      <c r="Q1992" s="51"/>
      <c r="R1992" s="111"/>
      <c r="S1992" s="111"/>
      <c r="T1992" s="120"/>
      <c r="U1992" s="53">
        <v>0.54900000000000004</v>
      </c>
      <c r="V1992" s="50">
        <v>43812</v>
      </c>
      <c r="W1992" s="49"/>
      <c r="X1992" s="52" t="s">
        <v>43</v>
      </c>
      <c r="Y1992" s="49" t="s">
        <v>78</v>
      </c>
      <c r="Z1992" s="116" t="s">
        <v>20458</v>
      </c>
      <c r="AA1992" s="51"/>
      <c r="AB1992" s="54">
        <v>-5635.65</v>
      </c>
      <c r="AC1992" s="54">
        <v>0</v>
      </c>
      <c r="AD1992" s="54">
        <v>11394.74</v>
      </c>
      <c r="AE1992" s="54">
        <v>0</v>
      </c>
      <c r="AF1992" s="3">
        <f>SUM(Table2[[#This Row],[PE 2021 Obligations]],Table2[[#This Row],[ROW 2021 Obligations]],Table2[[#This Row],[Construction 2021 Obligations]],Table2[[#This Row],[Paving 2021 Obligations]])</f>
        <v>5759.09</v>
      </c>
      <c r="AG1992" s="54">
        <v>39364.35</v>
      </c>
      <c r="AH1992" s="54">
        <v>0</v>
      </c>
      <c r="AI1992" s="54">
        <v>25394.74</v>
      </c>
      <c r="AJ1992" s="54">
        <v>0</v>
      </c>
      <c r="AK1992" s="54">
        <v>64759.09</v>
      </c>
      <c r="AL1992" s="49" t="s">
        <v>4383</v>
      </c>
    </row>
    <row r="1993" spans="1:38" ht="30" hidden="1" x14ac:dyDescent="0.25">
      <c r="A1993" s="13">
        <v>127877</v>
      </c>
      <c r="B1993" s="15">
        <v>1</v>
      </c>
      <c r="C1993" s="43" t="s">
        <v>31</v>
      </c>
      <c r="D1993" s="44">
        <v>43298</v>
      </c>
      <c r="E1993" s="43" t="s">
        <v>342</v>
      </c>
      <c r="F1993" s="44">
        <v>44134</v>
      </c>
      <c r="G1993" s="43" t="s">
        <v>74</v>
      </c>
      <c r="H1993" s="45" t="s">
        <v>643</v>
      </c>
      <c r="I1993" s="43" t="s">
        <v>468</v>
      </c>
      <c r="J1993" s="43" t="s">
        <v>116</v>
      </c>
      <c r="K1993" s="43"/>
      <c r="L1993" s="46" t="s">
        <v>116</v>
      </c>
      <c r="M1993" s="45" t="s">
        <v>4384</v>
      </c>
      <c r="N1993" s="45" t="s">
        <v>453</v>
      </c>
      <c r="O1993" s="43" t="s">
        <v>632</v>
      </c>
      <c r="P1993" s="45" t="s">
        <v>453</v>
      </c>
      <c r="Q1993" s="45"/>
      <c r="R1993" s="112"/>
      <c r="S1993" s="112"/>
      <c r="T1993" s="59"/>
      <c r="U1993" s="10">
        <v>4.5</v>
      </c>
      <c r="V1993" s="44">
        <v>44113</v>
      </c>
      <c r="W1993" s="43"/>
      <c r="X1993" s="46" t="s">
        <v>43</v>
      </c>
      <c r="Y1993" s="43" t="s">
        <v>140</v>
      </c>
      <c r="Z1993" s="127" t="s">
        <v>20460</v>
      </c>
      <c r="AA1993" s="45"/>
      <c r="AB1993" s="3">
        <v>610</v>
      </c>
      <c r="AC1993" s="3">
        <v>0</v>
      </c>
      <c r="AD1993" s="3">
        <v>-25300</v>
      </c>
      <c r="AE1993" s="3">
        <v>0</v>
      </c>
      <c r="AF1993" s="3">
        <f>SUM(Table2[[#This Row],[PE 2021 Obligations]],Table2[[#This Row],[ROW 2021 Obligations]],Table2[[#This Row],[Construction 2021 Obligations]],Table2[[#This Row],[Paving 2021 Obligations]])</f>
        <v>-24690</v>
      </c>
      <c r="AG1993" s="3">
        <v>45610</v>
      </c>
      <c r="AH1993" s="3">
        <v>0</v>
      </c>
      <c r="AI1993" s="3">
        <v>43700</v>
      </c>
      <c r="AJ1993" s="3">
        <v>0</v>
      </c>
      <c r="AK1993" s="3">
        <v>89310</v>
      </c>
      <c r="AL1993" s="43" t="s">
        <v>4385</v>
      </c>
    </row>
    <row r="1994" spans="1:38" ht="105" hidden="1" x14ac:dyDescent="0.25">
      <c r="A1994" s="47">
        <v>127895</v>
      </c>
      <c r="B1994" s="48">
        <v>3</v>
      </c>
      <c r="C1994" s="49" t="s">
        <v>73</v>
      </c>
      <c r="D1994" s="50">
        <v>43299</v>
      </c>
      <c r="E1994" s="49" t="s">
        <v>1022</v>
      </c>
      <c r="F1994" s="50">
        <v>44215</v>
      </c>
      <c r="G1994" s="49" t="s">
        <v>75</v>
      </c>
      <c r="H1994" s="51" t="s">
        <v>437</v>
      </c>
      <c r="I1994" s="49" t="s">
        <v>3439</v>
      </c>
      <c r="J1994" s="49" t="s">
        <v>116</v>
      </c>
      <c r="K1994" s="49"/>
      <c r="L1994" s="52" t="s">
        <v>116</v>
      </c>
      <c r="M1994" s="51" t="s">
        <v>4396</v>
      </c>
      <c r="N1994" s="51" t="s">
        <v>4397</v>
      </c>
      <c r="O1994" s="49" t="s">
        <v>60</v>
      </c>
      <c r="P1994" s="51" t="s">
        <v>100</v>
      </c>
      <c r="Q1994" s="51"/>
      <c r="R1994" s="111"/>
      <c r="S1994" s="111"/>
      <c r="T1994" s="120"/>
      <c r="U1994" s="53">
        <v>3.66</v>
      </c>
      <c r="V1994" s="52"/>
      <c r="W1994" s="49"/>
      <c r="X1994" s="52" t="s">
        <v>43</v>
      </c>
      <c r="Y1994" s="49" t="s">
        <v>78</v>
      </c>
      <c r="Z1994" s="127" t="s">
        <v>20461</v>
      </c>
      <c r="AA1994" s="51"/>
      <c r="AB1994" s="54">
        <v>160300</v>
      </c>
      <c r="AC1994" s="54">
        <v>0</v>
      </c>
      <c r="AD1994" s="54">
        <v>0</v>
      </c>
      <c r="AE1994" s="54">
        <v>0</v>
      </c>
      <c r="AF1994" s="3">
        <f>SUM(Table2[[#This Row],[PE 2021 Obligations]],Table2[[#This Row],[ROW 2021 Obligations]],Table2[[#This Row],[Construction 2021 Obligations]],Table2[[#This Row],[Paving 2021 Obligations]])</f>
        <v>160300</v>
      </c>
      <c r="AG1994" s="54">
        <v>242300</v>
      </c>
      <c r="AH1994" s="54">
        <v>0</v>
      </c>
      <c r="AI1994" s="54">
        <v>0</v>
      </c>
      <c r="AJ1994" s="54">
        <v>0</v>
      </c>
      <c r="AK1994" s="54">
        <v>242300</v>
      </c>
      <c r="AL1994" s="49" t="s">
        <v>4398</v>
      </c>
    </row>
    <row r="1995" spans="1:38" ht="60" hidden="1" x14ac:dyDescent="0.25">
      <c r="A1995" s="13">
        <v>127897</v>
      </c>
      <c r="B1995" s="15">
        <v>4</v>
      </c>
      <c r="C1995" s="43" t="s">
        <v>31</v>
      </c>
      <c r="D1995" s="44">
        <v>43299</v>
      </c>
      <c r="E1995" s="43" t="s">
        <v>2518</v>
      </c>
      <c r="F1995" s="44">
        <v>44188</v>
      </c>
      <c r="G1995" s="43" t="s">
        <v>32</v>
      </c>
      <c r="H1995" s="45" t="s">
        <v>92</v>
      </c>
      <c r="I1995" s="43" t="s">
        <v>4399</v>
      </c>
      <c r="J1995" s="43"/>
      <c r="K1995" s="43" t="s">
        <v>4400</v>
      </c>
      <c r="L1995" s="46" t="s">
        <v>37</v>
      </c>
      <c r="M1995" s="45" t="s">
        <v>4401</v>
      </c>
      <c r="N1995" s="45" t="s">
        <v>4402</v>
      </c>
      <c r="O1995" s="43" t="s">
        <v>632</v>
      </c>
      <c r="P1995" s="45" t="s">
        <v>453</v>
      </c>
      <c r="Q1995" s="45"/>
      <c r="R1995" s="112"/>
      <c r="S1995" s="112"/>
      <c r="T1995" s="59"/>
      <c r="U1995" s="10">
        <v>4.4400000000000004</v>
      </c>
      <c r="V1995" s="44">
        <v>44176</v>
      </c>
      <c r="W1995" s="43"/>
      <c r="X1995" s="46" t="s">
        <v>43</v>
      </c>
      <c r="Y1995" s="43" t="s">
        <v>44</v>
      </c>
      <c r="Z1995" s="111" t="s">
        <v>20458</v>
      </c>
      <c r="AA1995" s="45"/>
      <c r="AB1995" s="3">
        <v>0</v>
      </c>
      <c r="AC1995" s="3">
        <v>0</v>
      </c>
      <c r="AD1995" s="3">
        <v>78065</v>
      </c>
      <c r="AE1995" s="3">
        <v>0</v>
      </c>
      <c r="AF1995" s="3">
        <f>SUM(Table2[[#This Row],[PE 2021 Obligations]],Table2[[#This Row],[ROW 2021 Obligations]],Table2[[#This Row],[Construction 2021 Obligations]],Table2[[#This Row],[Paving 2021 Obligations]])</f>
        <v>78065</v>
      </c>
      <c r="AG1995" s="3">
        <v>45000</v>
      </c>
      <c r="AH1995" s="3">
        <v>0</v>
      </c>
      <c r="AI1995" s="3">
        <v>78065</v>
      </c>
      <c r="AJ1995" s="3">
        <v>0</v>
      </c>
      <c r="AK1995" s="3">
        <v>123065</v>
      </c>
      <c r="AL1995" s="43" t="s">
        <v>4403</v>
      </c>
    </row>
    <row r="1996" spans="1:38" ht="135" hidden="1" x14ac:dyDescent="0.25">
      <c r="A1996" s="47">
        <v>127899</v>
      </c>
      <c r="B1996" s="48">
        <v>3</v>
      </c>
      <c r="C1996" s="49" t="s">
        <v>73</v>
      </c>
      <c r="D1996" s="50">
        <v>43299</v>
      </c>
      <c r="E1996" s="49" t="s">
        <v>1022</v>
      </c>
      <c r="F1996" s="50">
        <v>44340</v>
      </c>
      <c r="G1996" s="49" t="s">
        <v>832</v>
      </c>
      <c r="H1996" s="51" t="s">
        <v>362</v>
      </c>
      <c r="I1996" s="49" t="s">
        <v>686</v>
      </c>
      <c r="J1996" s="49" t="s">
        <v>116</v>
      </c>
      <c r="K1996" s="49"/>
      <c r="L1996" s="52" t="s">
        <v>116</v>
      </c>
      <c r="M1996" s="51" t="s">
        <v>4404</v>
      </c>
      <c r="N1996" s="51" t="s">
        <v>4405</v>
      </c>
      <c r="O1996" s="49" t="s">
        <v>60</v>
      </c>
      <c r="P1996" s="51" t="s">
        <v>100</v>
      </c>
      <c r="Q1996" s="51"/>
      <c r="R1996" s="111"/>
      <c r="S1996" s="111"/>
      <c r="T1996" s="120"/>
      <c r="U1996" s="53">
        <v>2.4700000000000002</v>
      </c>
      <c r="V1996" s="52"/>
      <c r="W1996" s="49"/>
      <c r="X1996" s="52" t="s">
        <v>43</v>
      </c>
      <c r="Y1996" s="49" t="s">
        <v>511</v>
      </c>
      <c r="Z1996" s="116" t="s">
        <v>20460</v>
      </c>
      <c r="AA1996" s="51"/>
      <c r="AB1996" s="54">
        <v>100000</v>
      </c>
      <c r="AC1996" s="54">
        <v>0</v>
      </c>
      <c r="AD1996" s="54">
        <v>0</v>
      </c>
      <c r="AE1996" s="54">
        <v>0</v>
      </c>
      <c r="AF1996" s="3">
        <f>SUM(Table2[[#This Row],[PE 2021 Obligations]],Table2[[#This Row],[ROW 2021 Obligations]],Table2[[#This Row],[Construction 2021 Obligations]],Table2[[#This Row],[Paving 2021 Obligations]])</f>
        <v>100000</v>
      </c>
      <c r="AG1996" s="54">
        <v>159000</v>
      </c>
      <c r="AH1996" s="54">
        <v>0</v>
      </c>
      <c r="AI1996" s="54">
        <v>0</v>
      </c>
      <c r="AJ1996" s="54">
        <v>0</v>
      </c>
      <c r="AK1996" s="54">
        <v>159000</v>
      </c>
      <c r="AL1996" s="49" t="s">
        <v>4406</v>
      </c>
    </row>
    <row r="1997" spans="1:38" ht="105" hidden="1" x14ac:dyDescent="0.25">
      <c r="A1997" s="13">
        <v>127900</v>
      </c>
      <c r="B1997" s="15">
        <v>3</v>
      </c>
      <c r="C1997" s="43" t="s">
        <v>73</v>
      </c>
      <c r="D1997" s="44">
        <v>43299</v>
      </c>
      <c r="E1997" s="43" t="s">
        <v>1022</v>
      </c>
      <c r="F1997" s="44">
        <v>44215</v>
      </c>
      <c r="G1997" s="43" t="s">
        <v>75</v>
      </c>
      <c r="H1997" s="45" t="s">
        <v>69</v>
      </c>
      <c r="I1997" s="43" t="s">
        <v>548</v>
      </c>
      <c r="J1997" s="43" t="s">
        <v>116</v>
      </c>
      <c r="K1997" s="43"/>
      <c r="L1997" s="46" t="s">
        <v>116</v>
      </c>
      <c r="M1997" s="45" t="s">
        <v>4407</v>
      </c>
      <c r="N1997" s="45" t="s">
        <v>4408</v>
      </c>
      <c r="O1997" s="43" t="s">
        <v>60</v>
      </c>
      <c r="P1997" s="45" t="s">
        <v>100</v>
      </c>
      <c r="Q1997" s="45"/>
      <c r="R1997" s="112"/>
      <c r="S1997" s="112"/>
      <c r="T1997" s="59"/>
      <c r="U1997" s="10">
        <v>0.41</v>
      </c>
      <c r="V1997" s="46"/>
      <c r="W1997" s="43"/>
      <c r="X1997" s="46" t="s">
        <v>43</v>
      </c>
      <c r="Y1997" s="43" t="s">
        <v>140</v>
      </c>
      <c r="Z1997" s="112" t="s">
        <v>20460</v>
      </c>
      <c r="AA1997" s="45"/>
      <c r="AB1997" s="3">
        <v>85000</v>
      </c>
      <c r="AC1997" s="3">
        <v>0</v>
      </c>
      <c r="AD1997" s="3">
        <v>0</v>
      </c>
      <c r="AE1997" s="3">
        <v>0</v>
      </c>
      <c r="AF1997" s="3">
        <f>SUM(Table2[[#This Row],[PE 2021 Obligations]],Table2[[#This Row],[ROW 2021 Obligations]],Table2[[#This Row],[Construction 2021 Obligations]],Table2[[#This Row],[Paving 2021 Obligations]])</f>
        <v>85000</v>
      </c>
      <c r="AG1997" s="3">
        <v>85000</v>
      </c>
      <c r="AH1997" s="3">
        <v>0</v>
      </c>
      <c r="AI1997" s="3">
        <v>0</v>
      </c>
      <c r="AJ1997" s="3">
        <v>0</v>
      </c>
      <c r="AK1997" s="3">
        <v>85000</v>
      </c>
      <c r="AL1997" s="43" t="s">
        <v>4409</v>
      </c>
    </row>
    <row r="1998" spans="1:38" ht="30" hidden="1" x14ac:dyDescent="0.25">
      <c r="A1998" s="47">
        <v>127908</v>
      </c>
      <c r="B1998" s="48">
        <v>1</v>
      </c>
      <c r="C1998" s="49" t="s">
        <v>73</v>
      </c>
      <c r="D1998" s="50">
        <v>43301</v>
      </c>
      <c r="E1998" s="49" t="s">
        <v>2240</v>
      </c>
      <c r="F1998" s="50">
        <v>44008</v>
      </c>
      <c r="G1998" s="49" t="s">
        <v>75</v>
      </c>
      <c r="H1998" s="51" t="s">
        <v>386</v>
      </c>
      <c r="I1998" s="49" t="s">
        <v>4410</v>
      </c>
      <c r="J1998" s="49"/>
      <c r="K1998" s="49" t="s">
        <v>4411</v>
      </c>
      <c r="L1998" s="52" t="s">
        <v>37</v>
      </c>
      <c r="M1998" s="51" t="s">
        <v>4412</v>
      </c>
      <c r="N1998" s="51" t="s">
        <v>2244</v>
      </c>
      <c r="O1998" s="49" t="s">
        <v>1139</v>
      </c>
      <c r="P1998" s="51" t="s">
        <v>1140</v>
      </c>
      <c r="Q1998" s="51"/>
      <c r="R1998" s="111"/>
      <c r="S1998" s="111"/>
      <c r="T1998" s="120"/>
      <c r="U1998" s="53">
        <v>0.01</v>
      </c>
      <c r="V1998" s="52"/>
      <c r="W1998" s="49"/>
      <c r="X1998" s="52" t="s">
        <v>43</v>
      </c>
      <c r="Y1998" s="49" t="s">
        <v>44</v>
      </c>
      <c r="Z1998" s="116" t="s">
        <v>20458</v>
      </c>
      <c r="AA1998" s="51"/>
      <c r="AB1998" s="54">
        <v>0</v>
      </c>
      <c r="AC1998" s="54">
        <v>0</v>
      </c>
      <c r="AD1998" s="54">
        <v>2000</v>
      </c>
      <c r="AE1998" s="54">
        <v>0</v>
      </c>
      <c r="AF1998" s="3">
        <f>SUM(Table2[[#This Row],[PE 2021 Obligations]],Table2[[#This Row],[ROW 2021 Obligations]],Table2[[#This Row],[Construction 2021 Obligations]],Table2[[#This Row],[Paving 2021 Obligations]])</f>
        <v>2000</v>
      </c>
      <c r="AG1998" s="54">
        <v>15000</v>
      </c>
      <c r="AH1998" s="54">
        <v>0</v>
      </c>
      <c r="AI1998" s="54">
        <v>2000</v>
      </c>
      <c r="AJ1998" s="54">
        <v>0</v>
      </c>
      <c r="AK1998" s="54">
        <v>17000</v>
      </c>
      <c r="AL1998" s="49" t="s">
        <v>4413</v>
      </c>
    </row>
    <row r="1999" spans="1:38" ht="75" hidden="1" x14ac:dyDescent="0.25">
      <c r="A1999" s="47">
        <v>127912</v>
      </c>
      <c r="B1999" s="48">
        <v>3</v>
      </c>
      <c r="C1999" s="49" t="s">
        <v>73</v>
      </c>
      <c r="D1999" s="50">
        <v>43304</v>
      </c>
      <c r="E1999" s="49" t="s">
        <v>1022</v>
      </c>
      <c r="F1999" s="50">
        <v>44215</v>
      </c>
      <c r="G1999" s="49" t="s">
        <v>75</v>
      </c>
      <c r="H1999" s="51" t="s">
        <v>434</v>
      </c>
      <c r="I1999" s="49"/>
      <c r="J1999" s="49"/>
      <c r="K1999" s="49"/>
      <c r="L1999" s="52"/>
      <c r="M1999" s="51" t="s">
        <v>4416</v>
      </c>
      <c r="N1999" s="51" t="s">
        <v>4417</v>
      </c>
      <c r="O1999" s="49" t="s">
        <v>60</v>
      </c>
      <c r="P1999" s="51" t="s">
        <v>2208</v>
      </c>
      <c r="Q1999" s="51"/>
      <c r="R1999" s="111"/>
      <c r="S1999" s="111"/>
      <c r="T1999" s="120"/>
      <c r="U1999" s="55" t="s">
        <v>32</v>
      </c>
      <c r="V1999" s="52"/>
      <c r="W1999" s="49"/>
      <c r="X1999" s="52" t="s">
        <v>43</v>
      </c>
      <c r="Y1999" s="49"/>
      <c r="Z1999" s="116" t="s">
        <v>20458</v>
      </c>
      <c r="AA1999" s="51"/>
      <c r="AB1999" s="54">
        <v>1500000</v>
      </c>
      <c r="AC1999" s="54">
        <v>0</v>
      </c>
      <c r="AD1999" s="54">
        <v>0</v>
      </c>
      <c r="AE1999" s="54">
        <v>0</v>
      </c>
      <c r="AF1999" s="3">
        <f>SUM(Table2[[#This Row],[PE 2021 Obligations]],Table2[[#This Row],[ROW 2021 Obligations]],Table2[[#This Row],[Construction 2021 Obligations]],Table2[[#This Row],[Paving 2021 Obligations]])</f>
        <v>1500000</v>
      </c>
      <c r="AG1999" s="54">
        <v>2000000</v>
      </c>
      <c r="AH1999" s="54">
        <v>0</v>
      </c>
      <c r="AI1999" s="54">
        <v>0</v>
      </c>
      <c r="AJ1999" s="54">
        <v>0</v>
      </c>
      <c r="AK1999" s="54">
        <v>2000000</v>
      </c>
      <c r="AL1999" s="49"/>
    </row>
    <row r="2000" spans="1:38" ht="105" hidden="1" x14ac:dyDescent="0.25">
      <c r="A2000" s="13">
        <v>127913</v>
      </c>
      <c r="B2000" s="15">
        <v>3</v>
      </c>
      <c r="C2000" s="43" t="s">
        <v>73</v>
      </c>
      <c r="D2000" s="44">
        <v>43304</v>
      </c>
      <c r="E2000" s="43" t="s">
        <v>1022</v>
      </c>
      <c r="F2000" s="44">
        <v>44215</v>
      </c>
      <c r="G2000" s="43" t="s">
        <v>75</v>
      </c>
      <c r="H2000" s="45" t="s">
        <v>434</v>
      </c>
      <c r="I2000" s="43" t="s">
        <v>553</v>
      </c>
      <c r="J2000" s="43" t="s">
        <v>116</v>
      </c>
      <c r="K2000" s="43"/>
      <c r="L2000" s="46" t="s">
        <v>116</v>
      </c>
      <c r="M2000" s="45" t="s">
        <v>4418</v>
      </c>
      <c r="N2000" s="45" t="s">
        <v>4419</v>
      </c>
      <c r="O2000" s="43" t="s">
        <v>60</v>
      </c>
      <c r="P2000" s="45" t="s">
        <v>100</v>
      </c>
      <c r="Q2000" s="45"/>
      <c r="R2000" s="112"/>
      <c r="S2000" s="112"/>
      <c r="T2000" s="59"/>
      <c r="U2000" s="10">
        <v>3.456</v>
      </c>
      <c r="V2000" s="46"/>
      <c r="W2000" s="43"/>
      <c r="X2000" s="46" t="s">
        <v>43</v>
      </c>
      <c r="Y2000" s="43" t="s">
        <v>140</v>
      </c>
      <c r="Z2000" s="127" t="s">
        <v>20460</v>
      </c>
      <c r="AA2000" s="45"/>
      <c r="AB2000" s="3">
        <v>150000</v>
      </c>
      <c r="AC2000" s="3">
        <v>0</v>
      </c>
      <c r="AD2000" s="3">
        <v>0</v>
      </c>
      <c r="AE2000" s="3">
        <v>0</v>
      </c>
      <c r="AF2000" s="3">
        <f>SUM(Table2[[#This Row],[PE 2021 Obligations]],Table2[[#This Row],[ROW 2021 Obligations]],Table2[[#This Row],[Construction 2021 Obligations]],Table2[[#This Row],[Paving 2021 Obligations]])</f>
        <v>150000</v>
      </c>
      <c r="AG2000" s="3">
        <v>300000</v>
      </c>
      <c r="AH2000" s="3">
        <v>0</v>
      </c>
      <c r="AI2000" s="3">
        <v>0</v>
      </c>
      <c r="AJ2000" s="3">
        <v>0</v>
      </c>
      <c r="AK2000" s="3">
        <v>300000</v>
      </c>
      <c r="AL2000" s="43" t="s">
        <v>4420</v>
      </c>
    </row>
    <row r="2001" spans="1:38" hidden="1" x14ac:dyDescent="0.25">
      <c r="A2001" s="13">
        <v>127934</v>
      </c>
      <c r="B2001" s="15">
        <v>1</v>
      </c>
      <c r="C2001" s="43" t="s">
        <v>73</v>
      </c>
      <c r="D2001" s="44">
        <v>43307</v>
      </c>
      <c r="E2001" s="43" t="s">
        <v>543</v>
      </c>
      <c r="F2001" s="44">
        <v>44215</v>
      </c>
      <c r="G2001" s="43" t="s">
        <v>75</v>
      </c>
      <c r="H2001" s="45" t="s">
        <v>196</v>
      </c>
      <c r="I2001" s="43" t="s">
        <v>4438</v>
      </c>
      <c r="J2001" s="43" t="s">
        <v>116</v>
      </c>
      <c r="K2001" s="43"/>
      <c r="L2001" s="46" t="s">
        <v>116</v>
      </c>
      <c r="M2001" s="45" t="s">
        <v>4439</v>
      </c>
      <c r="N2001" s="45"/>
      <c r="O2001" s="43" t="s">
        <v>60</v>
      </c>
      <c r="P2001" s="45" t="s">
        <v>1347</v>
      </c>
      <c r="Q2001" s="45"/>
      <c r="R2001" s="112"/>
      <c r="S2001" s="112"/>
      <c r="T2001" s="59"/>
      <c r="U2001" s="10">
        <v>5.4</v>
      </c>
      <c r="V2001" s="46"/>
      <c r="W2001" s="43"/>
      <c r="X2001" s="46" t="s">
        <v>43</v>
      </c>
      <c r="Y2001" s="43" t="s">
        <v>140</v>
      </c>
      <c r="Z2001" s="127" t="s">
        <v>20460</v>
      </c>
      <c r="AA2001" s="45"/>
      <c r="AB2001" s="3">
        <v>63870</v>
      </c>
      <c r="AC2001" s="3">
        <v>0</v>
      </c>
      <c r="AD2001" s="3">
        <v>0</v>
      </c>
      <c r="AE2001" s="3">
        <v>0</v>
      </c>
      <c r="AF2001" s="3">
        <f>SUM(Table2[[#This Row],[PE 2021 Obligations]],Table2[[#This Row],[ROW 2021 Obligations]],Table2[[#This Row],[Construction 2021 Obligations]],Table2[[#This Row],[Paving 2021 Obligations]])</f>
        <v>63870</v>
      </c>
      <c r="AG2001" s="3">
        <v>78870</v>
      </c>
      <c r="AH2001" s="3">
        <v>0</v>
      </c>
      <c r="AI2001" s="3">
        <v>0</v>
      </c>
      <c r="AJ2001" s="3">
        <v>0</v>
      </c>
      <c r="AK2001" s="3">
        <v>78870</v>
      </c>
      <c r="AL2001" s="43" t="s">
        <v>4440</v>
      </c>
    </row>
    <row r="2002" spans="1:38" ht="120" hidden="1" x14ac:dyDescent="0.25">
      <c r="A2002" s="13">
        <v>127949</v>
      </c>
      <c r="B2002" s="15">
        <v>1</v>
      </c>
      <c r="C2002" s="43" t="s">
        <v>73</v>
      </c>
      <c r="D2002" s="44">
        <v>43312</v>
      </c>
      <c r="E2002" s="43" t="s">
        <v>3905</v>
      </c>
      <c r="F2002" s="44">
        <v>44215</v>
      </c>
      <c r="G2002" s="43" t="s">
        <v>75</v>
      </c>
      <c r="H2002" s="45" t="s">
        <v>196</v>
      </c>
      <c r="I2002" s="43" t="s">
        <v>4453</v>
      </c>
      <c r="J2002" s="43" t="s">
        <v>116</v>
      </c>
      <c r="K2002" s="43"/>
      <c r="L2002" s="46" t="s">
        <v>116</v>
      </c>
      <c r="M2002" s="45" t="s">
        <v>4454</v>
      </c>
      <c r="N2002" s="45" t="s">
        <v>4455</v>
      </c>
      <c r="O2002" s="43" t="s">
        <v>60</v>
      </c>
      <c r="P2002" s="45" t="s">
        <v>100</v>
      </c>
      <c r="Q2002" s="45"/>
      <c r="R2002" s="112"/>
      <c r="S2002" s="112"/>
      <c r="T2002" s="59"/>
      <c r="U2002" s="10">
        <v>2.71</v>
      </c>
      <c r="V2002" s="46"/>
      <c r="W2002" s="43"/>
      <c r="X2002" s="46" t="s">
        <v>43</v>
      </c>
      <c r="Y2002" s="43" t="s">
        <v>140</v>
      </c>
      <c r="Z2002" s="127" t="s">
        <v>20460</v>
      </c>
      <c r="AA2002" s="45"/>
      <c r="AB2002" s="3">
        <v>115000</v>
      </c>
      <c r="AC2002" s="3">
        <v>0</v>
      </c>
      <c r="AD2002" s="3">
        <v>0</v>
      </c>
      <c r="AE2002" s="3">
        <v>0</v>
      </c>
      <c r="AF2002" s="3">
        <f>SUM(Table2[[#This Row],[PE 2021 Obligations]],Table2[[#This Row],[ROW 2021 Obligations]],Table2[[#This Row],[Construction 2021 Obligations]],Table2[[#This Row],[Paving 2021 Obligations]])</f>
        <v>115000</v>
      </c>
      <c r="AG2002" s="3">
        <v>282000</v>
      </c>
      <c r="AH2002" s="3">
        <v>0</v>
      </c>
      <c r="AI2002" s="3">
        <v>0</v>
      </c>
      <c r="AJ2002" s="3">
        <v>0</v>
      </c>
      <c r="AK2002" s="3">
        <v>282000</v>
      </c>
      <c r="AL2002" s="43" t="s">
        <v>4456</v>
      </c>
    </row>
    <row r="2003" spans="1:38" ht="90" hidden="1" x14ac:dyDescent="0.25">
      <c r="A2003" s="47">
        <v>127958</v>
      </c>
      <c r="B2003" s="48">
        <v>1</v>
      </c>
      <c r="C2003" s="49" t="s">
        <v>73</v>
      </c>
      <c r="D2003" s="50">
        <v>43314</v>
      </c>
      <c r="E2003" s="49" t="s">
        <v>3905</v>
      </c>
      <c r="F2003" s="50">
        <v>44319</v>
      </c>
      <c r="G2003" s="49" t="s">
        <v>81</v>
      </c>
      <c r="H2003" s="51" t="s">
        <v>320</v>
      </c>
      <c r="I2003" s="49"/>
      <c r="J2003" s="49"/>
      <c r="K2003" s="49"/>
      <c r="L2003" s="52"/>
      <c r="M2003" s="51" t="s">
        <v>4457</v>
      </c>
      <c r="N2003" s="51" t="s">
        <v>4458</v>
      </c>
      <c r="O2003" s="49" t="s">
        <v>60</v>
      </c>
      <c r="P2003" s="51" t="s">
        <v>100</v>
      </c>
      <c r="Q2003" s="51"/>
      <c r="R2003" s="111"/>
      <c r="S2003" s="111"/>
      <c r="T2003" s="120"/>
      <c r="U2003" s="55" t="s">
        <v>32</v>
      </c>
      <c r="V2003" s="52"/>
      <c r="W2003" s="49"/>
      <c r="X2003" s="52" t="s">
        <v>43</v>
      </c>
      <c r="Y2003" s="49" t="s">
        <v>511</v>
      </c>
      <c r="Z2003" s="116" t="s">
        <v>20458</v>
      </c>
      <c r="AA2003" s="51"/>
      <c r="AB2003" s="54">
        <v>34000</v>
      </c>
      <c r="AC2003" s="54">
        <v>0</v>
      </c>
      <c r="AD2003" s="54">
        <v>0</v>
      </c>
      <c r="AE2003" s="54">
        <v>0</v>
      </c>
      <c r="AF2003" s="3">
        <f>SUM(Table2[[#This Row],[PE 2021 Obligations]],Table2[[#This Row],[ROW 2021 Obligations]],Table2[[#This Row],[Construction 2021 Obligations]],Table2[[#This Row],[Paving 2021 Obligations]])</f>
        <v>34000</v>
      </c>
      <c r="AG2003" s="54">
        <v>64000</v>
      </c>
      <c r="AH2003" s="54">
        <v>0</v>
      </c>
      <c r="AI2003" s="54">
        <v>0</v>
      </c>
      <c r="AJ2003" s="54">
        <v>0</v>
      </c>
      <c r="AK2003" s="54">
        <v>64000</v>
      </c>
      <c r="AL2003" s="49" t="s">
        <v>4459</v>
      </c>
    </row>
    <row r="2004" spans="1:38" hidden="1" x14ac:dyDescent="0.25">
      <c r="A2004" s="13">
        <v>127976</v>
      </c>
      <c r="B2004" s="15">
        <v>3</v>
      </c>
      <c r="C2004" s="43" t="s">
        <v>31</v>
      </c>
      <c r="D2004" s="44">
        <v>43319</v>
      </c>
      <c r="E2004" s="43" t="s">
        <v>142</v>
      </c>
      <c r="F2004" s="44">
        <v>44354</v>
      </c>
      <c r="G2004" s="43" t="s">
        <v>832</v>
      </c>
      <c r="H2004" s="45" t="s">
        <v>273</v>
      </c>
      <c r="I2004" s="43" t="s">
        <v>683</v>
      </c>
      <c r="J2004" s="43" t="s">
        <v>148</v>
      </c>
      <c r="K2004" s="43"/>
      <c r="L2004" s="46" t="s">
        <v>149</v>
      </c>
      <c r="M2004" s="45" t="s">
        <v>4477</v>
      </c>
      <c r="N2004" s="45"/>
      <c r="O2004" s="43" t="s">
        <v>151</v>
      </c>
      <c r="P2004" s="45" t="s">
        <v>1422</v>
      </c>
      <c r="Q2004" s="45"/>
      <c r="R2004" s="112"/>
      <c r="S2004" s="112"/>
      <c r="T2004" s="59"/>
      <c r="U2004" s="56" t="s">
        <v>32</v>
      </c>
      <c r="V2004" s="44">
        <v>44323</v>
      </c>
      <c r="W2004" s="43"/>
      <c r="X2004" s="46" t="s">
        <v>43</v>
      </c>
      <c r="Y2004" s="43" t="s">
        <v>454</v>
      </c>
      <c r="Z2004" s="127" t="s">
        <v>20457</v>
      </c>
      <c r="AA2004" s="45"/>
      <c r="AB2004" s="3">
        <v>-250000</v>
      </c>
      <c r="AC2004" s="3">
        <v>0</v>
      </c>
      <c r="AD2004" s="3">
        <v>4407461</v>
      </c>
      <c r="AE2004" s="3">
        <v>0</v>
      </c>
      <c r="AF2004" s="3">
        <f>SUM(Table2[[#This Row],[PE 2021 Obligations]],Table2[[#This Row],[ROW 2021 Obligations]],Table2[[#This Row],[Construction 2021 Obligations]],Table2[[#This Row],[Paving 2021 Obligations]])</f>
        <v>4157461</v>
      </c>
      <c r="AG2004" s="3">
        <v>350000</v>
      </c>
      <c r="AH2004" s="3">
        <v>0</v>
      </c>
      <c r="AI2004" s="3">
        <v>4407461</v>
      </c>
      <c r="AJ2004" s="3">
        <v>0</v>
      </c>
      <c r="AK2004" s="3">
        <v>4757461</v>
      </c>
      <c r="AL2004" s="43" t="s">
        <v>4478</v>
      </c>
    </row>
    <row r="2005" spans="1:38" hidden="1" x14ac:dyDescent="0.25">
      <c r="A2005" s="47">
        <v>127978.02</v>
      </c>
      <c r="B2005" s="48">
        <v>2</v>
      </c>
      <c r="C2005" s="49" t="s">
        <v>31</v>
      </c>
      <c r="D2005" s="50">
        <v>44004</v>
      </c>
      <c r="E2005" s="49" t="s">
        <v>486</v>
      </c>
      <c r="F2005" s="50">
        <v>44169</v>
      </c>
      <c r="G2005" s="49" t="s">
        <v>1568</v>
      </c>
      <c r="H2005" s="51" t="s">
        <v>1336</v>
      </c>
      <c r="I2005" s="49" t="s">
        <v>116</v>
      </c>
      <c r="J2005" s="49" t="s">
        <v>116</v>
      </c>
      <c r="K2005" s="49"/>
      <c r="L2005" s="52" t="s">
        <v>116</v>
      </c>
      <c r="M2005" s="51" t="s">
        <v>4479</v>
      </c>
      <c r="N2005" s="51"/>
      <c r="O2005" s="49" t="s">
        <v>151</v>
      </c>
      <c r="P2005" s="51" t="s">
        <v>757</v>
      </c>
      <c r="Q2005" s="51"/>
      <c r="R2005" s="111"/>
      <c r="S2005" s="111"/>
      <c r="T2005" s="120"/>
      <c r="U2005" s="53">
        <v>589.29</v>
      </c>
      <c r="V2005" s="50">
        <v>44141</v>
      </c>
      <c r="W2005" s="49"/>
      <c r="X2005" s="52" t="s">
        <v>43</v>
      </c>
      <c r="Y2005" s="49"/>
      <c r="Z2005" s="127" t="s">
        <v>20461</v>
      </c>
      <c r="AA2005" s="51"/>
      <c r="AB2005" s="54">
        <v>0</v>
      </c>
      <c r="AC2005" s="54">
        <v>0</v>
      </c>
      <c r="AD2005" s="54">
        <v>796318</v>
      </c>
      <c r="AE2005" s="54">
        <v>0</v>
      </c>
      <c r="AF2005" s="3">
        <f>SUM(Table2[[#This Row],[PE 2021 Obligations]],Table2[[#This Row],[ROW 2021 Obligations]],Table2[[#This Row],[Construction 2021 Obligations]],Table2[[#This Row],[Paving 2021 Obligations]])</f>
        <v>796318</v>
      </c>
      <c r="AG2005" s="54">
        <v>0</v>
      </c>
      <c r="AH2005" s="54">
        <v>0</v>
      </c>
      <c r="AI2005" s="54">
        <v>796318</v>
      </c>
      <c r="AJ2005" s="54">
        <v>0</v>
      </c>
      <c r="AK2005" s="54">
        <v>796318</v>
      </c>
      <c r="AL2005" s="49" t="s">
        <v>4480</v>
      </c>
    </row>
    <row r="2006" spans="1:38" hidden="1" x14ac:dyDescent="0.25">
      <c r="A2006" s="13">
        <v>127982.02</v>
      </c>
      <c r="B2006" s="15">
        <v>4</v>
      </c>
      <c r="C2006" s="43" t="s">
        <v>31</v>
      </c>
      <c r="D2006" s="44">
        <v>44006</v>
      </c>
      <c r="E2006" s="43" t="s">
        <v>486</v>
      </c>
      <c r="F2006" s="44">
        <v>44279</v>
      </c>
      <c r="G2006" s="43" t="s">
        <v>75</v>
      </c>
      <c r="H2006" s="45" t="s">
        <v>126</v>
      </c>
      <c r="I2006" s="43"/>
      <c r="J2006" s="43"/>
      <c r="K2006" s="43"/>
      <c r="L2006" s="46"/>
      <c r="M2006" s="45" t="s">
        <v>4481</v>
      </c>
      <c r="N2006" s="45"/>
      <c r="O2006" s="43" t="s">
        <v>151</v>
      </c>
      <c r="P2006" s="45" t="s">
        <v>757</v>
      </c>
      <c r="Q2006" s="45"/>
      <c r="R2006" s="112"/>
      <c r="S2006" s="112"/>
      <c r="T2006" s="59"/>
      <c r="U2006" s="10">
        <v>126.3</v>
      </c>
      <c r="V2006" s="44">
        <v>44141</v>
      </c>
      <c r="W2006" s="43"/>
      <c r="X2006" s="46" t="s">
        <v>43</v>
      </c>
      <c r="Y2006" s="43"/>
      <c r="Z2006" s="111" t="s">
        <v>20458</v>
      </c>
      <c r="AA2006" s="45"/>
      <c r="AB2006" s="3">
        <v>0</v>
      </c>
      <c r="AC2006" s="3">
        <v>0</v>
      </c>
      <c r="AD2006" s="3">
        <v>1432415</v>
      </c>
      <c r="AE2006" s="3">
        <v>0</v>
      </c>
      <c r="AF2006" s="3">
        <f>SUM(Table2[[#This Row],[PE 2021 Obligations]],Table2[[#This Row],[ROW 2021 Obligations]],Table2[[#This Row],[Construction 2021 Obligations]],Table2[[#This Row],[Paving 2021 Obligations]])</f>
        <v>1432415</v>
      </c>
      <c r="AG2006" s="3">
        <v>0</v>
      </c>
      <c r="AH2006" s="3">
        <v>0</v>
      </c>
      <c r="AI2006" s="3">
        <v>1432415</v>
      </c>
      <c r="AJ2006" s="3">
        <v>0</v>
      </c>
      <c r="AK2006" s="3">
        <v>1432415</v>
      </c>
      <c r="AL2006" s="43" t="s">
        <v>4482</v>
      </c>
    </row>
    <row r="2007" spans="1:38" hidden="1" x14ac:dyDescent="0.25">
      <c r="A2007" s="47">
        <v>127983.02</v>
      </c>
      <c r="B2007" s="48">
        <v>2</v>
      </c>
      <c r="C2007" s="49" t="s">
        <v>31</v>
      </c>
      <c r="D2007" s="50">
        <v>44006</v>
      </c>
      <c r="E2007" s="49" t="s">
        <v>486</v>
      </c>
      <c r="F2007" s="50">
        <v>44169</v>
      </c>
      <c r="G2007" s="49" t="s">
        <v>1568</v>
      </c>
      <c r="H2007" s="51" t="s">
        <v>1336</v>
      </c>
      <c r="I2007" s="49" t="s">
        <v>116</v>
      </c>
      <c r="J2007" s="49" t="s">
        <v>116</v>
      </c>
      <c r="K2007" s="49"/>
      <c r="L2007" s="52" t="s">
        <v>116</v>
      </c>
      <c r="M2007" s="51" t="s">
        <v>4483</v>
      </c>
      <c r="N2007" s="51"/>
      <c r="O2007" s="49" t="s">
        <v>151</v>
      </c>
      <c r="P2007" s="51" t="s">
        <v>757</v>
      </c>
      <c r="Q2007" s="51"/>
      <c r="R2007" s="111"/>
      <c r="S2007" s="111"/>
      <c r="T2007" s="120"/>
      <c r="U2007" s="53">
        <v>404.02</v>
      </c>
      <c r="V2007" s="50">
        <v>44141</v>
      </c>
      <c r="W2007" s="49"/>
      <c r="X2007" s="52" t="s">
        <v>43</v>
      </c>
      <c r="Y2007" s="49"/>
      <c r="Z2007" s="127" t="s">
        <v>20461</v>
      </c>
      <c r="AA2007" s="51"/>
      <c r="AB2007" s="54">
        <v>0</v>
      </c>
      <c r="AC2007" s="54">
        <v>0</v>
      </c>
      <c r="AD2007" s="54">
        <v>224802</v>
      </c>
      <c r="AE2007" s="54">
        <v>0</v>
      </c>
      <c r="AF2007" s="3">
        <f>SUM(Table2[[#This Row],[PE 2021 Obligations]],Table2[[#This Row],[ROW 2021 Obligations]],Table2[[#This Row],[Construction 2021 Obligations]],Table2[[#This Row],[Paving 2021 Obligations]])</f>
        <v>224802</v>
      </c>
      <c r="AG2007" s="54">
        <v>0</v>
      </c>
      <c r="AH2007" s="54">
        <v>0</v>
      </c>
      <c r="AI2007" s="54">
        <v>224802</v>
      </c>
      <c r="AJ2007" s="54">
        <v>0</v>
      </c>
      <c r="AK2007" s="54">
        <v>224802</v>
      </c>
      <c r="AL2007" s="49" t="s">
        <v>4484</v>
      </c>
    </row>
    <row r="2008" spans="1:38" ht="30" hidden="1" x14ac:dyDescent="0.25">
      <c r="A2008" s="13">
        <v>127984</v>
      </c>
      <c r="B2008" s="15">
        <v>6</v>
      </c>
      <c r="C2008" s="43" t="s">
        <v>73</v>
      </c>
      <c r="D2008" s="44">
        <v>43321</v>
      </c>
      <c r="E2008" s="43" t="s">
        <v>142</v>
      </c>
      <c r="F2008" s="44">
        <v>43426</v>
      </c>
      <c r="G2008" s="43" t="s">
        <v>75</v>
      </c>
      <c r="H2008" s="45" t="s">
        <v>76</v>
      </c>
      <c r="I2008" s="43"/>
      <c r="J2008" s="43"/>
      <c r="K2008" s="43"/>
      <c r="L2008" s="46"/>
      <c r="M2008" s="45" t="s">
        <v>4485</v>
      </c>
      <c r="N2008" s="45" t="s">
        <v>4486</v>
      </c>
      <c r="O2008" s="43" t="s">
        <v>151</v>
      </c>
      <c r="P2008" s="45" t="s">
        <v>78</v>
      </c>
      <c r="Q2008" s="45"/>
      <c r="R2008" s="112"/>
      <c r="S2008" s="112"/>
      <c r="T2008" s="59"/>
      <c r="U2008" s="56" t="s">
        <v>32</v>
      </c>
      <c r="V2008" s="46"/>
      <c r="W2008" s="43"/>
      <c r="X2008" s="46" t="s">
        <v>43</v>
      </c>
      <c r="Y2008" s="43"/>
      <c r="Z2008" s="116" t="s">
        <v>20458</v>
      </c>
      <c r="AA2008" s="45"/>
      <c r="AB2008" s="3">
        <v>0</v>
      </c>
      <c r="AC2008" s="3">
        <v>0</v>
      </c>
      <c r="AD2008" s="3">
        <v>850000</v>
      </c>
      <c r="AE2008" s="3">
        <v>0</v>
      </c>
      <c r="AF2008" s="3">
        <f>SUM(Table2[[#This Row],[PE 2021 Obligations]],Table2[[#This Row],[ROW 2021 Obligations]],Table2[[#This Row],[Construction 2021 Obligations]],Table2[[#This Row],[Paving 2021 Obligations]])</f>
        <v>850000</v>
      </c>
      <c r="AG2008" s="3">
        <v>0</v>
      </c>
      <c r="AH2008" s="3">
        <v>0</v>
      </c>
      <c r="AI2008" s="3">
        <v>1849700</v>
      </c>
      <c r="AJ2008" s="3">
        <v>0</v>
      </c>
      <c r="AK2008" s="3">
        <v>1849700</v>
      </c>
      <c r="AL2008" s="43" t="s">
        <v>4487</v>
      </c>
    </row>
    <row r="2009" spans="1:38" hidden="1" x14ac:dyDescent="0.25">
      <c r="A2009" s="13">
        <v>127988</v>
      </c>
      <c r="B2009" s="15">
        <v>3</v>
      </c>
      <c r="C2009" s="43" t="s">
        <v>73</v>
      </c>
      <c r="D2009" s="44">
        <v>43325</v>
      </c>
      <c r="E2009" s="43" t="s">
        <v>543</v>
      </c>
      <c r="F2009" s="44">
        <v>44183</v>
      </c>
      <c r="G2009" s="43" t="s">
        <v>108</v>
      </c>
      <c r="H2009" s="45" t="s">
        <v>69</v>
      </c>
      <c r="I2009" s="43" t="s">
        <v>4491</v>
      </c>
      <c r="J2009" s="43"/>
      <c r="K2009" s="43" t="s">
        <v>4492</v>
      </c>
      <c r="L2009" s="46" t="s">
        <v>37</v>
      </c>
      <c r="M2009" s="45" t="s">
        <v>4493</v>
      </c>
      <c r="N2009" s="45" t="s">
        <v>1444</v>
      </c>
      <c r="O2009" s="43" t="s">
        <v>632</v>
      </c>
      <c r="P2009" s="45" t="s">
        <v>1444</v>
      </c>
      <c r="Q2009" s="45"/>
      <c r="R2009" s="112"/>
      <c r="S2009" s="112"/>
      <c r="T2009" s="59"/>
      <c r="U2009" s="10">
        <v>0.02</v>
      </c>
      <c r="V2009" s="44">
        <v>44428</v>
      </c>
      <c r="W2009" s="43"/>
      <c r="X2009" s="46" t="s">
        <v>43</v>
      </c>
      <c r="Y2009" s="43" t="s">
        <v>78</v>
      </c>
      <c r="Z2009" s="116" t="s">
        <v>20458</v>
      </c>
      <c r="AA2009" s="45"/>
      <c r="AB2009" s="3">
        <v>10000</v>
      </c>
      <c r="AC2009" s="3">
        <v>0</v>
      </c>
      <c r="AD2009" s="3">
        <v>0</v>
      </c>
      <c r="AE2009" s="3">
        <v>0</v>
      </c>
      <c r="AF2009" s="3">
        <f>SUM(Table2[[#This Row],[PE 2021 Obligations]],Table2[[#This Row],[ROW 2021 Obligations]],Table2[[#This Row],[Construction 2021 Obligations]],Table2[[#This Row],[Paving 2021 Obligations]])</f>
        <v>10000</v>
      </c>
      <c r="AG2009" s="3">
        <v>38000</v>
      </c>
      <c r="AH2009" s="3">
        <v>0</v>
      </c>
      <c r="AI2009" s="3">
        <v>0</v>
      </c>
      <c r="AJ2009" s="3">
        <v>0</v>
      </c>
      <c r="AK2009" s="3">
        <v>38000</v>
      </c>
      <c r="AL2009" s="43" t="s">
        <v>4494</v>
      </c>
    </row>
    <row r="2010" spans="1:38" ht="60" hidden="1" x14ac:dyDescent="0.25">
      <c r="A2010" s="47">
        <v>128040</v>
      </c>
      <c r="B2010" s="48">
        <v>4</v>
      </c>
      <c r="C2010" s="49" t="s">
        <v>73</v>
      </c>
      <c r="D2010" s="50">
        <v>43348</v>
      </c>
      <c r="E2010" s="49" t="s">
        <v>1409</v>
      </c>
      <c r="F2010" s="50">
        <v>44215</v>
      </c>
      <c r="G2010" s="49" t="s">
        <v>75</v>
      </c>
      <c r="H2010" s="51" t="s">
        <v>428</v>
      </c>
      <c r="I2010" s="49" t="s">
        <v>4507</v>
      </c>
      <c r="J2010" s="49" t="s">
        <v>116</v>
      </c>
      <c r="K2010" s="49"/>
      <c r="L2010" s="52" t="s">
        <v>116</v>
      </c>
      <c r="M2010" s="51" t="s">
        <v>4508</v>
      </c>
      <c r="N2010" s="51" t="s">
        <v>4509</v>
      </c>
      <c r="O2010" s="49" t="s">
        <v>60</v>
      </c>
      <c r="P2010" s="51" t="s">
        <v>4510</v>
      </c>
      <c r="Q2010" s="51"/>
      <c r="R2010" s="111"/>
      <c r="S2010" s="111"/>
      <c r="T2010" s="120"/>
      <c r="U2010" s="53">
        <v>0.4</v>
      </c>
      <c r="V2010" s="52"/>
      <c r="W2010" s="49"/>
      <c r="X2010" s="52" t="s">
        <v>43</v>
      </c>
      <c r="Y2010" s="49" t="s">
        <v>78</v>
      </c>
      <c r="Z2010" s="112" t="s">
        <v>20461</v>
      </c>
      <c r="AA2010" s="51"/>
      <c r="AB2010" s="54">
        <v>21500</v>
      </c>
      <c r="AC2010" s="54">
        <v>0</v>
      </c>
      <c r="AD2010" s="54">
        <v>0</v>
      </c>
      <c r="AE2010" s="54">
        <v>0</v>
      </c>
      <c r="AF2010" s="3">
        <f>SUM(Table2[[#This Row],[PE 2021 Obligations]],Table2[[#This Row],[ROW 2021 Obligations]],Table2[[#This Row],[Construction 2021 Obligations]],Table2[[#This Row],[Paving 2021 Obligations]])</f>
        <v>21500</v>
      </c>
      <c r="AG2010" s="54">
        <v>30000</v>
      </c>
      <c r="AH2010" s="54">
        <v>0</v>
      </c>
      <c r="AI2010" s="54">
        <v>0</v>
      </c>
      <c r="AJ2010" s="54">
        <v>0</v>
      </c>
      <c r="AK2010" s="54">
        <v>30000</v>
      </c>
      <c r="AL2010" s="49" t="s">
        <v>4511</v>
      </c>
    </row>
    <row r="2011" spans="1:38" ht="30" hidden="1" x14ac:dyDescent="0.25">
      <c r="A2011" s="47">
        <v>128069.04</v>
      </c>
      <c r="B2011" s="48">
        <v>3</v>
      </c>
      <c r="C2011" s="49" t="s">
        <v>47</v>
      </c>
      <c r="D2011" s="50">
        <v>44054</v>
      </c>
      <c r="E2011" s="49" t="s">
        <v>176</v>
      </c>
      <c r="F2011" s="50">
        <v>44208</v>
      </c>
      <c r="G2011" s="49" t="s">
        <v>176</v>
      </c>
      <c r="H2011" s="51" t="s">
        <v>766</v>
      </c>
      <c r="I2011" s="49"/>
      <c r="J2011" s="49"/>
      <c r="K2011" s="49"/>
      <c r="L2011" s="52"/>
      <c r="M2011" s="51" t="s">
        <v>4514</v>
      </c>
      <c r="N2011" s="51"/>
      <c r="O2011" s="49" t="s">
        <v>78</v>
      </c>
      <c r="P2011" s="51" t="s">
        <v>78</v>
      </c>
      <c r="Q2011" s="51"/>
      <c r="R2011" s="111"/>
      <c r="S2011" s="111"/>
      <c r="T2011" s="120"/>
      <c r="U2011" s="55" t="s">
        <v>32</v>
      </c>
      <c r="V2011" s="52"/>
      <c r="W2011" s="49"/>
      <c r="X2011" s="52" t="s">
        <v>43</v>
      </c>
      <c r="Y2011" s="49"/>
      <c r="Z2011" s="116" t="s">
        <v>20458</v>
      </c>
      <c r="AA2011" s="51"/>
      <c r="AB2011" s="54">
        <v>0</v>
      </c>
      <c r="AC2011" s="54">
        <v>0</v>
      </c>
      <c r="AD2011" s="54">
        <v>1415.14</v>
      </c>
      <c r="AE2011" s="54">
        <v>0</v>
      </c>
      <c r="AF2011" s="3">
        <f>SUM(Table2[[#This Row],[PE 2021 Obligations]],Table2[[#This Row],[ROW 2021 Obligations]],Table2[[#This Row],[Construction 2021 Obligations]],Table2[[#This Row],[Paving 2021 Obligations]])</f>
        <v>1415.14</v>
      </c>
      <c r="AG2011" s="54">
        <v>0</v>
      </c>
      <c r="AH2011" s="54">
        <v>0</v>
      </c>
      <c r="AI2011" s="54">
        <v>1415.14</v>
      </c>
      <c r="AJ2011" s="54">
        <v>0</v>
      </c>
      <c r="AK2011" s="54">
        <v>1415.14</v>
      </c>
      <c r="AL2011" s="49" t="s">
        <v>4515</v>
      </c>
    </row>
    <row r="2012" spans="1:38" ht="30" hidden="1" x14ac:dyDescent="0.25">
      <c r="A2012" s="13">
        <v>128069.05</v>
      </c>
      <c r="B2012" s="15">
        <v>3</v>
      </c>
      <c r="C2012" s="43" t="s">
        <v>47</v>
      </c>
      <c r="D2012" s="44">
        <v>44057</v>
      </c>
      <c r="E2012" s="43" t="s">
        <v>142</v>
      </c>
      <c r="F2012" s="44">
        <v>44208</v>
      </c>
      <c r="G2012" s="43" t="s">
        <v>176</v>
      </c>
      <c r="H2012" s="45" t="s">
        <v>766</v>
      </c>
      <c r="I2012" s="43"/>
      <c r="J2012" s="43"/>
      <c r="K2012" s="43"/>
      <c r="L2012" s="46"/>
      <c r="M2012" s="45" t="s">
        <v>4516</v>
      </c>
      <c r="N2012" s="45"/>
      <c r="O2012" s="43" t="s">
        <v>78</v>
      </c>
      <c r="P2012" s="45" t="s">
        <v>78</v>
      </c>
      <c r="Q2012" s="45"/>
      <c r="R2012" s="112"/>
      <c r="S2012" s="112"/>
      <c r="T2012" s="59"/>
      <c r="U2012" s="56" t="s">
        <v>32</v>
      </c>
      <c r="V2012" s="46"/>
      <c r="W2012" s="43"/>
      <c r="X2012" s="46" t="s">
        <v>43</v>
      </c>
      <c r="Y2012" s="43"/>
      <c r="Z2012" s="116" t="s">
        <v>20458</v>
      </c>
      <c r="AA2012" s="45"/>
      <c r="AB2012" s="3">
        <v>0</v>
      </c>
      <c r="AC2012" s="3">
        <v>0</v>
      </c>
      <c r="AD2012" s="3">
        <v>1226.99</v>
      </c>
      <c r="AE2012" s="3">
        <v>0</v>
      </c>
      <c r="AF2012" s="3">
        <f>SUM(Table2[[#This Row],[PE 2021 Obligations]],Table2[[#This Row],[ROW 2021 Obligations]],Table2[[#This Row],[Construction 2021 Obligations]],Table2[[#This Row],[Paving 2021 Obligations]])</f>
        <v>1226.99</v>
      </c>
      <c r="AG2012" s="3">
        <v>0</v>
      </c>
      <c r="AH2012" s="3">
        <v>0</v>
      </c>
      <c r="AI2012" s="3">
        <v>1226.99</v>
      </c>
      <c r="AJ2012" s="3">
        <v>0</v>
      </c>
      <c r="AK2012" s="3">
        <v>1226.99</v>
      </c>
      <c r="AL2012" s="43" t="s">
        <v>4517</v>
      </c>
    </row>
    <row r="2013" spans="1:38" ht="30" hidden="1" x14ac:dyDescent="0.25">
      <c r="A2013" s="47">
        <v>128069.06</v>
      </c>
      <c r="B2013" s="48">
        <v>3</v>
      </c>
      <c r="C2013" s="49" t="s">
        <v>73</v>
      </c>
      <c r="D2013" s="50">
        <v>44061</v>
      </c>
      <c r="E2013" s="49" t="s">
        <v>176</v>
      </c>
      <c r="F2013" s="50">
        <v>44151</v>
      </c>
      <c r="G2013" s="49" t="s">
        <v>142</v>
      </c>
      <c r="H2013" s="51" t="s">
        <v>766</v>
      </c>
      <c r="I2013" s="49"/>
      <c r="J2013" s="49"/>
      <c r="K2013" s="49"/>
      <c r="L2013" s="52"/>
      <c r="M2013" s="51" t="s">
        <v>4518</v>
      </c>
      <c r="N2013" s="51"/>
      <c r="O2013" s="49" t="s">
        <v>78</v>
      </c>
      <c r="P2013" s="51" t="s">
        <v>78</v>
      </c>
      <c r="Q2013" s="51"/>
      <c r="R2013" s="111"/>
      <c r="S2013" s="111"/>
      <c r="T2013" s="120"/>
      <c r="U2013" s="55" t="s">
        <v>32</v>
      </c>
      <c r="V2013" s="52"/>
      <c r="W2013" s="49"/>
      <c r="X2013" s="52" t="s">
        <v>43</v>
      </c>
      <c r="Y2013" s="49"/>
      <c r="Z2013" s="116" t="s">
        <v>20458</v>
      </c>
      <c r="AA2013" s="51"/>
      <c r="AB2013" s="54">
        <v>0</v>
      </c>
      <c r="AC2013" s="54">
        <v>0</v>
      </c>
      <c r="AD2013" s="54">
        <v>5000</v>
      </c>
      <c r="AE2013" s="54">
        <v>0</v>
      </c>
      <c r="AF2013" s="3">
        <f>SUM(Table2[[#This Row],[PE 2021 Obligations]],Table2[[#This Row],[ROW 2021 Obligations]],Table2[[#This Row],[Construction 2021 Obligations]],Table2[[#This Row],[Paving 2021 Obligations]])</f>
        <v>5000</v>
      </c>
      <c r="AG2013" s="54">
        <v>0</v>
      </c>
      <c r="AH2013" s="54">
        <v>0</v>
      </c>
      <c r="AI2013" s="54">
        <v>5000</v>
      </c>
      <c r="AJ2013" s="54">
        <v>0</v>
      </c>
      <c r="AK2013" s="54">
        <v>5000</v>
      </c>
      <c r="AL2013" s="49" t="s">
        <v>4519</v>
      </c>
    </row>
    <row r="2014" spans="1:38" ht="30" hidden="1" x14ac:dyDescent="0.25">
      <c r="A2014" s="13">
        <v>128069.07</v>
      </c>
      <c r="B2014" s="15">
        <v>3</v>
      </c>
      <c r="C2014" s="43" t="s">
        <v>73</v>
      </c>
      <c r="D2014" s="44">
        <v>44105</v>
      </c>
      <c r="E2014" s="43" t="s">
        <v>176</v>
      </c>
      <c r="F2014" s="44">
        <v>44151</v>
      </c>
      <c r="G2014" s="43" t="s">
        <v>142</v>
      </c>
      <c r="H2014" s="45" t="s">
        <v>766</v>
      </c>
      <c r="I2014" s="43"/>
      <c r="J2014" s="43"/>
      <c r="K2014" s="43"/>
      <c r="L2014" s="46"/>
      <c r="M2014" s="45" t="s">
        <v>4520</v>
      </c>
      <c r="N2014" s="45"/>
      <c r="O2014" s="43" t="s">
        <v>78</v>
      </c>
      <c r="P2014" s="45" t="s">
        <v>78</v>
      </c>
      <c r="Q2014" s="45"/>
      <c r="R2014" s="112"/>
      <c r="S2014" s="112"/>
      <c r="T2014" s="59"/>
      <c r="U2014" s="56" t="s">
        <v>32</v>
      </c>
      <c r="V2014" s="46"/>
      <c r="W2014" s="43"/>
      <c r="X2014" s="46" t="s">
        <v>43</v>
      </c>
      <c r="Y2014" s="43"/>
      <c r="Z2014" s="111" t="s">
        <v>20458</v>
      </c>
      <c r="AA2014" s="45"/>
      <c r="AB2014" s="3">
        <v>0</v>
      </c>
      <c r="AC2014" s="3">
        <v>0</v>
      </c>
      <c r="AD2014" s="3">
        <v>5000</v>
      </c>
      <c r="AE2014" s="3">
        <v>0</v>
      </c>
      <c r="AF2014" s="3">
        <f>SUM(Table2[[#This Row],[PE 2021 Obligations]],Table2[[#This Row],[ROW 2021 Obligations]],Table2[[#This Row],[Construction 2021 Obligations]],Table2[[#This Row],[Paving 2021 Obligations]])</f>
        <v>5000</v>
      </c>
      <c r="AG2014" s="3">
        <v>0</v>
      </c>
      <c r="AH2014" s="3">
        <v>0</v>
      </c>
      <c r="AI2014" s="3">
        <v>5000</v>
      </c>
      <c r="AJ2014" s="3">
        <v>0</v>
      </c>
      <c r="AK2014" s="3">
        <v>5000</v>
      </c>
      <c r="AL2014" s="43" t="s">
        <v>4521</v>
      </c>
    </row>
    <row r="2015" spans="1:38" ht="30" hidden="1" x14ac:dyDescent="0.25">
      <c r="A2015" s="47">
        <v>128069.08</v>
      </c>
      <c r="B2015" s="48">
        <v>3</v>
      </c>
      <c r="C2015" s="49" t="s">
        <v>47</v>
      </c>
      <c r="D2015" s="50">
        <v>44124</v>
      </c>
      <c r="E2015" s="49" t="s">
        <v>176</v>
      </c>
      <c r="F2015" s="50">
        <v>44271</v>
      </c>
      <c r="G2015" s="49" t="s">
        <v>176</v>
      </c>
      <c r="H2015" s="51" t="s">
        <v>766</v>
      </c>
      <c r="I2015" s="49"/>
      <c r="J2015" s="49"/>
      <c r="K2015" s="49"/>
      <c r="L2015" s="52"/>
      <c r="M2015" s="51" t="s">
        <v>4522</v>
      </c>
      <c r="N2015" s="51"/>
      <c r="O2015" s="49" t="s">
        <v>78</v>
      </c>
      <c r="P2015" s="51" t="s">
        <v>78</v>
      </c>
      <c r="Q2015" s="51"/>
      <c r="R2015" s="111"/>
      <c r="S2015" s="111"/>
      <c r="T2015" s="120"/>
      <c r="U2015" s="55" t="s">
        <v>32</v>
      </c>
      <c r="V2015" s="52"/>
      <c r="W2015" s="49"/>
      <c r="X2015" s="52" t="s">
        <v>43</v>
      </c>
      <c r="Y2015" s="49"/>
      <c r="Z2015" s="111" t="s">
        <v>20458</v>
      </c>
      <c r="AA2015" s="51"/>
      <c r="AB2015" s="54">
        <v>0</v>
      </c>
      <c r="AC2015" s="54">
        <v>0</v>
      </c>
      <c r="AD2015" s="54">
        <v>1073.05</v>
      </c>
      <c r="AE2015" s="54">
        <v>0</v>
      </c>
      <c r="AF2015" s="3">
        <f>SUM(Table2[[#This Row],[PE 2021 Obligations]],Table2[[#This Row],[ROW 2021 Obligations]],Table2[[#This Row],[Construction 2021 Obligations]],Table2[[#This Row],[Paving 2021 Obligations]])</f>
        <v>1073.05</v>
      </c>
      <c r="AG2015" s="54">
        <v>0</v>
      </c>
      <c r="AH2015" s="54">
        <v>0</v>
      </c>
      <c r="AI2015" s="54">
        <v>1073.05</v>
      </c>
      <c r="AJ2015" s="54">
        <v>0</v>
      </c>
      <c r="AK2015" s="54">
        <v>1073.05</v>
      </c>
      <c r="AL2015" s="49" t="s">
        <v>4523</v>
      </c>
    </row>
    <row r="2016" spans="1:38" ht="30" hidden="1" x14ac:dyDescent="0.25">
      <c r="A2016" s="13">
        <v>128069.09</v>
      </c>
      <c r="B2016" s="15">
        <v>3</v>
      </c>
      <c r="C2016" s="43" t="s">
        <v>73</v>
      </c>
      <c r="D2016" s="44">
        <v>44139</v>
      </c>
      <c r="E2016" s="43" t="s">
        <v>176</v>
      </c>
      <c r="F2016" s="44">
        <v>44151</v>
      </c>
      <c r="G2016" s="43" t="s">
        <v>142</v>
      </c>
      <c r="H2016" s="45" t="s">
        <v>766</v>
      </c>
      <c r="I2016" s="43"/>
      <c r="J2016" s="43"/>
      <c r="K2016" s="43"/>
      <c r="L2016" s="46"/>
      <c r="M2016" s="45" t="s">
        <v>4524</v>
      </c>
      <c r="N2016" s="45"/>
      <c r="O2016" s="43" t="s">
        <v>78</v>
      </c>
      <c r="P2016" s="45" t="s">
        <v>78</v>
      </c>
      <c r="Q2016" s="45"/>
      <c r="R2016" s="112"/>
      <c r="S2016" s="112"/>
      <c r="T2016" s="59"/>
      <c r="U2016" s="56" t="s">
        <v>32</v>
      </c>
      <c r="V2016" s="46"/>
      <c r="W2016" s="43"/>
      <c r="X2016" s="46" t="s">
        <v>43</v>
      </c>
      <c r="Y2016" s="43"/>
      <c r="Z2016" s="116" t="s">
        <v>20458</v>
      </c>
      <c r="AA2016" s="45"/>
      <c r="AB2016" s="3">
        <v>0</v>
      </c>
      <c r="AC2016" s="3">
        <v>0</v>
      </c>
      <c r="AD2016" s="3">
        <v>5000</v>
      </c>
      <c r="AE2016" s="3">
        <v>0</v>
      </c>
      <c r="AF2016" s="3">
        <f>SUM(Table2[[#This Row],[PE 2021 Obligations]],Table2[[#This Row],[ROW 2021 Obligations]],Table2[[#This Row],[Construction 2021 Obligations]],Table2[[#This Row],[Paving 2021 Obligations]])</f>
        <v>5000</v>
      </c>
      <c r="AG2016" s="3">
        <v>0</v>
      </c>
      <c r="AH2016" s="3">
        <v>0</v>
      </c>
      <c r="AI2016" s="3">
        <v>5000</v>
      </c>
      <c r="AJ2016" s="3">
        <v>0</v>
      </c>
      <c r="AK2016" s="3">
        <v>5000</v>
      </c>
      <c r="AL2016" s="43" t="s">
        <v>4525</v>
      </c>
    </row>
    <row r="2017" spans="1:38" ht="30" hidden="1" x14ac:dyDescent="0.25">
      <c r="A2017" s="47">
        <v>128069.1</v>
      </c>
      <c r="B2017" s="48">
        <v>3</v>
      </c>
      <c r="C2017" s="49" t="s">
        <v>47</v>
      </c>
      <c r="D2017" s="50">
        <v>44148</v>
      </c>
      <c r="E2017" s="49" t="s">
        <v>176</v>
      </c>
      <c r="F2017" s="50">
        <v>44271</v>
      </c>
      <c r="G2017" s="49" t="s">
        <v>176</v>
      </c>
      <c r="H2017" s="51" t="s">
        <v>766</v>
      </c>
      <c r="I2017" s="49"/>
      <c r="J2017" s="49"/>
      <c r="K2017" s="49"/>
      <c r="L2017" s="52"/>
      <c r="M2017" s="51" t="s">
        <v>4526</v>
      </c>
      <c r="N2017" s="51"/>
      <c r="O2017" s="49" t="s">
        <v>78</v>
      </c>
      <c r="P2017" s="51" t="s">
        <v>78</v>
      </c>
      <c r="Q2017" s="51"/>
      <c r="R2017" s="111"/>
      <c r="S2017" s="111"/>
      <c r="T2017" s="120"/>
      <c r="U2017" s="55" t="s">
        <v>32</v>
      </c>
      <c r="V2017" s="52"/>
      <c r="W2017" s="49"/>
      <c r="X2017" s="52" t="s">
        <v>43</v>
      </c>
      <c r="Y2017" s="49"/>
      <c r="Z2017" s="116" t="s">
        <v>20458</v>
      </c>
      <c r="AA2017" s="51"/>
      <c r="AB2017" s="54">
        <v>0</v>
      </c>
      <c r="AC2017" s="54">
        <v>0</v>
      </c>
      <c r="AD2017" s="54">
        <v>1372.62</v>
      </c>
      <c r="AE2017" s="54">
        <v>0</v>
      </c>
      <c r="AF2017" s="3">
        <f>SUM(Table2[[#This Row],[PE 2021 Obligations]],Table2[[#This Row],[ROW 2021 Obligations]],Table2[[#This Row],[Construction 2021 Obligations]],Table2[[#This Row],[Paving 2021 Obligations]])</f>
        <v>1372.62</v>
      </c>
      <c r="AG2017" s="54">
        <v>0</v>
      </c>
      <c r="AH2017" s="54">
        <v>0</v>
      </c>
      <c r="AI2017" s="54">
        <v>1372.62</v>
      </c>
      <c r="AJ2017" s="54">
        <v>0</v>
      </c>
      <c r="AK2017" s="54">
        <v>1372.62</v>
      </c>
      <c r="AL2017" s="49" t="s">
        <v>4527</v>
      </c>
    </row>
    <row r="2018" spans="1:38" ht="30" hidden="1" x14ac:dyDescent="0.25">
      <c r="A2018" s="13">
        <v>128069.11</v>
      </c>
      <c r="B2018" s="15">
        <v>3</v>
      </c>
      <c r="C2018" s="43" t="s">
        <v>73</v>
      </c>
      <c r="D2018" s="44">
        <v>44221</v>
      </c>
      <c r="E2018" s="43" t="s">
        <v>176</v>
      </c>
      <c r="F2018" s="44">
        <v>44221</v>
      </c>
      <c r="G2018" s="43" t="s">
        <v>176</v>
      </c>
      <c r="H2018" s="45" t="s">
        <v>766</v>
      </c>
      <c r="I2018" s="43"/>
      <c r="J2018" s="43"/>
      <c r="K2018" s="43"/>
      <c r="L2018" s="46"/>
      <c r="M2018" s="45" t="s">
        <v>4528</v>
      </c>
      <c r="N2018" s="45"/>
      <c r="O2018" s="43" t="s">
        <v>78</v>
      </c>
      <c r="P2018" s="45" t="s">
        <v>78</v>
      </c>
      <c r="Q2018" s="45"/>
      <c r="R2018" s="112"/>
      <c r="S2018" s="112"/>
      <c r="T2018" s="59"/>
      <c r="U2018" s="56" t="s">
        <v>32</v>
      </c>
      <c r="V2018" s="46"/>
      <c r="W2018" s="43"/>
      <c r="X2018" s="46" t="s">
        <v>43</v>
      </c>
      <c r="Y2018" s="43"/>
      <c r="Z2018" s="116" t="s">
        <v>20458</v>
      </c>
      <c r="AA2018" s="45"/>
      <c r="AB2018" s="3">
        <v>0</v>
      </c>
      <c r="AC2018" s="3">
        <v>0</v>
      </c>
      <c r="AD2018" s="3">
        <v>5000</v>
      </c>
      <c r="AE2018" s="3">
        <v>0</v>
      </c>
      <c r="AF2018" s="3">
        <f>SUM(Table2[[#This Row],[PE 2021 Obligations]],Table2[[#This Row],[ROW 2021 Obligations]],Table2[[#This Row],[Construction 2021 Obligations]],Table2[[#This Row],[Paving 2021 Obligations]])</f>
        <v>5000</v>
      </c>
      <c r="AG2018" s="3">
        <v>0</v>
      </c>
      <c r="AH2018" s="3">
        <v>0</v>
      </c>
      <c r="AI2018" s="3">
        <v>5000</v>
      </c>
      <c r="AJ2018" s="3">
        <v>0</v>
      </c>
      <c r="AK2018" s="3">
        <v>5000</v>
      </c>
      <c r="AL2018" s="43" t="s">
        <v>4529</v>
      </c>
    </row>
    <row r="2019" spans="1:38" ht="30" hidden="1" x14ac:dyDescent="0.25">
      <c r="A2019" s="47">
        <v>128069.12</v>
      </c>
      <c r="B2019" s="48">
        <v>3</v>
      </c>
      <c r="C2019" s="49" t="s">
        <v>73</v>
      </c>
      <c r="D2019" s="50">
        <v>44231</v>
      </c>
      <c r="E2019" s="49" t="s">
        <v>176</v>
      </c>
      <c r="F2019" s="50">
        <v>44231</v>
      </c>
      <c r="G2019" s="49" t="s">
        <v>176</v>
      </c>
      <c r="H2019" s="51" t="s">
        <v>766</v>
      </c>
      <c r="I2019" s="49"/>
      <c r="J2019" s="49"/>
      <c r="K2019" s="49"/>
      <c r="L2019" s="52"/>
      <c r="M2019" s="51" t="s">
        <v>4530</v>
      </c>
      <c r="N2019" s="51"/>
      <c r="O2019" s="49" t="s">
        <v>78</v>
      </c>
      <c r="P2019" s="51" t="s">
        <v>78</v>
      </c>
      <c r="Q2019" s="51"/>
      <c r="R2019" s="111"/>
      <c r="S2019" s="111"/>
      <c r="T2019" s="120"/>
      <c r="U2019" s="55" t="s">
        <v>32</v>
      </c>
      <c r="V2019" s="52"/>
      <c r="W2019" s="49"/>
      <c r="X2019" s="52" t="s">
        <v>43</v>
      </c>
      <c r="Y2019" s="49"/>
      <c r="Z2019" s="116" t="s">
        <v>20458</v>
      </c>
      <c r="AA2019" s="51"/>
      <c r="AB2019" s="54">
        <v>0</v>
      </c>
      <c r="AC2019" s="54">
        <v>0</v>
      </c>
      <c r="AD2019" s="54">
        <v>5000</v>
      </c>
      <c r="AE2019" s="54">
        <v>0</v>
      </c>
      <c r="AF2019" s="3">
        <f>SUM(Table2[[#This Row],[PE 2021 Obligations]],Table2[[#This Row],[ROW 2021 Obligations]],Table2[[#This Row],[Construction 2021 Obligations]],Table2[[#This Row],[Paving 2021 Obligations]])</f>
        <v>5000</v>
      </c>
      <c r="AG2019" s="54">
        <v>0</v>
      </c>
      <c r="AH2019" s="54">
        <v>0</v>
      </c>
      <c r="AI2019" s="54">
        <v>5000</v>
      </c>
      <c r="AJ2019" s="54">
        <v>0</v>
      </c>
      <c r="AK2019" s="54">
        <v>5000</v>
      </c>
      <c r="AL2019" s="49" t="s">
        <v>4531</v>
      </c>
    </row>
    <row r="2020" spans="1:38" ht="30" hidden="1" x14ac:dyDescent="0.25">
      <c r="A2020" s="13">
        <v>128069.13</v>
      </c>
      <c r="B2020" s="15">
        <v>3</v>
      </c>
      <c r="C2020" s="43" t="s">
        <v>73</v>
      </c>
      <c r="D2020" s="44">
        <v>44302</v>
      </c>
      <c r="E2020" s="43" t="s">
        <v>176</v>
      </c>
      <c r="F2020" s="44">
        <v>44305</v>
      </c>
      <c r="G2020" s="43" t="s">
        <v>142</v>
      </c>
      <c r="H2020" s="45" t="s">
        <v>766</v>
      </c>
      <c r="I2020" s="43"/>
      <c r="J2020" s="43"/>
      <c r="K2020" s="43"/>
      <c r="L2020" s="46"/>
      <c r="M2020" s="45" t="s">
        <v>4532</v>
      </c>
      <c r="N2020" s="45"/>
      <c r="O2020" s="43" t="s">
        <v>78</v>
      </c>
      <c r="P2020" s="45" t="s">
        <v>78</v>
      </c>
      <c r="Q2020" s="45"/>
      <c r="R2020" s="112"/>
      <c r="S2020" s="112"/>
      <c r="T2020" s="59"/>
      <c r="U2020" s="56" t="s">
        <v>32</v>
      </c>
      <c r="V2020" s="46"/>
      <c r="W2020" s="43"/>
      <c r="X2020" s="46" t="s">
        <v>43</v>
      </c>
      <c r="Y2020" s="43"/>
      <c r="Z2020" s="116" t="s">
        <v>20458</v>
      </c>
      <c r="AA2020" s="45"/>
      <c r="AB2020" s="3">
        <v>0</v>
      </c>
      <c r="AC2020" s="3">
        <v>0</v>
      </c>
      <c r="AD2020" s="3">
        <v>5000</v>
      </c>
      <c r="AE2020" s="3">
        <v>0</v>
      </c>
      <c r="AF2020" s="3">
        <f>SUM(Table2[[#This Row],[PE 2021 Obligations]],Table2[[#This Row],[ROW 2021 Obligations]],Table2[[#This Row],[Construction 2021 Obligations]],Table2[[#This Row],[Paving 2021 Obligations]])</f>
        <v>5000</v>
      </c>
      <c r="AG2020" s="3">
        <v>0</v>
      </c>
      <c r="AH2020" s="3">
        <v>0</v>
      </c>
      <c r="AI2020" s="3">
        <v>5000</v>
      </c>
      <c r="AJ2020" s="3">
        <v>0</v>
      </c>
      <c r="AK2020" s="3">
        <v>5000</v>
      </c>
      <c r="AL2020" s="43" t="s">
        <v>4533</v>
      </c>
    </row>
    <row r="2021" spans="1:38" ht="30" hidden="1" x14ac:dyDescent="0.25">
      <c r="A2021" s="47">
        <v>128069.14</v>
      </c>
      <c r="B2021" s="48">
        <v>3</v>
      </c>
      <c r="C2021" s="49" t="s">
        <v>73</v>
      </c>
      <c r="D2021" s="50">
        <v>44313</v>
      </c>
      <c r="E2021" s="49" t="s">
        <v>176</v>
      </c>
      <c r="F2021" s="50">
        <v>44313</v>
      </c>
      <c r="G2021" s="49" t="s">
        <v>142</v>
      </c>
      <c r="H2021" s="51" t="s">
        <v>766</v>
      </c>
      <c r="I2021" s="49"/>
      <c r="J2021" s="49"/>
      <c r="K2021" s="49"/>
      <c r="L2021" s="52"/>
      <c r="M2021" s="51" t="s">
        <v>4534</v>
      </c>
      <c r="N2021" s="51"/>
      <c r="O2021" s="49" t="s">
        <v>78</v>
      </c>
      <c r="P2021" s="51" t="s">
        <v>78</v>
      </c>
      <c r="Q2021" s="51"/>
      <c r="R2021" s="111"/>
      <c r="S2021" s="111"/>
      <c r="T2021" s="120"/>
      <c r="U2021" s="55" t="s">
        <v>32</v>
      </c>
      <c r="V2021" s="52"/>
      <c r="W2021" s="49"/>
      <c r="X2021" s="52" t="s">
        <v>43</v>
      </c>
      <c r="Y2021" s="49"/>
      <c r="Z2021" s="116" t="s">
        <v>20458</v>
      </c>
      <c r="AA2021" s="51"/>
      <c r="AB2021" s="54">
        <v>0</v>
      </c>
      <c r="AC2021" s="54">
        <v>0</v>
      </c>
      <c r="AD2021" s="54">
        <v>5000</v>
      </c>
      <c r="AE2021" s="54">
        <v>0</v>
      </c>
      <c r="AF2021" s="3">
        <f>SUM(Table2[[#This Row],[PE 2021 Obligations]],Table2[[#This Row],[ROW 2021 Obligations]],Table2[[#This Row],[Construction 2021 Obligations]],Table2[[#This Row],[Paving 2021 Obligations]])</f>
        <v>5000</v>
      </c>
      <c r="AG2021" s="54">
        <v>0</v>
      </c>
      <c r="AH2021" s="54">
        <v>0</v>
      </c>
      <c r="AI2021" s="54">
        <v>5000</v>
      </c>
      <c r="AJ2021" s="54">
        <v>0</v>
      </c>
      <c r="AK2021" s="54">
        <v>5000</v>
      </c>
      <c r="AL2021" s="49" t="s">
        <v>4535</v>
      </c>
    </row>
    <row r="2022" spans="1:38" ht="30" hidden="1" x14ac:dyDescent="0.25">
      <c r="A2022" s="13">
        <v>128076</v>
      </c>
      <c r="B2022" s="15">
        <v>4</v>
      </c>
      <c r="C2022" s="43" t="s">
        <v>73</v>
      </c>
      <c r="D2022" s="44">
        <v>43354</v>
      </c>
      <c r="E2022" s="43" t="s">
        <v>1610</v>
      </c>
      <c r="F2022" s="44">
        <v>43970</v>
      </c>
      <c r="G2022" s="43" t="s">
        <v>1610</v>
      </c>
      <c r="H2022" s="45" t="s">
        <v>186</v>
      </c>
      <c r="I2022" s="43"/>
      <c r="J2022" s="43"/>
      <c r="K2022" s="43"/>
      <c r="L2022" s="46" t="s">
        <v>110</v>
      </c>
      <c r="M2022" s="45" t="s">
        <v>4536</v>
      </c>
      <c r="N2022" s="45"/>
      <c r="O2022" s="43" t="s">
        <v>1612</v>
      </c>
      <c r="P2022" s="45"/>
      <c r="Q2022" s="45"/>
      <c r="R2022" s="112"/>
      <c r="S2022" s="112"/>
      <c r="T2022" s="59"/>
      <c r="U2022" s="56" t="s">
        <v>32</v>
      </c>
      <c r="V2022" s="46"/>
      <c r="W2022" s="43"/>
      <c r="X2022" s="46" t="s">
        <v>43</v>
      </c>
      <c r="Y2022" s="43"/>
      <c r="Z2022" s="116" t="s">
        <v>20458</v>
      </c>
      <c r="AA2022" s="45"/>
      <c r="AB2022" s="3">
        <v>0</v>
      </c>
      <c r="AC2022" s="3">
        <v>0</v>
      </c>
      <c r="AD2022" s="3">
        <v>-19660</v>
      </c>
      <c r="AE2022" s="3">
        <v>0</v>
      </c>
      <c r="AF2022" s="3">
        <f>SUM(Table2[[#This Row],[PE 2021 Obligations]],Table2[[#This Row],[ROW 2021 Obligations]],Table2[[#This Row],[Construction 2021 Obligations]],Table2[[#This Row],[Paving 2021 Obligations]])</f>
        <v>-19660</v>
      </c>
      <c r="AG2022" s="3">
        <v>0</v>
      </c>
      <c r="AH2022" s="3">
        <v>0</v>
      </c>
      <c r="AI2022" s="3">
        <v>108000</v>
      </c>
      <c r="AJ2022" s="3">
        <v>0</v>
      </c>
      <c r="AK2022" s="3">
        <v>108000</v>
      </c>
      <c r="AL2022" s="43" t="s">
        <v>4537</v>
      </c>
    </row>
    <row r="2023" spans="1:38" ht="30" hidden="1" x14ac:dyDescent="0.25">
      <c r="A2023" s="47">
        <v>128093</v>
      </c>
      <c r="B2023" s="48">
        <v>3</v>
      </c>
      <c r="C2023" s="49" t="s">
        <v>73</v>
      </c>
      <c r="D2023" s="50">
        <v>43357</v>
      </c>
      <c r="E2023" s="49" t="s">
        <v>2240</v>
      </c>
      <c r="F2023" s="50">
        <v>44028</v>
      </c>
      <c r="G2023" s="49" t="s">
        <v>832</v>
      </c>
      <c r="H2023" s="51" t="s">
        <v>437</v>
      </c>
      <c r="I2023" s="49" t="s">
        <v>1067</v>
      </c>
      <c r="J2023" s="49" t="s">
        <v>116</v>
      </c>
      <c r="K2023" s="49"/>
      <c r="L2023" s="52" t="s">
        <v>116</v>
      </c>
      <c r="M2023" s="51" t="s">
        <v>4538</v>
      </c>
      <c r="N2023" s="51" t="s">
        <v>4539</v>
      </c>
      <c r="O2023" s="49" t="s">
        <v>1139</v>
      </c>
      <c r="P2023" s="51" t="s">
        <v>78</v>
      </c>
      <c r="Q2023" s="51"/>
      <c r="R2023" s="111"/>
      <c r="S2023" s="111"/>
      <c r="T2023" s="120"/>
      <c r="U2023" s="53">
        <v>0.01</v>
      </c>
      <c r="V2023" s="52"/>
      <c r="W2023" s="49"/>
      <c r="X2023" s="52" t="s">
        <v>43</v>
      </c>
      <c r="Y2023" s="49" t="s">
        <v>78</v>
      </c>
      <c r="Z2023" s="127" t="s">
        <v>20461</v>
      </c>
      <c r="AA2023" s="51"/>
      <c r="AB2023" s="54">
        <v>0</v>
      </c>
      <c r="AC2023" s="54">
        <v>0</v>
      </c>
      <c r="AD2023" s="54">
        <v>345057</v>
      </c>
      <c r="AE2023" s="54">
        <v>0</v>
      </c>
      <c r="AF2023" s="3">
        <f>SUM(Table2[[#This Row],[PE 2021 Obligations]],Table2[[#This Row],[ROW 2021 Obligations]],Table2[[#This Row],[Construction 2021 Obligations]],Table2[[#This Row],[Paving 2021 Obligations]])</f>
        <v>345057</v>
      </c>
      <c r="AG2023" s="54">
        <v>15000</v>
      </c>
      <c r="AH2023" s="54">
        <v>0</v>
      </c>
      <c r="AI2023" s="54">
        <v>345057</v>
      </c>
      <c r="AJ2023" s="54">
        <v>0</v>
      </c>
      <c r="AK2023" s="54">
        <v>360057</v>
      </c>
      <c r="AL2023" s="49" t="s">
        <v>4540</v>
      </c>
    </row>
    <row r="2024" spans="1:38" hidden="1" x14ac:dyDescent="0.25">
      <c r="A2024" s="13">
        <v>128102</v>
      </c>
      <c r="B2024" s="15">
        <v>2</v>
      </c>
      <c r="C2024" s="43" t="s">
        <v>47</v>
      </c>
      <c r="D2024" s="44">
        <v>43363</v>
      </c>
      <c r="E2024" s="43" t="s">
        <v>1610</v>
      </c>
      <c r="F2024" s="44">
        <v>44168</v>
      </c>
      <c r="G2024" s="43" t="s">
        <v>4541</v>
      </c>
      <c r="H2024" s="45" t="s">
        <v>170</v>
      </c>
      <c r="I2024" s="43"/>
      <c r="J2024" s="43"/>
      <c r="K2024" s="43"/>
      <c r="L2024" s="46"/>
      <c r="M2024" s="45" t="s">
        <v>4542</v>
      </c>
      <c r="N2024" s="45"/>
      <c r="O2024" s="43" t="s">
        <v>4543</v>
      </c>
      <c r="P2024" s="45"/>
      <c r="Q2024" s="45"/>
      <c r="R2024" s="112"/>
      <c r="S2024" s="112"/>
      <c r="T2024" s="59"/>
      <c r="U2024" s="56" t="s">
        <v>32</v>
      </c>
      <c r="V2024" s="46"/>
      <c r="W2024" s="43"/>
      <c r="X2024" s="46" t="s">
        <v>43</v>
      </c>
      <c r="Y2024" s="43"/>
      <c r="Z2024" s="116" t="s">
        <v>20458</v>
      </c>
      <c r="AA2024" s="45"/>
      <c r="AB2024" s="3">
        <v>0</v>
      </c>
      <c r="AC2024" s="3">
        <v>0</v>
      </c>
      <c r="AD2024" s="3">
        <v>324.64</v>
      </c>
      <c r="AE2024" s="3">
        <v>0</v>
      </c>
      <c r="AF2024" s="3">
        <f>SUM(Table2[[#This Row],[PE 2021 Obligations]],Table2[[#This Row],[ROW 2021 Obligations]],Table2[[#This Row],[Construction 2021 Obligations]],Table2[[#This Row],[Paving 2021 Obligations]])</f>
        <v>324.64</v>
      </c>
      <c r="AG2024" s="3">
        <v>0</v>
      </c>
      <c r="AH2024" s="3">
        <v>0</v>
      </c>
      <c r="AI2024" s="3">
        <v>92571.64</v>
      </c>
      <c r="AJ2024" s="3">
        <v>0</v>
      </c>
      <c r="AK2024" s="3">
        <v>92571.64</v>
      </c>
      <c r="AL2024" s="43" t="s">
        <v>4544</v>
      </c>
    </row>
    <row r="2025" spans="1:38" hidden="1" x14ac:dyDescent="0.25">
      <c r="A2025" s="47">
        <v>128106</v>
      </c>
      <c r="B2025" s="48">
        <v>2</v>
      </c>
      <c r="C2025" s="49" t="s">
        <v>73</v>
      </c>
      <c r="D2025" s="50">
        <v>43363</v>
      </c>
      <c r="E2025" s="49" t="s">
        <v>1169</v>
      </c>
      <c r="F2025" s="50">
        <v>43363</v>
      </c>
      <c r="G2025" s="49" t="s">
        <v>1169</v>
      </c>
      <c r="H2025" s="51" t="s">
        <v>162</v>
      </c>
      <c r="I2025" s="49"/>
      <c r="J2025" s="49"/>
      <c r="K2025" s="49"/>
      <c r="L2025" s="52"/>
      <c r="M2025" s="51" t="s">
        <v>4545</v>
      </c>
      <c r="N2025" s="51"/>
      <c r="O2025" s="49" t="s">
        <v>1171</v>
      </c>
      <c r="P2025" s="51" t="s">
        <v>1062</v>
      </c>
      <c r="Q2025" s="51"/>
      <c r="R2025" s="111"/>
      <c r="S2025" s="111"/>
      <c r="T2025" s="120"/>
      <c r="U2025" s="55" t="s">
        <v>32</v>
      </c>
      <c r="V2025" s="52"/>
      <c r="W2025" s="49"/>
      <c r="X2025" s="52" t="s">
        <v>43</v>
      </c>
      <c r="Y2025" s="49"/>
      <c r="Z2025" s="116" t="s">
        <v>20458</v>
      </c>
      <c r="AA2025" s="51"/>
      <c r="AB2025" s="54">
        <v>0</v>
      </c>
      <c r="AC2025" s="54">
        <v>0</v>
      </c>
      <c r="AD2025" s="54">
        <v>174000</v>
      </c>
      <c r="AE2025" s="54">
        <v>0</v>
      </c>
      <c r="AF2025" s="3">
        <f>SUM(Table2[[#This Row],[PE 2021 Obligations]],Table2[[#This Row],[ROW 2021 Obligations]],Table2[[#This Row],[Construction 2021 Obligations]],Table2[[#This Row],[Paving 2021 Obligations]])</f>
        <v>174000</v>
      </c>
      <c r="AG2025" s="54">
        <v>0</v>
      </c>
      <c r="AH2025" s="54">
        <v>0</v>
      </c>
      <c r="AI2025" s="54">
        <v>307500</v>
      </c>
      <c r="AJ2025" s="54">
        <v>0</v>
      </c>
      <c r="AK2025" s="54">
        <v>307500</v>
      </c>
      <c r="AL2025" s="49" t="s">
        <v>4546</v>
      </c>
    </row>
    <row r="2026" spans="1:38" ht="135" hidden="1" x14ac:dyDescent="0.25">
      <c r="A2026" s="47">
        <v>128126</v>
      </c>
      <c r="B2026" s="48">
        <v>3</v>
      </c>
      <c r="C2026" s="49" t="s">
        <v>73</v>
      </c>
      <c r="D2026" s="50">
        <v>43369</v>
      </c>
      <c r="E2026" s="49" t="s">
        <v>1022</v>
      </c>
      <c r="F2026" s="50">
        <v>44215</v>
      </c>
      <c r="G2026" s="49" t="s">
        <v>75</v>
      </c>
      <c r="H2026" s="51" t="s">
        <v>437</v>
      </c>
      <c r="I2026" s="49" t="s">
        <v>4552</v>
      </c>
      <c r="J2026" s="49"/>
      <c r="K2026" s="49"/>
      <c r="L2026" s="52"/>
      <c r="M2026" s="51" t="s">
        <v>4553</v>
      </c>
      <c r="N2026" s="51" t="s">
        <v>4554</v>
      </c>
      <c r="O2026" s="49" t="s">
        <v>60</v>
      </c>
      <c r="P2026" s="51" t="s">
        <v>1434</v>
      </c>
      <c r="Q2026" s="51"/>
      <c r="R2026" s="111"/>
      <c r="S2026" s="111"/>
      <c r="T2026" s="120"/>
      <c r="U2026" s="53">
        <v>0.6</v>
      </c>
      <c r="V2026" s="52"/>
      <c r="W2026" s="49"/>
      <c r="X2026" s="52" t="s">
        <v>43</v>
      </c>
      <c r="Y2026" s="49" t="s">
        <v>4555</v>
      </c>
      <c r="Z2026" s="116" t="s">
        <v>20458</v>
      </c>
      <c r="AA2026" s="51"/>
      <c r="AB2026" s="54">
        <v>45600</v>
      </c>
      <c r="AC2026" s="54">
        <v>0</v>
      </c>
      <c r="AD2026" s="54">
        <v>0</v>
      </c>
      <c r="AE2026" s="54">
        <v>0</v>
      </c>
      <c r="AF2026" s="3">
        <f>SUM(Table2[[#This Row],[PE 2021 Obligations]],Table2[[#This Row],[ROW 2021 Obligations]],Table2[[#This Row],[Construction 2021 Obligations]],Table2[[#This Row],[Paving 2021 Obligations]])</f>
        <v>45600</v>
      </c>
      <c r="AG2026" s="54">
        <v>144339</v>
      </c>
      <c r="AH2026" s="54">
        <v>0</v>
      </c>
      <c r="AI2026" s="54">
        <v>0</v>
      </c>
      <c r="AJ2026" s="54">
        <v>0</v>
      </c>
      <c r="AK2026" s="54">
        <v>144339</v>
      </c>
      <c r="AL2026" s="49" t="s">
        <v>4556</v>
      </c>
    </row>
    <row r="2027" spans="1:38" hidden="1" x14ac:dyDescent="0.25">
      <c r="A2027" s="13">
        <v>128181</v>
      </c>
      <c r="B2027" s="15">
        <v>2</v>
      </c>
      <c r="C2027" s="43" t="s">
        <v>73</v>
      </c>
      <c r="D2027" s="44">
        <v>43377</v>
      </c>
      <c r="E2027" s="43" t="s">
        <v>4566</v>
      </c>
      <c r="F2027" s="44">
        <v>43377</v>
      </c>
      <c r="G2027" s="43" t="s">
        <v>4566</v>
      </c>
      <c r="H2027" s="45" t="s">
        <v>252</v>
      </c>
      <c r="I2027" s="43"/>
      <c r="J2027" s="43"/>
      <c r="K2027" s="43"/>
      <c r="L2027" s="46"/>
      <c r="M2027" s="45" t="s">
        <v>4567</v>
      </c>
      <c r="N2027" s="45"/>
      <c r="O2027" s="43" t="s">
        <v>1171</v>
      </c>
      <c r="P2027" s="45" t="s">
        <v>1062</v>
      </c>
      <c r="Q2027" s="45"/>
      <c r="R2027" s="112"/>
      <c r="S2027" s="112"/>
      <c r="T2027" s="59"/>
      <c r="U2027" s="56" t="s">
        <v>32</v>
      </c>
      <c r="V2027" s="46"/>
      <c r="W2027" s="43"/>
      <c r="X2027" s="46" t="s">
        <v>43</v>
      </c>
      <c r="Y2027" s="43"/>
      <c r="Z2027" s="111" t="s">
        <v>20458</v>
      </c>
      <c r="AA2027" s="45"/>
      <c r="AB2027" s="3">
        <v>0</v>
      </c>
      <c r="AC2027" s="3">
        <v>0</v>
      </c>
      <c r="AD2027" s="3">
        <v>555500</v>
      </c>
      <c r="AE2027" s="3">
        <v>0</v>
      </c>
      <c r="AF2027" s="3">
        <f>SUM(Table2[[#This Row],[PE 2021 Obligations]],Table2[[#This Row],[ROW 2021 Obligations]],Table2[[#This Row],[Construction 2021 Obligations]],Table2[[#This Row],[Paving 2021 Obligations]])</f>
        <v>555500</v>
      </c>
      <c r="AG2027" s="3">
        <v>0</v>
      </c>
      <c r="AH2027" s="3">
        <v>0</v>
      </c>
      <c r="AI2027" s="3">
        <v>988287</v>
      </c>
      <c r="AJ2027" s="3">
        <v>0</v>
      </c>
      <c r="AK2027" s="3">
        <v>988287</v>
      </c>
      <c r="AL2027" s="43" t="s">
        <v>4568</v>
      </c>
    </row>
    <row r="2028" spans="1:38" ht="30" hidden="1" x14ac:dyDescent="0.25">
      <c r="A2028" s="47">
        <v>128204</v>
      </c>
      <c r="B2028" s="48">
        <v>4</v>
      </c>
      <c r="C2028" s="49" t="s">
        <v>474</v>
      </c>
      <c r="D2028" s="50">
        <v>43383</v>
      </c>
      <c r="E2028" s="49" t="s">
        <v>342</v>
      </c>
      <c r="F2028" s="50">
        <v>44316</v>
      </c>
      <c r="G2028" s="49" t="s">
        <v>543</v>
      </c>
      <c r="H2028" s="51" t="s">
        <v>794</v>
      </c>
      <c r="I2028" s="49" t="s">
        <v>608</v>
      </c>
      <c r="J2028" s="49" t="s">
        <v>116</v>
      </c>
      <c r="K2028" s="49"/>
      <c r="L2028" s="52" t="s">
        <v>116</v>
      </c>
      <c r="M2028" s="51" t="s">
        <v>4569</v>
      </c>
      <c r="N2028" s="51" t="s">
        <v>4570</v>
      </c>
      <c r="O2028" s="49" t="s">
        <v>632</v>
      </c>
      <c r="P2028" s="51" t="s">
        <v>453</v>
      </c>
      <c r="Q2028" s="51"/>
      <c r="R2028" s="111"/>
      <c r="S2028" s="111"/>
      <c r="T2028" s="120"/>
      <c r="U2028" s="53">
        <v>2.4</v>
      </c>
      <c r="V2028" s="50">
        <v>44008</v>
      </c>
      <c r="W2028" s="49"/>
      <c r="X2028" s="52" t="s">
        <v>43</v>
      </c>
      <c r="Y2028" s="49" t="s">
        <v>140</v>
      </c>
      <c r="Z2028" s="112" t="s">
        <v>20460</v>
      </c>
      <c r="AA2028" s="51"/>
      <c r="AB2028" s="54">
        <v>0</v>
      </c>
      <c r="AC2028" s="54">
        <v>0</v>
      </c>
      <c r="AD2028" s="54">
        <v>-65930</v>
      </c>
      <c r="AE2028" s="54">
        <v>0</v>
      </c>
      <c r="AF2028" s="3">
        <f>SUM(Table2[[#This Row],[PE 2021 Obligations]],Table2[[#This Row],[ROW 2021 Obligations]],Table2[[#This Row],[Construction 2021 Obligations]],Table2[[#This Row],[Paving 2021 Obligations]])</f>
        <v>-65930</v>
      </c>
      <c r="AG2028" s="54">
        <v>45000</v>
      </c>
      <c r="AH2028" s="54">
        <v>0</v>
      </c>
      <c r="AI2028" s="54">
        <v>80070</v>
      </c>
      <c r="AJ2028" s="54">
        <v>0</v>
      </c>
      <c r="AK2028" s="54">
        <v>125070</v>
      </c>
      <c r="AL2028" s="49" t="s">
        <v>4571</v>
      </c>
    </row>
    <row r="2029" spans="1:38" ht="30" hidden="1" x14ac:dyDescent="0.25">
      <c r="A2029" s="13">
        <v>128206</v>
      </c>
      <c r="B2029" s="15">
        <v>4</v>
      </c>
      <c r="C2029" s="43" t="s">
        <v>474</v>
      </c>
      <c r="D2029" s="44">
        <v>43383</v>
      </c>
      <c r="E2029" s="43" t="s">
        <v>342</v>
      </c>
      <c r="F2029" s="44">
        <v>44327</v>
      </c>
      <c r="G2029" s="43" t="s">
        <v>105</v>
      </c>
      <c r="H2029" s="45" t="s">
        <v>203</v>
      </c>
      <c r="I2029" s="43" t="s">
        <v>115</v>
      </c>
      <c r="J2029" s="43" t="s">
        <v>116</v>
      </c>
      <c r="K2029" s="43"/>
      <c r="L2029" s="46" t="s">
        <v>116</v>
      </c>
      <c r="M2029" s="45" t="s">
        <v>4572</v>
      </c>
      <c r="N2029" s="45" t="s">
        <v>4570</v>
      </c>
      <c r="O2029" s="43" t="s">
        <v>632</v>
      </c>
      <c r="P2029" s="45" t="s">
        <v>453</v>
      </c>
      <c r="Q2029" s="45"/>
      <c r="R2029" s="112"/>
      <c r="S2029" s="112"/>
      <c r="T2029" s="59"/>
      <c r="U2029" s="10">
        <v>2.6</v>
      </c>
      <c r="V2029" s="44">
        <v>43966</v>
      </c>
      <c r="W2029" s="43"/>
      <c r="X2029" s="46" t="s">
        <v>43</v>
      </c>
      <c r="Y2029" s="43" t="s">
        <v>78</v>
      </c>
      <c r="Z2029" s="112" t="s">
        <v>20461</v>
      </c>
      <c r="AA2029" s="45"/>
      <c r="AB2029" s="3">
        <v>0</v>
      </c>
      <c r="AC2029" s="3">
        <v>0</v>
      </c>
      <c r="AD2029" s="3">
        <v>-37670</v>
      </c>
      <c r="AE2029" s="3">
        <v>0</v>
      </c>
      <c r="AF2029" s="3">
        <f>SUM(Table2[[#This Row],[PE 2021 Obligations]],Table2[[#This Row],[ROW 2021 Obligations]],Table2[[#This Row],[Construction 2021 Obligations]],Table2[[#This Row],[Paving 2021 Obligations]])</f>
        <v>-37670</v>
      </c>
      <c r="AG2029" s="3">
        <v>45000</v>
      </c>
      <c r="AH2029" s="3">
        <v>0</v>
      </c>
      <c r="AI2029" s="3">
        <v>113330</v>
      </c>
      <c r="AJ2029" s="3">
        <v>0</v>
      </c>
      <c r="AK2029" s="3">
        <v>158330</v>
      </c>
      <c r="AL2029" s="43" t="s">
        <v>4573</v>
      </c>
    </row>
    <row r="2030" spans="1:38" ht="30" hidden="1" x14ac:dyDescent="0.25">
      <c r="A2030" s="47">
        <v>128207</v>
      </c>
      <c r="B2030" s="48">
        <v>2</v>
      </c>
      <c r="C2030" s="49" t="s">
        <v>31</v>
      </c>
      <c r="D2030" s="50">
        <v>43383</v>
      </c>
      <c r="E2030" s="49" t="s">
        <v>342</v>
      </c>
      <c r="F2030" s="50">
        <v>44330</v>
      </c>
      <c r="G2030" s="49" t="s">
        <v>543</v>
      </c>
      <c r="H2030" s="51" t="s">
        <v>162</v>
      </c>
      <c r="I2030" s="49" t="s">
        <v>2669</v>
      </c>
      <c r="J2030" s="49" t="s">
        <v>116</v>
      </c>
      <c r="K2030" s="49"/>
      <c r="L2030" s="52" t="s">
        <v>116</v>
      </c>
      <c r="M2030" s="51" t="s">
        <v>4574</v>
      </c>
      <c r="N2030" s="51" t="s">
        <v>3912</v>
      </c>
      <c r="O2030" s="49" t="s">
        <v>632</v>
      </c>
      <c r="P2030" s="51" t="s">
        <v>453</v>
      </c>
      <c r="Q2030" s="51"/>
      <c r="R2030" s="111"/>
      <c r="S2030" s="111"/>
      <c r="T2030" s="120"/>
      <c r="U2030" s="53">
        <v>1.6</v>
      </c>
      <c r="V2030" s="50">
        <v>44281</v>
      </c>
      <c r="W2030" s="49"/>
      <c r="X2030" s="52" t="s">
        <v>43</v>
      </c>
      <c r="Y2030" s="49" t="s">
        <v>78</v>
      </c>
      <c r="Z2030" s="112" t="s">
        <v>20461</v>
      </c>
      <c r="AA2030" s="51"/>
      <c r="AB2030" s="54">
        <v>0</v>
      </c>
      <c r="AC2030" s="54">
        <v>0</v>
      </c>
      <c r="AD2030" s="54">
        <v>48197</v>
      </c>
      <c r="AE2030" s="54">
        <v>0</v>
      </c>
      <c r="AF2030" s="3">
        <f>SUM(Table2[[#This Row],[PE 2021 Obligations]],Table2[[#This Row],[ROW 2021 Obligations]],Table2[[#This Row],[Construction 2021 Obligations]],Table2[[#This Row],[Paving 2021 Obligations]])</f>
        <v>48197</v>
      </c>
      <c r="AG2030" s="54">
        <v>45000</v>
      </c>
      <c r="AH2030" s="54">
        <v>0</v>
      </c>
      <c r="AI2030" s="54">
        <v>48197</v>
      </c>
      <c r="AJ2030" s="54">
        <v>0</v>
      </c>
      <c r="AK2030" s="54">
        <v>93197</v>
      </c>
      <c r="AL2030" s="49" t="s">
        <v>4575</v>
      </c>
    </row>
    <row r="2031" spans="1:38" ht="30" hidden="1" x14ac:dyDescent="0.25">
      <c r="A2031" s="13">
        <v>128208</v>
      </c>
      <c r="B2031" s="15">
        <v>4</v>
      </c>
      <c r="C2031" s="43" t="s">
        <v>474</v>
      </c>
      <c r="D2031" s="44">
        <v>43383</v>
      </c>
      <c r="E2031" s="43" t="s">
        <v>2518</v>
      </c>
      <c r="F2031" s="44">
        <v>44169</v>
      </c>
      <c r="G2031" s="43" t="s">
        <v>105</v>
      </c>
      <c r="H2031" s="45" t="s">
        <v>249</v>
      </c>
      <c r="I2031" s="43"/>
      <c r="J2031" s="43"/>
      <c r="K2031" s="43" t="s">
        <v>4576</v>
      </c>
      <c r="L2031" s="46" t="s">
        <v>37</v>
      </c>
      <c r="M2031" s="45" t="s">
        <v>4577</v>
      </c>
      <c r="N2031" s="45" t="s">
        <v>4570</v>
      </c>
      <c r="O2031" s="43" t="s">
        <v>632</v>
      </c>
      <c r="P2031" s="45" t="s">
        <v>453</v>
      </c>
      <c r="Q2031" s="45"/>
      <c r="R2031" s="112"/>
      <c r="S2031" s="112"/>
      <c r="T2031" s="59"/>
      <c r="U2031" s="10">
        <v>3</v>
      </c>
      <c r="V2031" s="44">
        <v>43868</v>
      </c>
      <c r="W2031" s="43"/>
      <c r="X2031" s="46" t="s">
        <v>43</v>
      </c>
      <c r="Y2031" s="43" t="s">
        <v>44</v>
      </c>
      <c r="Z2031" s="111" t="s">
        <v>20458</v>
      </c>
      <c r="AA2031" s="45"/>
      <c r="AB2031" s="3">
        <v>0</v>
      </c>
      <c r="AC2031" s="3">
        <v>0</v>
      </c>
      <c r="AD2031" s="3">
        <v>-44108</v>
      </c>
      <c r="AE2031" s="3">
        <v>0</v>
      </c>
      <c r="AF2031" s="3">
        <f>SUM(Table2[[#This Row],[PE 2021 Obligations]],Table2[[#This Row],[ROW 2021 Obligations]],Table2[[#This Row],[Construction 2021 Obligations]],Table2[[#This Row],[Paving 2021 Obligations]])</f>
        <v>-44108</v>
      </c>
      <c r="AG2031" s="3">
        <v>45000</v>
      </c>
      <c r="AH2031" s="3">
        <v>0</v>
      </c>
      <c r="AI2031" s="3">
        <v>56892</v>
      </c>
      <c r="AJ2031" s="3">
        <v>0</v>
      </c>
      <c r="AK2031" s="3">
        <v>101892</v>
      </c>
      <c r="AL2031" s="43" t="s">
        <v>4578</v>
      </c>
    </row>
    <row r="2032" spans="1:38" ht="30" hidden="1" x14ac:dyDescent="0.25">
      <c r="A2032" s="47">
        <v>128209</v>
      </c>
      <c r="B2032" s="48">
        <v>4</v>
      </c>
      <c r="C2032" s="49" t="s">
        <v>474</v>
      </c>
      <c r="D2032" s="50">
        <v>43384</v>
      </c>
      <c r="E2032" s="49" t="s">
        <v>342</v>
      </c>
      <c r="F2032" s="50">
        <v>44333</v>
      </c>
      <c r="G2032" s="49" t="s">
        <v>32</v>
      </c>
      <c r="H2032" s="51" t="s">
        <v>261</v>
      </c>
      <c r="I2032" s="49" t="s">
        <v>2111</v>
      </c>
      <c r="J2032" s="49" t="s">
        <v>116</v>
      </c>
      <c r="K2032" s="49"/>
      <c r="L2032" s="52" t="s">
        <v>116</v>
      </c>
      <c r="M2032" s="51" t="s">
        <v>4579</v>
      </c>
      <c r="N2032" s="51" t="s">
        <v>453</v>
      </c>
      <c r="O2032" s="49" t="s">
        <v>632</v>
      </c>
      <c r="P2032" s="51" t="s">
        <v>453</v>
      </c>
      <c r="Q2032" s="51"/>
      <c r="R2032" s="111"/>
      <c r="S2032" s="111"/>
      <c r="T2032" s="120"/>
      <c r="U2032" s="53">
        <v>3.1</v>
      </c>
      <c r="V2032" s="50">
        <v>44008</v>
      </c>
      <c r="W2032" s="49"/>
      <c r="X2032" s="52" t="s">
        <v>43</v>
      </c>
      <c r="Y2032" s="49" t="s">
        <v>78</v>
      </c>
      <c r="Z2032" s="112" t="s">
        <v>20461</v>
      </c>
      <c r="AA2032" s="51"/>
      <c r="AB2032" s="54">
        <v>0</v>
      </c>
      <c r="AC2032" s="54">
        <v>0</v>
      </c>
      <c r="AD2032" s="54">
        <v>-55450</v>
      </c>
      <c r="AE2032" s="54">
        <v>0</v>
      </c>
      <c r="AF2032" s="3">
        <f>SUM(Table2[[#This Row],[PE 2021 Obligations]],Table2[[#This Row],[ROW 2021 Obligations]],Table2[[#This Row],[Construction 2021 Obligations]],Table2[[#This Row],[Paving 2021 Obligations]])</f>
        <v>-55450</v>
      </c>
      <c r="AG2032" s="54">
        <v>45000</v>
      </c>
      <c r="AH2032" s="54">
        <v>0</v>
      </c>
      <c r="AI2032" s="54">
        <v>117550</v>
      </c>
      <c r="AJ2032" s="54">
        <v>0</v>
      </c>
      <c r="AK2032" s="54">
        <v>162550</v>
      </c>
      <c r="AL2032" s="49" t="s">
        <v>4580</v>
      </c>
    </row>
    <row r="2033" spans="1:38" hidden="1" x14ac:dyDescent="0.25">
      <c r="A2033" s="47">
        <v>128226</v>
      </c>
      <c r="B2033" s="48">
        <v>6</v>
      </c>
      <c r="C2033" s="49" t="s">
        <v>73</v>
      </c>
      <c r="D2033" s="50">
        <v>43391</v>
      </c>
      <c r="E2033" s="49" t="s">
        <v>1610</v>
      </c>
      <c r="F2033" s="50">
        <v>43969</v>
      </c>
      <c r="G2033" s="49" t="s">
        <v>1610</v>
      </c>
      <c r="H2033" s="51" t="s">
        <v>76</v>
      </c>
      <c r="I2033" s="49"/>
      <c r="J2033" s="49"/>
      <c r="K2033" s="49"/>
      <c r="L2033" s="52" t="s">
        <v>110</v>
      </c>
      <c r="M2033" s="51" t="s">
        <v>4589</v>
      </c>
      <c r="N2033" s="51"/>
      <c r="O2033" s="49" t="s">
        <v>1612</v>
      </c>
      <c r="P2033" s="51"/>
      <c r="Q2033" s="51"/>
      <c r="R2033" s="111"/>
      <c r="S2033" s="111"/>
      <c r="T2033" s="120"/>
      <c r="U2033" s="55" t="s">
        <v>32</v>
      </c>
      <c r="V2033" s="52"/>
      <c r="W2033" s="49"/>
      <c r="X2033" s="52" t="s">
        <v>43</v>
      </c>
      <c r="Y2033" s="49"/>
      <c r="Z2033" s="111" t="s">
        <v>20458</v>
      </c>
      <c r="AA2033" s="51"/>
      <c r="AB2033" s="54">
        <v>0</v>
      </c>
      <c r="AC2033" s="54">
        <v>0</v>
      </c>
      <c r="AD2033" s="54">
        <v>-58868</v>
      </c>
      <c r="AE2033" s="54">
        <v>0</v>
      </c>
      <c r="AF2033" s="3">
        <f>SUM(Table2[[#This Row],[PE 2021 Obligations]],Table2[[#This Row],[ROW 2021 Obligations]],Table2[[#This Row],[Construction 2021 Obligations]],Table2[[#This Row],[Paving 2021 Obligations]])</f>
        <v>-58868</v>
      </c>
      <c r="AG2033" s="54">
        <v>0</v>
      </c>
      <c r="AH2033" s="54">
        <v>0</v>
      </c>
      <c r="AI2033" s="54">
        <v>923588</v>
      </c>
      <c r="AJ2033" s="54">
        <v>0</v>
      </c>
      <c r="AK2033" s="54">
        <v>923588</v>
      </c>
      <c r="AL2033" s="49" t="s">
        <v>4590</v>
      </c>
    </row>
    <row r="2034" spans="1:38" ht="30" hidden="1" x14ac:dyDescent="0.25">
      <c r="A2034" s="13">
        <v>128247</v>
      </c>
      <c r="B2034" s="15">
        <v>1</v>
      </c>
      <c r="C2034" s="43" t="s">
        <v>31</v>
      </c>
      <c r="D2034" s="44">
        <v>43403</v>
      </c>
      <c r="E2034" s="43" t="s">
        <v>2518</v>
      </c>
      <c r="F2034" s="44">
        <v>44252</v>
      </c>
      <c r="G2034" s="43" t="s">
        <v>74</v>
      </c>
      <c r="H2034" s="45" t="s">
        <v>146</v>
      </c>
      <c r="I2034" s="43" t="s">
        <v>4604</v>
      </c>
      <c r="J2034" s="43"/>
      <c r="K2034" s="43"/>
      <c r="L2034" s="46"/>
      <c r="M2034" s="45" t="s">
        <v>4605</v>
      </c>
      <c r="N2034" s="45" t="s">
        <v>453</v>
      </c>
      <c r="O2034" s="43" t="s">
        <v>632</v>
      </c>
      <c r="P2034" s="45" t="s">
        <v>453</v>
      </c>
      <c r="Q2034" s="45"/>
      <c r="R2034" s="112"/>
      <c r="S2034" s="112"/>
      <c r="T2034" s="59"/>
      <c r="U2034" s="10">
        <v>2.2109999999999999</v>
      </c>
      <c r="V2034" s="44">
        <v>44232</v>
      </c>
      <c r="W2034" s="43"/>
      <c r="X2034" s="46" t="s">
        <v>43</v>
      </c>
      <c r="Y2034" s="43" t="s">
        <v>44</v>
      </c>
      <c r="Z2034" s="116" t="s">
        <v>20458</v>
      </c>
      <c r="AA2034" s="45"/>
      <c r="AB2034" s="3">
        <v>0</v>
      </c>
      <c r="AC2034" s="3">
        <v>0</v>
      </c>
      <c r="AD2034" s="3">
        <v>85100</v>
      </c>
      <c r="AE2034" s="3">
        <v>0</v>
      </c>
      <c r="AF2034" s="3">
        <f>SUM(Table2[[#This Row],[PE 2021 Obligations]],Table2[[#This Row],[ROW 2021 Obligations]],Table2[[#This Row],[Construction 2021 Obligations]],Table2[[#This Row],[Paving 2021 Obligations]])</f>
        <v>85100</v>
      </c>
      <c r="AG2034" s="3">
        <v>45000</v>
      </c>
      <c r="AH2034" s="3">
        <v>0</v>
      </c>
      <c r="AI2034" s="3">
        <v>85100</v>
      </c>
      <c r="AJ2034" s="3">
        <v>0</v>
      </c>
      <c r="AK2034" s="3">
        <v>130100</v>
      </c>
      <c r="AL2034" s="43" t="s">
        <v>4606</v>
      </c>
    </row>
    <row r="2035" spans="1:38" hidden="1" x14ac:dyDescent="0.25">
      <c r="A2035" s="47">
        <v>128254</v>
      </c>
      <c r="B2035" s="48">
        <v>1</v>
      </c>
      <c r="C2035" s="49" t="s">
        <v>73</v>
      </c>
      <c r="D2035" s="50">
        <v>43406</v>
      </c>
      <c r="E2035" s="49" t="s">
        <v>142</v>
      </c>
      <c r="F2035" s="50">
        <v>43475</v>
      </c>
      <c r="G2035" s="49" t="s">
        <v>75</v>
      </c>
      <c r="H2035" s="51" t="s">
        <v>196</v>
      </c>
      <c r="I2035" s="49"/>
      <c r="J2035" s="49"/>
      <c r="K2035" s="49"/>
      <c r="L2035" s="52" t="s">
        <v>840</v>
      </c>
      <c r="M2035" s="51" t="s">
        <v>4607</v>
      </c>
      <c r="N2035" s="51"/>
      <c r="O2035" s="49" t="s">
        <v>151</v>
      </c>
      <c r="P2035" s="51" t="s">
        <v>198</v>
      </c>
      <c r="Q2035" s="51"/>
      <c r="R2035" s="111"/>
      <c r="S2035" s="111"/>
      <c r="T2035" s="120"/>
      <c r="U2035" s="55" t="s">
        <v>32</v>
      </c>
      <c r="V2035" s="52"/>
      <c r="W2035" s="49"/>
      <c r="X2035" s="52" t="s">
        <v>43</v>
      </c>
      <c r="Y2035" s="49"/>
      <c r="Z2035" s="116" t="s">
        <v>20458</v>
      </c>
      <c r="AA2035" s="51"/>
      <c r="AB2035" s="54">
        <v>0</v>
      </c>
      <c r="AC2035" s="54">
        <v>0</v>
      </c>
      <c r="AD2035" s="54">
        <v>500</v>
      </c>
      <c r="AE2035" s="54">
        <v>0</v>
      </c>
      <c r="AF2035" s="3">
        <f>SUM(Table2[[#This Row],[PE 2021 Obligations]],Table2[[#This Row],[ROW 2021 Obligations]],Table2[[#This Row],[Construction 2021 Obligations]],Table2[[#This Row],[Paving 2021 Obligations]])</f>
        <v>500</v>
      </c>
      <c r="AG2035" s="54">
        <v>0</v>
      </c>
      <c r="AH2035" s="54">
        <v>0</v>
      </c>
      <c r="AI2035" s="54">
        <v>500</v>
      </c>
      <c r="AJ2035" s="54">
        <v>0</v>
      </c>
      <c r="AK2035" s="54">
        <v>500</v>
      </c>
      <c r="AL2035" s="49" t="s">
        <v>4608</v>
      </c>
    </row>
    <row r="2036" spans="1:38" hidden="1" x14ac:dyDescent="0.25">
      <c r="A2036" s="13">
        <v>128262</v>
      </c>
      <c r="B2036" s="15">
        <v>2</v>
      </c>
      <c r="C2036" s="43" t="s">
        <v>73</v>
      </c>
      <c r="D2036" s="44">
        <v>43406</v>
      </c>
      <c r="E2036" s="43" t="s">
        <v>142</v>
      </c>
      <c r="F2036" s="44">
        <v>43489</v>
      </c>
      <c r="G2036" s="43" t="s">
        <v>75</v>
      </c>
      <c r="H2036" s="45" t="s">
        <v>241</v>
      </c>
      <c r="I2036" s="43"/>
      <c r="J2036" s="43"/>
      <c r="K2036" s="43"/>
      <c r="L2036" s="46" t="s">
        <v>840</v>
      </c>
      <c r="M2036" s="45" t="s">
        <v>4609</v>
      </c>
      <c r="N2036" s="45"/>
      <c r="O2036" s="43" t="s">
        <v>151</v>
      </c>
      <c r="P2036" s="45" t="s">
        <v>198</v>
      </c>
      <c r="Q2036" s="45"/>
      <c r="R2036" s="112"/>
      <c r="S2036" s="112"/>
      <c r="T2036" s="59"/>
      <c r="U2036" s="56" t="s">
        <v>32</v>
      </c>
      <c r="V2036" s="46"/>
      <c r="W2036" s="43"/>
      <c r="X2036" s="46" t="s">
        <v>43</v>
      </c>
      <c r="Y2036" s="43"/>
      <c r="Z2036" s="116" t="s">
        <v>20458</v>
      </c>
      <c r="AA2036" s="45"/>
      <c r="AB2036" s="3">
        <v>0</v>
      </c>
      <c r="AC2036" s="3">
        <v>0</v>
      </c>
      <c r="AD2036" s="3">
        <v>60000</v>
      </c>
      <c r="AE2036" s="3">
        <v>0</v>
      </c>
      <c r="AF2036" s="3">
        <f>SUM(Table2[[#This Row],[PE 2021 Obligations]],Table2[[#This Row],[ROW 2021 Obligations]],Table2[[#This Row],[Construction 2021 Obligations]],Table2[[#This Row],[Paving 2021 Obligations]])</f>
        <v>60000</v>
      </c>
      <c r="AG2036" s="3">
        <v>0</v>
      </c>
      <c r="AH2036" s="3">
        <v>0</v>
      </c>
      <c r="AI2036" s="3">
        <v>60000</v>
      </c>
      <c r="AJ2036" s="3">
        <v>0</v>
      </c>
      <c r="AK2036" s="3">
        <v>60000</v>
      </c>
      <c r="AL2036" s="43" t="s">
        <v>4610</v>
      </c>
    </row>
    <row r="2037" spans="1:38" hidden="1" x14ac:dyDescent="0.25">
      <c r="A2037" s="47">
        <v>128281</v>
      </c>
      <c r="B2037" s="48">
        <v>3</v>
      </c>
      <c r="C2037" s="49" t="s">
        <v>73</v>
      </c>
      <c r="D2037" s="50">
        <v>43406</v>
      </c>
      <c r="E2037" s="49" t="s">
        <v>142</v>
      </c>
      <c r="F2037" s="50">
        <v>43488</v>
      </c>
      <c r="G2037" s="49" t="s">
        <v>75</v>
      </c>
      <c r="H2037" s="51" t="s">
        <v>57</v>
      </c>
      <c r="I2037" s="49"/>
      <c r="J2037" s="49"/>
      <c r="K2037" s="49"/>
      <c r="L2037" s="52" t="s">
        <v>840</v>
      </c>
      <c r="M2037" s="51" t="s">
        <v>4611</v>
      </c>
      <c r="N2037" s="51"/>
      <c r="O2037" s="49" t="s">
        <v>151</v>
      </c>
      <c r="P2037" s="51" t="s">
        <v>198</v>
      </c>
      <c r="Q2037" s="51"/>
      <c r="R2037" s="111"/>
      <c r="S2037" s="111"/>
      <c r="T2037" s="120"/>
      <c r="U2037" s="55" t="s">
        <v>32</v>
      </c>
      <c r="V2037" s="52"/>
      <c r="W2037" s="49"/>
      <c r="X2037" s="52" t="s">
        <v>43</v>
      </c>
      <c r="Y2037" s="49"/>
      <c r="Z2037" s="116" t="s">
        <v>20458</v>
      </c>
      <c r="AA2037" s="51"/>
      <c r="AB2037" s="54">
        <v>0</v>
      </c>
      <c r="AC2037" s="54">
        <v>0</v>
      </c>
      <c r="AD2037" s="54">
        <v>15000</v>
      </c>
      <c r="AE2037" s="54">
        <v>0</v>
      </c>
      <c r="AF2037" s="3">
        <f>SUM(Table2[[#This Row],[PE 2021 Obligations]],Table2[[#This Row],[ROW 2021 Obligations]],Table2[[#This Row],[Construction 2021 Obligations]],Table2[[#This Row],[Paving 2021 Obligations]])</f>
        <v>15000</v>
      </c>
      <c r="AG2037" s="54">
        <v>0</v>
      </c>
      <c r="AH2037" s="54">
        <v>0</v>
      </c>
      <c r="AI2037" s="54">
        <v>15000</v>
      </c>
      <c r="AJ2037" s="54">
        <v>0</v>
      </c>
      <c r="AK2037" s="54">
        <v>15000</v>
      </c>
      <c r="AL2037" s="49" t="s">
        <v>4612</v>
      </c>
    </row>
    <row r="2038" spans="1:38" hidden="1" x14ac:dyDescent="0.25">
      <c r="A2038" s="13">
        <v>128291</v>
      </c>
      <c r="B2038" s="15">
        <v>2</v>
      </c>
      <c r="C2038" s="43" t="s">
        <v>73</v>
      </c>
      <c r="D2038" s="44">
        <v>43406</v>
      </c>
      <c r="E2038" s="43" t="s">
        <v>142</v>
      </c>
      <c r="F2038" s="44">
        <v>43500</v>
      </c>
      <c r="G2038" s="43" t="s">
        <v>75</v>
      </c>
      <c r="H2038" s="45" t="s">
        <v>374</v>
      </c>
      <c r="I2038" s="43"/>
      <c r="J2038" s="43"/>
      <c r="K2038" s="43"/>
      <c r="L2038" s="46" t="s">
        <v>840</v>
      </c>
      <c r="M2038" s="45" t="s">
        <v>4613</v>
      </c>
      <c r="N2038" s="45"/>
      <c r="O2038" s="43" t="s">
        <v>151</v>
      </c>
      <c r="P2038" s="45" t="s">
        <v>198</v>
      </c>
      <c r="Q2038" s="45"/>
      <c r="R2038" s="112"/>
      <c r="S2038" s="112"/>
      <c r="T2038" s="59"/>
      <c r="U2038" s="56" t="s">
        <v>32</v>
      </c>
      <c r="V2038" s="46"/>
      <c r="W2038" s="43"/>
      <c r="X2038" s="46" t="s">
        <v>43</v>
      </c>
      <c r="Y2038" s="43"/>
      <c r="Z2038" s="116" t="s">
        <v>20458</v>
      </c>
      <c r="AA2038" s="45"/>
      <c r="AB2038" s="3">
        <v>0</v>
      </c>
      <c r="AC2038" s="3">
        <v>0</v>
      </c>
      <c r="AD2038" s="3">
        <v>4000</v>
      </c>
      <c r="AE2038" s="3">
        <v>0</v>
      </c>
      <c r="AF2038" s="3">
        <f>SUM(Table2[[#This Row],[PE 2021 Obligations]],Table2[[#This Row],[ROW 2021 Obligations]],Table2[[#This Row],[Construction 2021 Obligations]],Table2[[#This Row],[Paving 2021 Obligations]])</f>
        <v>4000</v>
      </c>
      <c r="AG2038" s="3">
        <v>0</v>
      </c>
      <c r="AH2038" s="3">
        <v>0</v>
      </c>
      <c r="AI2038" s="3">
        <v>4000</v>
      </c>
      <c r="AJ2038" s="3">
        <v>0</v>
      </c>
      <c r="AK2038" s="3">
        <v>4000</v>
      </c>
      <c r="AL2038" s="43" t="s">
        <v>4614</v>
      </c>
    </row>
    <row r="2039" spans="1:38" ht="30" hidden="1" x14ac:dyDescent="0.25">
      <c r="A2039" s="13">
        <v>128323</v>
      </c>
      <c r="B2039" s="15">
        <v>3</v>
      </c>
      <c r="C2039" s="43" t="s">
        <v>73</v>
      </c>
      <c r="D2039" s="44">
        <v>43420</v>
      </c>
      <c r="E2039" s="43" t="s">
        <v>2240</v>
      </c>
      <c r="F2039" s="44">
        <v>44169</v>
      </c>
      <c r="G2039" s="43" t="s">
        <v>832</v>
      </c>
      <c r="H2039" s="45" t="s">
        <v>49</v>
      </c>
      <c r="I2039" s="43" t="s">
        <v>2851</v>
      </c>
      <c r="J2039" s="43" t="s">
        <v>116</v>
      </c>
      <c r="K2039" s="43"/>
      <c r="L2039" s="46" t="s">
        <v>116</v>
      </c>
      <c r="M2039" s="45" t="s">
        <v>4618</v>
      </c>
      <c r="N2039" s="45" t="s">
        <v>2244</v>
      </c>
      <c r="O2039" s="43" t="s">
        <v>1139</v>
      </c>
      <c r="P2039" s="45" t="s">
        <v>1140</v>
      </c>
      <c r="Q2039" s="45"/>
      <c r="R2039" s="112"/>
      <c r="S2039" s="112"/>
      <c r="T2039" s="59"/>
      <c r="U2039" s="10">
        <v>0.01</v>
      </c>
      <c r="V2039" s="46"/>
      <c r="W2039" s="43"/>
      <c r="X2039" s="46" t="s">
        <v>43</v>
      </c>
      <c r="Y2039" s="43" t="s">
        <v>78</v>
      </c>
      <c r="Z2039" s="127" t="s">
        <v>20461</v>
      </c>
      <c r="AA2039" s="45"/>
      <c r="AB2039" s="3">
        <v>0</v>
      </c>
      <c r="AC2039" s="3">
        <v>0</v>
      </c>
      <c r="AD2039" s="3">
        <v>251419</v>
      </c>
      <c r="AE2039" s="3">
        <v>0</v>
      </c>
      <c r="AF2039" s="3">
        <f>SUM(Table2[[#This Row],[PE 2021 Obligations]],Table2[[#This Row],[ROW 2021 Obligations]],Table2[[#This Row],[Construction 2021 Obligations]],Table2[[#This Row],[Paving 2021 Obligations]])</f>
        <v>251419</v>
      </c>
      <c r="AG2039" s="3">
        <v>15000</v>
      </c>
      <c r="AH2039" s="3">
        <v>0</v>
      </c>
      <c r="AI2039" s="3">
        <v>251419</v>
      </c>
      <c r="AJ2039" s="3">
        <v>0</v>
      </c>
      <c r="AK2039" s="3">
        <v>266419</v>
      </c>
      <c r="AL2039" s="43" t="s">
        <v>4619</v>
      </c>
    </row>
    <row r="2040" spans="1:38" ht="30" hidden="1" x14ac:dyDescent="0.25">
      <c r="A2040" s="47">
        <v>128438</v>
      </c>
      <c r="B2040" s="48">
        <v>4</v>
      </c>
      <c r="C2040" s="49" t="s">
        <v>73</v>
      </c>
      <c r="D2040" s="50">
        <v>43474</v>
      </c>
      <c r="E2040" s="49" t="s">
        <v>2240</v>
      </c>
      <c r="F2040" s="50">
        <v>44160</v>
      </c>
      <c r="G2040" s="49" t="s">
        <v>75</v>
      </c>
      <c r="H2040" s="51" t="s">
        <v>87</v>
      </c>
      <c r="I2040" s="49" t="s">
        <v>691</v>
      </c>
      <c r="J2040" s="49" t="s">
        <v>116</v>
      </c>
      <c r="K2040" s="49"/>
      <c r="L2040" s="52" t="s">
        <v>116</v>
      </c>
      <c r="M2040" s="51" t="s">
        <v>4667</v>
      </c>
      <c r="N2040" s="51" t="s">
        <v>2244</v>
      </c>
      <c r="O2040" s="49" t="s">
        <v>1139</v>
      </c>
      <c r="P2040" s="51" t="s">
        <v>1140</v>
      </c>
      <c r="Q2040" s="51"/>
      <c r="R2040" s="111"/>
      <c r="S2040" s="111"/>
      <c r="T2040" s="120"/>
      <c r="U2040" s="53">
        <v>0.01</v>
      </c>
      <c r="V2040" s="52"/>
      <c r="W2040" s="49"/>
      <c r="X2040" s="52" t="s">
        <v>43</v>
      </c>
      <c r="Y2040" s="49" t="s">
        <v>78</v>
      </c>
      <c r="Z2040" s="127" t="s">
        <v>20461</v>
      </c>
      <c r="AA2040" s="51"/>
      <c r="AB2040" s="54">
        <v>0</v>
      </c>
      <c r="AC2040" s="54">
        <v>59824</v>
      </c>
      <c r="AD2040" s="54">
        <v>0</v>
      </c>
      <c r="AE2040" s="54">
        <v>0</v>
      </c>
      <c r="AF2040" s="3">
        <f>SUM(Table2[[#This Row],[PE 2021 Obligations]],Table2[[#This Row],[ROW 2021 Obligations]],Table2[[#This Row],[Construction 2021 Obligations]],Table2[[#This Row],[Paving 2021 Obligations]])</f>
        <v>59824</v>
      </c>
      <c r="AG2040" s="54">
        <v>15000</v>
      </c>
      <c r="AH2040" s="54">
        <v>59824</v>
      </c>
      <c r="AI2040" s="54">
        <v>0</v>
      </c>
      <c r="AJ2040" s="54">
        <v>0</v>
      </c>
      <c r="AK2040" s="54">
        <v>74824</v>
      </c>
      <c r="AL2040" s="49"/>
    </row>
    <row r="2041" spans="1:38" ht="30" hidden="1" x14ac:dyDescent="0.25">
      <c r="A2041" s="13">
        <v>128439</v>
      </c>
      <c r="B2041" s="15">
        <v>3</v>
      </c>
      <c r="C2041" s="43" t="s">
        <v>73</v>
      </c>
      <c r="D2041" s="44">
        <v>43474</v>
      </c>
      <c r="E2041" s="43" t="s">
        <v>2240</v>
      </c>
      <c r="F2041" s="44">
        <v>44279</v>
      </c>
      <c r="G2041" s="43" t="s">
        <v>75</v>
      </c>
      <c r="H2041" s="45" t="s">
        <v>389</v>
      </c>
      <c r="I2041" s="43" t="s">
        <v>4668</v>
      </c>
      <c r="J2041" s="43"/>
      <c r="K2041" s="43" t="s">
        <v>4669</v>
      </c>
      <c r="L2041" s="46" t="s">
        <v>37</v>
      </c>
      <c r="M2041" s="45" t="s">
        <v>4670</v>
      </c>
      <c r="N2041" s="45" t="s">
        <v>2244</v>
      </c>
      <c r="O2041" s="43" t="s">
        <v>1139</v>
      </c>
      <c r="P2041" s="45" t="s">
        <v>1140</v>
      </c>
      <c r="Q2041" s="45"/>
      <c r="R2041" s="112"/>
      <c r="S2041" s="112"/>
      <c r="T2041" s="59"/>
      <c r="U2041" s="10">
        <v>0.01</v>
      </c>
      <c r="V2041" s="46"/>
      <c r="W2041" s="43"/>
      <c r="X2041" s="46" t="s">
        <v>43</v>
      </c>
      <c r="Y2041" s="43" t="s">
        <v>78</v>
      </c>
      <c r="Z2041" s="116" t="s">
        <v>20458</v>
      </c>
      <c r="AA2041" s="45"/>
      <c r="AB2041" s="3">
        <v>0</v>
      </c>
      <c r="AC2041" s="3">
        <v>0</v>
      </c>
      <c r="AD2041" s="3">
        <v>140196</v>
      </c>
      <c r="AE2041" s="3">
        <v>0</v>
      </c>
      <c r="AF2041" s="3">
        <f>SUM(Table2[[#This Row],[PE 2021 Obligations]],Table2[[#This Row],[ROW 2021 Obligations]],Table2[[#This Row],[Construction 2021 Obligations]],Table2[[#This Row],[Paving 2021 Obligations]])</f>
        <v>140196</v>
      </c>
      <c r="AG2041" s="3">
        <v>15000</v>
      </c>
      <c r="AH2041" s="3">
        <v>0</v>
      </c>
      <c r="AI2041" s="3">
        <v>140196</v>
      </c>
      <c r="AJ2041" s="3">
        <v>0</v>
      </c>
      <c r="AK2041" s="3">
        <v>155196</v>
      </c>
      <c r="AL2041" s="43" t="s">
        <v>4671</v>
      </c>
    </row>
    <row r="2042" spans="1:38" ht="30" hidden="1" x14ac:dyDescent="0.25">
      <c r="A2042" s="47">
        <v>128446</v>
      </c>
      <c r="B2042" s="48">
        <v>3</v>
      </c>
      <c r="C2042" s="49" t="s">
        <v>73</v>
      </c>
      <c r="D2042" s="50">
        <v>43474</v>
      </c>
      <c r="E2042" s="49" t="s">
        <v>2240</v>
      </c>
      <c r="F2042" s="50">
        <v>44279</v>
      </c>
      <c r="G2042" s="49" t="s">
        <v>75</v>
      </c>
      <c r="H2042" s="51" t="s">
        <v>69</v>
      </c>
      <c r="I2042" s="49" t="s">
        <v>4672</v>
      </c>
      <c r="J2042" s="49"/>
      <c r="K2042" s="49" t="s">
        <v>4673</v>
      </c>
      <c r="L2042" s="52" t="s">
        <v>37</v>
      </c>
      <c r="M2042" s="51" t="s">
        <v>4674</v>
      </c>
      <c r="N2042" s="51" t="s">
        <v>2244</v>
      </c>
      <c r="O2042" s="49" t="s">
        <v>1139</v>
      </c>
      <c r="P2042" s="51" t="s">
        <v>1140</v>
      </c>
      <c r="Q2042" s="51"/>
      <c r="R2042" s="111"/>
      <c r="S2042" s="111"/>
      <c r="T2042" s="120"/>
      <c r="U2042" s="53">
        <v>0.01</v>
      </c>
      <c r="V2042" s="52"/>
      <c r="W2042" s="49"/>
      <c r="X2042" s="52" t="s">
        <v>43</v>
      </c>
      <c r="Y2042" s="49" t="s">
        <v>78</v>
      </c>
      <c r="Z2042" s="111" t="s">
        <v>20458</v>
      </c>
      <c r="AA2042" s="51"/>
      <c r="AB2042" s="54">
        <v>15000</v>
      </c>
      <c r="AC2042" s="54">
        <v>0</v>
      </c>
      <c r="AD2042" s="54">
        <v>928336</v>
      </c>
      <c r="AE2042" s="54">
        <v>0</v>
      </c>
      <c r="AF2042" s="3">
        <f>SUM(Table2[[#This Row],[PE 2021 Obligations]],Table2[[#This Row],[ROW 2021 Obligations]],Table2[[#This Row],[Construction 2021 Obligations]],Table2[[#This Row],[Paving 2021 Obligations]])</f>
        <v>943336</v>
      </c>
      <c r="AG2042" s="54">
        <v>30000</v>
      </c>
      <c r="AH2042" s="54">
        <v>0</v>
      </c>
      <c r="AI2042" s="54">
        <v>928336</v>
      </c>
      <c r="AJ2042" s="54">
        <v>0</v>
      </c>
      <c r="AK2042" s="54">
        <v>958336</v>
      </c>
      <c r="AL2042" s="49" t="s">
        <v>4675</v>
      </c>
    </row>
    <row r="2043" spans="1:38" ht="30" hidden="1" x14ac:dyDescent="0.25">
      <c r="A2043" s="13">
        <v>128447</v>
      </c>
      <c r="B2043" s="15">
        <v>3</v>
      </c>
      <c r="C2043" s="43" t="s">
        <v>73</v>
      </c>
      <c r="D2043" s="44">
        <v>43474</v>
      </c>
      <c r="E2043" s="43" t="s">
        <v>2240</v>
      </c>
      <c r="F2043" s="44">
        <v>44279</v>
      </c>
      <c r="G2043" s="43" t="s">
        <v>75</v>
      </c>
      <c r="H2043" s="45" t="s">
        <v>437</v>
      </c>
      <c r="I2043" s="43" t="s">
        <v>4676</v>
      </c>
      <c r="J2043" s="43"/>
      <c r="K2043" s="43" t="s">
        <v>4677</v>
      </c>
      <c r="L2043" s="46" t="s">
        <v>37</v>
      </c>
      <c r="M2043" s="45" t="s">
        <v>4678</v>
      </c>
      <c r="N2043" s="45" t="s">
        <v>2244</v>
      </c>
      <c r="O2043" s="43" t="s">
        <v>1139</v>
      </c>
      <c r="P2043" s="45" t="s">
        <v>1140</v>
      </c>
      <c r="Q2043" s="45"/>
      <c r="R2043" s="112"/>
      <c r="S2043" s="112"/>
      <c r="T2043" s="59"/>
      <c r="U2043" s="10">
        <v>0.01</v>
      </c>
      <c r="V2043" s="46"/>
      <c r="W2043" s="43"/>
      <c r="X2043" s="46" t="s">
        <v>43</v>
      </c>
      <c r="Y2043" s="43" t="s">
        <v>78</v>
      </c>
      <c r="Z2043" s="116" t="s">
        <v>20458</v>
      </c>
      <c r="AA2043" s="45"/>
      <c r="AB2043" s="3">
        <v>90000</v>
      </c>
      <c r="AC2043" s="3">
        <v>0</v>
      </c>
      <c r="AD2043" s="3">
        <v>0</v>
      </c>
      <c r="AE2043" s="3">
        <v>0</v>
      </c>
      <c r="AF2043" s="3">
        <f>SUM(Table2[[#This Row],[PE 2021 Obligations]],Table2[[#This Row],[ROW 2021 Obligations]],Table2[[#This Row],[Construction 2021 Obligations]],Table2[[#This Row],[Paving 2021 Obligations]])</f>
        <v>90000</v>
      </c>
      <c r="AG2043" s="3">
        <v>105000</v>
      </c>
      <c r="AH2043" s="3">
        <v>0</v>
      </c>
      <c r="AI2043" s="3">
        <v>0</v>
      </c>
      <c r="AJ2043" s="3">
        <v>0</v>
      </c>
      <c r="AK2043" s="3">
        <v>105000</v>
      </c>
      <c r="AL2043" s="43" t="s">
        <v>4679</v>
      </c>
    </row>
    <row r="2044" spans="1:38" ht="30" hidden="1" x14ac:dyDescent="0.25">
      <c r="A2044" s="47">
        <v>128450</v>
      </c>
      <c r="B2044" s="48">
        <v>3</v>
      </c>
      <c r="C2044" s="49" t="s">
        <v>73</v>
      </c>
      <c r="D2044" s="50">
        <v>43475</v>
      </c>
      <c r="E2044" s="49" t="s">
        <v>2240</v>
      </c>
      <c r="F2044" s="50">
        <v>44279</v>
      </c>
      <c r="G2044" s="49" t="s">
        <v>75</v>
      </c>
      <c r="H2044" s="51" t="s">
        <v>437</v>
      </c>
      <c r="I2044" s="49" t="s">
        <v>4680</v>
      </c>
      <c r="J2044" s="49"/>
      <c r="K2044" s="49" t="s">
        <v>4681</v>
      </c>
      <c r="L2044" s="52" t="s">
        <v>37</v>
      </c>
      <c r="M2044" s="51" t="s">
        <v>4682</v>
      </c>
      <c r="N2044" s="51" t="s">
        <v>2244</v>
      </c>
      <c r="O2044" s="49" t="s">
        <v>1139</v>
      </c>
      <c r="P2044" s="51" t="s">
        <v>1140</v>
      </c>
      <c r="Q2044" s="51"/>
      <c r="R2044" s="111"/>
      <c r="S2044" s="111"/>
      <c r="T2044" s="120"/>
      <c r="U2044" s="53">
        <v>0.01</v>
      </c>
      <c r="V2044" s="52"/>
      <c r="W2044" s="49"/>
      <c r="X2044" s="52" t="s">
        <v>43</v>
      </c>
      <c r="Y2044" s="49" t="s">
        <v>78</v>
      </c>
      <c r="Z2044" s="111" t="s">
        <v>20458</v>
      </c>
      <c r="AA2044" s="51"/>
      <c r="AB2044" s="54">
        <v>82000</v>
      </c>
      <c r="AC2044" s="54">
        <v>0</v>
      </c>
      <c r="AD2044" s="54">
        <v>0</v>
      </c>
      <c r="AE2044" s="54">
        <v>0</v>
      </c>
      <c r="AF2044" s="3">
        <f>SUM(Table2[[#This Row],[PE 2021 Obligations]],Table2[[#This Row],[ROW 2021 Obligations]],Table2[[#This Row],[Construction 2021 Obligations]],Table2[[#This Row],[Paving 2021 Obligations]])</f>
        <v>82000</v>
      </c>
      <c r="AG2044" s="54">
        <v>97000</v>
      </c>
      <c r="AH2044" s="54">
        <v>0</v>
      </c>
      <c r="AI2044" s="54">
        <v>0</v>
      </c>
      <c r="AJ2044" s="54">
        <v>0</v>
      </c>
      <c r="AK2044" s="54">
        <v>97000</v>
      </c>
      <c r="AL2044" s="49" t="s">
        <v>4683</v>
      </c>
    </row>
    <row r="2045" spans="1:38" ht="30" hidden="1" x14ac:dyDescent="0.25">
      <c r="A2045" s="13">
        <v>128457</v>
      </c>
      <c r="B2045" s="15">
        <v>2</v>
      </c>
      <c r="C2045" s="43" t="s">
        <v>73</v>
      </c>
      <c r="D2045" s="44">
        <v>43475</v>
      </c>
      <c r="E2045" s="43" t="s">
        <v>2240</v>
      </c>
      <c r="F2045" s="44">
        <v>44011</v>
      </c>
      <c r="G2045" s="43" t="s">
        <v>514</v>
      </c>
      <c r="H2045" s="45" t="s">
        <v>241</v>
      </c>
      <c r="I2045" s="43" t="s">
        <v>4684</v>
      </c>
      <c r="J2045" s="43"/>
      <c r="K2045" s="43" t="s">
        <v>4685</v>
      </c>
      <c r="L2045" s="46" t="s">
        <v>37</v>
      </c>
      <c r="M2045" s="45" t="s">
        <v>4686</v>
      </c>
      <c r="N2045" s="45" t="s">
        <v>2244</v>
      </c>
      <c r="O2045" s="43" t="s">
        <v>1139</v>
      </c>
      <c r="P2045" s="45" t="s">
        <v>1140</v>
      </c>
      <c r="Q2045" s="45"/>
      <c r="R2045" s="112"/>
      <c r="S2045" s="112"/>
      <c r="T2045" s="59"/>
      <c r="U2045" s="10">
        <v>0.01</v>
      </c>
      <c r="V2045" s="46"/>
      <c r="W2045" s="43"/>
      <c r="X2045" s="46" t="s">
        <v>43</v>
      </c>
      <c r="Y2045" s="43" t="s">
        <v>78</v>
      </c>
      <c r="Z2045" s="116" t="s">
        <v>20458</v>
      </c>
      <c r="AA2045" s="45"/>
      <c r="AB2045" s="3">
        <v>0</v>
      </c>
      <c r="AC2045" s="3">
        <v>0</v>
      </c>
      <c r="AD2045" s="3">
        <v>24895</v>
      </c>
      <c r="AE2045" s="3">
        <v>0</v>
      </c>
      <c r="AF2045" s="3">
        <f>SUM(Table2[[#This Row],[PE 2021 Obligations]],Table2[[#This Row],[ROW 2021 Obligations]],Table2[[#This Row],[Construction 2021 Obligations]],Table2[[#This Row],[Paving 2021 Obligations]])</f>
        <v>24895</v>
      </c>
      <c r="AG2045" s="3">
        <v>15000</v>
      </c>
      <c r="AH2045" s="3">
        <v>0</v>
      </c>
      <c r="AI2045" s="3">
        <v>24895</v>
      </c>
      <c r="AJ2045" s="3">
        <v>0</v>
      </c>
      <c r="AK2045" s="3">
        <v>39895</v>
      </c>
      <c r="AL2045" s="43" t="s">
        <v>4687</v>
      </c>
    </row>
    <row r="2046" spans="1:38" ht="30" hidden="1" x14ac:dyDescent="0.25">
      <c r="A2046" s="47">
        <v>128460</v>
      </c>
      <c r="B2046" s="48">
        <v>4</v>
      </c>
      <c r="C2046" s="49" t="s">
        <v>73</v>
      </c>
      <c r="D2046" s="50">
        <v>43475</v>
      </c>
      <c r="E2046" s="49" t="s">
        <v>2240</v>
      </c>
      <c r="F2046" s="50">
        <v>44141</v>
      </c>
      <c r="G2046" s="49" t="s">
        <v>75</v>
      </c>
      <c r="H2046" s="51" t="s">
        <v>270</v>
      </c>
      <c r="I2046" s="49" t="s">
        <v>4688</v>
      </c>
      <c r="J2046" s="49"/>
      <c r="K2046" s="49" t="s">
        <v>4689</v>
      </c>
      <c r="L2046" s="52" t="s">
        <v>37</v>
      </c>
      <c r="M2046" s="51" t="s">
        <v>4690</v>
      </c>
      <c r="N2046" s="51" t="s">
        <v>2244</v>
      </c>
      <c r="O2046" s="49" t="s">
        <v>1139</v>
      </c>
      <c r="P2046" s="51" t="s">
        <v>1140</v>
      </c>
      <c r="Q2046" s="51"/>
      <c r="R2046" s="111"/>
      <c r="S2046" s="111"/>
      <c r="T2046" s="120"/>
      <c r="U2046" s="53">
        <v>0.01</v>
      </c>
      <c r="V2046" s="52"/>
      <c r="W2046" s="49"/>
      <c r="X2046" s="52" t="s">
        <v>43</v>
      </c>
      <c r="Y2046" s="49" t="s">
        <v>44</v>
      </c>
      <c r="Z2046" s="116" t="s">
        <v>20458</v>
      </c>
      <c r="AA2046" s="51"/>
      <c r="AB2046" s="54">
        <v>0</v>
      </c>
      <c r="AC2046" s="54">
        <v>0</v>
      </c>
      <c r="AD2046" s="54">
        <v>37402</v>
      </c>
      <c r="AE2046" s="54">
        <v>0</v>
      </c>
      <c r="AF2046" s="3">
        <f>SUM(Table2[[#This Row],[PE 2021 Obligations]],Table2[[#This Row],[ROW 2021 Obligations]],Table2[[#This Row],[Construction 2021 Obligations]],Table2[[#This Row],[Paving 2021 Obligations]])</f>
        <v>37402</v>
      </c>
      <c r="AG2046" s="54">
        <v>15000</v>
      </c>
      <c r="AH2046" s="54">
        <v>0</v>
      </c>
      <c r="AI2046" s="54">
        <v>37402</v>
      </c>
      <c r="AJ2046" s="54">
        <v>0</v>
      </c>
      <c r="AK2046" s="54">
        <v>52402</v>
      </c>
      <c r="AL2046" s="49" t="s">
        <v>4691</v>
      </c>
    </row>
    <row r="2047" spans="1:38" ht="30" hidden="1" x14ac:dyDescent="0.25">
      <c r="A2047" s="13">
        <v>128468</v>
      </c>
      <c r="B2047" s="15">
        <v>3</v>
      </c>
      <c r="C2047" s="43" t="s">
        <v>73</v>
      </c>
      <c r="D2047" s="44">
        <v>43475</v>
      </c>
      <c r="E2047" s="43" t="s">
        <v>2240</v>
      </c>
      <c r="F2047" s="44">
        <v>44279</v>
      </c>
      <c r="G2047" s="43" t="s">
        <v>75</v>
      </c>
      <c r="H2047" s="45" t="s">
        <v>173</v>
      </c>
      <c r="I2047" s="43" t="s">
        <v>4692</v>
      </c>
      <c r="J2047" s="43"/>
      <c r="K2047" s="43" t="s">
        <v>4693</v>
      </c>
      <c r="L2047" s="46" t="s">
        <v>37</v>
      </c>
      <c r="M2047" s="45" t="s">
        <v>4694</v>
      </c>
      <c r="N2047" s="45" t="s">
        <v>2244</v>
      </c>
      <c r="O2047" s="43" t="s">
        <v>1139</v>
      </c>
      <c r="P2047" s="45" t="s">
        <v>1140</v>
      </c>
      <c r="Q2047" s="45"/>
      <c r="R2047" s="112"/>
      <c r="S2047" s="112"/>
      <c r="T2047" s="59"/>
      <c r="U2047" s="10">
        <v>0.01</v>
      </c>
      <c r="V2047" s="46"/>
      <c r="W2047" s="43"/>
      <c r="X2047" s="46" t="s">
        <v>43</v>
      </c>
      <c r="Y2047" s="43" t="s">
        <v>78</v>
      </c>
      <c r="Z2047" s="116" t="s">
        <v>20458</v>
      </c>
      <c r="AA2047" s="45"/>
      <c r="AB2047" s="3">
        <v>0</v>
      </c>
      <c r="AC2047" s="3">
        <v>0</v>
      </c>
      <c r="AD2047" s="3">
        <v>58855</v>
      </c>
      <c r="AE2047" s="3">
        <v>0</v>
      </c>
      <c r="AF2047" s="3">
        <f>SUM(Table2[[#This Row],[PE 2021 Obligations]],Table2[[#This Row],[ROW 2021 Obligations]],Table2[[#This Row],[Construction 2021 Obligations]],Table2[[#This Row],[Paving 2021 Obligations]])</f>
        <v>58855</v>
      </c>
      <c r="AG2047" s="3">
        <v>15000</v>
      </c>
      <c r="AH2047" s="3">
        <v>0</v>
      </c>
      <c r="AI2047" s="3">
        <v>58855</v>
      </c>
      <c r="AJ2047" s="3">
        <v>0</v>
      </c>
      <c r="AK2047" s="3">
        <v>73855</v>
      </c>
      <c r="AL2047" s="43" t="s">
        <v>4695</v>
      </c>
    </row>
    <row r="2048" spans="1:38" ht="30" hidden="1" x14ac:dyDescent="0.25">
      <c r="A2048" s="47">
        <v>128470</v>
      </c>
      <c r="B2048" s="48">
        <v>4</v>
      </c>
      <c r="C2048" s="49" t="s">
        <v>73</v>
      </c>
      <c r="D2048" s="50">
        <v>43475</v>
      </c>
      <c r="E2048" s="49" t="s">
        <v>2240</v>
      </c>
      <c r="F2048" s="50">
        <v>44141</v>
      </c>
      <c r="G2048" s="49" t="s">
        <v>105</v>
      </c>
      <c r="H2048" s="51" t="s">
        <v>428</v>
      </c>
      <c r="I2048" s="49" t="s">
        <v>4696</v>
      </c>
      <c r="J2048" s="49"/>
      <c r="K2048" s="49" t="s">
        <v>4697</v>
      </c>
      <c r="L2048" s="52" t="s">
        <v>37</v>
      </c>
      <c r="M2048" s="51" t="s">
        <v>4698</v>
      </c>
      <c r="N2048" s="51" t="s">
        <v>2244</v>
      </c>
      <c r="O2048" s="49" t="s">
        <v>1139</v>
      </c>
      <c r="P2048" s="51" t="s">
        <v>1140</v>
      </c>
      <c r="Q2048" s="51"/>
      <c r="R2048" s="111"/>
      <c r="S2048" s="111"/>
      <c r="T2048" s="120"/>
      <c r="U2048" s="53">
        <v>0.01</v>
      </c>
      <c r="V2048" s="52"/>
      <c r="W2048" s="49"/>
      <c r="X2048" s="52" t="s">
        <v>43</v>
      </c>
      <c r="Y2048" s="49" t="s">
        <v>44</v>
      </c>
      <c r="Z2048" s="116" t="s">
        <v>20458</v>
      </c>
      <c r="AA2048" s="51"/>
      <c r="AB2048" s="54">
        <v>0</v>
      </c>
      <c r="AC2048" s="54">
        <v>0</v>
      </c>
      <c r="AD2048" s="54">
        <v>28275</v>
      </c>
      <c r="AE2048" s="54">
        <v>0</v>
      </c>
      <c r="AF2048" s="3">
        <f>SUM(Table2[[#This Row],[PE 2021 Obligations]],Table2[[#This Row],[ROW 2021 Obligations]],Table2[[#This Row],[Construction 2021 Obligations]],Table2[[#This Row],[Paving 2021 Obligations]])</f>
        <v>28275</v>
      </c>
      <c r="AG2048" s="54">
        <v>15000</v>
      </c>
      <c r="AH2048" s="54">
        <v>0</v>
      </c>
      <c r="AI2048" s="54">
        <v>28275</v>
      </c>
      <c r="AJ2048" s="54">
        <v>0</v>
      </c>
      <c r="AK2048" s="54">
        <v>43275</v>
      </c>
      <c r="AL2048" s="49" t="s">
        <v>4699</v>
      </c>
    </row>
    <row r="2049" spans="1:38" ht="30" hidden="1" x14ac:dyDescent="0.25">
      <c r="A2049" s="13">
        <v>128486</v>
      </c>
      <c r="B2049" s="15">
        <v>2</v>
      </c>
      <c r="C2049" s="43" t="s">
        <v>73</v>
      </c>
      <c r="D2049" s="44">
        <v>43475</v>
      </c>
      <c r="E2049" s="43" t="s">
        <v>2240</v>
      </c>
      <c r="F2049" s="44">
        <v>44256</v>
      </c>
      <c r="G2049" s="43" t="s">
        <v>75</v>
      </c>
      <c r="H2049" s="45" t="s">
        <v>377</v>
      </c>
      <c r="I2049" s="43" t="s">
        <v>4700</v>
      </c>
      <c r="J2049" s="43"/>
      <c r="K2049" s="43" t="s">
        <v>2698</v>
      </c>
      <c r="L2049" s="46" t="s">
        <v>37</v>
      </c>
      <c r="M2049" s="45" t="s">
        <v>4701</v>
      </c>
      <c r="N2049" s="45" t="s">
        <v>2244</v>
      </c>
      <c r="O2049" s="43" t="s">
        <v>1139</v>
      </c>
      <c r="P2049" s="45" t="s">
        <v>1140</v>
      </c>
      <c r="Q2049" s="45"/>
      <c r="R2049" s="112"/>
      <c r="S2049" s="112"/>
      <c r="T2049" s="59"/>
      <c r="U2049" s="10">
        <v>0.01</v>
      </c>
      <c r="V2049" s="46"/>
      <c r="W2049" s="43"/>
      <c r="X2049" s="46" t="s">
        <v>43</v>
      </c>
      <c r="Y2049" s="43" t="s">
        <v>44</v>
      </c>
      <c r="Z2049" s="116" t="s">
        <v>20458</v>
      </c>
      <c r="AA2049" s="45"/>
      <c r="AB2049" s="3">
        <v>0</v>
      </c>
      <c r="AC2049" s="3">
        <v>0</v>
      </c>
      <c r="AD2049" s="3">
        <v>207838</v>
      </c>
      <c r="AE2049" s="3">
        <v>0</v>
      </c>
      <c r="AF2049" s="3">
        <f>SUM(Table2[[#This Row],[PE 2021 Obligations]],Table2[[#This Row],[ROW 2021 Obligations]],Table2[[#This Row],[Construction 2021 Obligations]],Table2[[#This Row],[Paving 2021 Obligations]])</f>
        <v>207838</v>
      </c>
      <c r="AG2049" s="3">
        <v>15000</v>
      </c>
      <c r="AH2049" s="3">
        <v>0</v>
      </c>
      <c r="AI2049" s="3">
        <v>207838</v>
      </c>
      <c r="AJ2049" s="3">
        <v>0</v>
      </c>
      <c r="AK2049" s="3">
        <v>222838</v>
      </c>
      <c r="AL2049" s="43" t="s">
        <v>4702</v>
      </c>
    </row>
    <row r="2050" spans="1:38" ht="30" hidden="1" x14ac:dyDescent="0.25">
      <c r="A2050" s="47">
        <v>128492</v>
      </c>
      <c r="B2050" s="48">
        <v>1</v>
      </c>
      <c r="C2050" s="49" t="s">
        <v>73</v>
      </c>
      <c r="D2050" s="50">
        <v>43475</v>
      </c>
      <c r="E2050" s="49" t="s">
        <v>2240</v>
      </c>
      <c r="F2050" s="50">
        <v>44008</v>
      </c>
      <c r="G2050" s="49" t="s">
        <v>75</v>
      </c>
      <c r="H2050" s="51" t="s">
        <v>359</v>
      </c>
      <c r="I2050" s="49" t="s">
        <v>4703</v>
      </c>
      <c r="J2050" s="49"/>
      <c r="K2050" s="49" t="s">
        <v>4704</v>
      </c>
      <c r="L2050" s="52" t="s">
        <v>37</v>
      </c>
      <c r="M2050" s="51" t="s">
        <v>4705</v>
      </c>
      <c r="N2050" s="51" t="s">
        <v>2244</v>
      </c>
      <c r="O2050" s="49" t="s">
        <v>1139</v>
      </c>
      <c r="P2050" s="51" t="s">
        <v>1140</v>
      </c>
      <c r="Q2050" s="51"/>
      <c r="R2050" s="111"/>
      <c r="S2050" s="111"/>
      <c r="T2050" s="120"/>
      <c r="U2050" s="53">
        <v>0.01</v>
      </c>
      <c r="V2050" s="52"/>
      <c r="W2050" s="49"/>
      <c r="X2050" s="52" t="s">
        <v>43</v>
      </c>
      <c r="Y2050" s="49" t="s">
        <v>44</v>
      </c>
      <c r="Z2050" s="116" t="s">
        <v>20458</v>
      </c>
      <c r="AA2050" s="51"/>
      <c r="AB2050" s="54">
        <v>0</v>
      </c>
      <c r="AC2050" s="54">
        <v>0</v>
      </c>
      <c r="AD2050" s="54">
        <v>60575</v>
      </c>
      <c r="AE2050" s="54">
        <v>0</v>
      </c>
      <c r="AF2050" s="3">
        <f>SUM(Table2[[#This Row],[PE 2021 Obligations]],Table2[[#This Row],[ROW 2021 Obligations]],Table2[[#This Row],[Construction 2021 Obligations]],Table2[[#This Row],[Paving 2021 Obligations]])</f>
        <v>60575</v>
      </c>
      <c r="AG2050" s="54">
        <v>15000</v>
      </c>
      <c r="AH2050" s="54">
        <v>0</v>
      </c>
      <c r="AI2050" s="54">
        <v>60575</v>
      </c>
      <c r="AJ2050" s="54">
        <v>0</v>
      </c>
      <c r="AK2050" s="54">
        <v>75575</v>
      </c>
      <c r="AL2050" s="49" t="s">
        <v>4706</v>
      </c>
    </row>
    <row r="2051" spans="1:38" ht="30" hidden="1" x14ac:dyDescent="0.25">
      <c r="A2051" s="13">
        <v>128493</v>
      </c>
      <c r="B2051" s="15">
        <v>2</v>
      </c>
      <c r="C2051" s="43" t="s">
        <v>73</v>
      </c>
      <c r="D2051" s="44">
        <v>43475</v>
      </c>
      <c r="E2051" s="43" t="s">
        <v>2240</v>
      </c>
      <c r="F2051" s="44">
        <v>43979</v>
      </c>
      <c r="G2051" s="43" t="s">
        <v>514</v>
      </c>
      <c r="H2051" s="45" t="s">
        <v>380</v>
      </c>
      <c r="I2051" s="43" t="s">
        <v>4707</v>
      </c>
      <c r="J2051" s="43"/>
      <c r="K2051" s="43" t="s">
        <v>4708</v>
      </c>
      <c r="L2051" s="46" t="s">
        <v>37</v>
      </c>
      <c r="M2051" s="45" t="s">
        <v>4709</v>
      </c>
      <c r="N2051" s="45" t="s">
        <v>2244</v>
      </c>
      <c r="O2051" s="43" t="s">
        <v>1139</v>
      </c>
      <c r="P2051" s="45" t="s">
        <v>1140</v>
      </c>
      <c r="Q2051" s="45"/>
      <c r="R2051" s="112"/>
      <c r="S2051" s="112"/>
      <c r="T2051" s="59"/>
      <c r="U2051" s="10">
        <v>0.01</v>
      </c>
      <c r="V2051" s="46"/>
      <c r="W2051" s="43"/>
      <c r="X2051" s="46" t="s">
        <v>43</v>
      </c>
      <c r="Y2051" s="43" t="s">
        <v>44</v>
      </c>
      <c r="Z2051" s="111" t="s">
        <v>20458</v>
      </c>
      <c r="AA2051" s="45"/>
      <c r="AB2051" s="3">
        <v>0</v>
      </c>
      <c r="AC2051" s="3">
        <v>0</v>
      </c>
      <c r="AD2051" s="3">
        <v>38948</v>
      </c>
      <c r="AE2051" s="3">
        <v>0</v>
      </c>
      <c r="AF2051" s="3">
        <f>SUM(Table2[[#This Row],[PE 2021 Obligations]],Table2[[#This Row],[ROW 2021 Obligations]],Table2[[#This Row],[Construction 2021 Obligations]],Table2[[#This Row],[Paving 2021 Obligations]])</f>
        <v>38948</v>
      </c>
      <c r="AG2051" s="3">
        <v>15000</v>
      </c>
      <c r="AH2051" s="3">
        <v>0</v>
      </c>
      <c r="AI2051" s="3">
        <v>38948</v>
      </c>
      <c r="AJ2051" s="3">
        <v>0</v>
      </c>
      <c r="AK2051" s="3">
        <v>53948</v>
      </c>
      <c r="AL2051" s="43" t="s">
        <v>4710</v>
      </c>
    </row>
    <row r="2052" spans="1:38" ht="30" hidden="1" x14ac:dyDescent="0.25">
      <c r="A2052" s="47">
        <v>128495</v>
      </c>
      <c r="B2052" s="48">
        <v>2</v>
      </c>
      <c r="C2052" s="49" t="s">
        <v>73</v>
      </c>
      <c r="D2052" s="50">
        <v>43475</v>
      </c>
      <c r="E2052" s="49" t="s">
        <v>2240</v>
      </c>
      <c r="F2052" s="50">
        <v>43979</v>
      </c>
      <c r="G2052" s="49" t="s">
        <v>514</v>
      </c>
      <c r="H2052" s="51" t="s">
        <v>380</v>
      </c>
      <c r="I2052" s="49" t="s">
        <v>4711</v>
      </c>
      <c r="J2052" s="49"/>
      <c r="K2052" s="49" t="s">
        <v>4712</v>
      </c>
      <c r="L2052" s="52" t="s">
        <v>37</v>
      </c>
      <c r="M2052" s="51" t="s">
        <v>4713</v>
      </c>
      <c r="N2052" s="51" t="s">
        <v>2244</v>
      </c>
      <c r="O2052" s="49" t="s">
        <v>1139</v>
      </c>
      <c r="P2052" s="51" t="s">
        <v>1140</v>
      </c>
      <c r="Q2052" s="51"/>
      <c r="R2052" s="111"/>
      <c r="S2052" s="111"/>
      <c r="T2052" s="120"/>
      <c r="U2052" s="53">
        <v>0.01</v>
      </c>
      <c r="V2052" s="52"/>
      <c r="W2052" s="49"/>
      <c r="X2052" s="52" t="s">
        <v>43</v>
      </c>
      <c r="Y2052" s="49" t="s">
        <v>44</v>
      </c>
      <c r="Z2052" s="116" t="s">
        <v>20458</v>
      </c>
      <c r="AA2052" s="51"/>
      <c r="AB2052" s="54">
        <v>0</v>
      </c>
      <c r="AC2052" s="54">
        <v>0</v>
      </c>
      <c r="AD2052" s="54">
        <v>36988</v>
      </c>
      <c r="AE2052" s="54">
        <v>0</v>
      </c>
      <c r="AF2052" s="3">
        <f>SUM(Table2[[#This Row],[PE 2021 Obligations]],Table2[[#This Row],[ROW 2021 Obligations]],Table2[[#This Row],[Construction 2021 Obligations]],Table2[[#This Row],[Paving 2021 Obligations]])</f>
        <v>36988</v>
      </c>
      <c r="AG2052" s="54">
        <v>15000</v>
      </c>
      <c r="AH2052" s="54">
        <v>0</v>
      </c>
      <c r="AI2052" s="54">
        <v>36988</v>
      </c>
      <c r="AJ2052" s="54">
        <v>0</v>
      </c>
      <c r="AK2052" s="54">
        <v>51988</v>
      </c>
      <c r="AL2052" s="49" t="s">
        <v>4714</v>
      </c>
    </row>
    <row r="2053" spans="1:38" ht="30" hidden="1" x14ac:dyDescent="0.25">
      <c r="A2053" s="13">
        <v>128501</v>
      </c>
      <c r="B2053" s="15">
        <v>3</v>
      </c>
      <c r="C2053" s="43" t="s">
        <v>73</v>
      </c>
      <c r="D2053" s="44">
        <v>43476</v>
      </c>
      <c r="E2053" s="43" t="s">
        <v>2240</v>
      </c>
      <c r="F2053" s="44">
        <v>44279</v>
      </c>
      <c r="G2053" s="43" t="s">
        <v>75</v>
      </c>
      <c r="H2053" s="45" t="s">
        <v>98</v>
      </c>
      <c r="I2053" s="43" t="s">
        <v>4715</v>
      </c>
      <c r="J2053" s="43"/>
      <c r="K2053" s="43" t="s">
        <v>4716</v>
      </c>
      <c r="L2053" s="46" t="s">
        <v>37</v>
      </c>
      <c r="M2053" s="45" t="s">
        <v>4717</v>
      </c>
      <c r="N2053" s="45" t="s">
        <v>2244</v>
      </c>
      <c r="O2053" s="43" t="s">
        <v>1139</v>
      </c>
      <c r="P2053" s="45" t="s">
        <v>1140</v>
      </c>
      <c r="Q2053" s="45"/>
      <c r="R2053" s="112"/>
      <c r="S2053" s="112"/>
      <c r="T2053" s="59"/>
      <c r="U2053" s="10">
        <v>0.01</v>
      </c>
      <c r="V2053" s="46"/>
      <c r="W2053" s="43"/>
      <c r="X2053" s="46" t="s">
        <v>43</v>
      </c>
      <c r="Y2053" s="43" t="s">
        <v>78</v>
      </c>
      <c r="Z2053" s="116" t="s">
        <v>20458</v>
      </c>
      <c r="AA2053" s="45"/>
      <c r="AB2053" s="3">
        <v>0</v>
      </c>
      <c r="AC2053" s="3">
        <v>0</v>
      </c>
      <c r="AD2053" s="3">
        <v>183148</v>
      </c>
      <c r="AE2053" s="3">
        <v>0</v>
      </c>
      <c r="AF2053" s="3">
        <f>SUM(Table2[[#This Row],[PE 2021 Obligations]],Table2[[#This Row],[ROW 2021 Obligations]],Table2[[#This Row],[Construction 2021 Obligations]],Table2[[#This Row],[Paving 2021 Obligations]])</f>
        <v>183148</v>
      </c>
      <c r="AG2053" s="3">
        <v>15000</v>
      </c>
      <c r="AH2053" s="3">
        <v>0</v>
      </c>
      <c r="AI2053" s="3">
        <v>183148</v>
      </c>
      <c r="AJ2053" s="3">
        <v>0</v>
      </c>
      <c r="AK2053" s="3">
        <v>198148</v>
      </c>
      <c r="AL2053" s="43" t="s">
        <v>4718</v>
      </c>
    </row>
    <row r="2054" spans="1:38" ht="30" hidden="1" x14ac:dyDescent="0.25">
      <c r="A2054" s="47">
        <v>128502</v>
      </c>
      <c r="B2054" s="48">
        <v>3</v>
      </c>
      <c r="C2054" s="49" t="s">
        <v>73</v>
      </c>
      <c r="D2054" s="50">
        <v>43476</v>
      </c>
      <c r="E2054" s="49" t="s">
        <v>2240</v>
      </c>
      <c r="F2054" s="50">
        <v>44279</v>
      </c>
      <c r="G2054" s="49" t="s">
        <v>75</v>
      </c>
      <c r="H2054" s="51" t="s">
        <v>98</v>
      </c>
      <c r="I2054" s="49" t="s">
        <v>4719</v>
      </c>
      <c r="J2054" s="49"/>
      <c r="K2054" s="49" t="s">
        <v>4720</v>
      </c>
      <c r="L2054" s="52" t="s">
        <v>37</v>
      </c>
      <c r="M2054" s="51" t="s">
        <v>4721</v>
      </c>
      <c r="N2054" s="51" t="s">
        <v>2244</v>
      </c>
      <c r="O2054" s="49" t="s">
        <v>1139</v>
      </c>
      <c r="P2054" s="51" t="s">
        <v>1140</v>
      </c>
      <c r="Q2054" s="51"/>
      <c r="R2054" s="111"/>
      <c r="S2054" s="111"/>
      <c r="T2054" s="120"/>
      <c r="U2054" s="53">
        <v>0.01</v>
      </c>
      <c r="V2054" s="52"/>
      <c r="W2054" s="49"/>
      <c r="X2054" s="52" t="s">
        <v>43</v>
      </c>
      <c r="Y2054" s="49" t="s">
        <v>78</v>
      </c>
      <c r="Z2054" s="111" t="s">
        <v>20458</v>
      </c>
      <c r="AA2054" s="51"/>
      <c r="AB2054" s="54">
        <v>0</v>
      </c>
      <c r="AC2054" s="54">
        <v>0</v>
      </c>
      <c r="AD2054" s="54">
        <v>98277</v>
      </c>
      <c r="AE2054" s="54">
        <v>0</v>
      </c>
      <c r="AF2054" s="3">
        <f>SUM(Table2[[#This Row],[PE 2021 Obligations]],Table2[[#This Row],[ROW 2021 Obligations]],Table2[[#This Row],[Construction 2021 Obligations]],Table2[[#This Row],[Paving 2021 Obligations]])</f>
        <v>98277</v>
      </c>
      <c r="AG2054" s="54">
        <v>15000</v>
      </c>
      <c r="AH2054" s="54">
        <v>0</v>
      </c>
      <c r="AI2054" s="54">
        <v>98277</v>
      </c>
      <c r="AJ2054" s="54">
        <v>0</v>
      </c>
      <c r="AK2054" s="54">
        <v>113277</v>
      </c>
      <c r="AL2054" s="49" t="s">
        <v>4722</v>
      </c>
    </row>
    <row r="2055" spans="1:38" ht="30" hidden="1" x14ac:dyDescent="0.25">
      <c r="A2055" s="47">
        <v>128509</v>
      </c>
      <c r="B2055" s="48">
        <v>1</v>
      </c>
      <c r="C2055" s="49" t="s">
        <v>73</v>
      </c>
      <c r="D2055" s="50">
        <v>43476</v>
      </c>
      <c r="E2055" s="49" t="s">
        <v>2240</v>
      </c>
      <c r="F2055" s="50">
        <v>44010</v>
      </c>
      <c r="G2055" s="49" t="s">
        <v>74</v>
      </c>
      <c r="H2055" s="51" t="s">
        <v>386</v>
      </c>
      <c r="I2055" s="49" t="s">
        <v>4726</v>
      </c>
      <c r="J2055" s="49"/>
      <c r="K2055" s="49" t="s">
        <v>4727</v>
      </c>
      <c r="L2055" s="52" t="s">
        <v>37</v>
      </c>
      <c r="M2055" s="51" t="s">
        <v>4728</v>
      </c>
      <c r="N2055" s="51" t="s">
        <v>2244</v>
      </c>
      <c r="O2055" s="49" t="s">
        <v>1139</v>
      </c>
      <c r="P2055" s="51" t="s">
        <v>1140</v>
      </c>
      <c r="Q2055" s="51"/>
      <c r="R2055" s="111"/>
      <c r="S2055" s="111"/>
      <c r="T2055" s="120"/>
      <c r="U2055" s="53">
        <v>0.01</v>
      </c>
      <c r="V2055" s="52"/>
      <c r="W2055" s="49"/>
      <c r="X2055" s="52" t="s">
        <v>43</v>
      </c>
      <c r="Y2055" s="49" t="s">
        <v>44</v>
      </c>
      <c r="Z2055" s="111" t="s">
        <v>20458</v>
      </c>
      <c r="AA2055" s="51"/>
      <c r="AB2055" s="54">
        <v>0</v>
      </c>
      <c r="AC2055" s="54">
        <v>0</v>
      </c>
      <c r="AD2055" s="54">
        <v>14135</v>
      </c>
      <c r="AE2055" s="54">
        <v>0</v>
      </c>
      <c r="AF2055" s="3">
        <f>SUM(Table2[[#This Row],[PE 2021 Obligations]],Table2[[#This Row],[ROW 2021 Obligations]],Table2[[#This Row],[Construction 2021 Obligations]],Table2[[#This Row],[Paving 2021 Obligations]])</f>
        <v>14135</v>
      </c>
      <c r="AG2055" s="54">
        <v>15000</v>
      </c>
      <c r="AH2055" s="54">
        <v>0</v>
      </c>
      <c r="AI2055" s="54">
        <v>14135</v>
      </c>
      <c r="AJ2055" s="54">
        <v>0</v>
      </c>
      <c r="AK2055" s="54">
        <v>29135</v>
      </c>
      <c r="AL2055" s="49" t="s">
        <v>4729</v>
      </c>
    </row>
    <row r="2056" spans="1:38" ht="30" hidden="1" x14ac:dyDescent="0.25">
      <c r="A2056" s="13">
        <v>128513</v>
      </c>
      <c r="B2056" s="15">
        <v>2</v>
      </c>
      <c r="C2056" s="43" t="s">
        <v>73</v>
      </c>
      <c r="D2056" s="44">
        <v>43476</v>
      </c>
      <c r="E2056" s="43" t="s">
        <v>2240</v>
      </c>
      <c r="F2056" s="44">
        <v>43980</v>
      </c>
      <c r="G2056" s="43" t="s">
        <v>75</v>
      </c>
      <c r="H2056" s="45" t="s">
        <v>380</v>
      </c>
      <c r="I2056" s="43" t="s">
        <v>4730</v>
      </c>
      <c r="J2056" s="43"/>
      <c r="K2056" s="43" t="s">
        <v>4731</v>
      </c>
      <c r="L2056" s="46" t="s">
        <v>37</v>
      </c>
      <c r="M2056" s="45" t="s">
        <v>4732</v>
      </c>
      <c r="N2056" s="45" t="s">
        <v>2244</v>
      </c>
      <c r="O2056" s="43" t="s">
        <v>1139</v>
      </c>
      <c r="P2056" s="45" t="s">
        <v>1140</v>
      </c>
      <c r="Q2056" s="45"/>
      <c r="R2056" s="112"/>
      <c r="S2056" s="112"/>
      <c r="T2056" s="59"/>
      <c r="U2056" s="10">
        <v>0.01</v>
      </c>
      <c r="V2056" s="46"/>
      <c r="W2056" s="43"/>
      <c r="X2056" s="46" t="s">
        <v>43</v>
      </c>
      <c r="Y2056" s="43" t="s">
        <v>44</v>
      </c>
      <c r="Z2056" s="116" t="s">
        <v>20458</v>
      </c>
      <c r="AA2056" s="45"/>
      <c r="AB2056" s="3">
        <v>0</v>
      </c>
      <c r="AC2056" s="3">
        <v>0</v>
      </c>
      <c r="AD2056" s="3">
        <v>92973</v>
      </c>
      <c r="AE2056" s="3">
        <v>0</v>
      </c>
      <c r="AF2056" s="3">
        <f>SUM(Table2[[#This Row],[PE 2021 Obligations]],Table2[[#This Row],[ROW 2021 Obligations]],Table2[[#This Row],[Construction 2021 Obligations]],Table2[[#This Row],[Paving 2021 Obligations]])</f>
        <v>92973</v>
      </c>
      <c r="AG2056" s="3">
        <v>15000</v>
      </c>
      <c r="AH2056" s="3">
        <v>0</v>
      </c>
      <c r="AI2056" s="3">
        <v>92973</v>
      </c>
      <c r="AJ2056" s="3">
        <v>0</v>
      </c>
      <c r="AK2056" s="3">
        <v>107973</v>
      </c>
      <c r="AL2056" s="43" t="s">
        <v>4733</v>
      </c>
    </row>
    <row r="2057" spans="1:38" ht="30" hidden="1" x14ac:dyDescent="0.25">
      <c r="A2057" s="47">
        <v>128516</v>
      </c>
      <c r="B2057" s="48">
        <v>3</v>
      </c>
      <c r="C2057" s="49" t="s">
        <v>73</v>
      </c>
      <c r="D2057" s="50">
        <v>43476</v>
      </c>
      <c r="E2057" s="49" t="s">
        <v>2240</v>
      </c>
      <c r="F2057" s="50">
        <v>44279</v>
      </c>
      <c r="G2057" s="49" t="s">
        <v>75</v>
      </c>
      <c r="H2057" s="51" t="s">
        <v>437</v>
      </c>
      <c r="I2057" s="49" t="s">
        <v>4734</v>
      </c>
      <c r="J2057" s="49"/>
      <c r="K2057" s="49" t="s">
        <v>4735</v>
      </c>
      <c r="L2057" s="52" t="s">
        <v>37</v>
      </c>
      <c r="M2057" s="51" t="s">
        <v>4736</v>
      </c>
      <c r="N2057" s="51" t="s">
        <v>2244</v>
      </c>
      <c r="O2057" s="49" t="s">
        <v>1139</v>
      </c>
      <c r="P2057" s="51" t="s">
        <v>1140</v>
      </c>
      <c r="Q2057" s="51"/>
      <c r="R2057" s="111"/>
      <c r="S2057" s="111"/>
      <c r="T2057" s="120"/>
      <c r="U2057" s="53">
        <v>0.01</v>
      </c>
      <c r="V2057" s="52"/>
      <c r="W2057" s="49"/>
      <c r="X2057" s="52" t="s">
        <v>43</v>
      </c>
      <c r="Y2057" s="49" t="s">
        <v>78</v>
      </c>
      <c r="Z2057" s="111" t="s">
        <v>20458</v>
      </c>
      <c r="AA2057" s="51"/>
      <c r="AB2057" s="54">
        <v>80000</v>
      </c>
      <c r="AC2057" s="54">
        <v>0</v>
      </c>
      <c r="AD2057" s="54">
        <v>0</v>
      </c>
      <c r="AE2057" s="54">
        <v>0</v>
      </c>
      <c r="AF2057" s="3">
        <f>SUM(Table2[[#This Row],[PE 2021 Obligations]],Table2[[#This Row],[ROW 2021 Obligations]],Table2[[#This Row],[Construction 2021 Obligations]],Table2[[#This Row],[Paving 2021 Obligations]])</f>
        <v>80000</v>
      </c>
      <c r="AG2057" s="54">
        <v>95000</v>
      </c>
      <c r="AH2057" s="54">
        <v>0</v>
      </c>
      <c r="AI2057" s="54">
        <v>0</v>
      </c>
      <c r="AJ2057" s="54">
        <v>0</v>
      </c>
      <c r="AK2057" s="54">
        <v>95000</v>
      </c>
      <c r="AL2057" s="49" t="s">
        <v>4737</v>
      </c>
    </row>
    <row r="2058" spans="1:38" ht="30" hidden="1" x14ac:dyDescent="0.25">
      <c r="A2058" s="13">
        <v>128517</v>
      </c>
      <c r="B2058" s="15">
        <v>1</v>
      </c>
      <c r="C2058" s="43" t="s">
        <v>73</v>
      </c>
      <c r="D2058" s="44">
        <v>43476</v>
      </c>
      <c r="E2058" s="43" t="s">
        <v>2240</v>
      </c>
      <c r="F2058" s="44">
        <v>44258</v>
      </c>
      <c r="G2058" s="43" t="s">
        <v>75</v>
      </c>
      <c r="H2058" s="45" t="s">
        <v>394</v>
      </c>
      <c r="I2058" s="43" t="s">
        <v>4738</v>
      </c>
      <c r="J2058" s="43"/>
      <c r="K2058" s="43" t="s">
        <v>4739</v>
      </c>
      <c r="L2058" s="46" t="s">
        <v>37</v>
      </c>
      <c r="M2058" s="45" t="s">
        <v>4740</v>
      </c>
      <c r="N2058" s="45" t="s">
        <v>2244</v>
      </c>
      <c r="O2058" s="43" t="s">
        <v>1139</v>
      </c>
      <c r="P2058" s="45" t="s">
        <v>1140</v>
      </c>
      <c r="Q2058" s="45"/>
      <c r="R2058" s="112"/>
      <c r="S2058" s="112"/>
      <c r="T2058" s="59"/>
      <c r="U2058" s="10">
        <v>0.01</v>
      </c>
      <c r="V2058" s="46"/>
      <c r="W2058" s="43"/>
      <c r="X2058" s="46" t="s">
        <v>43</v>
      </c>
      <c r="Y2058" s="43" t="s">
        <v>44</v>
      </c>
      <c r="Z2058" s="111" t="s">
        <v>20458</v>
      </c>
      <c r="AA2058" s="45"/>
      <c r="AB2058" s="3">
        <v>0</v>
      </c>
      <c r="AC2058" s="3">
        <v>0</v>
      </c>
      <c r="AD2058" s="3">
        <v>44139</v>
      </c>
      <c r="AE2058" s="3">
        <v>0</v>
      </c>
      <c r="AF2058" s="3">
        <f>SUM(Table2[[#This Row],[PE 2021 Obligations]],Table2[[#This Row],[ROW 2021 Obligations]],Table2[[#This Row],[Construction 2021 Obligations]],Table2[[#This Row],[Paving 2021 Obligations]])</f>
        <v>44139</v>
      </c>
      <c r="AG2058" s="3">
        <v>15000</v>
      </c>
      <c r="AH2058" s="3">
        <v>0</v>
      </c>
      <c r="AI2058" s="3">
        <v>44139</v>
      </c>
      <c r="AJ2058" s="3">
        <v>0</v>
      </c>
      <c r="AK2058" s="3">
        <v>59139</v>
      </c>
      <c r="AL2058" s="43" t="s">
        <v>4741</v>
      </c>
    </row>
    <row r="2059" spans="1:38" ht="105" hidden="1" x14ac:dyDescent="0.25">
      <c r="A2059" s="47">
        <v>128523</v>
      </c>
      <c r="B2059" s="48">
        <v>4</v>
      </c>
      <c r="C2059" s="49" t="s">
        <v>73</v>
      </c>
      <c r="D2059" s="50">
        <v>43479</v>
      </c>
      <c r="E2059" s="49" t="s">
        <v>1409</v>
      </c>
      <c r="F2059" s="50">
        <v>44215</v>
      </c>
      <c r="G2059" s="49" t="s">
        <v>75</v>
      </c>
      <c r="H2059" s="51" t="s">
        <v>221</v>
      </c>
      <c r="I2059" s="49"/>
      <c r="J2059" s="49"/>
      <c r="K2059" s="49"/>
      <c r="L2059" s="52"/>
      <c r="M2059" s="51" t="s">
        <v>4742</v>
      </c>
      <c r="N2059" s="51" t="s">
        <v>4743</v>
      </c>
      <c r="O2059" s="49" t="s">
        <v>60</v>
      </c>
      <c r="P2059" s="51" t="s">
        <v>768</v>
      </c>
      <c r="Q2059" s="51"/>
      <c r="R2059" s="111"/>
      <c r="S2059" s="111"/>
      <c r="T2059" s="120"/>
      <c r="U2059" s="53">
        <v>0.21</v>
      </c>
      <c r="V2059" s="52"/>
      <c r="W2059" s="49"/>
      <c r="X2059" s="52" t="s">
        <v>43</v>
      </c>
      <c r="Y2059" s="49" t="s">
        <v>1150</v>
      </c>
      <c r="Z2059" s="116" t="s">
        <v>20458</v>
      </c>
      <c r="AA2059" s="51"/>
      <c r="AB2059" s="54">
        <v>55000</v>
      </c>
      <c r="AC2059" s="54">
        <v>0</v>
      </c>
      <c r="AD2059" s="54">
        <v>0</v>
      </c>
      <c r="AE2059" s="54">
        <v>0</v>
      </c>
      <c r="AF2059" s="3">
        <f>SUM(Table2[[#This Row],[PE 2021 Obligations]],Table2[[#This Row],[ROW 2021 Obligations]],Table2[[#This Row],[Construction 2021 Obligations]],Table2[[#This Row],[Paving 2021 Obligations]])</f>
        <v>55000</v>
      </c>
      <c r="AG2059" s="54">
        <v>100000</v>
      </c>
      <c r="AH2059" s="54">
        <v>0</v>
      </c>
      <c r="AI2059" s="54">
        <v>0</v>
      </c>
      <c r="AJ2059" s="54">
        <v>0</v>
      </c>
      <c r="AK2059" s="54">
        <v>100000</v>
      </c>
      <c r="AL2059" s="49" t="s">
        <v>4744</v>
      </c>
    </row>
    <row r="2060" spans="1:38" ht="30" hidden="1" x14ac:dyDescent="0.25">
      <c r="A2060" s="13">
        <v>128524</v>
      </c>
      <c r="B2060" s="15">
        <v>2</v>
      </c>
      <c r="C2060" s="43" t="s">
        <v>73</v>
      </c>
      <c r="D2060" s="44">
        <v>43479</v>
      </c>
      <c r="E2060" s="43" t="s">
        <v>2518</v>
      </c>
      <c r="F2060" s="44">
        <v>44320</v>
      </c>
      <c r="G2060" s="43" t="s">
        <v>108</v>
      </c>
      <c r="H2060" s="45" t="s">
        <v>286</v>
      </c>
      <c r="I2060" s="43" t="s">
        <v>1949</v>
      </c>
      <c r="J2060" s="43" t="s">
        <v>116</v>
      </c>
      <c r="K2060" s="43"/>
      <c r="L2060" s="46" t="s">
        <v>116</v>
      </c>
      <c r="M2060" s="45" t="s">
        <v>4745</v>
      </c>
      <c r="N2060" s="45" t="s">
        <v>4746</v>
      </c>
      <c r="O2060" s="43" t="s">
        <v>632</v>
      </c>
      <c r="P2060" s="45" t="s">
        <v>453</v>
      </c>
      <c r="Q2060" s="45"/>
      <c r="R2060" s="112"/>
      <c r="S2060" s="112"/>
      <c r="T2060" s="59"/>
      <c r="U2060" s="10">
        <v>0.55000000000000004</v>
      </c>
      <c r="V2060" s="44">
        <v>44365</v>
      </c>
      <c r="W2060" s="43"/>
      <c r="X2060" s="46" t="s">
        <v>43</v>
      </c>
      <c r="Y2060" s="43" t="s">
        <v>140</v>
      </c>
      <c r="Z2060" s="112" t="s">
        <v>20460</v>
      </c>
      <c r="AA2060" s="45"/>
      <c r="AB2060" s="3">
        <v>17500</v>
      </c>
      <c r="AC2060" s="3">
        <v>0</v>
      </c>
      <c r="AD2060" s="3">
        <v>34931</v>
      </c>
      <c r="AE2060" s="3">
        <v>0</v>
      </c>
      <c r="AF2060" s="3">
        <f>SUM(Table2[[#This Row],[PE 2021 Obligations]],Table2[[#This Row],[ROW 2021 Obligations]],Table2[[#This Row],[Construction 2021 Obligations]],Table2[[#This Row],[Paving 2021 Obligations]])</f>
        <v>52431</v>
      </c>
      <c r="AG2060" s="3">
        <v>57500</v>
      </c>
      <c r="AH2060" s="3">
        <v>0</v>
      </c>
      <c r="AI2060" s="3">
        <v>34931</v>
      </c>
      <c r="AJ2060" s="3">
        <v>0</v>
      </c>
      <c r="AK2060" s="3">
        <v>92431</v>
      </c>
      <c r="AL2060" s="43" t="s">
        <v>4747</v>
      </c>
    </row>
    <row r="2061" spans="1:38" ht="30" hidden="1" x14ac:dyDescent="0.25">
      <c r="A2061" s="47">
        <v>128535</v>
      </c>
      <c r="B2061" s="48">
        <v>1</v>
      </c>
      <c r="C2061" s="49" t="s">
        <v>73</v>
      </c>
      <c r="D2061" s="50">
        <v>43481</v>
      </c>
      <c r="E2061" s="49" t="s">
        <v>109</v>
      </c>
      <c r="F2061" s="50">
        <v>44223</v>
      </c>
      <c r="G2061" s="49" t="s">
        <v>74</v>
      </c>
      <c r="H2061" s="51" t="s">
        <v>215</v>
      </c>
      <c r="I2061" s="49" t="s">
        <v>163</v>
      </c>
      <c r="J2061" s="49" t="s">
        <v>148</v>
      </c>
      <c r="K2061" s="49"/>
      <c r="L2061" s="52" t="s">
        <v>149</v>
      </c>
      <c r="M2061" s="51" t="s">
        <v>4748</v>
      </c>
      <c r="N2061" s="51" t="s">
        <v>100</v>
      </c>
      <c r="O2061" s="49" t="s">
        <v>119</v>
      </c>
      <c r="P2061" s="51" t="s">
        <v>100</v>
      </c>
      <c r="Q2061" s="51"/>
      <c r="R2061" s="111"/>
      <c r="S2061" s="111"/>
      <c r="T2061" s="120"/>
      <c r="U2061" s="53">
        <v>0.33</v>
      </c>
      <c r="V2061" s="50">
        <v>44694</v>
      </c>
      <c r="W2061" s="49"/>
      <c r="X2061" s="52" t="s">
        <v>43</v>
      </c>
      <c r="Y2061" s="49" t="s">
        <v>454</v>
      </c>
      <c r="Z2061" s="127" t="s">
        <v>20457</v>
      </c>
      <c r="AA2061" s="51"/>
      <c r="AB2061" s="54">
        <v>200000</v>
      </c>
      <c r="AC2061" s="54">
        <v>0</v>
      </c>
      <c r="AD2061" s="54">
        <v>0</v>
      </c>
      <c r="AE2061" s="54">
        <v>0</v>
      </c>
      <c r="AF2061" s="3">
        <f>SUM(Table2[[#This Row],[PE 2021 Obligations]],Table2[[#This Row],[ROW 2021 Obligations]],Table2[[#This Row],[Construction 2021 Obligations]],Table2[[#This Row],[Paving 2021 Obligations]])</f>
        <v>200000</v>
      </c>
      <c r="AG2061" s="54">
        <v>200000</v>
      </c>
      <c r="AH2061" s="54">
        <v>0</v>
      </c>
      <c r="AI2061" s="54">
        <v>0</v>
      </c>
      <c r="AJ2061" s="54">
        <v>0</v>
      </c>
      <c r="AK2061" s="54">
        <v>200000</v>
      </c>
      <c r="AL2061" s="49"/>
    </row>
    <row r="2062" spans="1:38" hidden="1" x14ac:dyDescent="0.25">
      <c r="A2062" s="13">
        <v>128557</v>
      </c>
      <c r="B2062" s="15">
        <v>2</v>
      </c>
      <c r="C2062" s="43" t="s">
        <v>73</v>
      </c>
      <c r="D2062" s="44">
        <v>43489</v>
      </c>
      <c r="E2062" s="43" t="s">
        <v>342</v>
      </c>
      <c r="F2062" s="44">
        <v>44365</v>
      </c>
      <c r="G2062" s="43" t="s">
        <v>543</v>
      </c>
      <c r="H2062" s="45" t="s">
        <v>162</v>
      </c>
      <c r="I2062" s="43" t="s">
        <v>464</v>
      </c>
      <c r="J2062" s="43" t="s">
        <v>116</v>
      </c>
      <c r="K2062" s="43"/>
      <c r="L2062" s="46" t="s">
        <v>116</v>
      </c>
      <c r="M2062" s="45" t="s">
        <v>4749</v>
      </c>
      <c r="N2062" s="45" t="s">
        <v>3571</v>
      </c>
      <c r="O2062" s="43" t="s">
        <v>632</v>
      </c>
      <c r="P2062" s="45" t="s">
        <v>1723</v>
      </c>
      <c r="Q2062" s="45"/>
      <c r="R2062" s="112"/>
      <c r="S2062" s="112"/>
      <c r="T2062" s="59"/>
      <c r="U2062" s="10">
        <v>1.38</v>
      </c>
      <c r="V2062" s="44">
        <v>44603</v>
      </c>
      <c r="W2062" s="43"/>
      <c r="X2062" s="46" t="s">
        <v>43</v>
      </c>
      <c r="Y2062" s="43" t="s">
        <v>78</v>
      </c>
      <c r="Z2062" s="127" t="s">
        <v>20461</v>
      </c>
      <c r="AA2062" s="45"/>
      <c r="AB2062" s="3">
        <v>5000</v>
      </c>
      <c r="AC2062" s="3">
        <v>0</v>
      </c>
      <c r="AD2062" s="3">
        <v>0</v>
      </c>
      <c r="AE2062" s="3">
        <v>0</v>
      </c>
      <c r="AF2062" s="3">
        <f>SUM(Table2[[#This Row],[PE 2021 Obligations]],Table2[[#This Row],[ROW 2021 Obligations]],Table2[[#This Row],[Construction 2021 Obligations]],Table2[[#This Row],[Paving 2021 Obligations]])</f>
        <v>5000</v>
      </c>
      <c r="AG2062" s="3">
        <v>45000</v>
      </c>
      <c r="AH2062" s="3">
        <v>0</v>
      </c>
      <c r="AI2062" s="3">
        <v>0</v>
      </c>
      <c r="AJ2062" s="3">
        <v>0</v>
      </c>
      <c r="AK2062" s="3">
        <v>45000</v>
      </c>
      <c r="AL2062" s="43" t="s">
        <v>4750</v>
      </c>
    </row>
    <row r="2063" spans="1:38" ht="45" hidden="1" x14ac:dyDescent="0.25">
      <c r="A2063" s="47">
        <v>128558</v>
      </c>
      <c r="B2063" s="48">
        <v>2</v>
      </c>
      <c r="C2063" s="49" t="s">
        <v>73</v>
      </c>
      <c r="D2063" s="50">
        <v>43489</v>
      </c>
      <c r="E2063" s="49" t="s">
        <v>56</v>
      </c>
      <c r="F2063" s="50">
        <v>44215</v>
      </c>
      <c r="G2063" s="49" t="s">
        <v>75</v>
      </c>
      <c r="H2063" s="51" t="s">
        <v>371</v>
      </c>
      <c r="I2063" s="49"/>
      <c r="J2063" s="49"/>
      <c r="K2063" s="49"/>
      <c r="L2063" s="52"/>
      <c r="M2063" s="51" t="s">
        <v>4751</v>
      </c>
      <c r="N2063" s="51" t="s">
        <v>4752</v>
      </c>
      <c r="O2063" s="49" t="s">
        <v>60</v>
      </c>
      <c r="P2063" s="51" t="s">
        <v>67</v>
      </c>
      <c r="Q2063" s="51"/>
      <c r="R2063" s="111"/>
      <c r="S2063" s="111"/>
      <c r="T2063" s="120"/>
      <c r="U2063" s="55" t="s">
        <v>32</v>
      </c>
      <c r="V2063" s="52"/>
      <c r="W2063" s="49"/>
      <c r="X2063" s="52" t="s">
        <v>43</v>
      </c>
      <c r="Y2063" s="49" t="s">
        <v>78</v>
      </c>
      <c r="Z2063" s="116" t="s">
        <v>20458</v>
      </c>
      <c r="AA2063" s="51"/>
      <c r="AB2063" s="54">
        <v>20000</v>
      </c>
      <c r="AC2063" s="54">
        <v>0</v>
      </c>
      <c r="AD2063" s="54">
        <v>0</v>
      </c>
      <c r="AE2063" s="54">
        <v>0</v>
      </c>
      <c r="AF2063" s="3">
        <f>SUM(Table2[[#This Row],[PE 2021 Obligations]],Table2[[#This Row],[ROW 2021 Obligations]],Table2[[#This Row],[Construction 2021 Obligations]],Table2[[#This Row],[Paving 2021 Obligations]])</f>
        <v>20000</v>
      </c>
      <c r="AG2063" s="54">
        <v>99078.51</v>
      </c>
      <c r="AH2063" s="54">
        <v>0</v>
      </c>
      <c r="AI2063" s="54">
        <v>0</v>
      </c>
      <c r="AJ2063" s="54">
        <v>0</v>
      </c>
      <c r="AK2063" s="54">
        <v>99078.51</v>
      </c>
      <c r="AL2063" s="49" t="s">
        <v>4753</v>
      </c>
    </row>
    <row r="2064" spans="1:38" ht="30" hidden="1" x14ac:dyDescent="0.25">
      <c r="A2064" s="47">
        <v>128561</v>
      </c>
      <c r="B2064" s="48">
        <v>3</v>
      </c>
      <c r="C2064" s="49" t="s">
        <v>73</v>
      </c>
      <c r="D2064" s="50">
        <v>43490</v>
      </c>
      <c r="E2064" s="49" t="s">
        <v>2240</v>
      </c>
      <c r="F2064" s="50">
        <v>44280</v>
      </c>
      <c r="G2064" s="49" t="s">
        <v>832</v>
      </c>
      <c r="H2064" s="51" t="s">
        <v>200</v>
      </c>
      <c r="I2064" s="49" t="s">
        <v>605</v>
      </c>
      <c r="J2064" s="49" t="s">
        <v>116</v>
      </c>
      <c r="K2064" s="49"/>
      <c r="L2064" s="52" t="s">
        <v>116</v>
      </c>
      <c r="M2064" s="51" t="s">
        <v>4756</v>
      </c>
      <c r="N2064" s="51" t="s">
        <v>2244</v>
      </c>
      <c r="O2064" s="49" t="s">
        <v>1139</v>
      </c>
      <c r="P2064" s="51" t="s">
        <v>1140</v>
      </c>
      <c r="Q2064" s="51"/>
      <c r="R2064" s="111"/>
      <c r="S2064" s="111"/>
      <c r="T2064" s="120"/>
      <c r="U2064" s="53">
        <v>0.01</v>
      </c>
      <c r="V2064" s="52"/>
      <c r="W2064" s="49"/>
      <c r="X2064" s="52" t="s">
        <v>43</v>
      </c>
      <c r="Y2064" s="49" t="s">
        <v>140</v>
      </c>
      <c r="Z2064" s="127" t="s">
        <v>20460</v>
      </c>
      <c r="AA2064" s="51"/>
      <c r="AB2064" s="54">
        <v>0</v>
      </c>
      <c r="AC2064" s="54">
        <v>0</v>
      </c>
      <c r="AD2064" s="54">
        <v>182900</v>
      </c>
      <c r="AE2064" s="54">
        <v>0</v>
      </c>
      <c r="AF2064" s="3">
        <f>SUM(Table2[[#This Row],[PE 2021 Obligations]],Table2[[#This Row],[ROW 2021 Obligations]],Table2[[#This Row],[Construction 2021 Obligations]],Table2[[#This Row],[Paving 2021 Obligations]])</f>
        <v>182900</v>
      </c>
      <c r="AG2064" s="54">
        <v>15000</v>
      </c>
      <c r="AH2064" s="54">
        <v>0</v>
      </c>
      <c r="AI2064" s="54">
        <v>182900</v>
      </c>
      <c r="AJ2064" s="54">
        <v>0</v>
      </c>
      <c r="AK2064" s="54">
        <v>197900</v>
      </c>
      <c r="AL2064" s="49" t="s">
        <v>4757</v>
      </c>
    </row>
    <row r="2065" spans="1:38" ht="30" hidden="1" x14ac:dyDescent="0.25">
      <c r="A2065" s="13">
        <v>128562</v>
      </c>
      <c r="B2065" s="15">
        <v>3</v>
      </c>
      <c r="C2065" s="43" t="s">
        <v>73</v>
      </c>
      <c r="D2065" s="44">
        <v>43490</v>
      </c>
      <c r="E2065" s="43" t="s">
        <v>2240</v>
      </c>
      <c r="F2065" s="44">
        <v>44036</v>
      </c>
      <c r="G2065" s="43" t="s">
        <v>832</v>
      </c>
      <c r="H2065" s="45" t="s">
        <v>57</v>
      </c>
      <c r="I2065" s="43" t="s">
        <v>4758</v>
      </c>
      <c r="J2065" s="43"/>
      <c r="K2065" s="43" t="s">
        <v>4759</v>
      </c>
      <c r="L2065" s="46" t="s">
        <v>37</v>
      </c>
      <c r="M2065" s="45" t="s">
        <v>4760</v>
      </c>
      <c r="N2065" s="45" t="s">
        <v>2244</v>
      </c>
      <c r="O2065" s="43" t="s">
        <v>1139</v>
      </c>
      <c r="P2065" s="45" t="s">
        <v>1140</v>
      </c>
      <c r="Q2065" s="45"/>
      <c r="R2065" s="112"/>
      <c r="S2065" s="112"/>
      <c r="T2065" s="59"/>
      <c r="U2065" s="10">
        <v>0.01</v>
      </c>
      <c r="V2065" s="46"/>
      <c r="W2065" s="43"/>
      <c r="X2065" s="46" t="s">
        <v>43</v>
      </c>
      <c r="Y2065" s="43" t="s">
        <v>44</v>
      </c>
      <c r="Z2065" s="116" t="s">
        <v>20458</v>
      </c>
      <c r="AA2065" s="45"/>
      <c r="AB2065" s="3">
        <v>0</v>
      </c>
      <c r="AC2065" s="3">
        <v>0</v>
      </c>
      <c r="AD2065" s="3">
        <v>35711</v>
      </c>
      <c r="AE2065" s="3">
        <v>0</v>
      </c>
      <c r="AF2065" s="3">
        <f>SUM(Table2[[#This Row],[PE 2021 Obligations]],Table2[[#This Row],[ROW 2021 Obligations]],Table2[[#This Row],[Construction 2021 Obligations]],Table2[[#This Row],[Paving 2021 Obligations]])</f>
        <v>35711</v>
      </c>
      <c r="AG2065" s="3">
        <v>15000</v>
      </c>
      <c r="AH2065" s="3">
        <v>0</v>
      </c>
      <c r="AI2065" s="3">
        <v>35711</v>
      </c>
      <c r="AJ2065" s="3">
        <v>0</v>
      </c>
      <c r="AK2065" s="3">
        <v>50711</v>
      </c>
      <c r="AL2065" s="43" t="s">
        <v>4761</v>
      </c>
    </row>
    <row r="2066" spans="1:38" ht="30" hidden="1" x14ac:dyDescent="0.25">
      <c r="A2066" s="47">
        <v>128563</v>
      </c>
      <c r="B2066" s="48">
        <v>3</v>
      </c>
      <c r="C2066" s="49" t="s">
        <v>73</v>
      </c>
      <c r="D2066" s="50">
        <v>43490</v>
      </c>
      <c r="E2066" s="49" t="s">
        <v>2240</v>
      </c>
      <c r="F2066" s="50">
        <v>44169</v>
      </c>
      <c r="G2066" s="49" t="s">
        <v>832</v>
      </c>
      <c r="H2066" s="51" t="s">
        <v>57</v>
      </c>
      <c r="I2066" s="49" t="s">
        <v>4762</v>
      </c>
      <c r="J2066" s="49"/>
      <c r="K2066" s="49" t="s">
        <v>4763</v>
      </c>
      <c r="L2066" s="52" t="s">
        <v>37</v>
      </c>
      <c r="M2066" s="51" t="s">
        <v>4764</v>
      </c>
      <c r="N2066" s="51" t="s">
        <v>2244</v>
      </c>
      <c r="O2066" s="49" t="s">
        <v>1139</v>
      </c>
      <c r="P2066" s="51" t="s">
        <v>1140</v>
      </c>
      <c r="Q2066" s="51"/>
      <c r="R2066" s="111"/>
      <c r="S2066" s="111"/>
      <c r="T2066" s="120"/>
      <c r="U2066" s="53">
        <v>0.01</v>
      </c>
      <c r="V2066" s="52"/>
      <c r="W2066" s="49"/>
      <c r="X2066" s="52" t="s">
        <v>43</v>
      </c>
      <c r="Y2066" s="49" t="s">
        <v>44</v>
      </c>
      <c r="Z2066" s="116" t="s">
        <v>20458</v>
      </c>
      <c r="AA2066" s="51"/>
      <c r="AB2066" s="54">
        <v>0</v>
      </c>
      <c r="AC2066" s="54">
        <v>0</v>
      </c>
      <c r="AD2066" s="54">
        <v>296070</v>
      </c>
      <c r="AE2066" s="54">
        <v>0</v>
      </c>
      <c r="AF2066" s="3">
        <f>SUM(Table2[[#This Row],[PE 2021 Obligations]],Table2[[#This Row],[ROW 2021 Obligations]],Table2[[#This Row],[Construction 2021 Obligations]],Table2[[#This Row],[Paving 2021 Obligations]])</f>
        <v>296070</v>
      </c>
      <c r="AG2066" s="54">
        <v>15000</v>
      </c>
      <c r="AH2066" s="54">
        <v>0</v>
      </c>
      <c r="AI2066" s="54">
        <v>296070</v>
      </c>
      <c r="AJ2066" s="54">
        <v>0</v>
      </c>
      <c r="AK2066" s="54">
        <v>311070</v>
      </c>
      <c r="AL2066" s="49" t="s">
        <v>4765</v>
      </c>
    </row>
    <row r="2067" spans="1:38" ht="30" hidden="1" x14ac:dyDescent="0.25">
      <c r="A2067" s="13">
        <v>128564</v>
      </c>
      <c r="B2067" s="15">
        <v>3</v>
      </c>
      <c r="C2067" s="43" t="s">
        <v>73</v>
      </c>
      <c r="D2067" s="44">
        <v>43490</v>
      </c>
      <c r="E2067" s="43" t="s">
        <v>2240</v>
      </c>
      <c r="F2067" s="44">
        <v>44036</v>
      </c>
      <c r="G2067" s="43" t="s">
        <v>832</v>
      </c>
      <c r="H2067" s="45" t="s">
        <v>57</v>
      </c>
      <c r="I2067" s="43" t="s">
        <v>4766</v>
      </c>
      <c r="J2067" s="43"/>
      <c r="K2067" s="43" t="s">
        <v>4767</v>
      </c>
      <c r="L2067" s="46" t="s">
        <v>37</v>
      </c>
      <c r="M2067" s="45" t="s">
        <v>4768</v>
      </c>
      <c r="N2067" s="45" t="s">
        <v>2244</v>
      </c>
      <c r="O2067" s="43" t="s">
        <v>1139</v>
      </c>
      <c r="P2067" s="45" t="s">
        <v>1140</v>
      </c>
      <c r="Q2067" s="45"/>
      <c r="R2067" s="112"/>
      <c r="S2067" s="112"/>
      <c r="T2067" s="59"/>
      <c r="U2067" s="10">
        <v>0.01</v>
      </c>
      <c r="V2067" s="46"/>
      <c r="W2067" s="43"/>
      <c r="X2067" s="46" t="s">
        <v>43</v>
      </c>
      <c r="Y2067" s="43" t="s">
        <v>44</v>
      </c>
      <c r="Z2067" s="116" t="s">
        <v>20458</v>
      </c>
      <c r="AA2067" s="45"/>
      <c r="AB2067" s="3">
        <v>0</v>
      </c>
      <c r="AC2067" s="3">
        <v>0</v>
      </c>
      <c r="AD2067" s="3">
        <v>52577</v>
      </c>
      <c r="AE2067" s="3">
        <v>0</v>
      </c>
      <c r="AF2067" s="3">
        <f>SUM(Table2[[#This Row],[PE 2021 Obligations]],Table2[[#This Row],[ROW 2021 Obligations]],Table2[[#This Row],[Construction 2021 Obligations]],Table2[[#This Row],[Paving 2021 Obligations]])</f>
        <v>52577</v>
      </c>
      <c r="AG2067" s="3">
        <v>15000</v>
      </c>
      <c r="AH2067" s="3">
        <v>0</v>
      </c>
      <c r="AI2067" s="3">
        <v>52577</v>
      </c>
      <c r="AJ2067" s="3">
        <v>0</v>
      </c>
      <c r="AK2067" s="3">
        <v>67577</v>
      </c>
      <c r="AL2067" s="43" t="s">
        <v>4769</v>
      </c>
    </row>
    <row r="2068" spans="1:38" ht="30" hidden="1" x14ac:dyDescent="0.25">
      <c r="A2068" s="47">
        <v>128568</v>
      </c>
      <c r="B2068" s="48">
        <v>3</v>
      </c>
      <c r="C2068" s="49" t="s">
        <v>73</v>
      </c>
      <c r="D2068" s="50">
        <v>43490</v>
      </c>
      <c r="E2068" s="49" t="s">
        <v>2240</v>
      </c>
      <c r="F2068" s="50">
        <v>43986</v>
      </c>
      <c r="G2068" s="49" t="s">
        <v>832</v>
      </c>
      <c r="H2068" s="51" t="s">
        <v>405</v>
      </c>
      <c r="I2068" s="49" t="s">
        <v>4770</v>
      </c>
      <c r="J2068" s="49"/>
      <c r="K2068" s="49" t="s">
        <v>4771</v>
      </c>
      <c r="L2068" s="52" t="s">
        <v>37</v>
      </c>
      <c r="M2068" s="51" t="s">
        <v>4772</v>
      </c>
      <c r="N2068" s="51" t="s">
        <v>2244</v>
      </c>
      <c r="O2068" s="49" t="s">
        <v>1139</v>
      </c>
      <c r="P2068" s="51" t="s">
        <v>1140</v>
      </c>
      <c r="Q2068" s="51"/>
      <c r="R2068" s="111"/>
      <c r="S2068" s="111"/>
      <c r="T2068" s="120"/>
      <c r="U2068" s="53">
        <v>0.01</v>
      </c>
      <c r="V2068" s="52"/>
      <c r="W2068" s="49"/>
      <c r="X2068" s="52" t="s">
        <v>43</v>
      </c>
      <c r="Y2068" s="49" t="s">
        <v>44</v>
      </c>
      <c r="Z2068" s="116" t="s">
        <v>20458</v>
      </c>
      <c r="AA2068" s="51"/>
      <c r="AB2068" s="54">
        <v>0</v>
      </c>
      <c r="AC2068" s="54">
        <v>0</v>
      </c>
      <c r="AD2068" s="54">
        <v>119475</v>
      </c>
      <c r="AE2068" s="54">
        <v>0</v>
      </c>
      <c r="AF2068" s="3">
        <f>SUM(Table2[[#This Row],[PE 2021 Obligations]],Table2[[#This Row],[ROW 2021 Obligations]],Table2[[#This Row],[Construction 2021 Obligations]],Table2[[#This Row],[Paving 2021 Obligations]])</f>
        <v>119475</v>
      </c>
      <c r="AG2068" s="54">
        <v>15000</v>
      </c>
      <c r="AH2068" s="54">
        <v>0</v>
      </c>
      <c r="AI2068" s="54">
        <v>119475</v>
      </c>
      <c r="AJ2068" s="54">
        <v>0</v>
      </c>
      <c r="AK2068" s="54">
        <v>134475</v>
      </c>
      <c r="AL2068" s="49" t="s">
        <v>4773</v>
      </c>
    </row>
    <row r="2069" spans="1:38" ht="30" hidden="1" x14ac:dyDescent="0.25">
      <c r="A2069" s="13">
        <v>128569</v>
      </c>
      <c r="B2069" s="15">
        <v>3</v>
      </c>
      <c r="C2069" s="43" t="s">
        <v>73</v>
      </c>
      <c r="D2069" s="44">
        <v>43490</v>
      </c>
      <c r="E2069" s="43" t="s">
        <v>2240</v>
      </c>
      <c r="F2069" s="44">
        <v>43991</v>
      </c>
      <c r="G2069" s="43" t="s">
        <v>832</v>
      </c>
      <c r="H2069" s="45" t="s">
        <v>405</v>
      </c>
      <c r="I2069" s="43" t="s">
        <v>4774</v>
      </c>
      <c r="J2069" s="43"/>
      <c r="K2069" s="43" t="s">
        <v>4775</v>
      </c>
      <c r="L2069" s="46" t="s">
        <v>37</v>
      </c>
      <c r="M2069" s="45" t="s">
        <v>4776</v>
      </c>
      <c r="N2069" s="45" t="s">
        <v>2244</v>
      </c>
      <c r="O2069" s="43" t="s">
        <v>1139</v>
      </c>
      <c r="P2069" s="45" t="s">
        <v>1140</v>
      </c>
      <c r="Q2069" s="45"/>
      <c r="R2069" s="112"/>
      <c r="S2069" s="112"/>
      <c r="T2069" s="59"/>
      <c r="U2069" s="10">
        <v>0.01</v>
      </c>
      <c r="V2069" s="46"/>
      <c r="W2069" s="43"/>
      <c r="X2069" s="46" t="s">
        <v>43</v>
      </c>
      <c r="Y2069" s="43" t="s">
        <v>44</v>
      </c>
      <c r="Z2069" s="116" t="s">
        <v>20458</v>
      </c>
      <c r="AA2069" s="45"/>
      <c r="AB2069" s="3">
        <v>0</v>
      </c>
      <c r="AC2069" s="3">
        <v>0</v>
      </c>
      <c r="AD2069" s="3">
        <v>83736</v>
      </c>
      <c r="AE2069" s="3">
        <v>0</v>
      </c>
      <c r="AF2069" s="3">
        <f>SUM(Table2[[#This Row],[PE 2021 Obligations]],Table2[[#This Row],[ROW 2021 Obligations]],Table2[[#This Row],[Construction 2021 Obligations]],Table2[[#This Row],[Paving 2021 Obligations]])</f>
        <v>83736</v>
      </c>
      <c r="AG2069" s="3">
        <v>15000</v>
      </c>
      <c r="AH2069" s="3">
        <v>0</v>
      </c>
      <c r="AI2069" s="3">
        <v>83736</v>
      </c>
      <c r="AJ2069" s="3">
        <v>0</v>
      </c>
      <c r="AK2069" s="3">
        <v>98736</v>
      </c>
      <c r="AL2069" s="43" t="s">
        <v>4777</v>
      </c>
    </row>
    <row r="2070" spans="1:38" ht="30" hidden="1" x14ac:dyDescent="0.25">
      <c r="A2070" s="47">
        <v>128570</v>
      </c>
      <c r="B2070" s="48">
        <v>3</v>
      </c>
      <c r="C2070" s="49" t="s">
        <v>474</v>
      </c>
      <c r="D2070" s="50">
        <v>43490</v>
      </c>
      <c r="E2070" s="49" t="s">
        <v>342</v>
      </c>
      <c r="F2070" s="50">
        <v>44279</v>
      </c>
      <c r="G2070" s="49" t="s">
        <v>832</v>
      </c>
      <c r="H2070" s="51" t="s">
        <v>200</v>
      </c>
      <c r="I2070" s="49" t="s">
        <v>2719</v>
      </c>
      <c r="J2070" s="49" t="s">
        <v>116</v>
      </c>
      <c r="K2070" s="49"/>
      <c r="L2070" s="52" t="s">
        <v>116</v>
      </c>
      <c r="M2070" s="51" t="s">
        <v>4778</v>
      </c>
      <c r="N2070" s="51" t="s">
        <v>4779</v>
      </c>
      <c r="O2070" s="49" t="s">
        <v>632</v>
      </c>
      <c r="P2070" s="51" t="s">
        <v>453</v>
      </c>
      <c r="Q2070" s="51"/>
      <c r="R2070" s="111"/>
      <c r="S2070" s="111"/>
      <c r="T2070" s="120"/>
      <c r="U2070" s="53">
        <v>2.25</v>
      </c>
      <c r="V2070" s="50">
        <v>44008</v>
      </c>
      <c r="W2070" s="49"/>
      <c r="X2070" s="52" t="s">
        <v>43</v>
      </c>
      <c r="Y2070" s="49" t="s">
        <v>78</v>
      </c>
      <c r="Z2070" s="127" t="s">
        <v>20461</v>
      </c>
      <c r="AA2070" s="51"/>
      <c r="AB2070" s="54">
        <v>0</v>
      </c>
      <c r="AC2070" s="54">
        <v>0</v>
      </c>
      <c r="AD2070" s="54">
        <v>-41896</v>
      </c>
      <c r="AE2070" s="54">
        <v>0</v>
      </c>
      <c r="AF2070" s="3">
        <f>SUM(Table2[[#This Row],[PE 2021 Obligations]],Table2[[#This Row],[ROW 2021 Obligations]],Table2[[#This Row],[Construction 2021 Obligations]],Table2[[#This Row],[Paving 2021 Obligations]])</f>
        <v>-41896</v>
      </c>
      <c r="AG2070" s="54">
        <v>45000</v>
      </c>
      <c r="AH2070" s="54">
        <v>0</v>
      </c>
      <c r="AI2070" s="54">
        <v>92875</v>
      </c>
      <c r="AJ2070" s="54">
        <v>0</v>
      </c>
      <c r="AK2070" s="54">
        <v>137875</v>
      </c>
      <c r="AL2070" s="49" t="s">
        <v>4780</v>
      </c>
    </row>
    <row r="2071" spans="1:38" ht="30" hidden="1" x14ac:dyDescent="0.25">
      <c r="A2071" s="13">
        <v>128584</v>
      </c>
      <c r="B2071" s="15">
        <v>2</v>
      </c>
      <c r="C2071" s="43" t="s">
        <v>73</v>
      </c>
      <c r="D2071" s="44">
        <v>43502</v>
      </c>
      <c r="E2071" s="43" t="s">
        <v>2240</v>
      </c>
      <c r="F2071" s="44">
        <v>44271</v>
      </c>
      <c r="G2071" s="43" t="s">
        <v>514</v>
      </c>
      <c r="H2071" s="45" t="s">
        <v>380</v>
      </c>
      <c r="I2071" s="43" t="s">
        <v>4790</v>
      </c>
      <c r="J2071" s="43"/>
      <c r="K2071" s="43" t="s">
        <v>4791</v>
      </c>
      <c r="L2071" s="46" t="s">
        <v>37</v>
      </c>
      <c r="M2071" s="45" t="s">
        <v>4792</v>
      </c>
      <c r="N2071" s="45" t="s">
        <v>2244</v>
      </c>
      <c r="O2071" s="43" t="s">
        <v>1139</v>
      </c>
      <c r="P2071" s="45" t="s">
        <v>1140</v>
      </c>
      <c r="Q2071" s="45"/>
      <c r="R2071" s="112"/>
      <c r="S2071" s="112"/>
      <c r="T2071" s="59"/>
      <c r="U2071" s="10">
        <v>0.01</v>
      </c>
      <c r="V2071" s="46"/>
      <c r="W2071" s="43"/>
      <c r="X2071" s="46" t="s">
        <v>43</v>
      </c>
      <c r="Y2071" s="43" t="s">
        <v>78</v>
      </c>
      <c r="Z2071" s="116" t="s">
        <v>20458</v>
      </c>
      <c r="AA2071" s="45"/>
      <c r="AB2071" s="3">
        <v>0</v>
      </c>
      <c r="AC2071" s="3">
        <v>0</v>
      </c>
      <c r="AD2071" s="3">
        <v>144020</v>
      </c>
      <c r="AE2071" s="3">
        <v>0</v>
      </c>
      <c r="AF2071" s="3">
        <f>SUM(Table2[[#This Row],[PE 2021 Obligations]],Table2[[#This Row],[ROW 2021 Obligations]],Table2[[#This Row],[Construction 2021 Obligations]],Table2[[#This Row],[Paving 2021 Obligations]])</f>
        <v>144020</v>
      </c>
      <c r="AG2071" s="3">
        <v>15000</v>
      </c>
      <c r="AH2071" s="3">
        <v>0</v>
      </c>
      <c r="AI2071" s="3">
        <v>144020</v>
      </c>
      <c r="AJ2071" s="3">
        <v>0</v>
      </c>
      <c r="AK2071" s="3">
        <v>159020</v>
      </c>
      <c r="AL2071" s="43" t="s">
        <v>4793</v>
      </c>
    </row>
    <row r="2072" spans="1:38" ht="30" hidden="1" x14ac:dyDescent="0.25">
      <c r="A2072" s="47">
        <v>128588</v>
      </c>
      <c r="B2072" s="48">
        <v>2</v>
      </c>
      <c r="C2072" s="49" t="s">
        <v>73</v>
      </c>
      <c r="D2072" s="50">
        <v>43502</v>
      </c>
      <c r="E2072" s="49" t="s">
        <v>2240</v>
      </c>
      <c r="F2072" s="50">
        <v>44264</v>
      </c>
      <c r="G2072" s="49" t="s">
        <v>514</v>
      </c>
      <c r="H2072" s="51" t="s">
        <v>380</v>
      </c>
      <c r="I2072" s="49" t="s">
        <v>4794</v>
      </c>
      <c r="J2072" s="49"/>
      <c r="K2072" s="49" t="s">
        <v>4795</v>
      </c>
      <c r="L2072" s="52" t="s">
        <v>37</v>
      </c>
      <c r="M2072" s="51" t="s">
        <v>4796</v>
      </c>
      <c r="N2072" s="51" t="s">
        <v>2244</v>
      </c>
      <c r="O2072" s="49" t="s">
        <v>1139</v>
      </c>
      <c r="P2072" s="51" t="s">
        <v>1140</v>
      </c>
      <c r="Q2072" s="51"/>
      <c r="R2072" s="111"/>
      <c r="S2072" s="111"/>
      <c r="T2072" s="120"/>
      <c r="U2072" s="53">
        <v>0.01</v>
      </c>
      <c r="V2072" s="52"/>
      <c r="W2072" s="49"/>
      <c r="X2072" s="52" t="s">
        <v>43</v>
      </c>
      <c r="Y2072" s="49" t="s">
        <v>44</v>
      </c>
      <c r="Z2072" s="111" t="s">
        <v>20458</v>
      </c>
      <c r="AA2072" s="51"/>
      <c r="AB2072" s="54">
        <v>0</v>
      </c>
      <c r="AC2072" s="54">
        <v>0</v>
      </c>
      <c r="AD2072" s="54">
        <v>427145</v>
      </c>
      <c r="AE2072" s="54">
        <v>0</v>
      </c>
      <c r="AF2072" s="3">
        <f>SUM(Table2[[#This Row],[PE 2021 Obligations]],Table2[[#This Row],[ROW 2021 Obligations]],Table2[[#This Row],[Construction 2021 Obligations]],Table2[[#This Row],[Paving 2021 Obligations]])</f>
        <v>427145</v>
      </c>
      <c r="AG2072" s="54">
        <v>15000</v>
      </c>
      <c r="AH2072" s="54">
        <v>0</v>
      </c>
      <c r="AI2072" s="54">
        <v>427145</v>
      </c>
      <c r="AJ2072" s="54">
        <v>0</v>
      </c>
      <c r="AK2072" s="54">
        <v>442145</v>
      </c>
      <c r="AL2072" s="49" t="s">
        <v>4797</v>
      </c>
    </row>
    <row r="2073" spans="1:38" ht="30" hidden="1" x14ac:dyDescent="0.25">
      <c r="A2073" s="13">
        <v>128589</v>
      </c>
      <c r="B2073" s="15">
        <v>2</v>
      </c>
      <c r="C2073" s="43" t="s">
        <v>73</v>
      </c>
      <c r="D2073" s="44">
        <v>43502</v>
      </c>
      <c r="E2073" s="43" t="s">
        <v>2240</v>
      </c>
      <c r="F2073" s="44">
        <v>44159</v>
      </c>
      <c r="G2073" s="43" t="s">
        <v>514</v>
      </c>
      <c r="H2073" s="45" t="s">
        <v>380</v>
      </c>
      <c r="I2073" s="43" t="s">
        <v>4798</v>
      </c>
      <c r="J2073" s="43"/>
      <c r="K2073" s="43" t="s">
        <v>4799</v>
      </c>
      <c r="L2073" s="46" t="s">
        <v>37</v>
      </c>
      <c r="M2073" s="45" t="s">
        <v>4800</v>
      </c>
      <c r="N2073" s="45" t="s">
        <v>2244</v>
      </c>
      <c r="O2073" s="43" t="s">
        <v>1139</v>
      </c>
      <c r="P2073" s="45" t="s">
        <v>1140</v>
      </c>
      <c r="Q2073" s="45"/>
      <c r="R2073" s="112"/>
      <c r="S2073" s="112"/>
      <c r="T2073" s="59"/>
      <c r="U2073" s="10">
        <v>0.01</v>
      </c>
      <c r="V2073" s="46"/>
      <c r="W2073" s="43"/>
      <c r="X2073" s="46" t="s">
        <v>43</v>
      </c>
      <c r="Y2073" s="43" t="s">
        <v>78</v>
      </c>
      <c r="Z2073" s="116" t="s">
        <v>20458</v>
      </c>
      <c r="AA2073" s="45"/>
      <c r="AB2073" s="3">
        <v>0</v>
      </c>
      <c r="AC2073" s="3">
        <v>0</v>
      </c>
      <c r="AD2073" s="3">
        <v>409538</v>
      </c>
      <c r="AE2073" s="3">
        <v>0</v>
      </c>
      <c r="AF2073" s="3">
        <f>SUM(Table2[[#This Row],[PE 2021 Obligations]],Table2[[#This Row],[ROW 2021 Obligations]],Table2[[#This Row],[Construction 2021 Obligations]],Table2[[#This Row],[Paving 2021 Obligations]])</f>
        <v>409538</v>
      </c>
      <c r="AG2073" s="3">
        <v>15000</v>
      </c>
      <c r="AH2073" s="3">
        <v>0</v>
      </c>
      <c r="AI2073" s="3">
        <v>409538</v>
      </c>
      <c r="AJ2073" s="3">
        <v>0</v>
      </c>
      <c r="AK2073" s="3">
        <v>424538</v>
      </c>
      <c r="AL2073" s="43" t="s">
        <v>4801</v>
      </c>
    </row>
    <row r="2074" spans="1:38" ht="45" hidden="1" x14ac:dyDescent="0.25">
      <c r="A2074" s="47">
        <v>128604</v>
      </c>
      <c r="B2074" s="48">
        <v>4</v>
      </c>
      <c r="C2074" s="49" t="s">
        <v>73</v>
      </c>
      <c r="D2074" s="50">
        <v>43507</v>
      </c>
      <c r="E2074" s="49" t="s">
        <v>1568</v>
      </c>
      <c r="F2074" s="50">
        <v>44334</v>
      </c>
      <c r="G2074" s="49" t="s">
        <v>142</v>
      </c>
      <c r="H2074" s="51" t="s">
        <v>126</v>
      </c>
      <c r="I2074" s="49" t="s">
        <v>177</v>
      </c>
      <c r="J2074" s="49" t="s">
        <v>116</v>
      </c>
      <c r="K2074" s="49"/>
      <c r="L2074" s="52" t="s">
        <v>116</v>
      </c>
      <c r="M2074" s="51" t="s">
        <v>4802</v>
      </c>
      <c r="N2074" s="51" t="s">
        <v>4803</v>
      </c>
      <c r="O2074" s="49" t="s">
        <v>60</v>
      </c>
      <c r="P2074" s="51" t="s">
        <v>67</v>
      </c>
      <c r="Q2074" s="51"/>
      <c r="R2074" s="111"/>
      <c r="S2074" s="111"/>
      <c r="T2074" s="120"/>
      <c r="U2074" s="53">
        <v>3.19</v>
      </c>
      <c r="V2074" s="52"/>
      <c r="W2074" s="49"/>
      <c r="X2074" s="52" t="s">
        <v>43</v>
      </c>
      <c r="Y2074" s="49" t="s">
        <v>140</v>
      </c>
      <c r="Z2074" s="112" t="s">
        <v>20460</v>
      </c>
      <c r="AA2074" s="51"/>
      <c r="AB2074" s="54">
        <v>60000</v>
      </c>
      <c r="AC2074" s="54">
        <v>0</v>
      </c>
      <c r="AD2074" s="54">
        <v>0</v>
      </c>
      <c r="AE2074" s="54">
        <v>0</v>
      </c>
      <c r="AF2074" s="3">
        <f>SUM(Table2[[#This Row],[PE 2021 Obligations]],Table2[[#This Row],[ROW 2021 Obligations]],Table2[[#This Row],[Construction 2021 Obligations]],Table2[[#This Row],[Paving 2021 Obligations]])</f>
        <v>60000</v>
      </c>
      <c r="AG2074" s="54">
        <v>160250</v>
      </c>
      <c r="AH2074" s="54">
        <v>0</v>
      </c>
      <c r="AI2074" s="54">
        <v>0</v>
      </c>
      <c r="AJ2074" s="54">
        <v>0</v>
      </c>
      <c r="AK2074" s="54">
        <v>160250</v>
      </c>
      <c r="AL2074" s="49" t="s">
        <v>4804</v>
      </c>
    </row>
    <row r="2075" spans="1:38" ht="45" hidden="1" x14ac:dyDescent="0.25">
      <c r="A2075" s="13">
        <v>128605</v>
      </c>
      <c r="B2075" s="15">
        <v>4</v>
      </c>
      <c r="C2075" s="43" t="s">
        <v>73</v>
      </c>
      <c r="D2075" s="44">
        <v>43507</v>
      </c>
      <c r="E2075" s="43" t="s">
        <v>1568</v>
      </c>
      <c r="F2075" s="44">
        <v>44243</v>
      </c>
      <c r="G2075" s="43" t="s">
        <v>4805</v>
      </c>
      <c r="H2075" s="45" t="s">
        <v>229</v>
      </c>
      <c r="I2075" s="43" t="s">
        <v>4806</v>
      </c>
      <c r="J2075" s="43"/>
      <c r="K2075" s="43"/>
      <c r="L2075" s="46"/>
      <c r="M2075" s="45" t="s">
        <v>4807</v>
      </c>
      <c r="N2075" s="45" t="s">
        <v>4808</v>
      </c>
      <c r="O2075" s="43" t="s">
        <v>60</v>
      </c>
      <c r="P2075" s="45" t="s">
        <v>67</v>
      </c>
      <c r="Q2075" s="45"/>
      <c r="R2075" s="112"/>
      <c r="S2075" s="112"/>
      <c r="T2075" s="59"/>
      <c r="U2075" s="10">
        <v>0.13</v>
      </c>
      <c r="V2075" s="46"/>
      <c r="W2075" s="43"/>
      <c r="X2075" s="46" t="s">
        <v>43</v>
      </c>
      <c r="Y2075" s="43" t="s">
        <v>78</v>
      </c>
      <c r="Z2075" s="116" t="s">
        <v>20458</v>
      </c>
      <c r="AA2075" s="45"/>
      <c r="AB2075" s="3">
        <v>22715</v>
      </c>
      <c r="AC2075" s="3">
        <v>0</v>
      </c>
      <c r="AD2075" s="3">
        <v>0</v>
      </c>
      <c r="AE2075" s="3">
        <v>0</v>
      </c>
      <c r="AF2075" s="3">
        <f>SUM(Table2[[#This Row],[PE 2021 Obligations]],Table2[[#This Row],[ROW 2021 Obligations]],Table2[[#This Row],[Construction 2021 Obligations]],Table2[[#This Row],[Paving 2021 Obligations]])</f>
        <v>22715</v>
      </c>
      <c r="AG2075" s="3">
        <v>49422.6</v>
      </c>
      <c r="AH2075" s="3">
        <v>0</v>
      </c>
      <c r="AI2075" s="3">
        <v>0</v>
      </c>
      <c r="AJ2075" s="3">
        <v>0</v>
      </c>
      <c r="AK2075" s="3">
        <v>49422.6</v>
      </c>
      <c r="AL2075" s="43" t="s">
        <v>4809</v>
      </c>
    </row>
    <row r="2076" spans="1:38" ht="45" hidden="1" x14ac:dyDescent="0.25">
      <c r="A2076" s="47">
        <v>128608</v>
      </c>
      <c r="B2076" s="48">
        <v>4</v>
      </c>
      <c r="C2076" s="49" t="s">
        <v>73</v>
      </c>
      <c r="D2076" s="50">
        <v>43507</v>
      </c>
      <c r="E2076" s="49" t="s">
        <v>1568</v>
      </c>
      <c r="F2076" s="50">
        <v>44215</v>
      </c>
      <c r="G2076" s="49" t="s">
        <v>75</v>
      </c>
      <c r="H2076" s="51" t="s">
        <v>261</v>
      </c>
      <c r="I2076" s="49" t="s">
        <v>477</v>
      </c>
      <c r="J2076" s="49" t="s">
        <v>116</v>
      </c>
      <c r="K2076" s="49"/>
      <c r="L2076" s="52" t="s">
        <v>116</v>
      </c>
      <c r="M2076" s="51" t="s">
        <v>4810</v>
      </c>
      <c r="N2076" s="51" t="s">
        <v>4811</v>
      </c>
      <c r="O2076" s="49" t="s">
        <v>60</v>
      </c>
      <c r="P2076" s="51" t="s">
        <v>67</v>
      </c>
      <c r="Q2076" s="51"/>
      <c r="R2076" s="111"/>
      <c r="S2076" s="111"/>
      <c r="T2076" s="120"/>
      <c r="U2076" s="53">
        <v>0.04</v>
      </c>
      <c r="V2076" s="52"/>
      <c r="W2076" s="49"/>
      <c r="X2076" s="52" t="s">
        <v>43</v>
      </c>
      <c r="Y2076" s="49" t="s">
        <v>78</v>
      </c>
      <c r="Z2076" s="127" t="s">
        <v>20461</v>
      </c>
      <c r="AA2076" s="51"/>
      <c r="AB2076" s="54">
        <v>60626</v>
      </c>
      <c r="AC2076" s="54">
        <v>0</v>
      </c>
      <c r="AD2076" s="54">
        <v>0</v>
      </c>
      <c r="AE2076" s="54">
        <v>0</v>
      </c>
      <c r="AF2076" s="3">
        <f>SUM(Table2[[#This Row],[PE 2021 Obligations]],Table2[[#This Row],[ROW 2021 Obligations]],Table2[[#This Row],[Construction 2021 Obligations]],Table2[[#This Row],[Paving 2021 Obligations]])</f>
        <v>60626</v>
      </c>
      <c r="AG2076" s="54">
        <v>90626</v>
      </c>
      <c r="AH2076" s="54">
        <v>0</v>
      </c>
      <c r="AI2076" s="54">
        <v>0</v>
      </c>
      <c r="AJ2076" s="54">
        <v>0</v>
      </c>
      <c r="AK2076" s="54">
        <v>90626</v>
      </c>
      <c r="AL2076" s="49" t="s">
        <v>4812</v>
      </c>
    </row>
    <row r="2077" spans="1:38" ht="45" hidden="1" x14ac:dyDescent="0.25">
      <c r="A2077" s="13">
        <v>128610</v>
      </c>
      <c r="B2077" s="15">
        <v>3</v>
      </c>
      <c r="C2077" s="43" t="s">
        <v>73</v>
      </c>
      <c r="D2077" s="44">
        <v>43507</v>
      </c>
      <c r="E2077" s="43" t="s">
        <v>1124</v>
      </c>
      <c r="F2077" s="44">
        <v>44215</v>
      </c>
      <c r="G2077" s="43" t="s">
        <v>75</v>
      </c>
      <c r="H2077" s="45" t="s">
        <v>788</v>
      </c>
      <c r="I2077" s="43" t="s">
        <v>686</v>
      </c>
      <c r="J2077" s="43" t="s">
        <v>116</v>
      </c>
      <c r="K2077" s="43"/>
      <c r="L2077" s="46" t="s">
        <v>116</v>
      </c>
      <c r="M2077" s="45" t="s">
        <v>4813</v>
      </c>
      <c r="N2077" s="45" t="s">
        <v>4814</v>
      </c>
      <c r="O2077" s="43" t="s">
        <v>60</v>
      </c>
      <c r="P2077" s="45" t="s">
        <v>67</v>
      </c>
      <c r="Q2077" s="45"/>
      <c r="R2077" s="112"/>
      <c r="S2077" s="112"/>
      <c r="T2077" s="59"/>
      <c r="U2077" s="56" t="s">
        <v>32</v>
      </c>
      <c r="V2077" s="46"/>
      <c r="W2077" s="43"/>
      <c r="X2077" s="46" t="s">
        <v>43</v>
      </c>
      <c r="Y2077" s="43" t="s">
        <v>1150</v>
      </c>
      <c r="Z2077" s="127" t="s">
        <v>20461</v>
      </c>
      <c r="AA2077" s="45"/>
      <c r="AB2077" s="3">
        <v>40515.599999999999</v>
      </c>
      <c r="AC2077" s="3">
        <v>0</v>
      </c>
      <c r="AD2077" s="3">
        <v>0</v>
      </c>
      <c r="AE2077" s="3">
        <v>0</v>
      </c>
      <c r="AF2077" s="3">
        <f>SUM(Table2[[#This Row],[PE 2021 Obligations]],Table2[[#This Row],[ROW 2021 Obligations]],Table2[[#This Row],[Construction 2021 Obligations]],Table2[[#This Row],[Paving 2021 Obligations]])</f>
        <v>40515.599999999999</v>
      </c>
      <c r="AG2077" s="3">
        <v>78526</v>
      </c>
      <c r="AH2077" s="3">
        <v>12000</v>
      </c>
      <c r="AI2077" s="3">
        <v>0</v>
      </c>
      <c r="AJ2077" s="3">
        <v>0</v>
      </c>
      <c r="AK2077" s="3">
        <v>90526</v>
      </c>
      <c r="AL2077" s="43" t="s">
        <v>4815</v>
      </c>
    </row>
    <row r="2078" spans="1:38" ht="45" hidden="1" x14ac:dyDescent="0.25">
      <c r="A2078" s="47">
        <v>128614</v>
      </c>
      <c r="B2078" s="48">
        <v>2</v>
      </c>
      <c r="C2078" s="49" t="s">
        <v>73</v>
      </c>
      <c r="D2078" s="50">
        <v>43507</v>
      </c>
      <c r="E2078" s="49" t="s">
        <v>1124</v>
      </c>
      <c r="F2078" s="50">
        <v>44215</v>
      </c>
      <c r="G2078" s="49" t="s">
        <v>75</v>
      </c>
      <c r="H2078" s="51" t="s">
        <v>170</v>
      </c>
      <c r="I2078" s="49" t="s">
        <v>4816</v>
      </c>
      <c r="J2078" s="49" t="s">
        <v>116</v>
      </c>
      <c r="K2078" s="49"/>
      <c r="L2078" s="52" t="s">
        <v>116</v>
      </c>
      <c r="M2078" s="51" t="s">
        <v>4817</v>
      </c>
      <c r="N2078" s="51" t="s">
        <v>4818</v>
      </c>
      <c r="O2078" s="49" t="s">
        <v>60</v>
      </c>
      <c r="P2078" s="51" t="s">
        <v>67</v>
      </c>
      <c r="Q2078" s="51"/>
      <c r="R2078" s="111"/>
      <c r="S2078" s="111"/>
      <c r="T2078" s="120"/>
      <c r="U2078" s="53">
        <v>0.19</v>
      </c>
      <c r="V2078" s="52"/>
      <c r="W2078" s="49"/>
      <c r="X2078" s="52" t="s">
        <v>43</v>
      </c>
      <c r="Y2078" s="49" t="s">
        <v>78</v>
      </c>
      <c r="Z2078" s="127" t="s">
        <v>20461</v>
      </c>
      <c r="AA2078" s="51"/>
      <c r="AB2078" s="54">
        <v>38010</v>
      </c>
      <c r="AC2078" s="54">
        <v>0</v>
      </c>
      <c r="AD2078" s="54">
        <v>0</v>
      </c>
      <c r="AE2078" s="54">
        <v>0</v>
      </c>
      <c r="AF2078" s="3">
        <f>SUM(Table2[[#This Row],[PE 2021 Obligations]],Table2[[#This Row],[ROW 2021 Obligations]],Table2[[#This Row],[Construction 2021 Obligations]],Table2[[#This Row],[Paving 2021 Obligations]])</f>
        <v>38010</v>
      </c>
      <c r="AG2078" s="54">
        <v>46010</v>
      </c>
      <c r="AH2078" s="54">
        <v>0</v>
      </c>
      <c r="AI2078" s="54">
        <v>0</v>
      </c>
      <c r="AJ2078" s="54">
        <v>0</v>
      </c>
      <c r="AK2078" s="54">
        <v>46010</v>
      </c>
      <c r="AL2078" s="49" t="s">
        <v>4819</v>
      </c>
    </row>
    <row r="2079" spans="1:38" ht="30" hidden="1" x14ac:dyDescent="0.25">
      <c r="A2079" s="47">
        <v>128634</v>
      </c>
      <c r="B2079" s="48">
        <v>1</v>
      </c>
      <c r="C2079" s="49" t="s">
        <v>73</v>
      </c>
      <c r="D2079" s="50">
        <v>43516</v>
      </c>
      <c r="E2079" s="49" t="s">
        <v>728</v>
      </c>
      <c r="F2079" s="50">
        <v>44307</v>
      </c>
      <c r="G2079" s="49" t="s">
        <v>74</v>
      </c>
      <c r="H2079" s="51" t="s">
        <v>196</v>
      </c>
      <c r="I2079" s="49"/>
      <c r="J2079" s="49"/>
      <c r="K2079" s="49"/>
      <c r="L2079" s="52"/>
      <c r="M2079" s="51" t="s">
        <v>4824</v>
      </c>
      <c r="N2079" s="51" t="s">
        <v>453</v>
      </c>
      <c r="O2079" s="49" t="s">
        <v>632</v>
      </c>
      <c r="P2079" s="51" t="s">
        <v>632</v>
      </c>
      <c r="Q2079" s="51"/>
      <c r="R2079" s="111"/>
      <c r="S2079" s="111"/>
      <c r="T2079" s="120"/>
      <c r="U2079" s="53">
        <v>0</v>
      </c>
      <c r="V2079" s="52"/>
      <c r="W2079" s="49"/>
      <c r="X2079" s="52" t="s">
        <v>43</v>
      </c>
      <c r="Y2079" s="49"/>
      <c r="Z2079" s="116" t="s">
        <v>20458</v>
      </c>
      <c r="AA2079" s="51"/>
      <c r="AB2079" s="54">
        <v>100000</v>
      </c>
      <c r="AC2079" s="54">
        <v>0</v>
      </c>
      <c r="AD2079" s="54">
        <v>0</v>
      </c>
      <c r="AE2079" s="54">
        <v>0</v>
      </c>
      <c r="AF2079" s="3">
        <f>SUM(Table2[[#This Row],[PE 2021 Obligations]],Table2[[#This Row],[ROW 2021 Obligations]],Table2[[#This Row],[Construction 2021 Obligations]],Table2[[#This Row],[Paving 2021 Obligations]])</f>
        <v>100000</v>
      </c>
      <c r="AG2079" s="54">
        <v>100000</v>
      </c>
      <c r="AH2079" s="54">
        <v>0</v>
      </c>
      <c r="AI2079" s="54">
        <v>0</v>
      </c>
      <c r="AJ2079" s="54">
        <v>0</v>
      </c>
      <c r="AK2079" s="54">
        <v>100000</v>
      </c>
      <c r="AL2079" s="49" t="s">
        <v>4825</v>
      </c>
    </row>
    <row r="2080" spans="1:38" ht="30" hidden="1" x14ac:dyDescent="0.25">
      <c r="A2080" s="13">
        <v>128634.01</v>
      </c>
      <c r="B2080" s="15">
        <v>3</v>
      </c>
      <c r="C2080" s="43" t="s">
        <v>73</v>
      </c>
      <c r="D2080" s="44">
        <v>43516</v>
      </c>
      <c r="E2080" s="43" t="s">
        <v>728</v>
      </c>
      <c r="F2080" s="44">
        <v>44279</v>
      </c>
      <c r="G2080" s="43" t="s">
        <v>75</v>
      </c>
      <c r="H2080" s="45" t="s">
        <v>200</v>
      </c>
      <c r="I2080" s="43"/>
      <c r="J2080" s="43"/>
      <c r="K2080" s="43"/>
      <c r="L2080" s="46"/>
      <c r="M2080" s="45" t="s">
        <v>3461</v>
      </c>
      <c r="N2080" s="45" t="s">
        <v>453</v>
      </c>
      <c r="O2080" s="43" t="s">
        <v>632</v>
      </c>
      <c r="P2080" s="45" t="s">
        <v>632</v>
      </c>
      <c r="Q2080" s="45"/>
      <c r="R2080" s="112"/>
      <c r="S2080" s="112"/>
      <c r="T2080" s="59"/>
      <c r="U2080" s="56" t="s">
        <v>32</v>
      </c>
      <c r="V2080" s="46"/>
      <c r="W2080" s="43"/>
      <c r="X2080" s="46" t="s">
        <v>43</v>
      </c>
      <c r="Y2080" s="43"/>
      <c r="Z2080" s="111" t="s">
        <v>20458</v>
      </c>
      <c r="AA2080" s="45"/>
      <c r="AB2080" s="3">
        <v>100000</v>
      </c>
      <c r="AC2080" s="3">
        <v>0</v>
      </c>
      <c r="AD2080" s="3">
        <v>0</v>
      </c>
      <c r="AE2080" s="3">
        <v>0</v>
      </c>
      <c r="AF2080" s="3">
        <f>SUM(Table2[[#This Row],[PE 2021 Obligations]],Table2[[#This Row],[ROW 2021 Obligations]],Table2[[#This Row],[Construction 2021 Obligations]],Table2[[#This Row],[Paving 2021 Obligations]])</f>
        <v>100000</v>
      </c>
      <c r="AG2080" s="3">
        <v>100000</v>
      </c>
      <c r="AH2080" s="3">
        <v>0</v>
      </c>
      <c r="AI2080" s="3">
        <v>0</v>
      </c>
      <c r="AJ2080" s="3">
        <v>0</v>
      </c>
      <c r="AK2080" s="3">
        <v>100000</v>
      </c>
      <c r="AL2080" s="43" t="s">
        <v>4826</v>
      </c>
    </row>
    <row r="2081" spans="1:38" hidden="1" x14ac:dyDescent="0.25">
      <c r="A2081" s="47">
        <v>128634.02</v>
      </c>
      <c r="B2081" s="48">
        <v>4</v>
      </c>
      <c r="C2081" s="49" t="s">
        <v>73</v>
      </c>
      <c r="D2081" s="50">
        <v>43516</v>
      </c>
      <c r="E2081" s="49" t="s">
        <v>728</v>
      </c>
      <c r="F2081" s="50">
        <v>44314</v>
      </c>
      <c r="G2081" s="49" t="s">
        <v>1244</v>
      </c>
      <c r="H2081" s="51" t="s">
        <v>203</v>
      </c>
      <c r="I2081" s="49"/>
      <c r="J2081" s="49"/>
      <c r="K2081" s="49"/>
      <c r="L2081" s="52"/>
      <c r="M2081" s="51" t="s">
        <v>3513</v>
      </c>
      <c r="N2081" s="51" t="s">
        <v>453</v>
      </c>
      <c r="O2081" s="49" t="s">
        <v>632</v>
      </c>
      <c r="P2081" s="51" t="s">
        <v>632</v>
      </c>
      <c r="Q2081" s="51"/>
      <c r="R2081" s="111"/>
      <c r="S2081" s="111"/>
      <c r="T2081" s="120"/>
      <c r="U2081" s="55" t="s">
        <v>32</v>
      </c>
      <c r="V2081" s="52"/>
      <c r="W2081" s="49"/>
      <c r="X2081" s="52" t="s">
        <v>43</v>
      </c>
      <c r="Y2081" s="49"/>
      <c r="Z2081" s="116" t="s">
        <v>20458</v>
      </c>
      <c r="AA2081" s="51"/>
      <c r="AB2081" s="54">
        <v>100000</v>
      </c>
      <c r="AC2081" s="54">
        <v>0</v>
      </c>
      <c r="AD2081" s="54">
        <v>0</v>
      </c>
      <c r="AE2081" s="54">
        <v>0</v>
      </c>
      <c r="AF2081" s="3">
        <f>SUM(Table2[[#This Row],[PE 2021 Obligations]],Table2[[#This Row],[ROW 2021 Obligations]],Table2[[#This Row],[Construction 2021 Obligations]],Table2[[#This Row],[Paving 2021 Obligations]])</f>
        <v>100000</v>
      </c>
      <c r="AG2081" s="54">
        <v>100000</v>
      </c>
      <c r="AH2081" s="54">
        <v>0</v>
      </c>
      <c r="AI2081" s="54">
        <v>0</v>
      </c>
      <c r="AJ2081" s="54">
        <v>0</v>
      </c>
      <c r="AK2081" s="54">
        <v>100000</v>
      </c>
      <c r="AL2081" s="49" t="s">
        <v>4827</v>
      </c>
    </row>
    <row r="2082" spans="1:38" ht="30" hidden="1" x14ac:dyDescent="0.25">
      <c r="A2082" s="13">
        <v>128634.03</v>
      </c>
      <c r="B2082" s="15">
        <v>2</v>
      </c>
      <c r="C2082" s="43" t="s">
        <v>73</v>
      </c>
      <c r="D2082" s="44">
        <v>43516</v>
      </c>
      <c r="E2082" s="43" t="s">
        <v>728</v>
      </c>
      <c r="F2082" s="44">
        <v>44292</v>
      </c>
      <c r="G2082" s="43" t="s">
        <v>514</v>
      </c>
      <c r="H2082" s="45" t="s">
        <v>206</v>
      </c>
      <c r="I2082" s="43"/>
      <c r="J2082" s="43"/>
      <c r="K2082" s="43"/>
      <c r="L2082" s="46"/>
      <c r="M2082" s="45" t="s">
        <v>3515</v>
      </c>
      <c r="N2082" s="45" t="s">
        <v>453</v>
      </c>
      <c r="O2082" s="43" t="s">
        <v>632</v>
      </c>
      <c r="P2082" s="45" t="s">
        <v>632</v>
      </c>
      <c r="Q2082" s="45"/>
      <c r="R2082" s="112"/>
      <c r="S2082" s="112"/>
      <c r="T2082" s="59"/>
      <c r="U2082" s="56" t="s">
        <v>32</v>
      </c>
      <c r="V2082" s="46"/>
      <c r="W2082" s="43"/>
      <c r="X2082" s="46" t="s">
        <v>43</v>
      </c>
      <c r="Y2082" s="43"/>
      <c r="Z2082" s="111" t="s">
        <v>20458</v>
      </c>
      <c r="AA2082" s="45"/>
      <c r="AB2082" s="3">
        <v>100000</v>
      </c>
      <c r="AC2082" s="3">
        <v>0</v>
      </c>
      <c r="AD2082" s="3">
        <v>0</v>
      </c>
      <c r="AE2082" s="3">
        <v>0</v>
      </c>
      <c r="AF2082" s="3">
        <f>SUM(Table2[[#This Row],[PE 2021 Obligations]],Table2[[#This Row],[ROW 2021 Obligations]],Table2[[#This Row],[Construction 2021 Obligations]],Table2[[#This Row],[Paving 2021 Obligations]])</f>
        <v>100000</v>
      </c>
      <c r="AG2082" s="3">
        <v>100000</v>
      </c>
      <c r="AH2082" s="3">
        <v>0</v>
      </c>
      <c r="AI2082" s="3">
        <v>0</v>
      </c>
      <c r="AJ2082" s="3">
        <v>0</v>
      </c>
      <c r="AK2082" s="3">
        <v>100000</v>
      </c>
      <c r="AL2082" s="43" t="s">
        <v>4828</v>
      </c>
    </row>
    <row r="2083" spans="1:38" ht="30" hidden="1" x14ac:dyDescent="0.25">
      <c r="A2083" s="47">
        <v>128634.06</v>
      </c>
      <c r="B2083" s="48">
        <v>1</v>
      </c>
      <c r="C2083" s="49" t="s">
        <v>73</v>
      </c>
      <c r="D2083" s="50">
        <v>43516</v>
      </c>
      <c r="E2083" s="49" t="s">
        <v>728</v>
      </c>
      <c r="F2083" s="50">
        <v>44279</v>
      </c>
      <c r="G2083" s="49" t="s">
        <v>75</v>
      </c>
      <c r="H2083" s="51" t="s">
        <v>215</v>
      </c>
      <c r="I2083" s="49"/>
      <c r="J2083" s="49"/>
      <c r="K2083" s="49"/>
      <c r="L2083" s="52"/>
      <c r="M2083" s="51" t="s">
        <v>3519</v>
      </c>
      <c r="N2083" s="51" t="s">
        <v>453</v>
      </c>
      <c r="O2083" s="49" t="s">
        <v>632</v>
      </c>
      <c r="P2083" s="51" t="s">
        <v>632</v>
      </c>
      <c r="Q2083" s="51"/>
      <c r="R2083" s="111"/>
      <c r="S2083" s="111"/>
      <c r="T2083" s="120"/>
      <c r="U2083" s="53">
        <v>0</v>
      </c>
      <c r="V2083" s="52"/>
      <c r="W2083" s="49"/>
      <c r="X2083" s="52" t="s">
        <v>43</v>
      </c>
      <c r="Y2083" s="49"/>
      <c r="Z2083" s="111" t="s">
        <v>20458</v>
      </c>
      <c r="AA2083" s="51"/>
      <c r="AB2083" s="54">
        <v>100000</v>
      </c>
      <c r="AC2083" s="54">
        <v>0</v>
      </c>
      <c r="AD2083" s="54">
        <v>0</v>
      </c>
      <c r="AE2083" s="54">
        <v>0</v>
      </c>
      <c r="AF2083" s="3">
        <f>SUM(Table2[[#This Row],[PE 2021 Obligations]],Table2[[#This Row],[ROW 2021 Obligations]],Table2[[#This Row],[Construction 2021 Obligations]],Table2[[#This Row],[Paving 2021 Obligations]])</f>
        <v>100000</v>
      </c>
      <c r="AG2083" s="54">
        <v>100000</v>
      </c>
      <c r="AH2083" s="54">
        <v>0</v>
      </c>
      <c r="AI2083" s="54">
        <v>0</v>
      </c>
      <c r="AJ2083" s="54">
        <v>0</v>
      </c>
      <c r="AK2083" s="54">
        <v>100000</v>
      </c>
      <c r="AL2083" s="49" t="s">
        <v>4829</v>
      </c>
    </row>
    <row r="2084" spans="1:38" hidden="1" x14ac:dyDescent="0.25">
      <c r="A2084" s="13">
        <v>128634.07</v>
      </c>
      <c r="B2084" s="15">
        <v>2</v>
      </c>
      <c r="C2084" s="43" t="s">
        <v>73</v>
      </c>
      <c r="D2084" s="44">
        <v>43516</v>
      </c>
      <c r="E2084" s="43" t="s">
        <v>728</v>
      </c>
      <c r="F2084" s="44">
        <v>44292</v>
      </c>
      <c r="G2084" s="43" t="s">
        <v>514</v>
      </c>
      <c r="H2084" s="45" t="s">
        <v>218</v>
      </c>
      <c r="I2084" s="43"/>
      <c r="J2084" s="43"/>
      <c r="K2084" s="43"/>
      <c r="L2084" s="46"/>
      <c r="M2084" s="45" t="s">
        <v>3534</v>
      </c>
      <c r="N2084" s="45" t="s">
        <v>453</v>
      </c>
      <c r="O2084" s="43" t="s">
        <v>632</v>
      </c>
      <c r="P2084" s="45" t="s">
        <v>632</v>
      </c>
      <c r="Q2084" s="45"/>
      <c r="R2084" s="112"/>
      <c r="S2084" s="112"/>
      <c r="T2084" s="59"/>
      <c r="U2084" s="56" t="s">
        <v>32</v>
      </c>
      <c r="V2084" s="46"/>
      <c r="W2084" s="43"/>
      <c r="X2084" s="46" t="s">
        <v>43</v>
      </c>
      <c r="Y2084" s="43"/>
      <c r="Z2084" s="116" t="s">
        <v>20458</v>
      </c>
      <c r="AA2084" s="45"/>
      <c r="AB2084" s="3">
        <v>100000</v>
      </c>
      <c r="AC2084" s="3">
        <v>0</v>
      </c>
      <c r="AD2084" s="3">
        <v>0</v>
      </c>
      <c r="AE2084" s="3">
        <v>0</v>
      </c>
      <c r="AF2084" s="3">
        <f>SUM(Table2[[#This Row],[PE 2021 Obligations]],Table2[[#This Row],[ROW 2021 Obligations]],Table2[[#This Row],[Construction 2021 Obligations]],Table2[[#This Row],[Paving 2021 Obligations]])</f>
        <v>100000</v>
      </c>
      <c r="AG2084" s="3">
        <v>100000</v>
      </c>
      <c r="AH2084" s="3">
        <v>0</v>
      </c>
      <c r="AI2084" s="3">
        <v>0</v>
      </c>
      <c r="AJ2084" s="3">
        <v>0</v>
      </c>
      <c r="AK2084" s="3">
        <v>100000</v>
      </c>
      <c r="AL2084" s="43" t="s">
        <v>4830</v>
      </c>
    </row>
    <row r="2085" spans="1:38" hidden="1" x14ac:dyDescent="0.25">
      <c r="A2085" s="47">
        <v>128634.08</v>
      </c>
      <c r="B2085" s="48">
        <v>4</v>
      </c>
      <c r="C2085" s="49" t="s">
        <v>73</v>
      </c>
      <c r="D2085" s="50">
        <v>43516</v>
      </c>
      <c r="E2085" s="49" t="s">
        <v>728</v>
      </c>
      <c r="F2085" s="50">
        <v>44279</v>
      </c>
      <c r="G2085" s="49" t="s">
        <v>75</v>
      </c>
      <c r="H2085" s="51" t="s">
        <v>221</v>
      </c>
      <c r="I2085" s="49"/>
      <c r="J2085" s="49"/>
      <c r="K2085" s="49"/>
      <c r="L2085" s="52"/>
      <c r="M2085" s="51" t="s">
        <v>3511</v>
      </c>
      <c r="N2085" s="51" t="s">
        <v>453</v>
      </c>
      <c r="O2085" s="49" t="s">
        <v>632</v>
      </c>
      <c r="P2085" s="51" t="s">
        <v>632</v>
      </c>
      <c r="Q2085" s="51"/>
      <c r="R2085" s="111"/>
      <c r="S2085" s="111"/>
      <c r="T2085" s="120"/>
      <c r="U2085" s="53">
        <v>0</v>
      </c>
      <c r="V2085" s="52"/>
      <c r="W2085" s="49"/>
      <c r="X2085" s="52" t="s">
        <v>43</v>
      </c>
      <c r="Y2085" s="49"/>
      <c r="Z2085" s="116" t="s">
        <v>20458</v>
      </c>
      <c r="AA2085" s="51"/>
      <c r="AB2085" s="54">
        <v>100000</v>
      </c>
      <c r="AC2085" s="54">
        <v>0</v>
      </c>
      <c r="AD2085" s="54">
        <v>0</v>
      </c>
      <c r="AE2085" s="54">
        <v>0</v>
      </c>
      <c r="AF2085" s="3">
        <f>SUM(Table2[[#This Row],[PE 2021 Obligations]],Table2[[#This Row],[ROW 2021 Obligations]],Table2[[#This Row],[Construction 2021 Obligations]],Table2[[#This Row],[Paving 2021 Obligations]])</f>
        <v>100000</v>
      </c>
      <c r="AG2085" s="54">
        <v>100000</v>
      </c>
      <c r="AH2085" s="54">
        <v>0</v>
      </c>
      <c r="AI2085" s="54">
        <v>0</v>
      </c>
      <c r="AJ2085" s="54">
        <v>0</v>
      </c>
      <c r="AK2085" s="54">
        <v>100000</v>
      </c>
      <c r="AL2085" s="49" t="s">
        <v>4831</v>
      </c>
    </row>
    <row r="2086" spans="1:38" ht="30" hidden="1" x14ac:dyDescent="0.25">
      <c r="A2086" s="13">
        <v>128634.11</v>
      </c>
      <c r="B2086" s="15">
        <v>4</v>
      </c>
      <c r="C2086" s="43" t="s">
        <v>73</v>
      </c>
      <c r="D2086" s="44">
        <v>43516</v>
      </c>
      <c r="E2086" s="43" t="s">
        <v>728</v>
      </c>
      <c r="F2086" s="44">
        <v>44314</v>
      </c>
      <c r="G2086" s="43" t="s">
        <v>1244</v>
      </c>
      <c r="H2086" s="45" t="s">
        <v>229</v>
      </c>
      <c r="I2086" s="43"/>
      <c r="J2086" s="43"/>
      <c r="K2086" s="43"/>
      <c r="L2086" s="46"/>
      <c r="M2086" s="45" t="s">
        <v>3544</v>
      </c>
      <c r="N2086" s="45" t="s">
        <v>453</v>
      </c>
      <c r="O2086" s="43" t="s">
        <v>632</v>
      </c>
      <c r="P2086" s="45" t="s">
        <v>632</v>
      </c>
      <c r="Q2086" s="45"/>
      <c r="R2086" s="112"/>
      <c r="S2086" s="112"/>
      <c r="T2086" s="59"/>
      <c r="U2086" s="56" t="s">
        <v>32</v>
      </c>
      <c r="V2086" s="46"/>
      <c r="W2086" s="43"/>
      <c r="X2086" s="46" t="s">
        <v>43</v>
      </c>
      <c r="Y2086" s="43"/>
      <c r="Z2086" s="116" t="s">
        <v>20458</v>
      </c>
      <c r="AA2086" s="45"/>
      <c r="AB2086" s="3">
        <v>100000</v>
      </c>
      <c r="AC2086" s="3">
        <v>0</v>
      </c>
      <c r="AD2086" s="3">
        <v>0</v>
      </c>
      <c r="AE2086" s="3">
        <v>0</v>
      </c>
      <c r="AF2086" s="3">
        <f>SUM(Table2[[#This Row],[PE 2021 Obligations]],Table2[[#This Row],[ROW 2021 Obligations]],Table2[[#This Row],[Construction 2021 Obligations]],Table2[[#This Row],[Paving 2021 Obligations]])</f>
        <v>100000</v>
      </c>
      <c r="AG2086" s="3">
        <v>100000</v>
      </c>
      <c r="AH2086" s="3">
        <v>0</v>
      </c>
      <c r="AI2086" s="3">
        <v>0</v>
      </c>
      <c r="AJ2086" s="3">
        <v>0</v>
      </c>
      <c r="AK2086" s="3">
        <v>100000</v>
      </c>
      <c r="AL2086" s="43" t="s">
        <v>4832</v>
      </c>
    </row>
    <row r="2087" spans="1:38" ht="30" hidden="1" x14ac:dyDescent="0.25">
      <c r="A2087" s="47">
        <v>128634.12</v>
      </c>
      <c r="B2087" s="48">
        <v>1</v>
      </c>
      <c r="C2087" s="49" t="s">
        <v>73</v>
      </c>
      <c r="D2087" s="50">
        <v>43517</v>
      </c>
      <c r="E2087" s="49" t="s">
        <v>342</v>
      </c>
      <c r="F2087" s="50">
        <v>44279</v>
      </c>
      <c r="G2087" s="49" t="s">
        <v>75</v>
      </c>
      <c r="H2087" s="51" t="s">
        <v>232</v>
      </c>
      <c r="I2087" s="49"/>
      <c r="J2087" s="49"/>
      <c r="K2087" s="49"/>
      <c r="L2087" s="52"/>
      <c r="M2087" s="51" t="s">
        <v>3524</v>
      </c>
      <c r="N2087" s="51" t="s">
        <v>453</v>
      </c>
      <c r="O2087" s="49" t="s">
        <v>632</v>
      </c>
      <c r="P2087" s="51" t="s">
        <v>632</v>
      </c>
      <c r="Q2087" s="51"/>
      <c r="R2087" s="111"/>
      <c r="S2087" s="111"/>
      <c r="T2087" s="120"/>
      <c r="U2087" s="53">
        <v>0</v>
      </c>
      <c r="V2087" s="52"/>
      <c r="W2087" s="49"/>
      <c r="X2087" s="52" t="s">
        <v>43</v>
      </c>
      <c r="Y2087" s="49"/>
      <c r="Z2087" s="111" t="s">
        <v>20458</v>
      </c>
      <c r="AA2087" s="51"/>
      <c r="AB2087" s="54">
        <v>100000</v>
      </c>
      <c r="AC2087" s="54">
        <v>0</v>
      </c>
      <c r="AD2087" s="54">
        <v>0</v>
      </c>
      <c r="AE2087" s="54">
        <v>0</v>
      </c>
      <c r="AF2087" s="3">
        <f>SUM(Table2[[#This Row],[PE 2021 Obligations]],Table2[[#This Row],[ROW 2021 Obligations]],Table2[[#This Row],[Construction 2021 Obligations]],Table2[[#This Row],[Paving 2021 Obligations]])</f>
        <v>100000</v>
      </c>
      <c r="AG2087" s="54">
        <v>100000</v>
      </c>
      <c r="AH2087" s="54">
        <v>0</v>
      </c>
      <c r="AI2087" s="54">
        <v>0</v>
      </c>
      <c r="AJ2087" s="54">
        <v>0</v>
      </c>
      <c r="AK2087" s="54">
        <v>100000</v>
      </c>
      <c r="AL2087" s="49" t="s">
        <v>4833</v>
      </c>
    </row>
    <row r="2088" spans="1:38" hidden="1" x14ac:dyDescent="0.25">
      <c r="A2088" s="13">
        <v>128634.13</v>
      </c>
      <c r="B2088" s="15">
        <v>2</v>
      </c>
      <c r="C2088" s="43" t="s">
        <v>73</v>
      </c>
      <c r="D2088" s="44">
        <v>43517</v>
      </c>
      <c r="E2088" s="43" t="s">
        <v>342</v>
      </c>
      <c r="F2088" s="44">
        <v>44279</v>
      </c>
      <c r="G2088" s="43" t="s">
        <v>75</v>
      </c>
      <c r="H2088" s="45" t="s">
        <v>235</v>
      </c>
      <c r="I2088" s="43"/>
      <c r="J2088" s="43"/>
      <c r="K2088" s="43"/>
      <c r="L2088" s="46"/>
      <c r="M2088" s="45" t="s">
        <v>3549</v>
      </c>
      <c r="N2088" s="45" t="s">
        <v>453</v>
      </c>
      <c r="O2088" s="43" t="s">
        <v>632</v>
      </c>
      <c r="P2088" s="45" t="s">
        <v>632</v>
      </c>
      <c r="Q2088" s="45"/>
      <c r="R2088" s="112"/>
      <c r="S2088" s="112"/>
      <c r="T2088" s="59"/>
      <c r="U2088" s="56" t="s">
        <v>32</v>
      </c>
      <c r="V2088" s="46"/>
      <c r="W2088" s="43"/>
      <c r="X2088" s="46" t="s">
        <v>43</v>
      </c>
      <c r="Y2088" s="43"/>
      <c r="Z2088" s="116" t="s">
        <v>20458</v>
      </c>
      <c r="AA2088" s="45"/>
      <c r="AB2088" s="3">
        <v>100000</v>
      </c>
      <c r="AC2088" s="3">
        <v>0</v>
      </c>
      <c r="AD2088" s="3">
        <v>0</v>
      </c>
      <c r="AE2088" s="3">
        <v>0</v>
      </c>
      <c r="AF2088" s="3">
        <f>SUM(Table2[[#This Row],[PE 2021 Obligations]],Table2[[#This Row],[ROW 2021 Obligations]],Table2[[#This Row],[Construction 2021 Obligations]],Table2[[#This Row],[Paving 2021 Obligations]])</f>
        <v>100000</v>
      </c>
      <c r="AG2088" s="3">
        <v>100000</v>
      </c>
      <c r="AH2088" s="3">
        <v>0</v>
      </c>
      <c r="AI2088" s="3">
        <v>0</v>
      </c>
      <c r="AJ2088" s="3">
        <v>0</v>
      </c>
      <c r="AK2088" s="3">
        <v>100000</v>
      </c>
      <c r="AL2088" s="43" t="s">
        <v>4834</v>
      </c>
    </row>
    <row r="2089" spans="1:38" hidden="1" x14ac:dyDescent="0.25">
      <c r="A2089" s="47">
        <v>128634.14</v>
      </c>
      <c r="B2089" s="48">
        <v>1</v>
      </c>
      <c r="C2089" s="49" t="s">
        <v>73</v>
      </c>
      <c r="D2089" s="50">
        <v>43518</v>
      </c>
      <c r="E2089" s="49" t="s">
        <v>342</v>
      </c>
      <c r="F2089" s="50">
        <v>44284</v>
      </c>
      <c r="G2089" s="49" t="s">
        <v>74</v>
      </c>
      <c r="H2089" s="51" t="s">
        <v>238</v>
      </c>
      <c r="I2089" s="49"/>
      <c r="J2089" s="49"/>
      <c r="K2089" s="49"/>
      <c r="L2089" s="52"/>
      <c r="M2089" s="51" t="s">
        <v>3485</v>
      </c>
      <c r="N2089" s="51" t="s">
        <v>453</v>
      </c>
      <c r="O2089" s="49" t="s">
        <v>632</v>
      </c>
      <c r="P2089" s="51" t="s">
        <v>632</v>
      </c>
      <c r="Q2089" s="51"/>
      <c r="R2089" s="111"/>
      <c r="S2089" s="111"/>
      <c r="T2089" s="120"/>
      <c r="U2089" s="53">
        <v>0</v>
      </c>
      <c r="V2089" s="52"/>
      <c r="W2089" s="49"/>
      <c r="X2089" s="52" t="s">
        <v>43</v>
      </c>
      <c r="Y2089" s="49"/>
      <c r="Z2089" s="111" t="s">
        <v>20458</v>
      </c>
      <c r="AA2089" s="51"/>
      <c r="AB2089" s="54">
        <v>100000</v>
      </c>
      <c r="AC2089" s="54">
        <v>0</v>
      </c>
      <c r="AD2089" s="54">
        <v>0</v>
      </c>
      <c r="AE2089" s="54">
        <v>0</v>
      </c>
      <c r="AF2089" s="3">
        <f>SUM(Table2[[#This Row],[PE 2021 Obligations]],Table2[[#This Row],[ROW 2021 Obligations]],Table2[[#This Row],[Construction 2021 Obligations]],Table2[[#This Row],[Paving 2021 Obligations]])</f>
        <v>100000</v>
      </c>
      <c r="AG2089" s="54">
        <v>100000</v>
      </c>
      <c r="AH2089" s="54">
        <v>0</v>
      </c>
      <c r="AI2089" s="54">
        <v>0</v>
      </c>
      <c r="AJ2089" s="54">
        <v>0</v>
      </c>
      <c r="AK2089" s="54">
        <v>100000</v>
      </c>
      <c r="AL2089" s="49" t="s">
        <v>4835</v>
      </c>
    </row>
    <row r="2090" spans="1:38" hidden="1" x14ac:dyDescent="0.25">
      <c r="A2090" s="13">
        <v>128634.15</v>
      </c>
      <c r="B2090" s="15">
        <v>2</v>
      </c>
      <c r="C2090" s="43" t="s">
        <v>73</v>
      </c>
      <c r="D2090" s="44">
        <v>43521</v>
      </c>
      <c r="E2090" s="43" t="s">
        <v>342</v>
      </c>
      <c r="F2090" s="44">
        <v>44291</v>
      </c>
      <c r="G2090" s="43" t="s">
        <v>514</v>
      </c>
      <c r="H2090" s="45" t="s">
        <v>241</v>
      </c>
      <c r="I2090" s="43"/>
      <c r="J2090" s="43"/>
      <c r="K2090" s="43"/>
      <c r="L2090" s="46"/>
      <c r="M2090" s="45" t="s">
        <v>3465</v>
      </c>
      <c r="N2090" s="45" t="s">
        <v>453</v>
      </c>
      <c r="O2090" s="43" t="s">
        <v>632</v>
      </c>
      <c r="P2090" s="45" t="s">
        <v>632</v>
      </c>
      <c r="Q2090" s="45"/>
      <c r="R2090" s="112"/>
      <c r="S2090" s="112"/>
      <c r="T2090" s="59"/>
      <c r="U2090" s="56" t="s">
        <v>32</v>
      </c>
      <c r="V2090" s="46"/>
      <c r="W2090" s="43"/>
      <c r="X2090" s="46" t="s">
        <v>43</v>
      </c>
      <c r="Y2090" s="43"/>
      <c r="Z2090" s="111" t="s">
        <v>20458</v>
      </c>
      <c r="AA2090" s="45"/>
      <c r="AB2090" s="3">
        <v>100000</v>
      </c>
      <c r="AC2090" s="3">
        <v>0</v>
      </c>
      <c r="AD2090" s="3">
        <v>0</v>
      </c>
      <c r="AE2090" s="3">
        <v>0</v>
      </c>
      <c r="AF2090" s="3">
        <f>SUM(Table2[[#This Row],[PE 2021 Obligations]],Table2[[#This Row],[ROW 2021 Obligations]],Table2[[#This Row],[Construction 2021 Obligations]],Table2[[#This Row],[Paving 2021 Obligations]])</f>
        <v>100000</v>
      </c>
      <c r="AG2090" s="3">
        <v>100000</v>
      </c>
      <c r="AH2090" s="3">
        <v>0</v>
      </c>
      <c r="AI2090" s="3">
        <v>0</v>
      </c>
      <c r="AJ2090" s="3">
        <v>0</v>
      </c>
      <c r="AK2090" s="3">
        <v>100000</v>
      </c>
      <c r="AL2090" s="43" t="s">
        <v>4836</v>
      </c>
    </row>
    <row r="2091" spans="1:38" ht="30" hidden="1" x14ac:dyDescent="0.25">
      <c r="A2091" s="47">
        <v>128634.16</v>
      </c>
      <c r="B2091" s="48">
        <v>4</v>
      </c>
      <c r="C2091" s="49" t="s">
        <v>73</v>
      </c>
      <c r="D2091" s="50">
        <v>43521</v>
      </c>
      <c r="E2091" s="49" t="s">
        <v>342</v>
      </c>
      <c r="F2091" s="50">
        <v>44314</v>
      </c>
      <c r="G2091" s="49" t="s">
        <v>1244</v>
      </c>
      <c r="H2091" s="51" t="s">
        <v>794</v>
      </c>
      <c r="I2091" s="49"/>
      <c r="J2091" s="49"/>
      <c r="K2091" s="49"/>
      <c r="L2091" s="52"/>
      <c r="M2091" s="51" t="s">
        <v>4837</v>
      </c>
      <c r="N2091" s="51" t="s">
        <v>453</v>
      </c>
      <c r="O2091" s="49" t="s">
        <v>632</v>
      </c>
      <c r="P2091" s="51" t="s">
        <v>632</v>
      </c>
      <c r="Q2091" s="51"/>
      <c r="R2091" s="111"/>
      <c r="S2091" s="111"/>
      <c r="T2091" s="120"/>
      <c r="U2091" s="55" t="s">
        <v>32</v>
      </c>
      <c r="V2091" s="52"/>
      <c r="W2091" s="49"/>
      <c r="X2091" s="52" t="s">
        <v>43</v>
      </c>
      <c r="Y2091" s="49"/>
      <c r="Z2091" s="111" t="s">
        <v>20458</v>
      </c>
      <c r="AA2091" s="51"/>
      <c r="AB2091" s="54">
        <v>100000</v>
      </c>
      <c r="AC2091" s="54">
        <v>0</v>
      </c>
      <c r="AD2091" s="54">
        <v>0</v>
      </c>
      <c r="AE2091" s="54">
        <v>0</v>
      </c>
      <c r="AF2091" s="3">
        <f>SUM(Table2[[#This Row],[PE 2021 Obligations]],Table2[[#This Row],[ROW 2021 Obligations]],Table2[[#This Row],[Construction 2021 Obligations]],Table2[[#This Row],[Paving 2021 Obligations]])</f>
        <v>100000</v>
      </c>
      <c r="AG2091" s="54">
        <v>100000</v>
      </c>
      <c r="AH2091" s="54">
        <v>0</v>
      </c>
      <c r="AI2091" s="54">
        <v>0</v>
      </c>
      <c r="AJ2091" s="54">
        <v>0</v>
      </c>
      <c r="AK2091" s="54">
        <v>100000</v>
      </c>
      <c r="AL2091" s="49" t="s">
        <v>4838</v>
      </c>
    </row>
    <row r="2092" spans="1:38" ht="30" hidden="1" x14ac:dyDescent="0.25">
      <c r="A2092" s="13">
        <v>128634.17</v>
      </c>
      <c r="B2092" s="15">
        <v>2</v>
      </c>
      <c r="C2092" s="43" t="s">
        <v>73</v>
      </c>
      <c r="D2092" s="44">
        <v>43521</v>
      </c>
      <c r="E2092" s="43" t="s">
        <v>342</v>
      </c>
      <c r="F2092" s="44">
        <v>44279</v>
      </c>
      <c r="G2092" s="43" t="s">
        <v>75</v>
      </c>
      <c r="H2092" s="45" t="s">
        <v>244</v>
      </c>
      <c r="I2092" s="43"/>
      <c r="J2092" s="43"/>
      <c r="K2092" s="43"/>
      <c r="L2092" s="46"/>
      <c r="M2092" s="45" t="s">
        <v>4839</v>
      </c>
      <c r="N2092" s="45" t="s">
        <v>453</v>
      </c>
      <c r="O2092" s="43" t="s">
        <v>632</v>
      </c>
      <c r="P2092" s="45" t="s">
        <v>632</v>
      </c>
      <c r="Q2092" s="45"/>
      <c r="R2092" s="112"/>
      <c r="S2092" s="112"/>
      <c r="T2092" s="59"/>
      <c r="U2092" s="56" t="s">
        <v>32</v>
      </c>
      <c r="V2092" s="46"/>
      <c r="W2092" s="43"/>
      <c r="X2092" s="46" t="s">
        <v>43</v>
      </c>
      <c r="Y2092" s="43"/>
      <c r="Z2092" s="111" t="s">
        <v>20458</v>
      </c>
      <c r="AA2092" s="45"/>
      <c r="AB2092" s="3">
        <v>100000</v>
      </c>
      <c r="AC2092" s="3">
        <v>0</v>
      </c>
      <c r="AD2092" s="3">
        <v>0</v>
      </c>
      <c r="AE2092" s="3">
        <v>0</v>
      </c>
      <c r="AF2092" s="3">
        <f>SUM(Table2[[#This Row],[PE 2021 Obligations]],Table2[[#This Row],[ROW 2021 Obligations]],Table2[[#This Row],[Construction 2021 Obligations]],Table2[[#This Row],[Paving 2021 Obligations]])</f>
        <v>100000</v>
      </c>
      <c r="AG2092" s="3">
        <v>100000</v>
      </c>
      <c r="AH2092" s="3">
        <v>0</v>
      </c>
      <c r="AI2092" s="3">
        <v>0</v>
      </c>
      <c r="AJ2092" s="3">
        <v>0</v>
      </c>
      <c r="AK2092" s="3">
        <v>100000</v>
      </c>
      <c r="AL2092" s="43" t="s">
        <v>4840</v>
      </c>
    </row>
    <row r="2093" spans="1:38" ht="30" hidden="1" x14ac:dyDescent="0.25">
      <c r="A2093" s="47">
        <v>128634.18</v>
      </c>
      <c r="B2093" s="48">
        <v>4</v>
      </c>
      <c r="C2093" s="49" t="s">
        <v>73</v>
      </c>
      <c r="D2093" s="50">
        <v>43521</v>
      </c>
      <c r="E2093" s="49" t="s">
        <v>342</v>
      </c>
      <c r="F2093" s="50">
        <v>44279</v>
      </c>
      <c r="G2093" s="49" t="s">
        <v>75</v>
      </c>
      <c r="H2093" s="51" t="s">
        <v>249</v>
      </c>
      <c r="I2093" s="49"/>
      <c r="J2093" s="49"/>
      <c r="K2093" s="49"/>
      <c r="L2093" s="52"/>
      <c r="M2093" s="51" t="s">
        <v>4841</v>
      </c>
      <c r="N2093" s="51" t="s">
        <v>453</v>
      </c>
      <c r="O2093" s="49" t="s">
        <v>632</v>
      </c>
      <c r="P2093" s="51" t="s">
        <v>632</v>
      </c>
      <c r="Q2093" s="51"/>
      <c r="R2093" s="111"/>
      <c r="S2093" s="111"/>
      <c r="T2093" s="120"/>
      <c r="U2093" s="53">
        <v>0</v>
      </c>
      <c r="V2093" s="52"/>
      <c r="W2093" s="49"/>
      <c r="X2093" s="52" t="s">
        <v>43</v>
      </c>
      <c r="Y2093" s="49"/>
      <c r="Z2093" s="111" t="s">
        <v>20458</v>
      </c>
      <c r="AA2093" s="51"/>
      <c r="AB2093" s="54">
        <v>100000</v>
      </c>
      <c r="AC2093" s="54">
        <v>0</v>
      </c>
      <c r="AD2093" s="54">
        <v>0</v>
      </c>
      <c r="AE2093" s="54">
        <v>0</v>
      </c>
      <c r="AF2093" s="3">
        <f>SUM(Table2[[#This Row],[PE 2021 Obligations]],Table2[[#This Row],[ROW 2021 Obligations]],Table2[[#This Row],[Construction 2021 Obligations]],Table2[[#This Row],[Paving 2021 Obligations]])</f>
        <v>100000</v>
      </c>
      <c r="AG2093" s="54">
        <v>100000</v>
      </c>
      <c r="AH2093" s="54">
        <v>0</v>
      </c>
      <c r="AI2093" s="54">
        <v>0</v>
      </c>
      <c r="AJ2093" s="54">
        <v>0</v>
      </c>
      <c r="AK2093" s="54">
        <v>100000</v>
      </c>
      <c r="AL2093" s="49" t="s">
        <v>4842</v>
      </c>
    </row>
    <row r="2094" spans="1:38" hidden="1" x14ac:dyDescent="0.25">
      <c r="A2094" s="13">
        <v>128634.19</v>
      </c>
      <c r="B2094" s="15">
        <v>2</v>
      </c>
      <c r="C2094" s="43" t="s">
        <v>73</v>
      </c>
      <c r="D2094" s="44">
        <v>43521</v>
      </c>
      <c r="E2094" s="43" t="s">
        <v>342</v>
      </c>
      <c r="F2094" s="44">
        <v>44279</v>
      </c>
      <c r="G2094" s="43" t="s">
        <v>75</v>
      </c>
      <c r="H2094" s="45" t="s">
        <v>252</v>
      </c>
      <c r="I2094" s="43"/>
      <c r="J2094" s="43"/>
      <c r="K2094" s="43"/>
      <c r="L2094" s="46"/>
      <c r="M2094" s="45" t="s">
        <v>4843</v>
      </c>
      <c r="N2094" s="45" t="s">
        <v>453</v>
      </c>
      <c r="O2094" s="43" t="s">
        <v>632</v>
      </c>
      <c r="P2094" s="45" t="s">
        <v>632</v>
      </c>
      <c r="Q2094" s="45"/>
      <c r="R2094" s="112"/>
      <c r="S2094" s="112"/>
      <c r="T2094" s="59"/>
      <c r="U2094" s="56" t="s">
        <v>32</v>
      </c>
      <c r="V2094" s="46"/>
      <c r="W2094" s="43"/>
      <c r="X2094" s="46" t="s">
        <v>43</v>
      </c>
      <c r="Y2094" s="43"/>
      <c r="Z2094" s="111" t="s">
        <v>20458</v>
      </c>
      <c r="AA2094" s="45"/>
      <c r="AB2094" s="3">
        <v>100000</v>
      </c>
      <c r="AC2094" s="3">
        <v>0</v>
      </c>
      <c r="AD2094" s="3">
        <v>0</v>
      </c>
      <c r="AE2094" s="3">
        <v>0</v>
      </c>
      <c r="AF2094" s="3">
        <f>SUM(Table2[[#This Row],[PE 2021 Obligations]],Table2[[#This Row],[ROW 2021 Obligations]],Table2[[#This Row],[Construction 2021 Obligations]],Table2[[#This Row],[Paving 2021 Obligations]])</f>
        <v>100000</v>
      </c>
      <c r="AG2094" s="3">
        <v>100000</v>
      </c>
      <c r="AH2094" s="3">
        <v>0</v>
      </c>
      <c r="AI2094" s="3">
        <v>0</v>
      </c>
      <c r="AJ2094" s="3">
        <v>0</v>
      </c>
      <c r="AK2094" s="3">
        <v>100000</v>
      </c>
      <c r="AL2094" s="43" t="s">
        <v>4844</v>
      </c>
    </row>
    <row r="2095" spans="1:38" hidden="1" x14ac:dyDescent="0.25">
      <c r="A2095" s="47">
        <v>128634.22</v>
      </c>
      <c r="B2095" s="48">
        <v>4</v>
      </c>
      <c r="C2095" s="49" t="s">
        <v>73</v>
      </c>
      <c r="D2095" s="50">
        <v>43522</v>
      </c>
      <c r="E2095" s="49" t="s">
        <v>342</v>
      </c>
      <c r="F2095" s="50">
        <v>44314</v>
      </c>
      <c r="G2095" s="49" t="s">
        <v>1244</v>
      </c>
      <c r="H2095" s="51" t="s">
        <v>261</v>
      </c>
      <c r="I2095" s="49"/>
      <c r="J2095" s="49"/>
      <c r="K2095" s="49"/>
      <c r="L2095" s="52"/>
      <c r="M2095" s="51" t="s">
        <v>3489</v>
      </c>
      <c r="N2095" s="51" t="s">
        <v>453</v>
      </c>
      <c r="O2095" s="49" t="s">
        <v>632</v>
      </c>
      <c r="P2095" s="51" t="s">
        <v>632</v>
      </c>
      <c r="Q2095" s="51"/>
      <c r="R2095" s="111"/>
      <c r="S2095" s="111"/>
      <c r="T2095" s="120"/>
      <c r="U2095" s="55" t="s">
        <v>32</v>
      </c>
      <c r="V2095" s="52"/>
      <c r="W2095" s="49"/>
      <c r="X2095" s="52" t="s">
        <v>43</v>
      </c>
      <c r="Y2095" s="49"/>
      <c r="Z2095" s="111" t="s">
        <v>20458</v>
      </c>
      <c r="AA2095" s="51"/>
      <c r="AB2095" s="54">
        <v>100000</v>
      </c>
      <c r="AC2095" s="54">
        <v>0</v>
      </c>
      <c r="AD2095" s="54">
        <v>0</v>
      </c>
      <c r="AE2095" s="54">
        <v>0</v>
      </c>
      <c r="AF2095" s="3">
        <f>SUM(Table2[[#This Row],[PE 2021 Obligations]],Table2[[#This Row],[ROW 2021 Obligations]],Table2[[#This Row],[Construction 2021 Obligations]],Table2[[#This Row],[Paving 2021 Obligations]])</f>
        <v>100000</v>
      </c>
      <c r="AG2095" s="54">
        <v>100000</v>
      </c>
      <c r="AH2095" s="54">
        <v>0</v>
      </c>
      <c r="AI2095" s="54">
        <v>0</v>
      </c>
      <c r="AJ2095" s="54">
        <v>0</v>
      </c>
      <c r="AK2095" s="54">
        <v>100000</v>
      </c>
      <c r="AL2095" s="49" t="s">
        <v>4845</v>
      </c>
    </row>
    <row r="2096" spans="1:38" ht="30" hidden="1" x14ac:dyDescent="0.25">
      <c r="A2096" s="13">
        <v>128634.23</v>
      </c>
      <c r="B2096" s="15">
        <v>2</v>
      </c>
      <c r="C2096" s="43" t="s">
        <v>73</v>
      </c>
      <c r="D2096" s="44">
        <v>43522</v>
      </c>
      <c r="E2096" s="43" t="s">
        <v>342</v>
      </c>
      <c r="F2096" s="44">
        <v>44279</v>
      </c>
      <c r="G2096" s="43" t="s">
        <v>75</v>
      </c>
      <c r="H2096" s="45" t="s">
        <v>264</v>
      </c>
      <c r="I2096" s="43"/>
      <c r="J2096" s="43"/>
      <c r="K2096" s="43"/>
      <c r="L2096" s="46"/>
      <c r="M2096" s="45" t="s">
        <v>3530</v>
      </c>
      <c r="N2096" s="45" t="s">
        <v>453</v>
      </c>
      <c r="O2096" s="43" t="s">
        <v>632</v>
      </c>
      <c r="P2096" s="45" t="s">
        <v>632</v>
      </c>
      <c r="Q2096" s="45"/>
      <c r="R2096" s="112"/>
      <c r="S2096" s="112"/>
      <c r="T2096" s="59"/>
      <c r="U2096" s="56" t="s">
        <v>32</v>
      </c>
      <c r="V2096" s="46"/>
      <c r="W2096" s="43"/>
      <c r="X2096" s="46" t="s">
        <v>43</v>
      </c>
      <c r="Y2096" s="43"/>
      <c r="Z2096" s="111" t="s">
        <v>20458</v>
      </c>
      <c r="AA2096" s="45"/>
      <c r="AB2096" s="3">
        <v>100000</v>
      </c>
      <c r="AC2096" s="3">
        <v>0</v>
      </c>
      <c r="AD2096" s="3">
        <v>0</v>
      </c>
      <c r="AE2096" s="3">
        <v>0</v>
      </c>
      <c r="AF2096" s="3">
        <f>SUM(Table2[[#This Row],[PE 2021 Obligations]],Table2[[#This Row],[ROW 2021 Obligations]],Table2[[#This Row],[Construction 2021 Obligations]],Table2[[#This Row],[Paving 2021 Obligations]])</f>
        <v>100000</v>
      </c>
      <c r="AG2096" s="3">
        <v>100000</v>
      </c>
      <c r="AH2096" s="3">
        <v>0</v>
      </c>
      <c r="AI2096" s="3">
        <v>0</v>
      </c>
      <c r="AJ2096" s="3">
        <v>0</v>
      </c>
      <c r="AK2096" s="3">
        <v>100000</v>
      </c>
      <c r="AL2096" s="43" t="s">
        <v>4846</v>
      </c>
    </row>
    <row r="2097" spans="1:38" ht="30" hidden="1" x14ac:dyDescent="0.25">
      <c r="A2097" s="47">
        <v>128634.24000000001</v>
      </c>
      <c r="B2097" s="48">
        <v>2</v>
      </c>
      <c r="C2097" s="49" t="s">
        <v>73</v>
      </c>
      <c r="D2097" s="50">
        <v>43522</v>
      </c>
      <c r="E2097" s="49" t="s">
        <v>342</v>
      </c>
      <c r="F2097" s="50">
        <v>44291</v>
      </c>
      <c r="G2097" s="49" t="s">
        <v>514</v>
      </c>
      <c r="H2097" s="51" t="s">
        <v>267</v>
      </c>
      <c r="I2097" s="49"/>
      <c r="J2097" s="49"/>
      <c r="K2097" s="49"/>
      <c r="L2097" s="52"/>
      <c r="M2097" s="51" t="s">
        <v>3503</v>
      </c>
      <c r="N2097" s="51" t="s">
        <v>453</v>
      </c>
      <c r="O2097" s="49" t="s">
        <v>632</v>
      </c>
      <c r="P2097" s="51" t="s">
        <v>632</v>
      </c>
      <c r="Q2097" s="51"/>
      <c r="R2097" s="111"/>
      <c r="S2097" s="111"/>
      <c r="T2097" s="120"/>
      <c r="U2097" s="55" t="s">
        <v>32</v>
      </c>
      <c r="V2097" s="52"/>
      <c r="W2097" s="49"/>
      <c r="X2097" s="52" t="s">
        <v>43</v>
      </c>
      <c r="Y2097" s="49"/>
      <c r="Z2097" s="116" t="s">
        <v>20458</v>
      </c>
      <c r="AA2097" s="51"/>
      <c r="AB2097" s="54">
        <v>100000</v>
      </c>
      <c r="AC2097" s="54">
        <v>0</v>
      </c>
      <c r="AD2097" s="54">
        <v>0</v>
      </c>
      <c r="AE2097" s="54">
        <v>0</v>
      </c>
      <c r="AF2097" s="3">
        <f>SUM(Table2[[#This Row],[PE 2021 Obligations]],Table2[[#This Row],[ROW 2021 Obligations]],Table2[[#This Row],[Construction 2021 Obligations]],Table2[[#This Row],[Paving 2021 Obligations]])</f>
        <v>100000</v>
      </c>
      <c r="AG2097" s="54">
        <v>100000</v>
      </c>
      <c r="AH2097" s="54">
        <v>0</v>
      </c>
      <c r="AI2097" s="54">
        <v>0</v>
      </c>
      <c r="AJ2097" s="54">
        <v>0</v>
      </c>
      <c r="AK2097" s="54">
        <v>100000</v>
      </c>
      <c r="AL2097" s="49" t="s">
        <v>4847</v>
      </c>
    </row>
    <row r="2098" spans="1:38" hidden="1" x14ac:dyDescent="0.25">
      <c r="A2098" s="13">
        <v>128634.25</v>
      </c>
      <c r="B2098" s="15">
        <v>4</v>
      </c>
      <c r="C2098" s="43" t="s">
        <v>73</v>
      </c>
      <c r="D2098" s="44">
        <v>43522</v>
      </c>
      <c r="E2098" s="43" t="s">
        <v>342</v>
      </c>
      <c r="F2098" s="44">
        <v>44314</v>
      </c>
      <c r="G2098" s="43" t="s">
        <v>1244</v>
      </c>
      <c r="H2098" s="45" t="s">
        <v>270</v>
      </c>
      <c r="I2098" s="43"/>
      <c r="J2098" s="43"/>
      <c r="K2098" s="43"/>
      <c r="L2098" s="46"/>
      <c r="M2098" s="45" t="s">
        <v>3560</v>
      </c>
      <c r="N2098" s="45" t="s">
        <v>453</v>
      </c>
      <c r="O2098" s="43" t="s">
        <v>632</v>
      </c>
      <c r="P2098" s="45" t="s">
        <v>632</v>
      </c>
      <c r="Q2098" s="45"/>
      <c r="R2098" s="112"/>
      <c r="S2098" s="112"/>
      <c r="T2098" s="59"/>
      <c r="U2098" s="56" t="s">
        <v>32</v>
      </c>
      <c r="V2098" s="46"/>
      <c r="W2098" s="43"/>
      <c r="X2098" s="46" t="s">
        <v>43</v>
      </c>
      <c r="Y2098" s="43"/>
      <c r="Z2098" s="116" t="s">
        <v>20458</v>
      </c>
      <c r="AA2098" s="45"/>
      <c r="AB2098" s="3">
        <v>100000</v>
      </c>
      <c r="AC2098" s="3">
        <v>0</v>
      </c>
      <c r="AD2098" s="3">
        <v>0</v>
      </c>
      <c r="AE2098" s="3">
        <v>0</v>
      </c>
      <c r="AF2098" s="3">
        <f>SUM(Table2[[#This Row],[PE 2021 Obligations]],Table2[[#This Row],[ROW 2021 Obligations]],Table2[[#This Row],[Construction 2021 Obligations]],Table2[[#This Row],[Paving 2021 Obligations]])</f>
        <v>100000</v>
      </c>
      <c r="AG2098" s="3">
        <v>100000</v>
      </c>
      <c r="AH2098" s="3">
        <v>0</v>
      </c>
      <c r="AI2098" s="3">
        <v>0</v>
      </c>
      <c r="AJ2098" s="3">
        <v>0</v>
      </c>
      <c r="AK2098" s="3">
        <v>100000</v>
      </c>
      <c r="AL2098" s="43" t="s">
        <v>4848</v>
      </c>
    </row>
    <row r="2099" spans="1:38" hidden="1" x14ac:dyDescent="0.25">
      <c r="A2099" s="47">
        <v>128634.26</v>
      </c>
      <c r="B2099" s="48">
        <v>3</v>
      </c>
      <c r="C2099" s="49" t="s">
        <v>73</v>
      </c>
      <c r="D2099" s="50">
        <v>43522</v>
      </c>
      <c r="E2099" s="49" t="s">
        <v>342</v>
      </c>
      <c r="F2099" s="50">
        <v>44294</v>
      </c>
      <c r="G2099" s="49" t="s">
        <v>832</v>
      </c>
      <c r="H2099" s="51" t="s">
        <v>273</v>
      </c>
      <c r="I2099" s="49"/>
      <c r="J2099" s="49"/>
      <c r="K2099" s="49"/>
      <c r="L2099" s="52"/>
      <c r="M2099" s="51" t="s">
        <v>3495</v>
      </c>
      <c r="N2099" s="51" t="s">
        <v>453</v>
      </c>
      <c r="O2099" s="49" t="s">
        <v>632</v>
      </c>
      <c r="P2099" s="51" t="s">
        <v>632</v>
      </c>
      <c r="Q2099" s="51"/>
      <c r="R2099" s="111"/>
      <c r="S2099" s="111"/>
      <c r="T2099" s="120"/>
      <c r="U2099" s="55" t="s">
        <v>32</v>
      </c>
      <c r="V2099" s="52"/>
      <c r="W2099" s="49"/>
      <c r="X2099" s="52" t="s">
        <v>43</v>
      </c>
      <c r="Y2099" s="49"/>
      <c r="Z2099" s="116" t="s">
        <v>20458</v>
      </c>
      <c r="AA2099" s="51"/>
      <c r="AB2099" s="54">
        <v>100000</v>
      </c>
      <c r="AC2099" s="54">
        <v>0</v>
      </c>
      <c r="AD2099" s="54">
        <v>0</v>
      </c>
      <c r="AE2099" s="54">
        <v>0</v>
      </c>
      <c r="AF2099" s="3">
        <f>SUM(Table2[[#This Row],[PE 2021 Obligations]],Table2[[#This Row],[ROW 2021 Obligations]],Table2[[#This Row],[Construction 2021 Obligations]],Table2[[#This Row],[Paving 2021 Obligations]])</f>
        <v>100000</v>
      </c>
      <c r="AG2099" s="54">
        <v>100000</v>
      </c>
      <c r="AH2099" s="54">
        <v>0</v>
      </c>
      <c r="AI2099" s="54">
        <v>0</v>
      </c>
      <c r="AJ2099" s="54">
        <v>0</v>
      </c>
      <c r="AK2099" s="54">
        <v>100000</v>
      </c>
      <c r="AL2099" s="49" t="s">
        <v>4849</v>
      </c>
    </row>
    <row r="2100" spans="1:38" ht="30" hidden="1" x14ac:dyDescent="0.25">
      <c r="A2100" s="13">
        <v>128634.27</v>
      </c>
      <c r="B2100" s="15">
        <v>1</v>
      </c>
      <c r="C2100" s="43" t="s">
        <v>73</v>
      </c>
      <c r="D2100" s="44">
        <v>43523</v>
      </c>
      <c r="E2100" s="43" t="s">
        <v>342</v>
      </c>
      <c r="F2100" s="44">
        <v>44281</v>
      </c>
      <c r="G2100" s="43" t="s">
        <v>74</v>
      </c>
      <c r="H2100" s="45" t="s">
        <v>276</v>
      </c>
      <c r="I2100" s="43"/>
      <c r="J2100" s="43"/>
      <c r="K2100" s="43"/>
      <c r="L2100" s="46"/>
      <c r="M2100" s="45" t="s">
        <v>3501</v>
      </c>
      <c r="N2100" s="45" t="s">
        <v>453</v>
      </c>
      <c r="O2100" s="43" t="s">
        <v>632</v>
      </c>
      <c r="P2100" s="45" t="s">
        <v>632</v>
      </c>
      <c r="Q2100" s="45"/>
      <c r="R2100" s="112"/>
      <c r="S2100" s="112"/>
      <c r="T2100" s="59"/>
      <c r="U2100" s="56" t="s">
        <v>32</v>
      </c>
      <c r="V2100" s="46"/>
      <c r="W2100" s="43"/>
      <c r="X2100" s="46" t="s">
        <v>43</v>
      </c>
      <c r="Y2100" s="43"/>
      <c r="Z2100" s="116" t="s">
        <v>20458</v>
      </c>
      <c r="AA2100" s="45"/>
      <c r="AB2100" s="3">
        <v>100000</v>
      </c>
      <c r="AC2100" s="3">
        <v>0</v>
      </c>
      <c r="AD2100" s="3">
        <v>0</v>
      </c>
      <c r="AE2100" s="3">
        <v>0</v>
      </c>
      <c r="AF2100" s="3">
        <f>SUM(Table2[[#This Row],[PE 2021 Obligations]],Table2[[#This Row],[ROW 2021 Obligations]],Table2[[#This Row],[Construction 2021 Obligations]],Table2[[#This Row],[Paving 2021 Obligations]])</f>
        <v>100000</v>
      </c>
      <c r="AG2100" s="3">
        <v>100000</v>
      </c>
      <c r="AH2100" s="3">
        <v>0</v>
      </c>
      <c r="AI2100" s="3">
        <v>0</v>
      </c>
      <c r="AJ2100" s="3">
        <v>0</v>
      </c>
      <c r="AK2100" s="3">
        <v>100000</v>
      </c>
      <c r="AL2100" s="43" t="s">
        <v>4850</v>
      </c>
    </row>
    <row r="2101" spans="1:38" hidden="1" x14ac:dyDescent="0.25">
      <c r="A2101" s="47">
        <v>128634.28</v>
      </c>
      <c r="B2101" s="48">
        <v>1</v>
      </c>
      <c r="C2101" s="49" t="s">
        <v>73</v>
      </c>
      <c r="D2101" s="50">
        <v>43523</v>
      </c>
      <c r="E2101" s="49" t="s">
        <v>342</v>
      </c>
      <c r="F2101" s="50">
        <v>44280</v>
      </c>
      <c r="G2101" s="49" t="s">
        <v>74</v>
      </c>
      <c r="H2101" s="51" t="s">
        <v>146</v>
      </c>
      <c r="I2101" s="49"/>
      <c r="J2101" s="49"/>
      <c r="K2101" s="49"/>
      <c r="L2101" s="52"/>
      <c r="M2101" s="51" t="s">
        <v>3469</v>
      </c>
      <c r="N2101" s="51" t="s">
        <v>453</v>
      </c>
      <c r="O2101" s="49" t="s">
        <v>632</v>
      </c>
      <c r="P2101" s="51" t="s">
        <v>632</v>
      </c>
      <c r="Q2101" s="51"/>
      <c r="R2101" s="111"/>
      <c r="S2101" s="111"/>
      <c r="T2101" s="120"/>
      <c r="U2101" s="55" t="s">
        <v>32</v>
      </c>
      <c r="V2101" s="52"/>
      <c r="W2101" s="49"/>
      <c r="X2101" s="52" t="s">
        <v>43</v>
      </c>
      <c r="Y2101" s="49"/>
      <c r="Z2101" s="116" t="s">
        <v>20458</v>
      </c>
      <c r="AA2101" s="51"/>
      <c r="AB2101" s="54">
        <v>100000</v>
      </c>
      <c r="AC2101" s="54">
        <v>0</v>
      </c>
      <c r="AD2101" s="54">
        <v>0</v>
      </c>
      <c r="AE2101" s="54">
        <v>0</v>
      </c>
      <c r="AF2101" s="3">
        <f>SUM(Table2[[#This Row],[PE 2021 Obligations]],Table2[[#This Row],[ROW 2021 Obligations]],Table2[[#This Row],[Construction 2021 Obligations]],Table2[[#This Row],[Paving 2021 Obligations]])</f>
        <v>100000</v>
      </c>
      <c r="AG2101" s="54">
        <v>100000</v>
      </c>
      <c r="AH2101" s="54">
        <v>0</v>
      </c>
      <c r="AI2101" s="54">
        <v>0</v>
      </c>
      <c r="AJ2101" s="54">
        <v>0</v>
      </c>
      <c r="AK2101" s="54">
        <v>100000</v>
      </c>
      <c r="AL2101" s="49" t="s">
        <v>4851</v>
      </c>
    </row>
    <row r="2102" spans="1:38" ht="30" hidden="1" x14ac:dyDescent="0.25">
      <c r="A2102" s="13">
        <v>128634.3</v>
      </c>
      <c r="B2102" s="15">
        <v>1</v>
      </c>
      <c r="C2102" s="43" t="s">
        <v>73</v>
      </c>
      <c r="D2102" s="44">
        <v>43523</v>
      </c>
      <c r="E2102" s="43" t="s">
        <v>342</v>
      </c>
      <c r="F2102" s="44">
        <v>44281</v>
      </c>
      <c r="G2102" s="43" t="s">
        <v>74</v>
      </c>
      <c r="H2102" s="45" t="s">
        <v>289</v>
      </c>
      <c r="I2102" s="43"/>
      <c r="J2102" s="43"/>
      <c r="K2102" s="43"/>
      <c r="L2102" s="46"/>
      <c r="M2102" s="45" t="s">
        <v>3538</v>
      </c>
      <c r="N2102" s="45" t="s">
        <v>453</v>
      </c>
      <c r="O2102" s="43" t="s">
        <v>632</v>
      </c>
      <c r="P2102" s="45" t="s">
        <v>632</v>
      </c>
      <c r="Q2102" s="45"/>
      <c r="R2102" s="112"/>
      <c r="S2102" s="112"/>
      <c r="T2102" s="59"/>
      <c r="U2102" s="10">
        <v>0</v>
      </c>
      <c r="V2102" s="46"/>
      <c r="W2102" s="43"/>
      <c r="X2102" s="46" t="s">
        <v>43</v>
      </c>
      <c r="Y2102" s="43"/>
      <c r="Z2102" s="116" t="s">
        <v>20458</v>
      </c>
      <c r="AA2102" s="45"/>
      <c r="AB2102" s="3">
        <v>100000</v>
      </c>
      <c r="AC2102" s="3">
        <v>0</v>
      </c>
      <c r="AD2102" s="3">
        <v>0</v>
      </c>
      <c r="AE2102" s="3">
        <v>0</v>
      </c>
      <c r="AF2102" s="3">
        <f>SUM(Table2[[#This Row],[PE 2021 Obligations]],Table2[[#This Row],[ROW 2021 Obligations]],Table2[[#This Row],[Construction 2021 Obligations]],Table2[[#This Row],[Paving 2021 Obligations]])</f>
        <v>100000</v>
      </c>
      <c r="AG2102" s="3">
        <v>100000</v>
      </c>
      <c r="AH2102" s="3">
        <v>0</v>
      </c>
      <c r="AI2102" s="3">
        <v>0</v>
      </c>
      <c r="AJ2102" s="3">
        <v>0</v>
      </c>
      <c r="AK2102" s="3">
        <v>100000</v>
      </c>
      <c r="AL2102" s="43" t="s">
        <v>4852</v>
      </c>
    </row>
    <row r="2103" spans="1:38" ht="30" hidden="1" x14ac:dyDescent="0.25">
      <c r="A2103" s="47">
        <v>128634.31</v>
      </c>
      <c r="B2103" s="48">
        <v>4</v>
      </c>
      <c r="C2103" s="49" t="s">
        <v>73</v>
      </c>
      <c r="D2103" s="50">
        <v>43523</v>
      </c>
      <c r="E2103" s="49" t="s">
        <v>342</v>
      </c>
      <c r="F2103" s="50">
        <v>44314</v>
      </c>
      <c r="G2103" s="49" t="s">
        <v>1244</v>
      </c>
      <c r="H2103" s="51" t="s">
        <v>292</v>
      </c>
      <c r="I2103" s="49"/>
      <c r="J2103" s="49"/>
      <c r="K2103" s="49"/>
      <c r="L2103" s="52"/>
      <c r="M2103" s="51" t="s">
        <v>3492</v>
      </c>
      <c r="N2103" s="51" t="s">
        <v>453</v>
      </c>
      <c r="O2103" s="49" t="s">
        <v>632</v>
      </c>
      <c r="P2103" s="51" t="s">
        <v>632</v>
      </c>
      <c r="Q2103" s="51"/>
      <c r="R2103" s="111"/>
      <c r="S2103" s="111"/>
      <c r="T2103" s="120"/>
      <c r="U2103" s="55" t="s">
        <v>32</v>
      </c>
      <c r="V2103" s="52"/>
      <c r="W2103" s="49"/>
      <c r="X2103" s="52" t="s">
        <v>43</v>
      </c>
      <c r="Y2103" s="49"/>
      <c r="Z2103" s="116" t="s">
        <v>20458</v>
      </c>
      <c r="AA2103" s="51"/>
      <c r="AB2103" s="54">
        <v>100000</v>
      </c>
      <c r="AC2103" s="54">
        <v>0</v>
      </c>
      <c r="AD2103" s="54">
        <v>0</v>
      </c>
      <c r="AE2103" s="54">
        <v>0</v>
      </c>
      <c r="AF2103" s="3">
        <f>SUM(Table2[[#This Row],[PE 2021 Obligations]],Table2[[#This Row],[ROW 2021 Obligations]],Table2[[#This Row],[Construction 2021 Obligations]],Table2[[#This Row],[Paving 2021 Obligations]])</f>
        <v>100000</v>
      </c>
      <c r="AG2103" s="54">
        <v>100000</v>
      </c>
      <c r="AH2103" s="54">
        <v>0</v>
      </c>
      <c r="AI2103" s="54">
        <v>0</v>
      </c>
      <c r="AJ2103" s="54">
        <v>0</v>
      </c>
      <c r="AK2103" s="54">
        <v>100000</v>
      </c>
      <c r="AL2103" s="49" t="s">
        <v>4853</v>
      </c>
    </row>
    <row r="2104" spans="1:38" hidden="1" x14ac:dyDescent="0.25">
      <c r="A2104" s="13">
        <v>128634.32</v>
      </c>
      <c r="B2104" s="15">
        <v>4</v>
      </c>
      <c r="C2104" s="43" t="s">
        <v>73</v>
      </c>
      <c r="D2104" s="44">
        <v>43523</v>
      </c>
      <c r="E2104" s="43" t="s">
        <v>342</v>
      </c>
      <c r="F2104" s="44">
        <v>44314</v>
      </c>
      <c r="G2104" s="43" t="s">
        <v>1244</v>
      </c>
      <c r="H2104" s="45" t="s">
        <v>564</v>
      </c>
      <c r="I2104" s="43"/>
      <c r="J2104" s="43"/>
      <c r="K2104" s="43"/>
      <c r="L2104" s="46"/>
      <c r="M2104" s="45" t="s">
        <v>3553</v>
      </c>
      <c r="N2104" s="45" t="s">
        <v>453</v>
      </c>
      <c r="O2104" s="43" t="s">
        <v>632</v>
      </c>
      <c r="P2104" s="45" t="s">
        <v>632</v>
      </c>
      <c r="Q2104" s="45"/>
      <c r="R2104" s="112"/>
      <c r="S2104" s="112"/>
      <c r="T2104" s="59"/>
      <c r="U2104" s="56" t="s">
        <v>32</v>
      </c>
      <c r="V2104" s="46"/>
      <c r="W2104" s="43"/>
      <c r="X2104" s="46" t="s">
        <v>43</v>
      </c>
      <c r="Y2104" s="43"/>
      <c r="Z2104" s="116" t="s">
        <v>20458</v>
      </c>
      <c r="AA2104" s="45"/>
      <c r="AB2104" s="3">
        <v>100000</v>
      </c>
      <c r="AC2104" s="3">
        <v>0</v>
      </c>
      <c r="AD2104" s="3">
        <v>0</v>
      </c>
      <c r="AE2104" s="3">
        <v>0</v>
      </c>
      <c r="AF2104" s="3">
        <f>SUM(Table2[[#This Row],[PE 2021 Obligations]],Table2[[#This Row],[ROW 2021 Obligations]],Table2[[#This Row],[Construction 2021 Obligations]],Table2[[#This Row],[Paving 2021 Obligations]])</f>
        <v>100000</v>
      </c>
      <c r="AG2104" s="3">
        <v>100000</v>
      </c>
      <c r="AH2104" s="3">
        <v>0</v>
      </c>
      <c r="AI2104" s="3">
        <v>0</v>
      </c>
      <c r="AJ2104" s="3">
        <v>0</v>
      </c>
      <c r="AK2104" s="3">
        <v>100000</v>
      </c>
      <c r="AL2104" s="43" t="s">
        <v>4854</v>
      </c>
    </row>
    <row r="2105" spans="1:38" ht="30" hidden="1" x14ac:dyDescent="0.25">
      <c r="A2105" s="47">
        <v>128634.33</v>
      </c>
      <c r="B2105" s="48">
        <v>1</v>
      </c>
      <c r="C2105" s="49" t="s">
        <v>73</v>
      </c>
      <c r="D2105" s="50">
        <v>43523</v>
      </c>
      <c r="E2105" s="49" t="s">
        <v>342</v>
      </c>
      <c r="F2105" s="50">
        <v>44279</v>
      </c>
      <c r="G2105" s="49" t="s">
        <v>75</v>
      </c>
      <c r="H2105" s="51" t="s">
        <v>643</v>
      </c>
      <c r="I2105" s="49"/>
      <c r="J2105" s="49"/>
      <c r="K2105" s="49"/>
      <c r="L2105" s="52"/>
      <c r="M2105" s="51" t="s">
        <v>4855</v>
      </c>
      <c r="N2105" s="51" t="s">
        <v>453</v>
      </c>
      <c r="O2105" s="49" t="s">
        <v>632</v>
      </c>
      <c r="P2105" s="51" t="s">
        <v>632</v>
      </c>
      <c r="Q2105" s="51"/>
      <c r="R2105" s="111"/>
      <c r="S2105" s="111"/>
      <c r="T2105" s="120"/>
      <c r="U2105" s="53">
        <v>0</v>
      </c>
      <c r="V2105" s="52"/>
      <c r="W2105" s="49"/>
      <c r="X2105" s="52" t="s">
        <v>43</v>
      </c>
      <c r="Y2105" s="49"/>
      <c r="Z2105" s="116" t="s">
        <v>20458</v>
      </c>
      <c r="AA2105" s="51"/>
      <c r="AB2105" s="54">
        <v>100000</v>
      </c>
      <c r="AC2105" s="54">
        <v>0</v>
      </c>
      <c r="AD2105" s="54">
        <v>0</v>
      </c>
      <c r="AE2105" s="54">
        <v>0</v>
      </c>
      <c r="AF2105" s="3">
        <f>SUM(Table2[[#This Row],[PE 2021 Obligations]],Table2[[#This Row],[ROW 2021 Obligations]],Table2[[#This Row],[Construction 2021 Obligations]],Table2[[#This Row],[Paving 2021 Obligations]])</f>
        <v>100000</v>
      </c>
      <c r="AG2105" s="54">
        <v>100000</v>
      </c>
      <c r="AH2105" s="54">
        <v>0</v>
      </c>
      <c r="AI2105" s="54">
        <v>0</v>
      </c>
      <c r="AJ2105" s="54">
        <v>0</v>
      </c>
      <c r="AK2105" s="54">
        <v>100000</v>
      </c>
      <c r="AL2105" s="49" t="s">
        <v>4856</v>
      </c>
    </row>
    <row r="2106" spans="1:38" ht="30" hidden="1" x14ac:dyDescent="0.25">
      <c r="A2106" s="13">
        <v>128634.34</v>
      </c>
      <c r="B2106" s="15">
        <v>4</v>
      </c>
      <c r="C2106" s="43" t="s">
        <v>73</v>
      </c>
      <c r="D2106" s="44">
        <v>43523</v>
      </c>
      <c r="E2106" s="43" t="s">
        <v>342</v>
      </c>
      <c r="F2106" s="44">
        <v>44314</v>
      </c>
      <c r="G2106" s="43" t="s">
        <v>1244</v>
      </c>
      <c r="H2106" s="45" t="s">
        <v>295</v>
      </c>
      <c r="I2106" s="43"/>
      <c r="J2106" s="43"/>
      <c r="K2106" s="43"/>
      <c r="L2106" s="46"/>
      <c r="M2106" s="45" t="s">
        <v>4857</v>
      </c>
      <c r="N2106" s="45" t="s">
        <v>453</v>
      </c>
      <c r="O2106" s="43" t="s">
        <v>632</v>
      </c>
      <c r="P2106" s="45" t="s">
        <v>632</v>
      </c>
      <c r="Q2106" s="45"/>
      <c r="R2106" s="112"/>
      <c r="S2106" s="112"/>
      <c r="T2106" s="59"/>
      <c r="U2106" s="56" t="s">
        <v>32</v>
      </c>
      <c r="V2106" s="46"/>
      <c r="W2106" s="43"/>
      <c r="X2106" s="46" t="s">
        <v>43</v>
      </c>
      <c r="Y2106" s="43"/>
      <c r="Z2106" s="116" t="s">
        <v>20458</v>
      </c>
      <c r="AA2106" s="45"/>
      <c r="AB2106" s="3">
        <v>100000</v>
      </c>
      <c r="AC2106" s="3">
        <v>0</v>
      </c>
      <c r="AD2106" s="3">
        <v>0</v>
      </c>
      <c r="AE2106" s="3">
        <v>0</v>
      </c>
      <c r="AF2106" s="3">
        <f>SUM(Table2[[#This Row],[PE 2021 Obligations]],Table2[[#This Row],[ROW 2021 Obligations]],Table2[[#This Row],[Construction 2021 Obligations]],Table2[[#This Row],[Paving 2021 Obligations]])</f>
        <v>100000</v>
      </c>
      <c r="AG2106" s="3">
        <v>100000</v>
      </c>
      <c r="AH2106" s="3">
        <v>0</v>
      </c>
      <c r="AI2106" s="3">
        <v>0</v>
      </c>
      <c r="AJ2106" s="3">
        <v>0</v>
      </c>
      <c r="AK2106" s="3">
        <v>100000</v>
      </c>
      <c r="AL2106" s="43" t="s">
        <v>4858</v>
      </c>
    </row>
    <row r="2107" spans="1:38" ht="30" hidden="1" x14ac:dyDescent="0.25">
      <c r="A2107" s="47">
        <v>128634.35</v>
      </c>
      <c r="B2107" s="48">
        <v>4</v>
      </c>
      <c r="C2107" s="49" t="s">
        <v>73</v>
      </c>
      <c r="D2107" s="50">
        <v>43523</v>
      </c>
      <c r="E2107" s="49" t="s">
        <v>342</v>
      </c>
      <c r="F2107" s="50">
        <v>44314</v>
      </c>
      <c r="G2107" s="49" t="s">
        <v>1244</v>
      </c>
      <c r="H2107" s="51" t="s">
        <v>4859</v>
      </c>
      <c r="I2107" s="49"/>
      <c r="J2107" s="49"/>
      <c r="K2107" s="49"/>
      <c r="L2107" s="52"/>
      <c r="M2107" s="51" t="s">
        <v>4860</v>
      </c>
      <c r="N2107" s="51" t="s">
        <v>453</v>
      </c>
      <c r="O2107" s="49" t="s">
        <v>632</v>
      </c>
      <c r="P2107" s="51" t="s">
        <v>632</v>
      </c>
      <c r="Q2107" s="51"/>
      <c r="R2107" s="111"/>
      <c r="S2107" s="111"/>
      <c r="T2107" s="120"/>
      <c r="U2107" s="55" t="s">
        <v>32</v>
      </c>
      <c r="V2107" s="52"/>
      <c r="W2107" s="49"/>
      <c r="X2107" s="52" t="s">
        <v>43</v>
      </c>
      <c r="Y2107" s="49"/>
      <c r="Z2107" s="116" t="s">
        <v>20458</v>
      </c>
      <c r="AA2107" s="51"/>
      <c r="AB2107" s="54">
        <v>100000</v>
      </c>
      <c r="AC2107" s="54">
        <v>0</v>
      </c>
      <c r="AD2107" s="54">
        <v>0</v>
      </c>
      <c r="AE2107" s="54">
        <v>0</v>
      </c>
      <c r="AF2107" s="3">
        <f>SUM(Table2[[#This Row],[PE 2021 Obligations]],Table2[[#This Row],[ROW 2021 Obligations]],Table2[[#This Row],[Construction 2021 Obligations]],Table2[[#This Row],[Paving 2021 Obligations]])</f>
        <v>100000</v>
      </c>
      <c r="AG2107" s="54">
        <v>100000</v>
      </c>
      <c r="AH2107" s="54">
        <v>0</v>
      </c>
      <c r="AI2107" s="54">
        <v>0</v>
      </c>
      <c r="AJ2107" s="54">
        <v>0</v>
      </c>
      <c r="AK2107" s="54">
        <v>100000</v>
      </c>
      <c r="AL2107" s="49" t="s">
        <v>4861</v>
      </c>
    </row>
    <row r="2108" spans="1:38" ht="30" hidden="1" x14ac:dyDescent="0.25">
      <c r="A2108" s="13">
        <v>128634.37</v>
      </c>
      <c r="B2108" s="15">
        <v>3</v>
      </c>
      <c r="C2108" s="43" t="s">
        <v>73</v>
      </c>
      <c r="D2108" s="44">
        <v>43523</v>
      </c>
      <c r="E2108" s="43" t="s">
        <v>342</v>
      </c>
      <c r="F2108" s="44">
        <v>44301</v>
      </c>
      <c r="G2108" s="43" t="s">
        <v>832</v>
      </c>
      <c r="H2108" s="45" t="s">
        <v>304</v>
      </c>
      <c r="I2108" s="43"/>
      <c r="J2108" s="43"/>
      <c r="K2108" s="43"/>
      <c r="L2108" s="46"/>
      <c r="M2108" s="45" t="s">
        <v>3507</v>
      </c>
      <c r="N2108" s="45" t="s">
        <v>453</v>
      </c>
      <c r="O2108" s="43" t="s">
        <v>632</v>
      </c>
      <c r="P2108" s="45" t="s">
        <v>632</v>
      </c>
      <c r="Q2108" s="45"/>
      <c r="R2108" s="112"/>
      <c r="S2108" s="112"/>
      <c r="T2108" s="59"/>
      <c r="U2108" s="56" t="s">
        <v>32</v>
      </c>
      <c r="V2108" s="46"/>
      <c r="W2108" s="43"/>
      <c r="X2108" s="46" t="s">
        <v>43</v>
      </c>
      <c r="Y2108" s="43"/>
      <c r="Z2108" s="116" t="s">
        <v>20458</v>
      </c>
      <c r="AA2108" s="45"/>
      <c r="AB2108" s="3">
        <v>100000</v>
      </c>
      <c r="AC2108" s="3">
        <v>0</v>
      </c>
      <c r="AD2108" s="3">
        <v>0</v>
      </c>
      <c r="AE2108" s="3">
        <v>0</v>
      </c>
      <c r="AF2108" s="3">
        <f>SUM(Table2[[#This Row],[PE 2021 Obligations]],Table2[[#This Row],[ROW 2021 Obligations]],Table2[[#This Row],[Construction 2021 Obligations]],Table2[[#This Row],[Paving 2021 Obligations]])</f>
        <v>100000</v>
      </c>
      <c r="AG2108" s="3">
        <v>100000</v>
      </c>
      <c r="AH2108" s="3">
        <v>0</v>
      </c>
      <c r="AI2108" s="3">
        <v>0</v>
      </c>
      <c r="AJ2108" s="3">
        <v>0</v>
      </c>
      <c r="AK2108" s="3">
        <v>100000</v>
      </c>
      <c r="AL2108" s="43" t="s">
        <v>4862</v>
      </c>
    </row>
    <row r="2109" spans="1:38" ht="30" hidden="1" x14ac:dyDescent="0.25">
      <c r="A2109" s="47">
        <v>128634.39</v>
      </c>
      <c r="B2109" s="48">
        <v>3</v>
      </c>
      <c r="C2109" s="49" t="s">
        <v>73</v>
      </c>
      <c r="D2109" s="50">
        <v>43523</v>
      </c>
      <c r="E2109" s="49" t="s">
        <v>342</v>
      </c>
      <c r="F2109" s="50">
        <v>44279</v>
      </c>
      <c r="G2109" s="49" t="s">
        <v>75</v>
      </c>
      <c r="H2109" s="51" t="s">
        <v>64</v>
      </c>
      <c r="I2109" s="49"/>
      <c r="J2109" s="49"/>
      <c r="K2109" s="49"/>
      <c r="L2109" s="52"/>
      <c r="M2109" s="51" t="s">
        <v>3509</v>
      </c>
      <c r="N2109" s="51" t="s">
        <v>453</v>
      </c>
      <c r="O2109" s="49" t="s">
        <v>632</v>
      </c>
      <c r="P2109" s="51" t="s">
        <v>632</v>
      </c>
      <c r="Q2109" s="51"/>
      <c r="R2109" s="111"/>
      <c r="S2109" s="111"/>
      <c r="T2109" s="120"/>
      <c r="U2109" s="55" t="s">
        <v>32</v>
      </c>
      <c r="V2109" s="52"/>
      <c r="W2109" s="49"/>
      <c r="X2109" s="52" t="s">
        <v>43</v>
      </c>
      <c r="Y2109" s="49"/>
      <c r="Z2109" s="116" t="s">
        <v>20458</v>
      </c>
      <c r="AA2109" s="51"/>
      <c r="AB2109" s="54">
        <v>100000</v>
      </c>
      <c r="AC2109" s="54">
        <v>0</v>
      </c>
      <c r="AD2109" s="54">
        <v>0</v>
      </c>
      <c r="AE2109" s="54">
        <v>0</v>
      </c>
      <c r="AF2109" s="3">
        <f>SUM(Table2[[#This Row],[PE 2021 Obligations]],Table2[[#This Row],[ROW 2021 Obligations]],Table2[[#This Row],[Construction 2021 Obligations]],Table2[[#This Row],[Paving 2021 Obligations]])</f>
        <v>100000</v>
      </c>
      <c r="AG2109" s="54">
        <v>100000</v>
      </c>
      <c r="AH2109" s="54">
        <v>0</v>
      </c>
      <c r="AI2109" s="54">
        <v>0</v>
      </c>
      <c r="AJ2109" s="54">
        <v>0</v>
      </c>
      <c r="AK2109" s="54">
        <v>100000</v>
      </c>
      <c r="AL2109" s="49" t="s">
        <v>4863</v>
      </c>
    </row>
    <row r="2110" spans="1:38" hidden="1" x14ac:dyDescent="0.25">
      <c r="A2110" s="13">
        <v>128634.4</v>
      </c>
      <c r="B2110" s="15">
        <v>2</v>
      </c>
      <c r="C2110" s="43" t="s">
        <v>73</v>
      </c>
      <c r="D2110" s="44">
        <v>43523</v>
      </c>
      <c r="E2110" s="43" t="s">
        <v>342</v>
      </c>
      <c r="F2110" s="44">
        <v>44321</v>
      </c>
      <c r="G2110" s="43" t="s">
        <v>514</v>
      </c>
      <c r="H2110" s="45" t="s">
        <v>312</v>
      </c>
      <c r="I2110" s="43"/>
      <c r="J2110" s="43"/>
      <c r="K2110" s="43"/>
      <c r="L2110" s="46"/>
      <c r="M2110" s="45" t="s">
        <v>3551</v>
      </c>
      <c r="N2110" s="45" t="s">
        <v>453</v>
      </c>
      <c r="O2110" s="43" t="s">
        <v>632</v>
      </c>
      <c r="P2110" s="45" t="s">
        <v>632</v>
      </c>
      <c r="Q2110" s="45"/>
      <c r="R2110" s="112"/>
      <c r="S2110" s="112"/>
      <c r="T2110" s="59"/>
      <c r="U2110" s="56" t="s">
        <v>32</v>
      </c>
      <c r="V2110" s="46"/>
      <c r="W2110" s="43"/>
      <c r="X2110" s="46" t="s">
        <v>43</v>
      </c>
      <c r="Y2110" s="43"/>
      <c r="Z2110" s="116" t="s">
        <v>20458</v>
      </c>
      <c r="AA2110" s="45"/>
      <c r="AB2110" s="3">
        <v>100000</v>
      </c>
      <c r="AC2110" s="3">
        <v>0</v>
      </c>
      <c r="AD2110" s="3">
        <v>0</v>
      </c>
      <c r="AE2110" s="3">
        <v>0</v>
      </c>
      <c r="AF2110" s="3">
        <f>SUM(Table2[[#This Row],[PE 2021 Obligations]],Table2[[#This Row],[ROW 2021 Obligations]],Table2[[#This Row],[Construction 2021 Obligations]],Table2[[#This Row],[Paving 2021 Obligations]])</f>
        <v>100000</v>
      </c>
      <c r="AG2110" s="3">
        <v>100000</v>
      </c>
      <c r="AH2110" s="3">
        <v>0</v>
      </c>
      <c r="AI2110" s="3">
        <v>0</v>
      </c>
      <c r="AJ2110" s="3">
        <v>0</v>
      </c>
      <c r="AK2110" s="3">
        <v>100000</v>
      </c>
      <c r="AL2110" s="43" t="s">
        <v>4864</v>
      </c>
    </row>
    <row r="2111" spans="1:38" ht="30" hidden="1" x14ac:dyDescent="0.25">
      <c r="A2111" s="47">
        <v>128634.42</v>
      </c>
      <c r="B2111" s="48">
        <v>1</v>
      </c>
      <c r="C2111" s="49" t="s">
        <v>73</v>
      </c>
      <c r="D2111" s="50">
        <v>43524</v>
      </c>
      <c r="E2111" s="49" t="s">
        <v>342</v>
      </c>
      <c r="F2111" s="50">
        <v>44279</v>
      </c>
      <c r="G2111" s="49" t="s">
        <v>75</v>
      </c>
      <c r="H2111" s="51" t="s">
        <v>317</v>
      </c>
      <c r="I2111" s="49"/>
      <c r="J2111" s="49"/>
      <c r="K2111" s="49"/>
      <c r="L2111" s="52"/>
      <c r="M2111" s="51" t="s">
        <v>3555</v>
      </c>
      <c r="N2111" s="51" t="s">
        <v>453</v>
      </c>
      <c r="O2111" s="49" t="s">
        <v>632</v>
      </c>
      <c r="P2111" s="51" t="s">
        <v>632</v>
      </c>
      <c r="Q2111" s="51"/>
      <c r="R2111" s="111"/>
      <c r="S2111" s="111"/>
      <c r="T2111" s="120"/>
      <c r="U2111" s="53">
        <v>0</v>
      </c>
      <c r="V2111" s="52"/>
      <c r="W2111" s="49"/>
      <c r="X2111" s="52" t="s">
        <v>43</v>
      </c>
      <c r="Y2111" s="49"/>
      <c r="Z2111" s="116" t="s">
        <v>20458</v>
      </c>
      <c r="AA2111" s="51"/>
      <c r="AB2111" s="54">
        <v>100000</v>
      </c>
      <c r="AC2111" s="54">
        <v>0</v>
      </c>
      <c r="AD2111" s="54">
        <v>0</v>
      </c>
      <c r="AE2111" s="54">
        <v>0</v>
      </c>
      <c r="AF2111" s="3">
        <f>SUM(Table2[[#This Row],[PE 2021 Obligations]],Table2[[#This Row],[ROW 2021 Obligations]],Table2[[#This Row],[Construction 2021 Obligations]],Table2[[#This Row],[Paving 2021 Obligations]])</f>
        <v>100000</v>
      </c>
      <c r="AG2111" s="54">
        <v>100000</v>
      </c>
      <c r="AH2111" s="54">
        <v>0</v>
      </c>
      <c r="AI2111" s="54">
        <v>0</v>
      </c>
      <c r="AJ2111" s="54">
        <v>0</v>
      </c>
      <c r="AK2111" s="54">
        <v>100000</v>
      </c>
      <c r="AL2111" s="49" t="s">
        <v>4865</v>
      </c>
    </row>
    <row r="2112" spans="1:38" hidden="1" x14ac:dyDescent="0.25">
      <c r="A2112" s="13">
        <v>128634.43</v>
      </c>
      <c r="B2112" s="15">
        <v>4</v>
      </c>
      <c r="C2112" s="43" t="s">
        <v>73</v>
      </c>
      <c r="D2112" s="44">
        <v>43524</v>
      </c>
      <c r="E2112" s="43" t="s">
        <v>342</v>
      </c>
      <c r="F2112" s="44">
        <v>44314</v>
      </c>
      <c r="G2112" s="43" t="s">
        <v>1244</v>
      </c>
      <c r="H2112" s="45" t="s">
        <v>323</v>
      </c>
      <c r="I2112" s="43"/>
      <c r="J2112" s="43"/>
      <c r="K2112" s="43"/>
      <c r="L2112" s="46"/>
      <c r="M2112" s="45" t="s">
        <v>4866</v>
      </c>
      <c r="N2112" s="45" t="s">
        <v>453</v>
      </c>
      <c r="O2112" s="43" t="s">
        <v>632</v>
      </c>
      <c r="P2112" s="45" t="s">
        <v>632</v>
      </c>
      <c r="Q2112" s="45"/>
      <c r="R2112" s="112"/>
      <c r="S2112" s="112"/>
      <c r="T2112" s="59"/>
      <c r="U2112" s="56" t="s">
        <v>32</v>
      </c>
      <c r="V2112" s="46"/>
      <c r="W2112" s="43"/>
      <c r="X2112" s="46" t="s">
        <v>43</v>
      </c>
      <c r="Y2112" s="43"/>
      <c r="Z2112" s="116" t="s">
        <v>20458</v>
      </c>
      <c r="AA2112" s="45"/>
      <c r="AB2112" s="3">
        <v>100000</v>
      </c>
      <c r="AC2112" s="3">
        <v>0</v>
      </c>
      <c r="AD2112" s="3">
        <v>0</v>
      </c>
      <c r="AE2112" s="3">
        <v>0</v>
      </c>
      <c r="AF2112" s="3">
        <f>SUM(Table2[[#This Row],[PE 2021 Obligations]],Table2[[#This Row],[ROW 2021 Obligations]],Table2[[#This Row],[Construction 2021 Obligations]],Table2[[#This Row],[Paving 2021 Obligations]])</f>
        <v>100000</v>
      </c>
      <c r="AG2112" s="3">
        <v>100000</v>
      </c>
      <c r="AH2112" s="3">
        <v>0</v>
      </c>
      <c r="AI2112" s="3">
        <v>0</v>
      </c>
      <c r="AJ2112" s="3">
        <v>0</v>
      </c>
      <c r="AK2112" s="3">
        <v>100000</v>
      </c>
      <c r="AL2112" s="43" t="s">
        <v>4867</v>
      </c>
    </row>
    <row r="2113" spans="1:38" ht="30" hidden="1" x14ac:dyDescent="0.25">
      <c r="A2113" s="47">
        <v>128634.44</v>
      </c>
      <c r="B2113" s="48">
        <v>4</v>
      </c>
      <c r="C2113" s="49" t="s">
        <v>73</v>
      </c>
      <c r="D2113" s="50">
        <v>43524</v>
      </c>
      <c r="E2113" s="49" t="s">
        <v>342</v>
      </c>
      <c r="F2113" s="50">
        <v>44279</v>
      </c>
      <c r="G2113" s="49" t="s">
        <v>75</v>
      </c>
      <c r="H2113" s="51" t="s">
        <v>326</v>
      </c>
      <c r="I2113" s="49"/>
      <c r="J2113" s="49"/>
      <c r="K2113" s="49"/>
      <c r="L2113" s="52"/>
      <c r="M2113" s="51" t="s">
        <v>3557</v>
      </c>
      <c r="N2113" s="51" t="s">
        <v>453</v>
      </c>
      <c r="O2113" s="49" t="s">
        <v>632</v>
      </c>
      <c r="P2113" s="51" t="s">
        <v>632</v>
      </c>
      <c r="Q2113" s="51"/>
      <c r="R2113" s="111"/>
      <c r="S2113" s="111"/>
      <c r="T2113" s="120"/>
      <c r="U2113" s="53">
        <v>0</v>
      </c>
      <c r="V2113" s="52"/>
      <c r="W2113" s="49"/>
      <c r="X2113" s="52" t="s">
        <v>43</v>
      </c>
      <c r="Y2113" s="49"/>
      <c r="Z2113" s="116" t="s">
        <v>20458</v>
      </c>
      <c r="AA2113" s="51"/>
      <c r="AB2113" s="54">
        <v>100000</v>
      </c>
      <c r="AC2113" s="54">
        <v>0</v>
      </c>
      <c r="AD2113" s="54">
        <v>0</v>
      </c>
      <c r="AE2113" s="54">
        <v>0</v>
      </c>
      <c r="AF2113" s="3">
        <f>SUM(Table2[[#This Row],[PE 2021 Obligations]],Table2[[#This Row],[ROW 2021 Obligations]],Table2[[#This Row],[Construction 2021 Obligations]],Table2[[#This Row],[Paving 2021 Obligations]])</f>
        <v>100000</v>
      </c>
      <c r="AG2113" s="54">
        <v>100000</v>
      </c>
      <c r="AH2113" s="54">
        <v>0</v>
      </c>
      <c r="AI2113" s="54">
        <v>0</v>
      </c>
      <c r="AJ2113" s="54">
        <v>0</v>
      </c>
      <c r="AK2113" s="54">
        <v>100000</v>
      </c>
      <c r="AL2113" s="49" t="s">
        <v>4868</v>
      </c>
    </row>
    <row r="2114" spans="1:38" ht="30" hidden="1" x14ac:dyDescent="0.25">
      <c r="A2114" s="13">
        <v>128634.45</v>
      </c>
      <c r="B2114" s="15">
        <v>3</v>
      </c>
      <c r="C2114" s="43" t="s">
        <v>73</v>
      </c>
      <c r="D2114" s="44">
        <v>43524</v>
      </c>
      <c r="E2114" s="43" t="s">
        <v>342</v>
      </c>
      <c r="F2114" s="44">
        <v>44279</v>
      </c>
      <c r="G2114" s="43" t="s">
        <v>75</v>
      </c>
      <c r="H2114" s="45" t="s">
        <v>57</v>
      </c>
      <c r="I2114" s="43"/>
      <c r="J2114" s="43"/>
      <c r="K2114" s="43"/>
      <c r="L2114" s="46"/>
      <c r="M2114" s="45" t="s">
        <v>3463</v>
      </c>
      <c r="N2114" s="45" t="s">
        <v>453</v>
      </c>
      <c r="O2114" s="43" t="s">
        <v>632</v>
      </c>
      <c r="P2114" s="45" t="s">
        <v>632</v>
      </c>
      <c r="Q2114" s="45"/>
      <c r="R2114" s="112"/>
      <c r="S2114" s="112"/>
      <c r="T2114" s="59"/>
      <c r="U2114" s="56" t="s">
        <v>32</v>
      </c>
      <c r="V2114" s="46"/>
      <c r="W2114" s="43"/>
      <c r="X2114" s="46" t="s">
        <v>43</v>
      </c>
      <c r="Y2114" s="43"/>
      <c r="Z2114" s="111" t="s">
        <v>20458</v>
      </c>
      <c r="AA2114" s="45"/>
      <c r="AB2114" s="3">
        <v>100000</v>
      </c>
      <c r="AC2114" s="3">
        <v>0</v>
      </c>
      <c r="AD2114" s="3">
        <v>0</v>
      </c>
      <c r="AE2114" s="3">
        <v>0</v>
      </c>
      <c r="AF2114" s="3">
        <f>SUM(Table2[[#This Row],[PE 2021 Obligations]],Table2[[#This Row],[ROW 2021 Obligations]],Table2[[#This Row],[Construction 2021 Obligations]],Table2[[#This Row],[Paving 2021 Obligations]])</f>
        <v>100000</v>
      </c>
      <c r="AG2114" s="3">
        <v>100000</v>
      </c>
      <c r="AH2114" s="3">
        <v>0</v>
      </c>
      <c r="AI2114" s="3">
        <v>0</v>
      </c>
      <c r="AJ2114" s="3">
        <v>0</v>
      </c>
      <c r="AK2114" s="3">
        <v>100000</v>
      </c>
      <c r="AL2114" s="43" t="s">
        <v>4869</v>
      </c>
    </row>
    <row r="2115" spans="1:38" hidden="1" x14ac:dyDescent="0.25">
      <c r="A2115" s="47">
        <v>128634.46</v>
      </c>
      <c r="B2115" s="48">
        <v>3</v>
      </c>
      <c r="C2115" s="49" t="s">
        <v>73</v>
      </c>
      <c r="D2115" s="50">
        <v>43524</v>
      </c>
      <c r="E2115" s="49" t="s">
        <v>342</v>
      </c>
      <c r="F2115" s="50">
        <v>44279</v>
      </c>
      <c r="G2115" s="49" t="s">
        <v>75</v>
      </c>
      <c r="H2115" s="51" t="s">
        <v>331</v>
      </c>
      <c r="I2115" s="49"/>
      <c r="J2115" s="49"/>
      <c r="K2115" s="49"/>
      <c r="L2115" s="52"/>
      <c r="M2115" s="51" t="s">
        <v>3479</v>
      </c>
      <c r="N2115" s="51" t="s">
        <v>453</v>
      </c>
      <c r="O2115" s="49" t="s">
        <v>632</v>
      </c>
      <c r="P2115" s="51" t="s">
        <v>632</v>
      </c>
      <c r="Q2115" s="51"/>
      <c r="R2115" s="111"/>
      <c r="S2115" s="111"/>
      <c r="T2115" s="120"/>
      <c r="U2115" s="55" t="s">
        <v>32</v>
      </c>
      <c r="V2115" s="52"/>
      <c r="W2115" s="49"/>
      <c r="X2115" s="52" t="s">
        <v>43</v>
      </c>
      <c r="Y2115" s="49"/>
      <c r="Z2115" s="111" t="s">
        <v>20458</v>
      </c>
      <c r="AA2115" s="51"/>
      <c r="AB2115" s="54">
        <v>100000</v>
      </c>
      <c r="AC2115" s="54">
        <v>0</v>
      </c>
      <c r="AD2115" s="54">
        <v>0</v>
      </c>
      <c r="AE2115" s="54">
        <v>0</v>
      </c>
      <c r="AF2115" s="3">
        <f>SUM(Table2[[#This Row],[PE 2021 Obligations]],Table2[[#This Row],[ROW 2021 Obligations]],Table2[[#This Row],[Construction 2021 Obligations]],Table2[[#This Row],[Paving 2021 Obligations]])</f>
        <v>100000</v>
      </c>
      <c r="AG2115" s="54">
        <v>100000</v>
      </c>
      <c r="AH2115" s="54">
        <v>0</v>
      </c>
      <c r="AI2115" s="54">
        <v>0</v>
      </c>
      <c r="AJ2115" s="54">
        <v>0</v>
      </c>
      <c r="AK2115" s="54">
        <v>100000</v>
      </c>
      <c r="AL2115" s="49" t="s">
        <v>4870</v>
      </c>
    </row>
    <row r="2116" spans="1:38" hidden="1" x14ac:dyDescent="0.25">
      <c r="A2116" s="13">
        <v>128634.47</v>
      </c>
      <c r="B2116" s="15">
        <v>3</v>
      </c>
      <c r="C2116" s="43" t="s">
        <v>73</v>
      </c>
      <c r="D2116" s="44">
        <v>43524</v>
      </c>
      <c r="E2116" s="43" t="s">
        <v>342</v>
      </c>
      <c r="F2116" s="44">
        <v>44294</v>
      </c>
      <c r="G2116" s="43" t="s">
        <v>832</v>
      </c>
      <c r="H2116" s="45" t="s">
        <v>334</v>
      </c>
      <c r="I2116" s="43"/>
      <c r="J2116" s="43"/>
      <c r="K2116" s="43"/>
      <c r="L2116" s="46"/>
      <c r="M2116" s="45" t="s">
        <v>3499</v>
      </c>
      <c r="N2116" s="45" t="s">
        <v>453</v>
      </c>
      <c r="O2116" s="43" t="s">
        <v>632</v>
      </c>
      <c r="P2116" s="45" t="s">
        <v>632</v>
      </c>
      <c r="Q2116" s="45"/>
      <c r="R2116" s="112"/>
      <c r="S2116" s="112"/>
      <c r="T2116" s="59"/>
      <c r="U2116" s="56" t="s">
        <v>32</v>
      </c>
      <c r="V2116" s="46"/>
      <c r="W2116" s="43"/>
      <c r="X2116" s="46" t="s">
        <v>43</v>
      </c>
      <c r="Y2116" s="43"/>
      <c r="Z2116" s="116" t="s">
        <v>20458</v>
      </c>
      <c r="AA2116" s="45"/>
      <c r="AB2116" s="3">
        <v>100000</v>
      </c>
      <c r="AC2116" s="3">
        <v>0</v>
      </c>
      <c r="AD2116" s="3">
        <v>0</v>
      </c>
      <c r="AE2116" s="3">
        <v>0</v>
      </c>
      <c r="AF2116" s="3">
        <f>SUM(Table2[[#This Row],[PE 2021 Obligations]],Table2[[#This Row],[ROW 2021 Obligations]],Table2[[#This Row],[Construction 2021 Obligations]],Table2[[#This Row],[Paving 2021 Obligations]])</f>
        <v>100000</v>
      </c>
      <c r="AG2116" s="3">
        <v>100000</v>
      </c>
      <c r="AH2116" s="3">
        <v>0</v>
      </c>
      <c r="AI2116" s="3">
        <v>0</v>
      </c>
      <c r="AJ2116" s="3">
        <v>0</v>
      </c>
      <c r="AK2116" s="3">
        <v>100000</v>
      </c>
      <c r="AL2116" s="43" t="s">
        <v>4871</v>
      </c>
    </row>
    <row r="2117" spans="1:38" hidden="1" x14ac:dyDescent="0.25">
      <c r="A2117" s="47">
        <v>128634.48</v>
      </c>
      <c r="B2117" s="48">
        <v>1</v>
      </c>
      <c r="C2117" s="49" t="s">
        <v>73</v>
      </c>
      <c r="D2117" s="50">
        <v>43524</v>
      </c>
      <c r="E2117" s="49" t="s">
        <v>342</v>
      </c>
      <c r="F2117" s="50">
        <v>44279</v>
      </c>
      <c r="G2117" s="49" t="s">
        <v>75</v>
      </c>
      <c r="H2117" s="51" t="s">
        <v>337</v>
      </c>
      <c r="I2117" s="49"/>
      <c r="J2117" s="49"/>
      <c r="K2117" s="49"/>
      <c r="L2117" s="52"/>
      <c r="M2117" s="51" t="s">
        <v>4872</v>
      </c>
      <c r="N2117" s="51" t="s">
        <v>453</v>
      </c>
      <c r="O2117" s="49" t="s">
        <v>632</v>
      </c>
      <c r="P2117" s="51" t="s">
        <v>632</v>
      </c>
      <c r="Q2117" s="51"/>
      <c r="R2117" s="111"/>
      <c r="S2117" s="111"/>
      <c r="T2117" s="120"/>
      <c r="U2117" s="53">
        <v>0</v>
      </c>
      <c r="V2117" s="52"/>
      <c r="W2117" s="49"/>
      <c r="X2117" s="52" t="s">
        <v>43</v>
      </c>
      <c r="Y2117" s="49"/>
      <c r="Z2117" s="111" t="s">
        <v>20458</v>
      </c>
      <c r="AA2117" s="51"/>
      <c r="AB2117" s="54">
        <v>100000</v>
      </c>
      <c r="AC2117" s="54">
        <v>0</v>
      </c>
      <c r="AD2117" s="54">
        <v>0</v>
      </c>
      <c r="AE2117" s="54">
        <v>0</v>
      </c>
      <c r="AF2117" s="3">
        <f>SUM(Table2[[#This Row],[PE 2021 Obligations]],Table2[[#This Row],[ROW 2021 Obligations]],Table2[[#This Row],[Construction 2021 Obligations]],Table2[[#This Row],[Paving 2021 Obligations]])</f>
        <v>100000</v>
      </c>
      <c r="AG2117" s="54">
        <v>100000</v>
      </c>
      <c r="AH2117" s="54">
        <v>0</v>
      </c>
      <c r="AI2117" s="54">
        <v>0</v>
      </c>
      <c r="AJ2117" s="54">
        <v>0</v>
      </c>
      <c r="AK2117" s="54">
        <v>100000</v>
      </c>
      <c r="AL2117" s="49" t="s">
        <v>4873</v>
      </c>
    </row>
    <row r="2118" spans="1:38" hidden="1" x14ac:dyDescent="0.25">
      <c r="A2118" s="13">
        <v>128634.49</v>
      </c>
      <c r="B2118" s="15">
        <v>3</v>
      </c>
      <c r="C2118" s="43" t="s">
        <v>73</v>
      </c>
      <c r="D2118" s="44">
        <v>43524</v>
      </c>
      <c r="E2118" s="43" t="s">
        <v>342</v>
      </c>
      <c r="F2118" s="44">
        <v>44301</v>
      </c>
      <c r="G2118" s="43" t="s">
        <v>832</v>
      </c>
      <c r="H2118" s="45" t="s">
        <v>346</v>
      </c>
      <c r="I2118" s="43"/>
      <c r="J2118" s="43"/>
      <c r="K2118" s="43"/>
      <c r="L2118" s="46"/>
      <c r="M2118" s="45" t="s">
        <v>3540</v>
      </c>
      <c r="N2118" s="45" t="s">
        <v>453</v>
      </c>
      <c r="O2118" s="43" t="s">
        <v>632</v>
      </c>
      <c r="P2118" s="45" t="s">
        <v>632</v>
      </c>
      <c r="Q2118" s="45"/>
      <c r="R2118" s="112"/>
      <c r="S2118" s="112"/>
      <c r="T2118" s="59"/>
      <c r="U2118" s="56" t="s">
        <v>32</v>
      </c>
      <c r="V2118" s="46"/>
      <c r="W2118" s="43"/>
      <c r="X2118" s="46" t="s">
        <v>43</v>
      </c>
      <c r="Y2118" s="43"/>
      <c r="Z2118" s="111" t="s">
        <v>20458</v>
      </c>
      <c r="AA2118" s="45"/>
      <c r="AB2118" s="3">
        <v>100000</v>
      </c>
      <c r="AC2118" s="3">
        <v>0</v>
      </c>
      <c r="AD2118" s="3">
        <v>0</v>
      </c>
      <c r="AE2118" s="3">
        <v>0</v>
      </c>
      <c r="AF2118" s="3">
        <f>SUM(Table2[[#This Row],[PE 2021 Obligations]],Table2[[#This Row],[ROW 2021 Obligations]],Table2[[#This Row],[Construction 2021 Obligations]],Table2[[#This Row],[Paving 2021 Obligations]])</f>
        <v>100000</v>
      </c>
      <c r="AG2118" s="3">
        <v>100000</v>
      </c>
      <c r="AH2118" s="3">
        <v>0</v>
      </c>
      <c r="AI2118" s="3">
        <v>0</v>
      </c>
      <c r="AJ2118" s="3">
        <v>0</v>
      </c>
      <c r="AK2118" s="3">
        <v>100000</v>
      </c>
      <c r="AL2118" s="43" t="s">
        <v>4874</v>
      </c>
    </row>
    <row r="2119" spans="1:38" ht="30" hidden="1" x14ac:dyDescent="0.25">
      <c r="A2119" s="47">
        <v>128634.51</v>
      </c>
      <c r="B2119" s="48">
        <v>3</v>
      </c>
      <c r="C2119" s="49" t="s">
        <v>73</v>
      </c>
      <c r="D2119" s="50">
        <v>43524</v>
      </c>
      <c r="E2119" s="49" t="s">
        <v>342</v>
      </c>
      <c r="F2119" s="50">
        <v>44279</v>
      </c>
      <c r="G2119" s="49" t="s">
        <v>75</v>
      </c>
      <c r="H2119" s="51" t="s">
        <v>354</v>
      </c>
      <c r="I2119" s="49"/>
      <c r="J2119" s="49"/>
      <c r="K2119" s="49"/>
      <c r="L2119" s="52"/>
      <c r="M2119" s="51" t="s">
        <v>3477</v>
      </c>
      <c r="N2119" s="51" t="s">
        <v>453</v>
      </c>
      <c r="O2119" s="49" t="s">
        <v>632</v>
      </c>
      <c r="P2119" s="51" t="s">
        <v>632</v>
      </c>
      <c r="Q2119" s="51"/>
      <c r="R2119" s="111"/>
      <c r="S2119" s="111"/>
      <c r="T2119" s="120"/>
      <c r="U2119" s="55" t="s">
        <v>32</v>
      </c>
      <c r="V2119" s="52"/>
      <c r="W2119" s="49"/>
      <c r="X2119" s="52" t="s">
        <v>43</v>
      </c>
      <c r="Y2119" s="49"/>
      <c r="Z2119" s="111" t="s">
        <v>20458</v>
      </c>
      <c r="AA2119" s="51"/>
      <c r="AB2119" s="54">
        <v>100000</v>
      </c>
      <c r="AC2119" s="54">
        <v>0</v>
      </c>
      <c r="AD2119" s="54">
        <v>0</v>
      </c>
      <c r="AE2119" s="54">
        <v>0</v>
      </c>
      <c r="AF2119" s="3">
        <f>SUM(Table2[[#This Row],[PE 2021 Obligations]],Table2[[#This Row],[ROW 2021 Obligations]],Table2[[#This Row],[Construction 2021 Obligations]],Table2[[#This Row],[Paving 2021 Obligations]])</f>
        <v>100000</v>
      </c>
      <c r="AG2119" s="54">
        <v>100000</v>
      </c>
      <c r="AH2119" s="54">
        <v>0</v>
      </c>
      <c r="AI2119" s="54">
        <v>0</v>
      </c>
      <c r="AJ2119" s="54">
        <v>0</v>
      </c>
      <c r="AK2119" s="54">
        <v>100000</v>
      </c>
      <c r="AL2119" s="49" t="s">
        <v>4875</v>
      </c>
    </row>
    <row r="2120" spans="1:38" ht="30" hidden="1" x14ac:dyDescent="0.25">
      <c r="A2120" s="13">
        <v>128634.53</v>
      </c>
      <c r="B2120" s="15">
        <v>4</v>
      </c>
      <c r="C2120" s="43" t="s">
        <v>73</v>
      </c>
      <c r="D2120" s="44">
        <v>43524</v>
      </c>
      <c r="E2120" s="43" t="s">
        <v>342</v>
      </c>
      <c r="F2120" s="44">
        <v>44314</v>
      </c>
      <c r="G2120" s="43" t="s">
        <v>1244</v>
      </c>
      <c r="H2120" s="45" t="s">
        <v>87</v>
      </c>
      <c r="I2120" s="43"/>
      <c r="J2120" s="43"/>
      <c r="K2120" s="43"/>
      <c r="L2120" s="46"/>
      <c r="M2120" s="45" t="s">
        <v>4876</v>
      </c>
      <c r="N2120" s="45" t="s">
        <v>453</v>
      </c>
      <c r="O2120" s="43" t="s">
        <v>632</v>
      </c>
      <c r="P2120" s="45" t="s">
        <v>632</v>
      </c>
      <c r="Q2120" s="45"/>
      <c r="R2120" s="112"/>
      <c r="S2120" s="112"/>
      <c r="T2120" s="59"/>
      <c r="U2120" s="56" t="s">
        <v>32</v>
      </c>
      <c r="V2120" s="46"/>
      <c r="W2120" s="43"/>
      <c r="X2120" s="46" t="s">
        <v>43</v>
      </c>
      <c r="Y2120" s="43"/>
      <c r="Z2120" s="111" t="s">
        <v>20458</v>
      </c>
      <c r="AA2120" s="45"/>
      <c r="AB2120" s="3">
        <v>100000</v>
      </c>
      <c r="AC2120" s="3">
        <v>0</v>
      </c>
      <c r="AD2120" s="3">
        <v>0</v>
      </c>
      <c r="AE2120" s="3">
        <v>0</v>
      </c>
      <c r="AF2120" s="3">
        <f>SUM(Table2[[#This Row],[PE 2021 Obligations]],Table2[[#This Row],[ROW 2021 Obligations]],Table2[[#This Row],[Construction 2021 Obligations]],Table2[[#This Row],[Paving 2021 Obligations]])</f>
        <v>100000</v>
      </c>
      <c r="AG2120" s="3">
        <v>100000</v>
      </c>
      <c r="AH2120" s="3">
        <v>0</v>
      </c>
      <c r="AI2120" s="3">
        <v>0</v>
      </c>
      <c r="AJ2120" s="3">
        <v>0</v>
      </c>
      <c r="AK2120" s="3">
        <v>100000</v>
      </c>
      <c r="AL2120" s="43" t="s">
        <v>4877</v>
      </c>
    </row>
    <row r="2121" spans="1:38" hidden="1" x14ac:dyDescent="0.25">
      <c r="A2121" s="47">
        <v>128634.54</v>
      </c>
      <c r="B2121" s="48">
        <v>2</v>
      </c>
      <c r="C2121" s="49" t="s">
        <v>73</v>
      </c>
      <c r="D2121" s="50">
        <v>43524</v>
      </c>
      <c r="E2121" s="49" t="s">
        <v>342</v>
      </c>
      <c r="F2121" s="50">
        <v>44279</v>
      </c>
      <c r="G2121" s="49" t="s">
        <v>75</v>
      </c>
      <c r="H2121" s="51" t="s">
        <v>920</v>
      </c>
      <c r="I2121" s="49"/>
      <c r="J2121" s="49"/>
      <c r="K2121" s="49"/>
      <c r="L2121" s="52"/>
      <c r="M2121" s="51" t="s">
        <v>4878</v>
      </c>
      <c r="N2121" s="51" t="s">
        <v>453</v>
      </c>
      <c r="O2121" s="49" t="s">
        <v>632</v>
      </c>
      <c r="P2121" s="51" t="s">
        <v>632</v>
      </c>
      <c r="Q2121" s="51"/>
      <c r="R2121" s="111"/>
      <c r="S2121" s="111"/>
      <c r="T2121" s="120"/>
      <c r="U2121" s="55" t="s">
        <v>32</v>
      </c>
      <c r="V2121" s="52"/>
      <c r="W2121" s="49"/>
      <c r="X2121" s="52" t="s">
        <v>43</v>
      </c>
      <c r="Y2121" s="49"/>
      <c r="Z2121" s="111" t="s">
        <v>20458</v>
      </c>
      <c r="AA2121" s="51"/>
      <c r="AB2121" s="54">
        <v>100000</v>
      </c>
      <c r="AC2121" s="54">
        <v>0</v>
      </c>
      <c r="AD2121" s="54">
        <v>0</v>
      </c>
      <c r="AE2121" s="54">
        <v>0</v>
      </c>
      <c r="AF2121" s="3">
        <f>SUM(Table2[[#This Row],[PE 2021 Obligations]],Table2[[#This Row],[ROW 2021 Obligations]],Table2[[#This Row],[Construction 2021 Obligations]],Table2[[#This Row],[Paving 2021 Obligations]])</f>
        <v>100000</v>
      </c>
      <c r="AG2121" s="54">
        <v>100000</v>
      </c>
      <c r="AH2121" s="54">
        <v>0</v>
      </c>
      <c r="AI2121" s="54">
        <v>0</v>
      </c>
      <c r="AJ2121" s="54">
        <v>0</v>
      </c>
      <c r="AK2121" s="54">
        <v>100000</v>
      </c>
      <c r="AL2121" s="49" t="s">
        <v>4879</v>
      </c>
    </row>
    <row r="2122" spans="1:38" ht="30" hidden="1" x14ac:dyDescent="0.25">
      <c r="A2122" s="13">
        <v>128634.55</v>
      </c>
      <c r="B2122" s="15">
        <v>1</v>
      </c>
      <c r="C2122" s="43" t="s">
        <v>73</v>
      </c>
      <c r="D2122" s="44">
        <v>43524</v>
      </c>
      <c r="E2122" s="43" t="s">
        <v>342</v>
      </c>
      <c r="F2122" s="44">
        <v>44279</v>
      </c>
      <c r="G2122" s="43" t="s">
        <v>75</v>
      </c>
      <c r="H2122" s="45" t="s">
        <v>359</v>
      </c>
      <c r="I2122" s="43"/>
      <c r="J2122" s="43"/>
      <c r="K2122" s="43"/>
      <c r="L2122" s="46"/>
      <c r="M2122" s="45" t="s">
        <v>3487</v>
      </c>
      <c r="N2122" s="45" t="s">
        <v>453</v>
      </c>
      <c r="O2122" s="43" t="s">
        <v>632</v>
      </c>
      <c r="P2122" s="45" t="s">
        <v>632</v>
      </c>
      <c r="Q2122" s="45"/>
      <c r="R2122" s="112"/>
      <c r="S2122" s="112"/>
      <c r="T2122" s="59"/>
      <c r="U2122" s="56" t="s">
        <v>32</v>
      </c>
      <c r="V2122" s="46"/>
      <c r="W2122" s="43"/>
      <c r="X2122" s="46" t="s">
        <v>43</v>
      </c>
      <c r="Y2122" s="43"/>
      <c r="Z2122" s="111" t="s">
        <v>20458</v>
      </c>
      <c r="AA2122" s="45"/>
      <c r="AB2122" s="3">
        <v>100000</v>
      </c>
      <c r="AC2122" s="3">
        <v>0</v>
      </c>
      <c r="AD2122" s="3">
        <v>0</v>
      </c>
      <c r="AE2122" s="3">
        <v>0</v>
      </c>
      <c r="AF2122" s="3">
        <f>SUM(Table2[[#This Row],[PE 2021 Obligations]],Table2[[#This Row],[ROW 2021 Obligations]],Table2[[#This Row],[Construction 2021 Obligations]],Table2[[#This Row],[Paving 2021 Obligations]])</f>
        <v>100000</v>
      </c>
      <c r="AG2122" s="3">
        <v>100000</v>
      </c>
      <c r="AH2122" s="3">
        <v>0</v>
      </c>
      <c r="AI2122" s="3">
        <v>0</v>
      </c>
      <c r="AJ2122" s="3">
        <v>0</v>
      </c>
      <c r="AK2122" s="3">
        <v>100000</v>
      </c>
      <c r="AL2122" s="43" t="s">
        <v>4880</v>
      </c>
    </row>
    <row r="2123" spans="1:38" hidden="1" x14ac:dyDescent="0.25">
      <c r="A2123" s="47">
        <v>128634.56</v>
      </c>
      <c r="B2123" s="48">
        <v>3</v>
      </c>
      <c r="C2123" s="49" t="s">
        <v>73</v>
      </c>
      <c r="D2123" s="50">
        <v>43524</v>
      </c>
      <c r="E2123" s="49" t="s">
        <v>342</v>
      </c>
      <c r="F2123" s="50">
        <v>44279</v>
      </c>
      <c r="G2123" s="49" t="s">
        <v>75</v>
      </c>
      <c r="H2123" s="51" t="s">
        <v>365</v>
      </c>
      <c r="I2123" s="49"/>
      <c r="J2123" s="49"/>
      <c r="K2123" s="49"/>
      <c r="L2123" s="52"/>
      <c r="M2123" s="51" t="s">
        <v>3542</v>
      </c>
      <c r="N2123" s="51" t="s">
        <v>453</v>
      </c>
      <c r="O2123" s="49" t="s">
        <v>632</v>
      </c>
      <c r="P2123" s="51" t="s">
        <v>632</v>
      </c>
      <c r="Q2123" s="51"/>
      <c r="R2123" s="111"/>
      <c r="S2123" s="111"/>
      <c r="T2123" s="120"/>
      <c r="U2123" s="55" t="s">
        <v>32</v>
      </c>
      <c r="V2123" s="52"/>
      <c r="W2123" s="49"/>
      <c r="X2123" s="52" t="s">
        <v>43</v>
      </c>
      <c r="Y2123" s="49"/>
      <c r="Z2123" s="111" t="s">
        <v>20458</v>
      </c>
      <c r="AA2123" s="51"/>
      <c r="AB2123" s="54">
        <v>100000</v>
      </c>
      <c r="AC2123" s="54">
        <v>0</v>
      </c>
      <c r="AD2123" s="54">
        <v>0</v>
      </c>
      <c r="AE2123" s="54">
        <v>0</v>
      </c>
      <c r="AF2123" s="3">
        <f>SUM(Table2[[#This Row],[PE 2021 Obligations]],Table2[[#This Row],[ROW 2021 Obligations]],Table2[[#This Row],[Construction 2021 Obligations]],Table2[[#This Row],[Paving 2021 Obligations]])</f>
        <v>100000</v>
      </c>
      <c r="AG2123" s="54">
        <v>100000</v>
      </c>
      <c r="AH2123" s="54">
        <v>0</v>
      </c>
      <c r="AI2123" s="54">
        <v>0</v>
      </c>
      <c r="AJ2123" s="54">
        <v>0</v>
      </c>
      <c r="AK2123" s="54">
        <v>100000</v>
      </c>
      <c r="AL2123" s="49" t="s">
        <v>4881</v>
      </c>
    </row>
    <row r="2124" spans="1:38" hidden="1" x14ac:dyDescent="0.25">
      <c r="A2124" s="13">
        <v>128634.57</v>
      </c>
      <c r="B2124" s="15">
        <v>1</v>
      </c>
      <c r="C2124" s="43" t="s">
        <v>73</v>
      </c>
      <c r="D2124" s="44">
        <v>43524</v>
      </c>
      <c r="E2124" s="43" t="s">
        <v>342</v>
      </c>
      <c r="F2124" s="44">
        <v>44280</v>
      </c>
      <c r="G2124" s="43" t="s">
        <v>82</v>
      </c>
      <c r="H2124" s="45" t="s">
        <v>368</v>
      </c>
      <c r="I2124" s="43"/>
      <c r="J2124" s="43"/>
      <c r="K2124" s="43"/>
      <c r="L2124" s="46"/>
      <c r="M2124" s="45" t="s">
        <v>3522</v>
      </c>
      <c r="N2124" s="45" t="s">
        <v>453</v>
      </c>
      <c r="O2124" s="43" t="s">
        <v>632</v>
      </c>
      <c r="P2124" s="45" t="s">
        <v>632</v>
      </c>
      <c r="Q2124" s="45"/>
      <c r="R2124" s="112"/>
      <c r="S2124" s="112"/>
      <c r="T2124" s="59"/>
      <c r="U2124" s="56" t="s">
        <v>32</v>
      </c>
      <c r="V2124" s="46"/>
      <c r="W2124" s="43"/>
      <c r="X2124" s="46" t="s">
        <v>43</v>
      </c>
      <c r="Y2124" s="43"/>
      <c r="Z2124" s="111" t="s">
        <v>20458</v>
      </c>
      <c r="AA2124" s="45"/>
      <c r="AB2124" s="3">
        <v>100000</v>
      </c>
      <c r="AC2124" s="3">
        <v>0</v>
      </c>
      <c r="AD2124" s="3">
        <v>0</v>
      </c>
      <c r="AE2124" s="3">
        <v>0</v>
      </c>
      <c r="AF2124" s="3">
        <f>SUM(Table2[[#This Row],[PE 2021 Obligations]],Table2[[#This Row],[ROW 2021 Obligations]],Table2[[#This Row],[Construction 2021 Obligations]],Table2[[#This Row],[Paving 2021 Obligations]])</f>
        <v>100000</v>
      </c>
      <c r="AG2124" s="3">
        <v>100000</v>
      </c>
      <c r="AH2124" s="3">
        <v>0</v>
      </c>
      <c r="AI2124" s="3">
        <v>0</v>
      </c>
      <c r="AJ2124" s="3">
        <v>0</v>
      </c>
      <c r="AK2124" s="3">
        <v>100000</v>
      </c>
      <c r="AL2124" s="43" t="s">
        <v>4882</v>
      </c>
    </row>
    <row r="2125" spans="1:38" hidden="1" x14ac:dyDescent="0.25">
      <c r="A2125" s="47">
        <v>128634.58</v>
      </c>
      <c r="B2125" s="48">
        <v>4</v>
      </c>
      <c r="C2125" s="49" t="s">
        <v>73</v>
      </c>
      <c r="D2125" s="50">
        <v>43524</v>
      </c>
      <c r="E2125" s="49" t="s">
        <v>342</v>
      </c>
      <c r="F2125" s="50">
        <v>44279</v>
      </c>
      <c r="G2125" s="49" t="s">
        <v>75</v>
      </c>
      <c r="H2125" s="51" t="s">
        <v>634</v>
      </c>
      <c r="I2125" s="49"/>
      <c r="J2125" s="49"/>
      <c r="K2125" s="49"/>
      <c r="L2125" s="52"/>
      <c r="M2125" s="51" t="s">
        <v>4883</v>
      </c>
      <c r="N2125" s="51" t="s">
        <v>453</v>
      </c>
      <c r="O2125" s="49" t="s">
        <v>632</v>
      </c>
      <c r="P2125" s="51" t="s">
        <v>632</v>
      </c>
      <c r="Q2125" s="51"/>
      <c r="R2125" s="111"/>
      <c r="S2125" s="111"/>
      <c r="T2125" s="120"/>
      <c r="U2125" s="53">
        <v>0</v>
      </c>
      <c r="V2125" s="52"/>
      <c r="W2125" s="49"/>
      <c r="X2125" s="52" t="s">
        <v>43</v>
      </c>
      <c r="Y2125" s="49"/>
      <c r="Z2125" s="111" t="s">
        <v>20458</v>
      </c>
      <c r="AA2125" s="51"/>
      <c r="AB2125" s="54">
        <v>100000</v>
      </c>
      <c r="AC2125" s="54">
        <v>0</v>
      </c>
      <c r="AD2125" s="54">
        <v>0</v>
      </c>
      <c r="AE2125" s="54">
        <v>0</v>
      </c>
      <c r="AF2125" s="3">
        <f>SUM(Table2[[#This Row],[PE 2021 Obligations]],Table2[[#This Row],[ROW 2021 Obligations]],Table2[[#This Row],[Construction 2021 Obligations]],Table2[[#This Row],[Paving 2021 Obligations]])</f>
        <v>100000</v>
      </c>
      <c r="AG2125" s="54">
        <v>100000</v>
      </c>
      <c r="AH2125" s="54">
        <v>0</v>
      </c>
      <c r="AI2125" s="54">
        <v>0</v>
      </c>
      <c r="AJ2125" s="54">
        <v>0</v>
      </c>
      <c r="AK2125" s="54">
        <v>100000</v>
      </c>
      <c r="AL2125" s="49" t="s">
        <v>4884</v>
      </c>
    </row>
    <row r="2126" spans="1:38" ht="30" hidden="1" x14ac:dyDescent="0.25">
      <c r="A2126" s="13">
        <v>128634.59</v>
      </c>
      <c r="B2126" s="15">
        <v>2</v>
      </c>
      <c r="C2126" s="43" t="s">
        <v>73</v>
      </c>
      <c r="D2126" s="44">
        <v>43524</v>
      </c>
      <c r="E2126" s="43" t="s">
        <v>342</v>
      </c>
      <c r="F2126" s="44">
        <v>44321</v>
      </c>
      <c r="G2126" s="43" t="s">
        <v>514</v>
      </c>
      <c r="H2126" s="45" t="s">
        <v>371</v>
      </c>
      <c r="I2126" s="43"/>
      <c r="J2126" s="43"/>
      <c r="K2126" s="43"/>
      <c r="L2126" s="46"/>
      <c r="M2126" s="45" t="s">
        <v>3528</v>
      </c>
      <c r="N2126" s="45" t="s">
        <v>453</v>
      </c>
      <c r="O2126" s="43" t="s">
        <v>632</v>
      </c>
      <c r="P2126" s="45" t="s">
        <v>632</v>
      </c>
      <c r="Q2126" s="45"/>
      <c r="R2126" s="112"/>
      <c r="S2126" s="112"/>
      <c r="T2126" s="59"/>
      <c r="U2126" s="56" t="s">
        <v>32</v>
      </c>
      <c r="V2126" s="46"/>
      <c r="W2126" s="43"/>
      <c r="X2126" s="46" t="s">
        <v>43</v>
      </c>
      <c r="Y2126" s="43"/>
      <c r="Z2126" s="111" t="s">
        <v>20458</v>
      </c>
      <c r="AA2126" s="45"/>
      <c r="AB2126" s="3">
        <v>100000</v>
      </c>
      <c r="AC2126" s="3">
        <v>0</v>
      </c>
      <c r="AD2126" s="3">
        <v>0</v>
      </c>
      <c r="AE2126" s="3">
        <v>0</v>
      </c>
      <c r="AF2126" s="3">
        <f>SUM(Table2[[#This Row],[PE 2021 Obligations]],Table2[[#This Row],[ROW 2021 Obligations]],Table2[[#This Row],[Construction 2021 Obligations]],Table2[[#This Row],[Paving 2021 Obligations]])</f>
        <v>100000</v>
      </c>
      <c r="AG2126" s="3">
        <v>100000</v>
      </c>
      <c r="AH2126" s="3">
        <v>0</v>
      </c>
      <c r="AI2126" s="3">
        <v>0</v>
      </c>
      <c r="AJ2126" s="3">
        <v>0</v>
      </c>
      <c r="AK2126" s="3">
        <v>100000</v>
      </c>
      <c r="AL2126" s="43" t="s">
        <v>4885</v>
      </c>
    </row>
    <row r="2127" spans="1:38" hidden="1" x14ac:dyDescent="0.25">
      <c r="A2127" s="47">
        <v>128634.6</v>
      </c>
      <c r="B2127" s="48">
        <v>3</v>
      </c>
      <c r="C2127" s="49" t="s">
        <v>73</v>
      </c>
      <c r="D2127" s="50">
        <v>43524</v>
      </c>
      <c r="E2127" s="49" t="s">
        <v>342</v>
      </c>
      <c r="F2127" s="50">
        <v>44279</v>
      </c>
      <c r="G2127" s="49" t="s">
        <v>75</v>
      </c>
      <c r="H2127" s="51" t="s">
        <v>788</v>
      </c>
      <c r="I2127" s="49"/>
      <c r="J2127" s="49"/>
      <c r="K2127" s="49"/>
      <c r="L2127" s="52"/>
      <c r="M2127" s="51" t="s">
        <v>3481</v>
      </c>
      <c r="N2127" s="51" t="s">
        <v>453</v>
      </c>
      <c r="O2127" s="49" t="s">
        <v>632</v>
      </c>
      <c r="P2127" s="51" t="s">
        <v>632</v>
      </c>
      <c r="Q2127" s="51"/>
      <c r="R2127" s="111"/>
      <c r="S2127" s="111"/>
      <c r="T2127" s="120"/>
      <c r="U2127" s="55" t="s">
        <v>32</v>
      </c>
      <c r="V2127" s="52"/>
      <c r="W2127" s="49"/>
      <c r="X2127" s="52" t="s">
        <v>43</v>
      </c>
      <c r="Y2127" s="49"/>
      <c r="Z2127" s="111" t="s">
        <v>20458</v>
      </c>
      <c r="AA2127" s="51"/>
      <c r="AB2127" s="54">
        <v>100000</v>
      </c>
      <c r="AC2127" s="54">
        <v>0</v>
      </c>
      <c r="AD2127" s="54">
        <v>0</v>
      </c>
      <c r="AE2127" s="54">
        <v>0</v>
      </c>
      <c r="AF2127" s="3">
        <f>SUM(Table2[[#This Row],[PE 2021 Obligations]],Table2[[#This Row],[ROW 2021 Obligations]],Table2[[#This Row],[Construction 2021 Obligations]],Table2[[#This Row],[Paving 2021 Obligations]])</f>
        <v>100000</v>
      </c>
      <c r="AG2127" s="54">
        <v>100000</v>
      </c>
      <c r="AH2127" s="54">
        <v>0</v>
      </c>
      <c r="AI2127" s="54">
        <v>0</v>
      </c>
      <c r="AJ2127" s="54">
        <v>0</v>
      </c>
      <c r="AK2127" s="54">
        <v>100000</v>
      </c>
      <c r="AL2127" s="49" t="s">
        <v>4886</v>
      </c>
    </row>
    <row r="2128" spans="1:38" hidden="1" x14ac:dyDescent="0.25">
      <c r="A2128" s="13">
        <v>128634.61</v>
      </c>
      <c r="B2128" s="15">
        <v>2</v>
      </c>
      <c r="C2128" s="43" t="s">
        <v>73</v>
      </c>
      <c r="D2128" s="44">
        <v>43524</v>
      </c>
      <c r="E2128" s="43" t="s">
        <v>342</v>
      </c>
      <c r="F2128" s="44">
        <v>44321</v>
      </c>
      <c r="G2128" s="43" t="s">
        <v>514</v>
      </c>
      <c r="H2128" s="45" t="s">
        <v>374</v>
      </c>
      <c r="I2128" s="43"/>
      <c r="J2128" s="43"/>
      <c r="K2128" s="43"/>
      <c r="L2128" s="46"/>
      <c r="M2128" s="45" t="s">
        <v>3547</v>
      </c>
      <c r="N2128" s="45" t="s">
        <v>453</v>
      </c>
      <c r="O2128" s="43" t="s">
        <v>632</v>
      </c>
      <c r="P2128" s="45" t="s">
        <v>632</v>
      </c>
      <c r="Q2128" s="45"/>
      <c r="R2128" s="112"/>
      <c r="S2128" s="112"/>
      <c r="T2128" s="59"/>
      <c r="U2128" s="56" t="s">
        <v>32</v>
      </c>
      <c r="V2128" s="46"/>
      <c r="W2128" s="43"/>
      <c r="X2128" s="46" t="s">
        <v>43</v>
      </c>
      <c r="Y2128" s="43"/>
      <c r="Z2128" s="111" t="s">
        <v>20458</v>
      </c>
      <c r="AA2128" s="45"/>
      <c r="AB2128" s="3">
        <v>100000</v>
      </c>
      <c r="AC2128" s="3">
        <v>0</v>
      </c>
      <c r="AD2128" s="3">
        <v>0</v>
      </c>
      <c r="AE2128" s="3">
        <v>0</v>
      </c>
      <c r="AF2128" s="3">
        <f>SUM(Table2[[#This Row],[PE 2021 Obligations]],Table2[[#This Row],[ROW 2021 Obligations]],Table2[[#This Row],[Construction 2021 Obligations]],Table2[[#This Row],[Paving 2021 Obligations]])</f>
        <v>100000</v>
      </c>
      <c r="AG2128" s="3">
        <v>100000</v>
      </c>
      <c r="AH2128" s="3">
        <v>0</v>
      </c>
      <c r="AI2128" s="3">
        <v>0</v>
      </c>
      <c r="AJ2128" s="3">
        <v>0</v>
      </c>
      <c r="AK2128" s="3">
        <v>100000</v>
      </c>
      <c r="AL2128" s="43" t="s">
        <v>4887</v>
      </c>
    </row>
    <row r="2129" spans="1:38" hidden="1" x14ac:dyDescent="0.25">
      <c r="A2129" s="47">
        <v>128634.62</v>
      </c>
      <c r="B2129" s="48">
        <v>2</v>
      </c>
      <c r="C2129" s="49" t="s">
        <v>73</v>
      </c>
      <c r="D2129" s="50">
        <v>43524</v>
      </c>
      <c r="E2129" s="49" t="s">
        <v>342</v>
      </c>
      <c r="F2129" s="50">
        <v>44291</v>
      </c>
      <c r="G2129" s="49" t="s">
        <v>514</v>
      </c>
      <c r="H2129" s="51" t="s">
        <v>377</v>
      </c>
      <c r="I2129" s="49"/>
      <c r="J2129" s="49"/>
      <c r="K2129" s="49"/>
      <c r="L2129" s="52"/>
      <c r="M2129" s="51" t="s">
        <v>4888</v>
      </c>
      <c r="N2129" s="51" t="s">
        <v>453</v>
      </c>
      <c r="O2129" s="49" t="s">
        <v>632</v>
      </c>
      <c r="P2129" s="51" t="s">
        <v>632</v>
      </c>
      <c r="Q2129" s="51"/>
      <c r="R2129" s="111"/>
      <c r="S2129" s="111"/>
      <c r="T2129" s="120"/>
      <c r="U2129" s="55" t="s">
        <v>32</v>
      </c>
      <c r="V2129" s="52"/>
      <c r="W2129" s="49"/>
      <c r="X2129" s="52" t="s">
        <v>43</v>
      </c>
      <c r="Y2129" s="49"/>
      <c r="Z2129" s="111" t="s">
        <v>20458</v>
      </c>
      <c r="AA2129" s="51"/>
      <c r="AB2129" s="54">
        <v>100000</v>
      </c>
      <c r="AC2129" s="54">
        <v>0</v>
      </c>
      <c r="AD2129" s="54">
        <v>0</v>
      </c>
      <c r="AE2129" s="54">
        <v>0</v>
      </c>
      <c r="AF2129" s="3">
        <f>SUM(Table2[[#This Row],[PE 2021 Obligations]],Table2[[#This Row],[ROW 2021 Obligations]],Table2[[#This Row],[Construction 2021 Obligations]],Table2[[#This Row],[Paving 2021 Obligations]])</f>
        <v>100000</v>
      </c>
      <c r="AG2129" s="54">
        <v>100000</v>
      </c>
      <c r="AH2129" s="54">
        <v>0</v>
      </c>
      <c r="AI2129" s="54">
        <v>0</v>
      </c>
      <c r="AJ2129" s="54">
        <v>0</v>
      </c>
      <c r="AK2129" s="54">
        <v>100000</v>
      </c>
      <c r="AL2129" s="49" t="s">
        <v>4889</v>
      </c>
    </row>
    <row r="2130" spans="1:38" ht="30" hidden="1" x14ac:dyDescent="0.25">
      <c r="A2130" s="13">
        <v>128634.63</v>
      </c>
      <c r="B2130" s="15">
        <v>2</v>
      </c>
      <c r="C2130" s="43" t="s">
        <v>73</v>
      </c>
      <c r="D2130" s="44">
        <v>43524</v>
      </c>
      <c r="E2130" s="43" t="s">
        <v>342</v>
      </c>
      <c r="F2130" s="44">
        <v>44321</v>
      </c>
      <c r="G2130" s="43" t="s">
        <v>514</v>
      </c>
      <c r="H2130" s="45" t="s">
        <v>380</v>
      </c>
      <c r="I2130" s="43"/>
      <c r="J2130" s="43"/>
      <c r="K2130" s="43"/>
      <c r="L2130" s="46"/>
      <c r="M2130" s="45" t="s">
        <v>3467</v>
      </c>
      <c r="N2130" s="45" t="s">
        <v>453</v>
      </c>
      <c r="O2130" s="43" t="s">
        <v>632</v>
      </c>
      <c r="P2130" s="45" t="s">
        <v>632</v>
      </c>
      <c r="Q2130" s="45"/>
      <c r="R2130" s="112"/>
      <c r="S2130" s="112"/>
      <c r="T2130" s="59"/>
      <c r="U2130" s="56" t="s">
        <v>32</v>
      </c>
      <c r="V2130" s="46"/>
      <c r="W2130" s="43"/>
      <c r="X2130" s="46" t="s">
        <v>43</v>
      </c>
      <c r="Y2130" s="43"/>
      <c r="Z2130" s="111" t="s">
        <v>20458</v>
      </c>
      <c r="AA2130" s="45"/>
      <c r="AB2130" s="3">
        <v>100000</v>
      </c>
      <c r="AC2130" s="3">
        <v>0</v>
      </c>
      <c r="AD2130" s="3">
        <v>0</v>
      </c>
      <c r="AE2130" s="3">
        <v>0</v>
      </c>
      <c r="AF2130" s="3">
        <f>SUM(Table2[[#This Row],[PE 2021 Obligations]],Table2[[#This Row],[ROW 2021 Obligations]],Table2[[#This Row],[Construction 2021 Obligations]],Table2[[#This Row],[Paving 2021 Obligations]])</f>
        <v>100000</v>
      </c>
      <c r="AG2130" s="3">
        <v>100000</v>
      </c>
      <c r="AH2130" s="3">
        <v>0</v>
      </c>
      <c r="AI2130" s="3">
        <v>0</v>
      </c>
      <c r="AJ2130" s="3">
        <v>0</v>
      </c>
      <c r="AK2130" s="3">
        <v>100000</v>
      </c>
      <c r="AL2130" s="43" t="s">
        <v>4890</v>
      </c>
    </row>
    <row r="2131" spans="1:38" hidden="1" x14ac:dyDescent="0.25">
      <c r="A2131" s="47">
        <v>128634.64</v>
      </c>
      <c r="B2131" s="48">
        <v>2</v>
      </c>
      <c r="C2131" s="49" t="s">
        <v>73</v>
      </c>
      <c r="D2131" s="50">
        <v>43524</v>
      </c>
      <c r="E2131" s="49" t="s">
        <v>342</v>
      </c>
      <c r="F2131" s="50">
        <v>44279</v>
      </c>
      <c r="G2131" s="49" t="s">
        <v>75</v>
      </c>
      <c r="H2131" s="51" t="s">
        <v>383</v>
      </c>
      <c r="I2131" s="49"/>
      <c r="J2131" s="49"/>
      <c r="K2131" s="49"/>
      <c r="L2131" s="52"/>
      <c r="M2131" s="51" t="s">
        <v>4891</v>
      </c>
      <c r="N2131" s="51" t="s">
        <v>453</v>
      </c>
      <c r="O2131" s="49" t="s">
        <v>632</v>
      </c>
      <c r="P2131" s="51" t="s">
        <v>632</v>
      </c>
      <c r="Q2131" s="51"/>
      <c r="R2131" s="111"/>
      <c r="S2131" s="111"/>
      <c r="T2131" s="120"/>
      <c r="U2131" s="55" t="s">
        <v>32</v>
      </c>
      <c r="V2131" s="52"/>
      <c r="W2131" s="49"/>
      <c r="X2131" s="52" t="s">
        <v>43</v>
      </c>
      <c r="Y2131" s="49"/>
      <c r="Z2131" s="111" t="s">
        <v>20458</v>
      </c>
      <c r="AA2131" s="51"/>
      <c r="AB2131" s="54">
        <v>100000</v>
      </c>
      <c r="AC2131" s="54">
        <v>0</v>
      </c>
      <c r="AD2131" s="54">
        <v>0</v>
      </c>
      <c r="AE2131" s="54">
        <v>0</v>
      </c>
      <c r="AF2131" s="3">
        <f>SUM(Table2[[#This Row],[PE 2021 Obligations]],Table2[[#This Row],[ROW 2021 Obligations]],Table2[[#This Row],[Construction 2021 Obligations]],Table2[[#This Row],[Paving 2021 Obligations]])</f>
        <v>100000</v>
      </c>
      <c r="AG2131" s="54">
        <v>100000</v>
      </c>
      <c r="AH2131" s="54">
        <v>0</v>
      </c>
      <c r="AI2131" s="54">
        <v>0</v>
      </c>
      <c r="AJ2131" s="54">
        <v>0</v>
      </c>
      <c r="AK2131" s="54">
        <v>100000</v>
      </c>
      <c r="AL2131" s="49" t="s">
        <v>4892</v>
      </c>
    </row>
    <row r="2132" spans="1:38" hidden="1" x14ac:dyDescent="0.25">
      <c r="A2132" s="13">
        <v>128634.65</v>
      </c>
      <c r="B2132" s="15">
        <v>1</v>
      </c>
      <c r="C2132" s="43" t="s">
        <v>73</v>
      </c>
      <c r="D2132" s="44">
        <v>43524</v>
      </c>
      <c r="E2132" s="43" t="s">
        <v>342</v>
      </c>
      <c r="F2132" s="44">
        <v>44279</v>
      </c>
      <c r="G2132" s="43" t="s">
        <v>74</v>
      </c>
      <c r="H2132" s="45" t="s">
        <v>386</v>
      </c>
      <c r="I2132" s="43"/>
      <c r="J2132" s="43"/>
      <c r="K2132" s="43"/>
      <c r="L2132" s="46"/>
      <c r="M2132" s="45" t="s">
        <v>4893</v>
      </c>
      <c r="N2132" s="45" t="s">
        <v>453</v>
      </c>
      <c r="O2132" s="43" t="s">
        <v>632</v>
      </c>
      <c r="P2132" s="45" t="s">
        <v>632</v>
      </c>
      <c r="Q2132" s="45"/>
      <c r="R2132" s="112"/>
      <c r="S2132" s="112"/>
      <c r="T2132" s="59"/>
      <c r="U2132" s="10">
        <v>0</v>
      </c>
      <c r="V2132" s="46"/>
      <c r="W2132" s="43"/>
      <c r="X2132" s="46" t="s">
        <v>43</v>
      </c>
      <c r="Y2132" s="43"/>
      <c r="Z2132" s="111" t="s">
        <v>20458</v>
      </c>
      <c r="AA2132" s="45"/>
      <c r="AB2132" s="3">
        <v>100000</v>
      </c>
      <c r="AC2132" s="3">
        <v>0</v>
      </c>
      <c r="AD2132" s="3">
        <v>0</v>
      </c>
      <c r="AE2132" s="3">
        <v>0</v>
      </c>
      <c r="AF2132" s="3">
        <f>SUM(Table2[[#This Row],[PE 2021 Obligations]],Table2[[#This Row],[ROW 2021 Obligations]],Table2[[#This Row],[Construction 2021 Obligations]],Table2[[#This Row],[Paving 2021 Obligations]])</f>
        <v>100000</v>
      </c>
      <c r="AG2132" s="3">
        <v>100000</v>
      </c>
      <c r="AH2132" s="3">
        <v>0</v>
      </c>
      <c r="AI2132" s="3">
        <v>0</v>
      </c>
      <c r="AJ2132" s="3">
        <v>0</v>
      </c>
      <c r="AK2132" s="3">
        <v>100000</v>
      </c>
      <c r="AL2132" s="43" t="s">
        <v>4894</v>
      </c>
    </row>
    <row r="2133" spans="1:38" hidden="1" x14ac:dyDescent="0.25">
      <c r="A2133" s="47">
        <v>128634.66</v>
      </c>
      <c r="B2133" s="48">
        <v>1</v>
      </c>
      <c r="C2133" s="49" t="s">
        <v>73</v>
      </c>
      <c r="D2133" s="50">
        <v>43525</v>
      </c>
      <c r="E2133" s="49" t="s">
        <v>342</v>
      </c>
      <c r="F2133" s="50">
        <v>44293</v>
      </c>
      <c r="G2133" s="49" t="s">
        <v>74</v>
      </c>
      <c r="H2133" s="51" t="s">
        <v>394</v>
      </c>
      <c r="I2133" s="49"/>
      <c r="J2133" s="49"/>
      <c r="K2133" s="49"/>
      <c r="L2133" s="52"/>
      <c r="M2133" s="51" t="s">
        <v>3536</v>
      </c>
      <c r="N2133" s="51" t="s">
        <v>453</v>
      </c>
      <c r="O2133" s="49" t="s">
        <v>632</v>
      </c>
      <c r="P2133" s="51" t="s">
        <v>632</v>
      </c>
      <c r="Q2133" s="51"/>
      <c r="R2133" s="111"/>
      <c r="S2133" s="111"/>
      <c r="T2133" s="120"/>
      <c r="U2133" s="53">
        <v>0</v>
      </c>
      <c r="V2133" s="52"/>
      <c r="W2133" s="49"/>
      <c r="X2133" s="52" t="s">
        <v>43</v>
      </c>
      <c r="Y2133" s="49"/>
      <c r="Z2133" s="111" t="s">
        <v>20458</v>
      </c>
      <c r="AA2133" s="51"/>
      <c r="AB2133" s="54">
        <v>100000</v>
      </c>
      <c r="AC2133" s="54">
        <v>0</v>
      </c>
      <c r="AD2133" s="54">
        <v>0</v>
      </c>
      <c r="AE2133" s="54">
        <v>0</v>
      </c>
      <c r="AF2133" s="3">
        <f>SUM(Table2[[#This Row],[PE 2021 Obligations]],Table2[[#This Row],[ROW 2021 Obligations]],Table2[[#This Row],[Construction 2021 Obligations]],Table2[[#This Row],[Paving 2021 Obligations]])</f>
        <v>100000</v>
      </c>
      <c r="AG2133" s="54">
        <v>100000</v>
      </c>
      <c r="AH2133" s="54">
        <v>0</v>
      </c>
      <c r="AI2133" s="54">
        <v>0</v>
      </c>
      <c r="AJ2133" s="54">
        <v>0</v>
      </c>
      <c r="AK2133" s="54">
        <v>100000</v>
      </c>
      <c r="AL2133" s="49" t="s">
        <v>4895</v>
      </c>
    </row>
    <row r="2134" spans="1:38" ht="30" hidden="1" x14ac:dyDescent="0.25">
      <c r="A2134" s="13">
        <v>128634.67</v>
      </c>
      <c r="B2134" s="15">
        <v>2</v>
      </c>
      <c r="C2134" s="43" t="s">
        <v>73</v>
      </c>
      <c r="D2134" s="44">
        <v>43525</v>
      </c>
      <c r="E2134" s="43" t="s">
        <v>342</v>
      </c>
      <c r="F2134" s="44">
        <v>44279</v>
      </c>
      <c r="G2134" s="43" t="s">
        <v>75</v>
      </c>
      <c r="H2134" s="45" t="s">
        <v>397</v>
      </c>
      <c r="I2134" s="43"/>
      <c r="J2134" s="43"/>
      <c r="K2134" s="43"/>
      <c r="L2134" s="46"/>
      <c r="M2134" s="45" t="s">
        <v>3517</v>
      </c>
      <c r="N2134" s="45" t="s">
        <v>453</v>
      </c>
      <c r="O2134" s="43" t="s">
        <v>632</v>
      </c>
      <c r="P2134" s="45" t="s">
        <v>632</v>
      </c>
      <c r="Q2134" s="45"/>
      <c r="R2134" s="112"/>
      <c r="S2134" s="112"/>
      <c r="T2134" s="59"/>
      <c r="U2134" s="56" t="s">
        <v>32</v>
      </c>
      <c r="V2134" s="46"/>
      <c r="W2134" s="43"/>
      <c r="X2134" s="46" t="s">
        <v>43</v>
      </c>
      <c r="Y2134" s="43"/>
      <c r="Z2134" s="111" t="s">
        <v>20458</v>
      </c>
      <c r="AA2134" s="45"/>
      <c r="AB2134" s="3">
        <v>100000</v>
      </c>
      <c r="AC2134" s="3">
        <v>0</v>
      </c>
      <c r="AD2134" s="3">
        <v>0</v>
      </c>
      <c r="AE2134" s="3">
        <v>0</v>
      </c>
      <c r="AF2134" s="3">
        <f>SUM(Table2[[#This Row],[PE 2021 Obligations]],Table2[[#This Row],[ROW 2021 Obligations]],Table2[[#This Row],[Construction 2021 Obligations]],Table2[[#This Row],[Paving 2021 Obligations]])</f>
        <v>100000</v>
      </c>
      <c r="AG2134" s="3">
        <v>100000</v>
      </c>
      <c r="AH2134" s="3">
        <v>0</v>
      </c>
      <c r="AI2134" s="3">
        <v>0</v>
      </c>
      <c r="AJ2134" s="3">
        <v>0</v>
      </c>
      <c r="AK2134" s="3">
        <v>100000</v>
      </c>
      <c r="AL2134" s="43" t="s">
        <v>4896</v>
      </c>
    </row>
    <row r="2135" spans="1:38" hidden="1" x14ac:dyDescent="0.25">
      <c r="A2135" s="47">
        <v>128634.68</v>
      </c>
      <c r="B2135" s="48">
        <v>1</v>
      </c>
      <c r="C2135" s="49" t="s">
        <v>73</v>
      </c>
      <c r="D2135" s="50">
        <v>43525</v>
      </c>
      <c r="E2135" s="49" t="s">
        <v>342</v>
      </c>
      <c r="F2135" s="50">
        <v>44279</v>
      </c>
      <c r="G2135" s="49" t="s">
        <v>75</v>
      </c>
      <c r="H2135" s="51" t="s">
        <v>400</v>
      </c>
      <c r="I2135" s="49"/>
      <c r="J2135" s="49"/>
      <c r="K2135" s="49"/>
      <c r="L2135" s="52"/>
      <c r="M2135" s="51" t="s">
        <v>4897</v>
      </c>
      <c r="N2135" s="51" t="s">
        <v>453</v>
      </c>
      <c r="O2135" s="49" t="s">
        <v>632</v>
      </c>
      <c r="P2135" s="51" t="s">
        <v>632</v>
      </c>
      <c r="Q2135" s="51"/>
      <c r="R2135" s="111"/>
      <c r="S2135" s="111"/>
      <c r="T2135" s="120"/>
      <c r="U2135" s="53">
        <v>0</v>
      </c>
      <c r="V2135" s="52"/>
      <c r="W2135" s="49"/>
      <c r="X2135" s="52" t="s">
        <v>43</v>
      </c>
      <c r="Y2135" s="49"/>
      <c r="Z2135" s="111" t="s">
        <v>20458</v>
      </c>
      <c r="AA2135" s="51"/>
      <c r="AB2135" s="54">
        <v>100000</v>
      </c>
      <c r="AC2135" s="54">
        <v>0</v>
      </c>
      <c r="AD2135" s="54">
        <v>0</v>
      </c>
      <c r="AE2135" s="54">
        <v>0</v>
      </c>
      <c r="AF2135" s="3">
        <f>SUM(Table2[[#This Row],[PE 2021 Obligations]],Table2[[#This Row],[ROW 2021 Obligations]],Table2[[#This Row],[Construction 2021 Obligations]],Table2[[#This Row],[Paving 2021 Obligations]])</f>
        <v>100000</v>
      </c>
      <c r="AG2135" s="54">
        <v>100000</v>
      </c>
      <c r="AH2135" s="54">
        <v>0</v>
      </c>
      <c r="AI2135" s="54">
        <v>0</v>
      </c>
      <c r="AJ2135" s="54">
        <v>0</v>
      </c>
      <c r="AK2135" s="54">
        <v>100000</v>
      </c>
      <c r="AL2135" s="49" t="s">
        <v>4898</v>
      </c>
    </row>
    <row r="2136" spans="1:38" hidden="1" x14ac:dyDescent="0.25">
      <c r="A2136" s="13">
        <v>128634.69</v>
      </c>
      <c r="B2136" s="15">
        <v>3</v>
      </c>
      <c r="C2136" s="43" t="s">
        <v>73</v>
      </c>
      <c r="D2136" s="44">
        <v>43525</v>
      </c>
      <c r="E2136" s="43" t="s">
        <v>342</v>
      </c>
      <c r="F2136" s="44">
        <v>44301</v>
      </c>
      <c r="G2136" s="43" t="s">
        <v>832</v>
      </c>
      <c r="H2136" s="45" t="s">
        <v>405</v>
      </c>
      <c r="I2136" s="43"/>
      <c r="J2136" s="43"/>
      <c r="K2136" s="43"/>
      <c r="L2136" s="46"/>
      <c r="M2136" s="45" t="s">
        <v>4899</v>
      </c>
      <c r="N2136" s="45" t="s">
        <v>453</v>
      </c>
      <c r="O2136" s="43" t="s">
        <v>632</v>
      </c>
      <c r="P2136" s="45" t="s">
        <v>632</v>
      </c>
      <c r="Q2136" s="45"/>
      <c r="R2136" s="112"/>
      <c r="S2136" s="112"/>
      <c r="T2136" s="59"/>
      <c r="U2136" s="56" t="s">
        <v>32</v>
      </c>
      <c r="V2136" s="46"/>
      <c r="W2136" s="43"/>
      <c r="X2136" s="46" t="s">
        <v>43</v>
      </c>
      <c r="Y2136" s="43"/>
      <c r="Z2136" s="116" t="s">
        <v>20458</v>
      </c>
      <c r="AA2136" s="45"/>
      <c r="AB2136" s="3">
        <v>100000</v>
      </c>
      <c r="AC2136" s="3">
        <v>0</v>
      </c>
      <c r="AD2136" s="3">
        <v>0</v>
      </c>
      <c r="AE2136" s="3">
        <v>0</v>
      </c>
      <c r="AF2136" s="3">
        <f>SUM(Table2[[#This Row],[PE 2021 Obligations]],Table2[[#This Row],[ROW 2021 Obligations]],Table2[[#This Row],[Construction 2021 Obligations]],Table2[[#This Row],[Paving 2021 Obligations]])</f>
        <v>100000</v>
      </c>
      <c r="AG2136" s="3">
        <v>100000</v>
      </c>
      <c r="AH2136" s="3">
        <v>0</v>
      </c>
      <c r="AI2136" s="3">
        <v>0</v>
      </c>
      <c r="AJ2136" s="3">
        <v>0</v>
      </c>
      <c r="AK2136" s="3">
        <v>100000</v>
      </c>
      <c r="AL2136" s="43" t="s">
        <v>4900</v>
      </c>
    </row>
    <row r="2137" spans="1:38" ht="30" hidden="1" x14ac:dyDescent="0.25">
      <c r="A2137" s="47">
        <v>128634.7</v>
      </c>
      <c r="B2137" s="48">
        <v>3</v>
      </c>
      <c r="C2137" s="49" t="s">
        <v>73</v>
      </c>
      <c r="D2137" s="50">
        <v>43525</v>
      </c>
      <c r="E2137" s="49" t="s">
        <v>342</v>
      </c>
      <c r="F2137" s="50">
        <v>44279</v>
      </c>
      <c r="G2137" s="49" t="s">
        <v>75</v>
      </c>
      <c r="H2137" s="51" t="s">
        <v>408</v>
      </c>
      <c r="I2137" s="49"/>
      <c r="J2137" s="49"/>
      <c r="K2137" s="49"/>
      <c r="L2137" s="52"/>
      <c r="M2137" s="51" t="s">
        <v>3483</v>
      </c>
      <c r="N2137" s="51" t="s">
        <v>453</v>
      </c>
      <c r="O2137" s="49" t="s">
        <v>632</v>
      </c>
      <c r="P2137" s="51" t="s">
        <v>632</v>
      </c>
      <c r="Q2137" s="51"/>
      <c r="R2137" s="111"/>
      <c r="S2137" s="111"/>
      <c r="T2137" s="120"/>
      <c r="U2137" s="55" t="s">
        <v>32</v>
      </c>
      <c r="V2137" s="52"/>
      <c r="W2137" s="49"/>
      <c r="X2137" s="52" t="s">
        <v>43</v>
      </c>
      <c r="Y2137" s="49"/>
      <c r="Z2137" s="111" t="s">
        <v>20458</v>
      </c>
      <c r="AA2137" s="51"/>
      <c r="AB2137" s="54">
        <v>100000</v>
      </c>
      <c r="AC2137" s="54">
        <v>0</v>
      </c>
      <c r="AD2137" s="54">
        <v>0</v>
      </c>
      <c r="AE2137" s="54">
        <v>0</v>
      </c>
      <c r="AF2137" s="3">
        <f>SUM(Table2[[#This Row],[PE 2021 Obligations]],Table2[[#This Row],[ROW 2021 Obligations]],Table2[[#This Row],[Construction 2021 Obligations]],Table2[[#This Row],[Paving 2021 Obligations]])</f>
        <v>100000</v>
      </c>
      <c r="AG2137" s="54">
        <v>100000</v>
      </c>
      <c r="AH2137" s="54">
        <v>0</v>
      </c>
      <c r="AI2137" s="54">
        <v>0</v>
      </c>
      <c r="AJ2137" s="54">
        <v>0</v>
      </c>
      <c r="AK2137" s="54">
        <v>100000</v>
      </c>
      <c r="AL2137" s="49" t="s">
        <v>4901</v>
      </c>
    </row>
    <row r="2138" spans="1:38" ht="30" hidden="1" x14ac:dyDescent="0.25">
      <c r="A2138" s="13">
        <v>128634.71</v>
      </c>
      <c r="B2138" s="15">
        <v>1</v>
      </c>
      <c r="C2138" s="43" t="s">
        <v>73</v>
      </c>
      <c r="D2138" s="44">
        <v>43525</v>
      </c>
      <c r="E2138" s="43" t="s">
        <v>342</v>
      </c>
      <c r="F2138" s="44">
        <v>44279</v>
      </c>
      <c r="G2138" s="43" t="s">
        <v>75</v>
      </c>
      <c r="H2138" s="45" t="s">
        <v>182</v>
      </c>
      <c r="I2138" s="43"/>
      <c r="J2138" s="43"/>
      <c r="K2138" s="43"/>
      <c r="L2138" s="46"/>
      <c r="M2138" s="45" t="s">
        <v>3471</v>
      </c>
      <c r="N2138" s="45" t="s">
        <v>453</v>
      </c>
      <c r="O2138" s="43" t="s">
        <v>632</v>
      </c>
      <c r="P2138" s="45" t="s">
        <v>632</v>
      </c>
      <c r="Q2138" s="45"/>
      <c r="R2138" s="112"/>
      <c r="S2138" s="112"/>
      <c r="T2138" s="59"/>
      <c r="U2138" s="56" t="s">
        <v>32</v>
      </c>
      <c r="V2138" s="46"/>
      <c r="W2138" s="43"/>
      <c r="X2138" s="46" t="s">
        <v>43</v>
      </c>
      <c r="Y2138" s="43"/>
      <c r="Z2138" s="111" t="s">
        <v>20458</v>
      </c>
      <c r="AA2138" s="45"/>
      <c r="AB2138" s="3">
        <v>100000</v>
      </c>
      <c r="AC2138" s="3">
        <v>0</v>
      </c>
      <c r="AD2138" s="3">
        <v>0</v>
      </c>
      <c r="AE2138" s="3">
        <v>0</v>
      </c>
      <c r="AF2138" s="3">
        <f>SUM(Table2[[#This Row],[PE 2021 Obligations]],Table2[[#This Row],[ROW 2021 Obligations]],Table2[[#This Row],[Construction 2021 Obligations]],Table2[[#This Row],[Paving 2021 Obligations]])</f>
        <v>100000</v>
      </c>
      <c r="AG2138" s="3">
        <v>100000</v>
      </c>
      <c r="AH2138" s="3">
        <v>0</v>
      </c>
      <c r="AI2138" s="3">
        <v>0</v>
      </c>
      <c r="AJ2138" s="3">
        <v>0</v>
      </c>
      <c r="AK2138" s="3">
        <v>100000</v>
      </c>
      <c r="AL2138" s="43" t="s">
        <v>4902</v>
      </c>
    </row>
    <row r="2139" spans="1:38" ht="30" hidden="1" x14ac:dyDescent="0.25">
      <c r="A2139" s="47">
        <v>128634.73</v>
      </c>
      <c r="B2139" s="48">
        <v>3</v>
      </c>
      <c r="C2139" s="49" t="s">
        <v>73</v>
      </c>
      <c r="D2139" s="50">
        <v>43525</v>
      </c>
      <c r="E2139" s="49" t="s">
        <v>342</v>
      </c>
      <c r="F2139" s="50">
        <v>44301</v>
      </c>
      <c r="G2139" s="49" t="s">
        <v>832</v>
      </c>
      <c r="H2139" s="51" t="s">
        <v>955</v>
      </c>
      <c r="I2139" s="49"/>
      <c r="J2139" s="49"/>
      <c r="K2139" s="49"/>
      <c r="L2139" s="52"/>
      <c r="M2139" s="51" t="s">
        <v>3497</v>
      </c>
      <c r="N2139" s="51" t="s">
        <v>453</v>
      </c>
      <c r="O2139" s="49" t="s">
        <v>632</v>
      </c>
      <c r="P2139" s="51" t="s">
        <v>632</v>
      </c>
      <c r="Q2139" s="51"/>
      <c r="R2139" s="111"/>
      <c r="S2139" s="111"/>
      <c r="T2139" s="120"/>
      <c r="U2139" s="55" t="s">
        <v>32</v>
      </c>
      <c r="V2139" s="52"/>
      <c r="W2139" s="49"/>
      <c r="X2139" s="52" t="s">
        <v>43</v>
      </c>
      <c r="Y2139" s="49"/>
      <c r="Z2139" s="111" t="s">
        <v>20458</v>
      </c>
      <c r="AA2139" s="51"/>
      <c r="AB2139" s="54">
        <v>100000</v>
      </c>
      <c r="AC2139" s="54">
        <v>0</v>
      </c>
      <c r="AD2139" s="54">
        <v>0</v>
      </c>
      <c r="AE2139" s="54">
        <v>0</v>
      </c>
      <c r="AF2139" s="3">
        <f>SUM(Table2[[#This Row],[PE 2021 Obligations]],Table2[[#This Row],[ROW 2021 Obligations]],Table2[[#This Row],[Construction 2021 Obligations]],Table2[[#This Row],[Paving 2021 Obligations]])</f>
        <v>100000</v>
      </c>
      <c r="AG2139" s="54">
        <v>100000</v>
      </c>
      <c r="AH2139" s="54">
        <v>0</v>
      </c>
      <c r="AI2139" s="54">
        <v>0</v>
      </c>
      <c r="AJ2139" s="54">
        <v>0</v>
      </c>
      <c r="AK2139" s="54">
        <v>100000</v>
      </c>
      <c r="AL2139" s="49" t="s">
        <v>4903</v>
      </c>
    </row>
    <row r="2140" spans="1:38" hidden="1" x14ac:dyDescent="0.25">
      <c r="A2140" s="13">
        <v>128634.75</v>
      </c>
      <c r="B2140" s="15">
        <v>1</v>
      </c>
      <c r="C2140" s="43" t="s">
        <v>73</v>
      </c>
      <c r="D2140" s="44">
        <v>43528</v>
      </c>
      <c r="E2140" s="43" t="s">
        <v>342</v>
      </c>
      <c r="F2140" s="44">
        <v>44279</v>
      </c>
      <c r="G2140" s="43" t="s">
        <v>75</v>
      </c>
      <c r="H2140" s="45" t="s">
        <v>417</v>
      </c>
      <c r="I2140" s="43"/>
      <c r="J2140" s="43"/>
      <c r="K2140" s="43"/>
      <c r="L2140" s="46"/>
      <c r="M2140" s="45" t="s">
        <v>4904</v>
      </c>
      <c r="N2140" s="45" t="s">
        <v>453</v>
      </c>
      <c r="O2140" s="43" t="s">
        <v>632</v>
      </c>
      <c r="P2140" s="45" t="s">
        <v>632</v>
      </c>
      <c r="Q2140" s="45"/>
      <c r="R2140" s="112"/>
      <c r="S2140" s="112"/>
      <c r="T2140" s="59"/>
      <c r="U2140" s="10">
        <v>0</v>
      </c>
      <c r="V2140" s="46"/>
      <c r="W2140" s="43"/>
      <c r="X2140" s="46" t="s">
        <v>43</v>
      </c>
      <c r="Y2140" s="43"/>
      <c r="Z2140" s="111" t="s">
        <v>20458</v>
      </c>
      <c r="AA2140" s="45"/>
      <c r="AB2140" s="3">
        <v>100000</v>
      </c>
      <c r="AC2140" s="3">
        <v>0</v>
      </c>
      <c r="AD2140" s="3">
        <v>0</v>
      </c>
      <c r="AE2140" s="3">
        <v>0</v>
      </c>
      <c r="AF2140" s="3">
        <f>SUM(Table2[[#This Row],[PE 2021 Obligations]],Table2[[#This Row],[ROW 2021 Obligations]],Table2[[#This Row],[Construction 2021 Obligations]],Table2[[#This Row],[Paving 2021 Obligations]])</f>
        <v>100000</v>
      </c>
      <c r="AG2140" s="3">
        <v>100000</v>
      </c>
      <c r="AH2140" s="3">
        <v>0</v>
      </c>
      <c r="AI2140" s="3">
        <v>0</v>
      </c>
      <c r="AJ2140" s="3">
        <v>0</v>
      </c>
      <c r="AK2140" s="3">
        <v>100000</v>
      </c>
      <c r="AL2140" s="43" t="s">
        <v>4905</v>
      </c>
    </row>
    <row r="2141" spans="1:38" ht="30" hidden="1" x14ac:dyDescent="0.25">
      <c r="A2141" s="47">
        <v>128634.76</v>
      </c>
      <c r="B2141" s="48">
        <v>2</v>
      </c>
      <c r="C2141" s="49" t="s">
        <v>73</v>
      </c>
      <c r="D2141" s="50">
        <v>43528</v>
      </c>
      <c r="E2141" s="49" t="s">
        <v>342</v>
      </c>
      <c r="F2141" s="50">
        <v>44279</v>
      </c>
      <c r="G2141" s="49" t="s">
        <v>75</v>
      </c>
      <c r="H2141" s="51" t="s">
        <v>420</v>
      </c>
      <c r="I2141" s="49"/>
      <c r="J2141" s="49"/>
      <c r="K2141" s="49"/>
      <c r="L2141" s="52"/>
      <c r="M2141" s="51" t="s">
        <v>4906</v>
      </c>
      <c r="N2141" s="51" t="s">
        <v>453</v>
      </c>
      <c r="O2141" s="49" t="s">
        <v>632</v>
      </c>
      <c r="P2141" s="51" t="s">
        <v>632</v>
      </c>
      <c r="Q2141" s="51"/>
      <c r="R2141" s="111"/>
      <c r="S2141" s="111"/>
      <c r="T2141" s="120"/>
      <c r="U2141" s="55" t="s">
        <v>32</v>
      </c>
      <c r="V2141" s="52"/>
      <c r="W2141" s="49"/>
      <c r="X2141" s="52" t="s">
        <v>43</v>
      </c>
      <c r="Y2141" s="49"/>
      <c r="Z2141" s="116" t="s">
        <v>20458</v>
      </c>
      <c r="AA2141" s="51"/>
      <c r="AB2141" s="54">
        <v>100000</v>
      </c>
      <c r="AC2141" s="54">
        <v>0</v>
      </c>
      <c r="AD2141" s="54">
        <v>0</v>
      </c>
      <c r="AE2141" s="54">
        <v>0</v>
      </c>
      <c r="AF2141" s="3">
        <f>SUM(Table2[[#This Row],[PE 2021 Obligations]],Table2[[#This Row],[ROW 2021 Obligations]],Table2[[#This Row],[Construction 2021 Obligations]],Table2[[#This Row],[Paving 2021 Obligations]])</f>
        <v>100000</v>
      </c>
      <c r="AG2141" s="54">
        <v>100000</v>
      </c>
      <c r="AH2141" s="54">
        <v>0</v>
      </c>
      <c r="AI2141" s="54">
        <v>0</v>
      </c>
      <c r="AJ2141" s="54">
        <v>0</v>
      </c>
      <c r="AK2141" s="54">
        <v>100000</v>
      </c>
      <c r="AL2141" s="49" t="s">
        <v>4907</v>
      </c>
    </row>
    <row r="2142" spans="1:38" ht="30" hidden="1" x14ac:dyDescent="0.25">
      <c r="A2142" s="13">
        <v>128634.78</v>
      </c>
      <c r="B2142" s="15">
        <v>1</v>
      </c>
      <c r="C2142" s="43" t="s">
        <v>73</v>
      </c>
      <c r="D2142" s="44">
        <v>43528</v>
      </c>
      <c r="E2142" s="43" t="s">
        <v>342</v>
      </c>
      <c r="F2142" s="44">
        <v>44279</v>
      </c>
      <c r="G2142" s="43" t="s">
        <v>75</v>
      </c>
      <c r="H2142" s="45" t="s">
        <v>34</v>
      </c>
      <c r="I2142" s="43"/>
      <c r="J2142" s="43"/>
      <c r="K2142" s="43"/>
      <c r="L2142" s="46"/>
      <c r="M2142" s="45" t="s">
        <v>3459</v>
      </c>
      <c r="N2142" s="45" t="s">
        <v>453</v>
      </c>
      <c r="O2142" s="43" t="s">
        <v>632</v>
      </c>
      <c r="P2142" s="45" t="s">
        <v>632</v>
      </c>
      <c r="Q2142" s="45"/>
      <c r="R2142" s="112"/>
      <c r="S2142" s="112"/>
      <c r="T2142" s="59"/>
      <c r="U2142" s="56" t="s">
        <v>32</v>
      </c>
      <c r="V2142" s="46"/>
      <c r="W2142" s="43"/>
      <c r="X2142" s="46" t="s">
        <v>43</v>
      </c>
      <c r="Y2142" s="43"/>
      <c r="Z2142" s="116" t="s">
        <v>20458</v>
      </c>
      <c r="AA2142" s="45"/>
      <c r="AB2142" s="3">
        <v>100000</v>
      </c>
      <c r="AC2142" s="3">
        <v>0</v>
      </c>
      <c r="AD2142" s="3">
        <v>0</v>
      </c>
      <c r="AE2142" s="3">
        <v>0</v>
      </c>
      <c r="AF2142" s="3">
        <f>SUM(Table2[[#This Row],[PE 2021 Obligations]],Table2[[#This Row],[ROW 2021 Obligations]],Table2[[#This Row],[Construction 2021 Obligations]],Table2[[#This Row],[Paving 2021 Obligations]])</f>
        <v>100000</v>
      </c>
      <c r="AG2142" s="3">
        <v>100000</v>
      </c>
      <c r="AH2142" s="3">
        <v>0</v>
      </c>
      <c r="AI2142" s="3">
        <v>0</v>
      </c>
      <c r="AJ2142" s="3">
        <v>0</v>
      </c>
      <c r="AK2142" s="3">
        <v>100000</v>
      </c>
      <c r="AL2142" s="43" t="s">
        <v>4908</v>
      </c>
    </row>
    <row r="2143" spans="1:38" hidden="1" x14ac:dyDescent="0.25">
      <c r="A2143" s="47">
        <v>128634.81</v>
      </c>
      <c r="B2143" s="48">
        <v>2</v>
      </c>
      <c r="C2143" s="49" t="s">
        <v>73</v>
      </c>
      <c r="D2143" s="50">
        <v>43528</v>
      </c>
      <c r="E2143" s="49" t="s">
        <v>342</v>
      </c>
      <c r="F2143" s="50">
        <v>44279</v>
      </c>
      <c r="G2143" s="49" t="s">
        <v>75</v>
      </c>
      <c r="H2143" s="51" t="s">
        <v>431</v>
      </c>
      <c r="I2143" s="49"/>
      <c r="J2143" s="49"/>
      <c r="K2143" s="49" t="s">
        <v>1112</v>
      </c>
      <c r="L2143" s="52" t="s">
        <v>37</v>
      </c>
      <c r="M2143" s="51" t="s">
        <v>3526</v>
      </c>
      <c r="N2143" s="51" t="s">
        <v>453</v>
      </c>
      <c r="O2143" s="49" t="s">
        <v>632</v>
      </c>
      <c r="P2143" s="51" t="s">
        <v>632</v>
      </c>
      <c r="Q2143" s="51"/>
      <c r="R2143" s="111"/>
      <c r="S2143" s="111"/>
      <c r="T2143" s="120"/>
      <c r="U2143" s="55" t="s">
        <v>32</v>
      </c>
      <c r="V2143" s="52"/>
      <c r="W2143" s="49"/>
      <c r="X2143" s="52" t="s">
        <v>43</v>
      </c>
      <c r="Y2143" s="49"/>
      <c r="Z2143" s="116" t="s">
        <v>20458</v>
      </c>
      <c r="AA2143" s="51"/>
      <c r="AB2143" s="54">
        <v>100000</v>
      </c>
      <c r="AC2143" s="54">
        <v>0</v>
      </c>
      <c r="AD2143" s="54">
        <v>0</v>
      </c>
      <c r="AE2143" s="54">
        <v>0</v>
      </c>
      <c r="AF2143" s="3">
        <f>SUM(Table2[[#This Row],[PE 2021 Obligations]],Table2[[#This Row],[ROW 2021 Obligations]],Table2[[#This Row],[Construction 2021 Obligations]],Table2[[#This Row],[Paving 2021 Obligations]])</f>
        <v>100000</v>
      </c>
      <c r="AG2143" s="54">
        <v>100000</v>
      </c>
      <c r="AH2143" s="54">
        <v>0</v>
      </c>
      <c r="AI2143" s="54">
        <v>0</v>
      </c>
      <c r="AJ2143" s="54">
        <v>0</v>
      </c>
      <c r="AK2143" s="54">
        <v>100000</v>
      </c>
      <c r="AL2143" s="49" t="s">
        <v>4909</v>
      </c>
    </row>
    <row r="2144" spans="1:38" hidden="1" x14ac:dyDescent="0.25">
      <c r="A2144" s="13">
        <v>128652</v>
      </c>
      <c r="B2144" s="15">
        <v>6</v>
      </c>
      <c r="C2144" s="43" t="s">
        <v>73</v>
      </c>
      <c r="D2144" s="44">
        <v>43522</v>
      </c>
      <c r="E2144" s="43" t="s">
        <v>142</v>
      </c>
      <c r="F2144" s="44">
        <v>43542</v>
      </c>
      <c r="G2144" s="43" t="s">
        <v>109</v>
      </c>
      <c r="H2144" s="45" t="s">
        <v>76</v>
      </c>
      <c r="I2144" s="43"/>
      <c r="J2144" s="43"/>
      <c r="K2144" s="43"/>
      <c r="L2144" s="46"/>
      <c r="M2144" s="45" t="s">
        <v>4916</v>
      </c>
      <c r="N2144" s="45"/>
      <c r="O2144" s="43" t="s">
        <v>151</v>
      </c>
      <c r="P2144" s="45" t="s">
        <v>198</v>
      </c>
      <c r="Q2144" s="45"/>
      <c r="R2144" s="112"/>
      <c r="S2144" s="112"/>
      <c r="T2144" s="59"/>
      <c r="U2144" s="56" t="s">
        <v>32</v>
      </c>
      <c r="V2144" s="46"/>
      <c r="W2144" s="43"/>
      <c r="X2144" s="46" t="s">
        <v>43</v>
      </c>
      <c r="Y2144" s="43"/>
      <c r="Z2144" s="116" t="s">
        <v>20458</v>
      </c>
      <c r="AA2144" s="45"/>
      <c r="AB2144" s="3">
        <v>109999</v>
      </c>
      <c r="AC2144" s="3">
        <v>0</v>
      </c>
      <c r="AD2144" s="3">
        <v>0</v>
      </c>
      <c r="AE2144" s="3">
        <v>0</v>
      </c>
      <c r="AF2144" s="3">
        <f>SUM(Table2[[#This Row],[PE 2021 Obligations]],Table2[[#This Row],[ROW 2021 Obligations]],Table2[[#This Row],[Construction 2021 Obligations]],Table2[[#This Row],[Paving 2021 Obligations]])</f>
        <v>109999</v>
      </c>
      <c r="AG2144" s="3">
        <v>110000</v>
      </c>
      <c r="AH2144" s="3">
        <v>0</v>
      </c>
      <c r="AI2144" s="3">
        <v>0</v>
      </c>
      <c r="AJ2144" s="3">
        <v>0</v>
      </c>
      <c r="AK2144" s="3">
        <v>110000</v>
      </c>
      <c r="AL2144" s="43"/>
    </row>
    <row r="2145" spans="1:38" hidden="1" x14ac:dyDescent="0.25">
      <c r="A2145" s="47">
        <v>128652.01</v>
      </c>
      <c r="B2145" s="48">
        <v>6</v>
      </c>
      <c r="C2145" s="49" t="s">
        <v>73</v>
      </c>
      <c r="D2145" s="50">
        <v>43522</v>
      </c>
      <c r="E2145" s="49" t="s">
        <v>142</v>
      </c>
      <c r="F2145" s="50">
        <v>43910</v>
      </c>
      <c r="G2145" s="49" t="s">
        <v>108</v>
      </c>
      <c r="H2145" s="51" t="s">
        <v>76</v>
      </c>
      <c r="I2145" s="49"/>
      <c r="J2145" s="49"/>
      <c r="K2145" s="49"/>
      <c r="L2145" s="52"/>
      <c r="M2145" s="51" t="s">
        <v>4917</v>
      </c>
      <c r="N2145" s="51"/>
      <c r="O2145" s="49" t="s">
        <v>151</v>
      </c>
      <c r="P2145" s="51" t="s">
        <v>198</v>
      </c>
      <c r="Q2145" s="51"/>
      <c r="R2145" s="111"/>
      <c r="S2145" s="111"/>
      <c r="T2145" s="120"/>
      <c r="U2145" s="55" t="s">
        <v>32</v>
      </c>
      <c r="V2145" s="52"/>
      <c r="W2145" s="49"/>
      <c r="X2145" s="52" t="s">
        <v>43</v>
      </c>
      <c r="Y2145" s="49" t="s">
        <v>511</v>
      </c>
      <c r="Z2145" s="116" t="s">
        <v>20458</v>
      </c>
      <c r="AA2145" s="51"/>
      <c r="AB2145" s="54">
        <v>1053996</v>
      </c>
      <c r="AC2145" s="54">
        <v>0</v>
      </c>
      <c r="AD2145" s="54">
        <v>0</v>
      </c>
      <c r="AE2145" s="54">
        <v>0</v>
      </c>
      <c r="AF2145" s="3">
        <f>SUM(Table2[[#This Row],[PE 2021 Obligations]],Table2[[#This Row],[ROW 2021 Obligations]],Table2[[#This Row],[Construction 2021 Obligations]],Table2[[#This Row],[Paving 2021 Obligations]])</f>
        <v>1053996</v>
      </c>
      <c r="AG2145" s="54">
        <v>1054000</v>
      </c>
      <c r="AH2145" s="54">
        <v>0</v>
      </c>
      <c r="AI2145" s="54">
        <v>0</v>
      </c>
      <c r="AJ2145" s="54">
        <v>0</v>
      </c>
      <c r="AK2145" s="54">
        <v>1054000</v>
      </c>
      <c r="AL2145" s="49"/>
    </row>
    <row r="2146" spans="1:38" hidden="1" x14ac:dyDescent="0.25">
      <c r="A2146" s="13">
        <v>128652.03</v>
      </c>
      <c r="B2146" s="15">
        <v>1</v>
      </c>
      <c r="C2146" s="43" t="s">
        <v>73</v>
      </c>
      <c r="D2146" s="44">
        <v>43523</v>
      </c>
      <c r="E2146" s="43" t="s">
        <v>142</v>
      </c>
      <c r="F2146" s="44">
        <v>43663</v>
      </c>
      <c r="G2146" s="43" t="s">
        <v>82</v>
      </c>
      <c r="H2146" s="45" t="s">
        <v>196</v>
      </c>
      <c r="I2146" s="43"/>
      <c r="J2146" s="43"/>
      <c r="K2146" s="43"/>
      <c r="L2146" s="46"/>
      <c r="M2146" s="45" t="s">
        <v>4918</v>
      </c>
      <c r="N2146" s="45"/>
      <c r="O2146" s="43" t="s">
        <v>151</v>
      </c>
      <c r="P2146" s="45" t="s">
        <v>198</v>
      </c>
      <c r="Q2146" s="45"/>
      <c r="R2146" s="112"/>
      <c r="S2146" s="112"/>
      <c r="T2146" s="59"/>
      <c r="U2146" s="56" t="s">
        <v>32</v>
      </c>
      <c r="V2146" s="46"/>
      <c r="W2146" s="43"/>
      <c r="X2146" s="46" t="s">
        <v>43</v>
      </c>
      <c r="Y2146" s="43" t="s">
        <v>78</v>
      </c>
      <c r="Z2146" s="116" t="s">
        <v>20458</v>
      </c>
      <c r="AA2146" s="45"/>
      <c r="AB2146" s="3">
        <v>0</v>
      </c>
      <c r="AC2146" s="3">
        <v>0</v>
      </c>
      <c r="AD2146" s="3">
        <v>969999</v>
      </c>
      <c r="AE2146" s="3">
        <v>0</v>
      </c>
      <c r="AF2146" s="3">
        <f>SUM(Table2[[#This Row],[PE 2021 Obligations]],Table2[[#This Row],[ROW 2021 Obligations]],Table2[[#This Row],[Construction 2021 Obligations]],Table2[[#This Row],[Paving 2021 Obligations]])</f>
        <v>969999</v>
      </c>
      <c r="AG2146" s="3">
        <v>0</v>
      </c>
      <c r="AH2146" s="3">
        <v>0</v>
      </c>
      <c r="AI2146" s="3">
        <v>970000</v>
      </c>
      <c r="AJ2146" s="3">
        <v>0</v>
      </c>
      <c r="AK2146" s="3">
        <v>970000</v>
      </c>
      <c r="AL2146" s="43" t="s">
        <v>4919</v>
      </c>
    </row>
    <row r="2147" spans="1:38" hidden="1" x14ac:dyDescent="0.25">
      <c r="A2147" s="47">
        <v>128652.05</v>
      </c>
      <c r="B2147" s="48">
        <v>2</v>
      </c>
      <c r="C2147" s="49" t="s">
        <v>73</v>
      </c>
      <c r="D2147" s="50">
        <v>43523</v>
      </c>
      <c r="E2147" s="49" t="s">
        <v>81</v>
      </c>
      <c r="F2147" s="50">
        <v>43663</v>
      </c>
      <c r="G2147" s="49" t="s">
        <v>108</v>
      </c>
      <c r="H2147" s="51" t="s">
        <v>206</v>
      </c>
      <c r="I2147" s="49"/>
      <c r="J2147" s="49"/>
      <c r="K2147" s="49"/>
      <c r="L2147" s="52"/>
      <c r="M2147" s="51" t="s">
        <v>4920</v>
      </c>
      <c r="N2147" s="51"/>
      <c r="O2147" s="49" t="s">
        <v>151</v>
      </c>
      <c r="P2147" s="51" t="s">
        <v>198</v>
      </c>
      <c r="Q2147" s="51"/>
      <c r="R2147" s="111"/>
      <c r="S2147" s="111"/>
      <c r="T2147" s="120"/>
      <c r="U2147" s="55" t="s">
        <v>32</v>
      </c>
      <c r="V2147" s="52"/>
      <c r="W2147" s="49"/>
      <c r="X2147" s="52" t="s">
        <v>43</v>
      </c>
      <c r="Y2147" s="49" t="s">
        <v>511</v>
      </c>
      <c r="Z2147" s="116" t="s">
        <v>20458</v>
      </c>
      <c r="AA2147" s="51"/>
      <c r="AB2147" s="54">
        <v>0</v>
      </c>
      <c r="AC2147" s="54">
        <v>0</v>
      </c>
      <c r="AD2147" s="54">
        <v>38499</v>
      </c>
      <c r="AE2147" s="54">
        <v>0</v>
      </c>
      <c r="AF2147" s="3">
        <f>SUM(Table2[[#This Row],[PE 2021 Obligations]],Table2[[#This Row],[ROW 2021 Obligations]],Table2[[#This Row],[Construction 2021 Obligations]],Table2[[#This Row],[Paving 2021 Obligations]])</f>
        <v>38499</v>
      </c>
      <c r="AG2147" s="54">
        <v>0</v>
      </c>
      <c r="AH2147" s="54">
        <v>0</v>
      </c>
      <c r="AI2147" s="54">
        <v>38505</v>
      </c>
      <c r="AJ2147" s="54">
        <v>0</v>
      </c>
      <c r="AK2147" s="54">
        <v>38505</v>
      </c>
      <c r="AL2147" s="49" t="s">
        <v>4921</v>
      </c>
    </row>
    <row r="2148" spans="1:38" ht="45" hidden="1" x14ac:dyDescent="0.25">
      <c r="A2148" s="13">
        <v>128652.1</v>
      </c>
      <c r="B2148" s="15">
        <v>1</v>
      </c>
      <c r="C2148" s="43" t="s">
        <v>73</v>
      </c>
      <c r="D2148" s="44">
        <v>43523</v>
      </c>
      <c r="E2148" s="43" t="s">
        <v>81</v>
      </c>
      <c r="F2148" s="44">
        <v>43745</v>
      </c>
      <c r="G2148" s="43" t="s">
        <v>82</v>
      </c>
      <c r="H2148" s="45" t="s">
        <v>238</v>
      </c>
      <c r="I2148" s="43" t="s">
        <v>159</v>
      </c>
      <c r="J2148" s="43" t="s">
        <v>148</v>
      </c>
      <c r="K2148" s="43"/>
      <c r="L2148" s="46" t="s">
        <v>149</v>
      </c>
      <c r="M2148" s="45" t="s">
        <v>4922</v>
      </c>
      <c r="N2148" s="45" t="s">
        <v>4923</v>
      </c>
      <c r="O2148" s="43" t="s">
        <v>151</v>
      </c>
      <c r="P2148" s="45" t="s">
        <v>198</v>
      </c>
      <c r="Q2148" s="45"/>
      <c r="R2148" s="112"/>
      <c r="S2148" s="112"/>
      <c r="T2148" s="59"/>
      <c r="U2148" s="56" t="s">
        <v>32</v>
      </c>
      <c r="V2148" s="46"/>
      <c r="W2148" s="43"/>
      <c r="X2148" s="46" t="s">
        <v>43</v>
      </c>
      <c r="Y2148" s="43" t="s">
        <v>454</v>
      </c>
      <c r="Z2148" s="127" t="s">
        <v>20457</v>
      </c>
      <c r="AA2148" s="45"/>
      <c r="AB2148" s="3">
        <v>0</v>
      </c>
      <c r="AC2148" s="3">
        <v>0</v>
      </c>
      <c r="AD2148" s="3">
        <v>81498</v>
      </c>
      <c r="AE2148" s="3">
        <v>0</v>
      </c>
      <c r="AF2148" s="3">
        <f>SUM(Table2[[#This Row],[PE 2021 Obligations]],Table2[[#This Row],[ROW 2021 Obligations]],Table2[[#This Row],[Construction 2021 Obligations]],Table2[[#This Row],[Paving 2021 Obligations]])</f>
        <v>81498</v>
      </c>
      <c r="AG2148" s="3">
        <v>0</v>
      </c>
      <c r="AH2148" s="3">
        <v>0</v>
      </c>
      <c r="AI2148" s="3">
        <v>81501</v>
      </c>
      <c r="AJ2148" s="3">
        <v>0</v>
      </c>
      <c r="AK2148" s="3">
        <v>81501</v>
      </c>
      <c r="AL2148" s="43" t="s">
        <v>4924</v>
      </c>
    </row>
    <row r="2149" spans="1:38" hidden="1" x14ac:dyDescent="0.25">
      <c r="A2149" s="47">
        <v>128652.12</v>
      </c>
      <c r="B2149" s="48">
        <v>3</v>
      </c>
      <c r="C2149" s="49" t="s">
        <v>73</v>
      </c>
      <c r="D2149" s="50">
        <v>43523</v>
      </c>
      <c r="E2149" s="49" t="s">
        <v>81</v>
      </c>
      <c r="F2149" s="50">
        <v>43754</v>
      </c>
      <c r="G2149" s="49" t="s">
        <v>108</v>
      </c>
      <c r="H2149" s="51" t="s">
        <v>98</v>
      </c>
      <c r="I2149" s="49"/>
      <c r="J2149" s="49"/>
      <c r="K2149" s="49"/>
      <c r="L2149" s="52"/>
      <c r="M2149" s="51" t="s">
        <v>4925</v>
      </c>
      <c r="N2149" s="51" t="s">
        <v>4926</v>
      </c>
      <c r="O2149" s="49" t="s">
        <v>151</v>
      </c>
      <c r="P2149" s="51" t="s">
        <v>198</v>
      </c>
      <c r="Q2149" s="51"/>
      <c r="R2149" s="111"/>
      <c r="S2149" s="111"/>
      <c r="T2149" s="120"/>
      <c r="U2149" s="55" t="s">
        <v>32</v>
      </c>
      <c r="V2149" s="52"/>
      <c r="W2149" s="49"/>
      <c r="X2149" s="52" t="s">
        <v>43</v>
      </c>
      <c r="Y2149" s="49" t="s">
        <v>454</v>
      </c>
      <c r="Z2149" s="116" t="s">
        <v>20458</v>
      </c>
      <c r="AA2149" s="51"/>
      <c r="AB2149" s="54">
        <v>0</v>
      </c>
      <c r="AC2149" s="54">
        <v>0</v>
      </c>
      <c r="AD2149" s="54">
        <v>30499</v>
      </c>
      <c r="AE2149" s="54">
        <v>0</v>
      </c>
      <c r="AF2149" s="3">
        <f>SUM(Table2[[#This Row],[PE 2021 Obligations]],Table2[[#This Row],[ROW 2021 Obligations]],Table2[[#This Row],[Construction 2021 Obligations]],Table2[[#This Row],[Paving 2021 Obligations]])</f>
        <v>30499</v>
      </c>
      <c r="AG2149" s="54">
        <v>0</v>
      </c>
      <c r="AH2149" s="54">
        <v>0</v>
      </c>
      <c r="AI2149" s="54">
        <v>30501</v>
      </c>
      <c r="AJ2149" s="54">
        <v>0</v>
      </c>
      <c r="AK2149" s="54">
        <v>30501</v>
      </c>
      <c r="AL2149" s="49" t="s">
        <v>4927</v>
      </c>
    </row>
    <row r="2150" spans="1:38" hidden="1" x14ac:dyDescent="0.25">
      <c r="A2150" s="13">
        <v>128652.16</v>
      </c>
      <c r="B2150" s="15">
        <v>3</v>
      </c>
      <c r="C2150" s="43" t="s">
        <v>73</v>
      </c>
      <c r="D2150" s="44">
        <v>43523</v>
      </c>
      <c r="E2150" s="43" t="s">
        <v>81</v>
      </c>
      <c r="F2150" s="44">
        <v>43663</v>
      </c>
      <c r="G2150" s="43" t="s">
        <v>108</v>
      </c>
      <c r="H2150" s="45" t="s">
        <v>273</v>
      </c>
      <c r="I2150" s="43"/>
      <c r="J2150" s="43"/>
      <c r="K2150" s="43"/>
      <c r="L2150" s="46"/>
      <c r="M2150" s="45" t="s">
        <v>4928</v>
      </c>
      <c r="N2150" s="45"/>
      <c r="O2150" s="43" t="s">
        <v>151</v>
      </c>
      <c r="P2150" s="45" t="s">
        <v>198</v>
      </c>
      <c r="Q2150" s="45"/>
      <c r="R2150" s="112"/>
      <c r="S2150" s="112"/>
      <c r="T2150" s="59"/>
      <c r="U2150" s="56" t="s">
        <v>32</v>
      </c>
      <c r="V2150" s="46"/>
      <c r="W2150" s="43"/>
      <c r="X2150" s="46" t="s">
        <v>43</v>
      </c>
      <c r="Y2150" s="43" t="s">
        <v>78</v>
      </c>
      <c r="Z2150" s="116" t="s">
        <v>20458</v>
      </c>
      <c r="AA2150" s="45"/>
      <c r="AB2150" s="3">
        <v>0</v>
      </c>
      <c r="AC2150" s="3">
        <v>0</v>
      </c>
      <c r="AD2150" s="3">
        <v>50999</v>
      </c>
      <c r="AE2150" s="3">
        <v>0</v>
      </c>
      <c r="AF2150" s="3">
        <f>SUM(Table2[[#This Row],[PE 2021 Obligations]],Table2[[#This Row],[ROW 2021 Obligations]],Table2[[#This Row],[Construction 2021 Obligations]],Table2[[#This Row],[Paving 2021 Obligations]])</f>
        <v>50999</v>
      </c>
      <c r="AG2150" s="3">
        <v>0</v>
      </c>
      <c r="AH2150" s="3">
        <v>0</v>
      </c>
      <c r="AI2150" s="3">
        <v>51001</v>
      </c>
      <c r="AJ2150" s="3">
        <v>0</v>
      </c>
      <c r="AK2150" s="3">
        <v>51001</v>
      </c>
      <c r="AL2150" s="43" t="s">
        <v>4929</v>
      </c>
    </row>
    <row r="2151" spans="1:38" hidden="1" x14ac:dyDescent="0.25">
      <c r="A2151" s="47">
        <v>128652.17</v>
      </c>
      <c r="B2151" s="48">
        <v>1</v>
      </c>
      <c r="C2151" s="49" t="s">
        <v>73</v>
      </c>
      <c r="D2151" s="50">
        <v>43523</v>
      </c>
      <c r="E2151" s="49" t="s">
        <v>81</v>
      </c>
      <c r="F2151" s="50">
        <v>43663</v>
      </c>
      <c r="G2151" s="49" t="s">
        <v>82</v>
      </c>
      <c r="H2151" s="51" t="s">
        <v>146</v>
      </c>
      <c r="I2151" s="49"/>
      <c r="J2151" s="49"/>
      <c r="K2151" s="49"/>
      <c r="L2151" s="52"/>
      <c r="M2151" s="51" t="s">
        <v>4930</v>
      </c>
      <c r="N2151" s="51"/>
      <c r="O2151" s="49" t="s">
        <v>151</v>
      </c>
      <c r="P2151" s="51" t="s">
        <v>198</v>
      </c>
      <c r="Q2151" s="51"/>
      <c r="R2151" s="111"/>
      <c r="S2151" s="111"/>
      <c r="T2151" s="120"/>
      <c r="U2151" s="55" t="s">
        <v>32</v>
      </c>
      <c r="V2151" s="52"/>
      <c r="W2151" s="49"/>
      <c r="X2151" s="52" t="s">
        <v>43</v>
      </c>
      <c r="Y2151" s="49" t="s">
        <v>78</v>
      </c>
      <c r="Z2151" s="116" t="s">
        <v>20458</v>
      </c>
      <c r="AA2151" s="51"/>
      <c r="AB2151" s="54">
        <v>0</v>
      </c>
      <c r="AC2151" s="54">
        <v>0</v>
      </c>
      <c r="AD2151" s="54">
        <v>219999</v>
      </c>
      <c r="AE2151" s="54">
        <v>0</v>
      </c>
      <c r="AF2151" s="3">
        <f>SUM(Table2[[#This Row],[PE 2021 Obligations]],Table2[[#This Row],[ROW 2021 Obligations]],Table2[[#This Row],[Construction 2021 Obligations]],Table2[[#This Row],[Paving 2021 Obligations]])</f>
        <v>219999</v>
      </c>
      <c r="AG2151" s="54">
        <v>0</v>
      </c>
      <c r="AH2151" s="54">
        <v>0</v>
      </c>
      <c r="AI2151" s="54">
        <v>220002</v>
      </c>
      <c r="AJ2151" s="54">
        <v>0</v>
      </c>
      <c r="AK2151" s="54">
        <v>220002</v>
      </c>
      <c r="AL2151" s="49" t="s">
        <v>4931</v>
      </c>
    </row>
    <row r="2152" spans="1:38" hidden="1" x14ac:dyDescent="0.25">
      <c r="A2152" s="13">
        <v>128652.19</v>
      </c>
      <c r="B2152" s="15">
        <v>2</v>
      </c>
      <c r="C2152" s="43" t="s">
        <v>73</v>
      </c>
      <c r="D2152" s="44">
        <v>43523</v>
      </c>
      <c r="E2152" s="43" t="s">
        <v>81</v>
      </c>
      <c r="F2152" s="44">
        <v>43663</v>
      </c>
      <c r="G2152" s="43" t="s">
        <v>108</v>
      </c>
      <c r="H2152" s="45" t="s">
        <v>286</v>
      </c>
      <c r="I2152" s="43"/>
      <c r="J2152" s="43"/>
      <c r="K2152" s="43"/>
      <c r="L2152" s="46"/>
      <c r="M2152" s="45" t="s">
        <v>4932</v>
      </c>
      <c r="N2152" s="45"/>
      <c r="O2152" s="43" t="s">
        <v>151</v>
      </c>
      <c r="P2152" s="45" t="s">
        <v>198</v>
      </c>
      <c r="Q2152" s="45"/>
      <c r="R2152" s="112"/>
      <c r="S2152" s="112"/>
      <c r="T2152" s="59"/>
      <c r="U2152" s="56" t="s">
        <v>32</v>
      </c>
      <c r="V2152" s="46"/>
      <c r="W2152" s="43"/>
      <c r="X2152" s="46" t="s">
        <v>43</v>
      </c>
      <c r="Y2152" s="43" t="s">
        <v>511</v>
      </c>
      <c r="Z2152" s="116" t="s">
        <v>20458</v>
      </c>
      <c r="AA2152" s="45"/>
      <c r="AB2152" s="3">
        <v>2999</v>
      </c>
      <c r="AC2152" s="3">
        <v>0</v>
      </c>
      <c r="AD2152" s="3">
        <v>0</v>
      </c>
      <c r="AE2152" s="3">
        <v>0</v>
      </c>
      <c r="AF2152" s="3">
        <f>SUM(Table2[[#This Row],[PE 2021 Obligations]],Table2[[#This Row],[ROW 2021 Obligations]],Table2[[#This Row],[Construction 2021 Obligations]],Table2[[#This Row],[Paving 2021 Obligations]])</f>
        <v>2999</v>
      </c>
      <c r="AG2152" s="3">
        <v>3000</v>
      </c>
      <c r="AH2152" s="3">
        <v>0</v>
      </c>
      <c r="AI2152" s="3">
        <v>2</v>
      </c>
      <c r="AJ2152" s="3">
        <v>0</v>
      </c>
      <c r="AK2152" s="3">
        <v>3002</v>
      </c>
      <c r="AL2152" s="43" t="s">
        <v>4933</v>
      </c>
    </row>
    <row r="2153" spans="1:38" hidden="1" x14ac:dyDescent="0.25">
      <c r="A2153" s="47">
        <v>128652.2</v>
      </c>
      <c r="B2153" s="48">
        <v>1</v>
      </c>
      <c r="C2153" s="49" t="s">
        <v>73</v>
      </c>
      <c r="D2153" s="50">
        <v>43523</v>
      </c>
      <c r="E2153" s="49" t="s">
        <v>81</v>
      </c>
      <c r="F2153" s="50">
        <v>43663</v>
      </c>
      <c r="G2153" s="49" t="s">
        <v>82</v>
      </c>
      <c r="H2153" s="51" t="s">
        <v>643</v>
      </c>
      <c r="I2153" s="49"/>
      <c r="J2153" s="49"/>
      <c r="K2153" s="49"/>
      <c r="L2153" s="52"/>
      <c r="M2153" s="51" t="s">
        <v>4934</v>
      </c>
      <c r="N2153" s="51"/>
      <c r="O2153" s="49" t="s">
        <v>151</v>
      </c>
      <c r="P2153" s="51" t="s">
        <v>198</v>
      </c>
      <c r="Q2153" s="51"/>
      <c r="R2153" s="111"/>
      <c r="S2153" s="111"/>
      <c r="T2153" s="120"/>
      <c r="U2153" s="55" t="s">
        <v>32</v>
      </c>
      <c r="V2153" s="52"/>
      <c r="W2153" s="49"/>
      <c r="X2153" s="52" t="s">
        <v>43</v>
      </c>
      <c r="Y2153" s="49" t="s">
        <v>78</v>
      </c>
      <c r="Z2153" s="116" t="s">
        <v>20458</v>
      </c>
      <c r="AA2153" s="51"/>
      <c r="AB2153" s="54">
        <v>0</v>
      </c>
      <c r="AC2153" s="54">
        <v>0</v>
      </c>
      <c r="AD2153" s="54">
        <v>130498</v>
      </c>
      <c r="AE2153" s="54">
        <v>0</v>
      </c>
      <c r="AF2153" s="3">
        <f>SUM(Table2[[#This Row],[PE 2021 Obligations]],Table2[[#This Row],[ROW 2021 Obligations]],Table2[[#This Row],[Construction 2021 Obligations]],Table2[[#This Row],[Paving 2021 Obligations]])</f>
        <v>130498</v>
      </c>
      <c r="AG2153" s="54">
        <v>0</v>
      </c>
      <c r="AH2153" s="54">
        <v>0</v>
      </c>
      <c r="AI2153" s="54">
        <v>130501</v>
      </c>
      <c r="AJ2153" s="54">
        <v>0</v>
      </c>
      <c r="AK2153" s="54">
        <v>130501</v>
      </c>
      <c r="AL2153" s="49" t="s">
        <v>4935</v>
      </c>
    </row>
    <row r="2154" spans="1:38" hidden="1" x14ac:dyDescent="0.25">
      <c r="A2154" s="13">
        <v>128652.22</v>
      </c>
      <c r="B2154" s="15">
        <v>2</v>
      </c>
      <c r="C2154" s="43" t="s">
        <v>73</v>
      </c>
      <c r="D2154" s="44">
        <v>43523</v>
      </c>
      <c r="E2154" s="43" t="s">
        <v>81</v>
      </c>
      <c r="F2154" s="44">
        <v>43663</v>
      </c>
      <c r="G2154" s="43" t="s">
        <v>108</v>
      </c>
      <c r="H2154" s="45" t="s">
        <v>312</v>
      </c>
      <c r="I2154" s="43"/>
      <c r="J2154" s="43"/>
      <c r="K2154" s="43"/>
      <c r="L2154" s="46"/>
      <c r="M2154" s="45" t="s">
        <v>4936</v>
      </c>
      <c r="N2154" s="45"/>
      <c r="O2154" s="43" t="s">
        <v>151</v>
      </c>
      <c r="P2154" s="45" t="s">
        <v>198</v>
      </c>
      <c r="Q2154" s="45"/>
      <c r="R2154" s="112"/>
      <c r="S2154" s="112"/>
      <c r="T2154" s="59"/>
      <c r="U2154" s="56" t="s">
        <v>32</v>
      </c>
      <c r="V2154" s="46"/>
      <c r="W2154" s="43"/>
      <c r="X2154" s="46" t="s">
        <v>43</v>
      </c>
      <c r="Y2154" s="43" t="s">
        <v>78</v>
      </c>
      <c r="Z2154" s="116" t="s">
        <v>20458</v>
      </c>
      <c r="AA2154" s="45"/>
      <c r="AB2154" s="3">
        <v>0</v>
      </c>
      <c r="AC2154" s="3">
        <v>0</v>
      </c>
      <c r="AD2154" s="3">
        <v>647999</v>
      </c>
      <c r="AE2154" s="3">
        <v>0</v>
      </c>
      <c r="AF2154" s="3">
        <f>SUM(Table2[[#This Row],[PE 2021 Obligations]],Table2[[#This Row],[ROW 2021 Obligations]],Table2[[#This Row],[Construction 2021 Obligations]],Table2[[#This Row],[Paving 2021 Obligations]])</f>
        <v>647999</v>
      </c>
      <c r="AG2154" s="3">
        <v>0</v>
      </c>
      <c r="AH2154" s="3">
        <v>0</v>
      </c>
      <c r="AI2154" s="3">
        <v>648000</v>
      </c>
      <c r="AJ2154" s="3">
        <v>0</v>
      </c>
      <c r="AK2154" s="3">
        <v>648000</v>
      </c>
      <c r="AL2154" s="43" t="s">
        <v>4937</v>
      </c>
    </row>
    <row r="2155" spans="1:38" hidden="1" x14ac:dyDescent="0.25">
      <c r="A2155" s="47">
        <v>128652.25</v>
      </c>
      <c r="B2155" s="48">
        <v>1</v>
      </c>
      <c r="C2155" s="49" t="s">
        <v>73</v>
      </c>
      <c r="D2155" s="50">
        <v>43523</v>
      </c>
      <c r="E2155" s="49" t="s">
        <v>81</v>
      </c>
      <c r="F2155" s="50">
        <v>43663</v>
      </c>
      <c r="G2155" s="49" t="s">
        <v>82</v>
      </c>
      <c r="H2155" s="51" t="s">
        <v>320</v>
      </c>
      <c r="I2155" s="49"/>
      <c r="J2155" s="49"/>
      <c r="K2155" s="49"/>
      <c r="L2155" s="52"/>
      <c r="M2155" s="51" t="s">
        <v>4938</v>
      </c>
      <c r="N2155" s="51"/>
      <c r="O2155" s="49" t="s">
        <v>151</v>
      </c>
      <c r="P2155" s="51" t="s">
        <v>198</v>
      </c>
      <c r="Q2155" s="51"/>
      <c r="R2155" s="111"/>
      <c r="S2155" s="111"/>
      <c r="T2155" s="120"/>
      <c r="U2155" s="55" t="s">
        <v>32</v>
      </c>
      <c r="V2155" s="52"/>
      <c r="W2155" s="49"/>
      <c r="X2155" s="52" t="s">
        <v>43</v>
      </c>
      <c r="Y2155" s="49" t="s">
        <v>140</v>
      </c>
      <c r="Z2155" s="116" t="s">
        <v>20458</v>
      </c>
      <c r="AA2155" s="51"/>
      <c r="AB2155" s="54">
        <v>0</v>
      </c>
      <c r="AC2155" s="54">
        <v>0</v>
      </c>
      <c r="AD2155" s="54">
        <v>93999</v>
      </c>
      <c r="AE2155" s="54">
        <v>0</v>
      </c>
      <c r="AF2155" s="3">
        <f>SUM(Table2[[#This Row],[PE 2021 Obligations]],Table2[[#This Row],[ROW 2021 Obligations]],Table2[[#This Row],[Construction 2021 Obligations]],Table2[[#This Row],[Paving 2021 Obligations]])</f>
        <v>93999</v>
      </c>
      <c r="AG2155" s="54">
        <v>0</v>
      </c>
      <c r="AH2155" s="54">
        <v>0</v>
      </c>
      <c r="AI2155" s="54">
        <v>94000</v>
      </c>
      <c r="AJ2155" s="54">
        <v>0</v>
      </c>
      <c r="AK2155" s="54">
        <v>94000</v>
      </c>
      <c r="AL2155" s="49" t="s">
        <v>4939</v>
      </c>
    </row>
    <row r="2156" spans="1:38" hidden="1" x14ac:dyDescent="0.25">
      <c r="A2156" s="13">
        <v>128652.26</v>
      </c>
      <c r="B2156" s="15">
        <v>2</v>
      </c>
      <c r="C2156" s="43" t="s">
        <v>73</v>
      </c>
      <c r="D2156" s="44">
        <v>43523</v>
      </c>
      <c r="E2156" s="43" t="s">
        <v>81</v>
      </c>
      <c r="F2156" s="44">
        <v>43663</v>
      </c>
      <c r="G2156" s="43" t="s">
        <v>108</v>
      </c>
      <c r="H2156" s="45" t="s">
        <v>170</v>
      </c>
      <c r="I2156" s="43"/>
      <c r="J2156" s="43"/>
      <c r="K2156" s="43"/>
      <c r="L2156" s="46"/>
      <c r="M2156" s="45" t="s">
        <v>4940</v>
      </c>
      <c r="N2156" s="45"/>
      <c r="O2156" s="43" t="s">
        <v>151</v>
      </c>
      <c r="P2156" s="45" t="s">
        <v>198</v>
      </c>
      <c r="Q2156" s="45"/>
      <c r="R2156" s="112"/>
      <c r="S2156" s="112"/>
      <c r="T2156" s="59"/>
      <c r="U2156" s="56" t="s">
        <v>32</v>
      </c>
      <c r="V2156" s="46"/>
      <c r="W2156" s="43"/>
      <c r="X2156" s="46" t="s">
        <v>43</v>
      </c>
      <c r="Y2156" s="43"/>
      <c r="Z2156" s="116" t="s">
        <v>20458</v>
      </c>
      <c r="AA2156" s="45"/>
      <c r="AB2156" s="3">
        <v>2999</v>
      </c>
      <c r="AC2156" s="3">
        <v>0</v>
      </c>
      <c r="AD2156" s="3">
        <v>0</v>
      </c>
      <c r="AE2156" s="3">
        <v>0</v>
      </c>
      <c r="AF2156" s="3">
        <f>SUM(Table2[[#This Row],[PE 2021 Obligations]],Table2[[#This Row],[ROW 2021 Obligations]],Table2[[#This Row],[Construction 2021 Obligations]],Table2[[#This Row],[Paving 2021 Obligations]])</f>
        <v>2999</v>
      </c>
      <c r="AG2156" s="3">
        <v>3000</v>
      </c>
      <c r="AH2156" s="3">
        <v>0</v>
      </c>
      <c r="AI2156" s="3">
        <v>5</v>
      </c>
      <c r="AJ2156" s="3">
        <v>0</v>
      </c>
      <c r="AK2156" s="3">
        <v>3005</v>
      </c>
      <c r="AL2156" s="43" t="s">
        <v>4941</v>
      </c>
    </row>
    <row r="2157" spans="1:38" hidden="1" x14ac:dyDescent="0.25">
      <c r="A2157" s="47">
        <v>128652.29</v>
      </c>
      <c r="B2157" s="48">
        <v>1</v>
      </c>
      <c r="C2157" s="49" t="s">
        <v>73</v>
      </c>
      <c r="D2157" s="50">
        <v>43523</v>
      </c>
      <c r="E2157" s="49" t="s">
        <v>81</v>
      </c>
      <c r="F2157" s="50">
        <v>43663</v>
      </c>
      <c r="G2157" s="49" t="s">
        <v>82</v>
      </c>
      <c r="H2157" s="51" t="s">
        <v>368</v>
      </c>
      <c r="I2157" s="49"/>
      <c r="J2157" s="49"/>
      <c r="K2157" s="49"/>
      <c r="L2157" s="52"/>
      <c r="M2157" s="51" t="s">
        <v>4942</v>
      </c>
      <c r="N2157" s="51"/>
      <c r="O2157" s="49" t="s">
        <v>151</v>
      </c>
      <c r="P2157" s="51" t="s">
        <v>198</v>
      </c>
      <c r="Q2157" s="51"/>
      <c r="R2157" s="111"/>
      <c r="S2157" s="111"/>
      <c r="T2157" s="120"/>
      <c r="U2157" s="55" t="s">
        <v>32</v>
      </c>
      <c r="V2157" s="52"/>
      <c r="W2157" s="49"/>
      <c r="X2157" s="52" t="s">
        <v>43</v>
      </c>
      <c r="Y2157" s="49" t="s">
        <v>78</v>
      </c>
      <c r="Z2157" s="116" t="s">
        <v>20458</v>
      </c>
      <c r="AA2157" s="51"/>
      <c r="AB2157" s="54">
        <v>0</v>
      </c>
      <c r="AC2157" s="54">
        <v>0</v>
      </c>
      <c r="AD2157" s="54">
        <v>174499</v>
      </c>
      <c r="AE2157" s="54">
        <v>0</v>
      </c>
      <c r="AF2157" s="3">
        <f>SUM(Table2[[#This Row],[PE 2021 Obligations]],Table2[[#This Row],[ROW 2021 Obligations]],Table2[[#This Row],[Construction 2021 Obligations]],Table2[[#This Row],[Paving 2021 Obligations]])</f>
        <v>174499</v>
      </c>
      <c r="AG2157" s="54">
        <v>0</v>
      </c>
      <c r="AH2157" s="54">
        <v>0</v>
      </c>
      <c r="AI2157" s="54">
        <v>174500</v>
      </c>
      <c r="AJ2157" s="54">
        <v>0</v>
      </c>
      <c r="AK2157" s="54">
        <v>174500</v>
      </c>
      <c r="AL2157" s="49" t="s">
        <v>4943</v>
      </c>
    </row>
    <row r="2158" spans="1:38" hidden="1" x14ac:dyDescent="0.25">
      <c r="A2158" s="47">
        <v>128652.33</v>
      </c>
      <c r="B2158" s="48">
        <v>1</v>
      </c>
      <c r="C2158" s="49" t="s">
        <v>73</v>
      </c>
      <c r="D2158" s="50">
        <v>43523</v>
      </c>
      <c r="E2158" s="49" t="s">
        <v>81</v>
      </c>
      <c r="F2158" s="50">
        <v>43853</v>
      </c>
      <c r="G2158" s="49" t="s">
        <v>82</v>
      </c>
      <c r="H2158" s="51" t="s">
        <v>386</v>
      </c>
      <c r="I2158" s="49"/>
      <c r="J2158" s="49"/>
      <c r="K2158" s="49"/>
      <c r="L2158" s="52"/>
      <c r="M2158" s="51" t="s">
        <v>4946</v>
      </c>
      <c r="N2158" s="51"/>
      <c r="O2158" s="49" t="s">
        <v>151</v>
      </c>
      <c r="P2158" s="51" t="s">
        <v>198</v>
      </c>
      <c r="Q2158" s="51"/>
      <c r="R2158" s="111"/>
      <c r="S2158" s="111"/>
      <c r="T2158" s="120"/>
      <c r="U2158" s="55" t="s">
        <v>32</v>
      </c>
      <c r="V2158" s="52"/>
      <c r="W2158" s="49"/>
      <c r="X2158" s="52" t="s">
        <v>43</v>
      </c>
      <c r="Y2158" s="49" t="s">
        <v>4947</v>
      </c>
      <c r="Z2158" s="116" t="s">
        <v>20458</v>
      </c>
      <c r="AA2158" s="51"/>
      <c r="AB2158" s="54">
        <v>0</v>
      </c>
      <c r="AC2158" s="54">
        <v>0</v>
      </c>
      <c r="AD2158" s="54">
        <v>155497</v>
      </c>
      <c r="AE2158" s="54">
        <v>0</v>
      </c>
      <c r="AF2158" s="3">
        <f>SUM(Table2[[#This Row],[PE 2021 Obligations]],Table2[[#This Row],[ROW 2021 Obligations]],Table2[[#This Row],[Construction 2021 Obligations]],Table2[[#This Row],[Paving 2021 Obligations]])</f>
        <v>155497</v>
      </c>
      <c r="AG2158" s="54">
        <v>0</v>
      </c>
      <c r="AH2158" s="54">
        <v>0</v>
      </c>
      <c r="AI2158" s="54">
        <v>155502</v>
      </c>
      <c r="AJ2158" s="54">
        <v>0</v>
      </c>
      <c r="AK2158" s="54">
        <v>155502</v>
      </c>
      <c r="AL2158" s="49" t="s">
        <v>4948</v>
      </c>
    </row>
    <row r="2159" spans="1:38" hidden="1" x14ac:dyDescent="0.25">
      <c r="A2159" s="13">
        <v>128652.38</v>
      </c>
      <c r="B2159" s="15">
        <v>1</v>
      </c>
      <c r="C2159" s="43" t="s">
        <v>73</v>
      </c>
      <c r="D2159" s="44">
        <v>43523</v>
      </c>
      <c r="E2159" s="43" t="s">
        <v>81</v>
      </c>
      <c r="F2159" s="44">
        <v>43929</v>
      </c>
      <c r="G2159" s="43" t="s">
        <v>81</v>
      </c>
      <c r="H2159" s="45" t="s">
        <v>417</v>
      </c>
      <c r="I2159" s="43"/>
      <c r="J2159" s="43"/>
      <c r="K2159" s="43"/>
      <c r="L2159" s="46"/>
      <c r="M2159" s="45" t="s">
        <v>4949</v>
      </c>
      <c r="N2159" s="45"/>
      <c r="O2159" s="43" t="s">
        <v>151</v>
      </c>
      <c r="P2159" s="45" t="s">
        <v>198</v>
      </c>
      <c r="Q2159" s="45"/>
      <c r="R2159" s="112"/>
      <c r="S2159" s="112"/>
      <c r="T2159" s="59"/>
      <c r="U2159" s="56" t="s">
        <v>32</v>
      </c>
      <c r="V2159" s="46"/>
      <c r="W2159" s="43"/>
      <c r="X2159" s="46" t="s">
        <v>43</v>
      </c>
      <c r="Y2159" s="43" t="s">
        <v>78</v>
      </c>
      <c r="Z2159" s="111" t="s">
        <v>20458</v>
      </c>
      <c r="AA2159" s="45"/>
      <c r="AB2159" s="3">
        <v>0</v>
      </c>
      <c r="AC2159" s="3">
        <v>0</v>
      </c>
      <c r="AD2159" s="3">
        <v>579999</v>
      </c>
      <c r="AE2159" s="3">
        <v>0</v>
      </c>
      <c r="AF2159" s="3">
        <f>SUM(Table2[[#This Row],[PE 2021 Obligations]],Table2[[#This Row],[ROW 2021 Obligations]],Table2[[#This Row],[Construction 2021 Obligations]],Table2[[#This Row],[Paving 2021 Obligations]])</f>
        <v>579999</v>
      </c>
      <c r="AG2159" s="3">
        <v>0</v>
      </c>
      <c r="AH2159" s="3">
        <v>0</v>
      </c>
      <c r="AI2159" s="3">
        <v>580000</v>
      </c>
      <c r="AJ2159" s="3">
        <v>0</v>
      </c>
      <c r="AK2159" s="3">
        <v>580000</v>
      </c>
      <c r="AL2159" s="43" t="s">
        <v>4950</v>
      </c>
    </row>
    <row r="2160" spans="1:38" hidden="1" x14ac:dyDescent="0.25">
      <c r="A2160" s="47">
        <v>128652.39</v>
      </c>
      <c r="B2160" s="48">
        <v>2</v>
      </c>
      <c r="C2160" s="49" t="s">
        <v>73</v>
      </c>
      <c r="D2160" s="50">
        <v>43523</v>
      </c>
      <c r="E2160" s="49" t="s">
        <v>81</v>
      </c>
      <c r="F2160" s="50">
        <v>43663</v>
      </c>
      <c r="G2160" s="49" t="s">
        <v>108</v>
      </c>
      <c r="H2160" s="51" t="s">
        <v>420</v>
      </c>
      <c r="I2160" s="49"/>
      <c r="J2160" s="49"/>
      <c r="K2160" s="49"/>
      <c r="L2160" s="52"/>
      <c r="M2160" s="51" t="s">
        <v>4951</v>
      </c>
      <c r="N2160" s="51"/>
      <c r="O2160" s="49" t="s">
        <v>151</v>
      </c>
      <c r="P2160" s="51" t="s">
        <v>198</v>
      </c>
      <c r="Q2160" s="51"/>
      <c r="R2160" s="111"/>
      <c r="S2160" s="111"/>
      <c r="T2160" s="120"/>
      <c r="U2160" s="55" t="s">
        <v>32</v>
      </c>
      <c r="V2160" s="52"/>
      <c r="W2160" s="49"/>
      <c r="X2160" s="52" t="s">
        <v>43</v>
      </c>
      <c r="Y2160" s="49" t="s">
        <v>78</v>
      </c>
      <c r="Z2160" s="116" t="s">
        <v>20458</v>
      </c>
      <c r="AA2160" s="51"/>
      <c r="AB2160" s="54">
        <v>0</v>
      </c>
      <c r="AC2160" s="54">
        <v>0</v>
      </c>
      <c r="AD2160" s="54">
        <v>45499</v>
      </c>
      <c r="AE2160" s="54">
        <v>0</v>
      </c>
      <c r="AF2160" s="3">
        <f>SUM(Table2[[#This Row],[PE 2021 Obligations]],Table2[[#This Row],[ROW 2021 Obligations]],Table2[[#This Row],[Construction 2021 Obligations]],Table2[[#This Row],[Paving 2021 Obligations]])</f>
        <v>45499</v>
      </c>
      <c r="AG2160" s="54">
        <v>0</v>
      </c>
      <c r="AH2160" s="54">
        <v>0</v>
      </c>
      <c r="AI2160" s="54">
        <v>45505</v>
      </c>
      <c r="AJ2160" s="54">
        <v>0</v>
      </c>
      <c r="AK2160" s="54">
        <v>45505</v>
      </c>
      <c r="AL2160" s="49" t="s">
        <v>4952</v>
      </c>
    </row>
    <row r="2161" spans="1:38" hidden="1" x14ac:dyDescent="0.25">
      <c r="A2161" s="13">
        <v>128652.48</v>
      </c>
      <c r="B2161" s="15">
        <v>3</v>
      </c>
      <c r="C2161" s="43" t="s">
        <v>73</v>
      </c>
      <c r="D2161" s="44">
        <v>43524</v>
      </c>
      <c r="E2161" s="43" t="s">
        <v>82</v>
      </c>
      <c r="F2161" s="44">
        <v>44109</v>
      </c>
      <c r="G2161" s="43" t="s">
        <v>3222</v>
      </c>
      <c r="H2161" s="45" t="s">
        <v>405</v>
      </c>
      <c r="I2161" s="43"/>
      <c r="J2161" s="43"/>
      <c r="K2161" s="43"/>
      <c r="L2161" s="46"/>
      <c r="M2161" s="45" t="s">
        <v>4953</v>
      </c>
      <c r="N2161" s="45"/>
      <c r="O2161" s="43" t="s">
        <v>151</v>
      </c>
      <c r="P2161" s="45" t="s">
        <v>198</v>
      </c>
      <c r="Q2161" s="45"/>
      <c r="R2161" s="112"/>
      <c r="S2161" s="112"/>
      <c r="T2161" s="59"/>
      <c r="U2161" s="56" t="s">
        <v>32</v>
      </c>
      <c r="V2161" s="46"/>
      <c r="W2161" s="43"/>
      <c r="X2161" s="46" t="s">
        <v>43</v>
      </c>
      <c r="Y2161" s="43" t="s">
        <v>4954</v>
      </c>
      <c r="Z2161" s="116" t="s">
        <v>20458</v>
      </c>
      <c r="AA2161" s="45"/>
      <c r="AB2161" s="3">
        <v>999</v>
      </c>
      <c r="AC2161" s="3">
        <v>0</v>
      </c>
      <c r="AD2161" s="3">
        <v>0</v>
      </c>
      <c r="AE2161" s="3">
        <v>0</v>
      </c>
      <c r="AF2161" s="3">
        <f>SUM(Table2[[#This Row],[PE 2021 Obligations]],Table2[[#This Row],[ROW 2021 Obligations]],Table2[[#This Row],[Construction 2021 Obligations]],Table2[[#This Row],[Paving 2021 Obligations]])</f>
        <v>999</v>
      </c>
      <c r="AG2161" s="3">
        <v>1000</v>
      </c>
      <c r="AH2161" s="3">
        <v>0</v>
      </c>
      <c r="AI2161" s="3">
        <v>2</v>
      </c>
      <c r="AJ2161" s="3">
        <v>0</v>
      </c>
      <c r="AK2161" s="3">
        <v>1002</v>
      </c>
      <c r="AL2161" s="43" t="s">
        <v>4955</v>
      </c>
    </row>
    <row r="2162" spans="1:38" hidden="1" x14ac:dyDescent="0.25">
      <c r="A2162" s="47">
        <v>128652.49</v>
      </c>
      <c r="B2162" s="48">
        <v>3</v>
      </c>
      <c r="C2162" s="49" t="s">
        <v>73</v>
      </c>
      <c r="D2162" s="50">
        <v>43524</v>
      </c>
      <c r="E2162" s="49" t="s">
        <v>82</v>
      </c>
      <c r="F2162" s="50">
        <v>44109</v>
      </c>
      <c r="G2162" s="49" t="s">
        <v>3222</v>
      </c>
      <c r="H2162" s="51" t="s">
        <v>955</v>
      </c>
      <c r="I2162" s="49"/>
      <c r="J2162" s="49"/>
      <c r="K2162" s="49"/>
      <c r="L2162" s="52"/>
      <c r="M2162" s="51" t="s">
        <v>4956</v>
      </c>
      <c r="N2162" s="51"/>
      <c r="O2162" s="49" t="s">
        <v>151</v>
      </c>
      <c r="P2162" s="51" t="s">
        <v>198</v>
      </c>
      <c r="Q2162" s="51"/>
      <c r="R2162" s="111"/>
      <c r="S2162" s="111"/>
      <c r="T2162" s="120"/>
      <c r="U2162" s="55" t="s">
        <v>32</v>
      </c>
      <c r="V2162" s="52"/>
      <c r="W2162" s="49"/>
      <c r="X2162" s="52" t="s">
        <v>43</v>
      </c>
      <c r="Y2162" s="49" t="s">
        <v>78</v>
      </c>
      <c r="Z2162" s="116" t="s">
        <v>20458</v>
      </c>
      <c r="AA2162" s="51"/>
      <c r="AB2162" s="54">
        <v>24999</v>
      </c>
      <c r="AC2162" s="54">
        <v>0</v>
      </c>
      <c r="AD2162" s="54">
        <v>0</v>
      </c>
      <c r="AE2162" s="54">
        <v>0</v>
      </c>
      <c r="AF2162" s="3">
        <f>SUM(Table2[[#This Row],[PE 2021 Obligations]],Table2[[#This Row],[ROW 2021 Obligations]],Table2[[#This Row],[Construction 2021 Obligations]],Table2[[#This Row],[Paving 2021 Obligations]])</f>
        <v>24999</v>
      </c>
      <c r="AG2162" s="54">
        <v>25000</v>
      </c>
      <c r="AH2162" s="54">
        <v>0</v>
      </c>
      <c r="AI2162" s="54">
        <v>2</v>
      </c>
      <c r="AJ2162" s="54">
        <v>0</v>
      </c>
      <c r="AK2162" s="54">
        <v>25002</v>
      </c>
      <c r="AL2162" s="49" t="s">
        <v>4957</v>
      </c>
    </row>
    <row r="2163" spans="1:38" hidden="1" x14ac:dyDescent="0.25">
      <c r="A2163" s="13">
        <v>128652.51</v>
      </c>
      <c r="B2163" s="15">
        <v>2</v>
      </c>
      <c r="C2163" s="43" t="s">
        <v>73</v>
      </c>
      <c r="D2163" s="44">
        <v>43528</v>
      </c>
      <c r="E2163" s="43" t="s">
        <v>142</v>
      </c>
      <c r="F2163" s="44">
        <v>43663</v>
      </c>
      <c r="G2163" s="43" t="s">
        <v>108</v>
      </c>
      <c r="H2163" s="45" t="s">
        <v>162</v>
      </c>
      <c r="I2163" s="43"/>
      <c r="J2163" s="43"/>
      <c r="K2163" s="43"/>
      <c r="L2163" s="46"/>
      <c r="M2163" s="45" t="s">
        <v>4958</v>
      </c>
      <c r="N2163" s="45"/>
      <c r="O2163" s="43" t="s">
        <v>151</v>
      </c>
      <c r="P2163" s="45" t="s">
        <v>198</v>
      </c>
      <c r="Q2163" s="45"/>
      <c r="R2163" s="112"/>
      <c r="S2163" s="112"/>
      <c r="T2163" s="59"/>
      <c r="U2163" s="56" t="s">
        <v>32</v>
      </c>
      <c r="V2163" s="46"/>
      <c r="W2163" s="43"/>
      <c r="X2163" s="46" t="s">
        <v>43</v>
      </c>
      <c r="Y2163" s="43" t="s">
        <v>78</v>
      </c>
      <c r="Z2163" s="116" t="s">
        <v>20458</v>
      </c>
      <c r="AA2163" s="45"/>
      <c r="AB2163" s="3">
        <v>0</v>
      </c>
      <c r="AC2163" s="3">
        <v>0</v>
      </c>
      <c r="AD2163" s="3">
        <v>23499</v>
      </c>
      <c r="AE2163" s="3">
        <v>0</v>
      </c>
      <c r="AF2163" s="3">
        <f>SUM(Table2[[#This Row],[PE 2021 Obligations]],Table2[[#This Row],[ROW 2021 Obligations]],Table2[[#This Row],[Construction 2021 Obligations]],Table2[[#This Row],[Paving 2021 Obligations]])</f>
        <v>23499</v>
      </c>
      <c r="AG2163" s="3">
        <v>0</v>
      </c>
      <c r="AH2163" s="3">
        <v>0</v>
      </c>
      <c r="AI2163" s="3">
        <v>23502</v>
      </c>
      <c r="AJ2163" s="3">
        <v>0</v>
      </c>
      <c r="AK2163" s="3">
        <v>23502</v>
      </c>
      <c r="AL2163" s="43" t="s">
        <v>4959</v>
      </c>
    </row>
    <row r="2164" spans="1:38" hidden="1" x14ac:dyDescent="0.25">
      <c r="A2164" s="47">
        <v>128652.53</v>
      </c>
      <c r="B2164" s="48">
        <v>2</v>
      </c>
      <c r="C2164" s="49" t="s">
        <v>73</v>
      </c>
      <c r="D2164" s="50">
        <v>43528</v>
      </c>
      <c r="E2164" s="49" t="s">
        <v>142</v>
      </c>
      <c r="F2164" s="50">
        <v>43663</v>
      </c>
      <c r="G2164" s="49" t="s">
        <v>108</v>
      </c>
      <c r="H2164" s="51" t="s">
        <v>218</v>
      </c>
      <c r="I2164" s="49"/>
      <c r="J2164" s="49"/>
      <c r="K2164" s="49"/>
      <c r="L2164" s="52"/>
      <c r="M2164" s="51" t="s">
        <v>4960</v>
      </c>
      <c r="N2164" s="51"/>
      <c r="O2164" s="49" t="s">
        <v>151</v>
      </c>
      <c r="P2164" s="51" t="s">
        <v>198</v>
      </c>
      <c r="Q2164" s="51"/>
      <c r="R2164" s="111"/>
      <c r="S2164" s="111"/>
      <c r="T2164" s="120"/>
      <c r="U2164" s="55" t="s">
        <v>32</v>
      </c>
      <c r="V2164" s="52"/>
      <c r="W2164" s="49"/>
      <c r="X2164" s="52" t="s">
        <v>43</v>
      </c>
      <c r="Y2164" s="49" t="s">
        <v>78</v>
      </c>
      <c r="Z2164" s="116" t="s">
        <v>20458</v>
      </c>
      <c r="AA2164" s="51"/>
      <c r="AB2164" s="54">
        <v>0</v>
      </c>
      <c r="AC2164" s="54">
        <v>0</v>
      </c>
      <c r="AD2164" s="54">
        <v>20999</v>
      </c>
      <c r="AE2164" s="54">
        <v>0</v>
      </c>
      <c r="AF2164" s="3">
        <f>SUM(Table2[[#This Row],[PE 2021 Obligations]],Table2[[#This Row],[ROW 2021 Obligations]],Table2[[#This Row],[Construction 2021 Obligations]],Table2[[#This Row],[Paving 2021 Obligations]])</f>
        <v>20999</v>
      </c>
      <c r="AG2164" s="54">
        <v>0</v>
      </c>
      <c r="AH2164" s="54">
        <v>0</v>
      </c>
      <c r="AI2164" s="54">
        <v>21000</v>
      </c>
      <c r="AJ2164" s="54">
        <v>0</v>
      </c>
      <c r="AK2164" s="54">
        <v>21000</v>
      </c>
      <c r="AL2164" s="49" t="s">
        <v>4961</v>
      </c>
    </row>
    <row r="2165" spans="1:38" hidden="1" x14ac:dyDescent="0.25">
      <c r="A2165" s="13">
        <v>128652.54</v>
      </c>
      <c r="B2165" s="15">
        <v>1</v>
      </c>
      <c r="C2165" s="43" t="s">
        <v>73</v>
      </c>
      <c r="D2165" s="44">
        <v>43529</v>
      </c>
      <c r="E2165" s="43" t="s">
        <v>142</v>
      </c>
      <c r="F2165" s="44">
        <v>43663</v>
      </c>
      <c r="G2165" s="43" t="s">
        <v>82</v>
      </c>
      <c r="H2165" s="45" t="s">
        <v>337</v>
      </c>
      <c r="I2165" s="43"/>
      <c r="J2165" s="43"/>
      <c r="K2165" s="43"/>
      <c r="L2165" s="46"/>
      <c r="M2165" s="45" t="s">
        <v>4962</v>
      </c>
      <c r="N2165" s="45"/>
      <c r="O2165" s="43" t="s">
        <v>151</v>
      </c>
      <c r="P2165" s="45" t="s">
        <v>198</v>
      </c>
      <c r="Q2165" s="45"/>
      <c r="R2165" s="112"/>
      <c r="S2165" s="112"/>
      <c r="T2165" s="59"/>
      <c r="U2165" s="56" t="s">
        <v>32</v>
      </c>
      <c r="V2165" s="46"/>
      <c r="W2165" s="43"/>
      <c r="X2165" s="46" t="s">
        <v>43</v>
      </c>
      <c r="Y2165" s="43" t="s">
        <v>78</v>
      </c>
      <c r="Z2165" s="116" t="s">
        <v>20458</v>
      </c>
      <c r="AA2165" s="45"/>
      <c r="AB2165" s="3">
        <v>0</v>
      </c>
      <c r="AC2165" s="3">
        <v>0</v>
      </c>
      <c r="AD2165" s="3">
        <v>20099</v>
      </c>
      <c r="AE2165" s="3">
        <v>0</v>
      </c>
      <c r="AF2165" s="3">
        <f>SUM(Table2[[#This Row],[PE 2021 Obligations]],Table2[[#This Row],[ROW 2021 Obligations]],Table2[[#This Row],[Construction 2021 Obligations]],Table2[[#This Row],[Paving 2021 Obligations]])</f>
        <v>20099</v>
      </c>
      <c r="AG2165" s="3">
        <v>0</v>
      </c>
      <c r="AH2165" s="3">
        <v>0</v>
      </c>
      <c r="AI2165" s="3">
        <v>20100</v>
      </c>
      <c r="AJ2165" s="3">
        <v>0</v>
      </c>
      <c r="AK2165" s="3">
        <v>20100</v>
      </c>
      <c r="AL2165" s="43" t="s">
        <v>4963</v>
      </c>
    </row>
    <row r="2166" spans="1:38" hidden="1" x14ac:dyDescent="0.25">
      <c r="A2166" s="47">
        <v>128652.6</v>
      </c>
      <c r="B2166" s="48">
        <v>4</v>
      </c>
      <c r="C2166" s="49" t="s">
        <v>73</v>
      </c>
      <c r="D2166" s="50">
        <v>43558</v>
      </c>
      <c r="E2166" s="49" t="s">
        <v>142</v>
      </c>
      <c r="F2166" s="50">
        <v>43663</v>
      </c>
      <c r="G2166" s="49" t="s">
        <v>82</v>
      </c>
      <c r="H2166" s="51" t="s">
        <v>326</v>
      </c>
      <c r="I2166" s="49"/>
      <c r="J2166" s="49"/>
      <c r="K2166" s="49"/>
      <c r="L2166" s="52"/>
      <c r="M2166" s="51" t="s">
        <v>4964</v>
      </c>
      <c r="N2166" s="51"/>
      <c r="O2166" s="49" t="s">
        <v>151</v>
      </c>
      <c r="P2166" s="51" t="s">
        <v>198</v>
      </c>
      <c r="Q2166" s="51"/>
      <c r="R2166" s="111"/>
      <c r="S2166" s="111"/>
      <c r="T2166" s="120"/>
      <c r="U2166" s="55" t="s">
        <v>32</v>
      </c>
      <c r="V2166" s="52"/>
      <c r="W2166" s="49"/>
      <c r="X2166" s="52" t="s">
        <v>43</v>
      </c>
      <c r="Y2166" s="49" t="s">
        <v>78</v>
      </c>
      <c r="Z2166" s="116" t="s">
        <v>20458</v>
      </c>
      <c r="AA2166" s="51"/>
      <c r="AB2166" s="54">
        <v>0</v>
      </c>
      <c r="AC2166" s="54">
        <v>0</v>
      </c>
      <c r="AD2166" s="54">
        <v>176998</v>
      </c>
      <c r="AE2166" s="54">
        <v>0</v>
      </c>
      <c r="AF2166" s="3">
        <f>SUM(Table2[[#This Row],[PE 2021 Obligations]],Table2[[#This Row],[ROW 2021 Obligations]],Table2[[#This Row],[Construction 2021 Obligations]],Table2[[#This Row],[Paving 2021 Obligations]])</f>
        <v>176998</v>
      </c>
      <c r="AG2166" s="54">
        <v>0</v>
      </c>
      <c r="AH2166" s="54">
        <v>0</v>
      </c>
      <c r="AI2166" s="54">
        <v>177000</v>
      </c>
      <c r="AJ2166" s="54">
        <v>0</v>
      </c>
      <c r="AK2166" s="54">
        <v>177000</v>
      </c>
      <c r="AL2166" s="49" t="s">
        <v>4965</v>
      </c>
    </row>
    <row r="2167" spans="1:38" hidden="1" x14ac:dyDescent="0.25">
      <c r="A2167" s="47">
        <v>128662</v>
      </c>
      <c r="B2167" s="48">
        <v>2</v>
      </c>
      <c r="C2167" s="49" t="s">
        <v>474</v>
      </c>
      <c r="D2167" s="50">
        <v>43523</v>
      </c>
      <c r="E2167" s="49" t="s">
        <v>142</v>
      </c>
      <c r="F2167" s="50">
        <v>44123</v>
      </c>
      <c r="G2167" s="49" t="s">
        <v>108</v>
      </c>
      <c r="H2167" s="51" t="s">
        <v>371</v>
      </c>
      <c r="I2167" s="49" t="s">
        <v>3394</v>
      </c>
      <c r="J2167" s="49" t="s">
        <v>116</v>
      </c>
      <c r="K2167" s="49"/>
      <c r="L2167" s="52" t="s">
        <v>116</v>
      </c>
      <c r="M2167" s="51" t="s">
        <v>4969</v>
      </c>
      <c r="N2167" s="51" t="s">
        <v>4970</v>
      </c>
      <c r="O2167" s="49" t="s">
        <v>151</v>
      </c>
      <c r="P2167" s="51" t="s">
        <v>632</v>
      </c>
      <c r="Q2167" s="51"/>
      <c r="R2167" s="111"/>
      <c r="S2167" s="111"/>
      <c r="T2167" s="120"/>
      <c r="U2167" s="53">
        <v>0.01</v>
      </c>
      <c r="V2167" s="50">
        <v>43539</v>
      </c>
      <c r="W2167" s="49"/>
      <c r="X2167" s="52" t="s">
        <v>43</v>
      </c>
      <c r="Y2167" s="49" t="s">
        <v>78</v>
      </c>
      <c r="Z2167" s="127" t="s">
        <v>20461</v>
      </c>
      <c r="AA2167" s="51"/>
      <c r="AB2167" s="54">
        <v>0</v>
      </c>
      <c r="AC2167" s="54">
        <v>0</v>
      </c>
      <c r="AD2167" s="54">
        <v>6900000</v>
      </c>
      <c r="AE2167" s="54">
        <v>0</v>
      </c>
      <c r="AF2167" s="3">
        <f>SUM(Table2[[#This Row],[PE 2021 Obligations]],Table2[[#This Row],[ROW 2021 Obligations]],Table2[[#This Row],[Construction 2021 Obligations]],Table2[[#This Row],[Paving 2021 Obligations]])</f>
        <v>6900000</v>
      </c>
      <c r="AG2167" s="54">
        <v>1</v>
      </c>
      <c r="AH2167" s="54">
        <v>0</v>
      </c>
      <c r="AI2167" s="54">
        <v>7225001</v>
      </c>
      <c r="AJ2167" s="54">
        <v>0</v>
      </c>
      <c r="AK2167" s="54">
        <v>7225002</v>
      </c>
      <c r="AL2167" s="49" t="s">
        <v>4971</v>
      </c>
    </row>
    <row r="2168" spans="1:38" ht="30" hidden="1" x14ac:dyDescent="0.25">
      <c r="A2168" s="47">
        <v>128684</v>
      </c>
      <c r="B2168" s="48">
        <v>3</v>
      </c>
      <c r="C2168" s="49" t="s">
        <v>73</v>
      </c>
      <c r="D2168" s="50">
        <v>43529</v>
      </c>
      <c r="E2168" s="49" t="s">
        <v>4987</v>
      </c>
      <c r="F2168" s="50">
        <v>44322</v>
      </c>
      <c r="G2168" s="49" t="s">
        <v>832</v>
      </c>
      <c r="H2168" s="51" t="s">
        <v>437</v>
      </c>
      <c r="I2168" s="49" t="s">
        <v>802</v>
      </c>
      <c r="J2168" s="49" t="s">
        <v>116</v>
      </c>
      <c r="K2168" s="49"/>
      <c r="L2168" s="52" t="s">
        <v>116</v>
      </c>
      <c r="M2168" s="51" t="s">
        <v>4988</v>
      </c>
      <c r="N2168" s="51" t="s">
        <v>4989</v>
      </c>
      <c r="O2168" s="49" t="s">
        <v>60</v>
      </c>
      <c r="P2168" s="51" t="s">
        <v>67</v>
      </c>
      <c r="Q2168" s="51"/>
      <c r="R2168" s="111"/>
      <c r="S2168" s="111"/>
      <c r="T2168" s="120"/>
      <c r="U2168" s="53">
        <v>0.39</v>
      </c>
      <c r="V2168" s="52"/>
      <c r="W2168" s="49"/>
      <c r="X2168" s="52" t="s">
        <v>43</v>
      </c>
      <c r="Y2168" s="49" t="s">
        <v>140</v>
      </c>
      <c r="Z2168" s="127" t="s">
        <v>20460</v>
      </c>
      <c r="AA2168" s="51"/>
      <c r="AB2168" s="54">
        <v>20000</v>
      </c>
      <c r="AC2168" s="54">
        <v>0</v>
      </c>
      <c r="AD2168" s="54">
        <v>0</v>
      </c>
      <c r="AE2168" s="54">
        <v>0</v>
      </c>
      <c r="AF2168" s="3">
        <f>SUM(Table2[[#This Row],[PE 2021 Obligations]],Table2[[#This Row],[ROW 2021 Obligations]],Table2[[#This Row],[Construction 2021 Obligations]],Table2[[#This Row],[Paving 2021 Obligations]])</f>
        <v>20000</v>
      </c>
      <c r="AG2168" s="54">
        <v>65000</v>
      </c>
      <c r="AH2168" s="54">
        <v>0</v>
      </c>
      <c r="AI2168" s="54">
        <v>0</v>
      </c>
      <c r="AJ2168" s="54">
        <v>0</v>
      </c>
      <c r="AK2168" s="54">
        <v>65000</v>
      </c>
      <c r="AL2168" s="49" t="s">
        <v>4990</v>
      </c>
    </row>
    <row r="2169" spans="1:38" hidden="1" x14ac:dyDescent="0.25">
      <c r="A2169" s="47">
        <v>128689</v>
      </c>
      <c r="B2169" s="48">
        <v>4</v>
      </c>
      <c r="C2169" s="49" t="s">
        <v>73</v>
      </c>
      <c r="D2169" s="50">
        <v>43530</v>
      </c>
      <c r="E2169" s="49" t="s">
        <v>3773</v>
      </c>
      <c r="F2169" s="50">
        <v>43530</v>
      </c>
      <c r="G2169" s="49" t="s">
        <v>3773</v>
      </c>
      <c r="H2169" s="51" t="s">
        <v>126</v>
      </c>
      <c r="I2169" s="49"/>
      <c r="J2169" s="49"/>
      <c r="K2169" s="49"/>
      <c r="L2169" s="52"/>
      <c r="M2169" s="51" t="s">
        <v>4993</v>
      </c>
      <c r="N2169" s="51"/>
      <c r="O2169" s="49" t="s">
        <v>1171</v>
      </c>
      <c r="P2169" s="51" t="s">
        <v>1062</v>
      </c>
      <c r="Q2169" s="51"/>
      <c r="R2169" s="111"/>
      <c r="S2169" s="111"/>
      <c r="T2169" s="120"/>
      <c r="U2169" s="55" t="s">
        <v>32</v>
      </c>
      <c r="V2169" s="52"/>
      <c r="W2169" s="49"/>
      <c r="X2169" s="52" t="s">
        <v>43</v>
      </c>
      <c r="Y2169" s="49"/>
      <c r="Z2169" s="116" t="s">
        <v>20458</v>
      </c>
      <c r="AA2169" s="51"/>
      <c r="AB2169" s="54">
        <v>0</v>
      </c>
      <c r="AC2169" s="54">
        <v>0</v>
      </c>
      <c r="AD2169" s="54">
        <v>5681950</v>
      </c>
      <c r="AE2169" s="54">
        <v>0</v>
      </c>
      <c r="AF2169" s="3">
        <f>SUM(Table2[[#This Row],[PE 2021 Obligations]],Table2[[#This Row],[ROW 2021 Obligations]],Table2[[#This Row],[Construction 2021 Obligations]],Table2[[#This Row],[Paving 2021 Obligations]])</f>
        <v>5681950</v>
      </c>
      <c r="AG2169" s="54">
        <v>0</v>
      </c>
      <c r="AH2169" s="54">
        <v>0</v>
      </c>
      <c r="AI2169" s="54">
        <v>18316950</v>
      </c>
      <c r="AJ2169" s="54">
        <v>0</v>
      </c>
      <c r="AK2169" s="54">
        <v>18316950</v>
      </c>
      <c r="AL2169" s="49" t="s">
        <v>4994</v>
      </c>
    </row>
    <row r="2170" spans="1:38" ht="30" hidden="1" x14ac:dyDescent="0.25">
      <c r="A2170" s="13">
        <v>128691</v>
      </c>
      <c r="B2170" s="15">
        <v>2</v>
      </c>
      <c r="C2170" s="43" t="s">
        <v>73</v>
      </c>
      <c r="D2170" s="44">
        <v>43530</v>
      </c>
      <c r="E2170" s="43" t="s">
        <v>342</v>
      </c>
      <c r="F2170" s="44">
        <v>44279</v>
      </c>
      <c r="G2170" s="43" t="s">
        <v>75</v>
      </c>
      <c r="H2170" s="45" t="s">
        <v>286</v>
      </c>
      <c r="I2170" s="43" t="s">
        <v>4995</v>
      </c>
      <c r="J2170" s="43"/>
      <c r="K2170" s="43" t="s">
        <v>4996</v>
      </c>
      <c r="L2170" s="46" t="s">
        <v>37</v>
      </c>
      <c r="M2170" s="45" t="s">
        <v>4997</v>
      </c>
      <c r="N2170" s="45" t="s">
        <v>3571</v>
      </c>
      <c r="O2170" s="43" t="s">
        <v>632</v>
      </c>
      <c r="P2170" s="45" t="s">
        <v>453</v>
      </c>
      <c r="Q2170" s="45"/>
      <c r="R2170" s="112"/>
      <c r="S2170" s="112"/>
      <c r="T2170" s="59"/>
      <c r="U2170" s="10">
        <v>4.3</v>
      </c>
      <c r="V2170" s="44">
        <v>44365</v>
      </c>
      <c r="W2170" s="43"/>
      <c r="X2170" s="46" t="s">
        <v>43</v>
      </c>
      <c r="Y2170" s="43" t="s">
        <v>78</v>
      </c>
      <c r="Z2170" s="111" t="s">
        <v>20458</v>
      </c>
      <c r="AA2170" s="45"/>
      <c r="AB2170" s="3">
        <v>5000</v>
      </c>
      <c r="AC2170" s="3">
        <v>0</v>
      </c>
      <c r="AD2170" s="3">
        <v>252030</v>
      </c>
      <c r="AE2170" s="3">
        <v>0</v>
      </c>
      <c r="AF2170" s="3">
        <f>SUM(Table2[[#This Row],[PE 2021 Obligations]],Table2[[#This Row],[ROW 2021 Obligations]],Table2[[#This Row],[Construction 2021 Obligations]],Table2[[#This Row],[Paving 2021 Obligations]])</f>
        <v>257030</v>
      </c>
      <c r="AG2170" s="3">
        <v>45000</v>
      </c>
      <c r="AH2170" s="3">
        <v>0</v>
      </c>
      <c r="AI2170" s="3">
        <v>252030</v>
      </c>
      <c r="AJ2170" s="3">
        <v>0</v>
      </c>
      <c r="AK2170" s="3">
        <v>297030</v>
      </c>
      <c r="AL2170" s="43" t="s">
        <v>4998</v>
      </c>
    </row>
    <row r="2171" spans="1:38" ht="30" hidden="1" x14ac:dyDescent="0.25">
      <c r="A2171" s="13">
        <v>128696.01</v>
      </c>
      <c r="B2171" s="15">
        <v>4</v>
      </c>
      <c r="C2171" s="43" t="s">
        <v>73</v>
      </c>
      <c r="D2171" s="44">
        <v>43998</v>
      </c>
      <c r="E2171" s="43" t="s">
        <v>176</v>
      </c>
      <c r="F2171" s="44">
        <v>43998</v>
      </c>
      <c r="G2171" s="43" t="s">
        <v>176</v>
      </c>
      <c r="H2171" s="45" t="s">
        <v>186</v>
      </c>
      <c r="I2171" s="43"/>
      <c r="J2171" s="43"/>
      <c r="K2171" s="43"/>
      <c r="L2171" s="46"/>
      <c r="M2171" s="45" t="s">
        <v>5001</v>
      </c>
      <c r="N2171" s="45"/>
      <c r="O2171" s="43" t="s">
        <v>78</v>
      </c>
      <c r="P2171" s="45" t="s">
        <v>78</v>
      </c>
      <c r="Q2171" s="45"/>
      <c r="R2171" s="112"/>
      <c r="S2171" s="112"/>
      <c r="T2171" s="59"/>
      <c r="U2171" s="56" t="s">
        <v>32</v>
      </c>
      <c r="V2171" s="46"/>
      <c r="W2171" s="43"/>
      <c r="X2171" s="46" t="s">
        <v>43</v>
      </c>
      <c r="Y2171" s="43"/>
      <c r="Z2171" s="116" t="s">
        <v>20458</v>
      </c>
      <c r="AA2171" s="45"/>
      <c r="AB2171" s="3">
        <v>0</v>
      </c>
      <c r="AC2171" s="3">
        <v>0</v>
      </c>
      <c r="AD2171" s="3">
        <v>5000</v>
      </c>
      <c r="AE2171" s="3">
        <v>0</v>
      </c>
      <c r="AF2171" s="3">
        <f>SUM(Table2[[#This Row],[PE 2021 Obligations]],Table2[[#This Row],[ROW 2021 Obligations]],Table2[[#This Row],[Construction 2021 Obligations]],Table2[[#This Row],[Paving 2021 Obligations]])</f>
        <v>5000</v>
      </c>
      <c r="AG2171" s="3">
        <v>0</v>
      </c>
      <c r="AH2171" s="3">
        <v>0</v>
      </c>
      <c r="AI2171" s="3">
        <v>5000</v>
      </c>
      <c r="AJ2171" s="3">
        <v>0</v>
      </c>
      <c r="AK2171" s="3">
        <v>5000</v>
      </c>
      <c r="AL2171" s="43" t="s">
        <v>5002</v>
      </c>
    </row>
    <row r="2172" spans="1:38" ht="30" hidden="1" x14ac:dyDescent="0.25">
      <c r="A2172" s="47">
        <v>128696.02</v>
      </c>
      <c r="B2172" s="48">
        <v>4</v>
      </c>
      <c r="C2172" s="49" t="s">
        <v>73</v>
      </c>
      <c r="D2172" s="50">
        <v>44019</v>
      </c>
      <c r="E2172" s="49" t="s">
        <v>176</v>
      </c>
      <c r="F2172" s="50">
        <v>44019</v>
      </c>
      <c r="G2172" s="49" t="s">
        <v>176</v>
      </c>
      <c r="H2172" s="51" t="s">
        <v>186</v>
      </c>
      <c r="I2172" s="49"/>
      <c r="J2172" s="49"/>
      <c r="K2172" s="49"/>
      <c r="L2172" s="52"/>
      <c r="M2172" s="51" t="s">
        <v>5003</v>
      </c>
      <c r="N2172" s="51"/>
      <c r="O2172" s="49" t="s">
        <v>78</v>
      </c>
      <c r="P2172" s="51" t="s">
        <v>78</v>
      </c>
      <c r="Q2172" s="51"/>
      <c r="R2172" s="111"/>
      <c r="S2172" s="111"/>
      <c r="T2172" s="120"/>
      <c r="U2172" s="55" t="s">
        <v>32</v>
      </c>
      <c r="V2172" s="52"/>
      <c r="W2172" s="49"/>
      <c r="X2172" s="52" t="s">
        <v>43</v>
      </c>
      <c r="Y2172" s="49"/>
      <c r="Z2172" s="111" t="s">
        <v>20458</v>
      </c>
      <c r="AA2172" s="51"/>
      <c r="AB2172" s="54">
        <v>0</v>
      </c>
      <c r="AC2172" s="54">
        <v>0</v>
      </c>
      <c r="AD2172" s="54">
        <v>5000</v>
      </c>
      <c r="AE2172" s="54">
        <v>0</v>
      </c>
      <c r="AF2172" s="3">
        <f>SUM(Table2[[#This Row],[PE 2021 Obligations]],Table2[[#This Row],[ROW 2021 Obligations]],Table2[[#This Row],[Construction 2021 Obligations]],Table2[[#This Row],[Paving 2021 Obligations]])</f>
        <v>5000</v>
      </c>
      <c r="AG2172" s="54">
        <v>0</v>
      </c>
      <c r="AH2172" s="54">
        <v>0</v>
      </c>
      <c r="AI2172" s="54">
        <v>5000</v>
      </c>
      <c r="AJ2172" s="54">
        <v>0</v>
      </c>
      <c r="AK2172" s="54">
        <v>5000</v>
      </c>
      <c r="AL2172" s="49" t="s">
        <v>5004</v>
      </c>
    </row>
    <row r="2173" spans="1:38" ht="30" hidden="1" x14ac:dyDescent="0.25">
      <c r="A2173" s="13">
        <v>128696.03</v>
      </c>
      <c r="B2173" s="15">
        <v>4</v>
      </c>
      <c r="C2173" s="43" t="s">
        <v>47</v>
      </c>
      <c r="D2173" s="44">
        <v>44034</v>
      </c>
      <c r="E2173" s="43" t="s">
        <v>176</v>
      </c>
      <c r="F2173" s="44">
        <v>44133</v>
      </c>
      <c r="G2173" s="43" t="s">
        <v>176</v>
      </c>
      <c r="H2173" s="45" t="s">
        <v>186</v>
      </c>
      <c r="I2173" s="43"/>
      <c r="J2173" s="43"/>
      <c r="K2173" s="43"/>
      <c r="L2173" s="46"/>
      <c r="M2173" s="45" t="s">
        <v>5005</v>
      </c>
      <c r="N2173" s="45"/>
      <c r="O2173" s="43" t="s">
        <v>78</v>
      </c>
      <c r="P2173" s="45" t="s">
        <v>78</v>
      </c>
      <c r="Q2173" s="45"/>
      <c r="R2173" s="112"/>
      <c r="S2173" s="112"/>
      <c r="T2173" s="59"/>
      <c r="U2173" s="56" t="s">
        <v>32</v>
      </c>
      <c r="V2173" s="46"/>
      <c r="W2173" s="43"/>
      <c r="X2173" s="46" t="s">
        <v>43</v>
      </c>
      <c r="Y2173" s="43"/>
      <c r="Z2173" s="111" t="s">
        <v>20458</v>
      </c>
      <c r="AA2173" s="45"/>
      <c r="AB2173" s="3">
        <v>0</v>
      </c>
      <c r="AC2173" s="3">
        <v>0</v>
      </c>
      <c r="AD2173" s="3">
        <v>1956.04</v>
      </c>
      <c r="AE2173" s="3">
        <v>0</v>
      </c>
      <c r="AF2173" s="3">
        <f>SUM(Table2[[#This Row],[PE 2021 Obligations]],Table2[[#This Row],[ROW 2021 Obligations]],Table2[[#This Row],[Construction 2021 Obligations]],Table2[[#This Row],[Paving 2021 Obligations]])</f>
        <v>1956.04</v>
      </c>
      <c r="AG2173" s="3">
        <v>0</v>
      </c>
      <c r="AH2173" s="3">
        <v>0</v>
      </c>
      <c r="AI2173" s="3">
        <v>1956.04</v>
      </c>
      <c r="AJ2173" s="3">
        <v>0</v>
      </c>
      <c r="AK2173" s="3">
        <v>1956.04</v>
      </c>
      <c r="AL2173" s="43" t="s">
        <v>5006</v>
      </c>
    </row>
    <row r="2174" spans="1:38" ht="30" hidden="1" x14ac:dyDescent="0.25">
      <c r="A2174" s="47">
        <v>128696.04</v>
      </c>
      <c r="B2174" s="48">
        <v>4</v>
      </c>
      <c r="C2174" s="49" t="s">
        <v>47</v>
      </c>
      <c r="D2174" s="50">
        <v>44124</v>
      </c>
      <c r="E2174" s="49" t="s">
        <v>176</v>
      </c>
      <c r="F2174" s="50">
        <v>44271</v>
      </c>
      <c r="G2174" s="49" t="s">
        <v>176</v>
      </c>
      <c r="H2174" s="51" t="s">
        <v>186</v>
      </c>
      <c r="I2174" s="49"/>
      <c r="J2174" s="49"/>
      <c r="K2174" s="49"/>
      <c r="L2174" s="52"/>
      <c r="M2174" s="51" t="s">
        <v>5007</v>
      </c>
      <c r="N2174" s="51"/>
      <c r="O2174" s="49" t="s">
        <v>78</v>
      </c>
      <c r="P2174" s="51" t="s">
        <v>78</v>
      </c>
      <c r="Q2174" s="51"/>
      <c r="R2174" s="111"/>
      <c r="S2174" s="111"/>
      <c r="T2174" s="120"/>
      <c r="U2174" s="55" t="s">
        <v>32</v>
      </c>
      <c r="V2174" s="52"/>
      <c r="W2174" s="49"/>
      <c r="X2174" s="52" t="s">
        <v>43</v>
      </c>
      <c r="Y2174" s="49"/>
      <c r="Z2174" s="116" t="s">
        <v>20458</v>
      </c>
      <c r="AA2174" s="51"/>
      <c r="AB2174" s="54">
        <v>0</v>
      </c>
      <c r="AC2174" s="54">
        <v>0</v>
      </c>
      <c r="AD2174" s="54">
        <v>2402.4299999999998</v>
      </c>
      <c r="AE2174" s="54">
        <v>0</v>
      </c>
      <c r="AF2174" s="3">
        <f>SUM(Table2[[#This Row],[PE 2021 Obligations]],Table2[[#This Row],[ROW 2021 Obligations]],Table2[[#This Row],[Construction 2021 Obligations]],Table2[[#This Row],[Paving 2021 Obligations]])</f>
        <v>2402.4299999999998</v>
      </c>
      <c r="AG2174" s="54">
        <v>0</v>
      </c>
      <c r="AH2174" s="54">
        <v>0</v>
      </c>
      <c r="AI2174" s="54">
        <v>2402.4299999999998</v>
      </c>
      <c r="AJ2174" s="54">
        <v>0</v>
      </c>
      <c r="AK2174" s="54">
        <v>2402.4299999999998</v>
      </c>
      <c r="AL2174" s="49" t="s">
        <v>5008</v>
      </c>
    </row>
    <row r="2175" spans="1:38" ht="30" hidden="1" x14ac:dyDescent="0.25">
      <c r="A2175" s="13">
        <v>128696.05</v>
      </c>
      <c r="B2175" s="15">
        <v>4</v>
      </c>
      <c r="C2175" s="43" t="s">
        <v>73</v>
      </c>
      <c r="D2175" s="44">
        <v>44148</v>
      </c>
      <c r="E2175" s="43" t="s">
        <v>176</v>
      </c>
      <c r="F2175" s="44">
        <v>44153</v>
      </c>
      <c r="G2175" s="43" t="s">
        <v>142</v>
      </c>
      <c r="H2175" s="45" t="s">
        <v>186</v>
      </c>
      <c r="I2175" s="43"/>
      <c r="J2175" s="43"/>
      <c r="K2175" s="43"/>
      <c r="L2175" s="46"/>
      <c r="M2175" s="45" t="s">
        <v>5009</v>
      </c>
      <c r="N2175" s="45"/>
      <c r="O2175" s="43" t="s">
        <v>78</v>
      </c>
      <c r="P2175" s="45" t="s">
        <v>78</v>
      </c>
      <c r="Q2175" s="45"/>
      <c r="R2175" s="112"/>
      <c r="S2175" s="112"/>
      <c r="T2175" s="59"/>
      <c r="U2175" s="56" t="s">
        <v>32</v>
      </c>
      <c r="V2175" s="46"/>
      <c r="W2175" s="43"/>
      <c r="X2175" s="46" t="s">
        <v>43</v>
      </c>
      <c r="Y2175" s="43"/>
      <c r="Z2175" s="116" t="s">
        <v>20458</v>
      </c>
      <c r="AA2175" s="45"/>
      <c r="AB2175" s="3">
        <v>0</v>
      </c>
      <c r="AC2175" s="3">
        <v>0</v>
      </c>
      <c r="AD2175" s="3">
        <v>5000</v>
      </c>
      <c r="AE2175" s="3">
        <v>0</v>
      </c>
      <c r="AF2175" s="3">
        <f>SUM(Table2[[#This Row],[PE 2021 Obligations]],Table2[[#This Row],[ROW 2021 Obligations]],Table2[[#This Row],[Construction 2021 Obligations]],Table2[[#This Row],[Paving 2021 Obligations]])</f>
        <v>5000</v>
      </c>
      <c r="AG2175" s="3">
        <v>0</v>
      </c>
      <c r="AH2175" s="3">
        <v>0</v>
      </c>
      <c r="AI2175" s="3">
        <v>5000</v>
      </c>
      <c r="AJ2175" s="3">
        <v>0</v>
      </c>
      <c r="AK2175" s="3">
        <v>5000</v>
      </c>
      <c r="AL2175" s="43" t="s">
        <v>5010</v>
      </c>
    </row>
    <row r="2176" spans="1:38" ht="30" hidden="1" x14ac:dyDescent="0.25">
      <c r="A2176" s="47">
        <v>128696.06</v>
      </c>
      <c r="B2176" s="48">
        <v>4</v>
      </c>
      <c r="C2176" s="49" t="s">
        <v>73</v>
      </c>
      <c r="D2176" s="50">
        <v>44148</v>
      </c>
      <c r="E2176" s="49" t="s">
        <v>176</v>
      </c>
      <c r="F2176" s="50">
        <v>44148</v>
      </c>
      <c r="G2176" s="49" t="s">
        <v>176</v>
      </c>
      <c r="H2176" s="51" t="s">
        <v>186</v>
      </c>
      <c r="I2176" s="49"/>
      <c r="J2176" s="49"/>
      <c r="K2176" s="49"/>
      <c r="L2176" s="52"/>
      <c r="M2176" s="51" t="s">
        <v>5011</v>
      </c>
      <c r="N2176" s="51"/>
      <c r="O2176" s="49" t="s">
        <v>78</v>
      </c>
      <c r="P2176" s="51" t="s">
        <v>78</v>
      </c>
      <c r="Q2176" s="51"/>
      <c r="R2176" s="111"/>
      <c r="S2176" s="111"/>
      <c r="T2176" s="120"/>
      <c r="U2176" s="55" t="s">
        <v>32</v>
      </c>
      <c r="V2176" s="52"/>
      <c r="W2176" s="49"/>
      <c r="X2176" s="52" t="s">
        <v>43</v>
      </c>
      <c r="Y2176" s="49"/>
      <c r="Z2176" s="111" t="s">
        <v>20458</v>
      </c>
      <c r="AA2176" s="51"/>
      <c r="AB2176" s="54">
        <v>0</v>
      </c>
      <c r="AC2176" s="54">
        <v>0</v>
      </c>
      <c r="AD2176" s="54">
        <v>5000</v>
      </c>
      <c r="AE2176" s="54">
        <v>0</v>
      </c>
      <c r="AF2176" s="3">
        <f>SUM(Table2[[#This Row],[PE 2021 Obligations]],Table2[[#This Row],[ROW 2021 Obligations]],Table2[[#This Row],[Construction 2021 Obligations]],Table2[[#This Row],[Paving 2021 Obligations]])</f>
        <v>5000</v>
      </c>
      <c r="AG2176" s="54">
        <v>0</v>
      </c>
      <c r="AH2176" s="54">
        <v>0</v>
      </c>
      <c r="AI2176" s="54">
        <v>5000</v>
      </c>
      <c r="AJ2176" s="54">
        <v>0</v>
      </c>
      <c r="AK2176" s="54">
        <v>5000</v>
      </c>
      <c r="AL2176" s="49" t="s">
        <v>5012</v>
      </c>
    </row>
    <row r="2177" spans="1:38" ht="30" hidden="1" x14ac:dyDescent="0.25">
      <c r="A2177" s="13">
        <v>128696.07</v>
      </c>
      <c r="B2177" s="15">
        <v>4</v>
      </c>
      <c r="C2177" s="43" t="s">
        <v>73</v>
      </c>
      <c r="D2177" s="44">
        <v>44158</v>
      </c>
      <c r="E2177" s="43" t="s">
        <v>176</v>
      </c>
      <c r="F2177" s="44">
        <v>44158</v>
      </c>
      <c r="G2177" s="43" t="s">
        <v>176</v>
      </c>
      <c r="H2177" s="45" t="s">
        <v>186</v>
      </c>
      <c r="I2177" s="43"/>
      <c r="J2177" s="43"/>
      <c r="K2177" s="43"/>
      <c r="L2177" s="46"/>
      <c r="M2177" s="45" t="s">
        <v>5013</v>
      </c>
      <c r="N2177" s="45"/>
      <c r="O2177" s="43" t="s">
        <v>78</v>
      </c>
      <c r="P2177" s="45" t="s">
        <v>78</v>
      </c>
      <c r="Q2177" s="45"/>
      <c r="R2177" s="112"/>
      <c r="S2177" s="112"/>
      <c r="T2177" s="59"/>
      <c r="U2177" s="56" t="s">
        <v>32</v>
      </c>
      <c r="V2177" s="46"/>
      <c r="W2177" s="43"/>
      <c r="X2177" s="46" t="s">
        <v>43</v>
      </c>
      <c r="Y2177" s="43"/>
      <c r="Z2177" s="111" t="s">
        <v>20458</v>
      </c>
      <c r="AA2177" s="45"/>
      <c r="AB2177" s="3">
        <v>0</v>
      </c>
      <c r="AC2177" s="3">
        <v>0</v>
      </c>
      <c r="AD2177" s="3">
        <v>5000</v>
      </c>
      <c r="AE2177" s="3">
        <v>0</v>
      </c>
      <c r="AF2177" s="3">
        <f>SUM(Table2[[#This Row],[PE 2021 Obligations]],Table2[[#This Row],[ROW 2021 Obligations]],Table2[[#This Row],[Construction 2021 Obligations]],Table2[[#This Row],[Paving 2021 Obligations]])</f>
        <v>5000</v>
      </c>
      <c r="AG2177" s="3">
        <v>0</v>
      </c>
      <c r="AH2177" s="3">
        <v>0</v>
      </c>
      <c r="AI2177" s="3">
        <v>5000</v>
      </c>
      <c r="AJ2177" s="3">
        <v>0</v>
      </c>
      <c r="AK2177" s="3">
        <v>5000</v>
      </c>
      <c r="AL2177" s="43" t="s">
        <v>5014</v>
      </c>
    </row>
    <row r="2178" spans="1:38" ht="30" hidden="1" x14ac:dyDescent="0.25">
      <c r="A2178" s="47">
        <v>128696.08</v>
      </c>
      <c r="B2178" s="48">
        <v>4</v>
      </c>
      <c r="C2178" s="49" t="s">
        <v>73</v>
      </c>
      <c r="D2178" s="50">
        <v>44158</v>
      </c>
      <c r="E2178" s="49" t="s">
        <v>176</v>
      </c>
      <c r="F2178" s="50">
        <v>44158</v>
      </c>
      <c r="G2178" s="49" t="s">
        <v>176</v>
      </c>
      <c r="H2178" s="51" t="s">
        <v>186</v>
      </c>
      <c r="I2178" s="49"/>
      <c r="J2178" s="49"/>
      <c r="K2178" s="49"/>
      <c r="L2178" s="52"/>
      <c r="M2178" s="51" t="s">
        <v>5015</v>
      </c>
      <c r="N2178" s="51"/>
      <c r="O2178" s="49" t="s">
        <v>78</v>
      </c>
      <c r="P2178" s="51" t="s">
        <v>78</v>
      </c>
      <c r="Q2178" s="51"/>
      <c r="R2178" s="111"/>
      <c r="S2178" s="111"/>
      <c r="T2178" s="120"/>
      <c r="U2178" s="55" t="s">
        <v>32</v>
      </c>
      <c r="V2178" s="52"/>
      <c r="W2178" s="49"/>
      <c r="X2178" s="52" t="s">
        <v>43</v>
      </c>
      <c r="Y2178" s="49"/>
      <c r="Z2178" s="111" t="s">
        <v>20458</v>
      </c>
      <c r="AA2178" s="51"/>
      <c r="AB2178" s="54">
        <v>0</v>
      </c>
      <c r="AC2178" s="54">
        <v>0</v>
      </c>
      <c r="AD2178" s="54">
        <v>5000</v>
      </c>
      <c r="AE2178" s="54">
        <v>0</v>
      </c>
      <c r="AF2178" s="3">
        <f>SUM(Table2[[#This Row],[PE 2021 Obligations]],Table2[[#This Row],[ROW 2021 Obligations]],Table2[[#This Row],[Construction 2021 Obligations]],Table2[[#This Row],[Paving 2021 Obligations]])</f>
        <v>5000</v>
      </c>
      <c r="AG2178" s="54">
        <v>0</v>
      </c>
      <c r="AH2178" s="54">
        <v>0</v>
      </c>
      <c r="AI2178" s="54">
        <v>5000</v>
      </c>
      <c r="AJ2178" s="54">
        <v>0</v>
      </c>
      <c r="AK2178" s="54">
        <v>5000</v>
      </c>
      <c r="AL2178" s="49" t="s">
        <v>5016</v>
      </c>
    </row>
    <row r="2179" spans="1:38" ht="30" hidden="1" x14ac:dyDescent="0.25">
      <c r="A2179" s="13">
        <v>128696.09</v>
      </c>
      <c r="B2179" s="15">
        <v>4</v>
      </c>
      <c r="C2179" s="43" t="s">
        <v>73</v>
      </c>
      <c r="D2179" s="44">
        <v>44168</v>
      </c>
      <c r="E2179" s="43" t="s">
        <v>176</v>
      </c>
      <c r="F2179" s="44">
        <v>44168</v>
      </c>
      <c r="G2179" s="43" t="s">
        <v>176</v>
      </c>
      <c r="H2179" s="45" t="s">
        <v>186</v>
      </c>
      <c r="I2179" s="43"/>
      <c r="J2179" s="43"/>
      <c r="K2179" s="43"/>
      <c r="L2179" s="46"/>
      <c r="M2179" s="45" t="s">
        <v>5017</v>
      </c>
      <c r="N2179" s="45"/>
      <c r="O2179" s="43" t="s">
        <v>78</v>
      </c>
      <c r="P2179" s="45" t="s">
        <v>78</v>
      </c>
      <c r="Q2179" s="45"/>
      <c r="R2179" s="112"/>
      <c r="S2179" s="112"/>
      <c r="T2179" s="59"/>
      <c r="U2179" s="56" t="s">
        <v>32</v>
      </c>
      <c r="V2179" s="46"/>
      <c r="W2179" s="43"/>
      <c r="X2179" s="46" t="s">
        <v>43</v>
      </c>
      <c r="Y2179" s="43"/>
      <c r="Z2179" s="111" t="s">
        <v>20458</v>
      </c>
      <c r="AA2179" s="45"/>
      <c r="AB2179" s="3">
        <v>0</v>
      </c>
      <c r="AC2179" s="3">
        <v>0</v>
      </c>
      <c r="AD2179" s="3">
        <v>5000</v>
      </c>
      <c r="AE2179" s="3">
        <v>0</v>
      </c>
      <c r="AF2179" s="3">
        <f>SUM(Table2[[#This Row],[PE 2021 Obligations]],Table2[[#This Row],[ROW 2021 Obligations]],Table2[[#This Row],[Construction 2021 Obligations]],Table2[[#This Row],[Paving 2021 Obligations]])</f>
        <v>5000</v>
      </c>
      <c r="AG2179" s="3">
        <v>0</v>
      </c>
      <c r="AH2179" s="3">
        <v>0</v>
      </c>
      <c r="AI2179" s="3">
        <v>5000</v>
      </c>
      <c r="AJ2179" s="3">
        <v>0</v>
      </c>
      <c r="AK2179" s="3">
        <v>5000</v>
      </c>
      <c r="AL2179" s="43" t="s">
        <v>5018</v>
      </c>
    </row>
    <row r="2180" spans="1:38" ht="30" hidden="1" x14ac:dyDescent="0.25">
      <c r="A2180" s="47">
        <v>128696.1</v>
      </c>
      <c r="B2180" s="48">
        <v>4</v>
      </c>
      <c r="C2180" s="49" t="s">
        <v>73</v>
      </c>
      <c r="D2180" s="50">
        <v>44173</v>
      </c>
      <c r="E2180" s="49" t="s">
        <v>176</v>
      </c>
      <c r="F2180" s="50">
        <v>44173</v>
      </c>
      <c r="G2180" s="49" t="s">
        <v>176</v>
      </c>
      <c r="H2180" s="51" t="s">
        <v>186</v>
      </c>
      <c r="I2180" s="49"/>
      <c r="J2180" s="49"/>
      <c r="K2180" s="49"/>
      <c r="L2180" s="52"/>
      <c r="M2180" s="51" t="s">
        <v>5019</v>
      </c>
      <c r="N2180" s="51"/>
      <c r="O2180" s="49" t="s">
        <v>78</v>
      </c>
      <c r="P2180" s="51" t="s">
        <v>78</v>
      </c>
      <c r="Q2180" s="51"/>
      <c r="R2180" s="111"/>
      <c r="S2180" s="111"/>
      <c r="T2180" s="120"/>
      <c r="U2180" s="55" t="s">
        <v>32</v>
      </c>
      <c r="V2180" s="52"/>
      <c r="W2180" s="49"/>
      <c r="X2180" s="52" t="s">
        <v>43</v>
      </c>
      <c r="Y2180" s="49"/>
      <c r="Z2180" s="111" t="s">
        <v>20458</v>
      </c>
      <c r="AA2180" s="51"/>
      <c r="AB2180" s="54">
        <v>0</v>
      </c>
      <c r="AC2180" s="54">
        <v>0</v>
      </c>
      <c r="AD2180" s="54">
        <v>5000</v>
      </c>
      <c r="AE2180" s="54">
        <v>0</v>
      </c>
      <c r="AF2180" s="3">
        <f>SUM(Table2[[#This Row],[PE 2021 Obligations]],Table2[[#This Row],[ROW 2021 Obligations]],Table2[[#This Row],[Construction 2021 Obligations]],Table2[[#This Row],[Paving 2021 Obligations]])</f>
        <v>5000</v>
      </c>
      <c r="AG2180" s="54">
        <v>0</v>
      </c>
      <c r="AH2180" s="54">
        <v>0</v>
      </c>
      <c r="AI2180" s="54">
        <v>5000</v>
      </c>
      <c r="AJ2180" s="54">
        <v>0</v>
      </c>
      <c r="AK2180" s="54">
        <v>5000</v>
      </c>
      <c r="AL2180" s="49" t="s">
        <v>5020</v>
      </c>
    </row>
    <row r="2181" spans="1:38" ht="30" hidden="1" x14ac:dyDescent="0.25">
      <c r="A2181" s="13">
        <v>128696.11</v>
      </c>
      <c r="B2181" s="15">
        <v>4</v>
      </c>
      <c r="C2181" s="43" t="s">
        <v>73</v>
      </c>
      <c r="D2181" s="44">
        <v>44294</v>
      </c>
      <c r="E2181" s="43" t="s">
        <v>176</v>
      </c>
      <c r="F2181" s="44">
        <v>44294</v>
      </c>
      <c r="G2181" s="43" t="s">
        <v>176</v>
      </c>
      <c r="H2181" s="45" t="s">
        <v>186</v>
      </c>
      <c r="I2181" s="43"/>
      <c r="J2181" s="43"/>
      <c r="K2181" s="43"/>
      <c r="L2181" s="46"/>
      <c r="M2181" s="45" t="s">
        <v>5021</v>
      </c>
      <c r="N2181" s="45"/>
      <c r="O2181" s="43" t="s">
        <v>78</v>
      </c>
      <c r="P2181" s="45" t="s">
        <v>78</v>
      </c>
      <c r="Q2181" s="45"/>
      <c r="R2181" s="112"/>
      <c r="S2181" s="112"/>
      <c r="T2181" s="59"/>
      <c r="U2181" s="56" t="s">
        <v>32</v>
      </c>
      <c r="V2181" s="46"/>
      <c r="W2181" s="43"/>
      <c r="X2181" s="46" t="s">
        <v>43</v>
      </c>
      <c r="Y2181" s="43"/>
      <c r="Z2181" s="111" t="s">
        <v>20458</v>
      </c>
      <c r="AA2181" s="45"/>
      <c r="AB2181" s="3">
        <v>0</v>
      </c>
      <c r="AC2181" s="3">
        <v>0</v>
      </c>
      <c r="AD2181" s="3">
        <v>5000</v>
      </c>
      <c r="AE2181" s="3">
        <v>0</v>
      </c>
      <c r="AF2181" s="3">
        <f>SUM(Table2[[#This Row],[PE 2021 Obligations]],Table2[[#This Row],[ROW 2021 Obligations]],Table2[[#This Row],[Construction 2021 Obligations]],Table2[[#This Row],[Paving 2021 Obligations]])</f>
        <v>5000</v>
      </c>
      <c r="AG2181" s="3">
        <v>0</v>
      </c>
      <c r="AH2181" s="3">
        <v>0</v>
      </c>
      <c r="AI2181" s="3">
        <v>5000</v>
      </c>
      <c r="AJ2181" s="3">
        <v>0</v>
      </c>
      <c r="AK2181" s="3">
        <v>5000</v>
      </c>
      <c r="AL2181" s="43" t="s">
        <v>5022</v>
      </c>
    </row>
    <row r="2182" spans="1:38" ht="30" hidden="1" x14ac:dyDescent="0.25">
      <c r="A2182" s="13">
        <v>128718</v>
      </c>
      <c r="B2182" s="15">
        <v>4</v>
      </c>
      <c r="C2182" s="43" t="s">
        <v>31</v>
      </c>
      <c r="D2182" s="44">
        <v>43535</v>
      </c>
      <c r="E2182" s="43" t="s">
        <v>342</v>
      </c>
      <c r="F2182" s="44">
        <v>44299</v>
      </c>
      <c r="G2182" s="43" t="s">
        <v>529</v>
      </c>
      <c r="H2182" s="45" t="s">
        <v>326</v>
      </c>
      <c r="I2182" s="43" t="s">
        <v>5031</v>
      </c>
      <c r="J2182" s="43"/>
      <c r="K2182" s="43" t="s">
        <v>2606</v>
      </c>
      <c r="L2182" s="46" t="s">
        <v>37</v>
      </c>
      <c r="M2182" s="45" t="s">
        <v>5032</v>
      </c>
      <c r="N2182" s="45" t="s">
        <v>5033</v>
      </c>
      <c r="O2182" s="43" t="s">
        <v>632</v>
      </c>
      <c r="P2182" s="45" t="s">
        <v>453</v>
      </c>
      <c r="Q2182" s="45"/>
      <c r="R2182" s="112"/>
      <c r="S2182" s="112"/>
      <c r="T2182" s="59"/>
      <c r="U2182" s="10">
        <v>1.58</v>
      </c>
      <c r="V2182" s="44">
        <v>44281</v>
      </c>
      <c r="W2182" s="43"/>
      <c r="X2182" s="46" t="s">
        <v>43</v>
      </c>
      <c r="Y2182" s="43" t="s">
        <v>44</v>
      </c>
      <c r="Z2182" s="111" t="s">
        <v>20458</v>
      </c>
      <c r="AA2182" s="45"/>
      <c r="AB2182" s="3">
        <v>5000</v>
      </c>
      <c r="AC2182" s="3">
        <v>0</v>
      </c>
      <c r="AD2182" s="3">
        <v>342366</v>
      </c>
      <c r="AE2182" s="3">
        <v>0</v>
      </c>
      <c r="AF2182" s="3">
        <f>SUM(Table2[[#This Row],[PE 2021 Obligations]],Table2[[#This Row],[ROW 2021 Obligations]],Table2[[#This Row],[Construction 2021 Obligations]],Table2[[#This Row],[Paving 2021 Obligations]])</f>
        <v>347366</v>
      </c>
      <c r="AG2182" s="3">
        <v>45000</v>
      </c>
      <c r="AH2182" s="3">
        <v>0</v>
      </c>
      <c r="AI2182" s="3">
        <v>342366</v>
      </c>
      <c r="AJ2182" s="3">
        <v>0</v>
      </c>
      <c r="AK2182" s="3">
        <v>387366</v>
      </c>
      <c r="AL2182" s="43" t="s">
        <v>5034</v>
      </c>
    </row>
    <row r="2183" spans="1:38" ht="30" hidden="1" x14ac:dyDescent="0.25">
      <c r="A2183" s="13">
        <v>128759</v>
      </c>
      <c r="B2183" s="15">
        <v>3</v>
      </c>
      <c r="C2183" s="43" t="s">
        <v>73</v>
      </c>
      <c r="D2183" s="44">
        <v>43552</v>
      </c>
      <c r="E2183" s="43" t="s">
        <v>2240</v>
      </c>
      <c r="F2183" s="44">
        <v>44169</v>
      </c>
      <c r="G2183" s="43" t="s">
        <v>832</v>
      </c>
      <c r="H2183" s="45" t="s">
        <v>49</v>
      </c>
      <c r="I2183" s="43" t="s">
        <v>2851</v>
      </c>
      <c r="J2183" s="43" t="s">
        <v>116</v>
      </c>
      <c r="K2183" s="43"/>
      <c r="L2183" s="46" t="s">
        <v>116</v>
      </c>
      <c r="M2183" s="45" t="s">
        <v>5053</v>
      </c>
      <c r="N2183" s="45" t="s">
        <v>4539</v>
      </c>
      <c r="O2183" s="43" t="s">
        <v>1139</v>
      </c>
      <c r="P2183" s="45" t="s">
        <v>1140</v>
      </c>
      <c r="Q2183" s="45"/>
      <c r="R2183" s="112"/>
      <c r="S2183" s="112"/>
      <c r="T2183" s="59"/>
      <c r="U2183" s="10">
        <v>0.01</v>
      </c>
      <c r="V2183" s="46"/>
      <c r="W2183" s="43"/>
      <c r="X2183" s="46" t="s">
        <v>43</v>
      </c>
      <c r="Y2183" s="43" t="s">
        <v>78</v>
      </c>
      <c r="Z2183" s="127" t="s">
        <v>20461</v>
      </c>
      <c r="AA2183" s="45"/>
      <c r="AB2183" s="3">
        <v>0</v>
      </c>
      <c r="AC2183" s="3">
        <v>0</v>
      </c>
      <c r="AD2183" s="3">
        <v>257808</v>
      </c>
      <c r="AE2183" s="3">
        <v>0</v>
      </c>
      <c r="AF2183" s="3">
        <f>SUM(Table2[[#This Row],[PE 2021 Obligations]],Table2[[#This Row],[ROW 2021 Obligations]],Table2[[#This Row],[Construction 2021 Obligations]],Table2[[#This Row],[Paving 2021 Obligations]])</f>
        <v>257808</v>
      </c>
      <c r="AG2183" s="3">
        <v>15000</v>
      </c>
      <c r="AH2183" s="3">
        <v>0</v>
      </c>
      <c r="AI2183" s="3">
        <v>257808</v>
      </c>
      <c r="AJ2183" s="3">
        <v>0</v>
      </c>
      <c r="AK2183" s="3">
        <v>272808</v>
      </c>
      <c r="AL2183" s="43" t="s">
        <v>5054</v>
      </c>
    </row>
    <row r="2184" spans="1:38" ht="30" hidden="1" x14ac:dyDescent="0.25">
      <c r="A2184" s="47">
        <v>128760</v>
      </c>
      <c r="B2184" s="48">
        <v>3</v>
      </c>
      <c r="C2184" s="49" t="s">
        <v>73</v>
      </c>
      <c r="D2184" s="50">
        <v>43552</v>
      </c>
      <c r="E2184" s="49" t="s">
        <v>2240</v>
      </c>
      <c r="F2184" s="50">
        <v>44169</v>
      </c>
      <c r="G2184" s="49" t="s">
        <v>832</v>
      </c>
      <c r="H2184" s="51" t="s">
        <v>49</v>
      </c>
      <c r="I2184" s="49" t="s">
        <v>5055</v>
      </c>
      <c r="J2184" s="49"/>
      <c r="K2184" s="49" t="s">
        <v>5056</v>
      </c>
      <c r="L2184" s="52" t="s">
        <v>37</v>
      </c>
      <c r="M2184" s="51" t="s">
        <v>5057</v>
      </c>
      <c r="N2184" s="51" t="s">
        <v>4539</v>
      </c>
      <c r="O2184" s="49" t="s">
        <v>1139</v>
      </c>
      <c r="P2184" s="51" t="s">
        <v>1140</v>
      </c>
      <c r="Q2184" s="51"/>
      <c r="R2184" s="111"/>
      <c r="S2184" s="111"/>
      <c r="T2184" s="120"/>
      <c r="U2184" s="53">
        <v>0.01</v>
      </c>
      <c r="V2184" s="52"/>
      <c r="W2184" s="49"/>
      <c r="X2184" s="52" t="s">
        <v>43</v>
      </c>
      <c r="Y2184" s="49" t="s">
        <v>44</v>
      </c>
      <c r="Z2184" s="116" t="s">
        <v>20458</v>
      </c>
      <c r="AA2184" s="51"/>
      <c r="AB2184" s="54">
        <v>0</v>
      </c>
      <c r="AC2184" s="54">
        <v>0</v>
      </c>
      <c r="AD2184" s="54">
        <v>301720</v>
      </c>
      <c r="AE2184" s="54">
        <v>0</v>
      </c>
      <c r="AF2184" s="3">
        <f>SUM(Table2[[#This Row],[PE 2021 Obligations]],Table2[[#This Row],[ROW 2021 Obligations]],Table2[[#This Row],[Construction 2021 Obligations]],Table2[[#This Row],[Paving 2021 Obligations]])</f>
        <v>301720</v>
      </c>
      <c r="AG2184" s="54">
        <v>15000</v>
      </c>
      <c r="AH2184" s="54">
        <v>0</v>
      </c>
      <c r="AI2184" s="54">
        <v>301720</v>
      </c>
      <c r="AJ2184" s="54">
        <v>0</v>
      </c>
      <c r="AK2184" s="54">
        <v>316720</v>
      </c>
      <c r="AL2184" s="49" t="s">
        <v>5058</v>
      </c>
    </row>
    <row r="2185" spans="1:38" hidden="1" x14ac:dyDescent="0.25">
      <c r="A2185" s="13">
        <v>128799</v>
      </c>
      <c r="B2185" s="15">
        <v>1</v>
      </c>
      <c r="C2185" s="43" t="s">
        <v>73</v>
      </c>
      <c r="D2185" s="44">
        <v>43565</v>
      </c>
      <c r="E2185" s="43" t="s">
        <v>1610</v>
      </c>
      <c r="F2185" s="44">
        <v>43969</v>
      </c>
      <c r="G2185" s="43" t="s">
        <v>1610</v>
      </c>
      <c r="H2185" s="45" t="s">
        <v>182</v>
      </c>
      <c r="I2185" s="43"/>
      <c r="J2185" s="43"/>
      <c r="K2185" s="43"/>
      <c r="L2185" s="46" t="s">
        <v>110</v>
      </c>
      <c r="M2185" s="45" t="s">
        <v>5079</v>
      </c>
      <c r="N2185" s="45"/>
      <c r="O2185" s="43" t="s">
        <v>1612</v>
      </c>
      <c r="P2185" s="45"/>
      <c r="Q2185" s="45"/>
      <c r="R2185" s="112"/>
      <c r="S2185" s="112"/>
      <c r="T2185" s="59"/>
      <c r="U2185" s="56" t="s">
        <v>32</v>
      </c>
      <c r="V2185" s="46"/>
      <c r="W2185" s="43"/>
      <c r="X2185" s="46" t="s">
        <v>43</v>
      </c>
      <c r="Y2185" s="43"/>
      <c r="Z2185" s="116" t="s">
        <v>20458</v>
      </c>
      <c r="AA2185" s="45"/>
      <c r="AB2185" s="3">
        <v>0</v>
      </c>
      <c r="AC2185" s="3">
        <v>0</v>
      </c>
      <c r="AD2185" s="3">
        <v>-276395.77</v>
      </c>
      <c r="AE2185" s="3">
        <v>0</v>
      </c>
      <c r="AF2185" s="3">
        <f>SUM(Table2[[#This Row],[PE 2021 Obligations]],Table2[[#This Row],[ROW 2021 Obligations]],Table2[[#This Row],[Construction 2021 Obligations]],Table2[[#This Row],[Paving 2021 Obligations]])</f>
        <v>-276395.77</v>
      </c>
      <c r="AG2185" s="3">
        <v>0</v>
      </c>
      <c r="AH2185" s="3">
        <v>0</v>
      </c>
      <c r="AI2185" s="3">
        <v>144204.23000000001</v>
      </c>
      <c r="AJ2185" s="3">
        <v>0</v>
      </c>
      <c r="AK2185" s="3">
        <v>144204.23000000001</v>
      </c>
      <c r="AL2185" s="43" t="s">
        <v>5080</v>
      </c>
    </row>
    <row r="2186" spans="1:38" ht="105" hidden="1" x14ac:dyDescent="0.25">
      <c r="A2186" s="47">
        <v>128836</v>
      </c>
      <c r="B2186" s="48">
        <v>1</v>
      </c>
      <c r="C2186" s="49" t="s">
        <v>73</v>
      </c>
      <c r="D2186" s="50">
        <v>43573</v>
      </c>
      <c r="E2186" s="49" t="s">
        <v>1022</v>
      </c>
      <c r="F2186" s="50">
        <v>44215</v>
      </c>
      <c r="G2186" s="49" t="s">
        <v>75</v>
      </c>
      <c r="H2186" s="51" t="s">
        <v>320</v>
      </c>
      <c r="I2186" s="49"/>
      <c r="J2186" s="49"/>
      <c r="K2186" s="49"/>
      <c r="L2186" s="52"/>
      <c r="M2186" s="51" t="s">
        <v>5086</v>
      </c>
      <c r="N2186" s="51" t="s">
        <v>5087</v>
      </c>
      <c r="O2186" s="49" t="s">
        <v>60</v>
      </c>
      <c r="P2186" s="51" t="s">
        <v>1444</v>
      </c>
      <c r="Q2186" s="51"/>
      <c r="R2186" s="111"/>
      <c r="S2186" s="111"/>
      <c r="T2186" s="120"/>
      <c r="U2186" s="53">
        <v>0</v>
      </c>
      <c r="V2186" s="52"/>
      <c r="W2186" s="49"/>
      <c r="X2186" s="52" t="s">
        <v>43</v>
      </c>
      <c r="Y2186" s="49"/>
      <c r="Z2186" s="111" t="s">
        <v>20458</v>
      </c>
      <c r="AA2186" s="51"/>
      <c r="AB2186" s="54">
        <v>25000</v>
      </c>
      <c r="AC2186" s="54">
        <v>0</v>
      </c>
      <c r="AD2186" s="54">
        <v>0</v>
      </c>
      <c r="AE2186" s="54">
        <v>0</v>
      </c>
      <c r="AF2186" s="3">
        <f>SUM(Table2[[#This Row],[PE 2021 Obligations]],Table2[[#This Row],[ROW 2021 Obligations]],Table2[[#This Row],[Construction 2021 Obligations]],Table2[[#This Row],[Paving 2021 Obligations]])</f>
        <v>25000</v>
      </c>
      <c r="AG2186" s="54">
        <v>25000</v>
      </c>
      <c r="AH2186" s="54">
        <v>0</v>
      </c>
      <c r="AI2186" s="54">
        <v>0</v>
      </c>
      <c r="AJ2186" s="54">
        <v>0</v>
      </c>
      <c r="AK2186" s="54">
        <v>25000</v>
      </c>
      <c r="AL2186" s="49" t="s">
        <v>5088</v>
      </c>
    </row>
    <row r="2187" spans="1:38" ht="75" hidden="1" x14ac:dyDescent="0.25">
      <c r="A2187" s="47">
        <v>128840</v>
      </c>
      <c r="B2187" s="48">
        <v>1</v>
      </c>
      <c r="C2187" s="49" t="s">
        <v>73</v>
      </c>
      <c r="D2187" s="50">
        <v>43577</v>
      </c>
      <c r="E2187" s="49" t="s">
        <v>1022</v>
      </c>
      <c r="F2187" s="50">
        <v>44215</v>
      </c>
      <c r="G2187" s="49" t="s">
        <v>75</v>
      </c>
      <c r="H2187" s="51" t="s">
        <v>5092</v>
      </c>
      <c r="I2187" s="49"/>
      <c r="J2187" s="49"/>
      <c r="K2187" s="49"/>
      <c r="L2187" s="52"/>
      <c r="M2187" s="51" t="s">
        <v>5093</v>
      </c>
      <c r="N2187" s="51" t="s">
        <v>5094</v>
      </c>
      <c r="O2187" s="49" t="s">
        <v>60</v>
      </c>
      <c r="P2187" s="51" t="s">
        <v>100</v>
      </c>
      <c r="Q2187" s="51"/>
      <c r="R2187" s="111"/>
      <c r="S2187" s="111"/>
      <c r="T2187" s="120"/>
      <c r="U2187" s="53">
        <v>0</v>
      </c>
      <c r="V2187" s="52"/>
      <c r="W2187" s="49"/>
      <c r="X2187" s="52" t="s">
        <v>43</v>
      </c>
      <c r="Y2187" s="49"/>
      <c r="Z2187" s="116" t="s">
        <v>20458</v>
      </c>
      <c r="AA2187" s="51"/>
      <c r="AB2187" s="54">
        <v>5000</v>
      </c>
      <c r="AC2187" s="54">
        <v>0</v>
      </c>
      <c r="AD2187" s="54">
        <v>0</v>
      </c>
      <c r="AE2187" s="54">
        <v>0</v>
      </c>
      <c r="AF2187" s="3">
        <f>SUM(Table2[[#This Row],[PE 2021 Obligations]],Table2[[#This Row],[ROW 2021 Obligations]],Table2[[#This Row],[Construction 2021 Obligations]],Table2[[#This Row],[Paving 2021 Obligations]])</f>
        <v>5000</v>
      </c>
      <c r="AG2187" s="54">
        <v>5000</v>
      </c>
      <c r="AH2187" s="54">
        <v>0</v>
      </c>
      <c r="AI2187" s="54">
        <v>0</v>
      </c>
      <c r="AJ2187" s="54">
        <v>0</v>
      </c>
      <c r="AK2187" s="54">
        <v>5000</v>
      </c>
      <c r="AL2187" s="49" t="s">
        <v>5095</v>
      </c>
    </row>
    <row r="2188" spans="1:38" ht="30" hidden="1" x14ac:dyDescent="0.25">
      <c r="A2188" s="13">
        <v>128885</v>
      </c>
      <c r="B2188" s="15">
        <v>4</v>
      </c>
      <c r="C2188" s="43" t="s">
        <v>73</v>
      </c>
      <c r="D2188" s="44">
        <v>43592</v>
      </c>
      <c r="E2188" s="43" t="s">
        <v>342</v>
      </c>
      <c r="F2188" s="44">
        <v>44301</v>
      </c>
      <c r="G2188" s="43" t="s">
        <v>1244</v>
      </c>
      <c r="H2188" s="45" t="s">
        <v>323</v>
      </c>
      <c r="I2188" s="43" t="s">
        <v>1465</v>
      </c>
      <c r="J2188" s="43" t="s">
        <v>116</v>
      </c>
      <c r="K2188" s="43"/>
      <c r="L2188" s="46" t="s">
        <v>116</v>
      </c>
      <c r="M2188" s="45" t="s">
        <v>5123</v>
      </c>
      <c r="N2188" s="45" t="s">
        <v>453</v>
      </c>
      <c r="O2188" s="43" t="s">
        <v>632</v>
      </c>
      <c r="P2188" s="45" t="s">
        <v>453</v>
      </c>
      <c r="Q2188" s="45"/>
      <c r="R2188" s="112"/>
      <c r="S2188" s="112"/>
      <c r="T2188" s="59"/>
      <c r="U2188" s="10">
        <v>6.18</v>
      </c>
      <c r="V2188" s="44">
        <v>44603</v>
      </c>
      <c r="W2188" s="43"/>
      <c r="X2188" s="46" t="s">
        <v>43</v>
      </c>
      <c r="Y2188" s="43" t="s">
        <v>78</v>
      </c>
      <c r="Z2188" s="127" t="s">
        <v>20461</v>
      </c>
      <c r="AA2188" s="45"/>
      <c r="AB2188" s="3">
        <v>33000</v>
      </c>
      <c r="AC2188" s="3">
        <v>0</v>
      </c>
      <c r="AD2188" s="3">
        <v>0</v>
      </c>
      <c r="AE2188" s="3">
        <v>0</v>
      </c>
      <c r="AF2188" s="3">
        <f>SUM(Table2[[#This Row],[PE 2021 Obligations]],Table2[[#This Row],[ROW 2021 Obligations]],Table2[[#This Row],[Construction 2021 Obligations]],Table2[[#This Row],[Paving 2021 Obligations]])</f>
        <v>33000</v>
      </c>
      <c r="AG2188" s="3">
        <v>73000</v>
      </c>
      <c r="AH2188" s="3">
        <v>0</v>
      </c>
      <c r="AI2188" s="3">
        <v>0</v>
      </c>
      <c r="AJ2188" s="3">
        <v>0</v>
      </c>
      <c r="AK2188" s="3">
        <v>73000</v>
      </c>
      <c r="AL2188" s="43" t="s">
        <v>5124</v>
      </c>
    </row>
    <row r="2189" spans="1:38" ht="30" hidden="1" x14ac:dyDescent="0.25">
      <c r="A2189" s="47">
        <v>128889</v>
      </c>
      <c r="B2189" s="48">
        <v>4</v>
      </c>
      <c r="C2189" s="49" t="s">
        <v>73</v>
      </c>
      <c r="D2189" s="50">
        <v>43593</v>
      </c>
      <c r="E2189" s="49" t="s">
        <v>342</v>
      </c>
      <c r="F2189" s="50">
        <v>44365</v>
      </c>
      <c r="G2189" s="49" t="s">
        <v>82</v>
      </c>
      <c r="H2189" s="51" t="s">
        <v>221</v>
      </c>
      <c r="I2189" s="49" t="s">
        <v>477</v>
      </c>
      <c r="J2189" s="49" t="s">
        <v>116</v>
      </c>
      <c r="K2189" s="49"/>
      <c r="L2189" s="52" t="s">
        <v>116</v>
      </c>
      <c r="M2189" s="51" t="s">
        <v>5125</v>
      </c>
      <c r="N2189" s="51" t="s">
        <v>453</v>
      </c>
      <c r="O2189" s="49" t="s">
        <v>632</v>
      </c>
      <c r="P2189" s="51" t="s">
        <v>453</v>
      </c>
      <c r="Q2189" s="51"/>
      <c r="R2189" s="111"/>
      <c r="S2189" s="111"/>
      <c r="T2189" s="120"/>
      <c r="U2189" s="53">
        <v>3.8</v>
      </c>
      <c r="V2189" s="50">
        <v>44428</v>
      </c>
      <c r="W2189" s="49"/>
      <c r="X2189" s="52" t="s">
        <v>43</v>
      </c>
      <c r="Y2189" s="49" t="s">
        <v>140</v>
      </c>
      <c r="Z2189" s="127" t="s">
        <v>20460</v>
      </c>
      <c r="AA2189" s="51"/>
      <c r="AB2189" s="54">
        <v>5000</v>
      </c>
      <c r="AC2189" s="54">
        <v>0</v>
      </c>
      <c r="AD2189" s="54">
        <v>0</v>
      </c>
      <c r="AE2189" s="54">
        <v>0</v>
      </c>
      <c r="AF2189" s="3">
        <f>SUM(Table2[[#This Row],[PE 2021 Obligations]],Table2[[#This Row],[ROW 2021 Obligations]],Table2[[#This Row],[Construction 2021 Obligations]],Table2[[#This Row],[Paving 2021 Obligations]])</f>
        <v>5000</v>
      </c>
      <c r="AG2189" s="54">
        <v>45000</v>
      </c>
      <c r="AH2189" s="54">
        <v>0</v>
      </c>
      <c r="AI2189" s="54">
        <v>0</v>
      </c>
      <c r="AJ2189" s="54">
        <v>0</v>
      </c>
      <c r="AK2189" s="54">
        <v>45000</v>
      </c>
      <c r="AL2189" s="49" t="s">
        <v>5126</v>
      </c>
    </row>
    <row r="2190" spans="1:38" ht="30" hidden="1" x14ac:dyDescent="0.25">
      <c r="A2190" s="47">
        <v>128897</v>
      </c>
      <c r="B2190" s="48">
        <v>4</v>
      </c>
      <c r="C2190" s="49" t="s">
        <v>73</v>
      </c>
      <c r="D2190" s="50">
        <v>43594</v>
      </c>
      <c r="E2190" s="49" t="s">
        <v>342</v>
      </c>
      <c r="F2190" s="50">
        <v>44358</v>
      </c>
      <c r="G2190" s="49" t="s">
        <v>82</v>
      </c>
      <c r="H2190" s="51" t="s">
        <v>428</v>
      </c>
      <c r="I2190" s="49" t="s">
        <v>1166</v>
      </c>
      <c r="J2190" s="49" t="s">
        <v>116</v>
      </c>
      <c r="K2190" s="49"/>
      <c r="L2190" s="52" t="s">
        <v>116</v>
      </c>
      <c r="M2190" s="51" t="s">
        <v>5130</v>
      </c>
      <c r="N2190" s="51" t="s">
        <v>453</v>
      </c>
      <c r="O2190" s="49" t="s">
        <v>632</v>
      </c>
      <c r="P2190" s="51" t="s">
        <v>453</v>
      </c>
      <c r="Q2190" s="51"/>
      <c r="R2190" s="111"/>
      <c r="S2190" s="111"/>
      <c r="T2190" s="120"/>
      <c r="U2190" s="53">
        <v>4</v>
      </c>
      <c r="V2190" s="50">
        <v>44477</v>
      </c>
      <c r="W2190" s="49"/>
      <c r="X2190" s="52" t="s">
        <v>43</v>
      </c>
      <c r="Y2190" s="49" t="s">
        <v>140</v>
      </c>
      <c r="Z2190" s="127" t="s">
        <v>20460</v>
      </c>
      <c r="AA2190" s="51"/>
      <c r="AB2190" s="54">
        <v>51000</v>
      </c>
      <c r="AC2190" s="54">
        <v>0</v>
      </c>
      <c r="AD2190" s="54">
        <v>0</v>
      </c>
      <c r="AE2190" s="54">
        <v>0</v>
      </c>
      <c r="AF2190" s="3">
        <f>SUM(Table2[[#This Row],[PE 2021 Obligations]],Table2[[#This Row],[ROW 2021 Obligations]],Table2[[#This Row],[Construction 2021 Obligations]],Table2[[#This Row],[Paving 2021 Obligations]])</f>
        <v>51000</v>
      </c>
      <c r="AG2190" s="54">
        <v>51000</v>
      </c>
      <c r="AH2190" s="54">
        <v>0</v>
      </c>
      <c r="AI2190" s="54">
        <v>0</v>
      </c>
      <c r="AJ2190" s="54">
        <v>0</v>
      </c>
      <c r="AK2190" s="54">
        <v>51000</v>
      </c>
      <c r="AL2190" s="49" t="s">
        <v>5131</v>
      </c>
    </row>
    <row r="2191" spans="1:38" ht="30" hidden="1" x14ac:dyDescent="0.25">
      <c r="A2191" s="47">
        <v>128910</v>
      </c>
      <c r="B2191" s="48">
        <v>4</v>
      </c>
      <c r="C2191" s="49" t="s">
        <v>31</v>
      </c>
      <c r="D2191" s="50">
        <v>43600</v>
      </c>
      <c r="E2191" s="49" t="s">
        <v>342</v>
      </c>
      <c r="F2191" s="50">
        <v>44349</v>
      </c>
      <c r="G2191" s="49" t="s">
        <v>74</v>
      </c>
      <c r="H2191" s="51" t="s">
        <v>298</v>
      </c>
      <c r="I2191" s="49" t="s">
        <v>2585</v>
      </c>
      <c r="J2191" s="49" t="s">
        <v>116</v>
      </c>
      <c r="K2191" s="49"/>
      <c r="L2191" s="52" t="s">
        <v>116</v>
      </c>
      <c r="M2191" s="51" t="s">
        <v>5135</v>
      </c>
      <c r="N2191" s="51" t="s">
        <v>453</v>
      </c>
      <c r="O2191" s="49" t="s">
        <v>632</v>
      </c>
      <c r="P2191" s="51" t="s">
        <v>453</v>
      </c>
      <c r="Q2191" s="51"/>
      <c r="R2191" s="111"/>
      <c r="S2191" s="111"/>
      <c r="T2191" s="120"/>
      <c r="U2191" s="53">
        <v>5.14</v>
      </c>
      <c r="V2191" s="50">
        <v>44323</v>
      </c>
      <c r="W2191" s="49"/>
      <c r="X2191" s="52" t="s">
        <v>43</v>
      </c>
      <c r="Y2191" s="49" t="s">
        <v>78</v>
      </c>
      <c r="Z2191" s="127" t="s">
        <v>20461</v>
      </c>
      <c r="AA2191" s="51"/>
      <c r="AB2191" s="54">
        <v>17000</v>
      </c>
      <c r="AC2191" s="54">
        <v>0</v>
      </c>
      <c r="AD2191" s="54">
        <v>228000</v>
      </c>
      <c r="AE2191" s="54">
        <v>0</v>
      </c>
      <c r="AF2191" s="3">
        <f>SUM(Table2[[#This Row],[PE 2021 Obligations]],Table2[[#This Row],[ROW 2021 Obligations]],Table2[[#This Row],[Construction 2021 Obligations]],Table2[[#This Row],[Paving 2021 Obligations]])</f>
        <v>245000</v>
      </c>
      <c r="AG2191" s="54">
        <v>57000</v>
      </c>
      <c r="AH2191" s="54">
        <v>0</v>
      </c>
      <c r="AI2191" s="54">
        <v>228000</v>
      </c>
      <c r="AJ2191" s="54">
        <v>0</v>
      </c>
      <c r="AK2191" s="54">
        <v>285000</v>
      </c>
      <c r="AL2191" s="49" t="s">
        <v>5136</v>
      </c>
    </row>
    <row r="2192" spans="1:38" ht="30" hidden="1" x14ac:dyDescent="0.25">
      <c r="A2192" s="47">
        <v>129053</v>
      </c>
      <c r="B2192" s="48">
        <v>2</v>
      </c>
      <c r="C2192" s="49" t="s">
        <v>73</v>
      </c>
      <c r="D2192" s="50">
        <v>43628</v>
      </c>
      <c r="E2192" s="49" t="s">
        <v>728</v>
      </c>
      <c r="F2192" s="50">
        <v>44319</v>
      </c>
      <c r="G2192" s="49" t="s">
        <v>102</v>
      </c>
      <c r="H2192" s="51" t="s">
        <v>154</v>
      </c>
      <c r="I2192" s="49" t="s">
        <v>464</v>
      </c>
      <c r="J2192" s="49" t="s">
        <v>116</v>
      </c>
      <c r="K2192" s="49"/>
      <c r="L2192" s="52" t="s">
        <v>116</v>
      </c>
      <c r="M2192" s="51" t="s">
        <v>5168</v>
      </c>
      <c r="N2192" s="51" t="s">
        <v>3571</v>
      </c>
      <c r="O2192" s="49" t="s">
        <v>632</v>
      </c>
      <c r="P2192" s="51" t="s">
        <v>453</v>
      </c>
      <c r="Q2192" s="51"/>
      <c r="R2192" s="111"/>
      <c r="S2192" s="111"/>
      <c r="T2192" s="120"/>
      <c r="U2192" s="53">
        <v>5.29</v>
      </c>
      <c r="V2192" s="50">
        <v>44365</v>
      </c>
      <c r="W2192" s="49"/>
      <c r="X2192" s="52" t="s">
        <v>43</v>
      </c>
      <c r="Y2192" s="49" t="s">
        <v>78</v>
      </c>
      <c r="Z2192" s="127" t="s">
        <v>20461</v>
      </c>
      <c r="AA2192" s="51"/>
      <c r="AB2192" s="54">
        <v>5000</v>
      </c>
      <c r="AC2192" s="54">
        <v>0</v>
      </c>
      <c r="AD2192" s="54">
        <v>122785</v>
      </c>
      <c r="AE2192" s="54">
        <v>0</v>
      </c>
      <c r="AF2192" s="3">
        <f>SUM(Table2[[#This Row],[PE 2021 Obligations]],Table2[[#This Row],[ROW 2021 Obligations]],Table2[[#This Row],[Construction 2021 Obligations]],Table2[[#This Row],[Paving 2021 Obligations]])</f>
        <v>127785</v>
      </c>
      <c r="AG2192" s="54">
        <v>45000</v>
      </c>
      <c r="AH2192" s="54">
        <v>0</v>
      </c>
      <c r="AI2192" s="54">
        <v>122785</v>
      </c>
      <c r="AJ2192" s="54">
        <v>0</v>
      </c>
      <c r="AK2192" s="54">
        <v>167785</v>
      </c>
      <c r="AL2192" s="49" t="s">
        <v>5169</v>
      </c>
    </row>
    <row r="2193" spans="1:38" ht="30" hidden="1" x14ac:dyDescent="0.25">
      <c r="A2193" s="13">
        <v>129055</v>
      </c>
      <c r="B2193" s="15">
        <v>2</v>
      </c>
      <c r="C2193" s="43" t="s">
        <v>73</v>
      </c>
      <c r="D2193" s="44">
        <v>43628</v>
      </c>
      <c r="E2193" s="43" t="s">
        <v>342</v>
      </c>
      <c r="F2193" s="44">
        <v>44320</v>
      </c>
      <c r="G2193" s="43" t="s">
        <v>108</v>
      </c>
      <c r="H2193" s="45" t="s">
        <v>154</v>
      </c>
      <c r="I2193" s="43" t="s">
        <v>3741</v>
      </c>
      <c r="J2193" s="43" t="s">
        <v>116</v>
      </c>
      <c r="K2193" s="43"/>
      <c r="L2193" s="46" t="s">
        <v>116</v>
      </c>
      <c r="M2193" s="45" t="s">
        <v>5170</v>
      </c>
      <c r="N2193" s="45" t="s">
        <v>3571</v>
      </c>
      <c r="O2193" s="43" t="s">
        <v>632</v>
      </c>
      <c r="P2193" s="45" t="s">
        <v>453</v>
      </c>
      <c r="Q2193" s="45"/>
      <c r="R2193" s="112"/>
      <c r="S2193" s="112"/>
      <c r="T2193" s="59"/>
      <c r="U2193" s="10">
        <v>2.5</v>
      </c>
      <c r="V2193" s="44">
        <v>44365</v>
      </c>
      <c r="W2193" s="43"/>
      <c r="X2193" s="46" t="s">
        <v>43</v>
      </c>
      <c r="Y2193" s="43" t="s">
        <v>78</v>
      </c>
      <c r="Z2193" s="127" t="s">
        <v>20461</v>
      </c>
      <c r="AA2193" s="45"/>
      <c r="AB2193" s="3">
        <v>8000</v>
      </c>
      <c r="AC2193" s="3">
        <v>0</v>
      </c>
      <c r="AD2193" s="3">
        <v>65497</v>
      </c>
      <c r="AE2193" s="3">
        <v>0</v>
      </c>
      <c r="AF2193" s="3">
        <f>SUM(Table2[[#This Row],[PE 2021 Obligations]],Table2[[#This Row],[ROW 2021 Obligations]],Table2[[#This Row],[Construction 2021 Obligations]],Table2[[#This Row],[Paving 2021 Obligations]])</f>
        <v>73497</v>
      </c>
      <c r="AG2193" s="3">
        <v>48000</v>
      </c>
      <c r="AH2193" s="3">
        <v>0</v>
      </c>
      <c r="AI2193" s="3">
        <v>65497</v>
      </c>
      <c r="AJ2193" s="3">
        <v>0</v>
      </c>
      <c r="AK2193" s="3">
        <v>113497</v>
      </c>
      <c r="AL2193" s="43" t="s">
        <v>5171</v>
      </c>
    </row>
    <row r="2194" spans="1:38" hidden="1" x14ac:dyDescent="0.25">
      <c r="A2194" s="13">
        <v>129114</v>
      </c>
      <c r="B2194" s="15">
        <v>2</v>
      </c>
      <c r="C2194" s="43" t="s">
        <v>73</v>
      </c>
      <c r="D2194" s="44">
        <v>43634</v>
      </c>
      <c r="E2194" s="43" t="s">
        <v>342</v>
      </c>
      <c r="F2194" s="44">
        <v>44279</v>
      </c>
      <c r="G2194" s="43" t="s">
        <v>75</v>
      </c>
      <c r="H2194" s="45" t="s">
        <v>154</v>
      </c>
      <c r="I2194" s="43" t="s">
        <v>539</v>
      </c>
      <c r="J2194" s="43" t="s">
        <v>116</v>
      </c>
      <c r="K2194" s="43"/>
      <c r="L2194" s="46" t="s">
        <v>116</v>
      </c>
      <c r="M2194" s="45" t="s">
        <v>5233</v>
      </c>
      <c r="N2194" s="45" t="s">
        <v>3571</v>
      </c>
      <c r="O2194" s="43" t="s">
        <v>632</v>
      </c>
      <c r="P2194" s="45" t="s">
        <v>1723</v>
      </c>
      <c r="Q2194" s="45"/>
      <c r="R2194" s="112"/>
      <c r="S2194" s="112"/>
      <c r="T2194" s="59"/>
      <c r="U2194" s="10">
        <v>1.68</v>
      </c>
      <c r="V2194" s="44">
        <v>44841</v>
      </c>
      <c r="W2194" s="43"/>
      <c r="X2194" s="46" t="s">
        <v>43</v>
      </c>
      <c r="Y2194" s="43" t="s">
        <v>78</v>
      </c>
      <c r="Z2194" s="127" t="s">
        <v>20461</v>
      </c>
      <c r="AA2194" s="45"/>
      <c r="AB2194" s="3">
        <v>5000</v>
      </c>
      <c r="AC2194" s="3">
        <v>0</v>
      </c>
      <c r="AD2194" s="3">
        <v>0</v>
      </c>
      <c r="AE2194" s="3">
        <v>0</v>
      </c>
      <c r="AF2194" s="3">
        <f>SUM(Table2[[#This Row],[PE 2021 Obligations]],Table2[[#This Row],[ROW 2021 Obligations]],Table2[[#This Row],[Construction 2021 Obligations]],Table2[[#This Row],[Paving 2021 Obligations]])</f>
        <v>5000</v>
      </c>
      <c r="AG2194" s="3">
        <v>45000</v>
      </c>
      <c r="AH2194" s="3">
        <v>0</v>
      </c>
      <c r="AI2194" s="3">
        <v>0</v>
      </c>
      <c r="AJ2194" s="3">
        <v>0</v>
      </c>
      <c r="AK2194" s="3">
        <v>45000</v>
      </c>
      <c r="AL2194" s="43" t="s">
        <v>5234</v>
      </c>
    </row>
    <row r="2195" spans="1:38" ht="30" hidden="1" x14ac:dyDescent="0.25">
      <c r="A2195" s="47">
        <v>129121</v>
      </c>
      <c r="B2195" s="48">
        <v>3</v>
      </c>
      <c r="C2195" s="49" t="s">
        <v>73</v>
      </c>
      <c r="D2195" s="50">
        <v>43635</v>
      </c>
      <c r="E2195" s="49" t="s">
        <v>2240</v>
      </c>
      <c r="F2195" s="50">
        <v>44005</v>
      </c>
      <c r="G2195" s="49" t="s">
        <v>108</v>
      </c>
      <c r="H2195" s="51" t="s">
        <v>437</v>
      </c>
      <c r="I2195" s="49" t="s">
        <v>5244</v>
      </c>
      <c r="J2195" s="49"/>
      <c r="K2195" s="49" t="s">
        <v>5245</v>
      </c>
      <c r="L2195" s="52" t="s">
        <v>37</v>
      </c>
      <c r="M2195" s="51" t="s">
        <v>5246</v>
      </c>
      <c r="N2195" s="51" t="s">
        <v>2244</v>
      </c>
      <c r="O2195" s="49" t="s">
        <v>1139</v>
      </c>
      <c r="P2195" s="51" t="s">
        <v>1140</v>
      </c>
      <c r="Q2195" s="51"/>
      <c r="R2195" s="111"/>
      <c r="S2195" s="111"/>
      <c r="T2195" s="120"/>
      <c r="U2195" s="53">
        <v>0.01</v>
      </c>
      <c r="V2195" s="52"/>
      <c r="W2195" s="49"/>
      <c r="X2195" s="52" t="s">
        <v>43</v>
      </c>
      <c r="Y2195" s="49" t="s">
        <v>44</v>
      </c>
      <c r="Z2195" s="116" t="s">
        <v>20458</v>
      </c>
      <c r="AA2195" s="51"/>
      <c r="AB2195" s="54">
        <v>80000</v>
      </c>
      <c r="AC2195" s="54">
        <v>0</v>
      </c>
      <c r="AD2195" s="54">
        <v>0</v>
      </c>
      <c r="AE2195" s="54">
        <v>0</v>
      </c>
      <c r="AF2195" s="3">
        <f>SUM(Table2[[#This Row],[PE 2021 Obligations]],Table2[[#This Row],[ROW 2021 Obligations]],Table2[[#This Row],[Construction 2021 Obligations]],Table2[[#This Row],[Paving 2021 Obligations]])</f>
        <v>80000</v>
      </c>
      <c r="AG2195" s="54">
        <v>95000</v>
      </c>
      <c r="AH2195" s="54">
        <v>0</v>
      </c>
      <c r="AI2195" s="54">
        <v>0</v>
      </c>
      <c r="AJ2195" s="54">
        <v>0</v>
      </c>
      <c r="AK2195" s="54">
        <v>95000</v>
      </c>
      <c r="AL2195" s="49" t="s">
        <v>5247</v>
      </c>
    </row>
    <row r="2196" spans="1:38" ht="30" hidden="1" x14ac:dyDescent="0.25">
      <c r="A2196" s="13">
        <v>129147</v>
      </c>
      <c r="B2196" s="15">
        <v>3</v>
      </c>
      <c r="C2196" s="43" t="s">
        <v>73</v>
      </c>
      <c r="D2196" s="44">
        <v>43636</v>
      </c>
      <c r="E2196" s="43" t="s">
        <v>2240</v>
      </c>
      <c r="F2196" s="44">
        <v>44001</v>
      </c>
      <c r="G2196" s="43" t="s">
        <v>832</v>
      </c>
      <c r="H2196" s="45" t="s">
        <v>405</v>
      </c>
      <c r="I2196" s="43" t="s">
        <v>5276</v>
      </c>
      <c r="J2196" s="43"/>
      <c r="K2196" s="43" t="s">
        <v>4775</v>
      </c>
      <c r="L2196" s="46" t="s">
        <v>37</v>
      </c>
      <c r="M2196" s="45" t="s">
        <v>5277</v>
      </c>
      <c r="N2196" s="45" t="s">
        <v>2244</v>
      </c>
      <c r="O2196" s="43" t="s">
        <v>1139</v>
      </c>
      <c r="P2196" s="45" t="s">
        <v>1140</v>
      </c>
      <c r="Q2196" s="45"/>
      <c r="R2196" s="112"/>
      <c r="S2196" s="112"/>
      <c r="T2196" s="59"/>
      <c r="U2196" s="10">
        <v>0.01</v>
      </c>
      <c r="V2196" s="46"/>
      <c r="W2196" s="43"/>
      <c r="X2196" s="46" t="s">
        <v>43</v>
      </c>
      <c r="Y2196" s="43" t="s">
        <v>44</v>
      </c>
      <c r="Z2196" s="116" t="s">
        <v>20458</v>
      </c>
      <c r="AA2196" s="45"/>
      <c r="AB2196" s="3">
        <v>0</v>
      </c>
      <c r="AC2196" s="3">
        <v>0</v>
      </c>
      <c r="AD2196" s="3">
        <v>82066</v>
      </c>
      <c r="AE2196" s="3">
        <v>0</v>
      </c>
      <c r="AF2196" s="3">
        <f>SUM(Table2[[#This Row],[PE 2021 Obligations]],Table2[[#This Row],[ROW 2021 Obligations]],Table2[[#This Row],[Construction 2021 Obligations]],Table2[[#This Row],[Paving 2021 Obligations]])</f>
        <v>82066</v>
      </c>
      <c r="AG2196" s="3">
        <v>15000</v>
      </c>
      <c r="AH2196" s="3">
        <v>0</v>
      </c>
      <c r="AI2196" s="3">
        <v>82066</v>
      </c>
      <c r="AJ2196" s="3">
        <v>0</v>
      </c>
      <c r="AK2196" s="3">
        <v>97066</v>
      </c>
      <c r="AL2196" s="43" t="s">
        <v>5278</v>
      </c>
    </row>
    <row r="2197" spans="1:38" ht="30" hidden="1" x14ac:dyDescent="0.25">
      <c r="A2197" s="47">
        <v>129230.71</v>
      </c>
      <c r="B2197" s="48">
        <v>6</v>
      </c>
      <c r="C2197" s="49" t="s">
        <v>47</v>
      </c>
      <c r="D2197" s="50">
        <v>43900</v>
      </c>
      <c r="E2197" s="49" t="s">
        <v>176</v>
      </c>
      <c r="F2197" s="50">
        <v>44133</v>
      </c>
      <c r="G2197" s="49" t="s">
        <v>176</v>
      </c>
      <c r="H2197" s="51" t="s">
        <v>76</v>
      </c>
      <c r="I2197" s="49"/>
      <c r="J2197" s="49"/>
      <c r="K2197" s="49"/>
      <c r="L2197" s="52"/>
      <c r="M2197" s="51" t="s">
        <v>5334</v>
      </c>
      <c r="N2197" s="51"/>
      <c r="O2197" s="49" t="s">
        <v>78</v>
      </c>
      <c r="P2197" s="51" t="s">
        <v>78</v>
      </c>
      <c r="Q2197" s="51"/>
      <c r="R2197" s="111"/>
      <c r="S2197" s="111"/>
      <c r="T2197" s="120"/>
      <c r="U2197" s="55" t="s">
        <v>32</v>
      </c>
      <c r="V2197" s="52"/>
      <c r="W2197" s="49"/>
      <c r="X2197" s="52" t="s">
        <v>43</v>
      </c>
      <c r="Y2197" s="49"/>
      <c r="Z2197" s="116" t="s">
        <v>20458</v>
      </c>
      <c r="AA2197" s="51"/>
      <c r="AB2197" s="54">
        <v>0</v>
      </c>
      <c r="AC2197" s="54">
        <v>0</v>
      </c>
      <c r="AD2197" s="54">
        <v>6808.68</v>
      </c>
      <c r="AE2197" s="54">
        <v>0</v>
      </c>
      <c r="AF2197" s="3">
        <f>SUM(Table2[[#This Row],[PE 2021 Obligations]],Table2[[#This Row],[ROW 2021 Obligations]],Table2[[#This Row],[Construction 2021 Obligations]],Table2[[#This Row],[Paving 2021 Obligations]])</f>
        <v>6808.68</v>
      </c>
      <c r="AG2197" s="54">
        <v>0</v>
      </c>
      <c r="AH2197" s="54">
        <v>0</v>
      </c>
      <c r="AI2197" s="54">
        <v>11808.68</v>
      </c>
      <c r="AJ2197" s="54">
        <v>0</v>
      </c>
      <c r="AK2197" s="54">
        <v>11808.68</v>
      </c>
      <c r="AL2197" s="49" t="s">
        <v>5335</v>
      </c>
    </row>
    <row r="2198" spans="1:38" ht="30" hidden="1" x14ac:dyDescent="0.25">
      <c r="A2198" s="13">
        <v>129230.75</v>
      </c>
      <c r="B2198" s="15">
        <v>6</v>
      </c>
      <c r="C2198" s="43" t="s">
        <v>47</v>
      </c>
      <c r="D2198" s="44">
        <v>43915</v>
      </c>
      <c r="E2198" s="43" t="s">
        <v>176</v>
      </c>
      <c r="F2198" s="44">
        <v>44023</v>
      </c>
      <c r="G2198" s="43" t="s">
        <v>142</v>
      </c>
      <c r="H2198" s="45" t="s">
        <v>76</v>
      </c>
      <c r="I2198" s="43"/>
      <c r="J2198" s="43"/>
      <c r="K2198" s="43"/>
      <c r="L2198" s="46"/>
      <c r="M2198" s="45" t="s">
        <v>5336</v>
      </c>
      <c r="N2198" s="45"/>
      <c r="O2198" s="43" t="s">
        <v>78</v>
      </c>
      <c r="P2198" s="45" t="s">
        <v>78</v>
      </c>
      <c r="Q2198" s="45"/>
      <c r="R2198" s="112"/>
      <c r="S2198" s="112"/>
      <c r="T2198" s="59"/>
      <c r="U2198" s="56" t="s">
        <v>32</v>
      </c>
      <c r="V2198" s="46"/>
      <c r="W2198" s="43"/>
      <c r="X2198" s="46" t="s">
        <v>43</v>
      </c>
      <c r="Y2198" s="43"/>
      <c r="Z2198" s="116" t="s">
        <v>20458</v>
      </c>
      <c r="AA2198" s="45"/>
      <c r="AB2198" s="3">
        <v>0</v>
      </c>
      <c r="AC2198" s="3">
        <v>0</v>
      </c>
      <c r="AD2198" s="3">
        <v>5319.34</v>
      </c>
      <c r="AE2198" s="3">
        <v>0</v>
      </c>
      <c r="AF2198" s="3">
        <f>SUM(Table2[[#This Row],[PE 2021 Obligations]],Table2[[#This Row],[ROW 2021 Obligations]],Table2[[#This Row],[Construction 2021 Obligations]],Table2[[#This Row],[Paving 2021 Obligations]])</f>
        <v>5319.34</v>
      </c>
      <c r="AG2198" s="3">
        <v>0</v>
      </c>
      <c r="AH2198" s="3">
        <v>0</v>
      </c>
      <c r="AI2198" s="3">
        <v>10319.34</v>
      </c>
      <c r="AJ2198" s="3">
        <v>0</v>
      </c>
      <c r="AK2198" s="3">
        <v>10319.34</v>
      </c>
      <c r="AL2198" s="43" t="s">
        <v>5337</v>
      </c>
    </row>
    <row r="2199" spans="1:38" ht="30" hidden="1" x14ac:dyDescent="0.25">
      <c r="A2199" s="47">
        <v>129230.82</v>
      </c>
      <c r="B2199" s="48">
        <v>6</v>
      </c>
      <c r="C2199" s="49" t="s">
        <v>47</v>
      </c>
      <c r="D2199" s="50">
        <v>43936</v>
      </c>
      <c r="E2199" s="49" t="s">
        <v>176</v>
      </c>
      <c r="F2199" s="50">
        <v>44023</v>
      </c>
      <c r="G2199" s="49" t="s">
        <v>142</v>
      </c>
      <c r="H2199" s="51" t="s">
        <v>76</v>
      </c>
      <c r="I2199" s="49"/>
      <c r="J2199" s="49"/>
      <c r="K2199" s="49"/>
      <c r="L2199" s="52"/>
      <c r="M2199" s="51" t="s">
        <v>5338</v>
      </c>
      <c r="N2199" s="51"/>
      <c r="O2199" s="49" t="s">
        <v>78</v>
      </c>
      <c r="P2199" s="51" t="s">
        <v>78</v>
      </c>
      <c r="Q2199" s="51"/>
      <c r="R2199" s="111"/>
      <c r="S2199" s="111"/>
      <c r="T2199" s="120"/>
      <c r="U2199" s="55" t="s">
        <v>32</v>
      </c>
      <c r="V2199" s="52"/>
      <c r="W2199" s="49"/>
      <c r="X2199" s="52" t="s">
        <v>43</v>
      </c>
      <c r="Y2199" s="49"/>
      <c r="Z2199" s="116" t="s">
        <v>20458</v>
      </c>
      <c r="AA2199" s="51"/>
      <c r="AB2199" s="54">
        <v>0</v>
      </c>
      <c r="AC2199" s="54">
        <v>0</v>
      </c>
      <c r="AD2199" s="54">
        <v>5524.7</v>
      </c>
      <c r="AE2199" s="54">
        <v>0</v>
      </c>
      <c r="AF2199" s="3">
        <f>SUM(Table2[[#This Row],[PE 2021 Obligations]],Table2[[#This Row],[ROW 2021 Obligations]],Table2[[#This Row],[Construction 2021 Obligations]],Table2[[#This Row],[Paving 2021 Obligations]])</f>
        <v>5524.7</v>
      </c>
      <c r="AG2199" s="54">
        <v>0</v>
      </c>
      <c r="AH2199" s="54">
        <v>0</v>
      </c>
      <c r="AI2199" s="54">
        <v>10524.7</v>
      </c>
      <c r="AJ2199" s="54">
        <v>0</v>
      </c>
      <c r="AK2199" s="54">
        <v>10524.7</v>
      </c>
      <c r="AL2199" s="49" t="s">
        <v>5339</v>
      </c>
    </row>
    <row r="2200" spans="1:38" ht="30" hidden="1" x14ac:dyDescent="0.25">
      <c r="A2200" s="13">
        <v>129230.85</v>
      </c>
      <c r="B2200" s="15">
        <v>6</v>
      </c>
      <c r="C2200" s="43" t="s">
        <v>47</v>
      </c>
      <c r="D2200" s="44">
        <v>43971</v>
      </c>
      <c r="E2200" s="43" t="s">
        <v>176</v>
      </c>
      <c r="F2200" s="44">
        <v>44133</v>
      </c>
      <c r="G2200" s="43" t="s">
        <v>176</v>
      </c>
      <c r="H2200" s="45" t="s">
        <v>76</v>
      </c>
      <c r="I2200" s="43"/>
      <c r="J2200" s="43"/>
      <c r="K2200" s="43"/>
      <c r="L2200" s="46"/>
      <c r="M2200" s="45" t="s">
        <v>5340</v>
      </c>
      <c r="N2200" s="45"/>
      <c r="O2200" s="43" t="s">
        <v>78</v>
      </c>
      <c r="P2200" s="45" t="s">
        <v>78</v>
      </c>
      <c r="Q2200" s="45"/>
      <c r="R2200" s="112"/>
      <c r="S2200" s="112"/>
      <c r="T2200" s="59"/>
      <c r="U2200" s="56" t="s">
        <v>32</v>
      </c>
      <c r="V2200" s="46"/>
      <c r="W2200" s="43"/>
      <c r="X2200" s="46" t="s">
        <v>43</v>
      </c>
      <c r="Y2200" s="43"/>
      <c r="Z2200" s="116" t="s">
        <v>20458</v>
      </c>
      <c r="AA2200" s="45"/>
      <c r="AB2200" s="3">
        <v>0</v>
      </c>
      <c r="AC2200" s="3">
        <v>0</v>
      </c>
      <c r="AD2200" s="3">
        <v>533.71</v>
      </c>
      <c r="AE2200" s="3">
        <v>0</v>
      </c>
      <c r="AF2200" s="3">
        <f>SUM(Table2[[#This Row],[PE 2021 Obligations]],Table2[[#This Row],[ROW 2021 Obligations]],Table2[[#This Row],[Construction 2021 Obligations]],Table2[[#This Row],[Paving 2021 Obligations]])</f>
        <v>533.71</v>
      </c>
      <c r="AG2200" s="3">
        <v>0</v>
      </c>
      <c r="AH2200" s="3">
        <v>0</v>
      </c>
      <c r="AI2200" s="3">
        <v>5533.71</v>
      </c>
      <c r="AJ2200" s="3">
        <v>0</v>
      </c>
      <c r="AK2200" s="3">
        <v>5533.71</v>
      </c>
      <c r="AL2200" s="43" t="s">
        <v>5341</v>
      </c>
    </row>
    <row r="2201" spans="1:38" ht="30" hidden="1" x14ac:dyDescent="0.25">
      <c r="A2201" s="47">
        <v>129230.88</v>
      </c>
      <c r="B2201" s="48">
        <v>6</v>
      </c>
      <c r="C2201" s="49" t="s">
        <v>73</v>
      </c>
      <c r="D2201" s="50">
        <v>43993</v>
      </c>
      <c r="E2201" s="49" t="s">
        <v>176</v>
      </c>
      <c r="F2201" s="50">
        <v>43993</v>
      </c>
      <c r="G2201" s="49" t="s">
        <v>176</v>
      </c>
      <c r="H2201" s="51" t="s">
        <v>76</v>
      </c>
      <c r="I2201" s="49"/>
      <c r="J2201" s="49"/>
      <c r="K2201" s="49"/>
      <c r="L2201" s="52"/>
      <c r="M2201" s="51" t="s">
        <v>5342</v>
      </c>
      <c r="N2201" s="51"/>
      <c r="O2201" s="49" t="s">
        <v>78</v>
      </c>
      <c r="P2201" s="51" t="s">
        <v>78</v>
      </c>
      <c r="Q2201" s="51"/>
      <c r="R2201" s="111"/>
      <c r="S2201" s="111"/>
      <c r="T2201" s="120"/>
      <c r="U2201" s="55" t="s">
        <v>32</v>
      </c>
      <c r="V2201" s="52"/>
      <c r="W2201" s="49"/>
      <c r="X2201" s="52" t="s">
        <v>43</v>
      </c>
      <c r="Y2201" s="49"/>
      <c r="Z2201" s="116" t="s">
        <v>20458</v>
      </c>
      <c r="AA2201" s="51"/>
      <c r="AB2201" s="54">
        <v>0</v>
      </c>
      <c r="AC2201" s="54">
        <v>0</v>
      </c>
      <c r="AD2201" s="54">
        <v>5000</v>
      </c>
      <c r="AE2201" s="54">
        <v>0</v>
      </c>
      <c r="AF2201" s="3">
        <f>SUM(Table2[[#This Row],[PE 2021 Obligations]],Table2[[#This Row],[ROW 2021 Obligations]],Table2[[#This Row],[Construction 2021 Obligations]],Table2[[#This Row],[Paving 2021 Obligations]])</f>
        <v>5000</v>
      </c>
      <c r="AG2201" s="54">
        <v>0</v>
      </c>
      <c r="AH2201" s="54">
        <v>0</v>
      </c>
      <c r="AI2201" s="54">
        <v>5000</v>
      </c>
      <c r="AJ2201" s="54">
        <v>0</v>
      </c>
      <c r="AK2201" s="54">
        <v>5000</v>
      </c>
      <c r="AL2201" s="49" t="s">
        <v>5343</v>
      </c>
    </row>
    <row r="2202" spans="1:38" ht="30" hidden="1" x14ac:dyDescent="0.25">
      <c r="A2202" s="13">
        <v>129230.89</v>
      </c>
      <c r="B2202" s="15">
        <v>6</v>
      </c>
      <c r="C2202" s="43" t="s">
        <v>47</v>
      </c>
      <c r="D2202" s="44">
        <v>44014</v>
      </c>
      <c r="E2202" s="43" t="s">
        <v>176</v>
      </c>
      <c r="F2202" s="44">
        <v>44133</v>
      </c>
      <c r="G2202" s="43" t="s">
        <v>176</v>
      </c>
      <c r="H2202" s="45" t="s">
        <v>76</v>
      </c>
      <c r="I2202" s="43"/>
      <c r="J2202" s="43"/>
      <c r="K2202" s="43"/>
      <c r="L2202" s="46"/>
      <c r="M2202" s="45" t="s">
        <v>5344</v>
      </c>
      <c r="N2202" s="45"/>
      <c r="O2202" s="43" t="s">
        <v>78</v>
      </c>
      <c r="P2202" s="45" t="s">
        <v>78</v>
      </c>
      <c r="Q2202" s="45"/>
      <c r="R2202" s="112"/>
      <c r="S2202" s="112"/>
      <c r="T2202" s="59"/>
      <c r="U2202" s="56" t="s">
        <v>32</v>
      </c>
      <c r="V2202" s="46"/>
      <c r="W2202" s="43"/>
      <c r="X2202" s="46" t="s">
        <v>43</v>
      </c>
      <c r="Y2202" s="43"/>
      <c r="Z2202" s="116" t="s">
        <v>20458</v>
      </c>
      <c r="AA2202" s="45"/>
      <c r="AB2202" s="3">
        <v>0</v>
      </c>
      <c r="AC2202" s="3">
        <v>0</v>
      </c>
      <c r="AD2202" s="3">
        <v>7359</v>
      </c>
      <c r="AE2202" s="3">
        <v>0</v>
      </c>
      <c r="AF2202" s="3">
        <f>SUM(Table2[[#This Row],[PE 2021 Obligations]],Table2[[#This Row],[ROW 2021 Obligations]],Table2[[#This Row],[Construction 2021 Obligations]],Table2[[#This Row],[Paving 2021 Obligations]])</f>
        <v>7359</v>
      </c>
      <c r="AG2202" s="3">
        <v>0</v>
      </c>
      <c r="AH2202" s="3">
        <v>0</v>
      </c>
      <c r="AI2202" s="3">
        <v>7359</v>
      </c>
      <c r="AJ2202" s="3">
        <v>0</v>
      </c>
      <c r="AK2202" s="3">
        <v>7359</v>
      </c>
      <c r="AL2202" s="43" t="s">
        <v>5345</v>
      </c>
    </row>
    <row r="2203" spans="1:38" ht="30" hidden="1" x14ac:dyDescent="0.25">
      <c r="A2203" s="47">
        <v>129230.9</v>
      </c>
      <c r="B2203" s="48">
        <v>6</v>
      </c>
      <c r="C2203" s="49" t="s">
        <v>73</v>
      </c>
      <c r="D2203" s="50">
        <v>44020</v>
      </c>
      <c r="E2203" s="49" t="s">
        <v>176</v>
      </c>
      <c r="F2203" s="50">
        <v>44020</v>
      </c>
      <c r="G2203" s="49" t="s">
        <v>176</v>
      </c>
      <c r="H2203" s="51" t="s">
        <v>76</v>
      </c>
      <c r="I2203" s="49"/>
      <c r="J2203" s="49"/>
      <c r="K2203" s="49"/>
      <c r="L2203" s="52"/>
      <c r="M2203" s="51" t="s">
        <v>5346</v>
      </c>
      <c r="N2203" s="51"/>
      <c r="O2203" s="49" t="s">
        <v>78</v>
      </c>
      <c r="P2203" s="51" t="s">
        <v>78</v>
      </c>
      <c r="Q2203" s="51"/>
      <c r="R2203" s="111"/>
      <c r="S2203" s="111"/>
      <c r="T2203" s="120"/>
      <c r="U2203" s="55" t="s">
        <v>32</v>
      </c>
      <c r="V2203" s="52"/>
      <c r="W2203" s="49"/>
      <c r="X2203" s="52" t="s">
        <v>43</v>
      </c>
      <c r="Y2203" s="49"/>
      <c r="Z2203" s="116" t="s">
        <v>20458</v>
      </c>
      <c r="AA2203" s="51"/>
      <c r="AB2203" s="54">
        <v>0</v>
      </c>
      <c r="AC2203" s="54">
        <v>0</v>
      </c>
      <c r="AD2203" s="54">
        <v>5000</v>
      </c>
      <c r="AE2203" s="54">
        <v>0</v>
      </c>
      <c r="AF2203" s="3">
        <f>SUM(Table2[[#This Row],[PE 2021 Obligations]],Table2[[#This Row],[ROW 2021 Obligations]],Table2[[#This Row],[Construction 2021 Obligations]],Table2[[#This Row],[Paving 2021 Obligations]])</f>
        <v>5000</v>
      </c>
      <c r="AG2203" s="54">
        <v>0</v>
      </c>
      <c r="AH2203" s="54">
        <v>0</v>
      </c>
      <c r="AI2203" s="54">
        <v>5000</v>
      </c>
      <c r="AJ2203" s="54">
        <v>0</v>
      </c>
      <c r="AK2203" s="54">
        <v>5000</v>
      </c>
      <c r="AL2203" s="49" t="s">
        <v>5347</v>
      </c>
    </row>
    <row r="2204" spans="1:38" ht="30" hidden="1" x14ac:dyDescent="0.25">
      <c r="A2204" s="13">
        <v>129230.91</v>
      </c>
      <c r="B2204" s="15">
        <v>6</v>
      </c>
      <c r="C2204" s="43" t="s">
        <v>47</v>
      </c>
      <c r="D2204" s="44">
        <v>44026</v>
      </c>
      <c r="E2204" s="43" t="s">
        <v>176</v>
      </c>
      <c r="F2204" s="44">
        <v>44133</v>
      </c>
      <c r="G2204" s="43" t="s">
        <v>176</v>
      </c>
      <c r="H2204" s="45" t="s">
        <v>76</v>
      </c>
      <c r="I2204" s="43"/>
      <c r="J2204" s="43"/>
      <c r="K2204" s="43"/>
      <c r="L2204" s="46"/>
      <c r="M2204" s="45" t="s">
        <v>5348</v>
      </c>
      <c r="N2204" s="45"/>
      <c r="O2204" s="43" t="s">
        <v>78</v>
      </c>
      <c r="P2204" s="45" t="s">
        <v>78</v>
      </c>
      <c r="Q2204" s="45"/>
      <c r="R2204" s="112"/>
      <c r="S2204" s="112"/>
      <c r="T2204" s="59"/>
      <c r="U2204" s="56" t="s">
        <v>32</v>
      </c>
      <c r="V2204" s="46"/>
      <c r="W2204" s="43"/>
      <c r="X2204" s="46" t="s">
        <v>43</v>
      </c>
      <c r="Y2204" s="43"/>
      <c r="Z2204" s="116" t="s">
        <v>20458</v>
      </c>
      <c r="AA2204" s="45"/>
      <c r="AB2204" s="3">
        <v>0</v>
      </c>
      <c r="AC2204" s="3">
        <v>0</v>
      </c>
      <c r="AD2204" s="3">
        <v>1645.49</v>
      </c>
      <c r="AE2204" s="3">
        <v>0</v>
      </c>
      <c r="AF2204" s="3">
        <f>SUM(Table2[[#This Row],[PE 2021 Obligations]],Table2[[#This Row],[ROW 2021 Obligations]],Table2[[#This Row],[Construction 2021 Obligations]],Table2[[#This Row],[Paving 2021 Obligations]])</f>
        <v>1645.49</v>
      </c>
      <c r="AG2204" s="3">
        <v>0</v>
      </c>
      <c r="AH2204" s="3">
        <v>0</v>
      </c>
      <c r="AI2204" s="3">
        <v>1645.49</v>
      </c>
      <c r="AJ2204" s="3">
        <v>0</v>
      </c>
      <c r="AK2204" s="3">
        <v>1645.49</v>
      </c>
      <c r="AL2204" s="43" t="s">
        <v>5349</v>
      </c>
    </row>
    <row r="2205" spans="1:38" ht="30" hidden="1" x14ac:dyDescent="0.25">
      <c r="A2205" s="47">
        <v>129230.92</v>
      </c>
      <c r="B2205" s="48">
        <v>6</v>
      </c>
      <c r="C2205" s="49" t="s">
        <v>47</v>
      </c>
      <c r="D2205" s="50">
        <v>44029</v>
      </c>
      <c r="E2205" s="49" t="s">
        <v>176</v>
      </c>
      <c r="F2205" s="50">
        <v>44133</v>
      </c>
      <c r="G2205" s="49" t="s">
        <v>176</v>
      </c>
      <c r="H2205" s="51" t="s">
        <v>76</v>
      </c>
      <c r="I2205" s="49"/>
      <c r="J2205" s="49"/>
      <c r="K2205" s="49"/>
      <c r="L2205" s="52"/>
      <c r="M2205" s="51" t="s">
        <v>5346</v>
      </c>
      <c r="N2205" s="51"/>
      <c r="O2205" s="49" t="s">
        <v>78</v>
      </c>
      <c r="P2205" s="51" t="s">
        <v>78</v>
      </c>
      <c r="Q2205" s="51"/>
      <c r="R2205" s="111"/>
      <c r="S2205" s="111"/>
      <c r="T2205" s="120"/>
      <c r="U2205" s="55" t="s">
        <v>32</v>
      </c>
      <c r="V2205" s="52"/>
      <c r="W2205" s="49"/>
      <c r="X2205" s="52" t="s">
        <v>43</v>
      </c>
      <c r="Y2205" s="49"/>
      <c r="Z2205" s="116" t="s">
        <v>20458</v>
      </c>
      <c r="AA2205" s="51"/>
      <c r="AB2205" s="54">
        <v>0</v>
      </c>
      <c r="AC2205" s="54">
        <v>0</v>
      </c>
      <c r="AD2205" s="54">
        <v>2656.72</v>
      </c>
      <c r="AE2205" s="54">
        <v>0</v>
      </c>
      <c r="AF2205" s="3">
        <f>SUM(Table2[[#This Row],[PE 2021 Obligations]],Table2[[#This Row],[ROW 2021 Obligations]],Table2[[#This Row],[Construction 2021 Obligations]],Table2[[#This Row],[Paving 2021 Obligations]])</f>
        <v>2656.72</v>
      </c>
      <c r="AG2205" s="54">
        <v>0</v>
      </c>
      <c r="AH2205" s="54">
        <v>0</v>
      </c>
      <c r="AI2205" s="54">
        <v>2656.72</v>
      </c>
      <c r="AJ2205" s="54">
        <v>0</v>
      </c>
      <c r="AK2205" s="54">
        <v>2656.72</v>
      </c>
      <c r="AL2205" s="49" t="s">
        <v>5350</v>
      </c>
    </row>
    <row r="2206" spans="1:38" ht="30" hidden="1" x14ac:dyDescent="0.25">
      <c r="A2206" s="13">
        <v>129230.93</v>
      </c>
      <c r="B2206" s="15">
        <v>6</v>
      </c>
      <c r="C2206" s="43" t="s">
        <v>47</v>
      </c>
      <c r="D2206" s="44">
        <v>44034</v>
      </c>
      <c r="E2206" s="43" t="s">
        <v>176</v>
      </c>
      <c r="F2206" s="44">
        <v>44133</v>
      </c>
      <c r="G2206" s="43" t="s">
        <v>176</v>
      </c>
      <c r="H2206" s="45" t="s">
        <v>76</v>
      </c>
      <c r="I2206" s="43"/>
      <c r="J2206" s="43"/>
      <c r="K2206" s="43"/>
      <c r="L2206" s="46"/>
      <c r="M2206" s="45" t="s">
        <v>5351</v>
      </c>
      <c r="N2206" s="45"/>
      <c r="O2206" s="43" t="s">
        <v>78</v>
      </c>
      <c r="P2206" s="45" t="s">
        <v>78</v>
      </c>
      <c r="Q2206" s="45"/>
      <c r="R2206" s="112"/>
      <c r="S2206" s="112"/>
      <c r="T2206" s="59"/>
      <c r="U2206" s="56" t="s">
        <v>32</v>
      </c>
      <c r="V2206" s="46"/>
      <c r="W2206" s="43"/>
      <c r="X2206" s="46" t="s">
        <v>43</v>
      </c>
      <c r="Y2206" s="43"/>
      <c r="Z2206" s="116" t="s">
        <v>20458</v>
      </c>
      <c r="AA2206" s="45"/>
      <c r="AB2206" s="3">
        <v>0</v>
      </c>
      <c r="AC2206" s="3">
        <v>0</v>
      </c>
      <c r="AD2206" s="3">
        <v>1159.7</v>
      </c>
      <c r="AE2206" s="3">
        <v>0</v>
      </c>
      <c r="AF2206" s="3">
        <f>SUM(Table2[[#This Row],[PE 2021 Obligations]],Table2[[#This Row],[ROW 2021 Obligations]],Table2[[#This Row],[Construction 2021 Obligations]],Table2[[#This Row],[Paving 2021 Obligations]])</f>
        <v>1159.7</v>
      </c>
      <c r="AG2206" s="3">
        <v>0</v>
      </c>
      <c r="AH2206" s="3">
        <v>0</v>
      </c>
      <c r="AI2206" s="3">
        <v>1159.7</v>
      </c>
      <c r="AJ2206" s="3">
        <v>0</v>
      </c>
      <c r="AK2206" s="3">
        <v>1159.7</v>
      </c>
      <c r="AL2206" s="43" t="s">
        <v>5352</v>
      </c>
    </row>
    <row r="2207" spans="1:38" ht="30" hidden="1" x14ac:dyDescent="0.25">
      <c r="A2207" s="47">
        <v>129230.94</v>
      </c>
      <c r="B2207" s="48">
        <v>6</v>
      </c>
      <c r="C2207" s="49" t="s">
        <v>47</v>
      </c>
      <c r="D2207" s="50">
        <v>44041</v>
      </c>
      <c r="E2207" s="49" t="s">
        <v>176</v>
      </c>
      <c r="F2207" s="50">
        <v>44169</v>
      </c>
      <c r="G2207" s="49" t="s">
        <v>142</v>
      </c>
      <c r="H2207" s="51" t="s">
        <v>76</v>
      </c>
      <c r="I2207" s="49"/>
      <c r="J2207" s="49"/>
      <c r="K2207" s="49"/>
      <c r="L2207" s="52"/>
      <c r="M2207" s="51" t="s">
        <v>5353</v>
      </c>
      <c r="N2207" s="51"/>
      <c r="O2207" s="49" t="s">
        <v>78</v>
      </c>
      <c r="P2207" s="51" t="s">
        <v>78</v>
      </c>
      <c r="Q2207" s="51"/>
      <c r="R2207" s="111"/>
      <c r="S2207" s="111"/>
      <c r="T2207" s="120"/>
      <c r="U2207" s="55" t="s">
        <v>32</v>
      </c>
      <c r="V2207" s="52"/>
      <c r="W2207" s="49"/>
      <c r="X2207" s="52" t="s">
        <v>43</v>
      </c>
      <c r="Y2207" s="49"/>
      <c r="Z2207" s="116" t="s">
        <v>20458</v>
      </c>
      <c r="AA2207" s="51"/>
      <c r="AB2207" s="54">
        <v>0</v>
      </c>
      <c r="AC2207" s="54">
        <v>0</v>
      </c>
      <c r="AD2207" s="54">
        <v>4747.97</v>
      </c>
      <c r="AE2207" s="54">
        <v>0</v>
      </c>
      <c r="AF2207" s="3">
        <f>SUM(Table2[[#This Row],[PE 2021 Obligations]],Table2[[#This Row],[ROW 2021 Obligations]],Table2[[#This Row],[Construction 2021 Obligations]],Table2[[#This Row],[Paving 2021 Obligations]])</f>
        <v>4747.97</v>
      </c>
      <c r="AG2207" s="54">
        <v>0</v>
      </c>
      <c r="AH2207" s="54">
        <v>0</v>
      </c>
      <c r="AI2207" s="54">
        <v>4747.97</v>
      </c>
      <c r="AJ2207" s="54">
        <v>0</v>
      </c>
      <c r="AK2207" s="54">
        <v>4747.97</v>
      </c>
      <c r="AL2207" s="49" t="s">
        <v>5354</v>
      </c>
    </row>
    <row r="2208" spans="1:38" ht="30" hidden="1" x14ac:dyDescent="0.25">
      <c r="A2208" s="13">
        <v>129230.95</v>
      </c>
      <c r="B2208" s="15">
        <v>6</v>
      </c>
      <c r="C2208" s="43" t="s">
        <v>73</v>
      </c>
      <c r="D2208" s="44">
        <v>44047</v>
      </c>
      <c r="E2208" s="43" t="s">
        <v>176</v>
      </c>
      <c r="F2208" s="44">
        <v>44047</v>
      </c>
      <c r="G2208" s="43" t="s">
        <v>176</v>
      </c>
      <c r="H2208" s="45" t="s">
        <v>76</v>
      </c>
      <c r="I2208" s="43"/>
      <c r="J2208" s="43"/>
      <c r="K2208" s="43"/>
      <c r="L2208" s="46"/>
      <c r="M2208" s="45" t="s">
        <v>5355</v>
      </c>
      <c r="N2208" s="45"/>
      <c r="O2208" s="43" t="s">
        <v>78</v>
      </c>
      <c r="P2208" s="45" t="s">
        <v>78</v>
      </c>
      <c r="Q2208" s="45"/>
      <c r="R2208" s="112"/>
      <c r="S2208" s="112"/>
      <c r="T2208" s="59"/>
      <c r="U2208" s="56" t="s">
        <v>32</v>
      </c>
      <c r="V2208" s="46"/>
      <c r="W2208" s="43"/>
      <c r="X2208" s="46" t="s">
        <v>43</v>
      </c>
      <c r="Y2208" s="43"/>
      <c r="Z2208" s="116" t="s">
        <v>20458</v>
      </c>
      <c r="AA2208" s="45"/>
      <c r="AB2208" s="3">
        <v>0</v>
      </c>
      <c r="AC2208" s="3">
        <v>0</v>
      </c>
      <c r="AD2208" s="3">
        <v>1705.1</v>
      </c>
      <c r="AE2208" s="3">
        <v>0</v>
      </c>
      <c r="AF2208" s="3">
        <f>SUM(Table2[[#This Row],[PE 2021 Obligations]],Table2[[#This Row],[ROW 2021 Obligations]],Table2[[#This Row],[Construction 2021 Obligations]],Table2[[#This Row],[Paving 2021 Obligations]])</f>
        <v>1705.1</v>
      </c>
      <c r="AG2208" s="3">
        <v>0</v>
      </c>
      <c r="AH2208" s="3">
        <v>0</v>
      </c>
      <c r="AI2208" s="3">
        <v>1705.1</v>
      </c>
      <c r="AJ2208" s="3">
        <v>0</v>
      </c>
      <c r="AK2208" s="3">
        <v>1705.1</v>
      </c>
      <c r="AL2208" s="43" t="s">
        <v>5356</v>
      </c>
    </row>
    <row r="2209" spans="1:38" ht="30" hidden="1" x14ac:dyDescent="0.25">
      <c r="A2209" s="47">
        <v>129230.96</v>
      </c>
      <c r="B2209" s="48">
        <v>6</v>
      </c>
      <c r="C2209" s="49" t="s">
        <v>47</v>
      </c>
      <c r="D2209" s="50">
        <v>44053</v>
      </c>
      <c r="E2209" s="49" t="s">
        <v>176</v>
      </c>
      <c r="F2209" s="50">
        <v>44208</v>
      </c>
      <c r="G2209" s="49" t="s">
        <v>176</v>
      </c>
      <c r="H2209" s="51" t="s">
        <v>76</v>
      </c>
      <c r="I2209" s="49"/>
      <c r="J2209" s="49"/>
      <c r="K2209" s="49"/>
      <c r="L2209" s="52"/>
      <c r="M2209" s="51" t="s">
        <v>5357</v>
      </c>
      <c r="N2209" s="51"/>
      <c r="O2209" s="49" t="s">
        <v>78</v>
      </c>
      <c r="P2209" s="51" t="s">
        <v>78</v>
      </c>
      <c r="Q2209" s="51"/>
      <c r="R2209" s="111"/>
      <c r="S2209" s="111"/>
      <c r="T2209" s="120"/>
      <c r="U2209" s="55" t="s">
        <v>32</v>
      </c>
      <c r="V2209" s="52"/>
      <c r="W2209" s="49"/>
      <c r="X2209" s="52" t="s">
        <v>43</v>
      </c>
      <c r="Y2209" s="49"/>
      <c r="Z2209" s="116" t="s">
        <v>20458</v>
      </c>
      <c r="AA2209" s="51"/>
      <c r="AB2209" s="54">
        <v>0</v>
      </c>
      <c r="AC2209" s="54">
        <v>0</v>
      </c>
      <c r="AD2209" s="54">
        <v>2867.02</v>
      </c>
      <c r="AE2209" s="54">
        <v>0</v>
      </c>
      <c r="AF2209" s="3">
        <f>SUM(Table2[[#This Row],[PE 2021 Obligations]],Table2[[#This Row],[ROW 2021 Obligations]],Table2[[#This Row],[Construction 2021 Obligations]],Table2[[#This Row],[Paving 2021 Obligations]])</f>
        <v>2867.02</v>
      </c>
      <c r="AG2209" s="54">
        <v>0</v>
      </c>
      <c r="AH2209" s="54">
        <v>0</v>
      </c>
      <c r="AI2209" s="54">
        <v>2867.02</v>
      </c>
      <c r="AJ2209" s="54">
        <v>0</v>
      </c>
      <c r="AK2209" s="54">
        <v>2867.02</v>
      </c>
      <c r="AL2209" s="49" t="s">
        <v>5358</v>
      </c>
    </row>
    <row r="2210" spans="1:38" ht="30" hidden="1" x14ac:dyDescent="0.25">
      <c r="A2210" s="13">
        <v>129230.97</v>
      </c>
      <c r="B2210" s="15">
        <v>6</v>
      </c>
      <c r="C2210" s="43" t="s">
        <v>47</v>
      </c>
      <c r="D2210" s="44">
        <v>44069</v>
      </c>
      <c r="E2210" s="43" t="s">
        <v>176</v>
      </c>
      <c r="F2210" s="44">
        <v>44208</v>
      </c>
      <c r="G2210" s="43" t="s">
        <v>176</v>
      </c>
      <c r="H2210" s="45" t="s">
        <v>76</v>
      </c>
      <c r="I2210" s="43"/>
      <c r="J2210" s="43"/>
      <c r="K2210" s="43"/>
      <c r="L2210" s="46"/>
      <c r="M2210" s="45" t="s">
        <v>5359</v>
      </c>
      <c r="N2210" s="45"/>
      <c r="O2210" s="43" t="s">
        <v>78</v>
      </c>
      <c r="P2210" s="45" t="s">
        <v>78</v>
      </c>
      <c r="Q2210" s="45"/>
      <c r="R2210" s="112"/>
      <c r="S2210" s="112"/>
      <c r="T2210" s="59"/>
      <c r="U2210" s="56" t="s">
        <v>32</v>
      </c>
      <c r="V2210" s="46"/>
      <c r="W2210" s="43"/>
      <c r="X2210" s="46" t="s">
        <v>43</v>
      </c>
      <c r="Y2210" s="43"/>
      <c r="Z2210" s="111" t="s">
        <v>20458</v>
      </c>
      <c r="AA2210" s="45"/>
      <c r="AB2210" s="3">
        <v>0</v>
      </c>
      <c r="AC2210" s="3">
        <v>0</v>
      </c>
      <c r="AD2210" s="3">
        <v>1334.49</v>
      </c>
      <c r="AE2210" s="3">
        <v>0</v>
      </c>
      <c r="AF2210" s="3">
        <f>SUM(Table2[[#This Row],[PE 2021 Obligations]],Table2[[#This Row],[ROW 2021 Obligations]],Table2[[#This Row],[Construction 2021 Obligations]],Table2[[#This Row],[Paving 2021 Obligations]])</f>
        <v>1334.49</v>
      </c>
      <c r="AG2210" s="3">
        <v>0</v>
      </c>
      <c r="AH2210" s="3">
        <v>0</v>
      </c>
      <c r="AI2210" s="3">
        <v>1334.49</v>
      </c>
      <c r="AJ2210" s="3">
        <v>0</v>
      </c>
      <c r="AK2210" s="3">
        <v>1334.49</v>
      </c>
      <c r="AL2210" s="43" t="s">
        <v>5360</v>
      </c>
    </row>
    <row r="2211" spans="1:38" ht="30" hidden="1" x14ac:dyDescent="0.25">
      <c r="A2211" s="47">
        <v>129230.98</v>
      </c>
      <c r="B2211" s="48">
        <v>6</v>
      </c>
      <c r="C2211" s="49" t="s">
        <v>47</v>
      </c>
      <c r="D2211" s="50">
        <v>44069</v>
      </c>
      <c r="E2211" s="49" t="s">
        <v>176</v>
      </c>
      <c r="F2211" s="50">
        <v>44208</v>
      </c>
      <c r="G2211" s="49" t="s">
        <v>176</v>
      </c>
      <c r="H2211" s="51" t="s">
        <v>76</v>
      </c>
      <c r="I2211" s="49"/>
      <c r="J2211" s="49"/>
      <c r="K2211" s="49"/>
      <c r="L2211" s="52"/>
      <c r="M2211" s="51" t="s">
        <v>5361</v>
      </c>
      <c r="N2211" s="51"/>
      <c r="O2211" s="49" t="s">
        <v>78</v>
      </c>
      <c r="P2211" s="51" t="s">
        <v>78</v>
      </c>
      <c r="Q2211" s="51"/>
      <c r="R2211" s="111"/>
      <c r="S2211" s="111"/>
      <c r="T2211" s="120"/>
      <c r="U2211" s="55" t="s">
        <v>32</v>
      </c>
      <c r="V2211" s="52"/>
      <c r="W2211" s="49"/>
      <c r="X2211" s="52" t="s">
        <v>43</v>
      </c>
      <c r="Y2211" s="49"/>
      <c r="Z2211" s="116" t="s">
        <v>20458</v>
      </c>
      <c r="AA2211" s="51"/>
      <c r="AB2211" s="54">
        <v>0</v>
      </c>
      <c r="AC2211" s="54">
        <v>0</v>
      </c>
      <c r="AD2211" s="54">
        <v>1066.53</v>
      </c>
      <c r="AE2211" s="54">
        <v>0</v>
      </c>
      <c r="AF2211" s="3">
        <f>SUM(Table2[[#This Row],[PE 2021 Obligations]],Table2[[#This Row],[ROW 2021 Obligations]],Table2[[#This Row],[Construction 2021 Obligations]],Table2[[#This Row],[Paving 2021 Obligations]])</f>
        <v>1066.53</v>
      </c>
      <c r="AG2211" s="54">
        <v>0</v>
      </c>
      <c r="AH2211" s="54">
        <v>0</v>
      </c>
      <c r="AI2211" s="54">
        <v>1066.53</v>
      </c>
      <c r="AJ2211" s="54">
        <v>0</v>
      </c>
      <c r="AK2211" s="54">
        <v>1066.53</v>
      </c>
      <c r="AL2211" s="49" t="s">
        <v>5362</v>
      </c>
    </row>
    <row r="2212" spans="1:38" ht="30" hidden="1" x14ac:dyDescent="0.25">
      <c r="A2212" s="13">
        <v>129230.99</v>
      </c>
      <c r="B2212" s="15">
        <v>6</v>
      </c>
      <c r="C2212" s="43" t="s">
        <v>47</v>
      </c>
      <c r="D2212" s="44">
        <v>44082</v>
      </c>
      <c r="E2212" s="43" t="s">
        <v>176</v>
      </c>
      <c r="F2212" s="44">
        <v>44208</v>
      </c>
      <c r="G2212" s="43" t="s">
        <v>176</v>
      </c>
      <c r="H2212" s="45" t="s">
        <v>76</v>
      </c>
      <c r="I2212" s="43"/>
      <c r="J2212" s="43"/>
      <c r="K2212" s="43"/>
      <c r="L2212" s="46"/>
      <c r="M2212" s="45" t="s">
        <v>5363</v>
      </c>
      <c r="N2212" s="45"/>
      <c r="O2212" s="43" t="s">
        <v>78</v>
      </c>
      <c r="P2212" s="45" t="s">
        <v>78</v>
      </c>
      <c r="Q2212" s="45"/>
      <c r="R2212" s="112"/>
      <c r="S2212" s="112"/>
      <c r="T2212" s="59"/>
      <c r="U2212" s="56" t="s">
        <v>32</v>
      </c>
      <c r="V2212" s="46"/>
      <c r="W2212" s="43"/>
      <c r="X2212" s="46" t="s">
        <v>43</v>
      </c>
      <c r="Y2212" s="43"/>
      <c r="Z2212" s="111" t="s">
        <v>20458</v>
      </c>
      <c r="AA2212" s="45"/>
      <c r="AB2212" s="3">
        <v>0</v>
      </c>
      <c r="AC2212" s="3">
        <v>0</v>
      </c>
      <c r="AD2212" s="3">
        <v>1578.61</v>
      </c>
      <c r="AE2212" s="3">
        <v>0</v>
      </c>
      <c r="AF2212" s="3">
        <f>SUM(Table2[[#This Row],[PE 2021 Obligations]],Table2[[#This Row],[ROW 2021 Obligations]],Table2[[#This Row],[Construction 2021 Obligations]],Table2[[#This Row],[Paving 2021 Obligations]])</f>
        <v>1578.61</v>
      </c>
      <c r="AG2212" s="3">
        <v>0</v>
      </c>
      <c r="AH2212" s="3">
        <v>0</v>
      </c>
      <c r="AI2212" s="3">
        <v>1578.61</v>
      </c>
      <c r="AJ2212" s="3">
        <v>0</v>
      </c>
      <c r="AK2212" s="3">
        <v>1578.61</v>
      </c>
      <c r="AL2212" s="43" t="s">
        <v>5364</v>
      </c>
    </row>
    <row r="2213" spans="1:38" hidden="1" x14ac:dyDescent="0.25">
      <c r="A2213" s="47">
        <v>129279.01</v>
      </c>
      <c r="B2213" s="48">
        <v>3</v>
      </c>
      <c r="C2213" s="49" t="s">
        <v>31</v>
      </c>
      <c r="D2213" s="50">
        <v>44006</v>
      </c>
      <c r="E2213" s="49" t="s">
        <v>486</v>
      </c>
      <c r="F2213" s="50">
        <v>44169</v>
      </c>
      <c r="G2213" s="49" t="s">
        <v>1568</v>
      </c>
      <c r="H2213" s="51" t="s">
        <v>766</v>
      </c>
      <c r="I2213" s="49" t="s">
        <v>4095</v>
      </c>
      <c r="J2213" s="49" t="s">
        <v>148</v>
      </c>
      <c r="K2213" s="49"/>
      <c r="L2213" s="52" t="s">
        <v>149</v>
      </c>
      <c r="M2213" s="51" t="s">
        <v>5396</v>
      </c>
      <c r="N2213" s="51"/>
      <c r="O2213" s="49" t="s">
        <v>151</v>
      </c>
      <c r="P2213" s="51" t="s">
        <v>757</v>
      </c>
      <c r="Q2213" s="51"/>
      <c r="R2213" s="111"/>
      <c r="S2213" s="111"/>
      <c r="T2213" s="120"/>
      <c r="U2213" s="53">
        <v>53.05</v>
      </c>
      <c r="V2213" s="50">
        <v>44141</v>
      </c>
      <c r="W2213" s="49"/>
      <c r="X2213" s="52" t="s">
        <v>43</v>
      </c>
      <c r="Y2213" s="49"/>
      <c r="Z2213" s="112" t="s">
        <v>20457</v>
      </c>
      <c r="AA2213" s="51"/>
      <c r="AB2213" s="54">
        <v>0</v>
      </c>
      <c r="AC2213" s="54">
        <v>0</v>
      </c>
      <c r="AD2213" s="54">
        <v>397516</v>
      </c>
      <c r="AE2213" s="54">
        <v>0</v>
      </c>
      <c r="AF2213" s="3">
        <f>SUM(Table2[[#This Row],[PE 2021 Obligations]],Table2[[#This Row],[ROW 2021 Obligations]],Table2[[#This Row],[Construction 2021 Obligations]],Table2[[#This Row],[Paving 2021 Obligations]])</f>
        <v>397516</v>
      </c>
      <c r="AG2213" s="54">
        <v>0</v>
      </c>
      <c r="AH2213" s="54">
        <v>0</v>
      </c>
      <c r="AI2213" s="54">
        <v>397516</v>
      </c>
      <c r="AJ2213" s="54">
        <v>0</v>
      </c>
      <c r="AK2213" s="54">
        <v>397516</v>
      </c>
      <c r="AL2213" s="49" t="s">
        <v>5397</v>
      </c>
    </row>
    <row r="2214" spans="1:38" hidden="1" x14ac:dyDescent="0.25">
      <c r="A2214" s="13">
        <v>129286</v>
      </c>
      <c r="B2214" s="15">
        <v>3</v>
      </c>
      <c r="C2214" s="43" t="s">
        <v>73</v>
      </c>
      <c r="D2214" s="44">
        <v>43651</v>
      </c>
      <c r="E2214" s="43" t="s">
        <v>1610</v>
      </c>
      <c r="F2214" s="44">
        <v>43966</v>
      </c>
      <c r="G2214" s="43" t="s">
        <v>1610</v>
      </c>
      <c r="H2214" s="45" t="s">
        <v>98</v>
      </c>
      <c r="I2214" s="43"/>
      <c r="J2214" s="43"/>
      <c r="K2214" s="43"/>
      <c r="L2214" s="46" t="s">
        <v>110</v>
      </c>
      <c r="M2214" s="45" t="s">
        <v>5398</v>
      </c>
      <c r="N2214" s="45"/>
      <c r="O2214" s="43" t="s">
        <v>1612</v>
      </c>
      <c r="P2214" s="45"/>
      <c r="Q2214" s="45"/>
      <c r="R2214" s="112"/>
      <c r="S2214" s="112"/>
      <c r="T2214" s="59"/>
      <c r="U2214" s="56" t="s">
        <v>32</v>
      </c>
      <c r="V2214" s="46"/>
      <c r="W2214" s="43"/>
      <c r="X2214" s="46" t="s">
        <v>43</v>
      </c>
      <c r="Y2214" s="43"/>
      <c r="Z2214" s="111" t="s">
        <v>20458</v>
      </c>
      <c r="AA2214" s="45"/>
      <c r="AB2214" s="3">
        <v>0</v>
      </c>
      <c r="AC2214" s="3">
        <v>0</v>
      </c>
      <c r="AD2214" s="3">
        <v>0</v>
      </c>
      <c r="AE2214" s="3">
        <v>0</v>
      </c>
      <c r="AF2214" s="3">
        <f>SUM(Table2[[#This Row],[PE 2021 Obligations]],Table2[[#This Row],[ROW 2021 Obligations]],Table2[[#This Row],[Construction 2021 Obligations]],Table2[[#This Row],[Paving 2021 Obligations]])</f>
        <v>0</v>
      </c>
      <c r="AG2214" s="3">
        <v>0</v>
      </c>
      <c r="AH2214" s="3">
        <v>0</v>
      </c>
      <c r="AI2214" s="3">
        <v>26863</v>
      </c>
      <c r="AJ2214" s="3">
        <v>0</v>
      </c>
      <c r="AK2214" s="3">
        <v>26863</v>
      </c>
      <c r="AL2214" s="43" t="s">
        <v>5399</v>
      </c>
    </row>
    <row r="2215" spans="1:38" hidden="1" x14ac:dyDescent="0.25">
      <c r="A2215" s="13">
        <v>129313</v>
      </c>
      <c r="B2215" s="15">
        <v>3</v>
      </c>
      <c r="C2215" s="43" t="s">
        <v>73</v>
      </c>
      <c r="D2215" s="44">
        <v>43655</v>
      </c>
      <c r="E2215" s="43" t="s">
        <v>1169</v>
      </c>
      <c r="F2215" s="44">
        <v>43655</v>
      </c>
      <c r="G2215" s="43" t="s">
        <v>1169</v>
      </c>
      <c r="H2215" s="45" t="s">
        <v>304</v>
      </c>
      <c r="I2215" s="43"/>
      <c r="J2215" s="43"/>
      <c r="K2215" s="43"/>
      <c r="L2215" s="46"/>
      <c r="M2215" s="45" t="s">
        <v>5430</v>
      </c>
      <c r="N2215" s="45"/>
      <c r="O2215" s="43" t="s">
        <v>1171</v>
      </c>
      <c r="P2215" s="45" t="s">
        <v>1062</v>
      </c>
      <c r="Q2215" s="45"/>
      <c r="R2215" s="112"/>
      <c r="S2215" s="112"/>
      <c r="T2215" s="59"/>
      <c r="U2215" s="56" t="s">
        <v>32</v>
      </c>
      <c r="V2215" s="46"/>
      <c r="W2215" s="43"/>
      <c r="X2215" s="46" t="s">
        <v>43</v>
      </c>
      <c r="Y2215" s="43"/>
      <c r="Z2215" s="116" t="s">
        <v>20458</v>
      </c>
      <c r="AA2215" s="45"/>
      <c r="AB2215" s="3">
        <v>0</v>
      </c>
      <c r="AC2215" s="3">
        <v>0</v>
      </c>
      <c r="AD2215" s="3">
        <v>40000</v>
      </c>
      <c r="AE2215" s="3">
        <v>0</v>
      </c>
      <c r="AF2215" s="3">
        <f>SUM(Table2[[#This Row],[PE 2021 Obligations]],Table2[[#This Row],[ROW 2021 Obligations]],Table2[[#This Row],[Construction 2021 Obligations]],Table2[[#This Row],[Paving 2021 Obligations]])</f>
        <v>40000</v>
      </c>
      <c r="AG2215" s="3">
        <v>0</v>
      </c>
      <c r="AH2215" s="3">
        <v>0</v>
      </c>
      <c r="AI2215" s="3">
        <v>802000</v>
      </c>
      <c r="AJ2215" s="3">
        <v>0</v>
      </c>
      <c r="AK2215" s="3">
        <v>802000</v>
      </c>
      <c r="AL2215" s="43" t="s">
        <v>5431</v>
      </c>
    </row>
    <row r="2216" spans="1:38" ht="30" hidden="1" x14ac:dyDescent="0.25">
      <c r="A2216" s="47">
        <v>129386</v>
      </c>
      <c r="B2216" s="48">
        <v>2</v>
      </c>
      <c r="C2216" s="49" t="s">
        <v>73</v>
      </c>
      <c r="D2216" s="50">
        <v>43661</v>
      </c>
      <c r="E2216" s="49" t="s">
        <v>2240</v>
      </c>
      <c r="F2216" s="50">
        <v>44183</v>
      </c>
      <c r="G2216" s="49" t="s">
        <v>142</v>
      </c>
      <c r="H2216" s="51" t="s">
        <v>170</v>
      </c>
      <c r="I2216" s="49" t="s">
        <v>1317</v>
      </c>
      <c r="J2216" s="49" t="s">
        <v>116</v>
      </c>
      <c r="K2216" s="49"/>
      <c r="L2216" s="52" t="s">
        <v>116</v>
      </c>
      <c r="M2216" s="51" t="s">
        <v>5440</v>
      </c>
      <c r="N2216" s="51" t="s">
        <v>2244</v>
      </c>
      <c r="O2216" s="49" t="s">
        <v>1139</v>
      </c>
      <c r="P2216" s="51" t="s">
        <v>1140</v>
      </c>
      <c r="Q2216" s="51"/>
      <c r="R2216" s="111"/>
      <c r="S2216" s="111"/>
      <c r="T2216" s="120"/>
      <c r="U2216" s="53">
        <v>0.01</v>
      </c>
      <c r="V2216" s="52"/>
      <c r="W2216" s="49"/>
      <c r="X2216" s="52" t="s">
        <v>43</v>
      </c>
      <c r="Y2216" s="49" t="s">
        <v>78</v>
      </c>
      <c r="Z2216" s="112" t="s">
        <v>20461</v>
      </c>
      <c r="AA2216" s="51"/>
      <c r="AB2216" s="54">
        <v>0</v>
      </c>
      <c r="AC2216" s="54">
        <v>0</v>
      </c>
      <c r="AD2216" s="54">
        <v>13000</v>
      </c>
      <c r="AE2216" s="54">
        <v>0</v>
      </c>
      <c r="AF2216" s="3">
        <f>SUM(Table2[[#This Row],[PE 2021 Obligations]],Table2[[#This Row],[ROW 2021 Obligations]],Table2[[#This Row],[Construction 2021 Obligations]],Table2[[#This Row],[Paving 2021 Obligations]])</f>
        <v>13000</v>
      </c>
      <c r="AG2216" s="54">
        <v>15000</v>
      </c>
      <c r="AH2216" s="54">
        <v>0</v>
      </c>
      <c r="AI2216" s="54">
        <v>13000</v>
      </c>
      <c r="AJ2216" s="54">
        <v>0</v>
      </c>
      <c r="AK2216" s="54">
        <v>28000</v>
      </c>
      <c r="AL2216" s="49" t="s">
        <v>5441</v>
      </c>
    </row>
    <row r="2217" spans="1:38" hidden="1" x14ac:dyDescent="0.25">
      <c r="A2217" s="47">
        <v>129429</v>
      </c>
      <c r="B2217" s="48">
        <v>2</v>
      </c>
      <c r="C2217" s="49" t="s">
        <v>73</v>
      </c>
      <c r="D2217" s="50">
        <v>43669</v>
      </c>
      <c r="E2217" s="49" t="s">
        <v>3772</v>
      </c>
      <c r="F2217" s="50">
        <v>43669</v>
      </c>
      <c r="G2217" s="49" t="s">
        <v>3772</v>
      </c>
      <c r="H2217" s="51" t="s">
        <v>312</v>
      </c>
      <c r="I2217" s="49"/>
      <c r="J2217" s="49"/>
      <c r="K2217" s="49"/>
      <c r="L2217" s="52"/>
      <c r="M2217" s="51" t="s">
        <v>5453</v>
      </c>
      <c r="N2217" s="51"/>
      <c r="O2217" s="49" t="s">
        <v>1171</v>
      </c>
      <c r="P2217" s="51" t="s">
        <v>1062</v>
      </c>
      <c r="Q2217" s="51"/>
      <c r="R2217" s="111"/>
      <c r="S2217" s="111"/>
      <c r="T2217" s="120"/>
      <c r="U2217" s="55" t="s">
        <v>32</v>
      </c>
      <c r="V2217" s="52"/>
      <c r="W2217" s="49"/>
      <c r="X2217" s="52" t="s">
        <v>43</v>
      </c>
      <c r="Y2217" s="49"/>
      <c r="Z2217" s="111" t="s">
        <v>20458</v>
      </c>
      <c r="AA2217" s="51"/>
      <c r="AB2217" s="54">
        <v>0</v>
      </c>
      <c r="AC2217" s="54">
        <v>0</v>
      </c>
      <c r="AD2217" s="54">
        <v>146100</v>
      </c>
      <c r="AE2217" s="54">
        <v>0</v>
      </c>
      <c r="AF2217" s="3">
        <f>SUM(Table2[[#This Row],[PE 2021 Obligations]],Table2[[#This Row],[ROW 2021 Obligations]],Table2[[#This Row],[Construction 2021 Obligations]],Table2[[#This Row],[Paving 2021 Obligations]])</f>
        <v>146100</v>
      </c>
      <c r="AG2217" s="54">
        <v>0</v>
      </c>
      <c r="AH2217" s="54">
        <v>0</v>
      </c>
      <c r="AI2217" s="54">
        <v>182580</v>
      </c>
      <c r="AJ2217" s="54">
        <v>0</v>
      </c>
      <c r="AK2217" s="54">
        <v>182580</v>
      </c>
      <c r="AL2217" s="49" t="s">
        <v>5454</v>
      </c>
    </row>
    <row r="2218" spans="1:38" ht="30" hidden="1" x14ac:dyDescent="0.25">
      <c r="A2218" s="47">
        <v>129456</v>
      </c>
      <c r="B2218" s="48">
        <v>1</v>
      </c>
      <c r="C2218" s="49" t="s">
        <v>73</v>
      </c>
      <c r="D2218" s="50">
        <v>43678</v>
      </c>
      <c r="E2218" s="49" t="s">
        <v>2240</v>
      </c>
      <c r="F2218" s="50">
        <v>44266</v>
      </c>
      <c r="G2218" s="49" t="s">
        <v>74</v>
      </c>
      <c r="H2218" s="51" t="s">
        <v>359</v>
      </c>
      <c r="I2218" s="49" t="s">
        <v>5458</v>
      </c>
      <c r="J2218" s="49"/>
      <c r="K2218" s="49" t="s">
        <v>5459</v>
      </c>
      <c r="L2218" s="52" t="s">
        <v>37</v>
      </c>
      <c r="M2218" s="51" t="s">
        <v>5460</v>
      </c>
      <c r="N2218" s="51" t="s">
        <v>2244</v>
      </c>
      <c r="O2218" s="49" t="s">
        <v>1139</v>
      </c>
      <c r="P2218" s="51" t="s">
        <v>1140</v>
      </c>
      <c r="Q2218" s="51"/>
      <c r="R2218" s="111"/>
      <c r="S2218" s="111"/>
      <c r="T2218" s="120"/>
      <c r="U2218" s="53">
        <v>0.01</v>
      </c>
      <c r="V2218" s="52"/>
      <c r="W2218" s="49"/>
      <c r="X2218" s="52" t="s">
        <v>43</v>
      </c>
      <c r="Y2218" s="49" t="s">
        <v>44</v>
      </c>
      <c r="Z2218" s="116" t="s">
        <v>20458</v>
      </c>
      <c r="AA2218" s="51"/>
      <c r="AB2218" s="54">
        <v>0</v>
      </c>
      <c r="AC2218" s="54">
        <v>0</v>
      </c>
      <c r="AD2218" s="54">
        <v>390897</v>
      </c>
      <c r="AE2218" s="54">
        <v>0</v>
      </c>
      <c r="AF2218" s="3">
        <f>SUM(Table2[[#This Row],[PE 2021 Obligations]],Table2[[#This Row],[ROW 2021 Obligations]],Table2[[#This Row],[Construction 2021 Obligations]],Table2[[#This Row],[Paving 2021 Obligations]])</f>
        <v>390897</v>
      </c>
      <c r="AG2218" s="54">
        <v>15000</v>
      </c>
      <c r="AH2218" s="54">
        <v>0</v>
      </c>
      <c r="AI2218" s="54">
        <v>390897</v>
      </c>
      <c r="AJ2218" s="54">
        <v>0</v>
      </c>
      <c r="AK2218" s="54">
        <v>405897</v>
      </c>
      <c r="AL2218" s="49" t="s">
        <v>5461</v>
      </c>
    </row>
    <row r="2219" spans="1:38" ht="30" hidden="1" x14ac:dyDescent="0.25">
      <c r="A2219" s="13">
        <v>129464</v>
      </c>
      <c r="B2219" s="15">
        <v>2</v>
      </c>
      <c r="C2219" s="43" t="s">
        <v>73</v>
      </c>
      <c r="D2219" s="44">
        <v>43683</v>
      </c>
      <c r="E2219" s="43" t="s">
        <v>2240</v>
      </c>
      <c r="F2219" s="44">
        <v>43980</v>
      </c>
      <c r="G2219" s="43" t="s">
        <v>514</v>
      </c>
      <c r="H2219" s="45" t="s">
        <v>383</v>
      </c>
      <c r="I2219" s="43" t="s">
        <v>2481</v>
      </c>
      <c r="J2219" s="43"/>
      <c r="K2219" s="43" t="s">
        <v>5462</v>
      </c>
      <c r="L2219" s="46" t="s">
        <v>37</v>
      </c>
      <c r="M2219" s="45" t="s">
        <v>5463</v>
      </c>
      <c r="N2219" s="45" t="s">
        <v>2244</v>
      </c>
      <c r="O2219" s="43" t="s">
        <v>1139</v>
      </c>
      <c r="P2219" s="45" t="s">
        <v>1140</v>
      </c>
      <c r="Q2219" s="45"/>
      <c r="R2219" s="112"/>
      <c r="S2219" s="112"/>
      <c r="T2219" s="59"/>
      <c r="U2219" s="10">
        <v>0.01</v>
      </c>
      <c r="V2219" s="46"/>
      <c r="W2219" s="43"/>
      <c r="X2219" s="46" t="s">
        <v>43</v>
      </c>
      <c r="Y2219" s="43" t="s">
        <v>44</v>
      </c>
      <c r="Z2219" s="111" t="s">
        <v>20458</v>
      </c>
      <c r="AA2219" s="45"/>
      <c r="AB2219" s="3">
        <v>0</v>
      </c>
      <c r="AC2219" s="3">
        <v>0</v>
      </c>
      <c r="AD2219" s="3">
        <v>64864</v>
      </c>
      <c r="AE2219" s="3">
        <v>0</v>
      </c>
      <c r="AF2219" s="3">
        <f>SUM(Table2[[#This Row],[PE 2021 Obligations]],Table2[[#This Row],[ROW 2021 Obligations]],Table2[[#This Row],[Construction 2021 Obligations]],Table2[[#This Row],[Paving 2021 Obligations]])</f>
        <v>64864</v>
      </c>
      <c r="AG2219" s="3">
        <v>15000</v>
      </c>
      <c r="AH2219" s="3">
        <v>0</v>
      </c>
      <c r="AI2219" s="3">
        <v>80784</v>
      </c>
      <c r="AJ2219" s="3">
        <v>0</v>
      </c>
      <c r="AK2219" s="3">
        <v>95784</v>
      </c>
      <c r="AL2219" s="43" t="s">
        <v>5464</v>
      </c>
    </row>
    <row r="2220" spans="1:38" ht="30" hidden="1" x14ac:dyDescent="0.25">
      <c r="A2220" s="47">
        <v>129465</v>
      </c>
      <c r="B2220" s="48">
        <v>2</v>
      </c>
      <c r="C2220" s="49" t="s">
        <v>73</v>
      </c>
      <c r="D2220" s="50">
        <v>43683</v>
      </c>
      <c r="E2220" s="49" t="s">
        <v>2240</v>
      </c>
      <c r="F2220" s="50">
        <v>43983</v>
      </c>
      <c r="G2220" s="49" t="s">
        <v>514</v>
      </c>
      <c r="H2220" s="51" t="s">
        <v>383</v>
      </c>
      <c r="I2220" s="49" t="s">
        <v>5465</v>
      </c>
      <c r="J2220" s="49"/>
      <c r="K2220" s="49" t="s">
        <v>5466</v>
      </c>
      <c r="L2220" s="52" t="s">
        <v>37</v>
      </c>
      <c r="M2220" s="51" t="s">
        <v>5467</v>
      </c>
      <c r="N2220" s="51" t="s">
        <v>2244</v>
      </c>
      <c r="O2220" s="49" t="s">
        <v>1139</v>
      </c>
      <c r="P2220" s="51" t="s">
        <v>1140</v>
      </c>
      <c r="Q2220" s="51"/>
      <c r="R2220" s="111"/>
      <c r="S2220" s="111"/>
      <c r="T2220" s="120"/>
      <c r="U2220" s="53">
        <v>0.01</v>
      </c>
      <c r="V2220" s="52"/>
      <c r="W2220" s="49"/>
      <c r="X2220" s="52" t="s">
        <v>43</v>
      </c>
      <c r="Y2220" s="49" t="s">
        <v>44</v>
      </c>
      <c r="Z2220" s="111" t="s">
        <v>20458</v>
      </c>
      <c r="AA2220" s="51"/>
      <c r="AB2220" s="54">
        <v>0</v>
      </c>
      <c r="AC2220" s="54">
        <v>0</v>
      </c>
      <c r="AD2220" s="54">
        <v>73460</v>
      </c>
      <c r="AE2220" s="54">
        <v>0</v>
      </c>
      <c r="AF2220" s="3">
        <f>SUM(Table2[[#This Row],[PE 2021 Obligations]],Table2[[#This Row],[ROW 2021 Obligations]],Table2[[#This Row],[Construction 2021 Obligations]],Table2[[#This Row],[Paving 2021 Obligations]])</f>
        <v>73460</v>
      </c>
      <c r="AG2220" s="54">
        <v>15000</v>
      </c>
      <c r="AH2220" s="54">
        <v>0</v>
      </c>
      <c r="AI2220" s="54">
        <v>86945</v>
      </c>
      <c r="AJ2220" s="54">
        <v>0</v>
      </c>
      <c r="AK2220" s="54">
        <v>101945</v>
      </c>
      <c r="AL2220" s="49" t="s">
        <v>5468</v>
      </c>
    </row>
    <row r="2221" spans="1:38" hidden="1" x14ac:dyDescent="0.25">
      <c r="A2221" s="13">
        <v>129600</v>
      </c>
      <c r="B2221" s="15">
        <v>2</v>
      </c>
      <c r="C2221" s="43" t="s">
        <v>73</v>
      </c>
      <c r="D2221" s="44">
        <v>43698</v>
      </c>
      <c r="E2221" s="43" t="s">
        <v>1169</v>
      </c>
      <c r="F2221" s="44">
        <v>43767</v>
      </c>
      <c r="G2221" s="43" t="s">
        <v>142</v>
      </c>
      <c r="H2221" s="45" t="s">
        <v>244</v>
      </c>
      <c r="I2221" s="43"/>
      <c r="J2221" s="43"/>
      <c r="K2221" s="43"/>
      <c r="L2221" s="46"/>
      <c r="M2221" s="45" t="s">
        <v>5605</v>
      </c>
      <c r="N2221" s="45"/>
      <c r="O2221" s="43" t="s">
        <v>1171</v>
      </c>
      <c r="P2221" s="45" t="s">
        <v>1062</v>
      </c>
      <c r="Q2221" s="45"/>
      <c r="R2221" s="112"/>
      <c r="S2221" s="112"/>
      <c r="T2221" s="59"/>
      <c r="U2221" s="56" t="s">
        <v>32</v>
      </c>
      <c r="V2221" s="46"/>
      <c r="W2221" s="43"/>
      <c r="X2221" s="46" t="s">
        <v>43</v>
      </c>
      <c r="Y2221" s="43"/>
      <c r="Z2221" s="116" t="s">
        <v>20458</v>
      </c>
      <c r="AA2221" s="45"/>
      <c r="AB2221" s="3">
        <v>0</v>
      </c>
      <c r="AC2221" s="3">
        <v>0</v>
      </c>
      <c r="AD2221" s="3">
        <v>2000</v>
      </c>
      <c r="AE2221" s="3">
        <v>0</v>
      </c>
      <c r="AF2221" s="3">
        <f>SUM(Table2[[#This Row],[PE 2021 Obligations]],Table2[[#This Row],[ROW 2021 Obligations]],Table2[[#This Row],[Construction 2021 Obligations]],Table2[[#This Row],[Paving 2021 Obligations]])</f>
        <v>2000</v>
      </c>
      <c r="AG2221" s="3">
        <v>0</v>
      </c>
      <c r="AH2221" s="3">
        <v>0</v>
      </c>
      <c r="AI2221" s="3">
        <v>236554</v>
      </c>
      <c r="AJ2221" s="3">
        <v>0</v>
      </c>
      <c r="AK2221" s="3">
        <v>236554</v>
      </c>
      <c r="AL2221" s="43" t="s">
        <v>5606</v>
      </c>
    </row>
    <row r="2222" spans="1:38" ht="30" hidden="1" x14ac:dyDescent="0.25">
      <c r="A2222" s="13">
        <v>129689</v>
      </c>
      <c r="B2222" s="15">
        <v>1</v>
      </c>
      <c r="C2222" s="43" t="s">
        <v>73</v>
      </c>
      <c r="D2222" s="44">
        <v>43706</v>
      </c>
      <c r="E2222" s="43" t="s">
        <v>3608</v>
      </c>
      <c r="F2222" s="44">
        <v>44306</v>
      </c>
      <c r="G2222" s="43" t="s">
        <v>74</v>
      </c>
      <c r="H2222" s="45" t="s">
        <v>196</v>
      </c>
      <c r="I2222" s="43" t="s">
        <v>5642</v>
      </c>
      <c r="J2222" s="43"/>
      <c r="K2222" s="43" t="s">
        <v>5643</v>
      </c>
      <c r="L2222" s="46" t="s">
        <v>37</v>
      </c>
      <c r="M2222" s="45" t="s">
        <v>5644</v>
      </c>
      <c r="N2222" s="45" t="s">
        <v>5645</v>
      </c>
      <c r="O2222" s="43" t="s">
        <v>1139</v>
      </c>
      <c r="P2222" s="45" t="s">
        <v>1140</v>
      </c>
      <c r="Q2222" s="45"/>
      <c r="R2222" s="112"/>
      <c r="S2222" s="112"/>
      <c r="T2222" s="59"/>
      <c r="U2222" s="10">
        <v>0.01</v>
      </c>
      <c r="V2222" s="46"/>
      <c r="W2222" s="43"/>
      <c r="X2222" s="46" t="s">
        <v>43</v>
      </c>
      <c r="Y2222" s="43" t="s">
        <v>44</v>
      </c>
      <c r="Z2222" s="116" t="s">
        <v>20458</v>
      </c>
      <c r="AA2222" s="45"/>
      <c r="AB2222" s="3">
        <v>0</v>
      </c>
      <c r="AC2222" s="3">
        <v>0</v>
      </c>
      <c r="AD2222" s="3">
        <v>6780</v>
      </c>
      <c r="AE2222" s="3">
        <v>0</v>
      </c>
      <c r="AF2222" s="3">
        <f>SUM(Table2[[#This Row],[PE 2021 Obligations]],Table2[[#This Row],[ROW 2021 Obligations]],Table2[[#This Row],[Construction 2021 Obligations]],Table2[[#This Row],[Paving 2021 Obligations]])</f>
        <v>6780</v>
      </c>
      <c r="AG2222" s="3">
        <v>15000</v>
      </c>
      <c r="AH2222" s="3">
        <v>0</v>
      </c>
      <c r="AI2222" s="3">
        <v>6780</v>
      </c>
      <c r="AJ2222" s="3">
        <v>0</v>
      </c>
      <c r="AK2222" s="3">
        <v>21780</v>
      </c>
      <c r="AL2222" s="43" t="s">
        <v>5646</v>
      </c>
    </row>
    <row r="2223" spans="1:38" ht="30" hidden="1" x14ac:dyDescent="0.25">
      <c r="A2223" s="47">
        <v>129692</v>
      </c>
      <c r="B2223" s="48">
        <v>1</v>
      </c>
      <c r="C2223" s="49" t="s">
        <v>73</v>
      </c>
      <c r="D2223" s="50">
        <v>43706</v>
      </c>
      <c r="E2223" s="49" t="s">
        <v>3608</v>
      </c>
      <c r="F2223" s="50">
        <v>44258</v>
      </c>
      <c r="G2223" s="49" t="s">
        <v>74</v>
      </c>
      <c r="H2223" s="51" t="s">
        <v>215</v>
      </c>
      <c r="I2223" s="49" t="s">
        <v>5647</v>
      </c>
      <c r="J2223" s="49"/>
      <c r="K2223" s="49" t="s">
        <v>5648</v>
      </c>
      <c r="L2223" s="52" t="s">
        <v>37</v>
      </c>
      <c r="M2223" s="51" t="s">
        <v>5649</v>
      </c>
      <c r="N2223" s="51" t="s">
        <v>5645</v>
      </c>
      <c r="O2223" s="49" t="s">
        <v>1139</v>
      </c>
      <c r="P2223" s="51" t="s">
        <v>1140</v>
      </c>
      <c r="Q2223" s="51"/>
      <c r="R2223" s="111"/>
      <c r="S2223" s="111"/>
      <c r="T2223" s="120"/>
      <c r="U2223" s="53">
        <v>0.01</v>
      </c>
      <c r="V2223" s="52"/>
      <c r="W2223" s="49"/>
      <c r="X2223" s="52" t="s">
        <v>43</v>
      </c>
      <c r="Y2223" s="49" t="s">
        <v>44</v>
      </c>
      <c r="Z2223" s="116" t="s">
        <v>20458</v>
      </c>
      <c r="AA2223" s="51"/>
      <c r="AB2223" s="54">
        <v>0</v>
      </c>
      <c r="AC2223" s="54">
        <v>0</v>
      </c>
      <c r="AD2223" s="54">
        <v>78800</v>
      </c>
      <c r="AE2223" s="54">
        <v>0</v>
      </c>
      <c r="AF2223" s="3">
        <f>SUM(Table2[[#This Row],[PE 2021 Obligations]],Table2[[#This Row],[ROW 2021 Obligations]],Table2[[#This Row],[Construction 2021 Obligations]],Table2[[#This Row],[Paving 2021 Obligations]])</f>
        <v>78800</v>
      </c>
      <c r="AG2223" s="54">
        <v>15000</v>
      </c>
      <c r="AH2223" s="54">
        <v>0</v>
      </c>
      <c r="AI2223" s="54">
        <v>78800</v>
      </c>
      <c r="AJ2223" s="54">
        <v>0</v>
      </c>
      <c r="AK2223" s="54">
        <v>93800</v>
      </c>
      <c r="AL2223" s="49" t="s">
        <v>5650</v>
      </c>
    </row>
    <row r="2224" spans="1:38" ht="30" hidden="1" x14ac:dyDescent="0.25">
      <c r="A2224" s="13">
        <v>129728</v>
      </c>
      <c r="B2224" s="15">
        <v>1</v>
      </c>
      <c r="C2224" s="43" t="s">
        <v>73</v>
      </c>
      <c r="D2224" s="44">
        <v>43711</v>
      </c>
      <c r="E2224" s="43" t="s">
        <v>3608</v>
      </c>
      <c r="F2224" s="44">
        <v>44307</v>
      </c>
      <c r="G2224" s="43" t="s">
        <v>74</v>
      </c>
      <c r="H2224" s="45" t="s">
        <v>320</v>
      </c>
      <c r="I2224" s="43" t="s">
        <v>5660</v>
      </c>
      <c r="J2224" s="43"/>
      <c r="K2224" s="43" t="s">
        <v>5661</v>
      </c>
      <c r="L2224" s="46" t="s">
        <v>37</v>
      </c>
      <c r="M2224" s="45" t="s">
        <v>5662</v>
      </c>
      <c r="N2224" s="45" t="s">
        <v>5645</v>
      </c>
      <c r="O2224" s="43" t="s">
        <v>1139</v>
      </c>
      <c r="P2224" s="45" t="s">
        <v>1140</v>
      </c>
      <c r="Q2224" s="45"/>
      <c r="R2224" s="112"/>
      <c r="S2224" s="112"/>
      <c r="T2224" s="59"/>
      <c r="U2224" s="10">
        <v>0.01</v>
      </c>
      <c r="V2224" s="46"/>
      <c r="W2224" s="43"/>
      <c r="X2224" s="46" t="s">
        <v>43</v>
      </c>
      <c r="Y2224" s="43" t="s">
        <v>44</v>
      </c>
      <c r="Z2224" s="116" t="s">
        <v>20458</v>
      </c>
      <c r="AA2224" s="45"/>
      <c r="AB2224" s="3">
        <v>0</v>
      </c>
      <c r="AC2224" s="3">
        <v>0</v>
      </c>
      <c r="AD2224" s="3">
        <v>12000</v>
      </c>
      <c r="AE2224" s="3">
        <v>0</v>
      </c>
      <c r="AF2224" s="3">
        <f>SUM(Table2[[#This Row],[PE 2021 Obligations]],Table2[[#This Row],[ROW 2021 Obligations]],Table2[[#This Row],[Construction 2021 Obligations]],Table2[[#This Row],[Paving 2021 Obligations]])</f>
        <v>12000</v>
      </c>
      <c r="AG2224" s="3">
        <v>15000</v>
      </c>
      <c r="AH2224" s="3">
        <v>0</v>
      </c>
      <c r="AI2224" s="3">
        <v>12000</v>
      </c>
      <c r="AJ2224" s="3">
        <v>0</v>
      </c>
      <c r="AK2224" s="3">
        <v>27000</v>
      </c>
      <c r="AL2224" s="43" t="s">
        <v>5663</v>
      </c>
    </row>
    <row r="2225" spans="1:38" ht="30" hidden="1" x14ac:dyDescent="0.25">
      <c r="A2225" s="47">
        <v>129736.01</v>
      </c>
      <c r="B2225" s="48">
        <v>6</v>
      </c>
      <c r="C2225" s="49" t="s">
        <v>73</v>
      </c>
      <c r="D2225" s="50">
        <v>43713</v>
      </c>
      <c r="E2225" s="49" t="s">
        <v>142</v>
      </c>
      <c r="F2225" s="50">
        <v>43983</v>
      </c>
      <c r="G2225" s="49" t="s">
        <v>81</v>
      </c>
      <c r="H2225" s="51" t="s">
        <v>76</v>
      </c>
      <c r="I2225" s="49"/>
      <c r="J2225" s="49"/>
      <c r="K2225" s="49"/>
      <c r="L2225" s="52"/>
      <c r="M2225" s="51" t="s">
        <v>5664</v>
      </c>
      <c r="N2225" s="51" t="s">
        <v>5665</v>
      </c>
      <c r="O2225" s="49" t="s">
        <v>78</v>
      </c>
      <c r="P2225" s="51" t="s">
        <v>100</v>
      </c>
      <c r="Q2225" s="51"/>
      <c r="R2225" s="111"/>
      <c r="S2225" s="111"/>
      <c r="T2225" s="120"/>
      <c r="U2225" s="55" t="s">
        <v>32</v>
      </c>
      <c r="V2225" s="52"/>
      <c r="W2225" s="49"/>
      <c r="X2225" s="52" t="s">
        <v>43</v>
      </c>
      <c r="Y2225" s="49"/>
      <c r="Z2225" s="116" t="s">
        <v>20458</v>
      </c>
      <c r="AA2225" s="51"/>
      <c r="AB2225" s="54">
        <v>0</v>
      </c>
      <c r="AC2225" s="54">
        <v>0</v>
      </c>
      <c r="AD2225" s="54">
        <v>920000</v>
      </c>
      <c r="AE2225" s="54">
        <v>0</v>
      </c>
      <c r="AF2225" s="3">
        <f>SUM(Table2[[#This Row],[PE 2021 Obligations]],Table2[[#This Row],[ROW 2021 Obligations]],Table2[[#This Row],[Construction 2021 Obligations]],Table2[[#This Row],[Paving 2021 Obligations]])</f>
        <v>920000</v>
      </c>
      <c r="AG2225" s="54">
        <v>0</v>
      </c>
      <c r="AH2225" s="54">
        <v>0</v>
      </c>
      <c r="AI2225" s="54">
        <v>1570000</v>
      </c>
      <c r="AJ2225" s="54">
        <v>0</v>
      </c>
      <c r="AK2225" s="54">
        <v>1570000</v>
      </c>
      <c r="AL2225" s="49" t="s">
        <v>5666</v>
      </c>
    </row>
    <row r="2226" spans="1:38" ht="30" hidden="1" x14ac:dyDescent="0.25">
      <c r="A2226" s="13">
        <v>129736.02</v>
      </c>
      <c r="B2226" s="15">
        <v>6</v>
      </c>
      <c r="C2226" s="43" t="s">
        <v>73</v>
      </c>
      <c r="D2226" s="44">
        <v>43713</v>
      </c>
      <c r="E2226" s="43" t="s">
        <v>142</v>
      </c>
      <c r="F2226" s="44">
        <v>43714</v>
      </c>
      <c r="G2226" s="43" t="s">
        <v>176</v>
      </c>
      <c r="H2226" s="45" t="s">
        <v>76</v>
      </c>
      <c r="I2226" s="43"/>
      <c r="J2226" s="43"/>
      <c r="K2226" s="43"/>
      <c r="L2226" s="46"/>
      <c r="M2226" s="45" t="s">
        <v>5667</v>
      </c>
      <c r="N2226" s="45"/>
      <c r="O2226" s="43" t="s">
        <v>78</v>
      </c>
      <c r="P2226" s="45" t="s">
        <v>100</v>
      </c>
      <c r="Q2226" s="45"/>
      <c r="R2226" s="112"/>
      <c r="S2226" s="112"/>
      <c r="T2226" s="59"/>
      <c r="U2226" s="56" t="s">
        <v>32</v>
      </c>
      <c r="V2226" s="46"/>
      <c r="W2226" s="43"/>
      <c r="X2226" s="46" t="s">
        <v>43</v>
      </c>
      <c r="Y2226" s="43"/>
      <c r="Z2226" s="116" t="s">
        <v>20458</v>
      </c>
      <c r="AA2226" s="45"/>
      <c r="AB2226" s="3">
        <v>0</v>
      </c>
      <c r="AC2226" s="3">
        <v>0</v>
      </c>
      <c r="AD2226" s="3">
        <v>300000</v>
      </c>
      <c r="AE2226" s="3">
        <v>0</v>
      </c>
      <c r="AF2226" s="3">
        <f>SUM(Table2[[#This Row],[PE 2021 Obligations]],Table2[[#This Row],[ROW 2021 Obligations]],Table2[[#This Row],[Construction 2021 Obligations]],Table2[[#This Row],[Paving 2021 Obligations]])</f>
        <v>300000</v>
      </c>
      <c r="AG2226" s="3">
        <v>0</v>
      </c>
      <c r="AH2226" s="3">
        <v>0</v>
      </c>
      <c r="AI2226" s="3">
        <v>560149</v>
      </c>
      <c r="AJ2226" s="3">
        <v>0</v>
      </c>
      <c r="AK2226" s="3">
        <v>560149</v>
      </c>
      <c r="AL2226" s="43" t="s">
        <v>5668</v>
      </c>
    </row>
    <row r="2227" spans="1:38" ht="105" hidden="1" x14ac:dyDescent="0.25">
      <c r="A2227" s="47">
        <v>129736.03</v>
      </c>
      <c r="B2227" s="48">
        <v>6</v>
      </c>
      <c r="C2227" s="49" t="s">
        <v>73</v>
      </c>
      <c r="D2227" s="50">
        <v>43713</v>
      </c>
      <c r="E2227" s="49" t="s">
        <v>142</v>
      </c>
      <c r="F2227" s="50">
        <v>44089</v>
      </c>
      <c r="G2227" s="49" t="s">
        <v>142</v>
      </c>
      <c r="H2227" s="51" t="s">
        <v>76</v>
      </c>
      <c r="I2227" s="49"/>
      <c r="J2227" s="49"/>
      <c r="K2227" s="49"/>
      <c r="L2227" s="52"/>
      <c r="M2227" s="51" t="s">
        <v>5669</v>
      </c>
      <c r="N2227" s="51" t="s">
        <v>5670</v>
      </c>
      <c r="O2227" s="49" t="s">
        <v>78</v>
      </c>
      <c r="P2227" s="51" t="s">
        <v>100</v>
      </c>
      <c r="Q2227" s="51"/>
      <c r="R2227" s="111"/>
      <c r="S2227" s="111"/>
      <c r="T2227" s="120"/>
      <c r="U2227" s="55" t="s">
        <v>32</v>
      </c>
      <c r="V2227" s="52"/>
      <c r="W2227" s="49"/>
      <c r="X2227" s="52" t="s">
        <v>43</v>
      </c>
      <c r="Y2227" s="49"/>
      <c r="Z2227" s="116" t="s">
        <v>20458</v>
      </c>
      <c r="AA2227" s="51"/>
      <c r="AB2227" s="54">
        <v>0</v>
      </c>
      <c r="AC2227" s="54">
        <v>0</v>
      </c>
      <c r="AD2227" s="54">
        <v>400000</v>
      </c>
      <c r="AE2227" s="54">
        <v>0</v>
      </c>
      <c r="AF2227" s="3">
        <f>SUM(Table2[[#This Row],[PE 2021 Obligations]],Table2[[#This Row],[ROW 2021 Obligations]],Table2[[#This Row],[Construction 2021 Obligations]],Table2[[#This Row],[Paving 2021 Obligations]])</f>
        <v>400000</v>
      </c>
      <c r="AG2227" s="54">
        <v>0</v>
      </c>
      <c r="AH2227" s="54">
        <v>0</v>
      </c>
      <c r="AI2227" s="54">
        <v>625000</v>
      </c>
      <c r="AJ2227" s="54">
        <v>0</v>
      </c>
      <c r="AK2227" s="54">
        <v>625000</v>
      </c>
      <c r="AL2227" s="49" t="s">
        <v>5671</v>
      </c>
    </row>
    <row r="2228" spans="1:38" ht="60" hidden="1" x14ac:dyDescent="0.25">
      <c r="A2228" s="13">
        <v>129736.04</v>
      </c>
      <c r="B2228" s="15">
        <v>6</v>
      </c>
      <c r="C2228" s="43" t="s">
        <v>73</v>
      </c>
      <c r="D2228" s="44">
        <v>43713</v>
      </c>
      <c r="E2228" s="43" t="s">
        <v>142</v>
      </c>
      <c r="F2228" s="44">
        <v>44089</v>
      </c>
      <c r="G2228" s="43" t="s">
        <v>142</v>
      </c>
      <c r="H2228" s="45" t="s">
        <v>76</v>
      </c>
      <c r="I2228" s="43"/>
      <c r="J2228" s="43"/>
      <c r="K2228" s="43"/>
      <c r="L2228" s="46"/>
      <c r="M2228" s="45" t="s">
        <v>5672</v>
      </c>
      <c r="N2228" s="45" t="s">
        <v>5673</v>
      </c>
      <c r="O2228" s="43" t="s">
        <v>78</v>
      </c>
      <c r="P2228" s="45" t="s">
        <v>100</v>
      </c>
      <c r="Q2228" s="45"/>
      <c r="R2228" s="112"/>
      <c r="S2228" s="112"/>
      <c r="T2228" s="59"/>
      <c r="U2228" s="56" t="s">
        <v>32</v>
      </c>
      <c r="V2228" s="46"/>
      <c r="W2228" s="43"/>
      <c r="X2228" s="46" t="s">
        <v>43</v>
      </c>
      <c r="Y2228" s="43"/>
      <c r="Z2228" s="116" t="s">
        <v>20458</v>
      </c>
      <c r="AA2228" s="45"/>
      <c r="AB2228" s="3">
        <v>0</v>
      </c>
      <c r="AC2228" s="3">
        <v>0</v>
      </c>
      <c r="AD2228" s="3">
        <v>-157003</v>
      </c>
      <c r="AE2228" s="3">
        <v>0</v>
      </c>
      <c r="AF2228" s="3">
        <f>SUM(Table2[[#This Row],[PE 2021 Obligations]],Table2[[#This Row],[ROW 2021 Obligations]],Table2[[#This Row],[Construction 2021 Obligations]],Table2[[#This Row],[Paving 2021 Obligations]])</f>
        <v>-157003</v>
      </c>
      <c r="AG2228" s="3">
        <v>0</v>
      </c>
      <c r="AH2228" s="3">
        <v>0</v>
      </c>
      <c r="AI2228" s="3">
        <v>92997</v>
      </c>
      <c r="AJ2228" s="3">
        <v>0</v>
      </c>
      <c r="AK2228" s="3">
        <v>92997</v>
      </c>
      <c r="AL2228" s="43" t="s">
        <v>5674</v>
      </c>
    </row>
    <row r="2229" spans="1:38" ht="120" hidden="1" x14ac:dyDescent="0.25">
      <c r="A2229" s="47">
        <v>129736.05</v>
      </c>
      <c r="B2229" s="48">
        <v>6</v>
      </c>
      <c r="C2229" s="49" t="s">
        <v>73</v>
      </c>
      <c r="D2229" s="50">
        <v>43713</v>
      </c>
      <c r="E2229" s="49" t="s">
        <v>142</v>
      </c>
      <c r="F2229" s="50">
        <v>44089</v>
      </c>
      <c r="G2229" s="49" t="s">
        <v>142</v>
      </c>
      <c r="H2229" s="51" t="s">
        <v>76</v>
      </c>
      <c r="I2229" s="49"/>
      <c r="J2229" s="49"/>
      <c r="K2229" s="49"/>
      <c r="L2229" s="52"/>
      <c r="M2229" s="51" t="s">
        <v>5675</v>
      </c>
      <c r="N2229" s="51" t="s">
        <v>5676</v>
      </c>
      <c r="O2229" s="49" t="s">
        <v>78</v>
      </c>
      <c r="P2229" s="51" t="s">
        <v>1444</v>
      </c>
      <c r="Q2229" s="51"/>
      <c r="R2229" s="111"/>
      <c r="S2229" s="111"/>
      <c r="T2229" s="120"/>
      <c r="U2229" s="55" t="s">
        <v>32</v>
      </c>
      <c r="V2229" s="52"/>
      <c r="W2229" s="49"/>
      <c r="X2229" s="52" t="s">
        <v>43</v>
      </c>
      <c r="Y2229" s="49"/>
      <c r="Z2229" s="116" t="s">
        <v>20458</v>
      </c>
      <c r="AA2229" s="51"/>
      <c r="AB2229" s="54">
        <v>0</v>
      </c>
      <c r="AC2229" s="54">
        <v>0</v>
      </c>
      <c r="AD2229" s="54">
        <v>0</v>
      </c>
      <c r="AE2229" s="54">
        <v>0</v>
      </c>
      <c r="AF2229" s="3">
        <f>SUM(Table2[[#This Row],[PE 2021 Obligations]],Table2[[#This Row],[ROW 2021 Obligations]],Table2[[#This Row],[Construction 2021 Obligations]],Table2[[#This Row],[Paving 2021 Obligations]])</f>
        <v>0</v>
      </c>
      <c r="AG2229" s="54">
        <v>0</v>
      </c>
      <c r="AH2229" s="54">
        <v>0</v>
      </c>
      <c r="AI2229" s="54">
        <v>0</v>
      </c>
      <c r="AJ2229" s="54">
        <v>0</v>
      </c>
      <c r="AK2229" s="54">
        <v>0</v>
      </c>
      <c r="AL2229" s="49" t="s">
        <v>5677</v>
      </c>
    </row>
    <row r="2230" spans="1:38" ht="75" hidden="1" x14ac:dyDescent="0.25">
      <c r="A2230" s="13">
        <v>129736.07</v>
      </c>
      <c r="B2230" s="15">
        <v>6</v>
      </c>
      <c r="C2230" s="43" t="s">
        <v>73</v>
      </c>
      <c r="D2230" s="44">
        <v>43713</v>
      </c>
      <c r="E2230" s="43" t="s">
        <v>142</v>
      </c>
      <c r="F2230" s="44">
        <v>44089</v>
      </c>
      <c r="G2230" s="43" t="s">
        <v>142</v>
      </c>
      <c r="H2230" s="45" t="s">
        <v>76</v>
      </c>
      <c r="I2230" s="43"/>
      <c r="J2230" s="43"/>
      <c r="K2230" s="43"/>
      <c r="L2230" s="46"/>
      <c r="M2230" s="45" t="s">
        <v>5678</v>
      </c>
      <c r="N2230" s="45" t="s">
        <v>5679</v>
      </c>
      <c r="O2230" s="43" t="s">
        <v>78</v>
      </c>
      <c r="P2230" s="45" t="s">
        <v>100</v>
      </c>
      <c r="Q2230" s="45"/>
      <c r="R2230" s="112"/>
      <c r="S2230" s="112"/>
      <c r="T2230" s="59"/>
      <c r="U2230" s="56" t="s">
        <v>32</v>
      </c>
      <c r="V2230" s="46"/>
      <c r="W2230" s="43"/>
      <c r="X2230" s="46" t="s">
        <v>43</v>
      </c>
      <c r="Y2230" s="43"/>
      <c r="Z2230" s="116" t="s">
        <v>20458</v>
      </c>
      <c r="AA2230" s="45"/>
      <c r="AB2230" s="3">
        <v>0</v>
      </c>
      <c r="AC2230" s="3">
        <v>0</v>
      </c>
      <c r="AD2230" s="3">
        <v>200000</v>
      </c>
      <c r="AE2230" s="3">
        <v>0</v>
      </c>
      <c r="AF2230" s="3">
        <f>SUM(Table2[[#This Row],[PE 2021 Obligations]],Table2[[#This Row],[ROW 2021 Obligations]],Table2[[#This Row],[Construction 2021 Obligations]],Table2[[#This Row],[Paving 2021 Obligations]])</f>
        <v>200000</v>
      </c>
      <c r="AG2230" s="3">
        <v>0</v>
      </c>
      <c r="AH2230" s="3">
        <v>0</v>
      </c>
      <c r="AI2230" s="3">
        <v>400000</v>
      </c>
      <c r="AJ2230" s="3">
        <v>0</v>
      </c>
      <c r="AK2230" s="3">
        <v>400000</v>
      </c>
      <c r="AL2230" s="43" t="s">
        <v>5680</v>
      </c>
    </row>
    <row r="2231" spans="1:38" ht="30" hidden="1" x14ac:dyDescent="0.25">
      <c r="A2231" s="47">
        <v>129736.08</v>
      </c>
      <c r="B2231" s="48">
        <v>1</v>
      </c>
      <c r="C2231" s="49" t="s">
        <v>31</v>
      </c>
      <c r="D2231" s="50">
        <v>43788</v>
      </c>
      <c r="E2231" s="49" t="s">
        <v>142</v>
      </c>
      <c r="F2231" s="50">
        <v>44134</v>
      </c>
      <c r="G2231" s="49" t="s">
        <v>109</v>
      </c>
      <c r="H2231" s="51" t="s">
        <v>1163</v>
      </c>
      <c r="I2231" s="49" t="s">
        <v>159</v>
      </c>
      <c r="J2231" s="49" t="s">
        <v>148</v>
      </c>
      <c r="K2231" s="49"/>
      <c r="L2231" s="52" t="s">
        <v>149</v>
      </c>
      <c r="M2231" s="51" t="s">
        <v>5681</v>
      </c>
      <c r="N2231" s="51" t="s">
        <v>5682</v>
      </c>
      <c r="O2231" s="49" t="s">
        <v>78</v>
      </c>
      <c r="P2231" s="51" t="s">
        <v>100</v>
      </c>
      <c r="Q2231" s="51"/>
      <c r="R2231" s="111"/>
      <c r="S2231" s="111"/>
      <c r="T2231" s="120"/>
      <c r="U2231" s="55" t="s">
        <v>32</v>
      </c>
      <c r="V2231" s="50">
        <v>44113</v>
      </c>
      <c r="W2231" s="49"/>
      <c r="X2231" s="52" t="s">
        <v>43</v>
      </c>
      <c r="Y2231" s="49" t="s">
        <v>454</v>
      </c>
      <c r="Z2231" s="127" t="s">
        <v>20457</v>
      </c>
      <c r="AA2231" s="51"/>
      <c r="AB2231" s="54">
        <v>0</v>
      </c>
      <c r="AC2231" s="54">
        <v>0</v>
      </c>
      <c r="AD2231" s="54">
        <v>507003</v>
      </c>
      <c r="AE2231" s="54">
        <v>0</v>
      </c>
      <c r="AF2231" s="3">
        <f>SUM(Table2[[#This Row],[PE 2021 Obligations]],Table2[[#This Row],[ROW 2021 Obligations]],Table2[[#This Row],[Construction 2021 Obligations]],Table2[[#This Row],[Paving 2021 Obligations]])</f>
        <v>507003</v>
      </c>
      <c r="AG2231" s="54">
        <v>0</v>
      </c>
      <c r="AH2231" s="54">
        <v>0</v>
      </c>
      <c r="AI2231" s="54">
        <v>507003</v>
      </c>
      <c r="AJ2231" s="54">
        <v>0</v>
      </c>
      <c r="AK2231" s="54">
        <v>507003</v>
      </c>
      <c r="AL2231" s="49" t="s">
        <v>5683</v>
      </c>
    </row>
    <row r="2232" spans="1:38" hidden="1" x14ac:dyDescent="0.25">
      <c r="A2232" s="13">
        <v>129736.09</v>
      </c>
      <c r="B2232" s="15">
        <v>1</v>
      </c>
      <c r="C2232" s="43" t="s">
        <v>31</v>
      </c>
      <c r="D2232" s="44">
        <v>43873</v>
      </c>
      <c r="E2232" s="43" t="s">
        <v>81</v>
      </c>
      <c r="F2232" s="44">
        <v>44299</v>
      </c>
      <c r="G2232" s="43" t="s">
        <v>109</v>
      </c>
      <c r="H2232" s="45" t="s">
        <v>133</v>
      </c>
      <c r="I2232" s="43" t="s">
        <v>2950</v>
      </c>
      <c r="J2232" s="43" t="s">
        <v>116</v>
      </c>
      <c r="K2232" s="43"/>
      <c r="L2232" s="46" t="s">
        <v>116</v>
      </c>
      <c r="M2232" s="45" t="s">
        <v>5684</v>
      </c>
      <c r="N2232" s="45" t="s">
        <v>5685</v>
      </c>
      <c r="O2232" s="43" t="s">
        <v>78</v>
      </c>
      <c r="P2232" s="45" t="s">
        <v>1444</v>
      </c>
      <c r="Q2232" s="45"/>
      <c r="R2232" s="112"/>
      <c r="S2232" s="112"/>
      <c r="T2232" s="59"/>
      <c r="U2232" s="10">
        <v>0.01</v>
      </c>
      <c r="V2232" s="44">
        <v>44281</v>
      </c>
      <c r="W2232" s="43"/>
      <c r="X2232" s="46" t="s">
        <v>43</v>
      </c>
      <c r="Y2232" s="43" t="s">
        <v>78</v>
      </c>
      <c r="Z2232" s="127" t="s">
        <v>20461</v>
      </c>
      <c r="AA2232" s="45"/>
      <c r="AB2232" s="3">
        <v>0</v>
      </c>
      <c r="AC2232" s="3">
        <v>0</v>
      </c>
      <c r="AD2232" s="3">
        <v>0</v>
      </c>
      <c r="AE2232" s="3">
        <v>0</v>
      </c>
      <c r="AF2232" s="3">
        <f>SUM(Table2[[#This Row],[PE 2021 Obligations]],Table2[[#This Row],[ROW 2021 Obligations]],Table2[[#This Row],[Construction 2021 Obligations]],Table2[[#This Row],[Paving 2021 Obligations]])</f>
        <v>0</v>
      </c>
      <c r="AG2232" s="3">
        <v>0</v>
      </c>
      <c r="AH2232" s="3">
        <v>0</v>
      </c>
      <c r="AI2232" s="3">
        <v>25700</v>
      </c>
      <c r="AJ2232" s="3">
        <v>0</v>
      </c>
      <c r="AK2232" s="3">
        <v>25700</v>
      </c>
      <c r="AL2232" s="43" t="s">
        <v>5686</v>
      </c>
    </row>
    <row r="2233" spans="1:38" hidden="1" x14ac:dyDescent="0.25">
      <c r="A2233" s="47">
        <v>129736.1</v>
      </c>
      <c r="B2233" s="48">
        <v>1</v>
      </c>
      <c r="C2233" s="49" t="s">
        <v>31</v>
      </c>
      <c r="D2233" s="50">
        <v>43873</v>
      </c>
      <c r="E2233" s="49" t="s">
        <v>142</v>
      </c>
      <c r="F2233" s="50">
        <v>44299</v>
      </c>
      <c r="G2233" s="49" t="s">
        <v>109</v>
      </c>
      <c r="H2233" s="51" t="s">
        <v>359</v>
      </c>
      <c r="I2233" s="49" t="s">
        <v>614</v>
      </c>
      <c r="J2233" s="49" t="s">
        <v>116</v>
      </c>
      <c r="K2233" s="49"/>
      <c r="L2233" s="52" t="s">
        <v>116</v>
      </c>
      <c r="M2233" s="51" t="s">
        <v>5687</v>
      </c>
      <c r="N2233" s="51" t="s">
        <v>5688</v>
      </c>
      <c r="O2233" s="49" t="s">
        <v>78</v>
      </c>
      <c r="P2233" s="51" t="s">
        <v>1444</v>
      </c>
      <c r="Q2233" s="51"/>
      <c r="R2233" s="111"/>
      <c r="S2233" s="111"/>
      <c r="T2233" s="120"/>
      <c r="U2233" s="53">
        <v>0.01</v>
      </c>
      <c r="V2233" s="50">
        <v>44281</v>
      </c>
      <c r="W2233" s="49"/>
      <c r="X2233" s="52" t="s">
        <v>43</v>
      </c>
      <c r="Y2233" s="49" t="s">
        <v>140</v>
      </c>
      <c r="Z2233" s="127" t="s">
        <v>20460</v>
      </c>
      <c r="AA2233" s="51"/>
      <c r="AB2233" s="54">
        <v>0</v>
      </c>
      <c r="AC2233" s="54">
        <v>0</v>
      </c>
      <c r="AD2233" s="54">
        <v>6140</v>
      </c>
      <c r="AE2233" s="54">
        <v>0</v>
      </c>
      <c r="AF2233" s="3">
        <f>SUM(Table2[[#This Row],[PE 2021 Obligations]],Table2[[#This Row],[ROW 2021 Obligations]],Table2[[#This Row],[Construction 2021 Obligations]],Table2[[#This Row],[Paving 2021 Obligations]])</f>
        <v>6140</v>
      </c>
      <c r="AG2233" s="54">
        <v>0</v>
      </c>
      <c r="AH2233" s="54">
        <v>0</v>
      </c>
      <c r="AI2233" s="54">
        <v>16140</v>
      </c>
      <c r="AJ2233" s="54">
        <v>0</v>
      </c>
      <c r="AK2233" s="54">
        <v>16140</v>
      </c>
      <c r="AL2233" s="49" t="s">
        <v>5689</v>
      </c>
    </row>
    <row r="2234" spans="1:38" hidden="1" x14ac:dyDescent="0.25">
      <c r="A2234" s="13">
        <v>129736.11</v>
      </c>
      <c r="B2234" s="15">
        <v>1</v>
      </c>
      <c r="C2234" s="43" t="s">
        <v>31</v>
      </c>
      <c r="D2234" s="44">
        <v>43873</v>
      </c>
      <c r="E2234" s="43" t="s">
        <v>142</v>
      </c>
      <c r="F2234" s="44">
        <v>44299</v>
      </c>
      <c r="G2234" s="43" t="s">
        <v>109</v>
      </c>
      <c r="H2234" s="45" t="s">
        <v>394</v>
      </c>
      <c r="I2234" s="43" t="s">
        <v>446</v>
      </c>
      <c r="J2234" s="43" t="s">
        <v>116</v>
      </c>
      <c r="K2234" s="43"/>
      <c r="L2234" s="46" t="s">
        <v>116</v>
      </c>
      <c r="M2234" s="45" t="s">
        <v>5690</v>
      </c>
      <c r="N2234" s="45" t="s">
        <v>5691</v>
      </c>
      <c r="O2234" s="43" t="s">
        <v>78</v>
      </c>
      <c r="P2234" s="45" t="s">
        <v>1444</v>
      </c>
      <c r="Q2234" s="45"/>
      <c r="R2234" s="112"/>
      <c r="S2234" s="112"/>
      <c r="T2234" s="59"/>
      <c r="U2234" s="10">
        <v>0.01</v>
      </c>
      <c r="V2234" s="44">
        <v>44281</v>
      </c>
      <c r="W2234" s="43"/>
      <c r="X2234" s="46" t="s">
        <v>43</v>
      </c>
      <c r="Y2234" s="43"/>
      <c r="Z2234" s="127" t="s">
        <v>20461</v>
      </c>
      <c r="AA2234" s="45"/>
      <c r="AB2234" s="3">
        <v>0</v>
      </c>
      <c r="AC2234" s="3">
        <v>0</v>
      </c>
      <c r="AD2234" s="3">
        <v>6568</v>
      </c>
      <c r="AE2234" s="3">
        <v>0</v>
      </c>
      <c r="AF2234" s="3">
        <f>SUM(Table2[[#This Row],[PE 2021 Obligations]],Table2[[#This Row],[ROW 2021 Obligations]],Table2[[#This Row],[Construction 2021 Obligations]],Table2[[#This Row],[Paving 2021 Obligations]])</f>
        <v>6568</v>
      </c>
      <c r="AG2234" s="3">
        <v>0</v>
      </c>
      <c r="AH2234" s="3">
        <v>0</v>
      </c>
      <c r="AI2234" s="3">
        <v>19668</v>
      </c>
      <c r="AJ2234" s="3">
        <v>0</v>
      </c>
      <c r="AK2234" s="3">
        <v>19668</v>
      </c>
      <c r="AL2234" s="43" t="s">
        <v>5692</v>
      </c>
    </row>
    <row r="2235" spans="1:38" ht="30" hidden="1" x14ac:dyDescent="0.25">
      <c r="A2235" s="47">
        <v>129736.12</v>
      </c>
      <c r="B2235" s="48">
        <v>1</v>
      </c>
      <c r="C2235" s="49" t="s">
        <v>31</v>
      </c>
      <c r="D2235" s="50">
        <v>43873</v>
      </c>
      <c r="E2235" s="49" t="s">
        <v>142</v>
      </c>
      <c r="F2235" s="50">
        <v>44299</v>
      </c>
      <c r="G2235" s="49" t="s">
        <v>32</v>
      </c>
      <c r="H2235" s="51" t="s">
        <v>791</v>
      </c>
      <c r="I2235" s="49" t="s">
        <v>3983</v>
      </c>
      <c r="J2235" s="49" t="s">
        <v>116</v>
      </c>
      <c r="K2235" s="49"/>
      <c r="L2235" s="52" t="s">
        <v>116</v>
      </c>
      <c r="M2235" s="51" t="s">
        <v>5693</v>
      </c>
      <c r="N2235" s="51" t="s">
        <v>5694</v>
      </c>
      <c r="O2235" s="49" t="s">
        <v>78</v>
      </c>
      <c r="P2235" s="51" t="s">
        <v>1444</v>
      </c>
      <c r="Q2235" s="51"/>
      <c r="R2235" s="111"/>
      <c r="S2235" s="111"/>
      <c r="T2235" s="120"/>
      <c r="U2235" s="53">
        <v>0.01</v>
      </c>
      <c r="V2235" s="50">
        <v>44281</v>
      </c>
      <c r="W2235" s="49"/>
      <c r="X2235" s="52" t="s">
        <v>43</v>
      </c>
      <c r="Y2235" s="49" t="s">
        <v>78</v>
      </c>
      <c r="Z2235" s="127" t="s">
        <v>20461</v>
      </c>
      <c r="AA2235" s="51"/>
      <c r="AB2235" s="54">
        <v>0</v>
      </c>
      <c r="AC2235" s="54">
        <v>0</v>
      </c>
      <c r="AD2235" s="54">
        <v>0</v>
      </c>
      <c r="AE2235" s="54">
        <v>0</v>
      </c>
      <c r="AF2235" s="3">
        <f>SUM(Table2[[#This Row],[PE 2021 Obligations]],Table2[[#This Row],[ROW 2021 Obligations]],Table2[[#This Row],[Construction 2021 Obligations]],Table2[[#This Row],[Paving 2021 Obligations]])</f>
        <v>0</v>
      </c>
      <c r="AG2235" s="54">
        <v>0</v>
      </c>
      <c r="AH2235" s="54">
        <v>0</v>
      </c>
      <c r="AI2235" s="54">
        <v>12600</v>
      </c>
      <c r="AJ2235" s="54">
        <v>0</v>
      </c>
      <c r="AK2235" s="54">
        <v>12600</v>
      </c>
      <c r="AL2235" s="49" t="s">
        <v>5695</v>
      </c>
    </row>
    <row r="2236" spans="1:38" hidden="1" x14ac:dyDescent="0.25">
      <c r="A2236" s="13">
        <v>129736.13</v>
      </c>
      <c r="B2236" s="15">
        <v>2</v>
      </c>
      <c r="C2236" s="43" t="s">
        <v>31</v>
      </c>
      <c r="D2236" s="44">
        <v>43873</v>
      </c>
      <c r="E2236" s="43" t="s">
        <v>142</v>
      </c>
      <c r="F2236" s="44">
        <v>44280</v>
      </c>
      <c r="G2236" s="43" t="s">
        <v>75</v>
      </c>
      <c r="H2236" s="45" t="s">
        <v>371</v>
      </c>
      <c r="I2236" s="43" t="s">
        <v>1234</v>
      </c>
      <c r="J2236" s="43" t="s">
        <v>116</v>
      </c>
      <c r="K2236" s="43"/>
      <c r="L2236" s="46" t="s">
        <v>116</v>
      </c>
      <c r="M2236" s="45" t="s">
        <v>5696</v>
      </c>
      <c r="N2236" s="45" t="s">
        <v>5697</v>
      </c>
      <c r="O2236" s="43" t="s">
        <v>78</v>
      </c>
      <c r="P2236" s="45" t="s">
        <v>1444</v>
      </c>
      <c r="Q2236" s="45"/>
      <c r="R2236" s="112"/>
      <c r="S2236" s="112"/>
      <c r="T2236" s="59"/>
      <c r="U2236" s="10">
        <v>0.01</v>
      </c>
      <c r="V2236" s="44">
        <v>44232</v>
      </c>
      <c r="W2236" s="43"/>
      <c r="X2236" s="46" t="s">
        <v>43</v>
      </c>
      <c r="Y2236" s="43" t="s">
        <v>140</v>
      </c>
      <c r="Z2236" s="127" t="s">
        <v>20460</v>
      </c>
      <c r="AA2236" s="45"/>
      <c r="AB2236" s="3">
        <v>0</v>
      </c>
      <c r="AC2236" s="3">
        <v>0</v>
      </c>
      <c r="AD2236" s="3">
        <v>0</v>
      </c>
      <c r="AE2236" s="3">
        <v>0</v>
      </c>
      <c r="AF2236" s="3">
        <f>SUM(Table2[[#This Row],[PE 2021 Obligations]],Table2[[#This Row],[ROW 2021 Obligations]],Table2[[#This Row],[Construction 2021 Obligations]],Table2[[#This Row],[Paving 2021 Obligations]])</f>
        <v>0</v>
      </c>
      <c r="AG2236" s="3">
        <v>0</v>
      </c>
      <c r="AH2236" s="3">
        <v>0</v>
      </c>
      <c r="AI2236" s="3">
        <v>23700</v>
      </c>
      <c r="AJ2236" s="3">
        <v>0</v>
      </c>
      <c r="AK2236" s="3">
        <v>23700</v>
      </c>
      <c r="AL2236" s="43" t="s">
        <v>5698</v>
      </c>
    </row>
    <row r="2237" spans="1:38" hidden="1" x14ac:dyDescent="0.25">
      <c r="A2237" s="47">
        <v>129736.14</v>
      </c>
      <c r="B2237" s="48">
        <v>2</v>
      </c>
      <c r="C2237" s="49" t="s">
        <v>31</v>
      </c>
      <c r="D2237" s="50">
        <v>43873</v>
      </c>
      <c r="E2237" s="49" t="s">
        <v>142</v>
      </c>
      <c r="F2237" s="50">
        <v>44280</v>
      </c>
      <c r="G2237" s="49" t="s">
        <v>75</v>
      </c>
      <c r="H2237" s="51" t="s">
        <v>371</v>
      </c>
      <c r="I2237" s="49" t="s">
        <v>5699</v>
      </c>
      <c r="J2237" s="49" t="s">
        <v>116</v>
      </c>
      <c r="K2237" s="49"/>
      <c r="L2237" s="52" t="s">
        <v>116</v>
      </c>
      <c r="M2237" s="51" t="s">
        <v>5700</v>
      </c>
      <c r="N2237" s="51" t="s">
        <v>5701</v>
      </c>
      <c r="O2237" s="49" t="s">
        <v>78</v>
      </c>
      <c r="P2237" s="51" t="s">
        <v>1444</v>
      </c>
      <c r="Q2237" s="51"/>
      <c r="R2237" s="111"/>
      <c r="S2237" s="111"/>
      <c r="T2237" s="120"/>
      <c r="U2237" s="53">
        <v>0.01</v>
      </c>
      <c r="V2237" s="50">
        <v>44232</v>
      </c>
      <c r="W2237" s="49"/>
      <c r="X2237" s="52" t="s">
        <v>43</v>
      </c>
      <c r="Y2237" s="49" t="s">
        <v>78</v>
      </c>
      <c r="Z2237" s="127" t="s">
        <v>20461</v>
      </c>
      <c r="AA2237" s="51"/>
      <c r="AB2237" s="54">
        <v>0</v>
      </c>
      <c r="AC2237" s="54">
        <v>0</v>
      </c>
      <c r="AD2237" s="54">
        <v>0</v>
      </c>
      <c r="AE2237" s="54">
        <v>0</v>
      </c>
      <c r="AF2237" s="3">
        <f>SUM(Table2[[#This Row],[PE 2021 Obligations]],Table2[[#This Row],[ROW 2021 Obligations]],Table2[[#This Row],[Construction 2021 Obligations]],Table2[[#This Row],[Paving 2021 Obligations]])</f>
        <v>0</v>
      </c>
      <c r="AG2237" s="54">
        <v>0</v>
      </c>
      <c r="AH2237" s="54">
        <v>0</v>
      </c>
      <c r="AI2237" s="54">
        <v>12000</v>
      </c>
      <c r="AJ2237" s="54">
        <v>0</v>
      </c>
      <c r="AK2237" s="54">
        <v>12000</v>
      </c>
      <c r="AL2237" s="49" t="s">
        <v>5702</v>
      </c>
    </row>
    <row r="2238" spans="1:38" hidden="1" x14ac:dyDescent="0.25">
      <c r="A2238" s="13">
        <v>129736.16</v>
      </c>
      <c r="B2238" s="15">
        <v>4</v>
      </c>
      <c r="C2238" s="43" t="s">
        <v>474</v>
      </c>
      <c r="D2238" s="44">
        <v>43873</v>
      </c>
      <c r="E2238" s="43" t="s">
        <v>142</v>
      </c>
      <c r="F2238" s="44">
        <v>44293</v>
      </c>
      <c r="G2238" s="43" t="s">
        <v>32</v>
      </c>
      <c r="H2238" s="45" t="s">
        <v>292</v>
      </c>
      <c r="I2238" s="43" t="s">
        <v>691</v>
      </c>
      <c r="J2238" s="43" t="s">
        <v>116</v>
      </c>
      <c r="K2238" s="43"/>
      <c r="L2238" s="46" t="s">
        <v>116</v>
      </c>
      <c r="M2238" s="45" t="s">
        <v>5703</v>
      </c>
      <c r="N2238" s="45" t="s">
        <v>5704</v>
      </c>
      <c r="O2238" s="43" t="s">
        <v>78</v>
      </c>
      <c r="P2238" s="45" t="s">
        <v>1444</v>
      </c>
      <c r="Q2238" s="45"/>
      <c r="R2238" s="112"/>
      <c r="S2238" s="112"/>
      <c r="T2238" s="59"/>
      <c r="U2238" s="10">
        <v>0.01</v>
      </c>
      <c r="V2238" s="44">
        <v>44176</v>
      </c>
      <c r="W2238" s="43"/>
      <c r="X2238" s="46" t="s">
        <v>43</v>
      </c>
      <c r="Y2238" s="43" t="s">
        <v>140</v>
      </c>
      <c r="Z2238" s="127" t="s">
        <v>20460</v>
      </c>
      <c r="AA2238" s="45"/>
      <c r="AB2238" s="3">
        <v>0</v>
      </c>
      <c r="AC2238" s="3">
        <v>0</v>
      </c>
      <c r="AD2238" s="3">
        <v>21467</v>
      </c>
      <c r="AE2238" s="3">
        <v>0</v>
      </c>
      <c r="AF2238" s="3">
        <f>SUM(Table2[[#This Row],[PE 2021 Obligations]],Table2[[#This Row],[ROW 2021 Obligations]],Table2[[#This Row],[Construction 2021 Obligations]],Table2[[#This Row],[Paving 2021 Obligations]])</f>
        <v>21467</v>
      </c>
      <c r="AG2238" s="3">
        <v>0</v>
      </c>
      <c r="AH2238" s="3">
        <v>0</v>
      </c>
      <c r="AI2238" s="3">
        <v>45967</v>
      </c>
      <c r="AJ2238" s="3">
        <v>0</v>
      </c>
      <c r="AK2238" s="3">
        <v>45967</v>
      </c>
      <c r="AL2238" s="43" t="s">
        <v>5705</v>
      </c>
    </row>
    <row r="2239" spans="1:38" hidden="1" x14ac:dyDescent="0.25">
      <c r="A2239" s="47">
        <v>129736.17</v>
      </c>
      <c r="B2239" s="48">
        <v>4</v>
      </c>
      <c r="C2239" s="49" t="s">
        <v>474</v>
      </c>
      <c r="D2239" s="50">
        <v>43873</v>
      </c>
      <c r="E2239" s="49" t="s">
        <v>142</v>
      </c>
      <c r="F2239" s="50">
        <v>44293</v>
      </c>
      <c r="G2239" s="49" t="s">
        <v>32</v>
      </c>
      <c r="H2239" s="51" t="s">
        <v>295</v>
      </c>
      <c r="I2239" s="49" t="s">
        <v>468</v>
      </c>
      <c r="J2239" s="49" t="s">
        <v>116</v>
      </c>
      <c r="K2239" s="49"/>
      <c r="L2239" s="52" t="s">
        <v>116</v>
      </c>
      <c r="M2239" s="51" t="s">
        <v>5706</v>
      </c>
      <c r="N2239" s="51" t="s">
        <v>5707</v>
      </c>
      <c r="O2239" s="49" t="s">
        <v>78</v>
      </c>
      <c r="P2239" s="51" t="s">
        <v>1444</v>
      </c>
      <c r="Q2239" s="51"/>
      <c r="R2239" s="111"/>
      <c r="S2239" s="111"/>
      <c r="T2239" s="120"/>
      <c r="U2239" s="53">
        <v>0.01</v>
      </c>
      <c r="V2239" s="50">
        <v>44176</v>
      </c>
      <c r="W2239" s="49"/>
      <c r="X2239" s="52" t="s">
        <v>43</v>
      </c>
      <c r="Y2239" s="49" t="s">
        <v>140</v>
      </c>
      <c r="Z2239" s="127" t="s">
        <v>20460</v>
      </c>
      <c r="AA2239" s="51"/>
      <c r="AB2239" s="54">
        <v>0</v>
      </c>
      <c r="AC2239" s="54">
        <v>0</v>
      </c>
      <c r="AD2239" s="54">
        <v>10926</v>
      </c>
      <c r="AE2239" s="54">
        <v>0</v>
      </c>
      <c r="AF2239" s="3">
        <f>SUM(Table2[[#This Row],[PE 2021 Obligations]],Table2[[#This Row],[ROW 2021 Obligations]],Table2[[#This Row],[Construction 2021 Obligations]],Table2[[#This Row],[Paving 2021 Obligations]])</f>
        <v>10926</v>
      </c>
      <c r="AG2239" s="54">
        <v>0</v>
      </c>
      <c r="AH2239" s="54">
        <v>0</v>
      </c>
      <c r="AI2239" s="54">
        <v>24026</v>
      </c>
      <c r="AJ2239" s="54">
        <v>0</v>
      </c>
      <c r="AK2239" s="54">
        <v>24026</v>
      </c>
      <c r="AL2239" s="49" t="s">
        <v>5708</v>
      </c>
    </row>
    <row r="2240" spans="1:38" hidden="1" x14ac:dyDescent="0.25">
      <c r="A2240" s="13">
        <v>129736.18</v>
      </c>
      <c r="B2240" s="15">
        <v>4</v>
      </c>
      <c r="C2240" s="43" t="s">
        <v>474</v>
      </c>
      <c r="D2240" s="44">
        <v>43873</v>
      </c>
      <c r="E2240" s="43" t="s">
        <v>142</v>
      </c>
      <c r="F2240" s="44">
        <v>44293</v>
      </c>
      <c r="G2240" s="43" t="s">
        <v>32</v>
      </c>
      <c r="H2240" s="45" t="s">
        <v>634</v>
      </c>
      <c r="I2240" s="43" t="s">
        <v>4507</v>
      </c>
      <c r="J2240" s="43" t="s">
        <v>116</v>
      </c>
      <c r="K2240" s="43"/>
      <c r="L2240" s="46" t="s">
        <v>116</v>
      </c>
      <c r="M2240" s="45" t="s">
        <v>5709</v>
      </c>
      <c r="N2240" s="45" t="s">
        <v>5710</v>
      </c>
      <c r="O2240" s="43" t="s">
        <v>78</v>
      </c>
      <c r="P2240" s="45" t="s">
        <v>1444</v>
      </c>
      <c r="Q2240" s="45"/>
      <c r="R2240" s="112"/>
      <c r="S2240" s="112"/>
      <c r="T2240" s="59"/>
      <c r="U2240" s="10">
        <v>0.01</v>
      </c>
      <c r="V2240" s="44">
        <v>44176</v>
      </c>
      <c r="W2240" s="43"/>
      <c r="X2240" s="46" t="s">
        <v>43</v>
      </c>
      <c r="Y2240" s="43" t="s">
        <v>140</v>
      </c>
      <c r="Z2240" s="127" t="s">
        <v>20460</v>
      </c>
      <c r="AA2240" s="45"/>
      <c r="AB2240" s="3">
        <v>0</v>
      </c>
      <c r="AC2240" s="3">
        <v>0</v>
      </c>
      <c r="AD2240" s="3">
        <v>6823</v>
      </c>
      <c r="AE2240" s="3">
        <v>0</v>
      </c>
      <c r="AF2240" s="3">
        <f>SUM(Table2[[#This Row],[PE 2021 Obligations]],Table2[[#This Row],[ROW 2021 Obligations]],Table2[[#This Row],[Construction 2021 Obligations]],Table2[[#This Row],[Paving 2021 Obligations]])</f>
        <v>6823</v>
      </c>
      <c r="AG2240" s="3">
        <v>0</v>
      </c>
      <c r="AH2240" s="3">
        <v>0</v>
      </c>
      <c r="AI2240" s="3">
        <v>30023</v>
      </c>
      <c r="AJ2240" s="3">
        <v>0</v>
      </c>
      <c r="AK2240" s="3">
        <v>30023</v>
      </c>
      <c r="AL2240" s="43" t="s">
        <v>5711</v>
      </c>
    </row>
    <row r="2241" spans="1:38" hidden="1" x14ac:dyDescent="0.25">
      <c r="A2241" s="47">
        <v>129736.19</v>
      </c>
      <c r="B2241" s="48">
        <v>4</v>
      </c>
      <c r="C2241" s="49" t="s">
        <v>474</v>
      </c>
      <c r="D2241" s="50">
        <v>43873</v>
      </c>
      <c r="E2241" s="49" t="s">
        <v>142</v>
      </c>
      <c r="F2241" s="50">
        <v>44293</v>
      </c>
      <c r="G2241" s="49" t="s">
        <v>32</v>
      </c>
      <c r="H2241" s="51" t="s">
        <v>428</v>
      </c>
      <c r="I2241" s="49" t="s">
        <v>722</v>
      </c>
      <c r="J2241" s="49" t="s">
        <v>116</v>
      </c>
      <c r="K2241" s="49"/>
      <c r="L2241" s="52" t="s">
        <v>116</v>
      </c>
      <c r="M2241" s="51" t="s">
        <v>5712</v>
      </c>
      <c r="N2241" s="51" t="s">
        <v>5713</v>
      </c>
      <c r="O2241" s="49" t="s">
        <v>78</v>
      </c>
      <c r="P2241" s="51" t="s">
        <v>1444</v>
      </c>
      <c r="Q2241" s="51"/>
      <c r="R2241" s="111"/>
      <c r="S2241" s="111"/>
      <c r="T2241" s="120"/>
      <c r="U2241" s="53">
        <v>0.01</v>
      </c>
      <c r="V2241" s="50">
        <v>44176</v>
      </c>
      <c r="W2241" s="49"/>
      <c r="X2241" s="52" t="s">
        <v>43</v>
      </c>
      <c r="Y2241" s="49" t="s">
        <v>78</v>
      </c>
      <c r="Z2241" s="127" t="s">
        <v>20461</v>
      </c>
      <c r="AA2241" s="51"/>
      <c r="AB2241" s="54">
        <v>0</v>
      </c>
      <c r="AC2241" s="54">
        <v>0</v>
      </c>
      <c r="AD2241" s="54">
        <v>5987</v>
      </c>
      <c r="AE2241" s="54">
        <v>0</v>
      </c>
      <c r="AF2241" s="3">
        <f>SUM(Table2[[#This Row],[PE 2021 Obligations]],Table2[[#This Row],[ROW 2021 Obligations]],Table2[[#This Row],[Construction 2021 Obligations]],Table2[[#This Row],[Paving 2021 Obligations]])</f>
        <v>5987</v>
      </c>
      <c r="AG2241" s="54">
        <v>0</v>
      </c>
      <c r="AH2241" s="54">
        <v>0</v>
      </c>
      <c r="AI2241" s="54">
        <v>12087</v>
      </c>
      <c r="AJ2241" s="54">
        <v>0</v>
      </c>
      <c r="AK2241" s="54">
        <v>12087</v>
      </c>
      <c r="AL2241" s="49" t="s">
        <v>5714</v>
      </c>
    </row>
    <row r="2242" spans="1:38" ht="105" hidden="1" x14ac:dyDescent="0.25">
      <c r="A2242" s="13">
        <v>129736.24</v>
      </c>
      <c r="B2242" s="15">
        <v>6</v>
      </c>
      <c r="C2242" s="43" t="s">
        <v>73</v>
      </c>
      <c r="D2242" s="44">
        <v>44089</v>
      </c>
      <c r="E2242" s="43" t="s">
        <v>142</v>
      </c>
      <c r="F2242" s="44">
        <v>44089</v>
      </c>
      <c r="G2242" s="43" t="s">
        <v>142</v>
      </c>
      <c r="H2242" s="45" t="s">
        <v>76</v>
      </c>
      <c r="I2242" s="43"/>
      <c r="J2242" s="43"/>
      <c r="K2242" s="43"/>
      <c r="L2242" s="46"/>
      <c r="M2242" s="45" t="s">
        <v>5715</v>
      </c>
      <c r="N2242" s="45" t="s">
        <v>5716</v>
      </c>
      <c r="O2242" s="43" t="s">
        <v>78</v>
      </c>
      <c r="P2242" s="45" t="s">
        <v>5717</v>
      </c>
      <c r="Q2242" s="45"/>
      <c r="R2242" s="112"/>
      <c r="S2242" s="112"/>
      <c r="T2242" s="59"/>
      <c r="U2242" s="56" t="s">
        <v>32</v>
      </c>
      <c r="V2242" s="46"/>
      <c r="W2242" s="43"/>
      <c r="X2242" s="46" t="s">
        <v>43</v>
      </c>
      <c r="Y2242" s="43"/>
      <c r="Z2242" s="116" t="s">
        <v>20458</v>
      </c>
      <c r="AA2242" s="45"/>
      <c r="AB2242" s="3">
        <v>400000</v>
      </c>
      <c r="AC2242" s="3">
        <v>0</v>
      </c>
      <c r="AD2242" s="3">
        <v>0</v>
      </c>
      <c r="AE2242" s="3">
        <v>0</v>
      </c>
      <c r="AF2242" s="3">
        <f>SUM(Table2[[#This Row],[PE 2021 Obligations]],Table2[[#This Row],[ROW 2021 Obligations]],Table2[[#This Row],[Construction 2021 Obligations]],Table2[[#This Row],[Paving 2021 Obligations]])</f>
        <v>400000</v>
      </c>
      <c r="AG2242" s="3">
        <v>400000</v>
      </c>
      <c r="AH2242" s="3">
        <v>0</v>
      </c>
      <c r="AI2242" s="3">
        <v>0</v>
      </c>
      <c r="AJ2242" s="3">
        <v>0</v>
      </c>
      <c r="AK2242" s="3">
        <v>400000</v>
      </c>
      <c r="AL2242" s="43"/>
    </row>
    <row r="2243" spans="1:38" ht="45" hidden="1" x14ac:dyDescent="0.25">
      <c r="A2243" s="47">
        <v>129736.25</v>
      </c>
      <c r="B2243" s="48">
        <v>1</v>
      </c>
      <c r="C2243" s="49" t="s">
        <v>73</v>
      </c>
      <c r="D2243" s="50">
        <v>44249</v>
      </c>
      <c r="E2243" s="49" t="s">
        <v>142</v>
      </c>
      <c r="F2243" s="50">
        <v>44300</v>
      </c>
      <c r="G2243" s="49" t="s">
        <v>102</v>
      </c>
      <c r="H2243" s="51" t="s">
        <v>394</v>
      </c>
      <c r="I2243" s="49" t="s">
        <v>446</v>
      </c>
      <c r="J2243" s="49" t="s">
        <v>116</v>
      </c>
      <c r="K2243" s="49"/>
      <c r="L2243" s="52" t="s">
        <v>116</v>
      </c>
      <c r="M2243" s="51" t="s">
        <v>5718</v>
      </c>
      <c r="N2243" s="51" t="s">
        <v>5719</v>
      </c>
      <c r="O2243" s="49" t="s">
        <v>78</v>
      </c>
      <c r="P2243" s="51" t="s">
        <v>1444</v>
      </c>
      <c r="Q2243" s="51"/>
      <c r="R2243" s="111"/>
      <c r="S2243" s="111"/>
      <c r="T2243" s="120"/>
      <c r="U2243" s="53">
        <v>1</v>
      </c>
      <c r="V2243" s="52"/>
      <c r="W2243" s="49"/>
      <c r="X2243" s="52" t="s">
        <v>43</v>
      </c>
      <c r="Y2243" s="49" t="s">
        <v>140</v>
      </c>
      <c r="Z2243" s="127" t="s">
        <v>20460</v>
      </c>
      <c r="AA2243" s="51"/>
      <c r="AB2243" s="54">
        <v>0</v>
      </c>
      <c r="AC2243" s="54">
        <v>0</v>
      </c>
      <c r="AD2243" s="54">
        <v>50000</v>
      </c>
      <c r="AE2243" s="54">
        <v>0</v>
      </c>
      <c r="AF2243" s="3">
        <f>SUM(Table2[[#This Row],[PE 2021 Obligations]],Table2[[#This Row],[ROW 2021 Obligations]],Table2[[#This Row],[Construction 2021 Obligations]],Table2[[#This Row],[Paving 2021 Obligations]])</f>
        <v>50000</v>
      </c>
      <c r="AG2243" s="54">
        <v>0</v>
      </c>
      <c r="AH2243" s="54">
        <v>0</v>
      </c>
      <c r="AI2243" s="54">
        <v>50000</v>
      </c>
      <c r="AJ2243" s="54">
        <v>0</v>
      </c>
      <c r="AK2243" s="54">
        <v>50000</v>
      </c>
      <c r="AL2243" s="49" t="s">
        <v>5720</v>
      </c>
    </row>
    <row r="2244" spans="1:38" ht="45" hidden="1" x14ac:dyDescent="0.25">
      <c r="A2244" s="13">
        <v>129736.26</v>
      </c>
      <c r="B2244" s="15">
        <v>2</v>
      </c>
      <c r="C2244" s="43" t="s">
        <v>73</v>
      </c>
      <c r="D2244" s="44">
        <v>44249</v>
      </c>
      <c r="E2244" s="43" t="s">
        <v>142</v>
      </c>
      <c r="F2244" s="44">
        <v>44280</v>
      </c>
      <c r="G2244" s="43" t="s">
        <v>102</v>
      </c>
      <c r="H2244" s="45" t="s">
        <v>312</v>
      </c>
      <c r="I2244" s="43" t="s">
        <v>539</v>
      </c>
      <c r="J2244" s="43" t="s">
        <v>116</v>
      </c>
      <c r="K2244" s="43"/>
      <c r="L2244" s="46" t="s">
        <v>116</v>
      </c>
      <c r="M2244" s="45" t="s">
        <v>5721</v>
      </c>
      <c r="N2244" s="45" t="s">
        <v>5722</v>
      </c>
      <c r="O2244" s="43" t="s">
        <v>78</v>
      </c>
      <c r="P2244" s="45" t="s">
        <v>1444</v>
      </c>
      <c r="Q2244" s="45"/>
      <c r="R2244" s="112"/>
      <c r="S2244" s="112"/>
      <c r="T2244" s="59"/>
      <c r="U2244" s="10">
        <v>0.60199999999999998</v>
      </c>
      <c r="V2244" s="46"/>
      <c r="W2244" s="43"/>
      <c r="X2244" s="46" t="s">
        <v>43</v>
      </c>
      <c r="Y2244" s="43" t="s">
        <v>78</v>
      </c>
      <c r="Z2244" s="127" t="s">
        <v>20461</v>
      </c>
      <c r="AA2244" s="45"/>
      <c r="AB2244" s="3">
        <v>0</v>
      </c>
      <c r="AC2244" s="3">
        <v>0</v>
      </c>
      <c r="AD2244" s="3">
        <v>50000</v>
      </c>
      <c r="AE2244" s="3">
        <v>0</v>
      </c>
      <c r="AF2244" s="3">
        <f>SUM(Table2[[#This Row],[PE 2021 Obligations]],Table2[[#This Row],[ROW 2021 Obligations]],Table2[[#This Row],[Construction 2021 Obligations]],Table2[[#This Row],[Paving 2021 Obligations]])</f>
        <v>50000</v>
      </c>
      <c r="AG2244" s="3">
        <v>0</v>
      </c>
      <c r="AH2244" s="3">
        <v>0</v>
      </c>
      <c r="AI2244" s="3">
        <v>50000</v>
      </c>
      <c r="AJ2244" s="3">
        <v>0</v>
      </c>
      <c r="AK2244" s="3">
        <v>50000</v>
      </c>
      <c r="AL2244" s="43" t="s">
        <v>5723</v>
      </c>
    </row>
    <row r="2245" spans="1:38" ht="45" hidden="1" x14ac:dyDescent="0.25">
      <c r="A2245" s="47">
        <v>129736.27</v>
      </c>
      <c r="B2245" s="48">
        <v>3</v>
      </c>
      <c r="C2245" s="49" t="s">
        <v>73</v>
      </c>
      <c r="D2245" s="50">
        <v>44249</v>
      </c>
      <c r="E2245" s="49" t="s">
        <v>142</v>
      </c>
      <c r="F2245" s="50">
        <v>44300</v>
      </c>
      <c r="G2245" s="49" t="s">
        <v>102</v>
      </c>
      <c r="H2245" s="51" t="s">
        <v>57</v>
      </c>
      <c r="I2245" s="49" t="s">
        <v>441</v>
      </c>
      <c r="J2245" s="49" t="s">
        <v>116</v>
      </c>
      <c r="K2245" s="49"/>
      <c r="L2245" s="52" t="s">
        <v>116</v>
      </c>
      <c r="M2245" s="51" t="s">
        <v>5724</v>
      </c>
      <c r="N2245" s="51" t="s">
        <v>5725</v>
      </c>
      <c r="O2245" s="49" t="s">
        <v>78</v>
      </c>
      <c r="P2245" s="51" t="s">
        <v>1444</v>
      </c>
      <c r="Q2245" s="51"/>
      <c r="R2245" s="111"/>
      <c r="S2245" s="111"/>
      <c r="T2245" s="120"/>
      <c r="U2245" s="53">
        <v>1.56</v>
      </c>
      <c r="V2245" s="52"/>
      <c r="W2245" s="49"/>
      <c r="X2245" s="52" t="s">
        <v>43</v>
      </c>
      <c r="Y2245" s="49" t="s">
        <v>140</v>
      </c>
      <c r="Z2245" s="112" t="s">
        <v>20460</v>
      </c>
      <c r="AA2245" s="51"/>
      <c r="AB2245" s="54">
        <v>0</v>
      </c>
      <c r="AC2245" s="54">
        <v>0</v>
      </c>
      <c r="AD2245" s="54">
        <v>50000</v>
      </c>
      <c r="AE2245" s="54">
        <v>0</v>
      </c>
      <c r="AF2245" s="3">
        <f>SUM(Table2[[#This Row],[PE 2021 Obligations]],Table2[[#This Row],[ROW 2021 Obligations]],Table2[[#This Row],[Construction 2021 Obligations]],Table2[[#This Row],[Paving 2021 Obligations]])</f>
        <v>50000</v>
      </c>
      <c r="AG2245" s="54">
        <v>0</v>
      </c>
      <c r="AH2245" s="54">
        <v>0</v>
      </c>
      <c r="AI2245" s="54">
        <v>50000</v>
      </c>
      <c r="AJ2245" s="54">
        <v>0</v>
      </c>
      <c r="AK2245" s="54">
        <v>50000</v>
      </c>
      <c r="AL2245" s="49" t="s">
        <v>5726</v>
      </c>
    </row>
    <row r="2246" spans="1:38" ht="60" hidden="1" x14ac:dyDescent="0.25">
      <c r="A2246" s="13">
        <v>129736.28</v>
      </c>
      <c r="B2246" s="15">
        <v>2</v>
      </c>
      <c r="C2246" s="43" t="s">
        <v>73</v>
      </c>
      <c r="D2246" s="44">
        <v>44249</v>
      </c>
      <c r="E2246" s="43" t="s">
        <v>142</v>
      </c>
      <c r="F2246" s="44">
        <v>44354</v>
      </c>
      <c r="G2246" s="43" t="s">
        <v>529</v>
      </c>
      <c r="H2246" s="45" t="s">
        <v>431</v>
      </c>
      <c r="I2246" s="43" t="s">
        <v>116</v>
      </c>
      <c r="J2246" s="43" t="s">
        <v>116</v>
      </c>
      <c r="K2246" s="43"/>
      <c r="L2246" s="46" t="s">
        <v>116</v>
      </c>
      <c r="M2246" s="45" t="s">
        <v>5727</v>
      </c>
      <c r="N2246" s="45" t="s">
        <v>5728</v>
      </c>
      <c r="O2246" s="43" t="s">
        <v>78</v>
      </c>
      <c r="P2246" s="45" t="s">
        <v>1444</v>
      </c>
      <c r="Q2246" s="45"/>
      <c r="R2246" s="112"/>
      <c r="S2246" s="112"/>
      <c r="T2246" s="59"/>
      <c r="U2246" s="56" t="s">
        <v>32</v>
      </c>
      <c r="V2246" s="44">
        <v>45009</v>
      </c>
      <c r="W2246" s="43"/>
      <c r="X2246" s="46" t="s">
        <v>43</v>
      </c>
      <c r="Y2246" s="43" t="s">
        <v>511</v>
      </c>
      <c r="Z2246" s="111" t="s">
        <v>20460</v>
      </c>
      <c r="AA2246" s="45"/>
      <c r="AB2246" s="3">
        <v>0</v>
      </c>
      <c r="AC2246" s="3">
        <v>0</v>
      </c>
      <c r="AD2246" s="3">
        <v>50000</v>
      </c>
      <c r="AE2246" s="3">
        <v>0</v>
      </c>
      <c r="AF2246" s="3">
        <f>SUM(Table2[[#This Row],[PE 2021 Obligations]],Table2[[#This Row],[ROW 2021 Obligations]],Table2[[#This Row],[Construction 2021 Obligations]],Table2[[#This Row],[Paving 2021 Obligations]])</f>
        <v>50000</v>
      </c>
      <c r="AG2246" s="3">
        <v>0</v>
      </c>
      <c r="AH2246" s="3">
        <v>0</v>
      </c>
      <c r="AI2246" s="3">
        <v>79900</v>
      </c>
      <c r="AJ2246" s="3">
        <v>0</v>
      </c>
      <c r="AK2246" s="3">
        <v>79900</v>
      </c>
      <c r="AL2246" s="43" t="s">
        <v>5729</v>
      </c>
    </row>
    <row r="2247" spans="1:38" ht="30" hidden="1" x14ac:dyDescent="0.25">
      <c r="A2247" s="47">
        <v>129736.29</v>
      </c>
      <c r="B2247" s="48">
        <v>4</v>
      </c>
      <c r="C2247" s="49" t="s">
        <v>73</v>
      </c>
      <c r="D2247" s="50">
        <v>44249</v>
      </c>
      <c r="E2247" s="49" t="s">
        <v>142</v>
      </c>
      <c r="F2247" s="50">
        <v>44280</v>
      </c>
      <c r="G2247" s="49" t="s">
        <v>102</v>
      </c>
      <c r="H2247" s="51" t="s">
        <v>298</v>
      </c>
      <c r="I2247" s="49" t="s">
        <v>608</v>
      </c>
      <c r="J2247" s="49" t="s">
        <v>116</v>
      </c>
      <c r="K2247" s="49"/>
      <c r="L2247" s="52" t="s">
        <v>116</v>
      </c>
      <c r="M2247" s="51" t="s">
        <v>5730</v>
      </c>
      <c r="N2247" s="51" t="s">
        <v>5731</v>
      </c>
      <c r="O2247" s="49" t="s">
        <v>78</v>
      </c>
      <c r="P2247" s="51" t="s">
        <v>1444</v>
      </c>
      <c r="Q2247" s="51"/>
      <c r="R2247" s="111"/>
      <c r="S2247" s="111"/>
      <c r="T2247" s="120"/>
      <c r="U2247" s="53">
        <v>0.14000000000000001</v>
      </c>
      <c r="V2247" s="52"/>
      <c r="W2247" s="49"/>
      <c r="X2247" s="52" t="s">
        <v>43</v>
      </c>
      <c r="Y2247" s="49" t="s">
        <v>140</v>
      </c>
      <c r="Z2247" s="112" t="s">
        <v>20460</v>
      </c>
      <c r="AA2247" s="51"/>
      <c r="AB2247" s="54">
        <v>0</v>
      </c>
      <c r="AC2247" s="54">
        <v>0</v>
      </c>
      <c r="AD2247" s="54">
        <v>50000</v>
      </c>
      <c r="AE2247" s="54">
        <v>0</v>
      </c>
      <c r="AF2247" s="3">
        <f>SUM(Table2[[#This Row],[PE 2021 Obligations]],Table2[[#This Row],[ROW 2021 Obligations]],Table2[[#This Row],[Construction 2021 Obligations]],Table2[[#This Row],[Paving 2021 Obligations]])</f>
        <v>50000</v>
      </c>
      <c r="AG2247" s="54">
        <v>0</v>
      </c>
      <c r="AH2247" s="54">
        <v>0</v>
      </c>
      <c r="AI2247" s="54">
        <v>50000</v>
      </c>
      <c r="AJ2247" s="54">
        <v>0</v>
      </c>
      <c r="AK2247" s="54">
        <v>50000</v>
      </c>
      <c r="AL2247" s="49" t="s">
        <v>5732</v>
      </c>
    </row>
    <row r="2248" spans="1:38" hidden="1" x14ac:dyDescent="0.25">
      <c r="A2248" s="13">
        <v>129749</v>
      </c>
      <c r="B2248" s="15">
        <v>4</v>
      </c>
      <c r="C2248" s="43" t="s">
        <v>73</v>
      </c>
      <c r="D2248" s="44">
        <v>43720</v>
      </c>
      <c r="E2248" s="43" t="s">
        <v>4566</v>
      </c>
      <c r="F2248" s="44">
        <v>43720</v>
      </c>
      <c r="G2248" s="43" t="s">
        <v>4566</v>
      </c>
      <c r="H2248" s="45" t="s">
        <v>203</v>
      </c>
      <c r="I2248" s="43"/>
      <c r="J2248" s="43"/>
      <c r="K2248" s="43"/>
      <c r="L2248" s="46"/>
      <c r="M2248" s="45" t="s">
        <v>5733</v>
      </c>
      <c r="N2248" s="45"/>
      <c r="O2248" s="43" t="s">
        <v>1171</v>
      </c>
      <c r="P2248" s="45" t="s">
        <v>1062</v>
      </c>
      <c r="Q2248" s="45"/>
      <c r="R2248" s="112"/>
      <c r="S2248" s="112"/>
      <c r="T2248" s="59"/>
      <c r="U2248" s="56" t="s">
        <v>32</v>
      </c>
      <c r="V2248" s="46"/>
      <c r="W2248" s="43"/>
      <c r="X2248" s="46" t="s">
        <v>43</v>
      </c>
      <c r="Y2248" s="43"/>
      <c r="Z2248" s="111" t="s">
        <v>20458</v>
      </c>
      <c r="AA2248" s="45"/>
      <c r="AB2248" s="3">
        <v>0</v>
      </c>
      <c r="AC2248" s="3">
        <v>0</v>
      </c>
      <c r="AD2248" s="3">
        <v>0</v>
      </c>
      <c r="AE2248" s="3">
        <v>0</v>
      </c>
      <c r="AF2248" s="3">
        <f>SUM(Table2[[#This Row],[PE 2021 Obligations]],Table2[[#This Row],[ROW 2021 Obligations]],Table2[[#This Row],[Construction 2021 Obligations]],Table2[[#This Row],[Paving 2021 Obligations]])</f>
        <v>0</v>
      </c>
      <c r="AG2248" s="3">
        <v>0</v>
      </c>
      <c r="AH2248" s="3">
        <v>0</v>
      </c>
      <c r="AI2248" s="3">
        <v>53700</v>
      </c>
      <c r="AJ2248" s="3">
        <v>0</v>
      </c>
      <c r="AK2248" s="3">
        <v>53700</v>
      </c>
      <c r="AL2248" s="43" t="s">
        <v>5734</v>
      </c>
    </row>
    <row r="2249" spans="1:38" hidden="1" x14ac:dyDescent="0.25">
      <c r="A2249" s="47">
        <v>129756</v>
      </c>
      <c r="B2249" s="48">
        <v>3</v>
      </c>
      <c r="C2249" s="49" t="s">
        <v>73</v>
      </c>
      <c r="D2249" s="50">
        <v>43724</v>
      </c>
      <c r="E2249" s="49" t="s">
        <v>5735</v>
      </c>
      <c r="F2249" s="50">
        <v>43724</v>
      </c>
      <c r="G2249" s="49" t="s">
        <v>5735</v>
      </c>
      <c r="H2249" s="51" t="s">
        <v>425</v>
      </c>
      <c r="I2249" s="49"/>
      <c r="J2249" s="49"/>
      <c r="K2249" s="49"/>
      <c r="L2249" s="52"/>
      <c r="M2249" s="51" t="s">
        <v>5736</v>
      </c>
      <c r="N2249" s="51"/>
      <c r="O2249" s="49" t="s">
        <v>1171</v>
      </c>
      <c r="P2249" s="51" t="s">
        <v>1062</v>
      </c>
      <c r="Q2249" s="51"/>
      <c r="R2249" s="111"/>
      <c r="S2249" s="111"/>
      <c r="T2249" s="120"/>
      <c r="U2249" s="55" t="s">
        <v>32</v>
      </c>
      <c r="V2249" s="52"/>
      <c r="W2249" s="49"/>
      <c r="X2249" s="52" t="s">
        <v>43</v>
      </c>
      <c r="Y2249" s="49"/>
      <c r="Z2249" s="116" t="s">
        <v>20458</v>
      </c>
      <c r="AA2249" s="51"/>
      <c r="AB2249" s="54">
        <v>0</v>
      </c>
      <c r="AC2249" s="54">
        <v>0</v>
      </c>
      <c r="AD2249" s="54">
        <v>47000</v>
      </c>
      <c r="AE2249" s="54">
        <v>0</v>
      </c>
      <c r="AF2249" s="3">
        <f>SUM(Table2[[#This Row],[PE 2021 Obligations]],Table2[[#This Row],[ROW 2021 Obligations]],Table2[[#This Row],[Construction 2021 Obligations]],Table2[[#This Row],[Paving 2021 Obligations]])</f>
        <v>47000</v>
      </c>
      <c r="AG2249" s="54">
        <v>0</v>
      </c>
      <c r="AH2249" s="54">
        <v>0</v>
      </c>
      <c r="AI2249" s="54">
        <v>77000</v>
      </c>
      <c r="AJ2249" s="54">
        <v>0</v>
      </c>
      <c r="AK2249" s="54">
        <v>77000</v>
      </c>
      <c r="AL2249" s="49" t="s">
        <v>5737</v>
      </c>
    </row>
    <row r="2250" spans="1:38" hidden="1" x14ac:dyDescent="0.25">
      <c r="A2250" s="13">
        <v>129815</v>
      </c>
      <c r="B2250" s="15">
        <v>1</v>
      </c>
      <c r="C2250" s="43" t="s">
        <v>73</v>
      </c>
      <c r="D2250" s="44">
        <v>43741</v>
      </c>
      <c r="E2250" s="43" t="s">
        <v>56</v>
      </c>
      <c r="F2250" s="44">
        <v>44329</v>
      </c>
      <c r="G2250" s="43" t="s">
        <v>81</v>
      </c>
      <c r="H2250" s="45" t="s">
        <v>133</v>
      </c>
      <c r="I2250" s="43"/>
      <c r="J2250" s="43"/>
      <c r="K2250" s="43"/>
      <c r="L2250" s="46"/>
      <c r="M2250" s="45" t="s">
        <v>5750</v>
      </c>
      <c r="N2250" s="45" t="s">
        <v>5751</v>
      </c>
      <c r="O2250" s="43" t="s">
        <v>60</v>
      </c>
      <c r="P2250" s="45" t="s">
        <v>5752</v>
      </c>
      <c r="Q2250" s="45"/>
      <c r="R2250" s="112"/>
      <c r="S2250" s="112"/>
      <c r="T2250" s="59"/>
      <c r="U2250" s="10">
        <v>0.01</v>
      </c>
      <c r="V2250" s="46"/>
      <c r="W2250" s="43"/>
      <c r="X2250" s="46" t="s">
        <v>43</v>
      </c>
      <c r="Y2250" s="43" t="s">
        <v>44</v>
      </c>
      <c r="Z2250" s="116" t="s">
        <v>20458</v>
      </c>
      <c r="AA2250" s="45"/>
      <c r="AB2250" s="3">
        <v>127399.26</v>
      </c>
      <c r="AC2250" s="3">
        <v>0</v>
      </c>
      <c r="AD2250" s="3">
        <v>0</v>
      </c>
      <c r="AE2250" s="3">
        <v>0</v>
      </c>
      <c r="AF2250" s="3">
        <f>SUM(Table2[[#This Row],[PE 2021 Obligations]],Table2[[#This Row],[ROW 2021 Obligations]],Table2[[#This Row],[Construction 2021 Obligations]],Table2[[#This Row],[Paving 2021 Obligations]])</f>
        <v>127399.26</v>
      </c>
      <c r="AG2250" s="3">
        <v>127399.26</v>
      </c>
      <c r="AH2250" s="3">
        <v>0</v>
      </c>
      <c r="AI2250" s="3">
        <v>0</v>
      </c>
      <c r="AJ2250" s="3">
        <v>0</v>
      </c>
      <c r="AK2250" s="3">
        <v>127399.26</v>
      </c>
      <c r="AL2250" s="43" t="s">
        <v>5753</v>
      </c>
    </row>
    <row r="2251" spans="1:38" ht="90" hidden="1" x14ac:dyDescent="0.25">
      <c r="A2251" s="47">
        <v>129835</v>
      </c>
      <c r="B2251" s="48">
        <v>3</v>
      </c>
      <c r="C2251" s="49" t="s">
        <v>73</v>
      </c>
      <c r="D2251" s="50">
        <v>43742</v>
      </c>
      <c r="E2251" s="49" t="s">
        <v>56</v>
      </c>
      <c r="F2251" s="50">
        <v>44215</v>
      </c>
      <c r="G2251" s="49" t="s">
        <v>75</v>
      </c>
      <c r="H2251" s="51" t="s">
        <v>255</v>
      </c>
      <c r="I2251" s="49" t="s">
        <v>5301</v>
      </c>
      <c r="J2251" s="49" t="s">
        <v>116</v>
      </c>
      <c r="K2251" s="49"/>
      <c r="L2251" s="52" t="s">
        <v>116</v>
      </c>
      <c r="M2251" s="51" t="s">
        <v>5754</v>
      </c>
      <c r="N2251" s="51" t="s">
        <v>5755</v>
      </c>
      <c r="O2251" s="49" t="s">
        <v>60</v>
      </c>
      <c r="P2251" s="51" t="s">
        <v>67</v>
      </c>
      <c r="Q2251" s="51"/>
      <c r="R2251" s="111"/>
      <c r="S2251" s="111"/>
      <c r="T2251" s="120"/>
      <c r="U2251" s="55" t="s">
        <v>32</v>
      </c>
      <c r="V2251" s="50">
        <v>45093</v>
      </c>
      <c r="W2251" s="49"/>
      <c r="X2251" s="52" t="s">
        <v>43</v>
      </c>
      <c r="Y2251" s="49" t="s">
        <v>1150</v>
      </c>
      <c r="Z2251" s="127" t="s">
        <v>20461</v>
      </c>
      <c r="AA2251" s="51"/>
      <c r="AB2251" s="54">
        <v>500000</v>
      </c>
      <c r="AC2251" s="54">
        <v>0</v>
      </c>
      <c r="AD2251" s="54">
        <v>0</v>
      </c>
      <c r="AE2251" s="54">
        <v>0</v>
      </c>
      <c r="AF2251" s="3">
        <f>SUM(Table2[[#This Row],[PE 2021 Obligations]],Table2[[#This Row],[ROW 2021 Obligations]],Table2[[#This Row],[Construction 2021 Obligations]],Table2[[#This Row],[Paving 2021 Obligations]])</f>
        <v>500000</v>
      </c>
      <c r="AG2251" s="54">
        <v>500000</v>
      </c>
      <c r="AH2251" s="54">
        <v>0</v>
      </c>
      <c r="AI2251" s="54">
        <v>0</v>
      </c>
      <c r="AJ2251" s="54">
        <v>0</v>
      </c>
      <c r="AK2251" s="54">
        <v>500000</v>
      </c>
      <c r="AL2251" s="49" t="s">
        <v>5756</v>
      </c>
    </row>
    <row r="2252" spans="1:38" ht="45" hidden="1" x14ac:dyDescent="0.25">
      <c r="A2252" s="13">
        <v>129840</v>
      </c>
      <c r="B2252" s="15">
        <v>1</v>
      </c>
      <c r="C2252" s="43" t="s">
        <v>73</v>
      </c>
      <c r="D2252" s="44">
        <v>43746</v>
      </c>
      <c r="E2252" s="43" t="s">
        <v>1022</v>
      </c>
      <c r="F2252" s="44">
        <v>44215</v>
      </c>
      <c r="G2252" s="43" t="s">
        <v>75</v>
      </c>
      <c r="H2252" s="45" t="s">
        <v>320</v>
      </c>
      <c r="I2252" s="43" t="s">
        <v>1894</v>
      </c>
      <c r="J2252" s="43" t="s">
        <v>116</v>
      </c>
      <c r="K2252" s="43"/>
      <c r="L2252" s="46" t="s">
        <v>116</v>
      </c>
      <c r="M2252" s="45" t="s">
        <v>5757</v>
      </c>
      <c r="N2252" s="45" t="s">
        <v>5758</v>
      </c>
      <c r="O2252" s="43" t="s">
        <v>60</v>
      </c>
      <c r="P2252" s="45" t="s">
        <v>1420</v>
      </c>
      <c r="Q2252" s="45"/>
      <c r="R2252" s="112"/>
      <c r="S2252" s="112"/>
      <c r="T2252" s="59"/>
      <c r="U2252" s="10">
        <v>1.18</v>
      </c>
      <c r="V2252" s="46"/>
      <c r="W2252" s="43"/>
      <c r="X2252" s="46" t="s">
        <v>43</v>
      </c>
      <c r="Y2252" s="43" t="s">
        <v>140</v>
      </c>
      <c r="Z2252" s="112" t="s">
        <v>20460</v>
      </c>
      <c r="AA2252" s="45"/>
      <c r="AB2252" s="3">
        <v>250000</v>
      </c>
      <c r="AC2252" s="3">
        <v>0</v>
      </c>
      <c r="AD2252" s="3">
        <v>0</v>
      </c>
      <c r="AE2252" s="3">
        <v>0</v>
      </c>
      <c r="AF2252" s="3">
        <f>SUM(Table2[[#This Row],[PE 2021 Obligations]],Table2[[#This Row],[ROW 2021 Obligations]],Table2[[#This Row],[Construction 2021 Obligations]],Table2[[#This Row],[Paving 2021 Obligations]])</f>
        <v>250000</v>
      </c>
      <c r="AG2252" s="3">
        <v>250000</v>
      </c>
      <c r="AH2252" s="3">
        <v>0</v>
      </c>
      <c r="AI2252" s="3">
        <v>0</v>
      </c>
      <c r="AJ2252" s="3">
        <v>0</v>
      </c>
      <c r="AK2252" s="3">
        <v>250000</v>
      </c>
      <c r="AL2252" s="43"/>
    </row>
    <row r="2253" spans="1:38" hidden="1" x14ac:dyDescent="0.25">
      <c r="A2253" s="13">
        <v>129866</v>
      </c>
      <c r="B2253" s="15">
        <v>2</v>
      </c>
      <c r="C2253" s="43" t="s">
        <v>73</v>
      </c>
      <c r="D2253" s="44">
        <v>43766</v>
      </c>
      <c r="E2253" s="43" t="s">
        <v>2262</v>
      </c>
      <c r="F2253" s="44">
        <v>43766</v>
      </c>
      <c r="G2253" s="43" t="s">
        <v>2262</v>
      </c>
      <c r="H2253" s="45" t="s">
        <v>286</v>
      </c>
      <c r="I2253" s="43"/>
      <c r="J2253" s="43"/>
      <c r="K2253" s="43"/>
      <c r="L2253" s="46"/>
      <c r="M2253" s="45" t="s">
        <v>5774</v>
      </c>
      <c r="N2253" s="45"/>
      <c r="O2253" s="43" t="s">
        <v>1171</v>
      </c>
      <c r="P2253" s="45" t="s">
        <v>1062</v>
      </c>
      <c r="Q2253" s="45"/>
      <c r="R2253" s="112"/>
      <c r="S2253" s="112"/>
      <c r="T2253" s="59"/>
      <c r="U2253" s="56" t="s">
        <v>32</v>
      </c>
      <c r="V2253" s="46"/>
      <c r="W2253" s="43"/>
      <c r="X2253" s="46" t="s">
        <v>43</v>
      </c>
      <c r="Y2253" s="43"/>
      <c r="Z2253" s="116" t="s">
        <v>20458</v>
      </c>
      <c r="AA2253" s="45"/>
      <c r="AB2253" s="3">
        <v>0</v>
      </c>
      <c r="AC2253" s="3">
        <v>0</v>
      </c>
      <c r="AD2253" s="3">
        <v>597060</v>
      </c>
      <c r="AE2253" s="3">
        <v>0</v>
      </c>
      <c r="AF2253" s="3">
        <f>SUM(Table2[[#This Row],[PE 2021 Obligations]],Table2[[#This Row],[ROW 2021 Obligations]],Table2[[#This Row],[Construction 2021 Obligations]],Table2[[#This Row],[Paving 2021 Obligations]])</f>
        <v>597060</v>
      </c>
      <c r="AG2253" s="3">
        <v>0</v>
      </c>
      <c r="AH2253" s="3">
        <v>0</v>
      </c>
      <c r="AI2253" s="3">
        <v>3947838</v>
      </c>
      <c r="AJ2253" s="3">
        <v>0</v>
      </c>
      <c r="AK2253" s="3">
        <v>3947838</v>
      </c>
      <c r="AL2253" s="43" t="s">
        <v>5775</v>
      </c>
    </row>
    <row r="2254" spans="1:38" hidden="1" x14ac:dyDescent="0.25">
      <c r="A2254" s="47">
        <v>129872.01</v>
      </c>
      <c r="B2254" s="48">
        <v>6</v>
      </c>
      <c r="C2254" s="49" t="s">
        <v>73</v>
      </c>
      <c r="D2254" s="50">
        <v>44091</v>
      </c>
      <c r="E2254" s="49" t="s">
        <v>108</v>
      </c>
      <c r="F2254" s="50">
        <v>44091</v>
      </c>
      <c r="G2254" s="49" t="s">
        <v>108</v>
      </c>
      <c r="H2254" s="51" t="s">
        <v>76</v>
      </c>
      <c r="I2254" s="49"/>
      <c r="J2254" s="49"/>
      <c r="K2254" s="49"/>
      <c r="L2254" s="52" t="s">
        <v>110</v>
      </c>
      <c r="M2254" s="51" t="s">
        <v>5776</v>
      </c>
      <c r="N2254" s="51"/>
      <c r="O2254" s="49" t="s">
        <v>5777</v>
      </c>
      <c r="P2254" s="51" t="s">
        <v>78</v>
      </c>
      <c r="Q2254" s="51"/>
      <c r="R2254" s="111"/>
      <c r="S2254" s="111"/>
      <c r="T2254" s="120"/>
      <c r="U2254" s="55" t="s">
        <v>32</v>
      </c>
      <c r="V2254" s="52"/>
      <c r="W2254" s="49"/>
      <c r="X2254" s="52" t="s">
        <v>43</v>
      </c>
      <c r="Y2254" s="49"/>
      <c r="Z2254" s="116" t="s">
        <v>20458</v>
      </c>
      <c r="AA2254" s="51"/>
      <c r="AB2254" s="54">
        <v>123804</v>
      </c>
      <c r="AC2254" s="54">
        <v>0</v>
      </c>
      <c r="AD2254" s="54">
        <v>0</v>
      </c>
      <c r="AE2254" s="54">
        <v>0</v>
      </c>
      <c r="AF2254" s="3">
        <f>SUM(Table2[[#This Row],[PE 2021 Obligations]],Table2[[#This Row],[ROW 2021 Obligations]],Table2[[#This Row],[Construction 2021 Obligations]],Table2[[#This Row],[Paving 2021 Obligations]])</f>
        <v>123804</v>
      </c>
      <c r="AG2254" s="54">
        <v>123804</v>
      </c>
      <c r="AH2254" s="54">
        <v>0</v>
      </c>
      <c r="AI2254" s="54">
        <v>0</v>
      </c>
      <c r="AJ2254" s="54">
        <v>0</v>
      </c>
      <c r="AK2254" s="54">
        <v>123804</v>
      </c>
      <c r="AL2254" s="49"/>
    </row>
    <row r="2255" spans="1:38" hidden="1" x14ac:dyDescent="0.25">
      <c r="A2255" s="13">
        <v>129881</v>
      </c>
      <c r="B2255" s="15">
        <v>3</v>
      </c>
      <c r="C2255" s="43" t="s">
        <v>47</v>
      </c>
      <c r="D2255" s="44">
        <v>43769</v>
      </c>
      <c r="E2255" s="43" t="s">
        <v>1610</v>
      </c>
      <c r="F2255" s="44">
        <v>44351</v>
      </c>
      <c r="G2255" s="43" t="s">
        <v>1610</v>
      </c>
      <c r="H2255" s="45" t="s">
        <v>173</v>
      </c>
      <c r="I2255" s="43"/>
      <c r="J2255" s="43"/>
      <c r="K2255" s="43"/>
      <c r="L2255" s="46" t="s">
        <v>110</v>
      </c>
      <c r="M2255" s="45" t="s">
        <v>5778</v>
      </c>
      <c r="N2255" s="45"/>
      <c r="O2255" s="43" t="s">
        <v>1612</v>
      </c>
      <c r="P2255" s="45"/>
      <c r="Q2255" s="45"/>
      <c r="R2255" s="112"/>
      <c r="S2255" s="112"/>
      <c r="T2255" s="59"/>
      <c r="U2255" s="56" t="s">
        <v>32</v>
      </c>
      <c r="V2255" s="46"/>
      <c r="W2255" s="43"/>
      <c r="X2255" s="46" t="s">
        <v>43</v>
      </c>
      <c r="Y2255" s="43"/>
      <c r="Z2255" s="116" t="s">
        <v>20458</v>
      </c>
      <c r="AA2255" s="45"/>
      <c r="AB2255" s="3">
        <v>0</v>
      </c>
      <c r="AC2255" s="3">
        <v>0</v>
      </c>
      <c r="AD2255" s="3">
        <v>313</v>
      </c>
      <c r="AE2255" s="3">
        <v>0</v>
      </c>
      <c r="AF2255" s="3">
        <f>SUM(Table2[[#This Row],[PE 2021 Obligations]],Table2[[#This Row],[ROW 2021 Obligations]],Table2[[#This Row],[Construction 2021 Obligations]],Table2[[#This Row],[Paving 2021 Obligations]])</f>
        <v>313</v>
      </c>
      <c r="AG2255" s="3">
        <v>0</v>
      </c>
      <c r="AH2255" s="3">
        <v>0</v>
      </c>
      <c r="AI2255" s="3">
        <v>25312.77</v>
      </c>
      <c r="AJ2255" s="3">
        <v>0</v>
      </c>
      <c r="AK2255" s="3">
        <v>25312.77</v>
      </c>
      <c r="AL2255" s="43" t="s">
        <v>5779</v>
      </c>
    </row>
    <row r="2256" spans="1:38" hidden="1" x14ac:dyDescent="0.25">
      <c r="A2256" s="47">
        <v>129888</v>
      </c>
      <c r="B2256" s="48">
        <v>1</v>
      </c>
      <c r="C2256" s="49" t="s">
        <v>73</v>
      </c>
      <c r="D2256" s="50">
        <v>43775</v>
      </c>
      <c r="E2256" s="49" t="s">
        <v>1169</v>
      </c>
      <c r="F2256" s="50">
        <v>43775</v>
      </c>
      <c r="G2256" s="49" t="s">
        <v>1169</v>
      </c>
      <c r="H2256" s="51" t="s">
        <v>400</v>
      </c>
      <c r="I2256" s="49"/>
      <c r="J2256" s="49"/>
      <c r="K2256" s="49"/>
      <c r="L2256" s="52"/>
      <c r="M2256" s="51" t="s">
        <v>5780</v>
      </c>
      <c r="N2256" s="51"/>
      <c r="O2256" s="49" t="s">
        <v>1171</v>
      </c>
      <c r="P2256" s="51" t="s">
        <v>1062</v>
      </c>
      <c r="Q2256" s="51"/>
      <c r="R2256" s="111"/>
      <c r="S2256" s="111"/>
      <c r="T2256" s="120"/>
      <c r="U2256" s="55" t="s">
        <v>32</v>
      </c>
      <c r="V2256" s="52"/>
      <c r="W2256" s="49"/>
      <c r="X2256" s="52" t="s">
        <v>43</v>
      </c>
      <c r="Y2256" s="49"/>
      <c r="Z2256" s="116" t="s">
        <v>20458</v>
      </c>
      <c r="AA2256" s="51"/>
      <c r="AB2256" s="54">
        <v>0</v>
      </c>
      <c r="AC2256" s="54">
        <v>0</v>
      </c>
      <c r="AD2256" s="54">
        <v>375796</v>
      </c>
      <c r="AE2256" s="54">
        <v>0</v>
      </c>
      <c r="AF2256" s="3">
        <f>SUM(Table2[[#This Row],[PE 2021 Obligations]],Table2[[#This Row],[ROW 2021 Obligations]],Table2[[#This Row],[Construction 2021 Obligations]],Table2[[#This Row],[Paving 2021 Obligations]])</f>
        <v>375796</v>
      </c>
      <c r="AG2256" s="54">
        <v>0</v>
      </c>
      <c r="AH2256" s="54">
        <v>0</v>
      </c>
      <c r="AI2256" s="54">
        <v>1062339</v>
      </c>
      <c r="AJ2256" s="54">
        <v>0</v>
      </c>
      <c r="AK2256" s="54">
        <v>1062339</v>
      </c>
      <c r="AL2256" s="49" t="s">
        <v>5781</v>
      </c>
    </row>
    <row r="2257" spans="1:38" hidden="1" x14ac:dyDescent="0.25">
      <c r="A2257" s="13">
        <v>129905</v>
      </c>
      <c r="B2257" s="15">
        <v>4</v>
      </c>
      <c r="C2257" s="43" t="s">
        <v>73</v>
      </c>
      <c r="D2257" s="44">
        <v>43788</v>
      </c>
      <c r="E2257" s="43" t="s">
        <v>1610</v>
      </c>
      <c r="F2257" s="44">
        <v>43965</v>
      </c>
      <c r="G2257" s="43" t="s">
        <v>1610</v>
      </c>
      <c r="H2257" s="45" t="s">
        <v>126</v>
      </c>
      <c r="I2257" s="43"/>
      <c r="J2257" s="43"/>
      <c r="K2257" s="43"/>
      <c r="L2257" s="46" t="s">
        <v>110</v>
      </c>
      <c r="M2257" s="45" t="s">
        <v>5782</v>
      </c>
      <c r="N2257" s="45"/>
      <c r="O2257" s="43" t="s">
        <v>1612</v>
      </c>
      <c r="P2257" s="45"/>
      <c r="Q2257" s="45"/>
      <c r="R2257" s="112"/>
      <c r="S2257" s="112"/>
      <c r="T2257" s="59"/>
      <c r="U2257" s="56" t="s">
        <v>32</v>
      </c>
      <c r="V2257" s="46"/>
      <c r="W2257" s="43"/>
      <c r="X2257" s="46" t="s">
        <v>43</v>
      </c>
      <c r="Y2257" s="43"/>
      <c r="Z2257" s="116" t="s">
        <v>20458</v>
      </c>
      <c r="AA2257" s="45"/>
      <c r="AB2257" s="3">
        <v>0</v>
      </c>
      <c r="AC2257" s="3">
        <v>0</v>
      </c>
      <c r="AD2257" s="3">
        <v>302258</v>
      </c>
      <c r="AE2257" s="3">
        <v>0</v>
      </c>
      <c r="AF2257" s="3">
        <f>SUM(Table2[[#This Row],[PE 2021 Obligations]],Table2[[#This Row],[ROW 2021 Obligations]],Table2[[#This Row],[Construction 2021 Obligations]],Table2[[#This Row],[Paving 2021 Obligations]])</f>
        <v>302258</v>
      </c>
      <c r="AG2257" s="3">
        <v>0</v>
      </c>
      <c r="AH2257" s="3">
        <v>0</v>
      </c>
      <c r="AI2257" s="3">
        <v>461258</v>
      </c>
      <c r="AJ2257" s="3">
        <v>0</v>
      </c>
      <c r="AK2257" s="3">
        <v>461258</v>
      </c>
      <c r="AL2257" s="43" t="s">
        <v>5783</v>
      </c>
    </row>
    <row r="2258" spans="1:38" hidden="1" x14ac:dyDescent="0.25">
      <c r="A2258" s="47">
        <v>129906</v>
      </c>
      <c r="B2258" s="48">
        <v>4</v>
      </c>
      <c r="C2258" s="49" t="s">
        <v>73</v>
      </c>
      <c r="D2258" s="50">
        <v>43788</v>
      </c>
      <c r="E2258" s="49" t="s">
        <v>1610</v>
      </c>
      <c r="F2258" s="50">
        <v>43965</v>
      </c>
      <c r="G2258" s="49" t="s">
        <v>1610</v>
      </c>
      <c r="H2258" s="51" t="s">
        <v>126</v>
      </c>
      <c r="I2258" s="49"/>
      <c r="J2258" s="49"/>
      <c r="K2258" s="49"/>
      <c r="L2258" s="52" t="s">
        <v>110</v>
      </c>
      <c r="M2258" s="51" t="s">
        <v>5784</v>
      </c>
      <c r="N2258" s="51"/>
      <c r="O2258" s="49" t="s">
        <v>1612</v>
      </c>
      <c r="P2258" s="51"/>
      <c r="Q2258" s="51"/>
      <c r="R2258" s="111"/>
      <c r="S2258" s="111"/>
      <c r="T2258" s="120"/>
      <c r="U2258" s="55" t="s">
        <v>32</v>
      </c>
      <c r="V2258" s="52"/>
      <c r="W2258" s="49"/>
      <c r="X2258" s="52" t="s">
        <v>43</v>
      </c>
      <c r="Y2258" s="49"/>
      <c r="Z2258" s="116" t="s">
        <v>20458</v>
      </c>
      <c r="AA2258" s="51"/>
      <c r="AB2258" s="54">
        <v>0</v>
      </c>
      <c r="AC2258" s="54">
        <v>0</v>
      </c>
      <c r="AD2258" s="54">
        <v>1527000</v>
      </c>
      <c r="AE2258" s="54">
        <v>0</v>
      </c>
      <c r="AF2258" s="3">
        <f>SUM(Table2[[#This Row],[PE 2021 Obligations]],Table2[[#This Row],[ROW 2021 Obligations]],Table2[[#This Row],[Construction 2021 Obligations]],Table2[[#This Row],[Paving 2021 Obligations]])</f>
        <v>1527000</v>
      </c>
      <c r="AG2258" s="54">
        <v>0</v>
      </c>
      <c r="AH2258" s="54">
        <v>0</v>
      </c>
      <c r="AI2258" s="54">
        <v>2843500</v>
      </c>
      <c r="AJ2258" s="54">
        <v>0</v>
      </c>
      <c r="AK2258" s="54">
        <v>2843500</v>
      </c>
      <c r="AL2258" s="49" t="s">
        <v>5785</v>
      </c>
    </row>
    <row r="2259" spans="1:38" ht="30" hidden="1" x14ac:dyDescent="0.25">
      <c r="A2259" s="47">
        <v>129914</v>
      </c>
      <c r="B2259" s="48">
        <v>6</v>
      </c>
      <c r="C2259" s="49" t="s">
        <v>73</v>
      </c>
      <c r="D2259" s="50">
        <v>43796</v>
      </c>
      <c r="E2259" s="49" t="s">
        <v>1610</v>
      </c>
      <c r="F2259" s="50">
        <v>44235</v>
      </c>
      <c r="G2259" s="49" t="s">
        <v>1610</v>
      </c>
      <c r="H2259" s="51" t="s">
        <v>76</v>
      </c>
      <c r="I2259" s="49"/>
      <c r="J2259" s="49"/>
      <c r="K2259" s="49"/>
      <c r="L2259" s="52" t="s">
        <v>110</v>
      </c>
      <c r="M2259" s="51" t="s">
        <v>5790</v>
      </c>
      <c r="N2259" s="51"/>
      <c r="O2259" s="49" t="s">
        <v>1612</v>
      </c>
      <c r="P2259" s="51"/>
      <c r="Q2259" s="51"/>
      <c r="R2259" s="111"/>
      <c r="S2259" s="111"/>
      <c r="T2259" s="120"/>
      <c r="U2259" s="55" t="s">
        <v>32</v>
      </c>
      <c r="V2259" s="52"/>
      <c r="W2259" s="49"/>
      <c r="X2259" s="52" t="s">
        <v>43</v>
      </c>
      <c r="Y2259" s="49"/>
      <c r="Z2259" s="116" t="s">
        <v>20458</v>
      </c>
      <c r="AA2259" s="51"/>
      <c r="AB2259" s="54">
        <v>0</v>
      </c>
      <c r="AC2259" s="54">
        <v>0</v>
      </c>
      <c r="AD2259" s="54">
        <v>85236</v>
      </c>
      <c r="AE2259" s="54">
        <v>0</v>
      </c>
      <c r="AF2259" s="3">
        <f>SUM(Table2[[#This Row],[PE 2021 Obligations]],Table2[[#This Row],[ROW 2021 Obligations]],Table2[[#This Row],[Construction 2021 Obligations]],Table2[[#This Row],[Paving 2021 Obligations]])</f>
        <v>85236</v>
      </c>
      <c r="AG2259" s="54">
        <v>0</v>
      </c>
      <c r="AH2259" s="54">
        <v>0</v>
      </c>
      <c r="AI2259" s="54">
        <v>234837</v>
      </c>
      <c r="AJ2259" s="54">
        <v>0</v>
      </c>
      <c r="AK2259" s="54">
        <v>234837</v>
      </c>
      <c r="AL2259" s="49" t="s">
        <v>5791</v>
      </c>
    </row>
    <row r="2260" spans="1:38" hidden="1" x14ac:dyDescent="0.25">
      <c r="A2260" s="13">
        <v>129924</v>
      </c>
      <c r="B2260" s="15">
        <v>1</v>
      </c>
      <c r="C2260" s="43" t="s">
        <v>73</v>
      </c>
      <c r="D2260" s="44">
        <v>43811</v>
      </c>
      <c r="E2260" s="43" t="s">
        <v>74</v>
      </c>
      <c r="F2260" s="44">
        <v>44280</v>
      </c>
      <c r="G2260" s="43" t="s">
        <v>75</v>
      </c>
      <c r="H2260" s="45" t="s">
        <v>182</v>
      </c>
      <c r="I2260" s="43"/>
      <c r="J2260" s="43"/>
      <c r="K2260" s="43"/>
      <c r="L2260" s="46"/>
      <c r="M2260" s="45" t="s">
        <v>5799</v>
      </c>
      <c r="N2260" s="45"/>
      <c r="O2260" s="43" t="s">
        <v>78</v>
      </c>
      <c r="P2260" s="45" t="s">
        <v>760</v>
      </c>
      <c r="Q2260" s="45"/>
      <c r="R2260" s="112"/>
      <c r="S2260" s="112"/>
      <c r="T2260" s="59"/>
      <c r="U2260" s="10">
        <v>0</v>
      </c>
      <c r="V2260" s="46"/>
      <c r="W2260" s="43"/>
      <c r="X2260" s="46" t="s">
        <v>43</v>
      </c>
      <c r="Y2260" s="43"/>
      <c r="Z2260" s="116" t="s">
        <v>20458</v>
      </c>
      <c r="AA2260" s="45"/>
      <c r="AB2260" s="3">
        <v>0</v>
      </c>
      <c r="AC2260" s="3">
        <v>0</v>
      </c>
      <c r="AD2260" s="3">
        <v>0</v>
      </c>
      <c r="AE2260" s="3">
        <v>0</v>
      </c>
      <c r="AF2260" s="3">
        <f>SUM(Table2[[#This Row],[PE 2021 Obligations]],Table2[[#This Row],[ROW 2021 Obligations]],Table2[[#This Row],[Construction 2021 Obligations]],Table2[[#This Row],[Paving 2021 Obligations]])</f>
        <v>0</v>
      </c>
      <c r="AG2260" s="3">
        <v>0</v>
      </c>
      <c r="AH2260" s="3">
        <v>0</v>
      </c>
      <c r="AI2260" s="3">
        <v>0</v>
      </c>
      <c r="AJ2260" s="3">
        <v>0</v>
      </c>
      <c r="AK2260" s="3">
        <v>115700</v>
      </c>
      <c r="AL2260" s="43"/>
    </row>
    <row r="2261" spans="1:38" hidden="1" x14ac:dyDescent="0.25">
      <c r="A2261" s="47">
        <v>129924.01</v>
      </c>
      <c r="B2261" s="48">
        <v>1</v>
      </c>
      <c r="C2261" s="49" t="s">
        <v>73</v>
      </c>
      <c r="D2261" s="50">
        <v>44084</v>
      </c>
      <c r="E2261" s="49" t="s">
        <v>74</v>
      </c>
      <c r="F2261" s="50">
        <v>44280</v>
      </c>
      <c r="G2261" s="49" t="s">
        <v>75</v>
      </c>
      <c r="H2261" s="51" t="s">
        <v>182</v>
      </c>
      <c r="I2261" s="49"/>
      <c r="J2261" s="49"/>
      <c r="K2261" s="49"/>
      <c r="L2261" s="52"/>
      <c r="M2261" s="51" t="s">
        <v>5800</v>
      </c>
      <c r="N2261" s="51"/>
      <c r="O2261" s="49" t="s">
        <v>78</v>
      </c>
      <c r="P2261" s="51" t="s">
        <v>760</v>
      </c>
      <c r="Q2261" s="51"/>
      <c r="R2261" s="111"/>
      <c r="S2261" s="111"/>
      <c r="T2261" s="120"/>
      <c r="U2261" s="53">
        <v>0</v>
      </c>
      <c r="V2261" s="52"/>
      <c r="W2261" s="49"/>
      <c r="X2261" s="52" t="s">
        <v>43</v>
      </c>
      <c r="Y2261" s="49"/>
      <c r="Z2261" s="116" t="s">
        <v>20458</v>
      </c>
      <c r="AA2261" s="51"/>
      <c r="AB2261" s="54">
        <v>0</v>
      </c>
      <c r="AC2261" s="54">
        <v>0</v>
      </c>
      <c r="AD2261" s="54">
        <v>0</v>
      </c>
      <c r="AE2261" s="54">
        <v>0</v>
      </c>
      <c r="AF2261" s="3">
        <f>SUM(Table2[[#This Row],[PE 2021 Obligations]],Table2[[#This Row],[ROW 2021 Obligations]],Table2[[#This Row],[Construction 2021 Obligations]],Table2[[#This Row],[Paving 2021 Obligations]])</f>
        <v>0</v>
      </c>
      <c r="AG2261" s="54">
        <v>0</v>
      </c>
      <c r="AH2261" s="54">
        <v>0</v>
      </c>
      <c r="AI2261" s="54">
        <v>0</v>
      </c>
      <c r="AJ2261" s="54">
        <v>0</v>
      </c>
      <c r="AK2261" s="54">
        <v>81842</v>
      </c>
      <c r="AL2261" s="49"/>
    </row>
    <row r="2262" spans="1:38" ht="30" hidden="1" x14ac:dyDescent="0.25">
      <c r="A2262" s="13">
        <v>129928.01</v>
      </c>
      <c r="B2262" s="15">
        <v>4</v>
      </c>
      <c r="C2262" s="43" t="s">
        <v>73</v>
      </c>
      <c r="D2262" s="44">
        <v>44291</v>
      </c>
      <c r="E2262" s="43" t="s">
        <v>74</v>
      </c>
      <c r="F2262" s="44">
        <v>44291</v>
      </c>
      <c r="G2262" s="43" t="s">
        <v>74</v>
      </c>
      <c r="H2262" s="45" t="s">
        <v>349</v>
      </c>
      <c r="I2262" s="43"/>
      <c r="J2262" s="43"/>
      <c r="K2262" s="43"/>
      <c r="L2262" s="46"/>
      <c r="M2262" s="45" t="s">
        <v>5801</v>
      </c>
      <c r="N2262" s="45"/>
      <c r="O2262" s="43" t="s">
        <v>78</v>
      </c>
      <c r="P2262" s="45" t="s">
        <v>760</v>
      </c>
      <c r="Q2262" s="45"/>
      <c r="R2262" s="112"/>
      <c r="S2262" s="112"/>
      <c r="T2262" s="59"/>
      <c r="U2262" s="10">
        <v>0</v>
      </c>
      <c r="V2262" s="46"/>
      <c r="W2262" s="43"/>
      <c r="X2262" s="46" t="s">
        <v>43</v>
      </c>
      <c r="Y2262" s="43"/>
      <c r="Z2262" s="116" t="s">
        <v>20458</v>
      </c>
      <c r="AA2262" s="45"/>
      <c r="AB2262" s="3">
        <v>0</v>
      </c>
      <c r="AC2262" s="3">
        <v>0</v>
      </c>
      <c r="AD2262" s="3">
        <v>0</v>
      </c>
      <c r="AE2262" s="3">
        <v>0</v>
      </c>
      <c r="AF2262" s="3">
        <f>SUM(Table2[[#This Row],[PE 2021 Obligations]],Table2[[#This Row],[ROW 2021 Obligations]],Table2[[#This Row],[Construction 2021 Obligations]],Table2[[#This Row],[Paving 2021 Obligations]])</f>
        <v>0</v>
      </c>
      <c r="AG2262" s="3">
        <v>0</v>
      </c>
      <c r="AH2262" s="3">
        <v>0</v>
      </c>
      <c r="AI2262" s="3">
        <v>0</v>
      </c>
      <c r="AJ2262" s="3">
        <v>0</v>
      </c>
      <c r="AK2262" s="3">
        <v>250000</v>
      </c>
      <c r="AL2262" s="43"/>
    </row>
    <row r="2263" spans="1:38" ht="30" hidden="1" x14ac:dyDescent="0.25">
      <c r="A2263" s="47">
        <v>129939.01</v>
      </c>
      <c r="B2263" s="48">
        <v>2</v>
      </c>
      <c r="C2263" s="49" t="s">
        <v>47</v>
      </c>
      <c r="D2263" s="50">
        <v>43994</v>
      </c>
      <c r="E2263" s="49" t="s">
        <v>176</v>
      </c>
      <c r="F2263" s="50">
        <v>44133</v>
      </c>
      <c r="G2263" s="49" t="s">
        <v>176</v>
      </c>
      <c r="H2263" s="51" t="s">
        <v>1336</v>
      </c>
      <c r="I2263" s="49"/>
      <c r="J2263" s="49"/>
      <c r="K2263" s="49"/>
      <c r="L2263" s="52"/>
      <c r="M2263" s="51" t="s">
        <v>5802</v>
      </c>
      <c r="N2263" s="51"/>
      <c r="O2263" s="49" t="s">
        <v>78</v>
      </c>
      <c r="P2263" s="51" t="s">
        <v>78</v>
      </c>
      <c r="Q2263" s="51"/>
      <c r="R2263" s="111"/>
      <c r="S2263" s="111"/>
      <c r="T2263" s="120"/>
      <c r="U2263" s="55" t="s">
        <v>32</v>
      </c>
      <c r="V2263" s="52"/>
      <c r="W2263" s="49"/>
      <c r="X2263" s="52" t="s">
        <v>43</v>
      </c>
      <c r="Y2263" s="49"/>
      <c r="Z2263" s="116" t="s">
        <v>20458</v>
      </c>
      <c r="AA2263" s="51"/>
      <c r="AB2263" s="54">
        <v>0</v>
      </c>
      <c r="AC2263" s="54">
        <v>0</v>
      </c>
      <c r="AD2263" s="54">
        <v>1610.82</v>
      </c>
      <c r="AE2263" s="54">
        <v>0</v>
      </c>
      <c r="AF2263" s="3">
        <f>SUM(Table2[[#This Row],[PE 2021 Obligations]],Table2[[#This Row],[ROW 2021 Obligations]],Table2[[#This Row],[Construction 2021 Obligations]],Table2[[#This Row],[Paving 2021 Obligations]])</f>
        <v>1610.82</v>
      </c>
      <c r="AG2263" s="54">
        <v>0</v>
      </c>
      <c r="AH2263" s="54">
        <v>0</v>
      </c>
      <c r="AI2263" s="54">
        <v>1610.82</v>
      </c>
      <c r="AJ2263" s="54">
        <v>0</v>
      </c>
      <c r="AK2263" s="54">
        <v>1610.82</v>
      </c>
      <c r="AL2263" s="49" t="s">
        <v>5803</v>
      </c>
    </row>
    <row r="2264" spans="1:38" ht="30" hidden="1" x14ac:dyDescent="0.25">
      <c r="A2264" s="13">
        <v>129939.02</v>
      </c>
      <c r="B2264" s="15">
        <v>2</v>
      </c>
      <c r="C2264" s="43" t="s">
        <v>47</v>
      </c>
      <c r="D2264" s="44">
        <v>44109</v>
      </c>
      <c r="E2264" s="43" t="s">
        <v>176</v>
      </c>
      <c r="F2264" s="44">
        <v>44271</v>
      </c>
      <c r="G2264" s="43" t="s">
        <v>176</v>
      </c>
      <c r="H2264" s="45" t="s">
        <v>1336</v>
      </c>
      <c r="I2264" s="43"/>
      <c r="J2264" s="43"/>
      <c r="K2264" s="43"/>
      <c r="L2264" s="46"/>
      <c r="M2264" s="45" t="s">
        <v>5804</v>
      </c>
      <c r="N2264" s="45"/>
      <c r="O2264" s="43" t="s">
        <v>78</v>
      </c>
      <c r="P2264" s="45" t="s">
        <v>78</v>
      </c>
      <c r="Q2264" s="45"/>
      <c r="R2264" s="112"/>
      <c r="S2264" s="112"/>
      <c r="T2264" s="59"/>
      <c r="U2264" s="56" t="s">
        <v>32</v>
      </c>
      <c r="V2264" s="46"/>
      <c r="W2264" s="43"/>
      <c r="X2264" s="46" t="s">
        <v>43</v>
      </c>
      <c r="Y2264" s="43"/>
      <c r="Z2264" s="116" t="s">
        <v>20458</v>
      </c>
      <c r="AA2264" s="45"/>
      <c r="AB2264" s="3">
        <v>0</v>
      </c>
      <c r="AC2264" s="3">
        <v>0</v>
      </c>
      <c r="AD2264" s="3">
        <v>769.01</v>
      </c>
      <c r="AE2264" s="3">
        <v>0</v>
      </c>
      <c r="AF2264" s="3">
        <f>SUM(Table2[[#This Row],[PE 2021 Obligations]],Table2[[#This Row],[ROW 2021 Obligations]],Table2[[#This Row],[Construction 2021 Obligations]],Table2[[#This Row],[Paving 2021 Obligations]])</f>
        <v>769.01</v>
      </c>
      <c r="AG2264" s="3">
        <v>0</v>
      </c>
      <c r="AH2264" s="3">
        <v>0</v>
      </c>
      <c r="AI2264" s="3">
        <v>769.01</v>
      </c>
      <c r="AJ2264" s="3">
        <v>0</v>
      </c>
      <c r="AK2264" s="3">
        <v>769.01</v>
      </c>
      <c r="AL2264" s="43" t="s">
        <v>5805</v>
      </c>
    </row>
    <row r="2265" spans="1:38" ht="30" hidden="1" x14ac:dyDescent="0.25">
      <c r="A2265" s="47">
        <v>129939.03</v>
      </c>
      <c r="B2265" s="48">
        <v>2</v>
      </c>
      <c r="C2265" s="49" t="s">
        <v>73</v>
      </c>
      <c r="D2265" s="50">
        <v>44322</v>
      </c>
      <c r="E2265" s="49" t="s">
        <v>176</v>
      </c>
      <c r="F2265" s="50">
        <v>44322</v>
      </c>
      <c r="G2265" s="49" t="s">
        <v>176</v>
      </c>
      <c r="H2265" s="51" t="s">
        <v>1336</v>
      </c>
      <c r="I2265" s="49"/>
      <c r="J2265" s="49"/>
      <c r="K2265" s="49"/>
      <c r="L2265" s="52"/>
      <c r="M2265" s="51" t="s">
        <v>5806</v>
      </c>
      <c r="N2265" s="51"/>
      <c r="O2265" s="49" t="s">
        <v>78</v>
      </c>
      <c r="P2265" s="51" t="s">
        <v>78</v>
      </c>
      <c r="Q2265" s="51"/>
      <c r="R2265" s="111"/>
      <c r="S2265" s="111"/>
      <c r="T2265" s="120"/>
      <c r="U2265" s="55" t="s">
        <v>32</v>
      </c>
      <c r="V2265" s="52"/>
      <c r="W2265" s="49"/>
      <c r="X2265" s="52" t="s">
        <v>43</v>
      </c>
      <c r="Y2265" s="49"/>
      <c r="Z2265" s="116" t="s">
        <v>20458</v>
      </c>
      <c r="AA2265" s="51"/>
      <c r="AB2265" s="54">
        <v>0</v>
      </c>
      <c r="AC2265" s="54">
        <v>0</v>
      </c>
      <c r="AD2265" s="54">
        <v>5000</v>
      </c>
      <c r="AE2265" s="54">
        <v>0</v>
      </c>
      <c r="AF2265" s="3">
        <f>SUM(Table2[[#This Row],[PE 2021 Obligations]],Table2[[#This Row],[ROW 2021 Obligations]],Table2[[#This Row],[Construction 2021 Obligations]],Table2[[#This Row],[Paving 2021 Obligations]])</f>
        <v>5000</v>
      </c>
      <c r="AG2265" s="54">
        <v>0</v>
      </c>
      <c r="AH2265" s="54">
        <v>0</v>
      </c>
      <c r="AI2265" s="54">
        <v>5000</v>
      </c>
      <c r="AJ2265" s="54">
        <v>0</v>
      </c>
      <c r="AK2265" s="54">
        <v>5000</v>
      </c>
      <c r="AL2265" s="49" t="s">
        <v>5807</v>
      </c>
    </row>
    <row r="2266" spans="1:38" hidden="1" x14ac:dyDescent="0.25">
      <c r="A2266" s="47">
        <v>129963</v>
      </c>
      <c r="B2266" s="48">
        <v>3</v>
      </c>
      <c r="C2266" s="49" t="s">
        <v>73</v>
      </c>
      <c r="D2266" s="50">
        <v>43826</v>
      </c>
      <c r="E2266" s="49" t="s">
        <v>1610</v>
      </c>
      <c r="F2266" s="50">
        <v>43965</v>
      </c>
      <c r="G2266" s="49" t="s">
        <v>1610</v>
      </c>
      <c r="H2266" s="51" t="s">
        <v>98</v>
      </c>
      <c r="I2266" s="49"/>
      <c r="J2266" s="49"/>
      <c r="K2266" s="49"/>
      <c r="L2266" s="52" t="s">
        <v>110</v>
      </c>
      <c r="M2266" s="51" t="s">
        <v>5811</v>
      </c>
      <c r="N2266" s="51"/>
      <c r="O2266" s="49" t="s">
        <v>1612</v>
      </c>
      <c r="P2266" s="51"/>
      <c r="Q2266" s="51"/>
      <c r="R2266" s="111"/>
      <c r="S2266" s="111"/>
      <c r="T2266" s="120"/>
      <c r="U2266" s="55" t="s">
        <v>32</v>
      </c>
      <c r="V2266" s="52"/>
      <c r="W2266" s="49"/>
      <c r="X2266" s="52" t="s">
        <v>43</v>
      </c>
      <c r="Y2266" s="49"/>
      <c r="Z2266" s="116" t="s">
        <v>20458</v>
      </c>
      <c r="AA2266" s="51"/>
      <c r="AB2266" s="54">
        <v>0</v>
      </c>
      <c r="AC2266" s="54">
        <v>0</v>
      </c>
      <c r="AD2266" s="54">
        <v>7960</v>
      </c>
      <c r="AE2266" s="54">
        <v>0</v>
      </c>
      <c r="AF2266" s="3">
        <f>SUM(Table2[[#This Row],[PE 2021 Obligations]],Table2[[#This Row],[ROW 2021 Obligations]],Table2[[#This Row],[Construction 2021 Obligations]],Table2[[#This Row],[Paving 2021 Obligations]])</f>
        <v>7960</v>
      </c>
      <c r="AG2266" s="54">
        <v>0</v>
      </c>
      <c r="AH2266" s="54">
        <v>0</v>
      </c>
      <c r="AI2266" s="54">
        <v>30310</v>
      </c>
      <c r="AJ2266" s="54">
        <v>0</v>
      </c>
      <c r="AK2266" s="54">
        <v>30310</v>
      </c>
      <c r="AL2266" s="49" t="s">
        <v>5812</v>
      </c>
    </row>
    <row r="2267" spans="1:38" ht="30" hidden="1" x14ac:dyDescent="0.25">
      <c r="A2267" s="13">
        <v>129965</v>
      </c>
      <c r="B2267" s="15">
        <v>3</v>
      </c>
      <c r="C2267" s="43" t="s">
        <v>73</v>
      </c>
      <c r="D2267" s="44">
        <v>43826</v>
      </c>
      <c r="E2267" s="43" t="s">
        <v>1610</v>
      </c>
      <c r="F2267" s="44">
        <v>43965</v>
      </c>
      <c r="G2267" s="43" t="s">
        <v>1610</v>
      </c>
      <c r="H2267" s="45" t="s">
        <v>98</v>
      </c>
      <c r="I2267" s="43"/>
      <c r="J2267" s="43"/>
      <c r="K2267" s="43"/>
      <c r="L2267" s="46" t="s">
        <v>110</v>
      </c>
      <c r="M2267" s="45" t="s">
        <v>5813</v>
      </c>
      <c r="N2267" s="45"/>
      <c r="O2267" s="43" t="s">
        <v>1612</v>
      </c>
      <c r="P2267" s="45"/>
      <c r="Q2267" s="45"/>
      <c r="R2267" s="112"/>
      <c r="S2267" s="112"/>
      <c r="T2267" s="59"/>
      <c r="U2267" s="56" t="s">
        <v>32</v>
      </c>
      <c r="V2267" s="46"/>
      <c r="W2267" s="43"/>
      <c r="X2267" s="46" t="s">
        <v>43</v>
      </c>
      <c r="Y2267" s="43"/>
      <c r="Z2267" s="116" t="s">
        <v>20458</v>
      </c>
      <c r="AA2267" s="45"/>
      <c r="AB2267" s="3">
        <v>0</v>
      </c>
      <c r="AC2267" s="3">
        <v>0</v>
      </c>
      <c r="AD2267" s="3">
        <v>43120</v>
      </c>
      <c r="AE2267" s="3">
        <v>0</v>
      </c>
      <c r="AF2267" s="3">
        <f>SUM(Table2[[#This Row],[PE 2021 Obligations]],Table2[[#This Row],[ROW 2021 Obligations]],Table2[[#This Row],[Construction 2021 Obligations]],Table2[[#This Row],[Paving 2021 Obligations]])</f>
        <v>43120</v>
      </c>
      <c r="AG2267" s="3">
        <v>0</v>
      </c>
      <c r="AH2267" s="3">
        <v>0</v>
      </c>
      <c r="AI2267" s="3">
        <v>127455.5</v>
      </c>
      <c r="AJ2267" s="3">
        <v>0</v>
      </c>
      <c r="AK2267" s="3">
        <v>127455.5</v>
      </c>
      <c r="AL2267" s="43" t="s">
        <v>5814</v>
      </c>
    </row>
    <row r="2268" spans="1:38" ht="150" hidden="1" x14ac:dyDescent="0.25">
      <c r="A2268" s="13">
        <v>129970</v>
      </c>
      <c r="B2268" s="15">
        <v>1</v>
      </c>
      <c r="C2268" s="43" t="s">
        <v>73</v>
      </c>
      <c r="D2268" s="44">
        <v>43833</v>
      </c>
      <c r="E2268" s="43" t="s">
        <v>1022</v>
      </c>
      <c r="F2268" s="44">
        <v>44215</v>
      </c>
      <c r="G2268" s="43" t="s">
        <v>75</v>
      </c>
      <c r="H2268" s="45" t="s">
        <v>320</v>
      </c>
      <c r="I2268" s="43"/>
      <c r="J2268" s="43"/>
      <c r="K2268" s="43"/>
      <c r="L2268" s="46"/>
      <c r="M2268" s="45" t="s">
        <v>5818</v>
      </c>
      <c r="N2268" s="45" t="s">
        <v>5819</v>
      </c>
      <c r="O2268" s="43" t="s">
        <v>60</v>
      </c>
      <c r="P2268" s="45" t="s">
        <v>1420</v>
      </c>
      <c r="Q2268" s="45"/>
      <c r="R2268" s="112"/>
      <c r="S2268" s="112"/>
      <c r="T2268" s="59"/>
      <c r="U2268" s="10">
        <v>0</v>
      </c>
      <c r="V2268" s="46"/>
      <c r="W2268" s="43"/>
      <c r="X2268" s="46" t="s">
        <v>43</v>
      </c>
      <c r="Y2268" s="43"/>
      <c r="Z2268" s="116" t="s">
        <v>20458</v>
      </c>
      <c r="AA2268" s="45"/>
      <c r="AB2268" s="3">
        <v>250000</v>
      </c>
      <c r="AC2268" s="3">
        <v>0</v>
      </c>
      <c r="AD2268" s="3">
        <v>0</v>
      </c>
      <c r="AE2268" s="3">
        <v>0</v>
      </c>
      <c r="AF2268" s="3">
        <f>SUM(Table2[[#This Row],[PE 2021 Obligations]],Table2[[#This Row],[ROW 2021 Obligations]],Table2[[#This Row],[Construction 2021 Obligations]],Table2[[#This Row],[Paving 2021 Obligations]])</f>
        <v>250000</v>
      </c>
      <c r="AG2268" s="3">
        <v>250000</v>
      </c>
      <c r="AH2268" s="3">
        <v>0</v>
      </c>
      <c r="AI2268" s="3">
        <v>0</v>
      </c>
      <c r="AJ2268" s="3">
        <v>0</v>
      </c>
      <c r="AK2268" s="3">
        <v>250000</v>
      </c>
      <c r="AL2268" s="43"/>
    </row>
    <row r="2269" spans="1:38" ht="30" hidden="1" x14ac:dyDescent="0.25">
      <c r="A2269" s="13">
        <v>130004</v>
      </c>
      <c r="B2269" s="15">
        <v>3</v>
      </c>
      <c r="C2269" s="43" t="s">
        <v>73</v>
      </c>
      <c r="D2269" s="44">
        <v>43852</v>
      </c>
      <c r="E2269" s="43" t="s">
        <v>1610</v>
      </c>
      <c r="F2269" s="44">
        <v>43965</v>
      </c>
      <c r="G2269" s="43" t="s">
        <v>1610</v>
      </c>
      <c r="H2269" s="45" t="s">
        <v>98</v>
      </c>
      <c r="I2269" s="43"/>
      <c r="J2269" s="43"/>
      <c r="K2269" s="43"/>
      <c r="L2269" s="46" t="s">
        <v>110</v>
      </c>
      <c r="M2269" s="45" t="s">
        <v>5830</v>
      </c>
      <c r="N2269" s="45"/>
      <c r="O2269" s="43" t="s">
        <v>1612</v>
      </c>
      <c r="P2269" s="45"/>
      <c r="Q2269" s="45"/>
      <c r="R2269" s="112"/>
      <c r="S2269" s="112"/>
      <c r="T2269" s="59"/>
      <c r="U2269" s="56" t="s">
        <v>32</v>
      </c>
      <c r="V2269" s="46"/>
      <c r="W2269" s="43"/>
      <c r="X2269" s="46" t="s">
        <v>43</v>
      </c>
      <c r="Y2269" s="43"/>
      <c r="Z2269" s="116" t="s">
        <v>20458</v>
      </c>
      <c r="AA2269" s="45"/>
      <c r="AB2269" s="3">
        <v>0</v>
      </c>
      <c r="AC2269" s="3">
        <v>0</v>
      </c>
      <c r="AD2269" s="3">
        <v>7086</v>
      </c>
      <c r="AE2269" s="3">
        <v>0</v>
      </c>
      <c r="AF2269" s="3">
        <f>SUM(Table2[[#This Row],[PE 2021 Obligations]],Table2[[#This Row],[ROW 2021 Obligations]],Table2[[#This Row],[Construction 2021 Obligations]],Table2[[#This Row],[Paving 2021 Obligations]])</f>
        <v>7086</v>
      </c>
      <c r="AG2269" s="3">
        <v>0</v>
      </c>
      <c r="AH2269" s="3">
        <v>0</v>
      </c>
      <c r="AI2269" s="3">
        <v>55015</v>
      </c>
      <c r="AJ2269" s="3">
        <v>0</v>
      </c>
      <c r="AK2269" s="3">
        <v>55015</v>
      </c>
      <c r="AL2269" s="43" t="s">
        <v>5831</v>
      </c>
    </row>
    <row r="2270" spans="1:38" ht="30" hidden="1" x14ac:dyDescent="0.25">
      <c r="A2270" s="13">
        <v>130006</v>
      </c>
      <c r="B2270" s="15">
        <v>3</v>
      </c>
      <c r="C2270" s="43" t="s">
        <v>73</v>
      </c>
      <c r="D2270" s="44">
        <v>43852</v>
      </c>
      <c r="E2270" s="43" t="s">
        <v>1610</v>
      </c>
      <c r="F2270" s="44">
        <v>43965</v>
      </c>
      <c r="G2270" s="43" t="s">
        <v>1610</v>
      </c>
      <c r="H2270" s="45" t="s">
        <v>98</v>
      </c>
      <c r="I2270" s="43"/>
      <c r="J2270" s="43"/>
      <c r="K2270" s="43"/>
      <c r="L2270" s="46" t="s">
        <v>110</v>
      </c>
      <c r="M2270" s="45" t="s">
        <v>5835</v>
      </c>
      <c r="N2270" s="45"/>
      <c r="O2270" s="43" t="s">
        <v>1612</v>
      </c>
      <c r="P2270" s="45"/>
      <c r="Q2270" s="45"/>
      <c r="R2270" s="112"/>
      <c r="S2270" s="112"/>
      <c r="T2270" s="59"/>
      <c r="U2270" s="56" t="s">
        <v>32</v>
      </c>
      <c r="V2270" s="46"/>
      <c r="W2270" s="43"/>
      <c r="X2270" s="46" t="s">
        <v>43</v>
      </c>
      <c r="Y2270" s="43"/>
      <c r="Z2270" s="111" t="s">
        <v>20458</v>
      </c>
      <c r="AA2270" s="45"/>
      <c r="AB2270" s="3">
        <v>0</v>
      </c>
      <c r="AC2270" s="3">
        <v>0</v>
      </c>
      <c r="AD2270" s="3">
        <v>3901</v>
      </c>
      <c r="AE2270" s="3">
        <v>0</v>
      </c>
      <c r="AF2270" s="3">
        <f>SUM(Table2[[#This Row],[PE 2021 Obligations]],Table2[[#This Row],[ROW 2021 Obligations]],Table2[[#This Row],[Construction 2021 Obligations]],Table2[[#This Row],[Paving 2021 Obligations]])</f>
        <v>3901</v>
      </c>
      <c r="AG2270" s="3">
        <v>0</v>
      </c>
      <c r="AH2270" s="3">
        <v>0</v>
      </c>
      <c r="AI2270" s="3">
        <v>33293.5</v>
      </c>
      <c r="AJ2270" s="3">
        <v>0</v>
      </c>
      <c r="AK2270" s="3">
        <v>33293.5</v>
      </c>
      <c r="AL2270" s="43" t="s">
        <v>5836</v>
      </c>
    </row>
    <row r="2271" spans="1:38" ht="75" hidden="1" x14ac:dyDescent="0.25">
      <c r="A2271" s="47">
        <v>130007</v>
      </c>
      <c r="B2271" s="48">
        <v>4</v>
      </c>
      <c r="C2271" s="49" t="s">
        <v>73</v>
      </c>
      <c r="D2271" s="50">
        <v>43852</v>
      </c>
      <c r="E2271" s="49" t="s">
        <v>1409</v>
      </c>
      <c r="F2271" s="50">
        <v>44368</v>
      </c>
      <c r="G2271" s="49" t="s">
        <v>1923</v>
      </c>
      <c r="H2271" s="51" t="s">
        <v>126</v>
      </c>
      <c r="I2271" s="49"/>
      <c r="J2271" s="49"/>
      <c r="K2271" s="49"/>
      <c r="L2271" s="52"/>
      <c r="M2271" s="51" t="s">
        <v>5837</v>
      </c>
      <c r="N2271" s="51" t="s">
        <v>5838</v>
      </c>
      <c r="O2271" s="49" t="s">
        <v>60</v>
      </c>
      <c r="P2271" s="51" t="s">
        <v>1444</v>
      </c>
      <c r="Q2271" s="51"/>
      <c r="R2271" s="111"/>
      <c r="S2271" s="111"/>
      <c r="T2271" s="120"/>
      <c r="U2271" s="55" t="s">
        <v>32</v>
      </c>
      <c r="V2271" s="52"/>
      <c r="W2271" s="49"/>
      <c r="X2271" s="52" t="s">
        <v>43</v>
      </c>
      <c r="Y2271" s="49" t="s">
        <v>511</v>
      </c>
      <c r="Z2271" s="116" t="s">
        <v>20458</v>
      </c>
      <c r="AA2271" s="51"/>
      <c r="AB2271" s="54">
        <v>95419</v>
      </c>
      <c r="AC2271" s="54">
        <v>0</v>
      </c>
      <c r="AD2271" s="54">
        <v>0</v>
      </c>
      <c r="AE2271" s="54">
        <v>0</v>
      </c>
      <c r="AF2271" s="3">
        <f>SUM(Table2[[#This Row],[PE 2021 Obligations]],Table2[[#This Row],[ROW 2021 Obligations]],Table2[[#This Row],[Construction 2021 Obligations]],Table2[[#This Row],[Paving 2021 Obligations]])</f>
        <v>95419</v>
      </c>
      <c r="AG2271" s="54">
        <v>95419</v>
      </c>
      <c r="AH2271" s="54">
        <v>0</v>
      </c>
      <c r="AI2271" s="54">
        <v>0</v>
      </c>
      <c r="AJ2271" s="54">
        <v>0</v>
      </c>
      <c r="AK2271" s="54">
        <v>95419</v>
      </c>
      <c r="AL2271" s="49" t="s">
        <v>5839</v>
      </c>
    </row>
    <row r="2272" spans="1:38" ht="30" hidden="1" x14ac:dyDescent="0.25">
      <c r="A2272" s="13">
        <v>130008</v>
      </c>
      <c r="B2272" s="15">
        <v>4</v>
      </c>
      <c r="C2272" s="43" t="s">
        <v>73</v>
      </c>
      <c r="D2272" s="44">
        <v>43852</v>
      </c>
      <c r="E2272" s="43" t="s">
        <v>1409</v>
      </c>
      <c r="F2272" s="44">
        <v>44368</v>
      </c>
      <c r="G2272" s="43" t="s">
        <v>1923</v>
      </c>
      <c r="H2272" s="45" t="s">
        <v>126</v>
      </c>
      <c r="I2272" s="43"/>
      <c r="J2272" s="43"/>
      <c r="K2272" s="43"/>
      <c r="L2272" s="46"/>
      <c r="M2272" s="45" t="s">
        <v>5840</v>
      </c>
      <c r="N2272" s="45" t="s">
        <v>5841</v>
      </c>
      <c r="O2272" s="43" t="s">
        <v>60</v>
      </c>
      <c r="P2272" s="45" t="s">
        <v>1444</v>
      </c>
      <c r="Q2272" s="45"/>
      <c r="R2272" s="112"/>
      <c r="S2272" s="112"/>
      <c r="T2272" s="59"/>
      <c r="U2272" s="10">
        <v>0</v>
      </c>
      <c r="V2272" s="46"/>
      <c r="W2272" s="43"/>
      <c r="X2272" s="46" t="s">
        <v>43</v>
      </c>
      <c r="Y2272" s="43" t="s">
        <v>78</v>
      </c>
      <c r="Z2272" s="116" t="s">
        <v>20458</v>
      </c>
      <c r="AA2272" s="45"/>
      <c r="AB2272" s="3">
        <v>35805</v>
      </c>
      <c r="AC2272" s="3">
        <v>0</v>
      </c>
      <c r="AD2272" s="3">
        <v>0</v>
      </c>
      <c r="AE2272" s="3">
        <v>0</v>
      </c>
      <c r="AF2272" s="3">
        <f>SUM(Table2[[#This Row],[PE 2021 Obligations]],Table2[[#This Row],[ROW 2021 Obligations]],Table2[[#This Row],[Construction 2021 Obligations]],Table2[[#This Row],[Paving 2021 Obligations]])</f>
        <v>35805</v>
      </c>
      <c r="AG2272" s="3">
        <v>35805</v>
      </c>
      <c r="AH2272" s="3">
        <v>0</v>
      </c>
      <c r="AI2272" s="3">
        <v>0</v>
      </c>
      <c r="AJ2272" s="3">
        <v>0</v>
      </c>
      <c r="AK2272" s="3">
        <v>35805</v>
      </c>
      <c r="AL2272" s="43" t="s">
        <v>5842</v>
      </c>
    </row>
    <row r="2273" spans="1:38" hidden="1" x14ac:dyDescent="0.25">
      <c r="A2273" s="47">
        <v>130013</v>
      </c>
      <c r="B2273" s="48">
        <v>3</v>
      </c>
      <c r="C2273" s="49" t="s">
        <v>73</v>
      </c>
      <c r="D2273" s="50">
        <v>43853</v>
      </c>
      <c r="E2273" s="49" t="s">
        <v>1169</v>
      </c>
      <c r="F2273" s="50">
        <v>43853</v>
      </c>
      <c r="G2273" s="49" t="s">
        <v>1169</v>
      </c>
      <c r="H2273" s="51" t="s">
        <v>346</v>
      </c>
      <c r="I2273" s="49"/>
      <c r="J2273" s="49"/>
      <c r="K2273" s="49"/>
      <c r="L2273" s="52"/>
      <c r="M2273" s="51" t="s">
        <v>5843</v>
      </c>
      <c r="N2273" s="51"/>
      <c r="O2273" s="49" t="s">
        <v>1171</v>
      </c>
      <c r="P2273" s="51" t="s">
        <v>1062</v>
      </c>
      <c r="Q2273" s="51"/>
      <c r="R2273" s="111"/>
      <c r="S2273" s="111"/>
      <c r="T2273" s="120"/>
      <c r="U2273" s="55" t="s">
        <v>32</v>
      </c>
      <c r="V2273" s="52"/>
      <c r="W2273" s="49"/>
      <c r="X2273" s="52" t="s">
        <v>43</v>
      </c>
      <c r="Y2273" s="49"/>
      <c r="Z2273" s="116" t="s">
        <v>20458</v>
      </c>
      <c r="AA2273" s="51"/>
      <c r="AB2273" s="54">
        <v>0</v>
      </c>
      <c r="AC2273" s="54">
        <v>0</v>
      </c>
      <c r="AD2273" s="54">
        <v>5700</v>
      </c>
      <c r="AE2273" s="54">
        <v>0</v>
      </c>
      <c r="AF2273" s="3">
        <f>SUM(Table2[[#This Row],[PE 2021 Obligations]],Table2[[#This Row],[ROW 2021 Obligations]],Table2[[#This Row],[Construction 2021 Obligations]],Table2[[#This Row],[Paving 2021 Obligations]])</f>
        <v>5700</v>
      </c>
      <c r="AG2273" s="54">
        <v>0</v>
      </c>
      <c r="AH2273" s="54">
        <v>0</v>
      </c>
      <c r="AI2273" s="54">
        <v>103441</v>
      </c>
      <c r="AJ2273" s="54">
        <v>0</v>
      </c>
      <c r="AK2273" s="54">
        <v>103441</v>
      </c>
      <c r="AL2273" s="49" t="s">
        <v>5844</v>
      </c>
    </row>
    <row r="2274" spans="1:38" ht="60" hidden="1" x14ac:dyDescent="0.25">
      <c r="A2274" s="47">
        <v>130039</v>
      </c>
      <c r="B2274" s="48">
        <v>3</v>
      </c>
      <c r="C2274" s="49" t="s">
        <v>73</v>
      </c>
      <c r="D2274" s="50">
        <v>43866</v>
      </c>
      <c r="E2274" s="49" t="s">
        <v>4987</v>
      </c>
      <c r="F2274" s="50">
        <v>44215</v>
      </c>
      <c r="G2274" s="49" t="s">
        <v>75</v>
      </c>
      <c r="H2274" s="51" t="s">
        <v>226</v>
      </c>
      <c r="I2274" s="49"/>
      <c r="J2274" s="49"/>
      <c r="K2274" s="49"/>
      <c r="L2274" s="52"/>
      <c r="M2274" s="51" t="s">
        <v>5877</v>
      </c>
      <c r="N2274" s="51" t="s">
        <v>5878</v>
      </c>
      <c r="O2274" s="49" t="s">
        <v>60</v>
      </c>
      <c r="P2274" s="51" t="s">
        <v>67</v>
      </c>
      <c r="Q2274" s="51"/>
      <c r="R2274" s="111"/>
      <c r="S2274" s="111"/>
      <c r="T2274" s="120"/>
      <c r="U2274" s="55" t="s">
        <v>32</v>
      </c>
      <c r="V2274" s="52"/>
      <c r="W2274" s="49"/>
      <c r="X2274" s="52" t="s">
        <v>43</v>
      </c>
      <c r="Y2274" s="49"/>
      <c r="Z2274" s="116" t="s">
        <v>20458</v>
      </c>
      <c r="AA2274" s="51"/>
      <c r="AB2274" s="54">
        <v>85386</v>
      </c>
      <c r="AC2274" s="54">
        <v>0</v>
      </c>
      <c r="AD2274" s="54">
        <v>0</v>
      </c>
      <c r="AE2274" s="54">
        <v>0</v>
      </c>
      <c r="AF2274" s="3">
        <f>SUM(Table2[[#This Row],[PE 2021 Obligations]],Table2[[#This Row],[ROW 2021 Obligations]],Table2[[#This Row],[Construction 2021 Obligations]],Table2[[#This Row],[Paving 2021 Obligations]])</f>
        <v>85386</v>
      </c>
      <c r="AG2274" s="54">
        <v>85386</v>
      </c>
      <c r="AH2274" s="54">
        <v>0</v>
      </c>
      <c r="AI2274" s="54">
        <v>0</v>
      </c>
      <c r="AJ2274" s="54">
        <v>0</v>
      </c>
      <c r="AK2274" s="54">
        <v>85386</v>
      </c>
      <c r="AL2274" s="49" t="s">
        <v>5879</v>
      </c>
    </row>
    <row r="2275" spans="1:38" ht="30" hidden="1" x14ac:dyDescent="0.25">
      <c r="A2275" s="13">
        <v>130057</v>
      </c>
      <c r="B2275" s="15">
        <v>6</v>
      </c>
      <c r="C2275" s="43" t="s">
        <v>73</v>
      </c>
      <c r="D2275" s="44">
        <v>43872</v>
      </c>
      <c r="E2275" s="43" t="s">
        <v>1610</v>
      </c>
      <c r="F2275" s="44">
        <v>43965</v>
      </c>
      <c r="G2275" s="43" t="s">
        <v>1610</v>
      </c>
      <c r="H2275" s="45" t="s">
        <v>76</v>
      </c>
      <c r="I2275" s="43"/>
      <c r="J2275" s="43"/>
      <c r="K2275" s="43"/>
      <c r="L2275" s="46" t="s">
        <v>110</v>
      </c>
      <c r="M2275" s="45" t="s">
        <v>5886</v>
      </c>
      <c r="N2275" s="45"/>
      <c r="O2275" s="43" t="s">
        <v>1612</v>
      </c>
      <c r="P2275" s="45"/>
      <c r="Q2275" s="45"/>
      <c r="R2275" s="112"/>
      <c r="S2275" s="112"/>
      <c r="T2275" s="59"/>
      <c r="U2275" s="56" t="s">
        <v>32</v>
      </c>
      <c r="V2275" s="46"/>
      <c r="W2275" s="43"/>
      <c r="X2275" s="46" t="s">
        <v>43</v>
      </c>
      <c r="Y2275" s="43"/>
      <c r="Z2275" s="116" t="s">
        <v>20458</v>
      </c>
      <c r="AA2275" s="45"/>
      <c r="AB2275" s="3">
        <v>0</v>
      </c>
      <c r="AC2275" s="3">
        <v>0</v>
      </c>
      <c r="AD2275" s="3">
        <v>10408</v>
      </c>
      <c r="AE2275" s="3">
        <v>0</v>
      </c>
      <c r="AF2275" s="3">
        <f>SUM(Table2[[#This Row],[PE 2021 Obligations]],Table2[[#This Row],[ROW 2021 Obligations]],Table2[[#This Row],[Construction 2021 Obligations]],Table2[[#This Row],[Paving 2021 Obligations]])</f>
        <v>10408</v>
      </c>
      <c r="AG2275" s="3">
        <v>0</v>
      </c>
      <c r="AH2275" s="3">
        <v>0</v>
      </c>
      <c r="AI2275" s="3">
        <v>199536</v>
      </c>
      <c r="AJ2275" s="3">
        <v>0</v>
      </c>
      <c r="AK2275" s="3">
        <v>199536</v>
      </c>
      <c r="AL2275" s="43" t="s">
        <v>5887</v>
      </c>
    </row>
    <row r="2276" spans="1:38" hidden="1" x14ac:dyDescent="0.25">
      <c r="A2276" s="47">
        <v>130058</v>
      </c>
      <c r="B2276" s="48">
        <v>6</v>
      </c>
      <c r="C2276" s="49" t="s">
        <v>73</v>
      </c>
      <c r="D2276" s="50">
        <v>43872</v>
      </c>
      <c r="E2276" s="49" t="s">
        <v>1610</v>
      </c>
      <c r="F2276" s="50">
        <v>43965</v>
      </c>
      <c r="G2276" s="49" t="s">
        <v>1610</v>
      </c>
      <c r="H2276" s="51" t="s">
        <v>76</v>
      </c>
      <c r="I2276" s="49"/>
      <c r="J2276" s="49"/>
      <c r="K2276" s="49"/>
      <c r="L2276" s="52" t="s">
        <v>110</v>
      </c>
      <c r="M2276" s="51" t="s">
        <v>5888</v>
      </c>
      <c r="N2276" s="51"/>
      <c r="O2276" s="49" t="s">
        <v>1612</v>
      </c>
      <c r="P2276" s="51"/>
      <c r="Q2276" s="51"/>
      <c r="R2276" s="111"/>
      <c r="S2276" s="111"/>
      <c r="T2276" s="120"/>
      <c r="U2276" s="55" t="s">
        <v>32</v>
      </c>
      <c r="V2276" s="52"/>
      <c r="W2276" s="49"/>
      <c r="X2276" s="52" t="s">
        <v>43</v>
      </c>
      <c r="Y2276" s="49"/>
      <c r="Z2276" s="116" t="s">
        <v>20458</v>
      </c>
      <c r="AA2276" s="51"/>
      <c r="AB2276" s="54">
        <v>0</v>
      </c>
      <c r="AC2276" s="54">
        <v>0</v>
      </c>
      <c r="AD2276" s="54">
        <v>2602</v>
      </c>
      <c r="AE2276" s="54">
        <v>0</v>
      </c>
      <c r="AF2276" s="3">
        <f>SUM(Table2[[#This Row],[PE 2021 Obligations]],Table2[[#This Row],[ROW 2021 Obligations]],Table2[[#This Row],[Construction 2021 Obligations]],Table2[[#This Row],[Paving 2021 Obligations]])</f>
        <v>2602</v>
      </c>
      <c r="AG2276" s="54">
        <v>0</v>
      </c>
      <c r="AH2276" s="54">
        <v>0</v>
      </c>
      <c r="AI2276" s="54">
        <v>164204</v>
      </c>
      <c r="AJ2276" s="54">
        <v>0</v>
      </c>
      <c r="AK2276" s="54">
        <v>164204</v>
      </c>
      <c r="AL2276" s="49" t="s">
        <v>5889</v>
      </c>
    </row>
    <row r="2277" spans="1:38" ht="30" hidden="1" x14ac:dyDescent="0.25">
      <c r="A2277" s="13">
        <v>130059</v>
      </c>
      <c r="B2277" s="15">
        <v>6</v>
      </c>
      <c r="C2277" s="43" t="s">
        <v>73</v>
      </c>
      <c r="D2277" s="44">
        <v>43872</v>
      </c>
      <c r="E2277" s="43" t="s">
        <v>1610</v>
      </c>
      <c r="F2277" s="44">
        <v>43965</v>
      </c>
      <c r="G2277" s="43" t="s">
        <v>1610</v>
      </c>
      <c r="H2277" s="45" t="s">
        <v>76</v>
      </c>
      <c r="I2277" s="43"/>
      <c r="J2277" s="43"/>
      <c r="K2277" s="43"/>
      <c r="L2277" s="46" t="s">
        <v>110</v>
      </c>
      <c r="M2277" s="45" t="s">
        <v>5890</v>
      </c>
      <c r="N2277" s="45"/>
      <c r="O2277" s="43" t="s">
        <v>1612</v>
      </c>
      <c r="P2277" s="45"/>
      <c r="Q2277" s="45"/>
      <c r="R2277" s="112"/>
      <c r="S2277" s="112"/>
      <c r="T2277" s="59"/>
      <c r="U2277" s="56" t="s">
        <v>32</v>
      </c>
      <c r="V2277" s="46"/>
      <c r="W2277" s="43"/>
      <c r="X2277" s="46" t="s">
        <v>43</v>
      </c>
      <c r="Y2277" s="43"/>
      <c r="Z2277" s="116" t="s">
        <v>20458</v>
      </c>
      <c r="AA2277" s="45"/>
      <c r="AB2277" s="3">
        <v>0</v>
      </c>
      <c r="AC2277" s="3">
        <v>0</v>
      </c>
      <c r="AD2277" s="3">
        <v>2602</v>
      </c>
      <c r="AE2277" s="3">
        <v>0</v>
      </c>
      <c r="AF2277" s="3">
        <f>SUM(Table2[[#This Row],[PE 2021 Obligations]],Table2[[#This Row],[ROW 2021 Obligations]],Table2[[#This Row],[Construction 2021 Obligations]],Table2[[#This Row],[Paving 2021 Obligations]])</f>
        <v>2602</v>
      </c>
      <c r="AG2277" s="3">
        <v>0</v>
      </c>
      <c r="AH2277" s="3">
        <v>0</v>
      </c>
      <c r="AI2277" s="3">
        <v>49884</v>
      </c>
      <c r="AJ2277" s="3">
        <v>0</v>
      </c>
      <c r="AK2277" s="3">
        <v>49884</v>
      </c>
      <c r="AL2277" s="43" t="s">
        <v>5891</v>
      </c>
    </row>
    <row r="2278" spans="1:38" ht="30" hidden="1" x14ac:dyDescent="0.25">
      <c r="A2278" s="47">
        <v>130066</v>
      </c>
      <c r="B2278" s="48">
        <v>6</v>
      </c>
      <c r="C2278" s="49" t="s">
        <v>73</v>
      </c>
      <c r="D2278" s="50">
        <v>43873</v>
      </c>
      <c r="E2278" s="49" t="s">
        <v>1610</v>
      </c>
      <c r="F2278" s="50">
        <v>44085</v>
      </c>
      <c r="G2278" s="49" t="s">
        <v>1610</v>
      </c>
      <c r="H2278" s="51" t="s">
        <v>76</v>
      </c>
      <c r="I2278" s="49"/>
      <c r="J2278" s="49"/>
      <c r="K2278" s="49"/>
      <c r="L2278" s="52" t="s">
        <v>110</v>
      </c>
      <c r="M2278" s="51" t="s">
        <v>5892</v>
      </c>
      <c r="N2278" s="51"/>
      <c r="O2278" s="49" t="s">
        <v>1612</v>
      </c>
      <c r="P2278" s="51"/>
      <c r="Q2278" s="51"/>
      <c r="R2278" s="111"/>
      <c r="S2278" s="111"/>
      <c r="T2278" s="120"/>
      <c r="U2278" s="55" t="s">
        <v>32</v>
      </c>
      <c r="V2278" s="52"/>
      <c r="W2278" s="49"/>
      <c r="X2278" s="52" t="s">
        <v>43</v>
      </c>
      <c r="Y2278" s="49"/>
      <c r="Z2278" s="116" t="s">
        <v>20458</v>
      </c>
      <c r="AA2278" s="51"/>
      <c r="AB2278" s="54">
        <v>0</v>
      </c>
      <c r="AC2278" s="54">
        <v>0</v>
      </c>
      <c r="AD2278" s="54">
        <v>2602</v>
      </c>
      <c r="AE2278" s="54">
        <v>0</v>
      </c>
      <c r="AF2278" s="3">
        <f>SUM(Table2[[#This Row],[PE 2021 Obligations]],Table2[[#This Row],[ROW 2021 Obligations]],Table2[[#This Row],[Construction 2021 Obligations]],Table2[[#This Row],[Paving 2021 Obligations]])</f>
        <v>2602</v>
      </c>
      <c r="AG2278" s="54">
        <v>0</v>
      </c>
      <c r="AH2278" s="54">
        <v>0</v>
      </c>
      <c r="AI2278" s="54">
        <v>49884</v>
      </c>
      <c r="AJ2278" s="54">
        <v>0</v>
      </c>
      <c r="AK2278" s="54">
        <v>49884</v>
      </c>
      <c r="AL2278" s="49" t="s">
        <v>5893</v>
      </c>
    </row>
    <row r="2279" spans="1:38" ht="30" hidden="1" x14ac:dyDescent="0.25">
      <c r="A2279" s="13">
        <v>130068</v>
      </c>
      <c r="B2279" s="15">
        <v>6</v>
      </c>
      <c r="C2279" s="43" t="s">
        <v>73</v>
      </c>
      <c r="D2279" s="44">
        <v>43873</v>
      </c>
      <c r="E2279" s="43" t="s">
        <v>1610</v>
      </c>
      <c r="F2279" s="44">
        <v>43965</v>
      </c>
      <c r="G2279" s="43" t="s">
        <v>1610</v>
      </c>
      <c r="H2279" s="45" t="s">
        <v>76</v>
      </c>
      <c r="I2279" s="43"/>
      <c r="J2279" s="43"/>
      <c r="K2279" s="43"/>
      <c r="L2279" s="46" t="s">
        <v>110</v>
      </c>
      <c r="M2279" s="45" t="s">
        <v>5894</v>
      </c>
      <c r="N2279" s="45"/>
      <c r="O2279" s="43" t="s">
        <v>1612</v>
      </c>
      <c r="P2279" s="45"/>
      <c r="Q2279" s="45"/>
      <c r="R2279" s="112"/>
      <c r="S2279" s="112"/>
      <c r="T2279" s="59"/>
      <c r="U2279" s="56" t="s">
        <v>32</v>
      </c>
      <c r="V2279" s="46"/>
      <c r="W2279" s="43"/>
      <c r="X2279" s="46" t="s">
        <v>43</v>
      </c>
      <c r="Y2279" s="43"/>
      <c r="Z2279" s="116" t="s">
        <v>20458</v>
      </c>
      <c r="AA2279" s="45"/>
      <c r="AB2279" s="3">
        <v>0</v>
      </c>
      <c r="AC2279" s="3">
        <v>0</v>
      </c>
      <c r="AD2279" s="3">
        <v>49884</v>
      </c>
      <c r="AE2279" s="3">
        <v>0</v>
      </c>
      <c r="AF2279" s="3">
        <f>SUM(Table2[[#This Row],[PE 2021 Obligations]],Table2[[#This Row],[ROW 2021 Obligations]],Table2[[#This Row],[Construction 2021 Obligations]],Table2[[#This Row],[Paving 2021 Obligations]])</f>
        <v>49884</v>
      </c>
      <c r="AG2279" s="3">
        <v>0</v>
      </c>
      <c r="AH2279" s="3">
        <v>0</v>
      </c>
      <c r="AI2279" s="3">
        <v>49884</v>
      </c>
      <c r="AJ2279" s="3">
        <v>0</v>
      </c>
      <c r="AK2279" s="3">
        <v>49884</v>
      </c>
      <c r="AL2279" s="43" t="s">
        <v>5895</v>
      </c>
    </row>
    <row r="2280" spans="1:38" ht="30" hidden="1" x14ac:dyDescent="0.25">
      <c r="A2280" s="47">
        <v>130072</v>
      </c>
      <c r="B2280" s="48">
        <v>6</v>
      </c>
      <c r="C2280" s="49" t="s">
        <v>73</v>
      </c>
      <c r="D2280" s="50">
        <v>43873</v>
      </c>
      <c r="E2280" s="49" t="s">
        <v>1610</v>
      </c>
      <c r="F2280" s="50">
        <v>43965</v>
      </c>
      <c r="G2280" s="49" t="s">
        <v>1610</v>
      </c>
      <c r="H2280" s="51" t="s">
        <v>76</v>
      </c>
      <c r="I2280" s="49"/>
      <c r="J2280" s="49"/>
      <c r="K2280" s="49"/>
      <c r="L2280" s="52" t="s">
        <v>110</v>
      </c>
      <c r="M2280" s="51" t="s">
        <v>5896</v>
      </c>
      <c r="N2280" s="51"/>
      <c r="O2280" s="49" t="s">
        <v>1612</v>
      </c>
      <c r="P2280" s="51"/>
      <c r="Q2280" s="51"/>
      <c r="R2280" s="111"/>
      <c r="S2280" s="111"/>
      <c r="T2280" s="120"/>
      <c r="U2280" s="55" t="s">
        <v>32</v>
      </c>
      <c r="V2280" s="52"/>
      <c r="W2280" s="49"/>
      <c r="X2280" s="52" t="s">
        <v>43</v>
      </c>
      <c r="Y2280" s="49"/>
      <c r="Z2280" s="116" t="s">
        <v>20458</v>
      </c>
      <c r="AA2280" s="51"/>
      <c r="AB2280" s="54">
        <v>0</v>
      </c>
      <c r="AC2280" s="54">
        <v>0</v>
      </c>
      <c r="AD2280" s="54">
        <v>2602</v>
      </c>
      <c r="AE2280" s="54">
        <v>0</v>
      </c>
      <c r="AF2280" s="3">
        <f>SUM(Table2[[#This Row],[PE 2021 Obligations]],Table2[[#This Row],[ROW 2021 Obligations]],Table2[[#This Row],[Construction 2021 Obligations]],Table2[[#This Row],[Paving 2021 Obligations]])</f>
        <v>2602</v>
      </c>
      <c r="AG2280" s="54">
        <v>0</v>
      </c>
      <c r="AH2280" s="54">
        <v>0</v>
      </c>
      <c r="AI2280" s="54">
        <v>121884</v>
      </c>
      <c r="AJ2280" s="54">
        <v>0</v>
      </c>
      <c r="AK2280" s="54">
        <v>121884</v>
      </c>
      <c r="AL2280" s="49" t="s">
        <v>5897</v>
      </c>
    </row>
    <row r="2281" spans="1:38" ht="30" hidden="1" x14ac:dyDescent="0.25">
      <c r="A2281" s="13">
        <v>130106</v>
      </c>
      <c r="B2281" s="15">
        <v>3</v>
      </c>
      <c r="C2281" s="43" t="s">
        <v>47</v>
      </c>
      <c r="D2281" s="44">
        <v>43887</v>
      </c>
      <c r="E2281" s="43" t="s">
        <v>1610</v>
      </c>
      <c r="F2281" s="44">
        <v>44351</v>
      </c>
      <c r="G2281" s="43" t="s">
        <v>1610</v>
      </c>
      <c r="H2281" s="45" t="s">
        <v>98</v>
      </c>
      <c r="I2281" s="43"/>
      <c r="J2281" s="43"/>
      <c r="K2281" s="43"/>
      <c r="L2281" s="46" t="s">
        <v>110</v>
      </c>
      <c r="M2281" s="45" t="s">
        <v>5935</v>
      </c>
      <c r="N2281" s="45"/>
      <c r="O2281" s="43" t="s">
        <v>1612</v>
      </c>
      <c r="P2281" s="45"/>
      <c r="Q2281" s="45"/>
      <c r="R2281" s="112"/>
      <c r="S2281" s="112"/>
      <c r="T2281" s="59"/>
      <c r="U2281" s="56" t="s">
        <v>32</v>
      </c>
      <c r="V2281" s="46"/>
      <c r="W2281" s="43"/>
      <c r="X2281" s="46" t="s">
        <v>43</v>
      </c>
      <c r="Y2281" s="43"/>
      <c r="Z2281" s="116" t="s">
        <v>20458</v>
      </c>
      <c r="AA2281" s="45"/>
      <c r="AB2281" s="3">
        <v>0</v>
      </c>
      <c r="AC2281" s="3">
        <v>0</v>
      </c>
      <c r="AD2281" s="3">
        <v>240</v>
      </c>
      <c r="AE2281" s="3">
        <v>0</v>
      </c>
      <c r="AF2281" s="3">
        <f>SUM(Table2[[#This Row],[PE 2021 Obligations]],Table2[[#This Row],[ROW 2021 Obligations]],Table2[[#This Row],[Construction 2021 Obligations]],Table2[[#This Row],[Paving 2021 Obligations]])</f>
        <v>240</v>
      </c>
      <c r="AG2281" s="3">
        <v>0</v>
      </c>
      <c r="AH2281" s="3">
        <v>0</v>
      </c>
      <c r="AI2281" s="3">
        <v>26086.43</v>
      </c>
      <c r="AJ2281" s="3">
        <v>0</v>
      </c>
      <c r="AK2281" s="3">
        <v>26086.43</v>
      </c>
      <c r="AL2281" s="43" t="s">
        <v>5936</v>
      </c>
    </row>
    <row r="2282" spans="1:38" ht="45" hidden="1" x14ac:dyDescent="0.25">
      <c r="A2282" s="47">
        <v>130107</v>
      </c>
      <c r="B2282" s="48">
        <v>1</v>
      </c>
      <c r="C2282" s="49" t="s">
        <v>73</v>
      </c>
      <c r="D2282" s="50">
        <v>43887</v>
      </c>
      <c r="E2282" s="49" t="s">
        <v>1022</v>
      </c>
      <c r="F2282" s="50">
        <v>44215</v>
      </c>
      <c r="G2282" s="49" t="s">
        <v>75</v>
      </c>
      <c r="H2282" s="51" t="s">
        <v>320</v>
      </c>
      <c r="I2282" s="49"/>
      <c r="J2282" s="49"/>
      <c r="K2282" s="49"/>
      <c r="L2282" s="52"/>
      <c r="M2282" s="51" t="s">
        <v>5937</v>
      </c>
      <c r="N2282" s="51" t="s">
        <v>5938</v>
      </c>
      <c r="O2282" s="49" t="s">
        <v>60</v>
      </c>
      <c r="P2282" s="51" t="s">
        <v>1420</v>
      </c>
      <c r="Q2282" s="51"/>
      <c r="R2282" s="111"/>
      <c r="S2282" s="111"/>
      <c r="T2282" s="120"/>
      <c r="U2282" s="53">
        <v>0</v>
      </c>
      <c r="V2282" s="52"/>
      <c r="W2282" s="49"/>
      <c r="X2282" s="52" t="s">
        <v>43</v>
      </c>
      <c r="Y2282" s="49"/>
      <c r="Z2282" s="116" t="s">
        <v>20458</v>
      </c>
      <c r="AA2282" s="51"/>
      <c r="AB2282" s="54">
        <v>100000</v>
      </c>
      <c r="AC2282" s="54">
        <v>0</v>
      </c>
      <c r="AD2282" s="54">
        <v>0</v>
      </c>
      <c r="AE2282" s="54">
        <v>0</v>
      </c>
      <c r="AF2282" s="3">
        <f>SUM(Table2[[#This Row],[PE 2021 Obligations]],Table2[[#This Row],[ROW 2021 Obligations]],Table2[[#This Row],[Construction 2021 Obligations]],Table2[[#This Row],[Paving 2021 Obligations]])</f>
        <v>100000</v>
      </c>
      <c r="AG2282" s="54">
        <v>100000</v>
      </c>
      <c r="AH2282" s="54">
        <v>0</v>
      </c>
      <c r="AI2282" s="54">
        <v>0</v>
      </c>
      <c r="AJ2282" s="54">
        <v>0</v>
      </c>
      <c r="AK2282" s="54">
        <v>100000</v>
      </c>
      <c r="AL2282" s="49"/>
    </row>
    <row r="2283" spans="1:38" ht="30" hidden="1" x14ac:dyDescent="0.25">
      <c r="A2283" s="47">
        <v>130113</v>
      </c>
      <c r="B2283" s="48">
        <v>3</v>
      </c>
      <c r="C2283" s="49" t="s">
        <v>73</v>
      </c>
      <c r="D2283" s="50">
        <v>43887</v>
      </c>
      <c r="E2283" s="49" t="s">
        <v>1610</v>
      </c>
      <c r="F2283" s="50">
        <v>44179</v>
      </c>
      <c r="G2283" s="49" t="s">
        <v>1610</v>
      </c>
      <c r="H2283" s="51" t="s">
        <v>98</v>
      </c>
      <c r="I2283" s="49"/>
      <c r="J2283" s="49"/>
      <c r="K2283" s="49"/>
      <c r="L2283" s="52" t="s">
        <v>110</v>
      </c>
      <c r="M2283" s="51" t="s">
        <v>5943</v>
      </c>
      <c r="N2283" s="51"/>
      <c r="O2283" s="49" t="s">
        <v>1612</v>
      </c>
      <c r="P2283" s="51"/>
      <c r="Q2283" s="51"/>
      <c r="R2283" s="111"/>
      <c r="S2283" s="111"/>
      <c r="T2283" s="120"/>
      <c r="U2283" s="55" t="s">
        <v>32</v>
      </c>
      <c r="V2283" s="52"/>
      <c r="W2283" s="49"/>
      <c r="X2283" s="52" t="s">
        <v>43</v>
      </c>
      <c r="Y2283" s="49"/>
      <c r="Z2283" s="116" t="s">
        <v>20458</v>
      </c>
      <c r="AA2283" s="51"/>
      <c r="AB2283" s="54">
        <v>0</v>
      </c>
      <c r="AC2283" s="54">
        <v>0</v>
      </c>
      <c r="AD2283" s="54">
        <v>1290</v>
      </c>
      <c r="AE2283" s="54">
        <v>0</v>
      </c>
      <c r="AF2283" s="3">
        <f>SUM(Table2[[#This Row],[PE 2021 Obligations]],Table2[[#This Row],[ROW 2021 Obligations]],Table2[[#This Row],[Construction 2021 Obligations]],Table2[[#This Row],[Paving 2021 Obligations]])</f>
        <v>1290</v>
      </c>
      <c r="AG2283" s="54">
        <v>0</v>
      </c>
      <c r="AH2283" s="54">
        <v>0</v>
      </c>
      <c r="AI2283" s="54">
        <v>40754</v>
      </c>
      <c r="AJ2283" s="54">
        <v>0</v>
      </c>
      <c r="AK2283" s="54">
        <v>40754</v>
      </c>
      <c r="AL2283" s="49" t="s">
        <v>5944</v>
      </c>
    </row>
    <row r="2284" spans="1:38" ht="75" hidden="1" x14ac:dyDescent="0.25">
      <c r="A2284" s="13">
        <v>130118</v>
      </c>
      <c r="B2284" s="15">
        <v>4</v>
      </c>
      <c r="C2284" s="43" t="s">
        <v>73</v>
      </c>
      <c r="D2284" s="44">
        <v>43889</v>
      </c>
      <c r="E2284" s="43" t="s">
        <v>56</v>
      </c>
      <c r="F2284" s="44">
        <v>44215</v>
      </c>
      <c r="G2284" s="43" t="s">
        <v>75</v>
      </c>
      <c r="H2284" s="45" t="s">
        <v>126</v>
      </c>
      <c r="I2284" s="43"/>
      <c r="J2284" s="43"/>
      <c r="K2284" s="43"/>
      <c r="L2284" s="46"/>
      <c r="M2284" s="45" t="s">
        <v>5945</v>
      </c>
      <c r="N2284" s="45" t="s">
        <v>5946</v>
      </c>
      <c r="O2284" s="43" t="s">
        <v>60</v>
      </c>
      <c r="P2284" s="45" t="s">
        <v>67</v>
      </c>
      <c r="Q2284" s="45"/>
      <c r="R2284" s="112"/>
      <c r="S2284" s="112"/>
      <c r="T2284" s="59"/>
      <c r="U2284" s="56" t="s">
        <v>32</v>
      </c>
      <c r="V2284" s="46"/>
      <c r="W2284" s="43"/>
      <c r="X2284" s="46" t="s">
        <v>43</v>
      </c>
      <c r="Y2284" s="43" t="s">
        <v>78</v>
      </c>
      <c r="Z2284" s="116" t="s">
        <v>20458</v>
      </c>
      <c r="AA2284" s="45"/>
      <c r="AB2284" s="3">
        <v>50000</v>
      </c>
      <c r="AC2284" s="3">
        <v>0</v>
      </c>
      <c r="AD2284" s="3">
        <v>0</v>
      </c>
      <c r="AE2284" s="3">
        <v>0</v>
      </c>
      <c r="AF2284" s="3">
        <f>SUM(Table2[[#This Row],[PE 2021 Obligations]],Table2[[#This Row],[ROW 2021 Obligations]],Table2[[#This Row],[Construction 2021 Obligations]],Table2[[#This Row],[Paving 2021 Obligations]])</f>
        <v>50000</v>
      </c>
      <c r="AG2284" s="3">
        <v>50000</v>
      </c>
      <c r="AH2284" s="3">
        <v>0</v>
      </c>
      <c r="AI2284" s="3">
        <v>0</v>
      </c>
      <c r="AJ2284" s="3">
        <v>0</v>
      </c>
      <c r="AK2284" s="3">
        <v>50000</v>
      </c>
      <c r="AL2284" s="43"/>
    </row>
    <row r="2285" spans="1:38" ht="75" hidden="1" x14ac:dyDescent="0.25">
      <c r="A2285" s="47">
        <v>130119</v>
      </c>
      <c r="B2285" s="48">
        <v>4</v>
      </c>
      <c r="C2285" s="49" t="s">
        <v>73</v>
      </c>
      <c r="D2285" s="50">
        <v>43889</v>
      </c>
      <c r="E2285" s="49" t="s">
        <v>56</v>
      </c>
      <c r="F2285" s="50">
        <v>44215</v>
      </c>
      <c r="G2285" s="49" t="s">
        <v>75</v>
      </c>
      <c r="H2285" s="51" t="s">
        <v>126</v>
      </c>
      <c r="I2285" s="49"/>
      <c r="J2285" s="49"/>
      <c r="K2285" s="49"/>
      <c r="L2285" s="52"/>
      <c r="M2285" s="51" t="s">
        <v>5947</v>
      </c>
      <c r="N2285" s="51" t="s">
        <v>5948</v>
      </c>
      <c r="O2285" s="49" t="s">
        <v>60</v>
      </c>
      <c r="P2285" s="51" t="s">
        <v>67</v>
      </c>
      <c r="Q2285" s="51"/>
      <c r="R2285" s="111"/>
      <c r="S2285" s="111"/>
      <c r="T2285" s="120"/>
      <c r="U2285" s="55" t="s">
        <v>32</v>
      </c>
      <c r="V2285" s="52"/>
      <c r="W2285" s="49"/>
      <c r="X2285" s="52" t="s">
        <v>43</v>
      </c>
      <c r="Y2285" s="49" t="s">
        <v>78</v>
      </c>
      <c r="Z2285" s="116" t="s">
        <v>20458</v>
      </c>
      <c r="AA2285" s="51"/>
      <c r="AB2285" s="54">
        <v>5000</v>
      </c>
      <c r="AC2285" s="54">
        <v>0</v>
      </c>
      <c r="AD2285" s="54">
        <v>0</v>
      </c>
      <c r="AE2285" s="54">
        <v>0</v>
      </c>
      <c r="AF2285" s="3">
        <f>SUM(Table2[[#This Row],[PE 2021 Obligations]],Table2[[#This Row],[ROW 2021 Obligations]],Table2[[#This Row],[Construction 2021 Obligations]],Table2[[#This Row],[Paving 2021 Obligations]])</f>
        <v>5000</v>
      </c>
      <c r="AG2285" s="54">
        <v>5000</v>
      </c>
      <c r="AH2285" s="54">
        <v>0</v>
      </c>
      <c r="AI2285" s="54">
        <v>0</v>
      </c>
      <c r="AJ2285" s="54">
        <v>0</v>
      </c>
      <c r="AK2285" s="54">
        <v>5000</v>
      </c>
      <c r="AL2285" s="49" t="s">
        <v>5949</v>
      </c>
    </row>
    <row r="2286" spans="1:38" ht="30" hidden="1" x14ac:dyDescent="0.25">
      <c r="A2286" s="47">
        <v>130132</v>
      </c>
      <c r="B2286" s="48">
        <v>2</v>
      </c>
      <c r="C2286" s="49" t="s">
        <v>73</v>
      </c>
      <c r="D2286" s="50">
        <v>43899</v>
      </c>
      <c r="E2286" s="49" t="s">
        <v>1610</v>
      </c>
      <c r="F2286" s="50">
        <v>43965</v>
      </c>
      <c r="G2286" s="49" t="s">
        <v>1610</v>
      </c>
      <c r="H2286" s="51" t="s">
        <v>1336</v>
      </c>
      <c r="I2286" s="49"/>
      <c r="J2286" s="49"/>
      <c r="K2286" s="49"/>
      <c r="L2286" s="52" t="s">
        <v>110</v>
      </c>
      <c r="M2286" s="51" t="s">
        <v>5966</v>
      </c>
      <c r="N2286" s="51"/>
      <c r="O2286" s="49" t="s">
        <v>1612</v>
      </c>
      <c r="P2286" s="51"/>
      <c r="Q2286" s="51"/>
      <c r="R2286" s="111"/>
      <c r="S2286" s="111"/>
      <c r="T2286" s="120"/>
      <c r="U2286" s="55" t="s">
        <v>32</v>
      </c>
      <c r="V2286" s="52"/>
      <c r="W2286" s="49"/>
      <c r="X2286" s="52" t="s">
        <v>43</v>
      </c>
      <c r="Y2286" s="49"/>
      <c r="Z2286" s="116" t="s">
        <v>20458</v>
      </c>
      <c r="AA2286" s="51"/>
      <c r="AB2286" s="54">
        <v>0</v>
      </c>
      <c r="AC2286" s="54">
        <v>0</v>
      </c>
      <c r="AD2286" s="54">
        <v>259719.4</v>
      </c>
      <c r="AE2286" s="54">
        <v>0</v>
      </c>
      <c r="AF2286" s="3">
        <f>SUM(Table2[[#This Row],[PE 2021 Obligations]],Table2[[#This Row],[ROW 2021 Obligations]],Table2[[#This Row],[Construction 2021 Obligations]],Table2[[#This Row],[Paving 2021 Obligations]])</f>
        <v>259719.4</v>
      </c>
      <c r="AG2286" s="54">
        <v>0</v>
      </c>
      <c r="AH2286" s="54">
        <v>0</v>
      </c>
      <c r="AI2286" s="54">
        <v>259719.4</v>
      </c>
      <c r="AJ2286" s="54">
        <v>0</v>
      </c>
      <c r="AK2286" s="54">
        <v>259719.4</v>
      </c>
      <c r="AL2286" s="49" t="s">
        <v>5967</v>
      </c>
    </row>
    <row r="2287" spans="1:38" ht="30" hidden="1" x14ac:dyDescent="0.25">
      <c r="A2287" s="13">
        <v>130144</v>
      </c>
      <c r="B2287" s="15">
        <v>3</v>
      </c>
      <c r="C2287" s="43" t="s">
        <v>73</v>
      </c>
      <c r="D2287" s="44">
        <v>43901</v>
      </c>
      <c r="E2287" s="43" t="s">
        <v>1610</v>
      </c>
      <c r="F2287" s="44">
        <v>43965</v>
      </c>
      <c r="G2287" s="43" t="s">
        <v>1610</v>
      </c>
      <c r="H2287" s="45" t="s">
        <v>98</v>
      </c>
      <c r="I2287" s="43"/>
      <c r="J2287" s="43"/>
      <c r="K2287" s="43"/>
      <c r="L2287" s="46" t="s">
        <v>110</v>
      </c>
      <c r="M2287" s="45" t="s">
        <v>5983</v>
      </c>
      <c r="N2287" s="45"/>
      <c r="O2287" s="43" t="s">
        <v>1612</v>
      </c>
      <c r="P2287" s="45"/>
      <c r="Q2287" s="45"/>
      <c r="R2287" s="112"/>
      <c r="S2287" s="112"/>
      <c r="T2287" s="59"/>
      <c r="U2287" s="56" t="s">
        <v>32</v>
      </c>
      <c r="V2287" s="46"/>
      <c r="W2287" s="43"/>
      <c r="X2287" s="46" t="s">
        <v>43</v>
      </c>
      <c r="Y2287" s="43"/>
      <c r="Z2287" s="116" t="s">
        <v>20458</v>
      </c>
      <c r="AA2287" s="45"/>
      <c r="AB2287" s="3">
        <v>0</v>
      </c>
      <c r="AC2287" s="3">
        <v>0</v>
      </c>
      <c r="AD2287" s="3">
        <v>4500</v>
      </c>
      <c r="AE2287" s="3">
        <v>0</v>
      </c>
      <c r="AF2287" s="3">
        <f>SUM(Table2[[#This Row],[PE 2021 Obligations]],Table2[[#This Row],[ROW 2021 Obligations]],Table2[[#This Row],[Construction 2021 Obligations]],Table2[[#This Row],[Paving 2021 Obligations]])</f>
        <v>4500</v>
      </c>
      <c r="AG2287" s="3">
        <v>0</v>
      </c>
      <c r="AH2287" s="3">
        <v>0</v>
      </c>
      <c r="AI2287" s="3">
        <v>16750</v>
      </c>
      <c r="AJ2287" s="3">
        <v>0</v>
      </c>
      <c r="AK2287" s="3">
        <v>16750</v>
      </c>
      <c r="AL2287" s="43" t="s">
        <v>5984</v>
      </c>
    </row>
    <row r="2288" spans="1:38" ht="30" hidden="1" x14ac:dyDescent="0.25">
      <c r="A2288" s="13">
        <v>130151</v>
      </c>
      <c r="B2288" s="15">
        <v>3</v>
      </c>
      <c r="C2288" s="43" t="s">
        <v>73</v>
      </c>
      <c r="D2288" s="44">
        <v>43903</v>
      </c>
      <c r="E2288" s="43" t="s">
        <v>4541</v>
      </c>
      <c r="F2288" s="44">
        <v>44287</v>
      </c>
      <c r="G2288" s="43" t="s">
        <v>4541</v>
      </c>
      <c r="H2288" s="45" t="s">
        <v>766</v>
      </c>
      <c r="I2288" s="43"/>
      <c r="J2288" s="43"/>
      <c r="K2288" s="43"/>
      <c r="L2288" s="46"/>
      <c r="M2288" s="45" t="s">
        <v>5987</v>
      </c>
      <c r="N2288" s="45"/>
      <c r="O2288" s="43" t="s">
        <v>4543</v>
      </c>
      <c r="P2288" s="45"/>
      <c r="Q2288" s="45"/>
      <c r="R2288" s="112"/>
      <c r="S2288" s="112"/>
      <c r="T2288" s="59"/>
      <c r="U2288" s="56" t="s">
        <v>32</v>
      </c>
      <c r="V2288" s="46"/>
      <c r="W2288" s="43"/>
      <c r="X2288" s="46" t="s">
        <v>43</v>
      </c>
      <c r="Y2288" s="43"/>
      <c r="Z2288" s="116" t="s">
        <v>20458</v>
      </c>
      <c r="AA2288" s="45"/>
      <c r="AB2288" s="3">
        <v>0</v>
      </c>
      <c r="AC2288" s="3">
        <v>0</v>
      </c>
      <c r="AD2288" s="3">
        <v>219178.28</v>
      </c>
      <c r="AE2288" s="3">
        <v>0</v>
      </c>
      <c r="AF2288" s="3">
        <f>SUM(Table2[[#This Row],[PE 2021 Obligations]],Table2[[#This Row],[ROW 2021 Obligations]],Table2[[#This Row],[Construction 2021 Obligations]],Table2[[#This Row],[Paving 2021 Obligations]])</f>
        <v>219178.28</v>
      </c>
      <c r="AG2288" s="3">
        <v>0</v>
      </c>
      <c r="AH2288" s="3">
        <v>0</v>
      </c>
      <c r="AI2288" s="3">
        <v>325743.86</v>
      </c>
      <c r="AJ2288" s="3">
        <v>0</v>
      </c>
      <c r="AK2288" s="3">
        <v>325743.86</v>
      </c>
      <c r="AL2288" s="43" t="s">
        <v>5988</v>
      </c>
    </row>
    <row r="2289" spans="1:38" hidden="1" x14ac:dyDescent="0.25">
      <c r="A2289" s="13">
        <v>130183</v>
      </c>
      <c r="B2289" s="15">
        <v>3</v>
      </c>
      <c r="C2289" s="43" t="s">
        <v>73</v>
      </c>
      <c r="D2289" s="44">
        <v>43913</v>
      </c>
      <c r="E2289" s="43" t="s">
        <v>342</v>
      </c>
      <c r="F2289" s="44">
        <v>44279</v>
      </c>
      <c r="G2289" s="43" t="s">
        <v>75</v>
      </c>
      <c r="H2289" s="45" t="s">
        <v>425</v>
      </c>
      <c r="I2289" s="43" t="s">
        <v>686</v>
      </c>
      <c r="J2289" s="43" t="s">
        <v>116</v>
      </c>
      <c r="K2289" s="43"/>
      <c r="L2289" s="46" t="s">
        <v>116</v>
      </c>
      <c r="M2289" s="45" t="s">
        <v>6003</v>
      </c>
      <c r="N2289" s="45" t="s">
        <v>6004</v>
      </c>
      <c r="O2289" s="43" t="s">
        <v>632</v>
      </c>
      <c r="P2289" s="45" t="s">
        <v>1723</v>
      </c>
      <c r="Q2289" s="45"/>
      <c r="R2289" s="112"/>
      <c r="S2289" s="112"/>
      <c r="T2289" s="59"/>
      <c r="U2289" s="10">
        <v>4.8150000000000004</v>
      </c>
      <c r="V2289" s="44">
        <v>44603</v>
      </c>
      <c r="W2289" s="43"/>
      <c r="X2289" s="46" t="s">
        <v>43</v>
      </c>
      <c r="Y2289" s="43" t="s">
        <v>78</v>
      </c>
      <c r="Z2289" s="127" t="s">
        <v>20461</v>
      </c>
      <c r="AA2289" s="45"/>
      <c r="AB2289" s="3">
        <v>40000</v>
      </c>
      <c r="AC2289" s="3">
        <v>0</v>
      </c>
      <c r="AD2289" s="3">
        <v>0</v>
      </c>
      <c r="AE2289" s="3">
        <v>0</v>
      </c>
      <c r="AF2289" s="3">
        <f>SUM(Table2[[#This Row],[PE 2021 Obligations]],Table2[[#This Row],[ROW 2021 Obligations]],Table2[[#This Row],[Construction 2021 Obligations]],Table2[[#This Row],[Paving 2021 Obligations]])</f>
        <v>40000</v>
      </c>
      <c r="AG2289" s="3">
        <v>40000</v>
      </c>
      <c r="AH2289" s="3">
        <v>0</v>
      </c>
      <c r="AI2289" s="3">
        <v>0</v>
      </c>
      <c r="AJ2289" s="3">
        <v>0</v>
      </c>
      <c r="AK2289" s="3">
        <v>40000</v>
      </c>
      <c r="AL2289" s="43" t="s">
        <v>6005</v>
      </c>
    </row>
    <row r="2290" spans="1:38" hidden="1" x14ac:dyDescent="0.25">
      <c r="A2290" s="47">
        <v>130184</v>
      </c>
      <c r="B2290" s="48">
        <v>1</v>
      </c>
      <c r="C2290" s="49" t="s">
        <v>73</v>
      </c>
      <c r="D2290" s="50">
        <v>43913</v>
      </c>
      <c r="E2290" s="49" t="s">
        <v>4541</v>
      </c>
      <c r="F2290" s="50">
        <v>44279</v>
      </c>
      <c r="G2290" s="49" t="s">
        <v>75</v>
      </c>
      <c r="H2290" s="51" t="s">
        <v>320</v>
      </c>
      <c r="I2290" s="49"/>
      <c r="J2290" s="49"/>
      <c r="K2290" s="49"/>
      <c r="L2290" s="52"/>
      <c r="M2290" s="51" t="s">
        <v>6006</v>
      </c>
      <c r="N2290" s="51"/>
      <c r="O2290" s="49" t="s">
        <v>4543</v>
      </c>
      <c r="P2290" s="51"/>
      <c r="Q2290" s="51"/>
      <c r="R2290" s="111"/>
      <c r="S2290" s="111"/>
      <c r="T2290" s="120"/>
      <c r="U2290" s="55" t="s">
        <v>32</v>
      </c>
      <c r="V2290" s="52"/>
      <c r="W2290" s="49"/>
      <c r="X2290" s="52" t="s">
        <v>43</v>
      </c>
      <c r="Y2290" s="49"/>
      <c r="Z2290" s="116" t="s">
        <v>20458</v>
      </c>
      <c r="AA2290" s="51"/>
      <c r="AB2290" s="54">
        <v>0</v>
      </c>
      <c r="AC2290" s="54">
        <v>0</v>
      </c>
      <c r="AD2290" s="54">
        <v>494.1</v>
      </c>
      <c r="AE2290" s="54">
        <v>0</v>
      </c>
      <c r="AF2290" s="3">
        <f>SUM(Table2[[#This Row],[PE 2021 Obligations]],Table2[[#This Row],[ROW 2021 Obligations]],Table2[[#This Row],[Construction 2021 Obligations]],Table2[[#This Row],[Paving 2021 Obligations]])</f>
        <v>494.1</v>
      </c>
      <c r="AG2290" s="54">
        <v>0</v>
      </c>
      <c r="AH2290" s="54">
        <v>0</v>
      </c>
      <c r="AI2290" s="54">
        <v>552369.38</v>
      </c>
      <c r="AJ2290" s="54">
        <v>0</v>
      </c>
      <c r="AK2290" s="54">
        <v>552369.38</v>
      </c>
      <c r="AL2290" s="49" t="s">
        <v>6007</v>
      </c>
    </row>
    <row r="2291" spans="1:38" hidden="1" x14ac:dyDescent="0.25">
      <c r="A2291" s="13">
        <v>130188</v>
      </c>
      <c r="B2291" s="15">
        <v>1</v>
      </c>
      <c r="C2291" s="43" t="s">
        <v>474</v>
      </c>
      <c r="D2291" s="44">
        <v>43913</v>
      </c>
      <c r="E2291" s="43" t="s">
        <v>142</v>
      </c>
      <c r="F2291" s="44">
        <v>44299</v>
      </c>
      <c r="G2291" s="43" t="s">
        <v>32</v>
      </c>
      <c r="H2291" s="45" t="s">
        <v>320</v>
      </c>
      <c r="I2291" s="43" t="s">
        <v>159</v>
      </c>
      <c r="J2291" s="43" t="s">
        <v>148</v>
      </c>
      <c r="K2291" s="43"/>
      <c r="L2291" s="46" t="s">
        <v>149</v>
      </c>
      <c r="M2291" s="45" t="s">
        <v>6008</v>
      </c>
      <c r="N2291" s="45"/>
      <c r="O2291" s="43" t="s">
        <v>151</v>
      </c>
      <c r="P2291" s="45" t="s">
        <v>1347</v>
      </c>
      <c r="Q2291" s="45"/>
      <c r="R2291" s="112"/>
      <c r="S2291" s="112"/>
      <c r="T2291" s="59"/>
      <c r="U2291" s="10">
        <v>0</v>
      </c>
      <c r="V2291" s="44">
        <v>44008</v>
      </c>
      <c r="W2291" s="43"/>
      <c r="X2291" s="46" t="s">
        <v>43</v>
      </c>
      <c r="Y2291" s="43" t="s">
        <v>454</v>
      </c>
      <c r="Z2291" s="127" t="s">
        <v>20457</v>
      </c>
      <c r="AA2291" s="45"/>
      <c r="AB2291" s="3">
        <v>0</v>
      </c>
      <c r="AC2291" s="3">
        <v>0</v>
      </c>
      <c r="AD2291" s="3">
        <v>172651</v>
      </c>
      <c r="AE2291" s="3">
        <v>0</v>
      </c>
      <c r="AF2291" s="3">
        <f>SUM(Table2[[#This Row],[PE 2021 Obligations]],Table2[[#This Row],[ROW 2021 Obligations]],Table2[[#This Row],[Construction 2021 Obligations]],Table2[[#This Row],[Paving 2021 Obligations]])</f>
        <v>172651</v>
      </c>
      <c r="AG2291" s="3">
        <v>0</v>
      </c>
      <c r="AH2291" s="3">
        <v>0</v>
      </c>
      <c r="AI2291" s="3">
        <v>218301</v>
      </c>
      <c r="AJ2291" s="3">
        <v>0</v>
      </c>
      <c r="AK2291" s="3">
        <v>218301</v>
      </c>
      <c r="AL2291" s="43" t="s">
        <v>6009</v>
      </c>
    </row>
    <row r="2292" spans="1:38" hidden="1" x14ac:dyDescent="0.25">
      <c r="A2292" s="13">
        <v>130199</v>
      </c>
      <c r="B2292" s="15">
        <v>6</v>
      </c>
      <c r="C2292" s="43" t="s">
        <v>73</v>
      </c>
      <c r="D2292" s="44">
        <v>43915</v>
      </c>
      <c r="E2292" s="43" t="s">
        <v>142</v>
      </c>
      <c r="F2292" s="44">
        <v>43920</v>
      </c>
      <c r="G2292" s="43" t="s">
        <v>109</v>
      </c>
      <c r="H2292" s="45" t="s">
        <v>76</v>
      </c>
      <c r="I2292" s="43"/>
      <c r="J2292" s="43"/>
      <c r="K2292" s="43"/>
      <c r="L2292" s="46"/>
      <c r="M2292" s="45" t="s">
        <v>6019</v>
      </c>
      <c r="N2292" s="45" t="s">
        <v>6020</v>
      </c>
      <c r="O2292" s="43" t="s">
        <v>151</v>
      </c>
      <c r="P2292" s="45"/>
      <c r="Q2292" s="45"/>
      <c r="R2292" s="112"/>
      <c r="S2292" s="112"/>
      <c r="T2292" s="59"/>
      <c r="U2292" s="56" t="s">
        <v>32</v>
      </c>
      <c r="V2292" s="46"/>
      <c r="W2292" s="43"/>
      <c r="X2292" s="46" t="s">
        <v>43</v>
      </c>
      <c r="Y2292" s="43"/>
      <c r="Z2292" s="116" t="s">
        <v>20458</v>
      </c>
      <c r="AA2292" s="45"/>
      <c r="AB2292" s="3">
        <v>0</v>
      </c>
      <c r="AC2292" s="3">
        <v>0</v>
      </c>
      <c r="AD2292" s="3">
        <v>399999</v>
      </c>
      <c r="AE2292" s="3">
        <v>0</v>
      </c>
      <c r="AF2292" s="3">
        <f>SUM(Table2[[#This Row],[PE 2021 Obligations]],Table2[[#This Row],[ROW 2021 Obligations]],Table2[[#This Row],[Construction 2021 Obligations]],Table2[[#This Row],[Paving 2021 Obligations]])</f>
        <v>399999</v>
      </c>
      <c r="AG2292" s="3">
        <v>0</v>
      </c>
      <c r="AH2292" s="3">
        <v>0</v>
      </c>
      <c r="AI2292" s="3">
        <v>770000</v>
      </c>
      <c r="AJ2292" s="3">
        <v>0</v>
      </c>
      <c r="AK2292" s="3">
        <v>770000</v>
      </c>
      <c r="AL2292" s="43" t="s">
        <v>6021</v>
      </c>
    </row>
    <row r="2293" spans="1:38" hidden="1" x14ac:dyDescent="0.25">
      <c r="A2293" s="47">
        <v>130209</v>
      </c>
      <c r="B2293" s="48">
        <v>2</v>
      </c>
      <c r="C2293" s="49" t="s">
        <v>73</v>
      </c>
      <c r="D2293" s="50">
        <v>43916</v>
      </c>
      <c r="E2293" s="49" t="s">
        <v>2262</v>
      </c>
      <c r="F2293" s="50">
        <v>43916</v>
      </c>
      <c r="G2293" s="49" t="s">
        <v>2262</v>
      </c>
      <c r="H2293" s="51" t="s">
        <v>170</v>
      </c>
      <c r="I2293" s="49"/>
      <c r="J2293" s="49"/>
      <c r="K2293" s="49"/>
      <c r="L2293" s="52"/>
      <c r="M2293" s="51" t="s">
        <v>6022</v>
      </c>
      <c r="N2293" s="51"/>
      <c r="O2293" s="49" t="s">
        <v>1171</v>
      </c>
      <c r="P2293" s="51" t="s">
        <v>1062</v>
      </c>
      <c r="Q2293" s="51"/>
      <c r="R2293" s="111"/>
      <c r="S2293" s="111"/>
      <c r="T2293" s="120"/>
      <c r="U2293" s="55" t="s">
        <v>32</v>
      </c>
      <c r="V2293" s="52"/>
      <c r="W2293" s="49"/>
      <c r="X2293" s="52" t="s">
        <v>43</v>
      </c>
      <c r="Y2293" s="49"/>
      <c r="Z2293" s="116" t="s">
        <v>20458</v>
      </c>
      <c r="AA2293" s="51"/>
      <c r="AB2293" s="54">
        <v>0</v>
      </c>
      <c r="AC2293" s="54">
        <v>0</v>
      </c>
      <c r="AD2293" s="54">
        <v>246100</v>
      </c>
      <c r="AE2293" s="54">
        <v>0</v>
      </c>
      <c r="AF2293" s="3">
        <f>SUM(Table2[[#This Row],[PE 2021 Obligations]],Table2[[#This Row],[ROW 2021 Obligations]],Table2[[#This Row],[Construction 2021 Obligations]],Table2[[#This Row],[Paving 2021 Obligations]])</f>
        <v>246100</v>
      </c>
      <c r="AG2293" s="54">
        <v>0</v>
      </c>
      <c r="AH2293" s="54">
        <v>0</v>
      </c>
      <c r="AI2293" s="54">
        <v>622739</v>
      </c>
      <c r="AJ2293" s="54">
        <v>0</v>
      </c>
      <c r="AK2293" s="54">
        <v>622739</v>
      </c>
      <c r="AL2293" s="49" t="s">
        <v>6023</v>
      </c>
    </row>
    <row r="2294" spans="1:38" ht="30" hidden="1" x14ac:dyDescent="0.25">
      <c r="A2294" s="47">
        <v>130218</v>
      </c>
      <c r="B2294" s="48">
        <v>1</v>
      </c>
      <c r="C2294" s="49" t="s">
        <v>474</v>
      </c>
      <c r="D2294" s="50">
        <v>43922</v>
      </c>
      <c r="E2294" s="49" t="s">
        <v>142</v>
      </c>
      <c r="F2294" s="50">
        <v>44344</v>
      </c>
      <c r="G2294" s="49" t="s">
        <v>142</v>
      </c>
      <c r="H2294" s="51" t="s">
        <v>196</v>
      </c>
      <c r="I2294" s="49"/>
      <c r="J2294" s="49"/>
      <c r="K2294" s="49"/>
      <c r="L2294" s="52"/>
      <c r="M2294" s="51" t="s">
        <v>6036</v>
      </c>
      <c r="N2294" s="51"/>
      <c r="O2294" s="49" t="s">
        <v>78</v>
      </c>
      <c r="P2294" s="51"/>
      <c r="Q2294" s="51"/>
      <c r="R2294" s="111"/>
      <c r="S2294" s="111"/>
      <c r="T2294" s="120"/>
      <c r="U2294" s="55" t="s">
        <v>32</v>
      </c>
      <c r="V2294" s="52"/>
      <c r="W2294" s="49"/>
      <c r="X2294" s="52" t="s">
        <v>43</v>
      </c>
      <c r="Y2294" s="49"/>
      <c r="Z2294" s="116" t="s">
        <v>20458</v>
      </c>
      <c r="AA2294" s="51"/>
      <c r="AB2294" s="54">
        <v>0</v>
      </c>
      <c r="AC2294" s="54">
        <v>0</v>
      </c>
      <c r="AD2294" s="54">
        <v>-246500</v>
      </c>
      <c r="AE2294" s="54">
        <v>0</v>
      </c>
      <c r="AF2294" s="3">
        <f>SUM(Table2[[#This Row],[PE 2021 Obligations]],Table2[[#This Row],[ROW 2021 Obligations]],Table2[[#This Row],[Construction 2021 Obligations]],Table2[[#This Row],[Paving 2021 Obligations]])</f>
        <v>-246500</v>
      </c>
      <c r="AG2294" s="54">
        <v>0</v>
      </c>
      <c r="AH2294" s="54">
        <v>0</v>
      </c>
      <c r="AI2294" s="54">
        <v>328500</v>
      </c>
      <c r="AJ2294" s="54">
        <v>0</v>
      </c>
      <c r="AK2294" s="54">
        <v>328500</v>
      </c>
      <c r="AL2294" s="49" t="s">
        <v>6037</v>
      </c>
    </row>
    <row r="2295" spans="1:38" ht="30" hidden="1" x14ac:dyDescent="0.25">
      <c r="A2295" s="47">
        <v>130224</v>
      </c>
      <c r="B2295" s="48">
        <v>3</v>
      </c>
      <c r="C2295" s="49" t="s">
        <v>73</v>
      </c>
      <c r="D2295" s="50">
        <v>43929</v>
      </c>
      <c r="E2295" s="49" t="s">
        <v>2240</v>
      </c>
      <c r="F2295" s="50">
        <v>44294</v>
      </c>
      <c r="G2295" s="49" t="s">
        <v>832</v>
      </c>
      <c r="H2295" s="51" t="s">
        <v>49</v>
      </c>
      <c r="I2295" s="49" t="s">
        <v>6050</v>
      </c>
      <c r="J2295" s="49"/>
      <c r="K2295" s="49" t="s">
        <v>2703</v>
      </c>
      <c r="L2295" s="52" t="s">
        <v>37</v>
      </c>
      <c r="M2295" s="51" t="s">
        <v>6051</v>
      </c>
      <c r="N2295" s="51" t="s">
        <v>2244</v>
      </c>
      <c r="O2295" s="49" t="s">
        <v>1139</v>
      </c>
      <c r="P2295" s="51" t="s">
        <v>1140</v>
      </c>
      <c r="Q2295" s="51"/>
      <c r="R2295" s="111"/>
      <c r="S2295" s="111"/>
      <c r="T2295" s="120"/>
      <c r="U2295" s="53">
        <v>0.01</v>
      </c>
      <c r="V2295" s="52"/>
      <c r="W2295" s="49"/>
      <c r="X2295" s="52" t="s">
        <v>43</v>
      </c>
      <c r="Y2295" s="49" t="s">
        <v>44</v>
      </c>
      <c r="Z2295" s="116" t="s">
        <v>20458</v>
      </c>
      <c r="AA2295" s="51"/>
      <c r="AB2295" s="54">
        <v>15000</v>
      </c>
      <c r="AC2295" s="54">
        <v>0</v>
      </c>
      <c r="AD2295" s="54">
        <v>255500</v>
      </c>
      <c r="AE2295" s="54">
        <v>0</v>
      </c>
      <c r="AF2295" s="3">
        <f>SUM(Table2[[#This Row],[PE 2021 Obligations]],Table2[[#This Row],[ROW 2021 Obligations]],Table2[[#This Row],[Construction 2021 Obligations]],Table2[[#This Row],[Paving 2021 Obligations]])</f>
        <v>270500</v>
      </c>
      <c r="AG2295" s="54">
        <v>15000</v>
      </c>
      <c r="AH2295" s="54">
        <v>0</v>
      </c>
      <c r="AI2295" s="54">
        <v>255500</v>
      </c>
      <c r="AJ2295" s="54">
        <v>0</v>
      </c>
      <c r="AK2295" s="54">
        <v>270500</v>
      </c>
      <c r="AL2295" s="49" t="s">
        <v>6052</v>
      </c>
    </row>
    <row r="2296" spans="1:38" hidden="1" x14ac:dyDescent="0.25">
      <c r="A2296" s="13">
        <v>130225</v>
      </c>
      <c r="B2296" s="15">
        <v>3</v>
      </c>
      <c r="C2296" s="43" t="s">
        <v>31</v>
      </c>
      <c r="D2296" s="44">
        <v>43929</v>
      </c>
      <c r="E2296" s="43" t="s">
        <v>176</v>
      </c>
      <c r="F2296" s="44">
        <v>44006</v>
      </c>
      <c r="G2296" s="43" t="s">
        <v>109</v>
      </c>
      <c r="H2296" s="45" t="s">
        <v>766</v>
      </c>
      <c r="I2296" s="43" t="s">
        <v>4095</v>
      </c>
      <c r="J2296" s="43" t="s">
        <v>148</v>
      </c>
      <c r="K2296" s="43"/>
      <c r="L2296" s="46" t="s">
        <v>149</v>
      </c>
      <c r="M2296" s="45" t="s">
        <v>6053</v>
      </c>
      <c r="N2296" s="45"/>
      <c r="O2296" s="43" t="s">
        <v>151</v>
      </c>
      <c r="P2296" s="45" t="s">
        <v>757</v>
      </c>
      <c r="Q2296" s="45"/>
      <c r="R2296" s="112"/>
      <c r="S2296" s="112"/>
      <c r="T2296" s="59"/>
      <c r="U2296" s="10">
        <v>53.05</v>
      </c>
      <c r="V2296" s="44">
        <v>43966</v>
      </c>
      <c r="W2296" s="43"/>
      <c r="X2296" s="46" t="s">
        <v>43</v>
      </c>
      <c r="Y2296" s="43"/>
      <c r="Z2296" s="127" t="s">
        <v>20457</v>
      </c>
      <c r="AA2296" s="45"/>
      <c r="AB2296" s="3">
        <v>0</v>
      </c>
      <c r="AC2296" s="3">
        <v>0</v>
      </c>
      <c r="AD2296" s="3">
        <v>296082</v>
      </c>
      <c r="AE2296" s="3">
        <v>0</v>
      </c>
      <c r="AF2296" s="3">
        <f>SUM(Table2[[#This Row],[PE 2021 Obligations]],Table2[[#This Row],[ROW 2021 Obligations]],Table2[[#This Row],[Construction 2021 Obligations]],Table2[[#This Row],[Paving 2021 Obligations]])</f>
        <v>296082</v>
      </c>
      <c r="AG2296" s="3">
        <v>0</v>
      </c>
      <c r="AH2296" s="3">
        <v>0</v>
      </c>
      <c r="AI2296" s="3">
        <v>296082</v>
      </c>
      <c r="AJ2296" s="3">
        <v>0</v>
      </c>
      <c r="AK2296" s="3">
        <v>296082</v>
      </c>
      <c r="AL2296" s="43" t="s">
        <v>6054</v>
      </c>
    </row>
    <row r="2297" spans="1:38" ht="30" hidden="1" x14ac:dyDescent="0.25">
      <c r="A2297" s="47">
        <v>130230</v>
      </c>
      <c r="B2297" s="48">
        <v>1</v>
      </c>
      <c r="C2297" s="49" t="s">
        <v>73</v>
      </c>
      <c r="D2297" s="50">
        <v>43930</v>
      </c>
      <c r="E2297" s="49" t="s">
        <v>4541</v>
      </c>
      <c r="F2297" s="50">
        <v>44091</v>
      </c>
      <c r="G2297" s="49" t="s">
        <v>4541</v>
      </c>
      <c r="H2297" s="51" t="s">
        <v>1163</v>
      </c>
      <c r="I2297" s="49"/>
      <c r="J2297" s="49"/>
      <c r="K2297" s="49"/>
      <c r="L2297" s="52"/>
      <c r="M2297" s="51" t="s">
        <v>6063</v>
      </c>
      <c r="N2297" s="51"/>
      <c r="O2297" s="49" t="s">
        <v>4543</v>
      </c>
      <c r="P2297" s="51"/>
      <c r="Q2297" s="51"/>
      <c r="R2297" s="111"/>
      <c r="S2297" s="111"/>
      <c r="T2297" s="120"/>
      <c r="U2297" s="55" t="s">
        <v>32</v>
      </c>
      <c r="V2297" s="52"/>
      <c r="W2297" s="49"/>
      <c r="X2297" s="52" t="s">
        <v>43</v>
      </c>
      <c r="Y2297" s="49"/>
      <c r="Z2297" s="116" t="s">
        <v>20458</v>
      </c>
      <c r="AA2297" s="51"/>
      <c r="AB2297" s="54">
        <v>0</v>
      </c>
      <c r="AC2297" s="54">
        <v>0</v>
      </c>
      <c r="AD2297" s="54">
        <v>9022</v>
      </c>
      <c r="AE2297" s="54">
        <v>0</v>
      </c>
      <c r="AF2297" s="3">
        <f>SUM(Table2[[#This Row],[PE 2021 Obligations]],Table2[[#This Row],[ROW 2021 Obligations]],Table2[[#This Row],[Construction 2021 Obligations]],Table2[[#This Row],[Paving 2021 Obligations]])</f>
        <v>9022</v>
      </c>
      <c r="AG2297" s="54">
        <v>0</v>
      </c>
      <c r="AH2297" s="54">
        <v>0</v>
      </c>
      <c r="AI2297" s="54">
        <v>302775</v>
      </c>
      <c r="AJ2297" s="54">
        <v>0</v>
      </c>
      <c r="AK2297" s="54">
        <v>302775</v>
      </c>
      <c r="AL2297" s="49" t="s">
        <v>6064</v>
      </c>
    </row>
    <row r="2298" spans="1:38" ht="30" hidden="1" x14ac:dyDescent="0.25">
      <c r="A2298" s="13">
        <v>130231</v>
      </c>
      <c r="B2298" s="15">
        <v>4</v>
      </c>
      <c r="C2298" s="43" t="s">
        <v>73</v>
      </c>
      <c r="D2298" s="44">
        <v>43930</v>
      </c>
      <c r="E2298" s="43" t="s">
        <v>1409</v>
      </c>
      <c r="F2298" s="44">
        <v>44215</v>
      </c>
      <c r="G2298" s="43" t="s">
        <v>75</v>
      </c>
      <c r="H2298" s="45" t="s">
        <v>126</v>
      </c>
      <c r="I2298" s="43"/>
      <c r="J2298" s="43"/>
      <c r="K2298" s="43"/>
      <c r="L2298" s="46"/>
      <c r="M2298" s="45" t="s">
        <v>6065</v>
      </c>
      <c r="N2298" s="45" t="s">
        <v>6066</v>
      </c>
      <c r="O2298" s="43" t="s">
        <v>60</v>
      </c>
      <c r="P2298" s="45" t="s">
        <v>1444</v>
      </c>
      <c r="Q2298" s="45"/>
      <c r="R2298" s="112"/>
      <c r="S2298" s="112"/>
      <c r="T2298" s="59"/>
      <c r="U2298" s="10">
        <v>0</v>
      </c>
      <c r="V2298" s="46"/>
      <c r="W2298" s="43"/>
      <c r="X2298" s="46" t="s">
        <v>43</v>
      </c>
      <c r="Y2298" s="43" t="s">
        <v>140</v>
      </c>
      <c r="Z2298" s="116" t="s">
        <v>20458</v>
      </c>
      <c r="AA2298" s="45"/>
      <c r="AB2298" s="3">
        <v>7000</v>
      </c>
      <c r="AC2298" s="3">
        <v>0</v>
      </c>
      <c r="AD2298" s="3">
        <v>0</v>
      </c>
      <c r="AE2298" s="3">
        <v>0</v>
      </c>
      <c r="AF2298" s="3">
        <f>SUM(Table2[[#This Row],[PE 2021 Obligations]],Table2[[#This Row],[ROW 2021 Obligations]],Table2[[#This Row],[Construction 2021 Obligations]],Table2[[#This Row],[Paving 2021 Obligations]])</f>
        <v>7000</v>
      </c>
      <c r="AG2298" s="3">
        <v>7000</v>
      </c>
      <c r="AH2298" s="3">
        <v>0</v>
      </c>
      <c r="AI2298" s="3">
        <v>0</v>
      </c>
      <c r="AJ2298" s="3">
        <v>0</v>
      </c>
      <c r="AK2298" s="3">
        <v>7000</v>
      </c>
      <c r="AL2298" s="43" t="s">
        <v>6067</v>
      </c>
    </row>
    <row r="2299" spans="1:38" ht="30" hidden="1" x14ac:dyDescent="0.25">
      <c r="A2299" s="13">
        <v>130233</v>
      </c>
      <c r="B2299" s="15">
        <v>4</v>
      </c>
      <c r="C2299" s="43" t="s">
        <v>73</v>
      </c>
      <c r="D2299" s="44">
        <v>43931</v>
      </c>
      <c r="E2299" s="43" t="s">
        <v>1409</v>
      </c>
      <c r="F2299" s="44">
        <v>44217</v>
      </c>
      <c r="G2299" s="43" t="s">
        <v>75</v>
      </c>
      <c r="H2299" s="45" t="s">
        <v>126</v>
      </c>
      <c r="I2299" s="43" t="s">
        <v>4170</v>
      </c>
      <c r="J2299" s="43" t="s">
        <v>116</v>
      </c>
      <c r="K2299" s="43"/>
      <c r="L2299" s="46" t="s">
        <v>116</v>
      </c>
      <c r="M2299" s="45" t="s">
        <v>6072</v>
      </c>
      <c r="N2299" s="45" t="s">
        <v>6073</v>
      </c>
      <c r="O2299" s="43" t="s">
        <v>60</v>
      </c>
      <c r="P2299" s="45" t="s">
        <v>1444</v>
      </c>
      <c r="Q2299" s="45"/>
      <c r="R2299" s="112"/>
      <c r="S2299" s="112"/>
      <c r="T2299" s="59"/>
      <c r="U2299" s="10">
        <v>0.02</v>
      </c>
      <c r="V2299" s="46"/>
      <c r="W2299" s="43"/>
      <c r="X2299" s="46" t="s">
        <v>43</v>
      </c>
      <c r="Y2299" s="43" t="s">
        <v>78</v>
      </c>
      <c r="Z2299" s="127" t="s">
        <v>20461</v>
      </c>
      <c r="AA2299" s="45"/>
      <c r="AB2299" s="3">
        <v>23950</v>
      </c>
      <c r="AC2299" s="3">
        <v>0</v>
      </c>
      <c r="AD2299" s="3">
        <v>0</v>
      </c>
      <c r="AE2299" s="3">
        <v>0</v>
      </c>
      <c r="AF2299" s="3">
        <f>SUM(Table2[[#This Row],[PE 2021 Obligations]],Table2[[#This Row],[ROW 2021 Obligations]],Table2[[#This Row],[Construction 2021 Obligations]],Table2[[#This Row],[Paving 2021 Obligations]])</f>
        <v>23950</v>
      </c>
      <c r="AG2299" s="3">
        <v>23950</v>
      </c>
      <c r="AH2299" s="3">
        <v>0</v>
      </c>
      <c r="AI2299" s="3">
        <v>0</v>
      </c>
      <c r="AJ2299" s="3">
        <v>0</v>
      </c>
      <c r="AK2299" s="3">
        <v>23950</v>
      </c>
      <c r="AL2299" s="43" t="s">
        <v>6074</v>
      </c>
    </row>
    <row r="2300" spans="1:38" ht="30" hidden="1" x14ac:dyDescent="0.25">
      <c r="A2300" s="47">
        <v>130234</v>
      </c>
      <c r="B2300" s="48">
        <v>2</v>
      </c>
      <c r="C2300" s="49" t="s">
        <v>73</v>
      </c>
      <c r="D2300" s="50">
        <v>43934</v>
      </c>
      <c r="E2300" s="49" t="s">
        <v>142</v>
      </c>
      <c r="F2300" s="50">
        <v>43935</v>
      </c>
      <c r="G2300" s="49" t="s">
        <v>109</v>
      </c>
      <c r="H2300" s="51" t="s">
        <v>1336</v>
      </c>
      <c r="I2300" s="49"/>
      <c r="J2300" s="49"/>
      <c r="K2300" s="49"/>
      <c r="L2300" s="52"/>
      <c r="M2300" s="51" t="s">
        <v>6075</v>
      </c>
      <c r="N2300" s="51"/>
      <c r="O2300" s="49" t="s">
        <v>151</v>
      </c>
      <c r="P2300" s="51" t="s">
        <v>198</v>
      </c>
      <c r="Q2300" s="51"/>
      <c r="R2300" s="111"/>
      <c r="S2300" s="111"/>
      <c r="T2300" s="120"/>
      <c r="U2300" s="55" t="s">
        <v>32</v>
      </c>
      <c r="V2300" s="52"/>
      <c r="W2300" s="49"/>
      <c r="X2300" s="52" t="s">
        <v>43</v>
      </c>
      <c r="Y2300" s="49"/>
      <c r="Z2300" s="116" t="s">
        <v>20458</v>
      </c>
      <c r="AA2300" s="51"/>
      <c r="AB2300" s="54">
        <v>0</v>
      </c>
      <c r="AC2300" s="54">
        <v>0</v>
      </c>
      <c r="AD2300" s="54">
        <v>20999</v>
      </c>
      <c r="AE2300" s="54">
        <v>0</v>
      </c>
      <c r="AF2300" s="3">
        <f>SUM(Table2[[#This Row],[PE 2021 Obligations]],Table2[[#This Row],[ROW 2021 Obligations]],Table2[[#This Row],[Construction 2021 Obligations]],Table2[[#This Row],[Paving 2021 Obligations]])</f>
        <v>20999</v>
      </c>
      <c r="AG2300" s="54">
        <v>0</v>
      </c>
      <c r="AH2300" s="54">
        <v>0</v>
      </c>
      <c r="AI2300" s="54">
        <v>21000</v>
      </c>
      <c r="AJ2300" s="54">
        <v>0</v>
      </c>
      <c r="AK2300" s="54">
        <v>21000</v>
      </c>
      <c r="AL2300" s="49" t="s">
        <v>6076</v>
      </c>
    </row>
    <row r="2301" spans="1:38" hidden="1" x14ac:dyDescent="0.25">
      <c r="A2301" s="47">
        <v>130236</v>
      </c>
      <c r="B2301" s="48">
        <v>3</v>
      </c>
      <c r="C2301" s="49" t="s">
        <v>474</v>
      </c>
      <c r="D2301" s="50">
        <v>43936</v>
      </c>
      <c r="E2301" s="49" t="s">
        <v>176</v>
      </c>
      <c r="F2301" s="50">
        <v>44301</v>
      </c>
      <c r="G2301" s="49" t="s">
        <v>32</v>
      </c>
      <c r="H2301" s="51" t="s">
        <v>434</v>
      </c>
      <c r="I2301" s="49" t="s">
        <v>683</v>
      </c>
      <c r="J2301" s="49" t="s">
        <v>148</v>
      </c>
      <c r="K2301" s="49"/>
      <c r="L2301" s="52" t="s">
        <v>149</v>
      </c>
      <c r="M2301" s="51" t="s">
        <v>6080</v>
      </c>
      <c r="N2301" s="51"/>
      <c r="O2301" s="49" t="s">
        <v>151</v>
      </c>
      <c r="P2301" s="51" t="s">
        <v>1347</v>
      </c>
      <c r="Q2301" s="51"/>
      <c r="R2301" s="111"/>
      <c r="S2301" s="111"/>
      <c r="T2301" s="120"/>
      <c r="U2301" s="53">
        <v>0</v>
      </c>
      <c r="V2301" s="50">
        <v>44008</v>
      </c>
      <c r="W2301" s="49"/>
      <c r="X2301" s="52" t="s">
        <v>43</v>
      </c>
      <c r="Y2301" s="49" t="s">
        <v>454</v>
      </c>
      <c r="Z2301" s="127" t="s">
        <v>20457</v>
      </c>
      <c r="AA2301" s="51"/>
      <c r="AB2301" s="54">
        <v>0</v>
      </c>
      <c r="AC2301" s="54">
        <v>0</v>
      </c>
      <c r="AD2301" s="54">
        <v>46725</v>
      </c>
      <c r="AE2301" s="54">
        <v>0</v>
      </c>
      <c r="AF2301" s="3">
        <f>SUM(Table2[[#This Row],[PE 2021 Obligations]],Table2[[#This Row],[ROW 2021 Obligations]],Table2[[#This Row],[Construction 2021 Obligations]],Table2[[#This Row],[Paving 2021 Obligations]])</f>
        <v>46725</v>
      </c>
      <c r="AG2301" s="54">
        <v>0</v>
      </c>
      <c r="AH2301" s="54">
        <v>0</v>
      </c>
      <c r="AI2301" s="54">
        <v>46725</v>
      </c>
      <c r="AJ2301" s="54">
        <v>0</v>
      </c>
      <c r="AK2301" s="54">
        <v>46725</v>
      </c>
      <c r="AL2301" s="49" t="s">
        <v>6081</v>
      </c>
    </row>
    <row r="2302" spans="1:38" hidden="1" x14ac:dyDescent="0.25">
      <c r="A2302" s="13">
        <v>130238</v>
      </c>
      <c r="B2302" s="15">
        <v>2</v>
      </c>
      <c r="C2302" s="43" t="s">
        <v>73</v>
      </c>
      <c r="D2302" s="44">
        <v>43936</v>
      </c>
      <c r="E2302" s="43" t="s">
        <v>2262</v>
      </c>
      <c r="F2302" s="44">
        <v>43936</v>
      </c>
      <c r="G2302" s="43" t="s">
        <v>2262</v>
      </c>
      <c r="H2302" s="45" t="s">
        <v>383</v>
      </c>
      <c r="I2302" s="43"/>
      <c r="J2302" s="43"/>
      <c r="K2302" s="43"/>
      <c r="L2302" s="46"/>
      <c r="M2302" s="45" t="s">
        <v>6082</v>
      </c>
      <c r="N2302" s="45"/>
      <c r="O2302" s="43" t="s">
        <v>1171</v>
      </c>
      <c r="P2302" s="45" t="s">
        <v>1062</v>
      </c>
      <c r="Q2302" s="45"/>
      <c r="R2302" s="112"/>
      <c r="S2302" s="112"/>
      <c r="T2302" s="59"/>
      <c r="U2302" s="56" t="s">
        <v>32</v>
      </c>
      <c r="V2302" s="46"/>
      <c r="W2302" s="43"/>
      <c r="X2302" s="46" t="s">
        <v>43</v>
      </c>
      <c r="Y2302" s="43"/>
      <c r="Z2302" s="116" t="s">
        <v>20458</v>
      </c>
      <c r="AA2302" s="45"/>
      <c r="AB2302" s="3">
        <v>0</v>
      </c>
      <c r="AC2302" s="3">
        <v>0</v>
      </c>
      <c r="AD2302" s="3">
        <v>0</v>
      </c>
      <c r="AE2302" s="3">
        <v>0</v>
      </c>
      <c r="AF2302" s="3">
        <f>SUM(Table2[[#This Row],[PE 2021 Obligations]],Table2[[#This Row],[ROW 2021 Obligations]],Table2[[#This Row],[Construction 2021 Obligations]],Table2[[#This Row],[Paving 2021 Obligations]])</f>
        <v>0</v>
      </c>
      <c r="AG2302" s="3">
        <v>0</v>
      </c>
      <c r="AH2302" s="3">
        <v>0</v>
      </c>
      <c r="AI2302" s="3">
        <v>30000</v>
      </c>
      <c r="AJ2302" s="3">
        <v>0</v>
      </c>
      <c r="AK2302" s="3">
        <v>30000</v>
      </c>
      <c r="AL2302" s="43" t="s">
        <v>6083</v>
      </c>
    </row>
    <row r="2303" spans="1:38" hidden="1" x14ac:dyDescent="0.25">
      <c r="A2303" s="47">
        <v>130241</v>
      </c>
      <c r="B2303" s="48">
        <v>1</v>
      </c>
      <c r="C2303" s="49" t="s">
        <v>73</v>
      </c>
      <c r="D2303" s="50">
        <v>43938</v>
      </c>
      <c r="E2303" s="49" t="s">
        <v>1169</v>
      </c>
      <c r="F2303" s="50">
        <v>43938</v>
      </c>
      <c r="G2303" s="49" t="s">
        <v>1169</v>
      </c>
      <c r="H2303" s="51" t="s">
        <v>182</v>
      </c>
      <c r="I2303" s="49"/>
      <c r="J2303" s="49"/>
      <c r="K2303" s="49"/>
      <c r="L2303" s="52"/>
      <c r="M2303" s="51" t="s">
        <v>6084</v>
      </c>
      <c r="N2303" s="51"/>
      <c r="O2303" s="49" t="s">
        <v>1171</v>
      </c>
      <c r="P2303" s="51" t="s">
        <v>1062</v>
      </c>
      <c r="Q2303" s="51"/>
      <c r="R2303" s="111"/>
      <c r="S2303" s="111"/>
      <c r="T2303" s="120"/>
      <c r="U2303" s="55" t="s">
        <v>32</v>
      </c>
      <c r="V2303" s="52"/>
      <c r="W2303" s="49"/>
      <c r="X2303" s="52" t="s">
        <v>43</v>
      </c>
      <c r="Y2303" s="49"/>
      <c r="Z2303" s="116" t="s">
        <v>20458</v>
      </c>
      <c r="AA2303" s="51"/>
      <c r="AB2303" s="54">
        <v>0</v>
      </c>
      <c r="AC2303" s="54">
        <v>0</v>
      </c>
      <c r="AD2303" s="54">
        <v>1303500</v>
      </c>
      <c r="AE2303" s="54">
        <v>0</v>
      </c>
      <c r="AF2303" s="3">
        <f>SUM(Table2[[#This Row],[PE 2021 Obligations]],Table2[[#This Row],[ROW 2021 Obligations]],Table2[[#This Row],[Construction 2021 Obligations]],Table2[[#This Row],[Paving 2021 Obligations]])</f>
        <v>1303500</v>
      </c>
      <c r="AG2303" s="54">
        <v>0</v>
      </c>
      <c r="AH2303" s="54">
        <v>0</v>
      </c>
      <c r="AI2303" s="54">
        <v>1402000</v>
      </c>
      <c r="AJ2303" s="54">
        <v>0</v>
      </c>
      <c r="AK2303" s="54">
        <v>1402000</v>
      </c>
      <c r="AL2303" s="49" t="s">
        <v>6085</v>
      </c>
    </row>
    <row r="2304" spans="1:38" ht="90" hidden="1" x14ac:dyDescent="0.25">
      <c r="A2304" s="47">
        <v>130248</v>
      </c>
      <c r="B2304" s="48">
        <v>3</v>
      </c>
      <c r="C2304" s="49" t="s">
        <v>73</v>
      </c>
      <c r="D2304" s="50">
        <v>43943</v>
      </c>
      <c r="E2304" s="49" t="s">
        <v>4987</v>
      </c>
      <c r="F2304" s="50">
        <v>44215</v>
      </c>
      <c r="G2304" s="49" t="s">
        <v>75</v>
      </c>
      <c r="H2304" s="51" t="s">
        <v>98</v>
      </c>
      <c r="I2304" s="49" t="s">
        <v>441</v>
      </c>
      <c r="J2304" s="49" t="s">
        <v>116</v>
      </c>
      <c r="K2304" s="49"/>
      <c r="L2304" s="52" t="s">
        <v>116</v>
      </c>
      <c r="M2304" s="51" t="s">
        <v>6089</v>
      </c>
      <c r="N2304" s="51" t="s">
        <v>6090</v>
      </c>
      <c r="O2304" s="49" t="s">
        <v>60</v>
      </c>
      <c r="P2304" s="51" t="s">
        <v>1434</v>
      </c>
      <c r="Q2304" s="51"/>
      <c r="R2304" s="111"/>
      <c r="S2304" s="111"/>
      <c r="T2304" s="120"/>
      <c r="U2304" s="53">
        <v>0.52</v>
      </c>
      <c r="V2304" s="52"/>
      <c r="W2304" s="49"/>
      <c r="X2304" s="52" t="s">
        <v>43</v>
      </c>
      <c r="Y2304" s="49" t="s">
        <v>140</v>
      </c>
      <c r="Z2304" s="127" t="s">
        <v>20460</v>
      </c>
      <c r="AA2304" s="51"/>
      <c r="AB2304" s="54">
        <v>200000</v>
      </c>
      <c r="AC2304" s="54">
        <v>0</v>
      </c>
      <c r="AD2304" s="54">
        <v>0</v>
      </c>
      <c r="AE2304" s="54">
        <v>0</v>
      </c>
      <c r="AF2304" s="3">
        <f>SUM(Table2[[#This Row],[PE 2021 Obligations]],Table2[[#This Row],[ROW 2021 Obligations]],Table2[[#This Row],[Construction 2021 Obligations]],Table2[[#This Row],[Paving 2021 Obligations]])</f>
        <v>200000</v>
      </c>
      <c r="AG2304" s="54">
        <v>200000</v>
      </c>
      <c r="AH2304" s="54">
        <v>0</v>
      </c>
      <c r="AI2304" s="54">
        <v>0</v>
      </c>
      <c r="AJ2304" s="54">
        <v>0</v>
      </c>
      <c r="AK2304" s="54">
        <v>200000</v>
      </c>
      <c r="AL2304" s="49" t="s">
        <v>6091</v>
      </c>
    </row>
    <row r="2305" spans="1:38" ht="45" hidden="1" x14ac:dyDescent="0.25">
      <c r="A2305" s="47">
        <v>130251</v>
      </c>
      <c r="B2305" s="48">
        <v>2</v>
      </c>
      <c r="C2305" s="49" t="s">
        <v>73</v>
      </c>
      <c r="D2305" s="50">
        <v>43943</v>
      </c>
      <c r="E2305" s="49" t="s">
        <v>1124</v>
      </c>
      <c r="F2305" s="50">
        <v>44215</v>
      </c>
      <c r="G2305" s="49" t="s">
        <v>109</v>
      </c>
      <c r="H2305" s="51" t="s">
        <v>212</v>
      </c>
      <c r="I2305" s="49" t="s">
        <v>673</v>
      </c>
      <c r="J2305" s="49" t="s">
        <v>116</v>
      </c>
      <c r="K2305" s="49"/>
      <c r="L2305" s="52" t="s">
        <v>116</v>
      </c>
      <c r="M2305" s="51" t="s">
        <v>6096</v>
      </c>
      <c r="N2305" s="51" t="s">
        <v>6097</v>
      </c>
      <c r="O2305" s="49" t="s">
        <v>60</v>
      </c>
      <c r="P2305" s="51" t="s">
        <v>67</v>
      </c>
      <c r="Q2305" s="51"/>
      <c r="R2305" s="111"/>
      <c r="S2305" s="111"/>
      <c r="T2305" s="120"/>
      <c r="U2305" s="53">
        <v>0.65</v>
      </c>
      <c r="V2305" s="52"/>
      <c r="W2305" s="49"/>
      <c r="X2305" s="52" t="s">
        <v>43</v>
      </c>
      <c r="Y2305" s="49" t="s">
        <v>140</v>
      </c>
      <c r="Z2305" s="127" t="s">
        <v>20460</v>
      </c>
      <c r="AA2305" s="51"/>
      <c r="AB2305" s="54">
        <v>65000</v>
      </c>
      <c r="AC2305" s="54">
        <v>0</v>
      </c>
      <c r="AD2305" s="54">
        <v>0</v>
      </c>
      <c r="AE2305" s="54">
        <v>0</v>
      </c>
      <c r="AF2305" s="3">
        <f>SUM(Table2[[#This Row],[PE 2021 Obligations]],Table2[[#This Row],[ROW 2021 Obligations]],Table2[[#This Row],[Construction 2021 Obligations]],Table2[[#This Row],[Paving 2021 Obligations]])</f>
        <v>65000</v>
      </c>
      <c r="AG2305" s="54">
        <v>65000</v>
      </c>
      <c r="AH2305" s="54">
        <v>0</v>
      </c>
      <c r="AI2305" s="54">
        <v>0</v>
      </c>
      <c r="AJ2305" s="54">
        <v>0</v>
      </c>
      <c r="AK2305" s="54">
        <v>65000</v>
      </c>
      <c r="AL2305" s="49" t="s">
        <v>6098</v>
      </c>
    </row>
    <row r="2306" spans="1:38" ht="60" hidden="1" x14ac:dyDescent="0.25">
      <c r="A2306" s="13">
        <v>130254</v>
      </c>
      <c r="B2306" s="15">
        <v>1</v>
      </c>
      <c r="C2306" s="43" t="s">
        <v>73</v>
      </c>
      <c r="D2306" s="44">
        <v>43948</v>
      </c>
      <c r="E2306" s="43" t="s">
        <v>1124</v>
      </c>
      <c r="F2306" s="44">
        <v>44222</v>
      </c>
      <c r="G2306" s="43" t="s">
        <v>1801</v>
      </c>
      <c r="H2306" s="45" t="s">
        <v>289</v>
      </c>
      <c r="I2306" s="43" t="s">
        <v>614</v>
      </c>
      <c r="J2306" s="43" t="s">
        <v>116</v>
      </c>
      <c r="K2306" s="43"/>
      <c r="L2306" s="46" t="s">
        <v>116</v>
      </c>
      <c r="M2306" s="45" t="s">
        <v>6099</v>
      </c>
      <c r="N2306" s="45" t="s">
        <v>6100</v>
      </c>
      <c r="O2306" s="43" t="s">
        <v>60</v>
      </c>
      <c r="P2306" s="45" t="s">
        <v>67</v>
      </c>
      <c r="Q2306" s="45"/>
      <c r="R2306" s="112"/>
      <c r="S2306" s="112"/>
      <c r="T2306" s="59"/>
      <c r="U2306" s="10">
        <v>0.52</v>
      </c>
      <c r="V2306" s="46"/>
      <c r="W2306" s="43"/>
      <c r="X2306" s="46" t="s">
        <v>43</v>
      </c>
      <c r="Y2306" s="43" t="s">
        <v>1150</v>
      </c>
      <c r="Z2306" s="127" t="s">
        <v>20461</v>
      </c>
      <c r="AA2306" s="45"/>
      <c r="AB2306" s="3">
        <v>60000</v>
      </c>
      <c r="AC2306" s="3">
        <v>0</v>
      </c>
      <c r="AD2306" s="3">
        <v>0</v>
      </c>
      <c r="AE2306" s="3">
        <v>0</v>
      </c>
      <c r="AF2306" s="3">
        <f>SUM(Table2[[#This Row],[PE 2021 Obligations]],Table2[[#This Row],[ROW 2021 Obligations]],Table2[[#This Row],[Construction 2021 Obligations]],Table2[[#This Row],[Paving 2021 Obligations]])</f>
        <v>60000</v>
      </c>
      <c r="AG2306" s="3">
        <v>60000</v>
      </c>
      <c r="AH2306" s="3">
        <v>0</v>
      </c>
      <c r="AI2306" s="3">
        <v>0</v>
      </c>
      <c r="AJ2306" s="3">
        <v>0</v>
      </c>
      <c r="AK2306" s="3">
        <v>60000</v>
      </c>
      <c r="AL2306" s="43" t="s">
        <v>6101</v>
      </c>
    </row>
    <row r="2307" spans="1:38" ht="60" hidden="1" x14ac:dyDescent="0.25">
      <c r="A2307" s="47">
        <v>130255</v>
      </c>
      <c r="B2307" s="48">
        <v>1</v>
      </c>
      <c r="C2307" s="49" t="s">
        <v>73</v>
      </c>
      <c r="D2307" s="50">
        <v>43948</v>
      </c>
      <c r="E2307" s="49" t="s">
        <v>1124</v>
      </c>
      <c r="F2307" s="50">
        <v>44215</v>
      </c>
      <c r="G2307" s="49" t="s">
        <v>75</v>
      </c>
      <c r="H2307" s="51" t="s">
        <v>359</v>
      </c>
      <c r="I2307" s="49" t="s">
        <v>464</v>
      </c>
      <c r="J2307" s="49" t="s">
        <v>116</v>
      </c>
      <c r="K2307" s="49"/>
      <c r="L2307" s="52" t="s">
        <v>116</v>
      </c>
      <c r="M2307" s="51" t="s">
        <v>6102</v>
      </c>
      <c r="N2307" s="51" t="s">
        <v>6103</v>
      </c>
      <c r="O2307" s="49" t="s">
        <v>60</v>
      </c>
      <c r="P2307" s="51" t="s">
        <v>67</v>
      </c>
      <c r="Q2307" s="51"/>
      <c r="R2307" s="111"/>
      <c r="S2307" s="111"/>
      <c r="T2307" s="120"/>
      <c r="U2307" s="53">
        <v>0.87</v>
      </c>
      <c r="V2307" s="52"/>
      <c r="W2307" s="49"/>
      <c r="X2307" s="52" t="s">
        <v>43</v>
      </c>
      <c r="Y2307" s="49" t="s">
        <v>140</v>
      </c>
      <c r="Z2307" s="127" t="s">
        <v>20460</v>
      </c>
      <c r="AA2307" s="51"/>
      <c r="AB2307" s="54">
        <v>58000</v>
      </c>
      <c r="AC2307" s="54">
        <v>0</v>
      </c>
      <c r="AD2307" s="54">
        <v>0</v>
      </c>
      <c r="AE2307" s="54">
        <v>0</v>
      </c>
      <c r="AF2307" s="3">
        <f>SUM(Table2[[#This Row],[PE 2021 Obligations]],Table2[[#This Row],[ROW 2021 Obligations]],Table2[[#This Row],[Construction 2021 Obligations]],Table2[[#This Row],[Paving 2021 Obligations]])</f>
        <v>58000</v>
      </c>
      <c r="AG2307" s="54">
        <v>58000</v>
      </c>
      <c r="AH2307" s="54">
        <v>0</v>
      </c>
      <c r="AI2307" s="54">
        <v>0</v>
      </c>
      <c r="AJ2307" s="54">
        <v>0</v>
      </c>
      <c r="AK2307" s="54">
        <v>58000</v>
      </c>
      <c r="AL2307" s="49" t="s">
        <v>6104</v>
      </c>
    </row>
    <row r="2308" spans="1:38" ht="45" hidden="1" x14ac:dyDescent="0.25">
      <c r="A2308" s="13">
        <v>130256</v>
      </c>
      <c r="B2308" s="15">
        <v>1</v>
      </c>
      <c r="C2308" s="43" t="s">
        <v>73</v>
      </c>
      <c r="D2308" s="44">
        <v>43948</v>
      </c>
      <c r="E2308" s="43" t="s">
        <v>1124</v>
      </c>
      <c r="F2308" s="44">
        <v>44215</v>
      </c>
      <c r="G2308" s="43" t="s">
        <v>75</v>
      </c>
      <c r="H2308" s="45" t="s">
        <v>196</v>
      </c>
      <c r="I2308" s="43" t="s">
        <v>1767</v>
      </c>
      <c r="J2308" s="43" t="s">
        <v>116</v>
      </c>
      <c r="K2308" s="43"/>
      <c r="L2308" s="46" t="s">
        <v>116</v>
      </c>
      <c r="M2308" s="45" t="s">
        <v>6105</v>
      </c>
      <c r="N2308" s="45" t="s">
        <v>6106</v>
      </c>
      <c r="O2308" s="43" t="s">
        <v>60</v>
      </c>
      <c r="P2308" s="45" t="s">
        <v>67</v>
      </c>
      <c r="Q2308" s="45"/>
      <c r="R2308" s="112"/>
      <c r="S2308" s="112"/>
      <c r="T2308" s="59"/>
      <c r="U2308" s="10">
        <v>0.2</v>
      </c>
      <c r="V2308" s="46"/>
      <c r="W2308" s="43"/>
      <c r="X2308" s="46" t="s">
        <v>43</v>
      </c>
      <c r="Y2308" s="43" t="s">
        <v>78</v>
      </c>
      <c r="Z2308" s="127" t="s">
        <v>20461</v>
      </c>
      <c r="AA2308" s="45"/>
      <c r="AB2308" s="3">
        <v>49500</v>
      </c>
      <c r="AC2308" s="3">
        <v>0</v>
      </c>
      <c r="AD2308" s="3">
        <v>0</v>
      </c>
      <c r="AE2308" s="3">
        <v>0</v>
      </c>
      <c r="AF2308" s="3">
        <f>SUM(Table2[[#This Row],[PE 2021 Obligations]],Table2[[#This Row],[ROW 2021 Obligations]],Table2[[#This Row],[Construction 2021 Obligations]],Table2[[#This Row],[Paving 2021 Obligations]])</f>
        <v>49500</v>
      </c>
      <c r="AG2308" s="3">
        <v>49500</v>
      </c>
      <c r="AH2308" s="3">
        <v>0</v>
      </c>
      <c r="AI2308" s="3">
        <v>0</v>
      </c>
      <c r="AJ2308" s="3">
        <v>0</v>
      </c>
      <c r="AK2308" s="3">
        <v>49500</v>
      </c>
      <c r="AL2308" s="43" t="s">
        <v>6107</v>
      </c>
    </row>
    <row r="2309" spans="1:38" ht="60" hidden="1" x14ac:dyDescent="0.25">
      <c r="A2309" s="47">
        <v>130257</v>
      </c>
      <c r="B2309" s="48">
        <v>1</v>
      </c>
      <c r="C2309" s="49" t="s">
        <v>73</v>
      </c>
      <c r="D2309" s="50">
        <v>43948</v>
      </c>
      <c r="E2309" s="49" t="s">
        <v>1124</v>
      </c>
      <c r="F2309" s="50">
        <v>44215</v>
      </c>
      <c r="G2309" s="49" t="s">
        <v>75</v>
      </c>
      <c r="H2309" s="51" t="s">
        <v>209</v>
      </c>
      <c r="I2309" s="49" t="s">
        <v>491</v>
      </c>
      <c r="J2309" s="49" t="s">
        <v>116</v>
      </c>
      <c r="K2309" s="49"/>
      <c r="L2309" s="52" t="s">
        <v>116</v>
      </c>
      <c r="M2309" s="51" t="s">
        <v>6108</v>
      </c>
      <c r="N2309" s="51" t="s">
        <v>6109</v>
      </c>
      <c r="O2309" s="49" t="s">
        <v>60</v>
      </c>
      <c r="P2309" s="51" t="s">
        <v>67</v>
      </c>
      <c r="Q2309" s="51"/>
      <c r="R2309" s="111"/>
      <c r="S2309" s="111"/>
      <c r="T2309" s="120"/>
      <c r="U2309" s="53">
        <v>0.78</v>
      </c>
      <c r="V2309" s="52"/>
      <c r="W2309" s="49"/>
      <c r="X2309" s="52" t="s">
        <v>43</v>
      </c>
      <c r="Y2309" s="49" t="s">
        <v>140</v>
      </c>
      <c r="Z2309" s="127" t="s">
        <v>20460</v>
      </c>
      <c r="AA2309" s="51"/>
      <c r="AB2309" s="54">
        <v>20000</v>
      </c>
      <c r="AC2309" s="54">
        <v>0</v>
      </c>
      <c r="AD2309" s="54">
        <v>0</v>
      </c>
      <c r="AE2309" s="54">
        <v>0</v>
      </c>
      <c r="AF2309" s="3">
        <f>SUM(Table2[[#This Row],[PE 2021 Obligations]],Table2[[#This Row],[ROW 2021 Obligations]],Table2[[#This Row],[Construction 2021 Obligations]],Table2[[#This Row],[Paving 2021 Obligations]])</f>
        <v>20000</v>
      </c>
      <c r="AG2309" s="54">
        <v>20000</v>
      </c>
      <c r="AH2309" s="54">
        <v>0</v>
      </c>
      <c r="AI2309" s="54">
        <v>0</v>
      </c>
      <c r="AJ2309" s="54">
        <v>0</v>
      </c>
      <c r="AK2309" s="54">
        <v>20000</v>
      </c>
      <c r="AL2309" s="49" t="s">
        <v>6110</v>
      </c>
    </row>
    <row r="2310" spans="1:38" ht="45" hidden="1" x14ac:dyDescent="0.25">
      <c r="A2310" s="13">
        <v>130260</v>
      </c>
      <c r="B2310" s="15">
        <v>2</v>
      </c>
      <c r="C2310" s="43" t="s">
        <v>73</v>
      </c>
      <c r="D2310" s="44">
        <v>43948</v>
      </c>
      <c r="E2310" s="43" t="s">
        <v>1124</v>
      </c>
      <c r="F2310" s="44">
        <v>44334</v>
      </c>
      <c r="G2310" s="43" t="s">
        <v>529</v>
      </c>
      <c r="H2310" s="45" t="s">
        <v>235</v>
      </c>
      <c r="I2310" s="43" t="s">
        <v>2335</v>
      </c>
      <c r="J2310" s="43" t="s">
        <v>116</v>
      </c>
      <c r="K2310" s="43"/>
      <c r="L2310" s="46" t="s">
        <v>116</v>
      </c>
      <c r="M2310" s="45" t="s">
        <v>6111</v>
      </c>
      <c r="N2310" s="45" t="s">
        <v>6112</v>
      </c>
      <c r="O2310" s="43" t="s">
        <v>60</v>
      </c>
      <c r="P2310" s="45" t="s">
        <v>67</v>
      </c>
      <c r="Q2310" s="45"/>
      <c r="R2310" s="112"/>
      <c r="S2310" s="112"/>
      <c r="T2310" s="59"/>
      <c r="U2310" s="10">
        <v>0.4</v>
      </c>
      <c r="V2310" s="44">
        <v>44904</v>
      </c>
      <c r="W2310" s="43"/>
      <c r="X2310" s="46" t="s">
        <v>43</v>
      </c>
      <c r="Y2310" s="43" t="s">
        <v>140</v>
      </c>
      <c r="Z2310" s="127" t="s">
        <v>20460</v>
      </c>
      <c r="AA2310" s="45"/>
      <c r="AB2310" s="3">
        <v>19705.939999999999</v>
      </c>
      <c r="AC2310" s="3">
        <v>0</v>
      </c>
      <c r="AD2310" s="3">
        <v>0</v>
      </c>
      <c r="AE2310" s="3">
        <v>0</v>
      </c>
      <c r="AF2310" s="3">
        <f>SUM(Table2[[#This Row],[PE 2021 Obligations]],Table2[[#This Row],[ROW 2021 Obligations]],Table2[[#This Row],[Construction 2021 Obligations]],Table2[[#This Row],[Paving 2021 Obligations]])</f>
        <v>19705.939999999999</v>
      </c>
      <c r="AG2310" s="3">
        <v>19705.939999999999</v>
      </c>
      <c r="AH2310" s="3">
        <v>0</v>
      </c>
      <c r="AI2310" s="3">
        <v>0</v>
      </c>
      <c r="AJ2310" s="3">
        <v>0</v>
      </c>
      <c r="AK2310" s="3">
        <v>19705.939999999999</v>
      </c>
      <c r="AL2310" s="43" t="s">
        <v>6113</v>
      </c>
    </row>
    <row r="2311" spans="1:38" ht="45" hidden="1" x14ac:dyDescent="0.25">
      <c r="A2311" s="47">
        <v>130262</v>
      </c>
      <c r="B2311" s="48">
        <v>3</v>
      </c>
      <c r="C2311" s="49" t="s">
        <v>73</v>
      </c>
      <c r="D2311" s="50">
        <v>43948</v>
      </c>
      <c r="E2311" s="49" t="s">
        <v>1124</v>
      </c>
      <c r="F2311" s="50">
        <v>44215</v>
      </c>
      <c r="G2311" s="49" t="s">
        <v>75</v>
      </c>
      <c r="H2311" s="51" t="s">
        <v>788</v>
      </c>
      <c r="I2311" s="49" t="s">
        <v>686</v>
      </c>
      <c r="J2311" s="49" t="s">
        <v>116</v>
      </c>
      <c r="K2311" s="49"/>
      <c r="L2311" s="52" t="s">
        <v>116</v>
      </c>
      <c r="M2311" s="51" t="s">
        <v>6114</v>
      </c>
      <c r="N2311" s="51" t="s">
        <v>6115</v>
      </c>
      <c r="O2311" s="49" t="s">
        <v>60</v>
      </c>
      <c r="P2311" s="51" t="s">
        <v>67</v>
      </c>
      <c r="Q2311" s="51"/>
      <c r="R2311" s="111"/>
      <c r="S2311" s="111"/>
      <c r="T2311" s="120"/>
      <c r="U2311" s="53">
        <v>0.13</v>
      </c>
      <c r="V2311" s="52"/>
      <c r="W2311" s="49"/>
      <c r="X2311" s="52" t="s">
        <v>43</v>
      </c>
      <c r="Y2311" s="49" t="s">
        <v>1150</v>
      </c>
      <c r="Z2311" s="127" t="s">
        <v>20461</v>
      </c>
      <c r="AA2311" s="51"/>
      <c r="AB2311" s="54">
        <v>45000</v>
      </c>
      <c r="AC2311" s="54">
        <v>0</v>
      </c>
      <c r="AD2311" s="54">
        <v>0</v>
      </c>
      <c r="AE2311" s="54">
        <v>0</v>
      </c>
      <c r="AF2311" s="3">
        <f>SUM(Table2[[#This Row],[PE 2021 Obligations]],Table2[[#This Row],[ROW 2021 Obligations]],Table2[[#This Row],[Construction 2021 Obligations]],Table2[[#This Row],[Paving 2021 Obligations]])</f>
        <v>45000</v>
      </c>
      <c r="AG2311" s="54">
        <v>45000</v>
      </c>
      <c r="AH2311" s="54">
        <v>0</v>
      </c>
      <c r="AI2311" s="54">
        <v>0</v>
      </c>
      <c r="AJ2311" s="54">
        <v>0</v>
      </c>
      <c r="AK2311" s="54">
        <v>45000</v>
      </c>
      <c r="AL2311" s="49" t="s">
        <v>6116</v>
      </c>
    </row>
    <row r="2312" spans="1:38" ht="60" hidden="1" x14ac:dyDescent="0.25">
      <c r="A2312" s="13">
        <v>130263</v>
      </c>
      <c r="B2312" s="15">
        <v>3</v>
      </c>
      <c r="C2312" s="43" t="s">
        <v>73</v>
      </c>
      <c r="D2312" s="44">
        <v>43948</v>
      </c>
      <c r="E2312" s="43" t="s">
        <v>1124</v>
      </c>
      <c r="F2312" s="44">
        <v>44215</v>
      </c>
      <c r="G2312" s="43" t="s">
        <v>75</v>
      </c>
      <c r="H2312" s="45" t="s">
        <v>437</v>
      </c>
      <c r="I2312" s="43" t="s">
        <v>1690</v>
      </c>
      <c r="J2312" s="43" t="s">
        <v>116</v>
      </c>
      <c r="K2312" s="43"/>
      <c r="L2312" s="46" t="s">
        <v>116</v>
      </c>
      <c r="M2312" s="45" t="s">
        <v>6117</v>
      </c>
      <c r="N2312" s="45" t="s">
        <v>6118</v>
      </c>
      <c r="O2312" s="43" t="s">
        <v>60</v>
      </c>
      <c r="P2312" s="45" t="s">
        <v>67</v>
      </c>
      <c r="Q2312" s="45"/>
      <c r="R2312" s="112"/>
      <c r="S2312" s="112"/>
      <c r="T2312" s="59"/>
      <c r="U2312" s="10">
        <v>0.66</v>
      </c>
      <c r="V2312" s="46"/>
      <c r="W2312" s="43"/>
      <c r="X2312" s="46" t="s">
        <v>43</v>
      </c>
      <c r="Y2312" s="43" t="s">
        <v>140</v>
      </c>
      <c r="Z2312" s="127" t="s">
        <v>20460</v>
      </c>
      <c r="AA2312" s="45"/>
      <c r="AB2312" s="3">
        <v>70000</v>
      </c>
      <c r="AC2312" s="3">
        <v>0</v>
      </c>
      <c r="AD2312" s="3">
        <v>0</v>
      </c>
      <c r="AE2312" s="3">
        <v>0</v>
      </c>
      <c r="AF2312" s="3">
        <f>SUM(Table2[[#This Row],[PE 2021 Obligations]],Table2[[#This Row],[ROW 2021 Obligations]],Table2[[#This Row],[Construction 2021 Obligations]],Table2[[#This Row],[Paving 2021 Obligations]])</f>
        <v>70000</v>
      </c>
      <c r="AG2312" s="3">
        <v>70000</v>
      </c>
      <c r="AH2312" s="3">
        <v>0</v>
      </c>
      <c r="AI2312" s="3">
        <v>0</v>
      </c>
      <c r="AJ2312" s="3">
        <v>0</v>
      </c>
      <c r="AK2312" s="3">
        <v>70000</v>
      </c>
      <c r="AL2312" s="43" t="s">
        <v>6119</v>
      </c>
    </row>
    <row r="2313" spans="1:38" ht="30" hidden="1" x14ac:dyDescent="0.25">
      <c r="A2313" s="47">
        <v>130264</v>
      </c>
      <c r="B2313" s="48">
        <v>1</v>
      </c>
      <c r="C2313" s="49" t="s">
        <v>47</v>
      </c>
      <c r="D2313" s="50">
        <v>43948</v>
      </c>
      <c r="E2313" s="49" t="s">
        <v>486</v>
      </c>
      <c r="F2313" s="50">
        <v>44208</v>
      </c>
      <c r="G2313" s="49" t="s">
        <v>176</v>
      </c>
      <c r="H2313" s="51" t="s">
        <v>1163</v>
      </c>
      <c r="I2313" s="49"/>
      <c r="J2313" s="49"/>
      <c r="K2313" s="49"/>
      <c r="L2313" s="52"/>
      <c r="M2313" s="51" t="s">
        <v>6120</v>
      </c>
      <c r="N2313" s="51"/>
      <c r="O2313" s="49" t="s">
        <v>78</v>
      </c>
      <c r="P2313" s="51" t="s">
        <v>78</v>
      </c>
      <c r="Q2313" s="51"/>
      <c r="R2313" s="111"/>
      <c r="S2313" s="111"/>
      <c r="T2313" s="120"/>
      <c r="U2313" s="55" t="s">
        <v>32</v>
      </c>
      <c r="V2313" s="52"/>
      <c r="W2313" s="49"/>
      <c r="X2313" s="52" t="s">
        <v>43</v>
      </c>
      <c r="Y2313" s="49"/>
      <c r="Z2313" s="116" t="s">
        <v>20458</v>
      </c>
      <c r="AA2313" s="51"/>
      <c r="AB2313" s="54">
        <v>0</v>
      </c>
      <c r="AC2313" s="54">
        <v>0</v>
      </c>
      <c r="AD2313" s="54">
        <v>36.340000000000003</v>
      </c>
      <c r="AE2313" s="54">
        <v>0</v>
      </c>
      <c r="AF2313" s="3">
        <f>SUM(Table2[[#This Row],[PE 2021 Obligations]],Table2[[#This Row],[ROW 2021 Obligations]],Table2[[#This Row],[Construction 2021 Obligations]],Table2[[#This Row],[Paving 2021 Obligations]])</f>
        <v>36.340000000000003</v>
      </c>
      <c r="AG2313" s="54">
        <v>0</v>
      </c>
      <c r="AH2313" s="54">
        <v>0</v>
      </c>
      <c r="AI2313" s="54">
        <v>5036.34</v>
      </c>
      <c r="AJ2313" s="54">
        <v>0</v>
      </c>
      <c r="AK2313" s="54">
        <v>5036.34</v>
      </c>
      <c r="AL2313" s="49" t="s">
        <v>6121</v>
      </c>
    </row>
    <row r="2314" spans="1:38" ht="30" hidden="1" x14ac:dyDescent="0.25">
      <c r="A2314" s="13">
        <v>130264.01</v>
      </c>
      <c r="B2314" s="15">
        <v>1</v>
      </c>
      <c r="C2314" s="43" t="s">
        <v>47</v>
      </c>
      <c r="D2314" s="44">
        <v>43950</v>
      </c>
      <c r="E2314" s="43" t="s">
        <v>176</v>
      </c>
      <c r="F2314" s="44">
        <v>44208</v>
      </c>
      <c r="G2314" s="43" t="s">
        <v>176</v>
      </c>
      <c r="H2314" s="45" t="s">
        <v>1163</v>
      </c>
      <c r="I2314" s="43"/>
      <c r="J2314" s="43"/>
      <c r="K2314" s="43"/>
      <c r="L2314" s="46"/>
      <c r="M2314" s="45" t="s">
        <v>6122</v>
      </c>
      <c r="N2314" s="45"/>
      <c r="O2314" s="43" t="s">
        <v>78</v>
      </c>
      <c r="P2314" s="45" t="s">
        <v>78</v>
      </c>
      <c r="Q2314" s="45"/>
      <c r="R2314" s="112"/>
      <c r="S2314" s="112"/>
      <c r="T2314" s="59"/>
      <c r="U2314" s="56" t="s">
        <v>32</v>
      </c>
      <c r="V2314" s="46"/>
      <c r="W2314" s="43"/>
      <c r="X2314" s="46" t="s">
        <v>43</v>
      </c>
      <c r="Y2314" s="43"/>
      <c r="Z2314" s="116" t="s">
        <v>20458</v>
      </c>
      <c r="AA2314" s="45"/>
      <c r="AB2314" s="3">
        <v>0</v>
      </c>
      <c r="AC2314" s="3">
        <v>0</v>
      </c>
      <c r="AD2314" s="3">
        <v>132.22999999999999</v>
      </c>
      <c r="AE2314" s="3">
        <v>0</v>
      </c>
      <c r="AF2314" s="3">
        <f>SUM(Table2[[#This Row],[PE 2021 Obligations]],Table2[[#This Row],[ROW 2021 Obligations]],Table2[[#This Row],[Construction 2021 Obligations]],Table2[[#This Row],[Paving 2021 Obligations]])</f>
        <v>132.22999999999999</v>
      </c>
      <c r="AG2314" s="3">
        <v>0</v>
      </c>
      <c r="AH2314" s="3">
        <v>0</v>
      </c>
      <c r="AI2314" s="3">
        <v>5132.2299999999996</v>
      </c>
      <c r="AJ2314" s="3">
        <v>0</v>
      </c>
      <c r="AK2314" s="3">
        <v>5132.2299999999996</v>
      </c>
      <c r="AL2314" s="43" t="s">
        <v>6123</v>
      </c>
    </row>
    <row r="2315" spans="1:38" ht="30" hidden="1" x14ac:dyDescent="0.25">
      <c r="A2315" s="47">
        <v>130264.03</v>
      </c>
      <c r="B2315" s="48">
        <v>1</v>
      </c>
      <c r="C2315" s="49" t="s">
        <v>47</v>
      </c>
      <c r="D2315" s="50">
        <v>43951</v>
      </c>
      <c r="E2315" s="49" t="s">
        <v>74</v>
      </c>
      <c r="F2315" s="50">
        <v>44208</v>
      </c>
      <c r="G2315" s="49" t="s">
        <v>176</v>
      </c>
      <c r="H2315" s="51" t="s">
        <v>1163</v>
      </c>
      <c r="I2315" s="49"/>
      <c r="J2315" s="49"/>
      <c r="K2315" s="49"/>
      <c r="L2315" s="52"/>
      <c r="M2315" s="51" t="s">
        <v>6124</v>
      </c>
      <c r="N2315" s="51"/>
      <c r="O2315" s="49" t="s">
        <v>78</v>
      </c>
      <c r="P2315" s="51" t="s">
        <v>78</v>
      </c>
      <c r="Q2315" s="51"/>
      <c r="R2315" s="111"/>
      <c r="S2315" s="111"/>
      <c r="T2315" s="120"/>
      <c r="U2315" s="55" t="s">
        <v>32</v>
      </c>
      <c r="V2315" s="52"/>
      <c r="W2315" s="49"/>
      <c r="X2315" s="52" t="s">
        <v>43</v>
      </c>
      <c r="Y2315" s="49"/>
      <c r="Z2315" s="116" t="s">
        <v>20458</v>
      </c>
      <c r="AA2315" s="51"/>
      <c r="AB2315" s="54">
        <v>0</v>
      </c>
      <c r="AC2315" s="54">
        <v>0</v>
      </c>
      <c r="AD2315" s="54">
        <v>827.23</v>
      </c>
      <c r="AE2315" s="54">
        <v>0</v>
      </c>
      <c r="AF2315" s="3">
        <f>SUM(Table2[[#This Row],[PE 2021 Obligations]],Table2[[#This Row],[ROW 2021 Obligations]],Table2[[#This Row],[Construction 2021 Obligations]],Table2[[#This Row],[Paving 2021 Obligations]])</f>
        <v>827.23</v>
      </c>
      <c r="AG2315" s="54">
        <v>0</v>
      </c>
      <c r="AH2315" s="54">
        <v>0</v>
      </c>
      <c r="AI2315" s="54">
        <v>5827.23</v>
      </c>
      <c r="AJ2315" s="54">
        <v>0</v>
      </c>
      <c r="AK2315" s="54">
        <v>5827.23</v>
      </c>
      <c r="AL2315" s="49" t="s">
        <v>6125</v>
      </c>
    </row>
    <row r="2316" spans="1:38" ht="30" hidden="1" x14ac:dyDescent="0.25">
      <c r="A2316" s="13">
        <v>130264.09</v>
      </c>
      <c r="B2316" s="15">
        <v>1</v>
      </c>
      <c r="C2316" s="43" t="s">
        <v>47</v>
      </c>
      <c r="D2316" s="44">
        <v>43964</v>
      </c>
      <c r="E2316" s="43" t="s">
        <v>176</v>
      </c>
      <c r="F2316" s="44">
        <v>44208</v>
      </c>
      <c r="G2316" s="43" t="s">
        <v>176</v>
      </c>
      <c r="H2316" s="45" t="s">
        <v>1163</v>
      </c>
      <c r="I2316" s="43"/>
      <c r="J2316" s="43"/>
      <c r="K2316" s="43"/>
      <c r="L2316" s="46"/>
      <c r="M2316" s="45" t="s">
        <v>6126</v>
      </c>
      <c r="N2316" s="45"/>
      <c r="O2316" s="43" t="s">
        <v>78</v>
      </c>
      <c r="P2316" s="45" t="s">
        <v>78</v>
      </c>
      <c r="Q2316" s="45"/>
      <c r="R2316" s="112"/>
      <c r="S2316" s="112"/>
      <c r="T2316" s="59"/>
      <c r="U2316" s="56" t="s">
        <v>32</v>
      </c>
      <c r="V2316" s="46"/>
      <c r="W2316" s="43"/>
      <c r="X2316" s="46" t="s">
        <v>43</v>
      </c>
      <c r="Y2316" s="43"/>
      <c r="Z2316" s="116" t="s">
        <v>20458</v>
      </c>
      <c r="AA2316" s="45"/>
      <c r="AB2316" s="3">
        <v>0</v>
      </c>
      <c r="AC2316" s="3">
        <v>0</v>
      </c>
      <c r="AD2316" s="3">
        <v>117.47</v>
      </c>
      <c r="AE2316" s="3">
        <v>0</v>
      </c>
      <c r="AF2316" s="3">
        <f>SUM(Table2[[#This Row],[PE 2021 Obligations]],Table2[[#This Row],[ROW 2021 Obligations]],Table2[[#This Row],[Construction 2021 Obligations]],Table2[[#This Row],[Paving 2021 Obligations]])</f>
        <v>117.47</v>
      </c>
      <c r="AG2316" s="3">
        <v>0</v>
      </c>
      <c r="AH2316" s="3">
        <v>0</v>
      </c>
      <c r="AI2316" s="3">
        <v>5117.47</v>
      </c>
      <c r="AJ2316" s="3">
        <v>0</v>
      </c>
      <c r="AK2316" s="3">
        <v>5117.47</v>
      </c>
      <c r="AL2316" s="43" t="s">
        <v>6127</v>
      </c>
    </row>
    <row r="2317" spans="1:38" ht="30" hidden="1" x14ac:dyDescent="0.25">
      <c r="A2317" s="47">
        <v>130264.1</v>
      </c>
      <c r="B2317" s="48">
        <v>1</v>
      </c>
      <c r="C2317" s="49" t="s">
        <v>47</v>
      </c>
      <c r="D2317" s="50">
        <v>43964</v>
      </c>
      <c r="E2317" s="49" t="s">
        <v>176</v>
      </c>
      <c r="F2317" s="50">
        <v>44208</v>
      </c>
      <c r="G2317" s="49" t="s">
        <v>176</v>
      </c>
      <c r="H2317" s="51" t="s">
        <v>1163</v>
      </c>
      <c r="I2317" s="49"/>
      <c r="J2317" s="49"/>
      <c r="K2317" s="49"/>
      <c r="L2317" s="52"/>
      <c r="M2317" s="51" t="s">
        <v>6128</v>
      </c>
      <c r="N2317" s="51"/>
      <c r="O2317" s="49" t="s">
        <v>78</v>
      </c>
      <c r="P2317" s="51" t="s">
        <v>78</v>
      </c>
      <c r="Q2317" s="51"/>
      <c r="R2317" s="111"/>
      <c r="S2317" s="111"/>
      <c r="T2317" s="120"/>
      <c r="U2317" s="55" t="s">
        <v>32</v>
      </c>
      <c r="V2317" s="52"/>
      <c r="W2317" s="49"/>
      <c r="X2317" s="52" t="s">
        <v>43</v>
      </c>
      <c r="Y2317" s="49"/>
      <c r="Z2317" s="116" t="s">
        <v>20458</v>
      </c>
      <c r="AA2317" s="51"/>
      <c r="AB2317" s="54">
        <v>0</v>
      </c>
      <c r="AC2317" s="54">
        <v>0</v>
      </c>
      <c r="AD2317" s="54">
        <v>619.89</v>
      </c>
      <c r="AE2317" s="54">
        <v>0</v>
      </c>
      <c r="AF2317" s="3">
        <f>SUM(Table2[[#This Row],[PE 2021 Obligations]],Table2[[#This Row],[ROW 2021 Obligations]],Table2[[#This Row],[Construction 2021 Obligations]],Table2[[#This Row],[Paving 2021 Obligations]])</f>
        <v>619.89</v>
      </c>
      <c r="AG2317" s="54">
        <v>0</v>
      </c>
      <c r="AH2317" s="54">
        <v>0</v>
      </c>
      <c r="AI2317" s="54">
        <v>5619.89</v>
      </c>
      <c r="AJ2317" s="54">
        <v>0</v>
      </c>
      <c r="AK2317" s="54">
        <v>5619.89</v>
      </c>
      <c r="AL2317" s="49" t="s">
        <v>6129</v>
      </c>
    </row>
    <row r="2318" spans="1:38" ht="30" hidden="1" x14ac:dyDescent="0.25">
      <c r="A2318" s="13">
        <v>130264.16</v>
      </c>
      <c r="B2318" s="15">
        <v>1</v>
      </c>
      <c r="C2318" s="43" t="s">
        <v>47</v>
      </c>
      <c r="D2318" s="44">
        <v>44049</v>
      </c>
      <c r="E2318" s="43" t="s">
        <v>176</v>
      </c>
      <c r="F2318" s="44">
        <v>44208</v>
      </c>
      <c r="G2318" s="43" t="s">
        <v>176</v>
      </c>
      <c r="H2318" s="45" t="s">
        <v>1163</v>
      </c>
      <c r="I2318" s="43"/>
      <c r="J2318" s="43"/>
      <c r="K2318" s="43"/>
      <c r="L2318" s="46"/>
      <c r="M2318" s="45" t="s">
        <v>6130</v>
      </c>
      <c r="N2318" s="45"/>
      <c r="O2318" s="43" t="s">
        <v>78</v>
      </c>
      <c r="P2318" s="45" t="s">
        <v>78</v>
      </c>
      <c r="Q2318" s="45"/>
      <c r="R2318" s="112"/>
      <c r="S2318" s="112"/>
      <c r="T2318" s="59"/>
      <c r="U2318" s="56" t="s">
        <v>32</v>
      </c>
      <c r="V2318" s="46"/>
      <c r="W2318" s="43"/>
      <c r="X2318" s="46" t="s">
        <v>43</v>
      </c>
      <c r="Y2318" s="43"/>
      <c r="Z2318" s="116" t="s">
        <v>20458</v>
      </c>
      <c r="AA2318" s="45"/>
      <c r="AB2318" s="3">
        <v>0</v>
      </c>
      <c r="AC2318" s="3">
        <v>0</v>
      </c>
      <c r="AD2318" s="3">
        <v>1465.27</v>
      </c>
      <c r="AE2318" s="3">
        <v>0</v>
      </c>
      <c r="AF2318" s="3">
        <f>SUM(Table2[[#This Row],[PE 2021 Obligations]],Table2[[#This Row],[ROW 2021 Obligations]],Table2[[#This Row],[Construction 2021 Obligations]],Table2[[#This Row],[Paving 2021 Obligations]])</f>
        <v>1465.27</v>
      </c>
      <c r="AG2318" s="3">
        <v>0</v>
      </c>
      <c r="AH2318" s="3">
        <v>0</v>
      </c>
      <c r="AI2318" s="3">
        <v>1465.27</v>
      </c>
      <c r="AJ2318" s="3">
        <v>0</v>
      </c>
      <c r="AK2318" s="3">
        <v>1465.27</v>
      </c>
      <c r="AL2318" s="43" t="s">
        <v>6131</v>
      </c>
    </row>
    <row r="2319" spans="1:38" ht="30" hidden="1" x14ac:dyDescent="0.25">
      <c r="A2319" s="47">
        <v>130264.17</v>
      </c>
      <c r="B2319" s="48">
        <v>1</v>
      </c>
      <c r="C2319" s="49" t="s">
        <v>47</v>
      </c>
      <c r="D2319" s="50">
        <v>44098</v>
      </c>
      <c r="E2319" s="49" t="s">
        <v>176</v>
      </c>
      <c r="F2319" s="50">
        <v>44271</v>
      </c>
      <c r="G2319" s="49" t="s">
        <v>176</v>
      </c>
      <c r="H2319" s="51" t="s">
        <v>1163</v>
      </c>
      <c r="I2319" s="49"/>
      <c r="J2319" s="49"/>
      <c r="K2319" s="49"/>
      <c r="L2319" s="52"/>
      <c r="M2319" s="51" t="s">
        <v>6132</v>
      </c>
      <c r="N2319" s="51"/>
      <c r="O2319" s="49" t="s">
        <v>78</v>
      </c>
      <c r="P2319" s="51" t="s">
        <v>78</v>
      </c>
      <c r="Q2319" s="51"/>
      <c r="R2319" s="111"/>
      <c r="S2319" s="111"/>
      <c r="T2319" s="120"/>
      <c r="U2319" s="55" t="s">
        <v>32</v>
      </c>
      <c r="V2319" s="52"/>
      <c r="W2319" s="49"/>
      <c r="X2319" s="52" t="s">
        <v>43</v>
      </c>
      <c r="Y2319" s="49"/>
      <c r="Z2319" s="116" t="s">
        <v>20458</v>
      </c>
      <c r="AA2319" s="51"/>
      <c r="AB2319" s="54">
        <v>0</v>
      </c>
      <c r="AC2319" s="54">
        <v>0</v>
      </c>
      <c r="AD2319" s="54">
        <v>902.8</v>
      </c>
      <c r="AE2319" s="54">
        <v>0</v>
      </c>
      <c r="AF2319" s="3">
        <f>SUM(Table2[[#This Row],[PE 2021 Obligations]],Table2[[#This Row],[ROW 2021 Obligations]],Table2[[#This Row],[Construction 2021 Obligations]],Table2[[#This Row],[Paving 2021 Obligations]])</f>
        <v>902.8</v>
      </c>
      <c r="AG2319" s="54">
        <v>0</v>
      </c>
      <c r="AH2319" s="54">
        <v>0</v>
      </c>
      <c r="AI2319" s="54">
        <v>902.8</v>
      </c>
      <c r="AJ2319" s="54">
        <v>0</v>
      </c>
      <c r="AK2319" s="54">
        <v>902.8</v>
      </c>
      <c r="AL2319" s="49" t="s">
        <v>6133</v>
      </c>
    </row>
    <row r="2320" spans="1:38" ht="30" hidden="1" x14ac:dyDescent="0.25">
      <c r="A2320" s="13">
        <v>130264.18</v>
      </c>
      <c r="B2320" s="15">
        <v>1</v>
      </c>
      <c r="C2320" s="43" t="s">
        <v>47</v>
      </c>
      <c r="D2320" s="44">
        <v>44098</v>
      </c>
      <c r="E2320" s="43" t="s">
        <v>176</v>
      </c>
      <c r="F2320" s="44">
        <v>44271</v>
      </c>
      <c r="G2320" s="43" t="s">
        <v>176</v>
      </c>
      <c r="H2320" s="45" t="s">
        <v>1163</v>
      </c>
      <c r="I2320" s="43"/>
      <c r="J2320" s="43"/>
      <c r="K2320" s="43"/>
      <c r="L2320" s="46"/>
      <c r="M2320" s="45" t="s">
        <v>6134</v>
      </c>
      <c r="N2320" s="45"/>
      <c r="O2320" s="43" t="s">
        <v>78</v>
      </c>
      <c r="P2320" s="45" t="s">
        <v>78</v>
      </c>
      <c r="Q2320" s="45"/>
      <c r="R2320" s="112"/>
      <c r="S2320" s="112"/>
      <c r="T2320" s="59"/>
      <c r="U2320" s="56" t="s">
        <v>32</v>
      </c>
      <c r="V2320" s="46"/>
      <c r="W2320" s="43"/>
      <c r="X2320" s="46" t="s">
        <v>43</v>
      </c>
      <c r="Y2320" s="43"/>
      <c r="Z2320" s="116" t="s">
        <v>20458</v>
      </c>
      <c r="AA2320" s="45"/>
      <c r="AB2320" s="3">
        <v>0</v>
      </c>
      <c r="AC2320" s="3">
        <v>0</v>
      </c>
      <c r="AD2320" s="3">
        <v>899.84</v>
      </c>
      <c r="AE2320" s="3">
        <v>0</v>
      </c>
      <c r="AF2320" s="3">
        <f>SUM(Table2[[#This Row],[PE 2021 Obligations]],Table2[[#This Row],[ROW 2021 Obligations]],Table2[[#This Row],[Construction 2021 Obligations]],Table2[[#This Row],[Paving 2021 Obligations]])</f>
        <v>899.84</v>
      </c>
      <c r="AG2320" s="3">
        <v>0</v>
      </c>
      <c r="AH2320" s="3">
        <v>0</v>
      </c>
      <c r="AI2320" s="3">
        <v>899.84</v>
      </c>
      <c r="AJ2320" s="3">
        <v>0</v>
      </c>
      <c r="AK2320" s="3">
        <v>899.84</v>
      </c>
      <c r="AL2320" s="43" t="s">
        <v>6135</v>
      </c>
    </row>
    <row r="2321" spans="1:38" ht="30" hidden="1" x14ac:dyDescent="0.25">
      <c r="A2321" s="47">
        <v>130264.19</v>
      </c>
      <c r="B2321" s="48">
        <v>1</v>
      </c>
      <c r="C2321" s="49" t="s">
        <v>47</v>
      </c>
      <c r="D2321" s="50">
        <v>44098</v>
      </c>
      <c r="E2321" s="49" t="s">
        <v>176</v>
      </c>
      <c r="F2321" s="50">
        <v>44271</v>
      </c>
      <c r="G2321" s="49" t="s">
        <v>176</v>
      </c>
      <c r="H2321" s="51" t="s">
        <v>1163</v>
      </c>
      <c r="I2321" s="49"/>
      <c r="J2321" s="49"/>
      <c r="K2321" s="49"/>
      <c r="L2321" s="52"/>
      <c r="M2321" s="51" t="s">
        <v>6136</v>
      </c>
      <c r="N2321" s="51"/>
      <c r="O2321" s="49" t="s">
        <v>78</v>
      </c>
      <c r="P2321" s="51" t="s">
        <v>78</v>
      </c>
      <c r="Q2321" s="51"/>
      <c r="R2321" s="111"/>
      <c r="S2321" s="111"/>
      <c r="T2321" s="120"/>
      <c r="U2321" s="55" t="s">
        <v>32</v>
      </c>
      <c r="V2321" s="52"/>
      <c r="W2321" s="49"/>
      <c r="X2321" s="52" t="s">
        <v>43</v>
      </c>
      <c r="Y2321" s="49"/>
      <c r="Z2321" s="116" t="s">
        <v>20458</v>
      </c>
      <c r="AA2321" s="51"/>
      <c r="AB2321" s="54">
        <v>0</v>
      </c>
      <c r="AC2321" s="54">
        <v>0</v>
      </c>
      <c r="AD2321" s="54">
        <v>509.46</v>
      </c>
      <c r="AE2321" s="54">
        <v>0</v>
      </c>
      <c r="AF2321" s="3">
        <f>SUM(Table2[[#This Row],[PE 2021 Obligations]],Table2[[#This Row],[ROW 2021 Obligations]],Table2[[#This Row],[Construction 2021 Obligations]],Table2[[#This Row],[Paving 2021 Obligations]])</f>
        <v>509.46</v>
      </c>
      <c r="AG2321" s="54">
        <v>0</v>
      </c>
      <c r="AH2321" s="54">
        <v>0</v>
      </c>
      <c r="AI2321" s="54">
        <v>509.46</v>
      </c>
      <c r="AJ2321" s="54">
        <v>0</v>
      </c>
      <c r="AK2321" s="54">
        <v>509.46</v>
      </c>
      <c r="AL2321" s="49" t="s">
        <v>6137</v>
      </c>
    </row>
    <row r="2322" spans="1:38" ht="30" hidden="1" x14ac:dyDescent="0.25">
      <c r="A2322" s="13">
        <v>130264.2</v>
      </c>
      <c r="B2322" s="15">
        <v>1</v>
      </c>
      <c r="C2322" s="43" t="s">
        <v>47</v>
      </c>
      <c r="D2322" s="44">
        <v>44098</v>
      </c>
      <c r="E2322" s="43" t="s">
        <v>176</v>
      </c>
      <c r="F2322" s="44">
        <v>44271</v>
      </c>
      <c r="G2322" s="43" t="s">
        <v>176</v>
      </c>
      <c r="H2322" s="45" t="s">
        <v>1163</v>
      </c>
      <c r="I2322" s="43"/>
      <c r="J2322" s="43"/>
      <c r="K2322" s="43"/>
      <c r="L2322" s="46"/>
      <c r="M2322" s="45" t="s">
        <v>6138</v>
      </c>
      <c r="N2322" s="45"/>
      <c r="O2322" s="43" t="s">
        <v>78</v>
      </c>
      <c r="P2322" s="45" t="s">
        <v>78</v>
      </c>
      <c r="Q2322" s="45"/>
      <c r="R2322" s="112"/>
      <c r="S2322" s="112"/>
      <c r="T2322" s="59"/>
      <c r="U2322" s="56" t="s">
        <v>32</v>
      </c>
      <c r="V2322" s="46"/>
      <c r="W2322" s="43"/>
      <c r="X2322" s="46" t="s">
        <v>43</v>
      </c>
      <c r="Y2322" s="43"/>
      <c r="Z2322" s="116" t="s">
        <v>20458</v>
      </c>
      <c r="AA2322" s="45"/>
      <c r="AB2322" s="3">
        <v>0</v>
      </c>
      <c r="AC2322" s="3">
        <v>0</v>
      </c>
      <c r="AD2322" s="3">
        <v>509.46</v>
      </c>
      <c r="AE2322" s="3">
        <v>0</v>
      </c>
      <c r="AF2322" s="3">
        <f>SUM(Table2[[#This Row],[PE 2021 Obligations]],Table2[[#This Row],[ROW 2021 Obligations]],Table2[[#This Row],[Construction 2021 Obligations]],Table2[[#This Row],[Paving 2021 Obligations]])</f>
        <v>509.46</v>
      </c>
      <c r="AG2322" s="3">
        <v>0</v>
      </c>
      <c r="AH2322" s="3">
        <v>0</v>
      </c>
      <c r="AI2322" s="3">
        <v>509.46</v>
      </c>
      <c r="AJ2322" s="3">
        <v>0</v>
      </c>
      <c r="AK2322" s="3">
        <v>509.46</v>
      </c>
      <c r="AL2322" s="43" t="s">
        <v>6139</v>
      </c>
    </row>
    <row r="2323" spans="1:38" ht="30" hidden="1" x14ac:dyDescent="0.25">
      <c r="A2323" s="47">
        <v>130264.21</v>
      </c>
      <c r="B2323" s="48">
        <v>1</v>
      </c>
      <c r="C2323" s="49" t="s">
        <v>47</v>
      </c>
      <c r="D2323" s="50">
        <v>44105</v>
      </c>
      <c r="E2323" s="49" t="s">
        <v>176</v>
      </c>
      <c r="F2323" s="50">
        <v>44271</v>
      </c>
      <c r="G2323" s="49" t="s">
        <v>176</v>
      </c>
      <c r="H2323" s="51" t="s">
        <v>1163</v>
      </c>
      <c r="I2323" s="49"/>
      <c r="J2323" s="49"/>
      <c r="K2323" s="49"/>
      <c r="L2323" s="52"/>
      <c r="M2323" s="51" t="s">
        <v>6140</v>
      </c>
      <c r="N2323" s="51"/>
      <c r="O2323" s="49" t="s">
        <v>78</v>
      </c>
      <c r="P2323" s="51" t="s">
        <v>78</v>
      </c>
      <c r="Q2323" s="51"/>
      <c r="R2323" s="111"/>
      <c r="S2323" s="111"/>
      <c r="T2323" s="120"/>
      <c r="U2323" s="55" t="s">
        <v>32</v>
      </c>
      <c r="V2323" s="52"/>
      <c r="W2323" s="49"/>
      <c r="X2323" s="52" t="s">
        <v>43</v>
      </c>
      <c r="Y2323" s="49"/>
      <c r="Z2323" s="116" t="s">
        <v>20458</v>
      </c>
      <c r="AA2323" s="51"/>
      <c r="AB2323" s="54">
        <v>0</v>
      </c>
      <c r="AC2323" s="54">
        <v>0</v>
      </c>
      <c r="AD2323" s="54">
        <v>1686.36</v>
      </c>
      <c r="AE2323" s="54">
        <v>0</v>
      </c>
      <c r="AF2323" s="3">
        <f>SUM(Table2[[#This Row],[PE 2021 Obligations]],Table2[[#This Row],[ROW 2021 Obligations]],Table2[[#This Row],[Construction 2021 Obligations]],Table2[[#This Row],[Paving 2021 Obligations]])</f>
        <v>1686.36</v>
      </c>
      <c r="AG2323" s="54">
        <v>0</v>
      </c>
      <c r="AH2323" s="54">
        <v>0</v>
      </c>
      <c r="AI2323" s="54">
        <v>1686.36</v>
      </c>
      <c r="AJ2323" s="54">
        <v>0</v>
      </c>
      <c r="AK2323" s="54">
        <v>1686.36</v>
      </c>
      <c r="AL2323" s="49" t="s">
        <v>6141</v>
      </c>
    </row>
    <row r="2324" spans="1:38" ht="30" hidden="1" x14ac:dyDescent="0.25">
      <c r="A2324" s="13">
        <v>130264.22</v>
      </c>
      <c r="B2324" s="15">
        <v>1</v>
      </c>
      <c r="C2324" s="43" t="s">
        <v>47</v>
      </c>
      <c r="D2324" s="44">
        <v>44116</v>
      </c>
      <c r="E2324" s="43" t="s">
        <v>176</v>
      </c>
      <c r="F2324" s="44">
        <v>44271</v>
      </c>
      <c r="G2324" s="43" t="s">
        <v>176</v>
      </c>
      <c r="H2324" s="45" t="s">
        <v>1163</v>
      </c>
      <c r="I2324" s="43"/>
      <c r="J2324" s="43"/>
      <c r="K2324" s="43"/>
      <c r="L2324" s="46"/>
      <c r="M2324" s="45" t="s">
        <v>6142</v>
      </c>
      <c r="N2324" s="45"/>
      <c r="O2324" s="43" t="s">
        <v>78</v>
      </c>
      <c r="P2324" s="45" t="s">
        <v>78</v>
      </c>
      <c r="Q2324" s="45"/>
      <c r="R2324" s="112"/>
      <c r="S2324" s="112"/>
      <c r="T2324" s="59"/>
      <c r="U2324" s="56" t="s">
        <v>32</v>
      </c>
      <c r="V2324" s="46"/>
      <c r="W2324" s="43"/>
      <c r="X2324" s="46" t="s">
        <v>43</v>
      </c>
      <c r="Y2324" s="43"/>
      <c r="Z2324" s="116" t="s">
        <v>20458</v>
      </c>
      <c r="AA2324" s="45"/>
      <c r="AB2324" s="3">
        <v>0</v>
      </c>
      <c r="AC2324" s="3">
        <v>0</v>
      </c>
      <c r="AD2324" s="3">
        <v>668.48</v>
      </c>
      <c r="AE2324" s="3">
        <v>0</v>
      </c>
      <c r="AF2324" s="3">
        <f>SUM(Table2[[#This Row],[PE 2021 Obligations]],Table2[[#This Row],[ROW 2021 Obligations]],Table2[[#This Row],[Construction 2021 Obligations]],Table2[[#This Row],[Paving 2021 Obligations]])</f>
        <v>668.48</v>
      </c>
      <c r="AG2324" s="3">
        <v>0</v>
      </c>
      <c r="AH2324" s="3">
        <v>0</v>
      </c>
      <c r="AI2324" s="3">
        <v>668.48</v>
      </c>
      <c r="AJ2324" s="3">
        <v>0</v>
      </c>
      <c r="AK2324" s="3">
        <v>668.48</v>
      </c>
      <c r="AL2324" s="43" t="s">
        <v>6143</v>
      </c>
    </row>
    <row r="2325" spans="1:38" ht="30" hidden="1" x14ac:dyDescent="0.25">
      <c r="A2325" s="47">
        <v>130264.23</v>
      </c>
      <c r="B2325" s="48">
        <v>1</v>
      </c>
      <c r="C2325" s="49" t="s">
        <v>47</v>
      </c>
      <c r="D2325" s="50">
        <v>44124</v>
      </c>
      <c r="E2325" s="49" t="s">
        <v>176</v>
      </c>
      <c r="F2325" s="50">
        <v>44271</v>
      </c>
      <c r="G2325" s="49" t="s">
        <v>176</v>
      </c>
      <c r="H2325" s="51" t="s">
        <v>1163</v>
      </c>
      <c r="I2325" s="49"/>
      <c r="J2325" s="49"/>
      <c r="K2325" s="49"/>
      <c r="L2325" s="52"/>
      <c r="M2325" s="51" t="s">
        <v>6144</v>
      </c>
      <c r="N2325" s="51"/>
      <c r="O2325" s="49" t="s">
        <v>78</v>
      </c>
      <c r="P2325" s="51" t="s">
        <v>78</v>
      </c>
      <c r="Q2325" s="51"/>
      <c r="R2325" s="111"/>
      <c r="S2325" s="111"/>
      <c r="T2325" s="120"/>
      <c r="U2325" s="55" t="s">
        <v>32</v>
      </c>
      <c r="V2325" s="52"/>
      <c r="W2325" s="49"/>
      <c r="X2325" s="52" t="s">
        <v>43</v>
      </c>
      <c r="Y2325" s="49"/>
      <c r="Z2325" s="111" t="s">
        <v>20458</v>
      </c>
      <c r="AA2325" s="51"/>
      <c r="AB2325" s="54">
        <v>0</v>
      </c>
      <c r="AC2325" s="54">
        <v>0</v>
      </c>
      <c r="AD2325" s="54">
        <v>785.18</v>
      </c>
      <c r="AE2325" s="54">
        <v>0</v>
      </c>
      <c r="AF2325" s="3">
        <f>SUM(Table2[[#This Row],[PE 2021 Obligations]],Table2[[#This Row],[ROW 2021 Obligations]],Table2[[#This Row],[Construction 2021 Obligations]],Table2[[#This Row],[Paving 2021 Obligations]])</f>
        <v>785.18</v>
      </c>
      <c r="AG2325" s="54">
        <v>0</v>
      </c>
      <c r="AH2325" s="54">
        <v>0</v>
      </c>
      <c r="AI2325" s="54">
        <v>785.18</v>
      </c>
      <c r="AJ2325" s="54">
        <v>0</v>
      </c>
      <c r="AK2325" s="54">
        <v>785.18</v>
      </c>
      <c r="AL2325" s="49" t="s">
        <v>6145</v>
      </c>
    </row>
    <row r="2326" spans="1:38" ht="30" hidden="1" x14ac:dyDescent="0.25">
      <c r="A2326" s="13">
        <v>130264.24</v>
      </c>
      <c r="B2326" s="15">
        <v>1</v>
      </c>
      <c r="C2326" s="43" t="s">
        <v>47</v>
      </c>
      <c r="D2326" s="44">
        <v>44132</v>
      </c>
      <c r="E2326" s="43" t="s">
        <v>176</v>
      </c>
      <c r="F2326" s="44">
        <v>44271</v>
      </c>
      <c r="G2326" s="43" t="s">
        <v>176</v>
      </c>
      <c r="H2326" s="45" t="s">
        <v>1163</v>
      </c>
      <c r="I2326" s="43"/>
      <c r="J2326" s="43"/>
      <c r="K2326" s="43"/>
      <c r="L2326" s="46"/>
      <c r="M2326" s="45" t="s">
        <v>6146</v>
      </c>
      <c r="N2326" s="45"/>
      <c r="O2326" s="43" t="s">
        <v>78</v>
      </c>
      <c r="P2326" s="45" t="s">
        <v>78</v>
      </c>
      <c r="Q2326" s="45"/>
      <c r="R2326" s="112"/>
      <c r="S2326" s="112"/>
      <c r="T2326" s="59"/>
      <c r="U2326" s="56" t="s">
        <v>32</v>
      </c>
      <c r="V2326" s="46"/>
      <c r="W2326" s="43"/>
      <c r="X2326" s="46" t="s">
        <v>43</v>
      </c>
      <c r="Y2326" s="43"/>
      <c r="Z2326" s="116" t="s">
        <v>20458</v>
      </c>
      <c r="AA2326" s="45"/>
      <c r="AB2326" s="3">
        <v>0</v>
      </c>
      <c r="AC2326" s="3">
        <v>0</v>
      </c>
      <c r="AD2326" s="3">
        <v>545.6</v>
      </c>
      <c r="AE2326" s="3">
        <v>0</v>
      </c>
      <c r="AF2326" s="3">
        <f>SUM(Table2[[#This Row],[PE 2021 Obligations]],Table2[[#This Row],[ROW 2021 Obligations]],Table2[[#This Row],[Construction 2021 Obligations]],Table2[[#This Row],[Paving 2021 Obligations]])</f>
        <v>545.6</v>
      </c>
      <c r="AG2326" s="3">
        <v>0</v>
      </c>
      <c r="AH2326" s="3">
        <v>0</v>
      </c>
      <c r="AI2326" s="3">
        <v>545.6</v>
      </c>
      <c r="AJ2326" s="3">
        <v>0</v>
      </c>
      <c r="AK2326" s="3">
        <v>545.6</v>
      </c>
      <c r="AL2326" s="43" t="s">
        <v>6147</v>
      </c>
    </row>
    <row r="2327" spans="1:38" ht="30" hidden="1" x14ac:dyDescent="0.25">
      <c r="A2327" s="47">
        <v>130264.25</v>
      </c>
      <c r="B2327" s="48">
        <v>1</v>
      </c>
      <c r="C2327" s="49" t="s">
        <v>47</v>
      </c>
      <c r="D2327" s="50">
        <v>44132</v>
      </c>
      <c r="E2327" s="49" t="s">
        <v>176</v>
      </c>
      <c r="F2327" s="50">
        <v>44271</v>
      </c>
      <c r="G2327" s="49" t="s">
        <v>176</v>
      </c>
      <c r="H2327" s="51" t="s">
        <v>1163</v>
      </c>
      <c r="I2327" s="49"/>
      <c r="J2327" s="49"/>
      <c r="K2327" s="49"/>
      <c r="L2327" s="52"/>
      <c r="M2327" s="51" t="s">
        <v>6148</v>
      </c>
      <c r="N2327" s="51"/>
      <c r="O2327" s="49" t="s">
        <v>78</v>
      </c>
      <c r="P2327" s="51" t="s">
        <v>78</v>
      </c>
      <c r="Q2327" s="51"/>
      <c r="R2327" s="111"/>
      <c r="S2327" s="111"/>
      <c r="T2327" s="120"/>
      <c r="U2327" s="55" t="s">
        <v>32</v>
      </c>
      <c r="V2327" s="52"/>
      <c r="W2327" s="49"/>
      <c r="X2327" s="52" t="s">
        <v>43</v>
      </c>
      <c r="Y2327" s="49"/>
      <c r="Z2327" s="116" t="s">
        <v>20458</v>
      </c>
      <c r="AA2327" s="51"/>
      <c r="AB2327" s="54">
        <v>0</v>
      </c>
      <c r="AC2327" s="54">
        <v>0</v>
      </c>
      <c r="AD2327" s="54">
        <v>548.38</v>
      </c>
      <c r="AE2327" s="54">
        <v>0</v>
      </c>
      <c r="AF2327" s="3">
        <f>SUM(Table2[[#This Row],[PE 2021 Obligations]],Table2[[#This Row],[ROW 2021 Obligations]],Table2[[#This Row],[Construction 2021 Obligations]],Table2[[#This Row],[Paving 2021 Obligations]])</f>
        <v>548.38</v>
      </c>
      <c r="AG2327" s="54">
        <v>0</v>
      </c>
      <c r="AH2327" s="54">
        <v>0</v>
      </c>
      <c r="AI2327" s="54">
        <v>548.38</v>
      </c>
      <c r="AJ2327" s="54">
        <v>0</v>
      </c>
      <c r="AK2327" s="54">
        <v>548.38</v>
      </c>
      <c r="AL2327" s="49" t="s">
        <v>6149</v>
      </c>
    </row>
    <row r="2328" spans="1:38" ht="30" hidden="1" x14ac:dyDescent="0.25">
      <c r="A2328" s="13">
        <v>130264.26</v>
      </c>
      <c r="B2328" s="15">
        <v>1</v>
      </c>
      <c r="C2328" s="43" t="s">
        <v>47</v>
      </c>
      <c r="D2328" s="44">
        <v>44148</v>
      </c>
      <c r="E2328" s="43" t="s">
        <v>176</v>
      </c>
      <c r="F2328" s="44">
        <v>44327</v>
      </c>
      <c r="G2328" s="43" t="s">
        <v>176</v>
      </c>
      <c r="H2328" s="45" t="s">
        <v>1163</v>
      </c>
      <c r="I2328" s="43"/>
      <c r="J2328" s="43"/>
      <c r="K2328" s="43"/>
      <c r="L2328" s="46"/>
      <c r="M2328" s="45" t="s">
        <v>6150</v>
      </c>
      <c r="N2328" s="45"/>
      <c r="O2328" s="43" t="s">
        <v>78</v>
      </c>
      <c r="P2328" s="45" t="s">
        <v>78</v>
      </c>
      <c r="Q2328" s="45"/>
      <c r="R2328" s="112"/>
      <c r="S2328" s="112"/>
      <c r="T2328" s="59"/>
      <c r="U2328" s="56" t="s">
        <v>32</v>
      </c>
      <c r="V2328" s="46"/>
      <c r="W2328" s="43"/>
      <c r="X2328" s="46" t="s">
        <v>43</v>
      </c>
      <c r="Y2328" s="43"/>
      <c r="Z2328" s="116" t="s">
        <v>20458</v>
      </c>
      <c r="AA2328" s="45"/>
      <c r="AB2328" s="3">
        <v>0</v>
      </c>
      <c r="AC2328" s="3">
        <v>0</v>
      </c>
      <c r="AD2328" s="3">
        <v>5288.16</v>
      </c>
      <c r="AE2328" s="3">
        <v>0</v>
      </c>
      <c r="AF2328" s="3">
        <f>SUM(Table2[[#This Row],[PE 2021 Obligations]],Table2[[#This Row],[ROW 2021 Obligations]],Table2[[#This Row],[Construction 2021 Obligations]],Table2[[#This Row],[Paving 2021 Obligations]])</f>
        <v>5288.16</v>
      </c>
      <c r="AG2328" s="3">
        <v>0</v>
      </c>
      <c r="AH2328" s="3">
        <v>0</v>
      </c>
      <c r="AI2328" s="3">
        <v>5288.16</v>
      </c>
      <c r="AJ2328" s="3">
        <v>0</v>
      </c>
      <c r="AK2328" s="3">
        <v>5288.16</v>
      </c>
      <c r="AL2328" s="43" t="s">
        <v>6151</v>
      </c>
    </row>
    <row r="2329" spans="1:38" ht="30" hidden="1" x14ac:dyDescent="0.25">
      <c r="A2329" s="47">
        <v>130264.27</v>
      </c>
      <c r="B2329" s="48">
        <v>1</v>
      </c>
      <c r="C2329" s="49" t="s">
        <v>47</v>
      </c>
      <c r="D2329" s="50">
        <v>44148</v>
      </c>
      <c r="E2329" s="49" t="s">
        <v>176</v>
      </c>
      <c r="F2329" s="50">
        <v>44327</v>
      </c>
      <c r="G2329" s="49" t="s">
        <v>176</v>
      </c>
      <c r="H2329" s="51" t="s">
        <v>1163</v>
      </c>
      <c r="I2329" s="49"/>
      <c r="J2329" s="49"/>
      <c r="K2329" s="49"/>
      <c r="L2329" s="52"/>
      <c r="M2329" s="51" t="s">
        <v>6152</v>
      </c>
      <c r="N2329" s="51"/>
      <c r="O2329" s="49" t="s">
        <v>78</v>
      </c>
      <c r="P2329" s="51" t="s">
        <v>78</v>
      </c>
      <c r="Q2329" s="51"/>
      <c r="R2329" s="111"/>
      <c r="S2329" s="111"/>
      <c r="T2329" s="120"/>
      <c r="U2329" s="55" t="s">
        <v>32</v>
      </c>
      <c r="V2329" s="52"/>
      <c r="W2329" s="49"/>
      <c r="X2329" s="52" t="s">
        <v>43</v>
      </c>
      <c r="Y2329" s="49"/>
      <c r="Z2329" s="116" t="s">
        <v>20458</v>
      </c>
      <c r="AA2329" s="51"/>
      <c r="AB2329" s="54">
        <v>0</v>
      </c>
      <c r="AC2329" s="54">
        <v>0</v>
      </c>
      <c r="AD2329" s="54">
        <v>4970.55</v>
      </c>
      <c r="AE2329" s="54">
        <v>0</v>
      </c>
      <c r="AF2329" s="3">
        <f>SUM(Table2[[#This Row],[PE 2021 Obligations]],Table2[[#This Row],[ROW 2021 Obligations]],Table2[[#This Row],[Construction 2021 Obligations]],Table2[[#This Row],[Paving 2021 Obligations]])</f>
        <v>4970.55</v>
      </c>
      <c r="AG2329" s="54">
        <v>0</v>
      </c>
      <c r="AH2329" s="54">
        <v>0</v>
      </c>
      <c r="AI2329" s="54">
        <v>4970.55</v>
      </c>
      <c r="AJ2329" s="54">
        <v>0</v>
      </c>
      <c r="AK2329" s="54">
        <v>4970.55</v>
      </c>
      <c r="AL2329" s="49" t="s">
        <v>6153</v>
      </c>
    </row>
    <row r="2330" spans="1:38" ht="60" hidden="1" x14ac:dyDescent="0.25">
      <c r="A2330" s="13">
        <v>130265</v>
      </c>
      <c r="B2330" s="15">
        <v>3</v>
      </c>
      <c r="C2330" s="43" t="s">
        <v>73</v>
      </c>
      <c r="D2330" s="44">
        <v>43949</v>
      </c>
      <c r="E2330" s="43" t="s">
        <v>1124</v>
      </c>
      <c r="F2330" s="44">
        <v>44215</v>
      </c>
      <c r="G2330" s="43" t="s">
        <v>75</v>
      </c>
      <c r="H2330" s="45" t="s">
        <v>273</v>
      </c>
      <c r="I2330" s="43" t="s">
        <v>2345</v>
      </c>
      <c r="J2330" s="43" t="s">
        <v>116</v>
      </c>
      <c r="K2330" s="43"/>
      <c r="L2330" s="46" t="s">
        <v>116</v>
      </c>
      <c r="M2330" s="45" t="s">
        <v>6154</v>
      </c>
      <c r="N2330" s="45" t="s">
        <v>6155</v>
      </c>
      <c r="O2330" s="43" t="s">
        <v>60</v>
      </c>
      <c r="P2330" s="45" t="s">
        <v>67</v>
      </c>
      <c r="Q2330" s="45"/>
      <c r="R2330" s="112"/>
      <c r="S2330" s="112"/>
      <c r="T2330" s="59"/>
      <c r="U2330" s="10">
        <v>0.94</v>
      </c>
      <c r="V2330" s="46"/>
      <c r="W2330" s="43"/>
      <c r="X2330" s="46" t="s">
        <v>43</v>
      </c>
      <c r="Y2330" s="43" t="s">
        <v>140</v>
      </c>
      <c r="Z2330" s="127" t="s">
        <v>20460</v>
      </c>
      <c r="AA2330" s="45"/>
      <c r="AB2330" s="3">
        <v>65000</v>
      </c>
      <c r="AC2330" s="3">
        <v>0</v>
      </c>
      <c r="AD2330" s="3">
        <v>0</v>
      </c>
      <c r="AE2330" s="3">
        <v>0</v>
      </c>
      <c r="AF2330" s="3">
        <f>SUM(Table2[[#This Row],[PE 2021 Obligations]],Table2[[#This Row],[ROW 2021 Obligations]],Table2[[#This Row],[Construction 2021 Obligations]],Table2[[#This Row],[Paving 2021 Obligations]])</f>
        <v>65000</v>
      </c>
      <c r="AG2330" s="3">
        <v>65000</v>
      </c>
      <c r="AH2330" s="3">
        <v>0</v>
      </c>
      <c r="AI2330" s="3">
        <v>0</v>
      </c>
      <c r="AJ2330" s="3">
        <v>0</v>
      </c>
      <c r="AK2330" s="3">
        <v>65000</v>
      </c>
      <c r="AL2330" s="43" t="s">
        <v>6156</v>
      </c>
    </row>
    <row r="2331" spans="1:38" ht="45" hidden="1" x14ac:dyDescent="0.25">
      <c r="A2331" s="47">
        <v>130266</v>
      </c>
      <c r="B2331" s="48">
        <v>4</v>
      </c>
      <c r="C2331" s="49" t="s">
        <v>73</v>
      </c>
      <c r="D2331" s="50">
        <v>43949</v>
      </c>
      <c r="E2331" s="49" t="s">
        <v>1124</v>
      </c>
      <c r="F2331" s="50">
        <v>44215</v>
      </c>
      <c r="G2331" s="49" t="s">
        <v>75</v>
      </c>
      <c r="H2331" s="51" t="s">
        <v>298</v>
      </c>
      <c r="I2331" s="49" t="s">
        <v>116</v>
      </c>
      <c r="J2331" s="49" t="s">
        <v>116</v>
      </c>
      <c r="K2331" s="49"/>
      <c r="L2331" s="52" t="s">
        <v>116</v>
      </c>
      <c r="M2331" s="51" t="s">
        <v>6157</v>
      </c>
      <c r="N2331" s="51" t="s">
        <v>6158</v>
      </c>
      <c r="O2331" s="49" t="s">
        <v>60</v>
      </c>
      <c r="P2331" s="51" t="s">
        <v>67</v>
      </c>
      <c r="Q2331" s="51"/>
      <c r="R2331" s="111"/>
      <c r="S2331" s="111"/>
      <c r="T2331" s="120"/>
      <c r="U2331" s="53">
        <v>0.17</v>
      </c>
      <c r="V2331" s="52"/>
      <c r="W2331" s="49"/>
      <c r="X2331" s="52" t="s">
        <v>43</v>
      </c>
      <c r="Y2331" s="49" t="s">
        <v>511</v>
      </c>
      <c r="Z2331" s="116" t="s">
        <v>20460</v>
      </c>
      <c r="AA2331" s="51"/>
      <c r="AB2331" s="54">
        <v>48000</v>
      </c>
      <c r="AC2331" s="54">
        <v>0</v>
      </c>
      <c r="AD2331" s="54">
        <v>0</v>
      </c>
      <c r="AE2331" s="54">
        <v>0</v>
      </c>
      <c r="AF2331" s="3">
        <f>SUM(Table2[[#This Row],[PE 2021 Obligations]],Table2[[#This Row],[ROW 2021 Obligations]],Table2[[#This Row],[Construction 2021 Obligations]],Table2[[#This Row],[Paving 2021 Obligations]])</f>
        <v>48000</v>
      </c>
      <c r="AG2331" s="54">
        <v>48000</v>
      </c>
      <c r="AH2331" s="54">
        <v>0</v>
      </c>
      <c r="AI2331" s="54">
        <v>0</v>
      </c>
      <c r="AJ2331" s="54">
        <v>0</v>
      </c>
      <c r="AK2331" s="54">
        <v>48000</v>
      </c>
      <c r="AL2331" s="49" t="s">
        <v>6159</v>
      </c>
    </row>
    <row r="2332" spans="1:38" hidden="1" x14ac:dyDescent="0.25">
      <c r="A2332" s="13">
        <v>130267</v>
      </c>
      <c r="B2332" s="15">
        <v>3</v>
      </c>
      <c r="C2332" s="43" t="s">
        <v>73</v>
      </c>
      <c r="D2332" s="44">
        <v>43949</v>
      </c>
      <c r="E2332" s="43" t="s">
        <v>2262</v>
      </c>
      <c r="F2332" s="44">
        <v>43949</v>
      </c>
      <c r="G2332" s="43" t="s">
        <v>2262</v>
      </c>
      <c r="H2332" s="45" t="s">
        <v>57</v>
      </c>
      <c r="I2332" s="43"/>
      <c r="J2332" s="43"/>
      <c r="K2332" s="43"/>
      <c r="L2332" s="46"/>
      <c r="M2332" s="45" t="s">
        <v>6160</v>
      </c>
      <c r="N2332" s="45"/>
      <c r="O2332" s="43" t="s">
        <v>1171</v>
      </c>
      <c r="P2332" s="45" t="s">
        <v>1062</v>
      </c>
      <c r="Q2332" s="45"/>
      <c r="R2332" s="112"/>
      <c r="S2332" s="112"/>
      <c r="T2332" s="59"/>
      <c r="U2332" s="56" t="s">
        <v>32</v>
      </c>
      <c r="V2332" s="46"/>
      <c r="W2332" s="43"/>
      <c r="X2332" s="46" t="s">
        <v>43</v>
      </c>
      <c r="Y2332" s="43"/>
      <c r="Z2332" s="116" t="s">
        <v>20458</v>
      </c>
      <c r="AA2332" s="45"/>
      <c r="AB2332" s="3">
        <v>0</v>
      </c>
      <c r="AC2332" s="3">
        <v>0</v>
      </c>
      <c r="AD2332" s="3">
        <v>0</v>
      </c>
      <c r="AE2332" s="3">
        <v>0</v>
      </c>
      <c r="AF2332" s="3">
        <f>SUM(Table2[[#This Row],[PE 2021 Obligations]],Table2[[#This Row],[ROW 2021 Obligations]],Table2[[#This Row],[Construction 2021 Obligations]],Table2[[#This Row],[Paving 2021 Obligations]])</f>
        <v>0</v>
      </c>
      <c r="AG2332" s="3">
        <v>0</v>
      </c>
      <c r="AH2332" s="3">
        <v>0</v>
      </c>
      <c r="AI2332" s="3">
        <v>960000</v>
      </c>
      <c r="AJ2332" s="3">
        <v>0</v>
      </c>
      <c r="AK2332" s="3">
        <v>960000</v>
      </c>
      <c r="AL2332" s="43" t="s">
        <v>6161</v>
      </c>
    </row>
    <row r="2333" spans="1:38" ht="60" hidden="1" x14ac:dyDescent="0.25">
      <c r="A2333" s="47">
        <v>130269</v>
      </c>
      <c r="B2333" s="48">
        <v>4</v>
      </c>
      <c r="C2333" s="49" t="s">
        <v>73</v>
      </c>
      <c r="D2333" s="50">
        <v>43950</v>
      </c>
      <c r="E2333" s="49" t="s">
        <v>1124</v>
      </c>
      <c r="F2333" s="50">
        <v>44215</v>
      </c>
      <c r="G2333" s="49" t="s">
        <v>75</v>
      </c>
      <c r="H2333" s="51" t="s">
        <v>428</v>
      </c>
      <c r="I2333" s="49" t="s">
        <v>1166</v>
      </c>
      <c r="J2333" s="49" t="s">
        <v>116</v>
      </c>
      <c r="K2333" s="49"/>
      <c r="L2333" s="52" t="s">
        <v>116</v>
      </c>
      <c r="M2333" s="51" t="s">
        <v>6162</v>
      </c>
      <c r="N2333" s="51" t="s">
        <v>6163</v>
      </c>
      <c r="O2333" s="49" t="s">
        <v>60</v>
      </c>
      <c r="P2333" s="51" t="s">
        <v>67</v>
      </c>
      <c r="Q2333" s="51"/>
      <c r="R2333" s="111"/>
      <c r="S2333" s="111"/>
      <c r="T2333" s="120"/>
      <c r="U2333" s="53">
        <v>0.61</v>
      </c>
      <c r="V2333" s="52"/>
      <c r="W2333" s="49"/>
      <c r="X2333" s="52" t="s">
        <v>43</v>
      </c>
      <c r="Y2333" s="49" t="s">
        <v>511</v>
      </c>
      <c r="Z2333" s="116" t="s">
        <v>20460</v>
      </c>
      <c r="AA2333" s="51"/>
      <c r="AB2333" s="54">
        <v>57000</v>
      </c>
      <c r="AC2333" s="54">
        <v>0</v>
      </c>
      <c r="AD2333" s="54">
        <v>0</v>
      </c>
      <c r="AE2333" s="54">
        <v>0</v>
      </c>
      <c r="AF2333" s="3">
        <f>SUM(Table2[[#This Row],[PE 2021 Obligations]],Table2[[#This Row],[ROW 2021 Obligations]],Table2[[#This Row],[Construction 2021 Obligations]],Table2[[#This Row],[Paving 2021 Obligations]])</f>
        <v>57000</v>
      </c>
      <c r="AG2333" s="54">
        <v>57000</v>
      </c>
      <c r="AH2333" s="54">
        <v>0</v>
      </c>
      <c r="AI2333" s="54">
        <v>0</v>
      </c>
      <c r="AJ2333" s="54">
        <v>0</v>
      </c>
      <c r="AK2333" s="54">
        <v>57000</v>
      </c>
      <c r="AL2333" s="49" t="s">
        <v>6164</v>
      </c>
    </row>
    <row r="2334" spans="1:38" ht="60" hidden="1" x14ac:dyDescent="0.25">
      <c r="A2334" s="13">
        <v>130270</v>
      </c>
      <c r="B2334" s="15">
        <v>4</v>
      </c>
      <c r="C2334" s="43" t="s">
        <v>73</v>
      </c>
      <c r="D2334" s="44">
        <v>43950</v>
      </c>
      <c r="E2334" s="43" t="s">
        <v>1124</v>
      </c>
      <c r="F2334" s="44">
        <v>44336</v>
      </c>
      <c r="G2334" s="43" t="s">
        <v>1124</v>
      </c>
      <c r="H2334" s="45" t="s">
        <v>301</v>
      </c>
      <c r="I2334" s="43" t="s">
        <v>3716</v>
      </c>
      <c r="J2334" s="43" t="s">
        <v>116</v>
      </c>
      <c r="K2334" s="43"/>
      <c r="L2334" s="46" t="s">
        <v>116</v>
      </c>
      <c r="M2334" s="45" t="s">
        <v>6165</v>
      </c>
      <c r="N2334" s="45" t="s">
        <v>6166</v>
      </c>
      <c r="O2334" s="43" t="s">
        <v>60</v>
      </c>
      <c r="P2334" s="45" t="s">
        <v>67</v>
      </c>
      <c r="Q2334" s="45"/>
      <c r="R2334" s="112"/>
      <c r="S2334" s="112"/>
      <c r="T2334" s="59"/>
      <c r="U2334" s="10">
        <v>0.16800000000000001</v>
      </c>
      <c r="V2334" s="46"/>
      <c r="W2334" s="43"/>
      <c r="X2334" s="46" t="s">
        <v>43</v>
      </c>
      <c r="Y2334" s="43" t="s">
        <v>140</v>
      </c>
      <c r="Z2334" s="127" t="s">
        <v>20460</v>
      </c>
      <c r="AA2334" s="45"/>
      <c r="AB2334" s="3">
        <v>70000</v>
      </c>
      <c r="AC2334" s="3">
        <v>0</v>
      </c>
      <c r="AD2334" s="3">
        <v>0</v>
      </c>
      <c r="AE2334" s="3">
        <v>0</v>
      </c>
      <c r="AF2334" s="3">
        <f>SUM(Table2[[#This Row],[PE 2021 Obligations]],Table2[[#This Row],[ROW 2021 Obligations]],Table2[[#This Row],[Construction 2021 Obligations]],Table2[[#This Row],[Paving 2021 Obligations]])</f>
        <v>70000</v>
      </c>
      <c r="AG2334" s="3">
        <v>70000</v>
      </c>
      <c r="AH2334" s="3">
        <v>0</v>
      </c>
      <c r="AI2334" s="3">
        <v>0</v>
      </c>
      <c r="AJ2334" s="3">
        <v>0</v>
      </c>
      <c r="AK2334" s="3">
        <v>70000</v>
      </c>
      <c r="AL2334" s="43" t="s">
        <v>6167</v>
      </c>
    </row>
    <row r="2335" spans="1:38" ht="45" hidden="1" x14ac:dyDescent="0.25">
      <c r="A2335" s="47">
        <v>130271</v>
      </c>
      <c r="B2335" s="48">
        <v>4</v>
      </c>
      <c r="C2335" s="49" t="s">
        <v>73</v>
      </c>
      <c r="D2335" s="50">
        <v>43950</v>
      </c>
      <c r="E2335" s="49" t="s">
        <v>1124</v>
      </c>
      <c r="F2335" s="50">
        <v>44341</v>
      </c>
      <c r="G2335" s="49" t="s">
        <v>1124</v>
      </c>
      <c r="H2335" s="51" t="s">
        <v>326</v>
      </c>
      <c r="I2335" s="49" t="s">
        <v>3719</v>
      </c>
      <c r="J2335" s="49" t="s">
        <v>116</v>
      </c>
      <c r="K2335" s="49"/>
      <c r="L2335" s="52" t="s">
        <v>116</v>
      </c>
      <c r="M2335" s="51" t="s">
        <v>6168</v>
      </c>
      <c r="N2335" s="51" t="s">
        <v>6169</v>
      </c>
      <c r="O2335" s="49" t="s">
        <v>60</v>
      </c>
      <c r="P2335" s="51" t="s">
        <v>67</v>
      </c>
      <c r="Q2335" s="51"/>
      <c r="R2335" s="111"/>
      <c r="S2335" s="111"/>
      <c r="T2335" s="120"/>
      <c r="U2335" s="53">
        <v>0.16</v>
      </c>
      <c r="V2335" s="52"/>
      <c r="W2335" s="49"/>
      <c r="X2335" s="52" t="s">
        <v>43</v>
      </c>
      <c r="Y2335" s="49" t="s">
        <v>1150</v>
      </c>
      <c r="Z2335" s="127" t="s">
        <v>20461</v>
      </c>
      <c r="AA2335" s="51"/>
      <c r="AB2335" s="54">
        <v>36500</v>
      </c>
      <c r="AC2335" s="54">
        <v>0</v>
      </c>
      <c r="AD2335" s="54">
        <v>0</v>
      </c>
      <c r="AE2335" s="54">
        <v>0</v>
      </c>
      <c r="AF2335" s="3">
        <f>SUM(Table2[[#This Row],[PE 2021 Obligations]],Table2[[#This Row],[ROW 2021 Obligations]],Table2[[#This Row],[Construction 2021 Obligations]],Table2[[#This Row],[Paving 2021 Obligations]])</f>
        <v>36500</v>
      </c>
      <c r="AG2335" s="54">
        <v>36500</v>
      </c>
      <c r="AH2335" s="54">
        <v>0</v>
      </c>
      <c r="AI2335" s="54">
        <v>0</v>
      </c>
      <c r="AJ2335" s="54">
        <v>0</v>
      </c>
      <c r="AK2335" s="54">
        <v>36500</v>
      </c>
      <c r="AL2335" s="49" t="s">
        <v>6170</v>
      </c>
    </row>
    <row r="2336" spans="1:38" ht="30" hidden="1" x14ac:dyDescent="0.25">
      <c r="A2336" s="13">
        <v>130298</v>
      </c>
      <c r="B2336" s="15">
        <v>2</v>
      </c>
      <c r="C2336" s="43" t="s">
        <v>73</v>
      </c>
      <c r="D2336" s="44">
        <v>43955</v>
      </c>
      <c r="E2336" s="43" t="s">
        <v>6215</v>
      </c>
      <c r="F2336" s="44">
        <v>43955</v>
      </c>
      <c r="G2336" s="43" t="s">
        <v>6215</v>
      </c>
      <c r="H2336" s="45" t="s">
        <v>267</v>
      </c>
      <c r="I2336" s="43"/>
      <c r="J2336" s="43"/>
      <c r="K2336" s="43"/>
      <c r="L2336" s="46"/>
      <c r="M2336" s="45" t="s">
        <v>6216</v>
      </c>
      <c r="N2336" s="45"/>
      <c r="O2336" s="43" t="s">
        <v>1171</v>
      </c>
      <c r="P2336" s="45" t="s">
        <v>1062</v>
      </c>
      <c r="Q2336" s="45"/>
      <c r="R2336" s="112"/>
      <c r="S2336" s="112"/>
      <c r="T2336" s="59"/>
      <c r="U2336" s="56" t="s">
        <v>32</v>
      </c>
      <c r="V2336" s="46"/>
      <c r="W2336" s="43"/>
      <c r="X2336" s="46" t="s">
        <v>43</v>
      </c>
      <c r="Y2336" s="43"/>
      <c r="Z2336" s="116" t="s">
        <v>20458</v>
      </c>
      <c r="AA2336" s="45"/>
      <c r="AB2336" s="3">
        <v>0</v>
      </c>
      <c r="AC2336" s="3">
        <v>0</v>
      </c>
      <c r="AD2336" s="3">
        <v>0</v>
      </c>
      <c r="AE2336" s="3">
        <v>0</v>
      </c>
      <c r="AF2336" s="3">
        <f>SUM(Table2[[#This Row],[PE 2021 Obligations]],Table2[[#This Row],[ROW 2021 Obligations]],Table2[[#This Row],[Construction 2021 Obligations]],Table2[[#This Row],[Paving 2021 Obligations]])</f>
        <v>0</v>
      </c>
      <c r="AG2336" s="3">
        <v>0</v>
      </c>
      <c r="AH2336" s="3">
        <v>0</v>
      </c>
      <c r="AI2336" s="3">
        <v>2541935</v>
      </c>
      <c r="AJ2336" s="3">
        <v>0</v>
      </c>
      <c r="AK2336" s="3">
        <v>2541935</v>
      </c>
      <c r="AL2336" s="43" t="s">
        <v>6217</v>
      </c>
    </row>
    <row r="2337" spans="1:38" ht="45" hidden="1" x14ac:dyDescent="0.25">
      <c r="A2337" s="47">
        <v>130301</v>
      </c>
      <c r="B2337" s="48">
        <v>2</v>
      </c>
      <c r="C2337" s="49" t="s">
        <v>73</v>
      </c>
      <c r="D2337" s="50">
        <v>43955</v>
      </c>
      <c r="E2337" s="49" t="s">
        <v>1124</v>
      </c>
      <c r="F2337" s="50">
        <v>44215</v>
      </c>
      <c r="G2337" s="49" t="s">
        <v>75</v>
      </c>
      <c r="H2337" s="51" t="s">
        <v>797</v>
      </c>
      <c r="I2337" s="49" t="s">
        <v>539</v>
      </c>
      <c r="J2337" s="49" t="s">
        <v>116</v>
      </c>
      <c r="K2337" s="49"/>
      <c r="L2337" s="52" t="s">
        <v>116</v>
      </c>
      <c r="M2337" s="51" t="s">
        <v>6218</v>
      </c>
      <c r="N2337" s="51" t="s">
        <v>6219</v>
      </c>
      <c r="O2337" s="49" t="s">
        <v>60</v>
      </c>
      <c r="P2337" s="51" t="s">
        <v>67</v>
      </c>
      <c r="Q2337" s="51"/>
      <c r="R2337" s="111"/>
      <c r="S2337" s="111"/>
      <c r="T2337" s="120"/>
      <c r="U2337" s="53">
        <v>0</v>
      </c>
      <c r="V2337" s="52"/>
      <c r="W2337" s="49"/>
      <c r="X2337" s="52" t="s">
        <v>43</v>
      </c>
      <c r="Y2337" s="49" t="s">
        <v>140</v>
      </c>
      <c r="Z2337" s="127" t="s">
        <v>20460</v>
      </c>
      <c r="AA2337" s="51"/>
      <c r="AB2337" s="54">
        <v>45000</v>
      </c>
      <c r="AC2337" s="54">
        <v>0</v>
      </c>
      <c r="AD2337" s="54">
        <v>0</v>
      </c>
      <c r="AE2337" s="54">
        <v>0</v>
      </c>
      <c r="AF2337" s="3">
        <f>SUM(Table2[[#This Row],[PE 2021 Obligations]],Table2[[#This Row],[ROW 2021 Obligations]],Table2[[#This Row],[Construction 2021 Obligations]],Table2[[#This Row],[Paving 2021 Obligations]])</f>
        <v>45000</v>
      </c>
      <c r="AG2337" s="54">
        <v>45000</v>
      </c>
      <c r="AH2337" s="54">
        <v>0</v>
      </c>
      <c r="AI2337" s="54">
        <v>0</v>
      </c>
      <c r="AJ2337" s="54">
        <v>0</v>
      </c>
      <c r="AK2337" s="54">
        <v>45000</v>
      </c>
      <c r="AL2337" s="49" t="s">
        <v>6220</v>
      </c>
    </row>
    <row r="2338" spans="1:38" hidden="1" x14ac:dyDescent="0.25">
      <c r="A2338" s="13">
        <v>130311</v>
      </c>
      <c r="B2338" s="15">
        <v>4</v>
      </c>
      <c r="C2338" s="43" t="s">
        <v>73</v>
      </c>
      <c r="D2338" s="44">
        <v>43957</v>
      </c>
      <c r="E2338" s="43" t="s">
        <v>342</v>
      </c>
      <c r="F2338" s="44">
        <v>44279</v>
      </c>
      <c r="G2338" s="43" t="s">
        <v>75</v>
      </c>
      <c r="H2338" s="45" t="s">
        <v>261</v>
      </c>
      <c r="I2338" s="43" t="s">
        <v>6228</v>
      </c>
      <c r="J2338" s="43" t="s">
        <v>116</v>
      </c>
      <c r="K2338" s="43"/>
      <c r="L2338" s="46" t="s">
        <v>116</v>
      </c>
      <c r="M2338" s="45" t="s">
        <v>6229</v>
      </c>
      <c r="N2338" s="45" t="s">
        <v>3912</v>
      </c>
      <c r="O2338" s="43" t="s">
        <v>632</v>
      </c>
      <c r="P2338" s="45" t="s">
        <v>1723</v>
      </c>
      <c r="Q2338" s="45"/>
      <c r="R2338" s="112"/>
      <c r="S2338" s="112"/>
      <c r="T2338" s="59"/>
      <c r="U2338" s="10">
        <v>3.5</v>
      </c>
      <c r="V2338" s="46"/>
      <c r="W2338" s="43"/>
      <c r="X2338" s="46" t="s">
        <v>43</v>
      </c>
      <c r="Y2338" s="43" t="s">
        <v>78</v>
      </c>
      <c r="Z2338" s="127" t="s">
        <v>20461</v>
      </c>
      <c r="AA2338" s="45"/>
      <c r="AB2338" s="3">
        <v>40000</v>
      </c>
      <c r="AC2338" s="3">
        <v>0</v>
      </c>
      <c r="AD2338" s="3">
        <v>0</v>
      </c>
      <c r="AE2338" s="3">
        <v>0</v>
      </c>
      <c r="AF2338" s="3">
        <f>SUM(Table2[[#This Row],[PE 2021 Obligations]],Table2[[#This Row],[ROW 2021 Obligations]],Table2[[#This Row],[Construction 2021 Obligations]],Table2[[#This Row],[Paving 2021 Obligations]])</f>
        <v>40000</v>
      </c>
      <c r="AG2338" s="3">
        <v>40000</v>
      </c>
      <c r="AH2338" s="3">
        <v>0</v>
      </c>
      <c r="AI2338" s="3">
        <v>0</v>
      </c>
      <c r="AJ2338" s="3">
        <v>0</v>
      </c>
      <c r="AK2338" s="3">
        <v>40000</v>
      </c>
      <c r="AL2338" s="43" t="s">
        <v>6230</v>
      </c>
    </row>
    <row r="2339" spans="1:38" hidden="1" x14ac:dyDescent="0.25">
      <c r="A2339" s="47">
        <v>130315</v>
      </c>
      <c r="B2339" s="48">
        <v>2</v>
      </c>
      <c r="C2339" s="49" t="s">
        <v>73</v>
      </c>
      <c r="D2339" s="50">
        <v>43958</v>
      </c>
      <c r="E2339" s="49" t="s">
        <v>1610</v>
      </c>
      <c r="F2339" s="50">
        <v>43965</v>
      </c>
      <c r="G2339" s="49" t="s">
        <v>1610</v>
      </c>
      <c r="H2339" s="51" t="s">
        <v>1336</v>
      </c>
      <c r="I2339" s="49"/>
      <c r="J2339" s="49"/>
      <c r="K2339" s="49"/>
      <c r="L2339" s="52" t="s">
        <v>110</v>
      </c>
      <c r="M2339" s="51" t="s">
        <v>6231</v>
      </c>
      <c r="N2339" s="51"/>
      <c r="O2339" s="49" t="s">
        <v>1612</v>
      </c>
      <c r="P2339" s="51"/>
      <c r="Q2339" s="51"/>
      <c r="R2339" s="111"/>
      <c r="S2339" s="111"/>
      <c r="T2339" s="120"/>
      <c r="U2339" s="55" t="s">
        <v>32</v>
      </c>
      <c r="V2339" s="52"/>
      <c r="W2339" s="49"/>
      <c r="X2339" s="52" t="s">
        <v>43</v>
      </c>
      <c r="Y2339" s="49"/>
      <c r="Z2339" s="116" t="s">
        <v>20458</v>
      </c>
      <c r="AA2339" s="51"/>
      <c r="AB2339" s="54">
        <v>0</v>
      </c>
      <c r="AC2339" s="54">
        <v>0</v>
      </c>
      <c r="AD2339" s="54">
        <v>225000</v>
      </c>
      <c r="AE2339" s="54">
        <v>0</v>
      </c>
      <c r="AF2339" s="3">
        <f>SUM(Table2[[#This Row],[PE 2021 Obligations]],Table2[[#This Row],[ROW 2021 Obligations]],Table2[[#This Row],[Construction 2021 Obligations]],Table2[[#This Row],[Paving 2021 Obligations]])</f>
        <v>225000</v>
      </c>
      <c r="AG2339" s="54">
        <v>0</v>
      </c>
      <c r="AH2339" s="54">
        <v>0</v>
      </c>
      <c r="AI2339" s="54">
        <v>225000</v>
      </c>
      <c r="AJ2339" s="54">
        <v>0</v>
      </c>
      <c r="AK2339" s="54">
        <v>225000</v>
      </c>
      <c r="AL2339" s="49" t="s">
        <v>6232</v>
      </c>
    </row>
    <row r="2340" spans="1:38" hidden="1" x14ac:dyDescent="0.25">
      <c r="A2340" s="13">
        <v>130316</v>
      </c>
      <c r="B2340" s="15">
        <v>2</v>
      </c>
      <c r="C2340" s="43" t="s">
        <v>73</v>
      </c>
      <c r="D2340" s="44">
        <v>43958</v>
      </c>
      <c r="E2340" s="43" t="s">
        <v>1610</v>
      </c>
      <c r="F2340" s="44">
        <v>43963</v>
      </c>
      <c r="G2340" s="43" t="s">
        <v>1610</v>
      </c>
      <c r="H2340" s="45" t="s">
        <v>1336</v>
      </c>
      <c r="I2340" s="43"/>
      <c r="J2340" s="43"/>
      <c r="K2340" s="43"/>
      <c r="L2340" s="46" t="s">
        <v>110</v>
      </c>
      <c r="M2340" s="45" t="s">
        <v>6233</v>
      </c>
      <c r="N2340" s="45"/>
      <c r="O2340" s="43" t="s">
        <v>1612</v>
      </c>
      <c r="P2340" s="45"/>
      <c r="Q2340" s="45"/>
      <c r="R2340" s="112"/>
      <c r="S2340" s="112"/>
      <c r="T2340" s="59"/>
      <c r="U2340" s="56" t="s">
        <v>32</v>
      </c>
      <c r="V2340" s="46"/>
      <c r="W2340" s="43"/>
      <c r="X2340" s="46" t="s">
        <v>43</v>
      </c>
      <c r="Y2340" s="43"/>
      <c r="Z2340" s="116" t="s">
        <v>20458</v>
      </c>
      <c r="AA2340" s="45"/>
      <c r="AB2340" s="3">
        <v>0</v>
      </c>
      <c r="AC2340" s="3">
        <v>0</v>
      </c>
      <c r="AD2340" s="3">
        <v>180000</v>
      </c>
      <c r="AE2340" s="3">
        <v>0</v>
      </c>
      <c r="AF2340" s="3">
        <f>SUM(Table2[[#This Row],[PE 2021 Obligations]],Table2[[#This Row],[ROW 2021 Obligations]],Table2[[#This Row],[Construction 2021 Obligations]],Table2[[#This Row],[Paving 2021 Obligations]])</f>
        <v>180000</v>
      </c>
      <c r="AG2340" s="3">
        <v>0</v>
      </c>
      <c r="AH2340" s="3">
        <v>0</v>
      </c>
      <c r="AI2340" s="3">
        <v>180000</v>
      </c>
      <c r="AJ2340" s="3">
        <v>0</v>
      </c>
      <c r="AK2340" s="3">
        <v>180000</v>
      </c>
      <c r="AL2340" s="43" t="s">
        <v>6234</v>
      </c>
    </row>
    <row r="2341" spans="1:38" hidden="1" x14ac:dyDescent="0.25">
      <c r="A2341" s="47">
        <v>130317</v>
      </c>
      <c r="B2341" s="48">
        <v>1</v>
      </c>
      <c r="C2341" s="49" t="s">
        <v>73</v>
      </c>
      <c r="D2341" s="50">
        <v>43958</v>
      </c>
      <c r="E2341" s="49" t="s">
        <v>1610</v>
      </c>
      <c r="F2341" s="50">
        <v>44064</v>
      </c>
      <c r="G2341" s="49" t="s">
        <v>1610</v>
      </c>
      <c r="H2341" s="51" t="s">
        <v>182</v>
      </c>
      <c r="I2341" s="49"/>
      <c r="J2341" s="49"/>
      <c r="K2341" s="49"/>
      <c r="L2341" s="52" t="s">
        <v>110</v>
      </c>
      <c r="M2341" s="51" t="s">
        <v>6235</v>
      </c>
      <c r="N2341" s="51"/>
      <c r="O2341" s="49" t="s">
        <v>1612</v>
      </c>
      <c r="P2341" s="51"/>
      <c r="Q2341" s="51"/>
      <c r="R2341" s="111"/>
      <c r="S2341" s="111"/>
      <c r="T2341" s="120"/>
      <c r="U2341" s="55" t="s">
        <v>32</v>
      </c>
      <c r="V2341" s="52"/>
      <c r="W2341" s="49"/>
      <c r="X2341" s="52" t="s">
        <v>43</v>
      </c>
      <c r="Y2341" s="49"/>
      <c r="Z2341" s="116" t="s">
        <v>20458</v>
      </c>
      <c r="AA2341" s="51"/>
      <c r="AB2341" s="54">
        <v>0</v>
      </c>
      <c r="AC2341" s="54">
        <v>0</v>
      </c>
      <c r="AD2341" s="54">
        <v>2446907</v>
      </c>
      <c r="AE2341" s="54">
        <v>0</v>
      </c>
      <c r="AF2341" s="3">
        <f>SUM(Table2[[#This Row],[PE 2021 Obligations]],Table2[[#This Row],[ROW 2021 Obligations]],Table2[[#This Row],[Construction 2021 Obligations]],Table2[[#This Row],[Paving 2021 Obligations]])</f>
        <v>2446907</v>
      </c>
      <c r="AG2341" s="54">
        <v>0</v>
      </c>
      <c r="AH2341" s="54">
        <v>0</v>
      </c>
      <c r="AI2341" s="54">
        <v>2446907</v>
      </c>
      <c r="AJ2341" s="54">
        <v>0</v>
      </c>
      <c r="AK2341" s="54">
        <v>2446907</v>
      </c>
      <c r="AL2341" s="49" t="s">
        <v>6236</v>
      </c>
    </row>
    <row r="2342" spans="1:38" hidden="1" x14ac:dyDescent="0.25">
      <c r="A2342" s="13">
        <v>130319</v>
      </c>
      <c r="B2342" s="15">
        <v>1</v>
      </c>
      <c r="C2342" s="43" t="s">
        <v>73</v>
      </c>
      <c r="D2342" s="44">
        <v>43958</v>
      </c>
      <c r="E2342" s="43" t="s">
        <v>1610</v>
      </c>
      <c r="F2342" s="44">
        <v>43958</v>
      </c>
      <c r="G2342" s="43" t="s">
        <v>1610</v>
      </c>
      <c r="H2342" s="45" t="s">
        <v>34</v>
      </c>
      <c r="I2342" s="43"/>
      <c r="J2342" s="43"/>
      <c r="K2342" s="43"/>
      <c r="L2342" s="46" t="s">
        <v>110</v>
      </c>
      <c r="M2342" s="45" t="s">
        <v>6237</v>
      </c>
      <c r="N2342" s="45"/>
      <c r="O2342" s="43" t="s">
        <v>1612</v>
      </c>
      <c r="P2342" s="45"/>
      <c r="Q2342" s="45"/>
      <c r="R2342" s="112"/>
      <c r="S2342" s="112"/>
      <c r="T2342" s="59"/>
      <c r="U2342" s="56" t="s">
        <v>32</v>
      </c>
      <c r="V2342" s="46"/>
      <c r="W2342" s="43"/>
      <c r="X2342" s="46" t="s">
        <v>43</v>
      </c>
      <c r="Y2342" s="43"/>
      <c r="Z2342" s="116" t="s">
        <v>20458</v>
      </c>
      <c r="AA2342" s="45"/>
      <c r="AB2342" s="3">
        <v>0</v>
      </c>
      <c r="AC2342" s="3">
        <v>0</v>
      </c>
      <c r="AD2342" s="3">
        <v>167860</v>
      </c>
      <c r="AE2342" s="3">
        <v>0</v>
      </c>
      <c r="AF2342" s="3">
        <f>SUM(Table2[[#This Row],[PE 2021 Obligations]],Table2[[#This Row],[ROW 2021 Obligations]],Table2[[#This Row],[Construction 2021 Obligations]],Table2[[#This Row],[Paving 2021 Obligations]])</f>
        <v>167860</v>
      </c>
      <c r="AG2342" s="3">
        <v>0</v>
      </c>
      <c r="AH2342" s="3">
        <v>0</v>
      </c>
      <c r="AI2342" s="3">
        <v>167860</v>
      </c>
      <c r="AJ2342" s="3">
        <v>0</v>
      </c>
      <c r="AK2342" s="3">
        <v>167860</v>
      </c>
      <c r="AL2342" s="43" t="s">
        <v>6238</v>
      </c>
    </row>
    <row r="2343" spans="1:38" hidden="1" x14ac:dyDescent="0.25">
      <c r="A2343" s="47">
        <v>130321</v>
      </c>
      <c r="B2343" s="48">
        <v>3</v>
      </c>
      <c r="C2343" s="49" t="s">
        <v>73</v>
      </c>
      <c r="D2343" s="50">
        <v>43958</v>
      </c>
      <c r="E2343" s="49" t="s">
        <v>1610</v>
      </c>
      <c r="F2343" s="50">
        <v>43958</v>
      </c>
      <c r="G2343" s="49" t="s">
        <v>1610</v>
      </c>
      <c r="H2343" s="51" t="s">
        <v>98</v>
      </c>
      <c r="I2343" s="49"/>
      <c r="J2343" s="49"/>
      <c r="K2343" s="49"/>
      <c r="L2343" s="52" t="s">
        <v>110</v>
      </c>
      <c r="M2343" s="51" t="s">
        <v>6239</v>
      </c>
      <c r="N2343" s="51"/>
      <c r="O2343" s="49" t="s">
        <v>1612</v>
      </c>
      <c r="P2343" s="51"/>
      <c r="Q2343" s="51"/>
      <c r="R2343" s="111"/>
      <c r="S2343" s="111"/>
      <c r="T2343" s="120"/>
      <c r="U2343" s="55" t="s">
        <v>32</v>
      </c>
      <c r="V2343" s="52"/>
      <c r="W2343" s="49"/>
      <c r="X2343" s="52" t="s">
        <v>43</v>
      </c>
      <c r="Y2343" s="49"/>
      <c r="Z2343" s="116" t="s">
        <v>20458</v>
      </c>
      <c r="AA2343" s="51"/>
      <c r="AB2343" s="54">
        <v>0</v>
      </c>
      <c r="AC2343" s="54">
        <v>0</v>
      </c>
      <c r="AD2343" s="54">
        <v>2700000</v>
      </c>
      <c r="AE2343" s="54">
        <v>0</v>
      </c>
      <c r="AF2343" s="3">
        <f>SUM(Table2[[#This Row],[PE 2021 Obligations]],Table2[[#This Row],[ROW 2021 Obligations]],Table2[[#This Row],[Construction 2021 Obligations]],Table2[[#This Row],[Paving 2021 Obligations]])</f>
        <v>2700000</v>
      </c>
      <c r="AG2343" s="54">
        <v>0</v>
      </c>
      <c r="AH2343" s="54">
        <v>0</v>
      </c>
      <c r="AI2343" s="54">
        <v>2700000</v>
      </c>
      <c r="AJ2343" s="54">
        <v>0</v>
      </c>
      <c r="AK2343" s="54">
        <v>2700000</v>
      </c>
      <c r="AL2343" s="49" t="s">
        <v>6240</v>
      </c>
    </row>
    <row r="2344" spans="1:38" hidden="1" x14ac:dyDescent="0.25">
      <c r="A2344" s="13">
        <v>130322</v>
      </c>
      <c r="B2344" s="15">
        <v>4</v>
      </c>
      <c r="C2344" s="43" t="s">
        <v>73</v>
      </c>
      <c r="D2344" s="44">
        <v>43958</v>
      </c>
      <c r="E2344" s="43" t="s">
        <v>1610</v>
      </c>
      <c r="F2344" s="44">
        <v>43965</v>
      </c>
      <c r="G2344" s="43" t="s">
        <v>1610</v>
      </c>
      <c r="H2344" s="45" t="s">
        <v>186</v>
      </c>
      <c r="I2344" s="43"/>
      <c r="J2344" s="43"/>
      <c r="K2344" s="43"/>
      <c r="L2344" s="46" t="s">
        <v>110</v>
      </c>
      <c r="M2344" s="45" t="s">
        <v>6241</v>
      </c>
      <c r="N2344" s="45"/>
      <c r="O2344" s="43" t="s">
        <v>1612</v>
      </c>
      <c r="P2344" s="45"/>
      <c r="Q2344" s="45"/>
      <c r="R2344" s="112"/>
      <c r="S2344" s="112"/>
      <c r="T2344" s="59"/>
      <c r="U2344" s="56" t="s">
        <v>32</v>
      </c>
      <c r="V2344" s="46"/>
      <c r="W2344" s="43"/>
      <c r="X2344" s="46" t="s">
        <v>43</v>
      </c>
      <c r="Y2344" s="43"/>
      <c r="Z2344" s="116" t="s">
        <v>20458</v>
      </c>
      <c r="AA2344" s="45"/>
      <c r="AB2344" s="3">
        <v>0</v>
      </c>
      <c r="AC2344" s="3">
        <v>0</v>
      </c>
      <c r="AD2344" s="3">
        <v>52500</v>
      </c>
      <c r="AE2344" s="3">
        <v>0</v>
      </c>
      <c r="AF2344" s="3">
        <f>SUM(Table2[[#This Row],[PE 2021 Obligations]],Table2[[#This Row],[ROW 2021 Obligations]],Table2[[#This Row],[Construction 2021 Obligations]],Table2[[#This Row],[Paving 2021 Obligations]])</f>
        <v>52500</v>
      </c>
      <c r="AG2344" s="3">
        <v>0</v>
      </c>
      <c r="AH2344" s="3">
        <v>0</v>
      </c>
      <c r="AI2344" s="3">
        <v>52500</v>
      </c>
      <c r="AJ2344" s="3">
        <v>0</v>
      </c>
      <c r="AK2344" s="3">
        <v>52500</v>
      </c>
      <c r="AL2344" s="43" t="s">
        <v>6242</v>
      </c>
    </row>
    <row r="2345" spans="1:38" hidden="1" x14ac:dyDescent="0.25">
      <c r="A2345" s="47">
        <v>130323</v>
      </c>
      <c r="B2345" s="48">
        <v>4</v>
      </c>
      <c r="C2345" s="49" t="s">
        <v>73</v>
      </c>
      <c r="D2345" s="50">
        <v>43958</v>
      </c>
      <c r="E2345" s="49" t="s">
        <v>1610</v>
      </c>
      <c r="F2345" s="50">
        <v>43965</v>
      </c>
      <c r="G2345" s="49" t="s">
        <v>1610</v>
      </c>
      <c r="H2345" s="51" t="s">
        <v>186</v>
      </c>
      <c r="I2345" s="49"/>
      <c r="J2345" s="49"/>
      <c r="K2345" s="49"/>
      <c r="L2345" s="52" t="s">
        <v>110</v>
      </c>
      <c r="M2345" s="51" t="s">
        <v>6243</v>
      </c>
      <c r="N2345" s="51"/>
      <c r="O2345" s="49" t="s">
        <v>1612</v>
      </c>
      <c r="P2345" s="51"/>
      <c r="Q2345" s="51"/>
      <c r="R2345" s="111"/>
      <c r="S2345" s="111"/>
      <c r="T2345" s="120"/>
      <c r="U2345" s="55" t="s">
        <v>32</v>
      </c>
      <c r="V2345" s="52"/>
      <c r="W2345" s="49"/>
      <c r="X2345" s="52" t="s">
        <v>43</v>
      </c>
      <c r="Y2345" s="49"/>
      <c r="Z2345" s="116" t="s">
        <v>20458</v>
      </c>
      <c r="AA2345" s="51"/>
      <c r="AB2345" s="54">
        <v>0</v>
      </c>
      <c r="AC2345" s="54">
        <v>0</v>
      </c>
      <c r="AD2345" s="54">
        <v>60467</v>
      </c>
      <c r="AE2345" s="54">
        <v>0</v>
      </c>
      <c r="AF2345" s="3">
        <f>SUM(Table2[[#This Row],[PE 2021 Obligations]],Table2[[#This Row],[ROW 2021 Obligations]],Table2[[#This Row],[Construction 2021 Obligations]],Table2[[#This Row],[Paving 2021 Obligations]])</f>
        <v>60467</v>
      </c>
      <c r="AG2345" s="54">
        <v>0</v>
      </c>
      <c r="AH2345" s="54">
        <v>0</v>
      </c>
      <c r="AI2345" s="54">
        <v>60467</v>
      </c>
      <c r="AJ2345" s="54">
        <v>0</v>
      </c>
      <c r="AK2345" s="54">
        <v>60467</v>
      </c>
      <c r="AL2345" s="49" t="s">
        <v>6244</v>
      </c>
    </row>
    <row r="2346" spans="1:38" hidden="1" x14ac:dyDescent="0.25">
      <c r="A2346" s="13">
        <v>130324</v>
      </c>
      <c r="B2346" s="15">
        <v>4</v>
      </c>
      <c r="C2346" s="43" t="s">
        <v>73</v>
      </c>
      <c r="D2346" s="44">
        <v>43958</v>
      </c>
      <c r="E2346" s="43" t="s">
        <v>1610</v>
      </c>
      <c r="F2346" s="44">
        <v>43963</v>
      </c>
      <c r="G2346" s="43" t="s">
        <v>1610</v>
      </c>
      <c r="H2346" s="45" t="s">
        <v>126</v>
      </c>
      <c r="I2346" s="43"/>
      <c r="J2346" s="43"/>
      <c r="K2346" s="43"/>
      <c r="L2346" s="46" t="s">
        <v>110</v>
      </c>
      <c r="M2346" s="45" t="s">
        <v>6245</v>
      </c>
      <c r="N2346" s="45"/>
      <c r="O2346" s="43" t="s">
        <v>1612</v>
      </c>
      <c r="P2346" s="45"/>
      <c r="Q2346" s="45"/>
      <c r="R2346" s="112"/>
      <c r="S2346" s="112"/>
      <c r="T2346" s="59"/>
      <c r="U2346" s="56" t="s">
        <v>32</v>
      </c>
      <c r="V2346" s="46"/>
      <c r="W2346" s="43"/>
      <c r="X2346" s="46" t="s">
        <v>43</v>
      </c>
      <c r="Y2346" s="43"/>
      <c r="Z2346" s="116" t="s">
        <v>20458</v>
      </c>
      <c r="AA2346" s="45"/>
      <c r="AB2346" s="3">
        <v>0</v>
      </c>
      <c r="AC2346" s="3">
        <v>0</v>
      </c>
      <c r="AD2346" s="3">
        <v>1978800</v>
      </c>
      <c r="AE2346" s="3">
        <v>0</v>
      </c>
      <c r="AF2346" s="3">
        <f>SUM(Table2[[#This Row],[PE 2021 Obligations]],Table2[[#This Row],[ROW 2021 Obligations]],Table2[[#This Row],[Construction 2021 Obligations]],Table2[[#This Row],[Paving 2021 Obligations]])</f>
        <v>1978800</v>
      </c>
      <c r="AG2346" s="3">
        <v>0</v>
      </c>
      <c r="AH2346" s="3">
        <v>0</v>
      </c>
      <c r="AI2346" s="3">
        <v>1978800</v>
      </c>
      <c r="AJ2346" s="3">
        <v>0</v>
      </c>
      <c r="AK2346" s="3">
        <v>1978800</v>
      </c>
      <c r="AL2346" s="43" t="s">
        <v>6246</v>
      </c>
    </row>
    <row r="2347" spans="1:38" hidden="1" x14ac:dyDescent="0.25">
      <c r="A2347" s="47">
        <v>130325</v>
      </c>
      <c r="B2347" s="48">
        <v>2</v>
      </c>
      <c r="C2347" s="49" t="s">
        <v>73</v>
      </c>
      <c r="D2347" s="50">
        <v>43958</v>
      </c>
      <c r="E2347" s="49" t="s">
        <v>1610</v>
      </c>
      <c r="F2347" s="50">
        <v>43963</v>
      </c>
      <c r="G2347" s="49" t="s">
        <v>1610</v>
      </c>
      <c r="H2347" s="51" t="s">
        <v>1336</v>
      </c>
      <c r="I2347" s="49"/>
      <c r="J2347" s="49"/>
      <c r="K2347" s="49"/>
      <c r="L2347" s="52" t="s">
        <v>110</v>
      </c>
      <c r="M2347" s="51" t="s">
        <v>6247</v>
      </c>
      <c r="N2347" s="51"/>
      <c r="O2347" s="49" t="s">
        <v>1612</v>
      </c>
      <c r="P2347" s="51"/>
      <c r="Q2347" s="51"/>
      <c r="R2347" s="111"/>
      <c r="S2347" s="111"/>
      <c r="T2347" s="120"/>
      <c r="U2347" s="55" t="s">
        <v>32</v>
      </c>
      <c r="V2347" s="52"/>
      <c r="W2347" s="49"/>
      <c r="X2347" s="52" t="s">
        <v>43</v>
      </c>
      <c r="Y2347" s="49"/>
      <c r="Z2347" s="116" t="s">
        <v>20458</v>
      </c>
      <c r="AA2347" s="51"/>
      <c r="AB2347" s="54">
        <v>0</v>
      </c>
      <c r="AC2347" s="54">
        <v>0</v>
      </c>
      <c r="AD2347" s="54">
        <v>200084</v>
      </c>
      <c r="AE2347" s="54">
        <v>0</v>
      </c>
      <c r="AF2347" s="3">
        <f>SUM(Table2[[#This Row],[PE 2021 Obligations]],Table2[[#This Row],[ROW 2021 Obligations]],Table2[[#This Row],[Construction 2021 Obligations]],Table2[[#This Row],[Paving 2021 Obligations]])</f>
        <v>200084</v>
      </c>
      <c r="AG2347" s="54">
        <v>0</v>
      </c>
      <c r="AH2347" s="54">
        <v>0</v>
      </c>
      <c r="AI2347" s="54">
        <v>200084</v>
      </c>
      <c r="AJ2347" s="54">
        <v>0</v>
      </c>
      <c r="AK2347" s="54">
        <v>200084</v>
      </c>
      <c r="AL2347" s="49" t="s">
        <v>6248</v>
      </c>
    </row>
    <row r="2348" spans="1:38" hidden="1" x14ac:dyDescent="0.25">
      <c r="A2348" s="13">
        <v>130326</v>
      </c>
      <c r="B2348" s="15">
        <v>4</v>
      </c>
      <c r="C2348" s="43" t="s">
        <v>73</v>
      </c>
      <c r="D2348" s="44">
        <v>43958</v>
      </c>
      <c r="E2348" s="43" t="s">
        <v>1610</v>
      </c>
      <c r="F2348" s="44">
        <v>43963</v>
      </c>
      <c r="G2348" s="43" t="s">
        <v>1610</v>
      </c>
      <c r="H2348" s="45" t="s">
        <v>186</v>
      </c>
      <c r="I2348" s="43"/>
      <c r="J2348" s="43"/>
      <c r="K2348" s="43"/>
      <c r="L2348" s="46" t="s">
        <v>110</v>
      </c>
      <c r="M2348" s="45" t="s">
        <v>6249</v>
      </c>
      <c r="N2348" s="45"/>
      <c r="O2348" s="43" t="s">
        <v>1612</v>
      </c>
      <c r="P2348" s="45"/>
      <c r="Q2348" s="45"/>
      <c r="R2348" s="112"/>
      <c r="S2348" s="112"/>
      <c r="T2348" s="59"/>
      <c r="U2348" s="56" t="s">
        <v>32</v>
      </c>
      <c r="V2348" s="46"/>
      <c r="W2348" s="43"/>
      <c r="X2348" s="46" t="s">
        <v>43</v>
      </c>
      <c r="Y2348" s="43"/>
      <c r="Z2348" s="116" t="s">
        <v>20458</v>
      </c>
      <c r="AA2348" s="45"/>
      <c r="AB2348" s="3">
        <v>0</v>
      </c>
      <c r="AC2348" s="3">
        <v>0</v>
      </c>
      <c r="AD2348" s="3">
        <v>87390</v>
      </c>
      <c r="AE2348" s="3">
        <v>0</v>
      </c>
      <c r="AF2348" s="3">
        <f>SUM(Table2[[#This Row],[PE 2021 Obligations]],Table2[[#This Row],[ROW 2021 Obligations]],Table2[[#This Row],[Construction 2021 Obligations]],Table2[[#This Row],[Paving 2021 Obligations]])</f>
        <v>87390</v>
      </c>
      <c r="AG2348" s="3">
        <v>0</v>
      </c>
      <c r="AH2348" s="3">
        <v>0</v>
      </c>
      <c r="AI2348" s="3">
        <v>87390</v>
      </c>
      <c r="AJ2348" s="3">
        <v>0</v>
      </c>
      <c r="AK2348" s="3">
        <v>87390</v>
      </c>
      <c r="AL2348" s="43" t="s">
        <v>6250</v>
      </c>
    </row>
    <row r="2349" spans="1:38" hidden="1" x14ac:dyDescent="0.25">
      <c r="A2349" s="47">
        <v>130327</v>
      </c>
      <c r="B2349" s="48">
        <v>2</v>
      </c>
      <c r="C2349" s="49" t="s">
        <v>73</v>
      </c>
      <c r="D2349" s="50">
        <v>43958</v>
      </c>
      <c r="E2349" s="49" t="s">
        <v>1610</v>
      </c>
      <c r="F2349" s="50">
        <v>43963</v>
      </c>
      <c r="G2349" s="49" t="s">
        <v>1610</v>
      </c>
      <c r="H2349" s="51" t="s">
        <v>286</v>
      </c>
      <c r="I2349" s="49"/>
      <c r="J2349" s="49"/>
      <c r="K2349" s="49"/>
      <c r="L2349" s="52" t="s">
        <v>110</v>
      </c>
      <c r="M2349" s="51" t="s">
        <v>6251</v>
      </c>
      <c r="N2349" s="51"/>
      <c r="O2349" s="49" t="s">
        <v>1612</v>
      </c>
      <c r="P2349" s="51"/>
      <c r="Q2349" s="51"/>
      <c r="R2349" s="111"/>
      <c r="S2349" s="111"/>
      <c r="T2349" s="120"/>
      <c r="U2349" s="55" t="s">
        <v>32</v>
      </c>
      <c r="V2349" s="52"/>
      <c r="W2349" s="49"/>
      <c r="X2349" s="52" t="s">
        <v>43</v>
      </c>
      <c r="Y2349" s="49"/>
      <c r="Z2349" s="116" t="s">
        <v>20458</v>
      </c>
      <c r="AA2349" s="51"/>
      <c r="AB2349" s="54">
        <v>0</v>
      </c>
      <c r="AC2349" s="54">
        <v>0</v>
      </c>
      <c r="AD2349" s="54">
        <v>757752</v>
      </c>
      <c r="AE2349" s="54">
        <v>0</v>
      </c>
      <c r="AF2349" s="3">
        <f>SUM(Table2[[#This Row],[PE 2021 Obligations]],Table2[[#This Row],[ROW 2021 Obligations]],Table2[[#This Row],[Construction 2021 Obligations]],Table2[[#This Row],[Paving 2021 Obligations]])</f>
        <v>757752</v>
      </c>
      <c r="AG2349" s="54">
        <v>0</v>
      </c>
      <c r="AH2349" s="54">
        <v>0</v>
      </c>
      <c r="AI2349" s="54">
        <v>757752</v>
      </c>
      <c r="AJ2349" s="54">
        <v>0</v>
      </c>
      <c r="AK2349" s="54">
        <v>757752</v>
      </c>
      <c r="AL2349" s="49" t="s">
        <v>6252</v>
      </c>
    </row>
    <row r="2350" spans="1:38" hidden="1" x14ac:dyDescent="0.25">
      <c r="A2350" s="13">
        <v>130328</v>
      </c>
      <c r="B2350" s="15">
        <v>1</v>
      </c>
      <c r="C2350" s="43" t="s">
        <v>47</v>
      </c>
      <c r="D2350" s="44">
        <v>43958</v>
      </c>
      <c r="E2350" s="43" t="s">
        <v>1610</v>
      </c>
      <c r="F2350" s="44">
        <v>44076</v>
      </c>
      <c r="G2350" s="43" t="s">
        <v>1610</v>
      </c>
      <c r="H2350" s="45" t="s">
        <v>320</v>
      </c>
      <c r="I2350" s="43"/>
      <c r="J2350" s="43"/>
      <c r="K2350" s="43"/>
      <c r="L2350" s="46" t="s">
        <v>110</v>
      </c>
      <c r="M2350" s="45" t="s">
        <v>6253</v>
      </c>
      <c r="N2350" s="45"/>
      <c r="O2350" s="43" t="s">
        <v>1612</v>
      </c>
      <c r="P2350" s="45"/>
      <c r="Q2350" s="45"/>
      <c r="R2350" s="112"/>
      <c r="S2350" s="112"/>
      <c r="T2350" s="59"/>
      <c r="U2350" s="56" t="s">
        <v>32</v>
      </c>
      <c r="V2350" s="46"/>
      <c r="W2350" s="43"/>
      <c r="X2350" s="46" t="s">
        <v>43</v>
      </c>
      <c r="Y2350" s="43"/>
      <c r="Z2350" s="116" t="s">
        <v>20458</v>
      </c>
      <c r="AA2350" s="45"/>
      <c r="AB2350" s="3">
        <v>0</v>
      </c>
      <c r="AC2350" s="3">
        <v>0</v>
      </c>
      <c r="AD2350" s="3">
        <v>798001</v>
      </c>
      <c r="AE2350" s="3">
        <v>0</v>
      </c>
      <c r="AF2350" s="3">
        <f>SUM(Table2[[#This Row],[PE 2021 Obligations]],Table2[[#This Row],[ROW 2021 Obligations]],Table2[[#This Row],[Construction 2021 Obligations]],Table2[[#This Row],[Paving 2021 Obligations]])</f>
        <v>798001</v>
      </c>
      <c r="AG2350" s="3">
        <v>0</v>
      </c>
      <c r="AH2350" s="3">
        <v>0</v>
      </c>
      <c r="AI2350" s="3">
        <v>798001</v>
      </c>
      <c r="AJ2350" s="3">
        <v>0</v>
      </c>
      <c r="AK2350" s="3">
        <v>798001</v>
      </c>
      <c r="AL2350" s="43" t="s">
        <v>6254</v>
      </c>
    </row>
    <row r="2351" spans="1:38" hidden="1" x14ac:dyDescent="0.25">
      <c r="A2351" s="47">
        <v>130329</v>
      </c>
      <c r="B2351" s="48">
        <v>4</v>
      </c>
      <c r="C2351" s="49" t="s">
        <v>73</v>
      </c>
      <c r="D2351" s="50">
        <v>43959</v>
      </c>
      <c r="E2351" s="49" t="s">
        <v>5735</v>
      </c>
      <c r="F2351" s="50">
        <v>43959</v>
      </c>
      <c r="G2351" s="49" t="s">
        <v>5735</v>
      </c>
      <c r="H2351" s="51" t="s">
        <v>87</v>
      </c>
      <c r="I2351" s="49"/>
      <c r="J2351" s="49"/>
      <c r="K2351" s="49"/>
      <c r="L2351" s="52"/>
      <c r="M2351" s="51" t="s">
        <v>6255</v>
      </c>
      <c r="N2351" s="51"/>
      <c r="O2351" s="49" t="s">
        <v>1171</v>
      </c>
      <c r="P2351" s="51" t="s">
        <v>1062</v>
      </c>
      <c r="Q2351" s="51"/>
      <c r="R2351" s="111"/>
      <c r="S2351" s="111"/>
      <c r="T2351" s="120"/>
      <c r="U2351" s="55" t="s">
        <v>32</v>
      </c>
      <c r="V2351" s="52"/>
      <c r="W2351" s="49"/>
      <c r="X2351" s="52" t="s">
        <v>43</v>
      </c>
      <c r="Y2351" s="49"/>
      <c r="Z2351" s="116" t="s">
        <v>20458</v>
      </c>
      <c r="AA2351" s="51"/>
      <c r="AB2351" s="54">
        <v>0</v>
      </c>
      <c r="AC2351" s="54">
        <v>0</v>
      </c>
      <c r="AD2351" s="54">
        <v>0</v>
      </c>
      <c r="AE2351" s="54">
        <v>0</v>
      </c>
      <c r="AF2351" s="3">
        <f>SUM(Table2[[#This Row],[PE 2021 Obligations]],Table2[[#This Row],[ROW 2021 Obligations]],Table2[[#This Row],[Construction 2021 Obligations]],Table2[[#This Row],[Paving 2021 Obligations]])</f>
        <v>0</v>
      </c>
      <c r="AG2351" s="54">
        <v>0</v>
      </c>
      <c r="AH2351" s="54">
        <v>0</v>
      </c>
      <c r="AI2351" s="54">
        <v>10000</v>
      </c>
      <c r="AJ2351" s="54">
        <v>0</v>
      </c>
      <c r="AK2351" s="54">
        <v>10000</v>
      </c>
      <c r="AL2351" s="49" t="s">
        <v>6256</v>
      </c>
    </row>
    <row r="2352" spans="1:38" hidden="1" x14ac:dyDescent="0.25">
      <c r="A2352" s="47">
        <v>130336</v>
      </c>
      <c r="B2352" s="48">
        <v>3</v>
      </c>
      <c r="C2352" s="49" t="s">
        <v>73</v>
      </c>
      <c r="D2352" s="50">
        <v>43963</v>
      </c>
      <c r="E2352" s="49" t="s">
        <v>5735</v>
      </c>
      <c r="F2352" s="50">
        <v>43963</v>
      </c>
      <c r="G2352" s="49" t="s">
        <v>5735</v>
      </c>
      <c r="H2352" s="51" t="s">
        <v>255</v>
      </c>
      <c r="I2352" s="49"/>
      <c r="J2352" s="49"/>
      <c r="K2352" s="49"/>
      <c r="L2352" s="52"/>
      <c r="M2352" s="51" t="s">
        <v>6260</v>
      </c>
      <c r="N2352" s="51"/>
      <c r="O2352" s="49" t="s">
        <v>1171</v>
      </c>
      <c r="P2352" s="51" t="s">
        <v>1062</v>
      </c>
      <c r="Q2352" s="51"/>
      <c r="R2352" s="111"/>
      <c r="S2352" s="111"/>
      <c r="T2352" s="120"/>
      <c r="U2352" s="55" t="s">
        <v>32</v>
      </c>
      <c r="V2352" s="52"/>
      <c r="W2352" s="49"/>
      <c r="X2352" s="52" t="s">
        <v>43</v>
      </c>
      <c r="Y2352" s="49"/>
      <c r="Z2352" s="116" t="s">
        <v>20458</v>
      </c>
      <c r="AA2352" s="51"/>
      <c r="AB2352" s="54">
        <v>0</v>
      </c>
      <c r="AC2352" s="54">
        <v>0</v>
      </c>
      <c r="AD2352" s="54">
        <v>65400</v>
      </c>
      <c r="AE2352" s="54">
        <v>0</v>
      </c>
      <c r="AF2352" s="3">
        <f>SUM(Table2[[#This Row],[PE 2021 Obligations]],Table2[[#This Row],[ROW 2021 Obligations]],Table2[[#This Row],[Construction 2021 Obligations]],Table2[[#This Row],[Paving 2021 Obligations]])</f>
        <v>65400</v>
      </c>
      <c r="AG2352" s="54">
        <v>0</v>
      </c>
      <c r="AH2352" s="54">
        <v>0</v>
      </c>
      <c r="AI2352" s="54">
        <v>115400</v>
      </c>
      <c r="AJ2352" s="54">
        <v>0</v>
      </c>
      <c r="AK2352" s="54">
        <v>115400</v>
      </c>
      <c r="AL2352" s="49" t="s">
        <v>6261</v>
      </c>
    </row>
    <row r="2353" spans="1:38" hidden="1" x14ac:dyDescent="0.25">
      <c r="A2353" s="13">
        <v>130338</v>
      </c>
      <c r="B2353" s="15">
        <v>4</v>
      </c>
      <c r="C2353" s="43" t="s">
        <v>73</v>
      </c>
      <c r="D2353" s="44">
        <v>43963</v>
      </c>
      <c r="E2353" s="43" t="s">
        <v>5735</v>
      </c>
      <c r="F2353" s="44">
        <v>43963</v>
      </c>
      <c r="G2353" s="43" t="s">
        <v>5735</v>
      </c>
      <c r="H2353" s="45" t="s">
        <v>634</v>
      </c>
      <c r="I2353" s="43"/>
      <c r="J2353" s="43"/>
      <c r="K2353" s="43"/>
      <c r="L2353" s="46"/>
      <c r="M2353" s="45" t="s">
        <v>6262</v>
      </c>
      <c r="N2353" s="45"/>
      <c r="O2353" s="43" t="s">
        <v>1171</v>
      </c>
      <c r="P2353" s="45" t="s">
        <v>1062</v>
      </c>
      <c r="Q2353" s="45"/>
      <c r="R2353" s="112"/>
      <c r="S2353" s="112"/>
      <c r="T2353" s="59"/>
      <c r="U2353" s="56" t="s">
        <v>32</v>
      </c>
      <c r="V2353" s="46"/>
      <c r="W2353" s="43"/>
      <c r="X2353" s="46" t="s">
        <v>43</v>
      </c>
      <c r="Y2353" s="43"/>
      <c r="Z2353" s="116" t="s">
        <v>20458</v>
      </c>
      <c r="AA2353" s="45"/>
      <c r="AB2353" s="3">
        <v>0</v>
      </c>
      <c r="AC2353" s="3">
        <v>0</v>
      </c>
      <c r="AD2353" s="3">
        <v>0</v>
      </c>
      <c r="AE2353" s="3">
        <v>0</v>
      </c>
      <c r="AF2353" s="3">
        <f>SUM(Table2[[#This Row],[PE 2021 Obligations]],Table2[[#This Row],[ROW 2021 Obligations]],Table2[[#This Row],[Construction 2021 Obligations]],Table2[[#This Row],[Paving 2021 Obligations]])</f>
        <v>0</v>
      </c>
      <c r="AG2353" s="3">
        <v>0</v>
      </c>
      <c r="AH2353" s="3">
        <v>0</v>
      </c>
      <c r="AI2353" s="3">
        <v>80000</v>
      </c>
      <c r="AJ2353" s="3">
        <v>0</v>
      </c>
      <c r="AK2353" s="3">
        <v>80000</v>
      </c>
      <c r="AL2353" s="43" t="s">
        <v>6263</v>
      </c>
    </row>
    <row r="2354" spans="1:38" hidden="1" x14ac:dyDescent="0.25">
      <c r="A2354" s="13">
        <v>130346</v>
      </c>
      <c r="B2354" s="15">
        <v>3</v>
      </c>
      <c r="C2354" s="43" t="s">
        <v>73</v>
      </c>
      <c r="D2354" s="44">
        <v>43965</v>
      </c>
      <c r="E2354" s="43" t="s">
        <v>2262</v>
      </c>
      <c r="F2354" s="44">
        <v>43965</v>
      </c>
      <c r="G2354" s="43" t="s">
        <v>2262</v>
      </c>
      <c r="H2354" s="45" t="s">
        <v>334</v>
      </c>
      <c r="I2354" s="43"/>
      <c r="J2354" s="43"/>
      <c r="K2354" s="43"/>
      <c r="L2354" s="46"/>
      <c r="M2354" s="45" t="s">
        <v>6269</v>
      </c>
      <c r="N2354" s="45"/>
      <c r="O2354" s="43" t="s">
        <v>1171</v>
      </c>
      <c r="P2354" s="45" t="s">
        <v>1062</v>
      </c>
      <c r="Q2354" s="45"/>
      <c r="R2354" s="112"/>
      <c r="S2354" s="112"/>
      <c r="T2354" s="59"/>
      <c r="U2354" s="56" t="s">
        <v>32</v>
      </c>
      <c r="V2354" s="46"/>
      <c r="W2354" s="43"/>
      <c r="X2354" s="46" t="s">
        <v>43</v>
      </c>
      <c r="Y2354" s="43"/>
      <c r="Z2354" s="116" t="s">
        <v>20458</v>
      </c>
      <c r="AA2354" s="45"/>
      <c r="AB2354" s="3">
        <v>0</v>
      </c>
      <c r="AC2354" s="3">
        <v>0</v>
      </c>
      <c r="AD2354" s="3">
        <v>34500</v>
      </c>
      <c r="AE2354" s="3">
        <v>0</v>
      </c>
      <c r="AF2354" s="3">
        <f>SUM(Table2[[#This Row],[PE 2021 Obligations]],Table2[[#This Row],[ROW 2021 Obligations]],Table2[[#This Row],[Construction 2021 Obligations]],Table2[[#This Row],[Paving 2021 Obligations]])</f>
        <v>34500</v>
      </c>
      <c r="AG2354" s="3">
        <v>0</v>
      </c>
      <c r="AH2354" s="3">
        <v>0</v>
      </c>
      <c r="AI2354" s="3">
        <v>82365</v>
      </c>
      <c r="AJ2354" s="3">
        <v>0</v>
      </c>
      <c r="AK2354" s="3">
        <v>82365</v>
      </c>
      <c r="AL2354" s="43" t="s">
        <v>6270</v>
      </c>
    </row>
    <row r="2355" spans="1:38" hidden="1" x14ac:dyDescent="0.25">
      <c r="A2355" s="47">
        <v>130347</v>
      </c>
      <c r="B2355" s="48">
        <v>4</v>
      </c>
      <c r="C2355" s="49" t="s">
        <v>73</v>
      </c>
      <c r="D2355" s="50">
        <v>43966</v>
      </c>
      <c r="E2355" s="49" t="s">
        <v>342</v>
      </c>
      <c r="F2355" s="50">
        <v>44298</v>
      </c>
      <c r="G2355" s="49" t="s">
        <v>105</v>
      </c>
      <c r="H2355" s="51" t="s">
        <v>295</v>
      </c>
      <c r="I2355" s="49" t="s">
        <v>6271</v>
      </c>
      <c r="J2355" s="49" t="s">
        <v>116</v>
      </c>
      <c r="K2355" s="49"/>
      <c r="L2355" s="52" t="s">
        <v>116</v>
      </c>
      <c r="M2355" s="51" t="s">
        <v>6272</v>
      </c>
      <c r="N2355" s="51" t="s">
        <v>3912</v>
      </c>
      <c r="O2355" s="49" t="s">
        <v>632</v>
      </c>
      <c r="P2355" s="51" t="s">
        <v>1723</v>
      </c>
      <c r="Q2355" s="51"/>
      <c r="R2355" s="111"/>
      <c r="S2355" s="111"/>
      <c r="T2355" s="120"/>
      <c r="U2355" s="53">
        <v>6</v>
      </c>
      <c r="V2355" s="50">
        <v>44792</v>
      </c>
      <c r="W2355" s="49"/>
      <c r="X2355" s="52" t="s">
        <v>43</v>
      </c>
      <c r="Y2355" s="49" t="s">
        <v>78</v>
      </c>
      <c r="Z2355" s="127" t="s">
        <v>20461</v>
      </c>
      <c r="AA2355" s="51"/>
      <c r="AB2355" s="54">
        <v>40000</v>
      </c>
      <c r="AC2355" s="54">
        <v>0</v>
      </c>
      <c r="AD2355" s="54">
        <v>0</v>
      </c>
      <c r="AE2355" s="54">
        <v>0</v>
      </c>
      <c r="AF2355" s="3">
        <f>SUM(Table2[[#This Row],[PE 2021 Obligations]],Table2[[#This Row],[ROW 2021 Obligations]],Table2[[#This Row],[Construction 2021 Obligations]],Table2[[#This Row],[Paving 2021 Obligations]])</f>
        <v>40000</v>
      </c>
      <c r="AG2355" s="54">
        <v>40000</v>
      </c>
      <c r="AH2355" s="54">
        <v>0</v>
      </c>
      <c r="AI2355" s="54">
        <v>0</v>
      </c>
      <c r="AJ2355" s="54">
        <v>0</v>
      </c>
      <c r="AK2355" s="54">
        <v>40000</v>
      </c>
      <c r="AL2355" s="49" t="s">
        <v>6273</v>
      </c>
    </row>
    <row r="2356" spans="1:38" hidden="1" x14ac:dyDescent="0.25">
      <c r="A2356" s="13">
        <v>130348</v>
      </c>
      <c r="B2356" s="15">
        <v>4</v>
      </c>
      <c r="C2356" s="43" t="s">
        <v>73</v>
      </c>
      <c r="D2356" s="44">
        <v>43966</v>
      </c>
      <c r="E2356" s="43" t="s">
        <v>1610</v>
      </c>
      <c r="F2356" s="44">
        <v>43966</v>
      </c>
      <c r="G2356" s="43" t="s">
        <v>1610</v>
      </c>
      <c r="H2356" s="45" t="s">
        <v>126</v>
      </c>
      <c r="I2356" s="43"/>
      <c r="J2356" s="43"/>
      <c r="K2356" s="43"/>
      <c r="L2356" s="46" t="s">
        <v>110</v>
      </c>
      <c r="M2356" s="45" t="s">
        <v>6274</v>
      </c>
      <c r="N2356" s="45"/>
      <c r="O2356" s="43" t="s">
        <v>1612</v>
      </c>
      <c r="P2356" s="45"/>
      <c r="Q2356" s="45"/>
      <c r="R2356" s="112"/>
      <c r="S2356" s="112"/>
      <c r="T2356" s="59"/>
      <c r="U2356" s="56" t="s">
        <v>32</v>
      </c>
      <c r="V2356" s="46"/>
      <c r="W2356" s="43"/>
      <c r="X2356" s="46" t="s">
        <v>43</v>
      </c>
      <c r="Y2356" s="43"/>
      <c r="Z2356" s="116" t="s">
        <v>20458</v>
      </c>
      <c r="AA2356" s="45"/>
      <c r="AB2356" s="3">
        <v>0</v>
      </c>
      <c r="AC2356" s="3">
        <v>0</v>
      </c>
      <c r="AD2356" s="3">
        <v>100000</v>
      </c>
      <c r="AE2356" s="3">
        <v>0</v>
      </c>
      <c r="AF2356" s="3">
        <f>SUM(Table2[[#This Row],[PE 2021 Obligations]],Table2[[#This Row],[ROW 2021 Obligations]],Table2[[#This Row],[Construction 2021 Obligations]],Table2[[#This Row],[Paving 2021 Obligations]])</f>
        <v>100000</v>
      </c>
      <c r="AG2356" s="3">
        <v>0</v>
      </c>
      <c r="AH2356" s="3">
        <v>0</v>
      </c>
      <c r="AI2356" s="3">
        <v>100000</v>
      </c>
      <c r="AJ2356" s="3">
        <v>0</v>
      </c>
      <c r="AK2356" s="3">
        <v>100000</v>
      </c>
      <c r="AL2356" s="43" t="s">
        <v>6275</v>
      </c>
    </row>
    <row r="2357" spans="1:38" hidden="1" x14ac:dyDescent="0.25">
      <c r="A2357" s="13">
        <v>130350</v>
      </c>
      <c r="B2357" s="15">
        <v>3</v>
      </c>
      <c r="C2357" s="43" t="s">
        <v>73</v>
      </c>
      <c r="D2357" s="44">
        <v>43966</v>
      </c>
      <c r="E2357" s="43" t="s">
        <v>1610</v>
      </c>
      <c r="F2357" s="44">
        <v>43966</v>
      </c>
      <c r="G2357" s="43" t="s">
        <v>1610</v>
      </c>
      <c r="H2357" s="45" t="s">
        <v>98</v>
      </c>
      <c r="I2357" s="43"/>
      <c r="J2357" s="43"/>
      <c r="K2357" s="43"/>
      <c r="L2357" s="46" t="s">
        <v>110</v>
      </c>
      <c r="M2357" s="45" t="s">
        <v>6280</v>
      </c>
      <c r="N2357" s="45"/>
      <c r="O2357" s="43" t="s">
        <v>1612</v>
      </c>
      <c r="P2357" s="45"/>
      <c r="Q2357" s="45"/>
      <c r="R2357" s="112"/>
      <c r="S2357" s="112"/>
      <c r="T2357" s="59"/>
      <c r="U2357" s="56" t="s">
        <v>32</v>
      </c>
      <c r="V2357" s="46"/>
      <c r="W2357" s="43"/>
      <c r="X2357" s="46" t="s">
        <v>43</v>
      </c>
      <c r="Y2357" s="43"/>
      <c r="Z2357" s="116" t="s">
        <v>20458</v>
      </c>
      <c r="AA2357" s="45"/>
      <c r="AB2357" s="3">
        <v>0</v>
      </c>
      <c r="AC2357" s="3">
        <v>0</v>
      </c>
      <c r="AD2357" s="3">
        <v>1750000</v>
      </c>
      <c r="AE2357" s="3">
        <v>0</v>
      </c>
      <c r="AF2357" s="3">
        <f>SUM(Table2[[#This Row],[PE 2021 Obligations]],Table2[[#This Row],[ROW 2021 Obligations]],Table2[[#This Row],[Construction 2021 Obligations]],Table2[[#This Row],[Paving 2021 Obligations]])</f>
        <v>1750000</v>
      </c>
      <c r="AG2357" s="3">
        <v>0</v>
      </c>
      <c r="AH2357" s="3">
        <v>0</v>
      </c>
      <c r="AI2357" s="3">
        <v>1750000</v>
      </c>
      <c r="AJ2357" s="3">
        <v>0</v>
      </c>
      <c r="AK2357" s="3">
        <v>1750000</v>
      </c>
      <c r="AL2357" s="43" t="s">
        <v>6281</v>
      </c>
    </row>
    <row r="2358" spans="1:38" hidden="1" x14ac:dyDescent="0.25">
      <c r="A2358" s="47">
        <v>130355</v>
      </c>
      <c r="B2358" s="48">
        <v>3</v>
      </c>
      <c r="C2358" s="49" t="s">
        <v>73</v>
      </c>
      <c r="D2358" s="50">
        <v>43970</v>
      </c>
      <c r="E2358" s="49" t="s">
        <v>6215</v>
      </c>
      <c r="F2358" s="50">
        <v>43970</v>
      </c>
      <c r="G2358" s="49" t="s">
        <v>6215</v>
      </c>
      <c r="H2358" s="51" t="s">
        <v>173</v>
      </c>
      <c r="I2358" s="49"/>
      <c r="J2358" s="49"/>
      <c r="K2358" s="49"/>
      <c r="L2358" s="52"/>
      <c r="M2358" s="51" t="s">
        <v>6290</v>
      </c>
      <c r="N2358" s="51"/>
      <c r="O2358" s="49" t="s">
        <v>1171</v>
      </c>
      <c r="P2358" s="51" t="s">
        <v>1062</v>
      </c>
      <c r="Q2358" s="51"/>
      <c r="R2358" s="111"/>
      <c r="S2358" s="111"/>
      <c r="T2358" s="120"/>
      <c r="U2358" s="55" t="s">
        <v>32</v>
      </c>
      <c r="V2358" s="52"/>
      <c r="W2358" s="49"/>
      <c r="X2358" s="52" t="s">
        <v>43</v>
      </c>
      <c r="Y2358" s="49"/>
      <c r="Z2358" s="116" t="s">
        <v>20458</v>
      </c>
      <c r="AA2358" s="51"/>
      <c r="AB2358" s="54">
        <v>0</v>
      </c>
      <c r="AC2358" s="54">
        <v>0</v>
      </c>
      <c r="AD2358" s="54">
        <v>71800</v>
      </c>
      <c r="AE2358" s="54">
        <v>0</v>
      </c>
      <c r="AF2358" s="3">
        <f>SUM(Table2[[#This Row],[PE 2021 Obligations]],Table2[[#This Row],[ROW 2021 Obligations]],Table2[[#This Row],[Construction 2021 Obligations]],Table2[[#This Row],[Paving 2021 Obligations]])</f>
        <v>71800</v>
      </c>
      <c r="AG2358" s="54">
        <v>0</v>
      </c>
      <c r="AH2358" s="54">
        <v>0</v>
      </c>
      <c r="AI2358" s="54">
        <v>94000</v>
      </c>
      <c r="AJ2358" s="54">
        <v>0</v>
      </c>
      <c r="AK2358" s="54">
        <v>94000</v>
      </c>
      <c r="AL2358" s="49" t="s">
        <v>6291</v>
      </c>
    </row>
    <row r="2359" spans="1:38" ht="30" hidden="1" x14ac:dyDescent="0.25">
      <c r="A2359" s="13">
        <v>130358</v>
      </c>
      <c r="B2359" s="15">
        <v>6</v>
      </c>
      <c r="C2359" s="43" t="s">
        <v>73</v>
      </c>
      <c r="D2359" s="44">
        <v>43971</v>
      </c>
      <c r="E2359" s="43" t="s">
        <v>529</v>
      </c>
      <c r="F2359" s="44">
        <v>43973</v>
      </c>
      <c r="G2359" s="43" t="s">
        <v>529</v>
      </c>
      <c r="H2359" s="45" t="s">
        <v>76</v>
      </c>
      <c r="I2359" s="43"/>
      <c r="J2359" s="43"/>
      <c r="K2359" s="43"/>
      <c r="L2359" s="46"/>
      <c r="M2359" s="45" t="s">
        <v>6292</v>
      </c>
      <c r="N2359" s="45" t="s">
        <v>6293</v>
      </c>
      <c r="O2359" s="43" t="s">
        <v>119</v>
      </c>
      <c r="P2359" s="45" t="s">
        <v>100</v>
      </c>
      <c r="Q2359" s="45"/>
      <c r="R2359" s="112"/>
      <c r="S2359" s="112"/>
      <c r="T2359" s="59"/>
      <c r="U2359" s="10">
        <v>0</v>
      </c>
      <c r="V2359" s="46"/>
      <c r="W2359" s="43"/>
      <c r="X2359" s="46" t="s">
        <v>43</v>
      </c>
      <c r="Y2359" s="43"/>
      <c r="Z2359" s="116" t="s">
        <v>20458</v>
      </c>
      <c r="AA2359" s="45"/>
      <c r="AB2359" s="3">
        <v>700000</v>
      </c>
      <c r="AC2359" s="3">
        <v>0</v>
      </c>
      <c r="AD2359" s="3">
        <v>0</v>
      </c>
      <c r="AE2359" s="3">
        <v>0</v>
      </c>
      <c r="AF2359" s="3">
        <f>SUM(Table2[[#This Row],[PE 2021 Obligations]],Table2[[#This Row],[ROW 2021 Obligations]],Table2[[#This Row],[Construction 2021 Obligations]],Table2[[#This Row],[Paving 2021 Obligations]])</f>
        <v>700000</v>
      </c>
      <c r="AG2359" s="3">
        <v>700000</v>
      </c>
      <c r="AH2359" s="3">
        <v>0</v>
      </c>
      <c r="AI2359" s="3">
        <v>0</v>
      </c>
      <c r="AJ2359" s="3">
        <v>0</v>
      </c>
      <c r="AK2359" s="3">
        <v>700000</v>
      </c>
      <c r="AL2359" s="43"/>
    </row>
    <row r="2360" spans="1:38" hidden="1" x14ac:dyDescent="0.25">
      <c r="A2360" s="47">
        <v>130359</v>
      </c>
      <c r="B2360" s="48">
        <v>3</v>
      </c>
      <c r="C2360" s="49" t="s">
        <v>73</v>
      </c>
      <c r="D2360" s="50">
        <v>43971</v>
      </c>
      <c r="E2360" s="49" t="s">
        <v>1610</v>
      </c>
      <c r="F2360" s="50">
        <v>43971</v>
      </c>
      <c r="G2360" s="49" t="s">
        <v>1610</v>
      </c>
      <c r="H2360" s="51" t="s">
        <v>173</v>
      </c>
      <c r="I2360" s="49"/>
      <c r="J2360" s="49"/>
      <c r="K2360" s="49"/>
      <c r="L2360" s="52" t="s">
        <v>110</v>
      </c>
      <c r="M2360" s="51" t="s">
        <v>6294</v>
      </c>
      <c r="N2360" s="51"/>
      <c r="O2360" s="49" t="s">
        <v>1612</v>
      </c>
      <c r="P2360" s="51"/>
      <c r="Q2360" s="51"/>
      <c r="R2360" s="111"/>
      <c r="S2360" s="111"/>
      <c r="T2360" s="120"/>
      <c r="U2360" s="55" t="s">
        <v>32</v>
      </c>
      <c r="V2360" s="52"/>
      <c r="W2360" s="49"/>
      <c r="X2360" s="52" t="s">
        <v>43</v>
      </c>
      <c r="Y2360" s="49"/>
      <c r="Z2360" s="116" t="s">
        <v>20458</v>
      </c>
      <c r="AA2360" s="51"/>
      <c r="AB2360" s="54">
        <v>0</v>
      </c>
      <c r="AC2360" s="54">
        <v>0</v>
      </c>
      <c r="AD2360" s="54">
        <v>6000000</v>
      </c>
      <c r="AE2360" s="54">
        <v>0</v>
      </c>
      <c r="AF2360" s="3">
        <f>SUM(Table2[[#This Row],[PE 2021 Obligations]],Table2[[#This Row],[ROW 2021 Obligations]],Table2[[#This Row],[Construction 2021 Obligations]],Table2[[#This Row],[Paving 2021 Obligations]])</f>
        <v>6000000</v>
      </c>
      <c r="AG2360" s="54">
        <v>0</v>
      </c>
      <c r="AH2360" s="54">
        <v>0</v>
      </c>
      <c r="AI2360" s="54">
        <v>6000000</v>
      </c>
      <c r="AJ2360" s="54">
        <v>0</v>
      </c>
      <c r="AK2360" s="54">
        <v>6000000</v>
      </c>
      <c r="AL2360" s="49" t="s">
        <v>6295</v>
      </c>
    </row>
    <row r="2361" spans="1:38" ht="30" hidden="1" x14ac:dyDescent="0.25">
      <c r="A2361" s="13">
        <v>130364</v>
      </c>
      <c r="B2361" s="15">
        <v>3</v>
      </c>
      <c r="C2361" s="43" t="s">
        <v>73</v>
      </c>
      <c r="D2361" s="44">
        <v>43972</v>
      </c>
      <c r="E2361" s="43" t="s">
        <v>1610</v>
      </c>
      <c r="F2361" s="44">
        <v>43972</v>
      </c>
      <c r="G2361" s="43" t="s">
        <v>1610</v>
      </c>
      <c r="H2361" s="45" t="s">
        <v>434</v>
      </c>
      <c r="I2361" s="43"/>
      <c r="J2361" s="43"/>
      <c r="K2361" s="43"/>
      <c r="L2361" s="46" t="s">
        <v>110</v>
      </c>
      <c r="M2361" s="45" t="s">
        <v>6296</v>
      </c>
      <c r="N2361" s="45"/>
      <c r="O2361" s="43" t="s">
        <v>1612</v>
      </c>
      <c r="P2361" s="45"/>
      <c r="Q2361" s="45"/>
      <c r="R2361" s="112"/>
      <c r="S2361" s="112"/>
      <c r="T2361" s="59"/>
      <c r="U2361" s="56" t="s">
        <v>32</v>
      </c>
      <c r="V2361" s="46"/>
      <c r="W2361" s="43"/>
      <c r="X2361" s="46" t="s">
        <v>43</v>
      </c>
      <c r="Y2361" s="43"/>
      <c r="Z2361" s="116" t="s">
        <v>20458</v>
      </c>
      <c r="AA2361" s="45"/>
      <c r="AB2361" s="3">
        <v>0</v>
      </c>
      <c r="AC2361" s="3">
        <v>0</v>
      </c>
      <c r="AD2361" s="3">
        <v>120133</v>
      </c>
      <c r="AE2361" s="3">
        <v>0</v>
      </c>
      <c r="AF2361" s="3">
        <f>SUM(Table2[[#This Row],[PE 2021 Obligations]],Table2[[#This Row],[ROW 2021 Obligations]],Table2[[#This Row],[Construction 2021 Obligations]],Table2[[#This Row],[Paving 2021 Obligations]])</f>
        <v>120133</v>
      </c>
      <c r="AG2361" s="3">
        <v>0</v>
      </c>
      <c r="AH2361" s="3">
        <v>0</v>
      </c>
      <c r="AI2361" s="3">
        <v>120133</v>
      </c>
      <c r="AJ2361" s="3">
        <v>0</v>
      </c>
      <c r="AK2361" s="3">
        <v>120133</v>
      </c>
      <c r="AL2361" s="43" t="s">
        <v>6297</v>
      </c>
    </row>
    <row r="2362" spans="1:38" ht="30" hidden="1" x14ac:dyDescent="0.25">
      <c r="A2362" s="13">
        <v>130371</v>
      </c>
      <c r="B2362" s="15">
        <v>3</v>
      </c>
      <c r="C2362" s="43" t="s">
        <v>73</v>
      </c>
      <c r="D2362" s="44">
        <v>43973</v>
      </c>
      <c r="E2362" s="43" t="s">
        <v>4541</v>
      </c>
      <c r="F2362" s="44">
        <v>44279</v>
      </c>
      <c r="G2362" s="43" t="s">
        <v>75</v>
      </c>
      <c r="H2362" s="45" t="s">
        <v>437</v>
      </c>
      <c r="I2362" s="43"/>
      <c r="J2362" s="43"/>
      <c r="K2362" s="43"/>
      <c r="L2362" s="46"/>
      <c r="M2362" s="45" t="s">
        <v>6314</v>
      </c>
      <c r="N2362" s="45"/>
      <c r="O2362" s="43" t="s">
        <v>4543</v>
      </c>
      <c r="P2362" s="45"/>
      <c r="Q2362" s="45"/>
      <c r="R2362" s="112"/>
      <c r="S2362" s="112"/>
      <c r="T2362" s="59"/>
      <c r="U2362" s="56" t="s">
        <v>32</v>
      </c>
      <c r="V2362" s="46"/>
      <c r="W2362" s="43"/>
      <c r="X2362" s="46" t="s">
        <v>43</v>
      </c>
      <c r="Y2362" s="43"/>
      <c r="Z2362" s="116" t="s">
        <v>20458</v>
      </c>
      <c r="AA2362" s="45"/>
      <c r="AB2362" s="3">
        <v>0</v>
      </c>
      <c r="AC2362" s="3">
        <v>0</v>
      </c>
      <c r="AD2362" s="3">
        <v>199391</v>
      </c>
      <c r="AE2362" s="3">
        <v>0</v>
      </c>
      <c r="AF2362" s="3">
        <f>SUM(Table2[[#This Row],[PE 2021 Obligations]],Table2[[#This Row],[ROW 2021 Obligations]],Table2[[#This Row],[Construction 2021 Obligations]],Table2[[#This Row],[Paving 2021 Obligations]])</f>
        <v>199391</v>
      </c>
      <c r="AG2362" s="3">
        <v>0</v>
      </c>
      <c r="AH2362" s="3">
        <v>0</v>
      </c>
      <c r="AI2362" s="3">
        <v>199391</v>
      </c>
      <c r="AJ2362" s="3">
        <v>0</v>
      </c>
      <c r="AK2362" s="3">
        <v>199391</v>
      </c>
      <c r="AL2362" s="43" t="s">
        <v>6315</v>
      </c>
    </row>
    <row r="2363" spans="1:38" hidden="1" x14ac:dyDescent="0.25">
      <c r="A2363" s="13">
        <v>130381</v>
      </c>
      <c r="B2363" s="15">
        <v>3</v>
      </c>
      <c r="C2363" s="43" t="s">
        <v>31</v>
      </c>
      <c r="D2363" s="44">
        <v>43977</v>
      </c>
      <c r="E2363" s="43" t="s">
        <v>142</v>
      </c>
      <c r="F2363" s="44">
        <v>44279</v>
      </c>
      <c r="G2363" s="43" t="s">
        <v>75</v>
      </c>
      <c r="H2363" s="45" t="s">
        <v>173</v>
      </c>
      <c r="I2363" s="43" t="s">
        <v>155</v>
      </c>
      <c r="J2363" s="43" t="s">
        <v>148</v>
      </c>
      <c r="K2363" s="43"/>
      <c r="L2363" s="46" t="s">
        <v>149</v>
      </c>
      <c r="M2363" s="45" t="s">
        <v>6325</v>
      </c>
      <c r="N2363" s="45" t="s">
        <v>6326</v>
      </c>
      <c r="O2363" s="43" t="s">
        <v>151</v>
      </c>
      <c r="P2363" s="45" t="s">
        <v>1347</v>
      </c>
      <c r="Q2363" s="45"/>
      <c r="R2363" s="112"/>
      <c r="S2363" s="112"/>
      <c r="T2363" s="59"/>
      <c r="U2363" s="10">
        <v>0</v>
      </c>
      <c r="V2363" s="44">
        <v>44113</v>
      </c>
      <c r="W2363" s="43"/>
      <c r="X2363" s="46" t="s">
        <v>43</v>
      </c>
      <c r="Y2363" s="43" t="s">
        <v>454</v>
      </c>
      <c r="Z2363" s="127" t="s">
        <v>20457</v>
      </c>
      <c r="AA2363" s="45"/>
      <c r="AB2363" s="3">
        <v>0</v>
      </c>
      <c r="AC2363" s="3">
        <v>0</v>
      </c>
      <c r="AD2363" s="3">
        <v>157594</v>
      </c>
      <c r="AE2363" s="3">
        <v>0</v>
      </c>
      <c r="AF2363" s="3">
        <f>SUM(Table2[[#This Row],[PE 2021 Obligations]],Table2[[#This Row],[ROW 2021 Obligations]],Table2[[#This Row],[Construction 2021 Obligations]],Table2[[#This Row],[Paving 2021 Obligations]])</f>
        <v>157594</v>
      </c>
      <c r="AG2363" s="3">
        <v>0</v>
      </c>
      <c r="AH2363" s="3">
        <v>0</v>
      </c>
      <c r="AI2363" s="3">
        <v>157594</v>
      </c>
      <c r="AJ2363" s="3">
        <v>0</v>
      </c>
      <c r="AK2363" s="3">
        <v>157594</v>
      </c>
      <c r="AL2363" s="43" t="s">
        <v>6327</v>
      </c>
    </row>
    <row r="2364" spans="1:38" hidden="1" x14ac:dyDescent="0.25">
      <c r="A2364" s="47">
        <v>130440</v>
      </c>
      <c r="B2364" s="48">
        <v>4</v>
      </c>
      <c r="C2364" s="49" t="s">
        <v>73</v>
      </c>
      <c r="D2364" s="50">
        <v>43980</v>
      </c>
      <c r="E2364" s="49" t="s">
        <v>6355</v>
      </c>
      <c r="F2364" s="50">
        <v>44279</v>
      </c>
      <c r="G2364" s="49" t="s">
        <v>75</v>
      </c>
      <c r="H2364" s="51" t="s">
        <v>92</v>
      </c>
      <c r="I2364" s="49"/>
      <c r="J2364" s="49"/>
      <c r="K2364" s="49"/>
      <c r="L2364" s="52"/>
      <c r="M2364" s="51" t="s">
        <v>6356</v>
      </c>
      <c r="N2364" s="51"/>
      <c r="O2364" s="49" t="s">
        <v>151</v>
      </c>
      <c r="P2364" s="51" t="s">
        <v>198</v>
      </c>
      <c r="Q2364" s="51"/>
      <c r="R2364" s="111"/>
      <c r="S2364" s="111"/>
      <c r="T2364" s="120"/>
      <c r="U2364" s="55" t="s">
        <v>32</v>
      </c>
      <c r="V2364" s="52"/>
      <c r="W2364" s="49"/>
      <c r="X2364" s="52" t="s">
        <v>43</v>
      </c>
      <c r="Y2364" s="49"/>
      <c r="Z2364" s="116" t="s">
        <v>20458</v>
      </c>
      <c r="AA2364" s="51"/>
      <c r="AB2364" s="54">
        <v>0</v>
      </c>
      <c r="AC2364" s="54">
        <v>0</v>
      </c>
      <c r="AD2364" s="54">
        <v>65520</v>
      </c>
      <c r="AE2364" s="54">
        <v>0</v>
      </c>
      <c r="AF2364" s="3">
        <f>SUM(Table2[[#This Row],[PE 2021 Obligations]],Table2[[#This Row],[ROW 2021 Obligations]],Table2[[#This Row],[Construction 2021 Obligations]],Table2[[#This Row],[Paving 2021 Obligations]])</f>
        <v>65520</v>
      </c>
      <c r="AG2364" s="54">
        <v>0</v>
      </c>
      <c r="AH2364" s="54">
        <v>0</v>
      </c>
      <c r="AI2364" s="54">
        <v>65520</v>
      </c>
      <c r="AJ2364" s="54">
        <v>0</v>
      </c>
      <c r="AK2364" s="54">
        <v>65520</v>
      </c>
      <c r="AL2364" s="49" t="s">
        <v>6357</v>
      </c>
    </row>
    <row r="2365" spans="1:38" hidden="1" x14ac:dyDescent="0.25">
      <c r="A2365" s="13">
        <v>130441</v>
      </c>
      <c r="B2365" s="15">
        <v>3</v>
      </c>
      <c r="C2365" s="43" t="s">
        <v>73</v>
      </c>
      <c r="D2365" s="44">
        <v>43980</v>
      </c>
      <c r="E2365" s="43" t="s">
        <v>6355</v>
      </c>
      <c r="F2365" s="44">
        <v>44279</v>
      </c>
      <c r="G2365" s="43" t="s">
        <v>75</v>
      </c>
      <c r="H2365" s="45" t="s">
        <v>57</v>
      </c>
      <c r="I2365" s="43"/>
      <c r="J2365" s="43"/>
      <c r="K2365" s="43"/>
      <c r="L2365" s="46"/>
      <c r="M2365" s="45" t="s">
        <v>6358</v>
      </c>
      <c r="N2365" s="45"/>
      <c r="O2365" s="43" t="s">
        <v>151</v>
      </c>
      <c r="P2365" s="45" t="s">
        <v>198</v>
      </c>
      <c r="Q2365" s="45"/>
      <c r="R2365" s="112"/>
      <c r="S2365" s="112"/>
      <c r="T2365" s="59"/>
      <c r="U2365" s="56" t="s">
        <v>32</v>
      </c>
      <c r="V2365" s="46"/>
      <c r="W2365" s="43"/>
      <c r="X2365" s="46" t="s">
        <v>43</v>
      </c>
      <c r="Y2365" s="43"/>
      <c r="Z2365" s="116" t="s">
        <v>20458</v>
      </c>
      <c r="AA2365" s="45"/>
      <c r="AB2365" s="3">
        <v>0</v>
      </c>
      <c r="AC2365" s="3">
        <v>0</v>
      </c>
      <c r="AD2365" s="3">
        <v>29737.05</v>
      </c>
      <c r="AE2365" s="3">
        <v>0</v>
      </c>
      <c r="AF2365" s="3">
        <f>SUM(Table2[[#This Row],[PE 2021 Obligations]],Table2[[#This Row],[ROW 2021 Obligations]],Table2[[#This Row],[Construction 2021 Obligations]],Table2[[#This Row],[Paving 2021 Obligations]])</f>
        <v>29737.05</v>
      </c>
      <c r="AG2365" s="3">
        <v>0</v>
      </c>
      <c r="AH2365" s="3">
        <v>0</v>
      </c>
      <c r="AI2365" s="3">
        <v>29737.05</v>
      </c>
      <c r="AJ2365" s="3">
        <v>0</v>
      </c>
      <c r="AK2365" s="3">
        <v>29737.05</v>
      </c>
      <c r="AL2365" s="43" t="s">
        <v>6359</v>
      </c>
    </row>
    <row r="2366" spans="1:38" ht="30" hidden="1" x14ac:dyDescent="0.25">
      <c r="A2366" s="47">
        <v>130442</v>
      </c>
      <c r="B2366" s="48">
        <v>2</v>
      </c>
      <c r="C2366" s="49" t="s">
        <v>73</v>
      </c>
      <c r="D2366" s="50">
        <v>43980</v>
      </c>
      <c r="E2366" s="49" t="s">
        <v>108</v>
      </c>
      <c r="F2366" s="50">
        <v>44139</v>
      </c>
      <c r="G2366" s="49" t="s">
        <v>81</v>
      </c>
      <c r="H2366" s="51" t="s">
        <v>212</v>
      </c>
      <c r="I2366" s="49"/>
      <c r="J2366" s="49"/>
      <c r="K2366" s="49"/>
      <c r="L2366" s="52" t="s">
        <v>110</v>
      </c>
      <c r="M2366" s="51" t="s">
        <v>6360</v>
      </c>
      <c r="N2366" s="51" t="s">
        <v>6360</v>
      </c>
      <c r="O2366" s="49" t="s">
        <v>5777</v>
      </c>
      <c r="P2366" s="51" t="s">
        <v>67</v>
      </c>
      <c r="Q2366" s="51"/>
      <c r="R2366" s="111"/>
      <c r="S2366" s="111"/>
      <c r="T2366" s="120"/>
      <c r="U2366" s="55" t="s">
        <v>32</v>
      </c>
      <c r="V2366" s="52"/>
      <c r="W2366" s="49"/>
      <c r="X2366" s="52" t="s">
        <v>43</v>
      </c>
      <c r="Y2366" s="49"/>
      <c r="Z2366" s="116" t="s">
        <v>20458</v>
      </c>
      <c r="AA2366" s="51"/>
      <c r="AB2366" s="54">
        <v>0</v>
      </c>
      <c r="AC2366" s="54">
        <v>0</v>
      </c>
      <c r="AD2366" s="54">
        <v>250000</v>
      </c>
      <c r="AE2366" s="54">
        <v>0</v>
      </c>
      <c r="AF2366" s="3">
        <f>SUM(Table2[[#This Row],[PE 2021 Obligations]],Table2[[#This Row],[ROW 2021 Obligations]],Table2[[#This Row],[Construction 2021 Obligations]],Table2[[#This Row],[Paving 2021 Obligations]])</f>
        <v>250000</v>
      </c>
      <c r="AG2366" s="54">
        <v>0</v>
      </c>
      <c r="AH2366" s="54">
        <v>0</v>
      </c>
      <c r="AI2366" s="54">
        <v>250000</v>
      </c>
      <c r="AJ2366" s="54">
        <v>0</v>
      </c>
      <c r="AK2366" s="54">
        <v>250000</v>
      </c>
      <c r="AL2366" s="49" t="s">
        <v>6361</v>
      </c>
    </row>
    <row r="2367" spans="1:38" hidden="1" x14ac:dyDescent="0.25">
      <c r="A2367" s="13">
        <v>130444</v>
      </c>
      <c r="B2367" s="15">
        <v>2</v>
      </c>
      <c r="C2367" s="43" t="s">
        <v>73</v>
      </c>
      <c r="D2367" s="44">
        <v>43980</v>
      </c>
      <c r="E2367" s="43" t="s">
        <v>6355</v>
      </c>
      <c r="F2367" s="44">
        <v>44279</v>
      </c>
      <c r="G2367" s="43" t="s">
        <v>75</v>
      </c>
      <c r="H2367" s="45" t="s">
        <v>286</v>
      </c>
      <c r="I2367" s="43"/>
      <c r="J2367" s="43"/>
      <c r="K2367" s="43"/>
      <c r="L2367" s="46"/>
      <c r="M2367" s="45" t="s">
        <v>6362</v>
      </c>
      <c r="N2367" s="45"/>
      <c r="O2367" s="43" t="s">
        <v>151</v>
      </c>
      <c r="P2367" s="45" t="s">
        <v>198</v>
      </c>
      <c r="Q2367" s="45"/>
      <c r="R2367" s="112"/>
      <c r="S2367" s="112"/>
      <c r="T2367" s="59"/>
      <c r="U2367" s="56" t="s">
        <v>32</v>
      </c>
      <c r="V2367" s="46"/>
      <c r="W2367" s="43"/>
      <c r="X2367" s="46" t="s">
        <v>43</v>
      </c>
      <c r="Y2367" s="43"/>
      <c r="Z2367" s="116" t="s">
        <v>20458</v>
      </c>
      <c r="AA2367" s="45"/>
      <c r="AB2367" s="3">
        <v>0</v>
      </c>
      <c r="AC2367" s="3">
        <v>0</v>
      </c>
      <c r="AD2367" s="3">
        <v>8820</v>
      </c>
      <c r="AE2367" s="3">
        <v>0</v>
      </c>
      <c r="AF2367" s="3">
        <f>SUM(Table2[[#This Row],[PE 2021 Obligations]],Table2[[#This Row],[ROW 2021 Obligations]],Table2[[#This Row],[Construction 2021 Obligations]],Table2[[#This Row],[Paving 2021 Obligations]])</f>
        <v>8820</v>
      </c>
      <c r="AG2367" s="3">
        <v>0</v>
      </c>
      <c r="AH2367" s="3">
        <v>0</v>
      </c>
      <c r="AI2367" s="3">
        <v>8820</v>
      </c>
      <c r="AJ2367" s="3">
        <v>0</v>
      </c>
      <c r="AK2367" s="3">
        <v>8820</v>
      </c>
      <c r="AL2367" s="43" t="s">
        <v>6363</v>
      </c>
    </row>
    <row r="2368" spans="1:38" hidden="1" x14ac:dyDescent="0.25">
      <c r="A2368" s="47">
        <v>130446</v>
      </c>
      <c r="B2368" s="48">
        <v>2</v>
      </c>
      <c r="C2368" s="49" t="s">
        <v>73</v>
      </c>
      <c r="D2368" s="50">
        <v>43980</v>
      </c>
      <c r="E2368" s="49" t="s">
        <v>6355</v>
      </c>
      <c r="F2368" s="50">
        <v>44279</v>
      </c>
      <c r="G2368" s="49" t="s">
        <v>75</v>
      </c>
      <c r="H2368" s="51" t="s">
        <v>312</v>
      </c>
      <c r="I2368" s="49"/>
      <c r="J2368" s="49"/>
      <c r="K2368" s="49"/>
      <c r="L2368" s="52"/>
      <c r="M2368" s="51" t="s">
        <v>6364</v>
      </c>
      <c r="N2368" s="51"/>
      <c r="O2368" s="49" t="s">
        <v>151</v>
      </c>
      <c r="P2368" s="51" t="s">
        <v>198</v>
      </c>
      <c r="Q2368" s="51"/>
      <c r="R2368" s="111"/>
      <c r="S2368" s="111"/>
      <c r="T2368" s="120"/>
      <c r="U2368" s="55" t="s">
        <v>32</v>
      </c>
      <c r="V2368" s="52"/>
      <c r="W2368" s="49"/>
      <c r="X2368" s="52" t="s">
        <v>43</v>
      </c>
      <c r="Y2368" s="49"/>
      <c r="Z2368" s="116" t="s">
        <v>20458</v>
      </c>
      <c r="AA2368" s="51"/>
      <c r="AB2368" s="54">
        <v>0</v>
      </c>
      <c r="AC2368" s="54">
        <v>0</v>
      </c>
      <c r="AD2368" s="54">
        <v>46030.6</v>
      </c>
      <c r="AE2368" s="54">
        <v>0</v>
      </c>
      <c r="AF2368" s="3">
        <f>SUM(Table2[[#This Row],[PE 2021 Obligations]],Table2[[#This Row],[ROW 2021 Obligations]],Table2[[#This Row],[Construction 2021 Obligations]],Table2[[#This Row],[Paving 2021 Obligations]])</f>
        <v>46030.6</v>
      </c>
      <c r="AG2368" s="54">
        <v>0</v>
      </c>
      <c r="AH2368" s="54">
        <v>0</v>
      </c>
      <c r="AI2368" s="54">
        <v>46030.6</v>
      </c>
      <c r="AJ2368" s="54">
        <v>0</v>
      </c>
      <c r="AK2368" s="54">
        <v>46030.6</v>
      </c>
      <c r="AL2368" s="49" t="s">
        <v>6365</v>
      </c>
    </row>
    <row r="2369" spans="1:38" hidden="1" x14ac:dyDescent="0.25">
      <c r="A2369" s="13">
        <v>130447</v>
      </c>
      <c r="B2369" s="15">
        <v>2</v>
      </c>
      <c r="C2369" s="43" t="s">
        <v>73</v>
      </c>
      <c r="D2369" s="44">
        <v>43980</v>
      </c>
      <c r="E2369" s="43" t="s">
        <v>6355</v>
      </c>
      <c r="F2369" s="44">
        <v>44279</v>
      </c>
      <c r="G2369" s="43" t="s">
        <v>75</v>
      </c>
      <c r="H2369" s="45" t="s">
        <v>235</v>
      </c>
      <c r="I2369" s="43"/>
      <c r="J2369" s="43"/>
      <c r="K2369" s="43"/>
      <c r="L2369" s="46"/>
      <c r="M2369" s="45" t="s">
        <v>6366</v>
      </c>
      <c r="N2369" s="45"/>
      <c r="O2369" s="43" t="s">
        <v>151</v>
      </c>
      <c r="P2369" s="45" t="s">
        <v>198</v>
      </c>
      <c r="Q2369" s="45"/>
      <c r="R2369" s="112"/>
      <c r="S2369" s="112"/>
      <c r="T2369" s="59"/>
      <c r="U2369" s="56" t="s">
        <v>32</v>
      </c>
      <c r="V2369" s="46"/>
      <c r="W2369" s="43"/>
      <c r="X2369" s="46" t="s">
        <v>43</v>
      </c>
      <c r="Y2369" s="43"/>
      <c r="Z2369" s="116" t="s">
        <v>20458</v>
      </c>
      <c r="AA2369" s="45"/>
      <c r="AB2369" s="3">
        <v>0</v>
      </c>
      <c r="AC2369" s="3">
        <v>0</v>
      </c>
      <c r="AD2369" s="3">
        <v>24353.5</v>
      </c>
      <c r="AE2369" s="3">
        <v>0</v>
      </c>
      <c r="AF2369" s="3">
        <f>SUM(Table2[[#This Row],[PE 2021 Obligations]],Table2[[#This Row],[ROW 2021 Obligations]],Table2[[#This Row],[Construction 2021 Obligations]],Table2[[#This Row],[Paving 2021 Obligations]])</f>
        <v>24353.5</v>
      </c>
      <c r="AG2369" s="3">
        <v>0</v>
      </c>
      <c r="AH2369" s="3">
        <v>0</v>
      </c>
      <c r="AI2369" s="3">
        <v>24353.5</v>
      </c>
      <c r="AJ2369" s="3">
        <v>0</v>
      </c>
      <c r="AK2369" s="3">
        <v>24353.5</v>
      </c>
      <c r="AL2369" s="43" t="s">
        <v>6367</v>
      </c>
    </row>
    <row r="2370" spans="1:38" hidden="1" x14ac:dyDescent="0.25">
      <c r="A2370" s="47">
        <v>130450</v>
      </c>
      <c r="B2370" s="48">
        <v>2</v>
      </c>
      <c r="C2370" s="49" t="s">
        <v>73</v>
      </c>
      <c r="D2370" s="50">
        <v>43980</v>
      </c>
      <c r="E2370" s="49" t="s">
        <v>6355</v>
      </c>
      <c r="F2370" s="50">
        <v>44279</v>
      </c>
      <c r="G2370" s="49" t="s">
        <v>75</v>
      </c>
      <c r="H2370" s="51" t="s">
        <v>252</v>
      </c>
      <c r="I2370" s="49"/>
      <c r="J2370" s="49"/>
      <c r="K2370" s="49"/>
      <c r="L2370" s="52"/>
      <c r="M2370" s="51" t="s">
        <v>6368</v>
      </c>
      <c r="N2370" s="51"/>
      <c r="O2370" s="49" t="s">
        <v>151</v>
      </c>
      <c r="P2370" s="51" t="s">
        <v>198</v>
      </c>
      <c r="Q2370" s="51"/>
      <c r="R2370" s="111"/>
      <c r="S2370" s="111"/>
      <c r="T2370" s="120"/>
      <c r="U2370" s="55" t="s">
        <v>32</v>
      </c>
      <c r="V2370" s="52"/>
      <c r="W2370" s="49"/>
      <c r="X2370" s="52" t="s">
        <v>43</v>
      </c>
      <c r="Y2370" s="49"/>
      <c r="Z2370" s="111" t="s">
        <v>20458</v>
      </c>
      <c r="AA2370" s="51"/>
      <c r="AB2370" s="54">
        <v>0</v>
      </c>
      <c r="AC2370" s="54">
        <v>0</v>
      </c>
      <c r="AD2370" s="54">
        <v>76378.75</v>
      </c>
      <c r="AE2370" s="54">
        <v>0</v>
      </c>
      <c r="AF2370" s="3">
        <f>SUM(Table2[[#This Row],[PE 2021 Obligations]],Table2[[#This Row],[ROW 2021 Obligations]],Table2[[#This Row],[Construction 2021 Obligations]],Table2[[#This Row],[Paving 2021 Obligations]])</f>
        <v>76378.75</v>
      </c>
      <c r="AG2370" s="54">
        <v>0</v>
      </c>
      <c r="AH2370" s="54">
        <v>0</v>
      </c>
      <c r="AI2370" s="54">
        <v>76378.75</v>
      </c>
      <c r="AJ2370" s="54">
        <v>0</v>
      </c>
      <c r="AK2370" s="54">
        <v>76378.75</v>
      </c>
      <c r="AL2370" s="49" t="s">
        <v>6369</v>
      </c>
    </row>
    <row r="2371" spans="1:38" hidden="1" x14ac:dyDescent="0.25">
      <c r="A2371" s="13">
        <v>130451</v>
      </c>
      <c r="B2371" s="15">
        <v>2</v>
      </c>
      <c r="C2371" s="43" t="s">
        <v>73</v>
      </c>
      <c r="D2371" s="44">
        <v>43980</v>
      </c>
      <c r="E2371" s="43" t="s">
        <v>6355</v>
      </c>
      <c r="F2371" s="44">
        <v>44279</v>
      </c>
      <c r="G2371" s="43" t="s">
        <v>75</v>
      </c>
      <c r="H2371" s="45" t="s">
        <v>380</v>
      </c>
      <c r="I2371" s="43"/>
      <c r="J2371" s="43"/>
      <c r="K2371" s="43"/>
      <c r="L2371" s="46"/>
      <c r="M2371" s="45" t="s">
        <v>6370</v>
      </c>
      <c r="N2371" s="45"/>
      <c r="O2371" s="43" t="s">
        <v>151</v>
      </c>
      <c r="P2371" s="45" t="s">
        <v>198</v>
      </c>
      <c r="Q2371" s="45"/>
      <c r="R2371" s="112"/>
      <c r="S2371" s="112"/>
      <c r="T2371" s="59"/>
      <c r="U2371" s="56" t="s">
        <v>32</v>
      </c>
      <c r="V2371" s="46"/>
      <c r="W2371" s="43"/>
      <c r="X2371" s="46" t="s">
        <v>43</v>
      </c>
      <c r="Y2371" s="43"/>
      <c r="Z2371" s="111" t="s">
        <v>20458</v>
      </c>
      <c r="AA2371" s="45"/>
      <c r="AB2371" s="3">
        <v>0</v>
      </c>
      <c r="AC2371" s="3">
        <v>0</v>
      </c>
      <c r="AD2371" s="3">
        <v>86645</v>
      </c>
      <c r="AE2371" s="3">
        <v>0</v>
      </c>
      <c r="AF2371" s="3">
        <f>SUM(Table2[[#This Row],[PE 2021 Obligations]],Table2[[#This Row],[ROW 2021 Obligations]],Table2[[#This Row],[Construction 2021 Obligations]],Table2[[#This Row],[Paving 2021 Obligations]])</f>
        <v>86645</v>
      </c>
      <c r="AG2371" s="3">
        <v>0</v>
      </c>
      <c r="AH2371" s="3">
        <v>0</v>
      </c>
      <c r="AI2371" s="3">
        <v>86645</v>
      </c>
      <c r="AJ2371" s="3">
        <v>0</v>
      </c>
      <c r="AK2371" s="3">
        <v>86645</v>
      </c>
      <c r="AL2371" s="43" t="s">
        <v>6371</v>
      </c>
    </row>
    <row r="2372" spans="1:38" hidden="1" x14ac:dyDescent="0.25">
      <c r="A2372" s="47">
        <v>130452</v>
      </c>
      <c r="B2372" s="48">
        <v>2</v>
      </c>
      <c r="C2372" s="49" t="s">
        <v>73</v>
      </c>
      <c r="D2372" s="50">
        <v>43980</v>
      </c>
      <c r="E2372" s="49" t="s">
        <v>6355</v>
      </c>
      <c r="F2372" s="50">
        <v>44279</v>
      </c>
      <c r="G2372" s="49" t="s">
        <v>75</v>
      </c>
      <c r="H2372" s="51" t="s">
        <v>431</v>
      </c>
      <c r="I2372" s="49"/>
      <c r="J2372" s="49"/>
      <c r="K2372" s="49"/>
      <c r="L2372" s="52"/>
      <c r="M2372" s="51" t="s">
        <v>6372</v>
      </c>
      <c r="N2372" s="51"/>
      <c r="O2372" s="49" t="s">
        <v>151</v>
      </c>
      <c r="P2372" s="51" t="s">
        <v>198</v>
      </c>
      <c r="Q2372" s="51"/>
      <c r="R2372" s="111"/>
      <c r="S2372" s="111"/>
      <c r="T2372" s="120"/>
      <c r="U2372" s="55" t="s">
        <v>32</v>
      </c>
      <c r="V2372" s="52"/>
      <c r="W2372" s="49"/>
      <c r="X2372" s="52" t="s">
        <v>43</v>
      </c>
      <c r="Y2372" s="49"/>
      <c r="Z2372" s="116" t="s">
        <v>20458</v>
      </c>
      <c r="AA2372" s="51"/>
      <c r="AB2372" s="54">
        <v>0</v>
      </c>
      <c r="AC2372" s="54">
        <v>0</v>
      </c>
      <c r="AD2372" s="54">
        <v>35087.25</v>
      </c>
      <c r="AE2372" s="54">
        <v>0</v>
      </c>
      <c r="AF2372" s="3">
        <f>SUM(Table2[[#This Row],[PE 2021 Obligations]],Table2[[#This Row],[ROW 2021 Obligations]],Table2[[#This Row],[Construction 2021 Obligations]],Table2[[#This Row],[Paving 2021 Obligations]])</f>
        <v>35087.25</v>
      </c>
      <c r="AG2372" s="54">
        <v>0</v>
      </c>
      <c r="AH2372" s="54">
        <v>0</v>
      </c>
      <c r="AI2372" s="54">
        <v>35087.25</v>
      </c>
      <c r="AJ2372" s="54">
        <v>0</v>
      </c>
      <c r="AK2372" s="54">
        <v>35087.25</v>
      </c>
      <c r="AL2372" s="49" t="s">
        <v>6373</v>
      </c>
    </row>
    <row r="2373" spans="1:38" hidden="1" x14ac:dyDescent="0.25">
      <c r="A2373" s="13">
        <v>130453</v>
      </c>
      <c r="B2373" s="15">
        <v>3</v>
      </c>
      <c r="C2373" s="43" t="s">
        <v>47</v>
      </c>
      <c r="D2373" s="44">
        <v>43983</v>
      </c>
      <c r="E2373" s="43" t="s">
        <v>1610</v>
      </c>
      <c r="F2373" s="44">
        <v>44351</v>
      </c>
      <c r="G2373" s="43" t="s">
        <v>1610</v>
      </c>
      <c r="H2373" s="45" t="s">
        <v>766</v>
      </c>
      <c r="I2373" s="43"/>
      <c r="J2373" s="43"/>
      <c r="K2373" s="43"/>
      <c r="L2373" s="46" t="s">
        <v>110</v>
      </c>
      <c r="M2373" s="45" t="s">
        <v>6374</v>
      </c>
      <c r="N2373" s="45"/>
      <c r="O2373" s="43" t="s">
        <v>1612</v>
      </c>
      <c r="P2373" s="45"/>
      <c r="Q2373" s="45"/>
      <c r="R2373" s="112"/>
      <c r="S2373" s="112"/>
      <c r="T2373" s="59"/>
      <c r="U2373" s="56" t="s">
        <v>32</v>
      </c>
      <c r="V2373" s="46"/>
      <c r="W2373" s="43"/>
      <c r="X2373" s="46" t="s">
        <v>43</v>
      </c>
      <c r="Y2373" s="43"/>
      <c r="Z2373" s="116" t="s">
        <v>20458</v>
      </c>
      <c r="AA2373" s="45"/>
      <c r="AB2373" s="3">
        <v>0</v>
      </c>
      <c r="AC2373" s="3">
        <v>0</v>
      </c>
      <c r="AD2373" s="3">
        <v>350000</v>
      </c>
      <c r="AE2373" s="3">
        <v>0</v>
      </c>
      <c r="AF2373" s="3">
        <f>SUM(Table2[[#This Row],[PE 2021 Obligations]],Table2[[#This Row],[ROW 2021 Obligations]],Table2[[#This Row],[Construction 2021 Obligations]],Table2[[#This Row],[Paving 2021 Obligations]])</f>
        <v>350000</v>
      </c>
      <c r="AG2373" s="3">
        <v>0</v>
      </c>
      <c r="AH2373" s="3">
        <v>0</v>
      </c>
      <c r="AI2373" s="3">
        <v>350000</v>
      </c>
      <c r="AJ2373" s="3">
        <v>0</v>
      </c>
      <c r="AK2373" s="3">
        <v>350000</v>
      </c>
      <c r="AL2373" s="43" t="s">
        <v>6375</v>
      </c>
    </row>
    <row r="2374" spans="1:38" ht="30" hidden="1" x14ac:dyDescent="0.25">
      <c r="A2374" s="47">
        <v>130454</v>
      </c>
      <c r="B2374" s="48">
        <v>1</v>
      </c>
      <c r="C2374" s="49" t="s">
        <v>73</v>
      </c>
      <c r="D2374" s="50">
        <v>43983</v>
      </c>
      <c r="E2374" s="49" t="s">
        <v>1610</v>
      </c>
      <c r="F2374" s="50">
        <v>43992</v>
      </c>
      <c r="G2374" s="49" t="s">
        <v>1610</v>
      </c>
      <c r="H2374" s="51" t="s">
        <v>1163</v>
      </c>
      <c r="I2374" s="49"/>
      <c r="J2374" s="49"/>
      <c r="K2374" s="49"/>
      <c r="L2374" s="52" t="s">
        <v>110</v>
      </c>
      <c r="M2374" s="51" t="s">
        <v>6376</v>
      </c>
      <c r="N2374" s="51"/>
      <c r="O2374" s="49" t="s">
        <v>1612</v>
      </c>
      <c r="P2374" s="51"/>
      <c r="Q2374" s="51"/>
      <c r="R2374" s="111"/>
      <c r="S2374" s="111"/>
      <c r="T2374" s="120"/>
      <c r="U2374" s="55" t="s">
        <v>32</v>
      </c>
      <c r="V2374" s="52"/>
      <c r="W2374" s="49"/>
      <c r="X2374" s="52" t="s">
        <v>43</v>
      </c>
      <c r="Y2374" s="49"/>
      <c r="Z2374" s="116" t="s">
        <v>20458</v>
      </c>
      <c r="AA2374" s="51"/>
      <c r="AB2374" s="54">
        <v>0</v>
      </c>
      <c r="AC2374" s="54">
        <v>0</v>
      </c>
      <c r="AD2374" s="54">
        <v>8302425</v>
      </c>
      <c r="AE2374" s="54">
        <v>0</v>
      </c>
      <c r="AF2374" s="3">
        <f>SUM(Table2[[#This Row],[PE 2021 Obligations]],Table2[[#This Row],[ROW 2021 Obligations]],Table2[[#This Row],[Construction 2021 Obligations]],Table2[[#This Row],[Paving 2021 Obligations]])</f>
        <v>8302425</v>
      </c>
      <c r="AG2374" s="54">
        <v>0</v>
      </c>
      <c r="AH2374" s="54">
        <v>0</v>
      </c>
      <c r="AI2374" s="54">
        <v>8302425</v>
      </c>
      <c r="AJ2374" s="54">
        <v>0</v>
      </c>
      <c r="AK2374" s="54">
        <v>8302425</v>
      </c>
      <c r="AL2374" s="49" t="s">
        <v>6377</v>
      </c>
    </row>
    <row r="2375" spans="1:38" hidden="1" x14ac:dyDescent="0.25">
      <c r="A2375" s="13">
        <v>130456</v>
      </c>
      <c r="B2375" s="15">
        <v>4</v>
      </c>
      <c r="C2375" s="43" t="s">
        <v>73</v>
      </c>
      <c r="D2375" s="44">
        <v>43983</v>
      </c>
      <c r="E2375" s="43" t="s">
        <v>1610</v>
      </c>
      <c r="F2375" s="44">
        <v>43992</v>
      </c>
      <c r="G2375" s="43" t="s">
        <v>1610</v>
      </c>
      <c r="H2375" s="45" t="s">
        <v>186</v>
      </c>
      <c r="I2375" s="43"/>
      <c r="J2375" s="43"/>
      <c r="K2375" s="43"/>
      <c r="L2375" s="46" t="s">
        <v>110</v>
      </c>
      <c r="M2375" s="45" t="s">
        <v>6378</v>
      </c>
      <c r="N2375" s="45"/>
      <c r="O2375" s="43" t="s">
        <v>1612</v>
      </c>
      <c r="P2375" s="45"/>
      <c r="Q2375" s="45"/>
      <c r="R2375" s="112"/>
      <c r="S2375" s="112"/>
      <c r="T2375" s="59"/>
      <c r="U2375" s="56" t="s">
        <v>32</v>
      </c>
      <c r="V2375" s="46"/>
      <c r="W2375" s="43"/>
      <c r="X2375" s="46" t="s">
        <v>43</v>
      </c>
      <c r="Y2375" s="43"/>
      <c r="Z2375" s="116" t="s">
        <v>20458</v>
      </c>
      <c r="AA2375" s="45"/>
      <c r="AB2375" s="3">
        <v>0</v>
      </c>
      <c r="AC2375" s="3">
        <v>0</v>
      </c>
      <c r="AD2375" s="3">
        <v>2128210</v>
      </c>
      <c r="AE2375" s="3">
        <v>0</v>
      </c>
      <c r="AF2375" s="3">
        <f>SUM(Table2[[#This Row],[PE 2021 Obligations]],Table2[[#This Row],[ROW 2021 Obligations]],Table2[[#This Row],[Construction 2021 Obligations]],Table2[[#This Row],[Paving 2021 Obligations]])</f>
        <v>2128210</v>
      </c>
      <c r="AG2375" s="3">
        <v>0</v>
      </c>
      <c r="AH2375" s="3">
        <v>0</v>
      </c>
      <c r="AI2375" s="3">
        <v>2128210</v>
      </c>
      <c r="AJ2375" s="3">
        <v>0</v>
      </c>
      <c r="AK2375" s="3">
        <v>2128210</v>
      </c>
      <c r="AL2375" s="43" t="s">
        <v>6379</v>
      </c>
    </row>
    <row r="2376" spans="1:38" ht="30" hidden="1" x14ac:dyDescent="0.25">
      <c r="A2376" s="47">
        <v>130457</v>
      </c>
      <c r="B2376" s="48">
        <v>2</v>
      </c>
      <c r="C2376" s="49" t="s">
        <v>73</v>
      </c>
      <c r="D2376" s="50">
        <v>43983</v>
      </c>
      <c r="E2376" s="49" t="s">
        <v>1610</v>
      </c>
      <c r="F2376" s="50">
        <v>43992</v>
      </c>
      <c r="G2376" s="49" t="s">
        <v>1610</v>
      </c>
      <c r="H2376" s="51" t="s">
        <v>1336</v>
      </c>
      <c r="I2376" s="49"/>
      <c r="J2376" s="49"/>
      <c r="K2376" s="49"/>
      <c r="L2376" s="52" t="s">
        <v>110</v>
      </c>
      <c r="M2376" s="51" t="s">
        <v>6380</v>
      </c>
      <c r="N2376" s="51"/>
      <c r="O2376" s="49" t="s">
        <v>1612</v>
      </c>
      <c r="P2376" s="51"/>
      <c r="Q2376" s="51"/>
      <c r="R2376" s="111"/>
      <c r="S2376" s="111"/>
      <c r="T2376" s="120"/>
      <c r="U2376" s="55" t="s">
        <v>32</v>
      </c>
      <c r="V2376" s="52"/>
      <c r="W2376" s="49"/>
      <c r="X2376" s="52" t="s">
        <v>43</v>
      </c>
      <c r="Y2376" s="49"/>
      <c r="Z2376" s="116" t="s">
        <v>20458</v>
      </c>
      <c r="AA2376" s="51"/>
      <c r="AB2376" s="54">
        <v>0</v>
      </c>
      <c r="AC2376" s="54">
        <v>0</v>
      </c>
      <c r="AD2376" s="54">
        <v>4546541</v>
      </c>
      <c r="AE2376" s="54">
        <v>0</v>
      </c>
      <c r="AF2376" s="3">
        <f>SUM(Table2[[#This Row],[PE 2021 Obligations]],Table2[[#This Row],[ROW 2021 Obligations]],Table2[[#This Row],[Construction 2021 Obligations]],Table2[[#This Row],[Paving 2021 Obligations]])</f>
        <v>4546541</v>
      </c>
      <c r="AG2376" s="54">
        <v>0</v>
      </c>
      <c r="AH2376" s="54">
        <v>0</v>
      </c>
      <c r="AI2376" s="54">
        <v>4546541</v>
      </c>
      <c r="AJ2376" s="54">
        <v>0</v>
      </c>
      <c r="AK2376" s="54">
        <v>4546541</v>
      </c>
      <c r="AL2376" s="49" t="s">
        <v>6381</v>
      </c>
    </row>
    <row r="2377" spans="1:38" ht="30" hidden="1" x14ac:dyDescent="0.25">
      <c r="A2377" s="13">
        <v>130459</v>
      </c>
      <c r="B2377" s="15">
        <v>4</v>
      </c>
      <c r="C2377" s="43" t="s">
        <v>73</v>
      </c>
      <c r="D2377" s="44">
        <v>43983</v>
      </c>
      <c r="E2377" s="43" t="s">
        <v>1610</v>
      </c>
      <c r="F2377" s="44">
        <v>44264</v>
      </c>
      <c r="G2377" s="43" t="s">
        <v>1610</v>
      </c>
      <c r="H2377" s="45" t="s">
        <v>186</v>
      </c>
      <c r="I2377" s="43"/>
      <c r="J2377" s="43"/>
      <c r="K2377" s="43"/>
      <c r="L2377" s="46" t="s">
        <v>110</v>
      </c>
      <c r="M2377" s="45" t="s">
        <v>6382</v>
      </c>
      <c r="N2377" s="45"/>
      <c r="O2377" s="43" t="s">
        <v>1612</v>
      </c>
      <c r="P2377" s="45"/>
      <c r="Q2377" s="45"/>
      <c r="R2377" s="112"/>
      <c r="S2377" s="112"/>
      <c r="T2377" s="59"/>
      <c r="U2377" s="56" t="s">
        <v>32</v>
      </c>
      <c r="V2377" s="46"/>
      <c r="W2377" s="43"/>
      <c r="X2377" s="46" t="s">
        <v>43</v>
      </c>
      <c r="Y2377" s="43"/>
      <c r="Z2377" s="116" t="s">
        <v>20458</v>
      </c>
      <c r="AA2377" s="45"/>
      <c r="AB2377" s="3">
        <v>0</v>
      </c>
      <c r="AC2377" s="3">
        <v>0</v>
      </c>
      <c r="AD2377" s="3">
        <v>3498561</v>
      </c>
      <c r="AE2377" s="3">
        <v>0</v>
      </c>
      <c r="AF2377" s="3">
        <f>SUM(Table2[[#This Row],[PE 2021 Obligations]],Table2[[#This Row],[ROW 2021 Obligations]],Table2[[#This Row],[Construction 2021 Obligations]],Table2[[#This Row],[Paving 2021 Obligations]])</f>
        <v>3498561</v>
      </c>
      <c r="AG2377" s="3">
        <v>0</v>
      </c>
      <c r="AH2377" s="3">
        <v>0</v>
      </c>
      <c r="AI2377" s="3">
        <v>3498561</v>
      </c>
      <c r="AJ2377" s="3">
        <v>0</v>
      </c>
      <c r="AK2377" s="3">
        <v>3498561</v>
      </c>
      <c r="AL2377" s="43" t="s">
        <v>6383</v>
      </c>
    </row>
    <row r="2378" spans="1:38" ht="30" hidden="1" x14ac:dyDescent="0.25">
      <c r="A2378" s="47">
        <v>130460</v>
      </c>
      <c r="B2378" s="48">
        <v>1</v>
      </c>
      <c r="C2378" s="49" t="s">
        <v>73</v>
      </c>
      <c r="D2378" s="50">
        <v>43983</v>
      </c>
      <c r="E2378" s="49" t="s">
        <v>1610</v>
      </c>
      <c r="F2378" s="50">
        <v>43992</v>
      </c>
      <c r="G2378" s="49" t="s">
        <v>1610</v>
      </c>
      <c r="H2378" s="51" t="s">
        <v>1163</v>
      </c>
      <c r="I2378" s="49"/>
      <c r="J2378" s="49"/>
      <c r="K2378" s="49"/>
      <c r="L2378" s="52" t="s">
        <v>110</v>
      </c>
      <c r="M2378" s="51" t="s">
        <v>6384</v>
      </c>
      <c r="N2378" s="51"/>
      <c r="O2378" s="49" t="s">
        <v>1612</v>
      </c>
      <c r="P2378" s="51"/>
      <c r="Q2378" s="51"/>
      <c r="R2378" s="111"/>
      <c r="S2378" s="111"/>
      <c r="T2378" s="120"/>
      <c r="U2378" s="55" t="s">
        <v>32</v>
      </c>
      <c r="V2378" s="52"/>
      <c r="W2378" s="49"/>
      <c r="X2378" s="52" t="s">
        <v>43</v>
      </c>
      <c r="Y2378" s="49"/>
      <c r="Z2378" s="116" t="s">
        <v>20458</v>
      </c>
      <c r="AA2378" s="51"/>
      <c r="AB2378" s="54">
        <v>0</v>
      </c>
      <c r="AC2378" s="54">
        <v>0</v>
      </c>
      <c r="AD2378" s="54">
        <v>1484395</v>
      </c>
      <c r="AE2378" s="54">
        <v>0</v>
      </c>
      <c r="AF2378" s="3">
        <f>SUM(Table2[[#This Row],[PE 2021 Obligations]],Table2[[#This Row],[ROW 2021 Obligations]],Table2[[#This Row],[Construction 2021 Obligations]],Table2[[#This Row],[Paving 2021 Obligations]])</f>
        <v>1484395</v>
      </c>
      <c r="AG2378" s="54">
        <v>0</v>
      </c>
      <c r="AH2378" s="54">
        <v>0</v>
      </c>
      <c r="AI2378" s="54">
        <v>1484395</v>
      </c>
      <c r="AJ2378" s="54">
        <v>0</v>
      </c>
      <c r="AK2378" s="54">
        <v>1484395</v>
      </c>
      <c r="AL2378" s="49" t="s">
        <v>6385</v>
      </c>
    </row>
    <row r="2379" spans="1:38" ht="30" hidden="1" x14ac:dyDescent="0.25">
      <c r="A2379" s="13">
        <v>130461</v>
      </c>
      <c r="B2379" s="15">
        <v>1</v>
      </c>
      <c r="C2379" s="43" t="s">
        <v>73</v>
      </c>
      <c r="D2379" s="44">
        <v>43983</v>
      </c>
      <c r="E2379" s="43" t="s">
        <v>1610</v>
      </c>
      <c r="F2379" s="44">
        <v>43992</v>
      </c>
      <c r="G2379" s="43" t="s">
        <v>1610</v>
      </c>
      <c r="H2379" s="45" t="s">
        <v>400</v>
      </c>
      <c r="I2379" s="43"/>
      <c r="J2379" s="43"/>
      <c r="K2379" s="43"/>
      <c r="L2379" s="46" t="s">
        <v>110</v>
      </c>
      <c r="M2379" s="45" t="s">
        <v>6386</v>
      </c>
      <c r="N2379" s="45"/>
      <c r="O2379" s="43" t="s">
        <v>1612</v>
      </c>
      <c r="P2379" s="45"/>
      <c r="Q2379" s="45"/>
      <c r="R2379" s="112"/>
      <c r="S2379" s="112"/>
      <c r="T2379" s="59"/>
      <c r="U2379" s="56" t="s">
        <v>32</v>
      </c>
      <c r="V2379" s="46"/>
      <c r="W2379" s="43"/>
      <c r="X2379" s="46" t="s">
        <v>43</v>
      </c>
      <c r="Y2379" s="43"/>
      <c r="Z2379" s="116" t="s">
        <v>20458</v>
      </c>
      <c r="AA2379" s="45"/>
      <c r="AB2379" s="3">
        <v>0</v>
      </c>
      <c r="AC2379" s="3">
        <v>0</v>
      </c>
      <c r="AD2379" s="3">
        <v>3561208</v>
      </c>
      <c r="AE2379" s="3">
        <v>0</v>
      </c>
      <c r="AF2379" s="3">
        <f>SUM(Table2[[#This Row],[PE 2021 Obligations]],Table2[[#This Row],[ROW 2021 Obligations]],Table2[[#This Row],[Construction 2021 Obligations]],Table2[[#This Row],[Paving 2021 Obligations]])</f>
        <v>3561208</v>
      </c>
      <c r="AG2379" s="3">
        <v>0</v>
      </c>
      <c r="AH2379" s="3">
        <v>0</v>
      </c>
      <c r="AI2379" s="3">
        <v>3561208</v>
      </c>
      <c r="AJ2379" s="3">
        <v>0</v>
      </c>
      <c r="AK2379" s="3">
        <v>3561208</v>
      </c>
      <c r="AL2379" s="43" t="s">
        <v>6387</v>
      </c>
    </row>
    <row r="2380" spans="1:38" ht="30" hidden="1" x14ac:dyDescent="0.25">
      <c r="A2380" s="47">
        <v>130462</v>
      </c>
      <c r="B2380" s="48">
        <v>4</v>
      </c>
      <c r="C2380" s="49" t="s">
        <v>73</v>
      </c>
      <c r="D2380" s="50">
        <v>43983</v>
      </c>
      <c r="E2380" s="49" t="s">
        <v>1610</v>
      </c>
      <c r="F2380" s="50">
        <v>43992</v>
      </c>
      <c r="G2380" s="49" t="s">
        <v>1610</v>
      </c>
      <c r="H2380" s="51" t="s">
        <v>186</v>
      </c>
      <c r="I2380" s="49"/>
      <c r="J2380" s="49"/>
      <c r="K2380" s="49"/>
      <c r="L2380" s="52" t="s">
        <v>110</v>
      </c>
      <c r="M2380" s="51" t="s">
        <v>6388</v>
      </c>
      <c r="N2380" s="51"/>
      <c r="O2380" s="49" t="s">
        <v>1612</v>
      </c>
      <c r="P2380" s="51"/>
      <c r="Q2380" s="51"/>
      <c r="R2380" s="111"/>
      <c r="S2380" s="111"/>
      <c r="T2380" s="120"/>
      <c r="U2380" s="55" t="s">
        <v>32</v>
      </c>
      <c r="V2380" s="52"/>
      <c r="W2380" s="49"/>
      <c r="X2380" s="52" t="s">
        <v>43</v>
      </c>
      <c r="Y2380" s="49"/>
      <c r="Z2380" s="116" t="s">
        <v>20458</v>
      </c>
      <c r="AA2380" s="51"/>
      <c r="AB2380" s="54">
        <v>0</v>
      </c>
      <c r="AC2380" s="54">
        <v>0</v>
      </c>
      <c r="AD2380" s="54">
        <v>4975602</v>
      </c>
      <c r="AE2380" s="54">
        <v>0</v>
      </c>
      <c r="AF2380" s="3">
        <f>SUM(Table2[[#This Row],[PE 2021 Obligations]],Table2[[#This Row],[ROW 2021 Obligations]],Table2[[#This Row],[Construction 2021 Obligations]],Table2[[#This Row],[Paving 2021 Obligations]])</f>
        <v>4975602</v>
      </c>
      <c r="AG2380" s="54">
        <v>0</v>
      </c>
      <c r="AH2380" s="54">
        <v>0</v>
      </c>
      <c r="AI2380" s="54">
        <v>4975602</v>
      </c>
      <c r="AJ2380" s="54">
        <v>0</v>
      </c>
      <c r="AK2380" s="54">
        <v>4975602</v>
      </c>
      <c r="AL2380" s="49" t="s">
        <v>6389</v>
      </c>
    </row>
    <row r="2381" spans="1:38" ht="30" hidden="1" x14ac:dyDescent="0.25">
      <c r="A2381" s="13">
        <v>130463</v>
      </c>
      <c r="B2381" s="15">
        <v>1</v>
      </c>
      <c r="C2381" s="43" t="s">
        <v>73</v>
      </c>
      <c r="D2381" s="44">
        <v>43983</v>
      </c>
      <c r="E2381" s="43" t="s">
        <v>1610</v>
      </c>
      <c r="F2381" s="44">
        <v>43992</v>
      </c>
      <c r="G2381" s="43" t="s">
        <v>1610</v>
      </c>
      <c r="H2381" s="45" t="s">
        <v>1163</v>
      </c>
      <c r="I2381" s="43"/>
      <c r="J2381" s="43"/>
      <c r="K2381" s="43"/>
      <c r="L2381" s="46" t="s">
        <v>110</v>
      </c>
      <c r="M2381" s="45" t="s">
        <v>6390</v>
      </c>
      <c r="N2381" s="45"/>
      <c r="O2381" s="43" t="s">
        <v>1612</v>
      </c>
      <c r="P2381" s="45"/>
      <c r="Q2381" s="45"/>
      <c r="R2381" s="112"/>
      <c r="S2381" s="112"/>
      <c r="T2381" s="59"/>
      <c r="U2381" s="56" t="s">
        <v>32</v>
      </c>
      <c r="V2381" s="46"/>
      <c r="W2381" s="43"/>
      <c r="X2381" s="46" t="s">
        <v>43</v>
      </c>
      <c r="Y2381" s="43"/>
      <c r="Z2381" s="116" t="s">
        <v>20458</v>
      </c>
      <c r="AA2381" s="45"/>
      <c r="AB2381" s="3">
        <v>0</v>
      </c>
      <c r="AC2381" s="3">
        <v>0</v>
      </c>
      <c r="AD2381" s="3">
        <v>3400673</v>
      </c>
      <c r="AE2381" s="3">
        <v>0</v>
      </c>
      <c r="AF2381" s="3">
        <f>SUM(Table2[[#This Row],[PE 2021 Obligations]],Table2[[#This Row],[ROW 2021 Obligations]],Table2[[#This Row],[Construction 2021 Obligations]],Table2[[#This Row],[Paving 2021 Obligations]])</f>
        <v>3400673</v>
      </c>
      <c r="AG2381" s="3">
        <v>0</v>
      </c>
      <c r="AH2381" s="3">
        <v>0</v>
      </c>
      <c r="AI2381" s="3">
        <v>3400673</v>
      </c>
      <c r="AJ2381" s="3">
        <v>0</v>
      </c>
      <c r="AK2381" s="3">
        <v>3400673</v>
      </c>
      <c r="AL2381" s="43" t="s">
        <v>6391</v>
      </c>
    </row>
    <row r="2382" spans="1:38" ht="30" hidden="1" x14ac:dyDescent="0.25">
      <c r="A2382" s="47">
        <v>130464</v>
      </c>
      <c r="B2382" s="48">
        <v>3</v>
      </c>
      <c r="C2382" s="49" t="s">
        <v>73</v>
      </c>
      <c r="D2382" s="50">
        <v>43983</v>
      </c>
      <c r="E2382" s="49" t="s">
        <v>1610</v>
      </c>
      <c r="F2382" s="50">
        <v>43992</v>
      </c>
      <c r="G2382" s="49" t="s">
        <v>1610</v>
      </c>
      <c r="H2382" s="51" t="s">
        <v>766</v>
      </c>
      <c r="I2382" s="49"/>
      <c r="J2382" s="49"/>
      <c r="K2382" s="49"/>
      <c r="L2382" s="52" t="s">
        <v>110</v>
      </c>
      <c r="M2382" s="51" t="s">
        <v>6392</v>
      </c>
      <c r="N2382" s="51"/>
      <c r="O2382" s="49" t="s">
        <v>1612</v>
      </c>
      <c r="P2382" s="51"/>
      <c r="Q2382" s="51"/>
      <c r="R2382" s="111"/>
      <c r="S2382" s="111"/>
      <c r="T2382" s="120"/>
      <c r="U2382" s="55" t="s">
        <v>32</v>
      </c>
      <c r="V2382" s="52"/>
      <c r="W2382" s="49"/>
      <c r="X2382" s="52" t="s">
        <v>43</v>
      </c>
      <c r="Y2382" s="49"/>
      <c r="Z2382" s="116" t="s">
        <v>20458</v>
      </c>
      <c r="AA2382" s="51"/>
      <c r="AB2382" s="54">
        <v>0</v>
      </c>
      <c r="AC2382" s="54">
        <v>0</v>
      </c>
      <c r="AD2382" s="54">
        <v>6155998</v>
      </c>
      <c r="AE2382" s="54">
        <v>0</v>
      </c>
      <c r="AF2382" s="3">
        <f>SUM(Table2[[#This Row],[PE 2021 Obligations]],Table2[[#This Row],[ROW 2021 Obligations]],Table2[[#This Row],[Construction 2021 Obligations]],Table2[[#This Row],[Paving 2021 Obligations]])</f>
        <v>6155998</v>
      </c>
      <c r="AG2382" s="54">
        <v>0</v>
      </c>
      <c r="AH2382" s="54">
        <v>0</v>
      </c>
      <c r="AI2382" s="54">
        <v>6155998</v>
      </c>
      <c r="AJ2382" s="54">
        <v>0</v>
      </c>
      <c r="AK2382" s="54">
        <v>6155998</v>
      </c>
      <c r="AL2382" s="49" t="s">
        <v>6393</v>
      </c>
    </row>
    <row r="2383" spans="1:38" ht="30" hidden="1" x14ac:dyDescent="0.25">
      <c r="A2383" s="13">
        <v>130465</v>
      </c>
      <c r="B2383" s="15">
        <v>2</v>
      </c>
      <c r="C2383" s="43" t="s">
        <v>73</v>
      </c>
      <c r="D2383" s="44">
        <v>43983</v>
      </c>
      <c r="E2383" s="43" t="s">
        <v>1610</v>
      </c>
      <c r="F2383" s="44">
        <v>43992</v>
      </c>
      <c r="G2383" s="43" t="s">
        <v>1610</v>
      </c>
      <c r="H2383" s="45" t="s">
        <v>1336</v>
      </c>
      <c r="I2383" s="43"/>
      <c r="J2383" s="43"/>
      <c r="K2383" s="43"/>
      <c r="L2383" s="46" t="s">
        <v>110</v>
      </c>
      <c r="M2383" s="45" t="s">
        <v>6394</v>
      </c>
      <c r="N2383" s="45"/>
      <c r="O2383" s="43" t="s">
        <v>1612</v>
      </c>
      <c r="P2383" s="45"/>
      <c r="Q2383" s="45"/>
      <c r="R2383" s="112"/>
      <c r="S2383" s="112"/>
      <c r="T2383" s="59"/>
      <c r="U2383" s="56" t="s">
        <v>32</v>
      </c>
      <c r="V2383" s="46"/>
      <c r="W2383" s="43"/>
      <c r="X2383" s="46" t="s">
        <v>43</v>
      </c>
      <c r="Y2383" s="43"/>
      <c r="Z2383" s="116" t="s">
        <v>20458</v>
      </c>
      <c r="AA2383" s="45"/>
      <c r="AB2383" s="3">
        <v>0</v>
      </c>
      <c r="AC2383" s="3">
        <v>0</v>
      </c>
      <c r="AD2383" s="3">
        <v>9510672</v>
      </c>
      <c r="AE2383" s="3">
        <v>0</v>
      </c>
      <c r="AF2383" s="3">
        <f>SUM(Table2[[#This Row],[PE 2021 Obligations]],Table2[[#This Row],[ROW 2021 Obligations]],Table2[[#This Row],[Construction 2021 Obligations]],Table2[[#This Row],[Paving 2021 Obligations]])</f>
        <v>9510672</v>
      </c>
      <c r="AG2383" s="3">
        <v>0</v>
      </c>
      <c r="AH2383" s="3">
        <v>0</v>
      </c>
      <c r="AI2383" s="3">
        <v>9510672</v>
      </c>
      <c r="AJ2383" s="3">
        <v>0</v>
      </c>
      <c r="AK2383" s="3">
        <v>9510672</v>
      </c>
      <c r="AL2383" s="43" t="s">
        <v>6395</v>
      </c>
    </row>
    <row r="2384" spans="1:38" hidden="1" x14ac:dyDescent="0.25">
      <c r="A2384" s="47">
        <v>130466</v>
      </c>
      <c r="B2384" s="48">
        <v>6</v>
      </c>
      <c r="C2384" s="49" t="s">
        <v>73</v>
      </c>
      <c r="D2384" s="50">
        <v>43983</v>
      </c>
      <c r="E2384" s="49" t="s">
        <v>1169</v>
      </c>
      <c r="F2384" s="50">
        <v>43983</v>
      </c>
      <c r="G2384" s="49" t="s">
        <v>1169</v>
      </c>
      <c r="H2384" s="51" t="s">
        <v>76</v>
      </c>
      <c r="I2384" s="49"/>
      <c r="J2384" s="49"/>
      <c r="K2384" s="49"/>
      <c r="L2384" s="52"/>
      <c r="M2384" s="51" t="s">
        <v>6396</v>
      </c>
      <c r="N2384" s="51"/>
      <c r="O2384" s="49" t="s">
        <v>1171</v>
      </c>
      <c r="P2384" s="51" t="s">
        <v>1062</v>
      </c>
      <c r="Q2384" s="51"/>
      <c r="R2384" s="111"/>
      <c r="S2384" s="111"/>
      <c r="T2384" s="120"/>
      <c r="U2384" s="55" t="s">
        <v>32</v>
      </c>
      <c r="V2384" s="52"/>
      <c r="W2384" s="49"/>
      <c r="X2384" s="52" t="s">
        <v>43</v>
      </c>
      <c r="Y2384" s="49"/>
      <c r="Z2384" s="116" t="s">
        <v>20458</v>
      </c>
      <c r="AA2384" s="51"/>
      <c r="AB2384" s="54">
        <v>0</v>
      </c>
      <c r="AC2384" s="54">
        <v>0</v>
      </c>
      <c r="AD2384" s="54">
        <v>348000</v>
      </c>
      <c r="AE2384" s="54">
        <v>0</v>
      </c>
      <c r="AF2384" s="3">
        <f>SUM(Table2[[#This Row],[PE 2021 Obligations]],Table2[[#This Row],[ROW 2021 Obligations]],Table2[[#This Row],[Construction 2021 Obligations]],Table2[[#This Row],[Paving 2021 Obligations]])</f>
        <v>348000</v>
      </c>
      <c r="AG2384" s="54">
        <v>0</v>
      </c>
      <c r="AH2384" s="54">
        <v>0</v>
      </c>
      <c r="AI2384" s="54">
        <v>348000</v>
      </c>
      <c r="AJ2384" s="54">
        <v>0</v>
      </c>
      <c r="AK2384" s="54">
        <v>348000</v>
      </c>
      <c r="AL2384" s="49" t="s">
        <v>6397</v>
      </c>
    </row>
    <row r="2385" spans="1:38" hidden="1" x14ac:dyDescent="0.25">
      <c r="A2385" s="13">
        <v>130467</v>
      </c>
      <c r="B2385" s="15">
        <v>6</v>
      </c>
      <c r="C2385" s="43" t="s">
        <v>73</v>
      </c>
      <c r="D2385" s="44">
        <v>43984</v>
      </c>
      <c r="E2385" s="43" t="s">
        <v>1169</v>
      </c>
      <c r="F2385" s="44">
        <v>43984</v>
      </c>
      <c r="G2385" s="43" t="s">
        <v>1169</v>
      </c>
      <c r="H2385" s="45" t="s">
        <v>76</v>
      </c>
      <c r="I2385" s="43"/>
      <c r="J2385" s="43"/>
      <c r="K2385" s="43"/>
      <c r="L2385" s="46"/>
      <c r="M2385" s="45" t="s">
        <v>6398</v>
      </c>
      <c r="N2385" s="45"/>
      <c r="O2385" s="43" t="s">
        <v>1171</v>
      </c>
      <c r="P2385" s="45" t="s">
        <v>1062</v>
      </c>
      <c r="Q2385" s="45"/>
      <c r="R2385" s="112"/>
      <c r="S2385" s="112"/>
      <c r="T2385" s="59"/>
      <c r="U2385" s="56" t="s">
        <v>32</v>
      </c>
      <c r="V2385" s="46"/>
      <c r="W2385" s="43"/>
      <c r="X2385" s="46" t="s">
        <v>43</v>
      </c>
      <c r="Y2385" s="43"/>
      <c r="Z2385" s="116" t="s">
        <v>20458</v>
      </c>
      <c r="AA2385" s="45"/>
      <c r="AB2385" s="3">
        <v>0</v>
      </c>
      <c r="AC2385" s="3">
        <v>0</v>
      </c>
      <c r="AD2385" s="3">
        <v>131000</v>
      </c>
      <c r="AE2385" s="3">
        <v>0</v>
      </c>
      <c r="AF2385" s="3">
        <f>SUM(Table2[[#This Row],[PE 2021 Obligations]],Table2[[#This Row],[ROW 2021 Obligations]],Table2[[#This Row],[Construction 2021 Obligations]],Table2[[#This Row],[Paving 2021 Obligations]])</f>
        <v>131000</v>
      </c>
      <c r="AG2385" s="3">
        <v>0</v>
      </c>
      <c r="AH2385" s="3">
        <v>0</v>
      </c>
      <c r="AI2385" s="3">
        <v>131000</v>
      </c>
      <c r="AJ2385" s="3">
        <v>0</v>
      </c>
      <c r="AK2385" s="3">
        <v>131000</v>
      </c>
      <c r="AL2385" s="43" t="s">
        <v>6399</v>
      </c>
    </row>
    <row r="2386" spans="1:38" ht="30" hidden="1" x14ac:dyDescent="0.25">
      <c r="A2386" s="47">
        <v>130470</v>
      </c>
      <c r="B2386" s="48">
        <v>3</v>
      </c>
      <c r="C2386" s="49" t="s">
        <v>73</v>
      </c>
      <c r="D2386" s="50">
        <v>43985</v>
      </c>
      <c r="E2386" s="49" t="s">
        <v>1610</v>
      </c>
      <c r="F2386" s="50">
        <v>43992</v>
      </c>
      <c r="G2386" s="49" t="s">
        <v>1610</v>
      </c>
      <c r="H2386" s="51" t="s">
        <v>766</v>
      </c>
      <c r="I2386" s="49"/>
      <c r="J2386" s="49"/>
      <c r="K2386" s="49"/>
      <c r="L2386" s="52" t="s">
        <v>110</v>
      </c>
      <c r="M2386" s="51" t="s">
        <v>6405</v>
      </c>
      <c r="N2386" s="51"/>
      <c r="O2386" s="49" t="s">
        <v>1612</v>
      </c>
      <c r="P2386" s="51"/>
      <c r="Q2386" s="51"/>
      <c r="R2386" s="111"/>
      <c r="S2386" s="111"/>
      <c r="T2386" s="120"/>
      <c r="U2386" s="55" t="s">
        <v>32</v>
      </c>
      <c r="V2386" s="52"/>
      <c r="W2386" s="49"/>
      <c r="X2386" s="52" t="s">
        <v>43</v>
      </c>
      <c r="Y2386" s="49"/>
      <c r="Z2386" s="116" t="s">
        <v>20458</v>
      </c>
      <c r="AA2386" s="51"/>
      <c r="AB2386" s="54">
        <v>0</v>
      </c>
      <c r="AC2386" s="54">
        <v>0</v>
      </c>
      <c r="AD2386" s="54">
        <v>8455519</v>
      </c>
      <c r="AE2386" s="54">
        <v>0</v>
      </c>
      <c r="AF2386" s="3">
        <f>SUM(Table2[[#This Row],[PE 2021 Obligations]],Table2[[#This Row],[ROW 2021 Obligations]],Table2[[#This Row],[Construction 2021 Obligations]],Table2[[#This Row],[Paving 2021 Obligations]])</f>
        <v>8455519</v>
      </c>
      <c r="AG2386" s="54">
        <v>0</v>
      </c>
      <c r="AH2386" s="54">
        <v>0</v>
      </c>
      <c r="AI2386" s="54">
        <v>8455519</v>
      </c>
      <c r="AJ2386" s="54">
        <v>0</v>
      </c>
      <c r="AK2386" s="54">
        <v>8455519</v>
      </c>
      <c r="AL2386" s="49" t="s">
        <v>6406</v>
      </c>
    </row>
    <row r="2387" spans="1:38" hidden="1" x14ac:dyDescent="0.25">
      <c r="A2387" s="13">
        <v>130473</v>
      </c>
      <c r="B2387" s="15">
        <v>3</v>
      </c>
      <c r="C2387" s="43" t="s">
        <v>73</v>
      </c>
      <c r="D2387" s="44">
        <v>43985</v>
      </c>
      <c r="E2387" s="43" t="s">
        <v>342</v>
      </c>
      <c r="F2387" s="44">
        <v>44314</v>
      </c>
      <c r="G2387" s="43" t="s">
        <v>832</v>
      </c>
      <c r="H2387" s="45" t="s">
        <v>955</v>
      </c>
      <c r="I2387" s="43" t="s">
        <v>1484</v>
      </c>
      <c r="J2387" s="43" t="s">
        <v>116</v>
      </c>
      <c r="K2387" s="43"/>
      <c r="L2387" s="46" t="s">
        <v>116</v>
      </c>
      <c r="M2387" s="45" t="s">
        <v>6412</v>
      </c>
      <c r="N2387" s="45" t="s">
        <v>6413</v>
      </c>
      <c r="O2387" s="43" t="s">
        <v>632</v>
      </c>
      <c r="P2387" s="45" t="s">
        <v>1723</v>
      </c>
      <c r="Q2387" s="45"/>
      <c r="R2387" s="112"/>
      <c r="S2387" s="112"/>
      <c r="T2387" s="59"/>
      <c r="U2387" s="10">
        <v>0.73</v>
      </c>
      <c r="V2387" s="44">
        <v>44603</v>
      </c>
      <c r="W2387" s="43"/>
      <c r="X2387" s="46" t="s">
        <v>43</v>
      </c>
      <c r="Y2387" s="43" t="s">
        <v>78</v>
      </c>
      <c r="Z2387" s="127" t="s">
        <v>20461</v>
      </c>
      <c r="AA2387" s="45"/>
      <c r="AB2387" s="3">
        <v>40000</v>
      </c>
      <c r="AC2387" s="3">
        <v>0</v>
      </c>
      <c r="AD2387" s="3">
        <v>0</v>
      </c>
      <c r="AE2387" s="3">
        <v>0</v>
      </c>
      <c r="AF2387" s="3">
        <f>SUM(Table2[[#This Row],[PE 2021 Obligations]],Table2[[#This Row],[ROW 2021 Obligations]],Table2[[#This Row],[Construction 2021 Obligations]],Table2[[#This Row],[Paving 2021 Obligations]])</f>
        <v>40000</v>
      </c>
      <c r="AG2387" s="3">
        <v>60000</v>
      </c>
      <c r="AH2387" s="3">
        <v>0</v>
      </c>
      <c r="AI2387" s="3">
        <v>0</v>
      </c>
      <c r="AJ2387" s="3">
        <v>0</v>
      </c>
      <c r="AK2387" s="3">
        <v>60000</v>
      </c>
      <c r="AL2387" s="43" t="s">
        <v>6414</v>
      </c>
    </row>
    <row r="2388" spans="1:38" hidden="1" x14ac:dyDescent="0.25">
      <c r="A2388" s="47">
        <v>130474</v>
      </c>
      <c r="B2388" s="48">
        <v>2</v>
      </c>
      <c r="C2388" s="49" t="s">
        <v>73</v>
      </c>
      <c r="D2388" s="50">
        <v>43985</v>
      </c>
      <c r="E2388" s="49" t="s">
        <v>6355</v>
      </c>
      <c r="F2388" s="50">
        <v>44279</v>
      </c>
      <c r="G2388" s="49" t="s">
        <v>75</v>
      </c>
      <c r="H2388" s="51" t="s">
        <v>264</v>
      </c>
      <c r="I2388" s="49"/>
      <c r="J2388" s="49"/>
      <c r="K2388" s="49"/>
      <c r="L2388" s="52"/>
      <c r="M2388" s="51" t="s">
        <v>6415</v>
      </c>
      <c r="N2388" s="51"/>
      <c r="O2388" s="49" t="s">
        <v>151</v>
      </c>
      <c r="P2388" s="51" t="s">
        <v>198</v>
      </c>
      <c r="Q2388" s="51"/>
      <c r="R2388" s="111"/>
      <c r="S2388" s="111"/>
      <c r="T2388" s="120"/>
      <c r="U2388" s="55" t="s">
        <v>32</v>
      </c>
      <c r="V2388" s="52"/>
      <c r="W2388" s="49"/>
      <c r="X2388" s="52" t="s">
        <v>43</v>
      </c>
      <c r="Y2388" s="49"/>
      <c r="Z2388" s="116" t="s">
        <v>20458</v>
      </c>
      <c r="AA2388" s="51"/>
      <c r="AB2388" s="54">
        <v>0</v>
      </c>
      <c r="AC2388" s="54">
        <v>0</v>
      </c>
      <c r="AD2388" s="54">
        <v>58492.5</v>
      </c>
      <c r="AE2388" s="54">
        <v>0</v>
      </c>
      <c r="AF2388" s="3">
        <f>SUM(Table2[[#This Row],[PE 2021 Obligations]],Table2[[#This Row],[ROW 2021 Obligations]],Table2[[#This Row],[Construction 2021 Obligations]],Table2[[#This Row],[Paving 2021 Obligations]])</f>
        <v>58492.5</v>
      </c>
      <c r="AG2388" s="54">
        <v>0</v>
      </c>
      <c r="AH2388" s="54">
        <v>0</v>
      </c>
      <c r="AI2388" s="54">
        <v>58492.5</v>
      </c>
      <c r="AJ2388" s="54">
        <v>0</v>
      </c>
      <c r="AK2388" s="54">
        <v>58492.5</v>
      </c>
      <c r="AL2388" s="49" t="s">
        <v>6416</v>
      </c>
    </row>
    <row r="2389" spans="1:38" hidden="1" x14ac:dyDescent="0.25">
      <c r="A2389" s="47">
        <v>130488</v>
      </c>
      <c r="B2389" s="48">
        <v>2</v>
      </c>
      <c r="C2389" s="49" t="s">
        <v>73</v>
      </c>
      <c r="D2389" s="50">
        <v>43986</v>
      </c>
      <c r="E2389" s="49" t="s">
        <v>1610</v>
      </c>
      <c r="F2389" s="50">
        <v>43986</v>
      </c>
      <c r="G2389" s="49" t="s">
        <v>1610</v>
      </c>
      <c r="H2389" s="51" t="s">
        <v>1336</v>
      </c>
      <c r="I2389" s="49"/>
      <c r="J2389" s="49"/>
      <c r="K2389" s="49"/>
      <c r="L2389" s="52" t="s">
        <v>110</v>
      </c>
      <c r="M2389" s="51" t="s">
        <v>6429</v>
      </c>
      <c r="N2389" s="51"/>
      <c r="O2389" s="49" t="s">
        <v>1612</v>
      </c>
      <c r="P2389" s="51"/>
      <c r="Q2389" s="51"/>
      <c r="R2389" s="111"/>
      <c r="S2389" s="111"/>
      <c r="T2389" s="120"/>
      <c r="U2389" s="55" t="s">
        <v>32</v>
      </c>
      <c r="V2389" s="52"/>
      <c r="W2389" s="49"/>
      <c r="X2389" s="52" t="s">
        <v>43</v>
      </c>
      <c r="Y2389" s="49"/>
      <c r="Z2389" s="116" t="s">
        <v>20458</v>
      </c>
      <c r="AA2389" s="51"/>
      <c r="AB2389" s="54">
        <v>0</v>
      </c>
      <c r="AC2389" s="54">
        <v>0</v>
      </c>
      <c r="AD2389" s="54">
        <v>172800</v>
      </c>
      <c r="AE2389" s="54">
        <v>0</v>
      </c>
      <c r="AF2389" s="3">
        <f>SUM(Table2[[#This Row],[PE 2021 Obligations]],Table2[[#This Row],[ROW 2021 Obligations]],Table2[[#This Row],[Construction 2021 Obligations]],Table2[[#This Row],[Paving 2021 Obligations]])</f>
        <v>172800</v>
      </c>
      <c r="AG2389" s="54">
        <v>0</v>
      </c>
      <c r="AH2389" s="54">
        <v>0</v>
      </c>
      <c r="AI2389" s="54">
        <v>172800</v>
      </c>
      <c r="AJ2389" s="54">
        <v>0</v>
      </c>
      <c r="AK2389" s="54">
        <v>172800</v>
      </c>
      <c r="AL2389" s="49" t="s">
        <v>6430</v>
      </c>
    </row>
    <row r="2390" spans="1:38" hidden="1" x14ac:dyDescent="0.25">
      <c r="A2390" s="13">
        <v>130489</v>
      </c>
      <c r="B2390" s="15">
        <v>3</v>
      </c>
      <c r="C2390" s="43" t="s">
        <v>73</v>
      </c>
      <c r="D2390" s="44">
        <v>43986</v>
      </c>
      <c r="E2390" s="43" t="s">
        <v>6355</v>
      </c>
      <c r="F2390" s="44">
        <v>44279</v>
      </c>
      <c r="G2390" s="43" t="s">
        <v>75</v>
      </c>
      <c r="H2390" s="45" t="s">
        <v>98</v>
      </c>
      <c r="I2390" s="43"/>
      <c r="J2390" s="43"/>
      <c r="K2390" s="43"/>
      <c r="L2390" s="46"/>
      <c r="M2390" s="45" t="s">
        <v>6431</v>
      </c>
      <c r="N2390" s="45"/>
      <c r="O2390" s="43" t="s">
        <v>151</v>
      </c>
      <c r="P2390" s="45" t="s">
        <v>198</v>
      </c>
      <c r="Q2390" s="45"/>
      <c r="R2390" s="112"/>
      <c r="S2390" s="112"/>
      <c r="T2390" s="59"/>
      <c r="U2390" s="56" t="s">
        <v>32</v>
      </c>
      <c r="V2390" s="46"/>
      <c r="W2390" s="43"/>
      <c r="X2390" s="46" t="s">
        <v>43</v>
      </c>
      <c r="Y2390" s="43"/>
      <c r="Z2390" s="116" t="s">
        <v>20458</v>
      </c>
      <c r="AA2390" s="45"/>
      <c r="AB2390" s="3">
        <v>0</v>
      </c>
      <c r="AC2390" s="3">
        <v>0</v>
      </c>
      <c r="AD2390" s="3">
        <v>15190.68</v>
      </c>
      <c r="AE2390" s="3">
        <v>0</v>
      </c>
      <c r="AF2390" s="3">
        <f>SUM(Table2[[#This Row],[PE 2021 Obligations]],Table2[[#This Row],[ROW 2021 Obligations]],Table2[[#This Row],[Construction 2021 Obligations]],Table2[[#This Row],[Paving 2021 Obligations]])</f>
        <v>15190.68</v>
      </c>
      <c r="AG2390" s="3">
        <v>0</v>
      </c>
      <c r="AH2390" s="3">
        <v>0</v>
      </c>
      <c r="AI2390" s="3">
        <v>15190.68</v>
      </c>
      <c r="AJ2390" s="3">
        <v>0</v>
      </c>
      <c r="AK2390" s="3">
        <v>15190.68</v>
      </c>
      <c r="AL2390" s="43" t="s">
        <v>6432</v>
      </c>
    </row>
    <row r="2391" spans="1:38" hidden="1" x14ac:dyDescent="0.25">
      <c r="A2391" s="47">
        <v>130490</v>
      </c>
      <c r="B2391" s="48">
        <v>4</v>
      </c>
      <c r="C2391" s="49" t="s">
        <v>73</v>
      </c>
      <c r="D2391" s="50">
        <v>43987</v>
      </c>
      <c r="E2391" s="49" t="s">
        <v>6355</v>
      </c>
      <c r="F2391" s="50">
        <v>44279</v>
      </c>
      <c r="G2391" s="49" t="s">
        <v>75</v>
      </c>
      <c r="H2391" s="51" t="s">
        <v>326</v>
      </c>
      <c r="I2391" s="49"/>
      <c r="J2391" s="49"/>
      <c r="K2391" s="49"/>
      <c r="L2391" s="52"/>
      <c r="M2391" s="51" t="s">
        <v>6433</v>
      </c>
      <c r="N2391" s="51"/>
      <c r="O2391" s="49" t="s">
        <v>151</v>
      </c>
      <c r="P2391" s="51" t="s">
        <v>198</v>
      </c>
      <c r="Q2391" s="51"/>
      <c r="R2391" s="111"/>
      <c r="S2391" s="111"/>
      <c r="T2391" s="120"/>
      <c r="U2391" s="55" t="s">
        <v>32</v>
      </c>
      <c r="V2391" s="52"/>
      <c r="W2391" s="49"/>
      <c r="X2391" s="52" t="s">
        <v>43</v>
      </c>
      <c r="Y2391" s="49"/>
      <c r="Z2391" s="116" t="s">
        <v>20458</v>
      </c>
      <c r="AA2391" s="51"/>
      <c r="AB2391" s="54">
        <v>0</v>
      </c>
      <c r="AC2391" s="54">
        <v>0</v>
      </c>
      <c r="AD2391" s="54">
        <v>104173.65</v>
      </c>
      <c r="AE2391" s="54">
        <v>0</v>
      </c>
      <c r="AF2391" s="3">
        <f>SUM(Table2[[#This Row],[PE 2021 Obligations]],Table2[[#This Row],[ROW 2021 Obligations]],Table2[[#This Row],[Construction 2021 Obligations]],Table2[[#This Row],[Paving 2021 Obligations]])</f>
        <v>104173.65</v>
      </c>
      <c r="AG2391" s="54">
        <v>0</v>
      </c>
      <c r="AH2391" s="54">
        <v>0</v>
      </c>
      <c r="AI2391" s="54">
        <v>104173.65</v>
      </c>
      <c r="AJ2391" s="54">
        <v>0</v>
      </c>
      <c r="AK2391" s="54">
        <v>104173.65</v>
      </c>
      <c r="AL2391" s="49" t="s">
        <v>6434</v>
      </c>
    </row>
    <row r="2392" spans="1:38" ht="45" hidden="1" x14ac:dyDescent="0.25">
      <c r="A2392" s="13">
        <v>130492</v>
      </c>
      <c r="B2392" s="15">
        <v>1</v>
      </c>
      <c r="C2392" s="43" t="s">
        <v>73</v>
      </c>
      <c r="D2392" s="44">
        <v>43987</v>
      </c>
      <c r="E2392" s="43" t="s">
        <v>108</v>
      </c>
      <c r="F2392" s="44">
        <v>43987</v>
      </c>
      <c r="G2392" s="43" t="s">
        <v>108</v>
      </c>
      <c r="H2392" s="45" t="s">
        <v>359</v>
      </c>
      <c r="I2392" s="43"/>
      <c r="J2392" s="43"/>
      <c r="K2392" s="43"/>
      <c r="L2392" s="46" t="s">
        <v>110</v>
      </c>
      <c r="M2392" s="45" t="s">
        <v>6435</v>
      </c>
      <c r="N2392" s="45" t="s">
        <v>6436</v>
      </c>
      <c r="O2392" s="43" t="s">
        <v>5777</v>
      </c>
      <c r="P2392" s="45" t="s">
        <v>67</v>
      </c>
      <c r="Q2392" s="45"/>
      <c r="R2392" s="112"/>
      <c r="S2392" s="112"/>
      <c r="T2392" s="59"/>
      <c r="U2392" s="56" t="s">
        <v>32</v>
      </c>
      <c r="V2392" s="46"/>
      <c r="W2392" s="43"/>
      <c r="X2392" s="46" t="s">
        <v>43</v>
      </c>
      <c r="Y2392" s="43"/>
      <c r="Z2392" s="116" t="s">
        <v>20458</v>
      </c>
      <c r="AA2392" s="45"/>
      <c r="AB2392" s="3">
        <v>0</v>
      </c>
      <c r="AC2392" s="3">
        <v>0</v>
      </c>
      <c r="AD2392" s="3">
        <v>244928</v>
      </c>
      <c r="AE2392" s="3">
        <v>0</v>
      </c>
      <c r="AF2392" s="3">
        <f>SUM(Table2[[#This Row],[PE 2021 Obligations]],Table2[[#This Row],[ROW 2021 Obligations]],Table2[[#This Row],[Construction 2021 Obligations]],Table2[[#This Row],[Paving 2021 Obligations]])</f>
        <v>244928</v>
      </c>
      <c r="AG2392" s="3">
        <v>0</v>
      </c>
      <c r="AH2392" s="3">
        <v>0</v>
      </c>
      <c r="AI2392" s="3">
        <v>244928</v>
      </c>
      <c r="AJ2392" s="3">
        <v>0</v>
      </c>
      <c r="AK2392" s="3">
        <v>244928</v>
      </c>
      <c r="AL2392" s="43" t="s">
        <v>6437</v>
      </c>
    </row>
    <row r="2393" spans="1:38" hidden="1" x14ac:dyDescent="0.25">
      <c r="A2393" s="47">
        <v>130495</v>
      </c>
      <c r="B2393" s="48">
        <v>1</v>
      </c>
      <c r="C2393" s="49" t="s">
        <v>73</v>
      </c>
      <c r="D2393" s="50">
        <v>43990</v>
      </c>
      <c r="E2393" s="49" t="s">
        <v>6355</v>
      </c>
      <c r="F2393" s="50">
        <v>44279</v>
      </c>
      <c r="G2393" s="49" t="s">
        <v>75</v>
      </c>
      <c r="H2393" s="51" t="s">
        <v>34</v>
      </c>
      <c r="I2393" s="49"/>
      <c r="J2393" s="49"/>
      <c r="K2393" s="49"/>
      <c r="L2393" s="52"/>
      <c r="M2393" s="51" t="s">
        <v>6438</v>
      </c>
      <c r="N2393" s="51"/>
      <c r="O2393" s="49" t="s">
        <v>151</v>
      </c>
      <c r="P2393" s="51" t="s">
        <v>198</v>
      </c>
      <c r="Q2393" s="51"/>
      <c r="R2393" s="111"/>
      <c r="S2393" s="111"/>
      <c r="T2393" s="120"/>
      <c r="U2393" s="55" t="s">
        <v>32</v>
      </c>
      <c r="V2393" s="52"/>
      <c r="W2393" s="49"/>
      <c r="X2393" s="52" t="s">
        <v>43</v>
      </c>
      <c r="Y2393" s="49"/>
      <c r="Z2393" s="116" t="s">
        <v>20458</v>
      </c>
      <c r="AA2393" s="51"/>
      <c r="AB2393" s="54">
        <v>0</v>
      </c>
      <c r="AC2393" s="54">
        <v>0</v>
      </c>
      <c r="AD2393" s="54">
        <v>39195.599999999999</v>
      </c>
      <c r="AE2393" s="54">
        <v>0</v>
      </c>
      <c r="AF2393" s="3">
        <f>SUM(Table2[[#This Row],[PE 2021 Obligations]],Table2[[#This Row],[ROW 2021 Obligations]],Table2[[#This Row],[Construction 2021 Obligations]],Table2[[#This Row],[Paving 2021 Obligations]])</f>
        <v>39195.599999999999</v>
      </c>
      <c r="AG2393" s="54">
        <v>0</v>
      </c>
      <c r="AH2393" s="54">
        <v>0</v>
      </c>
      <c r="AI2393" s="54">
        <v>39195.599999999999</v>
      </c>
      <c r="AJ2393" s="54">
        <v>0</v>
      </c>
      <c r="AK2393" s="54">
        <v>39195.599999999999</v>
      </c>
      <c r="AL2393" s="49" t="s">
        <v>6439</v>
      </c>
    </row>
    <row r="2394" spans="1:38" hidden="1" x14ac:dyDescent="0.25">
      <c r="A2394" s="13">
        <v>130496</v>
      </c>
      <c r="B2394" s="15">
        <v>1</v>
      </c>
      <c r="C2394" s="43" t="s">
        <v>73</v>
      </c>
      <c r="D2394" s="44">
        <v>43990</v>
      </c>
      <c r="E2394" s="43" t="s">
        <v>6355</v>
      </c>
      <c r="F2394" s="44">
        <v>44279</v>
      </c>
      <c r="G2394" s="43" t="s">
        <v>75</v>
      </c>
      <c r="H2394" s="45" t="s">
        <v>182</v>
      </c>
      <c r="I2394" s="43"/>
      <c r="J2394" s="43"/>
      <c r="K2394" s="43"/>
      <c r="L2394" s="46"/>
      <c r="M2394" s="45" t="s">
        <v>6440</v>
      </c>
      <c r="N2394" s="45"/>
      <c r="O2394" s="43" t="s">
        <v>151</v>
      </c>
      <c r="P2394" s="45" t="s">
        <v>198</v>
      </c>
      <c r="Q2394" s="45"/>
      <c r="R2394" s="112"/>
      <c r="S2394" s="112"/>
      <c r="T2394" s="59"/>
      <c r="U2394" s="56" t="s">
        <v>32</v>
      </c>
      <c r="V2394" s="46"/>
      <c r="W2394" s="43"/>
      <c r="X2394" s="46" t="s">
        <v>43</v>
      </c>
      <c r="Y2394" s="43"/>
      <c r="Z2394" s="116" t="s">
        <v>20458</v>
      </c>
      <c r="AA2394" s="45"/>
      <c r="AB2394" s="3">
        <v>0</v>
      </c>
      <c r="AC2394" s="3">
        <v>0</v>
      </c>
      <c r="AD2394" s="3">
        <v>52137</v>
      </c>
      <c r="AE2394" s="3">
        <v>0</v>
      </c>
      <c r="AF2394" s="3">
        <f>SUM(Table2[[#This Row],[PE 2021 Obligations]],Table2[[#This Row],[ROW 2021 Obligations]],Table2[[#This Row],[Construction 2021 Obligations]],Table2[[#This Row],[Paving 2021 Obligations]])</f>
        <v>52137</v>
      </c>
      <c r="AG2394" s="3">
        <v>0</v>
      </c>
      <c r="AH2394" s="3">
        <v>0</v>
      </c>
      <c r="AI2394" s="3">
        <v>52137</v>
      </c>
      <c r="AJ2394" s="3">
        <v>0</v>
      </c>
      <c r="AK2394" s="3">
        <v>52137</v>
      </c>
      <c r="AL2394" s="43" t="s">
        <v>6441</v>
      </c>
    </row>
    <row r="2395" spans="1:38" hidden="1" x14ac:dyDescent="0.25">
      <c r="A2395" s="47">
        <v>130497</v>
      </c>
      <c r="B2395" s="48">
        <v>1</v>
      </c>
      <c r="C2395" s="49" t="s">
        <v>73</v>
      </c>
      <c r="D2395" s="50">
        <v>43990</v>
      </c>
      <c r="E2395" s="49" t="s">
        <v>6355</v>
      </c>
      <c r="F2395" s="50">
        <v>44279</v>
      </c>
      <c r="G2395" s="49" t="s">
        <v>75</v>
      </c>
      <c r="H2395" s="51" t="s">
        <v>182</v>
      </c>
      <c r="I2395" s="49"/>
      <c r="J2395" s="49"/>
      <c r="K2395" s="49"/>
      <c r="L2395" s="52"/>
      <c r="M2395" s="51" t="s">
        <v>6442</v>
      </c>
      <c r="N2395" s="51"/>
      <c r="O2395" s="49" t="s">
        <v>151</v>
      </c>
      <c r="P2395" s="51" t="s">
        <v>198</v>
      </c>
      <c r="Q2395" s="51"/>
      <c r="R2395" s="111"/>
      <c r="S2395" s="111"/>
      <c r="T2395" s="120"/>
      <c r="U2395" s="55" t="s">
        <v>32</v>
      </c>
      <c r="V2395" s="52"/>
      <c r="W2395" s="49"/>
      <c r="X2395" s="52" t="s">
        <v>43</v>
      </c>
      <c r="Y2395" s="49"/>
      <c r="Z2395" s="116" t="s">
        <v>20458</v>
      </c>
      <c r="AA2395" s="51"/>
      <c r="AB2395" s="54">
        <v>0</v>
      </c>
      <c r="AC2395" s="54">
        <v>0</v>
      </c>
      <c r="AD2395" s="54">
        <v>255426.15</v>
      </c>
      <c r="AE2395" s="54">
        <v>0</v>
      </c>
      <c r="AF2395" s="3">
        <f>SUM(Table2[[#This Row],[PE 2021 Obligations]],Table2[[#This Row],[ROW 2021 Obligations]],Table2[[#This Row],[Construction 2021 Obligations]],Table2[[#This Row],[Paving 2021 Obligations]])</f>
        <v>255426.15</v>
      </c>
      <c r="AG2395" s="54">
        <v>0</v>
      </c>
      <c r="AH2395" s="54">
        <v>0</v>
      </c>
      <c r="AI2395" s="54">
        <v>255426.15</v>
      </c>
      <c r="AJ2395" s="54">
        <v>0</v>
      </c>
      <c r="AK2395" s="54">
        <v>255426.15</v>
      </c>
      <c r="AL2395" s="49" t="s">
        <v>6443</v>
      </c>
    </row>
    <row r="2396" spans="1:38" hidden="1" x14ac:dyDescent="0.25">
      <c r="A2396" s="13">
        <v>130498</v>
      </c>
      <c r="B2396" s="15">
        <v>3</v>
      </c>
      <c r="C2396" s="43" t="s">
        <v>73</v>
      </c>
      <c r="D2396" s="44">
        <v>43990</v>
      </c>
      <c r="E2396" s="43" t="s">
        <v>6355</v>
      </c>
      <c r="F2396" s="44">
        <v>44279</v>
      </c>
      <c r="G2396" s="43" t="s">
        <v>75</v>
      </c>
      <c r="H2396" s="45" t="s">
        <v>273</v>
      </c>
      <c r="I2396" s="43"/>
      <c r="J2396" s="43"/>
      <c r="K2396" s="43"/>
      <c r="L2396" s="46"/>
      <c r="M2396" s="45" t="s">
        <v>6444</v>
      </c>
      <c r="N2396" s="45"/>
      <c r="O2396" s="43" t="s">
        <v>151</v>
      </c>
      <c r="P2396" s="45" t="s">
        <v>198</v>
      </c>
      <c r="Q2396" s="45"/>
      <c r="R2396" s="112"/>
      <c r="S2396" s="112"/>
      <c r="T2396" s="59"/>
      <c r="U2396" s="56" t="s">
        <v>32</v>
      </c>
      <c r="V2396" s="46"/>
      <c r="W2396" s="43"/>
      <c r="X2396" s="46" t="s">
        <v>43</v>
      </c>
      <c r="Y2396" s="43"/>
      <c r="Z2396" s="116" t="s">
        <v>20458</v>
      </c>
      <c r="AA2396" s="45"/>
      <c r="AB2396" s="3">
        <v>0</v>
      </c>
      <c r="AC2396" s="3">
        <v>0</v>
      </c>
      <c r="AD2396" s="3">
        <v>34654.5</v>
      </c>
      <c r="AE2396" s="3">
        <v>0</v>
      </c>
      <c r="AF2396" s="3">
        <f>SUM(Table2[[#This Row],[PE 2021 Obligations]],Table2[[#This Row],[ROW 2021 Obligations]],Table2[[#This Row],[Construction 2021 Obligations]],Table2[[#This Row],[Paving 2021 Obligations]])</f>
        <v>34654.5</v>
      </c>
      <c r="AG2396" s="3">
        <v>0</v>
      </c>
      <c r="AH2396" s="3">
        <v>0</v>
      </c>
      <c r="AI2396" s="3">
        <v>34654.5</v>
      </c>
      <c r="AJ2396" s="3">
        <v>0</v>
      </c>
      <c r="AK2396" s="3">
        <v>34654.5</v>
      </c>
      <c r="AL2396" s="43" t="s">
        <v>6445</v>
      </c>
    </row>
    <row r="2397" spans="1:38" hidden="1" x14ac:dyDescent="0.25">
      <c r="A2397" s="47">
        <v>130499</v>
      </c>
      <c r="B2397" s="48">
        <v>1</v>
      </c>
      <c r="C2397" s="49" t="s">
        <v>73</v>
      </c>
      <c r="D2397" s="50">
        <v>43990</v>
      </c>
      <c r="E2397" s="49" t="s">
        <v>6355</v>
      </c>
      <c r="F2397" s="50">
        <v>44279</v>
      </c>
      <c r="G2397" s="49" t="s">
        <v>75</v>
      </c>
      <c r="H2397" s="51" t="s">
        <v>400</v>
      </c>
      <c r="I2397" s="49"/>
      <c r="J2397" s="49"/>
      <c r="K2397" s="49"/>
      <c r="L2397" s="52"/>
      <c r="M2397" s="51" t="s">
        <v>6446</v>
      </c>
      <c r="N2397" s="51"/>
      <c r="O2397" s="49" t="s">
        <v>151</v>
      </c>
      <c r="P2397" s="51" t="s">
        <v>198</v>
      </c>
      <c r="Q2397" s="51"/>
      <c r="R2397" s="111"/>
      <c r="S2397" s="111"/>
      <c r="T2397" s="120"/>
      <c r="U2397" s="55" t="s">
        <v>32</v>
      </c>
      <c r="V2397" s="52"/>
      <c r="W2397" s="49"/>
      <c r="X2397" s="52" t="s">
        <v>43</v>
      </c>
      <c r="Y2397" s="49"/>
      <c r="Z2397" s="116" t="s">
        <v>20458</v>
      </c>
      <c r="AA2397" s="51"/>
      <c r="AB2397" s="54">
        <v>0</v>
      </c>
      <c r="AC2397" s="54">
        <v>0</v>
      </c>
      <c r="AD2397" s="54">
        <v>189041.7</v>
      </c>
      <c r="AE2397" s="54">
        <v>0</v>
      </c>
      <c r="AF2397" s="3">
        <f>SUM(Table2[[#This Row],[PE 2021 Obligations]],Table2[[#This Row],[ROW 2021 Obligations]],Table2[[#This Row],[Construction 2021 Obligations]],Table2[[#This Row],[Paving 2021 Obligations]])</f>
        <v>189041.7</v>
      </c>
      <c r="AG2397" s="54">
        <v>0</v>
      </c>
      <c r="AH2397" s="54">
        <v>0</v>
      </c>
      <c r="AI2397" s="54">
        <v>189041.7</v>
      </c>
      <c r="AJ2397" s="54">
        <v>0</v>
      </c>
      <c r="AK2397" s="54">
        <v>189041.7</v>
      </c>
      <c r="AL2397" s="49" t="s">
        <v>6447</v>
      </c>
    </row>
    <row r="2398" spans="1:38" hidden="1" x14ac:dyDescent="0.25">
      <c r="A2398" s="13">
        <v>130500</v>
      </c>
      <c r="B2398" s="15">
        <v>1</v>
      </c>
      <c r="C2398" s="43" t="s">
        <v>73</v>
      </c>
      <c r="D2398" s="44">
        <v>43990</v>
      </c>
      <c r="E2398" s="43" t="s">
        <v>6355</v>
      </c>
      <c r="F2398" s="44">
        <v>44279</v>
      </c>
      <c r="G2398" s="43" t="s">
        <v>75</v>
      </c>
      <c r="H2398" s="45" t="s">
        <v>196</v>
      </c>
      <c r="I2398" s="43"/>
      <c r="J2398" s="43"/>
      <c r="K2398" s="43"/>
      <c r="L2398" s="46"/>
      <c r="M2398" s="45" t="s">
        <v>6448</v>
      </c>
      <c r="N2398" s="45"/>
      <c r="O2398" s="43" t="s">
        <v>151</v>
      </c>
      <c r="P2398" s="45" t="s">
        <v>198</v>
      </c>
      <c r="Q2398" s="45"/>
      <c r="R2398" s="112"/>
      <c r="S2398" s="112"/>
      <c r="T2398" s="59"/>
      <c r="U2398" s="56" t="s">
        <v>32</v>
      </c>
      <c r="V2398" s="46"/>
      <c r="W2398" s="43"/>
      <c r="X2398" s="46" t="s">
        <v>43</v>
      </c>
      <c r="Y2398" s="43"/>
      <c r="Z2398" s="116" t="s">
        <v>20458</v>
      </c>
      <c r="AA2398" s="45"/>
      <c r="AB2398" s="3">
        <v>0</v>
      </c>
      <c r="AC2398" s="3">
        <v>0</v>
      </c>
      <c r="AD2398" s="3">
        <v>33727.35</v>
      </c>
      <c r="AE2398" s="3">
        <v>0</v>
      </c>
      <c r="AF2398" s="3">
        <f>SUM(Table2[[#This Row],[PE 2021 Obligations]],Table2[[#This Row],[ROW 2021 Obligations]],Table2[[#This Row],[Construction 2021 Obligations]],Table2[[#This Row],[Paving 2021 Obligations]])</f>
        <v>33727.35</v>
      </c>
      <c r="AG2398" s="3">
        <v>0</v>
      </c>
      <c r="AH2398" s="3">
        <v>0</v>
      </c>
      <c r="AI2398" s="3">
        <v>33727.35</v>
      </c>
      <c r="AJ2398" s="3">
        <v>0</v>
      </c>
      <c r="AK2398" s="3">
        <v>33727.35</v>
      </c>
      <c r="AL2398" s="43" t="s">
        <v>6449</v>
      </c>
    </row>
    <row r="2399" spans="1:38" hidden="1" x14ac:dyDescent="0.25">
      <c r="A2399" s="47">
        <v>130501</v>
      </c>
      <c r="B2399" s="48">
        <v>1</v>
      </c>
      <c r="C2399" s="49" t="s">
        <v>73</v>
      </c>
      <c r="D2399" s="50">
        <v>43990</v>
      </c>
      <c r="E2399" s="49" t="s">
        <v>6355</v>
      </c>
      <c r="F2399" s="50">
        <v>44279</v>
      </c>
      <c r="G2399" s="49" t="s">
        <v>75</v>
      </c>
      <c r="H2399" s="51" t="s">
        <v>158</v>
      </c>
      <c r="I2399" s="49"/>
      <c r="J2399" s="49"/>
      <c r="K2399" s="49"/>
      <c r="L2399" s="52"/>
      <c r="M2399" s="51" t="s">
        <v>6450</v>
      </c>
      <c r="N2399" s="51"/>
      <c r="O2399" s="49" t="s">
        <v>151</v>
      </c>
      <c r="P2399" s="51" t="s">
        <v>198</v>
      </c>
      <c r="Q2399" s="51"/>
      <c r="R2399" s="111"/>
      <c r="S2399" s="111"/>
      <c r="T2399" s="120"/>
      <c r="U2399" s="55" t="s">
        <v>32</v>
      </c>
      <c r="V2399" s="52"/>
      <c r="W2399" s="49"/>
      <c r="X2399" s="52" t="s">
        <v>43</v>
      </c>
      <c r="Y2399" s="49"/>
      <c r="Z2399" s="116" t="s">
        <v>20458</v>
      </c>
      <c r="AA2399" s="51"/>
      <c r="AB2399" s="54">
        <v>0</v>
      </c>
      <c r="AC2399" s="54">
        <v>0</v>
      </c>
      <c r="AD2399" s="54">
        <v>45135.3</v>
      </c>
      <c r="AE2399" s="54">
        <v>0</v>
      </c>
      <c r="AF2399" s="3">
        <f>SUM(Table2[[#This Row],[PE 2021 Obligations]],Table2[[#This Row],[ROW 2021 Obligations]],Table2[[#This Row],[Construction 2021 Obligations]],Table2[[#This Row],[Paving 2021 Obligations]])</f>
        <v>45135.3</v>
      </c>
      <c r="AG2399" s="54">
        <v>0</v>
      </c>
      <c r="AH2399" s="54">
        <v>0</v>
      </c>
      <c r="AI2399" s="54">
        <v>45135.3</v>
      </c>
      <c r="AJ2399" s="54">
        <v>0</v>
      </c>
      <c r="AK2399" s="54">
        <v>45135.3</v>
      </c>
      <c r="AL2399" s="49" t="s">
        <v>6451</v>
      </c>
    </row>
    <row r="2400" spans="1:38" hidden="1" x14ac:dyDescent="0.25">
      <c r="A2400" s="13">
        <v>130502</v>
      </c>
      <c r="B2400" s="15">
        <v>3</v>
      </c>
      <c r="C2400" s="43" t="s">
        <v>73</v>
      </c>
      <c r="D2400" s="44">
        <v>43990</v>
      </c>
      <c r="E2400" s="43" t="s">
        <v>6355</v>
      </c>
      <c r="F2400" s="44">
        <v>44279</v>
      </c>
      <c r="G2400" s="43" t="s">
        <v>75</v>
      </c>
      <c r="H2400" s="45" t="s">
        <v>57</v>
      </c>
      <c r="I2400" s="43"/>
      <c r="J2400" s="43"/>
      <c r="K2400" s="43"/>
      <c r="L2400" s="46"/>
      <c r="M2400" s="45" t="s">
        <v>6452</v>
      </c>
      <c r="N2400" s="45"/>
      <c r="O2400" s="43" t="s">
        <v>151</v>
      </c>
      <c r="P2400" s="45" t="s">
        <v>198</v>
      </c>
      <c r="Q2400" s="45"/>
      <c r="R2400" s="112"/>
      <c r="S2400" s="112"/>
      <c r="T2400" s="59"/>
      <c r="U2400" s="56" t="s">
        <v>32</v>
      </c>
      <c r="V2400" s="46"/>
      <c r="W2400" s="43"/>
      <c r="X2400" s="46" t="s">
        <v>43</v>
      </c>
      <c r="Y2400" s="43"/>
      <c r="Z2400" s="116" t="s">
        <v>20458</v>
      </c>
      <c r="AA2400" s="45"/>
      <c r="AB2400" s="3">
        <v>0</v>
      </c>
      <c r="AC2400" s="3">
        <v>0</v>
      </c>
      <c r="AD2400" s="3">
        <v>61045.65</v>
      </c>
      <c r="AE2400" s="3">
        <v>0</v>
      </c>
      <c r="AF2400" s="3">
        <f>SUM(Table2[[#This Row],[PE 2021 Obligations]],Table2[[#This Row],[ROW 2021 Obligations]],Table2[[#This Row],[Construction 2021 Obligations]],Table2[[#This Row],[Paving 2021 Obligations]])</f>
        <v>61045.65</v>
      </c>
      <c r="AG2400" s="3">
        <v>0</v>
      </c>
      <c r="AH2400" s="3">
        <v>0</v>
      </c>
      <c r="AI2400" s="3">
        <v>61045.65</v>
      </c>
      <c r="AJ2400" s="3">
        <v>0</v>
      </c>
      <c r="AK2400" s="3">
        <v>61045.65</v>
      </c>
      <c r="AL2400" s="43" t="s">
        <v>6453</v>
      </c>
    </row>
    <row r="2401" spans="1:38" hidden="1" x14ac:dyDescent="0.25">
      <c r="A2401" s="47">
        <v>130503</v>
      </c>
      <c r="B2401" s="48">
        <v>1</v>
      </c>
      <c r="C2401" s="49" t="s">
        <v>73</v>
      </c>
      <c r="D2401" s="50">
        <v>43990</v>
      </c>
      <c r="E2401" s="49" t="s">
        <v>6355</v>
      </c>
      <c r="F2401" s="50">
        <v>44279</v>
      </c>
      <c r="G2401" s="49" t="s">
        <v>75</v>
      </c>
      <c r="H2401" s="51" t="s">
        <v>196</v>
      </c>
      <c r="I2401" s="49"/>
      <c r="J2401" s="49"/>
      <c r="K2401" s="49"/>
      <c r="L2401" s="52"/>
      <c r="M2401" s="51" t="s">
        <v>6454</v>
      </c>
      <c r="N2401" s="51"/>
      <c r="O2401" s="49" t="s">
        <v>151</v>
      </c>
      <c r="P2401" s="51" t="s">
        <v>198</v>
      </c>
      <c r="Q2401" s="51"/>
      <c r="R2401" s="111"/>
      <c r="S2401" s="111"/>
      <c r="T2401" s="120"/>
      <c r="U2401" s="55" t="s">
        <v>32</v>
      </c>
      <c r="V2401" s="52"/>
      <c r="W2401" s="49"/>
      <c r="X2401" s="52" t="s">
        <v>43</v>
      </c>
      <c r="Y2401" s="49"/>
      <c r="Z2401" s="116" t="s">
        <v>20458</v>
      </c>
      <c r="AA2401" s="51"/>
      <c r="AB2401" s="54">
        <v>0</v>
      </c>
      <c r="AC2401" s="54">
        <v>0</v>
      </c>
      <c r="AD2401" s="54">
        <v>151282.65</v>
      </c>
      <c r="AE2401" s="54">
        <v>0</v>
      </c>
      <c r="AF2401" s="3">
        <f>SUM(Table2[[#This Row],[PE 2021 Obligations]],Table2[[#This Row],[ROW 2021 Obligations]],Table2[[#This Row],[Construction 2021 Obligations]],Table2[[#This Row],[Paving 2021 Obligations]])</f>
        <v>151282.65</v>
      </c>
      <c r="AG2401" s="54">
        <v>0</v>
      </c>
      <c r="AH2401" s="54">
        <v>0</v>
      </c>
      <c r="AI2401" s="54">
        <v>151282.65</v>
      </c>
      <c r="AJ2401" s="54">
        <v>0</v>
      </c>
      <c r="AK2401" s="54">
        <v>151282.65</v>
      </c>
      <c r="AL2401" s="49" t="s">
        <v>6455</v>
      </c>
    </row>
    <row r="2402" spans="1:38" hidden="1" x14ac:dyDescent="0.25">
      <c r="A2402" s="13">
        <v>130504</v>
      </c>
      <c r="B2402" s="15">
        <v>1</v>
      </c>
      <c r="C2402" s="43" t="s">
        <v>73</v>
      </c>
      <c r="D2402" s="44">
        <v>43990</v>
      </c>
      <c r="E2402" s="43" t="s">
        <v>6355</v>
      </c>
      <c r="F2402" s="44">
        <v>44279</v>
      </c>
      <c r="G2402" s="43" t="s">
        <v>75</v>
      </c>
      <c r="H2402" s="45" t="s">
        <v>400</v>
      </c>
      <c r="I2402" s="43"/>
      <c r="J2402" s="43"/>
      <c r="K2402" s="43"/>
      <c r="L2402" s="46"/>
      <c r="M2402" s="45" t="s">
        <v>6456</v>
      </c>
      <c r="N2402" s="45"/>
      <c r="O2402" s="43" t="s">
        <v>151</v>
      </c>
      <c r="P2402" s="45" t="s">
        <v>198</v>
      </c>
      <c r="Q2402" s="45"/>
      <c r="R2402" s="112"/>
      <c r="S2402" s="112"/>
      <c r="T2402" s="59"/>
      <c r="U2402" s="56" t="s">
        <v>32</v>
      </c>
      <c r="V2402" s="46"/>
      <c r="W2402" s="43"/>
      <c r="X2402" s="46" t="s">
        <v>43</v>
      </c>
      <c r="Y2402" s="43"/>
      <c r="Z2402" s="116" t="s">
        <v>20458</v>
      </c>
      <c r="AA2402" s="45"/>
      <c r="AB2402" s="3">
        <v>0</v>
      </c>
      <c r="AC2402" s="3">
        <v>0</v>
      </c>
      <c r="AD2402" s="3">
        <v>92302.05</v>
      </c>
      <c r="AE2402" s="3">
        <v>0</v>
      </c>
      <c r="AF2402" s="3">
        <f>SUM(Table2[[#This Row],[PE 2021 Obligations]],Table2[[#This Row],[ROW 2021 Obligations]],Table2[[#This Row],[Construction 2021 Obligations]],Table2[[#This Row],[Paving 2021 Obligations]])</f>
        <v>92302.05</v>
      </c>
      <c r="AG2402" s="3">
        <v>0</v>
      </c>
      <c r="AH2402" s="3">
        <v>0</v>
      </c>
      <c r="AI2402" s="3">
        <v>92302.05</v>
      </c>
      <c r="AJ2402" s="3">
        <v>0</v>
      </c>
      <c r="AK2402" s="3">
        <v>92302.05</v>
      </c>
      <c r="AL2402" s="43" t="s">
        <v>6457</v>
      </c>
    </row>
    <row r="2403" spans="1:38" hidden="1" x14ac:dyDescent="0.25">
      <c r="A2403" s="47">
        <v>130506</v>
      </c>
      <c r="B2403" s="48">
        <v>4</v>
      </c>
      <c r="C2403" s="49" t="s">
        <v>73</v>
      </c>
      <c r="D2403" s="50">
        <v>43990</v>
      </c>
      <c r="E2403" s="49" t="s">
        <v>6355</v>
      </c>
      <c r="F2403" s="50">
        <v>44279</v>
      </c>
      <c r="G2403" s="49" t="s">
        <v>75</v>
      </c>
      <c r="H2403" s="51" t="s">
        <v>298</v>
      </c>
      <c r="I2403" s="49"/>
      <c r="J2403" s="49"/>
      <c r="K2403" s="49"/>
      <c r="L2403" s="52"/>
      <c r="M2403" s="51" t="s">
        <v>6458</v>
      </c>
      <c r="N2403" s="51"/>
      <c r="O2403" s="49" t="s">
        <v>151</v>
      </c>
      <c r="P2403" s="51" t="s">
        <v>198</v>
      </c>
      <c r="Q2403" s="51"/>
      <c r="R2403" s="111"/>
      <c r="S2403" s="111"/>
      <c r="T2403" s="120"/>
      <c r="U2403" s="55" t="s">
        <v>32</v>
      </c>
      <c r="V2403" s="52"/>
      <c r="W2403" s="49"/>
      <c r="X2403" s="52" t="s">
        <v>43</v>
      </c>
      <c r="Y2403" s="49"/>
      <c r="Z2403" s="116" t="s">
        <v>20458</v>
      </c>
      <c r="AA2403" s="51"/>
      <c r="AB2403" s="54">
        <v>0</v>
      </c>
      <c r="AC2403" s="54">
        <v>0</v>
      </c>
      <c r="AD2403" s="54">
        <v>91710.15</v>
      </c>
      <c r="AE2403" s="54">
        <v>0</v>
      </c>
      <c r="AF2403" s="3">
        <f>SUM(Table2[[#This Row],[PE 2021 Obligations]],Table2[[#This Row],[ROW 2021 Obligations]],Table2[[#This Row],[Construction 2021 Obligations]],Table2[[#This Row],[Paving 2021 Obligations]])</f>
        <v>91710.15</v>
      </c>
      <c r="AG2403" s="54">
        <v>0</v>
      </c>
      <c r="AH2403" s="54">
        <v>0</v>
      </c>
      <c r="AI2403" s="54">
        <v>91710.15</v>
      </c>
      <c r="AJ2403" s="54">
        <v>0</v>
      </c>
      <c r="AK2403" s="54">
        <v>91710.15</v>
      </c>
      <c r="AL2403" s="49" t="s">
        <v>6459</v>
      </c>
    </row>
    <row r="2404" spans="1:38" hidden="1" x14ac:dyDescent="0.25">
      <c r="A2404" s="13">
        <v>130510</v>
      </c>
      <c r="B2404" s="15">
        <v>3</v>
      </c>
      <c r="C2404" s="43" t="s">
        <v>73</v>
      </c>
      <c r="D2404" s="44">
        <v>43991</v>
      </c>
      <c r="E2404" s="43" t="s">
        <v>1610</v>
      </c>
      <c r="F2404" s="44">
        <v>43991</v>
      </c>
      <c r="G2404" s="43" t="s">
        <v>1610</v>
      </c>
      <c r="H2404" s="45" t="s">
        <v>173</v>
      </c>
      <c r="I2404" s="43"/>
      <c r="J2404" s="43"/>
      <c r="K2404" s="43"/>
      <c r="L2404" s="46" t="s">
        <v>110</v>
      </c>
      <c r="M2404" s="45" t="s">
        <v>6460</v>
      </c>
      <c r="N2404" s="45"/>
      <c r="O2404" s="43" t="s">
        <v>1612</v>
      </c>
      <c r="P2404" s="45"/>
      <c r="Q2404" s="45"/>
      <c r="R2404" s="112"/>
      <c r="S2404" s="112"/>
      <c r="T2404" s="59"/>
      <c r="U2404" s="56" t="s">
        <v>32</v>
      </c>
      <c r="V2404" s="46"/>
      <c r="W2404" s="43"/>
      <c r="X2404" s="46" t="s">
        <v>43</v>
      </c>
      <c r="Y2404" s="43"/>
      <c r="Z2404" s="116" t="s">
        <v>20458</v>
      </c>
      <c r="AA2404" s="45"/>
      <c r="AB2404" s="3">
        <v>0</v>
      </c>
      <c r="AC2404" s="3">
        <v>0</v>
      </c>
      <c r="AD2404" s="3">
        <v>221.5</v>
      </c>
      <c r="AE2404" s="3">
        <v>0</v>
      </c>
      <c r="AF2404" s="3">
        <f>SUM(Table2[[#This Row],[PE 2021 Obligations]],Table2[[#This Row],[ROW 2021 Obligations]],Table2[[#This Row],[Construction 2021 Obligations]],Table2[[#This Row],[Paving 2021 Obligations]])</f>
        <v>221.5</v>
      </c>
      <c r="AG2404" s="3">
        <v>0</v>
      </c>
      <c r="AH2404" s="3">
        <v>0</v>
      </c>
      <c r="AI2404" s="3">
        <v>221.5</v>
      </c>
      <c r="AJ2404" s="3">
        <v>0</v>
      </c>
      <c r="AK2404" s="3">
        <v>221.5</v>
      </c>
      <c r="AL2404" s="43" t="s">
        <v>6461</v>
      </c>
    </row>
    <row r="2405" spans="1:38" hidden="1" x14ac:dyDescent="0.25">
      <c r="A2405" s="47">
        <v>130511</v>
      </c>
      <c r="B2405" s="48">
        <v>1</v>
      </c>
      <c r="C2405" s="49" t="s">
        <v>73</v>
      </c>
      <c r="D2405" s="50">
        <v>43991</v>
      </c>
      <c r="E2405" s="49" t="s">
        <v>6355</v>
      </c>
      <c r="F2405" s="50">
        <v>44279</v>
      </c>
      <c r="G2405" s="49" t="s">
        <v>75</v>
      </c>
      <c r="H2405" s="51" t="s">
        <v>791</v>
      </c>
      <c r="I2405" s="49"/>
      <c r="J2405" s="49"/>
      <c r="K2405" s="49"/>
      <c r="L2405" s="52"/>
      <c r="M2405" s="51" t="s">
        <v>6462</v>
      </c>
      <c r="N2405" s="51"/>
      <c r="O2405" s="49" t="s">
        <v>151</v>
      </c>
      <c r="P2405" s="51" t="s">
        <v>198</v>
      </c>
      <c r="Q2405" s="51"/>
      <c r="R2405" s="111"/>
      <c r="S2405" s="111"/>
      <c r="T2405" s="120"/>
      <c r="U2405" s="55" t="s">
        <v>32</v>
      </c>
      <c r="V2405" s="52"/>
      <c r="W2405" s="49"/>
      <c r="X2405" s="52" t="s">
        <v>43</v>
      </c>
      <c r="Y2405" s="49"/>
      <c r="Z2405" s="116" t="s">
        <v>20458</v>
      </c>
      <c r="AA2405" s="51"/>
      <c r="AB2405" s="54">
        <v>0</v>
      </c>
      <c r="AC2405" s="54">
        <v>0</v>
      </c>
      <c r="AD2405" s="54">
        <v>45099</v>
      </c>
      <c r="AE2405" s="54">
        <v>0</v>
      </c>
      <c r="AF2405" s="3">
        <f>SUM(Table2[[#This Row],[PE 2021 Obligations]],Table2[[#This Row],[ROW 2021 Obligations]],Table2[[#This Row],[Construction 2021 Obligations]],Table2[[#This Row],[Paving 2021 Obligations]])</f>
        <v>45099</v>
      </c>
      <c r="AG2405" s="54">
        <v>0</v>
      </c>
      <c r="AH2405" s="54">
        <v>0</v>
      </c>
      <c r="AI2405" s="54">
        <v>45099</v>
      </c>
      <c r="AJ2405" s="54">
        <v>0</v>
      </c>
      <c r="AK2405" s="54">
        <v>45099</v>
      </c>
      <c r="AL2405" s="49" t="s">
        <v>6463</v>
      </c>
    </row>
    <row r="2406" spans="1:38" hidden="1" x14ac:dyDescent="0.25">
      <c r="A2406" s="13">
        <v>130512</v>
      </c>
      <c r="B2406" s="15">
        <v>2</v>
      </c>
      <c r="C2406" s="43" t="s">
        <v>73</v>
      </c>
      <c r="D2406" s="44">
        <v>43991</v>
      </c>
      <c r="E2406" s="43" t="s">
        <v>6355</v>
      </c>
      <c r="F2406" s="44">
        <v>44279</v>
      </c>
      <c r="G2406" s="43" t="s">
        <v>75</v>
      </c>
      <c r="H2406" s="45" t="s">
        <v>154</v>
      </c>
      <c r="I2406" s="43"/>
      <c r="J2406" s="43"/>
      <c r="K2406" s="43"/>
      <c r="L2406" s="46"/>
      <c r="M2406" s="45" t="s">
        <v>6464</v>
      </c>
      <c r="N2406" s="45"/>
      <c r="O2406" s="43" t="s">
        <v>151</v>
      </c>
      <c r="P2406" s="45" t="s">
        <v>198</v>
      </c>
      <c r="Q2406" s="45"/>
      <c r="R2406" s="112"/>
      <c r="S2406" s="112"/>
      <c r="T2406" s="59"/>
      <c r="U2406" s="56" t="s">
        <v>32</v>
      </c>
      <c r="V2406" s="46"/>
      <c r="W2406" s="43"/>
      <c r="X2406" s="46" t="s">
        <v>43</v>
      </c>
      <c r="Y2406" s="43"/>
      <c r="Z2406" s="111" t="s">
        <v>20458</v>
      </c>
      <c r="AA2406" s="45"/>
      <c r="AB2406" s="3">
        <v>0</v>
      </c>
      <c r="AC2406" s="3">
        <v>0</v>
      </c>
      <c r="AD2406" s="3">
        <v>39724</v>
      </c>
      <c r="AE2406" s="3">
        <v>0</v>
      </c>
      <c r="AF2406" s="3">
        <f>SUM(Table2[[#This Row],[PE 2021 Obligations]],Table2[[#This Row],[ROW 2021 Obligations]],Table2[[#This Row],[Construction 2021 Obligations]],Table2[[#This Row],[Paving 2021 Obligations]])</f>
        <v>39724</v>
      </c>
      <c r="AG2406" s="3">
        <v>0</v>
      </c>
      <c r="AH2406" s="3">
        <v>0</v>
      </c>
      <c r="AI2406" s="3">
        <v>39724</v>
      </c>
      <c r="AJ2406" s="3">
        <v>0</v>
      </c>
      <c r="AK2406" s="3">
        <v>39724</v>
      </c>
      <c r="AL2406" s="43" t="s">
        <v>6465</v>
      </c>
    </row>
    <row r="2407" spans="1:38" hidden="1" x14ac:dyDescent="0.25">
      <c r="A2407" s="47">
        <v>130513</v>
      </c>
      <c r="B2407" s="48">
        <v>1</v>
      </c>
      <c r="C2407" s="49" t="s">
        <v>73</v>
      </c>
      <c r="D2407" s="50">
        <v>43991</v>
      </c>
      <c r="E2407" s="49" t="s">
        <v>6355</v>
      </c>
      <c r="F2407" s="50">
        <v>44279</v>
      </c>
      <c r="G2407" s="49" t="s">
        <v>75</v>
      </c>
      <c r="H2407" s="51" t="s">
        <v>276</v>
      </c>
      <c r="I2407" s="49"/>
      <c r="J2407" s="49"/>
      <c r="K2407" s="49"/>
      <c r="L2407" s="52"/>
      <c r="M2407" s="51" t="s">
        <v>6466</v>
      </c>
      <c r="N2407" s="51"/>
      <c r="O2407" s="49" t="s">
        <v>151</v>
      </c>
      <c r="P2407" s="51" t="s">
        <v>198</v>
      </c>
      <c r="Q2407" s="51"/>
      <c r="R2407" s="111"/>
      <c r="S2407" s="111"/>
      <c r="T2407" s="120"/>
      <c r="U2407" s="55" t="s">
        <v>32</v>
      </c>
      <c r="V2407" s="52"/>
      <c r="W2407" s="49"/>
      <c r="X2407" s="52" t="s">
        <v>43</v>
      </c>
      <c r="Y2407" s="49"/>
      <c r="Z2407" s="116" t="s">
        <v>20458</v>
      </c>
      <c r="AA2407" s="51"/>
      <c r="AB2407" s="54">
        <v>0</v>
      </c>
      <c r="AC2407" s="54">
        <v>0</v>
      </c>
      <c r="AD2407" s="54">
        <v>96578.85</v>
      </c>
      <c r="AE2407" s="54">
        <v>0</v>
      </c>
      <c r="AF2407" s="3">
        <f>SUM(Table2[[#This Row],[PE 2021 Obligations]],Table2[[#This Row],[ROW 2021 Obligations]],Table2[[#This Row],[Construction 2021 Obligations]],Table2[[#This Row],[Paving 2021 Obligations]])</f>
        <v>96578.85</v>
      </c>
      <c r="AG2407" s="54">
        <v>0</v>
      </c>
      <c r="AH2407" s="54">
        <v>0</v>
      </c>
      <c r="AI2407" s="54">
        <v>96578.85</v>
      </c>
      <c r="AJ2407" s="54">
        <v>0</v>
      </c>
      <c r="AK2407" s="54">
        <v>96578.85</v>
      </c>
      <c r="AL2407" s="49" t="s">
        <v>6467</v>
      </c>
    </row>
    <row r="2408" spans="1:38" hidden="1" x14ac:dyDescent="0.25">
      <c r="A2408" s="13">
        <v>130514</v>
      </c>
      <c r="B2408" s="15">
        <v>1</v>
      </c>
      <c r="C2408" s="43" t="s">
        <v>73</v>
      </c>
      <c r="D2408" s="44">
        <v>43991</v>
      </c>
      <c r="E2408" s="43" t="s">
        <v>6355</v>
      </c>
      <c r="F2408" s="44">
        <v>44279</v>
      </c>
      <c r="G2408" s="43" t="s">
        <v>75</v>
      </c>
      <c r="H2408" s="45" t="s">
        <v>791</v>
      </c>
      <c r="I2408" s="43"/>
      <c r="J2408" s="43"/>
      <c r="K2408" s="43"/>
      <c r="L2408" s="46"/>
      <c r="M2408" s="45" t="s">
        <v>6468</v>
      </c>
      <c r="N2408" s="45"/>
      <c r="O2408" s="43" t="s">
        <v>151</v>
      </c>
      <c r="P2408" s="45" t="s">
        <v>198</v>
      </c>
      <c r="Q2408" s="45"/>
      <c r="R2408" s="112"/>
      <c r="S2408" s="112"/>
      <c r="T2408" s="59"/>
      <c r="U2408" s="56" t="s">
        <v>32</v>
      </c>
      <c r="V2408" s="46"/>
      <c r="W2408" s="43"/>
      <c r="X2408" s="46" t="s">
        <v>43</v>
      </c>
      <c r="Y2408" s="43"/>
      <c r="Z2408" s="116" t="s">
        <v>20458</v>
      </c>
      <c r="AA2408" s="45"/>
      <c r="AB2408" s="3">
        <v>0</v>
      </c>
      <c r="AC2408" s="3">
        <v>0</v>
      </c>
      <c r="AD2408" s="3">
        <v>49005</v>
      </c>
      <c r="AE2408" s="3">
        <v>0</v>
      </c>
      <c r="AF2408" s="3">
        <f>SUM(Table2[[#This Row],[PE 2021 Obligations]],Table2[[#This Row],[ROW 2021 Obligations]],Table2[[#This Row],[Construction 2021 Obligations]],Table2[[#This Row],[Paving 2021 Obligations]])</f>
        <v>49005</v>
      </c>
      <c r="AG2408" s="3">
        <v>0</v>
      </c>
      <c r="AH2408" s="3">
        <v>0</v>
      </c>
      <c r="AI2408" s="3">
        <v>49005</v>
      </c>
      <c r="AJ2408" s="3">
        <v>0</v>
      </c>
      <c r="AK2408" s="3">
        <v>49005</v>
      </c>
      <c r="AL2408" s="43" t="s">
        <v>6469</v>
      </c>
    </row>
    <row r="2409" spans="1:38" hidden="1" x14ac:dyDescent="0.25">
      <c r="A2409" s="47">
        <v>130515</v>
      </c>
      <c r="B2409" s="48">
        <v>1</v>
      </c>
      <c r="C2409" s="49" t="s">
        <v>73</v>
      </c>
      <c r="D2409" s="50">
        <v>43991</v>
      </c>
      <c r="E2409" s="49" t="s">
        <v>6355</v>
      </c>
      <c r="F2409" s="50">
        <v>44279</v>
      </c>
      <c r="G2409" s="49" t="s">
        <v>75</v>
      </c>
      <c r="H2409" s="51" t="s">
        <v>791</v>
      </c>
      <c r="I2409" s="49"/>
      <c r="J2409" s="49"/>
      <c r="K2409" s="49"/>
      <c r="L2409" s="52"/>
      <c r="M2409" s="51" t="s">
        <v>6470</v>
      </c>
      <c r="N2409" s="51"/>
      <c r="O2409" s="49" t="s">
        <v>151</v>
      </c>
      <c r="P2409" s="51" t="s">
        <v>198</v>
      </c>
      <c r="Q2409" s="51"/>
      <c r="R2409" s="111"/>
      <c r="S2409" s="111"/>
      <c r="T2409" s="120"/>
      <c r="U2409" s="55" t="s">
        <v>32</v>
      </c>
      <c r="V2409" s="52"/>
      <c r="W2409" s="49"/>
      <c r="X2409" s="52" t="s">
        <v>43</v>
      </c>
      <c r="Y2409" s="49"/>
      <c r="Z2409" s="116" t="s">
        <v>20458</v>
      </c>
      <c r="AA2409" s="51"/>
      <c r="AB2409" s="54">
        <v>0</v>
      </c>
      <c r="AC2409" s="54">
        <v>0</v>
      </c>
      <c r="AD2409" s="54">
        <v>11145.75</v>
      </c>
      <c r="AE2409" s="54">
        <v>0</v>
      </c>
      <c r="AF2409" s="3">
        <f>SUM(Table2[[#This Row],[PE 2021 Obligations]],Table2[[#This Row],[ROW 2021 Obligations]],Table2[[#This Row],[Construction 2021 Obligations]],Table2[[#This Row],[Paving 2021 Obligations]])</f>
        <v>11145.75</v>
      </c>
      <c r="AG2409" s="54">
        <v>0</v>
      </c>
      <c r="AH2409" s="54">
        <v>0</v>
      </c>
      <c r="AI2409" s="54">
        <v>11145.75</v>
      </c>
      <c r="AJ2409" s="54">
        <v>0</v>
      </c>
      <c r="AK2409" s="54">
        <v>11145.75</v>
      </c>
      <c r="AL2409" s="49" t="s">
        <v>6471</v>
      </c>
    </row>
    <row r="2410" spans="1:38" hidden="1" x14ac:dyDescent="0.25">
      <c r="A2410" s="13">
        <v>130516</v>
      </c>
      <c r="B2410" s="15">
        <v>1</v>
      </c>
      <c r="C2410" s="43" t="s">
        <v>73</v>
      </c>
      <c r="D2410" s="44">
        <v>43991</v>
      </c>
      <c r="E2410" s="43" t="s">
        <v>6355</v>
      </c>
      <c r="F2410" s="44">
        <v>44279</v>
      </c>
      <c r="G2410" s="43" t="s">
        <v>75</v>
      </c>
      <c r="H2410" s="45" t="s">
        <v>643</v>
      </c>
      <c r="I2410" s="43"/>
      <c r="J2410" s="43"/>
      <c r="K2410" s="43"/>
      <c r="L2410" s="46"/>
      <c r="M2410" s="45" t="s">
        <v>6472</v>
      </c>
      <c r="N2410" s="45"/>
      <c r="O2410" s="43" t="s">
        <v>151</v>
      </c>
      <c r="P2410" s="45" t="s">
        <v>198</v>
      </c>
      <c r="Q2410" s="45"/>
      <c r="R2410" s="112"/>
      <c r="S2410" s="112"/>
      <c r="T2410" s="59"/>
      <c r="U2410" s="56" t="s">
        <v>32</v>
      </c>
      <c r="V2410" s="46"/>
      <c r="W2410" s="43"/>
      <c r="X2410" s="46" t="s">
        <v>43</v>
      </c>
      <c r="Y2410" s="43"/>
      <c r="Z2410" s="116" t="s">
        <v>20458</v>
      </c>
      <c r="AA2410" s="45"/>
      <c r="AB2410" s="3">
        <v>0</v>
      </c>
      <c r="AC2410" s="3">
        <v>0</v>
      </c>
      <c r="AD2410" s="3">
        <v>32847.15</v>
      </c>
      <c r="AE2410" s="3">
        <v>0</v>
      </c>
      <c r="AF2410" s="3">
        <f>SUM(Table2[[#This Row],[PE 2021 Obligations]],Table2[[#This Row],[ROW 2021 Obligations]],Table2[[#This Row],[Construction 2021 Obligations]],Table2[[#This Row],[Paving 2021 Obligations]])</f>
        <v>32847.15</v>
      </c>
      <c r="AG2410" s="3">
        <v>0</v>
      </c>
      <c r="AH2410" s="3">
        <v>0</v>
      </c>
      <c r="AI2410" s="3">
        <v>32847.15</v>
      </c>
      <c r="AJ2410" s="3">
        <v>0</v>
      </c>
      <c r="AK2410" s="3">
        <v>32847.15</v>
      </c>
      <c r="AL2410" s="43" t="s">
        <v>6473</v>
      </c>
    </row>
    <row r="2411" spans="1:38" hidden="1" x14ac:dyDescent="0.25">
      <c r="A2411" s="47">
        <v>130517</v>
      </c>
      <c r="B2411" s="48">
        <v>2</v>
      </c>
      <c r="C2411" s="49" t="s">
        <v>73</v>
      </c>
      <c r="D2411" s="50">
        <v>43991</v>
      </c>
      <c r="E2411" s="49" t="s">
        <v>6355</v>
      </c>
      <c r="F2411" s="50">
        <v>44279</v>
      </c>
      <c r="G2411" s="49" t="s">
        <v>75</v>
      </c>
      <c r="H2411" s="51" t="s">
        <v>241</v>
      </c>
      <c r="I2411" s="49"/>
      <c r="J2411" s="49"/>
      <c r="K2411" s="49"/>
      <c r="L2411" s="52"/>
      <c r="M2411" s="51" t="s">
        <v>6474</v>
      </c>
      <c r="N2411" s="51"/>
      <c r="O2411" s="49" t="s">
        <v>151</v>
      </c>
      <c r="P2411" s="51" t="s">
        <v>198</v>
      </c>
      <c r="Q2411" s="51"/>
      <c r="R2411" s="111"/>
      <c r="S2411" s="111"/>
      <c r="T2411" s="120"/>
      <c r="U2411" s="55" t="s">
        <v>32</v>
      </c>
      <c r="V2411" s="52"/>
      <c r="W2411" s="49"/>
      <c r="X2411" s="52" t="s">
        <v>43</v>
      </c>
      <c r="Y2411" s="49"/>
      <c r="Z2411" s="116" t="s">
        <v>20458</v>
      </c>
      <c r="AA2411" s="51"/>
      <c r="AB2411" s="54">
        <v>0</v>
      </c>
      <c r="AC2411" s="54">
        <v>0</v>
      </c>
      <c r="AD2411" s="54">
        <v>81715.8</v>
      </c>
      <c r="AE2411" s="54">
        <v>0</v>
      </c>
      <c r="AF2411" s="3">
        <f>SUM(Table2[[#This Row],[PE 2021 Obligations]],Table2[[#This Row],[ROW 2021 Obligations]],Table2[[#This Row],[Construction 2021 Obligations]],Table2[[#This Row],[Paving 2021 Obligations]])</f>
        <v>81715.8</v>
      </c>
      <c r="AG2411" s="54">
        <v>0</v>
      </c>
      <c r="AH2411" s="54">
        <v>0</v>
      </c>
      <c r="AI2411" s="54">
        <v>81715.8</v>
      </c>
      <c r="AJ2411" s="54">
        <v>0</v>
      </c>
      <c r="AK2411" s="54">
        <v>81715.8</v>
      </c>
      <c r="AL2411" s="49" t="s">
        <v>6475</v>
      </c>
    </row>
    <row r="2412" spans="1:38" ht="30" hidden="1" x14ac:dyDescent="0.25">
      <c r="A2412" s="13">
        <v>130518</v>
      </c>
      <c r="B2412" s="15">
        <v>1</v>
      </c>
      <c r="C2412" s="43" t="s">
        <v>73</v>
      </c>
      <c r="D2412" s="44">
        <v>43991</v>
      </c>
      <c r="E2412" s="43" t="s">
        <v>108</v>
      </c>
      <c r="F2412" s="44">
        <v>43991</v>
      </c>
      <c r="G2412" s="43" t="s">
        <v>108</v>
      </c>
      <c r="H2412" s="45" t="s">
        <v>400</v>
      </c>
      <c r="I2412" s="43"/>
      <c r="J2412" s="43"/>
      <c r="K2412" s="43"/>
      <c r="L2412" s="46" t="s">
        <v>110</v>
      </c>
      <c r="M2412" s="45" t="s">
        <v>6476</v>
      </c>
      <c r="N2412" s="45" t="s">
        <v>6477</v>
      </c>
      <c r="O2412" s="43" t="s">
        <v>5777</v>
      </c>
      <c r="P2412" s="45" t="s">
        <v>67</v>
      </c>
      <c r="Q2412" s="45"/>
      <c r="R2412" s="112"/>
      <c r="S2412" s="112"/>
      <c r="T2412" s="59"/>
      <c r="U2412" s="56" t="s">
        <v>32</v>
      </c>
      <c r="V2412" s="46"/>
      <c r="W2412" s="43"/>
      <c r="X2412" s="46" t="s">
        <v>43</v>
      </c>
      <c r="Y2412" s="43"/>
      <c r="Z2412" s="116" t="s">
        <v>20458</v>
      </c>
      <c r="AA2412" s="45"/>
      <c r="AB2412" s="3">
        <v>0</v>
      </c>
      <c r="AC2412" s="3">
        <v>0</v>
      </c>
      <c r="AD2412" s="3">
        <v>250000</v>
      </c>
      <c r="AE2412" s="3">
        <v>0</v>
      </c>
      <c r="AF2412" s="3">
        <f>SUM(Table2[[#This Row],[PE 2021 Obligations]],Table2[[#This Row],[ROW 2021 Obligations]],Table2[[#This Row],[Construction 2021 Obligations]],Table2[[#This Row],[Paving 2021 Obligations]])</f>
        <v>250000</v>
      </c>
      <c r="AG2412" s="3">
        <v>0</v>
      </c>
      <c r="AH2412" s="3">
        <v>0</v>
      </c>
      <c r="AI2412" s="3">
        <v>250000</v>
      </c>
      <c r="AJ2412" s="3">
        <v>0</v>
      </c>
      <c r="AK2412" s="3">
        <v>250000</v>
      </c>
      <c r="AL2412" s="43" t="s">
        <v>6478</v>
      </c>
    </row>
    <row r="2413" spans="1:38" ht="30" hidden="1" x14ac:dyDescent="0.25">
      <c r="A2413" s="47">
        <v>130525</v>
      </c>
      <c r="B2413" s="48">
        <v>4</v>
      </c>
      <c r="C2413" s="49" t="s">
        <v>73</v>
      </c>
      <c r="D2413" s="50">
        <v>43997</v>
      </c>
      <c r="E2413" s="49" t="s">
        <v>108</v>
      </c>
      <c r="F2413" s="50">
        <v>43997</v>
      </c>
      <c r="G2413" s="49" t="s">
        <v>108</v>
      </c>
      <c r="H2413" s="51" t="s">
        <v>126</v>
      </c>
      <c r="I2413" s="49"/>
      <c r="J2413" s="49"/>
      <c r="K2413" s="49"/>
      <c r="L2413" s="52" t="s">
        <v>110</v>
      </c>
      <c r="M2413" s="51" t="s">
        <v>6490</v>
      </c>
      <c r="N2413" s="51" t="s">
        <v>6491</v>
      </c>
      <c r="O2413" s="49" t="s">
        <v>5777</v>
      </c>
      <c r="P2413" s="51" t="s">
        <v>67</v>
      </c>
      <c r="Q2413" s="51"/>
      <c r="R2413" s="111"/>
      <c r="S2413" s="111"/>
      <c r="T2413" s="120"/>
      <c r="U2413" s="55" t="s">
        <v>32</v>
      </c>
      <c r="V2413" s="52"/>
      <c r="W2413" s="49"/>
      <c r="X2413" s="52" t="s">
        <v>43</v>
      </c>
      <c r="Y2413" s="49"/>
      <c r="Z2413" s="111" t="s">
        <v>20458</v>
      </c>
      <c r="AA2413" s="51"/>
      <c r="AB2413" s="54">
        <v>0</v>
      </c>
      <c r="AC2413" s="54">
        <v>0</v>
      </c>
      <c r="AD2413" s="54">
        <v>350000</v>
      </c>
      <c r="AE2413" s="54">
        <v>0</v>
      </c>
      <c r="AF2413" s="3">
        <f>SUM(Table2[[#This Row],[PE 2021 Obligations]],Table2[[#This Row],[ROW 2021 Obligations]],Table2[[#This Row],[Construction 2021 Obligations]],Table2[[#This Row],[Paving 2021 Obligations]])</f>
        <v>350000</v>
      </c>
      <c r="AG2413" s="54">
        <v>0</v>
      </c>
      <c r="AH2413" s="54">
        <v>0</v>
      </c>
      <c r="AI2413" s="54">
        <v>350000</v>
      </c>
      <c r="AJ2413" s="54">
        <v>0</v>
      </c>
      <c r="AK2413" s="54">
        <v>350000</v>
      </c>
      <c r="AL2413" s="49" t="s">
        <v>6492</v>
      </c>
    </row>
    <row r="2414" spans="1:38" hidden="1" x14ac:dyDescent="0.25">
      <c r="A2414" s="47">
        <v>130531</v>
      </c>
      <c r="B2414" s="48">
        <v>2</v>
      </c>
      <c r="C2414" s="49" t="s">
        <v>73</v>
      </c>
      <c r="D2414" s="50">
        <v>43998</v>
      </c>
      <c r="E2414" s="49" t="s">
        <v>6355</v>
      </c>
      <c r="F2414" s="50">
        <v>44279</v>
      </c>
      <c r="G2414" s="49" t="s">
        <v>75</v>
      </c>
      <c r="H2414" s="51" t="s">
        <v>170</v>
      </c>
      <c r="I2414" s="49"/>
      <c r="J2414" s="49"/>
      <c r="K2414" s="49"/>
      <c r="L2414" s="52"/>
      <c r="M2414" s="51" t="s">
        <v>6503</v>
      </c>
      <c r="N2414" s="51"/>
      <c r="O2414" s="49" t="s">
        <v>151</v>
      </c>
      <c r="P2414" s="51" t="s">
        <v>198</v>
      </c>
      <c r="Q2414" s="51"/>
      <c r="R2414" s="111"/>
      <c r="S2414" s="111"/>
      <c r="T2414" s="120"/>
      <c r="U2414" s="55" t="s">
        <v>32</v>
      </c>
      <c r="V2414" s="52"/>
      <c r="W2414" s="49"/>
      <c r="X2414" s="52" t="s">
        <v>43</v>
      </c>
      <c r="Y2414" s="49"/>
      <c r="Z2414" s="116" t="s">
        <v>20458</v>
      </c>
      <c r="AA2414" s="51"/>
      <c r="AB2414" s="54">
        <v>0</v>
      </c>
      <c r="AC2414" s="54">
        <v>0</v>
      </c>
      <c r="AD2414" s="54">
        <v>53086.6</v>
      </c>
      <c r="AE2414" s="54">
        <v>0</v>
      </c>
      <c r="AF2414" s="3">
        <f>SUM(Table2[[#This Row],[PE 2021 Obligations]],Table2[[#This Row],[ROW 2021 Obligations]],Table2[[#This Row],[Construction 2021 Obligations]],Table2[[#This Row],[Paving 2021 Obligations]])</f>
        <v>53086.6</v>
      </c>
      <c r="AG2414" s="54">
        <v>0</v>
      </c>
      <c r="AH2414" s="54">
        <v>0</v>
      </c>
      <c r="AI2414" s="54">
        <v>53086.6</v>
      </c>
      <c r="AJ2414" s="54">
        <v>0</v>
      </c>
      <c r="AK2414" s="54">
        <v>53086.6</v>
      </c>
      <c r="AL2414" s="49" t="s">
        <v>6504</v>
      </c>
    </row>
    <row r="2415" spans="1:38" hidden="1" x14ac:dyDescent="0.25">
      <c r="A2415" s="13">
        <v>130534</v>
      </c>
      <c r="B2415" s="15">
        <v>1</v>
      </c>
      <c r="C2415" s="43" t="s">
        <v>73</v>
      </c>
      <c r="D2415" s="44">
        <v>44000</v>
      </c>
      <c r="E2415" s="43" t="s">
        <v>2262</v>
      </c>
      <c r="F2415" s="44">
        <v>44000</v>
      </c>
      <c r="G2415" s="43" t="s">
        <v>2262</v>
      </c>
      <c r="H2415" s="45" t="s">
        <v>386</v>
      </c>
      <c r="I2415" s="43"/>
      <c r="J2415" s="43"/>
      <c r="K2415" s="43"/>
      <c r="L2415" s="46"/>
      <c r="M2415" s="45" t="s">
        <v>6505</v>
      </c>
      <c r="N2415" s="45"/>
      <c r="O2415" s="43" t="s">
        <v>1171</v>
      </c>
      <c r="P2415" s="45" t="s">
        <v>1062</v>
      </c>
      <c r="Q2415" s="45"/>
      <c r="R2415" s="112"/>
      <c r="S2415" s="112"/>
      <c r="T2415" s="59"/>
      <c r="U2415" s="56" t="s">
        <v>32</v>
      </c>
      <c r="V2415" s="46"/>
      <c r="W2415" s="43"/>
      <c r="X2415" s="46" t="s">
        <v>43</v>
      </c>
      <c r="Y2415" s="43"/>
      <c r="Z2415" s="116" t="s">
        <v>20458</v>
      </c>
      <c r="AA2415" s="45"/>
      <c r="AB2415" s="3">
        <v>0</v>
      </c>
      <c r="AC2415" s="3">
        <v>0</v>
      </c>
      <c r="AD2415" s="3">
        <v>200000</v>
      </c>
      <c r="AE2415" s="3">
        <v>0</v>
      </c>
      <c r="AF2415" s="3">
        <f>SUM(Table2[[#This Row],[PE 2021 Obligations]],Table2[[#This Row],[ROW 2021 Obligations]],Table2[[#This Row],[Construction 2021 Obligations]],Table2[[#This Row],[Paving 2021 Obligations]])</f>
        <v>200000</v>
      </c>
      <c r="AG2415" s="3">
        <v>0</v>
      </c>
      <c r="AH2415" s="3">
        <v>0</v>
      </c>
      <c r="AI2415" s="3">
        <v>200000</v>
      </c>
      <c r="AJ2415" s="3">
        <v>0</v>
      </c>
      <c r="AK2415" s="3">
        <v>200000</v>
      </c>
      <c r="AL2415" s="43" t="s">
        <v>6506</v>
      </c>
    </row>
    <row r="2416" spans="1:38" hidden="1" x14ac:dyDescent="0.25">
      <c r="A2416" s="47">
        <v>130536</v>
      </c>
      <c r="B2416" s="48">
        <v>1</v>
      </c>
      <c r="C2416" s="49" t="s">
        <v>73</v>
      </c>
      <c r="D2416" s="50">
        <v>44000</v>
      </c>
      <c r="E2416" s="49" t="s">
        <v>1610</v>
      </c>
      <c r="F2416" s="50">
        <v>44063</v>
      </c>
      <c r="G2416" s="49" t="s">
        <v>1610</v>
      </c>
      <c r="H2416" s="51" t="s">
        <v>400</v>
      </c>
      <c r="I2416" s="49"/>
      <c r="J2416" s="49"/>
      <c r="K2416" s="49"/>
      <c r="L2416" s="52" t="s">
        <v>110</v>
      </c>
      <c r="M2416" s="51" t="s">
        <v>6507</v>
      </c>
      <c r="N2416" s="51"/>
      <c r="O2416" s="49" t="s">
        <v>1612</v>
      </c>
      <c r="P2416" s="51"/>
      <c r="Q2416" s="51"/>
      <c r="R2416" s="111"/>
      <c r="S2416" s="111"/>
      <c r="T2416" s="120"/>
      <c r="U2416" s="55" t="s">
        <v>32</v>
      </c>
      <c r="V2416" s="52"/>
      <c r="W2416" s="49"/>
      <c r="X2416" s="52" t="s">
        <v>43</v>
      </c>
      <c r="Y2416" s="49"/>
      <c r="Z2416" s="116" t="s">
        <v>20458</v>
      </c>
      <c r="AA2416" s="51"/>
      <c r="AB2416" s="54">
        <v>0</v>
      </c>
      <c r="AC2416" s="54">
        <v>0</v>
      </c>
      <c r="AD2416" s="54">
        <v>394358</v>
      </c>
      <c r="AE2416" s="54">
        <v>0</v>
      </c>
      <c r="AF2416" s="3">
        <f>SUM(Table2[[#This Row],[PE 2021 Obligations]],Table2[[#This Row],[ROW 2021 Obligations]],Table2[[#This Row],[Construction 2021 Obligations]],Table2[[#This Row],[Paving 2021 Obligations]])</f>
        <v>394358</v>
      </c>
      <c r="AG2416" s="54">
        <v>0</v>
      </c>
      <c r="AH2416" s="54">
        <v>0</v>
      </c>
      <c r="AI2416" s="54">
        <v>394358</v>
      </c>
      <c r="AJ2416" s="54">
        <v>0</v>
      </c>
      <c r="AK2416" s="54">
        <v>394358</v>
      </c>
      <c r="AL2416" s="49" t="s">
        <v>6508</v>
      </c>
    </row>
    <row r="2417" spans="1:38" hidden="1" x14ac:dyDescent="0.25">
      <c r="A2417" s="13">
        <v>130537</v>
      </c>
      <c r="B2417" s="15">
        <v>1</v>
      </c>
      <c r="C2417" s="43" t="s">
        <v>73</v>
      </c>
      <c r="D2417" s="44">
        <v>44000</v>
      </c>
      <c r="E2417" s="43" t="s">
        <v>6355</v>
      </c>
      <c r="F2417" s="44">
        <v>44279</v>
      </c>
      <c r="G2417" s="43" t="s">
        <v>75</v>
      </c>
      <c r="H2417" s="45" t="s">
        <v>337</v>
      </c>
      <c r="I2417" s="43"/>
      <c r="J2417" s="43"/>
      <c r="K2417" s="43"/>
      <c r="L2417" s="46"/>
      <c r="M2417" s="45" t="s">
        <v>6509</v>
      </c>
      <c r="N2417" s="45"/>
      <c r="O2417" s="43" t="s">
        <v>151</v>
      </c>
      <c r="P2417" s="45" t="s">
        <v>198</v>
      </c>
      <c r="Q2417" s="45"/>
      <c r="R2417" s="112"/>
      <c r="S2417" s="112"/>
      <c r="T2417" s="59"/>
      <c r="U2417" s="56" t="s">
        <v>32</v>
      </c>
      <c r="V2417" s="46"/>
      <c r="W2417" s="43"/>
      <c r="X2417" s="46" t="s">
        <v>43</v>
      </c>
      <c r="Y2417" s="43"/>
      <c r="Z2417" s="116" t="s">
        <v>20458</v>
      </c>
      <c r="AA2417" s="45"/>
      <c r="AB2417" s="3">
        <v>0</v>
      </c>
      <c r="AC2417" s="3">
        <v>0</v>
      </c>
      <c r="AD2417" s="3">
        <v>44456.1</v>
      </c>
      <c r="AE2417" s="3">
        <v>0</v>
      </c>
      <c r="AF2417" s="3">
        <f>SUM(Table2[[#This Row],[PE 2021 Obligations]],Table2[[#This Row],[ROW 2021 Obligations]],Table2[[#This Row],[Construction 2021 Obligations]],Table2[[#This Row],[Paving 2021 Obligations]])</f>
        <v>44456.1</v>
      </c>
      <c r="AG2417" s="3">
        <v>0</v>
      </c>
      <c r="AH2417" s="3">
        <v>0</v>
      </c>
      <c r="AI2417" s="3">
        <v>44456.1</v>
      </c>
      <c r="AJ2417" s="3">
        <v>0</v>
      </c>
      <c r="AK2417" s="3">
        <v>44456.1</v>
      </c>
      <c r="AL2417" s="43" t="s">
        <v>6510</v>
      </c>
    </row>
    <row r="2418" spans="1:38" hidden="1" x14ac:dyDescent="0.25">
      <c r="A2418" s="47">
        <v>130538</v>
      </c>
      <c r="B2418" s="48">
        <v>4</v>
      </c>
      <c r="C2418" s="49" t="s">
        <v>73</v>
      </c>
      <c r="D2418" s="50">
        <v>44001</v>
      </c>
      <c r="E2418" s="49" t="s">
        <v>6355</v>
      </c>
      <c r="F2418" s="50">
        <v>44279</v>
      </c>
      <c r="G2418" s="49" t="s">
        <v>75</v>
      </c>
      <c r="H2418" s="51" t="s">
        <v>349</v>
      </c>
      <c r="I2418" s="49"/>
      <c r="J2418" s="49"/>
      <c r="K2418" s="49"/>
      <c r="L2418" s="52"/>
      <c r="M2418" s="51" t="s">
        <v>6511</v>
      </c>
      <c r="N2418" s="51"/>
      <c r="O2418" s="49" t="s">
        <v>151</v>
      </c>
      <c r="P2418" s="51" t="s">
        <v>198</v>
      </c>
      <c r="Q2418" s="51"/>
      <c r="R2418" s="111"/>
      <c r="S2418" s="111"/>
      <c r="T2418" s="120"/>
      <c r="U2418" s="55" t="s">
        <v>32</v>
      </c>
      <c r="V2418" s="52"/>
      <c r="W2418" s="49"/>
      <c r="X2418" s="52" t="s">
        <v>43</v>
      </c>
      <c r="Y2418" s="49"/>
      <c r="Z2418" s="116" t="s">
        <v>20458</v>
      </c>
      <c r="AA2418" s="51"/>
      <c r="AB2418" s="54">
        <v>0</v>
      </c>
      <c r="AC2418" s="54">
        <v>0</v>
      </c>
      <c r="AD2418" s="54">
        <v>175117.05</v>
      </c>
      <c r="AE2418" s="54">
        <v>0</v>
      </c>
      <c r="AF2418" s="3">
        <f>SUM(Table2[[#This Row],[PE 2021 Obligations]],Table2[[#This Row],[ROW 2021 Obligations]],Table2[[#This Row],[Construction 2021 Obligations]],Table2[[#This Row],[Paving 2021 Obligations]])</f>
        <v>175117.05</v>
      </c>
      <c r="AG2418" s="54">
        <v>0</v>
      </c>
      <c r="AH2418" s="54">
        <v>0</v>
      </c>
      <c r="AI2418" s="54">
        <v>175117.05</v>
      </c>
      <c r="AJ2418" s="54">
        <v>0</v>
      </c>
      <c r="AK2418" s="54">
        <v>175117.05</v>
      </c>
      <c r="AL2418" s="49" t="s">
        <v>6512</v>
      </c>
    </row>
    <row r="2419" spans="1:38" hidden="1" x14ac:dyDescent="0.25">
      <c r="A2419" s="13">
        <v>130539</v>
      </c>
      <c r="B2419" s="15">
        <v>2</v>
      </c>
      <c r="C2419" s="43" t="s">
        <v>73</v>
      </c>
      <c r="D2419" s="44">
        <v>44001</v>
      </c>
      <c r="E2419" s="43" t="s">
        <v>6355</v>
      </c>
      <c r="F2419" s="44">
        <v>44279</v>
      </c>
      <c r="G2419" s="43" t="s">
        <v>75</v>
      </c>
      <c r="H2419" s="45" t="s">
        <v>286</v>
      </c>
      <c r="I2419" s="43"/>
      <c r="J2419" s="43"/>
      <c r="K2419" s="43"/>
      <c r="L2419" s="46"/>
      <c r="M2419" s="45" t="s">
        <v>6513</v>
      </c>
      <c r="N2419" s="45"/>
      <c r="O2419" s="43" t="s">
        <v>151</v>
      </c>
      <c r="P2419" s="45" t="s">
        <v>198</v>
      </c>
      <c r="Q2419" s="45"/>
      <c r="R2419" s="112"/>
      <c r="S2419" s="112"/>
      <c r="T2419" s="59"/>
      <c r="U2419" s="56" t="s">
        <v>32</v>
      </c>
      <c r="V2419" s="46"/>
      <c r="W2419" s="43"/>
      <c r="X2419" s="46" t="s">
        <v>43</v>
      </c>
      <c r="Y2419" s="43"/>
      <c r="Z2419" s="116" t="s">
        <v>20458</v>
      </c>
      <c r="AA2419" s="45"/>
      <c r="AB2419" s="3">
        <v>0</v>
      </c>
      <c r="AC2419" s="3">
        <v>0</v>
      </c>
      <c r="AD2419" s="3">
        <v>188787.62</v>
      </c>
      <c r="AE2419" s="3">
        <v>0</v>
      </c>
      <c r="AF2419" s="3">
        <f>SUM(Table2[[#This Row],[PE 2021 Obligations]],Table2[[#This Row],[ROW 2021 Obligations]],Table2[[#This Row],[Construction 2021 Obligations]],Table2[[#This Row],[Paving 2021 Obligations]])</f>
        <v>188787.62</v>
      </c>
      <c r="AG2419" s="3">
        <v>0</v>
      </c>
      <c r="AH2419" s="3">
        <v>0</v>
      </c>
      <c r="AI2419" s="3">
        <v>188787.62</v>
      </c>
      <c r="AJ2419" s="3">
        <v>0</v>
      </c>
      <c r="AK2419" s="3">
        <v>188787.62</v>
      </c>
      <c r="AL2419" s="43" t="s">
        <v>6514</v>
      </c>
    </row>
    <row r="2420" spans="1:38" hidden="1" x14ac:dyDescent="0.25">
      <c r="A2420" s="47">
        <v>130540</v>
      </c>
      <c r="B2420" s="48">
        <v>2</v>
      </c>
      <c r="C2420" s="49" t="s">
        <v>73</v>
      </c>
      <c r="D2420" s="50">
        <v>44001</v>
      </c>
      <c r="E2420" s="49" t="s">
        <v>6355</v>
      </c>
      <c r="F2420" s="50">
        <v>44279</v>
      </c>
      <c r="G2420" s="49" t="s">
        <v>75</v>
      </c>
      <c r="H2420" s="51" t="s">
        <v>383</v>
      </c>
      <c r="I2420" s="49"/>
      <c r="J2420" s="49"/>
      <c r="K2420" s="49"/>
      <c r="L2420" s="52"/>
      <c r="M2420" s="51" t="s">
        <v>6515</v>
      </c>
      <c r="N2420" s="51"/>
      <c r="O2420" s="49" t="s">
        <v>151</v>
      </c>
      <c r="P2420" s="51" t="s">
        <v>198</v>
      </c>
      <c r="Q2420" s="51"/>
      <c r="R2420" s="111"/>
      <c r="S2420" s="111"/>
      <c r="T2420" s="120"/>
      <c r="U2420" s="55" t="s">
        <v>32</v>
      </c>
      <c r="V2420" s="52"/>
      <c r="W2420" s="49"/>
      <c r="X2420" s="52" t="s">
        <v>43</v>
      </c>
      <c r="Y2420" s="49"/>
      <c r="Z2420" s="116" t="s">
        <v>20458</v>
      </c>
      <c r="AA2420" s="51"/>
      <c r="AB2420" s="54">
        <v>0</v>
      </c>
      <c r="AC2420" s="54">
        <v>0</v>
      </c>
      <c r="AD2420" s="54">
        <v>9785.1</v>
      </c>
      <c r="AE2420" s="54">
        <v>0</v>
      </c>
      <c r="AF2420" s="3">
        <f>SUM(Table2[[#This Row],[PE 2021 Obligations]],Table2[[#This Row],[ROW 2021 Obligations]],Table2[[#This Row],[Construction 2021 Obligations]],Table2[[#This Row],[Paving 2021 Obligations]])</f>
        <v>9785.1</v>
      </c>
      <c r="AG2420" s="54">
        <v>0</v>
      </c>
      <c r="AH2420" s="54">
        <v>0</v>
      </c>
      <c r="AI2420" s="54">
        <v>9785.1</v>
      </c>
      <c r="AJ2420" s="54">
        <v>0</v>
      </c>
      <c r="AK2420" s="54">
        <v>9785.1</v>
      </c>
      <c r="AL2420" s="49" t="s">
        <v>6516</v>
      </c>
    </row>
    <row r="2421" spans="1:38" hidden="1" x14ac:dyDescent="0.25">
      <c r="A2421" s="13">
        <v>130553</v>
      </c>
      <c r="B2421" s="15">
        <v>1</v>
      </c>
      <c r="C2421" s="43" t="s">
        <v>73</v>
      </c>
      <c r="D2421" s="44">
        <v>44006</v>
      </c>
      <c r="E2421" s="43" t="s">
        <v>1169</v>
      </c>
      <c r="F2421" s="44">
        <v>44006</v>
      </c>
      <c r="G2421" s="43" t="s">
        <v>1169</v>
      </c>
      <c r="H2421" s="45" t="s">
        <v>394</v>
      </c>
      <c r="I2421" s="43"/>
      <c r="J2421" s="43"/>
      <c r="K2421" s="43"/>
      <c r="L2421" s="46"/>
      <c r="M2421" s="45" t="s">
        <v>6525</v>
      </c>
      <c r="N2421" s="45"/>
      <c r="O2421" s="43" t="s">
        <v>1171</v>
      </c>
      <c r="P2421" s="45" t="s">
        <v>1062</v>
      </c>
      <c r="Q2421" s="45"/>
      <c r="R2421" s="112"/>
      <c r="S2421" s="112"/>
      <c r="T2421" s="59"/>
      <c r="U2421" s="56" t="s">
        <v>32</v>
      </c>
      <c r="V2421" s="46"/>
      <c r="W2421" s="43"/>
      <c r="X2421" s="46" t="s">
        <v>43</v>
      </c>
      <c r="Y2421" s="43"/>
      <c r="Z2421" s="116" t="s">
        <v>20458</v>
      </c>
      <c r="AA2421" s="45"/>
      <c r="AB2421" s="3">
        <v>0</v>
      </c>
      <c r="AC2421" s="3">
        <v>0</v>
      </c>
      <c r="AD2421" s="3">
        <v>450900</v>
      </c>
      <c r="AE2421" s="3">
        <v>0</v>
      </c>
      <c r="AF2421" s="3">
        <f>SUM(Table2[[#This Row],[PE 2021 Obligations]],Table2[[#This Row],[ROW 2021 Obligations]],Table2[[#This Row],[Construction 2021 Obligations]],Table2[[#This Row],[Paving 2021 Obligations]])</f>
        <v>450900</v>
      </c>
      <c r="AG2421" s="3">
        <v>0</v>
      </c>
      <c r="AH2421" s="3">
        <v>0</v>
      </c>
      <c r="AI2421" s="3">
        <v>450900</v>
      </c>
      <c r="AJ2421" s="3">
        <v>0</v>
      </c>
      <c r="AK2421" s="3">
        <v>450900</v>
      </c>
      <c r="AL2421" s="43" t="s">
        <v>6526</v>
      </c>
    </row>
    <row r="2422" spans="1:38" hidden="1" x14ac:dyDescent="0.25">
      <c r="A2422" s="47">
        <v>130554</v>
      </c>
      <c r="B2422" s="48">
        <v>3</v>
      </c>
      <c r="C2422" s="49" t="s">
        <v>73</v>
      </c>
      <c r="D2422" s="50">
        <v>44006</v>
      </c>
      <c r="E2422" s="49" t="s">
        <v>1169</v>
      </c>
      <c r="F2422" s="50">
        <v>44006</v>
      </c>
      <c r="G2422" s="49" t="s">
        <v>1169</v>
      </c>
      <c r="H2422" s="51" t="s">
        <v>49</v>
      </c>
      <c r="I2422" s="49"/>
      <c r="J2422" s="49"/>
      <c r="K2422" s="49"/>
      <c r="L2422" s="52"/>
      <c r="M2422" s="51" t="s">
        <v>6527</v>
      </c>
      <c r="N2422" s="51"/>
      <c r="O2422" s="49" t="s">
        <v>1171</v>
      </c>
      <c r="P2422" s="51" t="s">
        <v>1062</v>
      </c>
      <c r="Q2422" s="51"/>
      <c r="R2422" s="111"/>
      <c r="S2422" s="111"/>
      <c r="T2422" s="120"/>
      <c r="U2422" s="55" t="s">
        <v>32</v>
      </c>
      <c r="V2422" s="52"/>
      <c r="W2422" s="49"/>
      <c r="X2422" s="52" t="s">
        <v>43</v>
      </c>
      <c r="Y2422" s="49"/>
      <c r="Z2422" s="116" t="s">
        <v>20458</v>
      </c>
      <c r="AA2422" s="51"/>
      <c r="AB2422" s="54">
        <v>0</v>
      </c>
      <c r="AC2422" s="54">
        <v>0</v>
      </c>
      <c r="AD2422" s="54">
        <v>244000</v>
      </c>
      <c r="AE2422" s="54">
        <v>0</v>
      </c>
      <c r="AF2422" s="3">
        <f>SUM(Table2[[#This Row],[PE 2021 Obligations]],Table2[[#This Row],[ROW 2021 Obligations]],Table2[[#This Row],[Construction 2021 Obligations]],Table2[[#This Row],[Paving 2021 Obligations]])</f>
        <v>244000</v>
      </c>
      <c r="AG2422" s="54">
        <v>0</v>
      </c>
      <c r="AH2422" s="54">
        <v>0</v>
      </c>
      <c r="AI2422" s="54">
        <v>244000</v>
      </c>
      <c r="AJ2422" s="54">
        <v>0</v>
      </c>
      <c r="AK2422" s="54">
        <v>244000</v>
      </c>
      <c r="AL2422" s="49" t="s">
        <v>6528</v>
      </c>
    </row>
    <row r="2423" spans="1:38" ht="30" hidden="1" x14ac:dyDescent="0.25">
      <c r="A2423" s="13">
        <v>130555</v>
      </c>
      <c r="B2423" s="15">
        <v>2</v>
      </c>
      <c r="C2423" s="43" t="s">
        <v>47</v>
      </c>
      <c r="D2423" s="44">
        <v>44006</v>
      </c>
      <c r="E2423" s="43" t="s">
        <v>2262</v>
      </c>
      <c r="F2423" s="44">
        <v>44340</v>
      </c>
      <c r="G2423" s="43" t="s">
        <v>6529</v>
      </c>
      <c r="H2423" s="45" t="s">
        <v>241</v>
      </c>
      <c r="I2423" s="43"/>
      <c r="J2423" s="43"/>
      <c r="K2423" s="43"/>
      <c r="L2423" s="46"/>
      <c r="M2423" s="45" t="s">
        <v>6530</v>
      </c>
      <c r="N2423" s="45"/>
      <c r="O2423" s="43" t="s">
        <v>1171</v>
      </c>
      <c r="P2423" s="45" t="s">
        <v>1062</v>
      </c>
      <c r="Q2423" s="45"/>
      <c r="R2423" s="112"/>
      <c r="S2423" s="112"/>
      <c r="T2423" s="59"/>
      <c r="U2423" s="56" t="s">
        <v>32</v>
      </c>
      <c r="V2423" s="46"/>
      <c r="W2423" s="43"/>
      <c r="X2423" s="46" t="s">
        <v>43</v>
      </c>
      <c r="Y2423" s="43"/>
      <c r="Z2423" s="111" t="s">
        <v>20458</v>
      </c>
      <c r="AA2423" s="45"/>
      <c r="AB2423" s="3">
        <v>0</v>
      </c>
      <c r="AC2423" s="3">
        <v>0</v>
      </c>
      <c r="AD2423" s="3">
        <v>54824</v>
      </c>
      <c r="AE2423" s="3">
        <v>0</v>
      </c>
      <c r="AF2423" s="3">
        <f>SUM(Table2[[#This Row],[PE 2021 Obligations]],Table2[[#This Row],[ROW 2021 Obligations]],Table2[[#This Row],[Construction 2021 Obligations]],Table2[[#This Row],[Paving 2021 Obligations]])</f>
        <v>54824</v>
      </c>
      <c r="AG2423" s="3">
        <v>0</v>
      </c>
      <c r="AH2423" s="3">
        <v>0</v>
      </c>
      <c r="AI2423" s="3">
        <v>54824</v>
      </c>
      <c r="AJ2423" s="3">
        <v>0</v>
      </c>
      <c r="AK2423" s="3">
        <v>54824</v>
      </c>
      <c r="AL2423" s="43" t="s">
        <v>6531</v>
      </c>
    </row>
    <row r="2424" spans="1:38" ht="30" hidden="1" x14ac:dyDescent="0.25">
      <c r="A2424" s="47">
        <v>130556</v>
      </c>
      <c r="B2424" s="48">
        <v>2</v>
      </c>
      <c r="C2424" s="49" t="s">
        <v>73</v>
      </c>
      <c r="D2424" s="50">
        <v>44006</v>
      </c>
      <c r="E2424" s="49" t="s">
        <v>2262</v>
      </c>
      <c r="F2424" s="50">
        <v>44006</v>
      </c>
      <c r="G2424" s="49" t="s">
        <v>2262</v>
      </c>
      <c r="H2424" s="51" t="s">
        <v>431</v>
      </c>
      <c r="I2424" s="49"/>
      <c r="J2424" s="49"/>
      <c r="K2424" s="49"/>
      <c r="L2424" s="52"/>
      <c r="M2424" s="51" t="s">
        <v>6532</v>
      </c>
      <c r="N2424" s="51"/>
      <c r="O2424" s="49" t="s">
        <v>1171</v>
      </c>
      <c r="P2424" s="51" t="s">
        <v>1062</v>
      </c>
      <c r="Q2424" s="51"/>
      <c r="R2424" s="111"/>
      <c r="S2424" s="111"/>
      <c r="T2424" s="120"/>
      <c r="U2424" s="55" t="s">
        <v>32</v>
      </c>
      <c r="V2424" s="52"/>
      <c r="W2424" s="49"/>
      <c r="X2424" s="52" t="s">
        <v>43</v>
      </c>
      <c r="Y2424" s="49"/>
      <c r="Z2424" s="116" t="s">
        <v>20458</v>
      </c>
      <c r="AA2424" s="51"/>
      <c r="AB2424" s="54">
        <v>0</v>
      </c>
      <c r="AC2424" s="54">
        <v>0</v>
      </c>
      <c r="AD2424" s="54">
        <v>333400</v>
      </c>
      <c r="AE2424" s="54">
        <v>0</v>
      </c>
      <c r="AF2424" s="3">
        <f>SUM(Table2[[#This Row],[PE 2021 Obligations]],Table2[[#This Row],[ROW 2021 Obligations]],Table2[[#This Row],[Construction 2021 Obligations]],Table2[[#This Row],[Paving 2021 Obligations]])</f>
        <v>333400</v>
      </c>
      <c r="AG2424" s="54">
        <v>0</v>
      </c>
      <c r="AH2424" s="54">
        <v>0</v>
      </c>
      <c r="AI2424" s="54">
        <v>333400</v>
      </c>
      <c r="AJ2424" s="54">
        <v>0</v>
      </c>
      <c r="AK2424" s="54">
        <v>333400</v>
      </c>
      <c r="AL2424" s="49" t="s">
        <v>6533</v>
      </c>
    </row>
    <row r="2425" spans="1:38" hidden="1" x14ac:dyDescent="0.25">
      <c r="A2425" s="13">
        <v>130557</v>
      </c>
      <c r="B2425" s="15">
        <v>1</v>
      </c>
      <c r="C2425" s="43" t="s">
        <v>73</v>
      </c>
      <c r="D2425" s="44">
        <v>44006</v>
      </c>
      <c r="E2425" s="43" t="s">
        <v>6215</v>
      </c>
      <c r="F2425" s="44">
        <v>44006</v>
      </c>
      <c r="G2425" s="43" t="s">
        <v>6215</v>
      </c>
      <c r="H2425" s="45" t="s">
        <v>232</v>
      </c>
      <c r="I2425" s="43"/>
      <c r="J2425" s="43"/>
      <c r="K2425" s="43"/>
      <c r="L2425" s="46"/>
      <c r="M2425" s="45" t="s">
        <v>6534</v>
      </c>
      <c r="N2425" s="45"/>
      <c r="O2425" s="43" t="s">
        <v>1171</v>
      </c>
      <c r="P2425" s="45" t="s">
        <v>1062</v>
      </c>
      <c r="Q2425" s="45"/>
      <c r="R2425" s="112"/>
      <c r="S2425" s="112"/>
      <c r="T2425" s="59"/>
      <c r="U2425" s="56" t="s">
        <v>32</v>
      </c>
      <c r="V2425" s="46"/>
      <c r="W2425" s="43"/>
      <c r="X2425" s="46" t="s">
        <v>43</v>
      </c>
      <c r="Y2425" s="43"/>
      <c r="Z2425" s="111" t="s">
        <v>20458</v>
      </c>
      <c r="AA2425" s="45"/>
      <c r="AB2425" s="3">
        <v>0</v>
      </c>
      <c r="AC2425" s="3">
        <v>0</v>
      </c>
      <c r="AD2425" s="3">
        <v>16900</v>
      </c>
      <c r="AE2425" s="3">
        <v>0</v>
      </c>
      <c r="AF2425" s="3">
        <f>SUM(Table2[[#This Row],[PE 2021 Obligations]],Table2[[#This Row],[ROW 2021 Obligations]],Table2[[#This Row],[Construction 2021 Obligations]],Table2[[#This Row],[Paving 2021 Obligations]])</f>
        <v>16900</v>
      </c>
      <c r="AG2425" s="3">
        <v>0</v>
      </c>
      <c r="AH2425" s="3">
        <v>0</v>
      </c>
      <c r="AI2425" s="3">
        <v>16900</v>
      </c>
      <c r="AJ2425" s="3">
        <v>0</v>
      </c>
      <c r="AK2425" s="3">
        <v>16900</v>
      </c>
      <c r="AL2425" s="43" t="s">
        <v>6535</v>
      </c>
    </row>
    <row r="2426" spans="1:38" hidden="1" x14ac:dyDescent="0.25">
      <c r="A2426" s="47">
        <v>130559</v>
      </c>
      <c r="B2426" s="48">
        <v>3</v>
      </c>
      <c r="C2426" s="49" t="s">
        <v>73</v>
      </c>
      <c r="D2426" s="50">
        <v>44006</v>
      </c>
      <c r="E2426" s="49" t="s">
        <v>6215</v>
      </c>
      <c r="F2426" s="50">
        <v>44006</v>
      </c>
      <c r="G2426" s="49" t="s">
        <v>6215</v>
      </c>
      <c r="H2426" s="51" t="s">
        <v>437</v>
      </c>
      <c r="I2426" s="49"/>
      <c r="J2426" s="49"/>
      <c r="K2426" s="49"/>
      <c r="L2426" s="52"/>
      <c r="M2426" s="51" t="s">
        <v>6536</v>
      </c>
      <c r="N2426" s="51"/>
      <c r="O2426" s="49" t="s">
        <v>1171</v>
      </c>
      <c r="P2426" s="51" t="s">
        <v>1062</v>
      </c>
      <c r="Q2426" s="51"/>
      <c r="R2426" s="111"/>
      <c r="S2426" s="111"/>
      <c r="T2426" s="120"/>
      <c r="U2426" s="55" t="s">
        <v>32</v>
      </c>
      <c r="V2426" s="52"/>
      <c r="W2426" s="49"/>
      <c r="X2426" s="52" t="s">
        <v>43</v>
      </c>
      <c r="Y2426" s="49"/>
      <c r="Z2426" s="111" t="s">
        <v>20458</v>
      </c>
      <c r="AA2426" s="51"/>
      <c r="AB2426" s="54">
        <v>0</v>
      </c>
      <c r="AC2426" s="54">
        <v>0</v>
      </c>
      <c r="AD2426" s="54">
        <v>444300</v>
      </c>
      <c r="AE2426" s="54">
        <v>0</v>
      </c>
      <c r="AF2426" s="3">
        <f>SUM(Table2[[#This Row],[PE 2021 Obligations]],Table2[[#This Row],[ROW 2021 Obligations]],Table2[[#This Row],[Construction 2021 Obligations]],Table2[[#This Row],[Paving 2021 Obligations]])</f>
        <v>444300</v>
      </c>
      <c r="AG2426" s="54">
        <v>0</v>
      </c>
      <c r="AH2426" s="54">
        <v>0</v>
      </c>
      <c r="AI2426" s="54">
        <v>444300</v>
      </c>
      <c r="AJ2426" s="54">
        <v>0</v>
      </c>
      <c r="AK2426" s="54">
        <v>444300</v>
      </c>
      <c r="AL2426" s="49" t="s">
        <v>6537</v>
      </c>
    </row>
    <row r="2427" spans="1:38" hidden="1" x14ac:dyDescent="0.25">
      <c r="A2427" s="13">
        <v>130560</v>
      </c>
      <c r="B2427" s="15">
        <v>4</v>
      </c>
      <c r="C2427" s="43" t="s">
        <v>73</v>
      </c>
      <c r="D2427" s="44">
        <v>44007</v>
      </c>
      <c r="E2427" s="43" t="s">
        <v>6355</v>
      </c>
      <c r="F2427" s="44">
        <v>44279</v>
      </c>
      <c r="G2427" s="43" t="s">
        <v>75</v>
      </c>
      <c r="H2427" s="45" t="s">
        <v>349</v>
      </c>
      <c r="I2427" s="43"/>
      <c r="J2427" s="43"/>
      <c r="K2427" s="43"/>
      <c r="L2427" s="46"/>
      <c r="M2427" s="45" t="s">
        <v>6538</v>
      </c>
      <c r="N2427" s="45"/>
      <c r="O2427" s="43" t="s">
        <v>151</v>
      </c>
      <c r="P2427" s="45" t="s">
        <v>198</v>
      </c>
      <c r="Q2427" s="45"/>
      <c r="R2427" s="112"/>
      <c r="S2427" s="112"/>
      <c r="T2427" s="59"/>
      <c r="U2427" s="56" t="s">
        <v>32</v>
      </c>
      <c r="V2427" s="46"/>
      <c r="W2427" s="43"/>
      <c r="X2427" s="46" t="s">
        <v>43</v>
      </c>
      <c r="Y2427" s="43"/>
      <c r="Z2427" s="111" t="s">
        <v>20458</v>
      </c>
      <c r="AA2427" s="45"/>
      <c r="AB2427" s="3">
        <v>0</v>
      </c>
      <c r="AC2427" s="3">
        <v>0</v>
      </c>
      <c r="AD2427" s="3">
        <v>47928.6</v>
      </c>
      <c r="AE2427" s="3">
        <v>0</v>
      </c>
      <c r="AF2427" s="3">
        <f>SUM(Table2[[#This Row],[PE 2021 Obligations]],Table2[[#This Row],[ROW 2021 Obligations]],Table2[[#This Row],[Construction 2021 Obligations]],Table2[[#This Row],[Paving 2021 Obligations]])</f>
        <v>47928.6</v>
      </c>
      <c r="AG2427" s="3">
        <v>0</v>
      </c>
      <c r="AH2427" s="3">
        <v>0</v>
      </c>
      <c r="AI2427" s="3">
        <v>47928.6</v>
      </c>
      <c r="AJ2427" s="3">
        <v>0</v>
      </c>
      <c r="AK2427" s="3">
        <v>47928.6</v>
      </c>
      <c r="AL2427" s="43" t="s">
        <v>6539</v>
      </c>
    </row>
    <row r="2428" spans="1:38" hidden="1" x14ac:dyDescent="0.25">
      <c r="A2428" s="47">
        <v>130561</v>
      </c>
      <c r="B2428" s="48">
        <v>3</v>
      </c>
      <c r="C2428" s="49" t="s">
        <v>73</v>
      </c>
      <c r="D2428" s="50">
        <v>44007</v>
      </c>
      <c r="E2428" s="49" t="s">
        <v>2469</v>
      </c>
      <c r="F2428" s="50">
        <v>44340</v>
      </c>
      <c r="G2428" s="49" t="s">
        <v>3222</v>
      </c>
      <c r="H2428" s="51" t="s">
        <v>57</v>
      </c>
      <c r="I2428" s="49"/>
      <c r="J2428" s="49"/>
      <c r="K2428" s="49"/>
      <c r="L2428" s="52"/>
      <c r="M2428" s="51" t="s">
        <v>6540</v>
      </c>
      <c r="N2428" s="51"/>
      <c r="O2428" s="49" t="s">
        <v>1520</v>
      </c>
      <c r="P2428" s="51" t="s">
        <v>1444</v>
      </c>
      <c r="Q2428" s="51"/>
      <c r="R2428" s="111"/>
      <c r="S2428" s="111"/>
      <c r="T2428" s="120"/>
      <c r="U2428" s="55" t="s">
        <v>32</v>
      </c>
      <c r="V2428" s="50">
        <v>45009</v>
      </c>
      <c r="W2428" s="49"/>
      <c r="X2428" s="52" t="s">
        <v>43</v>
      </c>
      <c r="Y2428" s="49"/>
      <c r="Z2428" s="111" t="s">
        <v>20458</v>
      </c>
      <c r="AA2428" s="51"/>
      <c r="AB2428" s="54">
        <v>75900</v>
      </c>
      <c r="AC2428" s="54">
        <v>0</v>
      </c>
      <c r="AD2428" s="54">
        <v>0</v>
      </c>
      <c r="AE2428" s="54">
        <v>0</v>
      </c>
      <c r="AF2428" s="3">
        <f>SUM(Table2[[#This Row],[PE 2021 Obligations]],Table2[[#This Row],[ROW 2021 Obligations]],Table2[[#This Row],[Construction 2021 Obligations]],Table2[[#This Row],[Paving 2021 Obligations]])</f>
        <v>75900</v>
      </c>
      <c r="AG2428" s="54">
        <v>75900</v>
      </c>
      <c r="AH2428" s="54">
        <v>0</v>
      </c>
      <c r="AI2428" s="54">
        <v>0</v>
      </c>
      <c r="AJ2428" s="54">
        <v>0</v>
      </c>
      <c r="AK2428" s="54">
        <v>75900</v>
      </c>
      <c r="AL2428" s="49" t="s">
        <v>6541</v>
      </c>
    </row>
    <row r="2429" spans="1:38" ht="30" hidden="1" x14ac:dyDescent="0.25">
      <c r="A2429" s="13">
        <v>130562</v>
      </c>
      <c r="B2429" s="15">
        <v>3</v>
      </c>
      <c r="C2429" s="43" t="s">
        <v>73</v>
      </c>
      <c r="D2429" s="44">
        <v>44008</v>
      </c>
      <c r="E2429" s="43" t="s">
        <v>2668</v>
      </c>
      <c r="F2429" s="44">
        <v>44280</v>
      </c>
      <c r="G2429" s="43" t="s">
        <v>75</v>
      </c>
      <c r="H2429" s="45" t="s">
        <v>405</v>
      </c>
      <c r="I2429" s="43" t="s">
        <v>4000</v>
      </c>
      <c r="J2429" s="43" t="s">
        <v>116</v>
      </c>
      <c r="K2429" s="43"/>
      <c r="L2429" s="46" t="s">
        <v>116</v>
      </c>
      <c r="M2429" s="45" t="s">
        <v>6542</v>
      </c>
      <c r="N2429" s="45" t="s">
        <v>6543</v>
      </c>
      <c r="O2429" s="43" t="s">
        <v>78</v>
      </c>
      <c r="P2429" s="45" t="s">
        <v>1444</v>
      </c>
      <c r="Q2429" s="45"/>
      <c r="R2429" s="112"/>
      <c r="S2429" s="112"/>
      <c r="T2429" s="59"/>
      <c r="U2429" s="10">
        <v>7.0000000000000007E-2</v>
      </c>
      <c r="V2429" s="46"/>
      <c r="W2429" s="43"/>
      <c r="X2429" s="46" t="s">
        <v>43</v>
      </c>
      <c r="Y2429" s="43" t="s">
        <v>78</v>
      </c>
      <c r="Z2429" s="112" t="s">
        <v>20461</v>
      </c>
      <c r="AA2429" s="45"/>
      <c r="AB2429" s="3">
        <v>50000</v>
      </c>
      <c r="AC2429" s="3">
        <v>0</v>
      </c>
      <c r="AD2429" s="3">
        <v>0</v>
      </c>
      <c r="AE2429" s="3">
        <v>0</v>
      </c>
      <c r="AF2429" s="3">
        <f>SUM(Table2[[#This Row],[PE 2021 Obligations]],Table2[[#This Row],[ROW 2021 Obligations]],Table2[[#This Row],[Construction 2021 Obligations]],Table2[[#This Row],[Paving 2021 Obligations]])</f>
        <v>50000</v>
      </c>
      <c r="AG2429" s="3">
        <v>50000</v>
      </c>
      <c r="AH2429" s="3">
        <v>0</v>
      </c>
      <c r="AI2429" s="3">
        <v>0</v>
      </c>
      <c r="AJ2429" s="3">
        <v>0</v>
      </c>
      <c r="AK2429" s="3">
        <v>50000</v>
      </c>
      <c r="AL2429" s="43"/>
    </row>
    <row r="2430" spans="1:38" hidden="1" x14ac:dyDescent="0.25">
      <c r="A2430" s="13">
        <v>130564</v>
      </c>
      <c r="B2430" s="15">
        <v>1</v>
      </c>
      <c r="C2430" s="43" t="s">
        <v>73</v>
      </c>
      <c r="D2430" s="44">
        <v>44008</v>
      </c>
      <c r="E2430" s="43" t="s">
        <v>6355</v>
      </c>
      <c r="F2430" s="44">
        <v>44279</v>
      </c>
      <c r="G2430" s="43" t="s">
        <v>75</v>
      </c>
      <c r="H2430" s="45" t="s">
        <v>238</v>
      </c>
      <c r="I2430" s="43"/>
      <c r="J2430" s="43"/>
      <c r="K2430" s="43"/>
      <c r="L2430" s="46"/>
      <c r="M2430" s="45" t="s">
        <v>6548</v>
      </c>
      <c r="N2430" s="45"/>
      <c r="O2430" s="43" t="s">
        <v>151</v>
      </c>
      <c r="P2430" s="45" t="s">
        <v>198</v>
      </c>
      <c r="Q2430" s="45"/>
      <c r="R2430" s="112"/>
      <c r="S2430" s="112"/>
      <c r="T2430" s="59"/>
      <c r="U2430" s="56" t="s">
        <v>32</v>
      </c>
      <c r="V2430" s="46"/>
      <c r="W2430" s="43"/>
      <c r="X2430" s="46" t="s">
        <v>43</v>
      </c>
      <c r="Y2430" s="43"/>
      <c r="Z2430" s="111" t="s">
        <v>20458</v>
      </c>
      <c r="AA2430" s="45"/>
      <c r="AB2430" s="3">
        <v>0</v>
      </c>
      <c r="AC2430" s="3">
        <v>0</v>
      </c>
      <c r="AD2430" s="3">
        <v>54734.25</v>
      </c>
      <c r="AE2430" s="3">
        <v>0</v>
      </c>
      <c r="AF2430" s="3">
        <f>SUM(Table2[[#This Row],[PE 2021 Obligations]],Table2[[#This Row],[ROW 2021 Obligations]],Table2[[#This Row],[Construction 2021 Obligations]],Table2[[#This Row],[Paving 2021 Obligations]])</f>
        <v>54734.25</v>
      </c>
      <c r="AG2430" s="3">
        <v>0</v>
      </c>
      <c r="AH2430" s="3">
        <v>0</v>
      </c>
      <c r="AI2430" s="3">
        <v>54734.25</v>
      </c>
      <c r="AJ2430" s="3">
        <v>0</v>
      </c>
      <c r="AK2430" s="3">
        <v>54734.25</v>
      </c>
      <c r="AL2430" s="43" t="s">
        <v>6549</v>
      </c>
    </row>
    <row r="2431" spans="1:38" hidden="1" x14ac:dyDescent="0.25">
      <c r="A2431" s="47">
        <v>130566</v>
      </c>
      <c r="B2431" s="48">
        <v>2</v>
      </c>
      <c r="C2431" s="49" t="s">
        <v>73</v>
      </c>
      <c r="D2431" s="50">
        <v>44011</v>
      </c>
      <c r="E2431" s="49" t="s">
        <v>2262</v>
      </c>
      <c r="F2431" s="50">
        <v>44011</v>
      </c>
      <c r="G2431" s="49" t="s">
        <v>2262</v>
      </c>
      <c r="H2431" s="51" t="s">
        <v>162</v>
      </c>
      <c r="I2431" s="49"/>
      <c r="J2431" s="49"/>
      <c r="K2431" s="49"/>
      <c r="L2431" s="52"/>
      <c r="M2431" s="51" t="s">
        <v>6550</v>
      </c>
      <c r="N2431" s="51"/>
      <c r="O2431" s="49" t="s">
        <v>1171</v>
      </c>
      <c r="P2431" s="51" t="s">
        <v>1062</v>
      </c>
      <c r="Q2431" s="51"/>
      <c r="R2431" s="111"/>
      <c r="S2431" s="111"/>
      <c r="T2431" s="120"/>
      <c r="U2431" s="55" t="s">
        <v>32</v>
      </c>
      <c r="V2431" s="52"/>
      <c r="W2431" s="49"/>
      <c r="X2431" s="52" t="s">
        <v>43</v>
      </c>
      <c r="Y2431" s="49"/>
      <c r="Z2431" s="116" t="s">
        <v>20458</v>
      </c>
      <c r="AA2431" s="51"/>
      <c r="AB2431" s="54">
        <v>0</v>
      </c>
      <c r="AC2431" s="54">
        <v>0</v>
      </c>
      <c r="AD2431" s="54">
        <v>15000</v>
      </c>
      <c r="AE2431" s="54">
        <v>0</v>
      </c>
      <c r="AF2431" s="3">
        <f>SUM(Table2[[#This Row],[PE 2021 Obligations]],Table2[[#This Row],[ROW 2021 Obligations]],Table2[[#This Row],[Construction 2021 Obligations]],Table2[[#This Row],[Paving 2021 Obligations]])</f>
        <v>15000</v>
      </c>
      <c r="AG2431" s="54">
        <v>0</v>
      </c>
      <c r="AH2431" s="54">
        <v>0</v>
      </c>
      <c r="AI2431" s="54">
        <v>15000</v>
      </c>
      <c r="AJ2431" s="54">
        <v>0</v>
      </c>
      <c r="AK2431" s="54">
        <v>15000</v>
      </c>
      <c r="AL2431" s="49" t="s">
        <v>6551</v>
      </c>
    </row>
    <row r="2432" spans="1:38" hidden="1" x14ac:dyDescent="0.25">
      <c r="A2432" s="13">
        <v>130567</v>
      </c>
      <c r="B2432" s="15">
        <v>3</v>
      </c>
      <c r="C2432" s="43" t="s">
        <v>73</v>
      </c>
      <c r="D2432" s="44">
        <v>44011</v>
      </c>
      <c r="E2432" s="43" t="s">
        <v>2262</v>
      </c>
      <c r="F2432" s="44">
        <v>44011</v>
      </c>
      <c r="G2432" s="43" t="s">
        <v>2262</v>
      </c>
      <c r="H2432" s="45" t="s">
        <v>304</v>
      </c>
      <c r="I2432" s="43"/>
      <c r="J2432" s="43"/>
      <c r="K2432" s="43"/>
      <c r="L2432" s="46"/>
      <c r="M2432" s="45" t="s">
        <v>6552</v>
      </c>
      <c r="N2432" s="45"/>
      <c r="O2432" s="43" t="s">
        <v>1171</v>
      </c>
      <c r="P2432" s="45" t="s">
        <v>1062</v>
      </c>
      <c r="Q2432" s="45"/>
      <c r="R2432" s="112"/>
      <c r="S2432" s="112"/>
      <c r="T2432" s="59"/>
      <c r="U2432" s="56" t="s">
        <v>32</v>
      </c>
      <c r="V2432" s="46"/>
      <c r="W2432" s="43"/>
      <c r="X2432" s="46" t="s">
        <v>43</v>
      </c>
      <c r="Y2432" s="43"/>
      <c r="Z2432" s="116" t="s">
        <v>20458</v>
      </c>
      <c r="AA2432" s="45"/>
      <c r="AB2432" s="3">
        <v>0</v>
      </c>
      <c r="AC2432" s="3">
        <v>0</v>
      </c>
      <c r="AD2432" s="3">
        <v>15000</v>
      </c>
      <c r="AE2432" s="3">
        <v>0</v>
      </c>
      <c r="AF2432" s="3">
        <f>SUM(Table2[[#This Row],[PE 2021 Obligations]],Table2[[#This Row],[ROW 2021 Obligations]],Table2[[#This Row],[Construction 2021 Obligations]],Table2[[#This Row],[Paving 2021 Obligations]])</f>
        <v>15000</v>
      </c>
      <c r="AG2432" s="3">
        <v>0</v>
      </c>
      <c r="AH2432" s="3">
        <v>0</v>
      </c>
      <c r="AI2432" s="3">
        <v>15000</v>
      </c>
      <c r="AJ2432" s="3">
        <v>0</v>
      </c>
      <c r="AK2432" s="3">
        <v>15000</v>
      </c>
      <c r="AL2432" s="43" t="s">
        <v>6553</v>
      </c>
    </row>
    <row r="2433" spans="1:38" hidden="1" x14ac:dyDescent="0.25">
      <c r="A2433" s="47">
        <v>130568</v>
      </c>
      <c r="B2433" s="48">
        <v>2</v>
      </c>
      <c r="C2433" s="49" t="s">
        <v>73</v>
      </c>
      <c r="D2433" s="50">
        <v>44011</v>
      </c>
      <c r="E2433" s="49" t="s">
        <v>2262</v>
      </c>
      <c r="F2433" s="50">
        <v>44011</v>
      </c>
      <c r="G2433" s="49" t="s">
        <v>2262</v>
      </c>
      <c r="H2433" s="51" t="s">
        <v>212</v>
      </c>
      <c r="I2433" s="49"/>
      <c r="J2433" s="49"/>
      <c r="K2433" s="49"/>
      <c r="L2433" s="52"/>
      <c r="M2433" s="51" t="s">
        <v>6554</v>
      </c>
      <c r="N2433" s="51"/>
      <c r="O2433" s="49" t="s">
        <v>1171</v>
      </c>
      <c r="P2433" s="51" t="s">
        <v>1062</v>
      </c>
      <c r="Q2433" s="51"/>
      <c r="R2433" s="111"/>
      <c r="S2433" s="111"/>
      <c r="T2433" s="120"/>
      <c r="U2433" s="55" t="s">
        <v>32</v>
      </c>
      <c r="V2433" s="52"/>
      <c r="W2433" s="49"/>
      <c r="X2433" s="52" t="s">
        <v>43</v>
      </c>
      <c r="Y2433" s="49"/>
      <c r="Z2433" s="116" t="s">
        <v>20458</v>
      </c>
      <c r="AA2433" s="51"/>
      <c r="AB2433" s="54">
        <v>0</v>
      </c>
      <c r="AC2433" s="54">
        <v>0</v>
      </c>
      <c r="AD2433" s="54">
        <v>15000</v>
      </c>
      <c r="AE2433" s="54">
        <v>0</v>
      </c>
      <c r="AF2433" s="3">
        <f>SUM(Table2[[#This Row],[PE 2021 Obligations]],Table2[[#This Row],[ROW 2021 Obligations]],Table2[[#This Row],[Construction 2021 Obligations]],Table2[[#This Row],[Paving 2021 Obligations]])</f>
        <v>15000</v>
      </c>
      <c r="AG2433" s="54">
        <v>0</v>
      </c>
      <c r="AH2433" s="54">
        <v>0</v>
      </c>
      <c r="AI2433" s="54">
        <v>15000</v>
      </c>
      <c r="AJ2433" s="54">
        <v>0</v>
      </c>
      <c r="AK2433" s="54">
        <v>15000</v>
      </c>
      <c r="AL2433" s="49" t="s">
        <v>6555</v>
      </c>
    </row>
    <row r="2434" spans="1:38" hidden="1" x14ac:dyDescent="0.25">
      <c r="A2434" s="13">
        <v>130569</v>
      </c>
      <c r="B2434" s="15">
        <v>2</v>
      </c>
      <c r="C2434" s="43" t="s">
        <v>73</v>
      </c>
      <c r="D2434" s="44">
        <v>44011</v>
      </c>
      <c r="E2434" s="43" t="s">
        <v>2262</v>
      </c>
      <c r="F2434" s="44">
        <v>44011</v>
      </c>
      <c r="G2434" s="43" t="s">
        <v>2262</v>
      </c>
      <c r="H2434" s="45" t="s">
        <v>286</v>
      </c>
      <c r="I2434" s="43"/>
      <c r="J2434" s="43"/>
      <c r="K2434" s="43"/>
      <c r="L2434" s="46"/>
      <c r="M2434" s="45" t="s">
        <v>6556</v>
      </c>
      <c r="N2434" s="45"/>
      <c r="O2434" s="43" t="s">
        <v>1171</v>
      </c>
      <c r="P2434" s="45" t="s">
        <v>1062</v>
      </c>
      <c r="Q2434" s="45"/>
      <c r="R2434" s="112"/>
      <c r="S2434" s="112"/>
      <c r="T2434" s="59"/>
      <c r="U2434" s="56" t="s">
        <v>32</v>
      </c>
      <c r="V2434" s="46"/>
      <c r="W2434" s="43"/>
      <c r="X2434" s="46" t="s">
        <v>43</v>
      </c>
      <c r="Y2434" s="43"/>
      <c r="Z2434" s="116" t="s">
        <v>20458</v>
      </c>
      <c r="AA2434" s="45"/>
      <c r="AB2434" s="3">
        <v>0</v>
      </c>
      <c r="AC2434" s="3">
        <v>0</v>
      </c>
      <c r="AD2434" s="3">
        <v>15000</v>
      </c>
      <c r="AE2434" s="3">
        <v>0</v>
      </c>
      <c r="AF2434" s="3">
        <f>SUM(Table2[[#This Row],[PE 2021 Obligations]],Table2[[#This Row],[ROW 2021 Obligations]],Table2[[#This Row],[Construction 2021 Obligations]],Table2[[#This Row],[Paving 2021 Obligations]])</f>
        <v>15000</v>
      </c>
      <c r="AG2434" s="3">
        <v>0</v>
      </c>
      <c r="AH2434" s="3">
        <v>0</v>
      </c>
      <c r="AI2434" s="3">
        <v>15000</v>
      </c>
      <c r="AJ2434" s="3">
        <v>0</v>
      </c>
      <c r="AK2434" s="3">
        <v>15000</v>
      </c>
      <c r="AL2434" s="43" t="s">
        <v>6557</v>
      </c>
    </row>
    <row r="2435" spans="1:38" hidden="1" x14ac:dyDescent="0.25">
      <c r="A2435" s="47">
        <v>130570</v>
      </c>
      <c r="B2435" s="48">
        <v>2</v>
      </c>
      <c r="C2435" s="49" t="s">
        <v>73</v>
      </c>
      <c r="D2435" s="50">
        <v>44011</v>
      </c>
      <c r="E2435" s="49" t="s">
        <v>2262</v>
      </c>
      <c r="F2435" s="50">
        <v>44011</v>
      </c>
      <c r="G2435" s="49" t="s">
        <v>2262</v>
      </c>
      <c r="H2435" s="51" t="s">
        <v>377</v>
      </c>
      <c r="I2435" s="49"/>
      <c r="J2435" s="49"/>
      <c r="K2435" s="49"/>
      <c r="L2435" s="52"/>
      <c r="M2435" s="51" t="s">
        <v>6558</v>
      </c>
      <c r="N2435" s="51"/>
      <c r="O2435" s="49" t="s">
        <v>1171</v>
      </c>
      <c r="P2435" s="51" t="s">
        <v>1062</v>
      </c>
      <c r="Q2435" s="51"/>
      <c r="R2435" s="111"/>
      <c r="S2435" s="111"/>
      <c r="T2435" s="120"/>
      <c r="U2435" s="55" t="s">
        <v>32</v>
      </c>
      <c r="V2435" s="52"/>
      <c r="W2435" s="49"/>
      <c r="X2435" s="52" t="s">
        <v>43</v>
      </c>
      <c r="Y2435" s="49"/>
      <c r="Z2435" s="116" t="s">
        <v>20458</v>
      </c>
      <c r="AA2435" s="51"/>
      <c r="AB2435" s="54">
        <v>0</v>
      </c>
      <c r="AC2435" s="54">
        <v>0</v>
      </c>
      <c r="AD2435" s="54">
        <v>15000</v>
      </c>
      <c r="AE2435" s="54">
        <v>0</v>
      </c>
      <c r="AF2435" s="3">
        <f>SUM(Table2[[#This Row],[PE 2021 Obligations]],Table2[[#This Row],[ROW 2021 Obligations]],Table2[[#This Row],[Construction 2021 Obligations]],Table2[[#This Row],[Paving 2021 Obligations]])</f>
        <v>15000</v>
      </c>
      <c r="AG2435" s="54">
        <v>0</v>
      </c>
      <c r="AH2435" s="54">
        <v>0</v>
      </c>
      <c r="AI2435" s="54">
        <v>15000</v>
      </c>
      <c r="AJ2435" s="54">
        <v>0</v>
      </c>
      <c r="AK2435" s="54">
        <v>15000</v>
      </c>
      <c r="AL2435" s="49" t="s">
        <v>6559</v>
      </c>
    </row>
    <row r="2436" spans="1:38" hidden="1" x14ac:dyDescent="0.25">
      <c r="A2436" s="13">
        <v>130571</v>
      </c>
      <c r="B2436" s="15">
        <v>2</v>
      </c>
      <c r="C2436" s="43" t="s">
        <v>73</v>
      </c>
      <c r="D2436" s="44">
        <v>44011</v>
      </c>
      <c r="E2436" s="43" t="s">
        <v>2262</v>
      </c>
      <c r="F2436" s="44">
        <v>44011</v>
      </c>
      <c r="G2436" s="43" t="s">
        <v>2262</v>
      </c>
      <c r="H2436" s="45" t="s">
        <v>244</v>
      </c>
      <c r="I2436" s="43"/>
      <c r="J2436" s="43"/>
      <c r="K2436" s="43"/>
      <c r="L2436" s="46"/>
      <c r="M2436" s="45" t="s">
        <v>6560</v>
      </c>
      <c r="N2436" s="45"/>
      <c r="O2436" s="43" t="s">
        <v>1171</v>
      </c>
      <c r="P2436" s="45" t="s">
        <v>1062</v>
      </c>
      <c r="Q2436" s="45"/>
      <c r="R2436" s="112"/>
      <c r="S2436" s="112"/>
      <c r="T2436" s="59"/>
      <c r="U2436" s="56" t="s">
        <v>32</v>
      </c>
      <c r="V2436" s="46"/>
      <c r="W2436" s="43"/>
      <c r="X2436" s="46" t="s">
        <v>43</v>
      </c>
      <c r="Y2436" s="43"/>
      <c r="Z2436" s="116" t="s">
        <v>20458</v>
      </c>
      <c r="AA2436" s="45"/>
      <c r="AB2436" s="3">
        <v>0</v>
      </c>
      <c r="AC2436" s="3">
        <v>0</v>
      </c>
      <c r="AD2436" s="3">
        <v>15000</v>
      </c>
      <c r="AE2436" s="3">
        <v>0</v>
      </c>
      <c r="AF2436" s="3">
        <f>SUM(Table2[[#This Row],[PE 2021 Obligations]],Table2[[#This Row],[ROW 2021 Obligations]],Table2[[#This Row],[Construction 2021 Obligations]],Table2[[#This Row],[Paving 2021 Obligations]])</f>
        <v>15000</v>
      </c>
      <c r="AG2436" s="3">
        <v>0</v>
      </c>
      <c r="AH2436" s="3">
        <v>0</v>
      </c>
      <c r="AI2436" s="3">
        <v>15000</v>
      </c>
      <c r="AJ2436" s="3">
        <v>0</v>
      </c>
      <c r="AK2436" s="3">
        <v>15000</v>
      </c>
      <c r="AL2436" s="43" t="s">
        <v>6561</v>
      </c>
    </row>
    <row r="2437" spans="1:38" hidden="1" x14ac:dyDescent="0.25">
      <c r="A2437" s="47">
        <v>130572</v>
      </c>
      <c r="B2437" s="48">
        <v>2</v>
      </c>
      <c r="C2437" s="49" t="s">
        <v>73</v>
      </c>
      <c r="D2437" s="50">
        <v>44011</v>
      </c>
      <c r="E2437" s="49" t="s">
        <v>2262</v>
      </c>
      <c r="F2437" s="50">
        <v>44011</v>
      </c>
      <c r="G2437" s="49" t="s">
        <v>2262</v>
      </c>
      <c r="H2437" s="51" t="s">
        <v>383</v>
      </c>
      <c r="I2437" s="49"/>
      <c r="J2437" s="49"/>
      <c r="K2437" s="49"/>
      <c r="L2437" s="52"/>
      <c r="M2437" s="51" t="s">
        <v>6562</v>
      </c>
      <c r="N2437" s="51"/>
      <c r="O2437" s="49" t="s">
        <v>1171</v>
      </c>
      <c r="P2437" s="51" t="s">
        <v>1062</v>
      </c>
      <c r="Q2437" s="51"/>
      <c r="R2437" s="111"/>
      <c r="S2437" s="111"/>
      <c r="T2437" s="120"/>
      <c r="U2437" s="55" t="s">
        <v>32</v>
      </c>
      <c r="V2437" s="52"/>
      <c r="W2437" s="49"/>
      <c r="X2437" s="52" t="s">
        <v>43</v>
      </c>
      <c r="Y2437" s="49"/>
      <c r="Z2437" s="116" t="s">
        <v>20458</v>
      </c>
      <c r="AA2437" s="51"/>
      <c r="AB2437" s="54">
        <v>0</v>
      </c>
      <c r="AC2437" s="54">
        <v>0</v>
      </c>
      <c r="AD2437" s="54">
        <v>15000</v>
      </c>
      <c r="AE2437" s="54">
        <v>0</v>
      </c>
      <c r="AF2437" s="3">
        <f>SUM(Table2[[#This Row],[PE 2021 Obligations]],Table2[[#This Row],[ROW 2021 Obligations]],Table2[[#This Row],[Construction 2021 Obligations]],Table2[[#This Row],[Paving 2021 Obligations]])</f>
        <v>15000</v>
      </c>
      <c r="AG2437" s="54">
        <v>0</v>
      </c>
      <c r="AH2437" s="54">
        <v>0</v>
      </c>
      <c r="AI2437" s="54">
        <v>15000</v>
      </c>
      <c r="AJ2437" s="54">
        <v>0</v>
      </c>
      <c r="AK2437" s="54">
        <v>15000</v>
      </c>
      <c r="AL2437" s="49" t="s">
        <v>6563</v>
      </c>
    </row>
    <row r="2438" spans="1:38" hidden="1" x14ac:dyDescent="0.25">
      <c r="A2438" s="13">
        <v>130573</v>
      </c>
      <c r="B2438" s="15">
        <v>3</v>
      </c>
      <c r="C2438" s="43" t="s">
        <v>73</v>
      </c>
      <c r="D2438" s="44">
        <v>44011</v>
      </c>
      <c r="E2438" s="43" t="s">
        <v>2262</v>
      </c>
      <c r="F2438" s="44">
        <v>44011</v>
      </c>
      <c r="G2438" s="43" t="s">
        <v>2262</v>
      </c>
      <c r="H2438" s="45" t="s">
        <v>334</v>
      </c>
      <c r="I2438" s="43"/>
      <c r="J2438" s="43"/>
      <c r="K2438" s="43"/>
      <c r="L2438" s="46"/>
      <c r="M2438" s="45" t="s">
        <v>6564</v>
      </c>
      <c r="N2438" s="45"/>
      <c r="O2438" s="43" t="s">
        <v>1171</v>
      </c>
      <c r="P2438" s="45" t="s">
        <v>1062</v>
      </c>
      <c r="Q2438" s="45"/>
      <c r="R2438" s="112"/>
      <c r="S2438" s="112"/>
      <c r="T2438" s="59"/>
      <c r="U2438" s="56" t="s">
        <v>32</v>
      </c>
      <c r="V2438" s="46"/>
      <c r="W2438" s="43"/>
      <c r="X2438" s="46" t="s">
        <v>43</v>
      </c>
      <c r="Y2438" s="43"/>
      <c r="Z2438" s="116" t="s">
        <v>20458</v>
      </c>
      <c r="AA2438" s="45"/>
      <c r="AB2438" s="3">
        <v>0</v>
      </c>
      <c r="AC2438" s="3">
        <v>0</v>
      </c>
      <c r="AD2438" s="3">
        <v>15000</v>
      </c>
      <c r="AE2438" s="3">
        <v>0</v>
      </c>
      <c r="AF2438" s="3">
        <f>SUM(Table2[[#This Row],[PE 2021 Obligations]],Table2[[#This Row],[ROW 2021 Obligations]],Table2[[#This Row],[Construction 2021 Obligations]],Table2[[#This Row],[Paving 2021 Obligations]])</f>
        <v>15000</v>
      </c>
      <c r="AG2438" s="3">
        <v>0</v>
      </c>
      <c r="AH2438" s="3">
        <v>0</v>
      </c>
      <c r="AI2438" s="3">
        <v>15000</v>
      </c>
      <c r="AJ2438" s="3">
        <v>0</v>
      </c>
      <c r="AK2438" s="3">
        <v>15000</v>
      </c>
      <c r="AL2438" s="43" t="s">
        <v>6565</v>
      </c>
    </row>
    <row r="2439" spans="1:38" hidden="1" x14ac:dyDescent="0.25">
      <c r="A2439" s="47">
        <v>130574</v>
      </c>
      <c r="B2439" s="48">
        <v>2</v>
      </c>
      <c r="C2439" s="49" t="s">
        <v>73</v>
      </c>
      <c r="D2439" s="50">
        <v>44011</v>
      </c>
      <c r="E2439" s="49" t="s">
        <v>2262</v>
      </c>
      <c r="F2439" s="50">
        <v>44011</v>
      </c>
      <c r="G2439" s="49" t="s">
        <v>2262</v>
      </c>
      <c r="H2439" s="51" t="s">
        <v>170</v>
      </c>
      <c r="I2439" s="49"/>
      <c r="J2439" s="49"/>
      <c r="K2439" s="49"/>
      <c r="L2439" s="52"/>
      <c r="M2439" s="51" t="s">
        <v>6566</v>
      </c>
      <c r="N2439" s="51"/>
      <c r="O2439" s="49" t="s">
        <v>1171</v>
      </c>
      <c r="P2439" s="51" t="s">
        <v>1062</v>
      </c>
      <c r="Q2439" s="51"/>
      <c r="R2439" s="111"/>
      <c r="S2439" s="111"/>
      <c r="T2439" s="120"/>
      <c r="U2439" s="55" t="s">
        <v>32</v>
      </c>
      <c r="V2439" s="52"/>
      <c r="W2439" s="49"/>
      <c r="X2439" s="52" t="s">
        <v>43</v>
      </c>
      <c r="Y2439" s="49"/>
      <c r="Z2439" s="116" t="s">
        <v>20458</v>
      </c>
      <c r="AA2439" s="51"/>
      <c r="AB2439" s="54">
        <v>0</v>
      </c>
      <c r="AC2439" s="54">
        <v>0</v>
      </c>
      <c r="AD2439" s="54">
        <v>15000</v>
      </c>
      <c r="AE2439" s="54">
        <v>0</v>
      </c>
      <c r="AF2439" s="3">
        <f>SUM(Table2[[#This Row],[PE 2021 Obligations]],Table2[[#This Row],[ROW 2021 Obligations]],Table2[[#This Row],[Construction 2021 Obligations]],Table2[[#This Row],[Paving 2021 Obligations]])</f>
        <v>15000</v>
      </c>
      <c r="AG2439" s="54">
        <v>0</v>
      </c>
      <c r="AH2439" s="54">
        <v>0</v>
      </c>
      <c r="AI2439" s="54">
        <v>15000</v>
      </c>
      <c r="AJ2439" s="54">
        <v>0</v>
      </c>
      <c r="AK2439" s="54">
        <v>15000</v>
      </c>
      <c r="AL2439" s="49" t="s">
        <v>6567</v>
      </c>
    </row>
    <row r="2440" spans="1:38" hidden="1" x14ac:dyDescent="0.25">
      <c r="A2440" s="13">
        <v>130575</v>
      </c>
      <c r="B2440" s="15">
        <v>1</v>
      </c>
      <c r="C2440" s="43" t="s">
        <v>73</v>
      </c>
      <c r="D2440" s="44">
        <v>44011</v>
      </c>
      <c r="E2440" s="43" t="s">
        <v>2262</v>
      </c>
      <c r="F2440" s="44">
        <v>44011</v>
      </c>
      <c r="G2440" s="43" t="s">
        <v>2262</v>
      </c>
      <c r="H2440" s="45" t="s">
        <v>320</v>
      </c>
      <c r="I2440" s="43"/>
      <c r="J2440" s="43"/>
      <c r="K2440" s="43"/>
      <c r="L2440" s="46"/>
      <c r="M2440" s="45" t="s">
        <v>6568</v>
      </c>
      <c r="N2440" s="45"/>
      <c r="O2440" s="43" t="s">
        <v>1171</v>
      </c>
      <c r="P2440" s="45" t="s">
        <v>1062</v>
      </c>
      <c r="Q2440" s="45"/>
      <c r="R2440" s="112"/>
      <c r="S2440" s="112"/>
      <c r="T2440" s="59"/>
      <c r="U2440" s="56" t="s">
        <v>32</v>
      </c>
      <c r="V2440" s="46"/>
      <c r="W2440" s="43"/>
      <c r="X2440" s="46" t="s">
        <v>43</v>
      </c>
      <c r="Y2440" s="43"/>
      <c r="Z2440" s="116" t="s">
        <v>20458</v>
      </c>
      <c r="AA2440" s="45"/>
      <c r="AB2440" s="3">
        <v>0</v>
      </c>
      <c r="AC2440" s="3">
        <v>0</v>
      </c>
      <c r="AD2440" s="3">
        <v>15000</v>
      </c>
      <c r="AE2440" s="3">
        <v>0</v>
      </c>
      <c r="AF2440" s="3">
        <f>SUM(Table2[[#This Row],[PE 2021 Obligations]],Table2[[#This Row],[ROW 2021 Obligations]],Table2[[#This Row],[Construction 2021 Obligations]],Table2[[#This Row],[Paving 2021 Obligations]])</f>
        <v>15000</v>
      </c>
      <c r="AG2440" s="3">
        <v>0</v>
      </c>
      <c r="AH2440" s="3">
        <v>0</v>
      </c>
      <c r="AI2440" s="3">
        <v>15000</v>
      </c>
      <c r="AJ2440" s="3">
        <v>0</v>
      </c>
      <c r="AK2440" s="3">
        <v>15000</v>
      </c>
      <c r="AL2440" s="43" t="s">
        <v>6569</v>
      </c>
    </row>
    <row r="2441" spans="1:38" hidden="1" x14ac:dyDescent="0.25">
      <c r="A2441" s="47">
        <v>130576</v>
      </c>
      <c r="B2441" s="48">
        <v>3</v>
      </c>
      <c r="C2441" s="49" t="s">
        <v>73</v>
      </c>
      <c r="D2441" s="50">
        <v>44011</v>
      </c>
      <c r="E2441" s="49" t="s">
        <v>2262</v>
      </c>
      <c r="F2441" s="50">
        <v>44011</v>
      </c>
      <c r="G2441" s="49" t="s">
        <v>2262</v>
      </c>
      <c r="H2441" s="51" t="s">
        <v>57</v>
      </c>
      <c r="I2441" s="49"/>
      <c r="J2441" s="49"/>
      <c r="K2441" s="49"/>
      <c r="L2441" s="52"/>
      <c r="M2441" s="51" t="s">
        <v>6570</v>
      </c>
      <c r="N2441" s="51"/>
      <c r="O2441" s="49" t="s">
        <v>1171</v>
      </c>
      <c r="P2441" s="51" t="s">
        <v>1062</v>
      </c>
      <c r="Q2441" s="51"/>
      <c r="R2441" s="111"/>
      <c r="S2441" s="111"/>
      <c r="T2441" s="120"/>
      <c r="U2441" s="55" t="s">
        <v>32</v>
      </c>
      <c r="V2441" s="52"/>
      <c r="W2441" s="49"/>
      <c r="X2441" s="52" t="s">
        <v>43</v>
      </c>
      <c r="Y2441" s="49"/>
      <c r="Z2441" s="116" t="s">
        <v>20458</v>
      </c>
      <c r="AA2441" s="51"/>
      <c r="AB2441" s="54">
        <v>0</v>
      </c>
      <c r="AC2441" s="54">
        <v>0</v>
      </c>
      <c r="AD2441" s="54">
        <v>15000</v>
      </c>
      <c r="AE2441" s="54">
        <v>0</v>
      </c>
      <c r="AF2441" s="3">
        <f>SUM(Table2[[#This Row],[PE 2021 Obligations]],Table2[[#This Row],[ROW 2021 Obligations]],Table2[[#This Row],[Construction 2021 Obligations]],Table2[[#This Row],[Paving 2021 Obligations]])</f>
        <v>15000</v>
      </c>
      <c r="AG2441" s="54">
        <v>0</v>
      </c>
      <c r="AH2441" s="54">
        <v>0</v>
      </c>
      <c r="AI2441" s="54">
        <v>15000</v>
      </c>
      <c r="AJ2441" s="54">
        <v>0</v>
      </c>
      <c r="AK2441" s="54">
        <v>15000</v>
      </c>
      <c r="AL2441" s="49" t="s">
        <v>6571</v>
      </c>
    </row>
    <row r="2442" spans="1:38" hidden="1" x14ac:dyDescent="0.25">
      <c r="A2442" s="13">
        <v>130577</v>
      </c>
      <c r="B2442" s="15">
        <v>3</v>
      </c>
      <c r="C2442" s="43" t="s">
        <v>73</v>
      </c>
      <c r="D2442" s="44">
        <v>44011</v>
      </c>
      <c r="E2442" s="43" t="s">
        <v>2262</v>
      </c>
      <c r="F2442" s="44">
        <v>44011</v>
      </c>
      <c r="G2442" s="43" t="s">
        <v>2262</v>
      </c>
      <c r="H2442" s="45" t="s">
        <v>354</v>
      </c>
      <c r="I2442" s="43"/>
      <c r="J2442" s="43"/>
      <c r="K2442" s="43"/>
      <c r="L2442" s="46"/>
      <c r="M2442" s="45" t="s">
        <v>6572</v>
      </c>
      <c r="N2442" s="45"/>
      <c r="O2442" s="43" t="s">
        <v>1171</v>
      </c>
      <c r="P2442" s="45" t="s">
        <v>1062</v>
      </c>
      <c r="Q2442" s="45"/>
      <c r="R2442" s="112"/>
      <c r="S2442" s="112"/>
      <c r="T2442" s="59"/>
      <c r="U2442" s="56" t="s">
        <v>32</v>
      </c>
      <c r="V2442" s="46"/>
      <c r="W2442" s="43"/>
      <c r="X2442" s="46" t="s">
        <v>43</v>
      </c>
      <c r="Y2442" s="43"/>
      <c r="Z2442" s="116" t="s">
        <v>20458</v>
      </c>
      <c r="AA2442" s="45"/>
      <c r="AB2442" s="3">
        <v>0</v>
      </c>
      <c r="AC2442" s="3">
        <v>0</v>
      </c>
      <c r="AD2442" s="3">
        <v>15000</v>
      </c>
      <c r="AE2442" s="3">
        <v>0</v>
      </c>
      <c r="AF2442" s="3">
        <f>SUM(Table2[[#This Row],[PE 2021 Obligations]],Table2[[#This Row],[ROW 2021 Obligations]],Table2[[#This Row],[Construction 2021 Obligations]],Table2[[#This Row],[Paving 2021 Obligations]])</f>
        <v>15000</v>
      </c>
      <c r="AG2442" s="3">
        <v>0</v>
      </c>
      <c r="AH2442" s="3">
        <v>0</v>
      </c>
      <c r="AI2442" s="3">
        <v>15000</v>
      </c>
      <c r="AJ2442" s="3">
        <v>0</v>
      </c>
      <c r="AK2442" s="3">
        <v>15000</v>
      </c>
      <c r="AL2442" s="43" t="s">
        <v>6573</v>
      </c>
    </row>
    <row r="2443" spans="1:38" hidden="1" x14ac:dyDescent="0.25">
      <c r="A2443" s="47">
        <v>130578</v>
      </c>
      <c r="B2443" s="48">
        <v>1</v>
      </c>
      <c r="C2443" s="49" t="s">
        <v>73</v>
      </c>
      <c r="D2443" s="50">
        <v>44011</v>
      </c>
      <c r="E2443" s="49" t="s">
        <v>2262</v>
      </c>
      <c r="F2443" s="50">
        <v>44011</v>
      </c>
      <c r="G2443" s="49" t="s">
        <v>2262</v>
      </c>
      <c r="H2443" s="51" t="s">
        <v>359</v>
      </c>
      <c r="I2443" s="49"/>
      <c r="J2443" s="49"/>
      <c r="K2443" s="49"/>
      <c r="L2443" s="52"/>
      <c r="M2443" s="51" t="s">
        <v>6574</v>
      </c>
      <c r="N2443" s="51"/>
      <c r="O2443" s="49" t="s">
        <v>1171</v>
      </c>
      <c r="P2443" s="51" t="s">
        <v>1062</v>
      </c>
      <c r="Q2443" s="51"/>
      <c r="R2443" s="111"/>
      <c r="S2443" s="111"/>
      <c r="T2443" s="120"/>
      <c r="U2443" s="55" t="s">
        <v>32</v>
      </c>
      <c r="V2443" s="52"/>
      <c r="W2443" s="49"/>
      <c r="X2443" s="52" t="s">
        <v>43</v>
      </c>
      <c r="Y2443" s="49"/>
      <c r="Z2443" s="116" t="s">
        <v>20458</v>
      </c>
      <c r="AA2443" s="51"/>
      <c r="AB2443" s="54">
        <v>0</v>
      </c>
      <c r="AC2443" s="54">
        <v>0</v>
      </c>
      <c r="AD2443" s="54">
        <v>15000</v>
      </c>
      <c r="AE2443" s="54">
        <v>0</v>
      </c>
      <c r="AF2443" s="3">
        <f>SUM(Table2[[#This Row],[PE 2021 Obligations]],Table2[[#This Row],[ROW 2021 Obligations]],Table2[[#This Row],[Construction 2021 Obligations]],Table2[[#This Row],[Paving 2021 Obligations]])</f>
        <v>15000</v>
      </c>
      <c r="AG2443" s="54">
        <v>0</v>
      </c>
      <c r="AH2443" s="54">
        <v>0</v>
      </c>
      <c r="AI2443" s="54">
        <v>15000</v>
      </c>
      <c r="AJ2443" s="54">
        <v>0</v>
      </c>
      <c r="AK2443" s="54">
        <v>15000</v>
      </c>
      <c r="AL2443" s="49" t="s">
        <v>6575</v>
      </c>
    </row>
    <row r="2444" spans="1:38" hidden="1" x14ac:dyDescent="0.25">
      <c r="A2444" s="13">
        <v>130579</v>
      </c>
      <c r="B2444" s="15">
        <v>3</v>
      </c>
      <c r="C2444" s="43" t="s">
        <v>73</v>
      </c>
      <c r="D2444" s="44">
        <v>44011</v>
      </c>
      <c r="E2444" s="43" t="s">
        <v>2262</v>
      </c>
      <c r="F2444" s="44">
        <v>44011</v>
      </c>
      <c r="G2444" s="43" t="s">
        <v>2262</v>
      </c>
      <c r="H2444" s="45" t="s">
        <v>273</v>
      </c>
      <c r="I2444" s="43"/>
      <c r="J2444" s="43"/>
      <c r="K2444" s="43"/>
      <c r="L2444" s="46"/>
      <c r="M2444" s="45" t="s">
        <v>6576</v>
      </c>
      <c r="N2444" s="45"/>
      <c r="O2444" s="43" t="s">
        <v>1171</v>
      </c>
      <c r="P2444" s="45" t="s">
        <v>1062</v>
      </c>
      <c r="Q2444" s="45"/>
      <c r="R2444" s="112"/>
      <c r="S2444" s="112"/>
      <c r="T2444" s="59"/>
      <c r="U2444" s="56" t="s">
        <v>32</v>
      </c>
      <c r="V2444" s="46"/>
      <c r="W2444" s="43"/>
      <c r="X2444" s="46" t="s">
        <v>43</v>
      </c>
      <c r="Y2444" s="43"/>
      <c r="Z2444" s="116" t="s">
        <v>20458</v>
      </c>
      <c r="AA2444" s="45"/>
      <c r="AB2444" s="3">
        <v>0</v>
      </c>
      <c r="AC2444" s="3">
        <v>0</v>
      </c>
      <c r="AD2444" s="3">
        <v>15000</v>
      </c>
      <c r="AE2444" s="3">
        <v>0</v>
      </c>
      <c r="AF2444" s="3">
        <f>SUM(Table2[[#This Row],[PE 2021 Obligations]],Table2[[#This Row],[ROW 2021 Obligations]],Table2[[#This Row],[Construction 2021 Obligations]],Table2[[#This Row],[Paving 2021 Obligations]])</f>
        <v>15000</v>
      </c>
      <c r="AG2444" s="3">
        <v>0</v>
      </c>
      <c r="AH2444" s="3">
        <v>0</v>
      </c>
      <c r="AI2444" s="3">
        <v>15000</v>
      </c>
      <c r="AJ2444" s="3">
        <v>0</v>
      </c>
      <c r="AK2444" s="3">
        <v>15000</v>
      </c>
      <c r="AL2444" s="43" t="s">
        <v>6577</v>
      </c>
    </row>
    <row r="2445" spans="1:38" hidden="1" x14ac:dyDescent="0.25">
      <c r="A2445" s="47">
        <v>130580</v>
      </c>
      <c r="B2445" s="48">
        <v>1</v>
      </c>
      <c r="C2445" s="49" t="s">
        <v>73</v>
      </c>
      <c r="D2445" s="50">
        <v>44011</v>
      </c>
      <c r="E2445" s="49" t="s">
        <v>2262</v>
      </c>
      <c r="F2445" s="50">
        <v>44011</v>
      </c>
      <c r="G2445" s="49" t="s">
        <v>2262</v>
      </c>
      <c r="H2445" s="51" t="s">
        <v>386</v>
      </c>
      <c r="I2445" s="49"/>
      <c r="J2445" s="49"/>
      <c r="K2445" s="49"/>
      <c r="L2445" s="52"/>
      <c r="M2445" s="51" t="s">
        <v>6578</v>
      </c>
      <c r="N2445" s="51"/>
      <c r="O2445" s="49" t="s">
        <v>1171</v>
      </c>
      <c r="P2445" s="51" t="s">
        <v>1062</v>
      </c>
      <c r="Q2445" s="51"/>
      <c r="R2445" s="111"/>
      <c r="S2445" s="111"/>
      <c r="T2445" s="120"/>
      <c r="U2445" s="55" t="s">
        <v>32</v>
      </c>
      <c r="V2445" s="52"/>
      <c r="W2445" s="49"/>
      <c r="X2445" s="52" t="s">
        <v>43</v>
      </c>
      <c r="Y2445" s="49"/>
      <c r="Z2445" s="116" t="s">
        <v>20458</v>
      </c>
      <c r="AA2445" s="51"/>
      <c r="AB2445" s="54">
        <v>0</v>
      </c>
      <c r="AC2445" s="54">
        <v>0</v>
      </c>
      <c r="AD2445" s="54">
        <v>15000</v>
      </c>
      <c r="AE2445" s="54">
        <v>0</v>
      </c>
      <c r="AF2445" s="3">
        <f>SUM(Table2[[#This Row],[PE 2021 Obligations]],Table2[[#This Row],[ROW 2021 Obligations]],Table2[[#This Row],[Construction 2021 Obligations]],Table2[[#This Row],[Paving 2021 Obligations]])</f>
        <v>15000</v>
      </c>
      <c r="AG2445" s="54">
        <v>0</v>
      </c>
      <c r="AH2445" s="54">
        <v>0</v>
      </c>
      <c r="AI2445" s="54">
        <v>15000</v>
      </c>
      <c r="AJ2445" s="54">
        <v>0</v>
      </c>
      <c r="AK2445" s="54">
        <v>15000</v>
      </c>
      <c r="AL2445" s="49" t="s">
        <v>6579</v>
      </c>
    </row>
    <row r="2446" spans="1:38" hidden="1" x14ac:dyDescent="0.25">
      <c r="A2446" s="13">
        <v>130581</v>
      </c>
      <c r="B2446" s="15">
        <v>3</v>
      </c>
      <c r="C2446" s="43" t="s">
        <v>73</v>
      </c>
      <c r="D2446" s="44">
        <v>44011</v>
      </c>
      <c r="E2446" s="43" t="s">
        <v>2262</v>
      </c>
      <c r="F2446" s="44">
        <v>44011</v>
      </c>
      <c r="G2446" s="43" t="s">
        <v>2262</v>
      </c>
      <c r="H2446" s="45" t="s">
        <v>200</v>
      </c>
      <c r="I2446" s="43"/>
      <c r="J2446" s="43"/>
      <c r="K2446" s="43"/>
      <c r="L2446" s="46"/>
      <c r="M2446" s="45" t="s">
        <v>6580</v>
      </c>
      <c r="N2446" s="45"/>
      <c r="O2446" s="43" t="s">
        <v>1171</v>
      </c>
      <c r="P2446" s="45" t="s">
        <v>1062</v>
      </c>
      <c r="Q2446" s="45"/>
      <c r="R2446" s="112"/>
      <c r="S2446" s="112"/>
      <c r="T2446" s="59"/>
      <c r="U2446" s="56" t="s">
        <v>32</v>
      </c>
      <c r="V2446" s="46"/>
      <c r="W2446" s="43"/>
      <c r="X2446" s="46" t="s">
        <v>43</v>
      </c>
      <c r="Y2446" s="43"/>
      <c r="Z2446" s="111" t="s">
        <v>20458</v>
      </c>
      <c r="AA2446" s="45"/>
      <c r="AB2446" s="3">
        <v>0</v>
      </c>
      <c r="AC2446" s="3">
        <v>0</v>
      </c>
      <c r="AD2446" s="3">
        <v>15000</v>
      </c>
      <c r="AE2446" s="3">
        <v>0</v>
      </c>
      <c r="AF2446" s="3">
        <f>SUM(Table2[[#This Row],[PE 2021 Obligations]],Table2[[#This Row],[ROW 2021 Obligations]],Table2[[#This Row],[Construction 2021 Obligations]],Table2[[#This Row],[Paving 2021 Obligations]])</f>
        <v>15000</v>
      </c>
      <c r="AG2446" s="3">
        <v>0</v>
      </c>
      <c r="AH2446" s="3">
        <v>0</v>
      </c>
      <c r="AI2446" s="3">
        <v>15000</v>
      </c>
      <c r="AJ2446" s="3">
        <v>0</v>
      </c>
      <c r="AK2446" s="3">
        <v>15000</v>
      </c>
      <c r="AL2446" s="43" t="s">
        <v>6581</v>
      </c>
    </row>
    <row r="2447" spans="1:38" hidden="1" x14ac:dyDescent="0.25">
      <c r="A2447" s="47">
        <v>130582</v>
      </c>
      <c r="B2447" s="48">
        <v>2</v>
      </c>
      <c r="C2447" s="49" t="s">
        <v>73</v>
      </c>
      <c r="D2447" s="50">
        <v>44011</v>
      </c>
      <c r="E2447" s="49" t="s">
        <v>2262</v>
      </c>
      <c r="F2447" s="50">
        <v>44011</v>
      </c>
      <c r="G2447" s="49" t="s">
        <v>2262</v>
      </c>
      <c r="H2447" s="51" t="s">
        <v>431</v>
      </c>
      <c r="I2447" s="49"/>
      <c r="J2447" s="49"/>
      <c r="K2447" s="49"/>
      <c r="L2447" s="52"/>
      <c r="M2447" s="51" t="s">
        <v>6582</v>
      </c>
      <c r="N2447" s="51"/>
      <c r="O2447" s="49" t="s">
        <v>1171</v>
      </c>
      <c r="P2447" s="51" t="s">
        <v>1062</v>
      </c>
      <c r="Q2447" s="51"/>
      <c r="R2447" s="111"/>
      <c r="S2447" s="111"/>
      <c r="T2447" s="120"/>
      <c r="U2447" s="55" t="s">
        <v>32</v>
      </c>
      <c r="V2447" s="52"/>
      <c r="W2447" s="49"/>
      <c r="X2447" s="52" t="s">
        <v>43</v>
      </c>
      <c r="Y2447" s="49"/>
      <c r="Z2447" s="116" t="s">
        <v>20458</v>
      </c>
      <c r="AA2447" s="51"/>
      <c r="AB2447" s="54">
        <v>0</v>
      </c>
      <c r="AC2447" s="54">
        <v>0</v>
      </c>
      <c r="AD2447" s="54">
        <v>25000</v>
      </c>
      <c r="AE2447" s="54">
        <v>0</v>
      </c>
      <c r="AF2447" s="3">
        <f>SUM(Table2[[#This Row],[PE 2021 Obligations]],Table2[[#This Row],[ROW 2021 Obligations]],Table2[[#This Row],[Construction 2021 Obligations]],Table2[[#This Row],[Paving 2021 Obligations]])</f>
        <v>25000</v>
      </c>
      <c r="AG2447" s="54">
        <v>0</v>
      </c>
      <c r="AH2447" s="54">
        <v>0</v>
      </c>
      <c r="AI2447" s="54">
        <v>25000</v>
      </c>
      <c r="AJ2447" s="54">
        <v>0</v>
      </c>
      <c r="AK2447" s="54">
        <v>25000</v>
      </c>
      <c r="AL2447" s="49" t="s">
        <v>6583</v>
      </c>
    </row>
    <row r="2448" spans="1:38" hidden="1" x14ac:dyDescent="0.25">
      <c r="A2448" s="13">
        <v>130583</v>
      </c>
      <c r="B2448" s="15">
        <v>2</v>
      </c>
      <c r="C2448" s="43" t="s">
        <v>73</v>
      </c>
      <c r="D2448" s="44">
        <v>44011</v>
      </c>
      <c r="E2448" s="43" t="s">
        <v>2262</v>
      </c>
      <c r="F2448" s="44">
        <v>44011</v>
      </c>
      <c r="G2448" s="43" t="s">
        <v>2262</v>
      </c>
      <c r="H2448" s="45" t="s">
        <v>241</v>
      </c>
      <c r="I2448" s="43"/>
      <c r="J2448" s="43"/>
      <c r="K2448" s="43"/>
      <c r="L2448" s="46"/>
      <c r="M2448" s="45" t="s">
        <v>6584</v>
      </c>
      <c r="N2448" s="45"/>
      <c r="O2448" s="43" t="s">
        <v>1171</v>
      </c>
      <c r="P2448" s="45" t="s">
        <v>1062</v>
      </c>
      <c r="Q2448" s="45"/>
      <c r="R2448" s="112"/>
      <c r="S2448" s="112"/>
      <c r="T2448" s="59"/>
      <c r="U2448" s="56" t="s">
        <v>32</v>
      </c>
      <c r="V2448" s="46"/>
      <c r="W2448" s="43"/>
      <c r="X2448" s="46" t="s">
        <v>43</v>
      </c>
      <c r="Y2448" s="43"/>
      <c r="Z2448" s="116" t="s">
        <v>20458</v>
      </c>
      <c r="AA2448" s="45"/>
      <c r="AB2448" s="3">
        <v>0</v>
      </c>
      <c r="AC2448" s="3">
        <v>0</v>
      </c>
      <c r="AD2448" s="3">
        <v>15000</v>
      </c>
      <c r="AE2448" s="3">
        <v>0</v>
      </c>
      <c r="AF2448" s="3">
        <f>SUM(Table2[[#This Row],[PE 2021 Obligations]],Table2[[#This Row],[ROW 2021 Obligations]],Table2[[#This Row],[Construction 2021 Obligations]],Table2[[#This Row],[Paving 2021 Obligations]])</f>
        <v>15000</v>
      </c>
      <c r="AG2448" s="3">
        <v>0</v>
      </c>
      <c r="AH2448" s="3">
        <v>0</v>
      </c>
      <c r="AI2448" s="3">
        <v>15000</v>
      </c>
      <c r="AJ2448" s="3">
        <v>0</v>
      </c>
      <c r="AK2448" s="3">
        <v>15000</v>
      </c>
      <c r="AL2448" s="43" t="s">
        <v>6585</v>
      </c>
    </row>
    <row r="2449" spans="1:38" hidden="1" x14ac:dyDescent="0.25">
      <c r="A2449" s="47">
        <v>130584</v>
      </c>
      <c r="B2449" s="48">
        <v>3</v>
      </c>
      <c r="C2449" s="49" t="s">
        <v>73</v>
      </c>
      <c r="D2449" s="50">
        <v>44012</v>
      </c>
      <c r="E2449" s="49" t="s">
        <v>5735</v>
      </c>
      <c r="F2449" s="50">
        <v>44012</v>
      </c>
      <c r="G2449" s="49" t="s">
        <v>5735</v>
      </c>
      <c r="H2449" s="51" t="s">
        <v>69</v>
      </c>
      <c r="I2449" s="49"/>
      <c r="J2449" s="49"/>
      <c r="K2449" s="49"/>
      <c r="L2449" s="52"/>
      <c r="M2449" s="51" t="s">
        <v>6586</v>
      </c>
      <c r="N2449" s="51"/>
      <c r="O2449" s="49" t="s">
        <v>1171</v>
      </c>
      <c r="P2449" s="51" t="s">
        <v>1062</v>
      </c>
      <c r="Q2449" s="51"/>
      <c r="R2449" s="111"/>
      <c r="S2449" s="111"/>
      <c r="T2449" s="120"/>
      <c r="U2449" s="55" t="s">
        <v>32</v>
      </c>
      <c r="V2449" s="52"/>
      <c r="W2449" s="49"/>
      <c r="X2449" s="52" t="s">
        <v>43</v>
      </c>
      <c r="Y2449" s="49"/>
      <c r="Z2449" s="116" t="s">
        <v>20458</v>
      </c>
      <c r="AA2449" s="51"/>
      <c r="AB2449" s="54">
        <v>0</v>
      </c>
      <c r="AC2449" s="54">
        <v>0</v>
      </c>
      <c r="AD2449" s="54">
        <v>667700</v>
      </c>
      <c r="AE2449" s="54">
        <v>0</v>
      </c>
      <c r="AF2449" s="3">
        <f>SUM(Table2[[#This Row],[PE 2021 Obligations]],Table2[[#This Row],[ROW 2021 Obligations]],Table2[[#This Row],[Construction 2021 Obligations]],Table2[[#This Row],[Paving 2021 Obligations]])</f>
        <v>667700</v>
      </c>
      <c r="AG2449" s="54">
        <v>0</v>
      </c>
      <c r="AH2449" s="54">
        <v>0</v>
      </c>
      <c r="AI2449" s="54">
        <v>667700</v>
      </c>
      <c r="AJ2449" s="54">
        <v>0</v>
      </c>
      <c r="AK2449" s="54">
        <v>667700</v>
      </c>
      <c r="AL2449" s="49" t="s">
        <v>6587</v>
      </c>
    </row>
    <row r="2450" spans="1:38" hidden="1" x14ac:dyDescent="0.25">
      <c r="A2450" s="13">
        <v>130586</v>
      </c>
      <c r="B2450" s="15">
        <v>4</v>
      </c>
      <c r="C2450" s="43" t="s">
        <v>73</v>
      </c>
      <c r="D2450" s="44">
        <v>44012</v>
      </c>
      <c r="E2450" s="43" t="s">
        <v>4566</v>
      </c>
      <c r="F2450" s="44">
        <v>44012</v>
      </c>
      <c r="G2450" s="43" t="s">
        <v>4566</v>
      </c>
      <c r="H2450" s="45" t="s">
        <v>92</v>
      </c>
      <c r="I2450" s="43"/>
      <c r="J2450" s="43"/>
      <c r="K2450" s="43"/>
      <c r="L2450" s="46"/>
      <c r="M2450" s="45" t="s">
        <v>6588</v>
      </c>
      <c r="N2450" s="45"/>
      <c r="O2450" s="43" t="s">
        <v>1171</v>
      </c>
      <c r="P2450" s="45" t="s">
        <v>1062</v>
      </c>
      <c r="Q2450" s="45"/>
      <c r="R2450" s="112"/>
      <c r="S2450" s="112"/>
      <c r="T2450" s="59"/>
      <c r="U2450" s="56" t="s">
        <v>32</v>
      </c>
      <c r="V2450" s="46"/>
      <c r="W2450" s="43"/>
      <c r="X2450" s="46" t="s">
        <v>43</v>
      </c>
      <c r="Y2450" s="43"/>
      <c r="Z2450" s="116" t="s">
        <v>20458</v>
      </c>
      <c r="AA2450" s="45"/>
      <c r="AB2450" s="3">
        <v>0</v>
      </c>
      <c r="AC2450" s="3">
        <v>0</v>
      </c>
      <c r="AD2450" s="3">
        <v>15000</v>
      </c>
      <c r="AE2450" s="3">
        <v>0</v>
      </c>
      <c r="AF2450" s="3">
        <f>SUM(Table2[[#This Row],[PE 2021 Obligations]],Table2[[#This Row],[ROW 2021 Obligations]],Table2[[#This Row],[Construction 2021 Obligations]],Table2[[#This Row],[Paving 2021 Obligations]])</f>
        <v>15000</v>
      </c>
      <c r="AG2450" s="3">
        <v>0</v>
      </c>
      <c r="AH2450" s="3">
        <v>0</v>
      </c>
      <c r="AI2450" s="3">
        <v>15000</v>
      </c>
      <c r="AJ2450" s="3">
        <v>0</v>
      </c>
      <c r="AK2450" s="3">
        <v>15000</v>
      </c>
      <c r="AL2450" s="43" t="s">
        <v>6589</v>
      </c>
    </row>
    <row r="2451" spans="1:38" hidden="1" x14ac:dyDescent="0.25">
      <c r="A2451" s="47">
        <v>130587</v>
      </c>
      <c r="B2451" s="48">
        <v>4</v>
      </c>
      <c r="C2451" s="49" t="s">
        <v>73</v>
      </c>
      <c r="D2451" s="50">
        <v>44012</v>
      </c>
      <c r="E2451" s="49" t="s">
        <v>4566</v>
      </c>
      <c r="F2451" s="50">
        <v>44012</v>
      </c>
      <c r="G2451" s="49" t="s">
        <v>4566</v>
      </c>
      <c r="H2451" s="51" t="s">
        <v>258</v>
      </c>
      <c r="I2451" s="49"/>
      <c r="J2451" s="49"/>
      <c r="K2451" s="49"/>
      <c r="L2451" s="52"/>
      <c r="M2451" s="51" t="s">
        <v>6590</v>
      </c>
      <c r="N2451" s="51"/>
      <c r="O2451" s="49" t="s">
        <v>1171</v>
      </c>
      <c r="P2451" s="51" t="s">
        <v>1062</v>
      </c>
      <c r="Q2451" s="51"/>
      <c r="R2451" s="111"/>
      <c r="S2451" s="111"/>
      <c r="T2451" s="120"/>
      <c r="U2451" s="55" t="s">
        <v>32</v>
      </c>
      <c r="V2451" s="52"/>
      <c r="W2451" s="49"/>
      <c r="X2451" s="52" t="s">
        <v>43</v>
      </c>
      <c r="Y2451" s="49"/>
      <c r="Z2451" s="116" t="s">
        <v>20458</v>
      </c>
      <c r="AA2451" s="51"/>
      <c r="AB2451" s="54">
        <v>0</v>
      </c>
      <c r="AC2451" s="54">
        <v>0</v>
      </c>
      <c r="AD2451" s="54">
        <v>15000</v>
      </c>
      <c r="AE2451" s="54">
        <v>0</v>
      </c>
      <c r="AF2451" s="3">
        <f>SUM(Table2[[#This Row],[PE 2021 Obligations]],Table2[[#This Row],[ROW 2021 Obligations]],Table2[[#This Row],[Construction 2021 Obligations]],Table2[[#This Row],[Paving 2021 Obligations]])</f>
        <v>15000</v>
      </c>
      <c r="AG2451" s="54">
        <v>0</v>
      </c>
      <c r="AH2451" s="54">
        <v>0</v>
      </c>
      <c r="AI2451" s="54">
        <v>15000</v>
      </c>
      <c r="AJ2451" s="54">
        <v>0</v>
      </c>
      <c r="AK2451" s="54">
        <v>15000</v>
      </c>
      <c r="AL2451" s="49" t="s">
        <v>6591</v>
      </c>
    </row>
    <row r="2452" spans="1:38" hidden="1" x14ac:dyDescent="0.25">
      <c r="A2452" s="13">
        <v>130588</v>
      </c>
      <c r="B2452" s="15">
        <v>4</v>
      </c>
      <c r="C2452" s="43" t="s">
        <v>73</v>
      </c>
      <c r="D2452" s="44">
        <v>44012</v>
      </c>
      <c r="E2452" s="43" t="s">
        <v>4566</v>
      </c>
      <c r="F2452" s="44">
        <v>44012</v>
      </c>
      <c r="G2452" s="43" t="s">
        <v>4566</v>
      </c>
      <c r="H2452" s="45" t="s">
        <v>326</v>
      </c>
      <c r="I2452" s="43"/>
      <c r="J2452" s="43"/>
      <c r="K2452" s="43"/>
      <c r="L2452" s="46"/>
      <c r="M2452" s="45" t="s">
        <v>6592</v>
      </c>
      <c r="N2452" s="45"/>
      <c r="O2452" s="43" t="s">
        <v>1171</v>
      </c>
      <c r="P2452" s="45" t="s">
        <v>1062</v>
      </c>
      <c r="Q2452" s="45"/>
      <c r="R2452" s="112"/>
      <c r="S2452" s="112"/>
      <c r="T2452" s="59"/>
      <c r="U2452" s="56" t="s">
        <v>32</v>
      </c>
      <c r="V2452" s="46"/>
      <c r="W2452" s="43"/>
      <c r="X2452" s="46" t="s">
        <v>43</v>
      </c>
      <c r="Y2452" s="43"/>
      <c r="Z2452" s="116" t="s">
        <v>20458</v>
      </c>
      <c r="AA2452" s="45"/>
      <c r="AB2452" s="3">
        <v>0</v>
      </c>
      <c r="AC2452" s="3">
        <v>0</v>
      </c>
      <c r="AD2452" s="3">
        <v>15000</v>
      </c>
      <c r="AE2452" s="3">
        <v>0</v>
      </c>
      <c r="AF2452" s="3">
        <f>SUM(Table2[[#This Row],[PE 2021 Obligations]],Table2[[#This Row],[ROW 2021 Obligations]],Table2[[#This Row],[Construction 2021 Obligations]],Table2[[#This Row],[Paving 2021 Obligations]])</f>
        <v>15000</v>
      </c>
      <c r="AG2452" s="3">
        <v>0</v>
      </c>
      <c r="AH2452" s="3">
        <v>0</v>
      </c>
      <c r="AI2452" s="3">
        <v>15000</v>
      </c>
      <c r="AJ2452" s="3">
        <v>0</v>
      </c>
      <c r="AK2452" s="3">
        <v>15000</v>
      </c>
      <c r="AL2452" s="43" t="s">
        <v>6593</v>
      </c>
    </row>
    <row r="2453" spans="1:38" hidden="1" x14ac:dyDescent="0.25">
      <c r="A2453" s="47">
        <v>130589</v>
      </c>
      <c r="B2453" s="48">
        <v>4</v>
      </c>
      <c r="C2453" s="49" t="s">
        <v>73</v>
      </c>
      <c r="D2453" s="50">
        <v>44012</v>
      </c>
      <c r="E2453" s="49" t="s">
        <v>4566</v>
      </c>
      <c r="F2453" s="50">
        <v>44012</v>
      </c>
      <c r="G2453" s="49" t="s">
        <v>4566</v>
      </c>
      <c r="H2453" s="51" t="s">
        <v>221</v>
      </c>
      <c r="I2453" s="49"/>
      <c r="J2453" s="49"/>
      <c r="K2453" s="49"/>
      <c r="L2453" s="52"/>
      <c r="M2453" s="51" t="s">
        <v>6594</v>
      </c>
      <c r="N2453" s="51"/>
      <c r="O2453" s="49" t="s">
        <v>1171</v>
      </c>
      <c r="P2453" s="51" t="s">
        <v>1062</v>
      </c>
      <c r="Q2453" s="51"/>
      <c r="R2453" s="111"/>
      <c r="S2453" s="111"/>
      <c r="T2453" s="120"/>
      <c r="U2453" s="55" t="s">
        <v>32</v>
      </c>
      <c r="V2453" s="52"/>
      <c r="W2453" s="49"/>
      <c r="X2453" s="52" t="s">
        <v>43</v>
      </c>
      <c r="Y2453" s="49"/>
      <c r="Z2453" s="116" t="s">
        <v>20458</v>
      </c>
      <c r="AA2453" s="51"/>
      <c r="AB2453" s="54">
        <v>0</v>
      </c>
      <c r="AC2453" s="54">
        <v>0</v>
      </c>
      <c r="AD2453" s="54">
        <v>15000</v>
      </c>
      <c r="AE2453" s="54">
        <v>0</v>
      </c>
      <c r="AF2453" s="3">
        <f>SUM(Table2[[#This Row],[PE 2021 Obligations]],Table2[[#This Row],[ROW 2021 Obligations]],Table2[[#This Row],[Construction 2021 Obligations]],Table2[[#This Row],[Paving 2021 Obligations]])</f>
        <v>15000</v>
      </c>
      <c r="AG2453" s="54">
        <v>0</v>
      </c>
      <c r="AH2453" s="54">
        <v>0</v>
      </c>
      <c r="AI2453" s="54">
        <v>15000</v>
      </c>
      <c r="AJ2453" s="54">
        <v>0</v>
      </c>
      <c r="AK2453" s="54">
        <v>15000</v>
      </c>
      <c r="AL2453" s="49" t="s">
        <v>6595</v>
      </c>
    </row>
    <row r="2454" spans="1:38" hidden="1" x14ac:dyDescent="0.25">
      <c r="A2454" s="13">
        <v>130590</v>
      </c>
      <c r="B2454" s="15">
        <v>4</v>
      </c>
      <c r="C2454" s="43" t="s">
        <v>73</v>
      </c>
      <c r="D2454" s="44">
        <v>44012</v>
      </c>
      <c r="E2454" s="43" t="s">
        <v>4566</v>
      </c>
      <c r="F2454" s="44">
        <v>44012</v>
      </c>
      <c r="G2454" s="43" t="s">
        <v>4566</v>
      </c>
      <c r="H2454" s="45" t="s">
        <v>126</v>
      </c>
      <c r="I2454" s="43"/>
      <c r="J2454" s="43"/>
      <c r="K2454" s="43"/>
      <c r="L2454" s="46"/>
      <c r="M2454" s="45" t="s">
        <v>6596</v>
      </c>
      <c r="N2454" s="45"/>
      <c r="O2454" s="43" t="s">
        <v>1171</v>
      </c>
      <c r="P2454" s="45" t="s">
        <v>1062</v>
      </c>
      <c r="Q2454" s="45"/>
      <c r="R2454" s="112"/>
      <c r="S2454" s="112"/>
      <c r="T2454" s="59"/>
      <c r="U2454" s="56" t="s">
        <v>32</v>
      </c>
      <c r="V2454" s="46"/>
      <c r="W2454" s="43"/>
      <c r="X2454" s="46" t="s">
        <v>43</v>
      </c>
      <c r="Y2454" s="43"/>
      <c r="Z2454" s="116" t="s">
        <v>20458</v>
      </c>
      <c r="AA2454" s="45"/>
      <c r="AB2454" s="3">
        <v>0</v>
      </c>
      <c r="AC2454" s="3">
        <v>0</v>
      </c>
      <c r="AD2454" s="3">
        <v>15000</v>
      </c>
      <c r="AE2454" s="3">
        <v>0</v>
      </c>
      <c r="AF2454" s="3">
        <f>SUM(Table2[[#This Row],[PE 2021 Obligations]],Table2[[#This Row],[ROW 2021 Obligations]],Table2[[#This Row],[Construction 2021 Obligations]],Table2[[#This Row],[Paving 2021 Obligations]])</f>
        <v>15000</v>
      </c>
      <c r="AG2454" s="3">
        <v>0</v>
      </c>
      <c r="AH2454" s="3">
        <v>0</v>
      </c>
      <c r="AI2454" s="3">
        <v>15000</v>
      </c>
      <c r="AJ2454" s="3">
        <v>0</v>
      </c>
      <c r="AK2454" s="3">
        <v>15000</v>
      </c>
      <c r="AL2454" s="43" t="s">
        <v>6597</v>
      </c>
    </row>
    <row r="2455" spans="1:38" hidden="1" x14ac:dyDescent="0.25">
      <c r="A2455" s="47">
        <v>130591</v>
      </c>
      <c r="B2455" s="48">
        <v>4</v>
      </c>
      <c r="C2455" s="49" t="s">
        <v>73</v>
      </c>
      <c r="D2455" s="50">
        <v>44012</v>
      </c>
      <c r="E2455" s="49" t="s">
        <v>4566</v>
      </c>
      <c r="F2455" s="50">
        <v>44012</v>
      </c>
      <c r="G2455" s="49" t="s">
        <v>4566</v>
      </c>
      <c r="H2455" s="51" t="s">
        <v>126</v>
      </c>
      <c r="I2455" s="49"/>
      <c r="J2455" s="49"/>
      <c r="K2455" s="49"/>
      <c r="L2455" s="52"/>
      <c r="M2455" s="51" t="s">
        <v>6598</v>
      </c>
      <c r="N2455" s="51"/>
      <c r="O2455" s="49" t="s">
        <v>1171</v>
      </c>
      <c r="P2455" s="51" t="s">
        <v>1062</v>
      </c>
      <c r="Q2455" s="51"/>
      <c r="R2455" s="111"/>
      <c r="S2455" s="111"/>
      <c r="T2455" s="120"/>
      <c r="U2455" s="55" t="s">
        <v>32</v>
      </c>
      <c r="V2455" s="52"/>
      <c r="W2455" s="49"/>
      <c r="X2455" s="52" t="s">
        <v>43</v>
      </c>
      <c r="Y2455" s="49"/>
      <c r="Z2455" s="116" t="s">
        <v>20458</v>
      </c>
      <c r="AA2455" s="51"/>
      <c r="AB2455" s="54">
        <v>0</v>
      </c>
      <c r="AC2455" s="54">
        <v>0</v>
      </c>
      <c r="AD2455" s="54">
        <v>15000</v>
      </c>
      <c r="AE2455" s="54">
        <v>0</v>
      </c>
      <c r="AF2455" s="3">
        <f>SUM(Table2[[#This Row],[PE 2021 Obligations]],Table2[[#This Row],[ROW 2021 Obligations]],Table2[[#This Row],[Construction 2021 Obligations]],Table2[[#This Row],[Paving 2021 Obligations]])</f>
        <v>15000</v>
      </c>
      <c r="AG2455" s="54">
        <v>0</v>
      </c>
      <c r="AH2455" s="54">
        <v>0</v>
      </c>
      <c r="AI2455" s="54">
        <v>15000</v>
      </c>
      <c r="AJ2455" s="54">
        <v>0</v>
      </c>
      <c r="AK2455" s="54">
        <v>15000</v>
      </c>
      <c r="AL2455" s="49" t="s">
        <v>6599</v>
      </c>
    </row>
    <row r="2456" spans="1:38" hidden="1" x14ac:dyDescent="0.25">
      <c r="A2456" s="13">
        <v>130592</v>
      </c>
      <c r="B2456" s="15">
        <v>3</v>
      </c>
      <c r="C2456" s="43" t="s">
        <v>73</v>
      </c>
      <c r="D2456" s="44">
        <v>44012</v>
      </c>
      <c r="E2456" s="43" t="s">
        <v>5735</v>
      </c>
      <c r="F2456" s="44">
        <v>44012</v>
      </c>
      <c r="G2456" s="43" t="s">
        <v>5735</v>
      </c>
      <c r="H2456" s="45" t="s">
        <v>255</v>
      </c>
      <c r="I2456" s="43"/>
      <c r="J2456" s="43"/>
      <c r="K2456" s="43"/>
      <c r="L2456" s="46"/>
      <c r="M2456" s="45" t="s">
        <v>6600</v>
      </c>
      <c r="N2456" s="45"/>
      <c r="O2456" s="43" t="s">
        <v>1171</v>
      </c>
      <c r="P2456" s="45" t="s">
        <v>1062</v>
      </c>
      <c r="Q2456" s="45"/>
      <c r="R2456" s="112"/>
      <c r="S2456" s="112"/>
      <c r="T2456" s="59"/>
      <c r="U2456" s="56" t="s">
        <v>32</v>
      </c>
      <c r="V2456" s="46"/>
      <c r="W2456" s="43"/>
      <c r="X2456" s="46" t="s">
        <v>43</v>
      </c>
      <c r="Y2456" s="43"/>
      <c r="Z2456" s="116" t="s">
        <v>20458</v>
      </c>
      <c r="AA2456" s="45"/>
      <c r="AB2456" s="3">
        <v>0</v>
      </c>
      <c r="AC2456" s="3">
        <v>0</v>
      </c>
      <c r="AD2456" s="3">
        <v>15000</v>
      </c>
      <c r="AE2456" s="3">
        <v>0</v>
      </c>
      <c r="AF2456" s="3">
        <f>SUM(Table2[[#This Row],[PE 2021 Obligations]],Table2[[#This Row],[ROW 2021 Obligations]],Table2[[#This Row],[Construction 2021 Obligations]],Table2[[#This Row],[Paving 2021 Obligations]])</f>
        <v>15000</v>
      </c>
      <c r="AG2456" s="3">
        <v>0</v>
      </c>
      <c r="AH2456" s="3">
        <v>0</v>
      </c>
      <c r="AI2456" s="3">
        <v>15000</v>
      </c>
      <c r="AJ2456" s="3">
        <v>0</v>
      </c>
      <c r="AK2456" s="3">
        <v>15000</v>
      </c>
      <c r="AL2456" s="43" t="s">
        <v>6601</v>
      </c>
    </row>
    <row r="2457" spans="1:38" hidden="1" x14ac:dyDescent="0.25">
      <c r="A2457" s="47">
        <v>130593</v>
      </c>
      <c r="B2457" s="48">
        <v>4</v>
      </c>
      <c r="C2457" s="49" t="s">
        <v>73</v>
      </c>
      <c r="D2457" s="50">
        <v>44012</v>
      </c>
      <c r="E2457" s="49" t="s">
        <v>4566</v>
      </c>
      <c r="F2457" s="50">
        <v>44012</v>
      </c>
      <c r="G2457" s="49" t="s">
        <v>4566</v>
      </c>
      <c r="H2457" s="51" t="s">
        <v>126</v>
      </c>
      <c r="I2457" s="49"/>
      <c r="J2457" s="49"/>
      <c r="K2457" s="49"/>
      <c r="L2457" s="52"/>
      <c r="M2457" s="51" t="s">
        <v>6602</v>
      </c>
      <c r="N2457" s="51"/>
      <c r="O2457" s="49" t="s">
        <v>1171</v>
      </c>
      <c r="P2457" s="51" t="s">
        <v>1062</v>
      </c>
      <c r="Q2457" s="51"/>
      <c r="R2457" s="111"/>
      <c r="S2457" s="111"/>
      <c r="T2457" s="120"/>
      <c r="U2457" s="55" t="s">
        <v>32</v>
      </c>
      <c r="V2457" s="52"/>
      <c r="W2457" s="49"/>
      <c r="X2457" s="52" t="s">
        <v>43</v>
      </c>
      <c r="Y2457" s="49"/>
      <c r="Z2457" s="116" t="s">
        <v>20458</v>
      </c>
      <c r="AA2457" s="51"/>
      <c r="AB2457" s="54">
        <v>0</v>
      </c>
      <c r="AC2457" s="54">
        <v>0</v>
      </c>
      <c r="AD2457" s="54">
        <v>25000</v>
      </c>
      <c r="AE2457" s="54">
        <v>0</v>
      </c>
      <c r="AF2457" s="3">
        <f>SUM(Table2[[#This Row],[PE 2021 Obligations]],Table2[[#This Row],[ROW 2021 Obligations]],Table2[[#This Row],[Construction 2021 Obligations]],Table2[[#This Row],[Paving 2021 Obligations]])</f>
        <v>25000</v>
      </c>
      <c r="AG2457" s="54">
        <v>0</v>
      </c>
      <c r="AH2457" s="54">
        <v>0</v>
      </c>
      <c r="AI2457" s="54">
        <v>25000</v>
      </c>
      <c r="AJ2457" s="54">
        <v>0</v>
      </c>
      <c r="AK2457" s="54">
        <v>25000</v>
      </c>
      <c r="AL2457" s="49" t="s">
        <v>6603</v>
      </c>
    </row>
    <row r="2458" spans="1:38" hidden="1" x14ac:dyDescent="0.25">
      <c r="A2458" s="13">
        <v>130594</v>
      </c>
      <c r="B2458" s="15">
        <v>4</v>
      </c>
      <c r="C2458" s="43" t="s">
        <v>73</v>
      </c>
      <c r="D2458" s="44">
        <v>44012</v>
      </c>
      <c r="E2458" s="43" t="s">
        <v>5735</v>
      </c>
      <c r="F2458" s="44">
        <v>44012</v>
      </c>
      <c r="G2458" s="43" t="s">
        <v>5735</v>
      </c>
      <c r="H2458" s="45" t="s">
        <v>270</v>
      </c>
      <c r="I2458" s="43"/>
      <c r="J2458" s="43"/>
      <c r="K2458" s="43"/>
      <c r="L2458" s="46"/>
      <c r="M2458" s="45" t="s">
        <v>6604</v>
      </c>
      <c r="N2458" s="45"/>
      <c r="O2458" s="43" t="s">
        <v>1171</v>
      </c>
      <c r="P2458" s="45" t="s">
        <v>1062</v>
      </c>
      <c r="Q2458" s="45"/>
      <c r="R2458" s="112"/>
      <c r="S2458" s="112"/>
      <c r="T2458" s="59"/>
      <c r="U2458" s="56" t="s">
        <v>32</v>
      </c>
      <c r="V2458" s="46"/>
      <c r="W2458" s="43"/>
      <c r="X2458" s="46" t="s">
        <v>43</v>
      </c>
      <c r="Y2458" s="43"/>
      <c r="Z2458" s="116" t="s">
        <v>20458</v>
      </c>
      <c r="AA2458" s="45"/>
      <c r="AB2458" s="3">
        <v>0</v>
      </c>
      <c r="AC2458" s="3">
        <v>0</v>
      </c>
      <c r="AD2458" s="3">
        <v>0</v>
      </c>
      <c r="AE2458" s="3">
        <v>0</v>
      </c>
      <c r="AF2458" s="3">
        <f>SUM(Table2[[#This Row],[PE 2021 Obligations]],Table2[[#This Row],[ROW 2021 Obligations]],Table2[[#This Row],[Construction 2021 Obligations]],Table2[[#This Row],[Paving 2021 Obligations]])</f>
        <v>0</v>
      </c>
      <c r="AG2458" s="3">
        <v>0</v>
      </c>
      <c r="AH2458" s="3">
        <v>0</v>
      </c>
      <c r="AI2458" s="3">
        <v>0</v>
      </c>
      <c r="AJ2458" s="3">
        <v>0</v>
      </c>
      <c r="AK2458" s="3">
        <v>0</v>
      </c>
      <c r="AL2458" s="43" t="s">
        <v>6605</v>
      </c>
    </row>
    <row r="2459" spans="1:38" hidden="1" x14ac:dyDescent="0.25">
      <c r="A2459" s="47">
        <v>130595</v>
      </c>
      <c r="B2459" s="48">
        <v>3</v>
      </c>
      <c r="C2459" s="49" t="s">
        <v>73</v>
      </c>
      <c r="D2459" s="50">
        <v>44012</v>
      </c>
      <c r="E2459" s="49" t="s">
        <v>4566</v>
      </c>
      <c r="F2459" s="50">
        <v>44012</v>
      </c>
      <c r="G2459" s="49" t="s">
        <v>4566</v>
      </c>
      <c r="H2459" s="51" t="s">
        <v>98</v>
      </c>
      <c r="I2459" s="49"/>
      <c r="J2459" s="49"/>
      <c r="K2459" s="49"/>
      <c r="L2459" s="52"/>
      <c r="M2459" s="51" t="s">
        <v>6606</v>
      </c>
      <c r="N2459" s="51"/>
      <c r="O2459" s="49" t="s">
        <v>1171</v>
      </c>
      <c r="P2459" s="51" t="s">
        <v>1062</v>
      </c>
      <c r="Q2459" s="51"/>
      <c r="R2459" s="111"/>
      <c r="S2459" s="111"/>
      <c r="T2459" s="120"/>
      <c r="U2459" s="55" t="s">
        <v>32</v>
      </c>
      <c r="V2459" s="52"/>
      <c r="W2459" s="49"/>
      <c r="X2459" s="52" t="s">
        <v>43</v>
      </c>
      <c r="Y2459" s="49"/>
      <c r="Z2459" s="111" t="s">
        <v>20458</v>
      </c>
      <c r="AA2459" s="51"/>
      <c r="AB2459" s="54">
        <v>0</v>
      </c>
      <c r="AC2459" s="54">
        <v>0</v>
      </c>
      <c r="AD2459" s="54">
        <v>15000</v>
      </c>
      <c r="AE2459" s="54">
        <v>0</v>
      </c>
      <c r="AF2459" s="3">
        <f>SUM(Table2[[#This Row],[PE 2021 Obligations]],Table2[[#This Row],[ROW 2021 Obligations]],Table2[[#This Row],[Construction 2021 Obligations]],Table2[[#This Row],[Paving 2021 Obligations]])</f>
        <v>15000</v>
      </c>
      <c r="AG2459" s="54">
        <v>0</v>
      </c>
      <c r="AH2459" s="54">
        <v>0</v>
      </c>
      <c r="AI2459" s="54">
        <v>15000</v>
      </c>
      <c r="AJ2459" s="54">
        <v>0</v>
      </c>
      <c r="AK2459" s="54">
        <v>15000</v>
      </c>
      <c r="AL2459" s="49" t="s">
        <v>6607</v>
      </c>
    </row>
    <row r="2460" spans="1:38" hidden="1" x14ac:dyDescent="0.25">
      <c r="A2460" s="13">
        <v>130596</v>
      </c>
      <c r="B2460" s="15">
        <v>4</v>
      </c>
      <c r="C2460" s="43" t="s">
        <v>73</v>
      </c>
      <c r="D2460" s="44">
        <v>44012</v>
      </c>
      <c r="E2460" s="43" t="s">
        <v>4566</v>
      </c>
      <c r="F2460" s="44">
        <v>44012</v>
      </c>
      <c r="G2460" s="43" t="s">
        <v>4566</v>
      </c>
      <c r="H2460" s="45" t="s">
        <v>270</v>
      </c>
      <c r="I2460" s="43"/>
      <c r="J2460" s="43"/>
      <c r="K2460" s="43"/>
      <c r="L2460" s="46"/>
      <c r="M2460" s="45" t="s">
        <v>6608</v>
      </c>
      <c r="N2460" s="45"/>
      <c r="O2460" s="43" t="s">
        <v>1171</v>
      </c>
      <c r="P2460" s="45" t="s">
        <v>1062</v>
      </c>
      <c r="Q2460" s="45"/>
      <c r="R2460" s="112"/>
      <c r="S2460" s="112"/>
      <c r="T2460" s="59"/>
      <c r="U2460" s="56" t="s">
        <v>32</v>
      </c>
      <c r="V2460" s="46"/>
      <c r="W2460" s="43"/>
      <c r="X2460" s="46" t="s">
        <v>43</v>
      </c>
      <c r="Y2460" s="43"/>
      <c r="Z2460" s="116" t="s">
        <v>20458</v>
      </c>
      <c r="AA2460" s="45"/>
      <c r="AB2460" s="3">
        <v>0</v>
      </c>
      <c r="AC2460" s="3">
        <v>0</v>
      </c>
      <c r="AD2460" s="3">
        <v>15000</v>
      </c>
      <c r="AE2460" s="3">
        <v>0</v>
      </c>
      <c r="AF2460" s="3">
        <f>SUM(Table2[[#This Row],[PE 2021 Obligations]],Table2[[#This Row],[ROW 2021 Obligations]],Table2[[#This Row],[Construction 2021 Obligations]],Table2[[#This Row],[Paving 2021 Obligations]])</f>
        <v>15000</v>
      </c>
      <c r="AG2460" s="3">
        <v>0</v>
      </c>
      <c r="AH2460" s="3">
        <v>0</v>
      </c>
      <c r="AI2460" s="3">
        <v>15000</v>
      </c>
      <c r="AJ2460" s="3">
        <v>0</v>
      </c>
      <c r="AK2460" s="3">
        <v>15000</v>
      </c>
      <c r="AL2460" s="43" t="s">
        <v>6609</v>
      </c>
    </row>
    <row r="2461" spans="1:38" hidden="1" x14ac:dyDescent="0.25">
      <c r="A2461" s="47">
        <v>130597</v>
      </c>
      <c r="B2461" s="48">
        <v>2</v>
      </c>
      <c r="C2461" s="49" t="s">
        <v>73</v>
      </c>
      <c r="D2461" s="50">
        <v>44012</v>
      </c>
      <c r="E2461" s="49" t="s">
        <v>2262</v>
      </c>
      <c r="F2461" s="50">
        <v>44012</v>
      </c>
      <c r="G2461" s="49" t="s">
        <v>2262</v>
      </c>
      <c r="H2461" s="51" t="s">
        <v>286</v>
      </c>
      <c r="I2461" s="49"/>
      <c r="J2461" s="49"/>
      <c r="K2461" s="49"/>
      <c r="L2461" s="52"/>
      <c r="M2461" s="51" t="s">
        <v>6610</v>
      </c>
      <c r="N2461" s="51"/>
      <c r="O2461" s="49" t="s">
        <v>1171</v>
      </c>
      <c r="P2461" s="51" t="s">
        <v>1062</v>
      </c>
      <c r="Q2461" s="51"/>
      <c r="R2461" s="111"/>
      <c r="S2461" s="111"/>
      <c r="T2461" s="120"/>
      <c r="U2461" s="55" t="s">
        <v>32</v>
      </c>
      <c r="V2461" s="52"/>
      <c r="W2461" s="49"/>
      <c r="X2461" s="52" t="s">
        <v>43</v>
      </c>
      <c r="Y2461" s="49"/>
      <c r="Z2461" s="116" t="s">
        <v>20458</v>
      </c>
      <c r="AA2461" s="51"/>
      <c r="AB2461" s="54">
        <v>0</v>
      </c>
      <c r="AC2461" s="54">
        <v>0</v>
      </c>
      <c r="AD2461" s="54">
        <v>324600</v>
      </c>
      <c r="AE2461" s="54">
        <v>0</v>
      </c>
      <c r="AF2461" s="3">
        <f>SUM(Table2[[#This Row],[PE 2021 Obligations]],Table2[[#This Row],[ROW 2021 Obligations]],Table2[[#This Row],[Construction 2021 Obligations]],Table2[[#This Row],[Paving 2021 Obligations]])</f>
        <v>324600</v>
      </c>
      <c r="AG2461" s="54">
        <v>0</v>
      </c>
      <c r="AH2461" s="54">
        <v>0</v>
      </c>
      <c r="AI2461" s="54">
        <v>324600</v>
      </c>
      <c r="AJ2461" s="54">
        <v>0</v>
      </c>
      <c r="AK2461" s="54">
        <v>324600</v>
      </c>
      <c r="AL2461" s="49" t="s">
        <v>6611</v>
      </c>
    </row>
    <row r="2462" spans="1:38" hidden="1" x14ac:dyDescent="0.25">
      <c r="A2462" s="13">
        <v>130598</v>
      </c>
      <c r="B2462" s="15">
        <v>4</v>
      </c>
      <c r="C2462" s="43" t="s">
        <v>73</v>
      </c>
      <c r="D2462" s="44">
        <v>44012</v>
      </c>
      <c r="E2462" s="43" t="s">
        <v>5735</v>
      </c>
      <c r="F2462" s="44">
        <v>44012</v>
      </c>
      <c r="G2462" s="43" t="s">
        <v>5735</v>
      </c>
      <c r="H2462" s="45" t="s">
        <v>261</v>
      </c>
      <c r="I2462" s="43"/>
      <c r="J2462" s="43"/>
      <c r="K2462" s="43"/>
      <c r="L2462" s="46"/>
      <c r="M2462" s="45" t="s">
        <v>6612</v>
      </c>
      <c r="N2462" s="45"/>
      <c r="O2462" s="43" t="s">
        <v>1171</v>
      </c>
      <c r="P2462" s="45" t="s">
        <v>1062</v>
      </c>
      <c r="Q2462" s="45"/>
      <c r="R2462" s="112"/>
      <c r="S2462" s="112"/>
      <c r="T2462" s="59"/>
      <c r="U2462" s="56" t="s">
        <v>32</v>
      </c>
      <c r="V2462" s="46"/>
      <c r="W2462" s="43"/>
      <c r="X2462" s="46" t="s">
        <v>43</v>
      </c>
      <c r="Y2462" s="43"/>
      <c r="Z2462" s="116" t="s">
        <v>20458</v>
      </c>
      <c r="AA2462" s="45"/>
      <c r="AB2462" s="3">
        <v>0</v>
      </c>
      <c r="AC2462" s="3">
        <v>0</v>
      </c>
      <c r="AD2462" s="3">
        <v>15000</v>
      </c>
      <c r="AE2462" s="3">
        <v>0</v>
      </c>
      <c r="AF2462" s="3">
        <f>SUM(Table2[[#This Row],[PE 2021 Obligations]],Table2[[#This Row],[ROW 2021 Obligations]],Table2[[#This Row],[Construction 2021 Obligations]],Table2[[#This Row],[Paving 2021 Obligations]])</f>
        <v>15000</v>
      </c>
      <c r="AG2462" s="3">
        <v>0</v>
      </c>
      <c r="AH2462" s="3">
        <v>0</v>
      </c>
      <c r="AI2462" s="3">
        <v>15000</v>
      </c>
      <c r="AJ2462" s="3">
        <v>0</v>
      </c>
      <c r="AK2462" s="3">
        <v>15000</v>
      </c>
      <c r="AL2462" s="43" t="s">
        <v>6613</v>
      </c>
    </row>
    <row r="2463" spans="1:38" hidden="1" x14ac:dyDescent="0.25">
      <c r="A2463" s="47">
        <v>130599</v>
      </c>
      <c r="B2463" s="48">
        <v>4</v>
      </c>
      <c r="C2463" s="49" t="s">
        <v>73</v>
      </c>
      <c r="D2463" s="50">
        <v>44012</v>
      </c>
      <c r="E2463" s="49" t="s">
        <v>5735</v>
      </c>
      <c r="F2463" s="50">
        <v>44012</v>
      </c>
      <c r="G2463" s="49" t="s">
        <v>5735</v>
      </c>
      <c r="H2463" s="51" t="s">
        <v>292</v>
      </c>
      <c r="I2463" s="49"/>
      <c r="J2463" s="49"/>
      <c r="K2463" s="49"/>
      <c r="L2463" s="52"/>
      <c r="M2463" s="51" t="s">
        <v>6614</v>
      </c>
      <c r="N2463" s="51"/>
      <c r="O2463" s="49" t="s">
        <v>1171</v>
      </c>
      <c r="P2463" s="51" t="s">
        <v>1062</v>
      </c>
      <c r="Q2463" s="51"/>
      <c r="R2463" s="111"/>
      <c r="S2463" s="111"/>
      <c r="T2463" s="120"/>
      <c r="U2463" s="55" t="s">
        <v>32</v>
      </c>
      <c r="V2463" s="52"/>
      <c r="W2463" s="49"/>
      <c r="X2463" s="52" t="s">
        <v>43</v>
      </c>
      <c r="Y2463" s="49"/>
      <c r="Z2463" s="116" t="s">
        <v>20458</v>
      </c>
      <c r="AA2463" s="51"/>
      <c r="AB2463" s="54">
        <v>0</v>
      </c>
      <c r="AC2463" s="54">
        <v>0</v>
      </c>
      <c r="AD2463" s="54">
        <v>15000</v>
      </c>
      <c r="AE2463" s="54">
        <v>0</v>
      </c>
      <c r="AF2463" s="3">
        <f>SUM(Table2[[#This Row],[PE 2021 Obligations]],Table2[[#This Row],[ROW 2021 Obligations]],Table2[[#This Row],[Construction 2021 Obligations]],Table2[[#This Row],[Paving 2021 Obligations]])</f>
        <v>15000</v>
      </c>
      <c r="AG2463" s="54">
        <v>0</v>
      </c>
      <c r="AH2463" s="54">
        <v>0</v>
      </c>
      <c r="AI2463" s="54">
        <v>15000</v>
      </c>
      <c r="AJ2463" s="54">
        <v>0</v>
      </c>
      <c r="AK2463" s="54">
        <v>15000</v>
      </c>
      <c r="AL2463" s="49" t="s">
        <v>6615</v>
      </c>
    </row>
    <row r="2464" spans="1:38" hidden="1" x14ac:dyDescent="0.25">
      <c r="A2464" s="13">
        <v>130600</v>
      </c>
      <c r="B2464" s="15">
        <v>4</v>
      </c>
      <c r="C2464" s="43" t="s">
        <v>73</v>
      </c>
      <c r="D2464" s="44">
        <v>44012</v>
      </c>
      <c r="E2464" s="43" t="s">
        <v>5735</v>
      </c>
      <c r="F2464" s="44">
        <v>44012</v>
      </c>
      <c r="G2464" s="43" t="s">
        <v>5735</v>
      </c>
      <c r="H2464" s="45" t="s">
        <v>564</v>
      </c>
      <c r="I2464" s="43"/>
      <c r="J2464" s="43"/>
      <c r="K2464" s="43"/>
      <c r="L2464" s="46"/>
      <c r="M2464" s="45" t="s">
        <v>6616</v>
      </c>
      <c r="N2464" s="45"/>
      <c r="O2464" s="43" t="s">
        <v>1171</v>
      </c>
      <c r="P2464" s="45" t="s">
        <v>1062</v>
      </c>
      <c r="Q2464" s="45"/>
      <c r="R2464" s="112"/>
      <c r="S2464" s="112"/>
      <c r="T2464" s="59"/>
      <c r="U2464" s="56" t="s">
        <v>32</v>
      </c>
      <c r="V2464" s="46"/>
      <c r="W2464" s="43"/>
      <c r="X2464" s="46" t="s">
        <v>43</v>
      </c>
      <c r="Y2464" s="43"/>
      <c r="Z2464" s="116" t="s">
        <v>20458</v>
      </c>
      <c r="AA2464" s="45"/>
      <c r="AB2464" s="3">
        <v>0</v>
      </c>
      <c r="AC2464" s="3">
        <v>0</v>
      </c>
      <c r="AD2464" s="3">
        <v>15000</v>
      </c>
      <c r="AE2464" s="3">
        <v>0</v>
      </c>
      <c r="AF2464" s="3">
        <f>SUM(Table2[[#This Row],[PE 2021 Obligations]],Table2[[#This Row],[ROW 2021 Obligations]],Table2[[#This Row],[Construction 2021 Obligations]],Table2[[#This Row],[Paving 2021 Obligations]])</f>
        <v>15000</v>
      </c>
      <c r="AG2464" s="3">
        <v>0</v>
      </c>
      <c r="AH2464" s="3">
        <v>0</v>
      </c>
      <c r="AI2464" s="3">
        <v>15000</v>
      </c>
      <c r="AJ2464" s="3">
        <v>0</v>
      </c>
      <c r="AK2464" s="3">
        <v>15000</v>
      </c>
      <c r="AL2464" s="43" t="s">
        <v>6617</v>
      </c>
    </row>
    <row r="2465" spans="1:38" hidden="1" x14ac:dyDescent="0.25">
      <c r="A2465" s="47">
        <v>130601</v>
      </c>
      <c r="B2465" s="48">
        <v>4</v>
      </c>
      <c r="C2465" s="49" t="s">
        <v>73</v>
      </c>
      <c r="D2465" s="50">
        <v>44012</v>
      </c>
      <c r="E2465" s="49" t="s">
        <v>5735</v>
      </c>
      <c r="F2465" s="50">
        <v>44012</v>
      </c>
      <c r="G2465" s="49" t="s">
        <v>5735</v>
      </c>
      <c r="H2465" s="51" t="s">
        <v>298</v>
      </c>
      <c r="I2465" s="49"/>
      <c r="J2465" s="49"/>
      <c r="K2465" s="49"/>
      <c r="L2465" s="52"/>
      <c r="M2465" s="51" t="s">
        <v>6618</v>
      </c>
      <c r="N2465" s="51"/>
      <c r="O2465" s="49" t="s">
        <v>1171</v>
      </c>
      <c r="P2465" s="51" t="s">
        <v>1062</v>
      </c>
      <c r="Q2465" s="51"/>
      <c r="R2465" s="111"/>
      <c r="S2465" s="111"/>
      <c r="T2465" s="120"/>
      <c r="U2465" s="55" t="s">
        <v>32</v>
      </c>
      <c r="V2465" s="52"/>
      <c r="W2465" s="49"/>
      <c r="X2465" s="52" t="s">
        <v>43</v>
      </c>
      <c r="Y2465" s="49"/>
      <c r="Z2465" s="116" t="s">
        <v>20458</v>
      </c>
      <c r="AA2465" s="51"/>
      <c r="AB2465" s="54">
        <v>0</v>
      </c>
      <c r="AC2465" s="54">
        <v>0</v>
      </c>
      <c r="AD2465" s="54">
        <v>15000</v>
      </c>
      <c r="AE2465" s="54">
        <v>0</v>
      </c>
      <c r="AF2465" s="3">
        <f>SUM(Table2[[#This Row],[PE 2021 Obligations]],Table2[[#This Row],[ROW 2021 Obligations]],Table2[[#This Row],[Construction 2021 Obligations]],Table2[[#This Row],[Paving 2021 Obligations]])</f>
        <v>15000</v>
      </c>
      <c r="AG2465" s="54">
        <v>0</v>
      </c>
      <c r="AH2465" s="54">
        <v>0</v>
      </c>
      <c r="AI2465" s="54">
        <v>15000</v>
      </c>
      <c r="AJ2465" s="54">
        <v>0</v>
      </c>
      <c r="AK2465" s="54">
        <v>15000</v>
      </c>
      <c r="AL2465" s="49" t="s">
        <v>6619</v>
      </c>
    </row>
    <row r="2466" spans="1:38" hidden="1" x14ac:dyDescent="0.25">
      <c r="A2466" s="13">
        <v>130602</v>
      </c>
      <c r="B2466" s="15">
        <v>3</v>
      </c>
      <c r="C2466" s="43" t="s">
        <v>73</v>
      </c>
      <c r="D2466" s="44">
        <v>44012</v>
      </c>
      <c r="E2466" s="43" t="s">
        <v>5735</v>
      </c>
      <c r="F2466" s="44">
        <v>44012</v>
      </c>
      <c r="G2466" s="43" t="s">
        <v>5735</v>
      </c>
      <c r="H2466" s="45" t="s">
        <v>307</v>
      </c>
      <c r="I2466" s="43"/>
      <c r="J2466" s="43"/>
      <c r="K2466" s="43"/>
      <c r="L2466" s="46"/>
      <c r="M2466" s="45" t="s">
        <v>6620</v>
      </c>
      <c r="N2466" s="45"/>
      <c r="O2466" s="43" t="s">
        <v>1171</v>
      </c>
      <c r="P2466" s="45" t="s">
        <v>1062</v>
      </c>
      <c r="Q2466" s="45"/>
      <c r="R2466" s="112"/>
      <c r="S2466" s="112"/>
      <c r="T2466" s="59"/>
      <c r="U2466" s="56" t="s">
        <v>32</v>
      </c>
      <c r="V2466" s="46"/>
      <c r="W2466" s="43"/>
      <c r="X2466" s="46" t="s">
        <v>43</v>
      </c>
      <c r="Y2466" s="43"/>
      <c r="Z2466" s="116" t="s">
        <v>20458</v>
      </c>
      <c r="AA2466" s="45"/>
      <c r="AB2466" s="3">
        <v>0</v>
      </c>
      <c r="AC2466" s="3">
        <v>0</v>
      </c>
      <c r="AD2466" s="3">
        <v>15000</v>
      </c>
      <c r="AE2466" s="3">
        <v>0</v>
      </c>
      <c r="AF2466" s="3">
        <f>SUM(Table2[[#This Row],[PE 2021 Obligations]],Table2[[#This Row],[ROW 2021 Obligations]],Table2[[#This Row],[Construction 2021 Obligations]],Table2[[#This Row],[Paving 2021 Obligations]])</f>
        <v>15000</v>
      </c>
      <c r="AG2466" s="3">
        <v>0</v>
      </c>
      <c r="AH2466" s="3">
        <v>0</v>
      </c>
      <c r="AI2466" s="3">
        <v>15000</v>
      </c>
      <c r="AJ2466" s="3">
        <v>0</v>
      </c>
      <c r="AK2466" s="3">
        <v>15000</v>
      </c>
      <c r="AL2466" s="43" t="s">
        <v>6621</v>
      </c>
    </row>
    <row r="2467" spans="1:38" hidden="1" x14ac:dyDescent="0.25">
      <c r="A2467" s="47">
        <v>130603</v>
      </c>
      <c r="B2467" s="48">
        <v>3</v>
      </c>
      <c r="C2467" s="49" t="s">
        <v>73</v>
      </c>
      <c r="D2467" s="50">
        <v>44012</v>
      </c>
      <c r="E2467" s="49" t="s">
        <v>5735</v>
      </c>
      <c r="F2467" s="50">
        <v>44012</v>
      </c>
      <c r="G2467" s="49" t="s">
        <v>5735</v>
      </c>
      <c r="H2467" s="51" t="s">
        <v>64</v>
      </c>
      <c r="I2467" s="49"/>
      <c r="J2467" s="49"/>
      <c r="K2467" s="49"/>
      <c r="L2467" s="52"/>
      <c r="M2467" s="51" t="s">
        <v>6622</v>
      </c>
      <c r="N2467" s="51"/>
      <c r="O2467" s="49" t="s">
        <v>1171</v>
      </c>
      <c r="P2467" s="51" t="s">
        <v>1062</v>
      </c>
      <c r="Q2467" s="51"/>
      <c r="R2467" s="111"/>
      <c r="S2467" s="111"/>
      <c r="T2467" s="120"/>
      <c r="U2467" s="55" t="s">
        <v>32</v>
      </c>
      <c r="V2467" s="52"/>
      <c r="W2467" s="49"/>
      <c r="X2467" s="52" t="s">
        <v>43</v>
      </c>
      <c r="Y2467" s="49"/>
      <c r="Z2467" s="116" t="s">
        <v>20458</v>
      </c>
      <c r="AA2467" s="51"/>
      <c r="AB2467" s="54">
        <v>0</v>
      </c>
      <c r="AC2467" s="54">
        <v>0</v>
      </c>
      <c r="AD2467" s="54">
        <v>15000</v>
      </c>
      <c r="AE2467" s="54">
        <v>0</v>
      </c>
      <c r="AF2467" s="3">
        <f>SUM(Table2[[#This Row],[PE 2021 Obligations]],Table2[[#This Row],[ROW 2021 Obligations]],Table2[[#This Row],[Construction 2021 Obligations]],Table2[[#This Row],[Paving 2021 Obligations]])</f>
        <v>15000</v>
      </c>
      <c r="AG2467" s="54">
        <v>0</v>
      </c>
      <c r="AH2467" s="54">
        <v>0</v>
      </c>
      <c r="AI2467" s="54">
        <v>15000</v>
      </c>
      <c r="AJ2467" s="54">
        <v>0</v>
      </c>
      <c r="AK2467" s="54">
        <v>15000</v>
      </c>
      <c r="AL2467" s="49" t="s">
        <v>6623</v>
      </c>
    </row>
    <row r="2468" spans="1:38" hidden="1" x14ac:dyDescent="0.25">
      <c r="A2468" s="13">
        <v>130604</v>
      </c>
      <c r="B2468" s="15">
        <v>3</v>
      </c>
      <c r="C2468" s="43" t="s">
        <v>73</v>
      </c>
      <c r="D2468" s="44">
        <v>44012</v>
      </c>
      <c r="E2468" s="43" t="s">
        <v>5735</v>
      </c>
      <c r="F2468" s="44">
        <v>44012</v>
      </c>
      <c r="G2468" s="43" t="s">
        <v>5735</v>
      </c>
      <c r="H2468" s="45" t="s">
        <v>331</v>
      </c>
      <c r="I2468" s="43"/>
      <c r="J2468" s="43"/>
      <c r="K2468" s="43"/>
      <c r="L2468" s="46"/>
      <c r="M2468" s="45" t="s">
        <v>6624</v>
      </c>
      <c r="N2468" s="45"/>
      <c r="O2468" s="43" t="s">
        <v>1171</v>
      </c>
      <c r="P2468" s="45" t="s">
        <v>1062</v>
      </c>
      <c r="Q2468" s="45"/>
      <c r="R2468" s="112"/>
      <c r="S2468" s="112"/>
      <c r="T2468" s="59"/>
      <c r="U2468" s="56" t="s">
        <v>32</v>
      </c>
      <c r="V2468" s="46"/>
      <c r="W2468" s="43"/>
      <c r="X2468" s="46" t="s">
        <v>43</v>
      </c>
      <c r="Y2468" s="43"/>
      <c r="Z2468" s="111" t="s">
        <v>20458</v>
      </c>
      <c r="AA2468" s="45"/>
      <c r="AB2468" s="3">
        <v>0</v>
      </c>
      <c r="AC2468" s="3">
        <v>0</v>
      </c>
      <c r="AD2468" s="3">
        <v>15000</v>
      </c>
      <c r="AE2468" s="3">
        <v>0</v>
      </c>
      <c r="AF2468" s="3">
        <f>SUM(Table2[[#This Row],[PE 2021 Obligations]],Table2[[#This Row],[ROW 2021 Obligations]],Table2[[#This Row],[Construction 2021 Obligations]],Table2[[#This Row],[Paving 2021 Obligations]])</f>
        <v>15000</v>
      </c>
      <c r="AG2468" s="3">
        <v>0</v>
      </c>
      <c r="AH2468" s="3">
        <v>0</v>
      </c>
      <c r="AI2468" s="3">
        <v>15000</v>
      </c>
      <c r="AJ2468" s="3">
        <v>0</v>
      </c>
      <c r="AK2468" s="3">
        <v>15000</v>
      </c>
      <c r="AL2468" s="43" t="s">
        <v>6625</v>
      </c>
    </row>
    <row r="2469" spans="1:38" hidden="1" x14ac:dyDescent="0.25">
      <c r="A2469" s="47">
        <v>130606</v>
      </c>
      <c r="B2469" s="48">
        <v>2</v>
      </c>
      <c r="C2469" s="49" t="s">
        <v>73</v>
      </c>
      <c r="D2469" s="50">
        <v>44012</v>
      </c>
      <c r="E2469" s="49" t="s">
        <v>2262</v>
      </c>
      <c r="F2469" s="50">
        <v>44012</v>
      </c>
      <c r="G2469" s="49" t="s">
        <v>2262</v>
      </c>
      <c r="H2469" s="51" t="s">
        <v>241</v>
      </c>
      <c r="I2469" s="49"/>
      <c r="J2469" s="49"/>
      <c r="K2469" s="49"/>
      <c r="L2469" s="52"/>
      <c r="M2469" s="51" t="s">
        <v>6626</v>
      </c>
      <c r="N2469" s="51"/>
      <c r="O2469" s="49" t="s">
        <v>1171</v>
      </c>
      <c r="P2469" s="51" t="s">
        <v>1062</v>
      </c>
      <c r="Q2469" s="51"/>
      <c r="R2469" s="111"/>
      <c r="S2469" s="111"/>
      <c r="T2469" s="120"/>
      <c r="U2469" s="55" t="s">
        <v>32</v>
      </c>
      <c r="V2469" s="52"/>
      <c r="W2469" s="49"/>
      <c r="X2469" s="52" t="s">
        <v>43</v>
      </c>
      <c r="Y2469" s="49"/>
      <c r="Z2469" s="111" t="s">
        <v>20458</v>
      </c>
      <c r="AA2469" s="51"/>
      <c r="AB2469" s="54">
        <v>0</v>
      </c>
      <c r="AC2469" s="54">
        <v>0</v>
      </c>
      <c r="AD2469" s="54">
        <v>300000</v>
      </c>
      <c r="AE2469" s="54">
        <v>0</v>
      </c>
      <c r="AF2469" s="3">
        <f>SUM(Table2[[#This Row],[PE 2021 Obligations]],Table2[[#This Row],[ROW 2021 Obligations]],Table2[[#This Row],[Construction 2021 Obligations]],Table2[[#This Row],[Paving 2021 Obligations]])</f>
        <v>300000</v>
      </c>
      <c r="AG2469" s="54">
        <v>0</v>
      </c>
      <c r="AH2469" s="54">
        <v>0</v>
      </c>
      <c r="AI2469" s="54">
        <v>300000</v>
      </c>
      <c r="AJ2469" s="54">
        <v>0</v>
      </c>
      <c r="AK2469" s="54">
        <v>300000</v>
      </c>
      <c r="AL2469" s="49" t="s">
        <v>6627</v>
      </c>
    </row>
    <row r="2470" spans="1:38" hidden="1" x14ac:dyDescent="0.25">
      <c r="A2470" s="13">
        <v>130607</v>
      </c>
      <c r="B2470" s="15">
        <v>1</v>
      </c>
      <c r="C2470" s="43" t="s">
        <v>73</v>
      </c>
      <c r="D2470" s="44">
        <v>44012</v>
      </c>
      <c r="E2470" s="43" t="s">
        <v>6355</v>
      </c>
      <c r="F2470" s="44">
        <v>44279</v>
      </c>
      <c r="G2470" s="43" t="s">
        <v>75</v>
      </c>
      <c r="H2470" s="45" t="s">
        <v>359</v>
      </c>
      <c r="I2470" s="43"/>
      <c r="J2470" s="43"/>
      <c r="K2470" s="43"/>
      <c r="L2470" s="46"/>
      <c r="M2470" s="45" t="s">
        <v>6628</v>
      </c>
      <c r="N2470" s="45"/>
      <c r="O2470" s="43" t="s">
        <v>151</v>
      </c>
      <c r="P2470" s="45" t="s">
        <v>198</v>
      </c>
      <c r="Q2470" s="45"/>
      <c r="R2470" s="112"/>
      <c r="S2470" s="112"/>
      <c r="T2470" s="59"/>
      <c r="U2470" s="56" t="s">
        <v>32</v>
      </c>
      <c r="V2470" s="46"/>
      <c r="W2470" s="43"/>
      <c r="X2470" s="46" t="s">
        <v>43</v>
      </c>
      <c r="Y2470" s="43"/>
      <c r="Z2470" s="111" t="s">
        <v>20458</v>
      </c>
      <c r="AA2470" s="45"/>
      <c r="AB2470" s="3">
        <v>0</v>
      </c>
      <c r="AC2470" s="3">
        <v>0</v>
      </c>
      <c r="AD2470" s="3">
        <v>60588</v>
      </c>
      <c r="AE2470" s="3">
        <v>0</v>
      </c>
      <c r="AF2470" s="3">
        <f>SUM(Table2[[#This Row],[PE 2021 Obligations]],Table2[[#This Row],[ROW 2021 Obligations]],Table2[[#This Row],[Construction 2021 Obligations]],Table2[[#This Row],[Paving 2021 Obligations]])</f>
        <v>60588</v>
      </c>
      <c r="AG2470" s="3">
        <v>0</v>
      </c>
      <c r="AH2470" s="3">
        <v>0</v>
      </c>
      <c r="AI2470" s="3">
        <v>60588</v>
      </c>
      <c r="AJ2470" s="3">
        <v>0</v>
      </c>
      <c r="AK2470" s="3">
        <v>60588</v>
      </c>
      <c r="AL2470" s="43" t="s">
        <v>6629</v>
      </c>
    </row>
    <row r="2471" spans="1:38" hidden="1" x14ac:dyDescent="0.25">
      <c r="A2471" s="47">
        <v>130608</v>
      </c>
      <c r="B2471" s="48">
        <v>1</v>
      </c>
      <c r="C2471" s="49" t="s">
        <v>73</v>
      </c>
      <c r="D2471" s="50">
        <v>44012</v>
      </c>
      <c r="E2471" s="49" t="s">
        <v>6355</v>
      </c>
      <c r="F2471" s="50">
        <v>44279</v>
      </c>
      <c r="G2471" s="49" t="s">
        <v>75</v>
      </c>
      <c r="H2471" s="51" t="s">
        <v>133</v>
      </c>
      <c r="I2471" s="49"/>
      <c r="J2471" s="49"/>
      <c r="K2471" s="49"/>
      <c r="L2471" s="52"/>
      <c r="M2471" s="51" t="s">
        <v>6630</v>
      </c>
      <c r="N2471" s="51"/>
      <c r="O2471" s="49" t="s">
        <v>151</v>
      </c>
      <c r="P2471" s="51" t="s">
        <v>198</v>
      </c>
      <c r="Q2471" s="51"/>
      <c r="R2471" s="111"/>
      <c r="S2471" s="111"/>
      <c r="T2471" s="120"/>
      <c r="U2471" s="55" t="s">
        <v>32</v>
      </c>
      <c r="V2471" s="52"/>
      <c r="W2471" s="49"/>
      <c r="X2471" s="52" t="s">
        <v>43</v>
      </c>
      <c r="Y2471" s="49"/>
      <c r="Z2471" s="111" t="s">
        <v>20458</v>
      </c>
      <c r="AA2471" s="51"/>
      <c r="AB2471" s="54">
        <v>0</v>
      </c>
      <c r="AC2471" s="54">
        <v>0</v>
      </c>
      <c r="AD2471" s="54">
        <v>73088.25</v>
      </c>
      <c r="AE2471" s="54">
        <v>0</v>
      </c>
      <c r="AF2471" s="3">
        <f>SUM(Table2[[#This Row],[PE 2021 Obligations]],Table2[[#This Row],[ROW 2021 Obligations]],Table2[[#This Row],[Construction 2021 Obligations]],Table2[[#This Row],[Paving 2021 Obligations]])</f>
        <v>73088.25</v>
      </c>
      <c r="AG2471" s="54">
        <v>0</v>
      </c>
      <c r="AH2471" s="54">
        <v>0</v>
      </c>
      <c r="AI2471" s="54">
        <v>73088.25</v>
      </c>
      <c r="AJ2471" s="54">
        <v>0</v>
      </c>
      <c r="AK2471" s="54">
        <v>73088.25</v>
      </c>
      <c r="AL2471" s="49" t="s">
        <v>6631</v>
      </c>
    </row>
    <row r="2472" spans="1:38" hidden="1" x14ac:dyDescent="0.25">
      <c r="A2472" s="13">
        <v>130609</v>
      </c>
      <c r="B2472" s="15">
        <v>1</v>
      </c>
      <c r="C2472" s="43" t="s">
        <v>73</v>
      </c>
      <c r="D2472" s="44">
        <v>44012</v>
      </c>
      <c r="E2472" s="43" t="s">
        <v>6355</v>
      </c>
      <c r="F2472" s="44">
        <v>44279</v>
      </c>
      <c r="G2472" s="43" t="s">
        <v>75</v>
      </c>
      <c r="H2472" s="45" t="s">
        <v>182</v>
      </c>
      <c r="I2472" s="43"/>
      <c r="J2472" s="43"/>
      <c r="K2472" s="43"/>
      <c r="L2472" s="46"/>
      <c r="M2472" s="45" t="s">
        <v>6632</v>
      </c>
      <c r="N2472" s="45"/>
      <c r="O2472" s="43" t="s">
        <v>151</v>
      </c>
      <c r="P2472" s="45" t="s">
        <v>198</v>
      </c>
      <c r="Q2472" s="45"/>
      <c r="R2472" s="112"/>
      <c r="S2472" s="112"/>
      <c r="T2472" s="59"/>
      <c r="U2472" s="56" t="s">
        <v>32</v>
      </c>
      <c r="V2472" s="46"/>
      <c r="W2472" s="43"/>
      <c r="X2472" s="46" t="s">
        <v>43</v>
      </c>
      <c r="Y2472" s="43"/>
      <c r="Z2472" s="111" t="s">
        <v>20458</v>
      </c>
      <c r="AA2472" s="45"/>
      <c r="AB2472" s="3">
        <v>0</v>
      </c>
      <c r="AC2472" s="3">
        <v>0</v>
      </c>
      <c r="AD2472" s="3">
        <v>205861.2</v>
      </c>
      <c r="AE2472" s="3">
        <v>0</v>
      </c>
      <c r="AF2472" s="3">
        <f>SUM(Table2[[#This Row],[PE 2021 Obligations]],Table2[[#This Row],[ROW 2021 Obligations]],Table2[[#This Row],[Construction 2021 Obligations]],Table2[[#This Row],[Paving 2021 Obligations]])</f>
        <v>205861.2</v>
      </c>
      <c r="AG2472" s="3">
        <v>0</v>
      </c>
      <c r="AH2472" s="3">
        <v>0</v>
      </c>
      <c r="AI2472" s="3">
        <v>205861.2</v>
      </c>
      <c r="AJ2472" s="3">
        <v>0</v>
      </c>
      <c r="AK2472" s="3">
        <v>205861.2</v>
      </c>
      <c r="AL2472" s="43" t="s">
        <v>6633</v>
      </c>
    </row>
    <row r="2473" spans="1:38" hidden="1" x14ac:dyDescent="0.25">
      <c r="A2473" s="13">
        <v>130612</v>
      </c>
      <c r="B2473" s="15">
        <v>4</v>
      </c>
      <c r="C2473" s="43" t="s">
        <v>73</v>
      </c>
      <c r="D2473" s="44">
        <v>44013</v>
      </c>
      <c r="E2473" s="43" t="s">
        <v>5735</v>
      </c>
      <c r="F2473" s="44">
        <v>44013</v>
      </c>
      <c r="G2473" s="43" t="s">
        <v>5735</v>
      </c>
      <c r="H2473" s="45" t="s">
        <v>87</v>
      </c>
      <c r="I2473" s="43"/>
      <c r="J2473" s="43"/>
      <c r="K2473" s="43"/>
      <c r="L2473" s="46"/>
      <c r="M2473" s="45" t="s">
        <v>6637</v>
      </c>
      <c r="N2473" s="45"/>
      <c r="O2473" s="43" t="s">
        <v>1171</v>
      </c>
      <c r="P2473" s="45" t="s">
        <v>1062</v>
      </c>
      <c r="Q2473" s="45"/>
      <c r="R2473" s="112"/>
      <c r="S2473" s="112"/>
      <c r="T2473" s="59"/>
      <c r="U2473" s="56" t="s">
        <v>32</v>
      </c>
      <c r="V2473" s="46"/>
      <c r="W2473" s="43"/>
      <c r="X2473" s="46" t="s">
        <v>43</v>
      </c>
      <c r="Y2473" s="43"/>
      <c r="Z2473" s="111" t="s">
        <v>20458</v>
      </c>
      <c r="AA2473" s="45"/>
      <c r="AB2473" s="3">
        <v>0</v>
      </c>
      <c r="AC2473" s="3">
        <v>0</v>
      </c>
      <c r="AD2473" s="3">
        <v>15000</v>
      </c>
      <c r="AE2473" s="3">
        <v>0</v>
      </c>
      <c r="AF2473" s="3">
        <f>SUM(Table2[[#This Row],[PE 2021 Obligations]],Table2[[#This Row],[ROW 2021 Obligations]],Table2[[#This Row],[Construction 2021 Obligations]],Table2[[#This Row],[Paving 2021 Obligations]])</f>
        <v>15000</v>
      </c>
      <c r="AG2473" s="3">
        <v>0</v>
      </c>
      <c r="AH2473" s="3">
        <v>0</v>
      </c>
      <c r="AI2473" s="3">
        <v>15000</v>
      </c>
      <c r="AJ2473" s="3">
        <v>0</v>
      </c>
      <c r="AK2473" s="3">
        <v>15000</v>
      </c>
      <c r="AL2473" s="43" t="s">
        <v>6638</v>
      </c>
    </row>
    <row r="2474" spans="1:38" hidden="1" x14ac:dyDescent="0.25">
      <c r="A2474" s="47">
        <v>130613</v>
      </c>
      <c r="B2474" s="48">
        <v>4</v>
      </c>
      <c r="C2474" s="49" t="s">
        <v>73</v>
      </c>
      <c r="D2474" s="50">
        <v>44013</v>
      </c>
      <c r="E2474" s="49" t="s">
        <v>5735</v>
      </c>
      <c r="F2474" s="50">
        <v>44013</v>
      </c>
      <c r="G2474" s="49" t="s">
        <v>5735</v>
      </c>
      <c r="H2474" s="51" t="s">
        <v>349</v>
      </c>
      <c r="I2474" s="49"/>
      <c r="J2474" s="49"/>
      <c r="K2474" s="49"/>
      <c r="L2474" s="52"/>
      <c r="M2474" s="51" t="s">
        <v>6639</v>
      </c>
      <c r="N2474" s="51"/>
      <c r="O2474" s="49" t="s">
        <v>1171</v>
      </c>
      <c r="P2474" s="51" t="s">
        <v>1062</v>
      </c>
      <c r="Q2474" s="51"/>
      <c r="R2474" s="111"/>
      <c r="S2474" s="111"/>
      <c r="T2474" s="120"/>
      <c r="U2474" s="55" t="s">
        <v>32</v>
      </c>
      <c r="V2474" s="52"/>
      <c r="W2474" s="49"/>
      <c r="X2474" s="52" t="s">
        <v>43</v>
      </c>
      <c r="Y2474" s="49"/>
      <c r="Z2474" s="111" t="s">
        <v>20458</v>
      </c>
      <c r="AA2474" s="51"/>
      <c r="AB2474" s="54">
        <v>0</v>
      </c>
      <c r="AC2474" s="54">
        <v>0</v>
      </c>
      <c r="AD2474" s="54">
        <v>25000</v>
      </c>
      <c r="AE2474" s="54">
        <v>0</v>
      </c>
      <c r="AF2474" s="3">
        <f>SUM(Table2[[#This Row],[PE 2021 Obligations]],Table2[[#This Row],[ROW 2021 Obligations]],Table2[[#This Row],[Construction 2021 Obligations]],Table2[[#This Row],[Paving 2021 Obligations]])</f>
        <v>25000</v>
      </c>
      <c r="AG2474" s="54">
        <v>0</v>
      </c>
      <c r="AH2474" s="54">
        <v>0</v>
      </c>
      <c r="AI2474" s="54">
        <v>25000</v>
      </c>
      <c r="AJ2474" s="54">
        <v>0</v>
      </c>
      <c r="AK2474" s="54">
        <v>25000</v>
      </c>
      <c r="AL2474" s="49" t="s">
        <v>6640</v>
      </c>
    </row>
    <row r="2475" spans="1:38" hidden="1" x14ac:dyDescent="0.25">
      <c r="A2475" s="13">
        <v>130614</v>
      </c>
      <c r="B2475" s="15">
        <v>3</v>
      </c>
      <c r="C2475" s="43" t="s">
        <v>73</v>
      </c>
      <c r="D2475" s="44">
        <v>44013</v>
      </c>
      <c r="E2475" s="43" t="s">
        <v>5735</v>
      </c>
      <c r="F2475" s="44">
        <v>44013</v>
      </c>
      <c r="G2475" s="43" t="s">
        <v>5735</v>
      </c>
      <c r="H2475" s="45" t="s">
        <v>362</v>
      </c>
      <c r="I2475" s="43"/>
      <c r="J2475" s="43"/>
      <c r="K2475" s="43"/>
      <c r="L2475" s="46"/>
      <c r="M2475" s="45" t="s">
        <v>6641</v>
      </c>
      <c r="N2475" s="45"/>
      <c r="O2475" s="43" t="s">
        <v>1171</v>
      </c>
      <c r="P2475" s="45" t="s">
        <v>1062</v>
      </c>
      <c r="Q2475" s="45"/>
      <c r="R2475" s="112"/>
      <c r="S2475" s="112"/>
      <c r="T2475" s="59"/>
      <c r="U2475" s="56" t="s">
        <v>32</v>
      </c>
      <c r="V2475" s="46"/>
      <c r="W2475" s="43"/>
      <c r="X2475" s="46" t="s">
        <v>43</v>
      </c>
      <c r="Y2475" s="43"/>
      <c r="Z2475" s="111" t="s">
        <v>20458</v>
      </c>
      <c r="AA2475" s="45"/>
      <c r="AB2475" s="3">
        <v>0</v>
      </c>
      <c r="AC2475" s="3">
        <v>0</v>
      </c>
      <c r="AD2475" s="3">
        <v>15000</v>
      </c>
      <c r="AE2475" s="3">
        <v>0</v>
      </c>
      <c r="AF2475" s="3">
        <f>SUM(Table2[[#This Row],[PE 2021 Obligations]],Table2[[#This Row],[ROW 2021 Obligations]],Table2[[#This Row],[Construction 2021 Obligations]],Table2[[#This Row],[Paving 2021 Obligations]])</f>
        <v>15000</v>
      </c>
      <c r="AG2475" s="3">
        <v>0</v>
      </c>
      <c r="AH2475" s="3">
        <v>0</v>
      </c>
      <c r="AI2475" s="3">
        <v>15000</v>
      </c>
      <c r="AJ2475" s="3">
        <v>0</v>
      </c>
      <c r="AK2475" s="3">
        <v>15000</v>
      </c>
      <c r="AL2475" s="43" t="s">
        <v>6642</v>
      </c>
    </row>
    <row r="2476" spans="1:38" hidden="1" x14ac:dyDescent="0.25">
      <c r="A2476" s="47">
        <v>130615</v>
      </c>
      <c r="B2476" s="48">
        <v>4</v>
      </c>
      <c r="C2476" s="49" t="s">
        <v>73</v>
      </c>
      <c r="D2476" s="50">
        <v>44013</v>
      </c>
      <c r="E2476" s="49" t="s">
        <v>5735</v>
      </c>
      <c r="F2476" s="50">
        <v>44013</v>
      </c>
      <c r="G2476" s="49" t="s">
        <v>5735</v>
      </c>
      <c r="H2476" s="51" t="s">
        <v>634</v>
      </c>
      <c r="I2476" s="49"/>
      <c r="J2476" s="49"/>
      <c r="K2476" s="49"/>
      <c r="L2476" s="52"/>
      <c r="M2476" s="51" t="s">
        <v>6643</v>
      </c>
      <c r="N2476" s="51"/>
      <c r="O2476" s="49" t="s">
        <v>1171</v>
      </c>
      <c r="P2476" s="51" t="s">
        <v>1062</v>
      </c>
      <c r="Q2476" s="51"/>
      <c r="R2476" s="111"/>
      <c r="S2476" s="111"/>
      <c r="T2476" s="120"/>
      <c r="U2476" s="55" t="s">
        <v>32</v>
      </c>
      <c r="V2476" s="52"/>
      <c r="W2476" s="49"/>
      <c r="X2476" s="52" t="s">
        <v>43</v>
      </c>
      <c r="Y2476" s="49"/>
      <c r="Z2476" s="111" t="s">
        <v>20458</v>
      </c>
      <c r="AA2476" s="51"/>
      <c r="AB2476" s="54">
        <v>0</v>
      </c>
      <c r="AC2476" s="54">
        <v>0</v>
      </c>
      <c r="AD2476" s="54">
        <v>15000</v>
      </c>
      <c r="AE2476" s="54">
        <v>0</v>
      </c>
      <c r="AF2476" s="3">
        <f>SUM(Table2[[#This Row],[PE 2021 Obligations]],Table2[[#This Row],[ROW 2021 Obligations]],Table2[[#This Row],[Construction 2021 Obligations]],Table2[[#This Row],[Paving 2021 Obligations]])</f>
        <v>15000</v>
      </c>
      <c r="AG2476" s="54">
        <v>0</v>
      </c>
      <c r="AH2476" s="54">
        <v>0</v>
      </c>
      <c r="AI2476" s="54">
        <v>15000</v>
      </c>
      <c r="AJ2476" s="54">
        <v>0</v>
      </c>
      <c r="AK2476" s="54">
        <v>15000</v>
      </c>
      <c r="AL2476" s="49" t="s">
        <v>6644</v>
      </c>
    </row>
    <row r="2477" spans="1:38" hidden="1" x14ac:dyDescent="0.25">
      <c r="A2477" s="13">
        <v>130616</v>
      </c>
      <c r="B2477" s="15">
        <v>3</v>
      </c>
      <c r="C2477" s="43" t="s">
        <v>73</v>
      </c>
      <c r="D2477" s="44">
        <v>44013</v>
      </c>
      <c r="E2477" s="43" t="s">
        <v>5735</v>
      </c>
      <c r="F2477" s="44">
        <v>44013</v>
      </c>
      <c r="G2477" s="43" t="s">
        <v>5735</v>
      </c>
      <c r="H2477" s="45" t="s">
        <v>788</v>
      </c>
      <c r="I2477" s="43"/>
      <c r="J2477" s="43"/>
      <c r="K2477" s="43"/>
      <c r="L2477" s="46"/>
      <c r="M2477" s="45" t="s">
        <v>6645</v>
      </c>
      <c r="N2477" s="45"/>
      <c r="O2477" s="43" t="s">
        <v>1171</v>
      </c>
      <c r="P2477" s="45" t="s">
        <v>1062</v>
      </c>
      <c r="Q2477" s="45"/>
      <c r="R2477" s="112"/>
      <c r="S2477" s="112"/>
      <c r="T2477" s="59"/>
      <c r="U2477" s="56" t="s">
        <v>32</v>
      </c>
      <c r="V2477" s="46"/>
      <c r="W2477" s="43"/>
      <c r="X2477" s="46" t="s">
        <v>43</v>
      </c>
      <c r="Y2477" s="43"/>
      <c r="Z2477" s="111" t="s">
        <v>20458</v>
      </c>
      <c r="AA2477" s="45"/>
      <c r="AB2477" s="3">
        <v>0</v>
      </c>
      <c r="AC2477" s="3">
        <v>0</v>
      </c>
      <c r="AD2477" s="3">
        <v>15000</v>
      </c>
      <c r="AE2477" s="3">
        <v>0</v>
      </c>
      <c r="AF2477" s="3">
        <f>SUM(Table2[[#This Row],[PE 2021 Obligations]],Table2[[#This Row],[ROW 2021 Obligations]],Table2[[#This Row],[Construction 2021 Obligations]],Table2[[#This Row],[Paving 2021 Obligations]])</f>
        <v>15000</v>
      </c>
      <c r="AG2477" s="3">
        <v>0</v>
      </c>
      <c r="AH2477" s="3">
        <v>0</v>
      </c>
      <c r="AI2477" s="3">
        <v>15000</v>
      </c>
      <c r="AJ2477" s="3">
        <v>0</v>
      </c>
      <c r="AK2477" s="3">
        <v>15000</v>
      </c>
      <c r="AL2477" s="43" t="s">
        <v>6646</v>
      </c>
    </row>
    <row r="2478" spans="1:38" hidden="1" x14ac:dyDescent="0.25">
      <c r="A2478" s="47">
        <v>130617</v>
      </c>
      <c r="B2478" s="48">
        <v>3</v>
      </c>
      <c r="C2478" s="49" t="s">
        <v>73</v>
      </c>
      <c r="D2478" s="50">
        <v>44013</v>
      </c>
      <c r="E2478" s="49" t="s">
        <v>5735</v>
      </c>
      <c r="F2478" s="50">
        <v>44013</v>
      </c>
      <c r="G2478" s="49" t="s">
        <v>5735</v>
      </c>
      <c r="H2478" s="51" t="s">
        <v>389</v>
      </c>
      <c r="I2478" s="49"/>
      <c r="J2478" s="49"/>
      <c r="K2478" s="49"/>
      <c r="L2478" s="52"/>
      <c r="M2478" s="51" t="s">
        <v>6647</v>
      </c>
      <c r="N2478" s="51"/>
      <c r="O2478" s="49" t="s">
        <v>1171</v>
      </c>
      <c r="P2478" s="51" t="s">
        <v>1062</v>
      </c>
      <c r="Q2478" s="51"/>
      <c r="R2478" s="111"/>
      <c r="S2478" s="111"/>
      <c r="T2478" s="120"/>
      <c r="U2478" s="55" t="s">
        <v>32</v>
      </c>
      <c r="V2478" s="52"/>
      <c r="W2478" s="49"/>
      <c r="X2478" s="52" t="s">
        <v>43</v>
      </c>
      <c r="Y2478" s="49"/>
      <c r="Z2478" s="111" t="s">
        <v>20458</v>
      </c>
      <c r="AA2478" s="51"/>
      <c r="AB2478" s="54">
        <v>0</v>
      </c>
      <c r="AC2478" s="54">
        <v>0</v>
      </c>
      <c r="AD2478" s="54">
        <v>15000</v>
      </c>
      <c r="AE2478" s="54">
        <v>0</v>
      </c>
      <c r="AF2478" s="3">
        <f>SUM(Table2[[#This Row],[PE 2021 Obligations]],Table2[[#This Row],[ROW 2021 Obligations]],Table2[[#This Row],[Construction 2021 Obligations]],Table2[[#This Row],[Paving 2021 Obligations]])</f>
        <v>15000</v>
      </c>
      <c r="AG2478" s="54">
        <v>0</v>
      </c>
      <c r="AH2478" s="54">
        <v>0</v>
      </c>
      <c r="AI2478" s="54">
        <v>15000</v>
      </c>
      <c r="AJ2478" s="54">
        <v>0</v>
      </c>
      <c r="AK2478" s="54">
        <v>15000</v>
      </c>
      <c r="AL2478" s="49" t="s">
        <v>6648</v>
      </c>
    </row>
    <row r="2479" spans="1:38" hidden="1" x14ac:dyDescent="0.25">
      <c r="A2479" s="13">
        <v>130618</v>
      </c>
      <c r="B2479" s="15">
        <v>3</v>
      </c>
      <c r="C2479" s="43" t="s">
        <v>73</v>
      </c>
      <c r="D2479" s="44">
        <v>44013</v>
      </c>
      <c r="E2479" s="43" t="s">
        <v>5735</v>
      </c>
      <c r="F2479" s="44">
        <v>44013</v>
      </c>
      <c r="G2479" s="43" t="s">
        <v>5735</v>
      </c>
      <c r="H2479" s="45" t="s">
        <v>69</v>
      </c>
      <c r="I2479" s="43"/>
      <c r="J2479" s="43"/>
      <c r="K2479" s="43"/>
      <c r="L2479" s="46"/>
      <c r="M2479" s="45" t="s">
        <v>6649</v>
      </c>
      <c r="N2479" s="45"/>
      <c r="O2479" s="43" t="s">
        <v>1171</v>
      </c>
      <c r="P2479" s="45" t="s">
        <v>1062</v>
      </c>
      <c r="Q2479" s="45"/>
      <c r="R2479" s="112"/>
      <c r="S2479" s="112"/>
      <c r="T2479" s="59"/>
      <c r="U2479" s="56" t="s">
        <v>32</v>
      </c>
      <c r="V2479" s="46"/>
      <c r="W2479" s="43"/>
      <c r="X2479" s="46" t="s">
        <v>43</v>
      </c>
      <c r="Y2479" s="43"/>
      <c r="Z2479" s="111" t="s">
        <v>20458</v>
      </c>
      <c r="AA2479" s="45"/>
      <c r="AB2479" s="3">
        <v>0</v>
      </c>
      <c r="AC2479" s="3">
        <v>0</v>
      </c>
      <c r="AD2479" s="3">
        <v>15000</v>
      </c>
      <c r="AE2479" s="3">
        <v>0</v>
      </c>
      <c r="AF2479" s="3">
        <f>SUM(Table2[[#This Row],[PE 2021 Obligations]],Table2[[#This Row],[ROW 2021 Obligations]],Table2[[#This Row],[Construction 2021 Obligations]],Table2[[#This Row],[Paving 2021 Obligations]])</f>
        <v>15000</v>
      </c>
      <c r="AG2479" s="3">
        <v>0</v>
      </c>
      <c r="AH2479" s="3">
        <v>0</v>
      </c>
      <c r="AI2479" s="3">
        <v>15000</v>
      </c>
      <c r="AJ2479" s="3">
        <v>0</v>
      </c>
      <c r="AK2479" s="3">
        <v>15000</v>
      </c>
      <c r="AL2479" s="43" t="s">
        <v>6650</v>
      </c>
    </row>
    <row r="2480" spans="1:38" hidden="1" x14ac:dyDescent="0.25">
      <c r="A2480" s="47">
        <v>130619</v>
      </c>
      <c r="B2480" s="48">
        <v>3</v>
      </c>
      <c r="C2480" s="49" t="s">
        <v>73</v>
      </c>
      <c r="D2480" s="50">
        <v>44013</v>
      </c>
      <c r="E2480" s="49" t="s">
        <v>5735</v>
      </c>
      <c r="F2480" s="50">
        <v>44013</v>
      </c>
      <c r="G2480" s="49" t="s">
        <v>5735</v>
      </c>
      <c r="H2480" s="51" t="s">
        <v>69</v>
      </c>
      <c r="I2480" s="49"/>
      <c r="J2480" s="49"/>
      <c r="K2480" s="49"/>
      <c r="L2480" s="52"/>
      <c r="M2480" s="51" t="s">
        <v>6651</v>
      </c>
      <c r="N2480" s="51"/>
      <c r="O2480" s="49" t="s">
        <v>1171</v>
      </c>
      <c r="P2480" s="51" t="s">
        <v>1062</v>
      </c>
      <c r="Q2480" s="51"/>
      <c r="R2480" s="111"/>
      <c r="S2480" s="111"/>
      <c r="T2480" s="120"/>
      <c r="U2480" s="55" t="s">
        <v>32</v>
      </c>
      <c r="V2480" s="52"/>
      <c r="W2480" s="49"/>
      <c r="X2480" s="52" t="s">
        <v>43</v>
      </c>
      <c r="Y2480" s="49"/>
      <c r="Z2480" s="111" t="s">
        <v>20458</v>
      </c>
      <c r="AA2480" s="51"/>
      <c r="AB2480" s="54">
        <v>0</v>
      </c>
      <c r="AC2480" s="54">
        <v>0</v>
      </c>
      <c r="AD2480" s="54">
        <v>15000</v>
      </c>
      <c r="AE2480" s="54">
        <v>0</v>
      </c>
      <c r="AF2480" s="3">
        <f>SUM(Table2[[#This Row],[PE 2021 Obligations]],Table2[[#This Row],[ROW 2021 Obligations]],Table2[[#This Row],[Construction 2021 Obligations]],Table2[[#This Row],[Paving 2021 Obligations]])</f>
        <v>15000</v>
      </c>
      <c r="AG2480" s="54">
        <v>0</v>
      </c>
      <c r="AH2480" s="54">
        <v>0</v>
      </c>
      <c r="AI2480" s="54">
        <v>15000</v>
      </c>
      <c r="AJ2480" s="54">
        <v>0</v>
      </c>
      <c r="AK2480" s="54">
        <v>15000</v>
      </c>
      <c r="AL2480" s="49" t="s">
        <v>6652</v>
      </c>
    </row>
    <row r="2481" spans="1:38" hidden="1" x14ac:dyDescent="0.25">
      <c r="A2481" s="13">
        <v>130620</v>
      </c>
      <c r="B2481" s="15">
        <v>3</v>
      </c>
      <c r="C2481" s="43" t="s">
        <v>73</v>
      </c>
      <c r="D2481" s="44">
        <v>44013</v>
      </c>
      <c r="E2481" s="43" t="s">
        <v>5735</v>
      </c>
      <c r="F2481" s="44">
        <v>44013</v>
      </c>
      <c r="G2481" s="43" t="s">
        <v>5735</v>
      </c>
      <c r="H2481" s="45" t="s">
        <v>425</v>
      </c>
      <c r="I2481" s="43"/>
      <c r="J2481" s="43"/>
      <c r="K2481" s="43"/>
      <c r="L2481" s="46"/>
      <c r="M2481" s="45" t="s">
        <v>6653</v>
      </c>
      <c r="N2481" s="45"/>
      <c r="O2481" s="43" t="s">
        <v>1171</v>
      </c>
      <c r="P2481" s="45" t="s">
        <v>1062</v>
      </c>
      <c r="Q2481" s="45"/>
      <c r="R2481" s="112"/>
      <c r="S2481" s="112"/>
      <c r="T2481" s="59"/>
      <c r="U2481" s="56" t="s">
        <v>32</v>
      </c>
      <c r="V2481" s="46"/>
      <c r="W2481" s="43"/>
      <c r="X2481" s="46" t="s">
        <v>43</v>
      </c>
      <c r="Y2481" s="43"/>
      <c r="Z2481" s="116" t="s">
        <v>20458</v>
      </c>
      <c r="AA2481" s="45"/>
      <c r="AB2481" s="3">
        <v>0</v>
      </c>
      <c r="AC2481" s="3">
        <v>0</v>
      </c>
      <c r="AD2481" s="3">
        <v>15000</v>
      </c>
      <c r="AE2481" s="3">
        <v>0</v>
      </c>
      <c r="AF2481" s="3">
        <f>SUM(Table2[[#This Row],[PE 2021 Obligations]],Table2[[#This Row],[ROW 2021 Obligations]],Table2[[#This Row],[Construction 2021 Obligations]],Table2[[#This Row],[Paving 2021 Obligations]])</f>
        <v>15000</v>
      </c>
      <c r="AG2481" s="3">
        <v>0</v>
      </c>
      <c r="AH2481" s="3">
        <v>0</v>
      </c>
      <c r="AI2481" s="3">
        <v>15000</v>
      </c>
      <c r="AJ2481" s="3">
        <v>0</v>
      </c>
      <c r="AK2481" s="3">
        <v>15000</v>
      </c>
      <c r="AL2481" s="43" t="s">
        <v>6654</v>
      </c>
    </row>
    <row r="2482" spans="1:38" hidden="1" x14ac:dyDescent="0.25">
      <c r="A2482" s="47">
        <v>130621</v>
      </c>
      <c r="B2482" s="48">
        <v>2</v>
      </c>
      <c r="C2482" s="49" t="s">
        <v>73</v>
      </c>
      <c r="D2482" s="50">
        <v>44013</v>
      </c>
      <c r="E2482" s="49" t="s">
        <v>342</v>
      </c>
      <c r="F2482" s="50">
        <v>44279</v>
      </c>
      <c r="G2482" s="49" t="s">
        <v>75</v>
      </c>
      <c r="H2482" s="51" t="s">
        <v>154</v>
      </c>
      <c r="I2482" s="49" t="s">
        <v>464</v>
      </c>
      <c r="J2482" s="49" t="s">
        <v>116</v>
      </c>
      <c r="K2482" s="49"/>
      <c r="L2482" s="52" t="s">
        <v>116</v>
      </c>
      <c r="M2482" s="51" t="s">
        <v>6655</v>
      </c>
      <c r="N2482" s="51" t="s">
        <v>3571</v>
      </c>
      <c r="O2482" s="49" t="s">
        <v>632</v>
      </c>
      <c r="P2482" s="51" t="s">
        <v>1723</v>
      </c>
      <c r="Q2482" s="51"/>
      <c r="R2482" s="111"/>
      <c r="S2482" s="111"/>
      <c r="T2482" s="120"/>
      <c r="U2482" s="53">
        <v>0.04</v>
      </c>
      <c r="V2482" s="52"/>
      <c r="W2482" s="49"/>
      <c r="X2482" s="52" t="s">
        <v>43</v>
      </c>
      <c r="Y2482" s="49" t="s">
        <v>78</v>
      </c>
      <c r="Z2482" s="127" t="s">
        <v>20461</v>
      </c>
      <c r="AA2482" s="51"/>
      <c r="AB2482" s="54">
        <v>40000</v>
      </c>
      <c r="AC2482" s="54">
        <v>0</v>
      </c>
      <c r="AD2482" s="54">
        <v>0</v>
      </c>
      <c r="AE2482" s="54">
        <v>0</v>
      </c>
      <c r="AF2482" s="3">
        <f>SUM(Table2[[#This Row],[PE 2021 Obligations]],Table2[[#This Row],[ROW 2021 Obligations]],Table2[[#This Row],[Construction 2021 Obligations]],Table2[[#This Row],[Paving 2021 Obligations]])</f>
        <v>40000</v>
      </c>
      <c r="AG2482" s="54">
        <v>40000</v>
      </c>
      <c r="AH2482" s="54">
        <v>0</v>
      </c>
      <c r="AI2482" s="54">
        <v>0</v>
      </c>
      <c r="AJ2482" s="54">
        <v>0</v>
      </c>
      <c r="AK2482" s="54">
        <v>40000</v>
      </c>
      <c r="AL2482" s="49" t="s">
        <v>6656</v>
      </c>
    </row>
    <row r="2483" spans="1:38" hidden="1" x14ac:dyDescent="0.25">
      <c r="A2483" s="13">
        <v>130622</v>
      </c>
      <c r="B2483" s="15">
        <v>3</v>
      </c>
      <c r="C2483" s="43" t="s">
        <v>73</v>
      </c>
      <c r="D2483" s="44">
        <v>44013</v>
      </c>
      <c r="E2483" s="43" t="s">
        <v>6355</v>
      </c>
      <c r="F2483" s="44">
        <v>44279</v>
      </c>
      <c r="G2483" s="43" t="s">
        <v>75</v>
      </c>
      <c r="H2483" s="45" t="s">
        <v>173</v>
      </c>
      <c r="I2483" s="43"/>
      <c r="J2483" s="43"/>
      <c r="K2483" s="43"/>
      <c r="L2483" s="46"/>
      <c r="M2483" s="45" t="s">
        <v>6657</v>
      </c>
      <c r="N2483" s="45"/>
      <c r="O2483" s="43" t="s">
        <v>151</v>
      </c>
      <c r="P2483" s="45" t="s">
        <v>198</v>
      </c>
      <c r="Q2483" s="45"/>
      <c r="R2483" s="112"/>
      <c r="S2483" s="112"/>
      <c r="T2483" s="59"/>
      <c r="U2483" s="56" t="s">
        <v>32</v>
      </c>
      <c r="V2483" s="46"/>
      <c r="W2483" s="43"/>
      <c r="X2483" s="46" t="s">
        <v>43</v>
      </c>
      <c r="Y2483" s="43"/>
      <c r="Z2483" s="116" t="s">
        <v>20458</v>
      </c>
      <c r="AA2483" s="45"/>
      <c r="AB2483" s="3">
        <v>0</v>
      </c>
      <c r="AC2483" s="3">
        <v>0</v>
      </c>
      <c r="AD2483" s="3">
        <v>26030.7</v>
      </c>
      <c r="AE2483" s="3">
        <v>0</v>
      </c>
      <c r="AF2483" s="3">
        <f>SUM(Table2[[#This Row],[PE 2021 Obligations]],Table2[[#This Row],[ROW 2021 Obligations]],Table2[[#This Row],[Construction 2021 Obligations]],Table2[[#This Row],[Paving 2021 Obligations]])</f>
        <v>26030.7</v>
      </c>
      <c r="AG2483" s="3">
        <v>0</v>
      </c>
      <c r="AH2483" s="3">
        <v>0</v>
      </c>
      <c r="AI2483" s="3">
        <v>26030.7</v>
      </c>
      <c r="AJ2483" s="3">
        <v>0</v>
      </c>
      <c r="AK2483" s="3">
        <v>26030.7</v>
      </c>
      <c r="AL2483" s="43" t="s">
        <v>6658</v>
      </c>
    </row>
    <row r="2484" spans="1:38" hidden="1" x14ac:dyDescent="0.25">
      <c r="A2484" s="47">
        <v>130623</v>
      </c>
      <c r="B2484" s="48">
        <v>2</v>
      </c>
      <c r="C2484" s="49" t="s">
        <v>73</v>
      </c>
      <c r="D2484" s="50">
        <v>44013</v>
      </c>
      <c r="E2484" s="49" t="s">
        <v>1610</v>
      </c>
      <c r="F2484" s="50">
        <v>44013</v>
      </c>
      <c r="G2484" s="49" t="s">
        <v>1610</v>
      </c>
      <c r="H2484" s="51" t="s">
        <v>286</v>
      </c>
      <c r="I2484" s="49"/>
      <c r="J2484" s="49"/>
      <c r="K2484" s="49"/>
      <c r="L2484" s="52" t="s">
        <v>110</v>
      </c>
      <c r="M2484" s="51" t="s">
        <v>6659</v>
      </c>
      <c r="N2484" s="51"/>
      <c r="O2484" s="49" t="s">
        <v>1612</v>
      </c>
      <c r="P2484" s="51"/>
      <c r="Q2484" s="51"/>
      <c r="R2484" s="111"/>
      <c r="S2484" s="111"/>
      <c r="T2484" s="120"/>
      <c r="U2484" s="55" t="s">
        <v>32</v>
      </c>
      <c r="V2484" s="52"/>
      <c r="W2484" s="49"/>
      <c r="X2484" s="52" t="s">
        <v>43</v>
      </c>
      <c r="Y2484" s="49"/>
      <c r="Z2484" s="116" t="s">
        <v>20458</v>
      </c>
      <c r="AA2484" s="51"/>
      <c r="AB2484" s="54">
        <v>0</v>
      </c>
      <c r="AC2484" s="54">
        <v>0</v>
      </c>
      <c r="AD2484" s="54">
        <v>142558.62</v>
      </c>
      <c r="AE2484" s="54">
        <v>0</v>
      </c>
      <c r="AF2484" s="3">
        <f>SUM(Table2[[#This Row],[PE 2021 Obligations]],Table2[[#This Row],[ROW 2021 Obligations]],Table2[[#This Row],[Construction 2021 Obligations]],Table2[[#This Row],[Paving 2021 Obligations]])</f>
        <v>142558.62</v>
      </c>
      <c r="AG2484" s="54">
        <v>0</v>
      </c>
      <c r="AH2484" s="54">
        <v>0</v>
      </c>
      <c r="AI2484" s="54">
        <v>142558.62</v>
      </c>
      <c r="AJ2484" s="54">
        <v>0</v>
      </c>
      <c r="AK2484" s="54">
        <v>142558.62</v>
      </c>
      <c r="AL2484" s="49" t="s">
        <v>6660</v>
      </c>
    </row>
    <row r="2485" spans="1:38" hidden="1" x14ac:dyDescent="0.25">
      <c r="A2485" s="13">
        <v>130624</v>
      </c>
      <c r="B2485" s="15">
        <v>3</v>
      </c>
      <c r="C2485" s="43" t="s">
        <v>73</v>
      </c>
      <c r="D2485" s="44">
        <v>44013</v>
      </c>
      <c r="E2485" s="43" t="s">
        <v>6355</v>
      </c>
      <c r="F2485" s="44">
        <v>44279</v>
      </c>
      <c r="G2485" s="43" t="s">
        <v>75</v>
      </c>
      <c r="H2485" s="45" t="s">
        <v>173</v>
      </c>
      <c r="I2485" s="43"/>
      <c r="J2485" s="43"/>
      <c r="K2485" s="43"/>
      <c r="L2485" s="46"/>
      <c r="M2485" s="45" t="s">
        <v>6661</v>
      </c>
      <c r="N2485" s="45"/>
      <c r="O2485" s="43" t="s">
        <v>151</v>
      </c>
      <c r="P2485" s="45" t="s">
        <v>198</v>
      </c>
      <c r="Q2485" s="45"/>
      <c r="R2485" s="112"/>
      <c r="S2485" s="112"/>
      <c r="T2485" s="59"/>
      <c r="U2485" s="56" t="s">
        <v>32</v>
      </c>
      <c r="V2485" s="46"/>
      <c r="W2485" s="43"/>
      <c r="X2485" s="46" t="s">
        <v>43</v>
      </c>
      <c r="Y2485" s="43"/>
      <c r="Z2485" s="116" t="s">
        <v>20458</v>
      </c>
      <c r="AA2485" s="45"/>
      <c r="AB2485" s="3">
        <v>0</v>
      </c>
      <c r="AC2485" s="3">
        <v>0</v>
      </c>
      <c r="AD2485" s="3">
        <v>341260.65</v>
      </c>
      <c r="AE2485" s="3">
        <v>0</v>
      </c>
      <c r="AF2485" s="3">
        <f>SUM(Table2[[#This Row],[PE 2021 Obligations]],Table2[[#This Row],[ROW 2021 Obligations]],Table2[[#This Row],[Construction 2021 Obligations]],Table2[[#This Row],[Paving 2021 Obligations]])</f>
        <v>341260.65</v>
      </c>
      <c r="AG2485" s="3">
        <v>0</v>
      </c>
      <c r="AH2485" s="3">
        <v>0</v>
      </c>
      <c r="AI2485" s="3">
        <v>341260.65</v>
      </c>
      <c r="AJ2485" s="3">
        <v>0</v>
      </c>
      <c r="AK2485" s="3">
        <v>341260.65</v>
      </c>
      <c r="AL2485" s="43" t="s">
        <v>6662</v>
      </c>
    </row>
    <row r="2486" spans="1:38" hidden="1" x14ac:dyDescent="0.25">
      <c r="A2486" s="47">
        <v>130625</v>
      </c>
      <c r="B2486" s="48">
        <v>3</v>
      </c>
      <c r="C2486" s="49" t="s">
        <v>73</v>
      </c>
      <c r="D2486" s="50">
        <v>44013</v>
      </c>
      <c r="E2486" s="49" t="s">
        <v>6355</v>
      </c>
      <c r="F2486" s="50">
        <v>44279</v>
      </c>
      <c r="G2486" s="49" t="s">
        <v>75</v>
      </c>
      <c r="H2486" s="51" t="s">
        <v>200</v>
      </c>
      <c r="I2486" s="49"/>
      <c r="J2486" s="49"/>
      <c r="K2486" s="49"/>
      <c r="L2486" s="52"/>
      <c r="M2486" s="51" t="s">
        <v>6663</v>
      </c>
      <c r="N2486" s="51"/>
      <c r="O2486" s="49" t="s">
        <v>151</v>
      </c>
      <c r="P2486" s="51" t="s">
        <v>198</v>
      </c>
      <c r="Q2486" s="51"/>
      <c r="R2486" s="111"/>
      <c r="S2486" s="111"/>
      <c r="T2486" s="120"/>
      <c r="U2486" s="55" t="s">
        <v>32</v>
      </c>
      <c r="V2486" s="52"/>
      <c r="W2486" s="49"/>
      <c r="X2486" s="52" t="s">
        <v>43</v>
      </c>
      <c r="Y2486" s="49"/>
      <c r="Z2486" s="111" t="s">
        <v>20458</v>
      </c>
      <c r="AA2486" s="51"/>
      <c r="AB2486" s="54">
        <v>0</v>
      </c>
      <c r="AC2486" s="54">
        <v>0</v>
      </c>
      <c r="AD2486" s="54">
        <v>88258.8</v>
      </c>
      <c r="AE2486" s="54">
        <v>0</v>
      </c>
      <c r="AF2486" s="3">
        <f>SUM(Table2[[#This Row],[PE 2021 Obligations]],Table2[[#This Row],[ROW 2021 Obligations]],Table2[[#This Row],[Construction 2021 Obligations]],Table2[[#This Row],[Paving 2021 Obligations]])</f>
        <v>88258.8</v>
      </c>
      <c r="AG2486" s="54">
        <v>0</v>
      </c>
      <c r="AH2486" s="54">
        <v>0</v>
      </c>
      <c r="AI2486" s="54">
        <v>88258.8</v>
      </c>
      <c r="AJ2486" s="54">
        <v>0</v>
      </c>
      <c r="AK2486" s="54">
        <v>88258.8</v>
      </c>
      <c r="AL2486" s="49" t="s">
        <v>6664</v>
      </c>
    </row>
    <row r="2487" spans="1:38" hidden="1" x14ac:dyDescent="0.25">
      <c r="A2487" s="13">
        <v>130626</v>
      </c>
      <c r="B2487" s="15">
        <v>3</v>
      </c>
      <c r="C2487" s="43" t="s">
        <v>73</v>
      </c>
      <c r="D2487" s="44">
        <v>44013</v>
      </c>
      <c r="E2487" s="43" t="s">
        <v>6355</v>
      </c>
      <c r="F2487" s="44">
        <v>44279</v>
      </c>
      <c r="G2487" s="43" t="s">
        <v>75</v>
      </c>
      <c r="H2487" s="45" t="s">
        <v>334</v>
      </c>
      <c r="I2487" s="43"/>
      <c r="J2487" s="43"/>
      <c r="K2487" s="43"/>
      <c r="L2487" s="46"/>
      <c r="M2487" s="45" t="s">
        <v>6665</v>
      </c>
      <c r="N2487" s="45"/>
      <c r="O2487" s="43" t="s">
        <v>151</v>
      </c>
      <c r="P2487" s="45" t="s">
        <v>198</v>
      </c>
      <c r="Q2487" s="45"/>
      <c r="R2487" s="112"/>
      <c r="S2487" s="112"/>
      <c r="T2487" s="59"/>
      <c r="U2487" s="56" t="s">
        <v>32</v>
      </c>
      <c r="V2487" s="46"/>
      <c r="W2487" s="43"/>
      <c r="X2487" s="46" t="s">
        <v>43</v>
      </c>
      <c r="Y2487" s="43"/>
      <c r="Z2487" s="116" t="s">
        <v>20458</v>
      </c>
      <c r="AA2487" s="45"/>
      <c r="AB2487" s="3">
        <v>0</v>
      </c>
      <c r="AC2487" s="3">
        <v>0</v>
      </c>
      <c r="AD2487" s="3">
        <v>41118</v>
      </c>
      <c r="AE2487" s="3">
        <v>0</v>
      </c>
      <c r="AF2487" s="3">
        <f>SUM(Table2[[#This Row],[PE 2021 Obligations]],Table2[[#This Row],[ROW 2021 Obligations]],Table2[[#This Row],[Construction 2021 Obligations]],Table2[[#This Row],[Paving 2021 Obligations]])</f>
        <v>41118</v>
      </c>
      <c r="AG2487" s="3">
        <v>0</v>
      </c>
      <c r="AH2487" s="3">
        <v>0</v>
      </c>
      <c r="AI2487" s="3">
        <v>41118</v>
      </c>
      <c r="AJ2487" s="3">
        <v>0</v>
      </c>
      <c r="AK2487" s="3">
        <v>41118</v>
      </c>
      <c r="AL2487" s="43" t="s">
        <v>6666</v>
      </c>
    </row>
    <row r="2488" spans="1:38" hidden="1" x14ac:dyDescent="0.25">
      <c r="A2488" s="47">
        <v>130627</v>
      </c>
      <c r="B2488" s="48">
        <v>3</v>
      </c>
      <c r="C2488" s="49" t="s">
        <v>73</v>
      </c>
      <c r="D2488" s="50">
        <v>44013</v>
      </c>
      <c r="E2488" s="49" t="s">
        <v>1169</v>
      </c>
      <c r="F2488" s="50">
        <v>44013</v>
      </c>
      <c r="G2488" s="49" t="s">
        <v>1169</v>
      </c>
      <c r="H2488" s="51" t="s">
        <v>49</v>
      </c>
      <c r="I2488" s="49"/>
      <c r="J2488" s="49"/>
      <c r="K2488" s="49"/>
      <c r="L2488" s="52"/>
      <c r="M2488" s="51" t="s">
        <v>6667</v>
      </c>
      <c r="N2488" s="51"/>
      <c r="O2488" s="49" t="s">
        <v>1171</v>
      </c>
      <c r="P2488" s="51" t="s">
        <v>1062</v>
      </c>
      <c r="Q2488" s="51"/>
      <c r="R2488" s="111"/>
      <c r="S2488" s="111"/>
      <c r="T2488" s="120"/>
      <c r="U2488" s="55" t="s">
        <v>32</v>
      </c>
      <c r="V2488" s="52"/>
      <c r="W2488" s="49"/>
      <c r="X2488" s="52" t="s">
        <v>43</v>
      </c>
      <c r="Y2488" s="49"/>
      <c r="Z2488" s="111" t="s">
        <v>20458</v>
      </c>
      <c r="AA2488" s="51"/>
      <c r="AB2488" s="54">
        <v>0</v>
      </c>
      <c r="AC2488" s="54">
        <v>0</v>
      </c>
      <c r="AD2488" s="54">
        <v>15000</v>
      </c>
      <c r="AE2488" s="54">
        <v>0</v>
      </c>
      <c r="AF2488" s="3">
        <f>SUM(Table2[[#This Row],[PE 2021 Obligations]],Table2[[#This Row],[ROW 2021 Obligations]],Table2[[#This Row],[Construction 2021 Obligations]],Table2[[#This Row],[Paving 2021 Obligations]])</f>
        <v>15000</v>
      </c>
      <c r="AG2488" s="54">
        <v>0</v>
      </c>
      <c r="AH2488" s="54">
        <v>0</v>
      </c>
      <c r="AI2488" s="54">
        <v>15000</v>
      </c>
      <c r="AJ2488" s="54">
        <v>0</v>
      </c>
      <c r="AK2488" s="54">
        <v>15000</v>
      </c>
      <c r="AL2488" s="49" t="s">
        <v>6668</v>
      </c>
    </row>
    <row r="2489" spans="1:38" hidden="1" x14ac:dyDescent="0.25">
      <c r="A2489" s="13">
        <v>130628</v>
      </c>
      <c r="B2489" s="15">
        <v>4</v>
      </c>
      <c r="C2489" s="43" t="s">
        <v>73</v>
      </c>
      <c r="D2489" s="44">
        <v>44013</v>
      </c>
      <c r="E2489" s="43" t="s">
        <v>5735</v>
      </c>
      <c r="F2489" s="44">
        <v>44013</v>
      </c>
      <c r="G2489" s="43" t="s">
        <v>5735</v>
      </c>
      <c r="H2489" s="45" t="s">
        <v>349</v>
      </c>
      <c r="I2489" s="43"/>
      <c r="J2489" s="43"/>
      <c r="K2489" s="43"/>
      <c r="L2489" s="46"/>
      <c r="M2489" s="45" t="s">
        <v>6669</v>
      </c>
      <c r="N2489" s="45"/>
      <c r="O2489" s="43" t="s">
        <v>1171</v>
      </c>
      <c r="P2489" s="45" t="s">
        <v>1062</v>
      </c>
      <c r="Q2489" s="45"/>
      <c r="R2489" s="112"/>
      <c r="S2489" s="112"/>
      <c r="T2489" s="59"/>
      <c r="U2489" s="56" t="s">
        <v>32</v>
      </c>
      <c r="V2489" s="46"/>
      <c r="W2489" s="43"/>
      <c r="X2489" s="46" t="s">
        <v>43</v>
      </c>
      <c r="Y2489" s="43"/>
      <c r="Z2489" s="111" t="s">
        <v>20458</v>
      </c>
      <c r="AA2489" s="45"/>
      <c r="AB2489" s="3">
        <v>0</v>
      </c>
      <c r="AC2489" s="3">
        <v>0</v>
      </c>
      <c r="AD2489" s="3">
        <v>285000</v>
      </c>
      <c r="AE2489" s="3">
        <v>0</v>
      </c>
      <c r="AF2489" s="3">
        <f>SUM(Table2[[#This Row],[PE 2021 Obligations]],Table2[[#This Row],[ROW 2021 Obligations]],Table2[[#This Row],[Construction 2021 Obligations]],Table2[[#This Row],[Paving 2021 Obligations]])</f>
        <v>285000</v>
      </c>
      <c r="AG2489" s="3">
        <v>0</v>
      </c>
      <c r="AH2489" s="3">
        <v>0</v>
      </c>
      <c r="AI2489" s="3">
        <v>285000</v>
      </c>
      <c r="AJ2489" s="3">
        <v>0</v>
      </c>
      <c r="AK2489" s="3">
        <v>285000</v>
      </c>
      <c r="AL2489" s="43" t="s">
        <v>6670</v>
      </c>
    </row>
    <row r="2490" spans="1:38" hidden="1" x14ac:dyDescent="0.25">
      <c r="A2490" s="47">
        <v>130629</v>
      </c>
      <c r="B2490" s="48">
        <v>1</v>
      </c>
      <c r="C2490" s="49" t="s">
        <v>73</v>
      </c>
      <c r="D2490" s="50">
        <v>44013</v>
      </c>
      <c r="E2490" s="49" t="s">
        <v>1169</v>
      </c>
      <c r="F2490" s="50">
        <v>44013</v>
      </c>
      <c r="G2490" s="49" t="s">
        <v>1169</v>
      </c>
      <c r="H2490" s="51" t="s">
        <v>133</v>
      </c>
      <c r="I2490" s="49"/>
      <c r="J2490" s="49"/>
      <c r="K2490" s="49"/>
      <c r="L2490" s="52"/>
      <c r="M2490" s="51" t="s">
        <v>6671</v>
      </c>
      <c r="N2490" s="51"/>
      <c r="O2490" s="49" t="s">
        <v>1171</v>
      </c>
      <c r="P2490" s="51" t="s">
        <v>1062</v>
      </c>
      <c r="Q2490" s="51"/>
      <c r="R2490" s="111"/>
      <c r="S2490" s="111"/>
      <c r="T2490" s="120"/>
      <c r="U2490" s="55" t="s">
        <v>32</v>
      </c>
      <c r="V2490" s="52"/>
      <c r="W2490" s="49"/>
      <c r="X2490" s="52" t="s">
        <v>43</v>
      </c>
      <c r="Y2490" s="49"/>
      <c r="Z2490" s="116" t="s">
        <v>20458</v>
      </c>
      <c r="AA2490" s="51"/>
      <c r="AB2490" s="54">
        <v>0</v>
      </c>
      <c r="AC2490" s="54">
        <v>0</v>
      </c>
      <c r="AD2490" s="54">
        <v>15000</v>
      </c>
      <c r="AE2490" s="54">
        <v>0</v>
      </c>
      <c r="AF2490" s="3">
        <f>SUM(Table2[[#This Row],[PE 2021 Obligations]],Table2[[#This Row],[ROW 2021 Obligations]],Table2[[#This Row],[Construction 2021 Obligations]],Table2[[#This Row],[Paving 2021 Obligations]])</f>
        <v>15000</v>
      </c>
      <c r="AG2490" s="54">
        <v>0</v>
      </c>
      <c r="AH2490" s="54">
        <v>0</v>
      </c>
      <c r="AI2490" s="54">
        <v>15000</v>
      </c>
      <c r="AJ2490" s="54">
        <v>0</v>
      </c>
      <c r="AK2490" s="54">
        <v>15000</v>
      </c>
      <c r="AL2490" s="49" t="s">
        <v>6672</v>
      </c>
    </row>
    <row r="2491" spans="1:38" hidden="1" x14ac:dyDescent="0.25">
      <c r="A2491" s="13">
        <v>130630</v>
      </c>
      <c r="B2491" s="15">
        <v>1</v>
      </c>
      <c r="C2491" s="43" t="s">
        <v>73</v>
      </c>
      <c r="D2491" s="44">
        <v>44013</v>
      </c>
      <c r="E2491" s="43" t="s">
        <v>1169</v>
      </c>
      <c r="F2491" s="44">
        <v>44013</v>
      </c>
      <c r="G2491" s="43" t="s">
        <v>1169</v>
      </c>
      <c r="H2491" s="45" t="s">
        <v>215</v>
      </c>
      <c r="I2491" s="43"/>
      <c r="J2491" s="43"/>
      <c r="K2491" s="43"/>
      <c r="L2491" s="46"/>
      <c r="M2491" s="45" t="s">
        <v>6673</v>
      </c>
      <c r="N2491" s="45"/>
      <c r="O2491" s="43" t="s">
        <v>1171</v>
      </c>
      <c r="P2491" s="45" t="s">
        <v>1062</v>
      </c>
      <c r="Q2491" s="45"/>
      <c r="R2491" s="112"/>
      <c r="S2491" s="112"/>
      <c r="T2491" s="59"/>
      <c r="U2491" s="56" t="s">
        <v>32</v>
      </c>
      <c r="V2491" s="46"/>
      <c r="W2491" s="43"/>
      <c r="X2491" s="46" t="s">
        <v>43</v>
      </c>
      <c r="Y2491" s="43"/>
      <c r="Z2491" s="116" t="s">
        <v>20458</v>
      </c>
      <c r="AA2491" s="45"/>
      <c r="AB2491" s="3">
        <v>0</v>
      </c>
      <c r="AC2491" s="3">
        <v>0</v>
      </c>
      <c r="AD2491" s="3">
        <v>15000</v>
      </c>
      <c r="AE2491" s="3">
        <v>0</v>
      </c>
      <c r="AF2491" s="3">
        <f>SUM(Table2[[#This Row],[PE 2021 Obligations]],Table2[[#This Row],[ROW 2021 Obligations]],Table2[[#This Row],[Construction 2021 Obligations]],Table2[[#This Row],[Paving 2021 Obligations]])</f>
        <v>15000</v>
      </c>
      <c r="AG2491" s="3">
        <v>0</v>
      </c>
      <c r="AH2491" s="3">
        <v>0</v>
      </c>
      <c r="AI2491" s="3">
        <v>15000</v>
      </c>
      <c r="AJ2491" s="3">
        <v>0</v>
      </c>
      <c r="AK2491" s="3">
        <v>15000</v>
      </c>
      <c r="AL2491" s="43" t="s">
        <v>6674</v>
      </c>
    </row>
    <row r="2492" spans="1:38" hidden="1" x14ac:dyDescent="0.25">
      <c r="A2492" s="47">
        <v>130631</v>
      </c>
      <c r="B2492" s="48">
        <v>1</v>
      </c>
      <c r="C2492" s="49" t="s">
        <v>73</v>
      </c>
      <c r="D2492" s="50">
        <v>44013</v>
      </c>
      <c r="E2492" s="49" t="s">
        <v>1169</v>
      </c>
      <c r="F2492" s="50">
        <v>44013</v>
      </c>
      <c r="G2492" s="49" t="s">
        <v>1169</v>
      </c>
      <c r="H2492" s="51" t="s">
        <v>232</v>
      </c>
      <c r="I2492" s="49"/>
      <c r="J2492" s="49"/>
      <c r="K2492" s="49"/>
      <c r="L2492" s="52"/>
      <c r="M2492" s="51" t="s">
        <v>6675</v>
      </c>
      <c r="N2492" s="51"/>
      <c r="O2492" s="49" t="s">
        <v>1171</v>
      </c>
      <c r="P2492" s="51" t="s">
        <v>1062</v>
      </c>
      <c r="Q2492" s="51"/>
      <c r="R2492" s="111"/>
      <c r="S2492" s="111"/>
      <c r="T2492" s="120"/>
      <c r="U2492" s="55" t="s">
        <v>32</v>
      </c>
      <c r="V2492" s="52"/>
      <c r="W2492" s="49"/>
      <c r="X2492" s="52" t="s">
        <v>43</v>
      </c>
      <c r="Y2492" s="49"/>
      <c r="Z2492" s="116" t="s">
        <v>20458</v>
      </c>
      <c r="AA2492" s="51"/>
      <c r="AB2492" s="54">
        <v>0</v>
      </c>
      <c r="AC2492" s="54">
        <v>0</v>
      </c>
      <c r="AD2492" s="54">
        <v>15000</v>
      </c>
      <c r="AE2492" s="54">
        <v>0</v>
      </c>
      <c r="AF2492" s="3">
        <f>SUM(Table2[[#This Row],[PE 2021 Obligations]],Table2[[#This Row],[ROW 2021 Obligations]],Table2[[#This Row],[Construction 2021 Obligations]],Table2[[#This Row],[Paving 2021 Obligations]])</f>
        <v>15000</v>
      </c>
      <c r="AG2492" s="54">
        <v>0</v>
      </c>
      <c r="AH2492" s="54">
        <v>0</v>
      </c>
      <c r="AI2492" s="54">
        <v>15000</v>
      </c>
      <c r="AJ2492" s="54">
        <v>0</v>
      </c>
      <c r="AK2492" s="54">
        <v>15000</v>
      </c>
      <c r="AL2492" s="49" t="s">
        <v>6676</v>
      </c>
    </row>
    <row r="2493" spans="1:38" hidden="1" x14ac:dyDescent="0.25">
      <c r="A2493" s="13">
        <v>130632</v>
      </c>
      <c r="B2493" s="15">
        <v>1</v>
      </c>
      <c r="C2493" s="43" t="s">
        <v>73</v>
      </c>
      <c r="D2493" s="44">
        <v>44018</v>
      </c>
      <c r="E2493" s="43" t="s">
        <v>6355</v>
      </c>
      <c r="F2493" s="44">
        <v>44279</v>
      </c>
      <c r="G2493" s="43" t="s">
        <v>75</v>
      </c>
      <c r="H2493" s="45" t="s">
        <v>158</v>
      </c>
      <c r="I2493" s="43"/>
      <c r="J2493" s="43"/>
      <c r="K2493" s="43"/>
      <c r="L2493" s="46"/>
      <c r="M2493" s="45" t="s">
        <v>6677</v>
      </c>
      <c r="N2493" s="45"/>
      <c r="O2493" s="43" t="s">
        <v>151</v>
      </c>
      <c r="P2493" s="45" t="s">
        <v>198</v>
      </c>
      <c r="Q2493" s="45"/>
      <c r="R2493" s="112"/>
      <c r="S2493" s="112"/>
      <c r="T2493" s="59"/>
      <c r="U2493" s="56" t="s">
        <v>32</v>
      </c>
      <c r="V2493" s="46"/>
      <c r="W2493" s="43"/>
      <c r="X2493" s="46" t="s">
        <v>43</v>
      </c>
      <c r="Y2493" s="43"/>
      <c r="Z2493" s="116" t="s">
        <v>20458</v>
      </c>
      <c r="AA2493" s="45"/>
      <c r="AB2493" s="3">
        <v>0</v>
      </c>
      <c r="AC2493" s="3">
        <v>0</v>
      </c>
      <c r="AD2493" s="3">
        <v>29145.599999999999</v>
      </c>
      <c r="AE2493" s="3">
        <v>0</v>
      </c>
      <c r="AF2493" s="3">
        <f>SUM(Table2[[#This Row],[PE 2021 Obligations]],Table2[[#This Row],[ROW 2021 Obligations]],Table2[[#This Row],[Construction 2021 Obligations]],Table2[[#This Row],[Paving 2021 Obligations]])</f>
        <v>29145.599999999999</v>
      </c>
      <c r="AG2493" s="3">
        <v>0</v>
      </c>
      <c r="AH2493" s="3">
        <v>0</v>
      </c>
      <c r="AI2493" s="3">
        <v>29145.599999999999</v>
      </c>
      <c r="AJ2493" s="3">
        <v>0</v>
      </c>
      <c r="AK2493" s="3">
        <v>29145.599999999999</v>
      </c>
      <c r="AL2493" s="43" t="s">
        <v>6678</v>
      </c>
    </row>
    <row r="2494" spans="1:38" hidden="1" x14ac:dyDescent="0.25">
      <c r="A2494" s="47">
        <v>130633</v>
      </c>
      <c r="B2494" s="48">
        <v>2</v>
      </c>
      <c r="C2494" s="49" t="s">
        <v>73</v>
      </c>
      <c r="D2494" s="50">
        <v>44018</v>
      </c>
      <c r="E2494" s="49" t="s">
        <v>1169</v>
      </c>
      <c r="F2494" s="50">
        <v>44018</v>
      </c>
      <c r="G2494" s="49" t="s">
        <v>1169</v>
      </c>
      <c r="H2494" s="51" t="s">
        <v>252</v>
      </c>
      <c r="I2494" s="49"/>
      <c r="J2494" s="49"/>
      <c r="K2494" s="49"/>
      <c r="L2494" s="52"/>
      <c r="M2494" s="51" t="s">
        <v>6679</v>
      </c>
      <c r="N2494" s="51"/>
      <c r="O2494" s="49" t="s">
        <v>1171</v>
      </c>
      <c r="P2494" s="51" t="s">
        <v>1062</v>
      </c>
      <c r="Q2494" s="51"/>
      <c r="R2494" s="111"/>
      <c r="S2494" s="111"/>
      <c r="T2494" s="120"/>
      <c r="U2494" s="55" t="s">
        <v>32</v>
      </c>
      <c r="V2494" s="52"/>
      <c r="W2494" s="49"/>
      <c r="X2494" s="52" t="s">
        <v>43</v>
      </c>
      <c r="Y2494" s="49"/>
      <c r="Z2494" s="116" t="s">
        <v>20458</v>
      </c>
      <c r="AA2494" s="51"/>
      <c r="AB2494" s="54">
        <v>0</v>
      </c>
      <c r="AC2494" s="54">
        <v>0</v>
      </c>
      <c r="AD2494" s="54">
        <v>15000</v>
      </c>
      <c r="AE2494" s="54">
        <v>0</v>
      </c>
      <c r="AF2494" s="3">
        <f>SUM(Table2[[#This Row],[PE 2021 Obligations]],Table2[[#This Row],[ROW 2021 Obligations]],Table2[[#This Row],[Construction 2021 Obligations]],Table2[[#This Row],[Paving 2021 Obligations]])</f>
        <v>15000</v>
      </c>
      <c r="AG2494" s="54">
        <v>0</v>
      </c>
      <c r="AH2494" s="54">
        <v>0</v>
      </c>
      <c r="AI2494" s="54">
        <v>15000</v>
      </c>
      <c r="AJ2494" s="54">
        <v>0</v>
      </c>
      <c r="AK2494" s="54">
        <v>15000</v>
      </c>
      <c r="AL2494" s="49" t="s">
        <v>6680</v>
      </c>
    </row>
    <row r="2495" spans="1:38" hidden="1" x14ac:dyDescent="0.25">
      <c r="A2495" s="13">
        <v>130634</v>
      </c>
      <c r="B2495" s="15">
        <v>2</v>
      </c>
      <c r="C2495" s="43" t="s">
        <v>73</v>
      </c>
      <c r="D2495" s="44">
        <v>44018</v>
      </c>
      <c r="E2495" s="43" t="s">
        <v>1169</v>
      </c>
      <c r="F2495" s="44">
        <v>44018</v>
      </c>
      <c r="G2495" s="43" t="s">
        <v>1169</v>
      </c>
      <c r="H2495" s="45" t="s">
        <v>264</v>
      </c>
      <c r="I2495" s="43"/>
      <c r="J2495" s="43"/>
      <c r="K2495" s="43"/>
      <c r="L2495" s="46"/>
      <c r="M2495" s="45" t="s">
        <v>6681</v>
      </c>
      <c r="N2495" s="45"/>
      <c r="O2495" s="43" t="s">
        <v>1171</v>
      </c>
      <c r="P2495" s="45" t="s">
        <v>1062</v>
      </c>
      <c r="Q2495" s="45"/>
      <c r="R2495" s="112"/>
      <c r="S2495" s="112"/>
      <c r="T2495" s="59"/>
      <c r="U2495" s="56" t="s">
        <v>32</v>
      </c>
      <c r="V2495" s="46"/>
      <c r="W2495" s="43"/>
      <c r="X2495" s="46" t="s">
        <v>43</v>
      </c>
      <c r="Y2495" s="43"/>
      <c r="Z2495" s="116" t="s">
        <v>20458</v>
      </c>
      <c r="AA2495" s="45"/>
      <c r="AB2495" s="3">
        <v>0</v>
      </c>
      <c r="AC2495" s="3">
        <v>0</v>
      </c>
      <c r="AD2495" s="3">
        <v>15000</v>
      </c>
      <c r="AE2495" s="3">
        <v>0</v>
      </c>
      <c r="AF2495" s="3">
        <f>SUM(Table2[[#This Row],[PE 2021 Obligations]],Table2[[#This Row],[ROW 2021 Obligations]],Table2[[#This Row],[Construction 2021 Obligations]],Table2[[#This Row],[Paving 2021 Obligations]])</f>
        <v>15000</v>
      </c>
      <c r="AG2495" s="3">
        <v>0</v>
      </c>
      <c r="AH2495" s="3">
        <v>0</v>
      </c>
      <c r="AI2495" s="3">
        <v>15000</v>
      </c>
      <c r="AJ2495" s="3">
        <v>0</v>
      </c>
      <c r="AK2495" s="3">
        <v>15000</v>
      </c>
      <c r="AL2495" s="43" t="s">
        <v>6682</v>
      </c>
    </row>
    <row r="2496" spans="1:38" hidden="1" x14ac:dyDescent="0.25">
      <c r="A2496" s="47">
        <v>130635</v>
      </c>
      <c r="B2496" s="48">
        <v>2</v>
      </c>
      <c r="C2496" s="49" t="s">
        <v>73</v>
      </c>
      <c r="D2496" s="50">
        <v>44018</v>
      </c>
      <c r="E2496" s="49" t="s">
        <v>1169</v>
      </c>
      <c r="F2496" s="50">
        <v>44018</v>
      </c>
      <c r="G2496" s="49" t="s">
        <v>1169</v>
      </c>
      <c r="H2496" s="51" t="s">
        <v>267</v>
      </c>
      <c r="I2496" s="49"/>
      <c r="J2496" s="49"/>
      <c r="K2496" s="49"/>
      <c r="L2496" s="52"/>
      <c r="M2496" s="51" t="s">
        <v>6683</v>
      </c>
      <c r="N2496" s="51"/>
      <c r="O2496" s="49" t="s">
        <v>1171</v>
      </c>
      <c r="P2496" s="51" t="s">
        <v>1062</v>
      </c>
      <c r="Q2496" s="51"/>
      <c r="R2496" s="111"/>
      <c r="S2496" s="111"/>
      <c r="T2496" s="120"/>
      <c r="U2496" s="55" t="s">
        <v>32</v>
      </c>
      <c r="V2496" s="52"/>
      <c r="W2496" s="49"/>
      <c r="X2496" s="52" t="s">
        <v>43</v>
      </c>
      <c r="Y2496" s="49"/>
      <c r="Z2496" s="116" t="s">
        <v>20458</v>
      </c>
      <c r="AA2496" s="51"/>
      <c r="AB2496" s="54">
        <v>0</v>
      </c>
      <c r="AC2496" s="54">
        <v>0</v>
      </c>
      <c r="AD2496" s="54">
        <v>15000</v>
      </c>
      <c r="AE2496" s="54">
        <v>0</v>
      </c>
      <c r="AF2496" s="3">
        <f>SUM(Table2[[#This Row],[PE 2021 Obligations]],Table2[[#This Row],[ROW 2021 Obligations]],Table2[[#This Row],[Construction 2021 Obligations]],Table2[[#This Row],[Paving 2021 Obligations]])</f>
        <v>15000</v>
      </c>
      <c r="AG2496" s="54">
        <v>0</v>
      </c>
      <c r="AH2496" s="54">
        <v>0</v>
      </c>
      <c r="AI2496" s="54">
        <v>15000</v>
      </c>
      <c r="AJ2496" s="54">
        <v>0</v>
      </c>
      <c r="AK2496" s="54">
        <v>15000</v>
      </c>
      <c r="AL2496" s="49" t="s">
        <v>6684</v>
      </c>
    </row>
    <row r="2497" spans="1:38" hidden="1" x14ac:dyDescent="0.25">
      <c r="A2497" s="13">
        <v>130636</v>
      </c>
      <c r="B2497" s="15">
        <v>2</v>
      </c>
      <c r="C2497" s="43" t="s">
        <v>73</v>
      </c>
      <c r="D2497" s="44">
        <v>44018</v>
      </c>
      <c r="E2497" s="43" t="s">
        <v>1169</v>
      </c>
      <c r="F2497" s="44">
        <v>44018</v>
      </c>
      <c r="G2497" s="43" t="s">
        <v>1169</v>
      </c>
      <c r="H2497" s="45" t="s">
        <v>267</v>
      </c>
      <c r="I2497" s="43"/>
      <c r="J2497" s="43"/>
      <c r="K2497" s="43"/>
      <c r="L2497" s="46"/>
      <c r="M2497" s="45" t="s">
        <v>6685</v>
      </c>
      <c r="N2497" s="45"/>
      <c r="O2497" s="43" t="s">
        <v>1171</v>
      </c>
      <c r="P2497" s="45" t="s">
        <v>1062</v>
      </c>
      <c r="Q2497" s="45"/>
      <c r="R2497" s="112"/>
      <c r="S2497" s="112"/>
      <c r="T2497" s="59"/>
      <c r="U2497" s="56" t="s">
        <v>32</v>
      </c>
      <c r="V2497" s="46"/>
      <c r="W2497" s="43"/>
      <c r="X2497" s="46" t="s">
        <v>43</v>
      </c>
      <c r="Y2497" s="43"/>
      <c r="Z2497" s="116" t="s">
        <v>20458</v>
      </c>
      <c r="AA2497" s="45"/>
      <c r="AB2497" s="3">
        <v>0</v>
      </c>
      <c r="AC2497" s="3">
        <v>0</v>
      </c>
      <c r="AD2497" s="3">
        <v>15000</v>
      </c>
      <c r="AE2497" s="3">
        <v>0</v>
      </c>
      <c r="AF2497" s="3">
        <f>SUM(Table2[[#This Row],[PE 2021 Obligations]],Table2[[#This Row],[ROW 2021 Obligations]],Table2[[#This Row],[Construction 2021 Obligations]],Table2[[#This Row],[Paving 2021 Obligations]])</f>
        <v>15000</v>
      </c>
      <c r="AG2497" s="3">
        <v>0</v>
      </c>
      <c r="AH2497" s="3">
        <v>0</v>
      </c>
      <c r="AI2497" s="3">
        <v>15000</v>
      </c>
      <c r="AJ2497" s="3">
        <v>0</v>
      </c>
      <c r="AK2497" s="3">
        <v>15000</v>
      </c>
      <c r="AL2497" s="43" t="s">
        <v>6686</v>
      </c>
    </row>
    <row r="2498" spans="1:38" hidden="1" x14ac:dyDescent="0.25">
      <c r="A2498" s="47">
        <v>130637</v>
      </c>
      <c r="B2498" s="48">
        <v>1</v>
      </c>
      <c r="C2498" s="49" t="s">
        <v>73</v>
      </c>
      <c r="D2498" s="50">
        <v>44018</v>
      </c>
      <c r="E2498" s="49" t="s">
        <v>6355</v>
      </c>
      <c r="F2498" s="50">
        <v>44279</v>
      </c>
      <c r="G2498" s="49" t="s">
        <v>75</v>
      </c>
      <c r="H2498" s="51" t="s">
        <v>158</v>
      </c>
      <c r="I2498" s="49"/>
      <c r="J2498" s="49"/>
      <c r="K2498" s="49"/>
      <c r="L2498" s="52"/>
      <c r="M2498" s="51" t="s">
        <v>6687</v>
      </c>
      <c r="N2498" s="51"/>
      <c r="O2498" s="49" t="s">
        <v>151</v>
      </c>
      <c r="P2498" s="51" t="s">
        <v>198</v>
      </c>
      <c r="Q2498" s="51"/>
      <c r="R2498" s="111"/>
      <c r="S2498" s="111"/>
      <c r="T2498" s="120"/>
      <c r="U2498" s="55" t="s">
        <v>32</v>
      </c>
      <c r="V2498" s="52"/>
      <c r="W2498" s="49"/>
      <c r="X2498" s="52" t="s">
        <v>43</v>
      </c>
      <c r="Y2498" s="49"/>
      <c r="Z2498" s="111" t="s">
        <v>20458</v>
      </c>
      <c r="AA2498" s="51"/>
      <c r="AB2498" s="54">
        <v>0</v>
      </c>
      <c r="AC2498" s="54">
        <v>0</v>
      </c>
      <c r="AD2498" s="54">
        <v>110951.7</v>
      </c>
      <c r="AE2498" s="54">
        <v>0</v>
      </c>
      <c r="AF2498" s="3">
        <f>SUM(Table2[[#This Row],[PE 2021 Obligations]],Table2[[#This Row],[ROW 2021 Obligations]],Table2[[#This Row],[Construction 2021 Obligations]],Table2[[#This Row],[Paving 2021 Obligations]])</f>
        <v>110951.7</v>
      </c>
      <c r="AG2498" s="54">
        <v>0</v>
      </c>
      <c r="AH2498" s="54">
        <v>0</v>
      </c>
      <c r="AI2498" s="54">
        <v>110951.7</v>
      </c>
      <c r="AJ2498" s="54">
        <v>0</v>
      </c>
      <c r="AK2498" s="54">
        <v>110951.7</v>
      </c>
      <c r="AL2498" s="49" t="s">
        <v>6688</v>
      </c>
    </row>
    <row r="2499" spans="1:38" hidden="1" x14ac:dyDescent="0.25">
      <c r="A2499" s="13">
        <v>130638</v>
      </c>
      <c r="B2499" s="15">
        <v>2</v>
      </c>
      <c r="C2499" s="43" t="s">
        <v>73</v>
      </c>
      <c r="D2499" s="44">
        <v>44019</v>
      </c>
      <c r="E2499" s="43" t="s">
        <v>6355</v>
      </c>
      <c r="F2499" s="44">
        <v>44279</v>
      </c>
      <c r="G2499" s="43" t="s">
        <v>75</v>
      </c>
      <c r="H2499" s="45" t="s">
        <v>286</v>
      </c>
      <c r="I2499" s="43"/>
      <c r="J2499" s="43"/>
      <c r="K2499" s="43"/>
      <c r="L2499" s="46"/>
      <c r="M2499" s="45" t="s">
        <v>6689</v>
      </c>
      <c r="N2499" s="45"/>
      <c r="O2499" s="43" t="s">
        <v>151</v>
      </c>
      <c r="P2499" s="45" t="s">
        <v>198</v>
      </c>
      <c r="Q2499" s="45"/>
      <c r="R2499" s="112"/>
      <c r="S2499" s="112"/>
      <c r="T2499" s="59"/>
      <c r="U2499" s="56" t="s">
        <v>32</v>
      </c>
      <c r="V2499" s="46"/>
      <c r="W2499" s="43"/>
      <c r="X2499" s="46" t="s">
        <v>43</v>
      </c>
      <c r="Y2499" s="43"/>
      <c r="Z2499" s="116" t="s">
        <v>20458</v>
      </c>
      <c r="AA2499" s="45"/>
      <c r="AB2499" s="3">
        <v>0</v>
      </c>
      <c r="AC2499" s="3">
        <v>0</v>
      </c>
      <c r="AD2499" s="3">
        <v>424275.3</v>
      </c>
      <c r="AE2499" s="3">
        <v>0</v>
      </c>
      <c r="AF2499" s="3">
        <f>SUM(Table2[[#This Row],[PE 2021 Obligations]],Table2[[#This Row],[ROW 2021 Obligations]],Table2[[#This Row],[Construction 2021 Obligations]],Table2[[#This Row],[Paving 2021 Obligations]])</f>
        <v>424275.3</v>
      </c>
      <c r="AG2499" s="3">
        <v>0</v>
      </c>
      <c r="AH2499" s="3">
        <v>0</v>
      </c>
      <c r="AI2499" s="3">
        <v>424275.3</v>
      </c>
      <c r="AJ2499" s="3">
        <v>0</v>
      </c>
      <c r="AK2499" s="3">
        <v>424275.3</v>
      </c>
      <c r="AL2499" s="43" t="s">
        <v>6690</v>
      </c>
    </row>
    <row r="2500" spans="1:38" hidden="1" x14ac:dyDescent="0.25">
      <c r="A2500" s="47">
        <v>130639</v>
      </c>
      <c r="B2500" s="48">
        <v>4</v>
      </c>
      <c r="C2500" s="49" t="s">
        <v>73</v>
      </c>
      <c r="D2500" s="50">
        <v>44019</v>
      </c>
      <c r="E2500" s="49" t="s">
        <v>5735</v>
      </c>
      <c r="F2500" s="50">
        <v>44019</v>
      </c>
      <c r="G2500" s="49" t="s">
        <v>5735</v>
      </c>
      <c r="H2500" s="51" t="s">
        <v>564</v>
      </c>
      <c r="I2500" s="49"/>
      <c r="J2500" s="49"/>
      <c r="K2500" s="49"/>
      <c r="L2500" s="52"/>
      <c r="M2500" s="51" t="s">
        <v>6691</v>
      </c>
      <c r="N2500" s="51"/>
      <c r="O2500" s="49" t="s">
        <v>1171</v>
      </c>
      <c r="P2500" s="51" t="s">
        <v>1062</v>
      </c>
      <c r="Q2500" s="51"/>
      <c r="R2500" s="111"/>
      <c r="S2500" s="111"/>
      <c r="T2500" s="120"/>
      <c r="U2500" s="55" t="s">
        <v>32</v>
      </c>
      <c r="V2500" s="52"/>
      <c r="W2500" s="49"/>
      <c r="X2500" s="52" t="s">
        <v>43</v>
      </c>
      <c r="Y2500" s="49"/>
      <c r="Z2500" s="111" t="s">
        <v>20458</v>
      </c>
      <c r="AA2500" s="51"/>
      <c r="AB2500" s="54">
        <v>0</v>
      </c>
      <c r="AC2500" s="54">
        <v>0</v>
      </c>
      <c r="AD2500" s="54">
        <v>30000</v>
      </c>
      <c r="AE2500" s="54">
        <v>0</v>
      </c>
      <c r="AF2500" s="3">
        <f>SUM(Table2[[#This Row],[PE 2021 Obligations]],Table2[[#This Row],[ROW 2021 Obligations]],Table2[[#This Row],[Construction 2021 Obligations]],Table2[[#This Row],[Paving 2021 Obligations]])</f>
        <v>30000</v>
      </c>
      <c r="AG2500" s="54">
        <v>0</v>
      </c>
      <c r="AH2500" s="54">
        <v>0</v>
      </c>
      <c r="AI2500" s="54">
        <v>30000</v>
      </c>
      <c r="AJ2500" s="54">
        <v>0</v>
      </c>
      <c r="AK2500" s="54">
        <v>30000</v>
      </c>
      <c r="AL2500" s="49" t="s">
        <v>6692</v>
      </c>
    </row>
    <row r="2501" spans="1:38" hidden="1" x14ac:dyDescent="0.25">
      <c r="A2501" s="13">
        <v>130640</v>
      </c>
      <c r="B2501" s="15">
        <v>4</v>
      </c>
      <c r="C2501" s="43" t="s">
        <v>73</v>
      </c>
      <c r="D2501" s="44">
        <v>44019</v>
      </c>
      <c r="E2501" s="43" t="s">
        <v>5735</v>
      </c>
      <c r="F2501" s="44">
        <v>44019</v>
      </c>
      <c r="G2501" s="43" t="s">
        <v>5735</v>
      </c>
      <c r="H2501" s="45" t="s">
        <v>301</v>
      </c>
      <c r="I2501" s="43"/>
      <c r="J2501" s="43"/>
      <c r="K2501" s="43"/>
      <c r="L2501" s="46"/>
      <c r="M2501" s="45" t="s">
        <v>6693</v>
      </c>
      <c r="N2501" s="45"/>
      <c r="O2501" s="43" t="s">
        <v>1171</v>
      </c>
      <c r="P2501" s="45" t="s">
        <v>1062</v>
      </c>
      <c r="Q2501" s="45"/>
      <c r="R2501" s="112"/>
      <c r="S2501" s="112"/>
      <c r="T2501" s="59"/>
      <c r="U2501" s="56" t="s">
        <v>32</v>
      </c>
      <c r="V2501" s="46"/>
      <c r="W2501" s="43"/>
      <c r="X2501" s="46" t="s">
        <v>43</v>
      </c>
      <c r="Y2501" s="43"/>
      <c r="Z2501" s="116" t="s">
        <v>20458</v>
      </c>
      <c r="AA2501" s="45"/>
      <c r="AB2501" s="3">
        <v>0</v>
      </c>
      <c r="AC2501" s="3">
        <v>0</v>
      </c>
      <c r="AD2501" s="3">
        <v>30000</v>
      </c>
      <c r="AE2501" s="3">
        <v>0</v>
      </c>
      <c r="AF2501" s="3">
        <f>SUM(Table2[[#This Row],[PE 2021 Obligations]],Table2[[#This Row],[ROW 2021 Obligations]],Table2[[#This Row],[Construction 2021 Obligations]],Table2[[#This Row],[Paving 2021 Obligations]])</f>
        <v>30000</v>
      </c>
      <c r="AG2501" s="3">
        <v>0</v>
      </c>
      <c r="AH2501" s="3">
        <v>0</v>
      </c>
      <c r="AI2501" s="3">
        <v>30000</v>
      </c>
      <c r="AJ2501" s="3">
        <v>0</v>
      </c>
      <c r="AK2501" s="3">
        <v>30000</v>
      </c>
      <c r="AL2501" s="43" t="s">
        <v>6694</v>
      </c>
    </row>
    <row r="2502" spans="1:38" hidden="1" x14ac:dyDescent="0.25">
      <c r="A2502" s="47">
        <v>130641</v>
      </c>
      <c r="B2502" s="48">
        <v>1</v>
      </c>
      <c r="C2502" s="49" t="s">
        <v>73</v>
      </c>
      <c r="D2502" s="50">
        <v>44019</v>
      </c>
      <c r="E2502" s="49" t="s">
        <v>1169</v>
      </c>
      <c r="F2502" s="50">
        <v>44019</v>
      </c>
      <c r="G2502" s="49" t="s">
        <v>1169</v>
      </c>
      <c r="H2502" s="51" t="s">
        <v>146</v>
      </c>
      <c r="I2502" s="49"/>
      <c r="J2502" s="49"/>
      <c r="K2502" s="49"/>
      <c r="L2502" s="52"/>
      <c r="M2502" s="51" t="s">
        <v>6695</v>
      </c>
      <c r="N2502" s="51"/>
      <c r="O2502" s="49" t="s">
        <v>1171</v>
      </c>
      <c r="P2502" s="51" t="s">
        <v>1062</v>
      </c>
      <c r="Q2502" s="51"/>
      <c r="R2502" s="111"/>
      <c r="S2502" s="111"/>
      <c r="T2502" s="120"/>
      <c r="U2502" s="55" t="s">
        <v>32</v>
      </c>
      <c r="V2502" s="52"/>
      <c r="W2502" s="49"/>
      <c r="X2502" s="52" t="s">
        <v>43</v>
      </c>
      <c r="Y2502" s="49"/>
      <c r="Z2502" s="116" t="s">
        <v>20458</v>
      </c>
      <c r="AA2502" s="51"/>
      <c r="AB2502" s="54">
        <v>0</v>
      </c>
      <c r="AC2502" s="54">
        <v>0</v>
      </c>
      <c r="AD2502" s="54">
        <v>15000</v>
      </c>
      <c r="AE2502" s="54">
        <v>0</v>
      </c>
      <c r="AF2502" s="3">
        <f>SUM(Table2[[#This Row],[PE 2021 Obligations]],Table2[[#This Row],[ROW 2021 Obligations]],Table2[[#This Row],[Construction 2021 Obligations]],Table2[[#This Row],[Paving 2021 Obligations]])</f>
        <v>15000</v>
      </c>
      <c r="AG2502" s="54">
        <v>0</v>
      </c>
      <c r="AH2502" s="54">
        <v>0</v>
      </c>
      <c r="AI2502" s="54">
        <v>15000</v>
      </c>
      <c r="AJ2502" s="54">
        <v>0</v>
      </c>
      <c r="AK2502" s="54">
        <v>15000</v>
      </c>
      <c r="AL2502" s="49" t="s">
        <v>6696</v>
      </c>
    </row>
    <row r="2503" spans="1:38" hidden="1" x14ac:dyDescent="0.25">
      <c r="A2503" s="13">
        <v>130642</v>
      </c>
      <c r="B2503" s="15">
        <v>1</v>
      </c>
      <c r="C2503" s="43" t="s">
        <v>73</v>
      </c>
      <c r="D2503" s="44">
        <v>44019</v>
      </c>
      <c r="E2503" s="43" t="s">
        <v>1169</v>
      </c>
      <c r="F2503" s="44">
        <v>44019</v>
      </c>
      <c r="G2503" s="43" t="s">
        <v>1169</v>
      </c>
      <c r="H2503" s="45" t="s">
        <v>283</v>
      </c>
      <c r="I2503" s="43"/>
      <c r="J2503" s="43"/>
      <c r="K2503" s="43"/>
      <c r="L2503" s="46"/>
      <c r="M2503" s="45" t="s">
        <v>6697</v>
      </c>
      <c r="N2503" s="45"/>
      <c r="O2503" s="43" t="s">
        <v>1171</v>
      </c>
      <c r="P2503" s="45" t="s">
        <v>1062</v>
      </c>
      <c r="Q2503" s="45"/>
      <c r="R2503" s="112"/>
      <c r="S2503" s="112"/>
      <c r="T2503" s="59"/>
      <c r="U2503" s="56" t="s">
        <v>32</v>
      </c>
      <c r="V2503" s="46"/>
      <c r="W2503" s="43"/>
      <c r="X2503" s="46" t="s">
        <v>43</v>
      </c>
      <c r="Y2503" s="43"/>
      <c r="Z2503" s="116" t="s">
        <v>20458</v>
      </c>
      <c r="AA2503" s="45"/>
      <c r="AB2503" s="3">
        <v>0</v>
      </c>
      <c r="AC2503" s="3">
        <v>0</v>
      </c>
      <c r="AD2503" s="3">
        <v>15000</v>
      </c>
      <c r="AE2503" s="3">
        <v>0</v>
      </c>
      <c r="AF2503" s="3">
        <f>SUM(Table2[[#This Row],[PE 2021 Obligations]],Table2[[#This Row],[ROW 2021 Obligations]],Table2[[#This Row],[Construction 2021 Obligations]],Table2[[#This Row],[Paving 2021 Obligations]])</f>
        <v>15000</v>
      </c>
      <c r="AG2503" s="3">
        <v>0</v>
      </c>
      <c r="AH2503" s="3">
        <v>0</v>
      </c>
      <c r="AI2503" s="3">
        <v>15000</v>
      </c>
      <c r="AJ2503" s="3">
        <v>0</v>
      </c>
      <c r="AK2503" s="3">
        <v>15000</v>
      </c>
      <c r="AL2503" s="43" t="s">
        <v>6698</v>
      </c>
    </row>
    <row r="2504" spans="1:38" hidden="1" x14ac:dyDescent="0.25">
      <c r="A2504" s="47">
        <v>130643</v>
      </c>
      <c r="B2504" s="48">
        <v>1</v>
      </c>
      <c r="C2504" s="49" t="s">
        <v>73</v>
      </c>
      <c r="D2504" s="50">
        <v>44019</v>
      </c>
      <c r="E2504" s="49" t="s">
        <v>6215</v>
      </c>
      <c r="F2504" s="50">
        <v>44019</v>
      </c>
      <c r="G2504" s="49" t="s">
        <v>6215</v>
      </c>
      <c r="H2504" s="51" t="s">
        <v>317</v>
      </c>
      <c r="I2504" s="49"/>
      <c r="J2504" s="49"/>
      <c r="K2504" s="49"/>
      <c r="L2504" s="52"/>
      <c r="M2504" s="51" t="s">
        <v>6699</v>
      </c>
      <c r="N2504" s="51"/>
      <c r="O2504" s="49" t="s">
        <v>1171</v>
      </c>
      <c r="P2504" s="51" t="s">
        <v>1062</v>
      </c>
      <c r="Q2504" s="51"/>
      <c r="R2504" s="111"/>
      <c r="S2504" s="111"/>
      <c r="T2504" s="120"/>
      <c r="U2504" s="55" t="s">
        <v>32</v>
      </c>
      <c r="V2504" s="52"/>
      <c r="W2504" s="49"/>
      <c r="X2504" s="52" t="s">
        <v>43</v>
      </c>
      <c r="Y2504" s="49"/>
      <c r="Z2504" s="116" t="s">
        <v>20458</v>
      </c>
      <c r="AA2504" s="51"/>
      <c r="AB2504" s="54">
        <v>0</v>
      </c>
      <c r="AC2504" s="54">
        <v>0</v>
      </c>
      <c r="AD2504" s="54">
        <v>200000</v>
      </c>
      <c r="AE2504" s="54">
        <v>0</v>
      </c>
      <c r="AF2504" s="3">
        <f>SUM(Table2[[#This Row],[PE 2021 Obligations]],Table2[[#This Row],[ROW 2021 Obligations]],Table2[[#This Row],[Construction 2021 Obligations]],Table2[[#This Row],[Paving 2021 Obligations]])</f>
        <v>200000</v>
      </c>
      <c r="AG2504" s="54">
        <v>0</v>
      </c>
      <c r="AH2504" s="54">
        <v>0</v>
      </c>
      <c r="AI2504" s="54">
        <v>200000</v>
      </c>
      <c r="AJ2504" s="54">
        <v>0</v>
      </c>
      <c r="AK2504" s="54">
        <v>200000</v>
      </c>
      <c r="AL2504" s="49" t="s">
        <v>6700</v>
      </c>
    </row>
    <row r="2505" spans="1:38" hidden="1" x14ac:dyDescent="0.25">
      <c r="A2505" s="13">
        <v>130644</v>
      </c>
      <c r="B2505" s="15">
        <v>1</v>
      </c>
      <c r="C2505" s="43" t="s">
        <v>73</v>
      </c>
      <c r="D2505" s="44">
        <v>44019</v>
      </c>
      <c r="E2505" s="43" t="s">
        <v>1169</v>
      </c>
      <c r="F2505" s="44">
        <v>44019</v>
      </c>
      <c r="G2505" s="43" t="s">
        <v>1169</v>
      </c>
      <c r="H2505" s="45" t="s">
        <v>643</v>
      </c>
      <c r="I2505" s="43"/>
      <c r="J2505" s="43"/>
      <c r="K2505" s="43"/>
      <c r="L2505" s="46"/>
      <c r="M2505" s="45" t="s">
        <v>6701</v>
      </c>
      <c r="N2505" s="45"/>
      <c r="O2505" s="43" t="s">
        <v>1171</v>
      </c>
      <c r="P2505" s="45" t="s">
        <v>1062</v>
      </c>
      <c r="Q2505" s="45"/>
      <c r="R2505" s="112"/>
      <c r="S2505" s="112"/>
      <c r="T2505" s="59"/>
      <c r="U2505" s="56" t="s">
        <v>32</v>
      </c>
      <c r="V2505" s="46"/>
      <c r="W2505" s="43"/>
      <c r="X2505" s="46" t="s">
        <v>43</v>
      </c>
      <c r="Y2505" s="43"/>
      <c r="Z2505" s="116" t="s">
        <v>20458</v>
      </c>
      <c r="AA2505" s="45"/>
      <c r="AB2505" s="3">
        <v>0</v>
      </c>
      <c r="AC2505" s="3">
        <v>0</v>
      </c>
      <c r="AD2505" s="3">
        <v>15000</v>
      </c>
      <c r="AE2505" s="3">
        <v>0</v>
      </c>
      <c r="AF2505" s="3">
        <f>SUM(Table2[[#This Row],[PE 2021 Obligations]],Table2[[#This Row],[ROW 2021 Obligations]],Table2[[#This Row],[Construction 2021 Obligations]],Table2[[#This Row],[Paving 2021 Obligations]])</f>
        <v>15000</v>
      </c>
      <c r="AG2505" s="3">
        <v>0</v>
      </c>
      <c r="AH2505" s="3">
        <v>0</v>
      </c>
      <c r="AI2505" s="3">
        <v>15000</v>
      </c>
      <c r="AJ2505" s="3">
        <v>0</v>
      </c>
      <c r="AK2505" s="3">
        <v>15000</v>
      </c>
      <c r="AL2505" s="43" t="s">
        <v>6702</v>
      </c>
    </row>
    <row r="2506" spans="1:38" hidden="1" x14ac:dyDescent="0.25">
      <c r="A2506" s="47">
        <v>130645</v>
      </c>
      <c r="B2506" s="48">
        <v>2</v>
      </c>
      <c r="C2506" s="49" t="s">
        <v>73</v>
      </c>
      <c r="D2506" s="50">
        <v>44019</v>
      </c>
      <c r="E2506" s="49" t="s">
        <v>1169</v>
      </c>
      <c r="F2506" s="50">
        <v>44019</v>
      </c>
      <c r="G2506" s="49" t="s">
        <v>1169</v>
      </c>
      <c r="H2506" s="51" t="s">
        <v>312</v>
      </c>
      <c r="I2506" s="49"/>
      <c r="J2506" s="49"/>
      <c r="K2506" s="49"/>
      <c r="L2506" s="52"/>
      <c r="M2506" s="51" t="s">
        <v>6703</v>
      </c>
      <c r="N2506" s="51"/>
      <c r="O2506" s="49" t="s">
        <v>1171</v>
      </c>
      <c r="P2506" s="51" t="s">
        <v>1062</v>
      </c>
      <c r="Q2506" s="51"/>
      <c r="R2506" s="111"/>
      <c r="S2506" s="111"/>
      <c r="T2506" s="120"/>
      <c r="U2506" s="55" t="s">
        <v>32</v>
      </c>
      <c r="V2506" s="52"/>
      <c r="W2506" s="49"/>
      <c r="X2506" s="52" t="s">
        <v>43</v>
      </c>
      <c r="Y2506" s="49"/>
      <c r="Z2506" s="116" t="s">
        <v>20458</v>
      </c>
      <c r="AA2506" s="51"/>
      <c r="AB2506" s="54">
        <v>0</v>
      </c>
      <c r="AC2506" s="54">
        <v>0</v>
      </c>
      <c r="AD2506" s="54">
        <v>15000</v>
      </c>
      <c r="AE2506" s="54">
        <v>0</v>
      </c>
      <c r="AF2506" s="3">
        <f>SUM(Table2[[#This Row],[PE 2021 Obligations]],Table2[[#This Row],[ROW 2021 Obligations]],Table2[[#This Row],[Construction 2021 Obligations]],Table2[[#This Row],[Paving 2021 Obligations]])</f>
        <v>15000</v>
      </c>
      <c r="AG2506" s="54">
        <v>0</v>
      </c>
      <c r="AH2506" s="54">
        <v>0</v>
      </c>
      <c r="AI2506" s="54">
        <v>15000</v>
      </c>
      <c r="AJ2506" s="54">
        <v>0</v>
      </c>
      <c r="AK2506" s="54">
        <v>15000</v>
      </c>
      <c r="AL2506" s="49" t="s">
        <v>6704</v>
      </c>
    </row>
    <row r="2507" spans="1:38" hidden="1" x14ac:dyDescent="0.25">
      <c r="A2507" s="13">
        <v>130646</v>
      </c>
      <c r="B2507" s="15">
        <v>1</v>
      </c>
      <c r="C2507" s="43" t="s">
        <v>73</v>
      </c>
      <c r="D2507" s="44">
        <v>44019</v>
      </c>
      <c r="E2507" s="43" t="s">
        <v>1169</v>
      </c>
      <c r="F2507" s="44">
        <v>44019</v>
      </c>
      <c r="G2507" s="43" t="s">
        <v>1169</v>
      </c>
      <c r="H2507" s="45" t="s">
        <v>317</v>
      </c>
      <c r="I2507" s="43"/>
      <c r="J2507" s="43"/>
      <c r="K2507" s="43"/>
      <c r="L2507" s="46"/>
      <c r="M2507" s="45" t="s">
        <v>6705</v>
      </c>
      <c r="N2507" s="45"/>
      <c r="O2507" s="43" t="s">
        <v>1171</v>
      </c>
      <c r="P2507" s="45" t="s">
        <v>1062</v>
      </c>
      <c r="Q2507" s="45"/>
      <c r="R2507" s="112"/>
      <c r="S2507" s="112"/>
      <c r="T2507" s="59"/>
      <c r="U2507" s="56" t="s">
        <v>32</v>
      </c>
      <c r="V2507" s="46"/>
      <c r="W2507" s="43"/>
      <c r="X2507" s="46" t="s">
        <v>43</v>
      </c>
      <c r="Y2507" s="43"/>
      <c r="Z2507" s="116" t="s">
        <v>20458</v>
      </c>
      <c r="AA2507" s="45"/>
      <c r="AB2507" s="3">
        <v>0</v>
      </c>
      <c r="AC2507" s="3">
        <v>0</v>
      </c>
      <c r="AD2507" s="3">
        <v>15000</v>
      </c>
      <c r="AE2507" s="3">
        <v>0</v>
      </c>
      <c r="AF2507" s="3">
        <f>SUM(Table2[[#This Row],[PE 2021 Obligations]],Table2[[#This Row],[ROW 2021 Obligations]],Table2[[#This Row],[Construction 2021 Obligations]],Table2[[#This Row],[Paving 2021 Obligations]])</f>
        <v>15000</v>
      </c>
      <c r="AG2507" s="3">
        <v>0</v>
      </c>
      <c r="AH2507" s="3">
        <v>0</v>
      </c>
      <c r="AI2507" s="3">
        <v>15000</v>
      </c>
      <c r="AJ2507" s="3">
        <v>0</v>
      </c>
      <c r="AK2507" s="3">
        <v>15000</v>
      </c>
      <c r="AL2507" s="43" t="s">
        <v>6706</v>
      </c>
    </row>
    <row r="2508" spans="1:38" hidden="1" x14ac:dyDescent="0.25">
      <c r="A2508" s="47">
        <v>130647</v>
      </c>
      <c r="B2508" s="48">
        <v>3</v>
      </c>
      <c r="C2508" s="49" t="s">
        <v>73</v>
      </c>
      <c r="D2508" s="50">
        <v>44019</v>
      </c>
      <c r="E2508" s="49" t="s">
        <v>1169</v>
      </c>
      <c r="F2508" s="50">
        <v>44019</v>
      </c>
      <c r="G2508" s="49" t="s">
        <v>1169</v>
      </c>
      <c r="H2508" s="51" t="s">
        <v>346</v>
      </c>
      <c r="I2508" s="49"/>
      <c r="J2508" s="49"/>
      <c r="K2508" s="49"/>
      <c r="L2508" s="52"/>
      <c r="M2508" s="51" t="s">
        <v>6707</v>
      </c>
      <c r="N2508" s="51"/>
      <c r="O2508" s="49" t="s">
        <v>1171</v>
      </c>
      <c r="P2508" s="51" t="s">
        <v>1062</v>
      </c>
      <c r="Q2508" s="51"/>
      <c r="R2508" s="111"/>
      <c r="S2508" s="111"/>
      <c r="T2508" s="120"/>
      <c r="U2508" s="55" t="s">
        <v>32</v>
      </c>
      <c r="V2508" s="52"/>
      <c r="W2508" s="49"/>
      <c r="X2508" s="52" t="s">
        <v>43</v>
      </c>
      <c r="Y2508" s="49"/>
      <c r="Z2508" s="116" t="s">
        <v>20458</v>
      </c>
      <c r="AA2508" s="51"/>
      <c r="AB2508" s="54">
        <v>0</v>
      </c>
      <c r="AC2508" s="54">
        <v>0</v>
      </c>
      <c r="AD2508" s="54">
        <v>15000</v>
      </c>
      <c r="AE2508" s="54">
        <v>0</v>
      </c>
      <c r="AF2508" s="3">
        <f>SUM(Table2[[#This Row],[PE 2021 Obligations]],Table2[[#This Row],[ROW 2021 Obligations]],Table2[[#This Row],[Construction 2021 Obligations]],Table2[[#This Row],[Paving 2021 Obligations]])</f>
        <v>15000</v>
      </c>
      <c r="AG2508" s="54">
        <v>0</v>
      </c>
      <c r="AH2508" s="54">
        <v>0</v>
      </c>
      <c r="AI2508" s="54">
        <v>15000</v>
      </c>
      <c r="AJ2508" s="54">
        <v>0</v>
      </c>
      <c r="AK2508" s="54">
        <v>15000</v>
      </c>
      <c r="AL2508" s="49" t="s">
        <v>6708</v>
      </c>
    </row>
    <row r="2509" spans="1:38" hidden="1" x14ac:dyDescent="0.25">
      <c r="A2509" s="13">
        <v>130648</v>
      </c>
      <c r="B2509" s="15">
        <v>2</v>
      </c>
      <c r="C2509" s="43" t="s">
        <v>73</v>
      </c>
      <c r="D2509" s="44">
        <v>44019</v>
      </c>
      <c r="E2509" s="43" t="s">
        <v>1169</v>
      </c>
      <c r="F2509" s="44">
        <v>44019</v>
      </c>
      <c r="G2509" s="43" t="s">
        <v>1169</v>
      </c>
      <c r="H2509" s="45" t="s">
        <v>371</v>
      </c>
      <c r="I2509" s="43"/>
      <c r="J2509" s="43"/>
      <c r="K2509" s="43"/>
      <c r="L2509" s="46"/>
      <c r="M2509" s="45" t="s">
        <v>6709</v>
      </c>
      <c r="N2509" s="45"/>
      <c r="O2509" s="43" t="s">
        <v>1171</v>
      </c>
      <c r="P2509" s="45" t="s">
        <v>1062</v>
      </c>
      <c r="Q2509" s="45"/>
      <c r="R2509" s="112"/>
      <c r="S2509" s="112"/>
      <c r="T2509" s="59"/>
      <c r="U2509" s="56" t="s">
        <v>32</v>
      </c>
      <c r="V2509" s="46"/>
      <c r="W2509" s="43"/>
      <c r="X2509" s="46" t="s">
        <v>43</v>
      </c>
      <c r="Y2509" s="43"/>
      <c r="Z2509" s="116" t="s">
        <v>20458</v>
      </c>
      <c r="AA2509" s="45"/>
      <c r="AB2509" s="3">
        <v>0</v>
      </c>
      <c r="AC2509" s="3">
        <v>0</v>
      </c>
      <c r="AD2509" s="3">
        <v>15000</v>
      </c>
      <c r="AE2509" s="3">
        <v>0</v>
      </c>
      <c r="AF2509" s="3">
        <f>SUM(Table2[[#This Row],[PE 2021 Obligations]],Table2[[#This Row],[ROW 2021 Obligations]],Table2[[#This Row],[Construction 2021 Obligations]],Table2[[#This Row],[Paving 2021 Obligations]])</f>
        <v>15000</v>
      </c>
      <c r="AG2509" s="3">
        <v>0</v>
      </c>
      <c r="AH2509" s="3">
        <v>0</v>
      </c>
      <c r="AI2509" s="3">
        <v>15000</v>
      </c>
      <c r="AJ2509" s="3">
        <v>0</v>
      </c>
      <c r="AK2509" s="3">
        <v>15000</v>
      </c>
      <c r="AL2509" s="43" t="s">
        <v>6710</v>
      </c>
    </row>
    <row r="2510" spans="1:38" hidden="1" x14ac:dyDescent="0.25">
      <c r="A2510" s="47">
        <v>130649</v>
      </c>
      <c r="B2510" s="48">
        <v>3</v>
      </c>
      <c r="C2510" s="49" t="s">
        <v>73</v>
      </c>
      <c r="D2510" s="50">
        <v>44019</v>
      </c>
      <c r="E2510" s="49" t="s">
        <v>1169</v>
      </c>
      <c r="F2510" s="50">
        <v>44019</v>
      </c>
      <c r="G2510" s="49" t="s">
        <v>1169</v>
      </c>
      <c r="H2510" s="51" t="s">
        <v>173</v>
      </c>
      <c r="I2510" s="49"/>
      <c r="J2510" s="49"/>
      <c r="K2510" s="49"/>
      <c r="L2510" s="52"/>
      <c r="M2510" s="51" t="s">
        <v>6711</v>
      </c>
      <c r="N2510" s="51"/>
      <c r="O2510" s="49" t="s">
        <v>1171</v>
      </c>
      <c r="P2510" s="51" t="s">
        <v>1062</v>
      </c>
      <c r="Q2510" s="51"/>
      <c r="R2510" s="111"/>
      <c r="S2510" s="111"/>
      <c r="T2510" s="120"/>
      <c r="U2510" s="55" t="s">
        <v>32</v>
      </c>
      <c r="V2510" s="52"/>
      <c r="W2510" s="49"/>
      <c r="X2510" s="52" t="s">
        <v>43</v>
      </c>
      <c r="Y2510" s="49"/>
      <c r="Z2510" s="116" t="s">
        <v>20458</v>
      </c>
      <c r="AA2510" s="51"/>
      <c r="AB2510" s="54">
        <v>0</v>
      </c>
      <c r="AC2510" s="54">
        <v>0</v>
      </c>
      <c r="AD2510" s="54">
        <v>15000</v>
      </c>
      <c r="AE2510" s="54">
        <v>0</v>
      </c>
      <c r="AF2510" s="3">
        <f>SUM(Table2[[#This Row],[PE 2021 Obligations]],Table2[[#This Row],[ROW 2021 Obligations]],Table2[[#This Row],[Construction 2021 Obligations]],Table2[[#This Row],[Paving 2021 Obligations]])</f>
        <v>15000</v>
      </c>
      <c r="AG2510" s="54">
        <v>0</v>
      </c>
      <c r="AH2510" s="54">
        <v>0</v>
      </c>
      <c r="AI2510" s="54">
        <v>15000</v>
      </c>
      <c r="AJ2510" s="54">
        <v>0</v>
      </c>
      <c r="AK2510" s="54">
        <v>15000</v>
      </c>
      <c r="AL2510" s="49" t="s">
        <v>6712</v>
      </c>
    </row>
    <row r="2511" spans="1:38" hidden="1" x14ac:dyDescent="0.25">
      <c r="A2511" s="13">
        <v>130650</v>
      </c>
      <c r="B2511" s="15">
        <v>2</v>
      </c>
      <c r="C2511" s="43" t="s">
        <v>73</v>
      </c>
      <c r="D2511" s="44">
        <v>44019</v>
      </c>
      <c r="E2511" s="43" t="s">
        <v>2262</v>
      </c>
      <c r="F2511" s="44">
        <v>44019</v>
      </c>
      <c r="G2511" s="43" t="s">
        <v>2262</v>
      </c>
      <c r="H2511" s="45" t="s">
        <v>383</v>
      </c>
      <c r="I2511" s="43"/>
      <c r="J2511" s="43"/>
      <c r="K2511" s="43"/>
      <c r="L2511" s="46"/>
      <c r="M2511" s="45" t="s">
        <v>6713</v>
      </c>
      <c r="N2511" s="45"/>
      <c r="O2511" s="43" t="s">
        <v>1171</v>
      </c>
      <c r="P2511" s="45" t="s">
        <v>1062</v>
      </c>
      <c r="Q2511" s="45"/>
      <c r="R2511" s="112"/>
      <c r="S2511" s="112"/>
      <c r="T2511" s="59"/>
      <c r="U2511" s="56" t="s">
        <v>32</v>
      </c>
      <c r="V2511" s="46"/>
      <c r="W2511" s="43"/>
      <c r="X2511" s="46" t="s">
        <v>43</v>
      </c>
      <c r="Y2511" s="43"/>
      <c r="Z2511" s="116" t="s">
        <v>20458</v>
      </c>
      <c r="AA2511" s="45"/>
      <c r="AB2511" s="3">
        <v>0</v>
      </c>
      <c r="AC2511" s="3">
        <v>0</v>
      </c>
      <c r="AD2511" s="3">
        <v>20000</v>
      </c>
      <c r="AE2511" s="3">
        <v>0</v>
      </c>
      <c r="AF2511" s="3">
        <f>SUM(Table2[[#This Row],[PE 2021 Obligations]],Table2[[#This Row],[ROW 2021 Obligations]],Table2[[#This Row],[Construction 2021 Obligations]],Table2[[#This Row],[Paving 2021 Obligations]])</f>
        <v>20000</v>
      </c>
      <c r="AG2511" s="3">
        <v>0</v>
      </c>
      <c r="AH2511" s="3">
        <v>0</v>
      </c>
      <c r="AI2511" s="3">
        <v>20000</v>
      </c>
      <c r="AJ2511" s="3">
        <v>0</v>
      </c>
      <c r="AK2511" s="3">
        <v>20000</v>
      </c>
      <c r="AL2511" s="43" t="s">
        <v>6714</v>
      </c>
    </row>
    <row r="2512" spans="1:38" hidden="1" x14ac:dyDescent="0.25">
      <c r="A2512" s="47">
        <v>130651</v>
      </c>
      <c r="B2512" s="48">
        <v>3</v>
      </c>
      <c r="C2512" s="49" t="s">
        <v>73</v>
      </c>
      <c r="D2512" s="50">
        <v>44019</v>
      </c>
      <c r="E2512" s="49" t="s">
        <v>2262</v>
      </c>
      <c r="F2512" s="50">
        <v>44019</v>
      </c>
      <c r="G2512" s="49" t="s">
        <v>2262</v>
      </c>
      <c r="H2512" s="51" t="s">
        <v>334</v>
      </c>
      <c r="I2512" s="49"/>
      <c r="J2512" s="49"/>
      <c r="K2512" s="49"/>
      <c r="L2512" s="52"/>
      <c r="M2512" s="51" t="s">
        <v>6715</v>
      </c>
      <c r="N2512" s="51"/>
      <c r="O2512" s="49" t="s">
        <v>1171</v>
      </c>
      <c r="P2512" s="51" t="s">
        <v>1062</v>
      </c>
      <c r="Q2512" s="51"/>
      <c r="R2512" s="111"/>
      <c r="S2512" s="111"/>
      <c r="T2512" s="120"/>
      <c r="U2512" s="55" t="s">
        <v>32</v>
      </c>
      <c r="V2512" s="52"/>
      <c r="W2512" s="49"/>
      <c r="X2512" s="52" t="s">
        <v>43</v>
      </c>
      <c r="Y2512" s="49"/>
      <c r="Z2512" s="116" t="s">
        <v>20458</v>
      </c>
      <c r="AA2512" s="51"/>
      <c r="AB2512" s="54">
        <v>0</v>
      </c>
      <c r="AC2512" s="54">
        <v>0</v>
      </c>
      <c r="AD2512" s="54">
        <v>30000</v>
      </c>
      <c r="AE2512" s="54">
        <v>0</v>
      </c>
      <c r="AF2512" s="3">
        <f>SUM(Table2[[#This Row],[PE 2021 Obligations]],Table2[[#This Row],[ROW 2021 Obligations]],Table2[[#This Row],[Construction 2021 Obligations]],Table2[[#This Row],[Paving 2021 Obligations]])</f>
        <v>30000</v>
      </c>
      <c r="AG2512" s="54">
        <v>0</v>
      </c>
      <c r="AH2512" s="54">
        <v>0</v>
      </c>
      <c r="AI2512" s="54">
        <v>30000</v>
      </c>
      <c r="AJ2512" s="54">
        <v>0</v>
      </c>
      <c r="AK2512" s="54">
        <v>30000</v>
      </c>
      <c r="AL2512" s="49" t="s">
        <v>6716</v>
      </c>
    </row>
    <row r="2513" spans="1:38" hidden="1" x14ac:dyDescent="0.25">
      <c r="A2513" s="13">
        <v>130652</v>
      </c>
      <c r="B2513" s="15">
        <v>2</v>
      </c>
      <c r="C2513" s="43" t="s">
        <v>73</v>
      </c>
      <c r="D2513" s="44">
        <v>44019</v>
      </c>
      <c r="E2513" s="43" t="s">
        <v>2262</v>
      </c>
      <c r="F2513" s="44">
        <v>44019</v>
      </c>
      <c r="G2513" s="43" t="s">
        <v>2262</v>
      </c>
      <c r="H2513" s="45" t="s">
        <v>162</v>
      </c>
      <c r="I2513" s="43"/>
      <c r="J2513" s="43"/>
      <c r="K2513" s="43"/>
      <c r="L2513" s="46"/>
      <c r="M2513" s="45" t="s">
        <v>6717</v>
      </c>
      <c r="N2513" s="45"/>
      <c r="O2513" s="43" t="s">
        <v>1171</v>
      </c>
      <c r="P2513" s="45" t="s">
        <v>1062</v>
      </c>
      <c r="Q2513" s="45"/>
      <c r="R2513" s="112"/>
      <c r="S2513" s="112"/>
      <c r="T2513" s="59"/>
      <c r="U2513" s="56" t="s">
        <v>32</v>
      </c>
      <c r="V2513" s="46"/>
      <c r="W2513" s="43"/>
      <c r="X2513" s="46" t="s">
        <v>43</v>
      </c>
      <c r="Y2513" s="43"/>
      <c r="Z2513" s="116" t="s">
        <v>20458</v>
      </c>
      <c r="AA2513" s="45"/>
      <c r="AB2513" s="3">
        <v>0</v>
      </c>
      <c r="AC2513" s="3">
        <v>0</v>
      </c>
      <c r="AD2513" s="3">
        <v>30000</v>
      </c>
      <c r="AE2513" s="3">
        <v>0</v>
      </c>
      <c r="AF2513" s="3">
        <f>SUM(Table2[[#This Row],[PE 2021 Obligations]],Table2[[#This Row],[ROW 2021 Obligations]],Table2[[#This Row],[Construction 2021 Obligations]],Table2[[#This Row],[Paving 2021 Obligations]])</f>
        <v>30000</v>
      </c>
      <c r="AG2513" s="3">
        <v>0</v>
      </c>
      <c r="AH2513" s="3">
        <v>0</v>
      </c>
      <c r="AI2513" s="3">
        <v>30000</v>
      </c>
      <c r="AJ2513" s="3">
        <v>0</v>
      </c>
      <c r="AK2513" s="3">
        <v>30000</v>
      </c>
      <c r="AL2513" s="43" t="s">
        <v>6718</v>
      </c>
    </row>
    <row r="2514" spans="1:38" hidden="1" x14ac:dyDescent="0.25">
      <c r="A2514" s="47">
        <v>130653</v>
      </c>
      <c r="B2514" s="48">
        <v>1</v>
      </c>
      <c r="C2514" s="49" t="s">
        <v>73</v>
      </c>
      <c r="D2514" s="50">
        <v>44019</v>
      </c>
      <c r="E2514" s="49" t="s">
        <v>2262</v>
      </c>
      <c r="F2514" s="50">
        <v>44019</v>
      </c>
      <c r="G2514" s="49" t="s">
        <v>2262</v>
      </c>
      <c r="H2514" s="51" t="s">
        <v>386</v>
      </c>
      <c r="I2514" s="49"/>
      <c r="J2514" s="49"/>
      <c r="K2514" s="49"/>
      <c r="L2514" s="52"/>
      <c r="M2514" s="51" t="s">
        <v>6719</v>
      </c>
      <c r="N2514" s="51"/>
      <c r="O2514" s="49" t="s">
        <v>1171</v>
      </c>
      <c r="P2514" s="51" t="s">
        <v>1062</v>
      </c>
      <c r="Q2514" s="51"/>
      <c r="R2514" s="111"/>
      <c r="S2514" s="111"/>
      <c r="T2514" s="120"/>
      <c r="U2514" s="55" t="s">
        <v>32</v>
      </c>
      <c r="V2514" s="52"/>
      <c r="W2514" s="49"/>
      <c r="X2514" s="52" t="s">
        <v>43</v>
      </c>
      <c r="Y2514" s="49"/>
      <c r="Z2514" s="116" t="s">
        <v>20458</v>
      </c>
      <c r="AA2514" s="51"/>
      <c r="AB2514" s="54">
        <v>0</v>
      </c>
      <c r="AC2514" s="54">
        <v>0</v>
      </c>
      <c r="AD2514" s="54">
        <v>30000</v>
      </c>
      <c r="AE2514" s="54">
        <v>0</v>
      </c>
      <c r="AF2514" s="3">
        <f>SUM(Table2[[#This Row],[PE 2021 Obligations]],Table2[[#This Row],[ROW 2021 Obligations]],Table2[[#This Row],[Construction 2021 Obligations]],Table2[[#This Row],[Paving 2021 Obligations]])</f>
        <v>30000</v>
      </c>
      <c r="AG2514" s="54">
        <v>0</v>
      </c>
      <c r="AH2514" s="54">
        <v>0</v>
      </c>
      <c r="AI2514" s="54">
        <v>30000</v>
      </c>
      <c r="AJ2514" s="54">
        <v>0</v>
      </c>
      <c r="AK2514" s="54">
        <v>30000</v>
      </c>
      <c r="AL2514" s="49" t="s">
        <v>6720</v>
      </c>
    </row>
    <row r="2515" spans="1:38" hidden="1" x14ac:dyDescent="0.25">
      <c r="A2515" s="13">
        <v>130654</v>
      </c>
      <c r="B2515" s="15">
        <v>3</v>
      </c>
      <c r="C2515" s="43" t="s">
        <v>73</v>
      </c>
      <c r="D2515" s="44">
        <v>44019</v>
      </c>
      <c r="E2515" s="43" t="s">
        <v>1169</v>
      </c>
      <c r="F2515" s="44">
        <v>44019</v>
      </c>
      <c r="G2515" s="43" t="s">
        <v>1169</v>
      </c>
      <c r="H2515" s="45" t="s">
        <v>173</v>
      </c>
      <c r="I2515" s="43"/>
      <c r="J2515" s="43"/>
      <c r="K2515" s="43"/>
      <c r="L2515" s="46"/>
      <c r="M2515" s="45" t="s">
        <v>6721</v>
      </c>
      <c r="N2515" s="45"/>
      <c r="O2515" s="43" t="s">
        <v>1171</v>
      </c>
      <c r="P2515" s="45" t="s">
        <v>1062</v>
      </c>
      <c r="Q2515" s="45"/>
      <c r="R2515" s="112"/>
      <c r="S2515" s="112"/>
      <c r="T2515" s="59"/>
      <c r="U2515" s="56" t="s">
        <v>32</v>
      </c>
      <c r="V2515" s="46"/>
      <c r="W2515" s="43"/>
      <c r="X2515" s="46" t="s">
        <v>43</v>
      </c>
      <c r="Y2515" s="43"/>
      <c r="Z2515" s="116" t="s">
        <v>20458</v>
      </c>
      <c r="AA2515" s="45"/>
      <c r="AB2515" s="3">
        <v>0</v>
      </c>
      <c r="AC2515" s="3">
        <v>0</v>
      </c>
      <c r="AD2515" s="3">
        <v>25000</v>
      </c>
      <c r="AE2515" s="3">
        <v>0</v>
      </c>
      <c r="AF2515" s="3">
        <f>SUM(Table2[[#This Row],[PE 2021 Obligations]],Table2[[#This Row],[ROW 2021 Obligations]],Table2[[#This Row],[Construction 2021 Obligations]],Table2[[#This Row],[Paving 2021 Obligations]])</f>
        <v>25000</v>
      </c>
      <c r="AG2515" s="3">
        <v>0</v>
      </c>
      <c r="AH2515" s="3">
        <v>0</v>
      </c>
      <c r="AI2515" s="3">
        <v>25000</v>
      </c>
      <c r="AJ2515" s="3">
        <v>0</v>
      </c>
      <c r="AK2515" s="3">
        <v>25000</v>
      </c>
      <c r="AL2515" s="43" t="s">
        <v>6722</v>
      </c>
    </row>
    <row r="2516" spans="1:38" hidden="1" x14ac:dyDescent="0.25">
      <c r="A2516" s="47">
        <v>130655</v>
      </c>
      <c r="B2516" s="48">
        <v>1</v>
      </c>
      <c r="C2516" s="49" t="s">
        <v>73</v>
      </c>
      <c r="D2516" s="50">
        <v>44019</v>
      </c>
      <c r="E2516" s="49" t="s">
        <v>1169</v>
      </c>
      <c r="F2516" s="50">
        <v>44019</v>
      </c>
      <c r="G2516" s="49" t="s">
        <v>1169</v>
      </c>
      <c r="H2516" s="51" t="s">
        <v>394</v>
      </c>
      <c r="I2516" s="49"/>
      <c r="J2516" s="49"/>
      <c r="K2516" s="49"/>
      <c r="L2516" s="52"/>
      <c r="M2516" s="51" t="s">
        <v>6723</v>
      </c>
      <c r="N2516" s="51"/>
      <c r="O2516" s="49" t="s">
        <v>1171</v>
      </c>
      <c r="P2516" s="51" t="s">
        <v>1062</v>
      </c>
      <c r="Q2516" s="51"/>
      <c r="R2516" s="111"/>
      <c r="S2516" s="111"/>
      <c r="T2516" s="120"/>
      <c r="U2516" s="55" t="s">
        <v>32</v>
      </c>
      <c r="V2516" s="52"/>
      <c r="W2516" s="49"/>
      <c r="X2516" s="52" t="s">
        <v>43</v>
      </c>
      <c r="Y2516" s="49"/>
      <c r="Z2516" s="116" t="s">
        <v>20458</v>
      </c>
      <c r="AA2516" s="51"/>
      <c r="AB2516" s="54">
        <v>0</v>
      </c>
      <c r="AC2516" s="54">
        <v>0</v>
      </c>
      <c r="AD2516" s="54">
        <v>15000</v>
      </c>
      <c r="AE2516" s="54">
        <v>0</v>
      </c>
      <c r="AF2516" s="3">
        <f>SUM(Table2[[#This Row],[PE 2021 Obligations]],Table2[[#This Row],[ROW 2021 Obligations]],Table2[[#This Row],[Construction 2021 Obligations]],Table2[[#This Row],[Paving 2021 Obligations]])</f>
        <v>15000</v>
      </c>
      <c r="AG2516" s="54">
        <v>0</v>
      </c>
      <c r="AH2516" s="54">
        <v>0</v>
      </c>
      <c r="AI2516" s="54">
        <v>15000</v>
      </c>
      <c r="AJ2516" s="54">
        <v>0</v>
      </c>
      <c r="AK2516" s="54">
        <v>15000</v>
      </c>
      <c r="AL2516" s="49" t="s">
        <v>6724</v>
      </c>
    </row>
    <row r="2517" spans="1:38" hidden="1" x14ac:dyDescent="0.25">
      <c r="A2517" s="13">
        <v>130656</v>
      </c>
      <c r="B2517" s="15">
        <v>1</v>
      </c>
      <c r="C2517" s="43" t="s">
        <v>73</v>
      </c>
      <c r="D2517" s="44">
        <v>44019</v>
      </c>
      <c r="E2517" s="43" t="s">
        <v>1169</v>
      </c>
      <c r="F2517" s="44">
        <v>44019</v>
      </c>
      <c r="G2517" s="43" t="s">
        <v>1169</v>
      </c>
      <c r="H2517" s="45" t="s">
        <v>400</v>
      </c>
      <c r="I2517" s="43"/>
      <c r="J2517" s="43"/>
      <c r="K2517" s="43"/>
      <c r="L2517" s="46"/>
      <c r="M2517" s="45" t="s">
        <v>6725</v>
      </c>
      <c r="N2517" s="45"/>
      <c r="O2517" s="43" t="s">
        <v>1171</v>
      </c>
      <c r="P2517" s="45" t="s">
        <v>1062</v>
      </c>
      <c r="Q2517" s="45"/>
      <c r="R2517" s="112"/>
      <c r="S2517" s="112"/>
      <c r="T2517" s="59"/>
      <c r="U2517" s="56" t="s">
        <v>32</v>
      </c>
      <c r="V2517" s="46"/>
      <c r="W2517" s="43"/>
      <c r="X2517" s="46" t="s">
        <v>43</v>
      </c>
      <c r="Y2517" s="43"/>
      <c r="Z2517" s="116" t="s">
        <v>20458</v>
      </c>
      <c r="AA2517" s="45"/>
      <c r="AB2517" s="3">
        <v>0</v>
      </c>
      <c r="AC2517" s="3">
        <v>0</v>
      </c>
      <c r="AD2517" s="3">
        <v>15000</v>
      </c>
      <c r="AE2517" s="3">
        <v>0</v>
      </c>
      <c r="AF2517" s="3">
        <f>SUM(Table2[[#This Row],[PE 2021 Obligations]],Table2[[#This Row],[ROW 2021 Obligations]],Table2[[#This Row],[Construction 2021 Obligations]],Table2[[#This Row],[Paving 2021 Obligations]])</f>
        <v>15000</v>
      </c>
      <c r="AG2517" s="3">
        <v>0</v>
      </c>
      <c r="AH2517" s="3">
        <v>0</v>
      </c>
      <c r="AI2517" s="3">
        <v>15000</v>
      </c>
      <c r="AJ2517" s="3">
        <v>0</v>
      </c>
      <c r="AK2517" s="3">
        <v>15000</v>
      </c>
      <c r="AL2517" s="43" t="s">
        <v>6726</v>
      </c>
    </row>
    <row r="2518" spans="1:38" hidden="1" x14ac:dyDescent="0.25">
      <c r="A2518" s="47">
        <v>130657</v>
      </c>
      <c r="B2518" s="48">
        <v>3</v>
      </c>
      <c r="C2518" s="49" t="s">
        <v>73</v>
      </c>
      <c r="D2518" s="50">
        <v>44019</v>
      </c>
      <c r="E2518" s="49" t="s">
        <v>5735</v>
      </c>
      <c r="F2518" s="50">
        <v>44019</v>
      </c>
      <c r="G2518" s="49" t="s">
        <v>5735</v>
      </c>
      <c r="H2518" s="51" t="s">
        <v>64</v>
      </c>
      <c r="I2518" s="49"/>
      <c r="J2518" s="49"/>
      <c r="K2518" s="49"/>
      <c r="L2518" s="52"/>
      <c r="M2518" s="51" t="s">
        <v>6727</v>
      </c>
      <c r="N2518" s="51"/>
      <c r="O2518" s="49" t="s">
        <v>1171</v>
      </c>
      <c r="P2518" s="51" t="s">
        <v>1062</v>
      </c>
      <c r="Q2518" s="51"/>
      <c r="R2518" s="111"/>
      <c r="S2518" s="111"/>
      <c r="T2518" s="120"/>
      <c r="U2518" s="55" t="s">
        <v>32</v>
      </c>
      <c r="V2518" s="52"/>
      <c r="W2518" s="49"/>
      <c r="X2518" s="52" t="s">
        <v>43</v>
      </c>
      <c r="Y2518" s="49"/>
      <c r="Z2518" s="116" t="s">
        <v>20458</v>
      </c>
      <c r="AA2518" s="51"/>
      <c r="AB2518" s="54">
        <v>0</v>
      </c>
      <c r="AC2518" s="54">
        <v>0</v>
      </c>
      <c r="AD2518" s="54">
        <v>20000</v>
      </c>
      <c r="AE2518" s="54">
        <v>0</v>
      </c>
      <c r="AF2518" s="3">
        <f>SUM(Table2[[#This Row],[PE 2021 Obligations]],Table2[[#This Row],[ROW 2021 Obligations]],Table2[[#This Row],[Construction 2021 Obligations]],Table2[[#This Row],[Paving 2021 Obligations]])</f>
        <v>20000</v>
      </c>
      <c r="AG2518" s="54">
        <v>0</v>
      </c>
      <c r="AH2518" s="54">
        <v>0</v>
      </c>
      <c r="AI2518" s="54">
        <v>20000</v>
      </c>
      <c r="AJ2518" s="54">
        <v>0</v>
      </c>
      <c r="AK2518" s="54">
        <v>20000</v>
      </c>
      <c r="AL2518" s="49" t="s">
        <v>6728</v>
      </c>
    </row>
    <row r="2519" spans="1:38" hidden="1" x14ac:dyDescent="0.25">
      <c r="A2519" s="13">
        <v>130658</v>
      </c>
      <c r="B2519" s="15">
        <v>3</v>
      </c>
      <c r="C2519" s="43" t="s">
        <v>73</v>
      </c>
      <c r="D2519" s="44">
        <v>44019</v>
      </c>
      <c r="E2519" s="43" t="s">
        <v>6355</v>
      </c>
      <c r="F2519" s="44">
        <v>44279</v>
      </c>
      <c r="G2519" s="43" t="s">
        <v>75</v>
      </c>
      <c r="H2519" s="45" t="s">
        <v>437</v>
      </c>
      <c r="I2519" s="43"/>
      <c r="J2519" s="43"/>
      <c r="K2519" s="43"/>
      <c r="L2519" s="46"/>
      <c r="M2519" s="45" t="s">
        <v>6729</v>
      </c>
      <c r="N2519" s="45"/>
      <c r="O2519" s="43" t="s">
        <v>151</v>
      </c>
      <c r="P2519" s="45" t="s">
        <v>198</v>
      </c>
      <c r="Q2519" s="45"/>
      <c r="R2519" s="112"/>
      <c r="S2519" s="112"/>
      <c r="T2519" s="59"/>
      <c r="U2519" s="56" t="s">
        <v>32</v>
      </c>
      <c r="V2519" s="46"/>
      <c r="W2519" s="43"/>
      <c r="X2519" s="46" t="s">
        <v>43</v>
      </c>
      <c r="Y2519" s="43"/>
      <c r="Z2519" s="116" t="s">
        <v>20458</v>
      </c>
      <c r="AA2519" s="45"/>
      <c r="AB2519" s="3">
        <v>0</v>
      </c>
      <c r="AC2519" s="3">
        <v>0</v>
      </c>
      <c r="AD2519" s="3">
        <v>118058.1</v>
      </c>
      <c r="AE2519" s="3">
        <v>0</v>
      </c>
      <c r="AF2519" s="3">
        <f>SUM(Table2[[#This Row],[PE 2021 Obligations]],Table2[[#This Row],[ROW 2021 Obligations]],Table2[[#This Row],[Construction 2021 Obligations]],Table2[[#This Row],[Paving 2021 Obligations]])</f>
        <v>118058.1</v>
      </c>
      <c r="AG2519" s="3">
        <v>0</v>
      </c>
      <c r="AH2519" s="3">
        <v>0</v>
      </c>
      <c r="AI2519" s="3">
        <v>118058.1</v>
      </c>
      <c r="AJ2519" s="3">
        <v>0</v>
      </c>
      <c r="AK2519" s="3">
        <v>118058.1</v>
      </c>
      <c r="AL2519" s="43" t="s">
        <v>6730</v>
      </c>
    </row>
    <row r="2520" spans="1:38" hidden="1" x14ac:dyDescent="0.25">
      <c r="A2520" s="47">
        <v>130659</v>
      </c>
      <c r="B2520" s="48">
        <v>2</v>
      </c>
      <c r="C2520" s="49" t="s">
        <v>73</v>
      </c>
      <c r="D2520" s="50">
        <v>44019</v>
      </c>
      <c r="E2520" s="49" t="s">
        <v>1169</v>
      </c>
      <c r="F2520" s="50">
        <v>44019</v>
      </c>
      <c r="G2520" s="49" t="s">
        <v>1169</v>
      </c>
      <c r="H2520" s="51" t="s">
        <v>797</v>
      </c>
      <c r="I2520" s="49"/>
      <c r="J2520" s="49"/>
      <c r="K2520" s="49"/>
      <c r="L2520" s="52"/>
      <c r="M2520" s="51" t="s">
        <v>6731</v>
      </c>
      <c r="N2520" s="51"/>
      <c r="O2520" s="49" t="s">
        <v>1171</v>
      </c>
      <c r="P2520" s="51" t="s">
        <v>1062</v>
      </c>
      <c r="Q2520" s="51"/>
      <c r="R2520" s="111"/>
      <c r="S2520" s="111"/>
      <c r="T2520" s="120"/>
      <c r="U2520" s="55" t="s">
        <v>32</v>
      </c>
      <c r="V2520" s="52"/>
      <c r="W2520" s="49"/>
      <c r="X2520" s="52" t="s">
        <v>43</v>
      </c>
      <c r="Y2520" s="49"/>
      <c r="Z2520" s="116" t="s">
        <v>20458</v>
      </c>
      <c r="AA2520" s="51"/>
      <c r="AB2520" s="54">
        <v>0</v>
      </c>
      <c r="AC2520" s="54">
        <v>0</v>
      </c>
      <c r="AD2520" s="54">
        <v>15000</v>
      </c>
      <c r="AE2520" s="54">
        <v>0</v>
      </c>
      <c r="AF2520" s="3">
        <f>SUM(Table2[[#This Row],[PE 2021 Obligations]],Table2[[#This Row],[ROW 2021 Obligations]],Table2[[#This Row],[Construction 2021 Obligations]],Table2[[#This Row],[Paving 2021 Obligations]])</f>
        <v>15000</v>
      </c>
      <c r="AG2520" s="54">
        <v>0</v>
      </c>
      <c r="AH2520" s="54">
        <v>0</v>
      </c>
      <c r="AI2520" s="54">
        <v>15000</v>
      </c>
      <c r="AJ2520" s="54">
        <v>0</v>
      </c>
      <c r="AK2520" s="54">
        <v>15000</v>
      </c>
      <c r="AL2520" s="49" t="s">
        <v>6732</v>
      </c>
    </row>
    <row r="2521" spans="1:38" hidden="1" x14ac:dyDescent="0.25">
      <c r="A2521" s="13">
        <v>130660</v>
      </c>
      <c r="B2521" s="15">
        <v>3</v>
      </c>
      <c r="C2521" s="43" t="s">
        <v>73</v>
      </c>
      <c r="D2521" s="44">
        <v>44019</v>
      </c>
      <c r="E2521" s="43" t="s">
        <v>1169</v>
      </c>
      <c r="F2521" s="44">
        <v>44019</v>
      </c>
      <c r="G2521" s="43" t="s">
        <v>1169</v>
      </c>
      <c r="H2521" s="45" t="s">
        <v>437</v>
      </c>
      <c r="I2521" s="43"/>
      <c r="J2521" s="43"/>
      <c r="K2521" s="43"/>
      <c r="L2521" s="46"/>
      <c r="M2521" s="45" t="s">
        <v>6733</v>
      </c>
      <c r="N2521" s="45"/>
      <c r="O2521" s="43" t="s">
        <v>1171</v>
      </c>
      <c r="P2521" s="45" t="s">
        <v>1062</v>
      </c>
      <c r="Q2521" s="45"/>
      <c r="R2521" s="112"/>
      <c r="S2521" s="112"/>
      <c r="T2521" s="59"/>
      <c r="U2521" s="56" t="s">
        <v>32</v>
      </c>
      <c r="V2521" s="46"/>
      <c r="W2521" s="43"/>
      <c r="X2521" s="46" t="s">
        <v>43</v>
      </c>
      <c r="Y2521" s="43"/>
      <c r="Z2521" s="116" t="s">
        <v>20458</v>
      </c>
      <c r="AA2521" s="45"/>
      <c r="AB2521" s="3">
        <v>0</v>
      </c>
      <c r="AC2521" s="3">
        <v>0</v>
      </c>
      <c r="AD2521" s="3">
        <v>15000</v>
      </c>
      <c r="AE2521" s="3">
        <v>0</v>
      </c>
      <c r="AF2521" s="3">
        <f>SUM(Table2[[#This Row],[PE 2021 Obligations]],Table2[[#This Row],[ROW 2021 Obligations]],Table2[[#This Row],[Construction 2021 Obligations]],Table2[[#This Row],[Paving 2021 Obligations]])</f>
        <v>15000</v>
      </c>
      <c r="AG2521" s="3">
        <v>0</v>
      </c>
      <c r="AH2521" s="3">
        <v>0</v>
      </c>
      <c r="AI2521" s="3">
        <v>15000</v>
      </c>
      <c r="AJ2521" s="3">
        <v>0</v>
      </c>
      <c r="AK2521" s="3">
        <v>15000</v>
      </c>
      <c r="AL2521" s="43" t="s">
        <v>6734</v>
      </c>
    </row>
    <row r="2522" spans="1:38" hidden="1" x14ac:dyDescent="0.25">
      <c r="A2522" s="47">
        <v>130661</v>
      </c>
      <c r="B2522" s="48">
        <v>4</v>
      </c>
      <c r="C2522" s="49" t="s">
        <v>73</v>
      </c>
      <c r="D2522" s="50">
        <v>44019</v>
      </c>
      <c r="E2522" s="49" t="s">
        <v>5735</v>
      </c>
      <c r="F2522" s="50">
        <v>44019</v>
      </c>
      <c r="G2522" s="49" t="s">
        <v>5735</v>
      </c>
      <c r="H2522" s="51" t="s">
        <v>87</v>
      </c>
      <c r="I2522" s="49"/>
      <c r="J2522" s="49"/>
      <c r="K2522" s="49"/>
      <c r="L2522" s="52"/>
      <c r="M2522" s="51" t="s">
        <v>6735</v>
      </c>
      <c r="N2522" s="51"/>
      <c r="O2522" s="49" t="s">
        <v>1171</v>
      </c>
      <c r="P2522" s="51" t="s">
        <v>1062</v>
      </c>
      <c r="Q2522" s="51"/>
      <c r="R2522" s="111"/>
      <c r="S2522" s="111"/>
      <c r="T2522" s="120"/>
      <c r="U2522" s="55" t="s">
        <v>32</v>
      </c>
      <c r="V2522" s="52"/>
      <c r="W2522" s="49"/>
      <c r="X2522" s="52" t="s">
        <v>43</v>
      </c>
      <c r="Y2522" s="49"/>
      <c r="Z2522" s="116" t="s">
        <v>20458</v>
      </c>
      <c r="AA2522" s="51"/>
      <c r="AB2522" s="54">
        <v>0</v>
      </c>
      <c r="AC2522" s="54">
        <v>0</v>
      </c>
      <c r="AD2522" s="54">
        <v>30000</v>
      </c>
      <c r="AE2522" s="54">
        <v>0</v>
      </c>
      <c r="AF2522" s="3">
        <f>SUM(Table2[[#This Row],[PE 2021 Obligations]],Table2[[#This Row],[ROW 2021 Obligations]],Table2[[#This Row],[Construction 2021 Obligations]],Table2[[#This Row],[Paving 2021 Obligations]])</f>
        <v>30000</v>
      </c>
      <c r="AG2522" s="54">
        <v>0</v>
      </c>
      <c r="AH2522" s="54">
        <v>0</v>
      </c>
      <c r="AI2522" s="54">
        <v>30000</v>
      </c>
      <c r="AJ2522" s="54">
        <v>0</v>
      </c>
      <c r="AK2522" s="54">
        <v>30000</v>
      </c>
      <c r="AL2522" s="49" t="s">
        <v>6736</v>
      </c>
    </row>
    <row r="2523" spans="1:38" hidden="1" x14ac:dyDescent="0.25">
      <c r="A2523" s="13">
        <v>130662</v>
      </c>
      <c r="B2523" s="15">
        <v>4</v>
      </c>
      <c r="C2523" s="43" t="s">
        <v>73</v>
      </c>
      <c r="D2523" s="44">
        <v>44019</v>
      </c>
      <c r="E2523" s="43" t="s">
        <v>5735</v>
      </c>
      <c r="F2523" s="44">
        <v>44019</v>
      </c>
      <c r="G2523" s="43" t="s">
        <v>5735</v>
      </c>
      <c r="H2523" s="45" t="s">
        <v>349</v>
      </c>
      <c r="I2523" s="43"/>
      <c r="J2523" s="43"/>
      <c r="K2523" s="43"/>
      <c r="L2523" s="46"/>
      <c r="M2523" s="45" t="s">
        <v>6737</v>
      </c>
      <c r="N2523" s="45"/>
      <c r="O2523" s="43" t="s">
        <v>1171</v>
      </c>
      <c r="P2523" s="45" t="s">
        <v>1062</v>
      </c>
      <c r="Q2523" s="45"/>
      <c r="R2523" s="112"/>
      <c r="S2523" s="112"/>
      <c r="T2523" s="59"/>
      <c r="U2523" s="56" t="s">
        <v>32</v>
      </c>
      <c r="V2523" s="46"/>
      <c r="W2523" s="43"/>
      <c r="X2523" s="46" t="s">
        <v>43</v>
      </c>
      <c r="Y2523" s="43"/>
      <c r="Z2523" s="116" t="s">
        <v>20458</v>
      </c>
      <c r="AA2523" s="45"/>
      <c r="AB2523" s="3">
        <v>0</v>
      </c>
      <c r="AC2523" s="3">
        <v>0</v>
      </c>
      <c r="AD2523" s="3">
        <v>69000</v>
      </c>
      <c r="AE2523" s="3">
        <v>0</v>
      </c>
      <c r="AF2523" s="3">
        <f>SUM(Table2[[#This Row],[PE 2021 Obligations]],Table2[[#This Row],[ROW 2021 Obligations]],Table2[[#This Row],[Construction 2021 Obligations]],Table2[[#This Row],[Paving 2021 Obligations]])</f>
        <v>69000</v>
      </c>
      <c r="AG2523" s="3">
        <v>0</v>
      </c>
      <c r="AH2523" s="3">
        <v>0</v>
      </c>
      <c r="AI2523" s="3">
        <v>69000</v>
      </c>
      <c r="AJ2523" s="3">
        <v>0</v>
      </c>
      <c r="AK2523" s="3">
        <v>69000</v>
      </c>
      <c r="AL2523" s="43" t="s">
        <v>6738</v>
      </c>
    </row>
    <row r="2524" spans="1:38" hidden="1" x14ac:dyDescent="0.25">
      <c r="A2524" s="47">
        <v>130663</v>
      </c>
      <c r="B2524" s="48">
        <v>3</v>
      </c>
      <c r="C2524" s="49" t="s">
        <v>73</v>
      </c>
      <c r="D2524" s="50">
        <v>44019</v>
      </c>
      <c r="E2524" s="49" t="s">
        <v>5735</v>
      </c>
      <c r="F2524" s="50">
        <v>44019</v>
      </c>
      <c r="G2524" s="49" t="s">
        <v>5735</v>
      </c>
      <c r="H2524" s="51" t="s">
        <v>389</v>
      </c>
      <c r="I2524" s="49"/>
      <c r="J2524" s="49"/>
      <c r="K2524" s="49"/>
      <c r="L2524" s="52"/>
      <c r="M2524" s="51" t="s">
        <v>6739</v>
      </c>
      <c r="N2524" s="51"/>
      <c r="O2524" s="49" t="s">
        <v>1171</v>
      </c>
      <c r="P2524" s="51" t="s">
        <v>1062</v>
      </c>
      <c r="Q2524" s="51"/>
      <c r="R2524" s="111"/>
      <c r="S2524" s="111"/>
      <c r="T2524" s="120"/>
      <c r="U2524" s="55" t="s">
        <v>32</v>
      </c>
      <c r="V2524" s="52"/>
      <c r="W2524" s="49"/>
      <c r="X2524" s="52" t="s">
        <v>43</v>
      </c>
      <c r="Y2524" s="49"/>
      <c r="Z2524" s="116" t="s">
        <v>20458</v>
      </c>
      <c r="AA2524" s="51"/>
      <c r="AB2524" s="54">
        <v>0</v>
      </c>
      <c r="AC2524" s="54">
        <v>0</v>
      </c>
      <c r="AD2524" s="54">
        <v>30000</v>
      </c>
      <c r="AE2524" s="54">
        <v>0</v>
      </c>
      <c r="AF2524" s="3">
        <f>SUM(Table2[[#This Row],[PE 2021 Obligations]],Table2[[#This Row],[ROW 2021 Obligations]],Table2[[#This Row],[Construction 2021 Obligations]],Table2[[#This Row],[Paving 2021 Obligations]])</f>
        <v>30000</v>
      </c>
      <c r="AG2524" s="54">
        <v>0</v>
      </c>
      <c r="AH2524" s="54">
        <v>0</v>
      </c>
      <c r="AI2524" s="54">
        <v>30000</v>
      </c>
      <c r="AJ2524" s="54">
        <v>0</v>
      </c>
      <c r="AK2524" s="54">
        <v>30000</v>
      </c>
      <c r="AL2524" s="49" t="s">
        <v>6740</v>
      </c>
    </row>
    <row r="2525" spans="1:38" hidden="1" x14ac:dyDescent="0.25">
      <c r="A2525" s="13">
        <v>130664</v>
      </c>
      <c r="B2525" s="15">
        <v>3</v>
      </c>
      <c r="C2525" s="43" t="s">
        <v>73</v>
      </c>
      <c r="D2525" s="44">
        <v>44020</v>
      </c>
      <c r="E2525" s="43" t="s">
        <v>5735</v>
      </c>
      <c r="F2525" s="44">
        <v>44020</v>
      </c>
      <c r="G2525" s="43" t="s">
        <v>5735</v>
      </c>
      <c r="H2525" s="45" t="s">
        <v>69</v>
      </c>
      <c r="I2525" s="43"/>
      <c r="J2525" s="43"/>
      <c r="K2525" s="43"/>
      <c r="L2525" s="46"/>
      <c r="M2525" s="45" t="s">
        <v>6741</v>
      </c>
      <c r="N2525" s="45"/>
      <c r="O2525" s="43" t="s">
        <v>1171</v>
      </c>
      <c r="P2525" s="45" t="s">
        <v>1062</v>
      </c>
      <c r="Q2525" s="45"/>
      <c r="R2525" s="112"/>
      <c r="S2525" s="112"/>
      <c r="T2525" s="59"/>
      <c r="U2525" s="56" t="s">
        <v>32</v>
      </c>
      <c r="V2525" s="46"/>
      <c r="W2525" s="43"/>
      <c r="X2525" s="46" t="s">
        <v>43</v>
      </c>
      <c r="Y2525" s="43"/>
      <c r="Z2525" s="111" t="s">
        <v>20458</v>
      </c>
      <c r="AA2525" s="45"/>
      <c r="AB2525" s="3">
        <v>0</v>
      </c>
      <c r="AC2525" s="3">
        <v>0</v>
      </c>
      <c r="AD2525" s="3">
        <v>69000</v>
      </c>
      <c r="AE2525" s="3">
        <v>0</v>
      </c>
      <c r="AF2525" s="3">
        <f>SUM(Table2[[#This Row],[PE 2021 Obligations]],Table2[[#This Row],[ROW 2021 Obligations]],Table2[[#This Row],[Construction 2021 Obligations]],Table2[[#This Row],[Paving 2021 Obligations]])</f>
        <v>69000</v>
      </c>
      <c r="AG2525" s="3">
        <v>0</v>
      </c>
      <c r="AH2525" s="3">
        <v>0</v>
      </c>
      <c r="AI2525" s="3">
        <v>69000</v>
      </c>
      <c r="AJ2525" s="3">
        <v>0</v>
      </c>
      <c r="AK2525" s="3">
        <v>69000</v>
      </c>
      <c r="AL2525" s="43" t="s">
        <v>6742</v>
      </c>
    </row>
    <row r="2526" spans="1:38" hidden="1" x14ac:dyDescent="0.25">
      <c r="A2526" s="47">
        <v>130665</v>
      </c>
      <c r="B2526" s="48">
        <v>4</v>
      </c>
      <c r="C2526" s="49" t="s">
        <v>73</v>
      </c>
      <c r="D2526" s="50">
        <v>44020</v>
      </c>
      <c r="E2526" s="49" t="s">
        <v>5735</v>
      </c>
      <c r="F2526" s="50">
        <v>44020</v>
      </c>
      <c r="G2526" s="49" t="s">
        <v>5735</v>
      </c>
      <c r="H2526" s="51" t="s">
        <v>634</v>
      </c>
      <c r="I2526" s="49"/>
      <c r="J2526" s="49"/>
      <c r="K2526" s="49"/>
      <c r="L2526" s="52"/>
      <c r="M2526" s="51" t="s">
        <v>6743</v>
      </c>
      <c r="N2526" s="51"/>
      <c r="O2526" s="49" t="s">
        <v>1171</v>
      </c>
      <c r="P2526" s="51" t="s">
        <v>1062</v>
      </c>
      <c r="Q2526" s="51"/>
      <c r="R2526" s="111"/>
      <c r="S2526" s="111"/>
      <c r="T2526" s="120"/>
      <c r="U2526" s="55" t="s">
        <v>32</v>
      </c>
      <c r="V2526" s="52"/>
      <c r="W2526" s="49"/>
      <c r="X2526" s="52" t="s">
        <v>43</v>
      </c>
      <c r="Y2526" s="49"/>
      <c r="Z2526" s="116" t="s">
        <v>20458</v>
      </c>
      <c r="AA2526" s="51"/>
      <c r="AB2526" s="54">
        <v>0</v>
      </c>
      <c r="AC2526" s="54">
        <v>0</v>
      </c>
      <c r="AD2526" s="54">
        <v>30000</v>
      </c>
      <c r="AE2526" s="54">
        <v>0</v>
      </c>
      <c r="AF2526" s="3">
        <f>SUM(Table2[[#This Row],[PE 2021 Obligations]],Table2[[#This Row],[ROW 2021 Obligations]],Table2[[#This Row],[Construction 2021 Obligations]],Table2[[#This Row],[Paving 2021 Obligations]])</f>
        <v>30000</v>
      </c>
      <c r="AG2526" s="54">
        <v>0</v>
      </c>
      <c r="AH2526" s="54">
        <v>0</v>
      </c>
      <c r="AI2526" s="54">
        <v>30000</v>
      </c>
      <c r="AJ2526" s="54">
        <v>0</v>
      </c>
      <c r="AK2526" s="54">
        <v>30000</v>
      </c>
      <c r="AL2526" s="49" t="s">
        <v>6744</v>
      </c>
    </row>
    <row r="2527" spans="1:38" hidden="1" x14ac:dyDescent="0.25">
      <c r="A2527" s="13">
        <v>130667</v>
      </c>
      <c r="B2527" s="15">
        <v>3</v>
      </c>
      <c r="C2527" s="43" t="s">
        <v>73</v>
      </c>
      <c r="D2527" s="44">
        <v>44020</v>
      </c>
      <c r="E2527" s="43" t="s">
        <v>5735</v>
      </c>
      <c r="F2527" s="44">
        <v>44020</v>
      </c>
      <c r="G2527" s="43" t="s">
        <v>5735</v>
      </c>
      <c r="H2527" s="45" t="s">
        <v>362</v>
      </c>
      <c r="I2527" s="43"/>
      <c r="J2527" s="43"/>
      <c r="K2527" s="43"/>
      <c r="L2527" s="46"/>
      <c r="M2527" s="45" t="s">
        <v>6750</v>
      </c>
      <c r="N2527" s="45"/>
      <c r="O2527" s="43" t="s">
        <v>1171</v>
      </c>
      <c r="P2527" s="45" t="s">
        <v>1062</v>
      </c>
      <c r="Q2527" s="45"/>
      <c r="R2527" s="112"/>
      <c r="S2527" s="112"/>
      <c r="T2527" s="59"/>
      <c r="U2527" s="56" t="s">
        <v>32</v>
      </c>
      <c r="V2527" s="46"/>
      <c r="W2527" s="43"/>
      <c r="X2527" s="46" t="s">
        <v>43</v>
      </c>
      <c r="Y2527" s="43"/>
      <c r="Z2527" s="116" t="s">
        <v>20458</v>
      </c>
      <c r="AA2527" s="45"/>
      <c r="AB2527" s="3">
        <v>0</v>
      </c>
      <c r="AC2527" s="3">
        <v>0</v>
      </c>
      <c r="AD2527" s="3">
        <v>30000</v>
      </c>
      <c r="AE2527" s="3">
        <v>0</v>
      </c>
      <c r="AF2527" s="3">
        <f>SUM(Table2[[#This Row],[PE 2021 Obligations]],Table2[[#This Row],[ROW 2021 Obligations]],Table2[[#This Row],[Construction 2021 Obligations]],Table2[[#This Row],[Paving 2021 Obligations]])</f>
        <v>30000</v>
      </c>
      <c r="AG2527" s="3">
        <v>0</v>
      </c>
      <c r="AH2527" s="3">
        <v>0</v>
      </c>
      <c r="AI2527" s="3">
        <v>30000</v>
      </c>
      <c r="AJ2527" s="3">
        <v>0</v>
      </c>
      <c r="AK2527" s="3">
        <v>30000</v>
      </c>
      <c r="AL2527" s="43" t="s">
        <v>6751</v>
      </c>
    </row>
    <row r="2528" spans="1:38" hidden="1" x14ac:dyDescent="0.25">
      <c r="A2528" s="47">
        <v>130668</v>
      </c>
      <c r="B2528" s="48">
        <v>3</v>
      </c>
      <c r="C2528" s="49" t="s">
        <v>73</v>
      </c>
      <c r="D2528" s="50">
        <v>44020</v>
      </c>
      <c r="E2528" s="49" t="s">
        <v>6355</v>
      </c>
      <c r="F2528" s="50">
        <v>44279</v>
      </c>
      <c r="G2528" s="49" t="s">
        <v>75</v>
      </c>
      <c r="H2528" s="51" t="s">
        <v>173</v>
      </c>
      <c r="I2528" s="49"/>
      <c r="J2528" s="49"/>
      <c r="K2528" s="49"/>
      <c r="L2528" s="52"/>
      <c r="M2528" s="51" t="s">
        <v>6752</v>
      </c>
      <c r="N2528" s="51"/>
      <c r="O2528" s="49" t="s">
        <v>151</v>
      </c>
      <c r="P2528" s="51" t="s">
        <v>198</v>
      </c>
      <c r="Q2528" s="51"/>
      <c r="R2528" s="111"/>
      <c r="S2528" s="111"/>
      <c r="T2528" s="120"/>
      <c r="U2528" s="55" t="s">
        <v>32</v>
      </c>
      <c r="V2528" s="52"/>
      <c r="W2528" s="49"/>
      <c r="X2528" s="52" t="s">
        <v>43</v>
      </c>
      <c r="Y2528" s="49"/>
      <c r="Z2528" s="116" t="s">
        <v>20458</v>
      </c>
      <c r="AA2528" s="51"/>
      <c r="AB2528" s="54">
        <v>0</v>
      </c>
      <c r="AC2528" s="54">
        <v>0</v>
      </c>
      <c r="AD2528" s="54">
        <v>88844.25</v>
      </c>
      <c r="AE2528" s="54">
        <v>0</v>
      </c>
      <c r="AF2528" s="3">
        <f>SUM(Table2[[#This Row],[PE 2021 Obligations]],Table2[[#This Row],[ROW 2021 Obligations]],Table2[[#This Row],[Construction 2021 Obligations]],Table2[[#This Row],[Paving 2021 Obligations]])</f>
        <v>88844.25</v>
      </c>
      <c r="AG2528" s="54">
        <v>0</v>
      </c>
      <c r="AH2528" s="54">
        <v>0</v>
      </c>
      <c r="AI2528" s="54">
        <v>88844.25</v>
      </c>
      <c r="AJ2528" s="54">
        <v>0</v>
      </c>
      <c r="AK2528" s="54">
        <v>88844.25</v>
      </c>
      <c r="AL2528" s="49" t="s">
        <v>6753</v>
      </c>
    </row>
    <row r="2529" spans="1:38" hidden="1" x14ac:dyDescent="0.25">
      <c r="A2529" s="13">
        <v>130669</v>
      </c>
      <c r="B2529" s="15">
        <v>3</v>
      </c>
      <c r="C2529" s="43" t="s">
        <v>47</v>
      </c>
      <c r="D2529" s="44">
        <v>44021</v>
      </c>
      <c r="E2529" s="43" t="s">
        <v>6215</v>
      </c>
      <c r="F2529" s="44">
        <v>44363</v>
      </c>
      <c r="G2529" s="43" t="s">
        <v>6215</v>
      </c>
      <c r="H2529" s="45" t="s">
        <v>437</v>
      </c>
      <c r="I2529" s="43"/>
      <c r="J2529" s="43"/>
      <c r="K2529" s="43"/>
      <c r="L2529" s="46"/>
      <c r="M2529" s="45" t="s">
        <v>6754</v>
      </c>
      <c r="N2529" s="45"/>
      <c r="O2529" s="43" t="s">
        <v>1171</v>
      </c>
      <c r="P2529" s="45" t="s">
        <v>1062</v>
      </c>
      <c r="Q2529" s="45"/>
      <c r="R2529" s="112"/>
      <c r="S2529" s="112"/>
      <c r="T2529" s="59"/>
      <c r="U2529" s="56" t="s">
        <v>32</v>
      </c>
      <c r="V2529" s="46"/>
      <c r="W2529" s="43"/>
      <c r="X2529" s="46" t="s">
        <v>43</v>
      </c>
      <c r="Y2529" s="43"/>
      <c r="Z2529" s="116" t="s">
        <v>20458</v>
      </c>
      <c r="AA2529" s="45"/>
      <c r="AB2529" s="3">
        <v>0</v>
      </c>
      <c r="AC2529" s="3">
        <v>0</v>
      </c>
      <c r="AD2529" s="3">
        <v>69000</v>
      </c>
      <c r="AE2529" s="3">
        <v>0</v>
      </c>
      <c r="AF2529" s="3">
        <f>SUM(Table2[[#This Row],[PE 2021 Obligations]],Table2[[#This Row],[ROW 2021 Obligations]],Table2[[#This Row],[Construction 2021 Obligations]],Table2[[#This Row],[Paving 2021 Obligations]])</f>
        <v>69000</v>
      </c>
      <c r="AG2529" s="3">
        <v>0</v>
      </c>
      <c r="AH2529" s="3">
        <v>0</v>
      </c>
      <c r="AI2529" s="3">
        <v>69000</v>
      </c>
      <c r="AJ2529" s="3">
        <v>0</v>
      </c>
      <c r="AK2529" s="3">
        <v>69000</v>
      </c>
      <c r="AL2529" s="43" t="s">
        <v>6755</v>
      </c>
    </row>
    <row r="2530" spans="1:38" hidden="1" x14ac:dyDescent="0.25">
      <c r="A2530" s="47">
        <v>130670</v>
      </c>
      <c r="B2530" s="48">
        <v>2</v>
      </c>
      <c r="C2530" s="49" t="s">
        <v>73</v>
      </c>
      <c r="D2530" s="50">
        <v>44021</v>
      </c>
      <c r="E2530" s="49" t="s">
        <v>6215</v>
      </c>
      <c r="F2530" s="50">
        <v>44021</v>
      </c>
      <c r="G2530" s="49" t="s">
        <v>6215</v>
      </c>
      <c r="H2530" s="51" t="s">
        <v>797</v>
      </c>
      <c r="I2530" s="49"/>
      <c r="J2530" s="49"/>
      <c r="K2530" s="49"/>
      <c r="L2530" s="52"/>
      <c r="M2530" s="51" t="s">
        <v>6756</v>
      </c>
      <c r="N2530" s="51"/>
      <c r="O2530" s="49" t="s">
        <v>1171</v>
      </c>
      <c r="P2530" s="51" t="s">
        <v>1062</v>
      </c>
      <c r="Q2530" s="51"/>
      <c r="R2530" s="111"/>
      <c r="S2530" s="111"/>
      <c r="T2530" s="120"/>
      <c r="U2530" s="55" t="s">
        <v>32</v>
      </c>
      <c r="V2530" s="52"/>
      <c r="W2530" s="49"/>
      <c r="X2530" s="52" t="s">
        <v>43</v>
      </c>
      <c r="Y2530" s="49"/>
      <c r="Z2530" s="116" t="s">
        <v>20458</v>
      </c>
      <c r="AA2530" s="51"/>
      <c r="AB2530" s="54">
        <v>0</v>
      </c>
      <c r="AC2530" s="54">
        <v>0</v>
      </c>
      <c r="AD2530" s="54">
        <v>30000</v>
      </c>
      <c r="AE2530" s="54">
        <v>0</v>
      </c>
      <c r="AF2530" s="3">
        <f>SUM(Table2[[#This Row],[PE 2021 Obligations]],Table2[[#This Row],[ROW 2021 Obligations]],Table2[[#This Row],[Construction 2021 Obligations]],Table2[[#This Row],[Paving 2021 Obligations]])</f>
        <v>30000</v>
      </c>
      <c r="AG2530" s="54">
        <v>0</v>
      </c>
      <c r="AH2530" s="54">
        <v>0</v>
      </c>
      <c r="AI2530" s="54">
        <v>30000</v>
      </c>
      <c r="AJ2530" s="54">
        <v>0</v>
      </c>
      <c r="AK2530" s="54">
        <v>30000</v>
      </c>
      <c r="AL2530" s="49" t="s">
        <v>6757</v>
      </c>
    </row>
    <row r="2531" spans="1:38" hidden="1" x14ac:dyDescent="0.25">
      <c r="A2531" s="13">
        <v>130671</v>
      </c>
      <c r="B2531" s="15">
        <v>3</v>
      </c>
      <c r="C2531" s="43" t="s">
        <v>73</v>
      </c>
      <c r="D2531" s="44">
        <v>44021</v>
      </c>
      <c r="E2531" s="43" t="s">
        <v>6215</v>
      </c>
      <c r="F2531" s="44">
        <v>44021</v>
      </c>
      <c r="G2531" s="43" t="s">
        <v>6215</v>
      </c>
      <c r="H2531" s="45" t="s">
        <v>173</v>
      </c>
      <c r="I2531" s="43"/>
      <c r="J2531" s="43"/>
      <c r="K2531" s="43"/>
      <c r="L2531" s="46"/>
      <c r="M2531" s="45" t="s">
        <v>6758</v>
      </c>
      <c r="N2531" s="45"/>
      <c r="O2531" s="43" t="s">
        <v>1171</v>
      </c>
      <c r="P2531" s="45" t="s">
        <v>1062</v>
      </c>
      <c r="Q2531" s="45"/>
      <c r="R2531" s="112"/>
      <c r="S2531" s="112"/>
      <c r="T2531" s="59"/>
      <c r="U2531" s="56" t="s">
        <v>32</v>
      </c>
      <c r="V2531" s="46"/>
      <c r="W2531" s="43"/>
      <c r="X2531" s="46" t="s">
        <v>43</v>
      </c>
      <c r="Y2531" s="43"/>
      <c r="Z2531" s="116" t="s">
        <v>20458</v>
      </c>
      <c r="AA2531" s="45"/>
      <c r="AB2531" s="3">
        <v>0</v>
      </c>
      <c r="AC2531" s="3">
        <v>0</v>
      </c>
      <c r="AD2531" s="3">
        <v>157000</v>
      </c>
      <c r="AE2531" s="3">
        <v>0</v>
      </c>
      <c r="AF2531" s="3">
        <f>SUM(Table2[[#This Row],[PE 2021 Obligations]],Table2[[#This Row],[ROW 2021 Obligations]],Table2[[#This Row],[Construction 2021 Obligations]],Table2[[#This Row],[Paving 2021 Obligations]])</f>
        <v>157000</v>
      </c>
      <c r="AG2531" s="3">
        <v>0</v>
      </c>
      <c r="AH2531" s="3">
        <v>0</v>
      </c>
      <c r="AI2531" s="3">
        <v>157000</v>
      </c>
      <c r="AJ2531" s="3">
        <v>0</v>
      </c>
      <c r="AK2531" s="3">
        <v>157000</v>
      </c>
      <c r="AL2531" s="43" t="s">
        <v>6759</v>
      </c>
    </row>
    <row r="2532" spans="1:38" hidden="1" x14ac:dyDescent="0.25">
      <c r="A2532" s="47">
        <v>130672</v>
      </c>
      <c r="B2532" s="48">
        <v>2</v>
      </c>
      <c r="C2532" s="49" t="s">
        <v>73</v>
      </c>
      <c r="D2532" s="50">
        <v>44021</v>
      </c>
      <c r="E2532" s="49" t="s">
        <v>6215</v>
      </c>
      <c r="F2532" s="50">
        <v>44021</v>
      </c>
      <c r="G2532" s="49" t="s">
        <v>6215</v>
      </c>
      <c r="H2532" s="51" t="s">
        <v>252</v>
      </c>
      <c r="I2532" s="49"/>
      <c r="J2532" s="49"/>
      <c r="K2532" s="49"/>
      <c r="L2532" s="52"/>
      <c r="M2532" s="51" t="s">
        <v>6760</v>
      </c>
      <c r="N2532" s="51"/>
      <c r="O2532" s="49" t="s">
        <v>1171</v>
      </c>
      <c r="P2532" s="51" t="s">
        <v>1062</v>
      </c>
      <c r="Q2532" s="51"/>
      <c r="R2532" s="111"/>
      <c r="S2532" s="111"/>
      <c r="T2532" s="120"/>
      <c r="U2532" s="55" t="s">
        <v>32</v>
      </c>
      <c r="V2532" s="52"/>
      <c r="W2532" s="49"/>
      <c r="X2532" s="52" t="s">
        <v>43</v>
      </c>
      <c r="Y2532" s="49"/>
      <c r="Z2532" s="116" t="s">
        <v>20458</v>
      </c>
      <c r="AA2532" s="51"/>
      <c r="AB2532" s="54">
        <v>0</v>
      </c>
      <c r="AC2532" s="54">
        <v>0</v>
      </c>
      <c r="AD2532" s="54">
        <v>30000</v>
      </c>
      <c r="AE2532" s="54">
        <v>0</v>
      </c>
      <c r="AF2532" s="3">
        <f>SUM(Table2[[#This Row],[PE 2021 Obligations]],Table2[[#This Row],[ROW 2021 Obligations]],Table2[[#This Row],[Construction 2021 Obligations]],Table2[[#This Row],[Paving 2021 Obligations]])</f>
        <v>30000</v>
      </c>
      <c r="AG2532" s="54">
        <v>0</v>
      </c>
      <c r="AH2532" s="54">
        <v>0</v>
      </c>
      <c r="AI2532" s="54">
        <v>30000</v>
      </c>
      <c r="AJ2532" s="54">
        <v>0</v>
      </c>
      <c r="AK2532" s="54">
        <v>30000</v>
      </c>
      <c r="AL2532" s="49" t="s">
        <v>6761</v>
      </c>
    </row>
    <row r="2533" spans="1:38" hidden="1" x14ac:dyDescent="0.25">
      <c r="A2533" s="13">
        <v>130673</v>
      </c>
      <c r="B2533" s="15">
        <v>3</v>
      </c>
      <c r="C2533" s="43" t="s">
        <v>73</v>
      </c>
      <c r="D2533" s="44">
        <v>44021</v>
      </c>
      <c r="E2533" s="43" t="s">
        <v>6355</v>
      </c>
      <c r="F2533" s="44">
        <v>44279</v>
      </c>
      <c r="G2533" s="43" t="s">
        <v>75</v>
      </c>
      <c r="H2533" s="45" t="s">
        <v>226</v>
      </c>
      <c r="I2533" s="43"/>
      <c r="J2533" s="43"/>
      <c r="K2533" s="43"/>
      <c r="L2533" s="46"/>
      <c r="M2533" s="45" t="s">
        <v>6762</v>
      </c>
      <c r="N2533" s="45"/>
      <c r="O2533" s="43" t="s">
        <v>151</v>
      </c>
      <c r="P2533" s="45" t="s">
        <v>198</v>
      </c>
      <c r="Q2533" s="45"/>
      <c r="R2533" s="112"/>
      <c r="S2533" s="112"/>
      <c r="T2533" s="59"/>
      <c r="U2533" s="56" t="s">
        <v>32</v>
      </c>
      <c r="V2533" s="46"/>
      <c r="W2533" s="43"/>
      <c r="X2533" s="46" t="s">
        <v>43</v>
      </c>
      <c r="Y2533" s="43"/>
      <c r="Z2533" s="116" t="s">
        <v>20458</v>
      </c>
      <c r="AA2533" s="45"/>
      <c r="AB2533" s="3">
        <v>0</v>
      </c>
      <c r="AC2533" s="3">
        <v>0</v>
      </c>
      <c r="AD2533" s="3">
        <v>27487.08</v>
      </c>
      <c r="AE2533" s="3">
        <v>0</v>
      </c>
      <c r="AF2533" s="3">
        <f>SUM(Table2[[#This Row],[PE 2021 Obligations]],Table2[[#This Row],[ROW 2021 Obligations]],Table2[[#This Row],[Construction 2021 Obligations]],Table2[[#This Row],[Paving 2021 Obligations]])</f>
        <v>27487.08</v>
      </c>
      <c r="AG2533" s="3">
        <v>0</v>
      </c>
      <c r="AH2533" s="3">
        <v>0</v>
      </c>
      <c r="AI2533" s="3">
        <v>27487.08</v>
      </c>
      <c r="AJ2533" s="3">
        <v>0</v>
      </c>
      <c r="AK2533" s="3">
        <v>27487.08</v>
      </c>
      <c r="AL2533" s="43" t="s">
        <v>6763</v>
      </c>
    </row>
    <row r="2534" spans="1:38" hidden="1" x14ac:dyDescent="0.25">
      <c r="A2534" s="47">
        <v>130674</v>
      </c>
      <c r="B2534" s="48">
        <v>1</v>
      </c>
      <c r="C2534" s="49" t="s">
        <v>73</v>
      </c>
      <c r="D2534" s="50">
        <v>44022</v>
      </c>
      <c r="E2534" s="49" t="s">
        <v>6215</v>
      </c>
      <c r="F2534" s="50">
        <v>44022</v>
      </c>
      <c r="G2534" s="49" t="s">
        <v>6215</v>
      </c>
      <c r="H2534" s="51" t="s">
        <v>400</v>
      </c>
      <c r="I2534" s="49"/>
      <c r="J2534" s="49"/>
      <c r="K2534" s="49"/>
      <c r="L2534" s="52"/>
      <c r="M2534" s="51" t="s">
        <v>6764</v>
      </c>
      <c r="N2534" s="51"/>
      <c r="O2534" s="49" t="s">
        <v>1171</v>
      </c>
      <c r="P2534" s="51" t="s">
        <v>1062</v>
      </c>
      <c r="Q2534" s="51"/>
      <c r="R2534" s="111"/>
      <c r="S2534" s="111"/>
      <c r="T2534" s="120"/>
      <c r="U2534" s="55" t="s">
        <v>32</v>
      </c>
      <c r="V2534" s="52"/>
      <c r="W2534" s="49"/>
      <c r="X2534" s="52" t="s">
        <v>43</v>
      </c>
      <c r="Y2534" s="49"/>
      <c r="Z2534" s="116" t="s">
        <v>20458</v>
      </c>
      <c r="AA2534" s="51"/>
      <c r="AB2534" s="54">
        <v>0</v>
      </c>
      <c r="AC2534" s="54">
        <v>0</v>
      </c>
      <c r="AD2534" s="54">
        <v>7500</v>
      </c>
      <c r="AE2534" s="54">
        <v>0</v>
      </c>
      <c r="AF2534" s="3">
        <f>SUM(Table2[[#This Row],[PE 2021 Obligations]],Table2[[#This Row],[ROW 2021 Obligations]],Table2[[#This Row],[Construction 2021 Obligations]],Table2[[#This Row],[Paving 2021 Obligations]])</f>
        <v>7500</v>
      </c>
      <c r="AG2534" s="54">
        <v>0</v>
      </c>
      <c r="AH2534" s="54">
        <v>0</v>
      </c>
      <c r="AI2534" s="54">
        <v>7500</v>
      </c>
      <c r="AJ2534" s="54">
        <v>0</v>
      </c>
      <c r="AK2534" s="54">
        <v>7500</v>
      </c>
      <c r="AL2534" s="49" t="s">
        <v>6765</v>
      </c>
    </row>
    <row r="2535" spans="1:38" ht="30" hidden="1" x14ac:dyDescent="0.25">
      <c r="A2535" s="13">
        <v>130680</v>
      </c>
      <c r="B2535" s="15">
        <v>3</v>
      </c>
      <c r="C2535" s="43" t="s">
        <v>73</v>
      </c>
      <c r="D2535" s="44">
        <v>44027</v>
      </c>
      <c r="E2535" s="43" t="s">
        <v>108</v>
      </c>
      <c r="F2535" s="44">
        <v>44027</v>
      </c>
      <c r="G2535" s="43" t="s">
        <v>108</v>
      </c>
      <c r="H2535" s="45" t="s">
        <v>334</v>
      </c>
      <c r="I2535" s="43"/>
      <c r="J2535" s="43"/>
      <c r="K2535" s="43"/>
      <c r="L2535" s="46" t="s">
        <v>110</v>
      </c>
      <c r="M2535" s="45" t="s">
        <v>6782</v>
      </c>
      <c r="N2535" s="45" t="s">
        <v>6783</v>
      </c>
      <c r="O2535" s="43" t="s">
        <v>5777</v>
      </c>
      <c r="P2535" s="45" t="s">
        <v>67</v>
      </c>
      <c r="Q2535" s="45"/>
      <c r="R2535" s="112"/>
      <c r="S2535" s="112"/>
      <c r="T2535" s="59"/>
      <c r="U2535" s="56" t="s">
        <v>32</v>
      </c>
      <c r="V2535" s="46"/>
      <c r="W2535" s="43"/>
      <c r="X2535" s="46" t="s">
        <v>43</v>
      </c>
      <c r="Y2535" s="43"/>
      <c r="Z2535" s="116" t="s">
        <v>20458</v>
      </c>
      <c r="AA2535" s="45"/>
      <c r="AB2535" s="3">
        <v>0</v>
      </c>
      <c r="AC2535" s="3">
        <v>0</v>
      </c>
      <c r="AD2535" s="3">
        <v>250000</v>
      </c>
      <c r="AE2535" s="3">
        <v>0</v>
      </c>
      <c r="AF2535" s="3">
        <f>SUM(Table2[[#This Row],[PE 2021 Obligations]],Table2[[#This Row],[ROW 2021 Obligations]],Table2[[#This Row],[Construction 2021 Obligations]],Table2[[#This Row],[Paving 2021 Obligations]])</f>
        <v>250000</v>
      </c>
      <c r="AG2535" s="3">
        <v>0</v>
      </c>
      <c r="AH2535" s="3">
        <v>0</v>
      </c>
      <c r="AI2535" s="3">
        <v>250000</v>
      </c>
      <c r="AJ2535" s="3">
        <v>0</v>
      </c>
      <c r="AK2535" s="3">
        <v>250000</v>
      </c>
      <c r="AL2535" s="43" t="s">
        <v>6784</v>
      </c>
    </row>
    <row r="2536" spans="1:38" hidden="1" x14ac:dyDescent="0.25">
      <c r="A2536" s="47">
        <v>130681</v>
      </c>
      <c r="B2536" s="48">
        <v>3</v>
      </c>
      <c r="C2536" s="49" t="s">
        <v>73</v>
      </c>
      <c r="D2536" s="50">
        <v>44028</v>
      </c>
      <c r="E2536" s="49" t="s">
        <v>6355</v>
      </c>
      <c r="F2536" s="50">
        <v>44279</v>
      </c>
      <c r="G2536" s="49" t="s">
        <v>75</v>
      </c>
      <c r="H2536" s="51" t="s">
        <v>365</v>
      </c>
      <c r="I2536" s="49"/>
      <c r="J2536" s="49"/>
      <c r="K2536" s="49"/>
      <c r="L2536" s="52"/>
      <c r="M2536" s="51" t="s">
        <v>6785</v>
      </c>
      <c r="N2536" s="51"/>
      <c r="O2536" s="49" t="s">
        <v>151</v>
      </c>
      <c r="P2536" s="51" t="s">
        <v>198</v>
      </c>
      <c r="Q2536" s="51"/>
      <c r="R2536" s="111"/>
      <c r="S2536" s="111"/>
      <c r="T2536" s="120"/>
      <c r="U2536" s="55" t="s">
        <v>32</v>
      </c>
      <c r="V2536" s="52"/>
      <c r="W2536" s="49"/>
      <c r="X2536" s="52" t="s">
        <v>43</v>
      </c>
      <c r="Y2536" s="49"/>
      <c r="Z2536" s="116" t="s">
        <v>20458</v>
      </c>
      <c r="AA2536" s="51"/>
      <c r="AB2536" s="54">
        <v>0</v>
      </c>
      <c r="AC2536" s="54">
        <v>0</v>
      </c>
      <c r="AD2536" s="54">
        <v>10620</v>
      </c>
      <c r="AE2536" s="54">
        <v>0</v>
      </c>
      <c r="AF2536" s="3">
        <f>SUM(Table2[[#This Row],[PE 2021 Obligations]],Table2[[#This Row],[ROW 2021 Obligations]],Table2[[#This Row],[Construction 2021 Obligations]],Table2[[#This Row],[Paving 2021 Obligations]])</f>
        <v>10620</v>
      </c>
      <c r="AG2536" s="54">
        <v>0</v>
      </c>
      <c r="AH2536" s="54">
        <v>0</v>
      </c>
      <c r="AI2536" s="54">
        <v>10620</v>
      </c>
      <c r="AJ2536" s="54">
        <v>0</v>
      </c>
      <c r="AK2536" s="54">
        <v>10620</v>
      </c>
      <c r="AL2536" s="49" t="s">
        <v>6786</v>
      </c>
    </row>
    <row r="2537" spans="1:38" hidden="1" x14ac:dyDescent="0.25">
      <c r="A2537" s="13">
        <v>130682</v>
      </c>
      <c r="B2537" s="15">
        <v>3</v>
      </c>
      <c r="C2537" s="43" t="s">
        <v>73</v>
      </c>
      <c r="D2537" s="44">
        <v>44028</v>
      </c>
      <c r="E2537" s="43" t="s">
        <v>6355</v>
      </c>
      <c r="F2537" s="44">
        <v>44279</v>
      </c>
      <c r="G2537" s="43" t="s">
        <v>75</v>
      </c>
      <c r="H2537" s="45" t="s">
        <v>173</v>
      </c>
      <c r="I2537" s="43"/>
      <c r="J2537" s="43"/>
      <c r="K2537" s="43"/>
      <c r="L2537" s="46"/>
      <c r="M2537" s="45" t="s">
        <v>6787</v>
      </c>
      <c r="N2537" s="45"/>
      <c r="O2537" s="43" t="s">
        <v>151</v>
      </c>
      <c r="P2537" s="45" t="s">
        <v>198</v>
      </c>
      <c r="Q2537" s="45"/>
      <c r="R2537" s="112"/>
      <c r="S2537" s="112"/>
      <c r="T2537" s="59"/>
      <c r="U2537" s="56" t="s">
        <v>32</v>
      </c>
      <c r="V2537" s="46"/>
      <c r="W2537" s="43"/>
      <c r="X2537" s="46" t="s">
        <v>43</v>
      </c>
      <c r="Y2537" s="43"/>
      <c r="Z2537" s="116" t="s">
        <v>20458</v>
      </c>
      <c r="AA2537" s="45"/>
      <c r="AB2537" s="3">
        <v>0</v>
      </c>
      <c r="AC2537" s="3">
        <v>0</v>
      </c>
      <c r="AD2537" s="3">
        <v>212486.64</v>
      </c>
      <c r="AE2537" s="3">
        <v>0</v>
      </c>
      <c r="AF2537" s="3">
        <f>SUM(Table2[[#This Row],[PE 2021 Obligations]],Table2[[#This Row],[ROW 2021 Obligations]],Table2[[#This Row],[Construction 2021 Obligations]],Table2[[#This Row],[Paving 2021 Obligations]])</f>
        <v>212486.64</v>
      </c>
      <c r="AG2537" s="3">
        <v>0</v>
      </c>
      <c r="AH2537" s="3">
        <v>0</v>
      </c>
      <c r="AI2537" s="3">
        <v>212486.64</v>
      </c>
      <c r="AJ2537" s="3">
        <v>0</v>
      </c>
      <c r="AK2537" s="3">
        <v>212486.64</v>
      </c>
      <c r="AL2537" s="43" t="s">
        <v>6788</v>
      </c>
    </row>
    <row r="2538" spans="1:38" hidden="1" x14ac:dyDescent="0.25">
      <c r="A2538" s="47">
        <v>130685</v>
      </c>
      <c r="B2538" s="48">
        <v>2</v>
      </c>
      <c r="C2538" s="49" t="s">
        <v>73</v>
      </c>
      <c r="D2538" s="50">
        <v>44028</v>
      </c>
      <c r="E2538" s="49" t="s">
        <v>2262</v>
      </c>
      <c r="F2538" s="50">
        <v>44028</v>
      </c>
      <c r="G2538" s="49" t="s">
        <v>2262</v>
      </c>
      <c r="H2538" s="51" t="s">
        <v>212</v>
      </c>
      <c r="I2538" s="49"/>
      <c r="J2538" s="49"/>
      <c r="K2538" s="49"/>
      <c r="L2538" s="52"/>
      <c r="M2538" s="51" t="s">
        <v>6795</v>
      </c>
      <c r="N2538" s="51"/>
      <c r="O2538" s="49" t="s">
        <v>1171</v>
      </c>
      <c r="P2538" s="51" t="s">
        <v>1062</v>
      </c>
      <c r="Q2538" s="51"/>
      <c r="R2538" s="111"/>
      <c r="S2538" s="111"/>
      <c r="T2538" s="120"/>
      <c r="U2538" s="55" t="s">
        <v>32</v>
      </c>
      <c r="V2538" s="52"/>
      <c r="W2538" s="49"/>
      <c r="X2538" s="52" t="s">
        <v>43</v>
      </c>
      <c r="Y2538" s="49"/>
      <c r="Z2538" s="116" t="s">
        <v>20458</v>
      </c>
      <c r="AA2538" s="51"/>
      <c r="AB2538" s="54">
        <v>0</v>
      </c>
      <c r="AC2538" s="54">
        <v>0</v>
      </c>
      <c r="AD2538" s="54">
        <v>69000</v>
      </c>
      <c r="AE2538" s="54">
        <v>0</v>
      </c>
      <c r="AF2538" s="3">
        <f>SUM(Table2[[#This Row],[PE 2021 Obligations]],Table2[[#This Row],[ROW 2021 Obligations]],Table2[[#This Row],[Construction 2021 Obligations]],Table2[[#This Row],[Paving 2021 Obligations]])</f>
        <v>69000</v>
      </c>
      <c r="AG2538" s="54">
        <v>0</v>
      </c>
      <c r="AH2538" s="54">
        <v>0</v>
      </c>
      <c r="AI2538" s="54">
        <v>69000</v>
      </c>
      <c r="AJ2538" s="54">
        <v>0</v>
      </c>
      <c r="AK2538" s="54">
        <v>69000</v>
      </c>
      <c r="AL2538" s="49" t="s">
        <v>6796</v>
      </c>
    </row>
    <row r="2539" spans="1:38" hidden="1" x14ac:dyDescent="0.25">
      <c r="A2539" s="13">
        <v>130686</v>
      </c>
      <c r="B2539" s="15">
        <v>1</v>
      </c>
      <c r="C2539" s="43" t="s">
        <v>73</v>
      </c>
      <c r="D2539" s="44">
        <v>44028</v>
      </c>
      <c r="E2539" s="43" t="s">
        <v>2262</v>
      </c>
      <c r="F2539" s="44">
        <v>44028</v>
      </c>
      <c r="G2539" s="43" t="s">
        <v>2262</v>
      </c>
      <c r="H2539" s="45" t="s">
        <v>359</v>
      </c>
      <c r="I2539" s="43"/>
      <c r="J2539" s="43"/>
      <c r="K2539" s="43"/>
      <c r="L2539" s="46"/>
      <c r="M2539" s="45" t="s">
        <v>6797</v>
      </c>
      <c r="N2539" s="45"/>
      <c r="O2539" s="43" t="s">
        <v>1171</v>
      </c>
      <c r="P2539" s="45" t="s">
        <v>1062</v>
      </c>
      <c r="Q2539" s="45"/>
      <c r="R2539" s="112"/>
      <c r="S2539" s="112"/>
      <c r="T2539" s="59"/>
      <c r="U2539" s="56" t="s">
        <v>32</v>
      </c>
      <c r="V2539" s="46"/>
      <c r="W2539" s="43"/>
      <c r="X2539" s="46" t="s">
        <v>43</v>
      </c>
      <c r="Y2539" s="43"/>
      <c r="Z2539" s="116" t="s">
        <v>20458</v>
      </c>
      <c r="AA2539" s="45"/>
      <c r="AB2539" s="3">
        <v>0</v>
      </c>
      <c r="AC2539" s="3">
        <v>0</v>
      </c>
      <c r="AD2539" s="3">
        <v>30000</v>
      </c>
      <c r="AE2539" s="3">
        <v>0</v>
      </c>
      <c r="AF2539" s="3">
        <f>SUM(Table2[[#This Row],[PE 2021 Obligations]],Table2[[#This Row],[ROW 2021 Obligations]],Table2[[#This Row],[Construction 2021 Obligations]],Table2[[#This Row],[Paving 2021 Obligations]])</f>
        <v>30000</v>
      </c>
      <c r="AG2539" s="3">
        <v>0</v>
      </c>
      <c r="AH2539" s="3">
        <v>0</v>
      </c>
      <c r="AI2539" s="3">
        <v>30000</v>
      </c>
      <c r="AJ2539" s="3">
        <v>0</v>
      </c>
      <c r="AK2539" s="3">
        <v>30000</v>
      </c>
      <c r="AL2539" s="43" t="s">
        <v>6798</v>
      </c>
    </row>
    <row r="2540" spans="1:38" hidden="1" x14ac:dyDescent="0.25">
      <c r="A2540" s="47">
        <v>130687</v>
      </c>
      <c r="B2540" s="48">
        <v>3</v>
      </c>
      <c r="C2540" s="49" t="s">
        <v>73</v>
      </c>
      <c r="D2540" s="50">
        <v>44029</v>
      </c>
      <c r="E2540" s="49" t="s">
        <v>1610</v>
      </c>
      <c r="F2540" s="50">
        <v>44029</v>
      </c>
      <c r="G2540" s="49" t="s">
        <v>1610</v>
      </c>
      <c r="H2540" s="51" t="s">
        <v>98</v>
      </c>
      <c r="I2540" s="49"/>
      <c r="J2540" s="49"/>
      <c r="K2540" s="49"/>
      <c r="L2540" s="52" t="s">
        <v>110</v>
      </c>
      <c r="M2540" s="51" t="s">
        <v>6799</v>
      </c>
      <c r="N2540" s="51"/>
      <c r="O2540" s="49" t="s">
        <v>1612</v>
      </c>
      <c r="P2540" s="51"/>
      <c r="Q2540" s="51"/>
      <c r="R2540" s="111"/>
      <c r="S2540" s="111"/>
      <c r="T2540" s="120"/>
      <c r="U2540" s="55" t="s">
        <v>32</v>
      </c>
      <c r="V2540" s="52"/>
      <c r="W2540" s="49"/>
      <c r="X2540" s="52" t="s">
        <v>43</v>
      </c>
      <c r="Y2540" s="49"/>
      <c r="Z2540" s="116" t="s">
        <v>20458</v>
      </c>
      <c r="AA2540" s="51"/>
      <c r="AB2540" s="54">
        <v>0</v>
      </c>
      <c r="AC2540" s="54">
        <v>0</v>
      </c>
      <c r="AD2540" s="54">
        <v>376087</v>
      </c>
      <c r="AE2540" s="54">
        <v>0</v>
      </c>
      <c r="AF2540" s="3">
        <f>SUM(Table2[[#This Row],[PE 2021 Obligations]],Table2[[#This Row],[ROW 2021 Obligations]],Table2[[#This Row],[Construction 2021 Obligations]],Table2[[#This Row],[Paving 2021 Obligations]])</f>
        <v>376087</v>
      </c>
      <c r="AG2540" s="54">
        <v>0</v>
      </c>
      <c r="AH2540" s="54">
        <v>0</v>
      </c>
      <c r="AI2540" s="54">
        <v>376087</v>
      </c>
      <c r="AJ2540" s="54">
        <v>0</v>
      </c>
      <c r="AK2540" s="54">
        <v>376087</v>
      </c>
      <c r="AL2540" s="49" t="s">
        <v>6800</v>
      </c>
    </row>
    <row r="2541" spans="1:38" hidden="1" x14ac:dyDescent="0.25">
      <c r="A2541" s="13">
        <v>130688</v>
      </c>
      <c r="B2541" s="15">
        <v>3</v>
      </c>
      <c r="C2541" s="43" t="s">
        <v>73</v>
      </c>
      <c r="D2541" s="44">
        <v>44029</v>
      </c>
      <c r="E2541" s="43" t="s">
        <v>5735</v>
      </c>
      <c r="F2541" s="44">
        <v>44029</v>
      </c>
      <c r="G2541" s="43" t="s">
        <v>5735</v>
      </c>
      <c r="H2541" s="45" t="s">
        <v>788</v>
      </c>
      <c r="I2541" s="43"/>
      <c r="J2541" s="43"/>
      <c r="K2541" s="43"/>
      <c r="L2541" s="46"/>
      <c r="M2541" s="45" t="s">
        <v>6801</v>
      </c>
      <c r="N2541" s="45"/>
      <c r="O2541" s="43" t="s">
        <v>1171</v>
      </c>
      <c r="P2541" s="45" t="s">
        <v>1062</v>
      </c>
      <c r="Q2541" s="45"/>
      <c r="R2541" s="112"/>
      <c r="S2541" s="112"/>
      <c r="T2541" s="59"/>
      <c r="U2541" s="56" t="s">
        <v>32</v>
      </c>
      <c r="V2541" s="46"/>
      <c r="W2541" s="43"/>
      <c r="X2541" s="46" t="s">
        <v>43</v>
      </c>
      <c r="Y2541" s="43"/>
      <c r="Z2541" s="116" t="s">
        <v>20458</v>
      </c>
      <c r="AA2541" s="45"/>
      <c r="AB2541" s="3">
        <v>0</v>
      </c>
      <c r="AC2541" s="3">
        <v>0</v>
      </c>
      <c r="AD2541" s="3">
        <v>1000</v>
      </c>
      <c r="AE2541" s="3">
        <v>0</v>
      </c>
      <c r="AF2541" s="3">
        <f>SUM(Table2[[#This Row],[PE 2021 Obligations]],Table2[[#This Row],[ROW 2021 Obligations]],Table2[[#This Row],[Construction 2021 Obligations]],Table2[[#This Row],[Paving 2021 Obligations]])</f>
        <v>1000</v>
      </c>
      <c r="AG2541" s="3">
        <v>0</v>
      </c>
      <c r="AH2541" s="3">
        <v>0</v>
      </c>
      <c r="AI2541" s="3">
        <v>1000</v>
      </c>
      <c r="AJ2541" s="3">
        <v>0</v>
      </c>
      <c r="AK2541" s="3">
        <v>1000</v>
      </c>
      <c r="AL2541" s="43" t="s">
        <v>6802</v>
      </c>
    </row>
    <row r="2542" spans="1:38" ht="30" hidden="1" x14ac:dyDescent="0.25">
      <c r="A2542" s="47">
        <v>130689</v>
      </c>
      <c r="B2542" s="48">
        <v>6</v>
      </c>
      <c r="C2542" s="49" t="s">
        <v>73</v>
      </c>
      <c r="D2542" s="50">
        <v>44029</v>
      </c>
      <c r="E2542" s="49" t="s">
        <v>108</v>
      </c>
      <c r="F2542" s="50">
        <v>44029</v>
      </c>
      <c r="G2542" s="49" t="s">
        <v>108</v>
      </c>
      <c r="H2542" s="51" t="s">
        <v>76</v>
      </c>
      <c r="I2542" s="49"/>
      <c r="J2542" s="49"/>
      <c r="K2542" s="49"/>
      <c r="L2542" s="52" t="s">
        <v>110</v>
      </c>
      <c r="M2542" s="51" t="s">
        <v>6803</v>
      </c>
      <c r="N2542" s="51" t="s">
        <v>6803</v>
      </c>
      <c r="O2542" s="49" t="s">
        <v>5777</v>
      </c>
      <c r="P2542" s="51" t="s">
        <v>67</v>
      </c>
      <c r="Q2542" s="51"/>
      <c r="R2542" s="111"/>
      <c r="S2542" s="111"/>
      <c r="T2542" s="120"/>
      <c r="U2542" s="55" t="s">
        <v>32</v>
      </c>
      <c r="V2542" s="52"/>
      <c r="W2542" s="49"/>
      <c r="X2542" s="52" t="s">
        <v>43</v>
      </c>
      <c r="Y2542" s="49"/>
      <c r="Z2542" s="116" t="s">
        <v>20458</v>
      </c>
      <c r="AA2542" s="51"/>
      <c r="AB2542" s="54">
        <v>0</v>
      </c>
      <c r="AC2542" s="54">
        <v>0</v>
      </c>
      <c r="AD2542" s="54">
        <v>43750</v>
      </c>
      <c r="AE2542" s="54">
        <v>0</v>
      </c>
      <c r="AF2542" s="3">
        <f>SUM(Table2[[#This Row],[PE 2021 Obligations]],Table2[[#This Row],[ROW 2021 Obligations]],Table2[[#This Row],[Construction 2021 Obligations]],Table2[[#This Row],[Paving 2021 Obligations]])</f>
        <v>43750</v>
      </c>
      <c r="AG2542" s="54">
        <v>0</v>
      </c>
      <c r="AH2542" s="54">
        <v>0</v>
      </c>
      <c r="AI2542" s="54">
        <v>43750</v>
      </c>
      <c r="AJ2542" s="54">
        <v>0</v>
      </c>
      <c r="AK2542" s="54">
        <v>43750</v>
      </c>
      <c r="AL2542" s="49" t="s">
        <v>6804</v>
      </c>
    </row>
    <row r="2543" spans="1:38" hidden="1" x14ac:dyDescent="0.25">
      <c r="A2543" s="47">
        <v>130694</v>
      </c>
      <c r="B2543" s="48">
        <v>4</v>
      </c>
      <c r="C2543" s="49" t="s">
        <v>73</v>
      </c>
      <c r="D2543" s="50">
        <v>44032</v>
      </c>
      <c r="E2543" s="49" t="s">
        <v>5735</v>
      </c>
      <c r="F2543" s="50">
        <v>44032</v>
      </c>
      <c r="G2543" s="49" t="s">
        <v>5735</v>
      </c>
      <c r="H2543" s="51" t="s">
        <v>634</v>
      </c>
      <c r="I2543" s="49"/>
      <c r="J2543" s="49"/>
      <c r="K2543" s="49"/>
      <c r="L2543" s="52"/>
      <c r="M2543" s="51" t="s">
        <v>6815</v>
      </c>
      <c r="N2543" s="51"/>
      <c r="O2543" s="49" t="s">
        <v>1171</v>
      </c>
      <c r="P2543" s="51" t="s">
        <v>1062</v>
      </c>
      <c r="Q2543" s="51"/>
      <c r="R2543" s="111"/>
      <c r="S2543" s="111"/>
      <c r="T2543" s="120"/>
      <c r="U2543" s="55" t="s">
        <v>32</v>
      </c>
      <c r="V2543" s="52"/>
      <c r="W2543" s="49"/>
      <c r="X2543" s="52" t="s">
        <v>43</v>
      </c>
      <c r="Y2543" s="49"/>
      <c r="Z2543" s="116" t="s">
        <v>20458</v>
      </c>
      <c r="AA2543" s="51"/>
      <c r="AB2543" s="54">
        <v>0</v>
      </c>
      <c r="AC2543" s="54">
        <v>0</v>
      </c>
      <c r="AD2543" s="54">
        <v>80000</v>
      </c>
      <c r="AE2543" s="54">
        <v>0</v>
      </c>
      <c r="AF2543" s="3">
        <f>SUM(Table2[[#This Row],[PE 2021 Obligations]],Table2[[#This Row],[ROW 2021 Obligations]],Table2[[#This Row],[Construction 2021 Obligations]],Table2[[#This Row],[Paving 2021 Obligations]])</f>
        <v>80000</v>
      </c>
      <c r="AG2543" s="54">
        <v>0</v>
      </c>
      <c r="AH2543" s="54">
        <v>0</v>
      </c>
      <c r="AI2543" s="54">
        <v>80000</v>
      </c>
      <c r="AJ2543" s="54">
        <v>0</v>
      </c>
      <c r="AK2543" s="54">
        <v>80000</v>
      </c>
      <c r="AL2543" s="49" t="s">
        <v>6816</v>
      </c>
    </row>
    <row r="2544" spans="1:38" hidden="1" x14ac:dyDescent="0.25">
      <c r="A2544" s="13">
        <v>130695</v>
      </c>
      <c r="B2544" s="15">
        <v>1</v>
      </c>
      <c r="C2544" s="43" t="s">
        <v>73</v>
      </c>
      <c r="D2544" s="44">
        <v>44033</v>
      </c>
      <c r="E2544" s="43" t="s">
        <v>1169</v>
      </c>
      <c r="F2544" s="44">
        <v>44033</v>
      </c>
      <c r="G2544" s="43" t="s">
        <v>1169</v>
      </c>
      <c r="H2544" s="45" t="s">
        <v>400</v>
      </c>
      <c r="I2544" s="43"/>
      <c r="J2544" s="43"/>
      <c r="K2544" s="43"/>
      <c r="L2544" s="46"/>
      <c r="M2544" s="45" t="s">
        <v>6817</v>
      </c>
      <c r="N2544" s="45"/>
      <c r="O2544" s="43" t="s">
        <v>1171</v>
      </c>
      <c r="P2544" s="45" t="s">
        <v>1062</v>
      </c>
      <c r="Q2544" s="45"/>
      <c r="R2544" s="112"/>
      <c r="S2544" s="112"/>
      <c r="T2544" s="59"/>
      <c r="U2544" s="56" t="s">
        <v>32</v>
      </c>
      <c r="V2544" s="46"/>
      <c r="W2544" s="43"/>
      <c r="X2544" s="46" t="s">
        <v>43</v>
      </c>
      <c r="Y2544" s="43"/>
      <c r="Z2544" s="116" t="s">
        <v>20458</v>
      </c>
      <c r="AA2544" s="45"/>
      <c r="AB2544" s="3">
        <v>0</v>
      </c>
      <c r="AC2544" s="3">
        <v>0</v>
      </c>
      <c r="AD2544" s="3">
        <v>69000</v>
      </c>
      <c r="AE2544" s="3">
        <v>0</v>
      </c>
      <c r="AF2544" s="3">
        <f>SUM(Table2[[#This Row],[PE 2021 Obligations]],Table2[[#This Row],[ROW 2021 Obligations]],Table2[[#This Row],[Construction 2021 Obligations]],Table2[[#This Row],[Paving 2021 Obligations]])</f>
        <v>69000</v>
      </c>
      <c r="AG2544" s="3">
        <v>0</v>
      </c>
      <c r="AH2544" s="3">
        <v>0</v>
      </c>
      <c r="AI2544" s="3">
        <v>69000</v>
      </c>
      <c r="AJ2544" s="3">
        <v>0</v>
      </c>
      <c r="AK2544" s="3">
        <v>69000</v>
      </c>
      <c r="AL2544" s="43" t="s">
        <v>6818</v>
      </c>
    </row>
    <row r="2545" spans="1:38" hidden="1" x14ac:dyDescent="0.25">
      <c r="A2545" s="47">
        <v>130696</v>
      </c>
      <c r="B2545" s="48">
        <v>1</v>
      </c>
      <c r="C2545" s="49" t="s">
        <v>73</v>
      </c>
      <c r="D2545" s="50">
        <v>44033</v>
      </c>
      <c r="E2545" s="49" t="s">
        <v>1169</v>
      </c>
      <c r="F2545" s="50">
        <v>44033</v>
      </c>
      <c r="G2545" s="49" t="s">
        <v>1169</v>
      </c>
      <c r="H2545" s="51" t="s">
        <v>133</v>
      </c>
      <c r="I2545" s="49"/>
      <c r="J2545" s="49"/>
      <c r="K2545" s="49"/>
      <c r="L2545" s="52"/>
      <c r="M2545" s="51" t="s">
        <v>6819</v>
      </c>
      <c r="N2545" s="51"/>
      <c r="O2545" s="49" t="s">
        <v>1171</v>
      </c>
      <c r="P2545" s="51" t="s">
        <v>1062</v>
      </c>
      <c r="Q2545" s="51"/>
      <c r="R2545" s="111"/>
      <c r="S2545" s="111"/>
      <c r="T2545" s="120"/>
      <c r="U2545" s="55" t="s">
        <v>32</v>
      </c>
      <c r="V2545" s="52"/>
      <c r="W2545" s="49"/>
      <c r="X2545" s="52" t="s">
        <v>43</v>
      </c>
      <c r="Y2545" s="49"/>
      <c r="Z2545" s="116" t="s">
        <v>20458</v>
      </c>
      <c r="AA2545" s="51"/>
      <c r="AB2545" s="54">
        <v>0</v>
      </c>
      <c r="AC2545" s="54">
        <v>0</v>
      </c>
      <c r="AD2545" s="54">
        <v>69000</v>
      </c>
      <c r="AE2545" s="54">
        <v>0</v>
      </c>
      <c r="AF2545" s="3">
        <f>SUM(Table2[[#This Row],[PE 2021 Obligations]],Table2[[#This Row],[ROW 2021 Obligations]],Table2[[#This Row],[Construction 2021 Obligations]],Table2[[#This Row],[Paving 2021 Obligations]])</f>
        <v>69000</v>
      </c>
      <c r="AG2545" s="54">
        <v>0</v>
      </c>
      <c r="AH2545" s="54">
        <v>0</v>
      </c>
      <c r="AI2545" s="54">
        <v>69000</v>
      </c>
      <c r="AJ2545" s="54">
        <v>0</v>
      </c>
      <c r="AK2545" s="54">
        <v>69000</v>
      </c>
      <c r="AL2545" s="49" t="s">
        <v>6820</v>
      </c>
    </row>
    <row r="2546" spans="1:38" hidden="1" x14ac:dyDescent="0.25">
      <c r="A2546" s="13">
        <v>130697</v>
      </c>
      <c r="B2546" s="15">
        <v>2</v>
      </c>
      <c r="C2546" s="43" t="s">
        <v>73</v>
      </c>
      <c r="D2546" s="44">
        <v>44033</v>
      </c>
      <c r="E2546" s="43" t="s">
        <v>1169</v>
      </c>
      <c r="F2546" s="44">
        <v>44033</v>
      </c>
      <c r="G2546" s="43" t="s">
        <v>1169</v>
      </c>
      <c r="H2546" s="45" t="s">
        <v>267</v>
      </c>
      <c r="I2546" s="43"/>
      <c r="J2546" s="43"/>
      <c r="K2546" s="43"/>
      <c r="L2546" s="46"/>
      <c r="M2546" s="45" t="s">
        <v>6821</v>
      </c>
      <c r="N2546" s="45"/>
      <c r="O2546" s="43" t="s">
        <v>1171</v>
      </c>
      <c r="P2546" s="45" t="s">
        <v>1062</v>
      </c>
      <c r="Q2546" s="45"/>
      <c r="R2546" s="112"/>
      <c r="S2546" s="112"/>
      <c r="T2546" s="59"/>
      <c r="U2546" s="56" t="s">
        <v>32</v>
      </c>
      <c r="V2546" s="46"/>
      <c r="W2546" s="43"/>
      <c r="X2546" s="46" t="s">
        <v>43</v>
      </c>
      <c r="Y2546" s="43"/>
      <c r="Z2546" s="116" t="s">
        <v>20458</v>
      </c>
      <c r="AA2546" s="45"/>
      <c r="AB2546" s="3">
        <v>0</v>
      </c>
      <c r="AC2546" s="3">
        <v>0</v>
      </c>
      <c r="AD2546" s="3">
        <v>20000</v>
      </c>
      <c r="AE2546" s="3">
        <v>0</v>
      </c>
      <c r="AF2546" s="3">
        <f>SUM(Table2[[#This Row],[PE 2021 Obligations]],Table2[[#This Row],[ROW 2021 Obligations]],Table2[[#This Row],[Construction 2021 Obligations]],Table2[[#This Row],[Paving 2021 Obligations]])</f>
        <v>20000</v>
      </c>
      <c r="AG2546" s="3">
        <v>0</v>
      </c>
      <c r="AH2546" s="3">
        <v>0</v>
      </c>
      <c r="AI2546" s="3">
        <v>20000</v>
      </c>
      <c r="AJ2546" s="3">
        <v>0</v>
      </c>
      <c r="AK2546" s="3">
        <v>20000</v>
      </c>
      <c r="AL2546" s="43" t="s">
        <v>6822</v>
      </c>
    </row>
    <row r="2547" spans="1:38" hidden="1" x14ac:dyDescent="0.25">
      <c r="A2547" s="47">
        <v>130698</v>
      </c>
      <c r="B2547" s="48">
        <v>2</v>
      </c>
      <c r="C2547" s="49" t="s">
        <v>47</v>
      </c>
      <c r="D2547" s="50">
        <v>44033</v>
      </c>
      <c r="E2547" s="49" t="s">
        <v>1169</v>
      </c>
      <c r="F2547" s="50">
        <v>44153</v>
      </c>
      <c r="G2547" s="49" t="s">
        <v>6529</v>
      </c>
      <c r="H2547" s="51" t="s">
        <v>267</v>
      </c>
      <c r="I2547" s="49"/>
      <c r="J2547" s="49"/>
      <c r="K2547" s="49"/>
      <c r="L2547" s="52"/>
      <c r="M2547" s="51" t="s">
        <v>6823</v>
      </c>
      <c r="N2547" s="51"/>
      <c r="O2547" s="49" t="s">
        <v>1171</v>
      </c>
      <c r="P2547" s="51" t="s">
        <v>1062</v>
      </c>
      <c r="Q2547" s="51"/>
      <c r="R2547" s="111"/>
      <c r="S2547" s="111"/>
      <c r="T2547" s="120"/>
      <c r="U2547" s="55" t="s">
        <v>32</v>
      </c>
      <c r="V2547" s="52"/>
      <c r="W2547" s="49"/>
      <c r="X2547" s="52" t="s">
        <v>43</v>
      </c>
      <c r="Y2547" s="49"/>
      <c r="Z2547" s="116" t="s">
        <v>20458</v>
      </c>
      <c r="AA2547" s="51"/>
      <c r="AB2547" s="54">
        <v>0</v>
      </c>
      <c r="AC2547" s="54">
        <v>0</v>
      </c>
      <c r="AD2547" s="54">
        <v>69000</v>
      </c>
      <c r="AE2547" s="54">
        <v>0</v>
      </c>
      <c r="AF2547" s="3">
        <f>SUM(Table2[[#This Row],[PE 2021 Obligations]],Table2[[#This Row],[ROW 2021 Obligations]],Table2[[#This Row],[Construction 2021 Obligations]],Table2[[#This Row],[Paving 2021 Obligations]])</f>
        <v>69000</v>
      </c>
      <c r="AG2547" s="54">
        <v>0</v>
      </c>
      <c r="AH2547" s="54">
        <v>0</v>
      </c>
      <c r="AI2547" s="54">
        <v>69000</v>
      </c>
      <c r="AJ2547" s="54">
        <v>0</v>
      </c>
      <c r="AK2547" s="54">
        <v>69000</v>
      </c>
      <c r="AL2547" s="49" t="s">
        <v>6824</v>
      </c>
    </row>
    <row r="2548" spans="1:38" hidden="1" x14ac:dyDescent="0.25">
      <c r="A2548" s="13">
        <v>130699</v>
      </c>
      <c r="B2548" s="15">
        <v>4</v>
      </c>
      <c r="C2548" s="43" t="s">
        <v>73</v>
      </c>
      <c r="D2548" s="44">
        <v>44033</v>
      </c>
      <c r="E2548" s="43" t="s">
        <v>4566</v>
      </c>
      <c r="F2548" s="44">
        <v>44033</v>
      </c>
      <c r="G2548" s="43" t="s">
        <v>4566</v>
      </c>
      <c r="H2548" s="45" t="s">
        <v>126</v>
      </c>
      <c r="I2548" s="43"/>
      <c r="J2548" s="43"/>
      <c r="K2548" s="43"/>
      <c r="L2548" s="46"/>
      <c r="M2548" s="45" t="s">
        <v>6825</v>
      </c>
      <c r="N2548" s="45"/>
      <c r="O2548" s="43" t="s">
        <v>1171</v>
      </c>
      <c r="P2548" s="45" t="s">
        <v>1062</v>
      </c>
      <c r="Q2548" s="45"/>
      <c r="R2548" s="112"/>
      <c r="S2548" s="112"/>
      <c r="T2548" s="59"/>
      <c r="U2548" s="56" t="s">
        <v>32</v>
      </c>
      <c r="V2548" s="46"/>
      <c r="W2548" s="43"/>
      <c r="X2548" s="46" t="s">
        <v>43</v>
      </c>
      <c r="Y2548" s="43"/>
      <c r="Z2548" s="116" t="s">
        <v>20458</v>
      </c>
      <c r="AA2548" s="45"/>
      <c r="AB2548" s="3">
        <v>0</v>
      </c>
      <c r="AC2548" s="3">
        <v>0</v>
      </c>
      <c r="AD2548" s="3">
        <v>50800</v>
      </c>
      <c r="AE2548" s="3">
        <v>0</v>
      </c>
      <c r="AF2548" s="3">
        <f>SUM(Table2[[#This Row],[PE 2021 Obligations]],Table2[[#This Row],[ROW 2021 Obligations]],Table2[[#This Row],[Construction 2021 Obligations]],Table2[[#This Row],[Paving 2021 Obligations]])</f>
        <v>50800</v>
      </c>
      <c r="AG2548" s="3">
        <v>0</v>
      </c>
      <c r="AH2548" s="3">
        <v>0</v>
      </c>
      <c r="AI2548" s="3">
        <v>50800</v>
      </c>
      <c r="AJ2548" s="3">
        <v>0</v>
      </c>
      <c r="AK2548" s="3">
        <v>50800</v>
      </c>
      <c r="AL2548" s="43" t="s">
        <v>6826</v>
      </c>
    </row>
    <row r="2549" spans="1:38" hidden="1" x14ac:dyDescent="0.25">
      <c r="A2549" s="47">
        <v>130700</v>
      </c>
      <c r="B2549" s="48">
        <v>3</v>
      </c>
      <c r="C2549" s="49" t="s">
        <v>73</v>
      </c>
      <c r="D2549" s="50">
        <v>44033</v>
      </c>
      <c r="E2549" s="49" t="s">
        <v>1169</v>
      </c>
      <c r="F2549" s="50">
        <v>44033</v>
      </c>
      <c r="G2549" s="49" t="s">
        <v>1169</v>
      </c>
      <c r="H2549" s="51" t="s">
        <v>49</v>
      </c>
      <c r="I2549" s="49"/>
      <c r="J2549" s="49"/>
      <c r="K2549" s="49"/>
      <c r="L2549" s="52"/>
      <c r="M2549" s="51" t="s">
        <v>6827</v>
      </c>
      <c r="N2549" s="51"/>
      <c r="O2549" s="49" t="s">
        <v>1171</v>
      </c>
      <c r="P2549" s="51" t="s">
        <v>1062</v>
      </c>
      <c r="Q2549" s="51"/>
      <c r="R2549" s="111"/>
      <c r="S2549" s="111"/>
      <c r="T2549" s="120"/>
      <c r="U2549" s="55" t="s">
        <v>32</v>
      </c>
      <c r="V2549" s="52"/>
      <c r="W2549" s="49"/>
      <c r="X2549" s="52" t="s">
        <v>43</v>
      </c>
      <c r="Y2549" s="49"/>
      <c r="Z2549" s="116" t="s">
        <v>20458</v>
      </c>
      <c r="AA2549" s="51"/>
      <c r="AB2549" s="54">
        <v>0</v>
      </c>
      <c r="AC2549" s="54">
        <v>0</v>
      </c>
      <c r="AD2549" s="54">
        <v>30000</v>
      </c>
      <c r="AE2549" s="54">
        <v>0</v>
      </c>
      <c r="AF2549" s="3">
        <f>SUM(Table2[[#This Row],[PE 2021 Obligations]],Table2[[#This Row],[ROW 2021 Obligations]],Table2[[#This Row],[Construction 2021 Obligations]],Table2[[#This Row],[Paving 2021 Obligations]])</f>
        <v>30000</v>
      </c>
      <c r="AG2549" s="54">
        <v>0</v>
      </c>
      <c r="AH2549" s="54">
        <v>0</v>
      </c>
      <c r="AI2549" s="54">
        <v>30000</v>
      </c>
      <c r="AJ2549" s="54">
        <v>0</v>
      </c>
      <c r="AK2549" s="54">
        <v>30000</v>
      </c>
      <c r="AL2549" s="49" t="s">
        <v>6828</v>
      </c>
    </row>
    <row r="2550" spans="1:38" hidden="1" x14ac:dyDescent="0.25">
      <c r="A2550" s="13">
        <v>130701</v>
      </c>
      <c r="B2550" s="15">
        <v>2</v>
      </c>
      <c r="C2550" s="43" t="s">
        <v>73</v>
      </c>
      <c r="D2550" s="44">
        <v>44033</v>
      </c>
      <c r="E2550" s="43" t="s">
        <v>2262</v>
      </c>
      <c r="F2550" s="44">
        <v>44033</v>
      </c>
      <c r="G2550" s="43" t="s">
        <v>2262</v>
      </c>
      <c r="H2550" s="45" t="s">
        <v>377</v>
      </c>
      <c r="I2550" s="43"/>
      <c r="J2550" s="43"/>
      <c r="K2550" s="43"/>
      <c r="L2550" s="46"/>
      <c r="M2550" s="45" t="s">
        <v>6829</v>
      </c>
      <c r="N2550" s="45"/>
      <c r="O2550" s="43" t="s">
        <v>1171</v>
      </c>
      <c r="P2550" s="45" t="s">
        <v>1062</v>
      </c>
      <c r="Q2550" s="45"/>
      <c r="R2550" s="112"/>
      <c r="S2550" s="112"/>
      <c r="T2550" s="59"/>
      <c r="U2550" s="56" t="s">
        <v>32</v>
      </c>
      <c r="V2550" s="46"/>
      <c r="W2550" s="43"/>
      <c r="X2550" s="46" t="s">
        <v>43</v>
      </c>
      <c r="Y2550" s="43"/>
      <c r="Z2550" s="116" t="s">
        <v>20458</v>
      </c>
      <c r="AA2550" s="45"/>
      <c r="AB2550" s="3">
        <v>0</v>
      </c>
      <c r="AC2550" s="3">
        <v>0</v>
      </c>
      <c r="AD2550" s="3">
        <v>200000</v>
      </c>
      <c r="AE2550" s="3">
        <v>0</v>
      </c>
      <c r="AF2550" s="3">
        <f>SUM(Table2[[#This Row],[PE 2021 Obligations]],Table2[[#This Row],[ROW 2021 Obligations]],Table2[[#This Row],[Construction 2021 Obligations]],Table2[[#This Row],[Paving 2021 Obligations]])</f>
        <v>200000</v>
      </c>
      <c r="AG2550" s="3">
        <v>0</v>
      </c>
      <c r="AH2550" s="3">
        <v>0</v>
      </c>
      <c r="AI2550" s="3">
        <v>200000</v>
      </c>
      <c r="AJ2550" s="3">
        <v>0</v>
      </c>
      <c r="AK2550" s="3">
        <v>200000</v>
      </c>
      <c r="AL2550" s="43" t="s">
        <v>6830</v>
      </c>
    </row>
    <row r="2551" spans="1:38" hidden="1" x14ac:dyDescent="0.25">
      <c r="A2551" s="47">
        <v>130702</v>
      </c>
      <c r="B2551" s="48">
        <v>2</v>
      </c>
      <c r="C2551" s="49" t="s">
        <v>73</v>
      </c>
      <c r="D2551" s="50">
        <v>44033</v>
      </c>
      <c r="E2551" s="49" t="s">
        <v>2262</v>
      </c>
      <c r="F2551" s="50">
        <v>44033</v>
      </c>
      <c r="G2551" s="49" t="s">
        <v>2262</v>
      </c>
      <c r="H2551" s="51" t="s">
        <v>286</v>
      </c>
      <c r="I2551" s="49"/>
      <c r="J2551" s="49"/>
      <c r="K2551" s="49"/>
      <c r="L2551" s="52"/>
      <c r="M2551" s="51" t="s">
        <v>6831</v>
      </c>
      <c r="N2551" s="51"/>
      <c r="O2551" s="49" t="s">
        <v>1171</v>
      </c>
      <c r="P2551" s="51" t="s">
        <v>1062</v>
      </c>
      <c r="Q2551" s="51"/>
      <c r="R2551" s="111"/>
      <c r="S2551" s="111"/>
      <c r="T2551" s="120"/>
      <c r="U2551" s="55" t="s">
        <v>32</v>
      </c>
      <c r="V2551" s="52"/>
      <c r="W2551" s="49"/>
      <c r="X2551" s="52" t="s">
        <v>43</v>
      </c>
      <c r="Y2551" s="49"/>
      <c r="Z2551" s="116" t="s">
        <v>20458</v>
      </c>
      <c r="AA2551" s="51"/>
      <c r="AB2551" s="54">
        <v>0</v>
      </c>
      <c r="AC2551" s="54">
        <v>0</v>
      </c>
      <c r="AD2551" s="54">
        <v>29300</v>
      </c>
      <c r="AE2551" s="54">
        <v>0</v>
      </c>
      <c r="AF2551" s="3">
        <f>SUM(Table2[[#This Row],[PE 2021 Obligations]],Table2[[#This Row],[ROW 2021 Obligations]],Table2[[#This Row],[Construction 2021 Obligations]],Table2[[#This Row],[Paving 2021 Obligations]])</f>
        <v>29300</v>
      </c>
      <c r="AG2551" s="54">
        <v>0</v>
      </c>
      <c r="AH2551" s="54">
        <v>0</v>
      </c>
      <c r="AI2551" s="54">
        <v>29300</v>
      </c>
      <c r="AJ2551" s="54">
        <v>0</v>
      </c>
      <c r="AK2551" s="54">
        <v>29300</v>
      </c>
      <c r="AL2551" s="49" t="s">
        <v>6832</v>
      </c>
    </row>
    <row r="2552" spans="1:38" ht="30" hidden="1" x14ac:dyDescent="0.25">
      <c r="A2552" s="47">
        <v>130704</v>
      </c>
      <c r="B2552" s="48">
        <v>1</v>
      </c>
      <c r="C2552" s="49" t="s">
        <v>73</v>
      </c>
      <c r="D2552" s="50">
        <v>44033</v>
      </c>
      <c r="E2552" s="49" t="s">
        <v>108</v>
      </c>
      <c r="F2552" s="50">
        <v>44033</v>
      </c>
      <c r="G2552" s="49" t="s">
        <v>108</v>
      </c>
      <c r="H2552" s="51" t="s">
        <v>317</v>
      </c>
      <c r="I2552" s="49"/>
      <c r="J2552" s="49"/>
      <c r="K2552" s="49"/>
      <c r="L2552" s="52" t="s">
        <v>110</v>
      </c>
      <c r="M2552" s="51" t="s">
        <v>6836</v>
      </c>
      <c r="N2552" s="51" t="s">
        <v>6836</v>
      </c>
      <c r="O2552" s="49" t="s">
        <v>5777</v>
      </c>
      <c r="P2552" s="51"/>
      <c r="Q2552" s="51"/>
      <c r="R2552" s="111"/>
      <c r="S2552" s="111"/>
      <c r="T2552" s="120"/>
      <c r="U2552" s="55" t="s">
        <v>32</v>
      </c>
      <c r="V2552" s="52"/>
      <c r="W2552" s="49"/>
      <c r="X2552" s="52" t="s">
        <v>43</v>
      </c>
      <c r="Y2552" s="49"/>
      <c r="Z2552" s="116" t="s">
        <v>20458</v>
      </c>
      <c r="AA2552" s="51"/>
      <c r="AB2552" s="54">
        <v>0</v>
      </c>
      <c r="AC2552" s="54">
        <v>0</v>
      </c>
      <c r="AD2552" s="54">
        <v>518690</v>
      </c>
      <c r="AE2552" s="54">
        <v>0</v>
      </c>
      <c r="AF2552" s="3">
        <f>SUM(Table2[[#This Row],[PE 2021 Obligations]],Table2[[#This Row],[ROW 2021 Obligations]],Table2[[#This Row],[Construction 2021 Obligations]],Table2[[#This Row],[Paving 2021 Obligations]])</f>
        <v>518690</v>
      </c>
      <c r="AG2552" s="54">
        <v>0</v>
      </c>
      <c r="AH2552" s="54">
        <v>0</v>
      </c>
      <c r="AI2552" s="54">
        <v>518690</v>
      </c>
      <c r="AJ2552" s="54">
        <v>0</v>
      </c>
      <c r="AK2552" s="54">
        <v>518690</v>
      </c>
      <c r="AL2552" s="49" t="s">
        <v>6837</v>
      </c>
    </row>
    <row r="2553" spans="1:38" ht="60" hidden="1" x14ac:dyDescent="0.25">
      <c r="A2553" s="13">
        <v>130705</v>
      </c>
      <c r="B2553" s="15">
        <v>1</v>
      </c>
      <c r="C2553" s="43" t="s">
        <v>73</v>
      </c>
      <c r="D2553" s="44">
        <v>44033</v>
      </c>
      <c r="E2553" s="43" t="s">
        <v>108</v>
      </c>
      <c r="F2553" s="44">
        <v>44034</v>
      </c>
      <c r="G2553" s="43" t="s">
        <v>108</v>
      </c>
      <c r="H2553" s="45" t="s">
        <v>196</v>
      </c>
      <c r="I2553" s="43"/>
      <c r="J2553" s="43"/>
      <c r="K2553" s="43"/>
      <c r="L2553" s="46" t="s">
        <v>110</v>
      </c>
      <c r="M2553" s="45" t="s">
        <v>6838</v>
      </c>
      <c r="N2553" s="45" t="s">
        <v>6839</v>
      </c>
      <c r="O2553" s="43" t="s">
        <v>5777</v>
      </c>
      <c r="P2553" s="45"/>
      <c r="Q2553" s="45"/>
      <c r="R2553" s="112"/>
      <c r="S2553" s="112"/>
      <c r="T2553" s="59"/>
      <c r="U2553" s="56" t="s">
        <v>32</v>
      </c>
      <c r="V2553" s="46"/>
      <c r="W2553" s="43"/>
      <c r="X2553" s="46" t="s">
        <v>43</v>
      </c>
      <c r="Y2553" s="43"/>
      <c r="Z2553" s="116" t="s">
        <v>20458</v>
      </c>
      <c r="AA2553" s="45"/>
      <c r="AB2553" s="3">
        <v>0</v>
      </c>
      <c r="AC2553" s="3">
        <v>0</v>
      </c>
      <c r="AD2553" s="3">
        <v>105000</v>
      </c>
      <c r="AE2553" s="3">
        <v>0</v>
      </c>
      <c r="AF2553" s="3">
        <f>SUM(Table2[[#This Row],[PE 2021 Obligations]],Table2[[#This Row],[ROW 2021 Obligations]],Table2[[#This Row],[Construction 2021 Obligations]],Table2[[#This Row],[Paving 2021 Obligations]])</f>
        <v>105000</v>
      </c>
      <c r="AG2553" s="3">
        <v>0</v>
      </c>
      <c r="AH2553" s="3">
        <v>0</v>
      </c>
      <c r="AI2553" s="3">
        <v>105000</v>
      </c>
      <c r="AJ2553" s="3">
        <v>0</v>
      </c>
      <c r="AK2553" s="3">
        <v>105000</v>
      </c>
      <c r="AL2553" s="43" t="s">
        <v>6840</v>
      </c>
    </row>
    <row r="2554" spans="1:38" ht="30" hidden="1" x14ac:dyDescent="0.25">
      <c r="A2554" s="13">
        <v>130709</v>
      </c>
      <c r="B2554" s="15">
        <v>1</v>
      </c>
      <c r="C2554" s="43" t="s">
        <v>73</v>
      </c>
      <c r="D2554" s="44">
        <v>44035</v>
      </c>
      <c r="E2554" s="43" t="s">
        <v>108</v>
      </c>
      <c r="F2554" s="44">
        <v>44035</v>
      </c>
      <c r="G2554" s="43" t="s">
        <v>108</v>
      </c>
      <c r="H2554" s="45" t="s">
        <v>196</v>
      </c>
      <c r="I2554" s="43"/>
      <c r="J2554" s="43"/>
      <c r="K2554" s="43"/>
      <c r="L2554" s="46" t="s">
        <v>110</v>
      </c>
      <c r="M2554" s="45" t="s">
        <v>6845</v>
      </c>
      <c r="N2554" s="45" t="s">
        <v>6845</v>
      </c>
      <c r="O2554" s="43" t="s">
        <v>5777</v>
      </c>
      <c r="P2554" s="45" t="s">
        <v>67</v>
      </c>
      <c r="Q2554" s="45"/>
      <c r="R2554" s="112"/>
      <c r="S2554" s="112"/>
      <c r="T2554" s="59"/>
      <c r="U2554" s="56" t="s">
        <v>32</v>
      </c>
      <c r="V2554" s="46"/>
      <c r="W2554" s="43"/>
      <c r="X2554" s="46" t="s">
        <v>43</v>
      </c>
      <c r="Y2554" s="43"/>
      <c r="Z2554" s="116" t="s">
        <v>20458</v>
      </c>
      <c r="AA2554" s="45"/>
      <c r="AB2554" s="3">
        <v>0</v>
      </c>
      <c r="AC2554" s="3">
        <v>0</v>
      </c>
      <c r="AD2554" s="3">
        <v>207475</v>
      </c>
      <c r="AE2554" s="3">
        <v>0</v>
      </c>
      <c r="AF2554" s="3">
        <f>SUM(Table2[[#This Row],[PE 2021 Obligations]],Table2[[#This Row],[ROW 2021 Obligations]],Table2[[#This Row],[Construction 2021 Obligations]],Table2[[#This Row],[Paving 2021 Obligations]])</f>
        <v>207475</v>
      </c>
      <c r="AG2554" s="3">
        <v>0</v>
      </c>
      <c r="AH2554" s="3">
        <v>0</v>
      </c>
      <c r="AI2554" s="3">
        <v>207475</v>
      </c>
      <c r="AJ2554" s="3">
        <v>0</v>
      </c>
      <c r="AK2554" s="3">
        <v>207475</v>
      </c>
      <c r="AL2554" s="43" t="s">
        <v>6846</v>
      </c>
    </row>
    <row r="2555" spans="1:38" hidden="1" x14ac:dyDescent="0.25">
      <c r="A2555" s="47">
        <v>130710</v>
      </c>
      <c r="B2555" s="48">
        <v>4</v>
      </c>
      <c r="C2555" s="49" t="s">
        <v>73</v>
      </c>
      <c r="D2555" s="50">
        <v>44035</v>
      </c>
      <c r="E2555" s="49" t="s">
        <v>5735</v>
      </c>
      <c r="F2555" s="50">
        <v>44035</v>
      </c>
      <c r="G2555" s="49" t="s">
        <v>5735</v>
      </c>
      <c r="H2555" s="51" t="s">
        <v>270</v>
      </c>
      <c r="I2555" s="49"/>
      <c r="J2555" s="49"/>
      <c r="K2555" s="49"/>
      <c r="L2555" s="52"/>
      <c r="M2555" s="51" t="s">
        <v>6847</v>
      </c>
      <c r="N2555" s="51"/>
      <c r="O2555" s="49" t="s">
        <v>1171</v>
      </c>
      <c r="P2555" s="51" t="s">
        <v>1062</v>
      </c>
      <c r="Q2555" s="51"/>
      <c r="R2555" s="111"/>
      <c r="S2555" s="111"/>
      <c r="T2555" s="120"/>
      <c r="U2555" s="55" t="s">
        <v>32</v>
      </c>
      <c r="V2555" s="52"/>
      <c r="W2555" s="49"/>
      <c r="X2555" s="52" t="s">
        <v>43</v>
      </c>
      <c r="Y2555" s="49"/>
      <c r="Z2555" s="116" t="s">
        <v>20458</v>
      </c>
      <c r="AA2555" s="51"/>
      <c r="AB2555" s="54">
        <v>0</v>
      </c>
      <c r="AC2555" s="54">
        <v>0</v>
      </c>
      <c r="AD2555" s="54">
        <v>15000</v>
      </c>
      <c r="AE2555" s="54">
        <v>0</v>
      </c>
      <c r="AF2555" s="3">
        <f>SUM(Table2[[#This Row],[PE 2021 Obligations]],Table2[[#This Row],[ROW 2021 Obligations]],Table2[[#This Row],[Construction 2021 Obligations]],Table2[[#This Row],[Paving 2021 Obligations]])</f>
        <v>15000</v>
      </c>
      <c r="AG2555" s="54">
        <v>0</v>
      </c>
      <c r="AH2555" s="54">
        <v>0</v>
      </c>
      <c r="AI2555" s="54">
        <v>15000</v>
      </c>
      <c r="AJ2555" s="54">
        <v>0</v>
      </c>
      <c r="AK2555" s="54">
        <v>15000</v>
      </c>
      <c r="AL2555" s="49" t="s">
        <v>6848</v>
      </c>
    </row>
    <row r="2556" spans="1:38" ht="45" hidden="1" x14ac:dyDescent="0.25">
      <c r="A2556" s="13">
        <v>130711</v>
      </c>
      <c r="B2556" s="15">
        <v>2</v>
      </c>
      <c r="C2556" s="43" t="s">
        <v>73</v>
      </c>
      <c r="D2556" s="44">
        <v>44036</v>
      </c>
      <c r="E2556" s="43" t="s">
        <v>142</v>
      </c>
      <c r="F2556" s="44">
        <v>44280</v>
      </c>
      <c r="G2556" s="43" t="s">
        <v>75</v>
      </c>
      <c r="H2556" s="45" t="s">
        <v>170</v>
      </c>
      <c r="I2556" s="43"/>
      <c r="J2556" s="43"/>
      <c r="K2556" s="43"/>
      <c r="L2556" s="46"/>
      <c r="M2556" s="45" t="s">
        <v>6849</v>
      </c>
      <c r="N2556" s="45" t="s">
        <v>6850</v>
      </c>
      <c r="O2556" s="43" t="s">
        <v>78</v>
      </c>
      <c r="P2556" s="45" t="s">
        <v>551</v>
      </c>
      <c r="Q2556" s="45"/>
      <c r="R2556" s="112"/>
      <c r="S2556" s="112"/>
      <c r="T2556" s="59"/>
      <c r="U2556" s="56" t="s">
        <v>32</v>
      </c>
      <c r="V2556" s="46"/>
      <c r="W2556" s="43"/>
      <c r="X2556" s="46" t="s">
        <v>43</v>
      </c>
      <c r="Y2556" s="43"/>
      <c r="Z2556" s="116" t="s">
        <v>20458</v>
      </c>
      <c r="AA2556" s="45"/>
      <c r="AB2556" s="3">
        <v>50000</v>
      </c>
      <c r="AC2556" s="3">
        <v>0</v>
      </c>
      <c r="AD2556" s="3">
        <v>0</v>
      </c>
      <c r="AE2556" s="3">
        <v>0</v>
      </c>
      <c r="AF2556" s="3">
        <f>SUM(Table2[[#This Row],[PE 2021 Obligations]],Table2[[#This Row],[ROW 2021 Obligations]],Table2[[#This Row],[Construction 2021 Obligations]],Table2[[#This Row],[Paving 2021 Obligations]])</f>
        <v>50000</v>
      </c>
      <c r="AG2556" s="3">
        <v>50000</v>
      </c>
      <c r="AH2556" s="3">
        <v>0</v>
      </c>
      <c r="AI2556" s="3">
        <v>0</v>
      </c>
      <c r="AJ2556" s="3">
        <v>0</v>
      </c>
      <c r="AK2556" s="3">
        <v>50000</v>
      </c>
      <c r="AL2556" s="43"/>
    </row>
    <row r="2557" spans="1:38" ht="30" hidden="1" x14ac:dyDescent="0.25">
      <c r="A2557" s="47">
        <v>130712</v>
      </c>
      <c r="B2557" s="48">
        <v>3</v>
      </c>
      <c r="C2557" s="49" t="s">
        <v>73</v>
      </c>
      <c r="D2557" s="50">
        <v>44039</v>
      </c>
      <c r="E2557" s="49" t="s">
        <v>342</v>
      </c>
      <c r="F2557" s="50">
        <v>44322</v>
      </c>
      <c r="G2557" s="49" t="s">
        <v>832</v>
      </c>
      <c r="H2557" s="51" t="s">
        <v>173</v>
      </c>
      <c r="I2557" s="49" t="s">
        <v>826</v>
      </c>
      <c r="J2557" s="49" t="s">
        <v>116</v>
      </c>
      <c r="K2557" s="49"/>
      <c r="L2557" s="52" t="s">
        <v>116</v>
      </c>
      <c r="M2557" s="51" t="s">
        <v>6851</v>
      </c>
      <c r="N2557" s="51" t="s">
        <v>6852</v>
      </c>
      <c r="O2557" s="49" t="s">
        <v>632</v>
      </c>
      <c r="P2557" s="51" t="s">
        <v>1723</v>
      </c>
      <c r="Q2557" s="51"/>
      <c r="R2557" s="111"/>
      <c r="S2557" s="111"/>
      <c r="T2557" s="120"/>
      <c r="U2557" s="53">
        <v>0.04</v>
      </c>
      <c r="V2557" s="50">
        <v>44792</v>
      </c>
      <c r="W2557" s="49"/>
      <c r="X2557" s="52" t="s">
        <v>43</v>
      </c>
      <c r="Y2557" s="49" t="s">
        <v>78</v>
      </c>
      <c r="Z2557" s="127" t="s">
        <v>20461</v>
      </c>
      <c r="AA2557" s="51"/>
      <c r="AB2557" s="54">
        <v>40000</v>
      </c>
      <c r="AC2557" s="54">
        <v>0</v>
      </c>
      <c r="AD2557" s="54">
        <v>0</v>
      </c>
      <c r="AE2557" s="54">
        <v>0</v>
      </c>
      <c r="AF2557" s="3">
        <f>SUM(Table2[[#This Row],[PE 2021 Obligations]],Table2[[#This Row],[ROW 2021 Obligations]],Table2[[#This Row],[Construction 2021 Obligations]],Table2[[#This Row],[Paving 2021 Obligations]])</f>
        <v>40000</v>
      </c>
      <c r="AG2557" s="54">
        <v>45000</v>
      </c>
      <c r="AH2557" s="54">
        <v>0</v>
      </c>
      <c r="AI2557" s="54">
        <v>0</v>
      </c>
      <c r="AJ2557" s="54">
        <v>0</v>
      </c>
      <c r="AK2557" s="54">
        <v>45000</v>
      </c>
      <c r="AL2557" s="49" t="s">
        <v>6853</v>
      </c>
    </row>
    <row r="2558" spans="1:38" ht="90" hidden="1" x14ac:dyDescent="0.25">
      <c r="A2558" s="13">
        <v>130713</v>
      </c>
      <c r="B2558" s="15">
        <v>4</v>
      </c>
      <c r="C2558" s="43" t="s">
        <v>73</v>
      </c>
      <c r="D2558" s="44">
        <v>44039</v>
      </c>
      <c r="E2558" s="43" t="s">
        <v>108</v>
      </c>
      <c r="F2558" s="44">
        <v>44039</v>
      </c>
      <c r="G2558" s="43" t="s">
        <v>108</v>
      </c>
      <c r="H2558" s="45" t="s">
        <v>229</v>
      </c>
      <c r="I2558" s="43"/>
      <c r="J2558" s="43"/>
      <c r="K2558" s="43"/>
      <c r="L2558" s="46" t="s">
        <v>110</v>
      </c>
      <c r="M2558" s="45" t="s">
        <v>6854</v>
      </c>
      <c r="N2558" s="45" t="s">
        <v>6855</v>
      </c>
      <c r="O2558" s="43" t="s">
        <v>5777</v>
      </c>
      <c r="P2558" s="45" t="s">
        <v>67</v>
      </c>
      <c r="Q2558" s="45"/>
      <c r="R2558" s="112"/>
      <c r="S2558" s="112"/>
      <c r="T2558" s="59"/>
      <c r="U2558" s="56" t="s">
        <v>32</v>
      </c>
      <c r="V2558" s="46"/>
      <c r="W2558" s="43"/>
      <c r="X2558" s="46" t="s">
        <v>43</v>
      </c>
      <c r="Y2558" s="43"/>
      <c r="Z2558" s="116" t="s">
        <v>20458</v>
      </c>
      <c r="AA2558" s="45"/>
      <c r="AB2558" s="3">
        <v>0</v>
      </c>
      <c r="AC2558" s="3">
        <v>0</v>
      </c>
      <c r="AD2558" s="3">
        <v>339075</v>
      </c>
      <c r="AE2558" s="3">
        <v>0</v>
      </c>
      <c r="AF2558" s="3">
        <f>SUM(Table2[[#This Row],[PE 2021 Obligations]],Table2[[#This Row],[ROW 2021 Obligations]],Table2[[#This Row],[Construction 2021 Obligations]],Table2[[#This Row],[Paving 2021 Obligations]])</f>
        <v>339075</v>
      </c>
      <c r="AG2558" s="3">
        <v>0</v>
      </c>
      <c r="AH2558" s="3">
        <v>0</v>
      </c>
      <c r="AI2558" s="3">
        <v>339075</v>
      </c>
      <c r="AJ2558" s="3">
        <v>0</v>
      </c>
      <c r="AK2558" s="3">
        <v>339075</v>
      </c>
      <c r="AL2558" s="43" t="s">
        <v>6856</v>
      </c>
    </row>
    <row r="2559" spans="1:38" ht="30" hidden="1" x14ac:dyDescent="0.25">
      <c r="A2559" s="47">
        <v>130714</v>
      </c>
      <c r="B2559" s="48">
        <v>2</v>
      </c>
      <c r="C2559" s="49" t="s">
        <v>73</v>
      </c>
      <c r="D2559" s="50">
        <v>44039</v>
      </c>
      <c r="E2559" s="49" t="s">
        <v>108</v>
      </c>
      <c r="F2559" s="50">
        <v>44039</v>
      </c>
      <c r="G2559" s="49" t="s">
        <v>108</v>
      </c>
      <c r="H2559" s="51" t="s">
        <v>162</v>
      </c>
      <c r="I2559" s="49"/>
      <c r="J2559" s="49"/>
      <c r="K2559" s="49"/>
      <c r="L2559" s="52" t="s">
        <v>110</v>
      </c>
      <c r="M2559" s="51" t="s">
        <v>6857</v>
      </c>
      <c r="N2559" s="51" t="s">
        <v>6858</v>
      </c>
      <c r="O2559" s="49" t="s">
        <v>5777</v>
      </c>
      <c r="P2559" s="51" t="s">
        <v>67</v>
      </c>
      <c r="Q2559" s="51"/>
      <c r="R2559" s="111"/>
      <c r="S2559" s="111"/>
      <c r="T2559" s="120"/>
      <c r="U2559" s="55" t="s">
        <v>32</v>
      </c>
      <c r="V2559" s="52"/>
      <c r="W2559" s="49"/>
      <c r="X2559" s="52" t="s">
        <v>43</v>
      </c>
      <c r="Y2559" s="49"/>
      <c r="Z2559" s="116" t="s">
        <v>20458</v>
      </c>
      <c r="AA2559" s="51"/>
      <c r="AB2559" s="54">
        <v>0</v>
      </c>
      <c r="AC2559" s="54">
        <v>0</v>
      </c>
      <c r="AD2559" s="54">
        <v>750000</v>
      </c>
      <c r="AE2559" s="54">
        <v>0</v>
      </c>
      <c r="AF2559" s="3">
        <f>SUM(Table2[[#This Row],[PE 2021 Obligations]],Table2[[#This Row],[ROW 2021 Obligations]],Table2[[#This Row],[Construction 2021 Obligations]],Table2[[#This Row],[Paving 2021 Obligations]])</f>
        <v>750000</v>
      </c>
      <c r="AG2559" s="54">
        <v>0</v>
      </c>
      <c r="AH2559" s="54">
        <v>0</v>
      </c>
      <c r="AI2559" s="54">
        <v>750000</v>
      </c>
      <c r="AJ2559" s="54">
        <v>0</v>
      </c>
      <c r="AK2559" s="54">
        <v>750000</v>
      </c>
      <c r="AL2559" s="49" t="s">
        <v>6859</v>
      </c>
    </row>
    <row r="2560" spans="1:38" hidden="1" x14ac:dyDescent="0.25">
      <c r="A2560" s="13">
        <v>130715</v>
      </c>
      <c r="B2560" s="15">
        <v>3</v>
      </c>
      <c r="C2560" s="43" t="s">
        <v>73</v>
      </c>
      <c r="D2560" s="44">
        <v>44040</v>
      </c>
      <c r="E2560" s="43" t="s">
        <v>2262</v>
      </c>
      <c r="F2560" s="44">
        <v>44040</v>
      </c>
      <c r="G2560" s="43" t="s">
        <v>2262</v>
      </c>
      <c r="H2560" s="45" t="s">
        <v>273</v>
      </c>
      <c r="I2560" s="43"/>
      <c r="J2560" s="43"/>
      <c r="K2560" s="43"/>
      <c r="L2560" s="46"/>
      <c r="M2560" s="45" t="s">
        <v>6860</v>
      </c>
      <c r="N2560" s="45"/>
      <c r="O2560" s="43" t="s">
        <v>1171</v>
      </c>
      <c r="P2560" s="45" t="s">
        <v>1062</v>
      </c>
      <c r="Q2560" s="45"/>
      <c r="R2560" s="112"/>
      <c r="S2560" s="112"/>
      <c r="T2560" s="59"/>
      <c r="U2560" s="56" t="s">
        <v>32</v>
      </c>
      <c r="V2560" s="46"/>
      <c r="W2560" s="43"/>
      <c r="X2560" s="46" t="s">
        <v>43</v>
      </c>
      <c r="Y2560" s="43"/>
      <c r="Z2560" s="116" t="s">
        <v>20458</v>
      </c>
      <c r="AA2560" s="45"/>
      <c r="AB2560" s="3">
        <v>0</v>
      </c>
      <c r="AC2560" s="3">
        <v>0</v>
      </c>
      <c r="AD2560" s="3">
        <v>30000</v>
      </c>
      <c r="AE2560" s="3">
        <v>0</v>
      </c>
      <c r="AF2560" s="3">
        <f>SUM(Table2[[#This Row],[PE 2021 Obligations]],Table2[[#This Row],[ROW 2021 Obligations]],Table2[[#This Row],[Construction 2021 Obligations]],Table2[[#This Row],[Paving 2021 Obligations]])</f>
        <v>30000</v>
      </c>
      <c r="AG2560" s="3">
        <v>0</v>
      </c>
      <c r="AH2560" s="3">
        <v>0</v>
      </c>
      <c r="AI2560" s="3">
        <v>30000</v>
      </c>
      <c r="AJ2560" s="3">
        <v>0</v>
      </c>
      <c r="AK2560" s="3">
        <v>30000</v>
      </c>
      <c r="AL2560" s="43" t="s">
        <v>6861</v>
      </c>
    </row>
    <row r="2561" spans="1:38" hidden="1" x14ac:dyDescent="0.25">
      <c r="A2561" s="47">
        <v>130716</v>
      </c>
      <c r="B2561" s="48">
        <v>2</v>
      </c>
      <c r="C2561" s="49" t="s">
        <v>73</v>
      </c>
      <c r="D2561" s="50">
        <v>44040</v>
      </c>
      <c r="E2561" s="49" t="s">
        <v>2262</v>
      </c>
      <c r="F2561" s="50">
        <v>44040</v>
      </c>
      <c r="G2561" s="49" t="s">
        <v>2262</v>
      </c>
      <c r="H2561" s="51" t="s">
        <v>241</v>
      </c>
      <c r="I2561" s="49"/>
      <c r="J2561" s="49"/>
      <c r="K2561" s="49"/>
      <c r="L2561" s="52"/>
      <c r="M2561" s="51" t="s">
        <v>6862</v>
      </c>
      <c r="N2561" s="51"/>
      <c r="O2561" s="49" t="s">
        <v>1171</v>
      </c>
      <c r="P2561" s="51" t="s">
        <v>1062</v>
      </c>
      <c r="Q2561" s="51"/>
      <c r="R2561" s="111"/>
      <c r="S2561" s="111"/>
      <c r="T2561" s="120"/>
      <c r="U2561" s="55" t="s">
        <v>32</v>
      </c>
      <c r="V2561" s="52"/>
      <c r="W2561" s="49"/>
      <c r="X2561" s="52" t="s">
        <v>43</v>
      </c>
      <c r="Y2561" s="49"/>
      <c r="Z2561" s="116" t="s">
        <v>20458</v>
      </c>
      <c r="AA2561" s="51"/>
      <c r="AB2561" s="54">
        <v>0</v>
      </c>
      <c r="AC2561" s="54">
        <v>0</v>
      </c>
      <c r="AD2561" s="54">
        <v>30000</v>
      </c>
      <c r="AE2561" s="54">
        <v>0</v>
      </c>
      <c r="AF2561" s="3">
        <f>SUM(Table2[[#This Row],[PE 2021 Obligations]],Table2[[#This Row],[ROW 2021 Obligations]],Table2[[#This Row],[Construction 2021 Obligations]],Table2[[#This Row],[Paving 2021 Obligations]])</f>
        <v>30000</v>
      </c>
      <c r="AG2561" s="54">
        <v>0</v>
      </c>
      <c r="AH2561" s="54">
        <v>0</v>
      </c>
      <c r="AI2561" s="54">
        <v>30000</v>
      </c>
      <c r="AJ2561" s="54">
        <v>0</v>
      </c>
      <c r="AK2561" s="54">
        <v>30000</v>
      </c>
      <c r="AL2561" s="49" t="s">
        <v>6863</v>
      </c>
    </row>
    <row r="2562" spans="1:38" hidden="1" x14ac:dyDescent="0.25">
      <c r="A2562" s="13">
        <v>130717</v>
      </c>
      <c r="B2562" s="15">
        <v>3</v>
      </c>
      <c r="C2562" s="43" t="s">
        <v>73</v>
      </c>
      <c r="D2562" s="44">
        <v>44040</v>
      </c>
      <c r="E2562" s="43" t="s">
        <v>2262</v>
      </c>
      <c r="F2562" s="44">
        <v>44040</v>
      </c>
      <c r="G2562" s="43" t="s">
        <v>2262</v>
      </c>
      <c r="H2562" s="45" t="s">
        <v>354</v>
      </c>
      <c r="I2562" s="43"/>
      <c r="J2562" s="43"/>
      <c r="K2562" s="43"/>
      <c r="L2562" s="46"/>
      <c r="M2562" s="45" t="s">
        <v>6864</v>
      </c>
      <c r="N2562" s="45"/>
      <c r="O2562" s="43" t="s">
        <v>1171</v>
      </c>
      <c r="P2562" s="45" t="s">
        <v>1062</v>
      </c>
      <c r="Q2562" s="45"/>
      <c r="R2562" s="112"/>
      <c r="S2562" s="112"/>
      <c r="T2562" s="59"/>
      <c r="U2562" s="56" t="s">
        <v>32</v>
      </c>
      <c r="V2562" s="46"/>
      <c r="W2562" s="43"/>
      <c r="X2562" s="46" t="s">
        <v>43</v>
      </c>
      <c r="Y2562" s="43"/>
      <c r="Z2562" s="116" t="s">
        <v>20458</v>
      </c>
      <c r="AA2562" s="45"/>
      <c r="AB2562" s="3">
        <v>0</v>
      </c>
      <c r="AC2562" s="3">
        <v>0</v>
      </c>
      <c r="AD2562" s="3">
        <v>30000</v>
      </c>
      <c r="AE2562" s="3">
        <v>0</v>
      </c>
      <c r="AF2562" s="3">
        <f>SUM(Table2[[#This Row],[PE 2021 Obligations]],Table2[[#This Row],[ROW 2021 Obligations]],Table2[[#This Row],[Construction 2021 Obligations]],Table2[[#This Row],[Paving 2021 Obligations]])</f>
        <v>30000</v>
      </c>
      <c r="AG2562" s="3">
        <v>0</v>
      </c>
      <c r="AH2562" s="3">
        <v>0</v>
      </c>
      <c r="AI2562" s="3">
        <v>30000</v>
      </c>
      <c r="AJ2562" s="3">
        <v>0</v>
      </c>
      <c r="AK2562" s="3">
        <v>30000</v>
      </c>
      <c r="AL2562" s="43" t="s">
        <v>6865</v>
      </c>
    </row>
    <row r="2563" spans="1:38" hidden="1" x14ac:dyDescent="0.25">
      <c r="A2563" s="47">
        <v>130718</v>
      </c>
      <c r="B2563" s="48">
        <v>3</v>
      </c>
      <c r="C2563" s="49" t="s">
        <v>47</v>
      </c>
      <c r="D2563" s="50">
        <v>44040</v>
      </c>
      <c r="E2563" s="49" t="s">
        <v>2262</v>
      </c>
      <c r="F2563" s="50">
        <v>44103</v>
      </c>
      <c r="G2563" s="49" t="s">
        <v>5735</v>
      </c>
      <c r="H2563" s="51" t="s">
        <v>57</v>
      </c>
      <c r="I2563" s="49"/>
      <c r="J2563" s="49"/>
      <c r="K2563" s="49"/>
      <c r="L2563" s="52"/>
      <c r="M2563" s="51" t="s">
        <v>6866</v>
      </c>
      <c r="N2563" s="51"/>
      <c r="O2563" s="49" t="s">
        <v>1171</v>
      </c>
      <c r="P2563" s="51" t="s">
        <v>1062</v>
      </c>
      <c r="Q2563" s="51"/>
      <c r="R2563" s="111"/>
      <c r="S2563" s="111"/>
      <c r="T2563" s="120"/>
      <c r="U2563" s="55" t="s">
        <v>32</v>
      </c>
      <c r="V2563" s="52"/>
      <c r="W2563" s="49"/>
      <c r="X2563" s="52" t="s">
        <v>43</v>
      </c>
      <c r="Y2563" s="49"/>
      <c r="Z2563" s="116" t="s">
        <v>20458</v>
      </c>
      <c r="AA2563" s="51"/>
      <c r="AB2563" s="54">
        <v>0</v>
      </c>
      <c r="AC2563" s="54">
        <v>0</v>
      </c>
      <c r="AD2563" s="54">
        <v>30000</v>
      </c>
      <c r="AE2563" s="54">
        <v>0</v>
      </c>
      <c r="AF2563" s="3">
        <f>SUM(Table2[[#This Row],[PE 2021 Obligations]],Table2[[#This Row],[ROW 2021 Obligations]],Table2[[#This Row],[Construction 2021 Obligations]],Table2[[#This Row],[Paving 2021 Obligations]])</f>
        <v>30000</v>
      </c>
      <c r="AG2563" s="54">
        <v>0</v>
      </c>
      <c r="AH2563" s="54">
        <v>0</v>
      </c>
      <c r="AI2563" s="54">
        <v>30000</v>
      </c>
      <c r="AJ2563" s="54">
        <v>0</v>
      </c>
      <c r="AK2563" s="54">
        <v>30000</v>
      </c>
      <c r="AL2563" s="49" t="s">
        <v>6867</v>
      </c>
    </row>
    <row r="2564" spans="1:38" hidden="1" x14ac:dyDescent="0.25">
      <c r="A2564" s="13">
        <v>130719</v>
      </c>
      <c r="B2564" s="15">
        <v>3</v>
      </c>
      <c r="C2564" s="43" t="s">
        <v>73</v>
      </c>
      <c r="D2564" s="44">
        <v>44040</v>
      </c>
      <c r="E2564" s="43" t="s">
        <v>2262</v>
      </c>
      <c r="F2564" s="44">
        <v>44040</v>
      </c>
      <c r="G2564" s="43" t="s">
        <v>2262</v>
      </c>
      <c r="H2564" s="45" t="s">
        <v>304</v>
      </c>
      <c r="I2564" s="43"/>
      <c r="J2564" s="43"/>
      <c r="K2564" s="43"/>
      <c r="L2564" s="46"/>
      <c r="M2564" s="45" t="s">
        <v>6868</v>
      </c>
      <c r="N2564" s="45"/>
      <c r="O2564" s="43" t="s">
        <v>1171</v>
      </c>
      <c r="P2564" s="45" t="s">
        <v>1062</v>
      </c>
      <c r="Q2564" s="45"/>
      <c r="R2564" s="112"/>
      <c r="S2564" s="112"/>
      <c r="T2564" s="59"/>
      <c r="U2564" s="56" t="s">
        <v>32</v>
      </c>
      <c r="V2564" s="46"/>
      <c r="W2564" s="43"/>
      <c r="X2564" s="46" t="s">
        <v>43</v>
      </c>
      <c r="Y2564" s="43"/>
      <c r="Z2564" s="116" t="s">
        <v>20458</v>
      </c>
      <c r="AA2564" s="45"/>
      <c r="AB2564" s="3">
        <v>0</v>
      </c>
      <c r="AC2564" s="3">
        <v>0</v>
      </c>
      <c r="AD2564" s="3">
        <v>30000</v>
      </c>
      <c r="AE2564" s="3">
        <v>0</v>
      </c>
      <c r="AF2564" s="3">
        <f>SUM(Table2[[#This Row],[PE 2021 Obligations]],Table2[[#This Row],[ROW 2021 Obligations]],Table2[[#This Row],[Construction 2021 Obligations]],Table2[[#This Row],[Paving 2021 Obligations]])</f>
        <v>30000</v>
      </c>
      <c r="AG2564" s="3">
        <v>0</v>
      </c>
      <c r="AH2564" s="3">
        <v>0</v>
      </c>
      <c r="AI2564" s="3">
        <v>30000</v>
      </c>
      <c r="AJ2564" s="3">
        <v>0</v>
      </c>
      <c r="AK2564" s="3">
        <v>30000</v>
      </c>
      <c r="AL2564" s="43" t="s">
        <v>6869</v>
      </c>
    </row>
    <row r="2565" spans="1:38" hidden="1" x14ac:dyDescent="0.25">
      <c r="A2565" s="47">
        <v>130720</v>
      </c>
      <c r="B2565" s="48">
        <v>3</v>
      </c>
      <c r="C2565" s="49" t="s">
        <v>47</v>
      </c>
      <c r="D2565" s="50">
        <v>44040</v>
      </c>
      <c r="E2565" s="49" t="s">
        <v>2262</v>
      </c>
      <c r="F2565" s="50">
        <v>44125</v>
      </c>
      <c r="G2565" s="49" t="s">
        <v>5735</v>
      </c>
      <c r="H2565" s="51" t="s">
        <v>200</v>
      </c>
      <c r="I2565" s="49"/>
      <c r="J2565" s="49"/>
      <c r="K2565" s="49"/>
      <c r="L2565" s="52"/>
      <c r="M2565" s="51" t="s">
        <v>6870</v>
      </c>
      <c r="N2565" s="51"/>
      <c r="O2565" s="49" t="s">
        <v>1171</v>
      </c>
      <c r="P2565" s="51" t="s">
        <v>1062</v>
      </c>
      <c r="Q2565" s="51"/>
      <c r="R2565" s="111"/>
      <c r="S2565" s="111"/>
      <c r="T2565" s="120"/>
      <c r="U2565" s="55" t="s">
        <v>32</v>
      </c>
      <c r="V2565" s="52"/>
      <c r="W2565" s="49"/>
      <c r="X2565" s="52" t="s">
        <v>43</v>
      </c>
      <c r="Y2565" s="49"/>
      <c r="Z2565" s="116" t="s">
        <v>20458</v>
      </c>
      <c r="AA2565" s="51"/>
      <c r="AB2565" s="54">
        <v>0</v>
      </c>
      <c r="AC2565" s="54">
        <v>0</v>
      </c>
      <c r="AD2565" s="54">
        <v>69000</v>
      </c>
      <c r="AE2565" s="54">
        <v>0</v>
      </c>
      <c r="AF2565" s="3">
        <f>SUM(Table2[[#This Row],[PE 2021 Obligations]],Table2[[#This Row],[ROW 2021 Obligations]],Table2[[#This Row],[Construction 2021 Obligations]],Table2[[#This Row],[Paving 2021 Obligations]])</f>
        <v>69000</v>
      </c>
      <c r="AG2565" s="54">
        <v>0</v>
      </c>
      <c r="AH2565" s="54">
        <v>0</v>
      </c>
      <c r="AI2565" s="54">
        <v>69000</v>
      </c>
      <c r="AJ2565" s="54">
        <v>0</v>
      </c>
      <c r="AK2565" s="54">
        <v>69000</v>
      </c>
      <c r="AL2565" s="49" t="s">
        <v>6871</v>
      </c>
    </row>
    <row r="2566" spans="1:38" hidden="1" x14ac:dyDescent="0.25">
      <c r="A2566" s="13">
        <v>130723</v>
      </c>
      <c r="B2566" s="15">
        <v>1</v>
      </c>
      <c r="C2566" s="43" t="s">
        <v>73</v>
      </c>
      <c r="D2566" s="44">
        <v>44041</v>
      </c>
      <c r="E2566" s="43" t="s">
        <v>1610</v>
      </c>
      <c r="F2566" s="44">
        <v>44041</v>
      </c>
      <c r="G2566" s="43" t="s">
        <v>1610</v>
      </c>
      <c r="H2566" s="45" t="s">
        <v>320</v>
      </c>
      <c r="I2566" s="43"/>
      <c r="J2566" s="43"/>
      <c r="K2566" s="43"/>
      <c r="L2566" s="46" t="s">
        <v>110</v>
      </c>
      <c r="M2566" s="45" t="s">
        <v>6879</v>
      </c>
      <c r="N2566" s="45"/>
      <c r="O2566" s="43" t="s">
        <v>1612</v>
      </c>
      <c r="P2566" s="45"/>
      <c r="Q2566" s="45"/>
      <c r="R2566" s="112"/>
      <c r="S2566" s="112"/>
      <c r="T2566" s="59"/>
      <c r="U2566" s="56" t="s">
        <v>32</v>
      </c>
      <c r="V2566" s="46"/>
      <c r="W2566" s="43"/>
      <c r="X2566" s="46" t="s">
        <v>43</v>
      </c>
      <c r="Y2566" s="43"/>
      <c r="Z2566" s="116" t="s">
        <v>20458</v>
      </c>
      <c r="AA2566" s="45"/>
      <c r="AB2566" s="3">
        <v>0</v>
      </c>
      <c r="AC2566" s="3">
        <v>0</v>
      </c>
      <c r="AD2566" s="3">
        <v>21562</v>
      </c>
      <c r="AE2566" s="3">
        <v>0</v>
      </c>
      <c r="AF2566" s="3">
        <f>SUM(Table2[[#This Row],[PE 2021 Obligations]],Table2[[#This Row],[ROW 2021 Obligations]],Table2[[#This Row],[Construction 2021 Obligations]],Table2[[#This Row],[Paving 2021 Obligations]])</f>
        <v>21562</v>
      </c>
      <c r="AG2566" s="3">
        <v>0</v>
      </c>
      <c r="AH2566" s="3">
        <v>0</v>
      </c>
      <c r="AI2566" s="3">
        <v>21562</v>
      </c>
      <c r="AJ2566" s="3">
        <v>0</v>
      </c>
      <c r="AK2566" s="3">
        <v>21562</v>
      </c>
      <c r="AL2566" s="43" t="s">
        <v>6880</v>
      </c>
    </row>
    <row r="2567" spans="1:38" hidden="1" x14ac:dyDescent="0.25">
      <c r="A2567" s="47">
        <v>130729</v>
      </c>
      <c r="B2567" s="48">
        <v>2</v>
      </c>
      <c r="C2567" s="49" t="s">
        <v>73</v>
      </c>
      <c r="D2567" s="50">
        <v>44042</v>
      </c>
      <c r="E2567" s="49" t="s">
        <v>486</v>
      </c>
      <c r="F2567" s="50">
        <v>44279</v>
      </c>
      <c r="G2567" s="49" t="s">
        <v>75</v>
      </c>
      <c r="H2567" s="51" t="s">
        <v>286</v>
      </c>
      <c r="I2567" s="49" t="s">
        <v>2527</v>
      </c>
      <c r="J2567" s="49" t="s">
        <v>116</v>
      </c>
      <c r="K2567" s="49"/>
      <c r="L2567" s="52" t="s">
        <v>116</v>
      </c>
      <c r="M2567" s="51" t="s">
        <v>6891</v>
      </c>
      <c r="N2567" s="51" t="s">
        <v>6892</v>
      </c>
      <c r="O2567" s="49" t="s">
        <v>632</v>
      </c>
      <c r="P2567" s="51" t="s">
        <v>632</v>
      </c>
      <c r="Q2567" s="51"/>
      <c r="R2567" s="111"/>
      <c r="S2567" s="111"/>
      <c r="T2567" s="120"/>
      <c r="U2567" s="55" t="s">
        <v>32</v>
      </c>
      <c r="V2567" s="52"/>
      <c r="W2567" s="49"/>
      <c r="X2567" s="52" t="s">
        <v>43</v>
      </c>
      <c r="Y2567" s="49" t="s">
        <v>140</v>
      </c>
      <c r="Z2567" s="127" t="s">
        <v>20460</v>
      </c>
      <c r="AA2567" s="51"/>
      <c r="AB2567" s="54">
        <v>100000</v>
      </c>
      <c r="AC2567" s="54">
        <v>0</v>
      </c>
      <c r="AD2567" s="54">
        <v>1000000</v>
      </c>
      <c r="AE2567" s="54">
        <v>0</v>
      </c>
      <c r="AF2567" s="3">
        <f>SUM(Table2[[#This Row],[PE 2021 Obligations]],Table2[[#This Row],[ROW 2021 Obligations]],Table2[[#This Row],[Construction 2021 Obligations]],Table2[[#This Row],[Paving 2021 Obligations]])</f>
        <v>1100000</v>
      </c>
      <c r="AG2567" s="54">
        <v>100000</v>
      </c>
      <c r="AH2567" s="54">
        <v>0</v>
      </c>
      <c r="AI2567" s="54">
        <v>1000000</v>
      </c>
      <c r="AJ2567" s="54">
        <v>0</v>
      </c>
      <c r="AK2567" s="54">
        <v>1100000</v>
      </c>
      <c r="AL2567" s="49" t="s">
        <v>6893</v>
      </c>
    </row>
    <row r="2568" spans="1:38" hidden="1" x14ac:dyDescent="0.25">
      <c r="A2568" s="47">
        <v>130731</v>
      </c>
      <c r="B2568" s="48">
        <v>2</v>
      </c>
      <c r="C2568" s="49" t="s">
        <v>73</v>
      </c>
      <c r="D2568" s="50">
        <v>44043</v>
      </c>
      <c r="E2568" s="49" t="s">
        <v>1169</v>
      </c>
      <c r="F2568" s="50">
        <v>44043</v>
      </c>
      <c r="G2568" s="49" t="s">
        <v>1169</v>
      </c>
      <c r="H2568" s="51" t="s">
        <v>264</v>
      </c>
      <c r="I2568" s="49"/>
      <c r="J2568" s="49"/>
      <c r="K2568" s="49"/>
      <c r="L2568" s="52"/>
      <c r="M2568" s="51" t="s">
        <v>6897</v>
      </c>
      <c r="N2568" s="51"/>
      <c r="O2568" s="49" t="s">
        <v>1171</v>
      </c>
      <c r="P2568" s="51" t="s">
        <v>1062</v>
      </c>
      <c r="Q2568" s="51"/>
      <c r="R2568" s="111"/>
      <c r="S2568" s="111"/>
      <c r="T2568" s="120"/>
      <c r="U2568" s="55" t="s">
        <v>32</v>
      </c>
      <c r="V2568" s="52"/>
      <c r="W2568" s="49"/>
      <c r="X2568" s="52" t="s">
        <v>43</v>
      </c>
      <c r="Y2568" s="49"/>
      <c r="Z2568" s="116" t="s">
        <v>20458</v>
      </c>
      <c r="AA2568" s="51"/>
      <c r="AB2568" s="54">
        <v>0</v>
      </c>
      <c r="AC2568" s="54">
        <v>0</v>
      </c>
      <c r="AD2568" s="54">
        <v>20000</v>
      </c>
      <c r="AE2568" s="54">
        <v>0</v>
      </c>
      <c r="AF2568" s="3">
        <f>SUM(Table2[[#This Row],[PE 2021 Obligations]],Table2[[#This Row],[ROW 2021 Obligations]],Table2[[#This Row],[Construction 2021 Obligations]],Table2[[#This Row],[Paving 2021 Obligations]])</f>
        <v>20000</v>
      </c>
      <c r="AG2568" s="54">
        <v>0</v>
      </c>
      <c r="AH2568" s="54">
        <v>0</v>
      </c>
      <c r="AI2568" s="54">
        <v>20000</v>
      </c>
      <c r="AJ2568" s="54">
        <v>0</v>
      </c>
      <c r="AK2568" s="54">
        <v>20000</v>
      </c>
      <c r="AL2568" s="49" t="s">
        <v>6898</v>
      </c>
    </row>
    <row r="2569" spans="1:38" hidden="1" x14ac:dyDescent="0.25">
      <c r="A2569" s="13">
        <v>130732</v>
      </c>
      <c r="B2569" s="15">
        <v>1</v>
      </c>
      <c r="C2569" s="43" t="s">
        <v>73</v>
      </c>
      <c r="D2569" s="44">
        <v>44043</v>
      </c>
      <c r="E2569" s="43" t="s">
        <v>1169</v>
      </c>
      <c r="F2569" s="44">
        <v>44043</v>
      </c>
      <c r="G2569" s="43" t="s">
        <v>1169</v>
      </c>
      <c r="H2569" s="45" t="s">
        <v>215</v>
      </c>
      <c r="I2569" s="43"/>
      <c r="J2569" s="43"/>
      <c r="K2569" s="43"/>
      <c r="L2569" s="46"/>
      <c r="M2569" s="45" t="s">
        <v>6899</v>
      </c>
      <c r="N2569" s="45"/>
      <c r="O2569" s="43" t="s">
        <v>1171</v>
      </c>
      <c r="P2569" s="45" t="s">
        <v>1062</v>
      </c>
      <c r="Q2569" s="45"/>
      <c r="R2569" s="112"/>
      <c r="S2569" s="112"/>
      <c r="T2569" s="59"/>
      <c r="U2569" s="56" t="s">
        <v>32</v>
      </c>
      <c r="V2569" s="46"/>
      <c r="W2569" s="43"/>
      <c r="X2569" s="46" t="s">
        <v>43</v>
      </c>
      <c r="Y2569" s="43"/>
      <c r="Z2569" s="116" t="s">
        <v>20458</v>
      </c>
      <c r="AA2569" s="45"/>
      <c r="AB2569" s="3">
        <v>0</v>
      </c>
      <c r="AC2569" s="3">
        <v>0</v>
      </c>
      <c r="AD2569" s="3">
        <v>30000</v>
      </c>
      <c r="AE2569" s="3">
        <v>0</v>
      </c>
      <c r="AF2569" s="3">
        <f>SUM(Table2[[#This Row],[PE 2021 Obligations]],Table2[[#This Row],[ROW 2021 Obligations]],Table2[[#This Row],[Construction 2021 Obligations]],Table2[[#This Row],[Paving 2021 Obligations]])</f>
        <v>30000</v>
      </c>
      <c r="AG2569" s="3">
        <v>0</v>
      </c>
      <c r="AH2569" s="3">
        <v>0</v>
      </c>
      <c r="AI2569" s="3">
        <v>30000</v>
      </c>
      <c r="AJ2569" s="3">
        <v>0</v>
      </c>
      <c r="AK2569" s="3">
        <v>30000</v>
      </c>
      <c r="AL2569" s="43" t="s">
        <v>6900</v>
      </c>
    </row>
    <row r="2570" spans="1:38" ht="45" hidden="1" x14ac:dyDescent="0.25">
      <c r="A2570" s="13">
        <v>130734</v>
      </c>
      <c r="B2570" s="15">
        <v>3</v>
      </c>
      <c r="C2570" s="43" t="s">
        <v>73</v>
      </c>
      <c r="D2570" s="44">
        <v>44043</v>
      </c>
      <c r="E2570" s="43" t="s">
        <v>108</v>
      </c>
      <c r="F2570" s="44">
        <v>44043</v>
      </c>
      <c r="G2570" s="43" t="s">
        <v>108</v>
      </c>
      <c r="H2570" s="45" t="s">
        <v>405</v>
      </c>
      <c r="I2570" s="43"/>
      <c r="J2570" s="43"/>
      <c r="K2570" s="43"/>
      <c r="L2570" s="46" t="s">
        <v>110</v>
      </c>
      <c r="M2570" s="45" t="s">
        <v>6903</v>
      </c>
      <c r="N2570" s="45" t="s">
        <v>6904</v>
      </c>
      <c r="O2570" s="43" t="s">
        <v>5777</v>
      </c>
      <c r="P2570" s="45" t="s">
        <v>67</v>
      </c>
      <c r="Q2570" s="45"/>
      <c r="R2570" s="112"/>
      <c r="S2570" s="112"/>
      <c r="T2570" s="59"/>
      <c r="U2570" s="56" t="s">
        <v>32</v>
      </c>
      <c r="V2570" s="46"/>
      <c r="W2570" s="43"/>
      <c r="X2570" s="46" t="s">
        <v>43</v>
      </c>
      <c r="Y2570" s="43"/>
      <c r="Z2570" s="116" t="s">
        <v>20458</v>
      </c>
      <c r="AA2570" s="45"/>
      <c r="AB2570" s="3">
        <v>0</v>
      </c>
      <c r="AC2570" s="3">
        <v>0</v>
      </c>
      <c r="AD2570" s="3">
        <v>110000</v>
      </c>
      <c r="AE2570" s="3">
        <v>0</v>
      </c>
      <c r="AF2570" s="3">
        <f>SUM(Table2[[#This Row],[PE 2021 Obligations]],Table2[[#This Row],[ROW 2021 Obligations]],Table2[[#This Row],[Construction 2021 Obligations]],Table2[[#This Row],[Paving 2021 Obligations]])</f>
        <v>110000</v>
      </c>
      <c r="AG2570" s="3">
        <v>0</v>
      </c>
      <c r="AH2570" s="3">
        <v>0</v>
      </c>
      <c r="AI2570" s="3">
        <v>110000</v>
      </c>
      <c r="AJ2570" s="3">
        <v>0</v>
      </c>
      <c r="AK2570" s="3">
        <v>110000</v>
      </c>
      <c r="AL2570" s="43" t="s">
        <v>6905</v>
      </c>
    </row>
    <row r="2571" spans="1:38" hidden="1" x14ac:dyDescent="0.25">
      <c r="A2571" s="47">
        <v>130735</v>
      </c>
      <c r="B2571" s="48">
        <v>1</v>
      </c>
      <c r="C2571" s="49" t="s">
        <v>73</v>
      </c>
      <c r="D2571" s="50">
        <v>44043</v>
      </c>
      <c r="E2571" s="49" t="s">
        <v>6355</v>
      </c>
      <c r="F2571" s="50">
        <v>44279</v>
      </c>
      <c r="G2571" s="49" t="s">
        <v>75</v>
      </c>
      <c r="H2571" s="51" t="s">
        <v>791</v>
      </c>
      <c r="I2571" s="49"/>
      <c r="J2571" s="49"/>
      <c r="K2571" s="49"/>
      <c r="L2571" s="52"/>
      <c r="M2571" s="51" t="s">
        <v>6906</v>
      </c>
      <c r="N2571" s="51"/>
      <c r="O2571" s="49" t="s">
        <v>151</v>
      </c>
      <c r="P2571" s="51" t="s">
        <v>198</v>
      </c>
      <c r="Q2571" s="51"/>
      <c r="R2571" s="111"/>
      <c r="S2571" s="111"/>
      <c r="T2571" s="120"/>
      <c r="U2571" s="55" t="s">
        <v>32</v>
      </c>
      <c r="V2571" s="52"/>
      <c r="W2571" s="49"/>
      <c r="X2571" s="52" t="s">
        <v>43</v>
      </c>
      <c r="Y2571" s="49"/>
      <c r="Z2571" s="116" t="s">
        <v>20458</v>
      </c>
      <c r="AA2571" s="51"/>
      <c r="AB2571" s="54">
        <v>0</v>
      </c>
      <c r="AC2571" s="54">
        <v>0</v>
      </c>
      <c r="AD2571" s="54">
        <v>6500</v>
      </c>
      <c r="AE2571" s="54">
        <v>0</v>
      </c>
      <c r="AF2571" s="3">
        <f>SUM(Table2[[#This Row],[PE 2021 Obligations]],Table2[[#This Row],[ROW 2021 Obligations]],Table2[[#This Row],[Construction 2021 Obligations]],Table2[[#This Row],[Paving 2021 Obligations]])</f>
        <v>6500</v>
      </c>
      <c r="AG2571" s="54">
        <v>0</v>
      </c>
      <c r="AH2571" s="54">
        <v>0</v>
      </c>
      <c r="AI2571" s="54">
        <v>6500</v>
      </c>
      <c r="AJ2571" s="54">
        <v>0</v>
      </c>
      <c r="AK2571" s="54">
        <v>6500</v>
      </c>
      <c r="AL2571" s="49" t="s">
        <v>6907</v>
      </c>
    </row>
    <row r="2572" spans="1:38" hidden="1" x14ac:dyDescent="0.25">
      <c r="A2572" s="13">
        <v>130736</v>
      </c>
      <c r="B2572" s="15">
        <v>1</v>
      </c>
      <c r="C2572" s="43" t="s">
        <v>73</v>
      </c>
      <c r="D2572" s="44">
        <v>44043</v>
      </c>
      <c r="E2572" s="43" t="s">
        <v>6355</v>
      </c>
      <c r="F2572" s="44">
        <v>44279</v>
      </c>
      <c r="G2572" s="43" t="s">
        <v>75</v>
      </c>
      <c r="H2572" s="45" t="s">
        <v>34</v>
      </c>
      <c r="I2572" s="43"/>
      <c r="J2572" s="43"/>
      <c r="K2572" s="43"/>
      <c r="L2572" s="46"/>
      <c r="M2572" s="45" t="s">
        <v>6908</v>
      </c>
      <c r="N2572" s="45"/>
      <c r="O2572" s="43" t="s">
        <v>151</v>
      </c>
      <c r="P2572" s="45" t="s">
        <v>198</v>
      </c>
      <c r="Q2572" s="45"/>
      <c r="R2572" s="112"/>
      <c r="S2572" s="112"/>
      <c r="T2572" s="59"/>
      <c r="U2572" s="56" t="s">
        <v>32</v>
      </c>
      <c r="V2572" s="46"/>
      <c r="W2572" s="43"/>
      <c r="X2572" s="46" t="s">
        <v>43</v>
      </c>
      <c r="Y2572" s="43"/>
      <c r="Z2572" s="116" t="s">
        <v>20458</v>
      </c>
      <c r="AA2572" s="45"/>
      <c r="AB2572" s="3">
        <v>0</v>
      </c>
      <c r="AC2572" s="3">
        <v>0</v>
      </c>
      <c r="AD2572" s="3">
        <v>302793.75</v>
      </c>
      <c r="AE2572" s="3">
        <v>0</v>
      </c>
      <c r="AF2572" s="3">
        <f>SUM(Table2[[#This Row],[PE 2021 Obligations]],Table2[[#This Row],[ROW 2021 Obligations]],Table2[[#This Row],[Construction 2021 Obligations]],Table2[[#This Row],[Paving 2021 Obligations]])</f>
        <v>302793.75</v>
      </c>
      <c r="AG2572" s="3">
        <v>0</v>
      </c>
      <c r="AH2572" s="3">
        <v>0</v>
      </c>
      <c r="AI2572" s="3">
        <v>302793.75</v>
      </c>
      <c r="AJ2572" s="3">
        <v>0</v>
      </c>
      <c r="AK2572" s="3">
        <v>302793.75</v>
      </c>
      <c r="AL2572" s="43" t="s">
        <v>6909</v>
      </c>
    </row>
    <row r="2573" spans="1:38" hidden="1" x14ac:dyDescent="0.25">
      <c r="A2573" s="47">
        <v>130737</v>
      </c>
      <c r="B2573" s="48">
        <v>1</v>
      </c>
      <c r="C2573" s="49" t="s">
        <v>73</v>
      </c>
      <c r="D2573" s="50">
        <v>44043</v>
      </c>
      <c r="E2573" s="49" t="s">
        <v>6355</v>
      </c>
      <c r="F2573" s="50">
        <v>44279</v>
      </c>
      <c r="G2573" s="49" t="s">
        <v>75</v>
      </c>
      <c r="H2573" s="51" t="s">
        <v>34</v>
      </c>
      <c r="I2573" s="49"/>
      <c r="J2573" s="49"/>
      <c r="K2573" s="49"/>
      <c r="L2573" s="52"/>
      <c r="M2573" s="51" t="s">
        <v>6910</v>
      </c>
      <c r="N2573" s="51"/>
      <c r="O2573" s="49" t="s">
        <v>151</v>
      </c>
      <c r="P2573" s="51" t="s">
        <v>198</v>
      </c>
      <c r="Q2573" s="51"/>
      <c r="R2573" s="111"/>
      <c r="S2573" s="111"/>
      <c r="T2573" s="120"/>
      <c r="U2573" s="55" t="s">
        <v>32</v>
      </c>
      <c r="V2573" s="52"/>
      <c r="W2573" s="49"/>
      <c r="X2573" s="52" t="s">
        <v>43</v>
      </c>
      <c r="Y2573" s="49"/>
      <c r="Z2573" s="116" t="s">
        <v>20458</v>
      </c>
      <c r="AA2573" s="51"/>
      <c r="AB2573" s="54">
        <v>0</v>
      </c>
      <c r="AC2573" s="54">
        <v>0</v>
      </c>
      <c r="AD2573" s="54">
        <v>59580</v>
      </c>
      <c r="AE2573" s="54">
        <v>0</v>
      </c>
      <c r="AF2573" s="3">
        <f>SUM(Table2[[#This Row],[PE 2021 Obligations]],Table2[[#This Row],[ROW 2021 Obligations]],Table2[[#This Row],[Construction 2021 Obligations]],Table2[[#This Row],[Paving 2021 Obligations]])</f>
        <v>59580</v>
      </c>
      <c r="AG2573" s="54">
        <v>0</v>
      </c>
      <c r="AH2573" s="54">
        <v>0</v>
      </c>
      <c r="AI2573" s="54">
        <v>59580</v>
      </c>
      <c r="AJ2573" s="54">
        <v>0</v>
      </c>
      <c r="AK2573" s="54">
        <v>59580</v>
      </c>
      <c r="AL2573" s="49" t="s">
        <v>6911</v>
      </c>
    </row>
    <row r="2574" spans="1:38" hidden="1" x14ac:dyDescent="0.25">
      <c r="A2574" s="13">
        <v>130738</v>
      </c>
      <c r="B2574" s="15">
        <v>2</v>
      </c>
      <c r="C2574" s="43" t="s">
        <v>73</v>
      </c>
      <c r="D2574" s="44">
        <v>44043</v>
      </c>
      <c r="E2574" s="43" t="s">
        <v>6355</v>
      </c>
      <c r="F2574" s="44">
        <v>44279</v>
      </c>
      <c r="G2574" s="43" t="s">
        <v>75</v>
      </c>
      <c r="H2574" s="45" t="s">
        <v>162</v>
      </c>
      <c r="I2574" s="43"/>
      <c r="J2574" s="43"/>
      <c r="K2574" s="43"/>
      <c r="L2574" s="46"/>
      <c r="M2574" s="45" t="s">
        <v>6912</v>
      </c>
      <c r="N2574" s="45"/>
      <c r="O2574" s="43" t="s">
        <v>151</v>
      </c>
      <c r="P2574" s="45" t="s">
        <v>198</v>
      </c>
      <c r="Q2574" s="45"/>
      <c r="R2574" s="112"/>
      <c r="S2574" s="112"/>
      <c r="T2574" s="59"/>
      <c r="U2574" s="56" t="s">
        <v>32</v>
      </c>
      <c r="V2574" s="46"/>
      <c r="W2574" s="43"/>
      <c r="X2574" s="46" t="s">
        <v>43</v>
      </c>
      <c r="Y2574" s="43"/>
      <c r="Z2574" s="116" t="s">
        <v>20458</v>
      </c>
      <c r="AA2574" s="45"/>
      <c r="AB2574" s="3">
        <v>0</v>
      </c>
      <c r="AC2574" s="3">
        <v>0</v>
      </c>
      <c r="AD2574" s="3">
        <v>3798.6</v>
      </c>
      <c r="AE2574" s="3">
        <v>0</v>
      </c>
      <c r="AF2574" s="3">
        <f>SUM(Table2[[#This Row],[PE 2021 Obligations]],Table2[[#This Row],[ROW 2021 Obligations]],Table2[[#This Row],[Construction 2021 Obligations]],Table2[[#This Row],[Paving 2021 Obligations]])</f>
        <v>3798.6</v>
      </c>
      <c r="AG2574" s="3">
        <v>0</v>
      </c>
      <c r="AH2574" s="3">
        <v>0</v>
      </c>
      <c r="AI2574" s="3">
        <v>3798.6</v>
      </c>
      <c r="AJ2574" s="3">
        <v>0</v>
      </c>
      <c r="AK2574" s="3">
        <v>3798.6</v>
      </c>
      <c r="AL2574" s="43" t="s">
        <v>6913</v>
      </c>
    </row>
    <row r="2575" spans="1:38" ht="105" hidden="1" x14ac:dyDescent="0.25">
      <c r="A2575" s="47">
        <v>130740</v>
      </c>
      <c r="B2575" s="48">
        <v>1</v>
      </c>
      <c r="C2575" s="49" t="s">
        <v>73</v>
      </c>
      <c r="D2575" s="50">
        <v>44043</v>
      </c>
      <c r="E2575" s="49" t="s">
        <v>1022</v>
      </c>
      <c r="F2575" s="50">
        <v>44215</v>
      </c>
      <c r="G2575" s="49" t="s">
        <v>75</v>
      </c>
      <c r="H2575" s="51" t="s">
        <v>320</v>
      </c>
      <c r="I2575" s="49"/>
      <c r="J2575" s="49"/>
      <c r="K2575" s="49"/>
      <c r="L2575" s="52"/>
      <c r="M2575" s="51" t="s">
        <v>6914</v>
      </c>
      <c r="N2575" s="51" t="s">
        <v>6915</v>
      </c>
      <c r="O2575" s="49" t="s">
        <v>60</v>
      </c>
      <c r="P2575" s="51" t="s">
        <v>1420</v>
      </c>
      <c r="Q2575" s="51"/>
      <c r="R2575" s="111"/>
      <c r="S2575" s="111"/>
      <c r="T2575" s="120"/>
      <c r="U2575" s="53">
        <v>0</v>
      </c>
      <c r="V2575" s="52"/>
      <c r="W2575" s="49"/>
      <c r="X2575" s="52" t="s">
        <v>43</v>
      </c>
      <c r="Y2575" s="49"/>
      <c r="Z2575" s="116" t="s">
        <v>20458</v>
      </c>
      <c r="AA2575" s="51"/>
      <c r="AB2575" s="54">
        <v>625000</v>
      </c>
      <c r="AC2575" s="54">
        <v>0</v>
      </c>
      <c r="AD2575" s="54">
        <v>0</v>
      </c>
      <c r="AE2575" s="54">
        <v>0</v>
      </c>
      <c r="AF2575" s="3">
        <f>SUM(Table2[[#This Row],[PE 2021 Obligations]],Table2[[#This Row],[ROW 2021 Obligations]],Table2[[#This Row],[Construction 2021 Obligations]],Table2[[#This Row],[Paving 2021 Obligations]])</f>
        <v>625000</v>
      </c>
      <c r="AG2575" s="54">
        <v>625000</v>
      </c>
      <c r="AH2575" s="54">
        <v>0</v>
      </c>
      <c r="AI2575" s="54">
        <v>0</v>
      </c>
      <c r="AJ2575" s="54">
        <v>0</v>
      </c>
      <c r="AK2575" s="54">
        <v>625000</v>
      </c>
      <c r="AL2575" s="49"/>
    </row>
    <row r="2576" spans="1:38" hidden="1" x14ac:dyDescent="0.25">
      <c r="A2576" s="47">
        <v>130746</v>
      </c>
      <c r="B2576" s="48">
        <v>1</v>
      </c>
      <c r="C2576" s="49" t="s">
        <v>73</v>
      </c>
      <c r="D2576" s="50">
        <v>44046</v>
      </c>
      <c r="E2576" s="49" t="s">
        <v>6355</v>
      </c>
      <c r="F2576" s="50">
        <v>44279</v>
      </c>
      <c r="G2576" s="49" t="s">
        <v>75</v>
      </c>
      <c r="H2576" s="51" t="s">
        <v>146</v>
      </c>
      <c r="I2576" s="49"/>
      <c r="J2576" s="49"/>
      <c r="K2576" s="49"/>
      <c r="L2576" s="52"/>
      <c r="M2576" s="51" t="s">
        <v>6924</v>
      </c>
      <c r="N2576" s="51"/>
      <c r="O2576" s="49" t="s">
        <v>151</v>
      </c>
      <c r="P2576" s="51" t="s">
        <v>198</v>
      </c>
      <c r="Q2576" s="51"/>
      <c r="R2576" s="111"/>
      <c r="S2576" s="111"/>
      <c r="T2576" s="120"/>
      <c r="U2576" s="55" t="s">
        <v>32</v>
      </c>
      <c r="V2576" s="52"/>
      <c r="W2576" s="49"/>
      <c r="X2576" s="52" t="s">
        <v>43</v>
      </c>
      <c r="Y2576" s="49"/>
      <c r="Z2576" s="116" t="s">
        <v>20458</v>
      </c>
      <c r="AA2576" s="51"/>
      <c r="AB2576" s="54">
        <v>0</v>
      </c>
      <c r="AC2576" s="54">
        <v>0</v>
      </c>
      <c r="AD2576" s="54">
        <v>120114.45</v>
      </c>
      <c r="AE2576" s="54">
        <v>0</v>
      </c>
      <c r="AF2576" s="3">
        <f>SUM(Table2[[#This Row],[PE 2021 Obligations]],Table2[[#This Row],[ROW 2021 Obligations]],Table2[[#This Row],[Construction 2021 Obligations]],Table2[[#This Row],[Paving 2021 Obligations]])</f>
        <v>120114.45</v>
      </c>
      <c r="AG2576" s="54">
        <v>0</v>
      </c>
      <c r="AH2576" s="54">
        <v>0</v>
      </c>
      <c r="AI2576" s="54">
        <v>120114.45</v>
      </c>
      <c r="AJ2576" s="54">
        <v>0</v>
      </c>
      <c r="AK2576" s="54">
        <v>120114.45</v>
      </c>
      <c r="AL2576" s="49" t="s">
        <v>6925</v>
      </c>
    </row>
    <row r="2577" spans="1:38" hidden="1" x14ac:dyDescent="0.25">
      <c r="A2577" s="13">
        <v>130750</v>
      </c>
      <c r="B2577" s="15">
        <v>4</v>
      </c>
      <c r="C2577" s="43" t="s">
        <v>73</v>
      </c>
      <c r="D2577" s="44">
        <v>44047</v>
      </c>
      <c r="E2577" s="43" t="s">
        <v>4566</v>
      </c>
      <c r="F2577" s="44">
        <v>44047</v>
      </c>
      <c r="G2577" s="43" t="s">
        <v>4566</v>
      </c>
      <c r="H2577" s="45" t="s">
        <v>126</v>
      </c>
      <c r="I2577" s="43"/>
      <c r="J2577" s="43"/>
      <c r="K2577" s="43"/>
      <c r="L2577" s="46"/>
      <c r="M2577" s="45" t="s">
        <v>6926</v>
      </c>
      <c r="N2577" s="45"/>
      <c r="O2577" s="43" t="s">
        <v>1171</v>
      </c>
      <c r="P2577" s="45" t="s">
        <v>1062</v>
      </c>
      <c r="Q2577" s="45"/>
      <c r="R2577" s="112"/>
      <c r="S2577" s="112"/>
      <c r="T2577" s="59"/>
      <c r="U2577" s="56" t="s">
        <v>32</v>
      </c>
      <c r="V2577" s="46"/>
      <c r="W2577" s="43"/>
      <c r="X2577" s="46" t="s">
        <v>43</v>
      </c>
      <c r="Y2577" s="43"/>
      <c r="Z2577" s="116" t="s">
        <v>20458</v>
      </c>
      <c r="AA2577" s="45"/>
      <c r="AB2577" s="3">
        <v>0</v>
      </c>
      <c r="AC2577" s="3">
        <v>0</v>
      </c>
      <c r="AD2577" s="3">
        <v>69000</v>
      </c>
      <c r="AE2577" s="3">
        <v>0</v>
      </c>
      <c r="AF2577" s="3">
        <f>SUM(Table2[[#This Row],[PE 2021 Obligations]],Table2[[#This Row],[ROW 2021 Obligations]],Table2[[#This Row],[Construction 2021 Obligations]],Table2[[#This Row],[Paving 2021 Obligations]])</f>
        <v>69000</v>
      </c>
      <c r="AG2577" s="3">
        <v>0</v>
      </c>
      <c r="AH2577" s="3">
        <v>0</v>
      </c>
      <c r="AI2577" s="3">
        <v>69000</v>
      </c>
      <c r="AJ2577" s="3">
        <v>0</v>
      </c>
      <c r="AK2577" s="3">
        <v>69000</v>
      </c>
      <c r="AL2577" s="43" t="s">
        <v>6927</v>
      </c>
    </row>
    <row r="2578" spans="1:38" hidden="1" x14ac:dyDescent="0.25">
      <c r="A2578" s="47">
        <v>130751</v>
      </c>
      <c r="B2578" s="48">
        <v>4</v>
      </c>
      <c r="C2578" s="49" t="s">
        <v>73</v>
      </c>
      <c r="D2578" s="50">
        <v>44047</v>
      </c>
      <c r="E2578" s="49" t="s">
        <v>4566</v>
      </c>
      <c r="F2578" s="50">
        <v>44047</v>
      </c>
      <c r="G2578" s="49" t="s">
        <v>4566</v>
      </c>
      <c r="H2578" s="51" t="s">
        <v>126</v>
      </c>
      <c r="I2578" s="49"/>
      <c r="J2578" s="49"/>
      <c r="K2578" s="49"/>
      <c r="L2578" s="52"/>
      <c r="M2578" s="51" t="s">
        <v>6928</v>
      </c>
      <c r="N2578" s="51"/>
      <c r="O2578" s="49" t="s">
        <v>1171</v>
      </c>
      <c r="P2578" s="51" t="s">
        <v>1062</v>
      </c>
      <c r="Q2578" s="51"/>
      <c r="R2578" s="111"/>
      <c r="S2578" s="111"/>
      <c r="T2578" s="120"/>
      <c r="U2578" s="55" t="s">
        <v>32</v>
      </c>
      <c r="V2578" s="52"/>
      <c r="W2578" s="49"/>
      <c r="X2578" s="52" t="s">
        <v>43</v>
      </c>
      <c r="Y2578" s="49"/>
      <c r="Z2578" s="116" t="s">
        <v>20458</v>
      </c>
      <c r="AA2578" s="51"/>
      <c r="AB2578" s="54">
        <v>0</v>
      </c>
      <c r="AC2578" s="54">
        <v>0</v>
      </c>
      <c r="AD2578" s="54">
        <v>69000</v>
      </c>
      <c r="AE2578" s="54">
        <v>0</v>
      </c>
      <c r="AF2578" s="3">
        <f>SUM(Table2[[#This Row],[PE 2021 Obligations]],Table2[[#This Row],[ROW 2021 Obligations]],Table2[[#This Row],[Construction 2021 Obligations]],Table2[[#This Row],[Paving 2021 Obligations]])</f>
        <v>69000</v>
      </c>
      <c r="AG2578" s="54">
        <v>0</v>
      </c>
      <c r="AH2578" s="54">
        <v>0</v>
      </c>
      <c r="AI2578" s="54">
        <v>69000</v>
      </c>
      <c r="AJ2578" s="54">
        <v>0</v>
      </c>
      <c r="AK2578" s="54">
        <v>69000</v>
      </c>
      <c r="AL2578" s="49" t="s">
        <v>6929</v>
      </c>
    </row>
    <row r="2579" spans="1:38" ht="30" hidden="1" x14ac:dyDescent="0.25">
      <c r="A2579" s="47">
        <v>130755</v>
      </c>
      <c r="B2579" s="48">
        <v>4</v>
      </c>
      <c r="C2579" s="49" t="s">
        <v>73</v>
      </c>
      <c r="D2579" s="50">
        <v>44048</v>
      </c>
      <c r="E2579" s="49" t="s">
        <v>2240</v>
      </c>
      <c r="F2579" s="50">
        <v>44279</v>
      </c>
      <c r="G2579" s="49" t="s">
        <v>75</v>
      </c>
      <c r="H2579" s="51" t="s">
        <v>634</v>
      </c>
      <c r="I2579" s="49"/>
      <c r="J2579" s="49"/>
      <c r="K2579" s="49" t="s">
        <v>6932</v>
      </c>
      <c r="L2579" s="52" t="s">
        <v>37</v>
      </c>
      <c r="M2579" s="51" t="s">
        <v>6933</v>
      </c>
      <c r="N2579" s="51" t="s">
        <v>2244</v>
      </c>
      <c r="O2579" s="49" t="s">
        <v>78</v>
      </c>
      <c r="P2579" s="51" t="s">
        <v>1140</v>
      </c>
      <c r="Q2579" s="51"/>
      <c r="R2579" s="111"/>
      <c r="S2579" s="111"/>
      <c r="T2579" s="120"/>
      <c r="U2579" s="53">
        <v>0.01</v>
      </c>
      <c r="V2579" s="52"/>
      <c r="W2579" s="49"/>
      <c r="X2579" s="52" t="s">
        <v>43</v>
      </c>
      <c r="Y2579" s="49" t="s">
        <v>44</v>
      </c>
      <c r="Z2579" s="116" t="s">
        <v>20458</v>
      </c>
      <c r="AA2579" s="51"/>
      <c r="AB2579" s="54">
        <v>15000</v>
      </c>
      <c r="AC2579" s="54">
        <v>0</v>
      </c>
      <c r="AD2579" s="54">
        <v>0</v>
      </c>
      <c r="AE2579" s="54">
        <v>0</v>
      </c>
      <c r="AF2579" s="3">
        <f>SUM(Table2[[#This Row],[PE 2021 Obligations]],Table2[[#This Row],[ROW 2021 Obligations]],Table2[[#This Row],[Construction 2021 Obligations]],Table2[[#This Row],[Paving 2021 Obligations]])</f>
        <v>15000</v>
      </c>
      <c r="AG2579" s="54">
        <v>15000</v>
      </c>
      <c r="AH2579" s="54">
        <v>0</v>
      </c>
      <c r="AI2579" s="54">
        <v>0</v>
      </c>
      <c r="AJ2579" s="54">
        <v>0</v>
      </c>
      <c r="AK2579" s="54">
        <v>15000</v>
      </c>
      <c r="AL2579" s="49"/>
    </row>
    <row r="2580" spans="1:38" ht="30" hidden="1" x14ac:dyDescent="0.25">
      <c r="A2580" s="13">
        <v>130756</v>
      </c>
      <c r="B2580" s="15">
        <v>4</v>
      </c>
      <c r="C2580" s="43" t="s">
        <v>73</v>
      </c>
      <c r="D2580" s="44">
        <v>44048</v>
      </c>
      <c r="E2580" s="43" t="s">
        <v>2240</v>
      </c>
      <c r="F2580" s="44">
        <v>44279</v>
      </c>
      <c r="G2580" s="43" t="s">
        <v>75</v>
      </c>
      <c r="H2580" s="45" t="s">
        <v>634</v>
      </c>
      <c r="I2580" s="43"/>
      <c r="J2580" s="43"/>
      <c r="K2580" s="43" t="s">
        <v>5648</v>
      </c>
      <c r="L2580" s="46" t="s">
        <v>37</v>
      </c>
      <c r="M2580" s="45" t="s">
        <v>6934</v>
      </c>
      <c r="N2580" s="45" t="s">
        <v>2244</v>
      </c>
      <c r="O2580" s="43" t="s">
        <v>78</v>
      </c>
      <c r="P2580" s="45" t="s">
        <v>1140</v>
      </c>
      <c r="Q2580" s="45"/>
      <c r="R2580" s="112"/>
      <c r="S2580" s="112"/>
      <c r="T2580" s="59"/>
      <c r="U2580" s="10">
        <v>0.01</v>
      </c>
      <c r="V2580" s="46"/>
      <c r="W2580" s="43"/>
      <c r="X2580" s="46" t="s">
        <v>43</v>
      </c>
      <c r="Y2580" s="43" t="s">
        <v>44</v>
      </c>
      <c r="Z2580" s="116" t="s">
        <v>20458</v>
      </c>
      <c r="AA2580" s="45"/>
      <c r="AB2580" s="3">
        <v>15000</v>
      </c>
      <c r="AC2580" s="3">
        <v>0</v>
      </c>
      <c r="AD2580" s="3">
        <v>0</v>
      </c>
      <c r="AE2580" s="3">
        <v>0</v>
      </c>
      <c r="AF2580" s="3">
        <f>SUM(Table2[[#This Row],[PE 2021 Obligations]],Table2[[#This Row],[ROW 2021 Obligations]],Table2[[#This Row],[Construction 2021 Obligations]],Table2[[#This Row],[Paving 2021 Obligations]])</f>
        <v>15000</v>
      </c>
      <c r="AG2580" s="3">
        <v>15000</v>
      </c>
      <c r="AH2580" s="3">
        <v>0</v>
      </c>
      <c r="AI2580" s="3">
        <v>0</v>
      </c>
      <c r="AJ2580" s="3">
        <v>0</v>
      </c>
      <c r="AK2580" s="3">
        <v>15000</v>
      </c>
      <c r="AL2580" s="43"/>
    </row>
    <row r="2581" spans="1:38" ht="30" hidden="1" x14ac:dyDescent="0.25">
      <c r="A2581" s="47">
        <v>130757</v>
      </c>
      <c r="B2581" s="48">
        <v>3</v>
      </c>
      <c r="C2581" s="49" t="s">
        <v>73</v>
      </c>
      <c r="D2581" s="50">
        <v>44048</v>
      </c>
      <c r="E2581" s="49" t="s">
        <v>2240</v>
      </c>
      <c r="F2581" s="50">
        <v>44280</v>
      </c>
      <c r="G2581" s="49" t="s">
        <v>75</v>
      </c>
      <c r="H2581" s="51" t="s">
        <v>389</v>
      </c>
      <c r="I2581" s="49"/>
      <c r="J2581" s="49"/>
      <c r="K2581" s="49" t="s">
        <v>6935</v>
      </c>
      <c r="L2581" s="52" t="s">
        <v>37</v>
      </c>
      <c r="M2581" s="51" t="s">
        <v>6936</v>
      </c>
      <c r="N2581" s="51" t="s">
        <v>2244</v>
      </c>
      <c r="O2581" s="49" t="s">
        <v>78</v>
      </c>
      <c r="P2581" s="51" t="s">
        <v>1140</v>
      </c>
      <c r="Q2581" s="51"/>
      <c r="R2581" s="111"/>
      <c r="S2581" s="111"/>
      <c r="T2581" s="120"/>
      <c r="U2581" s="53">
        <v>0.01</v>
      </c>
      <c r="V2581" s="52"/>
      <c r="W2581" s="49"/>
      <c r="X2581" s="52" t="s">
        <v>43</v>
      </c>
      <c r="Y2581" s="49" t="s">
        <v>44</v>
      </c>
      <c r="Z2581" s="116" t="s">
        <v>20458</v>
      </c>
      <c r="AA2581" s="51"/>
      <c r="AB2581" s="54">
        <v>15000</v>
      </c>
      <c r="AC2581" s="54">
        <v>0</v>
      </c>
      <c r="AD2581" s="54">
        <v>0</v>
      </c>
      <c r="AE2581" s="54">
        <v>0</v>
      </c>
      <c r="AF2581" s="3">
        <f>SUM(Table2[[#This Row],[PE 2021 Obligations]],Table2[[#This Row],[ROW 2021 Obligations]],Table2[[#This Row],[Construction 2021 Obligations]],Table2[[#This Row],[Paving 2021 Obligations]])</f>
        <v>15000</v>
      </c>
      <c r="AG2581" s="54">
        <v>15000</v>
      </c>
      <c r="AH2581" s="54">
        <v>0</v>
      </c>
      <c r="AI2581" s="54">
        <v>0</v>
      </c>
      <c r="AJ2581" s="54">
        <v>0</v>
      </c>
      <c r="AK2581" s="54">
        <v>15000</v>
      </c>
      <c r="AL2581" s="49" t="s">
        <v>6937</v>
      </c>
    </row>
    <row r="2582" spans="1:38" hidden="1" x14ac:dyDescent="0.25">
      <c r="A2582" s="13">
        <v>130758</v>
      </c>
      <c r="B2582" s="15">
        <v>1</v>
      </c>
      <c r="C2582" s="43" t="s">
        <v>73</v>
      </c>
      <c r="D2582" s="44">
        <v>44048</v>
      </c>
      <c r="E2582" s="43" t="s">
        <v>6355</v>
      </c>
      <c r="F2582" s="44">
        <v>44279</v>
      </c>
      <c r="G2582" s="43" t="s">
        <v>75</v>
      </c>
      <c r="H2582" s="45" t="s">
        <v>643</v>
      </c>
      <c r="I2582" s="43"/>
      <c r="J2582" s="43"/>
      <c r="K2582" s="43"/>
      <c r="L2582" s="46"/>
      <c r="M2582" s="45" t="s">
        <v>6938</v>
      </c>
      <c r="N2582" s="45"/>
      <c r="O2582" s="43" t="s">
        <v>151</v>
      </c>
      <c r="P2582" s="45" t="s">
        <v>198</v>
      </c>
      <c r="Q2582" s="45"/>
      <c r="R2582" s="112"/>
      <c r="S2582" s="112"/>
      <c r="T2582" s="59"/>
      <c r="U2582" s="56" t="s">
        <v>32</v>
      </c>
      <c r="V2582" s="46"/>
      <c r="W2582" s="43"/>
      <c r="X2582" s="46" t="s">
        <v>43</v>
      </c>
      <c r="Y2582" s="43"/>
      <c r="Z2582" s="116" t="s">
        <v>20458</v>
      </c>
      <c r="AA2582" s="45"/>
      <c r="AB2582" s="3">
        <v>0</v>
      </c>
      <c r="AC2582" s="3">
        <v>0</v>
      </c>
      <c r="AD2582" s="3">
        <v>85694.55</v>
      </c>
      <c r="AE2582" s="3">
        <v>0</v>
      </c>
      <c r="AF2582" s="3">
        <f>SUM(Table2[[#This Row],[PE 2021 Obligations]],Table2[[#This Row],[ROW 2021 Obligations]],Table2[[#This Row],[Construction 2021 Obligations]],Table2[[#This Row],[Paving 2021 Obligations]])</f>
        <v>85694.55</v>
      </c>
      <c r="AG2582" s="3">
        <v>0</v>
      </c>
      <c r="AH2582" s="3">
        <v>0</v>
      </c>
      <c r="AI2582" s="3">
        <v>85694.55</v>
      </c>
      <c r="AJ2582" s="3">
        <v>0</v>
      </c>
      <c r="AK2582" s="3">
        <v>85694.55</v>
      </c>
      <c r="AL2582" s="43" t="s">
        <v>6939</v>
      </c>
    </row>
    <row r="2583" spans="1:38" hidden="1" x14ac:dyDescent="0.25">
      <c r="A2583" s="47">
        <v>130759</v>
      </c>
      <c r="B2583" s="48">
        <v>1</v>
      </c>
      <c r="C2583" s="49" t="s">
        <v>73</v>
      </c>
      <c r="D2583" s="50">
        <v>44048</v>
      </c>
      <c r="E2583" s="49" t="s">
        <v>6355</v>
      </c>
      <c r="F2583" s="50">
        <v>44279</v>
      </c>
      <c r="G2583" s="49" t="s">
        <v>75</v>
      </c>
      <c r="H2583" s="51" t="s">
        <v>643</v>
      </c>
      <c r="I2583" s="49"/>
      <c r="J2583" s="49"/>
      <c r="K2583" s="49"/>
      <c r="L2583" s="52"/>
      <c r="M2583" s="51" t="s">
        <v>6940</v>
      </c>
      <c r="N2583" s="51"/>
      <c r="O2583" s="49" t="s">
        <v>151</v>
      </c>
      <c r="P2583" s="51" t="s">
        <v>198</v>
      </c>
      <c r="Q2583" s="51"/>
      <c r="R2583" s="111"/>
      <c r="S2583" s="111"/>
      <c r="T2583" s="120"/>
      <c r="U2583" s="55" t="s">
        <v>32</v>
      </c>
      <c r="V2583" s="52"/>
      <c r="W2583" s="49"/>
      <c r="X2583" s="52" t="s">
        <v>43</v>
      </c>
      <c r="Y2583" s="49"/>
      <c r="Z2583" s="116" t="s">
        <v>20458</v>
      </c>
      <c r="AA2583" s="51"/>
      <c r="AB2583" s="54">
        <v>0</v>
      </c>
      <c r="AC2583" s="54">
        <v>0</v>
      </c>
      <c r="AD2583" s="54">
        <v>67992.899999999994</v>
      </c>
      <c r="AE2583" s="54">
        <v>0</v>
      </c>
      <c r="AF2583" s="3">
        <f>SUM(Table2[[#This Row],[PE 2021 Obligations]],Table2[[#This Row],[ROW 2021 Obligations]],Table2[[#This Row],[Construction 2021 Obligations]],Table2[[#This Row],[Paving 2021 Obligations]])</f>
        <v>67992.899999999994</v>
      </c>
      <c r="AG2583" s="54">
        <v>0</v>
      </c>
      <c r="AH2583" s="54">
        <v>0</v>
      </c>
      <c r="AI2583" s="54">
        <v>67992.899999999994</v>
      </c>
      <c r="AJ2583" s="54">
        <v>0</v>
      </c>
      <c r="AK2583" s="54">
        <v>67992.899999999994</v>
      </c>
      <c r="AL2583" s="49" t="s">
        <v>6941</v>
      </c>
    </row>
    <row r="2584" spans="1:38" hidden="1" x14ac:dyDescent="0.25">
      <c r="A2584" s="47">
        <v>130766</v>
      </c>
      <c r="B2584" s="48">
        <v>1</v>
      </c>
      <c r="C2584" s="49" t="s">
        <v>73</v>
      </c>
      <c r="D2584" s="50">
        <v>44053</v>
      </c>
      <c r="E2584" s="49" t="s">
        <v>6215</v>
      </c>
      <c r="F2584" s="50">
        <v>44053</v>
      </c>
      <c r="G2584" s="49" t="s">
        <v>6215</v>
      </c>
      <c r="H2584" s="51" t="s">
        <v>394</v>
      </c>
      <c r="I2584" s="49"/>
      <c r="J2584" s="49"/>
      <c r="K2584" s="49"/>
      <c r="L2584" s="52"/>
      <c r="M2584" s="51" t="s">
        <v>6948</v>
      </c>
      <c r="N2584" s="51"/>
      <c r="O2584" s="49" t="s">
        <v>1171</v>
      </c>
      <c r="P2584" s="51" t="s">
        <v>1062</v>
      </c>
      <c r="Q2584" s="51"/>
      <c r="R2584" s="111"/>
      <c r="S2584" s="111"/>
      <c r="T2584" s="120"/>
      <c r="U2584" s="55" t="s">
        <v>32</v>
      </c>
      <c r="V2584" s="52"/>
      <c r="W2584" s="49"/>
      <c r="X2584" s="52" t="s">
        <v>43</v>
      </c>
      <c r="Y2584" s="49"/>
      <c r="Z2584" s="116" t="s">
        <v>20458</v>
      </c>
      <c r="AA2584" s="51"/>
      <c r="AB2584" s="54">
        <v>0</v>
      </c>
      <c r="AC2584" s="54">
        <v>0</v>
      </c>
      <c r="AD2584" s="54">
        <v>30000</v>
      </c>
      <c r="AE2584" s="54">
        <v>0</v>
      </c>
      <c r="AF2584" s="3">
        <f>SUM(Table2[[#This Row],[PE 2021 Obligations]],Table2[[#This Row],[ROW 2021 Obligations]],Table2[[#This Row],[Construction 2021 Obligations]],Table2[[#This Row],[Paving 2021 Obligations]])</f>
        <v>30000</v>
      </c>
      <c r="AG2584" s="54">
        <v>0</v>
      </c>
      <c r="AH2584" s="54">
        <v>0</v>
      </c>
      <c r="AI2584" s="54">
        <v>30000</v>
      </c>
      <c r="AJ2584" s="54">
        <v>0</v>
      </c>
      <c r="AK2584" s="54">
        <v>30000</v>
      </c>
      <c r="AL2584" s="49" t="s">
        <v>6949</v>
      </c>
    </row>
    <row r="2585" spans="1:38" hidden="1" x14ac:dyDescent="0.25">
      <c r="A2585" s="47">
        <v>130770</v>
      </c>
      <c r="B2585" s="48">
        <v>2</v>
      </c>
      <c r="C2585" s="49" t="s">
        <v>474</v>
      </c>
      <c r="D2585" s="50">
        <v>44054</v>
      </c>
      <c r="E2585" s="49" t="s">
        <v>142</v>
      </c>
      <c r="F2585" s="50">
        <v>44280</v>
      </c>
      <c r="G2585" s="49" t="s">
        <v>75</v>
      </c>
      <c r="H2585" s="51" t="s">
        <v>286</v>
      </c>
      <c r="I2585" s="49" t="s">
        <v>5059</v>
      </c>
      <c r="J2585" s="49" t="s">
        <v>116</v>
      </c>
      <c r="K2585" s="49"/>
      <c r="L2585" s="52" t="s">
        <v>116</v>
      </c>
      <c r="M2585" s="51" t="s">
        <v>6962</v>
      </c>
      <c r="N2585" s="51" t="s">
        <v>6963</v>
      </c>
      <c r="O2585" s="49" t="s">
        <v>78</v>
      </c>
      <c r="P2585" s="51" t="s">
        <v>632</v>
      </c>
      <c r="Q2585" s="51"/>
      <c r="R2585" s="111"/>
      <c r="S2585" s="111"/>
      <c r="T2585" s="120"/>
      <c r="U2585" s="55" t="s">
        <v>32</v>
      </c>
      <c r="V2585" s="50">
        <v>43595</v>
      </c>
      <c r="W2585" s="49"/>
      <c r="X2585" s="52" t="s">
        <v>43</v>
      </c>
      <c r="Y2585" s="49" t="s">
        <v>140</v>
      </c>
      <c r="Z2585" s="127" t="s">
        <v>20460</v>
      </c>
      <c r="AA2585" s="51"/>
      <c r="AB2585" s="54">
        <v>0</v>
      </c>
      <c r="AC2585" s="54">
        <v>0</v>
      </c>
      <c r="AD2585" s="54">
        <v>800000</v>
      </c>
      <c r="AE2585" s="54">
        <v>0</v>
      </c>
      <c r="AF2585" s="3">
        <f>SUM(Table2[[#This Row],[PE 2021 Obligations]],Table2[[#This Row],[ROW 2021 Obligations]],Table2[[#This Row],[Construction 2021 Obligations]],Table2[[#This Row],[Paving 2021 Obligations]])</f>
        <v>800000</v>
      </c>
      <c r="AG2585" s="54">
        <v>0</v>
      </c>
      <c r="AH2585" s="54">
        <v>0</v>
      </c>
      <c r="AI2585" s="54">
        <v>800000</v>
      </c>
      <c r="AJ2585" s="54">
        <v>0</v>
      </c>
      <c r="AK2585" s="54">
        <v>800000</v>
      </c>
      <c r="AL2585" s="49" t="s">
        <v>6964</v>
      </c>
    </row>
    <row r="2586" spans="1:38" hidden="1" x14ac:dyDescent="0.25">
      <c r="A2586" s="13">
        <v>130771</v>
      </c>
      <c r="B2586" s="15">
        <v>2</v>
      </c>
      <c r="C2586" s="43" t="s">
        <v>73</v>
      </c>
      <c r="D2586" s="44">
        <v>44055</v>
      </c>
      <c r="E2586" s="43" t="s">
        <v>2262</v>
      </c>
      <c r="F2586" s="44">
        <v>44055</v>
      </c>
      <c r="G2586" s="43" t="s">
        <v>2262</v>
      </c>
      <c r="H2586" s="45" t="s">
        <v>244</v>
      </c>
      <c r="I2586" s="43"/>
      <c r="J2586" s="43"/>
      <c r="K2586" s="43"/>
      <c r="L2586" s="46"/>
      <c r="M2586" s="45" t="s">
        <v>6965</v>
      </c>
      <c r="N2586" s="45"/>
      <c r="O2586" s="43" t="s">
        <v>1171</v>
      </c>
      <c r="P2586" s="45" t="s">
        <v>1062</v>
      </c>
      <c r="Q2586" s="45"/>
      <c r="R2586" s="112"/>
      <c r="S2586" s="112"/>
      <c r="T2586" s="59"/>
      <c r="U2586" s="56" t="s">
        <v>32</v>
      </c>
      <c r="V2586" s="46"/>
      <c r="W2586" s="43"/>
      <c r="X2586" s="46" t="s">
        <v>43</v>
      </c>
      <c r="Y2586" s="43"/>
      <c r="Z2586" s="116" t="s">
        <v>20458</v>
      </c>
      <c r="AA2586" s="45"/>
      <c r="AB2586" s="3">
        <v>0</v>
      </c>
      <c r="AC2586" s="3">
        <v>0</v>
      </c>
      <c r="AD2586" s="3">
        <v>30000</v>
      </c>
      <c r="AE2586" s="3">
        <v>0</v>
      </c>
      <c r="AF2586" s="3">
        <f>SUM(Table2[[#This Row],[PE 2021 Obligations]],Table2[[#This Row],[ROW 2021 Obligations]],Table2[[#This Row],[Construction 2021 Obligations]],Table2[[#This Row],[Paving 2021 Obligations]])</f>
        <v>30000</v>
      </c>
      <c r="AG2586" s="3">
        <v>0</v>
      </c>
      <c r="AH2586" s="3">
        <v>0</v>
      </c>
      <c r="AI2586" s="3">
        <v>30000</v>
      </c>
      <c r="AJ2586" s="3">
        <v>0</v>
      </c>
      <c r="AK2586" s="3">
        <v>30000</v>
      </c>
      <c r="AL2586" s="43" t="s">
        <v>6966</v>
      </c>
    </row>
    <row r="2587" spans="1:38" hidden="1" x14ac:dyDescent="0.25">
      <c r="A2587" s="47">
        <v>130772</v>
      </c>
      <c r="B2587" s="48">
        <v>2</v>
      </c>
      <c r="C2587" s="49" t="s">
        <v>73</v>
      </c>
      <c r="D2587" s="50">
        <v>44055</v>
      </c>
      <c r="E2587" s="49" t="s">
        <v>2262</v>
      </c>
      <c r="F2587" s="50">
        <v>44055</v>
      </c>
      <c r="G2587" s="49" t="s">
        <v>2262</v>
      </c>
      <c r="H2587" s="51" t="s">
        <v>170</v>
      </c>
      <c r="I2587" s="49"/>
      <c r="J2587" s="49"/>
      <c r="K2587" s="49"/>
      <c r="L2587" s="52"/>
      <c r="M2587" s="51" t="s">
        <v>6967</v>
      </c>
      <c r="N2587" s="51"/>
      <c r="O2587" s="49" t="s">
        <v>1171</v>
      </c>
      <c r="P2587" s="51" t="s">
        <v>1062</v>
      </c>
      <c r="Q2587" s="51"/>
      <c r="R2587" s="111"/>
      <c r="S2587" s="111"/>
      <c r="T2587" s="120"/>
      <c r="U2587" s="55" t="s">
        <v>32</v>
      </c>
      <c r="V2587" s="52"/>
      <c r="W2587" s="49"/>
      <c r="X2587" s="52" t="s">
        <v>43</v>
      </c>
      <c r="Y2587" s="49"/>
      <c r="Z2587" s="116" t="s">
        <v>20458</v>
      </c>
      <c r="AA2587" s="51"/>
      <c r="AB2587" s="54">
        <v>0</v>
      </c>
      <c r="AC2587" s="54">
        <v>0</v>
      </c>
      <c r="AD2587" s="54">
        <v>30000</v>
      </c>
      <c r="AE2587" s="54">
        <v>0</v>
      </c>
      <c r="AF2587" s="3">
        <f>SUM(Table2[[#This Row],[PE 2021 Obligations]],Table2[[#This Row],[ROW 2021 Obligations]],Table2[[#This Row],[Construction 2021 Obligations]],Table2[[#This Row],[Paving 2021 Obligations]])</f>
        <v>30000</v>
      </c>
      <c r="AG2587" s="54">
        <v>0</v>
      </c>
      <c r="AH2587" s="54">
        <v>0</v>
      </c>
      <c r="AI2587" s="54">
        <v>30000</v>
      </c>
      <c r="AJ2587" s="54">
        <v>0</v>
      </c>
      <c r="AK2587" s="54">
        <v>30000</v>
      </c>
      <c r="AL2587" s="49" t="s">
        <v>6968</v>
      </c>
    </row>
    <row r="2588" spans="1:38" hidden="1" x14ac:dyDescent="0.25">
      <c r="A2588" s="13">
        <v>130773</v>
      </c>
      <c r="B2588" s="15">
        <v>2</v>
      </c>
      <c r="C2588" s="43" t="s">
        <v>73</v>
      </c>
      <c r="D2588" s="44">
        <v>44055</v>
      </c>
      <c r="E2588" s="43" t="s">
        <v>2262</v>
      </c>
      <c r="F2588" s="44">
        <v>44055</v>
      </c>
      <c r="G2588" s="43" t="s">
        <v>2262</v>
      </c>
      <c r="H2588" s="45" t="s">
        <v>431</v>
      </c>
      <c r="I2588" s="43"/>
      <c r="J2588" s="43"/>
      <c r="K2588" s="43"/>
      <c r="L2588" s="46"/>
      <c r="M2588" s="45" t="s">
        <v>6969</v>
      </c>
      <c r="N2588" s="45"/>
      <c r="O2588" s="43" t="s">
        <v>1171</v>
      </c>
      <c r="P2588" s="45" t="s">
        <v>1062</v>
      </c>
      <c r="Q2588" s="45"/>
      <c r="R2588" s="112"/>
      <c r="S2588" s="112"/>
      <c r="T2588" s="59"/>
      <c r="U2588" s="56" t="s">
        <v>32</v>
      </c>
      <c r="V2588" s="46"/>
      <c r="W2588" s="43"/>
      <c r="X2588" s="46" t="s">
        <v>43</v>
      </c>
      <c r="Y2588" s="43"/>
      <c r="Z2588" s="116" t="s">
        <v>20458</v>
      </c>
      <c r="AA2588" s="45"/>
      <c r="AB2588" s="3">
        <v>0</v>
      </c>
      <c r="AC2588" s="3">
        <v>0</v>
      </c>
      <c r="AD2588" s="3">
        <v>30000</v>
      </c>
      <c r="AE2588" s="3">
        <v>0</v>
      </c>
      <c r="AF2588" s="3">
        <f>SUM(Table2[[#This Row],[PE 2021 Obligations]],Table2[[#This Row],[ROW 2021 Obligations]],Table2[[#This Row],[Construction 2021 Obligations]],Table2[[#This Row],[Paving 2021 Obligations]])</f>
        <v>30000</v>
      </c>
      <c r="AG2588" s="3">
        <v>0</v>
      </c>
      <c r="AH2588" s="3">
        <v>0</v>
      </c>
      <c r="AI2588" s="3">
        <v>30000</v>
      </c>
      <c r="AJ2588" s="3">
        <v>0</v>
      </c>
      <c r="AK2588" s="3">
        <v>30000</v>
      </c>
      <c r="AL2588" s="43" t="s">
        <v>6970</v>
      </c>
    </row>
    <row r="2589" spans="1:38" ht="30" hidden="1" x14ac:dyDescent="0.25">
      <c r="A2589" s="47">
        <v>130774</v>
      </c>
      <c r="B2589" s="48">
        <v>2</v>
      </c>
      <c r="C2589" s="49" t="s">
        <v>73</v>
      </c>
      <c r="D2589" s="50">
        <v>44056</v>
      </c>
      <c r="E2589" s="49" t="s">
        <v>1928</v>
      </c>
      <c r="F2589" s="50">
        <v>44215</v>
      </c>
      <c r="G2589" s="49" t="s">
        <v>75</v>
      </c>
      <c r="H2589" s="51" t="s">
        <v>286</v>
      </c>
      <c r="I2589" s="49" t="s">
        <v>2277</v>
      </c>
      <c r="J2589" s="49"/>
      <c r="K2589" s="49" t="s">
        <v>6971</v>
      </c>
      <c r="L2589" s="52" t="s">
        <v>37</v>
      </c>
      <c r="M2589" s="51" t="s">
        <v>6972</v>
      </c>
      <c r="N2589" s="51" t="s">
        <v>6973</v>
      </c>
      <c r="O2589" s="49" t="s">
        <v>60</v>
      </c>
      <c r="P2589" s="51" t="s">
        <v>67</v>
      </c>
      <c r="Q2589" s="51"/>
      <c r="R2589" s="111"/>
      <c r="S2589" s="111"/>
      <c r="T2589" s="120"/>
      <c r="U2589" s="53">
        <v>1.97</v>
      </c>
      <c r="V2589" s="52"/>
      <c r="W2589" s="49"/>
      <c r="X2589" s="52" t="s">
        <v>43</v>
      </c>
      <c r="Y2589" s="49" t="s">
        <v>78</v>
      </c>
      <c r="Z2589" s="116" t="s">
        <v>20458</v>
      </c>
      <c r="AA2589" s="51"/>
      <c r="AB2589" s="54">
        <v>24000</v>
      </c>
      <c r="AC2589" s="54">
        <v>0</v>
      </c>
      <c r="AD2589" s="54">
        <v>0</v>
      </c>
      <c r="AE2589" s="54">
        <v>0</v>
      </c>
      <c r="AF2589" s="3">
        <f>SUM(Table2[[#This Row],[PE 2021 Obligations]],Table2[[#This Row],[ROW 2021 Obligations]],Table2[[#This Row],[Construction 2021 Obligations]],Table2[[#This Row],[Paving 2021 Obligations]])</f>
        <v>24000</v>
      </c>
      <c r="AG2589" s="54">
        <v>24000</v>
      </c>
      <c r="AH2589" s="54">
        <v>0</v>
      </c>
      <c r="AI2589" s="54">
        <v>0</v>
      </c>
      <c r="AJ2589" s="54">
        <v>0</v>
      </c>
      <c r="AK2589" s="54">
        <v>24000</v>
      </c>
      <c r="AL2589" s="49" t="s">
        <v>6974</v>
      </c>
    </row>
    <row r="2590" spans="1:38" ht="30" hidden="1" x14ac:dyDescent="0.25">
      <c r="A2590" s="47">
        <v>130799</v>
      </c>
      <c r="B2590" s="48">
        <v>2</v>
      </c>
      <c r="C2590" s="49" t="s">
        <v>73</v>
      </c>
      <c r="D2590" s="50">
        <v>44062</v>
      </c>
      <c r="E2590" s="49" t="s">
        <v>486</v>
      </c>
      <c r="F2590" s="50">
        <v>44280</v>
      </c>
      <c r="G2590" s="49" t="s">
        <v>75</v>
      </c>
      <c r="H2590" s="51" t="s">
        <v>241</v>
      </c>
      <c r="I2590" s="49"/>
      <c r="J2590" s="49"/>
      <c r="K2590" s="49"/>
      <c r="L2590" s="52"/>
      <c r="M2590" s="51" t="s">
        <v>7029</v>
      </c>
      <c r="N2590" s="51" t="s">
        <v>7030</v>
      </c>
      <c r="O2590" s="49" t="s">
        <v>78</v>
      </c>
      <c r="P2590" s="51" t="s">
        <v>78</v>
      </c>
      <c r="Q2590" s="51"/>
      <c r="R2590" s="111"/>
      <c r="S2590" s="111"/>
      <c r="T2590" s="120"/>
      <c r="U2590" s="55" t="s">
        <v>32</v>
      </c>
      <c r="V2590" s="52"/>
      <c r="W2590" s="49"/>
      <c r="X2590" s="52" t="s">
        <v>43</v>
      </c>
      <c r="Y2590" s="49"/>
      <c r="Z2590" s="116" t="s">
        <v>20458</v>
      </c>
      <c r="AA2590" s="51"/>
      <c r="AB2590" s="54">
        <v>0</v>
      </c>
      <c r="AC2590" s="54">
        <v>0</v>
      </c>
      <c r="AD2590" s="54">
        <v>160000</v>
      </c>
      <c r="AE2590" s="54">
        <v>0</v>
      </c>
      <c r="AF2590" s="3">
        <f>SUM(Table2[[#This Row],[PE 2021 Obligations]],Table2[[#This Row],[ROW 2021 Obligations]],Table2[[#This Row],[Construction 2021 Obligations]],Table2[[#This Row],[Paving 2021 Obligations]])</f>
        <v>160000</v>
      </c>
      <c r="AG2590" s="54">
        <v>0</v>
      </c>
      <c r="AH2590" s="54">
        <v>0</v>
      </c>
      <c r="AI2590" s="54">
        <v>160000</v>
      </c>
      <c r="AJ2590" s="54">
        <v>0</v>
      </c>
      <c r="AK2590" s="54">
        <v>160000</v>
      </c>
      <c r="AL2590" s="49" t="s">
        <v>7031</v>
      </c>
    </row>
    <row r="2591" spans="1:38" ht="30" hidden="1" x14ac:dyDescent="0.25">
      <c r="A2591" s="13">
        <v>130800</v>
      </c>
      <c r="B2591" s="15">
        <v>2</v>
      </c>
      <c r="C2591" s="43" t="s">
        <v>73</v>
      </c>
      <c r="D2591" s="44">
        <v>44062</v>
      </c>
      <c r="E2591" s="43" t="s">
        <v>486</v>
      </c>
      <c r="F2591" s="44">
        <v>44280</v>
      </c>
      <c r="G2591" s="43" t="s">
        <v>75</v>
      </c>
      <c r="H2591" s="45" t="s">
        <v>380</v>
      </c>
      <c r="I2591" s="43"/>
      <c r="J2591" s="43"/>
      <c r="K2591" s="43"/>
      <c r="L2591" s="46"/>
      <c r="M2591" s="45" t="s">
        <v>7032</v>
      </c>
      <c r="N2591" s="45" t="s">
        <v>7033</v>
      </c>
      <c r="O2591" s="43" t="s">
        <v>78</v>
      </c>
      <c r="P2591" s="45" t="s">
        <v>78</v>
      </c>
      <c r="Q2591" s="45"/>
      <c r="R2591" s="112"/>
      <c r="S2591" s="112"/>
      <c r="T2591" s="59"/>
      <c r="U2591" s="56" t="s">
        <v>32</v>
      </c>
      <c r="V2591" s="46"/>
      <c r="W2591" s="43"/>
      <c r="X2591" s="46" t="s">
        <v>43</v>
      </c>
      <c r="Y2591" s="43"/>
      <c r="Z2591" s="116" t="s">
        <v>20458</v>
      </c>
      <c r="AA2591" s="45"/>
      <c r="AB2591" s="3">
        <v>0</v>
      </c>
      <c r="AC2591" s="3">
        <v>0</v>
      </c>
      <c r="AD2591" s="3">
        <v>160000</v>
      </c>
      <c r="AE2591" s="3">
        <v>0</v>
      </c>
      <c r="AF2591" s="3">
        <f>SUM(Table2[[#This Row],[PE 2021 Obligations]],Table2[[#This Row],[ROW 2021 Obligations]],Table2[[#This Row],[Construction 2021 Obligations]],Table2[[#This Row],[Paving 2021 Obligations]])</f>
        <v>160000</v>
      </c>
      <c r="AG2591" s="3">
        <v>0</v>
      </c>
      <c r="AH2591" s="3">
        <v>0</v>
      </c>
      <c r="AI2591" s="3">
        <v>160000</v>
      </c>
      <c r="AJ2591" s="3">
        <v>0</v>
      </c>
      <c r="AK2591" s="3">
        <v>160000</v>
      </c>
      <c r="AL2591" s="43" t="s">
        <v>7034</v>
      </c>
    </row>
    <row r="2592" spans="1:38" ht="30" hidden="1" x14ac:dyDescent="0.25">
      <c r="A2592" s="47">
        <v>130801</v>
      </c>
      <c r="B2592" s="48">
        <v>2</v>
      </c>
      <c r="C2592" s="49" t="s">
        <v>73</v>
      </c>
      <c r="D2592" s="50">
        <v>44062</v>
      </c>
      <c r="E2592" s="49" t="s">
        <v>486</v>
      </c>
      <c r="F2592" s="50">
        <v>44280</v>
      </c>
      <c r="G2592" s="49" t="s">
        <v>75</v>
      </c>
      <c r="H2592" s="51" t="s">
        <v>397</v>
      </c>
      <c r="I2592" s="49"/>
      <c r="J2592" s="49"/>
      <c r="K2592" s="49"/>
      <c r="L2592" s="52"/>
      <c r="M2592" s="51" t="s">
        <v>7035</v>
      </c>
      <c r="N2592" s="51" t="s">
        <v>7036</v>
      </c>
      <c r="O2592" s="49" t="s">
        <v>78</v>
      </c>
      <c r="P2592" s="51" t="s">
        <v>78</v>
      </c>
      <c r="Q2592" s="51"/>
      <c r="R2592" s="111"/>
      <c r="S2592" s="111"/>
      <c r="T2592" s="120"/>
      <c r="U2592" s="55" t="s">
        <v>32</v>
      </c>
      <c r="V2592" s="52"/>
      <c r="W2592" s="49"/>
      <c r="X2592" s="52" t="s">
        <v>43</v>
      </c>
      <c r="Y2592" s="49"/>
      <c r="Z2592" s="116" t="s">
        <v>20458</v>
      </c>
      <c r="AA2592" s="51"/>
      <c r="AB2592" s="54">
        <v>0</v>
      </c>
      <c r="AC2592" s="54">
        <v>0</v>
      </c>
      <c r="AD2592" s="54">
        <v>135000</v>
      </c>
      <c r="AE2592" s="54">
        <v>0</v>
      </c>
      <c r="AF2592" s="3">
        <f>SUM(Table2[[#This Row],[PE 2021 Obligations]],Table2[[#This Row],[ROW 2021 Obligations]],Table2[[#This Row],[Construction 2021 Obligations]],Table2[[#This Row],[Paving 2021 Obligations]])</f>
        <v>135000</v>
      </c>
      <c r="AG2592" s="54">
        <v>0</v>
      </c>
      <c r="AH2592" s="54">
        <v>0</v>
      </c>
      <c r="AI2592" s="54">
        <v>135000</v>
      </c>
      <c r="AJ2592" s="54">
        <v>0</v>
      </c>
      <c r="AK2592" s="54">
        <v>135000</v>
      </c>
      <c r="AL2592" s="49" t="s">
        <v>7037</v>
      </c>
    </row>
    <row r="2593" spans="1:38" hidden="1" x14ac:dyDescent="0.25">
      <c r="A2593" s="47">
        <v>130803</v>
      </c>
      <c r="B2593" s="48">
        <v>1</v>
      </c>
      <c r="C2593" s="49" t="s">
        <v>73</v>
      </c>
      <c r="D2593" s="50">
        <v>44063</v>
      </c>
      <c r="E2593" s="49" t="s">
        <v>6215</v>
      </c>
      <c r="F2593" s="50">
        <v>44063</v>
      </c>
      <c r="G2593" s="49" t="s">
        <v>6215</v>
      </c>
      <c r="H2593" s="51" t="s">
        <v>317</v>
      </c>
      <c r="I2593" s="49"/>
      <c r="J2593" s="49"/>
      <c r="K2593" s="49"/>
      <c r="L2593" s="52"/>
      <c r="M2593" s="51" t="s">
        <v>7041</v>
      </c>
      <c r="N2593" s="51"/>
      <c r="O2593" s="49" t="s">
        <v>1171</v>
      </c>
      <c r="P2593" s="51" t="s">
        <v>1062</v>
      </c>
      <c r="Q2593" s="51"/>
      <c r="R2593" s="111"/>
      <c r="S2593" s="111"/>
      <c r="T2593" s="120"/>
      <c r="U2593" s="55" t="s">
        <v>32</v>
      </c>
      <c r="V2593" s="52"/>
      <c r="W2593" s="49"/>
      <c r="X2593" s="52" t="s">
        <v>43</v>
      </c>
      <c r="Y2593" s="49"/>
      <c r="Z2593" s="116" t="s">
        <v>20458</v>
      </c>
      <c r="AA2593" s="51"/>
      <c r="AB2593" s="54">
        <v>0</v>
      </c>
      <c r="AC2593" s="54">
        <v>0</v>
      </c>
      <c r="AD2593" s="54">
        <v>30000</v>
      </c>
      <c r="AE2593" s="54">
        <v>0</v>
      </c>
      <c r="AF2593" s="3">
        <f>SUM(Table2[[#This Row],[PE 2021 Obligations]],Table2[[#This Row],[ROW 2021 Obligations]],Table2[[#This Row],[Construction 2021 Obligations]],Table2[[#This Row],[Paving 2021 Obligations]])</f>
        <v>30000</v>
      </c>
      <c r="AG2593" s="54">
        <v>0</v>
      </c>
      <c r="AH2593" s="54">
        <v>0</v>
      </c>
      <c r="AI2593" s="54">
        <v>30000</v>
      </c>
      <c r="AJ2593" s="54">
        <v>0</v>
      </c>
      <c r="AK2593" s="54">
        <v>30000</v>
      </c>
      <c r="AL2593" s="49" t="s">
        <v>7042</v>
      </c>
    </row>
    <row r="2594" spans="1:38" hidden="1" x14ac:dyDescent="0.25">
      <c r="A2594" s="13">
        <v>130806</v>
      </c>
      <c r="B2594" s="15">
        <v>1</v>
      </c>
      <c r="C2594" s="43" t="s">
        <v>73</v>
      </c>
      <c r="D2594" s="44">
        <v>44064</v>
      </c>
      <c r="E2594" s="43" t="s">
        <v>6215</v>
      </c>
      <c r="F2594" s="44">
        <v>44064</v>
      </c>
      <c r="G2594" s="43" t="s">
        <v>6215</v>
      </c>
      <c r="H2594" s="45" t="s">
        <v>215</v>
      </c>
      <c r="I2594" s="43"/>
      <c r="J2594" s="43"/>
      <c r="K2594" s="43"/>
      <c r="L2594" s="46"/>
      <c r="M2594" s="45" t="s">
        <v>7049</v>
      </c>
      <c r="N2594" s="45"/>
      <c r="O2594" s="43" t="s">
        <v>1171</v>
      </c>
      <c r="P2594" s="45" t="s">
        <v>1062</v>
      </c>
      <c r="Q2594" s="45"/>
      <c r="R2594" s="112"/>
      <c r="S2594" s="112"/>
      <c r="T2594" s="59"/>
      <c r="U2594" s="56" t="s">
        <v>32</v>
      </c>
      <c r="V2594" s="46"/>
      <c r="W2594" s="43"/>
      <c r="X2594" s="46" t="s">
        <v>43</v>
      </c>
      <c r="Y2594" s="43"/>
      <c r="Z2594" s="116" t="s">
        <v>20458</v>
      </c>
      <c r="AA2594" s="45"/>
      <c r="AB2594" s="3">
        <v>0</v>
      </c>
      <c r="AC2594" s="3">
        <v>0</v>
      </c>
      <c r="AD2594" s="3">
        <v>20300</v>
      </c>
      <c r="AE2594" s="3">
        <v>0</v>
      </c>
      <c r="AF2594" s="3">
        <f>SUM(Table2[[#This Row],[PE 2021 Obligations]],Table2[[#This Row],[ROW 2021 Obligations]],Table2[[#This Row],[Construction 2021 Obligations]],Table2[[#This Row],[Paving 2021 Obligations]])</f>
        <v>20300</v>
      </c>
      <c r="AG2594" s="3">
        <v>0</v>
      </c>
      <c r="AH2594" s="3">
        <v>0</v>
      </c>
      <c r="AI2594" s="3">
        <v>20300</v>
      </c>
      <c r="AJ2594" s="3">
        <v>0</v>
      </c>
      <c r="AK2594" s="3">
        <v>20300</v>
      </c>
      <c r="AL2594" s="43" t="s">
        <v>7050</v>
      </c>
    </row>
    <row r="2595" spans="1:38" hidden="1" x14ac:dyDescent="0.25">
      <c r="A2595" s="47">
        <v>130807</v>
      </c>
      <c r="B2595" s="48">
        <v>1</v>
      </c>
      <c r="C2595" s="49" t="s">
        <v>73</v>
      </c>
      <c r="D2595" s="50">
        <v>44064</v>
      </c>
      <c r="E2595" s="49" t="s">
        <v>6215</v>
      </c>
      <c r="F2595" s="50">
        <v>44064</v>
      </c>
      <c r="G2595" s="49" t="s">
        <v>6215</v>
      </c>
      <c r="H2595" s="51" t="s">
        <v>283</v>
      </c>
      <c r="I2595" s="49"/>
      <c r="J2595" s="49"/>
      <c r="K2595" s="49"/>
      <c r="L2595" s="52"/>
      <c r="M2595" s="51" t="s">
        <v>7051</v>
      </c>
      <c r="N2595" s="51"/>
      <c r="O2595" s="49" t="s">
        <v>1171</v>
      </c>
      <c r="P2595" s="51" t="s">
        <v>1062</v>
      </c>
      <c r="Q2595" s="51"/>
      <c r="R2595" s="111"/>
      <c r="S2595" s="111"/>
      <c r="T2595" s="120"/>
      <c r="U2595" s="55" t="s">
        <v>32</v>
      </c>
      <c r="V2595" s="52"/>
      <c r="W2595" s="49"/>
      <c r="X2595" s="52" t="s">
        <v>43</v>
      </c>
      <c r="Y2595" s="49"/>
      <c r="Z2595" s="116" t="s">
        <v>20458</v>
      </c>
      <c r="AA2595" s="51"/>
      <c r="AB2595" s="54">
        <v>0</v>
      </c>
      <c r="AC2595" s="54">
        <v>0</v>
      </c>
      <c r="AD2595" s="54">
        <v>86500</v>
      </c>
      <c r="AE2595" s="54">
        <v>0</v>
      </c>
      <c r="AF2595" s="3">
        <f>SUM(Table2[[#This Row],[PE 2021 Obligations]],Table2[[#This Row],[ROW 2021 Obligations]],Table2[[#This Row],[Construction 2021 Obligations]],Table2[[#This Row],[Paving 2021 Obligations]])</f>
        <v>86500</v>
      </c>
      <c r="AG2595" s="54">
        <v>0</v>
      </c>
      <c r="AH2595" s="54">
        <v>0</v>
      </c>
      <c r="AI2595" s="54">
        <v>86500</v>
      </c>
      <c r="AJ2595" s="54">
        <v>0</v>
      </c>
      <c r="AK2595" s="54">
        <v>86500</v>
      </c>
      <c r="AL2595" s="49" t="s">
        <v>7052</v>
      </c>
    </row>
    <row r="2596" spans="1:38" hidden="1" x14ac:dyDescent="0.25">
      <c r="A2596" s="13">
        <v>130808</v>
      </c>
      <c r="B2596" s="15">
        <v>1</v>
      </c>
      <c r="C2596" s="43" t="s">
        <v>73</v>
      </c>
      <c r="D2596" s="44">
        <v>44064</v>
      </c>
      <c r="E2596" s="43" t="s">
        <v>6215</v>
      </c>
      <c r="F2596" s="44">
        <v>44064</v>
      </c>
      <c r="G2596" s="43" t="s">
        <v>6215</v>
      </c>
      <c r="H2596" s="45" t="s">
        <v>317</v>
      </c>
      <c r="I2596" s="43"/>
      <c r="J2596" s="43"/>
      <c r="K2596" s="43"/>
      <c r="L2596" s="46"/>
      <c r="M2596" s="45" t="s">
        <v>7053</v>
      </c>
      <c r="N2596" s="45"/>
      <c r="O2596" s="43" t="s">
        <v>1171</v>
      </c>
      <c r="P2596" s="45" t="s">
        <v>1062</v>
      </c>
      <c r="Q2596" s="45"/>
      <c r="R2596" s="112"/>
      <c r="S2596" s="112"/>
      <c r="T2596" s="59"/>
      <c r="U2596" s="56" t="s">
        <v>32</v>
      </c>
      <c r="V2596" s="46"/>
      <c r="W2596" s="43"/>
      <c r="X2596" s="46" t="s">
        <v>43</v>
      </c>
      <c r="Y2596" s="43"/>
      <c r="Z2596" s="116" t="s">
        <v>20458</v>
      </c>
      <c r="AA2596" s="45"/>
      <c r="AB2596" s="3">
        <v>0</v>
      </c>
      <c r="AC2596" s="3">
        <v>0</v>
      </c>
      <c r="AD2596" s="3">
        <v>21000</v>
      </c>
      <c r="AE2596" s="3">
        <v>0</v>
      </c>
      <c r="AF2596" s="3">
        <f>SUM(Table2[[#This Row],[PE 2021 Obligations]],Table2[[#This Row],[ROW 2021 Obligations]],Table2[[#This Row],[Construction 2021 Obligations]],Table2[[#This Row],[Paving 2021 Obligations]])</f>
        <v>21000</v>
      </c>
      <c r="AG2596" s="3">
        <v>0</v>
      </c>
      <c r="AH2596" s="3">
        <v>0</v>
      </c>
      <c r="AI2596" s="3">
        <v>21000</v>
      </c>
      <c r="AJ2596" s="3">
        <v>0</v>
      </c>
      <c r="AK2596" s="3">
        <v>21000</v>
      </c>
      <c r="AL2596" s="43" t="s">
        <v>7054</v>
      </c>
    </row>
    <row r="2597" spans="1:38" hidden="1" x14ac:dyDescent="0.25">
      <c r="A2597" s="47">
        <v>130809</v>
      </c>
      <c r="B2597" s="48">
        <v>3</v>
      </c>
      <c r="C2597" s="49" t="s">
        <v>73</v>
      </c>
      <c r="D2597" s="50">
        <v>44064</v>
      </c>
      <c r="E2597" s="49" t="s">
        <v>1610</v>
      </c>
      <c r="F2597" s="50">
        <v>44064</v>
      </c>
      <c r="G2597" s="49" t="s">
        <v>1610</v>
      </c>
      <c r="H2597" s="51" t="s">
        <v>766</v>
      </c>
      <c r="I2597" s="49"/>
      <c r="J2597" s="49"/>
      <c r="K2597" s="49"/>
      <c r="L2597" s="52" t="s">
        <v>110</v>
      </c>
      <c r="M2597" s="51" t="s">
        <v>7055</v>
      </c>
      <c r="N2597" s="51"/>
      <c r="O2597" s="49" t="s">
        <v>1612</v>
      </c>
      <c r="P2597" s="51"/>
      <c r="Q2597" s="51"/>
      <c r="R2597" s="111"/>
      <c r="S2597" s="111"/>
      <c r="T2597" s="120"/>
      <c r="U2597" s="55" t="s">
        <v>32</v>
      </c>
      <c r="V2597" s="52"/>
      <c r="W2597" s="49"/>
      <c r="X2597" s="52" t="s">
        <v>43</v>
      </c>
      <c r="Y2597" s="49"/>
      <c r="Z2597" s="116" t="s">
        <v>20458</v>
      </c>
      <c r="AA2597" s="51"/>
      <c r="AB2597" s="54">
        <v>0</v>
      </c>
      <c r="AC2597" s="54">
        <v>0</v>
      </c>
      <c r="AD2597" s="54">
        <v>579000</v>
      </c>
      <c r="AE2597" s="54">
        <v>0</v>
      </c>
      <c r="AF2597" s="3">
        <f>SUM(Table2[[#This Row],[PE 2021 Obligations]],Table2[[#This Row],[ROW 2021 Obligations]],Table2[[#This Row],[Construction 2021 Obligations]],Table2[[#This Row],[Paving 2021 Obligations]])</f>
        <v>579000</v>
      </c>
      <c r="AG2597" s="54">
        <v>0</v>
      </c>
      <c r="AH2597" s="54">
        <v>0</v>
      </c>
      <c r="AI2597" s="54">
        <v>579000</v>
      </c>
      <c r="AJ2597" s="54">
        <v>0</v>
      </c>
      <c r="AK2597" s="54">
        <v>579000</v>
      </c>
      <c r="AL2597" s="49" t="s">
        <v>7056</v>
      </c>
    </row>
    <row r="2598" spans="1:38" hidden="1" x14ac:dyDescent="0.25">
      <c r="A2598" s="13">
        <v>130810</v>
      </c>
      <c r="B2598" s="15">
        <v>3</v>
      </c>
      <c r="C2598" s="43" t="s">
        <v>73</v>
      </c>
      <c r="D2598" s="44">
        <v>44064</v>
      </c>
      <c r="E2598" s="43" t="s">
        <v>1610</v>
      </c>
      <c r="F2598" s="44">
        <v>44064</v>
      </c>
      <c r="G2598" s="43" t="s">
        <v>1610</v>
      </c>
      <c r="H2598" s="45" t="s">
        <v>766</v>
      </c>
      <c r="I2598" s="43"/>
      <c r="J2598" s="43"/>
      <c r="K2598" s="43"/>
      <c r="L2598" s="46" t="s">
        <v>110</v>
      </c>
      <c r="M2598" s="45" t="s">
        <v>7057</v>
      </c>
      <c r="N2598" s="45"/>
      <c r="O2598" s="43" t="s">
        <v>1612</v>
      </c>
      <c r="P2598" s="45"/>
      <c r="Q2598" s="45"/>
      <c r="R2598" s="112"/>
      <c r="S2598" s="112"/>
      <c r="T2598" s="59"/>
      <c r="U2598" s="56" t="s">
        <v>32</v>
      </c>
      <c r="V2598" s="46"/>
      <c r="W2598" s="43"/>
      <c r="X2598" s="46" t="s">
        <v>43</v>
      </c>
      <c r="Y2598" s="43"/>
      <c r="Z2598" s="116" t="s">
        <v>20458</v>
      </c>
      <c r="AA2598" s="45"/>
      <c r="AB2598" s="3">
        <v>0</v>
      </c>
      <c r="AC2598" s="3">
        <v>0</v>
      </c>
      <c r="AD2598" s="3">
        <v>669311</v>
      </c>
      <c r="AE2598" s="3">
        <v>0</v>
      </c>
      <c r="AF2598" s="3">
        <f>SUM(Table2[[#This Row],[PE 2021 Obligations]],Table2[[#This Row],[ROW 2021 Obligations]],Table2[[#This Row],[Construction 2021 Obligations]],Table2[[#This Row],[Paving 2021 Obligations]])</f>
        <v>669311</v>
      </c>
      <c r="AG2598" s="3">
        <v>0</v>
      </c>
      <c r="AH2598" s="3">
        <v>0</v>
      </c>
      <c r="AI2598" s="3">
        <v>669311</v>
      </c>
      <c r="AJ2598" s="3">
        <v>0</v>
      </c>
      <c r="AK2598" s="3">
        <v>669311</v>
      </c>
      <c r="AL2598" s="43" t="s">
        <v>7058</v>
      </c>
    </row>
    <row r="2599" spans="1:38" hidden="1" x14ac:dyDescent="0.25">
      <c r="A2599" s="47">
        <v>130812</v>
      </c>
      <c r="B2599" s="48">
        <v>1</v>
      </c>
      <c r="C2599" s="49" t="s">
        <v>73</v>
      </c>
      <c r="D2599" s="50">
        <v>44064</v>
      </c>
      <c r="E2599" s="49" t="s">
        <v>1610</v>
      </c>
      <c r="F2599" s="50">
        <v>44064</v>
      </c>
      <c r="G2599" s="49" t="s">
        <v>1610</v>
      </c>
      <c r="H2599" s="51" t="s">
        <v>320</v>
      </c>
      <c r="I2599" s="49"/>
      <c r="J2599" s="49"/>
      <c r="K2599" s="49"/>
      <c r="L2599" s="52" t="s">
        <v>110</v>
      </c>
      <c r="M2599" s="51" t="s">
        <v>7059</v>
      </c>
      <c r="N2599" s="51"/>
      <c r="O2599" s="49" t="s">
        <v>1612</v>
      </c>
      <c r="P2599" s="51"/>
      <c r="Q2599" s="51"/>
      <c r="R2599" s="111"/>
      <c r="S2599" s="111"/>
      <c r="T2599" s="120"/>
      <c r="U2599" s="55" t="s">
        <v>32</v>
      </c>
      <c r="V2599" s="52"/>
      <c r="W2599" s="49"/>
      <c r="X2599" s="52" t="s">
        <v>43</v>
      </c>
      <c r="Y2599" s="49"/>
      <c r="Z2599" s="116" t="s">
        <v>20458</v>
      </c>
      <c r="AA2599" s="51"/>
      <c r="AB2599" s="54">
        <v>0</v>
      </c>
      <c r="AC2599" s="54">
        <v>0</v>
      </c>
      <c r="AD2599" s="54">
        <v>184015</v>
      </c>
      <c r="AE2599" s="54">
        <v>0</v>
      </c>
      <c r="AF2599" s="3">
        <f>SUM(Table2[[#This Row],[PE 2021 Obligations]],Table2[[#This Row],[ROW 2021 Obligations]],Table2[[#This Row],[Construction 2021 Obligations]],Table2[[#This Row],[Paving 2021 Obligations]])</f>
        <v>184015</v>
      </c>
      <c r="AG2599" s="54">
        <v>0</v>
      </c>
      <c r="AH2599" s="54">
        <v>0</v>
      </c>
      <c r="AI2599" s="54">
        <v>184015</v>
      </c>
      <c r="AJ2599" s="54">
        <v>0</v>
      </c>
      <c r="AK2599" s="54">
        <v>184015</v>
      </c>
      <c r="AL2599" s="49" t="s">
        <v>7060</v>
      </c>
    </row>
    <row r="2600" spans="1:38" hidden="1" x14ac:dyDescent="0.25">
      <c r="A2600" s="47">
        <v>130816</v>
      </c>
      <c r="B2600" s="48">
        <v>4</v>
      </c>
      <c r="C2600" s="49" t="s">
        <v>73</v>
      </c>
      <c r="D2600" s="50">
        <v>44067</v>
      </c>
      <c r="E2600" s="49" t="s">
        <v>5735</v>
      </c>
      <c r="F2600" s="50">
        <v>44067</v>
      </c>
      <c r="G2600" s="49" t="s">
        <v>5735</v>
      </c>
      <c r="H2600" s="51" t="s">
        <v>301</v>
      </c>
      <c r="I2600" s="49"/>
      <c r="J2600" s="49"/>
      <c r="K2600" s="49"/>
      <c r="L2600" s="52"/>
      <c r="M2600" s="51" t="s">
        <v>7071</v>
      </c>
      <c r="N2600" s="51"/>
      <c r="O2600" s="49" t="s">
        <v>1171</v>
      </c>
      <c r="P2600" s="51" t="s">
        <v>1062</v>
      </c>
      <c r="Q2600" s="51"/>
      <c r="R2600" s="111"/>
      <c r="S2600" s="111"/>
      <c r="T2600" s="120"/>
      <c r="U2600" s="55" t="s">
        <v>32</v>
      </c>
      <c r="V2600" s="52"/>
      <c r="W2600" s="49"/>
      <c r="X2600" s="52" t="s">
        <v>43</v>
      </c>
      <c r="Y2600" s="49"/>
      <c r="Z2600" s="111" t="s">
        <v>20458</v>
      </c>
      <c r="AA2600" s="51"/>
      <c r="AB2600" s="54">
        <v>0</v>
      </c>
      <c r="AC2600" s="54">
        <v>0</v>
      </c>
      <c r="AD2600" s="54">
        <v>15000</v>
      </c>
      <c r="AE2600" s="54">
        <v>0</v>
      </c>
      <c r="AF2600" s="3">
        <f>SUM(Table2[[#This Row],[PE 2021 Obligations]],Table2[[#This Row],[ROW 2021 Obligations]],Table2[[#This Row],[Construction 2021 Obligations]],Table2[[#This Row],[Paving 2021 Obligations]])</f>
        <v>15000</v>
      </c>
      <c r="AG2600" s="54">
        <v>0</v>
      </c>
      <c r="AH2600" s="54">
        <v>0</v>
      </c>
      <c r="AI2600" s="54">
        <v>15000</v>
      </c>
      <c r="AJ2600" s="54">
        <v>0</v>
      </c>
      <c r="AK2600" s="54">
        <v>15000</v>
      </c>
      <c r="AL2600" s="49" t="s">
        <v>7072</v>
      </c>
    </row>
    <row r="2601" spans="1:38" hidden="1" x14ac:dyDescent="0.25">
      <c r="A2601" s="47">
        <v>130818</v>
      </c>
      <c r="B2601" s="48">
        <v>2</v>
      </c>
      <c r="C2601" s="49" t="s">
        <v>73</v>
      </c>
      <c r="D2601" s="50">
        <v>44068</v>
      </c>
      <c r="E2601" s="49" t="s">
        <v>2262</v>
      </c>
      <c r="F2601" s="50">
        <v>44068</v>
      </c>
      <c r="G2601" s="49" t="s">
        <v>2262</v>
      </c>
      <c r="H2601" s="51" t="s">
        <v>377</v>
      </c>
      <c r="I2601" s="49"/>
      <c r="J2601" s="49"/>
      <c r="K2601" s="49"/>
      <c r="L2601" s="52"/>
      <c r="M2601" s="51" t="s">
        <v>7077</v>
      </c>
      <c r="N2601" s="51"/>
      <c r="O2601" s="49" t="s">
        <v>1171</v>
      </c>
      <c r="P2601" s="51" t="s">
        <v>1062</v>
      </c>
      <c r="Q2601" s="51"/>
      <c r="R2601" s="111"/>
      <c r="S2601" s="111"/>
      <c r="T2601" s="120"/>
      <c r="U2601" s="55" t="s">
        <v>32</v>
      </c>
      <c r="V2601" s="52"/>
      <c r="W2601" s="49"/>
      <c r="X2601" s="52" t="s">
        <v>43</v>
      </c>
      <c r="Y2601" s="49"/>
      <c r="Z2601" s="116" t="s">
        <v>20458</v>
      </c>
      <c r="AA2601" s="51"/>
      <c r="AB2601" s="54">
        <v>0</v>
      </c>
      <c r="AC2601" s="54">
        <v>0</v>
      </c>
      <c r="AD2601" s="54">
        <v>30000</v>
      </c>
      <c r="AE2601" s="54">
        <v>0</v>
      </c>
      <c r="AF2601" s="3">
        <f>SUM(Table2[[#This Row],[PE 2021 Obligations]],Table2[[#This Row],[ROW 2021 Obligations]],Table2[[#This Row],[Construction 2021 Obligations]],Table2[[#This Row],[Paving 2021 Obligations]])</f>
        <v>30000</v>
      </c>
      <c r="AG2601" s="54">
        <v>0</v>
      </c>
      <c r="AH2601" s="54">
        <v>0</v>
      </c>
      <c r="AI2601" s="54">
        <v>30000</v>
      </c>
      <c r="AJ2601" s="54">
        <v>0</v>
      </c>
      <c r="AK2601" s="54">
        <v>30000</v>
      </c>
      <c r="AL2601" s="49" t="s">
        <v>7078</v>
      </c>
    </row>
    <row r="2602" spans="1:38" hidden="1" x14ac:dyDescent="0.25">
      <c r="A2602" s="13">
        <v>130819</v>
      </c>
      <c r="B2602" s="15">
        <v>1</v>
      </c>
      <c r="C2602" s="43" t="s">
        <v>73</v>
      </c>
      <c r="D2602" s="44">
        <v>44068</v>
      </c>
      <c r="E2602" s="43" t="s">
        <v>2262</v>
      </c>
      <c r="F2602" s="44">
        <v>44068</v>
      </c>
      <c r="G2602" s="43" t="s">
        <v>2262</v>
      </c>
      <c r="H2602" s="45" t="s">
        <v>320</v>
      </c>
      <c r="I2602" s="43"/>
      <c r="J2602" s="43"/>
      <c r="K2602" s="43"/>
      <c r="L2602" s="46"/>
      <c r="M2602" s="45" t="s">
        <v>7079</v>
      </c>
      <c r="N2602" s="45"/>
      <c r="O2602" s="43" t="s">
        <v>1171</v>
      </c>
      <c r="P2602" s="45" t="s">
        <v>1062</v>
      </c>
      <c r="Q2602" s="45"/>
      <c r="R2602" s="112"/>
      <c r="S2602" s="112"/>
      <c r="T2602" s="59"/>
      <c r="U2602" s="56" t="s">
        <v>32</v>
      </c>
      <c r="V2602" s="46"/>
      <c r="W2602" s="43"/>
      <c r="X2602" s="46" t="s">
        <v>43</v>
      </c>
      <c r="Y2602" s="43"/>
      <c r="Z2602" s="111" t="s">
        <v>20458</v>
      </c>
      <c r="AA2602" s="45"/>
      <c r="AB2602" s="3">
        <v>0</v>
      </c>
      <c r="AC2602" s="3">
        <v>0</v>
      </c>
      <c r="AD2602" s="3">
        <v>69000</v>
      </c>
      <c r="AE2602" s="3">
        <v>0</v>
      </c>
      <c r="AF2602" s="3">
        <f>SUM(Table2[[#This Row],[PE 2021 Obligations]],Table2[[#This Row],[ROW 2021 Obligations]],Table2[[#This Row],[Construction 2021 Obligations]],Table2[[#This Row],[Paving 2021 Obligations]])</f>
        <v>69000</v>
      </c>
      <c r="AG2602" s="3">
        <v>0</v>
      </c>
      <c r="AH2602" s="3">
        <v>0</v>
      </c>
      <c r="AI2602" s="3">
        <v>69000</v>
      </c>
      <c r="AJ2602" s="3">
        <v>0</v>
      </c>
      <c r="AK2602" s="3">
        <v>69000</v>
      </c>
      <c r="AL2602" s="43" t="s">
        <v>7080</v>
      </c>
    </row>
    <row r="2603" spans="1:38" hidden="1" x14ac:dyDescent="0.25">
      <c r="A2603" s="13">
        <v>130826</v>
      </c>
      <c r="B2603" s="15">
        <v>4</v>
      </c>
      <c r="C2603" s="43" t="s">
        <v>73</v>
      </c>
      <c r="D2603" s="44">
        <v>44070</v>
      </c>
      <c r="E2603" s="43" t="s">
        <v>4566</v>
      </c>
      <c r="F2603" s="44">
        <v>44070</v>
      </c>
      <c r="G2603" s="43" t="s">
        <v>4566</v>
      </c>
      <c r="H2603" s="45" t="s">
        <v>92</v>
      </c>
      <c r="I2603" s="43"/>
      <c r="J2603" s="43"/>
      <c r="K2603" s="43"/>
      <c r="L2603" s="46"/>
      <c r="M2603" s="45" t="s">
        <v>7085</v>
      </c>
      <c r="N2603" s="45"/>
      <c r="O2603" s="43" t="s">
        <v>1171</v>
      </c>
      <c r="P2603" s="45" t="s">
        <v>1062</v>
      </c>
      <c r="Q2603" s="45"/>
      <c r="R2603" s="112"/>
      <c r="S2603" s="112"/>
      <c r="T2603" s="59"/>
      <c r="U2603" s="56" t="s">
        <v>32</v>
      </c>
      <c r="V2603" s="46"/>
      <c r="W2603" s="43"/>
      <c r="X2603" s="46" t="s">
        <v>43</v>
      </c>
      <c r="Y2603" s="43"/>
      <c r="Z2603" s="111" t="s">
        <v>20458</v>
      </c>
      <c r="AA2603" s="45"/>
      <c r="AB2603" s="3">
        <v>0</v>
      </c>
      <c r="AC2603" s="3">
        <v>0</v>
      </c>
      <c r="AD2603" s="3">
        <v>30000</v>
      </c>
      <c r="AE2603" s="3">
        <v>0</v>
      </c>
      <c r="AF2603" s="3">
        <f>SUM(Table2[[#This Row],[PE 2021 Obligations]],Table2[[#This Row],[ROW 2021 Obligations]],Table2[[#This Row],[Construction 2021 Obligations]],Table2[[#This Row],[Paving 2021 Obligations]])</f>
        <v>30000</v>
      </c>
      <c r="AG2603" s="3">
        <v>0</v>
      </c>
      <c r="AH2603" s="3">
        <v>0</v>
      </c>
      <c r="AI2603" s="3">
        <v>30000</v>
      </c>
      <c r="AJ2603" s="3">
        <v>0</v>
      </c>
      <c r="AK2603" s="3">
        <v>30000</v>
      </c>
      <c r="AL2603" s="43" t="s">
        <v>7086</v>
      </c>
    </row>
    <row r="2604" spans="1:38" hidden="1" x14ac:dyDescent="0.25">
      <c r="A2604" s="47">
        <v>130827</v>
      </c>
      <c r="B2604" s="48">
        <v>4</v>
      </c>
      <c r="C2604" s="49" t="s">
        <v>73</v>
      </c>
      <c r="D2604" s="50">
        <v>44070</v>
      </c>
      <c r="E2604" s="49" t="s">
        <v>4566</v>
      </c>
      <c r="F2604" s="50">
        <v>44070</v>
      </c>
      <c r="G2604" s="49" t="s">
        <v>4566</v>
      </c>
      <c r="H2604" s="51" t="s">
        <v>258</v>
      </c>
      <c r="I2604" s="49"/>
      <c r="J2604" s="49"/>
      <c r="K2604" s="49"/>
      <c r="L2604" s="52"/>
      <c r="M2604" s="51" t="s">
        <v>7087</v>
      </c>
      <c r="N2604" s="51"/>
      <c r="O2604" s="49" t="s">
        <v>1171</v>
      </c>
      <c r="P2604" s="51" t="s">
        <v>1062</v>
      </c>
      <c r="Q2604" s="51"/>
      <c r="R2604" s="111"/>
      <c r="S2604" s="111"/>
      <c r="T2604" s="120"/>
      <c r="U2604" s="55" t="s">
        <v>32</v>
      </c>
      <c r="V2604" s="52"/>
      <c r="W2604" s="49"/>
      <c r="X2604" s="52" t="s">
        <v>43</v>
      </c>
      <c r="Y2604" s="49"/>
      <c r="Z2604" s="116" t="s">
        <v>20458</v>
      </c>
      <c r="AA2604" s="51"/>
      <c r="AB2604" s="54">
        <v>0</v>
      </c>
      <c r="AC2604" s="54">
        <v>0</v>
      </c>
      <c r="AD2604" s="54">
        <v>69000</v>
      </c>
      <c r="AE2604" s="54">
        <v>0</v>
      </c>
      <c r="AF2604" s="3">
        <f>SUM(Table2[[#This Row],[PE 2021 Obligations]],Table2[[#This Row],[ROW 2021 Obligations]],Table2[[#This Row],[Construction 2021 Obligations]],Table2[[#This Row],[Paving 2021 Obligations]])</f>
        <v>69000</v>
      </c>
      <c r="AG2604" s="54">
        <v>0</v>
      </c>
      <c r="AH2604" s="54">
        <v>0</v>
      </c>
      <c r="AI2604" s="54">
        <v>69000</v>
      </c>
      <c r="AJ2604" s="54">
        <v>0</v>
      </c>
      <c r="AK2604" s="54">
        <v>69000</v>
      </c>
      <c r="AL2604" s="49" t="s">
        <v>7088</v>
      </c>
    </row>
    <row r="2605" spans="1:38" hidden="1" x14ac:dyDescent="0.25">
      <c r="A2605" s="13">
        <v>130828</v>
      </c>
      <c r="B2605" s="15">
        <v>4</v>
      </c>
      <c r="C2605" s="43" t="s">
        <v>73</v>
      </c>
      <c r="D2605" s="44">
        <v>44070</v>
      </c>
      <c r="E2605" s="43" t="s">
        <v>4566</v>
      </c>
      <c r="F2605" s="44">
        <v>44070</v>
      </c>
      <c r="G2605" s="43" t="s">
        <v>4566</v>
      </c>
      <c r="H2605" s="45" t="s">
        <v>203</v>
      </c>
      <c r="I2605" s="43"/>
      <c r="J2605" s="43"/>
      <c r="K2605" s="43"/>
      <c r="L2605" s="46"/>
      <c r="M2605" s="45" t="s">
        <v>7089</v>
      </c>
      <c r="N2605" s="45"/>
      <c r="O2605" s="43" t="s">
        <v>1171</v>
      </c>
      <c r="P2605" s="45" t="s">
        <v>1062</v>
      </c>
      <c r="Q2605" s="45"/>
      <c r="R2605" s="112"/>
      <c r="S2605" s="112"/>
      <c r="T2605" s="59"/>
      <c r="U2605" s="56" t="s">
        <v>32</v>
      </c>
      <c r="V2605" s="46"/>
      <c r="W2605" s="43"/>
      <c r="X2605" s="46" t="s">
        <v>43</v>
      </c>
      <c r="Y2605" s="43"/>
      <c r="Z2605" s="116" t="s">
        <v>20458</v>
      </c>
      <c r="AA2605" s="45"/>
      <c r="AB2605" s="3">
        <v>0</v>
      </c>
      <c r="AC2605" s="3">
        <v>0</v>
      </c>
      <c r="AD2605" s="3">
        <v>30000</v>
      </c>
      <c r="AE2605" s="3">
        <v>0</v>
      </c>
      <c r="AF2605" s="3">
        <f>SUM(Table2[[#This Row],[PE 2021 Obligations]],Table2[[#This Row],[ROW 2021 Obligations]],Table2[[#This Row],[Construction 2021 Obligations]],Table2[[#This Row],[Paving 2021 Obligations]])</f>
        <v>30000</v>
      </c>
      <c r="AG2605" s="3">
        <v>0</v>
      </c>
      <c r="AH2605" s="3">
        <v>0</v>
      </c>
      <c r="AI2605" s="3">
        <v>30000</v>
      </c>
      <c r="AJ2605" s="3">
        <v>0</v>
      </c>
      <c r="AK2605" s="3">
        <v>30000</v>
      </c>
      <c r="AL2605" s="43" t="s">
        <v>7090</v>
      </c>
    </row>
    <row r="2606" spans="1:38" hidden="1" x14ac:dyDescent="0.25">
      <c r="A2606" s="47">
        <v>130829</v>
      </c>
      <c r="B2606" s="48">
        <v>4</v>
      </c>
      <c r="C2606" s="49" t="s">
        <v>73</v>
      </c>
      <c r="D2606" s="50">
        <v>44070</v>
      </c>
      <c r="E2606" s="49" t="s">
        <v>4566</v>
      </c>
      <c r="F2606" s="50">
        <v>44070</v>
      </c>
      <c r="G2606" s="49" t="s">
        <v>4566</v>
      </c>
      <c r="H2606" s="51" t="s">
        <v>126</v>
      </c>
      <c r="I2606" s="49"/>
      <c r="J2606" s="49"/>
      <c r="K2606" s="49"/>
      <c r="L2606" s="52"/>
      <c r="M2606" s="51" t="s">
        <v>7091</v>
      </c>
      <c r="N2606" s="51"/>
      <c r="O2606" s="49" t="s">
        <v>1171</v>
      </c>
      <c r="P2606" s="51" t="s">
        <v>1062</v>
      </c>
      <c r="Q2606" s="51"/>
      <c r="R2606" s="111"/>
      <c r="S2606" s="111"/>
      <c r="T2606" s="120"/>
      <c r="U2606" s="55" t="s">
        <v>32</v>
      </c>
      <c r="V2606" s="52"/>
      <c r="W2606" s="49"/>
      <c r="X2606" s="52" t="s">
        <v>43</v>
      </c>
      <c r="Y2606" s="49"/>
      <c r="Z2606" s="116" t="s">
        <v>20458</v>
      </c>
      <c r="AA2606" s="51"/>
      <c r="AB2606" s="54">
        <v>0</v>
      </c>
      <c r="AC2606" s="54">
        <v>0</v>
      </c>
      <c r="AD2606" s="54">
        <v>69000</v>
      </c>
      <c r="AE2606" s="54">
        <v>0</v>
      </c>
      <c r="AF2606" s="3">
        <f>SUM(Table2[[#This Row],[PE 2021 Obligations]],Table2[[#This Row],[ROW 2021 Obligations]],Table2[[#This Row],[Construction 2021 Obligations]],Table2[[#This Row],[Paving 2021 Obligations]])</f>
        <v>69000</v>
      </c>
      <c r="AG2606" s="54">
        <v>0</v>
      </c>
      <c r="AH2606" s="54">
        <v>0</v>
      </c>
      <c r="AI2606" s="54">
        <v>69000</v>
      </c>
      <c r="AJ2606" s="54">
        <v>0</v>
      </c>
      <c r="AK2606" s="54">
        <v>69000</v>
      </c>
      <c r="AL2606" s="49" t="s">
        <v>7092</v>
      </c>
    </row>
    <row r="2607" spans="1:38" hidden="1" x14ac:dyDescent="0.25">
      <c r="A2607" s="13">
        <v>130830</v>
      </c>
      <c r="B2607" s="15">
        <v>4</v>
      </c>
      <c r="C2607" s="43" t="s">
        <v>73</v>
      </c>
      <c r="D2607" s="44">
        <v>44070</v>
      </c>
      <c r="E2607" s="43" t="s">
        <v>4566</v>
      </c>
      <c r="F2607" s="44">
        <v>44070</v>
      </c>
      <c r="G2607" s="43" t="s">
        <v>4566</v>
      </c>
      <c r="H2607" s="45" t="s">
        <v>270</v>
      </c>
      <c r="I2607" s="43"/>
      <c r="J2607" s="43"/>
      <c r="K2607" s="43"/>
      <c r="L2607" s="46"/>
      <c r="M2607" s="45" t="s">
        <v>7093</v>
      </c>
      <c r="N2607" s="45"/>
      <c r="O2607" s="43" t="s">
        <v>1171</v>
      </c>
      <c r="P2607" s="45" t="s">
        <v>1062</v>
      </c>
      <c r="Q2607" s="45"/>
      <c r="R2607" s="112"/>
      <c r="S2607" s="112"/>
      <c r="T2607" s="59"/>
      <c r="U2607" s="56" t="s">
        <v>32</v>
      </c>
      <c r="V2607" s="46"/>
      <c r="W2607" s="43"/>
      <c r="X2607" s="46" t="s">
        <v>43</v>
      </c>
      <c r="Y2607" s="43"/>
      <c r="Z2607" s="111" t="s">
        <v>20458</v>
      </c>
      <c r="AA2607" s="45"/>
      <c r="AB2607" s="3">
        <v>0</v>
      </c>
      <c r="AC2607" s="3">
        <v>0</v>
      </c>
      <c r="AD2607" s="3">
        <v>30000</v>
      </c>
      <c r="AE2607" s="3">
        <v>0</v>
      </c>
      <c r="AF2607" s="3">
        <f>SUM(Table2[[#This Row],[PE 2021 Obligations]],Table2[[#This Row],[ROW 2021 Obligations]],Table2[[#This Row],[Construction 2021 Obligations]],Table2[[#This Row],[Paving 2021 Obligations]])</f>
        <v>30000</v>
      </c>
      <c r="AG2607" s="3">
        <v>0</v>
      </c>
      <c r="AH2607" s="3">
        <v>0</v>
      </c>
      <c r="AI2607" s="3">
        <v>30000</v>
      </c>
      <c r="AJ2607" s="3">
        <v>0</v>
      </c>
      <c r="AK2607" s="3">
        <v>30000</v>
      </c>
      <c r="AL2607" s="43" t="s">
        <v>7094</v>
      </c>
    </row>
    <row r="2608" spans="1:38" hidden="1" x14ac:dyDescent="0.25">
      <c r="A2608" s="47">
        <v>130831</v>
      </c>
      <c r="B2608" s="48">
        <v>1</v>
      </c>
      <c r="C2608" s="49" t="s">
        <v>73</v>
      </c>
      <c r="D2608" s="50">
        <v>44070</v>
      </c>
      <c r="E2608" s="49" t="s">
        <v>1610</v>
      </c>
      <c r="F2608" s="50">
        <v>44070</v>
      </c>
      <c r="G2608" s="49" t="s">
        <v>1610</v>
      </c>
      <c r="H2608" s="51" t="s">
        <v>400</v>
      </c>
      <c r="I2608" s="49"/>
      <c r="J2608" s="49"/>
      <c r="K2608" s="49"/>
      <c r="L2608" s="52" t="s">
        <v>110</v>
      </c>
      <c r="M2608" s="51" t="s">
        <v>7095</v>
      </c>
      <c r="N2608" s="51"/>
      <c r="O2608" s="49" t="s">
        <v>1612</v>
      </c>
      <c r="P2608" s="51"/>
      <c r="Q2608" s="51"/>
      <c r="R2608" s="111"/>
      <c r="S2608" s="111"/>
      <c r="T2608" s="120"/>
      <c r="U2608" s="55" t="s">
        <v>32</v>
      </c>
      <c r="V2608" s="52"/>
      <c r="W2608" s="49"/>
      <c r="X2608" s="52" t="s">
        <v>43</v>
      </c>
      <c r="Y2608" s="49"/>
      <c r="Z2608" s="111" t="s">
        <v>20458</v>
      </c>
      <c r="AA2608" s="51"/>
      <c r="AB2608" s="54">
        <v>0</v>
      </c>
      <c r="AC2608" s="54">
        <v>0</v>
      </c>
      <c r="AD2608" s="54">
        <v>38587.9</v>
      </c>
      <c r="AE2608" s="54">
        <v>0</v>
      </c>
      <c r="AF2608" s="3">
        <f>SUM(Table2[[#This Row],[PE 2021 Obligations]],Table2[[#This Row],[ROW 2021 Obligations]],Table2[[#This Row],[Construction 2021 Obligations]],Table2[[#This Row],[Paving 2021 Obligations]])</f>
        <v>38587.9</v>
      </c>
      <c r="AG2608" s="54">
        <v>0</v>
      </c>
      <c r="AH2608" s="54">
        <v>0</v>
      </c>
      <c r="AI2608" s="54">
        <v>38587.9</v>
      </c>
      <c r="AJ2608" s="54">
        <v>0</v>
      </c>
      <c r="AK2608" s="54">
        <v>38587.9</v>
      </c>
      <c r="AL2608" s="49" t="s">
        <v>7096</v>
      </c>
    </row>
    <row r="2609" spans="1:38" hidden="1" x14ac:dyDescent="0.25">
      <c r="A2609" s="13">
        <v>130832</v>
      </c>
      <c r="B2609" s="15">
        <v>1</v>
      </c>
      <c r="C2609" s="43" t="s">
        <v>47</v>
      </c>
      <c r="D2609" s="44">
        <v>44070</v>
      </c>
      <c r="E2609" s="43" t="s">
        <v>1610</v>
      </c>
      <c r="F2609" s="44">
        <v>44302</v>
      </c>
      <c r="G2609" s="43" t="s">
        <v>1610</v>
      </c>
      <c r="H2609" s="45" t="s">
        <v>400</v>
      </c>
      <c r="I2609" s="43"/>
      <c r="J2609" s="43"/>
      <c r="K2609" s="43"/>
      <c r="L2609" s="46" t="s">
        <v>110</v>
      </c>
      <c r="M2609" s="45" t="s">
        <v>7097</v>
      </c>
      <c r="N2609" s="45"/>
      <c r="O2609" s="43" t="s">
        <v>1612</v>
      </c>
      <c r="P2609" s="45"/>
      <c r="Q2609" s="45"/>
      <c r="R2609" s="112"/>
      <c r="S2609" s="112"/>
      <c r="T2609" s="59"/>
      <c r="U2609" s="56" t="s">
        <v>32</v>
      </c>
      <c r="V2609" s="46"/>
      <c r="W2609" s="43"/>
      <c r="X2609" s="46" t="s">
        <v>43</v>
      </c>
      <c r="Y2609" s="43"/>
      <c r="Z2609" s="116" t="s">
        <v>20458</v>
      </c>
      <c r="AA2609" s="45"/>
      <c r="AB2609" s="3">
        <v>0</v>
      </c>
      <c r="AC2609" s="3">
        <v>0</v>
      </c>
      <c r="AD2609" s="3">
        <v>162132</v>
      </c>
      <c r="AE2609" s="3">
        <v>0</v>
      </c>
      <c r="AF2609" s="3">
        <f>SUM(Table2[[#This Row],[PE 2021 Obligations]],Table2[[#This Row],[ROW 2021 Obligations]],Table2[[#This Row],[Construction 2021 Obligations]],Table2[[#This Row],[Paving 2021 Obligations]])</f>
        <v>162132</v>
      </c>
      <c r="AG2609" s="3">
        <v>0</v>
      </c>
      <c r="AH2609" s="3">
        <v>0</v>
      </c>
      <c r="AI2609" s="3">
        <v>162132</v>
      </c>
      <c r="AJ2609" s="3">
        <v>0</v>
      </c>
      <c r="AK2609" s="3">
        <v>162132</v>
      </c>
      <c r="AL2609" s="43" t="s">
        <v>7098</v>
      </c>
    </row>
    <row r="2610" spans="1:38" ht="30" hidden="1" x14ac:dyDescent="0.25">
      <c r="A2610" s="47">
        <v>130833</v>
      </c>
      <c r="B2610" s="48">
        <v>6</v>
      </c>
      <c r="C2610" s="49" t="s">
        <v>73</v>
      </c>
      <c r="D2610" s="50">
        <v>44071</v>
      </c>
      <c r="E2610" s="49" t="s">
        <v>142</v>
      </c>
      <c r="F2610" s="50">
        <v>44085</v>
      </c>
      <c r="G2610" s="49" t="s">
        <v>109</v>
      </c>
      <c r="H2610" s="51" t="s">
        <v>76</v>
      </c>
      <c r="I2610" s="49"/>
      <c r="J2610" s="49"/>
      <c r="K2610" s="49"/>
      <c r="L2610" s="52"/>
      <c r="M2610" s="51" t="s">
        <v>7099</v>
      </c>
      <c r="N2610" s="51"/>
      <c r="O2610" s="49" t="s">
        <v>151</v>
      </c>
      <c r="P2610" s="51"/>
      <c r="Q2610" s="51"/>
      <c r="R2610" s="111"/>
      <c r="S2610" s="111"/>
      <c r="T2610" s="120"/>
      <c r="U2610" s="55" t="s">
        <v>32</v>
      </c>
      <c r="V2610" s="52"/>
      <c r="W2610" s="49"/>
      <c r="X2610" s="52" t="s">
        <v>43</v>
      </c>
      <c r="Y2610" s="49"/>
      <c r="Z2610" s="116" t="s">
        <v>20458</v>
      </c>
      <c r="AA2610" s="51"/>
      <c r="AB2610" s="54">
        <v>0</v>
      </c>
      <c r="AC2610" s="54">
        <v>0</v>
      </c>
      <c r="AD2610" s="54">
        <v>200000</v>
      </c>
      <c r="AE2610" s="54">
        <v>0</v>
      </c>
      <c r="AF2610" s="3">
        <f>SUM(Table2[[#This Row],[PE 2021 Obligations]],Table2[[#This Row],[ROW 2021 Obligations]],Table2[[#This Row],[Construction 2021 Obligations]],Table2[[#This Row],[Paving 2021 Obligations]])</f>
        <v>200000</v>
      </c>
      <c r="AG2610" s="54">
        <v>0</v>
      </c>
      <c r="AH2610" s="54">
        <v>0</v>
      </c>
      <c r="AI2610" s="54">
        <v>200000</v>
      </c>
      <c r="AJ2610" s="54">
        <v>0</v>
      </c>
      <c r="AK2610" s="54">
        <v>200000</v>
      </c>
      <c r="AL2610" s="49" t="s">
        <v>7100</v>
      </c>
    </row>
    <row r="2611" spans="1:38" hidden="1" x14ac:dyDescent="0.25">
      <c r="A2611" s="13">
        <v>130834</v>
      </c>
      <c r="B2611" s="15">
        <v>3</v>
      </c>
      <c r="C2611" s="43" t="s">
        <v>73</v>
      </c>
      <c r="D2611" s="44">
        <v>44074</v>
      </c>
      <c r="E2611" s="43" t="s">
        <v>5735</v>
      </c>
      <c r="F2611" s="44">
        <v>44074</v>
      </c>
      <c r="G2611" s="43" t="s">
        <v>5735</v>
      </c>
      <c r="H2611" s="45" t="s">
        <v>98</v>
      </c>
      <c r="I2611" s="43"/>
      <c r="J2611" s="43"/>
      <c r="K2611" s="43"/>
      <c r="L2611" s="46"/>
      <c r="M2611" s="45" t="s">
        <v>7101</v>
      </c>
      <c r="N2611" s="45"/>
      <c r="O2611" s="43" t="s">
        <v>1171</v>
      </c>
      <c r="P2611" s="45" t="s">
        <v>1062</v>
      </c>
      <c r="Q2611" s="45"/>
      <c r="R2611" s="112"/>
      <c r="S2611" s="112"/>
      <c r="T2611" s="59"/>
      <c r="U2611" s="56" t="s">
        <v>32</v>
      </c>
      <c r="V2611" s="46"/>
      <c r="W2611" s="43"/>
      <c r="X2611" s="46" t="s">
        <v>43</v>
      </c>
      <c r="Y2611" s="43"/>
      <c r="Z2611" s="116" t="s">
        <v>20458</v>
      </c>
      <c r="AA2611" s="45"/>
      <c r="AB2611" s="3">
        <v>0</v>
      </c>
      <c r="AC2611" s="3">
        <v>0</v>
      </c>
      <c r="AD2611" s="3">
        <v>5108910</v>
      </c>
      <c r="AE2611" s="3">
        <v>0</v>
      </c>
      <c r="AF2611" s="3">
        <f>SUM(Table2[[#This Row],[PE 2021 Obligations]],Table2[[#This Row],[ROW 2021 Obligations]],Table2[[#This Row],[Construction 2021 Obligations]],Table2[[#This Row],[Paving 2021 Obligations]])</f>
        <v>5108910</v>
      </c>
      <c r="AG2611" s="3">
        <v>0</v>
      </c>
      <c r="AH2611" s="3">
        <v>0</v>
      </c>
      <c r="AI2611" s="3">
        <v>5108910</v>
      </c>
      <c r="AJ2611" s="3">
        <v>0</v>
      </c>
      <c r="AK2611" s="3">
        <v>5108910</v>
      </c>
      <c r="AL2611" s="43" t="s">
        <v>7102</v>
      </c>
    </row>
    <row r="2612" spans="1:38" ht="75" hidden="1" x14ac:dyDescent="0.25">
      <c r="A2612" s="47">
        <v>130835</v>
      </c>
      <c r="B2612" s="48">
        <v>1</v>
      </c>
      <c r="C2612" s="49" t="s">
        <v>73</v>
      </c>
      <c r="D2612" s="50">
        <v>44074</v>
      </c>
      <c r="E2612" s="49" t="s">
        <v>1022</v>
      </c>
      <c r="F2612" s="50">
        <v>44277</v>
      </c>
      <c r="G2612" s="49" t="s">
        <v>81</v>
      </c>
      <c r="H2612" s="51" t="s">
        <v>320</v>
      </c>
      <c r="I2612" s="49"/>
      <c r="J2612" s="49"/>
      <c r="K2612" s="49"/>
      <c r="L2612" s="52"/>
      <c r="M2612" s="51" t="s">
        <v>7103</v>
      </c>
      <c r="N2612" s="51" t="s">
        <v>7104</v>
      </c>
      <c r="O2612" s="49" t="s">
        <v>60</v>
      </c>
      <c r="P2612" s="51" t="s">
        <v>78</v>
      </c>
      <c r="Q2612" s="51"/>
      <c r="R2612" s="111"/>
      <c r="S2612" s="111"/>
      <c r="T2612" s="120"/>
      <c r="U2612" s="55" t="s">
        <v>32</v>
      </c>
      <c r="V2612" s="52"/>
      <c r="W2612" s="49"/>
      <c r="X2612" s="52" t="s">
        <v>43</v>
      </c>
      <c r="Y2612" s="49"/>
      <c r="Z2612" s="116" t="s">
        <v>20458</v>
      </c>
      <c r="AA2612" s="51"/>
      <c r="AB2612" s="54">
        <v>20750</v>
      </c>
      <c r="AC2612" s="54">
        <v>0</v>
      </c>
      <c r="AD2612" s="54">
        <v>0</v>
      </c>
      <c r="AE2612" s="54">
        <v>0</v>
      </c>
      <c r="AF2612" s="3">
        <f>SUM(Table2[[#This Row],[PE 2021 Obligations]],Table2[[#This Row],[ROW 2021 Obligations]],Table2[[#This Row],[Construction 2021 Obligations]],Table2[[#This Row],[Paving 2021 Obligations]])</f>
        <v>20750</v>
      </c>
      <c r="AG2612" s="54">
        <v>20750</v>
      </c>
      <c r="AH2612" s="54">
        <v>0</v>
      </c>
      <c r="AI2612" s="54">
        <v>0</v>
      </c>
      <c r="AJ2612" s="54">
        <v>0</v>
      </c>
      <c r="AK2612" s="54">
        <v>20750</v>
      </c>
      <c r="AL2612" s="49"/>
    </row>
    <row r="2613" spans="1:38" hidden="1" x14ac:dyDescent="0.25">
      <c r="A2613" s="13">
        <v>130837</v>
      </c>
      <c r="B2613" s="15">
        <v>3</v>
      </c>
      <c r="C2613" s="43" t="s">
        <v>73</v>
      </c>
      <c r="D2613" s="44">
        <v>44074</v>
      </c>
      <c r="E2613" s="43" t="s">
        <v>5735</v>
      </c>
      <c r="F2613" s="44">
        <v>44074</v>
      </c>
      <c r="G2613" s="43" t="s">
        <v>5735</v>
      </c>
      <c r="H2613" s="45" t="s">
        <v>255</v>
      </c>
      <c r="I2613" s="43"/>
      <c r="J2613" s="43"/>
      <c r="K2613" s="43"/>
      <c r="L2613" s="46"/>
      <c r="M2613" s="45" t="s">
        <v>7105</v>
      </c>
      <c r="N2613" s="45"/>
      <c r="O2613" s="43" t="s">
        <v>1171</v>
      </c>
      <c r="P2613" s="45" t="s">
        <v>1062</v>
      </c>
      <c r="Q2613" s="45"/>
      <c r="R2613" s="112"/>
      <c r="S2613" s="112"/>
      <c r="T2613" s="59"/>
      <c r="U2613" s="56" t="s">
        <v>32</v>
      </c>
      <c r="V2613" s="46"/>
      <c r="W2613" s="43"/>
      <c r="X2613" s="46" t="s">
        <v>43</v>
      </c>
      <c r="Y2613" s="43"/>
      <c r="Z2613" s="116" t="s">
        <v>20458</v>
      </c>
      <c r="AA2613" s="45"/>
      <c r="AB2613" s="3">
        <v>0</v>
      </c>
      <c r="AC2613" s="3">
        <v>0</v>
      </c>
      <c r="AD2613" s="3">
        <v>30000</v>
      </c>
      <c r="AE2613" s="3">
        <v>0</v>
      </c>
      <c r="AF2613" s="3">
        <f>SUM(Table2[[#This Row],[PE 2021 Obligations]],Table2[[#This Row],[ROW 2021 Obligations]],Table2[[#This Row],[Construction 2021 Obligations]],Table2[[#This Row],[Paving 2021 Obligations]])</f>
        <v>30000</v>
      </c>
      <c r="AG2613" s="3">
        <v>0</v>
      </c>
      <c r="AH2613" s="3">
        <v>0</v>
      </c>
      <c r="AI2613" s="3">
        <v>30000</v>
      </c>
      <c r="AJ2613" s="3">
        <v>0</v>
      </c>
      <c r="AK2613" s="3">
        <v>30000</v>
      </c>
      <c r="AL2613" s="43" t="s">
        <v>7106</v>
      </c>
    </row>
    <row r="2614" spans="1:38" ht="90" hidden="1" x14ac:dyDescent="0.25">
      <c r="A2614" s="47">
        <v>130840</v>
      </c>
      <c r="B2614" s="48">
        <v>6</v>
      </c>
      <c r="C2614" s="49" t="s">
        <v>73</v>
      </c>
      <c r="D2614" s="50">
        <v>44074</v>
      </c>
      <c r="E2614" s="49" t="s">
        <v>142</v>
      </c>
      <c r="F2614" s="50">
        <v>44074</v>
      </c>
      <c r="G2614" s="49" t="s">
        <v>142</v>
      </c>
      <c r="H2614" s="51" t="s">
        <v>76</v>
      </c>
      <c r="I2614" s="49"/>
      <c r="J2614" s="49"/>
      <c r="K2614" s="49"/>
      <c r="L2614" s="52"/>
      <c r="M2614" s="51" t="s">
        <v>7113</v>
      </c>
      <c r="N2614" s="51" t="s">
        <v>7114</v>
      </c>
      <c r="O2614" s="49" t="s">
        <v>78</v>
      </c>
      <c r="P2614" s="51" t="s">
        <v>551</v>
      </c>
      <c r="Q2614" s="51"/>
      <c r="R2614" s="111"/>
      <c r="S2614" s="111"/>
      <c r="T2614" s="120"/>
      <c r="U2614" s="55" t="s">
        <v>32</v>
      </c>
      <c r="V2614" s="52"/>
      <c r="W2614" s="49"/>
      <c r="X2614" s="52" t="s">
        <v>43</v>
      </c>
      <c r="Y2614" s="49"/>
      <c r="Z2614" s="116" t="s">
        <v>20458</v>
      </c>
      <c r="AA2614" s="51"/>
      <c r="AB2614" s="54">
        <v>50000</v>
      </c>
      <c r="AC2614" s="54">
        <v>0</v>
      </c>
      <c r="AD2614" s="54">
        <v>0</v>
      </c>
      <c r="AE2614" s="54">
        <v>0</v>
      </c>
      <c r="AF2614" s="3">
        <f>SUM(Table2[[#This Row],[PE 2021 Obligations]],Table2[[#This Row],[ROW 2021 Obligations]],Table2[[#This Row],[Construction 2021 Obligations]],Table2[[#This Row],[Paving 2021 Obligations]])</f>
        <v>50000</v>
      </c>
      <c r="AG2614" s="54">
        <v>50000</v>
      </c>
      <c r="AH2614" s="54">
        <v>0</v>
      </c>
      <c r="AI2614" s="54">
        <v>0</v>
      </c>
      <c r="AJ2614" s="54">
        <v>0</v>
      </c>
      <c r="AK2614" s="54">
        <v>50000</v>
      </c>
      <c r="AL2614" s="49"/>
    </row>
    <row r="2615" spans="1:38" hidden="1" x14ac:dyDescent="0.25">
      <c r="A2615" s="13">
        <v>130842</v>
      </c>
      <c r="B2615" s="15">
        <v>2</v>
      </c>
      <c r="C2615" s="43" t="s">
        <v>73</v>
      </c>
      <c r="D2615" s="44">
        <v>44075</v>
      </c>
      <c r="E2615" s="43" t="s">
        <v>6215</v>
      </c>
      <c r="F2615" s="44">
        <v>44075</v>
      </c>
      <c r="G2615" s="43" t="s">
        <v>6215</v>
      </c>
      <c r="H2615" s="45" t="s">
        <v>312</v>
      </c>
      <c r="I2615" s="43"/>
      <c r="J2615" s="43"/>
      <c r="K2615" s="43"/>
      <c r="L2615" s="46"/>
      <c r="M2615" s="45" t="s">
        <v>7115</v>
      </c>
      <c r="N2615" s="45"/>
      <c r="O2615" s="43" t="s">
        <v>1171</v>
      </c>
      <c r="P2615" s="45" t="s">
        <v>1062</v>
      </c>
      <c r="Q2615" s="45"/>
      <c r="R2615" s="112"/>
      <c r="S2615" s="112"/>
      <c r="T2615" s="59"/>
      <c r="U2615" s="56" t="s">
        <v>32</v>
      </c>
      <c r="V2615" s="46"/>
      <c r="W2615" s="43"/>
      <c r="X2615" s="46" t="s">
        <v>43</v>
      </c>
      <c r="Y2615" s="43"/>
      <c r="Z2615" s="116" t="s">
        <v>20458</v>
      </c>
      <c r="AA2615" s="45"/>
      <c r="AB2615" s="3">
        <v>0</v>
      </c>
      <c r="AC2615" s="3">
        <v>0</v>
      </c>
      <c r="AD2615" s="3">
        <v>20000</v>
      </c>
      <c r="AE2615" s="3">
        <v>0</v>
      </c>
      <c r="AF2615" s="3">
        <f>SUM(Table2[[#This Row],[PE 2021 Obligations]],Table2[[#This Row],[ROW 2021 Obligations]],Table2[[#This Row],[Construction 2021 Obligations]],Table2[[#This Row],[Paving 2021 Obligations]])</f>
        <v>20000</v>
      </c>
      <c r="AG2615" s="3">
        <v>0</v>
      </c>
      <c r="AH2615" s="3">
        <v>0</v>
      </c>
      <c r="AI2615" s="3">
        <v>20000</v>
      </c>
      <c r="AJ2615" s="3">
        <v>0</v>
      </c>
      <c r="AK2615" s="3">
        <v>20000</v>
      </c>
      <c r="AL2615" s="43" t="s">
        <v>7116</v>
      </c>
    </row>
    <row r="2616" spans="1:38" hidden="1" x14ac:dyDescent="0.25">
      <c r="A2616" s="47">
        <v>130843</v>
      </c>
      <c r="B2616" s="48">
        <v>1</v>
      </c>
      <c r="C2616" s="49" t="s">
        <v>73</v>
      </c>
      <c r="D2616" s="50">
        <v>44075</v>
      </c>
      <c r="E2616" s="49" t="s">
        <v>6215</v>
      </c>
      <c r="F2616" s="50">
        <v>44075</v>
      </c>
      <c r="G2616" s="49" t="s">
        <v>6215</v>
      </c>
      <c r="H2616" s="51" t="s">
        <v>232</v>
      </c>
      <c r="I2616" s="49"/>
      <c r="J2616" s="49"/>
      <c r="K2616" s="49"/>
      <c r="L2616" s="52"/>
      <c r="M2616" s="51" t="s">
        <v>7117</v>
      </c>
      <c r="N2616" s="51"/>
      <c r="O2616" s="49" t="s">
        <v>1171</v>
      </c>
      <c r="P2616" s="51" t="s">
        <v>1062</v>
      </c>
      <c r="Q2616" s="51"/>
      <c r="R2616" s="111"/>
      <c r="S2616" s="111"/>
      <c r="T2616" s="120"/>
      <c r="U2616" s="55" t="s">
        <v>32</v>
      </c>
      <c r="V2616" s="52"/>
      <c r="W2616" s="49"/>
      <c r="X2616" s="52" t="s">
        <v>43</v>
      </c>
      <c r="Y2616" s="49"/>
      <c r="Z2616" s="116" t="s">
        <v>20458</v>
      </c>
      <c r="AA2616" s="51"/>
      <c r="AB2616" s="54">
        <v>0</v>
      </c>
      <c r="AC2616" s="54">
        <v>0</v>
      </c>
      <c r="AD2616" s="54">
        <v>30000</v>
      </c>
      <c r="AE2616" s="54">
        <v>0</v>
      </c>
      <c r="AF2616" s="3">
        <f>SUM(Table2[[#This Row],[PE 2021 Obligations]],Table2[[#This Row],[ROW 2021 Obligations]],Table2[[#This Row],[Construction 2021 Obligations]],Table2[[#This Row],[Paving 2021 Obligations]])</f>
        <v>30000</v>
      </c>
      <c r="AG2616" s="54">
        <v>0</v>
      </c>
      <c r="AH2616" s="54">
        <v>0</v>
      </c>
      <c r="AI2616" s="54">
        <v>30000</v>
      </c>
      <c r="AJ2616" s="54">
        <v>0</v>
      </c>
      <c r="AK2616" s="54">
        <v>30000</v>
      </c>
      <c r="AL2616" s="49" t="s">
        <v>7118</v>
      </c>
    </row>
    <row r="2617" spans="1:38" hidden="1" x14ac:dyDescent="0.25">
      <c r="A2617" s="13">
        <v>130844</v>
      </c>
      <c r="B2617" s="15">
        <v>3</v>
      </c>
      <c r="C2617" s="43" t="s">
        <v>73</v>
      </c>
      <c r="D2617" s="44">
        <v>44075</v>
      </c>
      <c r="E2617" s="43" t="s">
        <v>1169</v>
      </c>
      <c r="F2617" s="44">
        <v>44075</v>
      </c>
      <c r="G2617" s="43" t="s">
        <v>1169</v>
      </c>
      <c r="H2617" s="45" t="s">
        <v>346</v>
      </c>
      <c r="I2617" s="43"/>
      <c r="J2617" s="43"/>
      <c r="K2617" s="43"/>
      <c r="L2617" s="46"/>
      <c r="M2617" s="45" t="s">
        <v>7119</v>
      </c>
      <c r="N2617" s="45"/>
      <c r="O2617" s="43" t="s">
        <v>1171</v>
      </c>
      <c r="P2617" s="45" t="s">
        <v>1062</v>
      </c>
      <c r="Q2617" s="45"/>
      <c r="R2617" s="112"/>
      <c r="S2617" s="112"/>
      <c r="T2617" s="59"/>
      <c r="U2617" s="56" t="s">
        <v>32</v>
      </c>
      <c r="V2617" s="46"/>
      <c r="W2617" s="43"/>
      <c r="X2617" s="46" t="s">
        <v>43</v>
      </c>
      <c r="Y2617" s="43"/>
      <c r="Z2617" s="116" t="s">
        <v>20458</v>
      </c>
      <c r="AA2617" s="45"/>
      <c r="AB2617" s="3">
        <v>0</v>
      </c>
      <c r="AC2617" s="3">
        <v>0</v>
      </c>
      <c r="AD2617" s="3">
        <v>30000</v>
      </c>
      <c r="AE2617" s="3">
        <v>0</v>
      </c>
      <c r="AF2617" s="3">
        <f>SUM(Table2[[#This Row],[PE 2021 Obligations]],Table2[[#This Row],[ROW 2021 Obligations]],Table2[[#This Row],[Construction 2021 Obligations]],Table2[[#This Row],[Paving 2021 Obligations]])</f>
        <v>30000</v>
      </c>
      <c r="AG2617" s="3">
        <v>0</v>
      </c>
      <c r="AH2617" s="3">
        <v>0</v>
      </c>
      <c r="AI2617" s="3">
        <v>30000</v>
      </c>
      <c r="AJ2617" s="3">
        <v>0</v>
      </c>
      <c r="AK2617" s="3">
        <v>30000</v>
      </c>
      <c r="AL2617" s="43" t="s">
        <v>7120</v>
      </c>
    </row>
    <row r="2618" spans="1:38" ht="90" hidden="1" x14ac:dyDescent="0.25">
      <c r="A2618" s="47">
        <v>130845</v>
      </c>
      <c r="B2618" s="48">
        <v>1</v>
      </c>
      <c r="C2618" s="49" t="s">
        <v>73</v>
      </c>
      <c r="D2618" s="50">
        <v>44076</v>
      </c>
      <c r="E2618" s="49" t="s">
        <v>1022</v>
      </c>
      <c r="F2618" s="50">
        <v>44215</v>
      </c>
      <c r="G2618" s="49" t="s">
        <v>75</v>
      </c>
      <c r="H2618" s="51" t="s">
        <v>209</v>
      </c>
      <c r="I2618" s="49"/>
      <c r="J2618" s="49"/>
      <c r="K2618" s="49"/>
      <c r="L2618" s="52"/>
      <c r="M2618" s="51" t="s">
        <v>7121</v>
      </c>
      <c r="N2618" s="51" t="s">
        <v>7122</v>
      </c>
      <c r="O2618" s="49" t="s">
        <v>60</v>
      </c>
      <c r="P2618" s="51" t="s">
        <v>67</v>
      </c>
      <c r="Q2618" s="51"/>
      <c r="R2618" s="111"/>
      <c r="S2618" s="111"/>
      <c r="T2618" s="120"/>
      <c r="U2618" s="55" t="s">
        <v>32</v>
      </c>
      <c r="V2618" s="52"/>
      <c r="W2618" s="49"/>
      <c r="X2618" s="52" t="s">
        <v>43</v>
      </c>
      <c r="Y2618" s="49"/>
      <c r="Z2618" s="111" t="s">
        <v>20458</v>
      </c>
      <c r="AA2618" s="51"/>
      <c r="AB2618" s="54">
        <v>67016</v>
      </c>
      <c r="AC2618" s="54">
        <v>0</v>
      </c>
      <c r="AD2618" s="54">
        <v>0</v>
      </c>
      <c r="AE2618" s="54">
        <v>0</v>
      </c>
      <c r="AF2618" s="3">
        <f>SUM(Table2[[#This Row],[PE 2021 Obligations]],Table2[[#This Row],[ROW 2021 Obligations]],Table2[[#This Row],[Construction 2021 Obligations]],Table2[[#This Row],[Paving 2021 Obligations]])</f>
        <v>67016</v>
      </c>
      <c r="AG2618" s="54">
        <v>67016</v>
      </c>
      <c r="AH2618" s="54">
        <v>0</v>
      </c>
      <c r="AI2618" s="54">
        <v>0</v>
      </c>
      <c r="AJ2618" s="54">
        <v>0</v>
      </c>
      <c r="AK2618" s="54">
        <v>67016</v>
      </c>
      <c r="AL2618" s="49" t="s">
        <v>7123</v>
      </c>
    </row>
    <row r="2619" spans="1:38" hidden="1" x14ac:dyDescent="0.25">
      <c r="A2619" s="47">
        <v>130856</v>
      </c>
      <c r="B2619" s="48">
        <v>4</v>
      </c>
      <c r="C2619" s="49" t="s">
        <v>73</v>
      </c>
      <c r="D2619" s="50">
        <v>44082</v>
      </c>
      <c r="E2619" s="49" t="s">
        <v>1610</v>
      </c>
      <c r="F2619" s="50">
        <v>44082</v>
      </c>
      <c r="G2619" s="49" t="s">
        <v>1610</v>
      </c>
      <c r="H2619" s="51" t="s">
        <v>126</v>
      </c>
      <c r="I2619" s="49"/>
      <c r="J2619" s="49"/>
      <c r="K2619" s="49"/>
      <c r="L2619" s="52" t="s">
        <v>110</v>
      </c>
      <c r="M2619" s="51" t="s">
        <v>7144</v>
      </c>
      <c r="N2619" s="51"/>
      <c r="O2619" s="49" t="s">
        <v>1612</v>
      </c>
      <c r="P2619" s="51"/>
      <c r="Q2619" s="51"/>
      <c r="R2619" s="111"/>
      <c r="S2619" s="111"/>
      <c r="T2619" s="120"/>
      <c r="U2619" s="55" t="s">
        <v>32</v>
      </c>
      <c r="V2619" s="52"/>
      <c r="W2619" s="49"/>
      <c r="X2619" s="52" t="s">
        <v>43</v>
      </c>
      <c r="Y2619" s="49"/>
      <c r="Z2619" s="116" t="s">
        <v>20458</v>
      </c>
      <c r="AA2619" s="51"/>
      <c r="AB2619" s="54">
        <v>0</v>
      </c>
      <c r="AC2619" s="54">
        <v>0</v>
      </c>
      <c r="AD2619" s="54">
        <v>19150</v>
      </c>
      <c r="AE2619" s="54">
        <v>0</v>
      </c>
      <c r="AF2619" s="3">
        <f>SUM(Table2[[#This Row],[PE 2021 Obligations]],Table2[[#This Row],[ROW 2021 Obligations]],Table2[[#This Row],[Construction 2021 Obligations]],Table2[[#This Row],[Paving 2021 Obligations]])</f>
        <v>19150</v>
      </c>
      <c r="AG2619" s="54">
        <v>0</v>
      </c>
      <c r="AH2619" s="54">
        <v>0</v>
      </c>
      <c r="AI2619" s="54">
        <v>19150</v>
      </c>
      <c r="AJ2619" s="54">
        <v>0</v>
      </c>
      <c r="AK2619" s="54">
        <v>19150</v>
      </c>
      <c r="AL2619" s="49" t="s">
        <v>7145</v>
      </c>
    </row>
    <row r="2620" spans="1:38" ht="60" hidden="1" x14ac:dyDescent="0.25">
      <c r="A2620" s="13">
        <v>130857</v>
      </c>
      <c r="B2620" s="15">
        <v>4</v>
      </c>
      <c r="C2620" s="43" t="s">
        <v>73</v>
      </c>
      <c r="D2620" s="44">
        <v>44083</v>
      </c>
      <c r="E2620" s="43" t="s">
        <v>1409</v>
      </c>
      <c r="F2620" s="44">
        <v>44295</v>
      </c>
      <c r="G2620" s="43" t="s">
        <v>1409</v>
      </c>
      <c r="H2620" s="45" t="s">
        <v>126</v>
      </c>
      <c r="I2620" s="43"/>
      <c r="J2620" s="43"/>
      <c r="K2620" s="43"/>
      <c r="L2620" s="46"/>
      <c r="M2620" s="45" t="s">
        <v>7146</v>
      </c>
      <c r="N2620" s="45" t="s">
        <v>7147</v>
      </c>
      <c r="O2620" s="43" t="s">
        <v>60</v>
      </c>
      <c r="P2620" s="45" t="s">
        <v>1420</v>
      </c>
      <c r="Q2620" s="45"/>
      <c r="R2620" s="112"/>
      <c r="S2620" s="112"/>
      <c r="T2620" s="59"/>
      <c r="U2620" s="56" t="s">
        <v>32</v>
      </c>
      <c r="V2620" s="46"/>
      <c r="W2620" s="43"/>
      <c r="X2620" s="46" t="s">
        <v>43</v>
      </c>
      <c r="Y2620" s="43"/>
      <c r="Z2620" s="111" t="s">
        <v>20458</v>
      </c>
      <c r="AA2620" s="45"/>
      <c r="AB2620" s="3">
        <v>6000</v>
      </c>
      <c r="AC2620" s="3">
        <v>0</v>
      </c>
      <c r="AD2620" s="3">
        <v>0</v>
      </c>
      <c r="AE2620" s="3">
        <v>0</v>
      </c>
      <c r="AF2620" s="3">
        <f>SUM(Table2[[#This Row],[PE 2021 Obligations]],Table2[[#This Row],[ROW 2021 Obligations]],Table2[[#This Row],[Construction 2021 Obligations]],Table2[[#This Row],[Paving 2021 Obligations]])</f>
        <v>6000</v>
      </c>
      <c r="AG2620" s="3">
        <v>6000</v>
      </c>
      <c r="AH2620" s="3">
        <v>0</v>
      </c>
      <c r="AI2620" s="3">
        <v>0</v>
      </c>
      <c r="AJ2620" s="3">
        <v>0</v>
      </c>
      <c r="AK2620" s="3">
        <v>6000</v>
      </c>
      <c r="AL2620" s="43"/>
    </row>
    <row r="2621" spans="1:38" hidden="1" x14ac:dyDescent="0.25">
      <c r="A2621" s="47">
        <v>130862</v>
      </c>
      <c r="B2621" s="48">
        <v>3</v>
      </c>
      <c r="C2621" s="49" t="s">
        <v>73</v>
      </c>
      <c r="D2621" s="50">
        <v>44085</v>
      </c>
      <c r="E2621" s="49" t="s">
        <v>1610</v>
      </c>
      <c r="F2621" s="50">
        <v>44088</v>
      </c>
      <c r="G2621" s="49" t="s">
        <v>1610</v>
      </c>
      <c r="H2621" s="51" t="s">
        <v>98</v>
      </c>
      <c r="I2621" s="49"/>
      <c r="J2621" s="49"/>
      <c r="K2621" s="49"/>
      <c r="L2621" s="52" t="s">
        <v>110</v>
      </c>
      <c r="M2621" s="51" t="s">
        <v>7148</v>
      </c>
      <c r="N2621" s="51"/>
      <c r="O2621" s="49" t="s">
        <v>1612</v>
      </c>
      <c r="P2621" s="51"/>
      <c r="Q2621" s="51"/>
      <c r="R2621" s="111"/>
      <c r="S2621" s="111"/>
      <c r="T2621" s="120"/>
      <c r="U2621" s="55" t="s">
        <v>32</v>
      </c>
      <c r="V2621" s="52"/>
      <c r="W2621" s="49"/>
      <c r="X2621" s="52" t="s">
        <v>43</v>
      </c>
      <c r="Y2621" s="49"/>
      <c r="Z2621" s="111" t="s">
        <v>20458</v>
      </c>
      <c r="AA2621" s="51"/>
      <c r="AB2621" s="54">
        <v>0</v>
      </c>
      <c r="AC2621" s="54">
        <v>0</v>
      </c>
      <c r="AD2621" s="54">
        <v>322430</v>
      </c>
      <c r="AE2621" s="54">
        <v>0</v>
      </c>
      <c r="AF2621" s="3">
        <f>SUM(Table2[[#This Row],[PE 2021 Obligations]],Table2[[#This Row],[ROW 2021 Obligations]],Table2[[#This Row],[Construction 2021 Obligations]],Table2[[#This Row],[Paving 2021 Obligations]])</f>
        <v>322430</v>
      </c>
      <c r="AG2621" s="54">
        <v>0</v>
      </c>
      <c r="AH2621" s="54">
        <v>0</v>
      </c>
      <c r="AI2621" s="54">
        <v>322430</v>
      </c>
      <c r="AJ2621" s="54">
        <v>0</v>
      </c>
      <c r="AK2621" s="54">
        <v>322430</v>
      </c>
      <c r="AL2621" s="49" t="s">
        <v>7149</v>
      </c>
    </row>
    <row r="2622" spans="1:38" hidden="1" x14ac:dyDescent="0.25">
      <c r="A2622" s="13">
        <v>130863</v>
      </c>
      <c r="B2622" s="15">
        <v>4</v>
      </c>
      <c r="C2622" s="43" t="s">
        <v>73</v>
      </c>
      <c r="D2622" s="44">
        <v>44085</v>
      </c>
      <c r="E2622" s="43" t="s">
        <v>1610</v>
      </c>
      <c r="F2622" s="44">
        <v>44085</v>
      </c>
      <c r="G2622" s="43" t="s">
        <v>1610</v>
      </c>
      <c r="H2622" s="45" t="s">
        <v>126</v>
      </c>
      <c r="I2622" s="43"/>
      <c r="J2622" s="43"/>
      <c r="K2622" s="43"/>
      <c r="L2622" s="46" t="s">
        <v>110</v>
      </c>
      <c r="M2622" s="45" t="s">
        <v>7150</v>
      </c>
      <c r="N2622" s="45"/>
      <c r="O2622" s="43" t="s">
        <v>1612</v>
      </c>
      <c r="P2622" s="45"/>
      <c r="Q2622" s="45"/>
      <c r="R2622" s="112"/>
      <c r="S2622" s="112"/>
      <c r="T2622" s="59"/>
      <c r="U2622" s="56" t="s">
        <v>32</v>
      </c>
      <c r="V2622" s="46"/>
      <c r="W2622" s="43"/>
      <c r="X2622" s="46" t="s">
        <v>43</v>
      </c>
      <c r="Y2622" s="43"/>
      <c r="Z2622" s="111" t="s">
        <v>20458</v>
      </c>
      <c r="AA2622" s="45"/>
      <c r="AB2622" s="3">
        <v>0</v>
      </c>
      <c r="AC2622" s="3">
        <v>0</v>
      </c>
      <c r="AD2622" s="3">
        <v>91477</v>
      </c>
      <c r="AE2622" s="3">
        <v>0</v>
      </c>
      <c r="AF2622" s="3">
        <f>SUM(Table2[[#This Row],[PE 2021 Obligations]],Table2[[#This Row],[ROW 2021 Obligations]],Table2[[#This Row],[Construction 2021 Obligations]],Table2[[#This Row],[Paving 2021 Obligations]])</f>
        <v>91477</v>
      </c>
      <c r="AG2622" s="3">
        <v>0</v>
      </c>
      <c r="AH2622" s="3">
        <v>0</v>
      </c>
      <c r="AI2622" s="3">
        <v>91477</v>
      </c>
      <c r="AJ2622" s="3">
        <v>0</v>
      </c>
      <c r="AK2622" s="3">
        <v>91477</v>
      </c>
      <c r="AL2622" s="43" t="s">
        <v>7151</v>
      </c>
    </row>
    <row r="2623" spans="1:38" hidden="1" x14ac:dyDescent="0.25">
      <c r="A2623" s="47">
        <v>130864</v>
      </c>
      <c r="B2623" s="48">
        <v>3</v>
      </c>
      <c r="C2623" s="49" t="s">
        <v>73</v>
      </c>
      <c r="D2623" s="50">
        <v>44088</v>
      </c>
      <c r="E2623" s="49" t="s">
        <v>1610</v>
      </c>
      <c r="F2623" s="50">
        <v>44088</v>
      </c>
      <c r="G2623" s="49" t="s">
        <v>1610</v>
      </c>
      <c r="H2623" s="51" t="s">
        <v>98</v>
      </c>
      <c r="I2623" s="49"/>
      <c r="J2623" s="49"/>
      <c r="K2623" s="49"/>
      <c r="L2623" s="52" t="s">
        <v>110</v>
      </c>
      <c r="M2623" s="51" t="s">
        <v>7152</v>
      </c>
      <c r="N2623" s="51"/>
      <c r="O2623" s="49" t="s">
        <v>1612</v>
      </c>
      <c r="P2623" s="51"/>
      <c r="Q2623" s="51"/>
      <c r="R2623" s="111"/>
      <c r="S2623" s="111"/>
      <c r="T2623" s="120"/>
      <c r="U2623" s="55" t="s">
        <v>32</v>
      </c>
      <c r="V2623" s="52"/>
      <c r="W2623" s="49"/>
      <c r="X2623" s="52" t="s">
        <v>43</v>
      </c>
      <c r="Y2623" s="49"/>
      <c r="Z2623" s="111" t="s">
        <v>20458</v>
      </c>
      <c r="AA2623" s="51"/>
      <c r="AB2623" s="54">
        <v>0</v>
      </c>
      <c r="AC2623" s="54">
        <v>0</v>
      </c>
      <c r="AD2623" s="54">
        <v>1680031</v>
      </c>
      <c r="AE2623" s="54">
        <v>0</v>
      </c>
      <c r="AF2623" s="3">
        <f>SUM(Table2[[#This Row],[PE 2021 Obligations]],Table2[[#This Row],[ROW 2021 Obligations]],Table2[[#This Row],[Construction 2021 Obligations]],Table2[[#This Row],[Paving 2021 Obligations]])</f>
        <v>1680031</v>
      </c>
      <c r="AG2623" s="54">
        <v>0</v>
      </c>
      <c r="AH2623" s="54">
        <v>0</v>
      </c>
      <c r="AI2623" s="54">
        <v>1680031</v>
      </c>
      <c r="AJ2623" s="54">
        <v>0</v>
      </c>
      <c r="AK2623" s="54">
        <v>1680031</v>
      </c>
      <c r="AL2623" s="49" t="s">
        <v>7153</v>
      </c>
    </row>
    <row r="2624" spans="1:38" ht="30" hidden="1" x14ac:dyDescent="0.25">
      <c r="A2624" s="13">
        <v>130867</v>
      </c>
      <c r="B2624" s="15">
        <v>6</v>
      </c>
      <c r="C2624" s="43" t="s">
        <v>47</v>
      </c>
      <c r="D2624" s="44">
        <v>44088</v>
      </c>
      <c r="E2624" s="43" t="s">
        <v>176</v>
      </c>
      <c r="F2624" s="44">
        <v>44208</v>
      </c>
      <c r="G2624" s="43" t="s">
        <v>176</v>
      </c>
      <c r="H2624" s="45" t="s">
        <v>76</v>
      </c>
      <c r="I2624" s="43"/>
      <c r="J2624" s="43"/>
      <c r="K2624" s="43"/>
      <c r="L2624" s="46"/>
      <c r="M2624" s="45" t="s">
        <v>7162</v>
      </c>
      <c r="N2624" s="45"/>
      <c r="O2624" s="43" t="s">
        <v>78</v>
      </c>
      <c r="P2624" s="45" t="s">
        <v>78</v>
      </c>
      <c r="Q2624" s="45"/>
      <c r="R2624" s="112"/>
      <c r="S2624" s="112"/>
      <c r="T2624" s="59"/>
      <c r="U2624" s="56" t="s">
        <v>32</v>
      </c>
      <c r="V2624" s="46"/>
      <c r="W2624" s="43"/>
      <c r="X2624" s="46" t="s">
        <v>43</v>
      </c>
      <c r="Y2624" s="43"/>
      <c r="Z2624" s="116" t="s">
        <v>20458</v>
      </c>
      <c r="AA2624" s="45"/>
      <c r="AB2624" s="3">
        <v>0</v>
      </c>
      <c r="AC2624" s="3">
        <v>0</v>
      </c>
      <c r="AD2624" s="3">
        <v>1467.67</v>
      </c>
      <c r="AE2624" s="3">
        <v>0</v>
      </c>
      <c r="AF2624" s="3">
        <f>SUM(Table2[[#This Row],[PE 2021 Obligations]],Table2[[#This Row],[ROW 2021 Obligations]],Table2[[#This Row],[Construction 2021 Obligations]],Table2[[#This Row],[Paving 2021 Obligations]])</f>
        <v>1467.67</v>
      </c>
      <c r="AG2624" s="3">
        <v>0</v>
      </c>
      <c r="AH2624" s="3">
        <v>0</v>
      </c>
      <c r="AI2624" s="3">
        <v>1467.67</v>
      </c>
      <c r="AJ2624" s="3">
        <v>0</v>
      </c>
      <c r="AK2624" s="3">
        <v>1467.67</v>
      </c>
      <c r="AL2624" s="43" t="s">
        <v>7163</v>
      </c>
    </row>
    <row r="2625" spans="1:38" ht="30" hidden="1" x14ac:dyDescent="0.25">
      <c r="A2625" s="47">
        <v>130867.01</v>
      </c>
      <c r="B2625" s="48">
        <v>6</v>
      </c>
      <c r="C2625" s="49" t="s">
        <v>47</v>
      </c>
      <c r="D2625" s="50">
        <v>44116</v>
      </c>
      <c r="E2625" s="49" t="s">
        <v>176</v>
      </c>
      <c r="F2625" s="50">
        <v>44271</v>
      </c>
      <c r="G2625" s="49" t="s">
        <v>176</v>
      </c>
      <c r="H2625" s="51" t="s">
        <v>76</v>
      </c>
      <c r="I2625" s="49"/>
      <c r="J2625" s="49"/>
      <c r="K2625" s="49"/>
      <c r="L2625" s="52"/>
      <c r="M2625" s="51" t="s">
        <v>7164</v>
      </c>
      <c r="N2625" s="51"/>
      <c r="O2625" s="49" t="s">
        <v>78</v>
      </c>
      <c r="P2625" s="51" t="s">
        <v>78</v>
      </c>
      <c r="Q2625" s="51"/>
      <c r="R2625" s="111"/>
      <c r="S2625" s="111"/>
      <c r="T2625" s="120"/>
      <c r="U2625" s="55" t="s">
        <v>32</v>
      </c>
      <c r="V2625" s="52"/>
      <c r="W2625" s="49"/>
      <c r="X2625" s="52" t="s">
        <v>43</v>
      </c>
      <c r="Y2625" s="49"/>
      <c r="Z2625" s="116" t="s">
        <v>20458</v>
      </c>
      <c r="AA2625" s="51"/>
      <c r="AB2625" s="54">
        <v>0</v>
      </c>
      <c r="AC2625" s="54">
        <v>0</v>
      </c>
      <c r="AD2625" s="54">
        <v>1246.9100000000001</v>
      </c>
      <c r="AE2625" s="54">
        <v>0</v>
      </c>
      <c r="AF2625" s="3">
        <f>SUM(Table2[[#This Row],[PE 2021 Obligations]],Table2[[#This Row],[ROW 2021 Obligations]],Table2[[#This Row],[Construction 2021 Obligations]],Table2[[#This Row],[Paving 2021 Obligations]])</f>
        <v>1246.9100000000001</v>
      </c>
      <c r="AG2625" s="54">
        <v>0</v>
      </c>
      <c r="AH2625" s="54">
        <v>0</v>
      </c>
      <c r="AI2625" s="54">
        <v>1246.9100000000001</v>
      </c>
      <c r="AJ2625" s="54">
        <v>0</v>
      </c>
      <c r="AK2625" s="54">
        <v>1246.9100000000001</v>
      </c>
      <c r="AL2625" s="49" t="s">
        <v>7165</v>
      </c>
    </row>
    <row r="2626" spans="1:38" ht="30" hidden="1" x14ac:dyDescent="0.25">
      <c r="A2626" s="13">
        <v>130867.02</v>
      </c>
      <c r="B2626" s="15">
        <v>6</v>
      </c>
      <c r="C2626" s="43" t="s">
        <v>47</v>
      </c>
      <c r="D2626" s="44">
        <v>44127</v>
      </c>
      <c r="E2626" s="43" t="s">
        <v>176</v>
      </c>
      <c r="F2626" s="44">
        <v>44271</v>
      </c>
      <c r="G2626" s="43" t="s">
        <v>176</v>
      </c>
      <c r="H2626" s="45" t="s">
        <v>76</v>
      </c>
      <c r="I2626" s="43"/>
      <c r="J2626" s="43"/>
      <c r="K2626" s="43"/>
      <c r="L2626" s="46"/>
      <c r="M2626" s="45" t="s">
        <v>7166</v>
      </c>
      <c r="N2626" s="45"/>
      <c r="O2626" s="43" t="s">
        <v>78</v>
      </c>
      <c r="P2626" s="45" t="s">
        <v>78</v>
      </c>
      <c r="Q2626" s="45"/>
      <c r="R2626" s="112"/>
      <c r="S2626" s="112"/>
      <c r="T2626" s="59"/>
      <c r="U2626" s="56" t="s">
        <v>32</v>
      </c>
      <c r="V2626" s="46"/>
      <c r="W2626" s="43"/>
      <c r="X2626" s="46" t="s">
        <v>43</v>
      </c>
      <c r="Y2626" s="43"/>
      <c r="Z2626" s="116" t="s">
        <v>20458</v>
      </c>
      <c r="AA2626" s="45"/>
      <c r="AB2626" s="3">
        <v>0</v>
      </c>
      <c r="AC2626" s="3">
        <v>0</v>
      </c>
      <c r="AD2626" s="3">
        <v>1619.97</v>
      </c>
      <c r="AE2626" s="3">
        <v>0</v>
      </c>
      <c r="AF2626" s="3">
        <f>SUM(Table2[[#This Row],[PE 2021 Obligations]],Table2[[#This Row],[ROW 2021 Obligations]],Table2[[#This Row],[Construction 2021 Obligations]],Table2[[#This Row],[Paving 2021 Obligations]])</f>
        <v>1619.97</v>
      </c>
      <c r="AG2626" s="3">
        <v>0</v>
      </c>
      <c r="AH2626" s="3">
        <v>0</v>
      </c>
      <c r="AI2626" s="3">
        <v>1619.97</v>
      </c>
      <c r="AJ2626" s="3">
        <v>0</v>
      </c>
      <c r="AK2626" s="3">
        <v>1619.97</v>
      </c>
      <c r="AL2626" s="43" t="s">
        <v>7167</v>
      </c>
    </row>
    <row r="2627" spans="1:38" ht="30" hidden="1" x14ac:dyDescent="0.25">
      <c r="A2627" s="47">
        <v>130867.03</v>
      </c>
      <c r="B2627" s="48">
        <v>6</v>
      </c>
      <c r="C2627" s="49" t="s">
        <v>73</v>
      </c>
      <c r="D2627" s="50">
        <v>44140</v>
      </c>
      <c r="E2627" s="49" t="s">
        <v>176</v>
      </c>
      <c r="F2627" s="50">
        <v>44140</v>
      </c>
      <c r="G2627" s="49" t="s">
        <v>176</v>
      </c>
      <c r="H2627" s="51" t="s">
        <v>76</v>
      </c>
      <c r="I2627" s="49"/>
      <c r="J2627" s="49"/>
      <c r="K2627" s="49"/>
      <c r="L2627" s="52"/>
      <c r="M2627" s="51" t="s">
        <v>7168</v>
      </c>
      <c r="N2627" s="51"/>
      <c r="O2627" s="49" t="s">
        <v>78</v>
      </c>
      <c r="P2627" s="51" t="s">
        <v>78</v>
      </c>
      <c r="Q2627" s="51"/>
      <c r="R2627" s="111"/>
      <c r="S2627" s="111"/>
      <c r="T2627" s="120"/>
      <c r="U2627" s="55" t="s">
        <v>32</v>
      </c>
      <c r="V2627" s="52"/>
      <c r="W2627" s="49"/>
      <c r="X2627" s="52" t="s">
        <v>43</v>
      </c>
      <c r="Y2627" s="49"/>
      <c r="Z2627" s="116" t="s">
        <v>20458</v>
      </c>
      <c r="AA2627" s="51"/>
      <c r="AB2627" s="54">
        <v>0</v>
      </c>
      <c r="AC2627" s="54">
        <v>0</v>
      </c>
      <c r="AD2627" s="54">
        <v>5000</v>
      </c>
      <c r="AE2627" s="54">
        <v>0</v>
      </c>
      <c r="AF2627" s="3">
        <f>SUM(Table2[[#This Row],[PE 2021 Obligations]],Table2[[#This Row],[ROW 2021 Obligations]],Table2[[#This Row],[Construction 2021 Obligations]],Table2[[#This Row],[Paving 2021 Obligations]])</f>
        <v>5000</v>
      </c>
      <c r="AG2627" s="54">
        <v>0</v>
      </c>
      <c r="AH2627" s="54">
        <v>0</v>
      </c>
      <c r="AI2627" s="54">
        <v>5000</v>
      </c>
      <c r="AJ2627" s="54">
        <v>0</v>
      </c>
      <c r="AK2627" s="54">
        <v>5000</v>
      </c>
      <c r="AL2627" s="49" t="s">
        <v>7169</v>
      </c>
    </row>
    <row r="2628" spans="1:38" ht="30" hidden="1" x14ac:dyDescent="0.25">
      <c r="A2628" s="13">
        <v>130867.04</v>
      </c>
      <c r="B2628" s="15">
        <v>6</v>
      </c>
      <c r="C2628" s="43" t="s">
        <v>47</v>
      </c>
      <c r="D2628" s="44">
        <v>44141</v>
      </c>
      <c r="E2628" s="43" t="s">
        <v>176</v>
      </c>
      <c r="F2628" s="44">
        <v>44271</v>
      </c>
      <c r="G2628" s="43" t="s">
        <v>176</v>
      </c>
      <c r="H2628" s="45" t="s">
        <v>76</v>
      </c>
      <c r="I2628" s="43"/>
      <c r="J2628" s="43"/>
      <c r="K2628" s="43"/>
      <c r="L2628" s="46"/>
      <c r="M2628" s="45" t="s">
        <v>7170</v>
      </c>
      <c r="N2628" s="45"/>
      <c r="O2628" s="43" t="s">
        <v>78</v>
      </c>
      <c r="P2628" s="45" t="s">
        <v>78</v>
      </c>
      <c r="Q2628" s="45"/>
      <c r="R2628" s="112"/>
      <c r="S2628" s="112"/>
      <c r="T2628" s="59"/>
      <c r="U2628" s="56" t="s">
        <v>32</v>
      </c>
      <c r="V2628" s="46"/>
      <c r="W2628" s="43"/>
      <c r="X2628" s="46" t="s">
        <v>43</v>
      </c>
      <c r="Y2628" s="43"/>
      <c r="Z2628" s="116" t="s">
        <v>20458</v>
      </c>
      <c r="AA2628" s="45"/>
      <c r="AB2628" s="3">
        <v>0</v>
      </c>
      <c r="AC2628" s="3">
        <v>0</v>
      </c>
      <c r="AD2628" s="3">
        <v>1572.92</v>
      </c>
      <c r="AE2628" s="3">
        <v>0</v>
      </c>
      <c r="AF2628" s="3">
        <f>SUM(Table2[[#This Row],[PE 2021 Obligations]],Table2[[#This Row],[ROW 2021 Obligations]],Table2[[#This Row],[Construction 2021 Obligations]],Table2[[#This Row],[Paving 2021 Obligations]])</f>
        <v>1572.92</v>
      </c>
      <c r="AG2628" s="3">
        <v>0</v>
      </c>
      <c r="AH2628" s="3">
        <v>0</v>
      </c>
      <c r="AI2628" s="3">
        <v>1572.92</v>
      </c>
      <c r="AJ2628" s="3">
        <v>0</v>
      </c>
      <c r="AK2628" s="3">
        <v>1572.92</v>
      </c>
      <c r="AL2628" s="43" t="s">
        <v>7171</v>
      </c>
    </row>
    <row r="2629" spans="1:38" ht="30" hidden="1" x14ac:dyDescent="0.25">
      <c r="A2629" s="47">
        <v>130867.05</v>
      </c>
      <c r="B2629" s="48">
        <v>6</v>
      </c>
      <c r="C2629" s="49" t="s">
        <v>47</v>
      </c>
      <c r="D2629" s="50">
        <v>44152</v>
      </c>
      <c r="E2629" s="49" t="s">
        <v>176</v>
      </c>
      <c r="F2629" s="50">
        <v>44271</v>
      </c>
      <c r="G2629" s="49" t="s">
        <v>176</v>
      </c>
      <c r="H2629" s="51" t="s">
        <v>76</v>
      </c>
      <c r="I2629" s="49"/>
      <c r="J2629" s="49"/>
      <c r="K2629" s="49"/>
      <c r="L2629" s="52"/>
      <c r="M2629" s="51" t="s">
        <v>7172</v>
      </c>
      <c r="N2629" s="51"/>
      <c r="O2629" s="49" t="s">
        <v>78</v>
      </c>
      <c r="P2629" s="51" t="s">
        <v>78</v>
      </c>
      <c r="Q2629" s="51"/>
      <c r="R2629" s="111"/>
      <c r="S2629" s="111"/>
      <c r="T2629" s="120"/>
      <c r="U2629" s="55" t="s">
        <v>32</v>
      </c>
      <c r="V2629" s="52"/>
      <c r="W2629" s="49"/>
      <c r="X2629" s="52" t="s">
        <v>43</v>
      </c>
      <c r="Y2629" s="49"/>
      <c r="Z2629" s="116" t="s">
        <v>20458</v>
      </c>
      <c r="AA2629" s="51"/>
      <c r="AB2629" s="54">
        <v>0</v>
      </c>
      <c r="AC2629" s="54">
        <v>0</v>
      </c>
      <c r="AD2629" s="54">
        <v>1892.32</v>
      </c>
      <c r="AE2629" s="54">
        <v>0</v>
      </c>
      <c r="AF2629" s="3">
        <f>SUM(Table2[[#This Row],[PE 2021 Obligations]],Table2[[#This Row],[ROW 2021 Obligations]],Table2[[#This Row],[Construction 2021 Obligations]],Table2[[#This Row],[Paving 2021 Obligations]])</f>
        <v>1892.32</v>
      </c>
      <c r="AG2629" s="54">
        <v>0</v>
      </c>
      <c r="AH2629" s="54">
        <v>0</v>
      </c>
      <c r="AI2629" s="54">
        <v>1892.32</v>
      </c>
      <c r="AJ2629" s="54">
        <v>0</v>
      </c>
      <c r="AK2629" s="54">
        <v>1892.32</v>
      </c>
      <c r="AL2629" s="49" t="s">
        <v>7173</v>
      </c>
    </row>
    <row r="2630" spans="1:38" ht="30" hidden="1" x14ac:dyDescent="0.25">
      <c r="A2630" s="13">
        <v>130867.06</v>
      </c>
      <c r="B2630" s="15">
        <v>6</v>
      </c>
      <c r="C2630" s="43" t="s">
        <v>47</v>
      </c>
      <c r="D2630" s="44">
        <v>44153</v>
      </c>
      <c r="E2630" s="43" t="s">
        <v>176</v>
      </c>
      <c r="F2630" s="44">
        <v>44271</v>
      </c>
      <c r="G2630" s="43" t="s">
        <v>176</v>
      </c>
      <c r="H2630" s="45" t="s">
        <v>76</v>
      </c>
      <c r="I2630" s="43"/>
      <c r="J2630" s="43"/>
      <c r="K2630" s="43"/>
      <c r="L2630" s="46"/>
      <c r="M2630" s="45" t="s">
        <v>7174</v>
      </c>
      <c r="N2630" s="45"/>
      <c r="O2630" s="43" t="s">
        <v>78</v>
      </c>
      <c r="P2630" s="45" t="s">
        <v>78</v>
      </c>
      <c r="Q2630" s="45"/>
      <c r="R2630" s="112"/>
      <c r="S2630" s="112"/>
      <c r="T2630" s="59"/>
      <c r="U2630" s="56" t="s">
        <v>32</v>
      </c>
      <c r="V2630" s="46"/>
      <c r="W2630" s="43"/>
      <c r="X2630" s="46" t="s">
        <v>43</v>
      </c>
      <c r="Y2630" s="43"/>
      <c r="Z2630" s="116" t="s">
        <v>20458</v>
      </c>
      <c r="AA2630" s="45"/>
      <c r="AB2630" s="3">
        <v>0</v>
      </c>
      <c r="AC2630" s="3">
        <v>0</v>
      </c>
      <c r="AD2630" s="3">
        <v>2356.5</v>
      </c>
      <c r="AE2630" s="3">
        <v>0</v>
      </c>
      <c r="AF2630" s="3">
        <f>SUM(Table2[[#This Row],[PE 2021 Obligations]],Table2[[#This Row],[ROW 2021 Obligations]],Table2[[#This Row],[Construction 2021 Obligations]],Table2[[#This Row],[Paving 2021 Obligations]])</f>
        <v>2356.5</v>
      </c>
      <c r="AG2630" s="3">
        <v>0</v>
      </c>
      <c r="AH2630" s="3">
        <v>0</v>
      </c>
      <c r="AI2630" s="3">
        <v>2356.5</v>
      </c>
      <c r="AJ2630" s="3">
        <v>0</v>
      </c>
      <c r="AK2630" s="3">
        <v>2356.5</v>
      </c>
      <c r="AL2630" s="43" t="s">
        <v>7175</v>
      </c>
    </row>
    <row r="2631" spans="1:38" ht="30" hidden="1" x14ac:dyDescent="0.25">
      <c r="A2631" s="47">
        <v>130867.07</v>
      </c>
      <c r="B2631" s="48">
        <v>6</v>
      </c>
      <c r="C2631" s="49" t="s">
        <v>47</v>
      </c>
      <c r="D2631" s="50">
        <v>44153</v>
      </c>
      <c r="E2631" s="49" t="s">
        <v>176</v>
      </c>
      <c r="F2631" s="50">
        <v>44271</v>
      </c>
      <c r="G2631" s="49" t="s">
        <v>176</v>
      </c>
      <c r="H2631" s="51" t="s">
        <v>76</v>
      </c>
      <c r="I2631" s="49"/>
      <c r="J2631" s="49"/>
      <c r="K2631" s="49"/>
      <c r="L2631" s="52"/>
      <c r="M2631" s="51" t="s">
        <v>7176</v>
      </c>
      <c r="N2631" s="51"/>
      <c r="O2631" s="49" t="s">
        <v>78</v>
      </c>
      <c r="P2631" s="51" t="s">
        <v>78</v>
      </c>
      <c r="Q2631" s="51"/>
      <c r="R2631" s="111"/>
      <c r="S2631" s="111"/>
      <c r="T2631" s="120"/>
      <c r="U2631" s="55" t="s">
        <v>32</v>
      </c>
      <c r="V2631" s="52"/>
      <c r="W2631" s="49"/>
      <c r="X2631" s="52" t="s">
        <v>43</v>
      </c>
      <c r="Y2631" s="49"/>
      <c r="Z2631" s="116" t="s">
        <v>20458</v>
      </c>
      <c r="AA2631" s="51"/>
      <c r="AB2631" s="54">
        <v>0</v>
      </c>
      <c r="AC2631" s="54">
        <v>0</v>
      </c>
      <c r="AD2631" s="54">
        <v>5231</v>
      </c>
      <c r="AE2631" s="54">
        <v>0</v>
      </c>
      <c r="AF2631" s="3">
        <f>SUM(Table2[[#This Row],[PE 2021 Obligations]],Table2[[#This Row],[ROW 2021 Obligations]],Table2[[#This Row],[Construction 2021 Obligations]],Table2[[#This Row],[Paving 2021 Obligations]])</f>
        <v>5231</v>
      </c>
      <c r="AG2631" s="54">
        <v>0</v>
      </c>
      <c r="AH2631" s="54">
        <v>0</v>
      </c>
      <c r="AI2631" s="54">
        <v>5231</v>
      </c>
      <c r="AJ2631" s="54">
        <v>0</v>
      </c>
      <c r="AK2631" s="54">
        <v>5231</v>
      </c>
      <c r="AL2631" s="49" t="s">
        <v>7177</v>
      </c>
    </row>
    <row r="2632" spans="1:38" ht="30" hidden="1" x14ac:dyDescent="0.25">
      <c r="A2632" s="13">
        <v>130867.08</v>
      </c>
      <c r="B2632" s="15">
        <v>6</v>
      </c>
      <c r="C2632" s="43" t="s">
        <v>47</v>
      </c>
      <c r="D2632" s="44">
        <v>44158</v>
      </c>
      <c r="E2632" s="43" t="s">
        <v>176</v>
      </c>
      <c r="F2632" s="44">
        <v>44327</v>
      </c>
      <c r="G2632" s="43" t="s">
        <v>176</v>
      </c>
      <c r="H2632" s="45" t="s">
        <v>76</v>
      </c>
      <c r="I2632" s="43"/>
      <c r="J2632" s="43"/>
      <c r="K2632" s="43"/>
      <c r="L2632" s="46"/>
      <c r="M2632" s="45" t="s">
        <v>7178</v>
      </c>
      <c r="N2632" s="45"/>
      <c r="O2632" s="43" t="s">
        <v>78</v>
      </c>
      <c r="P2632" s="45" t="s">
        <v>78</v>
      </c>
      <c r="Q2632" s="45"/>
      <c r="R2632" s="112"/>
      <c r="S2632" s="112"/>
      <c r="T2632" s="59"/>
      <c r="U2632" s="56" t="s">
        <v>32</v>
      </c>
      <c r="V2632" s="46"/>
      <c r="W2632" s="43"/>
      <c r="X2632" s="46" t="s">
        <v>43</v>
      </c>
      <c r="Y2632" s="43"/>
      <c r="Z2632" s="111" t="s">
        <v>20458</v>
      </c>
      <c r="AA2632" s="45"/>
      <c r="AB2632" s="3">
        <v>0</v>
      </c>
      <c r="AC2632" s="3">
        <v>0</v>
      </c>
      <c r="AD2632" s="3">
        <v>2661.73</v>
      </c>
      <c r="AE2632" s="3">
        <v>0</v>
      </c>
      <c r="AF2632" s="3">
        <f>SUM(Table2[[#This Row],[PE 2021 Obligations]],Table2[[#This Row],[ROW 2021 Obligations]],Table2[[#This Row],[Construction 2021 Obligations]],Table2[[#This Row],[Paving 2021 Obligations]])</f>
        <v>2661.73</v>
      </c>
      <c r="AG2632" s="3">
        <v>0</v>
      </c>
      <c r="AH2632" s="3">
        <v>0</v>
      </c>
      <c r="AI2632" s="3">
        <v>2661.73</v>
      </c>
      <c r="AJ2632" s="3">
        <v>0</v>
      </c>
      <c r="AK2632" s="3">
        <v>2661.73</v>
      </c>
      <c r="AL2632" s="43" t="s">
        <v>7179</v>
      </c>
    </row>
    <row r="2633" spans="1:38" ht="30" hidden="1" x14ac:dyDescent="0.25">
      <c r="A2633" s="47">
        <v>130867.09</v>
      </c>
      <c r="B2633" s="48">
        <v>6</v>
      </c>
      <c r="C2633" s="49" t="s">
        <v>73</v>
      </c>
      <c r="D2633" s="50">
        <v>44159</v>
      </c>
      <c r="E2633" s="49" t="s">
        <v>176</v>
      </c>
      <c r="F2633" s="50">
        <v>44159</v>
      </c>
      <c r="G2633" s="49" t="s">
        <v>176</v>
      </c>
      <c r="H2633" s="51" t="s">
        <v>76</v>
      </c>
      <c r="I2633" s="49"/>
      <c r="J2633" s="49"/>
      <c r="K2633" s="49"/>
      <c r="L2633" s="52"/>
      <c r="M2633" s="51" t="s">
        <v>7180</v>
      </c>
      <c r="N2633" s="51"/>
      <c r="O2633" s="49" t="s">
        <v>78</v>
      </c>
      <c r="P2633" s="51" t="s">
        <v>78</v>
      </c>
      <c r="Q2633" s="51"/>
      <c r="R2633" s="111"/>
      <c r="S2633" s="111"/>
      <c r="T2633" s="120"/>
      <c r="U2633" s="55" t="s">
        <v>32</v>
      </c>
      <c r="V2633" s="52"/>
      <c r="W2633" s="49"/>
      <c r="X2633" s="52" t="s">
        <v>43</v>
      </c>
      <c r="Y2633" s="49"/>
      <c r="Z2633" s="116" t="s">
        <v>20458</v>
      </c>
      <c r="AA2633" s="51"/>
      <c r="AB2633" s="54">
        <v>0</v>
      </c>
      <c r="AC2633" s="54">
        <v>0</v>
      </c>
      <c r="AD2633" s="54">
        <v>5000</v>
      </c>
      <c r="AE2633" s="54">
        <v>0</v>
      </c>
      <c r="AF2633" s="3">
        <f>SUM(Table2[[#This Row],[PE 2021 Obligations]],Table2[[#This Row],[ROW 2021 Obligations]],Table2[[#This Row],[Construction 2021 Obligations]],Table2[[#This Row],[Paving 2021 Obligations]])</f>
        <v>5000</v>
      </c>
      <c r="AG2633" s="54">
        <v>0</v>
      </c>
      <c r="AH2633" s="54">
        <v>0</v>
      </c>
      <c r="AI2633" s="54">
        <v>5000</v>
      </c>
      <c r="AJ2633" s="54">
        <v>0</v>
      </c>
      <c r="AK2633" s="54">
        <v>5000</v>
      </c>
      <c r="AL2633" s="49" t="s">
        <v>7181</v>
      </c>
    </row>
    <row r="2634" spans="1:38" ht="30" hidden="1" x14ac:dyDescent="0.25">
      <c r="A2634" s="13">
        <v>130867.1</v>
      </c>
      <c r="B2634" s="15">
        <v>6</v>
      </c>
      <c r="C2634" s="43" t="s">
        <v>73</v>
      </c>
      <c r="D2634" s="44">
        <v>44159</v>
      </c>
      <c r="E2634" s="43" t="s">
        <v>176</v>
      </c>
      <c r="F2634" s="44">
        <v>44159</v>
      </c>
      <c r="G2634" s="43" t="s">
        <v>176</v>
      </c>
      <c r="H2634" s="45" t="s">
        <v>76</v>
      </c>
      <c r="I2634" s="43"/>
      <c r="J2634" s="43"/>
      <c r="K2634" s="43"/>
      <c r="L2634" s="46"/>
      <c r="M2634" s="45" t="s">
        <v>7182</v>
      </c>
      <c r="N2634" s="45"/>
      <c r="O2634" s="43" t="s">
        <v>78</v>
      </c>
      <c r="P2634" s="45" t="s">
        <v>78</v>
      </c>
      <c r="Q2634" s="45"/>
      <c r="R2634" s="112"/>
      <c r="S2634" s="112"/>
      <c r="T2634" s="59"/>
      <c r="U2634" s="56" t="s">
        <v>32</v>
      </c>
      <c r="V2634" s="46"/>
      <c r="W2634" s="43"/>
      <c r="X2634" s="46" t="s">
        <v>43</v>
      </c>
      <c r="Y2634" s="43"/>
      <c r="Z2634" s="116" t="s">
        <v>20458</v>
      </c>
      <c r="AA2634" s="45"/>
      <c r="AB2634" s="3">
        <v>0</v>
      </c>
      <c r="AC2634" s="3">
        <v>0</v>
      </c>
      <c r="AD2634" s="3">
        <v>5000</v>
      </c>
      <c r="AE2634" s="3">
        <v>0</v>
      </c>
      <c r="AF2634" s="3">
        <f>SUM(Table2[[#This Row],[PE 2021 Obligations]],Table2[[#This Row],[ROW 2021 Obligations]],Table2[[#This Row],[Construction 2021 Obligations]],Table2[[#This Row],[Paving 2021 Obligations]])</f>
        <v>5000</v>
      </c>
      <c r="AG2634" s="3">
        <v>0</v>
      </c>
      <c r="AH2634" s="3">
        <v>0</v>
      </c>
      <c r="AI2634" s="3">
        <v>5000</v>
      </c>
      <c r="AJ2634" s="3">
        <v>0</v>
      </c>
      <c r="AK2634" s="3">
        <v>5000</v>
      </c>
      <c r="AL2634" s="43" t="s">
        <v>7183</v>
      </c>
    </row>
    <row r="2635" spans="1:38" ht="30" hidden="1" x14ac:dyDescent="0.25">
      <c r="A2635" s="47">
        <v>130867.11</v>
      </c>
      <c r="B2635" s="48">
        <v>6</v>
      </c>
      <c r="C2635" s="49" t="s">
        <v>73</v>
      </c>
      <c r="D2635" s="50">
        <v>44159</v>
      </c>
      <c r="E2635" s="49" t="s">
        <v>176</v>
      </c>
      <c r="F2635" s="50">
        <v>44159</v>
      </c>
      <c r="G2635" s="49" t="s">
        <v>176</v>
      </c>
      <c r="H2635" s="51" t="s">
        <v>76</v>
      </c>
      <c r="I2635" s="49"/>
      <c r="J2635" s="49"/>
      <c r="K2635" s="49"/>
      <c r="L2635" s="52"/>
      <c r="M2635" s="51" t="s">
        <v>7184</v>
      </c>
      <c r="N2635" s="51"/>
      <c r="O2635" s="49" t="s">
        <v>78</v>
      </c>
      <c r="P2635" s="51" t="s">
        <v>78</v>
      </c>
      <c r="Q2635" s="51"/>
      <c r="R2635" s="111"/>
      <c r="S2635" s="111"/>
      <c r="T2635" s="120"/>
      <c r="U2635" s="55" t="s">
        <v>32</v>
      </c>
      <c r="V2635" s="52"/>
      <c r="W2635" s="49"/>
      <c r="X2635" s="52" t="s">
        <v>43</v>
      </c>
      <c r="Y2635" s="49"/>
      <c r="Z2635" s="111" t="s">
        <v>20458</v>
      </c>
      <c r="AA2635" s="51"/>
      <c r="AB2635" s="54">
        <v>0</v>
      </c>
      <c r="AC2635" s="54">
        <v>0</v>
      </c>
      <c r="AD2635" s="54">
        <v>5000</v>
      </c>
      <c r="AE2635" s="54">
        <v>0</v>
      </c>
      <c r="AF2635" s="3">
        <f>SUM(Table2[[#This Row],[PE 2021 Obligations]],Table2[[#This Row],[ROW 2021 Obligations]],Table2[[#This Row],[Construction 2021 Obligations]],Table2[[#This Row],[Paving 2021 Obligations]])</f>
        <v>5000</v>
      </c>
      <c r="AG2635" s="54">
        <v>0</v>
      </c>
      <c r="AH2635" s="54">
        <v>0</v>
      </c>
      <c r="AI2635" s="54">
        <v>5000</v>
      </c>
      <c r="AJ2635" s="54">
        <v>0</v>
      </c>
      <c r="AK2635" s="54">
        <v>5000</v>
      </c>
      <c r="AL2635" s="49" t="s">
        <v>7185</v>
      </c>
    </row>
    <row r="2636" spans="1:38" ht="30" hidden="1" x14ac:dyDescent="0.25">
      <c r="A2636" s="13">
        <v>130867.12</v>
      </c>
      <c r="B2636" s="15">
        <v>6</v>
      </c>
      <c r="C2636" s="43" t="s">
        <v>73</v>
      </c>
      <c r="D2636" s="44">
        <v>44165</v>
      </c>
      <c r="E2636" s="43" t="s">
        <v>176</v>
      </c>
      <c r="F2636" s="44">
        <v>44165</v>
      </c>
      <c r="G2636" s="43" t="s">
        <v>176</v>
      </c>
      <c r="H2636" s="45" t="s">
        <v>76</v>
      </c>
      <c r="I2636" s="43"/>
      <c r="J2636" s="43"/>
      <c r="K2636" s="43"/>
      <c r="L2636" s="46"/>
      <c r="M2636" s="45" t="s">
        <v>7186</v>
      </c>
      <c r="N2636" s="45"/>
      <c r="O2636" s="43" t="s">
        <v>78</v>
      </c>
      <c r="P2636" s="45" t="s">
        <v>78</v>
      </c>
      <c r="Q2636" s="45"/>
      <c r="R2636" s="112"/>
      <c r="S2636" s="112"/>
      <c r="T2636" s="59"/>
      <c r="U2636" s="56" t="s">
        <v>32</v>
      </c>
      <c r="V2636" s="46"/>
      <c r="W2636" s="43"/>
      <c r="X2636" s="46" t="s">
        <v>43</v>
      </c>
      <c r="Y2636" s="43"/>
      <c r="Z2636" s="116" t="s">
        <v>20458</v>
      </c>
      <c r="AA2636" s="45"/>
      <c r="AB2636" s="3">
        <v>0</v>
      </c>
      <c r="AC2636" s="3">
        <v>0</v>
      </c>
      <c r="AD2636" s="3">
        <v>5000</v>
      </c>
      <c r="AE2636" s="3">
        <v>0</v>
      </c>
      <c r="AF2636" s="3">
        <f>SUM(Table2[[#This Row],[PE 2021 Obligations]],Table2[[#This Row],[ROW 2021 Obligations]],Table2[[#This Row],[Construction 2021 Obligations]],Table2[[#This Row],[Paving 2021 Obligations]])</f>
        <v>5000</v>
      </c>
      <c r="AG2636" s="3">
        <v>0</v>
      </c>
      <c r="AH2636" s="3">
        <v>0</v>
      </c>
      <c r="AI2636" s="3">
        <v>5000</v>
      </c>
      <c r="AJ2636" s="3">
        <v>0</v>
      </c>
      <c r="AK2636" s="3">
        <v>5000</v>
      </c>
      <c r="AL2636" s="43" t="s">
        <v>7187</v>
      </c>
    </row>
    <row r="2637" spans="1:38" ht="30" hidden="1" x14ac:dyDescent="0.25">
      <c r="A2637" s="47">
        <v>130867.13</v>
      </c>
      <c r="B2637" s="48">
        <v>6</v>
      </c>
      <c r="C2637" s="49" t="s">
        <v>73</v>
      </c>
      <c r="D2637" s="50">
        <v>44168</v>
      </c>
      <c r="E2637" s="49" t="s">
        <v>176</v>
      </c>
      <c r="F2637" s="50">
        <v>44168</v>
      </c>
      <c r="G2637" s="49" t="s">
        <v>176</v>
      </c>
      <c r="H2637" s="51" t="s">
        <v>76</v>
      </c>
      <c r="I2637" s="49"/>
      <c r="J2637" s="49"/>
      <c r="K2637" s="49"/>
      <c r="L2637" s="52"/>
      <c r="M2637" s="51" t="s">
        <v>7188</v>
      </c>
      <c r="N2637" s="51"/>
      <c r="O2637" s="49" t="s">
        <v>78</v>
      </c>
      <c r="P2637" s="51" t="s">
        <v>78</v>
      </c>
      <c r="Q2637" s="51"/>
      <c r="R2637" s="111"/>
      <c r="S2637" s="111"/>
      <c r="T2637" s="120"/>
      <c r="U2637" s="55" t="s">
        <v>32</v>
      </c>
      <c r="V2637" s="52"/>
      <c r="W2637" s="49"/>
      <c r="X2637" s="52" t="s">
        <v>43</v>
      </c>
      <c r="Y2637" s="49"/>
      <c r="Z2637" s="116" t="s">
        <v>20458</v>
      </c>
      <c r="AA2637" s="51"/>
      <c r="AB2637" s="54">
        <v>0</v>
      </c>
      <c r="AC2637" s="54">
        <v>0</v>
      </c>
      <c r="AD2637" s="54">
        <v>5000</v>
      </c>
      <c r="AE2637" s="54">
        <v>0</v>
      </c>
      <c r="AF2637" s="3">
        <f>SUM(Table2[[#This Row],[PE 2021 Obligations]],Table2[[#This Row],[ROW 2021 Obligations]],Table2[[#This Row],[Construction 2021 Obligations]],Table2[[#This Row],[Paving 2021 Obligations]])</f>
        <v>5000</v>
      </c>
      <c r="AG2637" s="54">
        <v>0</v>
      </c>
      <c r="AH2637" s="54">
        <v>0</v>
      </c>
      <c r="AI2637" s="54">
        <v>5000</v>
      </c>
      <c r="AJ2637" s="54">
        <v>0</v>
      </c>
      <c r="AK2637" s="54">
        <v>5000</v>
      </c>
      <c r="AL2637" s="49" t="s">
        <v>7189</v>
      </c>
    </row>
    <row r="2638" spans="1:38" ht="30" hidden="1" x14ac:dyDescent="0.25">
      <c r="A2638" s="13">
        <v>130867.14</v>
      </c>
      <c r="B2638" s="15">
        <v>6</v>
      </c>
      <c r="C2638" s="43" t="s">
        <v>73</v>
      </c>
      <c r="D2638" s="44">
        <v>44168</v>
      </c>
      <c r="E2638" s="43" t="s">
        <v>176</v>
      </c>
      <c r="F2638" s="44">
        <v>44168</v>
      </c>
      <c r="G2638" s="43" t="s">
        <v>176</v>
      </c>
      <c r="H2638" s="45" t="s">
        <v>76</v>
      </c>
      <c r="I2638" s="43"/>
      <c r="J2638" s="43"/>
      <c r="K2638" s="43"/>
      <c r="L2638" s="46"/>
      <c r="M2638" s="45" t="s">
        <v>7190</v>
      </c>
      <c r="N2638" s="45"/>
      <c r="O2638" s="43" t="s">
        <v>78</v>
      </c>
      <c r="P2638" s="45" t="s">
        <v>78</v>
      </c>
      <c r="Q2638" s="45"/>
      <c r="R2638" s="112"/>
      <c r="S2638" s="112"/>
      <c r="T2638" s="59"/>
      <c r="U2638" s="56" t="s">
        <v>32</v>
      </c>
      <c r="V2638" s="46"/>
      <c r="W2638" s="43"/>
      <c r="X2638" s="46" t="s">
        <v>43</v>
      </c>
      <c r="Y2638" s="43"/>
      <c r="Z2638" s="111" t="s">
        <v>20458</v>
      </c>
      <c r="AA2638" s="45"/>
      <c r="AB2638" s="3">
        <v>0</v>
      </c>
      <c r="AC2638" s="3">
        <v>0</v>
      </c>
      <c r="AD2638" s="3">
        <v>5000</v>
      </c>
      <c r="AE2638" s="3">
        <v>0</v>
      </c>
      <c r="AF2638" s="3">
        <f>SUM(Table2[[#This Row],[PE 2021 Obligations]],Table2[[#This Row],[ROW 2021 Obligations]],Table2[[#This Row],[Construction 2021 Obligations]],Table2[[#This Row],[Paving 2021 Obligations]])</f>
        <v>5000</v>
      </c>
      <c r="AG2638" s="3">
        <v>0</v>
      </c>
      <c r="AH2638" s="3">
        <v>0</v>
      </c>
      <c r="AI2638" s="3">
        <v>5000</v>
      </c>
      <c r="AJ2638" s="3">
        <v>0</v>
      </c>
      <c r="AK2638" s="3">
        <v>5000</v>
      </c>
      <c r="AL2638" s="43" t="s">
        <v>7191</v>
      </c>
    </row>
    <row r="2639" spans="1:38" ht="30" hidden="1" x14ac:dyDescent="0.25">
      <c r="A2639" s="47">
        <v>130867.15</v>
      </c>
      <c r="B2639" s="48">
        <v>6</v>
      </c>
      <c r="C2639" s="49" t="s">
        <v>73</v>
      </c>
      <c r="D2639" s="50">
        <v>44168</v>
      </c>
      <c r="E2639" s="49" t="s">
        <v>176</v>
      </c>
      <c r="F2639" s="50">
        <v>44168</v>
      </c>
      <c r="G2639" s="49" t="s">
        <v>176</v>
      </c>
      <c r="H2639" s="51" t="s">
        <v>76</v>
      </c>
      <c r="I2639" s="49"/>
      <c r="J2639" s="49"/>
      <c r="K2639" s="49"/>
      <c r="L2639" s="52"/>
      <c r="M2639" s="51" t="s">
        <v>7192</v>
      </c>
      <c r="N2639" s="51"/>
      <c r="O2639" s="49" t="s">
        <v>78</v>
      </c>
      <c r="P2639" s="51" t="s">
        <v>78</v>
      </c>
      <c r="Q2639" s="51"/>
      <c r="R2639" s="111"/>
      <c r="S2639" s="111"/>
      <c r="T2639" s="120"/>
      <c r="U2639" s="55" t="s">
        <v>32</v>
      </c>
      <c r="V2639" s="52"/>
      <c r="W2639" s="49"/>
      <c r="X2639" s="52" t="s">
        <v>43</v>
      </c>
      <c r="Y2639" s="49"/>
      <c r="Z2639" s="116" t="s">
        <v>20458</v>
      </c>
      <c r="AA2639" s="51"/>
      <c r="AB2639" s="54">
        <v>0</v>
      </c>
      <c r="AC2639" s="54">
        <v>0</v>
      </c>
      <c r="AD2639" s="54">
        <v>5000</v>
      </c>
      <c r="AE2639" s="54">
        <v>0</v>
      </c>
      <c r="AF2639" s="3">
        <f>SUM(Table2[[#This Row],[PE 2021 Obligations]],Table2[[#This Row],[ROW 2021 Obligations]],Table2[[#This Row],[Construction 2021 Obligations]],Table2[[#This Row],[Paving 2021 Obligations]])</f>
        <v>5000</v>
      </c>
      <c r="AG2639" s="54">
        <v>0</v>
      </c>
      <c r="AH2639" s="54">
        <v>0</v>
      </c>
      <c r="AI2639" s="54">
        <v>5000</v>
      </c>
      <c r="AJ2639" s="54">
        <v>0</v>
      </c>
      <c r="AK2639" s="54">
        <v>5000</v>
      </c>
      <c r="AL2639" s="49" t="s">
        <v>7193</v>
      </c>
    </row>
    <row r="2640" spans="1:38" ht="30" hidden="1" x14ac:dyDescent="0.25">
      <c r="A2640" s="13">
        <v>130867.16</v>
      </c>
      <c r="B2640" s="15">
        <v>6</v>
      </c>
      <c r="C2640" s="43" t="s">
        <v>73</v>
      </c>
      <c r="D2640" s="44">
        <v>44173</v>
      </c>
      <c r="E2640" s="43" t="s">
        <v>176</v>
      </c>
      <c r="F2640" s="44">
        <v>44173</v>
      </c>
      <c r="G2640" s="43" t="s">
        <v>176</v>
      </c>
      <c r="H2640" s="45" t="s">
        <v>76</v>
      </c>
      <c r="I2640" s="43"/>
      <c r="J2640" s="43"/>
      <c r="K2640" s="43"/>
      <c r="L2640" s="46"/>
      <c r="M2640" s="45" t="s">
        <v>7194</v>
      </c>
      <c r="N2640" s="45"/>
      <c r="O2640" s="43" t="s">
        <v>78</v>
      </c>
      <c r="P2640" s="45" t="s">
        <v>78</v>
      </c>
      <c r="Q2640" s="45"/>
      <c r="R2640" s="112"/>
      <c r="S2640" s="112"/>
      <c r="T2640" s="59"/>
      <c r="U2640" s="56" t="s">
        <v>32</v>
      </c>
      <c r="V2640" s="46"/>
      <c r="W2640" s="43"/>
      <c r="X2640" s="46" t="s">
        <v>43</v>
      </c>
      <c r="Y2640" s="43"/>
      <c r="Z2640" s="116" t="s">
        <v>20458</v>
      </c>
      <c r="AA2640" s="45"/>
      <c r="AB2640" s="3">
        <v>0</v>
      </c>
      <c r="AC2640" s="3">
        <v>0</v>
      </c>
      <c r="AD2640" s="3">
        <v>5000</v>
      </c>
      <c r="AE2640" s="3">
        <v>0</v>
      </c>
      <c r="AF2640" s="3">
        <f>SUM(Table2[[#This Row],[PE 2021 Obligations]],Table2[[#This Row],[ROW 2021 Obligations]],Table2[[#This Row],[Construction 2021 Obligations]],Table2[[#This Row],[Paving 2021 Obligations]])</f>
        <v>5000</v>
      </c>
      <c r="AG2640" s="3">
        <v>0</v>
      </c>
      <c r="AH2640" s="3">
        <v>0</v>
      </c>
      <c r="AI2640" s="3">
        <v>5000</v>
      </c>
      <c r="AJ2640" s="3">
        <v>0</v>
      </c>
      <c r="AK2640" s="3">
        <v>5000</v>
      </c>
      <c r="AL2640" s="43" t="s">
        <v>7195</v>
      </c>
    </row>
    <row r="2641" spans="1:38" ht="30" hidden="1" x14ac:dyDescent="0.25">
      <c r="A2641" s="47">
        <v>130867.17</v>
      </c>
      <c r="B2641" s="48">
        <v>6</v>
      </c>
      <c r="C2641" s="49" t="s">
        <v>73</v>
      </c>
      <c r="D2641" s="50">
        <v>44173</v>
      </c>
      <c r="E2641" s="49" t="s">
        <v>176</v>
      </c>
      <c r="F2641" s="50">
        <v>44173</v>
      </c>
      <c r="G2641" s="49" t="s">
        <v>176</v>
      </c>
      <c r="H2641" s="51" t="s">
        <v>76</v>
      </c>
      <c r="I2641" s="49"/>
      <c r="J2641" s="49"/>
      <c r="K2641" s="49"/>
      <c r="L2641" s="52"/>
      <c r="M2641" s="51" t="s">
        <v>7196</v>
      </c>
      <c r="N2641" s="51"/>
      <c r="O2641" s="49" t="s">
        <v>78</v>
      </c>
      <c r="P2641" s="51" t="s">
        <v>78</v>
      </c>
      <c r="Q2641" s="51"/>
      <c r="R2641" s="111"/>
      <c r="S2641" s="111"/>
      <c r="T2641" s="120"/>
      <c r="U2641" s="55" t="s">
        <v>32</v>
      </c>
      <c r="V2641" s="52"/>
      <c r="W2641" s="49"/>
      <c r="X2641" s="52" t="s">
        <v>43</v>
      </c>
      <c r="Y2641" s="49"/>
      <c r="Z2641" s="111" t="s">
        <v>20458</v>
      </c>
      <c r="AA2641" s="51"/>
      <c r="AB2641" s="54">
        <v>0</v>
      </c>
      <c r="AC2641" s="54">
        <v>0</v>
      </c>
      <c r="AD2641" s="54">
        <v>5000</v>
      </c>
      <c r="AE2641" s="54">
        <v>0</v>
      </c>
      <c r="AF2641" s="3">
        <f>SUM(Table2[[#This Row],[PE 2021 Obligations]],Table2[[#This Row],[ROW 2021 Obligations]],Table2[[#This Row],[Construction 2021 Obligations]],Table2[[#This Row],[Paving 2021 Obligations]])</f>
        <v>5000</v>
      </c>
      <c r="AG2641" s="54">
        <v>0</v>
      </c>
      <c r="AH2641" s="54">
        <v>0</v>
      </c>
      <c r="AI2641" s="54">
        <v>5000</v>
      </c>
      <c r="AJ2641" s="54">
        <v>0</v>
      </c>
      <c r="AK2641" s="54">
        <v>5000</v>
      </c>
      <c r="AL2641" s="49" t="s">
        <v>7197</v>
      </c>
    </row>
    <row r="2642" spans="1:38" ht="30" hidden="1" x14ac:dyDescent="0.25">
      <c r="A2642" s="13">
        <v>130867.18</v>
      </c>
      <c r="B2642" s="15">
        <v>6</v>
      </c>
      <c r="C2642" s="43" t="s">
        <v>73</v>
      </c>
      <c r="D2642" s="44">
        <v>44173</v>
      </c>
      <c r="E2642" s="43" t="s">
        <v>176</v>
      </c>
      <c r="F2642" s="44">
        <v>44173</v>
      </c>
      <c r="G2642" s="43" t="s">
        <v>176</v>
      </c>
      <c r="H2642" s="45" t="s">
        <v>76</v>
      </c>
      <c r="I2642" s="43"/>
      <c r="J2642" s="43"/>
      <c r="K2642" s="43"/>
      <c r="L2642" s="46"/>
      <c r="M2642" s="45" t="s">
        <v>7198</v>
      </c>
      <c r="N2642" s="45"/>
      <c r="O2642" s="43" t="s">
        <v>78</v>
      </c>
      <c r="P2642" s="45" t="s">
        <v>78</v>
      </c>
      <c r="Q2642" s="45"/>
      <c r="R2642" s="112"/>
      <c r="S2642" s="112"/>
      <c r="T2642" s="59"/>
      <c r="U2642" s="56" t="s">
        <v>32</v>
      </c>
      <c r="V2642" s="46"/>
      <c r="W2642" s="43"/>
      <c r="X2642" s="46" t="s">
        <v>43</v>
      </c>
      <c r="Y2642" s="43"/>
      <c r="Z2642" s="116" t="s">
        <v>20458</v>
      </c>
      <c r="AA2642" s="45"/>
      <c r="AB2642" s="3">
        <v>0</v>
      </c>
      <c r="AC2642" s="3">
        <v>0</v>
      </c>
      <c r="AD2642" s="3">
        <v>5000</v>
      </c>
      <c r="AE2642" s="3">
        <v>0</v>
      </c>
      <c r="AF2642" s="3">
        <f>SUM(Table2[[#This Row],[PE 2021 Obligations]],Table2[[#This Row],[ROW 2021 Obligations]],Table2[[#This Row],[Construction 2021 Obligations]],Table2[[#This Row],[Paving 2021 Obligations]])</f>
        <v>5000</v>
      </c>
      <c r="AG2642" s="3">
        <v>0</v>
      </c>
      <c r="AH2642" s="3">
        <v>0</v>
      </c>
      <c r="AI2642" s="3">
        <v>5000</v>
      </c>
      <c r="AJ2642" s="3">
        <v>0</v>
      </c>
      <c r="AK2642" s="3">
        <v>5000</v>
      </c>
      <c r="AL2642" s="43" t="s">
        <v>7199</v>
      </c>
    </row>
    <row r="2643" spans="1:38" ht="30" hidden="1" x14ac:dyDescent="0.25">
      <c r="A2643" s="47">
        <v>130867.19</v>
      </c>
      <c r="B2643" s="48">
        <v>6</v>
      </c>
      <c r="C2643" s="49" t="s">
        <v>73</v>
      </c>
      <c r="D2643" s="50">
        <v>44173</v>
      </c>
      <c r="E2643" s="49" t="s">
        <v>176</v>
      </c>
      <c r="F2643" s="50">
        <v>44271</v>
      </c>
      <c r="G2643" s="49" t="s">
        <v>176</v>
      </c>
      <c r="H2643" s="51" t="s">
        <v>76</v>
      </c>
      <c r="I2643" s="49"/>
      <c r="J2643" s="49"/>
      <c r="K2643" s="49"/>
      <c r="L2643" s="52"/>
      <c r="M2643" s="51" t="s">
        <v>7200</v>
      </c>
      <c r="N2643" s="51"/>
      <c r="O2643" s="49" t="s">
        <v>78</v>
      </c>
      <c r="P2643" s="51" t="s">
        <v>78</v>
      </c>
      <c r="Q2643" s="51"/>
      <c r="R2643" s="111"/>
      <c r="S2643" s="111"/>
      <c r="T2643" s="120"/>
      <c r="U2643" s="55" t="s">
        <v>32</v>
      </c>
      <c r="V2643" s="52"/>
      <c r="W2643" s="49"/>
      <c r="X2643" s="52" t="s">
        <v>43</v>
      </c>
      <c r="Y2643" s="49"/>
      <c r="Z2643" s="116" t="s">
        <v>20458</v>
      </c>
      <c r="AA2643" s="51"/>
      <c r="AB2643" s="54">
        <v>0</v>
      </c>
      <c r="AC2643" s="54">
        <v>0</v>
      </c>
      <c r="AD2643" s="54">
        <v>5000</v>
      </c>
      <c r="AE2643" s="54">
        <v>0</v>
      </c>
      <c r="AF2643" s="3">
        <f>SUM(Table2[[#This Row],[PE 2021 Obligations]],Table2[[#This Row],[ROW 2021 Obligations]],Table2[[#This Row],[Construction 2021 Obligations]],Table2[[#This Row],[Paving 2021 Obligations]])</f>
        <v>5000</v>
      </c>
      <c r="AG2643" s="54">
        <v>0</v>
      </c>
      <c r="AH2643" s="54">
        <v>0</v>
      </c>
      <c r="AI2643" s="54">
        <v>5000</v>
      </c>
      <c r="AJ2643" s="54">
        <v>0</v>
      </c>
      <c r="AK2643" s="54">
        <v>5000</v>
      </c>
      <c r="AL2643" s="49" t="s">
        <v>7201</v>
      </c>
    </row>
    <row r="2644" spans="1:38" ht="30" hidden="1" x14ac:dyDescent="0.25">
      <c r="A2644" s="13">
        <v>130867.2</v>
      </c>
      <c r="B2644" s="15">
        <v>6</v>
      </c>
      <c r="C2644" s="43" t="s">
        <v>73</v>
      </c>
      <c r="D2644" s="44">
        <v>44173</v>
      </c>
      <c r="E2644" s="43" t="s">
        <v>176</v>
      </c>
      <c r="F2644" s="44">
        <v>44173</v>
      </c>
      <c r="G2644" s="43" t="s">
        <v>176</v>
      </c>
      <c r="H2644" s="45" t="s">
        <v>76</v>
      </c>
      <c r="I2644" s="43"/>
      <c r="J2644" s="43"/>
      <c r="K2644" s="43"/>
      <c r="L2644" s="46"/>
      <c r="M2644" s="45" t="s">
        <v>7202</v>
      </c>
      <c r="N2644" s="45"/>
      <c r="O2644" s="43" t="s">
        <v>78</v>
      </c>
      <c r="P2644" s="45" t="s">
        <v>78</v>
      </c>
      <c r="Q2644" s="45"/>
      <c r="R2644" s="112"/>
      <c r="S2644" s="112"/>
      <c r="T2644" s="59"/>
      <c r="U2644" s="56" t="s">
        <v>32</v>
      </c>
      <c r="V2644" s="46"/>
      <c r="W2644" s="43"/>
      <c r="X2644" s="46" t="s">
        <v>43</v>
      </c>
      <c r="Y2644" s="43"/>
      <c r="Z2644" s="116" t="s">
        <v>20458</v>
      </c>
      <c r="AA2644" s="45"/>
      <c r="AB2644" s="3">
        <v>0</v>
      </c>
      <c r="AC2644" s="3">
        <v>0</v>
      </c>
      <c r="AD2644" s="3">
        <v>5000</v>
      </c>
      <c r="AE2644" s="3">
        <v>0</v>
      </c>
      <c r="AF2644" s="3">
        <f>SUM(Table2[[#This Row],[PE 2021 Obligations]],Table2[[#This Row],[ROW 2021 Obligations]],Table2[[#This Row],[Construction 2021 Obligations]],Table2[[#This Row],[Paving 2021 Obligations]])</f>
        <v>5000</v>
      </c>
      <c r="AG2644" s="3">
        <v>0</v>
      </c>
      <c r="AH2644" s="3">
        <v>0</v>
      </c>
      <c r="AI2644" s="3">
        <v>5000</v>
      </c>
      <c r="AJ2644" s="3">
        <v>0</v>
      </c>
      <c r="AK2644" s="3">
        <v>5000</v>
      </c>
      <c r="AL2644" s="43" t="s">
        <v>7203</v>
      </c>
    </row>
    <row r="2645" spans="1:38" ht="30" hidden="1" x14ac:dyDescent="0.25">
      <c r="A2645" s="47">
        <v>130867.21</v>
      </c>
      <c r="B2645" s="48">
        <v>6</v>
      </c>
      <c r="C2645" s="49" t="s">
        <v>73</v>
      </c>
      <c r="D2645" s="50">
        <v>44175</v>
      </c>
      <c r="E2645" s="49" t="s">
        <v>176</v>
      </c>
      <c r="F2645" s="50">
        <v>44175</v>
      </c>
      <c r="G2645" s="49" t="s">
        <v>176</v>
      </c>
      <c r="H2645" s="51" t="s">
        <v>76</v>
      </c>
      <c r="I2645" s="49"/>
      <c r="J2645" s="49"/>
      <c r="K2645" s="49"/>
      <c r="L2645" s="52"/>
      <c r="M2645" s="51" t="s">
        <v>7204</v>
      </c>
      <c r="N2645" s="51"/>
      <c r="O2645" s="49" t="s">
        <v>78</v>
      </c>
      <c r="P2645" s="51" t="s">
        <v>78</v>
      </c>
      <c r="Q2645" s="51"/>
      <c r="R2645" s="111"/>
      <c r="S2645" s="111"/>
      <c r="T2645" s="120"/>
      <c r="U2645" s="55" t="s">
        <v>32</v>
      </c>
      <c r="V2645" s="52"/>
      <c r="W2645" s="49"/>
      <c r="X2645" s="52" t="s">
        <v>43</v>
      </c>
      <c r="Y2645" s="49"/>
      <c r="Z2645" s="116" t="s">
        <v>20458</v>
      </c>
      <c r="AA2645" s="51"/>
      <c r="AB2645" s="54">
        <v>0</v>
      </c>
      <c r="AC2645" s="54">
        <v>0</v>
      </c>
      <c r="AD2645" s="54">
        <v>5000</v>
      </c>
      <c r="AE2645" s="54">
        <v>0</v>
      </c>
      <c r="AF2645" s="3">
        <f>SUM(Table2[[#This Row],[PE 2021 Obligations]],Table2[[#This Row],[ROW 2021 Obligations]],Table2[[#This Row],[Construction 2021 Obligations]],Table2[[#This Row],[Paving 2021 Obligations]])</f>
        <v>5000</v>
      </c>
      <c r="AG2645" s="54">
        <v>0</v>
      </c>
      <c r="AH2645" s="54">
        <v>0</v>
      </c>
      <c r="AI2645" s="54">
        <v>5000</v>
      </c>
      <c r="AJ2645" s="54">
        <v>0</v>
      </c>
      <c r="AK2645" s="54">
        <v>5000</v>
      </c>
      <c r="AL2645" s="49" t="s">
        <v>7205</v>
      </c>
    </row>
    <row r="2646" spans="1:38" ht="30" hidden="1" x14ac:dyDescent="0.25">
      <c r="A2646" s="13">
        <v>130867.22</v>
      </c>
      <c r="B2646" s="15">
        <v>6</v>
      </c>
      <c r="C2646" s="43" t="s">
        <v>73</v>
      </c>
      <c r="D2646" s="44">
        <v>44176</v>
      </c>
      <c r="E2646" s="43" t="s">
        <v>176</v>
      </c>
      <c r="F2646" s="44">
        <v>44176</v>
      </c>
      <c r="G2646" s="43" t="s">
        <v>176</v>
      </c>
      <c r="H2646" s="45" t="s">
        <v>76</v>
      </c>
      <c r="I2646" s="43"/>
      <c r="J2646" s="43"/>
      <c r="K2646" s="43"/>
      <c r="L2646" s="46"/>
      <c r="M2646" s="45" t="s">
        <v>7206</v>
      </c>
      <c r="N2646" s="45"/>
      <c r="O2646" s="43" t="s">
        <v>78</v>
      </c>
      <c r="P2646" s="45" t="s">
        <v>78</v>
      </c>
      <c r="Q2646" s="45"/>
      <c r="R2646" s="112"/>
      <c r="S2646" s="112"/>
      <c r="T2646" s="59"/>
      <c r="U2646" s="56" t="s">
        <v>32</v>
      </c>
      <c r="V2646" s="46"/>
      <c r="W2646" s="43"/>
      <c r="X2646" s="46" t="s">
        <v>43</v>
      </c>
      <c r="Y2646" s="43"/>
      <c r="Z2646" s="116" t="s">
        <v>20458</v>
      </c>
      <c r="AA2646" s="45"/>
      <c r="AB2646" s="3">
        <v>0</v>
      </c>
      <c r="AC2646" s="3">
        <v>0</v>
      </c>
      <c r="AD2646" s="3">
        <v>5000</v>
      </c>
      <c r="AE2646" s="3">
        <v>0</v>
      </c>
      <c r="AF2646" s="3">
        <f>SUM(Table2[[#This Row],[PE 2021 Obligations]],Table2[[#This Row],[ROW 2021 Obligations]],Table2[[#This Row],[Construction 2021 Obligations]],Table2[[#This Row],[Paving 2021 Obligations]])</f>
        <v>5000</v>
      </c>
      <c r="AG2646" s="3">
        <v>0</v>
      </c>
      <c r="AH2646" s="3">
        <v>0</v>
      </c>
      <c r="AI2646" s="3">
        <v>5000</v>
      </c>
      <c r="AJ2646" s="3">
        <v>0</v>
      </c>
      <c r="AK2646" s="3">
        <v>5000</v>
      </c>
      <c r="AL2646" s="43" t="s">
        <v>7207</v>
      </c>
    </row>
    <row r="2647" spans="1:38" ht="30" hidden="1" x14ac:dyDescent="0.25">
      <c r="A2647" s="47">
        <v>130867.23</v>
      </c>
      <c r="B2647" s="48">
        <v>6</v>
      </c>
      <c r="C2647" s="49" t="s">
        <v>73</v>
      </c>
      <c r="D2647" s="50">
        <v>44183</v>
      </c>
      <c r="E2647" s="49" t="s">
        <v>486</v>
      </c>
      <c r="F2647" s="50">
        <v>44183</v>
      </c>
      <c r="G2647" s="49" t="s">
        <v>486</v>
      </c>
      <c r="H2647" s="51" t="s">
        <v>76</v>
      </c>
      <c r="I2647" s="49"/>
      <c r="J2647" s="49"/>
      <c r="K2647" s="49"/>
      <c r="L2647" s="52"/>
      <c r="M2647" s="51" t="s">
        <v>7208</v>
      </c>
      <c r="N2647" s="51"/>
      <c r="O2647" s="49" t="s">
        <v>78</v>
      </c>
      <c r="P2647" s="51" t="s">
        <v>78</v>
      </c>
      <c r="Q2647" s="51"/>
      <c r="R2647" s="111"/>
      <c r="S2647" s="111"/>
      <c r="T2647" s="120"/>
      <c r="U2647" s="55" t="s">
        <v>32</v>
      </c>
      <c r="V2647" s="52"/>
      <c r="W2647" s="49"/>
      <c r="X2647" s="52" t="s">
        <v>43</v>
      </c>
      <c r="Y2647" s="49"/>
      <c r="Z2647" s="111" t="s">
        <v>20458</v>
      </c>
      <c r="AA2647" s="51"/>
      <c r="AB2647" s="54">
        <v>0</v>
      </c>
      <c r="AC2647" s="54">
        <v>0</v>
      </c>
      <c r="AD2647" s="54">
        <v>5000</v>
      </c>
      <c r="AE2647" s="54">
        <v>0</v>
      </c>
      <c r="AF2647" s="3">
        <f>SUM(Table2[[#This Row],[PE 2021 Obligations]],Table2[[#This Row],[ROW 2021 Obligations]],Table2[[#This Row],[Construction 2021 Obligations]],Table2[[#This Row],[Paving 2021 Obligations]])</f>
        <v>5000</v>
      </c>
      <c r="AG2647" s="54">
        <v>0</v>
      </c>
      <c r="AH2647" s="54">
        <v>0</v>
      </c>
      <c r="AI2647" s="54">
        <v>5000</v>
      </c>
      <c r="AJ2647" s="54">
        <v>0</v>
      </c>
      <c r="AK2647" s="54">
        <v>5000</v>
      </c>
      <c r="AL2647" s="49" t="s">
        <v>7209</v>
      </c>
    </row>
    <row r="2648" spans="1:38" ht="30" hidden="1" x14ac:dyDescent="0.25">
      <c r="A2648" s="13">
        <v>130867.24</v>
      </c>
      <c r="B2648" s="15">
        <v>6</v>
      </c>
      <c r="C2648" s="43" t="s">
        <v>73</v>
      </c>
      <c r="D2648" s="44">
        <v>44183</v>
      </c>
      <c r="E2648" s="43" t="s">
        <v>486</v>
      </c>
      <c r="F2648" s="44">
        <v>44183</v>
      </c>
      <c r="G2648" s="43" t="s">
        <v>486</v>
      </c>
      <c r="H2648" s="45" t="s">
        <v>76</v>
      </c>
      <c r="I2648" s="43"/>
      <c r="J2648" s="43"/>
      <c r="K2648" s="43"/>
      <c r="L2648" s="46"/>
      <c r="M2648" s="45" t="s">
        <v>7210</v>
      </c>
      <c r="N2648" s="45"/>
      <c r="O2648" s="43" t="s">
        <v>78</v>
      </c>
      <c r="P2648" s="45" t="s">
        <v>78</v>
      </c>
      <c r="Q2648" s="45"/>
      <c r="R2648" s="112"/>
      <c r="S2648" s="112"/>
      <c r="T2648" s="59"/>
      <c r="U2648" s="56" t="s">
        <v>32</v>
      </c>
      <c r="V2648" s="46"/>
      <c r="W2648" s="43"/>
      <c r="X2648" s="46" t="s">
        <v>43</v>
      </c>
      <c r="Y2648" s="43"/>
      <c r="Z2648" s="116" t="s">
        <v>20458</v>
      </c>
      <c r="AA2648" s="45"/>
      <c r="AB2648" s="3">
        <v>0</v>
      </c>
      <c r="AC2648" s="3">
        <v>0</v>
      </c>
      <c r="AD2648" s="3">
        <v>5000</v>
      </c>
      <c r="AE2648" s="3">
        <v>0</v>
      </c>
      <c r="AF2648" s="3">
        <f>SUM(Table2[[#This Row],[PE 2021 Obligations]],Table2[[#This Row],[ROW 2021 Obligations]],Table2[[#This Row],[Construction 2021 Obligations]],Table2[[#This Row],[Paving 2021 Obligations]])</f>
        <v>5000</v>
      </c>
      <c r="AG2648" s="3">
        <v>0</v>
      </c>
      <c r="AH2648" s="3">
        <v>0</v>
      </c>
      <c r="AI2648" s="3">
        <v>5000</v>
      </c>
      <c r="AJ2648" s="3">
        <v>0</v>
      </c>
      <c r="AK2648" s="3">
        <v>5000</v>
      </c>
      <c r="AL2648" s="43" t="s">
        <v>7211</v>
      </c>
    </row>
    <row r="2649" spans="1:38" ht="30" hidden="1" x14ac:dyDescent="0.25">
      <c r="A2649" s="47">
        <v>130867.25</v>
      </c>
      <c r="B2649" s="48">
        <v>6</v>
      </c>
      <c r="C2649" s="49" t="s">
        <v>73</v>
      </c>
      <c r="D2649" s="50">
        <v>44183</v>
      </c>
      <c r="E2649" s="49" t="s">
        <v>486</v>
      </c>
      <c r="F2649" s="50">
        <v>44183</v>
      </c>
      <c r="G2649" s="49" t="s">
        <v>486</v>
      </c>
      <c r="H2649" s="51" t="s">
        <v>76</v>
      </c>
      <c r="I2649" s="49"/>
      <c r="J2649" s="49"/>
      <c r="K2649" s="49"/>
      <c r="L2649" s="52"/>
      <c r="M2649" s="51" t="s">
        <v>7212</v>
      </c>
      <c r="N2649" s="51"/>
      <c r="O2649" s="49" t="s">
        <v>78</v>
      </c>
      <c r="P2649" s="51" t="s">
        <v>78</v>
      </c>
      <c r="Q2649" s="51"/>
      <c r="R2649" s="111"/>
      <c r="S2649" s="111"/>
      <c r="T2649" s="120"/>
      <c r="U2649" s="55" t="s">
        <v>32</v>
      </c>
      <c r="V2649" s="52"/>
      <c r="W2649" s="49"/>
      <c r="X2649" s="52" t="s">
        <v>43</v>
      </c>
      <c r="Y2649" s="49"/>
      <c r="Z2649" s="116" t="s">
        <v>20458</v>
      </c>
      <c r="AA2649" s="51"/>
      <c r="AB2649" s="54">
        <v>0</v>
      </c>
      <c r="AC2649" s="54">
        <v>0</v>
      </c>
      <c r="AD2649" s="54">
        <v>5000</v>
      </c>
      <c r="AE2649" s="54">
        <v>0</v>
      </c>
      <c r="AF2649" s="3">
        <f>SUM(Table2[[#This Row],[PE 2021 Obligations]],Table2[[#This Row],[ROW 2021 Obligations]],Table2[[#This Row],[Construction 2021 Obligations]],Table2[[#This Row],[Paving 2021 Obligations]])</f>
        <v>5000</v>
      </c>
      <c r="AG2649" s="54">
        <v>0</v>
      </c>
      <c r="AH2649" s="54">
        <v>0</v>
      </c>
      <c r="AI2649" s="54">
        <v>5000</v>
      </c>
      <c r="AJ2649" s="54">
        <v>0</v>
      </c>
      <c r="AK2649" s="54">
        <v>5000</v>
      </c>
      <c r="AL2649" s="49" t="s">
        <v>7213</v>
      </c>
    </row>
    <row r="2650" spans="1:38" ht="30" hidden="1" x14ac:dyDescent="0.25">
      <c r="A2650" s="13">
        <v>130867.26</v>
      </c>
      <c r="B2650" s="15">
        <v>6</v>
      </c>
      <c r="C2650" s="43" t="s">
        <v>73</v>
      </c>
      <c r="D2650" s="44">
        <v>44183</v>
      </c>
      <c r="E2650" s="43" t="s">
        <v>486</v>
      </c>
      <c r="F2650" s="44">
        <v>44183</v>
      </c>
      <c r="G2650" s="43" t="s">
        <v>486</v>
      </c>
      <c r="H2650" s="45" t="s">
        <v>76</v>
      </c>
      <c r="I2650" s="43"/>
      <c r="J2650" s="43"/>
      <c r="K2650" s="43"/>
      <c r="L2650" s="46"/>
      <c r="M2650" s="45" t="s">
        <v>7214</v>
      </c>
      <c r="N2650" s="45"/>
      <c r="O2650" s="43" t="s">
        <v>78</v>
      </c>
      <c r="P2650" s="45" t="s">
        <v>78</v>
      </c>
      <c r="Q2650" s="45"/>
      <c r="R2650" s="112"/>
      <c r="S2650" s="112"/>
      <c r="T2650" s="59"/>
      <c r="U2650" s="56" t="s">
        <v>32</v>
      </c>
      <c r="V2650" s="46"/>
      <c r="W2650" s="43"/>
      <c r="X2650" s="46" t="s">
        <v>43</v>
      </c>
      <c r="Y2650" s="43"/>
      <c r="Z2650" s="116" t="s">
        <v>20458</v>
      </c>
      <c r="AA2650" s="45"/>
      <c r="AB2650" s="3">
        <v>0</v>
      </c>
      <c r="AC2650" s="3">
        <v>0</v>
      </c>
      <c r="AD2650" s="3">
        <v>5000</v>
      </c>
      <c r="AE2650" s="3">
        <v>0</v>
      </c>
      <c r="AF2650" s="3">
        <f>SUM(Table2[[#This Row],[PE 2021 Obligations]],Table2[[#This Row],[ROW 2021 Obligations]],Table2[[#This Row],[Construction 2021 Obligations]],Table2[[#This Row],[Paving 2021 Obligations]])</f>
        <v>5000</v>
      </c>
      <c r="AG2650" s="3">
        <v>0</v>
      </c>
      <c r="AH2650" s="3">
        <v>0</v>
      </c>
      <c r="AI2650" s="3">
        <v>5000</v>
      </c>
      <c r="AJ2650" s="3">
        <v>0</v>
      </c>
      <c r="AK2650" s="3">
        <v>5000</v>
      </c>
      <c r="AL2650" s="43" t="s">
        <v>7215</v>
      </c>
    </row>
    <row r="2651" spans="1:38" ht="30" hidden="1" x14ac:dyDescent="0.25">
      <c r="A2651" s="47">
        <v>130867.27</v>
      </c>
      <c r="B2651" s="48">
        <v>6</v>
      </c>
      <c r="C2651" s="49" t="s">
        <v>73</v>
      </c>
      <c r="D2651" s="50">
        <v>44183</v>
      </c>
      <c r="E2651" s="49" t="s">
        <v>486</v>
      </c>
      <c r="F2651" s="50">
        <v>44183</v>
      </c>
      <c r="G2651" s="49" t="s">
        <v>486</v>
      </c>
      <c r="H2651" s="51" t="s">
        <v>76</v>
      </c>
      <c r="I2651" s="49"/>
      <c r="J2651" s="49"/>
      <c r="K2651" s="49"/>
      <c r="L2651" s="52"/>
      <c r="M2651" s="51" t="s">
        <v>7216</v>
      </c>
      <c r="N2651" s="51"/>
      <c r="O2651" s="49" t="s">
        <v>78</v>
      </c>
      <c r="P2651" s="51" t="s">
        <v>78</v>
      </c>
      <c r="Q2651" s="51"/>
      <c r="R2651" s="111"/>
      <c r="S2651" s="111"/>
      <c r="T2651" s="120"/>
      <c r="U2651" s="55" t="s">
        <v>32</v>
      </c>
      <c r="V2651" s="52"/>
      <c r="W2651" s="49"/>
      <c r="X2651" s="52" t="s">
        <v>43</v>
      </c>
      <c r="Y2651" s="49"/>
      <c r="Z2651" s="116" t="s">
        <v>20458</v>
      </c>
      <c r="AA2651" s="51"/>
      <c r="AB2651" s="54">
        <v>0</v>
      </c>
      <c r="AC2651" s="54">
        <v>0</v>
      </c>
      <c r="AD2651" s="54">
        <v>5000</v>
      </c>
      <c r="AE2651" s="54">
        <v>0</v>
      </c>
      <c r="AF2651" s="3">
        <f>SUM(Table2[[#This Row],[PE 2021 Obligations]],Table2[[#This Row],[ROW 2021 Obligations]],Table2[[#This Row],[Construction 2021 Obligations]],Table2[[#This Row],[Paving 2021 Obligations]])</f>
        <v>5000</v>
      </c>
      <c r="AG2651" s="54">
        <v>0</v>
      </c>
      <c r="AH2651" s="54">
        <v>0</v>
      </c>
      <c r="AI2651" s="54">
        <v>5000</v>
      </c>
      <c r="AJ2651" s="54">
        <v>0</v>
      </c>
      <c r="AK2651" s="54">
        <v>5000</v>
      </c>
      <c r="AL2651" s="49" t="s">
        <v>7217</v>
      </c>
    </row>
    <row r="2652" spans="1:38" ht="30" hidden="1" x14ac:dyDescent="0.25">
      <c r="A2652" s="13">
        <v>130867.28</v>
      </c>
      <c r="B2652" s="15">
        <v>6</v>
      </c>
      <c r="C2652" s="43" t="s">
        <v>73</v>
      </c>
      <c r="D2652" s="44">
        <v>44194</v>
      </c>
      <c r="E2652" s="43" t="s">
        <v>486</v>
      </c>
      <c r="F2652" s="44">
        <v>44194</v>
      </c>
      <c r="G2652" s="43" t="s">
        <v>486</v>
      </c>
      <c r="H2652" s="45" t="s">
        <v>76</v>
      </c>
      <c r="I2652" s="43"/>
      <c r="J2652" s="43"/>
      <c r="K2652" s="43"/>
      <c r="L2652" s="46"/>
      <c r="M2652" s="45" t="s">
        <v>7218</v>
      </c>
      <c r="N2652" s="45"/>
      <c r="O2652" s="43" t="s">
        <v>78</v>
      </c>
      <c r="P2652" s="45" t="s">
        <v>78</v>
      </c>
      <c r="Q2652" s="45"/>
      <c r="R2652" s="112"/>
      <c r="S2652" s="112"/>
      <c r="T2652" s="59"/>
      <c r="U2652" s="56" t="s">
        <v>32</v>
      </c>
      <c r="V2652" s="46"/>
      <c r="W2652" s="43"/>
      <c r="X2652" s="46" t="s">
        <v>43</v>
      </c>
      <c r="Y2652" s="43"/>
      <c r="Z2652" s="116" t="s">
        <v>20458</v>
      </c>
      <c r="AA2652" s="45"/>
      <c r="AB2652" s="3">
        <v>0</v>
      </c>
      <c r="AC2652" s="3">
        <v>0</v>
      </c>
      <c r="AD2652" s="3">
        <v>5000</v>
      </c>
      <c r="AE2652" s="3">
        <v>0</v>
      </c>
      <c r="AF2652" s="3">
        <f>SUM(Table2[[#This Row],[PE 2021 Obligations]],Table2[[#This Row],[ROW 2021 Obligations]],Table2[[#This Row],[Construction 2021 Obligations]],Table2[[#This Row],[Paving 2021 Obligations]])</f>
        <v>5000</v>
      </c>
      <c r="AG2652" s="3">
        <v>0</v>
      </c>
      <c r="AH2652" s="3">
        <v>0</v>
      </c>
      <c r="AI2652" s="3">
        <v>5000</v>
      </c>
      <c r="AJ2652" s="3">
        <v>0</v>
      </c>
      <c r="AK2652" s="3">
        <v>5000</v>
      </c>
      <c r="AL2652" s="43" t="s">
        <v>7219</v>
      </c>
    </row>
    <row r="2653" spans="1:38" ht="30" hidden="1" x14ac:dyDescent="0.25">
      <c r="A2653" s="47">
        <v>130867.29</v>
      </c>
      <c r="B2653" s="48">
        <v>6</v>
      </c>
      <c r="C2653" s="49" t="s">
        <v>73</v>
      </c>
      <c r="D2653" s="50">
        <v>44201</v>
      </c>
      <c r="E2653" s="49" t="s">
        <v>176</v>
      </c>
      <c r="F2653" s="50">
        <v>44201</v>
      </c>
      <c r="G2653" s="49" t="s">
        <v>176</v>
      </c>
      <c r="H2653" s="51" t="s">
        <v>76</v>
      </c>
      <c r="I2653" s="49"/>
      <c r="J2653" s="49"/>
      <c r="K2653" s="49"/>
      <c r="L2653" s="52"/>
      <c r="M2653" s="51" t="s">
        <v>7220</v>
      </c>
      <c r="N2653" s="51"/>
      <c r="O2653" s="49" t="s">
        <v>78</v>
      </c>
      <c r="P2653" s="51" t="s">
        <v>78</v>
      </c>
      <c r="Q2653" s="51"/>
      <c r="R2653" s="111"/>
      <c r="S2653" s="111"/>
      <c r="T2653" s="120"/>
      <c r="U2653" s="55" t="s">
        <v>32</v>
      </c>
      <c r="V2653" s="52"/>
      <c r="W2653" s="49"/>
      <c r="X2653" s="52" t="s">
        <v>43</v>
      </c>
      <c r="Y2653" s="49"/>
      <c r="Z2653" s="116" t="s">
        <v>20458</v>
      </c>
      <c r="AA2653" s="51"/>
      <c r="AB2653" s="54">
        <v>0</v>
      </c>
      <c r="AC2653" s="54">
        <v>0</v>
      </c>
      <c r="AD2653" s="54">
        <v>5000</v>
      </c>
      <c r="AE2653" s="54">
        <v>0</v>
      </c>
      <c r="AF2653" s="3">
        <f>SUM(Table2[[#This Row],[PE 2021 Obligations]],Table2[[#This Row],[ROW 2021 Obligations]],Table2[[#This Row],[Construction 2021 Obligations]],Table2[[#This Row],[Paving 2021 Obligations]])</f>
        <v>5000</v>
      </c>
      <c r="AG2653" s="54">
        <v>0</v>
      </c>
      <c r="AH2653" s="54">
        <v>0</v>
      </c>
      <c r="AI2653" s="54">
        <v>5000</v>
      </c>
      <c r="AJ2653" s="54">
        <v>0</v>
      </c>
      <c r="AK2653" s="54">
        <v>5000</v>
      </c>
      <c r="AL2653" s="49" t="s">
        <v>7221</v>
      </c>
    </row>
    <row r="2654" spans="1:38" ht="30" hidden="1" x14ac:dyDescent="0.25">
      <c r="A2654" s="13">
        <v>130867.3</v>
      </c>
      <c r="B2654" s="15">
        <v>6</v>
      </c>
      <c r="C2654" s="43" t="s">
        <v>47</v>
      </c>
      <c r="D2654" s="44">
        <v>44204</v>
      </c>
      <c r="E2654" s="43" t="s">
        <v>176</v>
      </c>
      <c r="F2654" s="44">
        <v>44327</v>
      </c>
      <c r="G2654" s="43" t="s">
        <v>176</v>
      </c>
      <c r="H2654" s="45" t="s">
        <v>76</v>
      </c>
      <c r="I2654" s="43"/>
      <c r="J2654" s="43"/>
      <c r="K2654" s="43"/>
      <c r="L2654" s="46"/>
      <c r="M2654" s="45" t="s">
        <v>7222</v>
      </c>
      <c r="N2654" s="45"/>
      <c r="O2654" s="43" t="s">
        <v>78</v>
      </c>
      <c r="P2654" s="45" t="s">
        <v>78</v>
      </c>
      <c r="Q2654" s="45"/>
      <c r="R2654" s="112"/>
      <c r="S2654" s="112"/>
      <c r="T2654" s="59"/>
      <c r="U2654" s="56" t="s">
        <v>32</v>
      </c>
      <c r="V2654" s="46"/>
      <c r="W2654" s="43"/>
      <c r="X2654" s="46" t="s">
        <v>43</v>
      </c>
      <c r="Y2654" s="43"/>
      <c r="Z2654" s="116" t="s">
        <v>20458</v>
      </c>
      <c r="AA2654" s="45"/>
      <c r="AB2654" s="3">
        <v>0</v>
      </c>
      <c r="AC2654" s="3">
        <v>0</v>
      </c>
      <c r="AD2654" s="3">
        <v>1419.13</v>
      </c>
      <c r="AE2654" s="3">
        <v>0</v>
      </c>
      <c r="AF2654" s="3">
        <f>SUM(Table2[[#This Row],[PE 2021 Obligations]],Table2[[#This Row],[ROW 2021 Obligations]],Table2[[#This Row],[Construction 2021 Obligations]],Table2[[#This Row],[Paving 2021 Obligations]])</f>
        <v>1419.13</v>
      </c>
      <c r="AG2654" s="3">
        <v>0</v>
      </c>
      <c r="AH2654" s="3">
        <v>0</v>
      </c>
      <c r="AI2654" s="3">
        <v>1419.13</v>
      </c>
      <c r="AJ2654" s="3">
        <v>0</v>
      </c>
      <c r="AK2654" s="3">
        <v>1419.13</v>
      </c>
      <c r="AL2654" s="43" t="s">
        <v>7223</v>
      </c>
    </row>
    <row r="2655" spans="1:38" ht="30" hidden="1" x14ac:dyDescent="0.25">
      <c r="A2655" s="47">
        <v>130867.31</v>
      </c>
      <c r="B2655" s="48">
        <v>6</v>
      </c>
      <c r="C2655" s="49" t="s">
        <v>73</v>
      </c>
      <c r="D2655" s="50">
        <v>44207</v>
      </c>
      <c r="E2655" s="49" t="s">
        <v>176</v>
      </c>
      <c r="F2655" s="50">
        <v>44207</v>
      </c>
      <c r="G2655" s="49" t="s">
        <v>176</v>
      </c>
      <c r="H2655" s="51" t="s">
        <v>76</v>
      </c>
      <c r="I2655" s="49"/>
      <c r="J2655" s="49"/>
      <c r="K2655" s="49"/>
      <c r="L2655" s="52"/>
      <c r="M2655" s="51" t="s">
        <v>7224</v>
      </c>
      <c r="N2655" s="51"/>
      <c r="O2655" s="49" t="s">
        <v>78</v>
      </c>
      <c r="P2655" s="51" t="s">
        <v>78</v>
      </c>
      <c r="Q2655" s="51"/>
      <c r="R2655" s="111"/>
      <c r="S2655" s="111"/>
      <c r="T2655" s="120"/>
      <c r="U2655" s="55" t="s">
        <v>32</v>
      </c>
      <c r="V2655" s="52"/>
      <c r="W2655" s="49"/>
      <c r="X2655" s="52" t="s">
        <v>43</v>
      </c>
      <c r="Y2655" s="49"/>
      <c r="Z2655" s="116" t="s">
        <v>20458</v>
      </c>
      <c r="AA2655" s="51"/>
      <c r="AB2655" s="54">
        <v>0</v>
      </c>
      <c r="AC2655" s="54">
        <v>0</v>
      </c>
      <c r="AD2655" s="54">
        <v>5000</v>
      </c>
      <c r="AE2655" s="54">
        <v>0</v>
      </c>
      <c r="AF2655" s="3">
        <f>SUM(Table2[[#This Row],[PE 2021 Obligations]],Table2[[#This Row],[ROW 2021 Obligations]],Table2[[#This Row],[Construction 2021 Obligations]],Table2[[#This Row],[Paving 2021 Obligations]])</f>
        <v>5000</v>
      </c>
      <c r="AG2655" s="54">
        <v>0</v>
      </c>
      <c r="AH2655" s="54">
        <v>0</v>
      </c>
      <c r="AI2655" s="54">
        <v>5000</v>
      </c>
      <c r="AJ2655" s="54">
        <v>0</v>
      </c>
      <c r="AK2655" s="54">
        <v>5000</v>
      </c>
      <c r="AL2655" s="49" t="s">
        <v>7225</v>
      </c>
    </row>
    <row r="2656" spans="1:38" ht="30" hidden="1" x14ac:dyDescent="0.25">
      <c r="A2656" s="13">
        <v>130867.32</v>
      </c>
      <c r="B2656" s="15">
        <v>6</v>
      </c>
      <c r="C2656" s="43" t="s">
        <v>47</v>
      </c>
      <c r="D2656" s="44">
        <v>44208</v>
      </c>
      <c r="E2656" s="43" t="s">
        <v>176</v>
      </c>
      <c r="F2656" s="44">
        <v>44327</v>
      </c>
      <c r="G2656" s="43" t="s">
        <v>176</v>
      </c>
      <c r="H2656" s="45" t="s">
        <v>76</v>
      </c>
      <c r="I2656" s="43"/>
      <c r="J2656" s="43"/>
      <c r="K2656" s="43"/>
      <c r="L2656" s="46"/>
      <c r="M2656" s="45" t="s">
        <v>7226</v>
      </c>
      <c r="N2656" s="45"/>
      <c r="O2656" s="43" t="s">
        <v>78</v>
      </c>
      <c r="P2656" s="45" t="s">
        <v>78</v>
      </c>
      <c r="Q2656" s="45"/>
      <c r="R2656" s="112"/>
      <c r="S2656" s="112"/>
      <c r="T2656" s="59"/>
      <c r="U2656" s="56" t="s">
        <v>32</v>
      </c>
      <c r="V2656" s="46"/>
      <c r="W2656" s="43"/>
      <c r="X2656" s="46" t="s">
        <v>43</v>
      </c>
      <c r="Y2656" s="43"/>
      <c r="Z2656" s="116" t="s">
        <v>20458</v>
      </c>
      <c r="AA2656" s="45"/>
      <c r="AB2656" s="3">
        <v>0</v>
      </c>
      <c r="AC2656" s="3">
        <v>0</v>
      </c>
      <c r="AD2656" s="3">
        <v>2484.59</v>
      </c>
      <c r="AE2656" s="3">
        <v>0</v>
      </c>
      <c r="AF2656" s="3">
        <f>SUM(Table2[[#This Row],[PE 2021 Obligations]],Table2[[#This Row],[ROW 2021 Obligations]],Table2[[#This Row],[Construction 2021 Obligations]],Table2[[#This Row],[Paving 2021 Obligations]])</f>
        <v>2484.59</v>
      </c>
      <c r="AG2656" s="3">
        <v>0</v>
      </c>
      <c r="AH2656" s="3">
        <v>0</v>
      </c>
      <c r="AI2656" s="3">
        <v>2484.59</v>
      </c>
      <c r="AJ2656" s="3">
        <v>0</v>
      </c>
      <c r="AK2656" s="3">
        <v>2484.59</v>
      </c>
      <c r="AL2656" s="43" t="s">
        <v>7227</v>
      </c>
    </row>
    <row r="2657" spans="1:38" ht="30" hidden="1" x14ac:dyDescent="0.25">
      <c r="A2657" s="47">
        <v>130867.33</v>
      </c>
      <c r="B2657" s="48">
        <v>6</v>
      </c>
      <c r="C2657" s="49" t="s">
        <v>47</v>
      </c>
      <c r="D2657" s="50">
        <v>44210</v>
      </c>
      <c r="E2657" s="49" t="s">
        <v>176</v>
      </c>
      <c r="F2657" s="50">
        <v>44327</v>
      </c>
      <c r="G2657" s="49" t="s">
        <v>176</v>
      </c>
      <c r="H2657" s="51" t="s">
        <v>76</v>
      </c>
      <c r="I2657" s="49"/>
      <c r="J2657" s="49"/>
      <c r="K2657" s="49"/>
      <c r="L2657" s="52"/>
      <c r="M2657" s="51" t="s">
        <v>7228</v>
      </c>
      <c r="N2657" s="51"/>
      <c r="O2657" s="49" t="s">
        <v>78</v>
      </c>
      <c r="P2657" s="51" t="s">
        <v>78</v>
      </c>
      <c r="Q2657" s="51"/>
      <c r="R2657" s="111"/>
      <c r="S2657" s="111"/>
      <c r="T2657" s="120"/>
      <c r="U2657" s="55" t="s">
        <v>32</v>
      </c>
      <c r="V2657" s="52"/>
      <c r="W2657" s="49"/>
      <c r="X2657" s="52" t="s">
        <v>43</v>
      </c>
      <c r="Y2657" s="49"/>
      <c r="Z2657" s="116" t="s">
        <v>20458</v>
      </c>
      <c r="AA2657" s="51"/>
      <c r="AB2657" s="54">
        <v>0</v>
      </c>
      <c r="AC2657" s="54">
        <v>0</v>
      </c>
      <c r="AD2657" s="54">
        <v>2340.91</v>
      </c>
      <c r="AE2657" s="54">
        <v>0</v>
      </c>
      <c r="AF2657" s="3">
        <f>SUM(Table2[[#This Row],[PE 2021 Obligations]],Table2[[#This Row],[ROW 2021 Obligations]],Table2[[#This Row],[Construction 2021 Obligations]],Table2[[#This Row],[Paving 2021 Obligations]])</f>
        <v>2340.91</v>
      </c>
      <c r="AG2657" s="54">
        <v>0</v>
      </c>
      <c r="AH2657" s="54">
        <v>0</v>
      </c>
      <c r="AI2657" s="54">
        <v>2340.91</v>
      </c>
      <c r="AJ2657" s="54">
        <v>0</v>
      </c>
      <c r="AK2657" s="54">
        <v>2340.91</v>
      </c>
      <c r="AL2657" s="49" t="s">
        <v>7229</v>
      </c>
    </row>
    <row r="2658" spans="1:38" ht="30" hidden="1" x14ac:dyDescent="0.25">
      <c r="A2658" s="13">
        <v>130867.34</v>
      </c>
      <c r="B2658" s="15">
        <v>6</v>
      </c>
      <c r="C2658" s="43" t="s">
        <v>47</v>
      </c>
      <c r="D2658" s="44">
        <v>44211</v>
      </c>
      <c r="E2658" s="43" t="s">
        <v>176</v>
      </c>
      <c r="F2658" s="44">
        <v>44327</v>
      </c>
      <c r="G2658" s="43" t="s">
        <v>176</v>
      </c>
      <c r="H2658" s="45" t="s">
        <v>76</v>
      </c>
      <c r="I2658" s="43"/>
      <c r="J2658" s="43"/>
      <c r="K2658" s="43"/>
      <c r="L2658" s="46"/>
      <c r="M2658" s="45" t="s">
        <v>7230</v>
      </c>
      <c r="N2658" s="45"/>
      <c r="O2658" s="43" t="s">
        <v>78</v>
      </c>
      <c r="P2658" s="45" t="s">
        <v>78</v>
      </c>
      <c r="Q2658" s="45"/>
      <c r="R2658" s="112"/>
      <c r="S2658" s="112"/>
      <c r="T2658" s="59"/>
      <c r="U2658" s="56" t="s">
        <v>32</v>
      </c>
      <c r="V2658" s="46"/>
      <c r="W2658" s="43"/>
      <c r="X2658" s="46" t="s">
        <v>43</v>
      </c>
      <c r="Y2658" s="43"/>
      <c r="Z2658" s="116" t="s">
        <v>20458</v>
      </c>
      <c r="AA2658" s="45"/>
      <c r="AB2658" s="3">
        <v>0</v>
      </c>
      <c r="AC2658" s="3">
        <v>0</v>
      </c>
      <c r="AD2658" s="3">
        <v>2018.24</v>
      </c>
      <c r="AE2658" s="3">
        <v>0</v>
      </c>
      <c r="AF2658" s="3">
        <f>SUM(Table2[[#This Row],[PE 2021 Obligations]],Table2[[#This Row],[ROW 2021 Obligations]],Table2[[#This Row],[Construction 2021 Obligations]],Table2[[#This Row],[Paving 2021 Obligations]])</f>
        <v>2018.24</v>
      </c>
      <c r="AG2658" s="3">
        <v>0</v>
      </c>
      <c r="AH2658" s="3">
        <v>0</v>
      </c>
      <c r="AI2658" s="3">
        <v>2018.24</v>
      </c>
      <c r="AJ2658" s="3">
        <v>0</v>
      </c>
      <c r="AK2658" s="3">
        <v>2018.24</v>
      </c>
      <c r="AL2658" s="43" t="s">
        <v>7231</v>
      </c>
    </row>
    <row r="2659" spans="1:38" ht="30" hidden="1" x14ac:dyDescent="0.25">
      <c r="A2659" s="47">
        <v>130867.35</v>
      </c>
      <c r="B2659" s="48">
        <v>6</v>
      </c>
      <c r="C2659" s="49" t="s">
        <v>47</v>
      </c>
      <c r="D2659" s="50">
        <v>44215</v>
      </c>
      <c r="E2659" s="49" t="s">
        <v>176</v>
      </c>
      <c r="F2659" s="50">
        <v>44327</v>
      </c>
      <c r="G2659" s="49" t="s">
        <v>176</v>
      </c>
      <c r="H2659" s="51" t="s">
        <v>76</v>
      </c>
      <c r="I2659" s="49"/>
      <c r="J2659" s="49"/>
      <c r="K2659" s="49"/>
      <c r="L2659" s="52"/>
      <c r="M2659" s="51" t="s">
        <v>7232</v>
      </c>
      <c r="N2659" s="51"/>
      <c r="O2659" s="49" t="s">
        <v>78</v>
      </c>
      <c r="P2659" s="51" t="s">
        <v>78</v>
      </c>
      <c r="Q2659" s="51"/>
      <c r="R2659" s="111"/>
      <c r="S2659" s="111"/>
      <c r="T2659" s="120"/>
      <c r="U2659" s="55" t="s">
        <v>32</v>
      </c>
      <c r="V2659" s="52"/>
      <c r="W2659" s="49"/>
      <c r="X2659" s="52" t="s">
        <v>43</v>
      </c>
      <c r="Y2659" s="49"/>
      <c r="Z2659" s="116" t="s">
        <v>20458</v>
      </c>
      <c r="AA2659" s="51"/>
      <c r="AB2659" s="54">
        <v>0</v>
      </c>
      <c r="AC2659" s="54">
        <v>0</v>
      </c>
      <c r="AD2659" s="54">
        <v>4648.92</v>
      </c>
      <c r="AE2659" s="54">
        <v>0</v>
      </c>
      <c r="AF2659" s="3">
        <f>SUM(Table2[[#This Row],[PE 2021 Obligations]],Table2[[#This Row],[ROW 2021 Obligations]],Table2[[#This Row],[Construction 2021 Obligations]],Table2[[#This Row],[Paving 2021 Obligations]])</f>
        <v>4648.92</v>
      </c>
      <c r="AG2659" s="54">
        <v>0</v>
      </c>
      <c r="AH2659" s="54">
        <v>0</v>
      </c>
      <c r="AI2659" s="54">
        <v>4648.92</v>
      </c>
      <c r="AJ2659" s="54">
        <v>0</v>
      </c>
      <c r="AK2659" s="54">
        <v>4648.92</v>
      </c>
      <c r="AL2659" s="49" t="s">
        <v>7233</v>
      </c>
    </row>
    <row r="2660" spans="1:38" ht="30" hidden="1" x14ac:dyDescent="0.25">
      <c r="A2660" s="13">
        <v>130867.36</v>
      </c>
      <c r="B2660" s="15">
        <v>6</v>
      </c>
      <c r="C2660" s="43" t="s">
        <v>47</v>
      </c>
      <c r="D2660" s="44">
        <v>44216</v>
      </c>
      <c r="E2660" s="43" t="s">
        <v>176</v>
      </c>
      <c r="F2660" s="44">
        <v>44327</v>
      </c>
      <c r="G2660" s="43" t="s">
        <v>176</v>
      </c>
      <c r="H2660" s="45" t="s">
        <v>76</v>
      </c>
      <c r="I2660" s="43"/>
      <c r="J2660" s="43"/>
      <c r="K2660" s="43"/>
      <c r="L2660" s="46"/>
      <c r="M2660" s="45" t="s">
        <v>7234</v>
      </c>
      <c r="N2660" s="45"/>
      <c r="O2660" s="43" t="s">
        <v>78</v>
      </c>
      <c r="P2660" s="45" t="s">
        <v>78</v>
      </c>
      <c r="Q2660" s="45"/>
      <c r="R2660" s="112"/>
      <c r="S2660" s="112"/>
      <c r="T2660" s="59"/>
      <c r="U2660" s="56" t="s">
        <v>32</v>
      </c>
      <c r="V2660" s="46"/>
      <c r="W2660" s="43"/>
      <c r="X2660" s="46" t="s">
        <v>43</v>
      </c>
      <c r="Y2660" s="43"/>
      <c r="Z2660" s="116" t="s">
        <v>20458</v>
      </c>
      <c r="AA2660" s="45"/>
      <c r="AB2660" s="3">
        <v>0</v>
      </c>
      <c r="AC2660" s="3">
        <v>0</v>
      </c>
      <c r="AD2660" s="3">
        <v>2445.63</v>
      </c>
      <c r="AE2660" s="3">
        <v>0</v>
      </c>
      <c r="AF2660" s="3">
        <f>SUM(Table2[[#This Row],[PE 2021 Obligations]],Table2[[#This Row],[ROW 2021 Obligations]],Table2[[#This Row],[Construction 2021 Obligations]],Table2[[#This Row],[Paving 2021 Obligations]])</f>
        <v>2445.63</v>
      </c>
      <c r="AG2660" s="3">
        <v>0</v>
      </c>
      <c r="AH2660" s="3">
        <v>0</v>
      </c>
      <c r="AI2660" s="3">
        <v>2445.63</v>
      </c>
      <c r="AJ2660" s="3">
        <v>0</v>
      </c>
      <c r="AK2660" s="3">
        <v>2445.63</v>
      </c>
      <c r="AL2660" s="43" t="s">
        <v>7235</v>
      </c>
    </row>
    <row r="2661" spans="1:38" ht="30" hidden="1" x14ac:dyDescent="0.25">
      <c r="A2661" s="47">
        <v>130867.37</v>
      </c>
      <c r="B2661" s="48">
        <v>6</v>
      </c>
      <c r="C2661" s="49" t="s">
        <v>73</v>
      </c>
      <c r="D2661" s="50">
        <v>44225</v>
      </c>
      <c r="E2661" s="49" t="s">
        <v>176</v>
      </c>
      <c r="F2661" s="50">
        <v>44225</v>
      </c>
      <c r="G2661" s="49" t="s">
        <v>176</v>
      </c>
      <c r="H2661" s="51" t="s">
        <v>76</v>
      </c>
      <c r="I2661" s="49"/>
      <c r="J2661" s="49"/>
      <c r="K2661" s="49"/>
      <c r="L2661" s="52"/>
      <c r="M2661" s="51" t="s">
        <v>7236</v>
      </c>
      <c r="N2661" s="51"/>
      <c r="O2661" s="49" t="s">
        <v>78</v>
      </c>
      <c r="P2661" s="51" t="s">
        <v>78</v>
      </c>
      <c r="Q2661" s="51"/>
      <c r="R2661" s="111"/>
      <c r="S2661" s="111"/>
      <c r="T2661" s="120"/>
      <c r="U2661" s="55" t="s">
        <v>32</v>
      </c>
      <c r="V2661" s="52"/>
      <c r="W2661" s="49"/>
      <c r="X2661" s="52" t="s">
        <v>43</v>
      </c>
      <c r="Y2661" s="49"/>
      <c r="Z2661" s="116" t="s">
        <v>20458</v>
      </c>
      <c r="AA2661" s="51"/>
      <c r="AB2661" s="54">
        <v>0</v>
      </c>
      <c r="AC2661" s="54">
        <v>0</v>
      </c>
      <c r="AD2661" s="54">
        <v>5000</v>
      </c>
      <c r="AE2661" s="54">
        <v>0</v>
      </c>
      <c r="AF2661" s="3">
        <f>SUM(Table2[[#This Row],[PE 2021 Obligations]],Table2[[#This Row],[ROW 2021 Obligations]],Table2[[#This Row],[Construction 2021 Obligations]],Table2[[#This Row],[Paving 2021 Obligations]])</f>
        <v>5000</v>
      </c>
      <c r="AG2661" s="54">
        <v>0</v>
      </c>
      <c r="AH2661" s="54">
        <v>0</v>
      </c>
      <c r="AI2661" s="54">
        <v>5000</v>
      </c>
      <c r="AJ2661" s="54">
        <v>0</v>
      </c>
      <c r="AK2661" s="54">
        <v>5000</v>
      </c>
      <c r="AL2661" s="49" t="s">
        <v>7237</v>
      </c>
    </row>
    <row r="2662" spans="1:38" ht="30" hidden="1" x14ac:dyDescent="0.25">
      <c r="A2662" s="13">
        <v>130867.38</v>
      </c>
      <c r="B2662" s="15">
        <v>6</v>
      </c>
      <c r="C2662" s="43" t="s">
        <v>73</v>
      </c>
      <c r="D2662" s="44">
        <v>44225</v>
      </c>
      <c r="E2662" s="43" t="s">
        <v>176</v>
      </c>
      <c r="F2662" s="44">
        <v>44225</v>
      </c>
      <c r="G2662" s="43" t="s">
        <v>176</v>
      </c>
      <c r="H2662" s="45" t="s">
        <v>76</v>
      </c>
      <c r="I2662" s="43"/>
      <c r="J2662" s="43"/>
      <c r="K2662" s="43"/>
      <c r="L2662" s="46"/>
      <c r="M2662" s="45" t="s">
        <v>7238</v>
      </c>
      <c r="N2662" s="45"/>
      <c r="O2662" s="43" t="s">
        <v>78</v>
      </c>
      <c r="P2662" s="45" t="s">
        <v>78</v>
      </c>
      <c r="Q2662" s="45"/>
      <c r="R2662" s="112"/>
      <c r="S2662" s="112"/>
      <c r="T2662" s="59"/>
      <c r="U2662" s="56" t="s">
        <v>32</v>
      </c>
      <c r="V2662" s="46"/>
      <c r="W2662" s="43"/>
      <c r="X2662" s="46" t="s">
        <v>43</v>
      </c>
      <c r="Y2662" s="43"/>
      <c r="Z2662" s="116" t="s">
        <v>20458</v>
      </c>
      <c r="AA2662" s="45"/>
      <c r="AB2662" s="3">
        <v>0</v>
      </c>
      <c r="AC2662" s="3">
        <v>0</v>
      </c>
      <c r="AD2662" s="3">
        <v>5000</v>
      </c>
      <c r="AE2662" s="3">
        <v>0</v>
      </c>
      <c r="AF2662" s="3">
        <f>SUM(Table2[[#This Row],[PE 2021 Obligations]],Table2[[#This Row],[ROW 2021 Obligations]],Table2[[#This Row],[Construction 2021 Obligations]],Table2[[#This Row],[Paving 2021 Obligations]])</f>
        <v>5000</v>
      </c>
      <c r="AG2662" s="3">
        <v>0</v>
      </c>
      <c r="AH2662" s="3">
        <v>0</v>
      </c>
      <c r="AI2662" s="3">
        <v>5000</v>
      </c>
      <c r="AJ2662" s="3">
        <v>0</v>
      </c>
      <c r="AK2662" s="3">
        <v>5000</v>
      </c>
      <c r="AL2662" s="43" t="s">
        <v>7239</v>
      </c>
    </row>
    <row r="2663" spans="1:38" ht="30" hidden="1" x14ac:dyDescent="0.25">
      <c r="A2663" s="47">
        <v>130867.39</v>
      </c>
      <c r="B2663" s="48">
        <v>6</v>
      </c>
      <c r="C2663" s="49" t="s">
        <v>73</v>
      </c>
      <c r="D2663" s="50">
        <v>44229</v>
      </c>
      <c r="E2663" s="49" t="s">
        <v>176</v>
      </c>
      <c r="F2663" s="50">
        <v>44229</v>
      </c>
      <c r="G2663" s="49" t="s">
        <v>176</v>
      </c>
      <c r="H2663" s="51" t="s">
        <v>76</v>
      </c>
      <c r="I2663" s="49"/>
      <c r="J2663" s="49"/>
      <c r="K2663" s="49"/>
      <c r="L2663" s="52"/>
      <c r="M2663" s="51" t="s">
        <v>7240</v>
      </c>
      <c r="N2663" s="51"/>
      <c r="O2663" s="49" t="s">
        <v>78</v>
      </c>
      <c r="P2663" s="51" t="s">
        <v>78</v>
      </c>
      <c r="Q2663" s="51"/>
      <c r="R2663" s="111"/>
      <c r="S2663" s="111"/>
      <c r="T2663" s="120"/>
      <c r="U2663" s="55" t="s">
        <v>32</v>
      </c>
      <c r="V2663" s="52"/>
      <c r="W2663" s="49"/>
      <c r="X2663" s="52" t="s">
        <v>43</v>
      </c>
      <c r="Y2663" s="49"/>
      <c r="Z2663" s="116" t="s">
        <v>20458</v>
      </c>
      <c r="AA2663" s="51"/>
      <c r="AB2663" s="54">
        <v>0</v>
      </c>
      <c r="AC2663" s="54">
        <v>0</v>
      </c>
      <c r="AD2663" s="54">
        <v>5000</v>
      </c>
      <c r="AE2663" s="54">
        <v>0</v>
      </c>
      <c r="AF2663" s="3">
        <f>SUM(Table2[[#This Row],[PE 2021 Obligations]],Table2[[#This Row],[ROW 2021 Obligations]],Table2[[#This Row],[Construction 2021 Obligations]],Table2[[#This Row],[Paving 2021 Obligations]])</f>
        <v>5000</v>
      </c>
      <c r="AG2663" s="54">
        <v>0</v>
      </c>
      <c r="AH2663" s="54">
        <v>0</v>
      </c>
      <c r="AI2663" s="54">
        <v>5000</v>
      </c>
      <c r="AJ2663" s="54">
        <v>0</v>
      </c>
      <c r="AK2663" s="54">
        <v>5000</v>
      </c>
      <c r="AL2663" s="49" t="s">
        <v>7241</v>
      </c>
    </row>
    <row r="2664" spans="1:38" ht="30" hidden="1" x14ac:dyDescent="0.25">
      <c r="A2664" s="13">
        <v>130867.4</v>
      </c>
      <c r="B2664" s="15">
        <v>6</v>
      </c>
      <c r="C2664" s="43" t="s">
        <v>73</v>
      </c>
      <c r="D2664" s="44">
        <v>44236</v>
      </c>
      <c r="E2664" s="43" t="s">
        <v>176</v>
      </c>
      <c r="F2664" s="44">
        <v>44236</v>
      </c>
      <c r="G2664" s="43" t="s">
        <v>176</v>
      </c>
      <c r="H2664" s="45" t="s">
        <v>76</v>
      </c>
      <c r="I2664" s="43"/>
      <c r="J2664" s="43"/>
      <c r="K2664" s="43"/>
      <c r="L2664" s="46"/>
      <c r="M2664" s="45" t="s">
        <v>7242</v>
      </c>
      <c r="N2664" s="45"/>
      <c r="O2664" s="43" t="s">
        <v>78</v>
      </c>
      <c r="P2664" s="45" t="s">
        <v>78</v>
      </c>
      <c r="Q2664" s="45"/>
      <c r="R2664" s="112"/>
      <c r="S2664" s="112"/>
      <c r="T2664" s="59"/>
      <c r="U2664" s="56" t="s">
        <v>32</v>
      </c>
      <c r="V2664" s="46"/>
      <c r="W2664" s="43"/>
      <c r="X2664" s="46" t="s">
        <v>43</v>
      </c>
      <c r="Y2664" s="43"/>
      <c r="Z2664" s="116" t="s">
        <v>20458</v>
      </c>
      <c r="AA2664" s="45"/>
      <c r="AB2664" s="3">
        <v>0</v>
      </c>
      <c r="AC2664" s="3">
        <v>0</v>
      </c>
      <c r="AD2664" s="3">
        <v>5000</v>
      </c>
      <c r="AE2664" s="3">
        <v>0</v>
      </c>
      <c r="AF2664" s="3">
        <f>SUM(Table2[[#This Row],[PE 2021 Obligations]],Table2[[#This Row],[ROW 2021 Obligations]],Table2[[#This Row],[Construction 2021 Obligations]],Table2[[#This Row],[Paving 2021 Obligations]])</f>
        <v>5000</v>
      </c>
      <c r="AG2664" s="3">
        <v>0</v>
      </c>
      <c r="AH2664" s="3">
        <v>0</v>
      </c>
      <c r="AI2664" s="3">
        <v>5000</v>
      </c>
      <c r="AJ2664" s="3">
        <v>0</v>
      </c>
      <c r="AK2664" s="3">
        <v>5000</v>
      </c>
      <c r="AL2664" s="43" t="s">
        <v>7243</v>
      </c>
    </row>
    <row r="2665" spans="1:38" ht="30" hidden="1" x14ac:dyDescent="0.25">
      <c r="A2665" s="47">
        <v>130867.41</v>
      </c>
      <c r="B2665" s="48">
        <v>6</v>
      </c>
      <c r="C2665" s="49" t="s">
        <v>73</v>
      </c>
      <c r="D2665" s="50">
        <v>44252</v>
      </c>
      <c r="E2665" s="49" t="s">
        <v>176</v>
      </c>
      <c r="F2665" s="50">
        <v>44252</v>
      </c>
      <c r="G2665" s="49" t="s">
        <v>176</v>
      </c>
      <c r="H2665" s="51" t="s">
        <v>76</v>
      </c>
      <c r="I2665" s="49"/>
      <c r="J2665" s="49"/>
      <c r="K2665" s="49"/>
      <c r="L2665" s="52"/>
      <c r="M2665" s="51" t="s">
        <v>7244</v>
      </c>
      <c r="N2665" s="51"/>
      <c r="O2665" s="49" t="s">
        <v>78</v>
      </c>
      <c r="P2665" s="51" t="s">
        <v>78</v>
      </c>
      <c r="Q2665" s="51"/>
      <c r="R2665" s="111"/>
      <c r="S2665" s="111"/>
      <c r="T2665" s="120"/>
      <c r="U2665" s="55" t="s">
        <v>32</v>
      </c>
      <c r="V2665" s="52"/>
      <c r="W2665" s="49"/>
      <c r="X2665" s="52" t="s">
        <v>43</v>
      </c>
      <c r="Y2665" s="49"/>
      <c r="Z2665" s="116" t="s">
        <v>20458</v>
      </c>
      <c r="AA2665" s="51"/>
      <c r="AB2665" s="54">
        <v>0</v>
      </c>
      <c r="AC2665" s="54">
        <v>0</v>
      </c>
      <c r="AD2665" s="54">
        <v>5000</v>
      </c>
      <c r="AE2665" s="54">
        <v>0</v>
      </c>
      <c r="AF2665" s="3">
        <f>SUM(Table2[[#This Row],[PE 2021 Obligations]],Table2[[#This Row],[ROW 2021 Obligations]],Table2[[#This Row],[Construction 2021 Obligations]],Table2[[#This Row],[Paving 2021 Obligations]])</f>
        <v>5000</v>
      </c>
      <c r="AG2665" s="54">
        <v>0</v>
      </c>
      <c r="AH2665" s="54">
        <v>0</v>
      </c>
      <c r="AI2665" s="54">
        <v>5000</v>
      </c>
      <c r="AJ2665" s="54">
        <v>0</v>
      </c>
      <c r="AK2665" s="54">
        <v>5000</v>
      </c>
      <c r="AL2665" s="49" t="s">
        <v>7245</v>
      </c>
    </row>
    <row r="2666" spans="1:38" ht="30" hidden="1" x14ac:dyDescent="0.25">
      <c r="A2666" s="13">
        <v>130867.42</v>
      </c>
      <c r="B2666" s="15">
        <v>6</v>
      </c>
      <c r="C2666" s="43" t="s">
        <v>73</v>
      </c>
      <c r="D2666" s="44">
        <v>44256</v>
      </c>
      <c r="E2666" s="43" t="s">
        <v>176</v>
      </c>
      <c r="F2666" s="44">
        <v>44256</v>
      </c>
      <c r="G2666" s="43" t="s">
        <v>176</v>
      </c>
      <c r="H2666" s="45" t="s">
        <v>76</v>
      </c>
      <c r="I2666" s="43"/>
      <c r="J2666" s="43"/>
      <c r="K2666" s="43"/>
      <c r="L2666" s="46"/>
      <c r="M2666" s="45" t="s">
        <v>7246</v>
      </c>
      <c r="N2666" s="45"/>
      <c r="O2666" s="43" t="s">
        <v>78</v>
      </c>
      <c r="P2666" s="45" t="s">
        <v>78</v>
      </c>
      <c r="Q2666" s="45"/>
      <c r="R2666" s="112"/>
      <c r="S2666" s="112"/>
      <c r="T2666" s="59"/>
      <c r="U2666" s="56" t="s">
        <v>32</v>
      </c>
      <c r="V2666" s="46"/>
      <c r="W2666" s="43"/>
      <c r="X2666" s="46" t="s">
        <v>43</v>
      </c>
      <c r="Y2666" s="43"/>
      <c r="Z2666" s="116" t="s">
        <v>20458</v>
      </c>
      <c r="AA2666" s="45"/>
      <c r="AB2666" s="3">
        <v>0</v>
      </c>
      <c r="AC2666" s="3">
        <v>0</v>
      </c>
      <c r="AD2666" s="3">
        <v>5000</v>
      </c>
      <c r="AE2666" s="3">
        <v>0</v>
      </c>
      <c r="AF2666" s="3">
        <f>SUM(Table2[[#This Row],[PE 2021 Obligations]],Table2[[#This Row],[ROW 2021 Obligations]],Table2[[#This Row],[Construction 2021 Obligations]],Table2[[#This Row],[Paving 2021 Obligations]])</f>
        <v>5000</v>
      </c>
      <c r="AG2666" s="3">
        <v>0</v>
      </c>
      <c r="AH2666" s="3">
        <v>0</v>
      </c>
      <c r="AI2666" s="3">
        <v>5000</v>
      </c>
      <c r="AJ2666" s="3">
        <v>0</v>
      </c>
      <c r="AK2666" s="3">
        <v>5000</v>
      </c>
      <c r="AL2666" s="43" t="s">
        <v>7247</v>
      </c>
    </row>
    <row r="2667" spans="1:38" ht="30" hidden="1" x14ac:dyDescent="0.25">
      <c r="A2667" s="47">
        <v>130867.43</v>
      </c>
      <c r="B2667" s="48">
        <v>6</v>
      </c>
      <c r="C2667" s="49" t="s">
        <v>73</v>
      </c>
      <c r="D2667" s="50">
        <v>44260</v>
      </c>
      <c r="E2667" s="49" t="s">
        <v>176</v>
      </c>
      <c r="F2667" s="50">
        <v>44260</v>
      </c>
      <c r="G2667" s="49" t="s">
        <v>176</v>
      </c>
      <c r="H2667" s="51" t="s">
        <v>76</v>
      </c>
      <c r="I2667" s="49"/>
      <c r="J2667" s="49"/>
      <c r="K2667" s="49"/>
      <c r="L2667" s="52"/>
      <c r="M2667" s="51" t="s">
        <v>7248</v>
      </c>
      <c r="N2667" s="51"/>
      <c r="O2667" s="49" t="s">
        <v>78</v>
      </c>
      <c r="P2667" s="51" t="s">
        <v>78</v>
      </c>
      <c r="Q2667" s="51"/>
      <c r="R2667" s="111"/>
      <c r="S2667" s="111"/>
      <c r="T2667" s="120"/>
      <c r="U2667" s="55" t="s">
        <v>32</v>
      </c>
      <c r="V2667" s="52"/>
      <c r="W2667" s="49"/>
      <c r="X2667" s="52" t="s">
        <v>43</v>
      </c>
      <c r="Y2667" s="49"/>
      <c r="Z2667" s="116" t="s">
        <v>20458</v>
      </c>
      <c r="AA2667" s="51"/>
      <c r="AB2667" s="54">
        <v>0</v>
      </c>
      <c r="AC2667" s="54">
        <v>0</v>
      </c>
      <c r="AD2667" s="54">
        <v>5000</v>
      </c>
      <c r="AE2667" s="54">
        <v>0</v>
      </c>
      <c r="AF2667" s="3">
        <f>SUM(Table2[[#This Row],[PE 2021 Obligations]],Table2[[#This Row],[ROW 2021 Obligations]],Table2[[#This Row],[Construction 2021 Obligations]],Table2[[#This Row],[Paving 2021 Obligations]])</f>
        <v>5000</v>
      </c>
      <c r="AG2667" s="54">
        <v>0</v>
      </c>
      <c r="AH2667" s="54">
        <v>0</v>
      </c>
      <c r="AI2667" s="54">
        <v>5000</v>
      </c>
      <c r="AJ2667" s="54">
        <v>0</v>
      </c>
      <c r="AK2667" s="54">
        <v>5000</v>
      </c>
      <c r="AL2667" s="49" t="s">
        <v>7249</v>
      </c>
    </row>
    <row r="2668" spans="1:38" ht="30" hidden="1" x14ac:dyDescent="0.25">
      <c r="A2668" s="13">
        <v>130867.44</v>
      </c>
      <c r="B2668" s="15">
        <v>6</v>
      </c>
      <c r="C2668" s="43" t="s">
        <v>73</v>
      </c>
      <c r="D2668" s="44">
        <v>44260</v>
      </c>
      <c r="E2668" s="43" t="s">
        <v>176</v>
      </c>
      <c r="F2668" s="44">
        <v>44260</v>
      </c>
      <c r="G2668" s="43" t="s">
        <v>176</v>
      </c>
      <c r="H2668" s="45" t="s">
        <v>76</v>
      </c>
      <c r="I2668" s="43"/>
      <c r="J2668" s="43"/>
      <c r="K2668" s="43"/>
      <c r="L2668" s="46"/>
      <c r="M2668" s="45" t="s">
        <v>7250</v>
      </c>
      <c r="N2668" s="45"/>
      <c r="O2668" s="43" t="s">
        <v>78</v>
      </c>
      <c r="P2668" s="45" t="s">
        <v>78</v>
      </c>
      <c r="Q2668" s="45"/>
      <c r="R2668" s="112"/>
      <c r="S2668" s="112"/>
      <c r="T2668" s="59"/>
      <c r="U2668" s="56" t="s">
        <v>32</v>
      </c>
      <c r="V2668" s="46"/>
      <c r="W2668" s="43"/>
      <c r="X2668" s="46" t="s">
        <v>43</v>
      </c>
      <c r="Y2668" s="43"/>
      <c r="Z2668" s="116" t="s">
        <v>20458</v>
      </c>
      <c r="AA2668" s="45"/>
      <c r="AB2668" s="3">
        <v>0</v>
      </c>
      <c r="AC2668" s="3">
        <v>0</v>
      </c>
      <c r="AD2668" s="3">
        <v>5000</v>
      </c>
      <c r="AE2668" s="3">
        <v>0</v>
      </c>
      <c r="AF2668" s="3">
        <f>SUM(Table2[[#This Row],[PE 2021 Obligations]],Table2[[#This Row],[ROW 2021 Obligations]],Table2[[#This Row],[Construction 2021 Obligations]],Table2[[#This Row],[Paving 2021 Obligations]])</f>
        <v>5000</v>
      </c>
      <c r="AG2668" s="3">
        <v>0</v>
      </c>
      <c r="AH2668" s="3">
        <v>0</v>
      </c>
      <c r="AI2668" s="3">
        <v>5000</v>
      </c>
      <c r="AJ2668" s="3">
        <v>0</v>
      </c>
      <c r="AK2668" s="3">
        <v>5000</v>
      </c>
      <c r="AL2668" s="43" t="s">
        <v>7251</v>
      </c>
    </row>
    <row r="2669" spans="1:38" ht="30" hidden="1" x14ac:dyDescent="0.25">
      <c r="A2669" s="47">
        <v>130867.45</v>
      </c>
      <c r="B2669" s="48">
        <v>6</v>
      </c>
      <c r="C2669" s="49" t="s">
        <v>73</v>
      </c>
      <c r="D2669" s="50">
        <v>44263</v>
      </c>
      <c r="E2669" s="49" t="s">
        <v>176</v>
      </c>
      <c r="F2669" s="50">
        <v>44263</v>
      </c>
      <c r="G2669" s="49" t="s">
        <v>176</v>
      </c>
      <c r="H2669" s="51" t="s">
        <v>76</v>
      </c>
      <c r="I2669" s="49"/>
      <c r="J2669" s="49"/>
      <c r="K2669" s="49"/>
      <c r="L2669" s="52"/>
      <c r="M2669" s="51" t="s">
        <v>7252</v>
      </c>
      <c r="N2669" s="51"/>
      <c r="O2669" s="49" t="s">
        <v>78</v>
      </c>
      <c r="P2669" s="51" t="s">
        <v>78</v>
      </c>
      <c r="Q2669" s="51"/>
      <c r="R2669" s="111"/>
      <c r="S2669" s="111"/>
      <c r="T2669" s="120"/>
      <c r="U2669" s="55" t="s">
        <v>32</v>
      </c>
      <c r="V2669" s="52"/>
      <c r="W2669" s="49"/>
      <c r="X2669" s="52" t="s">
        <v>43</v>
      </c>
      <c r="Y2669" s="49"/>
      <c r="Z2669" s="116" t="s">
        <v>20458</v>
      </c>
      <c r="AA2669" s="51"/>
      <c r="AB2669" s="54">
        <v>0</v>
      </c>
      <c r="AC2669" s="54">
        <v>0</v>
      </c>
      <c r="AD2669" s="54">
        <v>5000</v>
      </c>
      <c r="AE2669" s="54">
        <v>0</v>
      </c>
      <c r="AF2669" s="3">
        <f>SUM(Table2[[#This Row],[PE 2021 Obligations]],Table2[[#This Row],[ROW 2021 Obligations]],Table2[[#This Row],[Construction 2021 Obligations]],Table2[[#This Row],[Paving 2021 Obligations]])</f>
        <v>5000</v>
      </c>
      <c r="AG2669" s="54">
        <v>0</v>
      </c>
      <c r="AH2669" s="54">
        <v>0</v>
      </c>
      <c r="AI2669" s="54">
        <v>5000</v>
      </c>
      <c r="AJ2669" s="54">
        <v>0</v>
      </c>
      <c r="AK2669" s="54">
        <v>5000</v>
      </c>
      <c r="AL2669" s="49" t="s">
        <v>7253</v>
      </c>
    </row>
    <row r="2670" spans="1:38" ht="30" hidden="1" x14ac:dyDescent="0.25">
      <c r="A2670" s="13">
        <v>130867.46</v>
      </c>
      <c r="B2670" s="15">
        <v>6</v>
      </c>
      <c r="C2670" s="43" t="s">
        <v>73</v>
      </c>
      <c r="D2670" s="44">
        <v>44266</v>
      </c>
      <c r="E2670" s="43" t="s">
        <v>176</v>
      </c>
      <c r="F2670" s="44">
        <v>44266</v>
      </c>
      <c r="G2670" s="43" t="s">
        <v>176</v>
      </c>
      <c r="H2670" s="45" t="s">
        <v>76</v>
      </c>
      <c r="I2670" s="43"/>
      <c r="J2670" s="43"/>
      <c r="K2670" s="43"/>
      <c r="L2670" s="46"/>
      <c r="M2670" s="45" t="s">
        <v>7254</v>
      </c>
      <c r="N2670" s="45"/>
      <c r="O2670" s="43" t="s">
        <v>78</v>
      </c>
      <c r="P2670" s="45" t="s">
        <v>78</v>
      </c>
      <c r="Q2670" s="45"/>
      <c r="R2670" s="112"/>
      <c r="S2670" s="112"/>
      <c r="T2670" s="59"/>
      <c r="U2670" s="56" t="s">
        <v>32</v>
      </c>
      <c r="V2670" s="46"/>
      <c r="W2670" s="43"/>
      <c r="X2670" s="46" t="s">
        <v>43</v>
      </c>
      <c r="Y2670" s="43"/>
      <c r="Z2670" s="116" t="s">
        <v>20458</v>
      </c>
      <c r="AA2670" s="45"/>
      <c r="AB2670" s="3">
        <v>0</v>
      </c>
      <c r="AC2670" s="3">
        <v>0</v>
      </c>
      <c r="AD2670" s="3">
        <v>5000</v>
      </c>
      <c r="AE2670" s="3">
        <v>0</v>
      </c>
      <c r="AF2670" s="3">
        <f>SUM(Table2[[#This Row],[PE 2021 Obligations]],Table2[[#This Row],[ROW 2021 Obligations]],Table2[[#This Row],[Construction 2021 Obligations]],Table2[[#This Row],[Paving 2021 Obligations]])</f>
        <v>5000</v>
      </c>
      <c r="AG2670" s="3">
        <v>0</v>
      </c>
      <c r="AH2670" s="3">
        <v>0</v>
      </c>
      <c r="AI2670" s="3">
        <v>5000</v>
      </c>
      <c r="AJ2670" s="3">
        <v>0</v>
      </c>
      <c r="AK2670" s="3">
        <v>5000</v>
      </c>
      <c r="AL2670" s="43" t="s">
        <v>7255</v>
      </c>
    </row>
    <row r="2671" spans="1:38" ht="30" hidden="1" x14ac:dyDescent="0.25">
      <c r="A2671" s="47">
        <v>130867.47</v>
      </c>
      <c r="B2671" s="48">
        <v>6</v>
      </c>
      <c r="C2671" s="49" t="s">
        <v>73</v>
      </c>
      <c r="D2671" s="50">
        <v>44266</v>
      </c>
      <c r="E2671" s="49" t="s">
        <v>176</v>
      </c>
      <c r="F2671" s="50">
        <v>44266</v>
      </c>
      <c r="G2671" s="49" t="s">
        <v>176</v>
      </c>
      <c r="H2671" s="51" t="s">
        <v>76</v>
      </c>
      <c r="I2671" s="49"/>
      <c r="J2671" s="49"/>
      <c r="K2671" s="49"/>
      <c r="L2671" s="52"/>
      <c r="M2671" s="51" t="s">
        <v>7256</v>
      </c>
      <c r="N2671" s="51"/>
      <c r="O2671" s="49" t="s">
        <v>78</v>
      </c>
      <c r="P2671" s="51" t="s">
        <v>78</v>
      </c>
      <c r="Q2671" s="51"/>
      <c r="R2671" s="111"/>
      <c r="S2671" s="111"/>
      <c r="T2671" s="120"/>
      <c r="U2671" s="55" t="s">
        <v>32</v>
      </c>
      <c r="V2671" s="52"/>
      <c r="W2671" s="49"/>
      <c r="X2671" s="52" t="s">
        <v>43</v>
      </c>
      <c r="Y2671" s="49"/>
      <c r="Z2671" s="116" t="s">
        <v>20458</v>
      </c>
      <c r="AA2671" s="51"/>
      <c r="AB2671" s="54">
        <v>0</v>
      </c>
      <c r="AC2671" s="54">
        <v>0</v>
      </c>
      <c r="AD2671" s="54">
        <v>5000</v>
      </c>
      <c r="AE2671" s="54">
        <v>0</v>
      </c>
      <c r="AF2671" s="3">
        <f>SUM(Table2[[#This Row],[PE 2021 Obligations]],Table2[[#This Row],[ROW 2021 Obligations]],Table2[[#This Row],[Construction 2021 Obligations]],Table2[[#This Row],[Paving 2021 Obligations]])</f>
        <v>5000</v>
      </c>
      <c r="AG2671" s="54">
        <v>0</v>
      </c>
      <c r="AH2671" s="54">
        <v>0</v>
      </c>
      <c r="AI2671" s="54">
        <v>5000</v>
      </c>
      <c r="AJ2671" s="54">
        <v>0</v>
      </c>
      <c r="AK2671" s="54">
        <v>5000</v>
      </c>
      <c r="AL2671" s="49" t="s">
        <v>7257</v>
      </c>
    </row>
    <row r="2672" spans="1:38" ht="30" hidden="1" x14ac:dyDescent="0.25">
      <c r="A2672" s="13">
        <v>130867.48</v>
      </c>
      <c r="B2672" s="15">
        <v>6</v>
      </c>
      <c r="C2672" s="43" t="s">
        <v>73</v>
      </c>
      <c r="D2672" s="44">
        <v>44267</v>
      </c>
      <c r="E2672" s="43" t="s">
        <v>176</v>
      </c>
      <c r="F2672" s="44">
        <v>44267</v>
      </c>
      <c r="G2672" s="43" t="s">
        <v>176</v>
      </c>
      <c r="H2672" s="45" t="s">
        <v>76</v>
      </c>
      <c r="I2672" s="43"/>
      <c r="J2672" s="43"/>
      <c r="K2672" s="43"/>
      <c r="L2672" s="46"/>
      <c r="M2672" s="45" t="s">
        <v>7258</v>
      </c>
      <c r="N2672" s="45"/>
      <c r="O2672" s="43" t="s">
        <v>78</v>
      </c>
      <c r="P2672" s="45" t="s">
        <v>78</v>
      </c>
      <c r="Q2672" s="45"/>
      <c r="R2672" s="112"/>
      <c r="S2672" s="112"/>
      <c r="T2672" s="59"/>
      <c r="U2672" s="56" t="s">
        <v>32</v>
      </c>
      <c r="V2672" s="46"/>
      <c r="W2672" s="43"/>
      <c r="X2672" s="46" t="s">
        <v>43</v>
      </c>
      <c r="Y2672" s="43"/>
      <c r="Z2672" s="116" t="s">
        <v>20458</v>
      </c>
      <c r="AA2672" s="45"/>
      <c r="AB2672" s="3">
        <v>0</v>
      </c>
      <c r="AC2672" s="3">
        <v>0</v>
      </c>
      <c r="AD2672" s="3">
        <v>5000</v>
      </c>
      <c r="AE2672" s="3">
        <v>0</v>
      </c>
      <c r="AF2672" s="3">
        <f>SUM(Table2[[#This Row],[PE 2021 Obligations]],Table2[[#This Row],[ROW 2021 Obligations]],Table2[[#This Row],[Construction 2021 Obligations]],Table2[[#This Row],[Paving 2021 Obligations]])</f>
        <v>5000</v>
      </c>
      <c r="AG2672" s="3">
        <v>0</v>
      </c>
      <c r="AH2672" s="3">
        <v>0</v>
      </c>
      <c r="AI2672" s="3">
        <v>5000</v>
      </c>
      <c r="AJ2672" s="3">
        <v>0</v>
      </c>
      <c r="AK2672" s="3">
        <v>5000</v>
      </c>
      <c r="AL2672" s="43" t="s">
        <v>7259</v>
      </c>
    </row>
    <row r="2673" spans="1:38" ht="30" hidden="1" x14ac:dyDescent="0.25">
      <c r="A2673" s="47">
        <v>130867.49</v>
      </c>
      <c r="B2673" s="48">
        <v>6</v>
      </c>
      <c r="C2673" s="49" t="s">
        <v>73</v>
      </c>
      <c r="D2673" s="50">
        <v>44270</v>
      </c>
      <c r="E2673" s="49" t="s">
        <v>176</v>
      </c>
      <c r="F2673" s="50">
        <v>44270</v>
      </c>
      <c r="G2673" s="49" t="s">
        <v>176</v>
      </c>
      <c r="H2673" s="51" t="s">
        <v>76</v>
      </c>
      <c r="I2673" s="49"/>
      <c r="J2673" s="49"/>
      <c r="K2673" s="49"/>
      <c r="L2673" s="52"/>
      <c r="M2673" s="51" t="s">
        <v>7260</v>
      </c>
      <c r="N2673" s="51"/>
      <c r="O2673" s="49" t="s">
        <v>78</v>
      </c>
      <c r="P2673" s="51" t="s">
        <v>78</v>
      </c>
      <c r="Q2673" s="51"/>
      <c r="R2673" s="111"/>
      <c r="S2673" s="111"/>
      <c r="T2673" s="120"/>
      <c r="U2673" s="55" t="s">
        <v>32</v>
      </c>
      <c r="V2673" s="52"/>
      <c r="W2673" s="49"/>
      <c r="X2673" s="52" t="s">
        <v>43</v>
      </c>
      <c r="Y2673" s="49"/>
      <c r="Z2673" s="116" t="s">
        <v>20458</v>
      </c>
      <c r="AA2673" s="51"/>
      <c r="AB2673" s="54">
        <v>0</v>
      </c>
      <c r="AC2673" s="54">
        <v>0</v>
      </c>
      <c r="AD2673" s="54">
        <v>5000</v>
      </c>
      <c r="AE2673" s="54">
        <v>0</v>
      </c>
      <c r="AF2673" s="3">
        <f>SUM(Table2[[#This Row],[PE 2021 Obligations]],Table2[[#This Row],[ROW 2021 Obligations]],Table2[[#This Row],[Construction 2021 Obligations]],Table2[[#This Row],[Paving 2021 Obligations]])</f>
        <v>5000</v>
      </c>
      <c r="AG2673" s="54">
        <v>0</v>
      </c>
      <c r="AH2673" s="54">
        <v>0</v>
      </c>
      <c r="AI2673" s="54">
        <v>5000</v>
      </c>
      <c r="AJ2673" s="54">
        <v>0</v>
      </c>
      <c r="AK2673" s="54">
        <v>5000</v>
      </c>
      <c r="AL2673" s="49" t="s">
        <v>7261</v>
      </c>
    </row>
    <row r="2674" spans="1:38" ht="30" hidden="1" x14ac:dyDescent="0.25">
      <c r="A2674" s="13">
        <v>130867.5</v>
      </c>
      <c r="B2674" s="15">
        <v>6</v>
      </c>
      <c r="C2674" s="43" t="s">
        <v>73</v>
      </c>
      <c r="D2674" s="44">
        <v>44273</v>
      </c>
      <c r="E2674" s="43" t="s">
        <v>176</v>
      </c>
      <c r="F2674" s="44">
        <v>44273</v>
      </c>
      <c r="G2674" s="43" t="s">
        <v>176</v>
      </c>
      <c r="H2674" s="45" t="s">
        <v>76</v>
      </c>
      <c r="I2674" s="43"/>
      <c r="J2674" s="43"/>
      <c r="K2674" s="43"/>
      <c r="L2674" s="46"/>
      <c r="M2674" s="45" t="s">
        <v>7262</v>
      </c>
      <c r="N2674" s="45"/>
      <c r="O2674" s="43" t="s">
        <v>78</v>
      </c>
      <c r="P2674" s="45" t="s">
        <v>78</v>
      </c>
      <c r="Q2674" s="45"/>
      <c r="R2674" s="112"/>
      <c r="S2674" s="112"/>
      <c r="T2674" s="59"/>
      <c r="U2674" s="56" t="s">
        <v>32</v>
      </c>
      <c r="V2674" s="46"/>
      <c r="W2674" s="43"/>
      <c r="X2674" s="46" t="s">
        <v>43</v>
      </c>
      <c r="Y2674" s="43"/>
      <c r="Z2674" s="116" t="s">
        <v>20458</v>
      </c>
      <c r="AA2674" s="45"/>
      <c r="AB2674" s="3">
        <v>0</v>
      </c>
      <c r="AC2674" s="3">
        <v>0</v>
      </c>
      <c r="AD2674" s="3">
        <v>5000</v>
      </c>
      <c r="AE2674" s="3">
        <v>0</v>
      </c>
      <c r="AF2674" s="3">
        <f>SUM(Table2[[#This Row],[PE 2021 Obligations]],Table2[[#This Row],[ROW 2021 Obligations]],Table2[[#This Row],[Construction 2021 Obligations]],Table2[[#This Row],[Paving 2021 Obligations]])</f>
        <v>5000</v>
      </c>
      <c r="AG2674" s="3">
        <v>0</v>
      </c>
      <c r="AH2674" s="3">
        <v>0</v>
      </c>
      <c r="AI2674" s="3">
        <v>5000</v>
      </c>
      <c r="AJ2674" s="3">
        <v>0</v>
      </c>
      <c r="AK2674" s="3">
        <v>5000</v>
      </c>
      <c r="AL2674" s="43" t="s">
        <v>7263</v>
      </c>
    </row>
    <row r="2675" spans="1:38" ht="30" hidden="1" x14ac:dyDescent="0.25">
      <c r="A2675" s="47">
        <v>130867.51</v>
      </c>
      <c r="B2675" s="48">
        <v>6</v>
      </c>
      <c r="C2675" s="49" t="s">
        <v>73</v>
      </c>
      <c r="D2675" s="50">
        <v>44280</v>
      </c>
      <c r="E2675" s="49" t="s">
        <v>176</v>
      </c>
      <c r="F2675" s="50">
        <v>44280</v>
      </c>
      <c r="G2675" s="49" t="s">
        <v>176</v>
      </c>
      <c r="H2675" s="51" t="s">
        <v>76</v>
      </c>
      <c r="I2675" s="49"/>
      <c r="J2675" s="49"/>
      <c r="K2675" s="49"/>
      <c r="L2675" s="52"/>
      <c r="M2675" s="51" t="s">
        <v>7264</v>
      </c>
      <c r="N2675" s="51"/>
      <c r="O2675" s="49" t="s">
        <v>78</v>
      </c>
      <c r="P2675" s="51" t="s">
        <v>78</v>
      </c>
      <c r="Q2675" s="51"/>
      <c r="R2675" s="111"/>
      <c r="S2675" s="111"/>
      <c r="T2675" s="120"/>
      <c r="U2675" s="55" t="s">
        <v>32</v>
      </c>
      <c r="V2675" s="52"/>
      <c r="W2675" s="49"/>
      <c r="X2675" s="52" t="s">
        <v>43</v>
      </c>
      <c r="Y2675" s="49"/>
      <c r="Z2675" s="116" t="s">
        <v>20458</v>
      </c>
      <c r="AA2675" s="51"/>
      <c r="AB2675" s="54">
        <v>0</v>
      </c>
      <c r="AC2675" s="54">
        <v>0</v>
      </c>
      <c r="AD2675" s="54">
        <v>5000</v>
      </c>
      <c r="AE2675" s="54">
        <v>0</v>
      </c>
      <c r="AF2675" s="3">
        <f>SUM(Table2[[#This Row],[PE 2021 Obligations]],Table2[[#This Row],[ROW 2021 Obligations]],Table2[[#This Row],[Construction 2021 Obligations]],Table2[[#This Row],[Paving 2021 Obligations]])</f>
        <v>5000</v>
      </c>
      <c r="AG2675" s="54">
        <v>0</v>
      </c>
      <c r="AH2675" s="54">
        <v>0</v>
      </c>
      <c r="AI2675" s="54">
        <v>5000</v>
      </c>
      <c r="AJ2675" s="54">
        <v>0</v>
      </c>
      <c r="AK2675" s="54">
        <v>5000</v>
      </c>
      <c r="AL2675" s="49" t="s">
        <v>7265</v>
      </c>
    </row>
    <row r="2676" spans="1:38" ht="30" hidden="1" x14ac:dyDescent="0.25">
      <c r="A2676" s="13">
        <v>130867.52</v>
      </c>
      <c r="B2676" s="15">
        <v>6</v>
      </c>
      <c r="C2676" s="43" t="s">
        <v>73</v>
      </c>
      <c r="D2676" s="44">
        <v>44281</v>
      </c>
      <c r="E2676" s="43" t="s">
        <v>176</v>
      </c>
      <c r="F2676" s="44">
        <v>44281</v>
      </c>
      <c r="G2676" s="43" t="s">
        <v>176</v>
      </c>
      <c r="H2676" s="45" t="s">
        <v>76</v>
      </c>
      <c r="I2676" s="43"/>
      <c r="J2676" s="43"/>
      <c r="K2676" s="43"/>
      <c r="L2676" s="46"/>
      <c r="M2676" s="45" t="s">
        <v>7266</v>
      </c>
      <c r="N2676" s="45"/>
      <c r="O2676" s="43" t="s">
        <v>78</v>
      </c>
      <c r="P2676" s="45" t="s">
        <v>78</v>
      </c>
      <c r="Q2676" s="45"/>
      <c r="R2676" s="112"/>
      <c r="S2676" s="112"/>
      <c r="T2676" s="59"/>
      <c r="U2676" s="56" t="s">
        <v>32</v>
      </c>
      <c r="V2676" s="46"/>
      <c r="W2676" s="43"/>
      <c r="X2676" s="46" t="s">
        <v>43</v>
      </c>
      <c r="Y2676" s="43"/>
      <c r="Z2676" s="116" t="s">
        <v>20458</v>
      </c>
      <c r="AA2676" s="45"/>
      <c r="AB2676" s="3">
        <v>0</v>
      </c>
      <c r="AC2676" s="3">
        <v>0</v>
      </c>
      <c r="AD2676" s="3">
        <v>5000</v>
      </c>
      <c r="AE2676" s="3">
        <v>0</v>
      </c>
      <c r="AF2676" s="3">
        <f>SUM(Table2[[#This Row],[PE 2021 Obligations]],Table2[[#This Row],[ROW 2021 Obligations]],Table2[[#This Row],[Construction 2021 Obligations]],Table2[[#This Row],[Paving 2021 Obligations]])</f>
        <v>5000</v>
      </c>
      <c r="AG2676" s="3">
        <v>0</v>
      </c>
      <c r="AH2676" s="3">
        <v>0</v>
      </c>
      <c r="AI2676" s="3">
        <v>5000</v>
      </c>
      <c r="AJ2676" s="3">
        <v>0</v>
      </c>
      <c r="AK2676" s="3">
        <v>5000</v>
      </c>
      <c r="AL2676" s="43" t="s">
        <v>7267</v>
      </c>
    </row>
    <row r="2677" spans="1:38" ht="30" hidden="1" x14ac:dyDescent="0.25">
      <c r="A2677" s="47">
        <v>130867.53</v>
      </c>
      <c r="B2677" s="48">
        <v>6</v>
      </c>
      <c r="C2677" s="49" t="s">
        <v>73</v>
      </c>
      <c r="D2677" s="50">
        <v>44284</v>
      </c>
      <c r="E2677" s="49" t="s">
        <v>176</v>
      </c>
      <c r="F2677" s="50">
        <v>44284</v>
      </c>
      <c r="G2677" s="49" t="s">
        <v>176</v>
      </c>
      <c r="H2677" s="51" t="s">
        <v>76</v>
      </c>
      <c r="I2677" s="49"/>
      <c r="J2677" s="49"/>
      <c r="K2677" s="49"/>
      <c r="L2677" s="52"/>
      <c r="M2677" s="51" t="s">
        <v>7268</v>
      </c>
      <c r="N2677" s="51"/>
      <c r="O2677" s="49" t="s">
        <v>78</v>
      </c>
      <c r="P2677" s="51" t="s">
        <v>78</v>
      </c>
      <c r="Q2677" s="51"/>
      <c r="R2677" s="111"/>
      <c r="S2677" s="111"/>
      <c r="T2677" s="120"/>
      <c r="U2677" s="55" t="s">
        <v>32</v>
      </c>
      <c r="V2677" s="52"/>
      <c r="W2677" s="49"/>
      <c r="X2677" s="52" t="s">
        <v>43</v>
      </c>
      <c r="Y2677" s="49"/>
      <c r="Z2677" s="111" t="s">
        <v>20458</v>
      </c>
      <c r="AA2677" s="51"/>
      <c r="AB2677" s="54">
        <v>0</v>
      </c>
      <c r="AC2677" s="54">
        <v>0</v>
      </c>
      <c r="AD2677" s="54">
        <v>5000</v>
      </c>
      <c r="AE2677" s="54">
        <v>0</v>
      </c>
      <c r="AF2677" s="3">
        <f>SUM(Table2[[#This Row],[PE 2021 Obligations]],Table2[[#This Row],[ROW 2021 Obligations]],Table2[[#This Row],[Construction 2021 Obligations]],Table2[[#This Row],[Paving 2021 Obligations]])</f>
        <v>5000</v>
      </c>
      <c r="AG2677" s="54">
        <v>0</v>
      </c>
      <c r="AH2677" s="54">
        <v>0</v>
      </c>
      <c r="AI2677" s="54">
        <v>5000</v>
      </c>
      <c r="AJ2677" s="54">
        <v>0</v>
      </c>
      <c r="AK2677" s="54">
        <v>5000</v>
      </c>
      <c r="AL2677" s="49" t="s">
        <v>7269</v>
      </c>
    </row>
    <row r="2678" spans="1:38" ht="30" hidden="1" x14ac:dyDescent="0.25">
      <c r="A2678" s="13">
        <v>130867.54</v>
      </c>
      <c r="B2678" s="15">
        <v>6</v>
      </c>
      <c r="C2678" s="43" t="s">
        <v>73</v>
      </c>
      <c r="D2678" s="44">
        <v>44284</v>
      </c>
      <c r="E2678" s="43" t="s">
        <v>176</v>
      </c>
      <c r="F2678" s="44">
        <v>44285</v>
      </c>
      <c r="G2678" s="43" t="s">
        <v>142</v>
      </c>
      <c r="H2678" s="45" t="s">
        <v>76</v>
      </c>
      <c r="I2678" s="43"/>
      <c r="J2678" s="43"/>
      <c r="K2678" s="43"/>
      <c r="L2678" s="46"/>
      <c r="M2678" s="45" t="s">
        <v>7270</v>
      </c>
      <c r="N2678" s="45"/>
      <c r="O2678" s="43" t="s">
        <v>78</v>
      </c>
      <c r="P2678" s="45" t="s">
        <v>78</v>
      </c>
      <c r="Q2678" s="45"/>
      <c r="R2678" s="112"/>
      <c r="S2678" s="112"/>
      <c r="T2678" s="59"/>
      <c r="U2678" s="56" t="s">
        <v>32</v>
      </c>
      <c r="V2678" s="46"/>
      <c r="W2678" s="43"/>
      <c r="X2678" s="46" t="s">
        <v>43</v>
      </c>
      <c r="Y2678" s="43"/>
      <c r="Z2678" s="116" t="s">
        <v>20458</v>
      </c>
      <c r="AA2678" s="45"/>
      <c r="AB2678" s="3">
        <v>0</v>
      </c>
      <c r="AC2678" s="3">
        <v>0</v>
      </c>
      <c r="AD2678" s="3">
        <v>5000</v>
      </c>
      <c r="AE2678" s="3">
        <v>0</v>
      </c>
      <c r="AF2678" s="3">
        <f>SUM(Table2[[#This Row],[PE 2021 Obligations]],Table2[[#This Row],[ROW 2021 Obligations]],Table2[[#This Row],[Construction 2021 Obligations]],Table2[[#This Row],[Paving 2021 Obligations]])</f>
        <v>5000</v>
      </c>
      <c r="AG2678" s="3">
        <v>0</v>
      </c>
      <c r="AH2678" s="3">
        <v>0</v>
      </c>
      <c r="AI2678" s="3">
        <v>5000</v>
      </c>
      <c r="AJ2678" s="3">
        <v>0</v>
      </c>
      <c r="AK2678" s="3">
        <v>5000</v>
      </c>
      <c r="AL2678" s="43" t="s">
        <v>7271</v>
      </c>
    </row>
    <row r="2679" spans="1:38" ht="30" hidden="1" x14ac:dyDescent="0.25">
      <c r="A2679" s="47">
        <v>130867.55</v>
      </c>
      <c r="B2679" s="48">
        <v>6</v>
      </c>
      <c r="C2679" s="49" t="s">
        <v>73</v>
      </c>
      <c r="D2679" s="50">
        <v>44284</v>
      </c>
      <c r="E2679" s="49" t="s">
        <v>176</v>
      </c>
      <c r="F2679" s="50">
        <v>44285</v>
      </c>
      <c r="G2679" s="49" t="s">
        <v>142</v>
      </c>
      <c r="H2679" s="51" t="s">
        <v>76</v>
      </c>
      <c r="I2679" s="49"/>
      <c r="J2679" s="49"/>
      <c r="K2679" s="49"/>
      <c r="L2679" s="52"/>
      <c r="M2679" s="51" t="s">
        <v>7272</v>
      </c>
      <c r="N2679" s="51"/>
      <c r="O2679" s="49" t="s">
        <v>78</v>
      </c>
      <c r="P2679" s="51" t="s">
        <v>78</v>
      </c>
      <c r="Q2679" s="51"/>
      <c r="R2679" s="111"/>
      <c r="S2679" s="111"/>
      <c r="T2679" s="120"/>
      <c r="U2679" s="55" t="s">
        <v>32</v>
      </c>
      <c r="V2679" s="52"/>
      <c r="W2679" s="49"/>
      <c r="X2679" s="52" t="s">
        <v>43</v>
      </c>
      <c r="Y2679" s="49"/>
      <c r="Z2679" s="116" t="s">
        <v>20458</v>
      </c>
      <c r="AA2679" s="51"/>
      <c r="AB2679" s="54">
        <v>0</v>
      </c>
      <c r="AC2679" s="54">
        <v>0</v>
      </c>
      <c r="AD2679" s="54">
        <v>5000</v>
      </c>
      <c r="AE2679" s="54">
        <v>0</v>
      </c>
      <c r="AF2679" s="3">
        <f>SUM(Table2[[#This Row],[PE 2021 Obligations]],Table2[[#This Row],[ROW 2021 Obligations]],Table2[[#This Row],[Construction 2021 Obligations]],Table2[[#This Row],[Paving 2021 Obligations]])</f>
        <v>5000</v>
      </c>
      <c r="AG2679" s="54">
        <v>0</v>
      </c>
      <c r="AH2679" s="54">
        <v>0</v>
      </c>
      <c r="AI2679" s="54">
        <v>5000</v>
      </c>
      <c r="AJ2679" s="54">
        <v>0</v>
      </c>
      <c r="AK2679" s="54">
        <v>5000</v>
      </c>
      <c r="AL2679" s="49" t="s">
        <v>7273</v>
      </c>
    </row>
    <row r="2680" spans="1:38" ht="30" hidden="1" x14ac:dyDescent="0.25">
      <c r="A2680" s="13">
        <v>130867.56</v>
      </c>
      <c r="B2680" s="15">
        <v>6</v>
      </c>
      <c r="C2680" s="43" t="s">
        <v>73</v>
      </c>
      <c r="D2680" s="44">
        <v>44300</v>
      </c>
      <c r="E2680" s="43" t="s">
        <v>176</v>
      </c>
      <c r="F2680" s="44">
        <v>44300</v>
      </c>
      <c r="G2680" s="43" t="s">
        <v>142</v>
      </c>
      <c r="H2680" s="45" t="s">
        <v>76</v>
      </c>
      <c r="I2680" s="43"/>
      <c r="J2680" s="43"/>
      <c r="K2680" s="43"/>
      <c r="L2680" s="46"/>
      <c r="M2680" s="45" t="s">
        <v>7274</v>
      </c>
      <c r="N2680" s="45"/>
      <c r="O2680" s="43" t="s">
        <v>78</v>
      </c>
      <c r="P2680" s="45" t="s">
        <v>78</v>
      </c>
      <c r="Q2680" s="45"/>
      <c r="R2680" s="112"/>
      <c r="S2680" s="112"/>
      <c r="T2680" s="59"/>
      <c r="U2680" s="56" t="s">
        <v>32</v>
      </c>
      <c r="V2680" s="46"/>
      <c r="W2680" s="43"/>
      <c r="X2680" s="46" t="s">
        <v>43</v>
      </c>
      <c r="Y2680" s="43"/>
      <c r="Z2680" s="116" t="s">
        <v>20458</v>
      </c>
      <c r="AA2680" s="45"/>
      <c r="AB2680" s="3">
        <v>0</v>
      </c>
      <c r="AC2680" s="3">
        <v>0</v>
      </c>
      <c r="AD2680" s="3">
        <v>5000</v>
      </c>
      <c r="AE2680" s="3">
        <v>0</v>
      </c>
      <c r="AF2680" s="3">
        <f>SUM(Table2[[#This Row],[PE 2021 Obligations]],Table2[[#This Row],[ROW 2021 Obligations]],Table2[[#This Row],[Construction 2021 Obligations]],Table2[[#This Row],[Paving 2021 Obligations]])</f>
        <v>5000</v>
      </c>
      <c r="AG2680" s="3">
        <v>0</v>
      </c>
      <c r="AH2680" s="3">
        <v>0</v>
      </c>
      <c r="AI2680" s="3">
        <v>5000</v>
      </c>
      <c r="AJ2680" s="3">
        <v>0</v>
      </c>
      <c r="AK2680" s="3">
        <v>5000</v>
      </c>
      <c r="AL2680" s="43" t="s">
        <v>7275</v>
      </c>
    </row>
    <row r="2681" spans="1:38" ht="30" hidden="1" x14ac:dyDescent="0.25">
      <c r="A2681" s="47">
        <v>130867.57</v>
      </c>
      <c r="B2681" s="48">
        <v>6</v>
      </c>
      <c r="C2681" s="49" t="s">
        <v>73</v>
      </c>
      <c r="D2681" s="50">
        <v>44302</v>
      </c>
      <c r="E2681" s="49" t="s">
        <v>176</v>
      </c>
      <c r="F2681" s="50">
        <v>44302</v>
      </c>
      <c r="G2681" s="49" t="s">
        <v>176</v>
      </c>
      <c r="H2681" s="51" t="s">
        <v>76</v>
      </c>
      <c r="I2681" s="49"/>
      <c r="J2681" s="49"/>
      <c r="K2681" s="49"/>
      <c r="L2681" s="52"/>
      <c r="M2681" s="51" t="s">
        <v>7276</v>
      </c>
      <c r="N2681" s="51"/>
      <c r="O2681" s="49" t="s">
        <v>78</v>
      </c>
      <c r="P2681" s="51" t="s">
        <v>78</v>
      </c>
      <c r="Q2681" s="51"/>
      <c r="R2681" s="111"/>
      <c r="S2681" s="111"/>
      <c r="T2681" s="120"/>
      <c r="U2681" s="55" t="s">
        <v>32</v>
      </c>
      <c r="V2681" s="52"/>
      <c r="W2681" s="49"/>
      <c r="X2681" s="52" t="s">
        <v>43</v>
      </c>
      <c r="Y2681" s="49"/>
      <c r="Z2681" s="116" t="s">
        <v>20458</v>
      </c>
      <c r="AA2681" s="51"/>
      <c r="AB2681" s="54">
        <v>0</v>
      </c>
      <c r="AC2681" s="54">
        <v>0</v>
      </c>
      <c r="AD2681" s="54">
        <v>5000</v>
      </c>
      <c r="AE2681" s="54">
        <v>0</v>
      </c>
      <c r="AF2681" s="3">
        <f>SUM(Table2[[#This Row],[PE 2021 Obligations]],Table2[[#This Row],[ROW 2021 Obligations]],Table2[[#This Row],[Construction 2021 Obligations]],Table2[[#This Row],[Paving 2021 Obligations]])</f>
        <v>5000</v>
      </c>
      <c r="AG2681" s="54">
        <v>0</v>
      </c>
      <c r="AH2681" s="54">
        <v>0</v>
      </c>
      <c r="AI2681" s="54">
        <v>5000</v>
      </c>
      <c r="AJ2681" s="54">
        <v>0</v>
      </c>
      <c r="AK2681" s="54">
        <v>5000</v>
      </c>
      <c r="AL2681" s="49" t="s">
        <v>7277</v>
      </c>
    </row>
    <row r="2682" spans="1:38" ht="30" hidden="1" x14ac:dyDescent="0.25">
      <c r="A2682" s="13">
        <v>130867.58</v>
      </c>
      <c r="B2682" s="15">
        <v>6</v>
      </c>
      <c r="C2682" s="43" t="s">
        <v>73</v>
      </c>
      <c r="D2682" s="44">
        <v>44309</v>
      </c>
      <c r="E2682" s="43" t="s">
        <v>176</v>
      </c>
      <c r="F2682" s="44">
        <v>44309</v>
      </c>
      <c r="G2682" s="43" t="s">
        <v>176</v>
      </c>
      <c r="H2682" s="45" t="s">
        <v>76</v>
      </c>
      <c r="I2682" s="43"/>
      <c r="J2682" s="43"/>
      <c r="K2682" s="43"/>
      <c r="L2682" s="46"/>
      <c r="M2682" s="45" t="s">
        <v>7278</v>
      </c>
      <c r="N2682" s="45"/>
      <c r="O2682" s="43" t="s">
        <v>78</v>
      </c>
      <c r="P2682" s="45" t="s">
        <v>78</v>
      </c>
      <c r="Q2682" s="45"/>
      <c r="R2682" s="112"/>
      <c r="S2682" s="112"/>
      <c r="T2682" s="59"/>
      <c r="U2682" s="56" t="s">
        <v>32</v>
      </c>
      <c r="V2682" s="46"/>
      <c r="W2682" s="43"/>
      <c r="X2682" s="46" t="s">
        <v>43</v>
      </c>
      <c r="Y2682" s="43"/>
      <c r="Z2682" s="111" t="s">
        <v>20458</v>
      </c>
      <c r="AA2682" s="45"/>
      <c r="AB2682" s="3">
        <v>0</v>
      </c>
      <c r="AC2682" s="3">
        <v>0</v>
      </c>
      <c r="AD2682" s="3">
        <v>5000</v>
      </c>
      <c r="AE2682" s="3">
        <v>0</v>
      </c>
      <c r="AF2682" s="3">
        <f>SUM(Table2[[#This Row],[PE 2021 Obligations]],Table2[[#This Row],[ROW 2021 Obligations]],Table2[[#This Row],[Construction 2021 Obligations]],Table2[[#This Row],[Paving 2021 Obligations]])</f>
        <v>5000</v>
      </c>
      <c r="AG2682" s="3">
        <v>0</v>
      </c>
      <c r="AH2682" s="3">
        <v>0</v>
      </c>
      <c r="AI2682" s="3">
        <v>5000</v>
      </c>
      <c r="AJ2682" s="3">
        <v>0</v>
      </c>
      <c r="AK2682" s="3">
        <v>5000</v>
      </c>
      <c r="AL2682" s="43" t="s">
        <v>7279</v>
      </c>
    </row>
    <row r="2683" spans="1:38" ht="30" hidden="1" x14ac:dyDescent="0.25">
      <c r="A2683" s="47">
        <v>130867.59</v>
      </c>
      <c r="B2683" s="48">
        <v>6</v>
      </c>
      <c r="C2683" s="49" t="s">
        <v>73</v>
      </c>
      <c r="D2683" s="50">
        <v>44314</v>
      </c>
      <c r="E2683" s="49" t="s">
        <v>176</v>
      </c>
      <c r="F2683" s="50">
        <v>44314</v>
      </c>
      <c r="G2683" s="49" t="s">
        <v>176</v>
      </c>
      <c r="H2683" s="51" t="s">
        <v>76</v>
      </c>
      <c r="I2683" s="49"/>
      <c r="J2683" s="49"/>
      <c r="K2683" s="49"/>
      <c r="L2683" s="52"/>
      <c r="M2683" s="51" t="s">
        <v>7280</v>
      </c>
      <c r="N2683" s="51"/>
      <c r="O2683" s="49" t="s">
        <v>78</v>
      </c>
      <c r="P2683" s="51" t="s">
        <v>78</v>
      </c>
      <c r="Q2683" s="51"/>
      <c r="R2683" s="111"/>
      <c r="S2683" s="111"/>
      <c r="T2683" s="120"/>
      <c r="U2683" s="55" t="s">
        <v>32</v>
      </c>
      <c r="V2683" s="52"/>
      <c r="W2683" s="49"/>
      <c r="X2683" s="52" t="s">
        <v>43</v>
      </c>
      <c r="Y2683" s="49"/>
      <c r="Z2683" s="111" t="s">
        <v>20458</v>
      </c>
      <c r="AA2683" s="51"/>
      <c r="AB2683" s="54">
        <v>0</v>
      </c>
      <c r="AC2683" s="54">
        <v>0</v>
      </c>
      <c r="AD2683" s="54">
        <v>5000</v>
      </c>
      <c r="AE2683" s="54">
        <v>0</v>
      </c>
      <c r="AF2683" s="3">
        <f>SUM(Table2[[#This Row],[PE 2021 Obligations]],Table2[[#This Row],[ROW 2021 Obligations]],Table2[[#This Row],[Construction 2021 Obligations]],Table2[[#This Row],[Paving 2021 Obligations]])</f>
        <v>5000</v>
      </c>
      <c r="AG2683" s="54">
        <v>0</v>
      </c>
      <c r="AH2683" s="54">
        <v>0</v>
      </c>
      <c r="AI2683" s="54">
        <v>5000</v>
      </c>
      <c r="AJ2683" s="54">
        <v>0</v>
      </c>
      <c r="AK2683" s="54">
        <v>5000</v>
      </c>
      <c r="AL2683" s="49" t="s">
        <v>7281</v>
      </c>
    </row>
    <row r="2684" spans="1:38" ht="30" hidden="1" x14ac:dyDescent="0.25">
      <c r="A2684" s="13">
        <v>130867.6</v>
      </c>
      <c r="B2684" s="15">
        <v>6</v>
      </c>
      <c r="C2684" s="43" t="s">
        <v>73</v>
      </c>
      <c r="D2684" s="44">
        <v>44321</v>
      </c>
      <c r="E2684" s="43" t="s">
        <v>176</v>
      </c>
      <c r="F2684" s="44">
        <v>44321</v>
      </c>
      <c r="G2684" s="43" t="s">
        <v>176</v>
      </c>
      <c r="H2684" s="45" t="s">
        <v>76</v>
      </c>
      <c r="I2684" s="43"/>
      <c r="J2684" s="43"/>
      <c r="K2684" s="43"/>
      <c r="L2684" s="46"/>
      <c r="M2684" s="45" t="s">
        <v>7282</v>
      </c>
      <c r="N2684" s="45"/>
      <c r="O2684" s="43" t="s">
        <v>78</v>
      </c>
      <c r="P2684" s="45" t="s">
        <v>78</v>
      </c>
      <c r="Q2684" s="45"/>
      <c r="R2684" s="112"/>
      <c r="S2684" s="112"/>
      <c r="T2684" s="59"/>
      <c r="U2684" s="56" t="s">
        <v>32</v>
      </c>
      <c r="V2684" s="46"/>
      <c r="W2684" s="43"/>
      <c r="X2684" s="46" t="s">
        <v>43</v>
      </c>
      <c r="Y2684" s="43"/>
      <c r="Z2684" s="111" t="s">
        <v>20458</v>
      </c>
      <c r="AA2684" s="45"/>
      <c r="AB2684" s="3">
        <v>0</v>
      </c>
      <c r="AC2684" s="3">
        <v>0</v>
      </c>
      <c r="AD2684" s="3">
        <v>5000</v>
      </c>
      <c r="AE2684" s="3">
        <v>0</v>
      </c>
      <c r="AF2684" s="3">
        <f>SUM(Table2[[#This Row],[PE 2021 Obligations]],Table2[[#This Row],[ROW 2021 Obligations]],Table2[[#This Row],[Construction 2021 Obligations]],Table2[[#This Row],[Paving 2021 Obligations]])</f>
        <v>5000</v>
      </c>
      <c r="AG2684" s="3">
        <v>0</v>
      </c>
      <c r="AH2684" s="3">
        <v>0</v>
      </c>
      <c r="AI2684" s="3">
        <v>5000</v>
      </c>
      <c r="AJ2684" s="3">
        <v>0</v>
      </c>
      <c r="AK2684" s="3">
        <v>5000</v>
      </c>
      <c r="AL2684" s="43" t="s">
        <v>7283</v>
      </c>
    </row>
    <row r="2685" spans="1:38" ht="30" hidden="1" x14ac:dyDescent="0.25">
      <c r="A2685" s="47">
        <v>130867.61</v>
      </c>
      <c r="B2685" s="48">
        <v>6</v>
      </c>
      <c r="C2685" s="49" t="s">
        <v>73</v>
      </c>
      <c r="D2685" s="50">
        <v>44321</v>
      </c>
      <c r="E2685" s="49" t="s">
        <v>176</v>
      </c>
      <c r="F2685" s="50">
        <v>44321</v>
      </c>
      <c r="G2685" s="49" t="s">
        <v>176</v>
      </c>
      <c r="H2685" s="51" t="s">
        <v>76</v>
      </c>
      <c r="I2685" s="49"/>
      <c r="J2685" s="49"/>
      <c r="K2685" s="49"/>
      <c r="L2685" s="52"/>
      <c r="M2685" s="51" t="s">
        <v>7284</v>
      </c>
      <c r="N2685" s="51"/>
      <c r="O2685" s="49" t="s">
        <v>78</v>
      </c>
      <c r="P2685" s="51" t="s">
        <v>78</v>
      </c>
      <c r="Q2685" s="51"/>
      <c r="R2685" s="111"/>
      <c r="S2685" s="111"/>
      <c r="T2685" s="120"/>
      <c r="U2685" s="55" t="s">
        <v>32</v>
      </c>
      <c r="V2685" s="52"/>
      <c r="W2685" s="49"/>
      <c r="X2685" s="52" t="s">
        <v>43</v>
      </c>
      <c r="Y2685" s="49"/>
      <c r="Z2685" s="116" t="s">
        <v>20458</v>
      </c>
      <c r="AA2685" s="51"/>
      <c r="AB2685" s="54">
        <v>0</v>
      </c>
      <c r="AC2685" s="54">
        <v>0</v>
      </c>
      <c r="AD2685" s="54">
        <v>5000</v>
      </c>
      <c r="AE2685" s="54">
        <v>0</v>
      </c>
      <c r="AF2685" s="3">
        <f>SUM(Table2[[#This Row],[PE 2021 Obligations]],Table2[[#This Row],[ROW 2021 Obligations]],Table2[[#This Row],[Construction 2021 Obligations]],Table2[[#This Row],[Paving 2021 Obligations]])</f>
        <v>5000</v>
      </c>
      <c r="AG2685" s="54">
        <v>0</v>
      </c>
      <c r="AH2685" s="54">
        <v>0</v>
      </c>
      <c r="AI2685" s="54">
        <v>5000</v>
      </c>
      <c r="AJ2685" s="54">
        <v>0</v>
      </c>
      <c r="AK2685" s="54">
        <v>5000</v>
      </c>
      <c r="AL2685" s="49" t="s">
        <v>7285</v>
      </c>
    </row>
    <row r="2686" spans="1:38" ht="30" hidden="1" x14ac:dyDescent="0.25">
      <c r="A2686" s="13">
        <v>130867.62</v>
      </c>
      <c r="B2686" s="15">
        <v>6</v>
      </c>
      <c r="C2686" s="43" t="s">
        <v>73</v>
      </c>
      <c r="D2686" s="44">
        <v>44329</v>
      </c>
      <c r="E2686" s="43" t="s">
        <v>176</v>
      </c>
      <c r="F2686" s="44">
        <v>44329</v>
      </c>
      <c r="G2686" s="43" t="s">
        <v>176</v>
      </c>
      <c r="H2686" s="45" t="s">
        <v>76</v>
      </c>
      <c r="I2686" s="43"/>
      <c r="J2686" s="43"/>
      <c r="K2686" s="43"/>
      <c r="L2686" s="46"/>
      <c r="M2686" s="45" t="s">
        <v>7286</v>
      </c>
      <c r="N2686" s="45"/>
      <c r="O2686" s="43" t="s">
        <v>78</v>
      </c>
      <c r="P2686" s="45" t="s">
        <v>78</v>
      </c>
      <c r="Q2686" s="45"/>
      <c r="R2686" s="112"/>
      <c r="S2686" s="112"/>
      <c r="T2686" s="59"/>
      <c r="U2686" s="56" t="s">
        <v>32</v>
      </c>
      <c r="V2686" s="46"/>
      <c r="W2686" s="43"/>
      <c r="X2686" s="46" t="s">
        <v>43</v>
      </c>
      <c r="Y2686" s="43"/>
      <c r="Z2686" s="116" t="s">
        <v>20458</v>
      </c>
      <c r="AA2686" s="45"/>
      <c r="AB2686" s="3">
        <v>0</v>
      </c>
      <c r="AC2686" s="3">
        <v>0</v>
      </c>
      <c r="AD2686" s="3">
        <v>5000</v>
      </c>
      <c r="AE2686" s="3">
        <v>0</v>
      </c>
      <c r="AF2686" s="3">
        <f>SUM(Table2[[#This Row],[PE 2021 Obligations]],Table2[[#This Row],[ROW 2021 Obligations]],Table2[[#This Row],[Construction 2021 Obligations]],Table2[[#This Row],[Paving 2021 Obligations]])</f>
        <v>5000</v>
      </c>
      <c r="AG2686" s="3">
        <v>0</v>
      </c>
      <c r="AH2686" s="3">
        <v>0</v>
      </c>
      <c r="AI2686" s="3">
        <v>5000</v>
      </c>
      <c r="AJ2686" s="3">
        <v>0</v>
      </c>
      <c r="AK2686" s="3">
        <v>5000</v>
      </c>
      <c r="AL2686" s="43" t="s">
        <v>7287</v>
      </c>
    </row>
    <row r="2687" spans="1:38" ht="30" hidden="1" x14ac:dyDescent="0.25">
      <c r="A2687" s="47">
        <v>130867.63</v>
      </c>
      <c r="B2687" s="48">
        <v>6</v>
      </c>
      <c r="C2687" s="49" t="s">
        <v>73</v>
      </c>
      <c r="D2687" s="50">
        <v>44329</v>
      </c>
      <c r="E2687" s="49" t="s">
        <v>176</v>
      </c>
      <c r="F2687" s="50">
        <v>44329</v>
      </c>
      <c r="G2687" s="49" t="s">
        <v>176</v>
      </c>
      <c r="H2687" s="51" t="s">
        <v>76</v>
      </c>
      <c r="I2687" s="49"/>
      <c r="J2687" s="49"/>
      <c r="K2687" s="49"/>
      <c r="L2687" s="52"/>
      <c r="M2687" s="51" t="s">
        <v>7288</v>
      </c>
      <c r="N2687" s="51"/>
      <c r="O2687" s="49" t="s">
        <v>78</v>
      </c>
      <c r="P2687" s="51" t="s">
        <v>78</v>
      </c>
      <c r="Q2687" s="51"/>
      <c r="R2687" s="111"/>
      <c r="S2687" s="111"/>
      <c r="T2687" s="120"/>
      <c r="U2687" s="55" t="s">
        <v>32</v>
      </c>
      <c r="V2687" s="52"/>
      <c r="W2687" s="49"/>
      <c r="X2687" s="52" t="s">
        <v>43</v>
      </c>
      <c r="Y2687" s="49"/>
      <c r="Z2687" s="116" t="s">
        <v>20458</v>
      </c>
      <c r="AA2687" s="51"/>
      <c r="AB2687" s="54">
        <v>0</v>
      </c>
      <c r="AC2687" s="54">
        <v>0</v>
      </c>
      <c r="AD2687" s="54">
        <v>5000</v>
      </c>
      <c r="AE2687" s="54">
        <v>0</v>
      </c>
      <c r="AF2687" s="3">
        <f>SUM(Table2[[#This Row],[PE 2021 Obligations]],Table2[[#This Row],[ROW 2021 Obligations]],Table2[[#This Row],[Construction 2021 Obligations]],Table2[[#This Row],[Paving 2021 Obligations]])</f>
        <v>5000</v>
      </c>
      <c r="AG2687" s="54">
        <v>0</v>
      </c>
      <c r="AH2687" s="54">
        <v>0</v>
      </c>
      <c r="AI2687" s="54">
        <v>5000</v>
      </c>
      <c r="AJ2687" s="54">
        <v>0</v>
      </c>
      <c r="AK2687" s="54">
        <v>5000</v>
      </c>
      <c r="AL2687" s="49" t="s">
        <v>7289</v>
      </c>
    </row>
    <row r="2688" spans="1:38" ht="30" hidden="1" x14ac:dyDescent="0.25">
      <c r="A2688" s="13">
        <v>130867.64</v>
      </c>
      <c r="B2688" s="15">
        <v>6</v>
      </c>
      <c r="C2688" s="43" t="s">
        <v>73</v>
      </c>
      <c r="D2688" s="44">
        <v>44334</v>
      </c>
      <c r="E2688" s="43" t="s">
        <v>176</v>
      </c>
      <c r="F2688" s="44">
        <v>44334</v>
      </c>
      <c r="G2688" s="43" t="s">
        <v>176</v>
      </c>
      <c r="H2688" s="45" t="s">
        <v>76</v>
      </c>
      <c r="I2688" s="43"/>
      <c r="J2688" s="43"/>
      <c r="K2688" s="43"/>
      <c r="L2688" s="46"/>
      <c r="M2688" s="45" t="s">
        <v>7290</v>
      </c>
      <c r="N2688" s="45"/>
      <c r="O2688" s="43" t="s">
        <v>78</v>
      </c>
      <c r="P2688" s="45" t="s">
        <v>78</v>
      </c>
      <c r="Q2688" s="45"/>
      <c r="R2688" s="112"/>
      <c r="S2688" s="112"/>
      <c r="T2688" s="59"/>
      <c r="U2688" s="56" t="s">
        <v>32</v>
      </c>
      <c r="V2688" s="46"/>
      <c r="W2688" s="43"/>
      <c r="X2688" s="46" t="s">
        <v>43</v>
      </c>
      <c r="Y2688" s="43"/>
      <c r="Z2688" s="116" t="s">
        <v>20458</v>
      </c>
      <c r="AA2688" s="45"/>
      <c r="AB2688" s="3">
        <v>0</v>
      </c>
      <c r="AC2688" s="3">
        <v>0</v>
      </c>
      <c r="AD2688" s="3">
        <v>5000</v>
      </c>
      <c r="AE2688" s="3">
        <v>0</v>
      </c>
      <c r="AF2688" s="3">
        <f>SUM(Table2[[#This Row],[PE 2021 Obligations]],Table2[[#This Row],[ROW 2021 Obligations]],Table2[[#This Row],[Construction 2021 Obligations]],Table2[[#This Row],[Paving 2021 Obligations]])</f>
        <v>5000</v>
      </c>
      <c r="AG2688" s="3">
        <v>0</v>
      </c>
      <c r="AH2688" s="3">
        <v>0</v>
      </c>
      <c r="AI2688" s="3">
        <v>5000</v>
      </c>
      <c r="AJ2688" s="3">
        <v>0</v>
      </c>
      <c r="AK2688" s="3">
        <v>5000</v>
      </c>
      <c r="AL2688" s="43" t="s">
        <v>7291</v>
      </c>
    </row>
    <row r="2689" spans="1:38" ht="30" hidden="1" x14ac:dyDescent="0.25">
      <c r="A2689" s="47">
        <v>130867.65</v>
      </c>
      <c r="B2689" s="48">
        <v>6</v>
      </c>
      <c r="C2689" s="49" t="s">
        <v>73</v>
      </c>
      <c r="D2689" s="50">
        <v>44341</v>
      </c>
      <c r="E2689" s="49" t="s">
        <v>176</v>
      </c>
      <c r="F2689" s="50">
        <v>44341</v>
      </c>
      <c r="G2689" s="49" t="s">
        <v>176</v>
      </c>
      <c r="H2689" s="51" t="s">
        <v>76</v>
      </c>
      <c r="I2689" s="49"/>
      <c r="J2689" s="49"/>
      <c r="K2689" s="49"/>
      <c r="L2689" s="52"/>
      <c r="M2689" s="51" t="s">
        <v>7292</v>
      </c>
      <c r="N2689" s="51"/>
      <c r="O2689" s="49" t="s">
        <v>78</v>
      </c>
      <c r="P2689" s="51" t="s">
        <v>78</v>
      </c>
      <c r="Q2689" s="51"/>
      <c r="R2689" s="111"/>
      <c r="S2689" s="111"/>
      <c r="T2689" s="120"/>
      <c r="U2689" s="55" t="s">
        <v>32</v>
      </c>
      <c r="V2689" s="52"/>
      <c r="W2689" s="49"/>
      <c r="X2689" s="52" t="s">
        <v>43</v>
      </c>
      <c r="Y2689" s="49"/>
      <c r="Z2689" s="116" t="s">
        <v>20458</v>
      </c>
      <c r="AA2689" s="51"/>
      <c r="AB2689" s="54">
        <v>0</v>
      </c>
      <c r="AC2689" s="54">
        <v>0</v>
      </c>
      <c r="AD2689" s="54">
        <v>5000</v>
      </c>
      <c r="AE2689" s="54">
        <v>0</v>
      </c>
      <c r="AF2689" s="3">
        <f>SUM(Table2[[#This Row],[PE 2021 Obligations]],Table2[[#This Row],[ROW 2021 Obligations]],Table2[[#This Row],[Construction 2021 Obligations]],Table2[[#This Row],[Paving 2021 Obligations]])</f>
        <v>5000</v>
      </c>
      <c r="AG2689" s="54">
        <v>0</v>
      </c>
      <c r="AH2689" s="54">
        <v>0</v>
      </c>
      <c r="AI2689" s="54">
        <v>5000</v>
      </c>
      <c r="AJ2689" s="54">
        <v>0</v>
      </c>
      <c r="AK2689" s="54">
        <v>5000</v>
      </c>
      <c r="AL2689" s="49" t="s">
        <v>7293</v>
      </c>
    </row>
    <row r="2690" spans="1:38" hidden="1" x14ac:dyDescent="0.25">
      <c r="A2690" s="47">
        <v>130871</v>
      </c>
      <c r="B2690" s="48">
        <v>4</v>
      </c>
      <c r="C2690" s="49" t="s">
        <v>73</v>
      </c>
      <c r="D2690" s="50">
        <v>44089</v>
      </c>
      <c r="E2690" s="49" t="s">
        <v>1610</v>
      </c>
      <c r="F2690" s="50">
        <v>44089</v>
      </c>
      <c r="G2690" s="49" t="s">
        <v>1610</v>
      </c>
      <c r="H2690" s="51" t="s">
        <v>349</v>
      </c>
      <c r="I2690" s="49"/>
      <c r="J2690" s="49"/>
      <c r="K2690" s="49"/>
      <c r="L2690" s="52" t="s">
        <v>110</v>
      </c>
      <c r="M2690" s="51" t="s">
        <v>7297</v>
      </c>
      <c r="N2690" s="51"/>
      <c r="O2690" s="49" t="s">
        <v>1612</v>
      </c>
      <c r="P2690" s="51"/>
      <c r="Q2690" s="51"/>
      <c r="R2690" s="111"/>
      <c r="S2690" s="111"/>
      <c r="T2690" s="120"/>
      <c r="U2690" s="55" t="s">
        <v>32</v>
      </c>
      <c r="V2690" s="52"/>
      <c r="W2690" s="49"/>
      <c r="X2690" s="52" t="s">
        <v>43</v>
      </c>
      <c r="Y2690" s="49"/>
      <c r="Z2690" s="116" t="s">
        <v>20458</v>
      </c>
      <c r="AA2690" s="51"/>
      <c r="AB2690" s="54">
        <v>0</v>
      </c>
      <c r="AC2690" s="54">
        <v>0</v>
      </c>
      <c r="AD2690" s="54">
        <v>70000</v>
      </c>
      <c r="AE2690" s="54">
        <v>0</v>
      </c>
      <c r="AF2690" s="3">
        <f>SUM(Table2[[#This Row],[PE 2021 Obligations]],Table2[[#This Row],[ROW 2021 Obligations]],Table2[[#This Row],[Construction 2021 Obligations]],Table2[[#This Row],[Paving 2021 Obligations]])</f>
        <v>70000</v>
      </c>
      <c r="AG2690" s="54">
        <v>0</v>
      </c>
      <c r="AH2690" s="54">
        <v>0</v>
      </c>
      <c r="AI2690" s="54">
        <v>70000</v>
      </c>
      <c r="AJ2690" s="54">
        <v>0</v>
      </c>
      <c r="AK2690" s="54">
        <v>70000</v>
      </c>
      <c r="AL2690" s="49" t="s">
        <v>7298</v>
      </c>
    </row>
    <row r="2691" spans="1:38" hidden="1" x14ac:dyDescent="0.25">
      <c r="A2691" s="13">
        <v>130875</v>
      </c>
      <c r="B2691" s="15">
        <v>4</v>
      </c>
      <c r="C2691" s="43" t="s">
        <v>73</v>
      </c>
      <c r="D2691" s="44">
        <v>44095</v>
      </c>
      <c r="E2691" s="43" t="s">
        <v>5735</v>
      </c>
      <c r="F2691" s="44">
        <v>44095</v>
      </c>
      <c r="G2691" s="43" t="s">
        <v>5735</v>
      </c>
      <c r="H2691" s="45" t="s">
        <v>261</v>
      </c>
      <c r="I2691" s="43"/>
      <c r="J2691" s="43"/>
      <c r="K2691" s="43"/>
      <c r="L2691" s="46"/>
      <c r="M2691" s="45" t="s">
        <v>7306</v>
      </c>
      <c r="N2691" s="45"/>
      <c r="O2691" s="43" t="s">
        <v>1171</v>
      </c>
      <c r="P2691" s="45" t="s">
        <v>1062</v>
      </c>
      <c r="Q2691" s="45"/>
      <c r="R2691" s="112"/>
      <c r="S2691" s="112"/>
      <c r="T2691" s="59"/>
      <c r="U2691" s="56" t="s">
        <v>32</v>
      </c>
      <c r="V2691" s="46"/>
      <c r="W2691" s="43"/>
      <c r="X2691" s="46" t="s">
        <v>43</v>
      </c>
      <c r="Y2691" s="43"/>
      <c r="Z2691" s="116" t="s">
        <v>20458</v>
      </c>
      <c r="AA2691" s="45"/>
      <c r="AB2691" s="3">
        <v>0</v>
      </c>
      <c r="AC2691" s="3">
        <v>0</v>
      </c>
      <c r="AD2691" s="3">
        <v>30000</v>
      </c>
      <c r="AE2691" s="3">
        <v>0</v>
      </c>
      <c r="AF2691" s="3">
        <f>SUM(Table2[[#This Row],[PE 2021 Obligations]],Table2[[#This Row],[ROW 2021 Obligations]],Table2[[#This Row],[Construction 2021 Obligations]],Table2[[#This Row],[Paving 2021 Obligations]])</f>
        <v>30000</v>
      </c>
      <c r="AG2691" s="3">
        <v>0</v>
      </c>
      <c r="AH2691" s="3">
        <v>0</v>
      </c>
      <c r="AI2691" s="3">
        <v>30000</v>
      </c>
      <c r="AJ2691" s="3">
        <v>0</v>
      </c>
      <c r="AK2691" s="3">
        <v>30000</v>
      </c>
      <c r="AL2691" s="43" t="s">
        <v>7307</v>
      </c>
    </row>
    <row r="2692" spans="1:38" ht="30" hidden="1" x14ac:dyDescent="0.25">
      <c r="A2692" s="47">
        <v>130876</v>
      </c>
      <c r="B2692" s="48">
        <v>1</v>
      </c>
      <c r="C2692" s="49" t="s">
        <v>73</v>
      </c>
      <c r="D2692" s="50">
        <v>44095</v>
      </c>
      <c r="E2692" s="49" t="s">
        <v>1610</v>
      </c>
      <c r="F2692" s="50">
        <v>44095</v>
      </c>
      <c r="G2692" s="49" t="s">
        <v>1610</v>
      </c>
      <c r="H2692" s="51" t="s">
        <v>34</v>
      </c>
      <c r="I2692" s="49"/>
      <c r="J2692" s="49"/>
      <c r="K2692" s="49"/>
      <c r="L2692" s="52" t="s">
        <v>110</v>
      </c>
      <c r="M2692" s="51" t="s">
        <v>7308</v>
      </c>
      <c r="N2692" s="51"/>
      <c r="O2692" s="49" t="s">
        <v>1612</v>
      </c>
      <c r="P2692" s="51"/>
      <c r="Q2692" s="51"/>
      <c r="R2692" s="111"/>
      <c r="S2692" s="111"/>
      <c r="T2692" s="120"/>
      <c r="U2692" s="55" t="s">
        <v>32</v>
      </c>
      <c r="V2692" s="52"/>
      <c r="W2692" s="49"/>
      <c r="X2692" s="52" t="s">
        <v>43</v>
      </c>
      <c r="Y2692" s="49"/>
      <c r="Z2692" s="116" t="s">
        <v>20458</v>
      </c>
      <c r="AA2692" s="51"/>
      <c r="AB2692" s="54">
        <v>0</v>
      </c>
      <c r="AC2692" s="54">
        <v>0</v>
      </c>
      <c r="AD2692" s="54">
        <v>43846</v>
      </c>
      <c r="AE2692" s="54">
        <v>0</v>
      </c>
      <c r="AF2692" s="3">
        <f>SUM(Table2[[#This Row],[PE 2021 Obligations]],Table2[[#This Row],[ROW 2021 Obligations]],Table2[[#This Row],[Construction 2021 Obligations]],Table2[[#This Row],[Paving 2021 Obligations]])</f>
        <v>43846</v>
      </c>
      <c r="AG2692" s="54">
        <v>0</v>
      </c>
      <c r="AH2692" s="54">
        <v>0</v>
      </c>
      <c r="AI2692" s="54">
        <v>43846</v>
      </c>
      <c r="AJ2692" s="54">
        <v>0</v>
      </c>
      <c r="AK2692" s="54">
        <v>43846</v>
      </c>
      <c r="AL2692" s="49" t="s">
        <v>7309</v>
      </c>
    </row>
    <row r="2693" spans="1:38" ht="30" hidden="1" x14ac:dyDescent="0.25">
      <c r="A2693" s="13">
        <v>130877</v>
      </c>
      <c r="B2693" s="15">
        <v>1</v>
      </c>
      <c r="C2693" s="43" t="s">
        <v>73</v>
      </c>
      <c r="D2693" s="44">
        <v>44095</v>
      </c>
      <c r="E2693" s="43" t="s">
        <v>1610</v>
      </c>
      <c r="F2693" s="44">
        <v>44127</v>
      </c>
      <c r="G2693" s="43" t="s">
        <v>1610</v>
      </c>
      <c r="H2693" s="45" t="s">
        <v>182</v>
      </c>
      <c r="I2693" s="43"/>
      <c r="J2693" s="43"/>
      <c r="K2693" s="43"/>
      <c r="L2693" s="46" t="s">
        <v>110</v>
      </c>
      <c r="M2693" s="45" t="s">
        <v>7310</v>
      </c>
      <c r="N2693" s="45"/>
      <c r="O2693" s="43" t="s">
        <v>1612</v>
      </c>
      <c r="P2693" s="45"/>
      <c r="Q2693" s="45"/>
      <c r="R2693" s="112"/>
      <c r="S2693" s="112"/>
      <c r="T2693" s="59"/>
      <c r="U2693" s="56" t="s">
        <v>32</v>
      </c>
      <c r="V2693" s="46"/>
      <c r="W2693" s="43"/>
      <c r="X2693" s="46" t="s">
        <v>43</v>
      </c>
      <c r="Y2693" s="43"/>
      <c r="Z2693" s="116" t="s">
        <v>20458</v>
      </c>
      <c r="AA2693" s="45"/>
      <c r="AB2693" s="3">
        <v>0</v>
      </c>
      <c r="AC2693" s="3">
        <v>0</v>
      </c>
      <c r="AD2693" s="3">
        <v>35830</v>
      </c>
      <c r="AE2693" s="3">
        <v>0</v>
      </c>
      <c r="AF2693" s="3">
        <f>SUM(Table2[[#This Row],[PE 2021 Obligations]],Table2[[#This Row],[ROW 2021 Obligations]],Table2[[#This Row],[Construction 2021 Obligations]],Table2[[#This Row],[Paving 2021 Obligations]])</f>
        <v>35830</v>
      </c>
      <c r="AG2693" s="3">
        <v>0</v>
      </c>
      <c r="AH2693" s="3">
        <v>0</v>
      </c>
      <c r="AI2693" s="3">
        <v>35830</v>
      </c>
      <c r="AJ2693" s="3">
        <v>0</v>
      </c>
      <c r="AK2693" s="3">
        <v>35830</v>
      </c>
      <c r="AL2693" s="43" t="s">
        <v>7311</v>
      </c>
    </row>
    <row r="2694" spans="1:38" hidden="1" x14ac:dyDescent="0.25">
      <c r="A2694" s="47">
        <v>130883</v>
      </c>
      <c r="B2694" s="48">
        <v>4</v>
      </c>
      <c r="C2694" s="49" t="s">
        <v>73</v>
      </c>
      <c r="D2694" s="50">
        <v>44098</v>
      </c>
      <c r="E2694" s="49" t="s">
        <v>342</v>
      </c>
      <c r="F2694" s="50">
        <v>44358</v>
      </c>
      <c r="G2694" s="49" t="s">
        <v>718</v>
      </c>
      <c r="H2694" s="51" t="s">
        <v>87</v>
      </c>
      <c r="I2694" s="49" t="s">
        <v>736</v>
      </c>
      <c r="J2694" s="49" t="s">
        <v>116</v>
      </c>
      <c r="K2694" s="49"/>
      <c r="L2694" s="52" t="s">
        <v>116</v>
      </c>
      <c r="M2694" s="51" t="s">
        <v>7312</v>
      </c>
      <c r="N2694" s="51" t="s">
        <v>3912</v>
      </c>
      <c r="O2694" s="49" t="s">
        <v>632</v>
      </c>
      <c r="P2694" s="51" t="s">
        <v>1723</v>
      </c>
      <c r="Q2694" s="51"/>
      <c r="R2694" s="111"/>
      <c r="S2694" s="111"/>
      <c r="T2694" s="120"/>
      <c r="U2694" s="53">
        <v>3.8</v>
      </c>
      <c r="V2694" s="50">
        <v>44603</v>
      </c>
      <c r="W2694" s="49"/>
      <c r="X2694" s="52" t="s">
        <v>43</v>
      </c>
      <c r="Y2694" s="49" t="s">
        <v>140</v>
      </c>
      <c r="Z2694" s="127" t="s">
        <v>20460</v>
      </c>
      <c r="AA2694" s="51"/>
      <c r="AB2694" s="54">
        <v>40000</v>
      </c>
      <c r="AC2694" s="54">
        <v>0</v>
      </c>
      <c r="AD2694" s="54">
        <v>0</v>
      </c>
      <c r="AE2694" s="54">
        <v>0</v>
      </c>
      <c r="AF2694" s="3">
        <f>SUM(Table2[[#This Row],[PE 2021 Obligations]],Table2[[#This Row],[ROW 2021 Obligations]],Table2[[#This Row],[Construction 2021 Obligations]],Table2[[#This Row],[Paving 2021 Obligations]])</f>
        <v>40000</v>
      </c>
      <c r="AG2694" s="54">
        <v>40000</v>
      </c>
      <c r="AH2694" s="54">
        <v>0</v>
      </c>
      <c r="AI2694" s="54">
        <v>0</v>
      </c>
      <c r="AJ2694" s="54">
        <v>0</v>
      </c>
      <c r="AK2694" s="54">
        <v>40000</v>
      </c>
      <c r="AL2694" s="49" t="s">
        <v>7313</v>
      </c>
    </row>
    <row r="2695" spans="1:38" hidden="1" x14ac:dyDescent="0.25">
      <c r="A2695" s="47">
        <v>130885</v>
      </c>
      <c r="B2695" s="48">
        <v>1</v>
      </c>
      <c r="C2695" s="49" t="s">
        <v>73</v>
      </c>
      <c r="D2695" s="50">
        <v>44098</v>
      </c>
      <c r="E2695" s="49" t="s">
        <v>1610</v>
      </c>
      <c r="F2695" s="50">
        <v>44098</v>
      </c>
      <c r="G2695" s="49" t="s">
        <v>1610</v>
      </c>
      <c r="H2695" s="51" t="s">
        <v>320</v>
      </c>
      <c r="I2695" s="49"/>
      <c r="J2695" s="49"/>
      <c r="K2695" s="49"/>
      <c r="L2695" s="52" t="s">
        <v>110</v>
      </c>
      <c r="M2695" s="51" t="s">
        <v>7316</v>
      </c>
      <c r="N2695" s="51"/>
      <c r="O2695" s="49" t="s">
        <v>1612</v>
      </c>
      <c r="P2695" s="51"/>
      <c r="Q2695" s="51"/>
      <c r="R2695" s="111"/>
      <c r="S2695" s="111"/>
      <c r="T2695" s="120"/>
      <c r="U2695" s="55" t="s">
        <v>32</v>
      </c>
      <c r="V2695" s="52"/>
      <c r="W2695" s="49"/>
      <c r="X2695" s="52" t="s">
        <v>43</v>
      </c>
      <c r="Y2695" s="49"/>
      <c r="Z2695" s="116" t="s">
        <v>20458</v>
      </c>
      <c r="AA2695" s="51"/>
      <c r="AB2695" s="54">
        <v>0</v>
      </c>
      <c r="AC2695" s="54">
        <v>0</v>
      </c>
      <c r="AD2695" s="54">
        <v>648566</v>
      </c>
      <c r="AE2695" s="54">
        <v>0</v>
      </c>
      <c r="AF2695" s="3">
        <f>SUM(Table2[[#This Row],[PE 2021 Obligations]],Table2[[#This Row],[ROW 2021 Obligations]],Table2[[#This Row],[Construction 2021 Obligations]],Table2[[#This Row],[Paving 2021 Obligations]])</f>
        <v>648566</v>
      </c>
      <c r="AG2695" s="54">
        <v>0</v>
      </c>
      <c r="AH2695" s="54">
        <v>0</v>
      </c>
      <c r="AI2695" s="54">
        <v>648566</v>
      </c>
      <c r="AJ2695" s="54">
        <v>0</v>
      </c>
      <c r="AK2695" s="54">
        <v>648566</v>
      </c>
      <c r="AL2695" s="49" t="s">
        <v>7317</v>
      </c>
    </row>
    <row r="2696" spans="1:38" hidden="1" x14ac:dyDescent="0.25">
      <c r="A2696" s="13">
        <v>130886</v>
      </c>
      <c r="B2696" s="15">
        <v>1</v>
      </c>
      <c r="C2696" s="43" t="s">
        <v>73</v>
      </c>
      <c r="D2696" s="44">
        <v>44099</v>
      </c>
      <c r="E2696" s="43" t="s">
        <v>6215</v>
      </c>
      <c r="F2696" s="44">
        <v>44099</v>
      </c>
      <c r="G2696" s="43" t="s">
        <v>6215</v>
      </c>
      <c r="H2696" s="45" t="s">
        <v>146</v>
      </c>
      <c r="I2696" s="43"/>
      <c r="J2696" s="43"/>
      <c r="K2696" s="43"/>
      <c r="L2696" s="46"/>
      <c r="M2696" s="45" t="s">
        <v>7318</v>
      </c>
      <c r="N2696" s="45"/>
      <c r="O2696" s="43" t="s">
        <v>1171</v>
      </c>
      <c r="P2696" s="45" t="s">
        <v>1062</v>
      </c>
      <c r="Q2696" s="45"/>
      <c r="R2696" s="112"/>
      <c r="S2696" s="112"/>
      <c r="T2696" s="59"/>
      <c r="U2696" s="56" t="s">
        <v>32</v>
      </c>
      <c r="V2696" s="46"/>
      <c r="W2696" s="43"/>
      <c r="X2696" s="46" t="s">
        <v>43</v>
      </c>
      <c r="Y2696" s="43"/>
      <c r="Z2696" s="116" t="s">
        <v>20458</v>
      </c>
      <c r="AA2696" s="45"/>
      <c r="AB2696" s="3">
        <v>0</v>
      </c>
      <c r="AC2696" s="3">
        <v>0</v>
      </c>
      <c r="AD2696" s="3">
        <v>30000</v>
      </c>
      <c r="AE2696" s="3">
        <v>0</v>
      </c>
      <c r="AF2696" s="3">
        <f>SUM(Table2[[#This Row],[PE 2021 Obligations]],Table2[[#This Row],[ROW 2021 Obligations]],Table2[[#This Row],[Construction 2021 Obligations]],Table2[[#This Row],[Paving 2021 Obligations]])</f>
        <v>30000</v>
      </c>
      <c r="AG2696" s="3">
        <v>0</v>
      </c>
      <c r="AH2696" s="3">
        <v>0</v>
      </c>
      <c r="AI2696" s="3">
        <v>30000</v>
      </c>
      <c r="AJ2696" s="3">
        <v>0</v>
      </c>
      <c r="AK2696" s="3">
        <v>30000</v>
      </c>
      <c r="AL2696" s="43" t="s">
        <v>7319</v>
      </c>
    </row>
    <row r="2697" spans="1:38" hidden="1" x14ac:dyDescent="0.25">
      <c r="A2697" s="47">
        <v>130889</v>
      </c>
      <c r="B2697" s="48">
        <v>4</v>
      </c>
      <c r="C2697" s="49" t="s">
        <v>73</v>
      </c>
      <c r="D2697" s="50">
        <v>44103</v>
      </c>
      <c r="E2697" s="49" t="s">
        <v>5735</v>
      </c>
      <c r="F2697" s="50">
        <v>44103</v>
      </c>
      <c r="G2697" s="49" t="s">
        <v>5735</v>
      </c>
      <c r="H2697" s="51" t="s">
        <v>292</v>
      </c>
      <c r="I2697" s="49"/>
      <c r="J2697" s="49"/>
      <c r="K2697" s="49"/>
      <c r="L2697" s="52"/>
      <c r="M2697" s="51" t="s">
        <v>7320</v>
      </c>
      <c r="N2697" s="51"/>
      <c r="O2697" s="49" t="s">
        <v>1171</v>
      </c>
      <c r="P2697" s="51" t="s">
        <v>1062</v>
      </c>
      <c r="Q2697" s="51"/>
      <c r="R2697" s="111"/>
      <c r="S2697" s="111"/>
      <c r="T2697" s="120"/>
      <c r="U2697" s="55" t="s">
        <v>32</v>
      </c>
      <c r="V2697" s="52"/>
      <c r="W2697" s="49"/>
      <c r="X2697" s="52" t="s">
        <v>43</v>
      </c>
      <c r="Y2697" s="49"/>
      <c r="Z2697" s="116" t="s">
        <v>20458</v>
      </c>
      <c r="AA2697" s="51"/>
      <c r="AB2697" s="54">
        <v>0</v>
      </c>
      <c r="AC2697" s="54">
        <v>0</v>
      </c>
      <c r="AD2697" s="54">
        <v>30000</v>
      </c>
      <c r="AE2697" s="54">
        <v>0</v>
      </c>
      <c r="AF2697" s="3">
        <f>SUM(Table2[[#This Row],[PE 2021 Obligations]],Table2[[#This Row],[ROW 2021 Obligations]],Table2[[#This Row],[Construction 2021 Obligations]],Table2[[#This Row],[Paving 2021 Obligations]])</f>
        <v>30000</v>
      </c>
      <c r="AG2697" s="54">
        <v>0</v>
      </c>
      <c r="AH2697" s="54">
        <v>0</v>
      </c>
      <c r="AI2697" s="54">
        <v>30000</v>
      </c>
      <c r="AJ2697" s="54">
        <v>0</v>
      </c>
      <c r="AK2697" s="54">
        <v>30000</v>
      </c>
      <c r="AL2697" s="49" t="s">
        <v>7321</v>
      </c>
    </row>
    <row r="2698" spans="1:38" hidden="1" x14ac:dyDescent="0.25">
      <c r="A2698" s="13">
        <v>130894</v>
      </c>
      <c r="B2698" s="15">
        <v>3</v>
      </c>
      <c r="C2698" s="43" t="s">
        <v>73</v>
      </c>
      <c r="D2698" s="44">
        <v>44104</v>
      </c>
      <c r="E2698" s="43" t="s">
        <v>5735</v>
      </c>
      <c r="F2698" s="44">
        <v>44104</v>
      </c>
      <c r="G2698" s="43" t="s">
        <v>5735</v>
      </c>
      <c r="H2698" s="45" t="s">
        <v>389</v>
      </c>
      <c r="I2698" s="43"/>
      <c r="J2698" s="43"/>
      <c r="K2698" s="43"/>
      <c r="L2698" s="46"/>
      <c r="M2698" s="45" t="s">
        <v>7322</v>
      </c>
      <c r="N2698" s="45"/>
      <c r="O2698" s="43" t="s">
        <v>1171</v>
      </c>
      <c r="P2698" s="45" t="s">
        <v>1062</v>
      </c>
      <c r="Q2698" s="45"/>
      <c r="R2698" s="112"/>
      <c r="S2698" s="112"/>
      <c r="T2698" s="59"/>
      <c r="U2698" s="56" t="s">
        <v>32</v>
      </c>
      <c r="V2698" s="46"/>
      <c r="W2698" s="43"/>
      <c r="X2698" s="46" t="s">
        <v>43</v>
      </c>
      <c r="Y2698" s="43"/>
      <c r="Z2698" s="116" t="s">
        <v>20458</v>
      </c>
      <c r="AA2698" s="45"/>
      <c r="AB2698" s="3">
        <v>0</v>
      </c>
      <c r="AC2698" s="3">
        <v>0</v>
      </c>
      <c r="AD2698" s="3">
        <v>75600</v>
      </c>
      <c r="AE2698" s="3">
        <v>0</v>
      </c>
      <c r="AF2698" s="3">
        <f>SUM(Table2[[#This Row],[PE 2021 Obligations]],Table2[[#This Row],[ROW 2021 Obligations]],Table2[[#This Row],[Construction 2021 Obligations]],Table2[[#This Row],[Paving 2021 Obligations]])</f>
        <v>75600</v>
      </c>
      <c r="AG2698" s="3">
        <v>0</v>
      </c>
      <c r="AH2698" s="3">
        <v>0</v>
      </c>
      <c r="AI2698" s="3">
        <v>75600</v>
      </c>
      <c r="AJ2698" s="3">
        <v>0</v>
      </c>
      <c r="AK2698" s="3">
        <v>75600</v>
      </c>
      <c r="AL2698" s="43" t="s">
        <v>7323</v>
      </c>
    </row>
    <row r="2699" spans="1:38" ht="30" hidden="1" x14ac:dyDescent="0.25">
      <c r="A2699" s="13">
        <v>130896</v>
      </c>
      <c r="B2699" s="15">
        <v>1</v>
      </c>
      <c r="C2699" s="43" t="s">
        <v>73</v>
      </c>
      <c r="D2699" s="44">
        <v>44105</v>
      </c>
      <c r="E2699" s="43" t="s">
        <v>3608</v>
      </c>
      <c r="F2699" s="44">
        <v>44279</v>
      </c>
      <c r="G2699" s="43" t="s">
        <v>75</v>
      </c>
      <c r="H2699" s="45" t="s">
        <v>386</v>
      </c>
      <c r="I2699" s="43" t="s">
        <v>7328</v>
      </c>
      <c r="J2699" s="43"/>
      <c r="K2699" s="43" t="s">
        <v>7329</v>
      </c>
      <c r="L2699" s="46" t="s">
        <v>37</v>
      </c>
      <c r="M2699" s="45" t="s">
        <v>7330</v>
      </c>
      <c r="N2699" s="45" t="s">
        <v>2244</v>
      </c>
      <c r="O2699" s="43" t="s">
        <v>78</v>
      </c>
      <c r="P2699" s="45" t="s">
        <v>1140</v>
      </c>
      <c r="Q2699" s="45"/>
      <c r="R2699" s="112"/>
      <c r="S2699" s="112"/>
      <c r="T2699" s="59"/>
      <c r="U2699" s="10">
        <v>0.1</v>
      </c>
      <c r="V2699" s="46"/>
      <c r="W2699" s="43"/>
      <c r="X2699" s="46" t="s">
        <v>43</v>
      </c>
      <c r="Y2699" s="43" t="s">
        <v>44</v>
      </c>
      <c r="Z2699" s="111" t="s">
        <v>20458</v>
      </c>
      <c r="AA2699" s="45"/>
      <c r="AB2699" s="3">
        <v>15000</v>
      </c>
      <c r="AC2699" s="3">
        <v>0</v>
      </c>
      <c r="AD2699" s="3">
        <v>0</v>
      </c>
      <c r="AE2699" s="3">
        <v>0</v>
      </c>
      <c r="AF2699" s="3">
        <f>SUM(Table2[[#This Row],[PE 2021 Obligations]],Table2[[#This Row],[ROW 2021 Obligations]],Table2[[#This Row],[Construction 2021 Obligations]],Table2[[#This Row],[Paving 2021 Obligations]])</f>
        <v>15000</v>
      </c>
      <c r="AG2699" s="3">
        <v>15000</v>
      </c>
      <c r="AH2699" s="3">
        <v>0</v>
      </c>
      <c r="AI2699" s="3">
        <v>0</v>
      </c>
      <c r="AJ2699" s="3">
        <v>0</v>
      </c>
      <c r="AK2699" s="3">
        <v>15000</v>
      </c>
      <c r="AL2699" s="43"/>
    </row>
    <row r="2700" spans="1:38" ht="30" hidden="1" x14ac:dyDescent="0.25">
      <c r="A2700" s="13">
        <v>130898</v>
      </c>
      <c r="B2700" s="15">
        <v>1</v>
      </c>
      <c r="C2700" s="43" t="s">
        <v>73</v>
      </c>
      <c r="D2700" s="44">
        <v>44105</v>
      </c>
      <c r="E2700" s="43" t="s">
        <v>1610</v>
      </c>
      <c r="F2700" s="44">
        <v>44105</v>
      </c>
      <c r="G2700" s="43" t="s">
        <v>1610</v>
      </c>
      <c r="H2700" s="45" t="s">
        <v>400</v>
      </c>
      <c r="I2700" s="43"/>
      <c r="J2700" s="43"/>
      <c r="K2700" s="43"/>
      <c r="L2700" s="46" t="s">
        <v>110</v>
      </c>
      <c r="M2700" s="45" t="s">
        <v>7335</v>
      </c>
      <c r="N2700" s="45"/>
      <c r="O2700" s="43" t="s">
        <v>1612</v>
      </c>
      <c r="P2700" s="45"/>
      <c r="Q2700" s="45"/>
      <c r="R2700" s="112"/>
      <c r="S2700" s="112"/>
      <c r="T2700" s="59"/>
      <c r="U2700" s="56" t="s">
        <v>32</v>
      </c>
      <c r="V2700" s="46"/>
      <c r="W2700" s="43"/>
      <c r="X2700" s="46" t="s">
        <v>43</v>
      </c>
      <c r="Y2700" s="43"/>
      <c r="Z2700" s="116" t="s">
        <v>20458</v>
      </c>
      <c r="AA2700" s="45"/>
      <c r="AB2700" s="3">
        <v>0</v>
      </c>
      <c r="AC2700" s="3">
        <v>0</v>
      </c>
      <c r="AD2700" s="3">
        <v>110000</v>
      </c>
      <c r="AE2700" s="3">
        <v>0</v>
      </c>
      <c r="AF2700" s="3">
        <f>SUM(Table2[[#This Row],[PE 2021 Obligations]],Table2[[#This Row],[ROW 2021 Obligations]],Table2[[#This Row],[Construction 2021 Obligations]],Table2[[#This Row],[Paving 2021 Obligations]])</f>
        <v>110000</v>
      </c>
      <c r="AG2700" s="3">
        <v>0</v>
      </c>
      <c r="AH2700" s="3">
        <v>0</v>
      </c>
      <c r="AI2700" s="3">
        <v>110000</v>
      </c>
      <c r="AJ2700" s="3">
        <v>0</v>
      </c>
      <c r="AK2700" s="3">
        <v>110000</v>
      </c>
      <c r="AL2700" s="43" t="s">
        <v>7336</v>
      </c>
    </row>
    <row r="2701" spans="1:38" hidden="1" x14ac:dyDescent="0.25">
      <c r="A2701" s="47">
        <v>130899</v>
      </c>
      <c r="B2701" s="48">
        <v>4</v>
      </c>
      <c r="C2701" s="49" t="s">
        <v>73</v>
      </c>
      <c r="D2701" s="50">
        <v>44106</v>
      </c>
      <c r="E2701" s="49" t="s">
        <v>5735</v>
      </c>
      <c r="F2701" s="50">
        <v>44106</v>
      </c>
      <c r="G2701" s="49" t="s">
        <v>5735</v>
      </c>
      <c r="H2701" s="51" t="s">
        <v>221</v>
      </c>
      <c r="I2701" s="49"/>
      <c r="J2701" s="49"/>
      <c r="K2701" s="49"/>
      <c r="L2701" s="52"/>
      <c r="M2701" s="51" t="s">
        <v>7337</v>
      </c>
      <c r="N2701" s="51"/>
      <c r="O2701" s="49" t="s">
        <v>1171</v>
      </c>
      <c r="P2701" s="51" t="s">
        <v>1062</v>
      </c>
      <c r="Q2701" s="51"/>
      <c r="R2701" s="111"/>
      <c r="S2701" s="111"/>
      <c r="T2701" s="120"/>
      <c r="U2701" s="55" t="s">
        <v>32</v>
      </c>
      <c r="V2701" s="52"/>
      <c r="W2701" s="49"/>
      <c r="X2701" s="52" t="s">
        <v>43</v>
      </c>
      <c r="Y2701" s="49"/>
      <c r="Z2701" s="116" t="s">
        <v>20458</v>
      </c>
      <c r="AA2701" s="51"/>
      <c r="AB2701" s="54">
        <v>0</v>
      </c>
      <c r="AC2701" s="54">
        <v>0</v>
      </c>
      <c r="AD2701" s="54">
        <v>30000</v>
      </c>
      <c r="AE2701" s="54">
        <v>0</v>
      </c>
      <c r="AF2701" s="3">
        <f>SUM(Table2[[#This Row],[PE 2021 Obligations]],Table2[[#This Row],[ROW 2021 Obligations]],Table2[[#This Row],[Construction 2021 Obligations]],Table2[[#This Row],[Paving 2021 Obligations]])</f>
        <v>30000</v>
      </c>
      <c r="AG2701" s="54">
        <v>0</v>
      </c>
      <c r="AH2701" s="54">
        <v>0</v>
      </c>
      <c r="AI2701" s="54">
        <v>30000</v>
      </c>
      <c r="AJ2701" s="54">
        <v>0</v>
      </c>
      <c r="AK2701" s="54">
        <v>30000</v>
      </c>
      <c r="AL2701" s="49" t="s">
        <v>7338</v>
      </c>
    </row>
    <row r="2702" spans="1:38" hidden="1" x14ac:dyDescent="0.25">
      <c r="A2702" s="13">
        <v>130906</v>
      </c>
      <c r="B2702" s="15">
        <v>4</v>
      </c>
      <c r="C2702" s="43" t="s">
        <v>73</v>
      </c>
      <c r="D2702" s="44">
        <v>44106</v>
      </c>
      <c r="E2702" s="43" t="s">
        <v>5735</v>
      </c>
      <c r="F2702" s="44">
        <v>44106</v>
      </c>
      <c r="G2702" s="43" t="s">
        <v>5735</v>
      </c>
      <c r="H2702" s="45" t="s">
        <v>203</v>
      </c>
      <c r="I2702" s="43"/>
      <c r="J2702" s="43"/>
      <c r="K2702" s="43"/>
      <c r="L2702" s="46"/>
      <c r="M2702" s="45" t="s">
        <v>7358</v>
      </c>
      <c r="N2702" s="45"/>
      <c r="O2702" s="43" t="s">
        <v>1171</v>
      </c>
      <c r="P2702" s="45" t="s">
        <v>1062</v>
      </c>
      <c r="Q2702" s="45"/>
      <c r="R2702" s="112"/>
      <c r="S2702" s="112"/>
      <c r="T2702" s="59"/>
      <c r="U2702" s="56" t="s">
        <v>32</v>
      </c>
      <c r="V2702" s="46"/>
      <c r="W2702" s="43"/>
      <c r="X2702" s="46" t="s">
        <v>43</v>
      </c>
      <c r="Y2702" s="43"/>
      <c r="Z2702" s="116" t="s">
        <v>20458</v>
      </c>
      <c r="AA2702" s="45"/>
      <c r="AB2702" s="3">
        <v>0</v>
      </c>
      <c r="AC2702" s="3">
        <v>0</v>
      </c>
      <c r="AD2702" s="3">
        <v>15000</v>
      </c>
      <c r="AE2702" s="3">
        <v>0</v>
      </c>
      <c r="AF2702" s="3">
        <f>SUM(Table2[[#This Row],[PE 2021 Obligations]],Table2[[#This Row],[ROW 2021 Obligations]],Table2[[#This Row],[Construction 2021 Obligations]],Table2[[#This Row],[Paving 2021 Obligations]])</f>
        <v>15000</v>
      </c>
      <c r="AG2702" s="3">
        <v>0</v>
      </c>
      <c r="AH2702" s="3">
        <v>0</v>
      </c>
      <c r="AI2702" s="3">
        <v>15000</v>
      </c>
      <c r="AJ2702" s="3">
        <v>0</v>
      </c>
      <c r="AK2702" s="3">
        <v>15000</v>
      </c>
      <c r="AL2702" s="43" t="s">
        <v>7359</v>
      </c>
    </row>
    <row r="2703" spans="1:38" hidden="1" x14ac:dyDescent="0.25">
      <c r="A2703" s="47">
        <v>130910</v>
      </c>
      <c r="B2703" s="48">
        <v>2</v>
      </c>
      <c r="C2703" s="49" t="s">
        <v>47</v>
      </c>
      <c r="D2703" s="50">
        <v>44109</v>
      </c>
      <c r="E2703" s="49" t="s">
        <v>6215</v>
      </c>
      <c r="F2703" s="50">
        <v>44363</v>
      </c>
      <c r="G2703" s="49" t="s">
        <v>6215</v>
      </c>
      <c r="H2703" s="51" t="s">
        <v>371</v>
      </c>
      <c r="I2703" s="49"/>
      <c r="J2703" s="49"/>
      <c r="K2703" s="49"/>
      <c r="L2703" s="52"/>
      <c r="M2703" s="51" t="s">
        <v>7367</v>
      </c>
      <c r="N2703" s="51"/>
      <c r="O2703" s="49" t="s">
        <v>1171</v>
      </c>
      <c r="P2703" s="51" t="s">
        <v>1062</v>
      </c>
      <c r="Q2703" s="51"/>
      <c r="R2703" s="111"/>
      <c r="S2703" s="111"/>
      <c r="T2703" s="120"/>
      <c r="U2703" s="55" t="s">
        <v>32</v>
      </c>
      <c r="V2703" s="52"/>
      <c r="W2703" s="49"/>
      <c r="X2703" s="52" t="s">
        <v>43</v>
      </c>
      <c r="Y2703" s="49"/>
      <c r="Z2703" s="116" t="s">
        <v>20458</v>
      </c>
      <c r="AA2703" s="51"/>
      <c r="AB2703" s="54">
        <v>0</v>
      </c>
      <c r="AC2703" s="54">
        <v>0</v>
      </c>
      <c r="AD2703" s="54">
        <v>30000</v>
      </c>
      <c r="AE2703" s="54">
        <v>0</v>
      </c>
      <c r="AF2703" s="3">
        <f>SUM(Table2[[#This Row],[PE 2021 Obligations]],Table2[[#This Row],[ROW 2021 Obligations]],Table2[[#This Row],[Construction 2021 Obligations]],Table2[[#This Row],[Paving 2021 Obligations]])</f>
        <v>30000</v>
      </c>
      <c r="AG2703" s="54">
        <v>0</v>
      </c>
      <c r="AH2703" s="54">
        <v>0</v>
      </c>
      <c r="AI2703" s="54">
        <v>30000</v>
      </c>
      <c r="AJ2703" s="54">
        <v>0</v>
      </c>
      <c r="AK2703" s="54">
        <v>30000</v>
      </c>
      <c r="AL2703" s="49" t="s">
        <v>7368</v>
      </c>
    </row>
    <row r="2704" spans="1:38" hidden="1" x14ac:dyDescent="0.25">
      <c r="A2704" s="13">
        <v>130913</v>
      </c>
      <c r="B2704" s="15">
        <v>1</v>
      </c>
      <c r="C2704" s="43" t="s">
        <v>73</v>
      </c>
      <c r="D2704" s="44">
        <v>44109</v>
      </c>
      <c r="E2704" s="43" t="s">
        <v>1610</v>
      </c>
      <c r="F2704" s="44">
        <v>44109</v>
      </c>
      <c r="G2704" s="43" t="s">
        <v>1610</v>
      </c>
      <c r="H2704" s="45" t="s">
        <v>320</v>
      </c>
      <c r="I2704" s="43"/>
      <c r="J2704" s="43"/>
      <c r="K2704" s="43"/>
      <c r="L2704" s="46" t="s">
        <v>110</v>
      </c>
      <c r="M2704" s="45" t="s">
        <v>7377</v>
      </c>
      <c r="N2704" s="45"/>
      <c r="O2704" s="43" t="s">
        <v>1612</v>
      </c>
      <c r="P2704" s="45"/>
      <c r="Q2704" s="45"/>
      <c r="R2704" s="112"/>
      <c r="S2704" s="112"/>
      <c r="T2704" s="59"/>
      <c r="U2704" s="56" t="s">
        <v>32</v>
      </c>
      <c r="V2704" s="46"/>
      <c r="W2704" s="43"/>
      <c r="X2704" s="46" t="s">
        <v>43</v>
      </c>
      <c r="Y2704" s="43"/>
      <c r="Z2704" s="116" t="s">
        <v>20458</v>
      </c>
      <c r="AA2704" s="45"/>
      <c r="AB2704" s="3">
        <v>0</v>
      </c>
      <c r="AC2704" s="3">
        <v>0</v>
      </c>
      <c r="AD2704" s="3">
        <v>240758</v>
      </c>
      <c r="AE2704" s="3">
        <v>0</v>
      </c>
      <c r="AF2704" s="3">
        <f>SUM(Table2[[#This Row],[PE 2021 Obligations]],Table2[[#This Row],[ROW 2021 Obligations]],Table2[[#This Row],[Construction 2021 Obligations]],Table2[[#This Row],[Paving 2021 Obligations]])</f>
        <v>240758</v>
      </c>
      <c r="AG2704" s="3">
        <v>0</v>
      </c>
      <c r="AH2704" s="3">
        <v>0</v>
      </c>
      <c r="AI2704" s="3">
        <v>240758</v>
      </c>
      <c r="AJ2704" s="3">
        <v>0</v>
      </c>
      <c r="AK2704" s="3">
        <v>240758</v>
      </c>
      <c r="AL2704" s="43" t="s">
        <v>7378</v>
      </c>
    </row>
    <row r="2705" spans="1:38" ht="30" hidden="1" x14ac:dyDescent="0.25">
      <c r="A2705" s="47">
        <v>130914</v>
      </c>
      <c r="B2705" s="48">
        <v>3</v>
      </c>
      <c r="C2705" s="49" t="s">
        <v>73</v>
      </c>
      <c r="D2705" s="50">
        <v>44110</v>
      </c>
      <c r="E2705" s="49" t="s">
        <v>142</v>
      </c>
      <c r="F2705" s="50">
        <v>44280</v>
      </c>
      <c r="G2705" s="49" t="s">
        <v>75</v>
      </c>
      <c r="H2705" s="51" t="s">
        <v>49</v>
      </c>
      <c r="I2705" s="49"/>
      <c r="J2705" s="49"/>
      <c r="K2705" s="49"/>
      <c r="L2705" s="52"/>
      <c r="M2705" s="51" t="s">
        <v>7379</v>
      </c>
      <c r="N2705" s="51"/>
      <c r="O2705" s="49" t="s">
        <v>78</v>
      </c>
      <c r="P2705" s="51" t="s">
        <v>596</v>
      </c>
      <c r="Q2705" s="51"/>
      <c r="R2705" s="111"/>
      <c r="S2705" s="111"/>
      <c r="T2705" s="120"/>
      <c r="U2705" s="55" t="s">
        <v>32</v>
      </c>
      <c r="V2705" s="52"/>
      <c r="W2705" s="49"/>
      <c r="X2705" s="52" t="s">
        <v>43</v>
      </c>
      <c r="Y2705" s="49"/>
      <c r="Z2705" s="116" t="s">
        <v>20458</v>
      </c>
      <c r="AA2705" s="51"/>
      <c r="AB2705" s="54">
        <v>0</v>
      </c>
      <c r="AC2705" s="54">
        <v>0</v>
      </c>
      <c r="AD2705" s="54">
        <v>0</v>
      </c>
      <c r="AE2705" s="54">
        <v>15710.78</v>
      </c>
      <c r="AF2705" s="3">
        <f>SUM(Table2[[#This Row],[PE 2021 Obligations]],Table2[[#This Row],[ROW 2021 Obligations]],Table2[[#This Row],[Construction 2021 Obligations]],Table2[[#This Row],[Paving 2021 Obligations]])</f>
        <v>15710.78</v>
      </c>
      <c r="AG2705" s="54">
        <v>0</v>
      </c>
      <c r="AH2705" s="54">
        <v>0</v>
      </c>
      <c r="AI2705" s="54">
        <v>0</v>
      </c>
      <c r="AJ2705" s="54">
        <v>15710.78</v>
      </c>
      <c r="AK2705" s="54">
        <v>15710.78</v>
      </c>
      <c r="AL2705" s="49" t="s">
        <v>7380</v>
      </c>
    </row>
    <row r="2706" spans="1:38" ht="60" hidden="1" x14ac:dyDescent="0.25">
      <c r="A2706" s="13">
        <v>130915</v>
      </c>
      <c r="B2706" s="15">
        <v>4</v>
      </c>
      <c r="C2706" s="43" t="s">
        <v>73</v>
      </c>
      <c r="D2706" s="44">
        <v>44110</v>
      </c>
      <c r="E2706" s="43" t="s">
        <v>1409</v>
      </c>
      <c r="F2706" s="44">
        <v>44280</v>
      </c>
      <c r="G2706" s="43" t="s">
        <v>75</v>
      </c>
      <c r="H2706" s="45" t="s">
        <v>126</v>
      </c>
      <c r="I2706" s="43" t="s">
        <v>1850</v>
      </c>
      <c r="J2706" s="43" t="s">
        <v>116</v>
      </c>
      <c r="K2706" s="43"/>
      <c r="L2706" s="46" t="s">
        <v>116</v>
      </c>
      <c r="M2706" s="45" t="s">
        <v>7381</v>
      </c>
      <c r="N2706" s="45" t="s">
        <v>7382</v>
      </c>
      <c r="O2706" s="43" t="s">
        <v>60</v>
      </c>
      <c r="P2706" s="45" t="s">
        <v>632</v>
      </c>
      <c r="Q2706" s="45"/>
      <c r="R2706" s="112"/>
      <c r="S2706" s="112"/>
      <c r="T2706" s="59"/>
      <c r="U2706" s="56" t="s">
        <v>32</v>
      </c>
      <c r="V2706" s="46"/>
      <c r="W2706" s="43"/>
      <c r="X2706" s="46" t="s">
        <v>43</v>
      </c>
      <c r="Y2706" s="43" t="s">
        <v>78</v>
      </c>
      <c r="Z2706" s="127" t="s">
        <v>20461</v>
      </c>
      <c r="AA2706" s="45"/>
      <c r="AB2706" s="3">
        <v>176175</v>
      </c>
      <c r="AC2706" s="3">
        <v>0</v>
      </c>
      <c r="AD2706" s="3">
        <v>0</v>
      </c>
      <c r="AE2706" s="3">
        <v>0</v>
      </c>
      <c r="AF2706" s="3">
        <f>SUM(Table2[[#This Row],[PE 2021 Obligations]],Table2[[#This Row],[ROW 2021 Obligations]],Table2[[#This Row],[Construction 2021 Obligations]],Table2[[#This Row],[Paving 2021 Obligations]])</f>
        <v>176175</v>
      </c>
      <c r="AG2706" s="3">
        <v>176175</v>
      </c>
      <c r="AH2706" s="3">
        <v>0</v>
      </c>
      <c r="AI2706" s="3">
        <v>0</v>
      </c>
      <c r="AJ2706" s="3">
        <v>0</v>
      </c>
      <c r="AK2706" s="3">
        <v>176175</v>
      </c>
      <c r="AL2706" s="43" t="s">
        <v>7383</v>
      </c>
    </row>
    <row r="2707" spans="1:38" hidden="1" x14ac:dyDescent="0.25">
      <c r="A2707" s="47">
        <v>130916</v>
      </c>
      <c r="B2707" s="48">
        <v>2</v>
      </c>
      <c r="C2707" s="49" t="s">
        <v>73</v>
      </c>
      <c r="D2707" s="50">
        <v>44110</v>
      </c>
      <c r="E2707" s="49" t="s">
        <v>6215</v>
      </c>
      <c r="F2707" s="50">
        <v>44110</v>
      </c>
      <c r="G2707" s="49" t="s">
        <v>6215</v>
      </c>
      <c r="H2707" s="51" t="s">
        <v>267</v>
      </c>
      <c r="I2707" s="49"/>
      <c r="J2707" s="49"/>
      <c r="K2707" s="49"/>
      <c r="L2707" s="52"/>
      <c r="M2707" s="51" t="s">
        <v>7384</v>
      </c>
      <c r="N2707" s="51"/>
      <c r="O2707" s="49" t="s">
        <v>1171</v>
      </c>
      <c r="P2707" s="51" t="s">
        <v>1062</v>
      </c>
      <c r="Q2707" s="51"/>
      <c r="R2707" s="111"/>
      <c r="S2707" s="111"/>
      <c r="T2707" s="120"/>
      <c r="U2707" s="55" t="s">
        <v>32</v>
      </c>
      <c r="V2707" s="52"/>
      <c r="W2707" s="49"/>
      <c r="X2707" s="52" t="s">
        <v>43</v>
      </c>
      <c r="Y2707" s="49"/>
      <c r="Z2707" s="116" t="s">
        <v>20458</v>
      </c>
      <c r="AA2707" s="51"/>
      <c r="AB2707" s="54">
        <v>0</v>
      </c>
      <c r="AC2707" s="54">
        <v>0</v>
      </c>
      <c r="AD2707" s="54">
        <v>36000</v>
      </c>
      <c r="AE2707" s="54">
        <v>0</v>
      </c>
      <c r="AF2707" s="3">
        <f>SUM(Table2[[#This Row],[PE 2021 Obligations]],Table2[[#This Row],[ROW 2021 Obligations]],Table2[[#This Row],[Construction 2021 Obligations]],Table2[[#This Row],[Paving 2021 Obligations]])</f>
        <v>36000</v>
      </c>
      <c r="AG2707" s="54">
        <v>0</v>
      </c>
      <c r="AH2707" s="54">
        <v>0</v>
      </c>
      <c r="AI2707" s="54">
        <v>36000</v>
      </c>
      <c r="AJ2707" s="54">
        <v>0</v>
      </c>
      <c r="AK2707" s="54">
        <v>36000</v>
      </c>
      <c r="AL2707" s="49" t="s">
        <v>7385</v>
      </c>
    </row>
    <row r="2708" spans="1:38" hidden="1" x14ac:dyDescent="0.25">
      <c r="A2708" s="47">
        <v>130933</v>
      </c>
      <c r="B2708" s="48">
        <v>3</v>
      </c>
      <c r="C2708" s="49" t="s">
        <v>73</v>
      </c>
      <c r="D2708" s="50">
        <v>44111</v>
      </c>
      <c r="E2708" s="49" t="s">
        <v>342</v>
      </c>
      <c r="F2708" s="50">
        <v>44279</v>
      </c>
      <c r="G2708" s="49" t="s">
        <v>75</v>
      </c>
      <c r="H2708" s="51" t="s">
        <v>307</v>
      </c>
      <c r="I2708" s="49" t="s">
        <v>7389</v>
      </c>
      <c r="J2708" s="49" t="s">
        <v>116</v>
      </c>
      <c r="K2708" s="49"/>
      <c r="L2708" s="52" t="s">
        <v>116</v>
      </c>
      <c r="M2708" s="51" t="s">
        <v>7390</v>
      </c>
      <c r="N2708" s="51" t="s">
        <v>7391</v>
      </c>
      <c r="O2708" s="49" t="s">
        <v>632</v>
      </c>
      <c r="P2708" s="51" t="s">
        <v>1723</v>
      </c>
      <c r="Q2708" s="51"/>
      <c r="R2708" s="111"/>
      <c r="S2708" s="111"/>
      <c r="T2708" s="120"/>
      <c r="U2708" s="53">
        <v>1.28</v>
      </c>
      <c r="V2708" s="52"/>
      <c r="W2708" s="49"/>
      <c r="X2708" s="52" t="s">
        <v>43</v>
      </c>
      <c r="Y2708" s="49" t="s">
        <v>78</v>
      </c>
      <c r="Z2708" s="127" t="s">
        <v>20461</v>
      </c>
      <c r="AA2708" s="51"/>
      <c r="AB2708" s="54">
        <v>40000</v>
      </c>
      <c r="AC2708" s="54">
        <v>0</v>
      </c>
      <c r="AD2708" s="54">
        <v>0</v>
      </c>
      <c r="AE2708" s="54">
        <v>0</v>
      </c>
      <c r="AF2708" s="3">
        <f>SUM(Table2[[#This Row],[PE 2021 Obligations]],Table2[[#This Row],[ROW 2021 Obligations]],Table2[[#This Row],[Construction 2021 Obligations]],Table2[[#This Row],[Paving 2021 Obligations]])</f>
        <v>40000</v>
      </c>
      <c r="AG2708" s="54">
        <v>40000</v>
      </c>
      <c r="AH2708" s="54">
        <v>0</v>
      </c>
      <c r="AI2708" s="54">
        <v>0</v>
      </c>
      <c r="AJ2708" s="54">
        <v>0</v>
      </c>
      <c r="AK2708" s="54">
        <v>40000</v>
      </c>
      <c r="AL2708" s="49" t="s">
        <v>7392</v>
      </c>
    </row>
    <row r="2709" spans="1:38" ht="30" hidden="1" x14ac:dyDescent="0.25">
      <c r="A2709" s="47">
        <v>130936</v>
      </c>
      <c r="B2709" s="48">
        <v>3</v>
      </c>
      <c r="C2709" s="49" t="s">
        <v>73</v>
      </c>
      <c r="D2709" s="50">
        <v>44112</v>
      </c>
      <c r="E2709" s="49" t="s">
        <v>1610</v>
      </c>
      <c r="F2709" s="50">
        <v>44112</v>
      </c>
      <c r="G2709" s="49" t="s">
        <v>1610</v>
      </c>
      <c r="H2709" s="51" t="s">
        <v>98</v>
      </c>
      <c r="I2709" s="49"/>
      <c r="J2709" s="49"/>
      <c r="K2709" s="49"/>
      <c r="L2709" s="52" t="s">
        <v>110</v>
      </c>
      <c r="M2709" s="51" t="s">
        <v>7397</v>
      </c>
      <c r="N2709" s="51"/>
      <c r="O2709" s="49" t="s">
        <v>1612</v>
      </c>
      <c r="P2709" s="51"/>
      <c r="Q2709" s="51"/>
      <c r="R2709" s="111"/>
      <c r="S2709" s="111"/>
      <c r="T2709" s="120"/>
      <c r="U2709" s="55" t="s">
        <v>32</v>
      </c>
      <c r="V2709" s="52"/>
      <c r="W2709" s="49"/>
      <c r="X2709" s="52" t="s">
        <v>43</v>
      </c>
      <c r="Y2709" s="49"/>
      <c r="Z2709" s="116" t="s">
        <v>20458</v>
      </c>
      <c r="AA2709" s="51"/>
      <c r="AB2709" s="54">
        <v>0</v>
      </c>
      <c r="AC2709" s="54">
        <v>0</v>
      </c>
      <c r="AD2709" s="54">
        <v>3830</v>
      </c>
      <c r="AE2709" s="54">
        <v>0</v>
      </c>
      <c r="AF2709" s="3">
        <f>SUM(Table2[[#This Row],[PE 2021 Obligations]],Table2[[#This Row],[ROW 2021 Obligations]],Table2[[#This Row],[Construction 2021 Obligations]],Table2[[#This Row],[Paving 2021 Obligations]])</f>
        <v>3830</v>
      </c>
      <c r="AG2709" s="54">
        <v>0</v>
      </c>
      <c r="AH2709" s="54">
        <v>0</v>
      </c>
      <c r="AI2709" s="54">
        <v>3830</v>
      </c>
      <c r="AJ2709" s="54">
        <v>0</v>
      </c>
      <c r="AK2709" s="54">
        <v>3830</v>
      </c>
      <c r="AL2709" s="49" t="s">
        <v>7398</v>
      </c>
    </row>
    <row r="2710" spans="1:38" ht="30" hidden="1" x14ac:dyDescent="0.25">
      <c r="A2710" s="13">
        <v>130937</v>
      </c>
      <c r="B2710" s="15">
        <v>1</v>
      </c>
      <c r="C2710" s="43" t="s">
        <v>73</v>
      </c>
      <c r="D2710" s="44">
        <v>44112</v>
      </c>
      <c r="E2710" s="43" t="s">
        <v>7399</v>
      </c>
      <c r="F2710" s="44">
        <v>44279</v>
      </c>
      <c r="G2710" s="43" t="s">
        <v>75</v>
      </c>
      <c r="H2710" s="45" t="s">
        <v>196</v>
      </c>
      <c r="I2710" s="43" t="s">
        <v>7400</v>
      </c>
      <c r="J2710" s="43" t="s">
        <v>116</v>
      </c>
      <c r="K2710" s="43"/>
      <c r="L2710" s="46" t="s">
        <v>116</v>
      </c>
      <c r="M2710" s="45" t="s">
        <v>7401</v>
      </c>
      <c r="N2710" s="45" t="s">
        <v>2244</v>
      </c>
      <c r="O2710" s="43" t="s">
        <v>78</v>
      </c>
      <c r="P2710" s="45" t="s">
        <v>1140</v>
      </c>
      <c r="Q2710" s="45"/>
      <c r="R2710" s="112"/>
      <c r="S2710" s="112"/>
      <c r="T2710" s="59"/>
      <c r="U2710" s="10">
        <v>0.1</v>
      </c>
      <c r="V2710" s="46"/>
      <c r="W2710" s="43"/>
      <c r="X2710" s="46" t="s">
        <v>43</v>
      </c>
      <c r="Y2710" s="43" t="s">
        <v>78</v>
      </c>
      <c r="Z2710" s="127" t="s">
        <v>20461</v>
      </c>
      <c r="AA2710" s="45"/>
      <c r="AB2710" s="3">
        <v>15000</v>
      </c>
      <c r="AC2710" s="3">
        <v>0</v>
      </c>
      <c r="AD2710" s="3">
        <v>0</v>
      </c>
      <c r="AE2710" s="3">
        <v>0</v>
      </c>
      <c r="AF2710" s="3">
        <f>SUM(Table2[[#This Row],[PE 2021 Obligations]],Table2[[#This Row],[ROW 2021 Obligations]],Table2[[#This Row],[Construction 2021 Obligations]],Table2[[#This Row],[Paving 2021 Obligations]])</f>
        <v>15000</v>
      </c>
      <c r="AG2710" s="3">
        <v>15000</v>
      </c>
      <c r="AH2710" s="3">
        <v>0</v>
      </c>
      <c r="AI2710" s="3">
        <v>0</v>
      </c>
      <c r="AJ2710" s="3">
        <v>0</v>
      </c>
      <c r="AK2710" s="3">
        <v>15000</v>
      </c>
      <c r="AL2710" s="43"/>
    </row>
    <row r="2711" spans="1:38" hidden="1" x14ac:dyDescent="0.25">
      <c r="A2711" s="47">
        <v>130941</v>
      </c>
      <c r="B2711" s="48">
        <v>1</v>
      </c>
      <c r="C2711" s="49" t="s">
        <v>73</v>
      </c>
      <c r="D2711" s="50">
        <v>44116</v>
      </c>
      <c r="E2711" s="49" t="s">
        <v>6215</v>
      </c>
      <c r="F2711" s="50">
        <v>44116</v>
      </c>
      <c r="G2711" s="49" t="s">
        <v>6215</v>
      </c>
      <c r="H2711" s="51" t="s">
        <v>643</v>
      </c>
      <c r="I2711" s="49"/>
      <c r="J2711" s="49"/>
      <c r="K2711" s="49"/>
      <c r="L2711" s="52"/>
      <c r="M2711" s="51" t="s">
        <v>7402</v>
      </c>
      <c r="N2711" s="51"/>
      <c r="O2711" s="49" t="s">
        <v>1171</v>
      </c>
      <c r="P2711" s="51" t="s">
        <v>1062</v>
      </c>
      <c r="Q2711" s="51"/>
      <c r="R2711" s="111"/>
      <c r="S2711" s="111"/>
      <c r="T2711" s="120"/>
      <c r="U2711" s="55" t="s">
        <v>32</v>
      </c>
      <c r="V2711" s="52"/>
      <c r="W2711" s="49"/>
      <c r="X2711" s="52" t="s">
        <v>43</v>
      </c>
      <c r="Y2711" s="49"/>
      <c r="Z2711" s="111" t="s">
        <v>20458</v>
      </c>
      <c r="AA2711" s="51"/>
      <c r="AB2711" s="54">
        <v>0</v>
      </c>
      <c r="AC2711" s="54">
        <v>0</v>
      </c>
      <c r="AD2711" s="54">
        <v>94000</v>
      </c>
      <c r="AE2711" s="54">
        <v>0</v>
      </c>
      <c r="AF2711" s="3">
        <f>SUM(Table2[[#This Row],[PE 2021 Obligations]],Table2[[#This Row],[ROW 2021 Obligations]],Table2[[#This Row],[Construction 2021 Obligations]],Table2[[#This Row],[Paving 2021 Obligations]])</f>
        <v>94000</v>
      </c>
      <c r="AG2711" s="54">
        <v>0</v>
      </c>
      <c r="AH2711" s="54">
        <v>0</v>
      </c>
      <c r="AI2711" s="54">
        <v>94000</v>
      </c>
      <c r="AJ2711" s="54">
        <v>0</v>
      </c>
      <c r="AK2711" s="54">
        <v>94000</v>
      </c>
      <c r="AL2711" s="49" t="s">
        <v>7403</v>
      </c>
    </row>
    <row r="2712" spans="1:38" hidden="1" x14ac:dyDescent="0.25">
      <c r="A2712" s="13">
        <v>130943</v>
      </c>
      <c r="B2712" s="15">
        <v>1</v>
      </c>
      <c r="C2712" s="43" t="s">
        <v>73</v>
      </c>
      <c r="D2712" s="44">
        <v>44117</v>
      </c>
      <c r="E2712" s="43" t="s">
        <v>1610</v>
      </c>
      <c r="F2712" s="44">
        <v>44127</v>
      </c>
      <c r="G2712" s="43" t="s">
        <v>1610</v>
      </c>
      <c r="H2712" s="45" t="s">
        <v>182</v>
      </c>
      <c r="I2712" s="43"/>
      <c r="J2712" s="43"/>
      <c r="K2712" s="43"/>
      <c r="L2712" s="46" t="s">
        <v>110</v>
      </c>
      <c r="M2712" s="45" t="s">
        <v>7404</v>
      </c>
      <c r="N2712" s="45"/>
      <c r="O2712" s="43" t="s">
        <v>1612</v>
      </c>
      <c r="P2712" s="45"/>
      <c r="Q2712" s="45"/>
      <c r="R2712" s="112"/>
      <c r="S2712" s="112"/>
      <c r="T2712" s="59"/>
      <c r="U2712" s="56" t="s">
        <v>32</v>
      </c>
      <c r="V2712" s="46"/>
      <c r="W2712" s="43"/>
      <c r="X2712" s="46" t="s">
        <v>43</v>
      </c>
      <c r="Y2712" s="43"/>
      <c r="Z2712" s="116" t="s">
        <v>20458</v>
      </c>
      <c r="AA2712" s="45"/>
      <c r="AB2712" s="3">
        <v>0</v>
      </c>
      <c r="AC2712" s="3">
        <v>0</v>
      </c>
      <c r="AD2712" s="3">
        <v>31747</v>
      </c>
      <c r="AE2712" s="3">
        <v>0</v>
      </c>
      <c r="AF2712" s="3">
        <f>SUM(Table2[[#This Row],[PE 2021 Obligations]],Table2[[#This Row],[ROW 2021 Obligations]],Table2[[#This Row],[Construction 2021 Obligations]],Table2[[#This Row],[Paving 2021 Obligations]])</f>
        <v>31747</v>
      </c>
      <c r="AG2712" s="3">
        <v>0</v>
      </c>
      <c r="AH2712" s="3">
        <v>0</v>
      </c>
      <c r="AI2712" s="3">
        <v>31747</v>
      </c>
      <c r="AJ2712" s="3">
        <v>0</v>
      </c>
      <c r="AK2712" s="3">
        <v>31747</v>
      </c>
      <c r="AL2712" s="43" t="s">
        <v>7405</v>
      </c>
    </row>
    <row r="2713" spans="1:38" ht="30" hidden="1" x14ac:dyDescent="0.25">
      <c r="A2713" s="47">
        <v>130944</v>
      </c>
      <c r="B2713" s="48">
        <v>1</v>
      </c>
      <c r="C2713" s="49" t="s">
        <v>73</v>
      </c>
      <c r="D2713" s="50">
        <v>44118</v>
      </c>
      <c r="E2713" s="49" t="s">
        <v>7406</v>
      </c>
      <c r="F2713" s="50">
        <v>44279</v>
      </c>
      <c r="G2713" s="49" t="s">
        <v>75</v>
      </c>
      <c r="H2713" s="51" t="s">
        <v>196</v>
      </c>
      <c r="I2713" s="49" t="s">
        <v>7400</v>
      </c>
      <c r="J2713" s="49" t="s">
        <v>116</v>
      </c>
      <c r="K2713" s="49"/>
      <c r="L2713" s="52" t="s">
        <v>116</v>
      </c>
      <c r="M2713" s="51" t="s">
        <v>7407</v>
      </c>
      <c r="N2713" s="51" t="s">
        <v>2244</v>
      </c>
      <c r="O2713" s="49" t="s">
        <v>78</v>
      </c>
      <c r="P2713" s="51" t="s">
        <v>1140</v>
      </c>
      <c r="Q2713" s="51"/>
      <c r="R2713" s="111"/>
      <c r="S2713" s="111"/>
      <c r="T2713" s="120"/>
      <c r="U2713" s="53">
        <v>0.1</v>
      </c>
      <c r="V2713" s="52"/>
      <c r="W2713" s="49"/>
      <c r="X2713" s="52" t="s">
        <v>43</v>
      </c>
      <c r="Y2713" s="49" t="s">
        <v>78</v>
      </c>
      <c r="Z2713" s="127" t="s">
        <v>20461</v>
      </c>
      <c r="AA2713" s="51"/>
      <c r="AB2713" s="54">
        <v>15000</v>
      </c>
      <c r="AC2713" s="54">
        <v>0</v>
      </c>
      <c r="AD2713" s="54">
        <v>0</v>
      </c>
      <c r="AE2713" s="54">
        <v>0</v>
      </c>
      <c r="AF2713" s="3">
        <f>SUM(Table2[[#This Row],[PE 2021 Obligations]],Table2[[#This Row],[ROW 2021 Obligations]],Table2[[#This Row],[Construction 2021 Obligations]],Table2[[#This Row],[Paving 2021 Obligations]])</f>
        <v>15000</v>
      </c>
      <c r="AG2713" s="54">
        <v>15000</v>
      </c>
      <c r="AH2713" s="54">
        <v>0</v>
      </c>
      <c r="AI2713" s="54">
        <v>0</v>
      </c>
      <c r="AJ2713" s="54">
        <v>0</v>
      </c>
      <c r="AK2713" s="54">
        <v>15000</v>
      </c>
      <c r="AL2713" s="49"/>
    </row>
    <row r="2714" spans="1:38" hidden="1" x14ac:dyDescent="0.25">
      <c r="A2714" s="13">
        <v>130947</v>
      </c>
      <c r="B2714" s="15">
        <v>2</v>
      </c>
      <c r="C2714" s="43" t="s">
        <v>73</v>
      </c>
      <c r="D2714" s="44">
        <v>44118</v>
      </c>
      <c r="E2714" s="43" t="s">
        <v>1610</v>
      </c>
      <c r="F2714" s="44">
        <v>44118</v>
      </c>
      <c r="G2714" s="43" t="s">
        <v>1610</v>
      </c>
      <c r="H2714" s="45" t="s">
        <v>286</v>
      </c>
      <c r="I2714" s="43"/>
      <c r="J2714" s="43"/>
      <c r="K2714" s="43"/>
      <c r="L2714" s="46" t="s">
        <v>110</v>
      </c>
      <c r="M2714" s="45" t="s">
        <v>7408</v>
      </c>
      <c r="N2714" s="45"/>
      <c r="O2714" s="43" t="s">
        <v>1612</v>
      </c>
      <c r="P2714" s="45"/>
      <c r="Q2714" s="45"/>
      <c r="R2714" s="112"/>
      <c r="S2714" s="112"/>
      <c r="T2714" s="59"/>
      <c r="U2714" s="56" t="s">
        <v>32</v>
      </c>
      <c r="V2714" s="46"/>
      <c r="W2714" s="43"/>
      <c r="X2714" s="46" t="s">
        <v>43</v>
      </c>
      <c r="Y2714" s="43"/>
      <c r="Z2714" s="116" t="s">
        <v>20458</v>
      </c>
      <c r="AA2714" s="45"/>
      <c r="AB2714" s="3">
        <v>0</v>
      </c>
      <c r="AC2714" s="3">
        <v>0</v>
      </c>
      <c r="AD2714" s="3">
        <v>28799</v>
      </c>
      <c r="AE2714" s="3">
        <v>0</v>
      </c>
      <c r="AF2714" s="3">
        <f>SUM(Table2[[#This Row],[PE 2021 Obligations]],Table2[[#This Row],[ROW 2021 Obligations]],Table2[[#This Row],[Construction 2021 Obligations]],Table2[[#This Row],[Paving 2021 Obligations]])</f>
        <v>28799</v>
      </c>
      <c r="AG2714" s="3">
        <v>0</v>
      </c>
      <c r="AH2714" s="3">
        <v>0</v>
      </c>
      <c r="AI2714" s="3">
        <v>28799</v>
      </c>
      <c r="AJ2714" s="3">
        <v>0</v>
      </c>
      <c r="AK2714" s="3">
        <v>28799</v>
      </c>
      <c r="AL2714" s="43" t="s">
        <v>7409</v>
      </c>
    </row>
    <row r="2715" spans="1:38" hidden="1" x14ac:dyDescent="0.25">
      <c r="A2715" s="47">
        <v>130948</v>
      </c>
      <c r="B2715" s="48">
        <v>2</v>
      </c>
      <c r="C2715" s="49" t="s">
        <v>73</v>
      </c>
      <c r="D2715" s="50">
        <v>44118</v>
      </c>
      <c r="E2715" s="49" t="s">
        <v>1610</v>
      </c>
      <c r="F2715" s="50">
        <v>44118</v>
      </c>
      <c r="G2715" s="49" t="s">
        <v>1610</v>
      </c>
      <c r="H2715" s="51" t="s">
        <v>286</v>
      </c>
      <c r="I2715" s="49"/>
      <c r="J2715" s="49"/>
      <c r="K2715" s="49"/>
      <c r="L2715" s="52" t="s">
        <v>110</v>
      </c>
      <c r="M2715" s="51" t="s">
        <v>7410</v>
      </c>
      <c r="N2715" s="51"/>
      <c r="O2715" s="49" t="s">
        <v>1612</v>
      </c>
      <c r="P2715" s="51"/>
      <c r="Q2715" s="51"/>
      <c r="R2715" s="111"/>
      <c r="S2715" s="111"/>
      <c r="T2715" s="120"/>
      <c r="U2715" s="55" t="s">
        <v>32</v>
      </c>
      <c r="V2715" s="52"/>
      <c r="W2715" s="49"/>
      <c r="X2715" s="52" t="s">
        <v>43</v>
      </c>
      <c r="Y2715" s="49"/>
      <c r="Z2715" s="116" t="s">
        <v>20458</v>
      </c>
      <c r="AA2715" s="51"/>
      <c r="AB2715" s="54">
        <v>0</v>
      </c>
      <c r="AC2715" s="54">
        <v>0</v>
      </c>
      <c r="AD2715" s="54">
        <v>604627</v>
      </c>
      <c r="AE2715" s="54">
        <v>0</v>
      </c>
      <c r="AF2715" s="3">
        <f>SUM(Table2[[#This Row],[PE 2021 Obligations]],Table2[[#This Row],[ROW 2021 Obligations]],Table2[[#This Row],[Construction 2021 Obligations]],Table2[[#This Row],[Paving 2021 Obligations]])</f>
        <v>604627</v>
      </c>
      <c r="AG2715" s="54">
        <v>0</v>
      </c>
      <c r="AH2715" s="54">
        <v>0</v>
      </c>
      <c r="AI2715" s="54">
        <v>604627</v>
      </c>
      <c r="AJ2715" s="54">
        <v>0</v>
      </c>
      <c r="AK2715" s="54">
        <v>604627</v>
      </c>
      <c r="AL2715" s="49" t="s">
        <v>7411</v>
      </c>
    </row>
    <row r="2716" spans="1:38" hidden="1" x14ac:dyDescent="0.25">
      <c r="A2716" s="13">
        <v>130949</v>
      </c>
      <c r="B2716" s="15">
        <v>2</v>
      </c>
      <c r="C2716" s="43" t="s">
        <v>73</v>
      </c>
      <c r="D2716" s="44">
        <v>44118</v>
      </c>
      <c r="E2716" s="43" t="s">
        <v>1610</v>
      </c>
      <c r="F2716" s="44">
        <v>44118</v>
      </c>
      <c r="G2716" s="43" t="s">
        <v>1610</v>
      </c>
      <c r="H2716" s="45" t="s">
        <v>286</v>
      </c>
      <c r="I2716" s="43"/>
      <c r="J2716" s="43"/>
      <c r="K2716" s="43"/>
      <c r="L2716" s="46" t="s">
        <v>110</v>
      </c>
      <c r="M2716" s="45" t="s">
        <v>7412</v>
      </c>
      <c r="N2716" s="45"/>
      <c r="O2716" s="43" t="s">
        <v>1612</v>
      </c>
      <c r="P2716" s="45"/>
      <c r="Q2716" s="45"/>
      <c r="R2716" s="112"/>
      <c r="S2716" s="112"/>
      <c r="T2716" s="59"/>
      <c r="U2716" s="56" t="s">
        <v>32</v>
      </c>
      <c r="V2716" s="46"/>
      <c r="W2716" s="43"/>
      <c r="X2716" s="46" t="s">
        <v>43</v>
      </c>
      <c r="Y2716" s="43"/>
      <c r="Z2716" s="116" t="s">
        <v>20458</v>
      </c>
      <c r="AA2716" s="45"/>
      <c r="AB2716" s="3">
        <v>0</v>
      </c>
      <c r="AC2716" s="3">
        <v>0</v>
      </c>
      <c r="AD2716" s="3">
        <v>25089</v>
      </c>
      <c r="AE2716" s="3">
        <v>0</v>
      </c>
      <c r="AF2716" s="3">
        <f>SUM(Table2[[#This Row],[PE 2021 Obligations]],Table2[[#This Row],[ROW 2021 Obligations]],Table2[[#This Row],[Construction 2021 Obligations]],Table2[[#This Row],[Paving 2021 Obligations]])</f>
        <v>25089</v>
      </c>
      <c r="AG2716" s="3">
        <v>0</v>
      </c>
      <c r="AH2716" s="3">
        <v>0</v>
      </c>
      <c r="AI2716" s="3">
        <v>25089</v>
      </c>
      <c r="AJ2716" s="3">
        <v>0</v>
      </c>
      <c r="AK2716" s="3">
        <v>25089</v>
      </c>
      <c r="AL2716" s="43" t="s">
        <v>7413</v>
      </c>
    </row>
    <row r="2717" spans="1:38" hidden="1" x14ac:dyDescent="0.25">
      <c r="A2717" s="47">
        <v>130950</v>
      </c>
      <c r="B2717" s="48">
        <v>1</v>
      </c>
      <c r="C2717" s="49" t="s">
        <v>73</v>
      </c>
      <c r="D2717" s="50">
        <v>44118</v>
      </c>
      <c r="E2717" s="49" t="s">
        <v>1610</v>
      </c>
      <c r="F2717" s="50">
        <v>44118</v>
      </c>
      <c r="G2717" s="49" t="s">
        <v>1610</v>
      </c>
      <c r="H2717" s="51" t="s">
        <v>320</v>
      </c>
      <c r="I2717" s="49"/>
      <c r="J2717" s="49"/>
      <c r="K2717" s="49"/>
      <c r="L2717" s="52" t="s">
        <v>110</v>
      </c>
      <c r="M2717" s="51" t="s">
        <v>7414</v>
      </c>
      <c r="N2717" s="51"/>
      <c r="O2717" s="49" t="s">
        <v>1612</v>
      </c>
      <c r="P2717" s="51"/>
      <c r="Q2717" s="51"/>
      <c r="R2717" s="111"/>
      <c r="S2717" s="111"/>
      <c r="T2717" s="120"/>
      <c r="U2717" s="55" t="s">
        <v>32</v>
      </c>
      <c r="V2717" s="52"/>
      <c r="W2717" s="49"/>
      <c r="X2717" s="52" t="s">
        <v>43</v>
      </c>
      <c r="Y2717" s="49"/>
      <c r="Z2717" s="116" t="s">
        <v>20458</v>
      </c>
      <c r="AA2717" s="51"/>
      <c r="AB2717" s="54">
        <v>0</v>
      </c>
      <c r="AC2717" s="54">
        <v>0</v>
      </c>
      <c r="AD2717" s="54">
        <v>97466</v>
      </c>
      <c r="AE2717" s="54">
        <v>0</v>
      </c>
      <c r="AF2717" s="3">
        <f>SUM(Table2[[#This Row],[PE 2021 Obligations]],Table2[[#This Row],[ROW 2021 Obligations]],Table2[[#This Row],[Construction 2021 Obligations]],Table2[[#This Row],[Paving 2021 Obligations]])</f>
        <v>97466</v>
      </c>
      <c r="AG2717" s="54">
        <v>0</v>
      </c>
      <c r="AH2717" s="54">
        <v>0</v>
      </c>
      <c r="AI2717" s="54">
        <v>97466</v>
      </c>
      <c r="AJ2717" s="54">
        <v>0</v>
      </c>
      <c r="AK2717" s="54">
        <v>97466</v>
      </c>
      <c r="AL2717" s="49" t="s">
        <v>7415</v>
      </c>
    </row>
    <row r="2718" spans="1:38" ht="30" hidden="1" x14ac:dyDescent="0.25">
      <c r="A2718" s="13">
        <v>130951</v>
      </c>
      <c r="B2718" s="15">
        <v>2</v>
      </c>
      <c r="C2718" s="43" t="s">
        <v>73</v>
      </c>
      <c r="D2718" s="44">
        <v>44119</v>
      </c>
      <c r="E2718" s="43" t="s">
        <v>142</v>
      </c>
      <c r="F2718" s="44">
        <v>44119</v>
      </c>
      <c r="G2718" s="43" t="s">
        <v>142</v>
      </c>
      <c r="H2718" s="45" t="s">
        <v>1336</v>
      </c>
      <c r="I2718" s="43"/>
      <c r="J2718" s="43"/>
      <c r="K2718" s="43"/>
      <c r="L2718" s="46" t="s">
        <v>840</v>
      </c>
      <c r="M2718" s="45" t="s">
        <v>7416</v>
      </c>
      <c r="N2718" s="45" t="s">
        <v>7417</v>
      </c>
      <c r="O2718" s="43" t="s">
        <v>78</v>
      </c>
      <c r="P2718" s="45" t="s">
        <v>1347</v>
      </c>
      <c r="Q2718" s="45"/>
      <c r="R2718" s="112"/>
      <c r="S2718" s="112"/>
      <c r="T2718" s="59"/>
      <c r="U2718" s="56" t="s">
        <v>32</v>
      </c>
      <c r="V2718" s="46"/>
      <c r="W2718" s="43"/>
      <c r="X2718" s="46" t="s">
        <v>43</v>
      </c>
      <c r="Y2718" s="43"/>
      <c r="Z2718" s="116" t="s">
        <v>20458</v>
      </c>
      <c r="AA2718" s="45"/>
      <c r="AB2718" s="3">
        <v>0</v>
      </c>
      <c r="AC2718" s="3">
        <v>0</v>
      </c>
      <c r="AD2718" s="3">
        <v>196000</v>
      </c>
      <c r="AE2718" s="3">
        <v>0</v>
      </c>
      <c r="AF2718" s="3">
        <f>SUM(Table2[[#This Row],[PE 2021 Obligations]],Table2[[#This Row],[ROW 2021 Obligations]],Table2[[#This Row],[Construction 2021 Obligations]],Table2[[#This Row],[Paving 2021 Obligations]])</f>
        <v>196000</v>
      </c>
      <c r="AG2718" s="3">
        <v>0</v>
      </c>
      <c r="AH2718" s="3">
        <v>0</v>
      </c>
      <c r="AI2718" s="3">
        <v>196000</v>
      </c>
      <c r="AJ2718" s="3">
        <v>0</v>
      </c>
      <c r="AK2718" s="3">
        <v>196000</v>
      </c>
      <c r="AL2718" s="43" t="s">
        <v>7418</v>
      </c>
    </row>
    <row r="2719" spans="1:38" ht="30" hidden="1" x14ac:dyDescent="0.25">
      <c r="A2719" s="47">
        <v>130952</v>
      </c>
      <c r="B2719" s="48">
        <v>3</v>
      </c>
      <c r="C2719" s="49" t="s">
        <v>73</v>
      </c>
      <c r="D2719" s="50">
        <v>44120</v>
      </c>
      <c r="E2719" s="49" t="s">
        <v>342</v>
      </c>
      <c r="F2719" s="50">
        <v>44279</v>
      </c>
      <c r="G2719" s="49" t="s">
        <v>75</v>
      </c>
      <c r="H2719" s="51" t="s">
        <v>98</v>
      </c>
      <c r="I2719" s="49" t="s">
        <v>7419</v>
      </c>
      <c r="J2719" s="49" t="s">
        <v>116</v>
      </c>
      <c r="K2719" s="49"/>
      <c r="L2719" s="52" t="s">
        <v>116</v>
      </c>
      <c r="M2719" s="51" t="s">
        <v>7420</v>
      </c>
      <c r="N2719" s="51" t="s">
        <v>7391</v>
      </c>
      <c r="O2719" s="49" t="s">
        <v>632</v>
      </c>
      <c r="P2719" s="51" t="s">
        <v>1723</v>
      </c>
      <c r="Q2719" s="51"/>
      <c r="R2719" s="111"/>
      <c r="S2719" s="111"/>
      <c r="T2719" s="120"/>
      <c r="U2719" s="53">
        <v>1.43</v>
      </c>
      <c r="V2719" s="52"/>
      <c r="W2719" s="49"/>
      <c r="X2719" s="52" t="s">
        <v>43</v>
      </c>
      <c r="Y2719" s="49" t="s">
        <v>140</v>
      </c>
      <c r="Z2719" s="127" t="s">
        <v>20460</v>
      </c>
      <c r="AA2719" s="51"/>
      <c r="AB2719" s="54">
        <v>40000</v>
      </c>
      <c r="AC2719" s="54">
        <v>0</v>
      </c>
      <c r="AD2719" s="54">
        <v>0</v>
      </c>
      <c r="AE2719" s="54">
        <v>0</v>
      </c>
      <c r="AF2719" s="3">
        <f>SUM(Table2[[#This Row],[PE 2021 Obligations]],Table2[[#This Row],[ROW 2021 Obligations]],Table2[[#This Row],[Construction 2021 Obligations]],Table2[[#This Row],[Paving 2021 Obligations]])</f>
        <v>40000</v>
      </c>
      <c r="AG2719" s="54">
        <v>40000</v>
      </c>
      <c r="AH2719" s="54">
        <v>0</v>
      </c>
      <c r="AI2719" s="54">
        <v>0</v>
      </c>
      <c r="AJ2719" s="54">
        <v>0</v>
      </c>
      <c r="AK2719" s="54">
        <v>40000</v>
      </c>
      <c r="AL2719" s="49" t="s">
        <v>7421</v>
      </c>
    </row>
    <row r="2720" spans="1:38" hidden="1" x14ac:dyDescent="0.25">
      <c r="A2720" s="13">
        <v>130953</v>
      </c>
      <c r="B2720" s="15">
        <v>4</v>
      </c>
      <c r="C2720" s="43" t="s">
        <v>73</v>
      </c>
      <c r="D2720" s="44">
        <v>44123</v>
      </c>
      <c r="E2720" s="43" t="s">
        <v>142</v>
      </c>
      <c r="F2720" s="44">
        <v>44280</v>
      </c>
      <c r="G2720" s="43" t="s">
        <v>75</v>
      </c>
      <c r="H2720" s="45" t="s">
        <v>298</v>
      </c>
      <c r="I2720" s="43"/>
      <c r="J2720" s="43"/>
      <c r="K2720" s="43"/>
      <c r="L2720" s="46"/>
      <c r="M2720" s="45" t="s">
        <v>7422</v>
      </c>
      <c r="N2720" s="45"/>
      <c r="O2720" s="43" t="s">
        <v>78</v>
      </c>
      <c r="P2720" s="45"/>
      <c r="Q2720" s="45"/>
      <c r="R2720" s="112"/>
      <c r="S2720" s="112"/>
      <c r="T2720" s="59"/>
      <c r="U2720" s="56" t="s">
        <v>32</v>
      </c>
      <c r="V2720" s="46"/>
      <c r="W2720" s="43"/>
      <c r="X2720" s="46" t="s">
        <v>43</v>
      </c>
      <c r="Y2720" s="43"/>
      <c r="Z2720" s="116" t="s">
        <v>20458</v>
      </c>
      <c r="AA2720" s="45"/>
      <c r="AB2720" s="3">
        <v>0</v>
      </c>
      <c r="AC2720" s="3">
        <v>0</v>
      </c>
      <c r="AD2720" s="3">
        <v>489900</v>
      </c>
      <c r="AE2720" s="3">
        <v>0</v>
      </c>
      <c r="AF2720" s="3">
        <f>SUM(Table2[[#This Row],[PE 2021 Obligations]],Table2[[#This Row],[ROW 2021 Obligations]],Table2[[#This Row],[Construction 2021 Obligations]],Table2[[#This Row],[Paving 2021 Obligations]])</f>
        <v>489900</v>
      </c>
      <c r="AG2720" s="3">
        <v>0</v>
      </c>
      <c r="AH2720" s="3">
        <v>0</v>
      </c>
      <c r="AI2720" s="3">
        <v>489900</v>
      </c>
      <c r="AJ2720" s="3">
        <v>0</v>
      </c>
      <c r="AK2720" s="3">
        <v>489900</v>
      </c>
      <c r="AL2720" s="43" t="s">
        <v>7423</v>
      </c>
    </row>
    <row r="2721" spans="1:38" ht="30" hidden="1" x14ac:dyDescent="0.25">
      <c r="A2721" s="47">
        <v>130957</v>
      </c>
      <c r="B2721" s="48">
        <v>6</v>
      </c>
      <c r="C2721" s="49" t="s">
        <v>73</v>
      </c>
      <c r="D2721" s="50">
        <v>44125</v>
      </c>
      <c r="E2721" s="49" t="s">
        <v>1610</v>
      </c>
      <c r="F2721" s="50">
        <v>44125</v>
      </c>
      <c r="G2721" s="49" t="s">
        <v>1610</v>
      </c>
      <c r="H2721" s="51" t="s">
        <v>76</v>
      </c>
      <c r="I2721" s="49"/>
      <c r="J2721" s="49"/>
      <c r="K2721" s="49"/>
      <c r="L2721" s="52" t="s">
        <v>110</v>
      </c>
      <c r="M2721" s="51" t="s">
        <v>7431</v>
      </c>
      <c r="N2721" s="51"/>
      <c r="O2721" s="49" t="s">
        <v>1612</v>
      </c>
      <c r="P2721" s="51"/>
      <c r="Q2721" s="51"/>
      <c r="R2721" s="111"/>
      <c r="S2721" s="111"/>
      <c r="T2721" s="120"/>
      <c r="U2721" s="55" t="s">
        <v>32</v>
      </c>
      <c r="V2721" s="52"/>
      <c r="W2721" s="49"/>
      <c r="X2721" s="52" t="s">
        <v>43</v>
      </c>
      <c r="Y2721" s="49"/>
      <c r="Z2721" s="111" t="s">
        <v>20458</v>
      </c>
      <c r="AA2721" s="51"/>
      <c r="AB2721" s="54">
        <v>0</v>
      </c>
      <c r="AC2721" s="54">
        <v>0</v>
      </c>
      <c r="AD2721" s="54">
        <v>85884</v>
      </c>
      <c r="AE2721" s="54">
        <v>0</v>
      </c>
      <c r="AF2721" s="3">
        <f>SUM(Table2[[#This Row],[PE 2021 Obligations]],Table2[[#This Row],[ROW 2021 Obligations]],Table2[[#This Row],[Construction 2021 Obligations]],Table2[[#This Row],[Paving 2021 Obligations]])</f>
        <v>85884</v>
      </c>
      <c r="AG2721" s="54">
        <v>0</v>
      </c>
      <c r="AH2721" s="54">
        <v>0</v>
      </c>
      <c r="AI2721" s="54">
        <v>85884</v>
      </c>
      <c r="AJ2721" s="54">
        <v>0</v>
      </c>
      <c r="AK2721" s="54">
        <v>85884</v>
      </c>
      <c r="AL2721" s="49" t="s">
        <v>7432</v>
      </c>
    </row>
    <row r="2722" spans="1:38" hidden="1" x14ac:dyDescent="0.25">
      <c r="A2722" s="13">
        <v>130958</v>
      </c>
      <c r="B2722" s="15">
        <v>4</v>
      </c>
      <c r="C2722" s="43" t="s">
        <v>73</v>
      </c>
      <c r="D2722" s="44">
        <v>44126</v>
      </c>
      <c r="E2722" s="43" t="s">
        <v>5735</v>
      </c>
      <c r="F2722" s="44">
        <v>44126</v>
      </c>
      <c r="G2722" s="43" t="s">
        <v>5735</v>
      </c>
      <c r="H2722" s="45" t="s">
        <v>292</v>
      </c>
      <c r="I2722" s="43"/>
      <c r="J2722" s="43"/>
      <c r="K2722" s="43"/>
      <c r="L2722" s="46"/>
      <c r="M2722" s="45" t="s">
        <v>7433</v>
      </c>
      <c r="N2722" s="45"/>
      <c r="O2722" s="43" t="s">
        <v>1171</v>
      </c>
      <c r="P2722" s="45" t="s">
        <v>1062</v>
      </c>
      <c r="Q2722" s="45"/>
      <c r="R2722" s="112"/>
      <c r="S2722" s="112"/>
      <c r="T2722" s="59"/>
      <c r="U2722" s="56" t="s">
        <v>32</v>
      </c>
      <c r="V2722" s="46"/>
      <c r="W2722" s="43"/>
      <c r="X2722" s="46" t="s">
        <v>43</v>
      </c>
      <c r="Y2722" s="43"/>
      <c r="Z2722" s="111" t="s">
        <v>20458</v>
      </c>
      <c r="AA2722" s="45"/>
      <c r="AB2722" s="3">
        <v>0</v>
      </c>
      <c r="AC2722" s="3">
        <v>0</v>
      </c>
      <c r="AD2722" s="3">
        <v>20000</v>
      </c>
      <c r="AE2722" s="3">
        <v>0</v>
      </c>
      <c r="AF2722" s="3">
        <f>SUM(Table2[[#This Row],[PE 2021 Obligations]],Table2[[#This Row],[ROW 2021 Obligations]],Table2[[#This Row],[Construction 2021 Obligations]],Table2[[#This Row],[Paving 2021 Obligations]])</f>
        <v>20000</v>
      </c>
      <c r="AG2722" s="3">
        <v>0</v>
      </c>
      <c r="AH2722" s="3">
        <v>0</v>
      </c>
      <c r="AI2722" s="3">
        <v>20000</v>
      </c>
      <c r="AJ2722" s="3">
        <v>0</v>
      </c>
      <c r="AK2722" s="3">
        <v>20000</v>
      </c>
      <c r="AL2722" s="43" t="s">
        <v>7434</v>
      </c>
    </row>
    <row r="2723" spans="1:38" hidden="1" x14ac:dyDescent="0.25">
      <c r="A2723" s="47">
        <v>130959</v>
      </c>
      <c r="B2723" s="48">
        <v>3</v>
      </c>
      <c r="C2723" s="49" t="s">
        <v>73</v>
      </c>
      <c r="D2723" s="50">
        <v>44126</v>
      </c>
      <c r="E2723" s="49" t="s">
        <v>5735</v>
      </c>
      <c r="F2723" s="50">
        <v>44126</v>
      </c>
      <c r="G2723" s="49" t="s">
        <v>5735</v>
      </c>
      <c r="H2723" s="51" t="s">
        <v>425</v>
      </c>
      <c r="I2723" s="49"/>
      <c r="J2723" s="49"/>
      <c r="K2723" s="49"/>
      <c r="L2723" s="52"/>
      <c r="M2723" s="51" t="s">
        <v>7435</v>
      </c>
      <c r="N2723" s="51"/>
      <c r="O2723" s="49" t="s">
        <v>1171</v>
      </c>
      <c r="P2723" s="51" t="s">
        <v>1062</v>
      </c>
      <c r="Q2723" s="51"/>
      <c r="R2723" s="111"/>
      <c r="S2723" s="111"/>
      <c r="T2723" s="120"/>
      <c r="U2723" s="55" t="s">
        <v>32</v>
      </c>
      <c r="V2723" s="52"/>
      <c r="W2723" s="49"/>
      <c r="X2723" s="52" t="s">
        <v>43</v>
      </c>
      <c r="Y2723" s="49"/>
      <c r="Z2723" s="111" t="s">
        <v>20458</v>
      </c>
      <c r="AA2723" s="51"/>
      <c r="AB2723" s="54">
        <v>0</v>
      </c>
      <c r="AC2723" s="54">
        <v>0</v>
      </c>
      <c r="AD2723" s="54">
        <v>20000</v>
      </c>
      <c r="AE2723" s="54">
        <v>0</v>
      </c>
      <c r="AF2723" s="3">
        <f>SUM(Table2[[#This Row],[PE 2021 Obligations]],Table2[[#This Row],[ROW 2021 Obligations]],Table2[[#This Row],[Construction 2021 Obligations]],Table2[[#This Row],[Paving 2021 Obligations]])</f>
        <v>20000</v>
      </c>
      <c r="AG2723" s="54">
        <v>0</v>
      </c>
      <c r="AH2723" s="54">
        <v>0</v>
      </c>
      <c r="AI2723" s="54">
        <v>20000</v>
      </c>
      <c r="AJ2723" s="54">
        <v>0</v>
      </c>
      <c r="AK2723" s="54">
        <v>20000</v>
      </c>
      <c r="AL2723" s="49" t="s">
        <v>7436</v>
      </c>
    </row>
    <row r="2724" spans="1:38" hidden="1" x14ac:dyDescent="0.25">
      <c r="A2724" s="13">
        <v>130960</v>
      </c>
      <c r="B2724" s="15">
        <v>4</v>
      </c>
      <c r="C2724" s="43" t="s">
        <v>73</v>
      </c>
      <c r="D2724" s="44">
        <v>44126</v>
      </c>
      <c r="E2724" s="43" t="s">
        <v>5735</v>
      </c>
      <c r="F2724" s="44">
        <v>44126</v>
      </c>
      <c r="G2724" s="43" t="s">
        <v>5735</v>
      </c>
      <c r="H2724" s="45" t="s">
        <v>298</v>
      </c>
      <c r="I2724" s="43"/>
      <c r="J2724" s="43"/>
      <c r="K2724" s="43"/>
      <c r="L2724" s="46"/>
      <c r="M2724" s="45" t="s">
        <v>7437</v>
      </c>
      <c r="N2724" s="45"/>
      <c r="O2724" s="43" t="s">
        <v>1171</v>
      </c>
      <c r="P2724" s="45" t="s">
        <v>1062</v>
      </c>
      <c r="Q2724" s="45"/>
      <c r="R2724" s="112"/>
      <c r="S2724" s="112"/>
      <c r="T2724" s="59"/>
      <c r="U2724" s="56" t="s">
        <v>32</v>
      </c>
      <c r="V2724" s="46"/>
      <c r="W2724" s="43"/>
      <c r="X2724" s="46" t="s">
        <v>43</v>
      </c>
      <c r="Y2724" s="43"/>
      <c r="Z2724" s="116" t="s">
        <v>20458</v>
      </c>
      <c r="AA2724" s="45"/>
      <c r="AB2724" s="3">
        <v>0</v>
      </c>
      <c r="AC2724" s="3">
        <v>0</v>
      </c>
      <c r="AD2724" s="3">
        <v>30000</v>
      </c>
      <c r="AE2724" s="3">
        <v>0</v>
      </c>
      <c r="AF2724" s="3">
        <f>SUM(Table2[[#This Row],[PE 2021 Obligations]],Table2[[#This Row],[ROW 2021 Obligations]],Table2[[#This Row],[Construction 2021 Obligations]],Table2[[#This Row],[Paving 2021 Obligations]])</f>
        <v>30000</v>
      </c>
      <c r="AG2724" s="3">
        <v>0</v>
      </c>
      <c r="AH2724" s="3">
        <v>0</v>
      </c>
      <c r="AI2724" s="3">
        <v>30000</v>
      </c>
      <c r="AJ2724" s="3">
        <v>0</v>
      </c>
      <c r="AK2724" s="3">
        <v>30000</v>
      </c>
      <c r="AL2724" s="43" t="s">
        <v>7438</v>
      </c>
    </row>
    <row r="2725" spans="1:38" hidden="1" x14ac:dyDescent="0.25">
      <c r="A2725" s="47">
        <v>130961</v>
      </c>
      <c r="B2725" s="48">
        <v>4</v>
      </c>
      <c r="C2725" s="49" t="s">
        <v>73</v>
      </c>
      <c r="D2725" s="50">
        <v>44126</v>
      </c>
      <c r="E2725" s="49" t="s">
        <v>5735</v>
      </c>
      <c r="F2725" s="50">
        <v>44126</v>
      </c>
      <c r="G2725" s="49" t="s">
        <v>5735</v>
      </c>
      <c r="H2725" s="51" t="s">
        <v>270</v>
      </c>
      <c r="I2725" s="49"/>
      <c r="J2725" s="49"/>
      <c r="K2725" s="49"/>
      <c r="L2725" s="52"/>
      <c r="M2725" s="51" t="s">
        <v>7439</v>
      </c>
      <c r="N2725" s="51"/>
      <c r="O2725" s="49" t="s">
        <v>1171</v>
      </c>
      <c r="P2725" s="51" t="s">
        <v>1062</v>
      </c>
      <c r="Q2725" s="51"/>
      <c r="R2725" s="111"/>
      <c r="S2725" s="111"/>
      <c r="T2725" s="120"/>
      <c r="U2725" s="55" t="s">
        <v>32</v>
      </c>
      <c r="V2725" s="52"/>
      <c r="W2725" s="49"/>
      <c r="X2725" s="52" t="s">
        <v>43</v>
      </c>
      <c r="Y2725" s="49"/>
      <c r="Z2725" s="116" t="s">
        <v>20458</v>
      </c>
      <c r="AA2725" s="51"/>
      <c r="AB2725" s="54">
        <v>0</v>
      </c>
      <c r="AC2725" s="54">
        <v>0</v>
      </c>
      <c r="AD2725" s="54">
        <v>20000</v>
      </c>
      <c r="AE2725" s="54">
        <v>0</v>
      </c>
      <c r="AF2725" s="3">
        <f>SUM(Table2[[#This Row],[PE 2021 Obligations]],Table2[[#This Row],[ROW 2021 Obligations]],Table2[[#This Row],[Construction 2021 Obligations]],Table2[[#This Row],[Paving 2021 Obligations]])</f>
        <v>20000</v>
      </c>
      <c r="AG2725" s="54">
        <v>0</v>
      </c>
      <c r="AH2725" s="54">
        <v>0</v>
      </c>
      <c r="AI2725" s="54">
        <v>20000</v>
      </c>
      <c r="AJ2725" s="54">
        <v>0</v>
      </c>
      <c r="AK2725" s="54">
        <v>20000</v>
      </c>
      <c r="AL2725" s="49" t="s">
        <v>7440</v>
      </c>
    </row>
    <row r="2726" spans="1:38" hidden="1" x14ac:dyDescent="0.25">
      <c r="A2726" s="13">
        <v>130962</v>
      </c>
      <c r="B2726" s="15">
        <v>3</v>
      </c>
      <c r="C2726" s="43" t="s">
        <v>73</v>
      </c>
      <c r="D2726" s="44">
        <v>44126</v>
      </c>
      <c r="E2726" s="43" t="s">
        <v>5735</v>
      </c>
      <c r="F2726" s="44">
        <v>44126</v>
      </c>
      <c r="G2726" s="43" t="s">
        <v>5735</v>
      </c>
      <c r="H2726" s="45" t="s">
        <v>69</v>
      </c>
      <c r="I2726" s="43"/>
      <c r="J2726" s="43"/>
      <c r="K2726" s="43"/>
      <c r="L2726" s="46"/>
      <c r="M2726" s="45" t="s">
        <v>7441</v>
      </c>
      <c r="N2726" s="45"/>
      <c r="O2726" s="43" t="s">
        <v>1171</v>
      </c>
      <c r="P2726" s="45" t="s">
        <v>1062</v>
      </c>
      <c r="Q2726" s="45"/>
      <c r="R2726" s="112"/>
      <c r="S2726" s="112"/>
      <c r="T2726" s="59"/>
      <c r="U2726" s="56" t="s">
        <v>32</v>
      </c>
      <c r="V2726" s="46"/>
      <c r="W2726" s="43"/>
      <c r="X2726" s="46" t="s">
        <v>43</v>
      </c>
      <c r="Y2726" s="43"/>
      <c r="Z2726" s="116" t="s">
        <v>20458</v>
      </c>
      <c r="AA2726" s="45"/>
      <c r="AB2726" s="3">
        <v>0</v>
      </c>
      <c r="AC2726" s="3">
        <v>0</v>
      </c>
      <c r="AD2726" s="3">
        <v>30000</v>
      </c>
      <c r="AE2726" s="3">
        <v>0</v>
      </c>
      <c r="AF2726" s="3">
        <f>SUM(Table2[[#This Row],[PE 2021 Obligations]],Table2[[#This Row],[ROW 2021 Obligations]],Table2[[#This Row],[Construction 2021 Obligations]],Table2[[#This Row],[Paving 2021 Obligations]])</f>
        <v>30000</v>
      </c>
      <c r="AG2726" s="3">
        <v>0</v>
      </c>
      <c r="AH2726" s="3">
        <v>0</v>
      </c>
      <c r="AI2726" s="3">
        <v>30000</v>
      </c>
      <c r="AJ2726" s="3">
        <v>0</v>
      </c>
      <c r="AK2726" s="3">
        <v>30000</v>
      </c>
      <c r="AL2726" s="43" t="s">
        <v>7442</v>
      </c>
    </row>
    <row r="2727" spans="1:38" ht="30" hidden="1" x14ac:dyDescent="0.25">
      <c r="A2727" s="47">
        <v>130963</v>
      </c>
      <c r="B2727" s="48">
        <v>6</v>
      </c>
      <c r="C2727" s="49" t="s">
        <v>73</v>
      </c>
      <c r="D2727" s="50">
        <v>44126</v>
      </c>
      <c r="E2727" s="49" t="s">
        <v>1610</v>
      </c>
      <c r="F2727" s="50">
        <v>44126</v>
      </c>
      <c r="G2727" s="49" t="s">
        <v>1610</v>
      </c>
      <c r="H2727" s="51" t="s">
        <v>76</v>
      </c>
      <c r="I2727" s="49"/>
      <c r="J2727" s="49"/>
      <c r="K2727" s="49"/>
      <c r="L2727" s="52" t="s">
        <v>110</v>
      </c>
      <c r="M2727" s="51" t="s">
        <v>7443</v>
      </c>
      <c r="N2727" s="51"/>
      <c r="O2727" s="49" t="s">
        <v>1612</v>
      </c>
      <c r="P2727" s="51"/>
      <c r="Q2727" s="51"/>
      <c r="R2727" s="111"/>
      <c r="S2727" s="111"/>
      <c r="T2727" s="120"/>
      <c r="U2727" s="55" t="s">
        <v>32</v>
      </c>
      <c r="V2727" s="52"/>
      <c r="W2727" s="49"/>
      <c r="X2727" s="52" t="s">
        <v>43</v>
      </c>
      <c r="Y2727" s="49"/>
      <c r="Z2727" s="116" t="s">
        <v>20458</v>
      </c>
      <c r="AA2727" s="51"/>
      <c r="AB2727" s="54">
        <v>0</v>
      </c>
      <c r="AC2727" s="54">
        <v>0</v>
      </c>
      <c r="AD2727" s="54">
        <v>108000</v>
      </c>
      <c r="AE2727" s="54">
        <v>0</v>
      </c>
      <c r="AF2727" s="3">
        <f>SUM(Table2[[#This Row],[PE 2021 Obligations]],Table2[[#This Row],[ROW 2021 Obligations]],Table2[[#This Row],[Construction 2021 Obligations]],Table2[[#This Row],[Paving 2021 Obligations]])</f>
        <v>108000</v>
      </c>
      <c r="AG2727" s="54">
        <v>0</v>
      </c>
      <c r="AH2727" s="54">
        <v>0</v>
      </c>
      <c r="AI2727" s="54">
        <v>108000</v>
      </c>
      <c r="AJ2727" s="54">
        <v>0</v>
      </c>
      <c r="AK2727" s="54">
        <v>108000</v>
      </c>
      <c r="AL2727" s="49" t="s">
        <v>7444</v>
      </c>
    </row>
    <row r="2728" spans="1:38" ht="30" hidden="1" x14ac:dyDescent="0.25">
      <c r="A2728" s="13">
        <v>130964</v>
      </c>
      <c r="B2728" s="15">
        <v>6</v>
      </c>
      <c r="C2728" s="43" t="s">
        <v>73</v>
      </c>
      <c r="D2728" s="44">
        <v>44126</v>
      </c>
      <c r="E2728" s="43" t="s">
        <v>1610</v>
      </c>
      <c r="F2728" s="44">
        <v>44126</v>
      </c>
      <c r="G2728" s="43" t="s">
        <v>1610</v>
      </c>
      <c r="H2728" s="45" t="s">
        <v>76</v>
      </c>
      <c r="I2728" s="43"/>
      <c r="J2728" s="43"/>
      <c r="K2728" s="43"/>
      <c r="L2728" s="46" t="s">
        <v>110</v>
      </c>
      <c r="M2728" s="45" t="s">
        <v>7445</v>
      </c>
      <c r="N2728" s="45"/>
      <c r="O2728" s="43" t="s">
        <v>1612</v>
      </c>
      <c r="P2728" s="45"/>
      <c r="Q2728" s="45"/>
      <c r="R2728" s="112"/>
      <c r="S2728" s="112"/>
      <c r="T2728" s="59"/>
      <c r="U2728" s="56" t="s">
        <v>32</v>
      </c>
      <c r="V2728" s="46"/>
      <c r="W2728" s="43"/>
      <c r="X2728" s="46" t="s">
        <v>43</v>
      </c>
      <c r="Y2728" s="43"/>
      <c r="Z2728" s="116" t="s">
        <v>20458</v>
      </c>
      <c r="AA2728" s="45"/>
      <c r="AB2728" s="3">
        <v>0</v>
      </c>
      <c r="AC2728" s="3">
        <v>0</v>
      </c>
      <c r="AD2728" s="3">
        <v>36000</v>
      </c>
      <c r="AE2728" s="3">
        <v>0</v>
      </c>
      <c r="AF2728" s="3">
        <f>SUM(Table2[[#This Row],[PE 2021 Obligations]],Table2[[#This Row],[ROW 2021 Obligations]],Table2[[#This Row],[Construction 2021 Obligations]],Table2[[#This Row],[Paving 2021 Obligations]])</f>
        <v>36000</v>
      </c>
      <c r="AG2728" s="3">
        <v>0</v>
      </c>
      <c r="AH2728" s="3">
        <v>0</v>
      </c>
      <c r="AI2728" s="3">
        <v>36000</v>
      </c>
      <c r="AJ2728" s="3">
        <v>0</v>
      </c>
      <c r="AK2728" s="3">
        <v>36000</v>
      </c>
      <c r="AL2728" s="43" t="s">
        <v>7446</v>
      </c>
    </row>
    <row r="2729" spans="1:38" ht="30" hidden="1" x14ac:dyDescent="0.25">
      <c r="A2729" s="47">
        <v>130966</v>
      </c>
      <c r="B2729" s="48">
        <v>6</v>
      </c>
      <c r="C2729" s="49" t="s">
        <v>73</v>
      </c>
      <c r="D2729" s="50">
        <v>44126</v>
      </c>
      <c r="E2729" s="49" t="s">
        <v>1610</v>
      </c>
      <c r="F2729" s="50">
        <v>44126</v>
      </c>
      <c r="G2729" s="49" t="s">
        <v>1610</v>
      </c>
      <c r="H2729" s="51" t="s">
        <v>76</v>
      </c>
      <c r="I2729" s="49"/>
      <c r="J2729" s="49"/>
      <c r="K2729" s="49"/>
      <c r="L2729" s="52" t="s">
        <v>110</v>
      </c>
      <c r="M2729" s="51" t="s">
        <v>7447</v>
      </c>
      <c r="N2729" s="51"/>
      <c r="O2729" s="49" t="s">
        <v>1612</v>
      </c>
      <c r="P2729" s="51"/>
      <c r="Q2729" s="51"/>
      <c r="R2729" s="111"/>
      <c r="S2729" s="111"/>
      <c r="T2729" s="120"/>
      <c r="U2729" s="55" t="s">
        <v>32</v>
      </c>
      <c r="V2729" s="52"/>
      <c r="W2729" s="49"/>
      <c r="X2729" s="52" t="s">
        <v>43</v>
      </c>
      <c r="Y2729" s="49"/>
      <c r="Z2729" s="116" t="s">
        <v>20458</v>
      </c>
      <c r="AA2729" s="51"/>
      <c r="AB2729" s="54">
        <v>0</v>
      </c>
      <c r="AC2729" s="54">
        <v>0</v>
      </c>
      <c r="AD2729" s="54">
        <v>156640</v>
      </c>
      <c r="AE2729" s="54">
        <v>0</v>
      </c>
      <c r="AF2729" s="3">
        <f>SUM(Table2[[#This Row],[PE 2021 Obligations]],Table2[[#This Row],[ROW 2021 Obligations]],Table2[[#This Row],[Construction 2021 Obligations]],Table2[[#This Row],[Paving 2021 Obligations]])</f>
        <v>156640</v>
      </c>
      <c r="AG2729" s="54">
        <v>0</v>
      </c>
      <c r="AH2729" s="54">
        <v>0</v>
      </c>
      <c r="AI2729" s="54">
        <v>156640</v>
      </c>
      <c r="AJ2729" s="54">
        <v>0</v>
      </c>
      <c r="AK2729" s="54">
        <v>156640</v>
      </c>
      <c r="AL2729" s="49" t="s">
        <v>7448</v>
      </c>
    </row>
    <row r="2730" spans="1:38" ht="30" hidden="1" x14ac:dyDescent="0.25">
      <c r="A2730" s="13">
        <v>130967</v>
      </c>
      <c r="B2730" s="15">
        <v>6</v>
      </c>
      <c r="C2730" s="43" t="s">
        <v>73</v>
      </c>
      <c r="D2730" s="44">
        <v>44126</v>
      </c>
      <c r="E2730" s="43" t="s">
        <v>1610</v>
      </c>
      <c r="F2730" s="44">
        <v>44126</v>
      </c>
      <c r="G2730" s="43" t="s">
        <v>1610</v>
      </c>
      <c r="H2730" s="45" t="s">
        <v>76</v>
      </c>
      <c r="I2730" s="43"/>
      <c r="J2730" s="43"/>
      <c r="K2730" s="43"/>
      <c r="L2730" s="46" t="s">
        <v>110</v>
      </c>
      <c r="M2730" s="45" t="s">
        <v>7449</v>
      </c>
      <c r="N2730" s="45"/>
      <c r="O2730" s="43" t="s">
        <v>1612</v>
      </c>
      <c r="P2730" s="45"/>
      <c r="Q2730" s="45"/>
      <c r="R2730" s="112"/>
      <c r="S2730" s="112"/>
      <c r="T2730" s="59"/>
      <c r="U2730" s="56" t="s">
        <v>32</v>
      </c>
      <c r="V2730" s="46"/>
      <c r="W2730" s="43"/>
      <c r="X2730" s="46" t="s">
        <v>43</v>
      </c>
      <c r="Y2730" s="43"/>
      <c r="Z2730" s="116" t="s">
        <v>20458</v>
      </c>
      <c r="AA2730" s="45"/>
      <c r="AB2730" s="3">
        <v>0</v>
      </c>
      <c r="AC2730" s="3">
        <v>0</v>
      </c>
      <c r="AD2730" s="3">
        <v>72000</v>
      </c>
      <c r="AE2730" s="3">
        <v>0</v>
      </c>
      <c r="AF2730" s="3">
        <f>SUM(Table2[[#This Row],[PE 2021 Obligations]],Table2[[#This Row],[ROW 2021 Obligations]],Table2[[#This Row],[Construction 2021 Obligations]],Table2[[#This Row],[Paving 2021 Obligations]])</f>
        <v>72000</v>
      </c>
      <c r="AG2730" s="3">
        <v>0</v>
      </c>
      <c r="AH2730" s="3">
        <v>0</v>
      </c>
      <c r="AI2730" s="3">
        <v>72000</v>
      </c>
      <c r="AJ2730" s="3">
        <v>0</v>
      </c>
      <c r="AK2730" s="3">
        <v>72000</v>
      </c>
      <c r="AL2730" s="43" t="s">
        <v>7450</v>
      </c>
    </row>
    <row r="2731" spans="1:38" ht="30" hidden="1" x14ac:dyDescent="0.25">
      <c r="A2731" s="47">
        <v>130968</v>
      </c>
      <c r="B2731" s="48">
        <v>6</v>
      </c>
      <c r="C2731" s="49" t="s">
        <v>73</v>
      </c>
      <c r="D2731" s="50">
        <v>44126</v>
      </c>
      <c r="E2731" s="49" t="s">
        <v>1610</v>
      </c>
      <c r="F2731" s="50">
        <v>44126</v>
      </c>
      <c r="G2731" s="49" t="s">
        <v>1610</v>
      </c>
      <c r="H2731" s="51" t="s">
        <v>76</v>
      </c>
      <c r="I2731" s="49"/>
      <c r="J2731" s="49"/>
      <c r="K2731" s="49"/>
      <c r="L2731" s="52" t="s">
        <v>110</v>
      </c>
      <c r="M2731" s="51" t="s">
        <v>7451</v>
      </c>
      <c r="N2731" s="51"/>
      <c r="O2731" s="49" t="s">
        <v>1612</v>
      </c>
      <c r="P2731" s="51"/>
      <c r="Q2731" s="51"/>
      <c r="R2731" s="111"/>
      <c r="S2731" s="111"/>
      <c r="T2731" s="120"/>
      <c r="U2731" s="55" t="s">
        <v>32</v>
      </c>
      <c r="V2731" s="52"/>
      <c r="W2731" s="49"/>
      <c r="X2731" s="52" t="s">
        <v>43</v>
      </c>
      <c r="Y2731" s="49"/>
      <c r="Z2731" s="116" t="s">
        <v>20458</v>
      </c>
      <c r="AA2731" s="51"/>
      <c r="AB2731" s="54">
        <v>0</v>
      </c>
      <c r="AC2731" s="54">
        <v>0</v>
      </c>
      <c r="AD2731" s="54">
        <v>42320</v>
      </c>
      <c r="AE2731" s="54">
        <v>0</v>
      </c>
      <c r="AF2731" s="3">
        <f>SUM(Table2[[#This Row],[PE 2021 Obligations]],Table2[[#This Row],[ROW 2021 Obligations]],Table2[[#This Row],[Construction 2021 Obligations]],Table2[[#This Row],[Paving 2021 Obligations]])</f>
        <v>42320</v>
      </c>
      <c r="AG2731" s="54">
        <v>0</v>
      </c>
      <c r="AH2731" s="54">
        <v>0</v>
      </c>
      <c r="AI2731" s="54">
        <v>42320</v>
      </c>
      <c r="AJ2731" s="54">
        <v>0</v>
      </c>
      <c r="AK2731" s="54">
        <v>42320</v>
      </c>
      <c r="AL2731" s="49" t="s">
        <v>7452</v>
      </c>
    </row>
    <row r="2732" spans="1:38" ht="30" hidden="1" x14ac:dyDescent="0.25">
      <c r="A2732" s="13">
        <v>130969</v>
      </c>
      <c r="B2732" s="15">
        <v>6</v>
      </c>
      <c r="C2732" s="43" t="s">
        <v>73</v>
      </c>
      <c r="D2732" s="44">
        <v>44126</v>
      </c>
      <c r="E2732" s="43" t="s">
        <v>1610</v>
      </c>
      <c r="F2732" s="44">
        <v>44126</v>
      </c>
      <c r="G2732" s="43" t="s">
        <v>1610</v>
      </c>
      <c r="H2732" s="45" t="s">
        <v>76</v>
      </c>
      <c r="I2732" s="43"/>
      <c r="J2732" s="43"/>
      <c r="K2732" s="43"/>
      <c r="L2732" s="46" t="s">
        <v>110</v>
      </c>
      <c r="M2732" s="45" t="s">
        <v>7453</v>
      </c>
      <c r="N2732" s="45"/>
      <c r="O2732" s="43" t="s">
        <v>1612</v>
      </c>
      <c r="P2732" s="45"/>
      <c r="Q2732" s="45"/>
      <c r="R2732" s="112"/>
      <c r="S2732" s="112"/>
      <c r="T2732" s="59"/>
      <c r="U2732" s="56" t="s">
        <v>32</v>
      </c>
      <c r="V2732" s="46"/>
      <c r="W2732" s="43"/>
      <c r="X2732" s="46" t="s">
        <v>43</v>
      </c>
      <c r="Y2732" s="43"/>
      <c r="Z2732" s="116" t="s">
        <v>20458</v>
      </c>
      <c r="AA2732" s="45"/>
      <c r="AB2732" s="3">
        <v>0</v>
      </c>
      <c r="AC2732" s="3">
        <v>0</v>
      </c>
      <c r="AD2732" s="3">
        <v>72000</v>
      </c>
      <c r="AE2732" s="3">
        <v>0</v>
      </c>
      <c r="AF2732" s="3">
        <f>SUM(Table2[[#This Row],[PE 2021 Obligations]],Table2[[#This Row],[ROW 2021 Obligations]],Table2[[#This Row],[Construction 2021 Obligations]],Table2[[#This Row],[Paving 2021 Obligations]])</f>
        <v>72000</v>
      </c>
      <c r="AG2732" s="3">
        <v>0</v>
      </c>
      <c r="AH2732" s="3">
        <v>0</v>
      </c>
      <c r="AI2732" s="3">
        <v>72000</v>
      </c>
      <c r="AJ2732" s="3">
        <v>0</v>
      </c>
      <c r="AK2732" s="3">
        <v>72000</v>
      </c>
      <c r="AL2732" s="43" t="s">
        <v>7454</v>
      </c>
    </row>
    <row r="2733" spans="1:38" ht="30" hidden="1" x14ac:dyDescent="0.25">
      <c r="A2733" s="47">
        <v>130970</v>
      </c>
      <c r="B2733" s="48">
        <v>6</v>
      </c>
      <c r="C2733" s="49" t="s">
        <v>73</v>
      </c>
      <c r="D2733" s="50">
        <v>44126</v>
      </c>
      <c r="E2733" s="49" t="s">
        <v>1610</v>
      </c>
      <c r="F2733" s="50">
        <v>44126</v>
      </c>
      <c r="G2733" s="49" t="s">
        <v>1610</v>
      </c>
      <c r="H2733" s="51" t="s">
        <v>76</v>
      </c>
      <c r="I2733" s="49"/>
      <c r="J2733" s="49"/>
      <c r="K2733" s="49"/>
      <c r="L2733" s="52" t="s">
        <v>110</v>
      </c>
      <c r="M2733" s="51" t="s">
        <v>7455</v>
      </c>
      <c r="N2733" s="51"/>
      <c r="O2733" s="49" t="s">
        <v>1612</v>
      </c>
      <c r="P2733" s="51"/>
      <c r="Q2733" s="51"/>
      <c r="R2733" s="111"/>
      <c r="S2733" s="111"/>
      <c r="T2733" s="120"/>
      <c r="U2733" s="55" t="s">
        <v>32</v>
      </c>
      <c r="V2733" s="52"/>
      <c r="W2733" s="49"/>
      <c r="X2733" s="52" t="s">
        <v>43</v>
      </c>
      <c r="Y2733" s="49"/>
      <c r="Z2733" s="116" t="s">
        <v>20458</v>
      </c>
      <c r="AA2733" s="51"/>
      <c r="AB2733" s="54">
        <v>0</v>
      </c>
      <c r="AC2733" s="54">
        <v>0</v>
      </c>
      <c r="AD2733" s="54">
        <v>180000</v>
      </c>
      <c r="AE2733" s="54">
        <v>0</v>
      </c>
      <c r="AF2733" s="3">
        <f>SUM(Table2[[#This Row],[PE 2021 Obligations]],Table2[[#This Row],[ROW 2021 Obligations]],Table2[[#This Row],[Construction 2021 Obligations]],Table2[[#This Row],[Paving 2021 Obligations]])</f>
        <v>180000</v>
      </c>
      <c r="AG2733" s="54">
        <v>0</v>
      </c>
      <c r="AH2733" s="54">
        <v>0</v>
      </c>
      <c r="AI2733" s="54">
        <v>180000</v>
      </c>
      <c r="AJ2733" s="54">
        <v>0</v>
      </c>
      <c r="AK2733" s="54">
        <v>180000</v>
      </c>
      <c r="AL2733" s="49" t="s">
        <v>7456</v>
      </c>
    </row>
    <row r="2734" spans="1:38" ht="30" hidden="1" x14ac:dyDescent="0.25">
      <c r="A2734" s="13">
        <v>130971</v>
      </c>
      <c r="B2734" s="15">
        <v>6</v>
      </c>
      <c r="C2734" s="43" t="s">
        <v>73</v>
      </c>
      <c r="D2734" s="44">
        <v>44126</v>
      </c>
      <c r="E2734" s="43" t="s">
        <v>1610</v>
      </c>
      <c r="F2734" s="44">
        <v>44126</v>
      </c>
      <c r="G2734" s="43" t="s">
        <v>1610</v>
      </c>
      <c r="H2734" s="45" t="s">
        <v>76</v>
      </c>
      <c r="I2734" s="43"/>
      <c r="J2734" s="43"/>
      <c r="K2734" s="43"/>
      <c r="L2734" s="46" t="s">
        <v>110</v>
      </c>
      <c r="M2734" s="45" t="s">
        <v>7457</v>
      </c>
      <c r="N2734" s="45"/>
      <c r="O2734" s="43" t="s">
        <v>1612</v>
      </c>
      <c r="P2734" s="45"/>
      <c r="Q2734" s="45"/>
      <c r="R2734" s="112"/>
      <c r="S2734" s="112"/>
      <c r="T2734" s="59"/>
      <c r="U2734" s="56" t="s">
        <v>32</v>
      </c>
      <c r="V2734" s="46"/>
      <c r="W2734" s="43"/>
      <c r="X2734" s="46" t="s">
        <v>43</v>
      </c>
      <c r="Y2734" s="43"/>
      <c r="Z2734" s="116" t="s">
        <v>20458</v>
      </c>
      <c r="AA2734" s="45"/>
      <c r="AB2734" s="3">
        <v>0</v>
      </c>
      <c r="AC2734" s="3">
        <v>0</v>
      </c>
      <c r="AD2734" s="3">
        <v>180000</v>
      </c>
      <c r="AE2734" s="3">
        <v>0</v>
      </c>
      <c r="AF2734" s="3">
        <f>SUM(Table2[[#This Row],[PE 2021 Obligations]],Table2[[#This Row],[ROW 2021 Obligations]],Table2[[#This Row],[Construction 2021 Obligations]],Table2[[#This Row],[Paving 2021 Obligations]])</f>
        <v>180000</v>
      </c>
      <c r="AG2734" s="3">
        <v>0</v>
      </c>
      <c r="AH2734" s="3">
        <v>0</v>
      </c>
      <c r="AI2734" s="3">
        <v>180000</v>
      </c>
      <c r="AJ2734" s="3">
        <v>0</v>
      </c>
      <c r="AK2734" s="3">
        <v>180000</v>
      </c>
      <c r="AL2734" s="43" t="s">
        <v>7458</v>
      </c>
    </row>
    <row r="2735" spans="1:38" ht="30" hidden="1" x14ac:dyDescent="0.25">
      <c r="A2735" s="47">
        <v>130972</v>
      </c>
      <c r="B2735" s="48">
        <v>6</v>
      </c>
      <c r="C2735" s="49" t="s">
        <v>73</v>
      </c>
      <c r="D2735" s="50">
        <v>44126</v>
      </c>
      <c r="E2735" s="49" t="s">
        <v>1610</v>
      </c>
      <c r="F2735" s="50">
        <v>44126</v>
      </c>
      <c r="G2735" s="49" t="s">
        <v>1610</v>
      </c>
      <c r="H2735" s="51" t="s">
        <v>76</v>
      </c>
      <c r="I2735" s="49"/>
      <c r="J2735" s="49"/>
      <c r="K2735" s="49"/>
      <c r="L2735" s="52" t="s">
        <v>110</v>
      </c>
      <c r="M2735" s="51" t="s">
        <v>7459</v>
      </c>
      <c r="N2735" s="51"/>
      <c r="O2735" s="49" t="s">
        <v>1612</v>
      </c>
      <c r="P2735" s="51"/>
      <c r="Q2735" s="51"/>
      <c r="R2735" s="111"/>
      <c r="S2735" s="111"/>
      <c r="T2735" s="120"/>
      <c r="U2735" s="55" t="s">
        <v>32</v>
      </c>
      <c r="V2735" s="52"/>
      <c r="W2735" s="49"/>
      <c r="X2735" s="52" t="s">
        <v>43</v>
      </c>
      <c r="Y2735" s="49"/>
      <c r="Z2735" s="116" t="s">
        <v>20458</v>
      </c>
      <c r="AA2735" s="51"/>
      <c r="AB2735" s="54">
        <v>0</v>
      </c>
      <c r="AC2735" s="54">
        <v>0</v>
      </c>
      <c r="AD2735" s="54">
        <v>44432</v>
      </c>
      <c r="AE2735" s="54">
        <v>0</v>
      </c>
      <c r="AF2735" s="3">
        <f>SUM(Table2[[#This Row],[PE 2021 Obligations]],Table2[[#This Row],[ROW 2021 Obligations]],Table2[[#This Row],[Construction 2021 Obligations]],Table2[[#This Row],[Paving 2021 Obligations]])</f>
        <v>44432</v>
      </c>
      <c r="AG2735" s="54">
        <v>0</v>
      </c>
      <c r="AH2735" s="54">
        <v>0</v>
      </c>
      <c r="AI2735" s="54">
        <v>44432</v>
      </c>
      <c r="AJ2735" s="54">
        <v>0</v>
      </c>
      <c r="AK2735" s="54">
        <v>44432</v>
      </c>
      <c r="AL2735" s="49" t="s">
        <v>7460</v>
      </c>
    </row>
    <row r="2736" spans="1:38" ht="30" hidden="1" x14ac:dyDescent="0.25">
      <c r="A2736" s="13">
        <v>130973</v>
      </c>
      <c r="B2736" s="15">
        <v>6</v>
      </c>
      <c r="C2736" s="43" t="s">
        <v>73</v>
      </c>
      <c r="D2736" s="44">
        <v>44126</v>
      </c>
      <c r="E2736" s="43" t="s">
        <v>1610</v>
      </c>
      <c r="F2736" s="44">
        <v>44126</v>
      </c>
      <c r="G2736" s="43" t="s">
        <v>1610</v>
      </c>
      <c r="H2736" s="45" t="s">
        <v>76</v>
      </c>
      <c r="I2736" s="43"/>
      <c r="J2736" s="43"/>
      <c r="K2736" s="43"/>
      <c r="L2736" s="46" t="s">
        <v>110</v>
      </c>
      <c r="M2736" s="45" t="s">
        <v>7461</v>
      </c>
      <c r="N2736" s="45"/>
      <c r="O2736" s="43" t="s">
        <v>1612</v>
      </c>
      <c r="P2736" s="45"/>
      <c r="Q2736" s="45"/>
      <c r="R2736" s="112"/>
      <c r="S2736" s="112"/>
      <c r="T2736" s="59"/>
      <c r="U2736" s="56" t="s">
        <v>32</v>
      </c>
      <c r="V2736" s="46"/>
      <c r="W2736" s="43"/>
      <c r="X2736" s="46" t="s">
        <v>43</v>
      </c>
      <c r="Y2736" s="43"/>
      <c r="Z2736" s="111" t="s">
        <v>20458</v>
      </c>
      <c r="AA2736" s="45"/>
      <c r="AB2736" s="3">
        <v>0</v>
      </c>
      <c r="AC2736" s="3">
        <v>0</v>
      </c>
      <c r="AD2736" s="3">
        <v>188432</v>
      </c>
      <c r="AE2736" s="3">
        <v>0</v>
      </c>
      <c r="AF2736" s="3">
        <f>SUM(Table2[[#This Row],[PE 2021 Obligations]],Table2[[#This Row],[ROW 2021 Obligations]],Table2[[#This Row],[Construction 2021 Obligations]],Table2[[#This Row],[Paving 2021 Obligations]])</f>
        <v>188432</v>
      </c>
      <c r="AG2736" s="3">
        <v>0</v>
      </c>
      <c r="AH2736" s="3">
        <v>0</v>
      </c>
      <c r="AI2736" s="3">
        <v>188432</v>
      </c>
      <c r="AJ2736" s="3">
        <v>0</v>
      </c>
      <c r="AK2736" s="3">
        <v>188432</v>
      </c>
      <c r="AL2736" s="43" t="s">
        <v>7462</v>
      </c>
    </row>
    <row r="2737" spans="1:38" ht="30" hidden="1" x14ac:dyDescent="0.25">
      <c r="A2737" s="47">
        <v>130975</v>
      </c>
      <c r="B2737" s="48">
        <v>6</v>
      </c>
      <c r="C2737" s="49" t="s">
        <v>73</v>
      </c>
      <c r="D2737" s="50">
        <v>44126</v>
      </c>
      <c r="E2737" s="49" t="s">
        <v>1610</v>
      </c>
      <c r="F2737" s="50">
        <v>44126</v>
      </c>
      <c r="G2737" s="49" t="s">
        <v>1610</v>
      </c>
      <c r="H2737" s="51" t="s">
        <v>76</v>
      </c>
      <c r="I2737" s="49"/>
      <c r="J2737" s="49"/>
      <c r="K2737" s="49"/>
      <c r="L2737" s="52" t="s">
        <v>110</v>
      </c>
      <c r="M2737" s="51" t="s">
        <v>7463</v>
      </c>
      <c r="N2737" s="51"/>
      <c r="O2737" s="49" t="s">
        <v>1612</v>
      </c>
      <c r="P2737" s="51"/>
      <c r="Q2737" s="51"/>
      <c r="R2737" s="111"/>
      <c r="S2737" s="111"/>
      <c r="T2737" s="120"/>
      <c r="U2737" s="55" t="s">
        <v>32</v>
      </c>
      <c r="V2737" s="52"/>
      <c r="W2737" s="49"/>
      <c r="X2737" s="52" t="s">
        <v>43</v>
      </c>
      <c r="Y2737" s="49"/>
      <c r="Z2737" s="116" t="s">
        <v>20458</v>
      </c>
      <c r="AA2737" s="51"/>
      <c r="AB2737" s="54">
        <v>0</v>
      </c>
      <c r="AC2737" s="54">
        <v>0</v>
      </c>
      <c r="AD2737" s="54">
        <v>144000</v>
      </c>
      <c r="AE2737" s="54">
        <v>0</v>
      </c>
      <c r="AF2737" s="3">
        <f>SUM(Table2[[#This Row],[PE 2021 Obligations]],Table2[[#This Row],[ROW 2021 Obligations]],Table2[[#This Row],[Construction 2021 Obligations]],Table2[[#This Row],[Paving 2021 Obligations]])</f>
        <v>144000</v>
      </c>
      <c r="AG2737" s="54">
        <v>0</v>
      </c>
      <c r="AH2737" s="54">
        <v>0</v>
      </c>
      <c r="AI2737" s="54">
        <v>144000</v>
      </c>
      <c r="AJ2737" s="54">
        <v>0</v>
      </c>
      <c r="AK2737" s="54">
        <v>144000</v>
      </c>
      <c r="AL2737" s="49" t="s">
        <v>7464</v>
      </c>
    </row>
    <row r="2738" spans="1:38" ht="30" hidden="1" x14ac:dyDescent="0.25">
      <c r="A2738" s="13">
        <v>130976</v>
      </c>
      <c r="B2738" s="15">
        <v>6</v>
      </c>
      <c r="C2738" s="43" t="s">
        <v>73</v>
      </c>
      <c r="D2738" s="44">
        <v>44126</v>
      </c>
      <c r="E2738" s="43" t="s">
        <v>1610</v>
      </c>
      <c r="F2738" s="44">
        <v>44126</v>
      </c>
      <c r="G2738" s="43" t="s">
        <v>1610</v>
      </c>
      <c r="H2738" s="45" t="s">
        <v>76</v>
      </c>
      <c r="I2738" s="43"/>
      <c r="J2738" s="43"/>
      <c r="K2738" s="43"/>
      <c r="L2738" s="46" t="s">
        <v>110</v>
      </c>
      <c r="M2738" s="45" t="s">
        <v>7465</v>
      </c>
      <c r="N2738" s="45"/>
      <c r="O2738" s="43" t="s">
        <v>1612</v>
      </c>
      <c r="P2738" s="45"/>
      <c r="Q2738" s="45"/>
      <c r="R2738" s="112"/>
      <c r="S2738" s="112"/>
      <c r="T2738" s="59"/>
      <c r="U2738" s="56" t="s">
        <v>32</v>
      </c>
      <c r="V2738" s="46"/>
      <c r="W2738" s="43"/>
      <c r="X2738" s="46" t="s">
        <v>43</v>
      </c>
      <c r="Y2738" s="43"/>
      <c r="Z2738" s="116" t="s">
        <v>20458</v>
      </c>
      <c r="AA2738" s="45"/>
      <c r="AB2738" s="3">
        <v>0</v>
      </c>
      <c r="AC2738" s="3">
        <v>0</v>
      </c>
      <c r="AD2738" s="3">
        <v>99768</v>
      </c>
      <c r="AE2738" s="3">
        <v>0</v>
      </c>
      <c r="AF2738" s="3">
        <f>SUM(Table2[[#This Row],[PE 2021 Obligations]],Table2[[#This Row],[ROW 2021 Obligations]],Table2[[#This Row],[Construction 2021 Obligations]],Table2[[#This Row],[Paving 2021 Obligations]])</f>
        <v>99768</v>
      </c>
      <c r="AG2738" s="3">
        <v>0</v>
      </c>
      <c r="AH2738" s="3">
        <v>0</v>
      </c>
      <c r="AI2738" s="3">
        <v>99768</v>
      </c>
      <c r="AJ2738" s="3">
        <v>0</v>
      </c>
      <c r="AK2738" s="3">
        <v>99768</v>
      </c>
      <c r="AL2738" s="43" t="s">
        <v>7466</v>
      </c>
    </row>
    <row r="2739" spans="1:38" ht="30" hidden="1" x14ac:dyDescent="0.25">
      <c r="A2739" s="47">
        <v>130977</v>
      </c>
      <c r="B2739" s="48">
        <v>6</v>
      </c>
      <c r="C2739" s="49" t="s">
        <v>73</v>
      </c>
      <c r="D2739" s="50">
        <v>44126</v>
      </c>
      <c r="E2739" s="49" t="s">
        <v>1610</v>
      </c>
      <c r="F2739" s="50">
        <v>44126</v>
      </c>
      <c r="G2739" s="49" t="s">
        <v>1610</v>
      </c>
      <c r="H2739" s="51" t="s">
        <v>76</v>
      </c>
      <c r="I2739" s="49"/>
      <c r="J2739" s="49"/>
      <c r="K2739" s="49"/>
      <c r="L2739" s="52" t="s">
        <v>110</v>
      </c>
      <c r="M2739" s="51" t="s">
        <v>7467</v>
      </c>
      <c r="N2739" s="51"/>
      <c r="O2739" s="49" t="s">
        <v>1612</v>
      </c>
      <c r="P2739" s="51"/>
      <c r="Q2739" s="51"/>
      <c r="R2739" s="111"/>
      <c r="S2739" s="111"/>
      <c r="T2739" s="120"/>
      <c r="U2739" s="55" t="s">
        <v>32</v>
      </c>
      <c r="V2739" s="52"/>
      <c r="W2739" s="49"/>
      <c r="X2739" s="52" t="s">
        <v>43</v>
      </c>
      <c r="Y2739" s="49"/>
      <c r="Z2739" s="116" t="s">
        <v>20458</v>
      </c>
      <c r="AA2739" s="51"/>
      <c r="AB2739" s="54">
        <v>0</v>
      </c>
      <c r="AC2739" s="54">
        <v>0</v>
      </c>
      <c r="AD2739" s="54">
        <v>126960</v>
      </c>
      <c r="AE2739" s="54">
        <v>0</v>
      </c>
      <c r="AF2739" s="3">
        <f>SUM(Table2[[#This Row],[PE 2021 Obligations]],Table2[[#This Row],[ROW 2021 Obligations]],Table2[[#This Row],[Construction 2021 Obligations]],Table2[[#This Row],[Paving 2021 Obligations]])</f>
        <v>126960</v>
      </c>
      <c r="AG2739" s="54">
        <v>0</v>
      </c>
      <c r="AH2739" s="54">
        <v>0</v>
      </c>
      <c r="AI2739" s="54">
        <v>126960</v>
      </c>
      <c r="AJ2739" s="54">
        <v>0</v>
      </c>
      <c r="AK2739" s="54">
        <v>126960</v>
      </c>
      <c r="AL2739" s="49" t="s">
        <v>7468</v>
      </c>
    </row>
    <row r="2740" spans="1:38" ht="30" hidden="1" x14ac:dyDescent="0.25">
      <c r="A2740" s="13">
        <v>130978</v>
      </c>
      <c r="B2740" s="15">
        <v>6</v>
      </c>
      <c r="C2740" s="43" t="s">
        <v>73</v>
      </c>
      <c r="D2740" s="44">
        <v>44126</v>
      </c>
      <c r="E2740" s="43" t="s">
        <v>1610</v>
      </c>
      <c r="F2740" s="44">
        <v>44126</v>
      </c>
      <c r="G2740" s="43" t="s">
        <v>1610</v>
      </c>
      <c r="H2740" s="45" t="s">
        <v>76</v>
      </c>
      <c r="I2740" s="43"/>
      <c r="J2740" s="43"/>
      <c r="K2740" s="43"/>
      <c r="L2740" s="46" t="s">
        <v>110</v>
      </c>
      <c r="M2740" s="45" t="s">
        <v>7469</v>
      </c>
      <c r="N2740" s="45"/>
      <c r="O2740" s="43" t="s">
        <v>1612</v>
      </c>
      <c r="P2740" s="45"/>
      <c r="Q2740" s="45"/>
      <c r="R2740" s="112"/>
      <c r="S2740" s="112"/>
      <c r="T2740" s="59"/>
      <c r="U2740" s="56" t="s">
        <v>32</v>
      </c>
      <c r="V2740" s="46"/>
      <c r="W2740" s="43"/>
      <c r="X2740" s="46" t="s">
        <v>43</v>
      </c>
      <c r="Y2740" s="43"/>
      <c r="Z2740" s="116" t="s">
        <v>20458</v>
      </c>
      <c r="AA2740" s="45"/>
      <c r="AB2740" s="3">
        <v>0</v>
      </c>
      <c r="AC2740" s="3">
        <v>0</v>
      </c>
      <c r="AD2740" s="3">
        <v>173707</v>
      </c>
      <c r="AE2740" s="3">
        <v>0</v>
      </c>
      <c r="AF2740" s="3">
        <f>SUM(Table2[[#This Row],[PE 2021 Obligations]],Table2[[#This Row],[ROW 2021 Obligations]],Table2[[#This Row],[Construction 2021 Obligations]],Table2[[#This Row],[Paving 2021 Obligations]])</f>
        <v>173707</v>
      </c>
      <c r="AG2740" s="3">
        <v>0</v>
      </c>
      <c r="AH2740" s="3">
        <v>0</v>
      </c>
      <c r="AI2740" s="3">
        <v>173707</v>
      </c>
      <c r="AJ2740" s="3">
        <v>0</v>
      </c>
      <c r="AK2740" s="3">
        <v>173707</v>
      </c>
      <c r="AL2740" s="43" t="s">
        <v>7470</v>
      </c>
    </row>
    <row r="2741" spans="1:38" ht="30" hidden="1" x14ac:dyDescent="0.25">
      <c r="A2741" s="47">
        <v>130979</v>
      </c>
      <c r="B2741" s="48">
        <v>6</v>
      </c>
      <c r="C2741" s="49" t="s">
        <v>73</v>
      </c>
      <c r="D2741" s="50">
        <v>44126</v>
      </c>
      <c r="E2741" s="49" t="s">
        <v>1610</v>
      </c>
      <c r="F2741" s="50">
        <v>44126</v>
      </c>
      <c r="G2741" s="49" t="s">
        <v>1610</v>
      </c>
      <c r="H2741" s="51" t="s">
        <v>76</v>
      </c>
      <c r="I2741" s="49"/>
      <c r="J2741" s="49"/>
      <c r="K2741" s="49"/>
      <c r="L2741" s="52" t="s">
        <v>110</v>
      </c>
      <c r="M2741" s="51" t="s">
        <v>7471</v>
      </c>
      <c r="N2741" s="51"/>
      <c r="O2741" s="49" t="s">
        <v>1612</v>
      </c>
      <c r="P2741" s="51"/>
      <c r="Q2741" s="51"/>
      <c r="R2741" s="111"/>
      <c r="S2741" s="111"/>
      <c r="T2741" s="120"/>
      <c r="U2741" s="55" t="s">
        <v>32</v>
      </c>
      <c r="V2741" s="52"/>
      <c r="W2741" s="49"/>
      <c r="X2741" s="52" t="s">
        <v>43</v>
      </c>
      <c r="Y2741" s="49"/>
      <c r="Z2741" s="116" t="s">
        <v>20458</v>
      </c>
      <c r="AA2741" s="51"/>
      <c r="AB2741" s="54">
        <v>0</v>
      </c>
      <c r="AC2741" s="54">
        <v>0</v>
      </c>
      <c r="AD2741" s="54">
        <v>180000</v>
      </c>
      <c r="AE2741" s="54">
        <v>0</v>
      </c>
      <c r="AF2741" s="3">
        <f>SUM(Table2[[#This Row],[PE 2021 Obligations]],Table2[[#This Row],[ROW 2021 Obligations]],Table2[[#This Row],[Construction 2021 Obligations]],Table2[[#This Row],[Paving 2021 Obligations]])</f>
        <v>180000</v>
      </c>
      <c r="AG2741" s="54">
        <v>0</v>
      </c>
      <c r="AH2741" s="54">
        <v>0</v>
      </c>
      <c r="AI2741" s="54">
        <v>180000</v>
      </c>
      <c r="AJ2741" s="54">
        <v>0</v>
      </c>
      <c r="AK2741" s="54">
        <v>180000</v>
      </c>
      <c r="AL2741" s="49" t="s">
        <v>7472</v>
      </c>
    </row>
    <row r="2742" spans="1:38" ht="30" hidden="1" x14ac:dyDescent="0.25">
      <c r="A2742" s="13">
        <v>130980</v>
      </c>
      <c r="B2742" s="15">
        <v>6</v>
      </c>
      <c r="C2742" s="43" t="s">
        <v>73</v>
      </c>
      <c r="D2742" s="44">
        <v>44126</v>
      </c>
      <c r="E2742" s="43" t="s">
        <v>1610</v>
      </c>
      <c r="F2742" s="44">
        <v>44126</v>
      </c>
      <c r="G2742" s="43" t="s">
        <v>1610</v>
      </c>
      <c r="H2742" s="45" t="s">
        <v>76</v>
      </c>
      <c r="I2742" s="43"/>
      <c r="J2742" s="43"/>
      <c r="K2742" s="43"/>
      <c r="L2742" s="46" t="s">
        <v>110</v>
      </c>
      <c r="M2742" s="45" t="s">
        <v>7473</v>
      </c>
      <c r="N2742" s="45"/>
      <c r="O2742" s="43" t="s">
        <v>1612</v>
      </c>
      <c r="P2742" s="45"/>
      <c r="Q2742" s="45"/>
      <c r="R2742" s="112"/>
      <c r="S2742" s="112"/>
      <c r="T2742" s="59"/>
      <c r="U2742" s="56" t="s">
        <v>32</v>
      </c>
      <c r="V2742" s="46"/>
      <c r="W2742" s="43"/>
      <c r="X2742" s="46" t="s">
        <v>43</v>
      </c>
      <c r="Y2742" s="43"/>
      <c r="Z2742" s="116" t="s">
        <v>20458</v>
      </c>
      <c r="AA2742" s="45"/>
      <c r="AB2742" s="3">
        <v>0</v>
      </c>
      <c r="AC2742" s="3">
        <v>0</v>
      </c>
      <c r="AD2742" s="3">
        <v>49667</v>
      </c>
      <c r="AE2742" s="3">
        <v>0</v>
      </c>
      <c r="AF2742" s="3">
        <f>SUM(Table2[[#This Row],[PE 2021 Obligations]],Table2[[#This Row],[ROW 2021 Obligations]],Table2[[#This Row],[Construction 2021 Obligations]],Table2[[#This Row],[Paving 2021 Obligations]])</f>
        <v>49667</v>
      </c>
      <c r="AG2742" s="3">
        <v>0</v>
      </c>
      <c r="AH2742" s="3">
        <v>0</v>
      </c>
      <c r="AI2742" s="3">
        <v>49667</v>
      </c>
      <c r="AJ2742" s="3">
        <v>0</v>
      </c>
      <c r="AK2742" s="3">
        <v>49667</v>
      </c>
      <c r="AL2742" s="43" t="s">
        <v>7474</v>
      </c>
    </row>
    <row r="2743" spans="1:38" ht="30" hidden="1" x14ac:dyDescent="0.25">
      <c r="A2743" s="47">
        <v>130981</v>
      </c>
      <c r="B2743" s="48">
        <v>6</v>
      </c>
      <c r="C2743" s="49" t="s">
        <v>73</v>
      </c>
      <c r="D2743" s="50">
        <v>44126</v>
      </c>
      <c r="E2743" s="49" t="s">
        <v>1610</v>
      </c>
      <c r="F2743" s="50">
        <v>44126</v>
      </c>
      <c r="G2743" s="49" t="s">
        <v>1610</v>
      </c>
      <c r="H2743" s="51" t="s">
        <v>76</v>
      </c>
      <c r="I2743" s="49"/>
      <c r="J2743" s="49"/>
      <c r="K2743" s="49"/>
      <c r="L2743" s="52" t="s">
        <v>110</v>
      </c>
      <c r="M2743" s="51" t="s">
        <v>7475</v>
      </c>
      <c r="N2743" s="51"/>
      <c r="O2743" s="49" t="s">
        <v>1612</v>
      </c>
      <c r="P2743" s="51"/>
      <c r="Q2743" s="51"/>
      <c r="R2743" s="111"/>
      <c r="S2743" s="111"/>
      <c r="T2743" s="120"/>
      <c r="U2743" s="55" t="s">
        <v>32</v>
      </c>
      <c r="V2743" s="52"/>
      <c r="W2743" s="49"/>
      <c r="X2743" s="52" t="s">
        <v>43</v>
      </c>
      <c r="Y2743" s="49"/>
      <c r="Z2743" s="116" t="s">
        <v>20458</v>
      </c>
      <c r="AA2743" s="51"/>
      <c r="AB2743" s="54">
        <v>0</v>
      </c>
      <c r="AC2743" s="54">
        <v>0</v>
      </c>
      <c r="AD2743" s="54">
        <v>49667</v>
      </c>
      <c r="AE2743" s="54">
        <v>0</v>
      </c>
      <c r="AF2743" s="3">
        <f>SUM(Table2[[#This Row],[PE 2021 Obligations]],Table2[[#This Row],[ROW 2021 Obligations]],Table2[[#This Row],[Construction 2021 Obligations]],Table2[[#This Row],[Paving 2021 Obligations]])</f>
        <v>49667</v>
      </c>
      <c r="AG2743" s="54">
        <v>0</v>
      </c>
      <c r="AH2743" s="54">
        <v>0</v>
      </c>
      <c r="AI2743" s="54">
        <v>49667</v>
      </c>
      <c r="AJ2743" s="54">
        <v>0</v>
      </c>
      <c r="AK2743" s="54">
        <v>49667</v>
      </c>
      <c r="AL2743" s="49" t="s">
        <v>7476</v>
      </c>
    </row>
    <row r="2744" spans="1:38" ht="30" hidden="1" x14ac:dyDescent="0.25">
      <c r="A2744" s="13">
        <v>130982</v>
      </c>
      <c r="B2744" s="15">
        <v>6</v>
      </c>
      <c r="C2744" s="43" t="s">
        <v>73</v>
      </c>
      <c r="D2744" s="44">
        <v>44126</v>
      </c>
      <c r="E2744" s="43" t="s">
        <v>1610</v>
      </c>
      <c r="F2744" s="44">
        <v>44126</v>
      </c>
      <c r="G2744" s="43" t="s">
        <v>1610</v>
      </c>
      <c r="H2744" s="45" t="s">
        <v>76</v>
      </c>
      <c r="I2744" s="43"/>
      <c r="J2744" s="43"/>
      <c r="K2744" s="43"/>
      <c r="L2744" s="46" t="s">
        <v>110</v>
      </c>
      <c r="M2744" s="45" t="s">
        <v>7477</v>
      </c>
      <c r="N2744" s="45"/>
      <c r="O2744" s="43" t="s">
        <v>1612</v>
      </c>
      <c r="P2744" s="45"/>
      <c r="Q2744" s="45"/>
      <c r="R2744" s="112"/>
      <c r="S2744" s="112"/>
      <c r="T2744" s="59"/>
      <c r="U2744" s="56" t="s">
        <v>32</v>
      </c>
      <c r="V2744" s="46"/>
      <c r="W2744" s="43"/>
      <c r="X2744" s="46" t="s">
        <v>43</v>
      </c>
      <c r="Y2744" s="43"/>
      <c r="Z2744" s="116" t="s">
        <v>20458</v>
      </c>
      <c r="AA2744" s="45"/>
      <c r="AB2744" s="3">
        <v>0</v>
      </c>
      <c r="AC2744" s="3">
        <v>0</v>
      </c>
      <c r="AD2744" s="3">
        <v>86752</v>
      </c>
      <c r="AE2744" s="3">
        <v>0</v>
      </c>
      <c r="AF2744" s="3">
        <f>SUM(Table2[[#This Row],[PE 2021 Obligations]],Table2[[#This Row],[ROW 2021 Obligations]],Table2[[#This Row],[Construction 2021 Obligations]],Table2[[#This Row],[Paving 2021 Obligations]])</f>
        <v>86752</v>
      </c>
      <c r="AG2744" s="3">
        <v>0</v>
      </c>
      <c r="AH2744" s="3">
        <v>0</v>
      </c>
      <c r="AI2744" s="3">
        <v>86752</v>
      </c>
      <c r="AJ2744" s="3">
        <v>0</v>
      </c>
      <c r="AK2744" s="3">
        <v>86752</v>
      </c>
      <c r="AL2744" s="43" t="s">
        <v>7478</v>
      </c>
    </row>
    <row r="2745" spans="1:38" ht="30" hidden="1" x14ac:dyDescent="0.25">
      <c r="A2745" s="47">
        <v>130987</v>
      </c>
      <c r="B2745" s="48">
        <v>2</v>
      </c>
      <c r="C2745" s="49" t="s">
        <v>73</v>
      </c>
      <c r="D2745" s="50">
        <v>44126</v>
      </c>
      <c r="E2745" s="49" t="s">
        <v>142</v>
      </c>
      <c r="F2745" s="50">
        <v>44280</v>
      </c>
      <c r="G2745" s="49" t="s">
        <v>75</v>
      </c>
      <c r="H2745" s="51" t="s">
        <v>170</v>
      </c>
      <c r="I2745" s="49"/>
      <c r="J2745" s="49"/>
      <c r="K2745" s="49"/>
      <c r="L2745" s="52"/>
      <c r="M2745" s="51" t="s">
        <v>7479</v>
      </c>
      <c r="N2745" s="51" t="s">
        <v>7480</v>
      </c>
      <c r="O2745" s="49" t="s">
        <v>78</v>
      </c>
      <c r="P2745" s="51" t="s">
        <v>144</v>
      </c>
      <c r="Q2745" s="51"/>
      <c r="R2745" s="111"/>
      <c r="S2745" s="111"/>
      <c r="T2745" s="120"/>
      <c r="U2745" s="55" t="s">
        <v>32</v>
      </c>
      <c r="V2745" s="52"/>
      <c r="W2745" s="49"/>
      <c r="X2745" s="52" t="s">
        <v>43</v>
      </c>
      <c r="Y2745" s="49"/>
      <c r="Z2745" s="116" t="s">
        <v>20458</v>
      </c>
      <c r="AA2745" s="51"/>
      <c r="AB2745" s="54">
        <v>0</v>
      </c>
      <c r="AC2745" s="54">
        <v>0</v>
      </c>
      <c r="AD2745" s="54">
        <v>412800</v>
      </c>
      <c r="AE2745" s="54">
        <v>0</v>
      </c>
      <c r="AF2745" s="3">
        <f>SUM(Table2[[#This Row],[PE 2021 Obligations]],Table2[[#This Row],[ROW 2021 Obligations]],Table2[[#This Row],[Construction 2021 Obligations]],Table2[[#This Row],[Paving 2021 Obligations]])</f>
        <v>412800</v>
      </c>
      <c r="AG2745" s="54">
        <v>0</v>
      </c>
      <c r="AH2745" s="54">
        <v>0</v>
      </c>
      <c r="AI2745" s="54">
        <v>412800</v>
      </c>
      <c r="AJ2745" s="54">
        <v>0</v>
      </c>
      <c r="AK2745" s="54">
        <v>412800</v>
      </c>
      <c r="AL2745" s="49" t="s">
        <v>7481</v>
      </c>
    </row>
    <row r="2746" spans="1:38" hidden="1" x14ac:dyDescent="0.25">
      <c r="A2746" s="13">
        <v>130988</v>
      </c>
      <c r="B2746" s="15">
        <v>3</v>
      </c>
      <c r="C2746" s="43" t="s">
        <v>73</v>
      </c>
      <c r="D2746" s="44">
        <v>44126</v>
      </c>
      <c r="E2746" s="43" t="s">
        <v>142</v>
      </c>
      <c r="F2746" s="44">
        <v>44343</v>
      </c>
      <c r="G2746" s="43" t="s">
        <v>142</v>
      </c>
      <c r="H2746" s="45" t="s">
        <v>354</v>
      </c>
      <c r="I2746" s="43"/>
      <c r="J2746" s="43"/>
      <c r="K2746" s="43"/>
      <c r="L2746" s="46"/>
      <c r="M2746" s="45" t="s">
        <v>7482</v>
      </c>
      <c r="N2746" s="45" t="s">
        <v>7480</v>
      </c>
      <c r="O2746" s="43" t="s">
        <v>78</v>
      </c>
      <c r="P2746" s="45" t="s">
        <v>144</v>
      </c>
      <c r="Q2746" s="45"/>
      <c r="R2746" s="112"/>
      <c r="S2746" s="112"/>
      <c r="T2746" s="59"/>
      <c r="U2746" s="56" t="s">
        <v>32</v>
      </c>
      <c r="V2746" s="44">
        <v>44365</v>
      </c>
      <c r="W2746" s="43"/>
      <c r="X2746" s="46" t="s">
        <v>43</v>
      </c>
      <c r="Y2746" s="43"/>
      <c r="Z2746" s="116" t="s">
        <v>20458</v>
      </c>
      <c r="AA2746" s="45"/>
      <c r="AB2746" s="3">
        <v>0</v>
      </c>
      <c r="AC2746" s="3">
        <v>0</v>
      </c>
      <c r="AD2746" s="3">
        <v>593800</v>
      </c>
      <c r="AE2746" s="3">
        <v>0</v>
      </c>
      <c r="AF2746" s="3">
        <f>SUM(Table2[[#This Row],[PE 2021 Obligations]],Table2[[#This Row],[ROW 2021 Obligations]],Table2[[#This Row],[Construction 2021 Obligations]],Table2[[#This Row],[Paving 2021 Obligations]])</f>
        <v>593800</v>
      </c>
      <c r="AG2746" s="3">
        <v>0</v>
      </c>
      <c r="AH2746" s="3">
        <v>0</v>
      </c>
      <c r="AI2746" s="3">
        <v>593800</v>
      </c>
      <c r="AJ2746" s="3">
        <v>0</v>
      </c>
      <c r="AK2746" s="3">
        <v>593800</v>
      </c>
      <c r="AL2746" s="43" t="s">
        <v>7483</v>
      </c>
    </row>
    <row r="2747" spans="1:38" hidden="1" x14ac:dyDescent="0.25">
      <c r="A2747" s="47">
        <v>130990</v>
      </c>
      <c r="B2747" s="48">
        <v>3</v>
      </c>
      <c r="C2747" s="49" t="s">
        <v>73</v>
      </c>
      <c r="D2747" s="50">
        <v>44127</v>
      </c>
      <c r="E2747" s="49" t="s">
        <v>342</v>
      </c>
      <c r="F2747" s="50">
        <v>44279</v>
      </c>
      <c r="G2747" s="49" t="s">
        <v>75</v>
      </c>
      <c r="H2747" s="51" t="s">
        <v>98</v>
      </c>
      <c r="I2747" s="49" t="s">
        <v>1238</v>
      </c>
      <c r="J2747" s="49" t="s">
        <v>116</v>
      </c>
      <c r="K2747" s="49"/>
      <c r="L2747" s="52" t="s">
        <v>116</v>
      </c>
      <c r="M2747" s="51" t="s">
        <v>7484</v>
      </c>
      <c r="N2747" s="51" t="s">
        <v>7485</v>
      </c>
      <c r="O2747" s="49" t="s">
        <v>632</v>
      </c>
      <c r="P2747" s="51" t="s">
        <v>1723</v>
      </c>
      <c r="Q2747" s="51"/>
      <c r="R2747" s="111"/>
      <c r="S2747" s="111"/>
      <c r="T2747" s="120"/>
      <c r="U2747" s="53">
        <v>0.28999999999999998</v>
      </c>
      <c r="V2747" s="52"/>
      <c r="W2747" s="49"/>
      <c r="X2747" s="52" t="s">
        <v>43</v>
      </c>
      <c r="Y2747" s="49" t="s">
        <v>140</v>
      </c>
      <c r="Z2747" s="127" t="s">
        <v>20460</v>
      </c>
      <c r="AA2747" s="51"/>
      <c r="AB2747" s="54">
        <v>40000</v>
      </c>
      <c r="AC2747" s="54">
        <v>0</v>
      </c>
      <c r="AD2747" s="54">
        <v>0</v>
      </c>
      <c r="AE2747" s="54">
        <v>0</v>
      </c>
      <c r="AF2747" s="3">
        <f>SUM(Table2[[#This Row],[PE 2021 Obligations]],Table2[[#This Row],[ROW 2021 Obligations]],Table2[[#This Row],[Construction 2021 Obligations]],Table2[[#This Row],[Paving 2021 Obligations]])</f>
        <v>40000</v>
      </c>
      <c r="AG2747" s="54">
        <v>40000</v>
      </c>
      <c r="AH2747" s="54">
        <v>0</v>
      </c>
      <c r="AI2747" s="54">
        <v>0</v>
      </c>
      <c r="AJ2747" s="54">
        <v>0</v>
      </c>
      <c r="AK2747" s="54">
        <v>40000</v>
      </c>
      <c r="AL2747" s="49" t="s">
        <v>7486</v>
      </c>
    </row>
    <row r="2748" spans="1:38" ht="30" hidden="1" x14ac:dyDescent="0.25">
      <c r="A2748" s="47">
        <v>130993</v>
      </c>
      <c r="B2748" s="48">
        <v>6</v>
      </c>
      <c r="C2748" s="49" t="s">
        <v>73</v>
      </c>
      <c r="D2748" s="50">
        <v>44130</v>
      </c>
      <c r="E2748" s="49" t="s">
        <v>1610</v>
      </c>
      <c r="F2748" s="50">
        <v>44130</v>
      </c>
      <c r="G2748" s="49" t="s">
        <v>1610</v>
      </c>
      <c r="H2748" s="51" t="s">
        <v>76</v>
      </c>
      <c r="I2748" s="49"/>
      <c r="J2748" s="49"/>
      <c r="K2748" s="49"/>
      <c r="L2748" s="52" t="s">
        <v>110</v>
      </c>
      <c r="M2748" s="51" t="s">
        <v>7491</v>
      </c>
      <c r="N2748" s="51"/>
      <c r="O2748" s="49" t="s">
        <v>1612</v>
      </c>
      <c r="P2748" s="51"/>
      <c r="Q2748" s="51"/>
      <c r="R2748" s="111"/>
      <c r="S2748" s="111"/>
      <c r="T2748" s="120"/>
      <c r="U2748" s="55" t="s">
        <v>32</v>
      </c>
      <c r="V2748" s="52"/>
      <c r="W2748" s="49"/>
      <c r="X2748" s="52" t="s">
        <v>43</v>
      </c>
      <c r="Y2748" s="49"/>
      <c r="Z2748" s="116" t="s">
        <v>20458</v>
      </c>
      <c r="AA2748" s="51"/>
      <c r="AB2748" s="54">
        <v>0</v>
      </c>
      <c r="AC2748" s="54">
        <v>0</v>
      </c>
      <c r="AD2748" s="54">
        <v>108000</v>
      </c>
      <c r="AE2748" s="54">
        <v>0</v>
      </c>
      <c r="AF2748" s="3">
        <f>SUM(Table2[[#This Row],[PE 2021 Obligations]],Table2[[#This Row],[ROW 2021 Obligations]],Table2[[#This Row],[Construction 2021 Obligations]],Table2[[#This Row],[Paving 2021 Obligations]])</f>
        <v>108000</v>
      </c>
      <c r="AG2748" s="54">
        <v>0</v>
      </c>
      <c r="AH2748" s="54">
        <v>0</v>
      </c>
      <c r="AI2748" s="54">
        <v>108000</v>
      </c>
      <c r="AJ2748" s="54">
        <v>0</v>
      </c>
      <c r="AK2748" s="54">
        <v>108000</v>
      </c>
      <c r="AL2748" s="49" t="s">
        <v>7492</v>
      </c>
    </row>
    <row r="2749" spans="1:38" ht="30" hidden="1" x14ac:dyDescent="0.25">
      <c r="A2749" s="13">
        <v>130995</v>
      </c>
      <c r="B2749" s="15">
        <v>6</v>
      </c>
      <c r="C2749" s="43" t="s">
        <v>73</v>
      </c>
      <c r="D2749" s="44">
        <v>44130</v>
      </c>
      <c r="E2749" s="43" t="s">
        <v>1610</v>
      </c>
      <c r="F2749" s="44">
        <v>44130</v>
      </c>
      <c r="G2749" s="43" t="s">
        <v>1610</v>
      </c>
      <c r="H2749" s="45" t="s">
        <v>76</v>
      </c>
      <c r="I2749" s="43"/>
      <c r="J2749" s="43"/>
      <c r="K2749" s="43"/>
      <c r="L2749" s="46" t="s">
        <v>110</v>
      </c>
      <c r="M2749" s="45" t="s">
        <v>7493</v>
      </c>
      <c r="N2749" s="45"/>
      <c r="O2749" s="43" t="s">
        <v>1612</v>
      </c>
      <c r="P2749" s="45"/>
      <c r="Q2749" s="45"/>
      <c r="R2749" s="112"/>
      <c r="S2749" s="112"/>
      <c r="T2749" s="59"/>
      <c r="U2749" s="56" t="s">
        <v>32</v>
      </c>
      <c r="V2749" s="46"/>
      <c r="W2749" s="43"/>
      <c r="X2749" s="46" t="s">
        <v>43</v>
      </c>
      <c r="Y2749" s="43"/>
      <c r="Z2749" s="116" t="s">
        <v>20458</v>
      </c>
      <c r="AA2749" s="45"/>
      <c r="AB2749" s="3">
        <v>0</v>
      </c>
      <c r="AC2749" s="3">
        <v>0</v>
      </c>
      <c r="AD2749" s="3">
        <v>42320</v>
      </c>
      <c r="AE2749" s="3">
        <v>0</v>
      </c>
      <c r="AF2749" s="3">
        <f>SUM(Table2[[#This Row],[PE 2021 Obligations]],Table2[[#This Row],[ROW 2021 Obligations]],Table2[[#This Row],[Construction 2021 Obligations]],Table2[[#This Row],[Paving 2021 Obligations]])</f>
        <v>42320</v>
      </c>
      <c r="AG2749" s="3">
        <v>0</v>
      </c>
      <c r="AH2749" s="3">
        <v>0</v>
      </c>
      <c r="AI2749" s="3">
        <v>42320</v>
      </c>
      <c r="AJ2749" s="3">
        <v>0</v>
      </c>
      <c r="AK2749" s="3">
        <v>42320</v>
      </c>
      <c r="AL2749" s="43" t="s">
        <v>7494</v>
      </c>
    </row>
    <row r="2750" spans="1:38" ht="30" hidden="1" x14ac:dyDescent="0.25">
      <c r="A2750" s="47">
        <v>130996</v>
      </c>
      <c r="B2750" s="48">
        <v>6</v>
      </c>
      <c r="C2750" s="49" t="s">
        <v>73</v>
      </c>
      <c r="D2750" s="50">
        <v>44130</v>
      </c>
      <c r="E2750" s="49" t="s">
        <v>1610</v>
      </c>
      <c r="F2750" s="50">
        <v>44130</v>
      </c>
      <c r="G2750" s="49" t="s">
        <v>1610</v>
      </c>
      <c r="H2750" s="51" t="s">
        <v>76</v>
      </c>
      <c r="I2750" s="49"/>
      <c r="J2750" s="49"/>
      <c r="K2750" s="49"/>
      <c r="L2750" s="52" t="s">
        <v>110</v>
      </c>
      <c r="M2750" s="51" t="s">
        <v>7495</v>
      </c>
      <c r="N2750" s="51"/>
      <c r="O2750" s="49" t="s">
        <v>1612</v>
      </c>
      <c r="P2750" s="51"/>
      <c r="Q2750" s="51"/>
      <c r="R2750" s="111"/>
      <c r="S2750" s="111"/>
      <c r="T2750" s="120"/>
      <c r="U2750" s="55" t="s">
        <v>32</v>
      </c>
      <c r="V2750" s="52"/>
      <c r="W2750" s="49"/>
      <c r="X2750" s="52" t="s">
        <v>43</v>
      </c>
      <c r="Y2750" s="49"/>
      <c r="Z2750" s="116" t="s">
        <v>20458</v>
      </c>
      <c r="AA2750" s="51"/>
      <c r="AB2750" s="54">
        <v>0</v>
      </c>
      <c r="AC2750" s="54">
        <v>0</v>
      </c>
      <c r="AD2750" s="54">
        <v>36000</v>
      </c>
      <c r="AE2750" s="54">
        <v>0</v>
      </c>
      <c r="AF2750" s="3">
        <f>SUM(Table2[[#This Row],[PE 2021 Obligations]],Table2[[#This Row],[ROW 2021 Obligations]],Table2[[#This Row],[Construction 2021 Obligations]],Table2[[#This Row],[Paving 2021 Obligations]])</f>
        <v>36000</v>
      </c>
      <c r="AG2750" s="54">
        <v>0</v>
      </c>
      <c r="AH2750" s="54">
        <v>0</v>
      </c>
      <c r="AI2750" s="54">
        <v>36000</v>
      </c>
      <c r="AJ2750" s="54">
        <v>0</v>
      </c>
      <c r="AK2750" s="54">
        <v>36000</v>
      </c>
      <c r="AL2750" s="49" t="s">
        <v>7496</v>
      </c>
    </row>
    <row r="2751" spans="1:38" hidden="1" x14ac:dyDescent="0.25">
      <c r="A2751" s="47">
        <v>131011</v>
      </c>
      <c r="B2751" s="48">
        <v>3</v>
      </c>
      <c r="C2751" s="49" t="s">
        <v>73</v>
      </c>
      <c r="D2751" s="50">
        <v>44133</v>
      </c>
      <c r="E2751" s="49" t="s">
        <v>7506</v>
      </c>
      <c r="F2751" s="50">
        <v>44133</v>
      </c>
      <c r="G2751" s="49" t="s">
        <v>7506</v>
      </c>
      <c r="H2751" s="51" t="s">
        <v>69</v>
      </c>
      <c r="I2751" s="49"/>
      <c r="J2751" s="49"/>
      <c r="K2751" s="49"/>
      <c r="L2751" s="52"/>
      <c r="M2751" s="51" t="s">
        <v>7507</v>
      </c>
      <c r="N2751" s="51"/>
      <c r="O2751" s="49" t="s">
        <v>1171</v>
      </c>
      <c r="P2751" s="51" t="s">
        <v>1062</v>
      </c>
      <c r="Q2751" s="51"/>
      <c r="R2751" s="111"/>
      <c r="S2751" s="111"/>
      <c r="T2751" s="120"/>
      <c r="U2751" s="55" t="s">
        <v>32</v>
      </c>
      <c r="V2751" s="52"/>
      <c r="W2751" s="49"/>
      <c r="X2751" s="52" t="s">
        <v>43</v>
      </c>
      <c r="Y2751" s="49"/>
      <c r="Z2751" s="116" t="s">
        <v>20458</v>
      </c>
      <c r="AA2751" s="51"/>
      <c r="AB2751" s="54">
        <v>0</v>
      </c>
      <c r="AC2751" s="54">
        <v>0</v>
      </c>
      <c r="AD2751" s="54">
        <v>59000</v>
      </c>
      <c r="AE2751" s="54">
        <v>0</v>
      </c>
      <c r="AF2751" s="3">
        <f>SUM(Table2[[#This Row],[PE 2021 Obligations]],Table2[[#This Row],[ROW 2021 Obligations]],Table2[[#This Row],[Construction 2021 Obligations]],Table2[[#This Row],[Paving 2021 Obligations]])</f>
        <v>59000</v>
      </c>
      <c r="AG2751" s="54">
        <v>0</v>
      </c>
      <c r="AH2751" s="54">
        <v>0</v>
      </c>
      <c r="AI2751" s="54">
        <v>59000</v>
      </c>
      <c r="AJ2751" s="54">
        <v>0</v>
      </c>
      <c r="AK2751" s="54">
        <v>59000</v>
      </c>
      <c r="AL2751" s="49" t="s">
        <v>7508</v>
      </c>
    </row>
    <row r="2752" spans="1:38" hidden="1" x14ac:dyDescent="0.25">
      <c r="A2752" s="13">
        <v>131013</v>
      </c>
      <c r="B2752" s="15">
        <v>2</v>
      </c>
      <c r="C2752" s="43" t="s">
        <v>73</v>
      </c>
      <c r="D2752" s="44">
        <v>44133</v>
      </c>
      <c r="E2752" s="43" t="s">
        <v>7506</v>
      </c>
      <c r="F2752" s="44">
        <v>44133</v>
      </c>
      <c r="G2752" s="43" t="s">
        <v>7506</v>
      </c>
      <c r="H2752" s="45" t="s">
        <v>286</v>
      </c>
      <c r="I2752" s="43"/>
      <c r="J2752" s="43"/>
      <c r="K2752" s="43"/>
      <c r="L2752" s="46"/>
      <c r="M2752" s="45" t="s">
        <v>7509</v>
      </c>
      <c r="N2752" s="45"/>
      <c r="O2752" s="43" t="s">
        <v>1171</v>
      </c>
      <c r="P2752" s="45" t="s">
        <v>1062</v>
      </c>
      <c r="Q2752" s="45"/>
      <c r="R2752" s="112"/>
      <c r="S2752" s="112"/>
      <c r="T2752" s="59"/>
      <c r="U2752" s="56" t="s">
        <v>32</v>
      </c>
      <c r="V2752" s="46"/>
      <c r="W2752" s="43"/>
      <c r="X2752" s="46" t="s">
        <v>43</v>
      </c>
      <c r="Y2752" s="43"/>
      <c r="Z2752" s="116" t="s">
        <v>20458</v>
      </c>
      <c r="AA2752" s="45"/>
      <c r="AB2752" s="3">
        <v>0</v>
      </c>
      <c r="AC2752" s="3">
        <v>0</v>
      </c>
      <c r="AD2752" s="3">
        <v>26000</v>
      </c>
      <c r="AE2752" s="3">
        <v>0</v>
      </c>
      <c r="AF2752" s="3">
        <f>SUM(Table2[[#This Row],[PE 2021 Obligations]],Table2[[#This Row],[ROW 2021 Obligations]],Table2[[#This Row],[Construction 2021 Obligations]],Table2[[#This Row],[Paving 2021 Obligations]])</f>
        <v>26000</v>
      </c>
      <c r="AG2752" s="3">
        <v>0</v>
      </c>
      <c r="AH2752" s="3">
        <v>0</v>
      </c>
      <c r="AI2752" s="3">
        <v>26000</v>
      </c>
      <c r="AJ2752" s="3">
        <v>0</v>
      </c>
      <c r="AK2752" s="3">
        <v>26000</v>
      </c>
      <c r="AL2752" s="43" t="s">
        <v>7510</v>
      </c>
    </row>
    <row r="2753" spans="1:38" hidden="1" x14ac:dyDescent="0.25">
      <c r="A2753" s="47">
        <v>131014</v>
      </c>
      <c r="B2753" s="48">
        <v>3</v>
      </c>
      <c r="C2753" s="49" t="s">
        <v>73</v>
      </c>
      <c r="D2753" s="50">
        <v>44133</v>
      </c>
      <c r="E2753" s="49" t="s">
        <v>1610</v>
      </c>
      <c r="F2753" s="50">
        <v>44133</v>
      </c>
      <c r="G2753" s="49" t="s">
        <v>1610</v>
      </c>
      <c r="H2753" s="51" t="s">
        <v>362</v>
      </c>
      <c r="I2753" s="49"/>
      <c r="J2753" s="49"/>
      <c r="K2753" s="49"/>
      <c r="L2753" s="52" t="s">
        <v>110</v>
      </c>
      <c r="M2753" s="51" t="s">
        <v>7511</v>
      </c>
      <c r="N2753" s="51"/>
      <c r="O2753" s="49" t="s">
        <v>1612</v>
      </c>
      <c r="P2753" s="51"/>
      <c r="Q2753" s="51"/>
      <c r="R2753" s="111"/>
      <c r="S2753" s="111"/>
      <c r="T2753" s="120"/>
      <c r="U2753" s="55" t="s">
        <v>32</v>
      </c>
      <c r="V2753" s="52"/>
      <c r="W2753" s="49"/>
      <c r="X2753" s="52" t="s">
        <v>43</v>
      </c>
      <c r="Y2753" s="49"/>
      <c r="Z2753" s="116" t="s">
        <v>20458</v>
      </c>
      <c r="AA2753" s="51"/>
      <c r="AB2753" s="54">
        <v>0</v>
      </c>
      <c r="AC2753" s="54">
        <v>0</v>
      </c>
      <c r="AD2753" s="54">
        <v>983300</v>
      </c>
      <c r="AE2753" s="54">
        <v>0</v>
      </c>
      <c r="AF2753" s="3">
        <f>SUM(Table2[[#This Row],[PE 2021 Obligations]],Table2[[#This Row],[ROW 2021 Obligations]],Table2[[#This Row],[Construction 2021 Obligations]],Table2[[#This Row],[Paving 2021 Obligations]])</f>
        <v>983300</v>
      </c>
      <c r="AG2753" s="54">
        <v>0</v>
      </c>
      <c r="AH2753" s="54">
        <v>0</v>
      </c>
      <c r="AI2753" s="54">
        <v>983300</v>
      </c>
      <c r="AJ2753" s="54">
        <v>0</v>
      </c>
      <c r="AK2753" s="54">
        <v>983300</v>
      </c>
      <c r="AL2753" s="49" t="s">
        <v>7512</v>
      </c>
    </row>
    <row r="2754" spans="1:38" hidden="1" x14ac:dyDescent="0.25">
      <c r="A2754" s="13">
        <v>131015</v>
      </c>
      <c r="B2754" s="15">
        <v>4</v>
      </c>
      <c r="C2754" s="43" t="s">
        <v>73</v>
      </c>
      <c r="D2754" s="44">
        <v>44133</v>
      </c>
      <c r="E2754" s="43" t="s">
        <v>1610</v>
      </c>
      <c r="F2754" s="44">
        <v>44133</v>
      </c>
      <c r="G2754" s="43" t="s">
        <v>1610</v>
      </c>
      <c r="H2754" s="45" t="s">
        <v>349</v>
      </c>
      <c r="I2754" s="43"/>
      <c r="J2754" s="43"/>
      <c r="K2754" s="43"/>
      <c r="L2754" s="46" t="s">
        <v>110</v>
      </c>
      <c r="M2754" s="45" t="s">
        <v>7513</v>
      </c>
      <c r="N2754" s="45"/>
      <c r="O2754" s="43" t="s">
        <v>1612</v>
      </c>
      <c r="P2754" s="45"/>
      <c r="Q2754" s="45"/>
      <c r="R2754" s="112"/>
      <c r="S2754" s="112"/>
      <c r="T2754" s="59"/>
      <c r="U2754" s="56" t="s">
        <v>32</v>
      </c>
      <c r="V2754" s="46"/>
      <c r="W2754" s="43"/>
      <c r="X2754" s="46" t="s">
        <v>43</v>
      </c>
      <c r="Y2754" s="43"/>
      <c r="Z2754" s="116" t="s">
        <v>20458</v>
      </c>
      <c r="AA2754" s="45"/>
      <c r="AB2754" s="3">
        <v>0</v>
      </c>
      <c r="AC2754" s="3">
        <v>0</v>
      </c>
      <c r="AD2754" s="3">
        <v>445500</v>
      </c>
      <c r="AE2754" s="3">
        <v>0</v>
      </c>
      <c r="AF2754" s="3">
        <f>SUM(Table2[[#This Row],[PE 2021 Obligations]],Table2[[#This Row],[ROW 2021 Obligations]],Table2[[#This Row],[Construction 2021 Obligations]],Table2[[#This Row],[Paving 2021 Obligations]])</f>
        <v>445500</v>
      </c>
      <c r="AG2754" s="3">
        <v>0</v>
      </c>
      <c r="AH2754" s="3">
        <v>0</v>
      </c>
      <c r="AI2754" s="3">
        <v>445500</v>
      </c>
      <c r="AJ2754" s="3">
        <v>0</v>
      </c>
      <c r="AK2754" s="3">
        <v>445500</v>
      </c>
      <c r="AL2754" s="43" t="s">
        <v>7514</v>
      </c>
    </row>
    <row r="2755" spans="1:38" hidden="1" x14ac:dyDescent="0.25">
      <c r="A2755" s="47">
        <v>131016</v>
      </c>
      <c r="B2755" s="48">
        <v>4</v>
      </c>
      <c r="C2755" s="49" t="s">
        <v>47</v>
      </c>
      <c r="D2755" s="50">
        <v>44133</v>
      </c>
      <c r="E2755" s="49" t="s">
        <v>1610</v>
      </c>
      <c r="F2755" s="50">
        <v>44306</v>
      </c>
      <c r="G2755" s="49" t="s">
        <v>1610</v>
      </c>
      <c r="H2755" s="51" t="s">
        <v>126</v>
      </c>
      <c r="I2755" s="49"/>
      <c r="J2755" s="49"/>
      <c r="K2755" s="49"/>
      <c r="L2755" s="52" t="s">
        <v>110</v>
      </c>
      <c r="M2755" s="51" t="s">
        <v>7515</v>
      </c>
      <c r="N2755" s="51"/>
      <c r="O2755" s="49" t="s">
        <v>1612</v>
      </c>
      <c r="P2755" s="51"/>
      <c r="Q2755" s="51"/>
      <c r="R2755" s="111"/>
      <c r="S2755" s="111"/>
      <c r="T2755" s="120"/>
      <c r="U2755" s="55" t="s">
        <v>32</v>
      </c>
      <c r="V2755" s="52"/>
      <c r="W2755" s="49"/>
      <c r="X2755" s="52" t="s">
        <v>43</v>
      </c>
      <c r="Y2755" s="49"/>
      <c r="Z2755" s="116" t="s">
        <v>20458</v>
      </c>
      <c r="AA2755" s="51"/>
      <c r="AB2755" s="54">
        <v>0</v>
      </c>
      <c r="AC2755" s="54">
        <v>0</v>
      </c>
      <c r="AD2755" s="54">
        <v>6570300</v>
      </c>
      <c r="AE2755" s="54">
        <v>0</v>
      </c>
      <c r="AF2755" s="3">
        <f>SUM(Table2[[#This Row],[PE 2021 Obligations]],Table2[[#This Row],[ROW 2021 Obligations]],Table2[[#This Row],[Construction 2021 Obligations]],Table2[[#This Row],[Paving 2021 Obligations]])</f>
        <v>6570300</v>
      </c>
      <c r="AG2755" s="54">
        <v>0</v>
      </c>
      <c r="AH2755" s="54">
        <v>0</v>
      </c>
      <c r="AI2755" s="54">
        <v>6570300</v>
      </c>
      <c r="AJ2755" s="54">
        <v>0</v>
      </c>
      <c r="AK2755" s="54">
        <v>6570300</v>
      </c>
      <c r="AL2755" s="49" t="s">
        <v>7516</v>
      </c>
    </row>
    <row r="2756" spans="1:38" hidden="1" x14ac:dyDescent="0.25">
      <c r="A2756" s="13">
        <v>131017</v>
      </c>
      <c r="B2756" s="15">
        <v>2</v>
      </c>
      <c r="C2756" s="43" t="s">
        <v>73</v>
      </c>
      <c r="D2756" s="44">
        <v>44133</v>
      </c>
      <c r="E2756" s="43" t="s">
        <v>1610</v>
      </c>
      <c r="F2756" s="44">
        <v>44133</v>
      </c>
      <c r="G2756" s="43" t="s">
        <v>1610</v>
      </c>
      <c r="H2756" s="45" t="s">
        <v>286</v>
      </c>
      <c r="I2756" s="43"/>
      <c r="J2756" s="43"/>
      <c r="K2756" s="43"/>
      <c r="L2756" s="46" t="s">
        <v>110</v>
      </c>
      <c r="M2756" s="45" t="s">
        <v>7517</v>
      </c>
      <c r="N2756" s="45"/>
      <c r="O2756" s="43" t="s">
        <v>1612</v>
      </c>
      <c r="P2756" s="45"/>
      <c r="Q2756" s="45"/>
      <c r="R2756" s="112"/>
      <c r="S2756" s="112"/>
      <c r="T2756" s="59"/>
      <c r="U2756" s="56" t="s">
        <v>32</v>
      </c>
      <c r="V2756" s="46"/>
      <c r="W2756" s="43"/>
      <c r="X2756" s="46" t="s">
        <v>43</v>
      </c>
      <c r="Y2756" s="43"/>
      <c r="Z2756" s="116" t="s">
        <v>20458</v>
      </c>
      <c r="AA2756" s="45"/>
      <c r="AB2756" s="3">
        <v>0</v>
      </c>
      <c r="AC2756" s="3">
        <v>0</v>
      </c>
      <c r="AD2756" s="3">
        <v>2362100</v>
      </c>
      <c r="AE2756" s="3">
        <v>0</v>
      </c>
      <c r="AF2756" s="3">
        <f>SUM(Table2[[#This Row],[PE 2021 Obligations]],Table2[[#This Row],[ROW 2021 Obligations]],Table2[[#This Row],[Construction 2021 Obligations]],Table2[[#This Row],[Paving 2021 Obligations]])</f>
        <v>2362100</v>
      </c>
      <c r="AG2756" s="3">
        <v>0</v>
      </c>
      <c r="AH2756" s="3">
        <v>0</v>
      </c>
      <c r="AI2756" s="3">
        <v>2362100</v>
      </c>
      <c r="AJ2756" s="3">
        <v>0</v>
      </c>
      <c r="AK2756" s="3">
        <v>2362100</v>
      </c>
      <c r="AL2756" s="43" t="s">
        <v>7518</v>
      </c>
    </row>
    <row r="2757" spans="1:38" hidden="1" x14ac:dyDescent="0.25">
      <c r="A2757" s="47">
        <v>131018</v>
      </c>
      <c r="B2757" s="48">
        <v>2</v>
      </c>
      <c r="C2757" s="49" t="s">
        <v>73</v>
      </c>
      <c r="D2757" s="50">
        <v>44133</v>
      </c>
      <c r="E2757" s="49" t="s">
        <v>1610</v>
      </c>
      <c r="F2757" s="50">
        <v>44133</v>
      </c>
      <c r="G2757" s="49" t="s">
        <v>1610</v>
      </c>
      <c r="H2757" s="51" t="s">
        <v>1336</v>
      </c>
      <c r="I2757" s="49"/>
      <c r="J2757" s="49"/>
      <c r="K2757" s="49"/>
      <c r="L2757" s="52" t="s">
        <v>110</v>
      </c>
      <c r="M2757" s="51" t="s">
        <v>7519</v>
      </c>
      <c r="N2757" s="51"/>
      <c r="O2757" s="49" t="s">
        <v>1612</v>
      </c>
      <c r="P2757" s="51"/>
      <c r="Q2757" s="51"/>
      <c r="R2757" s="111"/>
      <c r="S2757" s="111"/>
      <c r="T2757" s="120"/>
      <c r="U2757" s="55" t="s">
        <v>32</v>
      </c>
      <c r="V2757" s="52"/>
      <c r="W2757" s="49"/>
      <c r="X2757" s="52" t="s">
        <v>43</v>
      </c>
      <c r="Y2757" s="49"/>
      <c r="Z2757" s="116" t="s">
        <v>20458</v>
      </c>
      <c r="AA2757" s="51"/>
      <c r="AB2757" s="54">
        <v>0</v>
      </c>
      <c r="AC2757" s="54">
        <v>0</v>
      </c>
      <c r="AD2757" s="54">
        <v>413900</v>
      </c>
      <c r="AE2757" s="54">
        <v>0</v>
      </c>
      <c r="AF2757" s="3">
        <f>SUM(Table2[[#This Row],[PE 2021 Obligations]],Table2[[#This Row],[ROW 2021 Obligations]],Table2[[#This Row],[Construction 2021 Obligations]],Table2[[#This Row],[Paving 2021 Obligations]])</f>
        <v>413900</v>
      </c>
      <c r="AG2757" s="54">
        <v>0</v>
      </c>
      <c r="AH2757" s="54">
        <v>0</v>
      </c>
      <c r="AI2757" s="54">
        <v>413900</v>
      </c>
      <c r="AJ2757" s="54">
        <v>0</v>
      </c>
      <c r="AK2757" s="54">
        <v>413900</v>
      </c>
      <c r="AL2757" s="49" t="s">
        <v>7520</v>
      </c>
    </row>
    <row r="2758" spans="1:38" hidden="1" x14ac:dyDescent="0.25">
      <c r="A2758" s="13">
        <v>131019</v>
      </c>
      <c r="B2758" s="15">
        <v>3</v>
      </c>
      <c r="C2758" s="43" t="s">
        <v>73</v>
      </c>
      <c r="D2758" s="44">
        <v>44133</v>
      </c>
      <c r="E2758" s="43" t="s">
        <v>5735</v>
      </c>
      <c r="F2758" s="44">
        <v>44133</v>
      </c>
      <c r="G2758" s="43" t="s">
        <v>5735</v>
      </c>
      <c r="H2758" s="45" t="s">
        <v>98</v>
      </c>
      <c r="I2758" s="43"/>
      <c r="J2758" s="43"/>
      <c r="K2758" s="43"/>
      <c r="L2758" s="46"/>
      <c r="M2758" s="45" t="s">
        <v>7521</v>
      </c>
      <c r="N2758" s="45"/>
      <c r="O2758" s="43" t="s">
        <v>1171</v>
      </c>
      <c r="P2758" s="45" t="s">
        <v>1062</v>
      </c>
      <c r="Q2758" s="45"/>
      <c r="R2758" s="112"/>
      <c r="S2758" s="112"/>
      <c r="T2758" s="59"/>
      <c r="U2758" s="56" t="s">
        <v>32</v>
      </c>
      <c r="V2758" s="46"/>
      <c r="W2758" s="43"/>
      <c r="X2758" s="46" t="s">
        <v>43</v>
      </c>
      <c r="Y2758" s="43"/>
      <c r="Z2758" s="116" t="s">
        <v>20458</v>
      </c>
      <c r="AA2758" s="45"/>
      <c r="AB2758" s="3">
        <v>0</v>
      </c>
      <c r="AC2758" s="3">
        <v>0</v>
      </c>
      <c r="AD2758" s="3">
        <v>69000</v>
      </c>
      <c r="AE2758" s="3">
        <v>0</v>
      </c>
      <c r="AF2758" s="3">
        <f>SUM(Table2[[#This Row],[PE 2021 Obligations]],Table2[[#This Row],[ROW 2021 Obligations]],Table2[[#This Row],[Construction 2021 Obligations]],Table2[[#This Row],[Paving 2021 Obligations]])</f>
        <v>69000</v>
      </c>
      <c r="AG2758" s="3">
        <v>0</v>
      </c>
      <c r="AH2758" s="3">
        <v>0</v>
      </c>
      <c r="AI2758" s="3">
        <v>69000</v>
      </c>
      <c r="AJ2758" s="3">
        <v>0</v>
      </c>
      <c r="AK2758" s="3">
        <v>69000</v>
      </c>
      <c r="AL2758" s="43" t="s">
        <v>7522</v>
      </c>
    </row>
    <row r="2759" spans="1:38" hidden="1" x14ac:dyDescent="0.25">
      <c r="A2759" s="47">
        <v>131020</v>
      </c>
      <c r="B2759" s="48">
        <v>3</v>
      </c>
      <c r="C2759" s="49" t="s">
        <v>47</v>
      </c>
      <c r="D2759" s="50">
        <v>44133</v>
      </c>
      <c r="E2759" s="49" t="s">
        <v>1610</v>
      </c>
      <c r="F2759" s="50">
        <v>44351</v>
      </c>
      <c r="G2759" s="49" t="s">
        <v>1610</v>
      </c>
      <c r="H2759" s="51" t="s">
        <v>98</v>
      </c>
      <c r="I2759" s="49"/>
      <c r="J2759" s="49"/>
      <c r="K2759" s="49"/>
      <c r="L2759" s="52" t="s">
        <v>110</v>
      </c>
      <c r="M2759" s="51" t="s">
        <v>7523</v>
      </c>
      <c r="N2759" s="51"/>
      <c r="O2759" s="49" t="s">
        <v>1612</v>
      </c>
      <c r="P2759" s="51"/>
      <c r="Q2759" s="51"/>
      <c r="R2759" s="111"/>
      <c r="S2759" s="111"/>
      <c r="T2759" s="120"/>
      <c r="U2759" s="55" t="s">
        <v>32</v>
      </c>
      <c r="V2759" s="52"/>
      <c r="W2759" s="49"/>
      <c r="X2759" s="52" t="s">
        <v>43</v>
      </c>
      <c r="Y2759" s="49"/>
      <c r="Z2759" s="116" t="s">
        <v>20458</v>
      </c>
      <c r="AA2759" s="51"/>
      <c r="AB2759" s="54">
        <v>0</v>
      </c>
      <c r="AC2759" s="54">
        <v>0</v>
      </c>
      <c r="AD2759" s="54">
        <v>5098600</v>
      </c>
      <c r="AE2759" s="54">
        <v>0</v>
      </c>
      <c r="AF2759" s="3">
        <f>SUM(Table2[[#This Row],[PE 2021 Obligations]],Table2[[#This Row],[ROW 2021 Obligations]],Table2[[#This Row],[Construction 2021 Obligations]],Table2[[#This Row],[Paving 2021 Obligations]])</f>
        <v>5098600</v>
      </c>
      <c r="AG2759" s="54">
        <v>0</v>
      </c>
      <c r="AH2759" s="54">
        <v>0</v>
      </c>
      <c r="AI2759" s="54">
        <v>5098600</v>
      </c>
      <c r="AJ2759" s="54">
        <v>0</v>
      </c>
      <c r="AK2759" s="54">
        <v>5098600</v>
      </c>
      <c r="AL2759" s="49" t="s">
        <v>7524</v>
      </c>
    </row>
    <row r="2760" spans="1:38" hidden="1" x14ac:dyDescent="0.25">
      <c r="A2760" s="13">
        <v>131021</v>
      </c>
      <c r="B2760" s="15">
        <v>3</v>
      </c>
      <c r="C2760" s="43" t="s">
        <v>47</v>
      </c>
      <c r="D2760" s="44">
        <v>44133</v>
      </c>
      <c r="E2760" s="43" t="s">
        <v>1610</v>
      </c>
      <c r="F2760" s="44">
        <v>44351</v>
      </c>
      <c r="G2760" s="43" t="s">
        <v>1610</v>
      </c>
      <c r="H2760" s="45" t="s">
        <v>766</v>
      </c>
      <c r="I2760" s="43"/>
      <c r="J2760" s="43"/>
      <c r="K2760" s="43"/>
      <c r="L2760" s="46" t="s">
        <v>110</v>
      </c>
      <c r="M2760" s="45" t="s">
        <v>7525</v>
      </c>
      <c r="N2760" s="45"/>
      <c r="O2760" s="43" t="s">
        <v>1612</v>
      </c>
      <c r="P2760" s="45"/>
      <c r="Q2760" s="45"/>
      <c r="R2760" s="112"/>
      <c r="S2760" s="112"/>
      <c r="T2760" s="59"/>
      <c r="U2760" s="56" t="s">
        <v>32</v>
      </c>
      <c r="V2760" s="46"/>
      <c r="W2760" s="43"/>
      <c r="X2760" s="46" t="s">
        <v>43</v>
      </c>
      <c r="Y2760" s="43"/>
      <c r="Z2760" s="116" t="s">
        <v>20458</v>
      </c>
      <c r="AA2760" s="45"/>
      <c r="AB2760" s="3">
        <v>0</v>
      </c>
      <c r="AC2760" s="3">
        <v>0</v>
      </c>
      <c r="AD2760" s="3">
        <v>633400</v>
      </c>
      <c r="AE2760" s="3">
        <v>0</v>
      </c>
      <c r="AF2760" s="3">
        <f>SUM(Table2[[#This Row],[PE 2021 Obligations]],Table2[[#This Row],[ROW 2021 Obligations]],Table2[[#This Row],[Construction 2021 Obligations]],Table2[[#This Row],[Paving 2021 Obligations]])</f>
        <v>633400</v>
      </c>
      <c r="AG2760" s="3">
        <v>0</v>
      </c>
      <c r="AH2760" s="3">
        <v>0</v>
      </c>
      <c r="AI2760" s="3">
        <v>633400</v>
      </c>
      <c r="AJ2760" s="3">
        <v>0</v>
      </c>
      <c r="AK2760" s="3">
        <v>633400</v>
      </c>
      <c r="AL2760" s="43" t="s">
        <v>7526</v>
      </c>
    </row>
    <row r="2761" spans="1:38" hidden="1" x14ac:dyDescent="0.25">
      <c r="A2761" s="47">
        <v>131022</v>
      </c>
      <c r="B2761" s="48">
        <v>3</v>
      </c>
      <c r="C2761" s="49" t="s">
        <v>73</v>
      </c>
      <c r="D2761" s="50">
        <v>44134</v>
      </c>
      <c r="E2761" s="49" t="s">
        <v>1610</v>
      </c>
      <c r="F2761" s="50">
        <v>44134</v>
      </c>
      <c r="G2761" s="49" t="s">
        <v>1610</v>
      </c>
      <c r="H2761" s="51" t="s">
        <v>434</v>
      </c>
      <c r="I2761" s="49"/>
      <c r="J2761" s="49"/>
      <c r="K2761" s="49"/>
      <c r="L2761" s="52" t="s">
        <v>110</v>
      </c>
      <c r="M2761" s="51" t="s">
        <v>7527</v>
      </c>
      <c r="N2761" s="51"/>
      <c r="O2761" s="49" t="s">
        <v>1612</v>
      </c>
      <c r="P2761" s="51"/>
      <c r="Q2761" s="51"/>
      <c r="R2761" s="111"/>
      <c r="S2761" s="111"/>
      <c r="T2761" s="120"/>
      <c r="U2761" s="55" t="s">
        <v>32</v>
      </c>
      <c r="V2761" s="52"/>
      <c r="W2761" s="49"/>
      <c r="X2761" s="52" t="s">
        <v>43</v>
      </c>
      <c r="Y2761" s="49"/>
      <c r="Z2761" s="116" t="s">
        <v>20458</v>
      </c>
      <c r="AA2761" s="51"/>
      <c r="AB2761" s="54">
        <v>0</v>
      </c>
      <c r="AC2761" s="54">
        <v>0</v>
      </c>
      <c r="AD2761" s="54">
        <v>277500</v>
      </c>
      <c r="AE2761" s="54">
        <v>0</v>
      </c>
      <c r="AF2761" s="3">
        <f>SUM(Table2[[#This Row],[PE 2021 Obligations]],Table2[[#This Row],[ROW 2021 Obligations]],Table2[[#This Row],[Construction 2021 Obligations]],Table2[[#This Row],[Paving 2021 Obligations]])</f>
        <v>277500</v>
      </c>
      <c r="AG2761" s="54">
        <v>0</v>
      </c>
      <c r="AH2761" s="54">
        <v>0</v>
      </c>
      <c r="AI2761" s="54">
        <v>277500</v>
      </c>
      <c r="AJ2761" s="54">
        <v>0</v>
      </c>
      <c r="AK2761" s="54">
        <v>277500</v>
      </c>
      <c r="AL2761" s="49" t="s">
        <v>7528</v>
      </c>
    </row>
    <row r="2762" spans="1:38" hidden="1" x14ac:dyDescent="0.25">
      <c r="A2762" s="13">
        <v>131024</v>
      </c>
      <c r="B2762" s="15">
        <v>3</v>
      </c>
      <c r="C2762" s="43" t="s">
        <v>73</v>
      </c>
      <c r="D2762" s="44">
        <v>44137</v>
      </c>
      <c r="E2762" s="43" t="s">
        <v>6215</v>
      </c>
      <c r="F2762" s="44">
        <v>44137</v>
      </c>
      <c r="G2762" s="43" t="s">
        <v>6215</v>
      </c>
      <c r="H2762" s="45" t="s">
        <v>346</v>
      </c>
      <c r="I2762" s="43"/>
      <c r="J2762" s="43"/>
      <c r="K2762" s="43"/>
      <c r="L2762" s="46"/>
      <c r="M2762" s="45" t="s">
        <v>7529</v>
      </c>
      <c r="N2762" s="45"/>
      <c r="O2762" s="43" t="s">
        <v>1171</v>
      </c>
      <c r="P2762" s="45" t="s">
        <v>1062</v>
      </c>
      <c r="Q2762" s="45"/>
      <c r="R2762" s="112"/>
      <c r="S2762" s="112"/>
      <c r="T2762" s="59"/>
      <c r="U2762" s="56" t="s">
        <v>32</v>
      </c>
      <c r="V2762" s="46"/>
      <c r="W2762" s="43"/>
      <c r="X2762" s="46" t="s">
        <v>43</v>
      </c>
      <c r="Y2762" s="43"/>
      <c r="Z2762" s="116" t="s">
        <v>20458</v>
      </c>
      <c r="AA2762" s="45"/>
      <c r="AB2762" s="3">
        <v>0</v>
      </c>
      <c r="AC2762" s="3">
        <v>0</v>
      </c>
      <c r="AD2762" s="3">
        <v>383800</v>
      </c>
      <c r="AE2762" s="3">
        <v>0</v>
      </c>
      <c r="AF2762" s="3">
        <f>SUM(Table2[[#This Row],[PE 2021 Obligations]],Table2[[#This Row],[ROW 2021 Obligations]],Table2[[#This Row],[Construction 2021 Obligations]],Table2[[#This Row],[Paving 2021 Obligations]])</f>
        <v>383800</v>
      </c>
      <c r="AG2762" s="3">
        <v>0</v>
      </c>
      <c r="AH2762" s="3">
        <v>0</v>
      </c>
      <c r="AI2762" s="3">
        <v>383800</v>
      </c>
      <c r="AJ2762" s="3">
        <v>0</v>
      </c>
      <c r="AK2762" s="3">
        <v>383800</v>
      </c>
      <c r="AL2762" s="43" t="s">
        <v>7530</v>
      </c>
    </row>
    <row r="2763" spans="1:38" hidden="1" x14ac:dyDescent="0.25">
      <c r="A2763" s="47">
        <v>131025</v>
      </c>
      <c r="B2763" s="48">
        <v>2</v>
      </c>
      <c r="C2763" s="49" t="s">
        <v>73</v>
      </c>
      <c r="D2763" s="50">
        <v>44137</v>
      </c>
      <c r="E2763" s="49" t="s">
        <v>6215</v>
      </c>
      <c r="F2763" s="50">
        <v>44137</v>
      </c>
      <c r="G2763" s="49" t="s">
        <v>6215</v>
      </c>
      <c r="H2763" s="51" t="s">
        <v>797</v>
      </c>
      <c r="I2763" s="49"/>
      <c r="J2763" s="49"/>
      <c r="K2763" s="49"/>
      <c r="L2763" s="52"/>
      <c r="M2763" s="51" t="s">
        <v>7531</v>
      </c>
      <c r="N2763" s="51"/>
      <c r="O2763" s="49" t="s">
        <v>1171</v>
      </c>
      <c r="P2763" s="51" t="s">
        <v>1062</v>
      </c>
      <c r="Q2763" s="51"/>
      <c r="R2763" s="111"/>
      <c r="S2763" s="111"/>
      <c r="T2763" s="120"/>
      <c r="U2763" s="55" t="s">
        <v>32</v>
      </c>
      <c r="V2763" s="52"/>
      <c r="W2763" s="49"/>
      <c r="X2763" s="52" t="s">
        <v>43</v>
      </c>
      <c r="Y2763" s="49"/>
      <c r="Z2763" s="116" t="s">
        <v>20458</v>
      </c>
      <c r="AA2763" s="51"/>
      <c r="AB2763" s="54">
        <v>0</v>
      </c>
      <c r="AC2763" s="54">
        <v>0</v>
      </c>
      <c r="AD2763" s="54">
        <v>236200</v>
      </c>
      <c r="AE2763" s="54">
        <v>0</v>
      </c>
      <c r="AF2763" s="3">
        <f>SUM(Table2[[#This Row],[PE 2021 Obligations]],Table2[[#This Row],[ROW 2021 Obligations]],Table2[[#This Row],[Construction 2021 Obligations]],Table2[[#This Row],[Paving 2021 Obligations]])</f>
        <v>236200</v>
      </c>
      <c r="AG2763" s="54">
        <v>0</v>
      </c>
      <c r="AH2763" s="54">
        <v>0</v>
      </c>
      <c r="AI2763" s="54">
        <v>236200</v>
      </c>
      <c r="AJ2763" s="54">
        <v>0</v>
      </c>
      <c r="AK2763" s="54">
        <v>236200</v>
      </c>
      <c r="AL2763" s="49" t="s">
        <v>7532</v>
      </c>
    </row>
    <row r="2764" spans="1:38" hidden="1" x14ac:dyDescent="0.25">
      <c r="A2764" s="13">
        <v>131026</v>
      </c>
      <c r="B2764" s="15">
        <v>2</v>
      </c>
      <c r="C2764" s="43" t="s">
        <v>73</v>
      </c>
      <c r="D2764" s="44">
        <v>44138</v>
      </c>
      <c r="E2764" s="43" t="s">
        <v>6215</v>
      </c>
      <c r="F2764" s="44">
        <v>44138</v>
      </c>
      <c r="G2764" s="43" t="s">
        <v>6215</v>
      </c>
      <c r="H2764" s="45" t="s">
        <v>797</v>
      </c>
      <c r="I2764" s="43"/>
      <c r="J2764" s="43"/>
      <c r="K2764" s="43"/>
      <c r="L2764" s="46"/>
      <c r="M2764" s="45" t="s">
        <v>7533</v>
      </c>
      <c r="N2764" s="45"/>
      <c r="O2764" s="43" t="s">
        <v>1171</v>
      </c>
      <c r="P2764" s="45" t="s">
        <v>1062</v>
      </c>
      <c r="Q2764" s="45"/>
      <c r="R2764" s="112"/>
      <c r="S2764" s="112"/>
      <c r="T2764" s="59"/>
      <c r="U2764" s="56" t="s">
        <v>32</v>
      </c>
      <c r="V2764" s="46"/>
      <c r="W2764" s="43"/>
      <c r="X2764" s="46" t="s">
        <v>43</v>
      </c>
      <c r="Y2764" s="43"/>
      <c r="Z2764" s="116" t="s">
        <v>20458</v>
      </c>
      <c r="AA2764" s="45"/>
      <c r="AB2764" s="3">
        <v>0</v>
      </c>
      <c r="AC2764" s="3">
        <v>0</v>
      </c>
      <c r="AD2764" s="3">
        <v>118400</v>
      </c>
      <c r="AE2764" s="3">
        <v>0</v>
      </c>
      <c r="AF2764" s="3">
        <f>SUM(Table2[[#This Row],[PE 2021 Obligations]],Table2[[#This Row],[ROW 2021 Obligations]],Table2[[#This Row],[Construction 2021 Obligations]],Table2[[#This Row],[Paving 2021 Obligations]])</f>
        <v>118400</v>
      </c>
      <c r="AG2764" s="3">
        <v>0</v>
      </c>
      <c r="AH2764" s="3">
        <v>0</v>
      </c>
      <c r="AI2764" s="3">
        <v>118400</v>
      </c>
      <c r="AJ2764" s="3">
        <v>0</v>
      </c>
      <c r="AK2764" s="3">
        <v>118400</v>
      </c>
      <c r="AL2764" s="43" t="s">
        <v>7534</v>
      </c>
    </row>
    <row r="2765" spans="1:38" hidden="1" x14ac:dyDescent="0.25">
      <c r="A2765" s="47">
        <v>131027</v>
      </c>
      <c r="B2765" s="48">
        <v>1</v>
      </c>
      <c r="C2765" s="49" t="s">
        <v>73</v>
      </c>
      <c r="D2765" s="50">
        <v>44138</v>
      </c>
      <c r="E2765" s="49" t="s">
        <v>342</v>
      </c>
      <c r="F2765" s="50">
        <v>44357</v>
      </c>
      <c r="G2765" s="49" t="s">
        <v>529</v>
      </c>
      <c r="H2765" s="51" t="s">
        <v>146</v>
      </c>
      <c r="I2765" s="49" t="s">
        <v>669</v>
      </c>
      <c r="J2765" s="49" t="s">
        <v>116</v>
      </c>
      <c r="K2765" s="49"/>
      <c r="L2765" s="52" t="s">
        <v>116</v>
      </c>
      <c r="M2765" s="51" t="s">
        <v>7535</v>
      </c>
      <c r="N2765" s="51" t="s">
        <v>453</v>
      </c>
      <c r="O2765" s="49" t="s">
        <v>632</v>
      </c>
      <c r="P2765" s="51" t="s">
        <v>1723</v>
      </c>
      <c r="Q2765" s="51"/>
      <c r="R2765" s="111"/>
      <c r="S2765" s="111"/>
      <c r="T2765" s="120"/>
      <c r="U2765" s="53">
        <v>0.2</v>
      </c>
      <c r="V2765" s="50">
        <v>44960</v>
      </c>
      <c r="W2765" s="49"/>
      <c r="X2765" s="52" t="s">
        <v>43</v>
      </c>
      <c r="Y2765" s="49" t="s">
        <v>140</v>
      </c>
      <c r="Z2765" s="127" t="s">
        <v>20460</v>
      </c>
      <c r="AA2765" s="51"/>
      <c r="AB2765" s="54">
        <v>65000</v>
      </c>
      <c r="AC2765" s="54">
        <v>0</v>
      </c>
      <c r="AD2765" s="54">
        <v>0</v>
      </c>
      <c r="AE2765" s="54">
        <v>0</v>
      </c>
      <c r="AF2765" s="3">
        <f>SUM(Table2[[#This Row],[PE 2021 Obligations]],Table2[[#This Row],[ROW 2021 Obligations]],Table2[[#This Row],[Construction 2021 Obligations]],Table2[[#This Row],[Paving 2021 Obligations]])</f>
        <v>65000</v>
      </c>
      <c r="AG2765" s="54">
        <v>65000</v>
      </c>
      <c r="AH2765" s="54">
        <v>0</v>
      </c>
      <c r="AI2765" s="54">
        <v>0</v>
      </c>
      <c r="AJ2765" s="54">
        <v>0</v>
      </c>
      <c r="AK2765" s="54">
        <v>65000</v>
      </c>
      <c r="AL2765" s="49" t="s">
        <v>7536</v>
      </c>
    </row>
    <row r="2766" spans="1:38" hidden="1" x14ac:dyDescent="0.25">
      <c r="A2766" s="13">
        <v>131028</v>
      </c>
      <c r="B2766" s="15">
        <v>1</v>
      </c>
      <c r="C2766" s="43" t="s">
        <v>73</v>
      </c>
      <c r="D2766" s="44">
        <v>44138</v>
      </c>
      <c r="E2766" s="43" t="s">
        <v>6215</v>
      </c>
      <c r="F2766" s="44">
        <v>44138</v>
      </c>
      <c r="G2766" s="43" t="s">
        <v>6215</v>
      </c>
      <c r="H2766" s="45" t="s">
        <v>283</v>
      </c>
      <c r="I2766" s="43"/>
      <c r="J2766" s="43"/>
      <c r="K2766" s="43"/>
      <c r="L2766" s="46"/>
      <c r="M2766" s="45" t="s">
        <v>7537</v>
      </c>
      <c r="N2766" s="45"/>
      <c r="O2766" s="43" t="s">
        <v>1171</v>
      </c>
      <c r="P2766" s="45" t="s">
        <v>1062</v>
      </c>
      <c r="Q2766" s="45"/>
      <c r="R2766" s="112"/>
      <c r="S2766" s="112"/>
      <c r="T2766" s="59"/>
      <c r="U2766" s="56" t="s">
        <v>32</v>
      </c>
      <c r="V2766" s="46"/>
      <c r="W2766" s="43"/>
      <c r="X2766" s="46" t="s">
        <v>43</v>
      </c>
      <c r="Y2766" s="43"/>
      <c r="Z2766" s="116" t="s">
        <v>20458</v>
      </c>
      <c r="AA2766" s="45"/>
      <c r="AB2766" s="3">
        <v>0</v>
      </c>
      <c r="AC2766" s="3">
        <v>0</v>
      </c>
      <c r="AD2766" s="3">
        <v>69000</v>
      </c>
      <c r="AE2766" s="3">
        <v>0</v>
      </c>
      <c r="AF2766" s="3">
        <f>SUM(Table2[[#This Row],[PE 2021 Obligations]],Table2[[#This Row],[ROW 2021 Obligations]],Table2[[#This Row],[Construction 2021 Obligations]],Table2[[#This Row],[Paving 2021 Obligations]])</f>
        <v>69000</v>
      </c>
      <c r="AG2766" s="3">
        <v>0</v>
      </c>
      <c r="AH2766" s="3">
        <v>0</v>
      </c>
      <c r="AI2766" s="3">
        <v>69000</v>
      </c>
      <c r="AJ2766" s="3">
        <v>0</v>
      </c>
      <c r="AK2766" s="3">
        <v>69000</v>
      </c>
      <c r="AL2766" s="43" t="s">
        <v>7538</v>
      </c>
    </row>
    <row r="2767" spans="1:38" ht="135" hidden="1" x14ac:dyDescent="0.25">
      <c r="A2767" s="47">
        <v>131040</v>
      </c>
      <c r="B2767" s="48">
        <v>3</v>
      </c>
      <c r="C2767" s="49" t="s">
        <v>73</v>
      </c>
      <c r="D2767" s="50">
        <v>44144</v>
      </c>
      <c r="E2767" s="49" t="s">
        <v>4987</v>
      </c>
      <c r="F2767" s="50">
        <v>44335</v>
      </c>
      <c r="G2767" s="49" t="s">
        <v>75</v>
      </c>
      <c r="H2767" s="51" t="s">
        <v>437</v>
      </c>
      <c r="I2767" s="49"/>
      <c r="J2767" s="49"/>
      <c r="K2767" s="49"/>
      <c r="L2767" s="52"/>
      <c r="M2767" s="51" t="s">
        <v>7539</v>
      </c>
      <c r="N2767" s="51" t="s">
        <v>7540</v>
      </c>
      <c r="O2767" s="49" t="s">
        <v>60</v>
      </c>
      <c r="P2767" s="51" t="s">
        <v>1444</v>
      </c>
      <c r="Q2767" s="51"/>
      <c r="R2767" s="111"/>
      <c r="S2767" s="111"/>
      <c r="T2767" s="120"/>
      <c r="U2767" s="55" t="s">
        <v>32</v>
      </c>
      <c r="V2767" s="52"/>
      <c r="W2767" s="49"/>
      <c r="X2767" s="52" t="s">
        <v>43</v>
      </c>
      <c r="Y2767" s="49" t="s">
        <v>511</v>
      </c>
      <c r="Z2767" s="116" t="s">
        <v>20458</v>
      </c>
      <c r="AA2767" s="51"/>
      <c r="AB2767" s="54">
        <v>30000</v>
      </c>
      <c r="AC2767" s="54">
        <v>0</v>
      </c>
      <c r="AD2767" s="54">
        <v>0</v>
      </c>
      <c r="AE2767" s="54">
        <v>0</v>
      </c>
      <c r="AF2767" s="3">
        <f>SUM(Table2[[#This Row],[PE 2021 Obligations]],Table2[[#This Row],[ROW 2021 Obligations]],Table2[[#This Row],[Construction 2021 Obligations]],Table2[[#This Row],[Paving 2021 Obligations]])</f>
        <v>30000</v>
      </c>
      <c r="AG2767" s="54">
        <v>30000</v>
      </c>
      <c r="AH2767" s="54">
        <v>0</v>
      </c>
      <c r="AI2767" s="54">
        <v>0</v>
      </c>
      <c r="AJ2767" s="54">
        <v>0</v>
      </c>
      <c r="AK2767" s="54">
        <v>30000</v>
      </c>
      <c r="AL2767" s="49" t="s">
        <v>7541</v>
      </c>
    </row>
    <row r="2768" spans="1:38" hidden="1" x14ac:dyDescent="0.25">
      <c r="A2768" s="13">
        <v>131041</v>
      </c>
      <c r="B2768" s="15">
        <v>4</v>
      </c>
      <c r="C2768" s="43" t="s">
        <v>73</v>
      </c>
      <c r="D2768" s="44">
        <v>44144</v>
      </c>
      <c r="E2768" s="43" t="s">
        <v>5735</v>
      </c>
      <c r="F2768" s="44">
        <v>44144</v>
      </c>
      <c r="G2768" s="43" t="s">
        <v>5735</v>
      </c>
      <c r="H2768" s="45" t="s">
        <v>564</v>
      </c>
      <c r="I2768" s="43"/>
      <c r="J2768" s="43"/>
      <c r="K2768" s="43"/>
      <c r="L2768" s="46"/>
      <c r="M2768" s="45" t="s">
        <v>7542</v>
      </c>
      <c r="N2768" s="45"/>
      <c r="O2768" s="43" t="s">
        <v>1171</v>
      </c>
      <c r="P2768" s="45" t="s">
        <v>1062</v>
      </c>
      <c r="Q2768" s="45"/>
      <c r="R2768" s="112"/>
      <c r="S2768" s="112"/>
      <c r="T2768" s="59"/>
      <c r="U2768" s="56" t="s">
        <v>32</v>
      </c>
      <c r="V2768" s="46"/>
      <c r="W2768" s="43"/>
      <c r="X2768" s="46" t="s">
        <v>43</v>
      </c>
      <c r="Y2768" s="43"/>
      <c r="Z2768" s="111" t="s">
        <v>20458</v>
      </c>
      <c r="AA2768" s="45"/>
      <c r="AB2768" s="3">
        <v>0</v>
      </c>
      <c r="AC2768" s="3">
        <v>0</v>
      </c>
      <c r="AD2768" s="3">
        <v>17200</v>
      </c>
      <c r="AE2768" s="3">
        <v>0</v>
      </c>
      <c r="AF2768" s="3">
        <f>SUM(Table2[[#This Row],[PE 2021 Obligations]],Table2[[#This Row],[ROW 2021 Obligations]],Table2[[#This Row],[Construction 2021 Obligations]],Table2[[#This Row],[Paving 2021 Obligations]])</f>
        <v>17200</v>
      </c>
      <c r="AG2768" s="3">
        <v>0</v>
      </c>
      <c r="AH2768" s="3">
        <v>0</v>
      </c>
      <c r="AI2768" s="3">
        <v>17200</v>
      </c>
      <c r="AJ2768" s="3">
        <v>0</v>
      </c>
      <c r="AK2768" s="3">
        <v>17200</v>
      </c>
      <c r="AL2768" s="43" t="s">
        <v>7543</v>
      </c>
    </row>
    <row r="2769" spans="1:38" hidden="1" x14ac:dyDescent="0.25">
      <c r="A2769" s="47">
        <v>131046</v>
      </c>
      <c r="B2769" s="48">
        <v>1</v>
      </c>
      <c r="C2769" s="49" t="s">
        <v>73</v>
      </c>
      <c r="D2769" s="50">
        <v>44147</v>
      </c>
      <c r="E2769" s="49" t="s">
        <v>7506</v>
      </c>
      <c r="F2769" s="50">
        <v>44147</v>
      </c>
      <c r="G2769" s="49" t="s">
        <v>7506</v>
      </c>
      <c r="H2769" s="51" t="s">
        <v>359</v>
      </c>
      <c r="I2769" s="49"/>
      <c r="J2769" s="49"/>
      <c r="K2769" s="49"/>
      <c r="L2769" s="52"/>
      <c r="M2769" s="51" t="s">
        <v>7552</v>
      </c>
      <c r="N2769" s="51"/>
      <c r="O2769" s="49" t="s">
        <v>1171</v>
      </c>
      <c r="P2769" s="51" t="s">
        <v>1062</v>
      </c>
      <c r="Q2769" s="51"/>
      <c r="R2769" s="111"/>
      <c r="S2769" s="111"/>
      <c r="T2769" s="120"/>
      <c r="U2769" s="55" t="s">
        <v>32</v>
      </c>
      <c r="V2769" s="52"/>
      <c r="W2769" s="49"/>
      <c r="X2769" s="52" t="s">
        <v>43</v>
      </c>
      <c r="Y2769" s="49"/>
      <c r="Z2769" s="116" t="s">
        <v>20458</v>
      </c>
      <c r="AA2769" s="51"/>
      <c r="AB2769" s="54">
        <v>0</v>
      </c>
      <c r="AC2769" s="54">
        <v>0</v>
      </c>
      <c r="AD2769" s="54">
        <v>3400000</v>
      </c>
      <c r="AE2769" s="54">
        <v>0</v>
      </c>
      <c r="AF2769" s="3">
        <f>SUM(Table2[[#This Row],[PE 2021 Obligations]],Table2[[#This Row],[ROW 2021 Obligations]],Table2[[#This Row],[Construction 2021 Obligations]],Table2[[#This Row],[Paving 2021 Obligations]])</f>
        <v>3400000</v>
      </c>
      <c r="AG2769" s="54">
        <v>0</v>
      </c>
      <c r="AH2769" s="54">
        <v>0</v>
      </c>
      <c r="AI2769" s="54">
        <v>3400000</v>
      </c>
      <c r="AJ2769" s="54">
        <v>0</v>
      </c>
      <c r="AK2769" s="54">
        <v>3400000</v>
      </c>
      <c r="AL2769" s="49" t="s">
        <v>7553</v>
      </c>
    </row>
    <row r="2770" spans="1:38" hidden="1" x14ac:dyDescent="0.25">
      <c r="A2770" s="47">
        <v>131050</v>
      </c>
      <c r="B2770" s="48">
        <v>2</v>
      </c>
      <c r="C2770" s="49" t="s">
        <v>73</v>
      </c>
      <c r="D2770" s="50">
        <v>44148</v>
      </c>
      <c r="E2770" s="49" t="s">
        <v>7506</v>
      </c>
      <c r="F2770" s="50">
        <v>44148</v>
      </c>
      <c r="G2770" s="49" t="s">
        <v>7506</v>
      </c>
      <c r="H2770" s="51" t="s">
        <v>212</v>
      </c>
      <c r="I2770" s="49"/>
      <c r="J2770" s="49"/>
      <c r="K2770" s="49"/>
      <c r="L2770" s="52"/>
      <c r="M2770" s="51" t="s">
        <v>7558</v>
      </c>
      <c r="N2770" s="51"/>
      <c r="O2770" s="49" t="s">
        <v>1171</v>
      </c>
      <c r="P2770" s="51" t="s">
        <v>1062</v>
      </c>
      <c r="Q2770" s="51"/>
      <c r="R2770" s="111"/>
      <c r="S2770" s="111"/>
      <c r="T2770" s="120"/>
      <c r="U2770" s="55" t="s">
        <v>32</v>
      </c>
      <c r="V2770" s="52"/>
      <c r="W2770" s="49"/>
      <c r="X2770" s="52" t="s">
        <v>43</v>
      </c>
      <c r="Y2770" s="49"/>
      <c r="Z2770" s="116" t="s">
        <v>20458</v>
      </c>
      <c r="AA2770" s="51"/>
      <c r="AB2770" s="54">
        <v>0</v>
      </c>
      <c r="AC2770" s="54">
        <v>0</v>
      </c>
      <c r="AD2770" s="54">
        <v>656600</v>
      </c>
      <c r="AE2770" s="54">
        <v>0</v>
      </c>
      <c r="AF2770" s="3">
        <f>SUM(Table2[[#This Row],[PE 2021 Obligations]],Table2[[#This Row],[ROW 2021 Obligations]],Table2[[#This Row],[Construction 2021 Obligations]],Table2[[#This Row],[Paving 2021 Obligations]])</f>
        <v>656600</v>
      </c>
      <c r="AG2770" s="54">
        <v>0</v>
      </c>
      <c r="AH2770" s="54">
        <v>0</v>
      </c>
      <c r="AI2770" s="54">
        <v>656600</v>
      </c>
      <c r="AJ2770" s="54">
        <v>0</v>
      </c>
      <c r="AK2770" s="54">
        <v>656600</v>
      </c>
      <c r="AL2770" s="49" t="s">
        <v>7559</v>
      </c>
    </row>
    <row r="2771" spans="1:38" hidden="1" x14ac:dyDescent="0.25">
      <c r="A2771" s="47">
        <v>131052</v>
      </c>
      <c r="B2771" s="48">
        <v>2</v>
      </c>
      <c r="C2771" s="49" t="s">
        <v>73</v>
      </c>
      <c r="D2771" s="50">
        <v>44151</v>
      </c>
      <c r="E2771" s="49" t="s">
        <v>1610</v>
      </c>
      <c r="F2771" s="50">
        <v>44151</v>
      </c>
      <c r="G2771" s="49" t="s">
        <v>1610</v>
      </c>
      <c r="H2771" s="51" t="s">
        <v>286</v>
      </c>
      <c r="I2771" s="49"/>
      <c r="J2771" s="49"/>
      <c r="K2771" s="49"/>
      <c r="L2771" s="52" t="s">
        <v>110</v>
      </c>
      <c r="M2771" s="51" t="s">
        <v>7563</v>
      </c>
      <c r="N2771" s="51"/>
      <c r="O2771" s="49" t="s">
        <v>1612</v>
      </c>
      <c r="P2771" s="51"/>
      <c r="Q2771" s="51"/>
      <c r="R2771" s="111"/>
      <c r="S2771" s="111"/>
      <c r="T2771" s="120"/>
      <c r="U2771" s="55" t="s">
        <v>32</v>
      </c>
      <c r="V2771" s="52"/>
      <c r="W2771" s="49"/>
      <c r="X2771" s="52" t="s">
        <v>43</v>
      </c>
      <c r="Y2771" s="49"/>
      <c r="Z2771" s="111" t="s">
        <v>20458</v>
      </c>
      <c r="AA2771" s="51"/>
      <c r="AB2771" s="54">
        <v>0</v>
      </c>
      <c r="AC2771" s="54">
        <v>0</v>
      </c>
      <c r="AD2771" s="54">
        <v>19787</v>
      </c>
      <c r="AE2771" s="54">
        <v>0</v>
      </c>
      <c r="AF2771" s="3">
        <f>SUM(Table2[[#This Row],[PE 2021 Obligations]],Table2[[#This Row],[ROW 2021 Obligations]],Table2[[#This Row],[Construction 2021 Obligations]],Table2[[#This Row],[Paving 2021 Obligations]])</f>
        <v>19787</v>
      </c>
      <c r="AG2771" s="54">
        <v>0</v>
      </c>
      <c r="AH2771" s="54">
        <v>0</v>
      </c>
      <c r="AI2771" s="54">
        <v>19787</v>
      </c>
      <c r="AJ2771" s="54">
        <v>0</v>
      </c>
      <c r="AK2771" s="54">
        <v>19787</v>
      </c>
      <c r="AL2771" s="49" t="s">
        <v>7564</v>
      </c>
    </row>
    <row r="2772" spans="1:38" ht="30" hidden="1" x14ac:dyDescent="0.25">
      <c r="A2772" s="13">
        <v>131057</v>
      </c>
      <c r="B2772" s="15">
        <v>4</v>
      </c>
      <c r="C2772" s="43" t="s">
        <v>73</v>
      </c>
      <c r="D2772" s="44">
        <v>44151</v>
      </c>
      <c r="E2772" s="43" t="s">
        <v>1610</v>
      </c>
      <c r="F2772" s="44">
        <v>44151</v>
      </c>
      <c r="G2772" s="43" t="s">
        <v>1610</v>
      </c>
      <c r="H2772" s="45" t="s">
        <v>126</v>
      </c>
      <c r="I2772" s="43"/>
      <c r="J2772" s="43"/>
      <c r="K2772" s="43"/>
      <c r="L2772" s="46" t="s">
        <v>110</v>
      </c>
      <c r="M2772" s="45" t="s">
        <v>7565</v>
      </c>
      <c r="N2772" s="45"/>
      <c r="O2772" s="43" t="s">
        <v>1612</v>
      </c>
      <c r="P2772" s="45"/>
      <c r="Q2772" s="45"/>
      <c r="R2772" s="112"/>
      <c r="S2772" s="112"/>
      <c r="T2772" s="59"/>
      <c r="U2772" s="56" t="s">
        <v>32</v>
      </c>
      <c r="V2772" s="46"/>
      <c r="W2772" s="43"/>
      <c r="X2772" s="46" t="s">
        <v>43</v>
      </c>
      <c r="Y2772" s="43"/>
      <c r="Z2772" s="116" t="s">
        <v>20458</v>
      </c>
      <c r="AA2772" s="45"/>
      <c r="AB2772" s="3">
        <v>0</v>
      </c>
      <c r="AC2772" s="3">
        <v>0</v>
      </c>
      <c r="AD2772" s="3">
        <v>456985.92</v>
      </c>
      <c r="AE2772" s="3">
        <v>0</v>
      </c>
      <c r="AF2772" s="3">
        <f>SUM(Table2[[#This Row],[PE 2021 Obligations]],Table2[[#This Row],[ROW 2021 Obligations]],Table2[[#This Row],[Construction 2021 Obligations]],Table2[[#This Row],[Paving 2021 Obligations]])</f>
        <v>456985.92</v>
      </c>
      <c r="AG2772" s="3">
        <v>0</v>
      </c>
      <c r="AH2772" s="3">
        <v>0</v>
      </c>
      <c r="AI2772" s="3">
        <v>456985.92</v>
      </c>
      <c r="AJ2772" s="3">
        <v>0</v>
      </c>
      <c r="AK2772" s="3">
        <v>456985.92</v>
      </c>
      <c r="AL2772" s="43" t="s">
        <v>7566</v>
      </c>
    </row>
    <row r="2773" spans="1:38" hidden="1" x14ac:dyDescent="0.25">
      <c r="A2773" s="13">
        <v>131059</v>
      </c>
      <c r="B2773" s="15">
        <v>3</v>
      </c>
      <c r="C2773" s="43" t="s">
        <v>73</v>
      </c>
      <c r="D2773" s="44">
        <v>44151</v>
      </c>
      <c r="E2773" s="43" t="s">
        <v>7506</v>
      </c>
      <c r="F2773" s="44">
        <v>44151</v>
      </c>
      <c r="G2773" s="43" t="s">
        <v>7506</v>
      </c>
      <c r="H2773" s="45" t="s">
        <v>331</v>
      </c>
      <c r="I2773" s="43"/>
      <c r="J2773" s="43"/>
      <c r="K2773" s="43"/>
      <c r="L2773" s="46"/>
      <c r="M2773" s="45" t="s">
        <v>7568</v>
      </c>
      <c r="N2773" s="45"/>
      <c r="O2773" s="43" t="s">
        <v>1171</v>
      </c>
      <c r="P2773" s="45" t="s">
        <v>1062</v>
      </c>
      <c r="Q2773" s="45"/>
      <c r="R2773" s="112"/>
      <c r="S2773" s="112"/>
      <c r="T2773" s="59"/>
      <c r="U2773" s="56" t="s">
        <v>32</v>
      </c>
      <c r="V2773" s="46"/>
      <c r="W2773" s="43"/>
      <c r="X2773" s="46" t="s">
        <v>43</v>
      </c>
      <c r="Y2773" s="43"/>
      <c r="Z2773" s="116" t="s">
        <v>20458</v>
      </c>
      <c r="AA2773" s="45"/>
      <c r="AB2773" s="3">
        <v>0</v>
      </c>
      <c r="AC2773" s="3">
        <v>0</v>
      </c>
      <c r="AD2773" s="3">
        <v>2189500</v>
      </c>
      <c r="AE2773" s="3">
        <v>0</v>
      </c>
      <c r="AF2773" s="3">
        <f>SUM(Table2[[#This Row],[PE 2021 Obligations]],Table2[[#This Row],[ROW 2021 Obligations]],Table2[[#This Row],[Construction 2021 Obligations]],Table2[[#This Row],[Paving 2021 Obligations]])</f>
        <v>2189500</v>
      </c>
      <c r="AG2773" s="3">
        <v>0</v>
      </c>
      <c r="AH2773" s="3">
        <v>0</v>
      </c>
      <c r="AI2773" s="3">
        <v>2189500</v>
      </c>
      <c r="AJ2773" s="3">
        <v>0</v>
      </c>
      <c r="AK2773" s="3">
        <v>2189500</v>
      </c>
      <c r="AL2773" s="43" t="s">
        <v>7569</v>
      </c>
    </row>
    <row r="2774" spans="1:38" hidden="1" x14ac:dyDescent="0.25">
      <c r="A2774" s="47">
        <v>131060</v>
      </c>
      <c r="B2774" s="48">
        <v>3</v>
      </c>
      <c r="C2774" s="49" t="s">
        <v>73</v>
      </c>
      <c r="D2774" s="50">
        <v>44151</v>
      </c>
      <c r="E2774" s="49" t="s">
        <v>6215</v>
      </c>
      <c r="F2774" s="50">
        <v>44151</v>
      </c>
      <c r="G2774" s="49" t="s">
        <v>6215</v>
      </c>
      <c r="H2774" s="51" t="s">
        <v>173</v>
      </c>
      <c r="I2774" s="49"/>
      <c r="J2774" s="49"/>
      <c r="K2774" s="49"/>
      <c r="L2774" s="52"/>
      <c r="M2774" s="51" t="s">
        <v>7570</v>
      </c>
      <c r="N2774" s="51"/>
      <c r="O2774" s="49" t="s">
        <v>1171</v>
      </c>
      <c r="P2774" s="51" t="s">
        <v>1062</v>
      </c>
      <c r="Q2774" s="51"/>
      <c r="R2774" s="111"/>
      <c r="S2774" s="111"/>
      <c r="T2774" s="120"/>
      <c r="U2774" s="55" t="s">
        <v>32</v>
      </c>
      <c r="V2774" s="52"/>
      <c r="W2774" s="49"/>
      <c r="X2774" s="52" t="s">
        <v>43</v>
      </c>
      <c r="Y2774" s="49"/>
      <c r="Z2774" s="116" t="s">
        <v>20458</v>
      </c>
      <c r="AA2774" s="51"/>
      <c r="AB2774" s="54">
        <v>0</v>
      </c>
      <c r="AC2774" s="54">
        <v>0</v>
      </c>
      <c r="AD2774" s="54">
        <v>69000</v>
      </c>
      <c r="AE2774" s="54">
        <v>0</v>
      </c>
      <c r="AF2774" s="3">
        <f>SUM(Table2[[#This Row],[PE 2021 Obligations]],Table2[[#This Row],[ROW 2021 Obligations]],Table2[[#This Row],[Construction 2021 Obligations]],Table2[[#This Row],[Paving 2021 Obligations]])</f>
        <v>69000</v>
      </c>
      <c r="AG2774" s="54">
        <v>0</v>
      </c>
      <c r="AH2774" s="54">
        <v>0</v>
      </c>
      <c r="AI2774" s="54">
        <v>69000</v>
      </c>
      <c r="AJ2774" s="54">
        <v>0</v>
      </c>
      <c r="AK2774" s="54">
        <v>69000</v>
      </c>
      <c r="AL2774" s="49" t="s">
        <v>7571</v>
      </c>
    </row>
    <row r="2775" spans="1:38" hidden="1" x14ac:dyDescent="0.25">
      <c r="A2775" s="13">
        <v>131061</v>
      </c>
      <c r="B2775" s="15">
        <v>1</v>
      </c>
      <c r="C2775" s="43" t="s">
        <v>73</v>
      </c>
      <c r="D2775" s="44">
        <v>44151</v>
      </c>
      <c r="E2775" s="43" t="s">
        <v>6215</v>
      </c>
      <c r="F2775" s="44">
        <v>44151</v>
      </c>
      <c r="G2775" s="43" t="s">
        <v>6215</v>
      </c>
      <c r="H2775" s="45" t="s">
        <v>643</v>
      </c>
      <c r="I2775" s="43"/>
      <c r="J2775" s="43"/>
      <c r="K2775" s="43"/>
      <c r="L2775" s="46"/>
      <c r="M2775" s="45" t="s">
        <v>7572</v>
      </c>
      <c r="N2775" s="45"/>
      <c r="O2775" s="43" t="s">
        <v>1171</v>
      </c>
      <c r="P2775" s="45" t="s">
        <v>1062</v>
      </c>
      <c r="Q2775" s="45"/>
      <c r="R2775" s="112"/>
      <c r="S2775" s="112"/>
      <c r="T2775" s="59"/>
      <c r="U2775" s="56" t="s">
        <v>32</v>
      </c>
      <c r="V2775" s="46"/>
      <c r="W2775" s="43"/>
      <c r="X2775" s="46" t="s">
        <v>43</v>
      </c>
      <c r="Y2775" s="43"/>
      <c r="Z2775" s="116" t="s">
        <v>20458</v>
      </c>
      <c r="AA2775" s="45"/>
      <c r="AB2775" s="3">
        <v>0</v>
      </c>
      <c r="AC2775" s="3">
        <v>0</v>
      </c>
      <c r="AD2775" s="3">
        <v>30000</v>
      </c>
      <c r="AE2775" s="3">
        <v>0</v>
      </c>
      <c r="AF2775" s="3">
        <f>SUM(Table2[[#This Row],[PE 2021 Obligations]],Table2[[#This Row],[ROW 2021 Obligations]],Table2[[#This Row],[Construction 2021 Obligations]],Table2[[#This Row],[Paving 2021 Obligations]])</f>
        <v>30000</v>
      </c>
      <c r="AG2775" s="3">
        <v>0</v>
      </c>
      <c r="AH2775" s="3">
        <v>0</v>
      </c>
      <c r="AI2775" s="3">
        <v>30000</v>
      </c>
      <c r="AJ2775" s="3">
        <v>0</v>
      </c>
      <c r="AK2775" s="3">
        <v>30000</v>
      </c>
      <c r="AL2775" s="43" t="s">
        <v>7573</v>
      </c>
    </row>
    <row r="2776" spans="1:38" ht="30" hidden="1" x14ac:dyDescent="0.25">
      <c r="A2776" s="47">
        <v>131063</v>
      </c>
      <c r="B2776" s="48">
        <v>2</v>
      </c>
      <c r="C2776" s="49" t="s">
        <v>73</v>
      </c>
      <c r="D2776" s="50">
        <v>44152</v>
      </c>
      <c r="E2776" s="49" t="s">
        <v>1610</v>
      </c>
      <c r="F2776" s="50">
        <v>44152</v>
      </c>
      <c r="G2776" s="49" t="s">
        <v>1610</v>
      </c>
      <c r="H2776" s="51" t="s">
        <v>1336</v>
      </c>
      <c r="I2776" s="49"/>
      <c r="J2776" s="49"/>
      <c r="K2776" s="49"/>
      <c r="L2776" s="52" t="s">
        <v>110</v>
      </c>
      <c r="M2776" s="51" t="s">
        <v>7574</v>
      </c>
      <c r="N2776" s="51"/>
      <c r="O2776" s="49" t="s">
        <v>1612</v>
      </c>
      <c r="P2776" s="51"/>
      <c r="Q2776" s="51"/>
      <c r="R2776" s="111"/>
      <c r="S2776" s="111"/>
      <c r="T2776" s="120"/>
      <c r="U2776" s="55" t="s">
        <v>32</v>
      </c>
      <c r="V2776" s="52"/>
      <c r="W2776" s="49"/>
      <c r="X2776" s="52" t="s">
        <v>43</v>
      </c>
      <c r="Y2776" s="49"/>
      <c r="Z2776" s="116" t="s">
        <v>20458</v>
      </c>
      <c r="AA2776" s="51"/>
      <c r="AB2776" s="54">
        <v>0</v>
      </c>
      <c r="AC2776" s="54">
        <v>0</v>
      </c>
      <c r="AD2776" s="54">
        <v>89791</v>
      </c>
      <c r="AE2776" s="54">
        <v>0</v>
      </c>
      <c r="AF2776" s="3">
        <f>SUM(Table2[[#This Row],[PE 2021 Obligations]],Table2[[#This Row],[ROW 2021 Obligations]],Table2[[#This Row],[Construction 2021 Obligations]],Table2[[#This Row],[Paving 2021 Obligations]])</f>
        <v>89791</v>
      </c>
      <c r="AG2776" s="54">
        <v>0</v>
      </c>
      <c r="AH2776" s="54">
        <v>0</v>
      </c>
      <c r="AI2776" s="54">
        <v>89791</v>
      </c>
      <c r="AJ2776" s="54">
        <v>0</v>
      </c>
      <c r="AK2776" s="54">
        <v>89791</v>
      </c>
      <c r="AL2776" s="49" t="s">
        <v>7575</v>
      </c>
    </row>
    <row r="2777" spans="1:38" hidden="1" x14ac:dyDescent="0.25">
      <c r="A2777" s="13">
        <v>131064</v>
      </c>
      <c r="B2777" s="15">
        <v>2</v>
      </c>
      <c r="C2777" s="43" t="s">
        <v>73</v>
      </c>
      <c r="D2777" s="44">
        <v>44152</v>
      </c>
      <c r="E2777" s="43" t="s">
        <v>6529</v>
      </c>
      <c r="F2777" s="44">
        <v>44152</v>
      </c>
      <c r="G2777" s="43" t="s">
        <v>6529</v>
      </c>
      <c r="H2777" s="45" t="s">
        <v>241</v>
      </c>
      <c r="I2777" s="43"/>
      <c r="J2777" s="43"/>
      <c r="K2777" s="43"/>
      <c r="L2777" s="46"/>
      <c r="M2777" s="45" t="s">
        <v>7576</v>
      </c>
      <c r="N2777" s="45"/>
      <c r="O2777" s="43" t="s">
        <v>1171</v>
      </c>
      <c r="P2777" s="45" t="s">
        <v>1062</v>
      </c>
      <c r="Q2777" s="45"/>
      <c r="R2777" s="112"/>
      <c r="S2777" s="112"/>
      <c r="T2777" s="59"/>
      <c r="U2777" s="56" t="s">
        <v>32</v>
      </c>
      <c r="V2777" s="46"/>
      <c r="W2777" s="43"/>
      <c r="X2777" s="46" t="s">
        <v>43</v>
      </c>
      <c r="Y2777" s="43"/>
      <c r="Z2777" s="116" t="s">
        <v>20458</v>
      </c>
      <c r="AA2777" s="45"/>
      <c r="AB2777" s="3">
        <v>0</v>
      </c>
      <c r="AC2777" s="3">
        <v>0</v>
      </c>
      <c r="AD2777" s="3">
        <v>49500</v>
      </c>
      <c r="AE2777" s="3">
        <v>0</v>
      </c>
      <c r="AF2777" s="3">
        <f>SUM(Table2[[#This Row],[PE 2021 Obligations]],Table2[[#This Row],[ROW 2021 Obligations]],Table2[[#This Row],[Construction 2021 Obligations]],Table2[[#This Row],[Paving 2021 Obligations]])</f>
        <v>49500</v>
      </c>
      <c r="AG2777" s="3">
        <v>0</v>
      </c>
      <c r="AH2777" s="3">
        <v>0</v>
      </c>
      <c r="AI2777" s="3">
        <v>49500</v>
      </c>
      <c r="AJ2777" s="3">
        <v>0</v>
      </c>
      <c r="AK2777" s="3">
        <v>49500</v>
      </c>
      <c r="AL2777" s="43" t="s">
        <v>7577</v>
      </c>
    </row>
    <row r="2778" spans="1:38" hidden="1" x14ac:dyDescent="0.25">
      <c r="A2778" s="47">
        <v>131065</v>
      </c>
      <c r="B2778" s="48">
        <v>4</v>
      </c>
      <c r="C2778" s="49" t="s">
        <v>73</v>
      </c>
      <c r="D2778" s="50">
        <v>44152</v>
      </c>
      <c r="E2778" s="49" t="s">
        <v>5735</v>
      </c>
      <c r="F2778" s="50">
        <v>44152</v>
      </c>
      <c r="G2778" s="49" t="s">
        <v>5735</v>
      </c>
      <c r="H2778" s="51" t="s">
        <v>92</v>
      </c>
      <c r="I2778" s="49"/>
      <c r="J2778" s="49"/>
      <c r="K2778" s="49"/>
      <c r="L2778" s="52"/>
      <c r="M2778" s="51" t="s">
        <v>7578</v>
      </c>
      <c r="N2778" s="51"/>
      <c r="O2778" s="49" t="s">
        <v>1171</v>
      </c>
      <c r="P2778" s="51" t="s">
        <v>1062</v>
      </c>
      <c r="Q2778" s="51"/>
      <c r="R2778" s="111"/>
      <c r="S2778" s="111"/>
      <c r="T2778" s="120"/>
      <c r="U2778" s="55" t="s">
        <v>32</v>
      </c>
      <c r="V2778" s="52"/>
      <c r="W2778" s="49"/>
      <c r="X2778" s="52" t="s">
        <v>43</v>
      </c>
      <c r="Y2778" s="49"/>
      <c r="Z2778" s="116" t="s">
        <v>20458</v>
      </c>
      <c r="AA2778" s="51"/>
      <c r="AB2778" s="54">
        <v>0</v>
      </c>
      <c r="AC2778" s="54">
        <v>0</v>
      </c>
      <c r="AD2778" s="54">
        <v>41300</v>
      </c>
      <c r="AE2778" s="54">
        <v>0</v>
      </c>
      <c r="AF2778" s="3">
        <f>SUM(Table2[[#This Row],[PE 2021 Obligations]],Table2[[#This Row],[ROW 2021 Obligations]],Table2[[#This Row],[Construction 2021 Obligations]],Table2[[#This Row],[Paving 2021 Obligations]])</f>
        <v>41300</v>
      </c>
      <c r="AG2778" s="54">
        <v>0</v>
      </c>
      <c r="AH2778" s="54">
        <v>0</v>
      </c>
      <c r="AI2778" s="54">
        <v>41300</v>
      </c>
      <c r="AJ2778" s="54">
        <v>0</v>
      </c>
      <c r="AK2778" s="54">
        <v>41300</v>
      </c>
      <c r="AL2778" s="49" t="s">
        <v>7579</v>
      </c>
    </row>
    <row r="2779" spans="1:38" hidden="1" x14ac:dyDescent="0.25">
      <c r="A2779" s="13">
        <v>131066</v>
      </c>
      <c r="B2779" s="15">
        <v>4</v>
      </c>
      <c r="C2779" s="43" t="s">
        <v>73</v>
      </c>
      <c r="D2779" s="44">
        <v>44152</v>
      </c>
      <c r="E2779" s="43" t="s">
        <v>5735</v>
      </c>
      <c r="F2779" s="44">
        <v>44152</v>
      </c>
      <c r="G2779" s="43" t="s">
        <v>5735</v>
      </c>
      <c r="H2779" s="45" t="s">
        <v>270</v>
      </c>
      <c r="I2779" s="43"/>
      <c r="J2779" s="43"/>
      <c r="K2779" s="43"/>
      <c r="L2779" s="46"/>
      <c r="M2779" s="45" t="s">
        <v>7580</v>
      </c>
      <c r="N2779" s="45"/>
      <c r="O2779" s="43" t="s">
        <v>1171</v>
      </c>
      <c r="P2779" s="45" t="s">
        <v>1062</v>
      </c>
      <c r="Q2779" s="45"/>
      <c r="R2779" s="112"/>
      <c r="S2779" s="112"/>
      <c r="T2779" s="59"/>
      <c r="U2779" s="56" t="s">
        <v>32</v>
      </c>
      <c r="V2779" s="46"/>
      <c r="W2779" s="43"/>
      <c r="X2779" s="46" t="s">
        <v>43</v>
      </c>
      <c r="Y2779" s="43"/>
      <c r="Z2779" s="116" t="s">
        <v>20458</v>
      </c>
      <c r="AA2779" s="45"/>
      <c r="AB2779" s="3">
        <v>0</v>
      </c>
      <c r="AC2779" s="3">
        <v>0</v>
      </c>
      <c r="AD2779" s="3">
        <v>21600</v>
      </c>
      <c r="AE2779" s="3">
        <v>0</v>
      </c>
      <c r="AF2779" s="3">
        <f>SUM(Table2[[#This Row],[PE 2021 Obligations]],Table2[[#This Row],[ROW 2021 Obligations]],Table2[[#This Row],[Construction 2021 Obligations]],Table2[[#This Row],[Paving 2021 Obligations]])</f>
        <v>21600</v>
      </c>
      <c r="AG2779" s="3">
        <v>0</v>
      </c>
      <c r="AH2779" s="3">
        <v>0</v>
      </c>
      <c r="AI2779" s="3">
        <v>21600</v>
      </c>
      <c r="AJ2779" s="3">
        <v>0</v>
      </c>
      <c r="AK2779" s="3">
        <v>21600</v>
      </c>
      <c r="AL2779" s="43" t="s">
        <v>7581</v>
      </c>
    </row>
    <row r="2780" spans="1:38" hidden="1" x14ac:dyDescent="0.25">
      <c r="A2780" s="47">
        <v>131067</v>
      </c>
      <c r="B2780" s="48">
        <v>4</v>
      </c>
      <c r="C2780" s="49" t="s">
        <v>73</v>
      </c>
      <c r="D2780" s="50">
        <v>44152</v>
      </c>
      <c r="E2780" s="49" t="s">
        <v>5735</v>
      </c>
      <c r="F2780" s="50">
        <v>44152</v>
      </c>
      <c r="G2780" s="49" t="s">
        <v>5735</v>
      </c>
      <c r="H2780" s="51" t="s">
        <v>270</v>
      </c>
      <c r="I2780" s="49"/>
      <c r="J2780" s="49"/>
      <c r="K2780" s="49"/>
      <c r="L2780" s="52"/>
      <c r="M2780" s="51" t="s">
        <v>7582</v>
      </c>
      <c r="N2780" s="51"/>
      <c r="O2780" s="49" t="s">
        <v>1171</v>
      </c>
      <c r="P2780" s="51" t="s">
        <v>1062</v>
      </c>
      <c r="Q2780" s="51"/>
      <c r="R2780" s="111"/>
      <c r="S2780" s="111"/>
      <c r="T2780" s="120"/>
      <c r="U2780" s="55" t="s">
        <v>32</v>
      </c>
      <c r="V2780" s="52"/>
      <c r="W2780" s="49"/>
      <c r="X2780" s="52" t="s">
        <v>43</v>
      </c>
      <c r="Y2780" s="49"/>
      <c r="Z2780" s="116" t="s">
        <v>20458</v>
      </c>
      <c r="AA2780" s="51"/>
      <c r="AB2780" s="54">
        <v>0</v>
      </c>
      <c r="AC2780" s="54">
        <v>0</v>
      </c>
      <c r="AD2780" s="54">
        <v>78700</v>
      </c>
      <c r="AE2780" s="54">
        <v>0</v>
      </c>
      <c r="AF2780" s="3">
        <f>SUM(Table2[[#This Row],[PE 2021 Obligations]],Table2[[#This Row],[ROW 2021 Obligations]],Table2[[#This Row],[Construction 2021 Obligations]],Table2[[#This Row],[Paving 2021 Obligations]])</f>
        <v>78700</v>
      </c>
      <c r="AG2780" s="54">
        <v>0</v>
      </c>
      <c r="AH2780" s="54">
        <v>0</v>
      </c>
      <c r="AI2780" s="54">
        <v>78700</v>
      </c>
      <c r="AJ2780" s="54">
        <v>0</v>
      </c>
      <c r="AK2780" s="54">
        <v>78700</v>
      </c>
      <c r="AL2780" s="49" t="s">
        <v>7583</v>
      </c>
    </row>
    <row r="2781" spans="1:38" ht="30" hidden="1" x14ac:dyDescent="0.25">
      <c r="A2781" s="13">
        <v>131068</v>
      </c>
      <c r="B2781" s="15">
        <v>3</v>
      </c>
      <c r="C2781" s="43" t="s">
        <v>73</v>
      </c>
      <c r="D2781" s="44">
        <v>44152</v>
      </c>
      <c r="E2781" s="43" t="s">
        <v>1610</v>
      </c>
      <c r="F2781" s="44">
        <v>44152</v>
      </c>
      <c r="G2781" s="43" t="s">
        <v>1610</v>
      </c>
      <c r="H2781" s="45" t="s">
        <v>98</v>
      </c>
      <c r="I2781" s="43"/>
      <c r="J2781" s="43"/>
      <c r="K2781" s="43"/>
      <c r="L2781" s="46" t="s">
        <v>110</v>
      </c>
      <c r="M2781" s="45" t="s">
        <v>7584</v>
      </c>
      <c r="N2781" s="45"/>
      <c r="O2781" s="43" t="s">
        <v>1612</v>
      </c>
      <c r="P2781" s="45"/>
      <c r="Q2781" s="45"/>
      <c r="R2781" s="112"/>
      <c r="S2781" s="112"/>
      <c r="T2781" s="59"/>
      <c r="U2781" s="56" t="s">
        <v>32</v>
      </c>
      <c r="V2781" s="46"/>
      <c r="W2781" s="43"/>
      <c r="X2781" s="46" t="s">
        <v>43</v>
      </c>
      <c r="Y2781" s="43"/>
      <c r="Z2781" s="116" t="s">
        <v>20458</v>
      </c>
      <c r="AA2781" s="45"/>
      <c r="AB2781" s="3">
        <v>0</v>
      </c>
      <c r="AC2781" s="3">
        <v>0</v>
      </c>
      <c r="AD2781" s="3">
        <v>25757</v>
      </c>
      <c r="AE2781" s="3">
        <v>0</v>
      </c>
      <c r="AF2781" s="3">
        <f>SUM(Table2[[#This Row],[PE 2021 Obligations]],Table2[[#This Row],[ROW 2021 Obligations]],Table2[[#This Row],[Construction 2021 Obligations]],Table2[[#This Row],[Paving 2021 Obligations]])</f>
        <v>25757</v>
      </c>
      <c r="AG2781" s="3">
        <v>0</v>
      </c>
      <c r="AH2781" s="3">
        <v>0</v>
      </c>
      <c r="AI2781" s="3">
        <v>25757</v>
      </c>
      <c r="AJ2781" s="3">
        <v>0</v>
      </c>
      <c r="AK2781" s="3">
        <v>25757</v>
      </c>
      <c r="AL2781" s="43" t="s">
        <v>7585</v>
      </c>
    </row>
    <row r="2782" spans="1:38" hidden="1" x14ac:dyDescent="0.25">
      <c r="A2782" s="13">
        <v>131072</v>
      </c>
      <c r="B2782" s="15">
        <v>2</v>
      </c>
      <c r="C2782" s="43" t="s">
        <v>47</v>
      </c>
      <c r="D2782" s="44">
        <v>44152</v>
      </c>
      <c r="E2782" s="43" t="s">
        <v>6215</v>
      </c>
      <c r="F2782" s="44">
        <v>44363</v>
      </c>
      <c r="G2782" s="43" t="s">
        <v>6215</v>
      </c>
      <c r="H2782" s="45" t="s">
        <v>371</v>
      </c>
      <c r="I2782" s="43"/>
      <c r="J2782" s="43"/>
      <c r="K2782" s="43"/>
      <c r="L2782" s="46"/>
      <c r="M2782" s="45" t="s">
        <v>7595</v>
      </c>
      <c r="N2782" s="45"/>
      <c r="O2782" s="43" t="s">
        <v>1171</v>
      </c>
      <c r="P2782" s="45" t="s">
        <v>1062</v>
      </c>
      <c r="Q2782" s="45"/>
      <c r="R2782" s="112"/>
      <c r="S2782" s="112"/>
      <c r="T2782" s="59"/>
      <c r="U2782" s="56" t="s">
        <v>32</v>
      </c>
      <c r="V2782" s="46"/>
      <c r="W2782" s="43"/>
      <c r="X2782" s="46" t="s">
        <v>43</v>
      </c>
      <c r="Y2782" s="43"/>
      <c r="Z2782" s="116" t="s">
        <v>20458</v>
      </c>
      <c r="AA2782" s="45"/>
      <c r="AB2782" s="3">
        <v>0</v>
      </c>
      <c r="AC2782" s="3">
        <v>0</v>
      </c>
      <c r="AD2782" s="3">
        <v>18100</v>
      </c>
      <c r="AE2782" s="3">
        <v>0</v>
      </c>
      <c r="AF2782" s="3">
        <f>SUM(Table2[[#This Row],[PE 2021 Obligations]],Table2[[#This Row],[ROW 2021 Obligations]],Table2[[#This Row],[Construction 2021 Obligations]],Table2[[#This Row],[Paving 2021 Obligations]])</f>
        <v>18100</v>
      </c>
      <c r="AG2782" s="3">
        <v>0</v>
      </c>
      <c r="AH2782" s="3">
        <v>0</v>
      </c>
      <c r="AI2782" s="3">
        <v>18100</v>
      </c>
      <c r="AJ2782" s="3">
        <v>0</v>
      </c>
      <c r="AK2782" s="3">
        <v>18100</v>
      </c>
      <c r="AL2782" s="43" t="s">
        <v>7596</v>
      </c>
    </row>
    <row r="2783" spans="1:38" hidden="1" x14ac:dyDescent="0.25">
      <c r="A2783" s="47">
        <v>131076</v>
      </c>
      <c r="B2783" s="48">
        <v>1</v>
      </c>
      <c r="C2783" s="49" t="s">
        <v>73</v>
      </c>
      <c r="D2783" s="50">
        <v>44153</v>
      </c>
      <c r="E2783" s="49" t="s">
        <v>1610</v>
      </c>
      <c r="F2783" s="50">
        <v>44153</v>
      </c>
      <c r="G2783" s="49" t="s">
        <v>1610</v>
      </c>
      <c r="H2783" s="51" t="s">
        <v>34</v>
      </c>
      <c r="I2783" s="49"/>
      <c r="J2783" s="49"/>
      <c r="K2783" s="49"/>
      <c r="L2783" s="52" t="s">
        <v>110</v>
      </c>
      <c r="M2783" s="51" t="s">
        <v>7597</v>
      </c>
      <c r="N2783" s="51"/>
      <c r="O2783" s="49" t="s">
        <v>1612</v>
      </c>
      <c r="P2783" s="51"/>
      <c r="Q2783" s="51"/>
      <c r="R2783" s="111"/>
      <c r="S2783" s="111"/>
      <c r="T2783" s="120"/>
      <c r="U2783" s="55" t="s">
        <v>32</v>
      </c>
      <c r="V2783" s="52"/>
      <c r="W2783" s="49"/>
      <c r="X2783" s="52" t="s">
        <v>43</v>
      </c>
      <c r="Y2783" s="49"/>
      <c r="Z2783" s="116" t="s">
        <v>20458</v>
      </c>
      <c r="AA2783" s="51"/>
      <c r="AB2783" s="54">
        <v>0</v>
      </c>
      <c r="AC2783" s="54">
        <v>0</v>
      </c>
      <c r="AD2783" s="54">
        <v>746300</v>
      </c>
      <c r="AE2783" s="54">
        <v>0</v>
      </c>
      <c r="AF2783" s="3">
        <f>SUM(Table2[[#This Row],[PE 2021 Obligations]],Table2[[#This Row],[ROW 2021 Obligations]],Table2[[#This Row],[Construction 2021 Obligations]],Table2[[#This Row],[Paving 2021 Obligations]])</f>
        <v>746300</v>
      </c>
      <c r="AG2783" s="54">
        <v>0</v>
      </c>
      <c r="AH2783" s="54">
        <v>0</v>
      </c>
      <c r="AI2783" s="54">
        <v>746300</v>
      </c>
      <c r="AJ2783" s="54">
        <v>0</v>
      </c>
      <c r="AK2783" s="54">
        <v>746300</v>
      </c>
      <c r="AL2783" s="49" t="s">
        <v>7598</v>
      </c>
    </row>
    <row r="2784" spans="1:38" hidden="1" x14ac:dyDescent="0.25">
      <c r="A2784" s="13">
        <v>131077</v>
      </c>
      <c r="B2784" s="15">
        <v>1</v>
      </c>
      <c r="C2784" s="43" t="s">
        <v>73</v>
      </c>
      <c r="D2784" s="44">
        <v>44153</v>
      </c>
      <c r="E2784" s="43" t="s">
        <v>1610</v>
      </c>
      <c r="F2784" s="44">
        <v>44153</v>
      </c>
      <c r="G2784" s="43" t="s">
        <v>1610</v>
      </c>
      <c r="H2784" s="45" t="s">
        <v>400</v>
      </c>
      <c r="I2784" s="43"/>
      <c r="J2784" s="43"/>
      <c r="K2784" s="43"/>
      <c r="L2784" s="46" t="s">
        <v>110</v>
      </c>
      <c r="M2784" s="45" t="s">
        <v>7599</v>
      </c>
      <c r="N2784" s="45"/>
      <c r="O2784" s="43" t="s">
        <v>1612</v>
      </c>
      <c r="P2784" s="45"/>
      <c r="Q2784" s="45"/>
      <c r="R2784" s="112"/>
      <c r="S2784" s="112"/>
      <c r="T2784" s="59"/>
      <c r="U2784" s="56" t="s">
        <v>32</v>
      </c>
      <c r="V2784" s="46"/>
      <c r="W2784" s="43"/>
      <c r="X2784" s="46" t="s">
        <v>43</v>
      </c>
      <c r="Y2784" s="43"/>
      <c r="Z2784" s="116" t="s">
        <v>20458</v>
      </c>
      <c r="AA2784" s="45"/>
      <c r="AB2784" s="3">
        <v>0</v>
      </c>
      <c r="AC2784" s="3">
        <v>0</v>
      </c>
      <c r="AD2784" s="3">
        <v>389700</v>
      </c>
      <c r="AE2784" s="3">
        <v>0</v>
      </c>
      <c r="AF2784" s="3">
        <f>SUM(Table2[[#This Row],[PE 2021 Obligations]],Table2[[#This Row],[ROW 2021 Obligations]],Table2[[#This Row],[Construction 2021 Obligations]],Table2[[#This Row],[Paving 2021 Obligations]])</f>
        <v>389700</v>
      </c>
      <c r="AG2784" s="3">
        <v>0</v>
      </c>
      <c r="AH2784" s="3">
        <v>0</v>
      </c>
      <c r="AI2784" s="3">
        <v>389700</v>
      </c>
      <c r="AJ2784" s="3">
        <v>0</v>
      </c>
      <c r="AK2784" s="3">
        <v>389700</v>
      </c>
      <c r="AL2784" s="43" t="s">
        <v>7600</v>
      </c>
    </row>
    <row r="2785" spans="1:38" hidden="1" x14ac:dyDescent="0.25">
      <c r="A2785" s="47">
        <v>131078</v>
      </c>
      <c r="B2785" s="48">
        <v>1</v>
      </c>
      <c r="C2785" s="49" t="s">
        <v>73</v>
      </c>
      <c r="D2785" s="50">
        <v>44154</v>
      </c>
      <c r="E2785" s="49" t="s">
        <v>1610</v>
      </c>
      <c r="F2785" s="50">
        <v>44154</v>
      </c>
      <c r="G2785" s="49" t="s">
        <v>1610</v>
      </c>
      <c r="H2785" s="51" t="s">
        <v>400</v>
      </c>
      <c r="I2785" s="49"/>
      <c r="J2785" s="49"/>
      <c r="K2785" s="49"/>
      <c r="L2785" s="52" t="s">
        <v>110</v>
      </c>
      <c r="M2785" s="51" t="s">
        <v>7601</v>
      </c>
      <c r="N2785" s="51"/>
      <c r="O2785" s="49" t="s">
        <v>1612</v>
      </c>
      <c r="P2785" s="51"/>
      <c r="Q2785" s="51"/>
      <c r="R2785" s="111"/>
      <c r="S2785" s="111"/>
      <c r="T2785" s="120"/>
      <c r="U2785" s="55" t="s">
        <v>32</v>
      </c>
      <c r="V2785" s="52"/>
      <c r="W2785" s="49"/>
      <c r="X2785" s="52" t="s">
        <v>43</v>
      </c>
      <c r="Y2785" s="49"/>
      <c r="Z2785" s="116" t="s">
        <v>20458</v>
      </c>
      <c r="AA2785" s="51"/>
      <c r="AB2785" s="54">
        <v>0</v>
      </c>
      <c r="AC2785" s="54">
        <v>0</v>
      </c>
      <c r="AD2785" s="54">
        <v>667900</v>
      </c>
      <c r="AE2785" s="54">
        <v>0</v>
      </c>
      <c r="AF2785" s="3">
        <f>SUM(Table2[[#This Row],[PE 2021 Obligations]],Table2[[#This Row],[ROW 2021 Obligations]],Table2[[#This Row],[Construction 2021 Obligations]],Table2[[#This Row],[Paving 2021 Obligations]])</f>
        <v>667900</v>
      </c>
      <c r="AG2785" s="54">
        <v>0</v>
      </c>
      <c r="AH2785" s="54">
        <v>0</v>
      </c>
      <c r="AI2785" s="54">
        <v>667900</v>
      </c>
      <c r="AJ2785" s="54">
        <v>0</v>
      </c>
      <c r="AK2785" s="54">
        <v>667900</v>
      </c>
      <c r="AL2785" s="49" t="s">
        <v>7602</v>
      </c>
    </row>
    <row r="2786" spans="1:38" hidden="1" x14ac:dyDescent="0.25">
      <c r="A2786" s="13">
        <v>131080</v>
      </c>
      <c r="B2786" s="15">
        <v>2</v>
      </c>
      <c r="C2786" s="43" t="s">
        <v>73</v>
      </c>
      <c r="D2786" s="44">
        <v>44155</v>
      </c>
      <c r="E2786" s="43" t="s">
        <v>6529</v>
      </c>
      <c r="F2786" s="44">
        <v>44155</v>
      </c>
      <c r="G2786" s="43" t="s">
        <v>6529</v>
      </c>
      <c r="H2786" s="45" t="s">
        <v>241</v>
      </c>
      <c r="I2786" s="43"/>
      <c r="J2786" s="43"/>
      <c r="K2786" s="43"/>
      <c r="L2786" s="46"/>
      <c r="M2786" s="45" t="s">
        <v>7603</v>
      </c>
      <c r="N2786" s="45"/>
      <c r="O2786" s="43" t="s">
        <v>1171</v>
      </c>
      <c r="P2786" s="45" t="s">
        <v>1062</v>
      </c>
      <c r="Q2786" s="45"/>
      <c r="R2786" s="112"/>
      <c r="S2786" s="112"/>
      <c r="T2786" s="59"/>
      <c r="U2786" s="56" t="s">
        <v>32</v>
      </c>
      <c r="V2786" s="46"/>
      <c r="W2786" s="43"/>
      <c r="X2786" s="46" t="s">
        <v>43</v>
      </c>
      <c r="Y2786" s="43"/>
      <c r="Z2786" s="111" t="s">
        <v>20458</v>
      </c>
      <c r="AA2786" s="45"/>
      <c r="AB2786" s="3">
        <v>0</v>
      </c>
      <c r="AC2786" s="3">
        <v>0</v>
      </c>
      <c r="AD2786" s="3">
        <v>19400</v>
      </c>
      <c r="AE2786" s="3">
        <v>0</v>
      </c>
      <c r="AF2786" s="3">
        <f>SUM(Table2[[#This Row],[PE 2021 Obligations]],Table2[[#This Row],[ROW 2021 Obligations]],Table2[[#This Row],[Construction 2021 Obligations]],Table2[[#This Row],[Paving 2021 Obligations]])</f>
        <v>19400</v>
      </c>
      <c r="AG2786" s="3">
        <v>0</v>
      </c>
      <c r="AH2786" s="3">
        <v>0</v>
      </c>
      <c r="AI2786" s="3">
        <v>19400</v>
      </c>
      <c r="AJ2786" s="3">
        <v>0</v>
      </c>
      <c r="AK2786" s="3">
        <v>19400</v>
      </c>
      <c r="AL2786" s="43" t="s">
        <v>7604</v>
      </c>
    </row>
    <row r="2787" spans="1:38" hidden="1" x14ac:dyDescent="0.25">
      <c r="A2787" s="47">
        <v>131081</v>
      </c>
      <c r="B2787" s="48">
        <v>3</v>
      </c>
      <c r="C2787" s="49" t="s">
        <v>73</v>
      </c>
      <c r="D2787" s="50">
        <v>44155</v>
      </c>
      <c r="E2787" s="49" t="s">
        <v>6529</v>
      </c>
      <c r="F2787" s="50">
        <v>44155</v>
      </c>
      <c r="G2787" s="49" t="s">
        <v>6529</v>
      </c>
      <c r="H2787" s="51" t="s">
        <v>200</v>
      </c>
      <c r="I2787" s="49"/>
      <c r="J2787" s="49"/>
      <c r="K2787" s="49"/>
      <c r="L2787" s="52"/>
      <c r="M2787" s="51" t="s">
        <v>7605</v>
      </c>
      <c r="N2787" s="51"/>
      <c r="O2787" s="49" t="s">
        <v>1171</v>
      </c>
      <c r="P2787" s="51" t="s">
        <v>1062</v>
      </c>
      <c r="Q2787" s="51"/>
      <c r="R2787" s="111"/>
      <c r="S2787" s="111"/>
      <c r="T2787" s="120"/>
      <c r="U2787" s="55" t="s">
        <v>32</v>
      </c>
      <c r="V2787" s="52"/>
      <c r="W2787" s="49"/>
      <c r="X2787" s="52" t="s">
        <v>43</v>
      </c>
      <c r="Y2787" s="49"/>
      <c r="Z2787" s="111" t="s">
        <v>20458</v>
      </c>
      <c r="AA2787" s="51"/>
      <c r="AB2787" s="54">
        <v>0</v>
      </c>
      <c r="AC2787" s="54">
        <v>0</v>
      </c>
      <c r="AD2787" s="54">
        <v>18000</v>
      </c>
      <c r="AE2787" s="54">
        <v>0</v>
      </c>
      <c r="AF2787" s="3">
        <f>SUM(Table2[[#This Row],[PE 2021 Obligations]],Table2[[#This Row],[ROW 2021 Obligations]],Table2[[#This Row],[Construction 2021 Obligations]],Table2[[#This Row],[Paving 2021 Obligations]])</f>
        <v>18000</v>
      </c>
      <c r="AG2787" s="54">
        <v>0</v>
      </c>
      <c r="AH2787" s="54">
        <v>0</v>
      </c>
      <c r="AI2787" s="54">
        <v>113600</v>
      </c>
      <c r="AJ2787" s="54">
        <v>0</v>
      </c>
      <c r="AK2787" s="54">
        <v>113600</v>
      </c>
      <c r="AL2787" s="49" t="s">
        <v>7606</v>
      </c>
    </row>
    <row r="2788" spans="1:38" hidden="1" x14ac:dyDescent="0.25">
      <c r="A2788" s="13">
        <v>131082</v>
      </c>
      <c r="B2788" s="15">
        <v>1</v>
      </c>
      <c r="C2788" s="43" t="s">
        <v>73</v>
      </c>
      <c r="D2788" s="44">
        <v>44155</v>
      </c>
      <c r="E2788" s="43" t="s">
        <v>6215</v>
      </c>
      <c r="F2788" s="44">
        <v>44155</v>
      </c>
      <c r="G2788" s="43" t="s">
        <v>6215</v>
      </c>
      <c r="H2788" s="45" t="s">
        <v>317</v>
      </c>
      <c r="I2788" s="43"/>
      <c r="J2788" s="43"/>
      <c r="K2788" s="43"/>
      <c r="L2788" s="46"/>
      <c r="M2788" s="45" t="s">
        <v>7607</v>
      </c>
      <c r="N2788" s="45"/>
      <c r="O2788" s="43" t="s">
        <v>1171</v>
      </c>
      <c r="P2788" s="45" t="s">
        <v>1062</v>
      </c>
      <c r="Q2788" s="45"/>
      <c r="R2788" s="112"/>
      <c r="S2788" s="112"/>
      <c r="T2788" s="59"/>
      <c r="U2788" s="56" t="s">
        <v>32</v>
      </c>
      <c r="V2788" s="46"/>
      <c r="W2788" s="43"/>
      <c r="X2788" s="46" t="s">
        <v>43</v>
      </c>
      <c r="Y2788" s="43"/>
      <c r="Z2788" s="111" t="s">
        <v>20458</v>
      </c>
      <c r="AA2788" s="45"/>
      <c r="AB2788" s="3">
        <v>0</v>
      </c>
      <c r="AC2788" s="3">
        <v>0</v>
      </c>
      <c r="AD2788" s="3">
        <v>10400</v>
      </c>
      <c r="AE2788" s="3">
        <v>0</v>
      </c>
      <c r="AF2788" s="3">
        <f>SUM(Table2[[#This Row],[PE 2021 Obligations]],Table2[[#This Row],[ROW 2021 Obligations]],Table2[[#This Row],[Construction 2021 Obligations]],Table2[[#This Row],[Paving 2021 Obligations]])</f>
        <v>10400</v>
      </c>
      <c r="AG2788" s="3">
        <v>0</v>
      </c>
      <c r="AH2788" s="3">
        <v>0</v>
      </c>
      <c r="AI2788" s="3">
        <v>10400</v>
      </c>
      <c r="AJ2788" s="3">
        <v>0</v>
      </c>
      <c r="AK2788" s="3">
        <v>10400</v>
      </c>
      <c r="AL2788" s="43" t="s">
        <v>7608</v>
      </c>
    </row>
    <row r="2789" spans="1:38" hidden="1" x14ac:dyDescent="0.25">
      <c r="A2789" s="47">
        <v>131084</v>
      </c>
      <c r="B2789" s="48">
        <v>1</v>
      </c>
      <c r="C2789" s="49" t="s">
        <v>73</v>
      </c>
      <c r="D2789" s="50">
        <v>44160</v>
      </c>
      <c r="E2789" s="49" t="s">
        <v>1610</v>
      </c>
      <c r="F2789" s="50">
        <v>44160</v>
      </c>
      <c r="G2789" s="49" t="s">
        <v>1610</v>
      </c>
      <c r="H2789" s="51" t="s">
        <v>182</v>
      </c>
      <c r="I2789" s="49"/>
      <c r="J2789" s="49"/>
      <c r="K2789" s="49"/>
      <c r="L2789" s="52" t="s">
        <v>110</v>
      </c>
      <c r="M2789" s="51" t="s">
        <v>7609</v>
      </c>
      <c r="N2789" s="51"/>
      <c r="O2789" s="49" t="s">
        <v>1612</v>
      </c>
      <c r="P2789" s="51"/>
      <c r="Q2789" s="51"/>
      <c r="R2789" s="111"/>
      <c r="S2789" s="111"/>
      <c r="T2789" s="120"/>
      <c r="U2789" s="55" t="s">
        <v>32</v>
      </c>
      <c r="V2789" s="52"/>
      <c r="W2789" s="49"/>
      <c r="X2789" s="52" t="s">
        <v>43</v>
      </c>
      <c r="Y2789" s="49"/>
      <c r="Z2789" s="111" t="s">
        <v>20458</v>
      </c>
      <c r="AA2789" s="51"/>
      <c r="AB2789" s="54">
        <v>0</v>
      </c>
      <c r="AC2789" s="54">
        <v>0</v>
      </c>
      <c r="AD2789" s="54">
        <v>223900</v>
      </c>
      <c r="AE2789" s="54">
        <v>0</v>
      </c>
      <c r="AF2789" s="3">
        <f>SUM(Table2[[#This Row],[PE 2021 Obligations]],Table2[[#This Row],[ROW 2021 Obligations]],Table2[[#This Row],[Construction 2021 Obligations]],Table2[[#This Row],[Paving 2021 Obligations]])</f>
        <v>223900</v>
      </c>
      <c r="AG2789" s="54">
        <v>0</v>
      </c>
      <c r="AH2789" s="54">
        <v>0</v>
      </c>
      <c r="AI2789" s="54">
        <v>223900</v>
      </c>
      <c r="AJ2789" s="54">
        <v>0</v>
      </c>
      <c r="AK2789" s="54">
        <v>223900</v>
      </c>
      <c r="AL2789" s="49" t="s">
        <v>7610</v>
      </c>
    </row>
    <row r="2790" spans="1:38" hidden="1" x14ac:dyDescent="0.25">
      <c r="A2790" s="13">
        <v>131085</v>
      </c>
      <c r="B2790" s="15">
        <v>1</v>
      </c>
      <c r="C2790" s="43" t="s">
        <v>73</v>
      </c>
      <c r="D2790" s="44">
        <v>44160</v>
      </c>
      <c r="E2790" s="43" t="s">
        <v>1610</v>
      </c>
      <c r="F2790" s="44">
        <v>44160</v>
      </c>
      <c r="G2790" s="43" t="s">
        <v>1610</v>
      </c>
      <c r="H2790" s="45" t="s">
        <v>320</v>
      </c>
      <c r="I2790" s="43"/>
      <c r="J2790" s="43"/>
      <c r="K2790" s="43"/>
      <c r="L2790" s="46" t="s">
        <v>110</v>
      </c>
      <c r="M2790" s="45" t="s">
        <v>7611</v>
      </c>
      <c r="N2790" s="45"/>
      <c r="O2790" s="43" t="s">
        <v>1612</v>
      </c>
      <c r="P2790" s="45"/>
      <c r="Q2790" s="45"/>
      <c r="R2790" s="112"/>
      <c r="S2790" s="112"/>
      <c r="T2790" s="59"/>
      <c r="U2790" s="56" t="s">
        <v>32</v>
      </c>
      <c r="V2790" s="46"/>
      <c r="W2790" s="43"/>
      <c r="X2790" s="46" t="s">
        <v>43</v>
      </c>
      <c r="Y2790" s="43"/>
      <c r="Z2790" s="111" t="s">
        <v>20458</v>
      </c>
      <c r="AA2790" s="45"/>
      <c r="AB2790" s="3">
        <v>0</v>
      </c>
      <c r="AC2790" s="3">
        <v>0</v>
      </c>
      <c r="AD2790" s="3">
        <v>3462800</v>
      </c>
      <c r="AE2790" s="3">
        <v>0</v>
      </c>
      <c r="AF2790" s="3">
        <f>SUM(Table2[[#This Row],[PE 2021 Obligations]],Table2[[#This Row],[ROW 2021 Obligations]],Table2[[#This Row],[Construction 2021 Obligations]],Table2[[#This Row],[Paving 2021 Obligations]])</f>
        <v>3462800</v>
      </c>
      <c r="AG2790" s="3">
        <v>0</v>
      </c>
      <c r="AH2790" s="3">
        <v>0</v>
      </c>
      <c r="AI2790" s="3">
        <v>3462800</v>
      </c>
      <c r="AJ2790" s="3">
        <v>0</v>
      </c>
      <c r="AK2790" s="3">
        <v>3462800</v>
      </c>
      <c r="AL2790" s="43" t="s">
        <v>7612</v>
      </c>
    </row>
    <row r="2791" spans="1:38" hidden="1" x14ac:dyDescent="0.25">
      <c r="A2791" s="47">
        <v>131086</v>
      </c>
      <c r="B2791" s="48">
        <v>3</v>
      </c>
      <c r="C2791" s="49" t="s">
        <v>73</v>
      </c>
      <c r="D2791" s="50">
        <v>44160</v>
      </c>
      <c r="E2791" s="49" t="s">
        <v>1610</v>
      </c>
      <c r="F2791" s="50">
        <v>44160</v>
      </c>
      <c r="G2791" s="49" t="s">
        <v>1610</v>
      </c>
      <c r="H2791" s="51" t="s">
        <v>173</v>
      </c>
      <c r="I2791" s="49"/>
      <c r="J2791" s="49"/>
      <c r="K2791" s="49"/>
      <c r="L2791" s="52" t="s">
        <v>110</v>
      </c>
      <c r="M2791" s="51" t="s">
        <v>7613</v>
      </c>
      <c r="N2791" s="51"/>
      <c r="O2791" s="49" t="s">
        <v>1612</v>
      </c>
      <c r="P2791" s="51"/>
      <c r="Q2791" s="51"/>
      <c r="R2791" s="111"/>
      <c r="S2791" s="111"/>
      <c r="T2791" s="120"/>
      <c r="U2791" s="55" t="s">
        <v>32</v>
      </c>
      <c r="V2791" s="52"/>
      <c r="W2791" s="49"/>
      <c r="X2791" s="52" t="s">
        <v>43</v>
      </c>
      <c r="Y2791" s="49"/>
      <c r="Z2791" s="116" t="s">
        <v>20458</v>
      </c>
      <c r="AA2791" s="51"/>
      <c r="AB2791" s="54">
        <v>0</v>
      </c>
      <c r="AC2791" s="54">
        <v>0</v>
      </c>
      <c r="AD2791" s="54">
        <v>825800</v>
      </c>
      <c r="AE2791" s="54">
        <v>0</v>
      </c>
      <c r="AF2791" s="3">
        <f>SUM(Table2[[#This Row],[PE 2021 Obligations]],Table2[[#This Row],[ROW 2021 Obligations]],Table2[[#This Row],[Construction 2021 Obligations]],Table2[[#This Row],[Paving 2021 Obligations]])</f>
        <v>825800</v>
      </c>
      <c r="AG2791" s="54">
        <v>0</v>
      </c>
      <c r="AH2791" s="54">
        <v>0</v>
      </c>
      <c r="AI2791" s="54">
        <v>825800</v>
      </c>
      <c r="AJ2791" s="54">
        <v>0</v>
      </c>
      <c r="AK2791" s="54">
        <v>825800</v>
      </c>
      <c r="AL2791" s="49" t="s">
        <v>7614</v>
      </c>
    </row>
    <row r="2792" spans="1:38" hidden="1" x14ac:dyDescent="0.25">
      <c r="A2792" s="13">
        <v>131088</v>
      </c>
      <c r="B2792" s="15">
        <v>1</v>
      </c>
      <c r="C2792" s="43" t="s">
        <v>73</v>
      </c>
      <c r="D2792" s="44">
        <v>44165</v>
      </c>
      <c r="E2792" s="43" t="s">
        <v>1610</v>
      </c>
      <c r="F2792" s="44">
        <v>44165</v>
      </c>
      <c r="G2792" s="43" t="s">
        <v>1610</v>
      </c>
      <c r="H2792" s="45" t="s">
        <v>400</v>
      </c>
      <c r="I2792" s="43"/>
      <c r="J2792" s="43"/>
      <c r="K2792" s="43"/>
      <c r="L2792" s="46" t="s">
        <v>110</v>
      </c>
      <c r="M2792" s="45" t="s">
        <v>7615</v>
      </c>
      <c r="N2792" s="45"/>
      <c r="O2792" s="43" t="s">
        <v>1612</v>
      </c>
      <c r="P2792" s="45"/>
      <c r="Q2792" s="45"/>
      <c r="R2792" s="112"/>
      <c r="S2792" s="112"/>
      <c r="T2792" s="59"/>
      <c r="U2792" s="56" t="s">
        <v>32</v>
      </c>
      <c r="V2792" s="46"/>
      <c r="W2792" s="43"/>
      <c r="X2792" s="46" t="s">
        <v>43</v>
      </c>
      <c r="Y2792" s="43"/>
      <c r="Z2792" s="116" t="s">
        <v>20458</v>
      </c>
      <c r="AA2792" s="45"/>
      <c r="AB2792" s="3">
        <v>0</v>
      </c>
      <c r="AC2792" s="3">
        <v>0</v>
      </c>
      <c r="AD2792" s="3">
        <v>190972.3</v>
      </c>
      <c r="AE2792" s="3">
        <v>0</v>
      </c>
      <c r="AF2792" s="3">
        <f>SUM(Table2[[#This Row],[PE 2021 Obligations]],Table2[[#This Row],[ROW 2021 Obligations]],Table2[[#This Row],[Construction 2021 Obligations]],Table2[[#This Row],[Paving 2021 Obligations]])</f>
        <v>190972.3</v>
      </c>
      <c r="AG2792" s="3">
        <v>0</v>
      </c>
      <c r="AH2792" s="3">
        <v>0</v>
      </c>
      <c r="AI2792" s="3">
        <v>190972.3</v>
      </c>
      <c r="AJ2792" s="3">
        <v>0</v>
      </c>
      <c r="AK2792" s="3">
        <v>190972.3</v>
      </c>
      <c r="AL2792" s="43" t="s">
        <v>7616</v>
      </c>
    </row>
    <row r="2793" spans="1:38" ht="30" hidden="1" x14ac:dyDescent="0.25">
      <c r="A2793" s="47">
        <v>131089</v>
      </c>
      <c r="B2793" s="48">
        <v>4</v>
      </c>
      <c r="C2793" s="49" t="s">
        <v>73</v>
      </c>
      <c r="D2793" s="50">
        <v>44165</v>
      </c>
      <c r="E2793" s="49" t="s">
        <v>1610</v>
      </c>
      <c r="F2793" s="50">
        <v>44165</v>
      </c>
      <c r="G2793" s="49" t="s">
        <v>1610</v>
      </c>
      <c r="H2793" s="51" t="s">
        <v>186</v>
      </c>
      <c r="I2793" s="49"/>
      <c r="J2793" s="49"/>
      <c r="K2793" s="49"/>
      <c r="L2793" s="52" t="s">
        <v>110</v>
      </c>
      <c r="M2793" s="51" t="s">
        <v>7617</v>
      </c>
      <c r="N2793" s="51"/>
      <c r="O2793" s="49" t="s">
        <v>1612</v>
      </c>
      <c r="P2793" s="51"/>
      <c r="Q2793" s="51"/>
      <c r="R2793" s="111"/>
      <c r="S2793" s="111"/>
      <c r="T2793" s="120"/>
      <c r="U2793" s="55" t="s">
        <v>32</v>
      </c>
      <c r="V2793" s="52"/>
      <c r="W2793" s="49"/>
      <c r="X2793" s="52" t="s">
        <v>43</v>
      </c>
      <c r="Y2793" s="49"/>
      <c r="Z2793" s="116" t="s">
        <v>20458</v>
      </c>
      <c r="AA2793" s="51"/>
      <c r="AB2793" s="54">
        <v>0</v>
      </c>
      <c r="AC2793" s="54">
        <v>0</v>
      </c>
      <c r="AD2793" s="54">
        <v>197918</v>
      </c>
      <c r="AE2793" s="54">
        <v>0</v>
      </c>
      <c r="AF2793" s="3">
        <f>SUM(Table2[[#This Row],[PE 2021 Obligations]],Table2[[#This Row],[ROW 2021 Obligations]],Table2[[#This Row],[Construction 2021 Obligations]],Table2[[#This Row],[Paving 2021 Obligations]])</f>
        <v>197918</v>
      </c>
      <c r="AG2793" s="54">
        <v>0</v>
      </c>
      <c r="AH2793" s="54">
        <v>0</v>
      </c>
      <c r="AI2793" s="54">
        <v>197918</v>
      </c>
      <c r="AJ2793" s="54">
        <v>0</v>
      </c>
      <c r="AK2793" s="54">
        <v>197918</v>
      </c>
      <c r="AL2793" s="49" t="s">
        <v>7618</v>
      </c>
    </row>
    <row r="2794" spans="1:38" ht="30" hidden="1" x14ac:dyDescent="0.25">
      <c r="A2794" s="47">
        <v>131094</v>
      </c>
      <c r="B2794" s="48">
        <v>4</v>
      </c>
      <c r="C2794" s="49" t="s">
        <v>73</v>
      </c>
      <c r="D2794" s="50">
        <v>44166</v>
      </c>
      <c r="E2794" s="49" t="s">
        <v>1610</v>
      </c>
      <c r="F2794" s="50">
        <v>44166</v>
      </c>
      <c r="G2794" s="49" t="s">
        <v>1610</v>
      </c>
      <c r="H2794" s="51" t="s">
        <v>186</v>
      </c>
      <c r="I2794" s="49"/>
      <c r="J2794" s="49"/>
      <c r="K2794" s="49"/>
      <c r="L2794" s="52" t="s">
        <v>110</v>
      </c>
      <c r="M2794" s="51" t="s">
        <v>7622</v>
      </c>
      <c r="N2794" s="51"/>
      <c r="O2794" s="49" t="s">
        <v>1612</v>
      </c>
      <c r="P2794" s="51"/>
      <c r="Q2794" s="51"/>
      <c r="R2794" s="111"/>
      <c r="S2794" s="111"/>
      <c r="T2794" s="120"/>
      <c r="U2794" s="55" t="s">
        <v>32</v>
      </c>
      <c r="V2794" s="52"/>
      <c r="W2794" s="49"/>
      <c r="X2794" s="52" t="s">
        <v>43</v>
      </c>
      <c r="Y2794" s="49"/>
      <c r="Z2794" s="111" t="s">
        <v>20458</v>
      </c>
      <c r="AA2794" s="51"/>
      <c r="AB2794" s="54">
        <v>0</v>
      </c>
      <c r="AC2794" s="54">
        <v>0</v>
      </c>
      <c r="AD2794" s="54">
        <v>378829.76</v>
      </c>
      <c r="AE2794" s="54">
        <v>0</v>
      </c>
      <c r="AF2794" s="3">
        <f>SUM(Table2[[#This Row],[PE 2021 Obligations]],Table2[[#This Row],[ROW 2021 Obligations]],Table2[[#This Row],[Construction 2021 Obligations]],Table2[[#This Row],[Paving 2021 Obligations]])</f>
        <v>378829.76</v>
      </c>
      <c r="AG2794" s="54">
        <v>0</v>
      </c>
      <c r="AH2794" s="54">
        <v>0</v>
      </c>
      <c r="AI2794" s="54">
        <v>378829.76</v>
      </c>
      <c r="AJ2794" s="54">
        <v>0</v>
      </c>
      <c r="AK2794" s="54">
        <v>378829.76</v>
      </c>
      <c r="AL2794" s="49" t="s">
        <v>7623</v>
      </c>
    </row>
    <row r="2795" spans="1:38" ht="30" hidden="1" x14ac:dyDescent="0.25">
      <c r="A2795" s="13">
        <v>131095</v>
      </c>
      <c r="B2795" s="15">
        <v>4</v>
      </c>
      <c r="C2795" s="43" t="s">
        <v>73</v>
      </c>
      <c r="D2795" s="44">
        <v>44166</v>
      </c>
      <c r="E2795" s="43" t="s">
        <v>1610</v>
      </c>
      <c r="F2795" s="44">
        <v>44166</v>
      </c>
      <c r="G2795" s="43" t="s">
        <v>1610</v>
      </c>
      <c r="H2795" s="45" t="s">
        <v>186</v>
      </c>
      <c r="I2795" s="43"/>
      <c r="J2795" s="43"/>
      <c r="K2795" s="43"/>
      <c r="L2795" s="46" t="s">
        <v>110</v>
      </c>
      <c r="M2795" s="45" t="s">
        <v>7624</v>
      </c>
      <c r="N2795" s="45"/>
      <c r="O2795" s="43" t="s">
        <v>1612</v>
      </c>
      <c r="P2795" s="45"/>
      <c r="Q2795" s="45"/>
      <c r="R2795" s="112"/>
      <c r="S2795" s="112"/>
      <c r="T2795" s="59"/>
      <c r="U2795" s="56" t="s">
        <v>32</v>
      </c>
      <c r="V2795" s="46"/>
      <c r="W2795" s="43"/>
      <c r="X2795" s="46" t="s">
        <v>43</v>
      </c>
      <c r="Y2795" s="43"/>
      <c r="Z2795" s="116" t="s">
        <v>20458</v>
      </c>
      <c r="AA2795" s="45"/>
      <c r="AB2795" s="3">
        <v>0</v>
      </c>
      <c r="AC2795" s="3">
        <v>0</v>
      </c>
      <c r="AD2795" s="3">
        <v>225910.68</v>
      </c>
      <c r="AE2795" s="3">
        <v>0</v>
      </c>
      <c r="AF2795" s="3">
        <f>SUM(Table2[[#This Row],[PE 2021 Obligations]],Table2[[#This Row],[ROW 2021 Obligations]],Table2[[#This Row],[Construction 2021 Obligations]],Table2[[#This Row],[Paving 2021 Obligations]])</f>
        <v>225910.68</v>
      </c>
      <c r="AG2795" s="3">
        <v>0</v>
      </c>
      <c r="AH2795" s="3">
        <v>0</v>
      </c>
      <c r="AI2795" s="3">
        <v>225910.68</v>
      </c>
      <c r="AJ2795" s="3">
        <v>0</v>
      </c>
      <c r="AK2795" s="3">
        <v>225910.68</v>
      </c>
      <c r="AL2795" s="43" t="s">
        <v>7625</v>
      </c>
    </row>
    <row r="2796" spans="1:38" ht="30" hidden="1" x14ac:dyDescent="0.25">
      <c r="A2796" s="47">
        <v>131096</v>
      </c>
      <c r="B2796" s="48">
        <v>1</v>
      </c>
      <c r="C2796" s="49" t="s">
        <v>73</v>
      </c>
      <c r="D2796" s="50">
        <v>44166</v>
      </c>
      <c r="E2796" s="49" t="s">
        <v>1610</v>
      </c>
      <c r="F2796" s="50">
        <v>44166</v>
      </c>
      <c r="G2796" s="49" t="s">
        <v>1610</v>
      </c>
      <c r="H2796" s="51" t="s">
        <v>1163</v>
      </c>
      <c r="I2796" s="49"/>
      <c r="J2796" s="49"/>
      <c r="K2796" s="49"/>
      <c r="L2796" s="52" t="s">
        <v>110</v>
      </c>
      <c r="M2796" s="51" t="s">
        <v>7626</v>
      </c>
      <c r="N2796" s="51"/>
      <c r="O2796" s="49" t="s">
        <v>1612</v>
      </c>
      <c r="P2796" s="51"/>
      <c r="Q2796" s="51"/>
      <c r="R2796" s="111"/>
      <c r="S2796" s="111"/>
      <c r="T2796" s="120"/>
      <c r="U2796" s="55" t="s">
        <v>32</v>
      </c>
      <c r="V2796" s="52"/>
      <c r="W2796" s="49"/>
      <c r="X2796" s="52" t="s">
        <v>43</v>
      </c>
      <c r="Y2796" s="49"/>
      <c r="Z2796" s="116" t="s">
        <v>20458</v>
      </c>
      <c r="AA2796" s="51"/>
      <c r="AB2796" s="54">
        <v>0</v>
      </c>
      <c r="AC2796" s="54">
        <v>0</v>
      </c>
      <c r="AD2796" s="54">
        <v>1220090.01</v>
      </c>
      <c r="AE2796" s="54">
        <v>0</v>
      </c>
      <c r="AF2796" s="3">
        <f>SUM(Table2[[#This Row],[PE 2021 Obligations]],Table2[[#This Row],[ROW 2021 Obligations]],Table2[[#This Row],[Construction 2021 Obligations]],Table2[[#This Row],[Paving 2021 Obligations]])</f>
        <v>1220090.01</v>
      </c>
      <c r="AG2796" s="54">
        <v>0</v>
      </c>
      <c r="AH2796" s="54">
        <v>0</v>
      </c>
      <c r="AI2796" s="54">
        <v>1220090.01</v>
      </c>
      <c r="AJ2796" s="54">
        <v>0</v>
      </c>
      <c r="AK2796" s="54">
        <v>1220090.01</v>
      </c>
      <c r="AL2796" s="49" t="s">
        <v>7627</v>
      </c>
    </row>
    <row r="2797" spans="1:38" ht="30" hidden="1" x14ac:dyDescent="0.25">
      <c r="A2797" s="13">
        <v>131097</v>
      </c>
      <c r="B2797" s="15">
        <v>1</v>
      </c>
      <c r="C2797" s="43" t="s">
        <v>73</v>
      </c>
      <c r="D2797" s="44">
        <v>44166</v>
      </c>
      <c r="E2797" s="43" t="s">
        <v>1610</v>
      </c>
      <c r="F2797" s="44">
        <v>44166</v>
      </c>
      <c r="G2797" s="43" t="s">
        <v>1610</v>
      </c>
      <c r="H2797" s="45" t="s">
        <v>1163</v>
      </c>
      <c r="I2797" s="43"/>
      <c r="J2797" s="43"/>
      <c r="K2797" s="43"/>
      <c r="L2797" s="46" t="s">
        <v>110</v>
      </c>
      <c r="M2797" s="45" t="s">
        <v>7628</v>
      </c>
      <c r="N2797" s="45"/>
      <c r="O2797" s="43" t="s">
        <v>1612</v>
      </c>
      <c r="P2797" s="45"/>
      <c r="Q2797" s="45"/>
      <c r="R2797" s="112"/>
      <c r="S2797" s="112"/>
      <c r="T2797" s="59"/>
      <c r="U2797" s="56" t="s">
        <v>32</v>
      </c>
      <c r="V2797" s="46"/>
      <c r="W2797" s="43"/>
      <c r="X2797" s="46" t="s">
        <v>43</v>
      </c>
      <c r="Y2797" s="43"/>
      <c r="Z2797" s="116" t="s">
        <v>20458</v>
      </c>
      <c r="AA2797" s="45"/>
      <c r="AB2797" s="3">
        <v>0</v>
      </c>
      <c r="AC2797" s="3">
        <v>0</v>
      </c>
      <c r="AD2797" s="3">
        <v>733353.36</v>
      </c>
      <c r="AE2797" s="3">
        <v>0</v>
      </c>
      <c r="AF2797" s="3">
        <f>SUM(Table2[[#This Row],[PE 2021 Obligations]],Table2[[#This Row],[ROW 2021 Obligations]],Table2[[#This Row],[Construction 2021 Obligations]],Table2[[#This Row],[Paving 2021 Obligations]])</f>
        <v>733353.36</v>
      </c>
      <c r="AG2797" s="3">
        <v>0</v>
      </c>
      <c r="AH2797" s="3">
        <v>0</v>
      </c>
      <c r="AI2797" s="3">
        <v>733353.36</v>
      </c>
      <c r="AJ2797" s="3">
        <v>0</v>
      </c>
      <c r="AK2797" s="3">
        <v>733353.36</v>
      </c>
      <c r="AL2797" s="43" t="s">
        <v>7629</v>
      </c>
    </row>
    <row r="2798" spans="1:38" hidden="1" x14ac:dyDescent="0.25">
      <c r="A2798" s="47">
        <v>131098</v>
      </c>
      <c r="B2798" s="48">
        <v>3</v>
      </c>
      <c r="C2798" s="49" t="s">
        <v>73</v>
      </c>
      <c r="D2798" s="50">
        <v>44167</v>
      </c>
      <c r="E2798" s="49" t="s">
        <v>1610</v>
      </c>
      <c r="F2798" s="50">
        <v>44167</v>
      </c>
      <c r="G2798" s="49" t="s">
        <v>1610</v>
      </c>
      <c r="H2798" s="51" t="s">
        <v>766</v>
      </c>
      <c r="I2798" s="49"/>
      <c r="J2798" s="49"/>
      <c r="K2798" s="49"/>
      <c r="L2798" s="52" t="s">
        <v>110</v>
      </c>
      <c r="M2798" s="51" t="s">
        <v>7630</v>
      </c>
      <c r="N2798" s="51"/>
      <c r="O2798" s="49" t="s">
        <v>1612</v>
      </c>
      <c r="P2798" s="51"/>
      <c r="Q2798" s="51"/>
      <c r="R2798" s="111"/>
      <c r="S2798" s="111"/>
      <c r="T2798" s="120"/>
      <c r="U2798" s="55" t="s">
        <v>32</v>
      </c>
      <c r="V2798" s="52"/>
      <c r="W2798" s="49"/>
      <c r="X2798" s="52" t="s">
        <v>43</v>
      </c>
      <c r="Y2798" s="49"/>
      <c r="Z2798" s="116" t="s">
        <v>20458</v>
      </c>
      <c r="AA2798" s="51"/>
      <c r="AB2798" s="54">
        <v>0</v>
      </c>
      <c r="AC2798" s="54">
        <v>0</v>
      </c>
      <c r="AD2798" s="54">
        <v>83614.13</v>
      </c>
      <c r="AE2798" s="54">
        <v>0</v>
      </c>
      <c r="AF2798" s="3">
        <f>SUM(Table2[[#This Row],[PE 2021 Obligations]],Table2[[#This Row],[ROW 2021 Obligations]],Table2[[#This Row],[Construction 2021 Obligations]],Table2[[#This Row],[Paving 2021 Obligations]])</f>
        <v>83614.13</v>
      </c>
      <c r="AG2798" s="54">
        <v>0</v>
      </c>
      <c r="AH2798" s="54">
        <v>0</v>
      </c>
      <c r="AI2798" s="54">
        <v>83614.13</v>
      </c>
      <c r="AJ2798" s="54">
        <v>0</v>
      </c>
      <c r="AK2798" s="54">
        <v>83614.13</v>
      </c>
      <c r="AL2798" s="49" t="s">
        <v>7631</v>
      </c>
    </row>
    <row r="2799" spans="1:38" hidden="1" x14ac:dyDescent="0.25">
      <c r="A2799" s="13">
        <v>131099</v>
      </c>
      <c r="B2799" s="15">
        <v>1</v>
      </c>
      <c r="C2799" s="43" t="s">
        <v>73</v>
      </c>
      <c r="D2799" s="44">
        <v>44167</v>
      </c>
      <c r="E2799" s="43" t="s">
        <v>1610</v>
      </c>
      <c r="F2799" s="44">
        <v>44167</v>
      </c>
      <c r="G2799" s="43" t="s">
        <v>1610</v>
      </c>
      <c r="H2799" s="45" t="s">
        <v>400</v>
      </c>
      <c r="I2799" s="43"/>
      <c r="J2799" s="43"/>
      <c r="K2799" s="43"/>
      <c r="L2799" s="46" t="s">
        <v>110</v>
      </c>
      <c r="M2799" s="45" t="s">
        <v>7632</v>
      </c>
      <c r="N2799" s="45"/>
      <c r="O2799" s="43" t="s">
        <v>1612</v>
      </c>
      <c r="P2799" s="45"/>
      <c r="Q2799" s="45"/>
      <c r="R2799" s="112"/>
      <c r="S2799" s="112"/>
      <c r="T2799" s="59"/>
      <c r="U2799" s="56" t="s">
        <v>32</v>
      </c>
      <c r="V2799" s="46"/>
      <c r="W2799" s="43"/>
      <c r="X2799" s="46" t="s">
        <v>43</v>
      </c>
      <c r="Y2799" s="43"/>
      <c r="Z2799" s="111" t="s">
        <v>20458</v>
      </c>
      <c r="AA2799" s="45"/>
      <c r="AB2799" s="3">
        <v>0</v>
      </c>
      <c r="AC2799" s="3">
        <v>0</v>
      </c>
      <c r="AD2799" s="3">
        <v>304268.5</v>
      </c>
      <c r="AE2799" s="3">
        <v>0</v>
      </c>
      <c r="AF2799" s="3">
        <f>SUM(Table2[[#This Row],[PE 2021 Obligations]],Table2[[#This Row],[ROW 2021 Obligations]],Table2[[#This Row],[Construction 2021 Obligations]],Table2[[#This Row],[Paving 2021 Obligations]])</f>
        <v>304268.5</v>
      </c>
      <c r="AG2799" s="3">
        <v>0</v>
      </c>
      <c r="AH2799" s="3">
        <v>0</v>
      </c>
      <c r="AI2799" s="3">
        <v>304268.5</v>
      </c>
      <c r="AJ2799" s="3">
        <v>0</v>
      </c>
      <c r="AK2799" s="3">
        <v>304268.5</v>
      </c>
      <c r="AL2799" s="43" t="s">
        <v>7633</v>
      </c>
    </row>
    <row r="2800" spans="1:38" ht="30" hidden="1" x14ac:dyDescent="0.25">
      <c r="A2800" s="47">
        <v>131100</v>
      </c>
      <c r="B2800" s="48">
        <v>3</v>
      </c>
      <c r="C2800" s="49" t="s">
        <v>73</v>
      </c>
      <c r="D2800" s="50">
        <v>44167</v>
      </c>
      <c r="E2800" s="49" t="s">
        <v>1610</v>
      </c>
      <c r="F2800" s="50">
        <v>44167</v>
      </c>
      <c r="G2800" s="49" t="s">
        <v>1610</v>
      </c>
      <c r="H2800" s="51" t="s">
        <v>766</v>
      </c>
      <c r="I2800" s="49"/>
      <c r="J2800" s="49"/>
      <c r="K2800" s="49"/>
      <c r="L2800" s="52" t="s">
        <v>110</v>
      </c>
      <c r="M2800" s="51" t="s">
        <v>7634</v>
      </c>
      <c r="N2800" s="51"/>
      <c r="O2800" s="49" t="s">
        <v>1612</v>
      </c>
      <c r="P2800" s="51"/>
      <c r="Q2800" s="51"/>
      <c r="R2800" s="111"/>
      <c r="S2800" s="111"/>
      <c r="T2800" s="120"/>
      <c r="U2800" s="55" t="s">
        <v>32</v>
      </c>
      <c r="V2800" s="52"/>
      <c r="W2800" s="49"/>
      <c r="X2800" s="52" t="s">
        <v>43</v>
      </c>
      <c r="Y2800" s="49"/>
      <c r="Z2800" s="111" t="s">
        <v>20458</v>
      </c>
      <c r="AA2800" s="51"/>
      <c r="AB2800" s="54">
        <v>0</v>
      </c>
      <c r="AC2800" s="54">
        <v>0</v>
      </c>
      <c r="AD2800" s="54">
        <v>1752942.21</v>
      </c>
      <c r="AE2800" s="54">
        <v>0</v>
      </c>
      <c r="AF2800" s="3">
        <f>SUM(Table2[[#This Row],[PE 2021 Obligations]],Table2[[#This Row],[ROW 2021 Obligations]],Table2[[#This Row],[Construction 2021 Obligations]],Table2[[#This Row],[Paving 2021 Obligations]])</f>
        <v>1752942.21</v>
      </c>
      <c r="AG2800" s="54">
        <v>0</v>
      </c>
      <c r="AH2800" s="54">
        <v>0</v>
      </c>
      <c r="AI2800" s="54">
        <v>1752942.21</v>
      </c>
      <c r="AJ2800" s="54">
        <v>0</v>
      </c>
      <c r="AK2800" s="54">
        <v>1752942.21</v>
      </c>
      <c r="AL2800" s="49" t="s">
        <v>7635</v>
      </c>
    </row>
    <row r="2801" spans="1:38" ht="30" hidden="1" x14ac:dyDescent="0.25">
      <c r="A2801" s="13">
        <v>131101</v>
      </c>
      <c r="B2801" s="15">
        <v>2</v>
      </c>
      <c r="C2801" s="43" t="s">
        <v>73</v>
      </c>
      <c r="D2801" s="44">
        <v>44167</v>
      </c>
      <c r="E2801" s="43" t="s">
        <v>1610</v>
      </c>
      <c r="F2801" s="44">
        <v>44167</v>
      </c>
      <c r="G2801" s="43" t="s">
        <v>1610</v>
      </c>
      <c r="H2801" s="45" t="s">
        <v>1336</v>
      </c>
      <c r="I2801" s="43"/>
      <c r="J2801" s="43"/>
      <c r="K2801" s="43"/>
      <c r="L2801" s="46" t="s">
        <v>110</v>
      </c>
      <c r="M2801" s="45" t="s">
        <v>7636</v>
      </c>
      <c r="N2801" s="45"/>
      <c r="O2801" s="43" t="s">
        <v>1612</v>
      </c>
      <c r="P2801" s="45"/>
      <c r="Q2801" s="45"/>
      <c r="R2801" s="112"/>
      <c r="S2801" s="112"/>
      <c r="T2801" s="59"/>
      <c r="U2801" s="56" t="s">
        <v>32</v>
      </c>
      <c r="V2801" s="46"/>
      <c r="W2801" s="43"/>
      <c r="X2801" s="46" t="s">
        <v>43</v>
      </c>
      <c r="Y2801" s="43"/>
      <c r="Z2801" s="111" t="s">
        <v>20458</v>
      </c>
      <c r="AA2801" s="45"/>
      <c r="AB2801" s="3">
        <v>0</v>
      </c>
      <c r="AC2801" s="3">
        <v>0</v>
      </c>
      <c r="AD2801" s="3">
        <v>1458244.09</v>
      </c>
      <c r="AE2801" s="3">
        <v>0</v>
      </c>
      <c r="AF2801" s="3">
        <f>SUM(Table2[[#This Row],[PE 2021 Obligations]],Table2[[#This Row],[ROW 2021 Obligations]],Table2[[#This Row],[Construction 2021 Obligations]],Table2[[#This Row],[Paving 2021 Obligations]])</f>
        <v>1458244.09</v>
      </c>
      <c r="AG2801" s="3">
        <v>0</v>
      </c>
      <c r="AH2801" s="3">
        <v>0</v>
      </c>
      <c r="AI2801" s="3">
        <v>1458244.09</v>
      </c>
      <c r="AJ2801" s="3">
        <v>0</v>
      </c>
      <c r="AK2801" s="3">
        <v>1458244.09</v>
      </c>
      <c r="AL2801" s="43" t="s">
        <v>7637</v>
      </c>
    </row>
    <row r="2802" spans="1:38" hidden="1" x14ac:dyDescent="0.25">
      <c r="A2802" s="13">
        <v>131107</v>
      </c>
      <c r="B2802" s="15">
        <v>3</v>
      </c>
      <c r="C2802" s="43" t="s">
        <v>73</v>
      </c>
      <c r="D2802" s="44">
        <v>44169</v>
      </c>
      <c r="E2802" s="43" t="s">
        <v>1610</v>
      </c>
      <c r="F2802" s="44">
        <v>44169</v>
      </c>
      <c r="G2802" s="43" t="s">
        <v>1610</v>
      </c>
      <c r="H2802" s="45" t="s">
        <v>98</v>
      </c>
      <c r="I2802" s="43"/>
      <c r="J2802" s="43"/>
      <c r="K2802" s="43"/>
      <c r="L2802" s="46" t="s">
        <v>110</v>
      </c>
      <c r="M2802" s="45" t="s">
        <v>7642</v>
      </c>
      <c r="N2802" s="45"/>
      <c r="O2802" s="43" t="s">
        <v>1612</v>
      </c>
      <c r="P2802" s="45"/>
      <c r="Q2802" s="45"/>
      <c r="R2802" s="112"/>
      <c r="S2802" s="112"/>
      <c r="T2802" s="59"/>
      <c r="U2802" s="56" t="s">
        <v>32</v>
      </c>
      <c r="V2802" s="46"/>
      <c r="W2802" s="43"/>
      <c r="X2802" s="46" t="s">
        <v>43</v>
      </c>
      <c r="Y2802" s="43"/>
      <c r="Z2802" s="111" t="s">
        <v>20458</v>
      </c>
      <c r="AA2802" s="45"/>
      <c r="AB2802" s="3">
        <v>0</v>
      </c>
      <c r="AC2802" s="3">
        <v>0</v>
      </c>
      <c r="AD2802" s="3">
        <v>83</v>
      </c>
      <c r="AE2802" s="3">
        <v>0</v>
      </c>
      <c r="AF2802" s="3">
        <f>SUM(Table2[[#This Row],[PE 2021 Obligations]],Table2[[#This Row],[ROW 2021 Obligations]],Table2[[#This Row],[Construction 2021 Obligations]],Table2[[#This Row],[Paving 2021 Obligations]])</f>
        <v>83</v>
      </c>
      <c r="AG2802" s="3">
        <v>0</v>
      </c>
      <c r="AH2802" s="3">
        <v>0</v>
      </c>
      <c r="AI2802" s="3">
        <v>83</v>
      </c>
      <c r="AJ2802" s="3">
        <v>0</v>
      </c>
      <c r="AK2802" s="3">
        <v>83</v>
      </c>
      <c r="AL2802" s="43" t="s">
        <v>7643</v>
      </c>
    </row>
    <row r="2803" spans="1:38" hidden="1" x14ac:dyDescent="0.25">
      <c r="A2803" s="47">
        <v>131108</v>
      </c>
      <c r="B2803" s="48">
        <v>3</v>
      </c>
      <c r="C2803" s="49" t="s">
        <v>73</v>
      </c>
      <c r="D2803" s="50">
        <v>44169</v>
      </c>
      <c r="E2803" s="49" t="s">
        <v>1610</v>
      </c>
      <c r="F2803" s="50">
        <v>44180</v>
      </c>
      <c r="G2803" s="49" t="s">
        <v>1610</v>
      </c>
      <c r="H2803" s="51" t="s">
        <v>98</v>
      </c>
      <c r="I2803" s="49"/>
      <c r="J2803" s="49"/>
      <c r="K2803" s="49"/>
      <c r="L2803" s="52" t="s">
        <v>110</v>
      </c>
      <c r="M2803" s="51" t="s">
        <v>7644</v>
      </c>
      <c r="N2803" s="51"/>
      <c r="O2803" s="49" t="s">
        <v>1612</v>
      </c>
      <c r="P2803" s="51"/>
      <c r="Q2803" s="51"/>
      <c r="R2803" s="111"/>
      <c r="S2803" s="111"/>
      <c r="T2803" s="120"/>
      <c r="U2803" s="55" t="s">
        <v>32</v>
      </c>
      <c r="V2803" s="52"/>
      <c r="W2803" s="49"/>
      <c r="X2803" s="52" t="s">
        <v>43</v>
      </c>
      <c r="Y2803" s="49"/>
      <c r="Z2803" s="111" t="s">
        <v>20458</v>
      </c>
      <c r="AA2803" s="51"/>
      <c r="AB2803" s="54">
        <v>0</v>
      </c>
      <c r="AC2803" s="54">
        <v>0</v>
      </c>
      <c r="AD2803" s="54">
        <v>210719</v>
      </c>
      <c r="AE2803" s="54">
        <v>0</v>
      </c>
      <c r="AF2803" s="3">
        <f>SUM(Table2[[#This Row],[PE 2021 Obligations]],Table2[[#This Row],[ROW 2021 Obligations]],Table2[[#This Row],[Construction 2021 Obligations]],Table2[[#This Row],[Paving 2021 Obligations]])</f>
        <v>210719</v>
      </c>
      <c r="AG2803" s="54">
        <v>0</v>
      </c>
      <c r="AH2803" s="54">
        <v>0</v>
      </c>
      <c r="AI2803" s="54">
        <v>210719</v>
      </c>
      <c r="AJ2803" s="54">
        <v>0</v>
      </c>
      <c r="AK2803" s="54">
        <v>210719</v>
      </c>
      <c r="AL2803" s="49" t="s">
        <v>7645</v>
      </c>
    </row>
    <row r="2804" spans="1:38" ht="30" hidden="1" x14ac:dyDescent="0.25">
      <c r="A2804" s="13">
        <v>131110</v>
      </c>
      <c r="B2804" s="15">
        <v>2</v>
      </c>
      <c r="C2804" s="43" t="s">
        <v>73</v>
      </c>
      <c r="D2804" s="44">
        <v>44172</v>
      </c>
      <c r="E2804" s="43" t="s">
        <v>1610</v>
      </c>
      <c r="F2804" s="44">
        <v>44172</v>
      </c>
      <c r="G2804" s="43" t="s">
        <v>1610</v>
      </c>
      <c r="H2804" s="45" t="s">
        <v>1336</v>
      </c>
      <c r="I2804" s="43"/>
      <c r="J2804" s="43"/>
      <c r="K2804" s="43"/>
      <c r="L2804" s="46" t="s">
        <v>110</v>
      </c>
      <c r="M2804" s="45" t="s">
        <v>7646</v>
      </c>
      <c r="N2804" s="45"/>
      <c r="O2804" s="43" t="s">
        <v>1612</v>
      </c>
      <c r="P2804" s="45"/>
      <c r="Q2804" s="45"/>
      <c r="R2804" s="112"/>
      <c r="S2804" s="112"/>
      <c r="T2804" s="59"/>
      <c r="U2804" s="56" t="s">
        <v>32</v>
      </c>
      <c r="V2804" s="46"/>
      <c r="W2804" s="43"/>
      <c r="X2804" s="46" t="s">
        <v>43</v>
      </c>
      <c r="Y2804" s="43"/>
      <c r="Z2804" s="111" t="s">
        <v>20458</v>
      </c>
      <c r="AA2804" s="45"/>
      <c r="AB2804" s="3">
        <v>0</v>
      </c>
      <c r="AC2804" s="3">
        <v>0</v>
      </c>
      <c r="AD2804" s="3">
        <v>86962.86</v>
      </c>
      <c r="AE2804" s="3">
        <v>0</v>
      </c>
      <c r="AF2804" s="3">
        <f>SUM(Table2[[#This Row],[PE 2021 Obligations]],Table2[[#This Row],[ROW 2021 Obligations]],Table2[[#This Row],[Construction 2021 Obligations]],Table2[[#This Row],[Paving 2021 Obligations]])</f>
        <v>86962.86</v>
      </c>
      <c r="AG2804" s="3">
        <v>0</v>
      </c>
      <c r="AH2804" s="3">
        <v>0</v>
      </c>
      <c r="AI2804" s="3">
        <v>86962.86</v>
      </c>
      <c r="AJ2804" s="3">
        <v>0</v>
      </c>
      <c r="AK2804" s="3">
        <v>86962.86</v>
      </c>
      <c r="AL2804" s="43" t="s">
        <v>7647</v>
      </c>
    </row>
    <row r="2805" spans="1:38" hidden="1" x14ac:dyDescent="0.25">
      <c r="A2805" s="47">
        <v>131112</v>
      </c>
      <c r="B2805" s="48">
        <v>3</v>
      </c>
      <c r="C2805" s="49" t="s">
        <v>73</v>
      </c>
      <c r="D2805" s="50">
        <v>44172</v>
      </c>
      <c r="E2805" s="49" t="s">
        <v>1610</v>
      </c>
      <c r="F2805" s="50">
        <v>44172</v>
      </c>
      <c r="G2805" s="49" t="s">
        <v>1610</v>
      </c>
      <c r="H2805" s="51" t="s">
        <v>362</v>
      </c>
      <c r="I2805" s="49"/>
      <c r="J2805" s="49"/>
      <c r="K2805" s="49"/>
      <c r="L2805" s="52" t="s">
        <v>110</v>
      </c>
      <c r="M2805" s="51" t="s">
        <v>7648</v>
      </c>
      <c r="N2805" s="51"/>
      <c r="O2805" s="49" t="s">
        <v>1612</v>
      </c>
      <c r="P2805" s="51"/>
      <c r="Q2805" s="51"/>
      <c r="R2805" s="111"/>
      <c r="S2805" s="111"/>
      <c r="T2805" s="120"/>
      <c r="U2805" s="55" t="s">
        <v>32</v>
      </c>
      <c r="V2805" s="52"/>
      <c r="W2805" s="49"/>
      <c r="X2805" s="52" t="s">
        <v>43</v>
      </c>
      <c r="Y2805" s="49"/>
      <c r="Z2805" s="116" t="s">
        <v>20458</v>
      </c>
      <c r="AA2805" s="51"/>
      <c r="AB2805" s="54">
        <v>0</v>
      </c>
      <c r="AC2805" s="54">
        <v>0</v>
      </c>
      <c r="AD2805" s="54">
        <v>239933</v>
      </c>
      <c r="AE2805" s="54">
        <v>0</v>
      </c>
      <c r="AF2805" s="3">
        <f>SUM(Table2[[#This Row],[PE 2021 Obligations]],Table2[[#This Row],[ROW 2021 Obligations]],Table2[[#This Row],[Construction 2021 Obligations]],Table2[[#This Row],[Paving 2021 Obligations]])</f>
        <v>239933</v>
      </c>
      <c r="AG2805" s="54">
        <v>0</v>
      </c>
      <c r="AH2805" s="54">
        <v>0</v>
      </c>
      <c r="AI2805" s="54">
        <v>239933</v>
      </c>
      <c r="AJ2805" s="54">
        <v>0</v>
      </c>
      <c r="AK2805" s="54">
        <v>239933</v>
      </c>
      <c r="AL2805" s="49" t="s">
        <v>7649</v>
      </c>
    </row>
    <row r="2806" spans="1:38" hidden="1" x14ac:dyDescent="0.25">
      <c r="A2806" s="13">
        <v>131113</v>
      </c>
      <c r="B2806" s="15">
        <v>2</v>
      </c>
      <c r="C2806" s="43" t="s">
        <v>73</v>
      </c>
      <c r="D2806" s="44">
        <v>44172</v>
      </c>
      <c r="E2806" s="43" t="s">
        <v>1610</v>
      </c>
      <c r="F2806" s="44">
        <v>44172</v>
      </c>
      <c r="G2806" s="43" t="s">
        <v>1610</v>
      </c>
      <c r="H2806" s="45" t="s">
        <v>1336</v>
      </c>
      <c r="I2806" s="43"/>
      <c r="J2806" s="43"/>
      <c r="K2806" s="43"/>
      <c r="L2806" s="46" t="s">
        <v>110</v>
      </c>
      <c r="M2806" s="45" t="s">
        <v>7650</v>
      </c>
      <c r="N2806" s="45"/>
      <c r="O2806" s="43" t="s">
        <v>1612</v>
      </c>
      <c r="P2806" s="45"/>
      <c r="Q2806" s="45"/>
      <c r="R2806" s="112"/>
      <c r="S2806" s="112"/>
      <c r="T2806" s="59"/>
      <c r="U2806" s="56" t="s">
        <v>32</v>
      </c>
      <c r="V2806" s="46"/>
      <c r="W2806" s="43"/>
      <c r="X2806" s="46" t="s">
        <v>43</v>
      </c>
      <c r="Y2806" s="43"/>
      <c r="Z2806" s="116" t="s">
        <v>20458</v>
      </c>
      <c r="AA2806" s="45"/>
      <c r="AB2806" s="3">
        <v>0</v>
      </c>
      <c r="AC2806" s="3">
        <v>0</v>
      </c>
      <c r="AD2806" s="3">
        <v>548595</v>
      </c>
      <c r="AE2806" s="3">
        <v>0</v>
      </c>
      <c r="AF2806" s="3">
        <f>SUM(Table2[[#This Row],[PE 2021 Obligations]],Table2[[#This Row],[ROW 2021 Obligations]],Table2[[#This Row],[Construction 2021 Obligations]],Table2[[#This Row],[Paving 2021 Obligations]])</f>
        <v>548595</v>
      </c>
      <c r="AG2806" s="3">
        <v>0</v>
      </c>
      <c r="AH2806" s="3">
        <v>0</v>
      </c>
      <c r="AI2806" s="3">
        <v>548595</v>
      </c>
      <c r="AJ2806" s="3">
        <v>0</v>
      </c>
      <c r="AK2806" s="3">
        <v>548595</v>
      </c>
      <c r="AL2806" s="43" t="s">
        <v>7651</v>
      </c>
    </row>
    <row r="2807" spans="1:38" hidden="1" x14ac:dyDescent="0.25">
      <c r="A2807" s="47">
        <v>131114</v>
      </c>
      <c r="B2807" s="48">
        <v>1</v>
      </c>
      <c r="C2807" s="49" t="s">
        <v>73</v>
      </c>
      <c r="D2807" s="50">
        <v>44172</v>
      </c>
      <c r="E2807" s="49" t="s">
        <v>1610</v>
      </c>
      <c r="F2807" s="50">
        <v>44172</v>
      </c>
      <c r="G2807" s="49" t="s">
        <v>1610</v>
      </c>
      <c r="H2807" s="51" t="s">
        <v>182</v>
      </c>
      <c r="I2807" s="49"/>
      <c r="J2807" s="49"/>
      <c r="K2807" s="49"/>
      <c r="L2807" s="52" t="s">
        <v>110</v>
      </c>
      <c r="M2807" s="51" t="s">
        <v>7652</v>
      </c>
      <c r="N2807" s="51"/>
      <c r="O2807" s="49" t="s">
        <v>1612</v>
      </c>
      <c r="P2807" s="51"/>
      <c r="Q2807" s="51"/>
      <c r="R2807" s="111"/>
      <c r="S2807" s="111"/>
      <c r="T2807" s="120"/>
      <c r="U2807" s="55" t="s">
        <v>32</v>
      </c>
      <c r="V2807" s="52"/>
      <c r="W2807" s="49"/>
      <c r="X2807" s="52" t="s">
        <v>43</v>
      </c>
      <c r="Y2807" s="49"/>
      <c r="Z2807" s="116" t="s">
        <v>20458</v>
      </c>
      <c r="AA2807" s="51"/>
      <c r="AB2807" s="54">
        <v>0</v>
      </c>
      <c r="AC2807" s="54">
        <v>0</v>
      </c>
      <c r="AD2807" s="54">
        <v>660500</v>
      </c>
      <c r="AE2807" s="54">
        <v>0</v>
      </c>
      <c r="AF2807" s="3">
        <f>SUM(Table2[[#This Row],[PE 2021 Obligations]],Table2[[#This Row],[ROW 2021 Obligations]],Table2[[#This Row],[Construction 2021 Obligations]],Table2[[#This Row],[Paving 2021 Obligations]])</f>
        <v>660500</v>
      </c>
      <c r="AG2807" s="54">
        <v>0</v>
      </c>
      <c r="AH2807" s="54">
        <v>0</v>
      </c>
      <c r="AI2807" s="54">
        <v>660500</v>
      </c>
      <c r="AJ2807" s="54">
        <v>0</v>
      </c>
      <c r="AK2807" s="54">
        <v>660500</v>
      </c>
      <c r="AL2807" s="49" t="s">
        <v>7653</v>
      </c>
    </row>
    <row r="2808" spans="1:38" hidden="1" x14ac:dyDescent="0.25">
      <c r="A2808" s="13">
        <v>131116</v>
      </c>
      <c r="B2808" s="15">
        <v>1</v>
      </c>
      <c r="C2808" s="43" t="s">
        <v>73</v>
      </c>
      <c r="D2808" s="44">
        <v>44174</v>
      </c>
      <c r="E2808" s="43" t="s">
        <v>142</v>
      </c>
      <c r="F2808" s="44">
        <v>44280</v>
      </c>
      <c r="G2808" s="43" t="s">
        <v>75</v>
      </c>
      <c r="H2808" s="45" t="s">
        <v>196</v>
      </c>
      <c r="I2808" s="43"/>
      <c r="J2808" s="43"/>
      <c r="K2808" s="43"/>
      <c r="L2808" s="46"/>
      <c r="M2808" s="45" t="s">
        <v>7654</v>
      </c>
      <c r="N2808" s="45"/>
      <c r="O2808" s="43" t="s">
        <v>78</v>
      </c>
      <c r="P2808" s="45" t="s">
        <v>144</v>
      </c>
      <c r="Q2808" s="45"/>
      <c r="R2808" s="112"/>
      <c r="S2808" s="112"/>
      <c r="T2808" s="59"/>
      <c r="U2808" s="56" t="s">
        <v>32</v>
      </c>
      <c r="V2808" s="46"/>
      <c r="W2808" s="43"/>
      <c r="X2808" s="46" t="s">
        <v>43</v>
      </c>
      <c r="Y2808" s="43"/>
      <c r="Z2808" s="116" t="s">
        <v>20458</v>
      </c>
      <c r="AA2808" s="45"/>
      <c r="AB2808" s="3">
        <v>0</v>
      </c>
      <c r="AC2808" s="3">
        <v>0</v>
      </c>
      <c r="AD2808" s="3">
        <v>1250000</v>
      </c>
      <c r="AE2808" s="3">
        <v>0</v>
      </c>
      <c r="AF2808" s="3">
        <f>SUM(Table2[[#This Row],[PE 2021 Obligations]],Table2[[#This Row],[ROW 2021 Obligations]],Table2[[#This Row],[Construction 2021 Obligations]],Table2[[#This Row],[Paving 2021 Obligations]])</f>
        <v>1250000</v>
      </c>
      <c r="AG2808" s="3">
        <v>0</v>
      </c>
      <c r="AH2808" s="3">
        <v>0</v>
      </c>
      <c r="AI2808" s="3">
        <v>1250000</v>
      </c>
      <c r="AJ2808" s="3">
        <v>0</v>
      </c>
      <c r="AK2808" s="3">
        <v>1250000</v>
      </c>
      <c r="AL2808" s="43" t="s">
        <v>7655</v>
      </c>
    </row>
    <row r="2809" spans="1:38" hidden="1" x14ac:dyDescent="0.25">
      <c r="A2809" s="47">
        <v>131117</v>
      </c>
      <c r="B2809" s="48">
        <v>1</v>
      </c>
      <c r="C2809" s="49" t="s">
        <v>73</v>
      </c>
      <c r="D2809" s="50">
        <v>44174</v>
      </c>
      <c r="E2809" s="49" t="s">
        <v>142</v>
      </c>
      <c r="F2809" s="50">
        <v>44280</v>
      </c>
      <c r="G2809" s="49" t="s">
        <v>75</v>
      </c>
      <c r="H2809" s="51" t="s">
        <v>158</v>
      </c>
      <c r="I2809" s="49"/>
      <c r="J2809" s="49"/>
      <c r="K2809" s="49"/>
      <c r="L2809" s="52"/>
      <c r="M2809" s="51" t="s">
        <v>7656</v>
      </c>
      <c r="N2809" s="51"/>
      <c r="O2809" s="49" t="s">
        <v>78</v>
      </c>
      <c r="P2809" s="51" t="s">
        <v>144</v>
      </c>
      <c r="Q2809" s="51"/>
      <c r="R2809" s="111"/>
      <c r="S2809" s="111"/>
      <c r="T2809" s="120"/>
      <c r="U2809" s="55" t="s">
        <v>32</v>
      </c>
      <c r="V2809" s="52"/>
      <c r="W2809" s="49"/>
      <c r="X2809" s="52" t="s">
        <v>43</v>
      </c>
      <c r="Y2809" s="49"/>
      <c r="Z2809" s="116" t="s">
        <v>20458</v>
      </c>
      <c r="AA2809" s="51"/>
      <c r="AB2809" s="54">
        <v>0</v>
      </c>
      <c r="AC2809" s="54">
        <v>0</v>
      </c>
      <c r="AD2809" s="54">
        <v>764600</v>
      </c>
      <c r="AE2809" s="54">
        <v>0</v>
      </c>
      <c r="AF2809" s="3">
        <f>SUM(Table2[[#This Row],[PE 2021 Obligations]],Table2[[#This Row],[ROW 2021 Obligations]],Table2[[#This Row],[Construction 2021 Obligations]],Table2[[#This Row],[Paving 2021 Obligations]])</f>
        <v>764600</v>
      </c>
      <c r="AG2809" s="54">
        <v>0</v>
      </c>
      <c r="AH2809" s="54">
        <v>0</v>
      </c>
      <c r="AI2809" s="54">
        <v>764600</v>
      </c>
      <c r="AJ2809" s="54">
        <v>0</v>
      </c>
      <c r="AK2809" s="54">
        <v>764600</v>
      </c>
      <c r="AL2809" s="49" t="s">
        <v>7657</v>
      </c>
    </row>
    <row r="2810" spans="1:38" hidden="1" x14ac:dyDescent="0.25">
      <c r="A2810" s="13">
        <v>131118</v>
      </c>
      <c r="B2810" s="15">
        <v>3</v>
      </c>
      <c r="C2810" s="43" t="s">
        <v>73</v>
      </c>
      <c r="D2810" s="44">
        <v>44174</v>
      </c>
      <c r="E2810" s="43" t="s">
        <v>142</v>
      </c>
      <c r="F2810" s="44">
        <v>44280</v>
      </c>
      <c r="G2810" s="43" t="s">
        <v>75</v>
      </c>
      <c r="H2810" s="45" t="s">
        <v>57</v>
      </c>
      <c r="I2810" s="43"/>
      <c r="J2810" s="43"/>
      <c r="K2810" s="43"/>
      <c r="L2810" s="46"/>
      <c r="M2810" s="45" t="s">
        <v>7658</v>
      </c>
      <c r="N2810" s="45"/>
      <c r="O2810" s="43" t="s">
        <v>78</v>
      </c>
      <c r="P2810" s="45" t="s">
        <v>144</v>
      </c>
      <c r="Q2810" s="45"/>
      <c r="R2810" s="112"/>
      <c r="S2810" s="112"/>
      <c r="T2810" s="59"/>
      <c r="U2810" s="56" t="s">
        <v>32</v>
      </c>
      <c r="V2810" s="46"/>
      <c r="W2810" s="43"/>
      <c r="X2810" s="46" t="s">
        <v>43</v>
      </c>
      <c r="Y2810" s="43"/>
      <c r="Z2810" s="111" t="s">
        <v>20458</v>
      </c>
      <c r="AA2810" s="45"/>
      <c r="AB2810" s="3">
        <v>0</v>
      </c>
      <c r="AC2810" s="3">
        <v>0</v>
      </c>
      <c r="AD2810" s="3">
        <v>520000</v>
      </c>
      <c r="AE2810" s="3">
        <v>0</v>
      </c>
      <c r="AF2810" s="3">
        <f>SUM(Table2[[#This Row],[PE 2021 Obligations]],Table2[[#This Row],[ROW 2021 Obligations]],Table2[[#This Row],[Construction 2021 Obligations]],Table2[[#This Row],[Paving 2021 Obligations]])</f>
        <v>520000</v>
      </c>
      <c r="AG2810" s="3">
        <v>0</v>
      </c>
      <c r="AH2810" s="3">
        <v>0</v>
      </c>
      <c r="AI2810" s="3">
        <v>520000</v>
      </c>
      <c r="AJ2810" s="3">
        <v>0</v>
      </c>
      <c r="AK2810" s="3">
        <v>520000</v>
      </c>
      <c r="AL2810" s="43" t="s">
        <v>7659</v>
      </c>
    </row>
    <row r="2811" spans="1:38" hidden="1" x14ac:dyDescent="0.25">
      <c r="A2811" s="47">
        <v>131119</v>
      </c>
      <c r="B2811" s="48">
        <v>4</v>
      </c>
      <c r="C2811" s="49" t="s">
        <v>73</v>
      </c>
      <c r="D2811" s="50">
        <v>44174</v>
      </c>
      <c r="E2811" s="49" t="s">
        <v>142</v>
      </c>
      <c r="F2811" s="50">
        <v>44280</v>
      </c>
      <c r="G2811" s="49" t="s">
        <v>75</v>
      </c>
      <c r="H2811" s="51" t="s">
        <v>270</v>
      </c>
      <c r="I2811" s="49"/>
      <c r="J2811" s="49"/>
      <c r="K2811" s="49"/>
      <c r="L2811" s="52"/>
      <c r="M2811" s="51" t="s">
        <v>7660</v>
      </c>
      <c r="N2811" s="51"/>
      <c r="O2811" s="49" t="s">
        <v>78</v>
      </c>
      <c r="P2811" s="51" t="s">
        <v>144</v>
      </c>
      <c r="Q2811" s="51"/>
      <c r="R2811" s="111"/>
      <c r="S2811" s="111"/>
      <c r="T2811" s="120"/>
      <c r="U2811" s="55" t="s">
        <v>32</v>
      </c>
      <c r="V2811" s="52"/>
      <c r="W2811" s="49"/>
      <c r="X2811" s="52" t="s">
        <v>43</v>
      </c>
      <c r="Y2811" s="49"/>
      <c r="Z2811" s="111" t="s">
        <v>20458</v>
      </c>
      <c r="AA2811" s="51"/>
      <c r="AB2811" s="54">
        <v>0</v>
      </c>
      <c r="AC2811" s="54">
        <v>0</v>
      </c>
      <c r="AD2811" s="54">
        <v>804800</v>
      </c>
      <c r="AE2811" s="54">
        <v>0</v>
      </c>
      <c r="AF2811" s="3">
        <f>SUM(Table2[[#This Row],[PE 2021 Obligations]],Table2[[#This Row],[ROW 2021 Obligations]],Table2[[#This Row],[Construction 2021 Obligations]],Table2[[#This Row],[Paving 2021 Obligations]])</f>
        <v>804800</v>
      </c>
      <c r="AG2811" s="54">
        <v>0</v>
      </c>
      <c r="AH2811" s="54">
        <v>0</v>
      </c>
      <c r="AI2811" s="54">
        <v>804800</v>
      </c>
      <c r="AJ2811" s="54">
        <v>0</v>
      </c>
      <c r="AK2811" s="54">
        <v>804800</v>
      </c>
      <c r="AL2811" s="49" t="s">
        <v>7661</v>
      </c>
    </row>
    <row r="2812" spans="1:38" hidden="1" x14ac:dyDescent="0.25">
      <c r="A2812" s="13">
        <v>131120</v>
      </c>
      <c r="B2812" s="15">
        <v>4</v>
      </c>
      <c r="C2812" s="43" t="s">
        <v>73</v>
      </c>
      <c r="D2812" s="44">
        <v>44174</v>
      </c>
      <c r="E2812" s="43" t="s">
        <v>142</v>
      </c>
      <c r="F2812" s="44">
        <v>44280</v>
      </c>
      <c r="G2812" s="43" t="s">
        <v>75</v>
      </c>
      <c r="H2812" s="45" t="s">
        <v>295</v>
      </c>
      <c r="I2812" s="43"/>
      <c r="J2812" s="43"/>
      <c r="K2812" s="43"/>
      <c r="L2812" s="46"/>
      <c r="M2812" s="45" t="s">
        <v>7662</v>
      </c>
      <c r="N2812" s="45"/>
      <c r="O2812" s="43" t="s">
        <v>78</v>
      </c>
      <c r="P2812" s="45" t="s">
        <v>144</v>
      </c>
      <c r="Q2812" s="45"/>
      <c r="R2812" s="112"/>
      <c r="S2812" s="112"/>
      <c r="T2812" s="59"/>
      <c r="U2812" s="56" t="s">
        <v>32</v>
      </c>
      <c r="V2812" s="46"/>
      <c r="W2812" s="43"/>
      <c r="X2812" s="46" t="s">
        <v>43</v>
      </c>
      <c r="Y2812" s="43"/>
      <c r="Z2812" s="111" t="s">
        <v>20458</v>
      </c>
      <c r="AA2812" s="45"/>
      <c r="AB2812" s="3">
        <v>0</v>
      </c>
      <c r="AC2812" s="3">
        <v>0</v>
      </c>
      <c r="AD2812" s="3">
        <v>804800</v>
      </c>
      <c r="AE2812" s="3">
        <v>0</v>
      </c>
      <c r="AF2812" s="3">
        <f>SUM(Table2[[#This Row],[PE 2021 Obligations]],Table2[[#This Row],[ROW 2021 Obligations]],Table2[[#This Row],[Construction 2021 Obligations]],Table2[[#This Row],[Paving 2021 Obligations]])</f>
        <v>804800</v>
      </c>
      <c r="AG2812" s="3">
        <v>0</v>
      </c>
      <c r="AH2812" s="3">
        <v>0</v>
      </c>
      <c r="AI2812" s="3">
        <v>804800</v>
      </c>
      <c r="AJ2812" s="3">
        <v>0</v>
      </c>
      <c r="AK2812" s="3">
        <v>804800</v>
      </c>
      <c r="AL2812" s="43" t="s">
        <v>7663</v>
      </c>
    </row>
    <row r="2813" spans="1:38" hidden="1" x14ac:dyDescent="0.25">
      <c r="A2813" s="47">
        <v>131121</v>
      </c>
      <c r="B2813" s="48">
        <v>4</v>
      </c>
      <c r="C2813" s="49" t="s">
        <v>73</v>
      </c>
      <c r="D2813" s="50">
        <v>44174</v>
      </c>
      <c r="E2813" s="49" t="s">
        <v>142</v>
      </c>
      <c r="F2813" s="50">
        <v>44280</v>
      </c>
      <c r="G2813" s="49" t="s">
        <v>75</v>
      </c>
      <c r="H2813" s="51" t="s">
        <v>298</v>
      </c>
      <c r="I2813" s="49"/>
      <c r="J2813" s="49"/>
      <c r="K2813" s="49"/>
      <c r="L2813" s="52"/>
      <c r="M2813" s="51" t="s">
        <v>7664</v>
      </c>
      <c r="N2813" s="51"/>
      <c r="O2813" s="49" t="s">
        <v>78</v>
      </c>
      <c r="P2813" s="51" t="s">
        <v>144</v>
      </c>
      <c r="Q2813" s="51"/>
      <c r="R2813" s="111"/>
      <c r="S2813" s="111"/>
      <c r="T2813" s="120"/>
      <c r="U2813" s="55" t="s">
        <v>32</v>
      </c>
      <c r="V2813" s="52"/>
      <c r="W2813" s="49"/>
      <c r="X2813" s="52" t="s">
        <v>43</v>
      </c>
      <c r="Y2813" s="49"/>
      <c r="Z2813" s="111" t="s">
        <v>20458</v>
      </c>
      <c r="AA2813" s="51"/>
      <c r="AB2813" s="54">
        <v>0</v>
      </c>
      <c r="AC2813" s="54">
        <v>0</v>
      </c>
      <c r="AD2813" s="54">
        <v>764600</v>
      </c>
      <c r="AE2813" s="54">
        <v>0</v>
      </c>
      <c r="AF2813" s="3">
        <f>SUM(Table2[[#This Row],[PE 2021 Obligations]],Table2[[#This Row],[ROW 2021 Obligations]],Table2[[#This Row],[Construction 2021 Obligations]],Table2[[#This Row],[Paving 2021 Obligations]])</f>
        <v>764600</v>
      </c>
      <c r="AG2813" s="54">
        <v>0</v>
      </c>
      <c r="AH2813" s="54">
        <v>0</v>
      </c>
      <c r="AI2813" s="54">
        <v>764600</v>
      </c>
      <c r="AJ2813" s="54">
        <v>0</v>
      </c>
      <c r="AK2813" s="54">
        <v>764600</v>
      </c>
      <c r="AL2813" s="49" t="s">
        <v>7665</v>
      </c>
    </row>
    <row r="2814" spans="1:38" ht="30" hidden="1" x14ac:dyDescent="0.25">
      <c r="A2814" s="13">
        <v>131122</v>
      </c>
      <c r="B2814" s="15">
        <v>6</v>
      </c>
      <c r="C2814" s="43" t="s">
        <v>73</v>
      </c>
      <c r="D2814" s="44">
        <v>44174</v>
      </c>
      <c r="E2814" s="43" t="s">
        <v>142</v>
      </c>
      <c r="F2814" s="44">
        <v>44174</v>
      </c>
      <c r="G2814" s="43" t="s">
        <v>142</v>
      </c>
      <c r="H2814" s="45" t="s">
        <v>76</v>
      </c>
      <c r="I2814" s="43"/>
      <c r="J2814" s="43"/>
      <c r="K2814" s="43"/>
      <c r="L2814" s="46"/>
      <c r="M2814" s="45" t="s">
        <v>7666</v>
      </c>
      <c r="N2814" s="45"/>
      <c r="O2814" s="43" t="s">
        <v>78</v>
      </c>
      <c r="P2814" s="45" t="s">
        <v>144</v>
      </c>
      <c r="Q2814" s="45"/>
      <c r="R2814" s="112"/>
      <c r="S2814" s="112"/>
      <c r="T2814" s="59"/>
      <c r="U2814" s="56" t="s">
        <v>32</v>
      </c>
      <c r="V2814" s="46"/>
      <c r="W2814" s="43"/>
      <c r="X2814" s="46" t="s">
        <v>43</v>
      </c>
      <c r="Y2814" s="43"/>
      <c r="Z2814" s="116" t="s">
        <v>20458</v>
      </c>
      <c r="AA2814" s="45"/>
      <c r="AB2814" s="3">
        <v>0</v>
      </c>
      <c r="AC2814" s="3">
        <v>0</v>
      </c>
      <c r="AD2814" s="3">
        <v>691700</v>
      </c>
      <c r="AE2814" s="3">
        <v>0</v>
      </c>
      <c r="AF2814" s="3">
        <f>SUM(Table2[[#This Row],[PE 2021 Obligations]],Table2[[#This Row],[ROW 2021 Obligations]],Table2[[#This Row],[Construction 2021 Obligations]],Table2[[#This Row],[Paving 2021 Obligations]])</f>
        <v>691700</v>
      </c>
      <c r="AG2814" s="3">
        <v>0</v>
      </c>
      <c r="AH2814" s="3">
        <v>0</v>
      </c>
      <c r="AI2814" s="3">
        <v>691700</v>
      </c>
      <c r="AJ2814" s="3">
        <v>0</v>
      </c>
      <c r="AK2814" s="3">
        <v>691700</v>
      </c>
      <c r="AL2814" s="43" t="s">
        <v>7667</v>
      </c>
    </row>
    <row r="2815" spans="1:38" hidden="1" x14ac:dyDescent="0.25">
      <c r="A2815" s="47">
        <v>131123</v>
      </c>
      <c r="B2815" s="48">
        <v>6</v>
      </c>
      <c r="C2815" s="49" t="s">
        <v>73</v>
      </c>
      <c r="D2815" s="50">
        <v>44174</v>
      </c>
      <c r="E2815" s="49" t="s">
        <v>142</v>
      </c>
      <c r="F2815" s="50">
        <v>44174</v>
      </c>
      <c r="G2815" s="49" t="s">
        <v>142</v>
      </c>
      <c r="H2815" s="51" t="s">
        <v>76</v>
      </c>
      <c r="I2815" s="49"/>
      <c r="J2815" s="49"/>
      <c r="K2815" s="49"/>
      <c r="L2815" s="52"/>
      <c r="M2815" s="51" t="s">
        <v>7668</v>
      </c>
      <c r="N2815" s="51"/>
      <c r="O2815" s="49" t="s">
        <v>78</v>
      </c>
      <c r="P2815" s="51" t="s">
        <v>144</v>
      </c>
      <c r="Q2815" s="51"/>
      <c r="R2815" s="111"/>
      <c r="S2815" s="111"/>
      <c r="T2815" s="120"/>
      <c r="U2815" s="55" t="s">
        <v>32</v>
      </c>
      <c r="V2815" s="52"/>
      <c r="W2815" s="49"/>
      <c r="X2815" s="52" t="s">
        <v>43</v>
      </c>
      <c r="Y2815" s="49"/>
      <c r="Z2815" s="111" t="s">
        <v>20458</v>
      </c>
      <c r="AA2815" s="51"/>
      <c r="AB2815" s="54">
        <v>0</v>
      </c>
      <c r="AC2815" s="54">
        <v>0</v>
      </c>
      <c r="AD2815" s="54">
        <v>236500</v>
      </c>
      <c r="AE2815" s="54">
        <v>0</v>
      </c>
      <c r="AF2815" s="3">
        <f>SUM(Table2[[#This Row],[PE 2021 Obligations]],Table2[[#This Row],[ROW 2021 Obligations]],Table2[[#This Row],[Construction 2021 Obligations]],Table2[[#This Row],[Paving 2021 Obligations]])</f>
        <v>236500</v>
      </c>
      <c r="AG2815" s="54">
        <v>0</v>
      </c>
      <c r="AH2815" s="54">
        <v>0</v>
      </c>
      <c r="AI2815" s="54">
        <v>236500</v>
      </c>
      <c r="AJ2815" s="54">
        <v>0</v>
      </c>
      <c r="AK2815" s="54">
        <v>236500</v>
      </c>
      <c r="AL2815" s="49" t="s">
        <v>7669</v>
      </c>
    </row>
    <row r="2816" spans="1:38" hidden="1" x14ac:dyDescent="0.25">
      <c r="A2816" s="47">
        <v>131125</v>
      </c>
      <c r="B2816" s="48">
        <v>2</v>
      </c>
      <c r="C2816" s="49" t="s">
        <v>73</v>
      </c>
      <c r="D2816" s="50">
        <v>44179</v>
      </c>
      <c r="E2816" s="49" t="s">
        <v>1610</v>
      </c>
      <c r="F2816" s="50">
        <v>44179</v>
      </c>
      <c r="G2816" s="49" t="s">
        <v>1610</v>
      </c>
      <c r="H2816" s="51" t="s">
        <v>286</v>
      </c>
      <c r="I2816" s="49"/>
      <c r="J2816" s="49"/>
      <c r="K2816" s="49"/>
      <c r="L2816" s="52" t="s">
        <v>110</v>
      </c>
      <c r="M2816" s="51" t="s">
        <v>7673</v>
      </c>
      <c r="N2816" s="51"/>
      <c r="O2816" s="49" t="s">
        <v>1612</v>
      </c>
      <c r="P2816" s="51"/>
      <c r="Q2816" s="51"/>
      <c r="R2816" s="111"/>
      <c r="S2816" s="111"/>
      <c r="T2816" s="120"/>
      <c r="U2816" s="55" t="s">
        <v>32</v>
      </c>
      <c r="V2816" s="52"/>
      <c r="W2816" s="49"/>
      <c r="X2816" s="52" t="s">
        <v>43</v>
      </c>
      <c r="Y2816" s="49"/>
      <c r="Z2816" s="111" t="s">
        <v>20458</v>
      </c>
      <c r="AA2816" s="51"/>
      <c r="AB2816" s="54">
        <v>0</v>
      </c>
      <c r="AC2816" s="54">
        <v>0</v>
      </c>
      <c r="AD2816" s="54">
        <v>13043.4</v>
      </c>
      <c r="AE2816" s="54">
        <v>0</v>
      </c>
      <c r="AF2816" s="3">
        <f>SUM(Table2[[#This Row],[PE 2021 Obligations]],Table2[[#This Row],[ROW 2021 Obligations]],Table2[[#This Row],[Construction 2021 Obligations]],Table2[[#This Row],[Paving 2021 Obligations]])</f>
        <v>13043.4</v>
      </c>
      <c r="AG2816" s="54">
        <v>0</v>
      </c>
      <c r="AH2816" s="54">
        <v>0</v>
      </c>
      <c r="AI2816" s="54">
        <v>13043.4</v>
      </c>
      <c r="AJ2816" s="54">
        <v>0</v>
      </c>
      <c r="AK2816" s="54">
        <v>13043.4</v>
      </c>
      <c r="AL2816" s="49" t="s">
        <v>7674</v>
      </c>
    </row>
    <row r="2817" spans="1:38" ht="30" hidden="1" x14ac:dyDescent="0.25">
      <c r="A2817" s="13">
        <v>131126</v>
      </c>
      <c r="B2817" s="15">
        <v>3</v>
      </c>
      <c r="C2817" s="43" t="s">
        <v>73</v>
      </c>
      <c r="D2817" s="44">
        <v>44181</v>
      </c>
      <c r="E2817" s="43" t="s">
        <v>1610</v>
      </c>
      <c r="F2817" s="44">
        <v>44181</v>
      </c>
      <c r="G2817" s="43" t="s">
        <v>1610</v>
      </c>
      <c r="H2817" s="45" t="s">
        <v>98</v>
      </c>
      <c r="I2817" s="43"/>
      <c r="J2817" s="43"/>
      <c r="K2817" s="43"/>
      <c r="L2817" s="46" t="s">
        <v>110</v>
      </c>
      <c r="M2817" s="45" t="s">
        <v>7675</v>
      </c>
      <c r="N2817" s="45"/>
      <c r="O2817" s="43" t="s">
        <v>1612</v>
      </c>
      <c r="P2817" s="45"/>
      <c r="Q2817" s="45"/>
      <c r="R2817" s="112"/>
      <c r="S2817" s="112"/>
      <c r="T2817" s="59"/>
      <c r="U2817" s="56" t="s">
        <v>32</v>
      </c>
      <c r="V2817" s="46"/>
      <c r="W2817" s="43"/>
      <c r="X2817" s="46" t="s">
        <v>43</v>
      </c>
      <c r="Y2817" s="43"/>
      <c r="Z2817" s="116" t="s">
        <v>20458</v>
      </c>
      <c r="AA2817" s="45"/>
      <c r="AB2817" s="3">
        <v>0</v>
      </c>
      <c r="AC2817" s="3">
        <v>0</v>
      </c>
      <c r="AD2817" s="3">
        <v>5961</v>
      </c>
      <c r="AE2817" s="3">
        <v>0</v>
      </c>
      <c r="AF2817" s="3">
        <f>SUM(Table2[[#This Row],[PE 2021 Obligations]],Table2[[#This Row],[ROW 2021 Obligations]],Table2[[#This Row],[Construction 2021 Obligations]],Table2[[#This Row],[Paving 2021 Obligations]])</f>
        <v>5961</v>
      </c>
      <c r="AG2817" s="3">
        <v>0</v>
      </c>
      <c r="AH2817" s="3">
        <v>0</v>
      </c>
      <c r="AI2817" s="3">
        <v>5961</v>
      </c>
      <c r="AJ2817" s="3">
        <v>0</v>
      </c>
      <c r="AK2817" s="3">
        <v>5961</v>
      </c>
      <c r="AL2817" s="43" t="s">
        <v>7676</v>
      </c>
    </row>
    <row r="2818" spans="1:38" ht="30" hidden="1" x14ac:dyDescent="0.25">
      <c r="A2818" s="47">
        <v>131127</v>
      </c>
      <c r="B2818" s="48">
        <v>3</v>
      </c>
      <c r="C2818" s="49" t="s">
        <v>73</v>
      </c>
      <c r="D2818" s="50">
        <v>44181</v>
      </c>
      <c r="E2818" s="49" t="s">
        <v>1610</v>
      </c>
      <c r="F2818" s="50">
        <v>44181</v>
      </c>
      <c r="G2818" s="49" t="s">
        <v>1610</v>
      </c>
      <c r="H2818" s="51" t="s">
        <v>98</v>
      </c>
      <c r="I2818" s="49"/>
      <c r="J2818" s="49"/>
      <c r="K2818" s="49"/>
      <c r="L2818" s="52" t="s">
        <v>110</v>
      </c>
      <c r="M2818" s="51" t="s">
        <v>7677</v>
      </c>
      <c r="N2818" s="51"/>
      <c r="O2818" s="49" t="s">
        <v>1612</v>
      </c>
      <c r="P2818" s="51"/>
      <c r="Q2818" s="51"/>
      <c r="R2818" s="111"/>
      <c r="S2818" s="111"/>
      <c r="T2818" s="120"/>
      <c r="U2818" s="55" t="s">
        <v>32</v>
      </c>
      <c r="V2818" s="52"/>
      <c r="W2818" s="49"/>
      <c r="X2818" s="52" t="s">
        <v>43</v>
      </c>
      <c r="Y2818" s="49"/>
      <c r="Z2818" s="116" t="s">
        <v>20458</v>
      </c>
      <c r="AA2818" s="51"/>
      <c r="AB2818" s="54">
        <v>0</v>
      </c>
      <c r="AC2818" s="54">
        <v>0</v>
      </c>
      <c r="AD2818" s="54">
        <v>9035</v>
      </c>
      <c r="AE2818" s="54">
        <v>0</v>
      </c>
      <c r="AF2818" s="3">
        <f>SUM(Table2[[#This Row],[PE 2021 Obligations]],Table2[[#This Row],[ROW 2021 Obligations]],Table2[[#This Row],[Construction 2021 Obligations]],Table2[[#This Row],[Paving 2021 Obligations]])</f>
        <v>9035</v>
      </c>
      <c r="AG2818" s="54">
        <v>0</v>
      </c>
      <c r="AH2818" s="54">
        <v>0</v>
      </c>
      <c r="AI2818" s="54">
        <v>9035</v>
      </c>
      <c r="AJ2818" s="54">
        <v>0</v>
      </c>
      <c r="AK2818" s="54">
        <v>9035</v>
      </c>
      <c r="AL2818" s="49" t="s">
        <v>7678</v>
      </c>
    </row>
    <row r="2819" spans="1:38" hidden="1" x14ac:dyDescent="0.25">
      <c r="A2819" s="13">
        <v>131129</v>
      </c>
      <c r="B2819" s="15">
        <v>2</v>
      </c>
      <c r="C2819" s="43" t="s">
        <v>73</v>
      </c>
      <c r="D2819" s="44">
        <v>44181</v>
      </c>
      <c r="E2819" s="43" t="s">
        <v>1610</v>
      </c>
      <c r="F2819" s="44">
        <v>44181</v>
      </c>
      <c r="G2819" s="43" t="s">
        <v>1610</v>
      </c>
      <c r="H2819" s="45" t="s">
        <v>286</v>
      </c>
      <c r="I2819" s="43"/>
      <c r="J2819" s="43"/>
      <c r="K2819" s="43"/>
      <c r="L2819" s="46" t="s">
        <v>110</v>
      </c>
      <c r="M2819" s="45" t="s">
        <v>7679</v>
      </c>
      <c r="N2819" s="45"/>
      <c r="O2819" s="43" t="s">
        <v>1612</v>
      </c>
      <c r="P2819" s="45"/>
      <c r="Q2819" s="45"/>
      <c r="R2819" s="112"/>
      <c r="S2819" s="112"/>
      <c r="T2819" s="59"/>
      <c r="U2819" s="56" t="s">
        <v>32</v>
      </c>
      <c r="V2819" s="46"/>
      <c r="W2819" s="43"/>
      <c r="X2819" s="46" t="s">
        <v>43</v>
      </c>
      <c r="Y2819" s="43"/>
      <c r="Z2819" s="111" t="s">
        <v>20458</v>
      </c>
      <c r="AA2819" s="45"/>
      <c r="AB2819" s="3">
        <v>0</v>
      </c>
      <c r="AC2819" s="3">
        <v>0</v>
      </c>
      <c r="AD2819" s="3">
        <v>33508</v>
      </c>
      <c r="AE2819" s="3">
        <v>0</v>
      </c>
      <c r="AF2819" s="3">
        <f>SUM(Table2[[#This Row],[PE 2021 Obligations]],Table2[[#This Row],[ROW 2021 Obligations]],Table2[[#This Row],[Construction 2021 Obligations]],Table2[[#This Row],[Paving 2021 Obligations]])</f>
        <v>33508</v>
      </c>
      <c r="AG2819" s="3">
        <v>0</v>
      </c>
      <c r="AH2819" s="3">
        <v>0</v>
      </c>
      <c r="AI2819" s="3">
        <v>33508</v>
      </c>
      <c r="AJ2819" s="3">
        <v>0</v>
      </c>
      <c r="AK2819" s="3">
        <v>33508</v>
      </c>
      <c r="AL2819" s="43" t="s">
        <v>7680</v>
      </c>
    </row>
    <row r="2820" spans="1:38" hidden="1" x14ac:dyDescent="0.25">
      <c r="A2820" s="47">
        <v>131130</v>
      </c>
      <c r="B2820" s="48">
        <v>2</v>
      </c>
      <c r="C2820" s="49" t="s">
        <v>73</v>
      </c>
      <c r="D2820" s="50">
        <v>44181</v>
      </c>
      <c r="E2820" s="49" t="s">
        <v>1610</v>
      </c>
      <c r="F2820" s="50">
        <v>44181</v>
      </c>
      <c r="G2820" s="49" t="s">
        <v>1610</v>
      </c>
      <c r="H2820" s="51" t="s">
        <v>286</v>
      </c>
      <c r="I2820" s="49"/>
      <c r="J2820" s="49"/>
      <c r="K2820" s="49"/>
      <c r="L2820" s="52" t="s">
        <v>110</v>
      </c>
      <c r="M2820" s="51" t="s">
        <v>7681</v>
      </c>
      <c r="N2820" s="51"/>
      <c r="O2820" s="49" t="s">
        <v>1612</v>
      </c>
      <c r="P2820" s="51"/>
      <c r="Q2820" s="51"/>
      <c r="R2820" s="111"/>
      <c r="S2820" s="111"/>
      <c r="T2820" s="120"/>
      <c r="U2820" s="55" t="s">
        <v>32</v>
      </c>
      <c r="V2820" s="52"/>
      <c r="W2820" s="49"/>
      <c r="X2820" s="52" t="s">
        <v>43</v>
      </c>
      <c r="Y2820" s="49"/>
      <c r="Z2820" s="111" t="s">
        <v>20458</v>
      </c>
      <c r="AA2820" s="51"/>
      <c r="AB2820" s="54">
        <v>0</v>
      </c>
      <c r="AC2820" s="54">
        <v>0</v>
      </c>
      <c r="AD2820" s="54">
        <v>38814</v>
      </c>
      <c r="AE2820" s="54">
        <v>0</v>
      </c>
      <c r="AF2820" s="3">
        <f>SUM(Table2[[#This Row],[PE 2021 Obligations]],Table2[[#This Row],[ROW 2021 Obligations]],Table2[[#This Row],[Construction 2021 Obligations]],Table2[[#This Row],[Paving 2021 Obligations]])</f>
        <v>38814</v>
      </c>
      <c r="AG2820" s="54">
        <v>0</v>
      </c>
      <c r="AH2820" s="54">
        <v>0</v>
      </c>
      <c r="AI2820" s="54">
        <v>38814</v>
      </c>
      <c r="AJ2820" s="54">
        <v>0</v>
      </c>
      <c r="AK2820" s="54">
        <v>38814</v>
      </c>
      <c r="AL2820" s="49" t="s">
        <v>7682</v>
      </c>
    </row>
    <row r="2821" spans="1:38" hidden="1" x14ac:dyDescent="0.25">
      <c r="A2821" s="13">
        <v>131132</v>
      </c>
      <c r="B2821" s="15">
        <v>4</v>
      </c>
      <c r="C2821" s="43" t="s">
        <v>73</v>
      </c>
      <c r="D2821" s="44">
        <v>44181</v>
      </c>
      <c r="E2821" s="43" t="s">
        <v>1610</v>
      </c>
      <c r="F2821" s="44">
        <v>44181</v>
      </c>
      <c r="G2821" s="43" t="s">
        <v>1610</v>
      </c>
      <c r="H2821" s="45" t="s">
        <v>126</v>
      </c>
      <c r="I2821" s="43"/>
      <c r="J2821" s="43"/>
      <c r="K2821" s="43"/>
      <c r="L2821" s="46" t="s">
        <v>110</v>
      </c>
      <c r="M2821" s="45" t="s">
        <v>7683</v>
      </c>
      <c r="N2821" s="45"/>
      <c r="O2821" s="43" t="s">
        <v>1612</v>
      </c>
      <c r="P2821" s="45"/>
      <c r="Q2821" s="45"/>
      <c r="R2821" s="112"/>
      <c r="S2821" s="112"/>
      <c r="T2821" s="59"/>
      <c r="U2821" s="56" t="s">
        <v>32</v>
      </c>
      <c r="V2821" s="46"/>
      <c r="W2821" s="43"/>
      <c r="X2821" s="46" t="s">
        <v>43</v>
      </c>
      <c r="Y2821" s="43"/>
      <c r="Z2821" s="111" t="s">
        <v>20458</v>
      </c>
      <c r="AA2821" s="45"/>
      <c r="AB2821" s="3">
        <v>0</v>
      </c>
      <c r="AC2821" s="3">
        <v>0</v>
      </c>
      <c r="AD2821" s="3">
        <v>35635.86</v>
      </c>
      <c r="AE2821" s="3">
        <v>0</v>
      </c>
      <c r="AF2821" s="3">
        <f>SUM(Table2[[#This Row],[PE 2021 Obligations]],Table2[[#This Row],[ROW 2021 Obligations]],Table2[[#This Row],[Construction 2021 Obligations]],Table2[[#This Row],[Paving 2021 Obligations]])</f>
        <v>35635.86</v>
      </c>
      <c r="AG2821" s="3">
        <v>0</v>
      </c>
      <c r="AH2821" s="3">
        <v>0</v>
      </c>
      <c r="AI2821" s="3">
        <v>35635.86</v>
      </c>
      <c r="AJ2821" s="3">
        <v>0</v>
      </c>
      <c r="AK2821" s="3">
        <v>35635.86</v>
      </c>
      <c r="AL2821" s="43" t="s">
        <v>7684</v>
      </c>
    </row>
    <row r="2822" spans="1:38" ht="45" hidden="1" x14ac:dyDescent="0.25">
      <c r="A2822" s="47">
        <v>131133</v>
      </c>
      <c r="B2822" s="48">
        <v>4</v>
      </c>
      <c r="C2822" s="49" t="s">
        <v>73</v>
      </c>
      <c r="D2822" s="50">
        <v>44181</v>
      </c>
      <c r="E2822" s="49" t="s">
        <v>4541</v>
      </c>
      <c r="F2822" s="50">
        <v>44181</v>
      </c>
      <c r="G2822" s="49" t="s">
        <v>4541</v>
      </c>
      <c r="H2822" s="51" t="s">
        <v>186</v>
      </c>
      <c r="I2822" s="49"/>
      <c r="J2822" s="49"/>
      <c r="K2822" s="49"/>
      <c r="L2822" s="52"/>
      <c r="M2822" s="51" t="s">
        <v>7685</v>
      </c>
      <c r="N2822" s="51"/>
      <c r="O2822" s="49" t="s">
        <v>4543</v>
      </c>
      <c r="P2822" s="51"/>
      <c r="Q2822" s="51"/>
      <c r="R2822" s="111"/>
      <c r="S2822" s="111"/>
      <c r="T2822" s="120"/>
      <c r="U2822" s="55" t="s">
        <v>32</v>
      </c>
      <c r="V2822" s="52"/>
      <c r="W2822" s="49"/>
      <c r="X2822" s="52" t="s">
        <v>43</v>
      </c>
      <c r="Y2822" s="49"/>
      <c r="Z2822" s="111" t="s">
        <v>20458</v>
      </c>
      <c r="AA2822" s="51"/>
      <c r="AB2822" s="54">
        <v>0</v>
      </c>
      <c r="AC2822" s="54">
        <v>0</v>
      </c>
      <c r="AD2822" s="54">
        <v>100683</v>
      </c>
      <c r="AE2822" s="54">
        <v>0</v>
      </c>
      <c r="AF2822" s="3">
        <f>SUM(Table2[[#This Row],[PE 2021 Obligations]],Table2[[#This Row],[ROW 2021 Obligations]],Table2[[#This Row],[Construction 2021 Obligations]],Table2[[#This Row],[Paving 2021 Obligations]])</f>
        <v>100683</v>
      </c>
      <c r="AG2822" s="54">
        <v>0</v>
      </c>
      <c r="AH2822" s="54">
        <v>0</v>
      </c>
      <c r="AI2822" s="54">
        <v>100683</v>
      </c>
      <c r="AJ2822" s="54">
        <v>0</v>
      </c>
      <c r="AK2822" s="54">
        <v>100683</v>
      </c>
      <c r="AL2822" s="49" t="s">
        <v>7686</v>
      </c>
    </row>
    <row r="2823" spans="1:38" hidden="1" x14ac:dyDescent="0.25">
      <c r="A2823" s="13">
        <v>131134</v>
      </c>
      <c r="B2823" s="15">
        <v>4</v>
      </c>
      <c r="C2823" s="43" t="s">
        <v>73</v>
      </c>
      <c r="D2823" s="44">
        <v>44182</v>
      </c>
      <c r="E2823" s="43" t="s">
        <v>342</v>
      </c>
      <c r="F2823" s="44">
        <v>44279</v>
      </c>
      <c r="G2823" s="43" t="s">
        <v>75</v>
      </c>
      <c r="H2823" s="45" t="s">
        <v>92</v>
      </c>
      <c r="I2823" s="43" t="s">
        <v>7687</v>
      </c>
      <c r="J2823" s="43" t="s">
        <v>116</v>
      </c>
      <c r="K2823" s="43"/>
      <c r="L2823" s="46" t="s">
        <v>116</v>
      </c>
      <c r="M2823" s="45" t="s">
        <v>7688</v>
      </c>
      <c r="N2823" s="45" t="s">
        <v>3912</v>
      </c>
      <c r="O2823" s="43" t="s">
        <v>632</v>
      </c>
      <c r="P2823" s="45" t="s">
        <v>1723</v>
      </c>
      <c r="Q2823" s="45"/>
      <c r="R2823" s="112"/>
      <c r="S2823" s="112"/>
      <c r="T2823" s="59"/>
      <c r="U2823" s="10">
        <v>2.62</v>
      </c>
      <c r="V2823" s="46"/>
      <c r="W2823" s="43"/>
      <c r="X2823" s="46" t="s">
        <v>43</v>
      </c>
      <c r="Y2823" s="43" t="s">
        <v>78</v>
      </c>
      <c r="Z2823" s="112" t="s">
        <v>20461</v>
      </c>
      <c r="AA2823" s="45"/>
      <c r="AB2823" s="3">
        <v>40000</v>
      </c>
      <c r="AC2823" s="3">
        <v>0</v>
      </c>
      <c r="AD2823" s="3">
        <v>0</v>
      </c>
      <c r="AE2823" s="3">
        <v>0</v>
      </c>
      <c r="AF2823" s="3">
        <f>SUM(Table2[[#This Row],[PE 2021 Obligations]],Table2[[#This Row],[ROW 2021 Obligations]],Table2[[#This Row],[Construction 2021 Obligations]],Table2[[#This Row],[Paving 2021 Obligations]])</f>
        <v>40000</v>
      </c>
      <c r="AG2823" s="3">
        <v>40000</v>
      </c>
      <c r="AH2823" s="3">
        <v>0</v>
      </c>
      <c r="AI2823" s="3">
        <v>0</v>
      </c>
      <c r="AJ2823" s="3">
        <v>0</v>
      </c>
      <c r="AK2823" s="3">
        <v>40000</v>
      </c>
      <c r="AL2823" s="43" t="s">
        <v>7689</v>
      </c>
    </row>
    <row r="2824" spans="1:38" ht="30" hidden="1" x14ac:dyDescent="0.25">
      <c r="A2824" s="47">
        <v>131135</v>
      </c>
      <c r="B2824" s="48">
        <v>4</v>
      </c>
      <c r="C2824" s="49" t="s">
        <v>73</v>
      </c>
      <c r="D2824" s="50">
        <v>44186</v>
      </c>
      <c r="E2824" s="49" t="s">
        <v>4541</v>
      </c>
      <c r="F2824" s="50">
        <v>44279</v>
      </c>
      <c r="G2824" s="49" t="s">
        <v>75</v>
      </c>
      <c r="H2824" s="51" t="s">
        <v>258</v>
      </c>
      <c r="I2824" s="49"/>
      <c r="J2824" s="49"/>
      <c r="K2824" s="49"/>
      <c r="L2824" s="52"/>
      <c r="M2824" s="51" t="s">
        <v>7690</v>
      </c>
      <c r="N2824" s="51"/>
      <c r="O2824" s="49" t="s">
        <v>4543</v>
      </c>
      <c r="P2824" s="51"/>
      <c r="Q2824" s="51"/>
      <c r="R2824" s="111"/>
      <c r="S2824" s="111"/>
      <c r="T2824" s="120"/>
      <c r="U2824" s="55" t="s">
        <v>32</v>
      </c>
      <c r="V2824" s="52"/>
      <c r="W2824" s="49"/>
      <c r="X2824" s="52" t="s">
        <v>43</v>
      </c>
      <c r="Y2824" s="49"/>
      <c r="Z2824" s="111" t="s">
        <v>20458</v>
      </c>
      <c r="AA2824" s="51"/>
      <c r="AB2824" s="54">
        <v>0</v>
      </c>
      <c r="AC2824" s="54">
        <v>0</v>
      </c>
      <c r="AD2824" s="54">
        <v>519925</v>
      </c>
      <c r="AE2824" s="54">
        <v>0</v>
      </c>
      <c r="AF2824" s="3">
        <f>SUM(Table2[[#This Row],[PE 2021 Obligations]],Table2[[#This Row],[ROW 2021 Obligations]],Table2[[#This Row],[Construction 2021 Obligations]],Table2[[#This Row],[Paving 2021 Obligations]])</f>
        <v>519925</v>
      </c>
      <c r="AG2824" s="54">
        <v>0</v>
      </c>
      <c r="AH2824" s="54">
        <v>0</v>
      </c>
      <c r="AI2824" s="54">
        <v>519925</v>
      </c>
      <c r="AJ2824" s="54">
        <v>0</v>
      </c>
      <c r="AK2824" s="54">
        <v>519925</v>
      </c>
      <c r="AL2824" s="49" t="s">
        <v>7691</v>
      </c>
    </row>
    <row r="2825" spans="1:38" ht="30" hidden="1" x14ac:dyDescent="0.25">
      <c r="A2825" s="13">
        <v>131136</v>
      </c>
      <c r="B2825" s="15">
        <v>1</v>
      </c>
      <c r="C2825" s="43" t="s">
        <v>73</v>
      </c>
      <c r="D2825" s="44">
        <v>44186</v>
      </c>
      <c r="E2825" s="43" t="s">
        <v>1610</v>
      </c>
      <c r="F2825" s="44">
        <v>44186</v>
      </c>
      <c r="G2825" s="43" t="s">
        <v>1610</v>
      </c>
      <c r="H2825" s="45" t="s">
        <v>1163</v>
      </c>
      <c r="I2825" s="43"/>
      <c r="J2825" s="43"/>
      <c r="K2825" s="43"/>
      <c r="L2825" s="46" t="s">
        <v>110</v>
      </c>
      <c r="M2825" s="45" t="s">
        <v>7692</v>
      </c>
      <c r="N2825" s="45"/>
      <c r="O2825" s="43" t="s">
        <v>1612</v>
      </c>
      <c r="P2825" s="45"/>
      <c r="Q2825" s="45"/>
      <c r="R2825" s="112"/>
      <c r="S2825" s="112"/>
      <c r="T2825" s="59"/>
      <c r="U2825" s="56" t="s">
        <v>32</v>
      </c>
      <c r="V2825" s="46"/>
      <c r="W2825" s="43"/>
      <c r="X2825" s="46" t="s">
        <v>43</v>
      </c>
      <c r="Y2825" s="43"/>
      <c r="Z2825" s="111" t="s">
        <v>20458</v>
      </c>
      <c r="AA2825" s="45"/>
      <c r="AB2825" s="3">
        <v>0</v>
      </c>
      <c r="AC2825" s="3">
        <v>0</v>
      </c>
      <c r="AD2825" s="3">
        <v>252857</v>
      </c>
      <c r="AE2825" s="3">
        <v>0</v>
      </c>
      <c r="AF2825" s="3">
        <f>SUM(Table2[[#This Row],[PE 2021 Obligations]],Table2[[#This Row],[ROW 2021 Obligations]],Table2[[#This Row],[Construction 2021 Obligations]],Table2[[#This Row],[Paving 2021 Obligations]])</f>
        <v>252857</v>
      </c>
      <c r="AG2825" s="3">
        <v>0</v>
      </c>
      <c r="AH2825" s="3">
        <v>0</v>
      </c>
      <c r="AI2825" s="3">
        <v>252857</v>
      </c>
      <c r="AJ2825" s="3">
        <v>0</v>
      </c>
      <c r="AK2825" s="3">
        <v>252857</v>
      </c>
      <c r="AL2825" s="43" t="s">
        <v>7693</v>
      </c>
    </row>
    <row r="2826" spans="1:38" hidden="1" x14ac:dyDescent="0.25">
      <c r="A2826" s="47">
        <v>131137</v>
      </c>
      <c r="B2826" s="48">
        <v>4</v>
      </c>
      <c r="C2826" s="49" t="s">
        <v>73</v>
      </c>
      <c r="D2826" s="50">
        <v>44186</v>
      </c>
      <c r="E2826" s="49" t="s">
        <v>342</v>
      </c>
      <c r="F2826" s="50">
        <v>44279</v>
      </c>
      <c r="G2826" s="49" t="s">
        <v>75</v>
      </c>
      <c r="H2826" s="51" t="s">
        <v>428</v>
      </c>
      <c r="I2826" s="49" t="s">
        <v>1166</v>
      </c>
      <c r="J2826" s="49" t="s">
        <v>116</v>
      </c>
      <c r="K2826" s="49"/>
      <c r="L2826" s="52" t="s">
        <v>116</v>
      </c>
      <c r="M2826" s="51" t="s">
        <v>7694</v>
      </c>
      <c r="N2826" s="51" t="s">
        <v>3912</v>
      </c>
      <c r="O2826" s="49" t="s">
        <v>632</v>
      </c>
      <c r="P2826" s="51" t="s">
        <v>1723</v>
      </c>
      <c r="Q2826" s="51"/>
      <c r="R2826" s="111"/>
      <c r="S2826" s="111"/>
      <c r="T2826" s="120"/>
      <c r="U2826" s="53">
        <v>1.3</v>
      </c>
      <c r="V2826" s="52"/>
      <c r="W2826" s="49"/>
      <c r="X2826" s="52" t="s">
        <v>43</v>
      </c>
      <c r="Y2826" s="49" t="s">
        <v>140</v>
      </c>
      <c r="Z2826" s="112" t="s">
        <v>20460</v>
      </c>
      <c r="AA2826" s="51"/>
      <c r="AB2826" s="54">
        <v>40000</v>
      </c>
      <c r="AC2826" s="54">
        <v>0</v>
      </c>
      <c r="AD2826" s="54">
        <v>0</v>
      </c>
      <c r="AE2826" s="54">
        <v>0</v>
      </c>
      <c r="AF2826" s="3">
        <f>SUM(Table2[[#This Row],[PE 2021 Obligations]],Table2[[#This Row],[ROW 2021 Obligations]],Table2[[#This Row],[Construction 2021 Obligations]],Table2[[#This Row],[Paving 2021 Obligations]])</f>
        <v>40000</v>
      </c>
      <c r="AG2826" s="54">
        <v>40000</v>
      </c>
      <c r="AH2826" s="54">
        <v>0</v>
      </c>
      <c r="AI2826" s="54">
        <v>0</v>
      </c>
      <c r="AJ2826" s="54">
        <v>0</v>
      </c>
      <c r="AK2826" s="54">
        <v>40000</v>
      </c>
      <c r="AL2826" s="49" t="s">
        <v>7695</v>
      </c>
    </row>
    <row r="2827" spans="1:38" hidden="1" x14ac:dyDescent="0.25">
      <c r="A2827" s="13">
        <v>131139</v>
      </c>
      <c r="B2827" s="15">
        <v>4</v>
      </c>
      <c r="C2827" s="43" t="s">
        <v>47</v>
      </c>
      <c r="D2827" s="44">
        <v>44187</v>
      </c>
      <c r="E2827" s="43" t="s">
        <v>1610</v>
      </c>
      <c r="F2827" s="44">
        <v>44349</v>
      </c>
      <c r="G2827" s="43" t="s">
        <v>1610</v>
      </c>
      <c r="H2827" s="45" t="s">
        <v>186</v>
      </c>
      <c r="I2827" s="43"/>
      <c r="J2827" s="43"/>
      <c r="K2827" s="43"/>
      <c r="L2827" s="46" t="s">
        <v>110</v>
      </c>
      <c r="M2827" s="45" t="s">
        <v>7696</v>
      </c>
      <c r="N2827" s="45"/>
      <c r="O2827" s="43" t="s">
        <v>1612</v>
      </c>
      <c r="P2827" s="45"/>
      <c r="Q2827" s="45"/>
      <c r="R2827" s="112"/>
      <c r="S2827" s="112"/>
      <c r="T2827" s="59"/>
      <c r="U2827" s="56" t="s">
        <v>32</v>
      </c>
      <c r="V2827" s="46"/>
      <c r="W2827" s="43"/>
      <c r="X2827" s="46" t="s">
        <v>43</v>
      </c>
      <c r="Y2827" s="43"/>
      <c r="Z2827" s="111" t="s">
        <v>20458</v>
      </c>
      <c r="AA2827" s="45"/>
      <c r="AB2827" s="3">
        <v>0</v>
      </c>
      <c r="AC2827" s="3">
        <v>0</v>
      </c>
      <c r="AD2827" s="3">
        <v>78785</v>
      </c>
      <c r="AE2827" s="3">
        <v>0</v>
      </c>
      <c r="AF2827" s="3">
        <f>SUM(Table2[[#This Row],[PE 2021 Obligations]],Table2[[#This Row],[ROW 2021 Obligations]],Table2[[#This Row],[Construction 2021 Obligations]],Table2[[#This Row],[Paving 2021 Obligations]])</f>
        <v>78785</v>
      </c>
      <c r="AG2827" s="3">
        <v>0</v>
      </c>
      <c r="AH2827" s="3">
        <v>0</v>
      </c>
      <c r="AI2827" s="3">
        <v>0</v>
      </c>
      <c r="AJ2827" s="3">
        <v>0</v>
      </c>
      <c r="AK2827" s="3">
        <v>0</v>
      </c>
      <c r="AL2827" s="43" t="s">
        <v>7697</v>
      </c>
    </row>
    <row r="2828" spans="1:38" hidden="1" x14ac:dyDescent="0.25">
      <c r="A2828" s="13">
        <v>131142</v>
      </c>
      <c r="B2828" s="15">
        <v>2</v>
      </c>
      <c r="C2828" s="43" t="s">
        <v>73</v>
      </c>
      <c r="D2828" s="44">
        <v>44201</v>
      </c>
      <c r="E2828" s="43" t="s">
        <v>1610</v>
      </c>
      <c r="F2828" s="44">
        <v>44201</v>
      </c>
      <c r="G2828" s="43" t="s">
        <v>1610</v>
      </c>
      <c r="H2828" s="45" t="s">
        <v>286</v>
      </c>
      <c r="I2828" s="43"/>
      <c r="J2828" s="43"/>
      <c r="K2828" s="43"/>
      <c r="L2828" s="46" t="s">
        <v>110</v>
      </c>
      <c r="M2828" s="45" t="s">
        <v>7701</v>
      </c>
      <c r="N2828" s="45"/>
      <c r="O2828" s="43" t="s">
        <v>1612</v>
      </c>
      <c r="P2828" s="45"/>
      <c r="Q2828" s="45"/>
      <c r="R2828" s="112"/>
      <c r="S2828" s="112"/>
      <c r="T2828" s="59"/>
      <c r="U2828" s="56" t="s">
        <v>32</v>
      </c>
      <c r="V2828" s="46"/>
      <c r="W2828" s="43"/>
      <c r="X2828" s="46" t="s">
        <v>43</v>
      </c>
      <c r="Y2828" s="43"/>
      <c r="Z2828" s="116" t="s">
        <v>20458</v>
      </c>
      <c r="AA2828" s="45"/>
      <c r="AB2828" s="3">
        <v>0</v>
      </c>
      <c r="AC2828" s="3">
        <v>0</v>
      </c>
      <c r="AD2828" s="3">
        <v>44775</v>
      </c>
      <c r="AE2828" s="3">
        <v>0</v>
      </c>
      <c r="AF2828" s="3">
        <f>SUM(Table2[[#This Row],[PE 2021 Obligations]],Table2[[#This Row],[ROW 2021 Obligations]],Table2[[#This Row],[Construction 2021 Obligations]],Table2[[#This Row],[Paving 2021 Obligations]])</f>
        <v>44775</v>
      </c>
      <c r="AG2828" s="3">
        <v>0</v>
      </c>
      <c r="AH2828" s="3">
        <v>0</v>
      </c>
      <c r="AI2828" s="3">
        <v>44775</v>
      </c>
      <c r="AJ2828" s="3">
        <v>0</v>
      </c>
      <c r="AK2828" s="3">
        <v>44775</v>
      </c>
      <c r="AL2828" s="43" t="s">
        <v>7702</v>
      </c>
    </row>
    <row r="2829" spans="1:38" hidden="1" x14ac:dyDescent="0.25">
      <c r="A2829" s="47">
        <v>131143</v>
      </c>
      <c r="B2829" s="48">
        <v>4</v>
      </c>
      <c r="C2829" s="49" t="s">
        <v>73</v>
      </c>
      <c r="D2829" s="50">
        <v>44201</v>
      </c>
      <c r="E2829" s="49" t="s">
        <v>1610</v>
      </c>
      <c r="F2829" s="50">
        <v>44201</v>
      </c>
      <c r="G2829" s="49" t="s">
        <v>1610</v>
      </c>
      <c r="H2829" s="51" t="s">
        <v>126</v>
      </c>
      <c r="I2829" s="49"/>
      <c r="J2829" s="49"/>
      <c r="K2829" s="49"/>
      <c r="L2829" s="52" t="s">
        <v>110</v>
      </c>
      <c r="M2829" s="51" t="s">
        <v>7703</v>
      </c>
      <c r="N2829" s="51"/>
      <c r="O2829" s="49" t="s">
        <v>1612</v>
      </c>
      <c r="P2829" s="51"/>
      <c r="Q2829" s="51"/>
      <c r="R2829" s="111"/>
      <c r="S2829" s="111"/>
      <c r="T2829" s="120"/>
      <c r="U2829" s="55" t="s">
        <v>32</v>
      </c>
      <c r="V2829" s="52"/>
      <c r="W2829" s="49"/>
      <c r="X2829" s="52" t="s">
        <v>43</v>
      </c>
      <c r="Y2829" s="49"/>
      <c r="Z2829" s="116" t="s">
        <v>20458</v>
      </c>
      <c r="AA2829" s="51"/>
      <c r="AB2829" s="54">
        <v>0</v>
      </c>
      <c r="AC2829" s="54">
        <v>0</v>
      </c>
      <c r="AD2829" s="54">
        <v>140699.51</v>
      </c>
      <c r="AE2829" s="54">
        <v>0</v>
      </c>
      <c r="AF2829" s="3">
        <f>SUM(Table2[[#This Row],[PE 2021 Obligations]],Table2[[#This Row],[ROW 2021 Obligations]],Table2[[#This Row],[Construction 2021 Obligations]],Table2[[#This Row],[Paving 2021 Obligations]])</f>
        <v>140699.51</v>
      </c>
      <c r="AG2829" s="54">
        <v>0</v>
      </c>
      <c r="AH2829" s="54">
        <v>0</v>
      </c>
      <c r="AI2829" s="54">
        <v>140699.51</v>
      </c>
      <c r="AJ2829" s="54">
        <v>0</v>
      </c>
      <c r="AK2829" s="54">
        <v>140699.51</v>
      </c>
      <c r="AL2829" s="49" t="s">
        <v>7704</v>
      </c>
    </row>
    <row r="2830" spans="1:38" hidden="1" x14ac:dyDescent="0.25">
      <c r="A2830" s="13">
        <v>131144</v>
      </c>
      <c r="B2830" s="15">
        <v>3</v>
      </c>
      <c r="C2830" s="43" t="s">
        <v>73</v>
      </c>
      <c r="D2830" s="44">
        <v>44201</v>
      </c>
      <c r="E2830" s="43" t="s">
        <v>142</v>
      </c>
      <c r="F2830" s="44">
        <v>44279</v>
      </c>
      <c r="G2830" s="43" t="s">
        <v>75</v>
      </c>
      <c r="H2830" s="45" t="s">
        <v>255</v>
      </c>
      <c r="I2830" s="43"/>
      <c r="J2830" s="43"/>
      <c r="K2830" s="43"/>
      <c r="L2830" s="46"/>
      <c r="M2830" s="45" t="s">
        <v>7705</v>
      </c>
      <c r="N2830" s="45"/>
      <c r="O2830" s="43" t="s">
        <v>151</v>
      </c>
      <c r="P2830" s="45"/>
      <c r="Q2830" s="45"/>
      <c r="R2830" s="112"/>
      <c r="S2830" s="112"/>
      <c r="T2830" s="59"/>
      <c r="U2830" s="56" t="s">
        <v>32</v>
      </c>
      <c r="V2830" s="46"/>
      <c r="W2830" s="43"/>
      <c r="X2830" s="46" t="s">
        <v>43</v>
      </c>
      <c r="Y2830" s="43"/>
      <c r="Z2830" s="111" t="s">
        <v>20458</v>
      </c>
      <c r="AA2830" s="45"/>
      <c r="AB2830" s="3">
        <v>41956.62</v>
      </c>
      <c r="AC2830" s="3">
        <v>0</v>
      </c>
      <c r="AD2830" s="3">
        <v>0</v>
      </c>
      <c r="AE2830" s="3">
        <v>0</v>
      </c>
      <c r="AF2830" s="3">
        <f>SUM(Table2[[#This Row],[PE 2021 Obligations]],Table2[[#This Row],[ROW 2021 Obligations]],Table2[[#This Row],[Construction 2021 Obligations]],Table2[[#This Row],[Paving 2021 Obligations]])</f>
        <v>41956.62</v>
      </c>
      <c r="AG2830" s="3">
        <v>41956.62</v>
      </c>
      <c r="AH2830" s="3">
        <v>0</v>
      </c>
      <c r="AI2830" s="3">
        <v>0</v>
      </c>
      <c r="AJ2830" s="3">
        <v>0</v>
      </c>
      <c r="AK2830" s="3">
        <v>41956.62</v>
      </c>
      <c r="AL2830" s="43"/>
    </row>
    <row r="2831" spans="1:38" ht="30" hidden="1" x14ac:dyDescent="0.25">
      <c r="A2831" s="47">
        <v>131145</v>
      </c>
      <c r="B2831" s="48">
        <v>3</v>
      </c>
      <c r="C2831" s="49" t="s">
        <v>73</v>
      </c>
      <c r="D2831" s="50">
        <v>44201</v>
      </c>
      <c r="E2831" s="49" t="s">
        <v>1610</v>
      </c>
      <c r="F2831" s="50">
        <v>44201</v>
      </c>
      <c r="G2831" s="49" t="s">
        <v>1610</v>
      </c>
      <c r="H2831" s="51" t="s">
        <v>98</v>
      </c>
      <c r="I2831" s="49"/>
      <c r="J2831" s="49"/>
      <c r="K2831" s="49"/>
      <c r="L2831" s="52" t="s">
        <v>110</v>
      </c>
      <c r="M2831" s="51" t="s">
        <v>7706</v>
      </c>
      <c r="N2831" s="51"/>
      <c r="O2831" s="49" t="s">
        <v>1612</v>
      </c>
      <c r="P2831" s="51"/>
      <c r="Q2831" s="51"/>
      <c r="R2831" s="111"/>
      <c r="S2831" s="111"/>
      <c r="T2831" s="120"/>
      <c r="U2831" s="55" t="s">
        <v>32</v>
      </c>
      <c r="V2831" s="52"/>
      <c r="W2831" s="49"/>
      <c r="X2831" s="52" t="s">
        <v>43</v>
      </c>
      <c r="Y2831" s="49"/>
      <c r="Z2831" s="116" t="s">
        <v>20458</v>
      </c>
      <c r="AA2831" s="51"/>
      <c r="AB2831" s="54">
        <v>0</v>
      </c>
      <c r="AC2831" s="54">
        <v>0</v>
      </c>
      <c r="AD2831" s="54">
        <v>194853</v>
      </c>
      <c r="AE2831" s="54">
        <v>0</v>
      </c>
      <c r="AF2831" s="3">
        <f>SUM(Table2[[#This Row],[PE 2021 Obligations]],Table2[[#This Row],[ROW 2021 Obligations]],Table2[[#This Row],[Construction 2021 Obligations]],Table2[[#This Row],[Paving 2021 Obligations]])</f>
        <v>194853</v>
      </c>
      <c r="AG2831" s="54">
        <v>0</v>
      </c>
      <c r="AH2831" s="54">
        <v>0</v>
      </c>
      <c r="AI2831" s="54">
        <v>194853</v>
      </c>
      <c r="AJ2831" s="54">
        <v>0</v>
      </c>
      <c r="AK2831" s="54">
        <v>194853</v>
      </c>
      <c r="AL2831" s="49" t="s">
        <v>7707</v>
      </c>
    </row>
    <row r="2832" spans="1:38" ht="45" hidden="1" x14ac:dyDescent="0.25">
      <c r="A2832" s="13">
        <v>131148</v>
      </c>
      <c r="B2832" s="15">
        <v>4</v>
      </c>
      <c r="C2832" s="43" t="s">
        <v>73</v>
      </c>
      <c r="D2832" s="44">
        <v>44201</v>
      </c>
      <c r="E2832" s="43" t="s">
        <v>4541</v>
      </c>
      <c r="F2832" s="44">
        <v>44279</v>
      </c>
      <c r="G2832" s="43" t="s">
        <v>75</v>
      </c>
      <c r="H2832" s="45" t="s">
        <v>270</v>
      </c>
      <c r="I2832" s="43"/>
      <c r="J2832" s="43"/>
      <c r="K2832" s="43"/>
      <c r="L2832" s="46"/>
      <c r="M2832" s="45" t="s">
        <v>7708</v>
      </c>
      <c r="N2832" s="45"/>
      <c r="O2832" s="43" t="s">
        <v>4543</v>
      </c>
      <c r="P2832" s="45"/>
      <c r="Q2832" s="45"/>
      <c r="R2832" s="112"/>
      <c r="S2832" s="112"/>
      <c r="T2832" s="59"/>
      <c r="U2832" s="56" t="s">
        <v>32</v>
      </c>
      <c r="V2832" s="46"/>
      <c r="W2832" s="43"/>
      <c r="X2832" s="46" t="s">
        <v>43</v>
      </c>
      <c r="Y2832" s="43"/>
      <c r="Z2832" s="111" t="s">
        <v>20458</v>
      </c>
      <c r="AA2832" s="45"/>
      <c r="AB2832" s="3">
        <v>0</v>
      </c>
      <c r="AC2832" s="3">
        <v>0</v>
      </c>
      <c r="AD2832" s="3">
        <v>271800</v>
      </c>
      <c r="AE2832" s="3">
        <v>0</v>
      </c>
      <c r="AF2832" s="3">
        <f>SUM(Table2[[#This Row],[PE 2021 Obligations]],Table2[[#This Row],[ROW 2021 Obligations]],Table2[[#This Row],[Construction 2021 Obligations]],Table2[[#This Row],[Paving 2021 Obligations]])</f>
        <v>271800</v>
      </c>
      <c r="AG2832" s="3">
        <v>0</v>
      </c>
      <c r="AH2832" s="3">
        <v>0</v>
      </c>
      <c r="AI2832" s="3">
        <v>271800</v>
      </c>
      <c r="AJ2832" s="3">
        <v>0</v>
      </c>
      <c r="AK2832" s="3">
        <v>271800</v>
      </c>
      <c r="AL2832" s="43" t="s">
        <v>7709</v>
      </c>
    </row>
    <row r="2833" spans="1:38" hidden="1" x14ac:dyDescent="0.25">
      <c r="A2833" s="47">
        <v>131149</v>
      </c>
      <c r="B2833" s="48">
        <v>1</v>
      </c>
      <c r="C2833" s="49" t="s">
        <v>73</v>
      </c>
      <c r="D2833" s="50">
        <v>44202</v>
      </c>
      <c r="E2833" s="49" t="s">
        <v>1610</v>
      </c>
      <c r="F2833" s="50">
        <v>44202</v>
      </c>
      <c r="G2833" s="49" t="s">
        <v>1610</v>
      </c>
      <c r="H2833" s="51" t="s">
        <v>196</v>
      </c>
      <c r="I2833" s="49"/>
      <c r="J2833" s="49"/>
      <c r="K2833" s="49"/>
      <c r="L2833" s="52" t="s">
        <v>110</v>
      </c>
      <c r="M2833" s="51" t="s">
        <v>7710</v>
      </c>
      <c r="N2833" s="51"/>
      <c r="O2833" s="49" t="s">
        <v>1612</v>
      </c>
      <c r="P2833" s="51"/>
      <c r="Q2833" s="51"/>
      <c r="R2833" s="111"/>
      <c r="S2833" s="111"/>
      <c r="T2833" s="120"/>
      <c r="U2833" s="55" t="s">
        <v>32</v>
      </c>
      <c r="V2833" s="52"/>
      <c r="W2833" s="49"/>
      <c r="X2833" s="52" t="s">
        <v>43</v>
      </c>
      <c r="Y2833" s="49"/>
      <c r="Z2833" s="111" t="s">
        <v>20458</v>
      </c>
      <c r="AA2833" s="51"/>
      <c r="AB2833" s="54">
        <v>0</v>
      </c>
      <c r="AC2833" s="54">
        <v>0</v>
      </c>
      <c r="AD2833" s="54">
        <v>170500</v>
      </c>
      <c r="AE2833" s="54">
        <v>0</v>
      </c>
      <c r="AF2833" s="3">
        <f>SUM(Table2[[#This Row],[PE 2021 Obligations]],Table2[[#This Row],[ROW 2021 Obligations]],Table2[[#This Row],[Construction 2021 Obligations]],Table2[[#This Row],[Paving 2021 Obligations]])</f>
        <v>170500</v>
      </c>
      <c r="AG2833" s="54">
        <v>0</v>
      </c>
      <c r="AH2833" s="54">
        <v>0</v>
      </c>
      <c r="AI2833" s="54">
        <v>170500</v>
      </c>
      <c r="AJ2833" s="54">
        <v>0</v>
      </c>
      <c r="AK2833" s="54">
        <v>170500</v>
      </c>
      <c r="AL2833" s="49" t="s">
        <v>7711</v>
      </c>
    </row>
    <row r="2834" spans="1:38" hidden="1" x14ac:dyDescent="0.25">
      <c r="A2834" s="13">
        <v>131150</v>
      </c>
      <c r="B2834" s="15">
        <v>1</v>
      </c>
      <c r="C2834" s="43" t="s">
        <v>73</v>
      </c>
      <c r="D2834" s="44">
        <v>44202</v>
      </c>
      <c r="E2834" s="43" t="s">
        <v>1610</v>
      </c>
      <c r="F2834" s="44">
        <v>44202</v>
      </c>
      <c r="G2834" s="43" t="s">
        <v>1610</v>
      </c>
      <c r="H2834" s="45" t="s">
        <v>320</v>
      </c>
      <c r="I2834" s="43"/>
      <c r="J2834" s="43"/>
      <c r="K2834" s="43"/>
      <c r="L2834" s="46" t="s">
        <v>110</v>
      </c>
      <c r="M2834" s="45" t="s">
        <v>7712</v>
      </c>
      <c r="N2834" s="45"/>
      <c r="O2834" s="43" t="s">
        <v>1612</v>
      </c>
      <c r="P2834" s="45"/>
      <c r="Q2834" s="45"/>
      <c r="R2834" s="112"/>
      <c r="S2834" s="112"/>
      <c r="T2834" s="59"/>
      <c r="U2834" s="56" t="s">
        <v>32</v>
      </c>
      <c r="V2834" s="46"/>
      <c r="W2834" s="43"/>
      <c r="X2834" s="46" t="s">
        <v>43</v>
      </c>
      <c r="Y2834" s="43"/>
      <c r="Z2834" s="111" t="s">
        <v>20458</v>
      </c>
      <c r="AA2834" s="45"/>
      <c r="AB2834" s="3">
        <v>0</v>
      </c>
      <c r="AC2834" s="3">
        <v>0</v>
      </c>
      <c r="AD2834" s="3">
        <v>646800</v>
      </c>
      <c r="AE2834" s="3">
        <v>0</v>
      </c>
      <c r="AF2834" s="3">
        <f>SUM(Table2[[#This Row],[PE 2021 Obligations]],Table2[[#This Row],[ROW 2021 Obligations]],Table2[[#This Row],[Construction 2021 Obligations]],Table2[[#This Row],[Paving 2021 Obligations]])</f>
        <v>646800</v>
      </c>
      <c r="AG2834" s="3">
        <v>0</v>
      </c>
      <c r="AH2834" s="3">
        <v>0</v>
      </c>
      <c r="AI2834" s="3">
        <v>646800</v>
      </c>
      <c r="AJ2834" s="3">
        <v>0</v>
      </c>
      <c r="AK2834" s="3">
        <v>646800</v>
      </c>
      <c r="AL2834" s="43" t="s">
        <v>7713</v>
      </c>
    </row>
    <row r="2835" spans="1:38" hidden="1" x14ac:dyDescent="0.25">
      <c r="A2835" s="47">
        <v>131153</v>
      </c>
      <c r="B2835" s="48">
        <v>1</v>
      </c>
      <c r="C2835" s="49" t="s">
        <v>73</v>
      </c>
      <c r="D2835" s="50">
        <v>44202</v>
      </c>
      <c r="E2835" s="49" t="s">
        <v>1610</v>
      </c>
      <c r="F2835" s="50">
        <v>44202</v>
      </c>
      <c r="G2835" s="49" t="s">
        <v>1610</v>
      </c>
      <c r="H2835" s="51" t="s">
        <v>1163</v>
      </c>
      <c r="I2835" s="49"/>
      <c r="J2835" s="49"/>
      <c r="K2835" s="49"/>
      <c r="L2835" s="52" t="s">
        <v>110</v>
      </c>
      <c r="M2835" s="51" t="s">
        <v>7714</v>
      </c>
      <c r="N2835" s="51"/>
      <c r="O2835" s="49" t="s">
        <v>1612</v>
      </c>
      <c r="P2835" s="51"/>
      <c r="Q2835" s="51"/>
      <c r="R2835" s="111"/>
      <c r="S2835" s="111"/>
      <c r="T2835" s="120"/>
      <c r="U2835" s="55" t="s">
        <v>32</v>
      </c>
      <c r="V2835" s="52"/>
      <c r="W2835" s="49"/>
      <c r="X2835" s="52" t="s">
        <v>43</v>
      </c>
      <c r="Y2835" s="49"/>
      <c r="Z2835" s="111" t="s">
        <v>20458</v>
      </c>
      <c r="AA2835" s="51"/>
      <c r="AB2835" s="54">
        <v>0</v>
      </c>
      <c r="AC2835" s="54">
        <v>0</v>
      </c>
      <c r="AD2835" s="54">
        <v>606100</v>
      </c>
      <c r="AE2835" s="54">
        <v>0</v>
      </c>
      <c r="AF2835" s="3">
        <f>SUM(Table2[[#This Row],[PE 2021 Obligations]],Table2[[#This Row],[ROW 2021 Obligations]],Table2[[#This Row],[Construction 2021 Obligations]],Table2[[#This Row],[Paving 2021 Obligations]])</f>
        <v>606100</v>
      </c>
      <c r="AG2835" s="54">
        <v>0</v>
      </c>
      <c r="AH2835" s="54">
        <v>0</v>
      </c>
      <c r="AI2835" s="54">
        <v>606100</v>
      </c>
      <c r="AJ2835" s="54">
        <v>0</v>
      </c>
      <c r="AK2835" s="54">
        <v>606100</v>
      </c>
      <c r="AL2835" s="49" t="s">
        <v>7715</v>
      </c>
    </row>
    <row r="2836" spans="1:38" hidden="1" x14ac:dyDescent="0.25">
      <c r="A2836" s="13">
        <v>131154</v>
      </c>
      <c r="B2836" s="15">
        <v>1</v>
      </c>
      <c r="C2836" s="43" t="s">
        <v>73</v>
      </c>
      <c r="D2836" s="44">
        <v>44202</v>
      </c>
      <c r="E2836" s="43" t="s">
        <v>1610</v>
      </c>
      <c r="F2836" s="44">
        <v>44202</v>
      </c>
      <c r="G2836" s="43" t="s">
        <v>1610</v>
      </c>
      <c r="H2836" s="45" t="s">
        <v>1163</v>
      </c>
      <c r="I2836" s="43"/>
      <c r="J2836" s="43"/>
      <c r="K2836" s="43"/>
      <c r="L2836" s="46" t="s">
        <v>110</v>
      </c>
      <c r="M2836" s="45" t="s">
        <v>7716</v>
      </c>
      <c r="N2836" s="45"/>
      <c r="O2836" s="43" t="s">
        <v>1612</v>
      </c>
      <c r="P2836" s="45"/>
      <c r="Q2836" s="45"/>
      <c r="R2836" s="112"/>
      <c r="S2836" s="112"/>
      <c r="T2836" s="59"/>
      <c r="U2836" s="56" t="s">
        <v>32</v>
      </c>
      <c r="V2836" s="46"/>
      <c r="W2836" s="43"/>
      <c r="X2836" s="46" t="s">
        <v>43</v>
      </c>
      <c r="Y2836" s="43"/>
      <c r="Z2836" s="116" t="s">
        <v>20458</v>
      </c>
      <c r="AA2836" s="45"/>
      <c r="AB2836" s="3">
        <v>0</v>
      </c>
      <c r="AC2836" s="3">
        <v>0</v>
      </c>
      <c r="AD2836" s="3">
        <v>609200</v>
      </c>
      <c r="AE2836" s="3">
        <v>0</v>
      </c>
      <c r="AF2836" s="3">
        <f>SUM(Table2[[#This Row],[PE 2021 Obligations]],Table2[[#This Row],[ROW 2021 Obligations]],Table2[[#This Row],[Construction 2021 Obligations]],Table2[[#This Row],[Paving 2021 Obligations]])</f>
        <v>609200</v>
      </c>
      <c r="AG2836" s="3">
        <v>0</v>
      </c>
      <c r="AH2836" s="3">
        <v>0</v>
      </c>
      <c r="AI2836" s="3">
        <v>609200</v>
      </c>
      <c r="AJ2836" s="3">
        <v>0</v>
      </c>
      <c r="AK2836" s="3">
        <v>609200</v>
      </c>
      <c r="AL2836" s="43" t="s">
        <v>7717</v>
      </c>
    </row>
    <row r="2837" spans="1:38" hidden="1" x14ac:dyDescent="0.25">
      <c r="A2837" s="47">
        <v>131155</v>
      </c>
      <c r="B2837" s="48">
        <v>1</v>
      </c>
      <c r="C2837" s="49" t="s">
        <v>73</v>
      </c>
      <c r="D2837" s="50">
        <v>44202</v>
      </c>
      <c r="E2837" s="49" t="s">
        <v>1610</v>
      </c>
      <c r="F2837" s="50">
        <v>44202</v>
      </c>
      <c r="G2837" s="49" t="s">
        <v>1610</v>
      </c>
      <c r="H2837" s="51" t="s">
        <v>1163</v>
      </c>
      <c r="I2837" s="49"/>
      <c r="J2837" s="49"/>
      <c r="K2837" s="49"/>
      <c r="L2837" s="52" t="s">
        <v>110</v>
      </c>
      <c r="M2837" s="51" t="s">
        <v>7718</v>
      </c>
      <c r="N2837" s="51"/>
      <c r="O2837" s="49" t="s">
        <v>1612</v>
      </c>
      <c r="P2837" s="51"/>
      <c r="Q2837" s="51"/>
      <c r="R2837" s="111"/>
      <c r="S2837" s="111"/>
      <c r="T2837" s="120"/>
      <c r="U2837" s="55" t="s">
        <v>32</v>
      </c>
      <c r="V2837" s="52"/>
      <c r="W2837" s="49"/>
      <c r="X2837" s="52" t="s">
        <v>43</v>
      </c>
      <c r="Y2837" s="49"/>
      <c r="Z2837" s="116" t="s">
        <v>20458</v>
      </c>
      <c r="AA2837" s="51"/>
      <c r="AB2837" s="54">
        <v>0</v>
      </c>
      <c r="AC2837" s="54">
        <v>0</v>
      </c>
      <c r="AD2837" s="54">
        <v>393300</v>
      </c>
      <c r="AE2837" s="54">
        <v>0</v>
      </c>
      <c r="AF2837" s="3">
        <f>SUM(Table2[[#This Row],[PE 2021 Obligations]],Table2[[#This Row],[ROW 2021 Obligations]],Table2[[#This Row],[Construction 2021 Obligations]],Table2[[#This Row],[Paving 2021 Obligations]])</f>
        <v>393300</v>
      </c>
      <c r="AG2837" s="54">
        <v>0</v>
      </c>
      <c r="AH2837" s="54">
        <v>0</v>
      </c>
      <c r="AI2837" s="54">
        <v>393300</v>
      </c>
      <c r="AJ2837" s="54">
        <v>0</v>
      </c>
      <c r="AK2837" s="54">
        <v>393300</v>
      </c>
      <c r="AL2837" s="49" t="s">
        <v>7719</v>
      </c>
    </row>
    <row r="2838" spans="1:38" hidden="1" x14ac:dyDescent="0.25">
      <c r="A2838" s="13">
        <v>131156</v>
      </c>
      <c r="B2838" s="15">
        <v>1</v>
      </c>
      <c r="C2838" s="43" t="s">
        <v>73</v>
      </c>
      <c r="D2838" s="44">
        <v>44202</v>
      </c>
      <c r="E2838" s="43" t="s">
        <v>1610</v>
      </c>
      <c r="F2838" s="44">
        <v>44202</v>
      </c>
      <c r="G2838" s="43" t="s">
        <v>1610</v>
      </c>
      <c r="H2838" s="45" t="s">
        <v>320</v>
      </c>
      <c r="I2838" s="43"/>
      <c r="J2838" s="43"/>
      <c r="K2838" s="43"/>
      <c r="L2838" s="46" t="s">
        <v>110</v>
      </c>
      <c r="M2838" s="45" t="s">
        <v>7720</v>
      </c>
      <c r="N2838" s="45"/>
      <c r="O2838" s="43" t="s">
        <v>1612</v>
      </c>
      <c r="P2838" s="45"/>
      <c r="Q2838" s="45"/>
      <c r="R2838" s="112"/>
      <c r="S2838" s="112"/>
      <c r="T2838" s="59"/>
      <c r="U2838" s="56" t="s">
        <v>32</v>
      </c>
      <c r="V2838" s="46"/>
      <c r="W2838" s="43"/>
      <c r="X2838" s="46" t="s">
        <v>43</v>
      </c>
      <c r="Y2838" s="43"/>
      <c r="Z2838" s="111" t="s">
        <v>20458</v>
      </c>
      <c r="AA2838" s="45"/>
      <c r="AB2838" s="3">
        <v>0</v>
      </c>
      <c r="AC2838" s="3">
        <v>0</v>
      </c>
      <c r="AD2838" s="3">
        <v>100000</v>
      </c>
      <c r="AE2838" s="3">
        <v>0</v>
      </c>
      <c r="AF2838" s="3">
        <f>SUM(Table2[[#This Row],[PE 2021 Obligations]],Table2[[#This Row],[ROW 2021 Obligations]],Table2[[#This Row],[Construction 2021 Obligations]],Table2[[#This Row],[Paving 2021 Obligations]])</f>
        <v>100000</v>
      </c>
      <c r="AG2838" s="3">
        <v>0</v>
      </c>
      <c r="AH2838" s="3">
        <v>0</v>
      </c>
      <c r="AI2838" s="3">
        <v>100000</v>
      </c>
      <c r="AJ2838" s="3">
        <v>0</v>
      </c>
      <c r="AK2838" s="3">
        <v>100000</v>
      </c>
      <c r="AL2838" s="43" t="s">
        <v>7721</v>
      </c>
    </row>
    <row r="2839" spans="1:38" hidden="1" x14ac:dyDescent="0.25">
      <c r="A2839" s="47">
        <v>131157</v>
      </c>
      <c r="B2839" s="48">
        <v>1</v>
      </c>
      <c r="C2839" s="49" t="s">
        <v>73</v>
      </c>
      <c r="D2839" s="50">
        <v>44202</v>
      </c>
      <c r="E2839" s="49" t="s">
        <v>142</v>
      </c>
      <c r="F2839" s="50">
        <v>44279</v>
      </c>
      <c r="G2839" s="49" t="s">
        <v>75</v>
      </c>
      <c r="H2839" s="51" t="s">
        <v>320</v>
      </c>
      <c r="I2839" s="49"/>
      <c r="J2839" s="49"/>
      <c r="K2839" s="49"/>
      <c r="L2839" s="52" t="s">
        <v>840</v>
      </c>
      <c r="M2839" s="51" t="s">
        <v>7722</v>
      </c>
      <c r="N2839" s="51"/>
      <c r="O2839" s="49" t="s">
        <v>151</v>
      </c>
      <c r="P2839" s="51" t="s">
        <v>198</v>
      </c>
      <c r="Q2839" s="51"/>
      <c r="R2839" s="111"/>
      <c r="S2839" s="111"/>
      <c r="T2839" s="120"/>
      <c r="U2839" s="55" t="s">
        <v>32</v>
      </c>
      <c r="V2839" s="52"/>
      <c r="W2839" s="49"/>
      <c r="X2839" s="52" t="s">
        <v>43</v>
      </c>
      <c r="Y2839" s="49"/>
      <c r="Z2839" s="116" t="s">
        <v>20458</v>
      </c>
      <c r="AA2839" s="51"/>
      <c r="AB2839" s="54">
        <v>0</v>
      </c>
      <c r="AC2839" s="54">
        <v>0</v>
      </c>
      <c r="AD2839" s="54">
        <v>5000</v>
      </c>
      <c r="AE2839" s="54">
        <v>0</v>
      </c>
      <c r="AF2839" s="3">
        <f>SUM(Table2[[#This Row],[PE 2021 Obligations]],Table2[[#This Row],[ROW 2021 Obligations]],Table2[[#This Row],[Construction 2021 Obligations]],Table2[[#This Row],[Paving 2021 Obligations]])</f>
        <v>5000</v>
      </c>
      <c r="AG2839" s="54">
        <v>0</v>
      </c>
      <c r="AH2839" s="54">
        <v>0</v>
      </c>
      <c r="AI2839" s="54">
        <v>5000</v>
      </c>
      <c r="AJ2839" s="54">
        <v>0</v>
      </c>
      <c r="AK2839" s="54">
        <v>5000</v>
      </c>
      <c r="AL2839" s="49" t="s">
        <v>7723</v>
      </c>
    </row>
    <row r="2840" spans="1:38" ht="60" hidden="1" x14ac:dyDescent="0.25">
      <c r="A2840" s="47">
        <v>131166</v>
      </c>
      <c r="B2840" s="48">
        <v>1</v>
      </c>
      <c r="C2840" s="49" t="s">
        <v>73</v>
      </c>
      <c r="D2840" s="50">
        <v>44207</v>
      </c>
      <c r="E2840" s="49" t="s">
        <v>2240</v>
      </c>
      <c r="F2840" s="50">
        <v>44250</v>
      </c>
      <c r="G2840" s="49" t="s">
        <v>81</v>
      </c>
      <c r="H2840" s="51" t="s">
        <v>1163</v>
      </c>
      <c r="I2840" s="49"/>
      <c r="J2840" s="49"/>
      <c r="K2840" s="49"/>
      <c r="L2840" s="52" t="s">
        <v>110</v>
      </c>
      <c r="M2840" s="51" t="s">
        <v>7739</v>
      </c>
      <c r="N2840" s="51" t="s">
        <v>7740</v>
      </c>
      <c r="O2840" s="49" t="s">
        <v>1139</v>
      </c>
      <c r="P2840" s="51" t="s">
        <v>1140</v>
      </c>
      <c r="Q2840" s="51"/>
      <c r="R2840" s="111"/>
      <c r="S2840" s="111"/>
      <c r="T2840" s="120"/>
      <c r="U2840" s="55" t="s">
        <v>32</v>
      </c>
      <c r="V2840" s="52"/>
      <c r="W2840" s="49"/>
      <c r="X2840" s="52" t="s">
        <v>43</v>
      </c>
      <c r="Y2840" s="49"/>
      <c r="Z2840" s="116" t="s">
        <v>20458</v>
      </c>
      <c r="AA2840" s="51"/>
      <c r="AB2840" s="54">
        <v>15000</v>
      </c>
      <c r="AC2840" s="54">
        <v>0</v>
      </c>
      <c r="AD2840" s="54">
        <v>0</v>
      </c>
      <c r="AE2840" s="54">
        <v>0</v>
      </c>
      <c r="AF2840" s="3">
        <f>SUM(Table2[[#This Row],[PE 2021 Obligations]],Table2[[#This Row],[ROW 2021 Obligations]],Table2[[#This Row],[Construction 2021 Obligations]],Table2[[#This Row],[Paving 2021 Obligations]])</f>
        <v>15000</v>
      </c>
      <c r="AG2840" s="54">
        <v>15000</v>
      </c>
      <c r="AH2840" s="54">
        <v>0</v>
      </c>
      <c r="AI2840" s="54">
        <v>0</v>
      </c>
      <c r="AJ2840" s="54">
        <v>0</v>
      </c>
      <c r="AK2840" s="54">
        <v>15000</v>
      </c>
      <c r="AL2840" s="49" t="s">
        <v>7741</v>
      </c>
    </row>
    <row r="2841" spans="1:38" ht="45" hidden="1" x14ac:dyDescent="0.25">
      <c r="A2841" s="13">
        <v>131167</v>
      </c>
      <c r="B2841" s="15">
        <v>2</v>
      </c>
      <c r="C2841" s="43" t="s">
        <v>73</v>
      </c>
      <c r="D2841" s="44">
        <v>44207</v>
      </c>
      <c r="E2841" s="43" t="s">
        <v>2240</v>
      </c>
      <c r="F2841" s="44">
        <v>44273</v>
      </c>
      <c r="G2841" s="43" t="s">
        <v>514</v>
      </c>
      <c r="H2841" s="45" t="s">
        <v>1336</v>
      </c>
      <c r="I2841" s="43"/>
      <c r="J2841" s="43"/>
      <c r="K2841" s="43"/>
      <c r="L2841" s="46"/>
      <c r="M2841" s="45" t="s">
        <v>7742</v>
      </c>
      <c r="N2841" s="45" t="s">
        <v>7743</v>
      </c>
      <c r="O2841" s="43" t="s">
        <v>78</v>
      </c>
      <c r="P2841" s="45" t="s">
        <v>1140</v>
      </c>
      <c r="Q2841" s="45"/>
      <c r="R2841" s="112"/>
      <c r="S2841" s="112"/>
      <c r="T2841" s="59"/>
      <c r="U2841" s="56" t="s">
        <v>32</v>
      </c>
      <c r="V2841" s="46"/>
      <c r="W2841" s="43"/>
      <c r="X2841" s="46" t="s">
        <v>43</v>
      </c>
      <c r="Y2841" s="43"/>
      <c r="Z2841" s="116" t="s">
        <v>20458</v>
      </c>
      <c r="AA2841" s="45"/>
      <c r="AB2841" s="3">
        <v>15000</v>
      </c>
      <c r="AC2841" s="3">
        <v>0</v>
      </c>
      <c r="AD2841" s="3">
        <v>0</v>
      </c>
      <c r="AE2841" s="3">
        <v>0</v>
      </c>
      <c r="AF2841" s="3">
        <f>SUM(Table2[[#This Row],[PE 2021 Obligations]],Table2[[#This Row],[ROW 2021 Obligations]],Table2[[#This Row],[Construction 2021 Obligations]],Table2[[#This Row],[Paving 2021 Obligations]])</f>
        <v>15000</v>
      </c>
      <c r="AG2841" s="3">
        <v>15000</v>
      </c>
      <c r="AH2841" s="3">
        <v>0</v>
      </c>
      <c r="AI2841" s="3">
        <v>0</v>
      </c>
      <c r="AJ2841" s="3">
        <v>0</v>
      </c>
      <c r="AK2841" s="3">
        <v>15000</v>
      </c>
      <c r="AL2841" s="43" t="s">
        <v>7744</v>
      </c>
    </row>
    <row r="2842" spans="1:38" hidden="1" x14ac:dyDescent="0.25">
      <c r="A2842" s="47">
        <v>131170</v>
      </c>
      <c r="B2842" s="48">
        <v>1</v>
      </c>
      <c r="C2842" s="49" t="s">
        <v>73</v>
      </c>
      <c r="D2842" s="50">
        <v>44208</v>
      </c>
      <c r="E2842" s="49" t="s">
        <v>1610</v>
      </c>
      <c r="F2842" s="50">
        <v>44208</v>
      </c>
      <c r="G2842" s="49" t="s">
        <v>1610</v>
      </c>
      <c r="H2842" s="51" t="s">
        <v>320</v>
      </c>
      <c r="I2842" s="49"/>
      <c r="J2842" s="49"/>
      <c r="K2842" s="49"/>
      <c r="L2842" s="52" t="s">
        <v>110</v>
      </c>
      <c r="M2842" s="51" t="s">
        <v>7745</v>
      </c>
      <c r="N2842" s="51"/>
      <c r="O2842" s="49" t="s">
        <v>1612</v>
      </c>
      <c r="P2842" s="51"/>
      <c r="Q2842" s="51"/>
      <c r="R2842" s="111"/>
      <c r="S2842" s="111"/>
      <c r="T2842" s="120"/>
      <c r="U2842" s="55" t="s">
        <v>32</v>
      </c>
      <c r="V2842" s="52"/>
      <c r="W2842" s="49"/>
      <c r="X2842" s="52" t="s">
        <v>43</v>
      </c>
      <c r="Y2842" s="49"/>
      <c r="Z2842" s="116" t="s">
        <v>20458</v>
      </c>
      <c r="AA2842" s="51"/>
      <c r="AB2842" s="54">
        <v>0</v>
      </c>
      <c r="AC2842" s="54">
        <v>0</v>
      </c>
      <c r="AD2842" s="54">
        <v>630999</v>
      </c>
      <c r="AE2842" s="54">
        <v>0</v>
      </c>
      <c r="AF2842" s="3">
        <f>SUM(Table2[[#This Row],[PE 2021 Obligations]],Table2[[#This Row],[ROW 2021 Obligations]],Table2[[#This Row],[Construction 2021 Obligations]],Table2[[#This Row],[Paving 2021 Obligations]])</f>
        <v>630999</v>
      </c>
      <c r="AG2842" s="54">
        <v>0</v>
      </c>
      <c r="AH2842" s="54">
        <v>0</v>
      </c>
      <c r="AI2842" s="54">
        <v>630999</v>
      </c>
      <c r="AJ2842" s="54">
        <v>0</v>
      </c>
      <c r="AK2842" s="54">
        <v>630999</v>
      </c>
      <c r="AL2842" s="49" t="s">
        <v>7746</v>
      </c>
    </row>
    <row r="2843" spans="1:38" hidden="1" x14ac:dyDescent="0.25">
      <c r="A2843" s="13">
        <v>131201</v>
      </c>
      <c r="B2843" s="15">
        <v>3</v>
      </c>
      <c r="C2843" s="43" t="s">
        <v>73</v>
      </c>
      <c r="D2843" s="44">
        <v>44209</v>
      </c>
      <c r="E2843" s="43" t="s">
        <v>342</v>
      </c>
      <c r="F2843" s="44">
        <v>44279</v>
      </c>
      <c r="G2843" s="43" t="s">
        <v>75</v>
      </c>
      <c r="H2843" s="45" t="s">
        <v>788</v>
      </c>
      <c r="I2843" s="43" t="s">
        <v>686</v>
      </c>
      <c r="J2843" s="43" t="s">
        <v>116</v>
      </c>
      <c r="K2843" s="43"/>
      <c r="L2843" s="46" t="s">
        <v>116</v>
      </c>
      <c r="M2843" s="45" t="s">
        <v>7747</v>
      </c>
      <c r="N2843" s="45" t="s">
        <v>7391</v>
      </c>
      <c r="O2843" s="43" t="s">
        <v>632</v>
      </c>
      <c r="P2843" s="45" t="s">
        <v>632</v>
      </c>
      <c r="Q2843" s="45"/>
      <c r="R2843" s="112"/>
      <c r="S2843" s="112"/>
      <c r="T2843" s="59"/>
      <c r="U2843" s="10">
        <v>3.2269999999999999</v>
      </c>
      <c r="V2843" s="46"/>
      <c r="W2843" s="43"/>
      <c r="X2843" s="46" t="s">
        <v>43</v>
      </c>
      <c r="Y2843" s="43" t="s">
        <v>78</v>
      </c>
      <c r="Z2843" s="127" t="s">
        <v>20461</v>
      </c>
      <c r="AA2843" s="45"/>
      <c r="AB2843" s="3">
        <v>40000</v>
      </c>
      <c r="AC2843" s="3">
        <v>0</v>
      </c>
      <c r="AD2843" s="3">
        <v>0</v>
      </c>
      <c r="AE2843" s="3">
        <v>0</v>
      </c>
      <c r="AF2843" s="3">
        <f>SUM(Table2[[#This Row],[PE 2021 Obligations]],Table2[[#This Row],[ROW 2021 Obligations]],Table2[[#This Row],[Construction 2021 Obligations]],Table2[[#This Row],[Paving 2021 Obligations]])</f>
        <v>40000</v>
      </c>
      <c r="AG2843" s="3">
        <v>40000</v>
      </c>
      <c r="AH2843" s="3">
        <v>0</v>
      </c>
      <c r="AI2843" s="3">
        <v>0</v>
      </c>
      <c r="AJ2843" s="3">
        <v>0</v>
      </c>
      <c r="AK2843" s="3">
        <v>40000</v>
      </c>
      <c r="AL2843" s="43" t="s">
        <v>7748</v>
      </c>
    </row>
    <row r="2844" spans="1:38" hidden="1" x14ac:dyDescent="0.25">
      <c r="A2844" s="47">
        <v>131212</v>
      </c>
      <c r="B2844" s="48">
        <v>2</v>
      </c>
      <c r="C2844" s="49" t="s">
        <v>73</v>
      </c>
      <c r="D2844" s="50">
        <v>44210</v>
      </c>
      <c r="E2844" s="49" t="s">
        <v>1610</v>
      </c>
      <c r="F2844" s="50">
        <v>44210</v>
      </c>
      <c r="G2844" s="49" t="s">
        <v>1610</v>
      </c>
      <c r="H2844" s="51" t="s">
        <v>286</v>
      </c>
      <c r="I2844" s="49"/>
      <c r="J2844" s="49"/>
      <c r="K2844" s="49"/>
      <c r="L2844" s="52" t="s">
        <v>110</v>
      </c>
      <c r="M2844" s="51" t="s">
        <v>7749</v>
      </c>
      <c r="N2844" s="51"/>
      <c r="O2844" s="49" t="s">
        <v>1612</v>
      </c>
      <c r="P2844" s="51"/>
      <c r="Q2844" s="51"/>
      <c r="R2844" s="111"/>
      <c r="S2844" s="111"/>
      <c r="T2844" s="120"/>
      <c r="U2844" s="55" t="s">
        <v>32</v>
      </c>
      <c r="V2844" s="52"/>
      <c r="W2844" s="49"/>
      <c r="X2844" s="52" t="s">
        <v>43</v>
      </c>
      <c r="Y2844" s="49"/>
      <c r="Z2844" s="116" t="s">
        <v>20458</v>
      </c>
      <c r="AA2844" s="51"/>
      <c r="AB2844" s="54">
        <v>0</v>
      </c>
      <c r="AC2844" s="54">
        <v>0</v>
      </c>
      <c r="AD2844" s="54">
        <v>7839.99</v>
      </c>
      <c r="AE2844" s="54">
        <v>0</v>
      </c>
      <c r="AF2844" s="3">
        <f>SUM(Table2[[#This Row],[PE 2021 Obligations]],Table2[[#This Row],[ROW 2021 Obligations]],Table2[[#This Row],[Construction 2021 Obligations]],Table2[[#This Row],[Paving 2021 Obligations]])</f>
        <v>7839.99</v>
      </c>
      <c r="AG2844" s="54">
        <v>0</v>
      </c>
      <c r="AH2844" s="54">
        <v>0</v>
      </c>
      <c r="AI2844" s="54">
        <v>7839.99</v>
      </c>
      <c r="AJ2844" s="54">
        <v>0</v>
      </c>
      <c r="AK2844" s="54">
        <v>7839.99</v>
      </c>
      <c r="AL2844" s="49" t="s">
        <v>7750</v>
      </c>
    </row>
    <row r="2845" spans="1:38" ht="30" hidden="1" x14ac:dyDescent="0.25">
      <c r="A2845" s="13">
        <v>131213</v>
      </c>
      <c r="B2845" s="15">
        <v>1</v>
      </c>
      <c r="C2845" s="43" t="s">
        <v>73</v>
      </c>
      <c r="D2845" s="44">
        <v>44210</v>
      </c>
      <c r="E2845" s="43" t="s">
        <v>1610</v>
      </c>
      <c r="F2845" s="44">
        <v>44210</v>
      </c>
      <c r="G2845" s="43" t="s">
        <v>1610</v>
      </c>
      <c r="H2845" s="45" t="s">
        <v>1163</v>
      </c>
      <c r="I2845" s="43"/>
      <c r="J2845" s="43"/>
      <c r="K2845" s="43"/>
      <c r="L2845" s="46" t="s">
        <v>110</v>
      </c>
      <c r="M2845" s="45" t="s">
        <v>7751</v>
      </c>
      <c r="N2845" s="45"/>
      <c r="O2845" s="43" t="s">
        <v>1612</v>
      </c>
      <c r="P2845" s="45"/>
      <c r="Q2845" s="45"/>
      <c r="R2845" s="112"/>
      <c r="S2845" s="112"/>
      <c r="T2845" s="59"/>
      <c r="U2845" s="56" t="s">
        <v>32</v>
      </c>
      <c r="V2845" s="46"/>
      <c r="W2845" s="43"/>
      <c r="X2845" s="46" t="s">
        <v>43</v>
      </c>
      <c r="Y2845" s="43"/>
      <c r="Z2845" s="116" t="s">
        <v>20458</v>
      </c>
      <c r="AA2845" s="45"/>
      <c r="AB2845" s="3">
        <v>0</v>
      </c>
      <c r="AC2845" s="3">
        <v>0</v>
      </c>
      <c r="AD2845" s="3">
        <v>10337</v>
      </c>
      <c r="AE2845" s="3">
        <v>0</v>
      </c>
      <c r="AF2845" s="3">
        <f>SUM(Table2[[#This Row],[PE 2021 Obligations]],Table2[[#This Row],[ROW 2021 Obligations]],Table2[[#This Row],[Construction 2021 Obligations]],Table2[[#This Row],[Paving 2021 Obligations]])</f>
        <v>10337</v>
      </c>
      <c r="AG2845" s="3">
        <v>0</v>
      </c>
      <c r="AH2845" s="3">
        <v>0</v>
      </c>
      <c r="AI2845" s="3">
        <v>10337</v>
      </c>
      <c r="AJ2845" s="3">
        <v>0</v>
      </c>
      <c r="AK2845" s="3">
        <v>10337</v>
      </c>
      <c r="AL2845" s="43" t="s">
        <v>7752</v>
      </c>
    </row>
    <row r="2846" spans="1:38" ht="30" hidden="1" x14ac:dyDescent="0.25">
      <c r="A2846" s="13">
        <v>131217</v>
      </c>
      <c r="B2846" s="15">
        <v>4</v>
      </c>
      <c r="C2846" s="43" t="s">
        <v>73</v>
      </c>
      <c r="D2846" s="44">
        <v>44216</v>
      </c>
      <c r="E2846" s="43" t="s">
        <v>4541</v>
      </c>
      <c r="F2846" s="44">
        <v>44216</v>
      </c>
      <c r="G2846" s="43" t="s">
        <v>4541</v>
      </c>
      <c r="H2846" s="45" t="s">
        <v>186</v>
      </c>
      <c r="I2846" s="43"/>
      <c r="J2846" s="43"/>
      <c r="K2846" s="43"/>
      <c r="L2846" s="46"/>
      <c r="M2846" s="45" t="s">
        <v>7758</v>
      </c>
      <c r="N2846" s="45"/>
      <c r="O2846" s="43" t="s">
        <v>4543</v>
      </c>
      <c r="P2846" s="45"/>
      <c r="Q2846" s="45"/>
      <c r="R2846" s="112"/>
      <c r="S2846" s="112"/>
      <c r="T2846" s="59"/>
      <c r="U2846" s="56" t="s">
        <v>32</v>
      </c>
      <c r="V2846" s="46"/>
      <c r="W2846" s="43"/>
      <c r="X2846" s="46" t="s">
        <v>43</v>
      </c>
      <c r="Y2846" s="43"/>
      <c r="Z2846" s="116" t="s">
        <v>20458</v>
      </c>
      <c r="AA2846" s="45"/>
      <c r="AB2846" s="3">
        <v>0</v>
      </c>
      <c r="AC2846" s="3">
        <v>0</v>
      </c>
      <c r="AD2846" s="3">
        <v>315000</v>
      </c>
      <c r="AE2846" s="3">
        <v>0</v>
      </c>
      <c r="AF2846" s="3">
        <f>SUM(Table2[[#This Row],[PE 2021 Obligations]],Table2[[#This Row],[ROW 2021 Obligations]],Table2[[#This Row],[Construction 2021 Obligations]],Table2[[#This Row],[Paving 2021 Obligations]])</f>
        <v>315000</v>
      </c>
      <c r="AG2846" s="3">
        <v>0</v>
      </c>
      <c r="AH2846" s="3">
        <v>0</v>
      </c>
      <c r="AI2846" s="3">
        <v>315000</v>
      </c>
      <c r="AJ2846" s="3">
        <v>0</v>
      </c>
      <c r="AK2846" s="3">
        <v>315000</v>
      </c>
      <c r="AL2846" s="43" t="s">
        <v>7759</v>
      </c>
    </row>
    <row r="2847" spans="1:38" hidden="1" x14ac:dyDescent="0.25">
      <c r="A2847" s="13">
        <v>131264</v>
      </c>
      <c r="B2847" s="15">
        <v>2</v>
      </c>
      <c r="C2847" s="43" t="s">
        <v>73</v>
      </c>
      <c r="D2847" s="44">
        <v>44222</v>
      </c>
      <c r="E2847" s="43" t="s">
        <v>81</v>
      </c>
      <c r="F2847" s="44">
        <v>44280</v>
      </c>
      <c r="G2847" s="43" t="s">
        <v>75</v>
      </c>
      <c r="H2847" s="45" t="s">
        <v>380</v>
      </c>
      <c r="I2847" s="43" t="s">
        <v>1234</v>
      </c>
      <c r="J2847" s="43" t="s">
        <v>116</v>
      </c>
      <c r="K2847" s="43"/>
      <c r="L2847" s="46" t="s">
        <v>116</v>
      </c>
      <c r="M2847" s="45" t="s">
        <v>7763</v>
      </c>
      <c r="N2847" s="45" t="s">
        <v>7764</v>
      </c>
      <c r="O2847" s="43" t="s">
        <v>78</v>
      </c>
      <c r="P2847" s="45" t="s">
        <v>1420</v>
      </c>
      <c r="Q2847" s="45"/>
      <c r="R2847" s="112"/>
      <c r="S2847" s="112"/>
      <c r="T2847" s="59"/>
      <c r="U2847" s="56" t="s">
        <v>32</v>
      </c>
      <c r="V2847" s="46"/>
      <c r="W2847" s="43"/>
      <c r="X2847" s="46" t="s">
        <v>43</v>
      </c>
      <c r="Y2847" s="43"/>
      <c r="Z2847" s="112" t="s">
        <v>20461</v>
      </c>
      <c r="AA2847" s="45"/>
      <c r="AB2847" s="3">
        <v>37000</v>
      </c>
      <c r="AC2847" s="3">
        <v>0</v>
      </c>
      <c r="AD2847" s="3">
        <v>0</v>
      </c>
      <c r="AE2847" s="3">
        <v>0</v>
      </c>
      <c r="AF2847" s="3">
        <f>SUM(Table2[[#This Row],[PE 2021 Obligations]],Table2[[#This Row],[ROW 2021 Obligations]],Table2[[#This Row],[Construction 2021 Obligations]],Table2[[#This Row],[Paving 2021 Obligations]])</f>
        <v>37000</v>
      </c>
      <c r="AG2847" s="3">
        <v>37000</v>
      </c>
      <c r="AH2847" s="3">
        <v>0</v>
      </c>
      <c r="AI2847" s="3">
        <v>0</v>
      </c>
      <c r="AJ2847" s="3">
        <v>0</v>
      </c>
      <c r="AK2847" s="3">
        <v>37000</v>
      </c>
      <c r="AL2847" s="43"/>
    </row>
    <row r="2848" spans="1:38" hidden="1" x14ac:dyDescent="0.25">
      <c r="A2848" s="47">
        <v>131269</v>
      </c>
      <c r="B2848" s="48">
        <v>2</v>
      </c>
      <c r="C2848" s="49" t="s">
        <v>73</v>
      </c>
      <c r="D2848" s="50">
        <v>44224</v>
      </c>
      <c r="E2848" s="49" t="s">
        <v>728</v>
      </c>
      <c r="F2848" s="50">
        <v>44307</v>
      </c>
      <c r="G2848" s="49" t="s">
        <v>7771</v>
      </c>
      <c r="H2848" s="51" t="s">
        <v>312</v>
      </c>
      <c r="I2848" s="49" t="s">
        <v>3394</v>
      </c>
      <c r="J2848" s="49" t="s">
        <v>116</v>
      </c>
      <c r="K2848" s="49"/>
      <c r="L2848" s="52" t="s">
        <v>116</v>
      </c>
      <c r="M2848" s="51" t="s">
        <v>7772</v>
      </c>
      <c r="N2848" s="51" t="s">
        <v>3571</v>
      </c>
      <c r="O2848" s="49" t="s">
        <v>632</v>
      </c>
      <c r="P2848" s="51" t="s">
        <v>1723</v>
      </c>
      <c r="Q2848" s="51"/>
      <c r="R2848" s="111"/>
      <c r="S2848" s="111"/>
      <c r="T2848" s="120"/>
      <c r="U2848" s="53">
        <v>3.49</v>
      </c>
      <c r="V2848" s="52"/>
      <c r="W2848" s="49"/>
      <c r="X2848" s="52" t="s">
        <v>43</v>
      </c>
      <c r="Y2848" s="49" t="s">
        <v>78</v>
      </c>
      <c r="Z2848" s="112" t="s">
        <v>20461</v>
      </c>
      <c r="AA2848" s="51"/>
      <c r="AB2848" s="54">
        <v>40000</v>
      </c>
      <c r="AC2848" s="54">
        <v>0</v>
      </c>
      <c r="AD2848" s="54">
        <v>0</v>
      </c>
      <c r="AE2848" s="54">
        <v>0</v>
      </c>
      <c r="AF2848" s="3">
        <f>SUM(Table2[[#This Row],[PE 2021 Obligations]],Table2[[#This Row],[ROW 2021 Obligations]],Table2[[#This Row],[Construction 2021 Obligations]],Table2[[#This Row],[Paving 2021 Obligations]])</f>
        <v>40000</v>
      </c>
      <c r="AG2848" s="54">
        <v>40000</v>
      </c>
      <c r="AH2848" s="54">
        <v>0</v>
      </c>
      <c r="AI2848" s="54">
        <v>0</v>
      </c>
      <c r="AJ2848" s="54">
        <v>0</v>
      </c>
      <c r="AK2848" s="54">
        <v>40000</v>
      </c>
      <c r="AL2848" s="49" t="s">
        <v>7773</v>
      </c>
    </row>
    <row r="2849" spans="1:38" hidden="1" x14ac:dyDescent="0.25">
      <c r="A2849" s="13">
        <v>131270</v>
      </c>
      <c r="B2849" s="15">
        <v>2</v>
      </c>
      <c r="C2849" s="43" t="s">
        <v>73</v>
      </c>
      <c r="D2849" s="44">
        <v>44224</v>
      </c>
      <c r="E2849" s="43" t="s">
        <v>342</v>
      </c>
      <c r="F2849" s="44">
        <v>44307</v>
      </c>
      <c r="G2849" s="43" t="s">
        <v>7771</v>
      </c>
      <c r="H2849" s="45" t="s">
        <v>235</v>
      </c>
      <c r="I2849" s="43" t="s">
        <v>2335</v>
      </c>
      <c r="J2849" s="43" t="s">
        <v>116</v>
      </c>
      <c r="K2849" s="43"/>
      <c r="L2849" s="46" t="s">
        <v>116</v>
      </c>
      <c r="M2849" s="45" t="s">
        <v>7774</v>
      </c>
      <c r="N2849" s="45" t="s">
        <v>3571</v>
      </c>
      <c r="O2849" s="43" t="s">
        <v>632</v>
      </c>
      <c r="P2849" s="45"/>
      <c r="Q2849" s="45"/>
      <c r="R2849" s="112"/>
      <c r="S2849" s="112"/>
      <c r="T2849" s="59"/>
      <c r="U2849" s="10">
        <v>1</v>
      </c>
      <c r="V2849" s="46"/>
      <c r="W2849" s="43"/>
      <c r="X2849" s="46" t="s">
        <v>43</v>
      </c>
      <c r="Y2849" s="43" t="s">
        <v>140</v>
      </c>
      <c r="Z2849" s="127" t="s">
        <v>20460</v>
      </c>
      <c r="AA2849" s="45"/>
      <c r="AB2849" s="3">
        <v>40000</v>
      </c>
      <c r="AC2849" s="3">
        <v>0</v>
      </c>
      <c r="AD2849" s="3">
        <v>0</v>
      </c>
      <c r="AE2849" s="3">
        <v>0</v>
      </c>
      <c r="AF2849" s="3">
        <f>SUM(Table2[[#This Row],[PE 2021 Obligations]],Table2[[#This Row],[ROW 2021 Obligations]],Table2[[#This Row],[Construction 2021 Obligations]],Table2[[#This Row],[Paving 2021 Obligations]])</f>
        <v>40000</v>
      </c>
      <c r="AG2849" s="3">
        <v>40000</v>
      </c>
      <c r="AH2849" s="3">
        <v>0</v>
      </c>
      <c r="AI2849" s="3">
        <v>0</v>
      </c>
      <c r="AJ2849" s="3">
        <v>0</v>
      </c>
      <c r="AK2849" s="3">
        <v>40000</v>
      </c>
      <c r="AL2849" s="43" t="s">
        <v>7775</v>
      </c>
    </row>
    <row r="2850" spans="1:38" ht="30" hidden="1" x14ac:dyDescent="0.25">
      <c r="A2850" s="47">
        <v>131271</v>
      </c>
      <c r="B2850" s="48">
        <v>6</v>
      </c>
      <c r="C2850" s="49" t="s">
        <v>73</v>
      </c>
      <c r="D2850" s="50">
        <v>44225</v>
      </c>
      <c r="E2850" s="49" t="s">
        <v>176</v>
      </c>
      <c r="F2850" s="50">
        <v>44225</v>
      </c>
      <c r="G2850" s="49" t="s">
        <v>109</v>
      </c>
      <c r="H2850" s="51" t="s">
        <v>76</v>
      </c>
      <c r="I2850" s="49"/>
      <c r="J2850" s="49"/>
      <c r="K2850" s="49"/>
      <c r="L2850" s="52"/>
      <c r="M2850" s="51" t="s">
        <v>7776</v>
      </c>
      <c r="N2850" s="51"/>
      <c r="O2850" s="49" t="s">
        <v>151</v>
      </c>
      <c r="P2850" s="51" t="s">
        <v>551</v>
      </c>
      <c r="Q2850" s="51"/>
      <c r="R2850" s="111"/>
      <c r="S2850" s="111"/>
      <c r="T2850" s="120"/>
      <c r="U2850" s="55" t="s">
        <v>32</v>
      </c>
      <c r="V2850" s="52"/>
      <c r="W2850" s="49"/>
      <c r="X2850" s="52" t="s">
        <v>43</v>
      </c>
      <c r="Y2850" s="49"/>
      <c r="Z2850" s="116" t="s">
        <v>20458</v>
      </c>
      <c r="AA2850" s="51"/>
      <c r="AB2850" s="54">
        <v>1051750</v>
      </c>
      <c r="AC2850" s="54">
        <v>0</v>
      </c>
      <c r="AD2850" s="54">
        <v>0</v>
      </c>
      <c r="AE2850" s="54">
        <v>0</v>
      </c>
      <c r="AF2850" s="3">
        <f>SUM(Table2[[#This Row],[PE 2021 Obligations]],Table2[[#This Row],[ROW 2021 Obligations]],Table2[[#This Row],[Construction 2021 Obligations]],Table2[[#This Row],[Paving 2021 Obligations]])</f>
        <v>1051750</v>
      </c>
      <c r="AG2850" s="54">
        <v>1051750</v>
      </c>
      <c r="AH2850" s="54">
        <v>0</v>
      </c>
      <c r="AI2850" s="54">
        <v>0</v>
      </c>
      <c r="AJ2850" s="54">
        <v>0</v>
      </c>
      <c r="AK2850" s="54">
        <v>1051750</v>
      </c>
      <c r="AL2850" s="49"/>
    </row>
    <row r="2851" spans="1:38" ht="30" hidden="1" x14ac:dyDescent="0.25">
      <c r="A2851" s="13">
        <v>131272</v>
      </c>
      <c r="B2851" s="15">
        <v>6</v>
      </c>
      <c r="C2851" s="43" t="s">
        <v>73</v>
      </c>
      <c r="D2851" s="44">
        <v>44225</v>
      </c>
      <c r="E2851" s="43" t="s">
        <v>176</v>
      </c>
      <c r="F2851" s="44">
        <v>44231</v>
      </c>
      <c r="G2851" s="43" t="s">
        <v>109</v>
      </c>
      <c r="H2851" s="45" t="s">
        <v>76</v>
      </c>
      <c r="I2851" s="43"/>
      <c r="J2851" s="43"/>
      <c r="K2851" s="43"/>
      <c r="L2851" s="46"/>
      <c r="M2851" s="45" t="s">
        <v>7777</v>
      </c>
      <c r="N2851" s="45"/>
      <c r="O2851" s="43" t="s">
        <v>151</v>
      </c>
      <c r="P2851" s="45" t="s">
        <v>551</v>
      </c>
      <c r="Q2851" s="45"/>
      <c r="R2851" s="112"/>
      <c r="S2851" s="112"/>
      <c r="T2851" s="59"/>
      <c r="U2851" s="56" t="s">
        <v>32</v>
      </c>
      <c r="V2851" s="46"/>
      <c r="W2851" s="43"/>
      <c r="X2851" s="46" t="s">
        <v>43</v>
      </c>
      <c r="Y2851" s="43"/>
      <c r="Z2851" s="116" t="s">
        <v>20458</v>
      </c>
      <c r="AA2851" s="45"/>
      <c r="AB2851" s="3">
        <v>0</v>
      </c>
      <c r="AC2851" s="3">
        <v>0</v>
      </c>
      <c r="AD2851" s="3">
        <v>32846.269999999997</v>
      </c>
      <c r="AE2851" s="3">
        <v>0</v>
      </c>
      <c r="AF2851" s="3">
        <f>SUM(Table2[[#This Row],[PE 2021 Obligations]],Table2[[#This Row],[ROW 2021 Obligations]],Table2[[#This Row],[Construction 2021 Obligations]],Table2[[#This Row],[Paving 2021 Obligations]])</f>
        <v>32846.269999999997</v>
      </c>
      <c r="AG2851" s="3">
        <v>0</v>
      </c>
      <c r="AH2851" s="3">
        <v>0</v>
      </c>
      <c r="AI2851" s="3">
        <v>32846.269999999997</v>
      </c>
      <c r="AJ2851" s="3">
        <v>0</v>
      </c>
      <c r="AK2851" s="3">
        <v>32846.269999999997</v>
      </c>
      <c r="AL2851" s="43" t="s">
        <v>7778</v>
      </c>
    </row>
    <row r="2852" spans="1:38" ht="30" hidden="1" x14ac:dyDescent="0.25">
      <c r="A2852" s="47">
        <v>131273</v>
      </c>
      <c r="B2852" s="48">
        <v>6</v>
      </c>
      <c r="C2852" s="49" t="s">
        <v>73</v>
      </c>
      <c r="D2852" s="50">
        <v>44225</v>
      </c>
      <c r="E2852" s="49" t="s">
        <v>176</v>
      </c>
      <c r="F2852" s="50">
        <v>44231</v>
      </c>
      <c r="G2852" s="49" t="s">
        <v>109</v>
      </c>
      <c r="H2852" s="51" t="s">
        <v>76</v>
      </c>
      <c r="I2852" s="49"/>
      <c r="J2852" s="49"/>
      <c r="K2852" s="49"/>
      <c r="L2852" s="52"/>
      <c r="M2852" s="51" t="s">
        <v>7779</v>
      </c>
      <c r="N2852" s="51"/>
      <c r="O2852" s="49" t="s">
        <v>151</v>
      </c>
      <c r="P2852" s="51" t="s">
        <v>551</v>
      </c>
      <c r="Q2852" s="51"/>
      <c r="R2852" s="111"/>
      <c r="S2852" s="111"/>
      <c r="T2852" s="120"/>
      <c r="U2852" s="55" t="s">
        <v>32</v>
      </c>
      <c r="V2852" s="52"/>
      <c r="W2852" s="49"/>
      <c r="X2852" s="52" t="s">
        <v>43</v>
      </c>
      <c r="Y2852" s="49"/>
      <c r="Z2852" s="116" t="s">
        <v>20458</v>
      </c>
      <c r="AA2852" s="51"/>
      <c r="AB2852" s="54">
        <v>0</v>
      </c>
      <c r="AC2852" s="54">
        <v>0</v>
      </c>
      <c r="AD2852" s="54">
        <v>45072.32</v>
      </c>
      <c r="AE2852" s="54">
        <v>0</v>
      </c>
      <c r="AF2852" s="3">
        <f>SUM(Table2[[#This Row],[PE 2021 Obligations]],Table2[[#This Row],[ROW 2021 Obligations]],Table2[[#This Row],[Construction 2021 Obligations]],Table2[[#This Row],[Paving 2021 Obligations]])</f>
        <v>45072.32</v>
      </c>
      <c r="AG2852" s="54">
        <v>0</v>
      </c>
      <c r="AH2852" s="54">
        <v>0</v>
      </c>
      <c r="AI2852" s="54">
        <v>45072.32</v>
      </c>
      <c r="AJ2852" s="54">
        <v>0</v>
      </c>
      <c r="AK2852" s="54">
        <v>45072.32</v>
      </c>
      <c r="AL2852" s="49" t="s">
        <v>7780</v>
      </c>
    </row>
    <row r="2853" spans="1:38" ht="30" hidden="1" x14ac:dyDescent="0.25">
      <c r="A2853" s="13">
        <v>131274</v>
      </c>
      <c r="B2853" s="15">
        <v>6</v>
      </c>
      <c r="C2853" s="43" t="s">
        <v>73</v>
      </c>
      <c r="D2853" s="44">
        <v>44225</v>
      </c>
      <c r="E2853" s="43" t="s">
        <v>176</v>
      </c>
      <c r="F2853" s="44">
        <v>44231</v>
      </c>
      <c r="G2853" s="43" t="s">
        <v>109</v>
      </c>
      <c r="H2853" s="45" t="s">
        <v>76</v>
      </c>
      <c r="I2853" s="43"/>
      <c r="J2853" s="43"/>
      <c r="K2853" s="43"/>
      <c r="L2853" s="46"/>
      <c r="M2853" s="45" t="s">
        <v>7781</v>
      </c>
      <c r="N2853" s="45"/>
      <c r="O2853" s="43" t="s">
        <v>151</v>
      </c>
      <c r="P2853" s="45" t="s">
        <v>551</v>
      </c>
      <c r="Q2853" s="45"/>
      <c r="R2853" s="112"/>
      <c r="S2853" s="112"/>
      <c r="T2853" s="59"/>
      <c r="U2853" s="56" t="s">
        <v>32</v>
      </c>
      <c r="V2853" s="46"/>
      <c r="W2853" s="43"/>
      <c r="X2853" s="46" t="s">
        <v>43</v>
      </c>
      <c r="Y2853" s="43"/>
      <c r="Z2853" s="116" t="s">
        <v>20458</v>
      </c>
      <c r="AA2853" s="45"/>
      <c r="AB2853" s="3">
        <v>0</v>
      </c>
      <c r="AC2853" s="3">
        <v>0</v>
      </c>
      <c r="AD2853" s="3">
        <v>7845.38</v>
      </c>
      <c r="AE2853" s="3">
        <v>0</v>
      </c>
      <c r="AF2853" s="3">
        <f>SUM(Table2[[#This Row],[PE 2021 Obligations]],Table2[[#This Row],[ROW 2021 Obligations]],Table2[[#This Row],[Construction 2021 Obligations]],Table2[[#This Row],[Paving 2021 Obligations]])</f>
        <v>7845.38</v>
      </c>
      <c r="AG2853" s="3">
        <v>0</v>
      </c>
      <c r="AH2853" s="3">
        <v>0</v>
      </c>
      <c r="AI2853" s="3">
        <v>7845.38</v>
      </c>
      <c r="AJ2853" s="3">
        <v>0</v>
      </c>
      <c r="AK2853" s="3">
        <v>7845.38</v>
      </c>
      <c r="AL2853" s="43" t="s">
        <v>7782</v>
      </c>
    </row>
    <row r="2854" spans="1:38" ht="30" hidden="1" x14ac:dyDescent="0.25">
      <c r="A2854" s="47">
        <v>131275</v>
      </c>
      <c r="B2854" s="48">
        <v>6</v>
      </c>
      <c r="C2854" s="49" t="s">
        <v>73</v>
      </c>
      <c r="D2854" s="50">
        <v>44225</v>
      </c>
      <c r="E2854" s="49" t="s">
        <v>176</v>
      </c>
      <c r="F2854" s="50">
        <v>44231</v>
      </c>
      <c r="G2854" s="49" t="s">
        <v>109</v>
      </c>
      <c r="H2854" s="51" t="s">
        <v>76</v>
      </c>
      <c r="I2854" s="49"/>
      <c r="J2854" s="49"/>
      <c r="K2854" s="49"/>
      <c r="L2854" s="52"/>
      <c r="M2854" s="51" t="s">
        <v>7783</v>
      </c>
      <c r="N2854" s="51"/>
      <c r="O2854" s="49" t="s">
        <v>151</v>
      </c>
      <c r="P2854" s="51" t="s">
        <v>551</v>
      </c>
      <c r="Q2854" s="51"/>
      <c r="R2854" s="111"/>
      <c r="S2854" s="111"/>
      <c r="T2854" s="120"/>
      <c r="U2854" s="55" t="s">
        <v>32</v>
      </c>
      <c r="V2854" s="52"/>
      <c r="W2854" s="49"/>
      <c r="X2854" s="52" t="s">
        <v>43</v>
      </c>
      <c r="Y2854" s="49"/>
      <c r="Z2854" s="116" t="s">
        <v>20458</v>
      </c>
      <c r="AA2854" s="51"/>
      <c r="AB2854" s="54">
        <v>0</v>
      </c>
      <c r="AC2854" s="54">
        <v>0</v>
      </c>
      <c r="AD2854" s="54">
        <v>18636.830000000002</v>
      </c>
      <c r="AE2854" s="54">
        <v>0</v>
      </c>
      <c r="AF2854" s="3">
        <f>SUM(Table2[[#This Row],[PE 2021 Obligations]],Table2[[#This Row],[ROW 2021 Obligations]],Table2[[#This Row],[Construction 2021 Obligations]],Table2[[#This Row],[Paving 2021 Obligations]])</f>
        <v>18636.830000000002</v>
      </c>
      <c r="AG2854" s="54">
        <v>0</v>
      </c>
      <c r="AH2854" s="54">
        <v>0</v>
      </c>
      <c r="AI2854" s="54">
        <v>18636.830000000002</v>
      </c>
      <c r="AJ2854" s="54">
        <v>0</v>
      </c>
      <c r="AK2854" s="54">
        <v>18636.830000000002</v>
      </c>
      <c r="AL2854" s="49" t="s">
        <v>7784</v>
      </c>
    </row>
    <row r="2855" spans="1:38" hidden="1" x14ac:dyDescent="0.25">
      <c r="A2855" s="13">
        <v>131276</v>
      </c>
      <c r="B2855" s="15">
        <v>2</v>
      </c>
      <c r="C2855" s="43" t="s">
        <v>73</v>
      </c>
      <c r="D2855" s="44">
        <v>44225</v>
      </c>
      <c r="E2855" s="43" t="s">
        <v>342</v>
      </c>
      <c r="F2855" s="44">
        <v>44307</v>
      </c>
      <c r="G2855" s="43" t="s">
        <v>7771</v>
      </c>
      <c r="H2855" s="45" t="s">
        <v>235</v>
      </c>
      <c r="I2855" s="43" t="s">
        <v>2335</v>
      </c>
      <c r="J2855" s="43" t="s">
        <v>116</v>
      </c>
      <c r="K2855" s="43"/>
      <c r="L2855" s="46" t="s">
        <v>116</v>
      </c>
      <c r="M2855" s="45" t="s">
        <v>7785</v>
      </c>
      <c r="N2855" s="45" t="s">
        <v>3571</v>
      </c>
      <c r="O2855" s="43" t="s">
        <v>632</v>
      </c>
      <c r="P2855" s="45" t="s">
        <v>1723</v>
      </c>
      <c r="Q2855" s="45"/>
      <c r="R2855" s="112"/>
      <c r="S2855" s="112"/>
      <c r="T2855" s="59"/>
      <c r="U2855" s="10">
        <v>2.4</v>
      </c>
      <c r="V2855" s="46"/>
      <c r="W2855" s="43"/>
      <c r="X2855" s="46" t="s">
        <v>43</v>
      </c>
      <c r="Y2855" s="43" t="s">
        <v>140</v>
      </c>
      <c r="Z2855" s="127" t="s">
        <v>20460</v>
      </c>
      <c r="AA2855" s="45"/>
      <c r="AB2855" s="3">
        <v>40000</v>
      </c>
      <c r="AC2855" s="3">
        <v>0</v>
      </c>
      <c r="AD2855" s="3">
        <v>0</v>
      </c>
      <c r="AE2855" s="3">
        <v>0</v>
      </c>
      <c r="AF2855" s="3">
        <f>SUM(Table2[[#This Row],[PE 2021 Obligations]],Table2[[#This Row],[ROW 2021 Obligations]],Table2[[#This Row],[Construction 2021 Obligations]],Table2[[#This Row],[Paving 2021 Obligations]])</f>
        <v>40000</v>
      </c>
      <c r="AG2855" s="3">
        <v>40000</v>
      </c>
      <c r="AH2855" s="3">
        <v>0</v>
      </c>
      <c r="AI2855" s="3">
        <v>0</v>
      </c>
      <c r="AJ2855" s="3">
        <v>0</v>
      </c>
      <c r="AK2855" s="3">
        <v>40000</v>
      </c>
      <c r="AL2855" s="43" t="s">
        <v>7786</v>
      </c>
    </row>
    <row r="2856" spans="1:38" hidden="1" x14ac:dyDescent="0.25">
      <c r="A2856" s="13">
        <v>131279</v>
      </c>
      <c r="B2856" s="15">
        <v>4</v>
      </c>
      <c r="C2856" s="43" t="s">
        <v>73</v>
      </c>
      <c r="D2856" s="44">
        <v>44225</v>
      </c>
      <c r="E2856" s="43" t="s">
        <v>342</v>
      </c>
      <c r="F2856" s="44">
        <v>44279</v>
      </c>
      <c r="G2856" s="43" t="s">
        <v>75</v>
      </c>
      <c r="H2856" s="45" t="s">
        <v>428</v>
      </c>
      <c r="I2856" s="43" t="s">
        <v>3410</v>
      </c>
      <c r="J2856" s="43" t="s">
        <v>116</v>
      </c>
      <c r="K2856" s="43"/>
      <c r="L2856" s="46" t="s">
        <v>116</v>
      </c>
      <c r="M2856" s="45" t="s">
        <v>7790</v>
      </c>
      <c r="N2856" s="45" t="s">
        <v>3912</v>
      </c>
      <c r="O2856" s="43" t="s">
        <v>632</v>
      </c>
      <c r="P2856" s="45" t="s">
        <v>1723</v>
      </c>
      <c r="Q2856" s="45"/>
      <c r="R2856" s="112"/>
      <c r="S2856" s="112"/>
      <c r="T2856" s="59"/>
      <c r="U2856" s="10">
        <v>0.48</v>
      </c>
      <c r="V2856" s="46"/>
      <c r="W2856" s="43"/>
      <c r="X2856" s="46" t="s">
        <v>43</v>
      </c>
      <c r="Y2856" s="43" t="s">
        <v>140</v>
      </c>
      <c r="Z2856" s="127" t="s">
        <v>20460</v>
      </c>
      <c r="AA2856" s="45"/>
      <c r="AB2856" s="3">
        <v>40000</v>
      </c>
      <c r="AC2856" s="3">
        <v>0</v>
      </c>
      <c r="AD2856" s="3">
        <v>0</v>
      </c>
      <c r="AE2856" s="3">
        <v>0</v>
      </c>
      <c r="AF2856" s="3">
        <f>SUM(Table2[[#This Row],[PE 2021 Obligations]],Table2[[#This Row],[ROW 2021 Obligations]],Table2[[#This Row],[Construction 2021 Obligations]],Table2[[#This Row],[Paving 2021 Obligations]])</f>
        <v>40000</v>
      </c>
      <c r="AG2856" s="3">
        <v>40000</v>
      </c>
      <c r="AH2856" s="3">
        <v>0</v>
      </c>
      <c r="AI2856" s="3">
        <v>0</v>
      </c>
      <c r="AJ2856" s="3">
        <v>0</v>
      </c>
      <c r="AK2856" s="3">
        <v>40000</v>
      </c>
      <c r="AL2856" s="43" t="s">
        <v>7791</v>
      </c>
    </row>
    <row r="2857" spans="1:38" hidden="1" x14ac:dyDescent="0.25">
      <c r="A2857" s="47">
        <v>131280</v>
      </c>
      <c r="B2857" s="48">
        <v>4</v>
      </c>
      <c r="C2857" s="49" t="s">
        <v>73</v>
      </c>
      <c r="D2857" s="50">
        <v>44225</v>
      </c>
      <c r="E2857" s="49" t="s">
        <v>342</v>
      </c>
      <c r="F2857" s="50">
        <v>44279</v>
      </c>
      <c r="G2857" s="49" t="s">
        <v>75</v>
      </c>
      <c r="H2857" s="51" t="s">
        <v>92</v>
      </c>
      <c r="I2857" s="49" t="s">
        <v>4327</v>
      </c>
      <c r="J2857" s="49" t="s">
        <v>116</v>
      </c>
      <c r="K2857" s="49"/>
      <c r="L2857" s="52" t="s">
        <v>116</v>
      </c>
      <c r="M2857" s="51" t="s">
        <v>7792</v>
      </c>
      <c r="N2857" s="51" t="s">
        <v>3912</v>
      </c>
      <c r="O2857" s="49" t="s">
        <v>632</v>
      </c>
      <c r="P2857" s="51" t="s">
        <v>1723</v>
      </c>
      <c r="Q2857" s="51"/>
      <c r="R2857" s="111"/>
      <c r="S2857" s="111"/>
      <c r="T2857" s="120"/>
      <c r="U2857" s="53">
        <v>4.76</v>
      </c>
      <c r="V2857" s="52"/>
      <c r="W2857" s="49"/>
      <c r="X2857" s="52" t="s">
        <v>43</v>
      </c>
      <c r="Y2857" s="49" t="s">
        <v>78</v>
      </c>
      <c r="Z2857" s="127" t="s">
        <v>20461</v>
      </c>
      <c r="AA2857" s="51"/>
      <c r="AB2857" s="54">
        <v>40000</v>
      </c>
      <c r="AC2857" s="54">
        <v>0</v>
      </c>
      <c r="AD2857" s="54">
        <v>0</v>
      </c>
      <c r="AE2857" s="54">
        <v>0</v>
      </c>
      <c r="AF2857" s="3">
        <f>SUM(Table2[[#This Row],[PE 2021 Obligations]],Table2[[#This Row],[ROW 2021 Obligations]],Table2[[#This Row],[Construction 2021 Obligations]],Table2[[#This Row],[Paving 2021 Obligations]])</f>
        <v>40000</v>
      </c>
      <c r="AG2857" s="54">
        <v>40000</v>
      </c>
      <c r="AH2857" s="54">
        <v>0</v>
      </c>
      <c r="AI2857" s="54">
        <v>0</v>
      </c>
      <c r="AJ2857" s="54">
        <v>0</v>
      </c>
      <c r="AK2857" s="54">
        <v>40000</v>
      </c>
      <c r="AL2857" s="49" t="s">
        <v>7793</v>
      </c>
    </row>
    <row r="2858" spans="1:38" ht="30" hidden="1" x14ac:dyDescent="0.25">
      <c r="A2858" s="13">
        <v>131281</v>
      </c>
      <c r="B2858" s="15">
        <v>3</v>
      </c>
      <c r="C2858" s="43" t="s">
        <v>73</v>
      </c>
      <c r="D2858" s="44">
        <v>44228</v>
      </c>
      <c r="E2858" s="43" t="s">
        <v>342</v>
      </c>
      <c r="F2858" s="44">
        <v>44279</v>
      </c>
      <c r="G2858" s="43" t="s">
        <v>75</v>
      </c>
      <c r="H2858" s="45" t="s">
        <v>200</v>
      </c>
      <c r="I2858" s="43"/>
      <c r="J2858" s="43"/>
      <c r="K2858" s="43" t="s">
        <v>7794</v>
      </c>
      <c r="L2858" s="46" t="s">
        <v>37</v>
      </c>
      <c r="M2858" s="45" t="s">
        <v>7795</v>
      </c>
      <c r="N2858" s="45" t="s">
        <v>7391</v>
      </c>
      <c r="O2858" s="43" t="s">
        <v>632</v>
      </c>
      <c r="P2858" s="45" t="s">
        <v>632</v>
      </c>
      <c r="Q2858" s="45"/>
      <c r="R2858" s="112"/>
      <c r="S2858" s="112"/>
      <c r="T2858" s="59"/>
      <c r="U2858" s="10">
        <v>2.68</v>
      </c>
      <c r="V2858" s="46"/>
      <c r="W2858" s="43"/>
      <c r="X2858" s="46" t="s">
        <v>43</v>
      </c>
      <c r="Y2858" s="43" t="s">
        <v>1150</v>
      </c>
      <c r="Z2858" s="116" t="s">
        <v>20458</v>
      </c>
      <c r="AA2858" s="45"/>
      <c r="AB2858" s="3">
        <v>40000</v>
      </c>
      <c r="AC2858" s="3">
        <v>0</v>
      </c>
      <c r="AD2858" s="3">
        <v>0</v>
      </c>
      <c r="AE2858" s="3">
        <v>0</v>
      </c>
      <c r="AF2858" s="3">
        <f>SUM(Table2[[#This Row],[PE 2021 Obligations]],Table2[[#This Row],[ROW 2021 Obligations]],Table2[[#This Row],[Construction 2021 Obligations]],Table2[[#This Row],[Paving 2021 Obligations]])</f>
        <v>40000</v>
      </c>
      <c r="AG2858" s="3">
        <v>40000</v>
      </c>
      <c r="AH2858" s="3">
        <v>0</v>
      </c>
      <c r="AI2858" s="3">
        <v>0</v>
      </c>
      <c r="AJ2858" s="3">
        <v>0</v>
      </c>
      <c r="AK2858" s="3">
        <v>40000</v>
      </c>
      <c r="AL2858" s="43" t="s">
        <v>7796</v>
      </c>
    </row>
    <row r="2859" spans="1:38" hidden="1" x14ac:dyDescent="0.25">
      <c r="A2859" s="47">
        <v>131283</v>
      </c>
      <c r="B2859" s="48">
        <v>1</v>
      </c>
      <c r="C2859" s="49" t="s">
        <v>73</v>
      </c>
      <c r="D2859" s="50">
        <v>44229</v>
      </c>
      <c r="E2859" s="49" t="s">
        <v>342</v>
      </c>
      <c r="F2859" s="50">
        <v>44279</v>
      </c>
      <c r="G2859" s="49" t="s">
        <v>75</v>
      </c>
      <c r="H2859" s="51" t="s">
        <v>337</v>
      </c>
      <c r="I2859" s="49" t="s">
        <v>468</v>
      </c>
      <c r="J2859" s="49" t="s">
        <v>116</v>
      </c>
      <c r="K2859" s="49"/>
      <c r="L2859" s="52" t="s">
        <v>116</v>
      </c>
      <c r="M2859" s="51" t="s">
        <v>7797</v>
      </c>
      <c r="N2859" s="51" t="s">
        <v>453</v>
      </c>
      <c r="O2859" s="49" t="s">
        <v>632</v>
      </c>
      <c r="P2859" s="51" t="s">
        <v>1723</v>
      </c>
      <c r="Q2859" s="51"/>
      <c r="R2859" s="111"/>
      <c r="S2859" s="111"/>
      <c r="T2859" s="120"/>
      <c r="U2859" s="53">
        <v>2.08</v>
      </c>
      <c r="V2859" s="52"/>
      <c r="W2859" s="49"/>
      <c r="X2859" s="52" t="s">
        <v>43</v>
      </c>
      <c r="Y2859" s="49" t="s">
        <v>511</v>
      </c>
      <c r="Z2859" s="116" t="s">
        <v>20460</v>
      </c>
      <c r="AA2859" s="51"/>
      <c r="AB2859" s="54">
        <v>40000</v>
      </c>
      <c r="AC2859" s="54">
        <v>0</v>
      </c>
      <c r="AD2859" s="54">
        <v>0</v>
      </c>
      <c r="AE2859" s="54">
        <v>0</v>
      </c>
      <c r="AF2859" s="3">
        <f>SUM(Table2[[#This Row],[PE 2021 Obligations]],Table2[[#This Row],[ROW 2021 Obligations]],Table2[[#This Row],[Construction 2021 Obligations]],Table2[[#This Row],[Paving 2021 Obligations]])</f>
        <v>40000</v>
      </c>
      <c r="AG2859" s="54">
        <v>40000</v>
      </c>
      <c r="AH2859" s="54">
        <v>0</v>
      </c>
      <c r="AI2859" s="54">
        <v>0</v>
      </c>
      <c r="AJ2859" s="54">
        <v>0</v>
      </c>
      <c r="AK2859" s="54">
        <v>40000</v>
      </c>
      <c r="AL2859" s="49" t="s">
        <v>7798</v>
      </c>
    </row>
    <row r="2860" spans="1:38" hidden="1" x14ac:dyDescent="0.25">
      <c r="A2860" s="13">
        <v>131284</v>
      </c>
      <c r="B2860" s="15">
        <v>1</v>
      </c>
      <c r="C2860" s="43" t="s">
        <v>73</v>
      </c>
      <c r="D2860" s="44">
        <v>44229</v>
      </c>
      <c r="E2860" s="43" t="s">
        <v>342</v>
      </c>
      <c r="F2860" s="44">
        <v>44279</v>
      </c>
      <c r="G2860" s="43" t="s">
        <v>75</v>
      </c>
      <c r="H2860" s="45" t="s">
        <v>337</v>
      </c>
      <c r="I2860" s="43" t="s">
        <v>5203</v>
      </c>
      <c r="J2860" s="43" t="s">
        <v>116</v>
      </c>
      <c r="K2860" s="43"/>
      <c r="L2860" s="46" t="s">
        <v>116</v>
      </c>
      <c r="M2860" s="45" t="s">
        <v>7799</v>
      </c>
      <c r="N2860" s="45" t="s">
        <v>453</v>
      </c>
      <c r="O2860" s="43" t="s">
        <v>632</v>
      </c>
      <c r="P2860" s="45" t="s">
        <v>1723</v>
      </c>
      <c r="Q2860" s="45"/>
      <c r="R2860" s="112"/>
      <c r="S2860" s="112"/>
      <c r="T2860" s="59"/>
      <c r="U2860" s="10">
        <v>2.2400000000000002</v>
      </c>
      <c r="V2860" s="46"/>
      <c r="W2860" s="43"/>
      <c r="X2860" s="46" t="s">
        <v>43</v>
      </c>
      <c r="Y2860" s="43" t="s">
        <v>78</v>
      </c>
      <c r="Z2860" s="112" t="s">
        <v>20461</v>
      </c>
      <c r="AA2860" s="45"/>
      <c r="AB2860" s="3">
        <v>40000</v>
      </c>
      <c r="AC2860" s="3">
        <v>0</v>
      </c>
      <c r="AD2860" s="3">
        <v>0</v>
      </c>
      <c r="AE2860" s="3">
        <v>0</v>
      </c>
      <c r="AF2860" s="3">
        <f>SUM(Table2[[#This Row],[PE 2021 Obligations]],Table2[[#This Row],[ROW 2021 Obligations]],Table2[[#This Row],[Construction 2021 Obligations]],Table2[[#This Row],[Paving 2021 Obligations]])</f>
        <v>40000</v>
      </c>
      <c r="AG2860" s="3">
        <v>40000</v>
      </c>
      <c r="AH2860" s="3">
        <v>0</v>
      </c>
      <c r="AI2860" s="3">
        <v>0</v>
      </c>
      <c r="AJ2860" s="3">
        <v>0</v>
      </c>
      <c r="AK2860" s="3">
        <v>40000</v>
      </c>
      <c r="AL2860" s="43" t="s">
        <v>7800</v>
      </c>
    </row>
    <row r="2861" spans="1:38" hidden="1" x14ac:dyDescent="0.25">
      <c r="A2861" s="47">
        <v>131287</v>
      </c>
      <c r="B2861" s="48">
        <v>1</v>
      </c>
      <c r="C2861" s="49" t="s">
        <v>73</v>
      </c>
      <c r="D2861" s="50">
        <v>44230</v>
      </c>
      <c r="E2861" s="49" t="s">
        <v>342</v>
      </c>
      <c r="F2861" s="50">
        <v>44279</v>
      </c>
      <c r="G2861" s="49" t="s">
        <v>75</v>
      </c>
      <c r="H2861" s="51" t="s">
        <v>232</v>
      </c>
      <c r="I2861" s="49" t="s">
        <v>614</v>
      </c>
      <c r="J2861" s="49" t="s">
        <v>116</v>
      </c>
      <c r="K2861" s="49"/>
      <c r="L2861" s="52" t="s">
        <v>116</v>
      </c>
      <c r="M2861" s="51" t="s">
        <v>7809</v>
      </c>
      <c r="N2861" s="51" t="s">
        <v>453</v>
      </c>
      <c r="O2861" s="49" t="s">
        <v>632</v>
      </c>
      <c r="P2861" s="51" t="s">
        <v>1723</v>
      </c>
      <c r="Q2861" s="51"/>
      <c r="R2861" s="111"/>
      <c r="S2861" s="111"/>
      <c r="T2861" s="120"/>
      <c r="U2861" s="53">
        <v>3.95</v>
      </c>
      <c r="V2861" s="52"/>
      <c r="W2861" s="49"/>
      <c r="X2861" s="52" t="s">
        <v>43</v>
      </c>
      <c r="Y2861" s="49" t="s">
        <v>78</v>
      </c>
      <c r="Z2861" s="127" t="s">
        <v>20461</v>
      </c>
      <c r="AA2861" s="51"/>
      <c r="AB2861" s="54">
        <v>40000</v>
      </c>
      <c r="AC2861" s="54">
        <v>0</v>
      </c>
      <c r="AD2861" s="54">
        <v>0</v>
      </c>
      <c r="AE2861" s="54">
        <v>0</v>
      </c>
      <c r="AF2861" s="3">
        <f>SUM(Table2[[#This Row],[PE 2021 Obligations]],Table2[[#This Row],[ROW 2021 Obligations]],Table2[[#This Row],[Construction 2021 Obligations]],Table2[[#This Row],[Paving 2021 Obligations]])</f>
        <v>40000</v>
      </c>
      <c r="AG2861" s="54">
        <v>40000</v>
      </c>
      <c r="AH2861" s="54">
        <v>0</v>
      </c>
      <c r="AI2861" s="54">
        <v>0</v>
      </c>
      <c r="AJ2861" s="54">
        <v>0</v>
      </c>
      <c r="AK2861" s="54">
        <v>40000</v>
      </c>
      <c r="AL2861" s="49" t="s">
        <v>7810</v>
      </c>
    </row>
    <row r="2862" spans="1:38" hidden="1" x14ac:dyDescent="0.25">
      <c r="A2862" s="13">
        <v>131288</v>
      </c>
      <c r="B2862" s="15">
        <v>1</v>
      </c>
      <c r="C2862" s="43" t="s">
        <v>73</v>
      </c>
      <c r="D2862" s="44">
        <v>44230</v>
      </c>
      <c r="E2862" s="43" t="s">
        <v>342</v>
      </c>
      <c r="F2862" s="44">
        <v>44279</v>
      </c>
      <c r="G2862" s="43" t="s">
        <v>75</v>
      </c>
      <c r="H2862" s="45" t="s">
        <v>359</v>
      </c>
      <c r="I2862" s="43" t="s">
        <v>2672</v>
      </c>
      <c r="J2862" s="43" t="s">
        <v>116</v>
      </c>
      <c r="K2862" s="43"/>
      <c r="L2862" s="46" t="s">
        <v>116</v>
      </c>
      <c r="M2862" s="45" t="s">
        <v>7811</v>
      </c>
      <c r="N2862" s="45" t="s">
        <v>453</v>
      </c>
      <c r="O2862" s="43" t="s">
        <v>632</v>
      </c>
      <c r="P2862" s="45" t="s">
        <v>1723</v>
      </c>
      <c r="Q2862" s="45"/>
      <c r="R2862" s="112"/>
      <c r="S2862" s="112"/>
      <c r="T2862" s="59"/>
      <c r="U2862" s="10">
        <v>3.13</v>
      </c>
      <c r="V2862" s="46"/>
      <c r="W2862" s="43"/>
      <c r="X2862" s="46" t="s">
        <v>43</v>
      </c>
      <c r="Y2862" s="43" t="s">
        <v>78</v>
      </c>
      <c r="Z2862" s="127" t="s">
        <v>20461</v>
      </c>
      <c r="AA2862" s="45"/>
      <c r="AB2862" s="3">
        <v>40000</v>
      </c>
      <c r="AC2862" s="3">
        <v>0</v>
      </c>
      <c r="AD2862" s="3">
        <v>0</v>
      </c>
      <c r="AE2862" s="3">
        <v>0</v>
      </c>
      <c r="AF2862" s="3">
        <f>SUM(Table2[[#This Row],[PE 2021 Obligations]],Table2[[#This Row],[ROW 2021 Obligations]],Table2[[#This Row],[Construction 2021 Obligations]],Table2[[#This Row],[Paving 2021 Obligations]])</f>
        <v>40000</v>
      </c>
      <c r="AG2862" s="3">
        <v>40000</v>
      </c>
      <c r="AH2862" s="3">
        <v>0</v>
      </c>
      <c r="AI2862" s="3">
        <v>0</v>
      </c>
      <c r="AJ2862" s="3">
        <v>0</v>
      </c>
      <c r="AK2862" s="3">
        <v>40000</v>
      </c>
      <c r="AL2862" s="43" t="s">
        <v>7812</v>
      </c>
    </row>
    <row r="2863" spans="1:38" hidden="1" x14ac:dyDescent="0.25">
      <c r="A2863" s="47">
        <v>131290</v>
      </c>
      <c r="B2863" s="48">
        <v>4</v>
      </c>
      <c r="C2863" s="49" t="s">
        <v>73</v>
      </c>
      <c r="D2863" s="50">
        <v>44231</v>
      </c>
      <c r="E2863" s="49" t="s">
        <v>728</v>
      </c>
      <c r="F2863" s="50">
        <v>44279</v>
      </c>
      <c r="G2863" s="49" t="s">
        <v>75</v>
      </c>
      <c r="H2863" s="51" t="s">
        <v>92</v>
      </c>
      <c r="I2863" s="49" t="s">
        <v>1788</v>
      </c>
      <c r="J2863" s="49" t="s">
        <v>116</v>
      </c>
      <c r="K2863" s="49"/>
      <c r="L2863" s="52" t="s">
        <v>116</v>
      </c>
      <c r="M2863" s="51" t="s">
        <v>7813</v>
      </c>
      <c r="N2863" s="51" t="s">
        <v>3912</v>
      </c>
      <c r="O2863" s="49" t="s">
        <v>632</v>
      </c>
      <c r="P2863" s="51" t="s">
        <v>1723</v>
      </c>
      <c r="Q2863" s="51"/>
      <c r="R2863" s="111"/>
      <c r="S2863" s="111"/>
      <c r="T2863" s="120"/>
      <c r="U2863" s="53">
        <v>3.11</v>
      </c>
      <c r="V2863" s="52"/>
      <c r="W2863" s="49"/>
      <c r="X2863" s="52" t="s">
        <v>43</v>
      </c>
      <c r="Y2863" s="49" t="s">
        <v>78</v>
      </c>
      <c r="Z2863" s="127" t="s">
        <v>20461</v>
      </c>
      <c r="AA2863" s="51"/>
      <c r="AB2863" s="54">
        <v>40000</v>
      </c>
      <c r="AC2863" s="54">
        <v>0</v>
      </c>
      <c r="AD2863" s="54">
        <v>0</v>
      </c>
      <c r="AE2863" s="54">
        <v>0</v>
      </c>
      <c r="AF2863" s="3">
        <f>SUM(Table2[[#This Row],[PE 2021 Obligations]],Table2[[#This Row],[ROW 2021 Obligations]],Table2[[#This Row],[Construction 2021 Obligations]],Table2[[#This Row],[Paving 2021 Obligations]])</f>
        <v>40000</v>
      </c>
      <c r="AG2863" s="54">
        <v>40000</v>
      </c>
      <c r="AH2863" s="54">
        <v>0</v>
      </c>
      <c r="AI2863" s="54">
        <v>0</v>
      </c>
      <c r="AJ2863" s="54">
        <v>0</v>
      </c>
      <c r="AK2863" s="54">
        <v>40000</v>
      </c>
      <c r="AL2863" s="49" t="s">
        <v>7814</v>
      </c>
    </row>
    <row r="2864" spans="1:38" hidden="1" x14ac:dyDescent="0.25">
      <c r="A2864" s="13">
        <v>131296</v>
      </c>
      <c r="B2864" s="15">
        <v>2</v>
      </c>
      <c r="C2864" s="43" t="s">
        <v>73</v>
      </c>
      <c r="D2864" s="44">
        <v>44232</v>
      </c>
      <c r="E2864" s="43" t="s">
        <v>728</v>
      </c>
      <c r="F2864" s="44">
        <v>44280</v>
      </c>
      <c r="G2864" s="43" t="s">
        <v>109</v>
      </c>
      <c r="H2864" s="45" t="s">
        <v>212</v>
      </c>
      <c r="I2864" s="43" t="s">
        <v>673</v>
      </c>
      <c r="J2864" s="43" t="s">
        <v>116</v>
      </c>
      <c r="K2864" s="43"/>
      <c r="L2864" s="46" t="s">
        <v>116</v>
      </c>
      <c r="M2864" s="45" t="s">
        <v>7815</v>
      </c>
      <c r="N2864" s="45" t="s">
        <v>7816</v>
      </c>
      <c r="O2864" s="43" t="s">
        <v>78</v>
      </c>
      <c r="P2864" s="45" t="s">
        <v>632</v>
      </c>
      <c r="Q2864" s="45"/>
      <c r="R2864" s="112"/>
      <c r="S2864" s="112"/>
      <c r="T2864" s="59"/>
      <c r="U2864" s="10">
        <v>0.03</v>
      </c>
      <c r="V2864" s="46"/>
      <c r="W2864" s="43"/>
      <c r="X2864" s="46" t="s">
        <v>43</v>
      </c>
      <c r="Y2864" s="43" t="s">
        <v>140</v>
      </c>
      <c r="Z2864" s="127" t="s">
        <v>20460</v>
      </c>
      <c r="AA2864" s="45"/>
      <c r="AB2864" s="3">
        <v>40000</v>
      </c>
      <c r="AC2864" s="3">
        <v>0</v>
      </c>
      <c r="AD2864" s="3">
        <v>0</v>
      </c>
      <c r="AE2864" s="3">
        <v>0</v>
      </c>
      <c r="AF2864" s="3">
        <f>SUM(Table2[[#This Row],[PE 2021 Obligations]],Table2[[#This Row],[ROW 2021 Obligations]],Table2[[#This Row],[Construction 2021 Obligations]],Table2[[#This Row],[Paving 2021 Obligations]])</f>
        <v>40000</v>
      </c>
      <c r="AG2864" s="3">
        <v>40000</v>
      </c>
      <c r="AH2864" s="3">
        <v>0</v>
      </c>
      <c r="AI2864" s="3">
        <v>0</v>
      </c>
      <c r="AJ2864" s="3">
        <v>0</v>
      </c>
      <c r="AK2864" s="3">
        <v>40000</v>
      </c>
      <c r="AL2864" s="43" t="s">
        <v>7817</v>
      </c>
    </row>
    <row r="2865" spans="1:38" ht="30" hidden="1" x14ac:dyDescent="0.25">
      <c r="A2865" s="47">
        <v>131297</v>
      </c>
      <c r="B2865" s="48">
        <v>1</v>
      </c>
      <c r="C2865" s="49" t="s">
        <v>73</v>
      </c>
      <c r="D2865" s="50">
        <v>44232</v>
      </c>
      <c r="E2865" s="49" t="s">
        <v>342</v>
      </c>
      <c r="F2865" s="50">
        <v>44279</v>
      </c>
      <c r="G2865" s="49" t="s">
        <v>75</v>
      </c>
      <c r="H2865" s="51" t="s">
        <v>368</v>
      </c>
      <c r="I2865" s="49" t="s">
        <v>4438</v>
      </c>
      <c r="J2865" s="49" t="s">
        <v>116</v>
      </c>
      <c r="K2865" s="49"/>
      <c r="L2865" s="52" t="s">
        <v>116</v>
      </c>
      <c r="M2865" s="51" t="s">
        <v>7818</v>
      </c>
      <c r="N2865" s="51" t="s">
        <v>453</v>
      </c>
      <c r="O2865" s="49" t="s">
        <v>632</v>
      </c>
      <c r="P2865" s="51" t="s">
        <v>1723</v>
      </c>
      <c r="Q2865" s="51"/>
      <c r="R2865" s="111"/>
      <c r="S2865" s="111"/>
      <c r="T2865" s="120"/>
      <c r="U2865" s="53">
        <v>5.6</v>
      </c>
      <c r="V2865" s="52"/>
      <c r="W2865" s="49"/>
      <c r="X2865" s="52" t="s">
        <v>43</v>
      </c>
      <c r="Y2865" s="49" t="s">
        <v>78</v>
      </c>
      <c r="Z2865" s="112" t="s">
        <v>20461</v>
      </c>
      <c r="AA2865" s="51"/>
      <c r="AB2865" s="54">
        <v>40000</v>
      </c>
      <c r="AC2865" s="54">
        <v>0</v>
      </c>
      <c r="AD2865" s="54">
        <v>0</v>
      </c>
      <c r="AE2865" s="54">
        <v>0</v>
      </c>
      <c r="AF2865" s="3">
        <f>SUM(Table2[[#This Row],[PE 2021 Obligations]],Table2[[#This Row],[ROW 2021 Obligations]],Table2[[#This Row],[Construction 2021 Obligations]],Table2[[#This Row],[Paving 2021 Obligations]])</f>
        <v>40000</v>
      </c>
      <c r="AG2865" s="54">
        <v>40000</v>
      </c>
      <c r="AH2865" s="54">
        <v>0</v>
      </c>
      <c r="AI2865" s="54">
        <v>0</v>
      </c>
      <c r="AJ2865" s="54">
        <v>0</v>
      </c>
      <c r="AK2865" s="54">
        <v>40000</v>
      </c>
      <c r="AL2865" s="49" t="s">
        <v>7819</v>
      </c>
    </row>
    <row r="2866" spans="1:38" hidden="1" x14ac:dyDescent="0.25">
      <c r="A2866" s="13">
        <v>131298</v>
      </c>
      <c r="B2866" s="15">
        <v>1</v>
      </c>
      <c r="C2866" s="43" t="s">
        <v>73</v>
      </c>
      <c r="D2866" s="44">
        <v>44232</v>
      </c>
      <c r="E2866" s="43" t="s">
        <v>728</v>
      </c>
      <c r="F2866" s="44">
        <v>44279</v>
      </c>
      <c r="G2866" s="43" t="s">
        <v>75</v>
      </c>
      <c r="H2866" s="45" t="s">
        <v>368</v>
      </c>
      <c r="I2866" s="43" t="s">
        <v>4438</v>
      </c>
      <c r="J2866" s="43" t="s">
        <v>116</v>
      </c>
      <c r="K2866" s="43"/>
      <c r="L2866" s="46" t="s">
        <v>116</v>
      </c>
      <c r="M2866" s="45" t="s">
        <v>7820</v>
      </c>
      <c r="N2866" s="45" t="s">
        <v>453</v>
      </c>
      <c r="O2866" s="43" t="s">
        <v>632</v>
      </c>
      <c r="P2866" s="45" t="s">
        <v>1723</v>
      </c>
      <c r="Q2866" s="45"/>
      <c r="R2866" s="112"/>
      <c r="S2866" s="112"/>
      <c r="T2866" s="59"/>
      <c r="U2866" s="10">
        <v>5</v>
      </c>
      <c r="V2866" s="46"/>
      <c r="W2866" s="43"/>
      <c r="X2866" s="46" t="s">
        <v>43</v>
      </c>
      <c r="Y2866" s="43" t="s">
        <v>78</v>
      </c>
      <c r="Z2866" s="127" t="s">
        <v>20461</v>
      </c>
      <c r="AA2866" s="45"/>
      <c r="AB2866" s="3">
        <v>40000</v>
      </c>
      <c r="AC2866" s="3">
        <v>0</v>
      </c>
      <c r="AD2866" s="3">
        <v>0</v>
      </c>
      <c r="AE2866" s="3">
        <v>0</v>
      </c>
      <c r="AF2866" s="3">
        <f>SUM(Table2[[#This Row],[PE 2021 Obligations]],Table2[[#This Row],[ROW 2021 Obligations]],Table2[[#This Row],[Construction 2021 Obligations]],Table2[[#This Row],[Paving 2021 Obligations]])</f>
        <v>40000</v>
      </c>
      <c r="AG2866" s="3">
        <v>40000</v>
      </c>
      <c r="AH2866" s="3">
        <v>0</v>
      </c>
      <c r="AI2866" s="3">
        <v>0</v>
      </c>
      <c r="AJ2866" s="3">
        <v>0</v>
      </c>
      <c r="AK2866" s="3">
        <v>40000</v>
      </c>
      <c r="AL2866" s="43" t="s">
        <v>7821</v>
      </c>
    </row>
    <row r="2867" spans="1:38" hidden="1" x14ac:dyDescent="0.25">
      <c r="A2867" s="13">
        <v>131301</v>
      </c>
      <c r="B2867" s="15">
        <v>1</v>
      </c>
      <c r="C2867" s="43" t="s">
        <v>73</v>
      </c>
      <c r="D2867" s="44">
        <v>44232</v>
      </c>
      <c r="E2867" s="43" t="s">
        <v>728</v>
      </c>
      <c r="F2867" s="44">
        <v>44279</v>
      </c>
      <c r="G2867" s="43" t="s">
        <v>75</v>
      </c>
      <c r="H2867" s="45" t="s">
        <v>320</v>
      </c>
      <c r="I2867" s="43" t="s">
        <v>468</v>
      </c>
      <c r="J2867" s="43" t="s">
        <v>116</v>
      </c>
      <c r="K2867" s="43"/>
      <c r="L2867" s="46" t="s">
        <v>116</v>
      </c>
      <c r="M2867" s="45" t="s">
        <v>7825</v>
      </c>
      <c r="N2867" s="45" t="s">
        <v>1444</v>
      </c>
      <c r="O2867" s="43" t="s">
        <v>632</v>
      </c>
      <c r="P2867" s="45" t="s">
        <v>1723</v>
      </c>
      <c r="Q2867" s="45"/>
      <c r="R2867" s="112"/>
      <c r="S2867" s="112"/>
      <c r="T2867" s="59"/>
      <c r="U2867" s="10">
        <v>0.5</v>
      </c>
      <c r="V2867" s="46"/>
      <c r="W2867" s="43"/>
      <c r="X2867" s="46" t="s">
        <v>43</v>
      </c>
      <c r="Y2867" s="43" t="s">
        <v>78</v>
      </c>
      <c r="Z2867" s="112" t="s">
        <v>20461</v>
      </c>
      <c r="AA2867" s="45"/>
      <c r="AB2867" s="3">
        <v>40000</v>
      </c>
      <c r="AC2867" s="3">
        <v>0</v>
      </c>
      <c r="AD2867" s="3">
        <v>0</v>
      </c>
      <c r="AE2867" s="3">
        <v>0</v>
      </c>
      <c r="AF2867" s="3">
        <f>SUM(Table2[[#This Row],[PE 2021 Obligations]],Table2[[#This Row],[ROW 2021 Obligations]],Table2[[#This Row],[Construction 2021 Obligations]],Table2[[#This Row],[Paving 2021 Obligations]])</f>
        <v>40000</v>
      </c>
      <c r="AG2867" s="3">
        <v>40000</v>
      </c>
      <c r="AH2867" s="3">
        <v>0</v>
      </c>
      <c r="AI2867" s="3">
        <v>0</v>
      </c>
      <c r="AJ2867" s="3">
        <v>0</v>
      </c>
      <c r="AK2867" s="3">
        <v>40000</v>
      </c>
      <c r="AL2867" s="43" t="s">
        <v>7826</v>
      </c>
    </row>
    <row r="2868" spans="1:38" ht="30" hidden="1" x14ac:dyDescent="0.25">
      <c r="A2868" s="13">
        <v>131304</v>
      </c>
      <c r="B2868" s="15">
        <v>3</v>
      </c>
      <c r="C2868" s="43" t="s">
        <v>73</v>
      </c>
      <c r="D2868" s="44">
        <v>44232</v>
      </c>
      <c r="E2868" s="43" t="s">
        <v>1610</v>
      </c>
      <c r="F2868" s="44">
        <v>44232</v>
      </c>
      <c r="G2868" s="43" t="s">
        <v>1610</v>
      </c>
      <c r="H2868" s="45" t="s">
        <v>766</v>
      </c>
      <c r="I2868" s="43"/>
      <c r="J2868" s="43"/>
      <c r="K2868" s="43"/>
      <c r="L2868" s="46" t="s">
        <v>110</v>
      </c>
      <c r="M2868" s="45" t="s">
        <v>7829</v>
      </c>
      <c r="N2868" s="45"/>
      <c r="O2868" s="43" t="s">
        <v>1612</v>
      </c>
      <c r="P2868" s="45"/>
      <c r="Q2868" s="45"/>
      <c r="R2868" s="112"/>
      <c r="S2868" s="112"/>
      <c r="T2868" s="59"/>
      <c r="U2868" s="56" t="s">
        <v>32</v>
      </c>
      <c r="V2868" s="46"/>
      <c r="W2868" s="43"/>
      <c r="X2868" s="46" t="s">
        <v>43</v>
      </c>
      <c r="Y2868" s="43"/>
      <c r="Z2868" s="111" t="s">
        <v>20458</v>
      </c>
      <c r="AA2868" s="45"/>
      <c r="AB2868" s="3">
        <v>0</v>
      </c>
      <c r="AC2868" s="3">
        <v>0</v>
      </c>
      <c r="AD2868" s="3">
        <v>52500</v>
      </c>
      <c r="AE2868" s="3">
        <v>0</v>
      </c>
      <c r="AF2868" s="3">
        <f>SUM(Table2[[#This Row],[PE 2021 Obligations]],Table2[[#This Row],[ROW 2021 Obligations]],Table2[[#This Row],[Construction 2021 Obligations]],Table2[[#This Row],[Paving 2021 Obligations]])</f>
        <v>52500</v>
      </c>
      <c r="AG2868" s="3">
        <v>0</v>
      </c>
      <c r="AH2868" s="3">
        <v>0</v>
      </c>
      <c r="AI2868" s="3">
        <v>52500</v>
      </c>
      <c r="AJ2868" s="3">
        <v>0</v>
      </c>
      <c r="AK2868" s="3">
        <v>52500</v>
      </c>
      <c r="AL2868" s="43" t="s">
        <v>7830</v>
      </c>
    </row>
    <row r="2869" spans="1:38" ht="30" hidden="1" x14ac:dyDescent="0.25">
      <c r="A2869" s="47">
        <v>131307</v>
      </c>
      <c r="B2869" s="48">
        <v>6</v>
      </c>
      <c r="C2869" s="49" t="s">
        <v>73</v>
      </c>
      <c r="D2869" s="50">
        <v>44235</v>
      </c>
      <c r="E2869" s="49" t="s">
        <v>1610</v>
      </c>
      <c r="F2869" s="50">
        <v>44236</v>
      </c>
      <c r="G2869" s="49" t="s">
        <v>1610</v>
      </c>
      <c r="H2869" s="51" t="s">
        <v>76</v>
      </c>
      <c r="I2869" s="49"/>
      <c r="J2869" s="49"/>
      <c r="K2869" s="49"/>
      <c r="L2869" s="52" t="s">
        <v>110</v>
      </c>
      <c r="M2869" s="51" t="s">
        <v>7838</v>
      </c>
      <c r="N2869" s="51"/>
      <c r="O2869" s="49" t="s">
        <v>1612</v>
      </c>
      <c r="P2869" s="51"/>
      <c r="Q2869" s="51"/>
      <c r="R2869" s="111"/>
      <c r="S2869" s="111"/>
      <c r="T2869" s="120"/>
      <c r="U2869" s="55" t="s">
        <v>32</v>
      </c>
      <c r="V2869" s="52"/>
      <c r="W2869" s="49"/>
      <c r="X2869" s="52" t="s">
        <v>43</v>
      </c>
      <c r="Y2869" s="49"/>
      <c r="Z2869" s="116" t="s">
        <v>20458</v>
      </c>
      <c r="AA2869" s="51"/>
      <c r="AB2869" s="54">
        <v>0</v>
      </c>
      <c r="AC2869" s="54">
        <v>0</v>
      </c>
      <c r="AD2869" s="54">
        <v>373031.16</v>
      </c>
      <c r="AE2869" s="54">
        <v>0</v>
      </c>
      <c r="AF2869" s="3">
        <f>SUM(Table2[[#This Row],[PE 2021 Obligations]],Table2[[#This Row],[ROW 2021 Obligations]],Table2[[#This Row],[Construction 2021 Obligations]],Table2[[#This Row],[Paving 2021 Obligations]])</f>
        <v>373031.16</v>
      </c>
      <c r="AG2869" s="54">
        <v>0</v>
      </c>
      <c r="AH2869" s="54">
        <v>0</v>
      </c>
      <c r="AI2869" s="54">
        <v>373031.16</v>
      </c>
      <c r="AJ2869" s="54">
        <v>0</v>
      </c>
      <c r="AK2869" s="54">
        <v>373031.16</v>
      </c>
      <c r="AL2869" s="49" t="s">
        <v>7839</v>
      </c>
    </row>
    <row r="2870" spans="1:38" hidden="1" x14ac:dyDescent="0.25">
      <c r="A2870" s="13">
        <v>131308</v>
      </c>
      <c r="B2870" s="15">
        <v>2</v>
      </c>
      <c r="C2870" s="43" t="s">
        <v>73</v>
      </c>
      <c r="D2870" s="44">
        <v>44236</v>
      </c>
      <c r="E2870" s="43" t="s">
        <v>342</v>
      </c>
      <c r="F2870" s="44">
        <v>44279</v>
      </c>
      <c r="G2870" s="43" t="s">
        <v>75</v>
      </c>
      <c r="H2870" s="45" t="s">
        <v>380</v>
      </c>
      <c r="I2870" s="43" t="s">
        <v>1690</v>
      </c>
      <c r="J2870" s="43" t="s">
        <v>116</v>
      </c>
      <c r="K2870" s="43"/>
      <c r="L2870" s="46" t="s">
        <v>116</v>
      </c>
      <c r="M2870" s="45" t="s">
        <v>7840</v>
      </c>
      <c r="N2870" s="45" t="s">
        <v>7816</v>
      </c>
      <c r="O2870" s="43" t="s">
        <v>632</v>
      </c>
      <c r="P2870" s="45" t="s">
        <v>632</v>
      </c>
      <c r="Q2870" s="45"/>
      <c r="R2870" s="112"/>
      <c r="S2870" s="112"/>
      <c r="T2870" s="59"/>
      <c r="U2870" s="10">
        <v>0.28999999999999998</v>
      </c>
      <c r="V2870" s="46"/>
      <c r="W2870" s="43"/>
      <c r="X2870" s="46" t="s">
        <v>43</v>
      </c>
      <c r="Y2870" s="43" t="s">
        <v>140</v>
      </c>
      <c r="Z2870" s="127" t="s">
        <v>20460</v>
      </c>
      <c r="AA2870" s="45"/>
      <c r="AB2870" s="3">
        <v>40000</v>
      </c>
      <c r="AC2870" s="3">
        <v>0</v>
      </c>
      <c r="AD2870" s="3">
        <v>0</v>
      </c>
      <c r="AE2870" s="3">
        <v>0</v>
      </c>
      <c r="AF2870" s="3">
        <f>SUM(Table2[[#This Row],[PE 2021 Obligations]],Table2[[#This Row],[ROW 2021 Obligations]],Table2[[#This Row],[Construction 2021 Obligations]],Table2[[#This Row],[Paving 2021 Obligations]])</f>
        <v>40000</v>
      </c>
      <c r="AG2870" s="3">
        <v>40000</v>
      </c>
      <c r="AH2870" s="3">
        <v>0</v>
      </c>
      <c r="AI2870" s="3">
        <v>0</v>
      </c>
      <c r="AJ2870" s="3">
        <v>0</v>
      </c>
      <c r="AK2870" s="3">
        <v>40000</v>
      </c>
      <c r="AL2870" s="43" t="s">
        <v>7841</v>
      </c>
    </row>
    <row r="2871" spans="1:38" hidden="1" x14ac:dyDescent="0.25">
      <c r="A2871" s="47">
        <v>131309</v>
      </c>
      <c r="B2871" s="48">
        <v>2</v>
      </c>
      <c r="C2871" s="49" t="s">
        <v>73</v>
      </c>
      <c r="D2871" s="50">
        <v>44236</v>
      </c>
      <c r="E2871" s="49" t="s">
        <v>728</v>
      </c>
      <c r="F2871" s="50">
        <v>44279</v>
      </c>
      <c r="G2871" s="49" t="s">
        <v>75</v>
      </c>
      <c r="H2871" s="51" t="s">
        <v>170</v>
      </c>
      <c r="I2871" s="49" t="s">
        <v>518</v>
      </c>
      <c r="J2871" s="49" t="s">
        <v>116</v>
      </c>
      <c r="K2871" s="49"/>
      <c r="L2871" s="52" t="s">
        <v>116</v>
      </c>
      <c r="M2871" s="51" t="s">
        <v>7842</v>
      </c>
      <c r="N2871" s="51" t="s">
        <v>7816</v>
      </c>
      <c r="O2871" s="49" t="s">
        <v>632</v>
      </c>
      <c r="P2871" s="51" t="s">
        <v>632</v>
      </c>
      <c r="Q2871" s="51"/>
      <c r="R2871" s="111"/>
      <c r="S2871" s="111"/>
      <c r="T2871" s="120"/>
      <c r="U2871" s="53">
        <v>0.01</v>
      </c>
      <c r="V2871" s="52"/>
      <c r="W2871" s="49"/>
      <c r="X2871" s="52" t="s">
        <v>43</v>
      </c>
      <c r="Y2871" s="49" t="s">
        <v>140</v>
      </c>
      <c r="Z2871" s="127" t="s">
        <v>20460</v>
      </c>
      <c r="AA2871" s="51"/>
      <c r="AB2871" s="54">
        <v>40000</v>
      </c>
      <c r="AC2871" s="54">
        <v>0</v>
      </c>
      <c r="AD2871" s="54">
        <v>0</v>
      </c>
      <c r="AE2871" s="54">
        <v>0</v>
      </c>
      <c r="AF2871" s="3">
        <f>SUM(Table2[[#This Row],[PE 2021 Obligations]],Table2[[#This Row],[ROW 2021 Obligations]],Table2[[#This Row],[Construction 2021 Obligations]],Table2[[#This Row],[Paving 2021 Obligations]])</f>
        <v>40000</v>
      </c>
      <c r="AG2871" s="54">
        <v>40000</v>
      </c>
      <c r="AH2871" s="54">
        <v>0</v>
      </c>
      <c r="AI2871" s="54">
        <v>0</v>
      </c>
      <c r="AJ2871" s="54">
        <v>0</v>
      </c>
      <c r="AK2871" s="54">
        <v>40000</v>
      </c>
      <c r="AL2871" s="49" t="s">
        <v>7843</v>
      </c>
    </row>
    <row r="2872" spans="1:38" ht="30" hidden="1" x14ac:dyDescent="0.25">
      <c r="A2872" s="13">
        <v>131311</v>
      </c>
      <c r="B2872" s="15">
        <v>2</v>
      </c>
      <c r="C2872" s="43" t="s">
        <v>73</v>
      </c>
      <c r="D2872" s="44">
        <v>44236</v>
      </c>
      <c r="E2872" s="43" t="s">
        <v>342</v>
      </c>
      <c r="F2872" s="44">
        <v>44279</v>
      </c>
      <c r="G2872" s="43" t="s">
        <v>75</v>
      </c>
      <c r="H2872" s="45" t="s">
        <v>286</v>
      </c>
      <c r="I2872" s="43" t="s">
        <v>464</v>
      </c>
      <c r="J2872" s="43" t="s">
        <v>116</v>
      </c>
      <c r="K2872" s="43"/>
      <c r="L2872" s="46" t="s">
        <v>116</v>
      </c>
      <c r="M2872" s="45" t="s">
        <v>7844</v>
      </c>
      <c r="N2872" s="45" t="s">
        <v>7816</v>
      </c>
      <c r="O2872" s="43" t="s">
        <v>632</v>
      </c>
      <c r="P2872" s="45" t="s">
        <v>632</v>
      </c>
      <c r="Q2872" s="45"/>
      <c r="R2872" s="112"/>
      <c r="S2872" s="112"/>
      <c r="T2872" s="59"/>
      <c r="U2872" s="10">
        <v>0.6</v>
      </c>
      <c r="V2872" s="46"/>
      <c r="W2872" s="43"/>
      <c r="X2872" s="46" t="s">
        <v>43</v>
      </c>
      <c r="Y2872" s="43" t="s">
        <v>78</v>
      </c>
      <c r="Z2872" s="127" t="s">
        <v>20461</v>
      </c>
      <c r="AA2872" s="45"/>
      <c r="AB2872" s="3">
        <v>40000</v>
      </c>
      <c r="AC2872" s="3">
        <v>0</v>
      </c>
      <c r="AD2872" s="3">
        <v>0</v>
      </c>
      <c r="AE2872" s="3">
        <v>0</v>
      </c>
      <c r="AF2872" s="3">
        <f>SUM(Table2[[#This Row],[PE 2021 Obligations]],Table2[[#This Row],[ROW 2021 Obligations]],Table2[[#This Row],[Construction 2021 Obligations]],Table2[[#This Row],[Paving 2021 Obligations]])</f>
        <v>40000</v>
      </c>
      <c r="AG2872" s="3">
        <v>40000</v>
      </c>
      <c r="AH2872" s="3">
        <v>0</v>
      </c>
      <c r="AI2872" s="3">
        <v>0</v>
      </c>
      <c r="AJ2872" s="3">
        <v>0</v>
      </c>
      <c r="AK2872" s="3">
        <v>40000</v>
      </c>
      <c r="AL2872" s="43" t="s">
        <v>7845</v>
      </c>
    </row>
    <row r="2873" spans="1:38" hidden="1" x14ac:dyDescent="0.25">
      <c r="A2873" s="47">
        <v>131312</v>
      </c>
      <c r="B2873" s="48">
        <v>3</v>
      </c>
      <c r="C2873" s="49" t="s">
        <v>73</v>
      </c>
      <c r="D2873" s="50">
        <v>44236</v>
      </c>
      <c r="E2873" s="49" t="s">
        <v>728</v>
      </c>
      <c r="F2873" s="50">
        <v>44368</v>
      </c>
      <c r="G2873" s="49" t="s">
        <v>7846</v>
      </c>
      <c r="H2873" s="51" t="s">
        <v>173</v>
      </c>
      <c r="I2873" s="49" t="s">
        <v>553</v>
      </c>
      <c r="J2873" s="49" t="s">
        <v>116</v>
      </c>
      <c r="K2873" s="49"/>
      <c r="L2873" s="52" t="s">
        <v>116</v>
      </c>
      <c r="M2873" s="51" t="s">
        <v>7847</v>
      </c>
      <c r="N2873" s="51" t="s">
        <v>7848</v>
      </c>
      <c r="O2873" s="49" t="s">
        <v>632</v>
      </c>
      <c r="P2873" s="51" t="s">
        <v>1723</v>
      </c>
      <c r="Q2873" s="51"/>
      <c r="R2873" s="111"/>
      <c r="S2873" s="111"/>
      <c r="T2873" s="120"/>
      <c r="U2873" s="53">
        <v>0.13</v>
      </c>
      <c r="V2873" s="52"/>
      <c r="W2873" s="49"/>
      <c r="X2873" s="52" t="s">
        <v>43</v>
      </c>
      <c r="Y2873" s="49" t="s">
        <v>140</v>
      </c>
      <c r="Z2873" s="127" t="s">
        <v>20460</v>
      </c>
      <c r="AA2873" s="51"/>
      <c r="AB2873" s="54">
        <v>40000</v>
      </c>
      <c r="AC2873" s="54">
        <v>0</v>
      </c>
      <c r="AD2873" s="54">
        <v>0</v>
      </c>
      <c r="AE2873" s="54">
        <v>0</v>
      </c>
      <c r="AF2873" s="3">
        <f>SUM(Table2[[#This Row],[PE 2021 Obligations]],Table2[[#This Row],[ROW 2021 Obligations]],Table2[[#This Row],[Construction 2021 Obligations]],Table2[[#This Row],[Paving 2021 Obligations]])</f>
        <v>40000</v>
      </c>
      <c r="AG2873" s="54">
        <v>40000</v>
      </c>
      <c r="AH2873" s="54">
        <v>0</v>
      </c>
      <c r="AI2873" s="54">
        <v>0</v>
      </c>
      <c r="AJ2873" s="54">
        <v>0</v>
      </c>
      <c r="AK2873" s="54">
        <v>40000</v>
      </c>
      <c r="AL2873" s="49" t="s">
        <v>7849</v>
      </c>
    </row>
    <row r="2874" spans="1:38" ht="30" hidden="1" x14ac:dyDescent="0.25">
      <c r="A2874" s="13">
        <v>131313</v>
      </c>
      <c r="B2874" s="15">
        <v>3</v>
      </c>
      <c r="C2874" s="43" t="s">
        <v>73</v>
      </c>
      <c r="D2874" s="44">
        <v>44236</v>
      </c>
      <c r="E2874" s="43" t="s">
        <v>1610</v>
      </c>
      <c r="F2874" s="44">
        <v>44238</v>
      </c>
      <c r="G2874" s="43" t="s">
        <v>1610</v>
      </c>
      <c r="H2874" s="45" t="s">
        <v>766</v>
      </c>
      <c r="I2874" s="43"/>
      <c r="J2874" s="43"/>
      <c r="K2874" s="43"/>
      <c r="L2874" s="46" t="s">
        <v>110</v>
      </c>
      <c r="M2874" s="45" t="s">
        <v>7850</v>
      </c>
      <c r="N2874" s="45"/>
      <c r="O2874" s="43" t="s">
        <v>1612</v>
      </c>
      <c r="P2874" s="45"/>
      <c r="Q2874" s="45"/>
      <c r="R2874" s="112"/>
      <c r="S2874" s="112"/>
      <c r="T2874" s="59"/>
      <c r="U2874" s="56" t="s">
        <v>32</v>
      </c>
      <c r="V2874" s="46"/>
      <c r="W2874" s="43"/>
      <c r="X2874" s="46" t="s">
        <v>43</v>
      </c>
      <c r="Y2874" s="43"/>
      <c r="Z2874" s="116" t="s">
        <v>20458</v>
      </c>
      <c r="AA2874" s="45"/>
      <c r="AB2874" s="3">
        <v>0</v>
      </c>
      <c r="AC2874" s="3">
        <v>0</v>
      </c>
      <c r="AD2874" s="3">
        <v>55674</v>
      </c>
      <c r="AE2874" s="3">
        <v>0</v>
      </c>
      <c r="AF2874" s="3">
        <f>SUM(Table2[[#This Row],[PE 2021 Obligations]],Table2[[#This Row],[ROW 2021 Obligations]],Table2[[#This Row],[Construction 2021 Obligations]],Table2[[#This Row],[Paving 2021 Obligations]])</f>
        <v>55674</v>
      </c>
      <c r="AG2874" s="3">
        <v>0</v>
      </c>
      <c r="AH2874" s="3">
        <v>0</v>
      </c>
      <c r="AI2874" s="3">
        <v>55674</v>
      </c>
      <c r="AJ2874" s="3">
        <v>0</v>
      </c>
      <c r="AK2874" s="3">
        <v>55674</v>
      </c>
      <c r="AL2874" s="43" t="s">
        <v>7851</v>
      </c>
    </row>
    <row r="2875" spans="1:38" hidden="1" x14ac:dyDescent="0.25">
      <c r="A2875" s="47">
        <v>131314</v>
      </c>
      <c r="B2875" s="48">
        <v>3</v>
      </c>
      <c r="C2875" s="49" t="s">
        <v>73</v>
      </c>
      <c r="D2875" s="50">
        <v>44236</v>
      </c>
      <c r="E2875" s="49" t="s">
        <v>1610</v>
      </c>
      <c r="F2875" s="50">
        <v>44238</v>
      </c>
      <c r="G2875" s="49" t="s">
        <v>1610</v>
      </c>
      <c r="H2875" s="51" t="s">
        <v>766</v>
      </c>
      <c r="I2875" s="49"/>
      <c r="J2875" s="49"/>
      <c r="K2875" s="49"/>
      <c r="L2875" s="52" t="s">
        <v>110</v>
      </c>
      <c r="M2875" s="51" t="s">
        <v>7852</v>
      </c>
      <c r="N2875" s="51"/>
      <c r="O2875" s="49" t="s">
        <v>1612</v>
      </c>
      <c r="P2875" s="51"/>
      <c r="Q2875" s="51"/>
      <c r="R2875" s="111"/>
      <c r="S2875" s="111"/>
      <c r="T2875" s="120"/>
      <c r="U2875" s="55" t="s">
        <v>32</v>
      </c>
      <c r="V2875" s="52"/>
      <c r="W2875" s="49"/>
      <c r="X2875" s="52" t="s">
        <v>43</v>
      </c>
      <c r="Y2875" s="49"/>
      <c r="Z2875" s="116" t="s">
        <v>20458</v>
      </c>
      <c r="AA2875" s="51"/>
      <c r="AB2875" s="54">
        <v>0</v>
      </c>
      <c r="AC2875" s="54">
        <v>0</v>
      </c>
      <c r="AD2875" s="54">
        <v>2247</v>
      </c>
      <c r="AE2875" s="54">
        <v>0</v>
      </c>
      <c r="AF2875" s="3">
        <f>SUM(Table2[[#This Row],[PE 2021 Obligations]],Table2[[#This Row],[ROW 2021 Obligations]],Table2[[#This Row],[Construction 2021 Obligations]],Table2[[#This Row],[Paving 2021 Obligations]])</f>
        <v>2247</v>
      </c>
      <c r="AG2875" s="54">
        <v>0</v>
      </c>
      <c r="AH2875" s="54">
        <v>0</v>
      </c>
      <c r="AI2875" s="54">
        <v>2247</v>
      </c>
      <c r="AJ2875" s="54">
        <v>0</v>
      </c>
      <c r="AK2875" s="54">
        <v>2247</v>
      </c>
      <c r="AL2875" s="49" t="s">
        <v>7853</v>
      </c>
    </row>
    <row r="2876" spans="1:38" ht="30" hidden="1" x14ac:dyDescent="0.25">
      <c r="A2876" s="47">
        <v>131324</v>
      </c>
      <c r="B2876" s="48">
        <v>3</v>
      </c>
      <c r="C2876" s="49" t="s">
        <v>73</v>
      </c>
      <c r="D2876" s="50">
        <v>44238</v>
      </c>
      <c r="E2876" s="49" t="s">
        <v>1610</v>
      </c>
      <c r="F2876" s="50">
        <v>44238</v>
      </c>
      <c r="G2876" s="49" t="s">
        <v>1610</v>
      </c>
      <c r="H2876" s="51" t="s">
        <v>766</v>
      </c>
      <c r="I2876" s="49"/>
      <c r="J2876" s="49"/>
      <c r="K2876" s="49"/>
      <c r="L2876" s="52" t="s">
        <v>110</v>
      </c>
      <c r="M2876" s="51" t="s">
        <v>7857</v>
      </c>
      <c r="N2876" s="51"/>
      <c r="O2876" s="49" t="s">
        <v>1612</v>
      </c>
      <c r="P2876" s="51"/>
      <c r="Q2876" s="51"/>
      <c r="R2876" s="111"/>
      <c r="S2876" s="111"/>
      <c r="T2876" s="120"/>
      <c r="U2876" s="55" t="s">
        <v>32</v>
      </c>
      <c r="V2876" s="52"/>
      <c r="W2876" s="49"/>
      <c r="X2876" s="52" t="s">
        <v>43</v>
      </c>
      <c r="Y2876" s="49"/>
      <c r="Z2876" s="116" t="s">
        <v>20458</v>
      </c>
      <c r="AA2876" s="51"/>
      <c r="AB2876" s="54">
        <v>0</v>
      </c>
      <c r="AC2876" s="54">
        <v>0</v>
      </c>
      <c r="AD2876" s="54">
        <v>13031</v>
      </c>
      <c r="AE2876" s="54">
        <v>0</v>
      </c>
      <c r="AF2876" s="3">
        <f>SUM(Table2[[#This Row],[PE 2021 Obligations]],Table2[[#This Row],[ROW 2021 Obligations]],Table2[[#This Row],[Construction 2021 Obligations]],Table2[[#This Row],[Paving 2021 Obligations]])</f>
        <v>13031</v>
      </c>
      <c r="AG2876" s="54">
        <v>0</v>
      </c>
      <c r="AH2876" s="54">
        <v>0</v>
      </c>
      <c r="AI2876" s="54">
        <v>13031</v>
      </c>
      <c r="AJ2876" s="54">
        <v>0</v>
      </c>
      <c r="AK2876" s="54">
        <v>13031</v>
      </c>
      <c r="AL2876" s="49" t="s">
        <v>7858</v>
      </c>
    </row>
    <row r="2877" spans="1:38" ht="30" hidden="1" x14ac:dyDescent="0.25">
      <c r="A2877" s="13">
        <v>131325</v>
      </c>
      <c r="B2877" s="15">
        <v>3</v>
      </c>
      <c r="C2877" s="43" t="s">
        <v>73</v>
      </c>
      <c r="D2877" s="44">
        <v>44238</v>
      </c>
      <c r="E2877" s="43" t="s">
        <v>1610</v>
      </c>
      <c r="F2877" s="44">
        <v>44238</v>
      </c>
      <c r="G2877" s="43" t="s">
        <v>1610</v>
      </c>
      <c r="H2877" s="45" t="s">
        <v>766</v>
      </c>
      <c r="I2877" s="43"/>
      <c r="J2877" s="43"/>
      <c r="K2877" s="43"/>
      <c r="L2877" s="46" t="s">
        <v>110</v>
      </c>
      <c r="M2877" s="45" t="s">
        <v>7859</v>
      </c>
      <c r="N2877" s="45"/>
      <c r="O2877" s="43" t="s">
        <v>1612</v>
      </c>
      <c r="P2877" s="45"/>
      <c r="Q2877" s="45"/>
      <c r="R2877" s="112"/>
      <c r="S2877" s="112"/>
      <c r="T2877" s="59"/>
      <c r="U2877" s="56" t="s">
        <v>32</v>
      </c>
      <c r="V2877" s="46"/>
      <c r="W2877" s="43"/>
      <c r="X2877" s="46" t="s">
        <v>43</v>
      </c>
      <c r="Y2877" s="43"/>
      <c r="Z2877" s="116" t="s">
        <v>20458</v>
      </c>
      <c r="AA2877" s="45"/>
      <c r="AB2877" s="3">
        <v>0</v>
      </c>
      <c r="AC2877" s="3">
        <v>0</v>
      </c>
      <c r="AD2877" s="3">
        <v>188740</v>
      </c>
      <c r="AE2877" s="3">
        <v>0</v>
      </c>
      <c r="AF2877" s="3">
        <f>SUM(Table2[[#This Row],[PE 2021 Obligations]],Table2[[#This Row],[ROW 2021 Obligations]],Table2[[#This Row],[Construction 2021 Obligations]],Table2[[#This Row],[Paving 2021 Obligations]])</f>
        <v>188740</v>
      </c>
      <c r="AG2877" s="3">
        <v>0</v>
      </c>
      <c r="AH2877" s="3">
        <v>0</v>
      </c>
      <c r="AI2877" s="3">
        <v>188740</v>
      </c>
      <c r="AJ2877" s="3">
        <v>0</v>
      </c>
      <c r="AK2877" s="3">
        <v>188740</v>
      </c>
      <c r="AL2877" s="43" t="s">
        <v>7860</v>
      </c>
    </row>
    <row r="2878" spans="1:38" ht="30" hidden="1" x14ac:dyDescent="0.25">
      <c r="A2878" s="47">
        <v>131326</v>
      </c>
      <c r="B2878" s="48">
        <v>3</v>
      </c>
      <c r="C2878" s="49" t="s">
        <v>73</v>
      </c>
      <c r="D2878" s="50">
        <v>44238</v>
      </c>
      <c r="E2878" s="49" t="s">
        <v>1610</v>
      </c>
      <c r="F2878" s="50">
        <v>44243</v>
      </c>
      <c r="G2878" s="49" t="s">
        <v>1610</v>
      </c>
      <c r="H2878" s="51" t="s">
        <v>766</v>
      </c>
      <c r="I2878" s="49"/>
      <c r="J2878" s="49"/>
      <c r="K2878" s="49"/>
      <c r="L2878" s="52" t="s">
        <v>110</v>
      </c>
      <c r="M2878" s="51" t="s">
        <v>7861</v>
      </c>
      <c r="N2878" s="51"/>
      <c r="O2878" s="49" t="s">
        <v>1612</v>
      </c>
      <c r="P2878" s="51"/>
      <c r="Q2878" s="51"/>
      <c r="R2878" s="111"/>
      <c r="S2878" s="111"/>
      <c r="T2878" s="120"/>
      <c r="U2878" s="55" t="s">
        <v>32</v>
      </c>
      <c r="V2878" s="52"/>
      <c r="W2878" s="49"/>
      <c r="X2878" s="52" t="s">
        <v>43</v>
      </c>
      <c r="Y2878" s="49"/>
      <c r="Z2878" s="116" t="s">
        <v>20458</v>
      </c>
      <c r="AA2878" s="51"/>
      <c r="AB2878" s="54">
        <v>0</v>
      </c>
      <c r="AC2878" s="54">
        <v>0</v>
      </c>
      <c r="AD2878" s="54">
        <v>188885</v>
      </c>
      <c r="AE2878" s="54">
        <v>0</v>
      </c>
      <c r="AF2878" s="3">
        <f>SUM(Table2[[#This Row],[PE 2021 Obligations]],Table2[[#This Row],[ROW 2021 Obligations]],Table2[[#This Row],[Construction 2021 Obligations]],Table2[[#This Row],[Paving 2021 Obligations]])</f>
        <v>188885</v>
      </c>
      <c r="AG2878" s="54">
        <v>0</v>
      </c>
      <c r="AH2878" s="54">
        <v>0</v>
      </c>
      <c r="AI2878" s="54">
        <v>188885</v>
      </c>
      <c r="AJ2878" s="54">
        <v>0</v>
      </c>
      <c r="AK2878" s="54">
        <v>188885</v>
      </c>
      <c r="AL2878" s="49" t="s">
        <v>7862</v>
      </c>
    </row>
    <row r="2879" spans="1:38" ht="30" hidden="1" x14ac:dyDescent="0.25">
      <c r="A2879" s="13">
        <v>131327</v>
      </c>
      <c r="B2879" s="15">
        <v>3</v>
      </c>
      <c r="C2879" s="43" t="s">
        <v>73</v>
      </c>
      <c r="D2879" s="44">
        <v>44238</v>
      </c>
      <c r="E2879" s="43" t="s">
        <v>1610</v>
      </c>
      <c r="F2879" s="44">
        <v>44238</v>
      </c>
      <c r="G2879" s="43" t="s">
        <v>1610</v>
      </c>
      <c r="H2879" s="45" t="s">
        <v>766</v>
      </c>
      <c r="I2879" s="43"/>
      <c r="J2879" s="43"/>
      <c r="K2879" s="43"/>
      <c r="L2879" s="46" t="s">
        <v>110</v>
      </c>
      <c r="M2879" s="45" t="s">
        <v>7863</v>
      </c>
      <c r="N2879" s="45"/>
      <c r="O2879" s="43" t="s">
        <v>1612</v>
      </c>
      <c r="P2879" s="45"/>
      <c r="Q2879" s="45"/>
      <c r="R2879" s="112"/>
      <c r="S2879" s="112"/>
      <c r="T2879" s="59"/>
      <c r="U2879" s="56" t="s">
        <v>32</v>
      </c>
      <c r="V2879" s="46"/>
      <c r="W2879" s="43"/>
      <c r="X2879" s="46" t="s">
        <v>43</v>
      </c>
      <c r="Y2879" s="43"/>
      <c r="Z2879" s="116" t="s">
        <v>20458</v>
      </c>
      <c r="AA2879" s="45"/>
      <c r="AB2879" s="3">
        <v>0</v>
      </c>
      <c r="AC2879" s="3">
        <v>0</v>
      </c>
      <c r="AD2879" s="3">
        <v>157592</v>
      </c>
      <c r="AE2879" s="3">
        <v>0</v>
      </c>
      <c r="AF2879" s="3">
        <f>SUM(Table2[[#This Row],[PE 2021 Obligations]],Table2[[#This Row],[ROW 2021 Obligations]],Table2[[#This Row],[Construction 2021 Obligations]],Table2[[#This Row],[Paving 2021 Obligations]])</f>
        <v>157592</v>
      </c>
      <c r="AG2879" s="3">
        <v>0</v>
      </c>
      <c r="AH2879" s="3">
        <v>0</v>
      </c>
      <c r="AI2879" s="3">
        <v>157592</v>
      </c>
      <c r="AJ2879" s="3">
        <v>0</v>
      </c>
      <c r="AK2879" s="3">
        <v>157592</v>
      </c>
      <c r="AL2879" s="43" t="s">
        <v>7864</v>
      </c>
    </row>
    <row r="2880" spans="1:38" ht="30" hidden="1" x14ac:dyDescent="0.25">
      <c r="A2880" s="13">
        <v>131332</v>
      </c>
      <c r="B2880" s="15">
        <v>2</v>
      </c>
      <c r="C2880" s="43" t="s">
        <v>73</v>
      </c>
      <c r="D2880" s="44">
        <v>44243</v>
      </c>
      <c r="E2880" s="43" t="s">
        <v>2240</v>
      </c>
      <c r="F2880" s="44">
        <v>44308</v>
      </c>
      <c r="G2880" s="43" t="s">
        <v>514</v>
      </c>
      <c r="H2880" s="45" t="s">
        <v>286</v>
      </c>
      <c r="I2880" s="43" t="s">
        <v>7869</v>
      </c>
      <c r="J2880" s="43"/>
      <c r="K2880" s="43" t="s">
        <v>7870</v>
      </c>
      <c r="L2880" s="46" t="s">
        <v>37</v>
      </c>
      <c r="M2880" s="45" t="s">
        <v>7871</v>
      </c>
      <c r="N2880" s="45" t="s">
        <v>2244</v>
      </c>
      <c r="O2880" s="43" t="s">
        <v>1139</v>
      </c>
      <c r="P2880" s="45" t="s">
        <v>1140</v>
      </c>
      <c r="Q2880" s="45"/>
      <c r="R2880" s="112"/>
      <c r="S2880" s="112"/>
      <c r="T2880" s="59"/>
      <c r="U2880" s="10">
        <v>0.01</v>
      </c>
      <c r="V2880" s="46"/>
      <c r="W2880" s="43"/>
      <c r="X2880" s="46" t="s">
        <v>43</v>
      </c>
      <c r="Y2880" s="43" t="s">
        <v>78</v>
      </c>
      <c r="Z2880" s="116" t="s">
        <v>20458</v>
      </c>
      <c r="AA2880" s="45"/>
      <c r="AB2880" s="3">
        <v>15000</v>
      </c>
      <c r="AC2880" s="3">
        <v>0</v>
      </c>
      <c r="AD2880" s="3">
        <v>0</v>
      </c>
      <c r="AE2880" s="3">
        <v>0</v>
      </c>
      <c r="AF2880" s="3">
        <f>SUM(Table2[[#This Row],[PE 2021 Obligations]],Table2[[#This Row],[ROW 2021 Obligations]],Table2[[#This Row],[Construction 2021 Obligations]],Table2[[#This Row],[Paving 2021 Obligations]])</f>
        <v>15000</v>
      </c>
      <c r="AG2880" s="3">
        <v>15000</v>
      </c>
      <c r="AH2880" s="3">
        <v>0</v>
      </c>
      <c r="AI2880" s="3">
        <v>0</v>
      </c>
      <c r="AJ2880" s="3">
        <v>0</v>
      </c>
      <c r="AK2880" s="3">
        <v>15000</v>
      </c>
      <c r="AL2880" s="43" t="s">
        <v>7872</v>
      </c>
    </row>
    <row r="2881" spans="1:38" ht="30" hidden="1" x14ac:dyDescent="0.25">
      <c r="A2881" s="47">
        <v>131333</v>
      </c>
      <c r="B2881" s="48">
        <v>2</v>
      </c>
      <c r="C2881" s="49" t="s">
        <v>73</v>
      </c>
      <c r="D2881" s="50">
        <v>44243</v>
      </c>
      <c r="E2881" s="49" t="s">
        <v>2240</v>
      </c>
      <c r="F2881" s="50">
        <v>44291</v>
      </c>
      <c r="G2881" s="49" t="s">
        <v>514</v>
      </c>
      <c r="H2881" s="51" t="s">
        <v>286</v>
      </c>
      <c r="I2881" s="49" t="s">
        <v>7873</v>
      </c>
      <c r="J2881" s="49"/>
      <c r="K2881" s="49" t="s">
        <v>7874</v>
      </c>
      <c r="L2881" s="52" t="s">
        <v>37</v>
      </c>
      <c r="M2881" s="51" t="s">
        <v>7875</v>
      </c>
      <c r="N2881" s="51" t="s">
        <v>2244</v>
      </c>
      <c r="O2881" s="49" t="s">
        <v>1139</v>
      </c>
      <c r="P2881" s="51" t="s">
        <v>1140</v>
      </c>
      <c r="Q2881" s="51"/>
      <c r="R2881" s="111"/>
      <c r="S2881" s="111"/>
      <c r="T2881" s="120"/>
      <c r="U2881" s="53">
        <v>0.01</v>
      </c>
      <c r="V2881" s="52"/>
      <c r="W2881" s="49"/>
      <c r="X2881" s="52" t="s">
        <v>43</v>
      </c>
      <c r="Y2881" s="49" t="s">
        <v>78</v>
      </c>
      <c r="Z2881" s="116" t="s">
        <v>20458</v>
      </c>
      <c r="AA2881" s="51"/>
      <c r="AB2881" s="54">
        <v>15000</v>
      </c>
      <c r="AC2881" s="54">
        <v>0</v>
      </c>
      <c r="AD2881" s="54">
        <v>0</v>
      </c>
      <c r="AE2881" s="54">
        <v>0</v>
      </c>
      <c r="AF2881" s="3">
        <f>SUM(Table2[[#This Row],[PE 2021 Obligations]],Table2[[#This Row],[ROW 2021 Obligations]],Table2[[#This Row],[Construction 2021 Obligations]],Table2[[#This Row],[Paving 2021 Obligations]])</f>
        <v>15000</v>
      </c>
      <c r="AG2881" s="54">
        <v>15000</v>
      </c>
      <c r="AH2881" s="54">
        <v>0</v>
      </c>
      <c r="AI2881" s="54">
        <v>0</v>
      </c>
      <c r="AJ2881" s="54">
        <v>0</v>
      </c>
      <c r="AK2881" s="54">
        <v>15000</v>
      </c>
      <c r="AL2881" s="49" t="s">
        <v>7876</v>
      </c>
    </row>
    <row r="2882" spans="1:38" hidden="1" x14ac:dyDescent="0.25">
      <c r="A2882" s="13">
        <v>131334</v>
      </c>
      <c r="B2882" s="15">
        <v>4</v>
      </c>
      <c r="C2882" s="43" t="s">
        <v>73</v>
      </c>
      <c r="D2882" s="44">
        <v>44246</v>
      </c>
      <c r="E2882" s="43" t="s">
        <v>5735</v>
      </c>
      <c r="F2882" s="44">
        <v>44246</v>
      </c>
      <c r="G2882" s="43" t="s">
        <v>5735</v>
      </c>
      <c r="H2882" s="45" t="s">
        <v>249</v>
      </c>
      <c r="I2882" s="43"/>
      <c r="J2882" s="43"/>
      <c r="K2882" s="43"/>
      <c r="L2882" s="46"/>
      <c r="M2882" s="45" t="s">
        <v>7877</v>
      </c>
      <c r="N2882" s="45"/>
      <c r="O2882" s="43" t="s">
        <v>1171</v>
      </c>
      <c r="P2882" s="45" t="s">
        <v>1062</v>
      </c>
      <c r="Q2882" s="45"/>
      <c r="R2882" s="112"/>
      <c r="S2882" s="112"/>
      <c r="T2882" s="59"/>
      <c r="U2882" s="56" t="s">
        <v>32</v>
      </c>
      <c r="V2882" s="46"/>
      <c r="W2882" s="43"/>
      <c r="X2882" s="46" t="s">
        <v>43</v>
      </c>
      <c r="Y2882" s="43"/>
      <c r="Z2882" s="116" t="s">
        <v>20458</v>
      </c>
      <c r="AA2882" s="45"/>
      <c r="AB2882" s="3">
        <v>0</v>
      </c>
      <c r="AC2882" s="3">
        <v>0</v>
      </c>
      <c r="AD2882" s="3">
        <v>61100</v>
      </c>
      <c r="AE2882" s="3">
        <v>0</v>
      </c>
      <c r="AF2882" s="3">
        <f>SUM(Table2[[#This Row],[PE 2021 Obligations]],Table2[[#This Row],[ROW 2021 Obligations]],Table2[[#This Row],[Construction 2021 Obligations]],Table2[[#This Row],[Paving 2021 Obligations]])</f>
        <v>61100</v>
      </c>
      <c r="AG2882" s="3">
        <v>0</v>
      </c>
      <c r="AH2882" s="3">
        <v>0</v>
      </c>
      <c r="AI2882" s="3">
        <v>61100</v>
      </c>
      <c r="AJ2882" s="3">
        <v>0</v>
      </c>
      <c r="AK2882" s="3">
        <v>61100</v>
      </c>
      <c r="AL2882" s="43" t="s">
        <v>7878</v>
      </c>
    </row>
    <row r="2883" spans="1:38" hidden="1" x14ac:dyDescent="0.25">
      <c r="A2883" s="47">
        <v>131335</v>
      </c>
      <c r="B2883" s="48">
        <v>1</v>
      </c>
      <c r="C2883" s="49" t="s">
        <v>73</v>
      </c>
      <c r="D2883" s="50">
        <v>44246</v>
      </c>
      <c r="E2883" s="49" t="s">
        <v>543</v>
      </c>
      <c r="F2883" s="50">
        <v>44328</v>
      </c>
      <c r="G2883" s="49" t="s">
        <v>1801</v>
      </c>
      <c r="H2883" s="51" t="s">
        <v>337</v>
      </c>
      <c r="I2883" s="49" t="s">
        <v>3972</v>
      </c>
      <c r="J2883" s="49" t="s">
        <v>116</v>
      </c>
      <c r="K2883" s="49"/>
      <c r="L2883" s="52" t="s">
        <v>116</v>
      </c>
      <c r="M2883" s="51" t="s">
        <v>7879</v>
      </c>
      <c r="N2883" s="51"/>
      <c r="O2883" s="49" t="s">
        <v>78</v>
      </c>
      <c r="P2883" s="51" t="s">
        <v>1444</v>
      </c>
      <c r="Q2883" s="51"/>
      <c r="R2883" s="111"/>
      <c r="S2883" s="111"/>
      <c r="T2883" s="120"/>
      <c r="U2883" s="53">
        <v>0.01</v>
      </c>
      <c r="V2883" s="50">
        <v>45205</v>
      </c>
      <c r="W2883" s="49"/>
      <c r="X2883" s="52" t="s">
        <v>43</v>
      </c>
      <c r="Y2883" s="49" t="s">
        <v>140</v>
      </c>
      <c r="Z2883" s="127" t="s">
        <v>20460</v>
      </c>
      <c r="AA2883" s="51"/>
      <c r="AB2883" s="54">
        <v>40000</v>
      </c>
      <c r="AC2883" s="54">
        <v>0</v>
      </c>
      <c r="AD2883" s="54">
        <v>0</v>
      </c>
      <c r="AE2883" s="54">
        <v>0</v>
      </c>
      <c r="AF2883" s="3">
        <f>SUM(Table2[[#This Row],[PE 2021 Obligations]],Table2[[#This Row],[ROW 2021 Obligations]],Table2[[#This Row],[Construction 2021 Obligations]],Table2[[#This Row],[Paving 2021 Obligations]])</f>
        <v>40000</v>
      </c>
      <c r="AG2883" s="54">
        <v>40000</v>
      </c>
      <c r="AH2883" s="54">
        <v>0</v>
      </c>
      <c r="AI2883" s="54">
        <v>0</v>
      </c>
      <c r="AJ2883" s="54">
        <v>0</v>
      </c>
      <c r="AK2883" s="54">
        <v>40000</v>
      </c>
      <c r="AL2883" s="49" t="s">
        <v>7880</v>
      </c>
    </row>
    <row r="2884" spans="1:38" hidden="1" x14ac:dyDescent="0.25">
      <c r="A2884" s="13">
        <v>131336</v>
      </c>
      <c r="B2884" s="15">
        <v>3</v>
      </c>
      <c r="C2884" s="43" t="s">
        <v>73</v>
      </c>
      <c r="D2884" s="44">
        <v>44246</v>
      </c>
      <c r="E2884" s="43" t="s">
        <v>342</v>
      </c>
      <c r="F2884" s="44">
        <v>44279</v>
      </c>
      <c r="G2884" s="43" t="s">
        <v>75</v>
      </c>
      <c r="H2884" s="45" t="s">
        <v>98</v>
      </c>
      <c r="I2884" s="43" t="s">
        <v>7419</v>
      </c>
      <c r="J2884" s="43" t="s">
        <v>116</v>
      </c>
      <c r="K2884" s="43"/>
      <c r="L2884" s="46" t="s">
        <v>116</v>
      </c>
      <c r="M2884" s="45" t="s">
        <v>7881</v>
      </c>
      <c r="N2884" s="45" t="s">
        <v>7882</v>
      </c>
      <c r="O2884" s="43" t="s">
        <v>632</v>
      </c>
      <c r="P2884" s="45" t="s">
        <v>632</v>
      </c>
      <c r="Q2884" s="45"/>
      <c r="R2884" s="112"/>
      <c r="S2884" s="112"/>
      <c r="T2884" s="59"/>
      <c r="U2884" s="10">
        <v>0.1</v>
      </c>
      <c r="V2884" s="46"/>
      <c r="W2884" s="43"/>
      <c r="X2884" s="46" t="s">
        <v>43</v>
      </c>
      <c r="Y2884" s="43" t="s">
        <v>140</v>
      </c>
      <c r="Z2884" s="127" t="s">
        <v>20460</v>
      </c>
      <c r="AA2884" s="45"/>
      <c r="AB2884" s="3">
        <v>40000</v>
      </c>
      <c r="AC2884" s="3">
        <v>0</v>
      </c>
      <c r="AD2884" s="3">
        <v>0</v>
      </c>
      <c r="AE2884" s="3">
        <v>0</v>
      </c>
      <c r="AF2884" s="3">
        <f>SUM(Table2[[#This Row],[PE 2021 Obligations]],Table2[[#This Row],[ROW 2021 Obligations]],Table2[[#This Row],[Construction 2021 Obligations]],Table2[[#This Row],[Paving 2021 Obligations]])</f>
        <v>40000</v>
      </c>
      <c r="AG2884" s="3">
        <v>40000</v>
      </c>
      <c r="AH2884" s="3">
        <v>0</v>
      </c>
      <c r="AI2884" s="3">
        <v>0</v>
      </c>
      <c r="AJ2884" s="3">
        <v>0</v>
      </c>
      <c r="AK2884" s="3">
        <v>40000</v>
      </c>
      <c r="AL2884" s="43" t="s">
        <v>7883</v>
      </c>
    </row>
    <row r="2885" spans="1:38" hidden="1" x14ac:dyDescent="0.25">
      <c r="A2885" s="47">
        <v>131337</v>
      </c>
      <c r="B2885" s="48">
        <v>4</v>
      </c>
      <c r="C2885" s="49" t="s">
        <v>73</v>
      </c>
      <c r="D2885" s="50">
        <v>44246</v>
      </c>
      <c r="E2885" s="49" t="s">
        <v>7884</v>
      </c>
      <c r="F2885" s="50">
        <v>44246</v>
      </c>
      <c r="G2885" s="49" t="s">
        <v>7884</v>
      </c>
      <c r="H2885" s="51" t="s">
        <v>349</v>
      </c>
      <c r="I2885" s="49"/>
      <c r="J2885" s="49"/>
      <c r="K2885" s="49"/>
      <c r="L2885" s="52"/>
      <c r="M2885" s="51" t="s">
        <v>7885</v>
      </c>
      <c r="N2885" s="51"/>
      <c r="O2885" s="49" t="s">
        <v>1171</v>
      </c>
      <c r="P2885" s="51" t="s">
        <v>1062</v>
      </c>
      <c r="Q2885" s="51"/>
      <c r="R2885" s="111"/>
      <c r="S2885" s="111"/>
      <c r="T2885" s="120"/>
      <c r="U2885" s="55" t="s">
        <v>32</v>
      </c>
      <c r="V2885" s="52"/>
      <c r="W2885" s="49"/>
      <c r="X2885" s="52" t="s">
        <v>43</v>
      </c>
      <c r="Y2885" s="49"/>
      <c r="Z2885" s="111" t="s">
        <v>20458</v>
      </c>
      <c r="AA2885" s="51"/>
      <c r="AB2885" s="54">
        <v>0</v>
      </c>
      <c r="AC2885" s="54">
        <v>0</v>
      </c>
      <c r="AD2885" s="54">
        <v>31900</v>
      </c>
      <c r="AE2885" s="54">
        <v>0</v>
      </c>
      <c r="AF2885" s="3">
        <f>SUM(Table2[[#This Row],[PE 2021 Obligations]],Table2[[#This Row],[ROW 2021 Obligations]],Table2[[#This Row],[Construction 2021 Obligations]],Table2[[#This Row],[Paving 2021 Obligations]])</f>
        <v>31900</v>
      </c>
      <c r="AG2885" s="54">
        <v>0</v>
      </c>
      <c r="AH2885" s="54">
        <v>0</v>
      </c>
      <c r="AI2885" s="54">
        <v>31900</v>
      </c>
      <c r="AJ2885" s="54">
        <v>0</v>
      </c>
      <c r="AK2885" s="54">
        <v>31900</v>
      </c>
      <c r="AL2885" s="49" t="s">
        <v>7886</v>
      </c>
    </row>
    <row r="2886" spans="1:38" ht="30" hidden="1" x14ac:dyDescent="0.25">
      <c r="A2886" s="13">
        <v>131338</v>
      </c>
      <c r="B2886" s="15">
        <v>2</v>
      </c>
      <c r="C2886" s="43" t="s">
        <v>73</v>
      </c>
      <c r="D2886" s="44">
        <v>44246</v>
      </c>
      <c r="E2886" s="43" t="s">
        <v>6215</v>
      </c>
      <c r="F2886" s="44">
        <v>44246</v>
      </c>
      <c r="G2886" s="43" t="s">
        <v>6215</v>
      </c>
      <c r="H2886" s="45" t="s">
        <v>264</v>
      </c>
      <c r="I2886" s="43"/>
      <c r="J2886" s="43"/>
      <c r="K2886" s="43"/>
      <c r="L2886" s="46"/>
      <c r="M2886" s="45" t="s">
        <v>7887</v>
      </c>
      <c r="N2886" s="45"/>
      <c r="O2886" s="43" t="s">
        <v>1171</v>
      </c>
      <c r="P2886" s="45" t="s">
        <v>1062</v>
      </c>
      <c r="Q2886" s="45"/>
      <c r="R2886" s="112"/>
      <c r="S2886" s="112"/>
      <c r="T2886" s="59"/>
      <c r="U2886" s="56" t="s">
        <v>32</v>
      </c>
      <c r="V2886" s="46"/>
      <c r="W2886" s="43"/>
      <c r="X2886" s="46" t="s">
        <v>43</v>
      </c>
      <c r="Y2886" s="43"/>
      <c r="Z2886" s="116" t="s">
        <v>20458</v>
      </c>
      <c r="AA2886" s="45"/>
      <c r="AB2886" s="3">
        <v>0</v>
      </c>
      <c r="AC2886" s="3">
        <v>0</v>
      </c>
      <c r="AD2886" s="3">
        <v>23400</v>
      </c>
      <c r="AE2886" s="3">
        <v>0</v>
      </c>
      <c r="AF2886" s="3">
        <f>SUM(Table2[[#This Row],[PE 2021 Obligations]],Table2[[#This Row],[ROW 2021 Obligations]],Table2[[#This Row],[Construction 2021 Obligations]],Table2[[#This Row],[Paving 2021 Obligations]])</f>
        <v>23400</v>
      </c>
      <c r="AG2886" s="3">
        <v>0</v>
      </c>
      <c r="AH2886" s="3">
        <v>0</v>
      </c>
      <c r="AI2886" s="3">
        <v>23400</v>
      </c>
      <c r="AJ2886" s="3">
        <v>0</v>
      </c>
      <c r="AK2886" s="3">
        <v>23400</v>
      </c>
      <c r="AL2886" s="43" t="s">
        <v>7888</v>
      </c>
    </row>
    <row r="2887" spans="1:38" hidden="1" x14ac:dyDescent="0.25">
      <c r="A2887" s="47">
        <v>131339</v>
      </c>
      <c r="B2887" s="48">
        <v>2</v>
      </c>
      <c r="C2887" s="49" t="s">
        <v>73</v>
      </c>
      <c r="D2887" s="50">
        <v>44246</v>
      </c>
      <c r="E2887" s="49" t="s">
        <v>6529</v>
      </c>
      <c r="F2887" s="50">
        <v>44246</v>
      </c>
      <c r="G2887" s="49" t="s">
        <v>6529</v>
      </c>
      <c r="H2887" s="51" t="s">
        <v>244</v>
      </c>
      <c r="I2887" s="49"/>
      <c r="J2887" s="49"/>
      <c r="K2887" s="49"/>
      <c r="L2887" s="52"/>
      <c r="M2887" s="51" t="s">
        <v>7889</v>
      </c>
      <c r="N2887" s="51"/>
      <c r="O2887" s="49" t="s">
        <v>1171</v>
      </c>
      <c r="P2887" s="51" t="s">
        <v>1062</v>
      </c>
      <c r="Q2887" s="51"/>
      <c r="R2887" s="111"/>
      <c r="S2887" s="111"/>
      <c r="T2887" s="120"/>
      <c r="U2887" s="55" t="s">
        <v>32</v>
      </c>
      <c r="V2887" s="52"/>
      <c r="W2887" s="49"/>
      <c r="X2887" s="52" t="s">
        <v>43</v>
      </c>
      <c r="Y2887" s="49"/>
      <c r="Z2887" s="111" t="s">
        <v>20458</v>
      </c>
      <c r="AA2887" s="51"/>
      <c r="AB2887" s="54">
        <v>0</v>
      </c>
      <c r="AC2887" s="54">
        <v>0</v>
      </c>
      <c r="AD2887" s="54">
        <v>15000</v>
      </c>
      <c r="AE2887" s="54">
        <v>0</v>
      </c>
      <c r="AF2887" s="3">
        <f>SUM(Table2[[#This Row],[PE 2021 Obligations]],Table2[[#This Row],[ROW 2021 Obligations]],Table2[[#This Row],[Construction 2021 Obligations]],Table2[[#This Row],[Paving 2021 Obligations]])</f>
        <v>15000</v>
      </c>
      <c r="AG2887" s="54">
        <v>0</v>
      </c>
      <c r="AH2887" s="54">
        <v>0</v>
      </c>
      <c r="AI2887" s="54">
        <v>15000</v>
      </c>
      <c r="AJ2887" s="54">
        <v>0</v>
      </c>
      <c r="AK2887" s="54">
        <v>15000</v>
      </c>
      <c r="AL2887" s="49" t="s">
        <v>7890</v>
      </c>
    </row>
    <row r="2888" spans="1:38" hidden="1" x14ac:dyDescent="0.25">
      <c r="A2888" s="13">
        <v>131341</v>
      </c>
      <c r="B2888" s="15">
        <v>4</v>
      </c>
      <c r="C2888" s="43" t="s">
        <v>73</v>
      </c>
      <c r="D2888" s="44">
        <v>44249</v>
      </c>
      <c r="E2888" s="43" t="s">
        <v>1169</v>
      </c>
      <c r="F2888" s="44">
        <v>44249</v>
      </c>
      <c r="G2888" s="43" t="s">
        <v>1169</v>
      </c>
      <c r="H2888" s="45" t="s">
        <v>87</v>
      </c>
      <c r="I2888" s="43"/>
      <c r="J2888" s="43"/>
      <c r="K2888" s="43"/>
      <c r="L2888" s="46"/>
      <c r="M2888" s="45" t="s">
        <v>7891</v>
      </c>
      <c r="N2888" s="45"/>
      <c r="O2888" s="43" t="s">
        <v>1171</v>
      </c>
      <c r="P2888" s="45" t="s">
        <v>1062</v>
      </c>
      <c r="Q2888" s="45"/>
      <c r="R2888" s="112"/>
      <c r="S2888" s="112"/>
      <c r="T2888" s="59"/>
      <c r="U2888" s="56" t="s">
        <v>32</v>
      </c>
      <c r="V2888" s="46"/>
      <c r="W2888" s="43"/>
      <c r="X2888" s="46" t="s">
        <v>43</v>
      </c>
      <c r="Y2888" s="43"/>
      <c r="Z2888" s="116" t="s">
        <v>20458</v>
      </c>
      <c r="AA2888" s="45"/>
      <c r="AB2888" s="3">
        <v>0</v>
      </c>
      <c r="AC2888" s="3">
        <v>0</v>
      </c>
      <c r="AD2888" s="3">
        <v>18500</v>
      </c>
      <c r="AE2888" s="3">
        <v>0</v>
      </c>
      <c r="AF2888" s="3">
        <f>SUM(Table2[[#This Row],[PE 2021 Obligations]],Table2[[#This Row],[ROW 2021 Obligations]],Table2[[#This Row],[Construction 2021 Obligations]],Table2[[#This Row],[Paving 2021 Obligations]])</f>
        <v>18500</v>
      </c>
      <c r="AG2888" s="3">
        <v>0</v>
      </c>
      <c r="AH2888" s="3">
        <v>0</v>
      </c>
      <c r="AI2888" s="3">
        <v>18500</v>
      </c>
      <c r="AJ2888" s="3">
        <v>0</v>
      </c>
      <c r="AK2888" s="3">
        <v>18500</v>
      </c>
      <c r="AL2888" s="43" t="s">
        <v>7892</v>
      </c>
    </row>
    <row r="2889" spans="1:38" hidden="1" x14ac:dyDescent="0.25">
      <c r="A2889" s="47">
        <v>131342</v>
      </c>
      <c r="B2889" s="48">
        <v>1</v>
      </c>
      <c r="C2889" s="49" t="s">
        <v>73</v>
      </c>
      <c r="D2889" s="50">
        <v>44249</v>
      </c>
      <c r="E2889" s="49" t="s">
        <v>6215</v>
      </c>
      <c r="F2889" s="50">
        <v>44249</v>
      </c>
      <c r="G2889" s="49" t="s">
        <v>6215</v>
      </c>
      <c r="H2889" s="51" t="s">
        <v>215</v>
      </c>
      <c r="I2889" s="49"/>
      <c r="J2889" s="49"/>
      <c r="K2889" s="49"/>
      <c r="L2889" s="52"/>
      <c r="M2889" s="51" t="s">
        <v>7893</v>
      </c>
      <c r="N2889" s="51"/>
      <c r="O2889" s="49" t="s">
        <v>1171</v>
      </c>
      <c r="P2889" s="51" t="s">
        <v>1062</v>
      </c>
      <c r="Q2889" s="51"/>
      <c r="R2889" s="111"/>
      <c r="S2889" s="111"/>
      <c r="T2889" s="120"/>
      <c r="U2889" s="55" t="s">
        <v>32</v>
      </c>
      <c r="V2889" s="52"/>
      <c r="W2889" s="49"/>
      <c r="X2889" s="52" t="s">
        <v>43</v>
      </c>
      <c r="Y2889" s="49"/>
      <c r="Z2889" s="111" t="s">
        <v>20458</v>
      </c>
      <c r="AA2889" s="51"/>
      <c r="AB2889" s="54">
        <v>0</v>
      </c>
      <c r="AC2889" s="54">
        <v>0</v>
      </c>
      <c r="AD2889" s="54">
        <v>22000</v>
      </c>
      <c r="AE2889" s="54">
        <v>0</v>
      </c>
      <c r="AF2889" s="3">
        <f>SUM(Table2[[#This Row],[PE 2021 Obligations]],Table2[[#This Row],[ROW 2021 Obligations]],Table2[[#This Row],[Construction 2021 Obligations]],Table2[[#This Row],[Paving 2021 Obligations]])</f>
        <v>22000</v>
      </c>
      <c r="AG2889" s="54">
        <v>0</v>
      </c>
      <c r="AH2889" s="54">
        <v>0</v>
      </c>
      <c r="AI2889" s="54">
        <v>46000</v>
      </c>
      <c r="AJ2889" s="54">
        <v>0</v>
      </c>
      <c r="AK2889" s="54">
        <v>46000</v>
      </c>
      <c r="AL2889" s="49" t="s">
        <v>7894</v>
      </c>
    </row>
    <row r="2890" spans="1:38" hidden="1" x14ac:dyDescent="0.25">
      <c r="A2890" s="13">
        <v>131343</v>
      </c>
      <c r="B2890" s="15">
        <v>2</v>
      </c>
      <c r="C2890" s="43" t="s">
        <v>73</v>
      </c>
      <c r="D2890" s="44">
        <v>44249</v>
      </c>
      <c r="E2890" s="43" t="s">
        <v>6529</v>
      </c>
      <c r="F2890" s="44">
        <v>44249</v>
      </c>
      <c r="G2890" s="43" t="s">
        <v>6529</v>
      </c>
      <c r="H2890" s="45" t="s">
        <v>377</v>
      </c>
      <c r="I2890" s="43"/>
      <c r="J2890" s="43"/>
      <c r="K2890" s="43"/>
      <c r="L2890" s="46"/>
      <c r="M2890" s="45" t="s">
        <v>7895</v>
      </c>
      <c r="N2890" s="45"/>
      <c r="O2890" s="43" t="s">
        <v>1171</v>
      </c>
      <c r="P2890" s="45" t="s">
        <v>1062</v>
      </c>
      <c r="Q2890" s="45"/>
      <c r="R2890" s="112"/>
      <c r="S2890" s="112"/>
      <c r="T2890" s="59"/>
      <c r="U2890" s="56" t="s">
        <v>32</v>
      </c>
      <c r="V2890" s="46"/>
      <c r="W2890" s="43"/>
      <c r="X2890" s="46" t="s">
        <v>43</v>
      </c>
      <c r="Y2890" s="43"/>
      <c r="Z2890" s="111" t="s">
        <v>20458</v>
      </c>
      <c r="AA2890" s="45"/>
      <c r="AB2890" s="3">
        <v>0</v>
      </c>
      <c r="AC2890" s="3">
        <v>0</v>
      </c>
      <c r="AD2890" s="3">
        <v>64700</v>
      </c>
      <c r="AE2890" s="3">
        <v>0</v>
      </c>
      <c r="AF2890" s="3">
        <f>SUM(Table2[[#This Row],[PE 2021 Obligations]],Table2[[#This Row],[ROW 2021 Obligations]],Table2[[#This Row],[Construction 2021 Obligations]],Table2[[#This Row],[Paving 2021 Obligations]])</f>
        <v>64700</v>
      </c>
      <c r="AG2890" s="3">
        <v>0</v>
      </c>
      <c r="AH2890" s="3">
        <v>0</v>
      </c>
      <c r="AI2890" s="3">
        <v>64700</v>
      </c>
      <c r="AJ2890" s="3">
        <v>0</v>
      </c>
      <c r="AK2890" s="3">
        <v>64700</v>
      </c>
      <c r="AL2890" s="43" t="s">
        <v>7896</v>
      </c>
    </row>
    <row r="2891" spans="1:38" ht="30" hidden="1" x14ac:dyDescent="0.25">
      <c r="A2891" s="13">
        <v>131345</v>
      </c>
      <c r="B2891" s="15">
        <v>1</v>
      </c>
      <c r="C2891" s="43" t="s">
        <v>73</v>
      </c>
      <c r="D2891" s="44">
        <v>44250</v>
      </c>
      <c r="E2891" s="43" t="s">
        <v>6215</v>
      </c>
      <c r="F2891" s="44">
        <v>44250</v>
      </c>
      <c r="G2891" s="43" t="s">
        <v>6215</v>
      </c>
      <c r="H2891" s="45" t="s">
        <v>182</v>
      </c>
      <c r="I2891" s="43"/>
      <c r="J2891" s="43"/>
      <c r="K2891" s="43"/>
      <c r="L2891" s="46"/>
      <c r="M2891" s="45" t="s">
        <v>7901</v>
      </c>
      <c r="N2891" s="45"/>
      <c r="O2891" s="43" t="s">
        <v>1171</v>
      </c>
      <c r="P2891" s="45" t="s">
        <v>1062</v>
      </c>
      <c r="Q2891" s="45"/>
      <c r="R2891" s="112"/>
      <c r="S2891" s="112"/>
      <c r="T2891" s="59"/>
      <c r="U2891" s="56" t="s">
        <v>32</v>
      </c>
      <c r="V2891" s="46"/>
      <c r="W2891" s="43"/>
      <c r="X2891" s="46" t="s">
        <v>43</v>
      </c>
      <c r="Y2891" s="43"/>
      <c r="Z2891" s="111" t="s">
        <v>20458</v>
      </c>
      <c r="AA2891" s="45"/>
      <c r="AB2891" s="3">
        <v>0</v>
      </c>
      <c r="AC2891" s="3">
        <v>0</v>
      </c>
      <c r="AD2891" s="3">
        <v>98500</v>
      </c>
      <c r="AE2891" s="3">
        <v>0</v>
      </c>
      <c r="AF2891" s="3">
        <f>SUM(Table2[[#This Row],[PE 2021 Obligations]],Table2[[#This Row],[ROW 2021 Obligations]],Table2[[#This Row],[Construction 2021 Obligations]],Table2[[#This Row],[Paving 2021 Obligations]])</f>
        <v>98500</v>
      </c>
      <c r="AG2891" s="3">
        <v>0</v>
      </c>
      <c r="AH2891" s="3">
        <v>0</v>
      </c>
      <c r="AI2891" s="3">
        <v>98500</v>
      </c>
      <c r="AJ2891" s="3">
        <v>0</v>
      </c>
      <c r="AK2891" s="3">
        <v>98500</v>
      </c>
      <c r="AL2891" s="43" t="s">
        <v>7902</v>
      </c>
    </row>
    <row r="2892" spans="1:38" ht="30" hidden="1" x14ac:dyDescent="0.25">
      <c r="A2892" s="47">
        <v>131346</v>
      </c>
      <c r="B2892" s="48">
        <v>3</v>
      </c>
      <c r="C2892" s="49" t="s">
        <v>73</v>
      </c>
      <c r="D2892" s="50">
        <v>44250</v>
      </c>
      <c r="E2892" s="49" t="s">
        <v>6215</v>
      </c>
      <c r="F2892" s="50">
        <v>44250</v>
      </c>
      <c r="G2892" s="49" t="s">
        <v>6215</v>
      </c>
      <c r="H2892" s="51" t="s">
        <v>346</v>
      </c>
      <c r="I2892" s="49"/>
      <c r="J2892" s="49"/>
      <c r="K2892" s="49"/>
      <c r="L2892" s="52"/>
      <c r="M2892" s="51" t="s">
        <v>7903</v>
      </c>
      <c r="N2892" s="51"/>
      <c r="O2892" s="49" t="s">
        <v>1171</v>
      </c>
      <c r="P2892" s="51" t="s">
        <v>1062</v>
      </c>
      <c r="Q2892" s="51"/>
      <c r="R2892" s="111"/>
      <c r="S2892" s="111"/>
      <c r="T2892" s="120"/>
      <c r="U2892" s="55" t="s">
        <v>32</v>
      </c>
      <c r="V2892" s="52"/>
      <c r="W2892" s="49"/>
      <c r="X2892" s="52" t="s">
        <v>43</v>
      </c>
      <c r="Y2892" s="49"/>
      <c r="Z2892" s="111" t="s">
        <v>20458</v>
      </c>
      <c r="AA2892" s="51"/>
      <c r="AB2892" s="54">
        <v>0</v>
      </c>
      <c r="AC2892" s="54">
        <v>0</v>
      </c>
      <c r="AD2892" s="54">
        <v>34800</v>
      </c>
      <c r="AE2892" s="54">
        <v>0</v>
      </c>
      <c r="AF2892" s="3">
        <f>SUM(Table2[[#This Row],[PE 2021 Obligations]],Table2[[#This Row],[ROW 2021 Obligations]],Table2[[#This Row],[Construction 2021 Obligations]],Table2[[#This Row],[Paving 2021 Obligations]])</f>
        <v>34800</v>
      </c>
      <c r="AG2892" s="54">
        <v>0</v>
      </c>
      <c r="AH2892" s="54">
        <v>0</v>
      </c>
      <c r="AI2892" s="54">
        <v>34800</v>
      </c>
      <c r="AJ2892" s="54">
        <v>0</v>
      </c>
      <c r="AK2892" s="54">
        <v>34800</v>
      </c>
      <c r="AL2892" s="49" t="s">
        <v>7904</v>
      </c>
    </row>
    <row r="2893" spans="1:38" hidden="1" x14ac:dyDescent="0.25">
      <c r="A2893" s="13">
        <v>131347</v>
      </c>
      <c r="B2893" s="15">
        <v>1</v>
      </c>
      <c r="C2893" s="43" t="s">
        <v>73</v>
      </c>
      <c r="D2893" s="44">
        <v>44250</v>
      </c>
      <c r="E2893" s="43" t="s">
        <v>6529</v>
      </c>
      <c r="F2893" s="44">
        <v>44250</v>
      </c>
      <c r="G2893" s="43" t="s">
        <v>6529</v>
      </c>
      <c r="H2893" s="45" t="s">
        <v>386</v>
      </c>
      <c r="I2893" s="43"/>
      <c r="J2893" s="43"/>
      <c r="K2893" s="43"/>
      <c r="L2893" s="46"/>
      <c r="M2893" s="45" t="s">
        <v>7905</v>
      </c>
      <c r="N2893" s="45"/>
      <c r="O2893" s="43" t="s">
        <v>1171</v>
      </c>
      <c r="P2893" s="45" t="s">
        <v>1062</v>
      </c>
      <c r="Q2893" s="45"/>
      <c r="R2893" s="112"/>
      <c r="S2893" s="112"/>
      <c r="T2893" s="59"/>
      <c r="U2893" s="56" t="s">
        <v>32</v>
      </c>
      <c r="V2893" s="46"/>
      <c r="W2893" s="43"/>
      <c r="X2893" s="46" t="s">
        <v>43</v>
      </c>
      <c r="Y2893" s="43"/>
      <c r="Z2893" s="111" t="s">
        <v>20458</v>
      </c>
      <c r="AA2893" s="45"/>
      <c r="AB2893" s="3">
        <v>0</v>
      </c>
      <c r="AC2893" s="3">
        <v>0</v>
      </c>
      <c r="AD2893" s="3">
        <v>24200</v>
      </c>
      <c r="AE2893" s="3">
        <v>0</v>
      </c>
      <c r="AF2893" s="3">
        <f>SUM(Table2[[#This Row],[PE 2021 Obligations]],Table2[[#This Row],[ROW 2021 Obligations]],Table2[[#This Row],[Construction 2021 Obligations]],Table2[[#This Row],[Paving 2021 Obligations]])</f>
        <v>24200</v>
      </c>
      <c r="AG2893" s="3">
        <v>0</v>
      </c>
      <c r="AH2893" s="3">
        <v>0</v>
      </c>
      <c r="AI2893" s="3">
        <v>24200</v>
      </c>
      <c r="AJ2893" s="3">
        <v>0</v>
      </c>
      <c r="AK2893" s="3">
        <v>24200</v>
      </c>
      <c r="AL2893" s="43" t="s">
        <v>7906</v>
      </c>
    </row>
    <row r="2894" spans="1:38" hidden="1" x14ac:dyDescent="0.25">
      <c r="A2894" s="47">
        <v>131348</v>
      </c>
      <c r="B2894" s="48">
        <v>1</v>
      </c>
      <c r="C2894" s="49" t="s">
        <v>73</v>
      </c>
      <c r="D2894" s="50">
        <v>44250</v>
      </c>
      <c r="E2894" s="49" t="s">
        <v>6529</v>
      </c>
      <c r="F2894" s="50">
        <v>44250</v>
      </c>
      <c r="G2894" s="49" t="s">
        <v>6529</v>
      </c>
      <c r="H2894" s="51" t="s">
        <v>386</v>
      </c>
      <c r="I2894" s="49"/>
      <c r="J2894" s="49"/>
      <c r="K2894" s="49"/>
      <c r="L2894" s="52"/>
      <c r="M2894" s="51" t="s">
        <v>7907</v>
      </c>
      <c r="N2894" s="51"/>
      <c r="O2894" s="49" t="s">
        <v>1171</v>
      </c>
      <c r="P2894" s="51" t="s">
        <v>1062</v>
      </c>
      <c r="Q2894" s="51"/>
      <c r="R2894" s="111"/>
      <c r="S2894" s="111"/>
      <c r="T2894" s="120"/>
      <c r="U2894" s="55" t="s">
        <v>32</v>
      </c>
      <c r="V2894" s="52"/>
      <c r="W2894" s="49"/>
      <c r="X2894" s="52" t="s">
        <v>43</v>
      </c>
      <c r="Y2894" s="49"/>
      <c r="Z2894" s="111" t="s">
        <v>20458</v>
      </c>
      <c r="AA2894" s="51"/>
      <c r="AB2894" s="54">
        <v>0</v>
      </c>
      <c r="AC2894" s="54">
        <v>0</v>
      </c>
      <c r="AD2894" s="54">
        <v>39000</v>
      </c>
      <c r="AE2894" s="54">
        <v>0</v>
      </c>
      <c r="AF2894" s="3">
        <f>SUM(Table2[[#This Row],[PE 2021 Obligations]],Table2[[#This Row],[ROW 2021 Obligations]],Table2[[#This Row],[Construction 2021 Obligations]],Table2[[#This Row],[Paving 2021 Obligations]])</f>
        <v>39000</v>
      </c>
      <c r="AG2894" s="54">
        <v>0</v>
      </c>
      <c r="AH2894" s="54">
        <v>0</v>
      </c>
      <c r="AI2894" s="54">
        <v>39000</v>
      </c>
      <c r="AJ2894" s="54">
        <v>0</v>
      </c>
      <c r="AK2894" s="54">
        <v>39000</v>
      </c>
      <c r="AL2894" s="49" t="s">
        <v>7908</v>
      </c>
    </row>
    <row r="2895" spans="1:38" hidden="1" x14ac:dyDescent="0.25">
      <c r="A2895" s="47">
        <v>131352</v>
      </c>
      <c r="B2895" s="48">
        <v>1</v>
      </c>
      <c r="C2895" s="49" t="s">
        <v>73</v>
      </c>
      <c r="D2895" s="50">
        <v>44256</v>
      </c>
      <c r="E2895" s="49" t="s">
        <v>6215</v>
      </c>
      <c r="F2895" s="50">
        <v>44256</v>
      </c>
      <c r="G2895" s="49" t="s">
        <v>6215</v>
      </c>
      <c r="H2895" s="51" t="s">
        <v>643</v>
      </c>
      <c r="I2895" s="49"/>
      <c r="J2895" s="49"/>
      <c r="K2895" s="49"/>
      <c r="L2895" s="52"/>
      <c r="M2895" s="51" t="s">
        <v>7912</v>
      </c>
      <c r="N2895" s="51"/>
      <c r="O2895" s="49" t="s">
        <v>1171</v>
      </c>
      <c r="P2895" s="51" t="s">
        <v>1062</v>
      </c>
      <c r="Q2895" s="51"/>
      <c r="R2895" s="111"/>
      <c r="S2895" s="111"/>
      <c r="T2895" s="120"/>
      <c r="U2895" s="55" t="s">
        <v>32</v>
      </c>
      <c r="V2895" s="52"/>
      <c r="W2895" s="49"/>
      <c r="X2895" s="52" t="s">
        <v>43</v>
      </c>
      <c r="Y2895" s="49"/>
      <c r="Z2895" s="111" t="s">
        <v>20458</v>
      </c>
      <c r="AA2895" s="51"/>
      <c r="AB2895" s="54">
        <v>0</v>
      </c>
      <c r="AC2895" s="54">
        <v>0</v>
      </c>
      <c r="AD2895" s="54">
        <v>200000</v>
      </c>
      <c r="AE2895" s="54">
        <v>0</v>
      </c>
      <c r="AF2895" s="3">
        <f>SUM(Table2[[#This Row],[PE 2021 Obligations]],Table2[[#This Row],[ROW 2021 Obligations]],Table2[[#This Row],[Construction 2021 Obligations]],Table2[[#This Row],[Paving 2021 Obligations]])</f>
        <v>200000</v>
      </c>
      <c r="AG2895" s="54">
        <v>0</v>
      </c>
      <c r="AH2895" s="54">
        <v>0</v>
      </c>
      <c r="AI2895" s="54">
        <v>200000</v>
      </c>
      <c r="AJ2895" s="54">
        <v>0</v>
      </c>
      <c r="AK2895" s="54">
        <v>200000</v>
      </c>
      <c r="AL2895" s="49" t="s">
        <v>7913</v>
      </c>
    </row>
    <row r="2896" spans="1:38" hidden="1" x14ac:dyDescent="0.25">
      <c r="A2896" s="47">
        <v>131354</v>
      </c>
      <c r="B2896" s="48">
        <v>4</v>
      </c>
      <c r="C2896" s="49" t="s">
        <v>73</v>
      </c>
      <c r="D2896" s="50">
        <v>44258</v>
      </c>
      <c r="E2896" s="49" t="s">
        <v>5735</v>
      </c>
      <c r="F2896" s="50">
        <v>44258</v>
      </c>
      <c r="G2896" s="49" t="s">
        <v>5735</v>
      </c>
      <c r="H2896" s="51" t="s">
        <v>203</v>
      </c>
      <c r="I2896" s="49"/>
      <c r="J2896" s="49"/>
      <c r="K2896" s="49"/>
      <c r="L2896" s="52"/>
      <c r="M2896" s="51" t="s">
        <v>7918</v>
      </c>
      <c r="N2896" s="51"/>
      <c r="O2896" s="49" t="s">
        <v>1171</v>
      </c>
      <c r="P2896" s="51" t="s">
        <v>1062</v>
      </c>
      <c r="Q2896" s="51"/>
      <c r="R2896" s="111"/>
      <c r="S2896" s="111"/>
      <c r="T2896" s="120"/>
      <c r="U2896" s="55" t="s">
        <v>32</v>
      </c>
      <c r="V2896" s="52"/>
      <c r="W2896" s="49"/>
      <c r="X2896" s="52" t="s">
        <v>43</v>
      </c>
      <c r="Y2896" s="49"/>
      <c r="Z2896" s="111" t="s">
        <v>20458</v>
      </c>
      <c r="AA2896" s="51"/>
      <c r="AB2896" s="54">
        <v>0</v>
      </c>
      <c r="AC2896" s="54">
        <v>0</v>
      </c>
      <c r="AD2896" s="54">
        <v>586000</v>
      </c>
      <c r="AE2896" s="54">
        <v>0</v>
      </c>
      <c r="AF2896" s="3">
        <f>SUM(Table2[[#This Row],[PE 2021 Obligations]],Table2[[#This Row],[ROW 2021 Obligations]],Table2[[#This Row],[Construction 2021 Obligations]],Table2[[#This Row],[Paving 2021 Obligations]])</f>
        <v>586000</v>
      </c>
      <c r="AG2896" s="54">
        <v>0</v>
      </c>
      <c r="AH2896" s="54">
        <v>0</v>
      </c>
      <c r="AI2896" s="54">
        <v>586000</v>
      </c>
      <c r="AJ2896" s="54">
        <v>0</v>
      </c>
      <c r="AK2896" s="54">
        <v>586000</v>
      </c>
      <c r="AL2896" s="49" t="s">
        <v>7919</v>
      </c>
    </row>
    <row r="2897" spans="1:38" hidden="1" x14ac:dyDescent="0.25">
      <c r="A2897" s="13">
        <v>131355</v>
      </c>
      <c r="B2897" s="15">
        <v>4</v>
      </c>
      <c r="C2897" s="43" t="s">
        <v>73</v>
      </c>
      <c r="D2897" s="44">
        <v>44258</v>
      </c>
      <c r="E2897" s="43" t="s">
        <v>5735</v>
      </c>
      <c r="F2897" s="44">
        <v>44258</v>
      </c>
      <c r="G2897" s="43" t="s">
        <v>5735</v>
      </c>
      <c r="H2897" s="45" t="s">
        <v>221</v>
      </c>
      <c r="I2897" s="43"/>
      <c r="J2897" s="43"/>
      <c r="K2897" s="43"/>
      <c r="L2897" s="46"/>
      <c r="M2897" s="45" t="s">
        <v>7920</v>
      </c>
      <c r="N2897" s="45"/>
      <c r="O2897" s="43" t="s">
        <v>1171</v>
      </c>
      <c r="P2897" s="45" t="s">
        <v>1062</v>
      </c>
      <c r="Q2897" s="45"/>
      <c r="R2897" s="112"/>
      <c r="S2897" s="112"/>
      <c r="T2897" s="59"/>
      <c r="U2897" s="56" t="s">
        <v>32</v>
      </c>
      <c r="V2897" s="46"/>
      <c r="W2897" s="43"/>
      <c r="X2897" s="46" t="s">
        <v>43</v>
      </c>
      <c r="Y2897" s="43"/>
      <c r="Z2897" s="111" t="s">
        <v>20458</v>
      </c>
      <c r="AA2897" s="45"/>
      <c r="AB2897" s="3">
        <v>0</v>
      </c>
      <c r="AC2897" s="3">
        <v>0</v>
      </c>
      <c r="AD2897" s="3">
        <v>496000</v>
      </c>
      <c r="AE2897" s="3">
        <v>0</v>
      </c>
      <c r="AF2897" s="3">
        <f>SUM(Table2[[#This Row],[PE 2021 Obligations]],Table2[[#This Row],[ROW 2021 Obligations]],Table2[[#This Row],[Construction 2021 Obligations]],Table2[[#This Row],[Paving 2021 Obligations]])</f>
        <v>496000</v>
      </c>
      <c r="AG2897" s="3">
        <v>0</v>
      </c>
      <c r="AH2897" s="3">
        <v>0</v>
      </c>
      <c r="AI2897" s="3">
        <v>496000</v>
      </c>
      <c r="AJ2897" s="3">
        <v>0</v>
      </c>
      <c r="AK2897" s="3">
        <v>496000</v>
      </c>
      <c r="AL2897" s="43" t="s">
        <v>7921</v>
      </c>
    </row>
    <row r="2898" spans="1:38" hidden="1" x14ac:dyDescent="0.25">
      <c r="A2898" s="47">
        <v>131357</v>
      </c>
      <c r="B2898" s="48">
        <v>1</v>
      </c>
      <c r="C2898" s="49" t="s">
        <v>73</v>
      </c>
      <c r="D2898" s="50">
        <v>44258</v>
      </c>
      <c r="E2898" s="49" t="s">
        <v>728</v>
      </c>
      <c r="F2898" s="50">
        <v>44291</v>
      </c>
      <c r="G2898" s="49" t="s">
        <v>102</v>
      </c>
      <c r="H2898" s="51" t="s">
        <v>386</v>
      </c>
      <c r="I2898" s="49" t="s">
        <v>2125</v>
      </c>
      <c r="J2898" s="49" t="s">
        <v>116</v>
      </c>
      <c r="K2898" s="49"/>
      <c r="L2898" s="52" t="s">
        <v>116</v>
      </c>
      <c r="M2898" s="51" t="s">
        <v>7922</v>
      </c>
      <c r="N2898" s="51" t="s">
        <v>453</v>
      </c>
      <c r="O2898" s="49" t="s">
        <v>632</v>
      </c>
      <c r="P2898" s="51" t="s">
        <v>1723</v>
      </c>
      <c r="Q2898" s="51"/>
      <c r="R2898" s="111"/>
      <c r="S2898" s="111"/>
      <c r="T2898" s="120"/>
      <c r="U2898" s="53">
        <v>2.2799999999999998</v>
      </c>
      <c r="V2898" s="52"/>
      <c r="W2898" s="49"/>
      <c r="X2898" s="52" t="s">
        <v>43</v>
      </c>
      <c r="Y2898" s="49" t="s">
        <v>140</v>
      </c>
      <c r="Z2898" s="112" t="s">
        <v>20460</v>
      </c>
      <c r="AA2898" s="51"/>
      <c r="AB2898" s="54">
        <v>40000</v>
      </c>
      <c r="AC2898" s="54">
        <v>0</v>
      </c>
      <c r="AD2898" s="54">
        <v>0</v>
      </c>
      <c r="AE2898" s="54">
        <v>0</v>
      </c>
      <c r="AF2898" s="3">
        <f>SUM(Table2[[#This Row],[PE 2021 Obligations]],Table2[[#This Row],[ROW 2021 Obligations]],Table2[[#This Row],[Construction 2021 Obligations]],Table2[[#This Row],[Paving 2021 Obligations]])</f>
        <v>40000</v>
      </c>
      <c r="AG2898" s="54">
        <v>40000</v>
      </c>
      <c r="AH2898" s="54">
        <v>0</v>
      </c>
      <c r="AI2898" s="54">
        <v>0</v>
      </c>
      <c r="AJ2898" s="54">
        <v>0</v>
      </c>
      <c r="AK2898" s="54">
        <v>40000</v>
      </c>
      <c r="AL2898" s="49" t="s">
        <v>7923</v>
      </c>
    </row>
    <row r="2899" spans="1:38" hidden="1" x14ac:dyDescent="0.25">
      <c r="A2899" s="13">
        <v>131360</v>
      </c>
      <c r="B2899" s="15">
        <v>4</v>
      </c>
      <c r="C2899" s="43" t="s">
        <v>73</v>
      </c>
      <c r="D2899" s="44">
        <v>44258</v>
      </c>
      <c r="E2899" s="43" t="s">
        <v>5735</v>
      </c>
      <c r="F2899" s="44">
        <v>44258</v>
      </c>
      <c r="G2899" s="43" t="s">
        <v>5735</v>
      </c>
      <c r="H2899" s="45" t="s">
        <v>126</v>
      </c>
      <c r="I2899" s="43"/>
      <c r="J2899" s="43"/>
      <c r="K2899" s="43"/>
      <c r="L2899" s="46"/>
      <c r="M2899" s="45" t="s">
        <v>7924</v>
      </c>
      <c r="N2899" s="45"/>
      <c r="O2899" s="43" t="s">
        <v>1171</v>
      </c>
      <c r="P2899" s="45" t="s">
        <v>1062</v>
      </c>
      <c r="Q2899" s="45"/>
      <c r="R2899" s="112"/>
      <c r="S2899" s="112"/>
      <c r="T2899" s="59"/>
      <c r="U2899" s="56" t="s">
        <v>32</v>
      </c>
      <c r="V2899" s="46"/>
      <c r="W2899" s="43"/>
      <c r="X2899" s="46" t="s">
        <v>43</v>
      </c>
      <c r="Y2899" s="43"/>
      <c r="Z2899" s="111" t="s">
        <v>20458</v>
      </c>
      <c r="AA2899" s="45"/>
      <c r="AB2899" s="3">
        <v>0</v>
      </c>
      <c r="AC2899" s="3">
        <v>0</v>
      </c>
      <c r="AD2899" s="3">
        <v>489400</v>
      </c>
      <c r="AE2899" s="3">
        <v>0</v>
      </c>
      <c r="AF2899" s="3">
        <f>SUM(Table2[[#This Row],[PE 2021 Obligations]],Table2[[#This Row],[ROW 2021 Obligations]],Table2[[#This Row],[Construction 2021 Obligations]],Table2[[#This Row],[Paving 2021 Obligations]])</f>
        <v>489400</v>
      </c>
      <c r="AG2899" s="3">
        <v>0</v>
      </c>
      <c r="AH2899" s="3">
        <v>0</v>
      </c>
      <c r="AI2899" s="3">
        <v>489400</v>
      </c>
      <c r="AJ2899" s="3">
        <v>0</v>
      </c>
      <c r="AK2899" s="3">
        <v>489400</v>
      </c>
      <c r="AL2899" s="43" t="s">
        <v>7925</v>
      </c>
    </row>
    <row r="2900" spans="1:38" hidden="1" x14ac:dyDescent="0.25">
      <c r="A2900" s="13">
        <v>131362</v>
      </c>
      <c r="B2900" s="15">
        <v>2</v>
      </c>
      <c r="C2900" s="43" t="s">
        <v>73</v>
      </c>
      <c r="D2900" s="44">
        <v>44260</v>
      </c>
      <c r="E2900" s="43" t="s">
        <v>728</v>
      </c>
      <c r="F2900" s="44">
        <v>44294</v>
      </c>
      <c r="G2900" s="43" t="s">
        <v>514</v>
      </c>
      <c r="H2900" s="45" t="s">
        <v>312</v>
      </c>
      <c r="I2900" s="43" t="s">
        <v>539</v>
      </c>
      <c r="J2900" s="43" t="s">
        <v>116</v>
      </c>
      <c r="K2900" s="43"/>
      <c r="L2900" s="46" t="s">
        <v>116</v>
      </c>
      <c r="M2900" s="45" t="s">
        <v>7929</v>
      </c>
      <c r="N2900" s="45" t="s">
        <v>3571</v>
      </c>
      <c r="O2900" s="43" t="s">
        <v>632</v>
      </c>
      <c r="P2900" s="45" t="s">
        <v>1723</v>
      </c>
      <c r="Q2900" s="45"/>
      <c r="R2900" s="112"/>
      <c r="S2900" s="112"/>
      <c r="T2900" s="59"/>
      <c r="U2900" s="10">
        <v>1.08</v>
      </c>
      <c r="V2900" s="46"/>
      <c r="W2900" s="43"/>
      <c r="X2900" s="46" t="s">
        <v>43</v>
      </c>
      <c r="Y2900" s="43" t="s">
        <v>78</v>
      </c>
      <c r="Z2900" s="112" t="s">
        <v>20461</v>
      </c>
      <c r="AA2900" s="45"/>
      <c r="AB2900" s="3">
        <v>40000</v>
      </c>
      <c r="AC2900" s="3">
        <v>0</v>
      </c>
      <c r="AD2900" s="3">
        <v>0</v>
      </c>
      <c r="AE2900" s="3">
        <v>0</v>
      </c>
      <c r="AF2900" s="3">
        <f>SUM(Table2[[#This Row],[PE 2021 Obligations]],Table2[[#This Row],[ROW 2021 Obligations]],Table2[[#This Row],[Construction 2021 Obligations]],Table2[[#This Row],[Paving 2021 Obligations]])</f>
        <v>40000</v>
      </c>
      <c r="AG2900" s="3">
        <v>40000</v>
      </c>
      <c r="AH2900" s="3">
        <v>0</v>
      </c>
      <c r="AI2900" s="3">
        <v>0</v>
      </c>
      <c r="AJ2900" s="3">
        <v>0</v>
      </c>
      <c r="AK2900" s="3">
        <v>40000</v>
      </c>
      <c r="AL2900" s="43" t="s">
        <v>7930</v>
      </c>
    </row>
    <row r="2901" spans="1:38" ht="30" hidden="1" x14ac:dyDescent="0.25">
      <c r="A2901" s="47">
        <v>131363</v>
      </c>
      <c r="B2901" s="48">
        <v>4</v>
      </c>
      <c r="C2901" s="49" t="s">
        <v>73</v>
      </c>
      <c r="D2901" s="50">
        <v>44260</v>
      </c>
      <c r="E2901" s="49" t="s">
        <v>1610</v>
      </c>
      <c r="F2901" s="50">
        <v>44260</v>
      </c>
      <c r="G2901" s="49" t="s">
        <v>1610</v>
      </c>
      <c r="H2901" s="51" t="s">
        <v>349</v>
      </c>
      <c r="I2901" s="49"/>
      <c r="J2901" s="49"/>
      <c r="K2901" s="49"/>
      <c r="L2901" s="52" t="s">
        <v>110</v>
      </c>
      <c r="M2901" s="51" t="s">
        <v>7931</v>
      </c>
      <c r="N2901" s="51"/>
      <c r="O2901" s="49" t="s">
        <v>1612</v>
      </c>
      <c r="P2901" s="51"/>
      <c r="Q2901" s="51"/>
      <c r="R2901" s="111"/>
      <c r="S2901" s="111"/>
      <c r="T2901" s="120"/>
      <c r="U2901" s="55" t="s">
        <v>32</v>
      </c>
      <c r="V2901" s="52"/>
      <c r="W2901" s="49"/>
      <c r="X2901" s="52" t="s">
        <v>43</v>
      </c>
      <c r="Y2901" s="49"/>
      <c r="Z2901" s="111" t="s">
        <v>20458</v>
      </c>
      <c r="AA2901" s="51"/>
      <c r="AB2901" s="54">
        <v>0</v>
      </c>
      <c r="AC2901" s="54">
        <v>0</v>
      </c>
      <c r="AD2901" s="54">
        <v>4733.34</v>
      </c>
      <c r="AE2901" s="54">
        <v>0</v>
      </c>
      <c r="AF2901" s="3">
        <f>SUM(Table2[[#This Row],[PE 2021 Obligations]],Table2[[#This Row],[ROW 2021 Obligations]],Table2[[#This Row],[Construction 2021 Obligations]],Table2[[#This Row],[Paving 2021 Obligations]])</f>
        <v>4733.34</v>
      </c>
      <c r="AG2901" s="54">
        <v>0</v>
      </c>
      <c r="AH2901" s="54">
        <v>0</v>
      </c>
      <c r="AI2901" s="54">
        <v>4733.34</v>
      </c>
      <c r="AJ2901" s="54">
        <v>0</v>
      </c>
      <c r="AK2901" s="54">
        <v>4733.34</v>
      </c>
      <c r="AL2901" s="49" t="s">
        <v>7932</v>
      </c>
    </row>
    <row r="2902" spans="1:38" hidden="1" x14ac:dyDescent="0.25">
      <c r="A2902" s="13">
        <v>131364</v>
      </c>
      <c r="B2902" s="15">
        <v>3</v>
      </c>
      <c r="C2902" s="43" t="s">
        <v>73</v>
      </c>
      <c r="D2902" s="44">
        <v>44260</v>
      </c>
      <c r="E2902" s="43" t="s">
        <v>74</v>
      </c>
      <c r="F2902" s="44">
        <v>44280</v>
      </c>
      <c r="G2902" s="43" t="s">
        <v>82</v>
      </c>
      <c r="H2902" s="45" t="s">
        <v>273</v>
      </c>
      <c r="I2902" s="43"/>
      <c r="J2902" s="43"/>
      <c r="K2902" s="43"/>
      <c r="L2902" s="46"/>
      <c r="M2902" s="45" t="s">
        <v>7933</v>
      </c>
      <c r="N2902" s="45" t="s">
        <v>3826</v>
      </c>
      <c r="O2902" s="43" t="s">
        <v>78</v>
      </c>
      <c r="P2902" s="45" t="s">
        <v>760</v>
      </c>
      <c r="Q2902" s="45"/>
      <c r="R2902" s="112"/>
      <c r="S2902" s="112"/>
      <c r="T2902" s="59"/>
      <c r="U2902" s="56" t="s">
        <v>32</v>
      </c>
      <c r="V2902" s="46"/>
      <c r="W2902" s="43"/>
      <c r="X2902" s="46" t="s">
        <v>43</v>
      </c>
      <c r="Y2902" s="43"/>
      <c r="Z2902" s="116" t="s">
        <v>20458</v>
      </c>
      <c r="AA2902" s="45"/>
      <c r="AB2902" s="3">
        <v>0</v>
      </c>
      <c r="AC2902" s="3">
        <v>0</v>
      </c>
      <c r="AD2902" s="3">
        <v>0</v>
      </c>
      <c r="AE2902" s="3">
        <v>0</v>
      </c>
      <c r="AF2902" s="3">
        <f>SUM(Table2[[#This Row],[PE 2021 Obligations]],Table2[[#This Row],[ROW 2021 Obligations]],Table2[[#This Row],[Construction 2021 Obligations]],Table2[[#This Row],[Paving 2021 Obligations]])</f>
        <v>0</v>
      </c>
      <c r="AG2902" s="3">
        <v>0</v>
      </c>
      <c r="AH2902" s="3">
        <v>0</v>
      </c>
      <c r="AI2902" s="3">
        <v>0</v>
      </c>
      <c r="AJ2902" s="3">
        <v>0</v>
      </c>
      <c r="AK2902" s="3">
        <v>60000</v>
      </c>
      <c r="AL2902" s="43"/>
    </row>
    <row r="2903" spans="1:38" hidden="1" x14ac:dyDescent="0.25">
      <c r="A2903" s="47">
        <v>131364.01</v>
      </c>
      <c r="B2903" s="48">
        <v>1</v>
      </c>
      <c r="C2903" s="49" t="s">
        <v>73</v>
      </c>
      <c r="D2903" s="50">
        <v>44260</v>
      </c>
      <c r="E2903" s="49" t="s">
        <v>74</v>
      </c>
      <c r="F2903" s="50">
        <v>44280</v>
      </c>
      <c r="G2903" s="49" t="s">
        <v>82</v>
      </c>
      <c r="H2903" s="51" t="s">
        <v>400</v>
      </c>
      <c r="I2903" s="49"/>
      <c r="J2903" s="49"/>
      <c r="K2903" s="49"/>
      <c r="L2903" s="52"/>
      <c r="M2903" s="51" t="s">
        <v>7934</v>
      </c>
      <c r="N2903" s="51" t="s">
        <v>3826</v>
      </c>
      <c r="O2903" s="49" t="s">
        <v>78</v>
      </c>
      <c r="P2903" s="51" t="s">
        <v>760</v>
      </c>
      <c r="Q2903" s="51"/>
      <c r="R2903" s="111"/>
      <c r="S2903" s="111"/>
      <c r="T2903" s="120"/>
      <c r="U2903" s="55" t="s">
        <v>32</v>
      </c>
      <c r="V2903" s="52"/>
      <c r="W2903" s="49"/>
      <c r="X2903" s="52" t="s">
        <v>43</v>
      </c>
      <c r="Y2903" s="49"/>
      <c r="Z2903" s="111" t="s">
        <v>20458</v>
      </c>
      <c r="AA2903" s="51"/>
      <c r="AB2903" s="54">
        <v>0</v>
      </c>
      <c r="AC2903" s="54">
        <v>0</v>
      </c>
      <c r="AD2903" s="54">
        <v>0</v>
      </c>
      <c r="AE2903" s="54">
        <v>0</v>
      </c>
      <c r="AF2903" s="3">
        <f>SUM(Table2[[#This Row],[PE 2021 Obligations]],Table2[[#This Row],[ROW 2021 Obligations]],Table2[[#This Row],[Construction 2021 Obligations]],Table2[[#This Row],[Paving 2021 Obligations]])</f>
        <v>0</v>
      </c>
      <c r="AG2903" s="54">
        <v>0</v>
      </c>
      <c r="AH2903" s="54">
        <v>0</v>
      </c>
      <c r="AI2903" s="54">
        <v>0</v>
      </c>
      <c r="AJ2903" s="54">
        <v>0</v>
      </c>
      <c r="AK2903" s="54">
        <v>75000</v>
      </c>
      <c r="AL2903" s="49"/>
    </row>
    <row r="2904" spans="1:38" hidden="1" x14ac:dyDescent="0.25">
      <c r="A2904" s="13">
        <v>131364.01999999999</v>
      </c>
      <c r="B2904" s="15">
        <v>4</v>
      </c>
      <c r="C2904" s="43" t="s">
        <v>73</v>
      </c>
      <c r="D2904" s="44">
        <v>44260</v>
      </c>
      <c r="E2904" s="43" t="s">
        <v>74</v>
      </c>
      <c r="F2904" s="44">
        <v>44280</v>
      </c>
      <c r="G2904" s="43" t="s">
        <v>82</v>
      </c>
      <c r="H2904" s="45" t="s">
        <v>92</v>
      </c>
      <c r="I2904" s="43"/>
      <c r="J2904" s="43"/>
      <c r="K2904" s="43"/>
      <c r="L2904" s="46"/>
      <c r="M2904" s="45" t="s">
        <v>7935</v>
      </c>
      <c r="N2904" s="45" t="s">
        <v>3826</v>
      </c>
      <c r="O2904" s="43" t="s">
        <v>78</v>
      </c>
      <c r="P2904" s="45" t="s">
        <v>760</v>
      </c>
      <c r="Q2904" s="45"/>
      <c r="R2904" s="112"/>
      <c r="S2904" s="112"/>
      <c r="T2904" s="59"/>
      <c r="U2904" s="56" t="s">
        <v>32</v>
      </c>
      <c r="V2904" s="46"/>
      <c r="W2904" s="43"/>
      <c r="X2904" s="46" t="s">
        <v>43</v>
      </c>
      <c r="Y2904" s="43"/>
      <c r="Z2904" s="111" t="s">
        <v>20458</v>
      </c>
      <c r="AA2904" s="45"/>
      <c r="AB2904" s="3">
        <v>0</v>
      </c>
      <c r="AC2904" s="3">
        <v>0</v>
      </c>
      <c r="AD2904" s="3">
        <v>0</v>
      </c>
      <c r="AE2904" s="3">
        <v>0</v>
      </c>
      <c r="AF2904" s="3">
        <f>SUM(Table2[[#This Row],[PE 2021 Obligations]],Table2[[#This Row],[ROW 2021 Obligations]],Table2[[#This Row],[Construction 2021 Obligations]],Table2[[#This Row],[Paving 2021 Obligations]])</f>
        <v>0</v>
      </c>
      <c r="AG2904" s="3">
        <v>0</v>
      </c>
      <c r="AH2904" s="3">
        <v>0</v>
      </c>
      <c r="AI2904" s="3">
        <v>0</v>
      </c>
      <c r="AJ2904" s="3">
        <v>0</v>
      </c>
      <c r="AK2904" s="3">
        <v>65000</v>
      </c>
      <c r="AL2904" s="43"/>
    </row>
    <row r="2905" spans="1:38" ht="30" hidden="1" x14ac:dyDescent="0.25">
      <c r="A2905" s="47">
        <v>131364.03</v>
      </c>
      <c r="B2905" s="48">
        <v>2</v>
      </c>
      <c r="C2905" s="49" t="s">
        <v>73</v>
      </c>
      <c r="D2905" s="50">
        <v>44260</v>
      </c>
      <c r="E2905" s="49" t="s">
        <v>74</v>
      </c>
      <c r="F2905" s="50">
        <v>44280</v>
      </c>
      <c r="G2905" s="49" t="s">
        <v>82</v>
      </c>
      <c r="H2905" s="51" t="s">
        <v>154</v>
      </c>
      <c r="I2905" s="49"/>
      <c r="J2905" s="49"/>
      <c r="K2905" s="49"/>
      <c r="L2905" s="52"/>
      <c r="M2905" s="51" t="s">
        <v>7936</v>
      </c>
      <c r="N2905" s="51" t="s">
        <v>3826</v>
      </c>
      <c r="O2905" s="49" t="s">
        <v>78</v>
      </c>
      <c r="P2905" s="51" t="s">
        <v>760</v>
      </c>
      <c r="Q2905" s="51"/>
      <c r="R2905" s="111"/>
      <c r="S2905" s="111"/>
      <c r="T2905" s="120"/>
      <c r="U2905" s="55" t="s">
        <v>32</v>
      </c>
      <c r="V2905" s="52"/>
      <c r="W2905" s="49"/>
      <c r="X2905" s="52" t="s">
        <v>43</v>
      </c>
      <c r="Y2905" s="49"/>
      <c r="Z2905" s="116" t="s">
        <v>20458</v>
      </c>
      <c r="AA2905" s="51"/>
      <c r="AB2905" s="54">
        <v>0</v>
      </c>
      <c r="AC2905" s="54">
        <v>0</v>
      </c>
      <c r="AD2905" s="54">
        <v>0</v>
      </c>
      <c r="AE2905" s="54">
        <v>0</v>
      </c>
      <c r="AF2905" s="3">
        <f>SUM(Table2[[#This Row],[PE 2021 Obligations]],Table2[[#This Row],[ROW 2021 Obligations]],Table2[[#This Row],[Construction 2021 Obligations]],Table2[[#This Row],[Paving 2021 Obligations]])</f>
        <v>0</v>
      </c>
      <c r="AG2905" s="54">
        <v>0</v>
      </c>
      <c r="AH2905" s="54">
        <v>0</v>
      </c>
      <c r="AI2905" s="54">
        <v>0</v>
      </c>
      <c r="AJ2905" s="54">
        <v>0</v>
      </c>
      <c r="AK2905" s="54">
        <v>45000</v>
      </c>
      <c r="AL2905" s="49"/>
    </row>
    <row r="2906" spans="1:38" hidden="1" x14ac:dyDescent="0.25">
      <c r="A2906" s="13">
        <v>131364.04</v>
      </c>
      <c r="B2906" s="15">
        <v>1</v>
      </c>
      <c r="C2906" s="43" t="s">
        <v>73</v>
      </c>
      <c r="D2906" s="44">
        <v>44260</v>
      </c>
      <c r="E2906" s="43" t="s">
        <v>74</v>
      </c>
      <c r="F2906" s="44">
        <v>44280</v>
      </c>
      <c r="G2906" s="43" t="s">
        <v>82</v>
      </c>
      <c r="H2906" s="45" t="s">
        <v>146</v>
      </c>
      <c r="I2906" s="43"/>
      <c r="J2906" s="43"/>
      <c r="K2906" s="43"/>
      <c r="L2906" s="46"/>
      <c r="M2906" s="45" t="s">
        <v>7937</v>
      </c>
      <c r="N2906" s="45" t="s">
        <v>3826</v>
      </c>
      <c r="O2906" s="43" t="s">
        <v>78</v>
      </c>
      <c r="P2906" s="45" t="s">
        <v>760</v>
      </c>
      <c r="Q2906" s="45"/>
      <c r="R2906" s="112"/>
      <c r="S2906" s="112"/>
      <c r="T2906" s="59"/>
      <c r="U2906" s="56" t="s">
        <v>32</v>
      </c>
      <c r="V2906" s="46"/>
      <c r="W2906" s="43"/>
      <c r="X2906" s="46" t="s">
        <v>43</v>
      </c>
      <c r="Y2906" s="43"/>
      <c r="Z2906" s="111" t="s">
        <v>20458</v>
      </c>
      <c r="AA2906" s="45"/>
      <c r="AB2906" s="3">
        <v>0</v>
      </c>
      <c r="AC2906" s="3">
        <v>0</v>
      </c>
      <c r="AD2906" s="3">
        <v>0</v>
      </c>
      <c r="AE2906" s="3">
        <v>0</v>
      </c>
      <c r="AF2906" s="3">
        <f>SUM(Table2[[#This Row],[PE 2021 Obligations]],Table2[[#This Row],[ROW 2021 Obligations]],Table2[[#This Row],[Construction 2021 Obligations]],Table2[[#This Row],[Paving 2021 Obligations]])</f>
        <v>0</v>
      </c>
      <c r="AG2906" s="3">
        <v>0</v>
      </c>
      <c r="AH2906" s="3">
        <v>0</v>
      </c>
      <c r="AI2906" s="3">
        <v>0</v>
      </c>
      <c r="AJ2906" s="3">
        <v>0</v>
      </c>
      <c r="AK2906" s="3">
        <v>65000</v>
      </c>
      <c r="AL2906" s="43"/>
    </row>
    <row r="2907" spans="1:38" hidden="1" x14ac:dyDescent="0.25">
      <c r="A2907" s="47">
        <v>131364.04999999999</v>
      </c>
      <c r="B2907" s="48">
        <v>3</v>
      </c>
      <c r="C2907" s="49" t="s">
        <v>73</v>
      </c>
      <c r="D2907" s="50">
        <v>44260</v>
      </c>
      <c r="E2907" s="49" t="s">
        <v>74</v>
      </c>
      <c r="F2907" s="50">
        <v>44280</v>
      </c>
      <c r="G2907" s="49" t="s">
        <v>82</v>
      </c>
      <c r="H2907" s="51" t="s">
        <v>425</v>
      </c>
      <c r="I2907" s="49"/>
      <c r="J2907" s="49"/>
      <c r="K2907" s="49"/>
      <c r="L2907" s="52"/>
      <c r="M2907" s="51" t="s">
        <v>7938</v>
      </c>
      <c r="N2907" s="51"/>
      <c r="O2907" s="49" t="s">
        <v>78</v>
      </c>
      <c r="P2907" s="51" t="s">
        <v>760</v>
      </c>
      <c r="Q2907" s="51"/>
      <c r="R2907" s="111"/>
      <c r="S2907" s="111"/>
      <c r="T2907" s="120"/>
      <c r="U2907" s="55" t="s">
        <v>32</v>
      </c>
      <c r="V2907" s="52"/>
      <c r="W2907" s="49"/>
      <c r="X2907" s="52" t="s">
        <v>43</v>
      </c>
      <c r="Y2907" s="49"/>
      <c r="Z2907" s="111" t="s">
        <v>20458</v>
      </c>
      <c r="AA2907" s="51"/>
      <c r="AB2907" s="54">
        <v>0</v>
      </c>
      <c r="AC2907" s="54">
        <v>0</v>
      </c>
      <c r="AD2907" s="54">
        <v>0</v>
      </c>
      <c r="AE2907" s="54">
        <v>0</v>
      </c>
      <c r="AF2907" s="3">
        <f>SUM(Table2[[#This Row],[PE 2021 Obligations]],Table2[[#This Row],[ROW 2021 Obligations]],Table2[[#This Row],[Construction 2021 Obligations]],Table2[[#This Row],[Paving 2021 Obligations]])</f>
        <v>0</v>
      </c>
      <c r="AG2907" s="54">
        <v>0</v>
      </c>
      <c r="AH2907" s="54">
        <v>0</v>
      </c>
      <c r="AI2907" s="54">
        <v>0</v>
      </c>
      <c r="AJ2907" s="54">
        <v>0</v>
      </c>
      <c r="AK2907" s="54">
        <v>75000</v>
      </c>
      <c r="AL2907" s="49"/>
    </row>
    <row r="2908" spans="1:38" hidden="1" x14ac:dyDescent="0.25">
      <c r="A2908" s="13">
        <v>131364.06</v>
      </c>
      <c r="B2908" s="15">
        <v>6</v>
      </c>
      <c r="C2908" s="43" t="s">
        <v>73</v>
      </c>
      <c r="D2908" s="44">
        <v>44270</v>
      </c>
      <c r="E2908" s="43" t="s">
        <v>74</v>
      </c>
      <c r="F2908" s="44">
        <v>44280</v>
      </c>
      <c r="G2908" s="43" t="s">
        <v>74</v>
      </c>
      <c r="H2908" s="45" t="s">
        <v>76</v>
      </c>
      <c r="I2908" s="43"/>
      <c r="J2908" s="43"/>
      <c r="K2908" s="43"/>
      <c r="L2908" s="46"/>
      <c r="M2908" s="45" t="s">
        <v>7939</v>
      </c>
      <c r="N2908" s="45"/>
      <c r="O2908" s="43" t="s">
        <v>78</v>
      </c>
      <c r="P2908" s="45" t="s">
        <v>760</v>
      </c>
      <c r="Q2908" s="45"/>
      <c r="R2908" s="112"/>
      <c r="S2908" s="112"/>
      <c r="T2908" s="59"/>
      <c r="U2908" s="10">
        <v>0</v>
      </c>
      <c r="V2908" s="46"/>
      <c r="W2908" s="43"/>
      <c r="X2908" s="46" t="s">
        <v>43</v>
      </c>
      <c r="Y2908" s="43"/>
      <c r="Z2908" s="111" t="s">
        <v>20458</v>
      </c>
      <c r="AA2908" s="45"/>
      <c r="AB2908" s="3">
        <v>0</v>
      </c>
      <c r="AC2908" s="3">
        <v>0</v>
      </c>
      <c r="AD2908" s="3">
        <v>0</v>
      </c>
      <c r="AE2908" s="3">
        <v>0</v>
      </c>
      <c r="AF2908" s="3">
        <f>SUM(Table2[[#This Row],[PE 2021 Obligations]],Table2[[#This Row],[ROW 2021 Obligations]],Table2[[#This Row],[Construction 2021 Obligations]],Table2[[#This Row],[Paving 2021 Obligations]])</f>
        <v>0</v>
      </c>
      <c r="AG2908" s="3">
        <v>0</v>
      </c>
      <c r="AH2908" s="3">
        <v>0</v>
      </c>
      <c r="AI2908" s="3">
        <v>0</v>
      </c>
      <c r="AJ2908" s="3">
        <v>0</v>
      </c>
      <c r="AK2908" s="3">
        <v>323772</v>
      </c>
      <c r="AL2908" s="43"/>
    </row>
    <row r="2909" spans="1:38" hidden="1" x14ac:dyDescent="0.25">
      <c r="A2909" s="47">
        <v>131364.07999999999</v>
      </c>
      <c r="B2909" s="48">
        <v>1</v>
      </c>
      <c r="C2909" s="49" t="s">
        <v>73</v>
      </c>
      <c r="D2909" s="50">
        <v>44326</v>
      </c>
      <c r="E2909" s="49" t="s">
        <v>74</v>
      </c>
      <c r="F2909" s="50">
        <v>44326</v>
      </c>
      <c r="G2909" s="49" t="s">
        <v>74</v>
      </c>
      <c r="H2909" s="51" t="s">
        <v>182</v>
      </c>
      <c r="I2909" s="49"/>
      <c r="J2909" s="49"/>
      <c r="K2909" s="49"/>
      <c r="L2909" s="52"/>
      <c r="M2909" s="51" t="s">
        <v>7940</v>
      </c>
      <c r="N2909" s="51"/>
      <c r="O2909" s="49" t="s">
        <v>78</v>
      </c>
      <c r="P2909" s="51" t="s">
        <v>760</v>
      </c>
      <c r="Q2909" s="51"/>
      <c r="R2909" s="111"/>
      <c r="S2909" s="111"/>
      <c r="T2909" s="120"/>
      <c r="U2909" s="53">
        <v>0</v>
      </c>
      <c r="V2909" s="52"/>
      <c r="W2909" s="49"/>
      <c r="X2909" s="52" t="s">
        <v>43</v>
      </c>
      <c r="Y2909" s="49"/>
      <c r="Z2909" s="111" t="s">
        <v>20458</v>
      </c>
      <c r="AA2909" s="51"/>
      <c r="AB2909" s="54">
        <v>0</v>
      </c>
      <c r="AC2909" s="54">
        <v>0</v>
      </c>
      <c r="AD2909" s="54">
        <v>0</v>
      </c>
      <c r="AE2909" s="54">
        <v>0</v>
      </c>
      <c r="AF2909" s="3">
        <f>SUM(Table2[[#This Row],[PE 2021 Obligations]],Table2[[#This Row],[ROW 2021 Obligations]],Table2[[#This Row],[Construction 2021 Obligations]],Table2[[#This Row],[Paving 2021 Obligations]])</f>
        <v>0</v>
      </c>
      <c r="AG2909" s="54">
        <v>0</v>
      </c>
      <c r="AH2909" s="54">
        <v>0</v>
      </c>
      <c r="AI2909" s="54">
        <v>0</v>
      </c>
      <c r="AJ2909" s="54">
        <v>0</v>
      </c>
      <c r="AK2909" s="54">
        <v>98678</v>
      </c>
      <c r="AL2909" s="49"/>
    </row>
    <row r="2910" spans="1:38" hidden="1" x14ac:dyDescent="0.25">
      <c r="A2910" s="13">
        <v>131364.09</v>
      </c>
      <c r="B2910" s="15">
        <v>1</v>
      </c>
      <c r="C2910" s="43" t="s">
        <v>73</v>
      </c>
      <c r="D2910" s="44">
        <v>44326</v>
      </c>
      <c r="E2910" s="43" t="s">
        <v>74</v>
      </c>
      <c r="F2910" s="44">
        <v>44326</v>
      </c>
      <c r="G2910" s="43" t="s">
        <v>74</v>
      </c>
      <c r="H2910" s="45" t="s">
        <v>34</v>
      </c>
      <c r="I2910" s="43"/>
      <c r="J2910" s="43"/>
      <c r="K2910" s="43"/>
      <c r="L2910" s="46"/>
      <c r="M2910" s="45" t="s">
        <v>7941</v>
      </c>
      <c r="N2910" s="45"/>
      <c r="O2910" s="43" t="s">
        <v>78</v>
      </c>
      <c r="P2910" s="45" t="s">
        <v>760</v>
      </c>
      <c r="Q2910" s="45"/>
      <c r="R2910" s="112"/>
      <c r="S2910" s="112"/>
      <c r="T2910" s="59"/>
      <c r="U2910" s="10">
        <v>0</v>
      </c>
      <c r="V2910" s="46"/>
      <c r="W2910" s="43"/>
      <c r="X2910" s="46" t="s">
        <v>43</v>
      </c>
      <c r="Y2910" s="43"/>
      <c r="Z2910" s="111" t="s">
        <v>20458</v>
      </c>
      <c r="AA2910" s="45"/>
      <c r="AB2910" s="3">
        <v>0</v>
      </c>
      <c r="AC2910" s="3">
        <v>0</v>
      </c>
      <c r="AD2910" s="3">
        <v>0</v>
      </c>
      <c r="AE2910" s="3">
        <v>0</v>
      </c>
      <c r="AF2910" s="3">
        <f>SUM(Table2[[#This Row],[PE 2021 Obligations]],Table2[[#This Row],[ROW 2021 Obligations]],Table2[[#This Row],[Construction 2021 Obligations]],Table2[[#This Row],[Paving 2021 Obligations]])</f>
        <v>0</v>
      </c>
      <c r="AG2910" s="3">
        <v>0</v>
      </c>
      <c r="AH2910" s="3">
        <v>0</v>
      </c>
      <c r="AI2910" s="3">
        <v>0</v>
      </c>
      <c r="AJ2910" s="3">
        <v>0</v>
      </c>
      <c r="AK2910" s="3">
        <v>97238</v>
      </c>
      <c r="AL2910" s="43"/>
    </row>
    <row r="2911" spans="1:38" hidden="1" x14ac:dyDescent="0.25">
      <c r="A2911" s="47">
        <v>131364.1</v>
      </c>
      <c r="B2911" s="48">
        <v>2</v>
      </c>
      <c r="C2911" s="49" t="s">
        <v>73</v>
      </c>
      <c r="D2911" s="50">
        <v>44326</v>
      </c>
      <c r="E2911" s="49" t="s">
        <v>74</v>
      </c>
      <c r="F2911" s="50">
        <v>44326</v>
      </c>
      <c r="G2911" s="49" t="s">
        <v>74</v>
      </c>
      <c r="H2911" s="51" t="s">
        <v>212</v>
      </c>
      <c r="I2911" s="49"/>
      <c r="J2911" s="49"/>
      <c r="K2911" s="49"/>
      <c r="L2911" s="52"/>
      <c r="M2911" s="51" t="s">
        <v>7942</v>
      </c>
      <c r="N2911" s="51"/>
      <c r="O2911" s="49" t="s">
        <v>78</v>
      </c>
      <c r="P2911" s="51" t="s">
        <v>760</v>
      </c>
      <c r="Q2911" s="51"/>
      <c r="R2911" s="111"/>
      <c r="S2911" s="111"/>
      <c r="T2911" s="120"/>
      <c r="U2911" s="53">
        <v>0</v>
      </c>
      <c r="V2911" s="52"/>
      <c r="W2911" s="49"/>
      <c r="X2911" s="52" t="s">
        <v>43</v>
      </c>
      <c r="Y2911" s="49"/>
      <c r="Z2911" s="116" t="s">
        <v>20458</v>
      </c>
      <c r="AA2911" s="51"/>
      <c r="AB2911" s="54">
        <v>0</v>
      </c>
      <c r="AC2911" s="54">
        <v>0</v>
      </c>
      <c r="AD2911" s="54">
        <v>0</v>
      </c>
      <c r="AE2911" s="54">
        <v>0</v>
      </c>
      <c r="AF2911" s="3">
        <f>SUM(Table2[[#This Row],[PE 2021 Obligations]],Table2[[#This Row],[ROW 2021 Obligations]],Table2[[#This Row],[Construction 2021 Obligations]],Table2[[#This Row],[Paving 2021 Obligations]])</f>
        <v>0</v>
      </c>
      <c r="AG2911" s="54">
        <v>0</v>
      </c>
      <c r="AH2911" s="54">
        <v>0</v>
      </c>
      <c r="AI2911" s="54">
        <v>0</v>
      </c>
      <c r="AJ2911" s="54">
        <v>0</v>
      </c>
      <c r="AK2911" s="54">
        <v>92110</v>
      </c>
      <c r="AL2911" s="49"/>
    </row>
    <row r="2912" spans="1:38" hidden="1" x14ac:dyDescent="0.25">
      <c r="A2912" s="13">
        <v>131364.10999999999</v>
      </c>
      <c r="B2912" s="15">
        <v>2</v>
      </c>
      <c r="C2912" s="43" t="s">
        <v>73</v>
      </c>
      <c r="D2912" s="44">
        <v>44326</v>
      </c>
      <c r="E2912" s="43" t="s">
        <v>74</v>
      </c>
      <c r="F2912" s="44">
        <v>44326</v>
      </c>
      <c r="G2912" s="43" t="s">
        <v>74</v>
      </c>
      <c r="H2912" s="45" t="s">
        <v>286</v>
      </c>
      <c r="I2912" s="43"/>
      <c r="J2912" s="43"/>
      <c r="K2912" s="43"/>
      <c r="L2912" s="46"/>
      <c r="M2912" s="45" t="s">
        <v>7943</v>
      </c>
      <c r="N2912" s="45"/>
      <c r="O2912" s="43" t="s">
        <v>78</v>
      </c>
      <c r="P2912" s="45" t="s">
        <v>760</v>
      </c>
      <c r="Q2912" s="45"/>
      <c r="R2912" s="112"/>
      <c r="S2912" s="112"/>
      <c r="T2912" s="59"/>
      <c r="U2912" s="10">
        <v>0</v>
      </c>
      <c r="V2912" s="46"/>
      <c r="W2912" s="43"/>
      <c r="X2912" s="46" t="s">
        <v>43</v>
      </c>
      <c r="Y2912" s="43"/>
      <c r="Z2912" s="116" t="s">
        <v>20458</v>
      </c>
      <c r="AA2912" s="45"/>
      <c r="AB2912" s="3">
        <v>0</v>
      </c>
      <c r="AC2912" s="3">
        <v>0</v>
      </c>
      <c r="AD2912" s="3">
        <v>0</v>
      </c>
      <c r="AE2912" s="3">
        <v>0</v>
      </c>
      <c r="AF2912" s="3">
        <f>SUM(Table2[[#This Row],[PE 2021 Obligations]],Table2[[#This Row],[ROW 2021 Obligations]],Table2[[#This Row],[Construction 2021 Obligations]],Table2[[#This Row],[Paving 2021 Obligations]])</f>
        <v>0</v>
      </c>
      <c r="AG2912" s="3">
        <v>0</v>
      </c>
      <c r="AH2912" s="3">
        <v>0</v>
      </c>
      <c r="AI2912" s="3">
        <v>0</v>
      </c>
      <c r="AJ2912" s="3">
        <v>0</v>
      </c>
      <c r="AK2912" s="3">
        <v>136538</v>
      </c>
      <c r="AL2912" s="43"/>
    </row>
    <row r="2913" spans="1:38" hidden="1" x14ac:dyDescent="0.25">
      <c r="A2913" s="47">
        <v>131364.12</v>
      </c>
      <c r="B2913" s="48">
        <v>3</v>
      </c>
      <c r="C2913" s="49" t="s">
        <v>73</v>
      </c>
      <c r="D2913" s="50">
        <v>44326</v>
      </c>
      <c r="E2913" s="49" t="s">
        <v>74</v>
      </c>
      <c r="F2913" s="50">
        <v>44326</v>
      </c>
      <c r="G2913" s="49" t="s">
        <v>74</v>
      </c>
      <c r="H2913" s="51" t="s">
        <v>362</v>
      </c>
      <c r="I2913" s="49"/>
      <c r="J2913" s="49"/>
      <c r="K2913" s="49"/>
      <c r="L2913" s="52"/>
      <c r="M2913" s="51" t="s">
        <v>7944</v>
      </c>
      <c r="N2913" s="51"/>
      <c r="O2913" s="49" t="s">
        <v>78</v>
      </c>
      <c r="P2913" s="51" t="s">
        <v>760</v>
      </c>
      <c r="Q2913" s="51"/>
      <c r="R2913" s="111"/>
      <c r="S2913" s="111"/>
      <c r="T2913" s="120"/>
      <c r="U2913" s="53">
        <v>0</v>
      </c>
      <c r="V2913" s="52"/>
      <c r="W2913" s="49"/>
      <c r="X2913" s="52" t="s">
        <v>43</v>
      </c>
      <c r="Y2913" s="49"/>
      <c r="Z2913" s="111" t="s">
        <v>20458</v>
      </c>
      <c r="AA2913" s="51"/>
      <c r="AB2913" s="54">
        <v>0</v>
      </c>
      <c r="AC2913" s="54">
        <v>0</v>
      </c>
      <c r="AD2913" s="54">
        <v>0</v>
      </c>
      <c r="AE2913" s="54">
        <v>0</v>
      </c>
      <c r="AF2913" s="3">
        <f>SUM(Table2[[#This Row],[PE 2021 Obligations]],Table2[[#This Row],[ROW 2021 Obligations]],Table2[[#This Row],[Construction 2021 Obligations]],Table2[[#This Row],[Paving 2021 Obligations]])</f>
        <v>0</v>
      </c>
      <c r="AG2913" s="54">
        <v>0</v>
      </c>
      <c r="AH2913" s="54">
        <v>0</v>
      </c>
      <c r="AI2913" s="54">
        <v>0</v>
      </c>
      <c r="AJ2913" s="54">
        <v>0</v>
      </c>
      <c r="AK2913" s="54">
        <v>98696</v>
      </c>
      <c r="AL2913" s="49"/>
    </row>
    <row r="2914" spans="1:38" hidden="1" x14ac:dyDescent="0.25">
      <c r="A2914" s="13">
        <v>131364.13</v>
      </c>
      <c r="B2914" s="15">
        <v>3</v>
      </c>
      <c r="C2914" s="43" t="s">
        <v>73</v>
      </c>
      <c r="D2914" s="44">
        <v>44326</v>
      </c>
      <c r="E2914" s="43" t="s">
        <v>74</v>
      </c>
      <c r="F2914" s="44">
        <v>44326</v>
      </c>
      <c r="G2914" s="43" t="s">
        <v>74</v>
      </c>
      <c r="H2914" s="45" t="s">
        <v>69</v>
      </c>
      <c r="I2914" s="43"/>
      <c r="J2914" s="43"/>
      <c r="K2914" s="43"/>
      <c r="L2914" s="46"/>
      <c r="M2914" s="45" t="s">
        <v>7945</v>
      </c>
      <c r="N2914" s="45"/>
      <c r="O2914" s="43" t="s">
        <v>78</v>
      </c>
      <c r="P2914" s="45" t="s">
        <v>760</v>
      </c>
      <c r="Q2914" s="45"/>
      <c r="R2914" s="112"/>
      <c r="S2914" s="112"/>
      <c r="T2914" s="59"/>
      <c r="U2914" s="10">
        <v>0</v>
      </c>
      <c r="V2914" s="46"/>
      <c r="W2914" s="43"/>
      <c r="X2914" s="46" t="s">
        <v>43</v>
      </c>
      <c r="Y2914" s="43"/>
      <c r="Z2914" s="116" t="s">
        <v>20458</v>
      </c>
      <c r="AA2914" s="45"/>
      <c r="AB2914" s="3">
        <v>0</v>
      </c>
      <c r="AC2914" s="3">
        <v>0</v>
      </c>
      <c r="AD2914" s="3">
        <v>0</v>
      </c>
      <c r="AE2914" s="3">
        <v>0</v>
      </c>
      <c r="AF2914" s="3">
        <f>SUM(Table2[[#This Row],[PE 2021 Obligations]],Table2[[#This Row],[ROW 2021 Obligations]],Table2[[#This Row],[Construction 2021 Obligations]],Table2[[#This Row],[Paving 2021 Obligations]])</f>
        <v>0</v>
      </c>
      <c r="AG2914" s="3">
        <v>0</v>
      </c>
      <c r="AH2914" s="3">
        <v>0</v>
      </c>
      <c r="AI2914" s="3">
        <v>0</v>
      </c>
      <c r="AJ2914" s="3">
        <v>0</v>
      </c>
      <c r="AK2914" s="3">
        <v>146246</v>
      </c>
      <c r="AL2914" s="43"/>
    </row>
    <row r="2915" spans="1:38" hidden="1" x14ac:dyDescent="0.25">
      <c r="A2915" s="47">
        <v>131364.14000000001</v>
      </c>
      <c r="B2915" s="48">
        <v>4</v>
      </c>
      <c r="C2915" s="49" t="s">
        <v>73</v>
      </c>
      <c r="D2915" s="50">
        <v>44326</v>
      </c>
      <c r="E2915" s="49" t="s">
        <v>74</v>
      </c>
      <c r="F2915" s="50">
        <v>44326</v>
      </c>
      <c r="G2915" s="49" t="s">
        <v>74</v>
      </c>
      <c r="H2915" s="51" t="s">
        <v>349</v>
      </c>
      <c r="I2915" s="49"/>
      <c r="J2915" s="49"/>
      <c r="K2915" s="49"/>
      <c r="L2915" s="52"/>
      <c r="M2915" s="51" t="s">
        <v>7946</v>
      </c>
      <c r="N2915" s="51"/>
      <c r="O2915" s="49" t="s">
        <v>78</v>
      </c>
      <c r="P2915" s="51" t="s">
        <v>760</v>
      </c>
      <c r="Q2915" s="51"/>
      <c r="R2915" s="111"/>
      <c r="S2915" s="111"/>
      <c r="T2915" s="120"/>
      <c r="U2915" s="53">
        <v>0</v>
      </c>
      <c r="V2915" s="52"/>
      <c r="W2915" s="49"/>
      <c r="X2915" s="52" t="s">
        <v>43</v>
      </c>
      <c r="Y2915" s="49"/>
      <c r="Z2915" s="111" t="s">
        <v>20458</v>
      </c>
      <c r="AA2915" s="51"/>
      <c r="AB2915" s="54">
        <v>0</v>
      </c>
      <c r="AC2915" s="54">
        <v>0</v>
      </c>
      <c r="AD2915" s="54">
        <v>0</v>
      </c>
      <c r="AE2915" s="54">
        <v>0</v>
      </c>
      <c r="AF2915" s="3">
        <f>SUM(Table2[[#This Row],[PE 2021 Obligations]],Table2[[#This Row],[ROW 2021 Obligations]],Table2[[#This Row],[Construction 2021 Obligations]],Table2[[#This Row],[Paving 2021 Obligations]])</f>
        <v>0</v>
      </c>
      <c r="AG2915" s="54">
        <v>0</v>
      </c>
      <c r="AH2915" s="54">
        <v>0</v>
      </c>
      <c r="AI2915" s="54">
        <v>0</v>
      </c>
      <c r="AJ2915" s="54">
        <v>0</v>
      </c>
      <c r="AK2915" s="54">
        <v>199366</v>
      </c>
      <c r="AL2915" s="49"/>
    </row>
    <row r="2916" spans="1:38" hidden="1" x14ac:dyDescent="0.25">
      <c r="A2916" s="13">
        <v>131364.15</v>
      </c>
      <c r="B2916" s="15">
        <v>4</v>
      </c>
      <c r="C2916" s="43" t="s">
        <v>73</v>
      </c>
      <c r="D2916" s="44">
        <v>44326</v>
      </c>
      <c r="E2916" s="43" t="s">
        <v>74</v>
      </c>
      <c r="F2916" s="44">
        <v>44326</v>
      </c>
      <c r="G2916" s="43" t="s">
        <v>74</v>
      </c>
      <c r="H2916" s="45" t="s">
        <v>126</v>
      </c>
      <c r="I2916" s="43"/>
      <c r="J2916" s="43"/>
      <c r="K2916" s="43"/>
      <c r="L2916" s="46"/>
      <c r="M2916" s="45" t="s">
        <v>7947</v>
      </c>
      <c r="N2916" s="45"/>
      <c r="O2916" s="43" t="s">
        <v>78</v>
      </c>
      <c r="P2916" s="45" t="s">
        <v>760</v>
      </c>
      <c r="Q2916" s="45"/>
      <c r="R2916" s="112"/>
      <c r="S2916" s="112"/>
      <c r="T2916" s="59"/>
      <c r="U2916" s="10">
        <v>0</v>
      </c>
      <c r="V2916" s="46"/>
      <c r="W2916" s="43"/>
      <c r="X2916" s="46" t="s">
        <v>43</v>
      </c>
      <c r="Y2916" s="43"/>
      <c r="Z2916" s="111" t="s">
        <v>20458</v>
      </c>
      <c r="AA2916" s="45"/>
      <c r="AB2916" s="3">
        <v>0</v>
      </c>
      <c r="AC2916" s="3">
        <v>0</v>
      </c>
      <c r="AD2916" s="3">
        <v>0</v>
      </c>
      <c r="AE2916" s="3">
        <v>0</v>
      </c>
      <c r="AF2916" s="3">
        <f>SUM(Table2[[#This Row],[PE 2021 Obligations]],Table2[[#This Row],[ROW 2021 Obligations]],Table2[[#This Row],[Construction 2021 Obligations]],Table2[[#This Row],[Paving 2021 Obligations]])</f>
        <v>0</v>
      </c>
      <c r="AG2916" s="3">
        <v>0</v>
      </c>
      <c r="AH2916" s="3">
        <v>0</v>
      </c>
      <c r="AI2916" s="3">
        <v>0</v>
      </c>
      <c r="AJ2916" s="3">
        <v>0</v>
      </c>
      <c r="AK2916" s="3">
        <v>171414</v>
      </c>
      <c r="AL2916" s="43"/>
    </row>
    <row r="2917" spans="1:38" hidden="1" x14ac:dyDescent="0.25">
      <c r="A2917" s="47">
        <v>131365</v>
      </c>
      <c r="B2917" s="48">
        <v>2</v>
      </c>
      <c r="C2917" s="49" t="s">
        <v>73</v>
      </c>
      <c r="D2917" s="50">
        <v>44260</v>
      </c>
      <c r="E2917" s="49" t="s">
        <v>728</v>
      </c>
      <c r="F2917" s="50">
        <v>44298</v>
      </c>
      <c r="G2917" s="49" t="s">
        <v>514</v>
      </c>
      <c r="H2917" s="51" t="s">
        <v>312</v>
      </c>
      <c r="I2917" s="49" t="s">
        <v>539</v>
      </c>
      <c r="J2917" s="49" t="s">
        <v>116</v>
      </c>
      <c r="K2917" s="49"/>
      <c r="L2917" s="52" t="s">
        <v>116</v>
      </c>
      <c r="M2917" s="51" t="s">
        <v>7948</v>
      </c>
      <c r="N2917" s="51" t="s">
        <v>3571</v>
      </c>
      <c r="O2917" s="49" t="s">
        <v>632</v>
      </c>
      <c r="P2917" s="51" t="s">
        <v>1723</v>
      </c>
      <c r="Q2917" s="51"/>
      <c r="R2917" s="111"/>
      <c r="S2917" s="111"/>
      <c r="T2917" s="120"/>
      <c r="U2917" s="53">
        <v>1.03</v>
      </c>
      <c r="V2917" s="52"/>
      <c r="W2917" s="49"/>
      <c r="X2917" s="52" t="s">
        <v>43</v>
      </c>
      <c r="Y2917" s="49" t="s">
        <v>78</v>
      </c>
      <c r="Z2917" s="112" t="s">
        <v>20461</v>
      </c>
      <c r="AA2917" s="51"/>
      <c r="AB2917" s="54">
        <v>40000</v>
      </c>
      <c r="AC2917" s="54">
        <v>0</v>
      </c>
      <c r="AD2917" s="54">
        <v>0</v>
      </c>
      <c r="AE2917" s="54">
        <v>0</v>
      </c>
      <c r="AF2917" s="3">
        <f>SUM(Table2[[#This Row],[PE 2021 Obligations]],Table2[[#This Row],[ROW 2021 Obligations]],Table2[[#This Row],[Construction 2021 Obligations]],Table2[[#This Row],[Paving 2021 Obligations]])</f>
        <v>40000</v>
      </c>
      <c r="AG2917" s="54">
        <v>40000</v>
      </c>
      <c r="AH2917" s="54">
        <v>0</v>
      </c>
      <c r="AI2917" s="54">
        <v>0</v>
      </c>
      <c r="AJ2917" s="54">
        <v>0</v>
      </c>
      <c r="AK2917" s="54">
        <v>40000</v>
      </c>
      <c r="AL2917" s="49" t="s">
        <v>7949</v>
      </c>
    </row>
    <row r="2918" spans="1:38" hidden="1" x14ac:dyDescent="0.25">
      <c r="A2918" s="13">
        <v>131366</v>
      </c>
      <c r="B2918" s="15">
        <v>6</v>
      </c>
      <c r="C2918" s="43" t="s">
        <v>73</v>
      </c>
      <c r="D2918" s="44">
        <v>44263</v>
      </c>
      <c r="E2918" s="43" t="s">
        <v>728</v>
      </c>
      <c r="F2918" s="44">
        <v>44319</v>
      </c>
      <c r="G2918" s="43" t="s">
        <v>74</v>
      </c>
      <c r="H2918" s="45" t="s">
        <v>76</v>
      </c>
      <c r="I2918" s="43"/>
      <c r="J2918" s="43"/>
      <c r="K2918" s="43"/>
      <c r="L2918" s="46"/>
      <c r="M2918" s="45" t="s">
        <v>2177</v>
      </c>
      <c r="N2918" s="45"/>
      <c r="O2918" s="43" t="s">
        <v>78</v>
      </c>
      <c r="P2918" s="45" t="s">
        <v>632</v>
      </c>
      <c r="Q2918" s="45"/>
      <c r="R2918" s="112"/>
      <c r="S2918" s="112"/>
      <c r="T2918" s="59"/>
      <c r="U2918" s="10">
        <v>0</v>
      </c>
      <c r="V2918" s="46"/>
      <c r="W2918" s="43"/>
      <c r="X2918" s="46" t="s">
        <v>43</v>
      </c>
      <c r="Y2918" s="43"/>
      <c r="Z2918" s="111" t="s">
        <v>20458</v>
      </c>
      <c r="AA2918" s="45"/>
      <c r="AB2918" s="3">
        <v>55000</v>
      </c>
      <c r="AC2918" s="3">
        <v>0</v>
      </c>
      <c r="AD2918" s="3">
        <v>0</v>
      </c>
      <c r="AE2918" s="3">
        <v>0</v>
      </c>
      <c r="AF2918" s="3">
        <f>SUM(Table2[[#This Row],[PE 2021 Obligations]],Table2[[#This Row],[ROW 2021 Obligations]],Table2[[#This Row],[Construction 2021 Obligations]],Table2[[#This Row],[Paving 2021 Obligations]])</f>
        <v>55000</v>
      </c>
      <c r="AG2918" s="3">
        <v>55000</v>
      </c>
      <c r="AH2918" s="3">
        <v>0</v>
      </c>
      <c r="AI2918" s="3">
        <v>0</v>
      </c>
      <c r="AJ2918" s="3">
        <v>0</v>
      </c>
      <c r="AK2918" s="3">
        <v>55000</v>
      </c>
      <c r="AL2918" s="43"/>
    </row>
    <row r="2919" spans="1:38" hidden="1" x14ac:dyDescent="0.25">
      <c r="A2919" s="47">
        <v>131367</v>
      </c>
      <c r="B2919" s="48">
        <v>3</v>
      </c>
      <c r="C2919" s="49" t="s">
        <v>73</v>
      </c>
      <c r="D2919" s="50">
        <v>44264</v>
      </c>
      <c r="E2919" s="49" t="s">
        <v>342</v>
      </c>
      <c r="F2919" s="50">
        <v>44315</v>
      </c>
      <c r="G2919" s="49" t="s">
        <v>529</v>
      </c>
      <c r="H2919" s="51" t="s">
        <v>49</v>
      </c>
      <c r="I2919" s="49" t="s">
        <v>6993</v>
      </c>
      <c r="J2919" s="49" t="s">
        <v>116</v>
      </c>
      <c r="K2919" s="49"/>
      <c r="L2919" s="52" t="s">
        <v>116</v>
      </c>
      <c r="M2919" s="51" t="s">
        <v>7950</v>
      </c>
      <c r="N2919" s="51" t="s">
        <v>7951</v>
      </c>
      <c r="O2919" s="49" t="s">
        <v>632</v>
      </c>
      <c r="P2919" s="51" t="s">
        <v>632</v>
      </c>
      <c r="Q2919" s="51"/>
      <c r="R2919" s="111"/>
      <c r="S2919" s="111"/>
      <c r="T2919" s="120"/>
      <c r="U2919" s="53">
        <v>0.74</v>
      </c>
      <c r="V2919" s="50">
        <v>44603</v>
      </c>
      <c r="W2919" s="49"/>
      <c r="X2919" s="52" t="s">
        <v>43</v>
      </c>
      <c r="Y2919" s="49" t="s">
        <v>78</v>
      </c>
      <c r="Z2919" s="112" t="s">
        <v>20461</v>
      </c>
      <c r="AA2919" s="51"/>
      <c r="AB2919" s="54">
        <v>60000</v>
      </c>
      <c r="AC2919" s="54">
        <v>0</v>
      </c>
      <c r="AD2919" s="54">
        <v>0</v>
      </c>
      <c r="AE2919" s="54">
        <v>0</v>
      </c>
      <c r="AF2919" s="3">
        <f>SUM(Table2[[#This Row],[PE 2021 Obligations]],Table2[[#This Row],[ROW 2021 Obligations]],Table2[[#This Row],[Construction 2021 Obligations]],Table2[[#This Row],[Paving 2021 Obligations]])</f>
        <v>60000</v>
      </c>
      <c r="AG2919" s="54">
        <v>60000</v>
      </c>
      <c r="AH2919" s="54">
        <v>0</v>
      </c>
      <c r="AI2919" s="54">
        <v>0</v>
      </c>
      <c r="AJ2919" s="54">
        <v>0</v>
      </c>
      <c r="AK2919" s="54">
        <v>60000</v>
      </c>
      <c r="AL2919" s="49" t="s">
        <v>7952</v>
      </c>
    </row>
    <row r="2920" spans="1:38" ht="30" hidden="1" x14ac:dyDescent="0.25">
      <c r="A2920" s="47">
        <v>131369</v>
      </c>
      <c r="B2920" s="48">
        <v>3</v>
      </c>
      <c r="C2920" s="49" t="s">
        <v>73</v>
      </c>
      <c r="D2920" s="50">
        <v>44265</v>
      </c>
      <c r="E2920" s="49" t="s">
        <v>342</v>
      </c>
      <c r="F2920" s="50">
        <v>44312</v>
      </c>
      <c r="G2920" s="49" t="s">
        <v>7846</v>
      </c>
      <c r="H2920" s="51" t="s">
        <v>255</v>
      </c>
      <c r="I2920" s="49" t="s">
        <v>468</v>
      </c>
      <c r="J2920" s="49" t="s">
        <v>116</v>
      </c>
      <c r="K2920" s="49"/>
      <c r="L2920" s="52" t="s">
        <v>116</v>
      </c>
      <c r="M2920" s="51" t="s">
        <v>7957</v>
      </c>
      <c r="N2920" s="51" t="s">
        <v>7958</v>
      </c>
      <c r="O2920" s="49" t="s">
        <v>632</v>
      </c>
      <c r="P2920" s="51" t="s">
        <v>632</v>
      </c>
      <c r="Q2920" s="51"/>
      <c r="R2920" s="111"/>
      <c r="S2920" s="111"/>
      <c r="T2920" s="120"/>
      <c r="U2920" s="53">
        <v>0.41</v>
      </c>
      <c r="V2920" s="50">
        <v>44645</v>
      </c>
      <c r="W2920" s="49"/>
      <c r="X2920" s="52" t="s">
        <v>43</v>
      </c>
      <c r="Y2920" s="49" t="s">
        <v>140</v>
      </c>
      <c r="Z2920" s="112" t="s">
        <v>20460</v>
      </c>
      <c r="AA2920" s="51"/>
      <c r="AB2920" s="54">
        <v>60000</v>
      </c>
      <c r="AC2920" s="54">
        <v>0</v>
      </c>
      <c r="AD2920" s="54">
        <v>0</v>
      </c>
      <c r="AE2920" s="54">
        <v>0</v>
      </c>
      <c r="AF2920" s="3">
        <f>SUM(Table2[[#This Row],[PE 2021 Obligations]],Table2[[#This Row],[ROW 2021 Obligations]],Table2[[#This Row],[Construction 2021 Obligations]],Table2[[#This Row],[Paving 2021 Obligations]])</f>
        <v>60000</v>
      </c>
      <c r="AG2920" s="54">
        <v>60000</v>
      </c>
      <c r="AH2920" s="54">
        <v>0</v>
      </c>
      <c r="AI2920" s="54">
        <v>0</v>
      </c>
      <c r="AJ2920" s="54">
        <v>0</v>
      </c>
      <c r="AK2920" s="54">
        <v>60000</v>
      </c>
      <c r="AL2920" s="49" t="s">
        <v>7959</v>
      </c>
    </row>
    <row r="2921" spans="1:38" hidden="1" x14ac:dyDescent="0.25">
      <c r="A2921" s="13">
        <v>131370</v>
      </c>
      <c r="B2921" s="15">
        <v>2</v>
      </c>
      <c r="C2921" s="43" t="s">
        <v>73</v>
      </c>
      <c r="D2921" s="44">
        <v>44265</v>
      </c>
      <c r="E2921" s="43" t="s">
        <v>342</v>
      </c>
      <c r="F2921" s="44">
        <v>44293</v>
      </c>
      <c r="G2921" s="43" t="s">
        <v>654</v>
      </c>
      <c r="H2921" s="45" t="s">
        <v>218</v>
      </c>
      <c r="I2921" s="43" t="s">
        <v>468</v>
      </c>
      <c r="J2921" s="43" t="s">
        <v>116</v>
      </c>
      <c r="K2921" s="43"/>
      <c r="L2921" s="46" t="s">
        <v>116</v>
      </c>
      <c r="M2921" s="45" t="s">
        <v>7960</v>
      </c>
      <c r="N2921" s="45" t="s">
        <v>3571</v>
      </c>
      <c r="O2921" s="43" t="s">
        <v>632</v>
      </c>
      <c r="P2921" s="45" t="s">
        <v>632</v>
      </c>
      <c r="Q2921" s="45"/>
      <c r="R2921" s="112"/>
      <c r="S2921" s="112"/>
      <c r="T2921" s="59"/>
      <c r="U2921" s="10">
        <v>0</v>
      </c>
      <c r="V2921" s="44">
        <v>44645</v>
      </c>
      <c r="W2921" s="43"/>
      <c r="X2921" s="46" t="s">
        <v>43</v>
      </c>
      <c r="Y2921" s="43" t="s">
        <v>140</v>
      </c>
      <c r="Z2921" s="112" t="s">
        <v>20460</v>
      </c>
      <c r="AA2921" s="45"/>
      <c r="AB2921" s="3">
        <v>60000</v>
      </c>
      <c r="AC2921" s="3">
        <v>0</v>
      </c>
      <c r="AD2921" s="3">
        <v>0</v>
      </c>
      <c r="AE2921" s="3">
        <v>0</v>
      </c>
      <c r="AF2921" s="3">
        <f>SUM(Table2[[#This Row],[PE 2021 Obligations]],Table2[[#This Row],[ROW 2021 Obligations]],Table2[[#This Row],[Construction 2021 Obligations]],Table2[[#This Row],[Paving 2021 Obligations]])</f>
        <v>60000</v>
      </c>
      <c r="AG2921" s="3">
        <v>60000</v>
      </c>
      <c r="AH2921" s="3">
        <v>0</v>
      </c>
      <c r="AI2921" s="3">
        <v>0</v>
      </c>
      <c r="AJ2921" s="3">
        <v>0</v>
      </c>
      <c r="AK2921" s="3">
        <v>60000</v>
      </c>
      <c r="AL2921" s="43" t="s">
        <v>7961</v>
      </c>
    </row>
    <row r="2922" spans="1:38" hidden="1" x14ac:dyDescent="0.25">
      <c r="A2922" s="47">
        <v>131371</v>
      </c>
      <c r="B2922" s="48">
        <v>2</v>
      </c>
      <c r="C2922" s="49" t="s">
        <v>73</v>
      </c>
      <c r="D2922" s="50">
        <v>44265</v>
      </c>
      <c r="E2922" s="49" t="s">
        <v>728</v>
      </c>
      <c r="F2922" s="50">
        <v>44293</v>
      </c>
      <c r="G2922" s="49" t="s">
        <v>654</v>
      </c>
      <c r="H2922" s="51" t="s">
        <v>212</v>
      </c>
      <c r="I2922" s="49" t="s">
        <v>1004</v>
      </c>
      <c r="J2922" s="49" t="s">
        <v>116</v>
      </c>
      <c r="K2922" s="49"/>
      <c r="L2922" s="52" t="s">
        <v>116</v>
      </c>
      <c r="M2922" s="51" t="s">
        <v>7962</v>
      </c>
      <c r="N2922" s="51" t="s">
        <v>3571</v>
      </c>
      <c r="O2922" s="49" t="s">
        <v>632</v>
      </c>
      <c r="P2922" s="51" t="s">
        <v>632</v>
      </c>
      <c r="Q2922" s="51"/>
      <c r="R2922" s="111"/>
      <c r="S2922" s="111"/>
      <c r="T2922" s="120"/>
      <c r="U2922" s="53">
        <v>0.1</v>
      </c>
      <c r="V2922" s="50">
        <v>44645</v>
      </c>
      <c r="W2922" s="49"/>
      <c r="X2922" s="52" t="s">
        <v>43</v>
      </c>
      <c r="Y2922" s="49" t="s">
        <v>140</v>
      </c>
      <c r="Z2922" s="127" t="s">
        <v>20460</v>
      </c>
      <c r="AA2922" s="51"/>
      <c r="AB2922" s="54">
        <v>60000</v>
      </c>
      <c r="AC2922" s="54">
        <v>0</v>
      </c>
      <c r="AD2922" s="54">
        <v>0</v>
      </c>
      <c r="AE2922" s="54">
        <v>0</v>
      </c>
      <c r="AF2922" s="3">
        <f>SUM(Table2[[#This Row],[PE 2021 Obligations]],Table2[[#This Row],[ROW 2021 Obligations]],Table2[[#This Row],[Construction 2021 Obligations]],Table2[[#This Row],[Paving 2021 Obligations]])</f>
        <v>60000</v>
      </c>
      <c r="AG2922" s="54">
        <v>60000</v>
      </c>
      <c r="AH2922" s="54">
        <v>0</v>
      </c>
      <c r="AI2922" s="54">
        <v>0</v>
      </c>
      <c r="AJ2922" s="54">
        <v>0</v>
      </c>
      <c r="AK2922" s="54">
        <v>60000</v>
      </c>
      <c r="AL2922" s="49" t="s">
        <v>7963</v>
      </c>
    </row>
    <row r="2923" spans="1:38" hidden="1" x14ac:dyDescent="0.25">
      <c r="A2923" s="13">
        <v>131372</v>
      </c>
      <c r="B2923" s="15">
        <v>2</v>
      </c>
      <c r="C2923" s="43" t="s">
        <v>73</v>
      </c>
      <c r="D2923" s="44">
        <v>44265</v>
      </c>
      <c r="E2923" s="43" t="s">
        <v>342</v>
      </c>
      <c r="F2923" s="44">
        <v>44321</v>
      </c>
      <c r="G2923" s="43" t="s">
        <v>654</v>
      </c>
      <c r="H2923" s="45" t="s">
        <v>218</v>
      </c>
      <c r="I2923" s="43" t="s">
        <v>4000</v>
      </c>
      <c r="J2923" s="43" t="s">
        <v>116</v>
      </c>
      <c r="K2923" s="43"/>
      <c r="L2923" s="46" t="s">
        <v>116</v>
      </c>
      <c r="M2923" s="45" t="s">
        <v>7964</v>
      </c>
      <c r="N2923" s="45" t="s">
        <v>3571</v>
      </c>
      <c r="O2923" s="43" t="s">
        <v>632</v>
      </c>
      <c r="P2923" s="45" t="s">
        <v>632</v>
      </c>
      <c r="Q2923" s="45"/>
      <c r="R2923" s="112"/>
      <c r="S2923" s="112"/>
      <c r="T2923" s="59"/>
      <c r="U2923" s="10">
        <v>0</v>
      </c>
      <c r="V2923" s="44">
        <v>44645</v>
      </c>
      <c r="W2923" s="43"/>
      <c r="X2923" s="46" t="s">
        <v>43</v>
      </c>
      <c r="Y2923" s="43" t="s">
        <v>78</v>
      </c>
      <c r="Z2923" s="112" t="s">
        <v>20461</v>
      </c>
      <c r="AA2923" s="45"/>
      <c r="AB2923" s="3">
        <v>60000</v>
      </c>
      <c r="AC2923" s="3">
        <v>0</v>
      </c>
      <c r="AD2923" s="3">
        <v>0</v>
      </c>
      <c r="AE2923" s="3">
        <v>0</v>
      </c>
      <c r="AF2923" s="3">
        <f>SUM(Table2[[#This Row],[PE 2021 Obligations]],Table2[[#This Row],[ROW 2021 Obligations]],Table2[[#This Row],[Construction 2021 Obligations]],Table2[[#This Row],[Paving 2021 Obligations]])</f>
        <v>60000</v>
      </c>
      <c r="AG2923" s="3">
        <v>60000</v>
      </c>
      <c r="AH2923" s="3">
        <v>0</v>
      </c>
      <c r="AI2923" s="3">
        <v>0</v>
      </c>
      <c r="AJ2923" s="3">
        <v>0</v>
      </c>
      <c r="AK2923" s="3">
        <v>60000</v>
      </c>
      <c r="AL2923" s="43" t="s">
        <v>7965</v>
      </c>
    </row>
    <row r="2924" spans="1:38" ht="30" hidden="1" x14ac:dyDescent="0.25">
      <c r="A2924" s="47">
        <v>131373</v>
      </c>
      <c r="B2924" s="48">
        <v>2</v>
      </c>
      <c r="C2924" s="49" t="s">
        <v>73</v>
      </c>
      <c r="D2924" s="50">
        <v>44265</v>
      </c>
      <c r="E2924" s="49" t="s">
        <v>728</v>
      </c>
      <c r="F2924" s="50">
        <v>44319</v>
      </c>
      <c r="G2924" s="49" t="s">
        <v>529</v>
      </c>
      <c r="H2924" s="51" t="s">
        <v>212</v>
      </c>
      <c r="I2924" s="49" t="s">
        <v>1004</v>
      </c>
      <c r="J2924" s="49" t="s">
        <v>116</v>
      </c>
      <c r="K2924" s="49"/>
      <c r="L2924" s="52" t="s">
        <v>116</v>
      </c>
      <c r="M2924" s="51" t="s">
        <v>7966</v>
      </c>
      <c r="N2924" s="51" t="s">
        <v>7967</v>
      </c>
      <c r="O2924" s="49" t="s">
        <v>632</v>
      </c>
      <c r="P2924" s="51" t="s">
        <v>632</v>
      </c>
      <c r="Q2924" s="51"/>
      <c r="R2924" s="111"/>
      <c r="S2924" s="111"/>
      <c r="T2924" s="120"/>
      <c r="U2924" s="53">
        <v>0.24</v>
      </c>
      <c r="V2924" s="50">
        <v>44645</v>
      </c>
      <c r="W2924" s="49"/>
      <c r="X2924" s="52" t="s">
        <v>43</v>
      </c>
      <c r="Y2924" s="49" t="s">
        <v>78</v>
      </c>
      <c r="Z2924" s="112" t="s">
        <v>20461</v>
      </c>
      <c r="AA2924" s="51"/>
      <c r="AB2924" s="54">
        <v>60000</v>
      </c>
      <c r="AC2924" s="54">
        <v>0</v>
      </c>
      <c r="AD2924" s="54">
        <v>0</v>
      </c>
      <c r="AE2924" s="54">
        <v>0</v>
      </c>
      <c r="AF2924" s="3">
        <f>SUM(Table2[[#This Row],[PE 2021 Obligations]],Table2[[#This Row],[ROW 2021 Obligations]],Table2[[#This Row],[Construction 2021 Obligations]],Table2[[#This Row],[Paving 2021 Obligations]])</f>
        <v>60000</v>
      </c>
      <c r="AG2924" s="54">
        <v>60000</v>
      </c>
      <c r="AH2924" s="54">
        <v>0</v>
      </c>
      <c r="AI2924" s="54">
        <v>0</v>
      </c>
      <c r="AJ2924" s="54">
        <v>0</v>
      </c>
      <c r="AK2924" s="54">
        <v>60000</v>
      </c>
      <c r="AL2924" s="49" t="s">
        <v>7968</v>
      </c>
    </row>
    <row r="2925" spans="1:38" ht="30" hidden="1" x14ac:dyDescent="0.25">
      <c r="A2925" s="13">
        <v>131374</v>
      </c>
      <c r="B2925" s="15">
        <v>1</v>
      </c>
      <c r="C2925" s="43" t="s">
        <v>73</v>
      </c>
      <c r="D2925" s="44">
        <v>44265</v>
      </c>
      <c r="E2925" s="43" t="s">
        <v>342</v>
      </c>
      <c r="F2925" s="44">
        <v>44294</v>
      </c>
      <c r="G2925" s="43" t="s">
        <v>1418</v>
      </c>
      <c r="H2925" s="45" t="s">
        <v>209</v>
      </c>
      <c r="I2925" s="43" t="s">
        <v>5228</v>
      </c>
      <c r="J2925" s="43" t="s">
        <v>116</v>
      </c>
      <c r="K2925" s="43"/>
      <c r="L2925" s="46" t="s">
        <v>116</v>
      </c>
      <c r="M2925" s="45" t="s">
        <v>7969</v>
      </c>
      <c r="N2925" s="45" t="s">
        <v>7970</v>
      </c>
      <c r="O2925" s="43" t="s">
        <v>632</v>
      </c>
      <c r="P2925" s="45" t="s">
        <v>632</v>
      </c>
      <c r="Q2925" s="45"/>
      <c r="R2925" s="112"/>
      <c r="S2925" s="112"/>
      <c r="T2925" s="59"/>
      <c r="U2925" s="10">
        <v>0.1</v>
      </c>
      <c r="V2925" s="44">
        <v>44645</v>
      </c>
      <c r="W2925" s="43"/>
      <c r="X2925" s="46" t="s">
        <v>43</v>
      </c>
      <c r="Y2925" s="43" t="s">
        <v>78</v>
      </c>
      <c r="Z2925" s="112" t="s">
        <v>20461</v>
      </c>
      <c r="AA2925" s="45"/>
      <c r="AB2925" s="3">
        <v>60000</v>
      </c>
      <c r="AC2925" s="3">
        <v>0</v>
      </c>
      <c r="AD2925" s="3">
        <v>0</v>
      </c>
      <c r="AE2925" s="3">
        <v>0</v>
      </c>
      <c r="AF2925" s="3">
        <f>SUM(Table2[[#This Row],[PE 2021 Obligations]],Table2[[#This Row],[ROW 2021 Obligations]],Table2[[#This Row],[Construction 2021 Obligations]],Table2[[#This Row],[Paving 2021 Obligations]])</f>
        <v>60000</v>
      </c>
      <c r="AG2925" s="3">
        <v>60000</v>
      </c>
      <c r="AH2925" s="3">
        <v>0</v>
      </c>
      <c r="AI2925" s="3">
        <v>0</v>
      </c>
      <c r="AJ2925" s="3">
        <v>0</v>
      </c>
      <c r="AK2925" s="3">
        <v>60000</v>
      </c>
      <c r="AL2925" s="43" t="s">
        <v>7971</v>
      </c>
    </row>
    <row r="2926" spans="1:38" hidden="1" x14ac:dyDescent="0.25">
      <c r="A2926" s="47">
        <v>131375</v>
      </c>
      <c r="B2926" s="48">
        <v>2</v>
      </c>
      <c r="C2926" s="49" t="s">
        <v>73</v>
      </c>
      <c r="D2926" s="50">
        <v>44265</v>
      </c>
      <c r="E2926" s="49" t="s">
        <v>728</v>
      </c>
      <c r="F2926" s="50">
        <v>44293</v>
      </c>
      <c r="G2926" s="49" t="s">
        <v>654</v>
      </c>
      <c r="H2926" s="51" t="s">
        <v>244</v>
      </c>
      <c r="I2926" s="49" t="s">
        <v>468</v>
      </c>
      <c r="J2926" s="49" t="s">
        <v>116</v>
      </c>
      <c r="K2926" s="49"/>
      <c r="L2926" s="52" t="s">
        <v>116</v>
      </c>
      <c r="M2926" s="51" t="s">
        <v>7972</v>
      </c>
      <c r="N2926" s="51" t="s">
        <v>7973</v>
      </c>
      <c r="O2926" s="49" t="s">
        <v>632</v>
      </c>
      <c r="P2926" s="51" t="s">
        <v>632</v>
      </c>
      <c r="Q2926" s="51"/>
      <c r="R2926" s="111"/>
      <c r="S2926" s="111"/>
      <c r="T2926" s="120"/>
      <c r="U2926" s="53">
        <v>0</v>
      </c>
      <c r="V2926" s="50">
        <v>44645</v>
      </c>
      <c r="W2926" s="49"/>
      <c r="X2926" s="52" t="s">
        <v>43</v>
      </c>
      <c r="Y2926" s="49" t="s">
        <v>78</v>
      </c>
      <c r="Z2926" s="112" t="s">
        <v>20461</v>
      </c>
      <c r="AA2926" s="51"/>
      <c r="AB2926" s="54">
        <v>60000</v>
      </c>
      <c r="AC2926" s="54">
        <v>0</v>
      </c>
      <c r="AD2926" s="54">
        <v>0</v>
      </c>
      <c r="AE2926" s="54">
        <v>0</v>
      </c>
      <c r="AF2926" s="3">
        <f>SUM(Table2[[#This Row],[PE 2021 Obligations]],Table2[[#This Row],[ROW 2021 Obligations]],Table2[[#This Row],[Construction 2021 Obligations]],Table2[[#This Row],[Paving 2021 Obligations]])</f>
        <v>60000</v>
      </c>
      <c r="AG2926" s="54">
        <v>60000</v>
      </c>
      <c r="AH2926" s="54">
        <v>0</v>
      </c>
      <c r="AI2926" s="54">
        <v>0</v>
      </c>
      <c r="AJ2926" s="54">
        <v>0</v>
      </c>
      <c r="AK2926" s="54">
        <v>60000</v>
      </c>
      <c r="AL2926" s="49" t="s">
        <v>7974</v>
      </c>
    </row>
    <row r="2927" spans="1:38" hidden="1" x14ac:dyDescent="0.25">
      <c r="A2927" s="13">
        <v>131378</v>
      </c>
      <c r="B2927" s="15">
        <v>1</v>
      </c>
      <c r="C2927" s="43" t="s">
        <v>73</v>
      </c>
      <c r="D2927" s="44">
        <v>44265</v>
      </c>
      <c r="E2927" s="43" t="s">
        <v>728</v>
      </c>
      <c r="F2927" s="44">
        <v>44294</v>
      </c>
      <c r="G2927" s="43" t="s">
        <v>1418</v>
      </c>
      <c r="H2927" s="45" t="s">
        <v>215</v>
      </c>
      <c r="I2927" s="43" t="s">
        <v>1767</v>
      </c>
      <c r="J2927" s="43" t="s">
        <v>116</v>
      </c>
      <c r="K2927" s="43"/>
      <c r="L2927" s="46" t="s">
        <v>116</v>
      </c>
      <c r="M2927" s="45" t="s">
        <v>7981</v>
      </c>
      <c r="N2927" s="45" t="s">
        <v>7982</v>
      </c>
      <c r="O2927" s="43" t="s">
        <v>632</v>
      </c>
      <c r="P2927" s="45" t="s">
        <v>632</v>
      </c>
      <c r="Q2927" s="45"/>
      <c r="R2927" s="112"/>
      <c r="S2927" s="112"/>
      <c r="T2927" s="59"/>
      <c r="U2927" s="10">
        <v>0.03</v>
      </c>
      <c r="V2927" s="44">
        <v>44645</v>
      </c>
      <c r="W2927" s="43"/>
      <c r="X2927" s="46" t="s">
        <v>43</v>
      </c>
      <c r="Y2927" s="43" t="s">
        <v>140</v>
      </c>
      <c r="Z2927" s="112" t="s">
        <v>20460</v>
      </c>
      <c r="AA2927" s="45"/>
      <c r="AB2927" s="3">
        <v>60000</v>
      </c>
      <c r="AC2927" s="3">
        <v>0</v>
      </c>
      <c r="AD2927" s="3">
        <v>0</v>
      </c>
      <c r="AE2927" s="3">
        <v>0</v>
      </c>
      <c r="AF2927" s="3">
        <f>SUM(Table2[[#This Row],[PE 2021 Obligations]],Table2[[#This Row],[ROW 2021 Obligations]],Table2[[#This Row],[Construction 2021 Obligations]],Table2[[#This Row],[Paving 2021 Obligations]])</f>
        <v>60000</v>
      </c>
      <c r="AG2927" s="3">
        <v>60000</v>
      </c>
      <c r="AH2927" s="3">
        <v>0</v>
      </c>
      <c r="AI2927" s="3">
        <v>0</v>
      </c>
      <c r="AJ2927" s="3">
        <v>0</v>
      </c>
      <c r="AK2927" s="3">
        <v>60000</v>
      </c>
      <c r="AL2927" s="43" t="s">
        <v>7983</v>
      </c>
    </row>
    <row r="2928" spans="1:38" hidden="1" x14ac:dyDescent="0.25">
      <c r="A2928" s="47">
        <v>131379</v>
      </c>
      <c r="B2928" s="48">
        <v>4</v>
      </c>
      <c r="C2928" s="49" t="s">
        <v>73</v>
      </c>
      <c r="D2928" s="50">
        <v>44266</v>
      </c>
      <c r="E2928" s="49" t="s">
        <v>342</v>
      </c>
      <c r="F2928" s="50">
        <v>44315</v>
      </c>
      <c r="G2928" s="49" t="s">
        <v>529</v>
      </c>
      <c r="H2928" s="51" t="s">
        <v>326</v>
      </c>
      <c r="I2928" s="49" t="s">
        <v>6175</v>
      </c>
      <c r="J2928" s="49" t="s">
        <v>116</v>
      </c>
      <c r="K2928" s="49"/>
      <c r="L2928" s="52" t="s">
        <v>116</v>
      </c>
      <c r="M2928" s="51" t="s">
        <v>7984</v>
      </c>
      <c r="N2928" s="51" t="s">
        <v>7985</v>
      </c>
      <c r="O2928" s="49" t="s">
        <v>632</v>
      </c>
      <c r="P2928" s="51" t="s">
        <v>632</v>
      </c>
      <c r="Q2928" s="51"/>
      <c r="R2928" s="111"/>
      <c r="S2928" s="111"/>
      <c r="T2928" s="120"/>
      <c r="U2928" s="53">
        <v>0.23</v>
      </c>
      <c r="V2928" s="50">
        <v>44645</v>
      </c>
      <c r="W2928" s="49"/>
      <c r="X2928" s="52" t="s">
        <v>43</v>
      </c>
      <c r="Y2928" s="49" t="s">
        <v>78</v>
      </c>
      <c r="Z2928" s="127" t="s">
        <v>20461</v>
      </c>
      <c r="AA2928" s="51"/>
      <c r="AB2928" s="54">
        <v>60000</v>
      </c>
      <c r="AC2928" s="54">
        <v>0</v>
      </c>
      <c r="AD2928" s="54">
        <v>0</v>
      </c>
      <c r="AE2928" s="54">
        <v>0</v>
      </c>
      <c r="AF2928" s="3">
        <f>SUM(Table2[[#This Row],[PE 2021 Obligations]],Table2[[#This Row],[ROW 2021 Obligations]],Table2[[#This Row],[Construction 2021 Obligations]],Table2[[#This Row],[Paving 2021 Obligations]])</f>
        <v>60000</v>
      </c>
      <c r="AG2928" s="54">
        <v>60000</v>
      </c>
      <c r="AH2928" s="54">
        <v>0</v>
      </c>
      <c r="AI2928" s="54">
        <v>0</v>
      </c>
      <c r="AJ2928" s="54">
        <v>0</v>
      </c>
      <c r="AK2928" s="54">
        <v>60000</v>
      </c>
      <c r="AL2928" s="49" t="s">
        <v>7986</v>
      </c>
    </row>
    <row r="2929" spans="1:38" ht="30" hidden="1" x14ac:dyDescent="0.25">
      <c r="A2929" s="13">
        <v>131382</v>
      </c>
      <c r="B2929" s="15">
        <v>3</v>
      </c>
      <c r="C2929" s="43" t="s">
        <v>73</v>
      </c>
      <c r="D2929" s="44">
        <v>44266</v>
      </c>
      <c r="E2929" s="43" t="s">
        <v>5735</v>
      </c>
      <c r="F2929" s="44">
        <v>44266</v>
      </c>
      <c r="G2929" s="43" t="s">
        <v>5735</v>
      </c>
      <c r="H2929" s="45" t="s">
        <v>98</v>
      </c>
      <c r="I2929" s="43"/>
      <c r="J2929" s="43"/>
      <c r="K2929" s="43"/>
      <c r="L2929" s="46"/>
      <c r="M2929" s="45" t="s">
        <v>7993</v>
      </c>
      <c r="N2929" s="45"/>
      <c r="O2929" s="43" t="s">
        <v>1171</v>
      </c>
      <c r="P2929" s="45" t="s">
        <v>1062</v>
      </c>
      <c r="Q2929" s="45"/>
      <c r="R2929" s="112"/>
      <c r="S2929" s="112"/>
      <c r="T2929" s="59"/>
      <c r="U2929" s="56" t="s">
        <v>32</v>
      </c>
      <c r="V2929" s="46"/>
      <c r="W2929" s="43"/>
      <c r="X2929" s="46" t="s">
        <v>43</v>
      </c>
      <c r="Y2929" s="43"/>
      <c r="Z2929" s="116" t="s">
        <v>20458</v>
      </c>
      <c r="AA2929" s="45"/>
      <c r="AB2929" s="3">
        <v>0</v>
      </c>
      <c r="AC2929" s="3">
        <v>0</v>
      </c>
      <c r="AD2929" s="3">
        <v>11395600</v>
      </c>
      <c r="AE2929" s="3">
        <v>0</v>
      </c>
      <c r="AF2929" s="3">
        <f>SUM(Table2[[#This Row],[PE 2021 Obligations]],Table2[[#This Row],[ROW 2021 Obligations]],Table2[[#This Row],[Construction 2021 Obligations]],Table2[[#This Row],[Paving 2021 Obligations]])</f>
        <v>11395600</v>
      </c>
      <c r="AG2929" s="3">
        <v>0</v>
      </c>
      <c r="AH2929" s="3">
        <v>0</v>
      </c>
      <c r="AI2929" s="3">
        <v>11395600</v>
      </c>
      <c r="AJ2929" s="3">
        <v>0</v>
      </c>
      <c r="AK2929" s="3">
        <v>11395600</v>
      </c>
      <c r="AL2929" s="43" t="s">
        <v>7994</v>
      </c>
    </row>
    <row r="2930" spans="1:38" ht="30" hidden="1" x14ac:dyDescent="0.25">
      <c r="A2930" s="47">
        <v>131383</v>
      </c>
      <c r="B2930" s="48">
        <v>1</v>
      </c>
      <c r="C2930" s="49" t="s">
        <v>73</v>
      </c>
      <c r="D2930" s="50">
        <v>44266</v>
      </c>
      <c r="E2930" s="49" t="s">
        <v>728</v>
      </c>
      <c r="F2930" s="50">
        <v>44294</v>
      </c>
      <c r="G2930" s="49" t="s">
        <v>1418</v>
      </c>
      <c r="H2930" s="51" t="s">
        <v>215</v>
      </c>
      <c r="I2930" s="49" t="s">
        <v>1767</v>
      </c>
      <c r="J2930" s="49" t="s">
        <v>116</v>
      </c>
      <c r="K2930" s="49"/>
      <c r="L2930" s="52" t="s">
        <v>116</v>
      </c>
      <c r="M2930" s="51" t="s">
        <v>7995</v>
      </c>
      <c r="N2930" s="51" t="s">
        <v>7996</v>
      </c>
      <c r="O2930" s="49" t="s">
        <v>632</v>
      </c>
      <c r="P2930" s="51" t="s">
        <v>632</v>
      </c>
      <c r="Q2930" s="51"/>
      <c r="R2930" s="111"/>
      <c r="S2930" s="111"/>
      <c r="T2930" s="120"/>
      <c r="U2930" s="53">
        <v>0.16</v>
      </c>
      <c r="V2930" s="50">
        <v>44645</v>
      </c>
      <c r="W2930" s="49"/>
      <c r="X2930" s="52" t="s">
        <v>43</v>
      </c>
      <c r="Y2930" s="49" t="s">
        <v>78</v>
      </c>
      <c r="Z2930" s="112" t="s">
        <v>20461</v>
      </c>
      <c r="AA2930" s="51"/>
      <c r="AB2930" s="54">
        <v>60000</v>
      </c>
      <c r="AC2930" s="54">
        <v>0</v>
      </c>
      <c r="AD2930" s="54">
        <v>0</v>
      </c>
      <c r="AE2930" s="54">
        <v>0</v>
      </c>
      <c r="AF2930" s="3">
        <f>SUM(Table2[[#This Row],[PE 2021 Obligations]],Table2[[#This Row],[ROW 2021 Obligations]],Table2[[#This Row],[Construction 2021 Obligations]],Table2[[#This Row],[Paving 2021 Obligations]])</f>
        <v>60000</v>
      </c>
      <c r="AG2930" s="54">
        <v>60000</v>
      </c>
      <c r="AH2930" s="54">
        <v>0</v>
      </c>
      <c r="AI2930" s="54">
        <v>0</v>
      </c>
      <c r="AJ2930" s="54">
        <v>0</v>
      </c>
      <c r="AK2930" s="54">
        <v>60000</v>
      </c>
      <c r="AL2930" s="49" t="s">
        <v>7997</v>
      </c>
    </row>
    <row r="2931" spans="1:38" hidden="1" x14ac:dyDescent="0.25">
      <c r="A2931" s="47">
        <v>131385</v>
      </c>
      <c r="B2931" s="48">
        <v>1</v>
      </c>
      <c r="C2931" s="49" t="s">
        <v>73</v>
      </c>
      <c r="D2931" s="50">
        <v>44266</v>
      </c>
      <c r="E2931" s="49" t="s">
        <v>6215</v>
      </c>
      <c r="F2931" s="50">
        <v>44266</v>
      </c>
      <c r="G2931" s="49" t="s">
        <v>6215</v>
      </c>
      <c r="H2931" s="51" t="s">
        <v>133</v>
      </c>
      <c r="I2931" s="49"/>
      <c r="J2931" s="49"/>
      <c r="K2931" s="49"/>
      <c r="L2931" s="52"/>
      <c r="M2931" s="51" t="s">
        <v>8001</v>
      </c>
      <c r="N2931" s="51"/>
      <c r="O2931" s="49" t="s">
        <v>1171</v>
      </c>
      <c r="P2931" s="51" t="s">
        <v>1062</v>
      </c>
      <c r="Q2931" s="51"/>
      <c r="R2931" s="111"/>
      <c r="S2931" s="111"/>
      <c r="T2931" s="120"/>
      <c r="U2931" s="55" t="s">
        <v>32</v>
      </c>
      <c r="V2931" s="52"/>
      <c r="W2931" s="49"/>
      <c r="X2931" s="52" t="s">
        <v>43</v>
      </c>
      <c r="Y2931" s="49"/>
      <c r="Z2931" s="111" t="s">
        <v>20458</v>
      </c>
      <c r="AA2931" s="51"/>
      <c r="AB2931" s="54">
        <v>0</v>
      </c>
      <c r="AC2931" s="54">
        <v>0</v>
      </c>
      <c r="AD2931" s="54">
        <v>106200</v>
      </c>
      <c r="AE2931" s="54">
        <v>0</v>
      </c>
      <c r="AF2931" s="3">
        <f>SUM(Table2[[#This Row],[PE 2021 Obligations]],Table2[[#This Row],[ROW 2021 Obligations]],Table2[[#This Row],[Construction 2021 Obligations]],Table2[[#This Row],[Paving 2021 Obligations]])</f>
        <v>106200</v>
      </c>
      <c r="AG2931" s="54">
        <v>0</v>
      </c>
      <c r="AH2931" s="54">
        <v>0</v>
      </c>
      <c r="AI2931" s="54">
        <v>106200</v>
      </c>
      <c r="AJ2931" s="54">
        <v>0</v>
      </c>
      <c r="AK2931" s="54">
        <v>106200</v>
      </c>
      <c r="AL2931" s="49" t="s">
        <v>8002</v>
      </c>
    </row>
    <row r="2932" spans="1:38" hidden="1" x14ac:dyDescent="0.25">
      <c r="A2932" s="13">
        <v>131388</v>
      </c>
      <c r="B2932" s="15">
        <v>2</v>
      </c>
      <c r="C2932" s="43" t="s">
        <v>73</v>
      </c>
      <c r="D2932" s="44">
        <v>44267</v>
      </c>
      <c r="E2932" s="43" t="s">
        <v>728</v>
      </c>
      <c r="F2932" s="44">
        <v>44293</v>
      </c>
      <c r="G2932" s="43" t="s">
        <v>654</v>
      </c>
      <c r="H2932" s="45" t="s">
        <v>267</v>
      </c>
      <c r="I2932" s="43" t="s">
        <v>1436</v>
      </c>
      <c r="J2932" s="43" t="s">
        <v>116</v>
      </c>
      <c r="K2932" s="43"/>
      <c r="L2932" s="46" t="s">
        <v>116</v>
      </c>
      <c r="M2932" s="45" t="s">
        <v>8003</v>
      </c>
      <c r="N2932" s="45" t="s">
        <v>8004</v>
      </c>
      <c r="O2932" s="43" t="s">
        <v>632</v>
      </c>
      <c r="P2932" s="45" t="s">
        <v>632</v>
      </c>
      <c r="Q2932" s="45"/>
      <c r="R2932" s="112"/>
      <c r="S2932" s="112"/>
      <c r="T2932" s="59"/>
      <c r="U2932" s="10">
        <v>0.38</v>
      </c>
      <c r="V2932" s="44">
        <v>44645</v>
      </c>
      <c r="W2932" s="43"/>
      <c r="X2932" s="46" t="s">
        <v>43</v>
      </c>
      <c r="Y2932" s="43" t="s">
        <v>78</v>
      </c>
      <c r="Z2932" s="127" t="s">
        <v>20461</v>
      </c>
      <c r="AA2932" s="45"/>
      <c r="AB2932" s="3">
        <v>60000</v>
      </c>
      <c r="AC2932" s="3">
        <v>0</v>
      </c>
      <c r="AD2932" s="3">
        <v>0</v>
      </c>
      <c r="AE2932" s="3">
        <v>0</v>
      </c>
      <c r="AF2932" s="3">
        <f>SUM(Table2[[#This Row],[PE 2021 Obligations]],Table2[[#This Row],[ROW 2021 Obligations]],Table2[[#This Row],[Construction 2021 Obligations]],Table2[[#This Row],[Paving 2021 Obligations]])</f>
        <v>60000</v>
      </c>
      <c r="AG2932" s="3">
        <v>60000</v>
      </c>
      <c r="AH2932" s="3">
        <v>0</v>
      </c>
      <c r="AI2932" s="3">
        <v>0</v>
      </c>
      <c r="AJ2932" s="3">
        <v>0</v>
      </c>
      <c r="AK2932" s="3">
        <v>60000</v>
      </c>
      <c r="AL2932" s="43" t="s">
        <v>8005</v>
      </c>
    </row>
    <row r="2933" spans="1:38" hidden="1" x14ac:dyDescent="0.25">
      <c r="A2933" s="47">
        <v>131389</v>
      </c>
      <c r="B2933" s="48">
        <v>1</v>
      </c>
      <c r="C2933" s="49" t="s">
        <v>73</v>
      </c>
      <c r="D2933" s="50">
        <v>44267</v>
      </c>
      <c r="E2933" s="49" t="s">
        <v>728</v>
      </c>
      <c r="F2933" s="50">
        <v>44315</v>
      </c>
      <c r="G2933" s="49" t="s">
        <v>529</v>
      </c>
      <c r="H2933" s="51" t="s">
        <v>215</v>
      </c>
      <c r="I2933" s="49" t="s">
        <v>163</v>
      </c>
      <c r="J2933" s="49" t="s">
        <v>148</v>
      </c>
      <c r="K2933" s="49"/>
      <c r="L2933" s="52" t="s">
        <v>149</v>
      </c>
      <c r="M2933" s="51" t="s">
        <v>8006</v>
      </c>
      <c r="N2933" s="51" t="s">
        <v>8007</v>
      </c>
      <c r="O2933" s="49" t="s">
        <v>632</v>
      </c>
      <c r="P2933" s="51" t="s">
        <v>632</v>
      </c>
      <c r="Q2933" s="51"/>
      <c r="R2933" s="111"/>
      <c r="S2933" s="111"/>
      <c r="T2933" s="120"/>
      <c r="U2933" s="53">
        <v>0.35</v>
      </c>
      <c r="V2933" s="50">
        <v>44645</v>
      </c>
      <c r="W2933" s="49"/>
      <c r="X2933" s="52" t="s">
        <v>43</v>
      </c>
      <c r="Y2933" s="49" t="s">
        <v>1079</v>
      </c>
      <c r="Z2933" s="112" t="s">
        <v>20457</v>
      </c>
      <c r="AA2933" s="51"/>
      <c r="AB2933" s="54">
        <v>60000</v>
      </c>
      <c r="AC2933" s="54">
        <v>0</v>
      </c>
      <c r="AD2933" s="54">
        <v>0</v>
      </c>
      <c r="AE2933" s="54">
        <v>0</v>
      </c>
      <c r="AF2933" s="3">
        <f>SUM(Table2[[#This Row],[PE 2021 Obligations]],Table2[[#This Row],[ROW 2021 Obligations]],Table2[[#This Row],[Construction 2021 Obligations]],Table2[[#This Row],[Paving 2021 Obligations]])</f>
        <v>60000</v>
      </c>
      <c r="AG2933" s="54">
        <v>60000</v>
      </c>
      <c r="AH2933" s="54">
        <v>0</v>
      </c>
      <c r="AI2933" s="54">
        <v>0</v>
      </c>
      <c r="AJ2933" s="54">
        <v>0</v>
      </c>
      <c r="AK2933" s="54">
        <v>60000</v>
      </c>
      <c r="AL2933" s="49" t="s">
        <v>8008</v>
      </c>
    </row>
    <row r="2934" spans="1:38" hidden="1" x14ac:dyDescent="0.25">
      <c r="A2934" s="13">
        <v>131390</v>
      </c>
      <c r="B2934" s="15">
        <v>2</v>
      </c>
      <c r="C2934" s="43" t="s">
        <v>73</v>
      </c>
      <c r="D2934" s="44">
        <v>44267</v>
      </c>
      <c r="E2934" s="43" t="s">
        <v>342</v>
      </c>
      <c r="F2934" s="44">
        <v>44316</v>
      </c>
      <c r="G2934" s="43" t="s">
        <v>109</v>
      </c>
      <c r="H2934" s="45" t="s">
        <v>162</v>
      </c>
      <c r="I2934" s="43" t="s">
        <v>4330</v>
      </c>
      <c r="J2934" s="43" t="s">
        <v>116</v>
      </c>
      <c r="K2934" s="43"/>
      <c r="L2934" s="46" t="s">
        <v>116</v>
      </c>
      <c r="M2934" s="45" t="s">
        <v>8009</v>
      </c>
      <c r="N2934" s="45" t="s">
        <v>3571</v>
      </c>
      <c r="O2934" s="43" t="s">
        <v>632</v>
      </c>
      <c r="P2934" s="45" t="s">
        <v>632</v>
      </c>
      <c r="Q2934" s="45"/>
      <c r="R2934" s="112"/>
      <c r="S2934" s="112"/>
      <c r="T2934" s="59"/>
      <c r="U2934" s="56" t="s">
        <v>32</v>
      </c>
      <c r="V2934" s="44">
        <v>44645</v>
      </c>
      <c r="W2934" s="43"/>
      <c r="X2934" s="46" t="s">
        <v>43</v>
      </c>
      <c r="Y2934" s="43" t="s">
        <v>78</v>
      </c>
      <c r="Z2934" s="112" t="s">
        <v>20461</v>
      </c>
      <c r="AA2934" s="45"/>
      <c r="AB2934" s="3">
        <v>60000</v>
      </c>
      <c r="AC2934" s="3">
        <v>0</v>
      </c>
      <c r="AD2934" s="3">
        <v>0</v>
      </c>
      <c r="AE2934" s="3">
        <v>0</v>
      </c>
      <c r="AF2934" s="3">
        <f>SUM(Table2[[#This Row],[PE 2021 Obligations]],Table2[[#This Row],[ROW 2021 Obligations]],Table2[[#This Row],[Construction 2021 Obligations]],Table2[[#This Row],[Paving 2021 Obligations]])</f>
        <v>60000</v>
      </c>
      <c r="AG2934" s="3">
        <v>60000</v>
      </c>
      <c r="AH2934" s="3">
        <v>0</v>
      </c>
      <c r="AI2934" s="3">
        <v>0</v>
      </c>
      <c r="AJ2934" s="3">
        <v>0</v>
      </c>
      <c r="AK2934" s="3">
        <v>60000</v>
      </c>
      <c r="AL2934" s="43" t="s">
        <v>8010</v>
      </c>
    </row>
    <row r="2935" spans="1:38" hidden="1" x14ac:dyDescent="0.25">
      <c r="A2935" s="47">
        <v>131391</v>
      </c>
      <c r="B2935" s="48">
        <v>1</v>
      </c>
      <c r="C2935" s="49" t="s">
        <v>73</v>
      </c>
      <c r="D2935" s="50">
        <v>44270</v>
      </c>
      <c r="E2935" s="49" t="s">
        <v>728</v>
      </c>
      <c r="F2935" s="50">
        <v>44294</v>
      </c>
      <c r="G2935" s="49" t="s">
        <v>1418</v>
      </c>
      <c r="H2935" s="51" t="s">
        <v>276</v>
      </c>
      <c r="I2935" s="49" t="s">
        <v>468</v>
      </c>
      <c r="J2935" s="49" t="s">
        <v>116</v>
      </c>
      <c r="K2935" s="49"/>
      <c r="L2935" s="52" t="s">
        <v>116</v>
      </c>
      <c r="M2935" s="51" t="s">
        <v>8011</v>
      </c>
      <c r="N2935" s="51" t="s">
        <v>1444</v>
      </c>
      <c r="O2935" s="49" t="s">
        <v>632</v>
      </c>
      <c r="P2935" s="51" t="s">
        <v>632</v>
      </c>
      <c r="Q2935" s="51"/>
      <c r="R2935" s="111"/>
      <c r="S2935" s="111"/>
      <c r="T2935" s="120"/>
      <c r="U2935" s="53">
        <v>0.02</v>
      </c>
      <c r="V2935" s="50">
        <v>44645</v>
      </c>
      <c r="W2935" s="49"/>
      <c r="X2935" s="52" t="s">
        <v>43</v>
      </c>
      <c r="Y2935" s="49" t="s">
        <v>78</v>
      </c>
      <c r="Z2935" s="127" t="s">
        <v>20461</v>
      </c>
      <c r="AA2935" s="51"/>
      <c r="AB2935" s="54">
        <v>60000</v>
      </c>
      <c r="AC2935" s="54">
        <v>0</v>
      </c>
      <c r="AD2935" s="54">
        <v>0</v>
      </c>
      <c r="AE2935" s="54">
        <v>0</v>
      </c>
      <c r="AF2935" s="3">
        <f>SUM(Table2[[#This Row],[PE 2021 Obligations]],Table2[[#This Row],[ROW 2021 Obligations]],Table2[[#This Row],[Construction 2021 Obligations]],Table2[[#This Row],[Paving 2021 Obligations]])</f>
        <v>60000</v>
      </c>
      <c r="AG2935" s="54">
        <v>60000</v>
      </c>
      <c r="AH2935" s="54">
        <v>0</v>
      </c>
      <c r="AI2935" s="54">
        <v>0</v>
      </c>
      <c r="AJ2935" s="54">
        <v>0</v>
      </c>
      <c r="AK2935" s="54">
        <v>60000</v>
      </c>
      <c r="AL2935" s="49" t="s">
        <v>8012</v>
      </c>
    </row>
    <row r="2936" spans="1:38" hidden="1" x14ac:dyDescent="0.25">
      <c r="A2936" s="47">
        <v>131394</v>
      </c>
      <c r="B2936" s="48">
        <v>3</v>
      </c>
      <c r="C2936" s="49" t="s">
        <v>73</v>
      </c>
      <c r="D2936" s="50">
        <v>44270</v>
      </c>
      <c r="E2936" s="49" t="s">
        <v>7884</v>
      </c>
      <c r="F2936" s="50">
        <v>44270</v>
      </c>
      <c r="G2936" s="49" t="s">
        <v>7884</v>
      </c>
      <c r="H2936" s="51" t="s">
        <v>255</v>
      </c>
      <c r="I2936" s="49"/>
      <c r="J2936" s="49"/>
      <c r="K2936" s="49"/>
      <c r="L2936" s="52"/>
      <c r="M2936" s="51" t="s">
        <v>8015</v>
      </c>
      <c r="N2936" s="51"/>
      <c r="O2936" s="49" t="s">
        <v>1171</v>
      </c>
      <c r="P2936" s="51" t="s">
        <v>1062</v>
      </c>
      <c r="Q2936" s="51"/>
      <c r="R2936" s="111"/>
      <c r="S2936" s="111"/>
      <c r="T2936" s="120"/>
      <c r="U2936" s="55" t="s">
        <v>32</v>
      </c>
      <c r="V2936" s="52"/>
      <c r="W2936" s="49"/>
      <c r="X2936" s="52" t="s">
        <v>43</v>
      </c>
      <c r="Y2936" s="49"/>
      <c r="Z2936" s="116" t="s">
        <v>20458</v>
      </c>
      <c r="AA2936" s="51"/>
      <c r="AB2936" s="54">
        <v>0</v>
      </c>
      <c r="AC2936" s="54">
        <v>0</v>
      </c>
      <c r="AD2936" s="54">
        <v>65000</v>
      </c>
      <c r="AE2936" s="54">
        <v>0</v>
      </c>
      <c r="AF2936" s="3">
        <f>SUM(Table2[[#This Row],[PE 2021 Obligations]],Table2[[#This Row],[ROW 2021 Obligations]],Table2[[#This Row],[Construction 2021 Obligations]],Table2[[#This Row],[Paving 2021 Obligations]])</f>
        <v>65000</v>
      </c>
      <c r="AG2936" s="54">
        <v>0</v>
      </c>
      <c r="AH2936" s="54">
        <v>0</v>
      </c>
      <c r="AI2936" s="54">
        <v>65000</v>
      </c>
      <c r="AJ2936" s="54">
        <v>0</v>
      </c>
      <c r="AK2936" s="54">
        <v>65000</v>
      </c>
      <c r="AL2936" s="49" t="s">
        <v>8016</v>
      </c>
    </row>
    <row r="2937" spans="1:38" ht="30" hidden="1" x14ac:dyDescent="0.25">
      <c r="A2937" s="47">
        <v>131397</v>
      </c>
      <c r="B2937" s="48">
        <v>2</v>
      </c>
      <c r="C2937" s="49" t="s">
        <v>73</v>
      </c>
      <c r="D2937" s="50">
        <v>44270</v>
      </c>
      <c r="E2937" s="49" t="s">
        <v>728</v>
      </c>
      <c r="F2937" s="50">
        <v>44293</v>
      </c>
      <c r="G2937" s="49" t="s">
        <v>529</v>
      </c>
      <c r="H2937" s="51" t="s">
        <v>380</v>
      </c>
      <c r="I2937" s="49" t="s">
        <v>1724</v>
      </c>
      <c r="J2937" s="49" t="s">
        <v>116</v>
      </c>
      <c r="K2937" s="49"/>
      <c r="L2937" s="52" t="s">
        <v>116</v>
      </c>
      <c r="M2937" s="51" t="s">
        <v>8020</v>
      </c>
      <c r="N2937" s="51" t="s">
        <v>8021</v>
      </c>
      <c r="O2937" s="49" t="s">
        <v>632</v>
      </c>
      <c r="P2937" s="51" t="s">
        <v>632</v>
      </c>
      <c r="Q2937" s="51"/>
      <c r="R2937" s="111"/>
      <c r="S2937" s="111"/>
      <c r="T2937" s="120"/>
      <c r="U2937" s="53">
        <v>0.02</v>
      </c>
      <c r="V2937" s="50">
        <v>44645</v>
      </c>
      <c r="W2937" s="49"/>
      <c r="X2937" s="52" t="s">
        <v>43</v>
      </c>
      <c r="Y2937" s="49" t="s">
        <v>78</v>
      </c>
      <c r="Z2937" s="127" t="s">
        <v>20461</v>
      </c>
      <c r="AA2937" s="51"/>
      <c r="AB2937" s="54">
        <v>60000</v>
      </c>
      <c r="AC2937" s="54">
        <v>0</v>
      </c>
      <c r="AD2937" s="54">
        <v>0</v>
      </c>
      <c r="AE2937" s="54">
        <v>0</v>
      </c>
      <c r="AF2937" s="3">
        <f>SUM(Table2[[#This Row],[PE 2021 Obligations]],Table2[[#This Row],[ROW 2021 Obligations]],Table2[[#This Row],[Construction 2021 Obligations]],Table2[[#This Row],[Paving 2021 Obligations]])</f>
        <v>60000</v>
      </c>
      <c r="AG2937" s="54">
        <v>60000</v>
      </c>
      <c r="AH2937" s="54">
        <v>0</v>
      </c>
      <c r="AI2937" s="54">
        <v>0</v>
      </c>
      <c r="AJ2937" s="54">
        <v>0</v>
      </c>
      <c r="AK2937" s="54">
        <v>60000</v>
      </c>
      <c r="AL2937" s="49" t="s">
        <v>8022</v>
      </c>
    </row>
    <row r="2938" spans="1:38" hidden="1" x14ac:dyDescent="0.25">
      <c r="A2938" s="13">
        <v>131398</v>
      </c>
      <c r="B2938" s="15">
        <v>3</v>
      </c>
      <c r="C2938" s="43" t="s">
        <v>73</v>
      </c>
      <c r="D2938" s="44">
        <v>44270</v>
      </c>
      <c r="E2938" s="43" t="s">
        <v>7884</v>
      </c>
      <c r="F2938" s="44">
        <v>44270</v>
      </c>
      <c r="G2938" s="43" t="s">
        <v>7884</v>
      </c>
      <c r="H2938" s="45" t="s">
        <v>69</v>
      </c>
      <c r="I2938" s="43"/>
      <c r="J2938" s="43"/>
      <c r="K2938" s="43"/>
      <c r="L2938" s="46"/>
      <c r="M2938" s="45" t="s">
        <v>8023</v>
      </c>
      <c r="N2938" s="45"/>
      <c r="O2938" s="43" t="s">
        <v>1171</v>
      </c>
      <c r="P2938" s="45" t="s">
        <v>1062</v>
      </c>
      <c r="Q2938" s="45"/>
      <c r="R2938" s="112"/>
      <c r="S2938" s="112"/>
      <c r="T2938" s="59"/>
      <c r="U2938" s="56" t="s">
        <v>32</v>
      </c>
      <c r="V2938" s="46"/>
      <c r="W2938" s="43"/>
      <c r="X2938" s="46" t="s">
        <v>43</v>
      </c>
      <c r="Y2938" s="43"/>
      <c r="Z2938" s="116" t="s">
        <v>20458</v>
      </c>
      <c r="AA2938" s="45"/>
      <c r="AB2938" s="3">
        <v>0</v>
      </c>
      <c r="AC2938" s="3">
        <v>0</v>
      </c>
      <c r="AD2938" s="3">
        <v>145700</v>
      </c>
      <c r="AE2938" s="3">
        <v>0</v>
      </c>
      <c r="AF2938" s="3">
        <f>SUM(Table2[[#This Row],[PE 2021 Obligations]],Table2[[#This Row],[ROW 2021 Obligations]],Table2[[#This Row],[Construction 2021 Obligations]],Table2[[#This Row],[Paving 2021 Obligations]])</f>
        <v>145700</v>
      </c>
      <c r="AG2938" s="3">
        <v>0</v>
      </c>
      <c r="AH2938" s="3">
        <v>0</v>
      </c>
      <c r="AI2938" s="3">
        <v>145700</v>
      </c>
      <c r="AJ2938" s="3">
        <v>0</v>
      </c>
      <c r="AK2938" s="3">
        <v>145700</v>
      </c>
      <c r="AL2938" s="43" t="s">
        <v>8024</v>
      </c>
    </row>
    <row r="2939" spans="1:38" hidden="1" x14ac:dyDescent="0.25">
      <c r="A2939" s="47">
        <v>131401</v>
      </c>
      <c r="B2939" s="48">
        <v>2</v>
      </c>
      <c r="C2939" s="49" t="s">
        <v>73</v>
      </c>
      <c r="D2939" s="50">
        <v>44270</v>
      </c>
      <c r="E2939" s="49" t="s">
        <v>728</v>
      </c>
      <c r="F2939" s="50">
        <v>44293</v>
      </c>
      <c r="G2939" s="49" t="s">
        <v>109</v>
      </c>
      <c r="H2939" s="51" t="s">
        <v>380</v>
      </c>
      <c r="I2939" s="49" t="s">
        <v>1690</v>
      </c>
      <c r="J2939" s="49" t="s">
        <v>116</v>
      </c>
      <c r="K2939" s="49"/>
      <c r="L2939" s="52" t="s">
        <v>116</v>
      </c>
      <c r="M2939" s="51" t="s">
        <v>8025</v>
      </c>
      <c r="N2939" s="51" t="s">
        <v>3571</v>
      </c>
      <c r="O2939" s="49" t="s">
        <v>632</v>
      </c>
      <c r="P2939" s="51" t="s">
        <v>632</v>
      </c>
      <c r="Q2939" s="51"/>
      <c r="R2939" s="111"/>
      <c r="S2939" s="111"/>
      <c r="T2939" s="120"/>
      <c r="U2939" s="53">
        <v>0.06</v>
      </c>
      <c r="V2939" s="50">
        <v>44645</v>
      </c>
      <c r="W2939" s="49"/>
      <c r="X2939" s="52" t="s">
        <v>43</v>
      </c>
      <c r="Y2939" s="49" t="s">
        <v>78</v>
      </c>
      <c r="Z2939" s="127" t="s">
        <v>20461</v>
      </c>
      <c r="AA2939" s="51"/>
      <c r="AB2939" s="54">
        <v>60000</v>
      </c>
      <c r="AC2939" s="54">
        <v>0</v>
      </c>
      <c r="AD2939" s="54">
        <v>0</v>
      </c>
      <c r="AE2939" s="54">
        <v>0</v>
      </c>
      <c r="AF2939" s="3">
        <f>SUM(Table2[[#This Row],[PE 2021 Obligations]],Table2[[#This Row],[ROW 2021 Obligations]],Table2[[#This Row],[Construction 2021 Obligations]],Table2[[#This Row],[Paving 2021 Obligations]])</f>
        <v>60000</v>
      </c>
      <c r="AG2939" s="54">
        <v>60000</v>
      </c>
      <c r="AH2939" s="54">
        <v>0</v>
      </c>
      <c r="AI2939" s="54">
        <v>0</v>
      </c>
      <c r="AJ2939" s="54">
        <v>0</v>
      </c>
      <c r="AK2939" s="54">
        <v>60000</v>
      </c>
      <c r="AL2939" s="49" t="s">
        <v>8026</v>
      </c>
    </row>
    <row r="2940" spans="1:38" hidden="1" x14ac:dyDescent="0.25">
      <c r="A2940" s="13">
        <v>131402</v>
      </c>
      <c r="B2940" s="15">
        <v>2</v>
      </c>
      <c r="C2940" s="43" t="s">
        <v>73</v>
      </c>
      <c r="D2940" s="44">
        <v>44270</v>
      </c>
      <c r="E2940" s="43" t="s">
        <v>728</v>
      </c>
      <c r="F2940" s="44">
        <v>44315</v>
      </c>
      <c r="G2940" s="43" t="s">
        <v>529</v>
      </c>
      <c r="H2940" s="45" t="s">
        <v>920</v>
      </c>
      <c r="I2940" s="43" t="s">
        <v>4391</v>
      </c>
      <c r="J2940" s="43" t="s">
        <v>116</v>
      </c>
      <c r="K2940" s="43"/>
      <c r="L2940" s="46" t="s">
        <v>116</v>
      </c>
      <c r="M2940" s="45" t="s">
        <v>8027</v>
      </c>
      <c r="N2940" s="45" t="s">
        <v>7976</v>
      </c>
      <c r="O2940" s="43" t="s">
        <v>632</v>
      </c>
      <c r="P2940" s="45" t="s">
        <v>632</v>
      </c>
      <c r="Q2940" s="45"/>
      <c r="R2940" s="112"/>
      <c r="S2940" s="112"/>
      <c r="T2940" s="59"/>
      <c r="U2940" s="10">
        <v>0.15</v>
      </c>
      <c r="V2940" s="44">
        <v>44645</v>
      </c>
      <c r="W2940" s="43"/>
      <c r="X2940" s="46" t="s">
        <v>43</v>
      </c>
      <c r="Y2940" s="43" t="s">
        <v>78</v>
      </c>
      <c r="Z2940" s="127" t="s">
        <v>20461</v>
      </c>
      <c r="AA2940" s="45"/>
      <c r="AB2940" s="3">
        <v>60000</v>
      </c>
      <c r="AC2940" s="3">
        <v>0</v>
      </c>
      <c r="AD2940" s="3">
        <v>0</v>
      </c>
      <c r="AE2940" s="3">
        <v>0</v>
      </c>
      <c r="AF2940" s="3">
        <f>SUM(Table2[[#This Row],[PE 2021 Obligations]],Table2[[#This Row],[ROW 2021 Obligations]],Table2[[#This Row],[Construction 2021 Obligations]],Table2[[#This Row],[Paving 2021 Obligations]])</f>
        <v>60000</v>
      </c>
      <c r="AG2940" s="3">
        <v>60000</v>
      </c>
      <c r="AH2940" s="3">
        <v>0</v>
      </c>
      <c r="AI2940" s="3">
        <v>0</v>
      </c>
      <c r="AJ2940" s="3">
        <v>0</v>
      </c>
      <c r="AK2940" s="3">
        <v>60000</v>
      </c>
      <c r="AL2940" s="43" t="s">
        <v>8028</v>
      </c>
    </row>
    <row r="2941" spans="1:38" hidden="1" x14ac:dyDescent="0.25">
      <c r="A2941" s="47">
        <v>131403</v>
      </c>
      <c r="B2941" s="48">
        <v>2</v>
      </c>
      <c r="C2941" s="49" t="s">
        <v>73</v>
      </c>
      <c r="D2941" s="50">
        <v>44270</v>
      </c>
      <c r="E2941" s="49" t="s">
        <v>728</v>
      </c>
      <c r="F2941" s="50">
        <v>44293</v>
      </c>
      <c r="G2941" s="49" t="s">
        <v>529</v>
      </c>
      <c r="H2941" s="51" t="s">
        <v>920</v>
      </c>
      <c r="I2941" s="49" t="s">
        <v>2672</v>
      </c>
      <c r="J2941" s="49" t="s">
        <v>116</v>
      </c>
      <c r="K2941" s="49"/>
      <c r="L2941" s="52" t="s">
        <v>116</v>
      </c>
      <c r="M2941" s="51" t="s">
        <v>8029</v>
      </c>
      <c r="N2941" s="51" t="s">
        <v>3571</v>
      </c>
      <c r="O2941" s="49" t="s">
        <v>632</v>
      </c>
      <c r="P2941" s="51" t="s">
        <v>632</v>
      </c>
      <c r="Q2941" s="51"/>
      <c r="R2941" s="111"/>
      <c r="S2941" s="111"/>
      <c r="T2941" s="120"/>
      <c r="U2941" s="53">
        <v>0.1</v>
      </c>
      <c r="V2941" s="50">
        <v>44645</v>
      </c>
      <c r="W2941" s="49"/>
      <c r="X2941" s="52" t="s">
        <v>43</v>
      </c>
      <c r="Y2941" s="49" t="s">
        <v>78</v>
      </c>
      <c r="Z2941" s="112" t="s">
        <v>20461</v>
      </c>
      <c r="AA2941" s="51"/>
      <c r="AB2941" s="54">
        <v>60000</v>
      </c>
      <c r="AC2941" s="54">
        <v>0</v>
      </c>
      <c r="AD2941" s="54">
        <v>0</v>
      </c>
      <c r="AE2941" s="54">
        <v>0</v>
      </c>
      <c r="AF2941" s="3">
        <f>SUM(Table2[[#This Row],[PE 2021 Obligations]],Table2[[#This Row],[ROW 2021 Obligations]],Table2[[#This Row],[Construction 2021 Obligations]],Table2[[#This Row],[Paving 2021 Obligations]])</f>
        <v>60000</v>
      </c>
      <c r="AG2941" s="54">
        <v>60000</v>
      </c>
      <c r="AH2941" s="54">
        <v>0</v>
      </c>
      <c r="AI2941" s="54">
        <v>0</v>
      </c>
      <c r="AJ2941" s="54">
        <v>0</v>
      </c>
      <c r="AK2941" s="54">
        <v>60000</v>
      </c>
      <c r="AL2941" s="49" t="s">
        <v>8030</v>
      </c>
    </row>
    <row r="2942" spans="1:38" hidden="1" x14ac:dyDescent="0.25">
      <c r="A2942" s="13">
        <v>131404</v>
      </c>
      <c r="B2942" s="15">
        <v>2</v>
      </c>
      <c r="C2942" s="43" t="s">
        <v>73</v>
      </c>
      <c r="D2942" s="44">
        <v>44270</v>
      </c>
      <c r="E2942" s="43" t="s">
        <v>728</v>
      </c>
      <c r="F2942" s="44">
        <v>44293</v>
      </c>
      <c r="G2942" s="43" t="s">
        <v>654</v>
      </c>
      <c r="H2942" s="45" t="s">
        <v>162</v>
      </c>
      <c r="I2942" s="43" t="s">
        <v>163</v>
      </c>
      <c r="J2942" s="43" t="s">
        <v>148</v>
      </c>
      <c r="K2942" s="43"/>
      <c r="L2942" s="46" t="s">
        <v>149</v>
      </c>
      <c r="M2942" s="45" t="s">
        <v>8031</v>
      </c>
      <c r="N2942" s="45" t="s">
        <v>3571</v>
      </c>
      <c r="O2942" s="43" t="s">
        <v>632</v>
      </c>
      <c r="P2942" s="45" t="s">
        <v>632</v>
      </c>
      <c r="Q2942" s="45"/>
      <c r="R2942" s="112"/>
      <c r="S2942" s="112"/>
      <c r="T2942" s="59"/>
      <c r="U2942" s="56" t="s">
        <v>32</v>
      </c>
      <c r="V2942" s="44">
        <v>44645</v>
      </c>
      <c r="W2942" s="43"/>
      <c r="X2942" s="46" t="s">
        <v>43</v>
      </c>
      <c r="Y2942" s="43" t="s">
        <v>454</v>
      </c>
      <c r="Z2942" s="127" t="s">
        <v>20457</v>
      </c>
      <c r="AA2942" s="45"/>
      <c r="AB2942" s="3">
        <v>60000</v>
      </c>
      <c r="AC2942" s="3">
        <v>0</v>
      </c>
      <c r="AD2942" s="3">
        <v>0</v>
      </c>
      <c r="AE2942" s="3">
        <v>0</v>
      </c>
      <c r="AF2942" s="3">
        <f>SUM(Table2[[#This Row],[PE 2021 Obligations]],Table2[[#This Row],[ROW 2021 Obligations]],Table2[[#This Row],[Construction 2021 Obligations]],Table2[[#This Row],[Paving 2021 Obligations]])</f>
        <v>60000</v>
      </c>
      <c r="AG2942" s="3">
        <v>60000</v>
      </c>
      <c r="AH2942" s="3">
        <v>0</v>
      </c>
      <c r="AI2942" s="3">
        <v>0</v>
      </c>
      <c r="AJ2942" s="3">
        <v>0</v>
      </c>
      <c r="AK2942" s="3">
        <v>60000</v>
      </c>
      <c r="AL2942" s="43" t="s">
        <v>8032</v>
      </c>
    </row>
    <row r="2943" spans="1:38" hidden="1" x14ac:dyDescent="0.25">
      <c r="A2943" s="47">
        <v>131405</v>
      </c>
      <c r="B2943" s="48">
        <v>2</v>
      </c>
      <c r="C2943" s="49" t="s">
        <v>73</v>
      </c>
      <c r="D2943" s="50">
        <v>44271</v>
      </c>
      <c r="E2943" s="49" t="s">
        <v>728</v>
      </c>
      <c r="F2943" s="50">
        <v>44293</v>
      </c>
      <c r="G2943" s="49" t="s">
        <v>654</v>
      </c>
      <c r="H2943" s="51" t="s">
        <v>162</v>
      </c>
      <c r="I2943" s="49" t="s">
        <v>166</v>
      </c>
      <c r="J2943" s="49" t="s">
        <v>116</v>
      </c>
      <c r="K2943" s="49"/>
      <c r="L2943" s="52" t="s">
        <v>116</v>
      </c>
      <c r="M2943" s="51" t="s">
        <v>8033</v>
      </c>
      <c r="N2943" s="51" t="s">
        <v>3571</v>
      </c>
      <c r="O2943" s="49" t="s">
        <v>632</v>
      </c>
      <c r="P2943" s="51" t="s">
        <v>632</v>
      </c>
      <c r="Q2943" s="51"/>
      <c r="R2943" s="111"/>
      <c r="S2943" s="111"/>
      <c r="T2943" s="120"/>
      <c r="U2943" s="53">
        <v>0.1</v>
      </c>
      <c r="V2943" s="50">
        <v>44645</v>
      </c>
      <c r="W2943" s="49"/>
      <c r="X2943" s="52" t="s">
        <v>43</v>
      </c>
      <c r="Y2943" s="49" t="s">
        <v>78</v>
      </c>
      <c r="Z2943" s="127" t="s">
        <v>20461</v>
      </c>
      <c r="AA2943" s="51"/>
      <c r="AB2943" s="54">
        <v>60000</v>
      </c>
      <c r="AC2943" s="54">
        <v>0</v>
      </c>
      <c r="AD2943" s="54">
        <v>0</v>
      </c>
      <c r="AE2943" s="54">
        <v>0</v>
      </c>
      <c r="AF2943" s="3">
        <f>SUM(Table2[[#This Row],[PE 2021 Obligations]],Table2[[#This Row],[ROW 2021 Obligations]],Table2[[#This Row],[Construction 2021 Obligations]],Table2[[#This Row],[Paving 2021 Obligations]])</f>
        <v>60000</v>
      </c>
      <c r="AG2943" s="54">
        <v>60000</v>
      </c>
      <c r="AH2943" s="54">
        <v>0</v>
      </c>
      <c r="AI2943" s="54">
        <v>0</v>
      </c>
      <c r="AJ2943" s="54">
        <v>0</v>
      </c>
      <c r="AK2943" s="54">
        <v>60000</v>
      </c>
      <c r="AL2943" s="49" t="s">
        <v>8034</v>
      </c>
    </row>
    <row r="2944" spans="1:38" hidden="1" x14ac:dyDescent="0.25">
      <c r="A2944" s="13">
        <v>131406</v>
      </c>
      <c r="B2944" s="15">
        <v>2</v>
      </c>
      <c r="C2944" s="43" t="s">
        <v>73</v>
      </c>
      <c r="D2944" s="44">
        <v>44271</v>
      </c>
      <c r="E2944" s="43" t="s">
        <v>728</v>
      </c>
      <c r="F2944" s="44">
        <v>44316</v>
      </c>
      <c r="G2944" s="43" t="s">
        <v>109</v>
      </c>
      <c r="H2944" s="45" t="s">
        <v>920</v>
      </c>
      <c r="I2944" s="43" t="s">
        <v>4391</v>
      </c>
      <c r="J2944" s="43" t="s">
        <v>116</v>
      </c>
      <c r="K2944" s="43"/>
      <c r="L2944" s="46" t="s">
        <v>116</v>
      </c>
      <c r="M2944" s="45" t="s">
        <v>8035</v>
      </c>
      <c r="N2944" s="45" t="s">
        <v>8036</v>
      </c>
      <c r="O2944" s="43" t="s">
        <v>632</v>
      </c>
      <c r="P2944" s="45" t="s">
        <v>632</v>
      </c>
      <c r="Q2944" s="45"/>
      <c r="R2944" s="112"/>
      <c r="S2944" s="112"/>
      <c r="T2944" s="59"/>
      <c r="U2944" s="10">
        <v>0.4</v>
      </c>
      <c r="V2944" s="44">
        <v>44645</v>
      </c>
      <c r="W2944" s="43"/>
      <c r="X2944" s="46" t="s">
        <v>43</v>
      </c>
      <c r="Y2944" s="43" t="s">
        <v>78</v>
      </c>
      <c r="Z2944" s="112" t="s">
        <v>20461</v>
      </c>
      <c r="AA2944" s="45"/>
      <c r="AB2944" s="3">
        <v>60000</v>
      </c>
      <c r="AC2944" s="3">
        <v>0</v>
      </c>
      <c r="AD2944" s="3">
        <v>0</v>
      </c>
      <c r="AE2944" s="3">
        <v>0</v>
      </c>
      <c r="AF2944" s="3">
        <f>SUM(Table2[[#This Row],[PE 2021 Obligations]],Table2[[#This Row],[ROW 2021 Obligations]],Table2[[#This Row],[Construction 2021 Obligations]],Table2[[#This Row],[Paving 2021 Obligations]])</f>
        <v>60000</v>
      </c>
      <c r="AG2944" s="3">
        <v>60000</v>
      </c>
      <c r="AH2944" s="3">
        <v>0</v>
      </c>
      <c r="AI2944" s="3">
        <v>0</v>
      </c>
      <c r="AJ2944" s="3">
        <v>0</v>
      </c>
      <c r="AK2944" s="3">
        <v>60000</v>
      </c>
      <c r="AL2944" s="43" t="s">
        <v>8037</v>
      </c>
    </row>
    <row r="2945" spans="1:38" ht="30" hidden="1" x14ac:dyDescent="0.25">
      <c r="A2945" s="47">
        <v>131407</v>
      </c>
      <c r="B2945" s="48">
        <v>2</v>
      </c>
      <c r="C2945" s="49" t="s">
        <v>73</v>
      </c>
      <c r="D2945" s="50">
        <v>44271</v>
      </c>
      <c r="E2945" s="49" t="s">
        <v>342</v>
      </c>
      <c r="F2945" s="50">
        <v>44293</v>
      </c>
      <c r="G2945" s="49" t="s">
        <v>529</v>
      </c>
      <c r="H2945" s="51" t="s">
        <v>380</v>
      </c>
      <c r="I2945" s="49" t="s">
        <v>1724</v>
      </c>
      <c r="J2945" s="49" t="s">
        <v>116</v>
      </c>
      <c r="K2945" s="49"/>
      <c r="L2945" s="52" t="s">
        <v>116</v>
      </c>
      <c r="M2945" s="51" t="s">
        <v>8038</v>
      </c>
      <c r="N2945" s="51" t="s">
        <v>3571</v>
      </c>
      <c r="O2945" s="49" t="s">
        <v>632</v>
      </c>
      <c r="P2945" s="51" t="s">
        <v>632</v>
      </c>
      <c r="Q2945" s="51"/>
      <c r="R2945" s="111"/>
      <c r="S2945" s="111"/>
      <c r="T2945" s="120"/>
      <c r="U2945" s="53">
        <v>0.24</v>
      </c>
      <c r="V2945" s="50">
        <v>44645</v>
      </c>
      <c r="W2945" s="49"/>
      <c r="X2945" s="52" t="s">
        <v>43</v>
      </c>
      <c r="Y2945" s="49" t="s">
        <v>511</v>
      </c>
      <c r="Z2945" s="116" t="s">
        <v>20460</v>
      </c>
      <c r="AA2945" s="51"/>
      <c r="AB2945" s="54">
        <v>60000</v>
      </c>
      <c r="AC2945" s="54">
        <v>0</v>
      </c>
      <c r="AD2945" s="54">
        <v>0</v>
      </c>
      <c r="AE2945" s="54">
        <v>0</v>
      </c>
      <c r="AF2945" s="3">
        <f>SUM(Table2[[#This Row],[PE 2021 Obligations]],Table2[[#This Row],[ROW 2021 Obligations]],Table2[[#This Row],[Construction 2021 Obligations]],Table2[[#This Row],[Paving 2021 Obligations]])</f>
        <v>60000</v>
      </c>
      <c r="AG2945" s="54">
        <v>60000</v>
      </c>
      <c r="AH2945" s="54">
        <v>0</v>
      </c>
      <c r="AI2945" s="54">
        <v>0</v>
      </c>
      <c r="AJ2945" s="54">
        <v>0</v>
      </c>
      <c r="AK2945" s="54">
        <v>60000</v>
      </c>
      <c r="AL2945" s="49" t="s">
        <v>8039</v>
      </c>
    </row>
    <row r="2946" spans="1:38" ht="30" hidden="1" x14ac:dyDescent="0.25">
      <c r="A2946" s="13">
        <v>131408</v>
      </c>
      <c r="B2946" s="15">
        <v>2</v>
      </c>
      <c r="C2946" s="43" t="s">
        <v>73</v>
      </c>
      <c r="D2946" s="44">
        <v>44271</v>
      </c>
      <c r="E2946" s="43" t="s">
        <v>728</v>
      </c>
      <c r="F2946" s="44">
        <v>44293</v>
      </c>
      <c r="G2946" s="43" t="s">
        <v>529</v>
      </c>
      <c r="H2946" s="45" t="s">
        <v>380</v>
      </c>
      <c r="I2946" s="43"/>
      <c r="J2946" s="43"/>
      <c r="K2946" s="43"/>
      <c r="L2946" s="46"/>
      <c r="M2946" s="45" t="s">
        <v>8040</v>
      </c>
      <c r="N2946" s="45" t="s">
        <v>8041</v>
      </c>
      <c r="O2946" s="43" t="s">
        <v>632</v>
      </c>
      <c r="P2946" s="45" t="s">
        <v>632</v>
      </c>
      <c r="Q2946" s="45"/>
      <c r="R2946" s="112"/>
      <c r="S2946" s="112"/>
      <c r="T2946" s="59"/>
      <c r="U2946" s="56" t="s">
        <v>32</v>
      </c>
      <c r="V2946" s="44">
        <v>44645</v>
      </c>
      <c r="W2946" s="43"/>
      <c r="X2946" s="46" t="s">
        <v>43</v>
      </c>
      <c r="Y2946" s="43" t="s">
        <v>511</v>
      </c>
      <c r="Z2946" s="116" t="s">
        <v>20458</v>
      </c>
      <c r="AA2946" s="45"/>
      <c r="AB2946" s="3">
        <v>60000</v>
      </c>
      <c r="AC2946" s="3">
        <v>0</v>
      </c>
      <c r="AD2946" s="3">
        <v>0</v>
      </c>
      <c r="AE2946" s="3">
        <v>0</v>
      </c>
      <c r="AF2946" s="3">
        <f>SUM(Table2[[#This Row],[PE 2021 Obligations]],Table2[[#This Row],[ROW 2021 Obligations]],Table2[[#This Row],[Construction 2021 Obligations]],Table2[[#This Row],[Paving 2021 Obligations]])</f>
        <v>60000</v>
      </c>
      <c r="AG2946" s="3">
        <v>60000</v>
      </c>
      <c r="AH2946" s="3">
        <v>0</v>
      </c>
      <c r="AI2946" s="3">
        <v>0</v>
      </c>
      <c r="AJ2946" s="3">
        <v>0</v>
      </c>
      <c r="AK2946" s="3">
        <v>60000</v>
      </c>
      <c r="AL2946" s="43" t="s">
        <v>8042</v>
      </c>
    </row>
    <row r="2947" spans="1:38" hidden="1" x14ac:dyDescent="0.25">
      <c r="A2947" s="47">
        <v>131414</v>
      </c>
      <c r="B2947" s="48">
        <v>1</v>
      </c>
      <c r="C2947" s="49" t="s">
        <v>73</v>
      </c>
      <c r="D2947" s="50">
        <v>44272</v>
      </c>
      <c r="E2947" s="49" t="s">
        <v>728</v>
      </c>
      <c r="F2947" s="50">
        <v>44315</v>
      </c>
      <c r="G2947" s="49" t="s">
        <v>529</v>
      </c>
      <c r="H2947" s="51" t="s">
        <v>158</v>
      </c>
      <c r="I2947" s="49" t="s">
        <v>159</v>
      </c>
      <c r="J2947" s="49" t="s">
        <v>148</v>
      </c>
      <c r="K2947" s="49"/>
      <c r="L2947" s="52" t="s">
        <v>149</v>
      </c>
      <c r="M2947" s="51" t="s">
        <v>8043</v>
      </c>
      <c r="N2947" s="51" t="s">
        <v>1917</v>
      </c>
      <c r="O2947" s="49" t="s">
        <v>632</v>
      </c>
      <c r="P2947" s="51" t="s">
        <v>632</v>
      </c>
      <c r="Q2947" s="51"/>
      <c r="R2947" s="111"/>
      <c r="S2947" s="111"/>
      <c r="T2947" s="120"/>
      <c r="U2947" s="53">
        <v>0.24</v>
      </c>
      <c r="V2947" s="50">
        <v>44645</v>
      </c>
      <c r="W2947" s="49"/>
      <c r="X2947" s="52" t="s">
        <v>43</v>
      </c>
      <c r="Y2947" s="49" t="s">
        <v>454</v>
      </c>
      <c r="Z2947" s="127" t="s">
        <v>20457</v>
      </c>
      <c r="AA2947" s="51"/>
      <c r="AB2947" s="54">
        <v>60000</v>
      </c>
      <c r="AC2947" s="54">
        <v>0</v>
      </c>
      <c r="AD2947" s="54">
        <v>0</v>
      </c>
      <c r="AE2947" s="54">
        <v>0</v>
      </c>
      <c r="AF2947" s="3">
        <f>SUM(Table2[[#This Row],[PE 2021 Obligations]],Table2[[#This Row],[ROW 2021 Obligations]],Table2[[#This Row],[Construction 2021 Obligations]],Table2[[#This Row],[Paving 2021 Obligations]])</f>
        <v>60000</v>
      </c>
      <c r="AG2947" s="54">
        <v>60000</v>
      </c>
      <c r="AH2947" s="54">
        <v>0</v>
      </c>
      <c r="AI2947" s="54">
        <v>0</v>
      </c>
      <c r="AJ2947" s="54">
        <v>0</v>
      </c>
      <c r="AK2947" s="54">
        <v>60000</v>
      </c>
      <c r="AL2947" s="49" t="s">
        <v>8044</v>
      </c>
    </row>
    <row r="2948" spans="1:38" ht="30" hidden="1" x14ac:dyDescent="0.25">
      <c r="A2948" s="13">
        <v>131415</v>
      </c>
      <c r="B2948" s="15">
        <v>1</v>
      </c>
      <c r="C2948" s="43" t="s">
        <v>73</v>
      </c>
      <c r="D2948" s="44">
        <v>44272</v>
      </c>
      <c r="E2948" s="43" t="s">
        <v>728</v>
      </c>
      <c r="F2948" s="44">
        <v>44294</v>
      </c>
      <c r="G2948" s="43" t="s">
        <v>1418</v>
      </c>
      <c r="H2948" s="45" t="s">
        <v>400</v>
      </c>
      <c r="I2948" s="43" t="s">
        <v>159</v>
      </c>
      <c r="J2948" s="43" t="s">
        <v>148</v>
      </c>
      <c r="K2948" s="43"/>
      <c r="L2948" s="46" t="s">
        <v>149</v>
      </c>
      <c r="M2948" s="45" t="s">
        <v>8045</v>
      </c>
      <c r="N2948" s="45" t="s">
        <v>8046</v>
      </c>
      <c r="O2948" s="43" t="s">
        <v>632</v>
      </c>
      <c r="P2948" s="45" t="s">
        <v>632</v>
      </c>
      <c r="Q2948" s="45"/>
      <c r="R2948" s="112"/>
      <c r="S2948" s="112"/>
      <c r="T2948" s="59"/>
      <c r="U2948" s="10">
        <v>0.56000000000000005</v>
      </c>
      <c r="V2948" s="44">
        <v>44645</v>
      </c>
      <c r="W2948" s="43"/>
      <c r="X2948" s="46" t="s">
        <v>43</v>
      </c>
      <c r="Y2948" s="43" t="s">
        <v>454</v>
      </c>
      <c r="Z2948" s="127" t="s">
        <v>20457</v>
      </c>
      <c r="AA2948" s="45"/>
      <c r="AB2948" s="3">
        <v>60000</v>
      </c>
      <c r="AC2948" s="3">
        <v>0</v>
      </c>
      <c r="AD2948" s="3">
        <v>0</v>
      </c>
      <c r="AE2948" s="3">
        <v>0</v>
      </c>
      <c r="AF2948" s="3">
        <f>SUM(Table2[[#This Row],[PE 2021 Obligations]],Table2[[#This Row],[ROW 2021 Obligations]],Table2[[#This Row],[Construction 2021 Obligations]],Table2[[#This Row],[Paving 2021 Obligations]])</f>
        <v>60000</v>
      </c>
      <c r="AG2948" s="3">
        <v>60000</v>
      </c>
      <c r="AH2948" s="3">
        <v>0</v>
      </c>
      <c r="AI2948" s="3">
        <v>0</v>
      </c>
      <c r="AJ2948" s="3">
        <v>0</v>
      </c>
      <c r="AK2948" s="3">
        <v>60000</v>
      </c>
      <c r="AL2948" s="43" t="s">
        <v>8047</v>
      </c>
    </row>
    <row r="2949" spans="1:38" hidden="1" x14ac:dyDescent="0.25">
      <c r="A2949" s="47">
        <v>131416</v>
      </c>
      <c r="B2949" s="48">
        <v>1</v>
      </c>
      <c r="C2949" s="49" t="s">
        <v>73</v>
      </c>
      <c r="D2949" s="50">
        <v>44272</v>
      </c>
      <c r="E2949" s="49" t="s">
        <v>342</v>
      </c>
      <c r="F2949" s="50">
        <v>44315</v>
      </c>
      <c r="G2949" s="49" t="s">
        <v>529</v>
      </c>
      <c r="H2949" s="51" t="s">
        <v>337</v>
      </c>
      <c r="I2949" s="49" t="s">
        <v>163</v>
      </c>
      <c r="J2949" s="49" t="s">
        <v>148</v>
      </c>
      <c r="K2949" s="49"/>
      <c r="L2949" s="52" t="s">
        <v>149</v>
      </c>
      <c r="M2949" s="51" t="s">
        <v>8048</v>
      </c>
      <c r="N2949" s="51" t="s">
        <v>8007</v>
      </c>
      <c r="O2949" s="49" t="s">
        <v>632</v>
      </c>
      <c r="P2949" s="51" t="s">
        <v>632</v>
      </c>
      <c r="Q2949" s="51"/>
      <c r="R2949" s="111"/>
      <c r="S2949" s="111"/>
      <c r="T2949" s="120"/>
      <c r="U2949" s="53">
        <v>0.1</v>
      </c>
      <c r="V2949" s="50">
        <v>44645</v>
      </c>
      <c r="W2949" s="49"/>
      <c r="X2949" s="52" t="s">
        <v>43</v>
      </c>
      <c r="Y2949" s="49" t="s">
        <v>454</v>
      </c>
      <c r="Z2949" s="127" t="s">
        <v>20457</v>
      </c>
      <c r="AA2949" s="51"/>
      <c r="AB2949" s="54">
        <v>60000</v>
      </c>
      <c r="AC2949" s="54">
        <v>0</v>
      </c>
      <c r="AD2949" s="54">
        <v>0</v>
      </c>
      <c r="AE2949" s="54">
        <v>0</v>
      </c>
      <c r="AF2949" s="3">
        <f>SUM(Table2[[#This Row],[PE 2021 Obligations]],Table2[[#This Row],[ROW 2021 Obligations]],Table2[[#This Row],[Construction 2021 Obligations]],Table2[[#This Row],[Paving 2021 Obligations]])</f>
        <v>60000</v>
      </c>
      <c r="AG2949" s="54">
        <v>60000</v>
      </c>
      <c r="AH2949" s="54">
        <v>0</v>
      </c>
      <c r="AI2949" s="54">
        <v>0</v>
      </c>
      <c r="AJ2949" s="54">
        <v>0</v>
      </c>
      <c r="AK2949" s="54">
        <v>60000</v>
      </c>
      <c r="AL2949" s="49" t="s">
        <v>8049</v>
      </c>
    </row>
    <row r="2950" spans="1:38" hidden="1" x14ac:dyDescent="0.25">
      <c r="A2950" s="47">
        <v>131452</v>
      </c>
      <c r="B2950" s="48">
        <v>1</v>
      </c>
      <c r="C2950" s="49" t="s">
        <v>73</v>
      </c>
      <c r="D2950" s="50">
        <v>44274</v>
      </c>
      <c r="E2950" s="49" t="s">
        <v>728</v>
      </c>
      <c r="F2950" s="50">
        <v>44285</v>
      </c>
      <c r="G2950" s="49" t="s">
        <v>82</v>
      </c>
      <c r="H2950" s="51" t="s">
        <v>276</v>
      </c>
      <c r="I2950" s="49" t="s">
        <v>468</v>
      </c>
      <c r="J2950" s="49" t="s">
        <v>116</v>
      </c>
      <c r="K2950" s="49"/>
      <c r="L2950" s="52" t="s">
        <v>116</v>
      </c>
      <c r="M2950" s="51" t="s">
        <v>8053</v>
      </c>
      <c r="N2950" s="51" t="s">
        <v>453</v>
      </c>
      <c r="O2950" s="49" t="s">
        <v>632</v>
      </c>
      <c r="P2950" s="51" t="s">
        <v>1723</v>
      </c>
      <c r="Q2950" s="51"/>
      <c r="R2950" s="111"/>
      <c r="S2950" s="111"/>
      <c r="T2950" s="120"/>
      <c r="U2950" s="53">
        <v>0.4</v>
      </c>
      <c r="V2950" s="52"/>
      <c r="W2950" s="49"/>
      <c r="X2950" s="52" t="s">
        <v>43</v>
      </c>
      <c r="Y2950" s="49" t="s">
        <v>140</v>
      </c>
      <c r="Z2950" s="127" t="s">
        <v>20460</v>
      </c>
      <c r="AA2950" s="51"/>
      <c r="AB2950" s="54">
        <v>40000</v>
      </c>
      <c r="AC2950" s="54">
        <v>0</v>
      </c>
      <c r="AD2950" s="54">
        <v>0</v>
      </c>
      <c r="AE2950" s="54">
        <v>0</v>
      </c>
      <c r="AF2950" s="3">
        <f>SUM(Table2[[#This Row],[PE 2021 Obligations]],Table2[[#This Row],[ROW 2021 Obligations]],Table2[[#This Row],[Construction 2021 Obligations]],Table2[[#This Row],[Paving 2021 Obligations]])</f>
        <v>40000</v>
      </c>
      <c r="AG2950" s="54">
        <v>40000</v>
      </c>
      <c r="AH2950" s="54">
        <v>0</v>
      </c>
      <c r="AI2950" s="54">
        <v>0</v>
      </c>
      <c r="AJ2950" s="54">
        <v>0</v>
      </c>
      <c r="AK2950" s="54">
        <v>40000</v>
      </c>
      <c r="AL2950" s="49" t="s">
        <v>8054</v>
      </c>
    </row>
    <row r="2951" spans="1:38" ht="30" hidden="1" x14ac:dyDescent="0.25">
      <c r="A2951" s="13">
        <v>131453</v>
      </c>
      <c r="B2951" s="15">
        <v>3</v>
      </c>
      <c r="C2951" s="43" t="s">
        <v>73</v>
      </c>
      <c r="D2951" s="44">
        <v>44274</v>
      </c>
      <c r="E2951" s="43" t="s">
        <v>142</v>
      </c>
      <c r="F2951" s="44">
        <v>44280</v>
      </c>
      <c r="G2951" s="43" t="s">
        <v>75</v>
      </c>
      <c r="H2951" s="45" t="s">
        <v>437</v>
      </c>
      <c r="I2951" s="43"/>
      <c r="J2951" s="43"/>
      <c r="K2951" s="43"/>
      <c r="L2951" s="46"/>
      <c r="M2951" s="45" t="s">
        <v>8055</v>
      </c>
      <c r="N2951" s="45" t="s">
        <v>8056</v>
      </c>
      <c r="O2951" s="43" t="s">
        <v>78</v>
      </c>
      <c r="P2951" s="45" t="s">
        <v>1327</v>
      </c>
      <c r="Q2951" s="45"/>
      <c r="R2951" s="112"/>
      <c r="S2951" s="112"/>
      <c r="T2951" s="59"/>
      <c r="U2951" s="56" t="s">
        <v>32</v>
      </c>
      <c r="V2951" s="46"/>
      <c r="W2951" s="43"/>
      <c r="X2951" s="46" t="s">
        <v>43</v>
      </c>
      <c r="Y2951" s="43"/>
      <c r="Z2951" s="116" t="s">
        <v>20458</v>
      </c>
      <c r="AA2951" s="45"/>
      <c r="AB2951" s="3">
        <v>0</v>
      </c>
      <c r="AC2951" s="3">
        <v>0</v>
      </c>
      <c r="AD2951" s="3">
        <v>20000</v>
      </c>
      <c r="AE2951" s="3">
        <v>0</v>
      </c>
      <c r="AF2951" s="3">
        <f>SUM(Table2[[#This Row],[PE 2021 Obligations]],Table2[[#This Row],[ROW 2021 Obligations]],Table2[[#This Row],[Construction 2021 Obligations]],Table2[[#This Row],[Paving 2021 Obligations]])</f>
        <v>20000</v>
      </c>
      <c r="AG2951" s="3">
        <v>0</v>
      </c>
      <c r="AH2951" s="3">
        <v>0</v>
      </c>
      <c r="AI2951" s="3">
        <v>20000</v>
      </c>
      <c r="AJ2951" s="3">
        <v>0</v>
      </c>
      <c r="AK2951" s="3">
        <v>20000</v>
      </c>
      <c r="AL2951" s="43" t="s">
        <v>8057</v>
      </c>
    </row>
    <row r="2952" spans="1:38" ht="120" hidden="1" x14ac:dyDescent="0.25">
      <c r="A2952" s="47">
        <v>131454</v>
      </c>
      <c r="B2952" s="48">
        <v>6</v>
      </c>
      <c r="C2952" s="49" t="s">
        <v>73</v>
      </c>
      <c r="D2952" s="50">
        <v>44277</v>
      </c>
      <c r="E2952" s="49" t="s">
        <v>81</v>
      </c>
      <c r="F2952" s="50">
        <v>44277</v>
      </c>
      <c r="G2952" s="49" t="s">
        <v>75</v>
      </c>
      <c r="H2952" s="51" t="s">
        <v>76</v>
      </c>
      <c r="I2952" s="49"/>
      <c r="J2952" s="49"/>
      <c r="K2952" s="49"/>
      <c r="L2952" s="52"/>
      <c r="M2952" s="51" t="s">
        <v>8058</v>
      </c>
      <c r="N2952" s="51" t="s">
        <v>8059</v>
      </c>
      <c r="O2952" s="49" t="s">
        <v>78</v>
      </c>
      <c r="P2952" s="51"/>
      <c r="Q2952" s="51"/>
      <c r="R2952" s="111"/>
      <c r="S2952" s="111"/>
      <c r="T2952" s="120"/>
      <c r="U2952" s="55" t="s">
        <v>32</v>
      </c>
      <c r="V2952" s="52"/>
      <c r="W2952" s="49"/>
      <c r="X2952" s="52" t="s">
        <v>43</v>
      </c>
      <c r="Y2952" s="49"/>
      <c r="Z2952" s="116" t="s">
        <v>20458</v>
      </c>
      <c r="AA2952" s="51"/>
      <c r="AB2952" s="54">
        <v>125000</v>
      </c>
      <c r="AC2952" s="54">
        <v>0</v>
      </c>
      <c r="AD2952" s="54">
        <v>0</v>
      </c>
      <c r="AE2952" s="54">
        <v>0</v>
      </c>
      <c r="AF2952" s="3">
        <f>SUM(Table2[[#This Row],[PE 2021 Obligations]],Table2[[#This Row],[ROW 2021 Obligations]],Table2[[#This Row],[Construction 2021 Obligations]],Table2[[#This Row],[Paving 2021 Obligations]])</f>
        <v>125000</v>
      </c>
      <c r="AG2952" s="54">
        <v>125000</v>
      </c>
      <c r="AH2952" s="54">
        <v>0</v>
      </c>
      <c r="AI2952" s="54">
        <v>0</v>
      </c>
      <c r="AJ2952" s="54">
        <v>0</v>
      </c>
      <c r="AK2952" s="54">
        <v>125000</v>
      </c>
      <c r="AL2952" s="49"/>
    </row>
    <row r="2953" spans="1:38" hidden="1" x14ac:dyDescent="0.25">
      <c r="A2953" s="13">
        <v>131455</v>
      </c>
      <c r="B2953" s="15">
        <v>4</v>
      </c>
      <c r="C2953" s="43" t="s">
        <v>73</v>
      </c>
      <c r="D2953" s="44">
        <v>44279</v>
      </c>
      <c r="E2953" s="43" t="s">
        <v>728</v>
      </c>
      <c r="F2953" s="44">
        <v>44314</v>
      </c>
      <c r="G2953" s="43" t="s">
        <v>1244</v>
      </c>
      <c r="H2953" s="45" t="s">
        <v>349</v>
      </c>
      <c r="I2953" s="43" t="s">
        <v>159</v>
      </c>
      <c r="J2953" s="43" t="s">
        <v>148</v>
      </c>
      <c r="K2953" s="43"/>
      <c r="L2953" s="46" t="s">
        <v>149</v>
      </c>
      <c r="M2953" s="45" t="s">
        <v>8060</v>
      </c>
      <c r="N2953" s="45" t="s">
        <v>8061</v>
      </c>
      <c r="O2953" s="43" t="s">
        <v>632</v>
      </c>
      <c r="P2953" s="45" t="s">
        <v>1723</v>
      </c>
      <c r="Q2953" s="45"/>
      <c r="R2953" s="112"/>
      <c r="S2953" s="112"/>
      <c r="T2953" s="59"/>
      <c r="U2953" s="10">
        <v>5.6</v>
      </c>
      <c r="V2953" s="46"/>
      <c r="W2953" s="43"/>
      <c r="X2953" s="46" t="s">
        <v>43</v>
      </c>
      <c r="Y2953" s="43" t="s">
        <v>454</v>
      </c>
      <c r="Z2953" s="127" t="s">
        <v>20457</v>
      </c>
      <c r="AA2953" s="45"/>
      <c r="AB2953" s="3">
        <v>40000</v>
      </c>
      <c r="AC2953" s="3">
        <v>0</v>
      </c>
      <c r="AD2953" s="3">
        <v>0</v>
      </c>
      <c r="AE2953" s="3">
        <v>0</v>
      </c>
      <c r="AF2953" s="3">
        <f>SUM(Table2[[#This Row],[PE 2021 Obligations]],Table2[[#This Row],[ROW 2021 Obligations]],Table2[[#This Row],[Construction 2021 Obligations]],Table2[[#This Row],[Paving 2021 Obligations]])</f>
        <v>40000</v>
      </c>
      <c r="AG2953" s="3">
        <v>40000</v>
      </c>
      <c r="AH2953" s="3">
        <v>0</v>
      </c>
      <c r="AI2953" s="3">
        <v>0</v>
      </c>
      <c r="AJ2953" s="3">
        <v>0</v>
      </c>
      <c r="AK2953" s="3">
        <v>40000</v>
      </c>
      <c r="AL2953" s="43" t="s">
        <v>8062</v>
      </c>
    </row>
    <row r="2954" spans="1:38" hidden="1" x14ac:dyDescent="0.25">
      <c r="A2954" s="47">
        <v>131463</v>
      </c>
      <c r="B2954" s="48">
        <v>1</v>
      </c>
      <c r="C2954" s="49" t="s">
        <v>73</v>
      </c>
      <c r="D2954" s="50">
        <v>44285</v>
      </c>
      <c r="E2954" s="49" t="s">
        <v>6215</v>
      </c>
      <c r="F2954" s="50">
        <v>44285</v>
      </c>
      <c r="G2954" s="49" t="s">
        <v>6215</v>
      </c>
      <c r="H2954" s="51" t="s">
        <v>146</v>
      </c>
      <c r="I2954" s="49"/>
      <c r="J2954" s="49"/>
      <c r="K2954" s="49"/>
      <c r="L2954" s="52"/>
      <c r="M2954" s="51" t="s">
        <v>8075</v>
      </c>
      <c r="N2954" s="51"/>
      <c r="O2954" s="49" t="s">
        <v>1171</v>
      </c>
      <c r="P2954" s="51" t="s">
        <v>1062</v>
      </c>
      <c r="Q2954" s="51"/>
      <c r="R2954" s="111"/>
      <c r="S2954" s="111"/>
      <c r="T2954" s="120"/>
      <c r="U2954" s="55" t="s">
        <v>32</v>
      </c>
      <c r="V2954" s="52"/>
      <c r="W2954" s="49"/>
      <c r="X2954" s="52" t="s">
        <v>43</v>
      </c>
      <c r="Y2954" s="49"/>
      <c r="Z2954" s="111" t="s">
        <v>20458</v>
      </c>
      <c r="AA2954" s="51"/>
      <c r="AB2954" s="54">
        <v>0</v>
      </c>
      <c r="AC2954" s="54">
        <v>0</v>
      </c>
      <c r="AD2954" s="54">
        <v>42100</v>
      </c>
      <c r="AE2954" s="54">
        <v>0</v>
      </c>
      <c r="AF2954" s="3">
        <f>SUM(Table2[[#This Row],[PE 2021 Obligations]],Table2[[#This Row],[ROW 2021 Obligations]],Table2[[#This Row],[Construction 2021 Obligations]],Table2[[#This Row],[Paving 2021 Obligations]])</f>
        <v>42100</v>
      </c>
      <c r="AG2954" s="54">
        <v>0</v>
      </c>
      <c r="AH2954" s="54">
        <v>0</v>
      </c>
      <c r="AI2954" s="54">
        <v>42100</v>
      </c>
      <c r="AJ2954" s="54">
        <v>0</v>
      </c>
      <c r="AK2954" s="54">
        <v>42100</v>
      </c>
      <c r="AL2954" s="49" t="s">
        <v>8076</v>
      </c>
    </row>
    <row r="2955" spans="1:38" hidden="1" x14ac:dyDescent="0.25">
      <c r="A2955" s="13">
        <v>131464</v>
      </c>
      <c r="B2955" s="15">
        <v>4</v>
      </c>
      <c r="C2955" s="43" t="s">
        <v>73</v>
      </c>
      <c r="D2955" s="44">
        <v>44285</v>
      </c>
      <c r="E2955" s="43" t="s">
        <v>7884</v>
      </c>
      <c r="F2955" s="44">
        <v>44285</v>
      </c>
      <c r="G2955" s="43" t="s">
        <v>7884</v>
      </c>
      <c r="H2955" s="45" t="s">
        <v>349</v>
      </c>
      <c r="I2955" s="43"/>
      <c r="J2955" s="43"/>
      <c r="K2955" s="43"/>
      <c r="L2955" s="46"/>
      <c r="M2955" s="45" t="s">
        <v>8077</v>
      </c>
      <c r="N2955" s="45"/>
      <c r="O2955" s="43" t="s">
        <v>1171</v>
      </c>
      <c r="P2955" s="45" t="s">
        <v>1062</v>
      </c>
      <c r="Q2955" s="45"/>
      <c r="R2955" s="112"/>
      <c r="S2955" s="112"/>
      <c r="T2955" s="59"/>
      <c r="U2955" s="56" t="s">
        <v>32</v>
      </c>
      <c r="V2955" s="46"/>
      <c r="W2955" s="43"/>
      <c r="X2955" s="46" t="s">
        <v>43</v>
      </c>
      <c r="Y2955" s="43"/>
      <c r="Z2955" s="111" t="s">
        <v>20458</v>
      </c>
      <c r="AA2955" s="45"/>
      <c r="AB2955" s="3">
        <v>0</v>
      </c>
      <c r="AC2955" s="3">
        <v>0</v>
      </c>
      <c r="AD2955" s="3">
        <v>99300</v>
      </c>
      <c r="AE2955" s="3">
        <v>0</v>
      </c>
      <c r="AF2955" s="3">
        <f>SUM(Table2[[#This Row],[PE 2021 Obligations]],Table2[[#This Row],[ROW 2021 Obligations]],Table2[[#This Row],[Construction 2021 Obligations]],Table2[[#This Row],[Paving 2021 Obligations]])</f>
        <v>99300</v>
      </c>
      <c r="AG2955" s="3">
        <v>0</v>
      </c>
      <c r="AH2955" s="3">
        <v>0</v>
      </c>
      <c r="AI2955" s="3">
        <v>99300</v>
      </c>
      <c r="AJ2955" s="3">
        <v>0</v>
      </c>
      <c r="AK2955" s="3">
        <v>99300</v>
      </c>
      <c r="AL2955" s="43" t="s">
        <v>8078</v>
      </c>
    </row>
    <row r="2956" spans="1:38" hidden="1" x14ac:dyDescent="0.25">
      <c r="A2956" s="47">
        <v>131465</v>
      </c>
      <c r="B2956" s="48">
        <v>2</v>
      </c>
      <c r="C2956" s="49" t="s">
        <v>73</v>
      </c>
      <c r="D2956" s="50">
        <v>44285</v>
      </c>
      <c r="E2956" s="49" t="s">
        <v>6215</v>
      </c>
      <c r="F2956" s="50">
        <v>44285</v>
      </c>
      <c r="G2956" s="49" t="s">
        <v>6215</v>
      </c>
      <c r="H2956" s="51" t="s">
        <v>371</v>
      </c>
      <c r="I2956" s="49"/>
      <c r="J2956" s="49"/>
      <c r="K2956" s="49"/>
      <c r="L2956" s="52"/>
      <c r="M2956" s="51" t="s">
        <v>8079</v>
      </c>
      <c r="N2956" s="51"/>
      <c r="O2956" s="49" t="s">
        <v>1171</v>
      </c>
      <c r="P2956" s="51" t="s">
        <v>1062</v>
      </c>
      <c r="Q2956" s="51"/>
      <c r="R2956" s="111"/>
      <c r="S2956" s="111"/>
      <c r="T2956" s="120"/>
      <c r="U2956" s="55" t="s">
        <v>32</v>
      </c>
      <c r="V2956" s="52"/>
      <c r="W2956" s="49"/>
      <c r="X2956" s="52" t="s">
        <v>43</v>
      </c>
      <c r="Y2956" s="49"/>
      <c r="Z2956" s="116" t="s">
        <v>20458</v>
      </c>
      <c r="AA2956" s="51"/>
      <c r="AB2956" s="54">
        <v>0</v>
      </c>
      <c r="AC2956" s="54">
        <v>0</v>
      </c>
      <c r="AD2956" s="54">
        <v>75200</v>
      </c>
      <c r="AE2956" s="54">
        <v>0</v>
      </c>
      <c r="AF2956" s="3">
        <f>SUM(Table2[[#This Row],[PE 2021 Obligations]],Table2[[#This Row],[ROW 2021 Obligations]],Table2[[#This Row],[Construction 2021 Obligations]],Table2[[#This Row],[Paving 2021 Obligations]])</f>
        <v>75200</v>
      </c>
      <c r="AG2956" s="54">
        <v>0</v>
      </c>
      <c r="AH2956" s="54">
        <v>0</v>
      </c>
      <c r="AI2956" s="54">
        <v>75200</v>
      </c>
      <c r="AJ2956" s="54">
        <v>0</v>
      </c>
      <c r="AK2956" s="54">
        <v>75200</v>
      </c>
      <c r="AL2956" s="49" t="s">
        <v>8080</v>
      </c>
    </row>
    <row r="2957" spans="1:38" hidden="1" x14ac:dyDescent="0.25">
      <c r="A2957" s="13">
        <v>131466</v>
      </c>
      <c r="B2957" s="15">
        <v>1</v>
      </c>
      <c r="C2957" s="43" t="s">
        <v>73</v>
      </c>
      <c r="D2957" s="44">
        <v>44285</v>
      </c>
      <c r="E2957" s="43" t="s">
        <v>6215</v>
      </c>
      <c r="F2957" s="44">
        <v>44285</v>
      </c>
      <c r="G2957" s="43" t="s">
        <v>6215</v>
      </c>
      <c r="H2957" s="45" t="s">
        <v>232</v>
      </c>
      <c r="I2957" s="43"/>
      <c r="J2957" s="43"/>
      <c r="K2957" s="43"/>
      <c r="L2957" s="46"/>
      <c r="M2957" s="45" t="s">
        <v>8081</v>
      </c>
      <c r="N2957" s="45"/>
      <c r="O2957" s="43" t="s">
        <v>1171</v>
      </c>
      <c r="P2957" s="45" t="s">
        <v>1062</v>
      </c>
      <c r="Q2957" s="45"/>
      <c r="R2957" s="112"/>
      <c r="S2957" s="112"/>
      <c r="T2957" s="59"/>
      <c r="U2957" s="56" t="s">
        <v>32</v>
      </c>
      <c r="V2957" s="46"/>
      <c r="W2957" s="43"/>
      <c r="X2957" s="46" t="s">
        <v>43</v>
      </c>
      <c r="Y2957" s="43"/>
      <c r="Z2957" s="116" t="s">
        <v>20458</v>
      </c>
      <c r="AA2957" s="45"/>
      <c r="AB2957" s="3">
        <v>0</v>
      </c>
      <c r="AC2957" s="3">
        <v>0</v>
      </c>
      <c r="AD2957" s="3">
        <v>180200</v>
      </c>
      <c r="AE2957" s="3">
        <v>0</v>
      </c>
      <c r="AF2957" s="3">
        <f>SUM(Table2[[#This Row],[PE 2021 Obligations]],Table2[[#This Row],[ROW 2021 Obligations]],Table2[[#This Row],[Construction 2021 Obligations]],Table2[[#This Row],[Paving 2021 Obligations]])</f>
        <v>180200</v>
      </c>
      <c r="AG2957" s="3">
        <v>0</v>
      </c>
      <c r="AH2957" s="3">
        <v>0</v>
      </c>
      <c r="AI2957" s="3">
        <v>180200</v>
      </c>
      <c r="AJ2957" s="3">
        <v>0</v>
      </c>
      <c r="AK2957" s="3">
        <v>180200</v>
      </c>
      <c r="AL2957" s="43" t="s">
        <v>8082</v>
      </c>
    </row>
    <row r="2958" spans="1:38" hidden="1" x14ac:dyDescent="0.25">
      <c r="A2958" s="47">
        <v>131467</v>
      </c>
      <c r="B2958" s="48">
        <v>1</v>
      </c>
      <c r="C2958" s="49" t="s">
        <v>73</v>
      </c>
      <c r="D2958" s="50">
        <v>44285</v>
      </c>
      <c r="E2958" s="49" t="s">
        <v>6215</v>
      </c>
      <c r="F2958" s="50">
        <v>44285</v>
      </c>
      <c r="G2958" s="49" t="s">
        <v>6215</v>
      </c>
      <c r="H2958" s="51" t="s">
        <v>394</v>
      </c>
      <c r="I2958" s="49"/>
      <c r="J2958" s="49"/>
      <c r="K2958" s="49"/>
      <c r="L2958" s="52"/>
      <c r="M2958" s="51" t="s">
        <v>8083</v>
      </c>
      <c r="N2958" s="51"/>
      <c r="O2958" s="49" t="s">
        <v>1171</v>
      </c>
      <c r="P2958" s="51" t="s">
        <v>1062</v>
      </c>
      <c r="Q2958" s="51"/>
      <c r="R2958" s="111"/>
      <c r="S2958" s="111"/>
      <c r="T2958" s="120"/>
      <c r="U2958" s="55" t="s">
        <v>32</v>
      </c>
      <c r="V2958" s="52"/>
      <c r="W2958" s="49"/>
      <c r="X2958" s="52" t="s">
        <v>43</v>
      </c>
      <c r="Y2958" s="49"/>
      <c r="Z2958" s="111" t="s">
        <v>20458</v>
      </c>
      <c r="AA2958" s="51"/>
      <c r="AB2958" s="54">
        <v>0</v>
      </c>
      <c r="AC2958" s="54">
        <v>0</v>
      </c>
      <c r="AD2958" s="54">
        <v>179700</v>
      </c>
      <c r="AE2958" s="54">
        <v>0</v>
      </c>
      <c r="AF2958" s="3">
        <f>SUM(Table2[[#This Row],[PE 2021 Obligations]],Table2[[#This Row],[ROW 2021 Obligations]],Table2[[#This Row],[Construction 2021 Obligations]],Table2[[#This Row],[Paving 2021 Obligations]])</f>
        <v>179700</v>
      </c>
      <c r="AG2958" s="54">
        <v>0</v>
      </c>
      <c r="AH2958" s="54">
        <v>0</v>
      </c>
      <c r="AI2958" s="54">
        <v>179700</v>
      </c>
      <c r="AJ2958" s="54">
        <v>0</v>
      </c>
      <c r="AK2958" s="54">
        <v>179700</v>
      </c>
      <c r="AL2958" s="49" t="s">
        <v>8084</v>
      </c>
    </row>
    <row r="2959" spans="1:38" hidden="1" x14ac:dyDescent="0.25">
      <c r="A2959" s="13">
        <v>131468</v>
      </c>
      <c r="B2959" s="15">
        <v>3</v>
      </c>
      <c r="C2959" s="43" t="s">
        <v>73</v>
      </c>
      <c r="D2959" s="44">
        <v>44285</v>
      </c>
      <c r="E2959" s="43" t="s">
        <v>1610</v>
      </c>
      <c r="F2959" s="44">
        <v>44285</v>
      </c>
      <c r="G2959" s="43" t="s">
        <v>1610</v>
      </c>
      <c r="H2959" s="45" t="s">
        <v>98</v>
      </c>
      <c r="I2959" s="43"/>
      <c r="J2959" s="43"/>
      <c r="K2959" s="43"/>
      <c r="L2959" s="46" t="s">
        <v>110</v>
      </c>
      <c r="M2959" s="45" t="s">
        <v>8085</v>
      </c>
      <c r="N2959" s="45"/>
      <c r="O2959" s="43" t="s">
        <v>1612</v>
      </c>
      <c r="P2959" s="45"/>
      <c r="Q2959" s="45"/>
      <c r="R2959" s="112"/>
      <c r="S2959" s="112"/>
      <c r="T2959" s="59"/>
      <c r="U2959" s="56" t="s">
        <v>32</v>
      </c>
      <c r="V2959" s="46"/>
      <c r="W2959" s="43"/>
      <c r="X2959" s="46" t="s">
        <v>43</v>
      </c>
      <c r="Y2959" s="43"/>
      <c r="Z2959" s="111" t="s">
        <v>20458</v>
      </c>
      <c r="AA2959" s="45"/>
      <c r="AB2959" s="3">
        <v>0</v>
      </c>
      <c r="AC2959" s="3">
        <v>0</v>
      </c>
      <c r="AD2959" s="3">
        <v>179963.48</v>
      </c>
      <c r="AE2959" s="3">
        <v>0</v>
      </c>
      <c r="AF2959" s="3">
        <f>SUM(Table2[[#This Row],[PE 2021 Obligations]],Table2[[#This Row],[ROW 2021 Obligations]],Table2[[#This Row],[Construction 2021 Obligations]],Table2[[#This Row],[Paving 2021 Obligations]])</f>
        <v>179963.48</v>
      </c>
      <c r="AG2959" s="3">
        <v>0</v>
      </c>
      <c r="AH2959" s="3">
        <v>0</v>
      </c>
      <c r="AI2959" s="3">
        <v>179963.48</v>
      </c>
      <c r="AJ2959" s="3">
        <v>0</v>
      </c>
      <c r="AK2959" s="3">
        <v>179963.48</v>
      </c>
      <c r="AL2959" s="43" t="s">
        <v>8086</v>
      </c>
    </row>
    <row r="2960" spans="1:38" ht="30" hidden="1" x14ac:dyDescent="0.25">
      <c r="A2960" s="13">
        <v>131471</v>
      </c>
      <c r="B2960" s="15">
        <v>6</v>
      </c>
      <c r="C2960" s="43" t="s">
        <v>73</v>
      </c>
      <c r="D2960" s="44">
        <v>44286</v>
      </c>
      <c r="E2960" s="43" t="s">
        <v>1610</v>
      </c>
      <c r="F2960" s="44">
        <v>44286</v>
      </c>
      <c r="G2960" s="43" t="s">
        <v>1610</v>
      </c>
      <c r="H2960" s="45" t="s">
        <v>76</v>
      </c>
      <c r="I2960" s="43"/>
      <c r="J2960" s="43"/>
      <c r="K2960" s="43"/>
      <c r="L2960" s="46" t="s">
        <v>110</v>
      </c>
      <c r="M2960" s="45" t="s">
        <v>8091</v>
      </c>
      <c r="N2960" s="45"/>
      <c r="O2960" s="43" t="s">
        <v>1612</v>
      </c>
      <c r="P2960" s="45"/>
      <c r="Q2960" s="45"/>
      <c r="R2960" s="112"/>
      <c r="S2960" s="112"/>
      <c r="T2960" s="59"/>
      <c r="U2960" s="56" t="s">
        <v>32</v>
      </c>
      <c r="V2960" s="46"/>
      <c r="W2960" s="43"/>
      <c r="X2960" s="46" t="s">
        <v>43</v>
      </c>
      <c r="Y2960" s="43"/>
      <c r="Z2960" s="111" t="s">
        <v>20458</v>
      </c>
      <c r="AA2960" s="45"/>
      <c r="AB2960" s="3">
        <v>0</v>
      </c>
      <c r="AC2960" s="3">
        <v>0</v>
      </c>
      <c r="AD2960" s="3">
        <v>320312.03000000003</v>
      </c>
      <c r="AE2960" s="3">
        <v>0</v>
      </c>
      <c r="AF2960" s="3">
        <f>SUM(Table2[[#This Row],[PE 2021 Obligations]],Table2[[#This Row],[ROW 2021 Obligations]],Table2[[#This Row],[Construction 2021 Obligations]],Table2[[#This Row],[Paving 2021 Obligations]])</f>
        <v>320312.03000000003</v>
      </c>
      <c r="AG2960" s="3">
        <v>0</v>
      </c>
      <c r="AH2960" s="3">
        <v>0</v>
      </c>
      <c r="AI2960" s="3">
        <v>320312.03000000003</v>
      </c>
      <c r="AJ2960" s="3">
        <v>0</v>
      </c>
      <c r="AK2960" s="3">
        <v>320312.03000000003</v>
      </c>
      <c r="AL2960" s="43" t="s">
        <v>8092</v>
      </c>
    </row>
    <row r="2961" spans="1:38" hidden="1" x14ac:dyDescent="0.25">
      <c r="A2961" s="47">
        <v>131473</v>
      </c>
      <c r="B2961" s="48">
        <v>1</v>
      </c>
      <c r="C2961" s="49" t="s">
        <v>73</v>
      </c>
      <c r="D2961" s="50">
        <v>44291</v>
      </c>
      <c r="E2961" s="49" t="s">
        <v>1610</v>
      </c>
      <c r="F2961" s="50">
        <v>44291</v>
      </c>
      <c r="G2961" s="49" t="s">
        <v>1610</v>
      </c>
      <c r="H2961" s="51" t="s">
        <v>182</v>
      </c>
      <c r="I2961" s="49"/>
      <c r="J2961" s="49"/>
      <c r="K2961" s="49"/>
      <c r="L2961" s="52" t="s">
        <v>110</v>
      </c>
      <c r="M2961" s="51" t="s">
        <v>8093</v>
      </c>
      <c r="N2961" s="51"/>
      <c r="O2961" s="49" t="s">
        <v>1612</v>
      </c>
      <c r="P2961" s="51"/>
      <c r="Q2961" s="51"/>
      <c r="R2961" s="111"/>
      <c r="S2961" s="111"/>
      <c r="T2961" s="120"/>
      <c r="U2961" s="55" t="s">
        <v>32</v>
      </c>
      <c r="V2961" s="52"/>
      <c r="W2961" s="49"/>
      <c r="X2961" s="52" t="s">
        <v>43</v>
      </c>
      <c r="Y2961" s="49"/>
      <c r="Z2961" s="111" t="s">
        <v>20458</v>
      </c>
      <c r="AA2961" s="51"/>
      <c r="AB2961" s="54">
        <v>0</v>
      </c>
      <c r="AC2961" s="54">
        <v>0</v>
      </c>
      <c r="AD2961" s="54">
        <v>12287.62</v>
      </c>
      <c r="AE2961" s="54">
        <v>0</v>
      </c>
      <c r="AF2961" s="3">
        <f>SUM(Table2[[#This Row],[PE 2021 Obligations]],Table2[[#This Row],[ROW 2021 Obligations]],Table2[[#This Row],[Construction 2021 Obligations]],Table2[[#This Row],[Paving 2021 Obligations]])</f>
        <v>12287.62</v>
      </c>
      <c r="AG2961" s="54">
        <v>0</v>
      </c>
      <c r="AH2961" s="54">
        <v>0</v>
      </c>
      <c r="AI2961" s="54">
        <v>12287.62</v>
      </c>
      <c r="AJ2961" s="54">
        <v>0</v>
      </c>
      <c r="AK2961" s="54">
        <v>12287.62</v>
      </c>
      <c r="AL2961" s="49" t="s">
        <v>8094</v>
      </c>
    </row>
    <row r="2962" spans="1:38" ht="30" hidden="1" x14ac:dyDescent="0.25">
      <c r="A2962" s="13">
        <v>131474</v>
      </c>
      <c r="B2962" s="15">
        <v>3</v>
      </c>
      <c r="C2962" s="43" t="s">
        <v>73</v>
      </c>
      <c r="D2962" s="44">
        <v>44291</v>
      </c>
      <c r="E2962" s="43" t="s">
        <v>728</v>
      </c>
      <c r="F2962" s="44">
        <v>44312</v>
      </c>
      <c r="G2962" s="43" t="s">
        <v>142</v>
      </c>
      <c r="H2962" s="45" t="s">
        <v>69</v>
      </c>
      <c r="I2962" s="43" t="s">
        <v>441</v>
      </c>
      <c r="J2962" s="43" t="s">
        <v>116</v>
      </c>
      <c r="K2962" s="43"/>
      <c r="L2962" s="46" t="s">
        <v>116</v>
      </c>
      <c r="M2962" s="45" t="s">
        <v>8095</v>
      </c>
      <c r="N2962" s="45" t="s">
        <v>8096</v>
      </c>
      <c r="O2962" s="43" t="s">
        <v>632</v>
      </c>
      <c r="P2962" s="45" t="s">
        <v>1723</v>
      </c>
      <c r="Q2962" s="45"/>
      <c r="R2962" s="112"/>
      <c r="S2962" s="112"/>
      <c r="T2962" s="59"/>
      <c r="U2962" s="10">
        <v>4.16</v>
      </c>
      <c r="V2962" s="46"/>
      <c r="W2962" s="43"/>
      <c r="X2962" s="46" t="s">
        <v>43</v>
      </c>
      <c r="Y2962" s="43" t="s">
        <v>140</v>
      </c>
      <c r="Z2962" s="127" t="s">
        <v>20460</v>
      </c>
      <c r="AA2962" s="45"/>
      <c r="AB2962" s="3">
        <v>40000</v>
      </c>
      <c r="AC2962" s="3">
        <v>0</v>
      </c>
      <c r="AD2962" s="3">
        <v>0</v>
      </c>
      <c r="AE2962" s="3">
        <v>0</v>
      </c>
      <c r="AF2962" s="3">
        <f>SUM(Table2[[#This Row],[PE 2021 Obligations]],Table2[[#This Row],[ROW 2021 Obligations]],Table2[[#This Row],[Construction 2021 Obligations]],Table2[[#This Row],[Paving 2021 Obligations]])</f>
        <v>40000</v>
      </c>
      <c r="AG2962" s="3">
        <v>40000</v>
      </c>
      <c r="AH2962" s="3">
        <v>0</v>
      </c>
      <c r="AI2962" s="3">
        <v>0</v>
      </c>
      <c r="AJ2962" s="3">
        <v>0</v>
      </c>
      <c r="AK2962" s="3">
        <v>40000</v>
      </c>
      <c r="AL2962" s="43" t="s">
        <v>8097</v>
      </c>
    </row>
    <row r="2963" spans="1:38" hidden="1" x14ac:dyDescent="0.25">
      <c r="A2963" s="47">
        <v>131475</v>
      </c>
      <c r="B2963" s="48">
        <v>3</v>
      </c>
      <c r="C2963" s="49" t="s">
        <v>73</v>
      </c>
      <c r="D2963" s="50">
        <v>44292</v>
      </c>
      <c r="E2963" s="49" t="s">
        <v>7884</v>
      </c>
      <c r="F2963" s="50">
        <v>44292</v>
      </c>
      <c r="G2963" s="49" t="s">
        <v>7884</v>
      </c>
      <c r="H2963" s="51" t="s">
        <v>362</v>
      </c>
      <c r="I2963" s="49"/>
      <c r="J2963" s="49"/>
      <c r="K2963" s="49"/>
      <c r="L2963" s="52"/>
      <c r="M2963" s="51" t="s">
        <v>8098</v>
      </c>
      <c r="N2963" s="51"/>
      <c r="O2963" s="49" t="s">
        <v>1171</v>
      </c>
      <c r="P2963" s="51" t="s">
        <v>1062</v>
      </c>
      <c r="Q2963" s="51"/>
      <c r="R2963" s="111"/>
      <c r="S2963" s="111"/>
      <c r="T2963" s="120"/>
      <c r="U2963" s="55" t="s">
        <v>32</v>
      </c>
      <c r="V2963" s="52"/>
      <c r="W2963" s="49"/>
      <c r="X2963" s="52" t="s">
        <v>43</v>
      </c>
      <c r="Y2963" s="49"/>
      <c r="Z2963" s="116" t="s">
        <v>20458</v>
      </c>
      <c r="AA2963" s="51"/>
      <c r="AB2963" s="54">
        <v>0</v>
      </c>
      <c r="AC2963" s="54">
        <v>0</v>
      </c>
      <c r="AD2963" s="54">
        <v>268500</v>
      </c>
      <c r="AE2963" s="54">
        <v>0</v>
      </c>
      <c r="AF2963" s="3">
        <f>SUM(Table2[[#This Row],[PE 2021 Obligations]],Table2[[#This Row],[ROW 2021 Obligations]],Table2[[#This Row],[Construction 2021 Obligations]],Table2[[#This Row],[Paving 2021 Obligations]])</f>
        <v>268500</v>
      </c>
      <c r="AG2963" s="54">
        <v>0</v>
      </c>
      <c r="AH2963" s="54">
        <v>0</v>
      </c>
      <c r="AI2963" s="54">
        <v>268500</v>
      </c>
      <c r="AJ2963" s="54">
        <v>0</v>
      </c>
      <c r="AK2963" s="54">
        <v>268500</v>
      </c>
      <c r="AL2963" s="49" t="s">
        <v>8099</v>
      </c>
    </row>
    <row r="2964" spans="1:38" ht="30" hidden="1" x14ac:dyDescent="0.25">
      <c r="A2964" s="13">
        <v>131477</v>
      </c>
      <c r="B2964" s="15">
        <v>1</v>
      </c>
      <c r="C2964" s="43" t="s">
        <v>73</v>
      </c>
      <c r="D2964" s="44">
        <v>44293</v>
      </c>
      <c r="E2964" s="43" t="s">
        <v>6215</v>
      </c>
      <c r="F2964" s="44">
        <v>44293</v>
      </c>
      <c r="G2964" s="43" t="s">
        <v>6215</v>
      </c>
      <c r="H2964" s="45" t="s">
        <v>182</v>
      </c>
      <c r="I2964" s="43"/>
      <c r="J2964" s="43"/>
      <c r="K2964" s="43"/>
      <c r="L2964" s="46"/>
      <c r="M2964" s="45" t="s">
        <v>8100</v>
      </c>
      <c r="N2964" s="45"/>
      <c r="O2964" s="43" t="s">
        <v>1171</v>
      </c>
      <c r="P2964" s="45" t="s">
        <v>1062</v>
      </c>
      <c r="Q2964" s="45"/>
      <c r="R2964" s="112"/>
      <c r="S2964" s="112"/>
      <c r="T2964" s="59"/>
      <c r="U2964" s="56" t="s">
        <v>32</v>
      </c>
      <c r="V2964" s="46"/>
      <c r="W2964" s="43"/>
      <c r="X2964" s="46" t="s">
        <v>43</v>
      </c>
      <c r="Y2964" s="43"/>
      <c r="Z2964" s="116" t="s">
        <v>20458</v>
      </c>
      <c r="AA2964" s="45"/>
      <c r="AB2964" s="3">
        <v>0</v>
      </c>
      <c r="AC2964" s="3">
        <v>0</v>
      </c>
      <c r="AD2964" s="3">
        <v>611400</v>
      </c>
      <c r="AE2964" s="3">
        <v>0</v>
      </c>
      <c r="AF2964" s="3">
        <f>SUM(Table2[[#This Row],[PE 2021 Obligations]],Table2[[#This Row],[ROW 2021 Obligations]],Table2[[#This Row],[Construction 2021 Obligations]],Table2[[#This Row],[Paving 2021 Obligations]])</f>
        <v>611400</v>
      </c>
      <c r="AG2964" s="3">
        <v>0</v>
      </c>
      <c r="AH2964" s="3">
        <v>0</v>
      </c>
      <c r="AI2964" s="3">
        <v>611400</v>
      </c>
      <c r="AJ2964" s="3">
        <v>0</v>
      </c>
      <c r="AK2964" s="3">
        <v>611400</v>
      </c>
      <c r="AL2964" s="43" t="s">
        <v>8101</v>
      </c>
    </row>
    <row r="2965" spans="1:38" ht="30" hidden="1" x14ac:dyDescent="0.25">
      <c r="A2965" s="47">
        <v>131478</v>
      </c>
      <c r="B2965" s="48">
        <v>3</v>
      </c>
      <c r="C2965" s="49" t="s">
        <v>73</v>
      </c>
      <c r="D2965" s="50">
        <v>44293</v>
      </c>
      <c r="E2965" s="49" t="s">
        <v>6215</v>
      </c>
      <c r="F2965" s="50">
        <v>44293</v>
      </c>
      <c r="G2965" s="49" t="s">
        <v>6215</v>
      </c>
      <c r="H2965" s="51" t="s">
        <v>173</v>
      </c>
      <c r="I2965" s="49"/>
      <c r="J2965" s="49"/>
      <c r="K2965" s="49"/>
      <c r="L2965" s="52"/>
      <c r="M2965" s="51" t="s">
        <v>8102</v>
      </c>
      <c r="N2965" s="51"/>
      <c r="O2965" s="49" t="s">
        <v>1171</v>
      </c>
      <c r="P2965" s="51" t="s">
        <v>1062</v>
      </c>
      <c r="Q2965" s="51"/>
      <c r="R2965" s="111"/>
      <c r="S2965" s="111"/>
      <c r="T2965" s="120"/>
      <c r="U2965" s="55" t="s">
        <v>32</v>
      </c>
      <c r="V2965" s="52"/>
      <c r="W2965" s="49"/>
      <c r="X2965" s="52" t="s">
        <v>43</v>
      </c>
      <c r="Y2965" s="49"/>
      <c r="Z2965" s="116" t="s">
        <v>20458</v>
      </c>
      <c r="AA2965" s="51"/>
      <c r="AB2965" s="54">
        <v>0</v>
      </c>
      <c r="AC2965" s="54">
        <v>0</v>
      </c>
      <c r="AD2965" s="54">
        <v>98700</v>
      </c>
      <c r="AE2965" s="54">
        <v>0</v>
      </c>
      <c r="AF2965" s="3">
        <f>SUM(Table2[[#This Row],[PE 2021 Obligations]],Table2[[#This Row],[ROW 2021 Obligations]],Table2[[#This Row],[Construction 2021 Obligations]],Table2[[#This Row],[Paving 2021 Obligations]])</f>
        <v>98700</v>
      </c>
      <c r="AG2965" s="54">
        <v>0</v>
      </c>
      <c r="AH2965" s="54">
        <v>0</v>
      </c>
      <c r="AI2965" s="54">
        <v>98700</v>
      </c>
      <c r="AJ2965" s="54">
        <v>0</v>
      </c>
      <c r="AK2965" s="54">
        <v>98700</v>
      </c>
      <c r="AL2965" s="49" t="s">
        <v>8103</v>
      </c>
    </row>
    <row r="2966" spans="1:38" hidden="1" x14ac:dyDescent="0.25">
      <c r="A2966" s="13">
        <v>131479</v>
      </c>
      <c r="B2966" s="15">
        <v>4</v>
      </c>
      <c r="C2966" s="43" t="s">
        <v>73</v>
      </c>
      <c r="D2966" s="44">
        <v>44293</v>
      </c>
      <c r="E2966" s="43" t="s">
        <v>5735</v>
      </c>
      <c r="F2966" s="44">
        <v>44293</v>
      </c>
      <c r="G2966" s="43" t="s">
        <v>5735</v>
      </c>
      <c r="H2966" s="45" t="s">
        <v>126</v>
      </c>
      <c r="I2966" s="43"/>
      <c r="J2966" s="43"/>
      <c r="K2966" s="43"/>
      <c r="L2966" s="46"/>
      <c r="M2966" s="45" t="s">
        <v>8104</v>
      </c>
      <c r="N2966" s="45"/>
      <c r="O2966" s="43" t="s">
        <v>1171</v>
      </c>
      <c r="P2966" s="45" t="s">
        <v>1062</v>
      </c>
      <c r="Q2966" s="45"/>
      <c r="R2966" s="112"/>
      <c r="S2966" s="112"/>
      <c r="T2966" s="59"/>
      <c r="U2966" s="56" t="s">
        <v>32</v>
      </c>
      <c r="V2966" s="46"/>
      <c r="W2966" s="43"/>
      <c r="X2966" s="46" t="s">
        <v>43</v>
      </c>
      <c r="Y2966" s="43"/>
      <c r="Z2966" s="116" t="s">
        <v>20458</v>
      </c>
      <c r="AA2966" s="45"/>
      <c r="AB2966" s="3">
        <v>0</v>
      </c>
      <c r="AC2966" s="3">
        <v>0</v>
      </c>
      <c r="AD2966" s="3">
        <v>70200</v>
      </c>
      <c r="AE2966" s="3">
        <v>0</v>
      </c>
      <c r="AF2966" s="3">
        <f>SUM(Table2[[#This Row],[PE 2021 Obligations]],Table2[[#This Row],[ROW 2021 Obligations]],Table2[[#This Row],[Construction 2021 Obligations]],Table2[[#This Row],[Paving 2021 Obligations]])</f>
        <v>70200</v>
      </c>
      <c r="AG2966" s="3">
        <v>0</v>
      </c>
      <c r="AH2966" s="3">
        <v>0</v>
      </c>
      <c r="AI2966" s="3">
        <v>70200</v>
      </c>
      <c r="AJ2966" s="3">
        <v>0</v>
      </c>
      <c r="AK2966" s="3">
        <v>70200</v>
      </c>
      <c r="AL2966" s="43" t="s">
        <v>8105</v>
      </c>
    </row>
    <row r="2967" spans="1:38" ht="30" hidden="1" x14ac:dyDescent="0.25">
      <c r="A2967" s="47">
        <v>131480</v>
      </c>
      <c r="B2967" s="48">
        <v>6</v>
      </c>
      <c r="C2967" s="49" t="s">
        <v>73</v>
      </c>
      <c r="D2967" s="50">
        <v>44293</v>
      </c>
      <c r="E2967" s="49" t="s">
        <v>142</v>
      </c>
      <c r="F2967" s="50">
        <v>44312</v>
      </c>
      <c r="G2967" s="49" t="s">
        <v>109</v>
      </c>
      <c r="H2967" s="51" t="s">
        <v>76</v>
      </c>
      <c r="I2967" s="49"/>
      <c r="J2967" s="49"/>
      <c r="K2967" s="49"/>
      <c r="L2967" s="52"/>
      <c r="M2967" s="51" t="s">
        <v>8106</v>
      </c>
      <c r="N2967" s="51" t="s">
        <v>8107</v>
      </c>
      <c r="O2967" s="49" t="s">
        <v>151</v>
      </c>
      <c r="P2967" s="51" t="s">
        <v>198</v>
      </c>
      <c r="Q2967" s="51"/>
      <c r="R2967" s="111"/>
      <c r="S2967" s="111"/>
      <c r="T2967" s="120"/>
      <c r="U2967" s="55" t="s">
        <v>32</v>
      </c>
      <c r="V2967" s="52"/>
      <c r="W2967" s="49"/>
      <c r="X2967" s="52" t="s">
        <v>43</v>
      </c>
      <c r="Y2967" s="49"/>
      <c r="Z2967" s="116" t="s">
        <v>20458</v>
      </c>
      <c r="AA2967" s="51"/>
      <c r="AB2967" s="54">
        <v>0</v>
      </c>
      <c r="AC2967" s="54">
        <v>0</v>
      </c>
      <c r="AD2967" s="54">
        <v>120000</v>
      </c>
      <c r="AE2967" s="54">
        <v>0</v>
      </c>
      <c r="AF2967" s="3">
        <f>SUM(Table2[[#This Row],[PE 2021 Obligations]],Table2[[#This Row],[ROW 2021 Obligations]],Table2[[#This Row],[Construction 2021 Obligations]],Table2[[#This Row],[Paving 2021 Obligations]])</f>
        <v>120000</v>
      </c>
      <c r="AG2967" s="54">
        <v>0</v>
      </c>
      <c r="AH2967" s="54">
        <v>0</v>
      </c>
      <c r="AI2967" s="54">
        <v>120000</v>
      </c>
      <c r="AJ2967" s="54">
        <v>0</v>
      </c>
      <c r="AK2967" s="54">
        <v>120000</v>
      </c>
      <c r="AL2967" s="49" t="s">
        <v>8108</v>
      </c>
    </row>
    <row r="2968" spans="1:38" hidden="1" x14ac:dyDescent="0.25">
      <c r="A2968" s="13">
        <v>131481</v>
      </c>
      <c r="B2968" s="15">
        <v>4</v>
      </c>
      <c r="C2968" s="43" t="s">
        <v>73</v>
      </c>
      <c r="D2968" s="44">
        <v>44294</v>
      </c>
      <c r="E2968" s="43" t="s">
        <v>1610</v>
      </c>
      <c r="F2968" s="44">
        <v>44294</v>
      </c>
      <c r="G2968" s="43" t="s">
        <v>1610</v>
      </c>
      <c r="H2968" s="45" t="s">
        <v>186</v>
      </c>
      <c r="I2968" s="43"/>
      <c r="J2968" s="43"/>
      <c r="K2968" s="43"/>
      <c r="L2968" s="46" t="s">
        <v>110</v>
      </c>
      <c r="M2968" s="45" t="s">
        <v>8109</v>
      </c>
      <c r="N2968" s="45"/>
      <c r="O2968" s="43" t="s">
        <v>1612</v>
      </c>
      <c r="P2968" s="45"/>
      <c r="Q2968" s="45"/>
      <c r="R2968" s="112"/>
      <c r="S2968" s="112"/>
      <c r="T2968" s="59"/>
      <c r="U2968" s="56" t="s">
        <v>32</v>
      </c>
      <c r="V2968" s="46"/>
      <c r="W2968" s="43"/>
      <c r="X2968" s="46" t="s">
        <v>43</v>
      </c>
      <c r="Y2968" s="43"/>
      <c r="Z2968" s="116" t="s">
        <v>20458</v>
      </c>
      <c r="AA2968" s="45"/>
      <c r="AB2968" s="3">
        <v>0</v>
      </c>
      <c r="AC2968" s="3">
        <v>0</v>
      </c>
      <c r="AD2968" s="3">
        <v>222739.67</v>
      </c>
      <c r="AE2968" s="3">
        <v>0</v>
      </c>
      <c r="AF2968" s="3">
        <f>SUM(Table2[[#This Row],[PE 2021 Obligations]],Table2[[#This Row],[ROW 2021 Obligations]],Table2[[#This Row],[Construction 2021 Obligations]],Table2[[#This Row],[Paving 2021 Obligations]])</f>
        <v>222739.67</v>
      </c>
      <c r="AG2968" s="3">
        <v>0</v>
      </c>
      <c r="AH2968" s="3">
        <v>0</v>
      </c>
      <c r="AI2968" s="3">
        <v>222739.67</v>
      </c>
      <c r="AJ2968" s="3">
        <v>0</v>
      </c>
      <c r="AK2968" s="3">
        <v>222739.67</v>
      </c>
      <c r="AL2968" s="43" t="s">
        <v>8110</v>
      </c>
    </row>
    <row r="2969" spans="1:38" hidden="1" x14ac:dyDescent="0.25">
      <c r="A2969" s="47">
        <v>131482</v>
      </c>
      <c r="B2969" s="48">
        <v>3</v>
      </c>
      <c r="C2969" s="49" t="s">
        <v>73</v>
      </c>
      <c r="D2969" s="50">
        <v>44294</v>
      </c>
      <c r="E2969" s="49" t="s">
        <v>1610</v>
      </c>
      <c r="F2969" s="50">
        <v>44294</v>
      </c>
      <c r="G2969" s="49" t="s">
        <v>1610</v>
      </c>
      <c r="H2969" s="51" t="s">
        <v>362</v>
      </c>
      <c r="I2969" s="49"/>
      <c r="J2969" s="49"/>
      <c r="K2969" s="49"/>
      <c r="L2969" s="52" t="s">
        <v>110</v>
      </c>
      <c r="M2969" s="51" t="s">
        <v>8111</v>
      </c>
      <c r="N2969" s="51"/>
      <c r="O2969" s="49" t="s">
        <v>1612</v>
      </c>
      <c r="P2969" s="51"/>
      <c r="Q2969" s="51"/>
      <c r="R2969" s="111"/>
      <c r="S2969" s="111"/>
      <c r="T2969" s="120"/>
      <c r="U2969" s="55" t="s">
        <v>32</v>
      </c>
      <c r="V2969" s="52"/>
      <c r="W2969" s="49"/>
      <c r="X2969" s="52" t="s">
        <v>43</v>
      </c>
      <c r="Y2969" s="49"/>
      <c r="Z2969" s="116" t="s">
        <v>20458</v>
      </c>
      <c r="AA2969" s="51"/>
      <c r="AB2969" s="54">
        <v>0</v>
      </c>
      <c r="AC2969" s="54">
        <v>0</v>
      </c>
      <c r="AD2969" s="54">
        <v>59187.48</v>
      </c>
      <c r="AE2969" s="54">
        <v>0</v>
      </c>
      <c r="AF2969" s="3">
        <f>SUM(Table2[[#This Row],[PE 2021 Obligations]],Table2[[#This Row],[ROW 2021 Obligations]],Table2[[#This Row],[Construction 2021 Obligations]],Table2[[#This Row],[Paving 2021 Obligations]])</f>
        <v>59187.48</v>
      </c>
      <c r="AG2969" s="54">
        <v>0</v>
      </c>
      <c r="AH2969" s="54">
        <v>0</v>
      </c>
      <c r="AI2969" s="54">
        <v>59187.48</v>
      </c>
      <c r="AJ2969" s="54">
        <v>0</v>
      </c>
      <c r="AK2969" s="54">
        <v>59187.48</v>
      </c>
      <c r="AL2969" s="49" t="s">
        <v>8112</v>
      </c>
    </row>
    <row r="2970" spans="1:38" hidden="1" x14ac:dyDescent="0.25">
      <c r="A2970" s="13">
        <v>131483</v>
      </c>
      <c r="B2970" s="15">
        <v>3</v>
      </c>
      <c r="C2970" s="43" t="s">
        <v>73</v>
      </c>
      <c r="D2970" s="44">
        <v>44294</v>
      </c>
      <c r="E2970" s="43" t="s">
        <v>1610</v>
      </c>
      <c r="F2970" s="44">
        <v>44294</v>
      </c>
      <c r="G2970" s="43" t="s">
        <v>1610</v>
      </c>
      <c r="H2970" s="45" t="s">
        <v>362</v>
      </c>
      <c r="I2970" s="43"/>
      <c r="J2970" s="43"/>
      <c r="K2970" s="43"/>
      <c r="L2970" s="46" t="s">
        <v>110</v>
      </c>
      <c r="M2970" s="45" t="s">
        <v>8113</v>
      </c>
      <c r="N2970" s="45"/>
      <c r="O2970" s="43" t="s">
        <v>1612</v>
      </c>
      <c r="P2970" s="45"/>
      <c r="Q2970" s="45"/>
      <c r="R2970" s="112"/>
      <c r="S2970" s="112"/>
      <c r="T2970" s="59"/>
      <c r="U2970" s="56" t="s">
        <v>32</v>
      </c>
      <c r="V2970" s="46"/>
      <c r="W2970" s="43"/>
      <c r="X2970" s="46" t="s">
        <v>43</v>
      </c>
      <c r="Y2970" s="43"/>
      <c r="Z2970" s="116" t="s">
        <v>20458</v>
      </c>
      <c r="AA2970" s="45"/>
      <c r="AB2970" s="3">
        <v>0</v>
      </c>
      <c r="AC2970" s="3">
        <v>0</v>
      </c>
      <c r="AD2970" s="3">
        <v>33446.269999999997</v>
      </c>
      <c r="AE2970" s="3">
        <v>0</v>
      </c>
      <c r="AF2970" s="3">
        <f>SUM(Table2[[#This Row],[PE 2021 Obligations]],Table2[[#This Row],[ROW 2021 Obligations]],Table2[[#This Row],[Construction 2021 Obligations]],Table2[[#This Row],[Paving 2021 Obligations]])</f>
        <v>33446.269999999997</v>
      </c>
      <c r="AG2970" s="3">
        <v>0</v>
      </c>
      <c r="AH2970" s="3">
        <v>0</v>
      </c>
      <c r="AI2970" s="3">
        <v>33446.269999999997</v>
      </c>
      <c r="AJ2970" s="3">
        <v>0</v>
      </c>
      <c r="AK2970" s="3">
        <v>33446.269999999997</v>
      </c>
      <c r="AL2970" s="43" t="s">
        <v>8114</v>
      </c>
    </row>
    <row r="2971" spans="1:38" hidden="1" x14ac:dyDescent="0.25">
      <c r="A2971" s="47">
        <v>131485</v>
      </c>
      <c r="B2971" s="48">
        <v>2</v>
      </c>
      <c r="C2971" s="49" t="s">
        <v>73</v>
      </c>
      <c r="D2971" s="50">
        <v>44294</v>
      </c>
      <c r="E2971" s="49" t="s">
        <v>1610</v>
      </c>
      <c r="F2971" s="50">
        <v>44294</v>
      </c>
      <c r="G2971" s="49" t="s">
        <v>1610</v>
      </c>
      <c r="H2971" s="51" t="s">
        <v>1336</v>
      </c>
      <c r="I2971" s="49"/>
      <c r="J2971" s="49"/>
      <c r="K2971" s="49"/>
      <c r="L2971" s="52" t="s">
        <v>110</v>
      </c>
      <c r="M2971" s="51" t="s">
        <v>8115</v>
      </c>
      <c r="N2971" s="51"/>
      <c r="O2971" s="49" t="s">
        <v>1612</v>
      </c>
      <c r="P2971" s="51"/>
      <c r="Q2971" s="51"/>
      <c r="R2971" s="111"/>
      <c r="S2971" s="111"/>
      <c r="T2971" s="120"/>
      <c r="U2971" s="55" t="s">
        <v>32</v>
      </c>
      <c r="V2971" s="52"/>
      <c r="W2971" s="49"/>
      <c r="X2971" s="52" t="s">
        <v>43</v>
      </c>
      <c r="Y2971" s="49"/>
      <c r="Z2971" s="116" t="s">
        <v>20458</v>
      </c>
      <c r="AA2971" s="51"/>
      <c r="AB2971" s="54">
        <v>0</v>
      </c>
      <c r="AC2971" s="54">
        <v>0</v>
      </c>
      <c r="AD2971" s="54">
        <v>13734.6</v>
      </c>
      <c r="AE2971" s="54">
        <v>0</v>
      </c>
      <c r="AF2971" s="3">
        <f>SUM(Table2[[#This Row],[PE 2021 Obligations]],Table2[[#This Row],[ROW 2021 Obligations]],Table2[[#This Row],[Construction 2021 Obligations]],Table2[[#This Row],[Paving 2021 Obligations]])</f>
        <v>13734.6</v>
      </c>
      <c r="AG2971" s="54">
        <v>0</v>
      </c>
      <c r="AH2971" s="54">
        <v>0</v>
      </c>
      <c r="AI2971" s="54">
        <v>13734.6</v>
      </c>
      <c r="AJ2971" s="54">
        <v>0</v>
      </c>
      <c r="AK2971" s="54">
        <v>13734.6</v>
      </c>
      <c r="AL2971" s="49" t="s">
        <v>8116</v>
      </c>
    </row>
    <row r="2972" spans="1:38" ht="45" hidden="1" x14ac:dyDescent="0.25">
      <c r="A2972" s="13">
        <v>131499</v>
      </c>
      <c r="B2972" s="15">
        <v>6</v>
      </c>
      <c r="C2972" s="43" t="s">
        <v>73</v>
      </c>
      <c r="D2972" s="44">
        <v>44300</v>
      </c>
      <c r="E2972" s="43" t="s">
        <v>142</v>
      </c>
      <c r="F2972" s="44">
        <v>44312</v>
      </c>
      <c r="G2972" s="43" t="s">
        <v>109</v>
      </c>
      <c r="H2972" s="45" t="s">
        <v>76</v>
      </c>
      <c r="I2972" s="43"/>
      <c r="J2972" s="43"/>
      <c r="K2972" s="43"/>
      <c r="L2972" s="46"/>
      <c r="M2972" s="45" t="s">
        <v>8123</v>
      </c>
      <c r="N2972" s="45" t="s">
        <v>8124</v>
      </c>
      <c r="O2972" s="43" t="s">
        <v>151</v>
      </c>
      <c r="P2972" s="45" t="s">
        <v>198</v>
      </c>
      <c r="Q2972" s="45"/>
      <c r="R2972" s="112"/>
      <c r="S2972" s="112"/>
      <c r="T2972" s="59"/>
      <c r="U2972" s="56" t="s">
        <v>32</v>
      </c>
      <c r="V2972" s="46"/>
      <c r="W2972" s="43"/>
      <c r="X2972" s="46" t="s">
        <v>43</v>
      </c>
      <c r="Y2972" s="43"/>
      <c r="Z2972" s="116" t="s">
        <v>20458</v>
      </c>
      <c r="AA2972" s="45"/>
      <c r="AB2972" s="3">
        <v>269967.43</v>
      </c>
      <c r="AC2972" s="3">
        <v>0</v>
      </c>
      <c r="AD2972" s="3">
        <v>0</v>
      </c>
      <c r="AE2972" s="3">
        <v>0</v>
      </c>
      <c r="AF2972" s="3">
        <f>SUM(Table2[[#This Row],[PE 2021 Obligations]],Table2[[#This Row],[ROW 2021 Obligations]],Table2[[#This Row],[Construction 2021 Obligations]],Table2[[#This Row],[Paving 2021 Obligations]])</f>
        <v>269967.43</v>
      </c>
      <c r="AG2972" s="3">
        <v>269967.43</v>
      </c>
      <c r="AH2972" s="3">
        <v>0</v>
      </c>
      <c r="AI2972" s="3">
        <v>0</v>
      </c>
      <c r="AJ2972" s="3">
        <v>0</v>
      </c>
      <c r="AK2972" s="3">
        <v>269967.43</v>
      </c>
      <c r="AL2972" s="43"/>
    </row>
    <row r="2973" spans="1:38" ht="30" hidden="1" x14ac:dyDescent="0.25">
      <c r="A2973" s="47">
        <v>131500</v>
      </c>
      <c r="B2973" s="48">
        <v>3</v>
      </c>
      <c r="C2973" s="49" t="s">
        <v>73</v>
      </c>
      <c r="D2973" s="50">
        <v>44300</v>
      </c>
      <c r="E2973" s="49" t="s">
        <v>1610</v>
      </c>
      <c r="F2973" s="50">
        <v>44300</v>
      </c>
      <c r="G2973" s="49" t="s">
        <v>1610</v>
      </c>
      <c r="H2973" s="51" t="s">
        <v>766</v>
      </c>
      <c r="I2973" s="49"/>
      <c r="J2973" s="49"/>
      <c r="K2973" s="49"/>
      <c r="L2973" s="52" t="s">
        <v>110</v>
      </c>
      <c r="M2973" s="51" t="s">
        <v>8125</v>
      </c>
      <c r="N2973" s="51"/>
      <c r="O2973" s="49" t="s">
        <v>1612</v>
      </c>
      <c r="P2973" s="51"/>
      <c r="Q2973" s="51"/>
      <c r="R2973" s="111"/>
      <c r="S2973" s="111"/>
      <c r="T2973" s="120"/>
      <c r="U2973" s="55" t="s">
        <v>32</v>
      </c>
      <c r="V2973" s="52"/>
      <c r="W2973" s="49"/>
      <c r="X2973" s="52" t="s">
        <v>43</v>
      </c>
      <c r="Y2973" s="49"/>
      <c r="Z2973" s="116" t="s">
        <v>20458</v>
      </c>
      <c r="AA2973" s="51"/>
      <c r="AB2973" s="54">
        <v>0</v>
      </c>
      <c r="AC2973" s="54">
        <v>0</v>
      </c>
      <c r="AD2973" s="54">
        <v>5281463</v>
      </c>
      <c r="AE2973" s="54">
        <v>0</v>
      </c>
      <c r="AF2973" s="3">
        <f>SUM(Table2[[#This Row],[PE 2021 Obligations]],Table2[[#This Row],[ROW 2021 Obligations]],Table2[[#This Row],[Construction 2021 Obligations]],Table2[[#This Row],[Paving 2021 Obligations]])</f>
        <v>5281463</v>
      </c>
      <c r="AG2973" s="54">
        <v>0</v>
      </c>
      <c r="AH2973" s="54">
        <v>0</v>
      </c>
      <c r="AI2973" s="54">
        <v>5281463</v>
      </c>
      <c r="AJ2973" s="54">
        <v>0</v>
      </c>
      <c r="AK2973" s="54">
        <v>5281463</v>
      </c>
      <c r="AL2973" s="49" t="s">
        <v>8126</v>
      </c>
    </row>
    <row r="2974" spans="1:38" ht="30" hidden="1" x14ac:dyDescent="0.25">
      <c r="A2974" s="47">
        <v>131509</v>
      </c>
      <c r="B2974" s="48">
        <v>1</v>
      </c>
      <c r="C2974" s="49" t="s">
        <v>73</v>
      </c>
      <c r="D2974" s="50">
        <v>44302</v>
      </c>
      <c r="E2974" s="49" t="s">
        <v>1610</v>
      </c>
      <c r="F2974" s="50">
        <v>44302</v>
      </c>
      <c r="G2974" s="49" t="s">
        <v>1610</v>
      </c>
      <c r="H2974" s="51" t="s">
        <v>1163</v>
      </c>
      <c r="I2974" s="49"/>
      <c r="J2974" s="49"/>
      <c r="K2974" s="49"/>
      <c r="L2974" s="52" t="s">
        <v>110</v>
      </c>
      <c r="M2974" s="51" t="s">
        <v>8142</v>
      </c>
      <c r="N2974" s="51"/>
      <c r="O2974" s="49" t="s">
        <v>1612</v>
      </c>
      <c r="P2974" s="51"/>
      <c r="Q2974" s="51"/>
      <c r="R2974" s="111"/>
      <c r="S2974" s="111"/>
      <c r="T2974" s="120"/>
      <c r="U2974" s="55" t="s">
        <v>32</v>
      </c>
      <c r="V2974" s="52"/>
      <c r="W2974" s="49"/>
      <c r="X2974" s="52" t="s">
        <v>43</v>
      </c>
      <c r="Y2974" s="49"/>
      <c r="Z2974" s="116" t="s">
        <v>20458</v>
      </c>
      <c r="AA2974" s="51"/>
      <c r="AB2974" s="54">
        <v>0</v>
      </c>
      <c r="AC2974" s="54">
        <v>0</v>
      </c>
      <c r="AD2974" s="54">
        <v>2752628</v>
      </c>
      <c r="AE2974" s="54">
        <v>0</v>
      </c>
      <c r="AF2974" s="3">
        <f>SUM(Table2[[#This Row],[PE 2021 Obligations]],Table2[[#This Row],[ROW 2021 Obligations]],Table2[[#This Row],[Construction 2021 Obligations]],Table2[[#This Row],[Paving 2021 Obligations]])</f>
        <v>2752628</v>
      </c>
      <c r="AG2974" s="54">
        <v>0</v>
      </c>
      <c r="AH2974" s="54">
        <v>0</v>
      </c>
      <c r="AI2974" s="54">
        <v>2752628</v>
      </c>
      <c r="AJ2974" s="54">
        <v>0</v>
      </c>
      <c r="AK2974" s="54">
        <v>2752628</v>
      </c>
      <c r="AL2974" s="49" t="s">
        <v>8143</v>
      </c>
    </row>
    <row r="2975" spans="1:38" hidden="1" x14ac:dyDescent="0.25">
      <c r="A2975" s="13">
        <v>131516</v>
      </c>
      <c r="B2975" s="15">
        <v>4</v>
      </c>
      <c r="C2975" s="43" t="s">
        <v>73</v>
      </c>
      <c r="D2975" s="44">
        <v>44307</v>
      </c>
      <c r="E2975" s="43" t="s">
        <v>5735</v>
      </c>
      <c r="F2975" s="44">
        <v>44307</v>
      </c>
      <c r="G2975" s="43" t="s">
        <v>5735</v>
      </c>
      <c r="H2975" s="45" t="s">
        <v>126</v>
      </c>
      <c r="I2975" s="43"/>
      <c r="J2975" s="43"/>
      <c r="K2975" s="43"/>
      <c r="L2975" s="46"/>
      <c r="M2975" s="45" t="s">
        <v>8144</v>
      </c>
      <c r="N2975" s="45"/>
      <c r="O2975" s="43" t="s">
        <v>1171</v>
      </c>
      <c r="P2975" s="45" t="s">
        <v>1062</v>
      </c>
      <c r="Q2975" s="45"/>
      <c r="R2975" s="112"/>
      <c r="S2975" s="112"/>
      <c r="T2975" s="59"/>
      <c r="U2975" s="56" t="s">
        <v>32</v>
      </c>
      <c r="V2975" s="46"/>
      <c r="W2975" s="43"/>
      <c r="X2975" s="46" t="s">
        <v>43</v>
      </c>
      <c r="Y2975" s="43"/>
      <c r="Z2975" s="116" t="s">
        <v>20458</v>
      </c>
      <c r="AA2975" s="45"/>
      <c r="AB2975" s="3">
        <v>0</v>
      </c>
      <c r="AC2975" s="3">
        <v>0</v>
      </c>
      <c r="AD2975" s="3">
        <v>14620041</v>
      </c>
      <c r="AE2975" s="3">
        <v>0</v>
      </c>
      <c r="AF2975" s="3">
        <f>SUM(Table2[[#This Row],[PE 2021 Obligations]],Table2[[#This Row],[ROW 2021 Obligations]],Table2[[#This Row],[Construction 2021 Obligations]],Table2[[#This Row],[Paving 2021 Obligations]])</f>
        <v>14620041</v>
      </c>
      <c r="AG2975" s="3">
        <v>0</v>
      </c>
      <c r="AH2975" s="3">
        <v>0</v>
      </c>
      <c r="AI2975" s="3">
        <v>14620041</v>
      </c>
      <c r="AJ2975" s="3">
        <v>0</v>
      </c>
      <c r="AK2975" s="3">
        <v>14620041</v>
      </c>
      <c r="AL2975" s="43" t="s">
        <v>8145</v>
      </c>
    </row>
    <row r="2976" spans="1:38" hidden="1" x14ac:dyDescent="0.25">
      <c r="A2976" s="47">
        <v>131517</v>
      </c>
      <c r="B2976" s="48">
        <v>4</v>
      </c>
      <c r="C2976" s="49" t="s">
        <v>73</v>
      </c>
      <c r="D2976" s="50">
        <v>44307</v>
      </c>
      <c r="E2976" s="49" t="s">
        <v>5735</v>
      </c>
      <c r="F2976" s="50">
        <v>44307</v>
      </c>
      <c r="G2976" s="49" t="s">
        <v>5735</v>
      </c>
      <c r="H2976" s="51" t="s">
        <v>126</v>
      </c>
      <c r="I2976" s="49"/>
      <c r="J2976" s="49"/>
      <c r="K2976" s="49"/>
      <c r="L2976" s="52"/>
      <c r="M2976" s="51" t="s">
        <v>8146</v>
      </c>
      <c r="N2976" s="51"/>
      <c r="O2976" s="49" t="s">
        <v>1171</v>
      </c>
      <c r="P2976" s="51" t="s">
        <v>1062</v>
      </c>
      <c r="Q2976" s="51"/>
      <c r="R2976" s="111"/>
      <c r="S2976" s="111"/>
      <c r="T2976" s="120"/>
      <c r="U2976" s="55" t="s">
        <v>32</v>
      </c>
      <c r="V2976" s="52"/>
      <c r="W2976" s="49"/>
      <c r="X2976" s="52" t="s">
        <v>43</v>
      </c>
      <c r="Y2976" s="49"/>
      <c r="Z2976" s="116" t="s">
        <v>20458</v>
      </c>
      <c r="AA2976" s="51"/>
      <c r="AB2976" s="54">
        <v>0</v>
      </c>
      <c r="AC2976" s="54">
        <v>0</v>
      </c>
      <c r="AD2976" s="54">
        <v>4303778</v>
      </c>
      <c r="AE2976" s="54">
        <v>0</v>
      </c>
      <c r="AF2976" s="3">
        <f>SUM(Table2[[#This Row],[PE 2021 Obligations]],Table2[[#This Row],[ROW 2021 Obligations]],Table2[[#This Row],[Construction 2021 Obligations]],Table2[[#This Row],[Paving 2021 Obligations]])</f>
        <v>4303778</v>
      </c>
      <c r="AG2976" s="54">
        <v>0</v>
      </c>
      <c r="AH2976" s="54">
        <v>0</v>
      </c>
      <c r="AI2976" s="54">
        <v>4303778</v>
      </c>
      <c r="AJ2976" s="54">
        <v>0</v>
      </c>
      <c r="AK2976" s="54">
        <v>4303778</v>
      </c>
      <c r="AL2976" s="49" t="s">
        <v>8147</v>
      </c>
    </row>
    <row r="2977" spans="1:38" ht="30" hidden="1" x14ac:dyDescent="0.25">
      <c r="A2977" s="13">
        <v>131520</v>
      </c>
      <c r="B2977" s="15">
        <v>4</v>
      </c>
      <c r="C2977" s="43" t="s">
        <v>73</v>
      </c>
      <c r="D2977" s="44">
        <v>44307</v>
      </c>
      <c r="E2977" s="43" t="s">
        <v>1610</v>
      </c>
      <c r="F2977" s="44">
        <v>44307</v>
      </c>
      <c r="G2977" s="43" t="s">
        <v>1610</v>
      </c>
      <c r="H2977" s="45" t="s">
        <v>186</v>
      </c>
      <c r="I2977" s="43"/>
      <c r="J2977" s="43"/>
      <c r="K2977" s="43"/>
      <c r="L2977" s="46" t="s">
        <v>110</v>
      </c>
      <c r="M2977" s="45" t="s">
        <v>8148</v>
      </c>
      <c r="N2977" s="45"/>
      <c r="O2977" s="43" t="s">
        <v>1612</v>
      </c>
      <c r="P2977" s="45"/>
      <c r="Q2977" s="45"/>
      <c r="R2977" s="112"/>
      <c r="S2977" s="112"/>
      <c r="T2977" s="59"/>
      <c r="U2977" s="56" t="s">
        <v>32</v>
      </c>
      <c r="V2977" s="46"/>
      <c r="W2977" s="43"/>
      <c r="X2977" s="46" t="s">
        <v>43</v>
      </c>
      <c r="Y2977" s="43"/>
      <c r="Z2977" s="116" t="s">
        <v>20458</v>
      </c>
      <c r="AA2977" s="45"/>
      <c r="AB2977" s="3">
        <v>0</v>
      </c>
      <c r="AC2977" s="3">
        <v>0</v>
      </c>
      <c r="AD2977" s="3">
        <v>1310689</v>
      </c>
      <c r="AE2977" s="3">
        <v>0</v>
      </c>
      <c r="AF2977" s="3">
        <f>SUM(Table2[[#This Row],[PE 2021 Obligations]],Table2[[#This Row],[ROW 2021 Obligations]],Table2[[#This Row],[Construction 2021 Obligations]],Table2[[#This Row],[Paving 2021 Obligations]])</f>
        <v>1310689</v>
      </c>
      <c r="AG2977" s="3">
        <v>0</v>
      </c>
      <c r="AH2977" s="3">
        <v>0</v>
      </c>
      <c r="AI2977" s="3">
        <v>1310689</v>
      </c>
      <c r="AJ2977" s="3">
        <v>0</v>
      </c>
      <c r="AK2977" s="3">
        <v>1310689</v>
      </c>
      <c r="AL2977" s="43" t="s">
        <v>8149</v>
      </c>
    </row>
    <row r="2978" spans="1:38" hidden="1" x14ac:dyDescent="0.25">
      <c r="A2978" s="47">
        <v>131530</v>
      </c>
      <c r="B2978" s="48">
        <v>3</v>
      </c>
      <c r="C2978" s="49" t="s">
        <v>73</v>
      </c>
      <c r="D2978" s="50">
        <v>44312</v>
      </c>
      <c r="E2978" s="49" t="s">
        <v>6215</v>
      </c>
      <c r="F2978" s="50">
        <v>44312</v>
      </c>
      <c r="G2978" s="49" t="s">
        <v>6215</v>
      </c>
      <c r="H2978" s="51" t="s">
        <v>49</v>
      </c>
      <c r="I2978" s="49"/>
      <c r="J2978" s="49"/>
      <c r="K2978" s="49"/>
      <c r="L2978" s="52"/>
      <c r="M2978" s="51" t="s">
        <v>8150</v>
      </c>
      <c r="N2978" s="51"/>
      <c r="O2978" s="49" t="s">
        <v>1171</v>
      </c>
      <c r="P2978" s="51" t="s">
        <v>1062</v>
      </c>
      <c r="Q2978" s="51"/>
      <c r="R2978" s="111"/>
      <c r="S2978" s="111"/>
      <c r="T2978" s="120"/>
      <c r="U2978" s="55" t="s">
        <v>32</v>
      </c>
      <c r="V2978" s="52"/>
      <c r="W2978" s="49"/>
      <c r="X2978" s="52" t="s">
        <v>43</v>
      </c>
      <c r="Y2978" s="49"/>
      <c r="Z2978" s="116" t="s">
        <v>20458</v>
      </c>
      <c r="AA2978" s="51"/>
      <c r="AB2978" s="54">
        <v>0</v>
      </c>
      <c r="AC2978" s="54">
        <v>0</v>
      </c>
      <c r="AD2978" s="54">
        <v>21400</v>
      </c>
      <c r="AE2978" s="54">
        <v>0</v>
      </c>
      <c r="AF2978" s="3">
        <f>SUM(Table2[[#This Row],[PE 2021 Obligations]],Table2[[#This Row],[ROW 2021 Obligations]],Table2[[#This Row],[Construction 2021 Obligations]],Table2[[#This Row],[Paving 2021 Obligations]])</f>
        <v>21400</v>
      </c>
      <c r="AG2978" s="54">
        <v>0</v>
      </c>
      <c r="AH2978" s="54">
        <v>0</v>
      </c>
      <c r="AI2978" s="54">
        <v>21400</v>
      </c>
      <c r="AJ2978" s="54">
        <v>0</v>
      </c>
      <c r="AK2978" s="54">
        <v>21400</v>
      </c>
      <c r="AL2978" s="49" t="s">
        <v>8151</v>
      </c>
    </row>
    <row r="2979" spans="1:38" ht="30" hidden="1" x14ac:dyDescent="0.25">
      <c r="A2979" s="13">
        <v>131531</v>
      </c>
      <c r="B2979" s="15">
        <v>3</v>
      </c>
      <c r="C2979" s="43" t="s">
        <v>73</v>
      </c>
      <c r="D2979" s="44">
        <v>44312</v>
      </c>
      <c r="E2979" s="43" t="s">
        <v>6215</v>
      </c>
      <c r="F2979" s="44">
        <v>44312</v>
      </c>
      <c r="G2979" s="43" t="s">
        <v>6215</v>
      </c>
      <c r="H2979" s="45" t="s">
        <v>437</v>
      </c>
      <c r="I2979" s="43"/>
      <c r="J2979" s="43"/>
      <c r="K2979" s="43"/>
      <c r="L2979" s="46"/>
      <c r="M2979" s="45" t="s">
        <v>8152</v>
      </c>
      <c r="N2979" s="45"/>
      <c r="O2979" s="43" t="s">
        <v>1171</v>
      </c>
      <c r="P2979" s="45" t="s">
        <v>1062</v>
      </c>
      <c r="Q2979" s="45"/>
      <c r="R2979" s="112"/>
      <c r="S2979" s="112"/>
      <c r="T2979" s="59"/>
      <c r="U2979" s="56" t="s">
        <v>32</v>
      </c>
      <c r="V2979" s="46"/>
      <c r="W2979" s="43"/>
      <c r="X2979" s="46" t="s">
        <v>43</v>
      </c>
      <c r="Y2979" s="43"/>
      <c r="Z2979" s="116" t="s">
        <v>20458</v>
      </c>
      <c r="AA2979" s="45"/>
      <c r="AB2979" s="3">
        <v>0</v>
      </c>
      <c r="AC2979" s="3">
        <v>0</v>
      </c>
      <c r="AD2979" s="3">
        <v>55600</v>
      </c>
      <c r="AE2979" s="3">
        <v>0</v>
      </c>
      <c r="AF2979" s="3">
        <f>SUM(Table2[[#This Row],[PE 2021 Obligations]],Table2[[#This Row],[ROW 2021 Obligations]],Table2[[#This Row],[Construction 2021 Obligations]],Table2[[#This Row],[Paving 2021 Obligations]])</f>
        <v>55600</v>
      </c>
      <c r="AG2979" s="3">
        <v>0</v>
      </c>
      <c r="AH2979" s="3">
        <v>0</v>
      </c>
      <c r="AI2979" s="3">
        <v>55600</v>
      </c>
      <c r="AJ2979" s="3">
        <v>0</v>
      </c>
      <c r="AK2979" s="3">
        <v>55600</v>
      </c>
      <c r="AL2979" s="43" t="s">
        <v>8153</v>
      </c>
    </row>
    <row r="2980" spans="1:38" hidden="1" x14ac:dyDescent="0.25">
      <c r="A2980" s="47">
        <v>131532</v>
      </c>
      <c r="B2980" s="48">
        <v>1</v>
      </c>
      <c r="C2980" s="49" t="s">
        <v>73</v>
      </c>
      <c r="D2980" s="50">
        <v>44312</v>
      </c>
      <c r="E2980" s="49" t="s">
        <v>6215</v>
      </c>
      <c r="F2980" s="50">
        <v>44312</v>
      </c>
      <c r="G2980" s="49" t="s">
        <v>6215</v>
      </c>
      <c r="H2980" s="51" t="s">
        <v>317</v>
      </c>
      <c r="I2980" s="49"/>
      <c r="J2980" s="49"/>
      <c r="K2980" s="49"/>
      <c r="L2980" s="52"/>
      <c r="M2980" s="51" t="s">
        <v>8154</v>
      </c>
      <c r="N2980" s="51"/>
      <c r="O2980" s="49" t="s">
        <v>1171</v>
      </c>
      <c r="P2980" s="51" t="s">
        <v>1062</v>
      </c>
      <c r="Q2980" s="51"/>
      <c r="R2980" s="111"/>
      <c r="S2980" s="111"/>
      <c r="T2980" s="120"/>
      <c r="U2980" s="55" t="s">
        <v>32</v>
      </c>
      <c r="V2980" s="52"/>
      <c r="W2980" s="49"/>
      <c r="X2980" s="52" t="s">
        <v>43</v>
      </c>
      <c r="Y2980" s="49"/>
      <c r="Z2980" s="116" t="s">
        <v>20458</v>
      </c>
      <c r="AA2980" s="51"/>
      <c r="AB2980" s="54">
        <v>0</v>
      </c>
      <c r="AC2980" s="54">
        <v>0</v>
      </c>
      <c r="AD2980" s="54">
        <v>17800</v>
      </c>
      <c r="AE2980" s="54">
        <v>0</v>
      </c>
      <c r="AF2980" s="3">
        <f>SUM(Table2[[#This Row],[PE 2021 Obligations]],Table2[[#This Row],[ROW 2021 Obligations]],Table2[[#This Row],[Construction 2021 Obligations]],Table2[[#This Row],[Paving 2021 Obligations]])</f>
        <v>17800</v>
      </c>
      <c r="AG2980" s="54">
        <v>0</v>
      </c>
      <c r="AH2980" s="54">
        <v>0</v>
      </c>
      <c r="AI2980" s="54">
        <v>17800</v>
      </c>
      <c r="AJ2980" s="54">
        <v>0</v>
      </c>
      <c r="AK2980" s="54">
        <v>17800</v>
      </c>
      <c r="AL2980" s="49" t="s">
        <v>8155</v>
      </c>
    </row>
    <row r="2981" spans="1:38" hidden="1" x14ac:dyDescent="0.25">
      <c r="A2981" s="13">
        <v>131533</v>
      </c>
      <c r="B2981" s="15">
        <v>1</v>
      </c>
      <c r="C2981" s="43" t="s">
        <v>73</v>
      </c>
      <c r="D2981" s="44">
        <v>44313</v>
      </c>
      <c r="E2981" s="43" t="s">
        <v>6355</v>
      </c>
      <c r="F2981" s="44">
        <v>44313</v>
      </c>
      <c r="G2981" s="43" t="s">
        <v>6355</v>
      </c>
      <c r="H2981" s="45" t="s">
        <v>158</v>
      </c>
      <c r="I2981" s="43"/>
      <c r="J2981" s="43"/>
      <c r="K2981" s="43"/>
      <c r="L2981" s="46"/>
      <c r="M2981" s="45" t="s">
        <v>8156</v>
      </c>
      <c r="N2981" s="45"/>
      <c r="O2981" s="43" t="s">
        <v>151</v>
      </c>
      <c r="P2981" s="45" t="s">
        <v>198</v>
      </c>
      <c r="Q2981" s="45"/>
      <c r="R2981" s="112"/>
      <c r="S2981" s="112"/>
      <c r="T2981" s="59"/>
      <c r="U2981" s="56" t="s">
        <v>32</v>
      </c>
      <c r="V2981" s="46"/>
      <c r="W2981" s="43"/>
      <c r="X2981" s="46" t="s">
        <v>43</v>
      </c>
      <c r="Y2981" s="43"/>
      <c r="Z2981" s="116" t="s">
        <v>20458</v>
      </c>
      <c r="AA2981" s="45"/>
      <c r="AB2981" s="3">
        <v>0</v>
      </c>
      <c r="AC2981" s="3">
        <v>0</v>
      </c>
      <c r="AD2981" s="3">
        <v>45135.3</v>
      </c>
      <c r="AE2981" s="3">
        <v>0</v>
      </c>
      <c r="AF2981" s="3">
        <f>SUM(Table2[[#This Row],[PE 2021 Obligations]],Table2[[#This Row],[ROW 2021 Obligations]],Table2[[#This Row],[Construction 2021 Obligations]],Table2[[#This Row],[Paving 2021 Obligations]])</f>
        <v>45135.3</v>
      </c>
      <c r="AG2981" s="3">
        <v>0</v>
      </c>
      <c r="AH2981" s="3">
        <v>0</v>
      </c>
      <c r="AI2981" s="3">
        <v>45135.3</v>
      </c>
      <c r="AJ2981" s="3">
        <v>0</v>
      </c>
      <c r="AK2981" s="3">
        <v>45135.3</v>
      </c>
      <c r="AL2981" s="43" t="s">
        <v>8157</v>
      </c>
    </row>
    <row r="2982" spans="1:38" hidden="1" x14ac:dyDescent="0.25">
      <c r="A2982" s="47">
        <v>131534</v>
      </c>
      <c r="B2982" s="48">
        <v>1</v>
      </c>
      <c r="C2982" s="49" t="s">
        <v>73</v>
      </c>
      <c r="D2982" s="50">
        <v>44313</v>
      </c>
      <c r="E2982" s="49" t="s">
        <v>6355</v>
      </c>
      <c r="F2982" s="50">
        <v>44313</v>
      </c>
      <c r="G2982" s="49" t="s">
        <v>6355</v>
      </c>
      <c r="H2982" s="51" t="s">
        <v>386</v>
      </c>
      <c r="I2982" s="49"/>
      <c r="J2982" s="49"/>
      <c r="K2982" s="49"/>
      <c r="L2982" s="52"/>
      <c r="M2982" s="51" t="s">
        <v>8158</v>
      </c>
      <c r="N2982" s="51"/>
      <c r="O2982" s="49" t="s">
        <v>151</v>
      </c>
      <c r="P2982" s="51" t="s">
        <v>198</v>
      </c>
      <c r="Q2982" s="51"/>
      <c r="R2982" s="111"/>
      <c r="S2982" s="111"/>
      <c r="T2982" s="120"/>
      <c r="U2982" s="55" t="s">
        <v>32</v>
      </c>
      <c r="V2982" s="52"/>
      <c r="W2982" s="49"/>
      <c r="X2982" s="52" t="s">
        <v>43</v>
      </c>
      <c r="Y2982" s="49"/>
      <c r="Z2982" s="116" t="s">
        <v>20458</v>
      </c>
      <c r="AA2982" s="51"/>
      <c r="AB2982" s="54">
        <v>0</v>
      </c>
      <c r="AC2982" s="54">
        <v>0</v>
      </c>
      <c r="AD2982" s="54">
        <v>50018.55</v>
      </c>
      <c r="AE2982" s="54">
        <v>0</v>
      </c>
      <c r="AF2982" s="3">
        <f>SUM(Table2[[#This Row],[PE 2021 Obligations]],Table2[[#This Row],[ROW 2021 Obligations]],Table2[[#This Row],[Construction 2021 Obligations]],Table2[[#This Row],[Paving 2021 Obligations]])</f>
        <v>50018.55</v>
      </c>
      <c r="AG2982" s="54">
        <v>0</v>
      </c>
      <c r="AH2982" s="54">
        <v>0</v>
      </c>
      <c r="AI2982" s="54">
        <v>50018.55</v>
      </c>
      <c r="AJ2982" s="54">
        <v>0</v>
      </c>
      <c r="AK2982" s="54">
        <v>50018.55</v>
      </c>
      <c r="AL2982" s="49" t="s">
        <v>8159</v>
      </c>
    </row>
    <row r="2983" spans="1:38" hidden="1" x14ac:dyDescent="0.25">
      <c r="A2983" s="13">
        <v>131536</v>
      </c>
      <c r="B2983" s="15">
        <v>3</v>
      </c>
      <c r="C2983" s="43" t="s">
        <v>73</v>
      </c>
      <c r="D2983" s="44">
        <v>44313</v>
      </c>
      <c r="E2983" s="43" t="s">
        <v>7884</v>
      </c>
      <c r="F2983" s="44">
        <v>44313</v>
      </c>
      <c r="G2983" s="43" t="s">
        <v>7884</v>
      </c>
      <c r="H2983" s="45" t="s">
        <v>69</v>
      </c>
      <c r="I2983" s="43"/>
      <c r="J2983" s="43"/>
      <c r="K2983" s="43"/>
      <c r="L2983" s="46"/>
      <c r="M2983" s="45" t="s">
        <v>8160</v>
      </c>
      <c r="N2983" s="45"/>
      <c r="O2983" s="43" t="s">
        <v>1171</v>
      </c>
      <c r="P2983" s="45" t="s">
        <v>1062</v>
      </c>
      <c r="Q2983" s="45"/>
      <c r="R2983" s="112"/>
      <c r="S2983" s="112"/>
      <c r="T2983" s="59"/>
      <c r="U2983" s="56" t="s">
        <v>32</v>
      </c>
      <c r="V2983" s="46"/>
      <c r="W2983" s="43"/>
      <c r="X2983" s="46" t="s">
        <v>43</v>
      </c>
      <c r="Y2983" s="43"/>
      <c r="Z2983" s="116" t="s">
        <v>20458</v>
      </c>
      <c r="AA2983" s="45"/>
      <c r="AB2983" s="3">
        <v>0</v>
      </c>
      <c r="AC2983" s="3">
        <v>0</v>
      </c>
      <c r="AD2983" s="3">
        <v>29300</v>
      </c>
      <c r="AE2983" s="3">
        <v>0</v>
      </c>
      <c r="AF2983" s="3">
        <f>SUM(Table2[[#This Row],[PE 2021 Obligations]],Table2[[#This Row],[ROW 2021 Obligations]],Table2[[#This Row],[Construction 2021 Obligations]],Table2[[#This Row],[Paving 2021 Obligations]])</f>
        <v>29300</v>
      </c>
      <c r="AG2983" s="3">
        <v>0</v>
      </c>
      <c r="AH2983" s="3">
        <v>0</v>
      </c>
      <c r="AI2983" s="3">
        <v>29300</v>
      </c>
      <c r="AJ2983" s="3">
        <v>0</v>
      </c>
      <c r="AK2983" s="3">
        <v>29300</v>
      </c>
      <c r="AL2983" s="43" t="s">
        <v>8161</v>
      </c>
    </row>
    <row r="2984" spans="1:38" hidden="1" x14ac:dyDescent="0.25">
      <c r="A2984" s="47">
        <v>131537</v>
      </c>
      <c r="B2984" s="48">
        <v>4</v>
      </c>
      <c r="C2984" s="49" t="s">
        <v>73</v>
      </c>
      <c r="D2984" s="50">
        <v>44313</v>
      </c>
      <c r="E2984" s="49" t="s">
        <v>7884</v>
      </c>
      <c r="F2984" s="50">
        <v>44313</v>
      </c>
      <c r="G2984" s="49" t="s">
        <v>7884</v>
      </c>
      <c r="H2984" s="51" t="s">
        <v>301</v>
      </c>
      <c r="I2984" s="49"/>
      <c r="J2984" s="49"/>
      <c r="K2984" s="49"/>
      <c r="L2984" s="52"/>
      <c r="M2984" s="51" t="s">
        <v>8162</v>
      </c>
      <c r="N2984" s="51"/>
      <c r="O2984" s="49" t="s">
        <v>1171</v>
      </c>
      <c r="P2984" s="51" t="s">
        <v>1062</v>
      </c>
      <c r="Q2984" s="51"/>
      <c r="R2984" s="111"/>
      <c r="S2984" s="111"/>
      <c r="T2984" s="120"/>
      <c r="U2984" s="55" t="s">
        <v>32</v>
      </c>
      <c r="V2984" s="52"/>
      <c r="W2984" s="49"/>
      <c r="X2984" s="52" t="s">
        <v>43</v>
      </c>
      <c r="Y2984" s="49"/>
      <c r="Z2984" s="116" t="s">
        <v>20458</v>
      </c>
      <c r="AA2984" s="51"/>
      <c r="AB2984" s="54">
        <v>0</v>
      </c>
      <c r="AC2984" s="54">
        <v>0</v>
      </c>
      <c r="AD2984" s="54">
        <v>15400</v>
      </c>
      <c r="AE2984" s="54">
        <v>0</v>
      </c>
      <c r="AF2984" s="3">
        <f>SUM(Table2[[#This Row],[PE 2021 Obligations]],Table2[[#This Row],[ROW 2021 Obligations]],Table2[[#This Row],[Construction 2021 Obligations]],Table2[[#This Row],[Paving 2021 Obligations]])</f>
        <v>15400</v>
      </c>
      <c r="AG2984" s="54">
        <v>0</v>
      </c>
      <c r="AH2984" s="54">
        <v>0</v>
      </c>
      <c r="AI2984" s="54">
        <v>15400</v>
      </c>
      <c r="AJ2984" s="54">
        <v>0</v>
      </c>
      <c r="AK2984" s="54">
        <v>15400</v>
      </c>
      <c r="AL2984" s="49" t="s">
        <v>8163</v>
      </c>
    </row>
    <row r="2985" spans="1:38" hidden="1" x14ac:dyDescent="0.25">
      <c r="A2985" s="13">
        <v>131538</v>
      </c>
      <c r="B2985" s="15">
        <v>4</v>
      </c>
      <c r="C2985" s="43" t="s">
        <v>73</v>
      </c>
      <c r="D2985" s="44">
        <v>44313</v>
      </c>
      <c r="E2985" s="43" t="s">
        <v>7884</v>
      </c>
      <c r="F2985" s="44">
        <v>44313</v>
      </c>
      <c r="G2985" s="43" t="s">
        <v>7884</v>
      </c>
      <c r="H2985" s="45" t="s">
        <v>301</v>
      </c>
      <c r="I2985" s="43"/>
      <c r="J2985" s="43"/>
      <c r="K2985" s="43"/>
      <c r="L2985" s="46"/>
      <c r="M2985" s="45" t="s">
        <v>8164</v>
      </c>
      <c r="N2985" s="45"/>
      <c r="O2985" s="43" t="s">
        <v>1171</v>
      </c>
      <c r="P2985" s="45" t="s">
        <v>1062</v>
      </c>
      <c r="Q2985" s="45"/>
      <c r="R2985" s="112"/>
      <c r="S2985" s="112"/>
      <c r="T2985" s="59"/>
      <c r="U2985" s="56" t="s">
        <v>32</v>
      </c>
      <c r="V2985" s="46"/>
      <c r="W2985" s="43"/>
      <c r="X2985" s="46" t="s">
        <v>43</v>
      </c>
      <c r="Y2985" s="43"/>
      <c r="Z2985" s="116" t="s">
        <v>20458</v>
      </c>
      <c r="AA2985" s="45"/>
      <c r="AB2985" s="3">
        <v>0</v>
      </c>
      <c r="AC2985" s="3">
        <v>0</v>
      </c>
      <c r="AD2985" s="3">
        <v>53900</v>
      </c>
      <c r="AE2985" s="3">
        <v>0</v>
      </c>
      <c r="AF2985" s="3">
        <f>SUM(Table2[[#This Row],[PE 2021 Obligations]],Table2[[#This Row],[ROW 2021 Obligations]],Table2[[#This Row],[Construction 2021 Obligations]],Table2[[#This Row],[Paving 2021 Obligations]])</f>
        <v>53900</v>
      </c>
      <c r="AG2985" s="3">
        <v>0</v>
      </c>
      <c r="AH2985" s="3">
        <v>0</v>
      </c>
      <c r="AI2985" s="3">
        <v>53900</v>
      </c>
      <c r="AJ2985" s="3">
        <v>0</v>
      </c>
      <c r="AK2985" s="3">
        <v>53900</v>
      </c>
      <c r="AL2985" s="43" t="s">
        <v>8165</v>
      </c>
    </row>
    <row r="2986" spans="1:38" hidden="1" x14ac:dyDescent="0.25">
      <c r="A2986" s="47">
        <v>131539</v>
      </c>
      <c r="B2986" s="48">
        <v>4</v>
      </c>
      <c r="C2986" s="49" t="s">
        <v>73</v>
      </c>
      <c r="D2986" s="50">
        <v>44313</v>
      </c>
      <c r="E2986" s="49" t="s">
        <v>7884</v>
      </c>
      <c r="F2986" s="50">
        <v>44313</v>
      </c>
      <c r="G2986" s="49" t="s">
        <v>7884</v>
      </c>
      <c r="H2986" s="51" t="s">
        <v>564</v>
      </c>
      <c r="I2986" s="49"/>
      <c r="J2986" s="49"/>
      <c r="K2986" s="49"/>
      <c r="L2986" s="52"/>
      <c r="M2986" s="51" t="s">
        <v>8166</v>
      </c>
      <c r="N2986" s="51"/>
      <c r="O2986" s="49" t="s">
        <v>1171</v>
      </c>
      <c r="P2986" s="51" t="s">
        <v>1062</v>
      </c>
      <c r="Q2986" s="51"/>
      <c r="R2986" s="111"/>
      <c r="S2986" s="111"/>
      <c r="T2986" s="120"/>
      <c r="U2986" s="55" t="s">
        <v>32</v>
      </c>
      <c r="V2986" s="52"/>
      <c r="W2986" s="49"/>
      <c r="X2986" s="52" t="s">
        <v>43</v>
      </c>
      <c r="Y2986" s="49"/>
      <c r="Z2986" s="116" t="s">
        <v>20458</v>
      </c>
      <c r="AA2986" s="51"/>
      <c r="AB2986" s="54">
        <v>0</v>
      </c>
      <c r="AC2986" s="54">
        <v>0</v>
      </c>
      <c r="AD2986" s="54">
        <v>6500</v>
      </c>
      <c r="AE2986" s="54">
        <v>0</v>
      </c>
      <c r="AF2986" s="3">
        <f>SUM(Table2[[#This Row],[PE 2021 Obligations]],Table2[[#This Row],[ROW 2021 Obligations]],Table2[[#This Row],[Construction 2021 Obligations]],Table2[[#This Row],[Paving 2021 Obligations]])</f>
        <v>6500</v>
      </c>
      <c r="AG2986" s="54">
        <v>0</v>
      </c>
      <c r="AH2986" s="54">
        <v>0</v>
      </c>
      <c r="AI2986" s="54">
        <v>6500</v>
      </c>
      <c r="AJ2986" s="54">
        <v>0</v>
      </c>
      <c r="AK2986" s="54">
        <v>6500</v>
      </c>
      <c r="AL2986" s="49" t="s">
        <v>8167</v>
      </c>
    </row>
    <row r="2987" spans="1:38" hidden="1" x14ac:dyDescent="0.25">
      <c r="A2987" s="13">
        <v>131540</v>
      </c>
      <c r="B2987" s="15">
        <v>1</v>
      </c>
      <c r="C2987" s="43" t="s">
        <v>73</v>
      </c>
      <c r="D2987" s="44">
        <v>44314</v>
      </c>
      <c r="E2987" s="43" t="s">
        <v>6355</v>
      </c>
      <c r="F2987" s="44">
        <v>44314</v>
      </c>
      <c r="G2987" s="43" t="s">
        <v>6355</v>
      </c>
      <c r="H2987" s="45" t="s">
        <v>196</v>
      </c>
      <c r="I2987" s="43"/>
      <c r="J2987" s="43"/>
      <c r="K2987" s="43"/>
      <c r="L2987" s="46"/>
      <c r="M2987" s="45" t="s">
        <v>8168</v>
      </c>
      <c r="N2987" s="45"/>
      <c r="O2987" s="43" t="s">
        <v>151</v>
      </c>
      <c r="P2987" s="45" t="s">
        <v>198</v>
      </c>
      <c r="Q2987" s="45"/>
      <c r="R2987" s="112"/>
      <c r="S2987" s="112"/>
      <c r="T2987" s="59"/>
      <c r="U2987" s="56" t="s">
        <v>32</v>
      </c>
      <c r="V2987" s="46"/>
      <c r="W2987" s="43"/>
      <c r="X2987" s="46" t="s">
        <v>43</v>
      </c>
      <c r="Y2987" s="43"/>
      <c r="Z2987" s="116" t="s">
        <v>20458</v>
      </c>
      <c r="AA2987" s="45"/>
      <c r="AB2987" s="3">
        <v>0</v>
      </c>
      <c r="AC2987" s="3">
        <v>0</v>
      </c>
      <c r="AD2987" s="3">
        <v>151282.65</v>
      </c>
      <c r="AE2987" s="3">
        <v>0</v>
      </c>
      <c r="AF2987" s="3">
        <f>SUM(Table2[[#This Row],[PE 2021 Obligations]],Table2[[#This Row],[ROW 2021 Obligations]],Table2[[#This Row],[Construction 2021 Obligations]],Table2[[#This Row],[Paving 2021 Obligations]])</f>
        <v>151282.65</v>
      </c>
      <c r="AG2987" s="3">
        <v>0</v>
      </c>
      <c r="AH2987" s="3">
        <v>0</v>
      </c>
      <c r="AI2987" s="3">
        <v>151282.65</v>
      </c>
      <c r="AJ2987" s="3">
        <v>0</v>
      </c>
      <c r="AK2987" s="3">
        <v>151282.65</v>
      </c>
      <c r="AL2987" s="43" t="s">
        <v>8169</v>
      </c>
    </row>
    <row r="2988" spans="1:38" hidden="1" x14ac:dyDescent="0.25">
      <c r="A2988" s="47">
        <v>131541</v>
      </c>
      <c r="B2988" s="48">
        <v>1</v>
      </c>
      <c r="C2988" s="49" t="s">
        <v>73</v>
      </c>
      <c r="D2988" s="50">
        <v>44314</v>
      </c>
      <c r="E2988" s="49" t="s">
        <v>6355</v>
      </c>
      <c r="F2988" s="50">
        <v>44314</v>
      </c>
      <c r="G2988" s="49" t="s">
        <v>6355</v>
      </c>
      <c r="H2988" s="51" t="s">
        <v>386</v>
      </c>
      <c r="I2988" s="49"/>
      <c r="J2988" s="49"/>
      <c r="K2988" s="49"/>
      <c r="L2988" s="52"/>
      <c r="M2988" s="51" t="s">
        <v>8170</v>
      </c>
      <c r="N2988" s="51"/>
      <c r="O2988" s="49" t="s">
        <v>151</v>
      </c>
      <c r="P2988" s="51" t="s">
        <v>198</v>
      </c>
      <c r="Q2988" s="51"/>
      <c r="R2988" s="111"/>
      <c r="S2988" s="111"/>
      <c r="T2988" s="120"/>
      <c r="U2988" s="55" t="s">
        <v>32</v>
      </c>
      <c r="V2988" s="52"/>
      <c r="W2988" s="49"/>
      <c r="X2988" s="52" t="s">
        <v>43</v>
      </c>
      <c r="Y2988" s="49"/>
      <c r="Z2988" s="116" t="s">
        <v>20458</v>
      </c>
      <c r="AA2988" s="51"/>
      <c r="AB2988" s="54">
        <v>0</v>
      </c>
      <c r="AC2988" s="54">
        <v>0</v>
      </c>
      <c r="AD2988" s="54">
        <v>65361.599999999999</v>
      </c>
      <c r="AE2988" s="54">
        <v>0</v>
      </c>
      <c r="AF2988" s="3">
        <f>SUM(Table2[[#This Row],[PE 2021 Obligations]],Table2[[#This Row],[ROW 2021 Obligations]],Table2[[#This Row],[Construction 2021 Obligations]],Table2[[#This Row],[Paving 2021 Obligations]])</f>
        <v>65361.599999999999</v>
      </c>
      <c r="AG2988" s="54">
        <v>0</v>
      </c>
      <c r="AH2988" s="54">
        <v>0</v>
      </c>
      <c r="AI2988" s="54">
        <v>65361.599999999999</v>
      </c>
      <c r="AJ2988" s="54">
        <v>0</v>
      </c>
      <c r="AK2988" s="54">
        <v>65361.599999999999</v>
      </c>
      <c r="AL2988" s="49" t="s">
        <v>8171</v>
      </c>
    </row>
    <row r="2989" spans="1:38" hidden="1" x14ac:dyDescent="0.25">
      <c r="A2989" s="13">
        <v>131542</v>
      </c>
      <c r="B2989" s="15">
        <v>1</v>
      </c>
      <c r="C2989" s="43" t="s">
        <v>73</v>
      </c>
      <c r="D2989" s="44">
        <v>44314</v>
      </c>
      <c r="E2989" s="43" t="s">
        <v>6355</v>
      </c>
      <c r="F2989" s="44">
        <v>44314</v>
      </c>
      <c r="G2989" s="43" t="s">
        <v>6355</v>
      </c>
      <c r="H2989" s="45" t="s">
        <v>209</v>
      </c>
      <c r="I2989" s="43"/>
      <c r="J2989" s="43"/>
      <c r="K2989" s="43"/>
      <c r="L2989" s="46"/>
      <c r="M2989" s="45" t="s">
        <v>8172</v>
      </c>
      <c r="N2989" s="45"/>
      <c r="O2989" s="43" t="s">
        <v>151</v>
      </c>
      <c r="P2989" s="45" t="s">
        <v>198</v>
      </c>
      <c r="Q2989" s="45"/>
      <c r="R2989" s="112"/>
      <c r="S2989" s="112"/>
      <c r="T2989" s="59"/>
      <c r="U2989" s="56" t="s">
        <v>32</v>
      </c>
      <c r="V2989" s="46"/>
      <c r="W2989" s="43"/>
      <c r="X2989" s="46" t="s">
        <v>43</v>
      </c>
      <c r="Y2989" s="43"/>
      <c r="Z2989" s="111" t="s">
        <v>20458</v>
      </c>
      <c r="AA2989" s="45"/>
      <c r="AB2989" s="3">
        <v>0</v>
      </c>
      <c r="AC2989" s="3">
        <v>0</v>
      </c>
      <c r="AD2989" s="3">
        <v>141424.35</v>
      </c>
      <c r="AE2989" s="3">
        <v>0</v>
      </c>
      <c r="AF2989" s="3">
        <f>SUM(Table2[[#This Row],[PE 2021 Obligations]],Table2[[#This Row],[ROW 2021 Obligations]],Table2[[#This Row],[Construction 2021 Obligations]],Table2[[#This Row],[Paving 2021 Obligations]])</f>
        <v>141424.35</v>
      </c>
      <c r="AG2989" s="3">
        <v>0</v>
      </c>
      <c r="AH2989" s="3">
        <v>0</v>
      </c>
      <c r="AI2989" s="3">
        <v>141424.35</v>
      </c>
      <c r="AJ2989" s="3">
        <v>0</v>
      </c>
      <c r="AK2989" s="3">
        <v>141424.35</v>
      </c>
      <c r="AL2989" s="43" t="s">
        <v>8173</v>
      </c>
    </row>
    <row r="2990" spans="1:38" hidden="1" x14ac:dyDescent="0.25">
      <c r="A2990" s="47">
        <v>131543</v>
      </c>
      <c r="B2990" s="48">
        <v>1</v>
      </c>
      <c r="C2990" s="49" t="s">
        <v>73</v>
      </c>
      <c r="D2990" s="50">
        <v>44314</v>
      </c>
      <c r="E2990" s="49" t="s">
        <v>6529</v>
      </c>
      <c r="F2990" s="50">
        <v>44314</v>
      </c>
      <c r="G2990" s="49" t="s">
        <v>6529</v>
      </c>
      <c r="H2990" s="51" t="s">
        <v>320</v>
      </c>
      <c r="I2990" s="49"/>
      <c r="J2990" s="49"/>
      <c r="K2990" s="49"/>
      <c r="L2990" s="52"/>
      <c r="M2990" s="51" t="s">
        <v>8174</v>
      </c>
      <c r="N2990" s="51"/>
      <c r="O2990" s="49" t="s">
        <v>1171</v>
      </c>
      <c r="P2990" s="51" t="s">
        <v>1062</v>
      </c>
      <c r="Q2990" s="51"/>
      <c r="R2990" s="111"/>
      <c r="S2990" s="111"/>
      <c r="T2990" s="120"/>
      <c r="U2990" s="55" t="s">
        <v>32</v>
      </c>
      <c r="V2990" s="52"/>
      <c r="W2990" s="49"/>
      <c r="X2990" s="52" t="s">
        <v>43</v>
      </c>
      <c r="Y2990" s="49"/>
      <c r="Z2990" s="111" t="s">
        <v>20458</v>
      </c>
      <c r="AA2990" s="51"/>
      <c r="AB2990" s="54">
        <v>0</v>
      </c>
      <c r="AC2990" s="54">
        <v>0</v>
      </c>
      <c r="AD2990" s="54">
        <v>2692200</v>
      </c>
      <c r="AE2990" s="54">
        <v>0</v>
      </c>
      <c r="AF2990" s="3">
        <f>SUM(Table2[[#This Row],[PE 2021 Obligations]],Table2[[#This Row],[ROW 2021 Obligations]],Table2[[#This Row],[Construction 2021 Obligations]],Table2[[#This Row],[Paving 2021 Obligations]])</f>
        <v>2692200</v>
      </c>
      <c r="AG2990" s="54">
        <v>0</v>
      </c>
      <c r="AH2990" s="54">
        <v>0</v>
      </c>
      <c r="AI2990" s="54">
        <v>2692200</v>
      </c>
      <c r="AJ2990" s="54">
        <v>0</v>
      </c>
      <c r="AK2990" s="54">
        <v>2692200</v>
      </c>
      <c r="AL2990" s="49" t="s">
        <v>8175</v>
      </c>
    </row>
    <row r="2991" spans="1:38" hidden="1" x14ac:dyDescent="0.25">
      <c r="A2991" s="13">
        <v>131544</v>
      </c>
      <c r="B2991" s="15">
        <v>1</v>
      </c>
      <c r="C2991" s="43" t="s">
        <v>73</v>
      </c>
      <c r="D2991" s="44">
        <v>44314</v>
      </c>
      <c r="E2991" s="43" t="s">
        <v>5735</v>
      </c>
      <c r="F2991" s="44">
        <v>44314</v>
      </c>
      <c r="G2991" s="43" t="s">
        <v>5735</v>
      </c>
      <c r="H2991" s="45" t="s">
        <v>196</v>
      </c>
      <c r="I2991" s="43"/>
      <c r="J2991" s="43"/>
      <c r="K2991" s="43"/>
      <c r="L2991" s="46"/>
      <c r="M2991" s="45" t="s">
        <v>8176</v>
      </c>
      <c r="N2991" s="45"/>
      <c r="O2991" s="43" t="s">
        <v>1171</v>
      </c>
      <c r="P2991" s="45" t="s">
        <v>1062</v>
      </c>
      <c r="Q2991" s="45"/>
      <c r="R2991" s="112"/>
      <c r="S2991" s="112"/>
      <c r="T2991" s="59"/>
      <c r="U2991" s="56" t="s">
        <v>32</v>
      </c>
      <c r="V2991" s="46"/>
      <c r="W2991" s="43"/>
      <c r="X2991" s="46" t="s">
        <v>43</v>
      </c>
      <c r="Y2991" s="43"/>
      <c r="Z2991" s="116" t="s">
        <v>20458</v>
      </c>
      <c r="AA2991" s="45"/>
      <c r="AB2991" s="3">
        <v>0</v>
      </c>
      <c r="AC2991" s="3">
        <v>0</v>
      </c>
      <c r="AD2991" s="3">
        <v>119552</v>
      </c>
      <c r="AE2991" s="3">
        <v>0</v>
      </c>
      <c r="AF2991" s="3">
        <f>SUM(Table2[[#This Row],[PE 2021 Obligations]],Table2[[#This Row],[ROW 2021 Obligations]],Table2[[#This Row],[Construction 2021 Obligations]],Table2[[#This Row],[Paving 2021 Obligations]])</f>
        <v>119552</v>
      </c>
      <c r="AG2991" s="3">
        <v>0</v>
      </c>
      <c r="AH2991" s="3">
        <v>0</v>
      </c>
      <c r="AI2991" s="3">
        <v>119552</v>
      </c>
      <c r="AJ2991" s="3">
        <v>0</v>
      </c>
      <c r="AK2991" s="3">
        <v>119552</v>
      </c>
      <c r="AL2991" s="43" t="s">
        <v>8177</v>
      </c>
    </row>
    <row r="2992" spans="1:38" hidden="1" x14ac:dyDescent="0.25">
      <c r="A2992" s="47">
        <v>131545</v>
      </c>
      <c r="B2992" s="48">
        <v>3</v>
      </c>
      <c r="C2992" s="49" t="s">
        <v>73</v>
      </c>
      <c r="D2992" s="50">
        <v>44314</v>
      </c>
      <c r="E2992" s="49" t="s">
        <v>1610</v>
      </c>
      <c r="F2992" s="50">
        <v>44314</v>
      </c>
      <c r="G2992" s="49" t="s">
        <v>1610</v>
      </c>
      <c r="H2992" s="51" t="s">
        <v>362</v>
      </c>
      <c r="I2992" s="49"/>
      <c r="J2992" s="49"/>
      <c r="K2992" s="49"/>
      <c r="L2992" s="52" t="s">
        <v>110</v>
      </c>
      <c r="M2992" s="51" t="s">
        <v>8178</v>
      </c>
      <c r="N2992" s="51"/>
      <c r="O2992" s="49" t="s">
        <v>1612</v>
      </c>
      <c r="P2992" s="51"/>
      <c r="Q2992" s="51"/>
      <c r="R2992" s="111"/>
      <c r="S2992" s="111"/>
      <c r="T2992" s="120"/>
      <c r="U2992" s="55" t="s">
        <v>32</v>
      </c>
      <c r="V2992" s="52"/>
      <c r="W2992" s="49"/>
      <c r="X2992" s="52" t="s">
        <v>43</v>
      </c>
      <c r="Y2992" s="49"/>
      <c r="Z2992" s="116" t="s">
        <v>20458</v>
      </c>
      <c r="AA2992" s="51"/>
      <c r="AB2992" s="54">
        <v>0</v>
      </c>
      <c r="AC2992" s="54">
        <v>0</v>
      </c>
      <c r="AD2992" s="54">
        <v>50734</v>
      </c>
      <c r="AE2992" s="54">
        <v>0</v>
      </c>
      <c r="AF2992" s="3">
        <f>SUM(Table2[[#This Row],[PE 2021 Obligations]],Table2[[#This Row],[ROW 2021 Obligations]],Table2[[#This Row],[Construction 2021 Obligations]],Table2[[#This Row],[Paving 2021 Obligations]])</f>
        <v>50734</v>
      </c>
      <c r="AG2992" s="54">
        <v>0</v>
      </c>
      <c r="AH2992" s="54">
        <v>0</v>
      </c>
      <c r="AI2992" s="54">
        <v>50734</v>
      </c>
      <c r="AJ2992" s="54">
        <v>0</v>
      </c>
      <c r="AK2992" s="54">
        <v>50734</v>
      </c>
      <c r="AL2992" s="49" t="s">
        <v>8179</v>
      </c>
    </row>
    <row r="2993" spans="1:38" hidden="1" x14ac:dyDescent="0.25">
      <c r="A2993" s="13">
        <v>131549</v>
      </c>
      <c r="B2993" s="15">
        <v>1</v>
      </c>
      <c r="C2993" s="43" t="s">
        <v>73</v>
      </c>
      <c r="D2993" s="44">
        <v>44315</v>
      </c>
      <c r="E2993" s="43" t="s">
        <v>6529</v>
      </c>
      <c r="F2993" s="44">
        <v>44315</v>
      </c>
      <c r="G2993" s="43" t="s">
        <v>6529</v>
      </c>
      <c r="H2993" s="45" t="s">
        <v>320</v>
      </c>
      <c r="I2993" s="43"/>
      <c r="J2993" s="43"/>
      <c r="K2993" s="43"/>
      <c r="L2993" s="46"/>
      <c r="M2993" s="45" t="s">
        <v>8180</v>
      </c>
      <c r="N2993" s="45"/>
      <c r="O2993" s="43" t="s">
        <v>1171</v>
      </c>
      <c r="P2993" s="45" t="s">
        <v>1062</v>
      </c>
      <c r="Q2993" s="45"/>
      <c r="R2993" s="112"/>
      <c r="S2993" s="112"/>
      <c r="T2993" s="59"/>
      <c r="U2993" s="56" t="s">
        <v>32</v>
      </c>
      <c r="V2993" s="46"/>
      <c r="W2993" s="43"/>
      <c r="X2993" s="46" t="s">
        <v>43</v>
      </c>
      <c r="Y2993" s="43"/>
      <c r="Z2993" s="116" t="s">
        <v>20458</v>
      </c>
      <c r="AA2993" s="45"/>
      <c r="AB2993" s="3">
        <v>0</v>
      </c>
      <c r="AC2993" s="3">
        <v>0</v>
      </c>
      <c r="AD2993" s="3">
        <v>73800</v>
      </c>
      <c r="AE2993" s="3">
        <v>0</v>
      </c>
      <c r="AF2993" s="3">
        <f>SUM(Table2[[#This Row],[PE 2021 Obligations]],Table2[[#This Row],[ROW 2021 Obligations]],Table2[[#This Row],[Construction 2021 Obligations]],Table2[[#This Row],[Paving 2021 Obligations]])</f>
        <v>73800</v>
      </c>
      <c r="AG2993" s="3">
        <v>0</v>
      </c>
      <c r="AH2993" s="3">
        <v>0</v>
      </c>
      <c r="AI2993" s="3">
        <v>73800</v>
      </c>
      <c r="AJ2993" s="3">
        <v>0</v>
      </c>
      <c r="AK2993" s="3">
        <v>73800</v>
      </c>
      <c r="AL2993" s="43" t="s">
        <v>8181</v>
      </c>
    </row>
    <row r="2994" spans="1:38" ht="30" hidden="1" x14ac:dyDescent="0.25">
      <c r="A2994" s="47">
        <v>131554</v>
      </c>
      <c r="B2994" s="48">
        <v>2</v>
      </c>
      <c r="C2994" s="49" t="s">
        <v>73</v>
      </c>
      <c r="D2994" s="50">
        <v>44321</v>
      </c>
      <c r="E2994" s="49" t="s">
        <v>1610</v>
      </c>
      <c r="F2994" s="50">
        <v>44321</v>
      </c>
      <c r="G2994" s="49" t="s">
        <v>1610</v>
      </c>
      <c r="H2994" s="51" t="s">
        <v>1336</v>
      </c>
      <c r="I2994" s="49"/>
      <c r="J2994" s="49"/>
      <c r="K2994" s="49"/>
      <c r="L2994" s="52" t="s">
        <v>110</v>
      </c>
      <c r="M2994" s="51" t="s">
        <v>8182</v>
      </c>
      <c r="N2994" s="51"/>
      <c r="O2994" s="49" t="s">
        <v>1612</v>
      </c>
      <c r="P2994" s="51"/>
      <c r="Q2994" s="51"/>
      <c r="R2994" s="111"/>
      <c r="S2994" s="111"/>
      <c r="T2994" s="120"/>
      <c r="U2994" s="55" t="s">
        <v>32</v>
      </c>
      <c r="V2994" s="52"/>
      <c r="W2994" s="49"/>
      <c r="X2994" s="52" t="s">
        <v>43</v>
      </c>
      <c r="Y2994" s="49"/>
      <c r="Z2994" s="116" t="s">
        <v>20458</v>
      </c>
      <c r="AA2994" s="51"/>
      <c r="AB2994" s="54">
        <v>0</v>
      </c>
      <c r="AC2994" s="54">
        <v>0</v>
      </c>
      <c r="AD2994" s="54">
        <v>6018688</v>
      </c>
      <c r="AE2994" s="54">
        <v>0</v>
      </c>
      <c r="AF2994" s="3">
        <f>SUM(Table2[[#This Row],[PE 2021 Obligations]],Table2[[#This Row],[ROW 2021 Obligations]],Table2[[#This Row],[Construction 2021 Obligations]],Table2[[#This Row],[Paving 2021 Obligations]])</f>
        <v>6018688</v>
      </c>
      <c r="AG2994" s="54">
        <v>0</v>
      </c>
      <c r="AH2994" s="54">
        <v>0</v>
      </c>
      <c r="AI2994" s="54">
        <v>6018688</v>
      </c>
      <c r="AJ2994" s="54">
        <v>0</v>
      </c>
      <c r="AK2994" s="54">
        <v>6018688</v>
      </c>
      <c r="AL2994" s="49" t="s">
        <v>8183</v>
      </c>
    </row>
    <row r="2995" spans="1:38" ht="30" hidden="1" x14ac:dyDescent="0.25">
      <c r="A2995" s="47">
        <v>131564</v>
      </c>
      <c r="B2995" s="48">
        <v>6</v>
      </c>
      <c r="C2995" s="49" t="s">
        <v>73</v>
      </c>
      <c r="D2995" s="50">
        <v>44323</v>
      </c>
      <c r="E2995" s="49" t="s">
        <v>142</v>
      </c>
      <c r="F2995" s="50">
        <v>44323</v>
      </c>
      <c r="G2995" s="49" t="s">
        <v>142</v>
      </c>
      <c r="H2995" s="51" t="s">
        <v>76</v>
      </c>
      <c r="I2995" s="49"/>
      <c r="J2995" s="49"/>
      <c r="K2995" s="49"/>
      <c r="L2995" s="52"/>
      <c r="M2995" s="51" t="s">
        <v>8189</v>
      </c>
      <c r="N2995" s="51"/>
      <c r="O2995" s="49" t="s">
        <v>151</v>
      </c>
      <c r="P2995" s="51" t="s">
        <v>551</v>
      </c>
      <c r="Q2995" s="51"/>
      <c r="R2995" s="111"/>
      <c r="S2995" s="111"/>
      <c r="T2995" s="120"/>
      <c r="U2995" s="55" t="s">
        <v>32</v>
      </c>
      <c r="V2995" s="52"/>
      <c r="W2995" s="49"/>
      <c r="X2995" s="52" t="s">
        <v>43</v>
      </c>
      <c r="Y2995" s="49"/>
      <c r="Z2995" s="116" t="s">
        <v>20458</v>
      </c>
      <c r="AA2995" s="51"/>
      <c r="AB2995" s="54">
        <v>0</v>
      </c>
      <c r="AC2995" s="54">
        <v>0</v>
      </c>
      <c r="AD2995" s="54">
        <v>276869</v>
      </c>
      <c r="AE2995" s="54">
        <v>0</v>
      </c>
      <c r="AF2995" s="3">
        <f>SUM(Table2[[#This Row],[PE 2021 Obligations]],Table2[[#This Row],[ROW 2021 Obligations]],Table2[[#This Row],[Construction 2021 Obligations]],Table2[[#This Row],[Paving 2021 Obligations]])</f>
        <v>276869</v>
      </c>
      <c r="AG2995" s="54">
        <v>0</v>
      </c>
      <c r="AH2995" s="54">
        <v>0</v>
      </c>
      <c r="AI2995" s="54">
        <v>276869</v>
      </c>
      <c r="AJ2995" s="54">
        <v>0</v>
      </c>
      <c r="AK2995" s="54">
        <v>276869</v>
      </c>
      <c r="AL2995" s="49" t="s">
        <v>8190</v>
      </c>
    </row>
    <row r="2996" spans="1:38" ht="30" hidden="1" x14ac:dyDescent="0.25">
      <c r="A2996" s="13">
        <v>131565</v>
      </c>
      <c r="B2996" s="15">
        <v>3</v>
      </c>
      <c r="C2996" s="43" t="s">
        <v>73</v>
      </c>
      <c r="D2996" s="44">
        <v>44323</v>
      </c>
      <c r="E2996" s="43" t="s">
        <v>1610</v>
      </c>
      <c r="F2996" s="44">
        <v>44323</v>
      </c>
      <c r="G2996" s="43" t="s">
        <v>1610</v>
      </c>
      <c r="H2996" s="45" t="s">
        <v>766</v>
      </c>
      <c r="I2996" s="43"/>
      <c r="J2996" s="43"/>
      <c r="K2996" s="43"/>
      <c r="L2996" s="46" t="s">
        <v>110</v>
      </c>
      <c r="M2996" s="45" t="s">
        <v>8191</v>
      </c>
      <c r="N2996" s="45"/>
      <c r="O2996" s="43" t="s">
        <v>1612</v>
      </c>
      <c r="P2996" s="45"/>
      <c r="Q2996" s="45"/>
      <c r="R2996" s="112"/>
      <c r="S2996" s="112"/>
      <c r="T2996" s="59"/>
      <c r="U2996" s="56" t="s">
        <v>32</v>
      </c>
      <c r="V2996" s="46"/>
      <c r="W2996" s="43"/>
      <c r="X2996" s="46" t="s">
        <v>43</v>
      </c>
      <c r="Y2996" s="43"/>
      <c r="Z2996" s="116" t="s">
        <v>20458</v>
      </c>
      <c r="AA2996" s="45"/>
      <c r="AB2996" s="3">
        <v>0</v>
      </c>
      <c r="AC2996" s="3">
        <v>0</v>
      </c>
      <c r="AD2996" s="3">
        <v>2907052</v>
      </c>
      <c r="AE2996" s="3">
        <v>0</v>
      </c>
      <c r="AF2996" s="3">
        <f>SUM(Table2[[#This Row],[PE 2021 Obligations]],Table2[[#This Row],[ROW 2021 Obligations]],Table2[[#This Row],[Construction 2021 Obligations]],Table2[[#This Row],[Paving 2021 Obligations]])</f>
        <v>2907052</v>
      </c>
      <c r="AG2996" s="3">
        <v>0</v>
      </c>
      <c r="AH2996" s="3">
        <v>0</v>
      </c>
      <c r="AI2996" s="3">
        <v>2907052</v>
      </c>
      <c r="AJ2996" s="3">
        <v>0</v>
      </c>
      <c r="AK2996" s="3">
        <v>2907052</v>
      </c>
      <c r="AL2996" s="43" t="s">
        <v>8192</v>
      </c>
    </row>
    <row r="2997" spans="1:38" hidden="1" x14ac:dyDescent="0.25">
      <c r="A2997" s="47">
        <v>131566</v>
      </c>
      <c r="B2997" s="48">
        <v>1</v>
      </c>
      <c r="C2997" s="49" t="s">
        <v>73</v>
      </c>
      <c r="D2997" s="50">
        <v>44326</v>
      </c>
      <c r="E2997" s="49" t="s">
        <v>6355</v>
      </c>
      <c r="F2997" s="50">
        <v>44326</v>
      </c>
      <c r="G2997" s="49" t="s">
        <v>6355</v>
      </c>
      <c r="H2997" s="51" t="s">
        <v>238</v>
      </c>
      <c r="I2997" s="49"/>
      <c r="J2997" s="49"/>
      <c r="K2997" s="49"/>
      <c r="L2997" s="52"/>
      <c r="M2997" s="51" t="s">
        <v>8193</v>
      </c>
      <c r="N2997" s="51"/>
      <c r="O2997" s="49" t="s">
        <v>151</v>
      </c>
      <c r="P2997" s="51" t="s">
        <v>198</v>
      </c>
      <c r="Q2997" s="51"/>
      <c r="R2997" s="111"/>
      <c r="S2997" s="111"/>
      <c r="T2997" s="120"/>
      <c r="U2997" s="55" t="s">
        <v>32</v>
      </c>
      <c r="V2997" s="52"/>
      <c r="W2997" s="49"/>
      <c r="X2997" s="52" t="s">
        <v>43</v>
      </c>
      <c r="Y2997" s="49"/>
      <c r="Z2997" s="116" t="s">
        <v>20458</v>
      </c>
      <c r="AA2997" s="51"/>
      <c r="AB2997" s="54">
        <v>0</v>
      </c>
      <c r="AC2997" s="54">
        <v>0</v>
      </c>
      <c r="AD2997" s="54">
        <v>54734.25</v>
      </c>
      <c r="AE2997" s="54">
        <v>0</v>
      </c>
      <c r="AF2997" s="3">
        <f>SUM(Table2[[#This Row],[PE 2021 Obligations]],Table2[[#This Row],[ROW 2021 Obligations]],Table2[[#This Row],[Construction 2021 Obligations]],Table2[[#This Row],[Paving 2021 Obligations]])</f>
        <v>54734.25</v>
      </c>
      <c r="AG2997" s="54">
        <v>0</v>
      </c>
      <c r="AH2997" s="54">
        <v>0</v>
      </c>
      <c r="AI2997" s="54">
        <v>54734.25</v>
      </c>
      <c r="AJ2997" s="54">
        <v>0</v>
      </c>
      <c r="AK2997" s="54">
        <v>54734.25</v>
      </c>
      <c r="AL2997" s="49" t="s">
        <v>8194</v>
      </c>
    </row>
    <row r="2998" spans="1:38" hidden="1" x14ac:dyDescent="0.25">
      <c r="A2998" s="13">
        <v>131567</v>
      </c>
      <c r="B2998" s="15">
        <v>1</v>
      </c>
      <c r="C2998" s="43" t="s">
        <v>73</v>
      </c>
      <c r="D2998" s="44">
        <v>44326</v>
      </c>
      <c r="E2998" s="43" t="s">
        <v>6355</v>
      </c>
      <c r="F2998" s="44">
        <v>44326</v>
      </c>
      <c r="G2998" s="43" t="s">
        <v>6355</v>
      </c>
      <c r="H2998" s="45" t="s">
        <v>276</v>
      </c>
      <c r="I2998" s="43"/>
      <c r="J2998" s="43"/>
      <c r="K2998" s="43"/>
      <c r="L2998" s="46"/>
      <c r="M2998" s="45" t="s">
        <v>8195</v>
      </c>
      <c r="N2998" s="45"/>
      <c r="O2998" s="43" t="s">
        <v>151</v>
      </c>
      <c r="P2998" s="45" t="s">
        <v>198</v>
      </c>
      <c r="Q2998" s="45"/>
      <c r="R2998" s="112"/>
      <c r="S2998" s="112"/>
      <c r="T2998" s="59"/>
      <c r="U2998" s="56" t="s">
        <v>32</v>
      </c>
      <c r="V2998" s="46"/>
      <c r="W2998" s="43"/>
      <c r="X2998" s="46" t="s">
        <v>43</v>
      </c>
      <c r="Y2998" s="43"/>
      <c r="Z2998" s="116" t="s">
        <v>20458</v>
      </c>
      <c r="AA2998" s="45"/>
      <c r="AB2998" s="3">
        <v>0</v>
      </c>
      <c r="AC2998" s="3">
        <v>0</v>
      </c>
      <c r="AD2998" s="3">
        <v>96578.85</v>
      </c>
      <c r="AE2998" s="3">
        <v>0</v>
      </c>
      <c r="AF2998" s="3">
        <f>SUM(Table2[[#This Row],[PE 2021 Obligations]],Table2[[#This Row],[ROW 2021 Obligations]],Table2[[#This Row],[Construction 2021 Obligations]],Table2[[#This Row],[Paving 2021 Obligations]])</f>
        <v>96578.85</v>
      </c>
      <c r="AG2998" s="3">
        <v>0</v>
      </c>
      <c r="AH2998" s="3">
        <v>0</v>
      </c>
      <c r="AI2998" s="3">
        <v>96578.85</v>
      </c>
      <c r="AJ2998" s="3">
        <v>0</v>
      </c>
      <c r="AK2998" s="3">
        <v>96578.85</v>
      </c>
      <c r="AL2998" s="43" t="s">
        <v>8196</v>
      </c>
    </row>
    <row r="2999" spans="1:38" ht="30" hidden="1" x14ac:dyDescent="0.25">
      <c r="A2999" s="47">
        <v>131572</v>
      </c>
      <c r="B2999" s="48">
        <v>4</v>
      </c>
      <c r="C2999" s="49" t="s">
        <v>73</v>
      </c>
      <c r="D2999" s="50">
        <v>44327</v>
      </c>
      <c r="E2999" s="49" t="s">
        <v>1610</v>
      </c>
      <c r="F2999" s="50">
        <v>44327</v>
      </c>
      <c r="G2999" s="49" t="s">
        <v>1610</v>
      </c>
      <c r="H2999" s="51" t="s">
        <v>186</v>
      </c>
      <c r="I2999" s="49"/>
      <c r="J2999" s="49"/>
      <c r="K2999" s="49"/>
      <c r="L2999" s="52" t="s">
        <v>110</v>
      </c>
      <c r="M2999" s="51" t="s">
        <v>8203</v>
      </c>
      <c r="N2999" s="51"/>
      <c r="O2999" s="49" t="s">
        <v>1612</v>
      </c>
      <c r="P2999" s="51"/>
      <c r="Q2999" s="51"/>
      <c r="R2999" s="111"/>
      <c r="S2999" s="111"/>
      <c r="T2999" s="120"/>
      <c r="U2999" s="55" t="s">
        <v>32</v>
      </c>
      <c r="V2999" s="52"/>
      <c r="W2999" s="49"/>
      <c r="X2999" s="52" t="s">
        <v>43</v>
      </c>
      <c r="Y2999" s="49"/>
      <c r="Z2999" s="116" t="s">
        <v>20458</v>
      </c>
      <c r="AA2999" s="51"/>
      <c r="AB2999" s="54">
        <v>0</v>
      </c>
      <c r="AC2999" s="54">
        <v>0</v>
      </c>
      <c r="AD2999" s="54">
        <v>3028187</v>
      </c>
      <c r="AE2999" s="54">
        <v>0</v>
      </c>
      <c r="AF2999" s="3">
        <f>SUM(Table2[[#This Row],[PE 2021 Obligations]],Table2[[#This Row],[ROW 2021 Obligations]],Table2[[#This Row],[Construction 2021 Obligations]],Table2[[#This Row],[Paving 2021 Obligations]])</f>
        <v>3028187</v>
      </c>
      <c r="AG2999" s="54">
        <v>0</v>
      </c>
      <c r="AH2999" s="54">
        <v>0</v>
      </c>
      <c r="AI2999" s="54">
        <v>3028187</v>
      </c>
      <c r="AJ2999" s="54">
        <v>0</v>
      </c>
      <c r="AK2999" s="54">
        <v>3028187</v>
      </c>
      <c r="AL2999" s="49" t="s">
        <v>8204</v>
      </c>
    </row>
    <row r="3000" spans="1:38" ht="30" hidden="1" x14ac:dyDescent="0.25">
      <c r="A3000" s="13">
        <v>131573</v>
      </c>
      <c r="B3000" s="15">
        <v>4</v>
      </c>
      <c r="C3000" s="43" t="s">
        <v>73</v>
      </c>
      <c r="D3000" s="44">
        <v>44327</v>
      </c>
      <c r="E3000" s="43" t="s">
        <v>1610</v>
      </c>
      <c r="F3000" s="44">
        <v>44327</v>
      </c>
      <c r="G3000" s="43" t="s">
        <v>1610</v>
      </c>
      <c r="H3000" s="45" t="s">
        <v>186</v>
      </c>
      <c r="I3000" s="43"/>
      <c r="J3000" s="43"/>
      <c r="K3000" s="43"/>
      <c r="L3000" s="46" t="s">
        <v>110</v>
      </c>
      <c r="M3000" s="45" t="s">
        <v>8205</v>
      </c>
      <c r="N3000" s="45"/>
      <c r="O3000" s="43" t="s">
        <v>1612</v>
      </c>
      <c r="P3000" s="45"/>
      <c r="Q3000" s="45"/>
      <c r="R3000" s="112"/>
      <c r="S3000" s="112"/>
      <c r="T3000" s="59"/>
      <c r="U3000" s="56" t="s">
        <v>32</v>
      </c>
      <c r="V3000" s="46"/>
      <c r="W3000" s="43"/>
      <c r="X3000" s="46" t="s">
        <v>43</v>
      </c>
      <c r="Y3000" s="43"/>
      <c r="Z3000" s="116" t="s">
        <v>20458</v>
      </c>
      <c r="AA3000" s="45"/>
      <c r="AB3000" s="3">
        <v>0</v>
      </c>
      <c r="AC3000" s="3">
        <v>0</v>
      </c>
      <c r="AD3000" s="3">
        <v>2131486</v>
      </c>
      <c r="AE3000" s="3">
        <v>0</v>
      </c>
      <c r="AF3000" s="3">
        <f>SUM(Table2[[#This Row],[PE 2021 Obligations]],Table2[[#This Row],[ROW 2021 Obligations]],Table2[[#This Row],[Construction 2021 Obligations]],Table2[[#This Row],[Paving 2021 Obligations]])</f>
        <v>2131486</v>
      </c>
      <c r="AG3000" s="3">
        <v>0</v>
      </c>
      <c r="AH3000" s="3">
        <v>0</v>
      </c>
      <c r="AI3000" s="3">
        <v>2131486</v>
      </c>
      <c r="AJ3000" s="3">
        <v>0</v>
      </c>
      <c r="AK3000" s="3">
        <v>2131486</v>
      </c>
      <c r="AL3000" s="43" t="s">
        <v>8206</v>
      </c>
    </row>
    <row r="3001" spans="1:38" ht="30" hidden="1" x14ac:dyDescent="0.25">
      <c r="A3001" s="47">
        <v>131574</v>
      </c>
      <c r="B3001" s="48">
        <v>3</v>
      </c>
      <c r="C3001" s="49" t="s">
        <v>73</v>
      </c>
      <c r="D3001" s="50">
        <v>44327</v>
      </c>
      <c r="E3001" s="49" t="s">
        <v>1610</v>
      </c>
      <c r="F3001" s="50">
        <v>44327</v>
      </c>
      <c r="G3001" s="49" t="s">
        <v>1610</v>
      </c>
      <c r="H3001" s="51" t="s">
        <v>766</v>
      </c>
      <c r="I3001" s="49"/>
      <c r="J3001" s="49"/>
      <c r="K3001" s="49"/>
      <c r="L3001" s="52" t="s">
        <v>110</v>
      </c>
      <c r="M3001" s="51" t="s">
        <v>8207</v>
      </c>
      <c r="N3001" s="51"/>
      <c r="O3001" s="49" t="s">
        <v>1612</v>
      </c>
      <c r="P3001" s="51"/>
      <c r="Q3001" s="51"/>
      <c r="R3001" s="111"/>
      <c r="S3001" s="111"/>
      <c r="T3001" s="120"/>
      <c r="U3001" s="55" t="s">
        <v>32</v>
      </c>
      <c r="V3001" s="52"/>
      <c r="W3001" s="49"/>
      <c r="X3001" s="52" t="s">
        <v>43</v>
      </c>
      <c r="Y3001" s="49"/>
      <c r="Z3001" s="116" t="s">
        <v>20458</v>
      </c>
      <c r="AA3001" s="51"/>
      <c r="AB3001" s="54">
        <v>0</v>
      </c>
      <c r="AC3001" s="54">
        <v>0</v>
      </c>
      <c r="AD3001" s="54">
        <v>3788779</v>
      </c>
      <c r="AE3001" s="54">
        <v>0</v>
      </c>
      <c r="AF3001" s="3">
        <f>SUM(Table2[[#This Row],[PE 2021 Obligations]],Table2[[#This Row],[ROW 2021 Obligations]],Table2[[#This Row],[Construction 2021 Obligations]],Table2[[#This Row],[Paving 2021 Obligations]])</f>
        <v>3788779</v>
      </c>
      <c r="AG3001" s="54">
        <v>0</v>
      </c>
      <c r="AH3001" s="54">
        <v>0</v>
      </c>
      <c r="AI3001" s="54">
        <v>3788779</v>
      </c>
      <c r="AJ3001" s="54">
        <v>0</v>
      </c>
      <c r="AK3001" s="54">
        <v>3788779</v>
      </c>
      <c r="AL3001" s="49" t="s">
        <v>8208</v>
      </c>
    </row>
    <row r="3002" spans="1:38" hidden="1" x14ac:dyDescent="0.25">
      <c r="A3002" s="13">
        <v>131576</v>
      </c>
      <c r="B3002" s="15">
        <v>1</v>
      </c>
      <c r="C3002" s="43" t="s">
        <v>73</v>
      </c>
      <c r="D3002" s="44">
        <v>44327</v>
      </c>
      <c r="E3002" s="43" t="s">
        <v>6355</v>
      </c>
      <c r="F3002" s="44">
        <v>44327</v>
      </c>
      <c r="G3002" s="43" t="s">
        <v>6355</v>
      </c>
      <c r="H3002" s="45" t="s">
        <v>400</v>
      </c>
      <c r="I3002" s="43"/>
      <c r="J3002" s="43"/>
      <c r="K3002" s="43"/>
      <c r="L3002" s="46"/>
      <c r="M3002" s="45" t="s">
        <v>8209</v>
      </c>
      <c r="N3002" s="45"/>
      <c r="O3002" s="43" t="s">
        <v>151</v>
      </c>
      <c r="P3002" s="45" t="s">
        <v>198</v>
      </c>
      <c r="Q3002" s="45"/>
      <c r="R3002" s="112"/>
      <c r="S3002" s="112"/>
      <c r="T3002" s="59"/>
      <c r="U3002" s="56" t="s">
        <v>32</v>
      </c>
      <c r="V3002" s="46"/>
      <c r="W3002" s="43"/>
      <c r="X3002" s="46" t="s">
        <v>43</v>
      </c>
      <c r="Y3002" s="43"/>
      <c r="Z3002" s="116" t="s">
        <v>20458</v>
      </c>
      <c r="AA3002" s="45"/>
      <c r="AB3002" s="3">
        <v>0</v>
      </c>
      <c r="AC3002" s="3">
        <v>0</v>
      </c>
      <c r="AD3002" s="3">
        <v>92302.05</v>
      </c>
      <c r="AE3002" s="3">
        <v>0</v>
      </c>
      <c r="AF3002" s="3">
        <f>SUM(Table2[[#This Row],[PE 2021 Obligations]],Table2[[#This Row],[ROW 2021 Obligations]],Table2[[#This Row],[Construction 2021 Obligations]],Table2[[#This Row],[Paving 2021 Obligations]])</f>
        <v>92302.05</v>
      </c>
      <c r="AG3002" s="3">
        <v>0</v>
      </c>
      <c r="AH3002" s="3">
        <v>0</v>
      </c>
      <c r="AI3002" s="3">
        <v>92302.05</v>
      </c>
      <c r="AJ3002" s="3">
        <v>0</v>
      </c>
      <c r="AK3002" s="3">
        <v>92302.05</v>
      </c>
      <c r="AL3002" s="43" t="s">
        <v>8210</v>
      </c>
    </row>
    <row r="3003" spans="1:38" hidden="1" x14ac:dyDescent="0.25">
      <c r="A3003" s="47">
        <v>131577</v>
      </c>
      <c r="B3003" s="48">
        <v>1</v>
      </c>
      <c r="C3003" s="49" t="s">
        <v>73</v>
      </c>
      <c r="D3003" s="50">
        <v>44327</v>
      </c>
      <c r="E3003" s="49" t="s">
        <v>6355</v>
      </c>
      <c r="F3003" s="50">
        <v>44327</v>
      </c>
      <c r="G3003" s="49" t="s">
        <v>6355</v>
      </c>
      <c r="H3003" s="51" t="s">
        <v>400</v>
      </c>
      <c r="I3003" s="49"/>
      <c r="J3003" s="49"/>
      <c r="K3003" s="49"/>
      <c r="L3003" s="52"/>
      <c r="M3003" s="51" t="s">
        <v>8211</v>
      </c>
      <c r="N3003" s="51"/>
      <c r="O3003" s="49" t="s">
        <v>151</v>
      </c>
      <c r="P3003" s="51" t="s">
        <v>198</v>
      </c>
      <c r="Q3003" s="51"/>
      <c r="R3003" s="111"/>
      <c r="S3003" s="111"/>
      <c r="T3003" s="120"/>
      <c r="U3003" s="55" t="s">
        <v>32</v>
      </c>
      <c r="V3003" s="52"/>
      <c r="W3003" s="49"/>
      <c r="X3003" s="52" t="s">
        <v>43</v>
      </c>
      <c r="Y3003" s="49"/>
      <c r="Z3003" s="116" t="s">
        <v>20458</v>
      </c>
      <c r="AA3003" s="51"/>
      <c r="AB3003" s="54">
        <v>0</v>
      </c>
      <c r="AC3003" s="54">
        <v>0</v>
      </c>
      <c r="AD3003" s="54">
        <v>189041.7</v>
      </c>
      <c r="AE3003" s="54">
        <v>0</v>
      </c>
      <c r="AF3003" s="3">
        <f>SUM(Table2[[#This Row],[PE 2021 Obligations]],Table2[[#This Row],[ROW 2021 Obligations]],Table2[[#This Row],[Construction 2021 Obligations]],Table2[[#This Row],[Paving 2021 Obligations]])</f>
        <v>189041.7</v>
      </c>
      <c r="AG3003" s="54">
        <v>0</v>
      </c>
      <c r="AH3003" s="54">
        <v>0</v>
      </c>
      <c r="AI3003" s="54">
        <v>189041.7</v>
      </c>
      <c r="AJ3003" s="54">
        <v>0</v>
      </c>
      <c r="AK3003" s="54">
        <v>189041.7</v>
      </c>
      <c r="AL3003" s="49" t="s">
        <v>8212</v>
      </c>
    </row>
    <row r="3004" spans="1:38" hidden="1" x14ac:dyDescent="0.25">
      <c r="A3004" s="47">
        <v>131581</v>
      </c>
      <c r="B3004" s="48">
        <v>2</v>
      </c>
      <c r="C3004" s="49" t="s">
        <v>73</v>
      </c>
      <c r="D3004" s="50">
        <v>44327</v>
      </c>
      <c r="E3004" s="49" t="s">
        <v>6355</v>
      </c>
      <c r="F3004" s="50">
        <v>44327</v>
      </c>
      <c r="G3004" s="49" t="s">
        <v>6355</v>
      </c>
      <c r="H3004" s="51" t="s">
        <v>264</v>
      </c>
      <c r="I3004" s="49"/>
      <c r="J3004" s="49"/>
      <c r="K3004" s="49"/>
      <c r="L3004" s="52"/>
      <c r="M3004" s="51" t="s">
        <v>8225</v>
      </c>
      <c r="N3004" s="51"/>
      <c r="O3004" s="49" t="s">
        <v>151</v>
      </c>
      <c r="P3004" s="51" t="s">
        <v>198</v>
      </c>
      <c r="Q3004" s="51"/>
      <c r="R3004" s="111"/>
      <c r="S3004" s="111"/>
      <c r="T3004" s="120"/>
      <c r="U3004" s="55" t="s">
        <v>32</v>
      </c>
      <c r="V3004" s="52"/>
      <c r="W3004" s="49"/>
      <c r="X3004" s="52" t="s">
        <v>43</v>
      </c>
      <c r="Y3004" s="49"/>
      <c r="Z3004" s="116" t="s">
        <v>20458</v>
      </c>
      <c r="AA3004" s="51"/>
      <c r="AB3004" s="54">
        <v>0</v>
      </c>
      <c r="AC3004" s="54">
        <v>0</v>
      </c>
      <c r="AD3004" s="54">
        <v>58492.5</v>
      </c>
      <c r="AE3004" s="54">
        <v>0</v>
      </c>
      <c r="AF3004" s="3">
        <f>SUM(Table2[[#This Row],[PE 2021 Obligations]],Table2[[#This Row],[ROW 2021 Obligations]],Table2[[#This Row],[Construction 2021 Obligations]],Table2[[#This Row],[Paving 2021 Obligations]])</f>
        <v>58492.5</v>
      </c>
      <c r="AG3004" s="54">
        <v>0</v>
      </c>
      <c r="AH3004" s="54">
        <v>0</v>
      </c>
      <c r="AI3004" s="54">
        <v>58492.5</v>
      </c>
      <c r="AJ3004" s="54">
        <v>0</v>
      </c>
      <c r="AK3004" s="54">
        <v>58492.5</v>
      </c>
      <c r="AL3004" s="49" t="s">
        <v>8226</v>
      </c>
    </row>
    <row r="3005" spans="1:38" hidden="1" x14ac:dyDescent="0.25">
      <c r="A3005" s="13">
        <v>131583</v>
      </c>
      <c r="B3005" s="15">
        <v>2</v>
      </c>
      <c r="C3005" s="43" t="s">
        <v>73</v>
      </c>
      <c r="D3005" s="44">
        <v>44328</v>
      </c>
      <c r="E3005" s="43" t="s">
        <v>6355</v>
      </c>
      <c r="F3005" s="44">
        <v>44328</v>
      </c>
      <c r="G3005" s="43" t="s">
        <v>6355</v>
      </c>
      <c r="H3005" s="45" t="s">
        <v>241</v>
      </c>
      <c r="I3005" s="43"/>
      <c r="J3005" s="43"/>
      <c r="K3005" s="43"/>
      <c r="L3005" s="46"/>
      <c r="M3005" s="45" t="s">
        <v>8227</v>
      </c>
      <c r="N3005" s="45"/>
      <c r="O3005" s="43" t="s">
        <v>151</v>
      </c>
      <c r="P3005" s="45" t="s">
        <v>198</v>
      </c>
      <c r="Q3005" s="45"/>
      <c r="R3005" s="112"/>
      <c r="S3005" s="112"/>
      <c r="T3005" s="59"/>
      <c r="U3005" s="56" t="s">
        <v>32</v>
      </c>
      <c r="V3005" s="46"/>
      <c r="W3005" s="43"/>
      <c r="X3005" s="46" t="s">
        <v>43</v>
      </c>
      <c r="Y3005" s="43"/>
      <c r="Z3005" s="111" t="s">
        <v>20458</v>
      </c>
      <c r="AA3005" s="45"/>
      <c r="AB3005" s="3">
        <v>0</v>
      </c>
      <c r="AC3005" s="3">
        <v>0</v>
      </c>
      <c r="AD3005" s="3">
        <v>121592.1</v>
      </c>
      <c r="AE3005" s="3">
        <v>0</v>
      </c>
      <c r="AF3005" s="3">
        <f>SUM(Table2[[#This Row],[PE 2021 Obligations]],Table2[[#This Row],[ROW 2021 Obligations]],Table2[[#This Row],[Construction 2021 Obligations]],Table2[[#This Row],[Paving 2021 Obligations]])</f>
        <v>121592.1</v>
      </c>
      <c r="AG3005" s="3">
        <v>0</v>
      </c>
      <c r="AH3005" s="3">
        <v>0</v>
      </c>
      <c r="AI3005" s="3">
        <v>121592.1</v>
      </c>
      <c r="AJ3005" s="3">
        <v>0</v>
      </c>
      <c r="AK3005" s="3">
        <v>121592.1</v>
      </c>
      <c r="AL3005" s="43" t="s">
        <v>8228</v>
      </c>
    </row>
    <row r="3006" spans="1:38" hidden="1" x14ac:dyDescent="0.25">
      <c r="A3006" s="47">
        <v>131586</v>
      </c>
      <c r="B3006" s="48">
        <v>4</v>
      </c>
      <c r="C3006" s="49" t="s">
        <v>73</v>
      </c>
      <c r="D3006" s="50">
        <v>44328</v>
      </c>
      <c r="E3006" s="49" t="s">
        <v>1610</v>
      </c>
      <c r="F3006" s="50">
        <v>44328</v>
      </c>
      <c r="G3006" s="49" t="s">
        <v>1610</v>
      </c>
      <c r="H3006" s="51" t="s">
        <v>186</v>
      </c>
      <c r="I3006" s="49"/>
      <c r="J3006" s="49"/>
      <c r="K3006" s="49"/>
      <c r="L3006" s="52" t="s">
        <v>110</v>
      </c>
      <c r="M3006" s="51" t="s">
        <v>8229</v>
      </c>
      <c r="N3006" s="51"/>
      <c r="O3006" s="49" t="s">
        <v>1612</v>
      </c>
      <c r="P3006" s="51"/>
      <c r="Q3006" s="51"/>
      <c r="R3006" s="111"/>
      <c r="S3006" s="111"/>
      <c r="T3006" s="120"/>
      <c r="U3006" s="55" t="s">
        <v>32</v>
      </c>
      <c r="V3006" s="52"/>
      <c r="W3006" s="49"/>
      <c r="X3006" s="52" t="s">
        <v>43</v>
      </c>
      <c r="Y3006" s="49"/>
      <c r="Z3006" s="116" t="s">
        <v>20458</v>
      </c>
      <c r="AA3006" s="51"/>
      <c r="AB3006" s="54">
        <v>0</v>
      </c>
      <c r="AC3006" s="54">
        <v>0</v>
      </c>
      <c r="AD3006" s="54">
        <v>20353</v>
      </c>
      <c r="AE3006" s="54">
        <v>0</v>
      </c>
      <c r="AF3006" s="3">
        <f>SUM(Table2[[#This Row],[PE 2021 Obligations]],Table2[[#This Row],[ROW 2021 Obligations]],Table2[[#This Row],[Construction 2021 Obligations]],Table2[[#This Row],[Paving 2021 Obligations]])</f>
        <v>20353</v>
      </c>
      <c r="AG3006" s="54">
        <v>0</v>
      </c>
      <c r="AH3006" s="54">
        <v>0</v>
      </c>
      <c r="AI3006" s="54">
        <v>20353</v>
      </c>
      <c r="AJ3006" s="54">
        <v>0</v>
      </c>
      <c r="AK3006" s="54">
        <v>20353</v>
      </c>
      <c r="AL3006" s="49" t="s">
        <v>8230</v>
      </c>
    </row>
    <row r="3007" spans="1:38" hidden="1" x14ac:dyDescent="0.25">
      <c r="A3007" s="13">
        <v>131587</v>
      </c>
      <c r="B3007" s="15">
        <v>3</v>
      </c>
      <c r="C3007" s="43" t="s">
        <v>73</v>
      </c>
      <c r="D3007" s="44">
        <v>44329</v>
      </c>
      <c r="E3007" s="43" t="s">
        <v>6355</v>
      </c>
      <c r="F3007" s="44">
        <v>44329</v>
      </c>
      <c r="G3007" s="43" t="s">
        <v>6355</v>
      </c>
      <c r="H3007" s="45" t="s">
        <v>273</v>
      </c>
      <c r="I3007" s="43"/>
      <c r="J3007" s="43"/>
      <c r="K3007" s="43"/>
      <c r="L3007" s="46"/>
      <c r="M3007" s="45" t="s">
        <v>8231</v>
      </c>
      <c r="N3007" s="45"/>
      <c r="O3007" s="43" t="s">
        <v>151</v>
      </c>
      <c r="P3007" s="45" t="s">
        <v>198</v>
      </c>
      <c r="Q3007" s="45"/>
      <c r="R3007" s="112"/>
      <c r="S3007" s="112"/>
      <c r="T3007" s="59"/>
      <c r="U3007" s="56" t="s">
        <v>32</v>
      </c>
      <c r="V3007" s="46"/>
      <c r="W3007" s="43"/>
      <c r="X3007" s="46" t="s">
        <v>43</v>
      </c>
      <c r="Y3007" s="43"/>
      <c r="Z3007" s="116" t="s">
        <v>20458</v>
      </c>
      <c r="AA3007" s="45"/>
      <c r="AB3007" s="3">
        <v>0</v>
      </c>
      <c r="AC3007" s="3">
        <v>0</v>
      </c>
      <c r="AD3007" s="3">
        <v>34654.5</v>
      </c>
      <c r="AE3007" s="3">
        <v>0</v>
      </c>
      <c r="AF3007" s="3">
        <f>SUM(Table2[[#This Row],[PE 2021 Obligations]],Table2[[#This Row],[ROW 2021 Obligations]],Table2[[#This Row],[Construction 2021 Obligations]],Table2[[#This Row],[Paving 2021 Obligations]])</f>
        <v>34654.5</v>
      </c>
      <c r="AG3007" s="3">
        <v>0</v>
      </c>
      <c r="AH3007" s="3">
        <v>0</v>
      </c>
      <c r="AI3007" s="3">
        <v>34654.5</v>
      </c>
      <c r="AJ3007" s="3">
        <v>0</v>
      </c>
      <c r="AK3007" s="3">
        <v>34654.5</v>
      </c>
      <c r="AL3007" s="43" t="s">
        <v>8232</v>
      </c>
    </row>
    <row r="3008" spans="1:38" hidden="1" x14ac:dyDescent="0.25">
      <c r="A3008" s="47">
        <v>131588</v>
      </c>
      <c r="B3008" s="48">
        <v>2</v>
      </c>
      <c r="C3008" s="49" t="s">
        <v>73</v>
      </c>
      <c r="D3008" s="50">
        <v>44329</v>
      </c>
      <c r="E3008" s="49" t="s">
        <v>6355</v>
      </c>
      <c r="F3008" s="50">
        <v>44329</v>
      </c>
      <c r="G3008" s="49" t="s">
        <v>6355</v>
      </c>
      <c r="H3008" s="51" t="s">
        <v>244</v>
      </c>
      <c r="I3008" s="49"/>
      <c r="J3008" s="49"/>
      <c r="K3008" s="49"/>
      <c r="L3008" s="52"/>
      <c r="M3008" s="51" t="s">
        <v>8233</v>
      </c>
      <c r="N3008" s="51"/>
      <c r="O3008" s="49" t="s">
        <v>151</v>
      </c>
      <c r="P3008" s="51" t="s">
        <v>198</v>
      </c>
      <c r="Q3008" s="51"/>
      <c r="R3008" s="111"/>
      <c r="S3008" s="111"/>
      <c r="T3008" s="120"/>
      <c r="U3008" s="55" t="s">
        <v>32</v>
      </c>
      <c r="V3008" s="52"/>
      <c r="W3008" s="49"/>
      <c r="X3008" s="52" t="s">
        <v>43</v>
      </c>
      <c r="Y3008" s="49"/>
      <c r="Z3008" s="116" t="s">
        <v>20458</v>
      </c>
      <c r="AA3008" s="51"/>
      <c r="AB3008" s="54">
        <v>0</v>
      </c>
      <c r="AC3008" s="54">
        <v>0</v>
      </c>
      <c r="AD3008" s="54">
        <v>100620</v>
      </c>
      <c r="AE3008" s="54">
        <v>0</v>
      </c>
      <c r="AF3008" s="3">
        <f>SUM(Table2[[#This Row],[PE 2021 Obligations]],Table2[[#This Row],[ROW 2021 Obligations]],Table2[[#This Row],[Construction 2021 Obligations]],Table2[[#This Row],[Paving 2021 Obligations]])</f>
        <v>100620</v>
      </c>
      <c r="AG3008" s="54">
        <v>0</v>
      </c>
      <c r="AH3008" s="54">
        <v>0</v>
      </c>
      <c r="AI3008" s="54">
        <v>100620</v>
      </c>
      <c r="AJ3008" s="54">
        <v>0</v>
      </c>
      <c r="AK3008" s="54">
        <v>100620</v>
      </c>
      <c r="AL3008" s="49" t="s">
        <v>8234</v>
      </c>
    </row>
    <row r="3009" spans="1:38" hidden="1" x14ac:dyDescent="0.25">
      <c r="A3009" s="13">
        <v>131589</v>
      </c>
      <c r="B3009" s="15">
        <v>2</v>
      </c>
      <c r="C3009" s="43" t="s">
        <v>73</v>
      </c>
      <c r="D3009" s="44">
        <v>44329</v>
      </c>
      <c r="E3009" s="43" t="s">
        <v>6355</v>
      </c>
      <c r="F3009" s="44">
        <v>44329</v>
      </c>
      <c r="G3009" s="43" t="s">
        <v>6355</v>
      </c>
      <c r="H3009" s="45" t="s">
        <v>371</v>
      </c>
      <c r="I3009" s="43"/>
      <c r="J3009" s="43"/>
      <c r="K3009" s="43"/>
      <c r="L3009" s="46"/>
      <c r="M3009" s="45" t="s">
        <v>8235</v>
      </c>
      <c r="N3009" s="45"/>
      <c r="O3009" s="43" t="s">
        <v>151</v>
      </c>
      <c r="P3009" s="45" t="s">
        <v>198</v>
      </c>
      <c r="Q3009" s="45"/>
      <c r="R3009" s="112"/>
      <c r="S3009" s="112"/>
      <c r="T3009" s="59"/>
      <c r="U3009" s="56" t="s">
        <v>32</v>
      </c>
      <c r="V3009" s="46"/>
      <c r="W3009" s="43"/>
      <c r="X3009" s="46" t="s">
        <v>43</v>
      </c>
      <c r="Y3009" s="43"/>
      <c r="Z3009" s="116" t="s">
        <v>20458</v>
      </c>
      <c r="AA3009" s="45"/>
      <c r="AB3009" s="3">
        <v>0</v>
      </c>
      <c r="AC3009" s="3">
        <v>0</v>
      </c>
      <c r="AD3009" s="3">
        <v>68513</v>
      </c>
      <c r="AE3009" s="3">
        <v>0</v>
      </c>
      <c r="AF3009" s="3">
        <f>SUM(Table2[[#This Row],[PE 2021 Obligations]],Table2[[#This Row],[ROW 2021 Obligations]],Table2[[#This Row],[Construction 2021 Obligations]],Table2[[#This Row],[Paving 2021 Obligations]])</f>
        <v>68513</v>
      </c>
      <c r="AG3009" s="3">
        <v>0</v>
      </c>
      <c r="AH3009" s="3">
        <v>0</v>
      </c>
      <c r="AI3009" s="3">
        <v>68513</v>
      </c>
      <c r="AJ3009" s="3">
        <v>0</v>
      </c>
      <c r="AK3009" s="3">
        <v>68513</v>
      </c>
      <c r="AL3009" s="43" t="s">
        <v>8236</v>
      </c>
    </row>
    <row r="3010" spans="1:38" hidden="1" x14ac:dyDescent="0.25">
      <c r="A3010" s="47">
        <v>131590</v>
      </c>
      <c r="B3010" s="48">
        <v>2</v>
      </c>
      <c r="C3010" s="49" t="s">
        <v>73</v>
      </c>
      <c r="D3010" s="50">
        <v>44329</v>
      </c>
      <c r="E3010" s="49" t="s">
        <v>142</v>
      </c>
      <c r="F3010" s="50">
        <v>44332</v>
      </c>
      <c r="G3010" s="49" t="s">
        <v>8237</v>
      </c>
      <c r="H3010" s="51" t="s">
        <v>286</v>
      </c>
      <c r="I3010" s="49" t="s">
        <v>4391</v>
      </c>
      <c r="J3010" s="49" t="s">
        <v>116</v>
      </c>
      <c r="K3010" s="49"/>
      <c r="L3010" s="52" t="s">
        <v>116</v>
      </c>
      <c r="M3010" s="51" t="s">
        <v>7764</v>
      </c>
      <c r="N3010" s="51"/>
      <c r="O3010" s="49" t="s">
        <v>78</v>
      </c>
      <c r="P3010" s="51"/>
      <c r="Q3010" s="51"/>
      <c r="R3010" s="111"/>
      <c r="S3010" s="111"/>
      <c r="T3010" s="120"/>
      <c r="U3010" s="55" t="s">
        <v>32</v>
      </c>
      <c r="V3010" s="52"/>
      <c r="W3010" s="49"/>
      <c r="X3010" s="52" t="s">
        <v>43</v>
      </c>
      <c r="Y3010" s="49"/>
      <c r="Z3010" s="127" t="s">
        <v>20461</v>
      </c>
      <c r="AA3010" s="51"/>
      <c r="AB3010" s="54">
        <v>60000</v>
      </c>
      <c r="AC3010" s="54">
        <v>0</v>
      </c>
      <c r="AD3010" s="54">
        <v>0</v>
      </c>
      <c r="AE3010" s="54">
        <v>0</v>
      </c>
      <c r="AF3010" s="3">
        <f>SUM(Table2[[#This Row],[PE 2021 Obligations]],Table2[[#This Row],[ROW 2021 Obligations]],Table2[[#This Row],[Construction 2021 Obligations]],Table2[[#This Row],[Paving 2021 Obligations]])</f>
        <v>60000</v>
      </c>
      <c r="AG3010" s="54">
        <v>60000</v>
      </c>
      <c r="AH3010" s="54">
        <v>0</v>
      </c>
      <c r="AI3010" s="54">
        <v>0</v>
      </c>
      <c r="AJ3010" s="54">
        <v>0</v>
      </c>
      <c r="AK3010" s="54">
        <v>60000</v>
      </c>
      <c r="AL3010" s="49"/>
    </row>
    <row r="3011" spans="1:38" hidden="1" x14ac:dyDescent="0.25">
      <c r="A3011" s="13">
        <v>131591</v>
      </c>
      <c r="B3011" s="15">
        <v>2</v>
      </c>
      <c r="C3011" s="43" t="s">
        <v>73</v>
      </c>
      <c r="D3011" s="44">
        <v>44331</v>
      </c>
      <c r="E3011" s="43" t="s">
        <v>1610</v>
      </c>
      <c r="F3011" s="44">
        <v>44331</v>
      </c>
      <c r="G3011" s="43" t="s">
        <v>1610</v>
      </c>
      <c r="H3011" s="45" t="s">
        <v>1336</v>
      </c>
      <c r="I3011" s="43"/>
      <c r="J3011" s="43"/>
      <c r="K3011" s="43"/>
      <c r="L3011" s="46" t="s">
        <v>110</v>
      </c>
      <c r="M3011" s="45" t="s">
        <v>8238</v>
      </c>
      <c r="N3011" s="45"/>
      <c r="O3011" s="43" t="s">
        <v>1612</v>
      </c>
      <c r="P3011" s="45"/>
      <c r="Q3011" s="45"/>
      <c r="R3011" s="112"/>
      <c r="S3011" s="112"/>
      <c r="T3011" s="59"/>
      <c r="U3011" s="56" t="s">
        <v>32</v>
      </c>
      <c r="V3011" s="46"/>
      <c r="W3011" s="43"/>
      <c r="X3011" s="46" t="s">
        <v>43</v>
      </c>
      <c r="Y3011" s="43"/>
      <c r="Z3011" s="116" t="s">
        <v>20458</v>
      </c>
      <c r="AA3011" s="45"/>
      <c r="AB3011" s="3">
        <v>0</v>
      </c>
      <c r="AC3011" s="3">
        <v>0</v>
      </c>
      <c r="AD3011" s="3">
        <v>95566</v>
      </c>
      <c r="AE3011" s="3">
        <v>0</v>
      </c>
      <c r="AF3011" s="3">
        <f>SUM(Table2[[#This Row],[PE 2021 Obligations]],Table2[[#This Row],[ROW 2021 Obligations]],Table2[[#This Row],[Construction 2021 Obligations]],Table2[[#This Row],[Paving 2021 Obligations]])</f>
        <v>95566</v>
      </c>
      <c r="AG3011" s="3">
        <v>0</v>
      </c>
      <c r="AH3011" s="3">
        <v>0</v>
      </c>
      <c r="AI3011" s="3">
        <v>95566</v>
      </c>
      <c r="AJ3011" s="3">
        <v>0</v>
      </c>
      <c r="AK3011" s="3">
        <v>95566</v>
      </c>
      <c r="AL3011" s="43" t="s">
        <v>8239</v>
      </c>
    </row>
    <row r="3012" spans="1:38" hidden="1" x14ac:dyDescent="0.25">
      <c r="A3012" s="47">
        <v>131592</v>
      </c>
      <c r="B3012" s="48">
        <v>4</v>
      </c>
      <c r="C3012" s="49" t="s">
        <v>73</v>
      </c>
      <c r="D3012" s="50">
        <v>44331</v>
      </c>
      <c r="E3012" s="49" t="s">
        <v>1610</v>
      </c>
      <c r="F3012" s="50">
        <v>44331</v>
      </c>
      <c r="G3012" s="49" t="s">
        <v>1610</v>
      </c>
      <c r="H3012" s="51" t="s">
        <v>349</v>
      </c>
      <c r="I3012" s="49"/>
      <c r="J3012" s="49"/>
      <c r="K3012" s="49"/>
      <c r="L3012" s="52" t="s">
        <v>110</v>
      </c>
      <c r="M3012" s="51" t="s">
        <v>8240</v>
      </c>
      <c r="N3012" s="51"/>
      <c r="O3012" s="49" t="s">
        <v>1612</v>
      </c>
      <c r="P3012" s="51"/>
      <c r="Q3012" s="51"/>
      <c r="R3012" s="111"/>
      <c r="S3012" s="111"/>
      <c r="T3012" s="120"/>
      <c r="U3012" s="55" t="s">
        <v>32</v>
      </c>
      <c r="V3012" s="52"/>
      <c r="W3012" s="49"/>
      <c r="X3012" s="52" t="s">
        <v>43</v>
      </c>
      <c r="Y3012" s="49"/>
      <c r="Z3012" s="116" t="s">
        <v>20458</v>
      </c>
      <c r="AA3012" s="51"/>
      <c r="AB3012" s="54">
        <v>0</v>
      </c>
      <c r="AC3012" s="54">
        <v>0</v>
      </c>
      <c r="AD3012" s="54">
        <v>72394</v>
      </c>
      <c r="AE3012" s="54">
        <v>0</v>
      </c>
      <c r="AF3012" s="3">
        <f>SUM(Table2[[#This Row],[PE 2021 Obligations]],Table2[[#This Row],[ROW 2021 Obligations]],Table2[[#This Row],[Construction 2021 Obligations]],Table2[[#This Row],[Paving 2021 Obligations]])</f>
        <v>72394</v>
      </c>
      <c r="AG3012" s="54">
        <v>0</v>
      </c>
      <c r="AH3012" s="54">
        <v>0</v>
      </c>
      <c r="AI3012" s="54">
        <v>72394</v>
      </c>
      <c r="AJ3012" s="54">
        <v>0</v>
      </c>
      <c r="AK3012" s="54">
        <v>72394</v>
      </c>
      <c r="AL3012" s="49" t="s">
        <v>8241</v>
      </c>
    </row>
    <row r="3013" spans="1:38" hidden="1" x14ac:dyDescent="0.25">
      <c r="A3013" s="13">
        <v>131593</v>
      </c>
      <c r="B3013" s="15">
        <v>4</v>
      </c>
      <c r="C3013" s="43" t="s">
        <v>73</v>
      </c>
      <c r="D3013" s="44">
        <v>44331</v>
      </c>
      <c r="E3013" s="43" t="s">
        <v>1610</v>
      </c>
      <c r="F3013" s="44">
        <v>44331</v>
      </c>
      <c r="G3013" s="43" t="s">
        <v>1610</v>
      </c>
      <c r="H3013" s="45" t="s">
        <v>126</v>
      </c>
      <c r="I3013" s="43"/>
      <c r="J3013" s="43"/>
      <c r="K3013" s="43"/>
      <c r="L3013" s="46" t="s">
        <v>110</v>
      </c>
      <c r="M3013" s="45" t="s">
        <v>8242</v>
      </c>
      <c r="N3013" s="45"/>
      <c r="O3013" s="43" t="s">
        <v>1612</v>
      </c>
      <c r="P3013" s="45"/>
      <c r="Q3013" s="45"/>
      <c r="R3013" s="112"/>
      <c r="S3013" s="112"/>
      <c r="T3013" s="59"/>
      <c r="U3013" s="56" t="s">
        <v>32</v>
      </c>
      <c r="V3013" s="46"/>
      <c r="W3013" s="43"/>
      <c r="X3013" s="46" t="s">
        <v>43</v>
      </c>
      <c r="Y3013" s="43"/>
      <c r="Z3013" s="111" t="s">
        <v>20458</v>
      </c>
      <c r="AA3013" s="45"/>
      <c r="AB3013" s="3">
        <v>0</v>
      </c>
      <c r="AC3013" s="3">
        <v>0</v>
      </c>
      <c r="AD3013" s="3">
        <v>1425000</v>
      </c>
      <c r="AE3013" s="3">
        <v>0</v>
      </c>
      <c r="AF3013" s="3">
        <f>SUM(Table2[[#This Row],[PE 2021 Obligations]],Table2[[#This Row],[ROW 2021 Obligations]],Table2[[#This Row],[Construction 2021 Obligations]],Table2[[#This Row],[Paving 2021 Obligations]])</f>
        <v>1425000</v>
      </c>
      <c r="AG3013" s="3">
        <v>0</v>
      </c>
      <c r="AH3013" s="3">
        <v>0</v>
      </c>
      <c r="AI3013" s="3">
        <v>1425000</v>
      </c>
      <c r="AJ3013" s="3">
        <v>0</v>
      </c>
      <c r="AK3013" s="3">
        <v>1425000</v>
      </c>
      <c r="AL3013" s="43" t="s">
        <v>8243</v>
      </c>
    </row>
    <row r="3014" spans="1:38" hidden="1" x14ac:dyDescent="0.25">
      <c r="A3014" s="47">
        <v>131595</v>
      </c>
      <c r="B3014" s="48">
        <v>6</v>
      </c>
      <c r="C3014" s="49" t="s">
        <v>73</v>
      </c>
      <c r="D3014" s="50">
        <v>44333</v>
      </c>
      <c r="E3014" s="49" t="s">
        <v>1610</v>
      </c>
      <c r="F3014" s="50">
        <v>44333</v>
      </c>
      <c r="G3014" s="49" t="s">
        <v>1610</v>
      </c>
      <c r="H3014" s="51" t="s">
        <v>76</v>
      </c>
      <c r="I3014" s="49"/>
      <c r="J3014" s="49"/>
      <c r="K3014" s="49"/>
      <c r="L3014" s="52" t="s">
        <v>110</v>
      </c>
      <c r="M3014" s="51" t="s">
        <v>8244</v>
      </c>
      <c r="N3014" s="51"/>
      <c r="O3014" s="49" t="s">
        <v>1612</v>
      </c>
      <c r="P3014" s="51"/>
      <c r="Q3014" s="51"/>
      <c r="R3014" s="111"/>
      <c r="S3014" s="111"/>
      <c r="T3014" s="120"/>
      <c r="U3014" s="55" t="s">
        <v>32</v>
      </c>
      <c r="V3014" s="52"/>
      <c r="W3014" s="49"/>
      <c r="X3014" s="52" t="s">
        <v>43</v>
      </c>
      <c r="Y3014" s="49"/>
      <c r="Z3014" s="116" t="s">
        <v>20458</v>
      </c>
      <c r="AA3014" s="51"/>
      <c r="AB3014" s="54">
        <v>0</v>
      </c>
      <c r="AC3014" s="54">
        <v>0</v>
      </c>
      <c r="AD3014" s="54">
        <v>58868</v>
      </c>
      <c r="AE3014" s="54">
        <v>0</v>
      </c>
      <c r="AF3014" s="3">
        <f>SUM(Table2[[#This Row],[PE 2021 Obligations]],Table2[[#This Row],[ROW 2021 Obligations]],Table2[[#This Row],[Construction 2021 Obligations]],Table2[[#This Row],[Paving 2021 Obligations]])</f>
        <v>58868</v>
      </c>
      <c r="AG3014" s="54">
        <v>0</v>
      </c>
      <c r="AH3014" s="54">
        <v>0</v>
      </c>
      <c r="AI3014" s="54">
        <v>58868</v>
      </c>
      <c r="AJ3014" s="54">
        <v>0</v>
      </c>
      <c r="AK3014" s="54">
        <v>58868</v>
      </c>
      <c r="AL3014" s="49" t="s">
        <v>8245</v>
      </c>
    </row>
    <row r="3015" spans="1:38" hidden="1" x14ac:dyDescent="0.25">
      <c r="A3015" s="13">
        <v>131596</v>
      </c>
      <c r="B3015" s="15">
        <v>1</v>
      </c>
      <c r="C3015" s="43" t="s">
        <v>73</v>
      </c>
      <c r="D3015" s="44">
        <v>44333</v>
      </c>
      <c r="E3015" s="43" t="s">
        <v>6355</v>
      </c>
      <c r="F3015" s="44">
        <v>44333</v>
      </c>
      <c r="G3015" s="43" t="s">
        <v>6355</v>
      </c>
      <c r="H3015" s="45" t="s">
        <v>215</v>
      </c>
      <c r="I3015" s="43"/>
      <c r="J3015" s="43"/>
      <c r="K3015" s="43"/>
      <c r="L3015" s="46"/>
      <c r="M3015" s="45" t="s">
        <v>8246</v>
      </c>
      <c r="N3015" s="45"/>
      <c r="O3015" s="43" t="s">
        <v>151</v>
      </c>
      <c r="P3015" s="45" t="s">
        <v>198</v>
      </c>
      <c r="Q3015" s="45"/>
      <c r="R3015" s="112"/>
      <c r="S3015" s="112"/>
      <c r="T3015" s="59"/>
      <c r="U3015" s="56" t="s">
        <v>32</v>
      </c>
      <c r="V3015" s="46"/>
      <c r="W3015" s="43"/>
      <c r="X3015" s="46" t="s">
        <v>43</v>
      </c>
      <c r="Y3015" s="43"/>
      <c r="Z3015" s="111" t="s">
        <v>20458</v>
      </c>
      <c r="AA3015" s="45"/>
      <c r="AB3015" s="3">
        <v>0</v>
      </c>
      <c r="AC3015" s="3">
        <v>0</v>
      </c>
      <c r="AD3015" s="3">
        <v>47422.35</v>
      </c>
      <c r="AE3015" s="3">
        <v>0</v>
      </c>
      <c r="AF3015" s="3">
        <f>SUM(Table2[[#This Row],[PE 2021 Obligations]],Table2[[#This Row],[ROW 2021 Obligations]],Table2[[#This Row],[Construction 2021 Obligations]],Table2[[#This Row],[Paving 2021 Obligations]])</f>
        <v>47422.35</v>
      </c>
      <c r="AG3015" s="3">
        <v>0</v>
      </c>
      <c r="AH3015" s="3">
        <v>0</v>
      </c>
      <c r="AI3015" s="3">
        <v>47422.35</v>
      </c>
      <c r="AJ3015" s="3">
        <v>0</v>
      </c>
      <c r="AK3015" s="3">
        <v>47422.35</v>
      </c>
      <c r="AL3015" s="43" t="s">
        <v>8247</v>
      </c>
    </row>
    <row r="3016" spans="1:38" hidden="1" x14ac:dyDescent="0.25">
      <c r="A3016" s="47">
        <v>131598</v>
      </c>
      <c r="B3016" s="48">
        <v>1</v>
      </c>
      <c r="C3016" s="49" t="s">
        <v>73</v>
      </c>
      <c r="D3016" s="50">
        <v>44333</v>
      </c>
      <c r="E3016" s="49" t="s">
        <v>6355</v>
      </c>
      <c r="F3016" s="50">
        <v>44333</v>
      </c>
      <c r="G3016" s="49" t="s">
        <v>6355</v>
      </c>
      <c r="H3016" s="51" t="s">
        <v>394</v>
      </c>
      <c r="I3016" s="49"/>
      <c r="J3016" s="49"/>
      <c r="K3016" s="49"/>
      <c r="L3016" s="52"/>
      <c r="M3016" s="51" t="s">
        <v>8248</v>
      </c>
      <c r="N3016" s="51"/>
      <c r="O3016" s="49" t="s">
        <v>151</v>
      </c>
      <c r="P3016" s="51" t="s">
        <v>198</v>
      </c>
      <c r="Q3016" s="51"/>
      <c r="R3016" s="111"/>
      <c r="S3016" s="111"/>
      <c r="T3016" s="120"/>
      <c r="U3016" s="55" t="s">
        <v>32</v>
      </c>
      <c r="V3016" s="52"/>
      <c r="W3016" s="49"/>
      <c r="X3016" s="52" t="s">
        <v>43</v>
      </c>
      <c r="Y3016" s="49"/>
      <c r="Z3016" s="116" t="s">
        <v>20458</v>
      </c>
      <c r="AA3016" s="51"/>
      <c r="AB3016" s="54">
        <v>0</v>
      </c>
      <c r="AC3016" s="54">
        <v>0</v>
      </c>
      <c r="AD3016" s="54">
        <v>16527.3</v>
      </c>
      <c r="AE3016" s="54">
        <v>0</v>
      </c>
      <c r="AF3016" s="3">
        <f>SUM(Table2[[#This Row],[PE 2021 Obligations]],Table2[[#This Row],[ROW 2021 Obligations]],Table2[[#This Row],[Construction 2021 Obligations]],Table2[[#This Row],[Paving 2021 Obligations]])</f>
        <v>16527.3</v>
      </c>
      <c r="AG3016" s="54">
        <v>0</v>
      </c>
      <c r="AH3016" s="54">
        <v>0</v>
      </c>
      <c r="AI3016" s="54">
        <v>16527.3</v>
      </c>
      <c r="AJ3016" s="54">
        <v>0</v>
      </c>
      <c r="AK3016" s="54">
        <v>16527.3</v>
      </c>
      <c r="AL3016" s="49" t="s">
        <v>8249</v>
      </c>
    </row>
    <row r="3017" spans="1:38" ht="30" hidden="1" x14ac:dyDescent="0.25">
      <c r="A3017" s="13">
        <v>131603</v>
      </c>
      <c r="B3017" s="15">
        <v>6</v>
      </c>
      <c r="C3017" s="43" t="s">
        <v>73</v>
      </c>
      <c r="D3017" s="44">
        <v>44334</v>
      </c>
      <c r="E3017" s="43" t="s">
        <v>1610</v>
      </c>
      <c r="F3017" s="44">
        <v>44334</v>
      </c>
      <c r="G3017" s="43" t="s">
        <v>1610</v>
      </c>
      <c r="H3017" s="45" t="s">
        <v>76</v>
      </c>
      <c r="I3017" s="43"/>
      <c r="J3017" s="43"/>
      <c r="K3017" s="43"/>
      <c r="L3017" s="46" t="s">
        <v>110</v>
      </c>
      <c r="M3017" s="45" t="s">
        <v>8250</v>
      </c>
      <c r="N3017" s="45"/>
      <c r="O3017" s="43" t="s">
        <v>1612</v>
      </c>
      <c r="P3017" s="45"/>
      <c r="Q3017" s="45"/>
      <c r="R3017" s="112"/>
      <c r="S3017" s="112"/>
      <c r="T3017" s="59"/>
      <c r="U3017" s="56" t="s">
        <v>32</v>
      </c>
      <c r="V3017" s="46"/>
      <c r="W3017" s="43"/>
      <c r="X3017" s="46" t="s">
        <v>43</v>
      </c>
      <c r="Y3017" s="43"/>
      <c r="Z3017" s="116" t="s">
        <v>20458</v>
      </c>
      <c r="AA3017" s="45"/>
      <c r="AB3017" s="3">
        <v>0</v>
      </c>
      <c r="AC3017" s="3">
        <v>0</v>
      </c>
      <c r="AD3017" s="3">
        <v>99999</v>
      </c>
      <c r="AE3017" s="3">
        <v>0</v>
      </c>
      <c r="AF3017" s="3">
        <f>SUM(Table2[[#This Row],[PE 2021 Obligations]],Table2[[#This Row],[ROW 2021 Obligations]],Table2[[#This Row],[Construction 2021 Obligations]],Table2[[#This Row],[Paving 2021 Obligations]])</f>
        <v>99999</v>
      </c>
      <c r="AG3017" s="3">
        <v>0</v>
      </c>
      <c r="AH3017" s="3">
        <v>0</v>
      </c>
      <c r="AI3017" s="3">
        <v>99999</v>
      </c>
      <c r="AJ3017" s="3">
        <v>0</v>
      </c>
      <c r="AK3017" s="3">
        <v>99999</v>
      </c>
      <c r="AL3017" s="43" t="s">
        <v>8251</v>
      </c>
    </row>
    <row r="3018" spans="1:38" hidden="1" x14ac:dyDescent="0.25">
      <c r="A3018" s="47">
        <v>131606</v>
      </c>
      <c r="B3018" s="48">
        <v>1</v>
      </c>
      <c r="C3018" s="49" t="s">
        <v>73</v>
      </c>
      <c r="D3018" s="50">
        <v>44335</v>
      </c>
      <c r="E3018" s="49" t="s">
        <v>142</v>
      </c>
      <c r="F3018" s="50">
        <v>44335</v>
      </c>
      <c r="G3018" s="49" t="s">
        <v>142</v>
      </c>
      <c r="H3018" s="51" t="s">
        <v>215</v>
      </c>
      <c r="I3018" s="49" t="s">
        <v>1767</v>
      </c>
      <c r="J3018" s="49" t="s">
        <v>116</v>
      </c>
      <c r="K3018" s="49"/>
      <c r="L3018" s="52" t="s">
        <v>116</v>
      </c>
      <c r="M3018" s="51" t="s">
        <v>8252</v>
      </c>
      <c r="N3018" s="51"/>
      <c r="O3018" s="49" t="s">
        <v>78</v>
      </c>
      <c r="P3018" s="51" t="s">
        <v>1444</v>
      </c>
      <c r="Q3018" s="51"/>
      <c r="R3018" s="111"/>
      <c r="S3018" s="111"/>
      <c r="T3018" s="120"/>
      <c r="U3018" s="53">
        <v>0.08</v>
      </c>
      <c r="V3018" s="52"/>
      <c r="W3018" s="49"/>
      <c r="X3018" s="52" t="s">
        <v>43</v>
      </c>
      <c r="Y3018" s="49" t="s">
        <v>140</v>
      </c>
      <c r="Z3018" s="127" t="s">
        <v>20460</v>
      </c>
      <c r="AA3018" s="51"/>
      <c r="AB3018" s="54">
        <v>100000</v>
      </c>
      <c r="AC3018" s="54">
        <v>0</v>
      </c>
      <c r="AD3018" s="54">
        <v>0</v>
      </c>
      <c r="AE3018" s="54">
        <v>0</v>
      </c>
      <c r="AF3018" s="3">
        <f>SUM(Table2[[#This Row],[PE 2021 Obligations]],Table2[[#This Row],[ROW 2021 Obligations]],Table2[[#This Row],[Construction 2021 Obligations]],Table2[[#This Row],[Paving 2021 Obligations]])</f>
        <v>100000</v>
      </c>
      <c r="AG3018" s="54">
        <v>100000</v>
      </c>
      <c r="AH3018" s="54">
        <v>0</v>
      </c>
      <c r="AI3018" s="54">
        <v>0</v>
      </c>
      <c r="AJ3018" s="54">
        <v>0</v>
      </c>
      <c r="AK3018" s="54">
        <v>100000</v>
      </c>
      <c r="AL3018" s="49" t="s">
        <v>8253</v>
      </c>
    </row>
    <row r="3019" spans="1:38" hidden="1" x14ac:dyDescent="0.25">
      <c r="A3019" s="13">
        <v>131608</v>
      </c>
      <c r="B3019" s="15">
        <v>3</v>
      </c>
      <c r="C3019" s="43" t="s">
        <v>73</v>
      </c>
      <c r="D3019" s="44">
        <v>44336</v>
      </c>
      <c r="E3019" s="43" t="s">
        <v>6355</v>
      </c>
      <c r="F3019" s="44">
        <v>44336</v>
      </c>
      <c r="G3019" s="43" t="s">
        <v>6355</v>
      </c>
      <c r="H3019" s="45" t="s">
        <v>57</v>
      </c>
      <c r="I3019" s="43"/>
      <c r="J3019" s="43"/>
      <c r="K3019" s="43"/>
      <c r="L3019" s="46"/>
      <c r="M3019" s="45" t="s">
        <v>8254</v>
      </c>
      <c r="N3019" s="45"/>
      <c r="O3019" s="43" t="s">
        <v>151</v>
      </c>
      <c r="P3019" s="45" t="s">
        <v>198</v>
      </c>
      <c r="Q3019" s="45"/>
      <c r="R3019" s="112"/>
      <c r="S3019" s="112"/>
      <c r="T3019" s="59"/>
      <c r="U3019" s="56" t="s">
        <v>32</v>
      </c>
      <c r="V3019" s="46"/>
      <c r="W3019" s="43"/>
      <c r="X3019" s="46" t="s">
        <v>43</v>
      </c>
      <c r="Y3019" s="43"/>
      <c r="Z3019" s="116" t="s">
        <v>20458</v>
      </c>
      <c r="AA3019" s="45"/>
      <c r="AB3019" s="3">
        <v>0</v>
      </c>
      <c r="AC3019" s="3">
        <v>0</v>
      </c>
      <c r="AD3019" s="3">
        <v>61045.65</v>
      </c>
      <c r="AE3019" s="3">
        <v>0</v>
      </c>
      <c r="AF3019" s="3">
        <f>SUM(Table2[[#This Row],[PE 2021 Obligations]],Table2[[#This Row],[ROW 2021 Obligations]],Table2[[#This Row],[Construction 2021 Obligations]],Table2[[#This Row],[Paving 2021 Obligations]])</f>
        <v>61045.65</v>
      </c>
      <c r="AG3019" s="3">
        <v>0</v>
      </c>
      <c r="AH3019" s="3">
        <v>0</v>
      </c>
      <c r="AI3019" s="3">
        <v>61045.65</v>
      </c>
      <c r="AJ3019" s="3">
        <v>0</v>
      </c>
      <c r="AK3019" s="3">
        <v>61045.65</v>
      </c>
      <c r="AL3019" s="43" t="s">
        <v>8255</v>
      </c>
    </row>
    <row r="3020" spans="1:38" hidden="1" x14ac:dyDescent="0.25">
      <c r="A3020" s="13">
        <v>131633</v>
      </c>
      <c r="B3020" s="15">
        <v>2</v>
      </c>
      <c r="C3020" s="43" t="s">
        <v>73</v>
      </c>
      <c r="D3020" s="44">
        <v>44340</v>
      </c>
      <c r="E3020" s="43" t="s">
        <v>6355</v>
      </c>
      <c r="F3020" s="44">
        <v>44340</v>
      </c>
      <c r="G3020" s="43" t="s">
        <v>6355</v>
      </c>
      <c r="H3020" s="45" t="s">
        <v>162</v>
      </c>
      <c r="I3020" s="43"/>
      <c r="J3020" s="43"/>
      <c r="K3020" s="43"/>
      <c r="L3020" s="46"/>
      <c r="M3020" s="45" t="s">
        <v>8259</v>
      </c>
      <c r="N3020" s="45"/>
      <c r="O3020" s="43" t="s">
        <v>151</v>
      </c>
      <c r="P3020" s="45" t="s">
        <v>198</v>
      </c>
      <c r="Q3020" s="45"/>
      <c r="R3020" s="112"/>
      <c r="S3020" s="112"/>
      <c r="T3020" s="59"/>
      <c r="U3020" s="56" t="s">
        <v>32</v>
      </c>
      <c r="V3020" s="46"/>
      <c r="W3020" s="43"/>
      <c r="X3020" s="46" t="s">
        <v>43</v>
      </c>
      <c r="Y3020" s="43"/>
      <c r="Z3020" s="116" t="s">
        <v>20458</v>
      </c>
      <c r="AA3020" s="45"/>
      <c r="AB3020" s="3">
        <v>0</v>
      </c>
      <c r="AC3020" s="3">
        <v>0</v>
      </c>
      <c r="AD3020" s="3">
        <v>3798.6</v>
      </c>
      <c r="AE3020" s="3">
        <v>0</v>
      </c>
      <c r="AF3020" s="3">
        <f>SUM(Table2[[#This Row],[PE 2021 Obligations]],Table2[[#This Row],[ROW 2021 Obligations]],Table2[[#This Row],[Construction 2021 Obligations]],Table2[[#This Row],[Paving 2021 Obligations]])</f>
        <v>3798.6</v>
      </c>
      <c r="AG3020" s="3">
        <v>0</v>
      </c>
      <c r="AH3020" s="3">
        <v>0</v>
      </c>
      <c r="AI3020" s="3">
        <v>3798.6</v>
      </c>
      <c r="AJ3020" s="3">
        <v>0</v>
      </c>
      <c r="AK3020" s="3">
        <v>3798.6</v>
      </c>
      <c r="AL3020" s="43" t="s">
        <v>8260</v>
      </c>
    </row>
    <row r="3021" spans="1:38" hidden="1" x14ac:dyDescent="0.25">
      <c r="A3021" s="47">
        <v>131634</v>
      </c>
      <c r="B3021" s="48">
        <v>2</v>
      </c>
      <c r="C3021" s="49" t="s">
        <v>73</v>
      </c>
      <c r="D3021" s="50">
        <v>44340</v>
      </c>
      <c r="E3021" s="49" t="s">
        <v>6355</v>
      </c>
      <c r="F3021" s="50">
        <v>44340</v>
      </c>
      <c r="G3021" s="49" t="s">
        <v>6355</v>
      </c>
      <c r="H3021" s="51" t="s">
        <v>286</v>
      </c>
      <c r="I3021" s="49"/>
      <c r="J3021" s="49"/>
      <c r="K3021" s="49"/>
      <c r="L3021" s="52"/>
      <c r="M3021" s="51" t="s">
        <v>8261</v>
      </c>
      <c r="N3021" s="51"/>
      <c r="O3021" s="49" t="s">
        <v>151</v>
      </c>
      <c r="P3021" s="51" t="s">
        <v>198</v>
      </c>
      <c r="Q3021" s="51"/>
      <c r="R3021" s="111"/>
      <c r="S3021" s="111"/>
      <c r="T3021" s="120"/>
      <c r="U3021" s="55" t="s">
        <v>32</v>
      </c>
      <c r="V3021" s="52"/>
      <c r="W3021" s="49"/>
      <c r="X3021" s="52" t="s">
        <v>43</v>
      </c>
      <c r="Y3021" s="49"/>
      <c r="Z3021" s="116" t="s">
        <v>20458</v>
      </c>
      <c r="AA3021" s="51"/>
      <c r="AB3021" s="54">
        <v>0</v>
      </c>
      <c r="AC3021" s="54">
        <v>0</v>
      </c>
      <c r="AD3021" s="54">
        <v>8820</v>
      </c>
      <c r="AE3021" s="54">
        <v>0</v>
      </c>
      <c r="AF3021" s="3">
        <f>SUM(Table2[[#This Row],[PE 2021 Obligations]],Table2[[#This Row],[ROW 2021 Obligations]],Table2[[#This Row],[Construction 2021 Obligations]],Table2[[#This Row],[Paving 2021 Obligations]])</f>
        <v>8820</v>
      </c>
      <c r="AG3021" s="54">
        <v>0</v>
      </c>
      <c r="AH3021" s="54">
        <v>0</v>
      </c>
      <c r="AI3021" s="54">
        <v>8820</v>
      </c>
      <c r="AJ3021" s="54">
        <v>0</v>
      </c>
      <c r="AK3021" s="54">
        <v>8820</v>
      </c>
      <c r="AL3021" s="49" t="s">
        <v>8262</v>
      </c>
    </row>
    <row r="3022" spans="1:38" hidden="1" x14ac:dyDescent="0.25">
      <c r="A3022" s="13">
        <v>131635</v>
      </c>
      <c r="B3022" s="15">
        <v>2</v>
      </c>
      <c r="C3022" s="43" t="s">
        <v>73</v>
      </c>
      <c r="D3022" s="44">
        <v>44340</v>
      </c>
      <c r="E3022" s="43" t="s">
        <v>6355</v>
      </c>
      <c r="F3022" s="44">
        <v>44340</v>
      </c>
      <c r="G3022" s="43" t="s">
        <v>6355</v>
      </c>
      <c r="H3022" s="45" t="s">
        <v>212</v>
      </c>
      <c r="I3022" s="43"/>
      <c r="J3022" s="43"/>
      <c r="K3022" s="43"/>
      <c r="L3022" s="46"/>
      <c r="M3022" s="45" t="s">
        <v>8263</v>
      </c>
      <c r="N3022" s="45"/>
      <c r="O3022" s="43" t="s">
        <v>151</v>
      </c>
      <c r="P3022" s="45" t="s">
        <v>198</v>
      </c>
      <c r="Q3022" s="45"/>
      <c r="R3022" s="112"/>
      <c r="S3022" s="112"/>
      <c r="T3022" s="59"/>
      <c r="U3022" s="56" t="s">
        <v>32</v>
      </c>
      <c r="V3022" s="46"/>
      <c r="W3022" s="43"/>
      <c r="X3022" s="46" t="s">
        <v>43</v>
      </c>
      <c r="Y3022" s="43"/>
      <c r="Z3022" s="116" t="s">
        <v>20458</v>
      </c>
      <c r="AA3022" s="45"/>
      <c r="AB3022" s="3">
        <v>0</v>
      </c>
      <c r="AC3022" s="3">
        <v>0</v>
      </c>
      <c r="AD3022" s="3">
        <v>171815.85</v>
      </c>
      <c r="AE3022" s="3">
        <v>0</v>
      </c>
      <c r="AF3022" s="3">
        <f>SUM(Table2[[#This Row],[PE 2021 Obligations]],Table2[[#This Row],[ROW 2021 Obligations]],Table2[[#This Row],[Construction 2021 Obligations]],Table2[[#This Row],[Paving 2021 Obligations]])</f>
        <v>171815.85</v>
      </c>
      <c r="AG3022" s="3">
        <v>0</v>
      </c>
      <c r="AH3022" s="3">
        <v>0</v>
      </c>
      <c r="AI3022" s="3">
        <v>171815.85</v>
      </c>
      <c r="AJ3022" s="3">
        <v>0</v>
      </c>
      <c r="AK3022" s="3">
        <v>171815.85</v>
      </c>
      <c r="AL3022" s="43" t="s">
        <v>8264</v>
      </c>
    </row>
    <row r="3023" spans="1:38" hidden="1" x14ac:dyDescent="0.25">
      <c r="A3023" s="47">
        <v>131636</v>
      </c>
      <c r="B3023" s="48">
        <v>2</v>
      </c>
      <c r="C3023" s="49" t="s">
        <v>73</v>
      </c>
      <c r="D3023" s="50">
        <v>44340</v>
      </c>
      <c r="E3023" s="49" t="s">
        <v>6355</v>
      </c>
      <c r="F3023" s="50">
        <v>44340</v>
      </c>
      <c r="G3023" s="49" t="s">
        <v>6355</v>
      </c>
      <c r="H3023" s="51" t="s">
        <v>383</v>
      </c>
      <c r="I3023" s="49"/>
      <c r="J3023" s="49"/>
      <c r="K3023" s="49"/>
      <c r="L3023" s="52"/>
      <c r="M3023" s="51" t="s">
        <v>8265</v>
      </c>
      <c r="N3023" s="51"/>
      <c r="O3023" s="49" t="s">
        <v>151</v>
      </c>
      <c r="P3023" s="51" t="s">
        <v>198</v>
      </c>
      <c r="Q3023" s="51"/>
      <c r="R3023" s="111"/>
      <c r="S3023" s="111"/>
      <c r="T3023" s="120"/>
      <c r="U3023" s="55" t="s">
        <v>32</v>
      </c>
      <c r="V3023" s="52"/>
      <c r="W3023" s="49"/>
      <c r="X3023" s="52" t="s">
        <v>43</v>
      </c>
      <c r="Y3023" s="49"/>
      <c r="Z3023" s="116" t="s">
        <v>20458</v>
      </c>
      <c r="AA3023" s="51"/>
      <c r="AB3023" s="54">
        <v>0</v>
      </c>
      <c r="AC3023" s="54">
        <v>0</v>
      </c>
      <c r="AD3023" s="54">
        <v>9785.1</v>
      </c>
      <c r="AE3023" s="54">
        <v>0</v>
      </c>
      <c r="AF3023" s="3">
        <f>SUM(Table2[[#This Row],[PE 2021 Obligations]],Table2[[#This Row],[ROW 2021 Obligations]],Table2[[#This Row],[Construction 2021 Obligations]],Table2[[#This Row],[Paving 2021 Obligations]])</f>
        <v>9785.1</v>
      </c>
      <c r="AG3023" s="54">
        <v>0</v>
      </c>
      <c r="AH3023" s="54">
        <v>0</v>
      </c>
      <c r="AI3023" s="54">
        <v>9785.1</v>
      </c>
      <c r="AJ3023" s="54">
        <v>0</v>
      </c>
      <c r="AK3023" s="54">
        <v>9785.1</v>
      </c>
      <c r="AL3023" s="49" t="s">
        <v>8266</v>
      </c>
    </row>
    <row r="3024" spans="1:38" hidden="1" x14ac:dyDescent="0.25">
      <c r="A3024" s="13">
        <v>131637</v>
      </c>
      <c r="B3024" s="15">
        <v>2</v>
      </c>
      <c r="C3024" s="43" t="s">
        <v>73</v>
      </c>
      <c r="D3024" s="44">
        <v>44340</v>
      </c>
      <c r="E3024" s="43" t="s">
        <v>6355</v>
      </c>
      <c r="F3024" s="44">
        <v>44340</v>
      </c>
      <c r="G3024" s="43" t="s">
        <v>6355</v>
      </c>
      <c r="H3024" s="45" t="s">
        <v>286</v>
      </c>
      <c r="I3024" s="43"/>
      <c r="J3024" s="43"/>
      <c r="K3024" s="43"/>
      <c r="L3024" s="46"/>
      <c r="M3024" s="45" t="s">
        <v>8267</v>
      </c>
      <c r="N3024" s="45"/>
      <c r="O3024" s="43" t="s">
        <v>151</v>
      </c>
      <c r="P3024" s="45" t="s">
        <v>198</v>
      </c>
      <c r="Q3024" s="45"/>
      <c r="R3024" s="112"/>
      <c r="S3024" s="112"/>
      <c r="T3024" s="59"/>
      <c r="U3024" s="56" t="s">
        <v>32</v>
      </c>
      <c r="V3024" s="46"/>
      <c r="W3024" s="43"/>
      <c r="X3024" s="46" t="s">
        <v>43</v>
      </c>
      <c r="Y3024" s="43"/>
      <c r="Z3024" s="116" t="s">
        <v>20458</v>
      </c>
      <c r="AA3024" s="45"/>
      <c r="AB3024" s="3">
        <v>0</v>
      </c>
      <c r="AC3024" s="3">
        <v>0</v>
      </c>
      <c r="AD3024" s="3">
        <v>188787.62</v>
      </c>
      <c r="AE3024" s="3">
        <v>0</v>
      </c>
      <c r="AF3024" s="3">
        <f>SUM(Table2[[#This Row],[PE 2021 Obligations]],Table2[[#This Row],[ROW 2021 Obligations]],Table2[[#This Row],[Construction 2021 Obligations]],Table2[[#This Row],[Paving 2021 Obligations]])</f>
        <v>188787.62</v>
      </c>
      <c r="AG3024" s="3">
        <v>0</v>
      </c>
      <c r="AH3024" s="3">
        <v>0</v>
      </c>
      <c r="AI3024" s="3">
        <v>188787.62</v>
      </c>
      <c r="AJ3024" s="3">
        <v>0</v>
      </c>
      <c r="AK3024" s="3">
        <v>188787.62</v>
      </c>
      <c r="AL3024" s="43" t="s">
        <v>8268</v>
      </c>
    </row>
    <row r="3025" spans="1:38" hidden="1" x14ac:dyDescent="0.25">
      <c r="A3025" s="47">
        <v>131638</v>
      </c>
      <c r="B3025" s="48">
        <v>2</v>
      </c>
      <c r="C3025" s="49" t="s">
        <v>73</v>
      </c>
      <c r="D3025" s="50">
        <v>44340</v>
      </c>
      <c r="E3025" s="49" t="s">
        <v>6355</v>
      </c>
      <c r="F3025" s="50">
        <v>44340</v>
      </c>
      <c r="G3025" s="49" t="s">
        <v>6355</v>
      </c>
      <c r="H3025" s="51" t="s">
        <v>286</v>
      </c>
      <c r="I3025" s="49"/>
      <c r="J3025" s="49"/>
      <c r="K3025" s="49"/>
      <c r="L3025" s="52"/>
      <c r="M3025" s="51" t="s">
        <v>8269</v>
      </c>
      <c r="N3025" s="51"/>
      <c r="O3025" s="49" t="s">
        <v>151</v>
      </c>
      <c r="P3025" s="51" t="s">
        <v>198</v>
      </c>
      <c r="Q3025" s="51"/>
      <c r="R3025" s="111"/>
      <c r="S3025" s="111"/>
      <c r="T3025" s="120"/>
      <c r="U3025" s="55" t="s">
        <v>32</v>
      </c>
      <c r="V3025" s="52"/>
      <c r="W3025" s="49"/>
      <c r="X3025" s="52" t="s">
        <v>43</v>
      </c>
      <c r="Y3025" s="49"/>
      <c r="Z3025" s="116" t="s">
        <v>20458</v>
      </c>
      <c r="AA3025" s="51"/>
      <c r="AB3025" s="54">
        <v>0</v>
      </c>
      <c r="AC3025" s="54">
        <v>0</v>
      </c>
      <c r="AD3025" s="54">
        <v>424275.3</v>
      </c>
      <c r="AE3025" s="54">
        <v>0</v>
      </c>
      <c r="AF3025" s="3">
        <f>SUM(Table2[[#This Row],[PE 2021 Obligations]],Table2[[#This Row],[ROW 2021 Obligations]],Table2[[#This Row],[Construction 2021 Obligations]],Table2[[#This Row],[Paving 2021 Obligations]])</f>
        <v>424275.3</v>
      </c>
      <c r="AG3025" s="54">
        <v>0</v>
      </c>
      <c r="AH3025" s="54">
        <v>0</v>
      </c>
      <c r="AI3025" s="54">
        <v>424275.3</v>
      </c>
      <c r="AJ3025" s="54">
        <v>0</v>
      </c>
      <c r="AK3025" s="54">
        <v>424275.3</v>
      </c>
      <c r="AL3025" s="49" t="s">
        <v>8270</v>
      </c>
    </row>
    <row r="3026" spans="1:38" hidden="1" x14ac:dyDescent="0.25">
      <c r="A3026" s="13">
        <v>131639</v>
      </c>
      <c r="B3026" s="15">
        <v>3</v>
      </c>
      <c r="C3026" s="43" t="s">
        <v>73</v>
      </c>
      <c r="D3026" s="44">
        <v>44341</v>
      </c>
      <c r="E3026" s="43" t="s">
        <v>6355</v>
      </c>
      <c r="F3026" s="44">
        <v>44341</v>
      </c>
      <c r="G3026" s="43" t="s">
        <v>6355</v>
      </c>
      <c r="H3026" s="45" t="s">
        <v>226</v>
      </c>
      <c r="I3026" s="43"/>
      <c r="J3026" s="43"/>
      <c r="K3026" s="43"/>
      <c r="L3026" s="46"/>
      <c r="M3026" s="45" t="s">
        <v>8271</v>
      </c>
      <c r="N3026" s="45"/>
      <c r="O3026" s="43" t="s">
        <v>151</v>
      </c>
      <c r="P3026" s="45" t="s">
        <v>198</v>
      </c>
      <c r="Q3026" s="45"/>
      <c r="R3026" s="112"/>
      <c r="S3026" s="112"/>
      <c r="T3026" s="59"/>
      <c r="U3026" s="56" t="s">
        <v>32</v>
      </c>
      <c r="V3026" s="46"/>
      <c r="W3026" s="43"/>
      <c r="X3026" s="46" t="s">
        <v>43</v>
      </c>
      <c r="Y3026" s="43"/>
      <c r="Z3026" s="116" t="s">
        <v>20458</v>
      </c>
      <c r="AA3026" s="45"/>
      <c r="AB3026" s="3">
        <v>0</v>
      </c>
      <c r="AC3026" s="3">
        <v>0</v>
      </c>
      <c r="AD3026" s="3">
        <v>27487.08</v>
      </c>
      <c r="AE3026" s="3">
        <v>0</v>
      </c>
      <c r="AF3026" s="3">
        <f>SUM(Table2[[#This Row],[PE 2021 Obligations]],Table2[[#This Row],[ROW 2021 Obligations]],Table2[[#This Row],[Construction 2021 Obligations]],Table2[[#This Row],[Paving 2021 Obligations]])</f>
        <v>27487.08</v>
      </c>
      <c r="AG3026" s="3">
        <v>0</v>
      </c>
      <c r="AH3026" s="3">
        <v>0</v>
      </c>
      <c r="AI3026" s="3">
        <v>27487.08</v>
      </c>
      <c r="AJ3026" s="3">
        <v>0</v>
      </c>
      <c r="AK3026" s="3">
        <v>27487.08</v>
      </c>
      <c r="AL3026" s="43" t="s">
        <v>8272</v>
      </c>
    </row>
    <row r="3027" spans="1:38" hidden="1" x14ac:dyDescent="0.25">
      <c r="A3027" s="47">
        <v>131640</v>
      </c>
      <c r="B3027" s="48">
        <v>3</v>
      </c>
      <c r="C3027" s="49" t="s">
        <v>73</v>
      </c>
      <c r="D3027" s="50">
        <v>44341</v>
      </c>
      <c r="E3027" s="49" t="s">
        <v>6355</v>
      </c>
      <c r="F3027" s="50">
        <v>44341</v>
      </c>
      <c r="G3027" s="49" t="s">
        <v>6355</v>
      </c>
      <c r="H3027" s="51" t="s">
        <v>307</v>
      </c>
      <c r="I3027" s="49"/>
      <c r="J3027" s="49"/>
      <c r="K3027" s="49"/>
      <c r="L3027" s="52"/>
      <c r="M3027" s="51" t="s">
        <v>8273</v>
      </c>
      <c r="N3027" s="51"/>
      <c r="O3027" s="49" t="s">
        <v>151</v>
      </c>
      <c r="P3027" s="51" t="s">
        <v>198</v>
      </c>
      <c r="Q3027" s="51"/>
      <c r="R3027" s="111"/>
      <c r="S3027" s="111"/>
      <c r="T3027" s="120"/>
      <c r="U3027" s="55" t="s">
        <v>32</v>
      </c>
      <c r="V3027" s="52"/>
      <c r="W3027" s="49"/>
      <c r="X3027" s="52" t="s">
        <v>43</v>
      </c>
      <c r="Y3027" s="49"/>
      <c r="Z3027" s="116" t="s">
        <v>20458</v>
      </c>
      <c r="AA3027" s="51"/>
      <c r="AB3027" s="54">
        <v>0</v>
      </c>
      <c r="AC3027" s="54">
        <v>0</v>
      </c>
      <c r="AD3027" s="54">
        <v>32104.5</v>
      </c>
      <c r="AE3027" s="54">
        <v>0</v>
      </c>
      <c r="AF3027" s="3">
        <f>SUM(Table2[[#This Row],[PE 2021 Obligations]],Table2[[#This Row],[ROW 2021 Obligations]],Table2[[#This Row],[Construction 2021 Obligations]],Table2[[#This Row],[Paving 2021 Obligations]])</f>
        <v>32104.5</v>
      </c>
      <c r="AG3027" s="54">
        <v>0</v>
      </c>
      <c r="AH3027" s="54">
        <v>0</v>
      </c>
      <c r="AI3027" s="54">
        <v>32104.5</v>
      </c>
      <c r="AJ3027" s="54">
        <v>0</v>
      </c>
      <c r="AK3027" s="54">
        <v>32104.5</v>
      </c>
      <c r="AL3027" s="49" t="s">
        <v>8274</v>
      </c>
    </row>
    <row r="3028" spans="1:38" hidden="1" x14ac:dyDescent="0.25">
      <c r="A3028" s="13">
        <v>131641</v>
      </c>
      <c r="B3028" s="15">
        <v>2</v>
      </c>
      <c r="C3028" s="43" t="s">
        <v>73</v>
      </c>
      <c r="D3028" s="44">
        <v>44341</v>
      </c>
      <c r="E3028" s="43" t="s">
        <v>6355</v>
      </c>
      <c r="F3028" s="44">
        <v>44341</v>
      </c>
      <c r="G3028" s="43" t="s">
        <v>6355</v>
      </c>
      <c r="H3028" s="45" t="s">
        <v>241</v>
      </c>
      <c r="I3028" s="43"/>
      <c r="J3028" s="43"/>
      <c r="K3028" s="43"/>
      <c r="L3028" s="46"/>
      <c r="M3028" s="45" t="s">
        <v>8275</v>
      </c>
      <c r="N3028" s="45"/>
      <c r="O3028" s="43" t="s">
        <v>151</v>
      </c>
      <c r="P3028" s="45" t="s">
        <v>198</v>
      </c>
      <c r="Q3028" s="45"/>
      <c r="R3028" s="112"/>
      <c r="S3028" s="112"/>
      <c r="T3028" s="59"/>
      <c r="U3028" s="56" t="s">
        <v>32</v>
      </c>
      <c r="V3028" s="46"/>
      <c r="W3028" s="43"/>
      <c r="X3028" s="46" t="s">
        <v>43</v>
      </c>
      <c r="Y3028" s="43"/>
      <c r="Z3028" s="116" t="s">
        <v>20458</v>
      </c>
      <c r="AA3028" s="45"/>
      <c r="AB3028" s="3">
        <v>0</v>
      </c>
      <c r="AC3028" s="3">
        <v>0</v>
      </c>
      <c r="AD3028" s="3">
        <v>81715.8</v>
      </c>
      <c r="AE3028" s="3">
        <v>0</v>
      </c>
      <c r="AF3028" s="3">
        <f>SUM(Table2[[#This Row],[PE 2021 Obligations]],Table2[[#This Row],[ROW 2021 Obligations]],Table2[[#This Row],[Construction 2021 Obligations]],Table2[[#This Row],[Paving 2021 Obligations]])</f>
        <v>81715.8</v>
      </c>
      <c r="AG3028" s="3">
        <v>0</v>
      </c>
      <c r="AH3028" s="3">
        <v>0</v>
      </c>
      <c r="AI3028" s="3">
        <v>81715.8</v>
      </c>
      <c r="AJ3028" s="3">
        <v>0</v>
      </c>
      <c r="AK3028" s="3">
        <v>81715.8</v>
      </c>
      <c r="AL3028" s="43" t="s">
        <v>8276</v>
      </c>
    </row>
    <row r="3029" spans="1:38" hidden="1" x14ac:dyDescent="0.25">
      <c r="A3029" s="47">
        <v>131642</v>
      </c>
      <c r="B3029" s="48">
        <v>2</v>
      </c>
      <c r="C3029" s="49" t="s">
        <v>73</v>
      </c>
      <c r="D3029" s="50">
        <v>44341</v>
      </c>
      <c r="E3029" s="49" t="s">
        <v>6355</v>
      </c>
      <c r="F3029" s="50">
        <v>44341</v>
      </c>
      <c r="G3029" s="49" t="s">
        <v>6355</v>
      </c>
      <c r="H3029" s="51" t="s">
        <v>235</v>
      </c>
      <c r="I3029" s="49"/>
      <c r="J3029" s="49"/>
      <c r="K3029" s="49"/>
      <c r="L3029" s="52"/>
      <c r="M3029" s="51" t="s">
        <v>8277</v>
      </c>
      <c r="N3029" s="51"/>
      <c r="O3029" s="49" t="s">
        <v>151</v>
      </c>
      <c r="P3029" s="51" t="s">
        <v>198</v>
      </c>
      <c r="Q3029" s="51"/>
      <c r="R3029" s="111"/>
      <c r="S3029" s="111"/>
      <c r="T3029" s="120"/>
      <c r="U3029" s="55" t="s">
        <v>32</v>
      </c>
      <c r="V3029" s="52"/>
      <c r="W3029" s="49"/>
      <c r="X3029" s="52" t="s">
        <v>43</v>
      </c>
      <c r="Y3029" s="49"/>
      <c r="Z3029" s="116" t="s">
        <v>20458</v>
      </c>
      <c r="AA3029" s="51"/>
      <c r="AB3029" s="54">
        <v>0</v>
      </c>
      <c r="AC3029" s="54">
        <v>0</v>
      </c>
      <c r="AD3029" s="54">
        <v>24353.5</v>
      </c>
      <c r="AE3029" s="54">
        <v>0</v>
      </c>
      <c r="AF3029" s="3">
        <f>SUM(Table2[[#This Row],[PE 2021 Obligations]],Table2[[#This Row],[ROW 2021 Obligations]],Table2[[#This Row],[Construction 2021 Obligations]],Table2[[#This Row],[Paving 2021 Obligations]])</f>
        <v>24353.5</v>
      </c>
      <c r="AG3029" s="54">
        <v>0</v>
      </c>
      <c r="AH3029" s="54">
        <v>0</v>
      </c>
      <c r="AI3029" s="54">
        <v>24353.5</v>
      </c>
      <c r="AJ3029" s="54">
        <v>0</v>
      </c>
      <c r="AK3029" s="54">
        <v>24353.5</v>
      </c>
      <c r="AL3029" s="49" t="s">
        <v>8278</v>
      </c>
    </row>
    <row r="3030" spans="1:38" hidden="1" x14ac:dyDescent="0.25">
      <c r="A3030" s="13">
        <v>131643</v>
      </c>
      <c r="B3030" s="15">
        <v>2</v>
      </c>
      <c r="C3030" s="43" t="s">
        <v>73</v>
      </c>
      <c r="D3030" s="44">
        <v>44341</v>
      </c>
      <c r="E3030" s="43" t="s">
        <v>6355</v>
      </c>
      <c r="F3030" s="44">
        <v>44341</v>
      </c>
      <c r="G3030" s="43" t="s">
        <v>6355</v>
      </c>
      <c r="H3030" s="45" t="s">
        <v>252</v>
      </c>
      <c r="I3030" s="43"/>
      <c r="J3030" s="43"/>
      <c r="K3030" s="43"/>
      <c r="L3030" s="46"/>
      <c r="M3030" s="45" t="s">
        <v>8279</v>
      </c>
      <c r="N3030" s="45"/>
      <c r="O3030" s="43" t="s">
        <v>151</v>
      </c>
      <c r="P3030" s="45" t="s">
        <v>198</v>
      </c>
      <c r="Q3030" s="45"/>
      <c r="R3030" s="112"/>
      <c r="S3030" s="112"/>
      <c r="T3030" s="59"/>
      <c r="U3030" s="56" t="s">
        <v>32</v>
      </c>
      <c r="V3030" s="46"/>
      <c r="W3030" s="43"/>
      <c r="X3030" s="46" t="s">
        <v>43</v>
      </c>
      <c r="Y3030" s="43"/>
      <c r="Z3030" s="116" t="s">
        <v>20458</v>
      </c>
      <c r="AA3030" s="45"/>
      <c r="AB3030" s="3">
        <v>0</v>
      </c>
      <c r="AC3030" s="3">
        <v>0</v>
      </c>
      <c r="AD3030" s="3">
        <v>76378.75</v>
      </c>
      <c r="AE3030" s="3">
        <v>0</v>
      </c>
      <c r="AF3030" s="3">
        <f>SUM(Table2[[#This Row],[PE 2021 Obligations]],Table2[[#This Row],[ROW 2021 Obligations]],Table2[[#This Row],[Construction 2021 Obligations]],Table2[[#This Row],[Paving 2021 Obligations]])</f>
        <v>76378.75</v>
      </c>
      <c r="AG3030" s="3">
        <v>0</v>
      </c>
      <c r="AH3030" s="3">
        <v>0</v>
      </c>
      <c r="AI3030" s="3">
        <v>76378.75</v>
      </c>
      <c r="AJ3030" s="3">
        <v>0</v>
      </c>
      <c r="AK3030" s="3">
        <v>76378.75</v>
      </c>
      <c r="AL3030" s="43" t="s">
        <v>8280</v>
      </c>
    </row>
    <row r="3031" spans="1:38" hidden="1" x14ac:dyDescent="0.25">
      <c r="A3031" s="47">
        <v>131644</v>
      </c>
      <c r="B3031" s="48">
        <v>2</v>
      </c>
      <c r="C3031" s="49" t="s">
        <v>73</v>
      </c>
      <c r="D3031" s="50">
        <v>44341</v>
      </c>
      <c r="E3031" s="49" t="s">
        <v>6355</v>
      </c>
      <c r="F3031" s="50">
        <v>44341</v>
      </c>
      <c r="G3031" s="49" t="s">
        <v>6355</v>
      </c>
      <c r="H3031" s="51" t="s">
        <v>380</v>
      </c>
      <c r="I3031" s="49"/>
      <c r="J3031" s="49"/>
      <c r="K3031" s="49"/>
      <c r="L3031" s="52"/>
      <c r="M3031" s="51" t="s">
        <v>8281</v>
      </c>
      <c r="N3031" s="51"/>
      <c r="O3031" s="49" t="s">
        <v>151</v>
      </c>
      <c r="P3031" s="51" t="s">
        <v>198</v>
      </c>
      <c r="Q3031" s="51"/>
      <c r="R3031" s="111"/>
      <c r="S3031" s="111"/>
      <c r="T3031" s="120"/>
      <c r="U3031" s="55" t="s">
        <v>32</v>
      </c>
      <c r="V3031" s="52"/>
      <c r="W3031" s="49"/>
      <c r="X3031" s="52" t="s">
        <v>43</v>
      </c>
      <c r="Y3031" s="49"/>
      <c r="Z3031" s="116" t="s">
        <v>20458</v>
      </c>
      <c r="AA3031" s="51"/>
      <c r="AB3031" s="54">
        <v>0</v>
      </c>
      <c r="AC3031" s="54">
        <v>0</v>
      </c>
      <c r="AD3031" s="54">
        <v>86645</v>
      </c>
      <c r="AE3031" s="54">
        <v>0</v>
      </c>
      <c r="AF3031" s="3">
        <f>SUM(Table2[[#This Row],[PE 2021 Obligations]],Table2[[#This Row],[ROW 2021 Obligations]],Table2[[#This Row],[Construction 2021 Obligations]],Table2[[#This Row],[Paving 2021 Obligations]])</f>
        <v>86645</v>
      </c>
      <c r="AG3031" s="54">
        <v>0</v>
      </c>
      <c r="AH3031" s="54">
        <v>0</v>
      </c>
      <c r="AI3031" s="54">
        <v>86645</v>
      </c>
      <c r="AJ3031" s="54">
        <v>0</v>
      </c>
      <c r="AK3031" s="54">
        <v>86645</v>
      </c>
      <c r="AL3031" s="49" t="s">
        <v>8282</v>
      </c>
    </row>
    <row r="3032" spans="1:38" hidden="1" x14ac:dyDescent="0.25">
      <c r="A3032" s="13">
        <v>131645</v>
      </c>
      <c r="B3032" s="15">
        <v>2</v>
      </c>
      <c r="C3032" s="43" t="s">
        <v>73</v>
      </c>
      <c r="D3032" s="44">
        <v>44341</v>
      </c>
      <c r="E3032" s="43" t="s">
        <v>6355</v>
      </c>
      <c r="F3032" s="44">
        <v>44341</v>
      </c>
      <c r="G3032" s="43" t="s">
        <v>6355</v>
      </c>
      <c r="H3032" s="45" t="s">
        <v>431</v>
      </c>
      <c r="I3032" s="43"/>
      <c r="J3032" s="43"/>
      <c r="K3032" s="43"/>
      <c r="L3032" s="46"/>
      <c r="M3032" s="45" t="s">
        <v>8283</v>
      </c>
      <c r="N3032" s="45"/>
      <c r="O3032" s="43" t="s">
        <v>151</v>
      </c>
      <c r="P3032" s="45" t="s">
        <v>198</v>
      </c>
      <c r="Q3032" s="45"/>
      <c r="R3032" s="112"/>
      <c r="S3032" s="112"/>
      <c r="T3032" s="59"/>
      <c r="U3032" s="56" t="s">
        <v>32</v>
      </c>
      <c r="V3032" s="46"/>
      <c r="W3032" s="43"/>
      <c r="X3032" s="46" t="s">
        <v>43</v>
      </c>
      <c r="Y3032" s="43"/>
      <c r="Z3032" s="116" t="s">
        <v>20458</v>
      </c>
      <c r="AA3032" s="45"/>
      <c r="AB3032" s="3">
        <v>0</v>
      </c>
      <c r="AC3032" s="3">
        <v>0</v>
      </c>
      <c r="AD3032" s="3">
        <v>35087.25</v>
      </c>
      <c r="AE3032" s="3">
        <v>0</v>
      </c>
      <c r="AF3032" s="3">
        <f>SUM(Table2[[#This Row],[PE 2021 Obligations]],Table2[[#This Row],[ROW 2021 Obligations]],Table2[[#This Row],[Construction 2021 Obligations]],Table2[[#This Row],[Paving 2021 Obligations]])</f>
        <v>35087.25</v>
      </c>
      <c r="AG3032" s="3">
        <v>0</v>
      </c>
      <c r="AH3032" s="3">
        <v>0</v>
      </c>
      <c r="AI3032" s="3">
        <v>35087.25</v>
      </c>
      <c r="AJ3032" s="3">
        <v>0</v>
      </c>
      <c r="AK3032" s="3">
        <v>35087.25</v>
      </c>
      <c r="AL3032" s="43" t="s">
        <v>8284</v>
      </c>
    </row>
    <row r="3033" spans="1:38" hidden="1" x14ac:dyDescent="0.25">
      <c r="A3033" s="47">
        <v>131646</v>
      </c>
      <c r="B3033" s="48">
        <v>3</v>
      </c>
      <c r="C3033" s="49" t="s">
        <v>73</v>
      </c>
      <c r="D3033" s="50">
        <v>44341</v>
      </c>
      <c r="E3033" s="49" t="s">
        <v>6355</v>
      </c>
      <c r="F3033" s="50">
        <v>44341</v>
      </c>
      <c r="G3033" s="49" t="s">
        <v>6355</v>
      </c>
      <c r="H3033" s="51" t="s">
        <v>57</v>
      </c>
      <c r="I3033" s="49"/>
      <c r="J3033" s="49"/>
      <c r="K3033" s="49"/>
      <c r="L3033" s="52"/>
      <c r="M3033" s="51" t="s">
        <v>8285</v>
      </c>
      <c r="N3033" s="51"/>
      <c r="O3033" s="49" t="s">
        <v>151</v>
      </c>
      <c r="P3033" s="51" t="s">
        <v>198</v>
      </c>
      <c r="Q3033" s="51"/>
      <c r="R3033" s="111"/>
      <c r="S3033" s="111"/>
      <c r="T3033" s="120"/>
      <c r="U3033" s="55" t="s">
        <v>32</v>
      </c>
      <c r="V3033" s="52"/>
      <c r="W3033" s="49"/>
      <c r="X3033" s="52" t="s">
        <v>43</v>
      </c>
      <c r="Y3033" s="49"/>
      <c r="Z3033" s="116" t="s">
        <v>20458</v>
      </c>
      <c r="AA3033" s="51"/>
      <c r="AB3033" s="54">
        <v>0</v>
      </c>
      <c r="AC3033" s="54">
        <v>0</v>
      </c>
      <c r="AD3033" s="54">
        <v>29737.05</v>
      </c>
      <c r="AE3033" s="54">
        <v>0</v>
      </c>
      <c r="AF3033" s="3">
        <f>SUM(Table2[[#This Row],[PE 2021 Obligations]],Table2[[#This Row],[ROW 2021 Obligations]],Table2[[#This Row],[Construction 2021 Obligations]],Table2[[#This Row],[Paving 2021 Obligations]])</f>
        <v>29737.05</v>
      </c>
      <c r="AG3033" s="54">
        <v>0</v>
      </c>
      <c r="AH3033" s="54">
        <v>0</v>
      </c>
      <c r="AI3033" s="54">
        <v>29737.05</v>
      </c>
      <c r="AJ3033" s="54">
        <v>0</v>
      </c>
      <c r="AK3033" s="54">
        <v>29737.05</v>
      </c>
      <c r="AL3033" s="49" t="s">
        <v>8286</v>
      </c>
    </row>
    <row r="3034" spans="1:38" hidden="1" x14ac:dyDescent="0.25">
      <c r="A3034" s="13">
        <v>131647</v>
      </c>
      <c r="B3034" s="15">
        <v>2</v>
      </c>
      <c r="C3034" s="43" t="s">
        <v>73</v>
      </c>
      <c r="D3034" s="44">
        <v>44341</v>
      </c>
      <c r="E3034" s="43" t="s">
        <v>6355</v>
      </c>
      <c r="F3034" s="44">
        <v>44341</v>
      </c>
      <c r="G3034" s="43" t="s">
        <v>6355</v>
      </c>
      <c r="H3034" s="45" t="s">
        <v>162</v>
      </c>
      <c r="I3034" s="43"/>
      <c r="J3034" s="43"/>
      <c r="K3034" s="43"/>
      <c r="L3034" s="46"/>
      <c r="M3034" s="45" t="s">
        <v>8287</v>
      </c>
      <c r="N3034" s="45"/>
      <c r="O3034" s="43" t="s">
        <v>151</v>
      </c>
      <c r="P3034" s="45" t="s">
        <v>198</v>
      </c>
      <c r="Q3034" s="45"/>
      <c r="R3034" s="112"/>
      <c r="S3034" s="112"/>
      <c r="T3034" s="59"/>
      <c r="U3034" s="56" t="s">
        <v>32</v>
      </c>
      <c r="V3034" s="46"/>
      <c r="W3034" s="43"/>
      <c r="X3034" s="46" t="s">
        <v>43</v>
      </c>
      <c r="Y3034" s="43"/>
      <c r="Z3034" s="116" t="s">
        <v>20458</v>
      </c>
      <c r="AA3034" s="45"/>
      <c r="AB3034" s="3">
        <v>0</v>
      </c>
      <c r="AC3034" s="3">
        <v>0</v>
      </c>
      <c r="AD3034" s="3">
        <v>24040.32</v>
      </c>
      <c r="AE3034" s="3">
        <v>0</v>
      </c>
      <c r="AF3034" s="3">
        <f>SUM(Table2[[#This Row],[PE 2021 Obligations]],Table2[[#This Row],[ROW 2021 Obligations]],Table2[[#This Row],[Construction 2021 Obligations]],Table2[[#This Row],[Paving 2021 Obligations]])</f>
        <v>24040.32</v>
      </c>
      <c r="AG3034" s="3">
        <v>0</v>
      </c>
      <c r="AH3034" s="3">
        <v>0</v>
      </c>
      <c r="AI3034" s="3">
        <v>24040.32</v>
      </c>
      <c r="AJ3034" s="3">
        <v>0</v>
      </c>
      <c r="AK3034" s="3">
        <v>24040.32</v>
      </c>
      <c r="AL3034" s="43" t="s">
        <v>8288</v>
      </c>
    </row>
    <row r="3035" spans="1:38" hidden="1" x14ac:dyDescent="0.25">
      <c r="A3035" s="47">
        <v>131648</v>
      </c>
      <c r="B3035" s="48">
        <v>2</v>
      </c>
      <c r="C3035" s="49" t="s">
        <v>73</v>
      </c>
      <c r="D3035" s="50">
        <v>44342</v>
      </c>
      <c r="E3035" s="49" t="s">
        <v>6355</v>
      </c>
      <c r="F3035" s="50">
        <v>44342</v>
      </c>
      <c r="G3035" s="49" t="s">
        <v>6355</v>
      </c>
      <c r="H3035" s="51" t="s">
        <v>154</v>
      </c>
      <c r="I3035" s="49"/>
      <c r="J3035" s="49"/>
      <c r="K3035" s="49"/>
      <c r="L3035" s="52"/>
      <c r="M3035" s="51" t="s">
        <v>8289</v>
      </c>
      <c r="N3035" s="51"/>
      <c r="O3035" s="49" t="s">
        <v>151</v>
      </c>
      <c r="P3035" s="51" t="s">
        <v>198</v>
      </c>
      <c r="Q3035" s="51"/>
      <c r="R3035" s="111"/>
      <c r="S3035" s="111"/>
      <c r="T3035" s="120"/>
      <c r="U3035" s="55" t="s">
        <v>32</v>
      </c>
      <c r="V3035" s="52"/>
      <c r="W3035" s="49"/>
      <c r="X3035" s="52" t="s">
        <v>43</v>
      </c>
      <c r="Y3035" s="49"/>
      <c r="Z3035" s="111" t="s">
        <v>20458</v>
      </c>
      <c r="AA3035" s="51"/>
      <c r="AB3035" s="54">
        <v>0</v>
      </c>
      <c r="AC3035" s="54">
        <v>0</v>
      </c>
      <c r="AD3035" s="54">
        <v>39724</v>
      </c>
      <c r="AE3035" s="54">
        <v>0</v>
      </c>
      <c r="AF3035" s="3">
        <f>SUM(Table2[[#This Row],[PE 2021 Obligations]],Table2[[#This Row],[ROW 2021 Obligations]],Table2[[#This Row],[Construction 2021 Obligations]],Table2[[#This Row],[Paving 2021 Obligations]])</f>
        <v>39724</v>
      </c>
      <c r="AG3035" s="54">
        <v>0</v>
      </c>
      <c r="AH3035" s="54">
        <v>0</v>
      </c>
      <c r="AI3035" s="54">
        <v>39724</v>
      </c>
      <c r="AJ3035" s="54">
        <v>0</v>
      </c>
      <c r="AK3035" s="54">
        <v>39724</v>
      </c>
      <c r="AL3035" s="49" t="s">
        <v>8290</v>
      </c>
    </row>
    <row r="3036" spans="1:38" hidden="1" x14ac:dyDescent="0.25">
      <c r="A3036" s="13">
        <v>131649</v>
      </c>
      <c r="B3036" s="15">
        <v>1</v>
      </c>
      <c r="C3036" s="43" t="s">
        <v>73</v>
      </c>
      <c r="D3036" s="44">
        <v>44342</v>
      </c>
      <c r="E3036" s="43" t="s">
        <v>6355</v>
      </c>
      <c r="F3036" s="44">
        <v>44342</v>
      </c>
      <c r="G3036" s="43" t="s">
        <v>6355</v>
      </c>
      <c r="H3036" s="45" t="s">
        <v>359</v>
      </c>
      <c r="I3036" s="43"/>
      <c r="J3036" s="43"/>
      <c r="K3036" s="43"/>
      <c r="L3036" s="46"/>
      <c r="M3036" s="45" t="s">
        <v>8291</v>
      </c>
      <c r="N3036" s="45"/>
      <c r="O3036" s="43" t="s">
        <v>151</v>
      </c>
      <c r="P3036" s="45" t="s">
        <v>198</v>
      </c>
      <c r="Q3036" s="45"/>
      <c r="R3036" s="112"/>
      <c r="S3036" s="112"/>
      <c r="T3036" s="59"/>
      <c r="U3036" s="56" t="s">
        <v>32</v>
      </c>
      <c r="V3036" s="46"/>
      <c r="W3036" s="43"/>
      <c r="X3036" s="46" t="s">
        <v>43</v>
      </c>
      <c r="Y3036" s="43"/>
      <c r="Z3036" s="111" t="s">
        <v>20458</v>
      </c>
      <c r="AA3036" s="45"/>
      <c r="AB3036" s="3">
        <v>0</v>
      </c>
      <c r="AC3036" s="3">
        <v>0</v>
      </c>
      <c r="AD3036" s="3">
        <v>60588</v>
      </c>
      <c r="AE3036" s="3">
        <v>0</v>
      </c>
      <c r="AF3036" s="3">
        <f>SUM(Table2[[#This Row],[PE 2021 Obligations]],Table2[[#This Row],[ROW 2021 Obligations]],Table2[[#This Row],[Construction 2021 Obligations]],Table2[[#This Row],[Paving 2021 Obligations]])</f>
        <v>60588</v>
      </c>
      <c r="AG3036" s="3">
        <v>0</v>
      </c>
      <c r="AH3036" s="3">
        <v>0</v>
      </c>
      <c r="AI3036" s="3">
        <v>60588</v>
      </c>
      <c r="AJ3036" s="3">
        <v>0</v>
      </c>
      <c r="AK3036" s="3">
        <v>60588</v>
      </c>
      <c r="AL3036" s="43" t="s">
        <v>8292</v>
      </c>
    </row>
    <row r="3037" spans="1:38" hidden="1" x14ac:dyDescent="0.25">
      <c r="A3037" s="47">
        <v>131651</v>
      </c>
      <c r="B3037" s="48">
        <v>4</v>
      </c>
      <c r="C3037" s="49" t="s">
        <v>73</v>
      </c>
      <c r="D3037" s="50">
        <v>44342</v>
      </c>
      <c r="E3037" s="49" t="s">
        <v>6355</v>
      </c>
      <c r="F3037" s="50">
        <v>44342</v>
      </c>
      <c r="G3037" s="49" t="s">
        <v>6355</v>
      </c>
      <c r="H3037" s="51" t="s">
        <v>87</v>
      </c>
      <c r="I3037" s="49"/>
      <c r="J3037" s="49"/>
      <c r="K3037" s="49"/>
      <c r="L3037" s="52"/>
      <c r="M3037" s="51" t="s">
        <v>8293</v>
      </c>
      <c r="N3037" s="51"/>
      <c r="O3037" s="49" t="s">
        <v>151</v>
      </c>
      <c r="P3037" s="51" t="s">
        <v>198</v>
      </c>
      <c r="Q3037" s="51"/>
      <c r="R3037" s="111"/>
      <c r="S3037" s="111"/>
      <c r="T3037" s="120"/>
      <c r="U3037" s="55" t="s">
        <v>32</v>
      </c>
      <c r="V3037" s="52"/>
      <c r="W3037" s="49"/>
      <c r="X3037" s="52" t="s">
        <v>43</v>
      </c>
      <c r="Y3037" s="49"/>
      <c r="Z3037" s="111" t="s">
        <v>20458</v>
      </c>
      <c r="AA3037" s="51"/>
      <c r="AB3037" s="54">
        <v>0</v>
      </c>
      <c r="AC3037" s="54">
        <v>0</v>
      </c>
      <c r="AD3037" s="54">
        <v>139143</v>
      </c>
      <c r="AE3037" s="54">
        <v>0</v>
      </c>
      <c r="AF3037" s="3">
        <f>SUM(Table2[[#This Row],[PE 2021 Obligations]],Table2[[#This Row],[ROW 2021 Obligations]],Table2[[#This Row],[Construction 2021 Obligations]],Table2[[#This Row],[Paving 2021 Obligations]])</f>
        <v>139143</v>
      </c>
      <c r="AG3037" s="54">
        <v>0</v>
      </c>
      <c r="AH3037" s="54">
        <v>0</v>
      </c>
      <c r="AI3037" s="54">
        <v>139143</v>
      </c>
      <c r="AJ3037" s="54">
        <v>0</v>
      </c>
      <c r="AK3037" s="54">
        <v>139143</v>
      </c>
      <c r="AL3037" s="49" t="s">
        <v>8294</v>
      </c>
    </row>
    <row r="3038" spans="1:38" hidden="1" x14ac:dyDescent="0.25">
      <c r="A3038" s="57">
        <v>131652</v>
      </c>
      <c r="B3038" s="58">
        <v>2</v>
      </c>
      <c r="C3038" s="59" t="s">
        <v>73</v>
      </c>
      <c r="D3038" s="60">
        <v>44343</v>
      </c>
      <c r="E3038" s="59" t="s">
        <v>6355</v>
      </c>
      <c r="F3038" s="60">
        <v>44343</v>
      </c>
      <c r="G3038" s="59" t="s">
        <v>6355</v>
      </c>
      <c r="H3038" s="61" t="s">
        <v>170</v>
      </c>
      <c r="I3038" s="59"/>
      <c r="J3038" s="59"/>
      <c r="K3038" s="59"/>
      <c r="L3038" s="62"/>
      <c r="M3038" s="61" t="s">
        <v>8295</v>
      </c>
      <c r="N3038" s="61"/>
      <c r="O3038" s="59" t="s">
        <v>151</v>
      </c>
      <c r="P3038" s="61" t="s">
        <v>198</v>
      </c>
      <c r="Q3038" s="61"/>
      <c r="R3038" s="112"/>
      <c r="S3038" s="112"/>
      <c r="T3038" s="59"/>
      <c r="U3038" s="63" t="s">
        <v>32</v>
      </c>
      <c r="V3038" s="62"/>
      <c r="W3038" s="59"/>
      <c r="X3038" s="62" t="s">
        <v>43</v>
      </c>
      <c r="Y3038" s="59"/>
      <c r="Z3038" s="111" t="s">
        <v>20458</v>
      </c>
      <c r="AA3038" s="61"/>
      <c r="AB3038" s="64">
        <v>0</v>
      </c>
      <c r="AC3038" s="64">
        <v>0</v>
      </c>
      <c r="AD3038" s="64">
        <v>53086.6</v>
      </c>
      <c r="AE3038" s="64">
        <v>0</v>
      </c>
      <c r="AF3038" s="3">
        <f>SUM(Table2[[#This Row],[PE 2021 Obligations]],Table2[[#This Row],[ROW 2021 Obligations]],Table2[[#This Row],[Construction 2021 Obligations]],Table2[[#This Row],[Paving 2021 Obligations]])</f>
        <v>53086.6</v>
      </c>
      <c r="AG3038" s="64">
        <v>0</v>
      </c>
      <c r="AH3038" s="64">
        <v>0</v>
      </c>
      <c r="AI3038" s="64">
        <v>53086.6</v>
      </c>
      <c r="AJ3038" s="64">
        <v>0</v>
      </c>
      <c r="AK3038" s="64">
        <v>53086.6</v>
      </c>
      <c r="AL3038" s="59" t="s">
        <v>8296</v>
      </c>
    </row>
    <row r="3039" spans="1:38" s="139" customFormat="1" ht="30.75" hidden="1" thickTop="1" x14ac:dyDescent="0.25">
      <c r="A3039" s="140">
        <v>127128</v>
      </c>
      <c r="B3039" s="141">
        <v>1</v>
      </c>
      <c r="C3039" s="144" t="s">
        <v>73</v>
      </c>
      <c r="D3039" s="145">
        <v>43174</v>
      </c>
      <c r="E3039" s="144" t="s">
        <v>75</v>
      </c>
      <c r="F3039" s="145">
        <v>44369</v>
      </c>
      <c r="G3039" s="144" t="s">
        <v>74</v>
      </c>
      <c r="H3039" s="146" t="s">
        <v>158</v>
      </c>
      <c r="I3039" s="144" t="s">
        <v>3988</v>
      </c>
      <c r="J3039" s="144" t="s">
        <v>116</v>
      </c>
      <c r="K3039" s="144"/>
      <c r="L3039" s="147" t="s">
        <v>116</v>
      </c>
      <c r="M3039" s="146" t="s">
        <v>3989</v>
      </c>
      <c r="N3039" s="146" t="s">
        <v>2587</v>
      </c>
      <c r="O3039" s="144" t="s">
        <v>188</v>
      </c>
      <c r="P3039" s="146" t="s">
        <v>2347</v>
      </c>
      <c r="Q3039" s="146" t="s">
        <v>2587</v>
      </c>
      <c r="R3039" s="152" t="s">
        <v>41</v>
      </c>
      <c r="S3039" s="148" t="s">
        <v>4621</v>
      </c>
      <c r="T3039" s="149"/>
      <c r="U3039" s="150">
        <v>5.62</v>
      </c>
      <c r="V3039" s="147"/>
      <c r="W3039" s="144" t="s">
        <v>1179</v>
      </c>
      <c r="X3039" s="147" t="s">
        <v>43</v>
      </c>
      <c r="Y3039" s="144" t="s">
        <v>78</v>
      </c>
      <c r="Z3039" s="151" t="s">
        <v>20461</v>
      </c>
      <c r="AA3039" s="146" t="s">
        <v>3990</v>
      </c>
      <c r="AB3039" s="142">
        <v>0</v>
      </c>
      <c r="AC3039" s="142">
        <v>0</v>
      </c>
      <c r="AD3039" s="142">
        <v>5000</v>
      </c>
      <c r="AE3039" s="142"/>
      <c r="AF3039" s="143">
        <f>SUM('TAMP Data 2021'!$AB3039:$AE3039)</f>
        <v>5000</v>
      </c>
      <c r="AG3039" s="3"/>
      <c r="AH3039" s="3"/>
      <c r="AI3039" s="3"/>
      <c r="AJ3039" s="3"/>
      <c r="AK3039" s="3"/>
      <c r="AL3039" s="138"/>
    </row>
    <row r="3040" spans="1:38" ht="30.75" hidden="1" thickTop="1" x14ac:dyDescent="0.25">
      <c r="A3040" s="47">
        <v>127101</v>
      </c>
      <c r="B3040" s="48">
        <v>1</v>
      </c>
      <c r="C3040" s="49" t="s">
        <v>73</v>
      </c>
      <c r="D3040" s="50">
        <v>43172</v>
      </c>
      <c r="E3040" s="49" t="s">
        <v>75</v>
      </c>
      <c r="F3040" s="50">
        <v>44341</v>
      </c>
      <c r="G3040" s="49" t="s">
        <v>75</v>
      </c>
      <c r="H3040" s="51" t="s">
        <v>386</v>
      </c>
      <c r="I3040" s="49" t="s">
        <v>3958</v>
      </c>
      <c r="J3040" s="49" t="s">
        <v>116</v>
      </c>
      <c r="K3040" s="49"/>
      <c r="L3040" s="52" t="s">
        <v>116</v>
      </c>
      <c r="M3040" s="51" t="s">
        <v>3959</v>
      </c>
      <c r="N3040" s="51" t="s">
        <v>3960</v>
      </c>
      <c r="O3040" s="49" t="s">
        <v>188</v>
      </c>
      <c r="P3040" s="51" t="s">
        <v>2347</v>
      </c>
      <c r="Q3040" s="51" t="s">
        <v>3960</v>
      </c>
      <c r="R3040" s="152" t="s">
        <v>41</v>
      </c>
      <c r="S3040" s="113" t="s">
        <v>4621</v>
      </c>
      <c r="T3040" s="132"/>
      <c r="U3040" s="53">
        <v>5.73</v>
      </c>
      <c r="V3040" s="50">
        <v>44365</v>
      </c>
      <c r="W3040" s="49" t="s">
        <v>2358</v>
      </c>
      <c r="X3040" s="52" t="s">
        <v>43</v>
      </c>
      <c r="Y3040" s="49" t="s">
        <v>78</v>
      </c>
      <c r="Z3040" s="112" t="s">
        <v>20461</v>
      </c>
      <c r="AA3040" s="51" t="s">
        <v>3961</v>
      </c>
      <c r="AB3040" s="54">
        <v>0</v>
      </c>
      <c r="AC3040" s="54">
        <v>0</v>
      </c>
      <c r="AD3040" s="54">
        <v>91200</v>
      </c>
      <c r="AE3040" s="54"/>
      <c r="AF3040" s="3">
        <f>SUM('TAMP Data 2021'!$AB3040:$AE3040)</f>
        <v>91200</v>
      </c>
      <c r="AG3040" s="3"/>
      <c r="AH3040" s="3"/>
      <c r="AI3040" s="3"/>
      <c r="AJ3040" s="3"/>
      <c r="AK3040" s="3"/>
      <c r="AL3040" s="138"/>
    </row>
    <row r="3041" spans="1:38" ht="30.75" hidden="1" thickTop="1" x14ac:dyDescent="0.25">
      <c r="A3041" s="13">
        <v>127181</v>
      </c>
      <c r="B3041" s="15">
        <v>2</v>
      </c>
      <c r="C3041" s="43" t="s">
        <v>47</v>
      </c>
      <c r="D3041" s="44">
        <v>43179</v>
      </c>
      <c r="E3041" s="43" t="s">
        <v>75</v>
      </c>
      <c r="F3041" s="44">
        <v>43761</v>
      </c>
      <c r="G3041" s="43" t="s">
        <v>103</v>
      </c>
      <c r="H3041" s="45" t="s">
        <v>170</v>
      </c>
      <c r="I3041" s="43" t="s">
        <v>464</v>
      </c>
      <c r="J3041" s="43" t="s">
        <v>116</v>
      </c>
      <c r="K3041" s="43"/>
      <c r="L3041" s="46" t="s">
        <v>116</v>
      </c>
      <c r="M3041" s="45" t="s">
        <v>4011</v>
      </c>
      <c r="N3041" s="45" t="s">
        <v>4012</v>
      </c>
      <c r="O3041" s="43" t="s">
        <v>188</v>
      </c>
      <c r="P3041" s="45" t="s">
        <v>2347</v>
      </c>
      <c r="Q3041" s="45" t="s">
        <v>4012</v>
      </c>
      <c r="R3041" s="152" t="s">
        <v>41</v>
      </c>
      <c r="S3041" s="110" t="s">
        <v>4621</v>
      </c>
      <c r="T3041" s="130"/>
      <c r="U3041" s="10">
        <v>9.36</v>
      </c>
      <c r="V3041" s="44">
        <v>43637</v>
      </c>
      <c r="W3041" s="43" t="s">
        <v>2358</v>
      </c>
      <c r="X3041" s="46" t="s">
        <v>43</v>
      </c>
      <c r="Y3041" s="43" t="s">
        <v>78</v>
      </c>
      <c r="Z3041" s="112" t="s">
        <v>20461</v>
      </c>
      <c r="AA3041" s="45" t="s">
        <v>4013</v>
      </c>
      <c r="AB3041" s="3">
        <v>0</v>
      </c>
      <c r="AC3041" s="3">
        <v>0</v>
      </c>
      <c r="AD3041" s="3">
        <v>-211.24</v>
      </c>
      <c r="AE3041" s="3"/>
      <c r="AF3041" s="3">
        <f>SUM('TAMP Data 2021'!$AB3041:$AE3041)</f>
        <v>-211.24</v>
      </c>
      <c r="AG3041" s="3"/>
      <c r="AH3041" s="3"/>
      <c r="AI3041" s="3"/>
      <c r="AJ3041" s="3"/>
      <c r="AK3041" s="3"/>
      <c r="AL3041" s="138"/>
    </row>
    <row r="3042" spans="1:38" ht="30.75" hidden="1" thickTop="1" x14ac:dyDescent="0.25">
      <c r="A3042" s="13">
        <v>129136</v>
      </c>
      <c r="B3042" s="15">
        <v>1</v>
      </c>
      <c r="C3042" s="43" t="s">
        <v>31</v>
      </c>
      <c r="D3042" s="44">
        <v>43635</v>
      </c>
      <c r="E3042" s="43" t="s">
        <v>75</v>
      </c>
      <c r="F3042" s="44">
        <v>44299</v>
      </c>
      <c r="G3042" s="43" t="s">
        <v>74</v>
      </c>
      <c r="H3042" s="45" t="s">
        <v>133</v>
      </c>
      <c r="I3042" s="43" t="s">
        <v>5257</v>
      </c>
      <c r="J3042" s="43" t="s">
        <v>116</v>
      </c>
      <c r="K3042" s="43"/>
      <c r="L3042" s="46" t="s">
        <v>116</v>
      </c>
      <c r="M3042" s="45" t="s">
        <v>5258</v>
      </c>
      <c r="N3042" s="45" t="s">
        <v>5212</v>
      </c>
      <c r="O3042" s="43" t="s">
        <v>188</v>
      </c>
      <c r="P3042" s="45" t="s">
        <v>2347</v>
      </c>
      <c r="Q3042" s="45" t="s">
        <v>5212</v>
      </c>
      <c r="R3042" s="152" t="s">
        <v>41</v>
      </c>
      <c r="S3042" s="110" t="s">
        <v>4621</v>
      </c>
      <c r="T3042" s="130"/>
      <c r="U3042" s="10">
        <v>2.5099999999999998</v>
      </c>
      <c r="V3042" s="44">
        <v>44281</v>
      </c>
      <c r="W3042" s="43" t="s">
        <v>2358</v>
      </c>
      <c r="X3042" s="46" t="s">
        <v>43</v>
      </c>
      <c r="Y3042" s="43" t="s">
        <v>78</v>
      </c>
      <c r="Z3042" s="112" t="s">
        <v>20461</v>
      </c>
      <c r="AA3042" s="45" t="s">
        <v>5259</v>
      </c>
      <c r="AB3042" s="3">
        <v>0</v>
      </c>
      <c r="AC3042" s="3">
        <v>0</v>
      </c>
      <c r="AD3042" s="3">
        <v>64100</v>
      </c>
      <c r="AE3042" s="3"/>
      <c r="AF3042" s="3">
        <f>SUM('TAMP Data 2021'!$AB3042:$AE3042)</f>
        <v>64100</v>
      </c>
      <c r="AG3042" s="3"/>
      <c r="AH3042" s="3"/>
      <c r="AI3042" s="3"/>
      <c r="AJ3042" s="3"/>
      <c r="AK3042" s="3"/>
      <c r="AL3042" s="138"/>
    </row>
    <row r="3043" spans="1:38" ht="30.75" hidden="1" thickTop="1" x14ac:dyDescent="0.25">
      <c r="A3043" s="47">
        <v>127072</v>
      </c>
      <c r="B3043" s="48">
        <v>1</v>
      </c>
      <c r="C3043" s="49" t="s">
        <v>31</v>
      </c>
      <c r="D3043" s="50">
        <v>43168</v>
      </c>
      <c r="E3043" s="49" t="s">
        <v>75</v>
      </c>
      <c r="F3043" s="50">
        <v>44299</v>
      </c>
      <c r="G3043" s="49" t="s">
        <v>75</v>
      </c>
      <c r="H3043" s="51" t="s">
        <v>209</v>
      </c>
      <c r="I3043" s="49" t="s">
        <v>491</v>
      </c>
      <c r="J3043" s="49" t="s">
        <v>116</v>
      </c>
      <c r="K3043" s="49"/>
      <c r="L3043" s="52" t="s">
        <v>116</v>
      </c>
      <c r="M3043" s="51" t="s">
        <v>3926</v>
      </c>
      <c r="N3043" s="51" t="s">
        <v>2357</v>
      </c>
      <c r="O3043" s="49" t="s">
        <v>188</v>
      </c>
      <c r="P3043" s="51" t="s">
        <v>2347</v>
      </c>
      <c r="Q3043" s="51" t="s">
        <v>2357</v>
      </c>
      <c r="R3043" s="152" t="s">
        <v>41</v>
      </c>
      <c r="S3043" s="110" t="s">
        <v>4621</v>
      </c>
      <c r="T3043" s="130"/>
      <c r="U3043" s="53">
        <v>13.12</v>
      </c>
      <c r="V3043" s="50">
        <v>44281</v>
      </c>
      <c r="W3043" s="49" t="s">
        <v>2358</v>
      </c>
      <c r="X3043" s="52" t="s">
        <v>43</v>
      </c>
      <c r="Y3043" s="49" t="s">
        <v>511</v>
      </c>
      <c r="Z3043" s="116" t="s">
        <v>20460</v>
      </c>
      <c r="AA3043" s="51" t="s">
        <v>3927</v>
      </c>
      <c r="AB3043" s="54">
        <v>0</v>
      </c>
      <c r="AC3043" s="54">
        <v>0</v>
      </c>
      <c r="AD3043" s="54">
        <v>107900</v>
      </c>
      <c r="AE3043" s="54"/>
      <c r="AF3043" s="3">
        <f>SUM('TAMP Data 2021'!$AB3043:$AE3043)</f>
        <v>107900</v>
      </c>
      <c r="AG3043" s="3"/>
      <c r="AH3043" s="3"/>
      <c r="AI3043" s="3"/>
      <c r="AJ3043" s="3"/>
      <c r="AK3043" s="3"/>
      <c r="AL3043" s="138"/>
    </row>
    <row r="3044" spans="1:38" ht="30.75" hidden="1" thickTop="1" x14ac:dyDescent="0.25">
      <c r="A3044" s="13">
        <v>127092</v>
      </c>
      <c r="B3044" s="15">
        <v>1</v>
      </c>
      <c r="C3044" s="43" t="s">
        <v>474</v>
      </c>
      <c r="D3044" s="44">
        <v>43172</v>
      </c>
      <c r="E3044" s="43" t="s">
        <v>75</v>
      </c>
      <c r="F3044" s="44">
        <v>44124</v>
      </c>
      <c r="G3044" s="43" t="s">
        <v>75</v>
      </c>
      <c r="H3044" s="45" t="s">
        <v>158</v>
      </c>
      <c r="I3044" s="43" t="s">
        <v>748</v>
      </c>
      <c r="J3044" s="43" t="s">
        <v>116</v>
      </c>
      <c r="K3044" s="43"/>
      <c r="L3044" s="46" t="s">
        <v>116</v>
      </c>
      <c r="M3044" s="45" t="s">
        <v>3944</v>
      </c>
      <c r="N3044" s="45" t="s">
        <v>2357</v>
      </c>
      <c r="O3044" s="43" t="s">
        <v>188</v>
      </c>
      <c r="P3044" s="45" t="s">
        <v>2347</v>
      </c>
      <c r="Q3044" s="45" t="s">
        <v>2357</v>
      </c>
      <c r="R3044" s="152" t="s">
        <v>41</v>
      </c>
      <c r="S3044" s="110" t="s">
        <v>4621</v>
      </c>
      <c r="T3044" s="130"/>
      <c r="U3044" s="10">
        <v>5.82</v>
      </c>
      <c r="V3044" s="44">
        <v>43966</v>
      </c>
      <c r="W3044" s="43" t="s">
        <v>2358</v>
      </c>
      <c r="X3044" s="46" t="s">
        <v>43</v>
      </c>
      <c r="Y3044" s="43" t="s">
        <v>78</v>
      </c>
      <c r="Z3044" s="127" t="s">
        <v>20461</v>
      </c>
      <c r="AA3044" s="45" t="s">
        <v>3945</v>
      </c>
      <c r="AB3044" s="3">
        <v>0</v>
      </c>
      <c r="AC3044" s="3">
        <v>0</v>
      </c>
      <c r="AD3044" s="3">
        <v>-24100</v>
      </c>
      <c r="AE3044" s="3"/>
      <c r="AF3044" s="3">
        <f>SUM('TAMP Data 2021'!$AB3044:$AE3044)</f>
        <v>-24100</v>
      </c>
      <c r="AG3044" s="3"/>
      <c r="AH3044" s="3"/>
      <c r="AI3044" s="3"/>
      <c r="AJ3044" s="3"/>
      <c r="AK3044" s="3"/>
      <c r="AL3044" s="138"/>
    </row>
    <row r="3045" spans="1:38" ht="30.75" hidden="1" thickTop="1" x14ac:dyDescent="0.25">
      <c r="A3045" s="47">
        <v>127186</v>
      </c>
      <c r="B3045" s="48">
        <v>2</v>
      </c>
      <c r="C3045" s="49" t="s">
        <v>31</v>
      </c>
      <c r="D3045" s="50">
        <v>43179</v>
      </c>
      <c r="E3045" s="49" t="s">
        <v>75</v>
      </c>
      <c r="F3045" s="50">
        <v>44006</v>
      </c>
      <c r="G3045" s="49" t="s">
        <v>514</v>
      </c>
      <c r="H3045" s="51" t="s">
        <v>797</v>
      </c>
      <c r="I3045" s="49" t="s">
        <v>4015</v>
      </c>
      <c r="J3045" s="49" t="s">
        <v>116</v>
      </c>
      <c r="K3045" s="49"/>
      <c r="L3045" s="52" t="s">
        <v>116</v>
      </c>
      <c r="M3045" s="51" t="s">
        <v>4016</v>
      </c>
      <c r="N3045" s="51" t="s">
        <v>2357</v>
      </c>
      <c r="O3045" s="49" t="s">
        <v>188</v>
      </c>
      <c r="P3045" s="51" t="s">
        <v>2347</v>
      </c>
      <c r="Q3045" s="51" t="s">
        <v>2357</v>
      </c>
      <c r="R3045" s="152" t="s">
        <v>41</v>
      </c>
      <c r="S3045" s="110" t="s">
        <v>4621</v>
      </c>
      <c r="T3045" s="130"/>
      <c r="U3045" s="53">
        <v>2.79</v>
      </c>
      <c r="V3045" s="50">
        <v>43966</v>
      </c>
      <c r="W3045" s="49" t="s">
        <v>2358</v>
      </c>
      <c r="X3045" s="52" t="s">
        <v>43</v>
      </c>
      <c r="Y3045" s="49" t="s">
        <v>78</v>
      </c>
      <c r="Z3045" s="112" t="s">
        <v>20461</v>
      </c>
      <c r="AA3045" s="51" t="s">
        <v>4017</v>
      </c>
      <c r="AB3045" s="54">
        <v>0</v>
      </c>
      <c r="AC3045" s="54">
        <v>0</v>
      </c>
      <c r="AD3045" s="54">
        <v>-50414</v>
      </c>
      <c r="AE3045" s="54"/>
      <c r="AF3045" s="3">
        <f>SUM('TAMP Data 2021'!$AB3045:$AE3045)</f>
        <v>-50414</v>
      </c>
      <c r="AG3045" s="3"/>
      <c r="AH3045" s="3"/>
      <c r="AI3045" s="3"/>
      <c r="AJ3045" s="3"/>
      <c r="AK3045" s="3"/>
      <c r="AL3045" s="138"/>
    </row>
    <row r="3046" spans="1:38" ht="30.75" hidden="1" thickTop="1" x14ac:dyDescent="0.25">
      <c r="A3046" s="13">
        <v>127321</v>
      </c>
      <c r="B3046" s="15">
        <v>3</v>
      </c>
      <c r="C3046" s="43" t="s">
        <v>47</v>
      </c>
      <c r="D3046" s="44">
        <v>43187</v>
      </c>
      <c r="E3046" s="43" t="s">
        <v>75</v>
      </c>
      <c r="F3046" s="44">
        <v>43734</v>
      </c>
      <c r="G3046" s="43" t="s">
        <v>103</v>
      </c>
      <c r="H3046" s="45" t="s">
        <v>425</v>
      </c>
      <c r="I3046" s="43" t="s">
        <v>4134</v>
      </c>
      <c r="J3046" s="43" t="s">
        <v>116</v>
      </c>
      <c r="K3046" s="43"/>
      <c r="L3046" s="46" t="s">
        <v>116</v>
      </c>
      <c r="M3046" s="45" t="s">
        <v>4135</v>
      </c>
      <c r="N3046" s="45" t="s">
        <v>2357</v>
      </c>
      <c r="O3046" s="43" t="s">
        <v>188</v>
      </c>
      <c r="P3046" s="45" t="s">
        <v>2347</v>
      </c>
      <c r="Q3046" s="45" t="s">
        <v>2357</v>
      </c>
      <c r="R3046" s="152" t="s">
        <v>41</v>
      </c>
      <c r="S3046" s="110" t="s">
        <v>4621</v>
      </c>
      <c r="T3046" s="130"/>
      <c r="U3046" s="10">
        <v>5.03</v>
      </c>
      <c r="V3046" s="44">
        <v>43504</v>
      </c>
      <c r="W3046" s="43" t="s">
        <v>2358</v>
      </c>
      <c r="X3046" s="46" t="s">
        <v>43</v>
      </c>
      <c r="Y3046" s="43" t="s">
        <v>78</v>
      </c>
      <c r="Z3046" s="127" t="s">
        <v>20461</v>
      </c>
      <c r="AA3046" s="45" t="s">
        <v>4136</v>
      </c>
      <c r="AB3046" s="3">
        <v>0</v>
      </c>
      <c r="AC3046" s="3">
        <v>0</v>
      </c>
      <c r="AD3046" s="3">
        <v>-5285.45</v>
      </c>
      <c r="AE3046" s="3"/>
      <c r="AF3046" s="3">
        <f>SUM('TAMP Data 2021'!$AB3046:$AE3046)</f>
        <v>-5285.45</v>
      </c>
      <c r="AG3046" s="3"/>
      <c r="AH3046" s="3"/>
      <c r="AI3046" s="3"/>
      <c r="AJ3046" s="3"/>
      <c r="AK3046" s="3"/>
      <c r="AL3046" s="138"/>
    </row>
    <row r="3047" spans="1:38" ht="30.75" hidden="1" thickTop="1" x14ac:dyDescent="0.25">
      <c r="A3047" s="13">
        <v>129222</v>
      </c>
      <c r="B3047" s="15">
        <v>3</v>
      </c>
      <c r="C3047" s="43" t="s">
        <v>474</v>
      </c>
      <c r="D3047" s="44">
        <v>43641</v>
      </c>
      <c r="E3047" s="43" t="s">
        <v>75</v>
      </c>
      <c r="F3047" s="44">
        <v>44200</v>
      </c>
      <c r="G3047" s="43" t="s">
        <v>832</v>
      </c>
      <c r="H3047" s="45" t="s">
        <v>955</v>
      </c>
      <c r="I3047" s="43" t="s">
        <v>802</v>
      </c>
      <c r="J3047" s="43" t="s">
        <v>116</v>
      </c>
      <c r="K3047" s="43"/>
      <c r="L3047" s="46" t="s">
        <v>116</v>
      </c>
      <c r="M3047" s="45" t="s">
        <v>5322</v>
      </c>
      <c r="N3047" s="45" t="s">
        <v>2357</v>
      </c>
      <c r="O3047" s="43" t="s">
        <v>188</v>
      </c>
      <c r="P3047" s="45" t="s">
        <v>2347</v>
      </c>
      <c r="Q3047" s="45" t="s">
        <v>2357</v>
      </c>
      <c r="R3047" s="152" t="s">
        <v>41</v>
      </c>
      <c r="S3047" s="110" t="s">
        <v>4621</v>
      </c>
      <c r="T3047" s="130"/>
      <c r="U3047" s="10">
        <v>8.6999999999999993</v>
      </c>
      <c r="V3047" s="44">
        <v>44008</v>
      </c>
      <c r="W3047" s="43" t="s">
        <v>2358</v>
      </c>
      <c r="X3047" s="46" t="s">
        <v>43</v>
      </c>
      <c r="Y3047" s="43" t="s">
        <v>78</v>
      </c>
      <c r="Z3047" s="112" t="s">
        <v>20461</v>
      </c>
      <c r="AA3047" s="45" t="s">
        <v>5323</v>
      </c>
      <c r="AB3047" s="3">
        <v>0</v>
      </c>
      <c r="AC3047" s="3">
        <v>0</v>
      </c>
      <c r="AD3047" s="3">
        <v>52658</v>
      </c>
      <c r="AE3047" s="3"/>
      <c r="AF3047" s="3">
        <f>SUM('TAMP Data 2021'!$AB3047:$AE3047)</f>
        <v>52658</v>
      </c>
      <c r="AG3047" s="3"/>
      <c r="AH3047" s="3"/>
      <c r="AI3047" s="3"/>
      <c r="AJ3047" s="3"/>
      <c r="AK3047" s="3"/>
      <c r="AL3047" s="138"/>
    </row>
    <row r="3048" spans="1:38" ht="15.75" hidden="1" thickTop="1" x14ac:dyDescent="0.25">
      <c r="A3048" s="47">
        <v>122584</v>
      </c>
      <c r="B3048" s="48">
        <v>1</v>
      </c>
      <c r="C3048" s="49" t="s">
        <v>31</v>
      </c>
      <c r="D3048" s="50">
        <v>42243</v>
      </c>
      <c r="E3048" s="49" t="s">
        <v>1530</v>
      </c>
      <c r="F3048" s="50">
        <v>44299</v>
      </c>
      <c r="G3048" s="49" t="s">
        <v>74</v>
      </c>
      <c r="H3048" s="51" t="s">
        <v>133</v>
      </c>
      <c r="I3048" s="49" t="s">
        <v>2355</v>
      </c>
      <c r="J3048" s="49" t="s">
        <v>116</v>
      </c>
      <c r="K3048" s="49"/>
      <c r="L3048" s="52" t="s">
        <v>116</v>
      </c>
      <c r="M3048" s="51" t="s">
        <v>2356</v>
      </c>
      <c r="N3048" s="51" t="s">
        <v>2357</v>
      </c>
      <c r="O3048" s="49" t="s">
        <v>188</v>
      </c>
      <c r="P3048" s="51" t="s">
        <v>443</v>
      </c>
      <c r="Q3048" s="51" t="s">
        <v>2357</v>
      </c>
      <c r="R3048" s="152" t="s">
        <v>41</v>
      </c>
      <c r="S3048" s="110" t="s">
        <v>4621</v>
      </c>
      <c r="T3048" s="130"/>
      <c r="U3048" s="53">
        <v>4.6100000000000003</v>
      </c>
      <c r="V3048" s="50">
        <v>44281</v>
      </c>
      <c r="W3048" s="49" t="s">
        <v>2358</v>
      </c>
      <c r="X3048" s="52" t="s">
        <v>43</v>
      </c>
      <c r="Y3048" s="49" t="s">
        <v>78</v>
      </c>
      <c r="Z3048" s="127" t="s">
        <v>20461</v>
      </c>
      <c r="AA3048" s="51" t="s">
        <v>2359</v>
      </c>
      <c r="AB3048" s="54">
        <v>0</v>
      </c>
      <c r="AC3048" s="54">
        <v>0</v>
      </c>
      <c r="AD3048" s="54">
        <v>93000</v>
      </c>
      <c r="AE3048" s="54"/>
      <c r="AF3048" s="3">
        <f>SUM('TAMP Data 2021'!$AB3048:$AE3048)</f>
        <v>93000</v>
      </c>
      <c r="AG3048" s="3"/>
      <c r="AH3048" s="3"/>
      <c r="AI3048" s="3"/>
      <c r="AJ3048" s="3"/>
      <c r="AK3048" s="3"/>
      <c r="AL3048" s="138"/>
    </row>
    <row r="3049" spans="1:38" ht="15.75" hidden="1" thickTop="1" x14ac:dyDescent="0.25">
      <c r="A3049" s="13">
        <v>129109</v>
      </c>
      <c r="B3049" s="15">
        <v>1</v>
      </c>
      <c r="C3049" s="43" t="s">
        <v>474</v>
      </c>
      <c r="D3049" s="44">
        <v>43634</v>
      </c>
      <c r="E3049" s="43" t="s">
        <v>75</v>
      </c>
      <c r="F3049" s="44">
        <v>44159</v>
      </c>
      <c r="G3049" s="43" t="s">
        <v>74</v>
      </c>
      <c r="H3049" s="45" t="s">
        <v>386</v>
      </c>
      <c r="I3049" s="43" t="s">
        <v>4391</v>
      </c>
      <c r="J3049" s="43" t="s">
        <v>116</v>
      </c>
      <c r="K3049" s="43"/>
      <c r="L3049" s="46" t="s">
        <v>116</v>
      </c>
      <c r="M3049" s="45" t="s">
        <v>5223</v>
      </c>
      <c r="N3049" s="45" t="s">
        <v>2357</v>
      </c>
      <c r="O3049" s="43" t="s">
        <v>188</v>
      </c>
      <c r="P3049" s="45" t="s">
        <v>188</v>
      </c>
      <c r="Q3049" s="45" t="s">
        <v>2357</v>
      </c>
      <c r="R3049" s="152" t="s">
        <v>41</v>
      </c>
      <c r="S3049" s="110" t="s">
        <v>4621</v>
      </c>
      <c r="T3049" s="130"/>
      <c r="U3049" s="10">
        <v>6.67</v>
      </c>
      <c r="V3049" s="44">
        <v>44008</v>
      </c>
      <c r="W3049" s="43" t="s">
        <v>2358</v>
      </c>
      <c r="X3049" s="46" t="s">
        <v>43</v>
      </c>
      <c r="Y3049" s="43" t="s">
        <v>78</v>
      </c>
      <c r="Z3049" s="112" t="s">
        <v>20461</v>
      </c>
      <c r="AA3049" s="45" t="s">
        <v>5224</v>
      </c>
      <c r="AB3049" s="3">
        <v>0</v>
      </c>
      <c r="AC3049" s="3">
        <v>0</v>
      </c>
      <c r="AD3049" s="3">
        <v>17000</v>
      </c>
      <c r="AE3049" s="3"/>
      <c r="AF3049" s="3">
        <f>SUM('TAMP Data 2021'!$AB3049:$AE3049)</f>
        <v>17000</v>
      </c>
      <c r="AG3049" s="3"/>
      <c r="AH3049" s="3"/>
      <c r="AI3049" s="3"/>
      <c r="AJ3049" s="3"/>
      <c r="AK3049" s="3"/>
      <c r="AL3049" s="138"/>
    </row>
    <row r="3050" spans="1:38" ht="30.75" hidden="1" thickTop="1" x14ac:dyDescent="0.25">
      <c r="A3050" s="47">
        <v>127111</v>
      </c>
      <c r="B3050" s="48">
        <v>1</v>
      </c>
      <c r="C3050" s="49" t="s">
        <v>31</v>
      </c>
      <c r="D3050" s="50">
        <v>43172</v>
      </c>
      <c r="E3050" s="49" t="s">
        <v>75</v>
      </c>
      <c r="F3050" s="50">
        <v>44299</v>
      </c>
      <c r="G3050" s="49" t="s">
        <v>74</v>
      </c>
      <c r="H3050" s="51" t="s">
        <v>337</v>
      </c>
      <c r="I3050" s="49" t="s">
        <v>3972</v>
      </c>
      <c r="J3050" s="49" t="s">
        <v>116</v>
      </c>
      <c r="K3050" s="49"/>
      <c r="L3050" s="52" t="s">
        <v>116</v>
      </c>
      <c r="M3050" s="51" t="s">
        <v>3973</v>
      </c>
      <c r="N3050" s="51" t="s">
        <v>3974</v>
      </c>
      <c r="O3050" s="49" t="s">
        <v>188</v>
      </c>
      <c r="P3050" s="51" t="s">
        <v>2347</v>
      </c>
      <c r="Q3050" s="51" t="s">
        <v>3975</v>
      </c>
      <c r="R3050" s="152" t="s">
        <v>41</v>
      </c>
      <c r="S3050" s="110" t="s">
        <v>4621</v>
      </c>
      <c r="T3050" s="130"/>
      <c r="U3050" s="53">
        <v>6</v>
      </c>
      <c r="V3050" s="50">
        <v>44281</v>
      </c>
      <c r="W3050" s="49" t="s">
        <v>3976</v>
      </c>
      <c r="X3050" s="52" t="s">
        <v>472</v>
      </c>
      <c r="Y3050" s="49" t="s">
        <v>140</v>
      </c>
      <c r="Z3050" s="127" t="s">
        <v>20460</v>
      </c>
      <c r="AA3050" s="51" t="s">
        <v>3977</v>
      </c>
      <c r="AB3050" s="54">
        <v>0</v>
      </c>
      <c r="AC3050" s="54">
        <v>0</v>
      </c>
      <c r="AD3050" s="54">
        <v>319200</v>
      </c>
      <c r="AE3050" s="54"/>
      <c r="AF3050" s="3">
        <f>SUM('TAMP Data 2021'!$AB3050:$AE3050)</f>
        <v>319200</v>
      </c>
      <c r="AG3050" s="3"/>
      <c r="AH3050" s="3"/>
      <c r="AI3050" s="3"/>
      <c r="AJ3050" s="3"/>
      <c r="AK3050" s="3"/>
      <c r="AL3050" s="138"/>
    </row>
    <row r="3051" spans="1:38" ht="30.75" hidden="1" thickTop="1" x14ac:dyDescent="0.25">
      <c r="A3051" s="13">
        <v>129580</v>
      </c>
      <c r="B3051" s="15">
        <v>2</v>
      </c>
      <c r="C3051" s="43" t="s">
        <v>31</v>
      </c>
      <c r="D3051" s="44">
        <v>43698</v>
      </c>
      <c r="E3051" s="43" t="s">
        <v>75</v>
      </c>
      <c r="F3051" s="44">
        <v>44252</v>
      </c>
      <c r="G3051" s="43" t="s">
        <v>514</v>
      </c>
      <c r="H3051" s="45" t="s">
        <v>374</v>
      </c>
      <c r="I3051" s="43" t="s">
        <v>1234</v>
      </c>
      <c r="J3051" s="43" t="s">
        <v>116</v>
      </c>
      <c r="K3051" s="43"/>
      <c r="L3051" s="46" t="s">
        <v>116</v>
      </c>
      <c r="M3051" s="45" t="s">
        <v>5580</v>
      </c>
      <c r="N3051" s="45" t="s">
        <v>4037</v>
      </c>
      <c r="O3051" s="43" t="s">
        <v>188</v>
      </c>
      <c r="P3051" s="45" t="s">
        <v>2347</v>
      </c>
      <c r="Q3051" s="45" t="s">
        <v>4037</v>
      </c>
      <c r="R3051" s="152" t="s">
        <v>41</v>
      </c>
      <c r="S3051" s="110" t="s">
        <v>4621</v>
      </c>
      <c r="T3051" s="130"/>
      <c r="U3051" s="10">
        <v>2.92</v>
      </c>
      <c r="V3051" s="44">
        <v>44232</v>
      </c>
      <c r="W3051" s="43" t="s">
        <v>3998</v>
      </c>
      <c r="X3051" s="46" t="s">
        <v>472</v>
      </c>
      <c r="Y3051" s="43" t="s">
        <v>140</v>
      </c>
      <c r="Z3051" s="127" t="s">
        <v>20460</v>
      </c>
      <c r="AA3051" s="45" t="s">
        <v>5581</v>
      </c>
      <c r="AB3051" s="3">
        <v>0</v>
      </c>
      <c r="AC3051" s="3">
        <v>0</v>
      </c>
      <c r="AD3051" s="3">
        <v>16446</v>
      </c>
      <c r="AE3051" s="3"/>
      <c r="AF3051" s="3">
        <f>SUM('TAMP Data 2021'!$AB3051:$AE3051)</f>
        <v>16446</v>
      </c>
      <c r="AG3051" s="3"/>
      <c r="AH3051" s="3"/>
      <c r="AI3051" s="3"/>
      <c r="AJ3051" s="3"/>
      <c r="AK3051" s="3"/>
      <c r="AL3051" s="138"/>
    </row>
    <row r="3052" spans="1:38" ht="30.75" hidden="1" thickTop="1" x14ac:dyDescent="0.25">
      <c r="A3052" s="13">
        <v>129598</v>
      </c>
      <c r="B3052" s="15">
        <v>2</v>
      </c>
      <c r="C3052" s="43" t="s">
        <v>31</v>
      </c>
      <c r="D3052" s="44">
        <v>43698</v>
      </c>
      <c r="E3052" s="43" t="s">
        <v>75</v>
      </c>
      <c r="F3052" s="44">
        <v>44299</v>
      </c>
      <c r="G3052" s="43" t="s">
        <v>514</v>
      </c>
      <c r="H3052" s="45" t="s">
        <v>431</v>
      </c>
      <c r="I3052" s="43" t="s">
        <v>1234</v>
      </c>
      <c r="J3052" s="43" t="s">
        <v>116</v>
      </c>
      <c r="K3052" s="43"/>
      <c r="L3052" s="46" t="s">
        <v>116</v>
      </c>
      <c r="M3052" s="45" t="s">
        <v>5600</v>
      </c>
      <c r="N3052" s="45" t="s">
        <v>4037</v>
      </c>
      <c r="O3052" s="43" t="s">
        <v>188</v>
      </c>
      <c r="P3052" s="45" t="s">
        <v>443</v>
      </c>
      <c r="Q3052" s="45" t="s">
        <v>4037</v>
      </c>
      <c r="R3052" s="152" t="s">
        <v>41</v>
      </c>
      <c r="S3052" s="110" t="s">
        <v>4621</v>
      </c>
      <c r="T3052" s="130"/>
      <c r="U3052" s="10">
        <v>5.2</v>
      </c>
      <c r="V3052" s="44">
        <v>44281</v>
      </c>
      <c r="W3052" s="43" t="s">
        <v>3998</v>
      </c>
      <c r="X3052" s="46" t="s">
        <v>472</v>
      </c>
      <c r="Y3052" s="43" t="s">
        <v>140</v>
      </c>
      <c r="Z3052" s="127" t="s">
        <v>20460</v>
      </c>
      <c r="AA3052" s="45" t="s">
        <v>5601</v>
      </c>
      <c r="AB3052" s="3">
        <v>0</v>
      </c>
      <c r="AC3052" s="3">
        <v>0</v>
      </c>
      <c r="AD3052" s="3">
        <v>186104</v>
      </c>
      <c r="AE3052" s="3"/>
      <c r="AF3052" s="3">
        <f>SUM('TAMP Data 2021'!$AB3052:$AE3052)</f>
        <v>186104</v>
      </c>
      <c r="AG3052" s="3"/>
      <c r="AH3052" s="3"/>
      <c r="AI3052" s="3"/>
      <c r="AJ3052" s="3"/>
      <c r="AK3052" s="3"/>
      <c r="AL3052" s="138"/>
    </row>
    <row r="3053" spans="1:38" ht="45.75" hidden="1" thickTop="1" x14ac:dyDescent="0.25">
      <c r="A3053" s="47">
        <v>130472</v>
      </c>
      <c r="B3053" s="48">
        <v>2</v>
      </c>
      <c r="C3053" s="49" t="s">
        <v>31</v>
      </c>
      <c r="D3053" s="50">
        <v>43985</v>
      </c>
      <c r="E3053" s="49" t="s">
        <v>75</v>
      </c>
      <c r="F3053" s="50">
        <v>44299</v>
      </c>
      <c r="G3053" s="49" t="s">
        <v>514</v>
      </c>
      <c r="H3053" s="51" t="s">
        <v>797</v>
      </c>
      <c r="I3053" s="49" t="s">
        <v>468</v>
      </c>
      <c r="J3053" s="49" t="s">
        <v>116</v>
      </c>
      <c r="K3053" s="49"/>
      <c r="L3053" s="52" t="s">
        <v>116</v>
      </c>
      <c r="M3053" s="51" t="s">
        <v>6409</v>
      </c>
      <c r="N3053" s="51" t="s">
        <v>4044</v>
      </c>
      <c r="O3053" s="49" t="s">
        <v>188</v>
      </c>
      <c r="P3053" s="51" t="s">
        <v>2347</v>
      </c>
      <c r="Q3053" s="51" t="s">
        <v>4044</v>
      </c>
      <c r="R3053" s="152" t="s">
        <v>41</v>
      </c>
      <c r="S3053" s="110" t="s">
        <v>4621</v>
      </c>
      <c r="T3053" s="130"/>
      <c r="U3053" s="53">
        <v>9.35</v>
      </c>
      <c r="V3053" s="50">
        <v>44281</v>
      </c>
      <c r="W3053" s="49" t="s">
        <v>3998</v>
      </c>
      <c r="X3053" s="52" t="s">
        <v>43</v>
      </c>
      <c r="Y3053" s="49" t="s">
        <v>140</v>
      </c>
      <c r="Z3053" s="127" t="s">
        <v>20460</v>
      </c>
      <c r="AA3053" s="51" t="s">
        <v>6410</v>
      </c>
      <c r="AB3053" s="54">
        <v>0</v>
      </c>
      <c r="AC3053" s="54">
        <v>0</v>
      </c>
      <c r="AD3053" s="54">
        <v>548435</v>
      </c>
      <c r="AE3053" s="54"/>
      <c r="AF3053" s="3">
        <f>SUM('TAMP Data 2021'!$AB3053:$AE3053)</f>
        <v>548435</v>
      </c>
      <c r="AG3053" s="3"/>
      <c r="AH3053" s="3"/>
      <c r="AI3053" s="3"/>
      <c r="AJ3053" s="3"/>
      <c r="AK3053" s="3"/>
      <c r="AL3053" s="138"/>
    </row>
    <row r="3054" spans="1:38" ht="30.75" hidden="1" thickTop="1" x14ac:dyDescent="0.25">
      <c r="A3054" s="13">
        <v>129596</v>
      </c>
      <c r="B3054" s="15">
        <v>2</v>
      </c>
      <c r="C3054" s="43" t="s">
        <v>31</v>
      </c>
      <c r="D3054" s="44">
        <v>43698</v>
      </c>
      <c r="E3054" s="43" t="s">
        <v>75</v>
      </c>
      <c r="F3054" s="44">
        <v>44299</v>
      </c>
      <c r="G3054" s="43" t="s">
        <v>514</v>
      </c>
      <c r="H3054" s="45" t="s">
        <v>380</v>
      </c>
      <c r="I3054" s="43" t="s">
        <v>1724</v>
      </c>
      <c r="J3054" s="43" t="s">
        <v>116</v>
      </c>
      <c r="K3054" s="43"/>
      <c r="L3054" s="46" t="s">
        <v>116</v>
      </c>
      <c r="M3054" s="45" t="s">
        <v>5595</v>
      </c>
      <c r="N3054" s="45" t="s">
        <v>4002</v>
      </c>
      <c r="O3054" s="43" t="s">
        <v>188</v>
      </c>
      <c r="P3054" s="45" t="s">
        <v>2347</v>
      </c>
      <c r="Q3054" s="45" t="s">
        <v>4002</v>
      </c>
      <c r="R3054" s="152" t="s">
        <v>41</v>
      </c>
      <c r="S3054" s="110" t="s">
        <v>4621</v>
      </c>
      <c r="T3054" s="130"/>
      <c r="U3054" s="10">
        <v>7.38</v>
      </c>
      <c r="V3054" s="44">
        <v>44281</v>
      </c>
      <c r="W3054" s="43" t="s">
        <v>5593</v>
      </c>
      <c r="X3054" s="46" t="s">
        <v>43</v>
      </c>
      <c r="Y3054" s="43" t="s">
        <v>78</v>
      </c>
      <c r="Z3054" s="127" t="s">
        <v>20461</v>
      </c>
      <c r="AA3054" s="45" t="s">
        <v>5596</v>
      </c>
      <c r="AB3054" s="3">
        <v>0</v>
      </c>
      <c r="AC3054" s="3">
        <v>0</v>
      </c>
      <c r="AD3054" s="3">
        <v>242589</v>
      </c>
      <c r="AE3054" s="3"/>
      <c r="AF3054" s="3">
        <f>SUM('TAMP Data 2021'!$AB3054:$AE3054)</f>
        <v>242589</v>
      </c>
      <c r="AG3054" s="3"/>
      <c r="AH3054" s="3"/>
      <c r="AI3054" s="3"/>
      <c r="AJ3054" s="3"/>
      <c r="AK3054" s="3"/>
      <c r="AL3054" s="138"/>
    </row>
    <row r="3055" spans="1:38" ht="30.75" hidden="1" thickTop="1" x14ac:dyDescent="0.25">
      <c r="A3055" s="47">
        <v>122532</v>
      </c>
      <c r="B3055" s="48">
        <v>3</v>
      </c>
      <c r="C3055" s="49" t="s">
        <v>31</v>
      </c>
      <c r="D3055" s="50">
        <v>42242</v>
      </c>
      <c r="E3055" s="49" t="s">
        <v>75</v>
      </c>
      <c r="F3055" s="50">
        <v>44349</v>
      </c>
      <c r="G3055" s="49" t="s">
        <v>32</v>
      </c>
      <c r="H3055" s="51" t="s">
        <v>49</v>
      </c>
      <c r="I3055" s="49" t="s">
        <v>2345</v>
      </c>
      <c r="J3055" s="49" t="s">
        <v>116</v>
      </c>
      <c r="K3055" s="49"/>
      <c r="L3055" s="52" t="s">
        <v>116</v>
      </c>
      <c r="M3055" s="51" t="s">
        <v>2346</v>
      </c>
      <c r="N3055" s="51" t="s">
        <v>2343</v>
      </c>
      <c r="O3055" s="49" t="s">
        <v>188</v>
      </c>
      <c r="P3055" s="51" t="s">
        <v>2347</v>
      </c>
      <c r="Q3055" s="51" t="s">
        <v>2343</v>
      </c>
      <c r="R3055" s="152" t="s">
        <v>41</v>
      </c>
      <c r="S3055" s="110" t="s">
        <v>4621</v>
      </c>
      <c r="T3055" s="130"/>
      <c r="U3055" s="53">
        <v>3.94</v>
      </c>
      <c r="V3055" s="50">
        <v>44323</v>
      </c>
      <c r="W3055" s="49" t="s">
        <v>1179</v>
      </c>
      <c r="X3055" s="52" t="s">
        <v>43</v>
      </c>
      <c r="Y3055" s="49" t="s">
        <v>78</v>
      </c>
      <c r="Z3055" s="127" t="s">
        <v>20461</v>
      </c>
      <c r="AA3055" s="51" t="s">
        <v>2348</v>
      </c>
      <c r="AB3055" s="54">
        <v>0</v>
      </c>
      <c r="AC3055" s="54">
        <v>0</v>
      </c>
      <c r="AD3055" s="54">
        <v>5000</v>
      </c>
      <c r="AE3055" s="54"/>
      <c r="AF3055" s="3">
        <f>SUM('TAMP Data 2021'!$AB3055:$AE3055)</f>
        <v>5000</v>
      </c>
      <c r="AG3055" s="3"/>
      <c r="AH3055" s="3"/>
      <c r="AI3055" s="3"/>
      <c r="AJ3055" s="3"/>
      <c r="AK3055" s="3"/>
      <c r="AL3055" s="138"/>
    </row>
    <row r="3056" spans="1:38" ht="30.75" hidden="1" thickTop="1" x14ac:dyDescent="0.25">
      <c r="A3056" s="13">
        <v>127107</v>
      </c>
      <c r="B3056" s="15">
        <v>1</v>
      </c>
      <c r="C3056" s="43" t="s">
        <v>47</v>
      </c>
      <c r="D3056" s="44">
        <v>43172</v>
      </c>
      <c r="E3056" s="43" t="s">
        <v>75</v>
      </c>
      <c r="F3056" s="44">
        <v>43747</v>
      </c>
      <c r="G3056" s="43" t="s">
        <v>103</v>
      </c>
      <c r="H3056" s="45" t="s">
        <v>182</v>
      </c>
      <c r="I3056" s="43" t="s">
        <v>714</v>
      </c>
      <c r="J3056" s="43" t="s">
        <v>116</v>
      </c>
      <c r="K3056" s="43"/>
      <c r="L3056" s="46" t="s">
        <v>116</v>
      </c>
      <c r="M3056" s="45" t="s">
        <v>3969</v>
      </c>
      <c r="N3056" s="45" t="s">
        <v>2343</v>
      </c>
      <c r="O3056" s="43" t="s">
        <v>188</v>
      </c>
      <c r="P3056" s="45" t="s">
        <v>2347</v>
      </c>
      <c r="Q3056" s="45" t="s">
        <v>2343</v>
      </c>
      <c r="R3056" s="152" t="s">
        <v>41</v>
      </c>
      <c r="S3056" s="110" t="s">
        <v>4621</v>
      </c>
      <c r="T3056" s="130"/>
      <c r="U3056" s="10">
        <v>1.91</v>
      </c>
      <c r="V3056" s="44">
        <v>43504</v>
      </c>
      <c r="W3056" s="43" t="s">
        <v>1179</v>
      </c>
      <c r="X3056" s="46" t="s">
        <v>472</v>
      </c>
      <c r="Y3056" s="43" t="s">
        <v>140</v>
      </c>
      <c r="Z3056" s="127" t="s">
        <v>20460</v>
      </c>
      <c r="AA3056" s="45" t="s">
        <v>3970</v>
      </c>
      <c r="AB3056" s="3">
        <v>0</v>
      </c>
      <c r="AC3056" s="3">
        <v>0</v>
      </c>
      <c r="AD3056" s="3">
        <v>7306.94</v>
      </c>
      <c r="AE3056" s="3"/>
      <c r="AF3056" s="3">
        <f>SUM('TAMP Data 2021'!$AB3056:$AE3056)</f>
        <v>7306.94</v>
      </c>
      <c r="AG3056" s="3"/>
      <c r="AH3056" s="3"/>
      <c r="AI3056" s="3"/>
      <c r="AJ3056" s="3"/>
      <c r="AK3056" s="3"/>
      <c r="AL3056" s="138"/>
    </row>
    <row r="3057" spans="1:38" ht="30.75" hidden="1" thickTop="1" x14ac:dyDescent="0.25">
      <c r="A3057" s="13">
        <v>127381</v>
      </c>
      <c r="B3057" s="15">
        <v>4</v>
      </c>
      <c r="C3057" s="43" t="s">
        <v>73</v>
      </c>
      <c r="D3057" s="44">
        <v>43193</v>
      </c>
      <c r="E3057" s="43" t="s">
        <v>75</v>
      </c>
      <c r="F3057" s="44">
        <v>44228</v>
      </c>
      <c r="G3057" s="43" t="s">
        <v>75</v>
      </c>
      <c r="H3057" s="45" t="s">
        <v>292</v>
      </c>
      <c r="I3057" s="43" t="s">
        <v>4210</v>
      </c>
      <c r="J3057" s="43" t="s">
        <v>116</v>
      </c>
      <c r="K3057" s="43"/>
      <c r="L3057" s="46" t="s">
        <v>116</v>
      </c>
      <c r="M3057" s="45" t="s">
        <v>4211</v>
      </c>
      <c r="N3057" s="45" t="s">
        <v>2343</v>
      </c>
      <c r="O3057" s="43" t="s">
        <v>188</v>
      </c>
      <c r="P3057" s="45" t="s">
        <v>2347</v>
      </c>
      <c r="Q3057" s="45" t="s">
        <v>2343</v>
      </c>
      <c r="R3057" s="152" t="s">
        <v>41</v>
      </c>
      <c r="S3057" s="113" t="s">
        <v>4621</v>
      </c>
      <c r="T3057" s="132"/>
      <c r="U3057" s="10">
        <v>5.81</v>
      </c>
      <c r="V3057" s="46"/>
      <c r="W3057" s="43" t="s">
        <v>2583</v>
      </c>
      <c r="X3057" s="46" t="s">
        <v>43</v>
      </c>
      <c r="Y3057" s="43" t="s">
        <v>78</v>
      </c>
      <c r="Z3057" s="127" t="s">
        <v>20461</v>
      </c>
      <c r="AA3057" s="45" t="s">
        <v>4212</v>
      </c>
      <c r="AB3057" s="3">
        <v>0</v>
      </c>
      <c r="AC3057" s="3">
        <v>0</v>
      </c>
      <c r="AD3057" s="3">
        <v>5000</v>
      </c>
      <c r="AE3057" s="3"/>
      <c r="AF3057" s="3">
        <f>SUM('TAMP Data 2021'!$AB3057:$AE3057)</f>
        <v>5000</v>
      </c>
      <c r="AG3057" s="3"/>
      <c r="AH3057" s="3"/>
      <c r="AI3057" s="3"/>
      <c r="AJ3057" s="3"/>
      <c r="AK3057" s="3"/>
      <c r="AL3057" s="138"/>
    </row>
    <row r="3058" spans="1:38" ht="60.75" hidden="1" thickTop="1" x14ac:dyDescent="0.25">
      <c r="A3058" s="13">
        <v>127384</v>
      </c>
      <c r="B3058" s="15">
        <v>4</v>
      </c>
      <c r="C3058" s="43" t="s">
        <v>73</v>
      </c>
      <c r="D3058" s="44">
        <v>43193</v>
      </c>
      <c r="E3058" s="43" t="s">
        <v>75</v>
      </c>
      <c r="F3058" s="44">
        <v>44336</v>
      </c>
      <c r="G3058" s="43" t="s">
        <v>82</v>
      </c>
      <c r="H3058" s="45" t="s">
        <v>428</v>
      </c>
      <c r="I3058" s="43" t="s">
        <v>1166</v>
      </c>
      <c r="J3058" s="43" t="s">
        <v>116</v>
      </c>
      <c r="K3058" s="43"/>
      <c r="L3058" s="46" t="s">
        <v>116</v>
      </c>
      <c r="M3058" s="45" t="s">
        <v>4219</v>
      </c>
      <c r="N3058" s="45" t="s">
        <v>2343</v>
      </c>
      <c r="O3058" s="43" t="s">
        <v>188</v>
      </c>
      <c r="P3058" s="45" t="s">
        <v>2347</v>
      </c>
      <c r="Q3058" s="45" t="s">
        <v>2343</v>
      </c>
      <c r="R3058" s="152" t="s">
        <v>41</v>
      </c>
      <c r="S3058" s="113" t="s">
        <v>4621</v>
      </c>
      <c r="T3058" s="132"/>
      <c r="U3058" s="10">
        <v>2.92</v>
      </c>
      <c r="V3058" s="44">
        <v>44428</v>
      </c>
      <c r="W3058" s="43" t="s">
        <v>1179</v>
      </c>
      <c r="X3058" s="46" t="s">
        <v>472</v>
      </c>
      <c r="Y3058" s="43" t="s">
        <v>140</v>
      </c>
      <c r="Z3058" s="127" t="s">
        <v>20460</v>
      </c>
      <c r="AA3058" s="45" t="s">
        <v>4220</v>
      </c>
      <c r="AB3058" s="3">
        <v>0</v>
      </c>
      <c r="AC3058" s="3">
        <v>0</v>
      </c>
      <c r="AD3058" s="3">
        <v>5000</v>
      </c>
      <c r="AE3058" s="3"/>
      <c r="AF3058" s="3">
        <f>SUM('TAMP Data 2021'!$AB3058:$AE3058)</f>
        <v>5000</v>
      </c>
      <c r="AG3058" s="3"/>
      <c r="AH3058" s="3"/>
      <c r="AI3058" s="3"/>
      <c r="AJ3058" s="3"/>
      <c r="AK3058" s="3"/>
      <c r="AL3058" s="138"/>
    </row>
    <row r="3059" spans="1:38" ht="30.75" hidden="1" thickTop="1" x14ac:dyDescent="0.25">
      <c r="A3059" s="47">
        <v>127385</v>
      </c>
      <c r="B3059" s="48">
        <v>4</v>
      </c>
      <c r="C3059" s="49" t="s">
        <v>31</v>
      </c>
      <c r="D3059" s="50">
        <v>43193</v>
      </c>
      <c r="E3059" s="49" t="s">
        <v>75</v>
      </c>
      <c r="F3059" s="50">
        <v>44299</v>
      </c>
      <c r="G3059" s="49" t="s">
        <v>32</v>
      </c>
      <c r="H3059" s="51" t="s">
        <v>794</v>
      </c>
      <c r="I3059" s="49" t="s">
        <v>4222</v>
      </c>
      <c r="J3059" s="49" t="s">
        <v>116</v>
      </c>
      <c r="K3059" s="49"/>
      <c r="L3059" s="52" t="s">
        <v>116</v>
      </c>
      <c r="M3059" s="51" t="s">
        <v>4223</v>
      </c>
      <c r="N3059" s="51" t="s">
        <v>2343</v>
      </c>
      <c r="O3059" s="49" t="s">
        <v>188</v>
      </c>
      <c r="P3059" s="51" t="s">
        <v>2347</v>
      </c>
      <c r="Q3059" s="51" t="s">
        <v>2343</v>
      </c>
      <c r="R3059" s="152" t="s">
        <v>41</v>
      </c>
      <c r="S3059" s="110" t="s">
        <v>4621</v>
      </c>
      <c r="T3059" s="130"/>
      <c r="U3059" s="53">
        <v>4.7300000000000004</v>
      </c>
      <c r="V3059" s="50">
        <v>44281</v>
      </c>
      <c r="W3059" s="49" t="s">
        <v>3309</v>
      </c>
      <c r="X3059" s="52" t="s">
        <v>43</v>
      </c>
      <c r="Y3059" s="49" t="s">
        <v>78</v>
      </c>
      <c r="Z3059" s="127" t="s">
        <v>20461</v>
      </c>
      <c r="AA3059" s="51" t="s">
        <v>4224</v>
      </c>
      <c r="AB3059" s="54">
        <v>0</v>
      </c>
      <c r="AC3059" s="54">
        <v>0</v>
      </c>
      <c r="AD3059" s="54">
        <v>181604</v>
      </c>
      <c r="AE3059" s="54"/>
      <c r="AF3059" s="3">
        <f>SUM('TAMP Data 2021'!$AB3059:$AE3059)</f>
        <v>181604</v>
      </c>
      <c r="AG3059" s="3"/>
      <c r="AH3059" s="3"/>
      <c r="AI3059" s="3"/>
      <c r="AJ3059" s="3"/>
      <c r="AK3059" s="3"/>
      <c r="AL3059" s="138"/>
    </row>
    <row r="3060" spans="1:38" ht="30.75" hidden="1" thickTop="1" x14ac:dyDescent="0.25">
      <c r="A3060" s="13">
        <v>127523</v>
      </c>
      <c r="B3060" s="15">
        <v>2</v>
      </c>
      <c r="C3060" s="43" t="s">
        <v>47</v>
      </c>
      <c r="D3060" s="44">
        <v>43241</v>
      </c>
      <c r="E3060" s="43" t="s">
        <v>75</v>
      </c>
      <c r="F3060" s="44">
        <v>43759</v>
      </c>
      <c r="G3060" s="43" t="s">
        <v>103</v>
      </c>
      <c r="H3060" s="45" t="s">
        <v>380</v>
      </c>
      <c r="I3060" s="43" t="s">
        <v>159</v>
      </c>
      <c r="J3060" s="43" t="s">
        <v>148</v>
      </c>
      <c r="K3060" s="43"/>
      <c r="L3060" s="46" t="s">
        <v>149</v>
      </c>
      <c r="M3060" s="45" t="s">
        <v>4291</v>
      </c>
      <c r="N3060" s="45" t="s">
        <v>2343</v>
      </c>
      <c r="O3060" s="43" t="s">
        <v>188</v>
      </c>
      <c r="P3060" s="45" t="s">
        <v>2347</v>
      </c>
      <c r="Q3060" s="45" t="s">
        <v>2343</v>
      </c>
      <c r="R3060" s="152" t="s">
        <v>41</v>
      </c>
      <c r="S3060" s="110" t="s">
        <v>4621</v>
      </c>
      <c r="T3060" s="130"/>
      <c r="U3060" s="10">
        <v>9.3699999999999992</v>
      </c>
      <c r="V3060" s="44">
        <v>43441</v>
      </c>
      <c r="W3060" s="43" t="s">
        <v>1179</v>
      </c>
      <c r="X3060" s="46" t="s">
        <v>43</v>
      </c>
      <c r="Y3060" s="43" t="s">
        <v>454</v>
      </c>
      <c r="Z3060" s="127" t="s">
        <v>20457</v>
      </c>
      <c r="AA3060" s="45" t="s">
        <v>4292</v>
      </c>
      <c r="AB3060" s="3">
        <v>0</v>
      </c>
      <c r="AC3060" s="3">
        <v>0</v>
      </c>
      <c r="AD3060" s="3">
        <v>28880.41</v>
      </c>
      <c r="AE3060" s="3"/>
      <c r="AF3060" s="3">
        <f>SUM('TAMP Data 2021'!$AB3060:$AE3060)</f>
        <v>28880.41</v>
      </c>
      <c r="AG3060" s="3"/>
      <c r="AH3060" s="3"/>
      <c r="AI3060" s="3"/>
      <c r="AJ3060" s="3"/>
      <c r="AK3060" s="3"/>
      <c r="AL3060" s="138"/>
    </row>
    <row r="3061" spans="1:38" ht="45.75" hidden="1" thickTop="1" x14ac:dyDescent="0.25">
      <c r="A3061" s="47">
        <v>129079</v>
      </c>
      <c r="B3061" s="48">
        <v>4</v>
      </c>
      <c r="C3061" s="49" t="s">
        <v>73</v>
      </c>
      <c r="D3061" s="50">
        <v>43633</v>
      </c>
      <c r="E3061" s="49" t="s">
        <v>75</v>
      </c>
      <c r="F3061" s="50">
        <v>44109</v>
      </c>
      <c r="G3061" s="49" t="s">
        <v>75</v>
      </c>
      <c r="H3061" s="51" t="s">
        <v>258</v>
      </c>
      <c r="I3061" s="49" t="s">
        <v>1071</v>
      </c>
      <c r="J3061" s="49" t="s">
        <v>148</v>
      </c>
      <c r="K3061" s="49"/>
      <c r="L3061" s="52" t="s">
        <v>149</v>
      </c>
      <c r="M3061" s="51" t="s">
        <v>5183</v>
      </c>
      <c r="N3061" s="51" t="s">
        <v>2343</v>
      </c>
      <c r="O3061" s="49" t="s">
        <v>188</v>
      </c>
      <c r="P3061" s="51" t="s">
        <v>2347</v>
      </c>
      <c r="Q3061" s="51" t="s">
        <v>2343</v>
      </c>
      <c r="R3061" s="152" t="s">
        <v>41</v>
      </c>
      <c r="S3061" s="113" t="s">
        <v>4621</v>
      </c>
      <c r="T3061" s="132"/>
      <c r="U3061" s="53">
        <v>8.64</v>
      </c>
      <c r="V3061" s="50">
        <v>44540</v>
      </c>
      <c r="W3061" s="49"/>
      <c r="X3061" s="52" t="s">
        <v>472</v>
      </c>
      <c r="Y3061" s="49" t="s">
        <v>454</v>
      </c>
      <c r="Z3061" s="127" t="s">
        <v>20457</v>
      </c>
      <c r="AA3061" s="51" t="s">
        <v>5184</v>
      </c>
      <c r="AB3061" s="54">
        <v>0</v>
      </c>
      <c r="AC3061" s="54">
        <v>0</v>
      </c>
      <c r="AD3061" s="54">
        <v>5000</v>
      </c>
      <c r="AE3061" s="54"/>
      <c r="AF3061" s="3">
        <f>SUM('TAMP Data 2021'!$AB3061:$AE3061)</f>
        <v>5000</v>
      </c>
      <c r="AG3061" s="3"/>
      <c r="AH3061" s="3"/>
      <c r="AI3061" s="3"/>
      <c r="AJ3061" s="3"/>
      <c r="AK3061" s="3"/>
      <c r="AL3061" s="138"/>
    </row>
    <row r="3062" spans="1:38" ht="30.75" hidden="1" thickTop="1" x14ac:dyDescent="0.25">
      <c r="A3062" s="47">
        <v>129305</v>
      </c>
      <c r="B3062" s="48">
        <v>4</v>
      </c>
      <c r="C3062" s="49" t="s">
        <v>73</v>
      </c>
      <c r="D3062" s="50">
        <v>43654</v>
      </c>
      <c r="E3062" s="49" t="s">
        <v>75</v>
      </c>
      <c r="F3062" s="50">
        <v>44217</v>
      </c>
      <c r="G3062" s="49" t="s">
        <v>75</v>
      </c>
      <c r="H3062" s="51" t="s">
        <v>92</v>
      </c>
      <c r="I3062" s="49" t="s">
        <v>5414</v>
      </c>
      <c r="J3062" s="49" t="s">
        <v>116</v>
      </c>
      <c r="K3062" s="49"/>
      <c r="L3062" s="52" t="s">
        <v>116</v>
      </c>
      <c r="M3062" s="51" t="s">
        <v>5415</v>
      </c>
      <c r="N3062" s="51" t="s">
        <v>2343</v>
      </c>
      <c r="O3062" s="49" t="s">
        <v>188</v>
      </c>
      <c r="P3062" s="51" t="s">
        <v>2347</v>
      </c>
      <c r="Q3062" s="51" t="s">
        <v>2343</v>
      </c>
      <c r="R3062" s="152" t="s">
        <v>41</v>
      </c>
      <c r="S3062" s="113" t="s">
        <v>4621</v>
      </c>
      <c r="T3062" s="132"/>
      <c r="U3062" s="53">
        <v>3.48</v>
      </c>
      <c r="V3062" s="52"/>
      <c r="W3062" s="49" t="s">
        <v>1179</v>
      </c>
      <c r="X3062" s="52" t="s">
        <v>43</v>
      </c>
      <c r="Y3062" s="49" t="s">
        <v>78</v>
      </c>
      <c r="Z3062" s="127" t="s">
        <v>20461</v>
      </c>
      <c r="AA3062" s="51" t="s">
        <v>5416</v>
      </c>
      <c r="AB3062" s="54">
        <v>0</v>
      </c>
      <c r="AC3062" s="54">
        <v>0</v>
      </c>
      <c r="AD3062" s="54">
        <v>5000</v>
      </c>
      <c r="AE3062" s="54"/>
      <c r="AF3062" s="3">
        <f>SUM('TAMP Data 2021'!$AB3062:$AE3062)</f>
        <v>5000</v>
      </c>
      <c r="AG3062" s="3"/>
      <c r="AH3062" s="3"/>
      <c r="AI3062" s="3"/>
      <c r="AJ3062" s="3"/>
      <c r="AK3062" s="3"/>
      <c r="AL3062" s="138"/>
    </row>
    <row r="3063" spans="1:38" ht="30.75" hidden="1" thickTop="1" x14ac:dyDescent="0.25">
      <c r="A3063" s="13">
        <v>129307</v>
      </c>
      <c r="B3063" s="15">
        <v>4</v>
      </c>
      <c r="C3063" s="43" t="s">
        <v>73</v>
      </c>
      <c r="D3063" s="44">
        <v>43654</v>
      </c>
      <c r="E3063" s="43" t="s">
        <v>75</v>
      </c>
      <c r="F3063" s="44">
        <v>44302</v>
      </c>
      <c r="G3063" s="43" t="s">
        <v>75</v>
      </c>
      <c r="H3063" s="45" t="s">
        <v>301</v>
      </c>
      <c r="I3063" s="43" t="s">
        <v>722</v>
      </c>
      <c r="J3063" s="43" t="s">
        <v>116</v>
      </c>
      <c r="K3063" s="43"/>
      <c r="L3063" s="46" t="s">
        <v>116</v>
      </c>
      <c r="M3063" s="45" t="s">
        <v>5424</v>
      </c>
      <c r="N3063" s="45" t="s">
        <v>2343</v>
      </c>
      <c r="O3063" s="43" t="s">
        <v>188</v>
      </c>
      <c r="P3063" s="45" t="s">
        <v>2347</v>
      </c>
      <c r="Q3063" s="45" t="s">
        <v>2343</v>
      </c>
      <c r="R3063" s="152" t="s">
        <v>41</v>
      </c>
      <c r="S3063" s="114" t="s">
        <v>4621</v>
      </c>
      <c r="T3063" s="133"/>
      <c r="U3063" s="10">
        <v>2.62</v>
      </c>
      <c r="V3063" s="44">
        <v>44603</v>
      </c>
      <c r="W3063" s="43" t="s">
        <v>1179</v>
      </c>
      <c r="X3063" s="46" t="s">
        <v>472</v>
      </c>
      <c r="Y3063" s="43" t="s">
        <v>140</v>
      </c>
      <c r="Z3063" s="127" t="s">
        <v>20460</v>
      </c>
      <c r="AA3063" s="45" t="s">
        <v>5425</v>
      </c>
      <c r="AB3063" s="3">
        <v>0</v>
      </c>
      <c r="AC3063" s="3">
        <v>0</v>
      </c>
      <c r="AD3063" s="3">
        <v>5000</v>
      </c>
      <c r="AE3063" s="3"/>
      <c r="AF3063" s="3">
        <f>SUM('TAMP Data 2021'!$AB3063:$AE3063)</f>
        <v>5000</v>
      </c>
      <c r="AG3063" s="3"/>
      <c r="AH3063" s="3"/>
      <c r="AI3063" s="3"/>
      <c r="AJ3063" s="3"/>
      <c r="AK3063" s="3"/>
      <c r="AL3063" s="138"/>
    </row>
    <row r="3064" spans="1:38" ht="30.75" hidden="1" thickTop="1" x14ac:dyDescent="0.25">
      <c r="A3064" s="47">
        <v>129519</v>
      </c>
      <c r="B3064" s="48">
        <v>3</v>
      </c>
      <c r="C3064" s="49" t="s">
        <v>73</v>
      </c>
      <c r="D3064" s="50">
        <v>43685</v>
      </c>
      <c r="E3064" s="49" t="s">
        <v>75</v>
      </c>
      <c r="F3064" s="50">
        <v>44354</v>
      </c>
      <c r="G3064" s="49" t="s">
        <v>75</v>
      </c>
      <c r="H3064" s="51" t="s">
        <v>354</v>
      </c>
      <c r="I3064" s="49" t="s">
        <v>826</v>
      </c>
      <c r="J3064" s="49" t="s">
        <v>116</v>
      </c>
      <c r="K3064" s="49"/>
      <c r="L3064" s="52" t="s">
        <v>116</v>
      </c>
      <c r="M3064" s="51" t="s">
        <v>5544</v>
      </c>
      <c r="N3064" s="51" t="s">
        <v>2343</v>
      </c>
      <c r="O3064" s="49" t="s">
        <v>188</v>
      </c>
      <c r="P3064" s="51" t="s">
        <v>2347</v>
      </c>
      <c r="Q3064" s="51" t="s">
        <v>2343</v>
      </c>
      <c r="R3064" s="152" t="s">
        <v>41</v>
      </c>
      <c r="S3064" s="113" t="s">
        <v>4621</v>
      </c>
      <c r="T3064" s="132"/>
      <c r="U3064" s="53">
        <v>7.45</v>
      </c>
      <c r="V3064" s="52"/>
      <c r="W3064" s="49" t="s">
        <v>1179</v>
      </c>
      <c r="X3064" s="52" t="s">
        <v>43</v>
      </c>
      <c r="Y3064" s="49" t="s">
        <v>78</v>
      </c>
      <c r="Z3064" s="127" t="s">
        <v>20461</v>
      </c>
      <c r="AA3064" s="51" t="s">
        <v>5545</v>
      </c>
      <c r="AB3064" s="54">
        <v>0</v>
      </c>
      <c r="AC3064" s="54">
        <v>0</v>
      </c>
      <c r="AD3064" s="54">
        <v>5000</v>
      </c>
      <c r="AE3064" s="54"/>
      <c r="AF3064" s="3">
        <f>SUM('TAMP Data 2021'!$AB3064:$AE3064)</f>
        <v>5000</v>
      </c>
      <c r="AG3064" s="3"/>
      <c r="AH3064" s="3"/>
      <c r="AI3064" s="3"/>
      <c r="AJ3064" s="3"/>
      <c r="AK3064" s="3"/>
      <c r="AL3064" s="138"/>
    </row>
    <row r="3065" spans="1:38" ht="30.75" hidden="1" thickTop="1" x14ac:dyDescent="0.25">
      <c r="A3065" s="47">
        <v>129565</v>
      </c>
      <c r="B3065" s="48">
        <v>3</v>
      </c>
      <c r="C3065" s="49" t="s">
        <v>73</v>
      </c>
      <c r="D3065" s="50">
        <v>43696</v>
      </c>
      <c r="E3065" s="49" t="s">
        <v>75</v>
      </c>
      <c r="F3065" s="50">
        <v>44123</v>
      </c>
      <c r="G3065" s="49" t="s">
        <v>75</v>
      </c>
      <c r="H3065" s="51" t="s">
        <v>98</v>
      </c>
      <c r="I3065" s="49" t="s">
        <v>159</v>
      </c>
      <c r="J3065" s="49" t="s">
        <v>148</v>
      </c>
      <c r="K3065" s="49"/>
      <c r="L3065" s="52" t="s">
        <v>149</v>
      </c>
      <c r="M3065" s="51" t="s">
        <v>5558</v>
      </c>
      <c r="N3065" s="51" t="s">
        <v>2343</v>
      </c>
      <c r="O3065" s="49" t="s">
        <v>188</v>
      </c>
      <c r="P3065" s="51" t="s">
        <v>2347</v>
      </c>
      <c r="Q3065" s="51" t="s">
        <v>2343</v>
      </c>
      <c r="R3065" s="152" t="s">
        <v>41</v>
      </c>
      <c r="S3065" s="113" t="s">
        <v>4621</v>
      </c>
      <c r="T3065" s="132"/>
      <c r="U3065" s="53">
        <v>4.8099999999999996</v>
      </c>
      <c r="V3065" s="50">
        <v>44904</v>
      </c>
      <c r="W3065" s="49" t="s">
        <v>1179</v>
      </c>
      <c r="X3065" s="52" t="s">
        <v>43</v>
      </c>
      <c r="Y3065" s="49" t="s">
        <v>454</v>
      </c>
      <c r="Z3065" s="127" t="s">
        <v>20457</v>
      </c>
      <c r="AA3065" s="51" t="s">
        <v>5559</v>
      </c>
      <c r="AB3065" s="54">
        <v>0</v>
      </c>
      <c r="AC3065" s="54">
        <v>0</v>
      </c>
      <c r="AD3065" s="54">
        <v>5000</v>
      </c>
      <c r="AE3065" s="54"/>
      <c r="AF3065" s="3">
        <f>SUM('TAMP Data 2021'!$AB3065:$AE3065)</f>
        <v>5000</v>
      </c>
      <c r="AG3065" s="3"/>
      <c r="AH3065" s="3"/>
      <c r="AI3065" s="3"/>
      <c r="AJ3065" s="3"/>
      <c r="AK3065" s="3"/>
      <c r="AL3065" s="138"/>
    </row>
    <row r="3066" spans="1:38" ht="30.75" hidden="1" thickTop="1" x14ac:dyDescent="0.25">
      <c r="A3066" s="47">
        <v>130280</v>
      </c>
      <c r="B3066" s="48">
        <v>4</v>
      </c>
      <c r="C3066" s="49" t="s">
        <v>73</v>
      </c>
      <c r="D3066" s="50">
        <v>43951</v>
      </c>
      <c r="E3066" s="49" t="s">
        <v>75</v>
      </c>
      <c r="F3066" s="50">
        <v>44336</v>
      </c>
      <c r="G3066" s="49" t="s">
        <v>82</v>
      </c>
      <c r="H3066" s="51" t="s">
        <v>428</v>
      </c>
      <c r="I3066" s="49" t="s">
        <v>6185</v>
      </c>
      <c r="J3066" s="49" t="s">
        <v>116</v>
      </c>
      <c r="K3066" s="49"/>
      <c r="L3066" s="52" t="s">
        <v>116</v>
      </c>
      <c r="M3066" s="51" t="s">
        <v>6186</v>
      </c>
      <c r="N3066" s="51" t="s">
        <v>2343</v>
      </c>
      <c r="O3066" s="49" t="s">
        <v>188</v>
      </c>
      <c r="P3066" s="51" t="s">
        <v>2347</v>
      </c>
      <c r="Q3066" s="51" t="s">
        <v>2343</v>
      </c>
      <c r="R3066" s="152" t="s">
        <v>41</v>
      </c>
      <c r="S3066" s="113" t="s">
        <v>4621</v>
      </c>
      <c r="T3066" s="132"/>
      <c r="U3066" s="53">
        <v>0.97</v>
      </c>
      <c r="V3066" s="50">
        <v>44428</v>
      </c>
      <c r="W3066" s="49" t="s">
        <v>1179</v>
      </c>
      <c r="X3066" s="52" t="s">
        <v>472</v>
      </c>
      <c r="Y3066" s="49" t="s">
        <v>140</v>
      </c>
      <c r="Z3066" s="112" t="s">
        <v>20460</v>
      </c>
      <c r="AA3066" s="51" t="s">
        <v>6187</v>
      </c>
      <c r="AB3066" s="54">
        <v>0</v>
      </c>
      <c r="AC3066" s="54">
        <v>0</v>
      </c>
      <c r="AD3066" s="54">
        <v>5000</v>
      </c>
      <c r="AE3066" s="54"/>
      <c r="AF3066" s="3">
        <f>SUM('TAMP Data 2021'!$AB3066:$AE3066)</f>
        <v>5000</v>
      </c>
      <c r="AG3066" s="3"/>
      <c r="AH3066" s="3"/>
      <c r="AI3066" s="3"/>
      <c r="AJ3066" s="3"/>
      <c r="AK3066" s="3"/>
      <c r="AL3066" s="138"/>
    </row>
    <row r="3067" spans="1:38" ht="60.75" hidden="1" thickTop="1" x14ac:dyDescent="0.25">
      <c r="A3067" s="47">
        <v>125644</v>
      </c>
      <c r="B3067" s="48">
        <v>3</v>
      </c>
      <c r="C3067" s="49" t="s">
        <v>47</v>
      </c>
      <c r="D3067" s="50">
        <v>42843</v>
      </c>
      <c r="E3067" s="49" t="s">
        <v>75</v>
      </c>
      <c r="F3067" s="50">
        <v>43664</v>
      </c>
      <c r="G3067" s="49" t="s">
        <v>103</v>
      </c>
      <c r="H3067" s="51" t="s">
        <v>98</v>
      </c>
      <c r="I3067" s="49" t="s">
        <v>159</v>
      </c>
      <c r="J3067" s="49" t="s">
        <v>148</v>
      </c>
      <c r="K3067" s="49"/>
      <c r="L3067" s="52" t="s">
        <v>149</v>
      </c>
      <c r="M3067" s="51" t="s">
        <v>3644</v>
      </c>
      <c r="N3067" s="51" t="s">
        <v>3645</v>
      </c>
      <c r="O3067" s="49" t="s">
        <v>188</v>
      </c>
      <c r="P3067" s="51" t="s">
        <v>188</v>
      </c>
      <c r="Q3067" s="51" t="s">
        <v>2343</v>
      </c>
      <c r="R3067" s="152" t="s">
        <v>41</v>
      </c>
      <c r="S3067" s="110" t="s">
        <v>4621</v>
      </c>
      <c r="T3067" s="130"/>
      <c r="U3067" s="53">
        <v>4.12</v>
      </c>
      <c r="V3067" s="50">
        <v>43182</v>
      </c>
      <c r="W3067" s="49" t="s">
        <v>1179</v>
      </c>
      <c r="X3067" s="52" t="s">
        <v>43</v>
      </c>
      <c r="Y3067" s="49" t="s">
        <v>454</v>
      </c>
      <c r="Z3067" s="127" t="s">
        <v>20457</v>
      </c>
      <c r="AA3067" s="51" t="s">
        <v>3646</v>
      </c>
      <c r="AB3067" s="54">
        <v>0</v>
      </c>
      <c r="AC3067" s="54">
        <v>0</v>
      </c>
      <c r="AD3067" s="54">
        <v>1653.08</v>
      </c>
      <c r="AE3067" s="54"/>
      <c r="AF3067" s="3">
        <f>SUM('TAMP Data 2021'!$AB3067:$AE3067)</f>
        <v>1653.08</v>
      </c>
      <c r="AG3067" s="3"/>
      <c r="AH3067" s="3"/>
      <c r="AI3067" s="3"/>
      <c r="AJ3067" s="3"/>
      <c r="AK3067" s="3"/>
      <c r="AL3067" s="138"/>
    </row>
    <row r="3068" spans="1:38" ht="15.75" hidden="1" thickTop="1" x14ac:dyDescent="0.25">
      <c r="A3068" s="13">
        <v>129476</v>
      </c>
      <c r="B3068" s="15">
        <v>3</v>
      </c>
      <c r="C3068" s="43" t="s">
        <v>73</v>
      </c>
      <c r="D3068" s="44">
        <v>43685</v>
      </c>
      <c r="E3068" s="43" t="s">
        <v>75</v>
      </c>
      <c r="F3068" s="44">
        <v>44047</v>
      </c>
      <c r="G3068" s="43" t="s">
        <v>75</v>
      </c>
      <c r="H3068" s="45" t="s">
        <v>49</v>
      </c>
      <c r="I3068" s="43" t="s">
        <v>441</v>
      </c>
      <c r="J3068" s="43" t="s">
        <v>116</v>
      </c>
      <c r="K3068" s="43"/>
      <c r="L3068" s="46" t="s">
        <v>116</v>
      </c>
      <c r="M3068" s="45" t="s">
        <v>5480</v>
      </c>
      <c r="N3068" s="45" t="s">
        <v>2343</v>
      </c>
      <c r="O3068" s="43" t="s">
        <v>188</v>
      </c>
      <c r="P3068" s="45" t="s">
        <v>188</v>
      </c>
      <c r="Q3068" s="45" t="s">
        <v>2343</v>
      </c>
      <c r="R3068" s="152" t="s">
        <v>41</v>
      </c>
      <c r="S3068" s="114" t="s">
        <v>4621</v>
      </c>
      <c r="T3068" s="133"/>
      <c r="U3068" s="10">
        <v>5.38</v>
      </c>
      <c r="V3068" s="46"/>
      <c r="W3068" s="43" t="s">
        <v>1179</v>
      </c>
      <c r="X3068" s="46" t="s">
        <v>472</v>
      </c>
      <c r="Y3068" s="43" t="s">
        <v>140</v>
      </c>
      <c r="Z3068" s="112" t="s">
        <v>20460</v>
      </c>
      <c r="AA3068" s="45" t="s">
        <v>5481</v>
      </c>
      <c r="AB3068" s="3">
        <v>0</v>
      </c>
      <c r="AC3068" s="3">
        <v>0</v>
      </c>
      <c r="AD3068" s="3">
        <v>5000</v>
      </c>
      <c r="AE3068" s="3"/>
      <c r="AF3068" s="3">
        <f>SUM('TAMP Data 2021'!$AB3068:$AE3068)</f>
        <v>5000</v>
      </c>
      <c r="AG3068" s="3"/>
      <c r="AH3068" s="3"/>
      <c r="AI3068" s="3"/>
      <c r="AJ3068" s="3"/>
      <c r="AK3068" s="3"/>
      <c r="AL3068" s="138"/>
    </row>
    <row r="3069" spans="1:38" ht="15.75" hidden="1" thickTop="1" x14ac:dyDescent="0.25">
      <c r="A3069" s="13">
        <v>129488</v>
      </c>
      <c r="B3069" s="15">
        <v>3</v>
      </c>
      <c r="C3069" s="43" t="s">
        <v>73</v>
      </c>
      <c r="D3069" s="44">
        <v>43685</v>
      </c>
      <c r="E3069" s="43" t="s">
        <v>75</v>
      </c>
      <c r="F3069" s="44">
        <v>44210</v>
      </c>
      <c r="G3069" s="43" t="s">
        <v>75</v>
      </c>
      <c r="H3069" s="45" t="s">
        <v>64</v>
      </c>
      <c r="I3069" s="43" t="s">
        <v>686</v>
      </c>
      <c r="J3069" s="43" t="s">
        <v>116</v>
      </c>
      <c r="K3069" s="43"/>
      <c r="L3069" s="46" t="s">
        <v>116</v>
      </c>
      <c r="M3069" s="45" t="s">
        <v>5507</v>
      </c>
      <c r="N3069" s="45" t="s">
        <v>2343</v>
      </c>
      <c r="O3069" s="43" t="s">
        <v>188</v>
      </c>
      <c r="P3069" s="45" t="s">
        <v>188</v>
      </c>
      <c r="Q3069" s="45" t="s">
        <v>2343</v>
      </c>
      <c r="R3069" s="152" t="s">
        <v>41</v>
      </c>
      <c r="S3069" s="114" t="s">
        <v>4621</v>
      </c>
      <c r="T3069" s="133"/>
      <c r="U3069" s="10">
        <v>4.29</v>
      </c>
      <c r="V3069" s="46"/>
      <c r="W3069" s="43" t="s">
        <v>1179</v>
      </c>
      <c r="X3069" s="46" t="s">
        <v>43</v>
      </c>
      <c r="Y3069" s="43" t="s">
        <v>78</v>
      </c>
      <c r="Z3069" s="127" t="s">
        <v>20461</v>
      </c>
      <c r="AA3069" s="45" t="s">
        <v>5508</v>
      </c>
      <c r="AB3069" s="3">
        <v>0</v>
      </c>
      <c r="AC3069" s="3">
        <v>0</v>
      </c>
      <c r="AD3069" s="3">
        <v>5000</v>
      </c>
      <c r="AE3069" s="3"/>
      <c r="AF3069" s="3">
        <f>SUM('TAMP Data 2021'!$AB3069:$AE3069)</f>
        <v>5000</v>
      </c>
      <c r="AG3069" s="3"/>
      <c r="AH3069" s="3"/>
      <c r="AI3069" s="3"/>
      <c r="AJ3069" s="3"/>
      <c r="AK3069" s="3"/>
      <c r="AL3069" s="138"/>
    </row>
    <row r="3070" spans="1:38" ht="15.75" hidden="1" thickTop="1" x14ac:dyDescent="0.25">
      <c r="A3070" s="47">
        <v>130782</v>
      </c>
      <c r="B3070" s="48">
        <v>3</v>
      </c>
      <c r="C3070" s="49" t="s">
        <v>31</v>
      </c>
      <c r="D3070" s="50">
        <v>44061</v>
      </c>
      <c r="E3070" s="49" t="s">
        <v>75</v>
      </c>
      <c r="F3070" s="50">
        <v>44263</v>
      </c>
      <c r="G3070" s="49" t="s">
        <v>75</v>
      </c>
      <c r="H3070" s="51" t="s">
        <v>49</v>
      </c>
      <c r="I3070" s="49" t="s">
        <v>6993</v>
      </c>
      <c r="J3070" s="49" t="s">
        <v>116</v>
      </c>
      <c r="K3070" s="49"/>
      <c r="L3070" s="52" t="s">
        <v>116</v>
      </c>
      <c r="M3070" s="51" t="s">
        <v>6994</v>
      </c>
      <c r="N3070" s="51" t="s">
        <v>2343</v>
      </c>
      <c r="O3070" s="49" t="s">
        <v>188</v>
      </c>
      <c r="P3070" s="51" t="s">
        <v>188</v>
      </c>
      <c r="Q3070" s="51" t="s">
        <v>2343</v>
      </c>
      <c r="R3070" s="152" t="s">
        <v>41</v>
      </c>
      <c r="S3070" s="110" t="s">
        <v>4621</v>
      </c>
      <c r="T3070" s="130"/>
      <c r="U3070" s="53">
        <v>4.1100000000000003</v>
      </c>
      <c r="V3070" s="50">
        <v>44232</v>
      </c>
      <c r="W3070" s="49" t="s">
        <v>1179</v>
      </c>
      <c r="X3070" s="52" t="s">
        <v>43</v>
      </c>
      <c r="Y3070" s="49" t="s">
        <v>140</v>
      </c>
      <c r="Z3070" s="127" t="s">
        <v>20460</v>
      </c>
      <c r="AA3070" s="51" t="s">
        <v>6995</v>
      </c>
      <c r="AB3070" s="54">
        <v>0</v>
      </c>
      <c r="AC3070" s="54">
        <v>0</v>
      </c>
      <c r="AD3070" s="54">
        <v>150472</v>
      </c>
      <c r="AE3070" s="54"/>
      <c r="AF3070" s="3">
        <f>SUM('TAMP Data 2021'!$AB3070:$AE3070)</f>
        <v>150472</v>
      </c>
      <c r="AG3070" s="3"/>
      <c r="AH3070" s="3"/>
      <c r="AI3070" s="3"/>
      <c r="AJ3070" s="3"/>
      <c r="AK3070" s="3"/>
      <c r="AL3070" s="138"/>
    </row>
    <row r="3071" spans="1:38" ht="30.75" hidden="1" thickTop="1" x14ac:dyDescent="0.25">
      <c r="A3071" s="13">
        <v>127289</v>
      </c>
      <c r="B3071" s="15">
        <v>3</v>
      </c>
      <c r="C3071" s="43" t="s">
        <v>47</v>
      </c>
      <c r="D3071" s="44">
        <v>43187</v>
      </c>
      <c r="E3071" s="43" t="s">
        <v>75</v>
      </c>
      <c r="F3071" s="44">
        <v>43776</v>
      </c>
      <c r="G3071" s="43" t="s">
        <v>103</v>
      </c>
      <c r="H3071" s="45" t="s">
        <v>408</v>
      </c>
      <c r="I3071" s="43" t="s">
        <v>477</v>
      </c>
      <c r="J3071" s="43" t="s">
        <v>116</v>
      </c>
      <c r="K3071" s="43"/>
      <c r="L3071" s="46" t="s">
        <v>116</v>
      </c>
      <c r="M3071" s="45" t="s">
        <v>4114</v>
      </c>
      <c r="N3071" s="45" t="s">
        <v>4115</v>
      </c>
      <c r="O3071" s="43" t="s">
        <v>188</v>
      </c>
      <c r="P3071" s="45" t="s">
        <v>2347</v>
      </c>
      <c r="Q3071" s="45" t="s">
        <v>4115</v>
      </c>
      <c r="R3071" s="152" t="s">
        <v>41</v>
      </c>
      <c r="S3071" s="110" t="s">
        <v>4621</v>
      </c>
      <c r="T3071" s="130"/>
      <c r="U3071" s="10">
        <v>5.72</v>
      </c>
      <c r="V3071" s="44">
        <v>43553</v>
      </c>
      <c r="W3071" s="43" t="s">
        <v>1179</v>
      </c>
      <c r="X3071" s="46" t="s">
        <v>472</v>
      </c>
      <c r="Y3071" s="43" t="s">
        <v>140</v>
      </c>
      <c r="Z3071" s="112" t="s">
        <v>20460</v>
      </c>
      <c r="AA3071" s="45" t="s">
        <v>4116</v>
      </c>
      <c r="AB3071" s="3">
        <v>0</v>
      </c>
      <c r="AC3071" s="3">
        <v>0</v>
      </c>
      <c r="AD3071" s="3">
        <v>5041.3</v>
      </c>
      <c r="AE3071" s="3"/>
      <c r="AF3071" s="3">
        <f>SUM('TAMP Data 2021'!$AB3071:$AE3071)</f>
        <v>5041.3</v>
      </c>
      <c r="AG3071" s="3"/>
      <c r="AH3071" s="3"/>
      <c r="AI3071" s="3"/>
      <c r="AJ3071" s="3"/>
      <c r="AK3071" s="3"/>
      <c r="AL3071" s="138"/>
    </row>
    <row r="3072" spans="1:38" ht="30.75" hidden="1" thickTop="1" x14ac:dyDescent="0.25">
      <c r="A3072" s="13">
        <v>127421</v>
      </c>
      <c r="B3072" s="15">
        <v>4</v>
      </c>
      <c r="C3072" s="43" t="s">
        <v>73</v>
      </c>
      <c r="D3072" s="44">
        <v>43194</v>
      </c>
      <c r="E3072" s="43" t="s">
        <v>75</v>
      </c>
      <c r="F3072" s="44">
        <v>43977</v>
      </c>
      <c r="G3072" s="43" t="s">
        <v>102</v>
      </c>
      <c r="H3072" s="45" t="s">
        <v>349</v>
      </c>
      <c r="I3072" s="43" t="s">
        <v>608</v>
      </c>
      <c r="J3072" s="43" t="s">
        <v>116</v>
      </c>
      <c r="K3072" s="43"/>
      <c r="L3072" s="46" t="s">
        <v>116</v>
      </c>
      <c r="M3072" s="45" t="s">
        <v>4253</v>
      </c>
      <c r="N3072" s="45" t="s">
        <v>4254</v>
      </c>
      <c r="O3072" s="43" t="s">
        <v>188</v>
      </c>
      <c r="P3072" s="45" t="s">
        <v>2347</v>
      </c>
      <c r="Q3072" s="45" t="s">
        <v>4254</v>
      </c>
      <c r="R3072" s="152" t="s">
        <v>41</v>
      </c>
      <c r="S3072" s="113" t="s">
        <v>4621</v>
      </c>
      <c r="T3072" s="132"/>
      <c r="U3072" s="10">
        <v>4.8899999999999997</v>
      </c>
      <c r="V3072" s="46"/>
      <c r="W3072" s="43" t="s">
        <v>1179</v>
      </c>
      <c r="X3072" s="46" t="s">
        <v>472</v>
      </c>
      <c r="Y3072" s="43" t="s">
        <v>140</v>
      </c>
      <c r="Z3072" s="112" t="s">
        <v>20460</v>
      </c>
      <c r="AA3072" s="45" t="s">
        <v>4255</v>
      </c>
      <c r="AB3072" s="3">
        <v>0</v>
      </c>
      <c r="AC3072" s="3">
        <v>30450</v>
      </c>
      <c r="AD3072" s="3">
        <v>0</v>
      </c>
      <c r="AE3072" s="3"/>
      <c r="AF3072" s="3">
        <f>SUM('TAMP Data 2021'!$AB3072:$AE3072)</f>
        <v>30450</v>
      </c>
      <c r="AG3072" s="3"/>
      <c r="AH3072" s="3"/>
      <c r="AI3072" s="3"/>
      <c r="AJ3072" s="3"/>
      <c r="AK3072" s="3"/>
      <c r="AL3072" s="138"/>
    </row>
    <row r="3073" spans="1:38" ht="30.75" hidden="1" thickTop="1" x14ac:dyDescent="0.25">
      <c r="A3073" s="47">
        <v>129204</v>
      </c>
      <c r="B3073" s="48">
        <v>3</v>
      </c>
      <c r="C3073" s="49" t="s">
        <v>474</v>
      </c>
      <c r="D3073" s="50">
        <v>43641</v>
      </c>
      <c r="E3073" s="49" t="s">
        <v>75</v>
      </c>
      <c r="F3073" s="50">
        <v>44089</v>
      </c>
      <c r="G3073" s="49" t="s">
        <v>832</v>
      </c>
      <c r="H3073" s="51" t="s">
        <v>255</v>
      </c>
      <c r="I3073" s="49" t="s">
        <v>5301</v>
      </c>
      <c r="J3073" s="49" t="s">
        <v>116</v>
      </c>
      <c r="K3073" s="49"/>
      <c r="L3073" s="52" t="s">
        <v>116</v>
      </c>
      <c r="M3073" s="51" t="s">
        <v>5302</v>
      </c>
      <c r="N3073" s="51" t="s">
        <v>3721</v>
      </c>
      <c r="O3073" s="49" t="s">
        <v>188</v>
      </c>
      <c r="P3073" s="51" t="s">
        <v>2347</v>
      </c>
      <c r="Q3073" s="51" t="s">
        <v>3721</v>
      </c>
      <c r="R3073" s="152" t="s">
        <v>41</v>
      </c>
      <c r="S3073" s="110" t="s">
        <v>4621</v>
      </c>
      <c r="T3073" s="130"/>
      <c r="U3073" s="53">
        <v>7.44</v>
      </c>
      <c r="V3073" s="50">
        <v>43966</v>
      </c>
      <c r="W3073" s="49" t="s">
        <v>2358</v>
      </c>
      <c r="X3073" s="52" t="s">
        <v>472</v>
      </c>
      <c r="Y3073" s="49" t="s">
        <v>511</v>
      </c>
      <c r="Z3073" s="116" t="s">
        <v>20460</v>
      </c>
      <c r="AA3073" s="51" t="s">
        <v>5303</v>
      </c>
      <c r="AB3073" s="54">
        <v>0</v>
      </c>
      <c r="AC3073" s="54">
        <v>0</v>
      </c>
      <c r="AD3073" s="54">
        <v>-77223</v>
      </c>
      <c r="AE3073" s="54"/>
      <c r="AF3073" s="3">
        <f>SUM('TAMP Data 2021'!$AB3073:$AE3073)</f>
        <v>-77223</v>
      </c>
      <c r="AG3073" s="3"/>
      <c r="AH3073" s="3"/>
      <c r="AI3073" s="3"/>
      <c r="AJ3073" s="3"/>
      <c r="AK3073" s="3"/>
      <c r="AL3073" s="138"/>
    </row>
    <row r="3074" spans="1:38" ht="30.75" hidden="1" thickTop="1" x14ac:dyDescent="0.25">
      <c r="A3074" s="13">
        <v>127375</v>
      </c>
      <c r="B3074" s="15">
        <v>4</v>
      </c>
      <c r="C3074" s="43" t="s">
        <v>31</v>
      </c>
      <c r="D3074" s="44">
        <v>43193</v>
      </c>
      <c r="E3074" s="43" t="s">
        <v>75</v>
      </c>
      <c r="F3074" s="44">
        <v>44299</v>
      </c>
      <c r="G3074" s="43" t="s">
        <v>529</v>
      </c>
      <c r="H3074" s="45" t="s">
        <v>261</v>
      </c>
      <c r="I3074" s="43" t="s">
        <v>477</v>
      </c>
      <c r="J3074" s="43" t="s">
        <v>116</v>
      </c>
      <c r="K3074" s="43"/>
      <c r="L3074" s="46" t="s">
        <v>116</v>
      </c>
      <c r="M3074" s="45" t="s">
        <v>4197</v>
      </c>
      <c r="N3074" s="45" t="s">
        <v>3694</v>
      </c>
      <c r="O3074" s="43" t="s">
        <v>188</v>
      </c>
      <c r="P3074" s="45" t="s">
        <v>2347</v>
      </c>
      <c r="Q3074" s="45" t="s">
        <v>3694</v>
      </c>
      <c r="R3074" s="152" t="s">
        <v>41</v>
      </c>
      <c r="S3074" s="110" t="s">
        <v>4621</v>
      </c>
      <c r="T3074" s="130"/>
      <c r="U3074" s="10">
        <v>6.9</v>
      </c>
      <c r="V3074" s="44">
        <v>44281</v>
      </c>
      <c r="W3074" s="43" t="s">
        <v>3309</v>
      </c>
      <c r="X3074" s="46" t="s">
        <v>43</v>
      </c>
      <c r="Y3074" s="43" t="s">
        <v>78</v>
      </c>
      <c r="Z3074" s="127" t="s">
        <v>20461</v>
      </c>
      <c r="AA3074" s="45" t="s">
        <v>4198</v>
      </c>
      <c r="AB3074" s="3">
        <v>0</v>
      </c>
      <c r="AC3074" s="3">
        <v>0</v>
      </c>
      <c r="AD3074" s="3">
        <v>1050124</v>
      </c>
      <c r="AE3074" s="3"/>
      <c r="AF3074" s="3">
        <f>SUM('TAMP Data 2021'!$AB3074:$AE3074)</f>
        <v>1050124</v>
      </c>
      <c r="AG3074" s="3"/>
      <c r="AH3074" s="3"/>
      <c r="AI3074" s="3"/>
      <c r="AJ3074" s="3"/>
      <c r="AK3074" s="3"/>
      <c r="AL3074" s="138"/>
    </row>
    <row r="3075" spans="1:38" ht="30.75" hidden="1" thickTop="1" x14ac:dyDescent="0.25">
      <c r="A3075" s="47">
        <v>127363</v>
      </c>
      <c r="B3075" s="48">
        <v>4</v>
      </c>
      <c r="C3075" s="49" t="s">
        <v>31</v>
      </c>
      <c r="D3075" s="50">
        <v>43193</v>
      </c>
      <c r="E3075" s="49" t="s">
        <v>75</v>
      </c>
      <c r="F3075" s="50">
        <v>44299</v>
      </c>
      <c r="G3075" s="49" t="s">
        <v>32</v>
      </c>
      <c r="H3075" s="51" t="s">
        <v>428</v>
      </c>
      <c r="I3075" s="49" t="s">
        <v>4181</v>
      </c>
      <c r="J3075" s="49" t="s">
        <v>116</v>
      </c>
      <c r="K3075" s="49"/>
      <c r="L3075" s="52" t="s">
        <v>116</v>
      </c>
      <c r="M3075" s="51" t="s">
        <v>4182</v>
      </c>
      <c r="N3075" s="51" t="s">
        <v>4183</v>
      </c>
      <c r="O3075" s="49" t="s">
        <v>188</v>
      </c>
      <c r="P3075" s="51" t="s">
        <v>2347</v>
      </c>
      <c r="Q3075" s="51" t="s">
        <v>4183</v>
      </c>
      <c r="R3075" s="152" t="s">
        <v>41</v>
      </c>
      <c r="S3075" s="110" t="s">
        <v>4621</v>
      </c>
      <c r="T3075" s="130"/>
      <c r="U3075" s="53">
        <v>7.26</v>
      </c>
      <c r="V3075" s="50">
        <v>44281</v>
      </c>
      <c r="W3075" s="49" t="s">
        <v>3309</v>
      </c>
      <c r="X3075" s="52" t="s">
        <v>43</v>
      </c>
      <c r="Y3075" s="49" t="s">
        <v>78</v>
      </c>
      <c r="Z3075" s="127" t="s">
        <v>20461</v>
      </c>
      <c r="AA3075" s="51" t="s">
        <v>4184</v>
      </c>
      <c r="AB3075" s="54">
        <v>0</v>
      </c>
      <c r="AC3075" s="54">
        <v>0</v>
      </c>
      <c r="AD3075" s="54">
        <v>235850</v>
      </c>
      <c r="AE3075" s="54"/>
      <c r="AF3075" s="3">
        <f>SUM('TAMP Data 2021'!$AB3075:$AE3075)</f>
        <v>235850</v>
      </c>
      <c r="AG3075" s="3"/>
      <c r="AH3075" s="3"/>
      <c r="AI3075" s="3"/>
      <c r="AJ3075" s="3"/>
      <c r="AK3075" s="3"/>
      <c r="AL3075" s="138"/>
    </row>
    <row r="3076" spans="1:38" ht="30.75" hidden="1" thickTop="1" x14ac:dyDescent="0.25">
      <c r="A3076" s="13">
        <v>127095</v>
      </c>
      <c r="B3076" s="15">
        <v>1</v>
      </c>
      <c r="C3076" s="43" t="s">
        <v>31</v>
      </c>
      <c r="D3076" s="44">
        <v>43172</v>
      </c>
      <c r="E3076" s="43" t="s">
        <v>75</v>
      </c>
      <c r="F3076" s="44">
        <v>44013</v>
      </c>
      <c r="G3076" s="43" t="s">
        <v>75</v>
      </c>
      <c r="H3076" s="45" t="s">
        <v>283</v>
      </c>
      <c r="I3076" s="43" t="s">
        <v>1772</v>
      </c>
      <c r="J3076" s="43" t="s">
        <v>116</v>
      </c>
      <c r="K3076" s="43"/>
      <c r="L3076" s="46" t="s">
        <v>116</v>
      </c>
      <c r="M3076" s="45" t="s">
        <v>3950</v>
      </c>
      <c r="N3076" s="45" t="s">
        <v>2587</v>
      </c>
      <c r="O3076" s="43" t="s">
        <v>188</v>
      </c>
      <c r="P3076" s="45" t="s">
        <v>2347</v>
      </c>
      <c r="Q3076" s="45" t="s">
        <v>2587</v>
      </c>
      <c r="R3076" s="152" t="s">
        <v>41</v>
      </c>
      <c r="S3076" s="130" t="s">
        <v>4621</v>
      </c>
      <c r="T3076" s="59" t="s">
        <v>4621</v>
      </c>
      <c r="U3076" s="10">
        <v>4.76</v>
      </c>
      <c r="V3076" s="44">
        <v>43966</v>
      </c>
      <c r="W3076" s="43" t="s">
        <v>1179</v>
      </c>
      <c r="X3076" s="46" t="s">
        <v>472</v>
      </c>
      <c r="Y3076" s="43" t="s">
        <v>140</v>
      </c>
      <c r="Z3076" s="127" t="s">
        <v>20460</v>
      </c>
      <c r="AA3076" s="45" t="s">
        <v>3951</v>
      </c>
      <c r="AB3076" s="3">
        <v>0</v>
      </c>
      <c r="AC3076" s="3">
        <v>0</v>
      </c>
      <c r="AD3076" s="3">
        <v>-39300</v>
      </c>
      <c r="AE3076" s="3"/>
      <c r="AF3076" s="3">
        <f>SUM('TAMP Data 2021'!$AB3076:$AE3076)</f>
        <v>-39300</v>
      </c>
      <c r="AG3076" s="3"/>
      <c r="AH3076" s="3"/>
      <c r="AI3076" s="3"/>
      <c r="AJ3076" s="3"/>
      <c r="AK3076" s="3"/>
      <c r="AL3076" s="138"/>
    </row>
    <row r="3077" spans="1:38" ht="30.75" hidden="1" thickTop="1" x14ac:dyDescent="0.25">
      <c r="A3077" s="47">
        <v>129137</v>
      </c>
      <c r="B3077" s="48">
        <v>1</v>
      </c>
      <c r="C3077" s="49" t="s">
        <v>31</v>
      </c>
      <c r="D3077" s="50">
        <v>43635</v>
      </c>
      <c r="E3077" s="49" t="s">
        <v>75</v>
      </c>
      <c r="F3077" s="50">
        <v>44299</v>
      </c>
      <c r="G3077" s="49" t="s">
        <v>74</v>
      </c>
      <c r="H3077" s="51" t="s">
        <v>133</v>
      </c>
      <c r="I3077" s="49" t="s">
        <v>2291</v>
      </c>
      <c r="J3077" s="49" t="s">
        <v>116</v>
      </c>
      <c r="K3077" s="49"/>
      <c r="L3077" s="52" t="s">
        <v>116</v>
      </c>
      <c r="M3077" s="51" t="s">
        <v>5261</v>
      </c>
      <c r="N3077" s="51" t="s">
        <v>2587</v>
      </c>
      <c r="O3077" s="49" t="s">
        <v>188</v>
      </c>
      <c r="P3077" s="51" t="s">
        <v>2347</v>
      </c>
      <c r="Q3077" s="51" t="s">
        <v>2587</v>
      </c>
      <c r="R3077" s="152" t="s">
        <v>41</v>
      </c>
      <c r="S3077" s="130" t="s">
        <v>4621</v>
      </c>
      <c r="T3077" s="120" t="s">
        <v>4621</v>
      </c>
      <c r="U3077" s="53">
        <v>0.6</v>
      </c>
      <c r="V3077" s="50">
        <v>44281</v>
      </c>
      <c r="W3077" s="49" t="s">
        <v>1179</v>
      </c>
      <c r="X3077" s="52" t="s">
        <v>43</v>
      </c>
      <c r="Y3077" s="49" t="s">
        <v>140</v>
      </c>
      <c r="Z3077" s="112" t="s">
        <v>20460</v>
      </c>
      <c r="AA3077" s="51" t="s">
        <v>5262</v>
      </c>
      <c r="AB3077" s="54">
        <v>0</v>
      </c>
      <c r="AC3077" s="54">
        <v>0</v>
      </c>
      <c r="AD3077" s="54">
        <v>167000</v>
      </c>
      <c r="AE3077" s="54"/>
      <c r="AF3077" s="3">
        <f>SUM('TAMP Data 2021'!$AB3077:$AE3077)</f>
        <v>167000</v>
      </c>
      <c r="AG3077" s="3"/>
      <c r="AH3077" s="3"/>
      <c r="AI3077" s="3"/>
      <c r="AJ3077" s="3"/>
      <c r="AK3077" s="3"/>
      <c r="AL3077" s="138"/>
    </row>
    <row r="3078" spans="1:38" ht="30.75" hidden="1" thickTop="1" x14ac:dyDescent="0.25">
      <c r="A3078" s="13">
        <v>129145</v>
      </c>
      <c r="B3078" s="15">
        <v>1</v>
      </c>
      <c r="C3078" s="43" t="s">
        <v>31</v>
      </c>
      <c r="D3078" s="44">
        <v>43635</v>
      </c>
      <c r="E3078" s="43" t="s">
        <v>75</v>
      </c>
      <c r="F3078" s="44">
        <v>44299</v>
      </c>
      <c r="G3078" s="43" t="s">
        <v>74</v>
      </c>
      <c r="H3078" s="45" t="s">
        <v>400</v>
      </c>
      <c r="I3078" s="43" t="s">
        <v>5270</v>
      </c>
      <c r="J3078" s="43" t="s">
        <v>116</v>
      </c>
      <c r="K3078" s="43"/>
      <c r="L3078" s="46" t="s">
        <v>116</v>
      </c>
      <c r="M3078" s="45" t="s">
        <v>5271</v>
      </c>
      <c r="N3078" s="45" t="s">
        <v>2587</v>
      </c>
      <c r="O3078" s="43" t="s">
        <v>188</v>
      </c>
      <c r="P3078" s="45" t="s">
        <v>2347</v>
      </c>
      <c r="Q3078" s="45" t="s">
        <v>2587</v>
      </c>
      <c r="R3078" s="152" t="s">
        <v>41</v>
      </c>
      <c r="S3078" s="130" t="s">
        <v>4621</v>
      </c>
      <c r="T3078" s="59" t="s">
        <v>4621</v>
      </c>
      <c r="U3078" s="10">
        <v>3.35</v>
      </c>
      <c r="V3078" s="44">
        <v>44281</v>
      </c>
      <c r="W3078" s="43" t="s">
        <v>1179</v>
      </c>
      <c r="X3078" s="46" t="s">
        <v>43</v>
      </c>
      <c r="Y3078" s="43" t="s">
        <v>78</v>
      </c>
      <c r="Z3078" s="112" t="s">
        <v>20461</v>
      </c>
      <c r="AA3078" s="45" t="s">
        <v>5272</v>
      </c>
      <c r="AB3078" s="3">
        <v>0</v>
      </c>
      <c r="AC3078" s="3">
        <v>0</v>
      </c>
      <c r="AD3078" s="3">
        <v>871300</v>
      </c>
      <c r="AE3078" s="3"/>
      <c r="AF3078" s="3">
        <f>SUM('TAMP Data 2021'!$AB3078:$AE3078)</f>
        <v>871300</v>
      </c>
      <c r="AG3078" s="3"/>
      <c r="AH3078" s="3"/>
      <c r="AI3078" s="3"/>
      <c r="AJ3078" s="3"/>
      <c r="AK3078" s="3"/>
      <c r="AL3078" s="138"/>
    </row>
    <row r="3079" spans="1:38" ht="30.75" hidden="1" thickTop="1" x14ac:dyDescent="0.25">
      <c r="A3079" s="13">
        <v>129474</v>
      </c>
      <c r="B3079" s="15">
        <v>3</v>
      </c>
      <c r="C3079" s="43" t="s">
        <v>31</v>
      </c>
      <c r="D3079" s="44">
        <v>43685</v>
      </c>
      <c r="E3079" s="43" t="s">
        <v>75</v>
      </c>
      <c r="F3079" s="44">
        <v>44252</v>
      </c>
      <c r="G3079" s="43" t="s">
        <v>832</v>
      </c>
      <c r="H3079" s="45" t="s">
        <v>200</v>
      </c>
      <c r="I3079" s="43" t="s">
        <v>5474</v>
      </c>
      <c r="J3079" s="43" t="s">
        <v>116</v>
      </c>
      <c r="K3079" s="43"/>
      <c r="L3079" s="46" t="s">
        <v>116</v>
      </c>
      <c r="M3079" s="45" t="s">
        <v>5475</v>
      </c>
      <c r="N3079" s="45" t="s">
        <v>2587</v>
      </c>
      <c r="O3079" s="43" t="s">
        <v>188</v>
      </c>
      <c r="P3079" s="45" t="s">
        <v>2347</v>
      </c>
      <c r="Q3079" s="45" t="s">
        <v>2587</v>
      </c>
      <c r="R3079" s="152" t="s">
        <v>41</v>
      </c>
      <c r="S3079" s="130" t="s">
        <v>4621</v>
      </c>
      <c r="T3079" s="59" t="s">
        <v>4621</v>
      </c>
      <c r="U3079" s="10">
        <v>6.1</v>
      </c>
      <c r="V3079" s="44">
        <v>44232</v>
      </c>
      <c r="W3079" s="43" t="s">
        <v>1179</v>
      </c>
      <c r="X3079" s="46" t="s">
        <v>43</v>
      </c>
      <c r="Y3079" s="43" t="s">
        <v>78</v>
      </c>
      <c r="Z3079" s="112" t="s">
        <v>20461</v>
      </c>
      <c r="AA3079" s="45" t="s">
        <v>5476</v>
      </c>
      <c r="AB3079" s="3">
        <v>0</v>
      </c>
      <c r="AC3079" s="3">
        <v>0</v>
      </c>
      <c r="AD3079" s="3">
        <v>95069</v>
      </c>
      <c r="AE3079" s="3"/>
      <c r="AF3079" s="3">
        <f>SUM('TAMP Data 2021'!$AB3079:$AE3079)</f>
        <v>95069</v>
      </c>
      <c r="AG3079" s="3"/>
      <c r="AH3079" s="3"/>
      <c r="AI3079" s="3"/>
      <c r="AJ3079" s="3"/>
      <c r="AK3079" s="3"/>
      <c r="AL3079" s="138"/>
    </row>
    <row r="3080" spans="1:38" ht="30.75" hidden="1" thickTop="1" x14ac:dyDescent="0.25">
      <c r="A3080" s="47">
        <v>129477</v>
      </c>
      <c r="B3080" s="48">
        <v>3</v>
      </c>
      <c r="C3080" s="49" t="s">
        <v>31</v>
      </c>
      <c r="D3080" s="50">
        <v>43685</v>
      </c>
      <c r="E3080" s="49" t="s">
        <v>75</v>
      </c>
      <c r="F3080" s="50">
        <v>44299</v>
      </c>
      <c r="G3080" s="49" t="s">
        <v>832</v>
      </c>
      <c r="H3080" s="51" t="s">
        <v>788</v>
      </c>
      <c r="I3080" s="49" t="s">
        <v>5483</v>
      </c>
      <c r="J3080" s="49" t="s">
        <v>116</v>
      </c>
      <c r="K3080" s="49"/>
      <c r="L3080" s="52" t="s">
        <v>116</v>
      </c>
      <c r="M3080" s="51" t="s">
        <v>5484</v>
      </c>
      <c r="N3080" s="51" t="s">
        <v>2587</v>
      </c>
      <c r="O3080" s="49" t="s">
        <v>188</v>
      </c>
      <c r="P3080" s="51" t="s">
        <v>2347</v>
      </c>
      <c r="Q3080" s="51" t="s">
        <v>2587</v>
      </c>
      <c r="R3080" s="152" t="s">
        <v>41</v>
      </c>
      <c r="S3080" s="130" t="s">
        <v>4621</v>
      </c>
      <c r="T3080" s="120" t="s">
        <v>4621</v>
      </c>
      <c r="U3080" s="53">
        <v>4.8899999999999997</v>
      </c>
      <c r="V3080" s="50">
        <v>44281</v>
      </c>
      <c r="W3080" s="49" t="s">
        <v>1179</v>
      </c>
      <c r="X3080" s="52" t="s">
        <v>43</v>
      </c>
      <c r="Y3080" s="49" t="s">
        <v>78</v>
      </c>
      <c r="Z3080" s="127" t="s">
        <v>20461</v>
      </c>
      <c r="AA3080" s="51" t="s">
        <v>5485</v>
      </c>
      <c r="AB3080" s="54">
        <v>0</v>
      </c>
      <c r="AC3080" s="54">
        <v>0</v>
      </c>
      <c r="AD3080" s="54">
        <v>256794</v>
      </c>
      <c r="AE3080" s="54"/>
      <c r="AF3080" s="3">
        <f>SUM('TAMP Data 2021'!$AB3080:$AE3080)</f>
        <v>256794</v>
      </c>
      <c r="AG3080" s="3"/>
      <c r="AH3080" s="3"/>
      <c r="AI3080" s="3"/>
      <c r="AJ3080" s="3"/>
      <c r="AK3080" s="3"/>
      <c r="AL3080" s="138"/>
    </row>
    <row r="3081" spans="1:38" ht="30.75" hidden="1" thickTop="1" x14ac:dyDescent="0.25">
      <c r="A3081" s="13">
        <v>130379</v>
      </c>
      <c r="B3081" s="15">
        <v>1</v>
      </c>
      <c r="C3081" s="43" t="s">
        <v>31</v>
      </c>
      <c r="D3081" s="44">
        <v>43977</v>
      </c>
      <c r="E3081" s="43" t="s">
        <v>75</v>
      </c>
      <c r="F3081" s="44">
        <v>44252</v>
      </c>
      <c r="G3081" s="43" t="s">
        <v>74</v>
      </c>
      <c r="H3081" s="45" t="s">
        <v>182</v>
      </c>
      <c r="I3081" s="43" t="s">
        <v>714</v>
      </c>
      <c r="J3081" s="43" t="s">
        <v>116</v>
      </c>
      <c r="K3081" s="43"/>
      <c r="L3081" s="46" t="s">
        <v>116</v>
      </c>
      <c r="M3081" s="45" t="s">
        <v>6320</v>
      </c>
      <c r="N3081" s="45" t="s">
        <v>2587</v>
      </c>
      <c r="O3081" s="43" t="s">
        <v>188</v>
      </c>
      <c r="P3081" s="45" t="s">
        <v>2347</v>
      </c>
      <c r="Q3081" s="45" t="s">
        <v>2587</v>
      </c>
      <c r="R3081" s="152" t="s">
        <v>41</v>
      </c>
      <c r="S3081" s="130" t="s">
        <v>4621</v>
      </c>
      <c r="T3081" s="59" t="s">
        <v>4621</v>
      </c>
      <c r="U3081" s="10">
        <v>5.12</v>
      </c>
      <c r="V3081" s="44">
        <v>44232</v>
      </c>
      <c r="W3081" s="43" t="s">
        <v>1179</v>
      </c>
      <c r="X3081" s="46" t="s">
        <v>472</v>
      </c>
      <c r="Y3081" s="43" t="s">
        <v>140</v>
      </c>
      <c r="Z3081" s="127" t="s">
        <v>20460</v>
      </c>
      <c r="AA3081" s="45" t="s">
        <v>6321</v>
      </c>
      <c r="AB3081" s="3">
        <v>0</v>
      </c>
      <c r="AC3081" s="3">
        <v>0</v>
      </c>
      <c r="AD3081" s="3">
        <v>366200</v>
      </c>
      <c r="AE3081" s="3"/>
      <c r="AF3081" s="3">
        <f>SUM('TAMP Data 2021'!$AB3081:$AE3081)</f>
        <v>366200</v>
      </c>
      <c r="AG3081" s="3"/>
      <c r="AH3081" s="3"/>
      <c r="AI3081" s="3"/>
      <c r="AJ3081" s="3"/>
      <c r="AK3081" s="3"/>
      <c r="AL3081" s="138"/>
    </row>
    <row r="3082" spans="1:38" ht="30.75" hidden="1" thickTop="1" x14ac:dyDescent="0.25">
      <c r="A3082" s="13">
        <v>127241</v>
      </c>
      <c r="B3082" s="15">
        <v>2</v>
      </c>
      <c r="C3082" s="43" t="s">
        <v>474</v>
      </c>
      <c r="D3082" s="44">
        <v>43180</v>
      </c>
      <c r="E3082" s="43" t="s">
        <v>75</v>
      </c>
      <c r="F3082" s="44">
        <v>44154</v>
      </c>
      <c r="G3082" s="43" t="s">
        <v>514</v>
      </c>
      <c r="H3082" s="45" t="s">
        <v>162</v>
      </c>
      <c r="I3082" s="43" t="s">
        <v>4065</v>
      </c>
      <c r="J3082" s="43" t="s">
        <v>116</v>
      </c>
      <c r="K3082" s="43"/>
      <c r="L3082" s="46" t="s">
        <v>116</v>
      </c>
      <c r="M3082" s="45" t="s">
        <v>4066</v>
      </c>
      <c r="N3082" s="45" t="s">
        <v>4029</v>
      </c>
      <c r="O3082" s="43" t="s">
        <v>188</v>
      </c>
      <c r="P3082" s="45" t="s">
        <v>2347</v>
      </c>
      <c r="Q3082" s="45" t="s">
        <v>4029</v>
      </c>
      <c r="R3082" s="152" t="s">
        <v>41</v>
      </c>
      <c r="S3082" s="130" t="s">
        <v>4621</v>
      </c>
      <c r="T3082" s="59" t="s">
        <v>4621</v>
      </c>
      <c r="U3082" s="10">
        <v>6.28</v>
      </c>
      <c r="V3082" s="44">
        <v>44008</v>
      </c>
      <c r="W3082" s="43" t="s">
        <v>1179</v>
      </c>
      <c r="X3082" s="46" t="s">
        <v>43</v>
      </c>
      <c r="Y3082" s="43" t="s">
        <v>78</v>
      </c>
      <c r="Z3082" s="112" t="s">
        <v>20461</v>
      </c>
      <c r="AA3082" s="45" t="s">
        <v>4067</v>
      </c>
      <c r="AB3082" s="3">
        <v>0</v>
      </c>
      <c r="AC3082" s="3">
        <v>0</v>
      </c>
      <c r="AD3082" s="3">
        <v>-30087</v>
      </c>
      <c r="AE3082" s="3"/>
      <c r="AF3082" s="3">
        <f>SUM('TAMP Data 2021'!$AB3082:$AE3082)</f>
        <v>-30087</v>
      </c>
      <c r="AG3082" s="3"/>
      <c r="AH3082" s="3"/>
      <c r="AI3082" s="3"/>
      <c r="AJ3082" s="3"/>
      <c r="AK3082" s="3"/>
      <c r="AL3082" s="138"/>
    </row>
    <row r="3083" spans="1:38" ht="30.75" hidden="1" thickTop="1" x14ac:dyDescent="0.25">
      <c r="A3083" s="47">
        <v>127215</v>
      </c>
      <c r="B3083" s="48">
        <v>2</v>
      </c>
      <c r="C3083" s="49" t="s">
        <v>474</v>
      </c>
      <c r="D3083" s="50">
        <v>43180</v>
      </c>
      <c r="E3083" s="49" t="s">
        <v>75</v>
      </c>
      <c r="F3083" s="50">
        <v>44167</v>
      </c>
      <c r="G3083" s="49" t="s">
        <v>514</v>
      </c>
      <c r="H3083" s="51" t="s">
        <v>397</v>
      </c>
      <c r="I3083" s="49" t="s">
        <v>1234</v>
      </c>
      <c r="J3083" s="49" t="s">
        <v>116</v>
      </c>
      <c r="K3083" s="49"/>
      <c r="L3083" s="52" t="s">
        <v>116</v>
      </c>
      <c r="M3083" s="51" t="s">
        <v>4046</v>
      </c>
      <c r="N3083" s="51" t="s">
        <v>2343</v>
      </c>
      <c r="O3083" s="49" t="s">
        <v>188</v>
      </c>
      <c r="P3083" s="51" t="s">
        <v>2347</v>
      </c>
      <c r="Q3083" s="51" t="s">
        <v>2343</v>
      </c>
      <c r="R3083" s="152" t="s">
        <v>41</v>
      </c>
      <c r="S3083" s="130" t="s">
        <v>4621</v>
      </c>
      <c r="T3083" s="120" t="s">
        <v>4621</v>
      </c>
      <c r="U3083" s="53">
        <v>2.41</v>
      </c>
      <c r="V3083" s="50">
        <v>43868</v>
      </c>
      <c r="W3083" s="49" t="s">
        <v>1179</v>
      </c>
      <c r="X3083" s="52" t="s">
        <v>472</v>
      </c>
      <c r="Y3083" s="49" t="s">
        <v>140</v>
      </c>
      <c r="Z3083" s="127" t="s">
        <v>20460</v>
      </c>
      <c r="AA3083" s="51" t="s">
        <v>4047</v>
      </c>
      <c r="AB3083" s="54">
        <v>0</v>
      </c>
      <c r="AC3083" s="54">
        <v>0</v>
      </c>
      <c r="AD3083" s="54">
        <v>54986</v>
      </c>
      <c r="AE3083" s="54"/>
      <c r="AF3083" s="3">
        <f>SUM('TAMP Data 2021'!$AB3083:$AE3083)</f>
        <v>54986</v>
      </c>
      <c r="AG3083" s="3"/>
      <c r="AH3083" s="3"/>
      <c r="AI3083" s="3"/>
      <c r="AJ3083" s="3"/>
      <c r="AK3083" s="3"/>
      <c r="AL3083" s="138"/>
    </row>
    <row r="3084" spans="1:38" ht="30.75" hidden="1" thickTop="1" x14ac:dyDescent="0.25">
      <c r="A3084" s="47">
        <v>127236</v>
      </c>
      <c r="B3084" s="48">
        <v>2</v>
      </c>
      <c r="C3084" s="49" t="s">
        <v>31</v>
      </c>
      <c r="D3084" s="50">
        <v>43180</v>
      </c>
      <c r="E3084" s="49" t="s">
        <v>75</v>
      </c>
      <c r="F3084" s="50">
        <v>44252</v>
      </c>
      <c r="G3084" s="49" t="s">
        <v>74</v>
      </c>
      <c r="H3084" s="51" t="s">
        <v>286</v>
      </c>
      <c r="I3084" s="49" t="s">
        <v>4057</v>
      </c>
      <c r="J3084" s="49" t="s">
        <v>116</v>
      </c>
      <c r="K3084" s="49"/>
      <c r="L3084" s="52" t="s">
        <v>116</v>
      </c>
      <c r="M3084" s="51" t="s">
        <v>4058</v>
      </c>
      <c r="N3084" s="51" t="s">
        <v>2343</v>
      </c>
      <c r="O3084" s="49" t="s">
        <v>188</v>
      </c>
      <c r="P3084" s="51" t="s">
        <v>2347</v>
      </c>
      <c r="Q3084" s="51" t="s">
        <v>2343</v>
      </c>
      <c r="R3084" s="152" t="s">
        <v>41</v>
      </c>
      <c r="S3084" s="130" t="s">
        <v>4621</v>
      </c>
      <c r="T3084" s="120" t="s">
        <v>4621</v>
      </c>
      <c r="U3084" s="53">
        <v>1.5</v>
      </c>
      <c r="V3084" s="50">
        <v>44232</v>
      </c>
      <c r="W3084" s="49" t="s">
        <v>1179</v>
      </c>
      <c r="X3084" s="52" t="s">
        <v>43</v>
      </c>
      <c r="Y3084" s="49" t="s">
        <v>78</v>
      </c>
      <c r="Z3084" s="127" t="s">
        <v>20461</v>
      </c>
      <c r="AA3084" s="51" t="s">
        <v>4059</v>
      </c>
      <c r="AB3084" s="54">
        <v>0</v>
      </c>
      <c r="AC3084" s="54">
        <v>0</v>
      </c>
      <c r="AD3084" s="54">
        <v>136015</v>
      </c>
      <c r="AE3084" s="54"/>
      <c r="AF3084" s="3">
        <f>SUM('TAMP Data 2021'!$AB3084:$AE3084)</f>
        <v>136015</v>
      </c>
      <c r="AG3084" s="3"/>
      <c r="AH3084" s="3"/>
      <c r="AI3084" s="3"/>
      <c r="AJ3084" s="3"/>
      <c r="AK3084" s="3"/>
      <c r="AL3084" s="138"/>
    </row>
    <row r="3085" spans="1:38" ht="30.75" hidden="1" thickTop="1" x14ac:dyDescent="0.25">
      <c r="A3085" s="13">
        <v>127303</v>
      </c>
      <c r="B3085" s="15">
        <v>3</v>
      </c>
      <c r="C3085" s="43" t="s">
        <v>47</v>
      </c>
      <c r="D3085" s="44">
        <v>43187</v>
      </c>
      <c r="E3085" s="43" t="s">
        <v>75</v>
      </c>
      <c r="F3085" s="44">
        <v>44089</v>
      </c>
      <c r="G3085" s="43" t="s">
        <v>103</v>
      </c>
      <c r="H3085" s="45" t="s">
        <v>69</v>
      </c>
      <c r="I3085" s="43" t="s">
        <v>3698</v>
      </c>
      <c r="J3085" s="43" t="s">
        <v>116</v>
      </c>
      <c r="K3085" s="43"/>
      <c r="L3085" s="46" t="s">
        <v>116</v>
      </c>
      <c r="M3085" s="45" t="s">
        <v>4120</v>
      </c>
      <c r="N3085" s="45" t="s">
        <v>2343</v>
      </c>
      <c r="O3085" s="43" t="s">
        <v>188</v>
      </c>
      <c r="P3085" s="45" t="s">
        <v>2347</v>
      </c>
      <c r="Q3085" s="45" t="s">
        <v>2343</v>
      </c>
      <c r="R3085" s="152" t="s">
        <v>41</v>
      </c>
      <c r="S3085" s="130" t="s">
        <v>4621</v>
      </c>
      <c r="T3085" s="59" t="s">
        <v>4621</v>
      </c>
      <c r="U3085" s="10">
        <v>4.4400000000000004</v>
      </c>
      <c r="V3085" s="44">
        <v>43595</v>
      </c>
      <c r="W3085" s="43" t="s">
        <v>1179</v>
      </c>
      <c r="X3085" s="46" t="s">
        <v>472</v>
      </c>
      <c r="Y3085" s="43" t="s">
        <v>140</v>
      </c>
      <c r="Z3085" s="127" t="s">
        <v>20460</v>
      </c>
      <c r="AA3085" s="45" t="s">
        <v>4121</v>
      </c>
      <c r="AB3085" s="3">
        <v>0</v>
      </c>
      <c r="AC3085" s="3">
        <v>0</v>
      </c>
      <c r="AD3085" s="3">
        <v>16330.98</v>
      </c>
      <c r="AE3085" s="3"/>
      <c r="AF3085" s="3">
        <f>SUM('TAMP Data 2021'!$AB3085:$AE3085)</f>
        <v>16330.98</v>
      </c>
      <c r="AG3085" s="3"/>
      <c r="AH3085" s="3"/>
      <c r="AI3085" s="3"/>
      <c r="AJ3085" s="3"/>
      <c r="AK3085" s="3"/>
      <c r="AL3085" s="138"/>
    </row>
    <row r="3086" spans="1:38" ht="30.75" hidden="1" thickTop="1" x14ac:dyDescent="0.25">
      <c r="A3086" s="47">
        <v>127359</v>
      </c>
      <c r="B3086" s="48">
        <v>4</v>
      </c>
      <c r="C3086" s="49" t="s">
        <v>31</v>
      </c>
      <c r="D3086" s="50">
        <v>43193</v>
      </c>
      <c r="E3086" s="49" t="s">
        <v>75</v>
      </c>
      <c r="F3086" s="50">
        <v>44033</v>
      </c>
      <c r="G3086" s="49" t="s">
        <v>105</v>
      </c>
      <c r="H3086" s="51" t="s">
        <v>349</v>
      </c>
      <c r="I3086" s="49" t="s">
        <v>4173</v>
      </c>
      <c r="J3086" s="49" t="s">
        <v>116</v>
      </c>
      <c r="K3086" s="49"/>
      <c r="L3086" s="52" t="s">
        <v>116</v>
      </c>
      <c r="M3086" s="51" t="s">
        <v>4174</v>
      </c>
      <c r="N3086" s="51" t="s">
        <v>2343</v>
      </c>
      <c r="O3086" s="49" t="s">
        <v>188</v>
      </c>
      <c r="P3086" s="51" t="s">
        <v>2347</v>
      </c>
      <c r="Q3086" s="51" t="s">
        <v>2343</v>
      </c>
      <c r="R3086" s="152" t="s">
        <v>41</v>
      </c>
      <c r="S3086" s="130" t="s">
        <v>4621</v>
      </c>
      <c r="T3086" s="120" t="s">
        <v>4621</v>
      </c>
      <c r="U3086" s="53">
        <v>3.78</v>
      </c>
      <c r="V3086" s="50">
        <v>44008</v>
      </c>
      <c r="W3086" s="49" t="s">
        <v>1179</v>
      </c>
      <c r="X3086" s="52" t="s">
        <v>472</v>
      </c>
      <c r="Y3086" s="49" t="s">
        <v>140</v>
      </c>
      <c r="Z3086" s="127" t="s">
        <v>20460</v>
      </c>
      <c r="AA3086" s="51" t="s">
        <v>4175</v>
      </c>
      <c r="AB3086" s="54">
        <v>0</v>
      </c>
      <c r="AC3086" s="54">
        <v>0</v>
      </c>
      <c r="AD3086" s="54">
        <v>-98080</v>
      </c>
      <c r="AE3086" s="54"/>
      <c r="AF3086" s="3">
        <f>SUM('TAMP Data 2021'!$AB3086:$AE3086)</f>
        <v>-98080</v>
      </c>
      <c r="AG3086" s="3"/>
      <c r="AH3086" s="3"/>
      <c r="AI3086" s="3"/>
      <c r="AJ3086" s="3"/>
      <c r="AK3086" s="3"/>
      <c r="AL3086" s="138"/>
    </row>
    <row r="3087" spans="1:38" ht="30.75" hidden="1" thickTop="1" x14ac:dyDescent="0.25">
      <c r="A3087" s="47">
        <v>127616</v>
      </c>
      <c r="B3087" s="48">
        <v>4</v>
      </c>
      <c r="C3087" s="49" t="s">
        <v>474</v>
      </c>
      <c r="D3087" s="50">
        <v>43257</v>
      </c>
      <c r="E3087" s="49" t="s">
        <v>75</v>
      </c>
      <c r="F3087" s="50">
        <v>43726</v>
      </c>
      <c r="G3087" s="49" t="s">
        <v>476</v>
      </c>
      <c r="H3087" s="51" t="s">
        <v>126</v>
      </c>
      <c r="I3087" s="49" t="s">
        <v>1446</v>
      </c>
      <c r="J3087" s="49" t="s">
        <v>148</v>
      </c>
      <c r="K3087" s="49"/>
      <c r="L3087" s="52" t="s">
        <v>149</v>
      </c>
      <c r="M3087" s="51" t="s">
        <v>4313</v>
      </c>
      <c r="N3087" s="51" t="s">
        <v>2343</v>
      </c>
      <c r="O3087" s="49" t="s">
        <v>188</v>
      </c>
      <c r="P3087" s="51" t="s">
        <v>2347</v>
      </c>
      <c r="Q3087" s="51" t="s">
        <v>2343</v>
      </c>
      <c r="R3087" s="152" t="s">
        <v>41</v>
      </c>
      <c r="S3087" s="130" t="s">
        <v>4621</v>
      </c>
      <c r="T3087" s="120" t="s">
        <v>4621</v>
      </c>
      <c r="U3087" s="53">
        <v>3.56</v>
      </c>
      <c r="V3087" s="50">
        <v>43441</v>
      </c>
      <c r="W3087" s="49" t="s">
        <v>1179</v>
      </c>
      <c r="X3087" s="52" t="s">
        <v>472</v>
      </c>
      <c r="Y3087" s="49" t="s">
        <v>454</v>
      </c>
      <c r="Z3087" s="127" t="s">
        <v>20457</v>
      </c>
      <c r="AA3087" s="51" t="s">
        <v>4314</v>
      </c>
      <c r="AB3087" s="54">
        <v>0</v>
      </c>
      <c r="AC3087" s="54">
        <v>0</v>
      </c>
      <c r="AD3087" s="54">
        <v>0</v>
      </c>
      <c r="AE3087" s="54"/>
      <c r="AF3087" s="3">
        <f>SUM('TAMP Data 2021'!$AB3087:$AE3087)</f>
        <v>0</v>
      </c>
      <c r="AG3087" s="3"/>
      <c r="AH3087" s="3"/>
      <c r="AI3087" s="3"/>
      <c r="AJ3087" s="3"/>
      <c r="AK3087" s="3"/>
      <c r="AL3087" s="138"/>
    </row>
    <row r="3088" spans="1:38" ht="90.75" hidden="1" thickTop="1" x14ac:dyDescent="0.25">
      <c r="A3088" s="13">
        <v>128838</v>
      </c>
      <c r="B3088" s="15">
        <v>3</v>
      </c>
      <c r="C3088" s="43" t="s">
        <v>31</v>
      </c>
      <c r="D3088" s="44">
        <v>43574</v>
      </c>
      <c r="E3088" s="43" t="s">
        <v>75</v>
      </c>
      <c r="F3088" s="44">
        <v>44257</v>
      </c>
      <c r="G3088" s="43" t="s">
        <v>832</v>
      </c>
      <c r="H3088" s="45" t="s">
        <v>434</v>
      </c>
      <c r="I3088" s="43" t="s">
        <v>4095</v>
      </c>
      <c r="J3088" s="43" t="s">
        <v>148</v>
      </c>
      <c r="K3088" s="43"/>
      <c r="L3088" s="46" t="s">
        <v>149</v>
      </c>
      <c r="M3088" s="45" t="s">
        <v>5089</v>
      </c>
      <c r="N3088" s="45" t="s">
        <v>2343</v>
      </c>
      <c r="O3088" s="43" t="s">
        <v>188</v>
      </c>
      <c r="P3088" s="45" t="s">
        <v>2347</v>
      </c>
      <c r="Q3088" s="45" t="s">
        <v>2343</v>
      </c>
      <c r="R3088" s="152" t="s">
        <v>41</v>
      </c>
      <c r="S3088" s="130" t="s">
        <v>4621</v>
      </c>
      <c r="T3088" s="59" t="s">
        <v>4621</v>
      </c>
      <c r="U3088" s="10">
        <v>5.72</v>
      </c>
      <c r="V3088" s="44">
        <v>44232</v>
      </c>
      <c r="W3088" s="43"/>
      <c r="X3088" s="46" t="s">
        <v>43</v>
      </c>
      <c r="Y3088" s="43" t="s">
        <v>454</v>
      </c>
      <c r="Z3088" s="127" t="s">
        <v>20457</v>
      </c>
      <c r="AA3088" s="45" t="s">
        <v>5090</v>
      </c>
      <c r="AB3088" s="3">
        <v>0</v>
      </c>
      <c r="AC3088" s="3">
        <v>0</v>
      </c>
      <c r="AD3088" s="3">
        <v>3129021</v>
      </c>
      <c r="AE3088" s="3"/>
      <c r="AF3088" s="3">
        <f>SUM('TAMP Data 2021'!$AB3088:$AE3088)</f>
        <v>3129021</v>
      </c>
      <c r="AG3088" s="3"/>
      <c r="AH3088" s="3"/>
      <c r="AI3088" s="3"/>
      <c r="AJ3088" s="3"/>
      <c r="AK3088" s="3"/>
      <c r="AL3088" s="138"/>
    </row>
    <row r="3089" spans="1:38" ht="30.75" hidden="1" thickTop="1" x14ac:dyDescent="0.25">
      <c r="A3089" s="13">
        <v>128847</v>
      </c>
      <c r="B3089" s="15">
        <v>2</v>
      </c>
      <c r="C3089" s="43" t="s">
        <v>31</v>
      </c>
      <c r="D3089" s="44">
        <v>43584</v>
      </c>
      <c r="E3089" s="43" t="s">
        <v>75</v>
      </c>
      <c r="F3089" s="44">
        <v>44188</v>
      </c>
      <c r="G3089" s="43" t="s">
        <v>514</v>
      </c>
      <c r="H3089" s="45" t="s">
        <v>380</v>
      </c>
      <c r="I3089" s="43" t="s">
        <v>159</v>
      </c>
      <c r="J3089" s="43" t="s">
        <v>148</v>
      </c>
      <c r="K3089" s="43"/>
      <c r="L3089" s="46" t="s">
        <v>149</v>
      </c>
      <c r="M3089" s="45" t="s">
        <v>5096</v>
      </c>
      <c r="N3089" s="45" t="s">
        <v>2343</v>
      </c>
      <c r="O3089" s="43" t="s">
        <v>188</v>
      </c>
      <c r="P3089" s="45" t="s">
        <v>2347</v>
      </c>
      <c r="Q3089" s="45" t="s">
        <v>2343</v>
      </c>
      <c r="R3089" s="152" t="s">
        <v>41</v>
      </c>
      <c r="S3089" s="130" t="s">
        <v>4621</v>
      </c>
      <c r="T3089" s="59" t="s">
        <v>4621</v>
      </c>
      <c r="U3089" s="10">
        <v>9.2799999999999994</v>
      </c>
      <c r="V3089" s="44">
        <v>44176</v>
      </c>
      <c r="W3089" s="43"/>
      <c r="X3089" s="46" t="s">
        <v>43</v>
      </c>
      <c r="Y3089" s="43" t="s">
        <v>454</v>
      </c>
      <c r="Z3089" s="127" t="s">
        <v>20457</v>
      </c>
      <c r="AA3089" s="45" t="s">
        <v>5097</v>
      </c>
      <c r="AB3089" s="3">
        <v>0</v>
      </c>
      <c r="AC3089" s="3">
        <v>0</v>
      </c>
      <c r="AD3089" s="3">
        <v>54979</v>
      </c>
      <c r="AE3089" s="3"/>
      <c r="AF3089" s="3">
        <f>SUM('TAMP Data 2021'!$AB3089:$AE3089)</f>
        <v>54979</v>
      </c>
      <c r="AG3089" s="3"/>
      <c r="AH3089" s="3"/>
      <c r="AI3089" s="3"/>
      <c r="AJ3089" s="3"/>
      <c r="AK3089" s="3"/>
      <c r="AL3089" s="138"/>
    </row>
    <row r="3090" spans="1:38" ht="45.75" hidden="1" thickTop="1" x14ac:dyDescent="0.25">
      <c r="A3090" s="47">
        <v>128852</v>
      </c>
      <c r="B3090" s="48">
        <v>2</v>
      </c>
      <c r="C3090" s="49" t="s">
        <v>31</v>
      </c>
      <c r="D3090" s="50">
        <v>43584</v>
      </c>
      <c r="E3090" s="49" t="s">
        <v>75</v>
      </c>
      <c r="F3090" s="50">
        <v>44188</v>
      </c>
      <c r="G3090" s="49" t="s">
        <v>514</v>
      </c>
      <c r="H3090" s="51" t="s">
        <v>154</v>
      </c>
      <c r="I3090" s="49" t="s">
        <v>155</v>
      </c>
      <c r="J3090" s="49" t="s">
        <v>148</v>
      </c>
      <c r="K3090" s="49"/>
      <c r="L3090" s="52" t="s">
        <v>149</v>
      </c>
      <c r="M3090" s="51" t="s">
        <v>5106</v>
      </c>
      <c r="N3090" s="51" t="s">
        <v>5103</v>
      </c>
      <c r="O3090" s="49" t="s">
        <v>188</v>
      </c>
      <c r="P3090" s="51" t="s">
        <v>2347</v>
      </c>
      <c r="Q3090" s="51" t="s">
        <v>2343</v>
      </c>
      <c r="R3090" s="152" t="s">
        <v>41</v>
      </c>
      <c r="S3090" s="130" t="s">
        <v>4621</v>
      </c>
      <c r="T3090" s="120" t="s">
        <v>4621</v>
      </c>
      <c r="U3090" s="53">
        <v>2.4500000000000002</v>
      </c>
      <c r="V3090" s="50">
        <v>44176</v>
      </c>
      <c r="W3090" s="49" t="s">
        <v>1179</v>
      </c>
      <c r="X3090" s="52" t="s">
        <v>43</v>
      </c>
      <c r="Y3090" s="49" t="s">
        <v>454</v>
      </c>
      <c r="Z3090" s="127" t="s">
        <v>20457</v>
      </c>
      <c r="AA3090" s="51" t="s">
        <v>5107</v>
      </c>
      <c r="AB3090" s="54">
        <v>0</v>
      </c>
      <c r="AC3090" s="54">
        <v>0</v>
      </c>
      <c r="AD3090" s="54">
        <v>535442</v>
      </c>
      <c r="AE3090" s="54"/>
      <c r="AF3090" s="3">
        <f>SUM('TAMP Data 2021'!$AB3090:$AE3090)</f>
        <v>535442</v>
      </c>
      <c r="AG3090" s="3"/>
      <c r="AH3090" s="3"/>
      <c r="AI3090" s="3"/>
      <c r="AJ3090" s="3"/>
      <c r="AK3090" s="3"/>
      <c r="AL3090" s="138"/>
    </row>
    <row r="3091" spans="1:38" ht="30.75" hidden="1" thickTop="1" x14ac:dyDescent="0.25">
      <c r="A3091" s="13">
        <v>129100</v>
      </c>
      <c r="B3091" s="15">
        <v>1</v>
      </c>
      <c r="C3091" s="43" t="s">
        <v>474</v>
      </c>
      <c r="D3091" s="44">
        <v>43634</v>
      </c>
      <c r="E3091" s="43" t="s">
        <v>75</v>
      </c>
      <c r="F3091" s="44">
        <v>44352</v>
      </c>
      <c r="G3091" s="43" t="s">
        <v>486</v>
      </c>
      <c r="H3091" s="45" t="s">
        <v>400</v>
      </c>
      <c r="I3091" s="43" t="s">
        <v>3972</v>
      </c>
      <c r="J3091" s="43" t="s">
        <v>116</v>
      </c>
      <c r="K3091" s="43"/>
      <c r="L3091" s="46" t="s">
        <v>116</v>
      </c>
      <c r="M3091" s="45" t="s">
        <v>5206</v>
      </c>
      <c r="N3091" s="45" t="s">
        <v>2343</v>
      </c>
      <c r="O3091" s="43" t="s">
        <v>188</v>
      </c>
      <c r="P3091" s="45" t="s">
        <v>2347</v>
      </c>
      <c r="Q3091" s="45" t="s">
        <v>2343</v>
      </c>
      <c r="R3091" s="152" t="s">
        <v>41</v>
      </c>
      <c r="S3091" s="130" t="s">
        <v>4621</v>
      </c>
      <c r="T3091" s="59" t="s">
        <v>4621</v>
      </c>
      <c r="U3091" s="10">
        <v>2.92</v>
      </c>
      <c r="V3091" s="44">
        <v>43917</v>
      </c>
      <c r="W3091" s="43" t="s">
        <v>1179</v>
      </c>
      <c r="X3091" s="46" t="s">
        <v>43</v>
      </c>
      <c r="Y3091" s="43" t="s">
        <v>140</v>
      </c>
      <c r="Z3091" s="127" t="s">
        <v>20460</v>
      </c>
      <c r="AA3091" s="45" t="s">
        <v>5207</v>
      </c>
      <c r="AB3091" s="3">
        <v>0</v>
      </c>
      <c r="AC3091" s="3">
        <v>0</v>
      </c>
      <c r="AD3091" s="3">
        <v>85330</v>
      </c>
      <c r="AE3091" s="3"/>
      <c r="AF3091" s="3">
        <f>SUM('TAMP Data 2021'!$AB3091:$AE3091)</f>
        <v>85330</v>
      </c>
      <c r="AG3091" s="3"/>
      <c r="AH3091" s="3"/>
      <c r="AI3091" s="3"/>
      <c r="AJ3091" s="3"/>
      <c r="AK3091" s="3"/>
      <c r="AL3091" s="138"/>
    </row>
    <row r="3092" spans="1:38" ht="30.75" hidden="1" thickTop="1" x14ac:dyDescent="0.25">
      <c r="A3092" s="13">
        <v>129492</v>
      </c>
      <c r="B3092" s="15">
        <v>3</v>
      </c>
      <c r="C3092" s="43" t="s">
        <v>31</v>
      </c>
      <c r="D3092" s="44">
        <v>43685</v>
      </c>
      <c r="E3092" s="43" t="s">
        <v>75</v>
      </c>
      <c r="F3092" s="44">
        <v>44299</v>
      </c>
      <c r="G3092" s="43" t="s">
        <v>75</v>
      </c>
      <c r="H3092" s="45" t="s">
        <v>98</v>
      </c>
      <c r="I3092" s="43" t="s">
        <v>2020</v>
      </c>
      <c r="J3092" s="43" t="s">
        <v>116</v>
      </c>
      <c r="K3092" s="43"/>
      <c r="L3092" s="46" t="s">
        <v>116</v>
      </c>
      <c r="M3092" s="45" t="s">
        <v>5512</v>
      </c>
      <c r="N3092" s="45" t="s">
        <v>2343</v>
      </c>
      <c r="O3092" s="43" t="s">
        <v>188</v>
      </c>
      <c r="P3092" s="45" t="s">
        <v>2347</v>
      </c>
      <c r="Q3092" s="45" t="s">
        <v>2343</v>
      </c>
      <c r="R3092" s="152" t="s">
        <v>41</v>
      </c>
      <c r="S3092" s="130" t="s">
        <v>4621</v>
      </c>
      <c r="T3092" s="59" t="s">
        <v>4621</v>
      </c>
      <c r="U3092" s="10">
        <v>4.24</v>
      </c>
      <c r="V3092" s="44">
        <v>44281</v>
      </c>
      <c r="W3092" s="43" t="s">
        <v>1179</v>
      </c>
      <c r="X3092" s="46" t="s">
        <v>472</v>
      </c>
      <c r="Y3092" s="43" t="s">
        <v>140</v>
      </c>
      <c r="Z3092" s="127" t="s">
        <v>20460</v>
      </c>
      <c r="AA3092" s="45" t="s">
        <v>5513</v>
      </c>
      <c r="AB3092" s="3">
        <v>0</v>
      </c>
      <c r="AC3092" s="3">
        <v>0</v>
      </c>
      <c r="AD3092" s="3">
        <v>148838</v>
      </c>
      <c r="AE3092" s="3"/>
      <c r="AF3092" s="3">
        <f>SUM('TAMP Data 2021'!$AB3092:$AE3092)</f>
        <v>148838</v>
      </c>
      <c r="AG3092" s="3"/>
      <c r="AH3092" s="3"/>
      <c r="AI3092" s="3"/>
      <c r="AJ3092" s="3"/>
      <c r="AK3092" s="3"/>
      <c r="AL3092" s="138"/>
    </row>
    <row r="3093" spans="1:38" ht="30.75" hidden="1" thickTop="1" x14ac:dyDescent="0.25">
      <c r="A3093" s="13">
        <v>129498</v>
      </c>
      <c r="B3093" s="15">
        <v>3</v>
      </c>
      <c r="C3093" s="43" t="s">
        <v>31</v>
      </c>
      <c r="D3093" s="44">
        <v>43685</v>
      </c>
      <c r="E3093" s="43" t="s">
        <v>75</v>
      </c>
      <c r="F3093" s="44">
        <v>44299</v>
      </c>
      <c r="G3093" s="43" t="s">
        <v>832</v>
      </c>
      <c r="H3093" s="45" t="s">
        <v>273</v>
      </c>
      <c r="I3093" s="43" t="s">
        <v>2345</v>
      </c>
      <c r="J3093" s="43" t="s">
        <v>116</v>
      </c>
      <c r="K3093" s="43"/>
      <c r="L3093" s="46" t="s">
        <v>116</v>
      </c>
      <c r="M3093" s="45" t="s">
        <v>5527</v>
      </c>
      <c r="N3093" s="45" t="s">
        <v>2343</v>
      </c>
      <c r="O3093" s="43" t="s">
        <v>188</v>
      </c>
      <c r="P3093" s="45" t="s">
        <v>2347</v>
      </c>
      <c r="Q3093" s="45" t="s">
        <v>2343</v>
      </c>
      <c r="R3093" s="152" t="s">
        <v>41</v>
      </c>
      <c r="S3093" s="130" t="s">
        <v>4621</v>
      </c>
      <c r="T3093" s="59" t="s">
        <v>4621</v>
      </c>
      <c r="U3093" s="10">
        <v>4.4000000000000004</v>
      </c>
      <c r="V3093" s="44">
        <v>44281</v>
      </c>
      <c r="W3093" s="43" t="s">
        <v>1179</v>
      </c>
      <c r="X3093" s="46" t="s">
        <v>43</v>
      </c>
      <c r="Y3093" s="43" t="s">
        <v>78</v>
      </c>
      <c r="Z3093" s="127" t="s">
        <v>20461</v>
      </c>
      <c r="AA3093" s="45" t="s">
        <v>5528</v>
      </c>
      <c r="AB3093" s="3">
        <v>0</v>
      </c>
      <c r="AC3093" s="3">
        <v>0</v>
      </c>
      <c r="AD3093" s="3">
        <v>196405</v>
      </c>
      <c r="AE3093" s="3"/>
      <c r="AF3093" s="3">
        <f>SUM('TAMP Data 2021'!$AB3093:$AE3093)</f>
        <v>196405</v>
      </c>
      <c r="AG3093" s="3"/>
      <c r="AH3093" s="3"/>
      <c r="AI3093" s="3"/>
      <c r="AJ3093" s="3"/>
      <c r="AK3093" s="3"/>
      <c r="AL3093" s="138"/>
    </row>
    <row r="3094" spans="1:38" ht="30.75" hidden="1" thickTop="1" x14ac:dyDescent="0.25">
      <c r="A3094" s="13">
        <v>129567</v>
      </c>
      <c r="B3094" s="15">
        <v>3</v>
      </c>
      <c r="C3094" s="43" t="s">
        <v>31</v>
      </c>
      <c r="D3094" s="44">
        <v>43696</v>
      </c>
      <c r="E3094" s="43" t="s">
        <v>75</v>
      </c>
      <c r="F3094" s="44">
        <v>44299</v>
      </c>
      <c r="G3094" s="43" t="s">
        <v>75</v>
      </c>
      <c r="H3094" s="45" t="s">
        <v>98</v>
      </c>
      <c r="I3094" s="43" t="s">
        <v>155</v>
      </c>
      <c r="J3094" s="43" t="s">
        <v>148</v>
      </c>
      <c r="K3094" s="43"/>
      <c r="L3094" s="46" t="s">
        <v>149</v>
      </c>
      <c r="M3094" s="45" t="s">
        <v>5561</v>
      </c>
      <c r="N3094" s="45" t="s">
        <v>2343</v>
      </c>
      <c r="O3094" s="43" t="s">
        <v>188</v>
      </c>
      <c r="P3094" s="45" t="s">
        <v>2347</v>
      </c>
      <c r="Q3094" s="45" t="s">
        <v>2343</v>
      </c>
      <c r="R3094" s="152" t="s">
        <v>41</v>
      </c>
      <c r="S3094" s="130" t="s">
        <v>4621</v>
      </c>
      <c r="T3094" s="59" t="s">
        <v>4621</v>
      </c>
      <c r="U3094" s="10">
        <v>1.45</v>
      </c>
      <c r="V3094" s="44">
        <v>44281</v>
      </c>
      <c r="W3094" s="43"/>
      <c r="X3094" s="46" t="s">
        <v>43</v>
      </c>
      <c r="Y3094" s="43" t="s">
        <v>454</v>
      </c>
      <c r="Z3094" s="127" t="s">
        <v>20457</v>
      </c>
      <c r="AA3094" s="45" t="s">
        <v>5562</v>
      </c>
      <c r="AB3094" s="3">
        <v>0</v>
      </c>
      <c r="AC3094" s="3">
        <v>0</v>
      </c>
      <c r="AD3094" s="3">
        <v>516524</v>
      </c>
      <c r="AE3094" s="3"/>
      <c r="AF3094" s="3">
        <f>SUM('TAMP Data 2021'!$AB3094:$AE3094)</f>
        <v>516524</v>
      </c>
      <c r="AG3094" s="3"/>
      <c r="AH3094" s="3"/>
      <c r="AI3094" s="3"/>
      <c r="AJ3094" s="3"/>
      <c r="AK3094" s="3"/>
      <c r="AL3094" s="138"/>
    </row>
    <row r="3095" spans="1:38" ht="30.75" hidden="1" thickTop="1" x14ac:dyDescent="0.25">
      <c r="A3095" s="13">
        <v>129569</v>
      </c>
      <c r="B3095" s="15">
        <v>3</v>
      </c>
      <c r="C3095" s="43" t="s">
        <v>31</v>
      </c>
      <c r="D3095" s="44">
        <v>43696</v>
      </c>
      <c r="E3095" s="43" t="s">
        <v>75</v>
      </c>
      <c r="F3095" s="44">
        <v>44188</v>
      </c>
      <c r="G3095" s="43" t="s">
        <v>75</v>
      </c>
      <c r="H3095" s="45" t="s">
        <v>98</v>
      </c>
      <c r="I3095" s="43" t="s">
        <v>159</v>
      </c>
      <c r="J3095" s="43" t="s">
        <v>148</v>
      </c>
      <c r="K3095" s="43"/>
      <c r="L3095" s="46" t="s">
        <v>149</v>
      </c>
      <c r="M3095" s="45" t="s">
        <v>5568</v>
      </c>
      <c r="N3095" s="45" t="s">
        <v>2343</v>
      </c>
      <c r="O3095" s="43" t="s">
        <v>188</v>
      </c>
      <c r="P3095" s="45" t="s">
        <v>2347</v>
      </c>
      <c r="Q3095" s="45" t="s">
        <v>2343</v>
      </c>
      <c r="R3095" s="152" t="s">
        <v>41</v>
      </c>
      <c r="S3095" s="130" t="s">
        <v>4621</v>
      </c>
      <c r="T3095" s="59" t="s">
        <v>4621</v>
      </c>
      <c r="U3095" s="10">
        <v>3.09</v>
      </c>
      <c r="V3095" s="44">
        <v>44176</v>
      </c>
      <c r="W3095" s="43"/>
      <c r="X3095" s="46" t="s">
        <v>43</v>
      </c>
      <c r="Y3095" s="43" t="s">
        <v>454</v>
      </c>
      <c r="Z3095" s="127" t="s">
        <v>20457</v>
      </c>
      <c r="AA3095" s="45" t="s">
        <v>5569</v>
      </c>
      <c r="AB3095" s="3">
        <v>0</v>
      </c>
      <c r="AC3095" s="3">
        <v>0</v>
      </c>
      <c r="AD3095" s="3">
        <v>185373</v>
      </c>
      <c r="AE3095" s="3"/>
      <c r="AF3095" s="3">
        <f>SUM('TAMP Data 2021'!$AB3095:$AE3095)</f>
        <v>185373</v>
      </c>
      <c r="AG3095" s="3"/>
      <c r="AH3095" s="3"/>
      <c r="AI3095" s="3"/>
      <c r="AJ3095" s="3"/>
      <c r="AK3095" s="3"/>
      <c r="AL3095" s="138"/>
    </row>
    <row r="3096" spans="1:38" ht="30.75" hidden="1" thickTop="1" x14ac:dyDescent="0.25">
      <c r="A3096" s="13">
        <v>130279</v>
      </c>
      <c r="B3096" s="15">
        <v>4</v>
      </c>
      <c r="C3096" s="43" t="s">
        <v>31</v>
      </c>
      <c r="D3096" s="44">
        <v>43951</v>
      </c>
      <c r="E3096" s="43" t="s">
        <v>75</v>
      </c>
      <c r="F3096" s="44">
        <v>44349</v>
      </c>
      <c r="G3096" s="43" t="s">
        <v>32</v>
      </c>
      <c r="H3096" s="45" t="s">
        <v>87</v>
      </c>
      <c r="I3096" s="43" t="s">
        <v>6180</v>
      </c>
      <c r="J3096" s="43" t="s">
        <v>116</v>
      </c>
      <c r="K3096" s="43"/>
      <c r="L3096" s="46" t="s">
        <v>116</v>
      </c>
      <c r="M3096" s="45" t="s">
        <v>6181</v>
      </c>
      <c r="N3096" s="45" t="s">
        <v>6182</v>
      </c>
      <c r="O3096" s="43" t="s">
        <v>188</v>
      </c>
      <c r="P3096" s="45" t="s">
        <v>2347</v>
      </c>
      <c r="Q3096" s="45" t="s">
        <v>6182</v>
      </c>
      <c r="R3096" s="152" t="s">
        <v>41</v>
      </c>
      <c r="S3096" s="130" t="s">
        <v>4621</v>
      </c>
      <c r="T3096" s="59" t="s">
        <v>4621</v>
      </c>
      <c r="U3096" s="10">
        <v>4.51</v>
      </c>
      <c r="V3096" s="44">
        <v>44323</v>
      </c>
      <c r="W3096" s="43" t="s">
        <v>1179</v>
      </c>
      <c r="X3096" s="46" t="s">
        <v>43</v>
      </c>
      <c r="Y3096" s="43" t="s">
        <v>78</v>
      </c>
      <c r="Z3096" s="112" t="s">
        <v>20461</v>
      </c>
      <c r="AA3096" s="45" t="s">
        <v>6183</v>
      </c>
      <c r="AB3096" s="3">
        <v>0</v>
      </c>
      <c r="AC3096" s="3">
        <v>0</v>
      </c>
      <c r="AD3096" s="3">
        <v>739815</v>
      </c>
      <c r="AE3096" s="3"/>
      <c r="AF3096" s="3">
        <f>SUM('TAMP Data 2021'!$AB3096:$AE3096)</f>
        <v>739815</v>
      </c>
      <c r="AG3096" s="3"/>
      <c r="AH3096" s="3"/>
      <c r="AI3096" s="3"/>
      <c r="AJ3096" s="3"/>
      <c r="AK3096" s="3"/>
      <c r="AL3096" s="138"/>
    </row>
    <row r="3097" spans="1:38" ht="30.75" hidden="1" thickTop="1" x14ac:dyDescent="0.25">
      <c r="A3097" s="13">
        <v>109910.01</v>
      </c>
      <c r="B3097" s="15">
        <v>4</v>
      </c>
      <c r="C3097" s="43" t="s">
        <v>47</v>
      </c>
      <c r="D3097" s="44">
        <v>41037</v>
      </c>
      <c r="E3097" s="43" t="s">
        <v>486</v>
      </c>
      <c r="F3097" s="44">
        <v>43321</v>
      </c>
      <c r="G3097" s="43" t="s">
        <v>75</v>
      </c>
      <c r="H3097" s="45" t="s">
        <v>126</v>
      </c>
      <c r="I3097" s="43" t="s">
        <v>159</v>
      </c>
      <c r="J3097" s="43" t="s">
        <v>148</v>
      </c>
      <c r="K3097" s="43"/>
      <c r="L3097" s="46" t="s">
        <v>149</v>
      </c>
      <c r="M3097" s="45" t="s">
        <v>1176</v>
      </c>
      <c r="N3097" s="45" t="s">
        <v>1177</v>
      </c>
      <c r="O3097" s="43" t="s">
        <v>188</v>
      </c>
      <c r="P3097" s="45" t="s">
        <v>188</v>
      </c>
      <c r="Q3097" s="45" t="s">
        <v>1178</v>
      </c>
      <c r="R3097" s="152" t="s">
        <v>41</v>
      </c>
      <c r="S3097" s="130" t="s">
        <v>4621</v>
      </c>
      <c r="T3097" s="130" t="s">
        <v>4621</v>
      </c>
      <c r="U3097" s="10">
        <v>7.62</v>
      </c>
      <c r="V3097" s="44">
        <v>41565</v>
      </c>
      <c r="W3097" s="43" t="s">
        <v>1179</v>
      </c>
      <c r="X3097" s="46" t="s">
        <v>43</v>
      </c>
      <c r="Y3097" s="43" t="s">
        <v>454</v>
      </c>
      <c r="Z3097" s="112" t="s">
        <v>20457</v>
      </c>
      <c r="AA3097" s="45" t="s">
        <v>1180</v>
      </c>
      <c r="AB3097" s="3">
        <v>0</v>
      </c>
      <c r="AC3097" s="3">
        <v>0</v>
      </c>
      <c r="AD3097" s="3">
        <v>59436.51</v>
      </c>
      <c r="AE3097" s="3"/>
      <c r="AF3097" s="3">
        <f>SUM('TAMP Data 2021'!$AB3097:$AE3097)</f>
        <v>59436.51</v>
      </c>
      <c r="AG3097" s="3"/>
      <c r="AH3097" s="3"/>
      <c r="AI3097" s="3"/>
      <c r="AJ3097" s="3"/>
      <c r="AK3097" s="3"/>
      <c r="AL3097" s="138"/>
    </row>
    <row r="3098" spans="1:38" ht="30.75" hidden="1" thickTop="1" x14ac:dyDescent="0.25">
      <c r="A3098" s="47">
        <v>130158</v>
      </c>
      <c r="B3098" s="48">
        <v>1</v>
      </c>
      <c r="C3098" s="49" t="s">
        <v>31</v>
      </c>
      <c r="D3098" s="50">
        <v>43906</v>
      </c>
      <c r="E3098" s="49" t="s">
        <v>75</v>
      </c>
      <c r="F3098" s="50">
        <v>44267</v>
      </c>
      <c r="G3098" s="49" t="s">
        <v>74</v>
      </c>
      <c r="H3098" s="51" t="s">
        <v>337</v>
      </c>
      <c r="I3098" s="49" t="s">
        <v>163</v>
      </c>
      <c r="J3098" s="49" t="s">
        <v>148</v>
      </c>
      <c r="K3098" s="49"/>
      <c r="L3098" s="52" t="s">
        <v>149</v>
      </c>
      <c r="M3098" s="51" t="s">
        <v>5995</v>
      </c>
      <c r="N3098" s="51" t="s">
        <v>4269</v>
      </c>
      <c r="O3098" s="49" t="s">
        <v>188</v>
      </c>
      <c r="P3098" s="51" t="s">
        <v>2347</v>
      </c>
      <c r="Q3098" s="51" t="s">
        <v>4269</v>
      </c>
      <c r="R3098" s="152" t="s">
        <v>41</v>
      </c>
      <c r="S3098" s="130" t="s">
        <v>4621</v>
      </c>
      <c r="T3098" s="120" t="s">
        <v>4621</v>
      </c>
      <c r="U3098" s="53">
        <v>5.39</v>
      </c>
      <c r="V3098" s="50">
        <v>44232</v>
      </c>
      <c r="W3098" s="49" t="s">
        <v>1179</v>
      </c>
      <c r="X3098" s="52" t="s">
        <v>43</v>
      </c>
      <c r="Y3098" s="49" t="s">
        <v>454</v>
      </c>
      <c r="Z3098" s="112" t="s">
        <v>20457</v>
      </c>
      <c r="AA3098" s="51" t="s">
        <v>5996</v>
      </c>
      <c r="AB3098" s="54">
        <v>0</v>
      </c>
      <c r="AC3098" s="54">
        <v>0</v>
      </c>
      <c r="AD3098" s="54">
        <v>286000</v>
      </c>
      <c r="AE3098" s="54"/>
      <c r="AF3098" s="3">
        <f>SUM('TAMP Data 2021'!$AB3098:$AE3098)</f>
        <v>286000</v>
      </c>
      <c r="AG3098" s="3"/>
      <c r="AH3098" s="3"/>
      <c r="AI3098" s="3"/>
      <c r="AJ3098" s="3"/>
      <c r="AK3098" s="3"/>
      <c r="AL3098" s="138"/>
    </row>
    <row r="3099" spans="1:38" ht="30.75" hidden="1" thickTop="1" x14ac:dyDescent="0.25">
      <c r="A3099" s="13">
        <v>127251</v>
      </c>
      <c r="B3099" s="15">
        <v>3</v>
      </c>
      <c r="C3099" s="43" t="s">
        <v>47</v>
      </c>
      <c r="D3099" s="44">
        <v>43181</v>
      </c>
      <c r="E3099" s="43" t="s">
        <v>75</v>
      </c>
      <c r="F3099" s="44">
        <v>44091</v>
      </c>
      <c r="G3099" s="43" t="s">
        <v>103</v>
      </c>
      <c r="H3099" s="45" t="s">
        <v>173</v>
      </c>
      <c r="I3099" s="43" t="s">
        <v>155</v>
      </c>
      <c r="J3099" s="43" t="s">
        <v>148</v>
      </c>
      <c r="K3099" s="43"/>
      <c r="L3099" s="46" t="s">
        <v>149</v>
      </c>
      <c r="M3099" s="45" t="s">
        <v>4084</v>
      </c>
      <c r="N3099" s="45" t="s">
        <v>4085</v>
      </c>
      <c r="O3099" s="43" t="s">
        <v>188</v>
      </c>
      <c r="P3099" s="45" t="s">
        <v>2347</v>
      </c>
      <c r="Q3099" s="45" t="s">
        <v>4085</v>
      </c>
      <c r="R3099" s="152" t="s">
        <v>41</v>
      </c>
      <c r="S3099" s="130" t="s">
        <v>4621</v>
      </c>
      <c r="T3099" s="59" t="s">
        <v>4621</v>
      </c>
      <c r="U3099" s="10">
        <v>5.2</v>
      </c>
      <c r="V3099" s="44">
        <v>43441</v>
      </c>
      <c r="W3099" s="43" t="s">
        <v>1179</v>
      </c>
      <c r="X3099" s="46" t="s">
        <v>43</v>
      </c>
      <c r="Y3099" s="43" t="s">
        <v>454</v>
      </c>
      <c r="Z3099" s="112" t="s">
        <v>20457</v>
      </c>
      <c r="AA3099" s="45" t="s">
        <v>4086</v>
      </c>
      <c r="AB3099" s="3">
        <v>0</v>
      </c>
      <c r="AC3099" s="3">
        <v>0</v>
      </c>
      <c r="AD3099" s="3">
        <v>-25207.360000000001</v>
      </c>
      <c r="AE3099" s="3"/>
      <c r="AF3099" s="3">
        <f>SUM('TAMP Data 2021'!$AB3099:$AE3099)</f>
        <v>-25207.360000000001</v>
      </c>
      <c r="AG3099" s="3"/>
      <c r="AH3099" s="3"/>
      <c r="AI3099" s="3"/>
      <c r="AJ3099" s="3"/>
      <c r="AK3099" s="3"/>
      <c r="AL3099" s="138"/>
    </row>
    <row r="3100" spans="1:38" ht="30.75" hidden="1" thickTop="1" x14ac:dyDescent="0.25">
      <c r="A3100" s="47">
        <v>127252</v>
      </c>
      <c r="B3100" s="48">
        <v>3</v>
      </c>
      <c r="C3100" s="49" t="s">
        <v>31</v>
      </c>
      <c r="D3100" s="50">
        <v>43181</v>
      </c>
      <c r="E3100" s="49" t="s">
        <v>75</v>
      </c>
      <c r="F3100" s="50">
        <v>44188</v>
      </c>
      <c r="G3100" s="49" t="s">
        <v>832</v>
      </c>
      <c r="H3100" s="51" t="s">
        <v>255</v>
      </c>
      <c r="I3100" s="49" t="s">
        <v>159</v>
      </c>
      <c r="J3100" s="49" t="s">
        <v>148</v>
      </c>
      <c r="K3100" s="49"/>
      <c r="L3100" s="52" t="s">
        <v>149</v>
      </c>
      <c r="M3100" s="51" t="s">
        <v>4088</v>
      </c>
      <c r="N3100" s="51" t="s">
        <v>4085</v>
      </c>
      <c r="O3100" s="49" t="s">
        <v>188</v>
      </c>
      <c r="P3100" s="51" t="s">
        <v>2347</v>
      </c>
      <c r="Q3100" s="51" t="s">
        <v>4085</v>
      </c>
      <c r="R3100" s="152" t="s">
        <v>41</v>
      </c>
      <c r="S3100" s="130" t="s">
        <v>4621</v>
      </c>
      <c r="T3100" s="120" t="s">
        <v>4621</v>
      </c>
      <c r="U3100" s="53">
        <v>7.82</v>
      </c>
      <c r="V3100" s="50">
        <v>44176</v>
      </c>
      <c r="W3100" s="49" t="s">
        <v>1179</v>
      </c>
      <c r="X3100" s="52" t="s">
        <v>43</v>
      </c>
      <c r="Y3100" s="49" t="s">
        <v>454</v>
      </c>
      <c r="Z3100" s="112" t="s">
        <v>20457</v>
      </c>
      <c r="AA3100" s="51" t="s">
        <v>4089</v>
      </c>
      <c r="AB3100" s="54">
        <v>0</v>
      </c>
      <c r="AC3100" s="54">
        <v>0</v>
      </c>
      <c r="AD3100" s="54">
        <v>391568</v>
      </c>
      <c r="AE3100" s="54"/>
      <c r="AF3100" s="3">
        <f>SUM('TAMP Data 2021'!$AB3100:$AE3100)</f>
        <v>391568</v>
      </c>
      <c r="AG3100" s="3"/>
      <c r="AH3100" s="3"/>
      <c r="AI3100" s="3"/>
      <c r="AJ3100" s="3"/>
      <c r="AK3100" s="3"/>
      <c r="AL3100" s="138"/>
    </row>
    <row r="3101" spans="1:38" ht="30.75" hidden="1" thickTop="1" x14ac:dyDescent="0.25">
      <c r="A3101" s="13">
        <v>127271</v>
      </c>
      <c r="B3101" s="15">
        <v>3</v>
      </c>
      <c r="C3101" s="43" t="s">
        <v>31</v>
      </c>
      <c r="D3101" s="44">
        <v>43186</v>
      </c>
      <c r="E3101" s="43" t="s">
        <v>75</v>
      </c>
      <c r="F3101" s="44">
        <v>43935</v>
      </c>
      <c r="G3101" s="43" t="s">
        <v>75</v>
      </c>
      <c r="H3101" s="45" t="s">
        <v>434</v>
      </c>
      <c r="I3101" s="43" t="s">
        <v>4095</v>
      </c>
      <c r="J3101" s="43" t="s">
        <v>148</v>
      </c>
      <c r="K3101" s="43"/>
      <c r="L3101" s="46" t="s">
        <v>149</v>
      </c>
      <c r="M3101" s="45" t="s">
        <v>4098</v>
      </c>
      <c r="N3101" s="45" t="s">
        <v>4099</v>
      </c>
      <c r="O3101" s="43" t="s">
        <v>188</v>
      </c>
      <c r="P3101" s="45" t="s">
        <v>2347</v>
      </c>
      <c r="Q3101" s="45" t="s">
        <v>4085</v>
      </c>
      <c r="R3101" s="152" t="s">
        <v>41</v>
      </c>
      <c r="S3101" s="130" t="s">
        <v>4621</v>
      </c>
      <c r="T3101" s="59" t="s">
        <v>4621</v>
      </c>
      <c r="U3101" s="10">
        <v>6.14</v>
      </c>
      <c r="V3101" s="44">
        <v>43917</v>
      </c>
      <c r="W3101" s="43" t="s">
        <v>1179</v>
      </c>
      <c r="X3101" s="46" t="s">
        <v>43</v>
      </c>
      <c r="Y3101" s="43" t="s">
        <v>454</v>
      </c>
      <c r="Z3101" s="112" t="s">
        <v>20457</v>
      </c>
      <c r="AA3101" s="45" t="s">
        <v>4100</v>
      </c>
      <c r="AB3101" s="3">
        <v>0</v>
      </c>
      <c r="AC3101" s="3">
        <v>0</v>
      </c>
      <c r="AD3101" s="3">
        <v>109468</v>
      </c>
      <c r="AE3101" s="3"/>
      <c r="AF3101" s="3">
        <f>SUM('TAMP Data 2021'!$AB3101:$AE3101)</f>
        <v>109468</v>
      </c>
      <c r="AG3101" s="3"/>
      <c r="AH3101" s="3"/>
      <c r="AI3101" s="3"/>
      <c r="AJ3101" s="3"/>
      <c r="AK3101" s="3"/>
      <c r="AL3101" s="138"/>
    </row>
    <row r="3102" spans="1:38" ht="30.75" hidden="1" thickTop="1" x14ac:dyDescent="0.25">
      <c r="A3102" s="13">
        <v>129080</v>
      </c>
      <c r="B3102" s="15">
        <v>4</v>
      </c>
      <c r="C3102" s="43" t="s">
        <v>31</v>
      </c>
      <c r="D3102" s="44">
        <v>43633</v>
      </c>
      <c r="E3102" s="43" t="s">
        <v>75</v>
      </c>
      <c r="F3102" s="44">
        <v>44188</v>
      </c>
      <c r="G3102" s="43" t="s">
        <v>105</v>
      </c>
      <c r="H3102" s="45" t="s">
        <v>261</v>
      </c>
      <c r="I3102" s="43" t="s">
        <v>159</v>
      </c>
      <c r="J3102" s="43" t="s">
        <v>148</v>
      </c>
      <c r="K3102" s="43"/>
      <c r="L3102" s="46" t="s">
        <v>149</v>
      </c>
      <c r="M3102" s="45" t="s">
        <v>5186</v>
      </c>
      <c r="N3102" s="45" t="s">
        <v>3661</v>
      </c>
      <c r="O3102" s="43" t="s">
        <v>188</v>
      </c>
      <c r="P3102" s="45" t="s">
        <v>2347</v>
      </c>
      <c r="Q3102" s="45" t="s">
        <v>3661</v>
      </c>
      <c r="R3102" s="152" t="s">
        <v>41</v>
      </c>
      <c r="S3102" s="130" t="s">
        <v>4621</v>
      </c>
      <c r="T3102" s="59" t="s">
        <v>4621</v>
      </c>
      <c r="U3102" s="10">
        <v>8</v>
      </c>
      <c r="V3102" s="44">
        <v>44176</v>
      </c>
      <c r="W3102" s="43"/>
      <c r="X3102" s="46" t="s">
        <v>472</v>
      </c>
      <c r="Y3102" s="43" t="s">
        <v>454</v>
      </c>
      <c r="Z3102" s="112" t="s">
        <v>20457</v>
      </c>
      <c r="AA3102" s="45" t="s">
        <v>5187</v>
      </c>
      <c r="AB3102" s="3">
        <v>0</v>
      </c>
      <c r="AC3102" s="3">
        <v>0</v>
      </c>
      <c r="AD3102" s="3">
        <v>37868</v>
      </c>
      <c r="AE3102" s="3"/>
      <c r="AF3102" s="3">
        <f>SUM('TAMP Data 2021'!$AB3102:$AE3102)</f>
        <v>37868</v>
      </c>
      <c r="AG3102" s="3"/>
      <c r="AH3102" s="3"/>
      <c r="AI3102" s="3"/>
      <c r="AJ3102" s="3"/>
      <c r="AK3102" s="3"/>
      <c r="AL3102" s="138"/>
    </row>
    <row r="3103" spans="1:38" ht="30.75" hidden="1" thickTop="1" x14ac:dyDescent="0.25">
      <c r="A3103" s="47">
        <v>129479</v>
      </c>
      <c r="B3103" s="48">
        <v>3</v>
      </c>
      <c r="C3103" s="49" t="s">
        <v>31</v>
      </c>
      <c r="D3103" s="50">
        <v>43685</v>
      </c>
      <c r="E3103" s="49" t="s">
        <v>75</v>
      </c>
      <c r="F3103" s="50">
        <v>44349</v>
      </c>
      <c r="G3103" s="49" t="s">
        <v>832</v>
      </c>
      <c r="H3103" s="51" t="s">
        <v>362</v>
      </c>
      <c r="I3103" s="49" t="s">
        <v>5489</v>
      </c>
      <c r="J3103" s="49" t="s">
        <v>116</v>
      </c>
      <c r="K3103" s="49"/>
      <c r="L3103" s="52" t="s">
        <v>116</v>
      </c>
      <c r="M3103" s="51" t="s">
        <v>5490</v>
      </c>
      <c r="N3103" s="51" t="s">
        <v>3721</v>
      </c>
      <c r="O3103" s="49" t="s">
        <v>188</v>
      </c>
      <c r="P3103" s="51" t="s">
        <v>2347</v>
      </c>
      <c r="Q3103" s="51" t="s">
        <v>3721</v>
      </c>
      <c r="R3103" s="152" t="s">
        <v>41</v>
      </c>
      <c r="S3103" s="130" t="s">
        <v>4621</v>
      </c>
      <c r="T3103" s="120" t="s">
        <v>4621</v>
      </c>
      <c r="U3103" s="53">
        <v>4.79</v>
      </c>
      <c r="V3103" s="50">
        <v>44323</v>
      </c>
      <c r="W3103" s="49" t="s">
        <v>1179</v>
      </c>
      <c r="X3103" s="52" t="s">
        <v>43</v>
      </c>
      <c r="Y3103" s="49" t="s">
        <v>78</v>
      </c>
      <c r="Z3103" s="112" t="s">
        <v>20461</v>
      </c>
      <c r="AA3103" s="51" t="s">
        <v>5491</v>
      </c>
      <c r="AB3103" s="54">
        <v>0</v>
      </c>
      <c r="AC3103" s="54">
        <v>0</v>
      </c>
      <c r="AD3103" s="54">
        <v>28197</v>
      </c>
      <c r="AE3103" s="54"/>
      <c r="AF3103" s="3">
        <f>SUM('TAMP Data 2021'!$AB3103:$AE3103)</f>
        <v>28197</v>
      </c>
      <c r="AG3103" s="3"/>
      <c r="AH3103" s="3"/>
      <c r="AI3103" s="3"/>
      <c r="AJ3103" s="3"/>
      <c r="AK3103" s="3"/>
      <c r="AL3103" s="138"/>
    </row>
  </sheetData>
  <phoneticPr fontId="7" type="noConversion"/>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477D-97AC-4B7E-9D40-8EF72FDA01FA}">
  <dimension ref="A1:AI8253"/>
  <sheetViews>
    <sheetView topLeftCell="A3" workbookViewId="0">
      <selection activeCell="R4" sqref="R4"/>
    </sheetView>
  </sheetViews>
  <sheetFormatPr defaultColWidth="8.85546875" defaultRowHeight="15" x14ac:dyDescent="0.25"/>
  <cols>
    <col min="1" max="1" width="10.5703125" style="19" bestFit="1" customWidth="1"/>
    <col min="2" max="2" width="9" style="20" bestFit="1" customWidth="1"/>
    <col min="3" max="3" width="14.7109375" style="16" customWidth="1"/>
    <col min="4" max="4" width="12.7109375" style="20" customWidth="1"/>
    <col min="5" max="5" width="12.28515625" style="16" customWidth="1"/>
    <col min="6" max="6" width="13.28515625" style="20" customWidth="1"/>
    <col min="7" max="7" width="12.85546875" style="16" customWidth="1"/>
    <col min="8" max="8" width="31.28515625" style="26" customWidth="1"/>
    <col min="9" max="9" width="35.140625" style="16" bestFit="1" customWidth="1"/>
    <col min="10" max="10" width="17.5703125" style="20" customWidth="1"/>
    <col min="11" max="11" width="17" style="16" customWidth="1"/>
    <col min="12" max="12" width="9.85546875" style="16" customWidth="1"/>
    <col min="13" max="13" width="92.7109375" style="26" customWidth="1"/>
    <col min="14" max="14" width="90.42578125" style="26" customWidth="1"/>
    <col min="15" max="15" width="22.7109375" style="16" bestFit="1" customWidth="1"/>
    <col min="16" max="16" width="24.28515625" style="26" customWidth="1"/>
    <col min="17" max="17" width="45" style="26" customWidth="1"/>
    <col min="18" max="18" width="15.28515625" style="16" bestFit="1" customWidth="1"/>
    <col min="19" max="19" width="19.5703125" style="16" bestFit="1" customWidth="1"/>
    <col min="20" max="20" width="17" style="23" customWidth="1"/>
    <col min="21" max="21" width="11.7109375" style="20" customWidth="1"/>
    <col min="22" max="22" width="26.7109375" style="16" customWidth="1"/>
    <col min="23" max="23" width="12.140625" style="20" customWidth="1"/>
    <col min="24" max="24" width="23.140625" style="16" customWidth="1"/>
    <col min="25" max="25" width="38.28515625" style="26" customWidth="1"/>
    <col min="26" max="26" width="18.140625" style="24" bestFit="1" customWidth="1"/>
    <col min="27" max="27" width="18.42578125" style="24" customWidth="1"/>
    <col min="28" max="28" width="25" style="24" customWidth="1"/>
    <col min="29" max="29" width="19.7109375" style="24" customWidth="1"/>
    <col min="30" max="30" width="20" style="24" customWidth="1"/>
    <col min="31" max="31" width="22.28515625" style="24" customWidth="1"/>
    <col min="32" max="32" width="22.7109375" style="24" customWidth="1"/>
    <col min="33" max="33" width="23.7109375" style="24" customWidth="1"/>
    <col min="34" max="34" width="24" style="24" customWidth="1"/>
    <col min="35" max="35" width="113.5703125" style="16" bestFit="1" customWidth="1"/>
    <col min="36" max="16384" width="8.85546875" style="16"/>
  </cols>
  <sheetData>
    <row r="1" spans="1:35" s="29" customFormat="1" ht="19.5" customHeight="1" x14ac:dyDescent="0.25">
      <c r="A1" s="27"/>
      <c r="B1" s="28"/>
      <c r="D1" s="28"/>
      <c r="F1" s="28"/>
      <c r="H1" s="30"/>
      <c r="J1" s="28"/>
      <c r="M1" s="30"/>
      <c r="N1" s="30"/>
      <c r="P1" s="30"/>
      <c r="Q1" s="30"/>
      <c r="T1" s="31"/>
      <c r="U1" s="28"/>
      <c r="W1" s="28"/>
      <c r="Y1" s="32" t="s">
        <v>20445</v>
      </c>
      <c r="Z1" s="33">
        <f>SUBTOTAL(9,Table3[PE 2021 Obligations])</f>
        <v>157690734.55999994</v>
      </c>
      <c r="AA1" s="33">
        <f>SUBTOTAL(9,Table3[ROW 2021 Obligations])</f>
        <v>167403766.35000002</v>
      </c>
      <c r="AB1" s="33">
        <f>SUBTOTAL(9,Table3[Construction 2021 Obligations])</f>
        <v>1400304397.6899989</v>
      </c>
      <c r="AC1" s="33">
        <f>SUBTOTAL(9,Table3[Paving 2021 Obligations])</f>
        <v>320869681.91999996</v>
      </c>
      <c r="AD1" s="33">
        <f>SUBTOTAL(9,Table3[Total PE Obligation])</f>
        <v>1223306581.7900002</v>
      </c>
      <c r="AE1" s="33">
        <f>SUBTOTAL(9,Table3[Total ROW Obligation])</f>
        <v>1626896620.25</v>
      </c>
      <c r="AF1" s="33">
        <f>SUBTOTAL(9,Table3[Total Const Obligation])</f>
        <v>10739674845.090012</v>
      </c>
      <c r="AG1" s="33">
        <f>SUBTOTAL(9,Table3[Total Paving Obligation])</f>
        <v>778488092.03999984</v>
      </c>
      <c r="AH1" s="33">
        <f>SUBTOTAL(9,Table3[Total Project Obligation])</f>
        <v>14527276600.590002</v>
      </c>
    </row>
    <row r="2" spans="1:35" s="5" customFormat="1" ht="30" x14ac:dyDescent="0.25">
      <c r="A2" s="12" t="s">
        <v>0</v>
      </c>
      <c r="B2" s="7" t="s">
        <v>1</v>
      </c>
      <c r="C2" s="5" t="s">
        <v>2</v>
      </c>
      <c r="D2" s="7" t="s">
        <v>3</v>
      </c>
      <c r="E2" s="5" t="s">
        <v>4</v>
      </c>
      <c r="F2" s="7" t="s">
        <v>5</v>
      </c>
      <c r="G2" s="5" t="s">
        <v>6</v>
      </c>
      <c r="H2" s="5" t="s">
        <v>7</v>
      </c>
      <c r="I2" s="5" t="s">
        <v>8</v>
      </c>
      <c r="J2" s="7" t="s">
        <v>9</v>
      </c>
      <c r="K2" s="5" t="s">
        <v>10</v>
      </c>
      <c r="L2" s="5" t="s">
        <v>11</v>
      </c>
      <c r="M2" s="5" t="s">
        <v>12</v>
      </c>
      <c r="N2" s="5" t="s">
        <v>13</v>
      </c>
      <c r="O2" s="5" t="s">
        <v>14</v>
      </c>
      <c r="P2" s="5" t="s">
        <v>15</v>
      </c>
      <c r="Q2" s="5" t="s">
        <v>16</v>
      </c>
      <c r="R2" s="5" t="s">
        <v>17</v>
      </c>
      <c r="S2" s="5" t="s">
        <v>18</v>
      </c>
      <c r="T2" s="9" t="s">
        <v>19</v>
      </c>
      <c r="U2" s="7" t="s">
        <v>20</v>
      </c>
      <c r="V2" s="5" t="s">
        <v>21</v>
      </c>
      <c r="W2" s="7" t="s">
        <v>22</v>
      </c>
      <c r="X2" s="5" t="s">
        <v>23</v>
      </c>
      <c r="Y2" s="5" t="s">
        <v>24</v>
      </c>
      <c r="Z2" s="6" t="s">
        <v>20446</v>
      </c>
      <c r="AA2" s="6" t="s">
        <v>20447</v>
      </c>
      <c r="AB2" s="6" t="s">
        <v>20448</v>
      </c>
      <c r="AC2" s="6" t="s">
        <v>20449</v>
      </c>
      <c r="AD2" s="6" t="s">
        <v>25</v>
      </c>
      <c r="AE2" s="6" t="s">
        <v>26</v>
      </c>
      <c r="AF2" s="6" t="s">
        <v>27</v>
      </c>
      <c r="AG2" s="6" t="s">
        <v>28</v>
      </c>
      <c r="AH2" s="6" t="s">
        <v>29</v>
      </c>
      <c r="AI2" s="5" t="s">
        <v>30</v>
      </c>
    </row>
    <row r="3" spans="1:35" ht="30" x14ac:dyDescent="0.25">
      <c r="A3" s="17">
        <v>10619</v>
      </c>
      <c r="B3" s="18">
        <v>4</v>
      </c>
      <c r="C3" s="16" t="s">
        <v>31</v>
      </c>
      <c r="D3" s="21">
        <v>37843</v>
      </c>
      <c r="E3" s="16" t="s">
        <v>32</v>
      </c>
      <c r="F3" s="21">
        <v>44211</v>
      </c>
      <c r="G3" s="16" t="s">
        <v>1409</v>
      </c>
      <c r="H3" s="26" t="s">
        <v>126</v>
      </c>
      <c r="I3" s="16" t="s">
        <v>20444</v>
      </c>
      <c r="K3" s="16" t="s">
        <v>20443</v>
      </c>
      <c r="L3" s="16" t="s">
        <v>37</v>
      </c>
      <c r="M3" s="26" t="s">
        <v>20442</v>
      </c>
      <c r="N3" s="26" t="s">
        <v>20441</v>
      </c>
      <c r="O3" s="16" t="s">
        <v>60</v>
      </c>
      <c r="P3" s="26" t="s">
        <v>168</v>
      </c>
      <c r="R3" s="16" t="s">
        <v>139</v>
      </c>
      <c r="S3" s="16" t="s">
        <v>42</v>
      </c>
      <c r="T3" s="22">
        <v>2.2200000000000002</v>
      </c>
      <c r="W3" s="20" t="s">
        <v>43</v>
      </c>
      <c r="X3" s="16" t="s">
        <v>78</v>
      </c>
      <c r="Z3" s="24" t="s">
        <v>32</v>
      </c>
      <c r="AA3" s="24" t="s">
        <v>32</v>
      </c>
      <c r="AB3" s="24" t="s">
        <v>32</v>
      </c>
      <c r="AC3" s="24" t="s">
        <v>32</v>
      </c>
      <c r="AD3" s="25">
        <v>1100000</v>
      </c>
      <c r="AE3" s="25">
        <v>2662880</v>
      </c>
      <c r="AF3" s="25">
        <v>16561200</v>
      </c>
      <c r="AG3" s="25">
        <v>0</v>
      </c>
      <c r="AH3" s="25">
        <v>20324080</v>
      </c>
      <c r="AI3" s="16" t="s">
        <v>20440</v>
      </c>
    </row>
    <row r="4" spans="1:35" x14ac:dyDescent="0.25">
      <c r="A4" s="17">
        <v>10711</v>
      </c>
      <c r="B4" s="18">
        <v>4</v>
      </c>
      <c r="C4" s="16" t="s">
        <v>73</v>
      </c>
      <c r="D4" s="21">
        <v>37843</v>
      </c>
      <c r="E4" s="16" t="s">
        <v>32</v>
      </c>
      <c r="F4" s="21">
        <v>43475</v>
      </c>
      <c r="G4" s="16" t="s">
        <v>109</v>
      </c>
      <c r="H4" s="26" t="s">
        <v>261</v>
      </c>
      <c r="I4" s="16" t="s">
        <v>20439</v>
      </c>
      <c r="K4" s="16" t="s">
        <v>821</v>
      </c>
      <c r="L4" s="16" t="s">
        <v>37</v>
      </c>
      <c r="M4" s="26" t="s">
        <v>20438</v>
      </c>
      <c r="O4" s="16" t="s">
        <v>53</v>
      </c>
      <c r="P4" s="26" t="s">
        <v>40</v>
      </c>
      <c r="R4" s="16" t="s">
        <v>41</v>
      </c>
      <c r="S4" s="16" t="s">
        <v>42</v>
      </c>
      <c r="T4" s="22">
        <v>0.01</v>
      </c>
      <c r="W4" s="20" t="s">
        <v>43</v>
      </c>
      <c r="X4" s="16" t="s">
        <v>44</v>
      </c>
      <c r="Y4" s="26" t="s">
        <v>20437</v>
      </c>
      <c r="Z4" s="24" t="s">
        <v>32</v>
      </c>
      <c r="AA4" s="24" t="s">
        <v>32</v>
      </c>
      <c r="AB4" s="24" t="s">
        <v>32</v>
      </c>
      <c r="AC4" s="24" t="s">
        <v>32</v>
      </c>
      <c r="AD4" s="24" t="s">
        <v>32</v>
      </c>
      <c r="AE4" s="24" t="s">
        <v>32</v>
      </c>
      <c r="AF4" s="24" t="s">
        <v>32</v>
      </c>
      <c r="AG4" s="24" t="s">
        <v>32</v>
      </c>
      <c r="AH4" s="24" t="s">
        <v>32</v>
      </c>
    </row>
    <row r="5" spans="1:35" x14ac:dyDescent="0.25">
      <c r="A5" s="17">
        <v>10755</v>
      </c>
      <c r="B5" s="18">
        <v>3</v>
      </c>
      <c r="C5" s="16" t="s">
        <v>73</v>
      </c>
      <c r="D5" s="21">
        <v>37843</v>
      </c>
      <c r="E5" s="16" t="s">
        <v>32</v>
      </c>
      <c r="F5" s="21">
        <v>43579</v>
      </c>
      <c r="G5" s="16" t="s">
        <v>75</v>
      </c>
      <c r="H5" s="26" t="s">
        <v>69</v>
      </c>
      <c r="I5" s="16" t="s">
        <v>683</v>
      </c>
      <c r="J5" s="20" t="s">
        <v>148</v>
      </c>
      <c r="L5" s="16" t="s">
        <v>149</v>
      </c>
      <c r="M5" s="26" t="s">
        <v>20436</v>
      </c>
      <c r="O5" s="16" t="s">
        <v>60</v>
      </c>
      <c r="T5" s="22">
        <v>0</v>
      </c>
      <c r="W5" s="20" t="s">
        <v>43</v>
      </c>
      <c r="X5" s="16" t="s">
        <v>454</v>
      </c>
      <c r="Z5" s="24" t="s">
        <v>32</v>
      </c>
      <c r="AA5" s="24" t="s">
        <v>32</v>
      </c>
      <c r="AB5" s="24" t="s">
        <v>32</v>
      </c>
      <c r="AC5" s="24" t="s">
        <v>32</v>
      </c>
      <c r="AD5" s="24" t="s">
        <v>32</v>
      </c>
      <c r="AE5" s="24" t="s">
        <v>32</v>
      </c>
      <c r="AF5" s="24" t="s">
        <v>32</v>
      </c>
      <c r="AG5" s="24" t="s">
        <v>32</v>
      </c>
      <c r="AH5" s="24" t="s">
        <v>32</v>
      </c>
    </row>
    <row r="6" spans="1:35" ht="30" x14ac:dyDescent="0.25">
      <c r="A6" s="17">
        <v>10766.01</v>
      </c>
      <c r="B6" s="18">
        <v>3</v>
      </c>
      <c r="C6" s="16" t="s">
        <v>73</v>
      </c>
      <c r="D6" s="21">
        <v>38568</v>
      </c>
      <c r="E6" s="16" t="s">
        <v>617</v>
      </c>
      <c r="F6" s="21">
        <v>44211</v>
      </c>
      <c r="G6" s="16" t="s">
        <v>75</v>
      </c>
      <c r="H6" s="26" t="s">
        <v>69</v>
      </c>
      <c r="M6" s="26" t="s">
        <v>20435</v>
      </c>
      <c r="N6" s="26" t="s">
        <v>20434</v>
      </c>
      <c r="O6" s="16" t="s">
        <v>60</v>
      </c>
      <c r="P6" s="26" t="s">
        <v>168</v>
      </c>
      <c r="R6" s="16" t="s">
        <v>139</v>
      </c>
      <c r="S6" s="16" t="s">
        <v>42</v>
      </c>
      <c r="T6" s="22">
        <v>1.1000000000000001</v>
      </c>
      <c r="U6" s="21">
        <v>44540</v>
      </c>
      <c r="W6" s="20" t="s">
        <v>43</v>
      </c>
      <c r="X6" s="16" t="s">
        <v>78</v>
      </c>
      <c r="Z6" s="24" t="s">
        <v>32</v>
      </c>
      <c r="AA6" s="24" t="s">
        <v>32</v>
      </c>
      <c r="AB6" s="24" t="s">
        <v>32</v>
      </c>
      <c r="AC6" s="24" t="s">
        <v>32</v>
      </c>
      <c r="AD6" s="25">
        <v>765000</v>
      </c>
      <c r="AE6" s="25">
        <v>5114538</v>
      </c>
      <c r="AF6" s="25">
        <v>0</v>
      </c>
      <c r="AG6" s="25">
        <v>0</v>
      </c>
      <c r="AH6" s="25">
        <v>5879538</v>
      </c>
      <c r="AI6" s="16" t="s">
        <v>20433</v>
      </c>
    </row>
    <row r="7" spans="1:35" x14ac:dyDescent="0.25">
      <c r="A7" s="17">
        <v>10857</v>
      </c>
      <c r="B7" s="18">
        <v>1</v>
      </c>
      <c r="C7" s="16" t="s">
        <v>31</v>
      </c>
      <c r="D7" s="21">
        <v>37843</v>
      </c>
      <c r="E7" s="16" t="s">
        <v>32</v>
      </c>
      <c r="F7" s="21">
        <v>44299</v>
      </c>
      <c r="G7" s="16" t="s">
        <v>33</v>
      </c>
      <c r="H7" s="26" t="s">
        <v>34</v>
      </c>
      <c r="I7" s="16" t="s">
        <v>35</v>
      </c>
      <c r="K7" s="16" t="s">
        <v>36</v>
      </c>
      <c r="L7" s="16" t="s">
        <v>37</v>
      </c>
      <c r="M7" s="26" t="s">
        <v>38</v>
      </c>
      <c r="O7" s="16" t="s">
        <v>39</v>
      </c>
      <c r="P7" s="26" t="s">
        <v>40</v>
      </c>
      <c r="R7" s="16" t="s">
        <v>41</v>
      </c>
      <c r="S7" s="16" t="s">
        <v>42</v>
      </c>
      <c r="T7" s="22">
        <v>0.01</v>
      </c>
      <c r="W7" s="20" t="s">
        <v>43</v>
      </c>
      <c r="X7" s="16" t="s">
        <v>44</v>
      </c>
      <c r="Y7" s="26" t="s">
        <v>45</v>
      </c>
      <c r="Z7" s="25">
        <v>0</v>
      </c>
      <c r="AA7" s="25">
        <v>0</v>
      </c>
      <c r="AB7" s="25">
        <v>0</v>
      </c>
      <c r="AC7" s="25">
        <v>0</v>
      </c>
      <c r="AD7" s="25">
        <v>0</v>
      </c>
      <c r="AE7" s="25">
        <v>0</v>
      </c>
      <c r="AF7" s="25">
        <v>0</v>
      </c>
      <c r="AG7" s="25">
        <v>0</v>
      </c>
      <c r="AH7" s="25">
        <v>0</v>
      </c>
      <c r="AI7" s="16" t="s">
        <v>46</v>
      </c>
    </row>
    <row r="8" spans="1:35" x14ac:dyDescent="0.25">
      <c r="A8" s="17">
        <v>10885</v>
      </c>
      <c r="B8" s="18">
        <v>1</v>
      </c>
      <c r="C8" s="16" t="s">
        <v>73</v>
      </c>
      <c r="D8" s="21">
        <v>37843</v>
      </c>
      <c r="E8" s="16" t="s">
        <v>32</v>
      </c>
      <c r="F8" s="21">
        <v>44326</v>
      </c>
      <c r="G8" s="16" t="s">
        <v>56</v>
      </c>
      <c r="H8" s="26" t="s">
        <v>34</v>
      </c>
      <c r="I8" s="16" t="s">
        <v>20432</v>
      </c>
      <c r="K8" s="16" t="s">
        <v>20431</v>
      </c>
      <c r="L8" s="16" t="s">
        <v>37</v>
      </c>
      <c r="M8" s="26" t="s">
        <v>20430</v>
      </c>
      <c r="O8" s="16" t="s">
        <v>39</v>
      </c>
      <c r="P8" s="26" t="s">
        <v>40</v>
      </c>
      <c r="R8" s="16" t="s">
        <v>41</v>
      </c>
      <c r="S8" s="16" t="s">
        <v>42</v>
      </c>
      <c r="T8" s="22">
        <v>0.01</v>
      </c>
      <c r="W8" s="20" t="s">
        <v>43</v>
      </c>
      <c r="X8" s="16" t="s">
        <v>44</v>
      </c>
      <c r="Y8" s="26" t="s">
        <v>20429</v>
      </c>
      <c r="Z8" s="24" t="s">
        <v>32</v>
      </c>
      <c r="AA8" s="24" t="s">
        <v>32</v>
      </c>
      <c r="AB8" s="24" t="s">
        <v>32</v>
      </c>
      <c r="AC8" s="24" t="s">
        <v>32</v>
      </c>
      <c r="AD8" s="24" t="s">
        <v>32</v>
      </c>
      <c r="AE8" s="24" t="s">
        <v>32</v>
      </c>
      <c r="AF8" s="24" t="s">
        <v>32</v>
      </c>
      <c r="AG8" s="24" t="s">
        <v>32</v>
      </c>
      <c r="AH8" s="24" t="s">
        <v>32</v>
      </c>
      <c r="AI8" s="16" t="s">
        <v>20428</v>
      </c>
    </row>
    <row r="9" spans="1:35" x14ac:dyDescent="0.25">
      <c r="A9" s="17">
        <v>11034</v>
      </c>
      <c r="B9" s="18">
        <v>3</v>
      </c>
      <c r="C9" s="16" t="s">
        <v>47</v>
      </c>
      <c r="D9" s="21">
        <v>37843</v>
      </c>
      <c r="E9" s="16" t="s">
        <v>32</v>
      </c>
      <c r="F9" s="21">
        <v>41523</v>
      </c>
      <c r="G9" s="16" t="s">
        <v>48</v>
      </c>
      <c r="H9" s="26" t="s">
        <v>49</v>
      </c>
      <c r="I9" s="16" t="s">
        <v>50</v>
      </c>
      <c r="K9" s="16" t="s">
        <v>51</v>
      </c>
      <c r="L9" s="16" t="s">
        <v>37</v>
      </c>
      <c r="M9" s="26" t="s">
        <v>52</v>
      </c>
      <c r="O9" s="16" t="s">
        <v>53</v>
      </c>
      <c r="P9" s="26" t="s">
        <v>40</v>
      </c>
      <c r="T9" s="22">
        <v>7.2999999999999995E-2</v>
      </c>
      <c r="U9" s="21">
        <v>40669</v>
      </c>
      <c r="W9" s="20" t="s">
        <v>43</v>
      </c>
      <c r="X9" s="16" t="s">
        <v>44</v>
      </c>
      <c r="Y9" s="26" t="s">
        <v>54</v>
      </c>
      <c r="Z9" s="25">
        <v>7.0000000000000007E-2</v>
      </c>
      <c r="AA9" s="25">
        <v>0</v>
      </c>
      <c r="AB9" s="25">
        <v>0</v>
      </c>
      <c r="AC9" s="25">
        <v>0</v>
      </c>
      <c r="AD9" s="25">
        <v>340433.28</v>
      </c>
      <c r="AE9" s="25">
        <v>8531.99</v>
      </c>
      <c r="AF9" s="25">
        <v>444981.84</v>
      </c>
      <c r="AG9" s="25">
        <v>0</v>
      </c>
      <c r="AH9" s="25">
        <v>793947.11</v>
      </c>
      <c r="AI9" s="16" t="s">
        <v>55</v>
      </c>
    </row>
    <row r="10" spans="1:35" ht="30" x14ac:dyDescent="0.25">
      <c r="A10" s="17">
        <v>30078.01</v>
      </c>
      <c r="B10" s="18">
        <v>3</v>
      </c>
      <c r="C10" s="16" t="s">
        <v>47</v>
      </c>
      <c r="D10" s="21">
        <v>39016</v>
      </c>
      <c r="E10" s="16" t="s">
        <v>56</v>
      </c>
      <c r="F10" s="21">
        <v>40758</v>
      </c>
      <c r="G10" s="16" t="s">
        <v>48</v>
      </c>
      <c r="H10" s="26" t="s">
        <v>57</v>
      </c>
      <c r="M10" s="26" t="s">
        <v>58</v>
      </c>
      <c r="N10" s="26" t="s">
        <v>59</v>
      </c>
      <c r="O10" s="16" t="s">
        <v>60</v>
      </c>
      <c r="P10" s="26" t="s">
        <v>61</v>
      </c>
      <c r="T10" s="22">
        <v>0</v>
      </c>
      <c r="W10" s="20" t="s">
        <v>43</v>
      </c>
      <c r="Z10" s="25">
        <v>0</v>
      </c>
      <c r="AA10" s="25">
        <v>0</v>
      </c>
      <c r="AB10" s="25">
        <v>3229.06</v>
      </c>
      <c r="AC10" s="25">
        <v>0</v>
      </c>
      <c r="AD10" s="25">
        <v>0</v>
      </c>
      <c r="AE10" s="25">
        <v>0</v>
      </c>
      <c r="AF10" s="25">
        <v>199934.48</v>
      </c>
      <c r="AG10" s="25">
        <v>0</v>
      </c>
      <c r="AH10" s="25">
        <v>199934.48</v>
      </c>
      <c r="AI10" s="16" t="s">
        <v>62</v>
      </c>
    </row>
    <row r="11" spans="1:35" ht="45" x14ac:dyDescent="0.25">
      <c r="A11" s="17">
        <v>30581.02</v>
      </c>
      <c r="B11" s="18">
        <v>3</v>
      </c>
      <c r="C11" s="16" t="s">
        <v>47</v>
      </c>
      <c r="D11" s="21">
        <v>38657</v>
      </c>
      <c r="E11" s="16" t="s">
        <v>56</v>
      </c>
      <c r="F11" s="21">
        <v>41788</v>
      </c>
      <c r="G11" s="16" t="s">
        <v>63</v>
      </c>
      <c r="H11" s="26" t="s">
        <v>64</v>
      </c>
      <c r="M11" s="26" t="s">
        <v>65</v>
      </c>
      <c r="N11" s="26" t="s">
        <v>66</v>
      </c>
      <c r="O11" s="16" t="s">
        <v>60</v>
      </c>
      <c r="P11" s="26" t="s">
        <v>67</v>
      </c>
      <c r="T11" s="22">
        <v>0.875</v>
      </c>
      <c r="W11" s="20" t="s">
        <v>43</v>
      </c>
      <c r="Z11" s="25">
        <v>0</v>
      </c>
      <c r="AA11" s="25">
        <v>0</v>
      </c>
      <c r="AB11" s="25">
        <v>49.5</v>
      </c>
      <c r="AC11" s="25">
        <v>0</v>
      </c>
      <c r="AD11" s="25">
        <v>0</v>
      </c>
      <c r="AE11" s="25">
        <v>0</v>
      </c>
      <c r="AF11" s="25">
        <v>558106.91</v>
      </c>
      <c r="AG11" s="25">
        <v>0</v>
      </c>
      <c r="AH11" s="25">
        <v>558106.91</v>
      </c>
      <c r="AI11" s="16" t="s">
        <v>68</v>
      </c>
    </row>
    <row r="12" spans="1:35" ht="45" x14ac:dyDescent="0.25">
      <c r="A12" s="17">
        <v>30608.02</v>
      </c>
      <c r="B12" s="18">
        <v>1</v>
      </c>
      <c r="C12" s="16" t="s">
        <v>474</v>
      </c>
      <c r="D12" s="21">
        <v>38764</v>
      </c>
      <c r="E12" s="16" t="s">
        <v>56</v>
      </c>
      <c r="F12" s="21">
        <v>44243</v>
      </c>
      <c r="G12" s="16" t="s">
        <v>1124</v>
      </c>
      <c r="H12" s="26" t="s">
        <v>320</v>
      </c>
      <c r="M12" s="26" t="s">
        <v>20427</v>
      </c>
      <c r="N12" s="26" t="s">
        <v>20426</v>
      </c>
      <c r="O12" s="16" t="s">
        <v>60</v>
      </c>
      <c r="P12" s="26" t="s">
        <v>67</v>
      </c>
      <c r="T12" s="22">
        <v>0</v>
      </c>
      <c r="W12" s="20" t="s">
        <v>43</v>
      </c>
      <c r="X12" s="16" t="s">
        <v>78</v>
      </c>
      <c r="Z12" s="24" t="s">
        <v>32</v>
      </c>
      <c r="AA12" s="24" t="s">
        <v>32</v>
      </c>
      <c r="AB12" s="24" t="s">
        <v>32</v>
      </c>
      <c r="AC12" s="24" t="s">
        <v>32</v>
      </c>
      <c r="AD12" s="25">
        <v>0</v>
      </c>
      <c r="AE12" s="25">
        <v>0</v>
      </c>
      <c r="AF12" s="25">
        <v>990080</v>
      </c>
      <c r="AG12" s="25">
        <v>0</v>
      </c>
      <c r="AH12" s="25">
        <v>990080</v>
      </c>
      <c r="AI12" s="16" t="s">
        <v>20425</v>
      </c>
    </row>
    <row r="13" spans="1:35" ht="45" x14ac:dyDescent="0.25">
      <c r="A13" s="17">
        <v>30610.02</v>
      </c>
      <c r="B13" s="18">
        <v>3</v>
      </c>
      <c r="C13" s="16" t="s">
        <v>47</v>
      </c>
      <c r="D13" s="21">
        <v>39022</v>
      </c>
      <c r="E13" s="16" t="s">
        <v>56</v>
      </c>
      <c r="F13" s="21">
        <v>41613</v>
      </c>
      <c r="G13" s="16" t="s">
        <v>56</v>
      </c>
      <c r="H13" s="26" t="s">
        <v>69</v>
      </c>
      <c r="M13" s="26" t="s">
        <v>70</v>
      </c>
      <c r="N13" s="26" t="s">
        <v>71</v>
      </c>
      <c r="O13" s="16" t="s">
        <v>60</v>
      </c>
      <c r="P13" s="26" t="s">
        <v>67</v>
      </c>
      <c r="T13" s="22">
        <v>0</v>
      </c>
      <c r="W13" s="20" t="s">
        <v>43</v>
      </c>
      <c r="Z13" s="25">
        <v>0</v>
      </c>
      <c r="AA13" s="25">
        <v>0</v>
      </c>
      <c r="AB13" s="25">
        <v>4103.76</v>
      </c>
      <c r="AC13" s="25">
        <v>0</v>
      </c>
      <c r="AD13" s="25">
        <v>0</v>
      </c>
      <c r="AE13" s="25">
        <v>0</v>
      </c>
      <c r="AF13" s="25">
        <v>1226958.6599999999</v>
      </c>
      <c r="AG13" s="25">
        <v>0</v>
      </c>
      <c r="AH13" s="25">
        <v>1226958.6599999999</v>
      </c>
      <c r="AI13" s="16" t="s">
        <v>72</v>
      </c>
    </row>
    <row r="14" spans="1:35" x14ac:dyDescent="0.25">
      <c r="A14" s="17">
        <v>40086.04</v>
      </c>
      <c r="B14" s="18">
        <v>6</v>
      </c>
      <c r="C14" s="16" t="s">
        <v>73</v>
      </c>
      <c r="D14" s="21">
        <v>43038</v>
      </c>
      <c r="E14" s="16" t="s">
        <v>74</v>
      </c>
      <c r="F14" s="21">
        <v>43418</v>
      </c>
      <c r="G14" s="16" t="s">
        <v>75</v>
      </c>
      <c r="H14" s="26" t="s">
        <v>76</v>
      </c>
      <c r="M14" s="26" t="s">
        <v>77</v>
      </c>
      <c r="N14" s="26" t="s">
        <v>77</v>
      </c>
      <c r="O14" s="16" t="s">
        <v>78</v>
      </c>
      <c r="P14" s="26" t="s">
        <v>79</v>
      </c>
      <c r="R14" s="16" t="s">
        <v>41</v>
      </c>
      <c r="S14" s="16" t="s">
        <v>80</v>
      </c>
      <c r="T14" s="22">
        <v>0</v>
      </c>
      <c r="W14" s="20" t="s">
        <v>43</v>
      </c>
      <c r="Z14" s="25">
        <v>3480000</v>
      </c>
      <c r="AA14" s="25">
        <v>0</v>
      </c>
      <c r="AB14" s="25">
        <v>0</v>
      </c>
      <c r="AC14" s="25">
        <v>0</v>
      </c>
      <c r="AD14" s="25">
        <v>27566363</v>
      </c>
      <c r="AE14" s="25">
        <v>0</v>
      </c>
      <c r="AF14" s="25">
        <v>0</v>
      </c>
      <c r="AG14" s="25">
        <v>0</v>
      </c>
      <c r="AH14" s="25">
        <v>27566363</v>
      </c>
    </row>
    <row r="15" spans="1:35" x14ac:dyDescent="0.25">
      <c r="A15" s="17">
        <v>40086.050000000003</v>
      </c>
      <c r="B15" s="18">
        <v>6</v>
      </c>
      <c r="C15" s="16" t="s">
        <v>73</v>
      </c>
      <c r="D15" s="21">
        <v>44078</v>
      </c>
      <c r="E15" s="16" t="s">
        <v>81</v>
      </c>
      <c r="F15" s="21">
        <v>44263</v>
      </c>
      <c r="G15" s="16" t="s">
        <v>82</v>
      </c>
      <c r="H15" s="26" t="s">
        <v>76</v>
      </c>
      <c r="M15" s="26" t="s">
        <v>83</v>
      </c>
      <c r="O15" s="16" t="s">
        <v>78</v>
      </c>
      <c r="P15" s="26" t="s">
        <v>79</v>
      </c>
      <c r="R15" s="16" t="s">
        <v>41</v>
      </c>
      <c r="S15" s="16" t="s">
        <v>80</v>
      </c>
      <c r="T15" s="22">
        <v>0</v>
      </c>
      <c r="W15" s="20" t="s">
        <v>43</v>
      </c>
      <c r="Z15" s="25">
        <v>9000000</v>
      </c>
      <c r="AA15" s="25">
        <v>0</v>
      </c>
      <c r="AB15" s="25">
        <v>0</v>
      </c>
      <c r="AC15" s="25">
        <v>0</v>
      </c>
      <c r="AD15" s="25">
        <v>9000000</v>
      </c>
      <c r="AE15" s="25">
        <v>0</v>
      </c>
      <c r="AF15" s="25">
        <v>0</v>
      </c>
      <c r="AG15" s="25">
        <v>0</v>
      </c>
      <c r="AH15" s="25">
        <v>9000000</v>
      </c>
    </row>
    <row r="16" spans="1:35" x14ac:dyDescent="0.25">
      <c r="A16" s="17">
        <v>40087.040000000001</v>
      </c>
      <c r="B16" s="18">
        <v>6</v>
      </c>
      <c r="C16" s="16" t="s">
        <v>73</v>
      </c>
      <c r="D16" s="21">
        <v>43038</v>
      </c>
      <c r="E16" s="16" t="s">
        <v>82</v>
      </c>
      <c r="F16" s="21">
        <v>44089</v>
      </c>
      <c r="G16" s="16" t="s">
        <v>74</v>
      </c>
      <c r="H16" s="26" t="s">
        <v>76</v>
      </c>
      <c r="M16" s="26" t="s">
        <v>85</v>
      </c>
      <c r="N16" s="26" t="s">
        <v>85</v>
      </c>
      <c r="O16" s="16" t="s">
        <v>78</v>
      </c>
      <c r="P16" s="26" t="s">
        <v>79</v>
      </c>
      <c r="R16" s="16" t="s">
        <v>41</v>
      </c>
      <c r="S16" s="16" t="s">
        <v>80</v>
      </c>
      <c r="T16" s="22">
        <v>0</v>
      </c>
      <c r="W16" s="20" t="s">
        <v>43</v>
      </c>
      <c r="Z16" s="25">
        <v>715000</v>
      </c>
      <c r="AA16" s="25">
        <v>0</v>
      </c>
      <c r="AB16" s="25">
        <v>0</v>
      </c>
      <c r="AC16" s="25">
        <v>0</v>
      </c>
      <c r="AD16" s="25">
        <v>2415000</v>
      </c>
      <c r="AE16" s="25">
        <v>0</v>
      </c>
      <c r="AF16" s="25">
        <v>0</v>
      </c>
      <c r="AG16" s="25">
        <v>0</v>
      </c>
      <c r="AH16" s="25">
        <v>2415000</v>
      </c>
    </row>
    <row r="17" spans="1:35" x14ac:dyDescent="0.25">
      <c r="A17" s="17">
        <v>40087.050000000003</v>
      </c>
      <c r="B17" s="18">
        <v>6</v>
      </c>
      <c r="C17" s="16" t="s">
        <v>73</v>
      </c>
      <c r="D17" s="21">
        <v>44078</v>
      </c>
      <c r="E17" s="16" t="s">
        <v>81</v>
      </c>
      <c r="F17" s="21">
        <v>44090</v>
      </c>
      <c r="G17" s="16" t="s">
        <v>74</v>
      </c>
      <c r="H17" s="26" t="s">
        <v>76</v>
      </c>
      <c r="M17" s="26" t="s">
        <v>86</v>
      </c>
      <c r="O17" s="16" t="s">
        <v>78</v>
      </c>
      <c r="P17" s="26" t="s">
        <v>79</v>
      </c>
      <c r="R17" s="16" t="s">
        <v>41</v>
      </c>
      <c r="S17" s="16" t="s">
        <v>80</v>
      </c>
      <c r="T17" s="22">
        <v>0</v>
      </c>
      <c r="W17" s="20" t="s">
        <v>43</v>
      </c>
      <c r="Z17" s="25">
        <v>1400000</v>
      </c>
      <c r="AA17" s="25">
        <v>0</v>
      </c>
      <c r="AB17" s="25">
        <v>0</v>
      </c>
      <c r="AC17" s="25">
        <v>0</v>
      </c>
      <c r="AD17" s="25">
        <v>1400000</v>
      </c>
      <c r="AE17" s="25">
        <v>0</v>
      </c>
      <c r="AF17" s="25">
        <v>0</v>
      </c>
      <c r="AG17" s="25">
        <v>0</v>
      </c>
      <c r="AH17" s="25">
        <v>1400000</v>
      </c>
    </row>
    <row r="18" spans="1:35" x14ac:dyDescent="0.25">
      <c r="A18" s="17">
        <v>40264.01</v>
      </c>
      <c r="B18" s="18">
        <v>1</v>
      </c>
      <c r="C18" s="16" t="s">
        <v>73</v>
      </c>
      <c r="D18" s="21">
        <v>42331</v>
      </c>
      <c r="E18" s="16" t="s">
        <v>142</v>
      </c>
      <c r="F18" s="21">
        <v>43938</v>
      </c>
      <c r="G18" s="16" t="s">
        <v>142</v>
      </c>
      <c r="H18" s="26" t="s">
        <v>158</v>
      </c>
      <c r="I18" s="16" t="s">
        <v>1767</v>
      </c>
      <c r="J18" s="20" t="s">
        <v>116</v>
      </c>
      <c r="L18" s="16" t="s">
        <v>116</v>
      </c>
      <c r="M18" s="26" t="s">
        <v>20424</v>
      </c>
      <c r="O18" s="16" t="s">
        <v>179</v>
      </c>
      <c r="P18" s="26" t="s">
        <v>79</v>
      </c>
      <c r="R18" s="16" t="s">
        <v>41</v>
      </c>
      <c r="S18" s="16" t="s">
        <v>84</v>
      </c>
      <c r="T18" s="22">
        <v>0.01</v>
      </c>
      <c r="W18" s="20" t="s">
        <v>43</v>
      </c>
      <c r="X18" s="16" t="s">
        <v>78</v>
      </c>
      <c r="Y18" s="26" t="s">
        <v>20423</v>
      </c>
      <c r="Z18" s="24" t="s">
        <v>32</v>
      </c>
      <c r="AA18" s="24" t="s">
        <v>32</v>
      </c>
      <c r="AB18" s="24" t="s">
        <v>32</v>
      </c>
      <c r="AC18" s="24" t="s">
        <v>32</v>
      </c>
      <c r="AD18" s="25">
        <v>0</v>
      </c>
      <c r="AE18" s="25">
        <v>0</v>
      </c>
      <c r="AF18" s="25">
        <v>4500</v>
      </c>
      <c r="AG18" s="25">
        <v>0</v>
      </c>
      <c r="AH18" s="25">
        <v>4500</v>
      </c>
      <c r="AI18" s="16" t="s">
        <v>20422</v>
      </c>
    </row>
    <row r="19" spans="1:35" x14ac:dyDescent="0.25">
      <c r="A19" s="17">
        <v>40307</v>
      </c>
      <c r="B19" s="18">
        <v>4</v>
      </c>
      <c r="C19" s="16" t="s">
        <v>73</v>
      </c>
      <c r="D19" s="21">
        <v>37843</v>
      </c>
      <c r="E19" s="16" t="s">
        <v>32</v>
      </c>
      <c r="F19" s="21">
        <v>44259</v>
      </c>
      <c r="G19" s="16" t="s">
        <v>56</v>
      </c>
      <c r="H19" s="26" t="s">
        <v>229</v>
      </c>
      <c r="I19" s="16" t="s">
        <v>20421</v>
      </c>
      <c r="K19" s="16" t="s">
        <v>20420</v>
      </c>
      <c r="L19" s="16" t="s">
        <v>37</v>
      </c>
      <c r="M19" s="26" t="s">
        <v>20419</v>
      </c>
      <c r="O19" s="16" t="s">
        <v>53</v>
      </c>
      <c r="P19" s="26" t="s">
        <v>40</v>
      </c>
      <c r="R19" s="16" t="s">
        <v>41</v>
      </c>
      <c r="S19" s="16" t="s">
        <v>42</v>
      </c>
      <c r="T19" s="22">
        <v>0.15</v>
      </c>
      <c r="U19" s="21">
        <v>44841</v>
      </c>
      <c r="W19" s="20" t="s">
        <v>43</v>
      </c>
      <c r="X19" s="16" t="s">
        <v>44</v>
      </c>
      <c r="Y19" s="26" t="s">
        <v>20418</v>
      </c>
      <c r="Z19" s="24" t="s">
        <v>32</v>
      </c>
      <c r="AA19" s="24" t="s">
        <v>32</v>
      </c>
      <c r="AB19" s="24" t="s">
        <v>32</v>
      </c>
      <c r="AC19" s="24" t="s">
        <v>32</v>
      </c>
      <c r="AD19" s="25">
        <v>210173.85</v>
      </c>
      <c r="AE19" s="25">
        <v>0</v>
      </c>
      <c r="AF19" s="25">
        <v>0</v>
      </c>
      <c r="AG19" s="25">
        <v>0</v>
      </c>
      <c r="AH19" s="25">
        <v>210173.85</v>
      </c>
      <c r="AI19" s="16" t="s">
        <v>20417</v>
      </c>
    </row>
    <row r="20" spans="1:35" x14ac:dyDescent="0.25">
      <c r="A20" s="17">
        <v>40427</v>
      </c>
      <c r="B20" s="18">
        <v>4</v>
      </c>
      <c r="C20" s="16" t="s">
        <v>47</v>
      </c>
      <c r="D20" s="21">
        <v>37843</v>
      </c>
      <c r="E20" s="16" t="s">
        <v>32</v>
      </c>
      <c r="F20" s="21">
        <v>41115</v>
      </c>
      <c r="G20" s="16" t="s">
        <v>48</v>
      </c>
      <c r="H20" s="26" t="s">
        <v>87</v>
      </c>
      <c r="K20" s="16" t="s">
        <v>88</v>
      </c>
      <c r="L20" s="16" t="s">
        <v>37</v>
      </c>
      <c r="M20" s="26" t="s">
        <v>89</v>
      </c>
      <c r="O20" s="16" t="s">
        <v>60</v>
      </c>
      <c r="P20" s="26" t="s">
        <v>40</v>
      </c>
      <c r="T20" s="22">
        <v>0</v>
      </c>
      <c r="U20" s="21">
        <v>37288</v>
      </c>
      <c r="W20" s="20" t="s">
        <v>43</v>
      </c>
      <c r="Y20" s="26" t="s">
        <v>90</v>
      </c>
      <c r="Z20" s="25">
        <v>5667.32</v>
      </c>
      <c r="AA20" s="25">
        <v>0</v>
      </c>
      <c r="AB20" s="25">
        <v>-4529.87</v>
      </c>
      <c r="AC20" s="25">
        <v>0</v>
      </c>
      <c r="AD20" s="25">
        <v>117121.61</v>
      </c>
      <c r="AE20" s="25">
        <v>12208.74</v>
      </c>
      <c r="AF20" s="25">
        <v>726358.21</v>
      </c>
      <c r="AG20" s="25">
        <v>0</v>
      </c>
      <c r="AH20" s="25">
        <v>855688.56</v>
      </c>
      <c r="AI20" s="16" t="s">
        <v>91</v>
      </c>
    </row>
    <row r="21" spans="1:35" x14ac:dyDescent="0.25">
      <c r="A21" s="17">
        <v>40504</v>
      </c>
      <c r="B21" s="18">
        <v>4</v>
      </c>
      <c r="C21" s="16" t="s">
        <v>47</v>
      </c>
      <c r="D21" s="21">
        <v>37843</v>
      </c>
      <c r="E21" s="16" t="s">
        <v>32</v>
      </c>
      <c r="F21" s="21">
        <v>41222</v>
      </c>
      <c r="G21" s="16" t="s">
        <v>48</v>
      </c>
      <c r="H21" s="26" t="s">
        <v>92</v>
      </c>
      <c r="I21" s="16" t="s">
        <v>93</v>
      </c>
      <c r="K21" s="16" t="s">
        <v>94</v>
      </c>
      <c r="L21" s="16" t="s">
        <v>37</v>
      </c>
      <c r="M21" s="26" t="s">
        <v>95</v>
      </c>
      <c r="O21" s="16" t="s">
        <v>53</v>
      </c>
      <c r="P21" s="26" t="s">
        <v>40</v>
      </c>
      <c r="T21" s="22">
        <v>3.7999999999999999E-2</v>
      </c>
      <c r="U21" s="21">
        <v>39976</v>
      </c>
      <c r="W21" s="20" t="s">
        <v>43</v>
      </c>
      <c r="X21" s="16" t="s">
        <v>44</v>
      </c>
      <c r="Y21" s="26" t="s">
        <v>96</v>
      </c>
      <c r="Z21" s="25">
        <v>0</v>
      </c>
      <c r="AA21" s="25">
        <v>0</v>
      </c>
      <c r="AB21" s="25">
        <v>448.68</v>
      </c>
      <c r="AC21" s="25">
        <v>0</v>
      </c>
      <c r="AD21" s="25">
        <v>80959.960000000006</v>
      </c>
      <c r="AE21" s="25">
        <v>16595.27</v>
      </c>
      <c r="AF21" s="25">
        <v>295309.92</v>
      </c>
      <c r="AG21" s="25">
        <v>0</v>
      </c>
      <c r="AH21" s="25">
        <v>392865.15</v>
      </c>
      <c r="AI21" s="16" t="s">
        <v>97</v>
      </c>
    </row>
    <row r="22" spans="1:35" ht="30" x14ac:dyDescent="0.25">
      <c r="A22" s="17">
        <v>40566</v>
      </c>
      <c r="B22" s="18">
        <v>3</v>
      </c>
      <c r="C22" s="16" t="s">
        <v>47</v>
      </c>
      <c r="D22" s="21">
        <v>37843</v>
      </c>
      <c r="E22" s="16" t="s">
        <v>32</v>
      </c>
      <c r="F22" s="21">
        <v>40625</v>
      </c>
      <c r="G22" s="16" t="s">
        <v>81</v>
      </c>
      <c r="H22" s="26" t="s">
        <v>98</v>
      </c>
      <c r="M22" s="26" t="s">
        <v>99</v>
      </c>
      <c r="O22" s="16" t="s">
        <v>78</v>
      </c>
      <c r="P22" s="26" t="s">
        <v>100</v>
      </c>
      <c r="T22" s="22">
        <v>0</v>
      </c>
      <c r="W22" s="20" t="s">
        <v>43</v>
      </c>
      <c r="Z22" s="25">
        <v>0</v>
      </c>
      <c r="AA22" s="25">
        <v>0</v>
      </c>
      <c r="AB22" s="25">
        <v>685.71</v>
      </c>
      <c r="AC22" s="25">
        <v>0</v>
      </c>
      <c r="AD22" s="25">
        <v>0</v>
      </c>
      <c r="AE22" s="25">
        <v>0</v>
      </c>
      <c r="AF22" s="25">
        <v>1614856.03</v>
      </c>
      <c r="AG22" s="25">
        <v>0</v>
      </c>
      <c r="AH22" s="25">
        <v>1614856.03</v>
      </c>
      <c r="AI22" s="16" t="s">
        <v>101</v>
      </c>
    </row>
    <row r="23" spans="1:35" ht="30" x14ac:dyDescent="0.25">
      <c r="A23" s="17">
        <v>40566.04</v>
      </c>
      <c r="B23" s="18">
        <v>3</v>
      </c>
      <c r="C23" s="16" t="s">
        <v>47</v>
      </c>
      <c r="D23" s="21">
        <v>42922</v>
      </c>
      <c r="E23" s="16" t="s">
        <v>102</v>
      </c>
      <c r="F23" s="21">
        <v>43474</v>
      </c>
      <c r="G23" s="16" t="s">
        <v>103</v>
      </c>
      <c r="H23" s="26" t="s">
        <v>98</v>
      </c>
      <c r="M23" s="26" t="s">
        <v>104</v>
      </c>
      <c r="N23" s="26" t="s">
        <v>104</v>
      </c>
      <c r="O23" s="16" t="s">
        <v>78</v>
      </c>
      <c r="P23" s="26" t="s">
        <v>100</v>
      </c>
      <c r="T23" s="23" t="s">
        <v>32</v>
      </c>
      <c r="W23" s="20" t="s">
        <v>43</v>
      </c>
      <c r="Z23" s="25">
        <v>177737.38</v>
      </c>
      <c r="AA23" s="25">
        <v>0</v>
      </c>
      <c r="AB23" s="25">
        <v>0</v>
      </c>
      <c r="AC23" s="25">
        <v>0</v>
      </c>
      <c r="AD23" s="25">
        <v>632737.38</v>
      </c>
      <c r="AE23" s="25">
        <v>0</v>
      </c>
      <c r="AF23" s="25">
        <v>0</v>
      </c>
      <c r="AG23" s="25">
        <v>0</v>
      </c>
      <c r="AH23" s="25">
        <v>632737.38</v>
      </c>
    </row>
    <row r="24" spans="1:35" ht="30" x14ac:dyDescent="0.25">
      <c r="A24" s="17">
        <v>40566.050000000003</v>
      </c>
      <c r="B24" s="18">
        <v>3</v>
      </c>
      <c r="C24" s="16" t="s">
        <v>73</v>
      </c>
      <c r="D24" s="21">
        <v>43873</v>
      </c>
      <c r="E24" s="16" t="s">
        <v>108</v>
      </c>
      <c r="F24" s="21">
        <v>44336</v>
      </c>
      <c r="G24" s="16" t="s">
        <v>109</v>
      </c>
      <c r="H24" s="26" t="s">
        <v>98</v>
      </c>
      <c r="L24" s="16" t="s">
        <v>110</v>
      </c>
      <c r="M24" s="26" t="s">
        <v>20416</v>
      </c>
      <c r="O24" s="16" t="s">
        <v>112</v>
      </c>
      <c r="P24" s="26" t="s">
        <v>100</v>
      </c>
      <c r="T24" s="23" t="s">
        <v>32</v>
      </c>
      <c r="W24" s="20" t="s">
        <v>43</v>
      </c>
      <c r="Z24" s="24" t="s">
        <v>32</v>
      </c>
      <c r="AA24" s="24" t="s">
        <v>32</v>
      </c>
      <c r="AB24" s="24" t="s">
        <v>32</v>
      </c>
      <c r="AC24" s="24" t="s">
        <v>32</v>
      </c>
      <c r="AD24" s="25">
        <v>448390</v>
      </c>
      <c r="AE24" s="25">
        <v>0</v>
      </c>
      <c r="AF24" s="25">
        <v>0</v>
      </c>
      <c r="AG24" s="25">
        <v>0</v>
      </c>
      <c r="AH24" s="25">
        <v>448390</v>
      </c>
    </row>
    <row r="25" spans="1:35" ht="30" x14ac:dyDescent="0.25">
      <c r="A25" s="17">
        <v>40588.01</v>
      </c>
      <c r="B25" s="18">
        <v>3</v>
      </c>
      <c r="C25" s="16" t="s">
        <v>47</v>
      </c>
      <c r="D25" s="21">
        <v>38644</v>
      </c>
      <c r="E25" s="16" t="s">
        <v>105</v>
      </c>
      <c r="F25" s="21">
        <v>41815</v>
      </c>
      <c r="G25" s="16" t="s">
        <v>48</v>
      </c>
      <c r="H25" s="26" t="s">
        <v>98</v>
      </c>
      <c r="M25" s="26" t="s">
        <v>106</v>
      </c>
      <c r="O25" s="16" t="s">
        <v>78</v>
      </c>
      <c r="P25" s="26" t="s">
        <v>100</v>
      </c>
      <c r="T25" s="22">
        <v>0</v>
      </c>
      <c r="W25" s="20" t="s">
        <v>43</v>
      </c>
      <c r="Z25" s="25">
        <v>0</v>
      </c>
      <c r="AA25" s="25">
        <v>0</v>
      </c>
      <c r="AB25" s="25">
        <v>122.7</v>
      </c>
      <c r="AC25" s="25">
        <v>0</v>
      </c>
      <c r="AD25" s="25">
        <v>0</v>
      </c>
      <c r="AE25" s="25">
        <v>0</v>
      </c>
      <c r="AF25" s="25">
        <v>3509216.93</v>
      </c>
      <c r="AG25" s="25">
        <v>0</v>
      </c>
      <c r="AH25" s="25">
        <v>3509216.93</v>
      </c>
      <c r="AI25" s="16" t="s">
        <v>107</v>
      </c>
    </row>
    <row r="26" spans="1:35" ht="30" x14ac:dyDescent="0.25">
      <c r="A26" s="17">
        <v>40588.050000000003</v>
      </c>
      <c r="B26" s="18">
        <v>3</v>
      </c>
      <c r="C26" s="16" t="s">
        <v>73</v>
      </c>
      <c r="D26" s="21">
        <v>43873</v>
      </c>
      <c r="E26" s="16" t="s">
        <v>108</v>
      </c>
      <c r="F26" s="21">
        <v>44336</v>
      </c>
      <c r="G26" s="16" t="s">
        <v>109</v>
      </c>
      <c r="H26" s="26" t="s">
        <v>98</v>
      </c>
      <c r="L26" s="16" t="s">
        <v>110</v>
      </c>
      <c r="M26" s="26" t="s">
        <v>111</v>
      </c>
      <c r="O26" s="16" t="s">
        <v>112</v>
      </c>
      <c r="P26" s="26" t="s">
        <v>100</v>
      </c>
      <c r="T26" s="23" t="s">
        <v>32</v>
      </c>
      <c r="W26" s="20" t="s">
        <v>43</v>
      </c>
      <c r="Z26" s="25">
        <v>1455000</v>
      </c>
      <c r="AA26" s="25">
        <v>0</v>
      </c>
      <c r="AB26" s="25">
        <v>0</v>
      </c>
      <c r="AC26" s="25">
        <v>0</v>
      </c>
      <c r="AD26" s="25">
        <v>2910000</v>
      </c>
      <c r="AE26" s="25">
        <v>0</v>
      </c>
      <c r="AF26" s="25">
        <v>0</v>
      </c>
      <c r="AG26" s="25">
        <v>0</v>
      </c>
      <c r="AH26" s="25">
        <v>2910000</v>
      </c>
    </row>
    <row r="27" spans="1:35" ht="30" x14ac:dyDescent="0.25">
      <c r="A27" s="17">
        <v>40597.279999999999</v>
      </c>
      <c r="B27" s="18">
        <v>6</v>
      </c>
      <c r="C27" s="16" t="s">
        <v>73</v>
      </c>
      <c r="D27" s="21">
        <v>43727</v>
      </c>
      <c r="E27" s="16" t="s">
        <v>74</v>
      </c>
      <c r="F27" s="21">
        <v>44278</v>
      </c>
      <c r="G27" s="16" t="s">
        <v>74</v>
      </c>
      <c r="H27" s="26" t="s">
        <v>76</v>
      </c>
      <c r="M27" s="26" t="s">
        <v>20415</v>
      </c>
      <c r="O27" s="16" t="s">
        <v>78</v>
      </c>
      <c r="P27" s="26" t="s">
        <v>768</v>
      </c>
      <c r="T27" s="22">
        <v>0</v>
      </c>
      <c r="U27" s="21">
        <v>44603</v>
      </c>
      <c r="W27" s="20" t="s">
        <v>43</v>
      </c>
      <c r="Z27" s="24" t="s">
        <v>32</v>
      </c>
      <c r="AA27" s="24" t="s">
        <v>32</v>
      </c>
      <c r="AB27" s="24" t="s">
        <v>32</v>
      </c>
      <c r="AC27" s="24" t="s">
        <v>32</v>
      </c>
      <c r="AD27" s="25">
        <v>250000</v>
      </c>
      <c r="AE27" s="25">
        <v>0</v>
      </c>
      <c r="AF27" s="25">
        <v>0</v>
      </c>
      <c r="AG27" s="25">
        <v>0</v>
      </c>
      <c r="AH27" s="25">
        <v>250000</v>
      </c>
      <c r="AI27" s="16" t="s">
        <v>20414</v>
      </c>
    </row>
    <row r="28" spans="1:35" ht="30" x14ac:dyDescent="0.25">
      <c r="A28" s="17">
        <v>40597.29</v>
      </c>
      <c r="B28" s="18">
        <v>1</v>
      </c>
      <c r="C28" s="16" t="s">
        <v>73</v>
      </c>
      <c r="D28" s="21">
        <v>43873</v>
      </c>
      <c r="E28" s="16" t="s">
        <v>108</v>
      </c>
      <c r="F28" s="21">
        <v>44280</v>
      </c>
      <c r="G28" s="16" t="s">
        <v>75</v>
      </c>
      <c r="H28" s="26" t="s">
        <v>320</v>
      </c>
      <c r="M28" s="26" t="s">
        <v>20413</v>
      </c>
      <c r="O28" s="16" t="s">
        <v>78</v>
      </c>
      <c r="P28" s="26" t="s">
        <v>100</v>
      </c>
      <c r="T28" s="23" t="s">
        <v>32</v>
      </c>
      <c r="W28" s="20" t="s">
        <v>43</v>
      </c>
      <c r="Z28" s="24" t="s">
        <v>32</v>
      </c>
      <c r="AA28" s="24" t="s">
        <v>32</v>
      </c>
      <c r="AB28" s="24" t="s">
        <v>32</v>
      </c>
      <c r="AC28" s="24" t="s">
        <v>32</v>
      </c>
      <c r="AD28" s="25">
        <v>3373125</v>
      </c>
      <c r="AE28" s="25">
        <v>0</v>
      </c>
      <c r="AF28" s="25">
        <v>0</v>
      </c>
      <c r="AG28" s="25">
        <v>0</v>
      </c>
      <c r="AH28" s="25">
        <v>3373125</v>
      </c>
    </row>
    <row r="29" spans="1:35" ht="30" x14ac:dyDescent="0.25">
      <c r="A29" s="17">
        <v>40597.300000000003</v>
      </c>
      <c r="B29" s="18">
        <v>2</v>
      </c>
      <c r="C29" s="16" t="s">
        <v>73</v>
      </c>
      <c r="D29" s="21">
        <v>43873</v>
      </c>
      <c r="E29" s="16" t="s">
        <v>108</v>
      </c>
      <c r="F29" s="21">
        <v>44280</v>
      </c>
      <c r="G29" s="16" t="s">
        <v>75</v>
      </c>
      <c r="H29" s="26" t="s">
        <v>286</v>
      </c>
      <c r="M29" s="26" t="s">
        <v>20412</v>
      </c>
      <c r="O29" s="16" t="s">
        <v>78</v>
      </c>
      <c r="P29" s="26" t="s">
        <v>100</v>
      </c>
      <c r="T29" s="23" t="s">
        <v>32</v>
      </c>
      <c r="W29" s="20" t="s">
        <v>43</v>
      </c>
      <c r="Z29" s="24" t="s">
        <v>32</v>
      </c>
      <c r="AA29" s="24" t="s">
        <v>32</v>
      </c>
      <c r="AB29" s="24" t="s">
        <v>32</v>
      </c>
      <c r="AC29" s="24" t="s">
        <v>32</v>
      </c>
      <c r="AD29" s="25">
        <v>2642750</v>
      </c>
      <c r="AE29" s="25">
        <v>0</v>
      </c>
      <c r="AF29" s="25">
        <v>0</v>
      </c>
      <c r="AG29" s="25">
        <v>0</v>
      </c>
      <c r="AH29" s="25">
        <v>2642750</v>
      </c>
    </row>
    <row r="30" spans="1:35" ht="30" x14ac:dyDescent="0.25">
      <c r="A30" s="17">
        <v>40597.31</v>
      </c>
      <c r="B30" s="18">
        <v>3</v>
      </c>
      <c r="C30" s="16" t="s">
        <v>73</v>
      </c>
      <c r="D30" s="21">
        <v>43873</v>
      </c>
      <c r="E30" s="16" t="s">
        <v>108</v>
      </c>
      <c r="F30" s="21">
        <v>44280</v>
      </c>
      <c r="G30" s="16" t="s">
        <v>75</v>
      </c>
      <c r="H30" s="26" t="s">
        <v>98</v>
      </c>
      <c r="M30" s="26" t="s">
        <v>20411</v>
      </c>
      <c r="O30" s="16" t="s">
        <v>78</v>
      </c>
      <c r="P30" s="26" t="s">
        <v>100</v>
      </c>
      <c r="T30" s="23" t="s">
        <v>32</v>
      </c>
      <c r="W30" s="20" t="s">
        <v>43</v>
      </c>
      <c r="Z30" s="24" t="s">
        <v>32</v>
      </c>
      <c r="AA30" s="24" t="s">
        <v>32</v>
      </c>
      <c r="AB30" s="24" t="s">
        <v>32</v>
      </c>
      <c r="AC30" s="24" t="s">
        <v>32</v>
      </c>
      <c r="AD30" s="25">
        <v>5393810</v>
      </c>
      <c r="AE30" s="25">
        <v>0</v>
      </c>
      <c r="AF30" s="25">
        <v>0</v>
      </c>
      <c r="AG30" s="25">
        <v>0</v>
      </c>
      <c r="AH30" s="25">
        <v>5393810</v>
      </c>
    </row>
    <row r="31" spans="1:35" ht="30" x14ac:dyDescent="0.25">
      <c r="A31" s="17">
        <v>40597.32</v>
      </c>
      <c r="B31" s="18">
        <v>4</v>
      </c>
      <c r="C31" s="16" t="s">
        <v>73</v>
      </c>
      <c r="D31" s="21">
        <v>43873</v>
      </c>
      <c r="E31" s="16" t="s">
        <v>108</v>
      </c>
      <c r="F31" s="21">
        <v>44280</v>
      </c>
      <c r="G31" s="16" t="s">
        <v>75</v>
      </c>
      <c r="H31" s="26" t="s">
        <v>126</v>
      </c>
      <c r="M31" s="26" t="s">
        <v>20410</v>
      </c>
      <c r="O31" s="16" t="s">
        <v>78</v>
      </c>
      <c r="P31" s="26" t="s">
        <v>768</v>
      </c>
      <c r="T31" s="23" t="s">
        <v>32</v>
      </c>
      <c r="W31" s="20" t="s">
        <v>43</v>
      </c>
      <c r="Z31" s="24" t="s">
        <v>32</v>
      </c>
      <c r="AA31" s="24" t="s">
        <v>32</v>
      </c>
      <c r="AB31" s="24" t="s">
        <v>32</v>
      </c>
      <c r="AC31" s="24" t="s">
        <v>32</v>
      </c>
      <c r="AD31" s="25">
        <v>6858438</v>
      </c>
      <c r="AE31" s="25">
        <v>0</v>
      </c>
      <c r="AF31" s="25">
        <v>0</v>
      </c>
      <c r="AG31" s="25">
        <v>0</v>
      </c>
      <c r="AH31" s="25">
        <v>6858438</v>
      </c>
    </row>
    <row r="32" spans="1:35" ht="30" x14ac:dyDescent="0.25">
      <c r="A32" s="17">
        <v>40597.33</v>
      </c>
      <c r="B32" s="18">
        <v>6</v>
      </c>
      <c r="C32" s="16" t="s">
        <v>73</v>
      </c>
      <c r="D32" s="21">
        <v>43873</v>
      </c>
      <c r="E32" s="16" t="s">
        <v>108</v>
      </c>
      <c r="F32" s="21">
        <v>43917</v>
      </c>
      <c r="G32" s="16" t="s">
        <v>109</v>
      </c>
      <c r="H32" s="26" t="s">
        <v>76</v>
      </c>
      <c r="M32" s="26" t="s">
        <v>20409</v>
      </c>
      <c r="O32" s="16" t="s">
        <v>78</v>
      </c>
      <c r="P32" s="26" t="s">
        <v>768</v>
      </c>
      <c r="T32" s="23" t="s">
        <v>32</v>
      </c>
      <c r="W32" s="20" t="s">
        <v>43</v>
      </c>
      <c r="Z32" s="24" t="s">
        <v>32</v>
      </c>
      <c r="AA32" s="24" t="s">
        <v>32</v>
      </c>
      <c r="AB32" s="24" t="s">
        <v>32</v>
      </c>
      <c r="AC32" s="24" t="s">
        <v>32</v>
      </c>
      <c r="AD32" s="25">
        <v>650000</v>
      </c>
      <c r="AE32" s="25">
        <v>0</v>
      </c>
      <c r="AF32" s="25">
        <v>0</v>
      </c>
      <c r="AG32" s="25">
        <v>0</v>
      </c>
      <c r="AH32" s="25">
        <v>650000</v>
      </c>
    </row>
    <row r="33" spans="1:35" x14ac:dyDescent="0.25">
      <c r="A33" s="17">
        <v>40813.01</v>
      </c>
      <c r="B33" s="18">
        <v>4</v>
      </c>
      <c r="C33" s="16" t="s">
        <v>73</v>
      </c>
      <c r="D33" s="21">
        <v>38954</v>
      </c>
      <c r="E33" s="16" t="s">
        <v>113</v>
      </c>
      <c r="F33" s="21">
        <v>43502</v>
      </c>
      <c r="G33" s="16" t="s">
        <v>75</v>
      </c>
      <c r="H33" s="26" t="s">
        <v>114</v>
      </c>
      <c r="I33" s="16" t="s">
        <v>115</v>
      </c>
      <c r="J33" s="20" t="s">
        <v>116</v>
      </c>
      <c r="L33" s="16" t="s">
        <v>116</v>
      </c>
      <c r="M33" s="26" t="s">
        <v>117</v>
      </c>
      <c r="N33" s="26" t="s">
        <v>118</v>
      </c>
      <c r="O33" s="16" t="s">
        <v>119</v>
      </c>
      <c r="P33" s="26" t="s">
        <v>78</v>
      </c>
      <c r="T33" s="22">
        <v>0.3</v>
      </c>
      <c r="W33" s="20" t="s">
        <v>43</v>
      </c>
      <c r="X33" s="16" t="s">
        <v>78</v>
      </c>
      <c r="Z33" s="25">
        <v>0</v>
      </c>
      <c r="AA33" s="25">
        <v>0</v>
      </c>
      <c r="AB33" s="25">
        <v>800000</v>
      </c>
      <c r="AC33" s="25">
        <v>0</v>
      </c>
      <c r="AD33" s="25">
        <v>18326.57</v>
      </c>
      <c r="AE33" s="25">
        <v>0</v>
      </c>
      <c r="AF33" s="25">
        <v>9998000</v>
      </c>
      <c r="AG33" s="25">
        <v>0</v>
      </c>
      <c r="AH33" s="25">
        <v>10016326.57</v>
      </c>
      <c r="AI33" s="16" t="s">
        <v>120</v>
      </c>
    </row>
    <row r="34" spans="1:35" ht="30" x14ac:dyDescent="0.25">
      <c r="A34" s="17">
        <v>40813.03</v>
      </c>
      <c r="B34" s="18">
        <v>4</v>
      </c>
      <c r="C34" s="16" t="s">
        <v>73</v>
      </c>
      <c r="D34" s="21">
        <v>43545</v>
      </c>
      <c r="E34" s="16" t="s">
        <v>819</v>
      </c>
      <c r="F34" s="21">
        <v>44123</v>
      </c>
      <c r="G34" s="16" t="s">
        <v>75</v>
      </c>
      <c r="H34" s="26" t="s">
        <v>203</v>
      </c>
      <c r="I34" s="16" t="s">
        <v>115</v>
      </c>
      <c r="J34" s="20" t="s">
        <v>116</v>
      </c>
      <c r="L34" s="16" t="s">
        <v>116</v>
      </c>
      <c r="M34" s="26" t="s">
        <v>20408</v>
      </c>
      <c r="N34" s="26" t="s">
        <v>122</v>
      </c>
      <c r="O34" s="16" t="s">
        <v>119</v>
      </c>
      <c r="P34" s="26" t="s">
        <v>123</v>
      </c>
      <c r="T34" s="22">
        <v>0.75</v>
      </c>
      <c r="W34" s="20" t="s">
        <v>43</v>
      </c>
      <c r="X34" s="16" t="s">
        <v>78</v>
      </c>
      <c r="Z34" s="24" t="s">
        <v>32</v>
      </c>
      <c r="AA34" s="24" t="s">
        <v>32</v>
      </c>
      <c r="AB34" s="24" t="s">
        <v>32</v>
      </c>
      <c r="AC34" s="24" t="s">
        <v>32</v>
      </c>
      <c r="AD34" s="24" t="s">
        <v>32</v>
      </c>
      <c r="AE34" s="24" t="s">
        <v>32</v>
      </c>
      <c r="AF34" s="24" t="s">
        <v>32</v>
      </c>
      <c r="AG34" s="24" t="s">
        <v>32</v>
      </c>
      <c r="AH34" s="24" t="s">
        <v>32</v>
      </c>
    </row>
    <row r="35" spans="1:35" x14ac:dyDescent="0.25">
      <c r="A35" s="17">
        <v>40813.040000000001</v>
      </c>
      <c r="B35" s="18">
        <v>4</v>
      </c>
      <c r="C35" s="16" t="s">
        <v>73</v>
      </c>
      <c r="D35" s="21">
        <v>43592</v>
      </c>
      <c r="E35" s="16" t="s">
        <v>109</v>
      </c>
      <c r="F35" s="21">
        <v>44168</v>
      </c>
      <c r="G35" s="16" t="s">
        <v>75</v>
      </c>
      <c r="H35" s="26" t="s">
        <v>114</v>
      </c>
      <c r="I35" s="16" t="s">
        <v>115</v>
      </c>
      <c r="J35" s="20" t="s">
        <v>116</v>
      </c>
      <c r="L35" s="16" t="s">
        <v>116</v>
      </c>
      <c r="M35" s="26" t="s">
        <v>121</v>
      </c>
      <c r="N35" s="26" t="s">
        <v>122</v>
      </c>
      <c r="O35" s="16" t="s">
        <v>119</v>
      </c>
      <c r="P35" s="26" t="s">
        <v>123</v>
      </c>
      <c r="T35" s="22">
        <v>0.75</v>
      </c>
      <c r="W35" s="20" t="s">
        <v>43</v>
      </c>
      <c r="X35" s="16" t="s">
        <v>78</v>
      </c>
      <c r="Z35" s="25">
        <v>0</v>
      </c>
      <c r="AA35" s="25">
        <v>0</v>
      </c>
      <c r="AB35" s="25">
        <v>0</v>
      </c>
      <c r="AC35" s="25">
        <v>0</v>
      </c>
      <c r="AD35" s="25">
        <v>0</v>
      </c>
      <c r="AE35" s="25">
        <v>0</v>
      </c>
      <c r="AF35" s="25">
        <v>1434070</v>
      </c>
      <c r="AG35" s="25">
        <v>0</v>
      </c>
      <c r="AH35" s="25">
        <v>1434070</v>
      </c>
      <c r="AI35" s="16" t="s">
        <v>124</v>
      </c>
    </row>
    <row r="36" spans="1:35" ht="30" x14ac:dyDescent="0.25">
      <c r="A36" s="17">
        <v>40844</v>
      </c>
      <c r="B36" s="18">
        <v>3</v>
      </c>
      <c r="C36" s="16" t="s">
        <v>474</v>
      </c>
      <c r="D36" s="21">
        <v>37843</v>
      </c>
      <c r="E36" s="16" t="s">
        <v>32</v>
      </c>
      <c r="F36" s="21">
        <v>43794</v>
      </c>
      <c r="G36" s="16" t="s">
        <v>1935</v>
      </c>
      <c r="H36" s="26" t="s">
        <v>173</v>
      </c>
      <c r="M36" s="26" t="s">
        <v>20407</v>
      </c>
      <c r="N36" s="26" t="s">
        <v>20406</v>
      </c>
      <c r="O36" s="16" t="s">
        <v>60</v>
      </c>
      <c r="P36" s="26" t="s">
        <v>67</v>
      </c>
      <c r="T36" s="22">
        <v>0</v>
      </c>
      <c r="W36" s="20" t="s">
        <v>43</v>
      </c>
      <c r="Z36" s="24" t="s">
        <v>32</v>
      </c>
      <c r="AA36" s="24" t="s">
        <v>32</v>
      </c>
      <c r="AB36" s="24" t="s">
        <v>32</v>
      </c>
      <c r="AC36" s="24" t="s">
        <v>32</v>
      </c>
      <c r="AD36" s="25">
        <v>1224500</v>
      </c>
      <c r="AE36" s="25">
        <v>2474955</v>
      </c>
      <c r="AF36" s="25">
        <v>9046036</v>
      </c>
      <c r="AG36" s="25">
        <v>0</v>
      </c>
      <c r="AH36" s="25">
        <v>12745491</v>
      </c>
      <c r="AI36" s="16" t="s">
        <v>20405</v>
      </c>
    </row>
    <row r="37" spans="1:35" x14ac:dyDescent="0.25">
      <c r="A37" s="17">
        <v>40886.019999999997</v>
      </c>
      <c r="B37" s="18">
        <v>1</v>
      </c>
      <c r="C37" s="16" t="s">
        <v>474</v>
      </c>
      <c r="D37" s="21">
        <v>37843</v>
      </c>
      <c r="E37" s="16" t="s">
        <v>32</v>
      </c>
      <c r="F37" s="21">
        <v>44253</v>
      </c>
      <c r="G37" s="16" t="s">
        <v>573</v>
      </c>
      <c r="H37" s="26" t="s">
        <v>320</v>
      </c>
      <c r="I37" s="16" t="s">
        <v>159</v>
      </c>
      <c r="J37" s="20" t="s">
        <v>148</v>
      </c>
      <c r="L37" s="16" t="s">
        <v>149</v>
      </c>
      <c r="M37" s="26" t="s">
        <v>20404</v>
      </c>
      <c r="O37" s="16" t="s">
        <v>119</v>
      </c>
      <c r="P37" s="26" t="s">
        <v>603</v>
      </c>
      <c r="T37" s="22">
        <v>3.47</v>
      </c>
      <c r="W37" s="20" t="s">
        <v>43</v>
      </c>
      <c r="X37" s="16" t="s">
        <v>454</v>
      </c>
      <c r="Z37" s="24" t="s">
        <v>32</v>
      </c>
      <c r="AA37" s="24" t="s">
        <v>32</v>
      </c>
      <c r="AB37" s="24" t="s">
        <v>32</v>
      </c>
      <c r="AC37" s="24" t="s">
        <v>32</v>
      </c>
      <c r="AD37" s="25">
        <v>0</v>
      </c>
      <c r="AE37" s="25">
        <v>35598139</v>
      </c>
      <c r="AF37" s="25">
        <v>0</v>
      </c>
      <c r="AG37" s="25">
        <v>0</v>
      </c>
      <c r="AH37" s="25">
        <v>35598139</v>
      </c>
    </row>
    <row r="38" spans="1:35" ht="30" x14ac:dyDescent="0.25">
      <c r="A38" s="17">
        <v>40908.050000000003</v>
      </c>
      <c r="B38" s="18">
        <v>4</v>
      </c>
      <c r="C38" s="16" t="s">
        <v>47</v>
      </c>
      <c r="D38" s="21">
        <v>40842</v>
      </c>
      <c r="E38" s="16" t="s">
        <v>125</v>
      </c>
      <c r="F38" s="21">
        <v>43048</v>
      </c>
      <c r="G38" s="16" t="s">
        <v>103</v>
      </c>
      <c r="H38" s="26" t="s">
        <v>126</v>
      </c>
      <c r="M38" s="26" t="s">
        <v>127</v>
      </c>
      <c r="N38" s="26" t="s">
        <v>128</v>
      </c>
      <c r="O38" s="16" t="s">
        <v>78</v>
      </c>
      <c r="P38" s="26" t="s">
        <v>100</v>
      </c>
      <c r="T38" s="22">
        <v>0</v>
      </c>
      <c r="U38" s="21">
        <v>41033</v>
      </c>
      <c r="W38" s="20" t="s">
        <v>43</v>
      </c>
      <c r="Z38" s="25">
        <v>0</v>
      </c>
      <c r="AA38" s="25">
        <v>0</v>
      </c>
      <c r="AB38" s="25">
        <v>8072.28</v>
      </c>
      <c r="AC38" s="25">
        <v>0</v>
      </c>
      <c r="AD38" s="25">
        <v>0</v>
      </c>
      <c r="AE38" s="25">
        <v>0</v>
      </c>
      <c r="AF38" s="25">
        <v>3608749.28</v>
      </c>
      <c r="AG38" s="25">
        <v>0</v>
      </c>
      <c r="AH38" s="25">
        <v>3608749.28</v>
      </c>
      <c r="AI38" s="16" t="s">
        <v>129</v>
      </c>
    </row>
    <row r="39" spans="1:35" ht="30" x14ac:dyDescent="0.25">
      <c r="A39" s="17">
        <v>40908.07</v>
      </c>
      <c r="B39" s="18">
        <v>4</v>
      </c>
      <c r="C39" s="16" t="s">
        <v>31</v>
      </c>
      <c r="D39" s="21">
        <v>43122</v>
      </c>
      <c r="E39" s="16" t="s">
        <v>81</v>
      </c>
      <c r="F39" s="21">
        <v>43474</v>
      </c>
      <c r="G39" s="16" t="s">
        <v>75</v>
      </c>
      <c r="H39" s="26" t="s">
        <v>593</v>
      </c>
      <c r="M39" s="26" t="s">
        <v>20403</v>
      </c>
      <c r="N39" s="26" t="s">
        <v>20402</v>
      </c>
      <c r="O39" s="16" t="s">
        <v>78</v>
      </c>
      <c r="P39" s="26" t="s">
        <v>100</v>
      </c>
      <c r="T39" s="23" t="s">
        <v>32</v>
      </c>
      <c r="U39" s="21">
        <v>43231</v>
      </c>
      <c r="W39" s="20" t="s">
        <v>43</v>
      </c>
      <c r="Z39" s="24" t="s">
        <v>32</v>
      </c>
      <c r="AA39" s="24" t="s">
        <v>32</v>
      </c>
      <c r="AB39" s="24" t="s">
        <v>32</v>
      </c>
      <c r="AC39" s="24" t="s">
        <v>32</v>
      </c>
      <c r="AD39" s="25">
        <v>0</v>
      </c>
      <c r="AE39" s="25">
        <v>0</v>
      </c>
      <c r="AF39" s="25">
        <v>7919724</v>
      </c>
      <c r="AG39" s="25">
        <v>0</v>
      </c>
      <c r="AH39" s="25">
        <v>7919724</v>
      </c>
      <c r="AI39" s="16" t="s">
        <v>20401</v>
      </c>
    </row>
    <row r="40" spans="1:35" ht="30" x14ac:dyDescent="0.25">
      <c r="A40" s="17">
        <v>40908.080000000002</v>
      </c>
      <c r="B40" s="18">
        <v>4</v>
      </c>
      <c r="C40" s="16" t="s">
        <v>73</v>
      </c>
      <c r="D40" s="21">
        <v>43944</v>
      </c>
      <c r="E40" s="16" t="s">
        <v>81</v>
      </c>
      <c r="F40" s="21">
        <v>44259</v>
      </c>
      <c r="G40" s="16" t="s">
        <v>82</v>
      </c>
      <c r="H40" s="26" t="s">
        <v>186</v>
      </c>
      <c r="M40" s="26" t="s">
        <v>20400</v>
      </c>
      <c r="O40" s="16" t="s">
        <v>78</v>
      </c>
      <c r="P40" s="26" t="s">
        <v>100</v>
      </c>
      <c r="T40" s="23" t="s">
        <v>32</v>
      </c>
      <c r="U40" s="21">
        <v>44540</v>
      </c>
      <c r="W40" s="20" t="s">
        <v>43</v>
      </c>
      <c r="Z40" s="24" t="s">
        <v>32</v>
      </c>
      <c r="AA40" s="24" t="s">
        <v>32</v>
      </c>
      <c r="AB40" s="24" t="s">
        <v>32</v>
      </c>
      <c r="AC40" s="24" t="s">
        <v>32</v>
      </c>
      <c r="AD40" s="24" t="s">
        <v>32</v>
      </c>
      <c r="AE40" s="24" t="s">
        <v>32</v>
      </c>
      <c r="AF40" s="24" t="s">
        <v>32</v>
      </c>
      <c r="AG40" s="24" t="s">
        <v>32</v>
      </c>
      <c r="AH40" s="24" t="s">
        <v>32</v>
      </c>
      <c r="AI40" s="16" t="s">
        <v>20399</v>
      </c>
    </row>
    <row r="41" spans="1:35" ht="30" x14ac:dyDescent="0.25">
      <c r="A41" s="17">
        <v>41019.01</v>
      </c>
      <c r="B41" s="18">
        <v>4</v>
      </c>
      <c r="C41" s="16" t="s">
        <v>73</v>
      </c>
      <c r="D41" s="21">
        <v>41080</v>
      </c>
      <c r="E41" s="16" t="s">
        <v>142</v>
      </c>
      <c r="F41" s="21">
        <v>43474</v>
      </c>
      <c r="G41" s="16" t="s">
        <v>75</v>
      </c>
      <c r="H41" s="26" t="s">
        <v>349</v>
      </c>
      <c r="I41" s="16" t="s">
        <v>159</v>
      </c>
      <c r="J41" s="20" t="s">
        <v>148</v>
      </c>
      <c r="L41" s="16" t="s">
        <v>149</v>
      </c>
      <c r="M41" s="26" t="s">
        <v>20398</v>
      </c>
      <c r="O41" s="16" t="s">
        <v>179</v>
      </c>
      <c r="P41" s="26" t="s">
        <v>79</v>
      </c>
      <c r="R41" s="16" t="s">
        <v>41</v>
      </c>
      <c r="S41" s="16" t="s">
        <v>84</v>
      </c>
      <c r="T41" s="22">
        <v>0.01</v>
      </c>
      <c r="W41" s="20" t="s">
        <v>43</v>
      </c>
      <c r="X41" s="16" t="s">
        <v>1079</v>
      </c>
      <c r="Y41" s="26" t="s">
        <v>20397</v>
      </c>
      <c r="Z41" s="24" t="s">
        <v>32</v>
      </c>
      <c r="AA41" s="24" t="s">
        <v>32</v>
      </c>
      <c r="AB41" s="24" t="s">
        <v>32</v>
      </c>
      <c r="AC41" s="24" t="s">
        <v>32</v>
      </c>
      <c r="AD41" s="25">
        <v>0</v>
      </c>
      <c r="AE41" s="25">
        <v>0</v>
      </c>
      <c r="AF41" s="25">
        <v>65000</v>
      </c>
      <c r="AG41" s="25">
        <v>0</v>
      </c>
      <c r="AH41" s="25">
        <v>65000</v>
      </c>
      <c r="AI41" s="16" t="s">
        <v>20396</v>
      </c>
    </row>
    <row r="42" spans="1:35" x14ac:dyDescent="0.25">
      <c r="A42" s="17">
        <v>41191</v>
      </c>
      <c r="B42" s="18">
        <v>6</v>
      </c>
      <c r="C42" s="16" t="s">
        <v>73</v>
      </c>
      <c r="D42" s="21">
        <v>37843</v>
      </c>
      <c r="E42" s="16" t="s">
        <v>32</v>
      </c>
      <c r="F42" s="21">
        <v>43418</v>
      </c>
      <c r="G42" s="16" t="s">
        <v>75</v>
      </c>
      <c r="H42" s="26" t="s">
        <v>76</v>
      </c>
      <c r="M42" s="26" t="s">
        <v>20395</v>
      </c>
      <c r="O42" s="16" t="s">
        <v>78</v>
      </c>
      <c r="T42" s="22">
        <v>0</v>
      </c>
      <c r="W42" s="20" t="s">
        <v>43</v>
      </c>
      <c r="Z42" s="24" t="s">
        <v>32</v>
      </c>
      <c r="AA42" s="24" t="s">
        <v>32</v>
      </c>
      <c r="AB42" s="24" t="s">
        <v>32</v>
      </c>
      <c r="AC42" s="24" t="s">
        <v>32</v>
      </c>
      <c r="AD42" s="24" t="s">
        <v>32</v>
      </c>
      <c r="AE42" s="24" t="s">
        <v>32</v>
      </c>
      <c r="AF42" s="24" t="s">
        <v>32</v>
      </c>
      <c r="AG42" s="24" t="s">
        <v>32</v>
      </c>
      <c r="AH42" s="24" t="s">
        <v>32</v>
      </c>
    </row>
    <row r="43" spans="1:35" x14ac:dyDescent="0.25">
      <c r="A43" s="17">
        <v>41203</v>
      </c>
      <c r="B43" s="18">
        <v>3</v>
      </c>
      <c r="C43" s="16" t="s">
        <v>73</v>
      </c>
      <c r="D43" s="21">
        <v>37843</v>
      </c>
      <c r="E43" s="16" t="s">
        <v>32</v>
      </c>
      <c r="F43" s="21">
        <v>44237</v>
      </c>
      <c r="G43" s="16" t="s">
        <v>109</v>
      </c>
      <c r="H43" s="26" t="s">
        <v>408</v>
      </c>
      <c r="M43" s="26" t="s">
        <v>20394</v>
      </c>
      <c r="O43" s="16" t="s">
        <v>78</v>
      </c>
      <c r="P43" s="26" t="s">
        <v>138</v>
      </c>
      <c r="R43" s="16" t="s">
        <v>139</v>
      </c>
      <c r="S43" s="16" t="s">
        <v>42</v>
      </c>
      <c r="T43" s="22">
        <v>0</v>
      </c>
      <c r="W43" s="20" t="s">
        <v>43</v>
      </c>
      <c r="Z43" s="24" t="s">
        <v>32</v>
      </c>
      <c r="AA43" s="24" t="s">
        <v>32</v>
      </c>
      <c r="AB43" s="24" t="s">
        <v>32</v>
      </c>
      <c r="AC43" s="24" t="s">
        <v>32</v>
      </c>
      <c r="AD43" s="25">
        <v>0</v>
      </c>
      <c r="AE43" s="25">
        <v>0</v>
      </c>
      <c r="AF43" s="25">
        <v>0</v>
      </c>
      <c r="AG43" s="25">
        <v>2195512.56</v>
      </c>
      <c r="AH43" s="25">
        <v>2195512.56</v>
      </c>
      <c r="AI43" s="16" t="s">
        <v>20393</v>
      </c>
    </row>
    <row r="44" spans="1:35" ht="90" x14ac:dyDescent="0.25">
      <c r="A44" s="17">
        <v>41534</v>
      </c>
      <c r="B44" s="18">
        <v>1</v>
      </c>
      <c r="C44" s="16" t="s">
        <v>474</v>
      </c>
      <c r="D44" s="21">
        <v>37843</v>
      </c>
      <c r="E44" s="16" t="s">
        <v>32</v>
      </c>
      <c r="F44" s="21">
        <v>44049</v>
      </c>
      <c r="G44" s="16" t="s">
        <v>56</v>
      </c>
      <c r="H44" s="26" t="s">
        <v>320</v>
      </c>
      <c r="M44" s="26" t="s">
        <v>20392</v>
      </c>
      <c r="N44" s="26" t="s">
        <v>20391</v>
      </c>
      <c r="O44" s="16" t="s">
        <v>60</v>
      </c>
      <c r="P44" s="26" t="s">
        <v>67</v>
      </c>
      <c r="T44" s="22">
        <v>0</v>
      </c>
      <c r="U44" s="21">
        <v>42965</v>
      </c>
      <c r="W44" s="20" t="s">
        <v>43</v>
      </c>
      <c r="Z44" s="24" t="s">
        <v>32</v>
      </c>
      <c r="AA44" s="24" t="s">
        <v>32</v>
      </c>
      <c r="AB44" s="24" t="s">
        <v>32</v>
      </c>
      <c r="AC44" s="24" t="s">
        <v>32</v>
      </c>
      <c r="AD44" s="25">
        <v>146700</v>
      </c>
      <c r="AE44" s="25">
        <v>0</v>
      </c>
      <c r="AF44" s="25">
        <v>6252200</v>
      </c>
      <c r="AG44" s="25">
        <v>0</v>
      </c>
      <c r="AH44" s="25">
        <v>6398900</v>
      </c>
      <c r="AI44" s="16" t="s">
        <v>20390</v>
      </c>
    </row>
    <row r="45" spans="1:35" ht="45" x14ac:dyDescent="0.25">
      <c r="A45" s="17">
        <v>41661</v>
      </c>
      <c r="B45" s="18">
        <v>3</v>
      </c>
      <c r="C45" s="16" t="s">
        <v>47</v>
      </c>
      <c r="D45" s="21">
        <v>37843</v>
      </c>
      <c r="E45" s="16" t="s">
        <v>32</v>
      </c>
      <c r="F45" s="21">
        <v>41067</v>
      </c>
      <c r="G45" s="16" t="s">
        <v>48</v>
      </c>
      <c r="H45" s="26" t="s">
        <v>69</v>
      </c>
      <c r="M45" s="26" t="s">
        <v>130</v>
      </c>
      <c r="N45" s="26" t="s">
        <v>131</v>
      </c>
      <c r="O45" s="16" t="s">
        <v>78</v>
      </c>
      <c r="P45" s="26" t="s">
        <v>67</v>
      </c>
      <c r="T45" s="22">
        <v>0</v>
      </c>
      <c r="W45" s="20" t="s">
        <v>43</v>
      </c>
      <c r="Z45" s="25">
        <v>0</v>
      </c>
      <c r="AA45" s="25">
        <v>0</v>
      </c>
      <c r="AB45" s="25">
        <v>65712.479999999996</v>
      </c>
      <c r="AC45" s="25">
        <v>0</v>
      </c>
      <c r="AD45" s="25">
        <v>0</v>
      </c>
      <c r="AE45" s="25">
        <v>0</v>
      </c>
      <c r="AF45" s="25">
        <v>668364.19999999995</v>
      </c>
      <c r="AG45" s="25">
        <v>0</v>
      </c>
      <c r="AH45" s="25">
        <v>668364.19999999995</v>
      </c>
      <c r="AI45" s="16" t="s">
        <v>132</v>
      </c>
    </row>
    <row r="46" spans="1:35" ht="60" x14ac:dyDescent="0.25">
      <c r="A46" s="17">
        <v>41708.01</v>
      </c>
      <c r="B46" s="18">
        <v>1</v>
      </c>
      <c r="C46" s="16" t="s">
        <v>73</v>
      </c>
      <c r="D46" s="21">
        <v>40319</v>
      </c>
      <c r="E46" s="16" t="s">
        <v>56</v>
      </c>
      <c r="F46" s="21">
        <v>44368</v>
      </c>
      <c r="G46" s="16" t="s">
        <v>4805</v>
      </c>
      <c r="H46" s="26" t="s">
        <v>133</v>
      </c>
      <c r="M46" s="26" t="s">
        <v>20389</v>
      </c>
      <c r="N46" s="26" t="s">
        <v>20388</v>
      </c>
      <c r="O46" s="16" t="s">
        <v>60</v>
      </c>
      <c r="P46" s="26" t="s">
        <v>67</v>
      </c>
      <c r="T46" s="22">
        <v>7.1</v>
      </c>
      <c r="W46" s="20" t="s">
        <v>43</v>
      </c>
      <c r="X46" s="16" t="s">
        <v>44</v>
      </c>
      <c r="Z46" s="24" t="s">
        <v>32</v>
      </c>
      <c r="AA46" s="24" t="s">
        <v>32</v>
      </c>
      <c r="AB46" s="24" t="s">
        <v>32</v>
      </c>
      <c r="AC46" s="24" t="s">
        <v>32</v>
      </c>
      <c r="AD46" s="24" t="s">
        <v>32</v>
      </c>
      <c r="AE46" s="24" t="s">
        <v>32</v>
      </c>
      <c r="AF46" s="24" t="s">
        <v>32</v>
      </c>
      <c r="AG46" s="24" t="s">
        <v>32</v>
      </c>
      <c r="AH46" s="24" t="s">
        <v>32</v>
      </c>
      <c r="AI46" s="16" t="s">
        <v>20387</v>
      </c>
    </row>
    <row r="47" spans="1:35" x14ac:dyDescent="0.25">
      <c r="A47" s="17">
        <v>41847</v>
      </c>
      <c r="B47" s="18">
        <v>3</v>
      </c>
      <c r="C47" s="16" t="s">
        <v>73</v>
      </c>
      <c r="D47" s="21">
        <v>37843</v>
      </c>
      <c r="E47" s="16" t="s">
        <v>32</v>
      </c>
      <c r="F47" s="21">
        <v>43474</v>
      </c>
      <c r="G47" s="16" t="s">
        <v>75</v>
      </c>
      <c r="H47" s="26" t="s">
        <v>362</v>
      </c>
      <c r="M47" s="26" t="s">
        <v>20386</v>
      </c>
      <c r="O47" s="16" t="s">
        <v>78</v>
      </c>
      <c r="T47" s="22">
        <v>0</v>
      </c>
      <c r="W47" s="20" t="s">
        <v>43</v>
      </c>
      <c r="Z47" s="24" t="s">
        <v>32</v>
      </c>
      <c r="AA47" s="24" t="s">
        <v>32</v>
      </c>
      <c r="AB47" s="24" t="s">
        <v>32</v>
      </c>
      <c r="AC47" s="24" t="s">
        <v>32</v>
      </c>
      <c r="AD47" s="25">
        <v>275000</v>
      </c>
      <c r="AE47" s="25">
        <v>0</v>
      </c>
      <c r="AF47" s="25">
        <v>0</v>
      </c>
      <c r="AG47" s="25">
        <v>0</v>
      </c>
      <c r="AH47" s="25">
        <v>275000</v>
      </c>
    </row>
    <row r="48" spans="1:35" ht="30" x14ac:dyDescent="0.25">
      <c r="A48" s="17">
        <v>43090</v>
      </c>
      <c r="B48" s="18">
        <v>1</v>
      </c>
      <c r="C48" s="16" t="s">
        <v>73</v>
      </c>
      <c r="D48" s="21">
        <v>37843</v>
      </c>
      <c r="E48" s="16" t="s">
        <v>32</v>
      </c>
      <c r="F48" s="21">
        <v>44211</v>
      </c>
      <c r="G48" s="16" t="s">
        <v>75</v>
      </c>
      <c r="H48" s="26" t="s">
        <v>320</v>
      </c>
      <c r="I48" s="16" t="s">
        <v>7897</v>
      </c>
      <c r="K48" s="16" t="s">
        <v>7898</v>
      </c>
      <c r="L48" s="16" t="s">
        <v>37</v>
      </c>
      <c r="M48" s="26" t="s">
        <v>20385</v>
      </c>
      <c r="N48" s="26" t="s">
        <v>20384</v>
      </c>
      <c r="O48" s="16" t="s">
        <v>60</v>
      </c>
      <c r="P48" s="26" t="s">
        <v>168</v>
      </c>
      <c r="R48" s="16" t="s">
        <v>139</v>
      </c>
      <c r="S48" s="16" t="s">
        <v>42</v>
      </c>
      <c r="T48" s="22">
        <v>1.7</v>
      </c>
      <c r="W48" s="20" t="s">
        <v>43</v>
      </c>
      <c r="X48" s="16" t="s">
        <v>78</v>
      </c>
      <c r="Z48" s="24" t="s">
        <v>32</v>
      </c>
      <c r="AA48" s="24" t="s">
        <v>32</v>
      </c>
      <c r="AB48" s="24" t="s">
        <v>32</v>
      </c>
      <c r="AC48" s="24" t="s">
        <v>32</v>
      </c>
      <c r="AD48" s="25">
        <v>1555600</v>
      </c>
      <c r="AE48" s="25">
        <v>0</v>
      </c>
      <c r="AF48" s="25">
        <v>0</v>
      </c>
      <c r="AG48" s="25">
        <v>0</v>
      </c>
      <c r="AH48" s="25">
        <v>1555600</v>
      </c>
      <c r="AI48" s="16" t="s">
        <v>20383</v>
      </c>
    </row>
    <row r="49" spans="1:35" ht="75" x14ac:dyDescent="0.25">
      <c r="A49" s="17">
        <v>43162</v>
      </c>
      <c r="B49" s="18">
        <v>3</v>
      </c>
      <c r="C49" s="16" t="s">
        <v>73</v>
      </c>
      <c r="D49" s="21">
        <v>37843</v>
      </c>
      <c r="E49" s="16" t="s">
        <v>32</v>
      </c>
      <c r="F49" s="21">
        <v>44211</v>
      </c>
      <c r="G49" s="16" t="s">
        <v>75</v>
      </c>
      <c r="H49" s="26" t="s">
        <v>69</v>
      </c>
      <c r="I49" s="16" t="s">
        <v>20382</v>
      </c>
      <c r="K49" s="16" t="s">
        <v>20381</v>
      </c>
      <c r="L49" s="16" t="s">
        <v>37</v>
      </c>
      <c r="M49" s="26" t="s">
        <v>20380</v>
      </c>
      <c r="N49" s="26" t="s">
        <v>20379</v>
      </c>
      <c r="O49" s="16" t="s">
        <v>60</v>
      </c>
      <c r="P49" s="26" t="s">
        <v>138</v>
      </c>
      <c r="R49" s="16" t="s">
        <v>139</v>
      </c>
      <c r="S49" s="16" t="s">
        <v>42</v>
      </c>
      <c r="T49" s="22">
        <v>1.32</v>
      </c>
      <c r="W49" s="20" t="s">
        <v>43</v>
      </c>
      <c r="X49" s="16" t="s">
        <v>78</v>
      </c>
      <c r="Z49" s="24" t="s">
        <v>32</v>
      </c>
      <c r="AA49" s="24" t="s">
        <v>32</v>
      </c>
      <c r="AB49" s="24" t="s">
        <v>32</v>
      </c>
      <c r="AC49" s="24" t="s">
        <v>32</v>
      </c>
      <c r="AD49" s="25">
        <v>52500</v>
      </c>
      <c r="AE49" s="25">
        <v>0</v>
      </c>
      <c r="AF49" s="25">
        <v>0</v>
      </c>
      <c r="AG49" s="25">
        <v>0</v>
      </c>
      <c r="AH49" s="25">
        <v>52500</v>
      </c>
      <c r="AI49" s="16" t="s">
        <v>20378</v>
      </c>
    </row>
    <row r="50" spans="1:35" x14ac:dyDescent="0.25">
      <c r="A50" s="17">
        <v>43244</v>
      </c>
      <c r="B50" s="18">
        <v>2</v>
      </c>
      <c r="C50" s="16" t="s">
        <v>474</v>
      </c>
      <c r="D50" s="21">
        <v>37843</v>
      </c>
      <c r="E50" s="16" t="s">
        <v>32</v>
      </c>
      <c r="F50" s="21">
        <v>44169</v>
      </c>
      <c r="G50" s="16" t="s">
        <v>75</v>
      </c>
      <c r="H50" s="26" t="s">
        <v>383</v>
      </c>
      <c r="I50" s="16" t="s">
        <v>446</v>
      </c>
      <c r="J50" s="20" t="s">
        <v>116</v>
      </c>
      <c r="L50" s="16" t="s">
        <v>116</v>
      </c>
      <c r="M50" s="26" t="s">
        <v>20377</v>
      </c>
      <c r="O50" s="16" t="s">
        <v>119</v>
      </c>
      <c r="P50" s="26" t="s">
        <v>603</v>
      </c>
      <c r="T50" s="22">
        <v>7.52</v>
      </c>
      <c r="W50" s="20" t="s">
        <v>43</v>
      </c>
      <c r="Z50" s="24" t="s">
        <v>32</v>
      </c>
      <c r="AA50" s="24" t="s">
        <v>32</v>
      </c>
      <c r="AB50" s="24" t="s">
        <v>32</v>
      </c>
      <c r="AC50" s="24" t="s">
        <v>32</v>
      </c>
      <c r="AD50" s="25">
        <v>0</v>
      </c>
      <c r="AE50" s="25">
        <v>13500742.720000001</v>
      </c>
      <c r="AF50" s="25">
        <v>0</v>
      </c>
      <c r="AG50" s="25">
        <v>0</v>
      </c>
      <c r="AH50" s="25">
        <v>13500742.720000001</v>
      </c>
    </row>
    <row r="51" spans="1:35" x14ac:dyDescent="0.25">
      <c r="A51" s="17">
        <v>43803</v>
      </c>
      <c r="B51" s="18">
        <v>1</v>
      </c>
      <c r="C51" s="16" t="s">
        <v>474</v>
      </c>
      <c r="D51" s="21">
        <v>37843</v>
      </c>
      <c r="E51" s="16" t="s">
        <v>32</v>
      </c>
      <c r="F51" s="21">
        <v>44168</v>
      </c>
      <c r="G51" s="16" t="s">
        <v>75</v>
      </c>
      <c r="H51" s="26" t="s">
        <v>209</v>
      </c>
      <c r="I51" s="16" t="s">
        <v>3972</v>
      </c>
      <c r="J51" s="20" t="s">
        <v>116</v>
      </c>
      <c r="L51" s="16" t="s">
        <v>116</v>
      </c>
      <c r="M51" s="26" t="s">
        <v>20376</v>
      </c>
      <c r="O51" s="16" t="s">
        <v>119</v>
      </c>
      <c r="P51" s="26" t="s">
        <v>568</v>
      </c>
      <c r="R51" s="16" t="s">
        <v>139</v>
      </c>
      <c r="S51" s="16" t="s">
        <v>192</v>
      </c>
      <c r="T51" s="22">
        <v>5.0999999999999996</v>
      </c>
      <c r="U51" s="21">
        <v>36322</v>
      </c>
      <c r="W51" s="20" t="s">
        <v>43</v>
      </c>
      <c r="X51" s="16" t="s">
        <v>140</v>
      </c>
      <c r="Z51" s="24" t="s">
        <v>32</v>
      </c>
      <c r="AA51" s="24" t="s">
        <v>32</v>
      </c>
      <c r="AB51" s="24" t="s">
        <v>32</v>
      </c>
      <c r="AC51" s="24" t="s">
        <v>32</v>
      </c>
      <c r="AD51" s="25">
        <v>13501000</v>
      </c>
      <c r="AE51" s="25">
        <v>461000</v>
      </c>
      <c r="AF51" s="25">
        <v>16078409.029999999</v>
      </c>
      <c r="AG51" s="25">
        <v>0</v>
      </c>
      <c r="AH51" s="25">
        <v>30040409.030000001</v>
      </c>
      <c r="AI51" s="16" t="s">
        <v>20375</v>
      </c>
    </row>
    <row r="52" spans="1:35" x14ac:dyDescent="0.25">
      <c r="A52" s="17">
        <v>43917.01</v>
      </c>
      <c r="B52" s="18">
        <v>4</v>
      </c>
      <c r="C52" s="16" t="s">
        <v>73</v>
      </c>
      <c r="D52" s="21">
        <v>42571</v>
      </c>
      <c r="E52" s="16" t="s">
        <v>142</v>
      </c>
      <c r="F52" s="21">
        <v>43488</v>
      </c>
      <c r="G52" s="16" t="s">
        <v>75</v>
      </c>
      <c r="H52" s="26" t="s">
        <v>221</v>
      </c>
      <c r="I52" s="16" t="s">
        <v>20374</v>
      </c>
      <c r="J52" s="20" t="s">
        <v>116</v>
      </c>
      <c r="L52" s="16" t="s">
        <v>116</v>
      </c>
      <c r="M52" s="26" t="s">
        <v>20373</v>
      </c>
      <c r="O52" s="16" t="s">
        <v>179</v>
      </c>
      <c r="P52" s="26" t="s">
        <v>79</v>
      </c>
      <c r="R52" s="16" t="s">
        <v>41</v>
      </c>
      <c r="S52" s="16" t="s">
        <v>84</v>
      </c>
      <c r="T52" s="22">
        <v>0</v>
      </c>
      <c r="W52" s="20" t="s">
        <v>43</v>
      </c>
      <c r="X52" s="16" t="s">
        <v>78</v>
      </c>
      <c r="Y52" s="26" t="s">
        <v>20372</v>
      </c>
      <c r="Z52" s="24" t="s">
        <v>32</v>
      </c>
      <c r="AA52" s="24" t="s">
        <v>32</v>
      </c>
      <c r="AB52" s="24" t="s">
        <v>32</v>
      </c>
      <c r="AC52" s="24" t="s">
        <v>32</v>
      </c>
      <c r="AD52" s="25">
        <v>0</v>
      </c>
      <c r="AE52" s="25">
        <v>0</v>
      </c>
      <c r="AF52" s="25">
        <v>44100</v>
      </c>
      <c r="AG52" s="25">
        <v>0</v>
      </c>
      <c r="AH52" s="25">
        <v>44100</v>
      </c>
      <c r="AI52" s="16" t="s">
        <v>20371</v>
      </c>
    </row>
    <row r="53" spans="1:35" ht="30" x14ac:dyDescent="0.25">
      <c r="A53" s="17">
        <v>43975.01</v>
      </c>
      <c r="B53" s="18">
        <v>1</v>
      </c>
      <c r="C53" s="16" t="s">
        <v>73</v>
      </c>
      <c r="D53" s="21">
        <v>37319</v>
      </c>
      <c r="E53" s="16" t="s">
        <v>32</v>
      </c>
      <c r="F53" s="21">
        <v>44343</v>
      </c>
      <c r="G53" s="16" t="s">
        <v>75</v>
      </c>
      <c r="H53" s="26" t="s">
        <v>133</v>
      </c>
      <c r="I53" s="16" t="s">
        <v>134</v>
      </c>
      <c r="J53" s="20" t="s">
        <v>116</v>
      </c>
      <c r="K53" s="16" t="s">
        <v>135</v>
      </c>
      <c r="L53" s="16" t="s">
        <v>116</v>
      </c>
      <c r="M53" s="26" t="s">
        <v>136</v>
      </c>
      <c r="N53" s="26" t="s">
        <v>137</v>
      </c>
      <c r="O53" s="16" t="s">
        <v>119</v>
      </c>
      <c r="P53" s="26" t="s">
        <v>138</v>
      </c>
      <c r="R53" s="16" t="s">
        <v>139</v>
      </c>
      <c r="S53" s="16" t="s">
        <v>42</v>
      </c>
      <c r="T53" s="22">
        <v>4</v>
      </c>
      <c r="U53" s="21">
        <v>44365</v>
      </c>
      <c r="W53" s="20" t="s">
        <v>43</v>
      </c>
      <c r="X53" s="16" t="s">
        <v>140</v>
      </c>
      <c r="Z53" s="25">
        <v>0</v>
      </c>
      <c r="AA53" s="25">
        <v>1200000.68</v>
      </c>
      <c r="AB53" s="25">
        <v>5801849</v>
      </c>
      <c r="AC53" s="25">
        <v>0</v>
      </c>
      <c r="AD53" s="25">
        <v>1500000</v>
      </c>
      <c r="AE53" s="25">
        <v>4118000.68</v>
      </c>
      <c r="AF53" s="25">
        <v>5801849</v>
      </c>
      <c r="AG53" s="25">
        <v>0</v>
      </c>
      <c r="AH53" s="25">
        <v>11419849.68</v>
      </c>
      <c r="AI53" s="16" t="s">
        <v>141</v>
      </c>
    </row>
    <row r="54" spans="1:35" x14ac:dyDescent="0.25">
      <c r="A54" s="17">
        <v>44221</v>
      </c>
      <c r="B54" s="18">
        <v>3</v>
      </c>
      <c r="C54" s="16" t="s">
        <v>474</v>
      </c>
      <c r="D54" s="21">
        <v>37843</v>
      </c>
      <c r="E54" s="16" t="s">
        <v>32</v>
      </c>
      <c r="F54" s="21">
        <v>44280</v>
      </c>
      <c r="G54" s="16" t="s">
        <v>75</v>
      </c>
      <c r="H54" s="26" t="s">
        <v>98</v>
      </c>
      <c r="I54" s="16" t="s">
        <v>468</v>
      </c>
      <c r="J54" s="20" t="s">
        <v>116</v>
      </c>
      <c r="L54" s="16" t="s">
        <v>116</v>
      </c>
      <c r="M54" s="26" t="s">
        <v>20370</v>
      </c>
      <c r="O54" s="16" t="s">
        <v>78</v>
      </c>
      <c r="T54" s="22">
        <v>0</v>
      </c>
      <c r="U54" s="21">
        <v>36049</v>
      </c>
      <c r="W54" s="20" t="s">
        <v>43</v>
      </c>
      <c r="Z54" s="24" t="s">
        <v>32</v>
      </c>
      <c r="AA54" s="24" t="s">
        <v>32</v>
      </c>
      <c r="AB54" s="24" t="s">
        <v>32</v>
      </c>
      <c r="AC54" s="24" t="s">
        <v>32</v>
      </c>
      <c r="AD54" s="25">
        <v>18747.54</v>
      </c>
      <c r="AE54" s="25">
        <v>87000</v>
      </c>
      <c r="AF54" s="25">
        <v>535313.69999999995</v>
      </c>
      <c r="AG54" s="25">
        <v>0</v>
      </c>
      <c r="AH54" s="25">
        <v>641061.24</v>
      </c>
      <c r="AI54" s="16" t="s">
        <v>20369</v>
      </c>
    </row>
    <row r="55" spans="1:35" x14ac:dyDescent="0.25">
      <c r="A55" s="17">
        <v>44310</v>
      </c>
      <c r="B55" s="18">
        <v>3</v>
      </c>
      <c r="C55" s="16" t="s">
        <v>73</v>
      </c>
      <c r="D55" s="21">
        <v>37843</v>
      </c>
      <c r="E55" s="16" t="s">
        <v>32</v>
      </c>
      <c r="F55" s="21">
        <v>43474</v>
      </c>
      <c r="G55" s="16" t="s">
        <v>75</v>
      </c>
      <c r="H55" s="26" t="s">
        <v>98</v>
      </c>
      <c r="M55" s="26" t="s">
        <v>20368</v>
      </c>
      <c r="O55" s="16" t="s">
        <v>151</v>
      </c>
      <c r="P55" s="26" t="s">
        <v>1420</v>
      </c>
      <c r="R55" s="16" t="s">
        <v>1494</v>
      </c>
      <c r="S55" s="16" t="s">
        <v>84</v>
      </c>
      <c r="T55" s="22">
        <v>0</v>
      </c>
      <c r="W55" s="20" t="s">
        <v>43</v>
      </c>
      <c r="Z55" s="24" t="s">
        <v>32</v>
      </c>
      <c r="AA55" s="24" t="s">
        <v>32</v>
      </c>
      <c r="AB55" s="24" t="s">
        <v>32</v>
      </c>
      <c r="AC55" s="24" t="s">
        <v>32</v>
      </c>
      <c r="AD55" s="24" t="s">
        <v>32</v>
      </c>
      <c r="AE55" s="24" t="s">
        <v>32</v>
      </c>
      <c r="AF55" s="24" t="s">
        <v>32</v>
      </c>
      <c r="AG55" s="24" t="s">
        <v>32</v>
      </c>
      <c r="AH55" s="24" t="s">
        <v>32</v>
      </c>
    </row>
    <row r="56" spans="1:35" x14ac:dyDescent="0.25">
      <c r="A56" s="17">
        <v>44346</v>
      </c>
      <c r="B56" s="18">
        <v>3</v>
      </c>
      <c r="C56" s="16" t="s">
        <v>73</v>
      </c>
      <c r="D56" s="21">
        <v>37843</v>
      </c>
      <c r="E56" s="16" t="s">
        <v>32</v>
      </c>
      <c r="F56" s="21">
        <v>44174</v>
      </c>
      <c r="G56" s="16" t="s">
        <v>142</v>
      </c>
      <c r="H56" s="26" t="s">
        <v>98</v>
      </c>
      <c r="M56" s="26" t="s">
        <v>143</v>
      </c>
      <c r="O56" s="16" t="s">
        <v>78</v>
      </c>
      <c r="P56" s="26" t="s">
        <v>144</v>
      </c>
      <c r="T56" s="22">
        <v>0</v>
      </c>
      <c r="W56" s="20" t="s">
        <v>43</v>
      </c>
      <c r="Z56" s="25">
        <v>0</v>
      </c>
      <c r="AA56" s="25">
        <v>0</v>
      </c>
      <c r="AB56" s="25">
        <v>2276577.5</v>
      </c>
      <c r="AC56" s="25">
        <v>0</v>
      </c>
      <c r="AD56" s="25">
        <v>0</v>
      </c>
      <c r="AE56" s="25">
        <v>0</v>
      </c>
      <c r="AF56" s="25">
        <v>2990000</v>
      </c>
      <c r="AG56" s="25">
        <v>0</v>
      </c>
      <c r="AH56" s="25">
        <v>2990000</v>
      </c>
      <c r="AI56" s="16" t="s">
        <v>145</v>
      </c>
    </row>
    <row r="57" spans="1:35" x14ac:dyDescent="0.25">
      <c r="A57" s="17">
        <v>44592</v>
      </c>
      <c r="B57" s="18">
        <v>4</v>
      </c>
      <c r="C57" s="16" t="s">
        <v>73</v>
      </c>
      <c r="D57" s="21">
        <v>37843</v>
      </c>
      <c r="E57" s="16" t="s">
        <v>32</v>
      </c>
      <c r="F57" s="21">
        <v>43487</v>
      </c>
      <c r="G57" s="16" t="s">
        <v>75</v>
      </c>
      <c r="H57" s="26" t="s">
        <v>270</v>
      </c>
      <c r="M57" s="26" t="s">
        <v>20367</v>
      </c>
      <c r="O57" s="16" t="s">
        <v>4543</v>
      </c>
      <c r="P57" s="26" t="s">
        <v>1062</v>
      </c>
      <c r="T57" s="22">
        <v>0</v>
      </c>
      <c r="W57" s="20" t="s">
        <v>43</v>
      </c>
      <c r="Z57" s="24" t="s">
        <v>32</v>
      </c>
      <c r="AA57" s="24" t="s">
        <v>32</v>
      </c>
      <c r="AB57" s="24" t="s">
        <v>32</v>
      </c>
      <c r="AC57" s="24" t="s">
        <v>32</v>
      </c>
      <c r="AD57" s="24" t="s">
        <v>32</v>
      </c>
      <c r="AE57" s="24" t="s">
        <v>32</v>
      </c>
      <c r="AF57" s="24" t="s">
        <v>32</v>
      </c>
      <c r="AG57" s="24" t="s">
        <v>32</v>
      </c>
      <c r="AH57" s="24" t="s">
        <v>32</v>
      </c>
      <c r="AI57" s="16" t="s">
        <v>20366</v>
      </c>
    </row>
    <row r="58" spans="1:35" x14ac:dyDescent="0.25">
      <c r="A58" s="17">
        <v>44598</v>
      </c>
      <c r="B58" s="18">
        <v>4</v>
      </c>
      <c r="C58" s="16" t="s">
        <v>73</v>
      </c>
      <c r="D58" s="21">
        <v>37843</v>
      </c>
      <c r="E58" s="16" t="s">
        <v>32</v>
      </c>
      <c r="F58" s="21">
        <v>43487</v>
      </c>
      <c r="G58" s="16" t="s">
        <v>75</v>
      </c>
      <c r="H58" s="26" t="s">
        <v>270</v>
      </c>
      <c r="M58" s="26" t="s">
        <v>20365</v>
      </c>
      <c r="O58" s="16" t="s">
        <v>4543</v>
      </c>
      <c r="P58" s="26" t="s">
        <v>1062</v>
      </c>
      <c r="T58" s="22">
        <v>0</v>
      </c>
      <c r="W58" s="20" t="s">
        <v>43</v>
      </c>
      <c r="Z58" s="24" t="s">
        <v>32</v>
      </c>
      <c r="AA58" s="24" t="s">
        <v>32</v>
      </c>
      <c r="AB58" s="24" t="s">
        <v>32</v>
      </c>
      <c r="AC58" s="24" t="s">
        <v>32</v>
      </c>
      <c r="AD58" s="25">
        <v>0</v>
      </c>
      <c r="AE58" s="25">
        <v>0</v>
      </c>
      <c r="AF58" s="25">
        <v>-3580.95</v>
      </c>
      <c r="AG58" s="25">
        <v>0</v>
      </c>
      <c r="AH58" s="25">
        <v>-3580.95</v>
      </c>
      <c r="AI58" s="16" t="s">
        <v>20364</v>
      </c>
    </row>
    <row r="59" spans="1:35" x14ac:dyDescent="0.25">
      <c r="A59" s="17">
        <v>44602</v>
      </c>
      <c r="B59" s="18">
        <v>4</v>
      </c>
      <c r="C59" s="16" t="s">
        <v>73</v>
      </c>
      <c r="D59" s="21">
        <v>37843</v>
      </c>
      <c r="E59" s="16" t="s">
        <v>32</v>
      </c>
      <c r="F59" s="21">
        <v>43487</v>
      </c>
      <c r="G59" s="16" t="s">
        <v>75</v>
      </c>
      <c r="H59" s="26" t="s">
        <v>270</v>
      </c>
      <c r="I59" s="16" t="s">
        <v>4173</v>
      </c>
      <c r="J59" s="20" t="s">
        <v>116</v>
      </c>
      <c r="L59" s="16" t="s">
        <v>116</v>
      </c>
      <c r="M59" s="26" t="s">
        <v>20363</v>
      </c>
      <c r="O59" s="16" t="s">
        <v>78</v>
      </c>
      <c r="T59" s="22">
        <v>0.9</v>
      </c>
      <c r="W59" s="20" t="s">
        <v>43</v>
      </c>
      <c r="X59" s="16" t="s">
        <v>78</v>
      </c>
      <c r="Z59" s="24" t="s">
        <v>32</v>
      </c>
      <c r="AA59" s="24" t="s">
        <v>32</v>
      </c>
      <c r="AB59" s="24" t="s">
        <v>32</v>
      </c>
      <c r="AC59" s="24" t="s">
        <v>32</v>
      </c>
      <c r="AD59" s="24" t="s">
        <v>32</v>
      </c>
      <c r="AE59" s="24" t="s">
        <v>32</v>
      </c>
      <c r="AF59" s="24" t="s">
        <v>32</v>
      </c>
      <c r="AG59" s="24" t="s">
        <v>32</v>
      </c>
      <c r="AH59" s="24" t="s">
        <v>32</v>
      </c>
      <c r="AI59" s="16" t="s">
        <v>20362</v>
      </c>
    </row>
    <row r="60" spans="1:35" ht="30" x14ac:dyDescent="0.25">
      <c r="A60" s="17">
        <v>44663.05</v>
      </c>
      <c r="B60" s="18">
        <v>1</v>
      </c>
      <c r="C60" s="16" t="s">
        <v>73</v>
      </c>
      <c r="D60" s="21">
        <v>41124</v>
      </c>
      <c r="E60" s="16" t="s">
        <v>142</v>
      </c>
      <c r="F60" s="21">
        <v>44154</v>
      </c>
      <c r="G60" s="16" t="s">
        <v>75</v>
      </c>
      <c r="H60" s="26" t="s">
        <v>146</v>
      </c>
      <c r="I60" s="16" t="s">
        <v>147</v>
      </c>
      <c r="J60" s="20" t="s">
        <v>148</v>
      </c>
      <c r="L60" s="16" t="s">
        <v>149</v>
      </c>
      <c r="M60" s="26" t="s">
        <v>150</v>
      </c>
      <c r="O60" s="16" t="s">
        <v>151</v>
      </c>
      <c r="P60" s="26" t="s">
        <v>152</v>
      </c>
      <c r="T60" s="23" t="s">
        <v>32</v>
      </c>
      <c r="W60" s="20" t="s">
        <v>43</v>
      </c>
      <c r="Z60" s="25">
        <v>0</v>
      </c>
      <c r="AA60" s="25">
        <v>0</v>
      </c>
      <c r="AB60" s="25">
        <v>467809.16</v>
      </c>
      <c r="AC60" s="25">
        <v>0</v>
      </c>
      <c r="AD60" s="25">
        <v>0</v>
      </c>
      <c r="AE60" s="25">
        <v>0</v>
      </c>
      <c r="AF60" s="25">
        <v>3931748.05</v>
      </c>
      <c r="AG60" s="25">
        <v>0</v>
      </c>
      <c r="AH60" s="25">
        <v>3931748.05</v>
      </c>
      <c r="AI60" s="16" t="s">
        <v>153</v>
      </c>
    </row>
    <row r="61" spans="1:35" ht="30" x14ac:dyDescent="0.25">
      <c r="A61" s="17">
        <v>44710.04</v>
      </c>
      <c r="B61" s="18">
        <v>2</v>
      </c>
      <c r="C61" s="16" t="s">
        <v>73</v>
      </c>
      <c r="D61" s="21">
        <v>40672</v>
      </c>
      <c r="E61" s="16" t="s">
        <v>142</v>
      </c>
      <c r="F61" s="21">
        <v>43500</v>
      </c>
      <c r="G61" s="16" t="s">
        <v>75</v>
      </c>
      <c r="H61" s="26" t="s">
        <v>154</v>
      </c>
      <c r="I61" s="16" t="s">
        <v>155</v>
      </c>
      <c r="J61" s="20" t="s">
        <v>148</v>
      </c>
      <c r="L61" s="16" t="s">
        <v>149</v>
      </c>
      <c r="M61" s="26" t="s">
        <v>20361</v>
      </c>
      <c r="O61" s="16" t="s">
        <v>151</v>
      </c>
      <c r="P61" s="26" t="s">
        <v>152</v>
      </c>
      <c r="T61" s="23" t="s">
        <v>32</v>
      </c>
      <c r="W61" s="20" t="s">
        <v>43</v>
      </c>
      <c r="Z61" s="24" t="s">
        <v>32</v>
      </c>
      <c r="AA61" s="24" t="s">
        <v>32</v>
      </c>
      <c r="AB61" s="24" t="s">
        <v>32</v>
      </c>
      <c r="AC61" s="24" t="s">
        <v>32</v>
      </c>
      <c r="AD61" s="25">
        <v>0</v>
      </c>
      <c r="AE61" s="25">
        <v>0</v>
      </c>
      <c r="AF61" s="25">
        <v>357606</v>
      </c>
      <c r="AG61" s="25">
        <v>0</v>
      </c>
      <c r="AH61" s="25">
        <v>357606</v>
      </c>
      <c r="AI61" s="16" t="s">
        <v>20360</v>
      </c>
    </row>
    <row r="62" spans="1:35" ht="30" x14ac:dyDescent="0.25">
      <c r="A62" s="17">
        <v>44710.05</v>
      </c>
      <c r="B62" s="18">
        <v>2</v>
      </c>
      <c r="C62" s="16" t="s">
        <v>73</v>
      </c>
      <c r="D62" s="21">
        <v>41124</v>
      </c>
      <c r="E62" s="16" t="s">
        <v>142</v>
      </c>
      <c r="F62" s="21">
        <v>44154</v>
      </c>
      <c r="G62" s="16" t="s">
        <v>142</v>
      </c>
      <c r="H62" s="26" t="s">
        <v>154</v>
      </c>
      <c r="I62" s="16" t="s">
        <v>155</v>
      </c>
      <c r="J62" s="20" t="s">
        <v>148</v>
      </c>
      <c r="L62" s="16" t="s">
        <v>149</v>
      </c>
      <c r="M62" s="26" t="s">
        <v>156</v>
      </c>
      <c r="O62" s="16" t="s">
        <v>151</v>
      </c>
      <c r="P62" s="26" t="s">
        <v>152</v>
      </c>
      <c r="T62" s="23" t="s">
        <v>32</v>
      </c>
      <c r="W62" s="20" t="s">
        <v>43</v>
      </c>
      <c r="Z62" s="25">
        <v>0</v>
      </c>
      <c r="AA62" s="25">
        <v>0</v>
      </c>
      <c r="AB62" s="25">
        <v>423830.32</v>
      </c>
      <c r="AC62" s="25">
        <v>0</v>
      </c>
      <c r="AD62" s="25">
        <v>0</v>
      </c>
      <c r="AE62" s="25">
        <v>0</v>
      </c>
      <c r="AF62" s="25">
        <v>3557152.89</v>
      </c>
      <c r="AG62" s="25">
        <v>0</v>
      </c>
      <c r="AH62" s="25">
        <v>3557152.89</v>
      </c>
      <c r="AI62" s="16" t="s">
        <v>157</v>
      </c>
    </row>
    <row r="63" spans="1:35" x14ac:dyDescent="0.25">
      <c r="A63" s="17">
        <v>44760</v>
      </c>
      <c r="B63" s="18">
        <v>1</v>
      </c>
      <c r="C63" s="16" t="s">
        <v>73</v>
      </c>
      <c r="D63" s="21">
        <v>37843</v>
      </c>
      <c r="E63" s="16" t="s">
        <v>32</v>
      </c>
      <c r="F63" s="21">
        <v>42424</v>
      </c>
      <c r="G63" s="16" t="s">
        <v>109</v>
      </c>
      <c r="H63" s="26" t="s">
        <v>283</v>
      </c>
      <c r="M63" s="26" t="s">
        <v>20359</v>
      </c>
      <c r="O63" s="16" t="s">
        <v>1171</v>
      </c>
      <c r="P63" s="26" t="s">
        <v>1062</v>
      </c>
      <c r="T63" s="22">
        <v>0</v>
      </c>
      <c r="W63" s="20" t="s">
        <v>43</v>
      </c>
      <c r="Z63" s="24" t="s">
        <v>32</v>
      </c>
      <c r="AA63" s="24" t="s">
        <v>32</v>
      </c>
      <c r="AB63" s="24" t="s">
        <v>32</v>
      </c>
      <c r="AC63" s="24" t="s">
        <v>32</v>
      </c>
      <c r="AD63" s="24" t="s">
        <v>32</v>
      </c>
      <c r="AE63" s="24" t="s">
        <v>32</v>
      </c>
      <c r="AF63" s="24" t="s">
        <v>32</v>
      </c>
      <c r="AG63" s="24" t="s">
        <v>32</v>
      </c>
      <c r="AH63" s="24" t="s">
        <v>32</v>
      </c>
      <c r="AI63" s="16" t="s">
        <v>20358</v>
      </c>
    </row>
    <row r="64" spans="1:35" x14ac:dyDescent="0.25">
      <c r="A64" s="17">
        <v>44929</v>
      </c>
      <c r="B64" s="18">
        <v>1</v>
      </c>
      <c r="C64" s="16" t="s">
        <v>474</v>
      </c>
      <c r="D64" s="21">
        <v>37843</v>
      </c>
      <c r="E64" s="16" t="s">
        <v>32</v>
      </c>
      <c r="F64" s="21">
        <v>44306</v>
      </c>
      <c r="G64" s="16" t="s">
        <v>109</v>
      </c>
      <c r="H64" s="26" t="s">
        <v>289</v>
      </c>
      <c r="I64" s="16" t="s">
        <v>644</v>
      </c>
      <c r="J64" s="20" t="s">
        <v>116</v>
      </c>
      <c r="L64" s="16" t="s">
        <v>116</v>
      </c>
      <c r="M64" s="26" t="s">
        <v>20357</v>
      </c>
      <c r="O64" s="16" t="s">
        <v>78</v>
      </c>
      <c r="P64" s="26" t="s">
        <v>138</v>
      </c>
      <c r="R64" s="16" t="s">
        <v>139</v>
      </c>
      <c r="S64" s="16" t="s">
        <v>42</v>
      </c>
      <c r="T64" s="22">
        <v>3.7</v>
      </c>
      <c r="U64" s="21">
        <v>35111</v>
      </c>
      <c r="W64" s="20" t="s">
        <v>43</v>
      </c>
      <c r="Z64" s="24" t="s">
        <v>32</v>
      </c>
      <c r="AA64" s="24" t="s">
        <v>32</v>
      </c>
      <c r="AB64" s="24" t="s">
        <v>32</v>
      </c>
      <c r="AC64" s="24" t="s">
        <v>32</v>
      </c>
      <c r="AD64" s="25">
        <v>0</v>
      </c>
      <c r="AE64" s="25">
        <v>1394900.75</v>
      </c>
      <c r="AF64" s="25">
        <v>0</v>
      </c>
      <c r="AG64" s="25">
        <v>0</v>
      </c>
      <c r="AH64" s="25">
        <v>1394900.75</v>
      </c>
      <c r="AI64" s="16" t="s">
        <v>20356</v>
      </c>
    </row>
    <row r="65" spans="1:35" x14ac:dyDescent="0.25">
      <c r="A65" s="17">
        <v>44990</v>
      </c>
      <c r="B65" s="18">
        <v>4</v>
      </c>
      <c r="C65" s="16" t="s">
        <v>73</v>
      </c>
      <c r="D65" s="21">
        <v>37843</v>
      </c>
      <c r="E65" s="16" t="s">
        <v>32</v>
      </c>
      <c r="F65" s="21">
        <v>43476</v>
      </c>
      <c r="G65" s="16" t="s">
        <v>75</v>
      </c>
      <c r="H65" s="26" t="s">
        <v>564</v>
      </c>
      <c r="I65" s="16" t="s">
        <v>3716</v>
      </c>
      <c r="J65" s="20" t="s">
        <v>116</v>
      </c>
      <c r="L65" s="16" t="s">
        <v>116</v>
      </c>
      <c r="M65" s="26" t="s">
        <v>20355</v>
      </c>
      <c r="O65" s="16" t="s">
        <v>78</v>
      </c>
      <c r="P65" s="26" t="s">
        <v>603</v>
      </c>
      <c r="T65" s="22">
        <v>0.02</v>
      </c>
      <c r="W65" s="20" t="s">
        <v>43</v>
      </c>
      <c r="X65" s="16" t="s">
        <v>78</v>
      </c>
      <c r="Z65" s="24" t="s">
        <v>32</v>
      </c>
      <c r="AA65" s="24" t="s">
        <v>32</v>
      </c>
      <c r="AB65" s="24" t="s">
        <v>32</v>
      </c>
      <c r="AC65" s="24" t="s">
        <v>32</v>
      </c>
      <c r="AD65" s="25">
        <v>0</v>
      </c>
      <c r="AE65" s="25">
        <v>75168.039999999994</v>
      </c>
      <c r="AF65" s="25">
        <v>0</v>
      </c>
      <c r="AG65" s="25">
        <v>0</v>
      </c>
      <c r="AH65" s="25">
        <v>75168.039999999994</v>
      </c>
    </row>
    <row r="66" spans="1:35" x14ac:dyDescent="0.25">
      <c r="A66" s="17">
        <v>45083</v>
      </c>
      <c r="B66" s="18">
        <v>4</v>
      </c>
      <c r="C66" s="16" t="s">
        <v>73</v>
      </c>
      <c r="D66" s="21">
        <v>37843</v>
      </c>
      <c r="E66" s="16" t="s">
        <v>32</v>
      </c>
      <c r="F66" s="21">
        <v>43476</v>
      </c>
      <c r="G66" s="16" t="s">
        <v>75</v>
      </c>
      <c r="H66" s="26" t="s">
        <v>295</v>
      </c>
      <c r="I66" s="16" t="s">
        <v>477</v>
      </c>
      <c r="J66" s="20" t="s">
        <v>116</v>
      </c>
      <c r="L66" s="16" t="s">
        <v>116</v>
      </c>
      <c r="M66" s="26" t="s">
        <v>20354</v>
      </c>
      <c r="O66" s="16" t="s">
        <v>78</v>
      </c>
      <c r="T66" s="22">
        <v>0.02</v>
      </c>
      <c r="W66" s="20" t="s">
        <v>43</v>
      </c>
      <c r="X66" s="16" t="s">
        <v>511</v>
      </c>
      <c r="Z66" s="24" t="s">
        <v>32</v>
      </c>
      <c r="AA66" s="24" t="s">
        <v>32</v>
      </c>
      <c r="AB66" s="24" t="s">
        <v>32</v>
      </c>
      <c r="AC66" s="24" t="s">
        <v>32</v>
      </c>
      <c r="AD66" s="25">
        <v>0</v>
      </c>
      <c r="AE66" s="25">
        <v>-568.76</v>
      </c>
      <c r="AF66" s="25">
        <v>0</v>
      </c>
      <c r="AG66" s="25">
        <v>0</v>
      </c>
      <c r="AH66" s="25">
        <v>-568.76</v>
      </c>
    </row>
    <row r="67" spans="1:35" x14ac:dyDescent="0.25">
      <c r="A67" s="17">
        <v>45116</v>
      </c>
      <c r="B67" s="18">
        <v>4</v>
      </c>
      <c r="C67" s="16" t="s">
        <v>73</v>
      </c>
      <c r="D67" s="21">
        <v>37843</v>
      </c>
      <c r="E67" s="16" t="s">
        <v>32</v>
      </c>
      <c r="F67" s="21">
        <v>43476</v>
      </c>
      <c r="G67" s="16" t="s">
        <v>75</v>
      </c>
      <c r="H67" s="26" t="s">
        <v>298</v>
      </c>
      <c r="K67" s="16" t="s">
        <v>20353</v>
      </c>
      <c r="L67" s="16" t="s">
        <v>37</v>
      </c>
      <c r="M67" s="26" t="s">
        <v>20352</v>
      </c>
      <c r="O67" s="16" t="s">
        <v>53</v>
      </c>
      <c r="T67" s="22">
        <v>0.01</v>
      </c>
      <c r="W67" s="20" t="s">
        <v>43</v>
      </c>
      <c r="X67" s="16" t="s">
        <v>44</v>
      </c>
      <c r="Z67" s="24" t="s">
        <v>32</v>
      </c>
      <c r="AA67" s="24" t="s">
        <v>32</v>
      </c>
      <c r="AB67" s="24" t="s">
        <v>32</v>
      </c>
      <c r="AC67" s="24" t="s">
        <v>32</v>
      </c>
      <c r="AD67" s="24" t="s">
        <v>32</v>
      </c>
      <c r="AE67" s="24" t="s">
        <v>32</v>
      </c>
      <c r="AF67" s="24" t="s">
        <v>32</v>
      </c>
      <c r="AG67" s="24" t="s">
        <v>32</v>
      </c>
      <c r="AH67" s="24" t="s">
        <v>32</v>
      </c>
    </row>
    <row r="68" spans="1:35" x14ac:dyDescent="0.25">
      <c r="A68" s="17">
        <v>45170</v>
      </c>
      <c r="B68" s="18">
        <v>3</v>
      </c>
      <c r="C68" s="16" t="s">
        <v>73</v>
      </c>
      <c r="D68" s="21">
        <v>37843</v>
      </c>
      <c r="E68" s="16" t="s">
        <v>32</v>
      </c>
      <c r="F68" s="21">
        <v>43488</v>
      </c>
      <c r="G68" s="16" t="s">
        <v>75</v>
      </c>
      <c r="H68" s="26" t="s">
        <v>304</v>
      </c>
      <c r="I68" s="16" t="s">
        <v>5301</v>
      </c>
      <c r="J68" s="20" t="s">
        <v>116</v>
      </c>
      <c r="L68" s="16" t="s">
        <v>116</v>
      </c>
      <c r="M68" s="26" t="s">
        <v>20351</v>
      </c>
      <c r="O68" s="16" t="s">
        <v>119</v>
      </c>
      <c r="R68" s="16" t="s">
        <v>139</v>
      </c>
      <c r="S68" s="16" t="s">
        <v>192</v>
      </c>
      <c r="T68" s="22">
        <v>0.02</v>
      </c>
      <c r="W68" s="20" t="s">
        <v>43</v>
      </c>
      <c r="X68" s="16" t="s">
        <v>78</v>
      </c>
      <c r="Z68" s="24" t="s">
        <v>32</v>
      </c>
      <c r="AA68" s="24" t="s">
        <v>32</v>
      </c>
      <c r="AB68" s="24" t="s">
        <v>32</v>
      </c>
      <c r="AC68" s="24" t="s">
        <v>32</v>
      </c>
      <c r="AD68" s="25">
        <v>0</v>
      </c>
      <c r="AE68" s="25">
        <v>0</v>
      </c>
      <c r="AF68" s="25">
        <v>25047</v>
      </c>
      <c r="AG68" s="25">
        <v>0</v>
      </c>
      <c r="AH68" s="25">
        <v>25047</v>
      </c>
      <c r="AI68" s="16" t="s">
        <v>20350</v>
      </c>
    </row>
    <row r="69" spans="1:35" ht="30" x14ac:dyDescent="0.25">
      <c r="A69" s="17">
        <v>45258.05</v>
      </c>
      <c r="B69" s="18">
        <v>1</v>
      </c>
      <c r="C69" s="16" t="s">
        <v>73</v>
      </c>
      <c r="D69" s="21">
        <v>41124</v>
      </c>
      <c r="E69" s="16" t="s">
        <v>142</v>
      </c>
      <c r="F69" s="21">
        <v>44155</v>
      </c>
      <c r="G69" s="16" t="s">
        <v>142</v>
      </c>
      <c r="H69" s="26" t="s">
        <v>158</v>
      </c>
      <c r="I69" s="16" t="s">
        <v>159</v>
      </c>
      <c r="J69" s="20" t="s">
        <v>148</v>
      </c>
      <c r="L69" s="16" t="s">
        <v>149</v>
      </c>
      <c r="M69" s="26" t="s">
        <v>160</v>
      </c>
      <c r="O69" s="16" t="s">
        <v>151</v>
      </c>
      <c r="P69" s="26" t="s">
        <v>152</v>
      </c>
      <c r="T69" s="23" t="s">
        <v>32</v>
      </c>
      <c r="W69" s="20" t="s">
        <v>43</v>
      </c>
      <c r="Z69" s="25">
        <v>0</v>
      </c>
      <c r="AA69" s="25">
        <v>0</v>
      </c>
      <c r="AB69" s="25">
        <v>680977</v>
      </c>
      <c r="AC69" s="25">
        <v>0</v>
      </c>
      <c r="AD69" s="25">
        <v>0</v>
      </c>
      <c r="AE69" s="25">
        <v>0</v>
      </c>
      <c r="AF69" s="25">
        <v>5898061.2199999997</v>
      </c>
      <c r="AG69" s="25">
        <v>0</v>
      </c>
      <c r="AH69" s="25">
        <v>5898061.2199999997</v>
      </c>
      <c r="AI69" s="16" t="s">
        <v>161</v>
      </c>
    </row>
    <row r="70" spans="1:35" ht="30" x14ac:dyDescent="0.25">
      <c r="A70" s="17">
        <v>45613.04</v>
      </c>
      <c r="B70" s="18">
        <v>2</v>
      </c>
      <c r="C70" s="16" t="s">
        <v>73</v>
      </c>
      <c r="D70" s="21">
        <v>40672</v>
      </c>
      <c r="E70" s="16" t="s">
        <v>142</v>
      </c>
      <c r="F70" s="21">
        <v>43500</v>
      </c>
      <c r="G70" s="16" t="s">
        <v>75</v>
      </c>
      <c r="H70" s="26" t="s">
        <v>162</v>
      </c>
      <c r="I70" s="16" t="s">
        <v>163</v>
      </c>
      <c r="J70" s="20" t="s">
        <v>148</v>
      </c>
      <c r="L70" s="16" t="s">
        <v>149</v>
      </c>
      <c r="M70" s="26" t="s">
        <v>20349</v>
      </c>
      <c r="O70" s="16" t="s">
        <v>151</v>
      </c>
      <c r="P70" s="26" t="s">
        <v>152</v>
      </c>
      <c r="T70" s="23" t="s">
        <v>32</v>
      </c>
      <c r="W70" s="20" t="s">
        <v>43</v>
      </c>
      <c r="Z70" s="24" t="s">
        <v>32</v>
      </c>
      <c r="AA70" s="24" t="s">
        <v>32</v>
      </c>
      <c r="AB70" s="24" t="s">
        <v>32</v>
      </c>
      <c r="AC70" s="24" t="s">
        <v>32</v>
      </c>
      <c r="AD70" s="25">
        <v>0</v>
      </c>
      <c r="AE70" s="25">
        <v>0</v>
      </c>
      <c r="AF70" s="25">
        <v>366153.48</v>
      </c>
      <c r="AG70" s="25">
        <v>0</v>
      </c>
      <c r="AH70" s="25">
        <v>366153.48</v>
      </c>
      <c r="AI70" s="16" t="s">
        <v>20348</v>
      </c>
    </row>
    <row r="71" spans="1:35" ht="30" x14ac:dyDescent="0.25">
      <c r="A71" s="17">
        <v>45613.05</v>
      </c>
      <c r="B71" s="18">
        <v>2</v>
      </c>
      <c r="C71" s="16" t="s">
        <v>73</v>
      </c>
      <c r="D71" s="21">
        <v>41124</v>
      </c>
      <c r="E71" s="16" t="s">
        <v>142</v>
      </c>
      <c r="F71" s="21">
        <v>44155</v>
      </c>
      <c r="G71" s="16" t="s">
        <v>142</v>
      </c>
      <c r="H71" s="26" t="s">
        <v>162</v>
      </c>
      <c r="I71" s="16" t="s">
        <v>163</v>
      </c>
      <c r="J71" s="20" t="s">
        <v>148</v>
      </c>
      <c r="L71" s="16" t="s">
        <v>149</v>
      </c>
      <c r="M71" s="26" t="s">
        <v>164</v>
      </c>
      <c r="O71" s="16" t="s">
        <v>151</v>
      </c>
      <c r="P71" s="26" t="s">
        <v>152</v>
      </c>
      <c r="T71" s="23" t="s">
        <v>32</v>
      </c>
      <c r="W71" s="20" t="s">
        <v>43</v>
      </c>
      <c r="Z71" s="25">
        <v>0</v>
      </c>
      <c r="AA71" s="25">
        <v>0</v>
      </c>
      <c r="AB71" s="25">
        <v>430502.28</v>
      </c>
      <c r="AC71" s="25">
        <v>0</v>
      </c>
      <c r="AD71" s="25">
        <v>0</v>
      </c>
      <c r="AE71" s="25">
        <v>0</v>
      </c>
      <c r="AF71" s="25">
        <v>3669334.8</v>
      </c>
      <c r="AG71" s="25">
        <v>0</v>
      </c>
      <c r="AH71" s="25">
        <v>3669334.8</v>
      </c>
      <c r="AI71" s="16" t="s">
        <v>165</v>
      </c>
    </row>
    <row r="72" spans="1:35" x14ac:dyDescent="0.25">
      <c r="A72" s="17">
        <v>45616</v>
      </c>
      <c r="B72" s="18">
        <v>2</v>
      </c>
      <c r="C72" s="16" t="s">
        <v>47</v>
      </c>
      <c r="D72" s="21">
        <v>37843</v>
      </c>
      <c r="E72" s="16" t="s">
        <v>32</v>
      </c>
      <c r="F72" s="21">
        <v>42816</v>
      </c>
      <c r="G72" s="16" t="s">
        <v>109</v>
      </c>
      <c r="H72" s="26" t="s">
        <v>162</v>
      </c>
      <c r="I72" s="16" t="s">
        <v>166</v>
      </c>
      <c r="J72" s="20" t="s">
        <v>116</v>
      </c>
      <c r="L72" s="16" t="s">
        <v>116</v>
      </c>
      <c r="M72" s="26" t="s">
        <v>167</v>
      </c>
      <c r="O72" s="16" t="s">
        <v>119</v>
      </c>
      <c r="P72" s="26" t="s">
        <v>168</v>
      </c>
      <c r="T72" s="22">
        <v>3.8</v>
      </c>
      <c r="U72" s="21">
        <v>37190</v>
      </c>
      <c r="W72" s="20" t="s">
        <v>43</v>
      </c>
      <c r="X72" s="16" t="s">
        <v>140</v>
      </c>
      <c r="Z72" s="25">
        <v>0</v>
      </c>
      <c r="AA72" s="25">
        <v>8093.26</v>
      </c>
      <c r="AB72" s="25">
        <v>0</v>
      </c>
      <c r="AC72" s="25">
        <v>0</v>
      </c>
      <c r="AD72" s="25">
        <v>-42130.84</v>
      </c>
      <c r="AE72" s="25">
        <v>3039927.01</v>
      </c>
      <c r="AF72" s="25">
        <v>17116319.579999998</v>
      </c>
      <c r="AG72" s="25">
        <v>0</v>
      </c>
      <c r="AH72" s="25">
        <v>20114115.75</v>
      </c>
      <c r="AI72" s="16" t="s">
        <v>169</v>
      </c>
    </row>
    <row r="73" spans="1:35" x14ac:dyDescent="0.25">
      <c r="A73" s="17">
        <v>45682</v>
      </c>
      <c r="B73" s="18">
        <v>3</v>
      </c>
      <c r="C73" s="16" t="s">
        <v>73</v>
      </c>
      <c r="D73" s="21">
        <v>37843</v>
      </c>
      <c r="E73" s="16" t="s">
        <v>32</v>
      </c>
      <c r="F73" s="21">
        <v>43994</v>
      </c>
      <c r="G73" s="16" t="s">
        <v>75</v>
      </c>
      <c r="H73" s="26" t="s">
        <v>346</v>
      </c>
      <c r="I73" s="16" t="s">
        <v>2335</v>
      </c>
      <c r="J73" s="20" t="s">
        <v>116</v>
      </c>
      <c r="L73" s="16" t="s">
        <v>116</v>
      </c>
      <c r="M73" s="26" t="s">
        <v>20347</v>
      </c>
      <c r="O73" s="16" t="s">
        <v>188</v>
      </c>
      <c r="P73" s="26" t="s">
        <v>188</v>
      </c>
      <c r="R73" s="16" t="s">
        <v>139</v>
      </c>
      <c r="S73" s="16" t="s">
        <v>84</v>
      </c>
      <c r="T73" s="22">
        <v>3.8</v>
      </c>
      <c r="W73" s="20" t="s">
        <v>43</v>
      </c>
      <c r="X73" s="16" t="s">
        <v>140</v>
      </c>
      <c r="Z73" s="24" t="s">
        <v>32</v>
      </c>
      <c r="AA73" s="24" t="s">
        <v>32</v>
      </c>
      <c r="AB73" s="24" t="s">
        <v>32</v>
      </c>
      <c r="AC73" s="24" t="s">
        <v>32</v>
      </c>
      <c r="AD73" s="25">
        <v>0</v>
      </c>
      <c r="AE73" s="25">
        <v>0</v>
      </c>
      <c r="AF73" s="25">
        <v>0</v>
      </c>
      <c r="AG73" s="25">
        <v>337252.13</v>
      </c>
      <c r="AH73" s="25">
        <v>337252.13</v>
      </c>
      <c r="AI73" s="16" t="s">
        <v>20346</v>
      </c>
    </row>
    <row r="74" spans="1:35" ht="30" x14ac:dyDescent="0.25">
      <c r="A74" s="17">
        <v>45820.05</v>
      </c>
      <c r="B74" s="18">
        <v>2</v>
      </c>
      <c r="C74" s="16" t="s">
        <v>73</v>
      </c>
      <c r="D74" s="21">
        <v>42650</v>
      </c>
      <c r="E74" s="16" t="s">
        <v>142</v>
      </c>
      <c r="F74" s="21">
        <v>44155</v>
      </c>
      <c r="G74" s="16" t="s">
        <v>142</v>
      </c>
      <c r="H74" s="26" t="s">
        <v>170</v>
      </c>
      <c r="I74" s="16" t="s">
        <v>155</v>
      </c>
      <c r="J74" s="20" t="s">
        <v>148</v>
      </c>
      <c r="L74" s="16" t="s">
        <v>149</v>
      </c>
      <c r="M74" s="26" t="s">
        <v>171</v>
      </c>
      <c r="O74" s="16" t="s">
        <v>151</v>
      </c>
      <c r="P74" s="26" t="s">
        <v>152</v>
      </c>
      <c r="T74" s="23" t="s">
        <v>32</v>
      </c>
      <c r="W74" s="20" t="s">
        <v>43</v>
      </c>
      <c r="Z74" s="25">
        <v>0</v>
      </c>
      <c r="AA74" s="25">
        <v>0</v>
      </c>
      <c r="AB74" s="25">
        <v>274547.95</v>
      </c>
      <c r="AC74" s="25">
        <v>0</v>
      </c>
      <c r="AD74" s="25">
        <v>0</v>
      </c>
      <c r="AE74" s="25">
        <v>0</v>
      </c>
      <c r="AF74" s="25">
        <v>1053836.19</v>
      </c>
      <c r="AG74" s="25">
        <v>0</v>
      </c>
      <c r="AH74" s="25">
        <v>1053836.19</v>
      </c>
      <c r="AI74" s="16" t="s">
        <v>172</v>
      </c>
    </row>
    <row r="75" spans="1:35" x14ac:dyDescent="0.25">
      <c r="A75" s="17">
        <v>45901</v>
      </c>
      <c r="B75" s="18">
        <v>3</v>
      </c>
      <c r="C75" s="16" t="s">
        <v>73</v>
      </c>
      <c r="D75" s="21">
        <v>37843</v>
      </c>
      <c r="E75" s="16" t="s">
        <v>32</v>
      </c>
      <c r="F75" s="21">
        <v>42424</v>
      </c>
      <c r="G75" s="16" t="s">
        <v>109</v>
      </c>
      <c r="H75" s="26" t="s">
        <v>49</v>
      </c>
      <c r="M75" s="26" t="s">
        <v>20345</v>
      </c>
      <c r="O75" s="16" t="s">
        <v>1171</v>
      </c>
      <c r="P75" s="26" t="s">
        <v>1062</v>
      </c>
      <c r="T75" s="22">
        <v>0</v>
      </c>
      <c r="W75" s="20" t="s">
        <v>43</v>
      </c>
      <c r="Z75" s="24" t="s">
        <v>32</v>
      </c>
      <c r="AA75" s="24" t="s">
        <v>32</v>
      </c>
      <c r="AB75" s="24" t="s">
        <v>32</v>
      </c>
      <c r="AC75" s="24" t="s">
        <v>32</v>
      </c>
      <c r="AD75" s="24" t="s">
        <v>32</v>
      </c>
      <c r="AE75" s="24" t="s">
        <v>32</v>
      </c>
      <c r="AF75" s="24" t="s">
        <v>32</v>
      </c>
      <c r="AG75" s="24" t="s">
        <v>32</v>
      </c>
      <c r="AH75" s="24" t="s">
        <v>32</v>
      </c>
      <c r="AI75" s="16" t="s">
        <v>20344</v>
      </c>
    </row>
    <row r="76" spans="1:35" x14ac:dyDescent="0.25">
      <c r="A76" s="17">
        <v>46089.01</v>
      </c>
      <c r="B76" s="18">
        <v>4</v>
      </c>
      <c r="C76" s="16" t="s">
        <v>73</v>
      </c>
      <c r="D76" s="21">
        <v>42872</v>
      </c>
      <c r="E76" s="16" t="s">
        <v>142</v>
      </c>
      <c r="F76" s="21">
        <v>43476</v>
      </c>
      <c r="G76" s="16" t="s">
        <v>75</v>
      </c>
      <c r="H76" s="26" t="s">
        <v>634</v>
      </c>
      <c r="I76" s="16" t="s">
        <v>177</v>
      </c>
      <c r="J76" s="20" t="s">
        <v>116</v>
      </c>
      <c r="L76" s="16" t="s">
        <v>116</v>
      </c>
      <c r="M76" s="26" t="s">
        <v>20343</v>
      </c>
      <c r="O76" s="16" t="s">
        <v>53</v>
      </c>
      <c r="P76" s="26" t="s">
        <v>79</v>
      </c>
      <c r="R76" s="16" t="s">
        <v>41</v>
      </c>
      <c r="S76" s="16" t="s">
        <v>84</v>
      </c>
      <c r="T76" s="22">
        <v>0</v>
      </c>
      <c r="W76" s="20" t="s">
        <v>43</v>
      </c>
      <c r="X76" s="16" t="s">
        <v>140</v>
      </c>
      <c r="Y76" s="26" t="s">
        <v>20342</v>
      </c>
      <c r="Z76" s="24" t="s">
        <v>32</v>
      </c>
      <c r="AA76" s="24" t="s">
        <v>32</v>
      </c>
      <c r="AB76" s="24" t="s">
        <v>32</v>
      </c>
      <c r="AC76" s="24" t="s">
        <v>32</v>
      </c>
      <c r="AD76" s="25">
        <v>0</v>
      </c>
      <c r="AE76" s="25">
        <v>0</v>
      </c>
      <c r="AF76" s="25">
        <v>70000</v>
      </c>
      <c r="AG76" s="25">
        <v>0</v>
      </c>
      <c r="AH76" s="25">
        <v>70000</v>
      </c>
      <c r="AI76" s="16" t="s">
        <v>20341</v>
      </c>
    </row>
    <row r="77" spans="1:35" x14ac:dyDescent="0.25">
      <c r="A77" s="17">
        <v>46221</v>
      </c>
      <c r="B77" s="18">
        <v>2</v>
      </c>
      <c r="C77" s="16" t="s">
        <v>73</v>
      </c>
      <c r="D77" s="21">
        <v>37843</v>
      </c>
      <c r="E77" s="16" t="s">
        <v>32</v>
      </c>
      <c r="F77" s="21">
        <v>43500</v>
      </c>
      <c r="G77" s="16" t="s">
        <v>75</v>
      </c>
      <c r="H77" s="26" t="s">
        <v>380</v>
      </c>
      <c r="M77" s="26" t="s">
        <v>20340</v>
      </c>
      <c r="O77" s="16" t="s">
        <v>151</v>
      </c>
      <c r="P77" s="26" t="s">
        <v>198</v>
      </c>
      <c r="R77" s="16" t="s">
        <v>139</v>
      </c>
      <c r="S77" s="16" t="s">
        <v>84</v>
      </c>
      <c r="T77" s="22">
        <v>0</v>
      </c>
      <c r="W77" s="20" t="s">
        <v>43</v>
      </c>
      <c r="Z77" s="24" t="s">
        <v>32</v>
      </c>
      <c r="AA77" s="24" t="s">
        <v>32</v>
      </c>
      <c r="AB77" s="24" t="s">
        <v>32</v>
      </c>
      <c r="AC77" s="24" t="s">
        <v>32</v>
      </c>
      <c r="AD77" s="25">
        <v>0</v>
      </c>
      <c r="AE77" s="25">
        <v>0</v>
      </c>
      <c r="AF77" s="25">
        <v>-20000</v>
      </c>
      <c r="AG77" s="25">
        <v>0</v>
      </c>
      <c r="AH77" s="25">
        <v>-20000</v>
      </c>
      <c r="AI77" s="16" t="s">
        <v>20339</v>
      </c>
    </row>
    <row r="78" spans="1:35" x14ac:dyDescent="0.25">
      <c r="A78" s="17">
        <v>46227</v>
      </c>
      <c r="B78" s="18">
        <v>2</v>
      </c>
      <c r="C78" s="16" t="s">
        <v>474</v>
      </c>
      <c r="D78" s="21">
        <v>37843</v>
      </c>
      <c r="E78" s="16" t="s">
        <v>32</v>
      </c>
      <c r="F78" s="21">
        <v>44169</v>
      </c>
      <c r="G78" s="16" t="s">
        <v>75</v>
      </c>
      <c r="H78" s="26" t="s">
        <v>383</v>
      </c>
      <c r="I78" s="16" t="s">
        <v>446</v>
      </c>
      <c r="J78" s="20" t="s">
        <v>116</v>
      </c>
      <c r="L78" s="16" t="s">
        <v>116</v>
      </c>
      <c r="M78" s="26" t="s">
        <v>20338</v>
      </c>
      <c r="O78" s="16" t="s">
        <v>119</v>
      </c>
      <c r="P78" s="26" t="s">
        <v>138</v>
      </c>
      <c r="R78" s="16" t="s">
        <v>139</v>
      </c>
      <c r="S78" s="16" t="s">
        <v>42</v>
      </c>
      <c r="T78" s="22">
        <v>3.87</v>
      </c>
      <c r="U78" s="21">
        <v>36455</v>
      </c>
      <c r="W78" s="20" t="s">
        <v>43</v>
      </c>
      <c r="Z78" s="24" t="s">
        <v>32</v>
      </c>
      <c r="AA78" s="24" t="s">
        <v>32</v>
      </c>
      <c r="AB78" s="24" t="s">
        <v>32</v>
      </c>
      <c r="AC78" s="24" t="s">
        <v>32</v>
      </c>
      <c r="AD78" s="25">
        <v>2779492.63</v>
      </c>
      <c r="AE78" s="25">
        <v>6680487</v>
      </c>
      <c r="AF78" s="25">
        <v>24091856.280000001</v>
      </c>
      <c r="AG78" s="25">
        <v>0</v>
      </c>
      <c r="AH78" s="25">
        <v>33551835.91</v>
      </c>
      <c r="AI78" s="16" t="s">
        <v>20337</v>
      </c>
    </row>
    <row r="79" spans="1:35" x14ac:dyDescent="0.25">
      <c r="A79" s="17">
        <v>46393</v>
      </c>
      <c r="B79" s="18">
        <v>3</v>
      </c>
      <c r="C79" s="16" t="s">
        <v>474</v>
      </c>
      <c r="D79" s="21">
        <v>37843</v>
      </c>
      <c r="E79" s="16" t="s">
        <v>32</v>
      </c>
      <c r="F79" s="21">
        <v>44280</v>
      </c>
      <c r="G79" s="16" t="s">
        <v>75</v>
      </c>
      <c r="H79" s="26" t="s">
        <v>173</v>
      </c>
      <c r="I79" s="16" t="s">
        <v>1518</v>
      </c>
      <c r="J79" s="20" t="s">
        <v>1518</v>
      </c>
      <c r="M79" s="26" t="s">
        <v>20336</v>
      </c>
      <c r="O79" s="16" t="s">
        <v>78</v>
      </c>
      <c r="P79" s="26" t="s">
        <v>568</v>
      </c>
      <c r="R79" s="16" t="s">
        <v>139</v>
      </c>
      <c r="S79" s="16" t="s">
        <v>192</v>
      </c>
      <c r="T79" s="22">
        <v>1.8</v>
      </c>
      <c r="U79" s="21">
        <v>37421</v>
      </c>
      <c r="W79" s="20" t="s">
        <v>43</v>
      </c>
      <c r="Z79" s="24" t="s">
        <v>32</v>
      </c>
      <c r="AA79" s="24" t="s">
        <v>32</v>
      </c>
      <c r="AB79" s="24" t="s">
        <v>32</v>
      </c>
      <c r="AC79" s="24" t="s">
        <v>32</v>
      </c>
      <c r="AD79" s="25">
        <v>183100.53</v>
      </c>
      <c r="AE79" s="25">
        <v>2187074</v>
      </c>
      <c r="AF79" s="25">
        <v>594668.96</v>
      </c>
      <c r="AG79" s="25">
        <v>0</v>
      </c>
      <c r="AH79" s="25">
        <v>2964843.49</v>
      </c>
      <c r="AI79" s="16" t="s">
        <v>20335</v>
      </c>
    </row>
    <row r="80" spans="1:35" x14ac:dyDescent="0.25">
      <c r="A80" s="17">
        <v>46399</v>
      </c>
      <c r="B80" s="18">
        <v>3</v>
      </c>
      <c r="C80" s="16" t="s">
        <v>73</v>
      </c>
      <c r="D80" s="21">
        <v>37843</v>
      </c>
      <c r="E80" s="16" t="s">
        <v>32</v>
      </c>
      <c r="F80" s="21">
        <v>44252</v>
      </c>
      <c r="G80" s="16" t="s">
        <v>102</v>
      </c>
      <c r="H80" s="26" t="s">
        <v>173</v>
      </c>
      <c r="M80" s="26" t="s">
        <v>174</v>
      </c>
      <c r="O80" s="16" t="s">
        <v>151</v>
      </c>
      <c r="P80" s="26" t="s">
        <v>144</v>
      </c>
      <c r="T80" s="22">
        <v>0</v>
      </c>
      <c r="W80" s="20" t="s">
        <v>43</v>
      </c>
      <c r="Z80" s="25">
        <v>0</v>
      </c>
      <c r="AA80" s="25">
        <v>5000</v>
      </c>
      <c r="AB80" s="25">
        <v>736216.14</v>
      </c>
      <c r="AC80" s="25">
        <v>0</v>
      </c>
      <c r="AD80" s="25">
        <v>0</v>
      </c>
      <c r="AE80" s="25">
        <v>5000</v>
      </c>
      <c r="AF80" s="25">
        <v>1240684</v>
      </c>
      <c r="AG80" s="25">
        <v>0</v>
      </c>
      <c r="AH80" s="25">
        <v>1245684</v>
      </c>
      <c r="AI80" s="16" t="s">
        <v>175</v>
      </c>
    </row>
    <row r="81" spans="1:35" ht="30" x14ac:dyDescent="0.25">
      <c r="A81" s="17">
        <v>46516.01</v>
      </c>
      <c r="B81" s="18">
        <v>4</v>
      </c>
      <c r="C81" s="16" t="s">
        <v>73</v>
      </c>
      <c r="D81" s="21">
        <v>39863</v>
      </c>
      <c r="E81" s="16" t="s">
        <v>617</v>
      </c>
      <c r="F81" s="21">
        <v>43474</v>
      </c>
      <c r="G81" s="16" t="s">
        <v>75</v>
      </c>
      <c r="H81" s="26" t="s">
        <v>126</v>
      </c>
      <c r="I81" s="16" t="s">
        <v>1446</v>
      </c>
      <c r="J81" s="20" t="s">
        <v>148</v>
      </c>
      <c r="L81" s="16" t="s">
        <v>149</v>
      </c>
      <c r="M81" s="26" t="s">
        <v>20334</v>
      </c>
      <c r="O81" s="16" t="s">
        <v>78</v>
      </c>
      <c r="P81" s="26" t="s">
        <v>768</v>
      </c>
      <c r="T81" s="22">
        <v>0</v>
      </c>
      <c r="W81" s="20" t="s">
        <v>43</v>
      </c>
      <c r="X81" s="16" t="s">
        <v>454</v>
      </c>
      <c r="Z81" s="24" t="s">
        <v>32</v>
      </c>
      <c r="AA81" s="24" t="s">
        <v>32</v>
      </c>
      <c r="AB81" s="24" t="s">
        <v>32</v>
      </c>
      <c r="AC81" s="24" t="s">
        <v>32</v>
      </c>
      <c r="AD81" s="24" t="s">
        <v>32</v>
      </c>
      <c r="AE81" s="24" t="s">
        <v>32</v>
      </c>
      <c r="AF81" s="24" t="s">
        <v>32</v>
      </c>
      <c r="AG81" s="24" t="s">
        <v>32</v>
      </c>
      <c r="AH81" s="24" t="s">
        <v>32</v>
      </c>
    </row>
    <row r="82" spans="1:35" x14ac:dyDescent="0.25">
      <c r="A82" s="17">
        <v>46516.02</v>
      </c>
      <c r="B82" s="18">
        <v>4</v>
      </c>
      <c r="C82" s="16" t="s">
        <v>73</v>
      </c>
      <c r="D82" s="21">
        <v>41324</v>
      </c>
      <c r="E82" s="16" t="s">
        <v>105</v>
      </c>
      <c r="F82" s="21">
        <v>43654</v>
      </c>
      <c r="G82" s="16" t="s">
        <v>108</v>
      </c>
      <c r="H82" s="26" t="s">
        <v>126</v>
      </c>
      <c r="I82" s="16" t="s">
        <v>1446</v>
      </c>
      <c r="J82" s="20" t="s">
        <v>148</v>
      </c>
      <c r="L82" s="16" t="s">
        <v>149</v>
      </c>
      <c r="M82" s="26" t="s">
        <v>20333</v>
      </c>
      <c r="N82" s="26" t="s">
        <v>20332</v>
      </c>
      <c r="O82" s="16" t="s">
        <v>78</v>
      </c>
      <c r="P82" s="26" t="s">
        <v>78</v>
      </c>
      <c r="T82" s="22">
        <v>0.11</v>
      </c>
      <c r="W82" s="20" t="s">
        <v>43</v>
      </c>
      <c r="X82" s="16" t="s">
        <v>454</v>
      </c>
      <c r="Z82" s="24" t="s">
        <v>32</v>
      </c>
      <c r="AA82" s="24" t="s">
        <v>32</v>
      </c>
      <c r="AB82" s="24" t="s">
        <v>32</v>
      </c>
      <c r="AC82" s="24" t="s">
        <v>32</v>
      </c>
      <c r="AD82" s="25">
        <v>0</v>
      </c>
      <c r="AE82" s="25">
        <v>0</v>
      </c>
      <c r="AF82" s="25">
        <v>2326610</v>
      </c>
      <c r="AG82" s="25">
        <v>0</v>
      </c>
      <c r="AH82" s="25">
        <v>2326610</v>
      </c>
      <c r="AI82" s="16" t="s">
        <v>20331</v>
      </c>
    </row>
    <row r="83" spans="1:35" x14ac:dyDescent="0.25">
      <c r="A83" s="17">
        <v>46531.01</v>
      </c>
      <c r="B83" s="18">
        <v>4</v>
      </c>
      <c r="C83" s="16" t="s">
        <v>73</v>
      </c>
      <c r="D83" s="21">
        <v>44134</v>
      </c>
      <c r="E83" s="16" t="s">
        <v>176</v>
      </c>
      <c r="F83" s="21">
        <v>44279</v>
      </c>
      <c r="G83" s="16" t="s">
        <v>75</v>
      </c>
      <c r="H83" s="26" t="s">
        <v>126</v>
      </c>
      <c r="I83" s="16" t="s">
        <v>177</v>
      </c>
      <c r="J83" s="20" t="s">
        <v>116</v>
      </c>
      <c r="L83" s="16" t="s">
        <v>116</v>
      </c>
      <c r="M83" s="26" t="s">
        <v>178</v>
      </c>
      <c r="O83" s="16" t="s">
        <v>179</v>
      </c>
      <c r="P83" s="26" t="s">
        <v>79</v>
      </c>
      <c r="R83" s="16" t="s">
        <v>41</v>
      </c>
      <c r="S83" s="16" t="s">
        <v>84</v>
      </c>
      <c r="T83" s="22">
        <v>0</v>
      </c>
      <c r="W83" s="20" t="s">
        <v>43</v>
      </c>
      <c r="X83" s="16" t="s">
        <v>140</v>
      </c>
      <c r="Y83" s="26" t="s">
        <v>180</v>
      </c>
      <c r="Z83" s="25">
        <v>0</v>
      </c>
      <c r="AA83" s="25">
        <v>0</v>
      </c>
      <c r="AB83" s="25">
        <v>40500</v>
      </c>
      <c r="AC83" s="25">
        <v>0</v>
      </c>
      <c r="AD83" s="25">
        <v>0</v>
      </c>
      <c r="AE83" s="25">
        <v>0</v>
      </c>
      <c r="AF83" s="25">
        <v>40500</v>
      </c>
      <c r="AG83" s="25">
        <v>0</v>
      </c>
      <c r="AH83" s="25">
        <v>40500</v>
      </c>
      <c r="AI83" s="16" t="s">
        <v>181</v>
      </c>
    </row>
    <row r="84" spans="1:35" x14ac:dyDescent="0.25">
      <c r="A84" s="17">
        <v>46745</v>
      </c>
      <c r="B84" s="18">
        <v>1</v>
      </c>
      <c r="C84" s="16" t="s">
        <v>73</v>
      </c>
      <c r="D84" s="21">
        <v>37843</v>
      </c>
      <c r="E84" s="16" t="s">
        <v>32</v>
      </c>
      <c r="F84" s="21">
        <v>43476</v>
      </c>
      <c r="G84" s="16" t="s">
        <v>75</v>
      </c>
      <c r="H84" s="26" t="s">
        <v>182</v>
      </c>
      <c r="M84" s="26" t="s">
        <v>20330</v>
      </c>
      <c r="O84" s="16" t="s">
        <v>78</v>
      </c>
      <c r="T84" s="22">
        <v>0</v>
      </c>
      <c r="W84" s="20" t="s">
        <v>43</v>
      </c>
      <c r="Z84" s="24" t="s">
        <v>32</v>
      </c>
      <c r="AA84" s="24" t="s">
        <v>32</v>
      </c>
      <c r="AB84" s="24" t="s">
        <v>32</v>
      </c>
      <c r="AC84" s="24" t="s">
        <v>32</v>
      </c>
      <c r="AD84" s="24" t="s">
        <v>32</v>
      </c>
      <c r="AE84" s="24" t="s">
        <v>32</v>
      </c>
      <c r="AF84" s="24" t="s">
        <v>32</v>
      </c>
      <c r="AG84" s="24" t="s">
        <v>32</v>
      </c>
      <c r="AH84" s="24" t="s">
        <v>32</v>
      </c>
      <c r="AI84" s="16" t="s">
        <v>20329</v>
      </c>
    </row>
    <row r="85" spans="1:35" x14ac:dyDescent="0.25">
      <c r="A85" s="17">
        <v>46754</v>
      </c>
      <c r="B85" s="18">
        <v>1</v>
      </c>
      <c r="C85" s="16" t="s">
        <v>73</v>
      </c>
      <c r="D85" s="21">
        <v>37843</v>
      </c>
      <c r="E85" s="16" t="s">
        <v>32</v>
      </c>
      <c r="F85" s="21">
        <v>43476</v>
      </c>
      <c r="G85" s="16" t="s">
        <v>75</v>
      </c>
      <c r="H85" s="26" t="s">
        <v>182</v>
      </c>
      <c r="M85" s="26" t="s">
        <v>20328</v>
      </c>
      <c r="O85" s="16" t="s">
        <v>78</v>
      </c>
      <c r="T85" s="22">
        <v>0</v>
      </c>
      <c r="W85" s="20" t="s">
        <v>43</v>
      </c>
      <c r="Z85" s="24" t="s">
        <v>32</v>
      </c>
      <c r="AA85" s="24" t="s">
        <v>32</v>
      </c>
      <c r="AB85" s="24" t="s">
        <v>32</v>
      </c>
      <c r="AC85" s="24" t="s">
        <v>32</v>
      </c>
      <c r="AD85" s="24" t="s">
        <v>32</v>
      </c>
      <c r="AE85" s="24" t="s">
        <v>32</v>
      </c>
      <c r="AF85" s="24" t="s">
        <v>32</v>
      </c>
      <c r="AG85" s="24" t="s">
        <v>32</v>
      </c>
      <c r="AH85" s="24" t="s">
        <v>32</v>
      </c>
      <c r="AI85" s="16" t="s">
        <v>20327</v>
      </c>
    </row>
    <row r="86" spans="1:35" x14ac:dyDescent="0.25">
      <c r="A86" s="17">
        <v>46797</v>
      </c>
      <c r="B86" s="18">
        <v>1</v>
      </c>
      <c r="C86" s="16" t="s">
        <v>73</v>
      </c>
      <c r="D86" s="21">
        <v>37843</v>
      </c>
      <c r="E86" s="16" t="s">
        <v>32</v>
      </c>
      <c r="F86" s="21">
        <v>44174</v>
      </c>
      <c r="G86" s="16" t="s">
        <v>75</v>
      </c>
      <c r="H86" s="26" t="s">
        <v>182</v>
      </c>
      <c r="M86" s="26" t="s">
        <v>183</v>
      </c>
      <c r="O86" s="16" t="s">
        <v>78</v>
      </c>
      <c r="P86" s="26" t="s">
        <v>144</v>
      </c>
      <c r="T86" s="22">
        <v>0</v>
      </c>
      <c r="W86" s="20" t="s">
        <v>43</v>
      </c>
      <c r="Z86" s="25">
        <v>0</v>
      </c>
      <c r="AA86" s="25">
        <v>0</v>
      </c>
      <c r="AB86" s="25">
        <v>880000</v>
      </c>
      <c r="AC86" s="25">
        <v>0</v>
      </c>
      <c r="AD86" s="25">
        <v>0</v>
      </c>
      <c r="AE86" s="25">
        <v>0</v>
      </c>
      <c r="AF86" s="25">
        <v>1240000</v>
      </c>
      <c r="AG86" s="25">
        <v>0</v>
      </c>
      <c r="AH86" s="25">
        <v>1240000</v>
      </c>
      <c r="AI86" s="16" t="s">
        <v>184</v>
      </c>
    </row>
    <row r="87" spans="1:35" x14ac:dyDescent="0.25">
      <c r="A87" s="17">
        <v>46815</v>
      </c>
      <c r="B87" s="18">
        <v>3</v>
      </c>
      <c r="C87" s="16" t="s">
        <v>47</v>
      </c>
      <c r="D87" s="21">
        <v>37843</v>
      </c>
      <c r="E87" s="16" t="s">
        <v>32</v>
      </c>
      <c r="F87" s="21">
        <v>38169</v>
      </c>
      <c r="G87" s="16" t="s">
        <v>32</v>
      </c>
      <c r="H87" s="26" t="s">
        <v>69</v>
      </c>
      <c r="M87" s="26" t="s">
        <v>185</v>
      </c>
      <c r="O87" s="16" t="s">
        <v>78</v>
      </c>
      <c r="T87" s="22">
        <v>0</v>
      </c>
      <c r="W87" s="20" t="s">
        <v>43</v>
      </c>
      <c r="Z87" s="25">
        <v>0</v>
      </c>
      <c r="AA87" s="25">
        <v>115864.11</v>
      </c>
      <c r="AB87" s="25">
        <v>0</v>
      </c>
      <c r="AC87" s="25">
        <v>0</v>
      </c>
      <c r="AD87" s="25">
        <v>0</v>
      </c>
      <c r="AE87" s="25">
        <v>115864.11</v>
      </c>
      <c r="AF87" s="25">
        <v>0</v>
      </c>
      <c r="AG87" s="25">
        <v>0</v>
      </c>
      <c r="AH87" s="25">
        <v>115864.11</v>
      </c>
    </row>
    <row r="88" spans="1:35" x14ac:dyDescent="0.25">
      <c r="A88" s="17">
        <v>46837</v>
      </c>
      <c r="B88" s="18">
        <v>3</v>
      </c>
      <c r="C88" s="16" t="s">
        <v>73</v>
      </c>
      <c r="D88" s="21">
        <v>37843</v>
      </c>
      <c r="E88" s="16" t="s">
        <v>32</v>
      </c>
      <c r="F88" s="21">
        <v>43474</v>
      </c>
      <c r="G88" s="16" t="s">
        <v>75</v>
      </c>
      <c r="H88" s="26" t="s">
        <v>69</v>
      </c>
      <c r="K88" s="16" t="s">
        <v>1092</v>
      </c>
      <c r="L88" s="16" t="s">
        <v>37</v>
      </c>
      <c r="M88" s="26" t="s">
        <v>20326</v>
      </c>
      <c r="O88" s="16" t="s">
        <v>78</v>
      </c>
      <c r="T88" s="22">
        <v>0.01</v>
      </c>
      <c r="W88" s="20" t="s">
        <v>43</v>
      </c>
      <c r="X88" s="16" t="s">
        <v>44</v>
      </c>
      <c r="Z88" s="24" t="s">
        <v>32</v>
      </c>
      <c r="AA88" s="24" t="s">
        <v>32</v>
      </c>
      <c r="AB88" s="24" t="s">
        <v>32</v>
      </c>
      <c r="AC88" s="24" t="s">
        <v>32</v>
      </c>
      <c r="AD88" s="24" t="s">
        <v>32</v>
      </c>
      <c r="AE88" s="24" t="s">
        <v>32</v>
      </c>
      <c r="AF88" s="24" t="s">
        <v>32</v>
      </c>
      <c r="AG88" s="24" t="s">
        <v>32</v>
      </c>
      <c r="AH88" s="24" t="s">
        <v>32</v>
      </c>
    </row>
    <row r="89" spans="1:35" ht="30" x14ac:dyDescent="0.25">
      <c r="A89" s="17">
        <v>46968</v>
      </c>
      <c r="B89" s="18">
        <v>2</v>
      </c>
      <c r="C89" s="16" t="s">
        <v>73</v>
      </c>
      <c r="D89" s="21">
        <v>37843</v>
      </c>
      <c r="E89" s="16" t="s">
        <v>32</v>
      </c>
      <c r="F89" s="21">
        <v>43500</v>
      </c>
      <c r="G89" s="16" t="s">
        <v>75</v>
      </c>
      <c r="H89" s="26" t="s">
        <v>797</v>
      </c>
      <c r="I89" s="16" t="s">
        <v>4015</v>
      </c>
      <c r="J89" s="20" t="s">
        <v>116</v>
      </c>
      <c r="L89" s="16" t="s">
        <v>116</v>
      </c>
      <c r="M89" s="26" t="s">
        <v>20325</v>
      </c>
      <c r="O89" s="16" t="s">
        <v>78</v>
      </c>
      <c r="P89" s="26" t="s">
        <v>768</v>
      </c>
      <c r="T89" s="22">
        <v>0.01</v>
      </c>
      <c r="W89" s="20" t="s">
        <v>43</v>
      </c>
      <c r="X89" s="16" t="s">
        <v>78</v>
      </c>
      <c r="Z89" s="24" t="s">
        <v>32</v>
      </c>
      <c r="AA89" s="24" t="s">
        <v>32</v>
      </c>
      <c r="AB89" s="24" t="s">
        <v>32</v>
      </c>
      <c r="AC89" s="24" t="s">
        <v>32</v>
      </c>
      <c r="AD89" s="25">
        <v>0</v>
      </c>
      <c r="AE89" s="25">
        <v>0</v>
      </c>
      <c r="AF89" s="25">
        <v>100000</v>
      </c>
      <c r="AG89" s="25">
        <v>0</v>
      </c>
      <c r="AH89" s="25">
        <v>100000</v>
      </c>
      <c r="AI89" s="16" t="s">
        <v>20324</v>
      </c>
    </row>
    <row r="90" spans="1:35" x14ac:dyDescent="0.25">
      <c r="A90" s="17">
        <v>47234</v>
      </c>
      <c r="B90" s="18">
        <v>3</v>
      </c>
      <c r="C90" s="16" t="s">
        <v>73</v>
      </c>
      <c r="D90" s="21">
        <v>37843</v>
      </c>
      <c r="E90" s="16" t="s">
        <v>32</v>
      </c>
      <c r="F90" s="21">
        <v>39055</v>
      </c>
      <c r="G90" s="16" t="s">
        <v>32</v>
      </c>
      <c r="H90" s="26" t="s">
        <v>98</v>
      </c>
      <c r="M90" s="26" t="s">
        <v>20323</v>
      </c>
      <c r="O90" s="16" t="s">
        <v>1865</v>
      </c>
      <c r="P90" s="26" t="s">
        <v>1865</v>
      </c>
      <c r="T90" s="22">
        <v>0</v>
      </c>
      <c r="W90" s="20" t="s">
        <v>43</v>
      </c>
      <c r="Z90" s="24" t="s">
        <v>32</v>
      </c>
      <c r="AA90" s="24" t="s">
        <v>32</v>
      </c>
      <c r="AB90" s="24" t="s">
        <v>32</v>
      </c>
      <c r="AC90" s="24" t="s">
        <v>32</v>
      </c>
      <c r="AD90" s="24" t="s">
        <v>32</v>
      </c>
      <c r="AE90" s="24" t="s">
        <v>32</v>
      </c>
      <c r="AF90" s="24" t="s">
        <v>32</v>
      </c>
      <c r="AG90" s="24" t="s">
        <v>32</v>
      </c>
      <c r="AH90" s="24" t="s">
        <v>32</v>
      </c>
      <c r="AI90" s="16" t="s">
        <v>20322</v>
      </c>
    </row>
    <row r="91" spans="1:35" x14ac:dyDescent="0.25">
      <c r="A91" s="17">
        <v>47452</v>
      </c>
      <c r="B91" s="18">
        <v>1</v>
      </c>
      <c r="C91" s="16" t="s">
        <v>73</v>
      </c>
      <c r="D91" s="21">
        <v>37843</v>
      </c>
      <c r="E91" s="16" t="s">
        <v>32</v>
      </c>
      <c r="F91" s="21">
        <v>43418</v>
      </c>
      <c r="G91" s="16" t="s">
        <v>75</v>
      </c>
      <c r="H91" s="26" t="s">
        <v>1163</v>
      </c>
      <c r="M91" s="26" t="s">
        <v>20321</v>
      </c>
      <c r="O91" s="16" t="s">
        <v>78</v>
      </c>
      <c r="T91" s="22">
        <v>0</v>
      </c>
      <c r="W91" s="20" t="s">
        <v>43</v>
      </c>
      <c r="Z91" s="24" t="s">
        <v>32</v>
      </c>
      <c r="AA91" s="24" t="s">
        <v>32</v>
      </c>
      <c r="AB91" s="24" t="s">
        <v>32</v>
      </c>
      <c r="AC91" s="24" t="s">
        <v>32</v>
      </c>
      <c r="AD91" s="24" t="s">
        <v>32</v>
      </c>
      <c r="AE91" s="24" t="s">
        <v>32</v>
      </c>
      <c r="AF91" s="24" t="s">
        <v>32</v>
      </c>
      <c r="AG91" s="24" t="s">
        <v>32</v>
      </c>
      <c r="AH91" s="24" t="s">
        <v>32</v>
      </c>
      <c r="AI91" s="16" t="s">
        <v>20320</v>
      </c>
    </row>
    <row r="92" spans="1:35" x14ac:dyDescent="0.25">
      <c r="A92" s="17">
        <v>47457</v>
      </c>
      <c r="B92" s="18">
        <v>1</v>
      </c>
      <c r="C92" s="16" t="s">
        <v>73</v>
      </c>
      <c r="D92" s="21">
        <v>37843</v>
      </c>
      <c r="E92" s="16" t="s">
        <v>32</v>
      </c>
      <c r="F92" s="21">
        <v>43418</v>
      </c>
      <c r="G92" s="16" t="s">
        <v>75</v>
      </c>
      <c r="H92" s="26" t="s">
        <v>1163</v>
      </c>
      <c r="M92" s="26" t="s">
        <v>20319</v>
      </c>
      <c r="O92" s="16" t="s">
        <v>78</v>
      </c>
      <c r="T92" s="22">
        <v>0</v>
      </c>
      <c r="W92" s="20" t="s">
        <v>43</v>
      </c>
      <c r="Z92" s="24" t="s">
        <v>32</v>
      </c>
      <c r="AA92" s="24" t="s">
        <v>32</v>
      </c>
      <c r="AB92" s="24" t="s">
        <v>32</v>
      </c>
      <c r="AC92" s="24" t="s">
        <v>32</v>
      </c>
      <c r="AD92" s="24" t="s">
        <v>32</v>
      </c>
      <c r="AE92" s="24" t="s">
        <v>32</v>
      </c>
      <c r="AF92" s="24" t="s">
        <v>32</v>
      </c>
      <c r="AG92" s="24" t="s">
        <v>32</v>
      </c>
      <c r="AH92" s="24" t="s">
        <v>32</v>
      </c>
      <c r="AI92" s="16" t="s">
        <v>20318</v>
      </c>
    </row>
    <row r="93" spans="1:35" x14ac:dyDescent="0.25">
      <c r="A93" s="17">
        <v>47465</v>
      </c>
      <c r="B93" s="18">
        <v>1</v>
      </c>
      <c r="C93" s="16" t="s">
        <v>73</v>
      </c>
      <c r="D93" s="21">
        <v>37843</v>
      </c>
      <c r="E93" s="16" t="s">
        <v>32</v>
      </c>
      <c r="F93" s="21">
        <v>43418</v>
      </c>
      <c r="G93" s="16" t="s">
        <v>75</v>
      </c>
      <c r="H93" s="26" t="s">
        <v>1163</v>
      </c>
      <c r="M93" s="26" t="s">
        <v>20317</v>
      </c>
      <c r="O93" s="16" t="s">
        <v>78</v>
      </c>
      <c r="T93" s="22">
        <v>0</v>
      </c>
      <c r="W93" s="20" t="s">
        <v>43</v>
      </c>
      <c r="Z93" s="24" t="s">
        <v>32</v>
      </c>
      <c r="AA93" s="24" t="s">
        <v>32</v>
      </c>
      <c r="AB93" s="24" t="s">
        <v>32</v>
      </c>
      <c r="AC93" s="24" t="s">
        <v>32</v>
      </c>
      <c r="AD93" s="24" t="s">
        <v>32</v>
      </c>
      <c r="AE93" s="24" t="s">
        <v>32</v>
      </c>
      <c r="AF93" s="24" t="s">
        <v>32</v>
      </c>
      <c r="AG93" s="24" t="s">
        <v>32</v>
      </c>
      <c r="AH93" s="24" t="s">
        <v>32</v>
      </c>
      <c r="AI93" s="16" t="s">
        <v>20316</v>
      </c>
    </row>
    <row r="94" spans="1:35" ht="30" x14ac:dyDescent="0.25">
      <c r="A94" s="17">
        <v>47476</v>
      </c>
      <c r="B94" s="18">
        <v>1</v>
      </c>
      <c r="C94" s="16" t="s">
        <v>73</v>
      </c>
      <c r="D94" s="21">
        <v>37843</v>
      </c>
      <c r="E94" s="16" t="s">
        <v>32</v>
      </c>
      <c r="F94" s="21">
        <v>43418</v>
      </c>
      <c r="G94" s="16" t="s">
        <v>75</v>
      </c>
      <c r="H94" s="26" t="s">
        <v>1163</v>
      </c>
      <c r="M94" s="26" t="s">
        <v>20315</v>
      </c>
      <c r="O94" s="16" t="s">
        <v>78</v>
      </c>
      <c r="T94" s="22">
        <v>0</v>
      </c>
      <c r="W94" s="20" t="s">
        <v>43</v>
      </c>
      <c r="Z94" s="24" t="s">
        <v>32</v>
      </c>
      <c r="AA94" s="24" t="s">
        <v>32</v>
      </c>
      <c r="AB94" s="24" t="s">
        <v>32</v>
      </c>
      <c r="AC94" s="24" t="s">
        <v>32</v>
      </c>
      <c r="AD94" s="24" t="s">
        <v>32</v>
      </c>
      <c r="AE94" s="24" t="s">
        <v>32</v>
      </c>
      <c r="AF94" s="24" t="s">
        <v>32</v>
      </c>
      <c r="AG94" s="24" t="s">
        <v>32</v>
      </c>
      <c r="AH94" s="24" t="s">
        <v>32</v>
      </c>
      <c r="AI94" s="16" t="s">
        <v>20314</v>
      </c>
    </row>
    <row r="95" spans="1:35" ht="30" x14ac:dyDescent="0.25">
      <c r="A95" s="17">
        <v>47477</v>
      </c>
      <c r="B95" s="18">
        <v>1</v>
      </c>
      <c r="C95" s="16" t="s">
        <v>73</v>
      </c>
      <c r="D95" s="21">
        <v>37843</v>
      </c>
      <c r="E95" s="16" t="s">
        <v>32</v>
      </c>
      <c r="F95" s="21">
        <v>43418</v>
      </c>
      <c r="G95" s="16" t="s">
        <v>75</v>
      </c>
      <c r="H95" s="26" t="s">
        <v>1163</v>
      </c>
      <c r="M95" s="26" t="s">
        <v>20313</v>
      </c>
      <c r="O95" s="16" t="s">
        <v>78</v>
      </c>
      <c r="T95" s="22">
        <v>0</v>
      </c>
      <c r="W95" s="20" t="s">
        <v>43</v>
      </c>
      <c r="Z95" s="24" t="s">
        <v>32</v>
      </c>
      <c r="AA95" s="24" t="s">
        <v>32</v>
      </c>
      <c r="AB95" s="24" t="s">
        <v>32</v>
      </c>
      <c r="AC95" s="24" t="s">
        <v>32</v>
      </c>
      <c r="AD95" s="24" t="s">
        <v>32</v>
      </c>
      <c r="AE95" s="24" t="s">
        <v>32</v>
      </c>
      <c r="AF95" s="24" t="s">
        <v>32</v>
      </c>
      <c r="AG95" s="24" t="s">
        <v>32</v>
      </c>
      <c r="AH95" s="24" t="s">
        <v>32</v>
      </c>
      <c r="AI95" s="16" t="s">
        <v>20312</v>
      </c>
    </row>
    <row r="96" spans="1:35" x14ac:dyDescent="0.25">
      <c r="A96" s="17">
        <v>47478</v>
      </c>
      <c r="B96" s="18">
        <v>1</v>
      </c>
      <c r="C96" s="16" t="s">
        <v>73</v>
      </c>
      <c r="D96" s="21">
        <v>37843</v>
      </c>
      <c r="E96" s="16" t="s">
        <v>32</v>
      </c>
      <c r="F96" s="21">
        <v>43418</v>
      </c>
      <c r="G96" s="16" t="s">
        <v>75</v>
      </c>
      <c r="H96" s="26" t="s">
        <v>1163</v>
      </c>
      <c r="M96" s="26" t="s">
        <v>20311</v>
      </c>
      <c r="O96" s="16" t="s">
        <v>78</v>
      </c>
      <c r="T96" s="22">
        <v>0</v>
      </c>
      <c r="W96" s="20" t="s">
        <v>43</v>
      </c>
      <c r="Z96" s="24" t="s">
        <v>32</v>
      </c>
      <c r="AA96" s="24" t="s">
        <v>32</v>
      </c>
      <c r="AB96" s="24" t="s">
        <v>32</v>
      </c>
      <c r="AC96" s="24" t="s">
        <v>32</v>
      </c>
      <c r="AD96" s="24" t="s">
        <v>32</v>
      </c>
      <c r="AE96" s="24" t="s">
        <v>32</v>
      </c>
      <c r="AF96" s="24" t="s">
        <v>32</v>
      </c>
      <c r="AG96" s="24" t="s">
        <v>32</v>
      </c>
      <c r="AH96" s="24" t="s">
        <v>32</v>
      </c>
      <c r="AI96" s="16" t="s">
        <v>20310</v>
      </c>
    </row>
    <row r="97" spans="1:35" x14ac:dyDescent="0.25">
      <c r="A97" s="17">
        <v>47479</v>
      </c>
      <c r="B97" s="18">
        <v>1</v>
      </c>
      <c r="C97" s="16" t="s">
        <v>73</v>
      </c>
      <c r="D97" s="21">
        <v>37843</v>
      </c>
      <c r="E97" s="16" t="s">
        <v>32</v>
      </c>
      <c r="F97" s="21">
        <v>43418</v>
      </c>
      <c r="G97" s="16" t="s">
        <v>75</v>
      </c>
      <c r="H97" s="26" t="s">
        <v>1163</v>
      </c>
      <c r="M97" s="26" t="s">
        <v>20309</v>
      </c>
      <c r="O97" s="16" t="s">
        <v>78</v>
      </c>
      <c r="T97" s="22">
        <v>0</v>
      </c>
      <c r="W97" s="20" t="s">
        <v>43</v>
      </c>
      <c r="Z97" s="24" t="s">
        <v>32</v>
      </c>
      <c r="AA97" s="24" t="s">
        <v>32</v>
      </c>
      <c r="AB97" s="24" t="s">
        <v>32</v>
      </c>
      <c r="AC97" s="24" t="s">
        <v>32</v>
      </c>
      <c r="AD97" s="24" t="s">
        <v>32</v>
      </c>
      <c r="AE97" s="24" t="s">
        <v>32</v>
      </c>
      <c r="AF97" s="24" t="s">
        <v>32</v>
      </c>
      <c r="AG97" s="24" t="s">
        <v>32</v>
      </c>
      <c r="AH97" s="24" t="s">
        <v>32</v>
      </c>
      <c r="AI97" s="16" t="s">
        <v>20308</v>
      </c>
    </row>
    <row r="98" spans="1:35" x14ac:dyDescent="0.25">
      <c r="A98" s="17">
        <v>47484</v>
      </c>
      <c r="B98" s="18">
        <v>1</v>
      </c>
      <c r="C98" s="16" t="s">
        <v>73</v>
      </c>
      <c r="D98" s="21">
        <v>37843</v>
      </c>
      <c r="E98" s="16" t="s">
        <v>32</v>
      </c>
      <c r="F98" s="21">
        <v>43418</v>
      </c>
      <c r="G98" s="16" t="s">
        <v>75</v>
      </c>
      <c r="H98" s="26" t="s">
        <v>1163</v>
      </c>
      <c r="M98" s="26" t="s">
        <v>20307</v>
      </c>
      <c r="O98" s="16" t="s">
        <v>78</v>
      </c>
      <c r="T98" s="22">
        <v>0</v>
      </c>
      <c r="W98" s="20" t="s">
        <v>43</v>
      </c>
      <c r="Z98" s="24" t="s">
        <v>32</v>
      </c>
      <c r="AA98" s="24" t="s">
        <v>32</v>
      </c>
      <c r="AB98" s="24" t="s">
        <v>32</v>
      </c>
      <c r="AC98" s="24" t="s">
        <v>32</v>
      </c>
      <c r="AD98" s="24" t="s">
        <v>32</v>
      </c>
      <c r="AE98" s="24" t="s">
        <v>32</v>
      </c>
      <c r="AF98" s="24" t="s">
        <v>32</v>
      </c>
      <c r="AG98" s="24" t="s">
        <v>32</v>
      </c>
      <c r="AH98" s="24" t="s">
        <v>32</v>
      </c>
      <c r="AI98" s="16" t="s">
        <v>20306</v>
      </c>
    </row>
    <row r="99" spans="1:35" x14ac:dyDescent="0.25">
      <c r="A99" s="17">
        <v>47492</v>
      </c>
      <c r="B99" s="18">
        <v>1</v>
      </c>
      <c r="C99" s="16" t="s">
        <v>73</v>
      </c>
      <c r="D99" s="21">
        <v>37843</v>
      </c>
      <c r="E99" s="16" t="s">
        <v>32</v>
      </c>
      <c r="F99" s="21">
        <v>43418</v>
      </c>
      <c r="G99" s="16" t="s">
        <v>75</v>
      </c>
      <c r="H99" s="26" t="s">
        <v>1163</v>
      </c>
      <c r="M99" s="26" t="s">
        <v>20305</v>
      </c>
      <c r="O99" s="16" t="s">
        <v>78</v>
      </c>
      <c r="T99" s="22">
        <v>0</v>
      </c>
      <c r="W99" s="20" t="s">
        <v>43</v>
      </c>
      <c r="Z99" s="24" t="s">
        <v>32</v>
      </c>
      <c r="AA99" s="24" t="s">
        <v>32</v>
      </c>
      <c r="AB99" s="24" t="s">
        <v>32</v>
      </c>
      <c r="AC99" s="24" t="s">
        <v>32</v>
      </c>
      <c r="AD99" s="24" t="s">
        <v>32</v>
      </c>
      <c r="AE99" s="24" t="s">
        <v>32</v>
      </c>
      <c r="AF99" s="24" t="s">
        <v>32</v>
      </c>
      <c r="AG99" s="24" t="s">
        <v>32</v>
      </c>
      <c r="AH99" s="24" t="s">
        <v>32</v>
      </c>
      <c r="AI99" s="16" t="s">
        <v>20304</v>
      </c>
    </row>
    <row r="100" spans="1:35" x14ac:dyDescent="0.25">
      <c r="A100" s="17">
        <v>47493</v>
      </c>
      <c r="B100" s="18">
        <v>1</v>
      </c>
      <c r="C100" s="16" t="s">
        <v>73</v>
      </c>
      <c r="D100" s="21">
        <v>37843</v>
      </c>
      <c r="E100" s="16" t="s">
        <v>32</v>
      </c>
      <c r="F100" s="21">
        <v>43418</v>
      </c>
      <c r="G100" s="16" t="s">
        <v>75</v>
      </c>
      <c r="H100" s="26" t="s">
        <v>1163</v>
      </c>
      <c r="M100" s="26" t="s">
        <v>20303</v>
      </c>
      <c r="O100" s="16" t="s">
        <v>78</v>
      </c>
      <c r="T100" s="22">
        <v>0</v>
      </c>
      <c r="W100" s="20" t="s">
        <v>43</v>
      </c>
      <c r="Z100" s="24" t="s">
        <v>32</v>
      </c>
      <c r="AA100" s="24" t="s">
        <v>32</v>
      </c>
      <c r="AB100" s="24" t="s">
        <v>32</v>
      </c>
      <c r="AC100" s="24" t="s">
        <v>32</v>
      </c>
      <c r="AD100" s="24" t="s">
        <v>32</v>
      </c>
      <c r="AE100" s="24" t="s">
        <v>32</v>
      </c>
      <c r="AF100" s="24" t="s">
        <v>32</v>
      </c>
      <c r="AG100" s="24" t="s">
        <v>32</v>
      </c>
      <c r="AH100" s="24" t="s">
        <v>32</v>
      </c>
      <c r="AI100" s="16" t="s">
        <v>20302</v>
      </c>
    </row>
    <row r="101" spans="1:35" x14ac:dyDescent="0.25">
      <c r="A101" s="17">
        <v>47494</v>
      </c>
      <c r="B101" s="18">
        <v>1</v>
      </c>
      <c r="C101" s="16" t="s">
        <v>73</v>
      </c>
      <c r="D101" s="21">
        <v>37843</v>
      </c>
      <c r="E101" s="16" t="s">
        <v>32</v>
      </c>
      <c r="F101" s="21">
        <v>43418</v>
      </c>
      <c r="G101" s="16" t="s">
        <v>75</v>
      </c>
      <c r="H101" s="26" t="s">
        <v>1163</v>
      </c>
      <c r="M101" s="26" t="s">
        <v>20301</v>
      </c>
      <c r="O101" s="16" t="s">
        <v>78</v>
      </c>
      <c r="T101" s="22">
        <v>0</v>
      </c>
      <c r="W101" s="20" t="s">
        <v>43</v>
      </c>
      <c r="Z101" s="24" t="s">
        <v>32</v>
      </c>
      <c r="AA101" s="24" t="s">
        <v>32</v>
      </c>
      <c r="AB101" s="24" t="s">
        <v>32</v>
      </c>
      <c r="AC101" s="24" t="s">
        <v>32</v>
      </c>
      <c r="AD101" s="24" t="s">
        <v>32</v>
      </c>
      <c r="AE101" s="24" t="s">
        <v>32</v>
      </c>
      <c r="AF101" s="24" t="s">
        <v>32</v>
      </c>
      <c r="AG101" s="24" t="s">
        <v>32</v>
      </c>
      <c r="AH101" s="24" t="s">
        <v>32</v>
      </c>
      <c r="AI101" s="16" t="s">
        <v>20300</v>
      </c>
    </row>
    <row r="102" spans="1:35" x14ac:dyDescent="0.25">
      <c r="A102" s="17">
        <v>47506</v>
      </c>
      <c r="B102" s="18">
        <v>1</v>
      </c>
      <c r="C102" s="16" t="s">
        <v>73</v>
      </c>
      <c r="D102" s="21">
        <v>37843</v>
      </c>
      <c r="E102" s="16" t="s">
        <v>32</v>
      </c>
      <c r="F102" s="21">
        <v>43418</v>
      </c>
      <c r="G102" s="16" t="s">
        <v>75</v>
      </c>
      <c r="H102" s="26" t="s">
        <v>1163</v>
      </c>
      <c r="M102" s="26" t="s">
        <v>20299</v>
      </c>
      <c r="O102" s="16" t="s">
        <v>78</v>
      </c>
      <c r="T102" s="22">
        <v>0</v>
      </c>
      <c r="W102" s="20" t="s">
        <v>43</v>
      </c>
      <c r="Z102" s="24" t="s">
        <v>32</v>
      </c>
      <c r="AA102" s="24" t="s">
        <v>32</v>
      </c>
      <c r="AB102" s="24" t="s">
        <v>32</v>
      </c>
      <c r="AC102" s="24" t="s">
        <v>32</v>
      </c>
      <c r="AD102" s="24" t="s">
        <v>32</v>
      </c>
      <c r="AE102" s="24" t="s">
        <v>32</v>
      </c>
      <c r="AF102" s="24" t="s">
        <v>32</v>
      </c>
      <c r="AG102" s="24" t="s">
        <v>32</v>
      </c>
      <c r="AH102" s="24" t="s">
        <v>32</v>
      </c>
      <c r="AI102" s="16" t="s">
        <v>20298</v>
      </c>
    </row>
    <row r="103" spans="1:35" x14ac:dyDescent="0.25">
      <c r="A103" s="17">
        <v>47510</v>
      </c>
      <c r="B103" s="18">
        <v>1</v>
      </c>
      <c r="C103" s="16" t="s">
        <v>73</v>
      </c>
      <c r="D103" s="21">
        <v>37843</v>
      </c>
      <c r="E103" s="16" t="s">
        <v>32</v>
      </c>
      <c r="F103" s="21">
        <v>43418</v>
      </c>
      <c r="G103" s="16" t="s">
        <v>75</v>
      </c>
      <c r="H103" s="26" t="s">
        <v>1163</v>
      </c>
      <c r="M103" s="26" t="s">
        <v>20297</v>
      </c>
      <c r="O103" s="16" t="s">
        <v>78</v>
      </c>
      <c r="T103" s="22">
        <v>0</v>
      </c>
      <c r="W103" s="20" t="s">
        <v>43</v>
      </c>
      <c r="Z103" s="24" t="s">
        <v>32</v>
      </c>
      <c r="AA103" s="24" t="s">
        <v>32</v>
      </c>
      <c r="AB103" s="24" t="s">
        <v>32</v>
      </c>
      <c r="AC103" s="24" t="s">
        <v>32</v>
      </c>
      <c r="AD103" s="24" t="s">
        <v>32</v>
      </c>
      <c r="AE103" s="24" t="s">
        <v>32</v>
      </c>
      <c r="AF103" s="24" t="s">
        <v>32</v>
      </c>
      <c r="AG103" s="24" t="s">
        <v>32</v>
      </c>
      <c r="AH103" s="24" t="s">
        <v>32</v>
      </c>
      <c r="AI103" s="16" t="s">
        <v>20296</v>
      </c>
    </row>
    <row r="104" spans="1:35" x14ac:dyDescent="0.25">
      <c r="A104" s="17">
        <v>47565</v>
      </c>
      <c r="B104" s="18">
        <v>2</v>
      </c>
      <c r="C104" s="16" t="s">
        <v>73</v>
      </c>
      <c r="D104" s="21">
        <v>37843</v>
      </c>
      <c r="E104" s="16" t="s">
        <v>32</v>
      </c>
      <c r="F104" s="21">
        <v>42499</v>
      </c>
      <c r="G104" s="16" t="s">
        <v>109</v>
      </c>
      <c r="H104" s="26" t="s">
        <v>1336</v>
      </c>
      <c r="L104" s="16" t="s">
        <v>110</v>
      </c>
      <c r="M104" s="26" t="s">
        <v>20295</v>
      </c>
      <c r="O104" s="16" t="s">
        <v>1223</v>
      </c>
      <c r="P104" s="26" t="s">
        <v>198</v>
      </c>
      <c r="R104" s="16" t="s">
        <v>139</v>
      </c>
      <c r="S104" s="16" t="s">
        <v>84</v>
      </c>
      <c r="T104" s="22">
        <v>0</v>
      </c>
      <c r="W104" s="20" t="s">
        <v>43</v>
      </c>
      <c r="Z104" s="24" t="s">
        <v>32</v>
      </c>
      <c r="AA104" s="24" t="s">
        <v>32</v>
      </c>
      <c r="AB104" s="24" t="s">
        <v>32</v>
      </c>
      <c r="AC104" s="24" t="s">
        <v>32</v>
      </c>
      <c r="AD104" s="25">
        <v>0</v>
      </c>
      <c r="AE104" s="25">
        <v>0</v>
      </c>
      <c r="AF104" s="25">
        <v>95000</v>
      </c>
      <c r="AG104" s="25">
        <v>0</v>
      </c>
      <c r="AH104" s="25">
        <v>95000</v>
      </c>
      <c r="AI104" s="16" t="s">
        <v>20294</v>
      </c>
    </row>
    <row r="105" spans="1:35" x14ac:dyDescent="0.25">
      <c r="A105" s="17">
        <v>47663</v>
      </c>
      <c r="B105" s="18">
        <v>2</v>
      </c>
      <c r="C105" s="16" t="s">
        <v>73</v>
      </c>
      <c r="D105" s="21">
        <v>37843</v>
      </c>
      <c r="E105" s="16" t="s">
        <v>32</v>
      </c>
      <c r="F105" s="21">
        <v>43418</v>
      </c>
      <c r="G105" s="16" t="s">
        <v>75</v>
      </c>
      <c r="H105" s="26" t="s">
        <v>1336</v>
      </c>
      <c r="M105" s="26" t="s">
        <v>20293</v>
      </c>
      <c r="O105" s="16" t="s">
        <v>78</v>
      </c>
      <c r="T105" s="22">
        <v>0</v>
      </c>
      <c r="W105" s="20" t="s">
        <v>43</v>
      </c>
      <c r="Z105" s="24" t="s">
        <v>32</v>
      </c>
      <c r="AA105" s="24" t="s">
        <v>32</v>
      </c>
      <c r="AB105" s="24" t="s">
        <v>32</v>
      </c>
      <c r="AC105" s="24" t="s">
        <v>32</v>
      </c>
      <c r="AD105" s="25">
        <v>0</v>
      </c>
      <c r="AE105" s="25">
        <v>0</v>
      </c>
      <c r="AF105" s="25">
        <v>7172</v>
      </c>
      <c r="AG105" s="25">
        <v>0</v>
      </c>
      <c r="AH105" s="25">
        <v>7172</v>
      </c>
      <c r="AI105" s="16" t="s">
        <v>20292</v>
      </c>
    </row>
    <row r="106" spans="1:35" x14ac:dyDescent="0.25">
      <c r="A106" s="17">
        <v>47797</v>
      </c>
      <c r="B106" s="18">
        <v>4</v>
      </c>
      <c r="C106" s="16" t="s">
        <v>73</v>
      </c>
      <c r="D106" s="21">
        <v>37843</v>
      </c>
      <c r="E106" s="16" t="s">
        <v>32</v>
      </c>
      <c r="F106" s="21">
        <v>44138</v>
      </c>
      <c r="G106" s="16" t="s">
        <v>81</v>
      </c>
      <c r="H106" s="26" t="s">
        <v>186</v>
      </c>
      <c r="M106" s="26" t="s">
        <v>187</v>
      </c>
      <c r="O106" s="16" t="s">
        <v>78</v>
      </c>
      <c r="P106" s="26" t="s">
        <v>188</v>
      </c>
      <c r="R106" s="16" t="s">
        <v>139</v>
      </c>
      <c r="S106" s="16" t="s">
        <v>4621</v>
      </c>
      <c r="T106" s="22">
        <v>0</v>
      </c>
      <c r="W106" s="20" t="s">
        <v>43</v>
      </c>
      <c r="Z106" s="25">
        <v>1056000</v>
      </c>
      <c r="AA106" s="25">
        <v>0</v>
      </c>
      <c r="AB106" s="25">
        <v>0</v>
      </c>
      <c r="AC106" s="25">
        <v>0</v>
      </c>
      <c r="AD106" s="25">
        <v>4728580.08</v>
      </c>
      <c r="AE106" s="25">
        <v>0</v>
      </c>
      <c r="AF106" s="25">
        <v>0</v>
      </c>
      <c r="AG106" s="25">
        <v>0</v>
      </c>
      <c r="AH106" s="25">
        <v>4728580.08</v>
      </c>
    </row>
    <row r="107" spans="1:35" x14ac:dyDescent="0.25">
      <c r="A107" s="17">
        <v>47859</v>
      </c>
      <c r="B107" s="18">
        <v>3</v>
      </c>
      <c r="C107" s="16" t="s">
        <v>73</v>
      </c>
      <c r="D107" s="21">
        <v>37843</v>
      </c>
      <c r="E107" s="16" t="s">
        <v>32</v>
      </c>
      <c r="F107" s="21">
        <v>43418</v>
      </c>
      <c r="G107" s="16" t="s">
        <v>75</v>
      </c>
      <c r="H107" s="26" t="s">
        <v>766</v>
      </c>
      <c r="I107" s="16" t="s">
        <v>20231</v>
      </c>
      <c r="J107" s="20" t="s">
        <v>116</v>
      </c>
      <c r="L107" s="16" t="s">
        <v>116</v>
      </c>
      <c r="M107" s="26" t="s">
        <v>20291</v>
      </c>
      <c r="O107" s="16" t="s">
        <v>78</v>
      </c>
      <c r="T107" s="22">
        <v>0</v>
      </c>
      <c r="W107" s="20" t="s">
        <v>43</v>
      </c>
      <c r="Z107" s="24" t="s">
        <v>32</v>
      </c>
      <c r="AA107" s="24" t="s">
        <v>32</v>
      </c>
      <c r="AB107" s="24" t="s">
        <v>32</v>
      </c>
      <c r="AC107" s="24" t="s">
        <v>32</v>
      </c>
      <c r="AD107" s="24" t="s">
        <v>32</v>
      </c>
      <c r="AE107" s="24" t="s">
        <v>32</v>
      </c>
      <c r="AF107" s="24" t="s">
        <v>32</v>
      </c>
      <c r="AG107" s="24" t="s">
        <v>32</v>
      </c>
      <c r="AH107" s="24" t="s">
        <v>32</v>
      </c>
      <c r="AI107" s="16" t="s">
        <v>20290</v>
      </c>
    </row>
    <row r="108" spans="1:35" x14ac:dyDescent="0.25">
      <c r="A108" s="17">
        <v>47868</v>
      </c>
      <c r="B108" s="18">
        <v>3</v>
      </c>
      <c r="C108" s="16" t="s">
        <v>73</v>
      </c>
      <c r="D108" s="21">
        <v>37843</v>
      </c>
      <c r="E108" s="16" t="s">
        <v>32</v>
      </c>
      <c r="F108" s="21">
        <v>43418</v>
      </c>
      <c r="G108" s="16" t="s">
        <v>75</v>
      </c>
      <c r="H108" s="26" t="s">
        <v>766</v>
      </c>
      <c r="M108" s="26" t="s">
        <v>20289</v>
      </c>
      <c r="O108" s="16" t="s">
        <v>78</v>
      </c>
      <c r="T108" s="22">
        <v>0</v>
      </c>
      <c r="W108" s="20" t="s">
        <v>43</v>
      </c>
      <c r="Z108" s="24" t="s">
        <v>32</v>
      </c>
      <c r="AA108" s="24" t="s">
        <v>32</v>
      </c>
      <c r="AB108" s="24" t="s">
        <v>32</v>
      </c>
      <c r="AC108" s="24" t="s">
        <v>32</v>
      </c>
      <c r="AD108" s="24" t="s">
        <v>32</v>
      </c>
      <c r="AE108" s="24" t="s">
        <v>32</v>
      </c>
      <c r="AF108" s="24" t="s">
        <v>32</v>
      </c>
      <c r="AG108" s="24" t="s">
        <v>32</v>
      </c>
      <c r="AH108" s="24" t="s">
        <v>32</v>
      </c>
      <c r="AI108" s="16" t="s">
        <v>20288</v>
      </c>
    </row>
    <row r="109" spans="1:35" ht="30" x14ac:dyDescent="0.25">
      <c r="A109" s="17">
        <v>48077</v>
      </c>
      <c r="B109" s="18">
        <v>1</v>
      </c>
      <c r="C109" s="16" t="s">
        <v>73</v>
      </c>
      <c r="D109" s="21">
        <v>37843</v>
      </c>
      <c r="E109" s="16" t="s">
        <v>32</v>
      </c>
      <c r="F109" s="21">
        <v>43418</v>
      </c>
      <c r="G109" s="16" t="s">
        <v>75</v>
      </c>
      <c r="H109" s="26" t="s">
        <v>1163</v>
      </c>
      <c r="M109" s="26" t="s">
        <v>20287</v>
      </c>
      <c r="O109" s="16" t="s">
        <v>78</v>
      </c>
      <c r="P109" s="26" t="s">
        <v>768</v>
      </c>
      <c r="T109" s="22">
        <v>0</v>
      </c>
      <c r="W109" s="20" t="s">
        <v>43</v>
      </c>
      <c r="Z109" s="24" t="s">
        <v>32</v>
      </c>
      <c r="AA109" s="24" t="s">
        <v>32</v>
      </c>
      <c r="AB109" s="24" t="s">
        <v>32</v>
      </c>
      <c r="AC109" s="24" t="s">
        <v>32</v>
      </c>
      <c r="AD109" s="25">
        <v>0</v>
      </c>
      <c r="AE109" s="25">
        <v>0</v>
      </c>
      <c r="AF109" s="25">
        <v>250130.55</v>
      </c>
      <c r="AG109" s="25">
        <v>0</v>
      </c>
      <c r="AH109" s="25">
        <v>250130.55</v>
      </c>
      <c r="AI109" s="16" t="s">
        <v>20286</v>
      </c>
    </row>
    <row r="110" spans="1:35" ht="30" x14ac:dyDescent="0.25">
      <c r="A110" s="17">
        <v>48085</v>
      </c>
      <c r="B110" s="18">
        <v>2</v>
      </c>
      <c r="C110" s="16" t="s">
        <v>73</v>
      </c>
      <c r="D110" s="21">
        <v>37843</v>
      </c>
      <c r="E110" s="16" t="s">
        <v>32</v>
      </c>
      <c r="F110" s="21">
        <v>43418</v>
      </c>
      <c r="G110" s="16" t="s">
        <v>75</v>
      </c>
      <c r="H110" s="26" t="s">
        <v>1336</v>
      </c>
      <c r="M110" s="26" t="s">
        <v>18935</v>
      </c>
      <c r="O110" s="16" t="s">
        <v>78</v>
      </c>
      <c r="P110" s="26" t="s">
        <v>768</v>
      </c>
      <c r="T110" s="22">
        <v>0</v>
      </c>
      <c r="W110" s="20" t="s">
        <v>43</v>
      </c>
      <c r="Z110" s="24" t="s">
        <v>32</v>
      </c>
      <c r="AA110" s="24" t="s">
        <v>32</v>
      </c>
      <c r="AB110" s="24" t="s">
        <v>32</v>
      </c>
      <c r="AC110" s="24" t="s">
        <v>32</v>
      </c>
      <c r="AD110" s="25">
        <v>0</v>
      </c>
      <c r="AE110" s="25">
        <v>0</v>
      </c>
      <c r="AF110" s="25">
        <v>203344.32</v>
      </c>
      <c r="AG110" s="25">
        <v>0</v>
      </c>
      <c r="AH110" s="25">
        <v>203344.32</v>
      </c>
      <c r="AI110" s="16" t="s">
        <v>20285</v>
      </c>
    </row>
    <row r="111" spans="1:35" x14ac:dyDescent="0.25">
      <c r="A111" s="17">
        <v>48092</v>
      </c>
      <c r="B111" s="18">
        <v>3</v>
      </c>
      <c r="C111" s="16" t="s">
        <v>73</v>
      </c>
      <c r="D111" s="21">
        <v>37843</v>
      </c>
      <c r="E111" s="16" t="s">
        <v>32</v>
      </c>
      <c r="F111" s="21">
        <v>43418</v>
      </c>
      <c r="G111" s="16" t="s">
        <v>75</v>
      </c>
      <c r="H111" s="26" t="s">
        <v>766</v>
      </c>
      <c r="M111" s="26" t="s">
        <v>20284</v>
      </c>
      <c r="O111" s="16" t="s">
        <v>78</v>
      </c>
      <c r="P111" s="26" t="s">
        <v>78</v>
      </c>
      <c r="T111" s="22">
        <v>0</v>
      </c>
      <c r="W111" s="20" t="s">
        <v>43</v>
      </c>
      <c r="Z111" s="24" t="s">
        <v>32</v>
      </c>
      <c r="AA111" s="24" t="s">
        <v>32</v>
      </c>
      <c r="AB111" s="24" t="s">
        <v>32</v>
      </c>
      <c r="AC111" s="24" t="s">
        <v>32</v>
      </c>
      <c r="AD111" s="25">
        <v>0</v>
      </c>
      <c r="AE111" s="25">
        <v>0</v>
      </c>
      <c r="AF111" s="25">
        <v>464439.28</v>
      </c>
      <c r="AG111" s="25">
        <v>0</v>
      </c>
      <c r="AH111" s="25">
        <v>464439.28</v>
      </c>
      <c r="AI111" s="16" t="s">
        <v>20283</v>
      </c>
    </row>
    <row r="112" spans="1:35" x14ac:dyDescent="0.25">
      <c r="A112" s="17">
        <v>48097</v>
      </c>
      <c r="B112" s="18">
        <v>4</v>
      </c>
      <c r="C112" s="16" t="s">
        <v>73</v>
      </c>
      <c r="D112" s="21">
        <v>37843</v>
      </c>
      <c r="E112" s="16" t="s">
        <v>32</v>
      </c>
      <c r="F112" s="21">
        <v>43418</v>
      </c>
      <c r="G112" s="16" t="s">
        <v>75</v>
      </c>
      <c r="H112" s="26" t="s">
        <v>186</v>
      </c>
      <c r="M112" s="26" t="s">
        <v>20282</v>
      </c>
      <c r="O112" s="16" t="s">
        <v>78</v>
      </c>
      <c r="T112" s="22">
        <v>0</v>
      </c>
      <c r="W112" s="20" t="s">
        <v>43</v>
      </c>
      <c r="Z112" s="24" t="s">
        <v>32</v>
      </c>
      <c r="AA112" s="24" t="s">
        <v>32</v>
      </c>
      <c r="AB112" s="24" t="s">
        <v>32</v>
      </c>
      <c r="AC112" s="24" t="s">
        <v>32</v>
      </c>
      <c r="AD112" s="24" t="s">
        <v>32</v>
      </c>
      <c r="AE112" s="24" t="s">
        <v>32</v>
      </c>
      <c r="AF112" s="24" t="s">
        <v>32</v>
      </c>
      <c r="AG112" s="24" t="s">
        <v>32</v>
      </c>
      <c r="AH112" s="24" t="s">
        <v>32</v>
      </c>
      <c r="AI112" s="16" t="s">
        <v>20281</v>
      </c>
    </row>
    <row r="113" spans="1:35" x14ac:dyDescent="0.25">
      <c r="A113" s="17">
        <v>48099</v>
      </c>
      <c r="B113" s="18">
        <v>6</v>
      </c>
      <c r="C113" s="16" t="s">
        <v>73</v>
      </c>
      <c r="D113" s="21">
        <v>37843</v>
      </c>
      <c r="E113" s="16" t="s">
        <v>32</v>
      </c>
      <c r="F113" s="21">
        <v>43418</v>
      </c>
      <c r="G113" s="16" t="s">
        <v>75</v>
      </c>
      <c r="H113" s="26" t="s">
        <v>76</v>
      </c>
      <c r="M113" s="26" t="s">
        <v>189</v>
      </c>
      <c r="O113" s="16" t="s">
        <v>78</v>
      </c>
      <c r="T113" s="22">
        <v>0</v>
      </c>
      <c r="W113" s="20" t="s">
        <v>43</v>
      </c>
      <c r="Z113" s="25">
        <v>500000</v>
      </c>
      <c r="AA113" s="25">
        <v>0</v>
      </c>
      <c r="AB113" s="25">
        <v>0</v>
      </c>
      <c r="AC113" s="25">
        <v>0</v>
      </c>
      <c r="AD113" s="25">
        <v>27163000</v>
      </c>
      <c r="AE113" s="25">
        <v>0</v>
      </c>
      <c r="AF113" s="25">
        <v>0</v>
      </c>
      <c r="AG113" s="25">
        <v>0</v>
      </c>
      <c r="AH113" s="25">
        <v>27163000</v>
      </c>
    </row>
    <row r="114" spans="1:35" x14ac:dyDescent="0.25">
      <c r="A114" s="17">
        <v>48101</v>
      </c>
      <c r="B114" s="18">
        <v>6</v>
      </c>
      <c r="C114" s="16" t="s">
        <v>73</v>
      </c>
      <c r="D114" s="21">
        <v>37843</v>
      </c>
      <c r="E114" s="16" t="s">
        <v>32</v>
      </c>
      <c r="F114" s="21">
        <v>43565</v>
      </c>
      <c r="G114" s="16" t="s">
        <v>81</v>
      </c>
      <c r="H114" s="26" t="s">
        <v>76</v>
      </c>
      <c r="M114" s="26" t="s">
        <v>20280</v>
      </c>
      <c r="O114" s="16" t="s">
        <v>78</v>
      </c>
      <c r="T114" s="22">
        <v>0</v>
      </c>
      <c r="W114" s="20" t="s">
        <v>43</v>
      </c>
      <c r="Z114" s="24" t="s">
        <v>32</v>
      </c>
      <c r="AA114" s="24" t="s">
        <v>32</v>
      </c>
      <c r="AB114" s="24" t="s">
        <v>32</v>
      </c>
      <c r="AC114" s="24" t="s">
        <v>32</v>
      </c>
      <c r="AD114" s="25">
        <v>2149000</v>
      </c>
      <c r="AE114" s="25">
        <v>0</v>
      </c>
      <c r="AF114" s="25">
        <v>0</v>
      </c>
      <c r="AG114" s="25">
        <v>0</v>
      </c>
      <c r="AH114" s="25">
        <v>2149000</v>
      </c>
    </row>
    <row r="115" spans="1:35" x14ac:dyDescent="0.25">
      <c r="A115" s="17">
        <v>48103</v>
      </c>
      <c r="B115" s="18">
        <v>6</v>
      </c>
      <c r="C115" s="16" t="s">
        <v>73</v>
      </c>
      <c r="D115" s="21">
        <v>37843</v>
      </c>
      <c r="E115" s="16" t="s">
        <v>32</v>
      </c>
      <c r="F115" s="21">
        <v>43418</v>
      </c>
      <c r="G115" s="16" t="s">
        <v>75</v>
      </c>
      <c r="H115" s="26" t="s">
        <v>76</v>
      </c>
      <c r="M115" s="26" t="s">
        <v>20279</v>
      </c>
      <c r="O115" s="16" t="s">
        <v>78</v>
      </c>
      <c r="T115" s="22">
        <v>0</v>
      </c>
      <c r="W115" s="20" t="s">
        <v>43</v>
      </c>
      <c r="Z115" s="24" t="s">
        <v>32</v>
      </c>
      <c r="AA115" s="24" t="s">
        <v>32</v>
      </c>
      <c r="AB115" s="24" t="s">
        <v>32</v>
      </c>
      <c r="AC115" s="24" t="s">
        <v>32</v>
      </c>
      <c r="AD115" s="25">
        <v>4784000</v>
      </c>
      <c r="AE115" s="25">
        <v>0</v>
      </c>
      <c r="AF115" s="25">
        <v>0</v>
      </c>
      <c r="AG115" s="25">
        <v>0</v>
      </c>
      <c r="AH115" s="25">
        <v>4784000</v>
      </c>
    </row>
    <row r="116" spans="1:35" x14ac:dyDescent="0.25">
      <c r="A116" s="17">
        <v>48110</v>
      </c>
      <c r="B116" s="18">
        <v>6</v>
      </c>
      <c r="C116" s="16" t="s">
        <v>73</v>
      </c>
      <c r="D116" s="21">
        <v>37843</v>
      </c>
      <c r="E116" s="16" t="s">
        <v>32</v>
      </c>
      <c r="F116" s="21">
        <v>43418</v>
      </c>
      <c r="G116" s="16" t="s">
        <v>75</v>
      </c>
      <c r="H116" s="26" t="s">
        <v>76</v>
      </c>
      <c r="M116" s="26" t="s">
        <v>20278</v>
      </c>
      <c r="O116" s="16" t="s">
        <v>78</v>
      </c>
      <c r="T116" s="22">
        <v>0</v>
      </c>
      <c r="W116" s="20" t="s">
        <v>43</v>
      </c>
      <c r="Z116" s="24" t="s">
        <v>32</v>
      </c>
      <c r="AA116" s="24" t="s">
        <v>32</v>
      </c>
      <c r="AB116" s="24" t="s">
        <v>32</v>
      </c>
      <c r="AC116" s="24" t="s">
        <v>32</v>
      </c>
      <c r="AD116" s="25">
        <v>0</v>
      </c>
      <c r="AE116" s="25">
        <v>0</v>
      </c>
      <c r="AF116" s="25">
        <v>90720.75</v>
      </c>
      <c r="AG116" s="25">
        <v>0</v>
      </c>
      <c r="AH116" s="25">
        <v>90720.75</v>
      </c>
      <c r="AI116" s="16" t="s">
        <v>20277</v>
      </c>
    </row>
    <row r="117" spans="1:35" x14ac:dyDescent="0.25">
      <c r="A117" s="17">
        <v>48115</v>
      </c>
      <c r="B117" s="18">
        <v>6</v>
      </c>
      <c r="C117" s="16" t="s">
        <v>73</v>
      </c>
      <c r="D117" s="21">
        <v>37843</v>
      </c>
      <c r="E117" s="16" t="s">
        <v>32</v>
      </c>
      <c r="F117" s="21">
        <v>43418</v>
      </c>
      <c r="G117" s="16" t="s">
        <v>75</v>
      </c>
      <c r="H117" s="26" t="s">
        <v>76</v>
      </c>
      <c r="M117" s="26" t="s">
        <v>20276</v>
      </c>
      <c r="O117" s="16" t="s">
        <v>78</v>
      </c>
      <c r="T117" s="22">
        <v>0</v>
      </c>
      <c r="W117" s="20" t="s">
        <v>43</v>
      </c>
      <c r="Z117" s="24" t="s">
        <v>32</v>
      </c>
      <c r="AA117" s="24" t="s">
        <v>32</v>
      </c>
      <c r="AB117" s="24" t="s">
        <v>32</v>
      </c>
      <c r="AC117" s="24" t="s">
        <v>32</v>
      </c>
      <c r="AD117" s="24" t="s">
        <v>32</v>
      </c>
      <c r="AE117" s="24" t="s">
        <v>32</v>
      </c>
      <c r="AF117" s="24" t="s">
        <v>32</v>
      </c>
      <c r="AG117" s="24" t="s">
        <v>32</v>
      </c>
      <c r="AH117" s="24" t="s">
        <v>32</v>
      </c>
      <c r="AI117" s="16" t="s">
        <v>20275</v>
      </c>
    </row>
    <row r="118" spans="1:35" x14ac:dyDescent="0.25">
      <c r="A118" s="17">
        <v>48133</v>
      </c>
      <c r="B118" s="18">
        <v>6</v>
      </c>
      <c r="C118" s="16" t="s">
        <v>73</v>
      </c>
      <c r="D118" s="21">
        <v>37843</v>
      </c>
      <c r="E118" s="16" t="s">
        <v>32</v>
      </c>
      <c r="F118" s="21">
        <v>43418</v>
      </c>
      <c r="G118" s="16" t="s">
        <v>75</v>
      </c>
      <c r="H118" s="26" t="s">
        <v>76</v>
      </c>
      <c r="M118" s="26" t="s">
        <v>20274</v>
      </c>
      <c r="O118" s="16" t="s">
        <v>78</v>
      </c>
      <c r="T118" s="22">
        <v>0</v>
      </c>
      <c r="W118" s="20" t="s">
        <v>43</v>
      </c>
      <c r="Z118" s="24" t="s">
        <v>32</v>
      </c>
      <c r="AA118" s="24" t="s">
        <v>32</v>
      </c>
      <c r="AB118" s="24" t="s">
        <v>32</v>
      </c>
      <c r="AC118" s="24" t="s">
        <v>32</v>
      </c>
      <c r="AD118" s="25">
        <v>1616000</v>
      </c>
      <c r="AE118" s="25">
        <v>0</v>
      </c>
      <c r="AF118" s="25">
        <v>0</v>
      </c>
      <c r="AG118" s="25">
        <v>0</v>
      </c>
      <c r="AH118" s="25">
        <v>1616000</v>
      </c>
    </row>
    <row r="119" spans="1:35" x14ac:dyDescent="0.25">
      <c r="A119" s="17">
        <v>48135</v>
      </c>
      <c r="B119" s="18">
        <v>6</v>
      </c>
      <c r="C119" s="16" t="s">
        <v>73</v>
      </c>
      <c r="D119" s="21">
        <v>37843</v>
      </c>
      <c r="E119" s="16" t="s">
        <v>32</v>
      </c>
      <c r="F119" s="21">
        <v>43418</v>
      </c>
      <c r="G119" s="16" t="s">
        <v>75</v>
      </c>
      <c r="H119" s="26" t="s">
        <v>76</v>
      </c>
      <c r="M119" s="26" t="s">
        <v>20273</v>
      </c>
      <c r="O119" s="16" t="s">
        <v>78</v>
      </c>
      <c r="T119" s="22">
        <v>0</v>
      </c>
      <c r="W119" s="20" t="s">
        <v>43</v>
      </c>
      <c r="Z119" s="24" t="s">
        <v>32</v>
      </c>
      <c r="AA119" s="24" t="s">
        <v>32</v>
      </c>
      <c r="AB119" s="24" t="s">
        <v>32</v>
      </c>
      <c r="AC119" s="24" t="s">
        <v>32</v>
      </c>
      <c r="AD119" s="25">
        <v>0</v>
      </c>
      <c r="AE119" s="25">
        <v>0</v>
      </c>
      <c r="AF119" s="25">
        <v>183622.5</v>
      </c>
      <c r="AG119" s="25">
        <v>0</v>
      </c>
      <c r="AH119" s="25">
        <v>183622.5</v>
      </c>
      <c r="AI119" s="16" t="s">
        <v>20272</v>
      </c>
    </row>
    <row r="120" spans="1:35" x14ac:dyDescent="0.25">
      <c r="A120" s="17">
        <v>48151</v>
      </c>
      <c r="B120" s="18">
        <v>6</v>
      </c>
      <c r="C120" s="16" t="s">
        <v>73</v>
      </c>
      <c r="D120" s="21">
        <v>37843</v>
      </c>
      <c r="E120" s="16" t="s">
        <v>32</v>
      </c>
      <c r="F120" s="21">
        <v>43418</v>
      </c>
      <c r="G120" s="16" t="s">
        <v>75</v>
      </c>
      <c r="H120" s="26" t="s">
        <v>76</v>
      </c>
      <c r="M120" s="26" t="s">
        <v>20271</v>
      </c>
      <c r="O120" s="16" t="s">
        <v>78</v>
      </c>
      <c r="T120" s="22">
        <v>0</v>
      </c>
      <c r="W120" s="20" t="s">
        <v>43</v>
      </c>
      <c r="Z120" s="24" t="s">
        <v>32</v>
      </c>
      <c r="AA120" s="24" t="s">
        <v>32</v>
      </c>
      <c r="AB120" s="24" t="s">
        <v>32</v>
      </c>
      <c r="AC120" s="24" t="s">
        <v>32</v>
      </c>
      <c r="AD120" s="25">
        <v>0</v>
      </c>
      <c r="AE120" s="25">
        <v>0</v>
      </c>
      <c r="AF120" s="25">
        <v>49823.43</v>
      </c>
      <c r="AG120" s="25">
        <v>0</v>
      </c>
      <c r="AH120" s="25">
        <v>49823.43</v>
      </c>
      <c r="AI120" s="16" t="s">
        <v>20270</v>
      </c>
    </row>
    <row r="121" spans="1:35" x14ac:dyDescent="0.25">
      <c r="A121" s="17">
        <v>48158</v>
      </c>
      <c r="B121" s="18">
        <v>6</v>
      </c>
      <c r="C121" s="16" t="s">
        <v>73</v>
      </c>
      <c r="D121" s="21">
        <v>37843</v>
      </c>
      <c r="E121" s="16" t="s">
        <v>32</v>
      </c>
      <c r="F121" s="21">
        <v>43418</v>
      </c>
      <c r="G121" s="16" t="s">
        <v>75</v>
      </c>
      <c r="H121" s="26" t="s">
        <v>76</v>
      </c>
      <c r="M121" s="26" t="s">
        <v>190</v>
      </c>
      <c r="O121" s="16" t="s">
        <v>151</v>
      </c>
      <c r="P121" s="26" t="s">
        <v>78</v>
      </c>
      <c r="T121" s="22">
        <v>0</v>
      </c>
      <c r="W121" s="20" t="s">
        <v>43</v>
      </c>
      <c r="Z121" s="25">
        <v>-180000</v>
      </c>
      <c r="AA121" s="25">
        <v>0</v>
      </c>
      <c r="AB121" s="25">
        <v>0</v>
      </c>
      <c r="AC121" s="25">
        <v>0</v>
      </c>
      <c r="AD121" s="25">
        <v>717211.98</v>
      </c>
      <c r="AE121" s="25">
        <v>0</v>
      </c>
      <c r="AF121" s="25">
        <v>0</v>
      </c>
      <c r="AG121" s="25">
        <v>0</v>
      </c>
      <c r="AH121" s="25">
        <v>717211.98</v>
      </c>
    </row>
    <row r="122" spans="1:35" x14ac:dyDescent="0.25">
      <c r="A122" s="17">
        <v>48165</v>
      </c>
      <c r="B122" s="18">
        <v>6</v>
      </c>
      <c r="C122" s="16" t="s">
        <v>73</v>
      </c>
      <c r="D122" s="21">
        <v>37843</v>
      </c>
      <c r="E122" s="16" t="s">
        <v>32</v>
      </c>
      <c r="F122" s="21">
        <v>42424</v>
      </c>
      <c r="G122" s="16" t="s">
        <v>109</v>
      </c>
      <c r="H122" s="26" t="s">
        <v>76</v>
      </c>
      <c r="M122" s="26" t="s">
        <v>20269</v>
      </c>
      <c r="O122" s="16" t="s">
        <v>1171</v>
      </c>
      <c r="P122" s="26" t="s">
        <v>1062</v>
      </c>
      <c r="T122" s="22">
        <v>0</v>
      </c>
      <c r="W122" s="20" t="s">
        <v>43</v>
      </c>
      <c r="Z122" s="24" t="s">
        <v>32</v>
      </c>
      <c r="AA122" s="24" t="s">
        <v>32</v>
      </c>
      <c r="AB122" s="24" t="s">
        <v>32</v>
      </c>
      <c r="AC122" s="24" t="s">
        <v>32</v>
      </c>
      <c r="AD122" s="24" t="s">
        <v>32</v>
      </c>
      <c r="AE122" s="24" t="s">
        <v>32</v>
      </c>
      <c r="AF122" s="24" t="s">
        <v>32</v>
      </c>
      <c r="AG122" s="24" t="s">
        <v>32</v>
      </c>
      <c r="AH122" s="24" t="s">
        <v>32</v>
      </c>
      <c r="AI122" s="16" t="s">
        <v>20268</v>
      </c>
    </row>
    <row r="123" spans="1:35" x14ac:dyDescent="0.25">
      <c r="A123" s="17">
        <v>48243</v>
      </c>
      <c r="B123" s="18">
        <v>6</v>
      </c>
      <c r="C123" s="16" t="s">
        <v>73</v>
      </c>
      <c r="D123" s="21">
        <v>37843</v>
      </c>
      <c r="E123" s="16" t="s">
        <v>32</v>
      </c>
      <c r="F123" s="21">
        <v>44175</v>
      </c>
      <c r="G123" s="16" t="s">
        <v>142</v>
      </c>
      <c r="H123" s="26" t="s">
        <v>76</v>
      </c>
      <c r="M123" s="26" t="s">
        <v>191</v>
      </c>
      <c r="O123" s="16" t="s">
        <v>78</v>
      </c>
      <c r="P123" s="26" t="s">
        <v>144</v>
      </c>
      <c r="T123" s="22">
        <v>0</v>
      </c>
      <c r="W123" s="20" t="s">
        <v>43</v>
      </c>
      <c r="Z123" s="25">
        <v>0</v>
      </c>
      <c r="AA123" s="25">
        <v>0</v>
      </c>
      <c r="AB123" s="25">
        <v>-762131.85</v>
      </c>
      <c r="AC123" s="25">
        <v>0</v>
      </c>
      <c r="AD123" s="25">
        <v>0</v>
      </c>
      <c r="AE123" s="25">
        <v>0</v>
      </c>
      <c r="AF123" s="25">
        <v>236685.37</v>
      </c>
      <c r="AG123" s="25">
        <v>0</v>
      </c>
      <c r="AH123" s="25">
        <v>236685.37</v>
      </c>
      <c r="AI123" s="16" t="s">
        <v>193</v>
      </c>
    </row>
    <row r="124" spans="1:35" x14ac:dyDescent="0.25">
      <c r="A124" s="17">
        <v>48249</v>
      </c>
      <c r="B124" s="18">
        <v>6</v>
      </c>
      <c r="C124" s="16" t="s">
        <v>73</v>
      </c>
      <c r="D124" s="21">
        <v>37843</v>
      </c>
      <c r="E124" s="16" t="s">
        <v>32</v>
      </c>
      <c r="F124" s="21">
        <v>43418</v>
      </c>
      <c r="G124" s="16" t="s">
        <v>75</v>
      </c>
      <c r="H124" s="26" t="s">
        <v>76</v>
      </c>
      <c r="M124" s="26" t="s">
        <v>20267</v>
      </c>
      <c r="O124" s="16" t="s">
        <v>78</v>
      </c>
      <c r="T124" s="22">
        <v>0</v>
      </c>
      <c r="W124" s="20" t="s">
        <v>43</v>
      </c>
      <c r="Z124" s="24" t="s">
        <v>32</v>
      </c>
      <c r="AA124" s="24" t="s">
        <v>32</v>
      </c>
      <c r="AB124" s="24" t="s">
        <v>32</v>
      </c>
      <c r="AC124" s="24" t="s">
        <v>32</v>
      </c>
      <c r="AD124" s="24" t="s">
        <v>32</v>
      </c>
      <c r="AE124" s="24" t="s">
        <v>32</v>
      </c>
      <c r="AF124" s="24" t="s">
        <v>32</v>
      </c>
      <c r="AG124" s="24" t="s">
        <v>32</v>
      </c>
      <c r="AH124" s="24" t="s">
        <v>32</v>
      </c>
      <c r="AI124" s="16" t="s">
        <v>20266</v>
      </c>
    </row>
    <row r="125" spans="1:35" x14ac:dyDescent="0.25">
      <c r="A125" s="17">
        <v>48250</v>
      </c>
      <c r="B125" s="18">
        <v>6</v>
      </c>
      <c r="C125" s="16" t="s">
        <v>73</v>
      </c>
      <c r="D125" s="21">
        <v>37843</v>
      </c>
      <c r="E125" s="16" t="s">
        <v>32</v>
      </c>
      <c r="F125" s="21">
        <v>43418</v>
      </c>
      <c r="G125" s="16" t="s">
        <v>75</v>
      </c>
      <c r="H125" s="26" t="s">
        <v>76</v>
      </c>
      <c r="M125" s="26" t="s">
        <v>194</v>
      </c>
      <c r="O125" s="16" t="s">
        <v>78</v>
      </c>
      <c r="T125" s="22">
        <v>0</v>
      </c>
      <c r="W125" s="20" t="s">
        <v>43</v>
      </c>
      <c r="Z125" s="25">
        <v>0</v>
      </c>
      <c r="AA125" s="25">
        <v>0</v>
      </c>
      <c r="AB125" s="25">
        <v>-168924.04</v>
      </c>
      <c r="AC125" s="25">
        <v>0</v>
      </c>
      <c r="AD125" s="25">
        <v>0</v>
      </c>
      <c r="AE125" s="25">
        <v>0</v>
      </c>
      <c r="AF125" s="25">
        <v>1598075.96</v>
      </c>
      <c r="AG125" s="25">
        <v>0</v>
      </c>
      <c r="AH125" s="25">
        <v>1598075.96</v>
      </c>
      <c r="AI125" s="16" t="s">
        <v>195</v>
      </c>
    </row>
    <row r="126" spans="1:35" x14ac:dyDescent="0.25">
      <c r="A126" s="17">
        <v>70001</v>
      </c>
      <c r="B126" s="18">
        <v>1</v>
      </c>
      <c r="C126" s="16" t="s">
        <v>73</v>
      </c>
      <c r="D126" s="21">
        <v>40038</v>
      </c>
      <c r="E126" s="16" t="s">
        <v>32</v>
      </c>
      <c r="F126" s="21">
        <v>43475</v>
      </c>
      <c r="G126" s="16" t="s">
        <v>75</v>
      </c>
      <c r="H126" s="26" t="s">
        <v>196</v>
      </c>
      <c r="M126" s="26" t="s">
        <v>197</v>
      </c>
      <c r="O126" s="16" t="s">
        <v>151</v>
      </c>
      <c r="P126" s="26" t="s">
        <v>198</v>
      </c>
      <c r="T126" s="23" t="s">
        <v>32</v>
      </c>
      <c r="W126" s="20" t="s">
        <v>43</v>
      </c>
      <c r="Z126" s="25">
        <v>0</v>
      </c>
      <c r="AA126" s="25">
        <v>0</v>
      </c>
      <c r="AB126" s="25">
        <v>1642472.21</v>
      </c>
      <c r="AC126" s="25">
        <v>0</v>
      </c>
      <c r="AD126" s="25">
        <v>0</v>
      </c>
      <c r="AE126" s="25">
        <v>0</v>
      </c>
      <c r="AF126" s="25">
        <v>30811651.899999999</v>
      </c>
      <c r="AG126" s="25">
        <v>0</v>
      </c>
      <c r="AH126" s="25">
        <v>30811651.899999999</v>
      </c>
      <c r="AI126" s="16" t="s">
        <v>199</v>
      </c>
    </row>
    <row r="127" spans="1:35" x14ac:dyDescent="0.25">
      <c r="A127" s="17">
        <v>70002</v>
      </c>
      <c r="B127" s="18">
        <v>3</v>
      </c>
      <c r="C127" s="16" t="s">
        <v>73</v>
      </c>
      <c r="D127" s="21">
        <v>40038</v>
      </c>
      <c r="E127" s="16" t="s">
        <v>32</v>
      </c>
      <c r="F127" s="21">
        <v>43489</v>
      </c>
      <c r="G127" s="16" t="s">
        <v>75</v>
      </c>
      <c r="H127" s="26" t="s">
        <v>200</v>
      </c>
      <c r="M127" s="26" t="s">
        <v>201</v>
      </c>
      <c r="O127" s="16" t="s">
        <v>151</v>
      </c>
      <c r="P127" s="26" t="s">
        <v>198</v>
      </c>
      <c r="T127" s="23" t="s">
        <v>32</v>
      </c>
      <c r="W127" s="20" t="s">
        <v>43</v>
      </c>
      <c r="Z127" s="25">
        <v>0</v>
      </c>
      <c r="AA127" s="25">
        <v>0</v>
      </c>
      <c r="AB127" s="25">
        <v>1150266.99</v>
      </c>
      <c r="AC127" s="25">
        <v>0</v>
      </c>
      <c r="AD127" s="25">
        <v>0</v>
      </c>
      <c r="AE127" s="25">
        <v>0</v>
      </c>
      <c r="AF127" s="25">
        <v>16722291.869999999</v>
      </c>
      <c r="AG127" s="25">
        <v>0</v>
      </c>
      <c r="AH127" s="25">
        <v>16722291.869999999</v>
      </c>
      <c r="AI127" s="16" t="s">
        <v>202</v>
      </c>
    </row>
    <row r="128" spans="1:35" x14ac:dyDescent="0.25">
      <c r="A128" s="17">
        <v>70003</v>
      </c>
      <c r="B128" s="18">
        <v>4</v>
      </c>
      <c r="C128" s="16" t="s">
        <v>73</v>
      </c>
      <c r="D128" s="21">
        <v>40038</v>
      </c>
      <c r="E128" s="16" t="s">
        <v>32</v>
      </c>
      <c r="F128" s="21">
        <v>43488</v>
      </c>
      <c r="G128" s="16" t="s">
        <v>75</v>
      </c>
      <c r="H128" s="26" t="s">
        <v>203</v>
      </c>
      <c r="M128" s="26" t="s">
        <v>204</v>
      </c>
      <c r="O128" s="16" t="s">
        <v>151</v>
      </c>
      <c r="P128" s="26" t="s">
        <v>198</v>
      </c>
      <c r="T128" s="23" t="s">
        <v>32</v>
      </c>
      <c r="W128" s="20" t="s">
        <v>43</v>
      </c>
      <c r="Z128" s="25">
        <v>0</v>
      </c>
      <c r="AA128" s="25">
        <v>0</v>
      </c>
      <c r="AB128" s="25">
        <v>1016089.42</v>
      </c>
      <c r="AC128" s="25">
        <v>0</v>
      </c>
      <c r="AD128" s="25">
        <v>0</v>
      </c>
      <c r="AE128" s="25">
        <v>0</v>
      </c>
      <c r="AF128" s="25">
        <v>22104480.02</v>
      </c>
      <c r="AG128" s="25">
        <v>0</v>
      </c>
      <c r="AH128" s="25">
        <v>22104480.02</v>
      </c>
      <c r="AI128" s="16" t="s">
        <v>205</v>
      </c>
    </row>
    <row r="129" spans="1:35" x14ac:dyDescent="0.25">
      <c r="A129" s="17">
        <v>70004</v>
      </c>
      <c r="B129" s="18">
        <v>2</v>
      </c>
      <c r="C129" s="16" t="s">
        <v>73</v>
      </c>
      <c r="D129" s="21">
        <v>40038</v>
      </c>
      <c r="E129" s="16" t="s">
        <v>32</v>
      </c>
      <c r="F129" s="21">
        <v>43500</v>
      </c>
      <c r="G129" s="16" t="s">
        <v>75</v>
      </c>
      <c r="H129" s="26" t="s">
        <v>206</v>
      </c>
      <c r="M129" s="26" t="s">
        <v>207</v>
      </c>
      <c r="O129" s="16" t="s">
        <v>151</v>
      </c>
      <c r="P129" s="26" t="s">
        <v>198</v>
      </c>
      <c r="T129" s="23" t="s">
        <v>32</v>
      </c>
      <c r="W129" s="20" t="s">
        <v>43</v>
      </c>
      <c r="Z129" s="25">
        <v>0</v>
      </c>
      <c r="AA129" s="25">
        <v>0</v>
      </c>
      <c r="AB129" s="25">
        <v>451063.68</v>
      </c>
      <c r="AC129" s="25">
        <v>0</v>
      </c>
      <c r="AD129" s="25">
        <v>0</v>
      </c>
      <c r="AE129" s="25">
        <v>0</v>
      </c>
      <c r="AF129" s="25">
        <v>12778039.050000001</v>
      </c>
      <c r="AG129" s="25">
        <v>0</v>
      </c>
      <c r="AH129" s="25">
        <v>12778039.050000001</v>
      </c>
      <c r="AI129" s="16" t="s">
        <v>208</v>
      </c>
    </row>
    <row r="130" spans="1:35" x14ac:dyDescent="0.25">
      <c r="A130" s="17">
        <v>70005</v>
      </c>
      <c r="B130" s="18">
        <v>1</v>
      </c>
      <c r="C130" s="16" t="s">
        <v>73</v>
      </c>
      <c r="D130" s="21">
        <v>40038</v>
      </c>
      <c r="E130" s="16" t="s">
        <v>32</v>
      </c>
      <c r="F130" s="21">
        <v>43475</v>
      </c>
      <c r="G130" s="16" t="s">
        <v>75</v>
      </c>
      <c r="H130" s="26" t="s">
        <v>209</v>
      </c>
      <c r="M130" s="26" t="s">
        <v>210</v>
      </c>
      <c r="O130" s="16" t="s">
        <v>151</v>
      </c>
      <c r="P130" s="26" t="s">
        <v>198</v>
      </c>
      <c r="T130" s="23" t="s">
        <v>32</v>
      </c>
      <c r="W130" s="20" t="s">
        <v>43</v>
      </c>
      <c r="Z130" s="25">
        <v>0</v>
      </c>
      <c r="AA130" s="25">
        <v>0</v>
      </c>
      <c r="AB130" s="25">
        <v>1801203.6</v>
      </c>
      <c r="AC130" s="25">
        <v>0</v>
      </c>
      <c r="AD130" s="25">
        <v>0</v>
      </c>
      <c r="AE130" s="25">
        <v>0</v>
      </c>
      <c r="AF130" s="25">
        <v>25764418.600000001</v>
      </c>
      <c r="AG130" s="25">
        <v>0</v>
      </c>
      <c r="AH130" s="25">
        <v>25764418.600000001</v>
      </c>
      <c r="AI130" s="16" t="s">
        <v>211</v>
      </c>
    </row>
    <row r="131" spans="1:35" x14ac:dyDescent="0.25">
      <c r="A131" s="17">
        <v>70006</v>
      </c>
      <c r="B131" s="18">
        <v>2</v>
      </c>
      <c r="C131" s="16" t="s">
        <v>73</v>
      </c>
      <c r="D131" s="21">
        <v>40038</v>
      </c>
      <c r="E131" s="16" t="s">
        <v>32</v>
      </c>
      <c r="F131" s="21">
        <v>44281</v>
      </c>
      <c r="G131" s="16" t="s">
        <v>75</v>
      </c>
      <c r="H131" s="26" t="s">
        <v>212</v>
      </c>
      <c r="M131" s="26" t="s">
        <v>213</v>
      </c>
      <c r="O131" s="16" t="s">
        <v>151</v>
      </c>
      <c r="P131" s="26" t="s">
        <v>198</v>
      </c>
      <c r="T131" s="23" t="s">
        <v>32</v>
      </c>
      <c r="W131" s="20" t="s">
        <v>43</v>
      </c>
      <c r="Z131" s="25">
        <v>0</v>
      </c>
      <c r="AA131" s="25">
        <v>0</v>
      </c>
      <c r="AB131" s="25">
        <v>1041526.48</v>
      </c>
      <c r="AC131" s="25">
        <v>0</v>
      </c>
      <c r="AD131" s="25">
        <v>0</v>
      </c>
      <c r="AE131" s="25">
        <v>0</v>
      </c>
      <c r="AF131" s="25">
        <v>21152656.34</v>
      </c>
      <c r="AG131" s="25">
        <v>0</v>
      </c>
      <c r="AH131" s="25">
        <v>21152656.34</v>
      </c>
      <c r="AI131" s="16" t="s">
        <v>214</v>
      </c>
    </row>
    <row r="132" spans="1:35" x14ac:dyDescent="0.25">
      <c r="A132" s="17">
        <v>70007</v>
      </c>
      <c r="B132" s="18">
        <v>1</v>
      </c>
      <c r="C132" s="16" t="s">
        <v>73</v>
      </c>
      <c r="D132" s="21">
        <v>40038</v>
      </c>
      <c r="E132" s="16" t="s">
        <v>32</v>
      </c>
      <c r="F132" s="21">
        <v>43501</v>
      </c>
      <c r="G132" s="16" t="s">
        <v>75</v>
      </c>
      <c r="H132" s="26" t="s">
        <v>215</v>
      </c>
      <c r="M132" s="26" t="s">
        <v>216</v>
      </c>
      <c r="O132" s="16" t="s">
        <v>151</v>
      </c>
      <c r="P132" s="26" t="s">
        <v>198</v>
      </c>
      <c r="T132" s="23" t="s">
        <v>32</v>
      </c>
      <c r="W132" s="20" t="s">
        <v>43</v>
      </c>
      <c r="Z132" s="25">
        <v>0</v>
      </c>
      <c r="AA132" s="25">
        <v>0</v>
      </c>
      <c r="AB132" s="25">
        <v>3972341.32</v>
      </c>
      <c r="AC132" s="25">
        <v>0</v>
      </c>
      <c r="AD132" s="25">
        <v>0</v>
      </c>
      <c r="AE132" s="25">
        <v>0</v>
      </c>
      <c r="AF132" s="25">
        <v>43254275.990000002</v>
      </c>
      <c r="AG132" s="25">
        <v>0</v>
      </c>
      <c r="AH132" s="25">
        <v>43254275.990000002</v>
      </c>
      <c r="AI132" s="16" t="s">
        <v>217</v>
      </c>
    </row>
    <row r="133" spans="1:35" x14ac:dyDescent="0.25">
      <c r="A133" s="17">
        <v>70008</v>
      </c>
      <c r="B133" s="18">
        <v>2</v>
      </c>
      <c r="C133" s="16" t="s">
        <v>73</v>
      </c>
      <c r="D133" s="21">
        <v>40038</v>
      </c>
      <c r="E133" s="16" t="s">
        <v>32</v>
      </c>
      <c r="F133" s="21">
        <v>43500</v>
      </c>
      <c r="G133" s="16" t="s">
        <v>75</v>
      </c>
      <c r="H133" s="26" t="s">
        <v>218</v>
      </c>
      <c r="M133" s="26" t="s">
        <v>219</v>
      </c>
      <c r="O133" s="16" t="s">
        <v>151</v>
      </c>
      <c r="P133" s="26" t="s">
        <v>198</v>
      </c>
      <c r="T133" s="23" t="s">
        <v>32</v>
      </c>
      <c r="W133" s="20" t="s">
        <v>43</v>
      </c>
      <c r="Z133" s="25">
        <v>0</v>
      </c>
      <c r="AA133" s="25">
        <v>0</v>
      </c>
      <c r="AB133" s="25">
        <v>670545.09</v>
      </c>
      <c r="AC133" s="25">
        <v>0</v>
      </c>
      <c r="AD133" s="25">
        <v>0</v>
      </c>
      <c r="AE133" s="25">
        <v>0</v>
      </c>
      <c r="AF133" s="25">
        <v>15564408.6</v>
      </c>
      <c r="AG133" s="25">
        <v>0</v>
      </c>
      <c r="AH133" s="25">
        <v>15564408.6</v>
      </c>
      <c r="AI133" s="16" t="s">
        <v>220</v>
      </c>
    </row>
    <row r="134" spans="1:35" x14ac:dyDescent="0.25">
      <c r="A134" s="17">
        <v>70009</v>
      </c>
      <c r="B134" s="18">
        <v>4</v>
      </c>
      <c r="C134" s="16" t="s">
        <v>73</v>
      </c>
      <c r="D134" s="21">
        <v>40038</v>
      </c>
      <c r="E134" s="16" t="s">
        <v>32</v>
      </c>
      <c r="F134" s="21">
        <v>43488</v>
      </c>
      <c r="G134" s="16" t="s">
        <v>75</v>
      </c>
      <c r="H134" s="26" t="s">
        <v>221</v>
      </c>
      <c r="M134" s="26" t="s">
        <v>222</v>
      </c>
      <c r="O134" s="16" t="s">
        <v>151</v>
      </c>
      <c r="P134" s="26" t="s">
        <v>198</v>
      </c>
      <c r="T134" s="23" t="s">
        <v>32</v>
      </c>
      <c r="W134" s="20" t="s">
        <v>43</v>
      </c>
      <c r="Z134" s="25">
        <v>0</v>
      </c>
      <c r="AA134" s="25">
        <v>0</v>
      </c>
      <c r="AB134" s="25">
        <v>2137032.4300000002</v>
      </c>
      <c r="AC134" s="25">
        <v>0</v>
      </c>
      <c r="AD134" s="25">
        <v>0</v>
      </c>
      <c r="AE134" s="25">
        <v>0</v>
      </c>
      <c r="AF134" s="25">
        <v>42226238.939999998</v>
      </c>
      <c r="AG134" s="25">
        <v>0</v>
      </c>
      <c r="AH134" s="25">
        <v>42226238.939999998</v>
      </c>
      <c r="AI134" s="16" t="s">
        <v>223</v>
      </c>
    </row>
    <row r="135" spans="1:35" x14ac:dyDescent="0.25">
      <c r="A135" s="17">
        <v>70010</v>
      </c>
      <c r="B135" s="18">
        <v>1</v>
      </c>
      <c r="C135" s="16" t="s">
        <v>73</v>
      </c>
      <c r="D135" s="21">
        <v>40038</v>
      </c>
      <c r="E135" s="16" t="s">
        <v>32</v>
      </c>
      <c r="F135" s="21">
        <v>43476</v>
      </c>
      <c r="G135" s="16" t="s">
        <v>75</v>
      </c>
      <c r="H135" s="26" t="s">
        <v>133</v>
      </c>
      <c r="M135" s="26" t="s">
        <v>224</v>
      </c>
      <c r="O135" s="16" t="s">
        <v>151</v>
      </c>
      <c r="P135" s="26" t="s">
        <v>198</v>
      </c>
      <c r="T135" s="23" t="s">
        <v>32</v>
      </c>
      <c r="W135" s="20" t="s">
        <v>43</v>
      </c>
      <c r="Z135" s="25">
        <v>0</v>
      </c>
      <c r="AA135" s="25">
        <v>0</v>
      </c>
      <c r="AB135" s="25">
        <v>1400336.96</v>
      </c>
      <c r="AC135" s="25">
        <v>0</v>
      </c>
      <c r="AD135" s="25">
        <v>0</v>
      </c>
      <c r="AE135" s="25">
        <v>0</v>
      </c>
      <c r="AF135" s="25">
        <v>27570628.260000002</v>
      </c>
      <c r="AG135" s="25">
        <v>0</v>
      </c>
      <c r="AH135" s="25">
        <v>27570628.260000002</v>
      </c>
      <c r="AI135" s="16" t="s">
        <v>225</v>
      </c>
    </row>
    <row r="136" spans="1:35" x14ac:dyDescent="0.25">
      <c r="A136" s="17">
        <v>70011</v>
      </c>
      <c r="B136" s="18">
        <v>3</v>
      </c>
      <c r="C136" s="16" t="s">
        <v>73</v>
      </c>
      <c r="D136" s="21">
        <v>40038</v>
      </c>
      <c r="E136" s="16" t="s">
        <v>32</v>
      </c>
      <c r="F136" s="21">
        <v>43489</v>
      </c>
      <c r="G136" s="16" t="s">
        <v>75</v>
      </c>
      <c r="H136" s="26" t="s">
        <v>226</v>
      </c>
      <c r="M136" s="26" t="s">
        <v>227</v>
      </c>
      <c r="O136" s="16" t="s">
        <v>151</v>
      </c>
      <c r="P136" s="26" t="s">
        <v>198</v>
      </c>
      <c r="T136" s="23" t="s">
        <v>32</v>
      </c>
      <c r="W136" s="20" t="s">
        <v>43</v>
      </c>
      <c r="Z136" s="25">
        <v>0</v>
      </c>
      <c r="AA136" s="25">
        <v>0</v>
      </c>
      <c r="AB136" s="25">
        <v>839857.69</v>
      </c>
      <c r="AC136" s="25">
        <v>0</v>
      </c>
      <c r="AD136" s="25">
        <v>0</v>
      </c>
      <c r="AE136" s="25">
        <v>0</v>
      </c>
      <c r="AF136" s="25">
        <v>21656544.789999999</v>
      </c>
      <c r="AG136" s="25">
        <v>0</v>
      </c>
      <c r="AH136" s="25">
        <v>21656544.789999999</v>
      </c>
      <c r="AI136" s="16" t="s">
        <v>228</v>
      </c>
    </row>
    <row r="137" spans="1:35" x14ac:dyDescent="0.25">
      <c r="A137" s="17">
        <v>70012</v>
      </c>
      <c r="B137" s="18">
        <v>4</v>
      </c>
      <c r="C137" s="16" t="s">
        <v>73</v>
      </c>
      <c r="D137" s="21">
        <v>40038</v>
      </c>
      <c r="E137" s="16" t="s">
        <v>32</v>
      </c>
      <c r="F137" s="21">
        <v>43476</v>
      </c>
      <c r="G137" s="16" t="s">
        <v>75</v>
      </c>
      <c r="H137" s="26" t="s">
        <v>229</v>
      </c>
      <c r="M137" s="26" t="s">
        <v>230</v>
      </c>
      <c r="O137" s="16" t="s">
        <v>151</v>
      </c>
      <c r="P137" s="26" t="s">
        <v>198</v>
      </c>
      <c r="T137" s="23" t="s">
        <v>32</v>
      </c>
      <c r="W137" s="20" t="s">
        <v>43</v>
      </c>
      <c r="Z137" s="25">
        <v>0</v>
      </c>
      <c r="AA137" s="25">
        <v>0</v>
      </c>
      <c r="AB137" s="25">
        <v>525284.19999999995</v>
      </c>
      <c r="AC137" s="25">
        <v>0</v>
      </c>
      <c r="AD137" s="25">
        <v>0</v>
      </c>
      <c r="AE137" s="25">
        <v>0</v>
      </c>
      <c r="AF137" s="25">
        <v>13753536</v>
      </c>
      <c r="AG137" s="25">
        <v>0</v>
      </c>
      <c r="AH137" s="25">
        <v>13753536</v>
      </c>
      <c r="AI137" s="16" t="s">
        <v>231</v>
      </c>
    </row>
    <row r="138" spans="1:35" x14ac:dyDescent="0.25">
      <c r="A138" s="17">
        <v>70013</v>
      </c>
      <c r="B138" s="18">
        <v>1</v>
      </c>
      <c r="C138" s="16" t="s">
        <v>73</v>
      </c>
      <c r="D138" s="21">
        <v>40038</v>
      </c>
      <c r="E138" s="16" t="s">
        <v>32</v>
      </c>
      <c r="F138" s="21">
        <v>43501</v>
      </c>
      <c r="G138" s="16" t="s">
        <v>75</v>
      </c>
      <c r="H138" s="26" t="s">
        <v>232</v>
      </c>
      <c r="M138" s="26" t="s">
        <v>233</v>
      </c>
      <c r="O138" s="16" t="s">
        <v>151</v>
      </c>
      <c r="P138" s="26" t="s">
        <v>198</v>
      </c>
      <c r="T138" s="23" t="s">
        <v>32</v>
      </c>
      <c r="W138" s="20" t="s">
        <v>43</v>
      </c>
      <c r="Z138" s="25">
        <v>0</v>
      </c>
      <c r="AA138" s="25">
        <v>0</v>
      </c>
      <c r="AB138" s="25">
        <v>1236270.8999999999</v>
      </c>
      <c r="AC138" s="25">
        <v>0</v>
      </c>
      <c r="AD138" s="25">
        <v>0</v>
      </c>
      <c r="AE138" s="25">
        <v>0</v>
      </c>
      <c r="AF138" s="25">
        <v>18244862.219999999</v>
      </c>
      <c r="AG138" s="25">
        <v>0</v>
      </c>
      <c r="AH138" s="25">
        <v>18244862.219999999</v>
      </c>
      <c r="AI138" s="16" t="s">
        <v>234</v>
      </c>
    </row>
    <row r="139" spans="1:35" x14ac:dyDescent="0.25">
      <c r="A139" s="17">
        <v>70014</v>
      </c>
      <c r="B139" s="18">
        <v>2</v>
      </c>
      <c r="C139" s="16" t="s">
        <v>73</v>
      </c>
      <c r="D139" s="21">
        <v>40038</v>
      </c>
      <c r="E139" s="16" t="s">
        <v>32</v>
      </c>
      <c r="F139" s="21">
        <v>43500</v>
      </c>
      <c r="G139" s="16" t="s">
        <v>75</v>
      </c>
      <c r="H139" s="26" t="s">
        <v>235</v>
      </c>
      <c r="M139" s="26" t="s">
        <v>236</v>
      </c>
      <c r="O139" s="16" t="s">
        <v>151</v>
      </c>
      <c r="P139" s="26" t="s">
        <v>198</v>
      </c>
      <c r="T139" s="23" t="s">
        <v>32</v>
      </c>
      <c r="W139" s="20" t="s">
        <v>43</v>
      </c>
      <c r="Z139" s="25">
        <v>0</v>
      </c>
      <c r="AA139" s="25">
        <v>0</v>
      </c>
      <c r="AB139" s="25">
        <v>752787.39</v>
      </c>
      <c r="AC139" s="25">
        <v>0</v>
      </c>
      <c r="AD139" s="25">
        <v>0</v>
      </c>
      <c r="AE139" s="25">
        <v>0</v>
      </c>
      <c r="AF139" s="25">
        <v>14102844.57</v>
      </c>
      <c r="AG139" s="25">
        <v>0</v>
      </c>
      <c r="AH139" s="25">
        <v>14102844.57</v>
      </c>
      <c r="AI139" s="16" t="s">
        <v>237</v>
      </c>
    </row>
    <row r="140" spans="1:35" x14ac:dyDescent="0.25">
      <c r="A140" s="17">
        <v>70015</v>
      </c>
      <c r="B140" s="18">
        <v>1</v>
      </c>
      <c r="C140" s="16" t="s">
        <v>73</v>
      </c>
      <c r="D140" s="21">
        <v>40038</v>
      </c>
      <c r="E140" s="16" t="s">
        <v>32</v>
      </c>
      <c r="F140" s="21">
        <v>43500</v>
      </c>
      <c r="G140" s="16" t="s">
        <v>75</v>
      </c>
      <c r="H140" s="26" t="s">
        <v>238</v>
      </c>
      <c r="M140" s="26" t="s">
        <v>239</v>
      </c>
      <c r="O140" s="16" t="s">
        <v>151</v>
      </c>
      <c r="P140" s="26" t="s">
        <v>198</v>
      </c>
      <c r="T140" s="23" t="s">
        <v>32</v>
      </c>
      <c r="W140" s="20" t="s">
        <v>43</v>
      </c>
      <c r="Z140" s="25">
        <v>0</v>
      </c>
      <c r="AA140" s="25">
        <v>0</v>
      </c>
      <c r="AB140" s="25">
        <v>3109446.78</v>
      </c>
      <c r="AC140" s="25">
        <v>0</v>
      </c>
      <c r="AD140" s="25">
        <v>0</v>
      </c>
      <c r="AE140" s="25">
        <v>0</v>
      </c>
      <c r="AF140" s="25">
        <v>44464198.090000004</v>
      </c>
      <c r="AG140" s="25">
        <v>0</v>
      </c>
      <c r="AH140" s="25">
        <v>44464198.090000004</v>
      </c>
      <c r="AI140" s="16" t="s">
        <v>240</v>
      </c>
    </row>
    <row r="141" spans="1:35" x14ac:dyDescent="0.25">
      <c r="A141" s="17">
        <v>70016</v>
      </c>
      <c r="B141" s="18">
        <v>2</v>
      </c>
      <c r="C141" s="16" t="s">
        <v>73</v>
      </c>
      <c r="D141" s="21">
        <v>40038</v>
      </c>
      <c r="E141" s="16" t="s">
        <v>32</v>
      </c>
      <c r="F141" s="21">
        <v>43489</v>
      </c>
      <c r="G141" s="16" t="s">
        <v>75</v>
      </c>
      <c r="H141" s="26" t="s">
        <v>241</v>
      </c>
      <c r="M141" s="26" t="s">
        <v>242</v>
      </c>
      <c r="O141" s="16" t="s">
        <v>151</v>
      </c>
      <c r="P141" s="26" t="s">
        <v>198</v>
      </c>
      <c r="T141" s="23" t="s">
        <v>32</v>
      </c>
      <c r="W141" s="20" t="s">
        <v>43</v>
      </c>
      <c r="Z141" s="25">
        <v>0</v>
      </c>
      <c r="AA141" s="25">
        <v>0</v>
      </c>
      <c r="AB141" s="25">
        <v>1585779.12</v>
      </c>
      <c r="AC141" s="25">
        <v>0</v>
      </c>
      <c r="AD141" s="25">
        <v>0</v>
      </c>
      <c r="AE141" s="25">
        <v>0</v>
      </c>
      <c r="AF141" s="25">
        <v>33732415.840000004</v>
      </c>
      <c r="AG141" s="25">
        <v>0</v>
      </c>
      <c r="AH141" s="25">
        <v>33732415.840000004</v>
      </c>
      <c r="AI141" s="16" t="s">
        <v>243</v>
      </c>
    </row>
    <row r="142" spans="1:35" x14ac:dyDescent="0.25">
      <c r="A142" s="17">
        <v>70018</v>
      </c>
      <c r="B142" s="18">
        <v>2</v>
      </c>
      <c r="C142" s="16" t="s">
        <v>73</v>
      </c>
      <c r="D142" s="21">
        <v>40038</v>
      </c>
      <c r="E142" s="16" t="s">
        <v>32</v>
      </c>
      <c r="F142" s="21">
        <v>43500</v>
      </c>
      <c r="G142" s="16" t="s">
        <v>75</v>
      </c>
      <c r="H142" s="26" t="s">
        <v>244</v>
      </c>
      <c r="M142" s="26" t="s">
        <v>245</v>
      </c>
      <c r="O142" s="16" t="s">
        <v>151</v>
      </c>
      <c r="P142" s="26" t="s">
        <v>198</v>
      </c>
      <c r="T142" s="23" t="s">
        <v>32</v>
      </c>
      <c r="W142" s="20" t="s">
        <v>43</v>
      </c>
      <c r="Z142" s="25">
        <v>0</v>
      </c>
      <c r="AA142" s="25">
        <v>0</v>
      </c>
      <c r="AB142" s="25">
        <v>2304294.64</v>
      </c>
      <c r="AC142" s="25">
        <v>0</v>
      </c>
      <c r="AD142" s="25">
        <v>0</v>
      </c>
      <c r="AE142" s="25">
        <v>0</v>
      </c>
      <c r="AF142" s="25">
        <v>46241398.880000003</v>
      </c>
      <c r="AG142" s="25">
        <v>0</v>
      </c>
      <c r="AH142" s="25">
        <v>46241398.880000003</v>
      </c>
      <c r="AI142" s="16" t="s">
        <v>246</v>
      </c>
    </row>
    <row r="143" spans="1:35" x14ac:dyDescent="0.25">
      <c r="A143" s="17">
        <v>70019</v>
      </c>
      <c r="B143" s="18">
        <v>3</v>
      </c>
      <c r="C143" s="16" t="s">
        <v>73</v>
      </c>
      <c r="D143" s="21">
        <v>40038</v>
      </c>
      <c r="E143" s="16" t="s">
        <v>32</v>
      </c>
      <c r="F143" s="21">
        <v>43474</v>
      </c>
      <c r="G143" s="16" t="s">
        <v>75</v>
      </c>
      <c r="H143" s="26" t="s">
        <v>98</v>
      </c>
      <c r="M143" s="26" t="s">
        <v>247</v>
      </c>
      <c r="O143" s="16" t="s">
        <v>151</v>
      </c>
      <c r="P143" s="26" t="s">
        <v>198</v>
      </c>
      <c r="T143" s="23" t="s">
        <v>32</v>
      </c>
      <c r="W143" s="20" t="s">
        <v>43</v>
      </c>
      <c r="Z143" s="25">
        <v>0</v>
      </c>
      <c r="AA143" s="25">
        <v>0</v>
      </c>
      <c r="AB143" s="25">
        <v>5395300.0599999996</v>
      </c>
      <c r="AC143" s="25">
        <v>0</v>
      </c>
      <c r="AD143" s="25">
        <v>0</v>
      </c>
      <c r="AE143" s="25">
        <v>0</v>
      </c>
      <c r="AF143" s="25">
        <v>141748414.83000001</v>
      </c>
      <c r="AG143" s="25">
        <v>0</v>
      </c>
      <c r="AH143" s="25">
        <v>141748414.83000001</v>
      </c>
      <c r="AI143" s="16" t="s">
        <v>248</v>
      </c>
    </row>
    <row r="144" spans="1:35" x14ac:dyDescent="0.25">
      <c r="A144" s="17">
        <v>70020</v>
      </c>
      <c r="B144" s="18">
        <v>4</v>
      </c>
      <c r="C144" s="16" t="s">
        <v>73</v>
      </c>
      <c r="D144" s="21">
        <v>40038</v>
      </c>
      <c r="E144" s="16" t="s">
        <v>32</v>
      </c>
      <c r="F144" s="21">
        <v>43476</v>
      </c>
      <c r="G144" s="16" t="s">
        <v>75</v>
      </c>
      <c r="H144" s="26" t="s">
        <v>249</v>
      </c>
      <c r="M144" s="26" t="s">
        <v>250</v>
      </c>
      <c r="O144" s="16" t="s">
        <v>151</v>
      </c>
      <c r="P144" s="26" t="s">
        <v>198</v>
      </c>
      <c r="T144" s="23" t="s">
        <v>32</v>
      </c>
      <c r="W144" s="20" t="s">
        <v>43</v>
      </c>
      <c r="Z144" s="25">
        <v>0</v>
      </c>
      <c r="AA144" s="25">
        <v>0</v>
      </c>
      <c r="AB144" s="25">
        <v>727211.17</v>
      </c>
      <c r="AC144" s="25">
        <v>0</v>
      </c>
      <c r="AD144" s="25">
        <v>0</v>
      </c>
      <c r="AE144" s="25">
        <v>0</v>
      </c>
      <c r="AF144" s="25">
        <v>19936949.129999999</v>
      </c>
      <c r="AG144" s="25">
        <v>0</v>
      </c>
      <c r="AH144" s="25">
        <v>19936949.129999999</v>
      </c>
      <c r="AI144" s="16" t="s">
        <v>251</v>
      </c>
    </row>
    <row r="145" spans="1:35" x14ac:dyDescent="0.25">
      <c r="A145" s="17">
        <v>70021</v>
      </c>
      <c r="B145" s="18">
        <v>2</v>
      </c>
      <c r="C145" s="16" t="s">
        <v>73</v>
      </c>
      <c r="D145" s="21">
        <v>40038</v>
      </c>
      <c r="E145" s="16" t="s">
        <v>32</v>
      </c>
      <c r="F145" s="21">
        <v>43500</v>
      </c>
      <c r="G145" s="16" t="s">
        <v>75</v>
      </c>
      <c r="H145" s="26" t="s">
        <v>252</v>
      </c>
      <c r="M145" s="26" t="s">
        <v>253</v>
      </c>
      <c r="O145" s="16" t="s">
        <v>151</v>
      </c>
      <c r="P145" s="26" t="s">
        <v>198</v>
      </c>
      <c r="T145" s="23" t="s">
        <v>32</v>
      </c>
      <c r="W145" s="20" t="s">
        <v>43</v>
      </c>
      <c r="Z145" s="25">
        <v>0</v>
      </c>
      <c r="AA145" s="25">
        <v>0</v>
      </c>
      <c r="AB145" s="25">
        <v>964565.92</v>
      </c>
      <c r="AC145" s="25">
        <v>0</v>
      </c>
      <c r="AD145" s="25">
        <v>0</v>
      </c>
      <c r="AE145" s="25">
        <v>0</v>
      </c>
      <c r="AF145" s="25">
        <v>17042704.68</v>
      </c>
      <c r="AG145" s="25">
        <v>0</v>
      </c>
      <c r="AH145" s="25">
        <v>17042704.68</v>
      </c>
      <c r="AI145" s="16" t="s">
        <v>254</v>
      </c>
    </row>
    <row r="146" spans="1:35" x14ac:dyDescent="0.25">
      <c r="A146" s="17">
        <v>70022</v>
      </c>
      <c r="B146" s="18">
        <v>3</v>
      </c>
      <c r="C146" s="16" t="s">
        <v>73</v>
      </c>
      <c r="D146" s="21">
        <v>40038</v>
      </c>
      <c r="E146" s="16" t="s">
        <v>32</v>
      </c>
      <c r="F146" s="21">
        <v>43489</v>
      </c>
      <c r="G146" s="16" t="s">
        <v>75</v>
      </c>
      <c r="H146" s="26" t="s">
        <v>255</v>
      </c>
      <c r="M146" s="26" t="s">
        <v>256</v>
      </c>
      <c r="O146" s="16" t="s">
        <v>151</v>
      </c>
      <c r="P146" s="26" t="s">
        <v>198</v>
      </c>
      <c r="T146" s="23" t="s">
        <v>32</v>
      </c>
      <c r="W146" s="20" t="s">
        <v>43</v>
      </c>
      <c r="Z146" s="25">
        <v>0</v>
      </c>
      <c r="AA146" s="25">
        <v>0</v>
      </c>
      <c r="AB146" s="25">
        <v>1225912.1399999999</v>
      </c>
      <c r="AC146" s="25">
        <v>0</v>
      </c>
      <c r="AD146" s="25">
        <v>0</v>
      </c>
      <c r="AE146" s="25">
        <v>0</v>
      </c>
      <c r="AF146" s="25">
        <v>30892631.260000002</v>
      </c>
      <c r="AG146" s="25">
        <v>0</v>
      </c>
      <c r="AH146" s="25">
        <v>30892631.260000002</v>
      </c>
      <c r="AI146" s="16" t="s">
        <v>257</v>
      </c>
    </row>
    <row r="147" spans="1:35" x14ac:dyDescent="0.25">
      <c r="A147" s="17">
        <v>70023</v>
      </c>
      <c r="B147" s="18">
        <v>4</v>
      </c>
      <c r="C147" s="16" t="s">
        <v>73</v>
      </c>
      <c r="D147" s="21">
        <v>40038</v>
      </c>
      <c r="E147" s="16" t="s">
        <v>32</v>
      </c>
      <c r="F147" s="21">
        <v>43476</v>
      </c>
      <c r="G147" s="16" t="s">
        <v>75</v>
      </c>
      <c r="H147" s="26" t="s">
        <v>258</v>
      </c>
      <c r="M147" s="26" t="s">
        <v>259</v>
      </c>
      <c r="O147" s="16" t="s">
        <v>151</v>
      </c>
      <c r="P147" s="26" t="s">
        <v>198</v>
      </c>
      <c r="T147" s="23" t="s">
        <v>32</v>
      </c>
      <c r="W147" s="20" t="s">
        <v>43</v>
      </c>
      <c r="Z147" s="25">
        <v>0</v>
      </c>
      <c r="AA147" s="25">
        <v>0</v>
      </c>
      <c r="AB147" s="25">
        <v>1131193.6399999999</v>
      </c>
      <c r="AC147" s="25">
        <v>0</v>
      </c>
      <c r="AD147" s="25">
        <v>0</v>
      </c>
      <c r="AE147" s="25">
        <v>0</v>
      </c>
      <c r="AF147" s="25">
        <v>34800864.25</v>
      </c>
      <c r="AG147" s="25">
        <v>0</v>
      </c>
      <c r="AH147" s="25">
        <v>34800864.25</v>
      </c>
      <c r="AI147" s="16" t="s">
        <v>260</v>
      </c>
    </row>
    <row r="148" spans="1:35" x14ac:dyDescent="0.25">
      <c r="A148" s="17">
        <v>70024</v>
      </c>
      <c r="B148" s="18">
        <v>4</v>
      </c>
      <c r="C148" s="16" t="s">
        <v>73</v>
      </c>
      <c r="D148" s="21">
        <v>40038</v>
      </c>
      <c r="E148" s="16" t="s">
        <v>32</v>
      </c>
      <c r="F148" s="21">
        <v>43475</v>
      </c>
      <c r="G148" s="16" t="s">
        <v>75</v>
      </c>
      <c r="H148" s="26" t="s">
        <v>261</v>
      </c>
      <c r="M148" s="26" t="s">
        <v>262</v>
      </c>
      <c r="O148" s="16" t="s">
        <v>151</v>
      </c>
      <c r="P148" s="26" t="s">
        <v>198</v>
      </c>
      <c r="T148" s="23" t="s">
        <v>32</v>
      </c>
      <c r="W148" s="20" t="s">
        <v>43</v>
      </c>
      <c r="Z148" s="25">
        <v>0</v>
      </c>
      <c r="AA148" s="25">
        <v>0</v>
      </c>
      <c r="AB148" s="25">
        <v>1914895.85</v>
      </c>
      <c r="AC148" s="25">
        <v>0</v>
      </c>
      <c r="AD148" s="25">
        <v>0</v>
      </c>
      <c r="AE148" s="25">
        <v>0</v>
      </c>
      <c r="AF148" s="25">
        <v>30177242.789999999</v>
      </c>
      <c r="AG148" s="25">
        <v>0</v>
      </c>
      <c r="AH148" s="25">
        <v>30177242.789999999</v>
      </c>
      <c r="AI148" s="16" t="s">
        <v>263</v>
      </c>
    </row>
    <row r="149" spans="1:35" x14ac:dyDescent="0.25">
      <c r="A149" s="17">
        <v>70025</v>
      </c>
      <c r="B149" s="18">
        <v>2</v>
      </c>
      <c r="C149" s="16" t="s">
        <v>73</v>
      </c>
      <c r="D149" s="21">
        <v>40038</v>
      </c>
      <c r="E149" s="16" t="s">
        <v>32</v>
      </c>
      <c r="F149" s="21">
        <v>43500</v>
      </c>
      <c r="G149" s="16" t="s">
        <v>75</v>
      </c>
      <c r="H149" s="26" t="s">
        <v>264</v>
      </c>
      <c r="M149" s="26" t="s">
        <v>265</v>
      </c>
      <c r="O149" s="16" t="s">
        <v>151</v>
      </c>
      <c r="P149" s="26" t="s">
        <v>198</v>
      </c>
      <c r="T149" s="23" t="s">
        <v>32</v>
      </c>
      <c r="W149" s="20" t="s">
        <v>43</v>
      </c>
      <c r="Z149" s="25">
        <v>0</v>
      </c>
      <c r="AA149" s="25">
        <v>0</v>
      </c>
      <c r="AB149" s="25">
        <v>952620</v>
      </c>
      <c r="AC149" s="25">
        <v>0</v>
      </c>
      <c r="AD149" s="25">
        <v>0</v>
      </c>
      <c r="AE149" s="25">
        <v>0</v>
      </c>
      <c r="AF149" s="25">
        <v>22700039.98</v>
      </c>
      <c r="AG149" s="25">
        <v>0</v>
      </c>
      <c r="AH149" s="25">
        <v>22700039.98</v>
      </c>
      <c r="AI149" s="16" t="s">
        <v>266</v>
      </c>
    </row>
    <row r="150" spans="1:35" x14ac:dyDescent="0.25">
      <c r="A150" s="17">
        <v>70026</v>
      </c>
      <c r="B150" s="18">
        <v>2</v>
      </c>
      <c r="C150" s="16" t="s">
        <v>73</v>
      </c>
      <c r="D150" s="21">
        <v>40038</v>
      </c>
      <c r="E150" s="16" t="s">
        <v>32</v>
      </c>
      <c r="F150" s="21">
        <v>43489</v>
      </c>
      <c r="G150" s="16" t="s">
        <v>75</v>
      </c>
      <c r="H150" s="26" t="s">
        <v>267</v>
      </c>
      <c r="M150" s="26" t="s">
        <v>268</v>
      </c>
      <c r="O150" s="16" t="s">
        <v>151</v>
      </c>
      <c r="P150" s="26" t="s">
        <v>198</v>
      </c>
      <c r="T150" s="23" t="s">
        <v>32</v>
      </c>
      <c r="W150" s="20" t="s">
        <v>43</v>
      </c>
      <c r="Z150" s="25">
        <v>0</v>
      </c>
      <c r="AA150" s="25">
        <v>0</v>
      </c>
      <c r="AB150" s="25">
        <v>1225848.67</v>
      </c>
      <c r="AC150" s="25">
        <v>0</v>
      </c>
      <c r="AD150" s="25">
        <v>0</v>
      </c>
      <c r="AE150" s="25">
        <v>0</v>
      </c>
      <c r="AF150" s="25">
        <v>24481876.66</v>
      </c>
      <c r="AG150" s="25">
        <v>0</v>
      </c>
      <c r="AH150" s="25">
        <v>24481876.66</v>
      </c>
      <c r="AI150" s="16" t="s">
        <v>269</v>
      </c>
    </row>
    <row r="151" spans="1:35" x14ac:dyDescent="0.25">
      <c r="A151" s="17">
        <v>70027</v>
      </c>
      <c r="B151" s="18">
        <v>4</v>
      </c>
      <c r="C151" s="16" t="s">
        <v>73</v>
      </c>
      <c r="D151" s="21">
        <v>40038</v>
      </c>
      <c r="E151" s="16" t="s">
        <v>32</v>
      </c>
      <c r="F151" s="21">
        <v>43487</v>
      </c>
      <c r="G151" s="16" t="s">
        <v>75</v>
      </c>
      <c r="H151" s="26" t="s">
        <v>270</v>
      </c>
      <c r="M151" s="26" t="s">
        <v>271</v>
      </c>
      <c r="O151" s="16" t="s">
        <v>151</v>
      </c>
      <c r="P151" s="26" t="s">
        <v>198</v>
      </c>
      <c r="T151" s="23" t="s">
        <v>32</v>
      </c>
      <c r="W151" s="20" t="s">
        <v>43</v>
      </c>
      <c r="Z151" s="25">
        <v>0</v>
      </c>
      <c r="AA151" s="25">
        <v>0</v>
      </c>
      <c r="AB151" s="25">
        <v>1759840.16</v>
      </c>
      <c r="AC151" s="25">
        <v>0</v>
      </c>
      <c r="AD151" s="25">
        <v>0</v>
      </c>
      <c r="AE151" s="25">
        <v>0</v>
      </c>
      <c r="AF151" s="25">
        <v>37052801.670000002</v>
      </c>
      <c r="AG151" s="25">
        <v>0</v>
      </c>
      <c r="AH151" s="25">
        <v>37052801.670000002</v>
      </c>
      <c r="AI151" s="16" t="s">
        <v>272</v>
      </c>
    </row>
    <row r="152" spans="1:35" x14ac:dyDescent="0.25">
      <c r="A152" s="17">
        <v>70028</v>
      </c>
      <c r="B152" s="18">
        <v>3</v>
      </c>
      <c r="C152" s="16" t="s">
        <v>73</v>
      </c>
      <c r="D152" s="21">
        <v>40038</v>
      </c>
      <c r="E152" s="16" t="s">
        <v>32</v>
      </c>
      <c r="F152" s="21">
        <v>43489</v>
      </c>
      <c r="G152" s="16" t="s">
        <v>75</v>
      </c>
      <c r="H152" s="26" t="s">
        <v>273</v>
      </c>
      <c r="M152" s="26" t="s">
        <v>274</v>
      </c>
      <c r="O152" s="16" t="s">
        <v>151</v>
      </c>
      <c r="P152" s="26" t="s">
        <v>198</v>
      </c>
      <c r="T152" s="23" t="s">
        <v>32</v>
      </c>
      <c r="W152" s="20" t="s">
        <v>43</v>
      </c>
      <c r="Z152" s="25">
        <v>0</v>
      </c>
      <c r="AA152" s="25">
        <v>0</v>
      </c>
      <c r="AB152" s="25">
        <v>1216864</v>
      </c>
      <c r="AC152" s="25">
        <v>0</v>
      </c>
      <c r="AD152" s="25">
        <v>0</v>
      </c>
      <c r="AE152" s="25">
        <v>0</v>
      </c>
      <c r="AF152" s="25">
        <v>28856033.100000001</v>
      </c>
      <c r="AG152" s="25">
        <v>0</v>
      </c>
      <c r="AH152" s="25">
        <v>28856033.100000001</v>
      </c>
      <c r="AI152" s="16" t="s">
        <v>275</v>
      </c>
    </row>
    <row r="153" spans="1:35" x14ac:dyDescent="0.25">
      <c r="A153" s="17">
        <v>70029</v>
      </c>
      <c r="B153" s="18">
        <v>1</v>
      </c>
      <c r="C153" s="16" t="s">
        <v>73</v>
      </c>
      <c r="D153" s="21">
        <v>40038</v>
      </c>
      <c r="E153" s="16" t="s">
        <v>32</v>
      </c>
      <c r="F153" s="21">
        <v>43501</v>
      </c>
      <c r="G153" s="16" t="s">
        <v>75</v>
      </c>
      <c r="H153" s="26" t="s">
        <v>276</v>
      </c>
      <c r="M153" s="26" t="s">
        <v>277</v>
      </c>
      <c r="O153" s="16" t="s">
        <v>151</v>
      </c>
      <c r="P153" s="26" t="s">
        <v>198</v>
      </c>
      <c r="T153" s="23" t="s">
        <v>32</v>
      </c>
      <c r="W153" s="20" t="s">
        <v>43</v>
      </c>
      <c r="Z153" s="25">
        <v>0</v>
      </c>
      <c r="AA153" s="25">
        <v>0</v>
      </c>
      <c r="AB153" s="25">
        <v>1162171.98</v>
      </c>
      <c r="AC153" s="25">
        <v>0</v>
      </c>
      <c r="AD153" s="25">
        <v>0</v>
      </c>
      <c r="AE153" s="25">
        <v>0</v>
      </c>
      <c r="AF153" s="25">
        <v>20402981.890000001</v>
      </c>
      <c r="AG153" s="25">
        <v>0</v>
      </c>
      <c r="AH153" s="25">
        <v>20402981.890000001</v>
      </c>
      <c r="AI153" s="16" t="s">
        <v>278</v>
      </c>
    </row>
    <row r="154" spans="1:35" x14ac:dyDescent="0.25">
      <c r="A154" s="17">
        <v>70030</v>
      </c>
      <c r="B154" s="18">
        <v>1</v>
      </c>
      <c r="C154" s="16" t="s">
        <v>73</v>
      </c>
      <c r="D154" s="21">
        <v>40038</v>
      </c>
      <c r="E154" s="16" t="s">
        <v>32</v>
      </c>
      <c r="F154" s="21">
        <v>43476</v>
      </c>
      <c r="G154" s="16" t="s">
        <v>75</v>
      </c>
      <c r="H154" s="26" t="s">
        <v>146</v>
      </c>
      <c r="M154" s="26" t="s">
        <v>279</v>
      </c>
      <c r="O154" s="16" t="s">
        <v>151</v>
      </c>
      <c r="P154" s="26" t="s">
        <v>198</v>
      </c>
      <c r="T154" s="23" t="s">
        <v>32</v>
      </c>
      <c r="W154" s="20" t="s">
        <v>43</v>
      </c>
      <c r="Z154" s="25">
        <v>0</v>
      </c>
      <c r="AA154" s="25">
        <v>0</v>
      </c>
      <c r="AB154" s="25">
        <v>2513513.04</v>
      </c>
      <c r="AC154" s="25">
        <v>0</v>
      </c>
      <c r="AD154" s="25">
        <v>0</v>
      </c>
      <c r="AE154" s="25">
        <v>0</v>
      </c>
      <c r="AF154" s="25">
        <v>45805283.539999999</v>
      </c>
      <c r="AG154" s="25">
        <v>0</v>
      </c>
      <c r="AH154" s="25">
        <v>45805283.539999999</v>
      </c>
      <c r="AI154" s="16" t="s">
        <v>280</v>
      </c>
    </row>
    <row r="155" spans="1:35" x14ac:dyDescent="0.25">
      <c r="A155" s="17">
        <v>70031</v>
      </c>
      <c r="B155" s="18">
        <v>2</v>
      </c>
      <c r="C155" s="16" t="s">
        <v>73</v>
      </c>
      <c r="D155" s="21">
        <v>40038</v>
      </c>
      <c r="E155" s="16" t="s">
        <v>32</v>
      </c>
      <c r="F155" s="21">
        <v>43500</v>
      </c>
      <c r="G155" s="16" t="s">
        <v>75</v>
      </c>
      <c r="H155" s="26" t="s">
        <v>154</v>
      </c>
      <c r="M155" s="26" t="s">
        <v>281</v>
      </c>
      <c r="O155" s="16" t="s">
        <v>151</v>
      </c>
      <c r="P155" s="26" t="s">
        <v>198</v>
      </c>
      <c r="T155" s="23" t="s">
        <v>32</v>
      </c>
      <c r="W155" s="20" t="s">
        <v>43</v>
      </c>
      <c r="Z155" s="25">
        <v>0</v>
      </c>
      <c r="AA155" s="25">
        <v>0</v>
      </c>
      <c r="AB155" s="25">
        <v>2068761.42</v>
      </c>
      <c r="AC155" s="25">
        <v>0</v>
      </c>
      <c r="AD155" s="25">
        <v>0</v>
      </c>
      <c r="AE155" s="25">
        <v>0</v>
      </c>
      <c r="AF155" s="25">
        <v>26533914.149999999</v>
      </c>
      <c r="AG155" s="25">
        <v>0</v>
      </c>
      <c r="AH155" s="25">
        <v>26533914.149999999</v>
      </c>
      <c r="AI155" s="16" t="s">
        <v>282</v>
      </c>
    </row>
    <row r="156" spans="1:35" x14ac:dyDescent="0.25">
      <c r="A156" s="17">
        <v>70032</v>
      </c>
      <c r="B156" s="18">
        <v>1</v>
      </c>
      <c r="C156" s="16" t="s">
        <v>73</v>
      </c>
      <c r="D156" s="21">
        <v>40038</v>
      </c>
      <c r="E156" s="16" t="s">
        <v>32</v>
      </c>
      <c r="F156" s="21">
        <v>43474</v>
      </c>
      <c r="G156" s="16" t="s">
        <v>75</v>
      </c>
      <c r="H156" s="26" t="s">
        <v>283</v>
      </c>
      <c r="M156" s="26" t="s">
        <v>284</v>
      </c>
      <c r="O156" s="16" t="s">
        <v>151</v>
      </c>
      <c r="P156" s="26" t="s">
        <v>198</v>
      </c>
      <c r="T156" s="23" t="s">
        <v>32</v>
      </c>
      <c r="W156" s="20" t="s">
        <v>43</v>
      </c>
      <c r="Z156" s="25">
        <v>0</v>
      </c>
      <c r="AA156" s="25">
        <v>0</v>
      </c>
      <c r="AB156" s="25">
        <v>1707139.2</v>
      </c>
      <c r="AC156" s="25">
        <v>0</v>
      </c>
      <c r="AD156" s="25">
        <v>0</v>
      </c>
      <c r="AE156" s="25">
        <v>0</v>
      </c>
      <c r="AF156" s="25">
        <v>28746423.57</v>
      </c>
      <c r="AG156" s="25">
        <v>0</v>
      </c>
      <c r="AH156" s="25">
        <v>28746423.57</v>
      </c>
      <c r="AI156" s="16" t="s">
        <v>285</v>
      </c>
    </row>
    <row r="157" spans="1:35" x14ac:dyDescent="0.25">
      <c r="A157" s="17">
        <v>70033</v>
      </c>
      <c r="B157" s="18">
        <v>2</v>
      </c>
      <c r="C157" s="16" t="s">
        <v>73</v>
      </c>
      <c r="D157" s="21">
        <v>40038</v>
      </c>
      <c r="E157" s="16" t="s">
        <v>32</v>
      </c>
      <c r="F157" s="21">
        <v>43474</v>
      </c>
      <c r="G157" s="16" t="s">
        <v>75</v>
      </c>
      <c r="H157" s="26" t="s">
        <v>286</v>
      </c>
      <c r="M157" s="26" t="s">
        <v>287</v>
      </c>
      <c r="O157" s="16" t="s">
        <v>151</v>
      </c>
      <c r="P157" s="26" t="s">
        <v>198</v>
      </c>
      <c r="T157" s="23" t="s">
        <v>32</v>
      </c>
      <c r="W157" s="20" t="s">
        <v>43</v>
      </c>
      <c r="Z157" s="25">
        <v>0</v>
      </c>
      <c r="AA157" s="25">
        <v>0</v>
      </c>
      <c r="AB157" s="25">
        <v>3800622.21</v>
      </c>
      <c r="AC157" s="25">
        <v>0</v>
      </c>
      <c r="AD157" s="25">
        <v>0</v>
      </c>
      <c r="AE157" s="25">
        <v>0</v>
      </c>
      <c r="AF157" s="25">
        <v>75913774.689999998</v>
      </c>
      <c r="AG157" s="25">
        <v>0</v>
      </c>
      <c r="AH157" s="25">
        <v>75913774.689999998</v>
      </c>
      <c r="AI157" s="16" t="s">
        <v>288</v>
      </c>
    </row>
    <row r="158" spans="1:35" x14ac:dyDescent="0.25">
      <c r="A158" s="17">
        <v>70034</v>
      </c>
      <c r="B158" s="18">
        <v>1</v>
      </c>
      <c r="C158" s="16" t="s">
        <v>73</v>
      </c>
      <c r="D158" s="21">
        <v>40038</v>
      </c>
      <c r="E158" s="16" t="s">
        <v>32</v>
      </c>
      <c r="F158" s="21">
        <v>43476</v>
      </c>
      <c r="G158" s="16" t="s">
        <v>75</v>
      </c>
      <c r="H158" s="26" t="s">
        <v>289</v>
      </c>
      <c r="M158" s="26" t="s">
        <v>290</v>
      </c>
      <c r="O158" s="16" t="s">
        <v>151</v>
      </c>
      <c r="P158" s="26" t="s">
        <v>198</v>
      </c>
      <c r="T158" s="23" t="s">
        <v>32</v>
      </c>
      <c r="W158" s="20" t="s">
        <v>43</v>
      </c>
      <c r="Z158" s="25">
        <v>0</v>
      </c>
      <c r="AA158" s="25">
        <v>0</v>
      </c>
      <c r="AB158" s="25">
        <v>1027340.61</v>
      </c>
      <c r="AC158" s="25">
        <v>0</v>
      </c>
      <c r="AD158" s="25">
        <v>0</v>
      </c>
      <c r="AE158" s="25">
        <v>0</v>
      </c>
      <c r="AF158" s="25">
        <v>17148801.359999999</v>
      </c>
      <c r="AG158" s="25">
        <v>0</v>
      </c>
      <c r="AH158" s="25">
        <v>17148801.359999999</v>
      </c>
      <c r="AI158" s="16" t="s">
        <v>291</v>
      </c>
    </row>
    <row r="159" spans="1:35" x14ac:dyDescent="0.25">
      <c r="A159" s="17">
        <v>70035</v>
      </c>
      <c r="B159" s="18">
        <v>4</v>
      </c>
      <c r="C159" s="16" t="s">
        <v>73</v>
      </c>
      <c r="D159" s="21">
        <v>40038</v>
      </c>
      <c r="E159" s="16" t="s">
        <v>32</v>
      </c>
      <c r="F159" s="21">
        <v>43476</v>
      </c>
      <c r="G159" s="16" t="s">
        <v>75</v>
      </c>
      <c r="H159" s="26" t="s">
        <v>292</v>
      </c>
      <c r="M159" s="26" t="s">
        <v>293</v>
      </c>
      <c r="O159" s="16" t="s">
        <v>151</v>
      </c>
      <c r="P159" s="26" t="s">
        <v>198</v>
      </c>
      <c r="T159" s="23" t="s">
        <v>32</v>
      </c>
      <c r="W159" s="20" t="s">
        <v>43</v>
      </c>
      <c r="Z159" s="25">
        <v>0</v>
      </c>
      <c r="AA159" s="25">
        <v>0</v>
      </c>
      <c r="AB159" s="25">
        <v>743161.54</v>
      </c>
      <c r="AC159" s="25">
        <v>0</v>
      </c>
      <c r="AD159" s="25">
        <v>0</v>
      </c>
      <c r="AE159" s="25">
        <v>0</v>
      </c>
      <c r="AF159" s="25">
        <v>22176045.620000001</v>
      </c>
      <c r="AG159" s="25">
        <v>0</v>
      </c>
      <c r="AH159" s="25">
        <v>22176045.620000001</v>
      </c>
      <c r="AI159" s="16" t="s">
        <v>294</v>
      </c>
    </row>
    <row r="160" spans="1:35" x14ac:dyDescent="0.25">
      <c r="A160" s="17">
        <v>70038</v>
      </c>
      <c r="B160" s="18">
        <v>4</v>
      </c>
      <c r="C160" s="16" t="s">
        <v>73</v>
      </c>
      <c r="D160" s="21">
        <v>40038</v>
      </c>
      <c r="E160" s="16" t="s">
        <v>32</v>
      </c>
      <c r="F160" s="21">
        <v>43476</v>
      </c>
      <c r="G160" s="16" t="s">
        <v>75</v>
      </c>
      <c r="H160" s="26" t="s">
        <v>295</v>
      </c>
      <c r="M160" s="26" t="s">
        <v>296</v>
      </c>
      <c r="O160" s="16" t="s">
        <v>151</v>
      </c>
      <c r="P160" s="26" t="s">
        <v>198</v>
      </c>
      <c r="T160" s="23" t="s">
        <v>32</v>
      </c>
      <c r="W160" s="20" t="s">
        <v>43</v>
      </c>
      <c r="Z160" s="25">
        <v>0</v>
      </c>
      <c r="AA160" s="25">
        <v>0</v>
      </c>
      <c r="AB160" s="25">
        <v>1361992.8</v>
      </c>
      <c r="AC160" s="25">
        <v>0</v>
      </c>
      <c r="AD160" s="25">
        <v>0</v>
      </c>
      <c r="AE160" s="25">
        <v>0</v>
      </c>
      <c r="AF160" s="25">
        <v>34396459.119999997</v>
      </c>
      <c r="AG160" s="25">
        <v>0</v>
      </c>
      <c r="AH160" s="25">
        <v>34396459.119999997</v>
      </c>
      <c r="AI160" s="16" t="s">
        <v>297</v>
      </c>
    </row>
    <row r="161" spans="1:35" x14ac:dyDescent="0.25">
      <c r="A161" s="17">
        <v>70039</v>
      </c>
      <c r="B161" s="18">
        <v>4</v>
      </c>
      <c r="C161" s="16" t="s">
        <v>73</v>
      </c>
      <c r="D161" s="21">
        <v>40038</v>
      </c>
      <c r="E161" s="16" t="s">
        <v>32</v>
      </c>
      <c r="F161" s="21">
        <v>43476</v>
      </c>
      <c r="G161" s="16" t="s">
        <v>75</v>
      </c>
      <c r="H161" s="26" t="s">
        <v>298</v>
      </c>
      <c r="M161" s="26" t="s">
        <v>299</v>
      </c>
      <c r="O161" s="16" t="s">
        <v>151</v>
      </c>
      <c r="P161" s="26" t="s">
        <v>198</v>
      </c>
      <c r="T161" s="23" t="s">
        <v>32</v>
      </c>
      <c r="W161" s="20" t="s">
        <v>43</v>
      </c>
      <c r="Z161" s="25">
        <v>0</v>
      </c>
      <c r="AA161" s="25">
        <v>0</v>
      </c>
      <c r="AB161" s="25">
        <v>1441554.81</v>
      </c>
      <c r="AC161" s="25">
        <v>0</v>
      </c>
      <c r="AD161" s="25">
        <v>0</v>
      </c>
      <c r="AE161" s="25">
        <v>0</v>
      </c>
      <c r="AF161" s="25">
        <v>34719179.460000001</v>
      </c>
      <c r="AG161" s="25">
        <v>0</v>
      </c>
      <c r="AH161" s="25">
        <v>34719179.460000001</v>
      </c>
      <c r="AI161" s="16" t="s">
        <v>300</v>
      </c>
    </row>
    <row r="162" spans="1:35" x14ac:dyDescent="0.25">
      <c r="A162" s="17">
        <v>70040</v>
      </c>
      <c r="B162" s="18">
        <v>4</v>
      </c>
      <c r="C162" s="16" t="s">
        <v>73</v>
      </c>
      <c r="D162" s="21">
        <v>40038</v>
      </c>
      <c r="E162" s="16" t="s">
        <v>32</v>
      </c>
      <c r="F162" s="21">
        <v>43487</v>
      </c>
      <c r="G162" s="16" t="s">
        <v>75</v>
      </c>
      <c r="H162" s="26" t="s">
        <v>301</v>
      </c>
      <c r="M162" s="26" t="s">
        <v>302</v>
      </c>
      <c r="O162" s="16" t="s">
        <v>151</v>
      </c>
      <c r="P162" s="26" t="s">
        <v>198</v>
      </c>
      <c r="T162" s="23" t="s">
        <v>32</v>
      </c>
      <c r="W162" s="20" t="s">
        <v>43</v>
      </c>
      <c r="Z162" s="25">
        <v>0</v>
      </c>
      <c r="AA162" s="25">
        <v>0</v>
      </c>
      <c r="AB162" s="25">
        <v>1714280.52</v>
      </c>
      <c r="AC162" s="25">
        <v>0</v>
      </c>
      <c r="AD162" s="25">
        <v>0</v>
      </c>
      <c r="AE162" s="25">
        <v>0</v>
      </c>
      <c r="AF162" s="25">
        <v>28959008</v>
      </c>
      <c r="AG162" s="25">
        <v>0</v>
      </c>
      <c r="AH162" s="25">
        <v>28959008</v>
      </c>
      <c r="AI162" s="16" t="s">
        <v>303</v>
      </c>
    </row>
    <row r="163" spans="1:35" x14ac:dyDescent="0.25">
      <c r="A163" s="17">
        <v>70041</v>
      </c>
      <c r="B163" s="18">
        <v>3</v>
      </c>
      <c r="C163" s="16" t="s">
        <v>73</v>
      </c>
      <c r="D163" s="21">
        <v>40038</v>
      </c>
      <c r="E163" s="16" t="s">
        <v>32</v>
      </c>
      <c r="F163" s="21">
        <v>43488</v>
      </c>
      <c r="G163" s="16" t="s">
        <v>75</v>
      </c>
      <c r="H163" s="26" t="s">
        <v>304</v>
      </c>
      <c r="M163" s="26" t="s">
        <v>305</v>
      </c>
      <c r="O163" s="16" t="s">
        <v>151</v>
      </c>
      <c r="P163" s="26" t="s">
        <v>198</v>
      </c>
      <c r="T163" s="23" t="s">
        <v>32</v>
      </c>
      <c r="W163" s="20" t="s">
        <v>43</v>
      </c>
      <c r="Z163" s="25">
        <v>0</v>
      </c>
      <c r="AA163" s="25">
        <v>0</v>
      </c>
      <c r="AB163" s="25">
        <v>680049.41</v>
      </c>
      <c r="AC163" s="25">
        <v>0</v>
      </c>
      <c r="AD163" s="25">
        <v>0</v>
      </c>
      <c r="AE163" s="25">
        <v>0</v>
      </c>
      <c r="AF163" s="25">
        <v>23915053.539999999</v>
      </c>
      <c r="AG163" s="25">
        <v>0</v>
      </c>
      <c r="AH163" s="25">
        <v>23915053.539999999</v>
      </c>
      <c r="AI163" s="16" t="s">
        <v>306</v>
      </c>
    </row>
    <row r="164" spans="1:35" x14ac:dyDescent="0.25">
      <c r="A164" s="17">
        <v>70042</v>
      </c>
      <c r="B164" s="18">
        <v>3</v>
      </c>
      <c r="C164" s="16" t="s">
        <v>73</v>
      </c>
      <c r="D164" s="21">
        <v>40038</v>
      </c>
      <c r="E164" s="16" t="s">
        <v>32</v>
      </c>
      <c r="F164" s="21">
        <v>43489</v>
      </c>
      <c r="G164" s="16" t="s">
        <v>75</v>
      </c>
      <c r="H164" s="26" t="s">
        <v>307</v>
      </c>
      <c r="M164" s="26" t="s">
        <v>308</v>
      </c>
      <c r="O164" s="16" t="s">
        <v>151</v>
      </c>
      <c r="P164" s="26" t="s">
        <v>198</v>
      </c>
      <c r="T164" s="23" t="s">
        <v>32</v>
      </c>
      <c r="W164" s="20" t="s">
        <v>43</v>
      </c>
      <c r="Z164" s="25">
        <v>0</v>
      </c>
      <c r="AA164" s="25">
        <v>0</v>
      </c>
      <c r="AB164" s="25">
        <v>595365.25</v>
      </c>
      <c r="AC164" s="25">
        <v>0</v>
      </c>
      <c r="AD164" s="25">
        <v>0</v>
      </c>
      <c r="AE164" s="25">
        <v>0</v>
      </c>
      <c r="AF164" s="25">
        <v>14027696.23</v>
      </c>
      <c r="AG164" s="25">
        <v>0</v>
      </c>
      <c r="AH164" s="25">
        <v>14027696.23</v>
      </c>
      <c r="AI164" s="16" t="s">
        <v>309</v>
      </c>
    </row>
    <row r="165" spans="1:35" x14ac:dyDescent="0.25">
      <c r="A165" s="17">
        <v>70043</v>
      </c>
      <c r="B165" s="18">
        <v>3</v>
      </c>
      <c r="C165" s="16" t="s">
        <v>73</v>
      </c>
      <c r="D165" s="21">
        <v>40038</v>
      </c>
      <c r="E165" s="16" t="s">
        <v>32</v>
      </c>
      <c r="F165" s="21">
        <v>43488</v>
      </c>
      <c r="G165" s="16" t="s">
        <v>75</v>
      </c>
      <c r="H165" s="26" t="s">
        <v>64</v>
      </c>
      <c r="M165" s="26" t="s">
        <v>310</v>
      </c>
      <c r="O165" s="16" t="s">
        <v>151</v>
      </c>
      <c r="P165" s="26" t="s">
        <v>198</v>
      </c>
      <c r="T165" s="23" t="s">
        <v>32</v>
      </c>
      <c r="W165" s="20" t="s">
        <v>43</v>
      </c>
      <c r="Z165" s="25">
        <v>0</v>
      </c>
      <c r="AA165" s="25">
        <v>0</v>
      </c>
      <c r="AB165" s="25">
        <v>975650.27</v>
      </c>
      <c r="AC165" s="25">
        <v>0</v>
      </c>
      <c r="AD165" s="25">
        <v>0</v>
      </c>
      <c r="AE165" s="25">
        <v>0</v>
      </c>
      <c r="AF165" s="25">
        <v>26996770.559999999</v>
      </c>
      <c r="AG165" s="25">
        <v>0</v>
      </c>
      <c r="AH165" s="25">
        <v>26996770.559999999</v>
      </c>
      <c r="AI165" s="16" t="s">
        <v>311</v>
      </c>
    </row>
    <row r="166" spans="1:35" x14ac:dyDescent="0.25">
      <c r="A166" s="17">
        <v>70044</v>
      </c>
      <c r="B166" s="18">
        <v>2</v>
      </c>
      <c r="C166" s="16" t="s">
        <v>73</v>
      </c>
      <c r="D166" s="21">
        <v>40038</v>
      </c>
      <c r="E166" s="16" t="s">
        <v>32</v>
      </c>
      <c r="F166" s="21">
        <v>43500</v>
      </c>
      <c r="G166" s="16" t="s">
        <v>75</v>
      </c>
      <c r="H166" s="26" t="s">
        <v>312</v>
      </c>
      <c r="M166" s="26" t="s">
        <v>313</v>
      </c>
      <c r="O166" s="16" t="s">
        <v>151</v>
      </c>
      <c r="P166" s="26" t="s">
        <v>198</v>
      </c>
      <c r="T166" s="23" t="s">
        <v>32</v>
      </c>
      <c r="W166" s="20" t="s">
        <v>43</v>
      </c>
      <c r="Z166" s="25">
        <v>0</v>
      </c>
      <c r="AA166" s="25">
        <v>0</v>
      </c>
      <c r="AB166" s="25">
        <v>824442.01</v>
      </c>
      <c r="AC166" s="25">
        <v>0</v>
      </c>
      <c r="AD166" s="25">
        <v>0</v>
      </c>
      <c r="AE166" s="25">
        <v>0</v>
      </c>
      <c r="AF166" s="25">
        <v>20181024.280000001</v>
      </c>
      <c r="AG166" s="25">
        <v>0</v>
      </c>
      <c r="AH166" s="25">
        <v>20181024.280000001</v>
      </c>
      <c r="AI166" s="16" t="s">
        <v>314</v>
      </c>
    </row>
    <row r="167" spans="1:35" x14ac:dyDescent="0.25">
      <c r="A167" s="17">
        <v>70045</v>
      </c>
      <c r="B167" s="18">
        <v>1</v>
      </c>
      <c r="C167" s="16" t="s">
        <v>73</v>
      </c>
      <c r="D167" s="21">
        <v>40038</v>
      </c>
      <c r="E167" s="16" t="s">
        <v>32</v>
      </c>
      <c r="F167" s="21">
        <v>43476</v>
      </c>
      <c r="G167" s="16" t="s">
        <v>75</v>
      </c>
      <c r="H167" s="26" t="s">
        <v>158</v>
      </c>
      <c r="M167" s="26" t="s">
        <v>315</v>
      </c>
      <c r="O167" s="16" t="s">
        <v>151</v>
      </c>
      <c r="P167" s="26" t="s">
        <v>198</v>
      </c>
      <c r="T167" s="23" t="s">
        <v>32</v>
      </c>
      <c r="W167" s="20" t="s">
        <v>43</v>
      </c>
      <c r="Z167" s="25">
        <v>0</v>
      </c>
      <c r="AA167" s="25">
        <v>0</v>
      </c>
      <c r="AB167" s="25">
        <v>1632033.55</v>
      </c>
      <c r="AC167" s="25">
        <v>0</v>
      </c>
      <c r="AD167" s="25">
        <v>0</v>
      </c>
      <c r="AE167" s="25">
        <v>0</v>
      </c>
      <c r="AF167" s="25">
        <v>33321537.870000001</v>
      </c>
      <c r="AG167" s="25">
        <v>0</v>
      </c>
      <c r="AH167" s="25">
        <v>33321537.870000001</v>
      </c>
      <c r="AI167" s="16" t="s">
        <v>316</v>
      </c>
    </row>
    <row r="168" spans="1:35" x14ac:dyDescent="0.25">
      <c r="A168" s="17">
        <v>70046</v>
      </c>
      <c r="B168" s="18">
        <v>1</v>
      </c>
      <c r="C168" s="16" t="s">
        <v>73</v>
      </c>
      <c r="D168" s="21">
        <v>40038</v>
      </c>
      <c r="E168" s="16" t="s">
        <v>32</v>
      </c>
      <c r="F168" s="21">
        <v>43476</v>
      </c>
      <c r="G168" s="16" t="s">
        <v>75</v>
      </c>
      <c r="H168" s="26" t="s">
        <v>317</v>
      </c>
      <c r="M168" s="26" t="s">
        <v>318</v>
      </c>
      <c r="O168" s="16" t="s">
        <v>151</v>
      </c>
      <c r="P168" s="26" t="s">
        <v>198</v>
      </c>
      <c r="T168" s="23" t="s">
        <v>32</v>
      </c>
      <c r="W168" s="20" t="s">
        <v>43</v>
      </c>
      <c r="Z168" s="25">
        <v>0</v>
      </c>
      <c r="AA168" s="25">
        <v>0</v>
      </c>
      <c r="AB168" s="25">
        <v>1243869.67</v>
      </c>
      <c r="AC168" s="25">
        <v>0</v>
      </c>
      <c r="AD168" s="25">
        <v>0</v>
      </c>
      <c r="AE168" s="25">
        <v>0</v>
      </c>
      <c r="AF168" s="25">
        <v>22296734.539999999</v>
      </c>
      <c r="AG168" s="25">
        <v>0</v>
      </c>
      <c r="AH168" s="25">
        <v>22296734.539999999</v>
      </c>
      <c r="AI168" s="16" t="s">
        <v>319</v>
      </c>
    </row>
    <row r="169" spans="1:35" x14ac:dyDescent="0.25">
      <c r="A169" s="17">
        <v>70047</v>
      </c>
      <c r="B169" s="18">
        <v>1</v>
      </c>
      <c r="C169" s="16" t="s">
        <v>73</v>
      </c>
      <c r="D169" s="21">
        <v>40038</v>
      </c>
      <c r="E169" s="16" t="s">
        <v>32</v>
      </c>
      <c r="F169" s="21">
        <v>43474</v>
      </c>
      <c r="G169" s="16" t="s">
        <v>75</v>
      </c>
      <c r="H169" s="26" t="s">
        <v>320</v>
      </c>
      <c r="M169" s="26" t="s">
        <v>321</v>
      </c>
      <c r="O169" s="16" t="s">
        <v>151</v>
      </c>
      <c r="P169" s="26" t="s">
        <v>198</v>
      </c>
      <c r="T169" s="23" t="s">
        <v>32</v>
      </c>
      <c r="W169" s="20" t="s">
        <v>43</v>
      </c>
      <c r="Z169" s="25">
        <v>0</v>
      </c>
      <c r="AA169" s="25">
        <v>0</v>
      </c>
      <c r="AB169" s="25">
        <v>7329058.4900000002</v>
      </c>
      <c r="AC169" s="25">
        <v>0</v>
      </c>
      <c r="AD169" s="25">
        <v>0</v>
      </c>
      <c r="AE169" s="25">
        <v>0</v>
      </c>
      <c r="AF169" s="25">
        <v>113665872.98</v>
      </c>
      <c r="AG169" s="25">
        <v>0</v>
      </c>
      <c r="AH169" s="25">
        <v>113665872.98</v>
      </c>
      <c r="AI169" s="16" t="s">
        <v>322</v>
      </c>
    </row>
    <row r="170" spans="1:35" x14ac:dyDescent="0.25">
      <c r="A170" s="17">
        <v>70048</v>
      </c>
      <c r="B170" s="18">
        <v>4</v>
      </c>
      <c r="C170" s="16" t="s">
        <v>73</v>
      </c>
      <c r="D170" s="21">
        <v>40038</v>
      </c>
      <c r="E170" s="16" t="s">
        <v>32</v>
      </c>
      <c r="F170" s="21">
        <v>43475</v>
      </c>
      <c r="G170" s="16" t="s">
        <v>75</v>
      </c>
      <c r="H170" s="26" t="s">
        <v>323</v>
      </c>
      <c r="M170" s="26" t="s">
        <v>324</v>
      </c>
      <c r="O170" s="16" t="s">
        <v>151</v>
      </c>
      <c r="P170" s="26" t="s">
        <v>198</v>
      </c>
      <c r="T170" s="23" t="s">
        <v>32</v>
      </c>
      <c r="W170" s="20" t="s">
        <v>43</v>
      </c>
      <c r="Z170" s="25">
        <v>0</v>
      </c>
      <c r="AA170" s="25">
        <v>0</v>
      </c>
      <c r="AB170" s="25">
        <v>296853.40000000002</v>
      </c>
      <c r="AC170" s="25">
        <v>0</v>
      </c>
      <c r="AD170" s="25">
        <v>0</v>
      </c>
      <c r="AE170" s="25">
        <v>0</v>
      </c>
      <c r="AF170" s="25">
        <v>10376540.07</v>
      </c>
      <c r="AG170" s="25">
        <v>0</v>
      </c>
      <c r="AH170" s="25">
        <v>10376540.07</v>
      </c>
      <c r="AI170" s="16" t="s">
        <v>325</v>
      </c>
    </row>
    <row r="171" spans="1:35" x14ac:dyDescent="0.25">
      <c r="A171" s="17">
        <v>70049</v>
      </c>
      <c r="B171" s="18">
        <v>4</v>
      </c>
      <c r="C171" s="16" t="s">
        <v>73</v>
      </c>
      <c r="D171" s="21">
        <v>40038</v>
      </c>
      <c r="E171" s="16" t="s">
        <v>32</v>
      </c>
      <c r="F171" s="21">
        <v>43475</v>
      </c>
      <c r="G171" s="16" t="s">
        <v>75</v>
      </c>
      <c r="H171" s="26" t="s">
        <v>326</v>
      </c>
      <c r="M171" s="26" t="s">
        <v>327</v>
      </c>
      <c r="O171" s="16" t="s">
        <v>151</v>
      </c>
      <c r="P171" s="26" t="s">
        <v>198</v>
      </c>
      <c r="T171" s="23" t="s">
        <v>32</v>
      </c>
      <c r="W171" s="20" t="s">
        <v>43</v>
      </c>
      <c r="Z171" s="25">
        <v>0</v>
      </c>
      <c r="AA171" s="25">
        <v>0</v>
      </c>
      <c r="AB171" s="25">
        <v>1027374.82</v>
      </c>
      <c r="AC171" s="25">
        <v>0</v>
      </c>
      <c r="AD171" s="25">
        <v>0</v>
      </c>
      <c r="AE171" s="25">
        <v>0</v>
      </c>
      <c r="AF171" s="25">
        <v>20730960.219999999</v>
      </c>
      <c r="AG171" s="25">
        <v>0</v>
      </c>
      <c r="AH171" s="25">
        <v>20730960.219999999</v>
      </c>
      <c r="AI171" s="16" t="s">
        <v>328</v>
      </c>
    </row>
    <row r="172" spans="1:35" x14ac:dyDescent="0.25">
      <c r="A172" s="17">
        <v>70050</v>
      </c>
      <c r="B172" s="18">
        <v>3</v>
      </c>
      <c r="C172" s="16" t="s">
        <v>73</v>
      </c>
      <c r="D172" s="21">
        <v>40038</v>
      </c>
      <c r="E172" s="16" t="s">
        <v>32</v>
      </c>
      <c r="F172" s="21">
        <v>43488</v>
      </c>
      <c r="G172" s="16" t="s">
        <v>75</v>
      </c>
      <c r="H172" s="26" t="s">
        <v>57</v>
      </c>
      <c r="M172" s="26" t="s">
        <v>329</v>
      </c>
      <c r="O172" s="16" t="s">
        <v>151</v>
      </c>
      <c r="P172" s="26" t="s">
        <v>198</v>
      </c>
      <c r="T172" s="23" t="s">
        <v>32</v>
      </c>
      <c r="W172" s="20" t="s">
        <v>43</v>
      </c>
      <c r="Z172" s="25">
        <v>0</v>
      </c>
      <c r="AA172" s="25">
        <v>0</v>
      </c>
      <c r="AB172" s="25">
        <v>1662751.06</v>
      </c>
      <c r="AC172" s="25">
        <v>0</v>
      </c>
      <c r="AD172" s="25">
        <v>0</v>
      </c>
      <c r="AE172" s="25">
        <v>0</v>
      </c>
      <c r="AF172" s="25">
        <v>23242098.82</v>
      </c>
      <c r="AG172" s="25">
        <v>0</v>
      </c>
      <c r="AH172" s="25">
        <v>23242098.82</v>
      </c>
      <c r="AI172" s="16" t="s">
        <v>330</v>
      </c>
    </row>
    <row r="173" spans="1:35" x14ac:dyDescent="0.25">
      <c r="A173" s="17">
        <v>70051</v>
      </c>
      <c r="B173" s="18">
        <v>3</v>
      </c>
      <c r="C173" s="16" t="s">
        <v>73</v>
      </c>
      <c r="D173" s="21">
        <v>40038</v>
      </c>
      <c r="E173" s="16" t="s">
        <v>32</v>
      </c>
      <c r="F173" s="21">
        <v>43488</v>
      </c>
      <c r="G173" s="16" t="s">
        <v>75</v>
      </c>
      <c r="H173" s="26" t="s">
        <v>331</v>
      </c>
      <c r="M173" s="26" t="s">
        <v>332</v>
      </c>
      <c r="O173" s="16" t="s">
        <v>151</v>
      </c>
      <c r="P173" s="26" t="s">
        <v>198</v>
      </c>
      <c r="T173" s="23" t="s">
        <v>32</v>
      </c>
      <c r="W173" s="20" t="s">
        <v>43</v>
      </c>
      <c r="Z173" s="25">
        <v>0</v>
      </c>
      <c r="AA173" s="25">
        <v>0</v>
      </c>
      <c r="AB173" s="25">
        <v>633950.93999999994</v>
      </c>
      <c r="AC173" s="25">
        <v>0</v>
      </c>
      <c r="AD173" s="25">
        <v>0</v>
      </c>
      <c r="AE173" s="25">
        <v>0</v>
      </c>
      <c r="AF173" s="25">
        <v>12461528.42</v>
      </c>
      <c r="AG173" s="25">
        <v>0</v>
      </c>
      <c r="AH173" s="25">
        <v>12461528.42</v>
      </c>
      <c r="AI173" s="16" t="s">
        <v>333</v>
      </c>
    </row>
    <row r="174" spans="1:35" x14ac:dyDescent="0.25">
      <c r="A174" s="17">
        <v>70052</v>
      </c>
      <c r="B174" s="18">
        <v>3</v>
      </c>
      <c r="C174" s="16" t="s">
        <v>73</v>
      </c>
      <c r="D174" s="21">
        <v>40038</v>
      </c>
      <c r="E174" s="16" t="s">
        <v>32</v>
      </c>
      <c r="F174" s="21">
        <v>43489</v>
      </c>
      <c r="G174" s="16" t="s">
        <v>75</v>
      </c>
      <c r="H174" s="26" t="s">
        <v>334</v>
      </c>
      <c r="M174" s="26" t="s">
        <v>335</v>
      </c>
      <c r="O174" s="16" t="s">
        <v>151</v>
      </c>
      <c r="P174" s="26" t="s">
        <v>198</v>
      </c>
      <c r="T174" s="23" t="s">
        <v>32</v>
      </c>
      <c r="W174" s="20" t="s">
        <v>43</v>
      </c>
      <c r="Z174" s="25">
        <v>0</v>
      </c>
      <c r="AA174" s="25">
        <v>0</v>
      </c>
      <c r="AB174" s="25">
        <v>1083487.44</v>
      </c>
      <c r="AC174" s="25">
        <v>0</v>
      </c>
      <c r="AD174" s="25">
        <v>0</v>
      </c>
      <c r="AE174" s="25">
        <v>0</v>
      </c>
      <c r="AF174" s="25">
        <v>18243206.420000002</v>
      </c>
      <c r="AG174" s="25">
        <v>0</v>
      </c>
      <c r="AH174" s="25">
        <v>18243206.420000002</v>
      </c>
      <c r="AI174" s="16" t="s">
        <v>336</v>
      </c>
    </row>
    <row r="175" spans="1:35" x14ac:dyDescent="0.25">
      <c r="A175" s="17">
        <v>70053</v>
      </c>
      <c r="B175" s="18">
        <v>1</v>
      </c>
      <c r="C175" s="16" t="s">
        <v>73</v>
      </c>
      <c r="D175" s="21">
        <v>40038</v>
      </c>
      <c r="E175" s="16" t="s">
        <v>32</v>
      </c>
      <c r="F175" s="21">
        <v>43475</v>
      </c>
      <c r="G175" s="16" t="s">
        <v>75</v>
      </c>
      <c r="H175" s="26" t="s">
        <v>337</v>
      </c>
      <c r="M175" s="26" t="s">
        <v>338</v>
      </c>
      <c r="O175" s="16" t="s">
        <v>151</v>
      </c>
      <c r="P175" s="26" t="s">
        <v>198</v>
      </c>
      <c r="T175" s="23" t="s">
        <v>32</v>
      </c>
      <c r="W175" s="20" t="s">
        <v>43</v>
      </c>
      <c r="Z175" s="25">
        <v>0</v>
      </c>
      <c r="AA175" s="25">
        <v>0</v>
      </c>
      <c r="AB175" s="25">
        <v>1600599.38</v>
      </c>
      <c r="AC175" s="25">
        <v>0</v>
      </c>
      <c r="AD175" s="25">
        <v>0</v>
      </c>
      <c r="AE175" s="25">
        <v>0</v>
      </c>
      <c r="AF175" s="25">
        <v>25855495.300000001</v>
      </c>
      <c r="AG175" s="25">
        <v>0</v>
      </c>
      <c r="AH175" s="25">
        <v>25855495.300000001</v>
      </c>
      <c r="AI175" s="16" t="s">
        <v>339</v>
      </c>
    </row>
    <row r="176" spans="1:35" x14ac:dyDescent="0.25">
      <c r="A176" s="17">
        <v>70054</v>
      </c>
      <c r="B176" s="18">
        <v>2</v>
      </c>
      <c r="C176" s="16" t="s">
        <v>73</v>
      </c>
      <c r="D176" s="21">
        <v>40038</v>
      </c>
      <c r="E176" s="16" t="s">
        <v>32</v>
      </c>
      <c r="F176" s="21">
        <v>43500</v>
      </c>
      <c r="G176" s="16" t="s">
        <v>75</v>
      </c>
      <c r="H176" s="26" t="s">
        <v>162</v>
      </c>
      <c r="M176" s="26" t="s">
        <v>340</v>
      </c>
      <c r="O176" s="16" t="s">
        <v>151</v>
      </c>
      <c r="P176" s="26" t="s">
        <v>198</v>
      </c>
      <c r="T176" s="23" t="s">
        <v>32</v>
      </c>
      <c r="W176" s="20" t="s">
        <v>43</v>
      </c>
      <c r="Z176" s="25">
        <v>0</v>
      </c>
      <c r="AA176" s="25">
        <v>0</v>
      </c>
      <c r="AB176" s="25">
        <v>1765400.27</v>
      </c>
      <c r="AC176" s="25">
        <v>0</v>
      </c>
      <c r="AD176" s="25">
        <v>0</v>
      </c>
      <c r="AE176" s="25">
        <v>0</v>
      </c>
      <c r="AF176" s="25">
        <v>27359668.550000001</v>
      </c>
      <c r="AG176" s="25">
        <v>0</v>
      </c>
      <c r="AH176" s="25">
        <v>27359668.550000001</v>
      </c>
      <c r="AI176" s="16" t="s">
        <v>341</v>
      </c>
    </row>
    <row r="177" spans="1:35" x14ac:dyDescent="0.25">
      <c r="A177" s="17">
        <v>70055</v>
      </c>
      <c r="B177" s="18">
        <v>4</v>
      </c>
      <c r="C177" s="16" t="s">
        <v>73</v>
      </c>
      <c r="D177" s="21">
        <v>40038</v>
      </c>
      <c r="E177" s="16" t="s">
        <v>32</v>
      </c>
      <c r="F177" s="21">
        <v>43594</v>
      </c>
      <c r="G177" s="16" t="s">
        <v>342</v>
      </c>
      <c r="H177" s="26" t="s">
        <v>87</v>
      </c>
      <c r="M177" s="26" t="s">
        <v>343</v>
      </c>
      <c r="N177" s="26" t="s">
        <v>344</v>
      </c>
      <c r="O177" s="16" t="s">
        <v>151</v>
      </c>
      <c r="P177" s="26" t="s">
        <v>198</v>
      </c>
      <c r="T177" s="23" t="s">
        <v>32</v>
      </c>
      <c r="W177" s="20" t="s">
        <v>43</v>
      </c>
      <c r="Z177" s="25">
        <v>0</v>
      </c>
      <c r="AA177" s="25">
        <v>0</v>
      </c>
      <c r="AB177" s="25">
        <v>1639347.52</v>
      </c>
      <c r="AC177" s="25">
        <v>0</v>
      </c>
      <c r="AD177" s="25">
        <v>0</v>
      </c>
      <c r="AE177" s="25">
        <v>0</v>
      </c>
      <c r="AF177" s="25">
        <v>31482879.399999999</v>
      </c>
      <c r="AG177" s="25">
        <v>0</v>
      </c>
      <c r="AH177" s="25">
        <v>31482879.399999999</v>
      </c>
      <c r="AI177" s="16" t="s">
        <v>345</v>
      </c>
    </row>
    <row r="178" spans="1:35" x14ac:dyDescent="0.25">
      <c r="A178" s="17">
        <v>70056</v>
      </c>
      <c r="B178" s="18">
        <v>3</v>
      </c>
      <c r="C178" s="16" t="s">
        <v>73</v>
      </c>
      <c r="D178" s="21">
        <v>40038</v>
      </c>
      <c r="E178" s="16" t="s">
        <v>32</v>
      </c>
      <c r="F178" s="21">
        <v>43489</v>
      </c>
      <c r="G178" s="16" t="s">
        <v>75</v>
      </c>
      <c r="H178" s="26" t="s">
        <v>346</v>
      </c>
      <c r="M178" s="26" t="s">
        <v>347</v>
      </c>
      <c r="O178" s="16" t="s">
        <v>151</v>
      </c>
      <c r="P178" s="26" t="s">
        <v>198</v>
      </c>
      <c r="T178" s="23" t="s">
        <v>32</v>
      </c>
      <c r="W178" s="20" t="s">
        <v>43</v>
      </c>
      <c r="Z178" s="25">
        <v>0</v>
      </c>
      <c r="AA178" s="25">
        <v>0</v>
      </c>
      <c r="AB178" s="25">
        <v>472583.78</v>
      </c>
      <c r="AC178" s="25">
        <v>0</v>
      </c>
      <c r="AD178" s="25">
        <v>0</v>
      </c>
      <c r="AE178" s="25">
        <v>0</v>
      </c>
      <c r="AF178" s="25">
        <v>14921115.689999999</v>
      </c>
      <c r="AG178" s="25">
        <v>0</v>
      </c>
      <c r="AH178" s="25">
        <v>14921115.689999999</v>
      </c>
      <c r="AI178" s="16" t="s">
        <v>348</v>
      </c>
    </row>
    <row r="179" spans="1:35" x14ac:dyDescent="0.25">
      <c r="A179" s="17">
        <v>70057</v>
      </c>
      <c r="B179" s="18">
        <v>4</v>
      </c>
      <c r="C179" s="16" t="s">
        <v>73</v>
      </c>
      <c r="D179" s="21">
        <v>40038</v>
      </c>
      <c r="E179" s="16" t="s">
        <v>32</v>
      </c>
      <c r="F179" s="21">
        <v>43474</v>
      </c>
      <c r="G179" s="16" t="s">
        <v>75</v>
      </c>
      <c r="H179" s="26" t="s">
        <v>349</v>
      </c>
      <c r="M179" s="26" t="s">
        <v>350</v>
      </c>
      <c r="O179" s="16" t="s">
        <v>151</v>
      </c>
      <c r="P179" s="26" t="s">
        <v>198</v>
      </c>
      <c r="T179" s="23" t="s">
        <v>32</v>
      </c>
      <c r="W179" s="20" t="s">
        <v>43</v>
      </c>
      <c r="Z179" s="25">
        <v>0</v>
      </c>
      <c r="AA179" s="25">
        <v>0</v>
      </c>
      <c r="AB179" s="25">
        <v>3109831.41</v>
      </c>
      <c r="AC179" s="25">
        <v>0</v>
      </c>
      <c r="AD179" s="25">
        <v>0</v>
      </c>
      <c r="AE179" s="25">
        <v>0</v>
      </c>
      <c r="AF179" s="25">
        <v>71517671.420000002</v>
      </c>
      <c r="AG179" s="25">
        <v>0</v>
      </c>
      <c r="AH179" s="25">
        <v>71517671.420000002</v>
      </c>
      <c r="AI179" s="16" t="s">
        <v>351</v>
      </c>
    </row>
    <row r="180" spans="1:35" x14ac:dyDescent="0.25">
      <c r="A180" s="17">
        <v>70058</v>
      </c>
      <c r="B180" s="18">
        <v>2</v>
      </c>
      <c r="C180" s="16" t="s">
        <v>73</v>
      </c>
      <c r="D180" s="21">
        <v>40038</v>
      </c>
      <c r="E180" s="16" t="s">
        <v>32</v>
      </c>
      <c r="F180" s="21">
        <v>43500</v>
      </c>
      <c r="G180" s="16" t="s">
        <v>75</v>
      </c>
      <c r="H180" s="26" t="s">
        <v>170</v>
      </c>
      <c r="M180" s="26" t="s">
        <v>352</v>
      </c>
      <c r="O180" s="16" t="s">
        <v>151</v>
      </c>
      <c r="P180" s="26" t="s">
        <v>198</v>
      </c>
      <c r="T180" s="23" t="s">
        <v>32</v>
      </c>
      <c r="W180" s="20" t="s">
        <v>43</v>
      </c>
      <c r="Z180" s="25">
        <v>0</v>
      </c>
      <c r="AA180" s="25">
        <v>0</v>
      </c>
      <c r="AB180" s="25">
        <v>2244470.61</v>
      </c>
      <c r="AC180" s="25">
        <v>0</v>
      </c>
      <c r="AD180" s="25">
        <v>0</v>
      </c>
      <c r="AE180" s="25">
        <v>0</v>
      </c>
      <c r="AF180" s="25">
        <v>44388177.119999997</v>
      </c>
      <c r="AG180" s="25">
        <v>0</v>
      </c>
      <c r="AH180" s="25">
        <v>44388177.119999997</v>
      </c>
      <c r="AI180" s="16" t="s">
        <v>353</v>
      </c>
    </row>
    <row r="181" spans="1:35" x14ac:dyDescent="0.25">
      <c r="A181" s="17">
        <v>70059</v>
      </c>
      <c r="B181" s="18">
        <v>3</v>
      </c>
      <c r="C181" s="16" t="s">
        <v>73</v>
      </c>
      <c r="D181" s="21">
        <v>40038</v>
      </c>
      <c r="E181" s="16" t="s">
        <v>32</v>
      </c>
      <c r="F181" s="21">
        <v>43489</v>
      </c>
      <c r="G181" s="16" t="s">
        <v>75</v>
      </c>
      <c r="H181" s="26" t="s">
        <v>354</v>
      </c>
      <c r="M181" s="26" t="s">
        <v>355</v>
      </c>
      <c r="O181" s="16" t="s">
        <v>151</v>
      </c>
      <c r="P181" s="26" t="s">
        <v>198</v>
      </c>
      <c r="T181" s="23" t="s">
        <v>32</v>
      </c>
      <c r="W181" s="20" t="s">
        <v>43</v>
      </c>
      <c r="Z181" s="25">
        <v>0</v>
      </c>
      <c r="AA181" s="25">
        <v>0</v>
      </c>
      <c r="AB181" s="25">
        <v>941984.74</v>
      </c>
      <c r="AC181" s="25">
        <v>0</v>
      </c>
      <c r="AD181" s="25">
        <v>0</v>
      </c>
      <c r="AE181" s="25">
        <v>0</v>
      </c>
      <c r="AF181" s="25">
        <v>23761684.579999998</v>
      </c>
      <c r="AG181" s="25">
        <v>0</v>
      </c>
      <c r="AH181" s="25">
        <v>23761684.579999998</v>
      </c>
      <c r="AI181" s="16" t="s">
        <v>356</v>
      </c>
    </row>
    <row r="182" spans="1:35" x14ac:dyDescent="0.25">
      <c r="A182" s="17">
        <v>70060</v>
      </c>
      <c r="B182" s="18">
        <v>3</v>
      </c>
      <c r="C182" s="16" t="s">
        <v>73</v>
      </c>
      <c r="D182" s="21">
        <v>40038</v>
      </c>
      <c r="E182" s="16" t="s">
        <v>32</v>
      </c>
      <c r="F182" s="21">
        <v>43489</v>
      </c>
      <c r="G182" s="16" t="s">
        <v>75</v>
      </c>
      <c r="H182" s="26" t="s">
        <v>49</v>
      </c>
      <c r="M182" s="26" t="s">
        <v>357</v>
      </c>
      <c r="O182" s="16" t="s">
        <v>151</v>
      </c>
      <c r="P182" s="26" t="s">
        <v>198</v>
      </c>
      <c r="T182" s="23" t="s">
        <v>32</v>
      </c>
      <c r="W182" s="20" t="s">
        <v>43</v>
      </c>
      <c r="Z182" s="25">
        <v>0</v>
      </c>
      <c r="AA182" s="25">
        <v>0</v>
      </c>
      <c r="AB182" s="25">
        <v>1498884.67</v>
      </c>
      <c r="AC182" s="25">
        <v>0</v>
      </c>
      <c r="AD182" s="25">
        <v>0</v>
      </c>
      <c r="AE182" s="25">
        <v>0</v>
      </c>
      <c r="AF182" s="25">
        <v>31129236.739999998</v>
      </c>
      <c r="AG182" s="25">
        <v>0</v>
      </c>
      <c r="AH182" s="25">
        <v>31129236.739999998</v>
      </c>
      <c r="AI182" s="16" t="s">
        <v>358</v>
      </c>
    </row>
    <row r="183" spans="1:35" x14ac:dyDescent="0.25">
      <c r="A183" s="17">
        <v>70062</v>
      </c>
      <c r="B183" s="18">
        <v>1</v>
      </c>
      <c r="C183" s="16" t="s">
        <v>73</v>
      </c>
      <c r="D183" s="21">
        <v>40038</v>
      </c>
      <c r="E183" s="16" t="s">
        <v>32</v>
      </c>
      <c r="F183" s="21">
        <v>43500</v>
      </c>
      <c r="G183" s="16" t="s">
        <v>75</v>
      </c>
      <c r="H183" s="26" t="s">
        <v>359</v>
      </c>
      <c r="M183" s="26" t="s">
        <v>360</v>
      </c>
      <c r="O183" s="16" t="s">
        <v>151</v>
      </c>
      <c r="P183" s="26" t="s">
        <v>198</v>
      </c>
      <c r="T183" s="23" t="s">
        <v>32</v>
      </c>
      <c r="W183" s="20" t="s">
        <v>43</v>
      </c>
      <c r="Z183" s="25">
        <v>0</v>
      </c>
      <c r="AA183" s="25">
        <v>0</v>
      </c>
      <c r="AB183" s="25">
        <v>1373710.2</v>
      </c>
      <c r="AC183" s="25">
        <v>0</v>
      </c>
      <c r="AD183" s="25">
        <v>0</v>
      </c>
      <c r="AE183" s="25">
        <v>0</v>
      </c>
      <c r="AF183" s="25">
        <v>23656472.100000001</v>
      </c>
      <c r="AG183" s="25">
        <v>0</v>
      </c>
      <c r="AH183" s="25">
        <v>23656472.100000001</v>
      </c>
      <c r="AI183" s="16" t="s">
        <v>361</v>
      </c>
    </row>
    <row r="184" spans="1:35" x14ac:dyDescent="0.25">
      <c r="A184" s="17">
        <v>70063</v>
      </c>
      <c r="B184" s="18">
        <v>3</v>
      </c>
      <c r="C184" s="16" t="s">
        <v>73</v>
      </c>
      <c r="D184" s="21">
        <v>40038</v>
      </c>
      <c r="E184" s="16" t="s">
        <v>32</v>
      </c>
      <c r="F184" s="21">
        <v>43474</v>
      </c>
      <c r="G184" s="16" t="s">
        <v>75</v>
      </c>
      <c r="H184" s="26" t="s">
        <v>362</v>
      </c>
      <c r="M184" s="26" t="s">
        <v>363</v>
      </c>
      <c r="O184" s="16" t="s">
        <v>151</v>
      </c>
      <c r="P184" s="26" t="s">
        <v>198</v>
      </c>
      <c r="T184" s="23" t="s">
        <v>32</v>
      </c>
      <c r="W184" s="20" t="s">
        <v>43</v>
      </c>
      <c r="Z184" s="25">
        <v>0</v>
      </c>
      <c r="AA184" s="25">
        <v>0</v>
      </c>
      <c r="AB184" s="25">
        <v>1829812.73</v>
      </c>
      <c r="AC184" s="25">
        <v>0</v>
      </c>
      <c r="AD184" s="25">
        <v>0</v>
      </c>
      <c r="AE184" s="25">
        <v>0</v>
      </c>
      <c r="AF184" s="25">
        <v>39518753.659999996</v>
      </c>
      <c r="AG184" s="25">
        <v>0</v>
      </c>
      <c r="AH184" s="25">
        <v>39518753.659999996</v>
      </c>
      <c r="AI184" s="16" t="s">
        <v>364</v>
      </c>
    </row>
    <row r="185" spans="1:35" x14ac:dyDescent="0.25">
      <c r="A185" s="17">
        <v>70064</v>
      </c>
      <c r="B185" s="18">
        <v>3</v>
      </c>
      <c r="C185" s="16" t="s">
        <v>73</v>
      </c>
      <c r="D185" s="21">
        <v>40038</v>
      </c>
      <c r="E185" s="16" t="s">
        <v>32</v>
      </c>
      <c r="F185" s="21">
        <v>43489</v>
      </c>
      <c r="G185" s="16" t="s">
        <v>75</v>
      </c>
      <c r="H185" s="26" t="s">
        <v>365</v>
      </c>
      <c r="M185" s="26" t="s">
        <v>366</v>
      </c>
      <c r="O185" s="16" t="s">
        <v>151</v>
      </c>
      <c r="P185" s="26" t="s">
        <v>198</v>
      </c>
      <c r="T185" s="23" t="s">
        <v>32</v>
      </c>
      <c r="W185" s="20" t="s">
        <v>43</v>
      </c>
      <c r="Z185" s="25">
        <v>0</v>
      </c>
      <c r="AA185" s="25">
        <v>0</v>
      </c>
      <c r="AB185" s="25">
        <v>215807.35</v>
      </c>
      <c r="AC185" s="25">
        <v>0</v>
      </c>
      <c r="AD185" s="25">
        <v>0</v>
      </c>
      <c r="AE185" s="25">
        <v>0</v>
      </c>
      <c r="AF185" s="25">
        <v>5292345.26</v>
      </c>
      <c r="AG185" s="25">
        <v>0</v>
      </c>
      <c r="AH185" s="25">
        <v>5292345.26</v>
      </c>
      <c r="AI185" s="16" t="s">
        <v>367</v>
      </c>
    </row>
    <row r="186" spans="1:35" x14ac:dyDescent="0.25">
      <c r="A186" s="17">
        <v>70065</v>
      </c>
      <c r="B186" s="18">
        <v>1</v>
      </c>
      <c r="C186" s="16" t="s">
        <v>73</v>
      </c>
      <c r="D186" s="21">
        <v>40038</v>
      </c>
      <c r="E186" s="16" t="s">
        <v>32</v>
      </c>
      <c r="F186" s="21">
        <v>43500</v>
      </c>
      <c r="G186" s="16" t="s">
        <v>75</v>
      </c>
      <c r="H186" s="26" t="s">
        <v>368</v>
      </c>
      <c r="M186" s="26" t="s">
        <v>369</v>
      </c>
      <c r="O186" s="16" t="s">
        <v>151</v>
      </c>
      <c r="P186" s="26" t="s">
        <v>198</v>
      </c>
      <c r="T186" s="23" t="s">
        <v>32</v>
      </c>
      <c r="W186" s="20" t="s">
        <v>43</v>
      </c>
      <c r="Z186" s="25">
        <v>0</v>
      </c>
      <c r="AA186" s="25">
        <v>0</v>
      </c>
      <c r="AB186" s="25">
        <v>1014047.62</v>
      </c>
      <c r="AC186" s="25">
        <v>0</v>
      </c>
      <c r="AD186" s="25">
        <v>0</v>
      </c>
      <c r="AE186" s="25">
        <v>0</v>
      </c>
      <c r="AF186" s="25">
        <v>20336192.16</v>
      </c>
      <c r="AG186" s="25">
        <v>0</v>
      </c>
      <c r="AH186" s="25">
        <v>20336192.16</v>
      </c>
      <c r="AI186" s="16" t="s">
        <v>370</v>
      </c>
    </row>
    <row r="187" spans="1:35" x14ac:dyDescent="0.25">
      <c r="A187" s="17">
        <v>70067</v>
      </c>
      <c r="B187" s="18">
        <v>2</v>
      </c>
      <c r="C187" s="16" t="s">
        <v>73</v>
      </c>
      <c r="D187" s="21">
        <v>40038</v>
      </c>
      <c r="E187" s="16" t="s">
        <v>32</v>
      </c>
      <c r="F187" s="21">
        <v>43500</v>
      </c>
      <c r="G187" s="16" t="s">
        <v>75</v>
      </c>
      <c r="H187" s="26" t="s">
        <v>371</v>
      </c>
      <c r="M187" s="26" t="s">
        <v>372</v>
      </c>
      <c r="O187" s="16" t="s">
        <v>151</v>
      </c>
      <c r="P187" s="26" t="s">
        <v>198</v>
      </c>
      <c r="T187" s="23" t="s">
        <v>32</v>
      </c>
      <c r="W187" s="20" t="s">
        <v>43</v>
      </c>
      <c r="Z187" s="25">
        <v>0</v>
      </c>
      <c r="AA187" s="25">
        <v>0</v>
      </c>
      <c r="AB187" s="25">
        <v>989665.3</v>
      </c>
      <c r="AC187" s="25">
        <v>0</v>
      </c>
      <c r="AD187" s="25">
        <v>0</v>
      </c>
      <c r="AE187" s="25">
        <v>0</v>
      </c>
      <c r="AF187" s="25">
        <v>21614286.57</v>
      </c>
      <c r="AG187" s="25">
        <v>0</v>
      </c>
      <c r="AH187" s="25">
        <v>21614286.57</v>
      </c>
      <c r="AI187" s="16" t="s">
        <v>373</v>
      </c>
    </row>
    <row r="188" spans="1:35" x14ac:dyDescent="0.25">
      <c r="A188" s="17">
        <v>70069</v>
      </c>
      <c r="B188" s="18">
        <v>2</v>
      </c>
      <c r="C188" s="16" t="s">
        <v>73</v>
      </c>
      <c r="D188" s="21">
        <v>40038</v>
      </c>
      <c r="E188" s="16" t="s">
        <v>32</v>
      </c>
      <c r="F188" s="21">
        <v>43500</v>
      </c>
      <c r="G188" s="16" t="s">
        <v>75</v>
      </c>
      <c r="H188" s="26" t="s">
        <v>374</v>
      </c>
      <c r="M188" s="26" t="s">
        <v>375</v>
      </c>
      <c r="O188" s="16" t="s">
        <v>151</v>
      </c>
      <c r="P188" s="26" t="s">
        <v>198</v>
      </c>
      <c r="T188" s="23" t="s">
        <v>32</v>
      </c>
      <c r="W188" s="20" t="s">
        <v>43</v>
      </c>
      <c r="Z188" s="25">
        <v>0</v>
      </c>
      <c r="AA188" s="25">
        <v>0</v>
      </c>
      <c r="AB188" s="25">
        <v>511955.51</v>
      </c>
      <c r="AC188" s="25">
        <v>0</v>
      </c>
      <c r="AD188" s="25">
        <v>0</v>
      </c>
      <c r="AE188" s="25">
        <v>0</v>
      </c>
      <c r="AF188" s="25">
        <v>9182552.3800000008</v>
      </c>
      <c r="AG188" s="25">
        <v>0</v>
      </c>
      <c r="AH188" s="25">
        <v>9182552.3800000008</v>
      </c>
      <c r="AI188" s="16" t="s">
        <v>376</v>
      </c>
    </row>
    <row r="189" spans="1:35" x14ac:dyDescent="0.25">
      <c r="A189" s="17">
        <v>70070</v>
      </c>
      <c r="B189" s="18">
        <v>2</v>
      </c>
      <c r="C189" s="16" t="s">
        <v>73</v>
      </c>
      <c r="D189" s="21">
        <v>40038</v>
      </c>
      <c r="E189" s="16" t="s">
        <v>32</v>
      </c>
      <c r="F189" s="21">
        <v>43500</v>
      </c>
      <c r="G189" s="16" t="s">
        <v>75</v>
      </c>
      <c r="H189" s="26" t="s">
        <v>377</v>
      </c>
      <c r="M189" s="26" t="s">
        <v>378</v>
      </c>
      <c r="O189" s="16" t="s">
        <v>151</v>
      </c>
      <c r="P189" s="26" t="s">
        <v>198</v>
      </c>
      <c r="T189" s="23" t="s">
        <v>32</v>
      </c>
      <c r="W189" s="20" t="s">
        <v>43</v>
      </c>
      <c r="Z189" s="25">
        <v>0</v>
      </c>
      <c r="AA189" s="25">
        <v>0</v>
      </c>
      <c r="AB189" s="25">
        <v>1440205.56</v>
      </c>
      <c r="AC189" s="25">
        <v>0</v>
      </c>
      <c r="AD189" s="25">
        <v>0</v>
      </c>
      <c r="AE189" s="25">
        <v>0</v>
      </c>
      <c r="AF189" s="25">
        <v>20540683.469999999</v>
      </c>
      <c r="AG189" s="25">
        <v>0</v>
      </c>
      <c r="AH189" s="25">
        <v>20540683.469999999</v>
      </c>
      <c r="AI189" s="16" t="s">
        <v>379</v>
      </c>
    </row>
    <row r="190" spans="1:35" x14ac:dyDescent="0.25">
      <c r="A190" s="17">
        <v>70071</v>
      </c>
      <c r="B190" s="18">
        <v>2</v>
      </c>
      <c r="C190" s="16" t="s">
        <v>73</v>
      </c>
      <c r="D190" s="21">
        <v>40038</v>
      </c>
      <c r="E190" s="16" t="s">
        <v>32</v>
      </c>
      <c r="F190" s="21">
        <v>43500</v>
      </c>
      <c r="G190" s="16" t="s">
        <v>75</v>
      </c>
      <c r="H190" s="26" t="s">
        <v>380</v>
      </c>
      <c r="M190" s="26" t="s">
        <v>381</v>
      </c>
      <c r="O190" s="16" t="s">
        <v>151</v>
      </c>
      <c r="P190" s="26" t="s">
        <v>198</v>
      </c>
      <c r="T190" s="23" t="s">
        <v>32</v>
      </c>
      <c r="W190" s="20" t="s">
        <v>43</v>
      </c>
      <c r="Z190" s="25">
        <v>0</v>
      </c>
      <c r="AA190" s="25">
        <v>0</v>
      </c>
      <c r="AB190" s="25">
        <v>2197779.64</v>
      </c>
      <c r="AC190" s="25">
        <v>0</v>
      </c>
      <c r="AD190" s="25">
        <v>0</v>
      </c>
      <c r="AE190" s="25">
        <v>0</v>
      </c>
      <c r="AF190" s="25">
        <v>49383957.93</v>
      </c>
      <c r="AG190" s="25">
        <v>0</v>
      </c>
      <c r="AH190" s="25">
        <v>49383957.93</v>
      </c>
      <c r="AI190" s="16" t="s">
        <v>382</v>
      </c>
    </row>
    <row r="191" spans="1:35" x14ac:dyDescent="0.25">
      <c r="A191" s="17">
        <v>70072</v>
      </c>
      <c r="B191" s="18">
        <v>2</v>
      </c>
      <c r="C191" s="16" t="s">
        <v>73</v>
      </c>
      <c r="D191" s="21">
        <v>40038</v>
      </c>
      <c r="E191" s="16" t="s">
        <v>32</v>
      </c>
      <c r="F191" s="21">
        <v>43500</v>
      </c>
      <c r="G191" s="16" t="s">
        <v>75</v>
      </c>
      <c r="H191" s="26" t="s">
        <v>383</v>
      </c>
      <c r="M191" s="26" t="s">
        <v>384</v>
      </c>
      <c r="O191" s="16" t="s">
        <v>151</v>
      </c>
      <c r="P191" s="26" t="s">
        <v>198</v>
      </c>
      <c r="T191" s="23" t="s">
        <v>32</v>
      </c>
      <c r="W191" s="20" t="s">
        <v>43</v>
      </c>
      <c r="Z191" s="25">
        <v>0</v>
      </c>
      <c r="AA191" s="25">
        <v>0</v>
      </c>
      <c r="AB191" s="25">
        <v>1463019.01</v>
      </c>
      <c r="AC191" s="25">
        <v>0</v>
      </c>
      <c r="AD191" s="25">
        <v>0</v>
      </c>
      <c r="AE191" s="25">
        <v>0</v>
      </c>
      <c r="AF191" s="25">
        <v>20281087</v>
      </c>
      <c r="AG191" s="25">
        <v>0</v>
      </c>
      <c r="AH191" s="25">
        <v>20281087</v>
      </c>
      <c r="AI191" s="16" t="s">
        <v>385</v>
      </c>
    </row>
    <row r="192" spans="1:35" x14ac:dyDescent="0.25">
      <c r="A192" s="17">
        <v>70073</v>
      </c>
      <c r="B192" s="18">
        <v>1</v>
      </c>
      <c r="C192" s="16" t="s">
        <v>73</v>
      </c>
      <c r="D192" s="21">
        <v>40038</v>
      </c>
      <c r="E192" s="16" t="s">
        <v>32</v>
      </c>
      <c r="F192" s="21">
        <v>43475</v>
      </c>
      <c r="G192" s="16" t="s">
        <v>75</v>
      </c>
      <c r="H192" s="26" t="s">
        <v>386</v>
      </c>
      <c r="M192" s="26" t="s">
        <v>387</v>
      </c>
      <c r="O192" s="16" t="s">
        <v>151</v>
      </c>
      <c r="P192" s="26" t="s">
        <v>198</v>
      </c>
      <c r="T192" s="23" t="s">
        <v>32</v>
      </c>
      <c r="W192" s="20" t="s">
        <v>43</v>
      </c>
      <c r="Z192" s="25">
        <v>0</v>
      </c>
      <c r="AA192" s="25">
        <v>0</v>
      </c>
      <c r="AB192" s="25">
        <v>1588820.29</v>
      </c>
      <c r="AC192" s="25">
        <v>0</v>
      </c>
      <c r="AD192" s="25">
        <v>0</v>
      </c>
      <c r="AE192" s="25">
        <v>0</v>
      </c>
      <c r="AF192" s="25">
        <v>37629197.630000003</v>
      </c>
      <c r="AG192" s="25">
        <v>0</v>
      </c>
      <c r="AH192" s="25">
        <v>37629197.630000003</v>
      </c>
      <c r="AI192" s="16" t="s">
        <v>388</v>
      </c>
    </row>
    <row r="193" spans="1:35" x14ac:dyDescent="0.25">
      <c r="A193" s="17">
        <v>70074</v>
      </c>
      <c r="B193" s="18">
        <v>3</v>
      </c>
      <c r="C193" s="16" t="s">
        <v>73</v>
      </c>
      <c r="D193" s="21">
        <v>40038</v>
      </c>
      <c r="E193" s="16" t="s">
        <v>32</v>
      </c>
      <c r="F193" s="21">
        <v>43474</v>
      </c>
      <c r="G193" s="16" t="s">
        <v>75</v>
      </c>
      <c r="H193" s="26" t="s">
        <v>389</v>
      </c>
      <c r="M193" s="26" t="s">
        <v>390</v>
      </c>
      <c r="O193" s="16" t="s">
        <v>151</v>
      </c>
      <c r="P193" s="26" t="s">
        <v>198</v>
      </c>
      <c r="T193" s="23" t="s">
        <v>32</v>
      </c>
      <c r="W193" s="20" t="s">
        <v>43</v>
      </c>
      <c r="Z193" s="25">
        <v>0</v>
      </c>
      <c r="AA193" s="25">
        <v>0</v>
      </c>
      <c r="AB193" s="25">
        <v>4876825.95</v>
      </c>
      <c r="AC193" s="25">
        <v>0</v>
      </c>
      <c r="AD193" s="25">
        <v>0</v>
      </c>
      <c r="AE193" s="25">
        <v>0</v>
      </c>
      <c r="AF193" s="25">
        <v>37174260.439999998</v>
      </c>
      <c r="AG193" s="25">
        <v>0</v>
      </c>
      <c r="AH193" s="25">
        <v>37174260.439999998</v>
      </c>
      <c r="AI193" s="16" t="s">
        <v>391</v>
      </c>
    </row>
    <row r="194" spans="1:35" x14ac:dyDescent="0.25">
      <c r="A194" s="17">
        <v>70075</v>
      </c>
      <c r="B194" s="18">
        <v>3</v>
      </c>
      <c r="C194" s="16" t="s">
        <v>73</v>
      </c>
      <c r="D194" s="21">
        <v>40038</v>
      </c>
      <c r="E194" s="16" t="s">
        <v>32</v>
      </c>
      <c r="F194" s="21">
        <v>43474</v>
      </c>
      <c r="G194" s="16" t="s">
        <v>75</v>
      </c>
      <c r="H194" s="26" t="s">
        <v>173</v>
      </c>
      <c r="M194" s="26" t="s">
        <v>392</v>
      </c>
      <c r="O194" s="16" t="s">
        <v>151</v>
      </c>
      <c r="P194" s="26" t="s">
        <v>198</v>
      </c>
      <c r="T194" s="23" t="s">
        <v>32</v>
      </c>
      <c r="W194" s="20" t="s">
        <v>43</v>
      </c>
      <c r="Z194" s="25">
        <v>0</v>
      </c>
      <c r="AA194" s="25">
        <v>0</v>
      </c>
      <c r="AB194" s="25">
        <v>2422655.35</v>
      </c>
      <c r="AC194" s="25">
        <v>0</v>
      </c>
      <c r="AD194" s="25">
        <v>0</v>
      </c>
      <c r="AE194" s="25">
        <v>0</v>
      </c>
      <c r="AF194" s="25">
        <v>27014654.02</v>
      </c>
      <c r="AG194" s="25">
        <v>0</v>
      </c>
      <c r="AH194" s="25">
        <v>27014654.02</v>
      </c>
      <c r="AI194" s="16" t="s">
        <v>393</v>
      </c>
    </row>
    <row r="195" spans="1:35" x14ac:dyDescent="0.25">
      <c r="A195" s="17">
        <v>70076</v>
      </c>
      <c r="B195" s="18">
        <v>1</v>
      </c>
      <c r="C195" s="16" t="s">
        <v>73</v>
      </c>
      <c r="D195" s="21">
        <v>40038</v>
      </c>
      <c r="E195" s="16" t="s">
        <v>32</v>
      </c>
      <c r="F195" s="21">
        <v>43501</v>
      </c>
      <c r="G195" s="16" t="s">
        <v>75</v>
      </c>
      <c r="H195" s="26" t="s">
        <v>394</v>
      </c>
      <c r="M195" s="26" t="s">
        <v>395</v>
      </c>
      <c r="O195" s="16" t="s">
        <v>151</v>
      </c>
      <c r="P195" s="26" t="s">
        <v>198</v>
      </c>
      <c r="T195" s="23" t="s">
        <v>32</v>
      </c>
      <c r="W195" s="20" t="s">
        <v>43</v>
      </c>
      <c r="Z195" s="25">
        <v>0</v>
      </c>
      <c r="AA195" s="25">
        <v>0</v>
      </c>
      <c r="AB195" s="25">
        <v>985655.73</v>
      </c>
      <c r="AC195" s="25">
        <v>0</v>
      </c>
      <c r="AD195" s="25">
        <v>0</v>
      </c>
      <c r="AE195" s="25">
        <v>0</v>
      </c>
      <c r="AF195" s="25">
        <v>18464291.989999998</v>
      </c>
      <c r="AG195" s="25">
        <v>0</v>
      </c>
      <c r="AH195" s="25">
        <v>18464291.989999998</v>
      </c>
      <c r="AI195" s="16" t="s">
        <v>396</v>
      </c>
    </row>
    <row r="196" spans="1:35" x14ac:dyDescent="0.25">
      <c r="A196" s="17">
        <v>70077</v>
      </c>
      <c r="B196" s="18">
        <v>2</v>
      </c>
      <c r="C196" s="16" t="s">
        <v>73</v>
      </c>
      <c r="D196" s="21">
        <v>40038</v>
      </c>
      <c r="E196" s="16" t="s">
        <v>32</v>
      </c>
      <c r="F196" s="21">
        <v>43500</v>
      </c>
      <c r="G196" s="16" t="s">
        <v>75</v>
      </c>
      <c r="H196" s="26" t="s">
        <v>397</v>
      </c>
      <c r="M196" s="26" t="s">
        <v>398</v>
      </c>
      <c r="O196" s="16" t="s">
        <v>151</v>
      </c>
      <c r="P196" s="26" t="s">
        <v>198</v>
      </c>
      <c r="T196" s="23" t="s">
        <v>32</v>
      </c>
      <c r="W196" s="20" t="s">
        <v>43</v>
      </c>
      <c r="Z196" s="25">
        <v>0</v>
      </c>
      <c r="AA196" s="25">
        <v>0</v>
      </c>
      <c r="AB196" s="25">
        <v>792135.58</v>
      </c>
      <c r="AC196" s="25">
        <v>0</v>
      </c>
      <c r="AD196" s="25">
        <v>0</v>
      </c>
      <c r="AE196" s="25">
        <v>0</v>
      </c>
      <c r="AF196" s="25">
        <v>18735330.129999999</v>
      </c>
      <c r="AG196" s="25">
        <v>0</v>
      </c>
      <c r="AH196" s="25">
        <v>18735330.129999999</v>
      </c>
      <c r="AI196" s="16" t="s">
        <v>399</v>
      </c>
    </row>
    <row r="197" spans="1:35" x14ac:dyDescent="0.25">
      <c r="A197" s="17">
        <v>70078</v>
      </c>
      <c r="B197" s="18">
        <v>1</v>
      </c>
      <c r="C197" s="16" t="s">
        <v>73</v>
      </c>
      <c r="D197" s="21">
        <v>40038</v>
      </c>
      <c r="E197" s="16" t="s">
        <v>32</v>
      </c>
      <c r="F197" s="21">
        <v>43476</v>
      </c>
      <c r="G197" s="16" t="s">
        <v>75</v>
      </c>
      <c r="H197" s="26" t="s">
        <v>400</v>
      </c>
      <c r="M197" s="26" t="s">
        <v>401</v>
      </c>
      <c r="O197" s="16" t="s">
        <v>151</v>
      </c>
      <c r="P197" s="26" t="s">
        <v>198</v>
      </c>
      <c r="T197" s="23" t="s">
        <v>32</v>
      </c>
      <c r="W197" s="20" t="s">
        <v>43</v>
      </c>
      <c r="Z197" s="25">
        <v>0</v>
      </c>
      <c r="AA197" s="25">
        <v>0</v>
      </c>
      <c r="AB197" s="25">
        <v>1487734.88</v>
      </c>
      <c r="AC197" s="25">
        <v>0</v>
      </c>
      <c r="AD197" s="25">
        <v>0</v>
      </c>
      <c r="AE197" s="25">
        <v>0</v>
      </c>
      <c r="AF197" s="25">
        <v>26452346.25</v>
      </c>
      <c r="AG197" s="25">
        <v>0</v>
      </c>
      <c r="AH197" s="25">
        <v>26452346.25</v>
      </c>
      <c r="AI197" s="16" t="s">
        <v>402</v>
      </c>
    </row>
    <row r="198" spans="1:35" x14ac:dyDescent="0.25">
      <c r="A198" s="17">
        <v>70079</v>
      </c>
      <c r="B198" s="18">
        <v>4</v>
      </c>
      <c r="C198" s="16" t="s">
        <v>73</v>
      </c>
      <c r="D198" s="21">
        <v>40038</v>
      </c>
      <c r="E198" s="16" t="s">
        <v>32</v>
      </c>
      <c r="F198" s="21">
        <v>43474</v>
      </c>
      <c r="G198" s="16" t="s">
        <v>75</v>
      </c>
      <c r="H198" s="26" t="s">
        <v>126</v>
      </c>
      <c r="M198" s="26" t="s">
        <v>403</v>
      </c>
      <c r="O198" s="16" t="s">
        <v>151</v>
      </c>
      <c r="P198" s="26" t="s">
        <v>198</v>
      </c>
      <c r="T198" s="23" t="s">
        <v>32</v>
      </c>
      <c r="W198" s="20" t="s">
        <v>43</v>
      </c>
      <c r="Z198" s="25">
        <v>0</v>
      </c>
      <c r="AA198" s="25">
        <v>0</v>
      </c>
      <c r="AB198" s="25">
        <v>5849072.54</v>
      </c>
      <c r="AC198" s="25">
        <v>0</v>
      </c>
      <c r="AD198" s="25">
        <v>0</v>
      </c>
      <c r="AE198" s="25">
        <v>0</v>
      </c>
      <c r="AF198" s="25">
        <v>98616904.409999996</v>
      </c>
      <c r="AG198" s="25">
        <v>0</v>
      </c>
      <c r="AH198" s="25">
        <v>98616904.409999996</v>
      </c>
      <c r="AI198" s="16" t="s">
        <v>404</v>
      </c>
    </row>
    <row r="199" spans="1:35" x14ac:dyDescent="0.25">
      <c r="A199" s="17">
        <v>70080</v>
      </c>
      <c r="B199" s="18">
        <v>3</v>
      </c>
      <c r="C199" s="16" t="s">
        <v>73</v>
      </c>
      <c r="D199" s="21">
        <v>40038</v>
      </c>
      <c r="E199" s="16" t="s">
        <v>32</v>
      </c>
      <c r="F199" s="21">
        <v>43489</v>
      </c>
      <c r="G199" s="16" t="s">
        <v>75</v>
      </c>
      <c r="H199" s="26" t="s">
        <v>405</v>
      </c>
      <c r="M199" s="26" t="s">
        <v>406</v>
      </c>
      <c r="O199" s="16" t="s">
        <v>151</v>
      </c>
      <c r="P199" s="26" t="s">
        <v>198</v>
      </c>
      <c r="T199" s="23" t="s">
        <v>32</v>
      </c>
      <c r="W199" s="20" t="s">
        <v>43</v>
      </c>
      <c r="Z199" s="25">
        <v>0</v>
      </c>
      <c r="AA199" s="25">
        <v>0</v>
      </c>
      <c r="AB199" s="25">
        <v>1086090.1399999999</v>
      </c>
      <c r="AC199" s="25">
        <v>0</v>
      </c>
      <c r="AD199" s="25">
        <v>0</v>
      </c>
      <c r="AE199" s="25">
        <v>0</v>
      </c>
      <c r="AF199" s="25">
        <v>25647623.5</v>
      </c>
      <c r="AG199" s="25">
        <v>0</v>
      </c>
      <c r="AH199" s="25">
        <v>25647623.5</v>
      </c>
      <c r="AI199" s="16" t="s">
        <v>407</v>
      </c>
    </row>
    <row r="200" spans="1:35" x14ac:dyDescent="0.25">
      <c r="A200" s="17">
        <v>70081</v>
      </c>
      <c r="B200" s="18">
        <v>3</v>
      </c>
      <c r="C200" s="16" t="s">
        <v>73</v>
      </c>
      <c r="D200" s="21">
        <v>40038</v>
      </c>
      <c r="E200" s="16" t="s">
        <v>32</v>
      </c>
      <c r="F200" s="21">
        <v>43489</v>
      </c>
      <c r="G200" s="16" t="s">
        <v>75</v>
      </c>
      <c r="H200" s="26" t="s">
        <v>408</v>
      </c>
      <c r="M200" s="26" t="s">
        <v>409</v>
      </c>
      <c r="O200" s="16" t="s">
        <v>151</v>
      </c>
      <c r="P200" s="26" t="s">
        <v>198</v>
      </c>
      <c r="T200" s="23" t="s">
        <v>32</v>
      </c>
      <c r="W200" s="20" t="s">
        <v>43</v>
      </c>
      <c r="Z200" s="25">
        <v>0</v>
      </c>
      <c r="AA200" s="25">
        <v>0</v>
      </c>
      <c r="AB200" s="25">
        <v>498110.13</v>
      </c>
      <c r="AC200" s="25">
        <v>0</v>
      </c>
      <c r="AD200" s="25">
        <v>0</v>
      </c>
      <c r="AE200" s="25">
        <v>0</v>
      </c>
      <c r="AF200" s="25">
        <v>15494506.74</v>
      </c>
      <c r="AG200" s="25">
        <v>0</v>
      </c>
      <c r="AH200" s="25">
        <v>15494506.74</v>
      </c>
      <c r="AI200" s="16" t="s">
        <v>410</v>
      </c>
    </row>
    <row r="201" spans="1:35" x14ac:dyDescent="0.25">
      <c r="A201" s="17">
        <v>70082</v>
      </c>
      <c r="B201" s="18">
        <v>1</v>
      </c>
      <c r="C201" s="16" t="s">
        <v>73</v>
      </c>
      <c r="D201" s="21">
        <v>40038</v>
      </c>
      <c r="E201" s="16" t="s">
        <v>32</v>
      </c>
      <c r="F201" s="21">
        <v>43476</v>
      </c>
      <c r="G201" s="16" t="s">
        <v>75</v>
      </c>
      <c r="H201" s="26" t="s">
        <v>182</v>
      </c>
      <c r="M201" s="26" t="s">
        <v>411</v>
      </c>
      <c r="O201" s="16" t="s">
        <v>151</v>
      </c>
      <c r="P201" s="26" t="s">
        <v>198</v>
      </c>
      <c r="T201" s="23" t="s">
        <v>32</v>
      </c>
      <c r="W201" s="20" t="s">
        <v>43</v>
      </c>
      <c r="Z201" s="25">
        <v>0</v>
      </c>
      <c r="AA201" s="25">
        <v>0</v>
      </c>
      <c r="AB201" s="25">
        <v>3679811.24</v>
      </c>
      <c r="AC201" s="25">
        <v>0</v>
      </c>
      <c r="AD201" s="25">
        <v>0</v>
      </c>
      <c r="AE201" s="25">
        <v>0</v>
      </c>
      <c r="AF201" s="25">
        <v>45420226.289999999</v>
      </c>
      <c r="AG201" s="25">
        <v>0</v>
      </c>
      <c r="AH201" s="25">
        <v>45420226.289999999</v>
      </c>
      <c r="AI201" s="16" t="s">
        <v>412</v>
      </c>
    </row>
    <row r="202" spans="1:35" x14ac:dyDescent="0.25">
      <c r="A202" s="17">
        <v>70083</v>
      </c>
      <c r="B202" s="18">
        <v>3</v>
      </c>
      <c r="C202" s="16" t="s">
        <v>73</v>
      </c>
      <c r="D202" s="21">
        <v>40038</v>
      </c>
      <c r="E202" s="16" t="s">
        <v>32</v>
      </c>
      <c r="F202" s="21">
        <v>43474</v>
      </c>
      <c r="G202" s="16" t="s">
        <v>75</v>
      </c>
      <c r="H202" s="26" t="s">
        <v>69</v>
      </c>
      <c r="M202" s="26" t="s">
        <v>413</v>
      </c>
      <c r="O202" s="16" t="s">
        <v>151</v>
      </c>
      <c r="P202" s="26" t="s">
        <v>198</v>
      </c>
      <c r="T202" s="23" t="s">
        <v>32</v>
      </c>
      <c r="W202" s="20" t="s">
        <v>43</v>
      </c>
      <c r="Z202" s="25">
        <v>0</v>
      </c>
      <c r="AA202" s="25">
        <v>0</v>
      </c>
      <c r="AB202" s="25">
        <v>1524385.4</v>
      </c>
      <c r="AC202" s="25">
        <v>0</v>
      </c>
      <c r="AD202" s="25">
        <v>0</v>
      </c>
      <c r="AE202" s="25">
        <v>0</v>
      </c>
      <c r="AF202" s="25">
        <v>35844452.469999999</v>
      </c>
      <c r="AG202" s="25">
        <v>0</v>
      </c>
      <c r="AH202" s="25">
        <v>35844452.469999999</v>
      </c>
      <c r="AI202" s="16" t="s">
        <v>414</v>
      </c>
    </row>
    <row r="203" spans="1:35" x14ac:dyDescent="0.25">
      <c r="A203" s="17">
        <v>70084</v>
      </c>
      <c r="B203" s="18">
        <v>4</v>
      </c>
      <c r="C203" s="16" t="s">
        <v>73</v>
      </c>
      <c r="D203" s="21">
        <v>40038</v>
      </c>
      <c r="E203" s="16" t="s">
        <v>32</v>
      </c>
      <c r="F203" s="21">
        <v>43475</v>
      </c>
      <c r="G203" s="16" t="s">
        <v>75</v>
      </c>
      <c r="H203" s="26" t="s">
        <v>92</v>
      </c>
      <c r="M203" s="26" t="s">
        <v>415</v>
      </c>
      <c r="O203" s="16" t="s">
        <v>151</v>
      </c>
      <c r="P203" s="26" t="s">
        <v>198</v>
      </c>
      <c r="T203" s="23" t="s">
        <v>32</v>
      </c>
      <c r="W203" s="20" t="s">
        <v>43</v>
      </c>
      <c r="Z203" s="25">
        <v>0</v>
      </c>
      <c r="AA203" s="25">
        <v>0</v>
      </c>
      <c r="AB203" s="25">
        <v>1269645.58</v>
      </c>
      <c r="AC203" s="25">
        <v>0</v>
      </c>
      <c r="AD203" s="25">
        <v>0</v>
      </c>
      <c r="AE203" s="25">
        <v>0</v>
      </c>
      <c r="AF203" s="25">
        <v>21700843.59</v>
      </c>
      <c r="AG203" s="25">
        <v>0</v>
      </c>
      <c r="AH203" s="25">
        <v>21700843.59</v>
      </c>
      <c r="AI203" s="16" t="s">
        <v>416</v>
      </c>
    </row>
    <row r="204" spans="1:35" x14ac:dyDescent="0.25">
      <c r="A204" s="17">
        <v>70087</v>
      </c>
      <c r="B204" s="18">
        <v>1</v>
      </c>
      <c r="C204" s="16" t="s">
        <v>73</v>
      </c>
      <c r="D204" s="21">
        <v>40038</v>
      </c>
      <c r="E204" s="16" t="s">
        <v>32</v>
      </c>
      <c r="F204" s="21">
        <v>43501</v>
      </c>
      <c r="G204" s="16" t="s">
        <v>75</v>
      </c>
      <c r="H204" s="26" t="s">
        <v>417</v>
      </c>
      <c r="M204" s="26" t="s">
        <v>418</v>
      </c>
      <c r="O204" s="16" t="s">
        <v>151</v>
      </c>
      <c r="P204" s="26" t="s">
        <v>198</v>
      </c>
      <c r="T204" s="23" t="s">
        <v>32</v>
      </c>
      <c r="W204" s="20" t="s">
        <v>43</v>
      </c>
      <c r="Z204" s="25">
        <v>0</v>
      </c>
      <c r="AA204" s="25">
        <v>0</v>
      </c>
      <c r="AB204" s="25">
        <v>910640.02</v>
      </c>
      <c r="AC204" s="25">
        <v>0</v>
      </c>
      <c r="AD204" s="25">
        <v>0</v>
      </c>
      <c r="AE204" s="25">
        <v>0</v>
      </c>
      <c r="AF204" s="25">
        <v>14247618.529999999</v>
      </c>
      <c r="AG204" s="25">
        <v>0</v>
      </c>
      <c r="AH204" s="25">
        <v>14247618.529999999</v>
      </c>
      <c r="AI204" s="16" t="s">
        <v>419</v>
      </c>
    </row>
    <row r="205" spans="1:35" x14ac:dyDescent="0.25">
      <c r="A205" s="17">
        <v>70088</v>
      </c>
      <c r="B205" s="18">
        <v>2</v>
      </c>
      <c r="C205" s="16" t="s">
        <v>73</v>
      </c>
      <c r="D205" s="21">
        <v>40038</v>
      </c>
      <c r="E205" s="16" t="s">
        <v>32</v>
      </c>
      <c r="F205" s="21">
        <v>43500</v>
      </c>
      <c r="G205" s="16" t="s">
        <v>75</v>
      </c>
      <c r="H205" s="26" t="s">
        <v>420</v>
      </c>
      <c r="M205" s="26" t="s">
        <v>421</v>
      </c>
      <c r="O205" s="16" t="s">
        <v>151</v>
      </c>
      <c r="P205" s="26" t="s">
        <v>198</v>
      </c>
      <c r="T205" s="23" t="s">
        <v>32</v>
      </c>
      <c r="W205" s="20" t="s">
        <v>43</v>
      </c>
      <c r="Z205" s="25">
        <v>0</v>
      </c>
      <c r="AA205" s="25">
        <v>0</v>
      </c>
      <c r="AB205" s="25">
        <v>735358.36</v>
      </c>
      <c r="AC205" s="25">
        <v>0</v>
      </c>
      <c r="AD205" s="25">
        <v>0</v>
      </c>
      <c r="AE205" s="25">
        <v>0</v>
      </c>
      <c r="AF205" s="25">
        <v>15049921.279999999</v>
      </c>
      <c r="AG205" s="25">
        <v>0</v>
      </c>
      <c r="AH205" s="25">
        <v>15049921.279999999</v>
      </c>
      <c r="AI205" s="16" t="s">
        <v>422</v>
      </c>
    </row>
    <row r="206" spans="1:35" x14ac:dyDescent="0.25">
      <c r="A206" s="17">
        <v>70090</v>
      </c>
      <c r="B206" s="18">
        <v>1</v>
      </c>
      <c r="C206" s="16" t="s">
        <v>73</v>
      </c>
      <c r="D206" s="21">
        <v>40038</v>
      </c>
      <c r="E206" s="16" t="s">
        <v>32</v>
      </c>
      <c r="F206" s="21">
        <v>43476</v>
      </c>
      <c r="G206" s="16" t="s">
        <v>75</v>
      </c>
      <c r="H206" s="26" t="s">
        <v>34</v>
      </c>
      <c r="M206" s="26" t="s">
        <v>423</v>
      </c>
      <c r="O206" s="16" t="s">
        <v>151</v>
      </c>
      <c r="P206" s="26" t="s">
        <v>198</v>
      </c>
      <c r="T206" s="23" t="s">
        <v>32</v>
      </c>
      <c r="W206" s="20" t="s">
        <v>43</v>
      </c>
      <c r="Z206" s="25">
        <v>0</v>
      </c>
      <c r="AA206" s="25">
        <v>0</v>
      </c>
      <c r="AB206" s="25">
        <v>2901237.44</v>
      </c>
      <c r="AC206" s="25">
        <v>0</v>
      </c>
      <c r="AD206" s="25">
        <v>0</v>
      </c>
      <c r="AE206" s="25">
        <v>0</v>
      </c>
      <c r="AF206" s="25">
        <v>40639455.990000002</v>
      </c>
      <c r="AG206" s="25">
        <v>0</v>
      </c>
      <c r="AH206" s="25">
        <v>40639455.990000002</v>
      </c>
      <c r="AI206" s="16" t="s">
        <v>424</v>
      </c>
    </row>
    <row r="207" spans="1:35" x14ac:dyDescent="0.25">
      <c r="A207" s="17">
        <v>70091</v>
      </c>
      <c r="B207" s="18">
        <v>3</v>
      </c>
      <c r="C207" s="16" t="s">
        <v>73</v>
      </c>
      <c r="D207" s="21">
        <v>40038</v>
      </c>
      <c r="E207" s="16" t="s">
        <v>32</v>
      </c>
      <c r="F207" s="21">
        <v>43488</v>
      </c>
      <c r="G207" s="16" t="s">
        <v>75</v>
      </c>
      <c r="H207" s="26" t="s">
        <v>425</v>
      </c>
      <c r="M207" s="26" t="s">
        <v>426</v>
      </c>
      <c r="O207" s="16" t="s">
        <v>151</v>
      </c>
      <c r="P207" s="26" t="s">
        <v>198</v>
      </c>
      <c r="T207" s="23" t="s">
        <v>32</v>
      </c>
      <c r="W207" s="20" t="s">
        <v>43</v>
      </c>
      <c r="Z207" s="25">
        <v>0</v>
      </c>
      <c r="AA207" s="25">
        <v>0</v>
      </c>
      <c r="AB207" s="25">
        <v>916625.86</v>
      </c>
      <c r="AC207" s="25">
        <v>0</v>
      </c>
      <c r="AD207" s="25">
        <v>0</v>
      </c>
      <c r="AE207" s="25">
        <v>0</v>
      </c>
      <c r="AF207" s="25">
        <v>16869270</v>
      </c>
      <c r="AG207" s="25">
        <v>0</v>
      </c>
      <c r="AH207" s="25">
        <v>16869270</v>
      </c>
      <c r="AI207" s="16" t="s">
        <v>427</v>
      </c>
    </row>
    <row r="208" spans="1:35" x14ac:dyDescent="0.25">
      <c r="A208" s="17">
        <v>70092</v>
      </c>
      <c r="B208" s="18">
        <v>4</v>
      </c>
      <c r="C208" s="16" t="s">
        <v>73</v>
      </c>
      <c r="D208" s="21">
        <v>40038</v>
      </c>
      <c r="E208" s="16" t="s">
        <v>32</v>
      </c>
      <c r="F208" s="21">
        <v>43487</v>
      </c>
      <c r="G208" s="16" t="s">
        <v>75</v>
      </c>
      <c r="H208" s="26" t="s">
        <v>428</v>
      </c>
      <c r="M208" s="26" t="s">
        <v>429</v>
      </c>
      <c r="O208" s="16" t="s">
        <v>151</v>
      </c>
      <c r="P208" s="26" t="s">
        <v>198</v>
      </c>
      <c r="T208" s="23" t="s">
        <v>32</v>
      </c>
      <c r="W208" s="20" t="s">
        <v>43</v>
      </c>
      <c r="Z208" s="25">
        <v>0</v>
      </c>
      <c r="AA208" s="25">
        <v>0</v>
      </c>
      <c r="AB208" s="25">
        <v>1464588.16</v>
      </c>
      <c r="AC208" s="25">
        <v>0</v>
      </c>
      <c r="AD208" s="25">
        <v>0</v>
      </c>
      <c r="AE208" s="25">
        <v>0</v>
      </c>
      <c r="AF208" s="25">
        <v>33017586.420000002</v>
      </c>
      <c r="AG208" s="25">
        <v>0</v>
      </c>
      <c r="AH208" s="25">
        <v>33017586.420000002</v>
      </c>
      <c r="AI208" s="16" t="s">
        <v>430</v>
      </c>
    </row>
    <row r="209" spans="1:35" x14ac:dyDescent="0.25">
      <c r="A209" s="17">
        <v>70093</v>
      </c>
      <c r="B209" s="18">
        <v>2</v>
      </c>
      <c r="C209" s="16" t="s">
        <v>73</v>
      </c>
      <c r="D209" s="21">
        <v>40038</v>
      </c>
      <c r="E209" s="16" t="s">
        <v>32</v>
      </c>
      <c r="F209" s="21">
        <v>43500</v>
      </c>
      <c r="G209" s="16" t="s">
        <v>75</v>
      </c>
      <c r="H209" s="26" t="s">
        <v>431</v>
      </c>
      <c r="M209" s="26" t="s">
        <v>432</v>
      </c>
      <c r="O209" s="16" t="s">
        <v>151</v>
      </c>
      <c r="P209" s="26" t="s">
        <v>198</v>
      </c>
      <c r="T209" s="23" t="s">
        <v>32</v>
      </c>
      <c r="W209" s="20" t="s">
        <v>43</v>
      </c>
      <c r="Z209" s="25">
        <v>0</v>
      </c>
      <c r="AA209" s="25">
        <v>0</v>
      </c>
      <c r="AB209" s="25">
        <v>1176610.56</v>
      </c>
      <c r="AC209" s="25">
        <v>0</v>
      </c>
      <c r="AD209" s="25">
        <v>0</v>
      </c>
      <c r="AE209" s="25">
        <v>0</v>
      </c>
      <c r="AF209" s="25">
        <v>20017306.719999999</v>
      </c>
      <c r="AG209" s="25">
        <v>0</v>
      </c>
      <c r="AH209" s="25">
        <v>20017306.719999999</v>
      </c>
      <c r="AI209" s="16" t="s">
        <v>433</v>
      </c>
    </row>
    <row r="210" spans="1:35" x14ac:dyDescent="0.25">
      <c r="A210" s="17">
        <v>70094</v>
      </c>
      <c r="B210" s="18">
        <v>3</v>
      </c>
      <c r="C210" s="16" t="s">
        <v>73</v>
      </c>
      <c r="D210" s="21">
        <v>40038</v>
      </c>
      <c r="E210" s="16" t="s">
        <v>32</v>
      </c>
      <c r="F210" s="21">
        <v>43474</v>
      </c>
      <c r="G210" s="16" t="s">
        <v>75</v>
      </c>
      <c r="H210" s="26" t="s">
        <v>434</v>
      </c>
      <c r="M210" s="26" t="s">
        <v>435</v>
      </c>
      <c r="O210" s="16" t="s">
        <v>151</v>
      </c>
      <c r="P210" s="26" t="s">
        <v>198</v>
      </c>
      <c r="T210" s="23" t="s">
        <v>32</v>
      </c>
      <c r="W210" s="20" t="s">
        <v>43</v>
      </c>
      <c r="Z210" s="25">
        <v>0</v>
      </c>
      <c r="AA210" s="25">
        <v>0</v>
      </c>
      <c r="AB210" s="25">
        <v>2096992</v>
      </c>
      <c r="AC210" s="25">
        <v>0</v>
      </c>
      <c r="AD210" s="25">
        <v>0</v>
      </c>
      <c r="AE210" s="25">
        <v>0</v>
      </c>
      <c r="AF210" s="25">
        <v>35890818.869999997</v>
      </c>
      <c r="AG210" s="25">
        <v>0</v>
      </c>
      <c r="AH210" s="25">
        <v>35890818.869999997</v>
      </c>
      <c r="AI210" s="16" t="s">
        <v>436</v>
      </c>
    </row>
    <row r="211" spans="1:35" x14ac:dyDescent="0.25">
      <c r="A211" s="17">
        <v>70095</v>
      </c>
      <c r="B211" s="18">
        <v>3</v>
      </c>
      <c r="C211" s="16" t="s">
        <v>73</v>
      </c>
      <c r="D211" s="21">
        <v>40038</v>
      </c>
      <c r="E211" s="16" t="s">
        <v>32</v>
      </c>
      <c r="F211" s="21">
        <v>43474</v>
      </c>
      <c r="G211" s="16" t="s">
        <v>75</v>
      </c>
      <c r="H211" s="26" t="s">
        <v>437</v>
      </c>
      <c r="M211" s="26" t="s">
        <v>438</v>
      </c>
      <c r="O211" s="16" t="s">
        <v>151</v>
      </c>
      <c r="P211" s="26" t="s">
        <v>198</v>
      </c>
      <c r="T211" s="23" t="s">
        <v>32</v>
      </c>
      <c r="W211" s="20" t="s">
        <v>43</v>
      </c>
      <c r="Z211" s="25">
        <v>0</v>
      </c>
      <c r="AA211" s="25">
        <v>0</v>
      </c>
      <c r="AB211" s="25">
        <v>1463320.6</v>
      </c>
      <c r="AC211" s="25">
        <v>0</v>
      </c>
      <c r="AD211" s="25">
        <v>0</v>
      </c>
      <c r="AE211" s="25">
        <v>0</v>
      </c>
      <c r="AF211" s="25">
        <v>28407086.09</v>
      </c>
      <c r="AG211" s="25">
        <v>0</v>
      </c>
      <c r="AH211" s="25">
        <v>28407086.09</v>
      </c>
      <c r="AI211" s="16" t="s">
        <v>439</v>
      </c>
    </row>
    <row r="212" spans="1:35" x14ac:dyDescent="0.25">
      <c r="A212" s="17">
        <v>80002.009999999995</v>
      </c>
      <c r="B212" s="18">
        <v>4</v>
      </c>
      <c r="C212" s="16" t="s">
        <v>73</v>
      </c>
      <c r="D212" s="21">
        <v>43256</v>
      </c>
      <c r="E212" s="16" t="s">
        <v>176</v>
      </c>
      <c r="F212" s="21">
        <v>44028</v>
      </c>
      <c r="G212" s="16" t="s">
        <v>142</v>
      </c>
      <c r="H212" s="26" t="s">
        <v>20265</v>
      </c>
      <c r="I212" s="16" t="s">
        <v>468</v>
      </c>
      <c r="J212" s="20" t="s">
        <v>116</v>
      </c>
      <c r="L212" s="16" t="s">
        <v>116</v>
      </c>
      <c r="M212" s="26" t="s">
        <v>20264</v>
      </c>
      <c r="O212" s="16" t="s">
        <v>179</v>
      </c>
      <c r="P212" s="26" t="s">
        <v>79</v>
      </c>
      <c r="R212" s="16" t="s">
        <v>41</v>
      </c>
      <c r="S212" s="16" t="s">
        <v>84</v>
      </c>
      <c r="T212" s="22">
        <v>0.42</v>
      </c>
      <c r="W212" s="20" t="s">
        <v>43</v>
      </c>
      <c r="X212" s="16" t="s">
        <v>78</v>
      </c>
      <c r="Y212" s="26" t="s">
        <v>20263</v>
      </c>
      <c r="Z212" s="24" t="s">
        <v>32</v>
      </c>
      <c r="AA212" s="24" t="s">
        <v>32</v>
      </c>
      <c r="AB212" s="24" t="s">
        <v>32</v>
      </c>
      <c r="AC212" s="24" t="s">
        <v>32</v>
      </c>
      <c r="AD212" s="25">
        <v>0</v>
      </c>
      <c r="AE212" s="25">
        <v>0</v>
      </c>
      <c r="AF212" s="25">
        <v>36500</v>
      </c>
      <c r="AG212" s="25">
        <v>0</v>
      </c>
      <c r="AH212" s="25">
        <v>36500</v>
      </c>
      <c r="AI212" s="16" t="s">
        <v>20262</v>
      </c>
    </row>
    <row r="213" spans="1:35" x14ac:dyDescent="0.25">
      <c r="A213" s="17">
        <v>80159.009999999995</v>
      </c>
      <c r="B213" s="18">
        <v>2</v>
      </c>
      <c r="C213" s="16" t="s">
        <v>73</v>
      </c>
      <c r="D213" s="21">
        <v>42174</v>
      </c>
      <c r="E213" s="16" t="s">
        <v>142</v>
      </c>
      <c r="F213" s="21">
        <v>43500</v>
      </c>
      <c r="G213" s="16" t="s">
        <v>75</v>
      </c>
      <c r="H213" s="26" t="s">
        <v>264</v>
      </c>
      <c r="I213" s="16" t="s">
        <v>3394</v>
      </c>
      <c r="J213" s="20" t="s">
        <v>116</v>
      </c>
      <c r="L213" s="16" t="s">
        <v>116</v>
      </c>
      <c r="M213" s="26" t="s">
        <v>20261</v>
      </c>
      <c r="O213" s="16" t="s">
        <v>179</v>
      </c>
      <c r="P213" s="26" t="s">
        <v>79</v>
      </c>
      <c r="R213" s="16" t="s">
        <v>41</v>
      </c>
      <c r="S213" s="16" t="s">
        <v>84</v>
      </c>
      <c r="T213" s="22">
        <v>0.01</v>
      </c>
      <c r="W213" s="20" t="s">
        <v>43</v>
      </c>
      <c r="X213" s="16" t="s">
        <v>78</v>
      </c>
      <c r="Y213" s="26" t="s">
        <v>15678</v>
      </c>
      <c r="Z213" s="24" t="s">
        <v>32</v>
      </c>
      <c r="AA213" s="24" t="s">
        <v>32</v>
      </c>
      <c r="AB213" s="24" t="s">
        <v>32</v>
      </c>
      <c r="AC213" s="24" t="s">
        <v>32</v>
      </c>
      <c r="AD213" s="25">
        <v>0</v>
      </c>
      <c r="AE213" s="25">
        <v>0</v>
      </c>
      <c r="AF213" s="25">
        <v>51150</v>
      </c>
      <c r="AG213" s="25">
        <v>0</v>
      </c>
      <c r="AH213" s="25">
        <v>51150</v>
      </c>
      <c r="AI213" s="16" t="s">
        <v>20260</v>
      </c>
    </row>
    <row r="214" spans="1:35" x14ac:dyDescent="0.25">
      <c r="A214" s="17">
        <v>80225</v>
      </c>
      <c r="B214" s="18">
        <v>3</v>
      </c>
      <c r="C214" s="16" t="s">
        <v>474</v>
      </c>
      <c r="D214" s="21">
        <v>37656</v>
      </c>
      <c r="E214" s="16" t="s">
        <v>32</v>
      </c>
      <c r="F214" s="21">
        <v>44278</v>
      </c>
      <c r="G214" s="16" t="s">
        <v>75</v>
      </c>
      <c r="H214" s="26" t="s">
        <v>434</v>
      </c>
      <c r="I214" s="16" t="s">
        <v>4131</v>
      </c>
      <c r="J214" s="20" t="s">
        <v>116</v>
      </c>
      <c r="L214" s="16" t="s">
        <v>116</v>
      </c>
      <c r="M214" s="26" t="s">
        <v>20259</v>
      </c>
      <c r="O214" s="16" t="s">
        <v>53</v>
      </c>
      <c r="P214" s="26" t="s">
        <v>40</v>
      </c>
      <c r="R214" s="16" t="s">
        <v>41</v>
      </c>
      <c r="S214" s="16" t="s">
        <v>42</v>
      </c>
      <c r="T214" s="23" t="s">
        <v>32</v>
      </c>
      <c r="U214" s="21">
        <v>32304</v>
      </c>
      <c r="W214" s="20" t="s">
        <v>43</v>
      </c>
      <c r="Y214" s="26" t="s">
        <v>20258</v>
      </c>
      <c r="Z214" s="24" t="s">
        <v>32</v>
      </c>
      <c r="AA214" s="24" t="s">
        <v>32</v>
      </c>
      <c r="AB214" s="24" t="s">
        <v>32</v>
      </c>
      <c r="AC214" s="24" t="s">
        <v>32</v>
      </c>
      <c r="AD214" s="24" t="s">
        <v>32</v>
      </c>
      <c r="AE214" s="24" t="s">
        <v>32</v>
      </c>
      <c r="AF214" s="24" t="s">
        <v>32</v>
      </c>
      <c r="AG214" s="24" t="s">
        <v>32</v>
      </c>
      <c r="AH214" s="24" t="s">
        <v>32</v>
      </c>
      <c r="AI214" s="16" t="s">
        <v>20257</v>
      </c>
    </row>
    <row r="215" spans="1:35" ht="30" x14ac:dyDescent="0.25">
      <c r="A215" s="17">
        <v>80910</v>
      </c>
      <c r="B215" s="18">
        <v>3</v>
      </c>
      <c r="C215" s="16" t="s">
        <v>474</v>
      </c>
      <c r="D215" s="21">
        <v>37656</v>
      </c>
      <c r="E215" s="16" t="s">
        <v>32</v>
      </c>
      <c r="F215" s="21">
        <v>44280</v>
      </c>
      <c r="G215" s="16" t="s">
        <v>75</v>
      </c>
      <c r="H215" s="26" t="s">
        <v>173</v>
      </c>
      <c r="M215" s="26" t="s">
        <v>20256</v>
      </c>
      <c r="O215" s="16" t="s">
        <v>78</v>
      </c>
      <c r="P215" s="26" t="s">
        <v>1444</v>
      </c>
      <c r="T215" s="23" t="s">
        <v>32</v>
      </c>
      <c r="U215" s="21">
        <v>32920</v>
      </c>
      <c r="W215" s="20" t="s">
        <v>43</v>
      </c>
      <c r="Z215" s="24" t="s">
        <v>32</v>
      </c>
      <c r="AA215" s="24" t="s">
        <v>32</v>
      </c>
      <c r="AB215" s="24" t="s">
        <v>32</v>
      </c>
      <c r="AC215" s="24" t="s">
        <v>32</v>
      </c>
      <c r="AD215" s="24" t="s">
        <v>32</v>
      </c>
      <c r="AE215" s="24" t="s">
        <v>32</v>
      </c>
      <c r="AF215" s="24" t="s">
        <v>32</v>
      </c>
      <c r="AG215" s="24" t="s">
        <v>32</v>
      </c>
      <c r="AH215" s="24" t="s">
        <v>32</v>
      </c>
      <c r="AI215" s="16" t="s">
        <v>20255</v>
      </c>
    </row>
    <row r="216" spans="1:35" ht="30" x14ac:dyDescent="0.25">
      <c r="A216" s="17">
        <v>80912</v>
      </c>
      <c r="B216" s="18">
        <v>4</v>
      </c>
      <c r="C216" s="16" t="s">
        <v>474</v>
      </c>
      <c r="D216" s="21">
        <v>37656</v>
      </c>
      <c r="E216" s="16" t="s">
        <v>32</v>
      </c>
      <c r="F216" s="21">
        <v>44278</v>
      </c>
      <c r="G216" s="16" t="s">
        <v>75</v>
      </c>
      <c r="H216" s="26" t="s">
        <v>10469</v>
      </c>
      <c r="M216" s="26" t="s">
        <v>20254</v>
      </c>
      <c r="O216" s="16" t="s">
        <v>53</v>
      </c>
      <c r="P216" s="26" t="s">
        <v>40</v>
      </c>
      <c r="R216" s="16" t="s">
        <v>41</v>
      </c>
      <c r="S216" s="16" t="s">
        <v>42</v>
      </c>
      <c r="T216" s="23" t="s">
        <v>32</v>
      </c>
      <c r="U216" s="21">
        <v>32920</v>
      </c>
      <c r="W216" s="20" t="s">
        <v>43</v>
      </c>
      <c r="Y216" s="26" t="s">
        <v>20253</v>
      </c>
      <c r="Z216" s="24" t="s">
        <v>32</v>
      </c>
      <c r="AA216" s="24" t="s">
        <v>32</v>
      </c>
      <c r="AB216" s="24" t="s">
        <v>32</v>
      </c>
      <c r="AC216" s="24" t="s">
        <v>32</v>
      </c>
      <c r="AD216" s="24" t="s">
        <v>32</v>
      </c>
      <c r="AE216" s="24" t="s">
        <v>32</v>
      </c>
      <c r="AF216" s="24" t="s">
        <v>32</v>
      </c>
      <c r="AG216" s="24" t="s">
        <v>32</v>
      </c>
      <c r="AH216" s="24" t="s">
        <v>32</v>
      </c>
      <c r="AI216" s="16" t="s">
        <v>20252</v>
      </c>
    </row>
    <row r="217" spans="1:35" ht="30" x14ac:dyDescent="0.25">
      <c r="A217" s="17">
        <v>80932</v>
      </c>
      <c r="B217" s="18">
        <v>4</v>
      </c>
      <c r="C217" s="16" t="s">
        <v>474</v>
      </c>
      <c r="D217" s="21">
        <v>37656</v>
      </c>
      <c r="E217" s="16" t="s">
        <v>32</v>
      </c>
      <c r="F217" s="21">
        <v>44280</v>
      </c>
      <c r="G217" s="16" t="s">
        <v>75</v>
      </c>
      <c r="H217" s="26" t="s">
        <v>221</v>
      </c>
      <c r="I217" s="16" t="s">
        <v>468</v>
      </c>
      <c r="J217" s="20" t="s">
        <v>116</v>
      </c>
      <c r="L217" s="16" t="s">
        <v>116</v>
      </c>
      <c r="M217" s="26" t="s">
        <v>20251</v>
      </c>
      <c r="O217" s="16" t="s">
        <v>78</v>
      </c>
      <c r="P217" s="26" t="s">
        <v>188</v>
      </c>
      <c r="T217" s="23" t="s">
        <v>32</v>
      </c>
      <c r="U217" s="21">
        <v>32920</v>
      </c>
      <c r="W217" s="20" t="s">
        <v>43</v>
      </c>
      <c r="Z217" s="24" t="s">
        <v>32</v>
      </c>
      <c r="AA217" s="24" t="s">
        <v>32</v>
      </c>
      <c r="AB217" s="24" t="s">
        <v>32</v>
      </c>
      <c r="AC217" s="24" t="s">
        <v>32</v>
      </c>
      <c r="AD217" s="24" t="s">
        <v>32</v>
      </c>
      <c r="AE217" s="24" t="s">
        <v>32</v>
      </c>
      <c r="AF217" s="24" t="s">
        <v>32</v>
      </c>
      <c r="AG217" s="24" t="s">
        <v>32</v>
      </c>
      <c r="AH217" s="24" t="s">
        <v>32</v>
      </c>
      <c r="AI217" s="16" t="s">
        <v>20250</v>
      </c>
    </row>
    <row r="218" spans="1:35" x14ac:dyDescent="0.25">
      <c r="A218" s="17">
        <v>80962.009999999995</v>
      </c>
      <c r="B218" s="18">
        <v>3</v>
      </c>
      <c r="C218" s="16" t="s">
        <v>47</v>
      </c>
      <c r="D218" s="21">
        <v>39519</v>
      </c>
      <c r="E218" s="16" t="s">
        <v>440</v>
      </c>
      <c r="F218" s="21">
        <v>44329</v>
      </c>
      <c r="G218" s="16" t="s">
        <v>75</v>
      </c>
      <c r="H218" s="26" t="s">
        <v>49</v>
      </c>
      <c r="I218" s="16" t="s">
        <v>441</v>
      </c>
      <c r="J218" s="20" t="s">
        <v>116</v>
      </c>
      <c r="L218" s="16" t="s">
        <v>116</v>
      </c>
      <c r="M218" s="26" t="s">
        <v>442</v>
      </c>
      <c r="O218" s="16" t="s">
        <v>188</v>
      </c>
      <c r="P218" s="26" t="s">
        <v>443</v>
      </c>
      <c r="Q218" s="26" t="s">
        <v>444</v>
      </c>
      <c r="T218" s="22">
        <v>6.1</v>
      </c>
      <c r="U218" s="21">
        <v>39619</v>
      </c>
      <c r="W218" s="20" t="s">
        <v>43</v>
      </c>
      <c r="X218" s="16" t="s">
        <v>140</v>
      </c>
      <c r="Z218" s="25">
        <v>0</v>
      </c>
      <c r="AA218" s="25">
        <v>0</v>
      </c>
      <c r="AB218" s="25">
        <v>0</v>
      </c>
      <c r="AC218" s="25">
        <v>133868.28</v>
      </c>
      <c r="AD218" s="25">
        <v>0</v>
      </c>
      <c r="AE218" s="25">
        <v>0</v>
      </c>
      <c r="AF218" s="25">
        <v>179736.34</v>
      </c>
      <c r="AG218" s="25">
        <v>2024953.89</v>
      </c>
      <c r="AH218" s="25">
        <v>2204690.23</v>
      </c>
      <c r="AI218" s="16" t="s">
        <v>445</v>
      </c>
    </row>
    <row r="219" spans="1:35" x14ac:dyDescent="0.25">
      <c r="A219" s="17">
        <v>81080</v>
      </c>
      <c r="B219" s="18">
        <v>1</v>
      </c>
      <c r="C219" s="16" t="s">
        <v>474</v>
      </c>
      <c r="D219" s="21">
        <v>37656</v>
      </c>
      <c r="E219" s="16" t="s">
        <v>32</v>
      </c>
      <c r="F219" s="21">
        <v>44280</v>
      </c>
      <c r="G219" s="16" t="s">
        <v>75</v>
      </c>
      <c r="H219" s="26" t="s">
        <v>394</v>
      </c>
      <c r="I219" s="16" t="s">
        <v>1460</v>
      </c>
      <c r="J219" s="20" t="s">
        <v>116</v>
      </c>
      <c r="L219" s="16" t="s">
        <v>116</v>
      </c>
      <c r="M219" s="26" t="s">
        <v>20249</v>
      </c>
      <c r="O219" s="16" t="s">
        <v>78</v>
      </c>
      <c r="P219" s="26" t="s">
        <v>188</v>
      </c>
      <c r="T219" s="23" t="s">
        <v>32</v>
      </c>
      <c r="U219" s="21">
        <v>33046</v>
      </c>
      <c r="W219" s="20" t="s">
        <v>43</v>
      </c>
      <c r="Z219" s="24" t="s">
        <v>32</v>
      </c>
      <c r="AA219" s="24" t="s">
        <v>32</v>
      </c>
      <c r="AB219" s="24" t="s">
        <v>32</v>
      </c>
      <c r="AC219" s="24" t="s">
        <v>32</v>
      </c>
      <c r="AD219" s="24" t="s">
        <v>32</v>
      </c>
      <c r="AE219" s="24" t="s">
        <v>32</v>
      </c>
      <c r="AF219" s="24" t="s">
        <v>32</v>
      </c>
      <c r="AG219" s="24" t="s">
        <v>32</v>
      </c>
      <c r="AH219" s="24" t="s">
        <v>32</v>
      </c>
      <c r="AI219" s="16" t="s">
        <v>20248</v>
      </c>
    </row>
    <row r="220" spans="1:35" x14ac:dyDescent="0.25">
      <c r="A220" s="17">
        <v>81149</v>
      </c>
      <c r="B220" s="18">
        <v>3</v>
      </c>
      <c r="C220" s="16" t="s">
        <v>474</v>
      </c>
      <c r="D220" s="21">
        <v>37656</v>
      </c>
      <c r="E220" s="16" t="s">
        <v>32</v>
      </c>
      <c r="F220" s="21">
        <v>44280</v>
      </c>
      <c r="G220" s="16" t="s">
        <v>75</v>
      </c>
      <c r="H220" s="26" t="s">
        <v>69</v>
      </c>
      <c r="I220" s="16" t="s">
        <v>2335</v>
      </c>
      <c r="J220" s="20" t="s">
        <v>116</v>
      </c>
      <c r="L220" s="16" t="s">
        <v>116</v>
      </c>
      <c r="M220" s="26" t="s">
        <v>20247</v>
      </c>
      <c r="O220" s="16" t="s">
        <v>78</v>
      </c>
      <c r="P220" s="26" t="s">
        <v>596</v>
      </c>
      <c r="R220" s="16" t="s">
        <v>139</v>
      </c>
      <c r="S220" s="16" t="s">
        <v>192</v>
      </c>
      <c r="T220" s="22">
        <v>4</v>
      </c>
      <c r="U220" s="21">
        <v>33088</v>
      </c>
      <c r="W220" s="20" t="s">
        <v>43</v>
      </c>
      <c r="Z220" s="24" t="s">
        <v>32</v>
      </c>
      <c r="AA220" s="24" t="s">
        <v>32</v>
      </c>
      <c r="AB220" s="24" t="s">
        <v>32</v>
      </c>
      <c r="AC220" s="24" t="s">
        <v>32</v>
      </c>
      <c r="AD220" s="24" t="s">
        <v>32</v>
      </c>
      <c r="AE220" s="24" t="s">
        <v>32</v>
      </c>
      <c r="AF220" s="24" t="s">
        <v>32</v>
      </c>
      <c r="AG220" s="24" t="s">
        <v>32</v>
      </c>
      <c r="AH220" s="24" t="s">
        <v>32</v>
      </c>
      <c r="AI220" s="16" t="s">
        <v>20246</v>
      </c>
    </row>
    <row r="221" spans="1:35" ht="30" x14ac:dyDescent="0.25">
      <c r="A221" s="17">
        <v>81177</v>
      </c>
      <c r="B221" s="18">
        <v>3</v>
      </c>
      <c r="C221" s="16" t="s">
        <v>474</v>
      </c>
      <c r="D221" s="21">
        <v>37656</v>
      </c>
      <c r="E221" s="16" t="s">
        <v>32</v>
      </c>
      <c r="F221" s="21">
        <v>44280</v>
      </c>
      <c r="G221" s="16" t="s">
        <v>75</v>
      </c>
      <c r="H221" s="26" t="s">
        <v>788</v>
      </c>
      <c r="I221" s="16" t="s">
        <v>732</v>
      </c>
      <c r="J221" s="20" t="s">
        <v>116</v>
      </c>
      <c r="L221" s="16" t="s">
        <v>116</v>
      </c>
      <c r="M221" s="26" t="s">
        <v>20245</v>
      </c>
      <c r="O221" s="16" t="s">
        <v>78</v>
      </c>
      <c r="P221" s="26" t="s">
        <v>40</v>
      </c>
      <c r="R221" s="16" t="s">
        <v>41</v>
      </c>
      <c r="S221" s="16" t="s">
        <v>42</v>
      </c>
      <c r="T221" s="23" t="s">
        <v>32</v>
      </c>
      <c r="U221" s="21">
        <v>33130</v>
      </c>
      <c r="W221" s="20" t="s">
        <v>43</v>
      </c>
      <c r="Y221" s="26" t="s">
        <v>20244</v>
      </c>
      <c r="Z221" s="24" t="s">
        <v>32</v>
      </c>
      <c r="AA221" s="24" t="s">
        <v>32</v>
      </c>
      <c r="AB221" s="24" t="s">
        <v>32</v>
      </c>
      <c r="AC221" s="24" t="s">
        <v>32</v>
      </c>
      <c r="AD221" s="24" t="s">
        <v>32</v>
      </c>
      <c r="AE221" s="24" t="s">
        <v>32</v>
      </c>
      <c r="AF221" s="24" t="s">
        <v>32</v>
      </c>
      <c r="AG221" s="24" t="s">
        <v>32</v>
      </c>
      <c r="AH221" s="24" t="s">
        <v>32</v>
      </c>
      <c r="AI221" s="16" t="s">
        <v>20243</v>
      </c>
    </row>
    <row r="222" spans="1:35" x14ac:dyDescent="0.25">
      <c r="A222" s="17">
        <v>81245</v>
      </c>
      <c r="B222" s="18">
        <v>3</v>
      </c>
      <c r="C222" s="16" t="s">
        <v>474</v>
      </c>
      <c r="D222" s="21">
        <v>37656</v>
      </c>
      <c r="E222" s="16" t="s">
        <v>32</v>
      </c>
      <c r="F222" s="21">
        <v>44280</v>
      </c>
      <c r="G222" s="16" t="s">
        <v>75</v>
      </c>
      <c r="H222" s="26" t="s">
        <v>69</v>
      </c>
      <c r="I222" s="16" t="s">
        <v>2108</v>
      </c>
      <c r="J222" s="20" t="s">
        <v>116</v>
      </c>
      <c r="L222" s="16" t="s">
        <v>116</v>
      </c>
      <c r="M222" s="26" t="s">
        <v>20242</v>
      </c>
      <c r="O222" s="16" t="s">
        <v>78</v>
      </c>
      <c r="P222" s="26" t="s">
        <v>79</v>
      </c>
      <c r="R222" s="16" t="s">
        <v>41</v>
      </c>
      <c r="S222" s="16" t="s">
        <v>84</v>
      </c>
      <c r="T222" s="23" t="s">
        <v>32</v>
      </c>
      <c r="U222" s="21">
        <v>33214</v>
      </c>
      <c r="W222" s="20" t="s">
        <v>43</v>
      </c>
      <c r="Z222" s="24" t="s">
        <v>32</v>
      </c>
      <c r="AA222" s="24" t="s">
        <v>32</v>
      </c>
      <c r="AB222" s="24" t="s">
        <v>32</v>
      </c>
      <c r="AC222" s="24" t="s">
        <v>32</v>
      </c>
      <c r="AD222" s="24" t="s">
        <v>32</v>
      </c>
      <c r="AE222" s="24" t="s">
        <v>32</v>
      </c>
      <c r="AF222" s="24" t="s">
        <v>32</v>
      </c>
      <c r="AG222" s="24" t="s">
        <v>32</v>
      </c>
      <c r="AH222" s="24" t="s">
        <v>32</v>
      </c>
      <c r="AI222" s="16" t="s">
        <v>20241</v>
      </c>
    </row>
    <row r="223" spans="1:35" x14ac:dyDescent="0.25">
      <c r="A223" s="17">
        <v>81415.009999999995</v>
      </c>
      <c r="B223" s="18">
        <v>1</v>
      </c>
      <c r="C223" s="16" t="s">
        <v>47</v>
      </c>
      <c r="D223" s="21">
        <v>39514</v>
      </c>
      <c r="E223" s="16" t="s">
        <v>440</v>
      </c>
      <c r="F223" s="21">
        <v>39843</v>
      </c>
      <c r="G223" s="16" t="s">
        <v>75</v>
      </c>
      <c r="H223" s="26" t="s">
        <v>394</v>
      </c>
      <c r="I223" s="16" t="s">
        <v>446</v>
      </c>
      <c r="J223" s="20" t="s">
        <v>116</v>
      </c>
      <c r="L223" s="16" t="s">
        <v>116</v>
      </c>
      <c r="M223" s="26" t="s">
        <v>447</v>
      </c>
      <c r="O223" s="16" t="s">
        <v>188</v>
      </c>
      <c r="P223" s="26" t="s">
        <v>443</v>
      </c>
      <c r="Q223" s="26" t="s">
        <v>448</v>
      </c>
      <c r="T223" s="22">
        <v>12.71</v>
      </c>
      <c r="U223" s="21">
        <v>39619</v>
      </c>
      <c r="W223" s="20" t="s">
        <v>43</v>
      </c>
      <c r="X223" s="16" t="s">
        <v>140</v>
      </c>
      <c r="Z223" s="25">
        <v>0</v>
      </c>
      <c r="AA223" s="25">
        <v>0</v>
      </c>
      <c r="AB223" s="25">
        <v>0</v>
      </c>
      <c r="AC223" s="25">
        <v>136964.98000000001</v>
      </c>
      <c r="AD223" s="25">
        <v>0</v>
      </c>
      <c r="AE223" s="25">
        <v>0</v>
      </c>
      <c r="AF223" s="25">
        <v>161944.81</v>
      </c>
      <c r="AG223" s="25">
        <v>1852441.2</v>
      </c>
      <c r="AH223" s="25">
        <v>2014386.01</v>
      </c>
      <c r="AI223" s="16" t="s">
        <v>449</v>
      </c>
    </row>
    <row r="224" spans="1:35" x14ac:dyDescent="0.25">
      <c r="A224" s="17">
        <v>81786</v>
      </c>
      <c r="B224" s="18">
        <v>1</v>
      </c>
      <c r="C224" s="16" t="s">
        <v>474</v>
      </c>
      <c r="D224" s="21">
        <v>37656</v>
      </c>
      <c r="E224" s="16" t="s">
        <v>32</v>
      </c>
      <c r="F224" s="21">
        <v>44280</v>
      </c>
      <c r="G224" s="16" t="s">
        <v>75</v>
      </c>
      <c r="H224" s="26" t="s">
        <v>337</v>
      </c>
      <c r="I224" s="16" t="s">
        <v>464</v>
      </c>
      <c r="J224" s="20" t="s">
        <v>116</v>
      </c>
      <c r="L224" s="16" t="s">
        <v>116</v>
      </c>
      <c r="M224" s="26" t="s">
        <v>20240</v>
      </c>
      <c r="O224" s="16" t="s">
        <v>78</v>
      </c>
      <c r="P224" s="26" t="s">
        <v>188</v>
      </c>
      <c r="T224" s="23" t="s">
        <v>32</v>
      </c>
      <c r="U224" s="21">
        <v>33732</v>
      </c>
      <c r="W224" s="20" t="s">
        <v>43</v>
      </c>
      <c r="Z224" s="24" t="s">
        <v>32</v>
      </c>
      <c r="AA224" s="24" t="s">
        <v>32</v>
      </c>
      <c r="AB224" s="24" t="s">
        <v>32</v>
      </c>
      <c r="AC224" s="24" t="s">
        <v>32</v>
      </c>
      <c r="AD224" s="24" t="s">
        <v>32</v>
      </c>
      <c r="AE224" s="24" t="s">
        <v>32</v>
      </c>
      <c r="AF224" s="24" t="s">
        <v>32</v>
      </c>
      <c r="AG224" s="24" t="s">
        <v>32</v>
      </c>
      <c r="AH224" s="24" t="s">
        <v>32</v>
      </c>
      <c r="AI224" s="16" t="s">
        <v>20239</v>
      </c>
    </row>
    <row r="225" spans="1:35" x14ac:dyDescent="0.25">
      <c r="A225" s="17">
        <v>81869.009999999995</v>
      </c>
      <c r="B225" s="18">
        <v>3</v>
      </c>
      <c r="C225" s="16" t="s">
        <v>73</v>
      </c>
      <c r="D225" s="21">
        <v>43656</v>
      </c>
      <c r="E225" s="16" t="s">
        <v>486</v>
      </c>
      <c r="F225" s="21">
        <v>44281</v>
      </c>
      <c r="G225" s="16" t="s">
        <v>75</v>
      </c>
      <c r="H225" s="26" t="s">
        <v>955</v>
      </c>
      <c r="I225" s="16" t="s">
        <v>1484</v>
      </c>
      <c r="J225" s="20" t="s">
        <v>116</v>
      </c>
      <c r="L225" s="16" t="s">
        <v>116</v>
      </c>
      <c r="M225" s="26" t="s">
        <v>20238</v>
      </c>
      <c r="O225" s="16" t="s">
        <v>179</v>
      </c>
      <c r="P225" s="26" t="s">
        <v>79</v>
      </c>
      <c r="R225" s="16" t="s">
        <v>41</v>
      </c>
      <c r="S225" s="16" t="s">
        <v>84</v>
      </c>
      <c r="T225" s="22">
        <v>0.01</v>
      </c>
      <c r="W225" s="20" t="s">
        <v>43</v>
      </c>
      <c r="X225" s="16" t="s">
        <v>78</v>
      </c>
      <c r="Y225" s="26" t="s">
        <v>20237</v>
      </c>
      <c r="Z225" s="24" t="s">
        <v>32</v>
      </c>
      <c r="AA225" s="24" t="s">
        <v>32</v>
      </c>
      <c r="AB225" s="24" t="s">
        <v>32</v>
      </c>
      <c r="AC225" s="24" t="s">
        <v>32</v>
      </c>
      <c r="AD225" s="25">
        <v>0</v>
      </c>
      <c r="AE225" s="25">
        <v>0</v>
      </c>
      <c r="AF225" s="25">
        <v>210000</v>
      </c>
      <c r="AG225" s="25">
        <v>0</v>
      </c>
      <c r="AH225" s="25">
        <v>210000</v>
      </c>
      <c r="AI225" s="16" t="s">
        <v>20236</v>
      </c>
    </row>
    <row r="226" spans="1:35" ht="30" x14ac:dyDescent="0.25">
      <c r="A226" s="17">
        <v>82055</v>
      </c>
      <c r="B226" s="18">
        <v>4</v>
      </c>
      <c r="C226" s="16" t="s">
        <v>474</v>
      </c>
      <c r="D226" s="21">
        <v>37656</v>
      </c>
      <c r="E226" s="16" t="s">
        <v>32</v>
      </c>
      <c r="F226" s="21">
        <v>44280</v>
      </c>
      <c r="G226" s="16" t="s">
        <v>75</v>
      </c>
      <c r="H226" s="26" t="s">
        <v>428</v>
      </c>
      <c r="I226" s="16" t="s">
        <v>4507</v>
      </c>
      <c r="J226" s="20" t="s">
        <v>116</v>
      </c>
      <c r="L226" s="16" t="s">
        <v>116</v>
      </c>
      <c r="M226" s="26" t="s">
        <v>20235</v>
      </c>
      <c r="O226" s="16" t="s">
        <v>78</v>
      </c>
      <c r="P226" s="26" t="s">
        <v>188</v>
      </c>
      <c r="T226" s="23" t="s">
        <v>32</v>
      </c>
      <c r="U226" s="21">
        <v>34012</v>
      </c>
      <c r="W226" s="20" t="s">
        <v>43</v>
      </c>
      <c r="Z226" s="24" t="s">
        <v>32</v>
      </c>
      <c r="AA226" s="24" t="s">
        <v>32</v>
      </c>
      <c r="AB226" s="24" t="s">
        <v>32</v>
      </c>
      <c r="AC226" s="24" t="s">
        <v>32</v>
      </c>
      <c r="AD226" s="24" t="s">
        <v>32</v>
      </c>
      <c r="AE226" s="24" t="s">
        <v>32</v>
      </c>
      <c r="AF226" s="24" t="s">
        <v>32</v>
      </c>
      <c r="AG226" s="24" t="s">
        <v>32</v>
      </c>
      <c r="AH226" s="24" t="s">
        <v>32</v>
      </c>
      <c r="AI226" s="16" t="s">
        <v>20234</v>
      </c>
    </row>
    <row r="227" spans="1:35" ht="30" x14ac:dyDescent="0.25">
      <c r="A227" s="17">
        <v>82060.03</v>
      </c>
      <c r="B227" s="18">
        <v>2</v>
      </c>
      <c r="C227" s="16" t="s">
        <v>47</v>
      </c>
      <c r="D227" s="21">
        <v>39170</v>
      </c>
      <c r="E227" s="16" t="s">
        <v>113</v>
      </c>
      <c r="F227" s="21">
        <v>43885</v>
      </c>
      <c r="G227" s="16" t="s">
        <v>103</v>
      </c>
      <c r="H227" s="26" t="s">
        <v>450</v>
      </c>
      <c r="I227" s="16" t="s">
        <v>163</v>
      </c>
      <c r="J227" s="20" t="s">
        <v>148</v>
      </c>
      <c r="L227" s="16" t="s">
        <v>149</v>
      </c>
      <c r="M227" s="26" t="s">
        <v>451</v>
      </c>
      <c r="N227" s="26" t="s">
        <v>452</v>
      </c>
      <c r="O227" s="16" t="s">
        <v>119</v>
      </c>
      <c r="P227" s="26" t="s">
        <v>453</v>
      </c>
      <c r="T227" s="22">
        <v>7.31</v>
      </c>
      <c r="W227" s="20" t="s">
        <v>43</v>
      </c>
      <c r="X227" s="16" t="s">
        <v>454</v>
      </c>
      <c r="Z227" s="25">
        <v>0</v>
      </c>
      <c r="AA227" s="25">
        <v>0</v>
      </c>
      <c r="AB227" s="25">
        <v>69643.14</v>
      </c>
      <c r="AC227" s="25">
        <v>0</v>
      </c>
      <c r="AD227" s="25">
        <v>0</v>
      </c>
      <c r="AE227" s="25">
        <v>0</v>
      </c>
      <c r="AF227" s="25">
        <v>650511.14</v>
      </c>
      <c r="AG227" s="25">
        <v>0</v>
      </c>
      <c r="AH227" s="25">
        <v>650511.14</v>
      </c>
      <c r="AI227" s="16" t="s">
        <v>455</v>
      </c>
    </row>
    <row r="228" spans="1:35" ht="30" x14ac:dyDescent="0.25">
      <c r="A228" s="17">
        <v>82269</v>
      </c>
      <c r="B228" s="18">
        <v>1</v>
      </c>
      <c r="C228" s="16" t="s">
        <v>474</v>
      </c>
      <c r="D228" s="21">
        <v>37656</v>
      </c>
      <c r="E228" s="16" t="s">
        <v>32</v>
      </c>
      <c r="F228" s="21">
        <v>44280</v>
      </c>
      <c r="G228" s="16" t="s">
        <v>75</v>
      </c>
      <c r="H228" s="26" t="s">
        <v>394</v>
      </c>
      <c r="I228" s="16" t="s">
        <v>482</v>
      </c>
      <c r="J228" s="20" t="s">
        <v>116</v>
      </c>
      <c r="L228" s="16" t="s">
        <v>116</v>
      </c>
      <c r="M228" s="26" t="s">
        <v>20233</v>
      </c>
      <c r="O228" s="16" t="s">
        <v>78</v>
      </c>
      <c r="P228" s="26" t="s">
        <v>188</v>
      </c>
      <c r="T228" s="23" t="s">
        <v>32</v>
      </c>
      <c r="U228" s="21">
        <v>34180</v>
      </c>
      <c r="W228" s="20" t="s">
        <v>43</v>
      </c>
      <c r="Z228" s="24" t="s">
        <v>32</v>
      </c>
      <c r="AA228" s="24" t="s">
        <v>32</v>
      </c>
      <c r="AB228" s="24" t="s">
        <v>32</v>
      </c>
      <c r="AC228" s="24" t="s">
        <v>32</v>
      </c>
      <c r="AD228" s="24" t="s">
        <v>32</v>
      </c>
      <c r="AE228" s="24" t="s">
        <v>32</v>
      </c>
      <c r="AF228" s="24" t="s">
        <v>32</v>
      </c>
      <c r="AG228" s="24" t="s">
        <v>32</v>
      </c>
      <c r="AH228" s="24" t="s">
        <v>32</v>
      </c>
      <c r="AI228" s="16" t="s">
        <v>20232</v>
      </c>
    </row>
    <row r="229" spans="1:35" x14ac:dyDescent="0.25">
      <c r="A229" s="17">
        <v>82321.02</v>
      </c>
      <c r="B229" s="18">
        <v>4</v>
      </c>
      <c r="C229" s="16" t="s">
        <v>31</v>
      </c>
      <c r="D229" s="21">
        <v>43339</v>
      </c>
      <c r="E229" s="16" t="s">
        <v>176</v>
      </c>
      <c r="F229" s="21">
        <v>44188</v>
      </c>
      <c r="G229" s="16" t="s">
        <v>32</v>
      </c>
      <c r="H229" s="26" t="s">
        <v>258</v>
      </c>
      <c r="I229" s="16" t="s">
        <v>177</v>
      </c>
      <c r="J229" s="20" t="s">
        <v>116</v>
      </c>
      <c r="L229" s="16" t="s">
        <v>116</v>
      </c>
      <c r="M229" s="26" t="s">
        <v>456</v>
      </c>
      <c r="N229" s="26" t="s">
        <v>457</v>
      </c>
      <c r="O229" s="16" t="s">
        <v>179</v>
      </c>
      <c r="P229" s="26" t="s">
        <v>79</v>
      </c>
      <c r="R229" s="16" t="s">
        <v>41</v>
      </c>
      <c r="S229" s="16" t="s">
        <v>84</v>
      </c>
      <c r="T229" s="22">
        <v>0</v>
      </c>
      <c r="U229" s="21">
        <v>44176</v>
      </c>
      <c r="W229" s="20" t="s">
        <v>43</v>
      </c>
      <c r="X229" s="16" t="s">
        <v>140</v>
      </c>
      <c r="Y229" s="26" t="s">
        <v>458</v>
      </c>
      <c r="Z229" s="25">
        <v>0</v>
      </c>
      <c r="AA229" s="25">
        <v>0</v>
      </c>
      <c r="AB229" s="25">
        <v>5166074</v>
      </c>
      <c r="AC229" s="25">
        <v>0</v>
      </c>
      <c r="AD229" s="25">
        <v>0</v>
      </c>
      <c r="AE229" s="25">
        <v>0</v>
      </c>
      <c r="AF229" s="25">
        <v>5210074</v>
      </c>
      <c r="AG229" s="25">
        <v>0</v>
      </c>
      <c r="AH229" s="25">
        <v>5210074</v>
      </c>
      <c r="AI229" s="16" t="s">
        <v>459</v>
      </c>
    </row>
    <row r="230" spans="1:35" x14ac:dyDescent="0.25">
      <c r="A230" s="17">
        <v>82410</v>
      </c>
      <c r="B230" s="18">
        <v>4</v>
      </c>
      <c r="C230" s="16" t="s">
        <v>474</v>
      </c>
      <c r="D230" s="21">
        <v>37656</v>
      </c>
      <c r="E230" s="16" t="s">
        <v>32</v>
      </c>
      <c r="F230" s="21">
        <v>44280</v>
      </c>
      <c r="G230" s="16" t="s">
        <v>75</v>
      </c>
      <c r="H230" s="26" t="s">
        <v>87</v>
      </c>
      <c r="I230" s="16" t="s">
        <v>20231</v>
      </c>
      <c r="J230" s="20" t="s">
        <v>116</v>
      </c>
      <c r="L230" s="16" t="s">
        <v>116</v>
      </c>
      <c r="M230" s="26" t="s">
        <v>20230</v>
      </c>
      <c r="O230" s="16" t="s">
        <v>78</v>
      </c>
      <c r="P230" s="26" t="s">
        <v>188</v>
      </c>
      <c r="T230" s="23" t="s">
        <v>32</v>
      </c>
      <c r="U230" s="21">
        <v>34376</v>
      </c>
      <c r="W230" s="20" t="s">
        <v>43</v>
      </c>
      <c r="Z230" s="24" t="s">
        <v>32</v>
      </c>
      <c r="AA230" s="24" t="s">
        <v>32</v>
      </c>
      <c r="AB230" s="24" t="s">
        <v>32</v>
      </c>
      <c r="AC230" s="24" t="s">
        <v>32</v>
      </c>
      <c r="AD230" s="24" t="s">
        <v>32</v>
      </c>
      <c r="AE230" s="24" t="s">
        <v>32</v>
      </c>
      <c r="AF230" s="24" t="s">
        <v>32</v>
      </c>
      <c r="AG230" s="24" t="s">
        <v>32</v>
      </c>
      <c r="AH230" s="24" t="s">
        <v>32</v>
      </c>
      <c r="AI230" s="16" t="s">
        <v>20229</v>
      </c>
    </row>
    <row r="231" spans="1:35" x14ac:dyDescent="0.25">
      <c r="A231" s="17">
        <v>82443.009999999995</v>
      </c>
      <c r="B231" s="18">
        <v>4</v>
      </c>
      <c r="C231" s="16" t="s">
        <v>31</v>
      </c>
      <c r="D231" s="21">
        <v>40619</v>
      </c>
      <c r="E231" s="16" t="s">
        <v>475</v>
      </c>
      <c r="F231" s="21">
        <v>43935</v>
      </c>
      <c r="G231" s="16" t="s">
        <v>109</v>
      </c>
      <c r="H231" s="26" t="s">
        <v>564</v>
      </c>
      <c r="I231" s="16" t="s">
        <v>3716</v>
      </c>
      <c r="J231" s="20" t="s">
        <v>116</v>
      </c>
      <c r="L231" s="16" t="s">
        <v>116</v>
      </c>
      <c r="M231" s="26" t="s">
        <v>20228</v>
      </c>
      <c r="N231" s="26" t="s">
        <v>20227</v>
      </c>
      <c r="O231" s="16" t="s">
        <v>53</v>
      </c>
      <c r="P231" s="26" t="s">
        <v>40</v>
      </c>
      <c r="R231" s="16" t="s">
        <v>41</v>
      </c>
      <c r="S231" s="16" t="s">
        <v>42</v>
      </c>
      <c r="T231" s="22">
        <v>0.01</v>
      </c>
      <c r="U231" s="21">
        <v>43917</v>
      </c>
      <c r="W231" s="20" t="s">
        <v>43</v>
      </c>
      <c r="X231" s="16" t="s">
        <v>78</v>
      </c>
      <c r="Y231" s="26" t="s">
        <v>20226</v>
      </c>
      <c r="Z231" s="24" t="s">
        <v>32</v>
      </c>
      <c r="AA231" s="24" t="s">
        <v>32</v>
      </c>
      <c r="AB231" s="24" t="s">
        <v>32</v>
      </c>
      <c r="AC231" s="24" t="s">
        <v>32</v>
      </c>
      <c r="AD231" s="25">
        <v>434250</v>
      </c>
      <c r="AE231" s="25">
        <v>201661</v>
      </c>
      <c r="AF231" s="25">
        <v>3718790</v>
      </c>
      <c r="AG231" s="25">
        <v>0</v>
      </c>
      <c r="AH231" s="25">
        <v>4354701</v>
      </c>
      <c r="AI231" s="16" t="s">
        <v>20225</v>
      </c>
    </row>
    <row r="232" spans="1:35" x14ac:dyDescent="0.25">
      <c r="A232" s="17">
        <v>82473</v>
      </c>
      <c r="B232" s="18">
        <v>4</v>
      </c>
      <c r="C232" s="16" t="s">
        <v>474</v>
      </c>
      <c r="D232" s="21">
        <v>37656</v>
      </c>
      <c r="E232" s="16" t="s">
        <v>32</v>
      </c>
      <c r="F232" s="21">
        <v>44280</v>
      </c>
      <c r="G232" s="16" t="s">
        <v>75</v>
      </c>
      <c r="H232" s="26" t="s">
        <v>92</v>
      </c>
      <c r="I232" s="16" t="s">
        <v>468</v>
      </c>
      <c r="J232" s="20" t="s">
        <v>116</v>
      </c>
      <c r="L232" s="16" t="s">
        <v>116</v>
      </c>
      <c r="M232" s="26" t="s">
        <v>20224</v>
      </c>
      <c r="O232" s="16" t="s">
        <v>78</v>
      </c>
      <c r="P232" s="26" t="s">
        <v>79</v>
      </c>
      <c r="R232" s="16" t="s">
        <v>41</v>
      </c>
      <c r="S232" s="16" t="s">
        <v>84</v>
      </c>
      <c r="T232" s="23" t="s">
        <v>32</v>
      </c>
      <c r="U232" s="21">
        <v>34418</v>
      </c>
      <c r="W232" s="20" t="s">
        <v>43</v>
      </c>
      <c r="Z232" s="24" t="s">
        <v>32</v>
      </c>
      <c r="AA232" s="24" t="s">
        <v>32</v>
      </c>
      <c r="AB232" s="24" t="s">
        <v>32</v>
      </c>
      <c r="AC232" s="24" t="s">
        <v>32</v>
      </c>
      <c r="AD232" s="24" t="s">
        <v>32</v>
      </c>
      <c r="AE232" s="24" t="s">
        <v>32</v>
      </c>
      <c r="AF232" s="24" t="s">
        <v>32</v>
      </c>
      <c r="AG232" s="24" t="s">
        <v>32</v>
      </c>
      <c r="AH232" s="24" t="s">
        <v>32</v>
      </c>
      <c r="AI232" s="16" t="s">
        <v>20223</v>
      </c>
    </row>
    <row r="233" spans="1:35" x14ac:dyDescent="0.25">
      <c r="A233" s="17">
        <v>82811.009999999995</v>
      </c>
      <c r="B233" s="18">
        <v>4</v>
      </c>
      <c r="C233" s="16" t="s">
        <v>31</v>
      </c>
      <c r="D233" s="21">
        <v>42852</v>
      </c>
      <c r="E233" s="16" t="s">
        <v>142</v>
      </c>
      <c r="F233" s="21">
        <v>44299</v>
      </c>
      <c r="G233" s="16" t="s">
        <v>32</v>
      </c>
      <c r="H233" s="26" t="s">
        <v>126</v>
      </c>
      <c r="I233" s="16" t="s">
        <v>460</v>
      </c>
      <c r="J233" s="20" t="s">
        <v>116</v>
      </c>
      <c r="L233" s="16" t="s">
        <v>116</v>
      </c>
      <c r="M233" s="26" t="s">
        <v>461</v>
      </c>
      <c r="O233" s="16" t="s">
        <v>179</v>
      </c>
      <c r="P233" s="26" t="s">
        <v>79</v>
      </c>
      <c r="R233" s="16" t="s">
        <v>41</v>
      </c>
      <c r="S233" s="16" t="s">
        <v>84</v>
      </c>
      <c r="T233" s="22">
        <v>0.01</v>
      </c>
      <c r="U233" s="21">
        <v>44281</v>
      </c>
      <c r="W233" s="20" t="s">
        <v>43</v>
      </c>
      <c r="X233" s="16" t="s">
        <v>140</v>
      </c>
      <c r="Y233" s="26" t="s">
        <v>462</v>
      </c>
      <c r="Z233" s="25">
        <v>0</v>
      </c>
      <c r="AA233" s="25">
        <v>0</v>
      </c>
      <c r="AB233" s="25">
        <v>545671</v>
      </c>
      <c r="AC233" s="25">
        <v>0</v>
      </c>
      <c r="AD233" s="25">
        <v>0</v>
      </c>
      <c r="AE233" s="25">
        <v>0</v>
      </c>
      <c r="AF233" s="25">
        <v>610671</v>
      </c>
      <c r="AG233" s="25">
        <v>0</v>
      </c>
      <c r="AH233" s="25">
        <v>610671</v>
      </c>
      <c r="AI233" s="16" t="s">
        <v>463</v>
      </c>
    </row>
    <row r="234" spans="1:35" x14ac:dyDescent="0.25">
      <c r="A234" s="17">
        <v>82911.009999999995</v>
      </c>
      <c r="B234" s="18">
        <v>3</v>
      </c>
      <c r="C234" s="16" t="s">
        <v>73</v>
      </c>
      <c r="D234" s="21">
        <v>42397</v>
      </c>
      <c r="E234" s="16" t="s">
        <v>142</v>
      </c>
      <c r="F234" s="21">
        <v>43489</v>
      </c>
      <c r="G234" s="16" t="s">
        <v>75</v>
      </c>
      <c r="H234" s="26" t="s">
        <v>307</v>
      </c>
      <c r="I234" s="16" t="s">
        <v>5446</v>
      </c>
      <c r="J234" s="20" t="s">
        <v>116</v>
      </c>
      <c r="L234" s="16" t="s">
        <v>116</v>
      </c>
      <c r="M234" s="26" t="s">
        <v>20222</v>
      </c>
      <c r="O234" s="16" t="s">
        <v>179</v>
      </c>
      <c r="P234" s="26" t="s">
        <v>79</v>
      </c>
      <c r="R234" s="16" t="s">
        <v>41</v>
      </c>
      <c r="S234" s="16" t="s">
        <v>84</v>
      </c>
      <c r="T234" s="22">
        <v>0.01</v>
      </c>
      <c r="W234" s="20" t="s">
        <v>43</v>
      </c>
      <c r="X234" s="16" t="s">
        <v>78</v>
      </c>
      <c r="Y234" s="26" t="s">
        <v>15011</v>
      </c>
      <c r="Z234" s="24" t="s">
        <v>32</v>
      </c>
      <c r="AA234" s="24" t="s">
        <v>32</v>
      </c>
      <c r="AB234" s="24" t="s">
        <v>32</v>
      </c>
      <c r="AC234" s="24" t="s">
        <v>32</v>
      </c>
      <c r="AD234" s="25">
        <v>0</v>
      </c>
      <c r="AE234" s="25">
        <v>0</v>
      </c>
      <c r="AF234" s="25">
        <v>90000</v>
      </c>
      <c r="AG234" s="25">
        <v>0</v>
      </c>
      <c r="AH234" s="25">
        <v>90000</v>
      </c>
      <c r="AI234" s="16" t="s">
        <v>20221</v>
      </c>
    </row>
    <row r="235" spans="1:35" x14ac:dyDescent="0.25">
      <c r="A235" s="17">
        <v>82990</v>
      </c>
      <c r="B235" s="18">
        <v>1</v>
      </c>
      <c r="C235" s="16" t="s">
        <v>474</v>
      </c>
      <c r="D235" s="21">
        <v>37656</v>
      </c>
      <c r="E235" s="16" t="s">
        <v>32</v>
      </c>
      <c r="F235" s="21">
        <v>44280</v>
      </c>
      <c r="G235" s="16" t="s">
        <v>75</v>
      </c>
      <c r="H235" s="26" t="s">
        <v>182</v>
      </c>
      <c r="I235" s="16" t="s">
        <v>3153</v>
      </c>
      <c r="J235" s="20" t="s">
        <v>116</v>
      </c>
      <c r="L235" s="16" t="s">
        <v>116</v>
      </c>
      <c r="M235" s="26" t="s">
        <v>20220</v>
      </c>
      <c r="O235" s="16" t="s">
        <v>78</v>
      </c>
      <c r="P235" s="26" t="s">
        <v>188</v>
      </c>
      <c r="T235" s="22">
        <v>2.2000000000000002</v>
      </c>
      <c r="U235" s="21">
        <v>34866</v>
      </c>
      <c r="W235" s="20" t="s">
        <v>43</v>
      </c>
      <c r="Z235" s="24" t="s">
        <v>32</v>
      </c>
      <c r="AA235" s="24" t="s">
        <v>32</v>
      </c>
      <c r="AB235" s="24" t="s">
        <v>32</v>
      </c>
      <c r="AC235" s="24" t="s">
        <v>32</v>
      </c>
      <c r="AD235" s="24" t="s">
        <v>32</v>
      </c>
      <c r="AE235" s="24" t="s">
        <v>32</v>
      </c>
      <c r="AF235" s="24" t="s">
        <v>32</v>
      </c>
      <c r="AG235" s="24" t="s">
        <v>32</v>
      </c>
      <c r="AH235" s="24" t="s">
        <v>32</v>
      </c>
      <c r="AI235" s="16" t="s">
        <v>20219</v>
      </c>
    </row>
    <row r="236" spans="1:35" ht="30" x14ac:dyDescent="0.25">
      <c r="A236" s="17">
        <v>83014.02</v>
      </c>
      <c r="B236" s="18">
        <v>1</v>
      </c>
      <c r="C236" s="16" t="s">
        <v>474</v>
      </c>
      <c r="D236" s="21">
        <v>41887</v>
      </c>
      <c r="E236" s="16" t="s">
        <v>142</v>
      </c>
      <c r="F236" s="21">
        <v>44279</v>
      </c>
      <c r="G236" s="16" t="s">
        <v>75</v>
      </c>
      <c r="H236" s="26" t="s">
        <v>215</v>
      </c>
      <c r="I236" s="16" t="s">
        <v>163</v>
      </c>
      <c r="J236" s="20" t="s">
        <v>148</v>
      </c>
      <c r="L236" s="16" t="s">
        <v>149</v>
      </c>
      <c r="M236" s="26" t="s">
        <v>20218</v>
      </c>
      <c r="O236" s="16" t="s">
        <v>179</v>
      </c>
      <c r="P236" s="26" t="s">
        <v>79</v>
      </c>
      <c r="R236" s="16" t="s">
        <v>41</v>
      </c>
      <c r="S236" s="16" t="s">
        <v>84</v>
      </c>
      <c r="T236" s="22">
        <v>5.78</v>
      </c>
      <c r="U236" s="21">
        <v>42965</v>
      </c>
      <c r="W236" s="20" t="s">
        <v>43</v>
      </c>
      <c r="X236" s="16" t="s">
        <v>454</v>
      </c>
      <c r="Y236" s="26" t="s">
        <v>20217</v>
      </c>
      <c r="Z236" s="24" t="s">
        <v>32</v>
      </c>
      <c r="AA236" s="24" t="s">
        <v>32</v>
      </c>
      <c r="AB236" s="24" t="s">
        <v>32</v>
      </c>
      <c r="AC236" s="24" t="s">
        <v>32</v>
      </c>
      <c r="AD236" s="25">
        <v>0</v>
      </c>
      <c r="AE236" s="25">
        <v>0</v>
      </c>
      <c r="AF236" s="25">
        <v>1382753</v>
      </c>
      <c r="AG236" s="25">
        <v>0</v>
      </c>
      <c r="AH236" s="25">
        <v>1382753</v>
      </c>
      <c r="AI236" s="16" t="s">
        <v>20216</v>
      </c>
    </row>
    <row r="237" spans="1:35" x14ac:dyDescent="0.25">
      <c r="A237" s="17">
        <v>83031.009999999995</v>
      </c>
      <c r="B237" s="18">
        <v>2</v>
      </c>
      <c r="C237" s="16" t="s">
        <v>73</v>
      </c>
      <c r="D237" s="21">
        <v>43868</v>
      </c>
      <c r="E237" s="16" t="s">
        <v>176</v>
      </c>
      <c r="F237" s="21">
        <v>44336</v>
      </c>
      <c r="G237" s="16" t="s">
        <v>125</v>
      </c>
      <c r="H237" s="26" t="s">
        <v>241</v>
      </c>
      <c r="I237" s="16" t="s">
        <v>464</v>
      </c>
      <c r="J237" s="20" t="s">
        <v>116</v>
      </c>
      <c r="L237" s="16" t="s">
        <v>116</v>
      </c>
      <c r="M237" s="26" t="s">
        <v>465</v>
      </c>
      <c r="O237" s="16" t="s">
        <v>179</v>
      </c>
      <c r="P237" s="26" t="s">
        <v>79</v>
      </c>
      <c r="R237" s="16" t="s">
        <v>41</v>
      </c>
      <c r="S237" s="16" t="s">
        <v>84</v>
      </c>
      <c r="T237" s="22">
        <v>0.03</v>
      </c>
      <c r="U237" s="21">
        <v>44428</v>
      </c>
      <c r="W237" s="20" t="s">
        <v>43</v>
      </c>
      <c r="X237" s="16" t="s">
        <v>78</v>
      </c>
      <c r="Y237" s="26" t="s">
        <v>466</v>
      </c>
      <c r="Z237" s="25">
        <v>0</v>
      </c>
      <c r="AA237" s="25">
        <v>0</v>
      </c>
      <c r="AB237" s="25">
        <v>25500</v>
      </c>
      <c r="AC237" s="25">
        <v>0</v>
      </c>
      <c r="AD237" s="25">
        <v>0</v>
      </c>
      <c r="AE237" s="25">
        <v>0</v>
      </c>
      <c r="AF237" s="25">
        <v>79000</v>
      </c>
      <c r="AG237" s="25">
        <v>0</v>
      </c>
      <c r="AH237" s="25">
        <v>79000</v>
      </c>
      <c r="AI237" s="16" t="s">
        <v>467</v>
      </c>
    </row>
    <row r="238" spans="1:35" ht="30" x14ac:dyDescent="0.25">
      <c r="A238" s="17">
        <v>83139</v>
      </c>
      <c r="B238" s="18">
        <v>1</v>
      </c>
      <c r="C238" s="16" t="s">
        <v>474</v>
      </c>
      <c r="D238" s="21">
        <v>37656</v>
      </c>
      <c r="E238" s="16" t="s">
        <v>32</v>
      </c>
      <c r="F238" s="21">
        <v>44280</v>
      </c>
      <c r="G238" s="16" t="s">
        <v>75</v>
      </c>
      <c r="H238" s="26" t="s">
        <v>320</v>
      </c>
      <c r="M238" s="26" t="s">
        <v>20215</v>
      </c>
      <c r="O238" s="16" t="s">
        <v>78</v>
      </c>
      <c r="P238" s="26" t="s">
        <v>507</v>
      </c>
      <c r="R238" s="16" t="s">
        <v>139</v>
      </c>
      <c r="S238" s="16" t="s">
        <v>192</v>
      </c>
      <c r="T238" s="23" t="s">
        <v>32</v>
      </c>
      <c r="U238" s="21">
        <v>34992</v>
      </c>
      <c r="W238" s="20" t="s">
        <v>43</v>
      </c>
      <c r="Z238" s="24" t="s">
        <v>32</v>
      </c>
      <c r="AA238" s="24" t="s">
        <v>32</v>
      </c>
      <c r="AB238" s="24" t="s">
        <v>32</v>
      </c>
      <c r="AC238" s="24" t="s">
        <v>32</v>
      </c>
      <c r="AD238" s="24" t="s">
        <v>32</v>
      </c>
      <c r="AE238" s="24" t="s">
        <v>32</v>
      </c>
      <c r="AF238" s="24" t="s">
        <v>32</v>
      </c>
      <c r="AG238" s="24" t="s">
        <v>32</v>
      </c>
      <c r="AH238" s="24" t="s">
        <v>32</v>
      </c>
      <c r="AI238" s="16" t="s">
        <v>20214</v>
      </c>
    </row>
    <row r="239" spans="1:35" ht="30" x14ac:dyDescent="0.25">
      <c r="A239" s="17">
        <v>83172</v>
      </c>
      <c r="B239" s="18">
        <v>3</v>
      </c>
      <c r="C239" s="16" t="s">
        <v>474</v>
      </c>
      <c r="D239" s="21">
        <v>37656</v>
      </c>
      <c r="E239" s="16" t="s">
        <v>32</v>
      </c>
      <c r="F239" s="21">
        <v>44280</v>
      </c>
      <c r="G239" s="16" t="s">
        <v>75</v>
      </c>
      <c r="H239" s="26" t="s">
        <v>98</v>
      </c>
      <c r="I239" s="16" t="s">
        <v>785</v>
      </c>
      <c r="J239" s="20" t="s">
        <v>116</v>
      </c>
      <c r="L239" s="16" t="s">
        <v>116</v>
      </c>
      <c r="M239" s="26" t="s">
        <v>20213</v>
      </c>
      <c r="O239" s="16" t="s">
        <v>78</v>
      </c>
      <c r="P239" s="26" t="s">
        <v>768</v>
      </c>
      <c r="T239" s="22">
        <v>2.1</v>
      </c>
      <c r="U239" s="21">
        <v>35048</v>
      </c>
      <c r="W239" s="20" t="s">
        <v>43</v>
      </c>
      <c r="Z239" s="24" t="s">
        <v>32</v>
      </c>
      <c r="AA239" s="24" t="s">
        <v>32</v>
      </c>
      <c r="AB239" s="24" t="s">
        <v>32</v>
      </c>
      <c r="AC239" s="24" t="s">
        <v>32</v>
      </c>
      <c r="AD239" s="24" t="s">
        <v>32</v>
      </c>
      <c r="AE239" s="24" t="s">
        <v>32</v>
      </c>
      <c r="AF239" s="24" t="s">
        <v>32</v>
      </c>
      <c r="AG239" s="24" t="s">
        <v>32</v>
      </c>
      <c r="AH239" s="24" t="s">
        <v>32</v>
      </c>
      <c r="AI239" s="16" t="s">
        <v>20212</v>
      </c>
    </row>
    <row r="240" spans="1:35" x14ac:dyDescent="0.25">
      <c r="A240" s="17">
        <v>83292</v>
      </c>
      <c r="B240" s="18">
        <v>4</v>
      </c>
      <c r="C240" s="16" t="s">
        <v>474</v>
      </c>
      <c r="D240" s="21">
        <v>37656</v>
      </c>
      <c r="E240" s="16" t="s">
        <v>32</v>
      </c>
      <c r="F240" s="21">
        <v>44280</v>
      </c>
      <c r="G240" s="16" t="s">
        <v>75</v>
      </c>
      <c r="H240" s="26" t="s">
        <v>349</v>
      </c>
      <c r="I240" s="16" t="s">
        <v>468</v>
      </c>
      <c r="J240" s="20" t="s">
        <v>116</v>
      </c>
      <c r="L240" s="16" t="s">
        <v>116</v>
      </c>
      <c r="M240" s="26" t="s">
        <v>20211</v>
      </c>
      <c r="O240" s="16" t="s">
        <v>78</v>
      </c>
      <c r="P240" s="26" t="s">
        <v>79</v>
      </c>
      <c r="R240" s="16" t="s">
        <v>41</v>
      </c>
      <c r="S240" s="16" t="s">
        <v>84</v>
      </c>
      <c r="T240" s="23" t="s">
        <v>32</v>
      </c>
      <c r="U240" s="21">
        <v>35181</v>
      </c>
      <c r="W240" s="20" t="s">
        <v>43</v>
      </c>
      <c r="Z240" s="24" t="s">
        <v>32</v>
      </c>
      <c r="AA240" s="24" t="s">
        <v>32</v>
      </c>
      <c r="AB240" s="24" t="s">
        <v>32</v>
      </c>
      <c r="AC240" s="24" t="s">
        <v>32</v>
      </c>
      <c r="AD240" s="24" t="s">
        <v>32</v>
      </c>
      <c r="AE240" s="24" t="s">
        <v>32</v>
      </c>
      <c r="AF240" s="24" t="s">
        <v>32</v>
      </c>
      <c r="AG240" s="24" t="s">
        <v>32</v>
      </c>
      <c r="AH240" s="24" t="s">
        <v>32</v>
      </c>
      <c r="AI240" s="16" t="s">
        <v>20210</v>
      </c>
    </row>
    <row r="241" spans="1:35" x14ac:dyDescent="0.25">
      <c r="A241" s="17">
        <v>83354.02</v>
      </c>
      <c r="B241" s="18">
        <v>1</v>
      </c>
      <c r="C241" s="16" t="s">
        <v>474</v>
      </c>
      <c r="D241" s="21">
        <v>41870</v>
      </c>
      <c r="E241" s="16" t="s">
        <v>486</v>
      </c>
      <c r="F241" s="21">
        <v>44281</v>
      </c>
      <c r="G241" s="16" t="s">
        <v>75</v>
      </c>
      <c r="H241" s="26" t="s">
        <v>289</v>
      </c>
      <c r="I241" s="16" t="s">
        <v>1868</v>
      </c>
      <c r="J241" s="20" t="s">
        <v>116</v>
      </c>
      <c r="L241" s="16" t="s">
        <v>116</v>
      </c>
      <c r="M241" s="26" t="s">
        <v>10616</v>
      </c>
      <c r="O241" s="16" t="s">
        <v>188</v>
      </c>
      <c r="P241" s="26" t="s">
        <v>443</v>
      </c>
      <c r="Q241" s="26" t="s">
        <v>17016</v>
      </c>
      <c r="R241" s="16" t="s">
        <v>139</v>
      </c>
      <c r="S241" s="16" t="s">
        <v>84</v>
      </c>
      <c r="T241" s="22">
        <v>5.27</v>
      </c>
      <c r="U241" s="21">
        <v>42048</v>
      </c>
      <c r="V241" s="16" t="s">
        <v>3998</v>
      </c>
      <c r="W241" s="20" t="s">
        <v>43</v>
      </c>
      <c r="X241" s="16" t="s">
        <v>78</v>
      </c>
      <c r="Z241" s="24" t="s">
        <v>32</v>
      </c>
      <c r="AA241" s="24" t="s">
        <v>32</v>
      </c>
      <c r="AB241" s="24" t="s">
        <v>32</v>
      </c>
      <c r="AC241" s="24" t="s">
        <v>32</v>
      </c>
      <c r="AD241" s="25">
        <v>0</v>
      </c>
      <c r="AE241" s="25">
        <v>0</v>
      </c>
      <c r="AF241" s="25">
        <v>151100</v>
      </c>
      <c r="AG241" s="25">
        <v>209700</v>
      </c>
      <c r="AH241" s="25">
        <v>360800</v>
      </c>
      <c r="AI241" s="16" t="s">
        <v>20209</v>
      </c>
    </row>
    <row r="242" spans="1:35" x14ac:dyDescent="0.25">
      <c r="A242" s="17">
        <v>83453.009999999995</v>
      </c>
      <c r="B242" s="18">
        <v>4</v>
      </c>
      <c r="C242" s="16" t="s">
        <v>73</v>
      </c>
      <c r="D242" s="21">
        <v>41058</v>
      </c>
      <c r="E242" s="16" t="s">
        <v>142</v>
      </c>
      <c r="F242" s="21">
        <v>43969</v>
      </c>
      <c r="G242" s="16" t="s">
        <v>142</v>
      </c>
      <c r="H242" s="26" t="s">
        <v>126</v>
      </c>
      <c r="K242" s="16" t="s">
        <v>20208</v>
      </c>
      <c r="L242" s="16" t="s">
        <v>37</v>
      </c>
      <c r="M242" s="26" t="s">
        <v>20207</v>
      </c>
      <c r="O242" s="16" t="s">
        <v>179</v>
      </c>
      <c r="P242" s="26" t="s">
        <v>79</v>
      </c>
      <c r="R242" s="16" t="s">
        <v>41</v>
      </c>
      <c r="S242" s="16" t="s">
        <v>84</v>
      </c>
      <c r="T242" s="22">
        <v>0</v>
      </c>
      <c r="W242" s="20" t="s">
        <v>43</v>
      </c>
      <c r="X242" s="16" t="s">
        <v>4954</v>
      </c>
      <c r="Y242" s="26" t="s">
        <v>20206</v>
      </c>
      <c r="Z242" s="24" t="s">
        <v>32</v>
      </c>
      <c r="AA242" s="24" t="s">
        <v>32</v>
      </c>
      <c r="AB242" s="24" t="s">
        <v>32</v>
      </c>
      <c r="AC242" s="24" t="s">
        <v>32</v>
      </c>
      <c r="AD242" s="25">
        <v>0</v>
      </c>
      <c r="AE242" s="25">
        <v>0</v>
      </c>
      <c r="AF242" s="25">
        <v>47650</v>
      </c>
      <c r="AG242" s="25">
        <v>0</v>
      </c>
      <c r="AH242" s="25">
        <v>47650</v>
      </c>
      <c r="AI242" s="16" t="s">
        <v>20205</v>
      </c>
    </row>
    <row r="243" spans="1:35" x14ac:dyDescent="0.25">
      <c r="A243" s="17">
        <v>83462.009999999995</v>
      </c>
      <c r="B243" s="18">
        <v>1</v>
      </c>
      <c r="C243" s="16" t="s">
        <v>31</v>
      </c>
      <c r="D243" s="21">
        <v>41520</v>
      </c>
      <c r="E243" s="16" t="s">
        <v>142</v>
      </c>
      <c r="F243" s="21">
        <v>43662</v>
      </c>
      <c r="G243" s="16" t="s">
        <v>109</v>
      </c>
      <c r="H243" s="26" t="s">
        <v>196</v>
      </c>
      <c r="I243" s="16" t="s">
        <v>2125</v>
      </c>
      <c r="J243" s="20" t="s">
        <v>116</v>
      </c>
      <c r="L243" s="16" t="s">
        <v>116</v>
      </c>
      <c r="M243" s="26" t="s">
        <v>20204</v>
      </c>
      <c r="O243" s="16" t="s">
        <v>179</v>
      </c>
      <c r="P243" s="26" t="s">
        <v>79</v>
      </c>
      <c r="R243" s="16" t="s">
        <v>41</v>
      </c>
      <c r="S243" s="16" t="s">
        <v>84</v>
      </c>
      <c r="T243" s="22">
        <v>0</v>
      </c>
      <c r="U243" s="21">
        <v>43637</v>
      </c>
      <c r="W243" s="20" t="s">
        <v>43</v>
      </c>
      <c r="X243" s="16" t="s">
        <v>140</v>
      </c>
      <c r="Y243" s="26" t="s">
        <v>20203</v>
      </c>
      <c r="Z243" s="24" t="s">
        <v>32</v>
      </c>
      <c r="AA243" s="24" t="s">
        <v>32</v>
      </c>
      <c r="AB243" s="24" t="s">
        <v>32</v>
      </c>
      <c r="AC243" s="24" t="s">
        <v>32</v>
      </c>
      <c r="AD243" s="25">
        <v>0</v>
      </c>
      <c r="AE243" s="25">
        <v>230000</v>
      </c>
      <c r="AF243" s="25">
        <v>2430238</v>
      </c>
      <c r="AG243" s="25">
        <v>0</v>
      </c>
      <c r="AH243" s="25">
        <v>2660238</v>
      </c>
      <c r="AI243" s="16" t="s">
        <v>20202</v>
      </c>
    </row>
    <row r="244" spans="1:35" x14ac:dyDescent="0.25">
      <c r="A244" s="17">
        <v>83573.009999999995</v>
      </c>
      <c r="B244" s="18">
        <v>3</v>
      </c>
      <c r="C244" s="16" t="s">
        <v>31</v>
      </c>
      <c r="D244" s="21">
        <v>44239</v>
      </c>
      <c r="E244" s="16" t="s">
        <v>109</v>
      </c>
      <c r="F244" s="21">
        <v>44361</v>
      </c>
      <c r="G244" s="16" t="s">
        <v>75</v>
      </c>
      <c r="H244" s="26" t="s">
        <v>98</v>
      </c>
      <c r="I244" s="16" t="s">
        <v>468</v>
      </c>
      <c r="J244" s="20" t="s">
        <v>116</v>
      </c>
      <c r="L244" s="16" t="s">
        <v>116</v>
      </c>
      <c r="M244" s="26" t="s">
        <v>469</v>
      </c>
      <c r="N244" s="26" t="s">
        <v>470</v>
      </c>
      <c r="O244" s="16" t="s">
        <v>188</v>
      </c>
      <c r="P244" s="26" t="s">
        <v>188</v>
      </c>
      <c r="Q244" s="26" t="s">
        <v>471</v>
      </c>
      <c r="R244" s="16" t="s">
        <v>139</v>
      </c>
      <c r="S244" s="16" t="s">
        <v>84</v>
      </c>
      <c r="T244" s="22">
        <v>0.32</v>
      </c>
      <c r="U244" s="21">
        <v>44323</v>
      </c>
      <c r="V244" s="16" t="s">
        <v>470</v>
      </c>
      <c r="W244" s="20" t="s">
        <v>472</v>
      </c>
      <c r="X244" s="16" t="s">
        <v>140</v>
      </c>
      <c r="Z244" s="25">
        <v>0</v>
      </c>
      <c r="AA244" s="25">
        <v>0</v>
      </c>
      <c r="AB244" s="25">
        <v>861772</v>
      </c>
      <c r="AC244" s="25">
        <v>0</v>
      </c>
      <c r="AD244" s="25">
        <v>0</v>
      </c>
      <c r="AE244" s="25">
        <v>0</v>
      </c>
      <c r="AF244" s="25">
        <v>861772</v>
      </c>
      <c r="AG244" s="25">
        <v>0</v>
      </c>
      <c r="AH244" s="25">
        <v>861772</v>
      </c>
      <c r="AI244" s="16" t="s">
        <v>473</v>
      </c>
    </row>
    <row r="245" spans="1:35" x14ac:dyDescent="0.25">
      <c r="A245" s="17">
        <v>83843.009999999995</v>
      </c>
      <c r="B245" s="18">
        <v>4</v>
      </c>
      <c r="C245" s="16" t="s">
        <v>474</v>
      </c>
      <c r="D245" s="21">
        <v>40619</v>
      </c>
      <c r="E245" s="16" t="s">
        <v>475</v>
      </c>
      <c r="F245" s="21">
        <v>44278</v>
      </c>
      <c r="G245" s="16" t="s">
        <v>476</v>
      </c>
      <c r="H245" s="26" t="s">
        <v>295</v>
      </c>
      <c r="I245" s="16" t="s">
        <v>477</v>
      </c>
      <c r="J245" s="20" t="s">
        <v>116</v>
      </c>
      <c r="L245" s="16" t="s">
        <v>116</v>
      </c>
      <c r="M245" s="26" t="s">
        <v>478</v>
      </c>
      <c r="N245" s="26" t="s">
        <v>479</v>
      </c>
      <c r="O245" s="16" t="s">
        <v>53</v>
      </c>
      <c r="P245" s="26" t="s">
        <v>40</v>
      </c>
      <c r="R245" s="16" t="s">
        <v>41</v>
      </c>
      <c r="S245" s="16" t="s">
        <v>42</v>
      </c>
      <c r="T245" s="22">
        <v>8.8999999999999996E-2</v>
      </c>
      <c r="U245" s="21">
        <v>42545</v>
      </c>
      <c r="W245" s="20" t="s">
        <v>43</v>
      </c>
      <c r="X245" s="16" t="s">
        <v>78</v>
      </c>
      <c r="Y245" s="26" t="s">
        <v>480</v>
      </c>
      <c r="Z245" s="25">
        <v>2000</v>
      </c>
      <c r="AA245" s="25">
        <v>0</v>
      </c>
      <c r="AB245" s="25">
        <v>-86000</v>
      </c>
      <c r="AC245" s="25">
        <v>0</v>
      </c>
      <c r="AD245" s="25">
        <v>476960</v>
      </c>
      <c r="AE245" s="25">
        <v>30750</v>
      </c>
      <c r="AF245" s="25">
        <v>3150546</v>
      </c>
      <c r="AG245" s="25">
        <v>0</v>
      </c>
      <c r="AH245" s="25">
        <v>3658256</v>
      </c>
      <c r="AI245" s="16" t="s">
        <v>481</v>
      </c>
    </row>
    <row r="246" spans="1:35" x14ac:dyDescent="0.25">
      <c r="A246" s="17">
        <v>83910.01</v>
      </c>
      <c r="B246" s="18">
        <v>1</v>
      </c>
      <c r="C246" s="16" t="s">
        <v>31</v>
      </c>
      <c r="D246" s="21">
        <v>40618</v>
      </c>
      <c r="E246" s="16" t="s">
        <v>475</v>
      </c>
      <c r="F246" s="21">
        <v>43475</v>
      </c>
      <c r="G246" s="16" t="s">
        <v>74</v>
      </c>
      <c r="H246" s="26" t="s">
        <v>196</v>
      </c>
      <c r="I246" s="16" t="s">
        <v>1767</v>
      </c>
      <c r="J246" s="20" t="s">
        <v>116</v>
      </c>
      <c r="L246" s="16" t="s">
        <v>116</v>
      </c>
      <c r="M246" s="26" t="s">
        <v>20201</v>
      </c>
      <c r="N246" s="26" t="s">
        <v>20200</v>
      </c>
      <c r="O246" s="16" t="s">
        <v>53</v>
      </c>
      <c r="P246" s="26" t="s">
        <v>40</v>
      </c>
      <c r="R246" s="16" t="s">
        <v>41</v>
      </c>
      <c r="S246" s="16" t="s">
        <v>42</v>
      </c>
      <c r="T246" s="22">
        <v>0.2</v>
      </c>
      <c r="U246" s="21">
        <v>43329</v>
      </c>
      <c r="W246" s="20" t="s">
        <v>43</v>
      </c>
      <c r="X246" s="16" t="s">
        <v>140</v>
      </c>
      <c r="Y246" s="26" t="s">
        <v>20199</v>
      </c>
      <c r="Z246" s="24" t="s">
        <v>32</v>
      </c>
      <c r="AA246" s="24" t="s">
        <v>32</v>
      </c>
      <c r="AB246" s="24" t="s">
        <v>32</v>
      </c>
      <c r="AC246" s="24" t="s">
        <v>32</v>
      </c>
      <c r="AD246" s="25">
        <v>903750</v>
      </c>
      <c r="AE246" s="25">
        <v>3014500</v>
      </c>
      <c r="AF246" s="25">
        <v>30429343</v>
      </c>
      <c r="AG246" s="25">
        <v>0</v>
      </c>
      <c r="AH246" s="25">
        <v>34347593</v>
      </c>
      <c r="AI246" s="16" t="s">
        <v>20198</v>
      </c>
    </row>
    <row r="247" spans="1:35" x14ac:dyDescent="0.25">
      <c r="A247" s="17">
        <v>84230.01</v>
      </c>
      <c r="B247" s="18">
        <v>1</v>
      </c>
      <c r="C247" s="16" t="s">
        <v>31</v>
      </c>
      <c r="D247" s="21">
        <v>43756</v>
      </c>
      <c r="E247" s="16" t="s">
        <v>176</v>
      </c>
      <c r="F247" s="21">
        <v>44252</v>
      </c>
      <c r="G247" s="16" t="s">
        <v>32</v>
      </c>
      <c r="H247" s="26" t="s">
        <v>394</v>
      </c>
      <c r="I247" s="16" t="s">
        <v>482</v>
      </c>
      <c r="J247" s="20" t="s">
        <v>116</v>
      </c>
      <c r="L247" s="16" t="s">
        <v>116</v>
      </c>
      <c r="M247" s="26" t="s">
        <v>483</v>
      </c>
      <c r="O247" s="16" t="s">
        <v>179</v>
      </c>
      <c r="P247" s="26" t="s">
        <v>79</v>
      </c>
      <c r="R247" s="16" t="s">
        <v>41</v>
      </c>
      <c r="S247" s="16" t="s">
        <v>84</v>
      </c>
      <c r="T247" s="22">
        <v>0.01</v>
      </c>
      <c r="U247" s="21">
        <v>44232</v>
      </c>
      <c r="W247" s="20" t="s">
        <v>43</v>
      </c>
      <c r="X247" s="16" t="s">
        <v>78</v>
      </c>
      <c r="Y247" s="26" t="s">
        <v>484</v>
      </c>
      <c r="Z247" s="25">
        <v>0</v>
      </c>
      <c r="AA247" s="25">
        <v>0</v>
      </c>
      <c r="AB247" s="25">
        <v>795376</v>
      </c>
      <c r="AC247" s="25">
        <v>0</v>
      </c>
      <c r="AD247" s="25">
        <v>0</v>
      </c>
      <c r="AE247" s="25">
        <v>0</v>
      </c>
      <c r="AF247" s="25">
        <v>875376</v>
      </c>
      <c r="AG247" s="25">
        <v>0</v>
      </c>
      <c r="AH247" s="25">
        <v>875376</v>
      </c>
      <c r="AI247" s="16" t="s">
        <v>485</v>
      </c>
    </row>
    <row r="248" spans="1:35" x14ac:dyDescent="0.25">
      <c r="A248" s="17">
        <v>84577.01</v>
      </c>
      <c r="B248" s="18">
        <v>1</v>
      </c>
      <c r="C248" s="16" t="s">
        <v>73</v>
      </c>
      <c r="D248" s="21">
        <v>42586</v>
      </c>
      <c r="E248" s="16" t="s">
        <v>142</v>
      </c>
      <c r="F248" s="21">
        <v>43476</v>
      </c>
      <c r="G248" s="16" t="s">
        <v>75</v>
      </c>
      <c r="H248" s="26" t="s">
        <v>182</v>
      </c>
      <c r="I248" s="16" t="s">
        <v>2170</v>
      </c>
      <c r="J248" s="20" t="s">
        <v>116</v>
      </c>
      <c r="L248" s="16" t="s">
        <v>116</v>
      </c>
      <c r="M248" s="26" t="s">
        <v>20197</v>
      </c>
      <c r="O248" s="16" t="s">
        <v>179</v>
      </c>
      <c r="P248" s="26" t="s">
        <v>79</v>
      </c>
      <c r="R248" s="16" t="s">
        <v>41</v>
      </c>
      <c r="S248" s="16" t="s">
        <v>84</v>
      </c>
      <c r="T248" s="22">
        <v>0.01</v>
      </c>
      <c r="W248" s="20" t="s">
        <v>43</v>
      </c>
      <c r="X248" s="16" t="s">
        <v>140</v>
      </c>
      <c r="Y248" s="26" t="s">
        <v>14638</v>
      </c>
      <c r="Z248" s="24" t="s">
        <v>32</v>
      </c>
      <c r="AA248" s="24" t="s">
        <v>32</v>
      </c>
      <c r="AB248" s="24" t="s">
        <v>32</v>
      </c>
      <c r="AC248" s="24" t="s">
        <v>32</v>
      </c>
      <c r="AD248" s="25">
        <v>0</v>
      </c>
      <c r="AE248" s="25">
        <v>0</v>
      </c>
      <c r="AF248" s="25">
        <v>67125</v>
      </c>
      <c r="AG248" s="25">
        <v>0</v>
      </c>
      <c r="AH248" s="25">
        <v>67125</v>
      </c>
      <c r="AI248" s="16" t="s">
        <v>20196</v>
      </c>
    </row>
    <row r="249" spans="1:35" x14ac:dyDescent="0.25">
      <c r="A249" s="17">
        <v>84636.01</v>
      </c>
      <c r="B249" s="18">
        <v>1</v>
      </c>
      <c r="C249" s="16" t="s">
        <v>31</v>
      </c>
      <c r="D249" s="21">
        <v>43741</v>
      </c>
      <c r="E249" s="16" t="s">
        <v>486</v>
      </c>
      <c r="F249" s="21">
        <v>44299</v>
      </c>
      <c r="G249" s="16" t="s">
        <v>109</v>
      </c>
      <c r="H249" s="26" t="s">
        <v>215</v>
      </c>
      <c r="I249" s="16" t="s">
        <v>487</v>
      </c>
      <c r="J249" s="20" t="s">
        <v>116</v>
      </c>
      <c r="L249" s="16" t="s">
        <v>116</v>
      </c>
      <c r="M249" s="26" t="s">
        <v>488</v>
      </c>
      <c r="O249" s="16" t="s">
        <v>179</v>
      </c>
      <c r="P249" s="26" t="s">
        <v>79</v>
      </c>
      <c r="R249" s="16" t="s">
        <v>41</v>
      </c>
      <c r="S249" s="16" t="s">
        <v>84</v>
      </c>
      <c r="T249" s="23" t="s">
        <v>32</v>
      </c>
      <c r="U249" s="21">
        <v>44281</v>
      </c>
      <c r="W249" s="20" t="s">
        <v>43</v>
      </c>
      <c r="X249" s="16" t="s">
        <v>78</v>
      </c>
      <c r="Y249" s="26" t="s">
        <v>489</v>
      </c>
      <c r="Z249" s="25">
        <v>0</v>
      </c>
      <c r="AA249" s="25">
        <v>0</v>
      </c>
      <c r="AB249" s="25">
        <v>1184807</v>
      </c>
      <c r="AC249" s="25">
        <v>0</v>
      </c>
      <c r="AD249" s="25">
        <v>0</v>
      </c>
      <c r="AE249" s="25">
        <v>0</v>
      </c>
      <c r="AF249" s="25">
        <v>1267307</v>
      </c>
      <c r="AG249" s="25">
        <v>0</v>
      </c>
      <c r="AH249" s="25">
        <v>1267307</v>
      </c>
      <c r="AI249" s="16" t="s">
        <v>490</v>
      </c>
    </row>
    <row r="250" spans="1:35" x14ac:dyDescent="0.25">
      <c r="A250" s="17">
        <v>84676.01</v>
      </c>
      <c r="B250" s="18">
        <v>4</v>
      </c>
      <c r="C250" s="16" t="s">
        <v>474</v>
      </c>
      <c r="D250" s="21">
        <v>42663</v>
      </c>
      <c r="E250" s="16" t="s">
        <v>142</v>
      </c>
      <c r="F250" s="21">
        <v>43816</v>
      </c>
      <c r="G250" s="16" t="s">
        <v>32</v>
      </c>
      <c r="H250" s="26" t="s">
        <v>126</v>
      </c>
      <c r="I250" s="16" t="s">
        <v>20195</v>
      </c>
      <c r="K250" s="16" t="s">
        <v>1310</v>
      </c>
      <c r="L250" s="16" t="s">
        <v>37</v>
      </c>
      <c r="M250" s="26" t="s">
        <v>20194</v>
      </c>
      <c r="O250" s="16" t="s">
        <v>179</v>
      </c>
      <c r="P250" s="26" t="s">
        <v>79</v>
      </c>
      <c r="R250" s="16" t="s">
        <v>41</v>
      </c>
      <c r="S250" s="16" t="s">
        <v>84</v>
      </c>
      <c r="T250" s="22">
        <v>0.01</v>
      </c>
      <c r="U250" s="21">
        <v>43637</v>
      </c>
      <c r="W250" s="20" t="s">
        <v>43</v>
      </c>
      <c r="X250" s="16" t="s">
        <v>78</v>
      </c>
      <c r="Y250" s="26" t="s">
        <v>20193</v>
      </c>
      <c r="Z250" s="24" t="s">
        <v>32</v>
      </c>
      <c r="AA250" s="24" t="s">
        <v>32</v>
      </c>
      <c r="AB250" s="24" t="s">
        <v>32</v>
      </c>
      <c r="AC250" s="24" t="s">
        <v>32</v>
      </c>
      <c r="AD250" s="25">
        <v>0</v>
      </c>
      <c r="AE250" s="25">
        <v>0</v>
      </c>
      <c r="AF250" s="25">
        <v>846907</v>
      </c>
      <c r="AG250" s="25">
        <v>0</v>
      </c>
      <c r="AH250" s="25">
        <v>846907</v>
      </c>
      <c r="AI250" s="16" t="s">
        <v>20192</v>
      </c>
    </row>
    <row r="251" spans="1:35" ht="30" x14ac:dyDescent="0.25">
      <c r="A251" s="17">
        <v>84702</v>
      </c>
      <c r="B251" s="18">
        <v>4</v>
      </c>
      <c r="C251" s="16" t="s">
        <v>474</v>
      </c>
      <c r="D251" s="21">
        <v>37656</v>
      </c>
      <c r="E251" s="16" t="s">
        <v>32</v>
      </c>
      <c r="F251" s="21">
        <v>44280</v>
      </c>
      <c r="G251" s="16" t="s">
        <v>75</v>
      </c>
      <c r="H251" s="26" t="s">
        <v>298</v>
      </c>
      <c r="I251" s="16" t="s">
        <v>3410</v>
      </c>
      <c r="J251" s="20" t="s">
        <v>116</v>
      </c>
      <c r="L251" s="16" t="s">
        <v>116</v>
      </c>
      <c r="M251" s="26" t="s">
        <v>20191</v>
      </c>
      <c r="O251" s="16" t="s">
        <v>78</v>
      </c>
      <c r="P251" s="26" t="s">
        <v>768</v>
      </c>
      <c r="T251" s="23" t="s">
        <v>32</v>
      </c>
      <c r="U251" s="21">
        <v>36700</v>
      </c>
      <c r="W251" s="20" t="s">
        <v>43</v>
      </c>
      <c r="Z251" s="24" t="s">
        <v>32</v>
      </c>
      <c r="AA251" s="24" t="s">
        <v>32</v>
      </c>
      <c r="AB251" s="24" t="s">
        <v>32</v>
      </c>
      <c r="AC251" s="24" t="s">
        <v>32</v>
      </c>
      <c r="AD251" s="24" t="s">
        <v>32</v>
      </c>
      <c r="AE251" s="24" t="s">
        <v>32</v>
      </c>
      <c r="AF251" s="24" t="s">
        <v>32</v>
      </c>
      <c r="AG251" s="24" t="s">
        <v>32</v>
      </c>
      <c r="AH251" s="24" t="s">
        <v>32</v>
      </c>
      <c r="AI251" s="16" t="s">
        <v>20190</v>
      </c>
    </row>
    <row r="252" spans="1:35" x14ac:dyDescent="0.25">
      <c r="A252" s="17">
        <v>84726.02</v>
      </c>
      <c r="B252" s="18">
        <v>1</v>
      </c>
      <c r="C252" s="16" t="s">
        <v>73</v>
      </c>
      <c r="D252" s="21">
        <v>41610</v>
      </c>
      <c r="E252" s="16" t="s">
        <v>1387</v>
      </c>
      <c r="F252" s="21">
        <v>43501</v>
      </c>
      <c r="G252" s="16" t="s">
        <v>75</v>
      </c>
      <c r="H252" s="26" t="s">
        <v>276</v>
      </c>
      <c r="I252" s="16" t="s">
        <v>1868</v>
      </c>
      <c r="J252" s="20" t="s">
        <v>116</v>
      </c>
      <c r="L252" s="16" t="s">
        <v>116</v>
      </c>
      <c r="M252" s="26" t="s">
        <v>20189</v>
      </c>
      <c r="O252" s="16" t="s">
        <v>4543</v>
      </c>
      <c r="P252" s="26" t="s">
        <v>632</v>
      </c>
      <c r="T252" s="22">
        <v>0.01</v>
      </c>
      <c r="W252" s="20" t="s">
        <v>43</v>
      </c>
      <c r="X252" s="16" t="s">
        <v>78</v>
      </c>
      <c r="Z252" s="24" t="s">
        <v>32</v>
      </c>
      <c r="AA252" s="24" t="s">
        <v>32</v>
      </c>
      <c r="AB252" s="24" t="s">
        <v>32</v>
      </c>
      <c r="AC252" s="24" t="s">
        <v>32</v>
      </c>
      <c r="AD252" s="25">
        <v>15000</v>
      </c>
      <c r="AE252" s="25">
        <v>0</v>
      </c>
      <c r="AF252" s="25">
        <v>0</v>
      </c>
      <c r="AG252" s="25">
        <v>0</v>
      </c>
      <c r="AH252" s="25">
        <v>15000</v>
      </c>
      <c r="AI252" s="16" t="s">
        <v>20188</v>
      </c>
    </row>
    <row r="253" spans="1:35" x14ac:dyDescent="0.25">
      <c r="A253" s="17">
        <v>84799.01</v>
      </c>
      <c r="B253" s="18">
        <v>4</v>
      </c>
      <c r="C253" s="16" t="s">
        <v>73</v>
      </c>
      <c r="D253" s="21">
        <v>41887</v>
      </c>
      <c r="E253" s="16" t="s">
        <v>142</v>
      </c>
      <c r="F253" s="21">
        <v>43894</v>
      </c>
      <c r="G253" s="16" t="s">
        <v>109</v>
      </c>
      <c r="H253" s="26" t="s">
        <v>126</v>
      </c>
      <c r="I253" s="16" t="s">
        <v>1850</v>
      </c>
      <c r="J253" s="20" t="s">
        <v>116</v>
      </c>
      <c r="K253" s="16" t="s">
        <v>20187</v>
      </c>
      <c r="L253" s="16" t="s">
        <v>116</v>
      </c>
      <c r="M253" s="26" t="s">
        <v>20186</v>
      </c>
      <c r="O253" s="16" t="s">
        <v>53</v>
      </c>
      <c r="P253" s="26" t="s">
        <v>40</v>
      </c>
      <c r="R253" s="16" t="s">
        <v>41</v>
      </c>
      <c r="S253" s="16" t="s">
        <v>42</v>
      </c>
      <c r="T253" s="22">
        <v>0.14000000000000001</v>
      </c>
      <c r="U253" s="21">
        <v>44904</v>
      </c>
      <c r="W253" s="20" t="s">
        <v>43</v>
      </c>
      <c r="X253" s="16" t="s">
        <v>78</v>
      </c>
      <c r="Y253" s="26" t="s">
        <v>20185</v>
      </c>
      <c r="Z253" s="24" t="s">
        <v>32</v>
      </c>
      <c r="AA253" s="24" t="s">
        <v>32</v>
      </c>
      <c r="AB253" s="24" t="s">
        <v>32</v>
      </c>
      <c r="AC253" s="24" t="s">
        <v>32</v>
      </c>
      <c r="AD253" s="25">
        <v>287500</v>
      </c>
      <c r="AE253" s="25">
        <v>0</v>
      </c>
      <c r="AF253" s="25">
        <v>0</v>
      </c>
      <c r="AG253" s="25">
        <v>0</v>
      </c>
      <c r="AH253" s="25">
        <v>287500</v>
      </c>
      <c r="AI253" s="16" t="s">
        <v>20184</v>
      </c>
    </row>
    <row r="254" spans="1:35" x14ac:dyDescent="0.25">
      <c r="A254" s="17">
        <v>100228</v>
      </c>
      <c r="B254" s="18">
        <v>1</v>
      </c>
      <c r="C254" s="16" t="s">
        <v>73</v>
      </c>
      <c r="D254" s="21">
        <v>37319</v>
      </c>
      <c r="E254" s="16" t="s">
        <v>32</v>
      </c>
      <c r="F254" s="21">
        <v>43476</v>
      </c>
      <c r="G254" s="16" t="s">
        <v>75</v>
      </c>
      <c r="H254" s="26" t="s">
        <v>146</v>
      </c>
      <c r="I254" s="16" t="s">
        <v>491</v>
      </c>
      <c r="J254" s="20" t="s">
        <v>116</v>
      </c>
      <c r="L254" s="16" t="s">
        <v>116</v>
      </c>
      <c r="M254" s="26" t="s">
        <v>492</v>
      </c>
      <c r="N254" s="26" t="s">
        <v>493</v>
      </c>
      <c r="O254" s="16" t="s">
        <v>119</v>
      </c>
      <c r="P254" s="26" t="s">
        <v>138</v>
      </c>
      <c r="R254" s="16" t="s">
        <v>139</v>
      </c>
      <c r="S254" s="16" t="s">
        <v>42</v>
      </c>
      <c r="T254" s="22">
        <v>3.21</v>
      </c>
      <c r="U254" s="21">
        <v>44904</v>
      </c>
      <c r="W254" s="20" t="s">
        <v>43</v>
      </c>
      <c r="X254" s="16" t="s">
        <v>78</v>
      </c>
      <c r="Y254" s="26" t="s">
        <v>494</v>
      </c>
      <c r="Z254" s="25">
        <v>222598.14</v>
      </c>
      <c r="AA254" s="25">
        <v>-215000</v>
      </c>
      <c r="AB254" s="25">
        <v>0</v>
      </c>
      <c r="AC254" s="25">
        <v>0</v>
      </c>
      <c r="AD254" s="25">
        <v>1922598.14</v>
      </c>
      <c r="AE254" s="25">
        <v>5613000</v>
      </c>
      <c r="AF254" s="25">
        <v>0</v>
      </c>
      <c r="AG254" s="25">
        <v>0</v>
      </c>
      <c r="AH254" s="25">
        <v>7535598.1399999997</v>
      </c>
    </row>
    <row r="255" spans="1:35" x14ac:dyDescent="0.25">
      <c r="A255" s="17">
        <v>100228.03</v>
      </c>
      <c r="B255" s="18">
        <v>1</v>
      </c>
      <c r="C255" s="16" t="s">
        <v>73</v>
      </c>
      <c r="D255" s="21">
        <v>42576</v>
      </c>
      <c r="E255" s="16" t="s">
        <v>1207</v>
      </c>
      <c r="F255" s="21">
        <v>43476</v>
      </c>
      <c r="G255" s="16" t="s">
        <v>529</v>
      </c>
      <c r="H255" s="26" t="s">
        <v>146</v>
      </c>
      <c r="I255" s="16" t="s">
        <v>491</v>
      </c>
      <c r="J255" s="20" t="s">
        <v>116</v>
      </c>
      <c r="L255" s="16" t="s">
        <v>116</v>
      </c>
      <c r="M255" s="26" t="s">
        <v>20183</v>
      </c>
      <c r="O255" s="16" t="s">
        <v>53</v>
      </c>
      <c r="P255" s="26" t="s">
        <v>40</v>
      </c>
      <c r="R255" s="16" t="s">
        <v>41</v>
      </c>
      <c r="S255" s="16" t="s">
        <v>42</v>
      </c>
      <c r="T255" s="22">
        <v>0.01</v>
      </c>
      <c r="W255" s="20" t="s">
        <v>43</v>
      </c>
      <c r="X255" s="16" t="s">
        <v>78</v>
      </c>
      <c r="Y255" s="26" t="s">
        <v>494</v>
      </c>
      <c r="Z255" s="24" t="s">
        <v>32</v>
      </c>
      <c r="AA255" s="24" t="s">
        <v>32</v>
      </c>
      <c r="AB255" s="24" t="s">
        <v>32</v>
      </c>
      <c r="AC255" s="24" t="s">
        <v>32</v>
      </c>
      <c r="AD255" s="25">
        <v>0</v>
      </c>
      <c r="AE255" s="25">
        <v>0</v>
      </c>
      <c r="AF255" s="25">
        <v>0</v>
      </c>
      <c r="AG255" s="25">
        <v>0</v>
      </c>
      <c r="AH255" s="25">
        <v>0</v>
      </c>
      <c r="AI255" s="16" t="s">
        <v>20182</v>
      </c>
    </row>
    <row r="256" spans="1:35" ht="30" x14ac:dyDescent="0.25">
      <c r="A256" s="17">
        <v>100229</v>
      </c>
      <c r="B256" s="18">
        <v>1</v>
      </c>
      <c r="C256" s="16" t="s">
        <v>73</v>
      </c>
      <c r="D256" s="21">
        <v>37319</v>
      </c>
      <c r="E256" s="16" t="s">
        <v>32</v>
      </c>
      <c r="F256" s="21">
        <v>44106</v>
      </c>
      <c r="G256" s="16" t="s">
        <v>75</v>
      </c>
      <c r="H256" s="26" t="s">
        <v>146</v>
      </c>
      <c r="I256" s="16" t="s">
        <v>491</v>
      </c>
      <c r="J256" s="20" t="s">
        <v>116</v>
      </c>
      <c r="L256" s="16" t="s">
        <v>116</v>
      </c>
      <c r="M256" s="26" t="s">
        <v>20181</v>
      </c>
      <c r="N256" s="26" t="s">
        <v>20180</v>
      </c>
      <c r="O256" s="16" t="s">
        <v>119</v>
      </c>
      <c r="P256" s="26" t="s">
        <v>568</v>
      </c>
      <c r="R256" s="16" t="s">
        <v>139</v>
      </c>
      <c r="S256" s="16" t="s">
        <v>192</v>
      </c>
      <c r="T256" s="22">
        <v>6.16</v>
      </c>
      <c r="U256" s="21">
        <v>45632</v>
      </c>
      <c r="W256" s="20" t="s">
        <v>43</v>
      </c>
      <c r="X256" s="16" t="s">
        <v>78</v>
      </c>
      <c r="Z256" s="24" t="s">
        <v>32</v>
      </c>
      <c r="AA256" s="24" t="s">
        <v>32</v>
      </c>
      <c r="AB256" s="24" t="s">
        <v>32</v>
      </c>
      <c r="AC256" s="24" t="s">
        <v>32</v>
      </c>
      <c r="AD256" s="25">
        <v>1540000</v>
      </c>
      <c r="AE256" s="25">
        <v>0</v>
      </c>
      <c r="AF256" s="25">
        <v>0</v>
      </c>
      <c r="AG256" s="25">
        <v>0</v>
      </c>
      <c r="AH256" s="25">
        <v>1540000</v>
      </c>
    </row>
    <row r="257" spans="1:35" x14ac:dyDescent="0.25">
      <c r="A257" s="17">
        <v>100230</v>
      </c>
      <c r="B257" s="18">
        <v>1</v>
      </c>
      <c r="C257" s="16" t="s">
        <v>73</v>
      </c>
      <c r="D257" s="21">
        <v>37319</v>
      </c>
      <c r="E257" s="16" t="s">
        <v>32</v>
      </c>
      <c r="F257" s="21">
        <v>43476</v>
      </c>
      <c r="G257" s="16" t="s">
        <v>75</v>
      </c>
      <c r="H257" s="26" t="s">
        <v>146</v>
      </c>
      <c r="I257" s="16" t="s">
        <v>491</v>
      </c>
      <c r="J257" s="20" t="s">
        <v>116</v>
      </c>
      <c r="L257" s="16" t="s">
        <v>116</v>
      </c>
      <c r="M257" s="26" t="s">
        <v>20179</v>
      </c>
      <c r="N257" s="26" t="s">
        <v>20178</v>
      </c>
      <c r="O257" s="16" t="s">
        <v>119</v>
      </c>
      <c r="P257" s="26" t="s">
        <v>568</v>
      </c>
      <c r="R257" s="16" t="s">
        <v>139</v>
      </c>
      <c r="S257" s="16" t="s">
        <v>192</v>
      </c>
      <c r="T257" s="22">
        <v>4.6900000000000004</v>
      </c>
      <c r="U257" s="21">
        <v>45632</v>
      </c>
      <c r="W257" s="20" t="s">
        <v>43</v>
      </c>
      <c r="X257" s="16" t="s">
        <v>511</v>
      </c>
      <c r="Z257" s="24" t="s">
        <v>32</v>
      </c>
      <c r="AA257" s="24" t="s">
        <v>32</v>
      </c>
      <c r="AB257" s="24" t="s">
        <v>32</v>
      </c>
      <c r="AC257" s="24" t="s">
        <v>32</v>
      </c>
      <c r="AD257" s="25">
        <v>1799800</v>
      </c>
      <c r="AE257" s="25">
        <v>0</v>
      </c>
      <c r="AF257" s="25">
        <v>0</v>
      </c>
      <c r="AG257" s="25">
        <v>0</v>
      </c>
      <c r="AH257" s="25">
        <v>1799800</v>
      </c>
    </row>
    <row r="258" spans="1:35" ht="30" x14ac:dyDescent="0.25">
      <c r="A258" s="17">
        <v>100241</v>
      </c>
      <c r="B258" s="18">
        <v>1</v>
      </c>
      <c r="C258" s="16" t="s">
        <v>73</v>
      </c>
      <c r="D258" s="21">
        <v>37319</v>
      </c>
      <c r="E258" s="16" t="s">
        <v>32</v>
      </c>
      <c r="F258" s="21">
        <v>44356</v>
      </c>
      <c r="G258" s="16" t="s">
        <v>109</v>
      </c>
      <c r="H258" s="26" t="s">
        <v>15576</v>
      </c>
      <c r="I258" s="16" t="s">
        <v>495</v>
      </c>
      <c r="J258" s="20" t="s">
        <v>116</v>
      </c>
      <c r="L258" s="16" t="s">
        <v>116</v>
      </c>
      <c r="M258" s="26" t="s">
        <v>20177</v>
      </c>
      <c r="O258" s="16" t="s">
        <v>119</v>
      </c>
      <c r="P258" s="26" t="s">
        <v>582</v>
      </c>
      <c r="T258" s="22">
        <v>8.08</v>
      </c>
      <c r="W258" s="20" t="s">
        <v>43</v>
      </c>
      <c r="X258" s="16" t="s">
        <v>140</v>
      </c>
      <c r="Z258" s="24" t="s">
        <v>32</v>
      </c>
      <c r="AA258" s="24" t="s">
        <v>32</v>
      </c>
      <c r="AB258" s="24" t="s">
        <v>32</v>
      </c>
      <c r="AC258" s="24" t="s">
        <v>32</v>
      </c>
      <c r="AD258" s="24" t="s">
        <v>32</v>
      </c>
      <c r="AE258" s="24" t="s">
        <v>32</v>
      </c>
      <c r="AF258" s="24" t="s">
        <v>32</v>
      </c>
      <c r="AG258" s="24" t="s">
        <v>32</v>
      </c>
      <c r="AH258" s="24" t="s">
        <v>32</v>
      </c>
    </row>
    <row r="259" spans="1:35" ht="45" x14ac:dyDescent="0.25">
      <c r="A259" s="17">
        <v>100241.01</v>
      </c>
      <c r="B259" s="18">
        <v>1</v>
      </c>
      <c r="C259" s="16" t="s">
        <v>73</v>
      </c>
      <c r="D259" s="21">
        <v>37551</v>
      </c>
      <c r="E259" s="16" t="s">
        <v>32</v>
      </c>
      <c r="F259" s="21">
        <v>44356</v>
      </c>
      <c r="G259" s="16" t="s">
        <v>109</v>
      </c>
      <c r="H259" s="26" t="s">
        <v>209</v>
      </c>
      <c r="I259" s="16" t="s">
        <v>495</v>
      </c>
      <c r="J259" s="20" t="s">
        <v>116</v>
      </c>
      <c r="L259" s="16" t="s">
        <v>116</v>
      </c>
      <c r="M259" s="26" t="s">
        <v>496</v>
      </c>
      <c r="N259" s="26" t="s">
        <v>497</v>
      </c>
      <c r="O259" s="16" t="s">
        <v>119</v>
      </c>
      <c r="P259" s="26" t="s">
        <v>168</v>
      </c>
      <c r="R259" s="16" t="s">
        <v>139</v>
      </c>
      <c r="S259" s="16" t="s">
        <v>42</v>
      </c>
      <c r="T259" s="22">
        <v>2.71</v>
      </c>
      <c r="U259" s="21">
        <v>45268</v>
      </c>
      <c r="W259" s="20" t="s">
        <v>43</v>
      </c>
      <c r="X259" s="16" t="s">
        <v>140</v>
      </c>
      <c r="Z259" s="25">
        <v>535000</v>
      </c>
      <c r="AA259" s="25">
        <v>55961000</v>
      </c>
      <c r="AB259" s="25">
        <v>0</v>
      </c>
      <c r="AC259" s="25">
        <v>0</v>
      </c>
      <c r="AD259" s="25">
        <v>2939063</v>
      </c>
      <c r="AE259" s="25">
        <v>55961000</v>
      </c>
      <c r="AF259" s="25">
        <v>0</v>
      </c>
      <c r="AG259" s="25">
        <v>0</v>
      </c>
      <c r="AH259" s="25">
        <v>58900063</v>
      </c>
    </row>
    <row r="260" spans="1:35" x14ac:dyDescent="0.25">
      <c r="A260" s="17">
        <v>100241.02</v>
      </c>
      <c r="B260" s="18">
        <v>1</v>
      </c>
      <c r="C260" s="16" t="s">
        <v>31</v>
      </c>
      <c r="D260" s="21">
        <v>37319</v>
      </c>
      <c r="E260" s="16" t="s">
        <v>32</v>
      </c>
      <c r="F260" s="21">
        <v>43706</v>
      </c>
      <c r="G260" s="16" t="s">
        <v>75</v>
      </c>
      <c r="H260" s="26" t="s">
        <v>320</v>
      </c>
      <c r="I260" s="16" t="s">
        <v>495</v>
      </c>
      <c r="J260" s="20" t="s">
        <v>116</v>
      </c>
      <c r="L260" s="16" t="s">
        <v>116</v>
      </c>
      <c r="M260" s="26" t="s">
        <v>20176</v>
      </c>
      <c r="N260" s="26" t="s">
        <v>20175</v>
      </c>
      <c r="O260" s="16" t="s">
        <v>119</v>
      </c>
      <c r="P260" s="26" t="s">
        <v>168</v>
      </c>
      <c r="R260" s="16" t="s">
        <v>139</v>
      </c>
      <c r="S260" s="16" t="s">
        <v>42</v>
      </c>
      <c r="T260" s="22">
        <v>2.2000000000000002</v>
      </c>
      <c r="U260" s="21">
        <v>43686</v>
      </c>
      <c r="W260" s="20" t="s">
        <v>43</v>
      </c>
      <c r="X260" s="16" t="s">
        <v>140</v>
      </c>
      <c r="Z260" s="24" t="s">
        <v>32</v>
      </c>
      <c r="AA260" s="24" t="s">
        <v>32</v>
      </c>
      <c r="AB260" s="24" t="s">
        <v>32</v>
      </c>
      <c r="AC260" s="24" t="s">
        <v>32</v>
      </c>
      <c r="AD260" s="25">
        <v>2512500</v>
      </c>
      <c r="AE260" s="25">
        <v>5428000</v>
      </c>
      <c r="AF260" s="25">
        <v>70936545</v>
      </c>
      <c r="AG260" s="25">
        <v>0</v>
      </c>
      <c r="AH260" s="25">
        <v>78877045</v>
      </c>
      <c r="AI260" s="16" t="s">
        <v>20174</v>
      </c>
    </row>
    <row r="261" spans="1:35" x14ac:dyDescent="0.25">
      <c r="A261" s="17">
        <v>100241.03</v>
      </c>
      <c r="B261" s="18">
        <v>1</v>
      </c>
      <c r="C261" s="16" t="s">
        <v>73</v>
      </c>
      <c r="D261" s="21">
        <v>37319</v>
      </c>
      <c r="E261" s="16" t="s">
        <v>32</v>
      </c>
      <c r="F261" s="21">
        <v>44356</v>
      </c>
      <c r="G261" s="16" t="s">
        <v>109</v>
      </c>
      <c r="H261" s="26" t="s">
        <v>320</v>
      </c>
      <c r="I261" s="16" t="s">
        <v>495</v>
      </c>
      <c r="J261" s="20" t="s">
        <v>116</v>
      </c>
      <c r="L261" s="16" t="s">
        <v>116</v>
      </c>
      <c r="M261" s="26" t="s">
        <v>498</v>
      </c>
      <c r="N261" s="26" t="s">
        <v>499</v>
      </c>
      <c r="O261" s="16" t="s">
        <v>119</v>
      </c>
      <c r="P261" s="26" t="s">
        <v>168</v>
      </c>
      <c r="R261" s="16" t="s">
        <v>139</v>
      </c>
      <c r="S261" s="16" t="s">
        <v>42</v>
      </c>
      <c r="T261" s="22">
        <v>1.6</v>
      </c>
      <c r="U261" s="21">
        <v>44540</v>
      </c>
      <c r="W261" s="20" t="s">
        <v>43</v>
      </c>
      <c r="X261" s="16" t="s">
        <v>140</v>
      </c>
      <c r="Z261" s="25">
        <v>56250</v>
      </c>
      <c r="AA261" s="25">
        <v>0</v>
      </c>
      <c r="AB261" s="25">
        <v>0</v>
      </c>
      <c r="AC261" s="25">
        <v>0</v>
      </c>
      <c r="AD261" s="25">
        <v>2690625</v>
      </c>
      <c r="AE261" s="25">
        <v>7424063</v>
      </c>
      <c r="AF261" s="25">
        <v>0</v>
      </c>
      <c r="AG261" s="25">
        <v>0</v>
      </c>
      <c r="AH261" s="25">
        <v>10114688</v>
      </c>
      <c r="AI261" s="16" t="s">
        <v>500</v>
      </c>
    </row>
    <row r="262" spans="1:35" x14ac:dyDescent="0.25">
      <c r="A262" s="17">
        <v>100241.04</v>
      </c>
      <c r="B262" s="18">
        <v>1</v>
      </c>
      <c r="C262" s="16" t="s">
        <v>31</v>
      </c>
      <c r="D262" s="21">
        <v>37319</v>
      </c>
      <c r="E262" s="16" t="s">
        <v>32</v>
      </c>
      <c r="F262" s="21">
        <v>43418</v>
      </c>
      <c r="G262" s="16" t="s">
        <v>75</v>
      </c>
      <c r="H262" s="26" t="s">
        <v>320</v>
      </c>
      <c r="I262" s="16" t="s">
        <v>495</v>
      </c>
      <c r="J262" s="20" t="s">
        <v>116</v>
      </c>
      <c r="L262" s="16" t="s">
        <v>116</v>
      </c>
      <c r="M262" s="26" t="s">
        <v>501</v>
      </c>
      <c r="N262" s="26" t="s">
        <v>502</v>
      </c>
      <c r="O262" s="16" t="s">
        <v>119</v>
      </c>
      <c r="P262" s="26" t="s">
        <v>168</v>
      </c>
      <c r="R262" s="16" t="s">
        <v>139</v>
      </c>
      <c r="S262" s="16" t="s">
        <v>42</v>
      </c>
      <c r="T262" s="22">
        <v>1.4</v>
      </c>
      <c r="U262" s="21">
        <v>42412</v>
      </c>
      <c r="W262" s="20" t="s">
        <v>43</v>
      </c>
      <c r="X262" s="16" t="s">
        <v>140</v>
      </c>
      <c r="Z262" s="25">
        <v>0</v>
      </c>
      <c r="AA262" s="25">
        <v>0</v>
      </c>
      <c r="AB262" s="25">
        <v>7778213</v>
      </c>
      <c r="AC262" s="25">
        <v>0</v>
      </c>
      <c r="AD262" s="25">
        <v>3707000</v>
      </c>
      <c r="AE262" s="25">
        <v>14630650</v>
      </c>
      <c r="AF262" s="25">
        <v>85816818</v>
      </c>
      <c r="AG262" s="25">
        <v>0</v>
      </c>
      <c r="AH262" s="25">
        <v>104154468</v>
      </c>
      <c r="AI262" s="16" t="s">
        <v>503</v>
      </c>
    </row>
    <row r="263" spans="1:35" x14ac:dyDescent="0.25">
      <c r="A263" s="17">
        <v>100248</v>
      </c>
      <c r="B263" s="18">
        <v>1</v>
      </c>
      <c r="C263" s="16" t="s">
        <v>31</v>
      </c>
      <c r="D263" s="21">
        <v>37319</v>
      </c>
      <c r="E263" s="16" t="s">
        <v>32</v>
      </c>
      <c r="F263" s="21">
        <v>43209</v>
      </c>
      <c r="G263" s="16" t="s">
        <v>75</v>
      </c>
      <c r="H263" s="26" t="s">
        <v>504</v>
      </c>
      <c r="I263" s="16" t="s">
        <v>505</v>
      </c>
      <c r="J263" s="20" t="s">
        <v>116</v>
      </c>
      <c r="L263" s="16" t="s">
        <v>116</v>
      </c>
      <c r="M263" s="26" t="s">
        <v>506</v>
      </c>
      <c r="O263" s="16" t="s">
        <v>119</v>
      </c>
      <c r="P263" s="26" t="s">
        <v>507</v>
      </c>
      <c r="R263" s="16" t="s">
        <v>139</v>
      </c>
      <c r="S263" s="16" t="s">
        <v>192</v>
      </c>
      <c r="T263" s="22">
        <v>5.0410000000000004</v>
      </c>
      <c r="U263" s="21">
        <v>41418</v>
      </c>
      <c r="W263" s="20" t="s">
        <v>43</v>
      </c>
      <c r="X263" s="16" t="s">
        <v>78</v>
      </c>
      <c r="Z263" s="25">
        <v>0</v>
      </c>
      <c r="AA263" s="25">
        <v>-581250</v>
      </c>
      <c r="AB263" s="25">
        <v>4352000</v>
      </c>
      <c r="AC263" s="25">
        <v>0</v>
      </c>
      <c r="AD263" s="25">
        <v>3496305</v>
      </c>
      <c r="AE263" s="25">
        <v>8948566</v>
      </c>
      <c r="AF263" s="25">
        <v>66064186.310000002</v>
      </c>
      <c r="AG263" s="25">
        <v>0</v>
      </c>
      <c r="AH263" s="25">
        <v>78509057.310000002</v>
      </c>
      <c r="AI263" s="16" t="s">
        <v>508</v>
      </c>
    </row>
    <row r="264" spans="1:35" x14ac:dyDescent="0.25">
      <c r="A264" s="17">
        <v>100248.01</v>
      </c>
      <c r="B264" s="18">
        <v>1</v>
      </c>
      <c r="C264" s="16" t="s">
        <v>31</v>
      </c>
      <c r="D264" s="21">
        <v>41515</v>
      </c>
      <c r="E264" s="16" t="s">
        <v>113</v>
      </c>
      <c r="F264" s="21">
        <v>43418</v>
      </c>
      <c r="G264" s="16" t="s">
        <v>75</v>
      </c>
      <c r="H264" s="26" t="s">
        <v>504</v>
      </c>
      <c r="I264" s="16" t="s">
        <v>505</v>
      </c>
      <c r="J264" s="20" t="s">
        <v>116</v>
      </c>
      <c r="L264" s="16" t="s">
        <v>116</v>
      </c>
      <c r="M264" s="26" t="s">
        <v>506</v>
      </c>
      <c r="N264" s="26" t="s">
        <v>596</v>
      </c>
      <c r="O264" s="16" t="s">
        <v>119</v>
      </c>
      <c r="P264" s="26" t="s">
        <v>596</v>
      </c>
      <c r="R264" s="16" t="s">
        <v>139</v>
      </c>
      <c r="S264" s="16" t="s">
        <v>192</v>
      </c>
      <c r="T264" s="22">
        <v>5.66</v>
      </c>
      <c r="U264" s="21">
        <v>42706</v>
      </c>
      <c r="W264" s="20" t="s">
        <v>43</v>
      </c>
      <c r="X264" s="16" t="s">
        <v>78</v>
      </c>
      <c r="Z264" s="24" t="s">
        <v>32</v>
      </c>
      <c r="AA264" s="24" t="s">
        <v>32</v>
      </c>
      <c r="AB264" s="24" t="s">
        <v>32</v>
      </c>
      <c r="AC264" s="24" t="s">
        <v>32</v>
      </c>
      <c r="AD264" s="25">
        <v>0</v>
      </c>
      <c r="AE264" s="25">
        <v>0</v>
      </c>
      <c r="AF264" s="25">
        <v>8414000</v>
      </c>
      <c r="AG264" s="25">
        <v>0</v>
      </c>
      <c r="AH264" s="25">
        <v>8414000</v>
      </c>
      <c r="AI264" s="16" t="s">
        <v>20173</v>
      </c>
    </row>
    <row r="265" spans="1:35" ht="30" x14ac:dyDescent="0.25">
      <c r="A265" s="17">
        <v>100251</v>
      </c>
      <c r="B265" s="18">
        <v>2</v>
      </c>
      <c r="C265" s="16" t="s">
        <v>474</v>
      </c>
      <c r="D265" s="21">
        <v>37319</v>
      </c>
      <c r="E265" s="16" t="s">
        <v>32</v>
      </c>
      <c r="F265" s="21">
        <v>42927</v>
      </c>
      <c r="G265" s="16" t="s">
        <v>514</v>
      </c>
      <c r="H265" s="26" t="s">
        <v>286</v>
      </c>
      <c r="I265" s="16" t="s">
        <v>446</v>
      </c>
      <c r="J265" s="20" t="s">
        <v>116</v>
      </c>
      <c r="L265" s="16" t="s">
        <v>116</v>
      </c>
      <c r="M265" s="26" t="s">
        <v>20172</v>
      </c>
      <c r="N265" s="26" t="s">
        <v>20171</v>
      </c>
      <c r="O265" s="16" t="s">
        <v>119</v>
      </c>
      <c r="P265" s="26" t="s">
        <v>138</v>
      </c>
      <c r="R265" s="16" t="s">
        <v>139</v>
      </c>
      <c r="S265" s="16" t="s">
        <v>42</v>
      </c>
      <c r="T265" s="22">
        <v>1.62</v>
      </c>
      <c r="U265" s="21">
        <v>40844</v>
      </c>
      <c r="W265" s="20" t="s">
        <v>43</v>
      </c>
      <c r="X265" s="16" t="s">
        <v>140</v>
      </c>
      <c r="Z265" s="24" t="s">
        <v>32</v>
      </c>
      <c r="AA265" s="24" t="s">
        <v>32</v>
      </c>
      <c r="AB265" s="24" t="s">
        <v>32</v>
      </c>
      <c r="AC265" s="24" t="s">
        <v>32</v>
      </c>
      <c r="AD265" s="25">
        <v>0</v>
      </c>
      <c r="AE265" s="25">
        <v>3587250</v>
      </c>
      <c r="AF265" s="25">
        <v>124491504</v>
      </c>
      <c r="AG265" s="25">
        <v>0</v>
      </c>
      <c r="AH265" s="25">
        <v>128078754</v>
      </c>
      <c r="AI265" s="16" t="s">
        <v>20170</v>
      </c>
    </row>
    <row r="266" spans="1:35" x14ac:dyDescent="0.25">
      <c r="A266" s="17">
        <v>100255</v>
      </c>
      <c r="B266" s="18">
        <v>2</v>
      </c>
      <c r="C266" s="16" t="s">
        <v>31</v>
      </c>
      <c r="D266" s="21">
        <v>37319</v>
      </c>
      <c r="E266" s="16" t="s">
        <v>32</v>
      </c>
      <c r="F266" s="21">
        <v>43500</v>
      </c>
      <c r="G266" s="16" t="s">
        <v>75</v>
      </c>
      <c r="H266" s="26" t="s">
        <v>162</v>
      </c>
      <c r="I266" s="16" t="s">
        <v>166</v>
      </c>
      <c r="J266" s="20" t="s">
        <v>116</v>
      </c>
      <c r="L266" s="16" t="s">
        <v>116</v>
      </c>
      <c r="M266" s="26" t="s">
        <v>20169</v>
      </c>
      <c r="O266" s="16" t="s">
        <v>119</v>
      </c>
      <c r="P266" s="26" t="s">
        <v>603</v>
      </c>
      <c r="T266" s="22">
        <v>8.4</v>
      </c>
      <c r="W266" s="20" t="s">
        <v>43</v>
      </c>
      <c r="X266" s="16" t="s">
        <v>511</v>
      </c>
      <c r="Z266" s="24" t="s">
        <v>32</v>
      </c>
      <c r="AA266" s="24" t="s">
        <v>32</v>
      </c>
      <c r="AB266" s="24" t="s">
        <v>32</v>
      </c>
      <c r="AC266" s="24" t="s">
        <v>32</v>
      </c>
      <c r="AD266" s="25">
        <v>3000000</v>
      </c>
      <c r="AE266" s="25">
        <v>10820000</v>
      </c>
      <c r="AF266" s="25">
        <v>0</v>
      </c>
      <c r="AG266" s="25">
        <v>0</v>
      </c>
      <c r="AH266" s="25">
        <v>13820000</v>
      </c>
    </row>
    <row r="267" spans="1:35" x14ac:dyDescent="0.25">
      <c r="A267" s="17">
        <v>100255.01</v>
      </c>
      <c r="B267" s="18">
        <v>2</v>
      </c>
      <c r="C267" s="16" t="s">
        <v>474</v>
      </c>
      <c r="D267" s="21">
        <v>39330</v>
      </c>
      <c r="E267" s="16" t="s">
        <v>509</v>
      </c>
      <c r="F267" s="21">
        <v>44169</v>
      </c>
      <c r="G267" s="16" t="s">
        <v>75</v>
      </c>
      <c r="H267" s="26" t="s">
        <v>162</v>
      </c>
      <c r="I267" s="16" t="s">
        <v>166</v>
      </c>
      <c r="J267" s="20" t="s">
        <v>116</v>
      </c>
      <c r="L267" s="16" t="s">
        <v>116</v>
      </c>
      <c r="M267" s="26" t="s">
        <v>510</v>
      </c>
      <c r="O267" s="16" t="s">
        <v>119</v>
      </c>
      <c r="P267" s="26" t="s">
        <v>168</v>
      </c>
      <c r="R267" s="16" t="s">
        <v>139</v>
      </c>
      <c r="S267" s="16" t="s">
        <v>42</v>
      </c>
      <c r="T267" s="22">
        <v>3.6179999999999999</v>
      </c>
      <c r="U267" s="21">
        <v>40158</v>
      </c>
      <c r="W267" s="20" t="s">
        <v>43</v>
      </c>
      <c r="X267" s="16" t="s">
        <v>511</v>
      </c>
      <c r="Z267" s="25">
        <v>0</v>
      </c>
      <c r="AA267" s="25">
        <v>0</v>
      </c>
      <c r="AB267" s="25">
        <v>584867.75</v>
      </c>
      <c r="AC267" s="25">
        <v>0</v>
      </c>
      <c r="AD267" s="25">
        <v>0</v>
      </c>
      <c r="AE267" s="25">
        <v>0</v>
      </c>
      <c r="AF267" s="25">
        <v>25110330.75</v>
      </c>
      <c r="AG267" s="25">
        <v>0</v>
      </c>
      <c r="AH267" s="25">
        <v>25110330.75</v>
      </c>
      <c r="AI267" s="16" t="s">
        <v>512</v>
      </c>
    </row>
    <row r="268" spans="1:35" x14ac:dyDescent="0.25">
      <c r="A268" s="17">
        <v>100255.03</v>
      </c>
      <c r="B268" s="18">
        <v>2</v>
      </c>
      <c r="C268" s="16" t="s">
        <v>474</v>
      </c>
      <c r="D268" s="21">
        <v>40120</v>
      </c>
      <c r="E268" s="16" t="s">
        <v>513</v>
      </c>
      <c r="F268" s="21">
        <v>43999</v>
      </c>
      <c r="G268" s="16" t="s">
        <v>514</v>
      </c>
      <c r="H268" s="26" t="s">
        <v>162</v>
      </c>
      <c r="I268" s="16" t="s">
        <v>166</v>
      </c>
      <c r="J268" s="20" t="s">
        <v>116</v>
      </c>
      <c r="L268" s="16" t="s">
        <v>116</v>
      </c>
      <c r="M268" s="26" t="s">
        <v>515</v>
      </c>
      <c r="N268" s="26" t="s">
        <v>516</v>
      </c>
      <c r="O268" s="16" t="s">
        <v>119</v>
      </c>
      <c r="P268" s="26" t="s">
        <v>168</v>
      </c>
      <c r="R268" s="16" t="s">
        <v>139</v>
      </c>
      <c r="S268" s="16" t="s">
        <v>42</v>
      </c>
      <c r="T268" s="22">
        <v>1.212</v>
      </c>
      <c r="U268" s="21">
        <v>42825</v>
      </c>
      <c r="W268" s="20" t="s">
        <v>43</v>
      </c>
      <c r="X268" s="16" t="s">
        <v>140</v>
      </c>
      <c r="Z268" s="25">
        <v>0</v>
      </c>
      <c r="AA268" s="25">
        <v>-1500000</v>
      </c>
      <c r="AB268" s="25">
        <v>1597500</v>
      </c>
      <c r="AC268" s="25">
        <v>0</v>
      </c>
      <c r="AD268" s="25">
        <v>0</v>
      </c>
      <c r="AE268" s="25">
        <v>1900000</v>
      </c>
      <c r="AF268" s="25">
        <v>12839230</v>
      </c>
      <c r="AG268" s="25">
        <v>0</v>
      </c>
      <c r="AH268" s="25">
        <v>14739230</v>
      </c>
      <c r="AI268" s="16" t="s">
        <v>517</v>
      </c>
    </row>
    <row r="269" spans="1:35" x14ac:dyDescent="0.25">
      <c r="A269" s="17">
        <v>100257</v>
      </c>
      <c r="B269" s="18">
        <v>2</v>
      </c>
      <c r="C269" s="16" t="s">
        <v>474</v>
      </c>
      <c r="D269" s="21">
        <v>37319</v>
      </c>
      <c r="E269" s="16" t="s">
        <v>32</v>
      </c>
      <c r="F269" s="21">
        <v>44169</v>
      </c>
      <c r="G269" s="16" t="s">
        <v>75</v>
      </c>
      <c r="H269" s="26" t="s">
        <v>420</v>
      </c>
      <c r="I269" s="16" t="s">
        <v>1234</v>
      </c>
      <c r="J269" s="20" t="s">
        <v>116</v>
      </c>
      <c r="L269" s="16" t="s">
        <v>116</v>
      </c>
      <c r="M269" s="26" t="s">
        <v>20168</v>
      </c>
      <c r="O269" s="16" t="s">
        <v>119</v>
      </c>
      <c r="P269" s="26" t="s">
        <v>138</v>
      </c>
      <c r="R269" s="16" t="s">
        <v>139</v>
      </c>
      <c r="S269" s="16" t="s">
        <v>42</v>
      </c>
      <c r="T269" s="22">
        <v>2.5760000000000001</v>
      </c>
      <c r="U269" s="21">
        <v>40480</v>
      </c>
      <c r="W269" s="20" t="s">
        <v>43</v>
      </c>
      <c r="X269" s="16" t="s">
        <v>140</v>
      </c>
      <c r="Z269" s="24" t="s">
        <v>32</v>
      </c>
      <c r="AA269" s="24" t="s">
        <v>32</v>
      </c>
      <c r="AB269" s="24" t="s">
        <v>32</v>
      </c>
      <c r="AC269" s="24" t="s">
        <v>32</v>
      </c>
      <c r="AD269" s="25">
        <v>1623995.31</v>
      </c>
      <c r="AE269" s="25">
        <v>1991250</v>
      </c>
      <c r="AF269" s="25">
        <v>16454557.720000001</v>
      </c>
      <c r="AG269" s="25">
        <v>0</v>
      </c>
      <c r="AH269" s="25">
        <v>20069803.030000001</v>
      </c>
      <c r="AI269" s="16" t="s">
        <v>20167</v>
      </c>
    </row>
    <row r="270" spans="1:35" x14ac:dyDescent="0.25">
      <c r="A270" s="17">
        <v>100259.1</v>
      </c>
      <c r="B270" s="18">
        <v>2</v>
      </c>
      <c r="C270" s="16" t="s">
        <v>474</v>
      </c>
      <c r="D270" s="21">
        <v>37488</v>
      </c>
      <c r="E270" s="16" t="s">
        <v>32</v>
      </c>
      <c r="F270" s="21">
        <v>44168</v>
      </c>
      <c r="G270" s="16" t="s">
        <v>75</v>
      </c>
      <c r="H270" s="26" t="s">
        <v>235</v>
      </c>
      <c r="I270" s="16" t="s">
        <v>2335</v>
      </c>
      <c r="J270" s="20" t="s">
        <v>116</v>
      </c>
      <c r="L270" s="16" t="s">
        <v>116</v>
      </c>
      <c r="M270" s="26" t="s">
        <v>20166</v>
      </c>
      <c r="O270" s="16" t="s">
        <v>119</v>
      </c>
      <c r="P270" s="26" t="s">
        <v>568</v>
      </c>
      <c r="R270" s="16" t="s">
        <v>139</v>
      </c>
      <c r="S270" s="16" t="s">
        <v>192</v>
      </c>
      <c r="T270" s="22">
        <v>3.59</v>
      </c>
      <c r="U270" s="21">
        <v>40585</v>
      </c>
      <c r="W270" s="20" t="s">
        <v>43</v>
      </c>
      <c r="X270" s="16" t="s">
        <v>140</v>
      </c>
      <c r="Z270" s="24" t="s">
        <v>32</v>
      </c>
      <c r="AA270" s="24" t="s">
        <v>32</v>
      </c>
      <c r="AB270" s="24" t="s">
        <v>32</v>
      </c>
      <c r="AC270" s="24" t="s">
        <v>32</v>
      </c>
      <c r="AD270" s="25">
        <v>1160200</v>
      </c>
      <c r="AE270" s="25">
        <v>3071810</v>
      </c>
      <c r="AF270" s="25">
        <v>32508797</v>
      </c>
      <c r="AG270" s="25">
        <v>0</v>
      </c>
      <c r="AH270" s="25">
        <v>36740807</v>
      </c>
      <c r="AI270" s="16" t="s">
        <v>20165</v>
      </c>
    </row>
    <row r="271" spans="1:35" ht="30" x14ac:dyDescent="0.25">
      <c r="A271" s="17">
        <v>100260</v>
      </c>
      <c r="B271" s="18">
        <v>2</v>
      </c>
      <c r="C271" s="16" t="s">
        <v>73</v>
      </c>
      <c r="D271" s="21">
        <v>37319</v>
      </c>
      <c r="E271" s="16" t="s">
        <v>32</v>
      </c>
      <c r="F271" s="21">
        <v>44260</v>
      </c>
      <c r="G271" s="16" t="s">
        <v>108</v>
      </c>
      <c r="H271" s="26" t="s">
        <v>530</v>
      </c>
      <c r="I271" s="16" t="s">
        <v>518</v>
      </c>
      <c r="J271" s="20" t="s">
        <v>116</v>
      </c>
      <c r="L271" s="16" t="s">
        <v>116</v>
      </c>
      <c r="M271" s="26" t="s">
        <v>20164</v>
      </c>
      <c r="N271" s="26" t="s">
        <v>20163</v>
      </c>
      <c r="O271" s="16" t="s">
        <v>119</v>
      </c>
      <c r="P271" s="26" t="s">
        <v>582</v>
      </c>
      <c r="T271" s="22">
        <v>14.02</v>
      </c>
      <c r="W271" s="20" t="s">
        <v>43</v>
      </c>
      <c r="X271" s="16" t="s">
        <v>140</v>
      </c>
      <c r="Z271" s="24" t="s">
        <v>32</v>
      </c>
      <c r="AA271" s="24" t="s">
        <v>32</v>
      </c>
      <c r="AB271" s="24" t="s">
        <v>32</v>
      </c>
      <c r="AC271" s="24" t="s">
        <v>32</v>
      </c>
      <c r="AD271" s="25">
        <v>2454000</v>
      </c>
      <c r="AE271" s="25">
        <v>0</v>
      </c>
      <c r="AF271" s="25">
        <v>0</v>
      </c>
      <c r="AG271" s="25">
        <v>0</v>
      </c>
      <c r="AH271" s="25">
        <v>2454000</v>
      </c>
    </row>
    <row r="272" spans="1:35" x14ac:dyDescent="0.25">
      <c r="A272" s="17">
        <v>100260.01</v>
      </c>
      <c r="B272" s="18">
        <v>2</v>
      </c>
      <c r="C272" s="16" t="s">
        <v>31</v>
      </c>
      <c r="D272" s="21">
        <v>37544</v>
      </c>
      <c r="E272" s="16" t="s">
        <v>32</v>
      </c>
      <c r="F272" s="21">
        <v>44252</v>
      </c>
      <c r="G272" s="16" t="s">
        <v>514</v>
      </c>
      <c r="H272" s="26" t="s">
        <v>244</v>
      </c>
      <c r="I272" s="16" t="s">
        <v>518</v>
      </c>
      <c r="J272" s="20" t="s">
        <v>116</v>
      </c>
      <c r="L272" s="16" t="s">
        <v>116</v>
      </c>
      <c r="M272" s="26" t="s">
        <v>519</v>
      </c>
      <c r="N272" s="26" t="s">
        <v>520</v>
      </c>
      <c r="O272" s="16" t="s">
        <v>119</v>
      </c>
      <c r="P272" s="26" t="s">
        <v>168</v>
      </c>
      <c r="R272" s="16" t="s">
        <v>139</v>
      </c>
      <c r="S272" s="16" t="s">
        <v>42</v>
      </c>
      <c r="T272" s="22">
        <v>4.88</v>
      </c>
      <c r="U272" s="21">
        <v>44232</v>
      </c>
      <c r="W272" s="20" t="s">
        <v>43</v>
      </c>
      <c r="X272" s="16" t="s">
        <v>140</v>
      </c>
      <c r="Z272" s="25">
        <v>0</v>
      </c>
      <c r="AA272" s="25">
        <v>0</v>
      </c>
      <c r="AB272" s="25">
        <v>64613195</v>
      </c>
      <c r="AC272" s="25">
        <v>0</v>
      </c>
      <c r="AD272" s="25">
        <v>1990000</v>
      </c>
      <c r="AE272" s="25">
        <v>20312987.5</v>
      </c>
      <c r="AF272" s="25">
        <v>64613195</v>
      </c>
      <c r="AG272" s="25">
        <v>0</v>
      </c>
      <c r="AH272" s="25">
        <v>86916182.5</v>
      </c>
      <c r="AI272" s="16" t="s">
        <v>521</v>
      </c>
    </row>
    <row r="273" spans="1:35" x14ac:dyDescent="0.25">
      <c r="A273" s="17">
        <v>100260.03</v>
      </c>
      <c r="B273" s="18">
        <v>2</v>
      </c>
      <c r="C273" s="16" t="s">
        <v>73</v>
      </c>
      <c r="D273" s="21">
        <v>38764</v>
      </c>
      <c r="E273" s="16" t="s">
        <v>522</v>
      </c>
      <c r="F273" s="21">
        <v>44126</v>
      </c>
      <c r="G273" s="16" t="s">
        <v>75</v>
      </c>
      <c r="H273" s="26" t="s">
        <v>244</v>
      </c>
      <c r="I273" s="16" t="s">
        <v>518</v>
      </c>
      <c r="J273" s="20" t="s">
        <v>116</v>
      </c>
      <c r="L273" s="16" t="s">
        <v>116</v>
      </c>
      <c r="M273" s="26" t="s">
        <v>523</v>
      </c>
      <c r="N273" s="26" t="s">
        <v>524</v>
      </c>
      <c r="O273" s="16" t="s">
        <v>119</v>
      </c>
      <c r="P273" s="26" t="s">
        <v>168</v>
      </c>
      <c r="R273" s="16" t="s">
        <v>139</v>
      </c>
      <c r="S273" s="16" t="s">
        <v>42</v>
      </c>
      <c r="T273" s="22">
        <v>3.45</v>
      </c>
      <c r="U273" s="21">
        <v>45156</v>
      </c>
      <c r="W273" s="20" t="s">
        <v>43</v>
      </c>
      <c r="X273" s="16" t="s">
        <v>140</v>
      </c>
      <c r="Z273" s="25">
        <v>200000</v>
      </c>
      <c r="AA273" s="25">
        <v>16462950</v>
      </c>
      <c r="AB273" s="25">
        <v>0</v>
      </c>
      <c r="AC273" s="25">
        <v>0</v>
      </c>
      <c r="AD273" s="25">
        <v>2277000</v>
      </c>
      <c r="AE273" s="25">
        <v>16462950</v>
      </c>
      <c r="AF273" s="25">
        <v>0</v>
      </c>
      <c r="AG273" s="25">
        <v>0</v>
      </c>
      <c r="AH273" s="25">
        <v>18739950</v>
      </c>
      <c r="AI273" s="16" t="s">
        <v>525</v>
      </c>
    </row>
    <row r="274" spans="1:35" x14ac:dyDescent="0.25">
      <c r="A274" s="17">
        <v>100260.04</v>
      </c>
      <c r="B274" s="18">
        <v>2</v>
      </c>
      <c r="C274" s="16" t="s">
        <v>73</v>
      </c>
      <c r="D274" s="21">
        <v>39573</v>
      </c>
      <c r="E274" s="16" t="s">
        <v>113</v>
      </c>
      <c r="F274" s="21">
        <v>44126</v>
      </c>
      <c r="G274" s="16" t="s">
        <v>75</v>
      </c>
      <c r="H274" s="26" t="s">
        <v>244</v>
      </c>
      <c r="I274" s="16" t="s">
        <v>518</v>
      </c>
      <c r="J274" s="20" t="s">
        <v>116</v>
      </c>
      <c r="L274" s="16" t="s">
        <v>116</v>
      </c>
      <c r="M274" s="26" t="s">
        <v>526</v>
      </c>
      <c r="N274" s="26" t="s">
        <v>527</v>
      </c>
      <c r="O274" s="16" t="s">
        <v>119</v>
      </c>
      <c r="P274" s="26" t="s">
        <v>168</v>
      </c>
      <c r="R274" s="16" t="s">
        <v>139</v>
      </c>
      <c r="S274" s="16" t="s">
        <v>42</v>
      </c>
      <c r="T274" s="22">
        <v>3.05</v>
      </c>
      <c r="U274" s="21">
        <v>44841</v>
      </c>
      <c r="W274" s="20" t="s">
        <v>43</v>
      </c>
      <c r="X274" s="16" t="s">
        <v>140</v>
      </c>
      <c r="Z274" s="25">
        <v>200000</v>
      </c>
      <c r="AA274" s="25">
        <v>12222950</v>
      </c>
      <c r="AB274" s="25">
        <v>0</v>
      </c>
      <c r="AC274" s="25">
        <v>0</v>
      </c>
      <c r="AD274" s="25">
        <v>1600000</v>
      </c>
      <c r="AE274" s="25">
        <v>12222950</v>
      </c>
      <c r="AF274" s="25">
        <v>0</v>
      </c>
      <c r="AG274" s="25">
        <v>0</v>
      </c>
      <c r="AH274" s="25">
        <v>13822950</v>
      </c>
      <c r="AI274" s="16" t="s">
        <v>528</v>
      </c>
    </row>
    <row r="275" spans="1:35" x14ac:dyDescent="0.25">
      <c r="A275" s="17">
        <v>100260.05</v>
      </c>
      <c r="B275" s="18">
        <v>2</v>
      </c>
      <c r="C275" s="16" t="s">
        <v>73</v>
      </c>
      <c r="D275" s="21">
        <v>39573</v>
      </c>
      <c r="E275" s="16" t="s">
        <v>113</v>
      </c>
      <c r="F275" s="21">
        <v>44301</v>
      </c>
      <c r="G275" s="16" t="s">
        <v>529</v>
      </c>
      <c r="H275" s="26" t="s">
        <v>530</v>
      </c>
      <c r="I275" s="16" t="s">
        <v>518</v>
      </c>
      <c r="J275" s="20" t="s">
        <v>116</v>
      </c>
      <c r="L275" s="16" t="s">
        <v>116</v>
      </c>
      <c r="M275" s="26" t="s">
        <v>531</v>
      </c>
      <c r="N275" s="26" t="s">
        <v>532</v>
      </c>
      <c r="O275" s="16" t="s">
        <v>119</v>
      </c>
      <c r="P275" s="26" t="s">
        <v>168</v>
      </c>
      <c r="R275" s="16" t="s">
        <v>139</v>
      </c>
      <c r="S275" s="16" t="s">
        <v>42</v>
      </c>
      <c r="T275" s="22">
        <v>3.27</v>
      </c>
      <c r="U275" s="21">
        <v>44477</v>
      </c>
      <c r="W275" s="20" t="s">
        <v>43</v>
      </c>
      <c r="X275" s="16" t="s">
        <v>140</v>
      </c>
      <c r="Z275" s="25">
        <v>2135.14</v>
      </c>
      <c r="AA275" s="25">
        <v>0</v>
      </c>
      <c r="AB275" s="25">
        <v>0</v>
      </c>
      <c r="AC275" s="25">
        <v>0</v>
      </c>
      <c r="AD275" s="25">
        <v>3398572.64</v>
      </c>
      <c r="AE275" s="25">
        <v>4999750</v>
      </c>
      <c r="AF275" s="25">
        <v>0</v>
      </c>
      <c r="AG275" s="25">
        <v>0</v>
      </c>
      <c r="AH275" s="25">
        <v>8398322.6400000006</v>
      </c>
      <c r="AI275" s="16" t="s">
        <v>533</v>
      </c>
    </row>
    <row r="276" spans="1:35" x14ac:dyDescent="0.25">
      <c r="A276" s="17">
        <v>100261</v>
      </c>
      <c r="B276" s="18">
        <v>2</v>
      </c>
      <c r="C276" s="16" t="s">
        <v>31</v>
      </c>
      <c r="D276" s="21">
        <v>37319</v>
      </c>
      <c r="E276" s="16" t="s">
        <v>32</v>
      </c>
      <c r="F276" s="21">
        <v>44301</v>
      </c>
      <c r="G276" s="16" t="s">
        <v>529</v>
      </c>
      <c r="H276" s="26" t="s">
        <v>20162</v>
      </c>
      <c r="I276" s="16" t="s">
        <v>535</v>
      </c>
      <c r="J276" s="20" t="s">
        <v>116</v>
      </c>
      <c r="L276" s="16" t="s">
        <v>116</v>
      </c>
      <c r="M276" s="26" t="s">
        <v>20161</v>
      </c>
      <c r="O276" s="16" t="s">
        <v>119</v>
      </c>
      <c r="P276" s="26" t="s">
        <v>603</v>
      </c>
      <c r="T276" s="22">
        <v>6.16</v>
      </c>
      <c r="W276" s="20" t="s">
        <v>43</v>
      </c>
      <c r="X276" s="16" t="s">
        <v>78</v>
      </c>
      <c r="Z276" s="24" t="s">
        <v>32</v>
      </c>
      <c r="AA276" s="24" t="s">
        <v>32</v>
      </c>
      <c r="AB276" s="24" t="s">
        <v>32</v>
      </c>
      <c r="AC276" s="24" t="s">
        <v>32</v>
      </c>
      <c r="AD276" s="25">
        <v>3926900</v>
      </c>
      <c r="AE276" s="25">
        <v>6138875</v>
      </c>
      <c r="AF276" s="25">
        <v>0</v>
      </c>
      <c r="AG276" s="25">
        <v>0</v>
      </c>
      <c r="AH276" s="25">
        <v>10065775</v>
      </c>
      <c r="AI276" s="16" t="s">
        <v>20160</v>
      </c>
    </row>
    <row r="277" spans="1:35" x14ac:dyDescent="0.25">
      <c r="A277" s="17">
        <v>100261.03</v>
      </c>
      <c r="B277" s="18">
        <v>2</v>
      </c>
      <c r="C277" s="16" t="s">
        <v>31</v>
      </c>
      <c r="D277" s="21">
        <v>40561</v>
      </c>
      <c r="E277" s="16" t="s">
        <v>534</v>
      </c>
      <c r="F277" s="21">
        <v>44307</v>
      </c>
      <c r="G277" s="16" t="s">
        <v>514</v>
      </c>
      <c r="H277" s="26" t="s">
        <v>252</v>
      </c>
      <c r="I277" s="16" t="s">
        <v>535</v>
      </c>
      <c r="J277" s="20" t="s">
        <v>116</v>
      </c>
      <c r="L277" s="16" t="s">
        <v>116</v>
      </c>
      <c r="M277" s="26" t="s">
        <v>536</v>
      </c>
      <c r="N277" s="26" t="s">
        <v>537</v>
      </c>
      <c r="O277" s="16" t="s">
        <v>119</v>
      </c>
      <c r="P277" s="26" t="s">
        <v>138</v>
      </c>
      <c r="R277" s="16" t="s">
        <v>139</v>
      </c>
      <c r="S277" s="16" t="s">
        <v>42</v>
      </c>
      <c r="T277" s="22">
        <v>4.0999999999999996</v>
      </c>
      <c r="U277" s="21">
        <v>44281</v>
      </c>
      <c r="W277" s="20" t="s">
        <v>43</v>
      </c>
      <c r="X277" s="16" t="s">
        <v>78</v>
      </c>
      <c r="Z277" s="25">
        <v>0</v>
      </c>
      <c r="AA277" s="25">
        <v>0</v>
      </c>
      <c r="AB277" s="25">
        <v>32854741</v>
      </c>
      <c r="AC277" s="25">
        <v>0</v>
      </c>
      <c r="AD277" s="25">
        <v>0</v>
      </c>
      <c r="AE277" s="25">
        <v>0</v>
      </c>
      <c r="AF277" s="25">
        <v>32854741</v>
      </c>
      <c r="AG277" s="25">
        <v>0</v>
      </c>
      <c r="AH277" s="25">
        <v>32854741</v>
      </c>
      <c r="AI277" s="16" t="s">
        <v>538</v>
      </c>
    </row>
    <row r="278" spans="1:35" x14ac:dyDescent="0.25">
      <c r="A278" s="17">
        <v>100262</v>
      </c>
      <c r="B278" s="18">
        <v>2</v>
      </c>
      <c r="C278" s="16" t="s">
        <v>31</v>
      </c>
      <c r="D278" s="21">
        <v>37319</v>
      </c>
      <c r="E278" s="16" t="s">
        <v>32</v>
      </c>
      <c r="F278" s="21">
        <v>43662</v>
      </c>
      <c r="G278" s="16" t="s">
        <v>75</v>
      </c>
      <c r="H278" s="26" t="s">
        <v>20159</v>
      </c>
      <c r="I278" s="16" t="s">
        <v>539</v>
      </c>
      <c r="J278" s="20" t="s">
        <v>116</v>
      </c>
      <c r="L278" s="16" t="s">
        <v>116</v>
      </c>
      <c r="M278" s="26" t="s">
        <v>20158</v>
      </c>
      <c r="N278" s="26" t="s">
        <v>20157</v>
      </c>
      <c r="O278" s="16" t="s">
        <v>119</v>
      </c>
      <c r="P278" s="26" t="s">
        <v>138</v>
      </c>
      <c r="R278" s="16" t="s">
        <v>139</v>
      </c>
      <c r="S278" s="16" t="s">
        <v>42</v>
      </c>
      <c r="T278" s="22">
        <v>3.3</v>
      </c>
      <c r="U278" s="21">
        <v>43637</v>
      </c>
      <c r="W278" s="20" t="s">
        <v>43</v>
      </c>
      <c r="X278" s="16" t="s">
        <v>78</v>
      </c>
      <c r="Z278" s="24" t="s">
        <v>32</v>
      </c>
      <c r="AA278" s="24" t="s">
        <v>32</v>
      </c>
      <c r="AB278" s="24" t="s">
        <v>32</v>
      </c>
      <c r="AC278" s="24" t="s">
        <v>32</v>
      </c>
      <c r="AD278" s="25">
        <v>2000000</v>
      </c>
      <c r="AE278" s="25">
        <v>9001000</v>
      </c>
      <c r="AF278" s="25">
        <v>19275971</v>
      </c>
      <c r="AG278" s="25">
        <v>0</v>
      </c>
      <c r="AH278" s="25">
        <v>30276971</v>
      </c>
      <c r="AI278" s="16" t="s">
        <v>20156</v>
      </c>
    </row>
    <row r="279" spans="1:35" ht="30" x14ac:dyDescent="0.25">
      <c r="A279" s="17">
        <v>100263</v>
      </c>
      <c r="B279" s="18">
        <v>2</v>
      </c>
      <c r="C279" s="16" t="s">
        <v>31</v>
      </c>
      <c r="D279" s="21">
        <v>37319</v>
      </c>
      <c r="E279" s="16" t="s">
        <v>32</v>
      </c>
      <c r="F279" s="21">
        <v>43906</v>
      </c>
      <c r="G279" s="16" t="s">
        <v>514</v>
      </c>
      <c r="H279" s="26" t="s">
        <v>252</v>
      </c>
      <c r="I279" s="16" t="s">
        <v>539</v>
      </c>
      <c r="J279" s="20" t="s">
        <v>116</v>
      </c>
      <c r="L279" s="16" t="s">
        <v>116</v>
      </c>
      <c r="M279" s="26" t="s">
        <v>540</v>
      </c>
      <c r="N279" s="26" t="s">
        <v>541</v>
      </c>
      <c r="O279" s="16" t="s">
        <v>119</v>
      </c>
      <c r="P279" s="26" t="s">
        <v>168</v>
      </c>
      <c r="R279" s="16" t="s">
        <v>139</v>
      </c>
      <c r="S279" s="16" t="s">
        <v>42</v>
      </c>
      <c r="T279" s="22">
        <v>4.95</v>
      </c>
      <c r="U279" s="21">
        <v>43637</v>
      </c>
      <c r="W279" s="20" t="s">
        <v>43</v>
      </c>
      <c r="X279" s="16" t="s">
        <v>78</v>
      </c>
      <c r="Z279" s="25">
        <v>1000000</v>
      </c>
      <c r="AA279" s="25">
        <v>0</v>
      </c>
      <c r="AB279" s="25">
        <v>0</v>
      </c>
      <c r="AC279" s="25">
        <v>0</v>
      </c>
      <c r="AD279" s="25">
        <v>3131758</v>
      </c>
      <c r="AE279" s="25">
        <v>5700000</v>
      </c>
      <c r="AF279" s="25">
        <v>27805866</v>
      </c>
      <c r="AG279" s="25">
        <v>0</v>
      </c>
      <c r="AH279" s="25">
        <v>36637624</v>
      </c>
      <c r="AI279" s="16" t="s">
        <v>542</v>
      </c>
    </row>
    <row r="280" spans="1:35" ht="30" x14ac:dyDescent="0.25">
      <c r="A280" s="17">
        <v>100268</v>
      </c>
      <c r="B280" s="18">
        <v>2</v>
      </c>
      <c r="C280" s="16" t="s">
        <v>31</v>
      </c>
      <c r="D280" s="21">
        <v>37319</v>
      </c>
      <c r="E280" s="16" t="s">
        <v>32</v>
      </c>
      <c r="F280" s="21">
        <v>43500</v>
      </c>
      <c r="G280" s="16" t="s">
        <v>75</v>
      </c>
      <c r="H280" s="26" t="s">
        <v>244</v>
      </c>
      <c r="I280" s="16" t="s">
        <v>544</v>
      </c>
      <c r="J280" s="20" t="s">
        <v>116</v>
      </c>
      <c r="L280" s="16" t="s">
        <v>116</v>
      </c>
      <c r="M280" s="26" t="s">
        <v>20155</v>
      </c>
      <c r="O280" s="16" t="s">
        <v>119</v>
      </c>
      <c r="P280" s="26" t="s">
        <v>551</v>
      </c>
      <c r="T280" s="22">
        <v>5.26</v>
      </c>
      <c r="W280" s="20" t="s">
        <v>43</v>
      </c>
      <c r="X280" s="16" t="s">
        <v>78</v>
      </c>
      <c r="Z280" s="24" t="s">
        <v>32</v>
      </c>
      <c r="AA280" s="24" t="s">
        <v>32</v>
      </c>
      <c r="AB280" s="24" t="s">
        <v>32</v>
      </c>
      <c r="AC280" s="24" t="s">
        <v>32</v>
      </c>
      <c r="AD280" s="25">
        <v>1647000</v>
      </c>
      <c r="AE280" s="25">
        <v>0</v>
      </c>
      <c r="AF280" s="25">
        <v>0</v>
      </c>
      <c r="AG280" s="25">
        <v>0</v>
      </c>
      <c r="AH280" s="25">
        <v>1647000</v>
      </c>
    </row>
    <row r="281" spans="1:35" ht="30" x14ac:dyDescent="0.25">
      <c r="A281" s="17">
        <v>100268.01</v>
      </c>
      <c r="B281" s="18">
        <v>2</v>
      </c>
      <c r="C281" s="16" t="s">
        <v>31</v>
      </c>
      <c r="D281" s="21">
        <v>39888</v>
      </c>
      <c r="E281" s="16" t="s">
        <v>513</v>
      </c>
      <c r="F281" s="21">
        <v>44211</v>
      </c>
      <c r="G281" s="16" t="s">
        <v>543</v>
      </c>
      <c r="H281" s="26" t="s">
        <v>244</v>
      </c>
      <c r="I281" s="16" t="s">
        <v>544</v>
      </c>
      <c r="J281" s="20" t="s">
        <v>116</v>
      </c>
      <c r="L281" s="16" t="s">
        <v>116</v>
      </c>
      <c r="M281" s="26" t="s">
        <v>545</v>
      </c>
      <c r="N281" s="26" t="s">
        <v>546</v>
      </c>
      <c r="O281" s="16" t="s">
        <v>119</v>
      </c>
      <c r="P281" s="26" t="s">
        <v>138</v>
      </c>
      <c r="R281" s="16" t="s">
        <v>139</v>
      </c>
      <c r="S281" s="16" t="s">
        <v>42</v>
      </c>
      <c r="T281" s="22">
        <v>2.92</v>
      </c>
      <c r="U281" s="21">
        <v>42706</v>
      </c>
      <c r="W281" s="20" t="s">
        <v>43</v>
      </c>
      <c r="X281" s="16" t="s">
        <v>78</v>
      </c>
      <c r="Z281" s="25">
        <v>0</v>
      </c>
      <c r="AA281" s="25">
        <v>0</v>
      </c>
      <c r="AB281" s="25">
        <v>125000</v>
      </c>
      <c r="AC281" s="25">
        <v>0</v>
      </c>
      <c r="AD281" s="25">
        <v>0</v>
      </c>
      <c r="AE281" s="25">
        <v>17410000</v>
      </c>
      <c r="AF281" s="25">
        <v>25977182</v>
      </c>
      <c r="AG281" s="25">
        <v>0</v>
      </c>
      <c r="AH281" s="25">
        <v>43387182</v>
      </c>
      <c r="AI281" s="16" t="s">
        <v>547</v>
      </c>
    </row>
    <row r="282" spans="1:35" ht="30" x14ac:dyDescent="0.25">
      <c r="A282" s="17">
        <v>100268.02</v>
      </c>
      <c r="B282" s="18">
        <v>2</v>
      </c>
      <c r="C282" s="16" t="s">
        <v>31</v>
      </c>
      <c r="D282" s="21">
        <v>39888</v>
      </c>
      <c r="E282" s="16" t="s">
        <v>513</v>
      </c>
      <c r="F282" s="21">
        <v>43500</v>
      </c>
      <c r="G282" s="16" t="s">
        <v>75</v>
      </c>
      <c r="H282" s="26" t="s">
        <v>244</v>
      </c>
      <c r="I282" s="16" t="s">
        <v>544</v>
      </c>
      <c r="J282" s="20" t="s">
        <v>116</v>
      </c>
      <c r="L282" s="16" t="s">
        <v>116</v>
      </c>
      <c r="M282" s="26" t="s">
        <v>20154</v>
      </c>
      <c r="N282" s="26" t="s">
        <v>546</v>
      </c>
      <c r="O282" s="16" t="s">
        <v>119</v>
      </c>
      <c r="P282" s="26" t="s">
        <v>138</v>
      </c>
      <c r="R282" s="16" t="s">
        <v>139</v>
      </c>
      <c r="S282" s="16" t="s">
        <v>42</v>
      </c>
      <c r="T282" s="22">
        <v>2.2629999999999999</v>
      </c>
      <c r="U282" s="21">
        <v>42706</v>
      </c>
      <c r="W282" s="20" t="s">
        <v>43</v>
      </c>
      <c r="X282" s="16" t="s">
        <v>78</v>
      </c>
      <c r="Z282" s="24" t="s">
        <v>32</v>
      </c>
      <c r="AA282" s="24" t="s">
        <v>32</v>
      </c>
      <c r="AB282" s="24" t="s">
        <v>32</v>
      </c>
      <c r="AC282" s="24" t="s">
        <v>32</v>
      </c>
      <c r="AD282" s="25">
        <v>0</v>
      </c>
      <c r="AE282" s="25">
        <v>12162000</v>
      </c>
      <c r="AF282" s="25">
        <v>29004774</v>
      </c>
      <c r="AG282" s="25">
        <v>0</v>
      </c>
      <c r="AH282" s="25">
        <v>41166774</v>
      </c>
      <c r="AI282" s="16" t="s">
        <v>20153</v>
      </c>
    </row>
    <row r="283" spans="1:35" x14ac:dyDescent="0.25">
      <c r="A283" s="17">
        <v>100281.01</v>
      </c>
      <c r="B283" s="18">
        <v>3</v>
      </c>
      <c r="C283" s="16" t="s">
        <v>47</v>
      </c>
      <c r="D283" s="21">
        <v>39888</v>
      </c>
      <c r="E283" s="16" t="s">
        <v>513</v>
      </c>
      <c r="F283" s="21">
        <v>43966</v>
      </c>
      <c r="G283" s="16" t="s">
        <v>103</v>
      </c>
      <c r="H283" s="26" t="s">
        <v>437</v>
      </c>
      <c r="I283" s="16" t="s">
        <v>548</v>
      </c>
      <c r="J283" s="20" t="s">
        <v>116</v>
      </c>
      <c r="L283" s="16" t="s">
        <v>116</v>
      </c>
      <c r="M283" s="26" t="s">
        <v>549</v>
      </c>
      <c r="N283" s="26" t="s">
        <v>550</v>
      </c>
      <c r="O283" s="16" t="s">
        <v>119</v>
      </c>
      <c r="P283" s="26" t="s">
        <v>551</v>
      </c>
      <c r="T283" s="22">
        <v>7.5</v>
      </c>
      <c r="W283" s="20" t="s">
        <v>43</v>
      </c>
      <c r="X283" s="16" t="s">
        <v>140</v>
      </c>
      <c r="Z283" s="25">
        <v>5901.89</v>
      </c>
      <c r="AA283" s="25">
        <v>0</v>
      </c>
      <c r="AB283" s="25">
        <v>0</v>
      </c>
      <c r="AC283" s="25">
        <v>0</v>
      </c>
      <c r="AD283" s="25">
        <v>719901.89</v>
      </c>
      <c r="AE283" s="25">
        <v>0</v>
      </c>
      <c r="AF283" s="25">
        <v>0</v>
      </c>
      <c r="AG283" s="25">
        <v>0</v>
      </c>
      <c r="AH283" s="25">
        <v>719901.89</v>
      </c>
    </row>
    <row r="284" spans="1:35" x14ac:dyDescent="0.25">
      <c r="A284" s="17">
        <v>100281.02</v>
      </c>
      <c r="B284" s="18">
        <v>3</v>
      </c>
      <c r="C284" s="16" t="s">
        <v>31</v>
      </c>
      <c r="D284" s="21">
        <v>40687</v>
      </c>
      <c r="E284" s="16" t="s">
        <v>552</v>
      </c>
      <c r="F284" s="21">
        <v>43474</v>
      </c>
      <c r="G284" s="16" t="s">
        <v>75</v>
      </c>
      <c r="H284" s="26" t="s">
        <v>437</v>
      </c>
      <c r="I284" s="16" t="s">
        <v>548</v>
      </c>
      <c r="J284" s="20" t="s">
        <v>116</v>
      </c>
      <c r="L284" s="16" t="s">
        <v>116</v>
      </c>
      <c r="M284" s="26" t="s">
        <v>20152</v>
      </c>
      <c r="N284" s="26" t="s">
        <v>20151</v>
      </c>
      <c r="O284" s="16" t="s">
        <v>119</v>
      </c>
      <c r="P284" s="26" t="s">
        <v>138</v>
      </c>
      <c r="R284" s="16" t="s">
        <v>139</v>
      </c>
      <c r="S284" s="16" t="s">
        <v>42</v>
      </c>
      <c r="T284" s="22">
        <v>3.387</v>
      </c>
      <c r="U284" s="21">
        <v>43077</v>
      </c>
      <c r="W284" s="20" t="s">
        <v>43</v>
      </c>
      <c r="X284" s="16" t="s">
        <v>140</v>
      </c>
      <c r="Z284" s="24" t="s">
        <v>32</v>
      </c>
      <c r="AA284" s="24" t="s">
        <v>32</v>
      </c>
      <c r="AB284" s="24" t="s">
        <v>32</v>
      </c>
      <c r="AC284" s="24" t="s">
        <v>32</v>
      </c>
      <c r="AD284" s="25">
        <v>1825000</v>
      </c>
      <c r="AE284" s="25">
        <v>14749500</v>
      </c>
      <c r="AF284" s="25">
        <v>21957801</v>
      </c>
      <c r="AG284" s="25">
        <v>0</v>
      </c>
      <c r="AH284" s="25">
        <v>38532301</v>
      </c>
      <c r="AI284" s="16" t="s">
        <v>20150</v>
      </c>
    </row>
    <row r="285" spans="1:35" ht="45" x14ac:dyDescent="0.25">
      <c r="A285" s="17">
        <v>100281.03</v>
      </c>
      <c r="B285" s="18">
        <v>3</v>
      </c>
      <c r="C285" s="16" t="s">
        <v>31</v>
      </c>
      <c r="D285" s="21">
        <v>40687</v>
      </c>
      <c r="E285" s="16" t="s">
        <v>552</v>
      </c>
      <c r="F285" s="21">
        <v>43602</v>
      </c>
      <c r="G285" s="16" t="s">
        <v>75</v>
      </c>
      <c r="H285" s="26" t="s">
        <v>437</v>
      </c>
      <c r="I285" s="16" t="s">
        <v>548</v>
      </c>
      <c r="J285" s="20" t="s">
        <v>116</v>
      </c>
      <c r="L285" s="16" t="s">
        <v>116</v>
      </c>
      <c r="M285" s="26" t="s">
        <v>20149</v>
      </c>
      <c r="N285" s="26" t="s">
        <v>20148</v>
      </c>
      <c r="O285" s="16" t="s">
        <v>119</v>
      </c>
      <c r="P285" s="26" t="s">
        <v>138</v>
      </c>
      <c r="R285" s="16" t="s">
        <v>139</v>
      </c>
      <c r="S285" s="16" t="s">
        <v>42</v>
      </c>
      <c r="T285" s="22">
        <v>3.7269999999999999</v>
      </c>
      <c r="U285" s="21">
        <v>43077</v>
      </c>
      <c r="W285" s="20" t="s">
        <v>43</v>
      </c>
      <c r="X285" s="16" t="s">
        <v>140</v>
      </c>
      <c r="Z285" s="24" t="s">
        <v>32</v>
      </c>
      <c r="AA285" s="24" t="s">
        <v>32</v>
      </c>
      <c r="AB285" s="24" t="s">
        <v>32</v>
      </c>
      <c r="AC285" s="24" t="s">
        <v>32</v>
      </c>
      <c r="AD285" s="25">
        <v>1575000</v>
      </c>
      <c r="AE285" s="25">
        <v>15339787.5</v>
      </c>
      <c r="AF285" s="25">
        <v>34059281</v>
      </c>
      <c r="AG285" s="25">
        <v>0</v>
      </c>
      <c r="AH285" s="25">
        <v>50974068.5</v>
      </c>
      <c r="AI285" s="16" t="s">
        <v>20147</v>
      </c>
    </row>
    <row r="286" spans="1:35" x14ac:dyDescent="0.25">
      <c r="A286" s="17">
        <v>100282</v>
      </c>
      <c r="B286" s="18">
        <v>3</v>
      </c>
      <c r="C286" s="16" t="s">
        <v>73</v>
      </c>
      <c r="D286" s="21">
        <v>37319</v>
      </c>
      <c r="E286" s="16" t="s">
        <v>32</v>
      </c>
      <c r="F286" s="21">
        <v>43486</v>
      </c>
      <c r="G286" s="16" t="s">
        <v>529</v>
      </c>
      <c r="H286" s="26" t="s">
        <v>20146</v>
      </c>
      <c r="I286" s="16" t="s">
        <v>553</v>
      </c>
      <c r="J286" s="20" t="s">
        <v>116</v>
      </c>
      <c r="L286" s="16" t="s">
        <v>116</v>
      </c>
      <c r="M286" s="26" t="s">
        <v>20145</v>
      </c>
      <c r="N286" s="26" t="s">
        <v>20144</v>
      </c>
      <c r="O286" s="16" t="s">
        <v>119</v>
      </c>
      <c r="P286" s="26" t="s">
        <v>551</v>
      </c>
      <c r="R286" s="16" t="s">
        <v>139</v>
      </c>
      <c r="S286" s="16" t="s">
        <v>42</v>
      </c>
      <c r="T286" s="22">
        <v>7.2</v>
      </c>
      <c r="W286" s="20" t="s">
        <v>43</v>
      </c>
      <c r="X286" s="16" t="s">
        <v>140</v>
      </c>
      <c r="Z286" s="24" t="s">
        <v>32</v>
      </c>
      <c r="AA286" s="24" t="s">
        <v>32</v>
      </c>
      <c r="AB286" s="24" t="s">
        <v>32</v>
      </c>
      <c r="AC286" s="24" t="s">
        <v>32</v>
      </c>
      <c r="AD286" s="25">
        <v>1424800</v>
      </c>
      <c r="AE286" s="25">
        <v>0</v>
      </c>
      <c r="AF286" s="25">
        <v>0</v>
      </c>
      <c r="AG286" s="25">
        <v>0</v>
      </c>
      <c r="AH286" s="25">
        <v>1424800</v>
      </c>
    </row>
    <row r="287" spans="1:35" x14ac:dyDescent="0.25">
      <c r="A287" s="17">
        <v>100282.02</v>
      </c>
      <c r="B287" s="18">
        <v>3</v>
      </c>
      <c r="C287" s="16" t="s">
        <v>47</v>
      </c>
      <c r="D287" s="21">
        <v>41963</v>
      </c>
      <c r="E287" s="16" t="s">
        <v>552</v>
      </c>
      <c r="F287" s="21">
        <v>43752</v>
      </c>
      <c r="G287" s="16" t="s">
        <v>103</v>
      </c>
      <c r="H287" s="26" t="s">
        <v>173</v>
      </c>
      <c r="I287" s="16" t="s">
        <v>553</v>
      </c>
      <c r="J287" s="20" t="s">
        <v>116</v>
      </c>
      <c r="L287" s="16" t="s">
        <v>116</v>
      </c>
      <c r="M287" s="26" t="s">
        <v>554</v>
      </c>
      <c r="N287" s="26" t="s">
        <v>555</v>
      </c>
      <c r="O287" s="16" t="s">
        <v>119</v>
      </c>
      <c r="P287" s="26" t="s">
        <v>138</v>
      </c>
      <c r="R287" s="16" t="s">
        <v>139</v>
      </c>
      <c r="S287" s="16" t="s">
        <v>42</v>
      </c>
      <c r="T287" s="22">
        <v>0.34799999999999998</v>
      </c>
      <c r="U287" s="21">
        <v>43014</v>
      </c>
      <c r="W287" s="20" t="s">
        <v>43</v>
      </c>
      <c r="X287" s="16" t="s">
        <v>140</v>
      </c>
      <c r="Z287" s="25">
        <v>0</v>
      </c>
      <c r="AA287" s="25">
        <v>0</v>
      </c>
      <c r="AB287" s="25">
        <v>39035.19</v>
      </c>
      <c r="AC287" s="25">
        <v>0</v>
      </c>
      <c r="AD287" s="25">
        <v>0</v>
      </c>
      <c r="AE287" s="25">
        <v>427651.18</v>
      </c>
      <c r="AF287" s="25">
        <v>5626210.1900000004</v>
      </c>
      <c r="AG287" s="25">
        <v>0</v>
      </c>
      <c r="AH287" s="25">
        <v>6053861.3700000001</v>
      </c>
      <c r="AI287" s="16" t="s">
        <v>556</v>
      </c>
    </row>
    <row r="288" spans="1:35" x14ac:dyDescent="0.25">
      <c r="A288" s="17">
        <v>100282.04</v>
      </c>
      <c r="B288" s="18">
        <v>3</v>
      </c>
      <c r="C288" s="16" t="s">
        <v>73</v>
      </c>
      <c r="D288" s="21">
        <v>44012</v>
      </c>
      <c r="E288" s="16" t="s">
        <v>109</v>
      </c>
      <c r="F288" s="21">
        <v>44272</v>
      </c>
      <c r="G288" s="16" t="s">
        <v>6046</v>
      </c>
      <c r="H288" s="26" t="s">
        <v>20143</v>
      </c>
      <c r="I288" s="16" t="s">
        <v>553</v>
      </c>
      <c r="J288" s="20" t="s">
        <v>116</v>
      </c>
      <c r="L288" s="16" t="s">
        <v>116</v>
      </c>
      <c r="M288" s="26" t="s">
        <v>20142</v>
      </c>
      <c r="O288" s="16" t="s">
        <v>119</v>
      </c>
      <c r="P288" s="26" t="s">
        <v>138</v>
      </c>
      <c r="R288" s="16" t="s">
        <v>139</v>
      </c>
      <c r="S288" s="16" t="s">
        <v>42</v>
      </c>
      <c r="T288" s="22">
        <v>4</v>
      </c>
      <c r="U288" s="21">
        <v>46556</v>
      </c>
      <c r="W288" s="20" t="s">
        <v>43</v>
      </c>
      <c r="X288" s="16" t="s">
        <v>140</v>
      </c>
      <c r="Z288" s="24" t="s">
        <v>32</v>
      </c>
      <c r="AA288" s="24" t="s">
        <v>32</v>
      </c>
      <c r="AB288" s="24" t="s">
        <v>32</v>
      </c>
      <c r="AC288" s="24" t="s">
        <v>32</v>
      </c>
      <c r="AD288" s="24" t="s">
        <v>32</v>
      </c>
      <c r="AE288" s="24" t="s">
        <v>32</v>
      </c>
      <c r="AF288" s="24" t="s">
        <v>32</v>
      </c>
      <c r="AG288" s="24" t="s">
        <v>32</v>
      </c>
      <c r="AH288" s="24" t="s">
        <v>32</v>
      </c>
    </row>
    <row r="289" spans="1:35" x14ac:dyDescent="0.25">
      <c r="A289" s="17">
        <v>100282.05</v>
      </c>
      <c r="B289" s="18">
        <v>3</v>
      </c>
      <c r="C289" s="16" t="s">
        <v>73</v>
      </c>
      <c r="D289" s="21">
        <v>44012</v>
      </c>
      <c r="E289" s="16" t="s">
        <v>109</v>
      </c>
      <c r="F289" s="21">
        <v>44256</v>
      </c>
      <c r="G289" s="16" t="s">
        <v>75</v>
      </c>
      <c r="H289" s="26" t="s">
        <v>173</v>
      </c>
      <c r="I289" s="16" t="s">
        <v>553</v>
      </c>
      <c r="J289" s="20" t="s">
        <v>116</v>
      </c>
      <c r="L289" s="16" t="s">
        <v>116</v>
      </c>
      <c r="M289" s="26" t="s">
        <v>20141</v>
      </c>
      <c r="O289" s="16" t="s">
        <v>119</v>
      </c>
      <c r="P289" s="26" t="s">
        <v>138</v>
      </c>
      <c r="R289" s="16" t="s">
        <v>139</v>
      </c>
      <c r="S289" s="16" t="s">
        <v>42</v>
      </c>
      <c r="T289" s="22">
        <v>2.92</v>
      </c>
      <c r="U289" s="21">
        <v>46521</v>
      </c>
      <c r="W289" s="20" t="s">
        <v>43</v>
      </c>
      <c r="X289" s="16" t="s">
        <v>140</v>
      </c>
      <c r="Z289" s="24" t="s">
        <v>32</v>
      </c>
      <c r="AA289" s="24" t="s">
        <v>32</v>
      </c>
      <c r="AB289" s="24" t="s">
        <v>32</v>
      </c>
      <c r="AC289" s="24" t="s">
        <v>32</v>
      </c>
      <c r="AD289" s="24" t="s">
        <v>32</v>
      </c>
      <c r="AE289" s="24" t="s">
        <v>32</v>
      </c>
      <c r="AF289" s="24" t="s">
        <v>32</v>
      </c>
      <c r="AG289" s="24" t="s">
        <v>32</v>
      </c>
      <c r="AH289" s="24" t="s">
        <v>32</v>
      </c>
    </row>
    <row r="290" spans="1:35" x14ac:dyDescent="0.25">
      <c r="A290" s="17">
        <v>100286</v>
      </c>
      <c r="B290" s="18">
        <v>3</v>
      </c>
      <c r="C290" s="16" t="s">
        <v>474</v>
      </c>
      <c r="D290" s="21">
        <v>37319</v>
      </c>
      <c r="E290" s="16" t="s">
        <v>32</v>
      </c>
      <c r="F290" s="21">
        <v>43865</v>
      </c>
      <c r="G290" s="16" t="s">
        <v>832</v>
      </c>
      <c r="H290" s="26" t="s">
        <v>69</v>
      </c>
      <c r="I290" s="16" t="s">
        <v>548</v>
      </c>
      <c r="J290" s="20" t="s">
        <v>116</v>
      </c>
      <c r="L290" s="16" t="s">
        <v>116</v>
      </c>
      <c r="M290" s="26" t="s">
        <v>20140</v>
      </c>
      <c r="N290" s="26" t="s">
        <v>20139</v>
      </c>
      <c r="O290" s="16" t="s">
        <v>119</v>
      </c>
      <c r="P290" s="26" t="s">
        <v>168</v>
      </c>
      <c r="R290" s="16" t="s">
        <v>139</v>
      </c>
      <c r="S290" s="16" t="s">
        <v>42</v>
      </c>
      <c r="T290" s="22">
        <v>1.3</v>
      </c>
      <c r="U290" s="21">
        <v>42503</v>
      </c>
      <c r="W290" s="20" t="s">
        <v>43</v>
      </c>
      <c r="X290" s="16" t="s">
        <v>140</v>
      </c>
      <c r="Z290" s="24" t="s">
        <v>32</v>
      </c>
      <c r="AA290" s="24" t="s">
        <v>32</v>
      </c>
      <c r="AB290" s="24" t="s">
        <v>32</v>
      </c>
      <c r="AC290" s="24" t="s">
        <v>32</v>
      </c>
      <c r="AD290" s="25">
        <v>867000</v>
      </c>
      <c r="AE290" s="25">
        <v>3514829.51</v>
      </c>
      <c r="AF290" s="25">
        <v>19314012</v>
      </c>
      <c r="AG290" s="25">
        <v>0</v>
      </c>
      <c r="AH290" s="25">
        <v>23695841.510000002</v>
      </c>
      <c r="AI290" s="16" t="s">
        <v>20138</v>
      </c>
    </row>
    <row r="291" spans="1:35" ht="45" x14ac:dyDescent="0.25">
      <c r="A291" s="17">
        <v>100288</v>
      </c>
      <c r="B291" s="18">
        <v>3</v>
      </c>
      <c r="C291" s="16" t="s">
        <v>31</v>
      </c>
      <c r="D291" s="21">
        <v>37319</v>
      </c>
      <c r="E291" s="16" t="s">
        <v>32</v>
      </c>
      <c r="F291" s="21">
        <v>44036</v>
      </c>
      <c r="G291" s="16" t="s">
        <v>142</v>
      </c>
      <c r="H291" s="26" t="s">
        <v>434</v>
      </c>
      <c r="I291" s="16" t="s">
        <v>553</v>
      </c>
      <c r="J291" s="20" t="s">
        <v>116</v>
      </c>
      <c r="L291" s="16" t="s">
        <v>116</v>
      </c>
      <c r="M291" s="26" t="s">
        <v>557</v>
      </c>
      <c r="N291" s="26" t="s">
        <v>558</v>
      </c>
      <c r="O291" s="16" t="s">
        <v>119</v>
      </c>
      <c r="P291" s="26" t="s">
        <v>138</v>
      </c>
      <c r="R291" s="16" t="s">
        <v>139</v>
      </c>
      <c r="S291" s="16" t="s">
        <v>42</v>
      </c>
      <c r="T291" s="22">
        <v>5.6</v>
      </c>
      <c r="U291" s="21">
        <v>44008</v>
      </c>
      <c r="W291" s="20" t="s">
        <v>43</v>
      </c>
      <c r="X291" s="16" t="s">
        <v>140</v>
      </c>
      <c r="Z291" s="25">
        <v>0</v>
      </c>
      <c r="AA291" s="25">
        <v>0</v>
      </c>
      <c r="AB291" s="25">
        <v>54693722</v>
      </c>
      <c r="AC291" s="25">
        <v>0</v>
      </c>
      <c r="AD291" s="25">
        <v>3696000</v>
      </c>
      <c r="AE291" s="25">
        <v>8852800</v>
      </c>
      <c r="AF291" s="25">
        <v>54693722</v>
      </c>
      <c r="AG291" s="25">
        <v>0</v>
      </c>
      <c r="AH291" s="25">
        <v>67242522</v>
      </c>
      <c r="AI291" s="16" t="s">
        <v>559</v>
      </c>
    </row>
    <row r="292" spans="1:35" x14ac:dyDescent="0.25">
      <c r="A292" s="17">
        <v>100288.01</v>
      </c>
      <c r="B292" s="18">
        <v>3</v>
      </c>
      <c r="C292" s="16" t="s">
        <v>73</v>
      </c>
      <c r="D292" s="21">
        <v>42583</v>
      </c>
      <c r="E292" s="16" t="s">
        <v>109</v>
      </c>
      <c r="F292" s="21">
        <v>43637</v>
      </c>
      <c r="G292" s="16" t="s">
        <v>109</v>
      </c>
      <c r="H292" s="26" t="s">
        <v>434</v>
      </c>
      <c r="I292" s="16" t="s">
        <v>553</v>
      </c>
      <c r="J292" s="20" t="s">
        <v>116</v>
      </c>
      <c r="L292" s="16" t="s">
        <v>116</v>
      </c>
      <c r="M292" s="26" t="s">
        <v>20137</v>
      </c>
      <c r="O292" s="16" t="s">
        <v>53</v>
      </c>
      <c r="P292" s="26" t="s">
        <v>40</v>
      </c>
      <c r="R292" s="16" t="s">
        <v>41</v>
      </c>
      <c r="S292" s="16" t="s">
        <v>42</v>
      </c>
      <c r="T292" s="22">
        <v>0.02</v>
      </c>
      <c r="W292" s="20" t="s">
        <v>43</v>
      </c>
      <c r="X292" s="16" t="s">
        <v>140</v>
      </c>
      <c r="Y292" s="26" t="s">
        <v>20136</v>
      </c>
      <c r="Z292" s="24" t="s">
        <v>32</v>
      </c>
      <c r="AA292" s="24" t="s">
        <v>32</v>
      </c>
      <c r="AB292" s="24" t="s">
        <v>32</v>
      </c>
      <c r="AC292" s="24" t="s">
        <v>32</v>
      </c>
      <c r="AD292" s="24" t="s">
        <v>32</v>
      </c>
      <c r="AE292" s="24" t="s">
        <v>32</v>
      </c>
      <c r="AF292" s="24" t="s">
        <v>32</v>
      </c>
      <c r="AG292" s="24" t="s">
        <v>32</v>
      </c>
      <c r="AH292" s="24" t="s">
        <v>32</v>
      </c>
      <c r="AI292" s="16" t="s">
        <v>20135</v>
      </c>
    </row>
    <row r="293" spans="1:35" x14ac:dyDescent="0.25">
      <c r="A293" s="17">
        <v>100289</v>
      </c>
      <c r="B293" s="18">
        <v>3</v>
      </c>
      <c r="C293" s="16" t="s">
        <v>73</v>
      </c>
      <c r="D293" s="21">
        <v>37319</v>
      </c>
      <c r="E293" s="16" t="s">
        <v>32</v>
      </c>
      <c r="F293" s="21">
        <v>44106</v>
      </c>
      <c r="G293" s="16" t="s">
        <v>75</v>
      </c>
      <c r="H293" s="26" t="s">
        <v>434</v>
      </c>
      <c r="I293" s="16" t="s">
        <v>553</v>
      </c>
      <c r="J293" s="20" t="s">
        <v>116</v>
      </c>
      <c r="L293" s="16" t="s">
        <v>116</v>
      </c>
      <c r="M293" s="26" t="s">
        <v>20134</v>
      </c>
      <c r="N293" s="26" t="s">
        <v>20133</v>
      </c>
      <c r="O293" s="16" t="s">
        <v>119</v>
      </c>
      <c r="P293" s="26" t="s">
        <v>138</v>
      </c>
      <c r="R293" s="16" t="s">
        <v>139</v>
      </c>
      <c r="S293" s="16" t="s">
        <v>42</v>
      </c>
      <c r="T293" s="22">
        <v>6.1</v>
      </c>
      <c r="U293" s="21">
        <v>45268</v>
      </c>
      <c r="W293" s="20" t="s">
        <v>43</v>
      </c>
      <c r="X293" s="16" t="s">
        <v>140</v>
      </c>
      <c r="Z293" s="24" t="s">
        <v>32</v>
      </c>
      <c r="AA293" s="24" t="s">
        <v>32</v>
      </c>
      <c r="AB293" s="24" t="s">
        <v>32</v>
      </c>
      <c r="AC293" s="24" t="s">
        <v>32</v>
      </c>
      <c r="AD293" s="25">
        <v>1819743.23</v>
      </c>
      <c r="AE293" s="25">
        <v>0</v>
      </c>
      <c r="AF293" s="25">
        <v>0</v>
      </c>
      <c r="AG293" s="25">
        <v>0</v>
      </c>
      <c r="AH293" s="25">
        <v>1819743.23</v>
      </c>
      <c r="AI293" s="16" t="s">
        <v>20132</v>
      </c>
    </row>
    <row r="294" spans="1:35" x14ac:dyDescent="0.25">
      <c r="A294" s="17">
        <v>100290</v>
      </c>
      <c r="B294" s="18">
        <v>3</v>
      </c>
      <c r="C294" s="16" t="s">
        <v>474</v>
      </c>
      <c r="D294" s="21">
        <v>37319</v>
      </c>
      <c r="E294" s="16" t="s">
        <v>32</v>
      </c>
      <c r="F294" s="21">
        <v>44089</v>
      </c>
      <c r="G294" s="16" t="s">
        <v>32</v>
      </c>
      <c r="H294" s="26" t="s">
        <v>362</v>
      </c>
      <c r="I294" s="16" t="s">
        <v>560</v>
      </c>
      <c r="J294" s="20" t="s">
        <v>116</v>
      </c>
      <c r="L294" s="16" t="s">
        <v>116</v>
      </c>
      <c r="M294" s="26" t="s">
        <v>561</v>
      </c>
      <c r="N294" s="26" t="s">
        <v>562</v>
      </c>
      <c r="O294" s="16" t="s">
        <v>119</v>
      </c>
      <c r="P294" s="26" t="s">
        <v>168</v>
      </c>
      <c r="R294" s="16" t="s">
        <v>139</v>
      </c>
      <c r="S294" s="16" t="s">
        <v>42</v>
      </c>
      <c r="T294" s="22">
        <v>1.724</v>
      </c>
      <c r="U294" s="21">
        <v>42867</v>
      </c>
      <c r="W294" s="20" t="s">
        <v>43</v>
      </c>
      <c r="X294" s="16" t="s">
        <v>78</v>
      </c>
      <c r="Z294" s="25">
        <v>0</v>
      </c>
      <c r="AA294" s="25">
        <v>0</v>
      </c>
      <c r="AB294" s="25">
        <v>1062500</v>
      </c>
      <c r="AC294" s="25">
        <v>0</v>
      </c>
      <c r="AD294" s="25">
        <v>1190000</v>
      </c>
      <c r="AE294" s="25">
        <v>900000</v>
      </c>
      <c r="AF294" s="25">
        <v>29172551</v>
      </c>
      <c r="AG294" s="25">
        <v>0</v>
      </c>
      <c r="AH294" s="25">
        <v>31262551</v>
      </c>
      <c r="AI294" s="16" t="s">
        <v>563</v>
      </c>
    </row>
    <row r="295" spans="1:35" x14ac:dyDescent="0.25">
      <c r="A295" s="17">
        <v>100296</v>
      </c>
      <c r="B295" s="18">
        <v>3</v>
      </c>
      <c r="C295" s="16" t="s">
        <v>474</v>
      </c>
      <c r="D295" s="21">
        <v>37319</v>
      </c>
      <c r="E295" s="16" t="s">
        <v>32</v>
      </c>
      <c r="F295" s="21">
        <v>44169</v>
      </c>
      <c r="G295" s="16" t="s">
        <v>1935</v>
      </c>
      <c r="H295" s="26" t="s">
        <v>20131</v>
      </c>
      <c r="I295" s="16" t="s">
        <v>691</v>
      </c>
      <c r="J295" s="20" t="s">
        <v>116</v>
      </c>
      <c r="L295" s="16" t="s">
        <v>116</v>
      </c>
      <c r="M295" s="26" t="s">
        <v>20130</v>
      </c>
      <c r="O295" s="16" t="s">
        <v>119</v>
      </c>
      <c r="P295" s="26" t="s">
        <v>507</v>
      </c>
      <c r="R295" s="16" t="s">
        <v>139</v>
      </c>
      <c r="S295" s="16" t="s">
        <v>192</v>
      </c>
      <c r="T295" s="22">
        <v>5.0999999999999996</v>
      </c>
      <c r="U295" s="21">
        <v>38870</v>
      </c>
      <c r="W295" s="20" t="s">
        <v>43</v>
      </c>
      <c r="X295" s="16" t="s">
        <v>140</v>
      </c>
      <c r="Z295" s="24" t="s">
        <v>32</v>
      </c>
      <c r="AA295" s="24" t="s">
        <v>32</v>
      </c>
      <c r="AB295" s="24" t="s">
        <v>32</v>
      </c>
      <c r="AC295" s="24" t="s">
        <v>32</v>
      </c>
      <c r="AD295" s="25">
        <v>288459.78000000003</v>
      </c>
      <c r="AE295" s="25">
        <v>1983450</v>
      </c>
      <c r="AF295" s="25">
        <v>24312899</v>
      </c>
      <c r="AG295" s="25">
        <v>0</v>
      </c>
      <c r="AH295" s="25">
        <v>26584808.780000001</v>
      </c>
      <c r="AI295" s="16" t="s">
        <v>20129</v>
      </c>
    </row>
    <row r="296" spans="1:35" x14ac:dyDescent="0.25">
      <c r="A296" s="17">
        <v>100301.01</v>
      </c>
      <c r="B296" s="18">
        <v>3</v>
      </c>
      <c r="C296" s="16" t="s">
        <v>474</v>
      </c>
      <c r="D296" s="21">
        <v>39889</v>
      </c>
      <c r="E296" s="16" t="s">
        <v>513</v>
      </c>
      <c r="F296" s="21">
        <v>44169</v>
      </c>
      <c r="G296" s="16" t="s">
        <v>75</v>
      </c>
      <c r="H296" s="26" t="s">
        <v>331</v>
      </c>
      <c r="I296" s="16" t="s">
        <v>826</v>
      </c>
      <c r="J296" s="20" t="s">
        <v>116</v>
      </c>
      <c r="L296" s="16" t="s">
        <v>116</v>
      </c>
      <c r="M296" s="26" t="s">
        <v>20128</v>
      </c>
      <c r="N296" s="26" t="s">
        <v>20127</v>
      </c>
      <c r="O296" s="16" t="s">
        <v>119</v>
      </c>
      <c r="P296" s="26" t="s">
        <v>138</v>
      </c>
      <c r="R296" s="16" t="s">
        <v>139</v>
      </c>
      <c r="S296" s="16" t="s">
        <v>42</v>
      </c>
      <c r="T296" s="22">
        <v>3.206</v>
      </c>
      <c r="U296" s="21">
        <v>40669</v>
      </c>
      <c r="W296" s="20" t="s">
        <v>43</v>
      </c>
      <c r="X296" s="16" t="s">
        <v>140</v>
      </c>
      <c r="Z296" s="24" t="s">
        <v>32</v>
      </c>
      <c r="AA296" s="24" t="s">
        <v>32</v>
      </c>
      <c r="AB296" s="24" t="s">
        <v>32</v>
      </c>
      <c r="AC296" s="24" t="s">
        <v>32</v>
      </c>
      <c r="AD296" s="25">
        <v>0</v>
      </c>
      <c r="AE296" s="25">
        <v>0</v>
      </c>
      <c r="AF296" s="25">
        <v>23382101</v>
      </c>
      <c r="AG296" s="25">
        <v>0</v>
      </c>
      <c r="AH296" s="25">
        <v>23382101</v>
      </c>
      <c r="AI296" s="16" t="s">
        <v>20126</v>
      </c>
    </row>
    <row r="297" spans="1:35" x14ac:dyDescent="0.25">
      <c r="A297" s="17">
        <v>100312</v>
      </c>
      <c r="B297" s="18">
        <v>3</v>
      </c>
      <c r="C297" s="16" t="s">
        <v>73</v>
      </c>
      <c r="D297" s="21">
        <v>37319</v>
      </c>
      <c r="E297" s="16" t="s">
        <v>32</v>
      </c>
      <c r="F297" s="21">
        <v>44217</v>
      </c>
      <c r="G297" s="16" t="s">
        <v>1538</v>
      </c>
      <c r="H297" s="26" t="s">
        <v>20125</v>
      </c>
      <c r="I297" s="16" t="s">
        <v>2851</v>
      </c>
      <c r="J297" s="20" t="s">
        <v>116</v>
      </c>
      <c r="L297" s="16" t="s">
        <v>116</v>
      </c>
      <c r="M297" s="26" t="s">
        <v>20124</v>
      </c>
      <c r="N297" s="26" t="s">
        <v>20123</v>
      </c>
      <c r="O297" s="16" t="s">
        <v>119</v>
      </c>
      <c r="P297" s="26" t="s">
        <v>568</v>
      </c>
      <c r="R297" s="16" t="s">
        <v>139</v>
      </c>
      <c r="S297" s="16" t="s">
        <v>192</v>
      </c>
      <c r="T297" s="22">
        <v>6.5570000000000004</v>
      </c>
      <c r="U297" s="21">
        <v>44904</v>
      </c>
      <c r="W297" s="20" t="s">
        <v>43</v>
      </c>
      <c r="X297" s="16" t="s">
        <v>511</v>
      </c>
      <c r="Z297" s="24" t="s">
        <v>32</v>
      </c>
      <c r="AA297" s="24" t="s">
        <v>32</v>
      </c>
      <c r="AB297" s="24" t="s">
        <v>32</v>
      </c>
      <c r="AC297" s="24" t="s">
        <v>32</v>
      </c>
      <c r="AD297" s="25">
        <v>3545000</v>
      </c>
      <c r="AE297" s="25">
        <v>3135000</v>
      </c>
      <c r="AF297" s="25">
        <v>0</v>
      </c>
      <c r="AG297" s="25">
        <v>0</v>
      </c>
      <c r="AH297" s="25">
        <v>6680000</v>
      </c>
      <c r="AI297" s="16" t="s">
        <v>20122</v>
      </c>
    </row>
    <row r="298" spans="1:35" x14ac:dyDescent="0.25">
      <c r="A298" s="17">
        <v>100312.01</v>
      </c>
      <c r="B298" s="18">
        <v>3</v>
      </c>
      <c r="C298" s="16" t="s">
        <v>474</v>
      </c>
      <c r="D298" s="21">
        <v>41543</v>
      </c>
      <c r="E298" s="16" t="s">
        <v>113</v>
      </c>
      <c r="F298" s="21">
        <v>43634</v>
      </c>
      <c r="G298" s="16" t="s">
        <v>832</v>
      </c>
      <c r="H298" s="26" t="s">
        <v>49</v>
      </c>
      <c r="I298" s="16" t="s">
        <v>2851</v>
      </c>
      <c r="J298" s="20" t="s">
        <v>116</v>
      </c>
      <c r="L298" s="16" t="s">
        <v>116</v>
      </c>
      <c r="M298" s="26" t="s">
        <v>20121</v>
      </c>
      <c r="N298" s="26" t="s">
        <v>20120</v>
      </c>
      <c r="O298" s="16" t="s">
        <v>632</v>
      </c>
      <c r="P298" s="26" t="s">
        <v>4783</v>
      </c>
      <c r="R298" s="16" t="s">
        <v>139</v>
      </c>
      <c r="S298" s="16" t="s">
        <v>192</v>
      </c>
      <c r="T298" s="22">
        <v>0</v>
      </c>
      <c r="U298" s="21">
        <v>42503</v>
      </c>
      <c r="W298" s="20" t="s">
        <v>43</v>
      </c>
      <c r="X298" s="16" t="s">
        <v>78</v>
      </c>
      <c r="Z298" s="24" t="s">
        <v>32</v>
      </c>
      <c r="AA298" s="24" t="s">
        <v>32</v>
      </c>
      <c r="AB298" s="24" t="s">
        <v>32</v>
      </c>
      <c r="AC298" s="24" t="s">
        <v>32</v>
      </c>
      <c r="AD298" s="25">
        <v>0</v>
      </c>
      <c r="AE298" s="25">
        <v>0</v>
      </c>
      <c r="AF298" s="25">
        <v>18369700</v>
      </c>
      <c r="AG298" s="25">
        <v>0</v>
      </c>
      <c r="AH298" s="25">
        <v>18369700</v>
      </c>
      <c r="AI298" s="16" t="s">
        <v>20119</v>
      </c>
    </row>
    <row r="299" spans="1:35" x14ac:dyDescent="0.25">
      <c r="A299" s="17">
        <v>100314</v>
      </c>
      <c r="B299" s="18">
        <v>4</v>
      </c>
      <c r="C299" s="16" t="s">
        <v>474</v>
      </c>
      <c r="D299" s="21">
        <v>37319</v>
      </c>
      <c r="E299" s="16" t="s">
        <v>32</v>
      </c>
      <c r="F299" s="21">
        <v>44169</v>
      </c>
      <c r="G299" s="16" t="s">
        <v>75</v>
      </c>
      <c r="H299" s="26" t="s">
        <v>564</v>
      </c>
      <c r="I299" s="16" t="s">
        <v>691</v>
      </c>
      <c r="J299" s="20" t="s">
        <v>116</v>
      </c>
      <c r="L299" s="16" t="s">
        <v>116</v>
      </c>
      <c r="M299" s="26" t="s">
        <v>20118</v>
      </c>
      <c r="N299" s="26" t="s">
        <v>20117</v>
      </c>
      <c r="O299" s="16" t="s">
        <v>119</v>
      </c>
      <c r="P299" s="26" t="s">
        <v>168</v>
      </c>
      <c r="R299" s="16" t="s">
        <v>139</v>
      </c>
      <c r="S299" s="16" t="s">
        <v>42</v>
      </c>
      <c r="T299" s="22">
        <v>5.68</v>
      </c>
      <c r="U299" s="21">
        <v>41929</v>
      </c>
      <c r="W299" s="20" t="s">
        <v>43</v>
      </c>
      <c r="X299" s="16" t="s">
        <v>140</v>
      </c>
      <c r="Z299" s="24" t="s">
        <v>32</v>
      </c>
      <c r="AA299" s="24" t="s">
        <v>32</v>
      </c>
      <c r="AB299" s="24" t="s">
        <v>32</v>
      </c>
      <c r="AC299" s="24" t="s">
        <v>32</v>
      </c>
      <c r="AD299" s="25">
        <v>4590000</v>
      </c>
      <c r="AE299" s="25">
        <v>6509376</v>
      </c>
      <c r="AF299" s="25">
        <v>59811444</v>
      </c>
      <c r="AG299" s="25">
        <v>0</v>
      </c>
      <c r="AH299" s="25">
        <v>70910820</v>
      </c>
      <c r="AI299" s="16" t="s">
        <v>20116</v>
      </c>
    </row>
    <row r="300" spans="1:35" ht="30" x14ac:dyDescent="0.25">
      <c r="A300" s="17">
        <v>100321</v>
      </c>
      <c r="B300" s="18">
        <v>4</v>
      </c>
      <c r="C300" s="16" t="s">
        <v>73</v>
      </c>
      <c r="D300" s="21">
        <v>37319</v>
      </c>
      <c r="E300" s="16" t="s">
        <v>32</v>
      </c>
      <c r="F300" s="21">
        <v>43669</v>
      </c>
      <c r="G300" s="16" t="s">
        <v>75</v>
      </c>
      <c r="H300" s="26" t="s">
        <v>298</v>
      </c>
      <c r="I300" s="16" t="s">
        <v>20115</v>
      </c>
      <c r="J300" s="20" t="s">
        <v>116</v>
      </c>
      <c r="L300" s="16" t="s">
        <v>116</v>
      </c>
      <c r="M300" s="26" t="s">
        <v>20114</v>
      </c>
      <c r="N300" s="26" t="s">
        <v>20113</v>
      </c>
      <c r="O300" s="16" t="s">
        <v>119</v>
      </c>
      <c r="P300" s="26" t="s">
        <v>603</v>
      </c>
      <c r="R300" s="16" t="s">
        <v>139</v>
      </c>
      <c r="S300" s="16" t="s">
        <v>192</v>
      </c>
      <c r="T300" s="22">
        <v>7.9539999999999997</v>
      </c>
      <c r="W300" s="20" t="s">
        <v>43</v>
      </c>
      <c r="Z300" s="24" t="s">
        <v>32</v>
      </c>
      <c r="AA300" s="24" t="s">
        <v>32</v>
      </c>
      <c r="AB300" s="24" t="s">
        <v>32</v>
      </c>
      <c r="AC300" s="24" t="s">
        <v>32</v>
      </c>
      <c r="AD300" s="25">
        <v>6970000</v>
      </c>
      <c r="AE300" s="25">
        <v>8278400</v>
      </c>
      <c r="AF300" s="25">
        <v>0</v>
      </c>
      <c r="AG300" s="25">
        <v>0</v>
      </c>
      <c r="AH300" s="25">
        <v>15248400</v>
      </c>
    </row>
    <row r="301" spans="1:35" ht="30" x14ac:dyDescent="0.25">
      <c r="A301" s="17">
        <v>100321.01</v>
      </c>
      <c r="B301" s="18">
        <v>4</v>
      </c>
      <c r="C301" s="16" t="s">
        <v>31</v>
      </c>
      <c r="D301" s="21">
        <v>40262</v>
      </c>
      <c r="E301" s="16" t="s">
        <v>617</v>
      </c>
      <c r="F301" s="21">
        <v>43840</v>
      </c>
      <c r="G301" s="16" t="s">
        <v>176</v>
      </c>
      <c r="H301" s="26" t="s">
        <v>298</v>
      </c>
      <c r="I301" s="16" t="s">
        <v>20109</v>
      </c>
      <c r="J301" s="20" t="s">
        <v>116</v>
      </c>
      <c r="L301" s="16" t="s">
        <v>116</v>
      </c>
      <c r="M301" s="26" t="s">
        <v>20112</v>
      </c>
      <c r="N301" s="26" t="s">
        <v>20111</v>
      </c>
      <c r="O301" s="16" t="s">
        <v>119</v>
      </c>
      <c r="P301" s="26" t="s">
        <v>568</v>
      </c>
      <c r="R301" s="16" t="s">
        <v>139</v>
      </c>
      <c r="S301" s="16" t="s">
        <v>192</v>
      </c>
      <c r="T301" s="22">
        <v>5.2649999999999997</v>
      </c>
      <c r="U301" s="21">
        <v>43812</v>
      </c>
      <c r="W301" s="20" t="s">
        <v>43</v>
      </c>
      <c r="Z301" s="24" t="s">
        <v>32</v>
      </c>
      <c r="AA301" s="24" t="s">
        <v>32</v>
      </c>
      <c r="AB301" s="24" t="s">
        <v>32</v>
      </c>
      <c r="AC301" s="24" t="s">
        <v>32</v>
      </c>
      <c r="AD301" s="25">
        <v>0</v>
      </c>
      <c r="AE301" s="25">
        <v>0</v>
      </c>
      <c r="AF301" s="25">
        <v>39818557</v>
      </c>
      <c r="AG301" s="25">
        <v>0</v>
      </c>
      <c r="AH301" s="25">
        <v>39818557</v>
      </c>
      <c r="AI301" s="16" t="s">
        <v>20110</v>
      </c>
    </row>
    <row r="302" spans="1:35" ht="30" x14ac:dyDescent="0.25">
      <c r="A302" s="17">
        <v>100321.02</v>
      </c>
      <c r="B302" s="18">
        <v>4</v>
      </c>
      <c r="C302" s="16" t="s">
        <v>73</v>
      </c>
      <c r="D302" s="21">
        <v>40262</v>
      </c>
      <c r="E302" s="16" t="s">
        <v>617</v>
      </c>
      <c r="F302" s="21">
        <v>44181</v>
      </c>
      <c r="G302" s="16" t="s">
        <v>529</v>
      </c>
      <c r="H302" s="26" t="s">
        <v>298</v>
      </c>
      <c r="I302" s="16" t="s">
        <v>20109</v>
      </c>
      <c r="J302" s="20" t="s">
        <v>116</v>
      </c>
      <c r="L302" s="16" t="s">
        <v>116</v>
      </c>
      <c r="M302" s="26" t="s">
        <v>20108</v>
      </c>
      <c r="N302" s="26" t="s">
        <v>20107</v>
      </c>
      <c r="O302" s="16" t="s">
        <v>119</v>
      </c>
      <c r="P302" s="26" t="s">
        <v>568</v>
      </c>
      <c r="R302" s="16" t="s">
        <v>139</v>
      </c>
      <c r="S302" s="16" t="s">
        <v>192</v>
      </c>
      <c r="T302" s="22">
        <v>2.44</v>
      </c>
      <c r="U302" s="21">
        <v>44904</v>
      </c>
      <c r="W302" s="20" t="s">
        <v>43</v>
      </c>
      <c r="Z302" s="24" t="s">
        <v>32</v>
      </c>
      <c r="AA302" s="24" t="s">
        <v>32</v>
      </c>
      <c r="AB302" s="24" t="s">
        <v>32</v>
      </c>
      <c r="AC302" s="24" t="s">
        <v>32</v>
      </c>
      <c r="AD302" s="24" t="s">
        <v>32</v>
      </c>
      <c r="AE302" s="24" t="s">
        <v>32</v>
      </c>
      <c r="AF302" s="24" t="s">
        <v>32</v>
      </c>
      <c r="AG302" s="24" t="s">
        <v>32</v>
      </c>
      <c r="AH302" s="24" t="s">
        <v>32</v>
      </c>
    </row>
    <row r="303" spans="1:35" ht="30" x14ac:dyDescent="0.25">
      <c r="A303" s="17">
        <v>100322</v>
      </c>
      <c r="B303" s="18">
        <v>4</v>
      </c>
      <c r="C303" s="16" t="s">
        <v>73</v>
      </c>
      <c r="D303" s="21">
        <v>37319</v>
      </c>
      <c r="E303" s="16" t="s">
        <v>32</v>
      </c>
      <c r="F303" s="21">
        <v>43741</v>
      </c>
      <c r="G303" s="16" t="s">
        <v>75</v>
      </c>
      <c r="H303" s="26" t="s">
        <v>564</v>
      </c>
      <c r="I303" s="16" t="s">
        <v>565</v>
      </c>
      <c r="J303" s="20" t="s">
        <v>116</v>
      </c>
      <c r="L303" s="16" t="s">
        <v>116</v>
      </c>
      <c r="M303" s="26" t="s">
        <v>20106</v>
      </c>
      <c r="N303" s="26" t="s">
        <v>20105</v>
      </c>
      <c r="O303" s="16" t="s">
        <v>119</v>
      </c>
      <c r="P303" s="26" t="s">
        <v>603</v>
      </c>
      <c r="R303" s="16" t="s">
        <v>139</v>
      </c>
      <c r="S303" s="16" t="s">
        <v>192</v>
      </c>
      <c r="T303" s="22">
        <v>5.72</v>
      </c>
      <c r="W303" s="20" t="s">
        <v>43</v>
      </c>
      <c r="X303" s="16" t="s">
        <v>511</v>
      </c>
      <c r="Z303" s="24" t="s">
        <v>32</v>
      </c>
      <c r="AA303" s="24" t="s">
        <v>32</v>
      </c>
      <c r="AB303" s="24" t="s">
        <v>32</v>
      </c>
      <c r="AC303" s="24" t="s">
        <v>32</v>
      </c>
      <c r="AD303" s="25">
        <v>1825000</v>
      </c>
      <c r="AE303" s="25">
        <v>10575500</v>
      </c>
      <c r="AF303" s="25">
        <v>0</v>
      </c>
      <c r="AG303" s="25">
        <v>0</v>
      </c>
      <c r="AH303" s="25">
        <v>12400500</v>
      </c>
    </row>
    <row r="304" spans="1:35" x14ac:dyDescent="0.25">
      <c r="A304" s="17">
        <v>100322.01</v>
      </c>
      <c r="B304" s="18">
        <v>4</v>
      </c>
      <c r="C304" s="16" t="s">
        <v>31</v>
      </c>
      <c r="D304" s="21">
        <v>40995</v>
      </c>
      <c r="E304" s="16" t="s">
        <v>534</v>
      </c>
      <c r="F304" s="21">
        <v>43669</v>
      </c>
      <c r="G304" s="16" t="s">
        <v>75</v>
      </c>
      <c r="H304" s="26" t="s">
        <v>564</v>
      </c>
      <c r="I304" s="16" t="s">
        <v>565</v>
      </c>
      <c r="J304" s="20" t="s">
        <v>116</v>
      </c>
      <c r="L304" s="16" t="s">
        <v>116</v>
      </c>
      <c r="M304" s="26" t="s">
        <v>566</v>
      </c>
      <c r="N304" s="26" t="s">
        <v>567</v>
      </c>
      <c r="O304" s="16" t="s">
        <v>119</v>
      </c>
      <c r="P304" s="26" t="s">
        <v>568</v>
      </c>
      <c r="R304" s="16" t="s">
        <v>139</v>
      </c>
      <c r="S304" s="16" t="s">
        <v>192</v>
      </c>
      <c r="T304" s="22">
        <v>1.609</v>
      </c>
      <c r="U304" s="21">
        <v>42909</v>
      </c>
      <c r="W304" s="20" t="s">
        <v>43</v>
      </c>
      <c r="X304" s="16" t="s">
        <v>511</v>
      </c>
      <c r="Z304" s="25">
        <v>0</v>
      </c>
      <c r="AA304" s="25">
        <v>0</v>
      </c>
      <c r="AB304" s="25">
        <v>400000</v>
      </c>
      <c r="AC304" s="25">
        <v>0</v>
      </c>
      <c r="AD304" s="25">
        <v>0</v>
      </c>
      <c r="AE304" s="25">
        <v>0</v>
      </c>
      <c r="AF304" s="25">
        <v>10815896</v>
      </c>
      <c r="AG304" s="25">
        <v>0</v>
      </c>
      <c r="AH304" s="25">
        <v>10815896</v>
      </c>
      <c r="AI304" s="16" t="s">
        <v>569</v>
      </c>
    </row>
    <row r="305" spans="1:35" x14ac:dyDescent="0.25">
      <c r="A305" s="17">
        <v>100322.02</v>
      </c>
      <c r="B305" s="18">
        <v>4</v>
      </c>
      <c r="C305" s="16" t="s">
        <v>73</v>
      </c>
      <c r="D305" s="21">
        <v>41107</v>
      </c>
      <c r="E305" s="16" t="s">
        <v>617</v>
      </c>
      <c r="F305" s="21">
        <v>44181</v>
      </c>
      <c r="G305" s="16" t="s">
        <v>529</v>
      </c>
      <c r="H305" s="26" t="s">
        <v>564</v>
      </c>
      <c r="I305" s="16" t="s">
        <v>565</v>
      </c>
      <c r="J305" s="20" t="s">
        <v>116</v>
      </c>
      <c r="L305" s="16" t="s">
        <v>116</v>
      </c>
      <c r="M305" s="26" t="s">
        <v>20104</v>
      </c>
      <c r="N305" s="26" t="s">
        <v>20103</v>
      </c>
      <c r="O305" s="16" t="s">
        <v>119</v>
      </c>
      <c r="P305" s="26" t="s">
        <v>568</v>
      </c>
      <c r="R305" s="16" t="s">
        <v>139</v>
      </c>
      <c r="S305" s="16" t="s">
        <v>192</v>
      </c>
      <c r="T305" s="22">
        <v>2.16</v>
      </c>
      <c r="U305" s="21">
        <v>45058</v>
      </c>
      <c r="W305" s="20" t="s">
        <v>43</v>
      </c>
      <c r="X305" s="16" t="s">
        <v>78</v>
      </c>
      <c r="Z305" s="24" t="s">
        <v>32</v>
      </c>
      <c r="AA305" s="24" t="s">
        <v>32</v>
      </c>
      <c r="AB305" s="24" t="s">
        <v>32</v>
      </c>
      <c r="AC305" s="24" t="s">
        <v>32</v>
      </c>
      <c r="AD305" s="24" t="s">
        <v>32</v>
      </c>
      <c r="AE305" s="24" t="s">
        <v>32</v>
      </c>
      <c r="AF305" s="24" t="s">
        <v>32</v>
      </c>
      <c r="AG305" s="24" t="s">
        <v>32</v>
      </c>
      <c r="AH305" s="24" t="s">
        <v>32</v>
      </c>
    </row>
    <row r="306" spans="1:35" x14ac:dyDescent="0.25">
      <c r="A306" s="17">
        <v>100322.04</v>
      </c>
      <c r="B306" s="18">
        <v>4</v>
      </c>
      <c r="C306" s="16" t="s">
        <v>474</v>
      </c>
      <c r="D306" s="21">
        <v>41690</v>
      </c>
      <c r="E306" s="16" t="s">
        <v>534</v>
      </c>
      <c r="F306" s="21">
        <v>44169</v>
      </c>
      <c r="G306" s="16" t="s">
        <v>75</v>
      </c>
      <c r="H306" s="26" t="s">
        <v>564</v>
      </c>
      <c r="I306" s="16" t="s">
        <v>565</v>
      </c>
      <c r="J306" s="20" t="s">
        <v>116</v>
      </c>
      <c r="L306" s="16" t="s">
        <v>116</v>
      </c>
      <c r="M306" s="26" t="s">
        <v>20102</v>
      </c>
      <c r="O306" s="16" t="s">
        <v>119</v>
      </c>
      <c r="P306" s="26" t="s">
        <v>568</v>
      </c>
      <c r="R306" s="16" t="s">
        <v>139</v>
      </c>
      <c r="S306" s="16" t="s">
        <v>192</v>
      </c>
      <c r="T306" s="22">
        <v>2</v>
      </c>
      <c r="U306" s="21">
        <v>42195</v>
      </c>
      <c r="W306" s="20" t="s">
        <v>43</v>
      </c>
      <c r="X306" s="16" t="s">
        <v>140</v>
      </c>
      <c r="Z306" s="24" t="s">
        <v>32</v>
      </c>
      <c r="AA306" s="24" t="s">
        <v>32</v>
      </c>
      <c r="AB306" s="24" t="s">
        <v>32</v>
      </c>
      <c r="AC306" s="24" t="s">
        <v>32</v>
      </c>
      <c r="AD306" s="25">
        <v>0</v>
      </c>
      <c r="AE306" s="25">
        <v>0</v>
      </c>
      <c r="AF306" s="25">
        <v>23379692</v>
      </c>
      <c r="AG306" s="25">
        <v>0</v>
      </c>
      <c r="AH306" s="25">
        <v>23379692</v>
      </c>
      <c r="AI306" s="16" t="s">
        <v>20101</v>
      </c>
    </row>
    <row r="307" spans="1:35" ht="30" x14ac:dyDescent="0.25">
      <c r="A307" s="17">
        <v>100323</v>
      </c>
      <c r="B307" s="18">
        <v>4</v>
      </c>
      <c r="C307" s="16" t="s">
        <v>73</v>
      </c>
      <c r="D307" s="21">
        <v>37319</v>
      </c>
      <c r="E307" s="16" t="s">
        <v>32</v>
      </c>
      <c r="F307" s="21">
        <v>44237</v>
      </c>
      <c r="G307" s="16" t="s">
        <v>109</v>
      </c>
      <c r="H307" s="26" t="s">
        <v>20100</v>
      </c>
      <c r="I307" s="16" t="s">
        <v>579</v>
      </c>
      <c r="J307" s="20" t="s">
        <v>148</v>
      </c>
      <c r="L307" s="16" t="s">
        <v>149</v>
      </c>
      <c r="M307" s="26" t="s">
        <v>20099</v>
      </c>
      <c r="O307" s="16" t="s">
        <v>119</v>
      </c>
      <c r="P307" s="26" t="s">
        <v>582</v>
      </c>
      <c r="T307" s="22">
        <v>47.6</v>
      </c>
      <c r="W307" s="20" t="s">
        <v>43</v>
      </c>
      <c r="Z307" s="24" t="s">
        <v>32</v>
      </c>
      <c r="AA307" s="24" t="s">
        <v>32</v>
      </c>
      <c r="AB307" s="24" t="s">
        <v>32</v>
      </c>
      <c r="AC307" s="24" t="s">
        <v>32</v>
      </c>
      <c r="AD307" s="25">
        <v>2205979</v>
      </c>
      <c r="AE307" s="25">
        <v>0</v>
      </c>
      <c r="AF307" s="25">
        <v>0</v>
      </c>
      <c r="AG307" s="25">
        <v>0</v>
      </c>
      <c r="AH307" s="25">
        <v>2205979</v>
      </c>
    </row>
    <row r="308" spans="1:35" ht="30" x14ac:dyDescent="0.25">
      <c r="A308" s="17">
        <v>100326</v>
      </c>
      <c r="B308" s="18">
        <v>4</v>
      </c>
      <c r="C308" s="16" t="s">
        <v>73</v>
      </c>
      <c r="D308" s="21">
        <v>37319</v>
      </c>
      <c r="E308" s="16" t="s">
        <v>32</v>
      </c>
      <c r="F308" s="21">
        <v>44237</v>
      </c>
      <c r="G308" s="16" t="s">
        <v>109</v>
      </c>
      <c r="H308" s="26" t="s">
        <v>20097</v>
      </c>
      <c r="I308" s="16" t="s">
        <v>477</v>
      </c>
      <c r="J308" s="20" t="s">
        <v>116</v>
      </c>
      <c r="L308" s="16" t="s">
        <v>116</v>
      </c>
      <c r="M308" s="26" t="s">
        <v>20098</v>
      </c>
      <c r="O308" s="16" t="s">
        <v>119</v>
      </c>
      <c r="P308" s="26" t="s">
        <v>582</v>
      </c>
      <c r="T308" s="22">
        <v>20.399999999999999</v>
      </c>
      <c r="W308" s="20" t="s">
        <v>43</v>
      </c>
      <c r="X308" s="16" t="s">
        <v>140</v>
      </c>
      <c r="Z308" s="24" t="s">
        <v>32</v>
      </c>
      <c r="AA308" s="24" t="s">
        <v>32</v>
      </c>
      <c r="AB308" s="24" t="s">
        <v>32</v>
      </c>
      <c r="AC308" s="24" t="s">
        <v>32</v>
      </c>
      <c r="AD308" s="24" t="s">
        <v>32</v>
      </c>
      <c r="AE308" s="24" t="s">
        <v>32</v>
      </c>
      <c r="AF308" s="24" t="s">
        <v>32</v>
      </c>
      <c r="AG308" s="24" t="s">
        <v>32</v>
      </c>
      <c r="AH308" s="24" t="s">
        <v>32</v>
      </c>
    </row>
    <row r="309" spans="1:35" x14ac:dyDescent="0.25">
      <c r="A309" s="17">
        <v>100326.01</v>
      </c>
      <c r="B309" s="18">
        <v>4</v>
      </c>
      <c r="C309" s="16" t="s">
        <v>73</v>
      </c>
      <c r="D309" s="21">
        <v>40243</v>
      </c>
      <c r="E309" s="16" t="s">
        <v>513</v>
      </c>
      <c r="F309" s="21">
        <v>44363</v>
      </c>
      <c r="G309" s="16" t="s">
        <v>82</v>
      </c>
      <c r="H309" s="26" t="s">
        <v>20097</v>
      </c>
      <c r="I309" s="16" t="s">
        <v>477</v>
      </c>
      <c r="J309" s="20" t="s">
        <v>116</v>
      </c>
      <c r="L309" s="16" t="s">
        <v>116</v>
      </c>
      <c r="M309" s="26" t="s">
        <v>20096</v>
      </c>
      <c r="N309" s="26" t="s">
        <v>572</v>
      </c>
      <c r="O309" s="16" t="s">
        <v>119</v>
      </c>
      <c r="P309" s="26" t="s">
        <v>138</v>
      </c>
      <c r="R309" s="16" t="s">
        <v>139</v>
      </c>
      <c r="S309" s="16" t="s">
        <v>42</v>
      </c>
      <c r="T309" s="22">
        <v>4</v>
      </c>
      <c r="U309" s="21">
        <v>44428</v>
      </c>
      <c r="W309" s="20" t="s">
        <v>43</v>
      </c>
      <c r="X309" s="16" t="s">
        <v>140</v>
      </c>
      <c r="Z309" s="24" t="s">
        <v>32</v>
      </c>
      <c r="AA309" s="24" t="s">
        <v>32</v>
      </c>
      <c r="AB309" s="24" t="s">
        <v>32</v>
      </c>
      <c r="AC309" s="24" t="s">
        <v>32</v>
      </c>
      <c r="AD309" s="25">
        <v>1364000</v>
      </c>
      <c r="AE309" s="25">
        <v>4448500</v>
      </c>
      <c r="AF309" s="25">
        <v>0</v>
      </c>
      <c r="AG309" s="25">
        <v>0</v>
      </c>
      <c r="AH309" s="25">
        <v>5812500</v>
      </c>
      <c r="AI309" s="16" t="s">
        <v>20095</v>
      </c>
    </row>
    <row r="310" spans="1:35" x14ac:dyDescent="0.25">
      <c r="A310" s="17">
        <v>100326.02</v>
      </c>
      <c r="B310" s="18">
        <v>4</v>
      </c>
      <c r="C310" s="16" t="s">
        <v>73</v>
      </c>
      <c r="D310" s="21">
        <v>40395</v>
      </c>
      <c r="E310" s="16" t="s">
        <v>570</v>
      </c>
      <c r="F310" s="21">
        <v>44363</v>
      </c>
      <c r="G310" s="16" t="s">
        <v>82</v>
      </c>
      <c r="H310" s="26" t="s">
        <v>221</v>
      </c>
      <c r="I310" s="16" t="s">
        <v>477</v>
      </c>
      <c r="J310" s="20" t="s">
        <v>116</v>
      </c>
      <c r="L310" s="16" t="s">
        <v>116</v>
      </c>
      <c r="M310" s="26" t="s">
        <v>20094</v>
      </c>
      <c r="N310" s="26" t="s">
        <v>572</v>
      </c>
      <c r="O310" s="16" t="s">
        <v>119</v>
      </c>
      <c r="P310" s="26" t="s">
        <v>138</v>
      </c>
      <c r="R310" s="16" t="s">
        <v>139</v>
      </c>
      <c r="S310" s="16" t="s">
        <v>42</v>
      </c>
      <c r="T310" s="22">
        <v>4.43</v>
      </c>
      <c r="U310" s="21">
        <v>45373</v>
      </c>
      <c r="W310" s="20" t="s">
        <v>43</v>
      </c>
      <c r="X310" s="16" t="s">
        <v>140</v>
      </c>
      <c r="Z310" s="24" t="s">
        <v>32</v>
      </c>
      <c r="AA310" s="24" t="s">
        <v>32</v>
      </c>
      <c r="AB310" s="24" t="s">
        <v>32</v>
      </c>
      <c r="AC310" s="24" t="s">
        <v>32</v>
      </c>
      <c r="AD310" s="25">
        <v>1605000</v>
      </c>
      <c r="AE310" s="25">
        <v>4732000</v>
      </c>
      <c r="AF310" s="25">
        <v>0</v>
      </c>
      <c r="AG310" s="25">
        <v>0</v>
      </c>
      <c r="AH310" s="25">
        <v>6337000</v>
      </c>
      <c r="AI310" s="16" t="s">
        <v>20093</v>
      </c>
    </row>
    <row r="311" spans="1:35" x14ac:dyDescent="0.25">
      <c r="A311" s="17">
        <v>100326.03</v>
      </c>
      <c r="B311" s="18">
        <v>4</v>
      </c>
      <c r="C311" s="16" t="s">
        <v>73</v>
      </c>
      <c r="D311" s="21">
        <v>40395</v>
      </c>
      <c r="E311" s="16" t="s">
        <v>570</v>
      </c>
      <c r="F311" s="21">
        <v>44363</v>
      </c>
      <c r="G311" s="16" t="s">
        <v>82</v>
      </c>
      <c r="H311" s="26" t="s">
        <v>221</v>
      </c>
      <c r="I311" s="16" t="s">
        <v>477</v>
      </c>
      <c r="J311" s="20" t="s">
        <v>116</v>
      </c>
      <c r="L311" s="16" t="s">
        <v>116</v>
      </c>
      <c r="M311" s="26" t="s">
        <v>571</v>
      </c>
      <c r="N311" s="26" t="s">
        <v>572</v>
      </c>
      <c r="O311" s="16" t="s">
        <v>119</v>
      </c>
      <c r="P311" s="26" t="s">
        <v>138</v>
      </c>
      <c r="R311" s="16" t="s">
        <v>139</v>
      </c>
      <c r="S311" s="16" t="s">
        <v>42</v>
      </c>
      <c r="T311" s="22">
        <v>4.8</v>
      </c>
      <c r="U311" s="21">
        <v>45639</v>
      </c>
      <c r="W311" s="20" t="s">
        <v>43</v>
      </c>
      <c r="X311" s="16" t="s">
        <v>140</v>
      </c>
      <c r="Z311" s="25">
        <v>1025000</v>
      </c>
      <c r="AA311" s="25">
        <v>0</v>
      </c>
      <c r="AB311" s="25">
        <v>0</v>
      </c>
      <c r="AC311" s="25">
        <v>0</v>
      </c>
      <c r="AD311" s="25">
        <v>2431000</v>
      </c>
      <c r="AE311" s="25">
        <v>0</v>
      </c>
      <c r="AF311" s="25">
        <v>0</v>
      </c>
      <c r="AG311" s="25">
        <v>0</v>
      </c>
      <c r="AH311" s="25">
        <v>2431000</v>
      </c>
    </row>
    <row r="312" spans="1:35" x14ac:dyDescent="0.25">
      <c r="A312" s="17">
        <v>100328.01</v>
      </c>
      <c r="B312" s="18">
        <v>4</v>
      </c>
      <c r="C312" s="16" t="s">
        <v>73</v>
      </c>
      <c r="D312" s="21">
        <v>38399</v>
      </c>
      <c r="E312" s="16" t="s">
        <v>32</v>
      </c>
      <c r="F312" s="21">
        <v>43669</v>
      </c>
      <c r="G312" s="16" t="s">
        <v>109</v>
      </c>
      <c r="H312" s="26" t="s">
        <v>126</v>
      </c>
      <c r="I312" s="16" t="s">
        <v>579</v>
      </c>
      <c r="J312" s="20" t="s">
        <v>148</v>
      </c>
      <c r="L312" s="16" t="s">
        <v>149</v>
      </c>
      <c r="M312" s="26" t="s">
        <v>20092</v>
      </c>
      <c r="O312" s="16" t="s">
        <v>119</v>
      </c>
      <c r="P312" s="26" t="s">
        <v>568</v>
      </c>
      <c r="R312" s="16" t="s">
        <v>139</v>
      </c>
      <c r="S312" s="16" t="s">
        <v>192</v>
      </c>
      <c r="T312" s="22">
        <v>5.6</v>
      </c>
      <c r="W312" s="20" t="s">
        <v>43</v>
      </c>
      <c r="Z312" s="24" t="s">
        <v>32</v>
      </c>
      <c r="AA312" s="24" t="s">
        <v>32</v>
      </c>
      <c r="AB312" s="24" t="s">
        <v>32</v>
      </c>
      <c r="AC312" s="24" t="s">
        <v>32</v>
      </c>
      <c r="AD312" s="25">
        <v>1200000</v>
      </c>
      <c r="AE312" s="25">
        <v>0</v>
      </c>
      <c r="AF312" s="25">
        <v>0</v>
      </c>
      <c r="AG312" s="25">
        <v>0</v>
      </c>
      <c r="AH312" s="25">
        <v>1200000</v>
      </c>
    </row>
    <row r="313" spans="1:35" x14ac:dyDescent="0.25">
      <c r="A313" s="17">
        <v>100328.02</v>
      </c>
      <c r="B313" s="18">
        <v>4</v>
      </c>
      <c r="C313" s="16" t="s">
        <v>73</v>
      </c>
      <c r="D313" s="21">
        <v>38399</v>
      </c>
      <c r="E313" s="16" t="s">
        <v>32</v>
      </c>
      <c r="F313" s="21">
        <v>43669</v>
      </c>
      <c r="G313" s="16" t="s">
        <v>109</v>
      </c>
      <c r="H313" s="26" t="s">
        <v>126</v>
      </c>
      <c r="I313" s="16" t="s">
        <v>579</v>
      </c>
      <c r="J313" s="20" t="s">
        <v>148</v>
      </c>
      <c r="L313" s="16" t="s">
        <v>149</v>
      </c>
      <c r="M313" s="26" t="s">
        <v>20091</v>
      </c>
      <c r="O313" s="16" t="s">
        <v>119</v>
      </c>
      <c r="P313" s="26" t="s">
        <v>568</v>
      </c>
      <c r="R313" s="16" t="s">
        <v>139</v>
      </c>
      <c r="S313" s="16" t="s">
        <v>192</v>
      </c>
      <c r="T313" s="22">
        <v>2.2999999999999998</v>
      </c>
      <c r="W313" s="20" t="s">
        <v>43</v>
      </c>
      <c r="Z313" s="24" t="s">
        <v>32</v>
      </c>
      <c r="AA313" s="24" t="s">
        <v>32</v>
      </c>
      <c r="AB313" s="24" t="s">
        <v>32</v>
      </c>
      <c r="AC313" s="24" t="s">
        <v>32</v>
      </c>
      <c r="AD313" s="25">
        <v>350822.68</v>
      </c>
      <c r="AE313" s="25">
        <v>0</v>
      </c>
      <c r="AF313" s="25">
        <v>0</v>
      </c>
      <c r="AG313" s="25">
        <v>0</v>
      </c>
      <c r="AH313" s="25">
        <v>350822.68</v>
      </c>
    </row>
    <row r="314" spans="1:35" x14ac:dyDescent="0.25">
      <c r="A314" s="17">
        <v>100328.03</v>
      </c>
      <c r="B314" s="18">
        <v>4</v>
      </c>
      <c r="C314" s="16" t="s">
        <v>73</v>
      </c>
      <c r="D314" s="21">
        <v>38399</v>
      </c>
      <c r="E314" s="16" t="s">
        <v>32</v>
      </c>
      <c r="F314" s="21">
        <v>43819</v>
      </c>
      <c r="G314" s="16" t="s">
        <v>607</v>
      </c>
      <c r="H314" s="26" t="s">
        <v>126</v>
      </c>
      <c r="I314" s="16" t="s">
        <v>579</v>
      </c>
      <c r="J314" s="20" t="s">
        <v>148</v>
      </c>
      <c r="L314" s="16" t="s">
        <v>149</v>
      </c>
      <c r="M314" s="26" t="s">
        <v>20090</v>
      </c>
      <c r="O314" s="16" t="s">
        <v>119</v>
      </c>
      <c r="P314" s="26" t="s">
        <v>568</v>
      </c>
      <c r="R314" s="16" t="s">
        <v>139</v>
      </c>
      <c r="S314" s="16" t="s">
        <v>192</v>
      </c>
      <c r="T314" s="22">
        <v>5</v>
      </c>
      <c r="W314" s="20" t="s">
        <v>43</v>
      </c>
      <c r="Z314" s="24" t="s">
        <v>32</v>
      </c>
      <c r="AA314" s="24" t="s">
        <v>32</v>
      </c>
      <c r="AB314" s="24" t="s">
        <v>32</v>
      </c>
      <c r="AC314" s="24" t="s">
        <v>32</v>
      </c>
      <c r="AD314" s="25">
        <v>1550000</v>
      </c>
      <c r="AE314" s="25">
        <v>0</v>
      </c>
      <c r="AF314" s="25">
        <v>0</v>
      </c>
      <c r="AG314" s="25">
        <v>0</v>
      </c>
      <c r="AH314" s="25">
        <v>1550000</v>
      </c>
    </row>
    <row r="315" spans="1:35" x14ac:dyDescent="0.25">
      <c r="A315" s="17">
        <v>100328.04</v>
      </c>
      <c r="B315" s="18">
        <v>4</v>
      </c>
      <c r="C315" s="16" t="s">
        <v>474</v>
      </c>
      <c r="D315" s="21">
        <v>38454</v>
      </c>
      <c r="E315" s="16" t="s">
        <v>522</v>
      </c>
      <c r="F315" s="21">
        <v>44105</v>
      </c>
      <c r="G315" s="16" t="s">
        <v>573</v>
      </c>
      <c r="H315" s="26" t="s">
        <v>574</v>
      </c>
      <c r="I315" s="16" t="s">
        <v>575</v>
      </c>
      <c r="J315" s="20" t="s">
        <v>148</v>
      </c>
      <c r="L315" s="16" t="s">
        <v>149</v>
      </c>
      <c r="M315" s="26" t="s">
        <v>576</v>
      </c>
      <c r="O315" s="16" t="s">
        <v>119</v>
      </c>
      <c r="P315" s="26" t="s">
        <v>568</v>
      </c>
      <c r="R315" s="16" t="s">
        <v>139</v>
      </c>
      <c r="S315" s="16" t="s">
        <v>192</v>
      </c>
      <c r="T315" s="22">
        <v>2.2999999999999998</v>
      </c>
      <c r="U315" s="21">
        <v>41166</v>
      </c>
      <c r="W315" s="20" t="s">
        <v>43</v>
      </c>
      <c r="Z315" s="25">
        <v>-208.32</v>
      </c>
      <c r="AA315" s="25">
        <v>-2214500</v>
      </c>
      <c r="AB315" s="25">
        <v>28789.200000000001</v>
      </c>
      <c r="AC315" s="25">
        <v>0</v>
      </c>
      <c r="AD315" s="25">
        <v>1911791.68</v>
      </c>
      <c r="AE315" s="25">
        <v>23469467</v>
      </c>
      <c r="AF315" s="25">
        <v>45639436.200000003</v>
      </c>
      <c r="AG315" s="25">
        <v>0</v>
      </c>
      <c r="AH315" s="25">
        <v>71020694.879999995</v>
      </c>
      <c r="AI315" s="16" t="s">
        <v>577</v>
      </c>
    </row>
    <row r="316" spans="1:35" x14ac:dyDescent="0.25">
      <c r="A316" s="17">
        <v>100328.05</v>
      </c>
      <c r="B316" s="18">
        <v>4</v>
      </c>
      <c r="C316" s="16" t="s">
        <v>73</v>
      </c>
      <c r="D316" s="21">
        <v>38562</v>
      </c>
      <c r="E316" s="16" t="s">
        <v>113</v>
      </c>
      <c r="F316" s="21">
        <v>44117</v>
      </c>
      <c r="G316" s="16" t="s">
        <v>108</v>
      </c>
      <c r="H316" s="26" t="s">
        <v>126</v>
      </c>
      <c r="I316" s="16" t="s">
        <v>579</v>
      </c>
      <c r="J316" s="20" t="s">
        <v>148</v>
      </c>
      <c r="L316" s="16" t="s">
        <v>149</v>
      </c>
      <c r="M316" s="26" t="s">
        <v>20089</v>
      </c>
      <c r="O316" s="16" t="s">
        <v>119</v>
      </c>
      <c r="P316" s="26" t="s">
        <v>568</v>
      </c>
      <c r="R316" s="16" t="s">
        <v>139</v>
      </c>
      <c r="S316" s="16" t="s">
        <v>192</v>
      </c>
      <c r="T316" s="22">
        <v>2.5</v>
      </c>
      <c r="W316" s="20" t="s">
        <v>43</v>
      </c>
      <c r="Z316" s="24" t="s">
        <v>32</v>
      </c>
      <c r="AA316" s="24" t="s">
        <v>32</v>
      </c>
      <c r="AB316" s="24" t="s">
        <v>32</v>
      </c>
      <c r="AC316" s="24" t="s">
        <v>32</v>
      </c>
      <c r="AD316" s="25">
        <v>447351.02</v>
      </c>
      <c r="AE316" s="25">
        <v>0</v>
      </c>
      <c r="AF316" s="25">
        <v>0</v>
      </c>
      <c r="AG316" s="25">
        <v>0</v>
      </c>
      <c r="AH316" s="25">
        <v>447351.02</v>
      </c>
    </row>
    <row r="317" spans="1:35" ht="30" x14ac:dyDescent="0.25">
      <c r="A317" s="17">
        <v>100329</v>
      </c>
      <c r="B317" s="18">
        <v>4</v>
      </c>
      <c r="C317" s="16" t="s">
        <v>73</v>
      </c>
      <c r="D317" s="21">
        <v>37319</v>
      </c>
      <c r="E317" s="16" t="s">
        <v>32</v>
      </c>
      <c r="F317" s="21">
        <v>44237</v>
      </c>
      <c r="G317" s="16" t="s">
        <v>109</v>
      </c>
      <c r="H317" s="26" t="s">
        <v>578</v>
      </c>
      <c r="I317" s="16" t="s">
        <v>579</v>
      </c>
      <c r="J317" s="20" t="s">
        <v>148</v>
      </c>
      <c r="L317" s="16" t="s">
        <v>149</v>
      </c>
      <c r="M317" s="26" t="s">
        <v>580</v>
      </c>
      <c r="N317" s="26" t="s">
        <v>581</v>
      </c>
      <c r="O317" s="16" t="s">
        <v>119</v>
      </c>
      <c r="P317" s="26" t="s">
        <v>582</v>
      </c>
      <c r="T317" s="22">
        <v>65</v>
      </c>
      <c r="W317" s="20" t="s">
        <v>43</v>
      </c>
      <c r="Z317" s="25">
        <v>650000</v>
      </c>
      <c r="AA317" s="25">
        <v>0</v>
      </c>
      <c r="AB317" s="25">
        <v>0</v>
      </c>
      <c r="AC317" s="25">
        <v>0</v>
      </c>
      <c r="AD317" s="25">
        <v>8033952.9800000004</v>
      </c>
      <c r="AE317" s="25">
        <v>0</v>
      </c>
      <c r="AF317" s="25">
        <v>0</v>
      </c>
      <c r="AG317" s="25">
        <v>0</v>
      </c>
      <c r="AH317" s="25">
        <v>8033952.9800000004</v>
      </c>
    </row>
    <row r="318" spans="1:35" x14ac:dyDescent="0.25">
      <c r="A318" s="17">
        <v>100329.01</v>
      </c>
      <c r="B318" s="18">
        <v>4</v>
      </c>
      <c r="C318" s="16" t="s">
        <v>73</v>
      </c>
      <c r="D318" s="21">
        <v>39491</v>
      </c>
      <c r="E318" s="16" t="s">
        <v>617</v>
      </c>
      <c r="F318" s="21">
        <v>43741</v>
      </c>
      <c r="G318" s="16" t="s">
        <v>109</v>
      </c>
      <c r="H318" s="26" t="s">
        <v>20088</v>
      </c>
      <c r="I318" s="16" t="s">
        <v>579</v>
      </c>
      <c r="J318" s="20" t="s">
        <v>148</v>
      </c>
      <c r="L318" s="16" t="s">
        <v>149</v>
      </c>
      <c r="M318" s="26" t="s">
        <v>20087</v>
      </c>
      <c r="N318" s="26" t="s">
        <v>20072</v>
      </c>
      <c r="O318" s="16" t="s">
        <v>119</v>
      </c>
      <c r="P318" s="26" t="s">
        <v>568</v>
      </c>
      <c r="R318" s="16" t="s">
        <v>139</v>
      </c>
      <c r="S318" s="16" t="s">
        <v>192</v>
      </c>
      <c r="T318" s="22">
        <v>5.8</v>
      </c>
      <c r="W318" s="20" t="s">
        <v>43</v>
      </c>
      <c r="Z318" s="24" t="s">
        <v>32</v>
      </c>
      <c r="AA318" s="24" t="s">
        <v>32</v>
      </c>
      <c r="AB318" s="24" t="s">
        <v>32</v>
      </c>
      <c r="AC318" s="24" t="s">
        <v>32</v>
      </c>
      <c r="AD318" s="25">
        <v>1208800</v>
      </c>
      <c r="AE318" s="25">
        <v>0</v>
      </c>
      <c r="AF318" s="25">
        <v>0</v>
      </c>
      <c r="AG318" s="25">
        <v>0</v>
      </c>
      <c r="AH318" s="25">
        <v>1208800</v>
      </c>
    </row>
    <row r="319" spans="1:35" x14ac:dyDescent="0.25">
      <c r="A319" s="17">
        <v>100329.02</v>
      </c>
      <c r="B319" s="18">
        <v>4</v>
      </c>
      <c r="C319" s="16" t="s">
        <v>73</v>
      </c>
      <c r="D319" s="21">
        <v>39491</v>
      </c>
      <c r="E319" s="16" t="s">
        <v>617</v>
      </c>
      <c r="F319" s="21">
        <v>43741</v>
      </c>
      <c r="G319" s="16" t="s">
        <v>109</v>
      </c>
      <c r="H319" s="26" t="s">
        <v>92</v>
      </c>
      <c r="I319" s="16" t="s">
        <v>579</v>
      </c>
      <c r="J319" s="20" t="s">
        <v>148</v>
      </c>
      <c r="L319" s="16" t="s">
        <v>149</v>
      </c>
      <c r="M319" s="26" t="s">
        <v>20086</v>
      </c>
      <c r="N319" s="26" t="s">
        <v>20072</v>
      </c>
      <c r="O319" s="16" t="s">
        <v>119</v>
      </c>
      <c r="P319" s="26" t="s">
        <v>568</v>
      </c>
      <c r="R319" s="16" t="s">
        <v>139</v>
      </c>
      <c r="S319" s="16" t="s">
        <v>192</v>
      </c>
      <c r="T319" s="22">
        <v>5.3</v>
      </c>
      <c r="W319" s="20" t="s">
        <v>43</v>
      </c>
      <c r="Z319" s="24" t="s">
        <v>32</v>
      </c>
      <c r="AA319" s="24" t="s">
        <v>32</v>
      </c>
      <c r="AB319" s="24" t="s">
        <v>32</v>
      </c>
      <c r="AC319" s="24" t="s">
        <v>32</v>
      </c>
      <c r="AD319" s="25">
        <v>1881100</v>
      </c>
      <c r="AE319" s="25">
        <v>0</v>
      </c>
      <c r="AF319" s="25">
        <v>0</v>
      </c>
      <c r="AG319" s="25">
        <v>0</v>
      </c>
      <c r="AH319" s="25">
        <v>1881100</v>
      </c>
    </row>
    <row r="320" spans="1:35" x14ac:dyDescent="0.25">
      <c r="A320" s="17">
        <v>100329.03</v>
      </c>
      <c r="B320" s="18">
        <v>4</v>
      </c>
      <c r="C320" s="16" t="s">
        <v>73</v>
      </c>
      <c r="D320" s="21">
        <v>39491</v>
      </c>
      <c r="E320" s="16" t="s">
        <v>617</v>
      </c>
      <c r="F320" s="21">
        <v>43808</v>
      </c>
      <c r="G320" s="16" t="s">
        <v>81</v>
      </c>
      <c r="H320" s="26" t="s">
        <v>92</v>
      </c>
      <c r="I320" s="16" t="s">
        <v>579</v>
      </c>
      <c r="J320" s="20" t="s">
        <v>148</v>
      </c>
      <c r="L320" s="16" t="s">
        <v>149</v>
      </c>
      <c r="M320" s="26" t="s">
        <v>20085</v>
      </c>
      <c r="N320" s="26" t="s">
        <v>20072</v>
      </c>
      <c r="O320" s="16" t="s">
        <v>119</v>
      </c>
      <c r="P320" s="26" t="s">
        <v>568</v>
      </c>
      <c r="R320" s="16" t="s">
        <v>139</v>
      </c>
      <c r="S320" s="16" t="s">
        <v>192</v>
      </c>
      <c r="T320" s="22">
        <v>4.8</v>
      </c>
      <c r="W320" s="20" t="s">
        <v>43</v>
      </c>
      <c r="Z320" s="24" t="s">
        <v>32</v>
      </c>
      <c r="AA320" s="24" t="s">
        <v>32</v>
      </c>
      <c r="AB320" s="24" t="s">
        <v>32</v>
      </c>
      <c r="AC320" s="24" t="s">
        <v>32</v>
      </c>
      <c r="AD320" s="25">
        <v>1643400</v>
      </c>
      <c r="AE320" s="25">
        <v>0</v>
      </c>
      <c r="AF320" s="25">
        <v>0</v>
      </c>
      <c r="AG320" s="25">
        <v>0</v>
      </c>
      <c r="AH320" s="25">
        <v>1643400</v>
      </c>
    </row>
    <row r="321" spans="1:35" x14ac:dyDescent="0.25">
      <c r="A321" s="17">
        <v>100329.04</v>
      </c>
      <c r="B321" s="18">
        <v>4</v>
      </c>
      <c r="C321" s="16" t="s">
        <v>73</v>
      </c>
      <c r="D321" s="21">
        <v>39491</v>
      </c>
      <c r="E321" s="16" t="s">
        <v>617</v>
      </c>
      <c r="F321" s="21">
        <v>43808</v>
      </c>
      <c r="G321" s="16" t="s">
        <v>81</v>
      </c>
      <c r="H321" s="26" t="s">
        <v>92</v>
      </c>
      <c r="I321" s="16" t="s">
        <v>579</v>
      </c>
      <c r="J321" s="20" t="s">
        <v>148</v>
      </c>
      <c r="L321" s="16" t="s">
        <v>149</v>
      </c>
      <c r="M321" s="26" t="s">
        <v>20084</v>
      </c>
      <c r="N321" s="26" t="s">
        <v>20072</v>
      </c>
      <c r="O321" s="16" t="s">
        <v>119</v>
      </c>
      <c r="P321" s="26" t="s">
        <v>568</v>
      </c>
      <c r="R321" s="16" t="s">
        <v>139</v>
      </c>
      <c r="S321" s="16" t="s">
        <v>192</v>
      </c>
      <c r="T321" s="22">
        <v>6.1</v>
      </c>
      <c r="W321" s="20" t="s">
        <v>43</v>
      </c>
      <c r="Z321" s="24" t="s">
        <v>32</v>
      </c>
      <c r="AA321" s="24" t="s">
        <v>32</v>
      </c>
      <c r="AB321" s="24" t="s">
        <v>32</v>
      </c>
      <c r="AC321" s="24" t="s">
        <v>32</v>
      </c>
      <c r="AD321" s="25">
        <v>1035000</v>
      </c>
      <c r="AE321" s="25">
        <v>0</v>
      </c>
      <c r="AF321" s="25">
        <v>0</v>
      </c>
      <c r="AG321" s="25">
        <v>0</v>
      </c>
      <c r="AH321" s="25">
        <v>1035000</v>
      </c>
    </row>
    <row r="322" spans="1:35" x14ac:dyDescent="0.25">
      <c r="A322" s="17">
        <v>100329.05</v>
      </c>
      <c r="B322" s="18">
        <v>4</v>
      </c>
      <c r="C322" s="16" t="s">
        <v>73</v>
      </c>
      <c r="D322" s="21">
        <v>39491</v>
      </c>
      <c r="E322" s="16" t="s">
        <v>617</v>
      </c>
      <c r="F322" s="21">
        <v>43741</v>
      </c>
      <c r="G322" s="16" t="s">
        <v>109</v>
      </c>
      <c r="H322" s="26" t="s">
        <v>92</v>
      </c>
      <c r="I322" s="16" t="s">
        <v>579</v>
      </c>
      <c r="J322" s="20" t="s">
        <v>148</v>
      </c>
      <c r="L322" s="16" t="s">
        <v>149</v>
      </c>
      <c r="M322" s="26" t="s">
        <v>20083</v>
      </c>
      <c r="N322" s="26" t="s">
        <v>20072</v>
      </c>
      <c r="O322" s="16" t="s">
        <v>119</v>
      </c>
      <c r="P322" s="26" t="s">
        <v>568</v>
      </c>
      <c r="R322" s="16" t="s">
        <v>139</v>
      </c>
      <c r="S322" s="16" t="s">
        <v>192</v>
      </c>
      <c r="T322" s="22">
        <v>5.9</v>
      </c>
      <c r="W322" s="20" t="s">
        <v>43</v>
      </c>
      <c r="Z322" s="24" t="s">
        <v>32</v>
      </c>
      <c r="AA322" s="24" t="s">
        <v>32</v>
      </c>
      <c r="AB322" s="24" t="s">
        <v>32</v>
      </c>
      <c r="AC322" s="24" t="s">
        <v>32</v>
      </c>
      <c r="AD322" s="25">
        <v>1224200</v>
      </c>
      <c r="AE322" s="25">
        <v>0</v>
      </c>
      <c r="AF322" s="25">
        <v>0</v>
      </c>
      <c r="AG322" s="25">
        <v>0</v>
      </c>
      <c r="AH322" s="25">
        <v>1224200</v>
      </c>
    </row>
    <row r="323" spans="1:35" x14ac:dyDescent="0.25">
      <c r="A323" s="17">
        <v>100329.06</v>
      </c>
      <c r="B323" s="18">
        <v>4</v>
      </c>
      <c r="C323" s="16" t="s">
        <v>73</v>
      </c>
      <c r="D323" s="21">
        <v>39776</v>
      </c>
      <c r="E323" s="16" t="s">
        <v>105</v>
      </c>
      <c r="F323" s="21">
        <v>43669</v>
      </c>
      <c r="G323" s="16" t="s">
        <v>718</v>
      </c>
      <c r="H323" s="26" t="s">
        <v>20082</v>
      </c>
      <c r="I323" s="16" t="s">
        <v>3257</v>
      </c>
      <c r="J323" s="20" t="s">
        <v>148</v>
      </c>
      <c r="L323" s="16" t="s">
        <v>149</v>
      </c>
      <c r="M323" s="26" t="s">
        <v>20081</v>
      </c>
      <c r="N323" s="26" t="s">
        <v>20072</v>
      </c>
      <c r="O323" s="16" t="s">
        <v>119</v>
      </c>
      <c r="P323" s="26" t="s">
        <v>568</v>
      </c>
      <c r="R323" s="16" t="s">
        <v>139</v>
      </c>
      <c r="S323" s="16" t="s">
        <v>192</v>
      </c>
      <c r="T323" s="22">
        <v>3.3</v>
      </c>
      <c r="W323" s="20" t="s">
        <v>43</v>
      </c>
      <c r="Z323" s="24" t="s">
        <v>32</v>
      </c>
      <c r="AA323" s="24" t="s">
        <v>32</v>
      </c>
      <c r="AB323" s="24" t="s">
        <v>32</v>
      </c>
      <c r="AC323" s="24" t="s">
        <v>32</v>
      </c>
      <c r="AD323" s="25">
        <v>883400</v>
      </c>
      <c r="AE323" s="25">
        <v>0</v>
      </c>
      <c r="AF323" s="25">
        <v>0</v>
      </c>
      <c r="AG323" s="25">
        <v>0</v>
      </c>
      <c r="AH323" s="25">
        <v>883400</v>
      </c>
    </row>
    <row r="324" spans="1:35" x14ac:dyDescent="0.25">
      <c r="A324" s="17">
        <v>100329.07</v>
      </c>
      <c r="B324" s="18">
        <v>4</v>
      </c>
      <c r="C324" s="16" t="s">
        <v>73</v>
      </c>
      <c r="D324" s="21">
        <v>39776</v>
      </c>
      <c r="E324" s="16" t="s">
        <v>105</v>
      </c>
      <c r="F324" s="21">
        <v>43669</v>
      </c>
      <c r="G324" s="16" t="s">
        <v>718</v>
      </c>
      <c r="H324" s="26" t="s">
        <v>326</v>
      </c>
      <c r="I324" s="16" t="s">
        <v>3257</v>
      </c>
      <c r="J324" s="20" t="s">
        <v>148</v>
      </c>
      <c r="L324" s="16" t="s">
        <v>149</v>
      </c>
      <c r="M324" s="26" t="s">
        <v>20080</v>
      </c>
      <c r="N324" s="26" t="s">
        <v>20072</v>
      </c>
      <c r="O324" s="16" t="s">
        <v>119</v>
      </c>
      <c r="P324" s="26" t="s">
        <v>568</v>
      </c>
      <c r="R324" s="16" t="s">
        <v>139</v>
      </c>
      <c r="S324" s="16" t="s">
        <v>192</v>
      </c>
      <c r="T324" s="22">
        <v>5.4</v>
      </c>
      <c r="W324" s="20" t="s">
        <v>43</v>
      </c>
      <c r="Z324" s="24" t="s">
        <v>32</v>
      </c>
      <c r="AA324" s="24" t="s">
        <v>32</v>
      </c>
      <c r="AB324" s="24" t="s">
        <v>32</v>
      </c>
      <c r="AC324" s="24" t="s">
        <v>32</v>
      </c>
      <c r="AD324" s="25">
        <v>635000</v>
      </c>
      <c r="AE324" s="25">
        <v>0</v>
      </c>
      <c r="AF324" s="25">
        <v>0</v>
      </c>
      <c r="AG324" s="25">
        <v>0</v>
      </c>
      <c r="AH324" s="25">
        <v>635000</v>
      </c>
    </row>
    <row r="325" spans="1:35" x14ac:dyDescent="0.25">
      <c r="A325" s="17">
        <v>100329.08</v>
      </c>
      <c r="B325" s="18">
        <v>4</v>
      </c>
      <c r="C325" s="16" t="s">
        <v>73</v>
      </c>
      <c r="D325" s="21">
        <v>39776</v>
      </c>
      <c r="E325" s="16" t="s">
        <v>105</v>
      </c>
      <c r="F325" s="21">
        <v>43669</v>
      </c>
      <c r="G325" s="16" t="s">
        <v>718</v>
      </c>
      <c r="H325" s="26" t="s">
        <v>326</v>
      </c>
      <c r="I325" s="16" t="s">
        <v>3257</v>
      </c>
      <c r="J325" s="20" t="s">
        <v>148</v>
      </c>
      <c r="L325" s="16" t="s">
        <v>149</v>
      </c>
      <c r="M325" s="26" t="s">
        <v>20079</v>
      </c>
      <c r="N325" s="26" t="s">
        <v>20072</v>
      </c>
      <c r="O325" s="16" t="s">
        <v>119</v>
      </c>
      <c r="P325" s="26" t="s">
        <v>568</v>
      </c>
      <c r="R325" s="16" t="s">
        <v>139</v>
      </c>
      <c r="S325" s="16" t="s">
        <v>192</v>
      </c>
      <c r="T325" s="22">
        <v>4.0999999999999996</v>
      </c>
      <c r="W325" s="20" t="s">
        <v>43</v>
      </c>
      <c r="Z325" s="24" t="s">
        <v>32</v>
      </c>
      <c r="AA325" s="24" t="s">
        <v>32</v>
      </c>
      <c r="AB325" s="24" t="s">
        <v>32</v>
      </c>
      <c r="AC325" s="24" t="s">
        <v>32</v>
      </c>
      <c r="AD325" s="25">
        <v>718000</v>
      </c>
      <c r="AE325" s="25">
        <v>0</v>
      </c>
      <c r="AF325" s="25">
        <v>0</v>
      </c>
      <c r="AG325" s="25">
        <v>0</v>
      </c>
      <c r="AH325" s="25">
        <v>718000</v>
      </c>
    </row>
    <row r="326" spans="1:35" x14ac:dyDescent="0.25">
      <c r="A326" s="17">
        <v>100329.09</v>
      </c>
      <c r="B326" s="18">
        <v>4</v>
      </c>
      <c r="C326" s="16" t="s">
        <v>73</v>
      </c>
      <c r="D326" s="21">
        <v>39776</v>
      </c>
      <c r="E326" s="16" t="s">
        <v>105</v>
      </c>
      <c r="F326" s="21">
        <v>43669</v>
      </c>
      <c r="G326" s="16" t="s">
        <v>109</v>
      </c>
      <c r="H326" s="26" t="s">
        <v>326</v>
      </c>
      <c r="I326" s="16" t="s">
        <v>3257</v>
      </c>
      <c r="J326" s="20" t="s">
        <v>148</v>
      </c>
      <c r="L326" s="16" t="s">
        <v>149</v>
      </c>
      <c r="M326" s="26" t="s">
        <v>20078</v>
      </c>
      <c r="N326" s="26" t="s">
        <v>20072</v>
      </c>
      <c r="O326" s="16" t="s">
        <v>119</v>
      </c>
      <c r="P326" s="26" t="s">
        <v>568</v>
      </c>
      <c r="R326" s="16" t="s">
        <v>139</v>
      </c>
      <c r="S326" s="16" t="s">
        <v>192</v>
      </c>
      <c r="T326" s="22">
        <v>5.0999999999999996</v>
      </c>
      <c r="W326" s="20" t="s">
        <v>43</v>
      </c>
      <c r="Z326" s="24" t="s">
        <v>32</v>
      </c>
      <c r="AA326" s="24" t="s">
        <v>32</v>
      </c>
      <c r="AB326" s="24" t="s">
        <v>32</v>
      </c>
      <c r="AC326" s="24" t="s">
        <v>32</v>
      </c>
      <c r="AD326" s="25">
        <v>656715.85</v>
      </c>
      <c r="AE326" s="25">
        <v>0</v>
      </c>
      <c r="AF326" s="25">
        <v>0</v>
      </c>
      <c r="AG326" s="25">
        <v>0</v>
      </c>
      <c r="AH326" s="25">
        <v>656715.85</v>
      </c>
    </row>
    <row r="327" spans="1:35" x14ac:dyDescent="0.25">
      <c r="A327" s="17">
        <v>100329.1</v>
      </c>
      <c r="B327" s="18">
        <v>4</v>
      </c>
      <c r="C327" s="16" t="s">
        <v>73</v>
      </c>
      <c r="D327" s="21">
        <v>39776</v>
      </c>
      <c r="E327" s="16" t="s">
        <v>105</v>
      </c>
      <c r="F327" s="21">
        <v>43669</v>
      </c>
      <c r="G327" s="16" t="s">
        <v>109</v>
      </c>
      <c r="H327" s="26" t="s">
        <v>326</v>
      </c>
      <c r="I327" s="16" t="s">
        <v>3257</v>
      </c>
      <c r="J327" s="20" t="s">
        <v>148</v>
      </c>
      <c r="L327" s="16" t="s">
        <v>149</v>
      </c>
      <c r="M327" s="26" t="s">
        <v>20077</v>
      </c>
      <c r="N327" s="26" t="s">
        <v>20072</v>
      </c>
      <c r="O327" s="16" t="s">
        <v>119</v>
      </c>
      <c r="P327" s="26" t="s">
        <v>568</v>
      </c>
      <c r="R327" s="16" t="s">
        <v>139</v>
      </c>
      <c r="S327" s="16" t="s">
        <v>192</v>
      </c>
      <c r="T327" s="22">
        <v>5.6</v>
      </c>
      <c r="W327" s="20" t="s">
        <v>43</v>
      </c>
      <c r="Z327" s="24" t="s">
        <v>32</v>
      </c>
      <c r="AA327" s="24" t="s">
        <v>32</v>
      </c>
      <c r="AB327" s="24" t="s">
        <v>32</v>
      </c>
      <c r="AC327" s="24" t="s">
        <v>32</v>
      </c>
      <c r="AD327" s="25">
        <v>743458.19</v>
      </c>
      <c r="AE327" s="25">
        <v>0</v>
      </c>
      <c r="AF327" s="25">
        <v>0</v>
      </c>
      <c r="AG327" s="25">
        <v>0</v>
      </c>
      <c r="AH327" s="25">
        <v>743458.19</v>
      </c>
    </row>
    <row r="328" spans="1:35" x14ac:dyDescent="0.25">
      <c r="A328" s="17">
        <v>100329.11</v>
      </c>
      <c r="B328" s="18">
        <v>4</v>
      </c>
      <c r="C328" s="16" t="s">
        <v>73</v>
      </c>
      <c r="D328" s="21">
        <v>39776</v>
      </c>
      <c r="E328" s="16" t="s">
        <v>105</v>
      </c>
      <c r="F328" s="21">
        <v>43826</v>
      </c>
      <c r="G328" s="16" t="s">
        <v>1568</v>
      </c>
      <c r="H328" s="26" t="s">
        <v>20076</v>
      </c>
      <c r="I328" s="16" t="s">
        <v>579</v>
      </c>
      <c r="J328" s="20" t="s">
        <v>148</v>
      </c>
      <c r="L328" s="16" t="s">
        <v>149</v>
      </c>
      <c r="M328" s="26" t="s">
        <v>20075</v>
      </c>
      <c r="N328" s="26" t="s">
        <v>20072</v>
      </c>
      <c r="O328" s="16" t="s">
        <v>119</v>
      </c>
      <c r="P328" s="26" t="s">
        <v>568</v>
      </c>
      <c r="R328" s="16" t="s">
        <v>139</v>
      </c>
      <c r="S328" s="16" t="s">
        <v>192</v>
      </c>
      <c r="T328" s="22">
        <v>5.6</v>
      </c>
      <c r="W328" s="20" t="s">
        <v>43</v>
      </c>
      <c r="Z328" s="24" t="s">
        <v>32</v>
      </c>
      <c r="AA328" s="24" t="s">
        <v>32</v>
      </c>
      <c r="AB328" s="24" t="s">
        <v>32</v>
      </c>
      <c r="AC328" s="24" t="s">
        <v>32</v>
      </c>
      <c r="AD328" s="25">
        <v>776314.59</v>
      </c>
      <c r="AE328" s="25">
        <v>0</v>
      </c>
      <c r="AF328" s="25">
        <v>0</v>
      </c>
      <c r="AG328" s="25">
        <v>0</v>
      </c>
      <c r="AH328" s="25">
        <v>776314.59</v>
      </c>
    </row>
    <row r="329" spans="1:35" x14ac:dyDescent="0.25">
      <c r="A329" s="17">
        <v>100329.12</v>
      </c>
      <c r="B329" s="18">
        <v>4</v>
      </c>
      <c r="C329" s="16" t="s">
        <v>73</v>
      </c>
      <c r="D329" s="21">
        <v>39776</v>
      </c>
      <c r="E329" s="16" t="s">
        <v>105</v>
      </c>
      <c r="F329" s="21">
        <v>43826</v>
      </c>
      <c r="G329" s="16" t="s">
        <v>718</v>
      </c>
      <c r="H329" s="26" t="s">
        <v>258</v>
      </c>
      <c r="I329" s="16" t="s">
        <v>3257</v>
      </c>
      <c r="J329" s="20" t="s">
        <v>148</v>
      </c>
      <c r="L329" s="16" t="s">
        <v>149</v>
      </c>
      <c r="M329" s="26" t="s">
        <v>20074</v>
      </c>
      <c r="N329" s="26" t="s">
        <v>20072</v>
      </c>
      <c r="O329" s="16" t="s">
        <v>119</v>
      </c>
      <c r="P329" s="26" t="s">
        <v>568</v>
      </c>
      <c r="R329" s="16" t="s">
        <v>139</v>
      </c>
      <c r="S329" s="16" t="s">
        <v>192</v>
      </c>
      <c r="T329" s="22">
        <v>4.5</v>
      </c>
      <c r="W329" s="20" t="s">
        <v>43</v>
      </c>
      <c r="Z329" s="24" t="s">
        <v>32</v>
      </c>
      <c r="AA329" s="24" t="s">
        <v>32</v>
      </c>
      <c r="AB329" s="24" t="s">
        <v>32</v>
      </c>
      <c r="AC329" s="24" t="s">
        <v>32</v>
      </c>
      <c r="AD329" s="25">
        <v>620599.24</v>
      </c>
      <c r="AE329" s="25">
        <v>0</v>
      </c>
      <c r="AF329" s="25">
        <v>0</v>
      </c>
      <c r="AG329" s="25">
        <v>0</v>
      </c>
      <c r="AH329" s="25">
        <v>620599.24</v>
      </c>
    </row>
    <row r="330" spans="1:35" x14ac:dyDescent="0.25">
      <c r="A330" s="17">
        <v>100329.13</v>
      </c>
      <c r="B330" s="18">
        <v>4</v>
      </c>
      <c r="C330" s="16" t="s">
        <v>73</v>
      </c>
      <c r="D330" s="21">
        <v>39776</v>
      </c>
      <c r="E330" s="16" t="s">
        <v>105</v>
      </c>
      <c r="F330" s="21">
        <v>43826</v>
      </c>
      <c r="G330" s="16" t="s">
        <v>718</v>
      </c>
      <c r="H330" s="26" t="s">
        <v>258</v>
      </c>
      <c r="I330" s="16" t="s">
        <v>3257</v>
      </c>
      <c r="J330" s="20" t="s">
        <v>148</v>
      </c>
      <c r="L330" s="16" t="s">
        <v>149</v>
      </c>
      <c r="M330" s="26" t="s">
        <v>20073</v>
      </c>
      <c r="N330" s="26" t="s">
        <v>20072</v>
      </c>
      <c r="O330" s="16" t="s">
        <v>119</v>
      </c>
      <c r="P330" s="26" t="s">
        <v>568</v>
      </c>
      <c r="R330" s="16" t="s">
        <v>139</v>
      </c>
      <c r="S330" s="16" t="s">
        <v>192</v>
      </c>
      <c r="T330" s="22">
        <v>2.4</v>
      </c>
      <c r="W330" s="20" t="s">
        <v>43</v>
      </c>
      <c r="Z330" s="24" t="s">
        <v>32</v>
      </c>
      <c r="AA330" s="24" t="s">
        <v>32</v>
      </c>
      <c r="AB330" s="24" t="s">
        <v>32</v>
      </c>
      <c r="AC330" s="24" t="s">
        <v>32</v>
      </c>
      <c r="AD330" s="25">
        <v>1095262.1399999999</v>
      </c>
      <c r="AE330" s="25">
        <v>0</v>
      </c>
      <c r="AF330" s="25">
        <v>0</v>
      </c>
      <c r="AG330" s="25">
        <v>0</v>
      </c>
      <c r="AH330" s="25">
        <v>1095262.1399999999</v>
      </c>
    </row>
    <row r="331" spans="1:35" x14ac:dyDescent="0.25">
      <c r="A331" s="17">
        <v>100329.14</v>
      </c>
      <c r="B331" s="18">
        <v>4</v>
      </c>
      <c r="C331" s="16" t="s">
        <v>73</v>
      </c>
      <c r="D331" s="21">
        <v>43137</v>
      </c>
      <c r="E331" s="16" t="s">
        <v>728</v>
      </c>
      <c r="F331" s="21">
        <v>43846</v>
      </c>
      <c r="G331" s="16" t="s">
        <v>1086</v>
      </c>
      <c r="H331" s="26" t="s">
        <v>326</v>
      </c>
      <c r="I331" s="16" t="s">
        <v>579</v>
      </c>
      <c r="J331" s="20" t="s">
        <v>148</v>
      </c>
      <c r="L331" s="16" t="s">
        <v>149</v>
      </c>
      <c r="M331" s="26" t="s">
        <v>20071</v>
      </c>
      <c r="N331" s="26" t="s">
        <v>20070</v>
      </c>
      <c r="O331" s="16" t="s">
        <v>119</v>
      </c>
      <c r="P331" s="26" t="s">
        <v>1420</v>
      </c>
      <c r="T331" s="22">
        <v>12.45</v>
      </c>
      <c r="W331" s="20" t="s">
        <v>43</v>
      </c>
      <c r="Z331" s="24" t="s">
        <v>32</v>
      </c>
      <c r="AA331" s="24" t="s">
        <v>32</v>
      </c>
      <c r="AB331" s="24" t="s">
        <v>32</v>
      </c>
      <c r="AC331" s="24" t="s">
        <v>32</v>
      </c>
      <c r="AD331" s="24" t="s">
        <v>32</v>
      </c>
      <c r="AE331" s="24" t="s">
        <v>32</v>
      </c>
      <c r="AF331" s="24" t="s">
        <v>32</v>
      </c>
      <c r="AG331" s="24" t="s">
        <v>32</v>
      </c>
      <c r="AH331" s="24" t="s">
        <v>32</v>
      </c>
    </row>
    <row r="332" spans="1:35" ht="90" x14ac:dyDescent="0.25">
      <c r="A332" s="17">
        <v>100330</v>
      </c>
      <c r="B332" s="18">
        <v>4</v>
      </c>
      <c r="C332" s="16" t="s">
        <v>73</v>
      </c>
      <c r="D332" s="21">
        <v>37319</v>
      </c>
      <c r="E332" s="16" t="s">
        <v>32</v>
      </c>
      <c r="F332" s="21">
        <v>43760</v>
      </c>
      <c r="G332" s="16" t="s">
        <v>75</v>
      </c>
      <c r="H332" s="26" t="s">
        <v>126</v>
      </c>
      <c r="I332" s="16" t="s">
        <v>583</v>
      </c>
      <c r="J332" s="20" t="s">
        <v>148</v>
      </c>
      <c r="L332" s="16" t="s">
        <v>149</v>
      </c>
      <c r="M332" s="26" t="s">
        <v>584</v>
      </c>
      <c r="N332" s="26" t="s">
        <v>585</v>
      </c>
      <c r="O332" s="16" t="s">
        <v>119</v>
      </c>
      <c r="P332" s="26" t="s">
        <v>568</v>
      </c>
      <c r="R332" s="16" t="s">
        <v>139</v>
      </c>
      <c r="S332" s="16" t="s">
        <v>192</v>
      </c>
      <c r="T332" s="22">
        <v>6</v>
      </c>
      <c r="W332" s="20" t="s">
        <v>43</v>
      </c>
      <c r="X332" s="16" t="s">
        <v>454</v>
      </c>
      <c r="Y332" s="26" t="s">
        <v>586</v>
      </c>
      <c r="Z332" s="25">
        <v>1360000</v>
      </c>
      <c r="AA332" s="25">
        <v>0</v>
      </c>
      <c r="AB332" s="25">
        <v>0</v>
      </c>
      <c r="AC332" s="25">
        <v>0</v>
      </c>
      <c r="AD332" s="25">
        <v>6204000</v>
      </c>
      <c r="AE332" s="25">
        <v>0</v>
      </c>
      <c r="AF332" s="25">
        <v>0</v>
      </c>
      <c r="AG332" s="25">
        <v>0</v>
      </c>
      <c r="AH332" s="25">
        <v>6204000</v>
      </c>
      <c r="AI332" s="16" t="s">
        <v>587</v>
      </c>
    </row>
    <row r="333" spans="1:35" x14ac:dyDescent="0.25">
      <c r="A333" s="17">
        <v>100331</v>
      </c>
      <c r="B333" s="18">
        <v>4</v>
      </c>
      <c r="C333" s="16" t="s">
        <v>474</v>
      </c>
      <c r="D333" s="21">
        <v>37319</v>
      </c>
      <c r="E333" s="16" t="s">
        <v>32</v>
      </c>
      <c r="F333" s="21">
        <v>43649</v>
      </c>
      <c r="G333" s="16" t="s">
        <v>588</v>
      </c>
      <c r="H333" s="26" t="s">
        <v>126</v>
      </c>
      <c r="I333" s="16" t="s">
        <v>583</v>
      </c>
      <c r="J333" s="20" t="s">
        <v>148</v>
      </c>
      <c r="L333" s="16" t="s">
        <v>149</v>
      </c>
      <c r="M333" s="26" t="s">
        <v>589</v>
      </c>
      <c r="N333" s="26" t="s">
        <v>590</v>
      </c>
      <c r="O333" s="16" t="s">
        <v>119</v>
      </c>
      <c r="P333" s="26" t="s">
        <v>168</v>
      </c>
      <c r="R333" s="16" t="s">
        <v>139</v>
      </c>
      <c r="S333" s="16" t="s">
        <v>42</v>
      </c>
      <c r="T333" s="22">
        <v>3.07</v>
      </c>
      <c r="U333" s="21">
        <v>40522</v>
      </c>
      <c r="W333" s="20" t="s">
        <v>43</v>
      </c>
      <c r="X333" s="16" t="s">
        <v>454</v>
      </c>
      <c r="Y333" s="26" t="s">
        <v>591</v>
      </c>
      <c r="Z333" s="25">
        <v>0</v>
      </c>
      <c r="AA333" s="25">
        <v>0</v>
      </c>
      <c r="AB333" s="25">
        <v>1100000</v>
      </c>
      <c r="AC333" s="25">
        <v>0</v>
      </c>
      <c r="AD333" s="25">
        <v>1719800</v>
      </c>
      <c r="AE333" s="25">
        <v>766690.96</v>
      </c>
      <c r="AF333" s="25">
        <v>55086536</v>
      </c>
      <c r="AG333" s="25">
        <v>0</v>
      </c>
      <c r="AH333" s="25">
        <v>57573026.960000001</v>
      </c>
      <c r="AI333" s="16" t="s">
        <v>592</v>
      </c>
    </row>
    <row r="334" spans="1:35" x14ac:dyDescent="0.25">
      <c r="A334" s="17">
        <v>100335.01</v>
      </c>
      <c r="B334" s="18">
        <v>4</v>
      </c>
      <c r="C334" s="16" t="s">
        <v>474</v>
      </c>
      <c r="D334" s="21">
        <v>38412</v>
      </c>
      <c r="E334" s="16" t="s">
        <v>522</v>
      </c>
      <c r="F334" s="21">
        <v>43727</v>
      </c>
      <c r="G334" s="16" t="s">
        <v>75</v>
      </c>
      <c r="H334" s="26" t="s">
        <v>593</v>
      </c>
      <c r="I334" s="16" t="s">
        <v>575</v>
      </c>
      <c r="J334" s="20" t="s">
        <v>148</v>
      </c>
      <c r="L334" s="16" t="s">
        <v>149</v>
      </c>
      <c r="M334" s="26" t="s">
        <v>20069</v>
      </c>
      <c r="O334" s="16" t="s">
        <v>119</v>
      </c>
      <c r="P334" s="26" t="s">
        <v>507</v>
      </c>
      <c r="R334" s="16" t="s">
        <v>139</v>
      </c>
      <c r="S334" s="16" t="s">
        <v>192</v>
      </c>
      <c r="T334" s="22">
        <v>3.3370000000000002</v>
      </c>
      <c r="U334" s="21">
        <v>40074</v>
      </c>
      <c r="W334" s="20" t="s">
        <v>43</v>
      </c>
      <c r="X334" s="16" t="s">
        <v>454</v>
      </c>
      <c r="Z334" s="24" t="s">
        <v>32</v>
      </c>
      <c r="AA334" s="24" t="s">
        <v>32</v>
      </c>
      <c r="AB334" s="24" t="s">
        <v>32</v>
      </c>
      <c r="AC334" s="24" t="s">
        <v>32</v>
      </c>
      <c r="AD334" s="25">
        <v>0</v>
      </c>
      <c r="AE334" s="25">
        <v>0</v>
      </c>
      <c r="AF334" s="25">
        <v>43808717</v>
      </c>
      <c r="AG334" s="25">
        <v>0</v>
      </c>
      <c r="AH334" s="25">
        <v>43808717</v>
      </c>
      <c r="AI334" s="16" t="s">
        <v>20068</v>
      </c>
    </row>
    <row r="335" spans="1:35" ht="30" x14ac:dyDescent="0.25">
      <c r="A335" s="17">
        <v>100335.02</v>
      </c>
      <c r="B335" s="18">
        <v>4</v>
      </c>
      <c r="C335" s="16" t="s">
        <v>474</v>
      </c>
      <c r="D335" s="21">
        <v>38412</v>
      </c>
      <c r="E335" s="16" t="s">
        <v>522</v>
      </c>
      <c r="F335" s="21">
        <v>44169</v>
      </c>
      <c r="G335" s="16" t="s">
        <v>75</v>
      </c>
      <c r="H335" s="26" t="s">
        <v>593</v>
      </c>
      <c r="I335" s="16" t="s">
        <v>575</v>
      </c>
      <c r="J335" s="20" t="s">
        <v>148</v>
      </c>
      <c r="L335" s="16" t="s">
        <v>149</v>
      </c>
      <c r="M335" s="26" t="s">
        <v>20067</v>
      </c>
      <c r="N335" s="26" t="s">
        <v>20066</v>
      </c>
      <c r="O335" s="16" t="s">
        <v>119</v>
      </c>
      <c r="P335" s="26" t="s">
        <v>507</v>
      </c>
      <c r="R335" s="16" t="s">
        <v>139</v>
      </c>
      <c r="S335" s="16" t="s">
        <v>192</v>
      </c>
      <c r="T335" s="22">
        <v>4.1470000000000002</v>
      </c>
      <c r="U335" s="21">
        <v>40074</v>
      </c>
      <c r="W335" s="20" t="s">
        <v>43</v>
      </c>
      <c r="X335" s="16" t="s">
        <v>454</v>
      </c>
      <c r="Z335" s="24" t="s">
        <v>32</v>
      </c>
      <c r="AA335" s="24" t="s">
        <v>32</v>
      </c>
      <c r="AB335" s="24" t="s">
        <v>32</v>
      </c>
      <c r="AC335" s="24" t="s">
        <v>32</v>
      </c>
      <c r="AD335" s="25">
        <v>0</v>
      </c>
      <c r="AE335" s="25">
        <v>0</v>
      </c>
      <c r="AF335" s="25">
        <v>23325801</v>
      </c>
      <c r="AG335" s="25">
        <v>0</v>
      </c>
      <c r="AH335" s="25">
        <v>23325801</v>
      </c>
      <c r="AI335" s="16" t="s">
        <v>20065</v>
      </c>
    </row>
    <row r="336" spans="1:35" ht="30" x14ac:dyDescent="0.25">
      <c r="A336" s="17">
        <v>100336.01</v>
      </c>
      <c r="B336" s="18">
        <v>4</v>
      </c>
      <c r="C336" s="16" t="s">
        <v>47</v>
      </c>
      <c r="D336" s="21">
        <v>38244</v>
      </c>
      <c r="E336" s="16" t="s">
        <v>32</v>
      </c>
      <c r="F336" s="21">
        <v>43859</v>
      </c>
      <c r="G336" s="16" t="s">
        <v>103</v>
      </c>
      <c r="H336" s="26" t="s">
        <v>593</v>
      </c>
      <c r="I336" s="16" t="s">
        <v>594</v>
      </c>
      <c r="J336" s="20" t="s">
        <v>116</v>
      </c>
      <c r="L336" s="16" t="s">
        <v>116</v>
      </c>
      <c r="M336" s="26" t="s">
        <v>595</v>
      </c>
      <c r="O336" s="16" t="s">
        <v>119</v>
      </c>
      <c r="P336" s="26" t="s">
        <v>596</v>
      </c>
      <c r="T336" s="22">
        <v>3</v>
      </c>
      <c r="U336" s="21">
        <v>39493</v>
      </c>
      <c r="W336" s="20" t="s">
        <v>43</v>
      </c>
      <c r="Z336" s="25">
        <v>0</v>
      </c>
      <c r="AA336" s="25">
        <v>0</v>
      </c>
      <c r="AB336" s="25">
        <v>305.77</v>
      </c>
      <c r="AC336" s="25">
        <v>0</v>
      </c>
      <c r="AD336" s="25">
        <v>0</v>
      </c>
      <c r="AE336" s="25">
        <v>0</v>
      </c>
      <c r="AF336" s="25">
        <v>7790234.7699999996</v>
      </c>
      <c r="AG336" s="25">
        <v>0</v>
      </c>
      <c r="AH336" s="25">
        <v>7790234.7699999996</v>
      </c>
      <c r="AI336" s="16" t="s">
        <v>597</v>
      </c>
    </row>
    <row r="337" spans="1:35" x14ac:dyDescent="0.25">
      <c r="A337" s="17">
        <v>100339</v>
      </c>
      <c r="B337" s="18">
        <v>4</v>
      </c>
      <c r="C337" s="16" t="s">
        <v>73</v>
      </c>
      <c r="D337" s="21">
        <v>37319</v>
      </c>
      <c r="E337" s="16" t="s">
        <v>32</v>
      </c>
      <c r="F337" s="21">
        <v>43669</v>
      </c>
      <c r="G337" s="16" t="s">
        <v>75</v>
      </c>
      <c r="H337" s="26" t="s">
        <v>126</v>
      </c>
      <c r="I337" s="16" t="s">
        <v>460</v>
      </c>
      <c r="J337" s="20" t="s">
        <v>116</v>
      </c>
      <c r="L337" s="16" t="s">
        <v>116</v>
      </c>
      <c r="M337" s="26" t="s">
        <v>20064</v>
      </c>
      <c r="O337" s="16" t="s">
        <v>119</v>
      </c>
      <c r="P337" s="26" t="s">
        <v>1420</v>
      </c>
      <c r="T337" s="22">
        <v>3.73</v>
      </c>
      <c r="W337" s="20" t="s">
        <v>43</v>
      </c>
      <c r="X337" s="16" t="s">
        <v>140</v>
      </c>
      <c r="Z337" s="24" t="s">
        <v>32</v>
      </c>
      <c r="AA337" s="24" t="s">
        <v>32</v>
      </c>
      <c r="AB337" s="24" t="s">
        <v>32</v>
      </c>
      <c r="AC337" s="24" t="s">
        <v>32</v>
      </c>
      <c r="AD337" s="25">
        <v>5100000</v>
      </c>
      <c r="AE337" s="25">
        <v>0</v>
      </c>
      <c r="AF337" s="25">
        <v>0</v>
      </c>
      <c r="AG337" s="25">
        <v>0</v>
      </c>
      <c r="AH337" s="25">
        <v>5100000</v>
      </c>
    </row>
    <row r="338" spans="1:35" x14ac:dyDescent="0.25">
      <c r="A338" s="17">
        <v>100339.01</v>
      </c>
      <c r="B338" s="18">
        <v>4</v>
      </c>
      <c r="C338" s="16" t="s">
        <v>31</v>
      </c>
      <c r="D338" s="21">
        <v>37539</v>
      </c>
      <c r="E338" s="16" t="s">
        <v>32</v>
      </c>
      <c r="F338" s="21">
        <v>44106</v>
      </c>
      <c r="G338" s="16" t="s">
        <v>75</v>
      </c>
      <c r="H338" s="26" t="s">
        <v>126</v>
      </c>
      <c r="I338" s="16" t="s">
        <v>460</v>
      </c>
      <c r="J338" s="20" t="s">
        <v>116</v>
      </c>
      <c r="L338" s="16" t="s">
        <v>116</v>
      </c>
      <c r="M338" s="26" t="s">
        <v>20063</v>
      </c>
      <c r="N338" s="26" t="s">
        <v>20062</v>
      </c>
      <c r="O338" s="16" t="s">
        <v>119</v>
      </c>
      <c r="P338" s="26" t="s">
        <v>168</v>
      </c>
      <c r="R338" s="16" t="s">
        <v>139</v>
      </c>
      <c r="S338" s="16" t="s">
        <v>42</v>
      </c>
      <c r="T338" s="22">
        <v>1.48</v>
      </c>
      <c r="U338" s="21">
        <v>43378</v>
      </c>
      <c r="W338" s="20" t="s">
        <v>43</v>
      </c>
      <c r="X338" s="16" t="s">
        <v>140</v>
      </c>
      <c r="Z338" s="24" t="s">
        <v>32</v>
      </c>
      <c r="AA338" s="24" t="s">
        <v>32</v>
      </c>
      <c r="AB338" s="24" t="s">
        <v>32</v>
      </c>
      <c r="AC338" s="24" t="s">
        <v>32</v>
      </c>
      <c r="AD338" s="25">
        <v>0</v>
      </c>
      <c r="AE338" s="25">
        <v>30500000</v>
      </c>
      <c r="AF338" s="25">
        <v>69171931</v>
      </c>
      <c r="AG338" s="25">
        <v>0</v>
      </c>
      <c r="AH338" s="25">
        <v>99671931</v>
      </c>
      <c r="AI338" s="16" t="s">
        <v>20061</v>
      </c>
    </row>
    <row r="339" spans="1:35" x14ac:dyDescent="0.25">
      <c r="A339" s="17">
        <v>100339.02</v>
      </c>
      <c r="B339" s="18">
        <v>4</v>
      </c>
      <c r="C339" s="16" t="s">
        <v>73</v>
      </c>
      <c r="D339" s="21">
        <v>38119</v>
      </c>
      <c r="E339" s="16" t="s">
        <v>32</v>
      </c>
      <c r="F339" s="21">
        <v>44106</v>
      </c>
      <c r="G339" s="16" t="s">
        <v>75</v>
      </c>
      <c r="H339" s="26" t="s">
        <v>126</v>
      </c>
      <c r="I339" s="16" t="s">
        <v>460</v>
      </c>
      <c r="J339" s="20" t="s">
        <v>116</v>
      </c>
      <c r="L339" s="16" t="s">
        <v>116</v>
      </c>
      <c r="M339" s="26" t="s">
        <v>20060</v>
      </c>
      <c r="N339" s="26" t="s">
        <v>20059</v>
      </c>
      <c r="O339" s="16" t="s">
        <v>119</v>
      </c>
      <c r="P339" s="26" t="s">
        <v>168</v>
      </c>
      <c r="R339" s="16" t="s">
        <v>139</v>
      </c>
      <c r="S339" s="16" t="s">
        <v>42</v>
      </c>
      <c r="T339" s="22">
        <v>1.9</v>
      </c>
      <c r="U339" s="21">
        <v>44645</v>
      </c>
      <c r="W339" s="20" t="s">
        <v>43</v>
      </c>
      <c r="X339" s="16" t="s">
        <v>140</v>
      </c>
      <c r="Z339" s="24" t="s">
        <v>32</v>
      </c>
      <c r="AA339" s="24" t="s">
        <v>32</v>
      </c>
      <c r="AB339" s="24" t="s">
        <v>32</v>
      </c>
      <c r="AC339" s="24" t="s">
        <v>32</v>
      </c>
      <c r="AD339" s="25">
        <v>0</v>
      </c>
      <c r="AE339" s="25">
        <v>44323468</v>
      </c>
      <c r="AF339" s="25">
        <v>0</v>
      </c>
      <c r="AG339" s="25">
        <v>0</v>
      </c>
      <c r="AH339" s="25">
        <v>44323468</v>
      </c>
    </row>
    <row r="340" spans="1:35" x14ac:dyDescent="0.25">
      <c r="A340" s="17">
        <v>100340</v>
      </c>
      <c r="B340" s="18">
        <v>4</v>
      </c>
      <c r="C340" s="16" t="s">
        <v>73</v>
      </c>
      <c r="D340" s="21">
        <v>37319</v>
      </c>
      <c r="E340" s="16" t="s">
        <v>32</v>
      </c>
      <c r="F340" s="21">
        <v>44063</v>
      </c>
      <c r="G340" s="16" t="s">
        <v>75</v>
      </c>
      <c r="H340" s="26" t="s">
        <v>126</v>
      </c>
      <c r="I340" s="16" t="s">
        <v>460</v>
      </c>
      <c r="J340" s="20" t="s">
        <v>116</v>
      </c>
      <c r="L340" s="16" t="s">
        <v>116</v>
      </c>
      <c r="M340" s="26" t="s">
        <v>598</v>
      </c>
      <c r="N340" s="26" t="s">
        <v>599</v>
      </c>
      <c r="O340" s="16" t="s">
        <v>119</v>
      </c>
      <c r="P340" s="26" t="s">
        <v>138</v>
      </c>
      <c r="R340" s="16" t="s">
        <v>139</v>
      </c>
      <c r="S340" s="16" t="s">
        <v>42</v>
      </c>
      <c r="T340" s="22">
        <v>1.6</v>
      </c>
      <c r="U340" s="21">
        <v>45009</v>
      </c>
      <c r="W340" s="20" t="s">
        <v>43</v>
      </c>
      <c r="X340" s="16" t="s">
        <v>140</v>
      </c>
      <c r="Z340" s="25">
        <v>700000</v>
      </c>
      <c r="AA340" s="25">
        <v>26249292</v>
      </c>
      <c r="AB340" s="25">
        <v>0</v>
      </c>
      <c r="AC340" s="25">
        <v>0</v>
      </c>
      <c r="AD340" s="25">
        <v>1750000</v>
      </c>
      <c r="AE340" s="25">
        <v>26249292</v>
      </c>
      <c r="AF340" s="25">
        <v>0</v>
      </c>
      <c r="AG340" s="25">
        <v>0</v>
      </c>
      <c r="AH340" s="25">
        <v>27999292</v>
      </c>
    </row>
    <row r="341" spans="1:35" x14ac:dyDescent="0.25">
      <c r="A341" s="17">
        <v>100341</v>
      </c>
      <c r="B341" s="18">
        <v>4</v>
      </c>
      <c r="C341" s="16" t="s">
        <v>73</v>
      </c>
      <c r="D341" s="21">
        <v>37319</v>
      </c>
      <c r="E341" s="16" t="s">
        <v>32</v>
      </c>
      <c r="F341" s="21">
        <v>44181</v>
      </c>
      <c r="G341" s="16" t="s">
        <v>108</v>
      </c>
      <c r="H341" s="26" t="s">
        <v>126</v>
      </c>
      <c r="I341" s="16" t="s">
        <v>600</v>
      </c>
      <c r="J341" s="20" t="s">
        <v>116</v>
      </c>
      <c r="L341" s="16" t="s">
        <v>116</v>
      </c>
      <c r="M341" s="26" t="s">
        <v>601</v>
      </c>
      <c r="N341" s="26" t="s">
        <v>602</v>
      </c>
      <c r="O341" s="16" t="s">
        <v>119</v>
      </c>
      <c r="P341" s="26" t="s">
        <v>603</v>
      </c>
      <c r="R341" s="16" t="s">
        <v>139</v>
      </c>
      <c r="S341" s="16" t="s">
        <v>42</v>
      </c>
      <c r="T341" s="22">
        <v>8.8230000000000004</v>
      </c>
      <c r="W341" s="20" t="s">
        <v>43</v>
      </c>
      <c r="X341" s="16" t="s">
        <v>140</v>
      </c>
      <c r="Z341" s="25">
        <v>0</v>
      </c>
      <c r="AA341" s="25">
        <v>-2886565</v>
      </c>
      <c r="AB341" s="25">
        <v>0</v>
      </c>
      <c r="AC341" s="25">
        <v>0</v>
      </c>
      <c r="AD341" s="25">
        <v>3189800</v>
      </c>
      <c r="AE341" s="25">
        <v>5459120</v>
      </c>
      <c r="AF341" s="25">
        <v>0</v>
      </c>
      <c r="AG341" s="25">
        <v>0</v>
      </c>
      <c r="AH341" s="25">
        <v>8648920</v>
      </c>
    </row>
    <row r="342" spans="1:35" x14ac:dyDescent="0.25">
      <c r="A342" s="17">
        <v>100341.01</v>
      </c>
      <c r="B342" s="18">
        <v>4</v>
      </c>
      <c r="C342" s="16" t="s">
        <v>73</v>
      </c>
      <c r="D342" s="21">
        <v>40547</v>
      </c>
      <c r="E342" s="16" t="s">
        <v>617</v>
      </c>
      <c r="F342" s="21">
        <v>43843</v>
      </c>
      <c r="G342" s="16" t="s">
        <v>529</v>
      </c>
      <c r="H342" s="26" t="s">
        <v>126</v>
      </c>
      <c r="I342" s="16" t="s">
        <v>600</v>
      </c>
      <c r="J342" s="20" t="s">
        <v>116</v>
      </c>
      <c r="L342" s="16" t="s">
        <v>116</v>
      </c>
      <c r="M342" s="26" t="s">
        <v>20058</v>
      </c>
      <c r="N342" s="26" t="s">
        <v>602</v>
      </c>
      <c r="O342" s="16" t="s">
        <v>119</v>
      </c>
      <c r="P342" s="26" t="s">
        <v>138</v>
      </c>
      <c r="R342" s="16" t="s">
        <v>139</v>
      </c>
      <c r="S342" s="16" t="s">
        <v>42</v>
      </c>
      <c r="T342" s="22">
        <v>4.7160000000000002</v>
      </c>
      <c r="U342" s="21">
        <v>44904</v>
      </c>
      <c r="W342" s="20" t="s">
        <v>43</v>
      </c>
      <c r="X342" s="16" t="s">
        <v>140</v>
      </c>
      <c r="Z342" s="24" t="s">
        <v>32</v>
      </c>
      <c r="AA342" s="24" t="s">
        <v>32</v>
      </c>
      <c r="AB342" s="24" t="s">
        <v>32</v>
      </c>
      <c r="AC342" s="24" t="s">
        <v>32</v>
      </c>
      <c r="AD342" s="24" t="s">
        <v>32</v>
      </c>
      <c r="AE342" s="24" t="s">
        <v>32</v>
      </c>
      <c r="AF342" s="24" t="s">
        <v>32</v>
      </c>
      <c r="AG342" s="24" t="s">
        <v>32</v>
      </c>
      <c r="AH342" s="24" t="s">
        <v>32</v>
      </c>
    </row>
    <row r="343" spans="1:35" x14ac:dyDescent="0.25">
      <c r="A343" s="17">
        <v>100341.02</v>
      </c>
      <c r="B343" s="18">
        <v>4</v>
      </c>
      <c r="C343" s="16" t="s">
        <v>31</v>
      </c>
      <c r="D343" s="21">
        <v>40547</v>
      </c>
      <c r="E343" s="16" t="s">
        <v>617</v>
      </c>
      <c r="F343" s="21">
        <v>43669</v>
      </c>
      <c r="G343" s="16" t="s">
        <v>718</v>
      </c>
      <c r="H343" s="26" t="s">
        <v>126</v>
      </c>
      <c r="I343" s="16" t="s">
        <v>600</v>
      </c>
      <c r="J343" s="20" t="s">
        <v>116</v>
      </c>
      <c r="L343" s="16" t="s">
        <v>116</v>
      </c>
      <c r="M343" s="26" t="s">
        <v>20057</v>
      </c>
      <c r="N343" s="26" t="s">
        <v>602</v>
      </c>
      <c r="O343" s="16" t="s">
        <v>119</v>
      </c>
      <c r="P343" s="26" t="s">
        <v>138</v>
      </c>
      <c r="R343" s="16" t="s">
        <v>139</v>
      </c>
      <c r="S343" s="16" t="s">
        <v>42</v>
      </c>
      <c r="T343" s="22">
        <v>5.0750000000000002</v>
      </c>
      <c r="U343" s="21">
        <v>43441</v>
      </c>
      <c r="W343" s="20" t="s">
        <v>43</v>
      </c>
      <c r="X343" s="16" t="s">
        <v>140</v>
      </c>
      <c r="Z343" s="24" t="s">
        <v>32</v>
      </c>
      <c r="AA343" s="24" t="s">
        <v>32</v>
      </c>
      <c r="AB343" s="24" t="s">
        <v>32</v>
      </c>
      <c r="AC343" s="24" t="s">
        <v>32</v>
      </c>
      <c r="AD343" s="25">
        <v>0</v>
      </c>
      <c r="AE343" s="25">
        <v>0</v>
      </c>
      <c r="AF343" s="25">
        <v>42185337</v>
      </c>
      <c r="AG343" s="25">
        <v>0</v>
      </c>
      <c r="AH343" s="25">
        <v>42185337</v>
      </c>
      <c r="AI343" s="16" t="s">
        <v>20056</v>
      </c>
    </row>
    <row r="344" spans="1:35" x14ac:dyDescent="0.25">
      <c r="A344" s="17">
        <v>100346</v>
      </c>
      <c r="B344" s="18">
        <v>3</v>
      </c>
      <c r="C344" s="16" t="s">
        <v>474</v>
      </c>
      <c r="D344" s="21">
        <v>37319</v>
      </c>
      <c r="E344" s="16" t="s">
        <v>32</v>
      </c>
      <c r="F344" s="21">
        <v>43802</v>
      </c>
      <c r="G344" s="16" t="s">
        <v>81</v>
      </c>
      <c r="H344" s="26" t="s">
        <v>604</v>
      </c>
      <c r="I344" s="16" t="s">
        <v>605</v>
      </c>
      <c r="J344" s="20" t="s">
        <v>116</v>
      </c>
      <c r="L344" s="16" t="s">
        <v>116</v>
      </c>
      <c r="M344" s="26" t="s">
        <v>606</v>
      </c>
      <c r="O344" s="16" t="s">
        <v>119</v>
      </c>
      <c r="P344" s="26" t="s">
        <v>603</v>
      </c>
      <c r="T344" s="22">
        <v>4.157</v>
      </c>
      <c r="W344" s="20" t="s">
        <v>43</v>
      </c>
      <c r="X344" s="16" t="s">
        <v>140</v>
      </c>
      <c r="Z344" s="25">
        <v>0</v>
      </c>
      <c r="AA344" s="25">
        <v>337500</v>
      </c>
      <c r="AB344" s="25">
        <v>0</v>
      </c>
      <c r="AC344" s="25">
        <v>0</v>
      </c>
      <c r="AD344" s="25">
        <v>1763837.04</v>
      </c>
      <c r="AE344" s="25">
        <v>3842560</v>
      </c>
      <c r="AF344" s="25">
        <v>0</v>
      </c>
      <c r="AG344" s="25">
        <v>0</v>
      </c>
      <c r="AH344" s="25">
        <v>5606397.04</v>
      </c>
    </row>
    <row r="345" spans="1:35" x14ac:dyDescent="0.25">
      <c r="A345" s="17">
        <v>100349</v>
      </c>
      <c r="B345" s="18">
        <v>4</v>
      </c>
      <c r="C345" s="16" t="s">
        <v>47</v>
      </c>
      <c r="D345" s="21">
        <v>37319</v>
      </c>
      <c r="E345" s="16" t="s">
        <v>32</v>
      </c>
      <c r="F345" s="21">
        <v>43941</v>
      </c>
      <c r="G345" s="16" t="s">
        <v>607</v>
      </c>
      <c r="H345" s="26" t="s">
        <v>249</v>
      </c>
      <c r="I345" s="16" t="s">
        <v>608</v>
      </c>
      <c r="J345" s="20" t="s">
        <v>116</v>
      </c>
      <c r="L345" s="16" t="s">
        <v>116</v>
      </c>
      <c r="M345" s="26" t="s">
        <v>609</v>
      </c>
      <c r="O345" s="16" t="s">
        <v>119</v>
      </c>
      <c r="P345" s="26" t="s">
        <v>138</v>
      </c>
      <c r="T345" s="22">
        <v>2.3460000000000001</v>
      </c>
      <c r="U345" s="21">
        <v>40032</v>
      </c>
      <c r="W345" s="20" t="s">
        <v>43</v>
      </c>
      <c r="X345" s="16" t="s">
        <v>140</v>
      </c>
      <c r="Z345" s="25">
        <v>0</v>
      </c>
      <c r="AA345" s="25">
        <v>0</v>
      </c>
      <c r="AB345" s="25">
        <v>1881.87</v>
      </c>
      <c r="AC345" s="25">
        <v>0</v>
      </c>
      <c r="AD345" s="25">
        <v>1037231.12</v>
      </c>
      <c r="AE345" s="25">
        <v>2129508.4900000002</v>
      </c>
      <c r="AF345" s="25">
        <v>20142665.850000001</v>
      </c>
      <c r="AG345" s="25">
        <v>0</v>
      </c>
      <c r="AH345" s="25">
        <v>23309405.460000001</v>
      </c>
      <c r="AI345" s="16" t="s">
        <v>610</v>
      </c>
    </row>
    <row r="346" spans="1:35" x14ac:dyDescent="0.25">
      <c r="A346" s="17">
        <v>100352</v>
      </c>
      <c r="B346" s="18">
        <v>3</v>
      </c>
      <c r="C346" s="16" t="s">
        <v>31</v>
      </c>
      <c r="D346" s="21">
        <v>37319</v>
      </c>
      <c r="E346" s="16" t="s">
        <v>32</v>
      </c>
      <c r="F346" s="21">
        <v>43495</v>
      </c>
      <c r="G346" s="16" t="s">
        <v>75</v>
      </c>
      <c r="H346" s="26" t="s">
        <v>200</v>
      </c>
      <c r="I346" s="16" t="s">
        <v>605</v>
      </c>
      <c r="J346" s="20" t="s">
        <v>116</v>
      </c>
      <c r="L346" s="16" t="s">
        <v>116</v>
      </c>
      <c r="M346" s="26" t="s">
        <v>20055</v>
      </c>
      <c r="N346" s="26" t="s">
        <v>20054</v>
      </c>
      <c r="O346" s="16" t="s">
        <v>119</v>
      </c>
      <c r="P346" s="26" t="s">
        <v>603</v>
      </c>
      <c r="T346" s="22">
        <v>5.7249999999999996</v>
      </c>
      <c r="W346" s="20" t="s">
        <v>43</v>
      </c>
      <c r="X346" s="16" t="s">
        <v>140</v>
      </c>
      <c r="Z346" s="24" t="s">
        <v>32</v>
      </c>
      <c r="AA346" s="24" t="s">
        <v>32</v>
      </c>
      <c r="AB346" s="24" t="s">
        <v>32</v>
      </c>
      <c r="AC346" s="24" t="s">
        <v>32</v>
      </c>
      <c r="AD346" s="25">
        <v>2737391</v>
      </c>
      <c r="AE346" s="25">
        <v>4200000</v>
      </c>
      <c r="AF346" s="25">
        <v>0</v>
      </c>
      <c r="AG346" s="25">
        <v>0</v>
      </c>
      <c r="AH346" s="25">
        <v>6937391</v>
      </c>
      <c r="AI346" s="16" t="s">
        <v>20053</v>
      </c>
    </row>
    <row r="347" spans="1:35" ht="30" x14ac:dyDescent="0.25">
      <c r="A347" s="17">
        <v>100352.01</v>
      </c>
      <c r="B347" s="18">
        <v>3</v>
      </c>
      <c r="C347" s="16" t="s">
        <v>31</v>
      </c>
      <c r="D347" s="21">
        <v>41710</v>
      </c>
      <c r="E347" s="16" t="s">
        <v>534</v>
      </c>
      <c r="F347" s="21">
        <v>43489</v>
      </c>
      <c r="G347" s="16" t="s">
        <v>75</v>
      </c>
      <c r="H347" s="26" t="s">
        <v>200</v>
      </c>
      <c r="I347" s="16" t="s">
        <v>605</v>
      </c>
      <c r="J347" s="20" t="s">
        <v>116</v>
      </c>
      <c r="L347" s="16" t="s">
        <v>116</v>
      </c>
      <c r="M347" s="26" t="s">
        <v>20052</v>
      </c>
      <c r="N347" s="26" t="s">
        <v>20051</v>
      </c>
      <c r="O347" s="16" t="s">
        <v>119</v>
      </c>
      <c r="P347" s="26" t="s">
        <v>168</v>
      </c>
      <c r="R347" s="16" t="s">
        <v>139</v>
      </c>
      <c r="S347" s="16" t="s">
        <v>42</v>
      </c>
      <c r="T347" s="22">
        <v>2.1800000000000002</v>
      </c>
      <c r="U347" s="21">
        <v>43329</v>
      </c>
      <c r="W347" s="20" t="s">
        <v>43</v>
      </c>
      <c r="X347" s="16" t="s">
        <v>140</v>
      </c>
      <c r="Z347" s="24" t="s">
        <v>32</v>
      </c>
      <c r="AA347" s="24" t="s">
        <v>32</v>
      </c>
      <c r="AB347" s="24" t="s">
        <v>32</v>
      </c>
      <c r="AC347" s="24" t="s">
        <v>32</v>
      </c>
      <c r="AD347" s="25">
        <v>0</v>
      </c>
      <c r="AE347" s="25">
        <v>0</v>
      </c>
      <c r="AF347" s="25">
        <v>24813295</v>
      </c>
      <c r="AG347" s="25">
        <v>0</v>
      </c>
      <c r="AH347" s="25">
        <v>24813295</v>
      </c>
      <c r="AI347" s="16" t="s">
        <v>20050</v>
      </c>
    </row>
    <row r="348" spans="1:35" x14ac:dyDescent="0.25">
      <c r="A348" s="17">
        <v>100352.02</v>
      </c>
      <c r="B348" s="18">
        <v>3</v>
      </c>
      <c r="C348" s="16" t="s">
        <v>474</v>
      </c>
      <c r="D348" s="21">
        <v>41710</v>
      </c>
      <c r="E348" s="16" t="s">
        <v>534</v>
      </c>
      <c r="F348" s="21">
        <v>44356</v>
      </c>
      <c r="G348" s="16" t="s">
        <v>32</v>
      </c>
      <c r="H348" s="26" t="s">
        <v>200</v>
      </c>
      <c r="I348" s="16" t="s">
        <v>605</v>
      </c>
      <c r="J348" s="20" t="s">
        <v>116</v>
      </c>
      <c r="L348" s="16" t="s">
        <v>116</v>
      </c>
      <c r="M348" s="26" t="s">
        <v>20049</v>
      </c>
      <c r="N348" s="26" t="s">
        <v>20048</v>
      </c>
      <c r="O348" s="16" t="s">
        <v>119</v>
      </c>
      <c r="P348" s="26" t="s">
        <v>168</v>
      </c>
      <c r="R348" s="16" t="s">
        <v>139</v>
      </c>
      <c r="S348" s="16" t="s">
        <v>42</v>
      </c>
      <c r="T348" s="22">
        <v>3.5</v>
      </c>
      <c r="U348" s="21">
        <v>43014</v>
      </c>
      <c r="W348" s="20" t="s">
        <v>43</v>
      </c>
      <c r="X348" s="16" t="s">
        <v>140</v>
      </c>
      <c r="Z348" s="24" t="s">
        <v>32</v>
      </c>
      <c r="AA348" s="24" t="s">
        <v>32</v>
      </c>
      <c r="AB348" s="24" t="s">
        <v>32</v>
      </c>
      <c r="AC348" s="24" t="s">
        <v>32</v>
      </c>
      <c r="AD348" s="25">
        <v>0</v>
      </c>
      <c r="AE348" s="25">
        <v>0</v>
      </c>
      <c r="AF348" s="25">
        <v>35011718</v>
      </c>
      <c r="AG348" s="25">
        <v>0</v>
      </c>
      <c r="AH348" s="25">
        <v>35011718</v>
      </c>
      <c r="AI348" s="16" t="s">
        <v>20047</v>
      </c>
    </row>
    <row r="349" spans="1:35" x14ac:dyDescent="0.25">
      <c r="A349" s="17">
        <v>100356</v>
      </c>
      <c r="B349" s="18">
        <v>3</v>
      </c>
      <c r="C349" s="16" t="s">
        <v>474</v>
      </c>
      <c r="D349" s="21">
        <v>37319</v>
      </c>
      <c r="E349" s="16" t="s">
        <v>32</v>
      </c>
      <c r="F349" s="21">
        <v>44169</v>
      </c>
      <c r="G349" s="16" t="s">
        <v>75</v>
      </c>
      <c r="H349" s="26" t="s">
        <v>425</v>
      </c>
      <c r="I349" s="16" t="s">
        <v>691</v>
      </c>
      <c r="J349" s="20" t="s">
        <v>116</v>
      </c>
      <c r="L349" s="16" t="s">
        <v>116</v>
      </c>
      <c r="M349" s="26" t="s">
        <v>20046</v>
      </c>
      <c r="O349" s="16" t="s">
        <v>119</v>
      </c>
      <c r="P349" s="26" t="s">
        <v>138</v>
      </c>
      <c r="R349" s="16" t="s">
        <v>139</v>
      </c>
      <c r="S349" s="16" t="s">
        <v>42</v>
      </c>
      <c r="T349" s="22">
        <v>4.2</v>
      </c>
      <c r="U349" s="21">
        <v>40074</v>
      </c>
      <c r="W349" s="20" t="s">
        <v>43</v>
      </c>
      <c r="X349" s="16" t="s">
        <v>140</v>
      </c>
      <c r="Z349" s="24" t="s">
        <v>32</v>
      </c>
      <c r="AA349" s="24" t="s">
        <v>32</v>
      </c>
      <c r="AB349" s="24" t="s">
        <v>32</v>
      </c>
      <c r="AC349" s="24" t="s">
        <v>32</v>
      </c>
      <c r="AD349" s="25">
        <v>1987924.22</v>
      </c>
      <c r="AE349" s="25">
        <v>4120802</v>
      </c>
      <c r="AF349" s="25">
        <v>22323306</v>
      </c>
      <c r="AG349" s="25">
        <v>0</v>
      </c>
      <c r="AH349" s="25">
        <v>28432032.219999999</v>
      </c>
      <c r="AI349" s="16" t="s">
        <v>20045</v>
      </c>
    </row>
    <row r="350" spans="1:35" x14ac:dyDescent="0.25">
      <c r="A350" s="17">
        <v>100362</v>
      </c>
      <c r="B350" s="18">
        <v>3</v>
      </c>
      <c r="C350" s="16" t="s">
        <v>474</v>
      </c>
      <c r="D350" s="21">
        <v>37319</v>
      </c>
      <c r="E350" s="16" t="s">
        <v>32</v>
      </c>
      <c r="F350" s="21">
        <v>44278</v>
      </c>
      <c r="G350" s="16" t="s">
        <v>75</v>
      </c>
      <c r="H350" s="26" t="s">
        <v>20044</v>
      </c>
      <c r="I350" s="16" t="s">
        <v>1939</v>
      </c>
      <c r="J350" s="20" t="s">
        <v>116</v>
      </c>
      <c r="L350" s="16" t="s">
        <v>116</v>
      </c>
      <c r="M350" s="26" t="s">
        <v>20043</v>
      </c>
      <c r="N350" s="26" t="s">
        <v>20042</v>
      </c>
      <c r="O350" s="16" t="s">
        <v>53</v>
      </c>
      <c r="P350" s="26" t="s">
        <v>40</v>
      </c>
      <c r="R350" s="16" t="s">
        <v>41</v>
      </c>
      <c r="S350" s="16" t="s">
        <v>42</v>
      </c>
      <c r="T350" s="22">
        <v>0.09</v>
      </c>
      <c r="U350" s="21">
        <v>41418</v>
      </c>
      <c r="W350" s="20" t="s">
        <v>43</v>
      </c>
      <c r="X350" s="16" t="s">
        <v>78</v>
      </c>
      <c r="Y350" s="26" t="s">
        <v>20041</v>
      </c>
      <c r="Z350" s="24" t="s">
        <v>32</v>
      </c>
      <c r="AA350" s="24" t="s">
        <v>32</v>
      </c>
      <c r="AB350" s="24" t="s">
        <v>32</v>
      </c>
      <c r="AC350" s="24" t="s">
        <v>32</v>
      </c>
      <c r="AD350" s="25">
        <v>0</v>
      </c>
      <c r="AE350" s="25">
        <v>114771.54</v>
      </c>
      <c r="AF350" s="25">
        <v>3947467.94</v>
      </c>
      <c r="AG350" s="25">
        <v>0</v>
      </c>
      <c r="AH350" s="25">
        <v>4062239.48</v>
      </c>
      <c r="AI350" s="16" t="s">
        <v>20040</v>
      </c>
    </row>
    <row r="351" spans="1:35" x14ac:dyDescent="0.25">
      <c r="A351" s="17">
        <v>100489</v>
      </c>
      <c r="B351" s="18">
        <v>1</v>
      </c>
      <c r="C351" s="16" t="s">
        <v>31</v>
      </c>
      <c r="D351" s="21">
        <v>37319</v>
      </c>
      <c r="E351" s="16" t="s">
        <v>32</v>
      </c>
      <c r="F351" s="21">
        <v>43769</v>
      </c>
      <c r="G351" s="16" t="s">
        <v>109</v>
      </c>
      <c r="H351" s="26" t="s">
        <v>337</v>
      </c>
      <c r="I351" s="16" t="s">
        <v>3972</v>
      </c>
      <c r="J351" s="20" t="s">
        <v>116</v>
      </c>
      <c r="L351" s="16" t="s">
        <v>116</v>
      </c>
      <c r="M351" s="26" t="s">
        <v>20039</v>
      </c>
      <c r="O351" s="16" t="s">
        <v>119</v>
      </c>
      <c r="P351" s="26" t="s">
        <v>138</v>
      </c>
      <c r="R351" s="16" t="s">
        <v>139</v>
      </c>
      <c r="S351" s="16" t="s">
        <v>42</v>
      </c>
      <c r="T351" s="22">
        <v>1.71</v>
      </c>
      <c r="U351" s="21">
        <v>41075</v>
      </c>
      <c r="W351" s="20" t="s">
        <v>43</v>
      </c>
      <c r="X351" s="16" t="s">
        <v>140</v>
      </c>
      <c r="Y351" s="26" t="s">
        <v>20038</v>
      </c>
      <c r="Z351" s="24" t="s">
        <v>32</v>
      </c>
      <c r="AA351" s="24" t="s">
        <v>32</v>
      </c>
      <c r="AB351" s="24" t="s">
        <v>32</v>
      </c>
      <c r="AC351" s="24" t="s">
        <v>32</v>
      </c>
      <c r="AD351" s="25">
        <v>910900</v>
      </c>
      <c r="AE351" s="25">
        <v>869456.35</v>
      </c>
      <c r="AF351" s="25">
        <v>78453840</v>
      </c>
      <c r="AG351" s="25">
        <v>0</v>
      </c>
      <c r="AH351" s="25">
        <v>80234196.349999994</v>
      </c>
      <c r="AI351" s="16" t="s">
        <v>20037</v>
      </c>
    </row>
    <row r="352" spans="1:35" x14ac:dyDescent="0.25">
      <c r="A352" s="17">
        <v>100492</v>
      </c>
      <c r="B352" s="18">
        <v>1</v>
      </c>
      <c r="C352" s="16" t="s">
        <v>474</v>
      </c>
      <c r="D352" s="21">
        <v>37319</v>
      </c>
      <c r="E352" s="16" t="s">
        <v>32</v>
      </c>
      <c r="F352" s="21">
        <v>44278</v>
      </c>
      <c r="G352" s="16" t="s">
        <v>75</v>
      </c>
      <c r="H352" s="26" t="s">
        <v>400</v>
      </c>
      <c r="I352" s="16" t="s">
        <v>491</v>
      </c>
      <c r="J352" s="20" t="s">
        <v>116</v>
      </c>
      <c r="L352" s="16" t="s">
        <v>116</v>
      </c>
      <c r="M352" s="26" t="s">
        <v>20036</v>
      </c>
      <c r="O352" s="16" t="s">
        <v>53</v>
      </c>
      <c r="P352" s="26" t="s">
        <v>40</v>
      </c>
      <c r="R352" s="16" t="s">
        <v>41</v>
      </c>
      <c r="S352" s="16" t="s">
        <v>42</v>
      </c>
      <c r="T352" s="22">
        <v>0.11</v>
      </c>
      <c r="U352" s="21">
        <v>39059</v>
      </c>
      <c r="W352" s="20" t="s">
        <v>43</v>
      </c>
      <c r="X352" s="16" t="s">
        <v>78</v>
      </c>
      <c r="Y352" s="26" t="s">
        <v>20035</v>
      </c>
      <c r="Z352" s="24" t="s">
        <v>32</v>
      </c>
      <c r="AA352" s="24" t="s">
        <v>32</v>
      </c>
      <c r="AB352" s="24" t="s">
        <v>32</v>
      </c>
      <c r="AC352" s="24" t="s">
        <v>32</v>
      </c>
      <c r="AD352" s="25">
        <v>0</v>
      </c>
      <c r="AE352" s="25">
        <v>107500</v>
      </c>
      <c r="AF352" s="25">
        <v>900461</v>
      </c>
      <c r="AG352" s="25">
        <v>0</v>
      </c>
      <c r="AH352" s="25">
        <v>1007961</v>
      </c>
      <c r="AI352" s="16" t="s">
        <v>20034</v>
      </c>
    </row>
    <row r="353" spans="1:35" x14ac:dyDescent="0.25">
      <c r="A353" s="17">
        <v>100493</v>
      </c>
      <c r="B353" s="18">
        <v>1</v>
      </c>
      <c r="C353" s="16" t="s">
        <v>474</v>
      </c>
      <c r="D353" s="21">
        <v>37319</v>
      </c>
      <c r="E353" s="16" t="s">
        <v>32</v>
      </c>
      <c r="F353" s="21">
        <v>44278</v>
      </c>
      <c r="G353" s="16" t="s">
        <v>1935</v>
      </c>
      <c r="H353" s="26" t="s">
        <v>417</v>
      </c>
      <c r="I353" s="16" t="s">
        <v>614</v>
      </c>
      <c r="J353" s="20" t="s">
        <v>116</v>
      </c>
      <c r="L353" s="16" t="s">
        <v>116</v>
      </c>
      <c r="M353" s="26" t="s">
        <v>18228</v>
      </c>
      <c r="N353" s="26" t="s">
        <v>20033</v>
      </c>
      <c r="O353" s="16" t="s">
        <v>53</v>
      </c>
      <c r="P353" s="26" t="s">
        <v>40</v>
      </c>
      <c r="R353" s="16" t="s">
        <v>41</v>
      </c>
      <c r="S353" s="16" t="s">
        <v>42</v>
      </c>
      <c r="T353" s="22">
        <v>0.89500000000000002</v>
      </c>
      <c r="U353" s="21">
        <v>41320</v>
      </c>
      <c r="W353" s="20" t="s">
        <v>43</v>
      </c>
      <c r="X353" s="16" t="s">
        <v>78</v>
      </c>
      <c r="Y353" s="26" t="s">
        <v>18227</v>
      </c>
      <c r="Z353" s="24" t="s">
        <v>32</v>
      </c>
      <c r="AA353" s="24" t="s">
        <v>32</v>
      </c>
      <c r="AB353" s="24" t="s">
        <v>32</v>
      </c>
      <c r="AC353" s="24" t="s">
        <v>32</v>
      </c>
      <c r="AD353" s="25">
        <v>0</v>
      </c>
      <c r="AE353" s="25">
        <v>139000</v>
      </c>
      <c r="AF353" s="25">
        <v>37268445</v>
      </c>
      <c r="AG353" s="25">
        <v>0</v>
      </c>
      <c r="AH353" s="25">
        <v>37407445</v>
      </c>
      <c r="AI353" s="16" t="s">
        <v>20032</v>
      </c>
    </row>
    <row r="354" spans="1:35" x14ac:dyDescent="0.25">
      <c r="A354" s="17">
        <v>100493.01</v>
      </c>
      <c r="B354" s="18">
        <v>1</v>
      </c>
      <c r="C354" s="16" t="s">
        <v>474</v>
      </c>
      <c r="D354" s="21">
        <v>43543</v>
      </c>
      <c r="E354" s="16" t="s">
        <v>176</v>
      </c>
      <c r="F354" s="21">
        <v>44237</v>
      </c>
      <c r="G354" s="16" t="s">
        <v>32</v>
      </c>
      <c r="H354" s="26" t="s">
        <v>417</v>
      </c>
      <c r="I354" s="16" t="s">
        <v>614</v>
      </c>
      <c r="J354" s="20" t="s">
        <v>116</v>
      </c>
      <c r="L354" s="16" t="s">
        <v>116</v>
      </c>
      <c r="M354" s="26" t="s">
        <v>20031</v>
      </c>
      <c r="O354" s="16" t="s">
        <v>179</v>
      </c>
      <c r="P354" s="26" t="s">
        <v>79</v>
      </c>
      <c r="R354" s="16" t="s">
        <v>41</v>
      </c>
      <c r="S354" s="16" t="s">
        <v>84</v>
      </c>
      <c r="T354" s="22">
        <v>0.01</v>
      </c>
      <c r="U354" s="21">
        <v>43917</v>
      </c>
      <c r="W354" s="20" t="s">
        <v>43</v>
      </c>
      <c r="X354" s="16" t="s">
        <v>78</v>
      </c>
      <c r="Y354" s="26" t="s">
        <v>20030</v>
      </c>
      <c r="Z354" s="24" t="s">
        <v>32</v>
      </c>
      <c r="AA354" s="24" t="s">
        <v>32</v>
      </c>
      <c r="AB354" s="24" t="s">
        <v>32</v>
      </c>
      <c r="AC354" s="24" t="s">
        <v>32</v>
      </c>
      <c r="AD354" s="25">
        <v>55950</v>
      </c>
      <c r="AE354" s="25">
        <v>0</v>
      </c>
      <c r="AF354" s="25">
        <v>341423</v>
      </c>
      <c r="AG354" s="25">
        <v>0</v>
      </c>
      <c r="AH354" s="25">
        <v>397373</v>
      </c>
      <c r="AI354" s="16" t="s">
        <v>20029</v>
      </c>
    </row>
    <row r="355" spans="1:35" x14ac:dyDescent="0.25">
      <c r="A355" s="17">
        <v>100494</v>
      </c>
      <c r="B355" s="18">
        <v>1</v>
      </c>
      <c r="C355" s="16" t="s">
        <v>31</v>
      </c>
      <c r="D355" s="21">
        <v>37319</v>
      </c>
      <c r="E355" s="16" t="s">
        <v>32</v>
      </c>
      <c r="F355" s="21">
        <v>43609</v>
      </c>
      <c r="G355" s="16" t="s">
        <v>109</v>
      </c>
      <c r="H355" s="26" t="s">
        <v>158</v>
      </c>
      <c r="I355" s="16" t="s">
        <v>3988</v>
      </c>
      <c r="J355" s="20" t="s">
        <v>116</v>
      </c>
      <c r="L355" s="16" t="s">
        <v>116</v>
      </c>
      <c r="M355" s="26" t="s">
        <v>20028</v>
      </c>
      <c r="N355" s="26" t="s">
        <v>20027</v>
      </c>
      <c r="O355" s="16" t="s">
        <v>53</v>
      </c>
      <c r="P355" s="26" t="s">
        <v>40</v>
      </c>
      <c r="R355" s="16" t="s">
        <v>41</v>
      </c>
      <c r="S355" s="16" t="s">
        <v>42</v>
      </c>
      <c r="T355" s="22">
        <v>0.3</v>
      </c>
      <c r="U355" s="21">
        <v>42293</v>
      </c>
      <c r="W355" s="20" t="s">
        <v>43</v>
      </c>
      <c r="X355" s="16" t="s">
        <v>78</v>
      </c>
      <c r="Y355" s="26" t="s">
        <v>20026</v>
      </c>
      <c r="Z355" s="24" t="s">
        <v>32</v>
      </c>
      <c r="AA355" s="24" t="s">
        <v>32</v>
      </c>
      <c r="AB355" s="24" t="s">
        <v>32</v>
      </c>
      <c r="AC355" s="24" t="s">
        <v>32</v>
      </c>
      <c r="AD355" s="25">
        <v>2215480</v>
      </c>
      <c r="AE355" s="25">
        <v>946000</v>
      </c>
      <c r="AF355" s="25">
        <v>33326052</v>
      </c>
      <c r="AG355" s="25">
        <v>0</v>
      </c>
      <c r="AH355" s="25">
        <v>36487532</v>
      </c>
      <c r="AI355" s="16" t="s">
        <v>20025</v>
      </c>
    </row>
    <row r="356" spans="1:35" x14ac:dyDescent="0.25">
      <c r="A356" s="17">
        <v>100512</v>
      </c>
      <c r="B356" s="18">
        <v>2</v>
      </c>
      <c r="C356" s="16" t="s">
        <v>474</v>
      </c>
      <c r="D356" s="21">
        <v>37319</v>
      </c>
      <c r="E356" s="16" t="s">
        <v>32</v>
      </c>
      <c r="F356" s="21">
        <v>44278</v>
      </c>
      <c r="G356" s="16" t="s">
        <v>75</v>
      </c>
      <c r="H356" s="26" t="s">
        <v>286</v>
      </c>
      <c r="I356" s="16" t="s">
        <v>2644</v>
      </c>
      <c r="J356" s="20" t="s">
        <v>116</v>
      </c>
      <c r="L356" s="16" t="s">
        <v>116</v>
      </c>
      <c r="M356" s="26" t="s">
        <v>20024</v>
      </c>
      <c r="O356" s="16" t="s">
        <v>53</v>
      </c>
      <c r="P356" s="26" t="s">
        <v>40</v>
      </c>
      <c r="R356" s="16" t="s">
        <v>41</v>
      </c>
      <c r="S356" s="16" t="s">
        <v>42</v>
      </c>
      <c r="T356" s="22">
        <v>0.113</v>
      </c>
      <c r="U356" s="21">
        <v>40298</v>
      </c>
      <c r="W356" s="20" t="s">
        <v>43</v>
      </c>
      <c r="X356" s="16" t="s">
        <v>140</v>
      </c>
      <c r="Y356" s="26" t="s">
        <v>20023</v>
      </c>
      <c r="Z356" s="24" t="s">
        <v>32</v>
      </c>
      <c r="AA356" s="24" t="s">
        <v>32</v>
      </c>
      <c r="AB356" s="24" t="s">
        <v>32</v>
      </c>
      <c r="AC356" s="24" t="s">
        <v>32</v>
      </c>
      <c r="AD356" s="25">
        <v>61618.62</v>
      </c>
      <c r="AE356" s="25">
        <v>138938.91</v>
      </c>
      <c r="AF356" s="25">
        <v>635601.32999999996</v>
      </c>
      <c r="AG356" s="25">
        <v>0</v>
      </c>
      <c r="AH356" s="25">
        <v>836158.86</v>
      </c>
      <c r="AI356" s="16" t="s">
        <v>20022</v>
      </c>
    </row>
    <row r="357" spans="1:35" x14ac:dyDescent="0.25">
      <c r="A357" s="17">
        <v>100520</v>
      </c>
      <c r="B357" s="18">
        <v>3</v>
      </c>
      <c r="C357" s="16" t="s">
        <v>474</v>
      </c>
      <c r="D357" s="21">
        <v>37319</v>
      </c>
      <c r="E357" s="16" t="s">
        <v>32</v>
      </c>
      <c r="F357" s="21">
        <v>44278</v>
      </c>
      <c r="G357" s="16" t="s">
        <v>75</v>
      </c>
      <c r="H357" s="26" t="s">
        <v>405</v>
      </c>
      <c r="I357" s="16" t="s">
        <v>1690</v>
      </c>
      <c r="J357" s="20" t="s">
        <v>116</v>
      </c>
      <c r="L357" s="16" t="s">
        <v>116</v>
      </c>
      <c r="M357" s="26" t="s">
        <v>20021</v>
      </c>
      <c r="N357" s="26" t="s">
        <v>20020</v>
      </c>
      <c r="O357" s="16" t="s">
        <v>53</v>
      </c>
      <c r="P357" s="26" t="s">
        <v>40</v>
      </c>
      <c r="R357" s="16" t="s">
        <v>41</v>
      </c>
      <c r="S357" s="16" t="s">
        <v>42</v>
      </c>
      <c r="T357" s="22">
        <v>0.67600000000000005</v>
      </c>
      <c r="U357" s="21">
        <v>41166</v>
      </c>
      <c r="W357" s="20" t="s">
        <v>43</v>
      </c>
      <c r="X357" s="16" t="s">
        <v>78</v>
      </c>
      <c r="Y357" s="26" t="s">
        <v>20019</v>
      </c>
      <c r="Z357" s="24" t="s">
        <v>32</v>
      </c>
      <c r="AA357" s="24" t="s">
        <v>32</v>
      </c>
      <c r="AB357" s="24" t="s">
        <v>32</v>
      </c>
      <c r="AC357" s="24" t="s">
        <v>32</v>
      </c>
      <c r="AD357" s="25">
        <v>417100</v>
      </c>
      <c r="AE357" s="25">
        <v>481346.09</v>
      </c>
      <c r="AF357" s="25">
        <v>10250999.039999999</v>
      </c>
      <c r="AG357" s="25">
        <v>0</v>
      </c>
      <c r="AH357" s="25">
        <v>11149445.130000001</v>
      </c>
      <c r="AI357" s="16" t="s">
        <v>20018</v>
      </c>
    </row>
    <row r="358" spans="1:35" ht="30" x14ac:dyDescent="0.25">
      <c r="A358" s="17">
        <v>100623</v>
      </c>
      <c r="B358" s="18">
        <v>4</v>
      </c>
      <c r="C358" s="16" t="s">
        <v>474</v>
      </c>
      <c r="D358" s="21">
        <v>37319</v>
      </c>
      <c r="E358" s="16" t="s">
        <v>32</v>
      </c>
      <c r="F358" s="21">
        <v>44278</v>
      </c>
      <c r="G358" s="16" t="s">
        <v>75</v>
      </c>
      <c r="H358" s="26" t="s">
        <v>634</v>
      </c>
      <c r="I358" s="16" t="s">
        <v>20017</v>
      </c>
      <c r="K358" s="16" t="s">
        <v>2698</v>
      </c>
      <c r="L358" s="16" t="s">
        <v>37</v>
      </c>
      <c r="M358" s="26" t="s">
        <v>20016</v>
      </c>
      <c r="N358" s="26" t="s">
        <v>20015</v>
      </c>
      <c r="O358" s="16" t="s">
        <v>53</v>
      </c>
      <c r="P358" s="26" t="s">
        <v>40</v>
      </c>
      <c r="R358" s="16" t="s">
        <v>41</v>
      </c>
      <c r="S358" s="16" t="s">
        <v>42</v>
      </c>
      <c r="T358" s="22">
        <v>0.08</v>
      </c>
      <c r="U358" s="21">
        <v>42195</v>
      </c>
      <c r="W358" s="20" t="s">
        <v>43</v>
      </c>
      <c r="X358" s="16" t="s">
        <v>44</v>
      </c>
      <c r="Y358" s="26" t="s">
        <v>20014</v>
      </c>
      <c r="Z358" s="24" t="s">
        <v>32</v>
      </c>
      <c r="AA358" s="24" t="s">
        <v>32</v>
      </c>
      <c r="AB358" s="24" t="s">
        <v>32</v>
      </c>
      <c r="AC358" s="24" t="s">
        <v>32</v>
      </c>
      <c r="AD358" s="25">
        <v>175500</v>
      </c>
      <c r="AE358" s="25">
        <v>101000</v>
      </c>
      <c r="AF358" s="25">
        <v>739707</v>
      </c>
      <c r="AG358" s="25">
        <v>0</v>
      </c>
      <c r="AH358" s="25">
        <v>1016207</v>
      </c>
      <c r="AI358" s="16" t="s">
        <v>20013</v>
      </c>
    </row>
    <row r="359" spans="1:35" ht="30" x14ac:dyDescent="0.25">
      <c r="A359" s="17">
        <v>100632</v>
      </c>
      <c r="B359" s="18">
        <v>4</v>
      </c>
      <c r="C359" s="16" t="s">
        <v>474</v>
      </c>
      <c r="D359" s="21">
        <v>37319</v>
      </c>
      <c r="E359" s="16" t="s">
        <v>32</v>
      </c>
      <c r="F359" s="21">
        <v>44278</v>
      </c>
      <c r="G359" s="16" t="s">
        <v>75</v>
      </c>
      <c r="H359" s="26" t="s">
        <v>261</v>
      </c>
      <c r="I359" s="16" t="s">
        <v>477</v>
      </c>
      <c r="J359" s="20" t="s">
        <v>116</v>
      </c>
      <c r="L359" s="16" t="s">
        <v>116</v>
      </c>
      <c r="M359" s="26" t="s">
        <v>20012</v>
      </c>
      <c r="N359" s="26" t="s">
        <v>20011</v>
      </c>
      <c r="O359" s="16" t="s">
        <v>53</v>
      </c>
      <c r="P359" s="26" t="s">
        <v>40</v>
      </c>
      <c r="R359" s="16" t="s">
        <v>41</v>
      </c>
      <c r="S359" s="16" t="s">
        <v>42</v>
      </c>
      <c r="T359" s="22">
        <v>0.26</v>
      </c>
      <c r="U359" s="21">
        <v>40760</v>
      </c>
      <c r="W359" s="20" t="s">
        <v>43</v>
      </c>
      <c r="X359" s="16" t="s">
        <v>78</v>
      </c>
      <c r="Y359" s="26" t="s">
        <v>20010</v>
      </c>
      <c r="Z359" s="24" t="s">
        <v>32</v>
      </c>
      <c r="AA359" s="24" t="s">
        <v>32</v>
      </c>
      <c r="AB359" s="24" t="s">
        <v>32</v>
      </c>
      <c r="AC359" s="24" t="s">
        <v>32</v>
      </c>
      <c r="AD359" s="25">
        <v>0</v>
      </c>
      <c r="AE359" s="25">
        <v>132200</v>
      </c>
      <c r="AF359" s="25">
        <v>4392804</v>
      </c>
      <c r="AG359" s="25">
        <v>0</v>
      </c>
      <c r="AH359" s="25">
        <v>4525004</v>
      </c>
      <c r="AI359" s="16" t="s">
        <v>20009</v>
      </c>
    </row>
    <row r="360" spans="1:35" x14ac:dyDescent="0.25">
      <c r="A360" s="17">
        <v>100633</v>
      </c>
      <c r="B360" s="18">
        <v>4</v>
      </c>
      <c r="C360" s="16" t="s">
        <v>474</v>
      </c>
      <c r="D360" s="21">
        <v>37319</v>
      </c>
      <c r="E360" s="16" t="s">
        <v>32</v>
      </c>
      <c r="F360" s="21">
        <v>44278</v>
      </c>
      <c r="G360" s="16" t="s">
        <v>75</v>
      </c>
      <c r="H360" s="26" t="s">
        <v>261</v>
      </c>
      <c r="I360" s="16" t="s">
        <v>477</v>
      </c>
      <c r="J360" s="20" t="s">
        <v>116</v>
      </c>
      <c r="L360" s="16" t="s">
        <v>116</v>
      </c>
      <c r="M360" s="26" t="s">
        <v>20008</v>
      </c>
      <c r="N360" s="26" t="s">
        <v>19724</v>
      </c>
      <c r="O360" s="16" t="s">
        <v>53</v>
      </c>
      <c r="P360" s="26" t="s">
        <v>40</v>
      </c>
      <c r="R360" s="16" t="s">
        <v>41</v>
      </c>
      <c r="S360" s="16" t="s">
        <v>42</v>
      </c>
      <c r="T360" s="22">
        <v>0</v>
      </c>
      <c r="U360" s="21">
        <v>40760</v>
      </c>
      <c r="W360" s="20" t="s">
        <v>43</v>
      </c>
      <c r="X360" s="16" t="s">
        <v>78</v>
      </c>
      <c r="Y360" s="26" t="s">
        <v>20007</v>
      </c>
      <c r="Z360" s="24" t="s">
        <v>32</v>
      </c>
      <c r="AA360" s="24" t="s">
        <v>32</v>
      </c>
      <c r="AB360" s="24" t="s">
        <v>32</v>
      </c>
      <c r="AC360" s="24" t="s">
        <v>32</v>
      </c>
      <c r="AD360" s="25">
        <v>178000</v>
      </c>
      <c r="AE360" s="25">
        <v>120000</v>
      </c>
      <c r="AF360" s="25">
        <v>2289139</v>
      </c>
      <c r="AG360" s="25">
        <v>0</v>
      </c>
      <c r="AH360" s="25">
        <v>2587139</v>
      </c>
      <c r="AI360" s="16" t="s">
        <v>20006</v>
      </c>
    </row>
    <row r="361" spans="1:35" x14ac:dyDescent="0.25">
      <c r="A361" s="17">
        <v>100966</v>
      </c>
      <c r="B361" s="18">
        <v>1</v>
      </c>
      <c r="C361" s="16" t="s">
        <v>31</v>
      </c>
      <c r="D361" s="21">
        <v>37319</v>
      </c>
      <c r="E361" s="16" t="s">
        <v>32</v>
      </c>
      <c r="F361" s="21">
        <v>43476</v>
      </c>
      <c r="G361" s="16" t="s">
        <v>75</v>
      </c>
      <c r="H361" s="26" t="s">
        <v>400</v>
      </c>
      <c r="I361" s="16" t="s">
        <v>9298</v>
      </c>
      <c r="J361" s="20" t="s">
        <v>116</v>
      </c>
      <c r="L361" s="16" t="s">
        <v>116</v>
      </c>
      <c r="M361" s="26" t="s">
        <v>20005</v>
      </c>
      <c r="O361" s="16" t="s">
        <v>119</v>
      </c>
      <c r="P361" s="26" t="s">
        <v>603</v>
      </c>
      <c r="T361" s="22">
        <v>3.9790000000000001</v>
      </c>
      <c r="W361" s="20" t="s">
        <v>43</v>
      </c>
      <c r="X361" s="16" t="s">
        <v>140</v>
      </c>
      <c r="Z361" s="24" t="s">
        <v>32</v>
      </c>
      <c r="AA361" s="24" t="s">
        <v>32</v>
      </c>
      <c r="AB361" s="24" t="s">
        <v>32</v>
      </c>
      <c r="AC361" s="24" t="s">
        <v>32</v>
      </c>
      <c r="AD361" s="25">
        <v>1296800</v>
      </c>
      <c r="AE361" s="25">
        <v>5477325</v>
      </c>
      <c r="AF361" s="25">
        <v>0</v>
      </c>
      <c r="AG361" s="25">
        <v>0</v>
      </c>
      <c r="AH361" s="25">
        <v>6774125</v>
      </c>
    </row>
    <row r="362" spans="1:35" x14ac:dyDescent="0.25">
      <c r="A362" s="17">
        <v>100989</v>
      </c>
      <c r="B362" s="18">
        <v>1</v>
      </c>
      <c r="C362" s="16" t="s">
        <v>73</v>
      </c>
      <c r="D362" s="21">
        <v>37319</v>
      </c>
      <c r="E362" s="16" t="s">
        <v>32</v>
      </c>
      <c r="F362" s="21">
        <v>44356</v>
      </c>
      <c r="G362" s="16" t="s">
        <v>81</v>
      </c>
      <c r="H362" s="26" t="s">
        <v>400</v>
      </c>
      <c r="I362" s="16" t="s">
        <v>3972</v>
      </c>
      <c r="J362" s="20" t="s">
        <v>116</v>
      </c>
      <c r="L362" s="16" t="s">
        <v>116</v>
      </c>
      <c r="M362" s="26" t="s">
        <v>20004</v>
      </c>
      <c r="N362" s="26" t="s">
        <v>20003</v>
      </c>
      <c r="O362" s="16" t="s">
        <v>119</v>
      </c>
      <c r="P362" s="26" t="s">
        <v>168</v>
      </c>
      <c r="R362" s="16" t="s">
        <v>139</v>
      </c>
      <c r="S362" s="16" t="s">
        <v>42</v>
      </c>
      <c r="T362" s="22">
        <v>1.4</v>
      </c>
      <c r="U362" s="21">
        <v>45268</v>
      </c>
      <c r="W362" s="20" t="s">
        <v>43</v>
      </c>
      <c r="X362" s="16" t="s">
        <v>78</v>
      </c>
      <c r="Z362" s="24" t="s">
        <v>32</v>
      </c>
      <c r="AA362" s="24" t="s">
        <v>32</v>
      </c>
      <c r="AB362" s="24" t="s">
        <v>32</v>
      </c>
      <c r="AC362" s="24" t="s">
        <v>32</v>
      </c>
      <c r="AD362" s="25">
        <v>1670013</v>
      </c>
      <c r="AE362" s="25">
        <v>0</v>
      </c>
      <c r="AF362" s="25">
        <v>0</v>
      </c>
      <c r="AG362" s="25">
        <v>0</v>
      </c>
      <c r="AH362" s="25">
        <v>1670013</v>
      </c>
      <c r="AI362" s="16" t="s">
        <v>20002</v>
      </c>
    </row>
    <row r="363" spans="1:35" x14ac:dyDescent="0.25">
      <c r="A363" s="17">
        <v>100990</v>
      </c>
      <c r="B363" s="18">
        <v>1</v>
      </c>
      <c r="C363" s="16" t="s">
        <v>474</v>
      </c>
      <c r="D363" s="21">
        <v>37319</v>
      </c>
      <c r="E363" s="16" t="s">
        <v>32</v>
      </c>
      <c r="F363" s="21">
        <v>43894</v>
      </c>
      <c r="G363" s="16" t="s">
        <v>142</v>
      </c>
      <c r="H363" s="26" t="s">
        <v>320</v>
      </c>
      <c r="I363" s="16" t="s">
        <v>4438</v>
      </c>
      <c r="J363" s="20" t="s">
        <v>116</v>
      </c>
      <c r="L363" s="16" t="s">
        <v>116</v>
      </c>
      <c r="M363" s="26" t="s">
        <v>20001</v>
      </c>
      <c r="O363" s="16" t="s">
        <v>119</v>
      </c>
      <c r="P363" s="26" t="s">
        <v>138</v>
      </c>
      <c r="R363" s="16" t="s">
        <v>139</v>
      </c>
      <c r="S363" s="16" t="s">
        <v>42</v>
      </c>
      <c r="T363" s="22">
        <v>3.9</v>
      </c>
      <c r="U363" s="21">
        <v>40522</v>
      </c>
      <c r="W363" s="20" t="s">
        <v>43</v>
      </c>
      <c r="X363" s="16" t="s">
        <v>140</v>
      </c>
      <c r="Z363" s="24" t="s">
        <v>32</v>
      </c>
      <c r="AA363" s="24" t="s">
        <v>32</v>
      </c>
      <c r="AB363" s="24" t="s">
        <v>32</v>
      </c>
      <c r="AC363" s="24" t="s">
        <v>32</v>
      </c>
      <c r="AD363" s="25">
        <v>2339300</v>
      </c>
      <c r="AE363" s="25">
        <v>10174800</v>
      </c>
      <c r="AF363" s="25">
        <v>46545171</v>
      </c>
      <c r="AG363" s="25">
        <v>0</v>
      </c>
      <c r="AH363" s="25">
        <v>59059271</v>
      </c>
      <c r="AI363" s="16" t="s">
        <v>20000</v>
      </c>
    </row>
    <row r="364" spans="1:35" x14ac:dyDescent="0.25">
      <c r="A364" s="17">
        <v>100997</v>
      </c>
      <c r="B364" s="18">
        <v>1</v>
      </c>
      <c r="C364" s="16" t="s">
        <v>474</v>
      </c>
      <c r="D364" s="21">
        <v>37319</v>
      </c>
      <c r="E364" s="16" t="s">
        <v>32</v>
      </c>
      <c r="F364" s="21">
        <v>44169</v>
      </c>
      <c r="G364" s="16" t="s">
        <v>75</v>
      </c>
      <c r="H364" s="26" t="s">
        <v>320</v>
      </c>
      <c r="I364" s="16" t="s">
        <v>1868</v>
      </c>
      <c r="J364" s="20" t="s">
        <v>116</v>
      </c>
      <c r="L364" s="16" t="s">
        <v>116</v>
      </c>
      <c r="M364" s="26" t="s">
        <v>19999</v>
      </c>
      <c r="O364" s="16" t="s">
        <v>119</v>
      </c>
      <c r="P364" s="26" t="s">
        <v>568</v>
      </c>
      <c r="R364" s="16" t="s">
        <v>139</v>
      </c>
      <c r="S364" s="16" t="s">
        <v>192</v>
      </c>
      <c r="T364" s="22">
        <v>2.5</v>
      </c>
      <c r="U364" s="21">
        <v>40949</v>
      </c>
      <c r="W364" s="20" t="s">
        <v>43</v>
      </c>
      <c r="X364" s="16" t="s">
        <v>78</v>
      </c>
      <c r="Z364" s="24" t="s">
        <v>32</v>
      </c>
      <c r="AA364" s="24" t="s">
        <v>32</v>
      </c>
      <c r="AB364" s="24" t="s">
        <v>32</v>
      </c>
      <c r="AC364" s="24" t="s">
        <v>32</v>
      </c>
      <c r="AD364" s="25">
        <v>940309.3</v>
      </c>
      <c r="AE364" s="25">
        <v>4829165</v>
      </c>
      <c r="AF364" s="25">
        <v>19590719</v>
      </c>
      <c r="AG364" s="25">
        <v>0</v>
      </c>
      <c r="AH364" s="25">
        <v>25360193.300000001</v>
      </c>
      <c r="AI364" s="16" t="s">
        <v>19998</v>
      </c>
    </row>
    <row r="365" spans="1:35" x14ac:dyDescent="0.25">
      <c r="A365" s="17">
        <v>100998</v>
      </c>
      <c r="B365" s="18">
        <v>1</v>
      </c>
      <c r="C365" s="16" t="s">
        <v>474</v>
      </c>
      <c r="D365" s="21">
        <v>37319</v>
      </c>
      <c r="E365" s="16" t="s">
        <v>32</v>
      </c>
      <c r="F365" s="21">
        <v>44169</v>
      </c>
      <c r="G365" s="16" t="s">
        <v>75</v>
      </c>
      <c r="H365" s="26" t="s">
        <v>320</v>
      </c>
      <c r="I365" s="16" t="s">
        <v>1868</v>
      </c>
      <c r="J365" s="20" t="s">
        <v>116</v>
      </c>
      <c r="L365" s="16" t="s">
        <v>116</v>
      </c>
      <c r="M365" s="26" t="s">
        <v>19997</v>
      </c>
      <c r="O365" s="16" t="s">
        <v>119</v>
      </c>
      <c r="P365" s="26" t="s">
        <v>168</v>
      </c>
      <c r="R365" s="16" t="s">
        <v>139</v>
      </c>
      <c r="S365" s="16" t="s">
        <v>42</v>
      </c>
      <c r="T365" s="22">
        <v>3.39</v>
      </c>
      <c r="U365" s="21">
        <v>38751</v>
      </c>
      <c r="W365" s="20" t="s">
        <v>43</v>
      </c>
      <c r="X365" s="16" t="s">
        <v>78</v>
      </c>
      <c r="Z365" s="24" t="s">
        <v>32</v>
      </c>
      <c r="AA365" s="24" t="s">
        <v>32</v>
      </c>
      <c r="AB365" s="24" t="s">
        <v>32</v>
      </c>
      <c r="AC365" s="24" t="s">
        <v>32</v>
      </c>
      <c r="AD365" s="25">
        <v>1084523.18</v>
      </c>
      <c r="AE365" s="25">
        <v>5363190.76</v>
      </c>
      <c r="AF365" s="25">
        <v>21268610</v>
      </c>
      <c r="AG365" s="25">
        <v>0</v>
      </c>
      <c r="AH365" s="25">
        <v>27716323.940000001</v>
      </c>
      <c r="AI365" s="16" t="s">
        <v>19996</v>
      </c>
    </row>
    <row r="366" spans="1:35" ht="45" x14ac:dyDescent="0.25">
      <c r="A366" s="17">
        <v>101008</v>
      </c>
      <c r="B366" s="18">
        <v>1</v>
      </c>
      <c r="C366" s="16" t="s">
        <v>73</v>
      </c>
      <c r="D366" s="21">
        <v>37319</v>
      </c>
      <c r="E366" s="16" t="s">
        <v>32</v>
      </c>
      <c r="F366" s="21">
        <v>44362</v>
      </c>
      <c r="G366" s="16" t="s">
        <v>109</v>
      </c>
      <c r="H366" s="26" t="s">
        <v>320</v>
      </c>
      <c r="I366" s="16" t="s">
        <v>19995</v>
      </c>
      <c r="K366" s="16" t="s">
        <v>19994</v>
      </c>
      <c r="L366" s="16" t="s">
        <v>37</v>
      </c>
      <c r="M366" s="26" t="s">
        <v>19993</v>
      </c>
      <c r="N366" s="26" t="s">
        <v>19992</v>
      </c>
      <c r="O366" s="16" t="s">
        <v>60</v>
      </c>
      <c r="P366" s="26" t="s">
        <v>138</v>
      </c>
      <c r="R366" s="16" t="s">
        <v>139</v>
      </c>
      <c r="S366" s="16" t="s">
        <v>42</v>
      </c>
      <c r="T366" s="22">
        <v>1.595</v>
      </c>
      <c r="W366" s="20" t="s">
        <v>43</v>
      </c>
      <c r="X366" s="16" t="s">
        <v>78</v>
      </c>
      <c r="Z366" s="24" t="s">
        <v>32</v>
      </c>
      <c r="AA366" s="24" t="s">
        <v>32</v>
      </c>
      <c r="AB366" s="24" t="s">
        <v>32</v>
      </c>
      <c r="AC366" s="24" t="s">
        <v>32</v>
      </c>
      <c r="AD366" s="25">
        <v>1162286</v>
      </c>
      <c r="AE366" s="25">
        <v>1512023</v>
      </c>
      <c r="AF366" s="25">
        <v>0</v>
      </c>
      <c r="AG366" s="25">
        <v>0</v>
      </c>
      <c r="AH366" s="25">
        <v>2674309</v>
      </c>
      <c r="AI366" s="16" t="s">
        <v>19991</v>
      </c>
    </row>
    <row r="367" spans="1:35" ht="30" x14ac:dyDescent="0.25">
      <c r="A367" s="17">
        <v>101010</v>
      </c>
      <c r="B367" s="18">
        <v>1</v>
      </c>
      <c r="C367" s="16" t="s">
        <v>474</v>
      </c>
      <c r="D367" s="21">
        <v>37319</v>
      </c>
      <c r="E367" s="16" t="s">
        <v>32</v>
      </c>
      <c r="F367" s="21">
        <v>44286</v>
      </c>
      <c r="G367" s="16" t="s">
        <v>142</v>
      </c>
      <c r="H367" s="26" t="s">
        <v>320</v>
      </c>
      <c r="I367" s="16" t="s">
        <v>1256</v>
      </c>
      <c r="J367" s="20" t="s">
        <v>1256</v>
      </c>
      <c r="M367" s="26" t="s">
        <v>19990</v>
      </c>
      <c r="O367" s="16" t="s">
        <v>78</v>
      </c>
      <c r="P367" s="26" t="s">
        <v>138</v>
      </c>
      <c r="R367" s="16" t="s">
        <v>139</v>
      </c>
      <c r="S367" s="16" t="s">
        <v>42</v>
      </c>
      <c r="T367" s="22">
        <v>1.272</v>
      </c>
      <c r="U367" s="21">
        <v>38149</v>
      </c>
      <c r="W367" s="20" t="s">
        <v>43</v>
      </c>
      <c r="Z367" s="24" t="s">
        <v>32</v>
      </c>
      <c r="AA367" s="24" t="s">
        <v>32</v>
      </c>
      <c r="AB367" s="24" t="s">
        <v>32</v>
      </c>
      <c r="AC367" s="24" t="s">
        <v>32</v>
      </c>
      <c r="AD367" s="25">
        <v>72903.25</v>
      </c>
      <c r="AE367" s="25">
        <v>1992260</v>
      </c>
      <c r="AF367" s="25">
        <v>6206364.4000000004</v>
      </c>
      <c r="AG367" s="25">
        <v>0</v>
      </c>
      <c r="AH367" s="25">
        <v>8271527.6500000004</v>
      </c>
      <c r="AI367" s="16" t="s">
        <v>19989</v>
      </c>
    </row>
    <row r="368" spans="1:35" x14ac:dyDescent="0.25">
      <c r="A368" s="17">
        <v>101044</v>
      </c>
      <c r="B368" s="18">
        <v>2</v>
      </c>
      <c r="C368" s="16" t="s">
        <v>31</v>
      </c>
      <c r="D368" s="21">
        <v>37319</v>
      </c>
      <c r="E368" s="16" t="s">
        <v>32</v>
      </c>
      <c r="F368" s="21">
        <v>43951</v>
      </c>
      <c r="G368" s="16" t="s">
        <v>529</v>
      </c>
      <c r="H368" s="26" t="s">
        <v>244</v>
      </c>
      <c r="I368" s="16" t="s">
        <v>518</v>
      </c>
      <c r="J368" s="20" t="s">
        <v>116</v>
      </c>
      <c r="L368" s="16" t="s">
        <v>116</v>
      </c>
      <c r="M368" s="26" t="s">
        <v>19988</v>
      </c>
      <c r="N368" s="26" t="s">
        <v>19987</v>
      </c>
      <c r="O368" s="16" t="s">
        <v>119</v>
      </c>
      <c r="P368" s="26" t="s">
        <v>603</v>
      </c>
      <c r="T368" s="22">
        <v>3.62</v>
      </c>
      <c r="W368" s="20" t="s">
        <v>43</v>
      </c>
      <c r="X368" s="16" t="s">
        <v>140</v>
      </c>
      <c r="Z368" s="24" t="s">
        <v>32</v>
      </c>
      <c r="AA368" s="24" t="s">
        <v>32</v>
      </c>
      <c r="AB368" s="24" t="s">
        <v>32</v>
      </c>
      <c r="AC368" s="24" t="s">
        <v>32</v>
      </c>
      <c r="AD368" s="25">
        <v>2079200</v>
      </c>
      <c r="AE368" s="25">
        <v>3548205</v>
      </c>
      <c r="AF368" s="25">
        <v>0</v>
      </c>
      <c r="AG368" s="25">
        <v>0</v>
      </c>
      <c r="AH368" s="25">
        <v>5627405</v>
      </c>
    </row>
    <row r="369" spans="1:35" x14ac:dyDescent="0.25">
      <c r="A369" s="17">
        <v>101044.01</v>
      </c>
      <c r="B369" s="18">
        <v>2</v>
      </c>
      <c r="C369" s="16" t="s">
        <v>73</v>
      </c>
      <c r="D369" s="21">
        <v>42247</v>
      </c>
      <c r="E369" s="16" t="s">
        <v>81</v>
      </c>
      <c r="F369" s="21">
        <v>44201</v>
      </c>
      <c r="G369" s="16" t="s">
        <v>529</v>
      </c>
      <c r="H369" s="26" t="s">
        <v>244</v>
      </c>
      <c r="I369" s="16" t="s">
        <v>518</v>
      </c>
      <c r="J369" s="20" t="s">
        <v>116</v>
      </c>
      <c r="L369" s="16" t="s">
        <v>116</v>
      </c>
      <c r="M369" s="26" t="s">
        <v>19986</v>
      </c>
      <c r="N369" s="26" t="s">
        <v>168</v>
      </c>
      <c r="O369" s="16" t="s">
        <v>119</v>
      </c>
      <c r="P369" s="26" t="s">
        <v>168</v>
      </c>
      <c r="R369" s="16" t="s">
        <v>139</v>
      </c>
      <c r="S369" s="16" t="s">
        <v>42</v>
      </c>
      <c r="T369" s="22">
        <v>0.87</v>
      </c>
      <c r="U369" s="21">
        <v>44645</v>
      </c>
      <c r="W369" s="20" t="s">
        <v>43</v>
      </c>
      <c r="X369" s="16" t="s">
        <v>140</v>
      </c>
      <c r="Z369" s="24" t="s">
        <v>32</v>
      </c>
      <c r="AA369" s="24" t="s">
        <v>32</v>
      </c>
      <c r="AB369" s="24" t="s">
        <v>32</v>
      </c>
      <c r="AC369" s="24" t="s">
        <v>32</v>
      </c>
      <c r="AD369" s="24" t="s">
        <v>32</v>
      </c>
      <c r="AE369" s="24" t="s">
        <v>32</v>
      </c>
      <c r="AF369" s="24" t="s">
        <v>32</v>
      </c>
      <c r="AG369" s="24" t="s">
        <v>32</v>
      </c>
      <c r="AH369" s="24" t="s">
        <v>32</v>
      </c>
      <c r="AI369" s="16" t="s">
        <v>19985</v>
      </c>
    </row>
    <row r="370" spans="1:35" x14ac:dyDescent="0.25">
      <c r="A370" s="17">
        <v>101044.02</v>
      </c>
      <c r="B370" s="18">
        <v>2</v>
      </c>
      <c r="C370" s="16" t="s">
        <v>73</v>
      </c>
      <c r="D370" s="21">
        <v>42247</v>
      </c>
      <c r="E370" s="16" t="s">
        <v>81</v>
      </c>
      <c r="F370" s="21">
        <v>44235</v>
      </c>
      <c r="G370" s="16" t="s">
        <v>109</v>
      </c>
      <c r="H370" s="26" t="s">
        <v>244</v>
      </c>
      <c r="I370" s="16" t="s">
        <v>518</v>
      </c>
      <c r="J370" s="20" t="s">
        <v>116</v>
      </c>
      <c r="L370" s="16" t="s">
        <v>116</v>
      </c>
      <c r="M370" s="26" t="s">
        <v>19984</v>
      </c>
      <c r="N370" s="26" t="s">
        <v>19983</v>
      </c>
      <c r="O370" s="16" t="s">
        <v>119</v>
      </c>
      <c r="P370" s="26" t="s">
        <v>168</v>
      </c>
      <c r="R370" s="16" t="s">
        <v>139</v>
      </c>
      <c r="S370" s="16" t="s">
        <v>42</v>
      </c>
      <c r="T370" s="22">
        <v>1</v>
      </c>
      <c r="W370" s="20" t="s">
        <v>43</v>
      </c>
      <c r="X370" s="16" t="s">
        <v>140</v>
      </c>
      <c r="Z370" s="24" t="s">
        <v>32</v>
      </c>
      <c r="AA370" s="24" t="s">
        <v>32</v>
      </c>
      <c r="AB370" s="24" t="s">
        <v>32</v>
      </c>
      <c r="AC370" s="24" t="s">
        <v>32</v>
      </c>
      <c r="AD370" s="24" t="s">
        <v>32</v>
      </c>
      <c r="AE370" s="24" t="s">
        <v>32</v>
      </c>
      <c r="AF370" s="24" t="s">
        <v>32</v>
      </c>
      <c r="AG370" s="24" t="s">
        <v>32</v>
      </c>
      <c r="AH370" s="24" t="s">
        <v>32</v>
      </c>
    </row>
    <row r="371" spans="1:35" x14ac:dyDescent="0.25">
      <c r="A371" s="17">
        <v>101044.03</v>
      </c>
      <c r="B371" s="18">
        <v>2</v>
      </c>
      <c r="C371" s="16" t="s">
        <v>73</v>
      </c>
      <c r="D371" s="21">
        <v>42247</v>
      </c>
      <c r="E371" s="16" t="s">
        <v>81</v>
      </c>
      <c r="F371" s="21">
        <v>44235</v>
      </c>
      <c r="G371" s="16" t="s">
        <v>109</v>
      </c>
      <c r="H371" s="26" t="s">
        <v>244</v>
      </c>
      <c r="I371" s="16" t="s">
        <v>518</v>
      </c>
      <c r="J371" s="20" t="s">
        <v>116</v>
      </c>
      <c r="L371" s="16" t="s">
        <v>116</v>
      </c>
      <c r="M371" s="26" t="s">
        <v>19982</v>
      </c>
      <c r="N371" s="26" t="s">
        <v>19981</v>
      </c>
      <c r="O371" s="16" t="s">
        <v>119</v>
      </c>
      <c r="P371" s="26" t="s">
        <v>168</v>
      </c>
      <c r="R371" s="16" t="s">
        <v>139</v>
      </c>
      <c r="S371" s="16" t="s">
        <v>42</v>
      </c>
      <c r="T371" s="22">
        <v>1.83</v>
      </c>
      <c r="W371" s="20" t="s">
        <v>43</v>
      </c>
      <c r="X371" s="16" t="s">
        <v>140</v>
      </c>
      <c r="Z371" s="24" t="s">
        <v>32</v>
      </c>
      <c r="AA371" s="24" t="s">
        <v>32</v>
      </c>
      <c r="AB371" s="24" t="s">
        <v>32</v>
      </c>
      <c r="AC371" s="24" t="s">
        <v>32</v>
      </c>
      <c r="AD371" s="24" t="s">
        <v>32</v>
      </c>
      <c r="AE371" s="24" t="s">
        <v>32</v>
      </c>
      <c r="AF371" s="24" t="s">
        <v>32</v>
      </c>
      <c r="AG371" s="24" t="s">
        <v>32</v>
      </c>
      <c r="AH371" s="24" t="s">
        <v>32</v>
      </c>
    </row>
    <row r="372" spans="1:35" x14ac:dyDescent="0.25">
      <c r="A372" s="17">
        <v>101197.01</v>
      </c>
      <c r="B372" s="18">
        <v>1</v>
      </c>
      <c r="C372" s="16" t="s">
        <v>474</v>
      </c>
      <c r="D372" s="21">
        <v>43543</v>
      </c>
      <c r="E372" s="16" t="s">
        <v>176</v>
      </c>
      <c r="F372" s="21">
        <v>44266</v>
      </c>
      <c r="G372" s="16" t="s">
        <v>109</v>
      </c>
      <c r="H372" s="26" t="s">
        <v>320</v>
      </c>
      <c r="I372" s="16" t="s">
        <v>159</v>
      </c>
      <c r="J372" s="20" t="s">
        <v>148</v>
      </c>
      <c r="L372" s="16" t="s">
        <v>149</v>
      </c>
      <c r="M372" s="26" t="s">
        <v>611</v>
      </c>
      <c r="O372" s="16" t="s">
        <v>179</v>
      </c>
      <c r="P372" s="26" t="s">
        <v>79</v>
      </c>
      <c r="R372" s="16" t="s">
        <v>41</v>
      </c>
      <c r="S372" s="16" t="s">
        <v>84</v>
      </c>
      <c r="T372" s="22">
        <v>0</v>
      </c>
      <c r="U372" s="21">
        <v>43917</v>
      </c>
      <c r="W372" s="20" t="s">
        <v>43</v>
      </c>
      <c r="X372" s="16" t="s">
        <v>454</v>
      </c>
      <c r="Y372" s="26" t="s">
        <v>612</v>
      </c>
      <c r="Z372" s="25">
        <v>23500</v>
      </c>
      <c r="AA372" s="25">
        <v>0</v>
      </c>
      <c r="AB372" s="25">
        <v>0</v>
      </c>
      <c r="AC372" s="25">
        <v>0</v>
      </c>
      <c r="AD372" s="25">
        <v>104500</v>
      </c>
      <c r="AE372" s="25">
        <v>0</v>
      </c>
      <c r="AF372" s="25">
        <v>6158708</v>
      </c>
      <c r="AG372" s="25">
        <v>0</v>
      </c>
      <c r="AH372" s="25">
        <v>6263208</v>
      </c>
      <c r="AI372" s="16" t="s">
        <v>613</v>
      </c>
    </row>
    <row r="373" spans="1:35" ht="45" x14ac:dyDescent="0.25">
      <c r="A373" s="17">
        <v>101204</v>
      </c>
      <c r="B373" s="18">
        <v>1</v>
      </c>
      <c r="C373" s="16" t="s">
        <v>31</v>
      </c>
      <c r="D373" s="21">
        <v>37319</v>
      </c>
      <c r="E373" s="16" t="s">
        <v>32</v>
      </c>
      <c r="F373" s="21">
        <v>44106</v>
      </c>
      <c r="G373" s="16" t="s">
        <v>75</v>
      </c>
      <c r="H373" s="26" t="s">
        <v>320</v>
      </c>
      <c r="I373" s="16" t="s">
        <v>4438</v>
      </c>
      <c r="J373" s="20" t="s">
        <v>116</v>
      </c>
      <c r="K373" s="16" t="s">
        <v>19980</v>
      </c>
      <c r="L373" s="16" t="s">
        <v>116</v>
      </c>
      <c r="M373" s="26" t="s">
        <v>19979</v>
      </c>
      <c r="N373" s="26" t="s">
        <v>19978</v>
      </c>
      <c r="O373" s="16" t="s">
        <v>119</v>
      </c>
      <c r="P373" s="26" t="s">
        <v>138</v>
      </c>
      <c r="R373" s="16" t="s">
        <v>139</v>
      </c>
      <c r="S373" s="16" t="s">
        <v>42</v>
      </c>
      <c r="T373" s="22">
        <v>0.99</v>
      </c>
      <c r="U373" s="21">
        <v>42650</v>
      </c>
      <c r="W373" s="20" t="s">
        <v>43</v>
      </c>
      <c r="X373" s="16" t="s">
        <v>140</v>
      </c>
      <c r="Z373" s="24" t="s">
        <v>32</v>
      </c>
      <c r="AA373" s="24" t="s">
        <v>32</v>
      </c>
      <c r="AB373" s="24" t="s">
        <v>32</v>
      </c>
      <c r="AC373" s="24" t="s">
        <v>32</v>
      </c>
      <c r="AD373" s="25">
        <v>2244231.79</v>
      </c>
      <c r="AE373" s="25">
        <v>9448382.9600000009</v>
      </c>
      <c r="AF373" s="25">
        <v>42294926</v>
      </c>
      <c r="AG373" s="25">
        <v>0</v>
      </c>
      <c r="AH373" s="25">
        <v>53987540.75</v>
      </c>
      <c r="AI373" s="16" t="s">
        <v>19977</v>
      </c>
    </row>
    <row r="374" spans="1:35" x14ac:dyDescent="0.25">
      <c r="A374" s="17">
        <v>101230</v>
      </c>
      <c r="B374" s="18">
        <v>1</v>
      </c>
      <c r="C374" s="16" t="s">
        <v>474</v>
      </c>
      <c r="D374" s="21">
        <v>37319</v>
      </c>
      <c r="E374" s="16" t="s">
        <v>32</v>
      </c>
      <c r="F374" s="21">
        <v>44145</v>
      </c>
      <c r="G374" s="16" t="s">
        <v>74</v>
      </c>
      <c r="H374" s="26" t="s">
        <v>320</v>
      </c>
      <c r="I374" s="16" t="s">
        <v>614</v>
      </c>
      <c r="J374" s="20" t="s">
        <v>116</v>
      </c>
      <c r="L374" s="16" t="s">
        <v>116</v>
      </c>
      <c r="M374" s="26" t="s">
        <v>615</v>
      </c>
      <c r="O374" s="16" t="s">
        <v>119</v>
      </c>
      <c r="P374" s="26" t="s">
        <v>138</v>
      </c>
      <c r="R374" s="16" t="s">
        <v>139</v>
      </c>
      <c r="S374" s="16" t="s">
        <v>42</v>
      </c>
      <c r="T374" s="22">
        <v>6.22</v>
      </c>
      <c r="U374" s="21">
        <v>41565</v>
      </c>
      <c r="W374" s="20" t="s">
        <v>43</v>
      </c>
      <c r="X374" s="16" t="s">
        <v>511</v>
      </c>
      <c r="Z374" s="25">
        <v>0</v>
      </c>
      <c r="AA374" s="25">
        <v>0</v>
      </c>
      <c r="AB374" s="25">
        <v>3944.97</v>
      </c>
      <c r="AC374" s="25">
        <v>0</v>
      </c>
      <c r="AD374" s="25">
        <v>1357951.86</v>
      </c>
      <c r="AE374" s="25">
        <v>6306970</v>
      </c>
      <c r="AF374" s="25">
        <v>36866687.969999999</v>
      </c>
      <c r="AG374" s="25">
        <v>0</v>
      </c>
      <c r="AH374" s="25">
        <v>44531609.829999998</v>
      </c>
      <c r="AI374" s="16" t="s">
        <v>616</v>
      </c>
    </row>
    <row r="375" spans="1:35" ht="30" x14ac:dyDescent="0.25">
      <c r="A375" s="17">
        <v>101244</v>
      </c>
      <c r="B375" s="18">
        <v>1</v>
      </c>
      <c r="C375" s="16" t="s">
        <v>73</v>
      </c>
      <c r="D375" s="21">
        <v>37319</v>
      </c>
      <c r="E375" s="16" t="s">
        <v>32</v>
      </c>
      <c r="F375" s="21">
        <v>44237</v>
      </c>
      <c r="G375" s="16" t="s">
        <v>109</v>
      </c>
      <c r="H375" s="26" t="s">
        <v>386</v>
      </c>
      <c r="I375" s="16" t="s">
        <v>468</v>
      </c>
      <c r="J375" s="20" t="s">
        <v>116</v>
      </c>
      <c r="L375" s="16" t="s">
        <v>116</v>
      </c>
      <c r="M375" s="26" t="s">
        <v>19976</v>
      </c>
      <c r="N375" s="26" t="s">
        <v>19975</v>
      </c>
      <c r="O375" s="16" t="s">
        <v>119</v>
      </c>
      <c r="P375" s="26" t="s">
        <v>582</v>
      </c>
      <c r="T375" s="22">
        <v>6.76</v>
      </c>
      <c r="W375" s="20" t="s">
        <v>43</v>
      </c>
      <c r="X375" s="16" t="s">
        <v>511</v>
      </c>
      <c r="Z375" s="24" t="s">
        <v>32</v>
      </c>
      <c r="AA375" s="24" t="s">
        <v>32</v>
      </c>
      <c r="AB375" s="24" t="s">
        <v>32</v>
      </c>
      <c r="AC375" s="24" t="s">
        <v>32</v>
      </c>
      <c r="AD375" s="25">
        <v>2248079</v>
      </c>
      <c r="AE375" s="25">
        <v>0</v>
      </c>
      <c r="AF375" s="25">
        <v>0</v>
      </c>
      <c r="AG375" s="25">
        <v>0</v>
      </c>
      <c r="AH375" s="25">
        <v>2248079</v>
      </c>
    </row>
    <row r="376" spans="1:35" x14ac:dyDescent="0.25">
      <c r="A376" s="17">
        <v>101244.02</v>
      </c>
      <c r="B376" s="18">
        <v>1</v>
      </c>
      <c r="C376" s="16" t="s">
        <v>474</v>
      </c>
      <c r="D376" s="21">
        <v>37727</v>
      </c>
      <c r="E376" s="16" t="s">
        <v>32</v>
      </c>
      <c r="F376" s="21">
        <v>44270</v>
      </c>
      <c r="G376" s="16" t="s">
        <v>82</v>
      </c>
      <c r="H376" s="26" t="s">
        <v>386</v>
      </c>
      <c r="I376" s="16" t="s">
        <v>468</v>
      </c>
      <c r="J376" s="20" t="s">
        <v>116</v>
      </c>
      <c r="L376" s="16" t="s">
        <v>116</v>
      </c>
      <c r="M376" s="26" t="s">
        <v>19974</v>
      </c>
      <c r="N376" s="26" t="s">
        <v>661</v>
      </c>
      <c r="O376" s="16" t="s">
        <v>119</v>
      </c>
      <c r="P376" s="26" t="s">
        <v>168</v>
      </c>
      <c r="R376" s="16" t="s">
        <v>139</v>
      </c>
      <c r="S376" s="16" t="s">
        <v>42</v>
      </c>
      <c r="T376" s="22">
        <v>2.12</v>
      </c>
      <c r="U376" s="21">
        <v>42776</v>
      </c>
      <c r="W376" s="20" t="s">
        <v>43</v>
      </c>
      <c r="X376" s="16" t="s">
        <v>78</v>
      </c>
      <c r="Z376" s="24" t="s">
        <v>32</v>
      </c>
      <c r="AA376" s="24" t="s">
        <v>32</v>
      </c>
      <c r="AB376" s="24" t="s">
        <v>32</v>
      </c>
      <c r="AC376" s="24" t="s">
        <v>32</v>
      </c>
      <c r="AD376" s="25">
        <v>0</v>
      </c>
      <c r="AE376" s="25">
        <v>6725000</v>
      </c>
      <c r="AF376" s="25">
        <v>18717119</v>
      </c>
      <c r="AG376" s="25">
        <v>0</v>
      </c>
      <c r="AH376" s="25">
        <v>25442119</v>
      </c>
      <c r="AI376" s="16" t="s">
        <v>19973</v>
      </c>
    </row>
    <row r="377" spans="1:35" x14ac:dyDescent="0.25">
      <c r="A377" s="17">
        <v>101244.03</v>
      </c>
      <c r="B377" s="18">
        <v>1</v>
      </c>
      <c r="C377" s="16" t="s">
        <v>73</v>
      </c>
      <c r="D377" s="21">
        <v>39150</v>
      </c>
      <c r="E377" s="16" t="s">
        <v>617</v>
      </c>
      <c r="F377" s="21">
        <v>44251</v>
      </c>
      <c r="G377" s="16" t="s">
        <v>82</v>
      </c>
      <c r="H377" s="26" t="s">
        <v>386</v>
      </c>
      <c r="I377" s="16" t="s">
        <v>468</v>
      </c>
      <c r="J377" s="20" t="s">
        <v>116</v>
      </c>
      <c r="L377" s="16" t="s">
        <v>116</v>
      </c>
      <c r="M377" s="26" t="s">
        <v>618</v>
      </c>
      <c r="N377" s="26" t="s">
        <v>619</v>
      </c>
      <c r="O377" s="16" t="s">
        <v>119</v>
      </c>
      <c r="P377" s="26" t="s">
        <v>168</v>
      </c>
      <c r="R377" s="16" t="s">
        <v>139</v>
      </c>
      <c r="S377" s="16" t="s">
        <v>42</v>
      </c>
      <c r="T377" s="22">
        <v>3.5</v>
      </c>
      <c r="U377" s="21">
        <v>44729</v>
      </c>
      <c r="W377" s="20" t="s">
        <v>43</v>
      </c>
      <c r="X377" s="16" t="s">
        <v>78</v>
      </c>
      <c r="Z377" s="25">
        <v>0</v>
      </c>
      <c r="AA377" s="25">
        <v>9089000</v>
      </c>
      <c r="AB377" s="25">
        <v>0</v>
      </c>
      <c r="AC377" s="25">
        <v>0</v>
      </c>
      <c r="AD377" s="25">
        <v>0</v>
      </c>
      <c r="AE377" s="25">
        <v>9089000</v>
      </c>
      <c r="AF377" s="25">
        <v>0</v>
      </c>
      <c r="AG377" s="25">
        <v>0</v>
      </c>
      <c r="AH377" s="25">
        <v>9089000</v>
      </c>
    </row>
    <row r="378" spans="1:35" ht="30" x14ac:dyDescent="0.25">
      <c r="A378" s="17">
        <v>101285</v>
      </c>
      <c r="B378" s="18">
        <v>3</v>
      </c>
      <c r="C378" s="16" t="s">
        <v>474</v>
      </c>
      <c r="D378" s="21">
        <v>37319</v>
      </c>
      <c r="E378" s="16" t="s">
        <v>32</v>
      </c>
      <c r="F378" s="21">
        <v>43606</v>
      </c>
      <c r="G378" s="16" t="s">
        <v>82</v>
      </c>
      <c r="H378" s="26" t="s">
        <v>362</v>
      </c>
      <c r="I378" s="16" t="s">
        <v>620</v>
      </c>
      <c r="J378" s="20" t="s">
        <v>116</v>
      </c>
      <c r="L378" s="16" t="s">
        <v>116</v>
      </c>
      <c r="M378" s="26" t="s">
        <v>621</v>
      </c>
      <c r="N378" s="26" t="s">
        <v>622</v>
      </c>
      <c r="O378" s="16" t="s">
        <v>119</v>
      </c>
      <c r="P378" s="26" t="s">
        <v>603</v>
      </c>
      <c r="T378" s="22">
        <v>2.99</v>
      </c>
      <c r="W378" s="20" t="s">
        <v>43</v>
      </c>
      <c r="X378" s="16" t="s">
        <v>78</v>
      </c>
      <c r="Z378" s="25">
        <v>0</v>
      </c>
      <c r="AA378" s="25">
        <v>8</v>
      </c>
      <c r="AB378" s="25">
        <v>0</v>
      </c>
      <c r="AC378" s="25">
        <v>0</v>
      </c>
      <c r="AD378" s="25">
        <v>1640000</v>
      </c>
      <c r="AE378" s="25">
        <v>9160008</v>
      </c>
      <c r="AF378" s="25">
        <v>0</v>
      </c>
      <c r="AG378" s="25">
        <v>0</v>
      </c>
      <c r="AH378" s="25">
        <v>10800008</v>
      </c>
    </row>
    <row r="379" spans="1:35" x14ac:dyDescent="0.25">
      <c r="A379" s="17">
        <v>101285.01</v>
      </c>
      <c r="B379" s="18">
        <v>3</v>
      </c>
      <c r="C379" s="16" t="s">
        <v>47</v>
      </c>
      <c r="D379" s="21">
        <v>41332</v>
      </c>
      <c r="E379" s="16" t="s">
        <v>81</v>
      </c>
      <c r="F379" s="21">
        <v>43832</v>
      </c>
      <c r="G379" s="16" t="s">
        <v>103</v>
      </c>
      <c r="H379" s="26" t="s">
        <v>362</v>
      </c>
      <c r="I379" s="16" t="s">
        <v>620</v>
      </c>
      <c r="J379" s="20" t="s">
        <v>116</v>
      </c>
      <c r="L379" s="16" t="s">
        <v>116</v>
      </c>
      <c r="M379" s="26" t="s">
        <v>623</v>
      </c>
      <c r="O379" s="16" t="s">
        <v>119</v>
      </c>
      <c r="P379" s="26" t="s">
        <v>168</v>
      </c>
      <c r="T379" s="22">
        <v>3.1349999999999998</v>
      </c>
      <c r="U379" s="21">
        <v>41614</v>
      </c>
      <c r="W379" s="20" t="s">
        <v>43</v>
      </c>
      <c r="X379" s="16" t="s">
        <v>78</v>
      </c>
      <c r="Z379" s="25">
        <v>0</v>
      </c>
      <c r="AA379" s="25">
        <v>0</v>
      </c>
      <c r="AB379" s="25">
        <v>10805.08</v>
      </c>
      <c r="AC379" s="25">
        <v>0</v>
      </c>
      <c r="AD379" s="25">
        <v>0</v>
      </c>
      <c r="AE379" s="25">
        <v>0</v>
      </c>
      <c r="AF379" s="25">
        <v>28858306.079999998</v>
      </c>
      <c r="AG379" s="25">
        <v>0</v>
      </c>
      <c r="AH379" s="25">
        <v>28858306.079999998</v>
      </c>
      <c r="AI379" s="16" t="s">
        <v>624</v>
      </c>
    </row>
    <row r="380" spans="1:35" ht="30" x14ac:dyDescent="0.25">
      <c r="A380" s="17">
        <v>101285.02</v>
      </c>
      <c r="B380" s="18">
        <v>3</v>
      </c>
      <c r="C380" s="16" t="s">
        <v>73</v>
      </c>
      <c r="D380" s="21">
        <v>41332</v>
      </c>
      <c r="E380" s="16" t="s">
        <v>81</v>
      </c>
      <c r="F380" s="21">
        <v>44328</v>
      </c>
      <c r="G380" s="16" t="s">
        <v>108</v>
      </c>
      <c r="H380" s="26" t="s">
        <v>362</v>
      </c>
      <c r="I380" s="16" t="s">
        <v>620</v>
      </c>
      <c r="J380" s="20" t="s">
        <v>116</v>
      </c>
      <c r="L380" s="16" t="s">
        <v>116</v>
      </c>
      <c r="M380" s="26" t="s">
        <v>625</v>
      </c>
      <c r="N380" s="26" t="s">
        <v>626</v>
      </c>
      <c r="O380" s="16" t="s">
        <v>119</v>
      </c>
      <c r="P380" s="26" t="s">
        <v>627</v>
      </c>
      <c r="R380" s="16" t="s">
        <v>139</v>
      </c>
      <c r="S380" s="16" t="s">
        <v>42</v>
      </c>
      <c r="T380" s="22">
        <v>0.02</v>
      </c>
      <c r="U380" s="21">
        <v>44365</v>
      </c>
      <c r="W380" s="20" t="s">
        <v>43</v>
      </c>
      <c r="X380" s="16" t="s">
        <v>78</v>
      </c>
      <c r="Z380" s="25">
        <v>0</v>
      </c>
      <c r="AA380" s="25">
        <v>0</v>
      </c>
      <c r="AB380" s="25">
        <v>5673509</v>
      </c>
      <c r="AC380" s="25">
        <v>0</v>
      </c>
      <c r="AD380" s="25">
        <v>0</v>
      </c>
      <c r="AE380" s="25">
        <v>0</v>
      </c>
      <c r="AF380" s="25">
        <v>5673509</v>
      </c>
      <c r="AG380" s="25">
        <v>0</v>
      </c>
      <c r="AH380" s="25">
        <v>5673509</v>
      </c>
      <c r="AI380" s="16" t="s">
        <v>628</v>
      </c>
    </row>
    <row r="381" spans="1:35" ht="30" x14ac:dyDescent="0.25">
      <c r="A381" s="17">
        <v>101285.04</v>
      </c>
      <c r="B381" s="18">
        <v>3</v>
      </c>
      <c r="C381" s="16" t="s">
        <v>73</v>
      </c>
      <c r="D381" s="21">
        <v>41585</v>
      </c>
      <c r="E381" s="16" t="s">
        <v>629</v>
      </c>
      <c r="F381" s="21">
        <v>44327</v>
      </c>
      <c r="G381" s="16" t="s">
        <v>108</v>
      </c>
      <c r="H381" s="26" t="s">
        <v>362</v>
      </c>
      <c r="I381" s="16" t="s">
        <v>620</v>
      </c>
      <c r="J381" s="20" t="s">
        <v>116</v>
      </c>
      <c r="L381" s="16" t="s">
        <v>116</v>
      </c>
      <c r="M381" s="26" t="s">
        <v>630</v>
      </c>
      <c r="N381" s="26" t="s">
        <v>631</v>
      </c>
      <c r="O381" s="16" t="s">
        <v>632</v>
      </c>
      <c r="P381" s="26" t="s">
        <v>453</v>
      </c>
      <c r="R381" s="16" t="s">
        <v>139</v>
      </c>
      <c r="S381" s="16" t="s">
        <v>42</v>
      </c>
      <c r="T381" s="22">
        <v>0.22</v>
      </c>
      <c r="U381" s="21">
        <v>44365</v>
      </c>
      <c r="W381" s="20" t="s">
        <v>43</v>
      </c>
      <c r="X381" s="16" t="s">
        <v>78</v>
      </c>
      <c r="Z381" s="25">
        <v>0</v>
      </c>
      <c r="AA381" s="25">
        <v>0</v>
      </c>
      <c r="AB381" s="25">
        <v>2832740</v>
      </c>
      <c r="AC381" s="25">
        <v>0</v>
      </c>
      <c r="AD381" s="25">
        <v>268520</v>
      </c>
      <c r="AE381" s="25">
        <v>3687000</v>
      </c>
      <c r="AF381" s="25">
        <v>2832740</v>
      </c>
      <c r="AG381" s="25">
        <v>0</v>
      </c>
      <c r="AH381" s="25">
        <v>6788260</v>
      </c>
      <c r="AI381" s="16" t="s">
        <v>633</v>
      </c>
    </row>
    <row r="382" spans="1:35" x14ac:dyDescent="0.25">
      <c r="A382" s="17">
        <v>101285.05</v>
      </c>
      <c r="B382" s="18">
        <v>3</v>
      </c>
      <c r="C382" s="16" t="s">
        <v>73</v>
      </c>
      <c r="D382" s="21">
        <v>43278</v>
      </c>
      <c r="E382" s="16" t="s">
        <v>142</v>
      </c>
      <c r="F382" s="21">
        <v>44011</v>
      </c>
      <c r="G382" s="16" t="s">
        <v>832</v>
      </c>
      <c r="H382" s="26" t="s">
        <v>362</v>
      </c>
      <c r="I382" s="16" t="s">
        <v>620</v>
      </c>
      <c r="J382" s="20" t="s">
        <v>116</v>
      </c>
      <c r="L382" s="16" t="s">
        <v>116</v>
      </c>
      <c r="M382" s="26" t="s">
        <v>19972</v>
      </c>
      <c r="N382" s="26" t="s">
        <v>19971</v>
      </c>
      <c r="O382" s="16" t="s">
        <v>119</v>
      </c>
      <c r="P382" s="26" t="s">
        <v>1434</v>
      </c>
      <c r="T382" s="23" t="s">
        <v>32</v>
      </c>
      <c r="U382" s="21">
        <v>44792</v>
      </c>
      <c r="W382" s="20" t="s">
        <v>43</v>
      </c>
      <c r="X382" s="16" t="s">
        <v>78</v>
      </c>
      <c r="Z382" s="24" t="s">
        <v>32</v>
      </c>
      <c r="AA382" s="24" t="s">
        <v>32</v>
      </c>
      <c r="AB382" s="24" t="s">
        <v>32</v>
      </c>
      <c r="AC382" s="24" t="s">
        <v>32</v>
      </c>
      <c r="AD382" s="25">
        <v>0</v>
      </c>
      <c r="AE382" s="25">
        <v>733481.16</v>
      </c>
      <c r="AF382" s="25">
        <v>0</v>
      </c>
      <c r="AG382" s="25">
        <v>0</v>
      </c>
      <c r="AH382" s="25">
        <v>733481.16</v>
      </c>
      <c r="AI382" s="16" t="s">
        <v>19970</v>
      </c>
    </row>
    <row r="383" spans="1:35" ht="30" x14ac:dyDescent="0.25">
      <c r="A383" s="17">
        <v>101293</v>
      </c>
      <c r="B383" s="18">
        <v>3</v>
      </c>
      <c r="C383" s="16" t="s">
        <v>73</v>
      </c>
      <c r="D383" s="21">
        <v>37319</v>
      </c>
      <c r="E383" s="16" t="s">
        <v>32</v>
      </c>
      <c r="F383" s="21">
        <v>43669</v>
      </c>
      <c r="G383" s="16" t="s">
        <v>819</v>
      </c>
      <c r="H383" s="26" t="s">
        <v>955</v>
      </c>
      <c r="I383" s="16" t="s">
        <v>1484</v>
      </c>
      <c r="J383" s="20" t="s">
        <v>116</v>
      </c>
      <c r="L383" s="16" t="s">
        <v>116</v>
      </c>
      <c r="M383" s="26" t="s">
        <v>19969</v>
      </c>
      <c r="O383" s="16" t="s">
        <v>119</v>
      </c>
      <c r="P383" s="26" t="s">
        <v>603</v>
      </c>
      <c r="R383" s="16" t="s">
        <v>139</v>
      </c>
      <c r="S383" s="16" t="s">
        <v>192</v>
      </c>
      <c r="T383" s="22">
        <v>7.1219999999999999</v>
      </c>
      <c r="W383" s="20" t="s">
        <v>43</v>
      </c>
      <c r="X383" s="16" t="s">
        <v>78</v>
      </c>
      <c r="Z383" s="24" t="s">
        <v>32</v>
      </c>
      <c r="AA383" s="24" t="s">
        <v>32</v>
      </c>
      <c r="AB383" s="24" t="s">
        <v>32</v>
      </c>
      <c r="AC383" s="24" t="s">
        <v>32</v>
      </c>
      <c r="AD383" s="25">
        <v>4150000</v>
      </c>
      <c r="AE383" s="25">
        <v>12125000</v>
      </c>
      <c r="AF383" s="25">
        <v>0</v>
      </c>
      <c r="AG383" s="25">
        <v>0</v>
      </c>
      <c r="AH383" s="25">
        <v>16275000</v>
      </c>
    </row>
    <row r="384" spans="1:35" x14ac:dyDescent="0.25">
      <c r="A384" s="17">
        <v>101293.02</v>
      </c>
      <c r="B384" s="18">
        <v>3</v>
      </c>
      <c r="C384" s="16" t="s">
        <v>73</v>
      </c>
      <c r="D384" s="21">
        <v>41039</v>
      </c>
      <c r="E384" s="16" t="s">
        <v>617</v>
      </c>
      <c r="F384" s="21">
        <v>43773</v>
      </c>
      <c r="G384" s="16" t="s">
        <v>125</v>
      </c>
      <c r="H384" s="26" t="s">
        <v>955</v>
      </c>
      <c r="I384" s="16" t="s">
        <v>1484</v>
      </c>
      <c r="J384" s="20" t="s">
        <v>116</v>
      </c>
      <c r="L384" s="16" t="s">
        <v>116</v>
      </c>
      <c r="M384" s="26" t="s">
        <v>19968</v>
      </c>
      <c r="N384" s="26" t="s">
        <v>19967</v>
      </c>
      <c r="O384" s="16" t="s">
        <v>119</v>
      </c>
      <c r="P384" s="26" t="s">
        <v>568</v>
      </c>
      <c r="R384" s="16" t="s">
        <v>139</v>
      </c>
      <c r="S384" s="16" t="s">
        <v>192</v>
      </c>
      <c r="T384" s="22">
        <v>4.17</v>
      </c>
      <c r="U384" s="21">
        <v>44904</v>
      </c>
      <c r="W384" s="20" t="s">
        <v>43</v>
      </c>
      <c r="X384" s="16" t="s">
        <v>78</v>
      </c>
      <c r="Z384" s="24" t="s">
        <v>32</v>
      </c>
      <c r="AA384" s="24" t="s">
        <v>32</v>
      </c>
      <c r="AB384" s="24" t="s">
        <v>32</v>
      </c>
      <c r="AC384" s="24" t="s">
        <v>32</v>
      </c>
      <c r="AD384" s="24" t="s">
        <v>32</v>
      </c>
      <c r="AE384" s="24" t="s">
        <v>32</v>
      </c>
      <c r="AF384" s="24" t="s">
        <v>32</v>
      </c>
      <c r="AG384" s="24" t="s">
        <v>32</v>
      </c>
      <c r="AH384" s="24" t="s">
        <v>32</v>
      </c>
      <c r="AI384" s="16" t="s">
        <v>19966</v>
      </c>
    </row>
    <row r="385" spans="1:35" x14ac:dyDescent="0.25">
      <c r="A385" s="17">
        <v>101341</v>
      </c>
      <c r="B385" s="18">
        <v>4</v>
      </c>
      <c r="C385" s="16" t="s">
        <v>73</v>
      </c>
      <c r="D385" s="21">
        <v>37319</v>
      </c>
      <c r="E385" s="16" t="s">
        <v>32</v>
      </c>
      <c r="F385" s="21">
        <v>44180</v>
      </c>
      <c r="G385" s="16" t="s">
        <v>529</v>
      </c>
      <c r="H385" s="26" t="s">
        <v>634</v>
      </c>
      <c r="I385" s="16" t="s">
        <v>579</v>
      </c>
      <c r="J385" s="20" t="s">
        <v>148</v>
      </c>
      <c r="L385" s="16" t="s">
        <v>149</v>
      </c>
      <c r="M385" s="26" t="s">
        <v>19965</v>
      </c>
      <c r="N385" s="26" t="s">
        <v>19962</v>
      </c>
      <c r="O385" s="16" t="s">
        <v>119</v>
      </c>
      <c r="P385" s="26" t="s">
        <v>568</v>
      </c>
      <c r="R385" s="16" t="s">
        <v>139</v>
      </c>
      <c r="S385" s="16" t="s">
        <v>192</v>
      </c>
      <c r="T385" s="22">
        <v>3.8319999999999999</v>
      </c>
      <c r="U385" s="21">
        <v>45639</v>
      </c>
      <c r="W385" s="20" t="s">
        <v>43</v>
      </c>
      <c r="X385" s="16" t="s">
        <v>454</v>
      </c>
      <c r="Z385" s="24" t="s">
        <v>32</v>
      </c>
      <c r="AA385" s="24" t="s">
        <v>32</v>
      </c>
      <c r="AB385" s="24" t="s">
        <v>32</v>
      </c>
      <c r="AC385" s="24" t="s">
        <v>32</v>
      </c>
      <c r="AD385" s="25">
        <v>2043169</v>
      </c>
      <c r="AE385" s="25">
        <v>15371230</v>
      </c>
      <c r="AF385" s="25">
        <v>0</v>
      </c>
      <c r="AG385" s="25">
        <v>0</v>
      </c>
      <c r="AH385" s="25">
        <v>17414399</v>
      </c>
      <c r="AI385" s="16" t="s">
        <v>19964</v>
      </c>
    </row>
    <row r="386" spans="1:35" x14ac:dyDescent="0.25">
      <c r="A386" s="17">
        <v>101342</v>
      </c>
      <c r="B386" s="18">
        <v>4</v>
      </c>
      <c r="C386" s="16" t="s">
        <v>73</v>
      </c>
      <c r="D386" s="21">
        <v>37319</v>
      </c>
      <c r="E386" s="16" t="s">
        <v>32</v>
      </c>
      <c r="F386" s="21">
        <v>44180</v>
      </c>
      <c r="G386" s="16" t="s">
        <v>529</v>
      </c>
      <c r="H386" s="26" t="s">
        <v>634</v>
      </c>
      <c r="I386" s="16" t="s">
        <v>579</v>
      </c>
      <c r="J386" s="20" t="s">
        <v>148</v>
      </c>
      <c r="L386" s="16" t="s">
        <v>149</v>
      </c>
      <c r="M386" s="26" t="s">
        <v>19963</v>
      </c>
      <c r="N386" s="26" t="s">
        <v>19962</v>
      </c>
      <c r="O386" s="16" t="s">
        <v>119</v>
      </c>
      <c r="P386" s="26" t="s">
        <v>568</v>
      </c>
      <c r="R386" s="16" t="s">
        <v>139</v>
      </c>
      <c r="S386" s="16" t="s">
        <v>192</v>
      </c>
      <c r="T386" s="22">
        <v>4.6390000000000002</v>
      </c>
      <c r="U386" s="21">
        <v>45268</v>
      </c>
      <c r="W386" s="20" t="s">
        <v>43</v>
      </c>
      <c r="X386" s="16" t="s">
        <v>454</v>
      </c>
      <c r="Z386" s="24" t="s">
        <v>32</v>
      </c>
      <c r="AA386" s="24" t="s">
        <v>32</v>
      </c>
      <c r="AB386" s="24" t="s">
        <v>32</v>
      </c>
      <c r="AC386" s="24" t="s">
        <v>32</v>
      </c>
      <c r="AD386" s="25">
        <v>1841141</v>
      </c>
      <c r="AE386" s="25">
        <v>2930488</v>
      </c>
      <c r="AF386" s="25">
        <v>0</v>
      </c>
      <c r="AG386" s="25">
        <v>0</v>
      </c>
      <c r="AH386" s="25">
        <v>4771629</v>
      </c>
      <c r="AI386" s="16" t="s">
        <v>19961</v>
      </c>
    </row>
    <row r="387" spans="1:35" x14ac:dyDescent="0.25">
      <c r="A387" s="17">
        <v>101343</v>
      </c>
      <c r="B387" s="18">
        <v>4</v>
      </c>
      <c r="C387" s="16" t="s">
        <v>31</v>
      </c>
      <c r="D387" s="21">
        <v>37319</v>
      </c>
      <c r="E387" s="16" t="s">
        <v>32</v>
      </c>
      <c r="F387" s="21">
        <v>43476</v>
      </c>
      <c r="G387" s="16" t="s">
        <v>529</v>
      </c>
      <c r="H387" s="26" t="s">
        <v>634</v>
      </c>
      <c r="I387" s="16" t="s">
        <v>579</v>
      </c>
      <c r="J387" s="20" t="s">
        <v>148</v>
      </c>
      <c r="L387" s="16" t="s">
        <v>149</v>
      </c>
      <c r="M387" s="26" t="s">
        <v>635</v>
      </c>
      <c r="N387" s="26" t="s">
        <v>636</v>
      </c>
      <c r="O387" s="16" t="s">
        <v>119</v>
      </c>
      <c r="P387" s="26" t="s">
        <v>507</v>
      </c>
      <c r="R387" s="16" t="s">
        <v>139</v>
      </c>
      <c r="S387" s="16" t="s">
        <v>192</v>
      </c>
      <c r="T387" s="22">
        <v>2.8740000000000001</v>
      </c>
      <c r="U387" s="21">
        <v>42433</v>
      </c>
      <c r="W387" s="20" t="s">
        <v>43</v>
      </c>
      <c r="X387" s="16" t="s">
        <v>454</v>
      </c>
      <c r="Z387" s="25">
        <v>0</v>
      </c>
      <c r="AA387" s="25">
        <v>-500000</v>
      </c>
      <c r="AB387" s="25">
        <v>3700000</v>
      </c>
      <c r="AC387" s="25">
        <v>0</v>
      </c>
      <c r="AD387" s="25">
        <v>2277366</v>
      </c>
      <c r="AE387" s="25">
        <v>4177392</v>
      </c>
      <c r="AF387" s="25">
        <v>56649753</v>
      </c>
      <c r="AG387" s="25">
        <v>0</v>
      </c>
      <c r="AH387" s="25">
        <v>63104511</v>
      </c>
      <c r="AI387" s="16" t="s">
        <v>637</v>
      </c>
    </row>
    <row r="388" spans="1:35" x14ac:dyDescent="0.25">
      <c r="A388" s="17">
        <v>101343.01</v>
      </c>
      <c r="B388" s="18">
        <v>4</v>
      </c>
      <c r="C388" s="16" t="s">
        <v>31</v>
      </c>
      <c r="D388" s="21">
        <v>41744</v>
      </c>
      <c r="E388" s="16" t="s">
        <v>534</v>
      </c>
      <c r="F388" s="21">
        <v>44349</v>
      </c>
      <c r="G388" s="16" t="s">
        <v>32</v>
      </c>
      <c r="H388" s="26" t="s">
        <v>634</v>
      </c>
      <c r="I388" s="16" t="s">
        <v>579</v>
      </c>
      <c r="J388" s="20" t="s">
        <v>148</v>
      </c>
      <c r="L388" s="16" t="s">
        <v>149</v>
      </c>
      <c r="M388" s="26" t="s">
        <v>635</v>
      </c>
      <c r="N388" s="26" t="s">
        <v>638</v>
      </c>
      <c r="O388" s="16" t="s">
        <v>119</v>
      </c>
      <c r="P388" s="26" t="s">
        <v>596</v>
      </c>
      <c r="R388" s="16" t="s">
        <v>139</v>
      </c>
      <c r="S388" s="16" t="s">
        <v>192</v>
      </c>
      <c r="T388" s="22">
        <v>2.87</v>
      </c>
      <c r="U388" s="21">
        <v>44323</v>
      </c>
      <c r="W388" s="20" t="s">
        <v>43</v>
      </c>
      <c r="X388" s="16" t="s">
        <v>454</v>
      </c>
      <c r="Z388" s="25">
        <v>0</v>
      </c>
      <c r="AA388" s="25">
        <v>0</v>
      </c>
      <c r="AB388" s="25">
        <v>10500000</v>
      </c>
      <c r="AC388" s="25">
        <v>0</v>
      </c>
      <c r="AD388" s="25">
        <v>0</v>
      </c>
      <c r="AE388" s="25">
        <v>0</v>
      </c>
      <c r="AF388" s="25">
        <v>10500000</v>
      </c>
      <c r="AG388" s="25">
        <v>0</v>
      </c>
      <c r="AH388" s="25">
        <v>10500000</v>
      </c>
      <c r="AI388" s="16" t="s">
        <v>639</v>
      </c>
    </row>
    <row r="389" spans="1:35" x14ac:dyDescent="0.25">
      <c r="A389" s="17">
        <v>101343.02</v>
      </c>
      <c r="B389" s="18">
        <v>4</v>
      </c>
      <c r="C389" s="16" t="s">
        <v>73</v>
      </c>
      <c r="D389" s="21">
        <v>42578</v>
      </c>
      <c r="E389" s="16" t="s">
        <v>819</v>
      </c>
      <c r="F389" s="21">
        <v>43843</v>
      </c>
      <c r="G389" s="16" t="s">
        <v>529</v>
      </c>
      <c r="H389" s="26" t="s">
        <v>634</v>
      </c>
      <c r="I389" s="16" t="s">
        <v>177</v>
      </c>
      <c r="J389" s="20" t="s">
        <v>116</v>
      </c>
      <c r="L389" s="16" t="s">
        <v>116</v>
      </c>
      <c r="M389" s="26" t="s">
        <v>19960</v>
      </c>
      <c r="O389" s="16" t="s">
        <v>53</v>
      </c>
      <c r="P389" s="26" t="s">
        <v>40</v>
      </c>
      <c r="R389" s="16" t="s">
        <v>41</v>
      </c>
      <c r="S389" s="16" t="s">
        <v>42</v>
      </c>
      <c r="T389" s="22">
        <v>0.02</v>
      </c>
      <c r="U389" s="21">
        <v>45009</v>
      </c>
      <c r="W389" s="20" t="s">
        <v>43</v>
      </c>
      <c r="X389" s="16" t="s">
        <v>140</v>
      </c>
      <c r="Y389" s="26" t="s">
        <v>19959</v>
      </c>
      <c r="Z389" s="24" t="s">
        <v>32</v>
      </c>
      <c r="AA389" s="24" t="s">
        <v>32</v>
      </c>
      <c r="AB389" s="24" t="s">
        <v>32</v>
      </c>
      <c r="AC389" s="24" t="s">
        <v>32</v>
      </c>
      <c r="AD389" s="24" t="s">
        <v>32</v>
      </c>
      <c r="AE389" s="24" t="s">
        <v>32</v>
      </c>
      <c r="AF389" s="24" t="s">
        <v>32</v>
      </c>
      <c r="AG389" s="24" t="s">
        <v>32</v>
      </c>
      <c r="AH389" s="24" t="s">
        <v>32</v>
      </c>
      <c r="AI389" s="16" t="s">
        <v>19958</v>
      </c>
    </row>
    <row r="390" spans="1:35" x14ac:dyDescent="0.25">
      <c r="A390" s="17">
        <v>101344</v>
      </c>
      <c r="B390" s="18">
        <v>4</v>
      </c>
      <c r="C390" s="16" t="s">
        <v>474</v>
      </c>
      <c r="D390" s="21">
        <v>37319</v>
      </c>
      <c r="E390" s="16" t="s">
        <v>32</v>
      </c>
      <c r="F390" s="21">
        <v>44169</v>
      </c>
      <c r="G390" s="16" t="s">
        <v>75</v>
      </c>
      <c r="H390" s="26" t="s">
        <v>634</v>
      </c>
      <c r="I390" s="16" t="s">
        <v>579</v>
      </c>
      <c r="J390" s="20" t="s">
        <v>148</v>
      </c>
      <c r="L390" s="16" t="s">
        <v>149</v>
      </c>
      <c r="M390" s="26" t="s">
        <v>19957</v>
      </c>
      <c r="N390" s="26" t="s">
        <v>19956</v>
      </c>
      <c r="O390" s="16" t="s">
        <v>119</v>
      </c>
      <c r="P390" s="26" t="s">
        <v>507</v>
      </c>
      <c r="R390" s="16" t="s">
        <v>139</v>
      </c>
      <c r="S390" s="16" t="s">
        <v>192</v>
      </c>
      <c r="T390" s="22">
        <v>4.3079999999999998</v>
      </c>
      <c r="U390" s="21">
        <v>40116</v>
      </c>
      <c r="W390" s="20" t="s">
        <v>43</v>
      </c>
      <c r="Z390" s="24" t="s">
        <v>32</v>
      </c>
      <c r="AA390" s="24" t="s">
        <v>32</v>
      </c>
      <c r="AB390" s="24" t="s">
        <v>32</v>
      </c>
      <c r="AC390" s="24" t="s">
        <v>32</v>
      </c>
      <c r="AD390" s="25">
        <v>152246</v>
      </c>
      <c r="AE390" s="25">
        <v>5738838</v>
      </c>
      <c r="AF390" s="25">
        <v>42760181</v>
      </c>
      <c r="AG390" s="25">
        <v>0</v>
      </c>
      <c r="AH390" s="25">
        <v>48651265</v>
      </c>
      <c r="AI390" s="16" t="s">
        <v>19955</v>
      </c>
    </row>
    <row r="391" spans="1:35" x14ac:dyDescent="0.25">
      <c r="A391" s="17">
        <v>101344.01</v>
      </c>
      <c r="B391" s="18">
        <v>4</v>
      </c>
      <c r="C391" s="16" t="s">
        <v>31</v>
      </c>
      <c r="D391" s="21">
        <v>40120</v>
      </c>
      <c r="E391" s="16" t="s">
        <v>513</v>
      </c>
      <c r="F391" s="21">
        <v>44349</v>
      </c>
      <c r="G391" s="16" t="s">
        <v>32</v>
      </c>
      <c r="H391" s="26" t="s">
        <v>634</v>
      </c>
      <c r="I391" s="16" t="s">
        <v>579</v>
      </c>
      <c r="J391" s="20" t="s">
        <v>148</v>
      </c>
      <c r="L391" s="16" t="s">
        <v>149</v>
      </c>
      <c r="M391" s="26" t="s">
        <v>640</v>
      </c>
      <c r="N391" s="26" t="s">
        <v>641</v>
      </c>
      <c r="O391" s="16" t="s">
        <v>119</v>
      </c>
      <c r="P391" s="26" t="s">
        <v>596</v>
      </c>
      <c r="R391" s="16" t="s">
        <v>139</v>
      </c>
      <c r="S391" s="16" t="s">
        <v>192</v>
      </c>
      <c r="T391" s="22">
        <v>3.98</v>
      </c>
      <c r="U391" s="21">
        <v>44323</v>
      </c>
      <c r="W391" s="20" t="s">
        <v>43</v>
      </c>
      <c r="X391" s="16" t="s">
        <v>454</v>
      </c>
      <c r="Z391" s="25">
        <v>0</v>
      </c>
      <c r="AA391" s="25">
        <v>0</v>
      </c>
      <c r="AB391" s="25">
        <v>21296000</v>
      </c>
      <c r="AC391" s="25">
        <v>0</v>
      </c>
      <c r="AD391" s="25">
        <v>0</v>
      </c>
      <c r="AE391" s="25">
        <v>0</v>
      </c>
      <c r="AF391" s="25">
        <v>21296000</v>
      </c>
      <c r="AG391" s="25">
        <v>0</v>
      </c>
      <c r="AH391" s="25">
        <v>21296000</v>
      </c>
      <c r="AI391" s="16" t="s">
        <v>642</v>
      </c>
    </row>
    <row r="392" spans="1:35" ht="30" x14ac:dyDescent="0.25">
      <c r="A392" s="17">
        <v>101345</v>
      </c>
      <c r="B392" s="18">
        <v>4</v>
      </c>
      <c r="C392" s="16" t="s">
        <v>73</v>
      </c>
      <c r="D392" s="21">
        <v>37319</v>
      </c>
      <c r="E392" s="16" t="s">
        <v>32</v>
      </c>
      <c r="F392" s="21">
        <v>43669</v>
      </c>
      <c r="G392" s="16" t="s">
        <v>718</v>
      </c>
      <c r="H392" s="26" t="s">
        <v>634</v>
      </c>
      <c r="I392" s="16" t="s">
        <v>579</v>
      </c>
      <c r="J392" s="20" t="s">
        <v>148</v>
      </c>
      <c r="L392" s="16" t="s">
        <v>149</v>
      </c>
      <c r="M392" s="26" t="s">
        <v>19954</v>
      </c>
      <c r="N392" s="26" t="s">
        <v>19950</v>
      </c>
      <c r="O392" s="16" t="s">
        <v>119</v>
      </c>
      <c r="P392" s="26" t="s">
        <v>603</v>
      </c>
      <c r="R392" s="16" t="s">
        <v>139</v>
      </c>
      <c r="S392" s="16" t="s">
        <v>192</v>
      </c>
      <c r="T392" s="22">
        <v>4.2</v>
      </c>
      <c r="W392" s="20" t="s">
        <v>43</v>
      </c>
      <c r="X392" s="16" t="s">
        <v>454</v>
      </c>
      <c r="Z392" s="24" t="s">
        <v>32</v>
      </c>
      <c r="AA392" s="24" t="s">
        <v>32</v>
      </c>
      <c r="AB392" s="24" t="s">
        <v>32</v>
      </c>
      <c r="AC392" s="24" t="s">
        <v>32</v>
      </c>
      <c r="AD392" s="25">
        <v>5522499</v>
      </c>
      <c r="AE392" s="25">
        <v>5947860</v>
      </c>
      <c r="AF392" s="25">
        <v>0</v>
      </c>
      <c r="AG392" s="25">
        <v>0</v>
      </c>
      <c r="AH392" s="25">
        <v>11470359</v>
      </c>
    </row>
    <row r="393" spans="1:35" ht="30" x14ac:dyDescent="0.25">
      <c r="A393" s="17">
        <v>101345.01</v>
      </c>
      <c r="B393" s="18">
        <v>4</v>
      </c>
      <c r="C393" s="16" t="s">
        <v>73</v>
      </c>
      <c r="D393" s="21">
        <v>43103</v>
      </c>
      <c r="E393" s="16" t="s">
        <v>109</v>
      </c>
      <c r="F393" s="21">
        <v>43846</v>
      </c>
      <c r="G393" s="16" t="s">
        <v>109</v>
      </c>
      <c r="H393" s="26" t="s">
        <v>634</v>
      </c>
      <c r="I393" s="16" t="s">
        <v>177</v>
      </c>
      <c r="J393" s="20" t="s">
        <v>116</v>
      </c>
      <c r="L393" s="16" t="s">
        <v>116</v>
      </c>
      <c r="M393" s="26" t="s">
        <v>19953</v>
      </c>
      <c r="N393" s="26" t="s">
        <v>19952</v>
      </c>
      <c r="O393" s="16" t="s">
        <v>119</v>
      </c>
      <c r="P393" s="26" t="s">
        <v>152</v>
      </c>
      <c r="T393" s="22">
        <v>0.1</v>
      </c>
      <c r="W393" s="20" t="s">
        <v>43</v>
      </c>
      <c r="X393" s="16" t="s">
        <v>140</v>
      </c>
      <c r="Z393" s="24" t="s">
        <v>32</v>
      </c>
      <c r="AA393" s="24" t="s">
        <v>32</v>
      </c>
      <c r="AB393" s="24" t="s">
        <v>32</v>
      </c>
      <c r="AC393" s="24" t="s">
        <v>32</v>
      </c>
      <c r="AD393" s="24" t="s">
        <v>32</v>
      </c>
      <c r="AE393" s="24" t="s">
        <v>32</v>
      </c>
      <c r="AF393" s="24" t="s">
        <v>32</v>
      </c>
      <c r="AG393" s="24" t="s">
        <v>32</v>
      </c>
      <c r="AH393" s="24" t="s">
        <v>32</v>
      </c>
    </row>
    <row r="394" spans="1:35" x14ac:dyDescent="0.25">
      <c r="A394" s="17">
        <v>101345.02</v>
      </c>
      <c r="B394" s="18">
        <v>4</v>
      </c>
      <c r="C394" s="16" t="s">
        <v>31</v>
      </c>
      <c r="D394" s="21">
        <v>43355</v>
      </c>
      <c r="E394" s="16" t="s">
        <v>109</v>
      </c>
      <c r="F394" s="21">
        <v>43669</v>
      </c>
      <c r="G394" s="16" t="s">
        <v>718</v>
      </c>
      <c r="H394" s="26" t="s">
        <v>634</v>
      </c>
      <c r="I394" s="16" t="s">
        <v>579</v>
      </c>
      <c r="J394" s="20" t="s">
        <v>148</v>
      </c>
      <c r="L394" s="16" t="s">
        <v>149</v>
      </c>
      <c r="M394" s="26" t="s">
        <v>19951</v>
      </c>
      <c r="N394" s="26" t="s">
        <v>19950</v>
      </c>
      <c r="O394" s="16" t="s">
        <v>119</v>
      </c>
      <c r="P394" s="26" t="s">
        <v>568</v>
      </c>
      <c r="R394" s="16" t="s">
        <v>139</v>
      </c>
      <c r="S394" s="16" t="s">
        <v>192</v>
      </c>
      <c r="T394" s="22">
        <v>4.2</v>
      </c>
      <c r="U394" s="21">
        <v>43553</v>
      </c>
      <c r="W394" s="20" t="s">
        <v>43</v>
      </c>
      <c r="X394" s="16" t="s">
        <v>454</v>
      </c>
      <c r="Z394" s="24" t="s">
        <v>32</v>
      </c>
      <c r="AA394" s="24" t="s">
        <v>32</v>
      </c>
      <c r="AB394" s="24" t="s">
        <v>32</v>
      </c>
      <c r="AC394" s="24" t="s">
        <v>32</v>
      </c>
      <c r="AD394" s="25">
        <v>0</v>
      </c>
      <c r="AE394" s="25">
        <v>0</v>
      </c>
      <c r="AF394" s="25">
        <v>77909640</v>
      </c>
      <c r="AG394" s="25">
        <v>0</v>
      </c>
      <c r="AH394" s="25">
        <v>77909640</v>
      </c>
      <c r="AI394" s="16" t="s">
        <v>19949</v>
      </c>
    </row>
    <row r="395" spans="1:35" x14ac:dyDescent="0.25">
      <c r="A395" s="17">
        <v>101394</v>
      </c>
      <c r="B395" s="18">
        <v>1</v>
      </c>
      <c r="C395" s="16" t="s">
        <v>73</v>
      </c>
      <c r="D395" s="21">
        <v>37319</v>
      </c>
      <c r="E395" s="16" t="s">
        <v>32</v>
      </c>
      <c r="F395" s="21">
        <v>44363</v>
      </c>
      <c r="G395" s="16" t="s">
        <v>82</v>
      </c>
      <c r="H395" s="26" t="s">
        <v>643</v>
      </c>
      <c r="I395" s="16" t="s">
        <v>644</v>
      </c>
      <c r="J395" s="20" t="s">
        <v>116</v>
      </c>
      <c r="L395" s="16" t="s">
        <v>116</v>
      </c>
      <c r="M395" s="26" t="s">
        <v>645</v>
      </c>
      <c r="N395" s="26" t="s">
        <v>646</v>
      </c>
      <c r="O395" s="16" t="s">
        <v>119</v>
      </c>
      <c r="P395" s="26" t="s">
        <v>138</v>
      </c>
      <c r="R395" s="16" t="s">
        <v>139</v>
      </c>
      <c r="S395" s="16" t="s">
        <v>42</v>
      </c>
      <c r="T395" s="22">
        <v>4.3</v>
      </c>
      <c r="U395" s="21">
        <v>44904</v>
      </c>
      <c r="W395" s="20" t="s">
        <v>43</v>
      </c>
      <c r="X395" s="16" t="s">
        <v>78</v>
      </c>
      <c r="Y395" s="26" t="s">
        <v>647</v>
      </c>
      <c r="Z395" s="25">
        <v>0</v>
      </c>
      <c r="AA395" s="25">
        <v>1495000</v>
      </c>
      <c r="AB395" s="25">
        <v>0</v>
      </c>
      <c r="AC395" s="25">
        <v>0</v>
      </c>
      <c r="AD395" s="25">
        <v>1327200</v>
      </c>
      <c r="AE395" s="25">
        <v>1495000</v>
      </c>
      <c r="AF395" s="25">
        <v>0</v>
      </c>
      <c r="AG395" s="25">
        <v>0</v>
      </c>
      <c r="AH395" s="25">
        <v>2822200</v>
      </c>
      <c r="AI395" s="16" t="s">
        <v>648</v>
      </c>
    </row>
    <row r="396" spans="1:35" x14ac:dyDescent="0.25">
      <c r="A396" s="17">
        <v>101394.01</v>
      </c>
      <c r="B396" s="18">
        <v>1</v>
      </c>
      <c r="C396" s="16" t="s">
        <v>73</v>
      </c>
      <c r="D396" s="21">
        <v>42576</v>
      </c>
      <c r="E396" s="16" t="s">
        <v>1207</v>
      </c>
      <c r="F396" s="21">
        <v>43845</v>
      </c>
      <c r="G396" s="16" t="s">
        <v>109</v>
      </c>
      <c r="H396" s="26" t="s">
        <v>643</v>
      </c>
      <c r="I396" s="16" t="s">
        <v>644</v>
      </c>
      <c r="J396" s="20" t="s">
        <v>116</v>
      </c>
      <c r="L396" s="16" t="s">
        <v>116</v>
      </c>
      <c r="M396" s="26" t="s">
        <v>19948</v>
      </c>
      <c r="O396" s="16" t="s">
        <v>53</v>
      </c>
      <c r="P396" s="26" t="s">
        <v>40</v>
      </c>
      <c r="R396" s="16" t="s">
        <v>41</v>
      </c>
      <c r="S396" s="16" t="s">
        <v>42</v>
      </c>
      <c r="T396" s="22">
        <v>0.03</v>
      </c>
      <c r="W396" s="20" t="s">
        <v>43</v>
      </c>
      <c r="X396" s="16" t="s">
        <v>78</v>
      </c>
      <c r="Y396" s="26" t="s">
        <v>19947</v>
      </c>
      <c r="Z396" s="24" t="s">
        <v>32</v>
      </c>
      <c r="AA396" s="24" t="s">
        <v>32</v>
      </c>
      <c r="AB396" s="24" t="s">
        <v>32</v>
      </c>
      <c r="AC396" s="24" t="s">
        <v>32</v>
      </c>
      <c r="AD396" s="25">
        <v>0</v>
      </c>
      <c r="AE396" s="25">
        <v>0</v>
      </c>
      <c r="AF396" s="25">
        <v>0</v>
      </c>
      <c r="AG396" s="25">
        <v>0</v>
      </c>
      <c r="AH396" s="25">
        <v>0</v>
      </c>
      <c r="AI396" s="16" t="s">
        <v>19946</v>
      </c>
    </row>
    <row r="397" spans="1:35" x14ac:dyDescent="0.25">
      <c r="A397" s="17">
        <v>101397</v>
      </c>
      <c r="B397" s="18">
        <v>1</v>
      </c>
      <c r="C397" s="16" t="s">
        <v>474</v>
      </c>
      <c r="D397" s="21">
        <v>37319</v>
      </c>
      <c r="E397" s="16" t="s">
        <v>32</v>
      </c>
      <c r="F397" s="21">
        <v>44270</v>
      </c>
      <c r="G397" s="16" t="s">
        <v>573</v>
      </c>
      <c r="H397" s="26" t="s">
        <v>649</v>
      </c>
      <c r="I397" s="16" t="s">
        <v>650</v>
      </c>
      <c r="J397" s="20" t="s">
        <v>116</v>
      </c>
      <c r="L397" s="16" t="s">
        <v>116</v>
      </c>
      <c r="M397" s="26" t="s">
        <v>651</v>
      </c>
      <c r="N397" s="26" t="s">
        <v>652</v>
      </c>
      <c r="O397" s="16" t="s">
        <v>119</v>
      </c>
      <c r="P397" s="26" t="s">
        <v>138</v>
      </c>
      <c r="R397" s="16" t="s">
        <v>139</v>
      </c>
      <c r="S397" s="16" t="s">
        <v>42</v>
      </c>
      <c r="T397" s="22">
        <v>3.8610000000000002</v>
      </c>
      <c r="U397" s="21">
        <v>40585</v>
      </c>
      <c r="W397" s="20" t="s">
        <v>43</v>
      </c>
      <c r="X397" s="16" t="s">
        <v>78</v>
      </c>
      <c r="Z397" s="25">
        <v>-9847.4500000000007</v>
      </c>
      <c r="AA397" s="25">
        <v>-320000</v>
      </c>
      <c r="AB397" s="25">
        <v>0</v>
      </c>
      <c r="AC397" s="25">
        <v>0</v>
      </c>
      <c r="AD397" s="25">
        <v>1235311.78</v>
      </c>
      <c r="AE397" s="25">
        <v>3058700</v>
      </c>
      <c r="AF397" s="25">
        <v>36114544.409999996</v>
      </c>
      <c r="AG397" s="25">
        <v>0</v>
      </c>
      <c r="AH397" s="25">
        <v>40408556.189999998</v>
      </c>
      <c r="AI397" s="16" t="s">
        <v>653</v>
      </c>
    </row>
    <row r="398" spans="1:35" ht="45" x14ac:dyDescent="0.25">
      <c r="A398" s="17">
        <v>101399</v>
      </c>
      <c r="B398" s="18">
        <v>1</v>
      </c>
      <c r="C398" s="16" t="s">
        <v>73</v>
      </c>
      <c r="D398" s="21">
        <v>37319</v>
      </c>
      <c r="E398" s="16" t="s">
        <v>32</v>
      </c>
      <c r="F398" s="21">
        <v>44322</v>
      </c>
      <c r="G398" s="16" t="s">
        <v>82</v>
      </c>
      <c r="H398" s="26" t="s">
        <v>238</v>
      </c>
      <c r="I398" s="16" t="s">
        <v>491</v>
      </c>
      <c r="J398" s="20" t="s">
        <v>116</v>
      </c>
      <c r="L398" s="16" t="s">
        <v>116</v>
      </c>
      <c r="M398" s="26" t="s">
        <v>19945</v>
      </c>
      <c r="N398" s="26" t="s">
        <v>19944</v>
      </c>
      <c r="O398" s="16" t="s">
        <v>119</v>
      </c>
      <c r="P398" s="26" t="s">
        <v>568</v>
      </c>
      <c r="R398" s="16" t="s">
        <v>139</v>
      </c>
      <c r="S398" s="16" t="s">
        <v>192</v>
      </c>
      <c r="T398" s="22">
        <v>4.5999999999999996</v>
      </c>
      <c r="U398" s="21">
        <v>44428</v>
      </c>
      <c r="W398" s="20" t="s">
        <v>43</v>
      </c>
      <c r="X398" s="16" t="s">
        <v>511</v>
      </c>
      <c r="Z398" s="24" t="s">
        <v>32</v>
      </c>
      <c r="AA398" s="24" t="s">
        <v>32</v>
      </c>
      <c r="AB398" s="24" t="s">
        <v>32</v>
      </c>
      <c r="AC398" s="24" t="s">
        <v>32</v>
      </c>
      <c r="AD398" s="25">
        <v>3885500</v>
      </c>
      <c r="AE398" s="25">
        <v>7356179</v>
      </c>
      <c r="AF398" s="25">
        <v>0</v>
      </c>
      <c r="AG398" s="25">
        <v>0</v>
      </c>
      <c r="AH398" s="25">
        <v>11241679</v>
      </c>
      <c r="AI398" s="16" t="s">
        <v>19943</v>
      </c>
    </row>
    <row r="399" spans="1:35" x14ac:dyDescent="0.25">
      <c r="A399" s="17">
        <v>101401</v>
      </c>
      <c r="B399" s="18">
        <v>1</v>
      </c>
      <c r="C399" s="16" t="s">
        <v>73</v>
      </c>
      <c r="D399" s="21">
        <v>37319</v>
      </c>
      <c r="E399" s="16" t="s">
        <v>32</v>
      </c>
      <c r="F399" s="21">
        <v>43476</v>
      </c>
      <c r="G399" s="16" t="s">
        <v>75</v>
      </c>
      <c r="H399" s="26" t="s">
        <v>19941</v>
      </c>
      <c r="I399" s="16" t="s">
        <v>491</v>
      </c>
      <c r="J399" s="20" t="s">
        <v>116</v>
      </c>
      <c r="L399" s="16" t="s">
        <v>116</v>
      </c>
      <c r="M399" s="26" t="s">
        <v>19942</v>
      </c>
      <c r="O399" s="16" t="s">
        <v>119</v>
      </c>
      <c r="P399" s="26" t="s">
        <v>603</v>
      </c>
      <c r="R399" s="16" t="s">
        <v>139</v>
      </c>
      <c r="S399" s="16" t="s">
        <v>192</v>
      </c>
      <c r="T399" s="22">
        <v>6.18</v>
      </c>
      <c r="W399" s="20" t="s">
        <v>43</v>
      </c>
      <c r="X399" s="16" t="s">
        <v>78</v>
      </c>
      <c r="Z399" s="24" t="s">
        <v>32</v>
      </c>
      <c r="AA399" s="24" t="s">
        <v>32</v>
      </c>
      <c r="AB399" s="24" t="s">
        <v>32</v>
      </c>
      <c r="AC399" s="24" t="s">
        <v>32</v>
      </c>
      <c r="AD399" s="25">
        <v>3977100</v>
      </c>
      <c r="AE399" s="25">
        <v>13098800</v>
      </c>
      <c r="AF399" s="25">
        <v>0</v>
      </c>
      <c r="AG399" s="25">
        <v>0</v>
      </c>
      <c r="AH399" s="25">
        <v>17075900</v>
      </c>
    </row>
    <row r="400" spans="1:35" ht="30" x14ac:dyDescent="0.25">
      <c r="A400" s="17">
        <v>101401.01</v>
      </c>
      <c r="B400" s="18">
        <v>1</v>
      </c>
      <c r="C400" s="16" t="s">
        <v>73</v>
      </c>
      <c r="D400" s="21">
        <v>40562</v>
      </c>
      <c r="E400" s="16" t="s">
        <v>534</v>
      </c>
      <c r="F400" s="21">
        <v>44315</v>
      </c>
      <c r="G400" s="16" t="s">
        <v>1086</v>
      </c>
      <c r="H400" s="26" t="s">
        <v>19941</v>
      </c>
      <c r="I400" s="16" t="s">
        <v>491</v>
      </c>
      <c r="J400" s="20" t="s">
        <v>116</v>
      </c>
      <c r="L400" s="16" t="s">
        <v>116</v>
      </c>
      <c r="M400" s="26" t="s">
        <v>19940</v>
      </c>
      <c r="N400" s="26" t="s">
        <v>568</v>
      </c>
      <c r="O400" s="16" t="s">
        <v>119</v>
      </c>
      <c r="P400" s="26" t="s">
        <v>568</v>
      </c>
      <c r="R400" s="16" t="s">
        <v>139</v>
      </c>
      <c r="S400" s="16" t="s">
        <v>192</v>
      </c>
      <c r="T400" s="22">
        <v>4.5</v>
      </c>
      <c r="U400" s="21">
        <v>44645</v>
      </c>
      <c r="W400" s="20" t="s">
        <v>43</v>
      </c>
      <c r="X400" s="16" t="s">
        <v>78</v>
      </c>
      <c r="Z400" s="24" t="s">
        <v>32</v>
      </c>
      <c r="AA400" s="24" t="s">
        <v>32</v>
      </c>
      <c r="AB400" s="24" t="s">
        <v>32</v>
      </c>
      <c r="AC400" s="24" t="s">
        <v>32</v>
      </c>
      <c r="AD400" s="24" t="s">
        <v>32</v>
      </c>
      <c r="AE400" s="24" t="s">
        <v>32</v>
      </c>
      <c r="AF400" s="24" t="s">
        <v>32</v>
      </c>
      <c r="AG400" s="24" t="s">
        <v>32</v>
      </c>
      <c r="AH400" s="24" t="s">
        <v>32</v>
      </c>
      <c r="AI400" s="16" t="s">
        <v>19939</v>
      </c>
    </row>
    <row r="401" spans="1:35" x14ac:dyDescent="0.25">
      <c r="A401" s="17">
        <v>101401.02</v>
      </c>
      <c r="B401" s="18">
        <v>1</v>
      </c>
      <c r="C401" s="16" t="s">
        <v>31</v>
      </c>
      <c r="D401" s="21">
        <v>40562</v>
      </c>
      <c r="E401" s="16" t="s">
        <v>534</v>
      </c>
      <c r="F401" s="21">
        <v>44270</v>
      </c>
      <c r="G401" s="16" t="s">
        <v>82</v>
      </c>
      <c r="H401" s="26" t="s">
        <v>158</v>
      </c>
      <c r="I401" s="16" t="s">
        <v>491</v>
      </c>
      <c r="J401" s="20" t="s">
        <v>116</v>
      </c>
      <c r="L401" s="16" t="s">
        <v>116</v>
      </c>
      <c r="M401" s="26" t="s">
        <v>19938</v>
      </c>
      <c r="N401" s="26" t="s">
        <v>19937</v>
      </c>
      <c r="O401" s="16" t="s">
        <v>119</v>
      </c>
      <c r="P401" s="26" t="s">
        <v>568</v>
      </c>
      <c r="R401" s="16" t="s">
        <v>139</v>
      </c>
      <c r="S401" s="16" t="s">
        <v>192</v>
      </c>
      <c r="T401" s="22">
        <v>2.62</v>
      </c>
      <c r="U401" s="21">
        <v>43077</v>
      </c>
      <c r="W401" s="20" t="s">
        <v>43</v>
      </c>
      <c r="X401" s="16" t="s">
        <v>78</v>
      </c>
      <c r="Z401" s="24" t="s">
        <v>32</v>
      </c>
      <c r="AA401" s="24" t="s">
        <v>32</v>
      </c>
      <c r="AB401" s="24" t="s">
        <v>32</v>
      </c>
      <c r="AC401" s="24" t="s">
        <v>32</v>
      </c>
      <c r="AD401" s="25">
        <v>0</v>
      </c>
      <c r="AE401" s="25">
        <v>0</v>
      </c>
      <c r="AF401" s="25">
        <v>35844942</v>
      </c>
      <c r="AG401" s="25">
        <v>0</v>
      </c>
      <c r="AH401" s="25">
        <v>35844942</v>
      </c>
      <c r="AI401" s="16" t="s">
        <v>19936</v>
      </c>
    </row>
    <row r="402" spans="1:35" x14ac:dyDescent="0.25">
      <c r="A402" s="17">
        <v>101404</v>
      </c>
      <c r="B402" s="18">
        <v>1</v>
      </c>
      <c r="C402" s="16" t="s">
        <v>474</v>
      </c>
      <c r="D402" s="21">
        <v>37319</v>
      </c>
      <c r="E402" s="16" t="s">
        <v>32</v>
      </c>
      <c r="F402" s="21">
        <v>44169</v>
      </c>
      <c r="G402" s="16" t="s">
        <v>75</v>
      </c>
      <c r="H402" s="26" t="s">
        <v>400</v>
      </c>
      <c r="I402" s="16" t="s">
        <v>9298</v>
      </c>
      <c r="J402" s="20" t="s">
        <v>116</v>
      </c>
      <c r="L402" s="16" t="s">
        <v>116</v>
      </c>
      <c r="M402" s="26" t="s">
        <v>19935</v>
      </c>
      <c r="O402" s="16" t="s">
        <v>119</v>
      </c>
      <c r="P402" s="26" t="s">
        <v>168</v>
      </c>
      <c r="R402" s="16" t="s">
        <v>139</v>
      </c>
      <c r="S402" s="16" t="s">
        <v>42</v>
      </c>
      <c r="T402" s="22">
        <v>4.173</v>
      </c>
      <c r="U402" s="21">
        <v>39976</v>
      </c>
      <c r="W402" s="20" t="s">
        <v>43</v>
      </c>
      <c r="X402" s="16" t="s">
        <v>140</v>
      </c>
      <c r="Z402" s="24" t="s">
        <v>32</v>
      </c>
      <c r="AA402" s="24" t="s">
        <v>32</v>
      </c>
      <c r="AB402" s="24" t="s">
        <v>32</v>
      </c>
      <c r="AC402" s="24" t="s">
        <v>32</v>
      </c>
      <c r="AD402" s="25">
        <v>1622779.82</v>
      </c>
      <c r="AE402" s="25">
        <v>7198465</v>
      </c>
      <c r="AF402" s="25">
        <v>47611359.539999999</v>
      </c>
      <c r="AG402" s="25">
        <v>0</v>
      </c>
      <c r="AH402" s="25">
        <v>56432604.359999999</v>
      </c>
      <c r="AI402" s="16" t="s">
        <v>19934</v>
      </c>
    </row>
    <row r="403" spans="1:35" x14ac:dyDescent="0.25">
      <c r="A403" s="17">
        <v>101406</v>
      </c>
      <c r="B403" s="18">
        <v>1</v>
      </c>
      <c r="C403" s="16" t="s">
        <v>73</v>
      </c>
      <c r="D403" s="21">
        <v>37319</v>
      </c>
      <c r="E403" s="16" t="s">
        <v>32</v>
      </c>
      <c r="F403" s="21">
        <v>44356</v>
      </c>
      <c r="G403" s="16" t="s">
        <v>109</v>
      </c>
      <c r="H403" s="26" t="s">
        <v>215</v>
      </c>
      <c r="I403" s="16" t="s">
        <v>482</v>
      </c>
      <c r="J403" s="20" t="s">
        <v>116</v>
      </c>
      <c r="L403" s="16" t="s">
        <v>116</v>
      </c>
      <c r="M403" s="26" t="s">
        <v>19933</v>
      </c>
      <c r="N403" s="26" t="s">
        <v>19932</v>
      </c>
      <c r="O403" s="16" t="s">
        <v>119</v>
      </c>
      <c r="P403" s="26" t="s">
        <v>676</v>
      </c>
      <c r="T403" s="22">
        <v>6.5</v>
      </c>
      <c r="W403" s="20" t="s">
        <v>43</v>
      </c>
      <c r="X403" s="16" t="s">
        <v>78</v>
      </c>
      <c r="Z403" s="24" t="s">
        <v>32</v>
      </c>
      <c r="AA403" s="24" t="s">
        <v>32</v>
      </c>
      <c r="AB403" s="24" t="s">
        <v>32</v>
      </c>
      <c r="AC403" s="24" t="s">
        <v>32</v>
      </c>
      <c r="AD403" s="25">
        <v>1425000</v>
      </c>
      <c r="AE403" s="25">
        <v>0</v>
      </c>
      <c r="AF403" s="25">
        <v>0</v>
      </c>
      <c r="AG403" s="25">
        <v>0</v>
      </c>
      <c r="AH403" s="25">
        <v>1425000</v>
      </c>
    </row>
    <row r="404" spans="1:35" ht="30" x14ac:dyDescent="0.25">
      <c r="A404" s="17">
        <v>101406.01</v>
      </c>
      <c r="B404" s="18">
        <v>1</v>
      </c>
      <c r="C404" s="16" t="s">
        <v>73</v>
      </c>
      <c r="D404" s="21">
        <v>39259</v>
      </c>
      <c r="E404" s="16" t="s">
        <v>113</v>
      </c>
      <c r="F404" s="21">
        <v>44237</v>
      </c>
      <c r="G404" s="16" t="s">
        <v>109</v>
      </c>
      <c r="H404" s="26" t="s">
        <v>9364</v>
      </c>
      <c r="I404" s="16" t="s">
        <v>482</v>
      </c>
      <c r="J404" s="20" t="s">
        <v>116</v>
      </c>
      <c r="L404" s="16" t="s">
        <v>116</v>
      </c>
      <c r="M404" s="26" t="s">
        <v>19931</v>
      </c>
      <c r="N404" s="26" t="s">
        <v>19930</v>
      </c>
      <c r="O404" s="16" t="s">
        <v>119</v>
      </c>
      <c r="P404" s="26" t="s">
        <v>582</v>
      </c>
      <c r="T404" s="22">
        <v>6.09</v>
      </c>
      <c r="W404" s="20" t="s">
        <v>43</v>
      </c>
      <c r="X404" s="16" t="s">
        <v>511</v>
      </c>
      <c r="Z404" s="24" t="s">
        <v>32</v>
      </c>
      <c r="AA404" s="24" t="s">
        <v>32</v>
      </c>
      <c r="AB404" s="24" t="s">
        <v>32</v>
      </c>
      <c r="AC404" s="24" t="s">
        <v>32</v>
      </c>
      <c r="AD404" s="25">
        <v>163573</v>
      </c>
      <c r="AE404" s="25">
        <v>0</v>
      </c>
      <c r="AF404" s="25">
        <v>0</v>
      </c>
      <c r="AG404" s="25">
        <v>0</v>
      </c>
      <c r="AH404" s="25">
        <v>163573</v>
      </c>
    </row>
    <row r="405" spans="1:35" ht="30" x14ac:dyDescent="0.25">
      <c r="A405" s="17">
        <v>101406.03</v>
      </c>
      <c r="B405" s="18">
        <v>1</v>
      </c>
      <c r="C405" s="16" t="s">
        <v>73</v>
      </c>
      <c r="D405" s="21">
        <v>41723</v>
      </c>
      <c r="E405" s="16" t="s">
        <v>654</v>
      </c>
      <c r="F405" s="21">
        <v>44329</v>
      </c>
      <c r="G405" s="16" t="s">
        <v>102</v>
      </c>
      <c r="H405" s="26" t="s">
        <v>394</v>
      </c>
      <c r="I405" s="16" t="s">
        <v>482</v>
      </c>
      <c r="J405" s="20" t="s">
        <v>116</v>
      </c>
      <c r="K405" s="16" t="s">
        <v>655</v>
      </c>
      <c r="L405" s="16" t="s">
        <v>116</v>
      </c>
      <c r="M405" s="26" t="s">
        <v>656</v>
      </c>
      <c r="N405" s="26" t="s">
        <v>657</v>
      </c>
      <c r="O405" s="16" t="s">
        <v>632</v>
      </c>
      <c r="P405" s="26" t="s">
        <v>453</v>
      </c>
      <c r="R405" s="16" t="s">
        <v>139</v>
      </c>
      <c r="S405" s="16" t="s">
        <v>42</v>
      </c>
      <c r="T405" s="22">
        <v>3.12</v>
      </c>
      <c r="U405" s="21">
        <v>44729</v>
      </c>
      <c r="W405" s="20" t="s">
        <v>43</v>
      </c>
      <c r="X405" s="16" t="s">
        <v>78</v>
      </c>
      <c r="Z405" s="25">
        <v>435600</v>
      </c>
      <c r="AA405" s="25">
        <v>0</v>
      </c>
      <c r="AB405" s="25">
        <v>0</v>
      </c>
      <c r="AC405" s="25">
        <v>0</v>
      </c>
      <c r="AD405" s="25">
        <v>630600</v>
      </c>
      <c r="AE405" s="25">
        <v>159000</v>
      </c>
      <c r="AF405" s="25">
        <v>0</v>
      </c>
      <c r="AG405" s="25">
        <v>0</v>
      </c>
      <c r="AH405" s="25">
        <v>789600</v>
      </c>
      <c r="AI405" s="16" t="s">
        <v>658</v>
      </c>
    </row>
    <row r="406" spans="1:35" ht="30" x14ac:dyDescent="0.25">
      <c r="A406" s="17">
        <v>101406.04</v>
      </c>
      <c r="B406" s="18">
        <v>1</v>
      </c>
      <c r="C406" s="16" t="s">
        <v>73</v>
      </c>
      <c r="D406" s="21">
        <v>42089</v>
      </c>
      <c r="E406" s="16" t="s">
        <v>113</v>
      </c>
      <c r="F406" s="21">
        <v>44356</v>
      </c>
      <c r="G406" s="16" t="s">
        <v>75</v>
      </c>
      <c r="H406" s="26" t="s">
        <v>215</v>
      </c>
      <c r="I406" s="16" t="s">
        <v>482</v>
      </c>
      <c r="J406" s="20" t="s">
        <v>116</v>
      </c>
      <c r="L406" s="16" t="s">
        <v>116</v>
      </c>
      <c r="M406" s="26" t="s">
        <v>19929</v>
      </c>
      <c r="N406" s="26" t="s">
        <v>19928</v>
      </c>
      <c r="O406" s="16" t="s">
        <v>119</v>
      </c>
      <c r="P406" s="26" t="s">
        <v>168</v>
      </c>
      <c r="R406" s="16" t="s">
        <v>139</v>
      </c>
      <c r="S406" s="16" t="s">
        <v>42</v>
      </c>
      <c r="T406" s="22">
        <v>0.876</v>
      </c>
      <c r="U406" s="21">
        <v>44645</v>
      </c>
      <c r="W406" s="20" t="s">
        <v>43</v>
      </c>
      <c r="X406" s="16" t="s">
        <v>78</v>
      </c>
      <c r="Z406" s="24" t="s">
        <v>32</v>
      </c>
      <c r="AA406" s="24" t="s">
        <v>32</v>
      </c>
      <c r="AB406" s="24" t="s">
        <v>32</v>
      </c>
      <c r="AC406" s="24" t="s">
        <v>32</v>
      </c>
      <c r="AD406" s="25">
        <v>0</v>
      </c>
      <c r="AE406" s="25">
        <v>600000</v>
      </c>
      <c r="AF406" s="25">
        <v>0</v>
      </c>
      <c r="AG406" s="25">
        <v>0</v>
      </c>
      <c r="AH406" s="25">
        <v>600000</v>
      </c>
      <c r="AI406" s="16" t="s">
        <v>19927</v>
      </c>
    </row>
    <row r="407" spans="1:35" x14ac:dyDescent="0.25">
      <c r="A407" s="17">
        <v>101407</v>
      </c>
      <c r="B407" s="18">
        <v>1</v>
      </c>
      <c r="C407" s="16" t="s">
        <v>73</v>
      </c>
      <c r="D407" s="21">
        <v>37319</v>
      </c>
      <c r="E407" s="16" t="s">
        <v>32</v>
      </c>
      <c r="F407" s="21">
        <v>43501</v>
      </c>
      <c r="G407" s="16" t="s">
        <v>75</v>
      </c>
      <c r="H407" s="26" t="s">
        <v>215</v>
      </c>
      <c r="I407" s="16" t="s">
        <v>482</v>
      </c>
      <c r="J407" s="20" t="s">
        <v>116</v>
      </c>
      <c r="L407" s="16" t="s">
        <v>116</v>
      </c>
      <c r="M407" s="26" t="s">
        <v>659</v>
      </c>
      <c r="O407" s="16" t="s">
        <v>119</v>
      </c>
      <c r="P407" s="26" t="s">
        <v>551</v>
      </c>
      <c r="R407" s="16" t="s">
        <v>139</v>
      </c>
      <c r="S407" s="16" t="s">
        <v>192</v>
      </c>
      <c r="T407" s="22">
        <v>10.119999999999999</v>
      </c>
      <c r="W407" s="20" t="s">
        <v>43</v>
      </c>
      <c r="X407" s="16" t="s">
        <v>140</v>
      </c>
      <c r="Z407" s="25">
        <v>400000</v>
      </c>
      <c r="AA407" s="25">
        <v>0</v>
      </c>
      <c r="AB407" s="25">
        <v>0</v>
      </c>
      <c r="AC407" s="25">
        <v>0</v>
      </c>
      <c r="AD407" s="25">
        <v>2465000</v>
      </c>
      <c r="AE407" s="25">
        <v>0</v>
      </c>
      <c r="AF407" s="25">
        <v>0</v>
      </c>
      <c r="AG407" s="25">
        <v>0</v>
      </c>
      <c r="AH407" s="25">
        <v>2465000</v>
      </c>
    </row>
    <row r="408" spans="1:35" ht="30" x14ac:dyDescent="0.25">
      <c r="A408" s="17">
        <v>101407.01</v>
      </c>
      <c r="B408" s="18">
        <v>1</v>
      </c>
      <c r="C408" s="16" t="s">
        <v>31</v>
      </c>
      <c r="D408" s="21">
        <v>39304</v>
      </c>
      <c r="E408" s="16" t="s">
        <v>113</v>
      </c>
      <c r="F408" s="21">
        <v>44039</v>
      </c>
      <c r="G408" s="16" t="s">
        <v>74</v>
      </c>
      <c r="H408" s="26" t="s">
        <v>215</v>
      </c>
      <c r="I408" s="16" t="s">
        <v>482</v>
      </c>
      <c r="J408" s="20" t="s">
        <v>116</v>
      </c>
      <c r="L408" s="16" t="s">
        <v>116</v>
      </c>
      <c r="M408" s="26" t="s">
        <v>660</v>
      </c>
      <c r="N408" s="26" t="s">
        <v>661</v>
      </c>
      <c r="O408" s="16" t="s">
        <v>119</v>
      </c>
      <c r="P408" s="26" t="s">
        <v>168</v>
      </c>
      <c r="R408" s="16" t="s">
        <v>139</v>
      </c>
      <c r="S408" s="16" t="s">
        <v>42</v>
      </c>
      <c r="T408" s="22">
        <v>4.92</v>
      </c>
      <c r="U408" s="21">
        <v>44008</v>
      </c>
      <c r="W408" s="20" t="s">
        <v>43</v>
      </c>
      <c r="X408" s="16" t="s">
        <v>140</v>
      </c>
      <c r="Z408" s="25">
        <v>0</v>
      </c>
      <c r="AA408" s="25">
        <v>0</v>
      </c>
      <c r="AB408" s="25">
        <v>-1399404</v>
      </c>
      <c r="AC408" s="25">
        <v>0</v>
      </c>
      <c r="AD408" s="25">
        <v>0</v>
      </c>
      <c r="AE408" s="25">
        <v>4781000</v>
      </c>
      <c r="AF408" s="25">
        <v>18782071</v>
      </c>
      <c r="AG408" s="25">
        <v>0</v>
      </c>
      <c r="AH408" s="25">
        <v>23563071</v>
      </c>
      <c r="AI408" s="16" t="s">
        <v>662</v>
      </c>
    </row>
    <row r="409" spans="1:35" ht="30" x14ac:dyDescent="0.25">
      <c r="A409" s="17">
        <v>101407.02</v>
      </c>
      <c r="B409" s="18">
        <v>1</v>
      </c>
      <c r="C409" s="16" t="s">
        <v>73</v>
      </c>
      <c r="D409" s="21">
        <v>37319</v>
      </c>
      <c r="E409" s="16" t="s">
        <v>32</v>
      </c>
      <c r="F409" s="21">
        <v>44361</v>
      </c>
      <c r="G409" s="16" t="s">
        <v>82</v>
      </c>
      <c r="H409" s="26" t="s">
        <v>215</v>
      </c>
      <c r="I409" s="16" t="s">
        <v>482</v>
      </c>
      <c r="J409" s="20" t="s">
        <v>116</v>
      </c>
      <c r="L409" s="16" t="s">
        <v>116</v>
      </c>
      <c r="M409" s="26" t="s">
        <v>19926</v>
      </c>
      <c r="N409" s="26" t="s">
        <v>19923</v>
      </c>
      <c r="O409" s="16" t="s">
        <v>119</v>
      </c>
      <c r="P409" s="26" t="s">
        <v>168</v>
      </c>
      <c r="R409" s="16" t="s">
        <v>139</v>
      </c>
      <c r="S409" s="16" t="s">
        <v>42</v>
      </c>
      <c r="T409" s="22">
        <v>5.26</v>
      </c>
      <c r="U409" s="21">
        <v>44428</v>
      </c>
      <c r="W409" s="20" t="s">
        <v>43</v>
      </c>
      <c r="X409" s="16" t="s">
        <v>140</v>
      </c>
      <c r="Z409" s="24" t="s">
        <v>32</v>
      </c>
      <c r="AA409" s="24" t="s">
        <v>32</v>
      </c>
      <c r="AB409" s="24" t="s">
        <v>32</v>
      </c>
      <c r="AC409" s="24" t="s">
        <v>32</v>
      </c>
      <c r="AD409" s="25">
        <v>0</v>
      </c>
      <c r="AE409" s="25">
        <v>2410000</v>
      </c>
      <c r="AF409" s="25">
        <v>0</v>
      </c>
      <c r="AG409" s="25">
        <v>0</v>
      </c>
      <c r="AH409" s="25">
        <v>2410000</v>
      </c>
      <c r="AI409" s="16" t="s">
        <v>19925</v>
      </c>
    </row>
    <row r="410" spans="1:35" x14ac:dyDescent="0.25">
      <c r="A410" s="17">
        <v>101409</v>
      </c>
      <c r="B410" s="18">
        <v>1</v>
      </c>
      <c r="C410" s="16" t="s">
        <v>73</v>
      </c>
      <c r="D410" s="21">
        <v>37319</v>
      </c>
      <c r="E410" s="16" t="s">
        <v>32</v>
      </c>
      <c r="F410" s="21">
        <v>44180</v>
      </c>
      <c r="G410" s="16" t="s">
        <v>125</v>
      </c>
      <c r="H410" s="26" t="s">
        <v>232</v>
      </c>
      <c r="I410" s="16" t="s">
        <v>482</v>
      </c>
      <c r="J410" s="20" t="s">
        <v>116</v>
      </c>
      <c r="L410" s="16" t="s">
        <v>116</v>
      </c>
      <c r="M410" s="26" t="s">
        <v>19924</v>
      </c>
      <c r="N410" s="26" t="s">
        <v>19923</v>
      </c>
      <c r="O410" s="16" t="s">
        <v>119</v>
      </c>
      <c r="P410" s="26" t="s">
        <v>168</v>
      </c>
      <c r="R410" s="16" t="s">
        <v>139</v>
      </c>
      <c r="S410" s="16" t="s">
        <v>42</v>
      </c>
      <c r="T410" s="22">
        <v>5.35</v>
      </c>
      <c r="U410" s="21">
        <v>44477</v>
      </c>
      <c r="W410" s="20" t="s">
        <v>43</v>
      </c>
      <c r="X410" s="16" t="s">
        <v>140</v>
      </c>
      <c r="Z410" s="24" t="s">
        <v>32</v>
      </c>
      <c r="AA410" s="24" t="s">
        <v>32</v>
      </c>
      <c r="AB410" s="24" t="s">
        <v>32</v>
      </c>
      <c r="AC410" s="24" t="s">
        <v>32</v>
      </c>
      <c r="AD410" s="25">
        <v>2600000</v>
      </c>
      <c r="AE410" s="25">
        <v>5282000</v>
      </c>
      <c r="AF410" s="25">
        <v>0</v>
      </c>
      <c r="AG410" s="25">
        <v>0</v>
      </c>
      <c r="AH410" s="25">
        <v>7882000</v>
      </c>
      <c r="AI410" s="16" t="s">
        <v>19922</v>
      </c>
    </row>
    <row r="411" spans="1:35" x14ac:dyDescent="0.25">
      <c r="A411" s="17">
        <v>101410.01</v>
      </c>
      <c r="B411" s="18">
        <v>1</v>
      </c>
      <c r="C411" s="16" t="s">
        <v>73</v>
      </c>
      <c r="D411" s="21">
        <v>37734</v>
      </c>
      <c r="E411" s="16" t="s">
        <v>32</v>
      </c>
      <c r="F411" s="21">
        <v>44237</v>
      </c>
      <c r="G411" s="16" t="s">
        <v>102</v>
      </c>
      <c r="H411" s="26" t="s">
        <v>276</v>
      </c>
      <c r="I411" s="16" t="s">
        <v>468</v>
      </c>
      <c r="J411" s="20" t="s">
        <v>116</v>
      </c>
      <c r="L411" s="16" t="s">
        <v>116</v>
      </c>
      <c r="M411" s="26" t="s">
        <v>663</v>
      </c>
      <c r="N411" s="26" t="s">
        <v>661</v>
      </c>
      <c r="O411" s="16" t="s">
        <v>119</v>
      </c>
      <c r="P411" s="26" t="s">
        <v>168</v>
      </c>
      <c r="R411" s="16" t="s">
        <v>139</v>
      </c>
      <c r="S411" s="16" t="s">
        <v>42</v>
      </c>
      <c r="T411" s="22">
        <v>4.62</v>
      </c>
      <c r="U411" s="21">
        <v>45632</v>
      </c>
      <c r="W411" s="20" t="s">
        <v>43</v>
      </c>
      <c r="X411" s="16" t="s">
        <v>78</v>
      </c>
      <c r="Z411" s="25">
        <v>200000</v>
      </c>
      <c r="AA411" s="25">
        <v>7784000</v>
      </c>
      <c r="AB411" s="25">
        <v>0</v>
      </c>
      <c r="AC411" s="25">
        <v>0</v>
      </c>
      <c r="AD411" s="25">
        <v>1485697</v>
      </c>
      <c r="AE411" s="25">
        <v>7784000</v>
      </c>
      <c r="AF411" s="25">
        <v>0</v>
      </c>
      <c r="AG411" s="25">
        <v>0</v>
      </c>
      <c r="AH411" s="25">
        <v>9269697</v>
      </c>
    </row>
    <row r="412" spans="1:35" x14ac:dyDescent="0.25">
      <c r="A412" s="17">
        <v>101410.02</v>
      </c>
      <c r="B412" s="18">
        <v>1</v>
      </c>
      <c r="C412" s="16" t="s">
        <v>73</v>
      </c>
      <c r="D412" s="21">
        <v>38868</v>
      </c>
      <c r="E412" s="16" t="s">
        <v>617</v>
      </c>
      <c r="F412" s="21">
        <v>44344</v>
      </c>
      <c r="G412" s="16" t="s">
        <v>664</v>
      </c>
      <c r="H412" s="26" t="s">
        <v>276</v>
      </c>
      <c r="I412" s="16" t="s">
        <v>468</v>
      </c>
      <c r="J412" s="20" t="s">
        <v>116</v>
      </c>
      <c r="L412" s="16" t="s">
        <v>116</v>
      </c>
      <c r="M412" s="26" t="s">
        <v>665</v>
      </c>
      <c r="N412" s="26" t="s">
        <v>661</v>
      </c>
      <c r="O412" s="16" t="s">
        <v>119</v>
      </c>
      <c r="P412" s="26" t="s">
        <v>168</v>
      </c>
      <c r="R412" s="16" t="s">
        <v>139</v>
      </c>
      <c r="S412" s="16" t="s">
        <v>42</v>
      </c>
      <c r="T412" s="22">
        <v>5.7</v>
      </c>
      <c r="U412" s="21">
        <v>45632</v>
      </c>
      <c r="W412" s="20" t="s">
        <v>43</v>
      </c>
      <c r="X412" s="16" t="s">
        <v>78</v>
      </c>
      <c r="Z412" s="25">
        <v>0</v>
      </c>
      <c r="AA412" s="25">
        <v>3500</v>
      </c>
      <c r="AB412" s="25">
        <v>0</v>
      </c>
      <c r="AC412" s="25">
        <v>0</v>
      </c>
      <c r="AD412" s="25">
        <v>1700000</v>
      </c>
      <c r="AE412" s="25">
        <v>3500</v>
      </c>
      <c r="AF412" s="25">
        <v>0</v>
      </c>
      <c r="AG412" s="25">
        <v>0</v>
      </c>
      <c r="AH412" s="25">
        <v>1703500</v>
      </c>
    </row>
    <row r="413" spans="1:35" ht="30" x14ac:dyDescent="0.25">
      <c r="A413" s="17">
        <v>101411</v>
      </c>
      <c r="B413" s="18">
        <v>1</v>
      </c>
      <c r="C413" s="16" t="s">
        <v>73</v>
      </c>
      <c r="D413" s="21">
        <v>37319</v>
      </c>
      <c r="E413" s="16" t="s">
        <v>32</v>
      </c>
      <c r="F413" s="21">
        <v>44356</v>
      </c>
      <c r="G413" s="16" t="s">
        <v>109</v>
      </c>
      <c r="H413" s="26" t="s">
        <v>666</v>
      </c>
      <c r="I413" s="16" t="s">
        <v>446</v>
      </c>
      <c r="J413" s="20" t="s">
        <v>116</v>
      </c>
      <c r="L413" s="16" t="s">
        <v>116</v>
      </c>
      <c r="M413" s="26" t="s">
        <v>19921</v>
      </c>
      <c r="N413" s="26" t="s">
        <v>19920</v>
      </c>
      <c r="O413" s="16" t="s">
        <v>119</v>
      </c>
      <c r="P413" s="26" t="s">
        <v>582</v>
      </c>
      <c r="T413" s="22">
        <v>9.6999999999999993</v>
      </c>
      <c r="W413" s="20" t="s">
        <v>43</v>
      </c>
      <c r="X413" s="16" t="s">
        <v>140</v>
      </c>
      <c r="Z413" s="24" t="s">
        <v>32</v>
      </c>
      <c r="AA413" s="24" t="s">
        <v>32</v>
      </c>
      <c r="AB413" s="24" t="s">
        <v>32</v>
      </c>
      <c r="AC413" s="24" t="s">
        <v>32</v>
      </c>
      <c r="AD413" s="24" t="s">
        <v>32</v>
      </c>
      <c r="AE413" s="24" t="s">
        <v>32</v>
      </c>
      <c r="AF413" s="24" t="s">
        <v>32</v>
      </c>
      <c r="AG413" s="24" t="s">
        <v>32</v>
      </c>
      <c r="AH413" s="24" t="s">
        <v>32</v>
      </c>
    </row>
    <row r="414" spans="1:35" x14ac:dyDescent="0.25">
      <c r="A414" s="17">
        <v>101411.01</v>
      </c>
      <c r="B414" s="18">
        <v>1</v>
      </c>
      <c r="C414" s="16" t="s">
        <v>31</v>
      </c>
      <c r="D414" s="21">
        <v>37551</v>
      </c>
      <c r="E414" s="16" t="s">
        <v>32</v>
      </c>
      <c r="F414" s="21">
        <v>43857</v>
      </c>
      <c r="G414" s="16" t="s">
        <v>81</v>
      </c>
      <c r="H414" s="26" t="s">
        <v>666</v>
      </c>
      <c r="I414" s="16" t="s">
        <v>446</v>
      </c>
      <c r="J414" s="20" t="s">
        <v>116</v>
      </c>
      <c r="L414" s="16" t="s">
        <v>116</v>
      </c>
      <c r="M414" s="26" t="s">
        <v>19919</v>
      </c>
      <c r="N414" s="26" t="s">
        <v>19918</v>
      </c>
      <c r="O414" s="16" t="s">
        <v>119</v>
      </c>
      <c r="P414" s="26" t="s">
        <v>603</v>
      </c>
      <c r="T414" s="22">
        <v>3.69</v>
      </c>
      <c r="W414" s="20" t="s">
        <v>43</v>
      </c>
      <c r="X414" s="16" t="s">
        <v>140</v>
      </c>
      <c r="Z414" s="24" t="s">
        <v>32</v>
      </c>
      <c r="AA414" s="24" t="s">
        <v>32</v>
      </c>
      <c r="AB414" s="24" t="s">
        <v>32</v>
      </c>
      <c r="AC414" s="24" t="s">
        <v>32</v>
      </c>
      <c r="AD414" s="25">
        <v>3456531</v>
      </c>
      <c r="AE414" s="25">
        <v>12765680</v>
      </c>
      <c r="AF414" s="25">
        <v>0</v>
      </c>
      <c r="AG414" s="25">
        <v>0</v>
      </c>
      <c r="AH414" s="25">
        <v>16222211</v>
      </c>
    </row>
    <row r="415" spans="1:35" ht="30" x14ac:dyDescent="0.25">
      <c r="A415" s="17">
        <v>101411.02</v>
      </c>
      <c r="B415" s="18">
        <v>1</v>
      </c>
      <c r="C415" s="16" t="s">
        <v>73</v>
      </c>
      <c r="D415" s="21">
        <v>37319</v>
      </c>
      <c r="E415" s="16" t="s">
        <v>32</v>
      </c>
      <c r="F415" s="21">
        <v>44356</v>
      </c>
      <c r="G415" s="16" t="s">
        <v>109</v>
      </c>
      <c r="H415" s="26" t="s">
        <v>368</v>
      </c>
      <c r="I415" s="16" t="s">
        <v>446</v>
      </c>
      <c r="J415" s="20" t="s">
        <v>116</v>
      </c>
      <c r="L415" s="16" t="s">
        <v>116</v>
      </c>
      <c r="M415" s="26" t="s">
        <v>19917</v>
      </c>
      <c r="N415" s="26" t="s">
        <v>19916</v>
      </c>
      <c r="O415" s="16" t="s">
        <v>119</v>
      </c>
      <c r="P415" s="26" t="s">
        <v>138</v>
      </c>
      <c r="R415" s="16" t="s">
        <v>139</v>
      </c>
      <c r="S415" s="16" t="s">
        <v>42</v>
      </c>
      <c r="T415" s="22">
        <v>2.4500000000000002</v>
      </c>
      <c r="U415" s="21">
        <v>44904</v>
      </c>
      <c r="W415" s="20" t="s">
        <v>43</v>
      </c>
      <c r="X415" s="16" t="s">
        <v>140</v>
      </c>
      <c r="Z415" s="24" t="s">
        <v>32</v>
      </c>
      <c r="AA415" s="24" t="s">
        <v>32</v>
      </c>
      <c r="AB415" s="24" t="s">
        <v>32</v>
      </c>
      <c r="AC415" s="24" t="s">
        <v>32</v>
      </c>
      <c r="AD415" s="25">
        <v>1499188</v>
      </c>
      <c r="AE415" s="25">
        <v>2855040</v>
      </c>
      <c r="AF415" s="25">
        <v>0</v>
      </c>
      <c r="AG415" s="25">
        <v>0</v>
      </c>
      <c r="AH415" s="25">
        <v>4354228</v>
      </c>
      <c r="AI415" s="16" t="s">
        <v>19915</v>
      </c>
    </row>
    <row r="416" spans="1:35" x14ac:dyDescent="0.25">
      <c r="A416" s="17">
        <v>101411.03</v>
      </c>
      <c r="B416" s="18">
        <v>1</v>
      </c>
      <c r="C416" s="16" t="s">
        <v>73</v>
      </c>
      <c r="D416" s="21">
        <v>37319</v>
      </c>
      <c r="E416" s="16" t="s">
        <v>32</v>
      </c>
      <c r="F416" s="21">
        <v>44356</v>
      </c>
      <c r="G416" s="16" t="s">
        <v>109</v>
      </c>
      <c r="H416" s="26" t="s">
        <v>368</v>
      </c>
      <c r="I416" s="16" t="s">
        <v>446</v>
      </c>
      <c r="J416" s="20" t="s">
        <v>116</v>
      </c>
      <c r="L416" s="16" t="s">
        <v>116</v>
      </c>
      <c r="M416" s="26" t="s">
        <v>19914</v>
      </c>
      <c r="N416" s="26" t="s">
        <v>19913</v>
      </c>
      <c r="O416" s="16" t="s">
        <v>119</v>
      </c>
      <c r="P416" s="26" t="s">
        <v>138</v>
      </c>
      <c r="R416" s="16" t="s">
        <v>139</v>
      </c>
      <c r="S416" s="16" t="s">
        <v>42</v>
      </c>
      <c r="T416" s="22">
        <v>4.93</v>
      </c>
      <c r="U416" s="21">
        <v>45695</v>
      </c>
      <c r="W416" s="20" t="s">
        <v>43</v>
      </c>
      <c r="X416" s="16" t="s">
        <v>140</v>
      </c>
      <c r="Z416" s="24" t="s">
        <v>32</v>
      </c>
      <c r="AA416" s="24" t="s">
        <v>32</v>
      </c>
      <c r="AB416" s="24" t="s">
        <v>32</v>
      </c>
      <c r="AC416" s="24" t="s">
        <v>32</v>
      </c>
      <c r="AD416" s="25">
        <v>2186486.25</v>
      </c>
      <c r="AE416" s="25">
        <v>0</v>
      </c>
      <c r="AF416" s="25">
        <v>0</v>
      </c>
      <c r="AG416" s="25">
        <v>0</v>
      </c>
      <c r="AH416" s="25">
        <v>2186486.25</v>
      </c>
    </row>
    <row r="417" spans="1:35" x14ac:dyDescent="0.25">
      <c r="A417" s="17">
        <v>101411.04</v>
      </c>
      <c r="B417" s="18">
        <v>1</v>
      </c>
      <c r="C417" s="16" t="s">
        <v>474</v>
      </c>
      <c r="D417" s="21">
        <v>41311</v>
      </c>
      <c r="E417" s="16" t="s">
        <v>113</v>
      </c>
      <c r="F417" s="21">
        <v>44245</v>
      </c>
      <c r="G417" s="16" t="s">
        <v>74</v>
      </c>
      <c r="H417" s="26" t="s">
        <v>666</v>
      </c>
      <c r="I417" s="16" t="s">
        <v>446</v>
      </c>
      <c r="J417" s="20" t="s">
        <v>116</v>
      </c>
      <c r="L417" s="16" t="s">
        <v>116</v>
      </c>
      <c r="M417" s="26" t="s">
        <v>667</v>
      </c>
      <c r="O417" s="16" t="s">
        <v>119</v>
      </c>
      <c r="P417" s="26" t="s">
        <v>138</v>
      </c>
      <c r="R417" s="16" t="s">
        <v>139</v>
      </c>
      <c r="S417" s="16" t="s">
        <v>42</v>
      </c>
      <c r="T417" s="22">
        <v>3.37</v>
      </c>
      <c r="U417" s="21">
        <v>42048</v>
      </c>
      <c r="W417" s="20" t="s">
        <v>43</v>
      </c>
      <c r="X417" s="16" t="s">
        <v>140</v>
      </c>
      <c r="Z417" s="25">
        <v>0</v>
      </c>
      <c r="AA417" s="25">
        <v>0</v>
      </c>
      <c r="AB417" s="25">
        <v>1562500</v>
      </c>
      <c r="AC417" s="25">
        <v>0</v>
      </c>
      <c r="AD417" s="25">
        <v>0</v>
      </c>
      <c r="AE417" s="25">
        <v>0</v>
      </c>
      <c r="AF417" s="25">
        <v>73668871</v>
      </c>
      <c r="AG417" s="25">
        <v>0</v>
      </c>
      <c r="AH417" s="25">
        <v>73668871</v>
      </c>
      <c r="AI417" s="16" t="s">
        <v>668</v>
      </c>
    </row>
    <row r="418" spans="1:35" x14ac:dyDescent="0.25">
      <c r="A418" s="17">
        <v>101411.05</v>
      </c>
      <c r="B418" s="18">
        <v>1</v>
      </c>
      <c r="C418" s="16" t="s">
        <v>474</v>
      </c>
      <c r="D418" s="21">
        <v>41311</v>
      </c>
      <c r="E418" s="16" t="s">
        <v>113</v>
      </c>
      <c r="F418" s="21">
        <v>44089</v>
      </c>
      <c r="G418" s="16" t="s">
        <v>74</v>
      </c>
      <c r="H418" s="26" t="s">
        <v>368</v>
      </c>
      <c r="I418" s="16" t="s">
        <v>446</v>
      </c>
      <c r="J418" s="20" t="s">
        <v>116</v>
      </c>
      <c r="L418" s="16" t="s">
        <v>116</v>
      </c>
      <c r="M418" s="26" t="s">
        <v>19912</v>
      </c>
      <c r="N418" s="26" t="s">
        <v>19911</v>
      </c>
      <c r="O418" s="16" t="s">
        <v>119</v>
      </c>
      <c r="P418" s="26" t="s">
        <v>138</v>
      </c>
      <c r="R418" s="16" t="s">
        <v>139</v>
      </c>
      <c r="S418" s="16" t="s">
        <v>42</v>
      </c>
      <c r="T418" s="22">
        <v>1.91</v>
      </c>
      <c r="U418" s="21">
        <v>42461</v>
      </c>
      <c r="W418" s="20" t="s">
        <v>43</v>
      </c>
      <c r="X418" s="16" t="s">
        <v>140</v>
      </c>
      <c r="Z418" s="24" t="s">
        <v>32</v>
      </c>
      <c r="AA418" s="24" t="s">
        <v>32</v>
      </c>
      <c r="AB418" s="24" t="s">
        <v>32</v>
      </c>
      <c r="AC418" s="24" t="s">
        <v>32</v>
      </c>
      <c r="AD418" s="25">
        <v>0</v>
      </c>
      <c r="AE418" s="25">
        <v>0</v>
      </c>
      <c r="AF418" s="25">
        <v>38938341</v>
      </c>
      <c r="AG418" s="25">
        <v>0</v>
      </c>
      <c r="AH418" s="25">
        <v>38938341</v>
      </c>
      <c r="AI418" s="16" t="s">
        <v>19910</v>
      </c>
    </row>
    <row r="419" spans="1:35" ht="30" x14ac:dyDescent="0.25">
      <c r="A419" s="17">
        <v>101414</v>
      </c>
      <c r="B419" s="18">
        <v>1</v>
      </c>
      <c r="C419" s="16" t="s">
        <v>73</v>
      </c>
      <c r="D419" s="21">
        <v>37319</v>
      </c>
      <c r="E419" s="16" t="s">
        <v>32</v>
      </c>
      <c r="F419" s="21">
        <v>44356</v>
      </c>
      <c r="G419" s="16" t="s">
        <v>109</v>
      </c>
      <c r="H419" s="26" t="s">
        <v>394</v>
      </c>
      <c r="I419" s="16" t="s">
        <v>446</v>
      </c>
      <c r="J419" s="20" t="s">
        <v>116</v>
      </c>
      <c r="L419" s="16" t="s">
        <v>116</v>
      </c>
      <c r="M419" s="26" t="s">
        <v>19909</v>
      </c>
      <c r="N419" s="26" t="s">
        <v>19908</v>
      </c>
      <c r="O419" s="16" t="s">
        <v>119</v>
      </c>
      <c r="P419" s="26" t="s">
        <v>551</v>
      </c>
      <c r="R419" s="16" t="s">
        <v>139</v>
      </c>
      <c r="S419" s="16" t="s">
        <v>192</v>
      </c>
      <c r="T419" s="22">
        <v>9.0500000000000007</v>
      </c>
      <c r="W419" s="20" t="s">
        <v>43</v>
      </c>
      <c r="X419" s="16" t="s">
        <v>140</v>
      </c>
      <c r="Z419" s="24" t="s">
        <v>32</v>
      </c>
      <c r="AA419" s="24" t="s">
        <v>32</v>
      </c>
      <c r="AB419" s="24" t="s">
        <v>32</v>
      </c>
      <c r="AC419" s="24" t="s">
        <v>32</v>
      </c>
      <c r="AD419" s="25">
        <v>1749164</v>
      </c>
      <c r="AE419" s="25">
        <v>0</v>
      </c>
      <c r="AF419" s="25">
        <v>0</v>
      </c>
      <c r="AG419" s="25">
        <v>0</v>
      </c>
      <c r="AH419" s="25">
        <v>1749164</v>
      </c>
    </row>
    <row r="420" spans="1:35" ht="30" x14ac:dyDescent="0.25">
      <c r="A420" s="17">
        <v>101414.02</v>
      </c>
      <c r="B420" s="18">
        <v>1</v>
      </c>
      <c r="C420" s="16" t="s">
        <v>73</v>
      </c>
      <c r="D420" s="21">
        <v>43501</v>
      </c>
      <c r="E420" s="16" t="s">
        <v>109</v>
      </c>
      <c r="F420" s="21">
        <v>44356</v>
      </c>
      <c r="G420" s="16" t="s">
        <v>109</v>
      </c>
      <c r="H420" s="26" t="s">
        <v>394</v>
      </c>
      <c r="I420" s="16" t="s">
        <v>446</v>
      </c>
      <c r="J420" s="20" t="s">
        <v>116</v>
      </c>
      <c r="L420" s="16" t="s">
        <v>116</v>
      </c>
      <c r="M420" s="26" t="s">
        <v>19907</v>
      </c>
      <c r="N420" s="26" t="s">
        <v>19905</v>
      </c>
      <c r="O420" s="16" t="s">
        <v>119</v>
      </c>
      <c r="P420" s="26" t="s">
        <v>168</v>
      </c>
      <c r="R420" s="16" t="s">
        <v>139</v>
      </c>
      <c r="S420" s="16" t="s">
        <v>42</v>
      </c>
      <c r="T420" s="22">
        <v>4.16</v>
      </c>
      <c r="U420" s="21">
        <v>46059</v>
      </c>
      <c r="W420" s="20" t="s">
        <v>43</v>
      </c>
      <c r="X420" s="16" t="s">
        <v>140</v>
      </c>
      <c r="Z420" s="24" t="s">
        <v>32</v>
      </c>
      <c r="AA420" s="24" t="s">
        <v>32</v>
      </c>
      <c r="AB420" s="24" t="s">
        <v>32</v>
      </c>
      <c r="AC420" s="24" t="s">
        <v>32</v>
      </c>
      <c r="AD420" s="24" t="s">
        <v>32</v>
      </c>
      <c r="AE420" s="24" t="s">
        <v>32</v>
      </c>
      <c r="AF420" s="24" t="s">
        <v>32</v>
      </c>
      <c r="AG420" s="24" t="s">
        <v>32</v>
      </c>
      <c r="AH420" s="24" t="s">
        <v>32</v>
      </c>
    </row>
    <row r="421" spans="1:35" x14ac:dyDescent="0.25">
      <c r="A421" s="17">
        <v>101414.03</v>
      </c>
      <c r="B421" s="18">
        <v>1</v>
      </c>
      <c r="C421" s="16" t="s">
        <v>73</v>
      </c>
      <c r="D421" s="21">
        <v>43502</v>
      </c>
      <c r="E421" s="16" t="s">
        <v>109</v>
      </c>
      <c r="F421" s="21">
        <v>44172</v>
      </c>
      <c r="G421" s="16" t="s">
        <v>81</v>
      </c>
      <c r="H421" s="26" t="s">
        <v>394</v>
      </c>
      <c r="I421" s="16" t="s">
        <v>446</v>
      </c>
      <c r="J421" s="20" t="s">
        <v>116</v>
      </c>
      <c r="L421" s="16" t="s">
        <v>116</v>
      </c>
      <c r="M421" s="26" t="s">
        <v>19906</v>
      </c>
      <c r="N421" s="26" t="s">
        <v>19905</v>
      </c>
      <c r="O421" s="16" t="s">
        <v>119</v>
      </c>
      <c r="P421" s="26" t="s">
        <v>551</v>
      </c>
      <c r="R421" s="16" t="s">
        <v>139</v>
      </c>
      <c r="S421" s="16" t="s">
        <v>192</v>
      </c>
      <c r="T421" s="22">
        <v>4.99</v>
      </c>
      <c r="W421" s="20" t="s">
        <v>43</v>
      </c>
      <c r="X421" s="16" t="s">
        <v>140</v>
      </c>
      <c r="Z421" s="24" t="s">
        <v>32</v>
      </c>
      <c r="AA421" s="24" t="s">
        <v>32</v>
      </c>
      <c r="AB421" s="24" t="s">
        <v>32</v>
      </c>
      <c r="AC421" s="24" t="s">
        <v>32</v>
      </c>
      <c r="AD421" s="25">
        <v>260000</v>
      </c>
      <c r="AE421" s="25">
        <v>0</v>
      </c>
      <c r="AF421" s="25">
        <v>0</v>
      </c>
      <c r="AG421" s="25">
        <v>0</v>
      </c>
      <c r="AH421" s="25">
        <v>260000</v>
      </c>
    </row>
    <row r="422" spans="1:35" x14ac:dyDescent="0.25">
      <c r="A422" s="17">
        <v>101415</v>
      </c>
      <c r="B422" s="18">
        <v>1</v>
      </c>
      <c r="C422" s="16" t="s">
        <v>73</v>
      </c>
      <c r="D422" s="21">
        <v>37319</v>
      </c>
      <c r="E422" s="16" t="s">
        <v>32</v>
      </c>
      <c r="F422" s="21">
        <v>44356</v>
      </c>
      <c r="G422" s="16" t="s">
        <v>109</v>
      </c>
      <c r="H422" s="26" t="s">
        <v>394</v>
      </c>
      <c r="I422" s="16" t="s">
        <v>2335</v>
      </c>
      <c r="J422" s="20" t="s">
        <v>116</v>
      </c>
      <c r="L422" s="16" t="s">
        <v>116</v>
      </c>
      <c r="M422" s="26" t="s">
        <v>19904</v>
      </c>
      <c r="N422" s="26" t="s">
        <v>19903</v>
      </c>
      <c r="O422" s="16" t="s">
        <v>119</v>
      </c>
      <c r="P422" s="26" t="s">
        <v>138</v>
      </c>
      <c r="R422" s="16" t="s">
        <v>139</v>
      </c>
      <c r="S422" s="16" t="s">
        <v>42</v>
      </c>
      <c r="T422" s="22">
        <v>5.07</v>
      </c>
      <c r="U422" s="21">
        <v>46003</v>
      </c>
      <c r="W422" s="20" t="s">
        <v>43</v>
      </c>
      <c r="X422" s="16" t="s">
        <v>78</v>
      </c>
      <c r="Z422" s="24" t="s">
        <v>32</v>
      </c>
      <c r="AA422" s="24" t="s">
        <v>32</v>
      </c>
      <c r="AB422" s="24" t="s">
        <v>32</v>
      </c>
      <c r="AC422" s="24" t="s">
        <v>32</v>
      </c>
      <c r="AD422" s="25">
        <v>2583000</v>
      </c>
      <c r="AE422" s="25">
        <v>138994.99</v>
      </c>
      <c r="AF422" s="25">
        <v>0</v>
      </c>
      <c r="AG422" s="25">
        <v>0</v>
      </c>
      <c r="AH422" s="25">
        <v>2721994.99</v>
      </c>
    </row>
    <row r="423" spans="1:35" x14ac:dyDescent="0.25">
      <c r="A423" s="17">
        <v>101416</v>
      </c>
      <c r="B423" s="18">
        <v>1</v>
      </c>
      <c r="C423" s="16" t="s">
        <v>73</v>
      </c>
      <c r="D423" s="21">
        <v>37319</v>
      </c>
      <c r="E423" s="16" t="s">
        <v>32</v>
      </c>
      <c r="F423" s="21">
        <v>44356</v>
      </c>
      <c r="G423" s="16" t="s">
        <v>109</v>
      </c>
      <c r="H423" s="26" t="s">
        <v>417</v>
      </c>
      <c r="I423" s="16" t="s">
        <v>614</v>
      </c>
      <c r="J423" s="20" t="s">
        <v>116</v>
      </c>
      <c r="L423" s="16" t="s">
        <v>116</v>
      </c>
      <c r="M423" s="26" t="s">
        <v>19902</v>
      </c>
      <c r="N423" s="26" t="s">
        <v>19901</v>
      </c>
      <c r="O423" s="16" t="s">
        <v>119</v>
      </c>
      <c r="P423" s="26" t="s">
        <v>138</v>
      </c>
      <c r="R423" s="16" t="s">
        <v>139</v>
      </c>
      <c r="S423" s="16" t="s">
        <v>42</v>
      </c>
      <c r="T423" s="22">
        <v>5.1710000000000003</v>
      </c>
      <c r="U423" s="21">
        <v>44540</v>
      </c>
      <c r="W423" s="20" t="s">
        <v>43</v>
      </c>
      <c r="X423" s="16" t="s">
        <v>78</v>
      </c>
      <c r="Z423" s="24" t="s">
        <v>32</v>
      </c>
      <c r="AA423" s="24" t="s">
        <v>32</v>
      </c>
      <c r="AB423" s="24" t="s">
        <v>32</v>
      </c>
      <c r="AC423" s="24" t="s">
        <v>32</v>
      </c>
      <c r="AD423" s="25">
        <v>0</v>
      </c>
      <c r="AE423" s="25">
        <v>15989000</v>
      </c>
      <c r="AF423" s="25">
        <v>0</v>
      </c>
      <c r="AG423" s="25">
        <v>0</v>
      </c>
      <c r="AH423" s="25">
        <v>15989000</v>
      </c>
      <c r="AI423" s="16" t="s">
        <v>19900</v>
      </c>
    </row>
    <row r="424" spans="1:35" x14ac:dyDescent="0.25">
      <c r="A424" s="17">
        <v>101417</v>
      </c>
      <c r="B424" s="18">
        <v>1</v>
      </c>
      <c r="C424" s="16" t="s">
        <v>474</v>
      </c>
      <c r="D424" s="21">
        <v>37319</v>
      </c>
      <c r="E424" s="16" t="s">
        <v>32</v>
      </c>
      <c r="F424" s="21">
        <v>44169</v>
      </c>
      <c r="G424" s="16" t="s">
        <v>75</v>
      </c>
      <c r="H424" s="26" t="s">
        <v>417</v>
      </c>
      <c r="I424" s="16" t="s">
        <v>614</v>
      </c>
      <c r="J424" s="20" t="s">
        <v>116</v>
      </c>
      <c r="L424" s="16" t="s">
        <v>116</v>
      </c>
      <c r="M424" s="26" t="s">
        <v>19899</v>
      </c>
      <c r="O424" s="16" t="s">
        <v>119</v>
      </c>
      <c r="P424" s="26" t="s">
        <v>168</v>
      </c>
      <c r="R424" s="16" t="s">
        <v>139</v>
      </c>
      <c r="S424" s="16" t="s">
        <v>42</v>
      </c>
      <c r="T424" s="22">
        <v>4.7720000000000002</v>
      </c>
      <c r="U424" s="21">
        <v>40074</v>
      </c>
      <c r="W424" s="20" t="s">
        <v>43</v>
      </c>
      <c r="X424" s="16" t="s">
        <v>78</v>
      </c>
      <c r="Z424" s="24" t="s">
        <v>32</v>
      </c>
      <c r="AA424" s="24" t="s">
        <v>32</v>
      </c>
      <c r="AB424" s="24" t="s">
        <v>32</v>
      </c>
      <c r="AC424" s="24" t="s">
        <v>32</v>
      </c>
      <c r="AD424" s="25">
        <v>3236000</v>
      </c>
      <c r="AE424" s="25">
        <v>2018700</v>
      </c>
      <c r="AF424" s="25">
        <v>15958453.029999999</v>
      </c>
      <c r="AG424" s="25">
        <v>0</v>
      </c>
      <c r="AH424" s="25">
        <v>21213153.030000001</v>
      </c>
      <c r="AI424" s="16" t="s">
        <v>19898</v>
      </c>
    </row>
    <row r="425" spans="1:35" ht="30" x14ac:dyDescent="0.25">
      <c r="A425" s="17">
        <v>101419</v>
      </c>
      <c r="B425" s="18">
        <v>1</v>
      </c>
      <c r="C425" s="16" t="s">
        <v>474</v>
      </c>
      <c r="D425" s="21">
        <v>37319</v>
      </c>
      <c r="E425" s="16" t="s">
        <v>32</v>
      </c>
      <c r="F425" s="21">
        <v>44280</v>
      </c>
      <c r="G425" s="16" t="s">
        <v>75</v>
      </c>
      <c r="H425" s="26" t="s">
        <v>15131</v>
      </c>
      <c r="I425" s="16" t="s">
        <v>669</v>
      </c>
      <c r="J425" s="20" t="s">
        <v>116</v>
      </c>
      <c r="L425" s="16" t="s">
        <v>116</v>
      </c>
      <c r="M425" s="26" t="s">
        <v>19897</v>
      </c>
      <c r="O425" s="16" t="s">
        <v>78</v>
      </c>
      <c r="P425" s="26" t="s">
        <v>582</v>
      </c>
      <c r="T425" s="22">
        <v>14.1</v>
      </c>
      <c r="W425" s="20" t="s">
        <v>43</v>
      </c>
      <c r="X425" s="16" t="s">
        <v>511</v>
      </c>
      <c r="Z425" s="24" t="s">
        <v>32</v>
      </c>
      <c r="AA425" s="24" t="s">
        <v>32</v>
      </c>
      <c r="AB425" s="24" t="s">
        <v>32</v>
      </c>
      <c r="AC425" s="24" t="s">
        <v>32</v>
      </c>
      <c r="AD425" s="24" t="s">
        <v>32</v>
      </c>
      <c r="AE425" s="24" t="s">
        <v>32</v>
      </c>
      <c r="AF425" s="24" t="s">
        <v>32</v>
      </c>
      <c r="AG425" s="24" t="s">
        <v>32</v>
      </c>
      <c r="AH425" s="24" t="s">
        <v>32</v>
      </c>
    </row>
    <row r="426" spans="1:35" x14ac:dyDescent="0.25">
      <c r="A426" s="17">
        <v>101419.01</v>
      </c>
      <c r="B426" s="18">
        <v>1</v>
      </c>
      <c r="C426" s="16" t="s">
        <v>73</v>
      </c>
      <c r="D426" s="21">
        <v>37319</v>
      </c>
      <c r="E426" s="16" t="s">
        <v>32</v>
      </c>
      <c r="F426" s="21">
        <v>43656</v>
      </c>
      <c r="G426" s="16" t="s">
        <v>102</v>
      </c>
      <c r="H426" s="26" t="s">
        <v>283</v>
      </c>
      <c r="I426" s="16" t="s">
        <v>669</v>
      </c>
      <c r="J426" s="20" t="s">
        <v>116</v>
      </c>
      <c r="L426" s="16" t="s">
        <v>116</v>
      </c>
      <c r="M426" s="26" t="s">
        <v>19896</v>
      </c>
      <c r="N426" s="26" t="s">
        <v>19895</v>
      </c>
      <c r="O426" s="16" t="s">
        <v>119</v>
      </c>
      <c r="P426" s="26" t="s">
        <v>551</v>
      </c>
      <c r="R426" s="16" t="s">
        <v>139</v>
      </c>
      <c r="S426" s="16" t="s">
        <v>192</v>
      </c>
      <c r="T426" s="22">
        <v>5</v>
      </c>
      <c r="W426" s="20" t="s">
        <v>43</v>
      </c>
      <c r="X426" s="16" t="s">
        <v>140</v>
      </c>
      <c r="Z426" s="24" t="s">
        <v>32</v>
      </c>
      <c r="AA426" s="24" t="s">
        <v>32</v>
      </c>
      <c r="AB426" s="24" t="s">
        <v>32</v>
      </c>
      <c r="AC426" s="24" t="s">
        <v>32</v>
      </c>
      <c r="AD426" s="25">
        <v>2115000</v>
      </c>
      <c r="AE426" s="25">
        <v>0</v>
      </c>
      <c r="AF426" s="25">
        <v>0</v>
      </c>
      <c r="AG426" s="25">
        <v>0</v>
      </c>
      <c r="AH426" s="25">
        <v>2115000</v>
      </c>
    </row>
    <row r="427" spans="1:35" x14ac:dyDescent="0.25">
      <c r="A427" s="17">
        <v>101419.02</v>
      </c>
      <c r="B427" s="18">
        <v>1</v>
      </c>
      <c r="C427" s="16" t="s">
        <v>73</v>
      </c>
      <c r="D427" s="21">
        <v>37469</v>
      </c>
      <c r="E427" s="16" t="s">
        <v>32</v>
      </c>
      <c r="F427" s="21">
        <v>44209</v>
      </c>
      <c r="G427" s="16" t="s">
        <v>82</v>
      </c>
      <c r="H427" s="26" t="s">
        <v>283</v>
      </c>
      <c r="I427" s="16" t="s">
        <v>669</v>
      </c>
      <c r="J427" s="20" t="s">
        <v>116</v>
      </c>
      <c r="L427" s="16" t="s">
        <v>116</v>
      </c>
      <c r="M427" s="26" t="s">
        <v>19894</v>
      </c>
      <c r="N427" s="26" t="s">
        <v>19893</v>
      </c>
      <c r="O427" s="16" t="s">
        <v>119</v>
      </c>
      <c r="P427" s="26" t="s">
        <v>568</v>
      </c>
      <c r="R427" s="16" t="s">
        <v>139</v>
      </c>
      <c r="S427" s="16" t="s">
        <v>192</v>
      </c>
      <c r="T427" s="22">
        <v>3.7</v>
      </c>
      <c r="U427" s="21">
        <v>45268</v>
      </c>
      <c r="W427" s="20" t="s">
        <v>43</v>
      </c>
      <c r="X427" s="16" t="s">
        <v>511</v>
      </c>
      <c r="Z427" s="24" t="s">
        <v>32</v>
      </c>
      <c r="AA427" s="24" t="s">
        <v>32</v>
      </c>
      <c r="AB427" s="24" t="s">
        <v>32</v>
      </c>
      <c r="AC427" s="24" t="s">
        <v>32</v>
      </c>
      <c r="AD427" s="25">
        <v>2317715</v>
      </c>
      <c r="AE427" s="25">
        <v>0</v>
      </c>
      <c r="AF427" s="25">
        <v>0</v>
      </c>
      <c r="AG427" s="25">
        <v>0</v>
      </c>
      <c r="AH427" s="25">
        <v>2317715</v>
      </c>
    </row>
    <row r="428" spans="1:35" x14ac:dyDescent="0.25">
      <c r="A428" s="17">
        <v>101419.03</v>
      </c>
      <c r="B428" s="18">
        <v>1</v>
      </c>
      <c r="C428" s="16" t="s">
        <v>73</v>
      </c>
      <c r="D428" s="21">
        <v>41414</v>
      </c>
      <c r="E428" s="16" t="s">
        <v>534</v>
      </c>
      <c r="F428" s="21">
        <v>43656</v>
      </c>
      <c r="G428" s="16" t="s">
        <v>125</v>
      </c>
      <c r="H428" s="26" t="s">
        <v>283</v>
      </c>
      <c r="I428" s="16" t="s">
        <v>669</v>
      </c>
      <c r="J428" s="20" t="s">
        <v>116</v>
      </c>
      <c r="L428" s="16" t="s">
        <v>116</v>
      </c>
      <c r="M428" s="26" t="s">
        <v>19892</v>
      </c>
      <c r="N428" s="26" t="s">
        <v>19891</v>
      </c>
      <c r="O428" s="16" t="s">
        <v>119</v>
      </c>
      <c r="P428" s="26" t="s">
        <v>168</v>
      </c>
      <c r="R428" s="16" t="s">
        <v>139</v>
      </c>
      <c r="S428" s="16" t="s">
        <v>42</v>
      </c>
      <c r="T428" s="22">
        <v>3.8</v>
      </c>
      <c r="U428" s="21">
        <v>44729</v>
      </c>
      <c r="W428" s="20" t="s">
        <v>43</v>
      </c>
      <c r="X428" s="16" t="s">
        <v>140</v>
      </c>
      <c r="Z428" s="24" t="s">
        <v>32</v>
      </c>
      <c r="AA428" s="24" t="s">
        <v>32</v>
      </c>
      <c r="AB428" s="24" t="s">
        <v>32</v>
      </c>
      <c r="AC428" s="24" t="s">
        <v>32</v>
      </c>
      <c r="AD428" s="25">
        <v>0</v>
      </c>
      <c r="AE428" s="25">
        <v>27578000</v>
      </c>
      <c r="AF428" s="25">
        <v>0</v>
      </c>
      <c r="AG428" s="25">
        <v>0</v>
      </c>
      <c r="AH428" s="25">
        <v>27578000</v>
      </c>
    </row>
    <row r="429" spans="1:35" ht="30" x14ac:dyDescent="0.25">
      <c r="A429" s="17">
        <v>101419.04</v>
      </c>
      <c r="B429" s="18">
        <v>1</v>
      </c>
      <c r="C429" s="16" t="s">
        <v>73</v>
      </c>
      <c r="D429" s="21">
        <v>41414</v>
      </c>
      <c r="E429" s="16" t="s">
        <v>534</v>
      </c>
      <c r="F429" s="21">
        <v>44237</v>
      </c>
      <c r="G429" s="16" t="s">
        <v>102</v>
      </c>
      <c r="H429" s="26" t="s">
        <v>283</v>
      </c>
      <c r="I429" s="16" t="s">
        <v>669</v>
      </c>
      <c r="J429" s="20" t="s">
        <v>116</v>
      </c>
      <c r="L429" s="16" t="s">
        <v>116</v>
      </c>
      <c r="M429" s="26" t="s">
        <v>670</v>
      </c>
      <c r="N429" s="26" t="s">
        <v>671</v>
      </c>
      <c r="O429" s="16" t="s">
        <v>119</v>
      </c>
      <c r="P429" s="26" t="s">
        <v>568</v>
      </c>
      <c r="R429" s="16" t="s">
        <v>139</v>
      </c>
      <c r="S429" s="16" t="s">
        <v>192</v>
      </c>
      <c r="T429" s="22">
        <v>1.56</v>
      </c>
      <c r="U429" s="21">
        <v>45268</v>
      </c>
      <c r="W429" s="20" t="s">
        <v>43</v>
      </c>
      <c r="X429" s="16" t="s">
        <v>140</v>
      </c>
      <c r="Z429" s="25">
        <v>0</v>
      </c>
      <c r="AA429" s="25">
        <v>6184052.5</v>
      </c>
      <c r="AB429" s="25">
        <v>0</v>
      </c>
      <c r="AC429" s="25">
        <v>0</v>
      </c>
      <c r="AD429" s="25">
        <v>0</v>
      </c>
      <c r="AE429" s="25">
        <v>6184052.5</v>
      </c>
      <c r="AF429" s="25">
        <v>0</v>
      </c>
      <c r="AG429" s="25">
        <v>0</v>
      </c>
      <c r="AH429" s="25">
        <v>6184052.5</v>
      </c>
    </row>
    <row r="430" spans="1:35" x14ac:dyDescent="0.25">
      <c r="A430" s="17">
        <v>101422</v>
      </c>
      <c r="B430" s="18">
        <v>1</v>
      </c>
      <c r="C430" s="16" t="s">
        <v>73</v>
      </c>
      <c r="D430" s="21">
        <v>37319</v>
      </c>
      <c r="E430" s="16" t="s">
        <v>32</v>
      </c>
      <c r="F430" s="21">
        <v>43838</v>
      </c>
      <c r="G430" s="16" t="s">
        <v>75</v>
      </c>
      <c r="H430" s="26" t="s">
        <v>238</v>
      </c>
      <c r="I430" s="16" t="s">
        <v>748</v>
      </c>
      <c r="J430" s="20" t="s">
        <v>116</v>
      </c>
      <c r="L430" s="16" t="s">
        <v>116</v>
      </c>
      <c r="M430" s="26" t="s">
        <v>19890</v>
      </c>
      <c r="N430" s="26" t="s">
        <v>19889</v>
      </c>
      <c r="O430" s="16" t="s">
        <v>119</v>
      </c>
      <c r="P430" s="26" t="s">
        <v>568</v>
      </c>
      <c r="R430" s="16" t="s">
        <v>139</v>
      </c>
      <c r="S430" s="16" t="s">
        <v>192</v>
      </c>
      <c r="T430" s="22">
        <v>7.36</v>
      </c>
      <c r="U430" s="21">
        <v>45429</v>
      </c>
      <c r="W430" s="20" t="s">
        <v>43</v>
      </c>
      <c r="X430" s="16" t="s">
        <v>78</v>
      </c>
      <c r="Z430" s="24" t="s">
        <v>32</v>
      </c>
      <c r="AA430" s="24" t="s">
        <v>32</v>
      </c>
      <c r="AB430" s="24" t="s">
        <v>32</v>
      </c>
      <c r="AC430" s="24" t="s">
        <v>32</v>
      </c>
      <c r="AD430" s="25">
        <v>4400000</v>
      </c>
      <c r="AE430" s="25">
        <v>0</v>
      </c>
      <c r="AF430" s="25">
        <v>0</v>
      </c>
      <c r="AG430" s="25">
        <v>0</v>
      </c>
      <c r="AH430" s="25">
        <v>4400000</v>
      </c>
    </row>
    <row r="431" spans="1:35" x14ac:dyDescent="0.25">
      <c r="A431" s="17">
        <v>101423</v>
      </c>
      <c r="B431" s="18">
        <v>1</v>
      </c>
      <c r="C431" s="16" t="s">
        <v>73</v>
      </c>
      <c r="D431" s="21">
        <v>37319</v>
      </c>
      <c r="E431" s="16" t="s">
        <v>32</v>
      </c>
      <c r="F431" s="21">
        <v>44356</v>
      </c>
      <c r="G431" s="16" t="s">
        <v>109</v>
      </c>
      <c r="H431" s="26" t="s">
        <v>209</v>
      </c>
      <c r="I431" s="16" t="s">
        <v>19886</v>
      </c>
      <c r="J431" s="20" t="s">
        <v>116</v>
      </c>
      <c r="L431" s="16" t="s">
        <v>116</v>
      </c>
      <c r="M431" s="26" t="s">
        <v>19885</v>
      </c>
      <c r="N431" s="26" t="s">
        <v>19888</v>
      </c>
      <c r="O431" s="16" t="s">
        <v>119</v>
      </c>
      <c r="P431" s="26" t="s">
        <v>507</v>
      </c>
      <c r="R431" s="16" t="s">
        <v>139</v>
      </c>
      <c r="S431" s="16" t="s">
        <v>192</v>
      </c>
      <c r="T431" s="22">
        <v>4.5</v>
      </c>
      <c r="U431" s="21">
        <v>45268</v>
      </c>
      <c r="W431" s="20" t="s">
        <v>43</v>
      </c>
      <c r="X431" s="16" t="s">
        <v>140</v>
      </c>
      <c r="Z431" s="24" t="s">
        <v>32</v>
      </c>
      <c r="AA431" s="24" t="s">
        <v>32</v>
      </c>
      <c r="AB431" s="24" t="s">
        <v>32</v>
      </c>
      <c r="AC431" s="24" t="s">
        <v>32</v>
      </c>
      <c r="AD431" s="25">
        <v>6572000</v>
      </c>
      <c r="AE431" s="25">
        <v>259963.44</v>
      </c>
      <c r="AF431" s="25">
        <v>0</v>
      </c>
      <c r="AG431" s="25">
        <v>0</v>
      </c>
      <c r="AH431" s="25">
        <v>6831963.4400000004</v>
      </c>
      <c r="AI431" s="16" t="s">
        <v>19887</v>
      </c>
    </row>
    <row r="432" spans="1:35" x14ac:dyDescent="0.25">
      <c r="A432" s="17">
        <v>101423.01</v>
      </c>
      <c r="B432" s="18">
        <v>1</v>
      </c>
      <c r="C432" s="16" t="s">
        <v>73</v>
      </c>
      <c r="D432" s="21">
        <v>43347</v>
      </c>
      <c r="E432" s="16" t="s">
        <v>109</v>
      </c>
      <c r="F432" s="21">
        <v>43838</v>
      </c>
      <c r="G432" s="16" t="s">
        <v>1568</v>
      </c>
      <c r="H432" s="26" t="s">
        <v>209</v>
      </c>
      <c r="I432" s="16" t="s">
        <v>19886</v>
      </c>
      <c r="J432" s="20" t="s">
        <v>116</v>
      </c>
      <c r="L432" s="16" t="s">
        <v>116</v>
      </c>
      <c r="M432" s="26" t="s">
        <v>19885</v>
      </c>
      <c r="N432" s="26" t="s">
        <v>596</v>
      </c>
      <c r="O432" s="16" t="s">
        <v>119</v>
      </c>
      <c r="P432" s="26" t="s">
        <v>596</v>
      </c>
      <c r="R432" s="16" t="s">
        <v>139</v>
      </c>
      <c r="S432" s="16" t="s">
        <v>192</v>
      </c>
      <c r="T432" s="22">
        <v>4.5</v>
      </c>
      <c r="U432" s="21">
        <v>45331</v>
      </c>
      <c r="W432" s="20" t="s">
        <v>43</v>
      </c>
      <c r="X432" s="16" t="s">
        <v>140</v>
      </c>
      <c r="Z432" s="24" t="s">
        <v>32</v>
      </c>
      <c r="AA432" s="24" t="s">
        <v>32</v>
      </c>
      <c r="AB432" s="24" t="s">
        <v>32</v>
      </c>
      <c r="AC432" s="24" t="s">
        <v>32</v>
      </c>
      <c r="AD432" s="24" t="s">
        <v>32</v>
      </c>
      <c r="AE432" s="24" t="s">
        <v>32</v>
      </c>
      <c r="AF432" s="24" t="s">
        <v>32</v>
      </c>
      <c r="AG432" s="24" t="s">
        <v>32</v>
      </c>
      <c r="AH432" s="24" t="s">
        <v>32</v>
      </c>
    </row>
    <row r="433" spans="1:35" x14ac:dyDescent="0.25">
      <c r="A433" s="17">
        <v>101430</v>
      </c>
      <c r="B433" s="18">
        <v>2</v>
      </c>
      <c r="C433" s="16" t="s">
        <v>73</v>
      </c>
      <c r="D433" s="21">
        <v>37319</v>
      </c>
      <c r="E433" s="16" t="s">
        <v>32</v>
      </c>
      <c r="F433" s="21">
        <v>43714</v>
      </c>
      <c r="G433" s="16" t="s">
        <v>529</v>
      </c>
      <c r="H433" s="26" t="s">
        <v>672</v>
      </c>
      <c r="I433" s="16" t="s">
        <v>673</v>
      </c>
      <c r="J433" s="20" t="s">
        <v>116</v>
      </c>
      <c r="L433" s="16" t="s">
        <v>116</v>
      </c>
      <c r="M433" s="26" t="s">
        <v>674</v>
      </c>
      <c r="N433" s="26" t="s">
        <v>675</v>
      </c>
      <c r="O433" s="16" t="s">
        <v>119</v>
      </c>
      <c r="P433" s="26" t="s">
        <v>676</v>
      </c>
      <c r="T433" s="22">
        <v>7.86</v>
      </c>
      <c r="W433" s="20" t="s">
        <v>43</v>
      </c>
      <c r="X433" s="16" t="s">
        <v>140</v>
      </c>
      <c r="Z433" s="25">
        <v>350000</v>
      </c>
      <c r="AA433" s="25">
        <v>0</v>
      </c>
      <c r="AB433" s="25">
        <v>0</v>
      </c>
      <c r="AC433" s="25">
        <v>0</v>
      </c>
      <c r="AD433" s="25">
        <v>2500000</v>
      </c>
      <c r="AE433" s="25">
        <v>0</v>
      </c>
      <c r="AF433" s="25">
        <v>0</v>
      </c>
      <c r="AG433" s="25">
        <v>0</v>
      </c>
      <c r="AH433" s="25">
        <v>2500000</v>
      </c>
    </row>
    <row r="434" spans="1:35" ht="45" x14ac:dyDescent="0.25">
      <c r="A434" s="17">
        <v>101430.01</v>
      </c>
      <c r="B434" s="18">
        <v>2</v>
      </c>
      <c r="C434" s="16" t="s">
        <v>73</v>
      </c>
      <c r="D434" s="21">
        <v>37601</v>
      </c>
      <c r="E434" s="16" t="s">
        <v>32</v>
      </c>
      <c r="F434" s="21">
        <v>44301</v>
      </c>
      <c r="G434" s="16" t="s">
        <v>108</v>
      </c>
      <c r="H434" s="26" t="s">
        <v>212</v>
      </c>
      <c r="I434" s="16" t="s">
        <v>673</v>
      </c>
      <c r="J434" s="20" t="s">
        <v>116</v>
      </c>
      <c r="L434" s="16" t="s">
        <v>116</v>
      </c>
      <c r="M434" s="26" t="s">
        <v>677</v>
      </c>
      <c r="N434" s="26" t="s">
        <v>678</v>
      </c>
      <c r="O434" s="16" t="s">
        <v>119</v>
      </c>
      <c r="P434" s="26" t="s">
        <v>138</v>
      </c>
      <c r="R434" s="16" t="s">
        <v>139</v>
      </c>
      <c r="S434" s="16" t="s">
        <v>42</v>
      </c>
      <c r="T434" s="22">
        <v>2.69</v>
      </c>
      <c r="U434" s="21">
        <v>44428</v>
      </c>
      <c r="W434" s="20" t="s">
        <v>43</v>
      </c>
      <c r="X434" s="16" t="s">
        <v>140</v>
      </c>
      <c r="Z434" s="25">
        <v>0</v>
      </c>
      <c r="AA434" s="25">
        <v>2115750</v>
      </c>
      <c r="AB434" s="25">
        <v>0</v>
      </c>
      <c r="AC434" s="25">
        <v>0</v>
      </c>
      <c r="AD434" s="25">
        <v>0</v>
      </c>
      <c r="AE434" s="25">
        <v>15750000</v>
      </c>
      <c r="AF434" s="25">
        <v>0</v>
      </c>
      <c r="AG434" s="25">
        <v>0</v>
      </c>
      <c r="AH434" s="25">
        <v>15750000</v>
      </c>
      <c r="AI434" s="16" t="s">
        <v>679</v>
      </c>
    </row>
    <row r="435" spans="1:35" ht="30" x14ac:dyDescent="0.25">
      <c r="A435" s="17">
        <v>101430.02</v>
      </c>
      <c r="B435" s="18">
        <v>2</v>
      </c>
      <c r="C435" s="16" t="s">
        <v>73</v>
      </c>
      <c r="D435" s="21">
        <v>42572</v>
      </c>
      <c r="E435" s="16" t="s">
        <v>109</v>
      </c>
      <c r="F435" s="21">
        <v>44112</v>
      </c>
      <c r="G435" s="16" t="s">
        <v>529</v>
      </c>
      <c r="H435" s="26" t="s">
        <v>19884</v>
      </c>
      <c r="I435" s="16" t="s">
        <v>673</v>
      </c>
      <c r="J435" s="20" t="s">
        <v>116</v>
      </c>
      <c r="L435" s="16" t="s">
        <v>116</v>
      </c>
      <c r="M435" s="26" t="s">
        <v>19883</v>
      </c>
      <c r="N435" s="26" t="s">
        <v>19882</v>
      </c>
      <c r="O435" s="16" t="s">
        <v>119</v>
      </c>
      <c r="P435" s="26" t="s">
        <v>168</v>
      </c>
      <c r="R435" s="16" t="s">
        <v>139</v>
      </c>
      <c r="S435" s="16" t="s">
        <v>42</v>
      </c>
      <c r="T435" s="22">
        <v>6.5</v>
      </c>
      <c r="U435" s="21">
        <v>46255</v>
      </c>
      <c r="W435" s="20" t="s">
        <v>43</v>
      </c>
      <c r="X435" s="16" t="s">
        <v>140</v>
      </c>
      <c r="Z435" s="24" t="s">
        <v>32</v>
      </c>
      <c r="AA435" s="24" t="s">
        <v>32</v>
      </c>
      <c r="AB435" s="24" t="s">
        <v>32</v>
      </c>
      <c r="AC435" s="24" t="s">
        <v>32</v>
      </c>
      <c r="AD435" s="25">
        <v>675000</v>
      </c>
      <c r="AE435" s="25">
        <v>0</v>
      </c>
      <c r="AF435" s="25">
        <v>0</v>
      </c>
      <c r="AG435" s="25">
        <v>0</v>
      </c>
      <c r="AH435" s="25">
        <v>675000</v>
      </c>
      <c r="AI435" s="16" t="s">
        <v>19881</v>
      </c>
    </row>
    <row r="436" spans="1:35" x14ac:dyDescent="0.25">
      <c r="A436" s="17">
        <v>101431</v>
      </c>
      <c r="B436" s="18">
        <v>2</v>
      </c>
      <c r="C436" s="16" t="s">
        <v>474</v>
      </c>
      <c r="D436" s="21">
        <v>37319</v>
      </c>
      <c r="E436" s="16" t="s">
        <v>32</v>
      </c>
      <c r="F436" s="21">
        <v>43585</v>
      </c>
      <c r="G436" s="16" t="s">
        <v>486</v>
      </c>
      <c r="H436" s="26" t="s">
        <v>286</v>
      </c>
      <c r="I436" s="16" t="s">
        <v>680</v>
      </c>
      <c r="J436" s="20" t="s">
        <v>116</v>
      </c>
      <c r="L436" s="16" t="s">
        <v>116</v>
      </c>
      <c r="M436" s="26" t="s">
        <v>681</v>
      </c>
      <c r="O436" s="16" t="s">
        <v>119</v>
      </c>
      <c r="P436" s="26" t="s">
        <v>168</v>
      </c>
      <c r="R436" s="16" t="s">
        <v>139</v>
      </c>
      <c r="S436" s="16" t="s">
        <v>42</v>
      </c>
      <c r="T436" s="22">
        <v>2.13</v>
      </c>
      <c r="U436" s="21">
        <v>41978</v>
      </c>
      <c r="W436" s="20" t="s">
        <v>43</v>
      </c>
      <c r="X436" s="16" t="s">
        <v>78</v>
      </c>
      <c r="Z436" s="25">
        <v>0</v>
      </c>
      <c r="AA436" s="25">
        <v>-5042409.22</v>
      </c>
      <c r="AB436" s="25">
        <v>714261.55</v>
      </c>
      <c r="AC436" s="25">
        <v>0</v>
      </c>
      <c r="AD436" s="25">
        <v>2096400</v>
      </c>
      <c r="AE436" s="25">
        <v>11965840.779999999</v>
      </c>
      <c r="AF436" s="25">
        <v>26113463.550000001</v>
      </c>
      <c r="AG436" s="25">
        <v>0</v>
      </c>
      <c r="AH436" s="25">
        <v>40175704.329999998</v>
      </c>
      <c r="AI436" s="16" t="s">
        <v>682</v>
      </c>
    </row>
    <row r="437" spans="1:35" x14ac:dyDescent="0.25">
      <c r="A437" s="17">
        <v>101435</v>
      </c>
      <c r="B437" s="18">
        <v>3</v>
      </c>
      <c r="C437" s="16" t="s">
        <v>474</v>
      </c>
      <c r="D437" s="21">
        <v>37319</v>
      </c>
      <c r="E437" s="16" t="s">
        <v>32</v>
      </c>
      <c r="F437" s="21">
        <v>41256</v>
      </c>
      <c r="G437" s="16" t="s">
        <v>75</v>
      </c>
      <c r="H437" s="26" t="s">
        <v>434</v>
      </c>
      <c r="I437" s="16" t="s">
        <v>19643</v>
      </c>
      <c r="J437" s="20" t="s">
        <v>116</v>
      </c>
      <c r="L437" s="16" t="s">
        <v>116</v>
      </c>
      <c r="M437" s="26" t="s">
        <v>19880</v>
      </c>
      <c r="O437" s="16" t="s">
        <v>119</v>
      </c>
      <c r="P437" s="26" t="s">
        <v>603</v>
      </c>
      <c r="T437" s="22">
        <v>10.3</v>
      </c>
      <c r="W437" s="20" t="s">
        <v>43</v>
      </c>
      <c r="X437" s="16" t="s">
        <v>454</v>
      </c>
      <c r="Z437" s="24" t="s">
        <v>32</v>
      </c>
      <c r="AA437" s="24" t="s">
        <v>32</v>
      </c>
      <c r="AB437" s="24" t="s">
        <v>32</v>
      </c>
      <c r="AC437" s="24" t="s">
        <v>32</v>
      </c>
      <c r="AD437" s="25">
        <v>13682319</v>
      </c>
      <c r="AE437" s="25">
        <v>13476100</v>
      </c>
      <c r="AF437" s="25">
        <v>0</v>
      </c>
      <c r="AG437" s="25">
        <v>0</v>
      </c>
      <c r="AH437" s="25">
        <v>27158419</v>
      </c>
      <c r="AI437" s="16" t="s">
        <v>19879</v>
      </c>
    </row>
    <row r="438" spans="1:35" x14ac:dyDescent="0.25">
      <c r="A438" s="17">
        <v>101435.05</v>
      </c>
      <c r="B438" s="18">
        <v>3</v>
      </c>
      <c r="C438" s="16" t="s">
        <v>474</v>
      </c>
      <c r="D438" s="21">
        <v>38786</v>
      </c>
      <c r="E438" s="16" t="s">
        <v>617</v>
      </c>
      <c r="F438" s="21">
        <v>41247</v>
      </c>
      <c r="G438" s="16" t="s">
        <v>75</v>
      </c>
      <c r="H438" s="26" t="s">
        <v>434</v>
      </c>
      <c r="I438" s="16" t="s">
        <v>19643</v>
      </c>
      <c r="J438" s="20" t="s">
        <v>116</v>
      </c>
      <c r="L438" s="16" t="s">
        <v>116</v>
      </c>
      <c r="M438" s="26" t="s">
        <v>19878</v>
      </c>
      <c r="O438" s="16" t="s">
        <v>119</v>
      </c>
      <c r="P438" s="26" t="s">
        <v>568</v>
      </c>
      <c r="R438" s="16" t="s">
        <v>139</v>
      </c>
      <c r="S438" s="16" t="s">
        <v>192</v>
      </c>
      <c r="T438" s="22">
        <v>3.4809999999999999</v>
      </c>
      <c r="U438" s="21">
        <v>40214</v>
      </c>
      <c r="W438" s="20" t="s">
        <v>43</v>
      </c>
      <c r="Z438" s="24" t="s">
        <v>32</v>
      </c>
      <c r="AA438" s="24" t="s">
        <v>32</v>
      </c>
      <c r="AB438" s="24" t="s">
        <v>32</v>
      </c>
      <c r="AC438" s="24" t="s">
        <v>32</v>
      </c>
      <c r="AD438" s="25">
        <v>0</v>
      </c>
      <c r="AE438" s="25">
        <v>0</v>
      </c>
      <c r="AF438" s="25">
        <v>61429079.450000003</v>
      </c>
      <c r="AG438" s="25">
        <v>0</v>
      </c>
      <c r="AH438" s="25">
        <v>61429079.450000003</v>
      </c>
      <c r="AI438" s="16" t="s">
        <v>19877</v>
      </c>
    </row>
    <row r="439" spans="1:35" x14ac:dyDescent="0.25">
      <c r="A439" s="17">
        <v>101435.06</v>
      </c>
      <c r="B439" s="18">
        <v>3</v>
      </c>
      <c r="C439" s="16" t="s">
        <v>474</v>
      </c>
      <c r="D439" s="21">
        <v>40561</v>
      </c>
      <c r="E439" s="16" t="s">
        <v>534</v>
      </c>
      <c r="F439" s="21">
        <v>41572</v>
      </c>
      <c r="G439" s="16" t="s">
        <v>75</v>
      </c>
      <c r="H439" s="26" t="s">
        <v>434</v>
      </c>
      <c r="I439" s="16" t="s">
        <v>19643</v>
      </c>
      <c r="J439" s="20" t="s">
        <v>116</v>
      </c>
      <c r="L439" s="16" t="s">
        <v>116</v>
      </c>
      <c r="M439" s="26" t="s">
        <v>19876</v>
      </c>
      <c r="O439" s="16" t="s">
        <v>119</v>
      </c>
      <c r="P439" s="26" t="s">
        <v>596</v>
      </c>
      <c r="R439" s="16" t="s">
        <v>139</v>
      </c>
      <c r="S439" s="16" t="s">
        <v>192</v>
      </c>
      <c r="T439" s="22">
        <v>5.98</v>
      </c>
      <c r="W439" s="20" t="s">
        <v>43</v>
      </c>
      <c r="Z439" s="24" t="s">
        <v>32</v>
      </c>
      <c r="AA439" s="24" t="s">
        <v>32</v>
      </c>
      <c r="AB439" s="24" t="s">
        <v>32</v>
      </c>
      <c r="AC439" s="24" t="s">
        <v>32</v>
      </c>
      <c r="AD439" s="24" t="s">
        <v>32</v>
      </c>
      <c r="AE439" s="24" t="s">
        <v>32</v>
      </c>
      <c r="AF439" s="24" t="s">
        <v>32</v>
      </c>
      <c r="AG439" s="24" t="s">
        <v>32</v>
      </c>
      <c r="AH439" s="24" t="s">
        <v>32</v>
      </c>
    </row>
    <row r="440" spans="1:35" x14ac:dyDescent="0.25">
      <c r="A440" s="17">
        <v>101452</v>
      </c>
      <c r="B440" s="18">
        <v>3</v>
      </c>
      <c r="C440" s="16" t="s">
        <v>73</v>
      </c>
      <c r="D440" s="21">
        <v>37319</v>
      </c>
      <c r="E440" s="16" t="s">
        <v>32</v>
      </c>
      <c r="F440" s="21">
        <v>44118</v>
      </c>
      <c r="G440" s="16" t="s">
        <v>108</v>
      </c>
      <c r="H440" s="26" t="s">
        <v>69</v>
      </c>
      <c r="I440" s="16" t="s">
        <v>3698</v>
      </c>
      <c r="J440" s="20" t="s">
        <v>116</v>
      </c>
      <c r="L440" s="16" t="s">
        <v>116</v>
      </c>
      <c r="M440" s="26" t="s">
        <v>19875</v>
      </c>
      <c r="N440" s="26" t="s">
        <v>19874</v>
      </c>
      <c r="O440" s="16" t="s">
        <v>119</v>
      </c>
      <c r="P440" s="26" t="s">
        <v>4783</v>
      </c>
      <c r="R440" s="16" t="s">
        <v>139</v>
      </c>
      <c r="S440" s="16" t="s">
        <v>192</v>
      </c>
      <c r="T440" s="22">
        <v>0.01</v>
      </c>
      <c r="U440" s="21">
        <v>46003</v>
      </c>
      <c r="W440" s="20" t="s">
        <v>43</v>
      </c>
      <c r="X440" s="16" t="s">
        <v>140</v>
      </c>
      <c r="Z440" s="24" t="s">
        <v>32</v>
      </c>
      <c r="AA440" s="24" t="s">
        <v>32</v>
      </c>
      <c r="AB440" s="24" t="s">
        <v>32</v>
      </c>
      <c r="AC440" s="24" t="s">
        <v>32</v>
      </c>
      <c r="AD440" s="25">
        <v>384981.91</v>
      </c>
      <c r="AE440" s="25">
        <v>538675</v>
      </c>
      <c r="AF440" s="25">
        <v>0</v>
      </c>
      <c r="AG440" s="25">
        <v>0</v>
      </c>
      <c r="AH440" s="25">
        <v>923656.91</v>
      </c>
      <c r="AI440" s="16" t="s">
        <v>19873</v>
      </c>
    </row>
    <row r="441" spans="1:35" ht="30" x14ac:dyDescent="0.25">
      <c r="A441" s="17">
        <v>101454.01</v>
      </c>
      <c r="B441" s="18">
        <v>3</v>
      </c>
      <c r="C441" s="16" t="s">
        <v>31</v>
      </c>
      <c r="D441" s="21">
        <v>37735</v>
      </c>
      <c r="E441" s="16" t="s">
        <v>32</v>
      </c>
      <c r="F441" s="21">
        <v>43573</v>
      </c>
      <c r="G441" s="16" t="s">
        <v>832</v>
      </c>
      <c r="H441" s="26" t="s">
        <v>434</v>
      </c>
      <c r="I441" s="16" t="s">
        <v>8855</v>
      </c>
      <c r="J441" s="20" t="s">
        <v>116</v>
      </c>
      <c r="L441" s="16" t="s">
        <v>116</v>
      </c>
      <c r="M441" s="26" t="s">
        <v>19872</v>
      </c>
      <c r="N441" s="26" t="s">
        <v>19871</v>
      </c>
      <c r="O441" s="16" t="s">
        <v>119</v>
      </c>
      <c r="P441" s="26" t="s">
        <v>568</v>
      </c>
      <c r="R441" s="16" t="s">
        <v>139</v>
      </c>
      <c r="S441" s="16" t="s">
        <v>192</v>
      </c>
      <c r="T441" s="22">
        <v>3.62</v>
      </c>
      <c r="U441" s="21">
        <v>43441</v>
      </c>
      <c r="W441" s="20" t="s">
        <v>43</v>
      </c>
      <c r="X441" s="16" t="s">
        <v>140</v>
      </c>
      <c r="Z441" s="24" t="s">
        <v>32</v>
      </c>
      <c r="AA441" s="24" t="s">
        <v>32</v>
      </c>
      <c r="AB441" s="24" t="s">
        <v>32</v>
      </c>
      <c r="AC441" s="24" t="s">
        <v>32</v>
      </c>
      <c r="AD441" s="25">
        <v>2900702</v>
      </c>
      <c r="AE441" s="25">
        <v>13132129</v>
      </c>
      <c r="AF441" s="25">
        <v>49634864</v>
      </c>
      <c r="AG441" s="25">
        <v>0</v>
      </c>
      <c r="AH441" s="25">
        <v>65667695</v>
      </c>
      <c r="AI441" s="16" t="s">
        <v>19870</v>
      </c>
    </row>
    <row r="442" spans="1:35" x14ac:dyDescent="0.25">
      <c r="A442" s="17">
        <v>101454.02</v>
      </c>
      <c r="B442" s="18">
        <v>3</v>
      </c>
      <c r="C442" s="16" t="s">
        <v>73</v>
      </c>
      <c r="D442" s="21">
        <v>39455</v>
      </c>
      <c r="E442" s="16" t="s">
        <v>513</v>
      </c>
      <c r="F442" s="21">
        <v>43474</v>
      </c>
      <c r="G442" s="16" t="s">
        <v>75</v>
      </c>
      <c r="H442" s="26" t="s">
        <v>434</v>
      </c>
      <c r="I442" s="16" t="s">
        <v>8855</v>
      </c>
      <c r="J442" s="20" t="s">
        <v>116</v>
      </c>
      <c r="L442" s="16" t="s">
        <v>116</v>
      </c>
      <c r="M442" s="26" t="s">
        <v>19869</v>
      </c>
      <c r="O442" s="16" t="s">
        <v>119</v>
      </c>
      <c r="P442" s="26" t="s">
        <v>568</v>
      </c>
      <c r="R442" s="16" t="s">
        <v>139</v>
      </c>
      <c r="S442" s="16" t="s">
        <v>192</v>
      </c>
      <c r="T442" s="22">
        <v>4</v>
      </c>
      <c r="W442" s="20" t="s">
        <v>43</v>
      </c>
      <c r="X442" s="16" t="s">
        <v>140</v>
      </c>
      <c r="Z442" s="24" t="s">
        <v>32</v>
      </c>
      <c r="AA442" s="24" t="s">
        <v>32</v>
      </c>
      <c r="AB442" s="24" t="s">
        <v>32</v>
      </c>
      <c r="AC442" s="24" t="s">
        <v>32</v>
      </c>
      <c r="AD442" s="24" t="s">
        <v>32</v>
      </c>
      <c r="AE442" s="24" t="s">
        <v>32</v>
      </c>
      <c r="AF442" s="24" t="s">
        <v>32</v>
      </c>
      <c r="AG442" s="24" t="s">
        <v>32</v>
      </c>
      <c r="AH442" s="24" t="s">
        <v>32</v>
      </c>
    </row>
    <row r="443" spans="1:35" x14ac:dyDescent="0.25">
      <c r="A443" s="17">
        <v>101462</v>
      </c>
      <c r="B443" s="18">
        <v>3</v>
      </c>
      <c r="C443" s="16" t="s">
        <v>474</v>
      </c>
      <c r="D443" s="21">
        <v>37319</v>
      </c>
      <c r="E443" s="16" t="s">
        <v>32</v>
      </c>
      <c r="F443" s="21">
        <v>43003</v>
      </c>
      <c r="G443" s="16" t="s">
        <v>588</v>
      </c>
      <c r="H443" s="26" t="s">
        <v>437</v>
      </c>
      <c r="I443" s="16" t="s">
        <v>1484</v>
      </c>
      <c r="J443" s="20" t="s">
        <v>116</v>
      </c>
      <c r="L443" s="16" t="s">
        <v>116</v>
      </c>
      <c r="M443" s="26" t="s">
        <v>19868</v>
      </c>
      <c r="N443" s="26" t="s">
        <v>19867</v>
      </c>
      <c r="O443" s="16" t="s">
        <v>119</v>
      </c>
      <c r="P443" s="26" t="s">
        <v>603</v>
      </c>
      <c r="T443" s="22">
        <v>14.14</v>
      </c>
      <c r="W443" s="20" t="s">
        <v>43</v>
      </c>
      <c r="X443" s="16" t="s">
        <v>78</v>
      </c>
      <c r="Z443" s="24" t="s">
        <v>32</v>
      </c>
      <c r="AA443" s="24" t="s">
        <v>32</v>
      </c>
      <c r="AB443" s="24" t="s">
        <v>32</v>
      </c>
      <c r="AC443" s="24" t="s">
        <v>32</v>
      </c>
      <c r="AD443" s="25">
        <v>1858400</v>
      </c>
      <c r="AE443" s="25">
        <v>9800700</v>
      </c>
      <c r="AF443" s="25">
        <v>0</v>
      </c>
      <c r="AG443" s="25">
        <v>0</v>
      </c>
      <c r="AH443" s="25">
        <v>11659100</v>
      </c>
    </row>
    <row r="444" spans="1:35" ht="30" x14ac:dyDescent="0.25">
      <c r="A444" s="17">
        <v>101463.02</v>
      </c>
      <c r="B444" s="18">
        <v>3</v>
      </c>
      <c r="C444" s="16" t="s">
        <v>73</v>
      </c>
      <c r="D444" s="21">
        <v>37319</v>
      </c>
      <c r="E444" s="16" t="s">
        <v>32</v>
      </c>
      <c r="F444" s="21">
        <v>44322</v>
      </c>
      <c r="G444" s="16" t="s">
        <v>81</v>
      </c>
      <c r="H444" s="26" t="s">
        <v>362</v>
      </c>
      <c r="I444" s="16" t="s">
        <v>19856</v>
      </c>
      <c r="J444" s="20" t="s">
        <v>116</v>
      </c>
      <c r="L444" s="16" t="s">
        <v>116</v>
      </c>
      <c r="M444" s="26" t="s">
        <v>19866</v>
      </c>
      <c r="N444" s="26" t="s">
        <v>19865</v>
      </c>
      <c r="O444" s="16" t="s">
        <v>119</v>
      </c>
      <c r="P444" s="26" t="s">
        <v>568</v>
      </c>
      <c r="R444" s="16" t="s">
        <v>139</v>
      </c>
      <c r="S444" s="16" t="s">
        <v>192</v>
      </c>
      <c r="T444" s="22">
        <v>5.2</v>
      </c>
      <c r="U444" s="21">
        <v>45422</v>
      </c>
      <c r="W444" s="20" t="s">
        <v>43</v>
      </c>
      <c r="X444" s="16" t="s">
        <v>78</v>
      </c>
      <c r="Z444" s="24" t="s">
        <v>32</v>
      </c>
      <c r="AA444" s="24" t="s">
        <v>32</v>
      </c>
      <c r="AB444" s="24" t="s">
        <v>32</v>
      </c>
      <c r="AC444" s="24" t="s">
        <v>32</v>
      </c>
      <c r="AD444" s="25">
        <v>2212515.79</v>
      </c>
      <c r="AE444" s="25">
        <v>0</v>
      </c>
      <c r="AF444" s="25">
        <v>0</v>
      </c>
      <c r="AG444" s="25">
        <v>0</v>
      </c>
      <c r="AH444" s="25">
        <v>2212515.79</v>
      </c>
    </row>
    <row r="445" spans="1:35" x14ac:dyDescent="0.25">
      <c r="A445" s="17">
        <v>101463.03</v>
      </c>
      <c r="B445" s="18">
        <v>3</v>
      </c>
      <c r="C445" s="16" t="s">
        <v>73</v>
      </c>
      <c r="D445" s="21">
        <v>37319</v>
      </c>
      <c r="E445" s="16" t="s">
        <v>32</v>
      </c>
      <c r="F445" s="21">
        <v>44322</v>
      </c>
      <c r="G445" s="16" t="s">
        <v>81</v>
      </c>
      <c r="H445" s="26" t="s">
        <v>362</v>
      </c>
      <c r="I445" s="16" t="s">
        <v>19856</v>
      </c>
      <c r="J445" s="20" t="s">
        <v>116</v>
      </c>
      <c r="L445" s="16" t="s">
        <v>116</v>
      </c>
      <c r="M445" s="26" t="s">
        <v>19864</v>
      </c>
      <c r="N445" s="26" t="s">
        <v>19863</v>
      </c>
      <c r="O445" s="16" t="s">
        <v>119</v>
      </c>
      <c r="P445" s="26" t="s">
        <v>568</v>
      </c>
      <c r="R445" s="16" t="s">
        <v>139</v>
      </c>
      <c r="S445" s="16" t="s">
        <v>192</v>
      </c>
      <c r="T445" s="22">
        <v>2.9</v>
      </c>
      <c r="U445" s="21">
        <v>45422</v>
      </c>
      <c r="W445" s="20" t="s">
        <v>43</v>
      </c>
      <c r="X445" s="16" t="s">
        <v>140</v>
      </c>
      <c r="Z445" s="24" t="s">
        <v>32</v>
      </c>
      <c r="AA445" s="24" t="s">
        <v>32</v>
      </c>
      <c r="AB445" s="24" t="s">
        <v>32</v>
      </c>
      <c r="AC445" s="24" t="s">
        <v>32</v>
      </c>
      <c r="AD445" s="25">
        <v>0</v>
      </c>
      <c r="AE445" s="25">
        <v>140000</v>
      </c>
      <c r="AF445" s="25">
        <v>0</v>
      </c>
      <c r="AG445" s="25">
        <v>0</v>
      </c>
      <c r="AH445" s="25">
        <v>140000</v>
      </c>
      <c r="AI445" s="16" t="s">
        <v>19862</v>
      </c>
    </row>
    <row r="446" spans="1:35" x14ac:dyDescent="0.25">
      <c r="A446" s="17">
        <v>101463.03999999999</v>
      </c>
      <c r="B446" s="18">
        <v>3</v>
      </c>
      <c r="C446" s="16" t="s">
        <v>73</v>
      </c>
      <c r="D446" s="21">
        <v>39898</v>
      </c>
      <c r="E446" s="16" t="s">
        <v>617</v>
      </c>
      <c r="F446" s="21">
        <v>44123</v>
      </c>
      <c r="G446" s="16" t="s">
        <v>75</v>
      </c>
      <c r="H446" s="26" t="s">
        <v>362</v>
      </c>
      <c r="I446" s="16" t="s">
        <v>19856</v>
      </c>
      <c r="J446" s="20" t="s">
        <v>116</v>
      </c>
      <c r="L446" s="16" t="s">
        <v>116</v>
      </c>
      <c r="M446" s="26" t="s">
        <v>19861</v>
      </c>
      <c r="N446" s="26" t="s">
        <v>19860</v>
      </c>
      <c r="O446" s="16" t="s">
        <v>119</v>
      </c>
      <c r="P446" s="26" t="s">
        <v>676</v>
      </c>
      <c r="T446" s="22">
        <v>8.75</v>
      </c>
      <c r="W446" s="20" t="s">
        <v>43</v>
      </c>
      <c r="X446" s="16" t="s">
        <v>78</v>
      </c>
      <c r="Z446" s="24" t="s">
        <v>32</v>
      </c>
      <c r="AA446" s="24" t="s">
        <v>32</v>
      </c>
      <c r="AB446" s="24" t="s">
        <v>32</v>
      </c>
      <c r="AC446" s="24" t="s">
        <v>32</v>
      </c>
      <c r="AD446" s="25">
        <v>4805000</v>
      </c>
      <c r="AE446" s="25">
        <v>0</v>
      </c>
      <c r="AF446" s="25">
        <v>0</v>
      </c>
      <c r="AG446" s="25">
        <v>0</v>
      </c>
      <c r="AH446" s="25">
        <v>4805000</v>
      </c>
    </row>
    <row r="447" spans="1:35" x14ac:dyDescent="0.25">
      <c r="A447" s="17">
        <v>101463.05</v>
      </c>
      <c r="B447" s="18">
        <v>3</v>
      </c>
      <c r="C447" s="16" t="s">
        <v>31</v>
      </c>
      <c r="D447" s="21">
        <v>39898</v>
      </c>
      <c r="E447" s="16" t="s">
        <v>617</v>
      </c>
      <c r="F447" s="21">
        <v>44280</v>
      </c>
      <c r="G447" s="16" t="s">
        <v>82</v>
      </c>
      <c r="H447" s="26" t="s">
        <v>362</v>
      </c>
      <c r="I447" s="16" t="s">
        <v>116</v>
      </c>
      <c r="J447" s="20" t="s">
        <v>116</v>
      </c>
      <c r="L447" s="16" t="s">
        <v>116</v>
      </c>
      <c r="M447" s="26" t="s">
        <v>19859</v>
      </c>
      <c r="N447" s="26" t="s">
        <v>19858</v>
      </c>
      <c r="O447" s="16" t="s">
        <v>119</v>
      </c>
      <c r="P447" s="26" t="s">
        <v>168</v>
      </c>
      <c r="R447" s="16" t="s">
        <v>139</v>
      </c>
      <c r="S447" s="16" t="s">
        <v>42</v>
      </c>
      <c r="T447" s="22">
        <v>3.1</v>
      </c>
      <c r="U447" s="21">
        <v>43077</v>
      </c>
      <c r="W447" s="20" t="s">
        <v>43</v>
      </c>
      <c r="X447" s="16" t="s">
        <v>78</v>
      </c>
      <c r="Z447" s="24" t="s">
        <v>32</v>
      </c>
      <c r="AA447" s="24" t="s">
        <v>32</v>
      </c>
      <c r="AB447" s="24" t="s">
        <v>32</v>
      </c>
      <c r="AC447" s="24" t="s">
        <v>32</v>
      </c>
      <c r="AD447" s="25">
        <v>2915000</v>
      </c>
      <c r="AE447" s="25">
        <v>6901400</v>
      </c>
      <c r="AF447" s="25">
        <v>71688560</v>
      </c>
      <c r="AG447" s="25">
        <v>0</v>
      </c>
      <c r="AH447" s="25">
        <v>81504960</v>
      </c>
      <c r="AI447" s="16" t="s">
        <v>19857</v>
      </c>
    </row>
    <row r="448" spans="1:35" x14ac:dyDescent="0.25">
      <c r="A448" s="17">
        <v>101463.06</v>
      </c>
      <c r="B448" s="18">
        <v>3</v>
      </c>
      <c r="C448" s="16" t="s">
        <v>73</v>
      </c>
      <c r="D448" s="21">
        <v>43342</v>
      </c>
      <c r="E448" s="16" t="s">
        <v>109</v>
      </c>
      <c r="F448" s="21">
        <v>44302</v>
      </c>
      <c r="G448" s="16" t="s">
        <v>1086</v>
      </c>
      <c r="H448" s="26" t="s">
        <v>362</v>
      </c>
      <c r="I448" s="16" t="s">
        <v>19856</v>
      </c>
      <c r="J448" s="20" t="s">
        <v>116</v>
      </c>
      <c r="L448" s="16" t="s">
        <v>116</v>
      </c>
      <c r="M448" s="26" t="s">
        <v>19855</v>
      </c>
      <c r="O448" s="16" t="s">
        <v>119</v>
      </c>
      <c r="P448" s="26" t="s">
        <v>568</v>
      </c>
      <c r="R448" s="16" t="s">
        <v>139</v>
      </c>
      <c r="S448" s="16" t="s">
        <v>192</v>
      </c>
      <c r="T448" s="22">
        <v>2</v>
      </c>
      <c r="U448" s="21">
        <v>45695</v>
      </c>
      <c r="W448" s="20" t="s">
        <v>43</v>
      </c>
      <c r="X448" s="16" t="s">
        <v>78</v>
      </c>
      <c r="Z448" s="24" t="s">
        <v>32</v>
      </c>
      <c r="AA448" s="24" t="s">
        <v>32</v>
      </c>
      <c r="AB448" s="24" t="s">
        <v>32</v>
      </c>
      <c r="AC448" s="24" t="s">
        <v>32</v>
      </c>
      <c r="AD448" s="24" t="s">
        <v>32</v>
      </c>
      <c r="AE448" s="24" t="s">
        <v>32</v>
      </c>
      <c r="AF448" s="24" t="s">
        <v>32</v>
      </c>
      <c r="AG448" s="24" t="s">
        <v>32</v>
      </c>
      <c r="AH448" s="24" t="s">
        <v>32</v>
      </c>
    </row>
    <row r="449" spans="1:35" x14ac:dyDescent="0.25">
      <c r="A449" s="17">
        <v>101554.01</v>
      </c>
      <c r="B449" s="18">
        <v>2</v>
      </c>
      <c r="C449" s="16" t="s">
        <v>31</v>
      </c>
      <c r="D449" s="21">
        <v>42571</v>
      </c>
      <c r="E449" s="16" t="s">
        <v>142</v>
      </c>
      <c r="F449" s="21">
        <v>43563</v>
      </c>
      <c r="G449" s="16" t="s">
        <v>32</v>
      </c>
      <c r="H449" s="26" t="s">
        <v>920</v>
      </c>
      <c r="I449" s="16" t="s">
        <v>4391</v>
      </c>
      <c r="J449" s="20" t="s">
        <v>116</v>
      </c>
      <c r="L449" s="16" t="s">
        <v>116</v>
      </c>
      <c r="M449" s="26" t="s">
        <v>19854</v>
      </c>
      <c r="O449" s="16" t="s">
        <v>179</v>
      </c>
      <c r="P449" s="26" t="s">
        <v>79</v>
      </c>
      <c r="R449" s="16" t="s">
        <v>41</v>
      </c>
      <c r="S449" s="16" t="s">
        <v>84</v>
      </c>
      <c r="T449" s="22">
        <v>0.35</v>
      </c>
      <c r="U449" s="21">
        <v>43553</v>
      </c>
      <c r="W449" s="20" t="s">
        <v>43</v>
      </c>
      <c r="X449" s="16" t="s">
        <v>78</v>
      </c>
      <c r="Y449" s="26" t="s">
        <v>19853</v>
      </c>
      <c r="Z449" s="24" t="s">
        <v>32</v>
      </c>
      <c r="AA449" s="24" t="s">
        <v>32</v>
      </c>
      <c r="AB449" s="24" t="s">
        <v>32</v>
      </c>
      <c r="AC449" s="24" t="s">
        <v>32</v>
      </c>
      <c r="AD449" s="25">
        <v>0</v>
      </c>
      <c r="AE449" s="25">
        <v>0</v>
      </c>
      <c r="AF449" s="25">
        <v>2193723</v>
      </c>
      <c r="AG449" s="25">
        <v>0</v>
      </c>
      <c r="AH449" s="25">
        <v>2193723</v>
      </c>
      <c r="AI449" s="16" t="s">
        <v>19852</v>
      </c>
    </row>
    <row r="450" spans="1:35" ht="60" x14ac:dyDescent="0.25">
      <c r="A450" s="17">
        <v>101558</v>
      </c>
      <c r="B450" s="18">
        <v>3</v>
      </c>
      <c r="C450" s="16" t="s">
        <v>73</v>
      </c>
      <c r="D450" s="21">
        <v>37319</v>
      </c>
      <c r="E450" s="16" t="s">
        <v>32</v>
      </c>
      <c r="F450" s="21">
        <v>44106</v>
      </c>
      <c r="G450" s="16" t="s">
        <v>75</v>
      </c>
      <c r="H450" s="26" t="s">
        <v>389</v>
      </c>
      <c r="I450" s="16" t="s">
        <v>683</v>
      </c>
      <c r="J450" s="20" t="s">
        <v>148</v>
      </c>
      <c r="L450" s="16" t="s">
        <v>149</v>
      </c>
      <c r="M450" s="26" t="s">
        <v>684</v>
      </c>
      <c r="N450" s="26" t="s">
        <v>685</v>
      </c>
      <c r="O450" s="16" t="s">
        <v>119</v>
      </c>
      <c r="P450" s="26" t="s">
        <v>152</v>
      </c>
      <c r="T450" s="22">
        <v>0.1</v>
      </c>
      <c r="U450" s="21">
        <v>44904</v>
      </c>
      <c r="W450" s="20" t="s">
        <v>43</v>
      </c>
      <c r="X450" s="16" t="s">
        <v>454</v>
      </c>
      <c r="Z450" s="25">
        <v>470500</v>
      </c>
      <c r="AA450" s="25">
        <v>1473383</v>
      </c>
      <c r="AB450" s="25">
        <v>0</v>
      </c>
      <c r="AC450" s="25">
        <v>0</v>
      </c>
      <c r="AD450" s="25">
        <v>675500</v>
      </c>
      <c r="AE450" s="25">
        <v>1473383</v>
      </c>
      <c r="AF450" s="25">
        <v>0</v>
      </c>
      <c r="AG450" s="25">
        <v>0</v>
      </c>
      <c r="AH450" s="25">
        <v>2148883</v>
      </c>
    </row>
    <row r="451" spans="1:35" x14ac:dyDescent="0.25">
      <c r="A451" s="17">
        <v>101560.01</v>
      </c>
      <c r="B451" s="18">
        <v>3</v>
      </c>
      <c r="C451" s="16" t="s">
        <v>73</v>
      </c>
      <c r="D451" s="21">
        <v>44098</v>
      </c>
      <c r="E451" s="16" t="s">
        <v>176</v>
      </c>
      <c r="F451" s="21">
        <v>44278</v>
      </c>
      <c r="G451" s="16" t="s">
        <v>75</v>
      </c>
      <c r="H451" s="26" t="s">
        <v>64</v>
      </c>
      <c r="I451" s="16" t="s">
        <v>686</v>
      </c>
      <c r="J451" s="20" t="s">
        <v>116</v>
      </c>
      <c r="L451" s="16" t="s">
        <v>116</v>
      </c>
      <c r="M451" s="26" t="s">
        <v>687</v>
      </c>
      <c r="O451" s="16" t="s">
        <v>53</v>
      </c>
      <c r="P451" s="26" t="s">
        <v>79</v>
      </c>
      <c r="R451" s="16" t="s">
        <v>41</v>
      </c>
      <c r="S451" s="16" t="s">
        <v>84</v>
      </c>
      <c r="T451" s="22">
        <v>0</v>
      </c>
      <c r="W451" s="20" t="s">
        <v>43</v>
      </c>
      <c r="X451" s="16" t="s">
        <v>78</v>
      </c>
      <c r="Y451" s="26" t="s">
        <v>688</v>
      </c>
      <c r="Z451" s="25">
        <v>0</v>
      </c>
      <c r="AA451" s="25">
        <v>0</v>
      </c>
      <c r="AB451" s="25">
        <v>45000</v>
      </c>
      <c r="AC451" s="25">
        <v>0</v>
      </c>
      <c r="AD451" s="25">
        <v>0</v>
      </c>
      <c r="AE451" s="25">
        <v>0</v>
      </c>
      <c r="AF451" s="25">
        <v>45000</v>
      </c>
      <c r="AG451" s="25">
        <v>0</v>
      </c>
      <c r="AH451" s="25">
        <v>45000</v>
      </c>
      <c r="AI451" s="16" t="s">
        <v>689</v>
      </c>
    </row>
    <row r="452" spans="1:35" x14ac:dyDescent="0.25">
      <c r="A452" s="17">
        <v>101572</v>
      </c>
      <c r="B452" s="18">
        <v>1</v>
      </c>
      <c r="C452" s="16" t="s">
        <v>474</v>
      </c>
      <c r="D452" s="21">
        <v>37319</v>
      </c>
      <c r="E452" s="16" t="s">
        <v>32</v>
      </c>
      <c r="F452" s="21">
        <v>44278</v>
      </c>
      <c r="G452" s="16" t="s">
        <v>74</v>
      </c>
      <c r="H452" s="26" t="s">
        <v>19851</v>
      </c>
      <c r="I452" s="16" t="s">
        <v>748</v>
      </c>
      <c r="J452" s="20" t="s">
        <v>116</v>
      </c>
      <c r="L452" s="16" t="s">
        <v>116</v>
      </c>
      <c r="M452" s="26" t="s">
        <v>19850</v>
      </c>
      <c r="N452" s="26" t="s">
        <v>19849</v>
      </c>
      <c r="O452" s="16" t="s">
        <v>53</v>
      </c>
      <c r="P452" s="26" t="s">
        <v>40</v>
      </c>
      <c r="R452" s="16" t="s">
        <v>41</v>
      </c>
      <c r="S452" s="16" t="s">
        <v>42</v>
      </c>
      <c r="T452" s="22">
        <v>0.64400000000000002</v>
      </c>
      <c r="U452" s="21">
        <v>41369</v>
      </c>
      <c r="W452" s="20" t="s">
        <v>43</v>
      </c>
      <c r="X452" s="16" t="s">
        <v>78</v>
      </c>
      <c r="Y452" s="26" t="s">
        <v>19848</v>
      </c>
      <c r="Z452" s="24" t="s">
        <v>32</v>
      </c>
      <c r="AA452" s="24" t="s">
        <v>32</v>
      </c>
      <c r="AB452" s="24" t="s">
        <v>32</v>
      </c>
      <c r="AC452" s="24" t="s">
        <v>32</v>
      </c>
      <c r="AD452" s="25">
        <v>0</v>
      </c>
      <c r="AE452" s="25">
        <v>500000</v>
      </c>
      <c r="AF452" s="25">
        <v>15662745</v>
      </c>
      <c r="AG452" s="25">
        <v>0</v>
      </c>
      <c r="AH452" s="25">
        <v>16162745</v>
      </c>
      <c r="AI452" s="16" t="s">
        <v>19847</v>
      </c>
    </row>
    <row r="453" spans="1:35" x14ac:dyDescent="0.25">
      <c r="A453" s="17">
        <v>101577</v>
      </c>
      <c r="B453" s="18">
        <v>2</v>
      </c>
      <c r="C453" s="16" t="s">
        <v>474</v>
      </c>
      <c r="D453" s="21">
        <v>37319</v>
      </c>
      <c r="E453" s="16" t="s">
        <v>32</v>
      </c>
      <c r="F453" s="21">
        <v>44169</v>
      </c>
      <c r="G453" s="16" t="s">
        <v>75</v>
      </c>
      <c r="H453" s="26" t="s">
        <v>380</v>
      </c>
      <c r="I453" s="16" t="s">
        <v>159</v>
      </c>
      <c r="J453" s="20" t="s">
        <v>148</v>
      </c>
      <c r="L453" s="16" t="s">
        <v>149</v>
      </c>
      <c r="M453" s="26" t="s">
        <v>19846</v>
      </c>
      <c r="N453" s="26" t="s">
        <v>19845</v>
      </c>
      <c r="O453" s="16" t="s">
        <v>119</v>
      </c>
      <c r="P453" s="26" t="s">
        <v>4783</v>
      </c>
      <c r="R453" s="16" t="s">
        <v>139</v>
      </c>
      <c r="S453" s="16" t="s">
        <v>192</v>
      </c>
      <c r="T453" s="22">
        <v>2.2010000000000001</v>
      </c>
      <c r="U453" s="21">
        <v>42342</v>
      </c>
      <c r="W453" s="20" t="s">
        <v>43</v>
      </c>
      <c r="X453" s="16" t="s">
        <v>454</v>
      </c>
      <c r="Z453" s="24" t="s">
        <v>32</v>
      </c>
      <c r="AA453" s="24" t="s">
        <v>32</v>
      </c>
      <c r="AB453" s="24" t="s">
        <v>32</v>
      </c>
      <c r="AC453" s="24" t="s">
        <v>32</v>
      </c>
      <c r="AD453" s="25">
        <v>2175000</v>
      </c>
      <c r="AE453" s="25">
        <v>3893675</v>
      </c>
      <c r="AF453" s="25">
        <v>26123858</v>
      </c>
      <c r="AG453" s="25">
        <v>0</v>
      </c>
      <c r="AH453" s="25">
        <v>32192533</v>
      </c>
      <c r="AI453" s="16" t="s">
        <v>19844</v>
      </c>
    </row>
    <row r="454" spans="1:35" ht="30" x14ac:dyDescent="0.25">
      <c r="A454" s="17">
        <v>101586.01</v>
      </c>
      <c r="B454" s="18">
        <v>3</v>
      </c>
      <c r="C454" s="16" t="s">
        <v>474</v>
      </c>
      <c r="D454" s="21">
        <v>39785</v>
      </c>
      <c r="E454" s="16" t="s">
        <v>513</v>
      </c>
      <c r="F454" s="21">
        <v>44168</v>
      </c>
      <c r="G454" s="16" t="s">
        <v>75</v>
      </c>
      <c r="H454" s="26" t="s">
        <v>273</v>
      </c>
      <c r="I454" s="16" t="s">
        <v>683</v>
      </c>
      <c r="J454" s="20" t="s">
        <v>148</v>
      </c>
      <c r="L454" s="16" t="s">
        <v>149</v>
      </c>
      <c r="M454" s="26" t="s">
        <v>19843</v>
      </c>
      <c r="O454" s="16" t="s">
        <v>119</v>
      </c>
      <c r="P454" s="26" t="s">
        <v>152</v>
      </c>
      <c r="T454" s="22">
        <v>0.1</v>
      </c>
      <c r="W454" s="20" t="s">
        <v>43</v>
      </c>
      <c r="X454" s="16" t="s">
        <v>454</v>
      </c>
      <c r="Z454" s="24" t="s">
        <v>32</v>
      </c>
      <c r="AA454" s="24" t="s">
        <v>32</v>
      </c>
      <c r="AB454" s="24" t="s">
        <v>32</v>
      </c>
      <c r="AC454" s="24" t="s">
        <v>32</v>
      </c>
      <c r="AD454" s="25">
        <v>0</v>
      </c>
      <c r="AE454" s="25">
        <v>0</v>
      </c>
      <c r="AF454" s="25">
        <v>1206294</v>
      </c>
      <c r="AG454" s="25">
        <v>0</v>
      </c>
      <c r="AH454" s="25">
        <v>1206294</v>
      </c>
      <c r="AI454" s="16" t="s">
        <v>19842</v>
      </c>
    </row>
    <row r="455" spans="1:35" ht="30" x14ac:dyDescent="0.25">
      <c r="A455" s="17">
        <v>101589.01</v>
      </c>
      <c r="B455" s="18">
        <v>2</v>
      </c>
      <c r="C455" s="16" t="s">
        <v>73</v>
      </c>
      <c r="D455" s="21">
        <v>37469</v>
      </c>
      <c r="E455" s="16" t="s">
        <v>32</v>
      </c>
      <c r="F455" s="21">
        <v>44210</v>
      </c>
      <c r="G455" s="16" t="s">
        <v>2596</v>
      </c>
      <c r="H455" s="26" t="s">
        <v>241</v>
      </c>
      <c r="I455" s="16" t="s">
        <v>1777</v>
      </c>
      <c r="J455" s="20" t="s">
        <v>116</v>
      </c>
      <c r="L455" s="16" t="s">
        <v>116</v>
      </c>
      <c r="M455" s="26" t="s">
        <v>19841</v>
      </c>
      <c r="N455" s="26" t="s">
        <v>19840</v>
      </c>
      <c r="O455" s="16" t="s">
        <v>119</v>
      </c>
      <c r="P455" s="26" t="s">
        <v>168</v>
      </c>
      <c r="R455" s="16" t="s">
        <v>139</v>
      </c>
      <c r="S455" s="16" t="s">
        <v>42</v>
      </c>
      <c r="T455" s="22">
        <v>0.64</v>
      </c>
      <c r="U455" s="21">
        <v>45058</v>
      </c>
      <c r="W455" s="20" t="s">
        <v>43</v>
      </c>
      <c r="X455" s="16" t="s">
        <v>140</v>
      </c>
      <c r="Z455" s="24" t="s">
        <v>32</v>
      </c>
      <c r="AA455" s="24" t="s">
        <v>32</v>
      </c>
      <c r="AB455" s="24" t="s">
        <v>32</v>
      </c>
      <c r="AC455" s="24" t="s">
        <v>32</v>
      </c>
      <c r="AD455" s="25">
        <v>720000</v>
      </c>
      <c r="AE455" s="25">
        <v>5019258</v>
      </c>
      <c r="AF455" s="25">
        <v>0</v>
      </c>
      <c r="AG455" s="25">
        <v>0</v>
      </c>
      <c r="AH455" s="25">
        <v>5739258</v>
      </c>
      <c r="AI455" s="16" t="s">
        <v>19839</v>
      </c>
    </row>
    <row r="456" spans="1:35" x14ac:dyDescent="0.25">
      <c r="A456" s="17">
        <v>101591</v>
      </c>
      <c r="B456" s="18">
        <v>3</v>
      </c>
      <c r="C456" s="16" t="s">
        <v>474</v>
      </c>
      <c r="D456" s="21">
        <v>37319</v>
      </c>
      <c r="E456" s="16" t="s">
        <v>32</v>
      </c>
      <c r="F456" s="21">
        <v>43790</v>
      </c>
      <c r="G456" s="16" t="s">
        <v>176</v>
      </c>
      <c r="H456" s="26" t="s">
        <v>273</v>
      </c>
      <c r="I456" s="16" t="s">
        <v>2345</v>
      </c>
      <c r="J456" s="20" t="s">
        <v>116</v>
      </c>
      <c r="L456" s="16" t="s">
        <v>116</v>
      </c>
      <c r="M456" s="26" t="s">
        <v>19838</v>
      </c>
      <c r="N456" s="26" t="s">
        <v>19837</v>
      </c>
      <c r="O456" s="16" t="s">
        <v>119</v>
      </c>
      <c r="P456" s="26" t="s">
        <v>168</v>
      </c>
      <c r="R456" s="16" t="s">
        <v>139</v>
      </c>
      <c r="S456" s="16" t="s">
        <v>42</v>
      </c>
      <c r="T456" s="22">
        <v>2.31</v>
      </c>
      <c r="U456" s="21">
        <v>42342</v>
      </c>
      <c r="W456" s="20" t="s">
        <v>43</v>
      </c>
      <c r="X456" s="16" t="s">
        <v>511</v>
      </c>
      <c r="Z456" s="24" t="s">
        <v>32</v>
      </c>
      <c r="AA456" s="24" t="s">
        <v>32</v>
      </c>
      <c r="AB456" s="24" t="s">
        <v>32</v>
      </c>
      <c r="AC456" s="24" t="s">
        <v>32</v>
      </c>
      <c r="AD456" s="25">
        <v>821500</v>
      </c>
      <c r="AE456" s="25">
        <v>4010210</v>
      </c>
      <c r="AF456" s="25">
        <v>17901481</v>
      </c>
      <c r="AG456" s="25">
        <v>0</v>
      </c>
      <c r="AH456" s="25">
        <v>22733191</v>
      </c>
      <c r="AI456" s="16" t="s">
        <v>19836</v>
      </c>
    </row>
    <row r="457" spans="1:35" ht="30" x14ac:dyDescent="0.25">
      <c r="A457" s="17">
        <v>101593</v>
      </c>
      <c r="B457" s="18">
        <v>4</v>
      </c>
      <c r="C457" s="16" t="s">
        <v>73</v>
      </c>
      <c r="D457" s="21">
        <v>37319</v>
      </c>
      <c r="E457" s="16" t="s">
        <v>32</v>
      </c>
      <c r="F457" s="21">
        <v>43926</v>
      </c>
      <c r="G457" s="16" t="s">
        <v>142</v>
      </c>
      <c r="H457" s="26" t="s">
        <v>292</v>
      </c>
      <c r="I457" s="16" t="s">
        <v>19832</v>
      </c>
      <c r="J457" s="20" t="s">
        <v>116</v>
      </c>
      <c r="L457" s="16" t="s">
        <v>116</v>
      </c>
      <c r="M457" s="26" t="s">
        <v>19835</v>
      </c>
      <c r="O457" s="16" t="s">
        <v>119</v>
      </c>
      <c r="P457" s="26" t="s">
        <v>582</v>
      </c>
      <c r="T457" s="22">
        <v>5.2</v>
      </c>
      <c r="W457" s="20" t="s">
        <v>43</v>
      </c>
      <c r="Z457" s="24" t="s">
        <v>32</v>
      </c>
      <c r="AA457" s="24" t="s">
        <v>32</v>
      </c>
      <c r="AB457" s="24" t="s">
        <v>32</v>
      </c>
      <c r="AC457" s="24" t="s">
        <v>32</v>
      </c>
      <c r="AD457" s="25">
        <v>609218.76</v>
      </c>
      <c r="AE457" s="25">
        <v>0</v>
      </c>
      <c r="AF457" s="25">
        <v>0</v>
      </c>
      <c r="AG457" s="25">
        <v>0</v>
      </c>
      <c r="AH457" s="25">
        <v>609218.76</v>
      </c>
    </row>
    <row r="458" spans="1:35" x14ac:dyDescent="0.25">
      <c r="A458" s="17">
        <v>101593.01</v>
      </c>
      <c r="B458" s="18">
        <v>4</v>
      </c>
      <c r="C458" s="16" t="s">
        <v>73</v>
      </c>
      <c r="D458" s="21">
        <v>37966</v>
      </c>
      <c r="E458" s="16" t="s">
        <v>32</v>
      </c>
      <c r="F458" s="21">
        <v>44182</v>
      </c>
      <c r="G458" s="16" t="s">
        <v>718</v>
      </c>
      <c r="H458" s="26" t="s">
        <v>292</v>
      </c>
      <c r="I458" s="16" t="s">
        <v>19832</v>
      </c>
      <c r="J458" s="20" t="s">
        <v>116</v>
      </c>
      <c r="L458" s="16" t="s">
        <v>116</v>
      </c>
      <c r="M458" s="26" t="s">
        <v>19834</v>
      </c>
      <c r="N458" s="26" t="s">
        <v>19833</v>
      </c>
      <c r="O458" s="16" t="s">
        <v>119</v>
      </c>
      <c r="P458" s="26" t="s">
        <v>568</v>
      </c>
      <c r="R458" s="16" t="s">
        <v>139</v>
      </c>
      <c r="S458" s="16" t="s">
        <v>192</v>
      </c>
      <c r="T458" s="22">
        <v>2.9</v>
      </c>
      <c r="U458" s="21">
        <v>45373</v>
      </c>
      <c r="W458" s="20" t="s">
        <v>43</v>
      </c>
      <c r="Z458" s="24" t="s">
        <v>32</v>
      </c>
      <c r="AA458" s="24" t="s">
        <v>32</v>
      </c>
      <c r="AB458" s="24" t="s">
        <v>32</v>
      </c>
      <c r="AC458" s="24" t="s">
        <v>32</v>
      </c>
      <c r="AD458" s="25">
        <v>1890000</v>
      </c>
      <c r="AE458" s="25">
        <v>0</v>
      </c>
      <c r="AF458" s="25">
        <v>0</v>
      </c>
      <c r="AG458" s="25">
        <v>0</v>
      </c>
      <c r="AH458" s="25">
        <v>1890000</v>
      </c>
    </row>
    <row r="459" spans="1:35" ht="30" x14ac:dyDescent="0.25">
      <c r="A459" s="17">
        <v>101593.02</v>
      </c>
      <c r="B459" s="18">
        <v>4</v>
      </c>
      <c r="C459" s="16" t="s">
        <v>73</v>
      </c>
      <c r="D459" s="21">
        <v>37966</v>
      </c>
      <c r="E459" s="16" t="s">
        <v>32</v>
      </c>
      <c r="F459" s="21">
        <v>44182</v>
      </c>
      <c r="G459" s="16" t="s">
        <v>718</v>
      </c>
      <c r="H459" s="26" t="s">
        <v>292</v>
      </c>
      <c r="I459" s="16" t="s">
        <v>19832</v>
      </c>
      <c r="J459" s="20" t="s">
        <v>116</v>
      </c>
      <c r="L459" s="16" t="s">
        <v>116</v>
      </c>
      <c r="M459" s="26" t="s">
        <v>19831</v>
      </c>
      <c r="N459" s="26" t="s">
        <v>19830</v>
      </c>
      <c r="O459" s="16" t="s">
        <v>119</v>
      </c>
      <c r="P459" s="26" t="s">
        <v>568</v>
      </c>
      <c r="R459" s="16" t="s">
        <v>139</v>
      </c>
      <c r="S459" s="16" t="s">
        <v>192</v>
      </c>
      <c r="T459" s="22">
        <v>2.7970000000000002</v>
      </c>
      <c r="U459" s="21">
        <v>45520</v>
      </c>
      <c r="W459" s="20" t="s">
        <v>43</v>
      </c>
      <c r="Z459" s="24" t="s">
        <v>32</v>
      </c>
      <c r="AA459" s="24" t="s">
        <v>32</v>
      </c>
      <c r="AB459" s="24" t="s">
        <v>32</v>
      </c>
      <c r="AC459" s="24" t="s">
        <v>32</v>
      </c>
      <c r="AD459" s="25">
        <v>2061201</v>
      </c>
      <c r="AE459" s="25">
        <v>0</v>
      </c>
      <c r="AF459" s="25">
        <v>0</v>
      </c>
      <c r="AG459" s="25">
        <v>0</v>
      </c>
      <c r="AH459" s="25">
        <v>2061201</v>
      </c>
    </row>
    <row r="460" spans="1:35" ht="30" x14ac:dyDescent="0.25">
      <c r="A460" s="17">
        <v>101593.04</v>
      </c>
      <c r="B460" s="18">
        <v>4</v>
      </c>
      <c r="C460" s="16" t="s">
        <v>73</v>
      </c>
      <c r="D460" s="21">
        <v>41726</v>
      </c>
      <c r="E460" s="16" t="s">
        <v>654</v>
      </c>
      <c r="F460" s="21">
        <v>44182</v>
      </c>
      <c r="G460" s="16" t="s">
        <v>718</v>
      </c>
      <c r="H460" s="26" t="s">
        <v>292</v>
      </c>
      <c r="I460" s="16" t="s">
        <v>691</v>
      </c>
      <c r="J460" s="20" t="s">
        <v>116</v>
      </c>
      <c r="K460" s="16" t="s">
        <v>655</v>
      </c>
      <c r="L460" s="16" t="s">
        <v>116</v>
      </c>
      <c r="M460" s="26" t="s">
        <v>19829</v>
      </c>
      <c r="N460" s="26" t="s">
        <v>453</v>
      </c>
      <c r="O460" s="16" t="s">
        <v>632</v>
      </c>
      <c r="P460" s="26" t="s">
        <v>453</v>
      </c>
      <c r="R460" s="16" t="s">
        <v>139</v>
      </c>
      <c r="S460" s="16" t="s">
        <v>42</v>
      </c>
      <c r="T460" s="22">
        <v>4.22</v>
      </c>
      <c r="U460" s="21">
        <v>44645</v>
      </c>
      <c r="W460" s="20" t="s">
        <v>43</v>
      </c>
      <c r="X460" s="16" t="s">
        <v>140</v>
      </c>
      <c r="Z460" s="24" t="s">
        <v>32</v>
      </c>
      <c r="AA460" s="24" t="s">
        <v>32</v>
      </c>
      <c r="AB460" s="24" t="s">
        <v>32</v>
      </c>
      <c r="AC460" s="24" t="s">
        <v>32</v>
      </c>
      <c r="AD460" s="25">
        <v>233600</v>
      </c>
      <c r="AE460" s="25">
        <v>854495</v>
      </c>
      <c r="AF460" s="25">
        <v>0</v>
      </c>
      <c r="AG460" s="25">
        <v>0</v>
      </c>
      <c r="AH460" s="25">
        <v>1088095</v>
      </c>
    </row>
    <row r="461" spans="1:35" x14ac:dyDescent="0.25">
      <c r="A461" s="17">
        <v>101596</v>
      </c>
      <c r="B461" s="18">
        <v>4</v>
      </c>
      <c r="C461" s="16" t="s">
        <v>47</v>
      </c>
      <c r="D461" s="21">
        <v>37319</v>
      </c>
      <c r="E461" s="16" t="s">
        <v>32</v>
      </c>
      <c r="F461" s="21">
        <v>43942</v>
      </c>
      <c r="G461" s="16" t="s">
        <v>607</v>
      </c>
      <c r="H461" s="26" t="s">
        <v>690</v>
      </c>
      <c r="I461" s="16" t="s">
        <v>691</v>
      </c>
      <c r="J461" s="20" t="s">
        <v>116</v>
      </c>
      <c r="L461" s="16" t="s">
        <v>116</v>
      </c>
      <c r="M461" s="26" t="s">
        <v>692</v>
      </c>
      <c r="O461" s="16" t="s">
        <v>119</v>
      </c>
      <c r="P461" s="26" t="s">
        <v>168</v>
      </c>
      <c r="T461" s="22">
        <v>5.9</v>
      </c>
      <c r="U461" s="21">
        <v>39374</v>
      </c>
      <c r="W461" s="20" t="s">
        <v>43</v>
      </c>
      <c r="X461" s="16" t="s">
        <v>140</v>
      </c>
      <c r="Z461" s="25">
        <v>0</v>
      </c>
      <c r="AA461" s="25">
        <v>0</v>
      </c>
      <c r="AB461" s="25">
        <v>2581.02</v>
      </c>
      <c r="AC461" s="25">
        <v>0</v>
      </c>
      <c r="AD461" s="25">
        <v>1205309.3899999999</v>
      </c>
      <c r="AE461" s="25">
        <v>4962589.95</v>
      </c>
      <c r="AF461" s="25">
        <v>39786578.350000001</v>
      </c>
      <c r="AG461" s="25">
        <v>0</v>
      </c>
      <c r="AH461" s="25">
        <v>45954477.689999998</v>
      </c>
      <c r="AI461" s="16" t="s">
        <v>693</v>
      </c>
    </row>
    <row r="462" spans="1:35" x14ac:dyDescent="0.25">
      <c r="A462" s="17">
        <v>101597</v>
      </c>
      <c r="B462" s="18">
        <v>4</v>
      </c>
      <c r="C462" s="16" t="s">
        <v>73</v>
      </c>
      <c r="D462" s="21">
        <v>37319</v>
      </c>
      <c r="E462" s="16" t="s">
        <v>32</v>
      </c>
      <c r="F462" s="21">
        <v>44021</v>
      </c>
      <c r="G462" s="16" t="s">
        <v>19828</v>
      </c>
      <c r="H462" s="26" t="s">
        <v>292</v>
      </c>
      <c r="I462" s="16" t="s">
        <v>694</v>
      </c>
      <c r="J462" s="20" t="s">
        <v>116</v>
      </c>
      <c r="L462" s="16" t="s">
        <v>116</v>
      </c>
      <c r="M462" s="26" t="s">
        <v>19827</v>
      </c>
      <c r="N462" s="26" t="s">
        <v>19826</v>
      </c>
      <c r="O462" s="16" t="s">
        <v>119</v>
      </c>
      <c r="P462" s="26" t="s">
        <v>168</v>
      </c>
      <c r="R462" s="16" t="s">
        <v>139</v>
      </c>
      <c r="S462" s="16" t="s">
        <v>42</v>
      </c>
      <c r="T462" s="22">
        <v>8.8000000000000007</v>
      </c>
      <c r="U462" s="21">
        <v>45884</v>
      </c>
      <c r="W462" s="20" t="s">
        <v>43</v>
      </c>
      <c r="X462" s="16" t="s">
        <v>511</v>
      </c>
      <c r="Z462" s="24" t="s">
        <v>32</v>
      </c>
      <c r="AA462" s="24" t="s">
        <v>32</v>
      </c>
      <c r="AB462" s="24" t="s">
        <v>32</v>
      </c>
      <c r="AC462" s="24" t="s">
        <v>32</v>
      </c>
      <c r="AD462" s="25">
        <v>2085200</v>
      </c>
      <c r="AE462" s="25">
        <v>0</v>
      </c>
      <c r="AF462" s="25">
        <v>0</v>
      </c>
      <c r="AG462" s="25">
        <v>0</v>
      </c>
      <c r="AH462" s="25">
        <v>2085200</v>
      </c>
    </row>
    <row r="463" spans="1:35" x14ac:dyDescent="0.25">
      <c r="A463" s="17">
        <v>101598</v>
      </c>
      <c r="B463" s="18">
        <v>4</v>
      </c>
      <c r="C463" s="16" t="s">
        <v>474</v>
      </c>
      <c r="D463" s="21">
        <v>37319</v>
      </c>
      <c r="E463" s="16" t="s">
        <v>32</v>
      </c>
      <c r="F463" s="21">
        <v>44169</v>
      </c>
      <c r="G463" s="16" t="s">
        <v>75</v>
      </c>
      <c r="H463" s="26" t="s">
        <v>87</v>
      </c>
      <c r="I463" s="16" t="s">
        <v>691</v>
      </c>
      <c r="J463" s="20" t="s">
        <v>116</v>
      </c>
      <c r="L463" s="16" t="s">
        <v>116</v>
      </c>
      <c r="M463" s="26" t="s">
        <v>19825</v>
      </c>
      <c r="O463" s="16" t="s">
        <v>119</v>
      </c>
      <c r="P463" s="26" t="s">
        <v>603</v>
      </c>
      <c r="T463" s="22">
        <v>8.26</v>
      </c>
      <c r="W463" s="20" t="s">
        <v>43</v>
      </c>
      <c r="X463" s="16" t="s">
        <v>140</v>
      </c>
      <c r="Z463" s="24" t="s">
        <v>32</v>
      </c>
      <c r="AA463" s="24" t="s">
        <v>32</v>
      </c>
      <c r="AB463" s="24" t="s">
        <v>32</v>
      </c>
      <c r="AC463" s="24" t="s">
        <v>32</v>
      </c>
      <c r="AD463" s="25">
        <v>1857337.51</v>
      </c>
      <c r="AE463" s="25">
        <v>7224123.0199999996</v>
      </c>
      <c r="AF463" s="25">
        <v>0</v>
      </c>
      <c r="AG463" s="25">
        <v>0</v>
      </c>
      <c r="AH463" s="25">
        <v>9081460.5299999993</v>
      </c>
    </row>
    <row r="464" spans="1:35" x14ac:dyDescent="0.25">
      <c r="A464" s="17">
        <v>101599</v>
      </c>
      <c r="B464" s="18">
        <v>4</v>
      </c>
      <c r="C464" s="16" t="s">
        <v>73</v>
      </c>
      <c r="D464" s="21">
        <v>37319</v>
      </c>
      <c r="E464" s="16" t="s">
        <v>32</v>
      </c>
      <c r="F464" s="21">
        <v>44182</v>
      </c>
      <c r="G464" s="16" t="s">
        <v>529</v>
      </c>
      <c r="H464" s="26" t="s">
        <v>19824</v>
      </c>
      <c r="I464" s="16" t="s">
        <v>694</v>
      </c>
      <c r="J464" s="20" t="s">
        <v>116</v>
      </c>
      <c r="L464" s="16" t="s">
        <v>116</v>
      </c>
      <c r="M464" s="26" t="s">
        <v>19823</v>
      </c>
      <c r="N464" s="26" t="s">
        <v>747</v>
      </c>
      <c r="O464" s="16" t="s">
        <v>119</v>
      </c>
      <c r="P464" s="26" t="s">
        <v>676</v>
      </c>
      <c r="T464" s="22">
        <v>7.5</v>
      </c>
      <c r="W464" s="20" t="s">
        <v>43</v>
      </c>
      <c r="X464" s="16" t="s">
        <v>78</v>
      </c>
      <c r="Z464" s="24" t="s">
        <v>32</v>
      </c>
      <c r="AA464" s="24" t="s">
        <v>32</v>
      </c>
      <c r="AB464" s="24" t="s">
        <v>32</v>
      </c>
      <c r="AC464" s="24" t="s">
        <v>32</v>
      </c>
      <c r="AD464" s="25">
        <v>1313100</v>
      </c>
      <c r="AE464" s="25">
        <v>0</v>
      </c>
      <c r="AF464" s="25">
        <v>0</v>
      </c>
      <c r="AG464" s="25">
        <v>0</v>
      </c>
      <c r="AH464" s="25">
        <v>1313100</v>
      </c>
    </row>
    <row r="465" spans="1:35" ht="30" x14ac:dyDescent="0.25">
      <c r="A465" s="17">
        <v>101599.01</v>
      </c>
      <c r="B465" s="18">
        <v>4</v>
      </c>
      <c r="C465" s="16" t="s">
        <v>73</v>
      </c>
      <c r="D465" s="21">
        <v>38416</v>
      </c>
      <c r="E465" s="16" t="s">
        <v>522</v>
      </c>
      <c r="F465" s="21">
        <v>44239</v>
      </c>
      <c r="G465" s="16" t="s">
        <v>125</v>
      </c>
      <c r="H465" s="26" t="s">
        <v>349</v>
      </c>
      <c r="I465" s="16" t="s">
        <v>694</v>
      </c>
      <c r="J465" s="20" t="s">
        <v>116</v>
      </c>
      <c r="L465" s="16" t="s">
        <v>116</v>
      </c>
      <c r="M465" s="26" t="s">
        <v>695</v>
      </c>
      <c r="N465" s="26" t="s">
        <v>696</v>
      </c>
      <c r="O465" s="16" t="s">
        <v>119</v>
      </c>
      <c r="P465" s="26" t="s">
        <v>568</v>
      </c>
      <c r="R465" s="16" t="s">
        <v>139</v>
      </c>
      <c r="S465" s="16" t="s">
        <v>192</v>
      </c>
      <c r="T465" s="22">
        <v>4.99</v>
      </c>
      <c r="U465" s="21">
        <v>45821</v>
      </c>
      <c r="W465" s="20" t="s">
        <v>43</v>
      </c>
      <c r="X465" s="16" t="s">
        <v>511</v>
      </c>
      <c r="Z465" s="25">
        <v>500000</v>
      </c>
      <c r="AA465" s="25">
        <v>0</v>
      </c>
      <c r="AB465" s="25">
        <v>0</v>
      </c>
      <c r="AC465" s="25">
        <v>0</v>
      </c>
      <c r="AD465" s="25">
        <v>2575000</v>
      </c>
      <c r="AE465" s="25">
        <v>0</v>
      </c>
      <c r="AF465" s="25">
        <v>0</v>
      </c>
      <c r="AG465" s="25">
        <v>0</v>
      </c>
      <c r="AH465" s="25">
        <v>2575000</v>
      </c>
    </row>
    <row r="466" spans="1:35" x14ac:dyDescent="0.25">
      <c r="A466" s="17">
        <v>101599.02</v>
      </c>
      <c r="B466" s="18">
        <v>4</v>
      </c>
      <c r="C466" s="16" t="s">
        <v>73</v>
      </c>
      <c r="D466" s="21">
        <v>43376</v>
      </c>
      <c r="E466" s="16" t="s">
        <v>109</v>
      </c>
      <c r="F466" s="21">
        <v>44182</v>
      </c>
      <c r="G466" s="16" t="s">
        <v>718</v>
      </c>
      <c r="H466" s="26" t="s">
        <v>292</v>
      </c>
      <c r="I466" s="16" t="s">
        <v>694</v>
      </c>
      <c r="J466" s="20" t="s">
        <v>116</v>
      </c>
      <c r="L466" s="16" t="s">
        <v>116</v>
      </c>
      <c r="M466" s="26" t="s">
        <v>19822</v>
      </c>
      <c r="N466" s="26" t="s">
        <v>747</v>
      </c>
      <c r="O466" s="16" t="s">
        <v>119</v>
      </c>
      <c r="P466" s="26" t="s">
        <v>568</v>
      </c>
      <c r="R466" s="16" t="s">
        <v>139</v>
      </c>
      <c r="S466" s="16" t="s">
        <v>192</v>
      </c>
      <c r="T466" s="22">
        <v>4.5</v>
      </c>
      <c r="U466" s="21">
        <v>46101</v>
      </c>
      <c r="W466" s="20" t="s">
        <v>43</v>
      </c>
      <c r="X466" s="16" t="s">
        <v>78</v>
      </c>
      <c r="Z466" s="24" t="s">
        <v>32</v>
      </c>
      <c r="AA466" s="24" t="s">
        <v>32</v>
      </c>
      <c r="AB466" s="24" t="s">
        <v>32</v>
      </c>
      <c r="AC466" s="24" t="s">
        <v>32</v>
      </c>
      <c r="AD466" s="24" t="s">
        <v>32</v>
      </c>
      <c r="AE466" s="24" t="s">
        <v>32</v>
      </c>
      <c r="AF466" s="24" t="s">
        <v>32</v>
      </c>
      <c r="AG466" s="24" t="s">
        <v>32</v>
      </c>
      <c r="AH466" s="24" t="s">
        <v>32</v>
      </c>
    </row>
    <row r="467" spans="1:35" x14ac:dyDescent="0.25">
      <c r="A467" s="17">
        <v>101599.03</v>
      </c>
      <c r="B467" s="18">
        <v>4</v>
      </c>
      <c r="C467" s="16" t="s">
        <v>73</v>
      </c>
      <c r="D467" s="21">
        <v>43376</v>
      </c>
      <c r="E467" s="16" t="s">
        <v>109</v>
      </c>
      <c r="F467" s="21">
        <v>44315</v>
      </c>
      <c r="G467" s="16" t="s">
        <v>1086</v>
      </c>
      <c r="H467" s="26" t="s">
        <v>19821</v>
      </c>
      <c r="I467" s="16" t="s">
        <v>694</v>
      </c>
      <c r="J467" s="20" t="s">
        <v>116</v>
      </c>
      <c r="L467" s="16" t="s">
        <v>116</v>
      </c>
      <c r="M467" s="26" t="s">
        <v>19820</v>
      </c>
      <c r="N467" s="26" t="s">
        <v>747</v>
      </c>
      <c r="O467" s="16" t="s">
        <v>119</v>
      </c>
      <c r="P467" s="26" t="s">
        <v>568</v>
      </c>
      <c r="R467" s="16" t="s">
        <v>139</v>
      </c>
      <c r="S467" s="16" t="s">
        <v>192</v>
      </c>
      <c r="T467" s="22">
        <v>3.53</v>
      </c>
      <c r="U467" s="21">
        <v>45268</v>
      </c>
      <c r="W467" s="20" t="s">
        <v>43</v>
      </c>
      <c r="X467" s="16" t="s">
        <v>78</v>
      </c>
      <c r="Z467" s="24" t="s">
        <v>32</v>
      </c>
      <c r="AA467" s="24" t="s">
        <v>32</v>
      </c>
      <c r="AB467" s="24" t="s">
        <v>32</v>
      </c>
      <c r="AC467" s="24" t="s">
        <v>32</v>
      </c>
      <c r="AD467" s="24" t="s">
        <v>32</v>
      </c>
      <c r="AE467" s="24" t="s">
        <v>32</v>
      </c>
      <c r="AF467" s="24" t="s">
        <v>32</v>
      </c>
      <c r="AG467" s="24" t="s">
        <v>32</v>
      </c>
      <c r="AH467" s="24" t="s">
        <v>32</v>
      </c>
    </row>
    <row r="468" spans="1:35" x14ac:dyDescent="0.25">
      <c r="A468" s="17">
        <v>101604</v>
      </c>
      <c r="B468" s="18">
        <v>4</v>
      </c>
      <c r="C468" s="16" t="s">
        <v>474</v>
      </c>
      <c r="D468" s="21">
        <v>37319</v>
      </c>
      <c r="E468" s="16" t="s">
        <v>32</v>
      </c>
      <c r="F468" s="21">
        <v>43669</v>
      </c>
      <c r="G468" s="16" t="s">
        <v>573</v>
      </c>
      <c r="H468" s="26" t="s">
        <v>126</v>
      </c>
      <c r="I468" s="16" t="s">
        <v>159</v>
      </c>
      <c r="J468" s="20" t="s">
        <v>148</v>
      </c>
      <c r="L468" s="16" t="s">
        <v>149</v>
      </c>
      <c r="M468" s="26" t="s">
        <v>19819</v>
      </c>
      <c r="O468" s="16" t="s">
        <v>119</v>
      </c>
      <c r="P468" s="26" t="s">
        <v>1254</v>
      </c>
      <c r="R468" s="16" t="s">
        <v>139</v>
      </c>
      <c r="S468" s="16" t="s">
        <v>42</v>
      </c>
      <c r="T468" s="22">
        <v>1.0569999999999999</v>
      </c>
      <c r="U468" s="21">
        <v>41782</v>
      </c>
      <c r="W468" s="20" t="s">
        <v>43</v>
      </c>
      <c r="X468" s="16" t="s">
        <v>454</v>
      </c>
      <c r="Z468" s="24" t="s">
        <v>32</v>
      </c>
      <c r="AA468" s="24" t="s">
        <v>32</v>
      </c>
      <c r="AB468" s="24" t="s">
        <v>32</v>
      </c>
      <c r="AC468" s="24" t="s">
        <v>32</v>
      </c>
      <c r="AD468" s="25">
        <v>1330000</v>
      </c>
      <c r="AE468" s="25">
        <v>5045500</v>
      </c>
      <c r="AF468" s="25">
        <v>31411124</v>
      </c>
      <c r="AG468" s="25">
        <v>0</v>
      </c>
      <c r="AH468" s="25">
        <v>37786624</v>
      </c>
      <c r="AI468" s="16" t="s">
        <v>19818</v>
      </c>
    </row>
    <row r="469" spans="1:35" x14ac:dyDescent="0.25">
      <c r="A469" s="17">
        <v>101607</v>
      </c>
      <c r="B469" s="18">
        <v>4</v>
      </c>
      <c r="C469" s="16" t="s">
        <v>73</v>
      </c>
      <c r="D469" s="21">
        <v>37319</v>
      </c>
      <c r="E469" s="16" t="s">
        <v>32</v>
      </c>
      <c r="F469" s="21">
        <v>43741</v>
      </c>
      <c r="G469" s="16" t="s">
        <v>109</v>
      </c>
      <c r="H469" s="26" t="s">
        <v>261</v>
      </c>
      <c r="I469" s="16" t="s">
        <v>697</v>
      </c>
      <c r="J469" s="20" t="s">
        <v>116</v>
      </c>
      <c r="L469" s="16" t="s">
        <v>116</v>
      </c>
      <c r="M469" s="26" t="s">
        <v>698</v>
      </c>
      <c r="N469" s="26" t="s">
        <v>699</v>
      </c>
      <c r="O469" s="16" t="s">
        <v>119</v>
      </c>
      <c r="P469" s="26" t="s">
        <v>603</v>
      </c>
      <c r="R469" s="16" t="s">
        <v>139</v>
      </c>
      <c r="S469" s="16" t="s">
        <v>192</v>
      </c>
      <c r="T469" s="22">
        <v>5.351</v>
      </c>
      <c r="W469" s="20" t="s">
        <v>43</v>
      </c>
      <c r="Z469" s="25">
        <v>500000</v>
      </c>
      <c r="AA469" s="25">
        <v>0</v>
      </c>
      <c r="AB469" s="25">
        <v>0</v>
      </c>
      <c r="AC469" s="25">
        <v>0</v>
      </c>
      <c r="AD469" s="25">
        <v>5518905.8600000003</v>
      </c>
      <c r="AE469" s="25">
        <v>7174155.0099999998</v>
      </c>
      <c r="AF469" s="25">
        <v>0</v>
      </c>
      <c r="AG469" s="25">
        <v>0</v>
      </c>
      <c r="AH469" s="25">
        <v>12693060.869999999</v>
      </c>
    </row>
    <row r="470" spans="1:35" ht="30" x14ac:dyDescent="0.25">
      <c r="A470" s="17">
        <v>101607.01</v>
      </c>
      <c r="B470" s="18">
        <v>4</v>
      </c>
      <c r="C470" s="16" t="s">
        <v>73</v>
      </c>
      <c r="D470" s="21">
        <v>40562</v>
      </c>
      <c r="E470" s="16" t="s">
        <v>534</v>
      </c>
      <c r="F470" s="21">
        <v>44106</v>
      </c>
      <c r="G470" s="16" t="s">
        <v>125</v>
      </c>
      <c r="H470" s="26" t="s">
        <v>261</v>
      </c>
      <c r="I470" s="16" t="s">
        <v>697</v>
      </c>
      <c r="J470" s="20" t="s">
        <v>116</v>
      </c>
      <c r="L470" s="16" t="s">
        <v>116</v>
      </c>
      <c r="M470" s="26" t="s">
        <v>19817</v>
      </c>
      <c r="N470" s="26" t="s">
        <v>19816</v>
      </c>
      <c r="O470" s="16" t="s">
        <v>119</v>
      </c>
      <c r="P470" s="26" t="s">
        <v>568</v>
      </c>
      <c r="R470" s="16" t="s">
        <v>139</v>
      </c>
      <c r="S470" s="16" t="s">
        <v>192</v>
      </c>
      <c r="T470" s="22">
        <v>2.8</v>
      </c>
      <c r="U470" s="21">
        <v>44540</v>
      </c>
      <c r="W470" s="20" t="s">
        <v>43</v>
      </c>
      <c r="Z470" s="24" t="s">
        <v>32</v>
      </c>
      <c r="AA470" s="24" t="s">
        <v>32</v>
      </c>
      <c r="AB470" s="24" t="s">
        <v>32</v>
      </c>
      <c r="AC470" s="24" t="s">
        <v>32</v>
      </c>
      <c r="AD470" s="24" t="s">
        <v>32</v>
      </c>
      <c r="AE470" s="24" t="s">
        <v>32</v>
      </c>
      <c r="AF470" s="24" t="s">
        <v>32</v>
      </c>
      <c r="AG470" s="24" t="s">
        <v>32</v>
      </c>
      <c r="AH470" s="24" t="s">
        <v>32</v>
      </c>
      <c r="AI470" s="16" t="s">
        <v>19815</v>
      </c>
    </row>
    <row r="471" spans="1:35" ht="30" x14ac:dyDescent="0.25">
      <c r="A471" s="17">
        <v>101607.02</v>
      </c>
      <c r="B471" s="18">
        <v>4</v>
      </c>
      <c r="C471" s="16" t="s">
        <v>73</v>
      </c>
      <c r="D471" s="21">
        <v>40562</v>
      </c>
      <c r="E471" s="16" t="s">
        <v>534</v>
      </c>
      <c r="F471" s="21">
        <v>43819</v>
      </c>
      <c r="G471" s="16" t="s">
        <v>607</v>
      </c>
      <c r="H471" s="26" t="s">
        <v>261</v>
      </c>
      <c r="I471" s="16" t="s">
        <v>697</v>
      </c>
      <c r="J471" s="20" t="s">
        <v>116</v>
      </c>
      <c r="L471" s="16" t="s">
        <v>116</v>
      </c>
      <c r="M471" s="26" t="s">
        <v>19814</v>
      </c>
      <c r="N471" s="26" t="s">
        <v>699</v>
      </c>
      <c r="O471" s="16" t="s">
        <v>119</v>
      </c>
      <c r="P471" s="26" t="s">
        <v>568</v>
      </c>
      <c r="R471" s="16" t="s">
        <v>139</v>
      </c>
      <c r="S471" s="16" t="s">
        <v>192</v>
      </c>
      <c r="T471" s="22">
        <v>2.5499999999999998</v>
      </c>
      <c r="U471" s="21">
        <v>45380</v>
      </c>
      <c r="W471" s="20" t="s">
        <v>43</v>
      </c>
      <c r="Z471" s="24" t="s">
        <v>32</v>
      </c>
      <c r="AA471" s="24" t="s">
        <v>32</v>
      </c>
      <c r="AB471" s="24" t="s">
        <v>32</v>
      </c>
      <c r="AC471" s="24" t="s">
        <v>32</v>
      </c>
      <c r="AD471" s="24" t="s">
        <v>32</v>
      </c>
      <c r="AE471" s="24" t="s">
        <v>32</v>
      </c>
      <c r="AF471" s="24" t="s">
        <v>32</v>
      </c>
      <c r="AG471" s="24" t="s">
        <v>32</v>
      </c>
      <c r="AH471" s="24" t="s">
        <v>32</v>
      </c>
      <c r="AI471" s="16" t="s">
        <v>19813</v>
      </c>
    </row>
    <row r="472" spans="1:35" x14ac:dyDescent="0.25">
      <c r="A472" s="17">
        <v>101608</v>
      </c>
      <c r="B472" s="18">
        <v>4</v>
      </c>
      <c r="C472" s="16" t="s">
        <v>31</v>
      </c>
      <c r="D472" s="21">
        <v>37319</v>
      </c>
      <c r="E472" s="16" t="s">
        <v>32</v>
      </c>
      <c r="F472" s="21">
        <v>43948</v>
      </c>
      <c r="G472" s="16" t="s">
        <v>607</v>
      </c>
      <c r="H472" s="26" t="s">
        <v>126</v>
      </c>
      <c r="I472" s="16" t="s">
        <v>600</v>
      </c>
      <c r="J472" s="20" t="s">
        <v>116</v>
      </c>
      <c r="L472" s="16" t="s">
        <v>116</v>
      </c>
      <c r="M472" s="26" t="s">
        <v>19812</v>
      </c>
      <c r="N472" s="26" t="s">
        <v>19811</v>
      </c>
      <c r="O472" s="16" t="s">
        <v>119</v>
      </c>
      <c r="P472" s="26" t="s">
        <v>603</v>
      </c>
      <c r="T472" s="22">
        <v>6.1390000000000002</v>
      </c>
      <c r="W472" s="20" t="s">
        <v>43</v>
      </c>
      <c r="X472" s="16" t="s">
        <v>140</v>
      </c>
      <c r="Z472" s="24" t="s">
        <v>32</v>
      </c>
      <c r="AA472" s="24" t="s">
        <v>32</v>
      </c>
      <c r="AB472" s="24" t="s">
        <v>32</v>
      </c>
      <c r="AC472" s="24" t="s">
        <v>32</v>
      </c>
      <c r="AD472" s="25">
        <v>4719800</v>
      </c>
      <c r="AE472" s="25">
        <v>2742100</v>
      </c>
      <c r="AF472" s="25">
        <v>0</v>
      </c>
      <c r="AG472" s="25">
        <v>0</v>
      </c>
      <c r="AH472" s="25">
        <v>7461900</v>
      </c>
      <c r="AI472" s="16" t="s">
        <v>19810</v>
      </c>
    </row>
    <row r="473" spans="1:35" x14ac:dyDescent="0.25">
      <c r="A473" s="17">
        <v>101608.01</v>
      </c>
      <c r="B473" s="18">
        <v>4</v>
      </c>
      <c r="C473" s="16" t="s">
        <v>474</v>
      </c>
      <c r="D473" s="21">
        <v>40562</v>
      </c>
      <c r="E473" s="16" t="s">
        <v>534</v>
      </c>
      <c r="F473" s="21">
        <v>43738</v>
      </c>
      <c r="G473" s="16" t="s">
        <v>105</v>
      </c>
      <c r="H473" s="26" t="s">
        <v>126</v>
      </c>
      <c r="I473" s="16" t="s">
        <v>600</v>
      </c>
      <c r="J473" s="20" t="s">
        <v>116</v>
      </c>
      <c r="L473" s="16" t="s">
        <v>116</v>
      </c>
      <c r="M473" s="26" t="s">
        <v>19809</v>
      </c>
      <c r="O473" s="16" t="s">
        <v>119</v>
      </c>
      <c r="P473" s="26" t="s">
        <v>138</v>
      </c>
      <c r="R473" s="16" t="s">
        <v>139</v>
      </c>
      <c r="S473" s="16" t="s">
        <v>42</v>
      </c>
      <c r="T473" s="22">
        <v>2.6</v>
      </c>
      <c r="U473" s="21">
        <v>42048</v>
      </c>
      <c r="W473" s="20" t="s">
        <v>43</v>
      </c>
      <c r="X473" s="16" t="s">
        <v>140</v>
      </c>
      <c r="Z473" s="24" t="s">
        <v>32</v>
      </c>
      <c r="AA473" s="24" t="s">
        <v>32</v>
      </c>
      <c r="AB473" s="24" t="s">
        <v>32</v>
      </c>
      <c r="AC473" s="24" t="s">
        <v>32</v>
      </c>
      <c r="AD473" s="25">
        <v>0</v>
      </c>
      <c r="AE473" s="25">
        <v>0</v>
      </c>
      <c r="AF473" s="25">
        <v>21165355</v>
      </c>
      <c r="AG473" s="25">
        <v>0</v>
      </c>
      <c r="AH473" s="25">
        <v>21165355</v>
      </c>
      <c r="AI473" s="16" t="s">
        <v>19808</v>
      </c>
    </row>
    <row r="474" spans="1:35" x14ac:dyDescent="0.25">
      <c r="A474" s="17">
        <v>101608.02</v>
      </c>
      <c r="B474" s="18">
        <v>4</v>
      </c>
      <c r="C474" s="16" t="s">
        <v>31</v>
      </c>
      <c r="D474" s="21">
        <v>40562</v>
      </c>
      <c r="E474" s="16" t="s">
        <v>534</v>
      </c>
      <c r="F474" s="21">
        <v>43669</v>
      </c>
      <c r="G474" s="16" t="s">
        <v>718</v>
      </c>
      <c r="H474" s="26" t="s">
        <v>126</v>
      </c>
      <c r="I474" s="16" t="s">
        <v>600</v>
      </c>
      <c r="J474" s="20" t="s">
        <v>116</v>
      </c>
      <c r="L474" s="16" t="s">
        <v>116</v>
      </c>
      <c r="M474" s="26" t="s">
        <v>19807</v>
      </c>
      <c r="N474" s="26" t="s">
        <v>19806</v>
      </c>
      <c r="O474" s="16" t="s">
        <v>119</v>
      </c>
      <c r="P474" s="26" t="s">
        <v>138</v>
      </c>
      <c r="R474" s="16" t="s">
        <v>139</v>
      </c>
      <c r="S474" s="16" t="s">
        <v>42</v>
      </c>
      <c r="T474" s="22">
        <v>3.8090000000000002</v>
      </c>
      <c r="U474" s="21">
        <v>43077</v>
      </c>
      <c r="W474" s="20" t="s">
        <v>43</v>
      </c>
      <c r="X474" s="16" t="s">
        <v>140</v>
      </c>
      <c r="Z474" s="24" t="s">
        <v>32</v>
      </c>
      <c r="AA474" s="24" t="s">
        <v>32</v>
      </c>
      <c r="AB474" s="24" t="s">
        <v>32</v>
      </c>
      <c r="AC474" s="24" t="s">
        <v>32</v>
      </c>
      <c r="AD474" s="25">
        <v>0</v>
      </c>
      <c r="AE474" s="25">
        <v>0</v>
      </c>
      <c r="AF474" s="25">
        <v>37649917</v>
      </c>
      <c r="AG474" s="25">
        <v>0</v>
      </c>
      <c r="AH474" s="25">
        <v>37649917</v>
      </c>
      <c r="AI474" s="16" t="s">
        <v>19805</v>
      </c>
    </row>
    <row r="475" spans="1:35" x14ac:dyDescent="0.25">
      <c r="A475" s="17">
        <v>101609</v>
      </c>
      <c r="B475" s="18">
        <v>4</v>
      </c>
      <c r="C475" s="16" t="s">
        <v>73</v>
      </c>
      <c r="D475" s="21">
        <v>37319</v>
      </c>
      <c r="E475" s="16" t="s">
        <v>32</v>
      </c>
      <c r="F475" s="21">
        <v>44061</v>
      </c>
      <c r="G475" s="16" t="s">
        <v>108</v>
      </c>
      <c r="H475" s="26" t="s">
        <v>126</v>
      </c>
      <c r="I475" s="16" t="s">
        <v>468</v>
      </c>
      <c r="J475" s="20" t="s">
        <v>116</v>
      </c>
      <c r="L475" s="16" t="s">
        <v>116</v>
      </c>
      <c r="M475" s="26" t="s">
        <v>700</v>
      </c>
      <c r="O475" s="16" t="s">
        <v>119</v>
      </c>
      <c r="P475" s="26" t="s">
        <v>603</v>
      </c>
      <c r="R475" s="16" t="s">
        <v>139</v>
      </c>
      <c r="S475" s="16" t="s">
        <v>42</v>
      </c>
      <c r="T475" s="22">
        <v>3.43</v>
      </c>
      <c r="W475" s="20" t="s">
        <v>43</v>
      </c>
      <c r="X475" s="16" t="s">
        <v>140</v>
      </c>
      <c r="Z475" s="25">
        <v>0</v>
      </c>
      <c r="AA475" s="25">
        <v>-3551860</v>
      </c>
      <c r="AB475" s="25">
        <v>0</v>
      </c>
      <c r="AC475" s="25">
        <v>0</v>
      </c>
      <c r="AD475" s="25">
        <v>2168145</v>
      </c>
      <c r="AE475" s="25">
        <v>5360000</v>
      </c>
      <c r="AF475" s="25">
        <v>0</v>
      </c>
      <c r="AG475" s="25">
        <v>0</v>
      </c>
      <c r="AH475" s="25">
        <v>7528145</v>
      </c>
      <c r="AI475" s="16" t="s">
        <v>701</v>
      </c>
    </row>
    <row r="476" spans="1:35" ht="30" x14ac:dyDescent="0.25">
      <c r="A476" s="17">
        <v>101609.01</v>
      </c>
      <c r="B476" s="18">
        <v>4</v>
      </c>
      <c r="C476" s="16" t="s">
        <v>73</v>
      </c>
      <c r="D476" s="21">
        <v>39653</v>
      </c>
      <c r="E476" s="16" t="s">
        <v>19801</v>
      </c>
      <c r="F476" s="21">
        <v>44181</v>
      </c>
      <c r="G476" s="16" t="s">
        <v>75</v>
      </c>
      <c r="H476" s="26" t="s">
        <v>126</v>
      </c>
      <c r="I476" s="16" t="s">
        <v>468</v>
      </c>
      <c r="J476" s="20" t="s">
        <v>116</v>
      </c>
      <c r="L476" s="16" t="s">
        <v>116</v>
      </c>
      <c r="M476" s="26" t="s">
        <v>19804</v>
      </c>
      <c r="N476" s="26" t="s">
        <v>19803</v>
      </c>
      <c r="O476" s="16" t="s">
        <v>119</v>
      </c>
      <c r="P476" s="26" t="s">
        <v>168</v>
      </c>
      <c r="R476" s="16" t="s">
        <v>139</v>
      </c>
      <c r="S476" s="16" t="s">
        <v>42</v>
      </c>
      <c r="T476" s="22">
        <v>1.87</v>
      </c>
      <c r="U476" s="21">
        <v>44603</v>
      </c>
      <c r="W476" s="20" t="s">
        <v>43</v>
      </c>
      <c r="X476" s="16" t="s">
        <v>140</v>
      </c>
      <c r="Z476" s="24" t="s">
        <v>32</v>
      </c>
      <c r="AA476" s="24" t="s">
        <v>32</v>
      </c>
      <c r="AB476" s="24" t="s">
        <v>32</v>
      </c>
      <c r="AC476" s="24" t="s">
        <v>32</v>
      </c>
      <c r="AD476" s="24" t="s">
        <v>32</v>
      </c>
      <c r="AE476" s="24" t="s">
        <v>32</v>
      </c>
      <c r="AF476" s="24" t="s">
        <v>32</v>
      </c>
      <c r="AG476" s="24" t="s">
        <v>32</v>
      </c>
      <c r="AH476" s="24" t="s">
        <v>32</v>
      </c>
      <c r="AI476" s="16" t="s">
        <v>19802</v>
      </c>
    </row>
    <row r="477" spans="1:35" x14ac:dyDescent="0.25">
      <c r="A477" s="17">
        <v>101609.02</v>
      </c>
      <c r="B477" s="18">
        <v>4</v>
      </c>
      <c r="C477" s="16" t="s">
        <v>73</v>
      </c>
      <c r="D477" s="21">
        <v>39653</v>
      </c>
      <c r="E477" s="16" t="s">
        <v>19801</v>
      </c>
      <c r="F477" s="21">
        <v>44148</v>
      </c>
      <c r="G477" s="16" t="s">
        <v>1086</v>
      </c>
      <c r="H477" s="26" t="s">
        <v>126</v>
      </c>
      <c r="I477" s="16" t="s">
        <v>468</v>
      </c>
      <c r="J477" s="20" t="s">
        <v>116</v>
      </c>
      <c r="L477" s="16" t="s">
        <v>116</v>
      </c>
      <c r="M477" s="26" t="s">
        <v>19800</v>
      </c>
      <c r="N477" s="26" t="s">
        <v>19799</v>
      </c>
      <c r="O477" s="16" t="s">
        <v>119</v>
      </c>
      <c r="P477" s="26" t="s">
        <v>168</v>
      </c>
      <c r="R477" s="16" t="s">
        <v>139</v>
      </c>
      <c r="S477" s="16" t="s">
        <v>42</v>
      </c>
      <c r="T477" s="22">
        <v>1.77</v>
      </c>
      <c r="U477" s="21">
        <v>44694</v>
      </c>
      <c r="W477" s="20" t="s">
        <v>43</v>
      </c>
      <c r="X477" s="16" t="s">
        <v>140</v>
      </c>
      <c r="Z477" s="24" t="s">
        <v>32</v>
      </c>
      <c r="AA477" s="24" t="s">
        <v>32</v>
      </c>
      <c r="AB477" s="24" t="s">
        <v>32</v>
      </c>
      <c r="AC477" s="24" t="s">
        <v>32</v>
      </c>
      <c r="AD477" s="24" t="s">
        <v>32</v>
      </c>
      <c r="AE477" s="24" t="s">
        <v>32</v>
      </c>
      <c r="AF477" s="24" t="s">
        <v>32</v>
      </c>
      <c r="AG477" s="24" t="s">
        <v>32</v>
      </c>
      <c r="AH477" s="24" t="s">
        <v>32</v>
      </c>
    </row>
    <row r="478" spans="1:35" x14ac:dyDescent="0.25">
      <c r="A478" s="17">
        <v>101610</v>
      </c>
      <c r="B478" s="18">
        <v>4</v>
      </c>
      <c r="C478" s="16" t="s">
        <v>474</v>
      </c>
      <c r="D478" s="21">
        <v>37319</v>
      </c>
      <c r="E478" s="16" t="s">
        <v>32</v>
      </c>
      <c r="F478" s="21">
        <v>43926</v>
      </c>
      <c r="G478" s="16" t="s">
        <v>105</v>
      </c>
      <c r="H478" s="26" t="s">
        <v>126</v>
      </c>
      <c r="I478" s="16" t="s">
        <v>1924</v>
      </c>
      <c r="J478" s="20" t="s">
        <v>116</v>
      </c>
      <c r="L478" s="16" t="s">
        <v>116</v>
      </c>
      <c r="M478" s="26" t="s">
        <v>19798</v>
      </c>
      <c r="N478" s="26" t="s">
        <v>19797</v>
      </c>
      <c r="O478" s="16" t="s">
        <v>119</v>
      </c>
      <c r="P478" s="26" t="s">
        <v>168</v>
      </c>
      <c r="R478" s="16" t="s">
        <v>139</v>
      </c>
      <c r="S478" s="16" t="s">
        <v>42</v>
      </c>
      <c r="T478" s="22">
        <v>0.746</v>
      </c>
      <c r="U478" s="21">
        <v>41369</v>
      </c>
      <c r="W478" s="20" t="s">
        <v>43</v>
      </c>
      <c r="X478" s="16" t="s">
        <v>140</v>
      </c>
      <c r="Y478" s="26" t="s">
        <v>19796</v>
      </c>
      <c r="Z478" s="24" t="s">
        <v>32</v>
      </c>
      <c r="AA478" s="24" t="s">
        <v>32</v>
      </c>
      <c r="AB478" s="24" t="s">
        <v>32</v>
      </c>
      <c r="AC478" s="24" t="s">
        <v>32</v>
      </c>
      <c r="AD478" s="25">
        <v>792550</v>
      </c>
      <c r="AE478" s="25">
        <v>1167500</v>
      </c>
      <c r="AF478" s="25">
        <v>4854516</v>
      </c>
      <c r="AG478" s="25">
        <v>0</v>
      </c>
      <c r="AH478" s="25">
        <v>6814566</v>
      </c>
      <c r="AI478" s="16" t="s">
        <v>19795</v>
      </c>
    </row>
    <row r="479" spans="1:35" x14ac:dyDescent="0.25">
      <c r="A479" s="17">
        <v>101623</v>
      </c>
      <c r="B479" s="18">
        <v>1</v>
      </c>
      <c r="C479" s="16" t="s">
        <v>31</v>
      </c>
      <c r="D479" s="21">
        <v>37319</v>
      </c>
      <c r="E479" s="16" t="s">
        <v>32</v>
      </c>
      <c r="F479" s="21">
        <v>43616</v>
      </c>
      <c r="G479" s="16" t="s">
        <v>74</v>
      </c>
      <c r="H479" s="26" t="s">
        <v>320</v>
      </c>
      <c r="I479" s="16" t="s">
        <v>468</v>
      </c>
      <c r="J479" s="20" t="s">
        <v>116</v>
      </c>
      <c r="L479" s="16" t="s">
        <v>116</v>
      </c>
      <c r="M479" s="26" t="s">
        <v>702</v>
      </c>
      <c r="N479" s="26" t="s">
        <v>703</v>
      </c>
      <c r="O479" s="16" t="s">
        <v>53</v>
      </c>
      <c r="P479" s="26" t="s">
        <v>40</v>
      </c>
      <c r="R479" s="16" t="s">
        <v>41</v>
      </c>
      <c r="S479" s="16" t="s">
        <v>42</v>
      </c>
      <c r="T479" s="22">
        <v>0.23400000000000001</v>
      </c>
      <c r="U479" s="21">
        <v>43595</v>
      </c>
      <c r="W479" s="20" t="s">
        <v>43</v>
      </c>
      <c r="X479" s="16" t="s">
        <v>140</v>
      </c>
      <c r="Y479" s="26" t="s">
        <v>704</v>
      </c>
      <c r="Z479" s="25">
        <v>0</v>
      </c>
      <c r="AA479" s="25">
        <v>1400000</v>
      </c>
      <c r="AB479" s="25">
        <v>0</v>
      </c>
      <c r="AC479" s="25">
        <v>0</v>
      </c>
      <c r="AD479" s="25">
        <v>2250000</v>
      </c>
      <c r="AE479" s="25">
        <v>12750000</v>
      </c>
      <c r="AF479" s="25">
        <v>19092250</v>
      </c>
      <c r="AG479" s="25">
        <v>0</v>
      </c>
      <c r="AH479" s="25">
        <v>34092250</v>
      </c>
      <c r="AI479" s="16" t="s">
        <v>705</v>
      </c>
    </row>
    <row r="480" spans="1:35" x14ac:dyDescent="0.25">
      <c r="A480" s="17">
        <v>101626</v>
      </c>
      <c r="B480" s="18">
        <v>2</v>
      </c>
      <c r="C480" s="16" t="s">
        <v>474</v>
      </c>
      <c r="D480" s="21">
        <v>37319</v>
      </c>
      <c r="E480" s="16" t="s">
        <v>32</v>
      </c>
      <c r="F480" s="21">
        <v>44279</v>
      </c>
      <c r="G480" s="16" t="s">
        <v>75</v>
      </c>
      <c r="H480" s="26" t="s">
        <v>170</v>
      </c>
      <c r="I480" s="16" t="s">
        <v>464</v>
      </c>
      <c r="J480" s="20" t="s">
        <v>116</v>
      </c>
      <c r="L480" s="16" t="s">
        <v>116</v>
      </c>
      <c r="M480" s="26" t="s">
        <v>19794</v>
      </c>
      <c r="O480" s="16" t="s">
        <v>53</v>
      </c>
      <c r="P480" s="26" t="s">
        <v>40</v>
      </c>
      <c r="R480" s="16" t="s">
        <v>41</v>
      </c>
      <c r="S480" s="16" t="s">
        <v>42</v>
      </c>
      <c r="T480" s="22">
        <v>1.099</v>
      </c>
      <c r="U480" s="21">
        <v>40522</v>
      </c>
      <c r="W480" s="20" t="s">
        <v>43</v>
      </c>
      <c r="X480" s="16" t="s">
        <v>78</v>
      </c>
      <c r="Y480" s="26" t="s">
        <v>19793</v>
      </c>
      <c r="Z480" s="24" t="s">
        <v>32</v>
      </c>
      <c r="AA480" s="24" t="s">
        <v>32</v>
      </c>
      <c r="AB480" s="24" t="s">
        <v>32</v>
      </c>
      <c r="AC480" s="24" t="s">
        <v>32</v>
      </c>
      <c r="AD480" s="25">
        <v>777559.07</v>
      </c>
      <c r="AE480" s="25">
        <v>59585.31</v>
      </c>
      <c r="AF480" s="25">
        <v>29703390.640000001</v>
      </c>
      <c r="AG480" s="25">
        <v>0</v>
      </c>
      <c r="AH480" s="25">
        <v>30540535.02</v>
      </c>
      <c r="AI480" s="16" t="s">
        <v>19792</v>
      </c>
    </row>
    <row r="481" spans="1:35" ht="30" x14ac:dyDescent="0.25">
      <c r="A481" s="17">
        <v>101645</v>
      </c>
      <c r="B481" s="18">
        <v>4</v>
      </c>
      <c r="C481" s="16" t="s">
        <v>73</v>
      </c>
      <c r="D481" s="21">
        <v>37319</v>
      </c>
      <c r="E481" s="16" t="s">
        <v>32</v>
      </c>
      <c r="F481" s="21">
        <v>43843</v>
      </c>
      <c r="G481" s="16" t="s">
        <v>529</v>
      </c>
      <c r="H481" s="26" t="s">
        <v>126</v>
      </c>
      <c r="I481" s="16" t="s">
        <v>2111</v>
      </c>
      <c r="J481" s="20" t="s">
        <v>116</v>
      </c>
      <c r="K481" s="16" t="s">
        <v>19791</v>
      </c>
      <c r="L481" s="16" t="s">
        <v>116</v>
      </c>
      <c r="M481" s="26" t="s">
        <v>19790</v>
      </c>
      <c r="N481" s="26" t="s">
        <v>19789</v>
      </c>
      <c r="O481" s="16" t="s">
        <v>53</v>
      </c>
      <c r="P481" s="26" t="s">
        <v>40</v>
      </c>
      <c r="R481" s="16" t="s">
        <v>41</v>
      </c>
      <c r="S481" s="16" t="s">
        <v>42</v>
      </c>
      <c r="T481" s="22">
        <v>0.03</v>
      </c>
      <c r="U481" s="21">
        <v>44540</v>
      </c>
      <c r="W481" s="20" t="s">
        <v>43</v>
      </c>
      <c r="X481" s="16" t="s">
        <v>140</v>
      </c>
      <c r="Y481" s="26" t="s">
        <v>19788</v>
      </c>
      <c r="Z481" s="24" t="s">
        <v>32</v>
      </c>
      <c r="AA481" s="24" t="s">
        <v>32</v>
      </c>
      <c r="AB481" s="24" t="s">
        <v>32</v>
      </c>
      <c r="AC481" s="24" t="s">
        <v>32</v>
      </c>
      <c r="AD481" s="25">
        <v>2293390.9900000002</v>
      </c>
      <c r="AE481" s="25">
        <v>10313810.189999999</v>
      </c>
      <c r="AF481" s="25">
        <v>0</v>
      </c>
      <c r="AG481" s="25">
        <v>0</v>
      </c>
      <c r="AH481" s="25">
        <v>12607201.18</v>
      </c>
      <c r="AI481" s="16" t="s">
        <v>19787</v>
      </c>
    </row>
    <row r="482" spans="1:35" x14ac:dyDescent="0.25">
      <c r="A482" s="17">
        <v>101646</v>
      </c>
      <c r="B482" s="18">
        <v>4</v>
      </c>
      <c r="C482" s="16" t="s">
        <v>474</v>
      </c>
      <c r="D482" s="21">
        <v>37319</v>
      </c>
      <c r="E482" s="16" t="s">
        <v>32</v>
      </c>
      <c r="F482" s="21">
        <v>44278</v>
      </c>
      <c r="G482" s="16" t="s">
        <v>75</v>
      </c>
      <c r="H482" s="26" t="s">
        <v>126</v>
      </c>
      <c r="I482" s="16" t="s">
        <v>600</v>
      </c>
      <c r="J482" s="20" t="s">
        <v>116</v>
      </c>
      <c r="L482" s="16" t="s">
        <v>116</v>
      </c>
      <c r="M482" s="26" t="s">
        <v>706</v>
      </c>
      <c r="O482" s="16" t="s">
        <v>53</v>
      </c>
      <c r="P482" s="26" t="s">
        <v>40</v>
      </c>
      <c r="R482" s="16" t="s">
        <v>41</v>
      </c>
      <c r="S482" s="16" t="s">
        <v>42</v>
      </c>
      <c r="T482" s="22">
        <v>0.52800000000000002</v>
      </c>
      <c r="U482" s="21">
        <v>41075</v>
      </c>
      <c r="W482" s="20" t="s">
        <v>43</v>
      </c>
      <c r="X482" s="16" t="s">
        <v>140</v>
      </c>
      <c r="Y482" s="26" t="s">
        <v>707</v>
      </c>
      <c r="Z482" s="25">
        <v>0</v>
      </c>
      <c r="AA482" s="25">
        <v>0</v>
      </c>
      <c r="AB482" s="25">
        <v>53415.71</v>
      </c>
      <c r="AC482" s="25">
        <v>0</v>
      </c>
      <c r="AD482" s="25">
        <v>489000</v>
      </c>
      <c r="AE482" s="25">
        <v>1634315</v>
      </c>
      <c r="AF482" s="25">
        <v>18238027.710000001</v>
      </c>
      <c r="AG482" s="25">
        <v>0</v>
      </c>
      <c r="AH482" s="25">
        <v>20361342.710000001</v>
      </c>
      <c r="AI482" s="16" t="s">
        <v>708</v>
      </c>
    </row>
    <row r="483" spans="1:35" x14ac:dyDescent="0.25">
      <c r="A483" s="17">
        <v>101648</v>
      </c>
      <c r="B483" s="18">
        <v>4</v>
      </c>
      <c r="C483" s="16" t="s">
        <v>474</v>
      </c>
      <c r="D483" s="21">
        <v>37319</v>
      </c>
      <c r="E483" s="16" t="s">
        <v>32</v>
      </c>
      <c r="F483" s="21">
        <v>44278</v>
      </c>
      <c r="G483" s="16" t="s">
        <v>75</v>
      </c>
      <c r="H483" s="26" t="s">
        <v>126</v>
      </c>
      <c r="I483" s="16" t="s">
        <v>177</v>
      </c>
      <c r="J483" s="20" t="s">
        <v>116</v>
      </c>
      <c r="L483" s="16" t="s">
        <v>116</v>
      </c>
      <c r="M483" s="26" t="s">
        <v>709</v>
      </c>
      <c r="O483" s="16" t="s">
        <v>53</v>
      </c>
      <c r="P483" s="26" t="s">
        <v>40</v>
      </c>
      <c r="R483" s="16" t="s">
        <v>41</v>
      </c>
      <c r="S483" s="16" t="s">
        <v>42</v>
      </c>
      <c r="T483" s="22">
        <v>0.433</v>
      </c>
      <c r="U483" s="21">
        <v>39423</v>
      </c>
      <c r="W483" s="20" t="s">
        <v>43</v>
      </c>
      <c r="X483" s="16" t="s">
        <v>78</v>
      </c>
      <c r="Y483" s="26" t="s">
        <v>710</v>
      </c>
      <c r="Z483" s="25">
        <v>0</v>
      </c>
      <c r="AA483" s="25">
        <v>0</v>
      </c>
      <c r="AB483" s="25">
        <v>550000</v>
      </c>
      <c r="AC483" s="25">
        <v>0</v>
      </c>
      <c r="AD483" s="25">
        <v>675000</v>
      </c>
      <c r="AE483" s="25">
        <v>357000</v>
      </c>
      <c r="AF483" s="25">
        <v>16496380</v>
      </c>
      <c r="AG483" s="25">
        <v>0</v>
      </c>
      <c r="AH483" s="25">
        <v>17528380</v>
      </c>
      <c r="AI483" s="16" t="s">
        <v>711</v>
      </c>
    </row>
    <row r="484" spans="1:35" ht="30" x14ac:dyDescent="0.25">
      <c r="A484" s="17">
        <v>101651</v>
      </c>
      <c r="B484" s="18">
        <v>1</v>
      </c>
      <c r="C484" s="16" t="s">
        <v>73</v>
      </c>
      <c r="D484" s="21">
        <v>37319</v>
      </c>
      <c r="E484" s="16" t="s">
        <v>32</v>
      </c>
      <c r="F484" s="21">
        <v>44356</v>
      </c>
      <c r="G484" s="16" t="s">
        <v>109</v>
      </c>
      <c r="H484" s="26" t="s">
        <v>209</v>
      </c>
      <c r="I484" s="16" t="s">
        <v>495</v>
      </c>
      <c r="J484" s="20" t="s">
        <v>116</v>
      </c>
      <c r="L484" s="16" t="s">
        <v>116</v>
      </c>
      <c r="M484" s="26" t="s">
        <v>712</v>
      </c>
      <c r="N484" s="26" t="s">
        <v>713</v>
      </c>
      <c r="O484" s="16" t="s">
        <v>119</v>
      </c>
      <c r="P484" s="26" t="s">
        <v>582</v>
      </c>
      <c r="T484" s="22">
        <v>5.5</v>
      </c>
      <c r="W484" s="20" t="s">
        <v>43</v>
      </c>
      <c r="X484" s="16" t="s">
        <v>140</v>
      </c>
      <c r="Z484" s="25">
        <v>600000</v>
      </c>
      <c r="AA484" s="25">
        <v>0</v>
      </c>
      <c r="AB484" s="25">
        <v>0</v>
      </c>
      <c r="AC484" s="25">
        <v>0</v>
      </c>
      <c r="AD484" s="25">
        <v>9700000</v>
      </c>
      <c r="AE484" s="25">
        <v>0</v>
      </c>
      <c r="AF484" s="25">
        <v>0</v>
      </c>
      <c r="AG484" s="25">
        <v>0</v>
      </c>
      <c r="AH484" s="25">
        <v>9700000</v>
      </c>
    </row>
    <row r="485" spans="1:35" ht="30" x14ac:dyDescent="0.25">
      <c r="A485" s="17">
        <v>101651.01</v>
      </c>
      <c r="B485" s="18">
        <v>1</v>
      </c>
      <c r="C485" s="16" t="s">
        <v>31</v>
      </c>
      <c r="D485" s="21">
        <v>37319</v>
      </c>
      <c r="E485" s="16" t="s">
        <v>32</v>
      </c>
      <c r="F485" s="21">
        <v>43580</v>
      </c>
      <c r="G485" s="16" t="s">
        <v>74</v>
      </c>
      <c r="H485" s="26" t="s">
        <v>209</v>
      </c>
      <c r="I485" s="16" t="s">
        <v>495</v>
      </c>
      <c r="J485" s="20" t="s">
        <v>116</v>
      </c>
      <c r="L485" s="16" t="s">
        <v>116</v>
      </c>
      <c r="M485" s="26" t="s">
        <v>19786</v>
      </c>
      <c r="N485" s="26" t="s">
        <v>19785</v>
      </c>
      <c r="O485" s="16" t="s">
        <v>119</v>
      </c>
      <c r="P485" s="26" t="s">
        <v>168</v>
      </c>
      <c r="R485" s="16" t="s">
        <v>139</v>
      </c>
      <c r="S485" s="16" t="s">
        <v>42</v>
      </c>
      <c r="T485" s="22">
        <v>1.5</v>
      </c>
      <c r="U485" s="21">
        <v>43441</v>
      </c>
      <c r="W485" s="20" t="s">
        <v>43</v>
      </c>
      <c r="X485" s="16" t="s">
        <v>140</v>
      </c>
      <c r="Z485" s="24" t="s">
        <v>32</v>
      </c>
      <c r="AA485" s="24" t="s">
        <v>32</v>
      </c>
      <c r="AB485" s="24" t="s">
        <v>32</v>
      </c>
      <c r="AC485" s="24" t="s">
        <v>32</v>
      </c>
      <c r="AD485" s="25">
        <v>0</v>
      </c>
      <c r="AE485" s="25">
        <v>28627000</v>
      </c>
      <c r="AF485" s="25">
        <v>43226312</v>
      </c>
      <c r="AG485" s="25">
        <v>0</v>
      </c>
      <c r="AH485" s="25">
        <v>71853312</v>
      </c>
      <c r="AI485" s="16" t="s">
        <v>19784</v>
      </c>
    </row>
    <row r="486" spans="1:35" ht="30" x14ac:dyDescent="0.25">
      <c r="A486" s="17">
        <v>101651.02</v>
      </c>
      <c r="B486" s="18">
        <v>1</v>
      </c>
      <c r="C486" s="16" t="s">
        <v>73</v>
      </c>
      <c r="D486" s="21">
        <v>40190</v>
      </c>
      <c r="E486" s="16" t="s">
        <v>113</v>
      </c>
      <c r="F486" s="21">
        <v>44356</v>
      </c>
      <c r="G486" s="16" t="s">
        <v>109</v>
      </c>
      <c r="H486" s="26" t="s">
        <v>209</v>
      </c>
      <c r="I486" s="16" t="s">
        <v>495</v>
      </c>
      <c r="J486" s="20" t="s">
        <v>116</v>
      </c>
      <c r="L486" s="16" t="s">
        <v>116</v>
      </c>
      <c r="M486" s="26" t="s">
        <v>19783</v>
      </c>
      <c r="N486" s="26" t="s">
        <v>19782</v>
      </c>
      <c r="O486" s="16" t="s">
        <v>119</v>
      </c>
      <c r="P486" s="26" t="s">
        <v>568</v>
      </c>
      <c r="R486" s="16" t="s">
        <v>139</v>
      </c>
      <c r="S486" s="16" t="s">
        <v>192</v>
      </c>
      <c r="T486" s="22">
        <v>2.4</v>
      </c>
      <c r="U486" s="21">
        <v>44540</v>
      </c>
      <c r="W486" s="20" t="s">
        <v>43</v>
      </c>
      <c r="X486" s="16" t="s">
        <v>140</v>
      </c>
      <c r="Z486" s="24" t="s">
        <v>32</v>
      </c>
      <c r="AA486" s="24" t="s">
        <v>32</v>
      </c>
      <c r="AB486" s="24" t="s">
        <v>32</v>
      </c>
      <c r="AC486" s="24" t="s">
        <v>32</v>
      </c>
      <c r="AD486" s="25">
        <v>0</v>
      </c>
      <c r="AE486" s="25">
        <v>31985000</v>
      </c>
      <c r="AF486" s="25">
        <v>0</v>
      </c>
      <c r="AG486" s="25">
        <v>0</v>
      </c>
      <c r="AH486" s="25">
        <v>31985000</v>
      </c>
      <c r="AI486" s="16" t="s">
        <v>19781</v>
      </c>
    </row>
    <row r="487" spans="1:35" ht="30" x14ac:dyDescent="0.25">
      <c r="A487" s="17">
        <v>101651.03</v>
      </c>
      <c r="B487" s="18">
        <v>1</v>
      </c>
      <c r="C487" s="16" t="s">
        <v>73</v>
      </c>
      <c r="D487" s="21">
        <v>40190</v>
      </c>
      <c r="E487" s="16" t="s">
        <v>617</v>
      </c>
      <c r="F487" s="21">
        <v>44356</v>
      </c>
      <c r="G487" s="16" t="s">
        <v>109</v>
      </c>
      <c r="H487" s="26" t="s">
        <v>209</v>
      </c>
      <c r="I487" s="16" t="s">
        <v>495</v>
      </c>
      <c r="J487" s="20" t="s">
        <v>116</v>
      </c>
      <c r="L487" s="16" t="s">
        <v>116</v>
      </c>
      <c r="M487" s="26" t="s">
        <v>19780</v>
      </c>
      <c r="N487" s="26" t="s">
        <v>19779</v>
      </c>
      <c r="O487" s="16" t="s">
        <v>119</v>
      </c>
      <c r="P487" s="26" t="s">
        <v>568</v>
      </c>
      <c r="R487" s="16" t="s">
        <v>139</v>
      </c>
      <c r="S487" s="16" t="s">
        <v>192</v>
      </c>
      <c r="T487" s="22">
        <v>1.3</v>
      </c>
      <c r="U487" s="21">
        <v>44540</v>
      </c>
      <c r="W487" s="20" t="s">
        <v>43</v>
      </c>
      <c r="X487" s="16" t="s">
        <v>140</v>
      </c>
      <c r="Z487" s="24" t="s">
        <v>32</v>
      </c>
      <c r="AA487" s="24" t="s">
        <v>32</v>
      </c>
      <c r="AB487" s="24" t="s">
        <v>32</v>
      </c>
      <c r="AC487" s="24" t="s">
        <v>32</v>
      </c>
      <c r="AD487" s="25">
        <v>0</v>
      </c>
      <c r="AE487" s="25">
        <v>24210000</v>
      </c>
      <c r="AF487" s="25">
        <v>0</v>
      </c>
      <c r="AG487" s="25">
        <v>0</v>
      </c>
      <c r="AH487" s="25">
        <v>24210000</v>
      </c>
      <c r="AI487" s="16" t="s">
        <v>19778</v>
      </c>
    </row>
    <row r="488" spans="1:35" ht="60" x14ac:dyDescent="0.25">
      <c r="A488" s="17">
        <v>101651.04</v>
      </c>
      <c r="B488" s="18">
        <v>1</v>
      </c>
      <c r="C488" s="16" t="s">
        <v>73</v>
      </c>
      <c r="D488" s="21">
        <v>43535</v>
      </c>
      <c r="E488" s="16" t="s">
        <v>109</v>
      </c>
      <c r="F488" s="21">
        <v>44356</v>
      </c>
      <c r="G488" s="16" t="s">
        <v>109</v>
      </c>
      <c r="H488" s="26" t="s">
        <v>209</v>
      </c>
      <c r="I488" s="16" t="s">
        <v>495</v>
      </c>
      <c r="J488" s="20" t="s">
        <v>116</v>
      </c>
      <c r="L488" s="16" t="s">
        <v>116</v>
      </c>
      <c r="M488" s="26" t="s">
        <v>19777</v>
      </c>
      <c r="N488" s="26" t="s">
        <v>19776</v>
      </c>
      <c r="O488" s="16" t="s">
        <v>119</v>
      </c>
      <c r="P488" s="26" t="s">
        <v>568</v>
      </c>
      <c r="R488" s="16" t="s">
        <v>139</v>
      </c>
      <c r="S488" s="16" t="s">
        <v>192</v>
      </c>
      <c r="T488" s="22">
        <v>4.9000000000000004</v>
      </c>
      <c r="W488" s="20" t="s">
        <v>43</v>
      </c>
      <c r="X488" s="16" t="s">
        <v>140</v>
      </c>
      <c r="Z488" s="24" t="s">
        <v>32</v>
      </c>
      <c r="AA488" s="24" t="s">
        <v>32</v>
      </c>
      <c r="AB488" s="24" t="s">
        <v>32</v>
      </c>
      <c r="AC488" s="24" t="s">
        <v>32</v>
      </c>
      <c r="AD488" s="24" t="s">
        <v>32</v>
      </c>
      <c r="AE488" s="24" t="s">
        <v>32</v>
      </c>
      <c r="AF488" s="24" t="s">
        <v>32</v>
      </c>
      <c r="AG488" s="24" t="s">
        <v>32</v>
      </c>
      <c r="AH488" s="24" t="s">
        <v>32</v>
      </c>
      <c r="AI488" s="16" t="s">
        <v>19775</v>
      </c>
    </row>
    <row r="489" spans="1:35" ht="45" x14ac:dyDescent="0.25">
      <c r="A489" s="17">
        <v>101651.05</v>
      </c>
      <c r="B489" s="18">
        <v>1</v>
      </c>
      <c r="C489" s="16" t="s">
        <v>73</v>
      </c>
      <c r="D489" s="21">
        <v>44252</v>
      </c>
      <c r="E489" s="16" t="s">
        <v>109</v>
      </c>
      <c r="F489" s="21">
        <v>44356</v>
      </c>
      <c r="G489" s="16" t="s">
        <v>109</v>
      </c>
      <c r="H489" s="26" t="s">
        <v>209</v>
      </c>
      <c r="I489" s="16" t="s">
        <v>495</v>
      </c>
      <c r="J489" s="20" t="s">
        <v>116</v>
      </c>
      <c r="L489" s="16" t="s">
        <v>116</v>
      </c>
      <c r="M489" s="26" t="s">
        <v>19774</v>
      </c>
      <c r="N489" s="26" t="s">
        <v>19773</v>
      </c>
      <c r="O489" s="16" t="s">
        <v>119</v>
      </c>
      <c r="P489" s="26" t="s">
        <v>568</v>
      </c>
      <c r="R489" s="16" t="s">
        <v>139</v>
      </c>
      <c r="S489" s="16" t="s">
        <v>192</v>
      </c>
      <c r="T489" s="22">
        <v>4.9000000000000004</v>
      </c>
      <c r="W489" s="20" t="s">
        <v>43</v>
      </c>
      <c r="X489" s="16" t="s">
        <v>140</v>
      </c>
      <c r="Z489" s="24" t="s">
        <v>32</v>
      </c>
      <c r="AA489" s="24" t="s">
        <v>32</v>
      </c>
      <c r="AB489" s="24" t="s">
        <v>32</v>
      </c>
      <c r="AC489" s="24" t="s">
        <v>32</v>
      </c>
      <c r="AD489" s="24" t="s">
        <v>32</v>
      </c>
      <c r="AE489" s="24" t="s">
        <v>32</v>
      </c>
      <c r="AF489" s="24" t="s">
        <v>32</v>
      </c>
      <c r="AG489" s="24" t="s">
        <v>32</v>
      </c>
      <c r="AH489" s="24" t="s">
        <v>32</v>
      </c>
      <c r="AI489" s="16" t="s">
        <v>19772</v>
      </c>
    </row>
    <row r="490" spans="1:35" x14ac:dyDescent="0.25">
      <c r="A490" s="17">
        <v>101652.01</v>
      </c>
      <c r="B490" s="18">
        <v>2</v>
      </c>
      <c r="C490" s="16" t="s">
        <v>474</v>
      </c>
      <c r="D490" s="21">
        <v>37319</v>
      </c>
      <c r="E490" s="16" t="s">
        <v>32</v>
      </c>
      <c r="F490" s="21">
        <v>44168</v>
      </c>
      <c r="G490" s="16" t="s">
        <v>75</v>
      </c>
      <c r="H490" s="26" t="s">
        <v>19771</v>
      </c>
      <c r="I490" s="16" t="s">
        <v>468</v>
      </c>
      <c r="J490" s="20" t="s">
        <v>116</v>
      </c>
      <c r="L490" s="16" t="s">
        <v>116</v>
      </c>
      <c r="M490" s="26" t="s">
        <v>19770</v>
      </c>
      <c r="N490" s="26" t="s">
        <v>19769</v>
      </c>
      <c r="O490" s="16" t="s">
        <v>119</v>
      </c>
      <c r="P490" s="26" t="s">
        <v>507</v>
      </c>
      <c r="R490" s="16" t="s">
        <v>139</v>
      </c>
      <c r="S490" s="16" t="s">
        <v>192</v>
      </c>
      <c r="T490" s="22">
        <v>6.9</v>
      </c>
      <c r="U490" s="21">
        <v>40760</v>
      </c>
      <c r="W490" s="20" t="s">
        <v>43</v>
      </c>
      <c r="X490" s="16" t="s">
        <v>140</v>
      </c>
      <c r="Z490" s="24" t="s">
        <v>32</v>
      </c>
      <c r="AA490" s="24" t="s">
        <v>32</v>
      </c>
      <c r="AB490" s="24" t="s">
        <v>32</v>
      </c>
      <c r="AC490" s="24" t="s">
        <v>32</v>
      </c>
      <c r="AD490" s="25">
        <v>1742034</v>
      </c>
      <c r="AE490" s="25">
        <v>7051000</v>
      </c>
      <c r="AF490" s="25">
        <v>27172951</v>
      </c>
      <c r="AG490" s="25">
        <v>0</v>
      </c>
      <c r="AH490" s="25">
        <v>35965985</v>
      </c>
      <c r="AI490" s="16" t="s">
        <v>19768</v>
      </c>
    </row>
    <row r="491" spans="1:35" x14ac:dyDescent="0.25">
      <c r="A491" s="17">
        <v>101652.02</v>
      </c>
      <c r="B491" s="18">
        <v>2</v>
      </c>
      <c r="C491" s="16" t="s">
        <v>474</v>
      </c>
      <c r="D491" s="21">
        <v>37319</v>
      </c>
      <c r="E491" s="16" t="s">
        <v>32</v>
      </c>
      <c r="F491" s="21">
        <v>43500</v>
      </c>
      <c r="G491" s="16" t="s">
        <v>514</v>
      </c>
      <c r="H491" s="26" t="s">
        <v>797</v>
      </c>
      <c r="I491" s="16" t="s">
        <v>468</v>
      </c>
      <c r="J491" s="20" t="s">
        <v>116</v>
      </c>
      <c r="L491" s="16" t="s">
        <v>116</v>
      </c>
      <c r="M491" s="26" t="s">
        <v>19767</v>
      </c>
      <c r="O491" s="16" t="s">
        <v>119</v>
      </c>
      <c r="P491" s="26" t="s">
        <v>603</v>
      </c>
      <c r="T491" s="22">
        <v>6.8079999999999998</v>
      </c>
      <c r="W491" s="20" t="s">
        <v>43</v>
      </c>
      <c r="X491" s="16" t="s">
        <v>140</v>
      </c>
      <c r="Z491" s="24" t="s">
        <v>32</v>
      </c>
      <c r="AA491" s="24" t="s">
        <v>32</v>
      </c>
      <c r="AB491" s="24" t="s">
        <v>32</v>
      </c>
      <c r="AC491" s="24" t="s">
        <v>32</v>
      </c>
      <c r="AD491" s="25">
        <v>2825000</v>
      </c>
      <c r="AE491" s="25">
        <v>10196375</v>
      </c>
      <c r="AF491" s="25">
        <v>0</v>
      </c>
      <c r="AG491" s="25">
        <v>0</v>
      </c>
      <c r="AH491" s="25">
        <v>13021375</v>
      </c>
    </row>
    <row r="492" spans="1:35" x14ac:dyDescent="0.25">
      <c r="A492" s="17">
        <v>101652.08</v>
      </c>
      <c r="B492" s="18">
        <v>2</v>
      </c>
      <c r="C492" s="16" t="s">
        <v>474</v>
      </c>
      <c r="D492" s="21">
        <v>41894</v>
      </c>
      <c r="E492" s="16" t="s">
        <v>1314</v>
      </c>
      <c r="F492" s="21">
        <v>44169</v>
      </c>
      <c r="G492" s="16" t="s">
        <v>75</v>
      </c>
      <c r="H492" s="26" t="s">
        <v>797</v>
      </c>
      <c r="I492" s="16" t="s">
        <v>468</v>
      </c>
      <c r="J492" s="20" t="s">
        <v>116</v>
      </c>
      <c r="L492" s="16" t="s">
        <v>116</v>
      </c>
      <c r="M492" s="26" t="s">
        <v>19766</v>
      </c>
      <c r="O492" s="16" t="s">
        <v>119</v>
      </c>
      <c r="P492" s="26" t="s">
        <v>168</v>
      </c>
      <c r="R492" s="16" t="s">
        <v>139</v>
      </c>
      <c r="S492" s="16" t="s">
        <v>42</v>
      </c>
      <c r="T492" s="22">
        <v>5.36</v>
      </c>
      <c r="W492" s="20" t="s">
        <v>43</v>
      </c>
      <c r="Z492" s="24" t="s">
        <v>32</v>
      </c>
      <c r="AA492" s="24" t="s">
        <v>32</v>
      </c>
      <c r="AB492" s="24" t="s">
        <v>32</v>
      </c>
      <c r="AC492" s="24" t="s">
        <v>32</v>
      </c>
      <c r="AD492" s="24" t="s">
        <v>32</v>
      </c>
      <c r="AE492" s="24" t="s">
        <v>32</v>
      </c>
      <c r="AF492" s="24" t="s">
        <v>32</v>
      </c>
      <c r="AG492" s="24" t="s">
        <v>32</v>
      </c>
      <c r="AH492" s="24" t="s">
        <v>32</v>
      </c>
    </row>
    <row r="493" spans="1:35" x14ac:dyDescent="0.25">
      <c r="A493" s="17">
        <v>101659.01</v>
      </c>
      <c r="B493" s="18">
        <v>2</v>
      </c>
      <c r="C493" s="16" t="s">
        <v>73</v>
      </c>
      <c r="D493" s="21">
        <v>43970</v>
      </c>
      <c r="E493" s="16" t="s">
        <v>109</v>
      </c>
      <c r="F493" s="21">
        <v>44278</v>
      </c>
      <c r="G493" s="16" t="s">
        <v>75</v>
      </c>
      <c r="H493" s="26" t="s">
        <v>244</v>
      </c>
      <c r="I493" s="16" t="s">
        <v>19765</v>
      </c>
      <c r="K493" s="16" t="s">
        <v>19764</v>
      </c>
      <c r="L493" s="16" t="s">
        <v>37</v>
      </c>
      <c r="M493" s="26" t="s">
        <v>19763</v>
      </c>
      <c r="N493" s="26" t="s">
        <v>19762</v>
      </c>
      <c r="O493" s="16" t="s">
        <v>53</v>
      </c>
      <c r="P493" s="26" t="s">
        <v>40</v>
      </c>
      <c r="R493" s="16" t="s">
        <v>41</v>
      </c>
      <c r="S493" s="16" t="s">
        <v>42</v>
      </c>
      <c r="T493" s="22">
        <v>0.03</v>
      </c>
      <c r="W493" s="20" t="s">
        <v>43</v>
      </c>
      <c r="X493" s="16" t="s">
        <v>44</v>
      </c>
      <c r="Y493" s="26" t="s">
        <v>19761</v>
      </c>
      <c r="Z493" s="24" t="s">
        <v>32</v>
      </c>
      <c r="AA493" s="24" t="s">
        <v>32</v>
      </c>
      <c r="AB493" s="24" t="s">
        <v>32</v>
      </c>
      <c r="AC493" s="24" t="s">
        <v>32</v>
      </c>
      <c r="AD493" s="25">
        <v>50000</v>
      </c>
      <c r="AE493" s="25">
        <v>0</v>
      </c>
      <c r="AF493" s="25">
        <v>0</v>
      </c>
      <c r="AG493" s="25">
        <v>0</v>
      </c>
      <c r="AH493" s="25">
        <v>50000</v>
      </c>
    </row>
    <row r="494" spans="1:35" x14ac:dyDescent="0.25">
      <c r="A494" s="17">
        <v>101684.01</v>
      </c>
      <c r="B494" s="18">
        <v>1</v>
      </c>
      <c r="C494" s="16" t="s">
        <v>73</v>
      </c>
      <c r="D494" s="21">
        <v>44260</v>
      </c>
      <c r="E494" s="16" t="s">
        <v>176</v>
      </c>
      <c r="F494" s="21">
        <v>44280</v>
      </c>
      <c r="G494" s="16" t="s">
        <v>75</v>
      </c>
      <c r="H494" s="26" t="s">
        <v>182</v>
      </c>
      <c r="I494" s="16" t="s">
        <v>714</v>
      </c>
      <c r="J494" s="20" t="s">
        <v>116</v>
      </c>
      <c r="L494" s="16" t="s">
        <v>116</v>
      </c>
      <c r="M494" s="26" t="s">
        <v>715</v>
      </c>
      <c r="O494" s="16" t="s">
        <v>78</v>
      </c>
      <c r="P494" s="26" t="s">
        <v>79</v>
      </c>
      <c r="R494" s="16" t="s">
        <v>41</v>
      </c>
      <c r="S494" s="16" t="s">
        <v>84</v>
      </c>
      <c r="T494" s="22">
        <v>0</v>
      </c>
      <c r="W494" s="20" t="s">
        <v>43</v>
      </c>
      <c r="X494" s="16" t="s">
        <v>140</v>
      </c>
      <c r="Y494" s="26" t="s">
        <v>716</v>
      </c>
      <c r="Z494" s="25">
        <v>0</v>
      </c>
      <c r="AA494" s="25">
        <v>0</v>
      </c>
      <c r="AB494" s="25">
        <v>109000</v>
      </c>
      <c r="AC494" s="25">
        <v>0</v>
      </c>
      <c r="AD494" s="25">
        <v>0</v>
      </c>
      <c r="AE494" s="25">
        <v>0</v>
      </c>
      <c r="AF494" s="25">
        <v>109000</v>
      </c>
      <c r="AG494" s="25">
        <v>0</v>
      </c>
      <c r="AH494" s="25">
        <v>109000</v>
      </c>
      <c r="AI494" s="16" t="s">
        <v>717</v>
      </c>
    </row>
    <row r="495" spans="1:35" x14ac:dyDescent="0.25">
      <c r="A495" s="17">
        <v>101704</v>
      </c>
      <c r="B495" s="18">
        <v>2</v>
      </c>
      <c r="C495" s="16" t="s">
        <v>474</v>
      </c>
      <c r="D495" s="21">
        <v>37347</v>
      </c>
      <c r="E495" s="16" t="s">
        <v>32</v>
      </c>
      <c r="F495" s="21">
        <v>44280</v>
      </c>
      <c r="G495" s="16" t="s">
        <v>75</v>
      </c>
      <c r="H495" s="26" t="s">
        <v>383</v>
      </c>
      <c r="I495" s="16" t="s">
        <v>19760</v>
      </c>
      <c r="J495" s="20" t="s">
        <v>116</v>
      </c>
      <c r="L495" s="16" t="s">
        <v>116</v>
      </c>
      <c r="M495" s="26" t="s">
        <v>19759</v>
      </c>
      <c r="O495" s="16" t="s">
        <v>78</v>
      </c>
      <c r="P495" s="26" t="s">
        <v>188</v>
      </c>
      <c r="T495" s="22">
        <v>2.8</v>
      </c>
      <c r="U495" s="21">
        <v>37372</v>
      </c>
      <c r="W495" s="20" t="s">
        <v>43</v>
      </c>
      <c r="Z495" s="24" t="s">
        <v>32</v>
      </c>
      <c r="AA495" s="24" t="s">
        <v>32</v>
      </c>
      <c r="AB495" s="24" t="s">
        <v>32</v>
      </c>
      <c r="AC495" s="24" t="s">
        <v>32</v>
      </c>
      <c r="AD495" s="24" t="s">
        <v>32</v>
      </c>
      <c r="AE495" s="24" t="s">
        <v>32</v>
      </c>
      <c r="AF495" s="24" t="s">
        <v>32</v>
      </c>
      <c r="AG495" s="24" t="s">
        <v>32</v>
      </c>
      <c r="AH495" s="24" t="s">
        <v>32</v>
      </c>
      <c r="AI495" s="16" t="s">
        <v>19758</v>
      </c>
    </row>
    <row r="496" spans="1:35" ht="60" x14ac:dyDescent="0.25">
      <c r="A496" s="17">
        <v>101725.02</v>
      </c>
      <c r="B496" s="18">
        <v>1</v>
      </c>
      <c r="C496" s="16" t="s">
        <v>73</v>
      </c>
      <c r="D496" s="21">
        <v>38938</v>
      </c>
      <c r="E496" s="16" t="s">
        <v>811</v>
      </c>
      <c r="F496" s="21">
        <v>44259</v>
      </c>
      <c r="G496" s="16" t="s">
        <v>75</v>
      </c>
      <c r="H496" s="26" t="s">
        <v>209</v>
      </c>
      <c r="I496" s="16" t="s">
        <v>16458</v>
      </c>
      <c r="J496" s="20" t="s">
        <v>116</v>
      </c>
      <c r="L496" s="16" t="s">
        <v>116</v>
      </c>
      <c r="M496" s="26" t="s">
        <v>19757</v>
      </c>
      <c r="N496" s="26" t="s">
        <v>19756</v>
      </c>
      <c r="O496" s="16" t="s">
        <v>119</v>
      </c>
      <c r="P496" s="26" t="s">
        <v>168</v>
      </c>
      <c r="R496" s="16" t="s">
        <v>139</v>
      </c>
      <c r="S496" s="16" t="s">
        <v>42</v>
      </c>
      <c r="T496" s="22">
        <v>0.6</v>
      </c>
      <c r="U496" s="21">
        <v>45093</v>
      </c>
      <c r="W496" s="20" t="s">
        <v>43</v>
      </c>
      <c r="X496" s="16" t="s">
        <v>78</v>
      </c>
      <c r="Z496" s="24" t="s">
        <v>32</v>
      </c>
      <c r="AA496" s="24" t="s">
        <v>32</v>
      </c>
      <c r="AB496" s="24" t="s">
        <v>32</v>
      </c>
      <c r="AC496" s="24" t="s">
        <v>32</v>
      </c>
      <c r="AD496" s="25">
        <v>600000</v>
      </c>
      <c r="AE496" s="25">
        <v>0</v>
      </c>
      <c r="AF496" s="25">
        <v>0</v>
      </c>
      <c r="AG496" s="25">
        <v>0</v>
      </c>
      <c r="AH496" s="25">
        <v>600000</v>
      </c>
    </row>
    <row r="497" spans="1:35" x14ac:dyDescent="0.25">
      <c r="A497" s="17">
        <v>101742</v>
      </c>
      <c r="B497" s="18">
        <v>4</v>
      </c>
      <c r="C497" s="16" t="s">
        <v>73</v>
      </c>
      <c r="D497" s="21">
        <v>37391</v>
      </c>
      <c r="E497" s="16" t="s">
        <v>32</v>
      </c>
      <c r="F497" s="21">
        <v>44273</v>
      </c>
      <c r="G497" s="16" t="s">
        <v>1086</v>
      </c>
      <c r="H497" s="26" t="s">
        <v>126</v>
      </c>
      <c r="I497" s="16" t="s">
        <v>1446</v>
      </c>
      <c r="J497" s="20" t="s">
        <v>148</v>
      </c>
      <c r="L497" s="16" t="s">
        <v>149</v>
      </c>
      <c r="M497" s="26" t="s">
        <v>19755</v>
      </c>
      <c r="N497" s="26" t="s">
        <v>19754</v>
      </c>
      <c r="O497" s="16" t="s">
        <v>119</v>
      </c>
      <c r="P497" s="26" t="s">
        <v>1254</v>
      </c>
      <c r="R497" s="16" t="s">
        <v>139</v>
      </c>
      <c r="S497" s="16" t="s">
        <v>42</v>
      </c>
      <c r="T497" s="22">
        <v>0</v>
      </c>
      <c r="U497" s="21">
        <v>44694</v>
      </c>
      <c r="W497" s="20" t="s">
        <v>43</v>
      </c>
      <c r="X497" s="16" t="s">
        <v>454</v>
      </c>
      <c r="Z497" s="24" t="s">
        <v>32</v>
      </c>
      <c r="AA497" s="24" t="s">
        <v>32</v>
      </c>
      <c r="AB497" s="24" t="s">
        <v>32</v>
      </c>
      <c r="AC497" s="24" t="s">
        <v>32</v>
      </c>
      <c r="AD497" s="25">
        <v>6411000.7599999998</v>
      </c>
      <c r="AE497" s="25">
        <v>3735000</v>
      </c>
      <c r="AF497" s="25">
        <v>0</v>
      </c>
      <c r="AG497" s="25">
        <v>0</v>
      </c>
      <c r="AH497" s="25">
        <v>10146000.76</v>
      </c>
      <c r="AI497" s="16" t="s">
        <v>19753</v>
      </c>
    </row>
    <row r="498" spans="1:35" x14ac:dyDescent="0.25">
      <c r="A498" s="17">
        <v>101743.01</v>
      </c>
      <c r="B498" s="18">
        <v>3</v>
      </c>
      <c r="C498" s="16" t="s">
        <v>73</v>
      </c>
      <c r="D498" s="21">
        <v>42494</v>
      </c>
      <c r="E498" s="16" t="s">
        <v>142</v>
      </c>
      <c r="F498" s="21">
        <v>43489</v>
      </c>
      <c r="G498" s="16" t="s">
        <v>75</v>
      </c>
      <c r="H498" s="26" t="s">
        <v>49</v>
      </c>
      <c r="I498" s="16" t="s">
        <v>19752</v>
      </c>
      <c r="K498" s="16" t="s">
        <v>19751</v>
      </c>
      <c r="L498" s="16" t="s">
        <v>37</v>
      </c>
      <c r="M498" s="26" t="s">
        <v>19750</v>
      </c>
      <c r="N498" s="26" t="s">
        <v>19749</v>
      </c>
      <c r="O498" s="16" t="s">
        <v>151</v>
      </c>
      <c r="P498" s="26" t="s">
        <v>79</v>
      </c>
      <c r="R498" s="16" t="s">
        <v>41</v>
      </c>
      <c r="S498" s="16" t="s">
        <v>84</v>
      </c>
      <c r="T498" s="22">
        <v>0</v>
      </c>
      <c r="W498" s="20" t="s">
        <v>43</v>
      </c>
      <c r="X498" s="16" t="s">
        <v>78</v>
      </c>
      <c r="Z498" s="24" t="s">
        <v>32</v>
      </c>
      <c r="AA498" s="24" t="s">
        <v>32</v>
      </c>
      <c r="AB498" s="24" t="s">
        <v>32</v>
      </c>
      <c r="AC498" s="24" t="s">
        <v>32</v>
      </c>
      <c r="AD498" s="25">
        <v>0</v>
      </c>
      <c r="AE498" s="25">
        <v>0</v>
      </c>
      <c r="AF498" s="25">
        <v>75000</v>
      </c>
      <c r="AG498" s="25">
        <v>0</v>
      </c>
      <c r="AH498" s="25">
        <v>75000</v>
      </c>
      <c r="AI498" s="16" t="s">
        <v>19748</v>
      </c>
    </row>
    <row r="499" spans="1:35" ht="30" x14ac:dyDescent="0.25">
      <c r="A499" s="17">
        <v>101789.01</v>
      </c>
      <c r="B499" s="18">
        <v>3</v>
      </c>
      <c r="C499" s="16" t="s">
        <v>31</v>
      </c>
      <c r="D499" s="21">
        <v>42934</v>
      </c>
      <c r="E499" s="16" t="s">
        <v>142</v>
      </c>
      <c r="F499" s="21">
        <v>43935</v>
      </c>
      <c r="G499" s="16" t="s">
        <v>109</v>
      </c>
      <c r="H499" s="26" t="s">
        <v>434</v>
      </c>
      <c r="I499" s="16" t="s">
        <v>1939</v>
      </c>
      <c r="J499" s="20" t="s">
        <v>116</v>
      </c>
      <c r="L499" s="16" t="s">
        <v>116</v>
      </c>
      <c r="M499" s="26" t="s">
        <v>19747</v>
      </c>
      <c r="N499" s="26" t="s">
        <v>19746</v>
      </c>
      <c r="O499" s="16" t="s">
        <v>632</v>
      </c>
      <c r="P499" s="26" t="s">
        <v>1775</v>
      </c>
      <c r="R499" s="16" t="s">
        <v>139</v>
      </c>
      <c r="S499" s="16" t="s">
        <v>42</v>
      </c>
      <c r="T499" s="22">
        <v>0</v>
      </c>
      <c r="U499" s="21">
        <v>43917</v>
      </c>
      <c r="W499" s="20" t="s">
        <v>43</v>
      </c>
      <c r="X499" s="16" t="s">
        <v>140</v>
      </c>
      <c r="Z499" s="24" t="s">
        <v>32</v>
      </c>
      <c r="AA499" s="24" t="s">
        <v>32</v>
      </c>
      <c r="AB499" s="24" t="s">
        <v>32</v>
      </c>
      <c r="AC499" s="24" t="s">
        <v>32</v>
      </c>
      <c r="AD499" s="25">
        <v>231100</v>
      </c>
      <c r="AE499" s="25">
        <v>94324.36</v>
      </c>
      <c r="AF499" s="25">
        <v>1061230</v>
      </c>
      <c r="AG499" s="25">
        <v>0</v>
      </c>
      <c r="AH499" s="25">
        <v>1386654.36</v>
      </c>
      <c r="AI499" s="16" t="s">
        <v>19745</v>
      </c>
    </row>
    <row r="500" spans="1:35" x14ac:dyDescent="0.25">
      <c r="A500" s="17">
        <v>101860</v>
      </c>
      <c r="B500" s="18">
        <v>4</v>
      </c>
      <c r="C500" s="16" t="s">
        <v>474</v>
      </c>
      <c r="D500" s="21">
        <v>37445</v>
      </c>
      <c r="E500" s="16" t="s">
        <v>32</v>
      </c>
      <c r="F500" s="21">
        <v>44280</v>
      </c>
      <c r="G500" s="16" t="s">
        <v>75</v>
      </c>
      <c r="H500" s="26" t="s">
        <v>126</v>
      </c>
      <c r="I500" s="16" t="s">
        <v>2111</v>
      </c>
      <c r="J500" s="20" t="s">
        <v>116</v>
      </c>
      <c r="L500" s="16" t="s">
        <v>116</v>
      </c>
      <c r="M500" s="26" t="s">
        <v>19744</v>
      </c>
      <c r="O500" s="16" t="s">
        <v>78</v>
      </c>
      <c r="P500" s="26" t="s">
        <v>188</v>
      </c>
      <c r="T500" s="22">
        <v>1.9</v>
      </c>
      <c r="U500" s="21">
        <v>37463</v>
      </c>
      <c r="W500" s="20" t="s">
        <v>43</v>
      </c>
      <c r="Z500" s="24" t="s">
        <v>32</v>
      </c>
      <c r="AA500" s="24" t="s">
        <v>32</v>
      </c>
      <c r="AB500" s="24" t="s">
        <v>32</v>
      </c>
      <c r="AC500" s="24" t="s">
        <v>32</v>
      </c>
      <c r="AD500" s="24" t="s">
        <v>32</v>
      </c>
      <c r="AE500" s="24" t="s">
        <v>32</v>
      </c>
      <c r="AF500" s="24" t="s">
        <v>32</v>
      </c>
      <c r="AG500" s="24" t="s">
        <v>32</v>
      </c>
      <c r="AH500" s="24" t="s">
        <v>32</v>
      </c>
      <c r="AI500" s="16" t="s">
        <v>19743</v>
      </c>
    </row>
    <row r="501" spans="1:35" x14ac:dyDescent="0.25">
      <c r="A501" s="17">
        <v>101878.01</v>
      </c>
      <c r="B501" s="18">
        <v>3</v>
      </c>
      <c r="C501" s="16" t="s">
        <v>474</v>
      </c>
      <c r="D501" s="21">
        <v>40619</v>
      </c>
      <c r="E501" s="16" t="s">
        <v>475</v>
      </c>
      <c r="F501" s="21">
        <v>44278</v>
      </c>
      <c r="G501" s="16" t="s">
        <v>75</v>
      </c>
      <c r="H501" s="26" t="s">
        <v>98</v>
      </c>
      <c r="I501" s="16" t="s">
        <v>2338</v>
      </c>
      <c r="J501" s="20" t="s">
        <v>116</v>
      </c>
      <c r="L501" s="16" t="s">
        <v>116</v>
      </c>
      <c r="M501" s="26" t="s">
        <v>19742</v>
      </c>
      <c r="N501" s="26" t="s">
        <v>19741</v>
      </c>
      <c r="O501" s="16" t="s">
        <v>53</v>
      </c>
      <c r="P501" s="26" t="s">
        <v>40</v>
      </c>
      <c r="R501" s="16" t="s">
        <v>41</v>
      </c>
      <c r="S501" s="16" t="s">
        <v>42</v>
      </c>
      <c r="T501" s="22">
        <v>0.01</v>
      </c>
      <c r="U501" s="21">
        <v>42412</v>
      </c>
      <c r="W501" s="20" t="s">
        <v>43</v>
      </c>
      <c r="X501" s="16" t="s">
        <v>140</v>
      </c>
      <c r="Y501" s="26" t="s">
        <v>19740</v>
      </c>
      <c r="Z501" s="24" t="s">
        <v>32</v>
      </c>
      <c r="AA501" s="24" t="s">
        <v>32</v>
      </c>
      <c r="AB501" s="24" t="s">
        <v>32</v>
      </c>
      <c r="AC501" s="24" t="s">
        <v>32</v>
      </c>
      <c r="AD501" s="25">
        <v>130000</v>
      </c>
      <c r="AE501" s="25">
        <v>116997</v>
      </c>
      <c r="AF501" s="25">
        <v>719089.95</v>
      </c>
      <c r="AG501" s="25">
        <v>0</v>
      </c>
      <c r="AH501" s="25">
        <v>966086.95</v>
      </c>
      <c r="AI501" s="16" t="s">
        <v>19739</v>
      </c>
    </row>
    <row r="502" spans="1:35" ht="30" x14ac:dyDescent="0.25">
      <c r="A502" s="17">
        <v>101885.01</v>
      </c>
      <c r="B502" s="18">
        <v>4</v>
      </c>
      <c r="C502" s="16" t="s">
        <v>31</v>
      </c>
      <c r="D502" s="21">
        <v>38887</v>
      </c>
      <c r="E502" s="16" t="s">
        <v>617</v>
      </c>
      <c r="F502" s="21">
        <v>44182</v>
      </c>
      <c r="G502" s="16" t="s">
        <v>718</v>
      </c>
      <c r="H502" s="26" t="s">
        <v>564</v>
      </c>
      <c r="I502" s="16" t="s">
        <v>565</v>
      </c>
      <c r="J502" s="20" t="s">
        <v>116</v>
      </c>
      <c r="L502" s="16" t="s">
        <v>116</v>
      </c>
      <c r="M502" s="26" t="s">
        <v>719</v>
      </c>
      <c r="N502" s="26" t="s">
        <v>720</v>
      </c>
      <c r="O502" s="16" t="s">
        <v>119</v>
      </c>
      <c r="P502" s="26" t="s">
        <v>168</v>
      </c>
      <c r="R502" s="16" t="s">
        <v>139</v>
      </c>
      <c r="S502" s="16" t="s">
        <v>42</v>
      </c>
      <c r="T502" s="22">
        <v>3.4</v>
      </c>
      <c r="U502" s="21">
        <v>44113</v>
      </c>
      <c r="W502" s="20" t="s">
        <v>43</v>
      </c>
      <c r="X502" s="16" t="s">
        <v>78</v>
      </c>
      <c r="Z502" s="25">
        <v>210000</v>
      </c>
      <c r="AA502" s="25">
        <v>-210000</v>
      </c>
      <c r="AB502" s="25">
        <v>5581308</v>
      </c>
      <c r="AC502" s="25">
        <v>0</v>
      </c>
      <c r="AD502" s="25">
        <v>1309373</v>
      </c>
      <c r="AE502" s="25">
        <v>1121100</v>
      </c>
      <c r="AF502" s="25">
        <v>5581308</v>
      </c>
      <c r="AG502" s="25">
        <v>0</v>
      </c>
      <c r="AH502" s="25">
        <v>8011781</v>
      </c>
      <c r="AI502" s="16" t="s">
        <v>721</v>
      </c>
    </row>
    <row r="503" spans="1:35" ht="30" x14ac:dyDescent="0.25">
      <c r="A503" s="17">
        <v>101886</v>
      </c>
      <c r="B503" s="18">
        <v>4</v>
      </c>
      <c r="C503" s="16" t="s">
        <v>73</v>
      </c>
      <c r="D503" s="21">
        <v>37469</v>
      </c>
      <c r="E503" s="16" t="s">
        <v>32</v>
      </c>
      <c r="F503" s="21">
        <v>44237</v>
      </c>
      <c r="G503" s="16" t="s">
        <v>109</v>
      </c>
      <c r="H503" s="26" t="s">
        <v>301</v>
      </c>
      <c r="I503" s="16" t="s">
        <v>722</v>
      </c>
      <c r="J503" s="20" t="s">
        <v>116</v>
      </c>
      <c r="L503" s="16" t="s">
        <v>116</v>
      </c>
      <c r="M503" s="26" t="s">
        <v>19738</v>
      </c>
      <c r="O503" s="16" t="s">
        <v>119</v>
      </c>
      <c r="P503" s="26" t="s">
        <v>582</v>
      </c>
      <c r="T503" s="22">
        <v>12.36</v>
      </c>
      <c r="W503" s="20" t="s">
        <v>43</v>
      </c>
      <c r="X503" s="16" t="s">
        <v>140</v>
      </c>
      <c r="Z503" s="24" t="s">
        <v>32</v>
      </c>
      <c r="AA503" s="24" t="s">
        <v>32</v>
      </c>
      <c r="AB503" s="24" t="s">
        <v>32</v>
      </c>
      <c r="AC503" s="24" t="s">
        <v>32</v>
      </c>
      <c r="AD503" s="24" t="s">
        <v>32</v>
      </c>
      <c r="AE503" s="24" t="s">
        <v>32</v>
      </c>
      <c r="AF503" s="24" t="s">
        <v>32</v>
      </c>
      <c r="AG503" s="24" t="s">
        <v>32</v>
      </c>
      <c r="AH503" s="24" t="s">
        <v>32</v>
      </c>
    </row>
    <row r="504" spans="1:35" x14ac:dyDescent="0.25">
      <c r="A504" s="17">
        <v>101886.01</v>
      </c>
      <c r="B504" s="18">
        <v>4</v>
      </c>
      <c r="C504" s="16" t="s">
        <v>31</v>
      </c>
      <c r="D504" s="21">
        <v>37495</v>
      </c>
      <c r="E504" s="16" t="s">
        <v>32</v>
      </c>
      <c r="F504" s="21">
        <v>43669</v>
      </c>
      <c r="G504" s="16" t="s">
        <v>82</v>
      </c>
      <c r="H504" s="26" t="s">
        <v>301</v>
      </c>
      <c r="I504" s="16" t="s">
        <v>722</v>
      </c>
      <c r="J504" s="20" t="s">
        <v>116</v>
      </c>
      <c r="L504" s="16" t="s">
        <v>116</v>
      </c>
      <c r="M504" s="26" t="s">
        <v>723</v>
      </c>
      <c r="N504" s="26" t="s">
        <v>724</v>
      </c>
      <c r="O504" s="16" t="s">
        <v>119</v>
      </c>
      <c r="P504" s="26" t="s">
        <v>168</v>
      </c>
      <c r="R504" s="16" t="s">
        <v>139</v>
      </c>
      <c r="S504" s="16" t="s">
        <v>42</v>
      </c>
      <c r="T504" s="22">
        <v>2.661</v>
      </c>
      <c r="U504" s="21">
        <v>42965</v>
      </c>
      <c r="W504" s="20" t="s">
        <v>43</v>
      </c>
      <c r="X504" s="16" t="s">
        <v>140</v>
      </c>
      <c r="Z504" s="25">
        <v>0</v>
      </c>
      <c r="AA504" s="25">
        <v>-1500000</v>
      </c>
      <c r="AB504" s="25">
        <v>1500000</v>
      </c>
      <c r="AC504" s="25">
        <v>0</v>
      </c>
      <c r="AD504" s="25">
        <v>2472500</v>
      </c>
      <c r="AE504" s="25">
        <v>11702908</v>
      </c>
      <c r="AF504" s="25">
        <v>28926768</v>
      </c>
      <c r="AG504" s="25">
        <v>0</v>
      </c>
      <c r="AH504" s="25">
        <v>43102176</v>
      </c>
      <c r="AI504" s="16" t="s">
        <v>725</v>
      </c>
    </row>
    <row r="505" spans="1:35" x14ac:dyDescent="0.25">
      <c r="A505" s="17">
        <v>101886.02</v>
      </c>
      <c r="B505" s="18">
        <v>4</v>
      </c>
      <c r="C505" s="16" t="s">
        <v>73</v>
      </c>
      <c r="D505" s="21">
        <v>41254</v>
      </c>
      <c r="E505" s="16" t="s">
        <v>534</v>
      </c>
      <c r="F505" s="21">
        <v>44181</v>
      </c>
      <c r="G505" s="16" t="s">
        <v>529</v>
      </c>
      <c r="H505" s="26" t="s">
        <v>301</v>
      </c>
      <c r="I505" s="16" t="s">
        <v>722</v>
      </c>
      <c r="J505" s="20" t="s">
        <v>116</v>
      </c>
      <c r="L505" s="16" t="s">
        <v>116</v>
      </c>
      <c r="M505" s="26" t="s">
        <v>726</v>
      </c>
      <c r="N505" s="26" t="s">
        <v>727</v>
      </c>
      <c r="O505" s="16" t="s">
        <v>119</v>
      </c>
      <c r="P505" s="26" t="s">
        <v>168</v>
      </c>
      <c r="R505" s="16" t="s">
        <v>139</v>
      </c>
      <c r="S505" s="16" t="s">
        <v>42</v>
      </c>
      <c r="T505" s="22">
        <v>8.2200000000000006</v>
      </c>
      <c r="U505" s="21">
        <v>45576</v>
      </c>
      <c r="W505" s="20" t="s">
        <v>43</v>
      </c>
      <c r="X505" s="16" t="s">
        <v>140</v>
      </c>
      <c r="Z505" s="25">
        <v>311000</v>
      </c>
      <c r="AA505" s="25">
        <v>0</v>
      </c>
      <c r="AB505" s="25">
        <v>0</v>
      </c>
      <c r="AC505" s="25">
        <v>0</v>
      </c>
      <c r="AD505" s="25">
        <v>412800</v>
      </c>
      <c r="AE505" s="25">
        <v>0</v>
      </c>
      <c r="AF505" s="25">
        <v>0</v>
      </c>
      <c r="AG505" s="25">
        <v>0</v>
      </c>
      <c r="AH505" s="25">
        <v>412800</v>
      </c>
    </row>
    <row r="506" spans="1:35" x14ac:dyDescent="0.25">
      <c r="A506" s="17">
        <v>101886.05</v>
      </c>
      <c r="B506" s="18">
        <v>4</v>
      </c>
      <c r="C506" s="16" t="s">
        <v>73</v>
      </c>
      <c r="D506" s="21">
        <v>42663</v>
      </c>
      <c r="E506" s="16" t="s">
        <v>728</v>
      </c>
      <c r="F506" s="21">
        <v>44131</v>
      </c>
      <c r="G506" s="16" t="s">
        <v>105</v>
      </c>
      <c r="H506" s="26" t="s">
        <v>301</v>
      </c>
      <c r="I506" s="16" t="s">
        <v>722</v>
      </c>
      <c r="J506" s="20" t="s">
        <v>116</v>
      </c>
      <c r="L506" s="16" t="s">
        <v>116</v>
      </c>
      <c r="M506" s="26" t="s">
        <v>729</v>
      </c>
      <c r="N506" s="26" t="s">
        <v>730</v>
      </c>
      <c r="O506" s="16" t="s">
        <v>119</v>
      </c>
      <c r="P506" s="26" t="s">
        <v>168</v>
      </c>
      <c r="R506" s="16" t="s">
        <v>139</v>
      </c>
      <c r="S506" s="16" t="s">
        <v>42</v>
      </c>
      <c r="T506" s="22">
        <v>3.08</v>
      </c>
      <c r="U506" s="21">
        <v>45268</v>
      </c>
      <c r="W506" s="20" t="s">
        <v>43</v>
      </c>
      <c r="X506" s="16" t="s">
        <v>140</v>
      </c>
      <c r="Y506" s="26" t="s">
        <v>731</v>
      </c>
      <c r="Z506" s="25">
        <v>1412000</v>
      </c>
      <c r="AA506" s="25">
        <v>0</v>
      </c>
      <c r="AB506" s="25">
        <v>0</v>
      </c>
      <c r="AC506" s="25">
        <v>0</v>
      </c>
      <c r="AD506" s="25">
        <v>1412000</v>
      </c>
      <c r="AE506" s="25">
        <v>0</v>
      </c>
      <c r="AF506" s="25">
        <v>0</v>
      </c>
      <c r="AG506" s="25">
        <v>0</v>
      </c>
      <c r="AH506" s="25">
        <v>1412000</v>
      </c>
    </row>
    <row r="507" spans="1:35" x14ac:dyDescent="0.25">
      <c r="A507" s="17">
        <v>101887</v>
      </c>
      <c r="B507" s="18">
        <v>3</v>
      </c>
      <c r="C507" s="16" t="s">
        <v>474</v>
      </c>
      <c r="D507" s="21">
        <v>37469</v>
      </c>
      <c r="E507" s="16" t="s">
        <v>32</v>
      </c>
      <c r="F507" s="21">
        <v>44279</v>
      </c>
      <c r="G507" s="16" t="s">
        <v>82</v>
      </c>
      <c r="H507" s="26" t="s">
        <v>354</v>
      </c>
      <c r="I507" s="16" t="s">
        <v>732</v>
      </c>
      <c r="J507" s="20" t="s">
        <v>116</v>
      </c>
      <c r="L507" s="16" t="s">
        <v>116</v>
      </c>
      <c r="M507" s="26" t="s">
        <v>733</v>
      </c>
      <c r="N507" s="26" t="s">
        <v>734</v>
      </c>
      <c r="O507" s="16" t="s">
        <v>119</v>
      </c>
      <c r="P507" s="26" t="s">
        <v>138</v>
      </c>
      <c r="R507" s="16" t="s">
        <v>139</v>
      </c>
      <c r="S507" s="16" t="s">
        <v>42</v>
      </c>
      <c r="T507" s="22">
        <v>2.1789999999999998</v>
      </c>
      <c r="U507" s="21">
        <v>42706</v>
      </c>
      <c r="W507" s="20" t="s">
        <v>43</v>
      </c>
      <c r="X507" s="16" t="s">
        <v>78</v>
      </c>
      <c r="Z507" s="25">
        <v>105270</v>
      </c>
      <c r="AA507" s="25">
        <v>0</v>
      </c>
      <c r="AB507" s="25">
        <v>0</v>
      </c>
      <c r="AC507" s="25">
        <v>0</v>
      </c>
      <c r="AD507" s="25">
        <v>1937270</v>
      </c>
      <c r="AE507" s="25">
        <v>5552500</v>
      </c>
      <c r="AF507" s="25">
        <v>40870458</v>
      </c>
      <c r="AG507" s="25">
        <v>0</v>
      </c>
      <c r="AH507" s="25">
        <v>48360228</v>
      </c>
      <c r="AI507" s="16" t="s">
        <v>735</v>
      </c>
    </row>
    <row r="508" spans="1:35" x14ac:dyDescent="0.25">
      <c r="A508" s="17">
        <v>101888</v>
      </c>
      <c r="B508" s="18">
        <v>4</v>
      </c>
      <c r="C508" s="16" t="s">
        <v>73</v>
      </c>
      <c r="D508" s="21">
        <v>37469</v>
      </c>
      <c r="E508" s="16" t="s">
        <v>32</v>
      </c>
      <c r="F508" s="21">
        <v>44263</v>
      </c>
      <c r="G508" s="16" t="s">
        <v>108</v>
      </c>
      <c r="H508" s="26" t="s">
        <v>634</v>
      </c>
      <c r="I508" s="16" t="s">
        <v>736</v>
      </c>
      <c r="J508" s="20" t="s">
        <v>116</v>
      </c>
      <c r="K508" s="16" t="s">
        <v>737</v>
      </c>
      <c r="L508" s="16" t="s">
        <v>116</v>
      </c>
      <c r="M508" s="26" t="s">
        <v>738</v>
      </c>
      <c r="N508" s="26" t="s">
        <v>739</v>
      </c>
      <c r="O508" s="16" t="s">
        <v>119</v>
      </c>
      <c r="P508" s="26" t="s">
        <v>568</v>
      </c>
      <c r="R508" s="16" t="s">
        <v>139</v>
      </c>
      <c r="S508" s="16" t="s">
        <v>192</v>
      </c>
      <c r="T508" s="22">
        <v>2.7749999999999999</v>
      </c>
      <c r="U508" s="21">
        <v>44904</v>
      </c>
      <c r="W508" s="20" t="s">
        <v>43</v>
      </c>
      <c r="X508" s="16" t="s">
        <v>511</v>
      </c>
      <c r="Z508" s="25">
        <v>5000</v>
      </c>
      <c r="AA508" s="25">
        <v>0</v>
      </c>
      <c r="AB508" s="25">
        <v>0</v>
      </c>
      <c r="AC508" s="25">
        <v>0</v>
      </c>
      <c r="AD508" s="25">
        <v>1143599.73</v>
      </c>
      <c r="AE508" s="25">
        <v>2259920</v>
      </c>
      <c r="AF508" s="25">
        <v>0</v>
      </c>
      <c r="AG508" s="25">
        <v>0</v>
      </c>
      <c r="AH508" s="25">
        <v>3403519.73</v>
      </c>
      <c r="AI508" s="16" t="s">
        <v>740</v>
      </c>
    </row>
    <row r="509" spans="1:35" x14ac:dyDescent="0.25">
      <c r="A509" s="17">
        <v>101895</v>
      </c>
      <c r="B509" s="18">
        <v>4</v>
      </c>
      <c r="C509" s="16" t="s">
        <v>474</v>
      </c>
      <c r="D509" s="21">
        <v>37477</v>
      </c>
      <c r="E509" s="16" t="s">
        <v>32</v>
      </c>
      <c r="F509" s="21">
        <v>44280</v>
      </c>
      <c r="G509" s="16" t="s">
        <v>75</v>
      </c>
      <c r="H509" s="26" t="s">
        <v>261</v>
      </c>
      <c r="I509" s="16" t="s">
        <v>741</v>
      </c>
      <c r="J509" s="20" t="s">
        <v>116</v>
      </c>
      <c r="L509" s="16" t="s">
        <v>116</v>
      </c>
      <c r="M509" s="26" t="s">
        <v>19737</v>
      </c>
      <c r="O509" s="16" t="s">
        <v>78</v>
      </c>
      <c r="P509" s="26" t="s">
        <v>79</v>
      </c>
      <c r="R509" s="16" t="s">
        <v>41</v>
      </c>
      <c r="S509" s="16" t="s">
        <v>84</v>
      </c>
      <c r="T509" s="23" t="s">
        <v>32</v>
      </c>
      <c r="U509" s="21">
        <v>37372</v>
      </c>
      <c r="W509" s="20" t="s">
        <v>43</v>
      </c>
      <c r="Z509" s="24" t="s">
        <v>32</v>
      </c>
      <c r="AA509" s="24" t="s">
        <v>32</v>
      </c>
      <c r="AB509" s="24" t="s">
        <v>32</v>
      </c>
      <c r="AC509" s="24" t="s">
        <v>32</v>
      </c>
      <c r="AD509" s="25">
        <v>0</v>
      </c>
      <c r="AE509" s="25">
        <v>0</v>
      </c>
      <c r="AF509" s="25">
        <v>91278.69</v>
      </c>
      <c r="AG509" s="25">
        <v>0</v>
      </c>
      <c r="AH509" s="25">
        <v>91278.69</v>
      </c>
      <c r="AI509" s="16" t="s">
        <v>19736</v>
      </c>
    </row>
    <row r="510" spans="1:35" x14ac:dyDescent="0.25">
      <c r="A510" s="17">
        <v>101895.01</v>
      </c>
      <c r="B510" s="18">
        <v>4</v>
      </c>
      <c r="C510" s="16" t="s">
        <v>31</v>
      </c>
      <c r="D510" s="21">
        <v>40619</v>
      </c>
      <c r="E510" s="16" t="s">
        <v>475</v>
      </c>
      <c r="F510" s="21">
        <v>43935</v>
      </c>
      <c r="G510" s="16" t="s">
        <v>109</v>
      </c>
      <c r="H510" s="26" t="s">
        <v>261</v>
      </c>
      <c r="I510" s="16" t="s">
        <v>741</v>
      </c>
      <c r="J510" s="20" t="s">
        <v>116</v>
      </c>
      <c r="L510" s="16" t="s">
        <v>116</v>
      </c>
      <c r="M510" s="26" t="s">
        <v>742</v>
      </c>
      <c r="N510" s="26" t="s">
        <v>743</v>
      </c>
      <c r="O510" s="16" t="s">
        <v>53</v>
      </c>
      <c r="P510" s="26" t="s">
        <v>40</v>
      </c>
      <c r="R510" s="16" t="s">
        <v>41</v>
      </c>
      <c r="S510" s="16" t="s">
        <v>42</v>
      </c>
      <c r="T510" s="22">
        <v>0.34</v>
      </c>
      <c r="U510" s="21">
        <v>43917</v>
      </c>
      <c r="W510" s="20" t="s">
        <v>43</v>
      </c>
      <c r="X510" s="16" t="s">
        <v>78</v>
      </c>
      <c r="Y510" s="26" t="s">
        <v>744</v>
      </c>
      <c r="Z510" s="25">
        <v>0</v>
      </c>
      <c r="AA510" s="25">
        <v>0</v>
      </c>
      <c r="AB510" s="25">
        <v>780075</v>
      </c>
      <c r="AC510" s="25">
        <v>0</v>
      </c>
      <c r="AD510" s="25">
        <v>421000</v>
      </c>
      <c r="AE510" s="25">
        <v>192000</v>
      </c>
      <c r="AF510" s="25">
        <v>5700075</v>
      </c>
      <c r="AG510" s="25">
        <v>0</v>
      </c>
      <c r="AH510" s="25">
        <v>6313075</v>
      </c>
      <c r="AI510" s="16" t="s">
        <v>745</v>
      </c>
    </row>
    <row r="511" spans="1:35" x14ac:dyDescent="0.25">
      <c r="A511" s="17">
        <v>101896.02</v>
      </c>
      <c r="B511" s="18">
        <v>4</v>
      </c>
      <c r="C511" s="16" t="s">
        <v>474</v>
      </c>
      <c r="D511" s="21">
        <v>42270</v>
      </c>
      <c r="E511" s="16" t="s">
        <v>142</v>
      </c>
      <c r="F511" s="21">
        <v>44279</v>
      </c>
      <c r="G511" s="16" t="s">
        <v>75</v>
      </c>
      <c r="H511" s="26" t="s">
        <v>564</v>
      </c>
      <c r="I511" s="16" t="s">
        <v>17830</v>
      </c>
      <c r="J511" s="20" t="s">
        <v>116</v>
      </c>
      <c r="L511" s="16" t="s">
        <v>116</v>
      </c>
      <c r="M511" s="26" t="s">
        <v>19735</v>
      </c>
      <c r="O511" s="16" t="s">
        <v>179</v>
      </c>
      <c r="P511" s="26" t="s">
        <v>79</v>
      </c>
      <c r="R511" s="16" t="s">
        <v>41</v>
      </c>
      <c r="S511" s="16" t="s">
        <v>84</v>
      </c>
      <c r="T511" s="22">
        <v>0.55000000000000004</v>
      </c>
      <c r="U511" s="21">
        <v>42825</v>
      </c>
      <c r="W511" s="20" t="s">
        <v>43</v>
      </c>
      <c r="X511" s="16" t="s">
        <v>140</v>
      </c>
      <c r="Y511" s="26" t="s">
        <v>19734</v>
      </c>
      <c r="Z511" s="24" t="s">
        <v>32</v>
      </c>
      <c r="AA511" s="24" t="s">
        <v>32</v>
      </c>
      <c r="AB511" s="24" t="s">
        <v>32</v>
      </c>
      <c r="AC511" s="24" t="s">
        <v>32</v>
      </c>
      <c r="AD511" s="25">
        <v>0</v>
      </c>
      <c r="AE511" s="25">
        <v>0</v>
      </c>
      <c r="AF511" s="25">
        <v>368478</v>
      </c>
      <c r="AG511" s="25">
        <v>0</v>
      </c>
      <c r="AH511" s="25">
        <v>368478</v>
      </c>
      <c r="AI511" s="16" t="s">
        <v>19733</v>
      </c>
    </row>
    <row r="512" spans="1:35" ht="60" x14ac:dyDescent="0.25">
      <c r="A512" s="17">
        <v>101968</v>
      </c>
      <c r="B512" s="18">
        <v>4</v>
      </c>
      <c r="C512" s="16" t="s">
        <v>73</v>
      </c>
      <c r="D512" s="21">
        <v>37540</v>
      </c>
      <c r="E512" s="16" t="s">
        <v>32</v>
      </c>
      <c r="F512" s="21">
        <v>44106</v>
      </c>
      <c r="G512" s="16" t="s">
        <v>75</v>
      </c>
      <c r="H512" s="26" t="s">
        <v>126</v>
      </c>
      <c r="K512" s="16" t="s">
        <v>19732</v>
      </c>
      <c r="L512" s="16" t="s">
        <v>37</v>
      </c>
      <c r="M512" s="26" t="s">
        <v>19731</v>
      </c>
      <c r="N512" s="26" t="s">
        <v>19730</v>
      </c>
      <c r="O512" s="16" t="s">
        <v>60</v>
      </c>
      <c r="P512" s="26" t="s">
        <v>768</v>
      </c>
      <c r="R512" s="16" t="s">
        <v>139</v>
      </c>
      <c r="S512" s="16" t="s">
        <v>192</v>
      </c>
      <c r="T512" s="22">
        <v>4.17</v>
      </c>
      <c r="W512" s="20" t="s">
        <v>43</v>
      </c>
      <c r="X512" s="16" t="s">
        <v>511</v>
      </c>
      <c r="Z512" s="24" t="s">
        <v>32</v>
      </c>
      <c r="AA512" s="24" t="s">
        <v>32</v>
      </c>
      <c r="AB512" s="24" t="s">
        <v>32</v>
      </c>
      <c r="AC512" s="24" t="s">
        <v>32</v>
      </c>
      <c r="AD512" s="25">
        <v>3951785</v>
      </c>
      <c r="AE512" s="25">
        <v>0</v>
      </c>
      <c r="AF512" s="25">
        <v>0</v>
      </c>
      <c r="AG512" s="25">
        <v>0</v>
      </c>
      <c r="AH512" s="25">
        <v>3951785</v>
      </c>
      <c r="AI512" s="16" t="s">
        <v>19729</v>
      </c>
    </row>
    <row r="513" spans="1:35" x14ac:dyDescent="0.25">
      <c r="A513" s="17">
        <v>101980.01</v>
      </c>
      <c r="B513" s="18">
        <v>2</v>
      </c>
      <c r="C513" s="16" t="s">
        <v>73</v>
      </c>
      <c r="D513" s="21">
        <v>42571</v>
      </c>
      <c r="E513" s="16" t="s">
        <v>142</v>
      </c>
      <c r="F513" s="21">
        <v>44368</v>
      </c>
      <c r="G513" s="16" t="s">
        <v>109</v>
      </c>
      <c r="H513" s="26" t="s">
        <v>241</v>
      </c>
      <c r="I513" s="16" t="s">
        <v>464</v>
      </c>
      <c r="J513" s="20" t="s">
        <v>116</v>
      </c>
      <c r="L513" s="16" t="s">
        <v>116</v>
      </c>
      <c r="M513" s="26" t="s">
        <v>19728</v>
      </c>
      <c r="O513" s="16" t="s">
        <v>53</v>
      </c>
      <c r="P513" s="26" t="s">
        <v>40</v>
      </c>
      <c r="R513" s="16" t="s">
        <v>41</v>
      </c>
      <c r="S513" s="16" t="s">
        <v>42</v>
      </c>
      <c r="T513" s="22">
        <v>0.1</v>
      </c>
      <c r="U513" s="21">
        <v>44729</v>
      </c>
      <c r="W513" s="20" t="s">
        <v>43</v>
      </c>
      <c r="X513" s="16" t="s">
        <v>78</v>
      </c>
      <c r="Y513" s="26" t="s">
        <v>19727</v>
      </c>
      <c r="Z513" s="24" t="s">
        <v>32</v>
      </c>
      <c r="AA513" s="24" t="s">
        <v>32</v>
      </c>
      <c r="AB513" s="24" t="s">
        <v>32</v>
      </c>
      <c r="AC513" s="24" t="s">
        <v>32</v>
      </c>
      <c r="AD513" s="25">
        <v>170000</v>
      </c>
      <c r="AE513" s="25">
        <v>0</v>
      </c>
      <c r="AF513" s="25">
        <v>65250</v>
      </c>
      <c r="AG513" s="25">
        <v>0</v>
      </c>
      <c r="AH513" s="25">
        <v>235250</v>
      </c>
      <c r="AI513" s="16" t="s">
        <v>19726</v>
      </c>
    </row>
    <row r="514" spans="1:35" x14ac:dyDescent="0.25">
      <c r="A514" s="17">
        <v>102067</v>
      </c>
      <c r="B514" s="18">
        <v>4</v>
      </c>
      <c r="C514" s="16" t="s">
        <v>474</v>
      </c>
      <c r="D514" s="21">
        <v>37631</v>
      </c>
      <c r="E514" s="16" t="s">
        <v>32</v>
      </c>
      <c r="F514" s="21">
        <v>44278</v>
      </c>
      <c r="G514" s="16" t="s">
        <v>75</v>
      </c>
      <c r="H514" s="26" t="s">
        <v>323</v>
      </c>
      <c r="I514" s="16" t="s">
        <v>1455</v>
      </c>
      <c r="J514" s="20" t="s">
        <v>116</v>
      </c>
      <c r="L514" s="16" t="s">
        <v>116</v>
      </c>
      <c r="M514" s="26" t="s">
        <v>19725</v>
      </c>
      <c r="N514" s="26" t="s">
        <v>19724</v>
      </c>
      <c r="O514" s="16" t="s">
        <v>53</v>
      </c>
      <c r="P514" s="26" t="s">
        <v>40</v>
      </c>
      <c r="R514" s="16" t="s">
        <v>41</v>
      </c>
      <c r="S514" s="16" t="s">
        <v>42</v>
      </c>
      <c r="T514" s="22">
        <v>0.16300000000000001</v>
      </c>
      <c r="U514" s="21">
        <v>39976</v>
      </c>
      <c r="W514" s="20" t="s">
        <v>43</v>
      </c>
      <c r="X514" s="16" t="s">
        <v>78</v>
      </c>
      <c r="Y514" s="26" t="s">
        <v>19723</v>
      </c>
      <c r="Z514" s="24" t="s">
        <v>32</v>
      </c>
      <c r="AA514" s="24" t="s">
        <v>32</v>
      </c>
      <c r="AB514" s="24" t="s">
        <v>32</v>
      </c>
      <c r="AC514" s="24" t="s">
        <v>32</v>
      </c>
      <c r="AD514" s="25">
        <v>466575.59</v>
      </c>
      <c r="AE514" s="25">
        <v>118487.49</v>
      </c>
      <c r="AF514" s="25">
        <v>6303209</v>
      </c>
      <c r="AG514" s="25">
        <v>0</v>
      </c>
      <c r="AH514" s="25">
        <v>6888272.0800000001</v>
      </c>
      <c r="AI514" s="16" t="s">
        <v>19722</v>
      </c>
    </row>
    <row r="515" spans="1:35" x14ac:dyDescent="0.25">
      <c r="A515" s="17">
        <v>102070.01</v>
      </c>
      <c r="B515" s="18">
        <v>1</v>
      </c>
      <c r="C515" s="16" t="s">
        <v>474</v>
      </c>
      <c r="D515" s="21">
        <v>38509</v>
      </c>
      <c r="E515" s="16" t="s">
        <v>113</v>
      </c>
      <c r="F515" s="21">
        <v>44278</v>
      </c>
      <c r="G515" s="16" t="s">
        <v>75</v>
      </c>
      <c r="H515" s="26" t="s">
        <v>238</v>
      </c>
      <c r="K515" s="16" t="s">
        <v>19718</v>
      </c>
      <c r="L515" s="16" t="s">
        <v>37</v>
      </c>
      <c r="M515" s="26" t="s">
        <v>19721</v>
      </c>
      <c r="O515" s="16" t="s">
        <v>53</v>
      </c>
      <c r="P515" s="26" t="s">
        <v>40</v>
      </c>
      <c r="R515" s="16" t="s">
        <v>41</v>
      </c>
      <c r="S515" s="16" t="s">
        <v>42</v>
      </c>
      <c r="T515" s="22">
        <v>1.19</v>
      </c>
      <c r="U515" s="21">
        <v>40347</v>
      </c>
      <c r="W515" s="20" t="s">
        <v>43</v>
      </c>
      <c r="X515" s="16" t="s">
        <v>44</v>
      </c>
      <c r="Y515" s="26" t="s">
        <v>19720</v>
      </c>
      <c r="Z515" s="24" t="s">
        <v>32</v>
      </c>
      <c r="AA515" s="24" t="s">
        <v>32</v>
      </c>
      <c r="AB515" s="24" t="s">
        <v>32</v>
      </c>
      <c r="AC515" s="24" t="s">
        <v>32</v>
      </c>
      <c r="AD515" s="25">
        <v>0</v>
      </c>
      <c r="AE515" s="25">
        <v>0</v>
      </c>
      <c r="AF515" s="25">
        <v>2103963</v>
      </c>
      <c r="AG515" s="25">
        <v>0</v>
      </c>
      <c r="AH515" s="25">
        <v>2103963</v>
      </c>
      <c r="AI515" s="16" t="s">
        <v>19719</v>
      </c>
    </row>
    <row r="516" spans="1:35" ht="30" x14ac:dyDescent="0.25">
      <c r="A516" s="17">
        <v>102070.02</v>
      </c>
      <c r="B516" s="18">
        <v>1</v>
      </c>
      <c r="C516" s="16" t="s">
        <v>474</v>
      </c>
      <c r="D516" s="21">
        <v>38509</v>
      </c>
      <c r="E516" s="16" t="s">
        <v>113</v>
      </c>
      <c r="F516" s="21">
        <v>44278</v>
      </c>
      <c r="G516" s="16" t="s">
        <v>75</v>
      </c>
      <c r="H516" s="26" t="s">
        <v>238</v>
      </c>
      <c r="K516" s="16" t="s">
        <v>19718</v>
      </c>
      <c r="L516" s="16" t="s">
        <v>37</v>
      </c>
      <c r="M516" s="26" t="s">
        <v>19717</v>
      </c>
      <c r="O516" s="16" t="s">
        <v>53</v>
      </c>
      <c r="P516" s="26" t="s">
        <v>40</v>
      </c>
      <c r="R516" s="16" t="s">
        <v>41</v>
      </c>
      <c r="S516" s="16" t="s">
        <v>42</v>
      </c>
      <c r="T516" s="22">
        <v>0.33300000000000002</v>
      </c>
      <c r="U516" s="21">
        <v>39535</v>
      </c>
      <c r="W516" s="20" t="s">
        <v>43</v>
      </c>
      <c r="X516" s="16" t="s">
        <v>44</v>
      </c>
      <c r="Y516" s="26" t="s">
        <v>19716</v>
      </c>
      <c r="Z516" s="24" t="s">
        <v>32</v>
      </c>
      <c r="AA516" s="24" t="s">
        <v>32</v>
      </c>
      <c r="AB516" s="24" t="s">
        <v>32</v>
      </c>
      <c r="AC516" s="24" t="s">
        <v>32</v>
      </c>
      <c r="AD516" s="25">
        <v>0</v>
      </c>
      <c r="AE516" s="25">
        <v>0</v>
      </c>
      <c r="AF516" s="25">
        <v>1904627</v>
      </c>
      <c r="AG516" s="25">
        <v>0</v>
      </c>
      <c r="AH516" s="25">
        <v>1904627</v>
      </c>
      <c r="AI516" s="16" t="s">
        <v>19715</v>
      </c>
    </row>
    <row r="517" spans="1:35" ht="30" x14ac:dyDescent="0.25">
      <c r="A517" s="17">
        <v>102126</v>
      </c>
      <c r="B517" s="18">
        <v>4</v>
      </c>
      <c r="C517" s="16" t="s">
        <v>73</v>
      </c>
      <c r="D517" s="21">
        <v>37658</v>
      </c>
      <c r="E517" s="16" t="s">
        <v>32</v>
      </c>
      <c r="F517" s="21">
        <v>43937</v>
      </c>
      <c r="G517" s="16" t="s">
        <v>142</v>
      </c>
      <c r="H517" s="26" t="s">
        <v>564</v>
      </c>
      <c r="I517" s="16" t="s">
        <v>691</v>
      </c>
      <c r="J517" s="20" t="s">
        <v>116</v>
      </c>
      <c r="L517" s="16" t="s">
        <v>116</v>
      </c>
      <c r="M517" s="26" t="s">
        <v>19714</v>
      </c>
      <c r="O517" s="16" t="s">
        <v>179</v>
      </c>
      <c r="P517" s="26" t="s">
        <v>79</v>
      </c>
      <c r="R517" s="16" t="s">
        <v>41</v>
      </c>
      <c r="S517" s="16" t="s">
        <v>84</v>
      </c>
      <c r="T517" s="22">
        <v>1.87</v>
      </c>
      <c r="W517" s="20" t="s">
        <v>43</v>
      </c>
      <c r="X517" s="16" t="s">
        <v>140</v>
      </c>
      <c r="Y517" s="26" t="s">
        <v>19713</v>
      </c>
      <c r="Z517" s="24" t="s">
        <v>32</v>
      </c>
      <c r="AA517" s="24" t="s">
        <v>32</v>
      </c>
      <c r="AB517" s="24" t="s">
        <v>32</v>
      </c>
      <c r="AC517" s="24" t="s">
        <v>32</v>
      </c>
      <c r="AD517" s="25">
        <v>0</v>
      </c>
      <c r="AE517" s="25">
        <v>0</v>
      </c>
      <c r="AF517" s="25">
        <v>59950</v>
      </c>
      <c r="AG517" s="25">
        <v>0</v>
      </c>
      <c r="AH517" s="25">
        <v>59950</v>
      </c>
      <c r="AI517" s="16" t="s">
        <v>19712</v>
      </c>
    </row>
    <row r="518" spans="1:35" x14ac:dyDescent="0.25">
      <c r="A518" s="17">
        <v>102149</v>
      </c>
      <c r="B518" s="18">
        <v>1</v>
      </c>
      <c r="C518" s="16" t="s">
        <v>474</v>
      </c>
      <c r="D518" s="21">
        <v>37664</v>
      </c>
      <c r="E518" s="16" t="s">
        <v>32</v>
      </c>
      <c r="F518" s="21">
        <v>44280</v>
      </c>
      <c r="G518" s="16" t="s">
        <v>75</v>
      </c>
      <c r="H518" s="26" t="s">
        <v>215</v>
      </c>
      <c r="I518" s="16" t="s">
        <v>163</v>
      </c>
      <c r="J518" s="20" t="s">
        <v>148</v>
      </c>
      <c r="L518" s="16" t="s">
        <v>149</v>
      </c>
      <c r="M518" s="26" t="s">
        <v>19711</v>
      </c>
      <c r="O518" s="16" t="s">
        <v>78</v>
      </c>
      <c r="P518" s="26" t="s">
        <v>188</v>
      </c>
      <c r="T518" s="23" t="s">
        <v>32</v>
      </c>
      <c r="U518" s="21">
        <v>37232</v>
      </c>
      <c r="W518" s="20" t="s">
        <v>43</v>
      </c>
      <c r="Z518" s="24" t="s">
        <v>32</v>
      </c>
      <c r="AA518" s="24" t="s">
        <v>32</v>
      </c>
      <c r="AB518" s="24" t="s">
        <v>32</v>
      </c>
      <c r="AC518" s="24" t="s">
        <v>32</v>
      </c>
      <c r="AD518" s="24" t="s">
        <v>32</v>
      </c>
      <c r="AE518" s="24" t="s">
        <v>32</v>
      </c>
      <c r="AF518" s="24" t="s">
        <v>32</v>
      </c>
      <c r="AG518" s="24" t="s">
        <v>32</v>
      </c>
      <c r="AH518" s="24" t="s">
        <v>32</v>
      </c>
      <c r="AI518" s="16" t="s">
        <v>19710</v>
      </c>
    </row>
    <row r="519" spans="1:35" x14ac:dyDescent="0.25">
      <c r="A519" s="17">
        <v>102175</v>
      </c>
      <c r="B519" s="18">
        <v>2</v>
      </c>
      <c r="C519" s="16" t="s">
        <v>474</v>
      </c>
      <c r="D519" s="21">
        <v>37664</v>
      </c>
      <c r="E519" s="16" t="s">
        <v>32</v>
      </c>
      <c r="F519" s="21">
        <v>44281</v>
      </c>
      <c r="G519" s="16" t="s">
        <v>75</v>
      </c>
      <c r="H519" s="26" t="s">
        <v>19709</v>
      </c>
      <c r="I519" s="16" t="s">
        <v>1234</v>
      </c>
      <c r="J519" s="20" t="s">
        <v>116</v>
      </c>
      <c r="L519" s="16" t="s">
        <v>116</v>
      </c>
      <c r="M519" s="26" t="s">
        <v>19708</v>
      </c>
      <c r="O519" s="16" t="s">
        <v>188</v>
      </c>
      <c r="P519" s="26" t="s">
        <v>188</v>
      </c>
      <c r="T519" s="22">
        <v>6.2</v>
      </c>
      <c r="U519" s="21">
        <v>37330</v>
      </c>
      <c r="W519" s="20" t="s">
        <v>43</v>
      </c>
      <c r="Z519" s="24" t="s">
        <v>32</v>
      </c>
      <c r="AA519" s="24" t="s">
        <v>32</v>
      </c>
      <c r="AB519" s="24" t="s">
        <v>32</v>
      </c>
      <c r="AC519" s="24" t="s">
        <v>32</v>
      </c>
      <c r="AD519" s="24" t="s">
        <v>32</v>
      </c>
      <c r="AE519" s="24" t="s">
        <v>32</v>
      </c>
      <c r="AF519" s="24" t="s">
        <v>32</v>
      </c>
      <c r="AG519" s="24" t="s">
        <v>32</v>
      </c>
      <c r="AH519" s="24" t="s">
        <v>32</v>
      </c>
      <c r="AI519" s="16" t="s">
        <v>19707</v>
      </c>
    </row>
    <row r="520" spans="1:35" ht="30" x14ac:dyDescent="0.25">
      <c r="A520" s="17">
        <v>102201</v>
      </c>
      <c r="B520" s="18">
        <v>1</v>
      </c>
      <c r="C520" s="16" t="s">
        <v>474</v>
      </c>
      <c r="D520" s="21">
        <v>37697</v>
      </c>
      <c r="E520" s="16" t="s">
        <v>32</v>
      </c>
      <c r="F520" s="21">
        <v>39435</v>
      </c>
      <c r="G520" s="16" t="s">
        <v>32</v>
      </c>
      <c r="H520" s="26" t="s">
        <v>1163</v>
      </c>
      <c r="M520" s="26" t="s">
        <v>19706</v>
      </c>
      <c r="O520" s="16" t="s">
        <v>151</v>
      </c>
      <c r="P520" s="26" t="s">
        <v>768</v>
      </c>
      <c r="T520" s="23" t="s">
        <v>32</v>
      </c>
      <c r="U520" s="21">
        <v>37743</v>
      </c>
      <c r="W520" s="20" t="s">
        <v>43</v>
      </c>
      <c r="Z520" s="24" t="s">
        <v>32</v>
      </c>
      <c r="AA520" s="24" t="s">
        <v>32</v>
      </c>
      <c r="AB520" s="24" t="s">
        <v>32</v>
      </c>
      <c r="AC520" s="24" t="s">
        <v>32</v>
      </c>
      <c r="AD520" s="25">
        <v>0</v>
      </c>
      <c r="AE520" s="25">
        <v>0</v>
      </c>
      <c r="AF520" s="25">
        <v>33.94</v>
      </c>
      <c r="AG520" s="25">
        <v>0</v>
      </c>
      <c r="AH520" s="25">
        <v>33.94</v>
      </c>
      <c r="AI520" s="16" t="s">
        <v>19705</v>
      </c>
    </row>
    <row r="521" spans="1:35" ht="30" x14ac:dyDescent="0.25">
      <c r="A521" s="17">
        <v>102203</v>
      </c>
      <c r="B521" s="18">
        <v>3</v>
      </c>
      <c r="C521" s="16" t="s">
        <v>474</v>
      </c>
      <c r="D521" s="21">
        <v>37697</v>
      </c>
      <c r="E521" s="16" t="s">
        <v>32</v>
      </c>
      <c r="F521" s="21">
        <v>42627</v>
      </c>
      <c r="G521" s="16" t="s">
        <v>109</v>
      </c>
      <c r="H521" s="26" t="s">
        <v>766</v>
      </c>
      <c r="M521" s="26" t="s">
        <v>19704</v>
      </c>
      <c r="O521" s="16" t="s">
        <v>151</v>
      </c>
      <c r="P521" s="26" t="s">
        <v>768</v>
      </c>
      <c r="T521" s="23" t="s">
        <v>32</v>
      </c>
      <c r="U521" s="21">
        <v>37743</v>
      </c>
      <c r="W521" s="20" t="s">
        <v>43</v>
      </c>
      <c r="Z521" s="24" t="s">
        <v>32</v>
      </c>
      <c r="AA521" s="24" t="s">
        <v>32</v>
      </c>
      <c r="AB521" s="24" t="s">
        <v>32</v>
      </c>
      <c r="AC521" s="24" t="s">
        <v>32</v>
      </c>
      <c r="AD521" s="24" t="s">
        <v>32</v>
      </c>
      <c r="AE521" s="24" t="s">
        <v>32</v>
      </c>
      <c r="AF521" s="24" t="s">
        <v>32</v>
      </c>
      <c r="AG521" s="24" t="s">
        <v>32</v>
      </c>
      <c r="AH521" s="24" t="s">
        <v>32</v>
      </c>
      <c r="AI521" s="16" t="s">
        <v>19703</v>
      </c>
    </row>
    <row r="522" spans="1:35" ht="30" x14ac:dyDescent="0.25">
      <c r="A522" s="17">
        <v>102205</v>
      </c>
      <c r="B522" s="18">
        <v>1</v>
      </c>
      <c r="C522" s="16" t="s">
        <v>474</v>
      </c>
      <c r="D522" s="21">
        <v>37697</v>
      </c>
      <c r="E522" s="16" t="s">
        <v>32</v>
      </c>
      <c r="F522" s="21">
        <v>38331</v>
      </c>
      <c r="G522" s="16" t="s">
        <v>32</v>
      </c>
      <c r="H522" s="26" t="s">
        <v>1163</v>
      </c>
      <c r="M522" s="26" t="s">
        <v>19702</v>
      </c>
      <c r="O522" s="16" t="s">
        <v>151</v>
      </c>
      <c r="P522" s="26" t="s">
        <v>768</v>
      </c>
      <c r="T522" s="23" t="s">
        <v>32</v>
      </c>
      <c r="U522" s="21">
        <v>37743</v>
      </c>
      <c r="W522" s="20" t="s">
        <v>43</v>
      </c>
      <c r="Z522" s="24" t="s">
        <v>32</v>
      </c>
      <c r="AA522" s="24" t="s">
        <v>32</v>
      </c>
      <c r="AB522" s="24" t="s">
        <v>32</v>
      </c>
      <c r="AC522" s="24" t="s">
        <v>32</v>
      </c>
      <c r="AD522" s="25">
        <v>0</v>
      </c>
      <c r="AE522" s="25">
        <v>0</v>
      </c>
      <c r="AF522" s="25">
        <v>-21657.74</v>
      </c>
      <c r="AG522" s="25">
        <v>0</v>
      </c>
      <c r="AH522" s="25">
        <v>-21657.74</v>
      </c>
      <c r="AI522" s="16" t="s">
        <v>19701</v>
      </c>
    </row>
    <row r="523" spans="1:35" ht="30" x14ac:dyDescent="0.25">
      <c r="A523" s="17">
        <v>102206</v>
      </c>
      <c r="B523" s="18">
        <v>3</v>
      </c>
      <c r="C523" s="16" t="s">
        <v>474</v>
      </c>
      <c r="D523" s="21">
        <v>37697</v>
      </c>
      <c r="E523" s="16" t="s">
        <v>32</v>
      </c>
      <c r="F523" s="21">
        <v>42627</v>
      </c>
      <c r="G523" s="16" t="s">
        <v>109</v>
      </c>
      <c r="H523" s="26" t="s">
        <v>766</v>
      </c>
      <c r="M523" s="26" t="s">
        <v>19700</v>
      </c>
      <c r="O523" s="16" t="s">
        <v>151</v>
      </c>
      <c r="P523" s="26" t="s">
        <v>768</v>
      </c>
      <c r="T523" s="23" t="s">
        <v>32</v>
      </c>
      <c r="U523" s="21">
        <v>37743</v>
      </c>
      <c r="W523" s="20" t="s">
        <v>43</v>
      </c>
      <c r="Z523" s="24" t="s">
        <v>32</v>
      </c>
      <c r="AA523" s="24" t="s">
        <v>32</v>
      </c>
      <c r="AB523" s="24" t="s">
        <v>32</v>
      </c>
      <c r="AC523" s="24" t="s">
        <v>32</v>
      </c>
      <c r="AD523" s="25">
        <v>0</v>
      </c>
      <c r="AE523" s="25">
        <v>0</v>
      </c>
      <c r="AF523" s="25">
        <v>5991.96</v>
      </c>
      <c r="AG523" s="25">
        <v>0</v>
      </c>
      <c r="AH523" s="25">
        <v>5991.96</v>
      </c>
      <c r="AI523" s="16" t="s">
        <v>19699</v>
      </c>
    </row>
    <row r="524" spans="1:35" x14ac:dyDescent="0.25">
      <c r="A524" s="17">
        <v>102232</v>
      </c>
      <c r="B524" s="18">
        <v>4</v>
      </c>
      <c r="C524" s="16" t="s">
        <v>31</v>
      </c>
      <c r="D524" s="21">
        <v>37734</v>
      </c>
      <c r="E524" s="16" t="s">
        <v>32</v>
      </c>
      <c r="F524" s="21">
        <v>43669</v>
      </c>
      <c r="G524" s="16" t="s">
        <v>718</v>
      </c>
      <c r="H524" s="26" t="s">
        <v>295</v>
      </c>
      <c r="I524" s="16" t="s">
        <v>5792</v>
      </c>
      <c r="J524" s="20" t="s">
        <v>116</v>
      </c>
      <c r="L524" s="16" t="s">
        <v>116</v>
      </c>
      <c r="M524" s="26" t="s">
        <v>19698</v>
      </c>
      <c r="N524" s="26" t="s">
        <v>19697</v>
      </c>
      <c r="O524" s="16" t="s">
        <v>119</v>
      </c>
      <c r="P524" s="26" t="s">
        <v>603</v>
      </c>
      <c r="T524" s="22">
        <v>4.0839999999999996</v>
      </c>
      <c r="W524" s="20" t="s">
        <v>43</v>
      </c>
      <c r="X524" s="16" t="s">
        <v>511</v>
      </c>
      <c r="Z524" s="24" t="s">
        <v>32</v>
      </c>
      <c r="AA524" s="24" t="s">
        <v>32</v>
      </c>
      <c r="AB524" s="24" t="s">
        <v>32</v>
      </c>
      <c r="AC524" s="24" t="s">
        <v>32</v>
      </c>
      <c r="AD524" s="25">
        <v>1100000</v>
      </c>
      <c r="AE524" s="25">
        <v>7227840</v>
      </c>
      <c r="AF524" s="25">
        <v>0</v>
      </c>
      <c r="AG524" s="25">
        <v>0</v>
      </c>
      <c r="AH524" s="25">
        <v>8327840</v>
      </c>
    </row>
    <row r="525" spans="1:35" x14ac:dyDescent="0.25">
      <c r="A525" s="17">
        <v>102232.01</v>
      </c>
      <c r="B525" s="18">
        <v>4</v>
      </c>
      <c r="C525" s="16" t="s">
        <v>31</v>
      </c>
      <c r="D525" s="21">
        <v>41984</v>
      </c>
      <c r="E525" s="16" t="s">
        <v>534</v>
      </c>
      <c r="F525" s="21">
        <v>43669</v>
      </c>
      <c r="G525" s="16" t="s">
        <v>718</v>
      </c>
      <c r="H525" s="26" t="s">
        <v>295</v>
      </c>
      <c r="I525" s="16" t="s">
        <v>5792</v>
      </c>
      <c r="J525" s="20" t="s">
        <v>116</v>
      </c>
      <c r="L525" s="16" t="s">
        <v>116</v>
      </c>
      <c r="M525" s="26" t="s">
        <v>19696</v>
      </c>
      <c r="N525" s="26" t="s">
        <v>19695</v>
      </c>
      <c r="O525" s="16" t="s">
        <v>119</v>
      </c>
      <c r="P525" s="26" t="s">
        <v>168</v>
      </c>
      <c r="R525" s="16" t="s">
        <v>139</v>
      </c>
      <c r="S525" s="16" t="s">
        <v>42</v>
      </c>
      <c r="T525" s="22">
        <v>3.702</v>
      </c>
      <c r="U525" s="21">
        <v>43378</v>
      </c>
      <c r="W525" s="20" t="s">
        <v>43</v>
      </c>
      <c r="X525" s="16" t="s">
        <v>140</v>
      </c>
      <c r="Z525" s="24" t="s">
        <v>32</v>
      </c>
      <c r="AA525" s="24" t="s">
        <v>32</v>
      </c>
      <c r="AB525" s="24" t="s">
        <v>32</v>
      </c>
      <c r="AC525" s="24" t="s">
        <v>32</v>
      </c>
      <c r="AD525" s="25">
        <v>0</v>
      </c>
      <c r="AE525" s="25">
        <v>0</v>
      </c>
      <c r="AF525" s="25">
        <v>31322985</v>
      </c>
      <c r="AG525" s="25">
        <v>0</v>
      </c>
      <c r="AH525" s="25">
        <v>31322985</v>
      </c>
      <c r="AI525" s="16" t="s">
        <v>19694</v>
      </c>
    </row>
    <row r="526" spans="1:35" x14ac:dyDescent="0.25">
      <c r="A526" s="17">
        <v>102232.02</v>
      </c>
      <c r="B526" s="18">
        <v>4</v>
      </c>
      <c r="C526" s="16" t="s">
        <v>474</v>
      </c>
      <c r="D526" s="21">
        <v>41984</v>
      </c>
      <c r="E526" s="16" t="s">
        <v>534</v>
      </c>
      <c r="F526" s="21">
        <v>44314</v>
      </c>
      <c r="G526" s="16" t="s">
        <v>82</v>
      </c>
      <c r="H526" s="26" t="s">
        <v>295</v>
      </c>
      <c r="I526" s="16" t="s">
        <v>5792</v>
      </c>
      <c r="J526" s="20" t="s">
        <v>116</v>
      </c>
      <c r="L526" s="16" t="s">
        <v>116</v>
      </c>
      <c r="M526" s="26" t="s">
        <v>19693</v>
      </c>
      <c r="N526" s="26" t="s">
        <v>19692</v>
      </c>
      <c r="O526" s="16" t="s">
        <v>119</v>
      </c>
      <c r="P526" s="26" t="s">
        <v>168</v>
      </c>
      <c r="R526" s="16" t="s">
        <v>139</v>
      </c>
      <c r="S526" s="16" t="s">
        <v>42</v>
      </c>
      <c r="T526" s="22">
        <v>1.0900000000000001</v>
      </c>
      <c r="U526" s="21">
        <v>42706</v>
      </c>
      <c r="W526" s="20" t="s">
        <v>43</v>
      </c>
      <c r="X526" s="16" t="s">
        <v>140</v>
      </c>
      <c r="Z526" s="24" t="s">
        <v>32</v>
      </c>
      <c r="AA526" s="24" t="s">
        <v>32</v>
      </c>
      <c r="AB526" s="24" t="s">
        <v>32</v>
      </c>
      <c r="AC526" s="24" t="s">
        <v>32</v>
      </c>
      <c r="AD526" s="25">
        <v>0</v>
      </c>
      <c r="AE526" s="25">
        <v>0</v>
      </c>
      <c r="AF526" s="25">
        <v>5622824</v>
      </c>
      <c r="AG526" s="25">
        <v>0</v>
      </c>
      <c r="AH526" s="25">
        <v>5622824</v>
      </c>
      <c r="AI526" s="16" t="s">
        <v>19691</v>
      </c>
    </row>
    <row r="527" spans="1:35" x14ac:dyDescent="0.25">
      <c r="A527" s="17">
        <v>102238</v>
      </c>
      <c r="B527" s="18">
        <v>4</v>
      </c>
      <c r="C527" s="16" t="s">
        <v>73</v>
      </c>
      <c r="D527" s="21">
        <v>37735</v>
      </c>
      <c r="E527" s="16" t="s">
        <v>32</v>
      </c>
      <c r="F527" s="21">
        <v>44180</v>
      </c>
      <c r="G527" s="16" t="s">
        <v>529</v>
      </c>
      <c r="H527" s="26" t="s">
        <v>634</v>
      </c>
      <c r="I527" s="16" t="s">
        <v>736</v>
      </c>
      <c r="J527" s="20" t="s">
        <v>116</v>
      </c>
      <c r="L527" s="16" t="s">
        <v>116</v>
      </c>
      <c r="M527" s="26" t="s">
        <v>746</v>
      </c>
      <c r="N527" s="26" t="s">
        <v>747</v>
      </c>
      <c r="O527" s="16" t="s">
        <v>119</v>
      </c>
      <c r="P527" s="26" t="s">
        <v>568</v>
      </c>
      <c r="R527" s="16" t="s">
        <v>139</v>
      </c>
      <c r="S527" s="16" t="s">
        <v>192</v>
      </c>
      <c r="T527" s="22">
        <v>6.6120000000000001</v>
      </c>
      <c r="U527" s="21">
        <v>45156</v>
      </c>
      <c r="W527" s="20" t="s">
        <v>43</v>
      </c>
      <c r="X527" s="16" t="s">
        <v>78</v>
      </c>
      <c r="Z527" s="25">
        <v>0</v>
      </c>
      <c r="AA527" s="25">
        <v>-997500</v>
      </c>
      <c r="AB527" s="25">
        <v>0</v>
      </c>
      <c r="AC527" s="25">
        <v>0</v>
      </c>
      <c r="AD527" s="25">
        <v>1801851</v>
      </c>
      <c r="AE527" s="25">
        <v>2672829</v>
      </c>
      <c r="AF527" s="25">
        <v>0</v>
      </c>
      <c r="AG527" s="25">
        <v>0</v>
      </c>
      <c r="AH527" s="25">
        <v>4474680</v>
      </c>
    </row>
    <row r="528" spans="1:35" x14ac:dyDescent="0.25">
      <c r="A528" s="17">
        <v>102239</v>
      </c>
      <c r="B528" s="18">
        <v>3</v>
      </c>
      <c r="C528" s="16" t="s">
        <v>474</v>
      </c>
      <c r="D528" s="21">
        <v>37735</v>
      </c>
      <c r="E528" s="16" t="s">
        <v>32</v>
      </c>
      <c r="F528" s="21">
        <v>43661</v>
      </c>
      <c r="G528" s="16" t="s">
        <v>832</v>
      </c>
      <c r="H528" s="26" t="s">
        <v>389</v>
      </c>
      <c r="I528" s="16" t="s">
        <v>2338</v>
      </c>
      <c r="J528" s="20" t="s">
        <v>116</v>
      </c>
      <c r="L528" s="16" t="s">
        <v>116</v>
      </c>
      <c r="M528" s="26" t="s">
        <v>19690</v>
      </c>
      <c r="N528" s="26" t="s">
        <v>19689</v>
      </c>
      <c r="O528" s="16" t="s">
        <v>119</v>
      </c>
      <c r="P528" s="26" t="s">
        <v>138</v>
      </c>
      <c r="R528" s="16" t="s">
        <v>139</v>
      </c>
      <c r="S528" s="16" t="s">
        <v>42</v>
      </c>
      <c r="T528" s="22">
        <v>2.14</v>
      </c>
      <c r="U528" s="21">
        <v>42244</v>
      </c>
      <c r="W528" s="20" t="s">
        <v>43</v>
      </c>
      <c r="X528" s="16" t="s">
        <v>78</v>
      </c>
      <c r="Z528" s="24" t="s">
        <v>32</v>
      </c>
      <c r="AA528" s="24" t="s">
        <v>32</v>
      </c>
      <c r="AB528" s="24" t="s">
        <v>32</v>
      </c>
      <c r="AC528" s="24" t="s">
        <v>32</v>
      </c>
      <c r="AD528" s="25">
        <v>990000</v>
      </c>
      <c r="AE528" s="25">
        <v>2567195</v>
      </c>
      <c r="AF528" s="25">
        <v>21139338</v>
      </c>
      <c r="AG528" s="25">
        <v>0</v>
      </c>
      <c r="AH528" s="25">
        <v>24696533</v>
      </c>
      <c r="AI528" s="16" t="s">
        <v>19688</v>
      </c>
    </row>
    <row r="529" spans="1:35" x14ac:dyDescent="0.25">
      <c r="A529" s="17">
        <v>102240</v>
      </c>
      <c r="B529" s="18">
        <v>4</v>
      </c>
      <c r="C529" s="16" t="s">
        <v>474</v>
      </c>
      <c r="D529" s="21">
        <v>37735</v>
      </c>
      <c r="E529" s="16" t="s">
        <v>32</v>
      </c>
      <c r="F529" s="21">
        <v>42780</v>
      </c>
      <c r="G529" s="16" t="s">
        <v>105</v>
      </c>
      <c r="H529" s="26" t="s">
        <v>126</v>
      </c>
      <c r="I529" s="16" t="s">
        <v>159</v>
      </c>
      <c r="J529" s="20" t="s">
        <v>148</v>
      </c>
      <c r="L529" s="16" t="s">
        <v>149</v>
      </c>
      <c r="M529" s="26" t="s">
        <v>19687</v>
      </c>
      <c r="N529" s="26" t="s">
        <v>19686</v>
      </c>
      <c r="O529" s="16" t="s">
        <v>119</v>
      </c>
      <c r="P529" s="26" t="s">
        <v>1254</v>
      </c>
      <c r="R529" s="16" t="s">
        <v>139</v>
      </c>
      <c r="S529" s="16" t="s">
        <v>42</v>
      </c>
      <c r="T529" s="22">
        <v>0</v>
      </c>
      <c r="U529" s="21">
        <v>41537</v>
      </c>
      <c r="W529" s="20" t="s">
        <v>43</v>
      </c>
      <c r="X529" s="16" t="s">
        <v>454</v>
      </c>
      <c r="Z529" s="24" t="s">
        <v>32</v>
      </c>
      <c r="AA529" s="24" t="s">
        <v>32</v>
      </c>
      <c r="AB529" s="24" t="s">
        <v>32</v>
      </c>
      <c r="AC529" s="24" t="s">
        <v>32</v>
      </c>
      <c r="AD529" s="25">
        <v>4592135</v>
      </c>
      <c r="AE529" s="25">
        <v>2595213</v>
      </c>
      <c r="AF529" s="25">
        <v>140500231</v>
      </c>
      <c r="AG529" s="25">
        <v>0</v>
      </c>
      <c r="AH529" s="25">
        <v>147687579</v>
      </c>
      <c r="AI529" s="16" t="s">
        <v>19685</v>
      </c>
    </row>
    <row r="530" spans="1:35" x14ac:dyDescent="0.25">
      <c r="A530" s="17">
        <v>102242</v>
      </c>
      <c r="B530" s="18">
        <v>4</v>
      </c>
      <c r="C530" s="16" t="s">
        <v>73</v>
      </c>
      <c r="D530" s="21">
        <v>37735</v>
      </c>
      <c r="E530" s="16" t="s">
        <v>32</v>
      </c>
      <c r="F530" s="21">
        <v>44180</v>
      </c>
      <c r="G530" s="16" t="s">
        <v>529</v>
      </c>
      <c r="H530" s="26" t="s">
        <v>92</v>
      </c>
      <c r="I530" s="16" t="s">
        <v>600</v>
      </c>
      <c r="J530" s="20" t="s">
        <v>116</v>
      </c>
      <c r="L530" s="16" t="s">
        <v>116</v>
      </c>
      <c r="M530" s="26" t="s">
        <v>19684</v>
      </c>
      <c r="N530" s="26" t="s">
        <v>19683</v>
      </c>
      <c r="O530" s="16" t="s">
        <v>119</v>
      </c>
      <c r="P530" s="26" t="s">
        <v>568</v>
      </c>
      <c r="R530" s="16" t="s">
        <v>139</v>
      </c>
      <c r="S530" s="16" t="s">
        <v>192</v>
      </c>
      <c r="T530" s="22">
        <v>3.72</v>
      </c>
      <c r="U530" s="21">
        <v>45268</v>
      </c>
      <c r="W530" s="20" t="s">
        <v>43</v>
      </c>
      <c r="X530" s="16" t="s">
        <v>140</v>
      </c>
      <c r="Z530" s="24" t="s">
        <v>32</v>
      </c>
      <c r="AA530" s="24" t="s">
        <v>32</v>
      </c>
      <c r="AB530" s="24" t="s">
        <v>32</v>
      </c>
      <c r="AC530" s="24" t="s">
        <v>32</v>
      </c>
      <c r="AD530" s="25">
        <v>700000</v>
      </c>
      <c r="AE530" s="25">
        <v>5510022</v>
      </c>
      <c r="AF530" s="25">
        <v>0</v>
      </c>
      <c r="AG530" s="25">
        <v>0</v>
      </c>
      <c r="AH530" s="25">
        <v>6210022</v>
      </c>
      <c r="AI530" s="16" t="s">
        <v>19682</v>
      </c>
    </row>
    <row r="531" spans="1:35" x14ac:dyDescent="0.25">
      <c r="A531" s="17">
        <v>102248.02</v>
      </c>
      <c r="B531" s="18">
        <v>1</v>
      </c>
      <c r="C531" s="16" t="s">
        <v>31</v>
      </c>
      <c r="D531" s="21">
        <v>43973</v>
      </c>
      <c r="E531" s="16" t="s">
        <v>176</v>
      </c>
      <c r="F531" s="21">
        <v>44349</v>
      </c>
      <c r="G531" s="16" t="s">
        <v>32</v>
      </c>
      <c r="H531" s="26" t="s">
        <v>232</v>
      </c>
      <c r="I531" s="16" t="s">
        <v>748</v>
      </c>
      <c r="J531" s="20" t="s">
        <v>116</v>
      </c>
      <c r="L531" s="16" t="s">
        <v>116</v>
      </c>
      <c r="M531" s="26" t="s">
        <v>749</v>
      </c>
      <c r="O531" s="16" t="s">
        <v>179</v>
      </c>
      <c r="P531" s="26" t="s">
        <v>79</v>
      </c>
      <c r="R531" s="16" t="s">
        <v>41</v>
      </c>
      <c r="S531" s="16" t="s">
        <v>84</v>
      </c>
      <c r="T531" s="22">
        <v>0</v>
      </c>
      <c r="U531" s="21">
        <v>44323</v>
      </c>
      <c r="W531" s="20" t="s">
        <v>43</v>
      </c>
      <c r="X531" s="16" t="s">
        <v>140</v>
      </c>
      <c r="Y531" s="26" t="s">
        <v>750</v>
      </c>
      <c r="Z531" s="25">
        <v>0</v>
      </c>
      <c r="AA531" s="25">
        <v>0</v>
      </c>
      <c r="AB531" s="25">
        <v>100000</v>
      </c>
      <c r="AC531" s="25">
        <v>0</v>
      </c>
      <c r="AD531" s="25">
        <v>0</v>
      </c>
      <c r="AE531" s="25">
        <v>0</v>
      </c>
      <c r="AF531" s="25">
        <v>100000</v>
      </c>
      <c r="AG531" s="25">
        <v>0</v>
      </c>
      <c r="AH531" s="25">
        <v>100000</v>
      </c>
      <c r="AI531" s="16" t="s">
        <v>751</v>
      </c>
    </row>
    <row r="532" spans="1:35" ht="30" x14ac:dyDescent="0.25">
      <c r="A532" s="17">
        <v>102251</v>
      </c>
      <c r="B532" s="18">
        <v>4</v>
      </c>
      <c r="C532" s="16" t="s">
        <v>73</v>
      </c>
      <c r="D532" s="21">
        <v>37753</v>
      </c>
      <c r="E532" s="16" t="s">
        <v>32</v>
      </c>
      <c r="F532" s="21">
        <v>44237</v>
      </c>
      <c r="G532" s="16" t="s">
        <v>109</v>
      </c>
      <c r="H532" s="26" t="s">
        <v>19681</v>
      </c>
      <c r="I532" s="16" t="s">
        <v>5792</v>
      </c>
      <c r="J532" s="20" t="s">
        <v>116</v>
      </c>
      <c r="L532" s="16" t="s">
        <v>116</v>
      </c>
      <c r="M532" s="26" t="s">
        <v>19680</v>
      </c>
      <c r="N532" s="26" t="s">
        <v>19679</v>
      </c>
      <c r="O532" s="16" t="s">
        <v>119</v>
      </c>
      <c r="P532" s="26" t="s">
        <v>582</v>
      </c>
      <c r="T532" s="22">
        <v>18.8</v>
      </c>
      <c r="W532" s="20" t="s">
        <v>43</v>
      </c>
      <c r="X532" s="16" t="s">
        <v>511</v>
      </c>
      <c r="Z532" s="24" t="s">
        <v>32</v>
      </c>
      <c r="AA532" s="24" t="s">
        <v>32</v>
      </c>
      <c r="AB532" s="24" t="s">
        <v>32</v>
      </c>
      <c r="AC532" s="24" t="s">
        <v>32</v>
      </c>
      <c r="AD532" s="25">
        <v>2000000</v>
      </c>
      <c r="AE532" s="25">
        <v>0</v>
      </c>
      <c r="AF532" s="25">
        <v>0</v>
      </c>
      <c r="AG532" s="25">
        <v>0</v>
      </c>
      <c r="AH532" s="25">
        <v>2000000</v>
      </c>
    </row>
    <row r="533" spans="1:35" ht="30" x14ac:dyDescent="0.25">
      <c r="A533" s="17">
        <v>102251.01</v>
      </c>
      <c r="B533" s="18">
        <v>4</v>
      </c>
      <c r="C533" s="16" t="s">
        <v>73</v>
      </c>
      <c r="D533" s="21">
        <v>37753</v>
      </c>
      <c r="E533" s="16" t="s">
        <v>32</v>
      </c>
      <c r="F533" s="21">
        <v>44180</v>
      </c>
      <c r="G533" s="16" t="s">
        <v>108</v>
      </c>
      <c r="H533" s="26" t="s">
        <v>326</v>
      </c>
      <c r="I533" s="16" t="s">
        <v>5792</v>
      </c>
      <c r="J533" s="20" t="s">
        <v>116</v>
      </c>
      <c r="L533" s="16" t="s">
        <v>116</v>
      </c>
      <c r="M533" s="26" t="s">
        <v>19678</v>
      </c>
      <c r="N533" s="26" t="s">
        <v>19677</v>
      </c>
      <c r="O533" s="16" t="s">
        <v>119</v>
      </c>
      <c r="P533" s="26" t="s">
        <v>568</v>
      </c>
      <c r="R533" s="16" t="s">
        <v>139</v>
      </c>
      <c r="S533" s="16" t="s">
        <v>192</v>
      </c>
      <c r="T533" s="22">
        <v>3.93</v>
      </c>
      <c r="U533" s="21">
        <v>45457</v>
      </c>
      <c r="W533" s="20" t="s">
        <v>43</v>
      </c>
      <c r="X533" s="16" t="s">
        <v>511</v>
      </c>
      <c r="Z533" s="24" t="s">
        <v>32</v>
      </c>
      <c r="AA533" s="24" t="s">
        <v>32</v>
      </c>
      <c r="AB533" s="24" t="s">
        <v>32</v>
      </c>
      <c r="AC533" s="24" t="s">
        <v>32</v>
      </c>
      <c r="AD533" s="25">
        <v>300000</v>
      </c>
      <c r="AE533" s="25">
        <v>0</v>
      </c>
      <c r="AF533" s="25">
        <v>0</v>
      </c>
      <c r="AG533" s="25">
        <v>0</v>
      </c>
      <c r="AH533" s="25">
        <v>300000</v>
      </c>
    </row>
    <row r="534" spans="1:35" ht="30" x14ac:dyDescent="0.25">
      <c r="A534" s="17">
        <v>102251.02</v>
      </c>
      <c r="B534" s="18">
        <v>4</v>
      </c>
      <c r="C534" s="16" t="s">
        <v>73</v>
      </c>
      <c r="D534" s="21">
        <v>37753</v>
      </c>
      <c r="E534" s="16" t="s">
        <v>32</v>
      </c>
      <c r="F534" s="21">
        <v>44315</v>
      </c>
      <c r="G534" s="16" t="s">
        <v>1086</v>
      </c>
      <c r="H534" s="26" t="s">
        <v>295</v>
      </c>
      <c r="I534" s="16" t="s">
        <v>5792</v>
      </c>
      <c r="J534" s="20" t="s">
        <v>116</v>
      </c>
      <c r="L534" s="16" t="s">
        <v>116</v>
      </c>
      <c r="M534" s="26" t="s">
        <v>19676</v>
      </c>
      <c r="N534" s="26" t="s">
        <v>19674</v>
      </c>
      <c r="O534" s="16" t="s">
        <v>119</v>
      </c>
      <c r="P534" s="26" t="s">
        <v>568</v>
      </c>
      <c r="R534" s="16" t="s">
        <v>139</v>
      </c>
      <c r="S534" s="16" t="s">
        <v>192</v>
      </c>
      <c r="T534" s="22">
        <v>4.04</v>
      </c>
      <c r="U534" s="21">
        <v>45457</v>
      </c>
      <c r="W534" s="20" t="s">
        <v>43</v>
      </c>
      <c r="X534" s="16" t="s">
        <v>78</v>
      </c>
      <c r="Z534" s="24" t="s">
        <v>32</v>
      </c>
      <c r="AA534" s="24" t="s">
        <v>32</v>
      </c>
      <c r="AB534" s="24" t="s">
        <v>32</v>
      </c>
      <c r="AC534" s="24" t="s">
        <v>32</v>
      </c>
      <c r="AD534" s="25">
        <v>300000</v>
      </c>
      <c r="AE534" s="25">
        <v>0</v>
      </c>
      <c r="AF534" s="25">
        <v>0</v>
      </c>
      <c r="AG534" s="25">
        <v>0</v>
      </c>
      <c r="AH534" s="25">
        <v>300000</v>
      </c>
    </row>
    <row r="535" spans="1:35" ht="30" x14ac:dyDescent="0.25">
      <c r="A535" s="17">
        <v>102251.03</v>
      </c>
      <c r="B535" s="18">
        <v>4</v>
      </c>
      <c r="C535" s="16" t="s">
        <v>73</v>
      </c>
      <c r="D535" s="21">
        <v>37753</v>
      </c>
      <c r="E535" s="16" t="s">
        <v>32</v>
      </c>
      <c r="F535" s="21">
        <v>44181</v>
      </c>
      <c r="G535" s="16" t="s">
        <v>529</v>
      </c>
      <c r="H535" s="26" t="s">
        <v>295</v>
      </c>
      <c r="I535" s="16" t="s">
        <v>5792</v>
      </c>
      <c r="J535" s="20" t="s">
        <v>116</v>
      </c>
      <c r="L535" s="16" t="s">
        <v>116</v>
      </c>
      <c r="M535" s="26" t="s">
        <v>19675</v>
      </c>
      <c r="N535" s="26" t="s">
        <v>19674</v>
      </c>
      <c r="O535" s="16" t="s">
        <v>119</v>
      </c>
      <c r="P535" s="26" t="s">
        <v>568</v>
      </c>
      <c r="R535" s="16" t="s">
        <v>139</v>
      </c>
      <c r="S535" s="16" t="s">
        <v>192</v>
      </c>
      <c r="T535" s="22">
        <v>3.88</v>
      </c>
      <c r="U535" s="21">
        <v>45422</v>
      </c>
      <c r="W535" s="20" t="s">
        <v>43</v>
      </c>
      <c r="X535" s="16" t="s">
        <v>78</v>
      </c>
      <c r="Z535" s="24" t="s">
        <v>32</v>
      </c>
      <c r="AA535" s="24" t="s">
        <v>32</v>
      </c>
      <c r="AB535" s="24" t="s">
        <v>32</v>
      </c>
      <c r="AC535" s="24" t="s">
        <v>32</v>
      </c>
      <c r="AD535" s="24" t="s">
        <v>32</v>
      </c>
      <c r="AE535" s="24" t="s">
        <v>32</v>
      </c>
      <c r="AF535" s="24" t="s">
        <v>32</v>
      </c>
      <c r="AG535" s="24" t="s">
        <v>32</v>
      </c>
      <c r="AH535" s="24" t="s">
        <v>32</v>
      </c>
    </row>
    <row r="536" spans="1:35" x14ac:dyDescent="0.25">
      <c r="A536" s="17">
        <v>102251.04</v>
      </c>
      <c r="B536" s="18">
        <v>4</v>
      </c>
      <c r="C536" s="16" t="s">
        <v>73</v>
      </c>
      <c r="D536" s="21">
        <v>37753</v>
      </c>
      <c r="E536" s="16" t="s">
        <v>32</v>
      </c>
      <c r="F536" s="21">
        <v>44181</v>
      </c>
      <c r="G536" s="16" t="s">
        <v>529</v>
      </c>
      <c r="H536" s="26" t="s">
        <v>295</v>
      </c>
      <c r="I536" s="16" t="s">
        <v>5792</v>
      </c>
      <c r="J536" s="20" t="s">
        <v>116</v>
      </c>
      <c r="L536" s="16" t="s">
        <v>116</v>
      </c>
      <c r="M536" s="26" t="s">
        <v>19673</v>
      </c>
      <c r="N536" s="26" t="s">
        <v>747</v>
      </c>
      <c r="O536" s="16" t="s">
        <v>119</v>
      </c>
      <c r="P536" s="26" t="s">
        <v>568</v>
      </c>
      <c r="R536" s="16" t="s">
        <v>139</v>
      </c>
      <c r="S536" s="16" t="s">
        <v>192</v>
      </c>
      <c r="T536" s="22">
        <v>3.33</v>
      </c>
      <c r="U536" s="21">
        <v>45268</v>
      </c>
      <c r="W536" s="20" t="s">
        <v>43</v>
      </c>
      <c r="X536" s="16" t="s">
        <v>511</v>
      </c>
      <c r="Z536" s="24" t="s">
        <v>32</v>
      </c>
      <c r="AA536" s="24" t="s">
        <v>32</v>
      </c>
      <c r="AB536" s="24" t="s">
        <v>32</v>
      </c>
      <c r="AC536" s="24" t="s">
        <v>32</v>
      </c>
      <c r="AD536" s="24" t="s">
        <v>32</v>
      </c>
      <c r="AE536" s="24" t="s">
        <v>32</v>
      </c>
      <c r="AF536" s="24" t="s">
        <v>32</v>
      </c>
      <c r="AG536" s="24" t="s">
        <v>32</v>
      </c>
      <c r="AH536" s="24" t="s">
        <v>32</v>
      </c>
    </row>
    <row r="537" spans="1:35" x14ac:dyDescent="0.25">
      <c r="A537" s="17">
        <v>102257.01</v>
      </c>
      <c r="B537" s="18">
        <v>2</v>
      </c>
      <c r="C537" s="16" t="s">
        <v>474</v>
      </c>
      <c r="D537" s="21">
        <v>38492</v>
      </c>
      <c r="E537" s="16" t="s">
        <v>113</v>
      </c>
      <c r="F537" s="21">
        <v>44280</v>
      </c>
      <c r="G537" s="16" t="s">
        <v>75</v>
      </c>
      <c r="H537" s="26" t="s">
        <v>19672</v>
      </c>
      <c r="I537" s="16" t="s">
        <v>1777</v>
      </c>
      <c r="J537" s="20" t="s">
        <v>116</v>
      </c>
      <c r="L537" s="16" t="s">
        <v>116</v>
      </c>
      <c r="M537" s="26" t="s">
        <v>19671</v>
      </c>
      <c r="O537" s="16" t="s">
        <v>78</v>
      </c>
      <c r="P537" s="26" t="s">
        <v>188</v>
      </c>
      <c r="T537" s="22">
        <v>0</v>
      </c>
      <c r="U537" s="21">
        <v>38597</v>
      </c>
      <c r="W537" s="20" t="s">
        <v>43</v>
      </c>
      <c r="Z537" s="24" t="s">
        <v>32</v>
      </c>
      <c r="AA537" s="24" t="s">
        <v>32</v>
      </c>
      <c r="AB537" s="24" t="s">
        <v>32</v>
      </c>
      <c r="AC537" s="24" t="s">
        <v>32</v>
      </c>
      <c r="AD537" s="24" t="s">
        <v>32</v>
      </c>
      <c r="AE537" s="24" t="s">
        <v>32</v>
      </c>
      <c r="AF537" s="24" t="s">
        <v>32</v>
      </c>
      <c r="AG537" s="24" t="s">
        <v>32</v>
      </c>
      <c r="AH537" s="24" t="s">
        <v>32</v>
      </c>
      <c r="AI537" s="16" t="s">
        <v>19670</v>
      </c>
    </row>
    <row r="538" spans="1:35" x14ac:dyDescent="0.25">
      <c r="A538" s="17">
        <v>102259</v>
      </c>
      <c r="B538" s="18">
        <v>3</v>
      </c>
      <c r="C538" s="16" t="s">
        <v>474</v>
      </c>
      <c r="D538" s="21">
        <v>37755</v>
      </c>
      <c r="E538" s="16" t="s">
        <v>32</v>
      </c>
      <c r="F538" s="21">
        <v>42627</v>
      </c>
      <c r="G538" s="16" t="s">
        <v>109</v>
      </c>
      <c r="H538" s="26" t="s">
        <v>766</v>
      </c>
      <c r="M538" s="26" t="s">
        <v>19669</v>
      </c>
      <c r="O538" s="16" t="s">
        <v>151</v>
      </c>
      <c r="P538" s="26" t="s">
        <v>568</v>
      </c>
      <c r="R538" s="16" t="s">
        <v>139</v>
      </c>
      <c r="S538" s="16" t="s">
        <v>192</v>
      </c>
      <c r="T538" s="23" t="s">
        <v>32</v>
      </c>
      <c r="U538" s="21">
        <v>37792</v>
      </c>
      <c r="W538" s="20" t="s">
        <v>43</v>
      </c>
      <c r="Z538" s="24" t="s">
        <v>32</v>
      </c>
      <c r="AA538" s="24" t="s">
        <v>32</v>
      </c>
      <c r="AB538" s="24" t="s">
        <v>32</v>
      </c>
      <c r="AC538" s="24" t="s">
        <v>32</v>
      </c>
      <c r="AD538" s="25">
        <v>0</v>
      </c>
      <c r="AE538" s="25">
        <v>0</v>
      </c>
      <c r="AF538" s="25">
        <v>162233.60000000001</v>
      </c>
      <c r="AG538" s="25">
        <v>0</v>
      </c>
      <c r="AH538" s="25">
        <v>162233.60000000001</v>
      </c>
      <c r="AI538" s="16" t="s">
        <v>19668</v>
      </c>
    </row>
    <row r="539" spans="1:35" x14ac:dyDescent="0.25">
      <c r="A539" s="17">
        <v>102260</v>
      </c>
      <c r="B539" s="18">
        <v>6</v>
      </c>
      <c r="C539" s="16" t="s">
        <v>474</v>
      </c>
      <c r="D539" s="21">
        <v>37755</v>
      </c>
      <c r="E539" s="16" t="s">
        <v>32</v>
      </c>
      <c r="F539" s="21">
        <v>42627</v>
      </c>
      <c r="G539" s="16" t="s">
        <v>109</v>
      </c>
      <c r="H539" s="26" t="s">
        <v>76</v>
      </c>
      <c r="M539" s="26" t="s">
        <v>19667</v>
      </c>
      <c r="O539" s="16" t="s">
        <v>151</v>
      </c>
      <c r="P539" s="26" t="s">
        <v>568</v>
      </c>
      <c r="R539" s="16" t="s">
        <v>139</v>
      </c>
      <c r="S539" s="16" t="s">
        <v>192</v>
      </c>
      <c r="T539" s="23" t="s">
        <v>32</v>
      </c>
      <c r="U539" s="21">
        <v>37792</v>
      </c>
      <c r="W539" s="20" t="s">
        <v>43</v>
      </c>
      <c r="Z539" s="24" t="s">
        <v>32</v>
      </c>
      <c r="AA539" s="24" t="s">
        <v>32</v>
      </c>
      <c r="AB539" s="24" t="s">
        <v>32</v>
      </c>
      <c r="AC539" s="24" t="s">
        <v>32</v>
      </c>
      <c r="AD539" s="24" t="s">
        <v>32</v>
      </c>
      <c r="AE539" s="24" t="s">
        <v>32</v>
      </c>
      <c r="AF539" s="24" t="s">
        <v>32</v>
      </c>
      <c r="AG539" s="24" t="s">
        <v>32</v>
      </c>
      <c r="AH539" s="24" t="s">
        <v>32</v>
      </c>
      <c r="AI539" s="16" t="s">
        <v>19666</v>
      </c>
    </row>
    <row r="540" spans="1:35" x14ac:dyDescent="0.25">
      <c r="A540" s="17">
        <v>102338.01</v>
      </c>
      <c r="B540" s="18">
        <v>1</v>
      </c>
      <c r="C540" s="16" t="s">
        <v>474</v>
      </c>
      <c r="D540" s="21">
        <v>41870</v>
      </c>
      <c r="E540" s="16" t="s">
        <v>486</v>
      </c>
      <c r="F540" s="21">
        <v>44281</v>
      </c>
      <c r="G540" s="16" t="s">
        <v>75</v>
      </c>
      <c r="H540" s="26" t="s">
        <v>276</v>
      </c>
      <c r="I540" s="16" t="s">
        <v>1868</v>
      </c>
      <c r="J540" s="20" t="s">
        <v>116</v>
      </c>
      <c r="L540" s="16" t="s">
        <v>116</v>
      </c>
      <c r="M540" s="26" t="s">
        <v>19665</v>
      </c>
      <c r="O540" s="16" t="s">
        <v>188</v>
      </c>
      <c r="P540" s="26" t="s">
        <v>188</v>
      </c>
      <c r="Q540" s="26" t="s">
        <v>17016</v>
      </c>
      <c r="T540" s="22">
        <v>9.23</v>
      </c>
      <c r="U540" s="21">
        <v>42048</v>
      </c>
      <c r="V540" s="16" t="s">
        <v>3998</v>
      </c>
      <c r="W540" s="20" t="s">
        <v>43</v>
      </c>
      <c r="X540" s="16" t="s">
        <v>78</v>
      </c>
      <c r="Z540" s="24" t="s">
        <v>32</v>
      </c>
      <c r="AA540" s="24" t="s">
        <v>32</v>
      </c>
      <c r="AB540" s="24" t="s">
        <v>32</v>
      </c>
      <c r="AC540" s="24" t="s">
        <v>32</v>
      </c>
      <c r="AD540" s="25">
        <v>0</v>
      </c>
      <c r="AE540" s="25">
        <v>0</v>
      </c>
      <c r="AF540" s="25">
        <v>0</v>
      </c>
      <c r="AG540" s="25">
        <v>292600</v>
      </c>
      <c r="AH540" s="25">
        <v>292600</v>
      </c>
      <c r="AI540" s="16" t="s">
        <v>19664</v>
      </c>
    </row>
    <row r="541" spans="1:35" ht="30" x14ac:dyDescent="0.25">
      <c r="A541" s="17">
        <v>102380</v>
      </c>
      <c r="B541" s="18">
        <v>1</v>
      </c>
      <c r="C541" s="16" t="s">
        <v>73</v>
      </c>
      <c r="D541" s="21">
        <v>37812</v>
      </c>
      <c r="E541" s="16" t="s">
        <v>32</v>
      </c>
      <c r="F541" s="21">
        <v>44356</v>
      </c>
      <c r="G541" s="16" t="s">
        <v>109</v>
      </c>
      <c r="H541" s="26" t="s">
        <v>359</v>
      </c>
      <c r="I541" s="16" t="s">
        <v>752</v>
      </c>
      <c r="J541" s="20" t="s">
        <v>116</v>
      </c>
      <c r="L541" s="16" t="s">
        <v>116</v>
      </c>
      <c r="M541" s="26" t="s">
        <v>19663</v>
      </c>
      <c r="O541" s="16" t="s">
        <v>119</v>
      </c>
      <c r="P541" s="26" t="s">
        <v>582</v>
      </c>
      <c r="T541" s="22">
        <v>9.14</v>
      </c>
      <c r="W541" s="20" t="s">
        <v>43</v>
      </c>
      <c r="X541" s="16" t="s">
        <v>78</v>
      </c>
      <c r="Z541" s="24" t="s">
        <v>32</v>
      </c>
      <c r="AA541" s="24" t="s">
        <v>32</v>
      </c>
      <c r="AB541" s="24" t="s">
        <v>32</v>
      </c>
      <c r="AC541" s="24" t="s">
        <v>32</v>
      </c>
      <c r="AD541" s="24" t="s">
        <v>32</v>
      </c>
      <c r="AE541" s="24" t="s">
        <v>32</v>
      </c>
      <c r="AF541" s="24" t="s">
        <v>32</v>
      </c>
      <c r="AG541" s="24" t="s">
        <v>32</v>
      </c>
      <c r="AH541" s="24" t="s">
        <v>32</v>
      </c>
    </row>
    <row r="542" spans="1:35" x14ac:dyDescent="0.25">
      <c r="A542" s="17">
        <v>102380.01</v>
      </c>
      <c r="B542" s="18">
        <v>1</v>
      </c>
      <c r="C542" s="16" t="s">
        <v>73</v>
      </c>
      <c r="D542" s="21">
        <v>37319</v>
      </c>
      <c r="E542" s="16" t="s">
        <v>32</v>
      </c>
      <c r="F542" s="21">
        <v>44356</v>
      </c>
      <c r="G542" s="16" t="s">
        <v>109</v>
      </c>
      <c r="H542" s="26" t="s">
        <v>359</v>
      </c>
      <c r="I542" s="16" t="s">
        <v>752</v>
      </c>
      <c r="J542" s="20" t="s">
        <v>116</v>
      </c>
      <c r="L542" s="16" t="s">
        <v>116</v>
      </c>
      <c r="M542" s="26" t="s">
        <v>753</v>
      </c>
      <c r="N542" s="26" t="s">
        <v>754</v>
      </c>
      <c r="O542" s="16" t="s">
        <v>119</v>
      </c>
      <c r="P542" s="26" t="s">
        <v>551</v>
      </c>
      <c r="R542" s="16" t="s">
        <v>139</v>
      </c>
      <c r="S542" s="16" t="s">
        <v>42</v>
      </c>
      <c r="T542" s="22">
        <v>7.11</v>
      </c>
      <c r="W542" s="20" t="s">
        <v>43</v>
      </c>
      <c r="X542" s="16" t="s">
        <v>78</v>
      </c>
      <c r="Z542" s="25">
        <v>1000000</v>
      </c>
      <c r="AA542" s="25">
        <v>0</v>
      </c>
      <c r="AB542" s="25">
        <v>0</v>
      </c>
      <c r="AC542" s="25">
        <v>0</v>
      </c>
      <c r="AD542" s="25">
        <v>2650000</v>
      </c>
      <c r="AE542" s="25">
        <v>0</v>
      </c>
      <c r="AF542" s="25">
        <v>0</v>
      </c>
      <c r="AG542" s="25">
        <v>0</v>
      </c>
      <c r="AH542" s="25">
        <v>2650000</v>
      </c>
    </row>
    <row r="543" spans="1:35" ht="45" x14ac:dyDescent="0.25">
      <c r="A543" s="17">
        <v>102380.02</v>
      </c>
      <c r="B543" s="18">
        <v>1</v>
      </c>
      <c r="C543" s="16" t="s">
        <v>73</v>
      </c>
      <c r="D543" s="21">
        <v>37735</v>
      </c>
      <c r="E543" s="16" t="s">
        <v>32</v>
      </c>
      <c r="F543" s="21">
        <v>44356</v>
      </c>
      <c r="G543" s="16" t="s">
        <v>109</v>
      </c>
      <c r="H543" s="26" t="s">
        <v>359</v>
      </c>
      <c r="I543" s="16" t="s">
        <v>752</v>
      </c>
      <c r="J543" s="20" t="s">
        <v>116</v>
      </c>
      <c r="L543" s="16" t="s">
        <v>116</v>
      </c>
      <c r="M543" s="26" t="s">
        <v>19662</v>
      </c>
      <c r="N543" s="26" t="s">
        <v>19661</v>
      </c>
      <c r="O543" s="16" t="s">
        <v>119</v>
      </c>
      <c r="P543" s="26" t="s">
        <v>138</v>
      </c>
      <c r="R543" s="16" t="s">
        <v>139</v>
      </c>
      <c r="S543" s="16" t="s">
        <v>42</v>
      </c>
      <c r="T543" s="22">
        <v>2.27</v>
      </c>
      <c r="U543" s="21">
        <v>45093</v>
      </c>
      <c r="W543" s="20" t="s">
        <v>43</v>
      </c>
      <c r="X543" s="16" t="s">
        <v>78</v>
      </c>
      <c r="Z543" s="24" t="s">
        <v>32</v>
      </c>
      <c r="AA543" s="24" t="s">
        <v>32</v>
      </c>
      <c r="AB543" s="24" t="s">
        <v>32</v>
      </c>
      <c r="AC543" s="24" t="s">
        <v>32</v>
      </c>
      <c r="AD543" s="25">
        <v>400000</v>
      </c>
      <c r="AE543" s="25">
        <v>0</v>
      </c>
      <c r="AF543" s="25">
        <v>0</v>
      </c>
      <c r="AG543" s="25">
        <v>0</v>
      </c>
      <c r="AH543" s="25">
        <v>400000</v>
      </c>
    </row>
    <row r="544" spans="1:35" x14ac:dyDescent="0.25">
      <c r="A544" s="17">
        <v>102380.03</v>
      </c>
      <c r="B544" s="18">
        <v>1</v>
      </c>
      <c r="C544" s="16" t="s">
        <v>73</v>
      </c>
      <c r="D544" s="21">
        <v>43376</v>
      </c>
      <c r="E544" s="16" t="s">
        <v>819</v>
      </c>
      <c r="F544" s="21">
        <v>44356</v>
      </c>
      <c r="G544" s="16" t="s">
        <v>109</v>
      </c>
      <c r="H544" s="26" t="s">
        <v>359</v>
      </c>
      <c r="I544" s="16" t="s">
        <v>752</v>
      </c>
      <c r="J544" s="20" t="s">
        <v>116</v>
      </c>
      <c r="L544" s="16" t="s">
        <v>116</v>
      </c>
      <c r="M544" s="26" t="s">
        <v>19660</v>
      </c>
      <c r="N544" s="26" t="s">
        <v>19657</v>
      </c>
      <c r="O544" s="16" t="s">
        <v>119</v>
      </c>
      <c r="P544" s="26" t="s">
        <v>138</v>
      </c>
      <c r="R544" s="16" t="s">
        <v>139</v>
      </c>
      <c r="S544" s="16" t="s">
        <v>42</v>
      </c>
      <c r="T544" s="22">
        <v>4.04</v>
      </c>
      <c r="U544" s="21">
        <v>45415</v>
      </c>
      <c r="W544" s="20" t="s">
        <v>43</v>
      </c>
      <c r="X544" s="16" t="s">
        <v>78</v>
      </c>
      <c r="Z544" s="24" t="s">
        <v>32</v>
      </c>
      <c r="AA544" s="24" t="s">
        <v>32</v>
      </c>
      <c r="AB544" s="24" t="s">
        <v>32</v>
      </c>
      <c r="AC544" s="24" t="s">
        <v>32</v>
      </c>
      <c r="AD544" s="24" t="s">
        <v>32</v>
      </c>
      <c r="AE544" s="24" t="s">
        <v>32</v>
      </c>
      <c r="AF544" s="24" t="s">
        <v>32</v>
      </c>
      <c r="AG544" s="24" t="s">
        <v>32</v>
      </c>
      <c r="AH544" s="24" t="s">
        <v>32</v>
      </c>
      <c r="AI544" s="16" t="s">
        <v>19659</v>
      </c>
    </row>
    <row r="545" spans="1:35" x14ac:dyDescent="0.25">
      <c r="A545" s="17">
        <v>102380.04</v>
      </c>
      <c r="B545" s="18">
        <v>1</v>
      </c>
      <c r="C545" s="16" t="s">
        <v>73</v>
      </c>
      <c r="D545" s="21">
        <v>43376</v>
      </c>
      <c r="E545" s="16" t="s">
        <v>819</v>
      </c>
      <c r="F545" s="21">
        <v>44356</v>
      </c>
      <c r="G545" s="16" t="s">
        <v>109</v>
      </c>
      <c r="H545" s="26" t="s">
        <v>359</v>
      </c>
      <c r="I545" s="16" t="s">
        <v>752</v>
      </c>
      <c r="J545" s="20" t="s">
        <v>116</v>
      </c>
      <c r="L545" s="16" t="s">
        <v>116</v>
      </c>
      <c r="M545" s="26" t="s">
        <v>19658</v>
      </c>
      <c r="N545" s="26" t="s">
        <v>19657</v>
      </c>
      <c r="O545" s="16" t="s">
        <v>119</v>
      </c>
      <c r="P545" s="26" t="s">
        <v>138</v>
      </c>
      <c r="R545" s="16" t="s">
        <v>139</v>
      </c>
      <c r="S545" s="16" t="s">
        <v>42</v>
      </c>
      <c r="T545" s="22">
        <v>3.07</v>
      </c>
      <c r="U545" s="21">
        <v>45415</v>
      </c>
      <c r="W545" s="20" t="s">
        <v>43</v>
      </c>
      <c r="X545" s="16" t="s">
        <v>78</v>
      </c>
      <c r="Z545" s="24" t="s">
        <v>32</v>
      </c>
      <c r="AA545" s="24" t="s">
        <v>32</v>
      </c>
      <c r="AB545" s="24" t="s">
        <v>32</v>
      </c>
      <c r="AC545" s="24" t="s">
        <v>32</v>
      </c>
      <c r="AD545" s="24" t="s">
        <v>32</v>
      </c>
      <c r="AE545" s="24" t="s">
        <v>32</v>
      </c>
      <c r="AF545" s="24" t="s">
        <v>32</v>
      </c>
      <c r="AG545" s="24" t="s">
        <v>32</v>
      </c>
      <c r="AH545" s="24" t="s">
        <v>32</v>
      </c>
      <c r="AI545" s="16" t="s">
        <v>19656</v>
      </c>
    </row>
    <row r="546" spans="1:35" x14ac:dyDescent="0.25">
      <c r="A546" s="17">
        <v>102420.08</v>
      </c>
      <c r="B546" s="18">
        <v>2</v>
      </c>
      <c r="C546" s="16" t="s">
        <v>73</v>
      </c>
      <c r="D546" s="21">
        <v>39854</v>
      </c>
      <c r="E546" s="16" t="s">
        <v>113</v>
      </c>
      <c r="F546" s="21">
        <v>43654</v>
      </c>
      <c r="G546" s="16" t="s">
        <v>1086</v>
      </c>
      <c r="H546" s="26" t="s">
        <v>377</v>
      </c>
      <c r="I546" s="16" t="s">
        <v>1004</v>
      </c>
      <c r="J546" s="20" t="s">
        <v>116</v>
      </c>
      <c r="L546" s="16" t="s">
        <v>116</v>
      </c>
      <c r="M546" s="26" t="s">
        <v>19655</v>
      </c>
      <c r="N546" s="26" t="s">
        <v>19654</v>
      </c>
      <c r="O546" s="16" t="s">
        <v>119</v>
      </c>
      <c r="P546" s="26" t="s">
        <v>168</v>
      </c>
      <c r="R546" s="16" t="s">
        <v>139</v>
      </c>
      <c r="S546" s="16" t="s">
        <v>42</v>
      </c>
      <c r="T546" s="22">
        <v>23.3</v>
      </c>
      <c r="W546" s="20" t="s">
        <v>472</v>
      </c>
      <c r="X546" s="16" t="s">
        <v>140</v>
      </c>
      <c r="Z546" s="24" t="s">
        <v>32</v>
      </c>
      <c r="AA546" s="24" t="s">
        <v>32</v>
      </c>
      <c r="AB546" s="24" t="s">
        <v>32</v>
      </c>
      <c r="AC546" s="24" t="s">
        <v>32</v>
      </c>
      <c r="AD546" s="25">
        <v>8665000</v>
      </c>
      <c r="AE546" s="25">
        <v>0</v>
      </c>
      <c r="AF546" s="25">
        <v>0</v>
      </c>
      <c r="AG546" s="25">
        <v>0</v>
      </c>
      <c r="AH546" s="25">
        <v>8665000</v>
      </c>
      <c r="AI546" s="16" t="s">
        <v>19653</v>
      </c>
    </row>
    <row r="547" spans="1:35" ht="60" x14ac:dyDescent="0.25">
      <c r="A547" s="17">
        <v>102420.09</v>
      </c>
      <c r="B547" s="18">
        <v>2</v>
      </c>
      <c r="C547" s="16" t="s">
        <v>73</v>
      </c>
      <c r="D547" s="21">
        <v>41410</v>
      </c>
      <c r="E547" s="16" t="s">
        <v>142</v>
      </c>
      <c r="F547" s="21">
        <v>43935</v>
      </c>
      <c r="G547" s="16" t="s">
        <v>1086</v>
      </c>
      <c r="H547" s="26" t="s">
        <v>377</v>
      </c>
      <c r="I547" s="16" t="s">
        <v>1004</v>
      </c>
      <c r="J547" s="20" t="s">
        <v>116</v>
      </c>
      <c r="L547" s="16" t="s">
        <v>116</v>
      </c>
      <c r="M547" s="26" t="s">
        <v>19652</v>
      </c>
      <c r="N547" s="26" t="s">
        <v>19651</v>
      </c>
      <c r="O547" s="16" t="s">
        <v>78</v>
      </c>
      <c r="P547" s="26" t="s">
        <v>453</v>
      </c>
      <c r="T547" s="22">
        <v>23.3</v>
      </c>
      <c r="W547" s="20" t="s">
        <v>43</v>
      </c>
      <c r="X547" s="16" t="s">
        <v>140</v>
      </c>
      <c r="Z547" s="24" t="s">
        <v>32</v>
      </c>
      <c r="AA547" s="24" t="s">
        <v>32</v>
      </c>
      <c r="AB547" s="24" t="s">
        <v>32</v>
      </c>
      <c r="AC547" s="24" t="s">
        <v>32</v>
      </c>
      <c r="AD547" s="25">
        <v>271000</v>
      </c>
      <c r="AE547" s="25">
        <v>0</v>
      </c>
      <c r="AF547" s="25">
        <v>0</v>
      </c>
      <c r="AG547" s="25">
        <v>0</v>
      </c>
      <c r="AH547" s="25">
        <v>271000</v>
      </c>
    </row>
    <row r="548" spans="1:35" x14ac:dyDescent="0.25">
      <c r="A548" s="17">
        <v>102488</v>
      </c>
      <c r="B548" s="18">
        <v>3</v>
      </c>
      <c r="C548" s="16" t="s">
        <v>73</v>
      </c>
      <c r="D548" s="21">
        <v>37858</v>
      </c>
      <c r="E548" s="16" t="s">
        <v>32</v>
      </c>
      <c r="F548" s="21">
        <v>43474</v>
      </c>
      <c r="G548" s="16" t="s">
        <v>75</v>
      </c>
      <c r="H548" s="26" t="s">
        <v>98</v>
      </c>
      <c r="I548" s="16" t="s">
        <v>683</v>
      </c>
      <c r="J548" s="20" t="s">
        <v>148</v>
      </c>
      <c r="L548" s="16" t="s">
        <v>149</v>
      </c>
      <c r="M548" s="26" t="s">
        <v>19650</v>
      </c>
      <c r="O548" s="16" t="s">
        <v>78</v>
      </c>
      <c r="P548" s="26" t="s">
        <v>1420</v>
      </c>
      <c r="T548" s="22">
        <v>9.5</v>
      </c>
      <c r="W548" s="20" t="s">
        <v>43</v>
      </c>
      <c r="X548" s="16" t="s">
        <v>454</v>
      </c>
      <c r="Z548" s="24" t="s">
        <v>32</v>
      </c>
      <c r="AA548" s="24" t="s">
        <v>32</v>
      </c>
      <c r="AB548" s="24" t="s">
        <v>32</v>
      </c>
      <c r="AC548" s="24" t="s">
        <v>32</v>
      </c>
      <c r="AD548" s="25">
        <v>3236000</v>
      </c>
      <c r="AE548" s="25">
        <v>0</v>
      </c>
      <c r="AF548" s="25">
        <v>0</v>
      </c>
      <c r="AG548" s="25">
        <v>0</v>
      </c>
      <c r="AH548" s="25">
        <v>3236000</v>
      </c>
    </row>
    <row r="549" spans="1:35" x14ac:dyDescent="0.25">
      <c r="A549" s="17">
        <v>102494</v>
      </c>
      <c r="B549" s="18">
        <v>1</v>
      </c>
      <c r="C549" s="16" t="s">
        <v>474</v>
      </c>
      <c r="D549" s="21">
        <v>37860</v>
      </c>
      <c r="E549" s="16" t="s">
        <v>32</v>
      </c>
      <c r="F549" s="21">
        <v>44168</v>
      </c>
      <c r="G549" s="16" t="s">
        <v>75</v>
      </c>
      <c r="H549" s="26" t="s">
        <v>209</v>
      </c>
      <c r="I549" s="16" t="s">
        <v>10647</v>
      </c>
      <c r="J549" s="20" t="s">
        <v>116</v>
      </c>
      <c r="L549" s="16" t="s">
        <v>116</v>
      </c>
      <c r="M549" s="26" t="s">
        <v>19649</v>
      </c>
      <c r="O549" s="16" t="s">
        <v>119</v>
      </c>
      <c r="P549" s="26" t="s">
        <v>596</v>
      </c>
      <c r="R549" s="16" t="s">
        <v>139</v>
      </c>
      <c r="S549" s="16" t="s">
        <v>192</v>
      </c>
      <c r="T549" s="22">
        <v>2.2999999999999998</v>
      </c>
      <c r="U549" s="21">
        <v>33536</v>
      </c>
      <c r="W549" s="20" t="s">
        <v>43</v>
      </c>
      <c r="X549" s="16" t="s">
        <v>454</v>
      </c>
      <c r="Z549" s="24" t="s">
        <v>32</v>
      </c>
      <c r="AA549" s="24" t="s">
        <v>32</v>
      </c>
      <c r="AB549" s="24" t="s">
        <v>32</v>
      </c>
      <c r="AC549" s="24" t="s">
        <v>32</v>
      </c>
      <c r="AD549" s="24" t="s">
        <v>32</v>
      </c>
      <c r="AE549" s="24" t="s">
        <v>32</v>
      </c>
      <c r="AF549" s="24" t="s">
        <v>32</v>
      </c>
      <c r="AG549" s="24" t="s">
        <v>32</v>
      </c>
      <c r="AH549" s="24" t="s">
        <v>32</v>
      </c>
      <c r="AI549" s="16" t="s">
        <v>19648</v>
      </c>
    </row>
    <row r="550" spans="1:35" x14ac:dyDescent="0.25">
      <c r="A550" s="17">
        <v>102495</v>
      </c>
      <c r="B550" s="18">
        <v>1</v>
      </c>
      <c r="C550" s="16" t="s">
        <v>474</v>
      </c>
      <c r="D550" s="21">
        <v>37860</v>
      </c>
      <c r="E550" s="16" t="s">
        <v>32</v>
      </c>
      <c r="F550" s="21">
        <v>44168</v>
      </c>
      <c r="G550" s="16" t="s">
        <v>75</v>
      </c>
      <c r="H550" s="26" t="s">
        <v>209</v>
      </c>
      <c r="I550" s="16" t="s">
        <v>10647</v>
      </c>
      <c r="J550" s="20" t="s">
        <v>116</v>
      </c>
      <c r="L550" s="16" t="s">
        <v>116</v>
      </c>
      <c r="M550" s="26" t="s">
        <v>19647</v>
      </c>
      <c r="O550" s="16" t="s">
        <v>119</v>
      </c>
      <c r="P550" s="26" t="s">
        <v>568</v>
      </c>
      <c r="R550" s="16" t="s">
        <v>139</v>
      </c>
      <c r="S550" s="16" t="s">
        <v>192</v>
      </c>
      <c r="T550" s="22">
        <v>1.1000000000000001</v>
      </c>
      <c r="U550" s="21">
        <v>35048</v>
      </c>
      <c r="W550" s="20" t="s">
        <v>43</v>
      </c>
      <c r="X550" s="16" t="s">
        <v>140</v>
      </c>
      <c r="Z550" s="24" t="s">
        <v>32</v>
      </c>
      <c r="AA550" s="24" t="s">
        <v>32</v>
      </c>
      <c r="AB550" s="24" t="s">
        <v>32</v>
      </c>
      <c r="AC550" s="24" t="s">
        <v>32</v>
      </c>
      <c r="AD550" s="24" t="s">
        <v>32</v>
      </c>
      <c r="AE550" s="24" t="s">
        <v>32</v>
      </c>
      <c r="AF550" s="24" t="s">
        <v>32</v>
      </c>
      <c r="AG550" s="24" t="s">
        <v>32</v>
      </c>
      <c r="AH550" s="24" t="s">
        <v>32</v>
      </c>
      <c r="AI550" s="16" t="s">
        <v>19646</v>
      </c>
    </row>
    <row r="551" spans="1:35" x14ac:dyDescent="0.25">
      <c r="A551" s="17">
        <v>102501</v>
      </c>
      <c r="B551" s="18">
        <v>3</v>
      </c>
      <c r="C551" s="16" t="s">
        <v>474</v>
      </c>
      <c r="D551" s="21">
        <v>37860</v>
      </c>
      <c r="E551" s="16" t="s">
        <v>32</v>
      </c>
      <c r="F551" s="21">
        <v>39749</v>
      </c>
      <c r="G551" s="16" t="s">
        <v>75</v>
      </c>
      <c r="H551" s="26" t="s">
        <v>13775</v>
      </c>
      <c r="I551" s="16" t="s">
        <v>19643</v>
      </c>
      <c r="J551" s="20" t="s">
        <v>116</v>
      </c>
      <c r="L551" s="16" t="s">
        <v>116</v>
      </c>
      <c r="M551" s="26" t="s">
        <v>19645</v>
      </c>
      <c r="O551" s="16" t="s">
        <v>119</v>
      </c>
      <c r="P551" s="26" t="s">
        <v>507</v>
      </c>
      <c r="R551" s="16" t="s">
        <v>139</v>
      </c>
      <c r="S551" s="16" t="s">
        <v>192</v>
      </c>
      <c r="T551" s="22">
        <v>8.6999999999999993</v>
      </c>
      <c r="U551" s="21">
        <v>33809</v>
      </c>
      <c r="W551" s="20" t="s">
        <v>43</v>
      </c>
      <c r="Z551" s="24" t="s">
        <v>32</v>
      </c>
      <c r="AA551" s="24" t="s">
        <v>32</v>
      </c>
      <c r="AB551" s="24" t="s">
        <v>32</v>
      </c>
      <c r="AC551" s="24" t="s">
        <v>32</v>
      </c>
      <c r="AD551" s="24" t="s">
        <v>32</v>
      </c>
      <c r="AE551" s="24" t="s">
        <v>32</v>
      </c>
      <c r="AF551" s="24" t="s">
        <v>32</v>
      </c>
      <c r="AG551" s="24" t="s">
        <v>32</v>
      </c>
      <c r="AH551" s="24" t="s">
        <v>32</v>
      </c>
      <c r="AI551" s="16" t="s">
        <v>19644</v>
      </c>
    </row>
    <row r="552" spans="1:35" x14ac:dyDescent="0.25">
      <c r="A552" s="17">
        <v>102501.01</v>
      </c>
      <c r="B552" s="18">
        <v>3</v>
      </c>
      <c r="C552" s="16" t="s">
        <v>474</v>
      </c>
      <c r="D552" s="21">
        <v>38789</v>
      </c>
      <c r="E552" s="16" t="s">
        <v>811</v>
      </c>
      <c r="F552" s="21">
        <v>44281</v>
      </c>
      <c r="G552" s="16" t="s">
        <v>75</v>
      </c>
      <c r="H552" s="26" t="s">
        <v>437</v>
      </c>
      <c r="I552" s="16" t="s">
        <v>19643</v>
      </c>
      <c r="J552" s="20" t="s">
        <v>116</v>
      </c>
      <c r="L552" s="16" t="s">
        <v>116</v>
      </c>
      <c r="M552" s="26" t="s">
        <v>19642</v>
      </c>
      <c r="O552" s="16" t="s">
        <v>188</v>
      </c>
      <c r="P552" s="26" t="s">
        <v>188</v>
      </c>
      <c r="Q552" s="26" t="s">
        <v>19641</v>
      </c>
      <c r="T552" s="22">
        <v>4.6500000000000004</v>
      </c>
      <c r="U552" s="21">
        <v>38870</v>
      </c>
      <c r="W552" s="20" t="s">
        <v>43</v>
      </c>
      <c r="X552" s="16" t="s">
        <v>454</v>
      </c>
      <c r="Z552" s="24" t="s">
        <v>32</v>
      </c>
      <c r="AA552" s="24" t="s">
        <v>32</v>
      </c>
      <c r="AB552" s="24" t="s">
        <v>32</v>
      </c>
      <c r="AC552" s="24" t="s">
        <v>32</v>
      </c>
      <c r="AD552" s="25">
        <v>0</v>
      </c>
      <c r="AE552" s="25">
        <v>0</v>
      </c>
      <c r="AF552" s="25">
        <v>0</v>
      </c>
      <c r="AG552" s="25">
        <v>822463.47</v>
      </c>
      <c r="AH552" s="25">
        <v>822463.47</v>
      </c>
      <c r="AI552" s="16" t="s">
        <v>19640</v>
      </c>
    </row>
    <row r="553" spans="1:35" x14ac:dyDescent="0.25">
      <c r="A553" s="17">
        <v>102561</v>
      </c>
      <c r="B553" s="18">
        <v>6</v>
      </c>
      <c r="C553" s="16" t="s">
        <v>73</v>
      </c>
      <c r="D553" s="21">
        <v>37867</v>
      </c>
      <c r="E553" s="16" t="s">
        <v>32</v>
      </c>
      <c r="F553" s="21">
        <v>39608</v>
      </c>
      <c r="G553" s="16" t="s">
        <v>32</v>
      </c>
      <c r="H553" s="26" t="s">
        <v>76</v>
      </c>
      <c r="M553" s="26" t="s">
        <v>19639</v>
      </c>
      <c r="O553" s="16" t="s">
        <v>1865</v>
      </c>
      <c r="P553" s="26" t="s">
        <v>1865</v>
      </c>
      <c r="T553" s="23" t="s">
        <v>32</v>
      </c>
      <c r="W553" s="20" t="s">
        <v>43</v>
      </c>
      <c r="Z553" s="24" t="s">
        <v>32</v>
      </c>
      <c r="AA553" s="24" t="s">
        <v>32</v>
      </c>
      <c r="AB553" s="24" t="s">
        <v>32</v>
      </c>
      <c r="AC553" s="24" t="s">
        <v>32</v>
      </c>
      <c r="AD553" s="24" t="s">
        <v>32</v>
      </c>
      <c r="AE553" s="24" t="s">
        <v>32</v>
      </c>
      <c r="AF553" s="24" t="s">
        <v>32</v>
      </c>
      <c r="AG553" s="24" t="s">
        <v>32</v>
      </c>
      <c r="AH553" s="24" t="s">
        <v>32</v>
      </c>
      <c r="AI553" s="16" t="s">
        <v>19638</v>
      </c>
    </row>
    <row r="554" spans="1:35" x14ac:dyDescent="0.25">
      <c r="A554" s="17">
        <v>102602</v>
      </c>
      <c r="B554" s="18">
        <v>6</v>
      </c>
      <c r="C554" s="16" t="s">
        <v>73</v>
      </c>
      <c r="D554" s="21">
        <v>37874</v>
      </c>
      <c r="E554" s="16" t="s">
        <v>32</v>
      </c>
      <c r="F554" s="21">
        <v>42398</v>
      </c>
      <c r="G554" s="16" t="s">
        <v>109</v>
      </c>
      <c r="H554" s="26" t="s">
        <v>76</v>
      </c>
      <c r="L554" s="16" t="s">
        <v>110</v>
      </c>
      <c r="M554" s="26" t="s">
        <v>755</v>
      </c>
      <c r="O554" s="16" t="s">
        <v>756</v>
      </c>
      <c r="P554" s="26" t="s">
        <v>757</v>
      </c>
      <c r="T554" s="22">
        <v>0</v>
      </c>
      <c r="W554" s="20" t="s">
        <v>43</v>
      </c>
      <c r="Z554" s="25">
        <v>0</v>
      </c>
      <c r="AA554" s="25">
        <v>0</v>
      </c>
      <c r="AB554" s="25">
        <v>6528224.6500000004</v>
      </c>
      <c r="AC554" s="25">
        <v>0</v>
      </c>
      <c r="AD554" s="25">
        <v>0</v>
      </c>
      <c r="AE554" s="25">
        <v>0</v>
      </c>
      <c r="AF554" s="25">
        <v>13367471.02</v>
      </c>
      <c r="AG554" s="25">
        <v>0</v>
      </c>
      <c r="AH554" s="25">
        <v>13367471.02</v>
      </c>
      <c r="AI554" s="16" t="s">
        <v>758</v>
      </c>
    </row>
    <row r="555" spans="1:35" x14ac:dyDescent="0.25">
      <c r="A555" s="17">
        <v>102612</v>
      </c>
      <c r="B555" s="18">
        <v>4</v>
      </c>
      <c r="C555" s="16" t="s">
        <v>73</v>
      </c>
      <c r="D555" s="21">
        <v>37875</v>
      </c>
      <c r="E555" s="16" t="s">
        <v>32</v>
      </c>
      <c r="F555" s="21">
        <v>42424</v>
      </c>
      <c r="G555" s="16" t="s">
        <v>109</v>
      </c>
      <c r="H555" s="26" t="s">
        <v>292</v>
      </c>
      <c r="M555" s="26" t="s">
        <v>19637</v>
      </c>
      <c r="O555" s="16" t="s">
        <v>1171</v>
      </c>
      <c r="P555" s="26" t="s">
        <v>1062</v>
      </c>
      <c r="T555" s="23" t="s">
        <v>32</v>
      </c>
      <c r="W555" s="20" t="s">
        <v>43</v>
      </c>
      <c r="Z555" s="24" t="s">
        <v>32</v>
      </c>
      <c r="AA555" s="24" t="s">
        <v>32</v>
      </c>
      <c r="AB555" s="24" t="s">
        <v>32</v>
      </c>
      <c r="AC555" s="24" t="s">
        <v>32</v>
      </c>
      <c r="AD555" s="25">
        <v>0</v>
      </c>
      <c r="AE555" s="25">
        <v>0</v>
      </c>
      <c r="AF555" s="25">
        <v>166667</v>
      </c>
      <c r="AG555" s="25">
        <v>0</v>
      </c>
      <c r="AH555" s="25">
        <v>166667</v>
      </c>
      <c r="AI555" s="16" t="s">
        <v>19636</v>
      </c>
    </row>
    <row r="556" spans="1:35" ht="30" x14ac:dyDescent="0.25">
      <c r="A556" s="17">
        <v>102619</v>
      </c>
      <c r="B556" s="18">
        <v>4</v>
      </c>
      <c r="C556" s="16" t="s">
        <v>73</v>
      </c>
      <c r="D556" s="21">
        <v>37876</v>
      </c>
      <c r="E556" s="16" t="s">
        <v>32</v>
      </c>
      <c r="F556" s="21">
        <v>44364</v>
      </c>
      <c r="G556" s="16" t="s">
        <v>1923</v>
      </c>
      <c r="H556" s="26" t="s">
        <v>126</v>
      </c>
      <c r="I556" s="16" t="s">
        <v>19635</v>
      </c>
      <c r="K556" s="16" t="s">
        <v>19634</v>
      </c>
      <c r="L556" s="16" t="s">
        <v>37</v>
      </c>
      <c r="M556" s="26" t="s">
        <v>19633</v>
      </c>
      <c r="N556" s="26" t="s">
        <v>19632</v>
      </c>
      <c r="O556" s="16" t="s">
        <v>60</v>
      </c>
      <c r="P556" s="26" t="s">
        <v>1254</v>
      </c>
      <c r="R556" s="16" t="s">
        <v>139</v>
      </c>
      <c r="S556" s="16" t="s">
        <v>42</v>
      </c>
      <c r="T556" s="22">
        <v>0</v>
      </c>
      <c r="W556" s="20" t="s">
        <v>43</v>
      </c>
      <c r="X556" s="16" t="s">
        <v>140</v>
      </c>
      <c r="Z556" s="24" t="s">
        <v>32</v>
      </c>
      <c r="AA556" s="24" t="s">
        <v>32</v>
      </c>
      <c r="AB556" s="24" t="s">
        <v>32</v>
      </c>
      <c r="AC556" s="24" t="s">
        <v>32</v>
      </c>
      <c r="AD556" s="25">
        <v>1431589</v>
      </c>
      <c r="AE556" s="25">
        <v>0</v>
      </c>
      <c r="AF556" s="25">
        <v>0</v>
      </c>
      <c r="AG556" s="25">
        <v>0</v>
      </c>
      <c r="AH556" s="25">
        <v>1431589</v>
      </c>
      <c r="AI556" s="16" t="s">
        <v>19631</v>
      </c>
    </row>
    <row r="557" spans="1:35" ht="30" x14ac:dyDescent="0.25">
      <c r="A557" s="17">
        <v>102620</v>
      </c>
      <c r="B557" s="18">
        <v>1</v>
      </c>
      <c r="C557" s="16" t="s">
        <v>73</v>
      </c>
      <c r="D557" s="21">
        <v>37876</v>
      </c>
      <c r="E557" s="16" t="s">
        <v>32</v>
      </c>
      <c r="F557" s="21">
        <v>44314</v>
      </c>
      <c r="G557" s="16" t="s">
        <v>543</v>
      </c>
      <c r="H557" s="26" t="s">
        <v>34</v>
      </c>
      <c r="M557" s="26" t="s">
        <v>19630</v>
      </c>
      <c r="N557" s="26" t="s">
        <v>19629</v>
      </c>
      <c r="O557" s="16" t="s">
        <v>60</v>
      </c>
      <c r="P557" s="26" t="s">
        <v>2218</v>
      </c>
      <c r="R557" s="16" t="s">
        <v>139</v>
      </c>
      <c r="S557" s="16" t="s">
        <v>42</v>
      </c>
      <c r="T557" s="22">
        <v>0.82</v>
      </c>
      <c r="W557" s="20" t="s">
        <v>43</v>
      </c>
      <c r="X557" s="16" t="s">
        <v>78</v>
      </c>
      <c r="Z557" s="24" t="s">
        <v>32</v>
      </c>
      <c r="AA557" s="24" t="s">
        <v>32</v>
      </c>
      <c r="AB557" s="24" t="s">
        <v>32</v>
      </c>
      <c r="AC557" s="24" t="s">
        <v>32</v>
      </c>
      <c r="AD557" s="25">
        <v>1261745</v>
      </c>
      <c r="AE557" s="25">
        <v>5988455</v>
      </c>
      <c r="AF557" s="25">
        <v>0</v>
      </c>
      <c r="AG557" s="25">
        <v>0</v>
      </c>
      <c r="AH557" s="25">
        <v>7250200</v>
      </c>
      <c r="AI557" s="16" t="s">
        <v>19628</v>
      </c>
    </row>
    <row r="558" spans="1:35" ht="45" x14ac:dyDescent="0.25">
      <c r="A558" s="17">
        <v>102637.02</v>
      </c>
      <c r="B558" s="18">
        <v>2</v>
      </c>
      <c r="C558" s="16" t="s">
        <v>474</v>
      </c>
      <c r="D558" s="21">
        <v>41332</v>
      </c>
      <c r="E558" s="16" t="s">
        <v>486</v>
      </c>
      <c r="F558" s="21">
        <v>44281</v>
      </c>
      <c r="G558" s="16" t="s">
        <v>75</v>
      </c>
      <c r="H558" s="26" t="s">
        <v>154</v>
      </c>
      <c r="I558" s="16" t="s">
        <v>155</v>
      </c>
      <c r="J558" s="20" t="s">
        <v>148</v>
      </c>
      <c r="L558" s="16" t="s">
        <v>149</v>
      </c>
      <c r="M558" s="26" t="s">
        <v>19627</v>
      </c>
      <c r="N558" s="26" t="s">
        <v>19626</v>
      </c>
      <c r="O558" s="16" t="s">
        <v>188</v>
      </c>
      <c r="P558" s="26" t="s">
        <v>188</v>
      </c>
      <c r="Q558" s="26" t="s">
        <v>19625</v>
      </c>
      <c r="T558" s="22">
        <v>2.71</v>
      </c>
      <c r="U558" s="21">
        <v>42048</v>
      </c>
      <c r="V558" s="16" t="s">
        <v>1179</v>
      </c>
      <c r="W558" s="20" t="s">
        <v>43</v>
      </c>
      <c r="X558" s="16" t="s">
        <v>454</v>
      </c>
      <c r="Z558" s="24" t="s">
        <v>32</v>
      </c>
      <c r="AA558" s="24" t="s">
        <v>32</v>
      </c>
      <c r="AB558" s="24" t="s">
        <v>32</v>
      </c>
      <c r="AC558" s="24" t="s">
        <v>32</v>
      </c>
      <c r="AD558" s="25">
        <v>0</v>
      </c>
      <c r="AE558" s="25">
        <v>0</v>
      </c>
      <c r="AF558" s="25">
        <v>0</v>
      </c>
      <c r="AG558" s="25">
        <v>2892741</v>
      </c>
      <c r="AH558" s="25">
        <v>2892741</v>
      </c>
      <c r="AI558" s="16" t="s">
        <v>19624</v>
      </c>
    </row>
    <row r="559" spans="1:35" x14ac:dyDescent="0.25">
      <c r="A559" s="17">
        <v>102638.01</v>
      </c>
      <c r="B559" s="18">
        <v>3</v>
      </c>
      <c r="C559" s="16" t="s">
        <v>474</v>
      </c>
      <c r="D559" s="21">
        <v>42107</v>
      </c>
      <c r="E559" s="16" t="s">
        <v>486</v>
      </c>
      <c r="F559" s="21">
        <v>43472</v>
      </c>
      <c r="G559" s="16" t="s">
        <v>75</v>
      </c>
      <c r="H559" s="26" t="s">
        <v>49</v>
      </c>
      <c r="I559" s="16" t="s">
        <v>683</v>
      </c>
      <c r="J559" s="20" t="s">
        <v>148</v>
      </c>
      <c r="L559" s="16" t="s">
        <v>149</v>
      </c>
      <c r="M559" s="26" t="s">
        <v>19623</v>
      </c>
      <c r="N559" s="26" t="s">
        <v>19622</v>
      </c>
      <c r="O559" s="16" t="s">
        <v>188</v>
      </c>
      <c r="P559" s="26" t="s">
        <v>188</v>
      </c>
      <c r="Q559" s="26" t="s">
        <v>19621</v>
      </c>
      <c r="T559" s="22">
        <v>6.64</v>
      </c>
      <c r="U559" s="21">
        <v>42342</v>
      </c>
      <c r="V559" s="16" t="s">
        <v>1179</v>
      </c>
      <c r="W559" s="20" t="s">
        <v>43</v>
      </c>
      <c r="X559" s="16" t="s">
        <v>454</v>
      </c>
      <c r="Z559" s="24" t="s">
        <v>32</v>
      </c>
      <c r="AA559" s="24" t="s">
        <v>32</v>
      </c>
      <c r="AB559" s="24" t="s">
        <v>32</v>
      </c>
      <c r="AC559" s="24" t="s">
        <v>32</v>
      </c>
      <c r="AD559" s="25">
        <v>0</v>
      </c>
      <c r="AE559" s="25">
        <v>0</v>
      </c>
      <c r="AF559" s="25">
        <v>57021</v>
      </c>
      <c r="AG559" s="25">
        <v>3148303</v>
      </c>
      <c r="AH559" s="25">
        <v>3205324</v>
      </c>
      <c r="AI559" s="16" t="s">
        <v>19620</v>
      </c>
    </row>
    <row r="560" spans="1:35" x14ac:dyDescent="0.25">
      <c r="A560" s="17">
        <v>102659.13</v>
      </c>
      <c r="B560" s="18">
        <v>6</v>
      </c>
      <c r="C560" s="16" t="s">
        <v>73</v>
      </c>
      <c r="D560" s="21">
        <v>44091</v>
      </c>
      <c r="E560" s="16" t="s">
        <v>81</v>
      </c>
      <c r="F560" s="21">
        <v>44092</v>
      </c>
      <c r="G560" s="16" t="s">
        <v>81</v>
      </c>
      <c r="H560" s="26" t="s">
        <v>76</v>
      </c>
      <c r="M560" s="26" t="s">
        <v>759</v>
      </c>
      <c r="O560" s="16" t="s">
        <v>78</v>
      </c>
      <c r="P560" s="26" t="s">
        <v>760</v>
      </c>
      <c r="T560" s="22">
        <v>0</v>
      </c>
      <c r="W560" s="20" t="s">
        <v>43</v>
      </c>
      <c r="Z560" s="25">
        <v>0</v>
      </c>
      <c r="AA560" s="25">
        <v>0</v>
      </c>
      <c r="AB560" s="25">
        <v>0</v>
      </c>
      <c r="AC560" s="25">
        <v>0</v>
      </c>
      <c r="AD560" s="25">
        <v>0</v>
      </c>
      <c r="AE560" s="25">
        <v>0</v>
      </c>
      <c r="AF560" s="25">
        <v>0</v>
      </c>
      <c r="AG560" s="25">
        <v>0</v>
      </c>
      <c r="AH560" s="25">
        <v>1462000</v>
      </c>
    </row>
    <row r="561" spans="1:35" x14ac:dyDescent="0.25">
      <c r="A561" s="17">
        <v>102714</v>
      </c>
      <c r="B561" s="18">
        <v>4</v>
      </c>
      <c r="C561" s="16" t="s">
        <v>474</v>
      </c>
      <c r="D561" s="21">
        <v>37894</v>
      </c>
      <c r="E561" s="16" t="s">
        <v>32</v>
      </c>
      <c r="F561" s="21">
        <v>38957</v>
      </c>
      <c r="G561" s="16" t="s">
        <v>32</v>
      </c>
      <c r="H561" s="26" t="s">
        <v>186</v>
      </c>
      <c r="M561" s="26" t="s">
        <v>19619</v>
      </c>
      <c r="O561" s="16" t="s">
        <v>151</v>
      </c>
      <c r="P561" s="26" t="s">
        <v>198</v>
      </c>
      <c r="R561" s="16" t="s">
        <v>139</v>
      </c>
      <c r="S561" s="16" t="s">
        <v>84</v>
      </c>
      <c r="T561" s="22">
        <v>599.07000000000005</v>
      </c>
      <c r="U561" s="21">
        <v>37946</v>
      </c>
      <c r="W561" s="20" t="s">
        <v>43</v>
      </c>
      <c r="Z561" s="24" t="s">
        <v>32</v>
      </c>
      <c r="AA561" s="24" t="s">
        <v>32</v>
      </c>
      <c r="AB561" s="24" t="s">
        <v>32</v>
      </c>
      <c r="AC561" s="24" t="s">
        <v>32</v>
      </c>
      <c r="AD561" s="25">
        <v>0</v>
      </c>
      <c r="AE561" s="25">
        <v>0</v>
      </c>
      <c r="AF561" s="25">
        <v>592867.78</v>
      </c>
      <c r="AG561" s="25">
        <v>0</v>
      </c>
      <c r="AH561" s="25">
        <v>592867.78</v>
      </c>
      <c r="AI561" s="16" t="s">
        <v>19618</v>
      </c>
    </row>
    <row r="562" spans="1:35" x14ac:dyDescent="0.25">
      <c r="A562" s="17">
        <v>102877</v>
      </c>
      <c r="B562" s="18">
        <v>3</v>
      </c>
      <c r="C562" s="16" t="s">
        <v>73</v>
      </c>
      <c r="D562" s="21">
        <v>37915</v>
      </c>
      <c r="E562" s="16" t="s">
        <v>32</v>
      </c>
      <c r="F562" s="21">
        <v>43418</v>
      </c>
      <c r="G562" s="16" t="s">
        <v>75</v>
      </c>
      <c r="H562" s="26" t="s">
        <v>766</v>
      </c>
      <c r="M562" s="26" t="s">
        <v>19617</v>
      </c>
      <c r="O562" s="16" t="s">
        <v>4543</v>
      </c>
      <c r="P562" s="26" t="s">
        <v>1062</v>
      </c>
      <c r="T562" s="23" t="s">
        <v>32</v>
      </c>
      <c r="W562" s="20" t="s">
        <v>43</v>
      </c>
      <c r="Z562" s="24" t="s">
        <v>32</v>
      </c>
      <c r="AA562" s="24" t="s">
        <v>32</v>
      </c>
      <c r="AB562" s="24" t="s">
        <v>32</v>
      </c>
      <c r="AC562" s="24" t="s">
        <v>32</v>
      </c>
      <c r="AD562" s="25">
        <v>0</v>
      </c>
      <c r="AE562" s="25">
        <v>0</v>
      </c>
      <c r="AF562" s="25">
        <v>0</v>
      </c>
      <c r="AG562" s="25">
        <v>0</v>
      </c>
      <c r="AH562" s="25">
        <v>0</v>
      </c>
      <c r="AI562" s="16" t="s">
        <v>19616</v>
      </c>
    </row>
    <row r="563" spans="1:35" x14ac:dyDescent="0.25">
      <c r="A563" s="17">
        <v>102915</v>
      </c>
      <c r="B563" s="18">
        <v>3</v>
      </c>
      <c r="C563" s="16" t="s">
        <v>31</v>
      </c>
      <c r="D563" s="21">
        <v>37918</v>
      </c>
      <c r="E563" s="16" t="s">
        <v>32</v>
      </c>
      <c r="F563" s="21">
        <v>43423</v>
      </c>
      <c r="G563" s="16" t="s">
        <v>75</v>
      </c>
      <c r="H563" s="26" t="s">
        <v>761</v>
      </c>
      <c r="I563" s="16" t="s">
        <v>762</v>
      </c>
      <c r="J563" s="20" t="s">
        <v>116</v>
      </c>
      <c r="L563" s="16" t="s">
        <v>116</v>
      </c>
      <c r="M563" s="26" t="s">
        <v>19615</v>
      </c>
      <c r="O563" s="16" t="s">
        <v>119</v>
      </c>
      <c r="P563" s="26" t="s">
        <v>603</v>
      </c>
      <c r="T563" s="22">
        <v>3.5840000000000001</v>
      </c>
      <c r="W563" s="20" t="s">
        <v>43</v>
      </c>
      <c r="X563" s="16" t="s">
        <v>140</v>
      </c>
      <c r="Z563" s="24" t="s">
        <v>32</v>
      </c>
      <c r="AA563" s="24" t="s">
        <v>32</v>
      </c>
      <c r="AB563" s="24" t="s">
        <v>32</v>
      </c>
      <c r="AC563" s="24" t="s">
        <v>32</v>
      </c>
      <c r="AD563" s="25">
        <v>335000</v>
      </c>
      <c r="AE563" s="25">
        <v>625000</v>
      </c>
      <c r="AF563" s="25">
        <v>0</v>
      </c>
      <c r="AG563" s="25">
        <v>0</v>
      </c>
      <c r="AH563" s="25">
        <v>960000</v>
      </c>
    </row>
    <row r="564" spans="1:35" x14ac:dyDescent="0.25">
      <c r="A564" s="17">
        <v>102915.02</v>
      </c>
      <c r="B564" s="18">
        <v>3</v>
      </c>
      <c r="C564" s="16" t="s">
        <v>47</v>
      </c>
      <c r="D564" s="21">
        <v>39391</v>
      </c>
      <c r="E564" s="16" t="s">
        <v>113</v>
      </c>
      <c r="F564" s="21">
        <v>43028</v>
      </c>
      <c r="G564" s="16" t="s">
        <v>103</v>
      </c>
      <c r="H564" s="26" t="s">
        <v>761</v>
      </c>
      <c r="I564" s="16" t="s">
        <v>762</v>
      </c>
      <c r="J564" s="20" t="s">
        <v>116</v>
      </c>
      <c r="L564" s="16" t="s">
        <v>116</v>
      </c>
      <c r="M564" s="26" t="s">
        <v>763</v>
      </c>
      <c r="N564" s="26" t="s">
        <v>764</v>
      </c>
      <c r="O564" s="16" t="s">
        <v>119</v>
      </c>
      <c r="P564" s="26" t="s">
        <v>168</v>
      </c>
      <c r="R564" s="16" t="s">
        <v>139</v>
      </c>
      <c r="S564" s="16" t="s">
        <v>42</v>
      </c>
      <c r="T564" s="22">
        <v>2.29</v>
      </c>
      <c r="U564" s="21">
        <v>41516</v>
      </c>
      <c r="W564" s="20" t="s">
        <v>43</v>
      </c>
      <c r="X564" s="16" t="s">
        <v>140</v>
      </c>
      <c r="Z564" s="25">
        <v>0</v>
      </c>
      <c r="AA564" s="25">
        <v>92629.6</v>
      </c>
      <c r="AB564" s="25">
        <v>30303.759999999998</v>
      </c>
      <c r="AC564" s="25">
        <v>0</v>
      </c>
      <c r="AD564" s="25">
        <v>0</v>
      </c>
      <c r="AE564" s="25">
        <v>1181839.6000000001</v>
      </c>
      <c r="AF564" s="25">
        <v>15923529.76</v>
      </c>
      <c r="AG564" s="25">
        <v>0</v>
      </c>
      <c r="AH564" s="25">
        <v>17105369.359999999</v>
      </c>
      <c r="AI564" s="16" t="s">
        <v>765</v>
      </c>
    </row>
    <row r="565" spans="1:35" ht="30" x14ac:dyDescent="0.25">
      <c r="A565" s="17">
        <v>102986</v>
      </c>
      <c r="B565" s="18">
        <v>3</v>
      </c>
      <c r="C565" s="16" t="s">
        <v>73</v>
      </c>
      <c r="D565" s="21">
        <v>37924</v>
      </c>
      <c r="E565" s="16" t="s">
        <v>32</v>
      </c>
      <c r="F565" s="21">
        <v>43418</v>
      </c>
      <c r="G565" s="16" t="s">
        <v>75</v>
      </c>
      <c r="H565" s="26" t="s">
        <v>766</v>
      </c>
      <c r="M565" s="26" t="s">
        <v>767</v>
      </c>
      <c r="O565" s="16" t="s">
        <v>78</v>
      </c>
      <c r="P565" s="26" t="s">
        <v>768</v>
      </c>
      <c r="T565" s="23" t="s">
        <v>32</v>
      </c>
      <c r="W565" s="20" t="s">
        <v>43</v>
      </c>
      <c r="Z565" s="25">
        <v>0</v>
      </c>
      <c r="AA565" s="25">
        <v>0</v>
      </c>
      <c r="AB565" s="25">
        <v>1500000</v>
      </c>
      <c r="AC565" s="25">
        <v>0</v>
      </c>
      <c r="AD565" s="25">
        <v>0</v>
      </c>
      <c r="AE565" s="25">
        <v>0</v>
      </c>
      <c r="AF565" s="25">
        <v>5502500</v>
      </c>
      <c r="AG565" s="25">
        <v>0</v>
      </c>
      <c r="AH565" s="25">
        <v>5502500</v>
      </c>
      <c r="AI565" s="16" t="s">
        <v>769</v>
      </c>
    </row>
    <row r="566" spans="1:35" x14ac:dyDescent="0.25">
      <c r="A566" s="17">
        <v>102992.04</v>
      </c>
      <c r="B566" s="18">
        <v>4</v>
      </c>
      <c r="C566" s="16" t="s">
        <v>47</v>
      </c>
      <c r="D566" s="21">
        <v>38488</v>
      </c>
      <c r="E566" s="16" t="s">
        <v>113</v>
      </c>
      <c r="F566" s="21">
        <v>42643</v>
      </c>
      <c r="G566" s="16" t="s">
        <v>103</v>
      </c>
      <c r="H566" s="26" t="s">
        <v>126</v>
      </c>
      <c r="I566" s="16" t="s">
        <v>770</v>
      </c>
      <c r="J566" s="20" t="s">
        <v>116</v>
      </c>
      <c r="L566" s="16" t="s">
        <v>116</v>
      </c>
      <c r="M566" s="26" t="s">
        <v>771</v>
      </c>
      <c r="N566" s="26" t="s">
        <v>772</v>
      </c>
      <c r="O566" s="16" t="s">
        <v>119</v>
      </c>
      <c r="P566" s="26" t="s">
        <v>568</v>
      </c>
      <c r="T566" s="22">
        <v>2.2000000000000002</v>
      </c>
      <c r="U566" s="21">
        <v>40802</v>
      </c>
      <c r="W566" s="20" t="s">
        <v>43</v>
      </c>
      <c r="X566" s="16" t="s">
        <v>140</v>
      </c>
      <c r="Z566" s="25">
        <v>0</v>
      </c>
      <c r="AA566" s="25">
        <v>0</v>
      </c>
      <c r="AB566" s="25">
        <v>112507.33</v>
      </c>
      <c r="AC566" s="25">
        <v>0</v>
      </c>
      <c r="AD566" s="25">
        <v>0</v>
      </c>
      <c r="AE566" s="25">
        <v>0</v>
      </c>
      <c r="AF566" s="25">
        <v>24819181.329999998</v>
      </c>
      <c r="AG566" s="25">
        <v>0</v>
      </c>
      <c r="AH566" s="25">
        <v>24819181.329999998</v>
      </c>
      <c r="AI566" s="16" t="s">
        <v>773</v>
      </c>
    </row>
    <row r="567" spans="1:35" ht="30" x14ac:dyDescent="0.25">
      <c r="A567" s="17">
        <v>103029</v>
      </c>
      <c r="B567" s="18">
        <v>1</v>
      </c>
      <c r="C567" s="16" t="s">
        <v>31</v>
      </c>
      <c r="D567" s="21">
        <v>37938</v>
      </c>
      <c r="E567" s="16" t="s">
        <v>32</v>
      </c>
      <c r="F567" s="21">
        <v>44106</v>
      </c>
      <c r="G567" s="16" t="s">
        <v>75</v>
      </c>
      <c r="H567" s="26" t="s">
        <v>320</v>
      </c>
      <c r="I567" s="16" t="s">
        <v>1914</v>
      </c>
      <c r="J567" s="20" t="s">
        <v>148</v>
      </c>
      <c r="L567" s="16" t="s">
        <v>149</v>
      </c>
      <c r="M567" s="26" t="s">
        <v>19614</v>
      </c>
      <c r="N567" s="26" t="s">
        <v>19613</v>
      </c>
      <c r="O567" s="16" t="s">
        <v>119</v>
      </c>
      <c r="P567" s="26" t="s">
        <v>1254</v>
      </c>
      <c r="R567" s="16" t="s">
        <v>139</v>
      </c>
      <c r="S567" s="16" t="s">
        <v>42</v>
      </c>
      <c r="T567" s="22">
        <v>0.46</v>
      </c>
      <c r="U567" s="21">
        <v>42412</v>
      </c>
      <c r="W567" s="20" t="s">
        <v>43</v>
      </c>
      <c r="X567" s="16" t="s">
        <v>1079</v>
      </c>
      <c r="Z567" s="24" t="s">
        <v>32</v>
      </c>
      <c r="AA567" s="24" t="s">
        <v>32</v>
      </c>
      <c r="AB567" s="24" t="s">
        <v>32</v>
      </c>
      <c r="AC567" s="24" t="s">
        <v>32</v>
      </c>
      <c r="AD567" s="25">
        <v>1971500</v>
      </c>
      <c r="AE567" s="25">
        <v>4900000</v>
      </c>
      <c r="AF567" s="25">
        <v>27138730</v>
      </c>
      <c r="AG567" s="25">
        <v>0</v>
      </c>
      <c r="AH567" s="25">
        <v>34010230</v>
      </c>
      <c r="AI567" s="16" t="s">
        <v>19612</v>
      </c>
    </row>
    <row r="568" spans="1:35" ht="30" x14ac:dyDescent="0.25">
      <c r="A568" s="17">
        <v>103137</v>
      </c>
      <c r="B568" s="18">
        <v>2</v>
      </c>
      <c r="C568" s="16" t="s">
        <v>474</v>
      </c>
      <c r="D568" s="21">
        <v>37950</v>
      </c>
      <c r="E568" s="16" t="s">
        <v>32</v>
      </c>
      <c r="F568" s="21">
        <v>38649</v>
      </c>
      <c r="G568" s="16" t="s">
        <v>32</v>
      </c>
      <c r="H568" s="26" t="s">
        <v>1336</v>
      </c>
      <c r="M568" s="26" t="s">
        <v>19611</v>
      </c>
      <c r="O568" s="16" t="s">
        <v>151</v>
      </c>
      <c r="P568" s="26" t="s">
        <v>1616</v>
      </c>
      <c r="T568" s="22">
        <v>867.21</v>
      </c>
      <c r="U568" s="21">
        <v>38072</v>
      </c>
      <c r="W568" s="20" t="s">
        <v>43</v>
      </c>
      <c r="Z568" s="24" t="s">
        <v>32</v>
      </c>
      <c r="AA568" s="24" t="s">
        <v>32</v>
      </c>
      <c r="AB568" s="24" t="s">
        <v>32</v>
      </c>
      <c r="AC568" s="24" t="s">
        <v>32</v>
      </c>
      <c r="AD568" s="25">
        <v>0</v>
      </c>
      <c r="AE568" s="25">
        <v>0</v>
      </c>
      <c r="AF568" s="25">
        <v>384487.16</v>
      </c>
      <c r="AG568" s="25">
        <v>0</v>
      </c>
      <c r="AH568" s="25">
        <v>384487.16</v>
      </c>
      <c r="AI568" s="16" t="s">
        <v>19610</v>
      </c>
    </row>
    <row r="569" spans="1:35" ht="45" x14ac:dyDescent="0.25">
      <c r="A569" s="17">
        <v>103169</v>
      </c>
      <c r="B569" s="18">
        <v>3</v>
      </c>
      <c r="C569" s="16" t="s">
        <v>474</v>
      </c>
      <c r="D569" s="21">
        <v>37960</v>
      </c>
      <c r="E569" s="16" t="s">
        <v>32</v>
      </c>
      <c r="F569" s="21">
        <v>44279</v>
      </c>
      <c r="G569" s="16" t="s">
        <v>82</v>
      </c>
      <c r="H569" s="26" t="s">
        <v>1836</v>
      </c>
      <c r="I569" s="16" t="s">
        <v>3139</v>
      </c>
      <c r="J569" s="20" t="s">
        <v>116</v>
      </c>
      <c r="L569" s="16" t="s">
        <v>116</v>
      </c>
      <c r="M569" s="26" t="s">
        <v>19609</v>
      </c>
      <c r="N569" s="26" t="s">
        <v>19608</v>
      </c>
      <c r="O569" s="16" t="s">
        <v>119</v>
      </c>
      <c r="P569" s="26" t="s">
        <v>168</v>
      </c>
      <c r="R569" s="16" t="s">
        <v>139</v>
      </c>
      <c r="S569" s="16" t="s">
        <v>42</v>
      </c>
      <c r="T569" s="22">
        <v>3.2</v>
      </c>
      <c r="U569" s="21">
        <v>42965</v>
      </c>
      <c r="W569" s="20" t="s">
        <v>43</v>
      </c>
      <c r="X569" s="16" t="s">
        <v>78</v>
      </c>
      <c r="Z569" s="24" t="s">
        <v>32</v>
      </c>
      <c r="AA569" s="24" t="s">
        <v>32</v>
      </c>
      <c r="AB569" s="24" t="s">
        <v>32</v>
      </c>
      <c r="AC569" s="24" t="s">
        <v>32</v>
      </c>
      <c r="AD569" s="25">
        <v>2057183</v>
      </c>
      <c r="AE569" s="25">
        <v>2390948</v>
      </c>
      <c r="AF569" s="25">
        <v>31394010</v>
      </c>
      <c r="AG569" s="25">
        <v>0</v>
      </c>
      <c r="AH569" s="25">
        <v>35842141</v>
      </c>
      <c r="AI569" s="16" t="s">
        <v>19607</v>
      </c>
    </row>
    <row r="570" spans="1:35" x14ac:dyDescent="0.25">
      <c r="A570" s="17">
        <v>103203.01</v>
      </c>
      <c r="B570" s="18">
        <v>3</v>
      </c>
      <c r="C570" s="16" t="s">
        <v>73</v>
      </c>
      <c r="D570" s="21">
        <v>37735</v>
      </c>
      <c r="E570" s="16" t="s">
        <v>32</v>
      </c>
      <c r="F570" s="21">
        <v>43899</v>
      </c>
      <c r="G570" s="16" t="s">
        <v>832</v>
      </c>
      <c r="H570" s="26" t="s">
        <v>437</v>
      </c>
      <c r="I570" s="16" t="s">
        <v>1484</v>
      </c>
      <c r="J570" s="20" t="s">
        <v>116</v>
      </c>
      <c r="L570" s="16" t="s">
        <v>116</v>
      </c>
      <c r="M570" s="26" t="s">
        <v>19606</v>
      </c>
      <c r="N570" s="26" t="s">
        <v>19605</v>
      </c>
      <c r="O570" s="16" t="s">
        <v>119</v>
      </c>
      <c r="P570" s="26" t="s">
        <v>568</v>
      </c>
      <c r="R570" s="16" t="s">
        <v>139</v>
      </c>
      <c r="S570" s="16" t="s">
        <v>192</v>
      </c>
      <c r="T570" s="22">
        <v>1.776</v>
      </c>
      <c r="U570" s="21">
        <v>44904</v>
      </c>
      <c r="W570" s="20" t="s">
        <v>43</v>
      </c>
      <c r="X570" s="16" t="s">
        <v>78</v>
      </c>
      <c r="Z570" s="24" t="s">
        <v>32</v>
      </c>
      <c r="AA570" s="24" t="s">
        <v>32</v>
      </c>
      <c r="AB570" s="24" t="s">
        <v>32</v>
      </c>
      <c r="AC570" s="24" t="s">
        <v>32</v>
      </c>
      <c r="AD570" s="25">
        <v>584475</v>
      </c>
      <c r="AE570" s="25">
        <v>6452000</v>
      </c>
      <c r="AF570" s="25">
        <v>0</v>
      </c>
      <c r="AG570" s="25">
        <v>0</v>
      </c>
      <c r="AH570" s="25">
        <v>7036475</v>
      </c>
      <c r="AI570" s="16" t="s">
        <v>19604</v>
      </c>
    </row>
    <row r="571" spans="1:35" ht="30" x14ac:dyDescent="0.25">
      <c r="A571" s="17">
        <v>103203.02</v>
      </c>
      <c r="B571" s="18">
        <v>3</v>
      </c>
      <c r="C571" s="16" t="s">
        <v>474</v>
      </c>
      <c r="D571" s="21">
        <v>38098</v>
      </c>
      <c r="E571" s="16" t="s">
        <v>32</v>
      </c>
      <c r="F571" s="21">
        <v>44089</v>
      </c>
      <c r="G571" s="16" t="s">
        <v>832</v>
      </c>
      <c r="H571" s="26" t="s">
        <v>437</v>
      </c>
      <c r="I571" s="16" t="s">
        <v>1484</v>
      </c>
      <c r="J571" s="20" t="s">
        <v>116</v>
      </c>
      <c r="L571" s="16" t="s">
        <v>116</v>
      </c>
      <c r="M571" s="26" t="s">
        <v>19603</v>
      </c>
      <c r="N571" s="26" t="s">
        <v>19602</v>
      </c>
      <c r="O571" s="16" t="s">
        <v>119</v>
      </c>
      <c r="P571" s="26" t="s">
        <v>168</v>
      </c>
      <c r="R571" s="16" t="s">
        <v>139</v>
      </c>
      <c r="S571" s="16" t="s">
        <v>42</v>
      </c>
      <c r="T571" s="22">
        <v>1.66</v>
      </c>
      <c r="U571" s="21">
        <v>43077</v>
      </c>
      <c r="W571" s="20" t="s">
        <v>43</v>
      </c>
      <c r="X571" s="16" t="s">
        <v>78</v>
      </c>
      <c r="Z571" s="24" t="s">
        <v>32</v>
      </c>
      <c r="AA571" s="24" t="s">
        <v>32</v>
      </c>
      <c r="AB571" s="24" t="s">
        <v>32</v>
      </c>
      <c r="AC571" s="24" t="s">
        <v>32</v>
      </c>
      <c r="AD571" s="25">
        <v>619500</v>
      </c>
      <c r="AE571" s="25">
        <v>3558625</v>
      </c>
      <c r="AF571" s="25">
        <v>10921874</v>
      </c>
      <c r="AG571" s="25">
        <v>0</v>
      </c>
      <c r="AH571" s="25">
        <v>15099999</v>
      </c>
      <c r="AI571" s="16" t="s">
        <v>19601</v>
      </c>
    </row>
    <row r="572" spans="1:35" x14ac:dyDescent="0.25">
      <c r="A572" s="17">
        <v>103229.01</v>
      </c>
      <c r="B572" s="18">
        <v>2</v>
      </c>
      <c r="C572" s="16" t="s">
        <v>73</v>
      </c>
      <c r="D572" s="21">
        <v>39297</v>
      </c>
      <c r="E572" s="16" t="s">
        <v>774</v>
      </c>
      <c r="F572" s="21">
        <v>43418</v>
      </c>
      <c r="G572" s="16" t="s">
        <v>75</v>
      </c>
      <c r="H572" s="26" t="s">
        <v>1336</v>
      </c>
      <c r="M572" s="26" t="s">
        <v>19600</v>
      </c>
      <c r="O572" s="16" t="s">
        <v>151</v>
      </c>
      <c r="P572" s="26" t="s">
        <v>198</v>
      </c>
      <c r="T572" s="23" t="s">
        <v>32</v>
      </c>
      <c r="W572" s="20" t="s">
        <v>43</v>
      </c>
      <c r="Z572" s="24" t="s">
        <v>32</v>
      </c>
      <c r="AA572" s="24" t="s">
        <v>32</v>
      </c>
      <c r="AB572" s="24" t="s">
        <v>32</v>
      </c>
      <c r="AC572" s="24" t="s">
        <v>32</v>
      </c>
      <c r="AD572" s="24" t="s">
        <v>32</v>
      </c>
      <c r="AE572" s="24" t="s">
        <v>32</v>
      </c>
      <c r="AF572" s="24" t="s">
        <v>32</v>
      </c>
      <c r="AG572" s="24" t="s">
        <v>32</v>
      </c>
      <c r="AH572" s="24" t="s">
        <v>32</v>
      </c>
    </row>
    <row r="573" spans="1:35" x14ac:dyDescent="0.25">
      <c r="A573" s="17">
        <v>103276.02</v>
      </c>
      <c r="B573" s="18">
        <v>3</v>
      </c>
      <c r="C573" s="16" t="s">
        <v>73</v>
      </c>
      <c r="D573" s="21">
        <v>39646</v>
      </c>
      <c r="E573" s="16" t="s">
        <v>774</v>
      </c>
      <c r="F573" s="21">
        <v>43661</v>
      </c>
      <c r="G573" s="16" t="s">
        <v>142</v>
      </c>
      <c r="H573" s="26" t="s">
        <v>408</v>
      </c>
      <c r="M573" s="26" t="s">
        <v>19599</v>
      </c>
      <c r="O573" s="16" t="s">
        <v>151</v>
      </c>
      <c r="P573" s="26" t="s">
        <v>198</v>
      </c>
      <c r="T573" s="23" t="s">
        <v>32</v>
      </c>
      <c r="W573" s="20" t="s">
        <v>43</v>
      </c>
      <c r="Z573" s="24" t="s">
        <v>32</v>
      </c>
      <c r="AA573" s="24" t="s">
        <v>32</v>
      </c>
      <c r="AB573" s="24" t="s">
        <v>32</v>
      </c>
      <c r="AC573" s="24" t="s">
        <v>32</v>
      </c>
      <c r="AD573" s="25">
        <v>0</v>
      </c>
      <c r="AE573" s="25">
        <v>0</v>
      </c>
      <c r="AF573" s="25">
        <v>7975434.9900000002</v>
      </c>
      <c r="AG573" s="25">
        <v>0</v>
      </c>
      <c r="AH573" s="25">
        <v>7975434.9900000002</v>
      </c>
      <c r="AI573" s="16" t="s">
        <v>19598</v>
      </c>
    </row>
    <row r="574" spans="1:35" x14ac:dyDescent="0.25">
      <c r="A574" s="17">
        <v>103407</v>
      </c>
      <c r="B574" s="18">
        <v>1</v>
      </c>
      <c r="C574" s="16" t="s">
        <v>474</v>
      </c>
      <c r="D574" s="21">
        <v>38014</v>
      </c>
      <c r="E574" s="16" t="s">
        <v>774</v>
      </c>
      <c r="F574" s="21">
        <v>44152</v>
      </c>
      <c r="G574" s="16" t="s">
        <v>32</v>
      </c>
      <c r="H574" s="26" t="s">
        <v>34</v>
      </c>
      <c r="M574" s="26" t="s">
        <v>775</v>
      </c>
      <c r="O574" s="16" t="s">
        <v>78</v>
      </c>
      <c r="P574" s="26" t="s">
        <v>78</v>
      </c>
      <c r="T574" s="23" t="s">
        <v>32</v>
      </c>
      <c r="U574" s="21">
        <v>43812</v>
      </c>
      <c r="W574" s="20" t="s">
        <v>43</v>
      </c>
      <c r="Z574" s="25">
        <v>-990.79</v>
      </c>
      <c r="AA574" s="25">
        <v>0</v>
      </c>
      <c r="AB574" s="25">
        <v>0</v>
      </c>
      <c r="AC574" s="25">
        <v>0</v>
      </c>
      <c r="AD574" s="25">
        <v>29009.21</v>
      </c>
      <c r="AE574" s="25">
        <v>0</v>
      </c>
      <c r="AF574" s="25">
        <v>550652</v>
      </c>
      <c r="AG574" s="25">
        <v>0</v>
      </c>
      <c r="AH574" s="25">
        <v>579661.21</v>
      </c>
      <c r="AI574" s="16" t="s">
        <v>776</v>
      </c>
    </row>
    <row r="575" spans="1:35" x14ac:dyDescent="0.25">
      <c r="A575" s="17">
        <v>103422</v>
      </c>
      <c r="B575" s="18">
        <v>3</v>
      </c>
      <c r="C575" s="16" t="s">
        <v>73</v>
      </c>
      <c r="D575" s="21">
        <v>38015</v>
      </c>
      <c r="E575" s="16" t="s">
        <v>105</v>
      </c>
      <c r="F575" s="21">
        <v>44174</v>
      </c>
      <c r="G575" s="16" t="s">
        <v>142</v>
      </c>
      <c r="H575" s="26" t="s">
        <v>98</v>
      </c>
      <c r="M575" s="26" t="s">
        <v>777</v>
      </c>
      <c r="O575" s="16" t="s">
        <v>78</v>
      </c>
      <c r="P575" s="26" t="s">
        <v>144</v>
      </c>
      <c r="T575" s="23" t="s">
        <v>32</v>
      </c>
      <c r="W575" s="20" t="s">
        <v>43</v>
      </c>
      <c r="Z575" s="25">
        <v>0</v>
      </c>
      <c r="AA575" s="25">
        <v>0</v>
      </c>
      <c r="AB575" s="25">
        <v>1800000</v>
      </c>
      <c r="AC575" s="25">
        <v>0</v>
      </c>
      <c r="AD575" s="25">
        <v>0</v>
      </c>
      <c r="AE575" s="25">
        <v>0</v>
      </c>
      <c r="AF575" s="25">
        <v>2300000</v>
      </c>
      <c r="AG575" s="25">
        <v>0</v>
      </c>
      <c r="AH575" s="25">
        <v>2300000</v>
      </c>
      <c r="AI575" s="16" t="s">
        <v>778</v>
      </c>
    </row>
    <row r="576" spans="1:35" x14ac:dyDescent="0.25">
      <c r="A576" s="17">
        <v>103428</v>
      </c>
      <c r="B576" s="18">
        <v>3</v>
      </c>
      <c r="C576" s="16" t="s">
        <v>73</v>
      </c>
      <c r="D576" s="21">
        <v>38015</v>
      </c>
      <c r="E576" s="16" t="s">
        <v>105</v>
      </c>
      <c r="F576" s="21">
        <v>44365</v>
      </c>
      <c r="G576" s="16" t="s">
        <v>109</v>
      </c>
      <c r="H576" s="26" t="s">
        <v>434</v>
      </c>
      <c r="M576" s="26" t="s">
        <v>779</v>
      </c>
      <c r="O576" s="16" t="s">
        <v>78</v>
      </c>
      <c r="P576" s="26" t="s">
        <v>78</v>
      </c>
      <c r="T576" s="23" t="s">
        <v>32</v>
      </c>
      <c r="U576" s="21">
        <v>44365</v>
      </c>
      <c r="W576" s="20" t="s">
        <v>43</v>
      </c>
      <c r="Z576" s="25">
        <v>44687.58</v>
      </c>
      <c r="AA576" s="25">
        <v>0</v>
      </c>
      <c r="AB576" s="25">
        <v>565112.42000000004</v>
      </c>
      <c r="AC576" s="25">
        <v>0</v>
      </c>
      <c r="AD576" s="25">
        <v>44687.58</v>
      </c>
      <c r="AE576" s="25">
        <v>0</v>
      </c>
      <c r="AF576" s="25">
        <v>815112.42</v>
      </c>
      <c r="AG576" s="25">
        <v>0</v>
      </c>
      <c r="AH576" s="25">
        <v>859800</v>
      </c>
      <c r="AI576" s="16" t="s">
        <v>780</v>
      </c>
    </row>
    <row r="577" spans="1:35" x14ac:dyDescent="0.25">
      <c r="A577" s="17">
        <v>103431</v>
      </c>
      <c r="B577" s="18">
        <v>4</v>
      </c>
      <c r="C577" s="16" t="s">
        <v>73</v>
      </c>
      <c r="D577" s="21">
        <v>38015</v>
      </c>
      <c r="E577" s="16" t="s">
        <v>105</v>
      </c>
      <c r="F577" s="21">
        <v>43418</v>
      </c>
      <c r="G577" s="16" t="s">
        <v>75</v>
      </c>
      <c r="H577" s="26" t="s">
        <v>186</v>
      </c>
      <c r="M577" s="26" t="s">
        <v>19597</v>
      </c>
      <c r="O577" s="16" t="s">
        <v>78</v>
      </c>
      <c r="P577" s="26" t="s">
        <v>78</v>
      </c>
      <c r="T577" s="22">
        <v>0</v>
      </c>
      <c r="W577" s="20" t="s">
        <v>43</v>
      </c>
      <c r="Z577" s="24" t="s">
        <v>32</v>
      </c>
      <c r="AA577" s="24" t="s">
        <v>32</v>
      </c>
      <c r="AB577" s="24" t="s">
        <v>32</v>
      </c>
      <c r="AC577" s="24" t="s">
        <v>32</v>
      </c>
      <c r="AD577" s="25">
        <v>0</v>
      </c>
      <c r="AE577" s="25">
        <v>0</v>
      </c>
      <c r="AF577" s="25">
        <v>28961.01</v>
      </c>
      <c r="AG577" s="25">
        <v>0</v>
      </c>
      <c r="AH577" s="25">
        <v>28961.01</v>
      </c>
      <c r="AI577" s="16" t="s">
        <v>19596</v>
      </c>
    </row>
    <row r="578" spans="1:35" x14ac:dyDescent="0.25">
      <c r="A578" s="17">
        <v>103486</v>
      </c>
      <c r="B578" s="18">
        <v>4</v>
      </c>
      <c r="C578" s="16" t="s">
        <v>73</v>
      </c>
      <c r="D578" s="21">
        <v>38037</v>
      </c>
      <c r="E578" s="16" t="s">
        <v>19595</v>
      </c>
      <c r="F578" s="21">
        <v>43474</v>
      </c>
      <c r="G578" s="16" t="s">
        <v>75</v>
      </c>
      <c r="H578" s="26" t="s">
        <v>126</v>
      </c>
      <c r="M578" s="26" t="s">
        <v>19594</v>
      </c>
      <c r="O578" s="16" t="s">
        <v>78</v>
      </c>
      <c r="T578" s="23" t="s">
        <v>32</v>
      </c>
      <c r="W578" s="20" t="s">
        <v>43</v>
      </c>
      <c r="Z578" s="24" t="s">
        <v>32</v>
      </c>
      <c r="AA578" s="24" t="s">
        <v>32</v>
      </c>
      <c r="AB578" s="24" t="s">
        <v>32</v>
      </c>
      <c r="AC578" s="24" t="s">
        <v>32</v>
      </c>
      <c r="AD578" s="24" t="s">
        <v>32</v>
      </c>
      <c r="AE578" s="24" t="s">
        <v>32</v>
      </c>
      <c r="AF578" s="24" t="s">
        <v>32</v>
      </c>
      <c r="AG578" s="24" t="s">
        <v>32</v>
      </c>
      <c r="AH578" s="24" t="s">
        <v>32</v>
      </c>
    </row>
    <row r="579" spans="1:35" ht="45" x14ac:dyDescent="0.25">
      <c r="A579" s="17">
        <v>103490</v>
      </c>
      <c r="B579" s="18">
        <v>3</v>
      </c>
      <c r="C579" s="16" t="s">
        <v>73</v>
      </c>
      <c r="D579" s="21">
        <v>38039</v>
      </c>
      <c r="E579" s="16" t="s">
        <v>825</v>
      </c>
      <c r="F579" s="21">
        <v>44211</v>
      </c>
      <c r="G579" s="16" t="s">
        <v>75</v>
      </c>
      <c r="H579" s="26" t="s">
        <v>98</v>
      </c>
      <c r="I579" s="16" t="s">
        <v>19593</v>
      </c>
      <c r="K579" s="16" t="s">
        <v>19592</v>
      </c>
      <c r="L579" s="16" t="s">
        <v>37</v>
      </c>
      <c r="M579" s="26" t="s">
        <v>19591</v>
      </c>
      <c r="N579" s="26" t="s">
        <v>19590</v>
      </c>
      <c r="O579" s="16" t="s">
        <v>60</v>
      </c>
      <c r="P579" s="26" t="s">
        <v>627</v>
      </c>
      <c r="R579" s="16" t="s">
        <v>139</v>
      </c>
      <c r="S579" s="16" t="s">
        <v>42</v>
      </c>
      <c r="T579" s="22">
        <v>1.71</v>
      </c>
      <c r="W579" s="20" t="s">
        <v>43</v>
      </c>
      <c r="X579" s="16" t="s">
        <v>78</v>
      </c>
      <c r="Z579" s="24" t="s">
        <v>32</v>
      </c>
      <c r="AA579" s="24" t="s">
        <v>32</v>
      </c>
      <c r="AB579" s="24" t="s">
        <v>32</v>
      </c>
      <c r="AC579" s="24" t="s">
        <v>32</v>
      </c>
      <c r="AD579" s="25">
        <v>0</v>
      </c>
      <c r="AE579" s="25">
        <v>0</v>
      </c>
      <c r="AF579" s="25">
        <v>0</v>
      </c>
      <c r="AG579" s="25">
        <v>0</v>
      </c>
      <c r="AH579" s="25">
        <v>0</v>
      </c>
      <c r="AI579" s="16" t="s">
        <v>19589</v>
      </c>
    </row>
    <row r="580" spans="1:35" x14ac:dyDescent="0.25">
      <c r="A580" s="17">
        <v>103497</v>
      </c>
      <c r="B580" s="18">
        <v>3</v>
      </c>
      <c r="C580" s="16" t="s">
        <v>73</v>
      </c>
      <c r="D580" s="21">
        <v>38040</v>
      </c>
      <c r="E580" s="16" t="s">
        <v>825</v>
      </c>
      <c r="F580" s="21">
        <v>44211</v>
      </c>
      <c r="G580" s="16" t="s">
        <v>75</v>
      </c>
      <c r="H580" s="26" t="s">
        <v>98</v>
      </c>
      <c r="M580" s="26" t="s">
        <v>19588</v>
      </c>
      <c r="N580" s="26" t="s">
        <v>19587</v>
      </c>
      <c r="O580" s="16" t="s">
        <v>60</v>
      </c>
      <c r="P580" s="26" t="s">
        <v>78</v>
      </c>
      <c r="T580" s="22">
        <v>0</v>
      </c>
      <c r="W580" s="20" t="s">
        <v>43</v>
      </c>
      <c r="Z580" s="24" t="s">
        <v>32</v>
      </c>
      <c r="AA580" s="24" t="s">
        <v>32</v>
      </c>
      <c r="AB580" s="24" t="s">
        <v>32</v>
      </c>
      <c r="AC580" s="24" t="s">
        <v>32</v>
      </c>
      <c r="AD580" s="25">
        <v>684691</v>
      </c>
      <c r="AE580" s="25">
        <v>0</v>
      </c>
      <c r="AF580" s="25">
        <v>0</v>
      </c>
      <c r="AG580" s="25">
        <v>0</v>
      </c>
      <c r="AH580" s="25">
        <v>684691</v>
      </c>
      <c r="AI580" s="16" t="s">
        <v>19586</v>
      </c>
    </row>
    <row r="581" spans="1:35" x14ac:dyDescent="0.25">
      <c r="A581" s="17">
        <v>103559</v>
      </c>
      <c r="B581" s="18">
        <v>4</v>
      </c>
      <c r="C581" s="16" t="s">
        <v>73</v>
      </c>
      <c r="D581" s="21">
        <v>38048</v>
      </c>
      <c r="E581" s="16" t="s">
        <v>105</v>
      </c>
      <c r="F581" s="21">
        <v>43418</v>
      </c>
      <c r="G581" s="16" t="s">
        <v>75</v>
      </c>
      <c r="H581" s="26" t="s">
        <v>186</v>
      </c>
      <c r="M581" s="26" t="s">
        <v>19585</v>
      </c>
      <c r="O581" s="16" t="s">
        <v>78</v>
      </c>
      <c r="T581" s="23" t="s">
        <v>32</v>
      </c>
      <c r="W581" s="20" t="s">
        <v>43</v>
      </c>
      <c r="Z581" s="24" t="s">
        <v>32</v>
      </c>
      <c r="AA581" s="24" t="s">
        <v>32</v>
      </c>
      <c r="AB581" s="24" t="s">
        <v>32</v>
      </c>
      <c r="AC581" s="24" t="s">
        <v>32</v>
      </c>
      <c r="AD581" s="24" t="s">
        <v>32</v>
      </c>
      <c r="AE581" s="24" t="s">
        <v>32</v>
      </c>
      <c r="AF581" s="24" t="s">
        <v>32</v>
      </c>
      <c r="AG581" s="24" t="s">
        <v>32</v>
      </c>
      <c r="AH581" s="24" t="s">
        <v>32</v>
      </c>
    </row>
    <row r="582" spans="1:35" x14ac:dyDescent="0.25">
      <c r="A582" s="17">
        <v>103635.14</v>
      </c>
      <c r="B582" s="18">
        <v>1</v>
      </c>
      <c r="C582" s="16" t="s">
        <v>47</v>
      </c>
      <c r="D582" s="21">
        <v>43126</v>
      </c>
      <c r="E582" s="16" t="s">
        <v>176</v>
      </c>
      <c r="F582" s="21">
        <v>44046</v>
      </c>
      <c r="G582" s="16" t="s">
        <v>142</v>
      </c>
      <c r="H582" s="26" t="s">
        <v>320</v>
      </c>
      <c r="I582" s="16" t="s">
        <v>468</v>
      </c>
      <c r="J582" s="20" t="s">
        <v>116</v>
      </c>
      <c r="L582" s="16" t="s">
        <v>116</v>
      </c>
      <c r="M582" s="26" t="s">
        <v>781</v>
      </c>
      <c r="O582" s="16" t="s">
        <v>151</v>
      </c>
      <c r="P582" s="26" t="s">
        <v>198</v>
      </c>
      <c r="T582" s="23" t="s">
        <v>32</v>
      </c>
      <c r="U582" s="21">
        <v>43231</v>
      </c>
      <c r="W582" s="20" t="s">
        <v>43</v>
      </c>
      <c r="Z582" s="25">
        <v>0</v>
      </c>
      <c r="AA582" s="25">
        <v>0</v>
      </c>
      <c r="AB582" s="25">
        <v>5902.52</v>
      </c>
      <c r="AC582" s="25">
        <v>0</v>
      </c>
      <c r="AD582" s="25">
        <v>0</v>
      </c>
      <c r="AE582" s="25">
        <v>0</v>
      </c>
      <c r="AF582" s="25">
        <v>125601.52</v>
      </c>
      <c r="AG582" s="25">
        <v>0</v>
      </c>
      <c r="AH582" s="25">
        <v>125601.52</v>
      </c>
      <c r="AI582" s="16" t="s">
        <v>782</v>
      </c>
    </row>
    <row r="583" spans="1:35" x14ac:dyDescent="0.25">
      <c r="A583" s="17">
        <v>103635.15</v>
      </c>
      <c r="B583" s="18">
        <v>1</v>
      </c>
      <c r="C583" s="16" t="s">
        <v>474</v>
      </c>
      <c r="D583" s="21">
        <v>43420</v>
      </c>
      <c r="E583" s="16" t="s">
        <v>176</v>
      </c>
      <c r="F583" s="21">
        <v>44058</v>
      </c>
      <c r="G583" s="16" t="s">
        <v>142</v>
      </c>
      <c r="H583" s="26" t="s">
        <v>320</v>
      </c>
      <c r="I583" s="16" t="s">
        <v>468</v>
      </c>
      <c r="J583" s="20" t="s">
        <v>116</v>
      </c>
      <c r="L583" s="16" t="s">
        <v>116</v>
      </c>
      <c r="M583" s="26" t="s">
        <v>19584</v>
      </c>
      <c r="O583" s="16" t="s">
        <v>151</v>
      </c>
      <c r="P583" s="26" t="s">
        <v>198</v>
      </c>
      <c r="R583" s="16" t="s">
        <v>139</v>
      </c>
      <c r="S583" s="16" t="s">
        <v>84</v>
      </c>
      <c r="T583" s="23" t="s">
        <v>32</v>
      </c>
      <c r="U583" s="21">
        <v>43595</v>
      </c>
      <c r="W583" s="20" t="s">
        <v>43</v>
      </c>
      <c r="Z583" s="24" t="s">
        <v>32</v>
      </c>
      <c r="AA583" s="24" t="s">
        <v>32</v>
      </c>
      <c r="AB583" s="24" t="s">
        <v>32</v>
      </c>
      <c r="AC583" s="24" t="s">
        <v>32</v>
      </c>
      <c r="AD583" s="25">
        <v>0</v>
      </c>
      <c r="AE583" s="25">
        <v>0</v>
      </c>
      <c r="AF583" s="25">
        <v>129884</v>
      </c>
      <c r="AG583" s="25">
        <v>0</v>
      </c>
      <c r="AH583" s="25">
        <v>129884</v>
      </c>
      <c r="AI583" s="16" t="s">
        <v>19583</v>
      </c>
    </row>
    <row r="584" spans="1:35" x14ac:dyDescent="0.25">
      <c r="A584" s="17">
        <v>103635.16</v>
      </c>
      <c r="B584" s="18">
        <v>1</v>
      </c>
      <c r="C584" s="16" t="s">
        <v>31</v>
      </c>
      <c r="D584" s="21">
        <v>43777</v>
      </c>
      <c r="E584" s="16" t="s">
        <v>486</v>
      </c>
      <c r="F584" s="21">
        <v>44279</v>
      </c>
      <c r="G584" s="16" t="s">
        <v>75</v>
      </c>
      <c r="H584" s="26" t="s">
        <v>320</v>
      </c>
      <c r="I584" s="16" t="s">
        <v>468</v>
      </c>
      <c r="J584" s="20" t="s">
        <v>116</v>
      </c>
      <c r="L584" s="16" t="s">
        <v>116</v>
      </c>
      <c r="M584" s="26" t="s">
        <v>783</v>
      </c>
      <c r="O584" s="16" t="s">
        <v>151</v>
      </c>
      <c r="P584" s="26" t="s">
        <v>198</v>
      </c>
      <c r="R584" s="16" t="s">
        <v>139</v>
      </c>
      <c r="S584" s="16" t="s">
        <v>84</v>
      </c>
      <c r="T584" s="23" t="s">
        <v>32</v>
      </c>
      <c r="U584" s="21">
        <v>43966</v>
      </c>
      <c r="W584" s="20" t="s">
        <v>43</v>
      </c>
      <c r="Z584" s="25">
        <v>0</v>
      </c>
      <c r="AA584" s="25">
        <v>0</v>
      </c>
      <c r="AB584" s="25">
        <v>134925</v>
      </c>
      <c r="AC584" s="25">
        <v>0</v>
      </c>
      <c r="AD584" s="25">
        <v>0</v>
      </c>
      <c r="AE584" s="25">
        <v>0</v>
      </c>
      <c r="AF584" s="25">
        <v>134925</v>
      </c>
      <c r="AG584" s="25">
        <v>0</v>
      </c>
      <c r="AH584" s="25">
        <v>134925</v>
      </c>
      <c r="AI584" s="16" t="s">
        <v>784</v>
      </c>
    </row>
    <row r="585" spans="1:35" x14ac:dyDescent="0.25">
      <c r="A585" s="17">
        <v>103635.17</v>
      </c>
      <c r="B585" s="18">
        <v>1</v>
      </c>
      <c r="C585" s="16" t="s">
        <v>31</v>
      </c>
      <c r="D585" s="21">
        <v>44158</v>
      </c>
      <c r="E585" s="16" t="s">
        <v>176</v>
      </c>
      <c r="F585" s="21">
        <v>44349</v>
      </c>
      <c r="G585" s="16" t="s">
        <v>32</v>
      </c>
      <c r="H585" s="26" t="s">
        <v>320</v>
      </c>
      <c r="I585" s="16" t="s">
        <v>468</v>
      </c>
      <c r="J585" s="20" t="s">
        <v>116</v>
      </c>
      <c r="L585" s="16" t="s">
        <v>116</v>
      </c>
      <c r="M585" s="26" t="s">
        <v>19582</v>
      </c>
      <c r="O585" s="16" t="s">
        <v>151</v>
      </c>
      <c r="P585" s="26" t="s">
        <v>198</v>
      </c>
      <c r="R585" s="16" t="s">
        <v>139</v>
      </c>
      <c r="S585" s="16" t="s">
        <v>84</v>
      </c>
      <c r="T585" s="23" t="s">
        <v>32</v>
      </c>
      <c r="U585" s="21">
        <v>44323</v>
      </c>
      <c r="W585" s="20" t="s">
        <v>43</v>
      </c>
      <c r="Z585" s="24" t="s">
        <v>32</v>
      </c>
      <c r="AA585" s="24" t="s">
        <v>32</v>
      </c>
      <c r="AB585" s="24" t="s">
        <v>32</v>
      </c>
      <c r="AC585" s="24" t="s">
        <v>32</v>
      </c>
      <c r="AD585" s="25">
        <v>0</v>
      </c>
      <c r="AE585" s="25">
        <v>0</v>
      </c>
      <c r="AF585" s="25">
        <v>134925</v>
      </c>
      <c r="AG585" s="25">
        <v>0</v>
      </c>
      <c r="AH585" s="25">
        <v>134925</v>
      </c>
      <c r="AI585" s="16" t="s">
        <v>19581</v>
      </c>
    </row>
    <row r="586" spans="1:35" x14ac:dyDescent="0.25">
      <c r="A586" s="17">
        <v>103641.14</v>
      </c>
      <c r="B586" s="18">
        <v>3</v>
      </c>
      <c r="C586" s="16" t="s">
        <v>474</v>
      </c>
      <c r="D586" s="21">
        <v>43420</v>
      </c>
      <c r="E586" s="16" t="s">
        <v>176</v>
      </c>
      <c r="F586" s="21">
        <v>44110</v>
      </c>
      <c r="G586" s="16" t="s">
        <v>32</v>
      </c>
      <c r="H586" s="26" t="s">
        <v>98</v>
      </c>
      <c r="I586" s="16" t="s">
        <v>785</v>
      </c>
      <c r="J586" s="20" t="s">
        <v>116</v>
      </c>
      <c r="L586" s="16" t="s">
        <v>116</v>
      </c>
      <c r="M586" s="26" t="s">
        <v>19580</v>
      </c>
      <c r="O586" s="16" t="s">
        <v>151</v>
      </c>
      <c r="P586" s="26" t="s">
        <v>198</v>
      </c>
      <c r="R586" s="16" t="s">
        <v>139</v>
      </c>
      <c r="S586" s="16" t="s">
        <v>84</v>
      </c>
      <c r="T586" s="23" t="s">
        <v>32</v>
      </c>
      <c r="U586" s="21">
        <v>43595</v>
      </c>
      <c r="W586" s="20" t="s">
        <v>43</v>
      </c>
      <c r="Z586" s="24" t="s">
        <v>32</v>
      </c>
      <c r="AA586" s="24" t="s">
        <v>32</v>
      </c>
      <c r="AB586" s="24" t="s">
        <v>32</v>
      </c>
      <c r="AC586" s="24" t="s">
        <v>32</v>
      </c>
      <c r="AD586" s="25">
        <v>0</v>
      </c>
      <c r="AE586" s="25">
        <v>0</v>
      </c>
      <c r="AF586" s="25">
        <v>70665</v>
      </c>
      <c r="AG586" s="25">
        <v>0</v>
      </c>
      <c r="AH586" s="25">
        <v>70665</v>
      </c>
      <c r="AI586" s="16" t="s">
        <v>19579</v>
      </c>
    </row>
    <row r="587" spans="1:35" x14ac:dyDescent="0.25">
      <c r="A587" s="17">
        <v>103641.15</v>
      </c>
      <c r="B587" s="18">
        <v>3</v>
      </c>
      <c r="C587" s="16" t="s">
        <v>31</v>
      </c>
      <c r="D587" s="21">
        <v>43777</v>
      </c>
      <c r="E587" s="16" t="s">
        <v>486</v>
      </c>
      <c r="F587" s="21">
        <v>44279</v>
      </c>
      <c r="G587" s="16" t="s">
        <v>75</v>
      </c>
      <c r="H587" s="26" t="s">
        <v>98</v>
      </c>
      <c r="I587" s="16" t="s">
        <v>785</v>
      </c>
      <c r="J587" s="20" t="s">
        <v>116</v>
      </c>
      <c r="L587" s="16" t="s">
        <v>116</v>
      </c>
      <c r="M587" s="26" t="s">
        <v>786</v>
      </c>
      <c r="O587" s="16" t="s">
        <v>151</v>
      </c>
      <c r="P587" s="26" t="s">
        <v>198</v>
      </c>
      <c r="R587" s="16" t="s">
        <v>139</v>
      </c>
      <c r="S587" s="16" t="s">
        <v>84</v>
      </c>
      <c r="T587" s="23" t="s">
        <v>32</v>
      </c>
      <c r="U587" s="21">
        <v>43966</v>
      </c>
      <c r="W587" s="20" t="s">
        <v>43</v>
      </c>
      <c r="Z587" s="25">
        <v>0</v>
      </c>
      <c r="AA587" s="25">
        <v>0</v>
      </c>
      <c r="AB587" s="25">
        <v>73185</v>
      </c>
      <c r="AC587" s="25">
        <v>0</v>
      </c>
      <c r="AD587" s="25">
        <v>0</v>
      </c>
      <c r="AE587" s="25">
        <v>0</v>
      </c>
      <c r="AF587" s="25">
        <v>73185</v>
      </c>
      <c r="AG587" s="25">
        <v>0</v>
      </c>
      <c r="AH587" s="25">
        <v>73185</v>
      </c>
      <c r="AI587" s="16" t="s">
        <v>787</v>
      </c>
    </row>
    <row r="588" spans="1:35" x14ac:dyDescent="0.25">
      <c r="A588" s="17">
        <v>103641.16</v>
      </c>
      <c r="B588" s="18">
        <v>3</v>
      </c>
      <c r="C588" s="16" t="s">
        <v>31</v>
      </c>
      <c r="D588" s="21">
        <v>44158</v>
      </c>
      <c r="E588" s="16" t="s">
        <v>176</v>
      </c>
      <c r="F588" s="21">
        <v>44349</v>
      </c>
      <c r="G588" s="16" t="s">
        <v>32</v>
      </c>
      <c r="H588" s="26" t="s">
        <v>98</v>
      </c>
      <c r="I588" s="16" t="s">
        <v>785</v>
      </c>
      <c r="J588" s="20" t="s">
        <v>116</v>
      </c>
      <c r="L588" s="16" t="s">
        <v>116</v>
      </c>
      <c r="M588" s="26" t="s">
        <v>19578</v>
      </c>
      <c r="O588" s="16" t="s">
        <v>151</v>
      </c>
      <c r="P588" s="26" t="s">
        <v>198</v>
      </c>
      <c r="R588" s="16" t="s">
        <v>139</v>
      </c>
      <c r="S588" s="16" t="s">
        <v>84</v>
      </c>
      <c r="T588" s="23" t="s">
        <v>32</v>
      </c>
      <c r="U588" s="21">
        <v>44323</v>
      </c>
      <c r="W588" s="20" t="s">
        <v>43</v>
      </c>
      <c r="Z588" s="24" t="s">
        <v>32</v>
      </c>
      <c r="AA588" s="24" t="s">
        <v>32</v>
      </c>
      <c r="AB588" s="24" t="s">
        <v>32</v>
      </c>
      <c r="AC588" s="24" t="s">
        <v>32</v>
      </c>
      <c r="AD588" s="25">
        <v>0</v>
      </c>
      <c r="AE588" s="25">
        <v>0</v>
      </c>
      <c r="AF588" s="25">
        <v>73185</v>
      </c>
      <c r="AG588" s="25">
        <v>0</v>
      </c>
      <c r="AH588" s="25">
        <v>73185</v>
      </c>
      <c r="AI588" s="16" t="s">
        <v>19577</v>
      </c>
    </row>
    <row r="589" spans="1:35" x14ac:dyDescent="0.25">
      <c r="A589" s="17">
        <v>103657</v>
      </c>
      <c r="B589" s="18">
        <v>3</v>
      </c>
      <c r="C589" s="16" t="s">
        <v>73</v>
      </c>
      <c r="D589" s="21">
        <v>38063</v>
      </c>
      <c r="E589" s="16" t="s">
        <v>105</v>
      </c>
      <c r="F589" s="21">
        <v>43488</v>
      </c>
      <c r="G589" s="16" t="s">
        <v>75</v>
      </c>
      <c r="H589" s="26" t="s">
        <v>788</v>
      </c>
      <c r="M589" s="26" t="s">
        <v>789</v>
      </c>
      <c r="O589" s="16" t="s">
        <v>151</v>
      </c>
      <c r="P589" s="26" t="s">
        <v>198</v>
      </c>
      <c r="R589" s="16" t="s">
        <v>139</v>
      </c>
      <c r="S589" s="16" t="s">
        <v>84</v>
      </c>
      <c r="T589" s="23" t="s">
        <v>32</v>
      </c>
      <c r="W589" s="20" t="s">
        <v>43</v>
      </c>
      <c r="Z589" s="25">
        <v>0</v>
      </c>
      <c r="AA589" s="25">
        <v>0</v>
      </c>
      <c r="AB589" s="25">
        <v>719629.83</v>
      </c>
      <c r="AC589" s="25">
        <v>0</v>
      </c>
      <c r="AD589" s="25">
        <v>0</v>
      </c>
      <c r="AE589" s="25">
        <v>0</v>
      </c>
      <c r="AF589" s="25">
        <v>14122042.220000001</v>
      </c>
      <c r="AG589" s="25">
        <v>0</v>
      </c>
      <c r="AH589" s="25">
        <v>14122042.220000001</v>
      </c>
      <c r="AI589" s="16" t="s">
        <v>790</v>
      </c>
    </row>
    <row r="590" spans="1:35" x14ac:dyDescent="0.25">
      <c r="A590" s="17">
        <v>103658</v>
      </c>
      <c r="B590" s="18">
        <v>1</v>
      </c>
      <c r="C590" s="16" t="s">
        <v>73</v>
      </c>
      <c r="D590" s="21">
        <v>38063</v>
      </c>
      <c r="E590" s="16" t="s">
        <v>774</v>
      </c>
      <c r="F590" s="21">
        <v>43476</v>
      </c>
      <c r="G590" s="16" t="s">
        <v>75</v>
      </c>
      <c r="H590" s="26" t="s">
        <v>791</v>
      </c>
      <c r="M590" s="26" t="s">
        <v>792</v>
      </c>
      <c r="O590" s="16" t="s">
        <v>151</v>
      </c>
      <c r="P590" s="26" t="s">
        <v>198</v>
      </c>
      <c r="R590" s="16" t="s">
        <v>139</v>
      </c>
      <c r="S590" s="16" t="s">
        <v>84</v>
      </c>
      <c r="T590" s="23" t="s">
        <v>32</v>
      </c>
      <c r="W590" s="20" t="s">
        <v>43</v>
      </c>
      <c r="Z590" s="25">
        <v>0</v>
      </c>
      <c r="AA590" s="25">
        <v>0</v>
      </c>
      <c r="AB590" s="25">
        <v>1241279.68</v>
      </c>
      <c r="AC590" s="25">
        <v>0</v>
      </c>
      <c r="AD590" s="25">
        <v>0</v>
      </c>
      <c r="AE590" s="25">
        <v>0</v>
      </c>
      <c r="AF590" s="25">
        <v>22500799.350000001</v>
      </c>
      <c r="AG590" s="25">
        <v>0</v>
      </c>
      <c r="AH590" s="25">
        <v>22500799.350000001</v>
      </c>
      <c r="AI590" s="16" t="s">
        <v>793</v>
      </c>
    </row>
    <row r="591" spans="1:35" x14ac:dyDescent="0.25">
      <c r="A591" s="17">
        <v>103659</v>
      </c>
      <c r="B591" s="18">
        <v>4</v>
      </c>
      <c r="C591" s="16" t="s">
        <v>73</v>
      </c>
      <c r="D591" s="21">
        <v>38063</v>
      </c>
      <c r="E591" s="16" t="s">
        <v>105</v>
      </c>
      <c r="F591" s="21">
        <v>43476</v>
      </c>
      <c r="G591" s="16" t="s">
        <v>75</v>
      </c>
      <c r="H591" s="26" t="s">
        <v>794</v>
      </c>
      <c r="M591" s="26" t="s">
        <v>795</v>
      </c>
      <c r="O591" s="16" t="s">
        <v>151</v>
      </c>
      <c r="P591" s="26" t="s">
        <v>198</v>
      </c>
      <c r="R591" s="16" t="s">
        <v>139</v>
      </c>
      <c r="S591" s="16" t="s">
        <v>84</v>
      </c>
      <c r="T591" s="23" t="s">
        <v>32</v>
      </c>
      <c r="W591" s="20" t="s">
        <v>43</v>
      </c>
      <c r="Z591" s="25">
        <v>0</v>
      </c>
      <c r="AA591" s="25">
        <v>0</v>
      </c>
      <c r="AB591" s="25">
        <v>948454.89</v>
      </c>
      <c r="AC591" s="25">
        <v>0</v>
      </c>
      <c r="AD591" s="25">
        <v>0</v>
      </c>
      <c r="AE591" s="25">
        <v>0</v>
      </c>
      <c r="AF591" s="25">
        <v>17625471.170000002</v>
      </c>
      <c r="AG591" s="25">
        <v>0</v>
      </c>
      <c r="AH591" s="25">
        <v>17625471.170000002</v>
      </c>
      <c r="AI591" s="16" t="s">
        <v>796</v>
      </c>
    </row>
    <row r="592" spans="1:35" x14ac:dyDescent="0.25">
      <c r="A592" s="17">
        <v>103660</v>
      </c>
      <c r="B592" s="18">
        <v>2</v>
      </c>
      <c r="C592" s="16" t="s">
        <v>73</v>
      </c>
      <c r="D592" s="21">
        <v>38063</v>
      </c>
      <c r="E592" s="16" t="s">
        <v>774</v>
      </c>
      <c r="F592" s="21">
        <v>43500</v>
      </c>
      <c r="G592" s="16" t="s">
        <v>75</v>
      </c>
      <c r="H592" s="26" t="s">
        <v>797</v>
      </c>
      <c r="M592" s="26" t="s">
        <v>798</v>
      </c>
      <c r="O592" s="16" t="s">
        <v>151</v>
      </c>
      <c r="P592" s="26" t="s">
        <v>198</v>
      </c>
      <c r="R592" s="16" t="s">
        <v>139</v>
      </c>
      <c r="S592" s="16" t="s">
        <v>84</v>
      </c>
      <c r="T592" s="23" t="s">
        <v>32</v>
      </c>
      <c r="W592" s="20" t="s">
        <v>43</v>
      </c>
      <c r="Z592" s="25">
        <v>0</v>
      </c>
      <c r="AA592" s="25">
        <v>0</v>
      </c>
      <c r="AB592" s="25">
        <v>1457496.05</v>
      </c>
      <c r="AC592" s="25">
        <v>0</v>
      </c>
      <c r="AD592" s="25">
        <v>0</v>
      </c>
      <c r="AE592" s="25">
        <v>0</v>
      </c>
      <c r="AF592" s="25">
        <v>24018927.350000001</v>
      </c>
      <c r="AG592" s="25">
        <v>0</v>
      </c>
      <c r="AH592" s="25">
        <v>24018927.350000001</v>
      </c>
      <c r="AI592" s="16" t="s">
        <v>799</v>
      </c>
    </row>
    <row r="593" spans="1:35" ht="30" x14ac:dyDescent="0.25">
      <c r="A593" s="17">
        <v>103678.01</v>
      </c>
      <c r="B593" s="18">
        <v>2</v>
      </c>
      <c r="C593" s="16" t="s">
        <v>73</v>
      </c>
      <c r="D593" s="21">
        <v>37319</v>
      </c>
      <c r="E593" s="16" t="s">
        <v>32</v>
      </c>
      <c r="F593" s="21">
        <v>44131</v>
      </c>
      <c r="G593" s="16" t="s">
        <v>125</v>
      </c>
      <c r="H593" s="26" t="s">
        <v>371</v>
      </c>
      <c r="I593" s="16" t="s">
        <v>2335</v>
      </c>
      <c r="J593" s="20" t="s">
        <v>116</v>
      </c>
      <c r="L593" s="16" t="s">
        <v>116</v>
      </c>
      <c r="M593" s="26" t="s">
        <v>19576</v>
      </c>
      <c r="N593" s="26" t="s">
        <v>19575</v>
      </c>
      <c r="O593" s="16" t="s">
        <v>119</v>
      </c>
      <c r="P593" s="26" t="s">
        <v>138</v>
      </c>
      <c r="R593" s="16" t="s">
        <v>139</v>
      </c>
      <c r="S593" s="16" t="s">
        <v>42</v>
      </c>
      <c r="T593" s="22">
        <v>7.11</v>
      </c>
      <c r="U593" s="21">
        <v>44841</v>
      </c>
      <c r="W593" s="20" t="s">
        <v>43</v>
      </c>
      <c r="X593" s="16" t="s">
        <v>78</v>
      </c>
      <c r="Z593" s="24" t="s">
        <v>32</v>
      </c>
      <c r="AA593" s="24" t="s">
        <v>32</v>
      </c>
      <c r="AB593" s="24" t="s">
        <v>32</v>
      </c>
      <c r="AC593" s="24" t="s">
        <v>32</v>
      </c>
      <c r="AD593" s="25">
        <v>2158141</v>
      </c>
      <c r="AE593" s="25">
        <v>0</v>
      </c>
      <c r="AF593" s="25">
        <v>0</v>
      </c>
      <c r="AG593" s="25">
        <v>0</v>
      </c>
      <c r="AH593" s="25">
        <v>2158141</v>
      </c>
    </row>
    <row r="594" spans="1:35" ht="30" x14ac:dyDescent="0.25">
      <c r="A594" s="17">
        <v>103755.05</v>
      </c>
      <c r="B594" s="18">
        <v>2</v>
      </c>
      <c r="C594" s="16" t="s">
        <v>31</v>
      </c>
      <c r="D594" s="21">
        <v>42440</v>
      </c>
      <c r="E594" s="16" t="s">
        <v>81</v>
      </c>
      <c r="F594" s="21">
        <v>43418</v>
      </c>
      <c r="G594" s="16" t="s">
        <v>75</v>
      </c>
      <c r="H594" s="26" t="s">
        <v>1336</v>
      </c>
      <c r="M594" s="26" t="s">
        <v>19574</v>
      </c>
      <c r="N594" s="26" t="s">
        <v>19573</v>
      </c>
      <c r="O594" s="16" t="s">
        <v>78</v>
      </c>
      <c r="P594" s="26" t="s">
        <v>100</v>
      </c>
      <c r="T594" s="23" t="s">
        <v>32</v>
      </c>
      <c r="U594" s="21">
        <v>42601</v>
      </c>
      <c r="W594" s="20" t="s">
        <v>43</v>
      </c>
      <c r="Z594" s="24" t="s">
        <v>32</v>
      </c>
      <c r="AA594" s="24" t="s">
        <v>32</v>
      </c>
      <c r="AB594" s="24" t="s">
        <v>32</v>
      </c>
      <c r="AC594" s="24" t="s">
        <v>32</v>
      </c>
      <c r="AD594" s="25">
        <v>0</v>
      </c>
      <c r="AE594" s="25">
        <v>0</v>
      </c>
      <c r="AF594" s="25">
        <v>4693865</v>
      </c>
      <c r="AG594" s="25">
        <v>0</v>
      </c>
      <c r="AH594" s="25">
        <v>4693865</v>
      </c>
      <c r="AI594" s="16" t="s">
        <v>19572</v>
      </c>
    </row>
    <row r="595" spans="1:35" ht="30" x14ac:dyDescent="0.25">
      <c r="A595" s="17">
        <v>103755.06</v>
      </c>
      <c r="B595" s="18">
        <v>2</v>
      </c>
      <c r="C595" s="16" t="s">
        <v>31</v>
      </c>
      <c r="D595" s="21">
        <v>43479</v>
      </c>
      <c r="E595" s="16" t="s">
        <v>81</v>
      </c>
      <c r="F595" s="21">
        <v>43803</v>
      </c>
      <c r="G595" s="16" t="s">
        <v>514</v>
      </c>
      <c r="H595" s="26" t="s">
        <v>1336</v>
      </c>
      <c r="M595" s="26" t="s">
        <v>19571</v>
      </c>
      <c r="O595" s="16" t="s">
        <v>78</v>
      </c>
      <c r="P595" s="26" t="s">
        <v>100</v>
      </c>
      <c r="T595" s="23" t="s">
        <v>32</v>
      </c>
      <c r="U595" s="21">
        <v>43777</v>
      </c>
      <c r="W595" s="20" t="s">
        <v>43</v>
      </c>
      <c r="Z595" s="24" t="s">
        <v>32</v>
      </c>
      <c r="AA595" s="24" t="s">
        <v>32</v>
      </c>
      <c r="AB595" s="24" t="s">
        <v>32</v>
      </c>
      <c r="AC595" s="24" t="s">
        <v>32</v>
      </c>
      <c r="AD595" s="25">
        <v>0</v>
      </c>
      <c r="AE595" s="25">
        <v>0</v>
      </c>
      <c r="AF595" s="25">
        <v>10484880</v>
      </c>
      <c r="AG595" s="25">
        <v>0</v>
      </c>
      <c r="AH595" s="25">
        <v>10484880</v>
      </c>
      <c r="AI595" s="16" t="s">
        <v>19570</v>
      </c>
    </row>
    <row r="596" spans="1:35" x14ac:dyDescent="0.25">
      <c r="A596" s="17">
        <v>103764</v>
      </c>
      <c r="B596" s="18">
        <v>3</v>
      </c>
      <c r="C596" s="16" t="s">
        <v>31</v>
      </c>
      <c r="D596" s="21">
        <v>38092</v>
      </c>
      <c r="E596" s="16" t="s">
        <v>811</v>
      </c>
      <c r="F596" s="21">
        <v>43787</v>
      </c>
      <c r="G596" s="16" t="s">
        <v>176</v>
      </c>
      <c r="H596" s="26" t="s">
        <v>98</v>
      </c>
      <c r="I596" s="16" t="s">
        <v>620</v>
      </c>
      <c r="J596" s="20" t="s">
        <v>116</v>
      </c>
      <c r="L596" s="16" t="s">
        <v>116</v>
      </c>
      <c r="M596" s="26" t="s">
        <v>19569</v>
      </c>
      <c r="N596" s="26" t="s">
        <v>19531</v>
      </c>
      <c r="O596" s="16" t="s">
        <v>119</v>
      </c>
      <c r="P596" s="26" t="s">
        <v>138</v>
      </c>
      <c r="R596" s="16" t="s">
        <v>139</v>
      </c>
      <c r="S596" s="16" t="s">
        <v>42</v>
      </c>
      <c r="T596" s="22">
        <v>2.15</v>
      </c>
      <c r="U596" s="21">
        <v>43742</v>
      </c>
      <c r="W596" s="20" t="s">
        <v>43</v>
      </c>
      <c r="X596" s="16" t="s">
        <v>140</v>
      </c>
      <c r="Z596" s="24" t="s">
        <v>32</v>
      </c>
      <c r="AA596" s="24" t="s">
        <v>32</v>
      </c>
      <c r="AB596" s="24" t="s">
        <v>32</v>
      </c>
      <c r="AC596" s="24" t="s">
        <v>32</v>
      </c>
      <c r="AD596" s="25">
        <v>2136000</v>
      </c>
      <c r="AE596" s="25">
        <v>12848000</v>
      </c>
      <c r="AF596" s="25">
        <v>36021040</v>
      </c>
      <c r="AG596" s="25">
        <v>0</v>
      </c>
      <c r="AH596" s="25">
        <v>51005040</v>
      </c>
      <c r="AI596" s="16" t="s">
        <v>19568</v>
      </c>
    </row>
    <row r="597" spans="1:35" x14ac:dyDescent="0.25">
      <c r="A597" s="17">
        <v>103764.01</v>
      </c>
      <c r="B597" s="18">
        <v>3</v>
      </c>
      <c r="C597" s="16" t="s">
        <v>73</v>
      </c>
      <c r="D597" s="21">
        <v>42576</v>
      </c>
      <c r="E597" s="16" t="s">
        <v>529</v>
      </c>
      <c r="F597" s="21">
        <v>43686</v>
      </c>
      <c r="G597" s="16" t="s">
        <v>109</v>
      </c>
      <c r="H597" s="26" t="s">
        <v>98</v>
      </c>
      <c r="I597" s="16" t="s">
        <v>620</v>
      </c>
      <c r="J597" s="20" t="s">
        <v>116</v>
      </c>
      <c r="L597" s="16" t="s">
        <v>116</v>
      </c>
      <c r="M597" s="26" t="s">
        <v>19567</v>
      </c>
      <c r="O597" s="16" t="s">
        <v>53</v>
      </c>
      <c r="P597" s="26" t="s">
        <v>40</v>
      </c>
      <c r="R597" s="16" t="s">
        <v>41</v>
      </c>
      <c r="S597" s="16" t="s">
        <v>42</v>
      </c>
      <c r="T597" s="22">
        <v>0.04</v>
      </c>
      <c r="W597" s="20" t="s">
        <v>43</v>
      </c>
      <c r="X597" s="16" t="s">
        <v>140</v>
      </c>
      <c r="Y597" s="26" t="s">
        <v>19566</v>
      </c>
      <c r="Z597" s="24" t="s">
        <v>32</v>
      </c>
      <c r="AA597" s="24" t="s">
        <v>32</v>
      </c>
      <c r="AB597" s="24" t="s">
        <v>32</v>
      </c>
      <c r="AC597" s="24" t="s">
        <v>32</v>
      </c>
      <c r="AD597" s="24" t="s">
        <v>32</v>
      </c>
      <c r="AE597" s="24" t="s">
        <v>32</v>
      </c>
      <c r="AF597" s="24" t="s">
        <v>32</v>
      </c>
      <c r="AG597" s="24" t="s">
        <v>32</v>
      </c>
      <c r="AH597" s="24" t="s">
        <v>32</v>
      </c>
    </row>
    <row r="598" spans="1:35" x14ac:dyDescent="0.25">
      <c r="A598" s="17">
        <v>103773.02</v>
      </c>
      <c r="B598" s="18">
        <v>3</v>
      </c>
      <c r="C598" s="16" t="s">
        <v>474</v>
      </c>
      <c r="D598" s="21">
        <v>38884</v>
      </c>
      <c r="E598" s="16" t="s">
        <v>522</v>
      </c>
      <c r="F598" s="21">
        <v>44169</v>
      </c>
      <c r="G598" s="16" t="s">
        <v>832</v>
      </c>
      <c r="H598" s="26" t="s">
        <v>346</v>
      </c>
      <c r="I598" s="16" t="s">
        <v>802</v>
      </c>
      <c r="J598" s="20" t="s">
        <v>116</v>
      </c>
      <c r="L598" s="16" t="s">
        <v>116</v>
      </c>
      <c r="M598" s="26" t="s">
        <v>19565</v>
      </c>
      <c r="N598" s="26" t="s">
        <v>19564</v>
      </c>
      <c r="O598" s="16" t="s">
        <v>119</v>
      </c>
      <c r="P598" s="26" t="s">
        <v>138</v>
      </c>
      <c r="R598" s="16" t="s">
        <v>139</v>
      </c>
      <c r="S598" s="16" t="s">
        <v>42</v>
      </c>
      <c r="T598" s="22">
        <v>1.8</v>
      </c>
      <c r="U598" s="21">
        <v>41782</v>
      </c>
      <c r="W598" s="20" t="s">
        <v>43</v>
      </c>
      <c r="X598" s="16" t="s">
        <v>78</v>
      </c>
      <c r="Z598" s="24" t="s">
        <v>32</v>
      </c>
      <c r="AA598" s="24" t="s">
        <v>32</v>
      </c>
      <c r="AB598" s="24" t="s">
        <v>32</v>
      </c>
      <c r="AC598" s="24" t="s">
        <v>32</v>
      </c>
      <c r="AD598" s="25">
        <v>1724262</v>
      </c>
      <c r="AE598" s="25">
        <v>2990000</v>
      </c>
      <c r="AF598" s="25">
        <v>23060982</v>
      </c>
      <c r="AG598" s="25">
        <v>0</v>
      </c>
      <c r="AH598" s="25">
        <v>27775244</v>
      </c>
      <c r="AI598" s="16" t="s">
        <v>19563</v>
      </c>
    </row>
    <row r="599" spans="1:35" x14ac:dyDescent="0.25">
      <c r="A599" s="17">
        <v>103773.03</v>
      </c>
      <c r="B599" s="18">
        <v>3</v>
      </c>
      <c r="C599" s="16" t="s">
        <v>73</v>
      </c>
      <c r="D599" s="21">
        <v>42578</v>
      </c>
      <c r="E599" s="16" t="s">
        <v>109</v>
      </c>
      <c r="F599" s="21">
        <v>44343</v>
      </c>
      <c r="G599" s="16" t="s">
        <v>800</v>
      </c>
      <c r="H599" s="26" t="s">
        <v>801</v>
      </c>
      <c r="I599" s="16" t="s">
        <v>802</v>
      </c>
      <c r="J599" s="20" t="s">
        <v>116</v>
      </c>
      <c r="L599" s="16" t="s">
        <v>116</v>
      </c>
      <c r="M599" s="26" t="s">
        <v>803</v>
      </c>
      <c r="O599" s="16" t="s">
        <v>119</v>
      </c>
      <c r="P599" s="26" t="s">
        <v>632</v>
      </c>
      <c r="T599" s="22">
        <v>11.5</v>
      </c>
      <c r="U599" s="21">
        <v>45422</v>
      </c>
      <c r="W599" s="20" t="s">
        <v>43</v>
      </c>
      <c r="X599" s="16" t="s">
        <v>78</v>
      </c>
      <c r="Z599" s="25">
        <v>40000</v>
      </c>
      <c r="AA599" s="25">
        <v>0</v>
      </c>
      <c r="AB599" s="25">
        <v>0</v>
      </c>
      <c r="AC599" s="25">
        <v>0</v>
      </c>
      <c r="AD599" s="25">
        <v>40000</v>
      </c>
      <c r="AE599" s="25">
        <v>0</v>
      </c>
      <c r="AF599" s="25">
        <v>0</v>
      </c>
      <c r="AG599" s="25">
        <v>0</v>
      </c>
      <c r="AH599" s="25">
        <v>40000</v>
      </c>
    </row>
    <row r="600" spans="1:35" x14ac:dyDescent="0.25">
      <c r="A600" s="17">
        <v>103779</v>
      </c>
      <c r="B600" s="18">
        <v>1</v>
      </c>
      <c r="C600" s="16" t="s">
        <v>474</v>
      </c>
      <c r="D600" s="21">
        <v>38096</v>
      </c>
      <c r="E600" s="16" t="s">
        <v>1054</v>
      </c>
      <c r="F600" s="21">
        <v>44169</v>
      </c>
      <c r="G600" s="16" t="s">
        <v>74</v>
      </c>
      <c r="H600" s="26" t="s">
        <v>386</v>
      </c>
      <c r="I600" s="16" t="s">
        <v>446</v>
      </c>
      <c r="J600" s="20" t="s">
        <v>116</v>
      </c>
      <c r="L600" s="16" t="s">
        <v>116</v>
      </c>
      <c r="M600" s="26" t="s">
        <v>19562</v>
      </c>
      <c r="N600" s="26" t="s">
        <v>19561</v>
      </c>
      <c r="O600" s="16" t="s">
        <v>119</v>
      </c>
      <c r="P600" s="26" t="s">
        <v>168</v>
      </c>
      <c r="R600" s="16" t="s">
        <v>139</v>
      </c>
      <c r="S600" s="16" t="s">
        <v>42</v>
      </c>
      <c r="T600" s="22">
        <v>0.89</v>
      </c>
      <c r="U600" s="21">
        <v>41831</v>
      </c>
      <c r="W600" s="20" t="s">
        <v>43</v>
      </c>
      <c r="X600" s="16" t="s">
        <v>511</v>
      </c>
      <c r="Z600" s="24" t="s">
        <v>32</v>
      </c>
      <c r="AA600" s="24" t="s">
        <v>32</v>
      </c>
      <c r="AB600" s="24" t="s">
        <v>32</v>
      </c>
      <c r="AC600" s="24" t="s">
        <v>32</v>
      </c>
      <c r="AD600" s="25">
        <v>668298.25</v>
      </c>
      <c r="AE600" s="25">
        <v>4112700</v>
      </c>
      <c r="AF600" s="25">
        <v>10650336</v>
      </c>
      <c r="AG600" s="25">
        <v>0</v>
      </c>
      <c r="AH600" s="25">
        <v>15431334.25</v>
      </c>
      <c r="AI600" s="16" t="s">
        <v>19560</v>
      </c>
    </row>
    <row r="601" spans="1:35" x14ac:dyDescent="0.25">
      <c r="A601" s="17">
        <v>103801</v>
      </c>
      <c r="B601" s="18">
        <v>2</v>
      </c>
      <c r="C601" s="16" t="s">
        <v>73</v>
      </c>
      <c r="D601" s="21">
        <v>38097</v>
      </c>
      <c r="E601" s="16" t="s">
        <v>804</v>
      </c>
      <c r="F601" s="21">
        <v>44224</v>
      </c>
      <c r="G601" s="16" t="s">
        <v>805</v>
      </c>
      <c r="H601" s="26" t="s">
        <v>212</v>
      </c>
      <c r="I601" s="16" t="s">
        <v>806</v>
      </c>
      <c r="K601" s="16" t="s">
        <v>807</v>
      </c>
      <c r="L601" s="16" t="s">
        <v>37</v>
      </c>
      <c r="M601" s="26" t="s">
        <v>808</v>
      </c>
      <c r="O601" s="16" t="s">
        <v>53</v>
      </c>
      <c r="P601" s="26" t="s">
        <v>40</v>
      </c>
      <c r="R601" s="16" t="s">
        <v>41</v>
      </c>
      <c r="S601" s="16" t="s">
        <v>42</v>
      </c>
      <c r="T601" s="22">
        <v>0.01</v>
      </c>
      <c r="U601" s="21">
        <v>44603</v>
      </c>
      <c r="W601" s="20" t="s">
        <v>43</v>
      </c>
      <c r="X601" s="16" t="s">
        <v>44</v>
      </c>
      <c r="Y601" s="26" t="s">
        <v>809</v>
      </c>
      <c r="Z601" s="25">
        <v>1043.92</v>
      </c>
      <c r="AA601" s="25">
        <v>0</v>
      </c>
      <c r="AB601" s="25">
        <v>0</v>
      </c>
      <c r="AC601" s="25">
        <v>0</v>
      </c>
      <c r="AD601" s="25">
        <v>118043.92</v>
      </c>
      <c r="AE601" s="25">
        <v>237425</v>
      </c>
      <c r="AF601" s="25">
        <v>0</v>
      </c>
      <c r="AG601" s="25">
        <v>0</v>
      </c>
      <c r="AH601" s="25">
        <v>355468.92</v>
      </c>
      <c r="AI601" s="16" t="s">
        <v>810</v>
      </c>
    </row>
    <row r="602" spans="1:35" x14ac:dyDescent="0.25">
      <c r="A602" s="17">
        <v>103836</v>
      </c>
      <c r="B602" s="18">
        <v>1</v>
      </c>
      <c r="C602" s="16" t="s">
        <v>73</v>
      </c>
      <c r="D602" s="21">
        <v>38097</v>
      </c>
      <c r="E602" s="16" t="s">
        <v>804</v>
      </c>
      <c r="F602" s="21">
        <v>44097</v>
      </c>
      <c r="G602" s="16" t="s">
        <v>56</v>
      </c>
      <c r="H602" s="26" t="s">
        <v>238</v>
      </c>
      <c r="I602" s="16" t="s">
        <v>19559</v>
      </c>
      <c r="K602" s="16" t="s">
        <v>19558</v>
      </c>
      <c r="L602" s="16" t="s">
        <v>37</v>
      </c>
      <c r="M602" s="26" t="s">
        <v>19557</v>
      </c>
      <c r="O602" s="16" t="s">
        <v>39</v>
      </c>
      <c r="P602" s="26" t="s">
        <v>40</v>
      </c>
      <c r="R602" s="16" t="s">
        <v>41</v>
      </c>
      <c r="S602" s="16" t="s">
        <v>42</v>
      </c>
      <c r="T602" s="22">
        <v>0.02</v>
      </c>
      <c r="W602" s="20" t="s">
        <v>43</v>
      </c>
      <c r="X602" s="16" t="s">
        <v>44</v>
      </c>
      <c r="Y602" s="26" t="s">
        <v>19556</v>
      </c>
      <c r="Z602" s="24" t="s">
        <v>32</v>
      </c>
      <c r="AA602" s="24" t="s">
        <v>32</v>
      </c>
      <c r="AB602" s="24" t="s">
        <v>32</v>
      </c>
      <c r="AC602" s="24" t="s">
        <v>32</v>
      </c>
      <c r="AD602" s="24" t="s">
        <v>32</v>
      </c>
      <c r="AE602" s="24" t="s">
        <v>32</v>
      </c>
      <c r="AF602" s="24" t="s">
        <v>32</v>
      </c>
      <c r="AG602" s="24" t="s">
        <v>32</v>
      </c>
      <c r="AH602" s="24" t="s">
        <v>32</v>
      </c>
      <c r="AI602" s="16" t="s">
        <v>19555</v>
      </c>
    </row>
    <row r="603" spans="1:35" x14ac:dyDescent="0.25">
      <c r="A603" s="17">
        <v>103838</v>
      </c>
      <c r="B603" s="18">
        <v>1</v>
      </c>
      <c r="C603" s="16" t="s">
        <v>73</v>
      </c>
      <c r="D603" s="21">
        <v>38097</v>
      </c>
      <c r="E603" s="16" t="s">
        <v>804</v>
      </c>
      <c r="F603" s="21">
        <v>44099</v>
      </c>
      <c r="G603" s="16" t="s">
        <v>56</v>
      </c>
      <c r="H603" s="26" t="s">
        <v>238</v>
      </c>
      <c r="I603" s="16" t="s">
        <v>19554</v>
      </c>
      <c r="K603" s="16" t="s">
        <v>14847</v>
      </c>
      <c r="L603" s="16" t="s">
        <v>37</v>
      </c>
      <c r="M603" s="26" t="s">
        <v>19553</v>
      </c>
      <c r="O603" s="16" t="s">
        <v>53</v>
      </c>
      <c r="P603" s="26" t="s">
        <v>40</v>
      </c>
      <c r="R603" s="16" t="s">
        <v>41</v>
      </c>
      <c r="S603" s="16" t="s">
        <v>42</v>
      </c>
      <c r="T603" s="22">
        <v>0.01</v>
      </c>
      <c r="W603" s="20" t="s">
        <v>43</v>
      </c>
      <c r="X603" s="16" t="s">
        <v>44</v>
      </c>
      <c r="Y603" s="26" t="s">
        <v>19552</v>
      </c>
      <c r="Z603" s="24" t="s">
        <v>32</v>
      </c>
      <c r="AA603" s="24" t="s">
        <v>32</v>
      </c>
      <c r="AB603" s="24" t="s">
        <v>32</v>
      </c>
      <c r="AC603" s="24" t="s">
        <v>32</v>
      </c>
      <c r="AD603" s="24" t="s">
        <v>32</v>
      </c>
      <c r="AE603" s="24" t="s">
        <v>32</v>
      </c>
      <c r="AF603" s="24" t="s">
        <v>32</v>
      </c>
      <c r="AG603" s="24" t="s">
        <v>32</v>
      </c>
      <c r="AH603" s="24" t="s">
        <v>32</v>
      </c>
    </row>
    <row r="604" spans="1:35" x14ac:dyDescent="0.25">
      <c r="A604" s="17">
        <v>103844</v>
      </c>
      <c r="B604" s="18">
        <v>3</v>
      </c>
      <c r="C604" s="16" t="s">
        <v>73</v>
      </c>
      <c r="D604" s="21">
        <v>38097</v>
      </c>
      <c r="E604" s="16" t="s">
        <v>105</v>
      </c>
      <c r="F604" s="21">
        <v>39765</v>
      </c>
      <c r="G604" s="16" t="s">
        <v>32</v>
      </c>
      <c r="H604" s="26" t="s">
        <v>98</v>
      </c>
      <c r="L604" s="16" t="s">
        <v>110</v>
      </c>
      <c r="M604" s="26" t="s">
        <v>19551</v>
      </c>
      <c r="O604" s="16" t="s">
        <v>1612</v>
      </c>
      <c r="P604" s="26" t="s">
        <v>1062</v>
      </c>
      <c r="T604" s="23" t="s">
        <v>32</v>
      </c>
      <c r="W604" s="20" t="s">
        <v>43</v>
      </c>
      <c r="Z604" s="24" t="s">
        <v>32</v>
      </c>
      <c r="AA604" s="24" t="s">
        <v>32</v>
      </c>
      <c r="AB604" s="24" t="s">
        <v>32</v>
      </c>
      <c r="AC604" s="24" t="s">
        <v>32</v>
      </c>
      <c r="AD604" s="24" t="s">
        <v>32</v>
      </c>
      <c r="AE604" s="24" t="s">
        <v>32</v>
      </c>
      <c r="AF604" s="24" t="s">
        <v>32</v>
      </c>
      <c r="AG604" s="24" t="s">
        <v>32</v>
      </c>
      <c r="AH604" s="24" t="s">
        <v>32</v>
      </c>
      <c r="AI604" s="16" t="s">
        <v>19550</v>
      </c>
    </row>
    <row r="605" spans="1:35" x14ac:dyDescent="0.25">
      <c r="A605" s="17">
        <v>103858</v>
      </c>
      <c r="B605" s="18">
        <v>4</v>
      </c>
      <c r="C605" s="16" t="s">
        <v>73</v>
      </c>
      <c r="D605" s="21">
        <v>38097</v>
      </c>
      <c r="E605" s="16" t="s">
        <v>804</v>
      </c>
      <c r="F605" s="21">
        <v>44099</v>
      </c>
      <c r="G605" s="16" t="s">
        <v>56</v>
      </c>
      <c r="H605" s="26" t="s">
        <v>258</v>
      </c>
      <c r="I605" s="16" t="s">
        <v>19549</v>
      </c>
      <c r="K605" s="16" t="s">
        <v>17920</v>
      </c>
      <c r="L605" s="16" t="s">
        <v>37</v>
      </c>
      <c r="M605" s="26" t="s">
        <v>19548</v>
      </c>
      <c r="O605" s="16" t="s">
        <v>53</v>
      </c>
      <c r="P605" s="26" t="s">
        <v>40</v>
      </c>
      <c r="R605" s="16" t="s">
        <v>41</v>
      </c>
      <c r="S605" s="16" t="s">
        <v>42</v>
      </c>
      <c r="T605" s="22">
        <v>0.01</v>
      </c>
      <c r="W605" s="20" t="s">
        <v>43</v>
      </c>
      <c r="X605" s="16" t="s">
        <v>44</v>
      </c>
      <c r="Y605" s="26" t="s">
        <v>19547</v>
      </c>
      <c r="Z605" s="24" t="s">
        <v>32</v>
      </c>
      <c r="AA605" s="24" t="s">
        <v>32</v>
      </c>
      <c r="AB605" s="24" t="s">
        <v>32</v>
      </c>
      <c r="AC605" s="24" t="s">
        <v>32</v>
      </c>
      <c r="AD605" s="24" t="s">
        <v>32</v>
      </c>
      <c r="AE605" s="24" t="s">
        <v>32</v>
      </c>
      <c r="AF605" s="24" t="s">
        <v>32</v>
      </c>
      <c r="AG605" s="24" t="s">
        <v>32</v>
      </c>
      <c r="AH605" s="24" t="s">
        <v>32</v>
      </c>
    </row>
    <row r="606" spans="1:35" x14ac:dyDescent="0.25">
      <c r="A606" s="17">
        <v>103899</v>
      </c>
      <c r="B606" s="18">
        <v>1</v>
      </c>
      <c r="C606" s="16" t="s">
        <v>31</v>
      </c>
      <c r="D606" s="21">
        <v>38099</v>
      </c>
      <c r="E606" s="16" t="s">
        <v>811</v>
      </c>
      <c r="F606" s="21">
        <v>43130</v>
      </c>
      <c r="G606" s="16" t="s">
        <v>75</v>
      </c>
      <c r="H606" s="26" t="s">
        <v>337</v>
      </c>
      <c r="I606" s="16" t="s">
        <v>3972</v>
      </c>
      <c r="J606" s="20" t="s">
        <v>116</v>
      </c>
      <c r="L606" s="16" t="s">
        <v>116</v>
      </c>
      <c r="M606" s="26" t="s">
        <v>19546</v>
      </c>
      <c r="N606" s="26" t="s">
        <v>19545</v>
      </c>
      <c r="O606" s="16" t="s">
        <v>119</v>
      </c>
      <c r="P606" s="26" t="s">
        <v>168</v>
      </c>
      <c r="R606" s="16" t="s">
        <v>139</v>
      </c>
      <c r="S606" s="16" t="s">
        <v>42</v>
      </c>
      <c r="T606" s="22">
        <v>1.2809999999999999</v>
      </c>
      <c r="U606" s="21">
        <v>43014</v>
      </c>
      <c r="W606" s="20" t="s">
        <v>43</v>
      </c>
      <c r="X606" s="16" t="s">
        <v>140</v>
      </c>
      <c r="Z606" s="24" t="s">
        <v>32</v>
      </c>
      <c r="AA606" s="24" t="s">
        <v>32</v>
      </c>
      <c r="AB606" s="24" t="s">
        <v>32</v>
      </c>
      <c r="AC606" s="24" t="s">
        <v>32</v>
      </c>
      <c r="AD606" s="25">
        <v>800000</v>
      </c>
      <c r="AE606" s="25">
        <v>1175001</v>
      </c>
      <c r="AF606" s="25">
        <v>9617900</v>
      </c>
      <c r="AG606" s="25">
        <v>0</v>
      </c>
      <c r="AH606" s="25">
        <v>11592901</v>
      </c>
      <c r="AI606" s="16" t="s">
        <v>19544</v>
      </c>
    </row>
    <row r="607" spans="1:35" x14ac:dyDescent="0.25">
      <c r="A607" s="17">
        <v>103917</v>
      </c>
      <c r="B607" s="18">
        <v>2</v>
      </c>
      <c r="C607" s="16" t="s">
        <v>31</v>
      </c>
      <c r="D607" s="21">
        <v>38099</v>
      </c>
      <c r="E607" s="16" t="s">
        <v>811</v>
      </c>
      <c r="F607" s="21">
        <v>44069</v>
      </c>
      <c r="G607" s="16" t="s">
        <v>514</v>
      </c>
      <c r="H607" s="26" t="s">
        <v>286</v>
      </c>
      <c r="I607" s="16" t="s">
        <v>812</v>
      </c>
      <c r="J607" s="20" t="s">
        <v>148</v>
      </c>
      <c r="L607" s="16" t="s">
        <v>149</v>
      </c>
      <c r="M607" s="26" t="s">
        <v>813</v>
      </c>
      <c r="N607" s="26" t="s">
        <v>814</v>
      </c>
      <c r="O607" s="16" t="s">
        <v>119</v>
      </c>
      <c r="P607" s="26" t="s">
        <v>168</v>
      </c>
      <c r="R607" s="16" t="s">
        <v>139</v>
      </c>
      <c r="S607" s="16" t="s">
        <v>42</v>
      </c>
      <c r="T607" s="22">
        <v>1.623</v>
      </c>
      <c r="U607" s="21">
        <v>42293</v>
      </c>
      <c r="W607" s="20" t="s">
        <v>43</v>
      </c>
      <c r="X607" s="16" t="s">
        <v>454</v>
      </c>
      <c r="Z607" s="25">
        <v>555000</v>
      </c>
      <c r="AA607" s="25">
        <v>-2115000</v>
      </c>
      <c r="AB607" s="25">
        <v>18126588</v>
      </c>
      <c r="AC607" s="25">
        <v>0</v>
      </c>
      <c r="AD607" s="25">
        <v>8255672</v>
      </c>
      <c r="AE607" s="25">
        <v>8718300</v>
      </c>
      <c r="AF607" s="25">
        <v>143985262</v>
      </c>
      <c r="AG607" s="25">
        <v>0</v>
      </c>
      <c r="AH607" s="25">
        <v>160959234</v>
      </c>
      <c r="AI607" s="16" t="s">
        <v>815</v>
      </c>
    </row>
    <row r="608" spans="1:35" ht="30" x14ac:dyDescent="0.25">
      <c r="A608" s="17">
        <v>103917.01</v>
      </c>
      <c r="B608" s="18">
        <v>2</v>
      </c>
      <c r="C608" s="16" t="s">
        <v>73</v>
      </c>
      <c r="D608" s="21">
        <v>44069</v>
      </c>
      <c r="E608" s="16" t="s">
        <v>514</v>
      </c>
      <c r="F608" s="21">
        <v>44354</v>
      </c>
      <c r="G608" s="16" t="s">
        <v>109</v>
      </c>
      <c r="H608" s="26" t="s">
        <v>286</v>
      </c>
      <c r="I608" s="16" t="s">
        <v>812</v>
      </c>
      <c r="J608" s="20" t="s">
        <v>148</v>
      </c>
      <c r="L608" s="16" t="s">
        <v>149</v>
      </c>
      <c r="M608" s="26" t="s">
        <v>813</v>
      </c>
      <c r="N608" s="26" t="s">
        <v>816</v>
      </c>
      <c r="O608" s="16" t="s">
        <v>119</v>
      </c>
      <c r="P608" s="26" t="s">
        <v>817</v>
      </c>
      <c r="T608" s="22">
        <v>1.623</v>
      </c>
      <c r="U608" s="21">
        <v>44372</v>
      </c>
      <c r="W608" s="20" t="s">
        <v>43</v>
      </c>
      <c r="X608" s="16" t="s">
        <v>454</v>
      </c>
      <c r="Z608" s="25">
        <v>100000</v>
      </c>
      <c r="AA608" s="25">
        <v>0</v>
      </c>
      <c r="AB608" s="25">
        <v>4029704</v>
      </c>
      <c r="AC608" s="25">
        <v>0</v>
      </c>
      <c r="AD608" s="25">
        <v>100000</v>
      </c>
      <c r="AE608" s="25">
        <v>0</v>
      </c>
      <c r="AF608" s="25">
        <v>4029704</v>
      </c>
      <c r="AG608" s="25">
        <v>0</v>
      </c>
      <c r="AH608" s="25">
        <v>4129704</v>
      </c>
      <c r="AI608" s="16" t="s">
        <v>818</v>
      </c>
    </row>
    <row r="609" spans="1:35" x14ac:dyDescent="0.25">
      <c r="A609" s="17">
        <v>103937</v>
      </c>
      <c r="B609" s="18">
        <v>3</v>
      </c>
      <c r="C609" s="16" t="s">
        <v>73</v>
      </c>
      <c r="D609" s="21">
        <v>38100</v>
      </c>
      <c r="E609" s="16" t="s">
        <v>804</v>
      </c>
      <c r="F609" s="21">
        <v>44008</v>
      </c>
      <c r="G609" s="16" t="s">
        <v>6046</v>
      </c>
      <c r="H609" s="26" t="s">
        <v>346</v>
      </c>
      <c r="I609" s="16" t="s">
        <v>19543</v>
      </c>
      <c r="K609" s="16" t="s">
        <v>19542</v>
      </c>
      <c r="L609" s="16" t="s">
        <v>37</v>
      </c>
      <c r="M609" s="26" t="s">
        <v>19541</v>
      </c>
      <c r="O609" s="16" t="s">
        <v>53</v>
      </c>
      <c r="P609" s="26" t="s">
        <v>40</v>
      </c>
      <c r="R609" s="16" t="s">
        <v>41</v>
      </c>
      <c r="S609" s="16" t="s">
        <v>42</v>
      </c>
      <c r="T609" s="22">
        <v>0</v>
      </c>
      <c r="U609" s="21">
        <v>44960</v>
      </c>
      <c r="W609" s="20" t="s">
        <v>43</v>
      </c>
      <c r="X609" s="16" t="s">
        <v>44</v>
      </c>
      <c r="Y609" s="26" t="s">
        <v>19540</v>
      </c>
      <c r="Z609" s="24" t="s">
        <v>32</v>
      </c>
      <c r="AA609" s="24" t="s">
        <v>32</v>
      </c>
      <c r="AB609" s="24" t="s">
        <v>32</v>
      </c>
      <c r="AC609" s="24" t="s">
        <v>32</v>
      </c>
      <c r="AD609" s="25">
        <v>110750.89</v>
      </c>
      <c r="AE609" s="25">
        <v>20.239999999999998</v>
      </c>
      <c r="AF609" s="25">
        <v>0</v>
      </c>
      <c r="AG609" s="25">
        <v>0</v>
      </c>
      <c r="AH609" s="25">
        <v>110771.13</v>
      </c>
      <c r="AI609" s="16" t="s">
        <v>19539</v>
      </c>
    </row>
    <row r="610" spans="1:35" x14ac:dyDescent="0.25">
      <c r="A610" s="17">
        <v>103939</v>
      </c>
      <c r="B610" s="18">
        <v>3</v>
      </c>
      <c r="C610" s="16" t="s">
        <v>73</v>
      </c>
      <c r="D610" s="21">
        <v>38100</v>
      </c>
      <c r="E610" s="16" t="s">
        <v>804</v>
      </c>
      <c r="F610" s="21">
        <v>44008</v>
      </c>
      <c r="G610" s="16" t="s">
        <v>6046</v>
      </c>
      <c r="H610" s="26" t="s">
        <v>346</v>
      </c>
      <c r="I610" s="16" t="s">
        <v>19538</v>
      </c>
      <c r="K610" s="16" t="s">
        <v>3292</v>
      </c>
      <c r="L610" s="16" t="s">
        <v>37</v>
      </c>
      <c r="M610" s="26" t="s">
        <v>19537</v>
      </c>
      <c r="O610" s="16" t="s">
        <v>53</v>
      </c>
      <c r="P610" s="26" t="s">
        <v>40</v>
      </c>
      <c r="R610" s="16" t="s">
        <v>41</v>
      </c>
      <c r="S610" s="16" t="s">
        <v>42</v>
      </c>
      <c r="T610" s="22">
        <v>9.5000000000000001E-2</v>
      </c>
      <c r="U610" s="21">
        <v>44960</v>
      </c>
      <c r="W610" s="20" t="s">
        <v>43</v>
      </c>
      <c r="X610" s="16" t="s">
        <v>44</v>
      </c>
      <c r="Y610" s="26" t="s">
        <v>19536</v>
      </c>
      <c r="Z610" s="24" t="s">
        <v>32</v>
      </c>
      <c r="AA610" s="24" t="s">
        <v>32</v>
      </c>
      <c r="AB610" s="24" t="s">
        <v>32</v>
      </c>
      <c r="AC610" s="24" t="s">
        <v>32</v>
      </c>
      <c r="AD610" s="25">
        <v>97920.97</v>
      </c>
      <c r="AE610" s="25">
        <v>17.489999999999998</v>
      </c>
      <c r="AF610" s="25">
        <v>0</v>
      </c>
      <c r="AG610" s="25">
        <v>0</v>
      </c>
      <c r="AH610" s="25">
        <v>97938.46</v>
      </c>
      <c r="AI610" s="16" t="s">
        <v>19535</v>
      </c>
    </row>
    <row r="611" spans="1:35" x14ac:dyDescent="0.25">
      <c r="A611" s="17">
        <v>103995.01</v>
      </c>
      <c r="B611" s="18">
        <v>4</v>
      </c>
      <c r="C611" s="16" t="s">
        <v>47</v>
      </c>
      <c r="D611" s="21">
        <v>41887</v>
      </c>
      <c r="E611" s="16" t="s">
        <v>819</v>
      </c>
      <c r="F611" s="21">
        <v>44160</v>
      </c>
      <c r="G611" s="16" t="s">
        <v>103</v>
      </c>
      <c r="H611" s="26" t="s">
        <v>428</v>
      </c>
      <c r="I611" s="16" t="s">
        <v>820</v>
      </c>
      <c r="K611" s="16" t="s">
        <v>821</v>
      </c>
      <c r="L611" s="16" t="s">
        <v>37</v>
      </c>
      <c r="M611" s="26" t="s">
        <v>822</v>
      </c>
      <c r="N611" s="26" t="s">
        <v>40</v>
      </c>
      <c r="O611" s="16" t="s">
        <v>39</v>
      </c>
      <c r="P611" s="26" t="s">
        <v>40</v>
      </c>
      <c r="T611" s="22">
        <v>0.01</v>
      </c>
      <c r="W611" s="20" t="s">
        <v>43</v>
      </c>
      <c r="X611" s="16" t="s">
        <v>44</v>
      </c>
      <c r="Y611" s="26" t="s">
        <v>823</v>
      </c>
      <c r="Z611" s="25">
        <v>25128.09</v>
      </c>
      <c r="AA611" s="25">
        <v>0</v>
      </c>
      <c r="AB611" s="25">
        <v>0</v>
      </c>
      <c r="AC611" s="25">
        <v>0</v>
      </c>
      <c r="AD611" s="25">
        <v>37128.089999999997</v>
      </c>
      <c r="AE611" s="25">
        <v>0</v>
      </c>
      <c r="AF611" s="25">
        <v>454058.48</v>
      </c>
      <c r="AG611" s="25">
        <v>0</v>
      </c>
      <c r="AH611" s="25">
        <v>491186.57</v>
      </c>
      <c r="AI611" s="16" t="s">
        <v>824</v>
      </c>
    </row>
    <row r="612" spans="1:35" x14ac:dyDescent="0.25">
      <c r="A612" s="17">
        <v>104004</v>
      </c>
      <c r="B612" s="18">
        <v>3</v>
      </c>
      <c r="C612" s="16" t="s">
        <v>73</v>
      </c>
      <c r="D612" s="21">
        <v>38104</v>
      </c>
      <c r="E612" s="16" t="s">
        <v>825</v>
      </c>
      <c r="F612" s="21">
        <v>43424</v>
      </c>
      <c r="G612" s="16" t="s">
        <v>529</v>
      </c>
      <c r="H612" s="26" t="s">
        <v>173</v>
      </c>
      <c r="I612" s="16" t="s">
        <v>826</v>
      </c>
      <c r="J612" s="20" t="s">
        <v>116</v>
      </c>
      <c r="L612" s="16" t="s">
        <v>116</v>
      </c>
      <c r="M612" s="26" t="s">
        <v>827</v>
      </c>
      <c r="N612" s="26" t="s">
        <v>828</v>
      </c>
      <c r="O612" s="16" t="s">
        <v>119</v>
      </c>
      <c r="P612" s="26" t="s">
        <v>603</v>
      </c>
      <c r="R612" s="16" t="s">
        <v>139</v>
      </c>
      <c r="S612" s="16" t="s">
        <v>42</v>
      </c>
      <c r="T612" s="22">
        <v>2.8260000000000001</v>
      </c>
      <c r="W612" s="20" t="s">
        <v>43</v>
      </c>
      <c r="X612" s="16" t="s">
        <v>78</v>
      </c>
      <c r="Z612" s="25">
        <v>500000</v>
      </c>
      <c r="AA612" s="25">
        <v>0</v>
      </c>
      <c r="AB612" s="25">
        <v>0</v>
      </c>
      <c r="AC612" s="25">
        <v>0</v>
      </c>
      <c r="AD612" s="25">
        <v>2925000</v>
      </c>
      <c r="AE612" s="25">
        <v>7931750</v>
      </c>
      <c r="AF612" s="25">
        <v>0</v>
      </c>
      <c r="AG612" s="25">
        <v>0</v>
      </c>
      <c r="AH612" s="25">
        <v>10856750</v>
      </c>
    </row>
    <row r="613" spans="1:35" x14ac:dyDescent="0.25">
      <c r="A613" s="17">
        <v>104004.01</v>
      </c>
      <c r="B613" s="18">
        <v>3</v>
      </c>
      <c r="C613" s="16" t="s">
        <v>31</v>
      </c>
      <c r="D613" s="21">
        <v>41649</v>
      </c>
      <c r="E613" s="16" t="s">
        <v>534</v>
      </c>
      <c r="F613" s="21">
        <v>43474</v>
      </c>
      <c r="G613" s="16" t="s">
        <v>75</v>
      </c>
      <c r="H613" s="26" t="s">
        <v>173</v>
      </c>
      <c r="I613" s="16" t="s">
        <v>826</v>
      </c>
      <c r="J613" s="20" t="s">
        <v>116</v>
      </c>
      <c r="L613" s="16" t="s">
        <v>116</v>
      </c>
      <c r="M613" s="26" t="s">
        <v>19534</v>
      </c>
      <c r="N613" s="26" t="s">
        <v>19531</v>
      </c>
      <c r="O613" s="16" t="s">
        <v>119</v>
      </c>
      <c r="P613" s="26" t="s">
        <v>168</v>
      </c>
      <c r="R613" s="16" t="s">
        <v>139</v>
      </c>
      <c r="S613" s="16" t="s">
        <v>42</v>
      </c>
      <c r="T613" s="22">
        <v>2.15</v>
      </c>
      <c r="U613" s="21">
        <v>43182</v>
      </c>
      <c r="W613" s="20" t="s">
        <v>43</v>
      </c>
      <c r="X613" s="16" t="s">
        <v>78</v>
      </c>
      <c r="Z613" s="24" t="s">
        <v>32</v>
      </c>
      <c r="AA613" s="24" t="s">
        <v>32</v>
      </c>
      <c r="AB613" s="24" t="s">
        <v>32</v>
      </c>
      <c r="AC613" s="24" t="s">
        <v>32</v>
      </c>
      <c r="AD613" s="25">
        <v>0</v>
      </c>
      <c r="AE613" s="25">
        <v>0</v>
      </c>
      <c r="AF613" s="25">
        <v>31544770</v>
      </c>
      <c r="AG613" s="25">
        <v>0</v>
      </c>
      <c r="AH613" s="25">
        <v>31544770</v>
      </c>
      <c r="AI613" s="16" t="s">
        <v>19533</v>
      </c>
    </row>
    <row r="614" spans="1:35" x14ac:dyDescent="0.25">
      <c r="A614" s="17">
        <v>104004.02</v>
      </c>
      <c r="B614" s="18">
        <v>3</v>
      </c>
      <c r="C614" s="16" t="s">
        <v>73</v>
      </c>
      <c r="D614" s="21">
        <v>41649</v>
      </c>
      <c r="E614" s="16" t="s">
        <v>534</v>
      </c>
      <c r="F614" s="21">
        <v>44301</v>
      </c>
      <c r="G614" s="16" t="s">
        <v>125</v>
      </c>
      <c r="H614" s="26" t="s">
        <v>173</v>
      </c>
      <c r="I614" s="16" t="s">
        <v>826</v>
      </c>
      <c r="J614" s="20" t="s">
        <v>116</v>
      </c>
      <c r="L614" s="16" t="s">
        <v>116</v>
      </c>
      <c r="M614" s="26" t="s">
        <v>19532</v>
      </c>
      <c r="N614" s="26" t="s">
        <v>19531</v>
      </c>
      <c r="O614" s="16" t="s">
        <v>119</v>
      </c>
      <c r="P614" s="26" t="s">
        <v>168</v>
      </c>
      <c r="R614" s="16" t="s">
        <v>139</v>
      </c>
      <c r="S614" s="16" t="s">
        <v>42</v>
      </c>
      <c r="T614" s="22">
        <v>0.95</v>
      </c>
      <c r="U614" s="21">
        <v>44428</v>
      </c>
      <c r="W614" s="20" t="s">
        <v>43</v>
      </c>
      <c r="X614" s="16" t="s">
        <v>78</v>
      </c>
      <c r="Z614" s="24" t="s">
        <v>32</v>
      </c>
      <c r="AA614" s="24" t="s">
        <v>32</v>
      </c>
      <c r="AB614" s="24" t="s">
        <v>32</v>
      </c>
      <c r="AC614" s="24" t="s">
        <v>32</v>
      </c>
      <c r="AD614" s="24" t="s">
        <v>32</v>
      </c>
      <c r="AE614" s="24" t="s">
        <v>32</v>
      </c>
      <c r="AF614" s="24" t="s">
        <v>32</v>
      </c>
      <c r="AG614" s="24" t="s">
        <v>32</v>
      </c>
      <c r="AH614" s="24" t="s">
        <v>32</v>
      </c>
      <c r="AI614" s="16" t="s">
        <v>19530</v>
      </c>
    </row>
    <row r="615" spans="1:35" x14ac:dyDescent="0.25">
      <c r="A615" s="17">
        <v>104006</v>
      </c>
      <c r="B615" s="18">
        <v>2</v>
      </c>
      <c r="C615" s="16" t="s">
        <v>73</v>
      </c>
      <c r="D615" s="21">
        <v>38104</v>
      </c>
      <c r="E615" s="16" t="s">
        <v>804</v>
      </c>
      <c r="F615" s="21">
        <v>44278</v>
      </c>
      <c r="G615" s="16" t="s">
        <v>75</v>
      </c>
      <c r="H615" s="26" t="s">
        <v>212</v>
      </c>
      <c r="I615" s="16" t="s">
        <v>19529</v>
      </c>
      <c r="K615" s="16" t="s">
        <v>4731</v>
      </c>
      <c r="L615" s="16" t="s">
        <v>37</v>
      </c>
      <c r="M615" s="26" t="s">
        <v>19528</v>
      </c>
      <c r="O615" s="16" t="s">
        <v>53</v>
      </c>
      <c r="P615" s="26" t="s">
        <v>40</v>
      </c>
      <c r="R615" s="16" t="s">
        <v>41</v>
      </c>
      <c r="S615" s="16" t="s">
        <v>42</v>
      </c>
      <c r="T615" s="22">
        <v>8.0000000000000002E-3</v>
      </c>
      <c r="W615" s="20" t="s">
        <v>43</v>
      </c>
      <c r="X615" s="16" t="s">
        <v>44</v>
      </c>
      <c r="Y615" s="26" t="s">
        <v>19527</v>
      </c>
      <c r="Z615" s="24" t="s">
        <v>32</v>
      </c>
      <c r="AA615" s="24" t="s">
        <v>32</v>
      </c>
      <c r="AB615" s="24" t="s">
        <v>32</v>
      </c>
      <c r="AC615" s="24" t="s">
        <v>32</v>
      </c>
      <c r="AD615" s="24" t="s">
        <v>32</v>
      </c>
      <c r="AE615" s="24" t="s">
        <v>32</v>
      </c>
      <c r="AF615" s="24" t="s">
        <v>32</v>
      </c>
      <c r="AG615" s="24" t="s">
        <v>32</v>
      </c>
      <c r="AH615" s="24" t="s">
        <v>32</v>
      </c>
    </row>
    <row r="616" spans="1:35" x14ac:dyDescent="0.25">
      <c r="A616" s="17">
        <v>104026</v>
      </c>
      <c r="B616" s="18">
        <v>6</v>
      </c>
      <c r="C616" s="16" t="s">
        <v>73</v>
      </c>
      <c r="D616" s="21">
        <v>38110</v>
      </c>
      <c r="E616" s="16" t="s">
        <v>522</v>
      </c>
      <c r="F616" s="21">
        <v>44237</v>
      </c>
      <c r="G616" s="16" t="s">
        <v>1086</v>
      </c>
      <c r="H616" s="26" t="s">
        <v>76</v>
      </c>
      <c r="M616" s="26" t="s">
        <v>19526</v>
      </c>
      <c r="O616" s="16" t="s">
        <v>119</v>
      </c>
      <c r="T616" s="23" t="s">
        <v>32</v>
      </c>
      <c r="W616" s="20" t="s">
        <v>43</v>
      </c>
      <c r="Z616" s="24" t="s">
        <v>32</v>
      </c>
      <c r="AA616" s="24" t="s">
        <v>32</v>
      </c>
      <c r="AB616" s="24" t="s">
        <v>32</v>
      </c>
      <c r="AC616" s="24" t="s">
        <v>32</v>
      </c>
      <c r="AD616" s="24" t="s">
        <v>32</v>
      </c>
      <c r="AE616" s="24" t="s">
        <v>32</v>
      </c>
      <c r="AF616" s="24" t="s">
        <v>32</v>
      </c>
      <c r="AG616" s="24" t="s">
        <v>32</v>
      </c>
      <c r="AH616" s="24" t="s">
        <v>32</v>
      </c>
    </row>
    <row r="617" spans="1:35" x14ac:dyDescent="0.25">
      <c r="A617" s="17">
        <v>104027.01</v>
      </c>
      <c r="B617" s="18">
        <v>6</v>
      </c>
      <c r="C617" s="16" t="s">
        <v>73</v>
      </c>
      <c r="D617" s="21">
        <v>40863</v>
      </c>
      <c r="E617" s="16" t="s">
        <v>125</v>
      </c>
      <c r="F617" s="21">
        <v>43853</v>
      </c>
      <c r="G617" s="16" t="s">
        <v>74</v>
      </c>
      <c r="H617" s="26" t="s">
        <v>76</v>
      </c>
      <c r="M617" s="26" t="s">
        <v>19525</v>
      </c>
      <c r="N617" s="26" t="s">
        <v>19524</v>
      </c>
      <c r="O617" s="16" t="s">
        <v>119</v>
      </c>
      <c r="P617" s="26" t="s">
        <v>78</v>
      </c>
      <c r="T617" s="22">
        <v>0</v>
      </c>
      <c r="W617" s="20" t="s">
        <v>43</v>
      </c>
      <c r="Z617" s="24" t="s">
        <v>32</v>
      </c>
      <c r="AA617" s="24" t="s">
        <v>32</v>
      </c>
      <c r="AB617" s="24" t="s">
        <v>32</v>
      </c>
      <c r="AC617" s="24" t="s">
        <v>32</v>
      </c>
      <c r="AD617" s="25">
        <v>22450000</v>
      </c>
      <c r="AE617" s="25">
        <v>0</v>
      </c>
      <c r="AF617" s="25">
        <v>0</v>
      </c>
      <c r="AG617" s="25">
        <v>0</v>
      </c>
      <c r="AH617" s="25">
        <v>22450000</v>
      </c>
    </row>
    <row r="618" spans="1:35" ht="30" x14ac:dyDescent="0.25">
      <c r="A618" s="17">
        <v>104027.02</v>
      </c>
      <c r="B618" s="18">
        <v>1</v>
      </c>
      <c r="C618" s="16" t="s">
        <v>474</v>
      </c>
      <c r="D618" s="21">
        <v>42664</v>
      </c>
      <c r="E618" s="16" t="s">
        <v>81</v>
      </c>
      <c r="F618" s="21">
        <v>44067</v>
      </c>
      <c r="G618" s="16" t="s">
        <v>109</v>
      </c>
      <c r="H618" s="26" t="s">
        <v>158</v>
      </c>
      <c r="M618" s="26" t="s">
        <v>19523</v>
      </c>
      <c r="O618" s="16" t="s">
        <v>78</v>
      </c>
      <c r="P618" s="26" t="s">
        <v>830</v>
      </c>
      <c r="T618" s="22">
        <v>0</v>
      </c>
      <c r="U618" s="21">
        <v>43182</v>
      </c>
      <c r="W618" s="20" t="s">
        <v>43</v>
      </c>
      <c r="Z618" s="24" t="s">
        <v>32</v>
      </c>
      <c r="AA618" s="24" t="s">
        <v>32</v>
      </c>
      <c r="AB618" s="24" t="s">
        <v>32</v>
      </c>
      <c r="AC618" s="24" t="s">
        <v>32</v>
      </c>
      <c r="AD618" s="25">
        <v>20000</v>
      </c>
      <c r="AE618" s="25">
        <v>61500</v>
      </c>
      <c r="AF618" s="25">
        <v>2557170</v>
      </c>
      <c r="AG618" s="25">
        <v>0</v>
      </c>
      <c r="AH618" s="25">
        <v>2638670</v>
      </c>
      <c r="AI618" s="16" t="s">
        <v>19522</v>
      </c>
    </row>
    <row r="619" spans="1:35" ht="30" x14ac:dyDescent="0.25">
      <c r="A619" s="17">
        <v>104027.03</v>
      </c>
      <c r="B619" s="18">
        <v>4</v>
      </c>
      <c r="C619" s="16" t="s">
        <v>73</v>
      </c>
      <c r="D619" s="21">
        <v>42664</v>
      </c>
      <c r="E619" s="16" t="s">
        <v>81</v>
      </c>
      <c r="F619" s="21">
        <v>44222</v>
      </c>
      <c r="G619" s="16" t="s">
        <v>718</v>
      </c>
      <c r="H619" s="26" t="s">
        <v>126</v>
      </c>
      <c r="M619" s="26" t="s">
        <v>829</v>
      </c>
      <c r="N619" s="26" t="s">
        <v>829</v>
      </c>
      <c r="O619" s="16" t="s">
        <v>78</v>
      </c>
      <c r="P619" s="26" t="s">
        <v>830</v>
      </c>
      <c r="T619" s="23" t="s">
        <v>32</v>
      </c>
      <c r="W619" s="20" t="s">
        <v>43</v>
      </c>
      <c r="Z619" s="25">
        <v>0</v>
      </c>
      <c r="AA619" s="25">
        <v>90000</v>
      </c>
      <c r="AB619" s="25">
        <v>0</v>
      </c>
      <c r="AC619" s="25">
        <v>0</v>
      </c>
      <c r="AD619" s="25">
        <v>20000</v>
      </c>
      <c r="AE619" s="25">
        <v>96000</v>
      </c>
      <c r="AF619" s="25">
        <v>0</v>
      </c>
      <c r="AG619" s="25">
        <v>0</v>
      </c>
      <c r="AH619" s="25">
        <v>116000</v>
      </c>
      <c r="AI619" s="16" t="s">
        <v>831</v>
      </c>
    </row>
    <row r="620" spans="1:35" ht="30" x14ac:dyDescent="0.25">
      <c r="A620" s="17">
        <v>104027.05</v>
      </c>
      <c r="B620" s="18">
        <v>3</v>
      </c>
      <c r="C620" s="16" t="s">
        <v>474</v>
      </c>
      <c r="D620" s="21">
        <v>42664</v>
      </c>
      <c r="E620" s="16" t="s">
        <v>81</v>
      </c>
      <c r="F620" s="21">
        <v>44168</v>
      </c>
      <c r="G620" s="16" t="s">
        <v>832</v>
      </c>
      <c r="H620" s="26" t="s">
        <v>434</v>
      </c>
      <c r="M620" s="26" t="s">
        <v>19521</v>
      </c>
      <c r="O620" s="16" t="s">
        <v>78</v>
      </c>
      <c r="P620" s="26" t="s">
        <v>830</v>
      </c>
      <c r="T620" s="23" t="s">
        <v>32</v>
      </c>
      <c r="U620" s="21">
        <v>43777</v>
      </c>
      <c r="W620" s="20" t="s">
        <v>43</v>
      </c>
      <c r="Z620" s="24" t="s">
        <v>32</v>
      </c>
      <c r="AA620" s="24" t="s">
        <v>32</v>
      </c>
      <c r="AB620" s="24" t="s">
        <v>32</v>
      </c>
      <c r="AC620" s="24" t="s">
        <v>32</v>
      </c>
      <c r="AD620" s="25">
        <v>53000</v>
      </c>
      <c r="AE620" s="25">
        <v>13137</v>
      </c>
      <c r="AF620" s="25">
        <v>659070</v>
      </c>
      <c r="AG620" s="25">
        <v>0</v>
      </c>
      <c r="AH620" s="25">
        <v>725207</v>
      </c>
      <c r="AI620" s="16" t="s">
        <v>19520</v>
      </c>
    </row>
    <row r="621" spans="1:35" ht="30" x14ac:dyDescent="0.25">
      <c r="A621" s="17">
        <v>104027.06</v>
      </c>
      <c r="B621" s="18">
        <v>4</v>
      </c>
      <c r="C621" s="16" t="s">
        <v>73</v>
      </c>
      <c r="D621" s="21">
        <v>42664</v>
      </c>
      <c r="E621" s="16" t="s">
        <v>81</v>
      </c>
      <c r="F621" s="21">
        <v>43864</v>
      </c>
      <c r="G621" s="16" t="s">
        <v>81</v>
      </c>
      <c r="H621" s="26" t="s">
        <v>292</v>
      </c>
      <c r="M621" s="26" t="s">
        <v>19519</v>
      </c>
      <c r="O621" s="16" t="s">
        <v>78</v>
      </c>
      <c r="P621" s="26" t="s">
        <v>830</v>
      </c>
      <c r="T621" s="23" t="s">
        <v>32</v>
      </c>
      <c r="W621" s="20" t="s">
        <v>43</v>
      </c>
      <c r="Z621" s="24" t="s">
        <v>32</v>
      </c>
      <c r="AA621" s="24" t="s">
        <v>32</v>
      </c>
      <c r="AB621" s="24" t="s">
        <v>32</v>
      </c>
      <c r="AC621" s="24" t="s">
        <v>32</v>
      </c>
      <c r="AD621" s="24" t="s">
        <v>32</v>
      </c>
      <c r="AE621" s="24" t="s">
        <v>32</v>
      </c>
      <c r="AF621" s="24" t="s">
        <v>32</v>
      </c>
      <c r="AG621" s="24" t="s">
        <v>32</v>
      </c>
      <c r="AH621" s="24" t="s">
        <v>32</v>
      </c>
      <c r="AI621" s="16" t="s">
        <v>19518</v>
      </c>
    </row>
    <row r="622" spans="1:35" ht="30" x14ac:dyDescent="0.25">
      <c r="A622" s="17">
        <v>104027.07</v>
      </c>
      <c r="B622" s="18">
        <v>4</v>
      </c>
      <c r="C622" s="16" t="s">
        <v>73</v>
      </c>
      <c r="D622" s="21">
        <v>42664</v>
      </c>
      <c r="E622" s="16" t="s">
        <v>81</v>
      </c>
      <c r="F622" s="21">
        <v>43864</v>
      </c>
      <c r="G622" s="16" t="s">
        <v>81</v>
      </c>
      <c r="H622" s="26" t="s">
        <v>258</v>
      </c>
      <c r="M622" s="26" t="s">
        <v>19517</v>
      </c>
      <c r="O622" s="16" t="s">
        <v>78</v>
      </c>
      <c r="P622" s="26" t="s">
        <v>830</v>
      </c>
      <c r="T622" s="23" t="s">
        <v>32</v>
      </c>
      <c r="W622" s="20" t="s">
        <v>43</v>
      </c>
      <c r="Z622" s="24" t="s">
        <v>32</v>
      </c>
      <c r="AA622" s="24" t="s">
        <v>32</v>
      </c>
      <c r="AB622" s="24" t="s">
        <v>32</v>
      </c>
      <c r="AC622" s="24" t="s">
        <v>32</v>
      </c>
      <c r="AD622" s="24" t="s">
        <v>32</v>
      </c>
      <c r="AE622" s="24" t="s">
        <v>32</v>
      </c>
      <c r="AF622" s="24" t="s">
        <v>32</v>
      </c>
      <c r="AG622" s="24" t="s">
        <v>32</v>
      </c>
      <c r="AH622" s="24" t="s">
        <v>32</v>
      </c>
      <c r="AI622" s="16" t="s">
        <v>19516</v>
      </c>
    </row>
    <row r="623" spans="1:35" ht="30" x14ac:dyDescent="0.25">
      <c r="A623" s="17">
        <v>104027.09</v>
      </c>
      <c r="B623" s="18">
        <v>2</v>
      </c>
      <c r="C623" s="16" t="s">
        <v>73</v>
      </c>
      <c r="D623" s="21">
        <v>42664</v>
      </c>
      <c r="E623" s="16" t="s">
        <v>81</v>
      </c>
      <c r="F623" s="21">
        <v>44053</v>
      </c>
      <c r="G623" s="16" t="s">
        <v>125</v>
      </c>
      <c r="H623" s="26" t="s">
        <v>286</v>
      </c>
      <c r="M623" s="26" t="s">
        <v>19515</v>
      </c>
      <c r="N623" s="26" t="s">
        <v>19514</v>
      </c>
      <c r="O623" s="16" t="s">
        <v>78</v>
      </c>
      <c r="P623" s="26" t="s">
        <v>830</v>
      </c>
      <c r="T623" s="23" t="s">
        <v>32</v>
      </c>
      <c r="U623" s="21">
        <v>44603</v>
      </c>
      <c r="W623" s="20" t="s">
        <v>43</v>
      </c>
      <c r="Z623" s="24" t="s">
        <v>32</v>
      </c>
      <c r="AA623" s="24" t="s">
        <v>32</v>
      </c>
      <c r="AB623" s="24" t="s">
        <v>32</v>
      </c>
      <c r="AC623" s="24" t="s">
        <v>32</v>
      </c>
      <c r="AD623" s="25">
        <v>250000</v>
      </c>
      <c r="AE623" s="25">
        <v>1258440</v>
      </c>
      <c r="AF623" s="25">
        <v>0</v>
      </c>
      <c r="AG623" s="25">
        <v>0</v>
      </c>
      <c r="AH623" s="25">
        <v>1508440</v>
      </c>
      <c r="AI623" s="16" t="s">
        <v>19513</v>
      </c>
    </row>
    <row r="624" spans="1:35" ht="30" x14ac:dyDescent="0.25">
      <c r="A624" s="17">
        <v>104027.14</v>
      </c>
      <c r="B624" s="18">
        <v>2</v>
      </c>
      <c r="C624" s="16" t="s">
        <v>73</v>
      </c>
      <c r="D624" s="21">
        <v>42709</v>
      </c>
      <c r="E624" s="16" t="s">
        <v>832</v>
      </c>
      <c r="F624" s="21">
        <v>44181</v>
      </c>
      <c r="G624" s="16" t="s">
        <v>102</v>
      </c>
      <c r="H624" s="26" t="s">
        <v>286</v>
      </c>
      <c r="I624" s="16" t="s">
        <v>19512</v>
      </c>
      <c r="M624" s="26" t="s">
        <v>19511</v>
      </c>
      <c r="N624" s="26" t="s">
        <v>19510</v>
      </c>
      <c r="O624" s="16" t="s">
        <v>78</v>
      </c>
      <c r="P624" s="26" t="s">
        <v>830</v>
      </c>
      <c r="T624" s="23" t="s">
        <v>32</v>
      </c>
      <c r="U624" s="21">
        <v>44603</v>
      </c>
      <c r="W624" s="20" t="s">
        <v>43</v>
      </c>
      <c r="Z624" s="24" t="s">
        <v>32</v>
      </c>
      <c r="AA624" s="24" t="s">
        <v>32</v>
      </c>
      <c r="AB624" s="24" t="s">
        <v>32</v>
      </c>
      <c r="AC624" s="24" t="s">
        <v>32</v>
      </c>
      <c r="AD624" s="25">
        <v>70000</v>
      </c>
      <c r="AE624" s="25">
        <v>0</v>
      </c>
      <c r="AF624" s="25">
        <v>0</v>
      </c>
      <c r="AG624" s="25">
        <v>0</v>
      </c>
      <c r="AH624" s="25">
        <v>70000</v>
      </c>
      <c r="AI624" s="16" t="s">
        <v>19509</v>
      </c>
    </row>
    <row r="625" spans="1:35" ht="30" x14ac:dyDescent="0.25">
      <c r="A625" s="17">
        <v>104027.2</v>
      </c>
      <c r="B625" s="18">
        <v>3</v>
      </c>
      <c r="C625" s="16" t="s">
        <v>73</v>
      </c>
      <c r="D625" s="21">
        <v>42779</v>
      </c>
      <c r="E625" s="16" t="s">
        <v>108</v>
      </c>
      <c r="F625" s="21">
        <v>43864</v>
      </c>
      <c r="G625" s="16" t="s">
        <v>81</v>
      </c>
      <c r="H625" s="26" t="s">
        <v>255</v>
      </c>
      <c r="M625" s="26" t="s">
        <v>19508</v>
      </c>
      <c r="O625" s="16" t="s">
        <v>78</v>
      </c>
      <c r="P625" s="26" t="s">
        <v>830</v>
      </c>
      <c r="T625" s="23" t="s">
        <v>32</v>
      </c>
      <c r="W625" s="20" t="s">
        <v>43</v>
      </c>
      <c r="Z625" s="24" t="s">
        <v>32</v>
      </c>
      <c r="AA625" s="24" t="s">
        <v>32</v>
      </c>
      <c r="AB625" s="24" t="s">
        <v>32</v>
      </c>
      <c r="AC625" s="24" t="s">
        <v>32</v>
      </c>
      <c r="AD625" s="24" t="s">
        <v>32</v>
      </c>
      <c r="AE625" s="24" t="s">
        <v>32</v>
      </c>
      <c r="AF625" s="24" t="s">
        <v>32</v>
      </c>
      <c r="AG625" s="24" t="s">
        <v>32</v>
      </c>
      <c r="AH625" s="24" t="s">
        <v>32</v>
      </c>
      <c r="AI625" s="16" t="s">
        <v>19507</v>
      </c>
    </row>
    <row r="626" spans="1:35" ht="30" x14ac:dyDescent="0.25">
      <c r="A626" s="17">
        <v>104027.21</v>
      </c>
      <c r="B626" s="18">
        <v>3</v>
      </c>
      <c r="C626" s="16" t="s">
        <v>73</v>
      </c>
      <c r="D626" s="21">
        <v>42779</v>
      </c>
      <c r="E626" s="16" t="s">
        <v>108</v>
      </c>
      <c r="F626" s="21">
        <v>43864</v>
      </c>
      <c r="G626" s="16" t="s">
        <v>81</v>
      </c>
      <c r="H626" s="26" t="s">
        <v>69</v>
      </c>
      <c r="M626" s="26" t="s">
        <v>19506</v>
      </c>
      <c r="O626" s="16" t="s">
        <v>78</v>
      </c>
      <c r="P626" s="26" t="s">
        <v>830</v>
      </c>
      <c r="T626" s="23" t="s">
        <v>32</v>
      </c>
      <c r="W626" s="20" t="s">
        <v>43</v>
      </c>
      <c r="Z626" s="24" t="s">
        <v>32</v>
      </c>
      <c r="AA626" s="24" t="s">
        <v>32</v>
      </c>
      <c r="AB626" s="24" t="s">
        <v>32</v>
      </c>
      <c r="AC626" s="24" t="s">
        <v>32</v>
      </c>
      <c r="AD626" s="24" t="s">
        <v>32</v>
      </c>
      <c r="AE626" s="24" t="s">
        <v>32</v>
      </c>
      <c r="AF626" s="24" t="s">
        <v>32</v>
      </c>
      <c r="AG626" s="24" t="s">
        <v>32</v>
      </c>
      <c r="AH626" s="24" t="s">
        <v>32</v>
      </c>
      <c r="AI626" s="16" t="s">
        <v>19505</v>
      </c>
    </row>
    <row r="627" spans="1:35" ht="30" x14ac:dyDescent="0.25">
      <c r="A627" s="17">
        <v>104027.23</v>
      </c>
      <c r="B627" s="18">
        <v>3</v>
      </c>
      <c r="C627" s="16" t="s">
        <v>73</v>
      </c>
      <c r="D627" s="21">
        <v>42779</v>
      </c>
      <c r="E627" s="16" t="s">
        <v>108</v>
      </c>
      <c r="F627" s="21">
        <v>43864</v>
      </c>
      <c r="G627" s="16" t="s">
        <v>81</v>
      </c>
      <c r="H627" s="26" t="s">
        <v>955</v>
      </c>
      <c r="M627" s="26" t="s">
        <v>19504</v>
      </c>
      <c r="O627" s="16" t="s">
        <v>78</v>
      </c>
      <c r="P627" s="26" t="s">
        <v>830</v>
      </c>
      <c r="T627" s="23" t="s">
        <v>32</v>
      </c>
      <c r="W627" s="20" t="s">
        <v>43</v>
      </c>
      <c r="Z627" s="24" t="s">
        <v>32</v>
      </c>
      <c r="AA627" s="24" t="s">
        <v>32</v>
      </c>
      <c r="AB627" s="24" t="s">
        <v>32</v>
      </c>
      <c r="AC627" s="24" t="s">
        <v>32</v>
      </c>
      <c r="AD627" s="24" t="s">
        <v>32</v>
      </c>
      <c r="AE627" s="24" t="s">
        <v>32</v>
      </c>
      <c r="AF627" s="24" t="s">
        <v>32</v>
      </c>
      <c r="AG627" s="24" t="s">
        <v>32</v>
      </c>
      <c r="AH627" s="24" t="s">
        <v>32</v>
      </c>
      <c r="AI627" s="16" t="s">
        <v>19503</v>
      </c>
    </row>
    <row r="628" spans="1:35" ht="30" x14ac:dyDescent="0.25">
      <c r="A628" s="17">
        <v>104027.24</v>
      </c>
      <c r="B628" s="18">
        <v>3</v>
      </c>
      <c r="C628" s="16" t="s">
        <v>73</v>
      </c>
      <c r="D628" s="21">
        <v>42779</v>
      </c>
      <c r="E628" s="16" t="s">
        <v>108</v>
      </c>
      <c r="F628" s="21">
        <v>43864</v>
      </c>
      <c r="G628" s="16" t="s">
        <v>81</v>
      </c>
      <c r="H628" s="26" t="s">
        <v>405</v>
      </c>
      <c r="M628" s="26" t="s">
        <v>19502</v>
      </c>
      <c r="O628" s="16" t="s">
        <v>78</v>
      </c>
      <c r="P628" s="26" t="s">
        <v>830</v>
      </c>
      <c r="T628" s="23" t="s">
        <v>32</v>
      </c>
      <c r="W628" s="20" t="s">
        <v>43</v>
      </c>
      <c r="Z628" s="24" t="s">
        <v>32</v>
      </c>
      <c r="AA628" s="24" t="s">
        <v>32</v>
      </c>
      <c r="AB628" s="24" t="s">
        <v>32</v>
      </c>
      <c r="AC628" s="24" t="s">
        <v>32</v>
      </c>
      <c r="AD628" s="25">
        <v>50000</v>
      </c>
      <c r="AE628" s="25">
        <v>0</v>
      </c>
      <c r="AF628" s="25">
        <v>0</v>
      </c>
      <c r="AG628" s="25">
        <v>0</v>
      </c>
      <c r="AH628" s="25">
        <v>50000</v>
      </c>
      <c r="AI628" s="16" t="s">
        <v>19501</v>
      </c>
    </row>
    <row r="629" spans="1:35" ht="30" x14ac:dyDescent="0.25">
      <c r="A629" s="17">
        <v>104027.25</v>
      </c>
      <c r="B629" s="18">
        <v>3</v>
      </c>
      <c r="C629" s="16" t="s">
        <v>73</v>
      </c>
      <c r="D629" s="21">
        <v>42779</v>
      </c>
      <c r="E629" s="16" t="s">
        <v>108</v>
      </c>
      <c r="F629" s="21">
        <v>43864</v>
      </c>
      <c r="G629" s="16" t="s">
        <v>81</v>
      </c>
      <c r="H629" s="26" t="s">
        <v>389</v>
      </c>
      <c r="M629" s="26" t="s">
        <v>19500</v>
      </c>
      <c r="O629" s="16" t="s">
        <v>78</v>
      </c>
      <c r="P629" s="26" t="s">
        <v>830</v>
      </c>
      <c r="T629" s="23" t="s">
        <v>32</v>
      </c>
      <c r="W629" s="20" t="s">
        <v>43</v>
      </c>
      <c r="Z629" s="24" t="s">
        <v>32</v>
      </c>
      <c r="AA629" s="24" t="s">
        <v>32</v>
      </c>
      <c r="AB629" s="24" t="s">
        <v>32</v>
      </c>
      <c r="AC629" s="24" t="s">
        <v>32</v>
      </c>
      <c r="AD629" s="24" t="s">
        <v>32</v>
      </c>
      <c r="AE629" s="24" t="s">
        <v>32</v>
      </c>
      <c r="AF629" s="24" t="s">
        <v>32</v>
      </c>
      <c r="AG629" s="24" t="s">
        <v>32</v>
      </c>
      <c r="AH629" s="24" t="s">
        <v>32</v>
      </c>
      <c r="AI629" s="16" t="s">
        <v>19499</v>
      </c>
    </row>
    <row r="630" spans="1:35" ht="30" x14ac:dyDescent="0.25">
      <c r="A630" s="17">
        <v>104027.26</v>
      </c>
      <c r="B630" s="18">
        <v>3</v>
      </c>
      <c r="C630" s="16" t="s">
        <v>73</v>
      </c>
      <c r="D630" s="21">
        <v>42779</v>
      </c>
      <c r="E630" s="16" t="s">
        <v>108</v>
      </c>
      <c r="F630" s="21">
        <v>43864</v>
      </c>
      <c r="G630" s="16" t="s">
        <v>108</v>
      </c>
      <c r="H630" s="26" t="s">
        <v>389</v>
      </c>
      <c r="M630" s="26" t="s">
        <v>19498</v>
      </c>
      <c r="O630" s="16" t="s">
        <v>78</v>
      </c>
      <c r="P630" s="26" t="s">
        <v>830</v>
      </c>
      <c r="T630" s="23" t="s">
        <v>32</v>
      </c>
      <c r="W630" s="20" t="s">
        <v>43</v>
      </c>
      <c r="Z630" s="24" t="s">
        <v>32</v>
      </c>
      <c r="AA630" s="24" t="s">
        <v>32</v>
      </c>
      <c r="AB630" s="24" t="s">
        <v>32</v>
      </c>
      <c r="AC630" s="24" t="s">
        <v>32</v>
      </c>
      <c r="AD630" s="25">
        <v>73760</v>
      </c>
      <c r="AE630" s="25">
        <v>0</v>
      </c>
      <c r="AF630" s="25">
        <v>0</v>
      </c>
      <c r="AG630" s="25">
        <v>0</v>
      </c>
      <c r="AH630" s="25">
        <v>73760</v>
      </c>
      <c r="AI630" s="16" t="s">
        <v>19497</v>
      </c>
    </row>
    <row r="631" spans="1:35" ht="30" x14ac:dyDescent="0.25">
      <c r="A631" s="17">
        <v>104027.28</v>
      </c>
      <c r="B631" s="18">
        <v>2</v>
      </c>
      <c r="C631" s="16" t="s">
        <v>73</v>
      </c>
      <c r="D631" s="21">
        <v>42783</v>
      </c>
      <c r="E631" s="16" t="s">
        <v>832</v>
      </c>
      <c r="F631" s="21">
        <v>43622</v>
      </c>
      <c r="G631" s="16" t="s">
        <v>1207</v>
      </c>
      <c r="H631" s="26" t="s">
        <v>252</v>
      </c>
      <c r="M631" s="26" t="s">
        <v>19496</v>
      </c>
      <c r="N631" s="26" t="s">
        <v>19496</v>
      </c>
      <c r="O631" s="16" t="s">
        <v>78</v>
      </c>
      <c r="P631" s="26" t="s">
        <v>830</v>
      </c>
      <c r="T631" s="23" t="s">
        <v>32</v>
      </c>
      <c r="W631" s="20" t="s">
        <v>43</v>
      </c>
      <c r="Z631" s="24" t="s">
        <v>32</v>
      </c>
      <c r="AA631" s="24" t="s">
        <v>32</v>
      </c>
      <c r="AB631" s="24" t="s">
        <v>32</v>
      </c>
      <c r="AC631" s="24" t="s">
        <v>32</v>
      </c>
      <c r="AD631" s="25">
        <v>50000</v>
      </c>
      <c r="AE631" s="25">
        <v>0</v>
      </c>
      <c r="AF631" s="25">
        <v>0</v>
      </c>
      <c r="AG631" s="25">
        <v>0</v>
      </c>
      <c r="AH631" s="25">
        <v>50000</v>
      </c>
      <c r="AI631" s="16" t="s">
        <v>19495</v>
      </c>
    </row>
    <row r="632" spans="1:35" ht="30" x14ac:dyDescent="0.25">
      <c r="A632" s="17">
        <v>104027.29</v>
      </c>
      <c r="B632" s="18">
        <v>1</v>
      </c>
      <c r="C632" s="16" t="s">
        <v>73</v>
      </c>
      <c r="D632" s="21">
        <v>42789</v>
      </c>
      <c r="E632" s="16" t="s">
        <v>74</v>
      </c>
      <c r="F632" s="21">
        <v>43864</v>
      </c>
      <c r="G632" s="16" t="s">
        <v>81</v>
      </c>
      <c r="H632" s="26" t="s">
        <v>276</v>
      </c>
      <c r="M632" s="26" t="s">
        <v>19494</v>
      </c>
      <c r="O632" s="16" t="s">
        <v>78</v>
      </c>
      <c r="P632" s="26" t="s">
        <v>830</v>
      </c>
      <c r="T632" s="23" t="s">
        <v>32</v>
      </c>
      <c r="W632" s="20" t="s">
        <v>43</v>
      </c>
      <c r="Z632" s="24" t="s">
        <v>32</v>
      </c>
      <c r="AA632" s="24" t="s">
        <v>32</v>
      </c>
      <c r="AB632" s="24" t="s">
        <v>32</v>
      </c>
      <c r="AC632" s="24" t="s">
        <v>32</v>
      </c>
      <c r="AD632" s="24" t="s">
        <v>32</v>
      </c>
      <c r="AE632" s="24" t="s">
        <v>32</v>
      </c>
      <c r="AF632" s="24" t="s">
        <v>32</v>
      </c>
      <c r="AG632" s="24" t="s">
        <v>32</v>
      </c>
      <c r="AH632" s="24" t="s">
        <v>32</v>
      </c>
      <c r="AI632" s="16" t="s">
        <v>19493</v>
      </c>
    </row>
    <row r="633" spans="1:35" ht="30" x14ac:dyDescent="0.25">
      <c r="A633" s="17">
        <v>104027.3</v>
      </c>
      <c r="B633" s="18">
        <v>1</v>
      </c>
      <c r="C633" s="16" t="s">
        <v>73</v>
      </c>
      <c r="D633" s="21">
        <v>42789</v>
      </c>
      <c r="E633" s="16" t="s">
        <v>74</v>
      </c>
      <c r="F633" s="21">
        <v>43864</v>
      </c>
      <c r="G633" s="16" t="s">
        <v>81</v>
      </c>
      <c r="H633" s="26" t="s">
        <v>209</v>
      </c>
      <c r="M633" s="26" t="s">
        <v>19492</v>
      </c>
      <c r="O633" s="16" t="s">
        <v>78</v>
      </c>
      <c r="P633" s="26" t="s">
        <v>830</v>
      </c>
      <c r="T633" s="23" t="s">
        <v>32</v>
      </c>
      <c r="W633" s="20" t="s">
        <v>43</v>
      </c>
      <c r="Z633" s="24" t="s">
        <v>32</v>
      </c>
      <c r="AA633" s="24" t="s">
        <v>32</v>
      </c>
      <c r="AB633" s="24" t="s">
        <v>32</v>
      </c>
      <c r="AC633" s="24" t="s">
        <v>32</v>
      </c>
      <c r="AD633" s="24" t="s">
        <v>32</v>
      </c>
      <c r="AE633" s="24" t="s">
        <v>32</v>
      </c>
      <c r="AF633" s="24" t="s">
        <v>32</v>
      </c>
      <c r="AG633" s="24" t="s">
        <v>32</v>
      </c>
      <c r="AH633" s="24" t="s">
        <v>32</v>
      </c>
      <c r="AI633" s="16" t="s">
        <v>19491</v>
      </c>
    </row>
    <row r="634" spans="1:35" ht="30" x14ac:dyDescent="0.25">
      <c r="A634" s="17">
        <v>104027.32</v>
      </c>
      <c r="B634" s="18">
        <v>2</v>
      </c>
      <c r="C634" s="16" t="s">
        <v>73</v>
      </c>
      <c r="D634" s="21">
        <v>42846</v>
      </c>
      <c r="E634" s="16" t="s">
        <v>102</v>
      </c>
      <c r="F634" s="21">
        <v>44208</v>
      </c>
      <c r="G634" s="16" t="s">
        <v>529</v>
      </c>
      <c r="H634" s="26" t="s">
        <v>206</v>
      </c>
      <c r="M634" s="26" t="s">
        <v>19490</v>
      </c>
      <c r="N634" s="26" t="s">
        <v>19490</v>
      </c>
      <c r="O634" s="16" t="s">
        <v>78</v>
      </c>
      <c r="P634" s="26" t="s">
        <v>830</v>
      </c>
      <c r="T634" s="23" t="s">
        <v>32</v>
      </c>
      <c r="U634" s="21">
        <v>44792</v>
      </c>
      <c r="W634" s="20" t="s">
        <v>43</v>
      </c>
      <c r="Z634" s="24" t="s">
        <v>32</v>
      </c>
      <c r="AA634" s="24" t="s">
        <v>32</v>
      </c>
      <c r="AB634" s="24" t="s">
        <v>32</v>
      </c>
      <c r="AC634" s="24" t="s">
        <v>32</v>
      </c>
      <c r="AD634" s="25">
        <v>270000</v>
      </c>
      <c r="AE634" s="25">
        <v>0</v>
      </c>
      <c r="AF634" s="25">
        <v>0</v>
      </c>
      <c r="AG634" s="25">
        <v>0</v>
      </c>
      <c r="AH634" s="25">
        <v>270000</v>
      </c>
      <c r="AI634" s="16" t="s">
        <v>19489</v>
      </c>
    </row>
    <row r="635" spans="1:35" ht="30" x14ac:dyDescent="0.25">
      <c r="A635" s="17">
        <v>104027.33</v>
      </c>
      <c r="B635" s="18">
        <v>1</v>
      </c>
      <c r="C635" s="16" t="s">
        <v>73</v>
      </c>
      <c r="D635" s="21">
        <v>42940</v>
      </c>
      <c r="E635" s="16" t="s">
        <v>102</v>
      </c>
      <c r="F635" s="21">
        <v>43949</v>
      </c>
      <c r="G635" s="16" t="s">
        <v>102</v>
      </c>
      <c r="H635" s="26" t="s">
        <v>209</v>
      </c>
      <c r="M635" s="26" t="s">
        <v>19488</v>
      </c>
      <c r="N635" s="26" t="s">
        <v>19488</v>
      </c>
      <c r="O635" s="16" t="s">
        <v>78</v>
      </c>
      <c r="P635" s="26" t="s">
        <v>830</v>
      </c>
      <c r="T635" s="22">
        <v>0</v>
      </c>
      <c r="U635" s="21">
        <v>44729</v>
      </c>
      <c r="W635" s="20" t="s">
        <v>43</v>
      </c>
      <c r="Z635" s="24" t="s">
        <v>32</v>
      </c>
      <c r="AA635" s="24" t="s">
        <v>32</v>
      </c>
      <c r="AB635" s="24" t="s">
        <v>32</v>
      </c>
      <c r="AC635" s="24" t="s">
        <v>32</v>
      </c>
      <c r="AD635" s="25">
        <v>309000</v>
      </c>
      <c r="AE635" s="25">
        <v>0</v>
      </c>
      <c r="AF635" s="25">
        <v>0</v>
      </c>
      <c r="AG635" s="25">
        <v>0</v>
      </c>
      <c r="AH635" s="25">
        <v>309000</v>
      </c>
      <c r="AI635" s="16" t="s">
        <v>19487</v>
      </c>
    </row>
    <row r="636" spans="1:35" ht="30" x14ac:dyDescent="0.25">
      <c r="A636" s="17">
        <v>104027.34</v>
      </c>
      <c r="B636" s="18">
        <v>4</v>
      </c>
      <c r="C636" s="16" t="s">
        <v>73</v>
      </c>
      <c r="D636" s="21">
        <v>42986</v>
      </c>
      <c r="E636" s="16" t="s">
        <v>102</v>
      </c>
      <c r="F636" s="21">
        <v>44344</v>
      </c>
      <c r="G636" s="16" t="s">
        <v>835</v>
      </c>
      <c r="H636" s="26" t="s">
        <v>221</v>
      </c>
      <c r="M636" s="26" t="s">
        <v>19486</v>
      </c>
      <c r="N636" s="26" t="s">
        <v>19486</v>
      </c>
      <c r="O636" s="16" t="s">
        <v>78</v>
      </c>
      <c r="P636" s="26" t="s">
        <v>830</v>
      </c>
      <c r="T636" s="22">
        <v>0</v>
      </c>
      <c r="W636" s="20" t="s">
        <v>43</v>
      </c>
      <c r="Z636" s="24" t="s">
        <v>32</v>
      </c>
      <c r="AA636" s="24" t="s">
        <v>32</v>
      </c>
      <c r="AB636" s="24" t="s">
        <v>32</v>
      </c>
      <c r="AC636" s="24" t="s">
        <v>32</v>
      </c>
      <c r="AD636" s="25">
        <v>175000</v>
      </c>
      <c r="AE636" s="25">
        <v>0</v>
      </c>
      <c r="AF636" s="25">
        <v>0</v>
      </c>
      <c r="AG636" s="25">
        <v>0</v>
      </c>
      <c r="AH636" s="25">
        <v>175000</v>
      </c>
      <c r="AI636" s="16" t="s">
        <v>19485</v>
      </c>
    </row>
    <row r="637" spans="1:35" ht="30" x14ac:dyDescent="0.25">
      <c r="A637" s="17">
        <v>104027.35</v>
      </c>
      <c r="B637" s="18">
        <v>4</v>
      </c>
      <c r="C637" s="16" t="s">
        <v>73</v>
      </c>
      <c r="D637" s="21">
        <v>42986</v>
      </c>
      <c r="E637" s="16" t="s">
        <v>102</v>
      </c>
      <c r="F637" s="21">
        <v>44344</v>
      </c>
      <c r="G637" s="16" t="s">
        <v>835</v>
      </c>
      <c r="H637" s="26" t="s">
        <v>221</v>
      </c>
      <c r="M637" s="26" t="s">
        <v>19484</v>
      </c>
      <c r="N637" s="26" t="s">
        <v>19484</v>
      </c>
      <c r="O637" s="16" t="s">
        <v>78</v>
      </c>
      <c r="P637" s="26" t="s">
        <v>830</v>
      </c>
      <c r="T637" s="22">
        <v>0</v>
      </c>
      <c r="W637" s="20" t="s">
        <v>43</v>
      </c>
      <c r="Z637" s="24" t="s">
        <v>32</v>
      </c>
      <c r="AA637" s="24" t="s">
        <v>32</v>
      </c>
      <c r="AB637" s="24" t="s">
        <v>32</v>
      </c>
      <c r="AC637" s="24" t="s">
        <v>32</v>
      </c>
      <c r="AD637" s="25">
        <v>65000</v>
      </c>
      <c r="AE637" s="25">
        <v>0</v>
      </c>
      <c r="AF637" s="25">
        <v>0</v>
      </c>
      <c r="AG637" s="25">
        <v>0</v>
      </c>
      <c r="AH637" s="25">
        <v>65000</v>
      </c>
      <c r="AI637" s="16" t="s">
        <v>19483</v>
      </c>
    </row>
    <row r="638" spans="1:35" ht="30" x14ac:dyDescent="0.25">
      <c r="A638" s="17">
        <v>104027.36</v>
      </c>
      <c r="B638" s="18">
        <v>3</v>
      </c>
      <c r="C638" s="16" t="s">
        <v>73</v>
      </c>
      <c r="D638" s="21">
        <v>43046</v>
      </c>
      <c r="E638" s="16" t="s">
        <v>102</v>
      </c>
      <c r="F638" s="21">
        <v>44239</v>
      </c>
      <c r="G638" s="16" t="s">
        <v>832</v>
      </c>
      <c r="H638" s="26" t="s">
        <v>434</v>
      </c>
      <c r="M638" s="26" t="s">
        <v>833</v>
      </c>
      <c r="N638" s="26" t="s">
        <v>833</v>
      </c>
      <c r="O638" s="16" t="s">
        <v>78</v>
      </c>
      <c r="P638" s="26" t="s">
        <v>830</v>
      </c>
      <c r="T638" s="23" t="s">
        <v>32</v>
      </c>
      <c r="U638" s="21">
        <v>44904</v>
      </c>
      <c r="W638" s="20" t="s">
        <v>43</v>
      </c>
      <c r="Z638" s="25">
        <v>110000</v>
      </c>
      <c r="AA638" s="25">
        <v>0</v>
      </c>
      <c r="AB638" s="25">
        <v>0</v>
      </c>
      <c r="AC638" s="25">
        <v>0</v>
      </c>
      <c r="AD638" s="25">
        <v>160000</v>
      </c>
      <c r="AE638" s="25">
        <v>0</v>
      </c>
      <c r="AF638" s="25">
        <v>0</v>
      </c>
      <c r="AG638" s="25">
        <v>0</v>
      </c>
      <c r="AH638" s="25">
        <v>160000</v>
      </c>
      <c r="AI638" s="16" t="s">
        <v>834</v>
      </c>
    </row>
    <row r="639" spans="1:35" ht="30" x14ac:dyDescent="0.25">
      <c r="A639" s="17">
        <v>104027.37</v>
      </c>
      <c r="B639" s="18">
        <v>3</v>
      </c>
      <c r="C639" s="16" t="s">
        <v>73</v>
      </c>
      <c r="D639" s="21">
        <v>43046</v>
      </c>
      <c r="E639" s="16" t="s">
        <v>102</v>
      </c>
      <c r="F639" s="21">
        <v>44301</v>
      </c>
      <c r="G639" s="16" t="s">
        <v>108</v>
      </c>
      <c r="H639" s="26" t="s">
        <v>434</v>
      </c>
      <c r="M639" s="26" t="s">
        <v>19482</v>
      </c>
      <c r="N639" s="26" t="s">
        <v>19482</v>
      </c>
      <c r="O639" s="16" t="s">
        <v>78</v>
      </c>
      <c r="P639" s="26" t="s">
        <v>830</v>
      </c>
      <c r="T639" s="23" t="s">
        <v>32</v>
      </c>
      <c r="U639" s="21">
        <v>44477</v>
      </c>
      <c r="W639" s="20" t="s">
        <v>43</v>
      </c>
      <c r="Z639" s="24" t="s">
        <v>32</v>
      </c>
      <c r="AA639" s="24" t="s">
        <v>32</v>
      </c>
      <c r="AB639" s="24" t="s">
        <v>32</v>
      </c>
      <c r="AC639" s="24" t="s">
        <v>32</v>
      </c>
      <c r="AD639" s="25">
        <v>295000</v>
      </c>
      <c r="AE639" s="25">
        <v>119554</v>
      </c>
      <c r="AF639" s="25">
        <v>0</v>
      </c>
      <c r="AG639" s="25">
        <v>0</v>
      </c>
      <c r="AH639" s="25">
        <v>414554</v>
      </c>
      <c r="AI639" s="16" t="s">
        <v>19481</v>
      </c>
    </row>
    <row r="640" spans="1:35" ht="30" x14ac:dyDescent="0.25">
      <c r="A640" s="17">
        <v>104027.38</v>
      </c>
      <c r="B640" s="18">
        <v>4</v>
      </c>
      <c r="C640" s="16" t="s">
        <v>73</v>
      </c>
      <c r="D640" s="21">
        <v>43118</v>
      </c>
      <c r="E640" s="16" t="s">
        <v>102</v>
      </c>
      <c r="F640" s="21">
        <v>44344</v>
      </c>
      <c r="G640" s="16" t="s">
        <v>835</v>
      </c>
      <c r="H640" s="26" t="s">
        <v>301</v>
      </c>
      <c r="M640" s="26" t="s">
        <v>836</v>
      </c>
      <c r="N640" s="26" t="s">
        <v>836</v>
      </c>
      <c r="O640" s="16" t="s">
        <v>78</v>
      </c>
      <c r="P640" s="26" t="s">
        <v>830</v>
      </c>
      <c r="T640" s="23" t="s">
        <v>32</v>
      </c>
      <c r="W640" s="20" t="s">
        <v>43</v>
      </c>
      <c r="Z640" s="25">
        <v>110000</v>
      </c>
      <c r="AA640" s="25">
        <v>0</v>
      </c>
      <c r="AB640" s="25">
        <v>0</v>
      </c>
      <c r="AC640" s="25">
        <v>0</v>
      </c>
      <c r="AD640" s="25">
        <v>160000</v>
      </c>
      <c r="AE640" s="25">
        <v>0</v>
      </c>
      <c r="AF640" s="25">
        <v>0</v>
      </c>
      <c r="AG640" s="25">
        <v>0</v>
      </c>
      <c r="AH640" s="25">
        <v>160000</v>
      </c>
      <c r="AI640" s="16" t="s">
        <v>837</v>
      </c>
    </row>
    <row r="641" spans="1:35" ht="30" x14ac:dyDescent="0.25">
      <c r="A641" s="17">
        <v>104027.39</v>
      </c>
      <c r="B641" s="18">
        <v>4</v>
      </c>
      <c r="C641" s="16" t="s">
        <v>73</v>
      </c>
      <c r="D641" s="21">
        <v>43118</v>
      </c>
      <c r="E641" s="16" t="s">
        <v>102</v>
      </c>
      <c r="F641" s="21">
        <v>44344</v>
      </c>
      <c r="G641" s="16" t="s">
        <v>835</v>
      </c>
      <c r="H641" s="26" t="s">
        <v>301</v>
      </c>
      <c r="M641" s="26" t="s">
        <v>838</v>
      </c>
      <c r="N641" s="26" t="s">
        <v>838</v>
      </c>
      <c r="O641" s="16" t="s">
        <v>78</v>
      </c>
      <c r="P641" s="26" t="s">
        <v>830</v>
      </c>
      <c r="T641" s="23" t="s">
        <v>32</v>
      </c>
      <c r="W641" s="20" t="s">
        <v>43</v>
      </c>
      <c r="Z641" s="25">
        <v>275000</v>
      </c>
      <c r="AA641" s="25">
        <v>0</v>
      </c>
      <c r="AB641" s="25">
        <v>0</v>
      </c>
      <c r="AC641" s="25">
        <v>0</v>
      </c>
      <c r="AD641" s="25">
        <v>360886</v>
      </c>
      <c r="AE641" s="25">
        <v>0</v>
      </c>
      <c r="AF641" s="25">
        <v>0</v>
      </c>
      <c r="AG641" s="25">
        <v>0</v>
      </c>
      <c r="AH641" s="25">
        <v>360886</v>
      </c>
      <c r="AI641" s="16" t="s">
        <v>839</v>
      </c>
    </row>
    <row r="642" spans="1:35" ht="30" x14ac:dyDescent="0.25">
      <c r="A642" s="17">
        <v>104027.4</v>
      </c>
      <c r="B642" s="18">
        <v>1</v>
      </c>
      <c r="C642" s="16" t="s">
        <v>73</v>
      </c>
      <c r="D642" s="21">
        <v>43146</v>
      </c>
      <c r="E642" s="16" t="s">
        <v>102</v>
      </c>
      <c r="F642" s="21">
        <v>43622</v>
      </c>
      <c r="G642" s="16" t="s">
        <v>529</v>
      </c>
      <c r="H642" s="26" t="s">
        <v>34</v>
      </c>
      <c r="M642" s="26" t="s">
        <v>19480</v>
      </c>
      <c r="N642" s="26" t="s">
        <v>19480</v>
      </c>
      <c r="O642" s="16" t="s">
        <v>78</v>
      </c>
      <c r="P642" s="26" t="s">
        <v>830</v>
      </c>
      <c r="T642" s="22">
        <v>0</v>
      </c>
      <c r="W642" s="20" t="s">
        <v>43</v>
      </c>
      <c r="Z642" s="24" t="s">
        <v>32</v>
      </c>
      <c r="AA642" s="24" t="s">
        <v>32</v>
      </c>
      <c r="AB642" s="24" t="s">
        <v>32</v>
      </c>
      <c r="AC642" s="24" t="s">
        <v>32</v>
      </c>
      <c r="AD642" s="25">
        <v>88000</v>
      </c>
      <c r="AE642" s="25">
        <v>0</v>
      </c>
      <c r="AF642" s="25">
        <v>0</v>
      </c>
      <c r="AG642" s="25">
        <v>0</v>
      </c>
      <c r="AH642" s="25">
        <v>88000</v>
      </c>
      <c r="AI642" s="16" t="s">
        <v>19479</v>
      </c>
    </row>
    <row r="643" spans="1:35" ht="30" x14ac:dyDescent="0.25">
      <c r="A643" s="17">
        <v>104027.41</v>
      </c>
      <c r="B643" s="18">
        <v>1</v>
      </c>
      <c r="C643" s="16" t="s">
        <v>73</v>
      </c>
      <c r="D643" s="21">
        <v>43175</v>
      </c>
      <c r="E643" s="16" t="s">
        <v>102</v>
      </c>
      <c r="F643" s="21">
        <v>43901</v>
      </c>
      <c r="G643" s="16" t="s">
        <v>1568</v>
      </c>
      <c r="H643" s="26" t="s">
        <v>368</v>
      </c>
      <c r="M643" s="26" t="s">
        <v>19478</v>
      </c>
      <c r="N643" s="26" t="s">
        <v>19478</v>
      </c>
      <c r="O643" s="16" t="s">
        <v>78</v>
      </c>
      <c r="P643" s="26" t="s">
        <v>830</v>
      </c>
      <c r="T643" s="22">
        <v>0</v>
      </c>
      <c r="U643" s="21">
        <v>44603</v>
      </c>
      <c r="W643" s="20" t="s">
        <v>43</v>
      </c>
      <c r="Z643" s="24" t="s">
        <v>32</v>
      </c>
      <c r="AA643" s="24" t="s">
        <v>32</v>
      </c>
      <c r="AB643" s="24" t="s">
        <v>32</v>
      </c>
      <c r="AC643" s="24" t="s">
        <v>32</v>
      </c>
      <c r="AD643" s="25">
        <v>182000</v>
      </c>
      <c r="AE643" s="25">
        <v>0</v>
      </c>
      <c r="AF643" s="25">
        <v>0</v>
      </c>
      <c r="AG643" s="25">
        <v>0</v>
      </c>
      <c r="AH643" s="25">
        <v>182000</v>
      </c>
      <c r="AI643" s="16" t="s">
        <v>19477</v>
      </c>
    </row>
    <row r="644" spans="1:35" ht="30" x14ac:dyDescent="0.25">
      <c r="A644" s="17">
        <v>104027.42</v>
      </c>
      <c r="B644" s="18">
        <v>4</v>
      </c>
      <c r="C644" s="16" t="s">
        <v>73</v>
      </c>
      <c r="D644" s="21">
        <v>43179</v>
      </c>
      <c r="E644" s="16" t="s">
        <v>102</v>
      </c>
      <c r="F644" s="21">
        <v>44344</v>
      </c>
      <c r="G644" s="16" t="s">
        <v>835</v>
      </c>
      <c r="H644" s="26" t="s">
        <v>92</v>
      </c>
      <c r="M644" s="26" t="s">
        <v>19476</v>
      </c>
      <c r="N644" s="26" t="s">
        <v>19476</v>
      </c>
      <c r="O644" s="16" t="s">
        <v>78</v>
      </c>
      <c r="P644" s="26" t="s">
        <v>830</v>
      </c>
      <c r="T644" s="23" t="s">
        <v>32</v>
      </c>
      <c r="W644" s="20" t="s">
        <v>43</v>
      </c>
      <c r="Z644" s="24" t="s">
        <v>32</v>
      </c>
      <c r="AA644" s="24" t="s">
        <v>32</v>
      </c>
      <c r="AB644" s="24" t="s">
        <v>32</v>
      </c>
      <c r="AC644" s="24" t="s">
        <v>32</v>
      </c>
      <c r="AD644" s="25">
        <v>85420</v>
      </c>
      <c r="AE644" s="25">
        <v>0</v>
      </c>
      <c r="AF644" s="25">
        <v>0</v>
      </c>
      <c r="AG644" s="25">
        <v>0</v>
      </c>
      <c r="AH644" s="25">
        <v>85420</v>
      </c>
      <c r="AI644" s="16" t="s">
        <v>19475</v>
      </c>
    </row>
    <row r="645" spans="1:35" ht="30" x14ac:dyDescent="0.25">
      <c r="A645" s="17">
        <v>104027.45</v>
      </c>
      <c r="B645" s="18">
        <v>1</v>
      </c>
      <c r="C645" s="16" t="s">
        <v>73</v>
      </c>
      <c r="D645" s="21">
        <v>43256</v>
      </c>
      <c r="E645" s="16" t="s">
        <v>102</v>
      </c>
      <c r="F645" s="21">
        <v>44169</v>
      </c>
      <c r="G645" s="16" t="s">
        <v>82</v>
      </c>
      <c r="H645" s="26" t="s">
        <v>215</v>
      </c>
      <c r="L645" s="16" t="s">
        <v>840</v>
      </c>
      <c r="M645" s="26" t="s">
        <v>841</v>
      </c>
      <c r="N645" s="26" t="s">
        <v>841</v>
      </c>
      <c r="O645" s="16" t="s">
        <v>78</v>
      </c>
      <c r="P645" s="26" t="s">
        <v>830</v>
      </c>
      <c r="T645" s="22">
        <v>0</v>
      </c>
      <c r="U645" s="21">
        <v>44477</v>
      </c>
      <c r="W645" s="20" t="s">
        <v>43</v>
      </c>
      <c r="Z645" s="25">
        <v>110000</v>
      </c>
      <c r="AA645" s="25">
        <v>542000</v>
      </c>
      <c r="AB645" s="25">
        <v>0</v>
      </c>
      <c r="AC645" s="25">
        <v>0</v>
      </c>
      <c r="AD645" s="25">
        <v>392000</v>
      </c>
      <c r="AE645" s="25">
        <v>542000</v>
      </c>
      <c r="AF645" s="25">
        <v>0</v>
      </c>
      <c r="AG645" s="25">
        <v>0</v>
      </c>
      <c r="AH645" s="25">
        <v>934000</v>
      </c>
      <c r="AI645" s="16" t="s">
        <v>842</v>
      </c>
    </row>
    <row r="646" spans="1:35" ht="30" x14ac:dyDescent="0.25">
      <c r="A646" s="17">
        <v>104027.47</v>
      </c>
      <c r="B646" s="18">
        <v>1</v>
      </c>
      <c r="C646" s="16" t="s">
        <v>73</v>
      </c>
      <c r="D646" s="21">
        <v>43371</v>
      </c>
      <c r="E646" s="16" t="s">
        <v>102</v>
      </c>
      <c r="F646" s="21">
        <v>44083</v>
      </c>
      <c r="G646" s="16" t="s">
        <v>108</v>
      </c>
      <c r="H646" s="26" t="s">
        <v>209</v>
      </c>
      <c r="M646" s="26" t="s">
        <v>19474</v>
      </c>
      <c r="N646" s="26" t="s">
        <v>19473</v>
      </c>
      <c r="O646" s="16" t="s">
        <v>78</v>
      </c>
      <c r="P646" s="26" t="s">
        <v>830</v>
      </c>
      <c r="T646" s="23" t="s">
        <v>32</v>
      </c>
      <c r="W646" s="20" t="s">
        <v>43</v>
      </c>
      <c r="Z646" s="24" t="s">
        <v>32</v>
      </c>
      <c r="AA646" s="24" t="s">
        <v>32</v>
      </c>
      <c r="AB646" s="24" t="s">
        <v>32</v>
      </c>
      <c r="AC646" s="24" t="s">
        <v>32</v>
      </c>
      <c r="AD646" s="25">
        <v>50000</v>
      </c>
      <c r="AE646" s="25">
        <v>0</v>
      </c>
      <c r="AF646" s="25">
        <v>0</v>
      </c>
      <c r="AG646" s="25">
        <v>0</v>
      </c>
      <c r="AH646" s="25">
        <v>50000</v>
      </c>
      <c r="AI646" s="16" t="s">
        <v>19472</v>
      </c>
    </row>
    <row r="647" spans="1:35" ht="30" x14ac:dyDescent="0.25">
      <c r="A647" s="17">
        <v>104027.48</v>
      </c>
      <c r="B647" s="18">
        <v>1</v>
      </c>
      <c r="C647" s="16" t="s">
        <v>73</v>
      </c>
      <c r="D647" s="21">
        <v>43410</v>
      </c>
      <c r="E647" s="16" t="s">
        <v>102</v>
      </c>
      <c r="F647" s="21">
        <v>44210</v>
      </c>
      <c r="G647" s="16" t="s">
        <v>82</v>
      </c>
      <c r="H647" s="26" t="s">
        <v>209</v>
      </c>
      <c r="M647" s="26" t="s">
        <v>19471</v>
      </c>
      <c r="N647" s="26" t="s">
        <v>19471</v>
      </c>
      <c r="O647" s="16" t="s">
        <v>78</v>
      </c>
      <c r="P647" s="26" t="s">
        <v>830</v>
      </c>
      <c r="T647" s="22">
        <v>0</v>
      </c>
      <c r="U647" s="21">
        <v>44694</v>
      </c>
      <c r="W647" s="20" t="s">
        <v>43</v>
      </c>
      <c r="Z647" s="24" t="s">
        <v>32</v>
      </c>
      <c r="AA647" s="24" t="s">
        <v>32</v>
      </c>
      <c r="AB647" s="24" t="s">
        <v>32</v>
      </c>
      <c r="AC647" s="24" t="s">
        <v>32</v>
      </c>
      <c r="AD647" s="25">
        <v>225000</v>
      </c>
      <c r="AE647" s="25">
        <v>0</v>
      </c>
      <c r="AF647" s="25">
        <v>0</v>
      </c>
      <c r="AG647" s="25">
        <v>0</v>
      </c>
      <c r="AH647" s="25">
        <v>225000</v>
      </c>
      <c r="AI647" s="16" t="s">
        <v>19470</v>
      </c>
    </row>
    <row r="648" spans="1:35" ht="30" x14ac:dyDescent="0.25">
      <c r="A648" s="17">
        <v>104027.49</v>
      </c>
      <c r="B648" s="18">
        <v>1</v>
      </c>
      <c r="C648" s="16" t="s">
        <v>73</v>
      </c>
      <c r="D648" s="21">
        <v>43508</v>
      </c>
      <c r="E648" s="16" t="s">
        <v>102</v>
      </c>
      <c r="F648" s="21">
        <v>43865</v>
      </c>
      <c r="G648" s="16" t="s">
        <v>74</v>
      </c>
      <c r="H648" s="26" t="s">
        <v>232</v>
      </c>
      <c r="M648" s="26" t="s">
        <v>19469</v>
      </c>
      <c r="N648" s="26" t="s">
        <v>19469</v>
      </c>
      <c r="O648" s="16" t="s">
        <v>78</v>
      </c>
      <c r="P648" s="26" t="s">
        <v>830</v>
      </c>
      <c r="T648" s="23" t="s">
        <v>32</v>
      </c>
      <c r="W648" s="20" t="s">
        <v>43</v>
      </c>
      <c r="Z648" s="24" t="s">
        <v>32</v>
      </c>
      <c r="AA648" s="24" t="s">
        <v>32</v>
      </c>
      <c r="AB648" s="24" t="s">
        <v>32</v>
      </c>
      <c r="AC648" s="24" t="s">
        <v>32</v>
      </c>
      <c r="AD648" s="25">
        <v>0</v>
      </c>
      <c r="AE648" s="25">
        <v>0</v>
      </c>
      <c r="AF648" s="25">
        <v>0</v>
      </c>
      <c r="AG648" s="25">
        <v>0</v>
      </c>
      <c r="AH648" s="25">
        <v>0</v>
      </c>
      <c r="AI648" s="16" t="s">
        <v>19468</v>
      </c>
    </row>
    <row r="649" spans="1:35" ht="30" x14ac:dyDescent="0.25">
      <c r="A649" s="17">
        <v>104027.5</v>
      </c>
      <c r="B649" s="18">
        <v>1</v>
      </c>
      <c r="C649" s="16" t="s">
        <v>73</v>
      </c>
      <c r="D649" s="21">
        <v>43545</v>
      </c>
      <c r="E649" s="16" t="s">
        <v>102</v>
      </c>
      <c r="F649" s="21">
        <v>44209</v>
      </c>
      <c r="G649" s="16" t="s">
        <v>82</v>
      </c>
      <c r="H649" s="26" t="s">
        <v>158</v>
      </c>
      <c r="M649" s="26" t="s">
        <v>843</v>
      </c>
      <c r="N649" s="26" t="s">
        <v>843</v>
      </c>
      <c r="O649" s="16" t="s">
        <v>78</v>
      </c>
      <c r="P649" s="26" t="s">
        <v>830</v>
      </c>
      <c r="T649" s="22">
        <v>0</v>
      </c>
      <c r="U649" s="21">
        <v>44477</v>
      </c>
      <c r="W649" s="20" t="s">
        <v>43</v>
      </c>
      <c r="Z649" s="25">
        <v>90000</v>
      </c>
      <c r="AA649" s="25">
        <v>291500</v>
      </c>
      <c r="AB649" s="25">
        <v>0</v>
      </c>
      <c r="AC649" s="25">
        <v>0</v>
      </c>
      <c r="AD649" s="25">
        <v>683750</v>
      </c>
      <c r="AE649" s="25">
        <v>291500</v>
      </c>
      <c r="AF649" s="25">
        <v>0</v>
      </c>
      <c r="AG649" s="25">
        <v>0</v>
      </c>
      <c r="AH649" s="25">
        <v>975250</v>
      </c>
      <c r="AI649" s="16" t="s">
        <v>844</v>
      </c>
    </row>
    <row r="650" spans="1:35" ht="30" x14ac:dyDescent="0.25">
      <c r="A650" s="17">
        <v>104027.51</v>
      </c>
      <c r="B650" s="18">
        <v>4</v>
      </c>
      <c r="C650" s="16" t="s">
        <v>73</v>
      </c>
      <c r="D650" s="21">
        <v>43545</v>
      </c>
      <c r="E650" s="16" t="s">
        <v>102</v>
      </c>
      <c r="F650" s="21">
        <v>43864</v>
      </c>
      <c r="G650" s="16" t="s">
        <v>81</v>
      </c>
      <c r="H650" s="26" t="s">
        <v>126</v>
      </c>
      <c r="M650" s="26" t="s">
        <v>19467</v>
      </c>
      <c r="N650" s="26" t="s">
        <v>19467</v>
      </c>
      <c r="O650" s="16" t="s">
        <v>78</v>
      </c>
      <c r="P650" s="26" t="s">
        <v>830</v>
      </c>
      <c r="T650" s="23" t="s">
        <v>32</v>
      </c>
      <c r="W650" s="20" t="s">
        <v>43</v>
      </c>
      <c r="Z650" s="24" t="s">
        <v>32</v>
      </c>
      <c r="AA650" s="24" t="s">
        <v>32</v>
      </c>
      <c r="AB650" s="24" t="s">
        <v>32</v>
      </c>
      <c r="AC650" s="24" t="s">
        <v>32</v>
      </c>
      <c r="AD650" s="25">
        <v>50000</v>
      </c>
      <c r="AE650" s="25">
        <v>0</v>
      </c>
      <c r="AF650" s="25">
        <v>0</v>
      </c>
      <c r="AG650" s="25">
        <v>0</v>
      </c>
      <c r="AH650" s="25">
        <v>50000</v>
      </c>
      <c r="AI650" s="16" t="s">
        <v>19466</v>
      </c>
    </row>
    <row r="651" spans="1:35" ht="30" x14ac:dyDescent="0.25">
      <c r="A651" s="17">
        <v>104027.52</v>
      </c>
      <c r="B651" s="18">
        <v>3</v>
      </c>
      <c r="C651" s="16" t="s">
        <v>73</v>
      </c>
      <c r="D651" s="21">
        <v>43999</v>
      </c>
      <c r="E651" s="16" t="s">
        <v>81</v>
      </c>
      <c r="F651" s="21">
        <v>44280</v>
      </c>
      <c r="G651" s="16" t="s">
        <v>75</v>
      </c>
      <c r="H651" s="26" t="s">
        <v>434</v>
      </c>
      <c r="M651" s="26" t="s">
        <v>845</v>
      </c>
      <c r="O651" s="16" t="s">
        <v>78</v>
      </c>
      <c r="P651" s="26" t="s">
        <v>830</v>
      </c>
      <c r="T651" s="23" t="s">
        <v>32</v>
      </c>
      <c r="U651" s="21">
        <v>44694</v>
      </c>
      <c r="W651" s="20" t="s">
        <v>43</v>
      </c>
      <c r="Z651" s="25">
        <v>75000</v>
      </c>
      <c r="AA651" s="25">
        <v>0</v>
      </c>
      <c r="AB651" s="25">
        <v>0</v>
      </c>
      <c r="AC651" s="25">
        <v>0</v>
      </c>
      <c r="AD651" s="25">
        <v>75000</v>
      </c>
      <c r="AE651" s="25">
        <v>0</v>
      </c>
      <c r="AF651" s="25">
        <v>0</v>
      </c>
      <c r="AG651" s="25">
        <v>0</v>
      </c>
      <c r="AH651" s="25">
        <v>75000</v>
      </c>
      <c r="AI651" s="16" t="s">
        <v>846</v>
      </c>
    </row>
    <row r="652" spans="1:35" ht="30" x14ac:dyDescent="0.25">
      <c r="A652" s="17">
        <v>104027.53</v>
      </c>
      <c r="B652" s="18">
        <v>1</v>
      </c>
      <c r="C652" s="16" t="s">
        <v>73</v>
      </c>
      <c r="D652" s="21">
        <v>44138</v>
      </c>
      <c r="E652" s="16" t="s">
        <v>81</v>
      </c>
      <c r="F652" s="21">
        <v>44280</v>
      </c>
      <c r="G652" s="16" t="s">
        <v>75</v>
      </c>
      <c r="H652" s="26" t="s">
        <v>209</v>
      </c>
      <c r="M652" s="26" t="s">
        <v>847</v>
      </c>
      <c r="O652" s="16" t="s">
        <v>78</v>
      </c>
      <c r="P652" s="26" t="s">
        <v>830</v>
      </c>
      <c r="T652" s="22">
        <v>0</v>
      </c>
      <c r="W652" s="20" t="s">
        <v>43</v>
      </c>
      <c r="Z652" s="25">
        <v>50000</v>
      </c>
      <c r="AA652" s="25">
        <v>0</v>
      </c>
      <c r="AB652" s="25">
        <v>0</v>
      </c>
      <c r="AC652" s="25">
        <v>0</v>
      </c>
      <c r="AD652" s="25">
        <v>50000</v>
      </c>
      <c r="AE652" s="25">
        <v>0</v>
      </c>
      <c r="AF652" s="25">
        <v>0</v>
      </c>
      <c r="AG652" s="25">
        <v>0</v>
      </c>
      <c r="AH652" s="25">
        <v>50000</v>
      </c>
      <c r="AI652" s="16" t="s">
        <v>848</v>
      </c>
    </row>
    <row r="653" spans="1:35" ht="30" x14ac:dyDescent="0.25">
      <c r="A653" s="17">
        <v>104027.54</v>
      </c>
      <c r="B653" s="18">
        <v>1</v>
      </c>
      <c r="C653" s="16" t="s">
        <v>73</v>
      </c>
      <c r="D653" s="21">
        <v>44238</v>
      </c>
      <c r="E653" s="16" t="s">
        <v>102</v>
      </c>
      <c r="F653" s="21">
        <v>44278</v>
      </c>
      <c r="G653" s="16" t="s">
        <v>75</v>
      </c>
      <c r="H653" s="26" t="s">
        <v>289</v>
      </c>
      <c r="I653" s="16" t="s">
        <v>614</v>
      </c>
      <c r="J653" s="20" t="s">
        <v>116</v>
      </c>
      <c r="L653" s="16" t="s">
        <v>116</v>
      </c>
      <c r="M653" s="26" t="s">
        <v>849</v>
      </c>
      <c r="N653" s="26" t="s">
        <v>850</v>
      </c>
      <c r="O653" s="16" t="s">
        <v>78</v>
      </c>
      <c r="P653" s="26" t="s">
        <v>830</v>
      </c>
      <c r="T653" s="22">
        <v>0.01</v>
      </c>
      <c r="W653" s="20" t="s">
        <v>43</v>
      </c>
      <c r="X653" s="16" t="s">
        <v>78</v>
      </c>
      <c r="Z653" s="25">
        <v>50000</v>
      </c>
      <c r="AA653" s="25">
        <v>0</v>
      </c>
      <c r="AB653" s="25">
        <v>0</v>
      </c>
      <c r="AC653" s="25">
        <v>0</v>
      </c>
      <c r="AD653" s="25">
        <v>50000</v>
      </c>
      <c r="AE653" s="25">
        <v>0</v>
      </c>
      <c r="AF653" s="25">
        <v>0</v>
      </c>
      <c r="AG653" s="25">
        <v>0</v>
      </c>
      <c r="AH653" s="25">
        <v>50000</v>
      </c>
      <c r="AI653" s="16" t="s">
        <v>851</v>
      </c>
    </row>
    <row r="654" spans="1:35" ht="30" x14ac:dyDescent="0.25">
      <c r="A654" s="17">
        <v>104027.55</v>
      </c>
      <c r="B654" s="18">
        <v>1</v>
      </c>
      <c r="C654" s="16" t="s">
        <v>73</v>
      </c>
      <c r="D654" s="21">
        <v>44238</v>
      </c>
      <c r="E654" s="16" t="s">
        <v>102</v>
      </c>
      <c r="F654" s="21">
        <v>44280</v>
      </c>
      <c r="G654" s="16" t="s">
        <v>75</v>
      </c>
      <c r="H654" s="26" t="s">
        <v>289</v>
      </c>
      <c r="I654" s="16" t="s">
        <v>614</v>
      </c>
      <c r="J654" s="20" t="s">
        <v>116</v>
      </c>
      <c r="L654" s="16" t="s">
        <v>116</v>
      </c>
      <c r="M654" s="26" t="s">
        <v>852</v>
      </c>
      <c r="N654" s="26" t="s">
        <v>853</v>
      </c>
      <c r="O654" s="16" t="s">
        <v>78</v>
      </c>
      <c r="P654" s="26" t="s">
        <v>830</v>
      </c>
      <c r="T654" s="22">
        <v>0.01</v>
      </c>
      <c r="W654" s="20" t="s">
        <v>43</v>
      </c>
      <c r="X654" s="16" t="s">
        <v>78</v>
      </c>
      <c r="Z654" s="25">
        <v>50000</v>
      </c>
      <c r="AA654" s="25">
        <v>0</v>
      </c>
      <c r="AB654" s="25">
        <v>0</v>
      </c>
      <c r="AC654" s="25">
        <v>0</v>
      </c>
      <c r="AD654" s="25">
        <v>50000</v>
      </c>
      <c r="AE654" s="25">
        <v>0</v>
      </c>
      <c r="AF654" s="25">
        <v>0</v>
      </c>
      <c r="AG654" s="25">
        <v>0</v>
      </c>
      <c r="AH654" s="25">
        <v>50000</v>
      </c>
      <c r="AI654" s="16" t="s">
        <v>854</v>
      </c>
    </row>
    <row r="655" spans="1:35" ht="30" x14ac:dyDescent="0.25">
      <c r="A655" s="17">
        <v>104027.56</v>
      </c>
      <c r="B655" s="18">
        <v>1</v>
      </c>
      <c r="C655" s="16" t="s">
        <v>73</v>
      </c>
      <c r="D655" s="21">
        <v>44238</v>
      </c>
      <c r="E655" s="16" t="s">
        <v>102</v>
      </c>
      <c r="F655" s="21">
        <v>44278</v>
      </c>
      <c r="G655" s="16" t="s">
        <v>75</v>
      </c>
      <c r="H655" s="26" t="s">
        <v>289</v>
      </c>
      <c r="I655" s="16" t="s">
        <v>614</v>
      </c>
      <c r="J655" s="20" t="s">
        <v>116</v>
      </c>
      <c r="L655" s="16" t="s">
        <v>116</v>
      </c>
      <c r="M655" s="26" t="s">
        <v>855</v>
      </c>
      <c r="N655" s="26" t="s">
        <v>856</v>
      </c>
      <c r="O655" s="16" t="s">
        <v>78</v>
      </c>
      <c r="P655" s="26" t="s">
        <v>830</v>
      </c>
      <c r="T655" s="22">
        <v>0.01</v>
      </c>
      <c r="W655" s="20" t="s">
        <v>43</v>
      </c>
      <c r="X655" s="16" t="s">
        <v>78</v>
      </c>
      <c r="Z655" s="25">
        <v>50000</v>
      </c>
      <c r="AA655" s="25">
        <v>0</v>
      </c>
      <c r="AB655" s="25">
        <v>0</v>
      </c>
      <c r="AC655" s="25">
        <v>0</v>
      </c>
      <c r="AD655" s="25">
        <v>50000</v>
      </c>
      <c r="AE655" s="25">
        <v>0</v>
      </c>
      <c r="AF655" s="25">
        <v>0</v>
      </c>
      <c r="AG655" s="25">
        <v>0</v>
      </c>
      <c r="AH655" s="25">
        <v>50000</v>
      </c>
      <c r="AI655" s="16" t="s">
        <v>857</v>
      </c>
    </row>
    <row r="656" spans="1:35" ht="30" x14ac:dyDescent="0.25">
      <c r="A656" s="17">
        <v>104027.57</v>
      </c>
      <c r="B656" s="18">
        <v>1</v>
      </c>
      <c r="C656" s="16" t="s">
        <v>73</v>
      </c>
      <c r="D656" s="21">
        <v>44238</v>
      </c>
      <c r="E656" s="16" t="s">
        <v>102</v>
      </c>
      <c r="F656" s="21">
        <v>44278</v>
      </c>
      <c r="G656" s="16" t="s">
        <v>75</v>
      </c>
      <c r="H656" s="26" t="s">
        <v>289</v>
      </c>
      <c r="I656" s="16" t="s">
        <v>614</v>
      </c>
      <c r="J656" s="20" t="s">
        <v>116</v>
      </c>
      <c r="L656" s="16" t="s">
        <v>116</v>
      </c>
      <c r="M656" s="26" t="s">
        <v>858</v>
      </c>
      <c r="N656" s="26" t="s">
        <v>859</v>
      </c>
      <c r="O656" s="16" t="s">
        <v>78</v>
      </c>
      <c r="P656" s="26" t="s">
        <v>830</v>
      </c>
      <c r="T656" s="22">
        <v>0.01</v>
      </c>
      <c r="W656" s="20" t="s">
        <v>43</v>
      </c>
      <c r="X656" s="16" t="s">
        <v>78</v>
      </c>
      <c r="Z656" s="25">
        <v>50000</v>
      </c>
      <c r="AA656" s="25">
        <v>0</v>
      </c>
      <c r="AB656" s="25">
        <v>0</v>
      </c>
      <c r="AC656" s="25">
        <v>0</v>
      </c>
      <c r="AD656" s="25">
        <v>50000</v>
      </c>
      <c r="AE656" s="25">
        <v>0</v>
      </c>
      <c r="AF656" s="25">
        <v>0</v>
      </c>
      <c r="AG656" s="25">
        <v>0</v>
      </c>
      <c r="AH656" s="25">
        <v>50000</v>
      </c>
      <c r="AI656" s="16" t="s">
        <v>860</v>
      </c>
    </row>
    <row r="657" spans="1:35" ht="30" x14ac:dyDescent="0.25">
      <c r="A657" s="17">
        <v>104027.58</v>
      </c>
      <c r="B657" s="18">
        <v>1</v>
      </c>
      <c r="C657" s="16" t="s">
        <v>73</v>
      </c>
      <c r="D657" s="21">
        <v>44238</v>
      </c>
      <c r="E657" s="16" t="s">
        <v>102</v>
      </c>
      <c r="F657" s="21">
        <v>44278</v>
      </c>
      <c r="G657" s="16" t="s">
        <v>75</v>
      </c>
      <c r="H657" s="26" t="s">
        <v>289</v>
      </c>
      <c r="I657" s="16" t="s">
        <v>614</v>
      </c>
      <c r="J657" s="20" t="s">
        <v>116</v>
      </c>
      <c r="L657" s="16" t="s">
        <v>116</v>
      </c>
      <c r="M657" s="26" t="s">
        <v>861</v>
      </c>
      <c r="N657" s="26" t="s">
        <v>862</v>
      </c>
      <c r="O657" s="16" t="s">
        <v>78</v>
      </c>
      <c r="P657" s="26" t="s">
        <v>830</v>
      </c>
      <c r="T657" s="22">
        <v>0.01</v>
      </c>
      <c r="W657" s="20" t="s">
        <v>43</v>
      </c>
      <c r="X657" s="16" t="s">
        <v>78</v>
      </c>
      <c r="Z657" s="25">
        <v>50000</v>
      </c>
      <c r="AA657" s="25">
        <v>0</v>
      </c>
      <c r="AB657" s="25">
        <v>0</v>
      </c>
      <c r="AC657" s="25">
        <v>0</v>
      </c>
      <c r="AD657" s="25">
        <v>50000</v>
      </c>
      <c r="AE657" s="25">
        <v>0</v>
      </c>
      <c r="AF657" s="25">
        <v>0</v>
      </c>
      <c r="AG657" s="25">
        <v>0</v>
      </c>
      <c r="AH657" s="25">
        <v>50000</v>
      </c>
      <c r="AI657" s="16" t="s">
        <v>863</v>
      </c>
    </row>
    <row r="658" spans="1:35" ht="30" x14ac:dyDescent="0.25">
      <c r="A658" s="17">
        <v>104027.59</v>
      </c>
      <c r="B658" s="18">
        <v>1</v>
      </c>
      <c r="C658" s="16" t="s">
        <v>73</v>
      </c>
      <c r="D658" s="21">
        <v>44238</v>
      </c>
      <c r="E658" s="16" t="s">
        <v>102</v>
      </c>
      <c r="F658" s="21">
        <v>44278</v>
      </c>
      <c r="G658" s="16" t="s">
        <v>75</v>
      </c>
      <c r="H658" s="26" t="s">
        <v>289</v>
      </c>
      <c r="I658" s="16" t="s">
        <v>614</v>
      </c>
      <c r="J658" s="20" t="s">
        <v>116</v>
      </c>
      <c r="L658" s="16" t="s">
        <v>116</v>
      </c>
      <c r="M658" s="26" t="s">
        <v>864</v>
      </c>
      <c r="N658" s="26" t="s">
        <v>865</v>
      </c>
      <c r="O658" s="16" t="s">
        <v>78</v>
      </c>
      <c r="P658" s="26" t="s">
        <v>830</v>
      </c>
      <c r="T658" s="22">
        <v>0.01</v>
      </c>
      <c r="W658" s="20" t="s">
        <v>43</v>
      </c>
      <c r="X658" s="16" t="s">
        <v>78</v>
      </c>
      <c r="Z658" s="25">
        <v>50000</v>
      </c>
      <c r="AA658" s="25">
        <v>0</v>
      </c>
      <c r="AB658" s="25">
        <v>0</v>
      </c>
      <c r="AC658" s="25">
        <v>0</v>
      </c>
      <c r="AD658" s="25">
        <v>50000</v>
      </c>
      <c r="AE658" s="25">
        <v>0</v>
      </c>
      <c r="AF658" s="25">
        <v>0</v>
      </c>
      <c r="AG658" s="25">
        <v>0</v>
      </c>
      <c r="AH658" s="25">
        <v>50000</v>
      </c>
      <c r="AI658" s="16" t="s">
        <v>866</v>
      </c>
    </row>
    <row r="659" spans="1:35" ht="30" x14ac:dyDescent="0.25">
      <c r="A659" s="17">
        <v>104027.6</v>
      </c>
      <c r="B659" s="18">
        <v>1</v>
      </c>
      <c r="C659" s="16" t="s">
        <v>73</v>
      </c>
      <c r="D659" s="21">
        <v>44238</v>
      </c>
      <c r="E659" s="16" t="s">
        <v>102</v>
      </c>
      <c r="F659" s="21">
        <v>44278</v>
      </c>
      <c r="G659" s="16" t="s">
        <v>75</v>
      </c>
      <c r="H659" s="26" t="s">
        <v>289</v>
      </c>
      <c r="I659" s="16" t="s">
        <v>614</v>
      </c>
      <c r="J659" s="20" t="s">
        <v>116</v>
      </c>
      <c r="L659" s="16" t="s">
        <v>116</v>
      </c>
      <c r="M659" s="26" t="s">
        <v>867</v>
      </c>
      <c r="N659" s="26" t="s">
        <v>868</v>
      </c>
      <c r="O659" s="16" t="s">
        <v>78</v>
      </c>
      <c r="P659" s="26" t="s">
        <v>830</v>
      </c>
      <c r="T659" s="22">
        <v>0.01</v>
      </c>
      <c r="W659" s="20" t="s">
        <v>43</v>
      </c>
      <c r="X659" s="16" t="s">
        <v>78</v>
      </c>
      <c r="Z659" s="25">
        <v>50000</v>
      </c>
      <c r="AA659" s="25">
        <v>0</v>
      </c>
      <c r="AB659" s="25">
        <v>0</v>
      </c>
      <c r="AC659" s="25">
        <v>0</v>
      </c>
      <c r="AD659" s="25">
        <v>50000</v>
      </c>
      <c r="AE659" s="25">
        <v>0</v>
      </c>
      <c r="AF659" s="25">
        <v>0</v>
      </c>
      <c r="AG659" s="25">
        <v>0</v>
      </c>
      <c r="AH659" s="25">
        <v>50000</v>
      </c>
      <c r="AI659" s="16" t="s">
        <v>869</v>
      </c>
    </row>
    <row r="660" spans="1:35" ht="30" x14ac:dyDescent="0.25">
      <c r="A660" s="17">
        <v>104027.61</v>
      </c>
      <c r="B660" s="18">
        <v>1</v>
      </c>
      <c r="C660" s="16" t="s">
        <v>73</v>
      </c>
      <c r="D660" s="21">
        <v>44238</v>
      </c>
      <c r="E660" s="16" t="s">
        <v>102</v>
      </c>
      <c r="F660" s="21">
        <v>44278</v>
      </c>
      <c r="G660" s="16" t="s">
        <v>75</v>
      </c>
      <c r="H660" s="26" t="s">
        <v>289</v>
      </c>
      <c r="I660" s="16" t="s">
        <v>614</v>
      </c>
      <c r="J660" s="20" t="s">
        <v>116</v>
      </c>
      <c r="L660" s="16" t="s">
        <v>116</v>
      </c>
      <c r="M660" s="26" t="s">
        <v>870</v>
      </c>
      <c r="N660" s="26" t="s">
        <v>871</v>
      </c>
      <c r="O660" s="16" t="s">
        <v>78</v>
      </c>
      <c r="P660" s="26" t="s">
        <v>830</v>
      </c>
      <c r="T660" s="22">
        <v>0.01</v>
      </c>
      <c r="W660" s="20" t="s">
        <v>43</v>
      </c>
      <c r="X660" s="16" t="s">
        <v>78</v>
      </c>
      <c r="Z660" s="25">
        <v>50000</v>
      </c>
      <c r="AA660" s="25">
        <v>0</v>
      </c>
      <c r="AB660" s="25">
        <v>0</v>
      </c>
      <c r="AC660" s="25">
        <v>0</v>
      </c>
      <c r="AD660" s="25">
        <v>50000</v>
      </c>
      <c r="AE660" s="25">
        <v>0</v>
      </c>
      <c r="AF660" s="25">
        <v>0</v>
      </c>
      <c r="AG660" s="25">
        <v>0</v>
      </c>
      <c r="AH660" s="25">
        <v>50000</v>
      </c>
      <c r="AI660" s="16" t="s">
        <v>872</v>
      </c>
    </row>
    <row r="661" spans="1:35" ht="30" x14ac:dyDescent="0.25">
      <c r="A661" s="17">
        <v>104027.62</v>
      </c>
      <c r="B661" s="18">
        <v>1</v>
      </c>
      <c r="C661" s="16" t="s">
        <v>73</v>
      </c>
      <c r="D661" s="21">
        <v>44238</v>
      </c>
      <c r="E661" s="16" t="s">
        <v>102</v>
      </c>
      <c r="F661" s="21">
        <v>44278</v>
      </c>
      <c r="G661" s="16" t="s">
        <v>75</v>
      </c>
      <c r="H661" s="26" t="s">
        <v>289</v>
      </c>
      <c r="I661" s="16" t="s">
        <v>614</v>
      </c>
      <c r="J661" s="20" t="s">
        <v>116</v>
      </c>
      <c r="L661" s="16" t="s">
        <v>116</v>
      </c>
      <c r="M661" s="26" t="s">
        <v>873</v>
      </c>
      <c r="N661" s="26" t="s">
        <v>874</v>
      </c>
      <c r="O661" s="16" t="s">
        <v>78</v>
      </c>
      <c r="P661" s="26" t="s">
        <v>830</v>
      </c>
      <c r="T661" s="22">
        <v>0.01</v>
      </c>
      <c r="W661" s="20" t="s">
        <v>43</v>
      </c>
      <c r="X661" s="16" t="s">
        <v>78</v>
      </c>
      <c r="Z661" s="25">
        <v>50000</v>
      </c>
      <c r="AA661" s="25">
        <v>0</v>
      </c>
      <c r="AB661" s="25">
        <v>0</v>
      </c>
      <c r="AC661" s="25">
        <v>0</v>
      </c>
      <c r="AD661" s="25">
        <v>50000</v>
      </c>
      <c r="AE661" s="25">
        <v>0</v>
      </c>
      <c r="AF661" s="25">
        <v>0</v>
      </c>
      <c r="AG661" s="25">
        <v>0</v>
      </c>
      <c r="AH661" s="25">
        <v>50000</v>
      </c>
      <c r="AI661" s="16" t="s">
        <v>875</v>
      </c>
    </row>
    <row r="662" spans="1:35" ht="30" x14ac:dyDescent="0.25">
      <c r="A662" s="17">
        <v>104027.63</v>
      </c>
      <c r="B662" s="18">
        <v>1</v>
      </c>
      <c r="C662" s="16" t="s">
        <v>73</v>
      </c>
      <c r="D662" s="21">
        <v>44238</v>
      </c>
      <c r="E662" s="16" t="s">
        <v>102</v>
      </c>
      <c r="F662" s="21">
        <v>44280</v>
      </c>
      <c r="G662" s="16" t="s">
        <v>75</v>
      </c>
      <c r="H662" s="26" t="s">
        <v>289</v>
      </c>
      <c r="I662" s="16" t="s">
        <v>614</v>
      </c>
      <c r="J662" s="20" t="s">
        <v>116</v>
      </c>
      <c r="L662" s="16" t="s">
        <v>116</v>
      </c>
      <c r="M662" s="26" t="s">
        <v>876</v>
      </c>
      <c r="N662" s="26" t="s">
        <v>877</v>
      </c>
      <c r="O662" s="16" t="s">
        <v>78</v>
      </c>
      <c r="P662" s="26" t="s">
        <v>830</v>
      </c>
      <c r="T662" s="22">
        <v>0.01</v>
      </c>
      <c r="W662" s="20" t="s">
        <v>43</v>
      </c>
      <c r="X662" s="16" t="s">
        <v>78</v>
      </c>
      <c r="Z662" s="25">
        <v>50000</v>
      </c>
      <c r="AA662" s="25">
        <v>0</v>
      </c>
      <c r="AB662" s="25">
        <v>0</v>
      </c>
      <c r="AC662" s="25">
        <v>0</v>
      </c>
      <c r="AD662" s="25">
        <v>50000</v>
      </c>
      <c r="AE662" s="25">
        <v>0</v>
      </c>
      <c r="AF662" s="25">
        <v>0</v>
      </c>
      <c r="AG662" s="25">
        <v>0</v>
      </c>
      <c r="AH662" s="25">
        <v>50000</v>
      </c>
      <c r="AI662" s="16" t="s">
        <v>878</v>
      </c>
    </row>
    <row r="663" spans="1:35" ht="30" x14ac:dyDescent="0.25">
      <c r="A663" s="17">
        <v>104027.64</v>
      </c>
      <c r="B663" s="18">
        <v>1</v>
      </c>
      <c r="C663" s="16" t="s">
        <v>73</v>
      </c>
      <c r="D663" s="21">
        <v>44238</v>
      </c>
      <c r="E663" s="16" t="s">
        <v>102</v>
      </c>
      <c r="F663" s="21">
        <v>44278</v>
      </c>
      <c r="G663" s="16" t="s">
        <v>75</v>
      </c>
      <c r="H663" s="26" t="s">
        <v>289</v>
      </c>
      <c r="I663" s="16" t="s">
        <v>614</v>
      </c>
      <c r="J663" s="20" t="s">
        <v>116</v>
      </c>
      <c r="L663" s="16" t="s">
        <v>116</v>
      </c>
      <c r="M663" s="26" t="s">
        <v>879</v>
      </c>
      <c r="N663" s="26" t="s">
        <v>880</v>
      </c>
      <c r="O663" s="16" t="s">
        <v>78</v>
      </c>
      <c r="P663" s="26" t="s">
        <v>830</v>
      </c>
      <c r="T663" s="22">
        <v>0.01</v>
      </c>
      <c r="W663" s="20" t="s">
        <v>43</v>
      </c>
      <c r="X663" s="16" t="s">
        <v>78</v>
      </c>
      <c r="Z663" s="25">
        <v>50000</v>
      </c>
      <c r="AA663" s="25">
        <v>0</v>
      </c>
      <c r="AB663" s="25">
        <v>0</v>
      </c>
      <c r="AC663" s="25">
        <v>0</v>
      </c>
      <c r="AD663" s="25">
        <v>50000</v>
      </c>
      <c r="AE663" s="25">
        <v>0</v>
      </c>
      <c r="AF663" s="25">
        <v>0</v>
      </c>
      <c r="AG663" s="25">
        <v>0</v>
      </c>
      <c r="AH663" s="25">
        <v>50000</v>
      </c>
      <c r="AI663" s="16" t="s">
        <v>881</v>
      </c>
    </row>
    <row r="664" spans="1:35" ht="30" x14ac:dyDescent="0.25">
      <c r="A664" s="17">
        <v>104027.65</v>
      </c>
      <c r="B664" s="18">
        <v>1</v>
      </c>
      <c r="C664" s="16" t="s">
        <v>73</v>
      </c>
      <c r="D664" s="21">
        <v>44238</v>
      </c>
      <c r="E664" s="16" t="s">
        <v>102</v>
      </c>
      <c r="F664" s="21">
        <v>44278</v>
      </c>
      <c r="G664" s="16" t="s">
        <v>75</v>
      </c>
      <c r="H664" s="26" t="s">
        <v>289</v>
      </c>
      <c r="I664" s="16" t="s">
        <v>614</v>
      </c>
      <c r="J664" s="20" t="s">
        <v>116</v>
      </c>
      <c r="L664" s="16" t="s">
        <v>116</v>
      </c>
      <c r="M664" s="26" t="s">
        <v>882</v>
      </c>
      <c r="N664" s="26" t="s">
        <v>883</v>
      </c>
      <c r="O664" s="16" t="s">
        <v>78</v>
      </c>
      <c r="P664" s="26" t="s">
        <v>830</v>
      </c>
      <c r="T664" s="22">
        <v>0.01</v>
      </c>
      <c r="W664" s="20" t="s">
        <v>43</v>
      </c>
      <c r="X664" s="16" t="s">
        <v>78</v>
      </c>
      <c r="Z664" s="25">
        <v>50000</v>
      </c>
      <c r="AA664" s="25">
        <v>0</v>
      </c>
      <c r="AB664" s="25">
        <v>0</v>
      </c>
      <c r="AC664" s="25">
        <v>0</v>
      </c>
      <c r="AD664" s="25">
        <v>50000</v>
      </c>
      <c r="AE664" s="25">
        <v>0</v>
      </c>
      <c r="AF664" s="25">
        <v>0</v>
      </c>
      <c r="AG664" s="25">
        <v>0</v>
      </c>
      <c r="AH664" s="25">
        <v>50000</v>
      </c>
      <c r="AI664" s="16" t="s">
        <v>884</v>
      </c>
    </row>
    <row r="665" spans="1:35" x14ac:dyDescent="0.25">
      <c r="A665" s="17">
        <v>104027.66</v>
      </c>
      <c r="B665" s="18">
        <v>6</v>
      </c>
      <c r="C665" s="16" t="s">
        <v>73</v>
      </c>
      <c r="D665" s="21">
        <v>44260</v>
      </c>
      <c r="E665" s="16" t="s">
        <v>81</v>
      </c>
      <c r="F665" s="21">
        <v>44266</v>
      </c>
      <c r="G665" s="16" t="s">
        <v>81</v>
      </c>
      <c r="H665" s="26" t="s">
        <v>76</v>
      </c>
      <c r="M665" s="26" t="s">
        <v>885</v>
      </c>
      <c r="O665" s="16" t="s">
        <v>78</v>
      </c>
      <c r="P665" s="26" t="s">
        <v>78</v>
      </c>
      <c r="T665" s="23" t="s">
        <v>32</v>
      </c>
      <c r="W665" s="20" t="s">
        <v>43</v>
      </c>
      <c r="Z665" s="25">
        <v>11000000</v>
      </c>
      <c r="AA665" s="25">
        <v>0</v>
      </c>
      <c r="AB665" s="25">
        <v>0</v>
      </c>
      <c r="AC665" s="25">
        <v>0</v>
      </c>
      <c r="AD665" s="25">
        <v>11000000</v>
      </c>
      <c r="AE665" s="25">
        <v>0</v>
      </c>
      <c r="AF665" s="25">
        <v>0</v>
      </c>
      <c r="AG665" s="25">
        <v>0</v>
      </c>
      <c r="AH665" s="25">
        <v>11000000</v>
      </c>
    </row>
    <row r="666" spans="1:35" ht="30" x14ac:dyDescent="0.25">
      <c r="A666" s="17">
        <v>104027.67</v>
      </c>
      <c r="B666" s="18">
        <v>3</v>
      </c>
      <c r="C666" s="16" t="s">
        <v>73</v>
      </c>
      <c r="D666" s="21">
        <v>44307</v>
      </c>
      <c r="E666" s="16" t="s">
        <v>102</v>
      </c>
      <c r="F666" s="21">
        <v>44334</v>
      </c>
      <c r="G666" s="16" t="s">
        <v>102</v>
      </c>
      <c r="H666" s="26" t="s">
        <v>434</v>
      </c>
      <c r="M666" s="26" t="s">
        <v>886</v>
      </c>
      <c r="N666" s="26" t="s">
        <v>886</v>
      </c>
      <c r="O666" s="16" t="s">
        <v>78</v>
      </c>
      <c r="P666" s="26" t="s">
        <v>830</v>
      </c>
      <c r="T666" s="23" t="s">
        <v>32</v>
      </c>
      <c r="W666" s="20" t="s">
        <v>43</v>
      </c>
      <c r="Z666" s="25">
        <v>50000</v>
      </c>
      <c r="AA666" s="25">
        <v>0</v>
      </c>
      <c r="AB666" s="25">
        <v>0</v>
      </c>
      <c r="AC666" s="25">
        <v>0</v>
      </c>
      <c r="AD666" s="25">
        <v>50000</v>
      </c>
      <c r="AE666" s="25">
        <v>0</v>
      </c>
      <c r="AF666" s="25">
        <v>0</v>
      </c>
      <c r="AG666" s="25">
        <v>0</v>
      </c>
      <c r="AH666" s="25">
        <v>50000</v>
      </c>
      <c r="AI666" s="16" t="s">
        <v>887</v>
      </c>
    </row>
    <row r="667" spans="1:35" x14ac:dyDescent="0.25">
      <c r="A667" s="17">
        <v>104120</v>
      </c>
      <c r="B667" s="18">
        <v>1</v>
      </c>
      <c r="C667" s="16" t="s">
        <v>73</v>
      </c>
      <c r="D667" s="21">
        <v>38124</v>
      </c>
      <c r="E667" s="16" t="s">
        <v>774</v>
      </c>
      <c r="F667" s="21">
        <v>43418</v>
      </c>
      <c r="G667" s="16" t="s">
        <v>75</v>
      </c>
      <c r="H667" s="26" t="s">
        <v>1163</v>
      </c>
      <c r="M667" s="26" t="s">
        <v>19465</v>
      </c>
      <c r="O667" s="16" t="s">
        <v>151</v>
      </c>
      <c r="P667" s="26" t="s">
        <v>4592</v>
      </c>
      <c r="R667" s="16" t="s">
        <v>41</v>
      </c>
      <c r="S667" s="16" t="s">
        <v>42</v>
      </c>
      <c r="T667" s="23" t="s">
        <v>32</v>
      </c>
      <c r="W667" s="20" t="s">
        <v>43</v>
      </c>
      <c r="Z667" s="24" t="s">
        <v>32</v>
      </c>
      <c r="AA667" s="24" t="s">
        <v>32</v>
      </c>
      <c r="AB667" s="24" t="s">
        <v>32</v>
      </c>
      <c r="AC667" s="24" t="s">
        <v>32</v>
      </c>
      <c r="AD667" s="25">
        <v>0</v>
      </c>
      <c r="AE667" s="25">
        <v>0</v>
      </c>
      <c r="AF667" s="25">
        <v>22887.83</v>
      </c>
      <c r="AG667" s="25">
        <v>0</v>
      </c>
      <c r="AH667" s="25">
        <v>22887.83</v>
      </c>
      <c r="AI667" s="16" t="s">
        <v>19464</v>
      </c>
    </row>
    <row r="668" spans="1:35" ht="30" x14ac:dyDescent="0.25">
      <c r="A668" s="17">
        <v>104123</v>
      </c>
      <c r="B668" s="18">
        <v>4</v>
      </c>
      <c r="C668" s="16" t="s">
        <v>73</v>
      </c>
      <c r="D668" s="21">
        <v>38125</v>
      </c>
      <c r="E668" s="16" t="s">
        <v>534</v>
      </c>
      <c r="F668" s="21">
        <v>44237</v>
      </c>
      <c r="G668" s="16" t="s">
        <v>109</v>
      </c>
      <c r="H668" s="26" t="s">
        <v>19463</v>
      </c>
      <c r="I668" s="16" t="s">
        <v>2589</v>
      </c>
      <c r="J668" s="20" t="s">
        <v>116</v>
      </c>
      <c r="L668" s="16" t="s">
        <v>116</v>
      </c>
      <c r="M668" s="26" t="s">
        <v>19462</v>
      </c>
      <c r="N668" s="26" t="s">
        <v>19461</v>
      </c>
      <c r="O668" s="16" t="s">
        <v>119</v>
      </c>
      <c r="P668" s="26" t="s">
        <v>582</v>
      </c>
      <c r="T668" s="23" t="s">
        <v>32</v>
      </c>
      <c r="W668" s="20" t="s">
        <v>43</v>
      </c>
      <c r="X668" s="16" t="s">
        <v>511</v>
      </c>
      <c r="Z668" s="24" t="s">
        <v>32</v>
      </c>
      <c r="AA668" s="24" t="s">
        <v>32</v>
      </c>
      <c r="AB668" s="24" t="s">
        <v>32</v>
      </c>
      <c r="AC668" s="24" t="s">
        <v>32</v>
      </c>
      <c r="AD668" s="25">
        <v>6953200</v>
      </c>
      <c r="AE668" s="25">
        <v>0</v>
      </c>
      <c r="AF668" s="25">
        <v>0</v>
      </c>
      <c r="AG668" s="25">
        <v>0</v>
      </c>
      <c r="AH668" s="25">
        <v>6953200</v>
      </c>
    </row>
    <row r="669" spans="1:35" x14ac:dyDescent="0.25">
      <c r="A669" s="17">
        <v>104123.01</v>
      </c>
      <c r="B669" s="18">
        <v>4</v>
      </c>
      <c r="C669" s="16" t="s">
        <v>73</v>
      </c>
      <c r="D669" s="21">
        <v>37319</v>
      </c>
      <c r="E669" s="16" t="s">
        <v>32</v>
      </c>
      <c r="F669" s="21">
        <v>44183</v>
      </c>
      <c r="G669" s="16" t="s">
        <v>529</v>
      </c>
      <c r="H669" s="26" t="s">
        <v>258</v>
      </c>
      <c r="I669" s="16" t="s">
        <v>2589</v>
      </c>
      <c r="J669" s="20" t="s">
        <v>116</v>
      </c>
      <c r="L669" s="16" t="s">
        <v>116</v>
      </c>
      <c r="M669" s="26" t="s">
        <v>19460</v>
      </c>
      <c r="N669" s="26" t="s">
        <v>19453</v>
      </c>
      <c r="O669" s="16" t="s">
        <v>119</v>
      </c>
      <c r="P669" s="26" t="s">
        <v>603</v>
      </c>
      <c r="R669" s="16" t="s">
        <v>139</v>
      </c>
      <c r="S669" s="16" t="s">
        <v>42</v>
      </c>
      <c r="T669" s="22">
        <v>8.2029999999999994</v>
      </c>
      <c r="W669" s="20" t="s">
        <v>43</v>
      </c>
      <c r="X669" s="16" t="s">
        <v>140</v>
      </c>
      <c r="Z669" s="24" t="s">
        <v>32</v>
      </c>
      <c r="AA669" s="24" t="s">
        <v>32</v>
      </c>
      <c r="AB669" s="24" t="s">
        <v>32</v>
      </c>
      <c r="AC669" s="24" t="s">
        <v>32</v>
      </c>
      <c r="AD669" s="25">
        <v>0</v>
      </c>
      <c r="AE669" s="25">
        <v>801000</v>
      </c>
      <c r="AF669" s="25">
        <v>0</v>
      </c>
      <c r="AG669" s="25">
        <v>0</v>
      </c>
      <c r="AH669" s="25">
        <v>801000</v>
      </c>
    </row>
    <row r="670" spans="1:35" x14ac:dyDescent="0.25">
      <c r="A670" s="17">
        <v>104123.02</v>
      </c>
      <c r="B670" s="18">
        <v>4</v>
      </c>
      <c r="C670" s="16" t="s">
        <v>73</v>
      </c>
      <c r="D670" s="21">
        <v>37319</v>
      </c>
      <c r="E670" s="16" t="s">
        <v>32</v>
      </c>
      <c r="F670" s="21">
        <v>43942</v>
      </c>
      <c r="G670" s="16" t="s">
        <v>109</v>
      </c>
      <c r="H670" s="26" t="s">
        <v>270</v>
      </c>
      <c r="I670" s="16" t="s">
        <v>2589</v>
      </c>
      <c r="J670" s="20" t="s">
        <v>116</v>
      </c>
      <c r="L670" s="16" t="s">
        <v>116</v>
      </c>
      <c r="M670" s="26" t="s">
        <v>19459</v>
      </c>
      <c r="O670" s="16" t="s">
        <v>119</v>
      </c>
      <c r="P670" s="26" t="s">
        <v>603</v>
      </c>
      <c r="R670" s="16" t="s">
        <v>139</v>
      </c>
      <c r="S670" s="16" t="s">
        <v>42</v>
      </c>
      <c r="T670" s="22">
        <v>9</v>
      </c>
      <c r="W670" s="20" t="s">
        <v>43</v>
      </c>
      <c r="X670" s="16" t="s">
        <v>140</v>
      </c>
      <c r="Z670" s="24" t="s">
        <v>32</v>
      </c>
      <c r="AA670" s="24" t="s">
        <v>32</v>
      </c>
      <c r="AB670" s="24" t="s">
        <v>32</v>
      </c>
      <c r="AC670" s="24" t="s">
        <v>32</v>
      </c>
      <c r="AD670" s="25">
        <v>0</v>
      </c>
      <c r="AE670" s="25">
        <v>4579630</v>
      </c>
      <c r="AF670" s="25">
        <v>0</v>
      </c>
      <c r="AG670" s="25">
        <v>0</v>
      </c>
      <c r="AH670" s="25">
        <v>4579630</v>
      </c>
    </row>
    <row r="671" spans="1:35" x14ac:dyDescent="0.25">
      <c r="A671" s="17">
        <v>104123.06</v>
      </c>
      <c r="B671" s="18">
        <v>4</v>
      </c>
      <c r="C671" s="16" t="s">
        <v>73</v>
      </c>
      <c r="D671" s="21">
        <v>40309</v>
      </c>
      <c r="E671" s="16" t="s">
        <v>617</v>
      </c>
      <c r="F671" s="21">
        <v>43843</v>
      </c>
      <c r="G671" s="16" t="s">
        <v>529</v>
      </c>
      <c r="H671" s="26" t="s">
        <v>19458</v>
      </c>
      <c r="I671" s="16" t="s">
        <v>2589</v>
      </c>
      <c r="J671" s="20" t="s">
        <v>116</v>
      </c>
      <c r="L671" s="16" t="s">
        <v>116</v>
      </c>
      <c r="M671" s="26" t="s">
        <v>19457</v>
      </c>
      <c r="N671" s="26" t="s">
        <v>19453</v>
      </c>
      <c r="O671" s="16" t="s">
        <v>119</v>
      </c>
      <c r="P671" s="26" t="s">
        <v>168</v>
      </c>
      <c r="R671" s="16" t="s">
        <v>139</v>
      </c>
      <c r="S671" s="16" t="s">
        <v>42</v>
      </c>
      <c r="T671" s="22">
        <v>5</v>
      </c>
      <c r="U671" s="21">
        <v>45520</v>
      </c>
      <c r="W671" s="20" t="s">
        <v>43</v>
      </c>
      <c r="X671" s="16" t="s">
        <v>140</v>
      </c>
      <c r="Z671" s="24" t="s">
        <v>32</v>
      </c>
      <c r="AA671" s="24" t="s">
        <v>32</v>
      </c>
      <c r="AB671" s="24" t="s">
        <v>32</v>
      </c>
      <c r="AC671" s="24" t="s">
        <v>32</v>
      </c>
      <c r="AD671" s="24" t="s">
        <v>32</v>
      </c>
      <c r="AE671" s="24" t="s">
        <v>32</v>
      </c>
      <c r="AF671" s="24" t="s">
        <v>32</v>
      </c>
      <c r="AG671" s="24" t="s">
        <v>32</v>
      </c>
      <c r="AH671" s="24" t="s">
        <v>32</v>
      </c>
    </row>
    <row r="672" spans="1:35" x14ac:dyDescent="0.25">
      <c r="A672" s="17">
        <v>104123.07</v>
      </c>
      <c r="B672" s="18">
        <v>4</v>
      </c>
      <c r="C672" s="16" t="s">
        <v>73</v>
      </c>
      <c r="D672" s="21">
        <v>41745</v>
      </c>
      <c r="E672" s="16" t="s">
        <v>534</v>
      </c>
      <c r="F672" s="21">
        <v>44106</v>
      </c>
      <c r="G672" s="16" t="s">
        <v>75</v>
      </c>
      <c r="H672" s="26" t="s">
        <v>258</v>
      </c>
      <c r="I672" s="16" t="s">
        <v>2589</v>
      </c>
      <c r="J672" s="20" t="s">
        <v>116</v>
      </c>
      <c r="L672" s="16" t="s">
        <v>116</v>
      </c>
      <c r="M672" s="26" t="s">
        <v>19456</v>
      </c>
      <c r="N672" s="26" t="s">
        <v>19455</v>
      </c>
      <c r="O672" s="16" t="s">
        <v>119</v>
      </c>
      <c r="P672" s="26" t="s">
        <v>168</v>
      </c>
      <c r="R672" s="16" t="s">
        <v>139</v>
      </c>
      <c r="S672" s="16" t="s">
        <v>42</v>
      </c>
      <c r="T672" s="22">
        <v>3.81</v>
      </c>
      <c r="U672" s="21">
        <v>45331</v>
      </c>
      <c r="W672" s="20" t="s">
        <v>43</v>
      </c>
      <c r="X672" s="16" t="s">
        <v>140</v>
      </c>
      <c r="Z672" s="24" t="s">
        <v>32</v>
      </c>
      <c r="AA672" s="24" t="s">
        <v>32</v>
      </c>
      <c r="AB672" s="24" t="s">
        <v>32</v>
      </c>
      <c r="AC672" s="24" t="s">
        <v>32</v>
      </c>
      <c r="AD672" s="24" t="s">
        <v>32</v>
      </c>
      <c r="AE672" s="24" t="s">
        <v>32</v>
      </c>
      <c r="AF672" s="24" t="s">
        <v>32</v>
      </c>
      <c r="AG672" s="24" t="s">
        <v>32</v>
      </c>
      <c r="AH672" s="24" t="s">
        <v>32</v>
      </c>
    </row>
    <row r="673" spans="1:35" x14ac:dyDescent="0.25">
      <c r="A673" s="17">
        <v>104123.08</v>
      </c>
      <c r="B673" s="18">
        <v>4</v>
      </c>
      <c r="C673" s="16" t="s">
        <v>73</v>
      </c>
      <c r="D673" s="21">
        <v>41745</v>
      </c>
      <c r="E673" s="16" t="s">
        <v>534</v>
      </c>
      <c r="F673" s="21">
        <v>44078</v>
      </c>
      <c r="G673" s="16" t="s">
        <v>718</v>
      </c>
      <c r="H673" s="26" t="s">
        <v>258</v>
      </c>
      <c r="I673" s="16" t="s">
        <v>2589</v>
      </c>
      <c r="J673" s="20" t="s">
        <v>116</v>
      </c>
      <c r="L673" s="16" t="s">
        <v>116</v>
      </c>
      <c r="M673" s="26" t="s">
        <v>19454</v>
      </c>
      <c r="N673" s="26" t="s">
        <v>19453</v>
      </c>
      <c r="O673" s="16" t="s">
        <v>119</v>
      </c>
      <c r="P673" s="26" t="s">
        <v>168</v>
      </c>
      <c r="R673" s="16" t="s">
        <v>139</v>
      </c>
      <c r="S673" s="16" t="s">
        <v>42</v>
      </c>
      <c r="T673" s="22">
        <v>4.47</v>
      </c>
      <c r="U673" s="21">
        <v>45786</v>
      </c>
      <c r="W673" s="20" t="s">
        <v>43</v>
      </c>
      <c r="X673" s="16" t="s">
        <v>140</v>
      </c>
      <c r="Z673" s="24" t="s">
        <v>32</v>
      </c>
      <c r="AA673" s="24" t="s">
        <v>32</v>
      </c>
      <c r="AB673" s="24" t="s">
        <v>32</v>
      </c>
      <c r="AC673" s="24" t="s">
        <v>32</v>
      </c>
      <c r="AD673" s="24" t="s">
        <v>32</v>
      </c>
      <c r="AE673" s="24" t="s">
        <v>32</v>
      </c>
      <c r="AF673" s="24" t="s">
        <v>32</v>
      </c>
      <c r="AG673" s="24" t="s">
        <v>32</v>
      </c>
      <c r="AH673" s="24" t="s">
        <v>32</v>
      </c>
    </row>
    <row r="674" spans="1:35" ht="30" x14ac:dyDescent="0.25">
      <c r="A674" s="17">
        <v>104152.05</v>
      </c>
      <c r="B674" s="18">
        <v>1</v>
      </c>
      <c r="C674" s="16" t="s">
        <v>73</v>
      </c>
      <c r="D674" s="21">
        <v>43873</v>
      </c>
      <c r="E674" s="16" t="s">
        <v>108</v>
      </c>
      <c r="F674" s="21">
        <v>44336</v>
      </c>
      <c r="G674" s="16" t="s">
        <v>109</v>
      </c>
      <c r="H674" s="26" t="s">
        <v>320</v>
      </c>
      <c r="L674" s="16" t="s">
        <v>110</v>
      </c>
      <c r="M674" s="26" t="s">
        <v>19452</v>
      </c>
      <c r="O674" s="16" t="s">
        <v>112</v>
      </c>
      <c r="P674" s="26" t="s">
        <v>100</v>
      </c>
      <c r="T674" s="23" t="s">
        <v>32</v>
      </c>
      <c r="W674" s="20" t="s">
        <v>43</v>
      </c>
      <c r="Z674" s="24" t="s">
        <v>32</v>
      </c>
      <c r="AA674" s="24" t="s">
        <v>32</v>
      </c>
      <c r="AB674" s="24" t="s">
        <v>32</v>
      </c>
      <c r="AC674" s="24" t="s">
        <v>32</v>
      </c>
      <c r="AD674" s="25">
        <v>175000</v>
      </c>
      <c r="AE674" s="25">
        <v>0</v>
      </c>
      <c r="AF674" s="25">
        <v>0</v>
      </c>
      <c r="AG674" s="25">
        <v>0</v>
      </c>
      <c r="AH674" s="25">
        <v>175000</v>
      </c>
    </row>
    <row r="675" spans="1:35" x14ac:dyDescent="0.25">
      <c r="A675" s="17">
        <v>104158</v>
      </c>
      <c r="B675" s="18">
        <v>3</v>
      </c>
      <c r="C675" s="16" t="s">
        <v>73</v>
      </c>
      <c r="D675" s="21">
        <v>38132</v>
      </c>
      <c r="E675" s="16" t="s">
        <v>105</v>
      </c>
      <c r="F675" s="21">
        <v>43474</v>
      </c>
      <c r="G675" s="16" t="s">
        <v>75</v>
      </c>
      <c r="H675" s="26" t="s">
        <v>434</v>
      </c>
      <c r="I675" s="16" t="s">
        <v>8975</v>
      </c>
      <c r="J675" s="20" t="s">
        <v>116</v>
      </c>
      <c r="L675" s="16" t="s">
        <v>116</v>
      </c>
      <c r="M675" s="26" t="s">
        <v>19451</v>
      </c>
      <c r="O675" s="16" t="s">
        <v>78</v>
      </c>
      <c r="P675" s="26" t="s">
        <v>568</v>
      </c>
      <c r="R675" s="16" t="s">
        <v>139</v>
      </c>
      <c r="S675" s="16" t="s">
        <v>192</v>
      </c>
      <c r="T675" s="23" t="s">
        <v>32</v>
      </c>
      <c r="W675" s="20" t="s">
        <v>43</v>
      </c>
      <c r="Z675" s="24" t="s">
        <v>32</v>
      </c>
      <c r="AA675" s="24" t="s">
        <v>32</v>
      </c>
      <c r="AB675" s="24" t="s">
        <v>32</v>
      </c>
      <c r="AC675" s="24" t="s">
        <v>32</v>
      </c>
      <c r="AD675" s="25">
        <v>0</v>
      </c>
      <c r="AE675" s="25">
        <v>0</v>
      </c>
      <c r="AF675" s="25">
        <v>3415921.43</v>
      </c>
      <c r="AG675" s="25">
        <v>0</v>
      </c>
      <c r="AH675" s="25">
        <v>3415921.43</v>
      </c>
      <c r="AI675" s="16" t="s">
        <v>19450</v>
      </c>
    </row>
    <row r="676" spans="1:35" x14ac:dyDescent="0.25">
      <c r="A676" s="17">
        <v>104295</v>
      </c>
      <c r="B676" s="18">
        <v>4</v>
      </c>
      <c r="C676" s="16" t="s">
        <v>73</v>
      </c>
      <c r="D676" s="21">
        <v>38161</v>
      </c>
      <c r="E676" s="16" t="s">
        <v>105</v>
      </c>
      <c r="F676" s="21">
        <v>44097</v>
      </c>
      <c r="G676" s="16" t="s">
        <v>56</v>
      </c>
      <c r="H676" s="26" t="s">
        <v>428</v>
      </c>
      <c r="I676" s="16" t="s">
        <v>19449</v>
      </c>
      <c r="K676" s="16" t="s">
        <v>19448</v>
      </c>
      <c r="L676" s="16" t="s">
        <v>37</v>
      </c>
      <c r="M676" s="26" t="s">
        <v>19447</v>
      </c>
      <c r="O676" s="16" t="s">
        <v>39</v>
      </c>
      <c r="P676" s="26" t="s">
        <v>40</v>
      </c>
      <c r="R676" s="16" t="s">
        <v>41</v>
      </c>
      <c r="S676" s="16" t="s">
        <v>42</v>
      </c>
      <c r="T676" s="22">
        <v>0.01</v>
      </c>
      <c r="W676" s="20" t="s">
        <v>43</v>
      </c>
      <c r="X676" s="16" t="s">
        <v>44</v>
      </c>
      <c r="Y676" s="26" t="s">
        <v>19446</v>
      </c>
      <c r="Z676" s="24" t="s">
        <v>32</v>
      </c>
      <c r="AA676" s="24" t="s">
        <v>32</v>
      </c>
      <c r="AB676" s="24" t="s">
        <v>32</v>
      </c>
      <c r="AC676" s="24" t="s">
        <v>32</v>
      </c>
      <c r="AD676" s="24" t="s">
        <v>32</v>
      </c>
      <c r="AE676" s="24" t="s">
        <v>32</v>
      </c>
      <c r="AF676" s="24" t="s">
        <v>32</v>
      </c>
      <c r="AG676" s="24" t="s">
        <v>32</v>
      </c>
      <c r="AH676" s="24" t="s">
        <v>32</v>
      </c>
      <c r="AI676" s="16" t="s">
        <v>19445</v>
      </c>
    </row>
    <row r="677" spans="1:35" x14ac:dyDescent="0.25">
      <c r="A677" s="17">
        <v>104311</v>
      </c>
      <c r="B677" s="18">
        <v>3</v>
      </c>
      <c r="C677" s="16" t="s">
        <v>73</v>
      </c>
      <c r="D677" s="21">
        <v>38163</v>
      </c>
      <c r="E677" s="16" t="s">
        <v>105</v>
      </c>
      <c r="F677" s="21">
        <v>43418</v>
      </c>
      <c r="G677" s="16" t="s">
        <v>75</v>
      </c>
      <c r="H677" s="26" t="s">
        <v>766</v>
      </c>
      <c r="M677" s="26" t="s">
        <v>19444</v>
      </c>
      <c r="O677" s="16" t="s">
        <v>151</v>
      </c>
      <c r="T677" s="23" t="s">
        <v>32</v>
      </c>
      <c r="W677" s="20" t="s">
        <v>43</v>
      </c>
      <c r="Z677" s="24" t="s">
        <v>32</v>
      </c>
      <c r="AA677" s="24" t="s">
        <v>32</v>
      </c>
      <c r="AB677" s="24" t="s">
        <v>32</v>
      </c>
      <c r="AC677" s="24" t="s">
        <v>32</v>
      </c>
      <c r="AD677" s="25">
        <v>0</v>
      </c>
      <c r="AE677" s="25">
        <v>0</v>
      </c>
      <c r="AF677" s="25">
        <v>27500</v>
      </c>
      <c r="AG677" s="25">
        <v>0</v>
      </c>
      <c r="AH677" s="25">
        <v>27500</v>
      </c>
      <c r="AI677" s="16" t="s">
        <v>19443</v>
      </c>
    </row>
    <row r="678" spans="1:35" x14ac:dyDescent="0.25">
      <c r="A678" s="17">
        <v>104396</v>
      </c>
      <c r="B678" s="18">
        <v>1</v>
      </c>
      <c r="C678" s="16" t="s">
        <v>474</v>
      </c>
      <c r="D678" s="21">
        <v>38180</v>
      </c>
      <c r="E678" s="16" t="s">
        <v>825</v>
      </c>
      <c r="F678" s="21">
        <v>44280</v>
      </c>
      <c r="G678" s="16" t="s">
        <v>75</v>
      </c>
      <c r="H678" s="26" t="s">
        <v>394</v>
      </c>
      <c r="I678" s="16" t="s">
        <v>1518</v>
      </c>
      <c r="J678" s="20" t="s">
        <v>1518</v>
      </c>
      <c r="M678" s="26" t="s">
        <v>19442</v>
      </c>
      <c r="N678" s="26" t="s">
        <v>19441</v>
      </c>
      <c r="O678" s="16" t="s">
        <v>78</v>
      </c>
      <c r="P678" s="26" t="s">
        <v>568</v>
      </c>
      <c r="R678" s="16" t="s">
        <v>139</v>
      </c>
      <c r="S678" s="16" t="s">
        <v>192</v>
      </c>
      <c r="T678" s="23" t="s">
        <v>32</v>
      </c>
      <c r="U678" s="21">
        <v>40116</v>
      </c>
      <c r="W678" s="20" t="s">
        <v>43</v>
      </c>
      <c r="X678" s="16" t="s">
        <v>44</v>
      </c>
      <c r="Z678" s="24" t="s">
        <v>32</v>
      </c>
      <c r="AA678" s="24" t="s">
        <v>32</v>
      </c>
      <c r="AB678" s="24" t="s">
        <v>32</v>
      </c>
      <c r="AC678" s="24" t="s">
        <v>32</v>
      </c>
      <c r="AD678" s="25">
        <v>450665.15</v>
      </c>
      <c r="AE678" s="25">
        <v>853015</v>
      </c>
      <c r="AF678" s="25">
        <v>3333914.27</v>
      </c>
      <c r="AG678" s="25">
        <v>0</v>
      </c>
      <c r="AH678" s="25">
        <v>4637594.42</v>
      </c>
      <c r="AI678" s="16" t="s">
        <v>19440</v>
      </c>
    </row>
    <row r="679" spans="1:35" x14ac:dyDescent="0.25">
      <c r="A679" s="17">
        <v>104401.01</v>
      </c>
      <c r="B679" s="18">
        <v>4</v>
      </c>
      <c r="C679" s="16" t="s">
        <v>474</v>
      </c>
      <c r="D679" s="21">
        <v>41521</v>
      </c>
      <c r="E679" s="16" t="s">
        <v>142</v>
      </c>
      <c r="F679" s="21">
        <v>44279</v>
      </c>
      <c r="G679" s="16" t="s">
        <v>75</v>
      </c>
      <c r="H679" s="26" t="s">
        <v>126</v>
      </c>
      <c r="I679" s="16" t="s">
        <v>583</v>
      </c>
      <c r="J679" s="20" t="s">
        <v>148</v>
      </c>
      <c r="L679" s="16" t="s">
        <v>149</v>
      </c>
      <c r="M679" s="26" t="s">
        <v>19439</v>
      </c>
      <c r="O679" s="16" t="s">
        <v>179</v>
      </c>
      <c r="P679" s="26" t="s">
        <v>79</v>
      </c>
      <c r="R679" s="16" t="s">
        <v>41</v>
      </c>
      <c r="S679" s="16" t="s">
        <v>84</v>
      </c>
      <c r="T679" s="22">
        <v>0.04</v>
      </c>
      <c r="U679" s="21">
        <v>42139</v>
      </c>
      <c r="W679" s="20" t="s">
        <v>43</v>
      </c>
      <c r="X679" s="16" t="s">
        <v>454</v>
      </c>
      <c r="Y679" s="26" t="s">
        <v>19438</v>
      </c>
      <c r="Z679" s="24" t="s">
        <v>32</v>
      </c>
      <c r="AA679" s="24" t="s">
        <v>32</v>
      </c>
      <c r="AB679" s="24" t="s">
        <v>32</v>
      </c>
      <c r="AC679" s="24" t="s">
        <v>32</v>
      </c>
      <c r="AD679" s="25">
        <v>0</v>
      </c>
      <c r="AE679" s="25">
        <v>0</v>
      </c>
      <c r="AF679" s="25">
        <v>111938</v>
      </c>
      <c r="AG679" s="25">
        <v>0</v>
      </c>
      <c r="AH679" s="25">
        <v>111938</v>
      </c>
      <c r="AI679" s="16" t="s">
        <v>19437</v>
      </c>
    </row>
    <row r="680" spans="1:35" x14ac:dyDescent="0.25">
      <c r="A680" s="17">
        <v>104444</v>
      </c>
      <c r="B680" s="18">
        <v>3</v>
      </c>
      <c r="C680" s="16" t="s">
        <v>474</v>
      </c>
      <c r="D680" s="21">
        <v>38191</v>
      </c>
      <c r="E680" s="16" t="s">
        <v>825</v>
      </c>
      <c r="F680" s="21">
        <v>44280</v>
      </c>
      <c r="G680" s="16" t="s">
        <v>75</v>
      </c>
      <c r="H680" s="26" t="s">
        <v>69</v>
      </c>
      <c r="I680" s="16" t="s">
        <v>19436</v>
      </c>
      <c r="M680" s="26" t="s">
        <v>19435</v>
      </c>
      <c r="N680" s="26" t="s">
        <v>19434</v>
      </c>
      <c r="O680" s="16" t="s">
        <v>60</v>
      </c>
      <c r="P680" s="26" t="s">
        <v>138</v>
      </c>
      <c r="R680" s="16" t="s">
        <v>139</v>
      </c>
      <c r="S680" s="16" t="s">
        <v>42</v>
      </c>
      <c r="T680" s="22">
        <v>0.2</v>
      </c>
      <c r="W680" s="20" t="s">
        <v>43</v>
      </c>
      <c r="Z680" s="24" t="s">
        <v>32</v>
      </c>
      <c r="AA680" s="24" t="s">
        <v>32</v>
      </c>
      <c r="AB680" s="24" t="s">
        <v>32</v>
      </c>
      <c r="AC680" s="24" t="s">
        <v>32</v>
      </c>
      <c r="AD680" s="25">
        <v>486294.06</v>
      </c>
      <c r="AE680" s="25">
        <v>478000</v>
      </c>
      <c r="AF680" s="25">
        <v>2402222</v>
      </c>
      <c r="AG680" s="25">
        <v>0</v>
      </c>
      <c r="AH680" s="25">
        <v>3366516.06</v>
      </c>
      <c r="AI680" s="16" t="s">
        <v>19433</v>
      </c>
    </row>
    <row r="681" spans="1:35" x14ac:dyDescent="0.25">
      <c r="A681" s="17">
        <v>104459.06</v>
      </c>
      <c r="B681" s="18">
        <v>6</v>
      </c>
      <c r="C681" s="16" t="s">
        <v>73</v>
      </c>
      <c r="D681" s="21">
        <v>40273</v>
      </c>
      <c r="E681" s="16" t="s">
        <v>74</v>
      </c>
      <c r="F681" s="21">
        <v>43418</v>
      </c>
      <c r="G681" s="16" t="s">
        <v>75</v>
      </c>
      <c r="H681" s="26" t="s">
        <v>76</v>
      </c>
      <c r="M681" s="26" t="s">
        <v>19432</v>
      </c>
      <c r="O681" s="16" t="s">
        <v>78</v>
      </c>
      <c r="P681" s="26" t="s">
        <v>890</v>
      </c>
      <c r="T681" s="22">
        <v>0</v>
      </c>
      <c r="W681" s="20" t="s">
        <v>43</v>
      </c>
      <c r="Z681" s="24" t="s">
        <v>32</v>
      </c>
      <c r="AA681" s="24" t="s">
        <v>32</v>
      </c>
      <c r="AB681" s="24" t="s">
        <v>32</v>
      </c>
      <c r="AC681" s="24" t="s">
        <v>32</v>
      </c>
      <c r="AD681" s="25">
        <v>3203600.01</v>
      </c>
      <c r="AE681" s="25">
        <v>0</v>
      </c>
      <c r="AF681" s="25">
        <v>0</v>
      </c>
      <c r="AG681" s="25">
        <v>0</v>
      </c>
      <c r="AH681" s="25">
        <v>3203600.01</v>
      </c>
    </row>
    <row r="682" spans="1:35" x14ac:dyDescent="0.25">
      <c r="A682" s="17">
        <v>104459.09</v>
      </c>
      <c r="B682" s="18">
        <v>6</v>
      </c>
      <c r="C682" s="16" t="s">
        <v>73</v>
      </c>
      <c r="D682" s="21">
        <v>42058</v>
      </c>
      <c r="E682" s="16" t="s">
        <v>113</v>
      </c>
      <c r="F682" s="21">
        <v>44270</v>
      </c>
      <c r="G682" s="16" t="s">
        <v>81</v>
      </c>
      <c r="H682" s="26" t="s">
        <v>76</v>
      </c>
      <c r="M682" s="26" t="s">
        <v>888</v>
      </c>
      <c r="N682" s="26" t="s">
        <v>889</v>
      </c>
      <c r="O682" s="16" t="s">
        <v>78</v>
      </c>
      <c r="P682" s="26" t="s">
        <v>890</v>
      </c>
      <c r="T682" s="23" t="s">
        <v>32</v>
      </c>
      <c r="W682" s="20" t="s">
        <v>43</v>
      </c>
      <c r="Z682" s="25">
        <v>476343.37</v>
      </c>
      <c r="AA682" s="25">
        <v>0</v>
      </c>
      <c r="AB682" s="25">
        <v>0</v>
      </c>
      <c r="AC682" s="25">
        <v>0</v>
      </c>
      <c r="AD682" s="25">
        <v>2238058.37</v>
      </c>
      <c r="AE682" s="25">
        <v>0</v>
      </c>
      <c r="AF682" s="25">
        <v>0</v>
      </c>
      <c r="AG682" s="25">
        <v>0</v>
      </c>
      <c r="AH682" s="25">
        <v>2238058.37</v>
      </c>
    </row>
    <row r="683" spans="1:35" ht="30" x14ac:dyDescent="0.25">
      <c r="A683" s="17">
        <v>104563</v>
      </c>
      <c r="B683" s="18">
        <v>1</v>
      </c>
      <c r="C683" s="16" t="s">
        <v>73</v>
      </c>
      <c r="D683" s="21">
        <v>38222</v>
      </c>
      <c r="E683" s="16" t="s">
        <v>522</v>
      </c>
      <c r="F683" s="21">
        <v>43535</v>
      </c>
      <c r="G683" s="16" t="s">
        <v>109</v>
      </c>
      <c r="H683" s="26" t="s">
        <v>417</v>
      </c>
      <c r="I683" s="16" t="s">
        <v>2125</v>
      </c>
      <c r="J683" s="20" t="s">
        <v>116</v>
      </c>
      <c r="L683" s="16" t="s">
        <v>116</v>
      </c>
      <c r="M683" s="26" t="s">
        <v>19431</v>
      </c>
      <c r="N683" s="26" t="s">
        <v>19430</v>
      </c>
      <c r="O683" s="16" t="s">
        <v>119</v>
      </c>
      <c r="P683" s="26" t="s">
        <v>768</v>
      </c>
      <c r="R683" s="16" t="s">
        <v>139</v>
      </c>
      <c r="S683" s="16" t="s">
        <v>42</v>
      </c>
      <c r="T683" s="22">
        <v>7.38</v>
      </c>
      <c r="W683" s="20" t="s">
        <v>43</v>
      </c>
      <c r="X683" s="16" t="s">
        <v>78</v>
      </c>
      <c r="Z683" s="24" t="s">
        <v>32</v>
      </c>
      <c r="AA683" s="24" t="s">
        <v>32</v>
      </c>
      <c r="AB683" s="24" t="s">
        <v>32</v>
      </c>
      <c r="AC683" s="24" t="s">
        <v>32</v>
      </c>
      <c r="AD683" s="24" t="s">
        <v>32</v>
      </c>
      <c r="AE683" s="24" t="s">
        <v>32</v>
      </c>
      <c r="AF683" s="24" t="s">
        <v>32</v>
      </c>
      <c r="AG683" s="24" t="s">
        <v>32</v>
      </c>
      <c r="AH683" s="24" t="s">
        <v>32</v>
      </c>
    </row>
    <row r="684" spans="1:35" ht="30" x14ac:dyDescent="0.25">
      <c r="A684" s="17">
        <v>104563.02</v>
      </c>
      <c r="B684" s="18">
        <v>1</v>
      </c>
      <c r="C684" s="16" t="s">
        <v>73</v>
      </c>
      <c r="D684" s="21">
        <v>41730</v>
      </c>
      <c r="E684" s="16" t="s">
        <v>113</v>
      </c>
      <c r="F684" s="21">
        <v>44102</v>
      </c>
      <c r="G684" s="16" t="s">
        <v>1086</v>
      </c>
      <c r="H684" s="26" t="s">
        <v>417</v>
      </c>
      <c r="I684" s="16" t="s">
        <v>2125</v>
      </c>
      <c r="J684" s="20" t="s">
        <v>116</v>
      </c>
      <c r="K684" s="16" t="s">
        <v>655</v>
      </c>
      <c r="L684" s="16" t="s">
        <v>116</v>
      </c>
      <c r="M684" s="26" t="s">
        <v>19429</v>
      </c>
      <c r="N684" s="26" t="s">
        <v>19428</v>
      </c>
      <c r="O684" s="16" t="s">
        <v>119</v>
      </c>
      <c r="P684" s="26" t="s">
        <v>2218</v>
      </c>
      <c r="R684" s="16" t="s">
        <v>139</v>
      </c>
      <c r="S684" s="16" t="s">
        <v>42</v>
      </c>
      <c r="T684" s="22">
        <v>2.23</v>
      </c>
      <c r="U684" s="21">
        <v>45331</v>
      </c>
      <c r="W684" s="20" t="s">
        <v>43</v>
      </c>
      <c r="X684" s="16" t="s">
        <v>78</v>
      </c>
      <c r="Z684" s="24" t="s">
        <v>32</v>
      </c>
      <c r="AA684" s="24" t="s">
        <v>32</v>
      </c>
      <c r="AB684" s="24" t="s">
        <v>32</v>
      </c>
      <c r="AC684" s="24" t="s">
        <v>32</v>
      </c>
      <c r="AD684" s="25">
        <v>460000</v>
      </c>
      <c r="AE684" s="25">
        <v>0</v>
      </c>
      <c r="AF684" s="25">
        <v>0</v>
      </c>
      <c r="AG684" s="25">
        <v>0</v>
      </c>
      <c r="AH684" s="25">
        <v>460000</v>
      </c>
      <c r="AI684" s="16" t="s">
        <v>19427</v>
      </c>
    </row>
    <row r="685" spans="1:35" ht="30" x14ac:dyDescent="0.25">
      <c r="A685" s="17">
        <v>104563.04</v>
      </c>
      <c r="B685" s="18">
        <v>1</v>
      </c>
      <c r="C685" s="16" t="s">
        <v>73</v>
      </c>
      <c r="D685" s="21">
        <v>41712</v>
      </c>
      <c r="E685" s="16" t="s">
        <v>654</v>
      </c>
      <c r="F685" s="21">
        <v>44102</v>
      </c>
      <c r="G685" s="16" t="s">
        <v>1086</v>
      </c>
      <c r="H685" s="26" t="s">
        <v>417</v>
      </c>
      <c r="I685" s="16" t="s">
        <v>2125</v>
      </c>
      <c r="J685" s="20" t="s">
        <v>116</v>
      </c>
      <c r="L685" s="16" t="s">
        <v>116</v>
      </c>
      <c r="M685" s="26" t="s">
        <v>19426</v>
      </c>
      <c r="N685" s="26" t="s">
        <v>19425</v>
      </c>
      <c r="O685" s="16" t="s">
        <v>119</v>
      </c>
      <c r="P685" s="26" t="s">
        <v>453</v>
      </c>
      <c r="T685" s="22">
        <v>4.5199999999999996</v>
      </c>
      <c r="U685" s="21">
        <v>45268</v>
      </c>
      <c r="W685" s="20" t="s">
        <v>43</v>
      </c>
      <c r="X685" s="16" t="s">
        <v>78</v>
      </c>
      <c r="Z685" s="24" t="s">
        <v>32</v>
      </c>
      <c r="AA685" s="24" t="s">
        <v>32</v>
      </c>
      <c r="AB685" s="24" t="s">
        <v>32</v>
      </c>
      <c r="AC685" s="24" t="s">
        <v>32</v>
      </c>
      <c r="AD685" s="25">
        <v>674000</v>
      </c>
      <c r="AE685" s="25">
        <v>0</v>
      </c>
      <c r="AF685" s="25">
        <v>0</v>
      </c>
      <c r="AG685" s="25">
        <v>0</v>
      </c>
      <c r="AH685" s="25">
        <v>674000</v>
      </c>
      <c r="AI685" s="16" t="s">
        <v>19424</v>
      </c>
    </row>
    <row r="686" spans="1:35" x14ac:dyDescent="0.25">
      <c r="A686" s="17">
        <v>104565.01</v>
      </c>
      <c r="B686" s="18">
        <v>6</v>
      </c>
      <c r="C686" s="16" t="s">
        <v>73</v>
      </c>
      <c r="D686" s="21">
        <v>38833</v>
      </c>
      <c r="E686" s="16" t="s">
        <v>74</v>
      </c>
      <c r="F686" s="21">
        <v>43418</v>
      </c>
      <c r="G686" s="16" t="s">
        <v>476</v>
      </c>
      <c r="H686" s="26" t="s">
        <v>76</v>
      </c>
      <c r="M686" s="26" t="s">
        <v>19423</v>
      </c>
      <c r="O686" s="16" t="s">
        <v>78</v>
      </c>
      <c r="P686" s="26" t="s">
        <v>760</v>
      </c>
      <c r="T686" s="22">
        <v>0</v>
      </c>
      <c r="W686" s="20" t="s">
        <v>43</v>
      </c>
      <c r="Z686" s="24" t="s">
        <v>32</v>
      </c>
      <c r="AA686" s="24" t="s">
        <v>32</v>
      </c>
      <c r="AB686" s="24" t="s">
        <v>32</v>
      </c>
      <c r="AC686" s="24" t="s">
        <v>32</v>
      </c>
      <c r="AD686" s="25">
        <v>0</v>
      </c>
      <c r="AE686" s="25">
        <v>0</v>
      </c>
      <c r="AF686" s="25">
        <v>0</v>
      </c>
      <c r="AG686" s="25">
        <v>0</v>
      </c>
      <c r="AH686" s="25">
        <v>284738.59000000003</v>
      </c>
    </row>
    <row r="687" spans="1:35" x14ac:dyDescent="0.25">
      <c r="A687" s="17">
        <v>104583</v>
      </c>
      <c r="B687" s="18">
        <v>4</v>
      </c>
      <c r="C687" s="16" t="s">
        <v>73</v>
      </c>
      <c r="D687" s="21">
        <v>38223</v>
      </c>
      <c r="E687" s="16" t="s">
        <v>774</v>
      </c>
      <c r="F687" s="21">
        <v>42424</v>
      </c>
      <c r="G687" s="16" t="s">
        <v>109</v>
      </c>
      <c r="H687" s="26" t="s">
        <v>298</v>
      </c>
      <c r="M687" s="26" t="s">
        <v>19422</v>
      </c>
      <c r="O687" s="16" t="s">
        <v>1171</v>
      </c>
      <c r="P687" s="26" t="s">
        <v>1062</v>
      </c>
      <c r="T687" s="23" t="s">
        <v>32</v>
      </c>
      <c r="W687" s="20" t="s">
        <v>43</v>
      </c>
      <c r="Z687" s="24" t="s">
        <v>32</v>
      </c>
      <c r="AA687" s="24" t="s">
        <v>32</v>
      </c>
      <c r="AB687" s="24" t="s">
        <v>32</v>
      </c>
      <c r="AC687" s="24" t="s">
        <v>32</v>
      </c>
      <c r="AD687" s="25">
        <v>0</v>
      </c>
      <c r="AE687" s="25">
        <v>0</v>
      </c>
      <c r="AF687" s="25">
        <v>200000</v>
      </c>
      <c r="AG687" s="25">
        <v>0</v>
      </c>
      <c r="AH687" s="25">
        <v>200000</v>
      </c>
      <c r="AI687" s="16" t="s">
        <v>19421</v>
      </c>
    </row>
    <row r="688" spans="1:35" x14ac:dyDescent="0.25">
      <c r="A688" s="17">
        <v>104591.17</v>
      </c>
      <c r="B688" s="18">
        <v>6</v>
      </c>
      <c r="C688" s="16" t="s">
        <v>73</v>
      </c>
      <c r="D688" s="21">
        <v>42251</v>
      </c>
      <c r="E688" s="16" t="s">
        <v>74</v>
      </c>
      <c r="F688" s="21">
        <v>43418</v>
      </c>
      <c r="G688" s="16" t="s">
        <v>75</v>
      </c>
      <c r="H688" s="26" t="s">
        <v>76</v>
      </c>
      <c r="M688" s="26" t="s">
        <v>19420</v>
      </c>
      <c r="O688" s="16" t="s">
        <v>78</v>
      </c>
      <c r="P688" s="26" t="s">
        <v>890</v>
      </c>
      <c r="T688" s="22">
        <v>0</v>
      </c>
      <c r="W688" s="20" t="s">
        <v>43</v>
      </c>
      <c r="Z688" s="24" t="s">
        <v>32</v>
      </c>
      <c r="AA688" s="24" t="s">
        <v>32</v>
      </c>
      <c r="AB688" s="24" t="s">
        <v>32</v>
      </c>
      <c r="AC688" s="24" t="s">
        <v>32</v>
      </c>
      <c r="AD688" s="25">
        <v>353427.31</v>
      </c>
      <c r="AE688" s="25">
        <v>0</v>
      </c>
      <c r="AF688" s="25">
        <v>0</v>
      </c>
      <c r="AG688" s="25">
        <v>0</v>
      </c>
      <c r="AH688" s="25">
        <v>353427.31</v>
      </c>
    </row>
    <row r="689" spans="1:35" x14ac:dyDescent="0.25">
      <c r="A689" s="17">
        <v>104591.19</v>
      </c>
      <c r="B689" s="18">
        <v>6</v>
      </c>
      <c r="C689" s="16" t="s">
        <v>73</v>
      </c>
      <c r="D689" s="21">
        <v>42606</v>
      </c>
      <c r="E689" s="16" t="s">
        <v>74</v>
      </c>
      <c r="F689" s="21">
        <v>43418</v>
      </c>
      <c r="G689" s="16" t="s">
        <v>75</v>
      </c>
      <c r="H689" s="26" t="s">
        <v>76</v>
      </c>
      <c r="M689" s="26" t="s">
        <v>19419</v>
      </c>
      <c r="N689" s="26" t="s">
        <v>19418</v>
      </c>
      <c r="O689" s="16" t="s">
        <v>78</v>
      </c>
      <c r="P689" s="26" t="s">
        <v>890</v>
      </c>
      <c r="T689" s="23" t="s">
        <v>32</v>
      </c>
      <c r="W689" s="20" t="s">
        <v>43</v>
      </c>
      <c r="Z689" s="24" t="s">
        <v>32</v>
      </c>
      <c r="AA689" s="24" t="s">
        <v>32</v>
      </c>
      <c r="AB689" s="24" t="s">
        <v>32</v>
      </c>
      <c r="AC689" s="24" t="s">
        <v>32</v>
      </c>
      <c r="AD689" s="25">
        <v>264228.14</v>
      </c>
      <c r="AE689" s="25">
        <v>0</v>
      </c>
      <c r="AF689" s="25">
        <v>0</v>
      </c>
      <c r="AG689" s="25">
        <v>0</v>
      </c>
      <c r="AH689" s="25">
        <v>264228.14</v>
      </c>
    </row>
    <row r="690" spans="1:35" x14ac:dyDescent="0.25">
      <c r="A690" s="17">
        <v>104591.21</v>
      </c>
      <c r="B690" s="18">
        <v>6</v>
      </c>
      <c r="C690" s="16" t="s">
        <v>73</v>
      </c>
      <c r="D690" s="21">
        <v>42964</v>
      </c>
      <c r="E690" s="16" t="s">
        <v>74</v>
      </c>
      <c r="F690" s="21">
        <v>43614</v>
      </c>
      <c r="G690" s="16" t="s">
        <v>176</v>
      </c>
      <c r="H690" s="26" t="s">
        <v>76</v>
      </c>
      <c r="M690" s="26" t="s">
        <v>19417</v>
      </c>
      <c r="O690" s="16" t="s">
        <v>78</v>
      </c>
      <c r="P690" s="26" t="s">
        <v>890</v>
      </c>
      <c r="T690" s="22">
        <v>0</v>
      </c>
      <c r="W690" s="20" t="s">
        <v>43</v>
      </c>
      <c r="Z690" s="24" t="s">
        <v>32</v>
      </c>
      <c r="AA690" s="24" t="s">
        <v>32</v>
      </c>
      <c r="AB690" s="24" t="s">
        <v>32</v>
      </c>
      <c r="AC690" s="24" t="s">
        <v>32</v>
      </c>
      <c r="AD690" s="25">
        <v>71019.960000000006</v>
      </c>
      <c r="AE690" s="25">
        <v>0</v>
      </c>
      <c r="AF690" s="25">
        <v>0</v>
      </c>
      <c r="AG690" s="25">
        <v>0</v>
      </c>
      <c r="AH690" s="25">
        <v>71019.960000000006</v>
      </c>
    </row>
    <row r="691" spans="1:35" x14ac:dyDescent="0.25">
      <c r="A691" s="17">
        <v>104591.22</v>
      </c>
      <c r="B691" s="18">
        <v>6</v>
      </c>
      <c r="C691" s="16" t="s">
        <v>73</v>
      </c>
      <c r="D691" s="21">
        <v>43613</v>
      </c>
      <c r="E691" s="16" t="s">
        <v>74</v>
      </c>
      <c r="F691" s="21">
        <v>43619</v>
      </c>
      <c r="G691" s="16" t="s">
        <v>82</v>
      </c>
      <c r="H691" s="26" t="s">
        <v>76</v>
      </c>
      <c r="M691" s="26" t="s">
        <v>19416</v>
      </c>
      <c r="O691" s="16" t="s">
        <v>78</v>
      </c>
      <c r="P691" s="26" t="s">
        <v>890</v>
      </c>
      <c r="T691" s="22">
        <v>0</v>
      </c>
      <c r="W691" s="20" t="s">
        <v>43</v>
      </c>
      <c r="Z691" s="24" t="s">
        <v>32</v>
      </c>
      <c r="AA691" s="24" t="s">
        <v>32</v>
      </c>
      <c r="AB691" s="24" t="s">
        <v>32</v>
      </c>
      <c r="AC691" s="24" t="s">
        <v>32</v>
      </c>
      <c r="AD691" s="25">
        <v>65000</v>
      </c>
      <c r="AE691" s="25">
        <v>0</v>
      </c>
      <c r="AF691" s="25">
        <v>0</v>
      </c>
      <c r="AG691" s="25">
        <v>0</v>
      </c>
      <c r="AH691" s="25">
        <v>65000</v>
      </c>
    </row>
    <row r="692" spans="1:35" x14ac:dyDescent="0.25">
      <c r="A692" s="17">
        <v>104591.23</v>
      </c>
      <c r="B692" s="18">
        <v>6</v>
      </c>
      <c r="C692" s="16" t="s">
        <v>73</v>
      </c>
      <c r="D692" s="21">
        <v>43619</v>
      </c>
      <c r="E692" s="16" t="s">
        <v>176</v>
      </c>
      <c r="F692" s="21">
        <v>43619</v>
      </c>
      <c r="G692" s="16" t="s">
        <v>176</v>
      </c>
      <c r="H692" s="26" t="s">
        <v>76</v>
      </c>
      <c r="M692" s="26" t="s">
        <v>19415</v>
      </c>
      <c r="O692" s="16" t="s">
        <v>78</v>
      </c>
      <c r="P692" s="26" t="s">
        <v>890</v>
      </c>
      <c r="T692" s="23" t="s">
        <v>32</v>
      </c>
      <c r="W692" s="20" t="s">
        <v>43</v>
      </c>
      <c r="Z692" s="24" t="s">
        <v>32</v>
      </c>
      <c r="AA692" s="24" t="s">
        <v>32</v>
      </c>
      <c r="AB692" s="24" t="s">
        <v>32</v>
      </c>
      <c r="AC692" s="24" t="s">
        <v>32</v>
      </c>
      <c r="AD692" s="25">
        <v>109552</v>
      </c>
      <c r="AE692" s="25">
        <v>0</v>
      </c>
      <c r="AF692" s="25">
        <v>0</v>
      </c>
      <c r="AG692" s="25">
        <v>0</v>
      </c>
      <c r="AH692" s="25">
        <v>109552</v>
      </c>
    </row>
    <row r="693" spans="1:35" x14ac:dyDescent="0.25">
      <c r="A693" s="17">
        <v>104591.24</v>
      </c>
      <c r="B693" s="18">
        <v>6</v>
      </c>
      <c r="C693" s="16" t="s">
        <v>73</v>
      </c>
      <c r="D693" s="21">
        <v>44046</v>
      </c>
      <c r="E693" s="16" t="s">
        <v>74</v>
      </c>
      <c r="F693" s="21">
        <v>44046</v>
      </c>
      <c r="G693" s="16" t="s">
        <v>74</v>
      </c>
      <c r="H693" s="26" t="s">
        <v>76</v>
      </c>
      <c r="M693" s="26" t="s">
        <v>891</v>
      </c>
      <c r="O693" s="16" t="s">
        <v>78</v>
      </c>
      <c r="P693" s="26" t="s">
        <v>890</v>
      </c>
      <c r="T693" s="22">
        <v>0</v>
      </c>
      <c r="W693" s="20" t="s">
        <v>43</v>
      </c>
      <c r="Z693" s="25">
        <v>110566</v>
      </c>
      <c r="AA693" s="25">
        <v>0</v>
      </c>
      <c r="AB693" s="25">
        <v>0</v>
      </c>
      <c r="AC693" s="25">
        <v>0</v>
      </c>
      <c r="AD693" s="25">
        <v>110566</v>
      </c>
      <c r="AE693" s="25">
        <v>0</v>
      </c>
      <c r="AF693" s="25">
        <v>0</v>
      </c>
      <c r="AG693" s="25">
        <v>0</v>
      </c>
      <c r="AH693" s="25">
        <v>110566</v>
      </c>
    </row>
    <row r="694" spans="1:35" x14ac:dyDescent="0.25">
      <c r="A694" s="17">
        <v>104591.25</v>
      </c>
      <c r="B694" s="18">
        <v>6</v>
      </c>
      <c r="C694" s="16" t="s">
        <v>73</v>
      </c>
      <c r="D694" s="21">
        <v>44228</v>
      </c>
      <c r="E694" s="16" t="s">
        <v>74</v>
      </c>
      <c r="F694" s="21">
        <v>44228</v>
      </c>
      <c r="G694" s="16" t="s">
        <v>74</v>
      </c>
      <c r="H694" s="26" t="s">
        <v>76</v>
      </c>
      <c r="M694" s="26" t="s">
        <v>892</v>
      </c>
      <c r="O694" s="16" t="s">
        <v>78</v>
      </c>
      <c r="P694" s="26" t="s">
        <v>890</v>
      </c>
      <c r="T694" s="23" t="s">
        <v>32</v>
      </c>
      <c r="W694" s="20" t="s">
        <v>43</v>
      </c>
      <c r="Z694" s="25">
        <v>110566</v>
      </c>
      <c r="AA694" s="25">
        <v>0</v>
      </c>
      <c r="AB694" s="25">
        <v>0</v>
      </c>
      <c r="AC694" s="25">
        <v>0</v>
      </c>
      <c r="AD694" s="25">
        <v>110566</v>
      </c>
      <c r="AE694" s="25">
        <v>0</v>
      </c>
      <c r="AF694" s="25">
        <v>0</v>
      </c>
      <c r="AG694" s="25">
        <v>0</v>
      </c>
      <c r="AH694" s="25">
        <v>110566</v>
      </c>
    </row>
    <row r="695" spans="1:35" x14ac:dyDescent="0.25">
      <c r="A695" s="17">
        <v>104591.26</v>
      </c>
      <c r="B695" s="18">
        <v>6</v>
      </c>
      <c r="C695" s="16" t="s">
        <v>73</v>
      </c>
      <c r="D695" s="21">
        <v>44252</v>
      </c>
      <c r="E695" s="16" t="s">
        <v>81</v>
      </c>
      <c r="F695" s="21">
        <v>44266</v>
      </c>
      <c r="G695" s="16" t="s">
        <v>74</v>
      </c>
      <c r="H695" s="26" t="s">
        <v>76</v>
      </c>
      <c r="M695" s="26" t="s">
        <v>893</v>
      </c>
      <c r="O695" s="16" t="s">
        <v>78</v>
      </c>
      <c r="P695" s="26" t="s">
        <v>890</v>
      </c>
      <c r="T695" s="23" t="s">
        <v>32</v>
      </c>
      <c r="W695" s="20" t="s">
        <v>43</v>
      </c>
      <c r="Z695" s="25">
        <v>55000</v>
      </c>
      <c r="AA695" s="25">
        <v>0</v>
      </c>
      <c r="AB695" s="25">
        <v>0</v>
      </c>
      <c r="AC695" s="25">
        <v>0</v>
      </c>
      <c r="AD695" s="25">
        <v>55000</v>
      </c>
      <c r="AE695" s="25">
        <v>0</v>
      </c>
      <c r="AF695" s="25">
        <v>0</v>
      </c>
      <c r="AG695" s="25">
        <v>0</v>
      </c>
      <c r="AH695" s="25">
        <v>55000</v>
      </c>
    </row>
    <row r="696" spans="1:35" x14ac:dyDescent="0.25">
      <c r="A696" s="17">
        <v>104610</v>
      </c>
      <c r="B696" s="18">
        <v>3</v>
      </c>
      <c r="C696" s="16" t="s">
        <v>73</v>
      </c>
      <c r="D696" s="21">
        <v>38230</v>
      </c>
      <c r="E696" s="16" t="s">
        <v>105</v>
      </c>
      <c r="F696" s="21">
        <v>44174</v>
      </c>
      <c r="G696" s="16" t="s">
        <v>142</v>
      </c>
      <c r="H696" s="26" t="s">
        <v>98</v>
      </c>
      <c r="M696" s="26" t="s">
        <v>894</v>
      </c>
      <c r="O696" s="16" t="s">
        <v>78</v>
      </c>
      <c r="P696" s="26" t="s">
        <v>144</v>
      </c>
      <c r="T696" s="23" t="s">
        <v>32</v>
      </c>
      <c r="W696" s="20" t="s">
        <v>43</v>
      </c>
      <c r="Z696" s="25">
        <v>0</v>
      </c>
      <c r="AA696" s="25">
        <v>0</v>
      </c>
      <c r="AB696" s="25">
        <v>-100000</v>
      </c>
      <c r="AC696" s="25">
        <v>0</v>
      </c>
      <c r="AD696" s="25">
        <v>0</v>
      </c>
      <c r="AE696" s="25">
        <v>0</v>
      </c>
      <c r="AF696" s="25">
        <v>900000</v>
      </c>
      <c r="AG696" s="25">
        <v>0</v>
      </c>
      <c r="AH696" s="25">
        <v>900000</v>
      </c>
      <c r="AI696" s="16" t="s">
        <v>895</v>
      </c>
    </row>
    <row r="697" spans="1:35" x14ac:dyDescent="0.25">
      <c r="A697" s="17">
        <v>104617.01</v>
      </c>
      <c r="B697" s="18">
        <v>3</v>
      </c>
      <c r="C697" s="16" t="s">
        <v>73</v>
      </c>
      <c r="D697" s="21">
        <v>38469</v>
      </c>
      <c r="E697" s="16" t="s">
        <v>113</v>
      </c>
      <c r="F697" s="21">
        <v>43418</v>
      </c>
      <c r="G697" s="16" t="s">
        <v>75</v>
      </c>
      <c r="H697" s="26" t="s">
        <v>766</v>
      </c>
      <c r="M697" s="26" t="s">
        <v>19414</v>
      </c>
      <c r="O697" s="16" t="s">
        <v>151</v>
      </c>
      <c r="P697" s="26" t="s">
        <v>198</v>
      </c>
      <c r="R697" s="16" t="s">
        <v>139</v>
      </c>
      <c r="S697" s="16" t="s">
        <v>84</v>
      </c>
      <c r="T697" s="23" t="s">
        <v>32</v>
      </c>
      <c r="W697" s="20" t="s">
        <v>43</v>
      </c>
      <c r="Z697" s="24" t="s">
        <v>32</v>
      </c>
      <c r="AA697" s="24" t="s">
        <v>32</v>
      </c>
      <c r="AB697" s="24" t="s">
        <v>32</v>
      </c>
      <c r="AC697" s="24" t="s">
        <v>32</v>
      </c>
      <c r="AD697" s="24" t="s">
        <v>32</v>
      </c>
      <c r="AE697" s="24" t="s">
        <v>32</v>
      </c>
      <c r="AF697" s="24" t="s">
        <v>32</v>
      </c>
      <c r="AG697" s="24" t="s">
        <v>32</v>
      </c>
      <c r="AH697" s="24" t="s">
        <v>32</v>
      </c>
      <c r="AI697" s="16" t="s">
        <v>19413</v>
      </c>
    </row>
    <row r="698" spans="1:35" x14ac:dyDescent="0.25">
      <c r="A698" s="17">
        <v>104684.08</v>
      </c>
      <c r="B698" s="18">
        <v>6</v>
      </c>
      <c r="C698" s="16" t="s">
        <v>73</v>
      </c>
      <c r="D698" s="21">
        <v>42262</v>
      </c>
      <c r="E698" s="16" t="s">
        <v>74</v>
      </c>
      <c r="F698" s="21">
        <v>43714</v>
      </c>
      <c r="G698" s="16" t="s">
        <v>108</v>
      </c>
      <c r="H698" s="26" t="s">
        <v>76</v>
      </c>
      <c r="M698" s="26" t="s">
        <v>19412</v>
      </c>
      <c r="N698" s="26" t="s">
        <v>19412</v>
      </c>
      <c r="O698" s="16" t="s">
        <v>78</v>
      </c>
      <c r="P698" s="26" t="s">
        <v>760</v>
      </c>
      <c r="T698" s="22">
        <v>0</v>
      </c>
      <c r="W698" s="20" t="s">
        <v>43</v>
      </c>
      <c r="Z698" s="24" t="s">
        <v>32</v>
      </c>
      <c r="AA698" s="24" t="s">
        <v>32</v>
      </c>
      <c r="AB698" s="24" t="s">
        <v>32</v>
      </c>
      <c r="AC698" s="24" t="s">
        <v>32</v>
      </c>
      <c r="AD698" s="25">
        <v>0</v>
      </c>
      <c r="AE698" s="25">
        <v>0</v>
      </c>
      <c r="AF698" s="25">
        <v>0</v>
      </c>
      <c r="AG698" s="25">
        <v>0</v>
      </c>
      <c r="AH698" s="25">
        <v>27745801.27</v>
      </c>
    </row>
    <row r="699" spans="1:35" x14ac:dyDescent="0.25">
      <c r="A699" s="17">
        <v>104684.09</v>
      </c>
      <c r="B699" s="18">
        <v>3</v>
      </c>
      <c r="C699" s="16" t="s">
        <v>73</v>
      </c>
      <c r="D699" s="21">
        <v>43018</v>
      </c>
      <c r="E699" s="16" t="s">
        <v>74</v>
      </c>
      <c r="F699" s="21">
        <v>43718</v>
      </c>
      <c r="G699" s="16" t="s">
        <v>108</v>
      </c>
      <c r="H699" s="26" t="s">
        <v>98</v>
      </c>
      <c r="M699" s="26" t="s">
        <v>19411</v>
      </c>
      <c r="O699" s="16" t="s">
        <v>78</v>
      </c>
      <c r="P699" s="26" t="s">
        <v>760</v>
      </c>
      <c r="T699" s="23" t="s">
        <v>32</v>
      </c>
      <c r="W699" s="20" t="s">
        <v>43</v>
      </c>
      <c r="Z699" s="24" t="s">
        <v>32</v>
      </c>
      <c r="AA699" s="24" t="s">
        <v>32</v>
      </c>
      <c r="AB699" s="24" t="s">
        <v>32</v>
      </c>
      <c r="AC699" s="24" t="s">
        <v>32</v>
      </c>
      <c r="AD699" s="25">
        <v>0</v>
      </c>
      <c r="AE699" s="25">
        <v>0</v>
      </c>
      <c r="AF699" s="25">
        <v>0</v>
      </c>
      <c r="AG699" s="25">
        <v>0</v>
      </c>
      <c r="AH699" s="25">
        <v>6439677</v>
      </c>
    </row>
    <row r="700" spans="1:35" x14ac:dyDescent="0.25">
      <c r="A700" s="17">
        <v>104685.06</v>
      </c>
      <c r="B700" s="18">
        <v>6</v>
      </c>
      <c r="C700" s="16" t="s">
        <v>73</v>
      </c>
      <c r="D700" s="21">
        <v>40109</v>
      </c>
      <c r="E700" s="16" t="s">
        <v>74</v>
      </c>
      <c r="F700" s="21">
        <v>43511</v>
      </c>
      <c r="G700" s="16" t="s">
        <v>19410</v>
      </c>
      <c r="H700" s="26" t="s">
        <v>76</v>
      </c>
      <c r="M700" s="26" t="s">
        <v>19409</v>
      </c>
      <c r="O700" s="16" t="s">
        <v>78</v>
      </c>
      <c r="P700" s="26" t="s">
        <v>760</v>
      </c>
      <c r="T700" s="23" t="s">
        <v>32</v>
      </c>
      <c r="W700" s="20" t="s">
        <v>43</v>
      </c>
      <c r="Z700" s="24" t="s">
        <v>32</v>
      </c>
      <c r="AA700" s="24" t="s">
        <v>32</v>
      </c>
      <c r="AB700" s="24" t="s">
        <v>32</v>
      </c>
      <c r="AC700" s="24" t="s">
        <v>32</v>
      </c>
      <c r="AD700" s="25">
        <v>4011871.81</v>
      </c>
      <c r="AE700" s="25">
        <v>0</v>
      </c>
      <c r="AF700" s="25">
        <v>0</v>
      </c>
      <c r="AG700" s="25">
        <v>0</v>
      </c>
      <c r="AH700" s="25">
        <v>4011871.81</v>
      </c>
    </row>
    <row r="701" spans="1:35" x14ac:dyDescent="0.25">
      <c r="A701" s="17">
        <v>104685.08</v>
      </c>
      <c r="B701" s="18">
        <v>6</v>
      </c>
      <c r="C701" s="16" t="s">
        <v>73</v>
      </c>
      <c r="D701" s="21">
        <v>40813</v>
      </c>
      <c r="E701" s="16" t="s">
        <v>74</v>
      </c>
      <c r="F701" s="21">
        <v>43636</v>
      </c>
      <c r="G701" s="16" t="s">
        <v>573</v>
      </c>
      <c r="H701" s="26" t="s">
        <v>76</v>
      </c>
      <c r="M701" s="26" t="s">
        <v>19408</v>
      </c>
      <c r="N701" s="26" t="s">
        <v>19407</v>
      </c>
      <c r="O701" s="16" t="s">
        <v>78</v>
      </c>
      <c r="P701" s="26" t="s">
        <v>760</v>
      </c>
      <c r="T701" s="22">
        <v>0</v>
      </c>
      <c r="W701" s="20" t="s">
        <v>43</v>
      </c>
      <c r="Z701" s="24" t="s">
        <v>32</v>
      </c>
      <c r="AA701" s="24" t="s">
        <v>32</v>
      </c>
      <c r="AB701" s="24" t="s">
        <v>32</v>
      </c>
      <c r="AC701" s="24" t="s">
        <v>32</v>
      </c>
      <c r="AD701" s="25">
        <v>0</v>
      </c>
      <c r="AE701" s="25">
        <v>0</v>
      </c>
      <c r="AF701" s="25">
        <v>0</v>
      </c>
      <c r="AG701" s="25">
        <v>0</v>
      </c>
      <c r="AH701" s="25">
        <v>31065331.989999998</v>
      </c>
    </row>
    <row r="702" spans="1:35" ht="30" x14ac:dyDescent="0.25">
      <c r="A702" s="17">
        <v>104826.03</v>
      </c>
      <c r="B702" s="18">
        <v>4</v>
      </c>
      <c r="C702" s="16" t="s">
        <v>47</v>
      </c>
      <c r="D702" s="21">
        <v>42922</v>
      </c>
      <c r="E702" s="16" t="s">
        <v>102</v>
      </c>
      <c r="F702" s="21">
        <v>43474</v>
      </c>
      <c r="G702" s="16" t="s">
        <v>103</v>
      </c>
      <c r="H702" s="26" t="s">
        <v>126</v>
      </c>
      <c r="M702" s="26" t="s">
        <v>896</v>
      </c>
      <c r="N702" s="26" t="s">
        <v>896</v>
      </c>
      <c r="O702" s="16" t="s">
        <v>78</v>
      </c>
      <c r="P702" s="26" t="s">
        <v>100</v>
      </c>
      <c r="T702" s="23" t="s">
        <v>32</v>
      </c>
      <c r="W702" s="20" t="s">
        <v>43</v>
      </c>
      <c r="Z702" s="25">
        <v>81464.87</v>
      </c>
      <c r="AA702" s="25">
        <v>0</v>
      </c>
      <c r="AB702" s="25">
        <v>0</v>
      </c>
      <c r="AC702" s="25">
        <v>0</v>
      </c>
      <c r="AD702" s="25">
        <v>326464.87</v>
      </c>
      <c r="AE702" s="25">
        <v>0</v>
      </c>
      <c r="AF702" s="25">
        <v>0</v>
      </c>
      <c r="AG702" s="25">
        <v>0</v>
      </c>
      <c r="AH702" s="25">
        <v>326464.87</v>
      </c>
    </row>
    <row r="703" spans="1:35" ht="30" x14ac:dyDescent="0.25">
      <c r="A703" s="17">
        <v>104826.04</v>
      </c>
      <c r="B703" s="18">
        <v>4</v>
      </c>
      <c r="C703" s="16" t="s">
        <v>73</v>
      </c>
      <c r="D703" s="21">
        <v>43873</v>
      </c>
      <c r="E703" s="16" t="s">
        <v>108</v>
      </c>
      <c r="F703" s="21">
        <v>44336</v>
      </c>
      <c r="G703" s="16" t="s">
        <v>109</v>
      </c>
      <c r="H703" s="26" t="s">
        <v>126</v>
      </c>
      <c r="L703" s="16" t="s">
        <v>110</v>
      </c>
      <c r="M703" s="26" t="s">
        <v>19406</v>
      </c>
      <c r="O703" s="16" t="s">
        <v>112</v>
      </c>
      <c r="P703" s="26" t="s">
        <v>100</v>
      </c>
      <c r="T703" s="23" t="s">
        <v>32</v>
      </c>
      <c r="W703" s="20" t="s">
        <v>43</v>
      </c>
      <c r="Z703" s="24" t="s">
        <v>32</v>
      </c>
      <c r="AA703" s="24" t="s">
        <v>32</v>
      </c>
      <c r="AB703" s="24" t="s">
        <v>32</v>
      </c>
      <c r="AC703" s="24" t="s">
        <v>32</v>
      </c>
      <c r="AD703" s="25">
        <v>407627</v>
      </c>
      <c r="AE703" s="25">
        <v>0</v>
      </c>
      <c r="AF703" s="25">
        <v>0</v>
      </c>
      <c r="AG703" s="25">
        <v>0</v>
      </c>
      <c r="AH703" s="25">
        <v>407627</v>
      </c>
    </row>
    <row r="704" spans="1:35" x14ac:dyDescent="0.25">
      <c r="A704" s="17">
        <v>104959.01</v>
      </c>
      <c r="B704" s="18">
        <v>1</v>
      </c>
      <c r="C704" s="16" t="s">
        <v>31</v>
      </c>
      <c r="D704" s="21">
        <v>38764</v>
      </c>
      <c r="E704" s="16" t="s">
        <v>522</v>
      </c>
      <c r="F704" s="21">
        <v>43476</v>
      </c>
      <c r="G704" s="16" t="s">
        <v>75</v>
      </c>
      <c r="H704" s="26" t="s">
        <v>400</v>
      </c>
      <c r="I704" s="16" t="s">
        <v>1894</v>
      </c>
      <c r="J704" s="20" t="s">
        <v>116</v>
      </c>
      <c r="L704" s="16" t="s">
        <v>116</v>
      </c>
      <c r="M704" s="26" t="s">
        <v>19405</v>
      </c>
      <c r="N704" s="26" t="s">
        <v>19404</v>
      </c>
      <c r="O704" s="16" t="s">
        <v>119</v>
      </c>
      <c r="P704" s="26" t="s">
        <v>138</v>
      </c>
      <c r="R704" s="16" t="s">
        <v>139</v>
      </c>
      <c r="S704" s="16" t="s">
        <v>42</v>
      </c>
      <c r="T704" s="22">
        <v>1.18</v>
      </c>
      <c r="U704" s="21">
        <v>43014</v>
      </c>
      <c r="W704" s="20" t="s">
        <v>43</v>
      </c>
      <c r="X704" s="16" t="s">
        <v>140</v>
      </c>
      <c r="Z704" s="24" t="s">
        <v>32</v>
      </c>
      <c r="AA704" s="24" t="s">
        <v>32</v>
      </c>
      <c r="AB704" s="24" t="s">
        <v>32</v>
      </c>
      <c r="AC704" s="24" t="s">
        <v>32</v>
      </c>
      <c r="AD704" s="25">
        <v>860000</v>
      </c>
      <c r="AE704" s="25">
        <v>4315000</v>
      </c>
      <c r="AF704" s="25">
        <v>14178770</v>
      </c>
      <c r="AG704" s="25">
        <v>0</v>
      </c>
      <c r="AH704" s="25">
        <v>19353770</v>
      </c>
      <c r="AI704" s="16" t="s">
        <v>19403</v>
      </c>
    </row>
    <row r="705" spans="1:35" ht="30" x14ac:dyDescent="0.25">
      <c r="A705" s="17">
        <v>104963</v>
      </c>
      <c r="B705" s="18">
        <v>2</v>
      </c>
      <c r="C705" s="16" t="s">
        <v>73</v>
      </c>
      <c r="D705" s="21">
        <v>38282</v>
      </c>
      <c r="E705" s="16" t="s">
        <v>617</v>
      </c>
      <c r="F705" s="21">
        <v>43669</v>
      </c>
      <c r="G705" s="16" t="s">
        <v>529</v>
      </c>
      <c r="H705" s="26" t="s">
        <v>244</v>
      </c>
      <c r="I705" s="16" t="s">
        <v>897</v>
      </c>
      <c r="J705" s="20" t="s">
        <v>116</v>
      </c>
      <c r="L705" s="16" t="s">
        <v>116</v>
      </c>
      <c r="M705" s="26" t="s">
        <v>19402</v>
      </c>
      <c r="N705" s="26" t="s">
        <v>19401</v>
      </c>
      <c r="O705" s="16" t="s">
        <v>119</v>
      </c>
      <c r="P705" s="26" t="s">
        <v>582</v>
      </c>
      <c r="T705" s="22">
        <v>2.58</v>
      </c>
      <c r="W705" s="20" t="s">
        <v>43</v>
      </c>
      <c r="X705" s="16" t="s">
        <v>78</v>
      </c>
      <c r="Z705" s="24" t="s">
        <v>32</v>
      </c>
      <c r="AA705" s="24" t="s">
        <v>32</v>
      </c>
      <c r="AB705" s="24" t="s">
        <v>32</v>
      </c>
      <c r="AC705" s="24" t="s">
        <v>32</v>
      </c>
      <c r="AD705" s="25">
        <v>260000</v>
      </c>
      <c r="AE705" s="25">
        <v>0</v>
      </c>
      <c r="AF705" s="25">
        <v>0</v>
      </c>
      <c r="AG705" s="25">
        <v>0</v>
      </c>
      <c r="AH705" s="25">
        <v>260000</v>
      </c>
    </row>
    <row r="706" spans="1:35" x14ac:dyDescent="0.25">
      <c r="A706" s="17">
        <v>104963.01</v>
      </c>
      <c r="B706" s="18">
        <v>2</v>
      </c>
      <c r="C706" s="16" t="s">
        <v>31</v>
      </c>
      <c r="D706" s="21">
        <v>37911</v>
      </c>
      <c r="E706" s="16" t="s">
        <v>32</v>
      </c>
      <c r="F706" s="21">
        <v>44349</v>
      </c>
      <c r="G706" s="16" t="s">
        <v>32</v>
      </c>
      <c r="H706" s="26" t="s">
        <v>244</v>
      </c>
      <c r="I706" s="16" t="s">
        <v>897</v>
      </c>
      <c r="J706" s="20" t="s">
        <v>116</v>
      </c>
      <c r="L706" s="16" t="s">
        <v>116</v>
      </c>
      <c r="M706" s="26" t="s">
        <v>898</v>
      </c>
      <c r="N706" s="26" t="s">
        <v>899</v>
      </c>
      <c r="O706" s="16" t="s">
        <v>119</v>
      </c>
      <c r="P706" s="26" t="s">
        <v>568</v>
      </c>
      <c r="R706" s="16" t="s">
        <v>139</v>
      </c>
      <c r="S706" s="16" t="s">
        <v>192</v>
      </c>
      <c r="T706" s="22">
        <v>1.63</v>
      </c>
      <c r="U706" s="21">
        <v>44323</v>
      </c>
      <c r="W706" s="20" t="s">
        <v>43</v>
      </c>
      <c r="X706" s="16" t="s">
        <v>78</v>
      </c>
      <c r="Z706" s="25">
        <v>0</v>
      </c>
      <c r="AA706" s="25">
        <v>0</v>
      </c>
      <c r="AB706" s="25">
        <v>23300251</v>
      </c>
      <c r="AC706" s="25">
        <v>0</v>
      </c>
      <c r="AD706" s="25">
        <v>991659</v>
      </c>
      <c r="AE706" s="25">
        <v>894749</v>
      </c>
      <c r="AF706" s="25">
        <v>23300251</v>
      </c>
      <c r="AG706" s="25">
        <v>0</v>
      </c>
      <c r="AH706" s="25">
        <v>25186659</v>
      </c>
      <c r="AI706" s="16" t="s">
        <v>900</v>
      </c>
    </row>
    <row r="707" spans="1:35" ht="30" x14ac:dyDescent="0.25">
      <c r="A707" s="17">
        <v>104963.02</v>
      </c>
      <c r="B707" s="18">
        <v>2</v>
      </c>
      <c r="C707" s="16" t="s">
        <v>73</v>
      </c>
      <c r="D707" s="21">
        <v>38658</v>
      </c>
      <c r="E707" s="16" t="s">
        <v>1054</v>
      </c>
      <c r="F707" s="21">
        <v>44291</v>
      </c>
      <c r="G707" s="16" t="s">
        <v>514</v>
      </c>
      <c r="H707" s="26" t="s">
        <v>244</v>
      </c>
      <c r="I707" s="16" t="s">
        <v>897</v>
      </c>
      <c r="J707" s="20" t="s">
        <v>116</v>
      </c>
      <c r="L707" s="16" t="s">
        <v>116</v>
      </c>
      <c r="M707" s="26" t="s">
        <v>19400</v>
      </c>
      <c r="N707" s="26" t="s">
        <v>19399</v>
      </c>
      <c r="O707" s="16" t="s">
        <v>119</v>
      </c>
      <c r="P707" s="26" t="s">
        <v>568</v>
      </c>
      <c r="R707" s="16" t="s">
        <v>139</v>
      </c>
      <c r="S707" s="16" t="s">
        <v>192</v>
      </c>
      <c r="T707" s="22">
        <v>1.05</v>
      </c>
      <c r="U707" s="21">
        <v>45268</v>
      </c>
      <c r="W707" s="20" t="s">
        <v>43</v>
      </c>
      <c r="X707" s="16" t="s">
        <v>78</v>
      </c>
      <c r="Z707" s="24" t="s">
        <v>32</v>
      </c>
      <c r="AA707" s="24" t="s">
        <v>32</v>
      </c>
      <c r="AB707" s="24" t="s">
        <v>32</v>
      </c>
      <c r="AC707" s="24" t="s">
        <v>32</v>
      </c>
      <c r="AD707" s="25">
        <v>0</v>
      </c>
      <c r="AE707" s="25">
        <v>324925</v>
      </c>
      <c r="AF707" s="25">
        <v>0</v>
      </c>
      <c r="AG707" s="25">
        <v>0</v>
      </c>
      <c r="AH707" s="25">
        <v>324925</v>
      </c>
      <c r="AI707" s="16" t="s">
        <v>19398</v>
      </c>
    </row>
    <row r="708" spans="1:35" x14ac:dyDescent="0.25">
      <c r="A708" s="17">
        <v>104977</v>
      </c>
      <c r="B708" s="18">
        <v>2</v>
      </c>
      <c r="C708" s="16" t="s">
        <v>73</v>
      </c>
      <c r="D708" s="21">
        <v>38286</v>
      </c>
      <c r="E708" s="16" t="s">
        <v>774</v>
      </c>
      <c r="F708" s="21">
        <v>43500</v>
      </c>
      <c r="G708" s="16" t="s">
        <v>75</v>
      </c>
      <c r="H708" s="26" t="s">
        <v>170</v>
      </c>
      <c r="M708" s="26" t="s">
        <v>19397</v>
      </c>
      <c r="O708" s="16" t="s">
        <v>4543</v>
      </c>
      <c r="P708" s="26" t="s">
        <v>1062</v>
      </c>
      <c r="T708" s="23" t="s">
        <v>32</v>
      </c>
      <c r="W708" s="20" t="s">
        <v>43</v>
      </c>
      <c r="Z708" s="24" t="s">
        <v>32</v>
      </c>
      <c r="AA708" s="24" t="s">
        <v>32</v>
      </c>
      <c r="AB708" s="24" t="s">
        <v>32</v>
      </c>
      <c r="AC708" s="24" t="s">
        <v>32</v>
      </c>
      <c r="AD708" s="24" t="s">
        <v>32</v>
      </c>
      <c r="AE708" s="24" t="s">
        <v>32</v>
      </c>
      <c r="AF708" s="24" t="s">
        <v>32</v>
      </c>
      <c r="AG708" s="24" t="s">
        <v>32</v>
      </c>
      <c r="AH708" s="24" t="s">
        <v>32</v>
      </c>
      <c r="AI708" s="16" t="s">
        <v>19396</v>
      </c>
    </row>
    <row r="709" spans="1:35" x14ac:dyDescent="0.25">
      <c r="A709" s="17">
        <v>104997.16</v>
      </c>
      <c r="B709" s="18">
        <v>2</v>
      </c>
      <c r="C709" s="16" t="s">
        <v>73</v>
      </c>
      <c r="D709" s="21">
        <v>43945</v>
      </c>
      <c r="E709" s="16" t="s">
        <v>176</v>
      </c>
      <c r="F709" s="21">
        <v>43945</v>
      </c>
      <c r="G709" s="16" t="s">
        <v>176</v>
      </c>
      <c r="H709" s="26" t="s">
        <v>431</v>
      </c>
      <c r="L709" s="16" t="s">
        <v>110</v>
      </c>
      <c r="M709" s="26" t="s">
        <v>19298</v>
      </c>
      <c r="O709" s="16" t="s">
        <v>756</v>
      </c>
      <c r="P709" s="26" t="s">
        <v>757</v>
      </c>
      <c r="T709" s="23" t="s">
        <v>32</v>
      </c>
      <c r="W709" s="20" t="s">
        <v>43</v>
      </c>
      <c r="Z709" s="24" t="s">
        <v>32</v>
      </c>
      <c r="AA709" s="24" t="s">
        <v>32</v>
      </c>
      <c r="AB709" s="24" t="s">
        <v>32</v>
      </c>
      <c r="AC709" s="24" t="s">
        <v>32</v>
      </c>
      <c r="AD709" s="25">
        <v>0</v>
      </c>
      <c r="AE709" s="25">
        <v>0</v>
      </c>
      <c r="AF709" s="25">
        <v>44200</v>
      </c>
      <c r="AG709" s="25">
        <v>0</v>
      </c>
      <c r="AH709" s="25">
        <v>44200</v>
      </c>
      <c r="AI709" s="16" t="s">
        <v>19395</v>
      </c>
    </row>
    <row r="710" spans="1:35" x14ac:dyDescent="0.25">
      <c r="A710" s="17">
        <v>104997.17</v>
      </c>
      <c r="B710" s="18">
        <v>2</v>
      </c>
      <c r="C710" s="16" t="s">
        <v>73</v>
      </c>
      <c r="D710" s="21">
        <v>44319</v>
      </c>
      <c r="E710" s="16" t="s">
        <v>176</v>
      </c>
      <c r="F710" s="21">
        <v>44319</v>
      </c>
      <c r="G710" s="16" t="s">
        <v>176</v>
      </c>
      <c r="H710" s="26" t="s">
        <v>431</v>
      </c>
      <c r="L710" s="16" t="s">
        <v>110</v>
      </c>
      <c r="M710" s="26" t="s">
        <v>901</v>
      </c>
      <c r="O710" s="16" t="s">
        <v>756</v>
      </c>
      <c r="P710" s="26" t="s">
        <v>757</v>
      </c>
      <c r="T710" s="23" t="s">
        <v>32</v>
      </c>
      <c r="W710" s="20" t="s">
        <v>43</v>
      </c>
      <c r="Z710" s="25">
        <v>0</v>
      </c>
      <c r="AA710" s="25">
        <v>0</v>
      </c>
      <c r="AB710" s="25">
        <v>44200</v>
      </c>
      <c r="AC710" s="25">
        <v>0</v>
      </c>
      <c r="AD710" s="25">
        <v>0</v>
      </c>
      <c r="AE710" s="25">
        <v>0</v>
      </c>
      <c r="AF710" s="25">
        <v>44200</v>
      </c>
      <c r="AG710" s="25">
        <v>0</v>
      </c>
      <c r="AH710" s="25">
        <v>44200</v>
      </c>
      <c r="AI710" s="16" t="s">
        <v>902</v>
      </c>
    </row>
    <row r="711" spans="1:35" x14ac:dyDescent="0.25">
      <c r="A711" s="17">
        <v>104998.16</v>
      </c>
      <c r="B711" s="18">
        <v>1</v>
      </c>
      <c r="C711" s="16" t="s">
        <v>73</v>
      </c>
      <c r="D711" s="21">
        <v>43945</v>
      </c>
      <c r="E711" s="16" t="s">
        <v>176</v>
      </c>
      <c r="F711" s="21">
        <v>43945</v>
      </c>
      <c r="G711" s="16" t="s">
        <v>176</v>
      </c>
      <c r="H711" s="26" t="s">
        <v>34</v>
      </c>
      <c r="L711" s="16" t="s">
        <v>110</v>
      </c>
      <c r="M711" s="26" t="s">
        <v>19298</v>
      </c>
      <c r="O711" s="16" t="s">
        <v>756</v>
      </c>
      <c r="P711" s="26" t="s">
        <v>757</v>
      </c>
      <c r="T711" s="23" t="s">
        <v>32</v>
      </c>
      <c r="W711" s="20" t="s">
        <v>43</v>
      </c>
      <c r="Z711" s="24" t="s">
        <v>32</v>
      </c>
      <c r="AA711" s="24" t="s">
        <v>32</v>
      </c>
      <c r="AB711" s="24" t="s">
        <v>32</v>
      </c>
      <c r="AC711" s="24" t="s">
        <v>32</v>
      </c>
      <c r="AD711" s="25">
        <v>0</v>
      </c>
      <c r="AE711" s="25">
        <v>0</v>
      </c>
      <c r="AF711" s="25">
        <v>72000</v>
      </c>
      <c r="AG711" s="25">
        <v>0</v>
      </c>
      <c r="AH711" s="25">
        <v>72000</v>
      </c>
      <c r="AI711" s="16" t="s">
        <v>19394</v>
      </c>
    </row>
    <row r="712" spans="1:35" x14ac:dyDescent="0.25">
      <c r="A712" s="17">
        <v>104998.17</v>
      </c>
      <c r="B712" s="18">
        <v>1</v>
      </c>
      <c r="C712" s="16" t="s">
        <v>73</v>
      </c>
      <c r="D712" s="21">
        <v>44319</v>
      </c>
      <c r="E712" s="16" t="s">
        <v>176</v>
      </c>
      <c r="F712" s="21">
        <v>44319</v>
      </c>
      <c r="G712" s="16" t="s">
        <v>176</v>
      </c>
      <c r="H712" s="26" t="s">
        <v>34</v>
      </c>
      <c r="L712" s="16" t="s">
        <v>110</v>
      </c>
      <c r="M712" s="26" t="s">
        <v>901</v>
      </c>
      <c r="O712" s="16" t="s">
        <v>756</v>
      </c>
      <c r="P712" s="26" t="s">
        <v>757</v>
      </c>
      <c r="T712" s="23" t="s">
        <v>32</v>
      </c>
      <c r="W712" s="20" t="s">
        <v>43</v>
      </c>
      <c r="Z712" s="25">
        <v>0</v>
      </c>
      <c r="AA712" s="25">
        <v>0</v>
      </c>
      <c r="AB712" s="25">
        <v>72000</v>
      </c>
      <c r="AC712" s="25">
        <v>0</v>
      </c>
      <c r="AD712" s="25">
        <v>0</v>
      </c>
      <c r="AE712" s="25">
        <v>0</v>
      </c>
      <c r="AF712" s="25">
        <v>72000</v>
      </c>
      <c r="AG712" s="25">
        <v>0</v>
      </c>
      <c r="AH712" s="25">
        <v>72000</v>
      </c>
      <c r="AI712" s="16" t="s">
        <v>903</v>
      </c>
    </row>
    <row r="713" spans="1:35" x14ac:dyDescent="0.25">
      <c r="A713" s="17">
        <v>104999.16</v>
      </c>
      <c r="B713" s="18">
        <v>2</v>
      </c>
      <c r="C713" s="16" t="s">
        <v>73</v>
      </c>
      <c r="D713" s="21">
        <v>43945</v>
      </c>
      <c r="E713" s="16" t="s">
        <v>176</v>
      </c>
      <c r="F713" s="21">
        <v>43945</v>
      </c>
      <c r="G713" s="16" t="s">
        <v>176</v>
      </c>
      <c r="H713" s="26" t="s">
        <v>797</v>
      </c>
      <c r="L713" s="16" t="s">
        <v>110</v>
      </c>
      <c r="M713" s="26" t="s">
        <v>19298</v>
      </c>
      <c r="O713" s="16" t="s">
        <v>756</v>
      </c>
      <c r="P713" s="26" t="s">
        <v>757</v>
      </c>
      <c r="T713" s="23" t="s">
        <v>32</v>
      </c>
      <c r="W713" s="20" t="s">
        <v>43</v>
      </c>
      <c r="Z713" s="24" t="s">
        <v>32</v>
      </c>
      <c r="AA713" s="24" t="s">
        <v>32</v>
      </c>
      <c r="AB713" s="24" t="s">
        <v>32</v>
      </c>
      <c r="AC713" s="24" t="s">
        <v>32</v>
      </c>
      <c r="AD713" s="25">
        <v>0</v>
      </c>
      <c r="AE713" s="25">
        <v>0</v>
      </c>
      <c r="AF713" s="25">
        <v>50300</v>
      </c>
      <c r="AG713" s="25">
        <v>0</v>
      </c>
      <c r="AH713" s="25">
        <v>50300</v>
      </c>
      <c r="AI713" s="16" t="s">
        <v>19393</v>
      </c>
    </row>
    <row r="714" spans="1:35" x14ac:dyDescent="0.25">
      <c r="A714" s="17">
        <v>104999.17</v>
      </c>
      <c r="B714" s="18">
        <v>2</v>
      </c>
      <c r="C714" s="16" t="s">
        <v>73</v>
      </c>
      <c r="D714" s="21">
        <v>44319</v>
      </c>
      <c r="E714" s="16" t="s">
        <v>176</v>
      </c>
      <c r="F714" s="21">
        <v>44319</v>
      </c>
      <c r="G714" s="16" t="s">
        <v>176</v>
      </c>
      <c r="H714" s="26" t="s">
        <v>797</v>
      </c>
      <c r="L714" s="16" t="s">
        <v>110</v>
      </c>
      <c r="M714" s="26" t="s">
        <v>901</v>
      </c>
      <c r="O714" s="16" t="s">
        <v>756</v>
      </c>
      <c r="P714" s="26" t="s">
        <v>757</v>
      </c>
      <c r="T714" s="23" t="s">
        <v>32</v>
      </c>
      <c r="W714" s="20" t="s">
        <v>43</v>
      </c>
      <c r="Z714" s="25">
        <v>0</v>
      </c>
      <c r="AA714" s="25">
        <v>0</v>
      </c>
      <c r="AB714" s="25">
        <v>50300</v>
      </c>
      <c r="AC714" s="25">
        <v>0</v>
      </c>
      <c r="AD714" s="25">
        <v>0</v>
      </c>
      <c r="AE714" s="25">
        <v>0</v>
      </c>
      <c r="AF714" s="25">
        <v>50300</v>
      </c>
      <c r="AG714" s="25">
        <v>0</v>
      </c>
      <c r="AH714" s="25">
        <v>50300</v>
      </c>
      <c r="AI714" s="16" t="s">
        <v>904</v>
      </c>
    </row>
    <row r="715" spans="1:35" x14ac:dyDescent="0.25">
      <c r="A715" s="17">
        <v>105000.16</v>
      </c>
      <c r="B715" s="18">
        <v>2</v>
      </c>
      <c r="C715" s="16" t="s">
        <v>73</v>
      </c>
      <c r="D715" s="21">
        <v>43945</v>
      </c>
      <c r="E715" s="16" t="s">
        <v>176</v>
      </c>
      <c r="F715" s="21">
        <v>43945</v>
      </c>
      <c r="G715" s="16" t="s">
        <v>176</v>
      </c>
      <c r="H715" s="26" t="s">
        <v>420</v>
      </c>
      <c r="L715" s="16" t="s">
        <v>110</v>
      </c>
      <c r="M715" s="26" t="s">
        <v>19298</v>
      </c>
      <c r="O715" s="16" t="s">
        <v>756</v>
      </c>
      <c r="P715" s="26" t="s">
        <v>757</v>
      </c>
      <c r="T715" s="23" t="s">
        <v>32</v>
      </c>
      <c r="W715" s="20" t="s">
        <v>43</v>
      </c>
      <c r="Z715" s="24" t="s">
        <v>32</v>
      </c>
      <c r="AA715" s="24" t="s">
        <v>32</v>
      </c>
      <c r="AB715" s="24" t="s">
        <v>32</v>
      </c>
      <c r="AC715" s="24" t="s">
        <v>32</v>
      </c>
      <c r="AD715" s="25">
        <v>0</v>
      </c>
      <c r="AE715" s="25">
        <v>0</v>
      </c>
      <c r="AF715" s="25">
        <v>44200</v>
      </c>
      <c r="AG715" s="25">
        <v>0</v>
      </c>
      <c r="AH715" s="25">
        <v>44200</v>
      </c>
      <c r="AI715" s="16" t="s">
        <v>19392</v>
      </c>
    </row>
    <row r="716" spans="1:35" x14ac:dyDescent="0.25">
      <c r="A716" s="17">
        <v>105000.17</v>
      </c>
      <c r="B716" s="18">
        <v>2</v>
      </c>
      <c r="C716" s="16" t="s">
        <v>73</v>
      </c>
      <c r="D716" s="21">
        <v>44319</v>
      </c>
      <c r="E716" s="16" t="s">
        <v>176</v>
      </c>
      <c r="F716" s="21">
        <v>44319</v>
      </c>
      <c r="G716" s="16" t="s">
        <v>176</v>
      </c>
      <c r="H716" s="26" t="s">
        <v>420</v>
      </c>
      <c r="L716" s="16" t="s">
        <v>110</v>
      </c>
      <c r="M716" s="26" t="s">
        <v>901</v>
      </c>
      <c r="O716" s="16" t="s">
        <v>756</v>
      </c>
      <c r="P716" s="26" t="s">
        <v>757</v>
      </c>
      <c r="T716" s="23" t="s">
        <v>32</v>
      </c>
      <c r="W716" s="20" t="s">
        <v>43</v>
      </c>
      <c r="Z716" s="25">
        <v>0</v>
      </c>
      <c r="AA716" s="25">
        <v>0</v>
      </c>
      <c r="AB716" s="25">
        <v>44200</v>
      </c>
      <c r="AC716" s="25">
        <v>0</v>
      </c>
      <c r="AD716" s="25">
        <v>0</v>
      </c>
      <c r="AE716" s="25">
        <v>0</v>
      </c>
      <c r="AF716" s="25">
        <v>44200</v>
      </c>
      <c r="AG716" s="25">
        <v>0</v>
      </c>
      <c r="AH716" s="25">
        <v>44200</v>
      </c>
      <c r="AI716" s="16" t="s">
        <v>905</v>
      </c>
    </row>
    <row r="717" spans="1:35" x14ac:dyDescent="0.25">
      <c r="A717" s="17">
        <v>105001.16</v>
      </c>
      <c r="B717" s="18">
        <v>1</v>
      </c>
      <c r="C717" s="16" t="s">
        <v>73</v>
      </c>
      <c r="D717" s="21">
        <v>43945</v>
      </c>
      <c r="E717" s="16" t="s">
        <v>176</v>
      </c>
      <c r="F717" s="21">
        <v>43945</v>
      </c>
      <c r="G717" s="16" t="s">
        <v>176</v>
      </c>
      <c r="H717" s="26" t="s">
        <v>417</v>
      </c>
      <c r="L717" s="16" t="s">
        <v>110</v>
      </c>
      <c r="M717" s="26" t="s">
        <v>19298</v>
      </c>
      <c r="O717" s="16" t="s">
        <v>756</v>
      </c>
      <c r="P717" s="26" t="s">
        <v>757</v>
      </c>
      <c r="T717" s="23" t="s">
        <v>32</v>
      </c>
      <c r="W717" s="20" t="s">
        <v>43</v>
      </c>
      <c r="Z717" s="24" t="s">
        <v>32</v>
      </c>
      <c r="AA717" s="24" t="s">
        <v>32</v>
      </c>
      <c r="AB717" s="24" t="s">
        <v>32</v>
      </c>
      <c r="AC717" s="24" t="s">
        <v>32</v>
      </c>
      <c r="AD717" s="25">
        <v>0</v>
      </c>
      <c r="AE717" s="25">
        <v>0</v>
      </c>
      <c r="AF717" s="25">
        <v>44200</v>
      </c>
      <c r="AG717" s="25">
        <v>0</v>
      </c>
      <c r="AH717" s="25">
        <v>44200</v>
      </c>
      <c r="AI717" s="16" t="s">
        <v>19391</v>
      </c>
    </row>
    <row r="718" spans="1:35" x14ac:dyDescent="0.25">
      <c r="A718" s="17">
        <v>105001.17</v>
      </c>
      <c r="B718" s="18">
        <v>1</v>
      </c>
      <c r="C718" s="16" t="s">
        <v>73</v>
      </c>
      <c r="D718" s="21">
        <v>44319</v>
      </c>
      <c r="E718" s="16" t="s">
        <v>176</v>
      </c>
      <c r="F718" s="21">
        <v>44319</v>
      </c>
      <c r="G718" s="16" t="s">
        <v>176</v>
      </c>
      <c r="H718" s="26" t="s">
        <v>417</v>
      </c>
      <c r="L718" s="16" t="s">
        <v>110</v>
      </c>
      <c r="M718" s="26" t="s">
        <v>901</v>
      </c>
      <c r="O718" s="16" t="s">
        <v>756</v>
      </c>
      <c r="P718" s="26" t="s">
        <v>757</v>
      </c>
      <c r="T718" s="23" t="s">
        <v>32</v>
      </c>
      <c r="W718" s="20" t="s">
        <v>43</v>
      </c>
      <c r="Z718" s="25">
        <v>0</v>
      </c>
      <c r="AA718" s="25">
        <v>0</v>
      </c>
      <c r="AB718" s="25">
        <v>44200</v>
      </c>
      <c r="AC718" s="25">
        <v>0</v>
      </c>
      <c r="AD718" s="25">
        <v>0</v>
      </c>
      <c r="AE718" s="25">
        <v>0</v>
      </c>
      <c r="AF718" s="25">
        <v>44200</v>
      </c>
      <c r="AG718" s="25">
        <v>0</v>
      </c>
      <c r="AH718" s="25">
        <v>44200</v>
      </c>
      <c r="AI718" s="16" t="s">
        <v>906</v>
      </c>
    </row>
    <row r="719" spans="1:35" x14ac:dyDescent="0.25">
      <c r="A719" s="17">
        <v>105002.16</v>
      </c>
      <c r="B719" s="18">
        <v>1</v>
      </c>
      <c r="C719" s="16" t="s">
        <v>73</v>
      </c>
      <c r="D719" s="21">
        <v>43945</v>
      </c>
      <c r="E719" s="16" t="s">
        <v>176</v>
      </c>
      <c r="F719" s="21">
        <v>43945</v>
      </c>
      <c r="G719" s="16" t="s">
        <v>176</v>
      </c>
      <c r="H719" s="26" t="s">
        <v>791</v>
      </c>
      <c r="L719" s="16" t="s">
        <v>110</v>
      </c>
      <c r="M719" s="26" t="s">
        <v>19298</v>
      </c>
      <c r="O719" s="16" t="s">
        <v>756</v>
      </c>
      <c r="P719" s="26" t="s">
        <v>757</v>
      </c>
      <c r="T719" s="23" t="s">
        <v>32</v>
      </c>
      <c r="W719" s="20" t="s">
        <v>43</v>
      </c>
      <c r="Z719" s="24" t="s">
        <v>32</v>
      </c>
      <c r="AA719" s="24" t="s">
        <v>32</v>
      </c>
      <c r="AB719" s="24" t="s">
        <v>32</v>
      </c>
      <c r="AC719" s="24" t="s">
        <v>32</v>
      </c>
      <c r="AD719" s="25">
        <v>0</v>
      </c>
      <c r="AE719" s="25">
        <v>0</v>
      </c>
      <c r="AF719" s="25">
        <v>44200</v>
      </c>
      <c r="AG719" s="25">
        <v>0</v>
      </c>
      <c r="AH719" s="25">
        <v>44200</v>
      </c>
      <c r="AI719" s="16" t="s">
        <v>19390</v>
      </c>
    </row>
    <row r="720" spans="1:35" x14ac:dyDescent="0.25">
      <c r="A720" s="17">
        <v>105002.17</v>
      </c>
      <c r="B720" s="18">
        <v>1</v>
      </c>
      <c r="C720" s="16" t="s">
        <v>73</v>
      </c>
      <c r="D720" s="21">
        <v>44319</v>
      </c>
      <c r="E720" s="16" t="s">
        <v>176</v>
      </c>
      <c r="F720" s="21">
        <v>44319</v>
      </c>
      <c r="G720" s="16" t="s">
        <v>176</v>
      </c>
      <c r="H720" s="26" t="s">
        <v>791</v>
      </c>
      <c r="L720" s="16" t="s">
        <v>110</v>
      </c>
      <c r="M720" s="26" t="s">
        <v>901</v>
      </c>
      <c r="O720" s="16" t="s">
        <v>756</v>
      </c>
      <c r="P720" s="26" t="s">
        <v>757</v>
      </c>
      <c r="T720" s="23" t="s">
        <v>32</v>
      </c>
      <c r="W720" s="20" t="s">
        <v>43</v>
      </c>
      <c r="Z720" s="25">
        <v>0</v>
      </c>
      <c r="AA720" s="25">
        <v>0</v>
      </c>
      <c r="AB720" s="25">
        <v>44200</v>
      </c>
      <c r="AC720" s="25">
        <v>0</v>
      </c>
      <c r="AD720" s="25">
        <v>0</v>
      </c>
      <c r="AE720" s="25">
        <v>0</v>
      </c>
      <c r="AF720" s="25">
        <v>44200</v>
      </c>
      <c r="AG720" s="25">
        <v>0</v>
      </c>
      <c r="AH720" s="25">
        <v>44200</v>
      </c>
      <c r="AI720" s="16" t="s">
        <v>907</v>
      </c>
    </row>
    <row r="721" spans="1:35" x14ac:dyDescent="0.25">
      <c r="A721" s="17">
        <v>105003.16</v>
      </c>
      <c r="B721" s="18">
        <v>1</v>
      </c>
      <c r="C721" s="16" t="s">
        <v>73</v>
      </c>
      <c r="D721" s="21">
        <v>43945</v>
      </c>
      <c r="E721" s="16" t="s">
        <v>176</v>
      </c>
      <c r="F721" s="21">
        <v>43945</v>
      </c>
      <c r="G721" s="16" t="s">
        <v>176</v>
      </c>
      <c r="H721" s="26" t="s">
        <v>182</v>
      </c>
      <c r="L721" s="16" t="s">
        <v>110</v>
      </c>
      <c r="M721" s="26" t="s">
        <v>19298</v>
      </c>
      <c r="O721" s="16" t="s">
        <v>756</v>
      </c>
      <c r="P721" s="26" t="s">
        <v>757</v>
      </c>
      <c r="T721" s="23" t="s">
        <v>32</v>
      </c>
      <c r="W721" s="20" t="s">
        <v>43</v>
      </c>
      <c r="Z721" s="24" t="s">
        <v>32</v>
      </c>
      <c r="AA721" s="24" t="s">
        <v>32</v>
      </c>
      <c r="AB721" s="24" t="s">
        <v>32</v>
      </c>
      <c r="AC721" s="24" t="s">
        <v>32</v>
      </c>
      <c r="AD721" s="25">
        <v>0</v>
      </c>
      <c r="AE721" s="25">
        <v>0</v>
      </c>
      <c r="AF721" s="25">
        <v>84900</v>
      </c>
      <c r="AG721" s="25">
        <v>0</v>
      </c>
      <c r="AH721" s="25">
        <v>84900</v>
      </c>
      <c r="AI721" s="16" t="s">
        <v>19389</v>
      </c>
    </row>
    <row r="722" spans="1:35" x14ac:dyDescent="0.25">
      <c r="A722" s="17">
        <v>105003.17</v>
      </c>
      <c r="B722" s="18">
        <v>1</v>
      </c>
      <c r="C722" s="16" t="s">
        <v>73</v>
      </c>
      <c r="D722" s="21">
        <v>44319</v>
      </c>
      <c r="E722" s="16" t="s">
        <v>176</v>
      </c>
      <c r="F722" s="21">
        <v>44319</v>
      </c>
      <c r="G722" s="16" t="s">
        <v>176</v>
      </c>
      <c r="H722" s="26" t="s">
        <v>182</v>
      </c>
      <c r="L722" s="16" t="s">
        <v>110</v>
      </c>
      <c r="M722" s="26" t="s">
        <v>901</v>
      </c>
      <c r="O722" s="16" t="s">
        <v>756</v>
      </c>
      <c r="P722" s="26" t="s">
        <v>757</v>
      </c>
      <c r="T722" s="23" t="s">
        <v>32</v>
      </c>
      <c r="W722" s="20" t="s">
        <v>43</v>
      </c>
      <c r="Z722" s="25">
        <v>0</v>
      </c>
      <c r="AA722" s="25">
        <v>0</v>
      </c>
      <c r="AB722" s="25">
        <v>84900</v>
      </c>
      <c r="AC722" s="25">
        <v>0</v>
      </c>
      <c r="AD722" s="25">
        <v>0</v>
      </c>
      <c r="AE722" s="25">
        <v>0</v>
      </c>
      <c r="AF722" s="25">
        <v>84900</v>
      </c>
      <c r="AG722" s="25">
        <v>0</v>
      </c>
      <c r="AH722" s="25">
        <v>84900</v>
      </c>
      <c r="AI722" s="16" t="s">
        <v>908</v>
      </c>
    </row>
    <row r="723" spans="1:35" x14ac:dyDescent="0.25">
      <c r="A723" s="17">
        <v>105004.16</v>
      </c>
      <c r="B723" s="18">
        <v>1</v>
      </c>
      <c r="C723" s="16" t="s">
        <v>73</v>
      </c>
      <c r="D723" s="21">
        <v>43945</v>
      </c>
      <c r="E723" s="16" t="s">
        <v>176</v>
      </c>
      <c r="F723" s="21">
        <v>43945</v>
      </c>
      <c r="G723" s="16" t="s">
        <v>176</v>
      </c>
      <c r="H723" s="26" t="s">
        <v>400</v>
      </c>
      <c r="L723" s="16" t="s">
        <v>110</v>
      </c>
      <c r="M723" s="26" t="s">
        <v>19298</v>
      </c>
      <c r="O723" s="16" t="s">
        <v>756</v>
      </c>
      <c r="P723" s="26" t="s">
        <v>757</v>
      </c>
      <c r="T723" s="23" t="s">
        <v>32</v>
      </c>
      <c r="W723" s="20" t="s">
        <v>43</v>
      </c>
      <c r="Z723" s="24" t="s">
        <v>32</v>
      </c>
      <c r="AA723" s="24" t="s">
        <v>32</v>
      </c>
      <c r="AB723" s="24" t="s">
        <v>32</v>
      </c>
      <c r="AC723" s="24" t="s">
        <v>32</v>
      </c>
      <c r="AD723" s="25">
        <v>0</v>
      </c>
      <c r="AE723" s="25">
        <v>0</v>
      </c>
      <c r="AF723" s="25">
        <v>69200</v>
      </c>
      <c r="AG723" s="25">
        <v>0</v>
      </c>
      <c r="AH723" s="25">
        <v>69200</v>
      </c>
      <c r="AI723" s="16" t="s">
        <v>19388</v>
      </c>
    </row>
    <row r="724" spans="1:35" x14ac:dyDescent="0.25">
      <c r="A724" s="17">
        <v>105004.17</v>
      </c>
      <c r="B724" s="18">
        <v>1</v>
      </c>
      <c r="C724" s="16" t="s">
        <v>73</v>
      </c>
      <c r="D724" s="21">
        <v>44319</v>
      </c>
      <c r="E724" s="16" t="s">
        <v>176</v>
      </c>
      <c r="F724" s="21">
        <v>44319</v>
      </c>
      <c r="G724" s="16" t="s">
        <v>176</v>
      </c>
      <c r="H724" s="26" t="s">
        <v>400</v>
      </c>
      <c r="L724" s="16" t="s">
        <v>110</v>
      </c>
      <c r="M724" s="26" t="s">
        <v>901</v>
      </c>
      <c r="O724" s="16" t="s">
        <v>756</v>
      </c>
      <c r="P724" s="26" t="s">
        <v>757</v>
      </c>
      <c r="T724" s="23" t="s">
        <v>32</v>
      </c>
      <c r="W724" s="20" t="s">
        <v>43</v>
      </c>
      <c r="Z724" s="25">
        <v>0</v>
      </c>
      <c r="AA724" s="25">
        <v>0</v>
      </c>
      <c r="AB724" s="25">
        <v>69300</v>
      </c>
      <c r="AC724" s="25">
        <v>0</v>
      </c>
      <c r="AD724" s="25">
        <v>0</v>
      </c>
      <c r="AE724" s="25">
        <v>0</v>
      </c>
      <c r="AF724" s="25">
        <v>69300</v>
      </c>
      <c r="AG724" s="25">
        <v>0</v>
      </c>
      <c r="AH724" s="25">
        <v>69300</v>
      </c>
      <c r="AI724" s="16" t="s">
        <v>909</v>
      </c>
    </row>
    <row r="725" spans="1:35" x14ac:dyDescent="0.25">
      <c r="A725" s="17">
        <v>105005.16</v>
      </c>
      <c r="B725" s="18">
        <v>2</v>
      </c>
      <c r="C725" s="16" t="s">
        <v>73</v>
      </c>
      <c r="D725" s="21">
        <v>43945</v>
      </c>
      <c r="E725" s="16" t="s">
        <v>176</v>
      </c>
      <c r="F725" s="21">
        <v>43945</v>
      </c>
      <c r="G725" s="16" t="s">
        <v>176</v>
      </c>
      <c r="H725" s="26" t="s">
        <v>397</v>
      </c>
      <c r="L725" s="16" t="s">
        <v>110</v>
      </c>
      <c r="M725" s="26" t="s">
        <v>19298</v>
      </c>
      <c r="O725" s="16" t="s">
        <v>756</v>
      </c>
      <c r="P725" s="26" t="s">
        <v>757</v>
      </c>
      <c r="T725" s="23" t="s">
        <v>32</v>
      </c>
      <c r="W725" s="20" t="s">
        <v>43</v>
      </c>
      <c r="Z725" s="24" t="s">
        <v>32</v>
      </c>
      <c r="AA725" s="24" t="s">
        <v>32</v>
      </c>
      <c r="AB725" s="24" t="s">
        <v>32</v>
      </c>
      <c r="AC725" s="24" t="s">
        <v>32</v>
      </c>
      <c r="AD725" s="25">
        <v>0</v>
      </c>
      <c r="AE725" s="25">
        <v>0</v>
      </c>
      <c r="AF725" s="25">
        <v>44200</v>
      </c>
      <c r="AG725" s="25">
        <v>0</v>
      </c>
      <c r="AH725" s="25">
        <v>44200</v>
      </c>
      <c r="AI725" s="16" t="s">
        <v>19387</v>
      </c>
    </row>
    <row r="726" spans="1:35" x14ac:dyDescent="0.25">
      <c r="A726" s="17">
        <v>105005.17</v>
      </c>
      <c r="B726" s="18">
        <v>2</v>
      </c>
      <c r="C726" s="16" t="s">
        <v>73</v>
      </c>
      <c r="D726" s="21">
        <v>44319</v>
      </c>
      <c r="E726" s="16" t="s">
        <v>176</v>
      </c>
      <c r="F726" s="21">
        <v>44319</v>
      </c>
      <c r="G726" s="16" t="s">
        <v>176</v>
      </c>
      <c r="H726" s="26" t="s">
        <v>397</v>
      </c>
      <c r="L726" s="16" t="s">
        <v>110</v>
      </c>
      <c r="M726" s="26" t="s">
        <v>901</v>
      </c>
      <c r="O726" s="16" t="s">
        <v>756</v>
      </c>
      <c r="P726" s="26" t="s">
        <v>757</v>
      </c>
      <c r="T726" s="23" t="s">
        <v>32</v>
      </c>
      <c r="W726" s="20" t="s">
        <v>43</v>
      </c>
      <c r="Z726" s="25">
        <v>0</v>
      </c>
      <c r="AA726" s="25">
        <v>0</v>
      </c>
      <c r="AB726" s="25">
        <v>44200</v>
      </c>
      <c r="AC726" s="25">
        <v>0</v>
      </c>
      <c r="AD726" s="25">
        <v>0</v>
      </c>
      <c r="AE726" s="25">
        <v>0</v>
      </c>
      <c r="AF726" s="25">
        <v>44200</v>
      </c>
      <c r="AG726" s="25">
        <v>0</v>
      </c>
      <c r="AH726" s="25">
        <v>44200</v>
      </c>
      <c r="AI726" s="16" t="s">
        <v>910</v>
      </c>
    </row>
    <row r="727" spans="1:35" x14ac:dyDescent="0.25">
      <c r="A727" s="17">
        <v>105006.16</v>
      </c>
      <c r="B727" s="18">
        <v>1</v>
      </c>
      <c r="C727" s="16" t="s">
        <v>73</v>
      </c>
      <c r="D727" s="21">
        <v>43945</v>
      </c>
      <c r="E727" s="16" t="s">
        <v>176</v>
      </c>
      <c r="F727" s="21">
        <v>43945</v>
      </c>
      <c r="G727" s="16" t="s">
        <v>176</v>
      </c>
      <c r="H727" s="26" t="s">
        <v>394</v>
      </c>
      <c r="L727" s="16" t="s">
        <v>110</v>
      </c>
      <c r="M727" s="26" t="s">
        <v>19298</v>
      </c>
      <c r="O727" s="16" t="s">
        <v>756</v>
      </c>
      <c r="P727" s="26" t="s">
        <v>757</v>
      </c>
      <c r="T727" s="23" t="s">
        <v>32</v>
      </c>
      <c r="W727" s="20" t="s">
        <v>43</v>
      </c>
      <c r="Z727" s="24" t="s">
        <v>32</v>
      </c>
      <c r="AA727" s="24" t="s">
        <v>32</v>
      </c>
      <c r="AB727" s="24" t="s">
        <v>32</v>
      </c>
      <c r="AC727" s="24" t="s">
        <v>32</v>
      </c>
      <c r="AD727" s="25">
        <v>0</v>
      </c>
      <c r="AE727" s="25">
        <v>0</v>
      </c>
      <c r="AF727" s="25">
        <v>44200</v>
      </c>
      <c r="AG727" s="25">
        <v>0</v>
      </c>
      <c r="AH727" s="25">
        <v>44200</v>
      </c>
      <c r="AI727" s="16" t="s">
        <v>19386</v>
      </c>
    </row>
    <row r="728" spans="1:35" x14ac:dyDescent="0.25">
      <c r="A728" s="17">
        <v>105006.17</v>
      </c>
      <c r="B728" s="18">
        <v>1</v>
      </c>
      <c r="C728" s="16" t="s">
        <v>73</v>
      </c>
      <c r="D728" s="21">
        <v>44319</v>
      </c>
      <c r="E728" s="16" t="s">
        <v>176</v>
      </c>
      <c r="F728" s="21">
        <v>44319</v>
      </c>
      <c r="G728" s="16" t="s">
        <v>176</v>
      </c>
      <c r="H728" s="26" t="s">
        <v>394</v>
      </c>
      <c r="L728" s="16" t="s">
        <v>110</v>
      </c>
      <c r="M728" s="26" t="s">
        <v>901</v>
      </c>
      <c r="O728" s="16" t="s">
        <v>756</v>
      </c>
      <c r="P728" s="26" t="s">
        <v>757</v>
      </c>
      <c r="T728" s="23" t="s">
        <v>32</v>
      </c>
      <c r="W728" s="20" t="s">
        <v>43</v>
      </c>
      <c r="Z728" s="25">
        <v>0</v>
      </c>
      <c r="AA728" s="25">
        <v>0</v>
      </c>
      <c r="AB728" s="25">
        <v>44200</v>
      </c>
      <c r="AC728" s="25">
        <v>0</v>
      </c>
      <c r="AD728" s="25">
        <v>0</v>
      </c>
      <c r="AE728" s="25">
        <v>0</v>
      </c>
      <c r="AF728" s="25">
        <v>44200</v>
      </c>
      <c r="AG728" s="25">
        <v>0</v>
      </c>
      <c r="AH728" s="25">
        <v>44200</v>
      </c>
      <c r="AI728" s="16" t="s">
        <v>911</v>
      </c>
    </row>
    <row r="729" spans="1:35" x14ac:dyDescent="0.25">
      <c r="A729" s="17">
        <v>105007.16</v>
      </c>
      <c r="B729" s="18">
        <v>1</v>
      </c>
      <c r="C729" s="16" t="s">
        <v>73</v>
      </c>
      <c r="D729" s="21">
        <v>43945</v>
      </c>
      <c r="E729" s="16" t="s">
        <v>176</v>
      </c>
      <c r="F729" s="21">
        <v>43945</v>
      </c>
      <c r="G729" s="16" t="s">
        <v>176</v>
      </c>
      <c r="H729" s="26" t="s">
        <v>386</v>
      </c>
      <c r="L729" s="16" t="s">
        <v>110</v>
      </c>
      <c r="M729" s="26" t="s">
        <v>19298</v>
      </c>
      <c r="O729" s="16" t="s">
        <v>756</v>
      </c>
      <c r="P729" s="26" t="s">
        <v>757</v>
      </c>
      <c r="T729" s="23" t="s">
        <v>32</v>
      </c>
      <c r="W729" s="20" t="s">
        <v>43</v>
      </c>
      <c r="Z729" s="24" t="s">
        <v>32</v>
      </c>
      <c r="AA729" s="24" t="s">
        <v>32</v>
      </c>
      <c r="AB729" s="24" t="s">
        <v>32</v>
      </c>
      <c r="AC729" s="24" t="s">
        <v>32</v>
      </c>
      <c r="AD729" s="25">
        <v>0</v>
      </c>
      <c r="AE729" s="25">
        <v>0</v>
      </c>
      <c r="AF729" s="25">
        <v>52900</v>
      </c>
      <c r="AG729" s="25">
        <v>0</v>
      </c>
      <c r="AH729" s="25">
        <v>52900</v>
      </c>
      <c r="AI729" s="16" t="s">
        <v>19385</v>
      </c>
    </row>
    <row r="730" spans="1:35" x14ac:dyDescent="0.25">
      <c r="A730" s="17">
        <v>105007.17</v>
      </c>
      <c r="B730" s="18">
        <v>1</v>
      </c>
      <c r="C730" s="16" t="s">
        <v>73</v>
      </c>
      <c r="D730" s="21">
        <v>44319</v>
      </c>
      <c r="E730" s="16" t="s">
        <v>176</v>
      </c>
      <c r="F730" s="21">
        <v>44319</v>
      </c>
      <c r="G730" s="16" t="s">
        <v>176</v>
      </c>
      <c r="H730" s="26" t="s">
        <v>386</v>
      </c>
      <c r="L730" s="16" t="s">
        <v>110</v>
      </c>
      <c r="M730" s="26" t="s">
        <v>901</v>
      </c>
      <c r="O730" s="16" t="s">
        <v>756</v>
      </c>
      <c r="P730" s="26" t="s">
        <v>757</v>
      </c>
      <c r="T730" s="23" t="s">
        <v>32</v>
      </c>
      <c r="W730" s="20" t="s">
        <v>43</v>
      </c>
      <c r="Z730" s="25">
        <v>0</v>
      </c>
      <c r="AA730" s="25">
        <v>0</v>
      </c>
      <c r="AB730" s="25">
        <v>52900</v>
      </c>
      <c r="AC730" s="25">
        <v>0</v>
      </c>
      <c r="AD730" s="25">
        <v>0</v>
      </c>
      <c r="AE730" s="25">
        <v>0</v>
      </c>
      <c r="AF730" s="25">
        <v>52900</v>
      </c>
      <c r="AG730" s="25">
        <v>0</v>
      </c>
      <c r="AH730" s="25">
        <v>52900</v>
      </c>
      <c r="AI730" s="16" t="s">
        <v>912</v>
      </c>
    </row>
    <row r="731" spans="1:35" x14ac:dyDescent="0.25">
      <c r="A731" s="17">
        <v>105008.16</v>
      </c>
      <c r="B731" s="18">
        <v>2</v>
      </c>
      <c r="C731" s="16" t="s">
        <v>73</v>
      </c>
      <c r="D731" s="21">
        <v>43945</v>
      </c>
      <c r="E731" s="16" t="s">
        <v>176</v>
      </c>
      <c r="F731" s="21">
        <v>43945</v>
      </c>
      <c r="G731" s="16" t="s">
        <v>176</v>
      </c>
      <c r="H731" s="26" t="s">
        <v>383</v>
      </c>
      <c r="L731" s="16" t="s">
        <v>110</v>
      </c>
      <c r="M731" s="26" t="s">
        <v>19298</v>
      </c>
      <c r="O731" s="16" t="s">
        <v>756</v>
      </c>
      <c r="P731" s="26" t="s">
        <v>757</v>
      </c>
      <c r="T731" s="23" t="s">
        <v>32</v>
      </c>
      <c r="W731" s="20" t="s">
        <v>43</v>
      </c>
      <c r="Z731" s="24" t="s">
        <v>32</v>
      </c>
      <c r="AA731" s="24" t="s">
        <v>32</v>
      </c>
      <c r="AB731" s="24" t="s">
        <v>32</v>
      </c>
      <c r="AC731" s="24" t="s">
        <v>32</v>
      </c>
      <c r="AD731" s="25">
        <v>0</v>
      </c>
      <c r="AE731" s="25">
        <v>0</v>
      </c>
      <c r="AF731" s="25">
        <v>44200</v>
      </c>
      <c r="AG731" s="25">
        <v>0</v>
      </c>
      <c r="AH731" s="25">
        <v>44200</v>
      </c>
      <c r="AI731" s="16" t="s">
        <v>19384</v>
      </c>
    </row>
    <row r="732" spans="1:35" x14ac:dyDescent="0.25">
      <c r="A732" s="17">
        <v>105008.17</v>
      </c>
      <c r="B732" s="18">
        <v>2</v>
      </c>
      <c r="C732" s="16" t="s">
        <v>73</v>
      </c>
      <c r="D732" s="21">
        <v>44319</v>
      </c>
      <c r="E732" s="16" t="s">
        <v>176</v>
      </c>
      <c r="F732" s="21">
        <v>44319</v>
      </c>
      <c r="G732" s="16" t="s">
        <v>176</v>
      </c>
      <c r="H732" s="26" t="s">
        <v>383</v>
      </c>
      <c r="L732" s="16" t="s">
        <v>110</v>
      </c>
      <c r="M732" s="26" t="s">
        <v>901</v>
      </c>
      <c r="O732" s="16" t="s">
        <v>756</v>
      </c>
      <c r="P732" s="26" t="s">
        <v>757</v>
      </c>
      <c r="T732" s="23" t="s">
        <v>32</v>
      </c>
      <c r="W732" s="20" t="s">
        <v>43</v>
      </c>
      <c r="Z732" s="25">
        <v>0</v>
      </c>
      <c r="AA732" s="25">
        <v>0</v>
      </c>
      <c r="AB732" s="25">
        <v>44200</v>
      </c>
      <c r="AC732" s="25">
        <v>0</v>
      </c>
      <c r="AD732" s="25">
        <v>0</v>
      </c>
      <c r="AE732" s="25">
        <v>0</v>
      </c>
      <c r="AF732" s="25">
        <v>44200</v>
      </c>
      <c r="AG732" s="25">
        <v>0</v>
      </c>
      <c r="AH732" s="25">
        <v>44200</v>
      </c>
      <c r="AI732" s="16" t="s">
        <v>913</v>
      </c>
    </row>
    <row r="733" spans="1:35" x14ac:dyDescent="0.25">
      <c r="A733" s="17">
        <v>105009.16</v>
      </c>
      <c r="B733" s="18">
        <v>2</v>
      </c>
      <c r="C733" s="16" t="s">
        <v>73</v>
      </c>
      <c r="D733" s="21">
        <v>43945</v>
      </c>
      <c r="E733" s="16" t="s">
        <v>176</v>
      </c>
      <c r="F733" s="21">
        <v>43945</v>
      </c>
      <c r="G733" s="16" t="s">
        <v>176</v>
      </c>
      <c r="H733" s="26" t="s">
        <v>380</v>
      </c>
      <c r="L733" s="16" t="s">
        <v>110</v>
      </c>
      <c r="M733" s="26" t="s">
        <v>19298</v>
      </c>
      <c r="O733" s="16" t="s">
        <v>756</v>
      </c>
      <c r="P733" s="26" t="s">
        <v>757</v>
      </c>
      <c r="T733" s="23" t="s">
        <v>32</v>
      </c>
      <c r="W733" s="20" t="s">
        <v>43</v>
      </c>
      <c r="Z733" s="24" t="s">
        <v>32</v>
      </c>
      <c r="AA733" s="24" t="s">
        <v>32</v>
      </c>
      <c r="AB733" s="24" t="s">
        <v>32</v>
      </c>
      <c r="AC733" s="24" t="s">
        <v>32</v>
      </c>
      <c r="AD733" s="25">
        <v>0</v>
      </c>
      <c r="AE733" s="25">
        <v>0</v>
      </c>
      <c r="AF733" s="25">
        <v>59300</v>
      </c>
      <c r="AG733" s="25">
        <v>0</v>
      </c>
      <c r="AH733" s="25">
        <v>59300</v>
      </c>
      <c r="AI733" s="16" t="s">
        <v>19383</v>
      </c>
    </row>
    <row r="734" spans="1:35" x14ac:dyDescent="0.25">
      <c r="A734" s="17">
        <v>105009.17</v>
      </c>
      <c r="B734" s="18">
        <v>2</v>
      </c>
      <c r="C734" s="16" t="s">
        <v>73</v>
      </c>
      <c r="D734" s="21">
        <v>44319</v>
      </c>
      <c r="E734" s="16" t="s">
        <v>176</v>
      </c>
      <c r="F734" s="21">
        <v>44319</v>
      </c>
      <c r="G734" s="16" t="s">
        <v>176</v>
      </c>
      <c r="H734" s="26" t="s">
        <v>380</v>
      </c>
      <c r="L734" s="16" t="s">
        <v>110</v>
      </c>
      <c r="M734" s="26" t="s">
        <v>901</v>
      </c>
      <c r="O734" s="16" t="s">
        <v>756</v>
      </c>
      <c r="P734" s="26" t="s">
        <v>757</v>
      </c>
      <c r="T734" s="23" t="s">
        <v>32</v>
      </c>
      <c r="W734" s="20" t="s">
        <v>43</v>
      </c>
      <c r="Z734" s="25">
        <v>0</v>
      </c>
      <c r="AA734" s="25">
        <v>0</v>
      </c>
      <c r="AB734" s="25">
        <v>59200</v>
      </c>
      <c r="AC734" s="25">
        <v>0</v>
      </c>
      <c r="AD734" s="25">
        <v>0</v>
      </c>
      <c r="AE734" s="25">
        <v>0</v>
      </c>
      <c r="AF734" s="25">
        <v>59200</v>
      </c>
      <c r="AG734" s="25">
        <v>0</v>
      </c>
      <c r="AH734" s="25">
        <v>59200</v>
      </c>
      <c r="AI734" s="16" t="s">
        <v>914</v>
      </c>
    </row>
    <row r="735" spans="1:35" x14ac:dyDescent="0.25">
      <c r="A735" s="17">
        <v>105010.16</v>
      </c>
      <c r="B735" s="18">
        <v>2</v>
      </c>
      <c r="C735" s="16" t="s">
        <v>73</v>
      </c>
      <c r="D735" s="21">
        <v>43945</v>
      </c>
      <c r="E735" s="16" t="s">
        <v>176</v>
      </c>
      <c r="F735" s="21">
        <v>43945</v>
      </c>
      <c r="G735" s="16" t="s">
        <v>176</v>
      </c>
      <c r="H735" s="26" t="s">
        <v>377</v>
      </c>
      <c r="L735" s="16" t="s">
        <v>110</v>
      </c>
      <c r="M735" s="26" t="s">
        <v>19298</v>
      </c>
      <c r="O735" s="16" t="s">
        <v>756</v>
      </c>
      <c r="P735" s="26" t="s">
        <v>757</v>
      </c>
      <c r="T735" s="23" t="s">
        <v>32</v>
      </c>
      <c r="W735" s="20" t="s">
        <v>43</v>
      </c>
      <c r="Z735" s="24" t="s">
        <v>32</v>
      </c>
      <c r="AA735" s="24" t="s">
        <v>32</v>
      </c>
      <c r="AB735" s="24" t="s">
        <v>32</v>
      </c>
      <c r="AC735" s="24" t="s">
        <v>32</v>
      </c>
      <c r="AD735" s="25">
        <v>0</v>
      </c>
      <c r="AE735" s="25">
        <v>0</v>
      </c>
      <c r="AF735" s="25">
        <v>44200</v>
      </c>
      <c r="AG735" s="25">
        <v>0</v>
      </c>
      <c r="AH735" s="25">
        <v>44200</v>
      </c>
      <c r="AI735" s="16" t="s">
        <v>19382</v>
      </c>
    </row>
    <row r="736" spans="1:35" x14ac:dyDescent="0.25">
      <c r="A736" s="17">
        <v>105010.17</v>
      </c>
      <c r="B736" s="18">
        <v>2</v>
      </c>
      <c r="C736" s="16" t="s">
        <v>73</v>
      </c>
      <c r="D736" s="21">
        <v>44319</v>
      </c>
      <c r="E736" s="16" t="s">
        <v>176</v>
      </c>
      <c r="F736" s="21">
        <v>44319</v>
      </c>
      <c r="G736" s="16" t="s">
        <v>176</v>
      </c>
      <c r="H736" s="26" t="s">
        <v>377</v>
      </c>
      <c r="L736" s="16" t="s">
        <v>110</v>
      </c>
      <c r="M736" s="26" t="s">
        <v>901</v>
      </c>
      <c r="O736" s="16" t="s">
        <v>756</v>
      </c>
      <c r="P736" s="26" t="s">
        <v>757</v>
      </c>
      <c r="T736" s="23" t="s">
        <v>32</v>
      </c>
      <c r="W736" s="20" t="s">
        <v>43</v>
      </c>
      <c r="Z736" s="25">
        <v>0</v>
      </c>
      <c r="AA736" s="25">
        <v>0</v>
      </c>
      <c r="AB736" s="25">
        <v>44200</v>
      </c>
      <c r="AC736" s="25">
        <v>0</v>
      </c>
      <c r="AD736" s="25">
        <v>0</v>
      </c>
      <c r="AE736" s="25">
        <v>0</v>
      </c>
      <c r="AF736" s="25">
        <v>44200</v>
      </c>
      <c r="AG736" s="25">
        <v>0</v>
      </c>
      <c r="AH736" s="25">
        <v>44200</v>
      </c>
      <c r="AI736" s="16" t="s">
        <v>915</v>
      </c>
    </row>
    <row r="737" spans="1:35" x14ac:dyDescent="0.25">
      <c r="A737" s="17">
        <v>105011.16</v>
      </c>
      <c r="B737" s="18">
        <v>2</v>
      </c>
      <c r="C737" s="16" t="s">
        <v>73</v>
      </c>
      <c r="D737" s="21">
        <v>43945</v>
      </c>
      <c r="E737" s="16" t="s">
        <v>176</v>
      </c>
      <c r="F737" s="21">
        <v>43945</v>
      </c>
      <c r="G737" s="16" t="s">
        <v>176</v>
      </c>
      <c r="H737" s="26" t="s">
        <v>374</v>
      </c>
      <c r="L737" s="16" t="s">
        <v>110</v>
      </c>
      <c r="M737" s="26" t="s">
        <v>19298</v>
      </c>
      <c r="O737" s="16" t="s">
        <v>756</v>
      </c>
      <c r="P737" s="26" t="s">
        <v>757</v>
      </c>
      <c r="T737" s="23" t="s">
        <v>32</v>
      </c>
      <c r="W737" s="20" t="s">
        <v>43</v>
      </c>
      <c r="Z737" s="24" t="s">
        <v>32</v>
      </c>
      <c r="AA737" s="24" t="s">
        <v>32</v>
      </c>
      <c r="AB737" s="24" t="s">
        <v>32</v>
      </c>
      <c r="AC737" s="24" t="s">
        <v>32</v>
      </c>
      <c r="AD737" s="25">
        <v>0</v>
      </c>
      <c r="AE737" s="25">
        <v>0</v>
      </c>
      <c r="AF737" s="25">
        <v>44200</v>
      </c>
      <c r="AG737" s="25">
        <v>0</v>
      </c>
      <c r="AH737" s="25">
        <v>44200</v>
      </c>
      <c r="AI737" s="16" t="s">
        <v>19381</v>
      </c>
    </row>
    <row r="738" spans="1:35" x14ac:dyDescent="0.25">
      <c r="A738" s="17">
        <v>105011.17</v>
      </c>
      <c r="B738" s="18">
        <v>2</v>
      </c>
      <c r="C738" s="16" t="s">
        <v>73</v>
      </c>
      <c r="D738" s="21">
        <v>44319</v>
      </c>
      <c r="E738" s="16" t="s">
        <v>176</v>
      </c>
      <c r="F738" s="21">
        <v>44319</v>
      </c>
      <c r="G738" s="16" t="s">
        <v>176</v>
      </c>
      <c r="H738" s="26" t="s">
        <v>374</v>
      </c>
      <c r="L738" s="16" t="s">
        <v>110</v>
      </c>
      <c r="M738" s="26" t="s">
        <v>901</v>
      </c>
      <c r="O738" s="16" t="s">
        <v>756</v>
      </c>
      <c r="P738" s="26" t="s">
        <v>757</v>
      </c>
      <c r="T738" s="23" t="s">
        <v>32</v>
      </c>
      <c r="W738" s="20" t="s">
        <v>43</v>
      </c>
      <c r="Z738" s="25">
        <v>0</v>
      </c>
      <c r="AA738" s="25">
        <v>0</v>
      </c>
      <c r="AB738" s="25">
        <v>44200</v>
      </c>
      <c r="AC738" s="25">
        <v>0</v>
      </c>
      <c r="AD738" s="25">
        <v>0</v>
      </c>
      <c r="AE738" s="25">
        <v>0</v>
      </c>
      <c r="AF738" s="25">
        <v>44200</v>
      </c>
      <c r="AG738" s="25">
        <v>0</v>
      </c>
      <c r="AH738" s="25">
        <v>44200</v>
      </c>
      <c r="AI738" s="16" t="s">
        <v>916</v>
      </c>
    </row>
    <row r="739" spans="1:35" x14ac:dyDescent="0.25">
      <c r="A739" s="17">
        <v>105012.16</v>
      </c>
      <c r="B739" s="18">
        <v>2</v>
      </c>
      <c r="C739" s="16" t="s">
        <v>73</v>
      </c>
      <c r="D739" s="21">
        <v>43945</v>
      </c>
      <c r="E739" s="16" t="s">
        <v>176</v>
      </c>
      <c r="F739" s="21">
        <v>43945</v>
      </c>
      <c r="G739" s="16" t="s">
        <v>176</v>
      </c>
      <c r="H739" s="26" t="s">
        <v>371</v>
      </c>
      <c r="L739" s="16" t="s">
        <v>110</v>
      </c>
      <c r="M739" s="26" t="s">
        <v>19298</v>
      </c>
      <c r="O739" s="16" t="s">
        <v>756</v>
      </c>
      <c r="P739" s="26" t="s">
        <v>757</v>
      </c>
      <c r="T739" s="23" t="s">
        <v>32</v>
      </c>
      <c r="W739" s="20" t="s">
        <v>43</v>
      </c>
      <c r="Z739" s="24" t="s">
        <v>32</v>
      </c>
      <c r="AA739" s="24" t="s">
        <v>32</v>
      </c>
      <c r="AB739" s="24" t="s">
        <v>32</v>
      </c>
      <c r="AC739" s="24" t="s">
        <v>32</v>
      </c>
      <c r="AD739" s="25">
        <v>0</v>
      </c>
      <c r="AE739" s="25">
        <v>0</v>
      </c>
      <c r="AF739" s="25">
        <v>44800</v>
      </c>
      <c r="AG739" s="25">
        <v>0</v>
      </c>
      <c r="AH739" s="25">
        <v>44800</v>
      </c>
      <c r="AI739" s="16" t="s">
        <v>19380</v>
      </c>
    </row>
    <row r="740" spans="1:35" x14ac:dyDescent="0.25">
      <c r="A740" s="17">
        <v>105012.17</v>
      </c>
      <c r="B740" s="18">
        <v>2</v>
      </c>
      <c r="C740" s="16" t="s">
        <v>73</v>
      </c>
      <c r="D740" s="21">
        <v>44319</v>
      </c>
      <c r="E740" s="16" t="s">
        <v>176</v>
      </c>
      <c r="F740" s="21">
        <v>44319</v>
      </c>
      <c r="G740" s="16" t="s">
        <v>176</v>
      </c>
      <c r="H740" s="26" t="s">
        <v>371</v>
      </c>
      <c r="L740" s="16" t="s">
        <v>110</v>
      </c>
      <c r="M740" s="26" t="s">
        <v>901</v>
      </c>
      <c r="O740" s="16" t="s">
        <v>756</v>
      </c>
      <c r="P740" s="26" t="s">
        <v>757</v>
      </c>
      <c r="T740" s="23" t="s">
        <v>32</v>
      </c>
      <c r="W740" s="20" t="s">
        <v>43</v>
      </c>
      <c r="Z740" s="25">
        <v>0</v>
      </c>
      <c r="AA740" s="25">
        <v>0</v>
      </c>
      <c r="AB740" s="25">
        <v>44800</v>
      </c>
      <c r="AC740" s="25">
        <v>0</v>
      </c>
      <c r="AD740" s="25">
        <v>0</v>
      </c>
      <c r="AE740" s="25">
        <v>0</v>
      </c>
      <c r="AF740" s="25">
        <v>44800</v>
      </c>
      <c r="AG740" s="25">
        <v>0</v>
      </c>
      <c r="AH740" s="25">
        <v>44800</v>
      </c>
      <c r="AI740" s="16" t="s">
        <v>917</v>
      </c>
    </row>
    <row r="741" spans="1:35" x14ac:dyDescent="0.25">
      <c r="A741" s="17">
        <v>105013.16</v>
      </c>
      <c r="B741" s="18">
        <v>1</v>
      </c>
      <c r="C741" s="16" t="s">
        <v>73</v>
      </c>
      <c r="D741" s="21">
        <v>43945</v>
      </c>
      <c r="E741" s="16" t="s">
        <v>176</v>
      </c>
      <c r="F741" s="21">
        <v>43945</v>
      </c>
      <c r="G741" s="16" t="s">
        <v>176</v>
      </c>
      <c r="H741" s="26" t="s">
        <v>368</v>
      </c>
      <c r="L741" s="16" t="s">
        <v>110</v>
      </c>
      <c r="M741" s="26" t="s">
        <v>19298</v>
      </c>
      <c r="O741" s="16" t="s">
        <v>756</v>
      </c>
      <c r="P741" s="26" t="s">
        <v>757</v>
      </c>
      <c r="T741" s="23" t="s">
        <v>32</v>
      </c>
      <c r="W741" s="20" t="s">
        <v>43</v>
      </c>
      <c r="Z741" s="24" t="s">
        <v>32</v>
      </c>
      <c r="AA741" s="24" t="s">
        <v>32</v>
      </c>
      <c r="AB741" s="24" t="s">
        <v>32</v>
      </c>
      <c r="AC741" s="24" t="s">
        <v>32</v>
      </c>
      <c r="AD741" s="25">
        <v>0</v>
      </c>
      <c r="AE741" s="25">
        <v>0</v>
      </c>
      <c r="AF741" s="25">
        <v>44200</v>
      </c>
      <c r="AG741" s="25">
        <v>0</v>
      </c>
      <c r="AH741" s="25">
        <v>44200</v>
      </c>
      <c r="AI741" s="16" t="s">
        <v>19379</v>
      </c>
    </row>
    <row r="742" spans="1:35" x14ac:dyDescent="0.25">
      <c r="A742" s="17">
        <v>105013.17</v>
      </c>
      <c r="B742" s="18">
        <v>1</v>
      </c>
      <c r="C742" s="16" t="s">
        <v>73</v>
      </c>
      <c r="D742" s="21">
        <v>44319</v>
      </c>
      <c r="E742" s="16" t="s">
        <v>176</v>
      </c>
      <c r="F742" s="21">
        <v>44319</v>
      </c>
      <c r="G742" s="16" t="s">
        <v>176</v>
      </c>
      <c r="H742" s="26" t="s">
        <v>368</v>
      </c>
      <c r="L742" s="16" t="s">
        <v>110</v>
      </c>
      <c r="M742" s="26" t="s">
        <v>901</v>
      </c>
      <c r="O742" s="16" t="s">
        <v>756</v>
      </c>
      <c r="P742" s="26" t="s">
        <v>757</v>
      </c>
      <c r="T742" s="23" t="s">
        <v>32</v>
      </c>
      <c r="W742" s="20" t="s">
        <v>43</v>
      </c>
      <c r="Z742" s="25">
        <v>0</v>
      </c>
      <c r="AA742" s="25">
        <v>0</v>
      </c>
      <c r="AB742" s="25">
        <v>44200</v>
      </c>
      <c r="AC742" s="25">
        <v>0</v>
      </c>
      <c r="AD742" s="25">
        <v>0</v>
      </c>
      <c r="AE742" s="25">
        <v>0</v>
      </c>
      <c r="AF742" s="25">
        <v>44200</v>
      </c>
      <c r="AG742" s="25">
        <v>0</v>
      </c>
      <c r="AH742" s="25">
        <v>44200</v>
      </c>
      <c r="AI742" s="16" t="s">
        <v>918</v>
      </c>
    </row>
    <row r="743" spans="1:35" x14ac:dyDescent="0.25">
      <c r="A743" s="17">
        <v>105014.16</v>
      </c>
      <c r="B743" s="18">
        <v>1</v>
      </c>
      <c r="C743" s="16" t="s">
        <v>73</v>
      </c>
      <c r="D743" s="21">
        <v>43945</v>
      </c>
      <c r="E743" s="16" t="s">
        <v>176</v>
      </c>
      <c r="F743" s="21">
        <v>43945</v>
      </c>
      <c r="G743" s="16" t="s">
        <v>176</v>
      </c>
      <c r="H743" s="26" t="s">
        <v>359</v>
      </c>
      <c r="L743" s="16" t="s">
        <v>110</v>
      </c>
      <c r="M743" s="26" t="s">
        <v>19298</v>
      </c>
      <c r="O743" s="16" t="s">
        <v>756</v>
      </c>
      <c r="P743" s="26" t="s">
        <v>757</v>
      </c>
      <c r="T743" s="23" t="s">
        <v>32</v>
      </c>
      <c r="W743" s="20" t="s">
        <v>43</v>
      </c>
      <c r="Z743" s="24" t="s">
        <v>32</v>
      </c>
      <c r="AA743" s="24" t="s">
        <v>32</v>
      </c>
      <c r="AB743" s="24" t="s">
        <v>32</v>
      </c>
      <c r="AC743" s="24" t="s">
        <v>32</v>
      </c>
      <c r="AD743" s="25">
        <v>0</v>
      </c>
      <c r="AE743" s="25">
        <v>0</v>
      </c>
      <c r="AF743" s="25">
        <v>53600</v>
      </c>
      <c r="AG743" s="25">
        <v>0</v>
      </c>
      <c r="AH743" s="25">
        <v>53600</v>
      </c>
      <c r="AI743" s="16" t="s">
        <v>19378</v>
      </c>
    </row>
    <row r="744" spans="1:35" x14ac:dyDescent="0.25">
      <c r="A744" s="17">
        <v>105014.17</v>
      </c>
      <c r="B744" s="18">
        <v>1</v>
      </c>
      <c r="C744" s="16" t="s">
        <v>73</v>
      </c>
      <c r="D744" s="21">
        <v>44319</v>
      </c>
      <c r="E744" s="16" t="s">
        <v>176</v>
      </c>
      <c r="F744" s="21">
        <v>44319</v>
      </c>
      <c r="G744" s="16" t="s">
        <v>176</v>
      </c>
      <c r="H744" s="26" t="s">
        <v>359</v>
      </c>
      <c r="L744" s="16" t="s">
        <v>110</v>
      </c>
      <c r="M744" s="26" t="s">
        <v>901</v>
      </c>
      <c r="O744" s="16" t="s">
        <v>756</v>
      </c>
      <c r="P744" s="26" t="s">
        <v>757</v>
      </c>
      <c r="T744" s="23" t="s">
        <v>32</v>
      </c>
      <c r="W744" s="20" t="s">
        <v>43</v>
      </c>
      <c r="Z744" s="25">
        <v>0</v>
      </c>
      <c r="AA744" s="25">
        <v>0</v>
      </c>
      <c r="AB744" s="25">
        <v>53600</v>
      </c>
      <c r="AC744" s="25">
        <v>0</v>
      </c>
      <c r="AD744" s="25">
        <v>0</v>
      </c>
      <c r="AE744" s="25">
        <v>0</v>
      </c>
      <c r="AF744" s="25">
        <v>53600</v>
      </c>
      <c r="AG744" s="25">
        <v>0</v>
      </c>
      <c r="AH744" s="25">
        <v>53600</v>
      </c>
      <c r="AI744" s="16" t="s">
        <v>919</v>
      </c>
    </row>
    <row r="745" spans="1:35" x14ac:dyDescent="0.25">
      <c r="A745" s="17">
        <v>105015.16</v>
      </c>
      <c r="B745" s="18">
        <v>2</v>
      </c>
      <c r="C745" s="16" t="s">
        <v>73</v>
      </c>
      <c r="D745" s="21">
        <v>43945</v>
      </c>
      <c r="E745" s="16" t="s">
        <v>176</v>
      </c>
      <c r="F745" s="21">
        <v>43945</v>
      </c>
      <c r="G745" s="16" t="s">
        <v>176</v>
      </c>
      <c r="H745" s="26" t="s">
        <v>920</v>
      </c>
      <c r="L745" s="16" t="s">
        <v>110</v>
      </c>
      <c r="M745" s="26" t="s">
        <v>19298</v>
      </c>
      <c r="O745" s="16" t="s">
        <v>756</v>
      </c>
      <c r="P745" s="26" t="s">
        <v>757</v>
      </c>
      <c r="T745" s="23" t="s">
        <v>32</v>
      </c>
      <c r="W745" s="20" t="s">
        <v>43</v>
      </c>
      <c r="Z745" s="24" t="s">
        <v>32</v>
      </c>
      <c r="AA745" s="24" t="s">
        <v>32</v>
      </c>
      <c r="AB745" s="24" t="s">
        <v>32</v>
      </c>
      <c r="AC745" s="24" t="s">
        <v>32</v>
      </c>
      <c r="AD745" s="25">
        <v>0</v>
      </c>
      <c r="AE745" s="25">
        <v>0</v>
      </c>
      <c r="AF745" s="25">
        <v>44200</v>
      </c>
      <c r="AG745" s="25">
        <v>0</v>
      </c>
      <c r="AH745" s="25">
        <v>44200</v>
      </c>
      <c r="AI745" s="16" t="s">
        <v>19377</v>
      </c>
    </row>
    <row r="746" spans="1:35" x14ac:dyDescent="0.25">
      <c r="A746" s="17">
        <v>105015.17</v>
      </c>
      <c r="B746" s="18">
        <v>2</v>
      </c>
      <c r="C746" s="16" t="s">
        <v>73</v>
      </c>
      <c r="D746" s="21">
        <v>44319</v>
      </c>
      <c r="E746" s="16" t="s">
        <v>176</v>
      </c>
      <c r="F746" s="21">
        <v>44319</v>
      </c>
      <c r="G746" s="16" t="s">
        <v>176</v>
      </c>
      <c r="H746" s="26" t="s">
        <v>920</v>
      </c>
      <c r="L746" s="16" t="s">
        <v>110</v>
      </c>
      <c r="M746" s="26" t="s">
        <v>901</v>
      </c>
      <c r="O746" s="16" t="s">
        <v>756</v>
      </c>
      <c r="P746" s="26" t="s">
        <v>757</v>
      </c>
      <c r="T746" s="23" t="s">
        <v>32</v>
      </c>
      <c r="W746" s="20" t="s">
        <v>43</v>
      </c>
      <c r="Z746" s="25">
        <v>0</v>
      </c>
      <c r="AA746" s="25">
        <v>0</v>
      </c>
      <c r="AB746" s="25">
        <v>44200</v>
      </c>
      <c r="AC746" s="25">
        <v>0</v>
      </c>
      <c r="AD746" s="25">
        <v>0</v>
      </c>
      <c r="AE746" s="25">
        <v>0</v>
      </c>
      <c r="AF746" s="25">
        <v>44200</v>
      </c>
      <c r="AG746" s="25">
        <v>0</v>
      </c>
      <c r="AH746" s="25">
        <v>44200</v>
      </c>
      <c r="AI746" s="16" t="s">
        <v>921</v>
      </c>
    </row>
    <row r="747" spans="1:35" x14ac:dyDescent="0.25">
      <c r="A747" s="17">
        <v>105016.16</v>
      </c>
      <c r="B747" s="18">
        <v>2</v>
      </c>
      <c r="C747" s="16" t="s">
        <v>73</v>
      </c>
      <c r="D747" s="21">
        <v>43945</v>
      </c>
      <c r="E747" s="16" t="s">
        <v>176</v>
      </c>
      <c r="F747" s="21">
        <v>43945</v>
      </c>
      <c r="G747" s="16" t="s">
        <v>176</v>
      </c>
      <c r="H747" s="26" t="s">
        <v>170</v>
      </c>
      <c r="L747" s="16" t="s">
        <v>110</v>
      </c>
      <c r="M747" s="26" t="s">
        <v>19298</v>
      </c>
      <c r="O747" s="16" t="s">
        <v>756</v>
      </c>
      <c r="P747" s="26" t="s">
        <v>757</v>
      </c>
      <c r="T747" s="23" t="s">
        <v>32</v>
      </c>
      <c r="W747" s="20" t="s">
        <v>43</v>
      </c>
      <c r="Z747" s="24" t="s">
        <v>32</v>
      </c>
      <c r="AA747" s="24" t="s">
        <v>32</v>
      </c>
      <c r="AB747" s="24" t="s">
        <v>32</v>
      </c>
      <c r="AC747" s="24" t="s">
        <v>32</v>
      </c>
      <c r="AD747" s="25">
        <v>0</v>
      </c>
      <c r="AE747" s="25">
        <v>0</v>
      </c>
      <c r="AF747" s="25">
        <v>44200</v>
      </c>
      <c r="AG747" s="25">
        <v>0</v>
      </c>
      <c r="AH747" s="25">
        <v>44200</v>
      </c>
      <c r="AI747" s="16" t="s">
        <v>19376</v>
      </c>
    </row>
    <row r="748" spans="1:35" x14ac:dyDescent="0.25">
      <c r="A748" s="17">
        <v>105016.17</v>
      </c>
      <c r="B748" s="18">
        <v>2</v>
      </c>
      <c r="C748" s="16" t="s">
        <v>73</v>
      </c>
      <c r="D748" s="21">
        <v>44319</v>
      </c>
      <c r="E748" s="16" t="s">
        <v>176</v>
      </c>
      <c r="F748" s="21">
        <v>44319</v>
      </c>
      <c r="G748" s="16" t="s">
        <v>176</v>
      </c>
      <c r="H748" s="26" t="s">
        <v>170</v>
      </c>
      <c r="L748" s="16" t="s">
        <v>110</v>
      </c>
      <c r="M748" s="26" t="s">
        <v>901</v>
      </c>
      <c r="O748" s="16" t="s">
        <v>756</v>
      </c>
      <c r="P748" s="26" t="s">
        <v>757</v>
      </c>
      <c r="T748" s="23" t="s">
        <v>32</v>
      </c>
      <c r="W748" s="20" t="s">
        <v>43</v>
      </c>
      <c r="Z748" s="25">
        <v>0</v>
      </c>
      <c r="AA748" s="25">
        <v>0</v>
      </c>
      <c r="AB748" s="25">
        <v>44200</v>
      </c>
      <c r="AC748" s="25">
        <v>0</v>
      </c>
      <c r="AD748" s="25">
        <v>0</v>
      </c>
      <c r="AE748" s="25">
        <v>0</v>
      </c>
      <c r="AF748" s="25">
        <v>44200</v>
      </c>
      <c r="AG748" s="25">
        <v>0</v>
      </c>
      <c r="AH748" s="25">
        <v>44200</v>
      </c>
      <c r="AI748" s="16" t="s">
        <v>922</v>
      </c>
    </row>
    <row r="749" spans="1:35" x14ac:dyDescent="0.25">
      <c r="A749" s="17">
        <v>105017.16</v>
      </c>
      <c r="B749" s="18">
        <v>2</v>
      </c>
      <c r="C749" s="16" t="s">
        <v>73</v>
      </c>
      <c r="D749" s="21">
        <v>43945</v>
      </c>
      <c r="E749" s="16" t="s">
        <v>176</v>
      </c>
      <c r="F749" s="21">
        <v>43945</v>
      </c>
      <c r="G749" s="16" t="s">
        <v>176</v>
      </c>
      <c r="H749" s="26" t="s">
        <v>162</v>
      </c>
      <c r="L749" s="16" t="s">
        <v>110</v>
      </c>
      <c r="M749" s="26" t="s">
        <v>19298</v>
      </c>
      <c r="O749" s="16" t="s">
        <v>756</v>
      </c>
      <c r="P749" s="26" t="s">
        <v>757</v>
      </c>
      <c r="T749" s="23" t="s">
        <v>32</v>
      </c>
      <c r="W749" s="20" t="s">
        <v>43</v>
      </c>
      <c r="Z749" s="24" t="s">
        <v>32</v>
      </c>
      <c r="AA749" s="24" t="s">
        <v>32</v>
      </c>
      <c r="AB749" s="24" t="s">
        <v>32</v>
      </c>
      <c r="AC749" s="24" t="s">
        <v>32</v>
      </c>
      <c r="AD749" s="25">
        <v>0</v>
      </c>
      <c r="AE749" s="25">
        <v>0</v>
      </c>
      <c r="AF749" s="25">
        <v>55700</v>
      </c>
      <c r="AG749" s="25">
        <v>0</v>
      </c>
      <c r="AH749" s="25">
        <v>55700</v>
      </c>
      <c r="AI749" s="16" t="s">
        <v>19375</v>
      </c>
    </row>
    <row r="750" spans="1:35" x14ac:dyDescent="0.25">
      <c r="A750" s="17">
        <v>105017.17</v>
      </c>
      <c r="B750" s="18">
        <v>2</v>
      </c>
      <c r="C750" s="16" t="s">
        <v>73</v>
      </c>
      <c r="D750" s="21">
        <v>44319</v>
      </c>
      <c r="E750" s="16" t="s">
        <v>176</v>
      </c>
      <c r="F750" s="21">
        <v>44319</v>
      </c>
      <c r="G750" s="16" t="s">
        <v>176</v>
      </c>
      <c r="H750" s="26" t="s">
        <v>162</v>
      </c>
      <c r="L750" s="16" t="s">
        <v>110</v>
      </c>
      <c r="M750" s="26" t="s">
        <v>901</v>
      </c>
      <c r="O750" s="16" t="s">
        <v>756</v>
      </c>
      <c r="P750" s="26" t="s">
        <v>757</v>
      </c>
      <c r="T750" s="23" t="s">
        <v>32</v>
      </c>
      <c r="W750" s="20" t="s">
        <v>43</v>
      </c>
      <c r="Z750" s="25">
        <v>0</v>
      </c>
      <c r="AA750" s="25">
        <v>0</v>
      </c>
      <c r="AB750" s="25">
        <v>55700</v>
      </c>
      <c r="AC750" s="25">
        <v>0</v>
      </c>
      <c r="AD750" s="25">
        <v>0</v>
      </c>
      <c r="AE750" s="25">
        <v>0</v>
      </c>
      <c r="AF750" s="25">
        <v>55700</v>
      </c>
      <c r="AG750" s="25">
        <v>0</v>
      </c>
      <c r="AH750" s="25">
        <v>55700</v>
      </c>
      <c r="AI750" s="16" t="s">
        <v>923</v>
      </c>
    </row>
    <row r="751" spans="1:35" x14ac:dyDescent="0.25">
      <c r="A751" s="17">
        <v>105018.16</v>
      </c>
      <c r="B751" s="18">
        <v>1</v>
      </c>
      <c r="C751" s="16" t="s">
        <v>73</v>
      </c>
      <c r="D751" s="21">
        <v>43945</v>
      </c>
      <c r="E751" s="16" t="s">
        <v>176</v>
      </c>
      <c r="F751" s="21">
        <v>43945</v>
      </c>
      <c r="G751" s="16" t="s">
        <v>176</v>
      </c>
      <c r="H751" s="26" t="s">
        <v>337</v>
      </c>
      <c r="L751" s="16" t="s">
        <v>110</v>
      </c>
      <c r="M751" s="26" t="s">
        <v>19298</v>
      </c>
      <c r="O751" s="16" t="s">
        <v>756</v>
      </c>
      <c r="P751" s="26" t="s">
        <v>757</v>
      </c>
      <c r="T751" s="23" t="s">
        <v>32</v>
      </c>
      <c r="W751" s="20" t="s">
        <v>43</v>
      </c>
      <c r="Z751" s="24" t="s">
        <v>32</v>
      </c>
      <c r="AA751" s="24" t="s">
        <v>32</v>
      </c>
      <c r="AB751" s="24" t="s">
        <v>32</v>
      </c>
      <c r="AC751" s="24" t="s">
        <v>32</v>
      </c>
      <c r="AD751" s="25">
        <v>0</v>
      </c>
      <c r="AE751" s="25">
        <v>0</v>
      </c>
      <c r="AF751" s="25">
        <v>49100</v>
      </c>
      <c r="AG751" s="25">
        <v>0</v>
      </c>
      <c r="AH751" s="25">
        <v>49100</v>
      </c>
      <c r="AI751" s="16" t="s">
        <v>19374</v>
      </c>
    </row>
    <row r="752" spans="1:35" x14ac:dyDescent="0.25">
      <c r="A752" s="17">
        <v>105018.17</v>
      </c>
      <c r="B752" s="18">
        <v>1</v>
      </c>
      <c r="C752" s="16" t="s">
        <v>73</v>
      </c>
      <c r="D752" s="21">
        <v>44319</v>
      </c>
      <c r="E752" s="16" t="s">
        <v>176</v>
      </c>
      <c r="F752" s="21">
        <v>44319</v>
      </c>
      <c r="G752" s="16" t="s">
        <v>176</v>
      </c>
      <c r="H752" s="26" t="s">
        <v>337</v>
      </c>
      <c r="L752" s="16" t="s">
        <v>110</v>
      </c>
      <c r="M752" s="26" t="s">
        <v>901</v>
      </c>
      <c r="O752" s="16" t="s">
        <v>756</v>
      </c>
      <c r="P752" s="26" t="s">
        <v>757</v>
      </c>
      <c r="T752" s="23" t="s">
        <v>32</v>
      </c>
      <c r="W752" s="20" t="s">
        <v>43</v>
      </c>
      <c r="Z752" s="25">
        <v>0</v>
      </c>
      <c r="AA752" s="25">
        <v>0</v>
      </c>
      <c r="AB752" s="25">
        <v>49100</v>
      </c>
      <c r="AC752" s="25">
        <v>0</v>
      </c>
      <c r="AD752" s="25">
        <v>0</v>
      </c>
      <c r="AE752" s="25">
        <v>0</v>
      </c>
      <c r="AF752" s="25">
        <v>49100</v>
      </c>
      <c r="AG752" s="25">
        <v>0</v>
      </c>
      <c r="AH752" s="25">
        <v>49100</v>
      </c>
      <c r="AI752" s="16" t="s">
        <v>924</v>
      </c>
    </row>
    <row r="753" spans="1:35" x14ac:dyDescent="0.25">
      <c r="A753" s="17">
        <v>105019.16</v>
      </c>
      <c r="B753" s="18">
        <v>1</v>
      </c>
      <c r="C753" s="16" t="s">
        <v>73</v>
      </c>
      <c r="D753" s="21">
        <v>43945</v>
      </c>
      <c r="E753" s="16" t="s">
        <v>176</v>
      </c>
      <c r="F753" s="21">
        <v>43945</v>
      </c>
      <c r="G753" s="16" t="s">
        <v>176</v>
      </c>
      <c r="H753" s="26" t="s">
        <v>320</v>
      </c>
      <c r="L753" s="16" t="s">
        <v>110</v>
      </c>
      <c r="M753" s="26" t="s">
        <v>19298</v>
      </c>
      <c r="O753" s="16" t="s">
        <v>756</v>
      </c>
      <c r="P753" s="26" t="s">
        <v>757</v>
      </c>
      <c r="T753" s="23" t="s">
        <v>32</v>
      </c>
      <c r="W753" s="20" t="s">
        <v>43</v>
      </c>
      <c r="Z753" s="24" t="s">
        <v>32</v>
      </c>
      <c r="AA753" s="24" t="s">
        <v>32</v>
      </c>
      <c r="AB753" s="24" t="s">
        <v>32</v>
      </c>
      <c r="AC753" s="24" t="s">
        <v>32</v>
      </c>
      <c r="AD753" s="25">
        <v>0</v>
      </c>
      <c r="AE753" s="25">
        <v>0</v>
      </c>
      <c r="AF753" s="25">
        <v>168600</v>
      </c>
      <c r="AG753" s="25">
        <v>0</v>
      </c>
      <c r="AH753" s="25">
        <v>168600</v>
      </c>
      <c r="AI753" s="16" t="s">
        <v>19373</v>
      </c>
    </row>
    <row r="754" spans="1:35" x14ac:dyDescent="0.25">
      <c r="A754" s="17">
        <v>105019.17</v>
      </c>
      <c r="B754" s="18">
        <v>1</v>
      </c>
      <c r="C754" s="16" t="s">
        <v>73</v>
      </c>
      <c r="D754" s="21">
        <v>44319</v>
      </c>
      <c r="E754" s="16" t="s">
        <v>176</v>
      </c>
      <c r="F754" s="21">
        <v>44319</v>
      </c>
      <c r="G754" s="16" t="s">
        <v>176</v>
      </c>
      <c r="H754" s="26" t="s">
        <v>320</v>
      </c>
      <c r="L754" s="16" t="s">
        <v>110</v>
      </c>
      <c r="M754" s="26" t="s">
        <v>901</v>
      </c>
      <c r="O754" s="16" t="s">
        <v>756</v>
      </c>
      <c r="P754" s="26" t="s">
        <v>757</v>
      </c>
      <c r="T754" s="23" t="s">
        <v>32</v>
      </c>
      <c r="W754" s="20" t="s">
        <v>43</v>
      </c>
      <c r="Z754" s="25">
        <v>0</v>
      </c>
      <c r="AA754" s="25">
        <v>0</v>
      </c>
      <c r="AB754" s="25">
        <v>168700</v>
      </c>
      <c r="AC754" s="25">
        <v>0</v>
      </c>
      <c r="AD754" s="25">
        <v>0</v>
      </c>
      <c r="AE754" s="25">
        <v>0</v>
      </c>
      <c r="AF754" s="25">
        <v>168700</v>
      </c>
      <c r="AG754" s="25">
        <v>0</v>
      </c>
      <c r="AH754" s="25">
        <v>168700</v>
      </c>
      <c r="AI754" s="16" t="s">
        <v>925</v>
      </c>
    </row>
    <row r="755" spans="1:35" x14ac:dyDescent="0.25">
      <c r="A755" s="17">
        <v>105020.16</v>
      </c>
      <c r="B755" s="18">
        <v>1</v>
      </c>
      <c r="C755" s="16" t="s">
        <v>73</v>
      </c>
      <c r="D755" s="21">
        <v>43945</v>
      </c>
      <c r="E755" s="16" t="s">
        <v>176</v>
      </c>
      <c r="F755" s="21">
        <v>43945</v>
      </c>
      <c r="G755" s="16" t="s">
        <v>176</v>
      </c>
      <c r="H755" s="26" t="s">
        <v>317</v>
      </c>
      <c r="L755" s="16" t="s">
        <v>110</v>
      </c>
      <c r="M755" s="26" t="s">
        <v>19298</v>
      </c>
      <c r="O755" s="16" t="s">
        <v>756</v>
      </c>
      <c r="P755" s="26" t="s">
        <v>757</v>
      </c>
      <c r="T755" s="23" t="s">
        <v>32</v>
      </c>
      <c r="W755" s="20" t="s">
        <v>43</v>
      </c>
      <c r="Z755" s="24" t="s">
        <v>32</v>
      </c>
      <c r="AA755" s="24" t="s">
        <v>32</v>
      </c>
      <c r="AB755" s="24" t="s">
        <v>32</v>
      </c>
      <c r="AC755" s="24" t="s">
        <v>32</v>
      </c>
      <c r="AD755" s="25">
        <v>0</v>
      </c>
      <c r="AE755" s="25">
        <v>0</v>
      </c>
      <c r="AF755" s="25">
        <v>44200</v>
      </c>
      <c r="AG755" s="25">
        <v>0</v>
      </c>
      <c r="AH755" s="25">
        <v>44200</v>
      </c>
      <c r="AI755" s="16" t="s">
        <v>19372</v>
      </c>
    </row>
    <row r="756" spans="1:35" x14ac:dyDescent="0.25">
      <c r="A756" s="17">
        <v>105020.17</v>
      </c>
      <c r="B756" s="18">
        <v>1</v>
      </c>
      <c r="C756" s="16" t="s">
        <v>73</v>
      </c>
      <c r="D756" s="21">
        <v>44319</v>
      </c>
      <c r="E756" s="16" t="s">
        <v>176</v>
      </c>
      <c r="F756" s="21">
        <v>44319</v>
      </c>
      <c r="G756" s="16" t="s">
        <v>176</v>
      </c>
      <c r="H756" s="26" t="s">
        <v>317</v>
      </c>
      <c r="L756" s="16" t="s">
        <v>110</v>
      </c>
      <c r="M756" s="26" t="s">
        <v>901</v>
      </c>
      <c r="O756" s="16" t="s">
        <v>756</v>
      </c>
      <c r="P756" s="26" t="s">
        <v>757</v>
      </c>
      <c r="T756" s="23" t="s">
        <v>32</v>
      </c>
      <c r="W756" s="20" t="s">
        <v>43</v>
      </c>
      <c r="Z756" s="25">
        <v>0</v>
      </c>
      <c r="AA756" s="25">
        <v>0</v>
      </c>
      <c r="AB756" s="25">
        <v>44200</v>
      </c>
      <c r="AC756" s="25">
        <v>0</v>
      </c>
      <c r="AD756" s="25">
        <v>0</v>
      </c>
      <c r="AE756" s="25">
        <v>0</v>
      </c>
      <c r="AF756" s="25">
        <v>44200</v>
      </c>
      <c r="AG756" s="25">
        <v>0</v>
      </c>
      <c r="AH756" s="25">
        <v>44200</v>
      </c>
      <c r="AI756" s="16" t="s">
        <v>926</v>
      </c>
    </row>
    <row r="757" spans="1:35" x14ac:dyDescent="0.25">
      <c r="A757" s="17">
        <v>105021.16</v>
      </c>
      <c r="B757" s="18">
        <v>1</v>
      </c>
      <c r="C757" s="16" t="s">
        <v>73</v>
      </c>
      <c r="D757" s="21">
        <v>43945</v>
      </c>
      <c r="E757" s="16" t="s">
        <v>176</v>
      </c>
      <c r="F757" s="21">
        <v>43945</v>
      </c>
      <c r="G757" s="16" t="s">
        <v>176</v>
      </c>
      <c r="H757" s="26" t="s">
        <v>158</v>
      </c>
      <c r="L757" s="16" t="s">
        <v>110</v>
      </c>
      <c r="M757" s="26" t="s">
        <v>19298</v>
      </c>
      <c r="O757" s="16" t="s">
        <v>756</v>
      </c>
      <c r="P757" s="26" t="s">
        <v>757</v>
      </c>
      <c r="T757" s="23" t="s">
        <v>32</v>
      </c>
      <c r="W757" s="20" t="s">
        <v>43</v>
      </c>
      <c r="Z757" s="24" t="s">
        <v>32</v>
      </c>
      <c r="AA757" s="24" t="s">
        <v>32</v>
      </c>
      <c r="AB757" s="24" t="s">
        <v>32</v>
      </c>
      <c r="AC757" s="24" t="s">
        <v>32</v>
      </c>
      <c r="AD757" s="25">
        <v>0</v>
      </c>
      <c r="AE757" s="25">
        <v>0</v>
      </c>
      <c r="AF757" s="25">
        <v>53000</v>
      </c>
      <c r="AG757" s="25">
        <v>0</v>
      </c>
      <c r="AH757" s="25">
        <v>53000</v>
      </c>
      <c r="AI757" s="16" t="s">
        <v>19371</v>
      </c>
    </row>
    <row r="758" spans="1:35" x14ac:dyDescent="0.25">
      <c r="A758" s="17">
        <v>105021.17</v>
      </c>
      <c r="B758" s="18">
        <v>1</v>
      </c>
      <c r="C758" s="16" t="s">
        <v>73</v>
      </c>
      <c r="D758" s="21">
        <v>44319</v>
      </c>
      <c r="E758" s="16" t="s">
        <v>176</v>
      </c>
      <c r="F758" s="21">
        <v>44319</v>
      </c>
      <c r="G758" s="16" t="s">
        <v>176</v>
      </c>
      <c r="H758" s="26" t="s">
        <v>158</v>
      </c>
      <c r="L758" s="16" t="s">
        <v>110</v>
      </c>
      <c r="M758" s="26" t="s">
        <v>901</v>
      </c>
      <c r="O758" s="16" t="s">
        <v>756</v>
      </c>
      <c r="P758" s="26" t="s">
        <v>757</v>
      </c>
      <c r="T758" s="23" t="s">
        <v>32</v>
      </c>
      <c r="W758" s="20" t="s">
        <v>43</v>
      </c>
      <c r="Z758" s="25">
        <v>0</v>
      </c>
      <c r="AA758" s="25">
        <v>0</v>
      </c>
      <c r="AB758" s="25">
        <v>53000</v>
      </c>
      <c r="AC758" s="25">
        <v>0</v>
      </c>
      <c r="AD758" s="25">
        <v>0</v>
      </c>
      <c r="AE758" s="25">
        <v>0</v>
      </c>
      <c r="AF758" s="25">
        <v>53000</v>
      </c>
      <c r="AG758" s="25">
        <v>0</v>
      </c>
      <c r="AH758" s="25">
        <v>53000</v>
      </c>
      <c r="AI758" s="16" t="s">
        <v>927</v>
      </c>
    </row>
    <row r="759" spans="1:35" x14ac:dyDescent="0.25">
      <c r="A759" s="17">
        <v>105022.16</v>
      </c>
      <c r="B759" s="18">
        <v>2</v>
      </c>
      <c r="C759" s="16" t="s">
        <v>73</v>
      </c>
      <c r="D759" s="21">
        <v>43945</v>
      </c>
      <c r="E759" s="16" t="s">
        <v>176</v>
      </c>
      <c r="F759" s="21">
        <v>43945</v>
      </c>
      <c r="G759" s="16" t="s">
        <v>176</v>
      </c>
      <c r="H759" s="26" t="s">
        <v>312</v>
      </c>
      <c r="L759" s="16" t="s">
        <v>110</v>
      </c>
      <c r="M759" s="26" t="s">
        <v>19298</v>
      </c>
      <c r="O759" s="16" t="s">
        <v>756</v>
      </c>
      <c r="P759" s="26" t="s">
        <v>757</v>
      </c>
      <c r="T759" s="23" t="s">
        <v>32</v>
      </c>
      <c r="W759" s="20" t="s">
        <v>43</v>
      </c>
      <c r="Z759" s="24" t="s">
        <v>32</v>
      </c>
      <c r="AA759" s="24" t="s">
        <v>32</v>
      </c>
      <c r="AB759" s="24" t="s">
        <v>32</v>
      </c>
      <c r="AC759" s="24" t="s">
        <v>32</v>
      </c>
      <c r="AD759" s="25">
        <v>0</v>
      </c>
      <c r="AE759" s="25">
        <v>0</v>
      </c>
      <c r="AF759" s="25">
        <v>44200</v>
      </c>
      <c r="AG759" s="25">
        <v>0</v>
      </c>
      <c r="AH759" s="25">
        <v>44200</v>
      </c>
      <c r="AI759" s="16" t="s">
        <v>19370</v>
      </c>
    </row>
    <row r="760" spans="1:35" x14ac:dyDescent="0.25">
      <c r="A760" s="17">
        <v>105022.17</v>
      </c>
      <c r="B760" s="18">
        <v>2</v>
      </c>
      <c r="C760" s="16" t="s">
        <v>73</v>
      </c>
      <c r="D760" s="21">
        <v>44319</v>
      </c>
      <c r="E760" s="16" t="s">
        <v>176</v>
      </c>
      <c r="F760" s="21">
        <v>44319</v>
      </c>
      <c r="G760" s="16" t="s">
        <v>176</v>
      </c>
      <c r="H760" s="26" t="s">
        <v>312</v>
      </c>
      <c r="L760" s="16" t="s">
        <v>110</v>
      </c>
      <c r="M760" s="26" t="s">
        <v>901</v>
      </c>
      <c r="O760" s="16" t="s">
        <v>756</v>
      </c>
      <c r="P760" s="26" t="s">
        <v>757</v>
      </c>
      <c r="T760" s="23" t="s">
        <v>32</v>
      </c>
      <c r="W760" s="20" t="s">
        <v>43</v>
      </c>
      <c r="Z760" s="25">
        <v>0</v>
      </c>
      <c r="AA760" s="25">
        <v>0</v>
      </c>
      <c r="AB760" s="25">
        <v>44200</v>
      </c>
      <c r="AC760" s="25">
        <v>0</v>
      </c>
      <c r="AD760" s="25">
        <v>0</v>
      </c>
      <c r="AE760" s="25">
        <v>0</v>
      </c>
      <c r="AF760" s="25">
        <v>44200</v>
      </c>
      <c r="AG760" s="25">
        <v>0</v>
      </c>
      <c r="AH760" s="25">
        <v>44200</v>
      </c>
      <c r="AI760" s="16" t="s">
        <v>928</v>
      </c>
    </row>
    <row r="761" spans="1:35" x14ac:dyDescent="0.25">
      <c r="A761" s="17">
        <v>105023.16</v>
      </c>
      <c r="B761" s="18">
        <v>1</v>
      </c>
      <c r="C761" s="16" t="s">
        <v>73</v>
      </c>
      <c r="D761" s="21">
        <v>43945</v>
      </c>
      <c r="E761" s="16" t="s">
        <v>176</v>
      </c>
      <c r="F761" s="21">
        <v>43945</v>
      </c>
      <c r="G761" s="16" t="s">
        <v>176</v>
      </c>
      <c r="H761" s="26" t="s">
        <v>643</v>
      </c>
      <c r="L761" s="16" t="s">
        <v>110</v>
      </c>
      <c r="M761" s="26" t="s">
        <v>19298</v>
      </c>
      <c r="O761" s="16" t="s">
        <v>756</v>
      </c>
      <c r="P761" s="26" t="s">
        <v>757</v>
      </c>
      <c r="T761" s="23" t="s">
        <v>32</v>
      </c>
      <c r="W761" s="20" t="s">
        <v>43</v>
      </c>
      <c r="Z761" s="24" t="s">
        <v>32</v>
      </c>
      <c r="AA761" s="24" t="s">
        <v>32</v>
      </c>
      <c r="AB761" s="24" t="s">
        <v>32</v>
      </c>
      <c r="AC761" s="24" t="s">
        <v>32</v>
      </c>
      <c r="AD761" s="25">
        <v>0</v>
      </c>
      <c r="AE761" s="25">
        <v>0</v>
      </c>
      <c r="AF761" s="25">
        <v>56700</v>
      </c>
      <c r="AG761" s="25">
        <v>0</v>
      </c>
      <c r="AH761" s="25">
        <v>56700</v>
      </c>
      <c r="AI761" s="16" t="s">
        <v>19369</v>
      </c>
    </row>
    <row r="762" spans="1:35" x14ac:dyDescent="0.25">
      <c r="A762" s="17">
        <v>105023.17</v>
      </c>
      <c r="B762" s="18">
        <v>1</v>
      </c>
      <c r="C762" s="16" t="s">
        <v>73</v>
      </c>
      <c r="D762" s="21">
        <v>44319</v>
      </c>
      <c r="E762" s="16" t="s">
        <v>176</v>
      </c>
      <c r="F762" s="21">
        <v>44319</v>
      </c>
      <c r="G762" s="16" t="s">
        <v>176</v>
      </c>
      <c r="H762" s="26" t="s">
        <v>643</v>
      </c>
      <c r="L762" s="16" t="s">
        <v>110</v>
      </c>
      <c r="M762" s="26" t="s">
        <v>901</v>
      </c>
      <c r="O762" s="16" t="s">
        <v>756</v>
      </c>
      <c r="P762" s="26" t="s">
        <v>757</v>
      </c>
      <c r="T762" s="23" t="s">
        <v>32</v>
      </c>
      <c r="W762" s="20" t="s">
        <v>43</v>
      </c>
      <c r="Z762" s="25">
        <v>0</v>
      </c>
      <c r="AA762" s="25">
        <v>0</v>
      </c>
      <c r="AB762" s="25">
        <v>56700</v>
      </c>
      <c r="AC762" s="25">
        <v>0</v>
      </c>
      <c r="AD762" s="25">
        <v>0</v>
      </c>
      <c r="AE762" s="25">
        <v>0</v>
      </c>
      <c r="AF762" s="25">
        <v>56700</v>
      </c>
      <c r="AG762" s="25">
        <v>0</v>
      </c>
      <c r="AH762" s="25">
        <v>56700</v>
      </c>
      <c r="AI762" s="16" t="s">
        <v>929</v>
      </c>
    </row>
    <row r="763" spans="1:35" x14ac:dyDescent="0.25">
      <c r="A763" s="17">
        <v>105024.16</v>
      </c>
      <c r="B763" s="18">
        <v>1</v>
      </c>
      <c r="C763" s="16" t="s">
        <v>73</v>
      </c>
      <c r="D763" s="21">
        <v>43945</v>
      </c>
      <c r="E763" s="16" t="s">
        <v>176</v>
      </c>
      <c r="F763" s="21">
        <v>43945</v>
      </c>
      <c r="G763" s="16" t="s">
        <v>176</v>
      </c>
      <c r="H763" s="26" t="s">
        <v>289</v>
      </c>
      <c r="L763" s="16" t="s">
        <v>110</v>
      </c>
      <c r="M763" s="26" t="s">
        <v>19298</v>
      </c>
      <c r="O763" s="16" t="s">
        <v>756</v>
      </c>
      <c r="P763" s="26" t="s">
        <v>757</v>
      </c>
      <c r="T763" s="23" t="s">
        <v>32</v>
      </c>
      <c r="W763" s="20" t="s">
        <v>43</v>
      </c>
      <c r="Z763" s="24" t="s">
        <v>32</v>
      </c>
      <c r="AA763" s="24" t="s">
        <v>32</v>
      </c>
      <c r="AB763" s="24" t="s">
        <v>32</v>
      </c>
      <c r="AC763" s="24" t="s">
        <v>32</v>
      </c>
      <c r="AD763" s="25">
        <v>0</v>
      </c>
      <c r="AE763" s="25">
        <v>0</v>
      </c>
      <c r="AF763" s="25">
        <v>44200</v>
      </c>
      <c r="AG763" s="25">
        <v>0</v>
      </c>
      <c r="AH763" s="25">
        <v>44200</v>
      </c>
      <c r="AI763" s="16" t="s">
        <v>19368</v>
      </c>
    </row>
    <row r="764" spans="1:35" x14ac:dyDescent="0.25">
      <c r="A764" s="17">
        <v>105024.17</v>
      </c>
      <c r="B764" s="18">
        <v>1</v>
      </c>
      <c r="C764" s="16" t="s">
        <v>73</v>
      </c>
      <c r="D764" s="21">
        <v>44319</v>
      </c>
      <c r="E764" s="16" t="s">
        <v>176</v>
      </c>
      <c r="F764" s="21">
        <v>44319</v>
      </c>
      <c r="G764" s="16" t="s">
        <v>176</v>
      </c>
      <c r="H764" s="26" t="s">
        <v>289</v>
      </c>
      <c r="L764" s="16" t="s">
        <v>110</v>
      </c>
      <c r="M764" s="26" t="s">
        <v>901</v>
      </c>
      <c r="O764" s="16" t="s">
        <v>756</v>
      </c>
      <c r="P764" s="26" t="s">
        <v>757</v>
      </c>
      <c r="T764" s="23" t="s">
        <v>32</v>
      </c>
      <c r="W764" s="20" t="s">
        <v>43</v>
      </c>
      <c r="Z764" s="25">
        <v>0</v>
      </c>
      <c r="AA764" s="25">
        <v>0</v>
      </c>
      <c r="AB764" s="25">
        <v>44200</v>
      </c>
      <c r="AC764" s="25">
        <v>0</v>
      </c>
      <c r="AD764" s="25">
        <v>0</v>
      </c>
      <c r="AE764" s="25">
        <v>0</v>
      </c>
      <c r="AF764" s="25">
        <v>44200</v>
      </c>
      <c r="AG764" s="25">
        <v>0</v>
      </c>
      <c r="AH764" s="25">
        <v>44200</v>
      </c>
      <c r="AI764" s="16" t="s">
        <v>930</v>
      </c>
    </row>
    <row r="765" spans="1:35" x14ac:dyDescent="0.25">
      <c r="A765" s="17">
        <v>105025.16</v>
      </c>
      <c r="B765" s="18">
        <v>2</v>
      </c>
      <c r="C765" s="16" t="s">
        <v>73</v>
      </c>
      <c r="D765" s="21">
        <v>43945</v>
      </c>
      <c r="E765" s="16" t="s">
        <v>176</v>
      </c>
      <c r="F765" s="21">
        <v>43945</v>
      </c>
      <c r="G765" s="16" t="s">
        <v>176</v>
      </c>
      <c r="H765" s="26" t="s">
        <v>286</v>
      </c>
      <c r="L765" s="16" t="s">
        <v>110</v>
      </c>
      <c r="M765" s="26" t="s">
        <v>19298</v>
      </c>
      <c r="O765" s="16" t="s">
        <v>756</v>
      </c>
      <c r="P765" s="26" t="s">
        <v>757</v>
      </c>
      <c r="T765" s="23" t="s">
        <v>32</v>
      </c>
      <c r="W765" s="20" t="s">
        <v>43</v>
      </c>
      <c r="Z765" s="24" t="s">
        <v>32</v>
      </c>
      <c r="AA765" s="24" t="s">
        <v>32</v>
      </c>
      <c r="AB765" s="24" t="s">
        <v>32</v>
      </c>
      <c r="AC765" s="24" t="s">
        <v>32</v>
      </c>
      <c r="AD765" s="25">
        <v>0</v>
      </c>
      <c r="AE765" s="25">
        <v>0</v>
      </c>
      <c r="AF765" s="25">
        <v>127000</v>
      </c>
      <c r="AG765" s="25">
        <v>0</v>
      </c>
      <c r="AH765" s="25">
        <v>127000</v>
      </c>
      <c r="AI765" s="16" t="s">
        <v>19367</v>
      </c>
    </row>
    <row r="766" spans="1:35" x14ac:dyDescent="0.25">
      <c r="A766" s="17">
        <v>105025.17</v>
      </c>
      <c r="B766" s="18">
        <v>2</v>
      </c>
      <c r="C766" s="16" t="s">
        <v>73</v>
      </c>
      <c r="D766" s="21">
        <v>44319</v>
      </c>
      <c r="E766" s="16" t="s">
        <v>176</v>
      </c>
      <c r="F766" s="21">
        <v>44319</v>
      </c>
      <c r="G766" s="16" t="s">
        <v>176</v>
      </c>
      <c r="H766" s="26" t="s">
        <v>286</v>
      </c>
      <c r="L766" s="16" t="s">
        <v>110</v>
      </c>
      <c r="M766" s="26" t="s">
        <v>901</v>
      </c>
      <c r="O766" s="16" t="s">
        <v>756</v>
      </c>
      <c r="P766" s="26" t="s">
        <v>757</v>
      </c>
      <c r="T766" s="23" t="s">
        <v>32</v>
      </c>
      <c r="W766" s="20" t="s">
        <v>43</v>
      </c>
      <c r="Z766" s="25">
        <v>0</v>
      </c>
      <c r="AA766" s="25">
        <v>0</v>
      </c>
      <c r="AB766" s="25">
        <v>127100</v>
      </c>
      <c r="AC766" s="25">
        <v>0</v>
      </c>
      <c r="AD766" s="25">
        <v>0</v>
      </c>
      <c r="AE766" s="25">
        <v>0</v>
      </c>
      <c r="AF766" s="25">
        <v>127100</v>
      </c>
      <c r="AG766" s="25">
        <v>0</v>
      </c>
      <c r="AH766" s="25">
        <v>127100</v>
      </c>
      <c r="AI766" s="16" t="s">
        <v>931</v>
      </c>
    </row>
    <row r="767" spans="1:35" x14ac:dyDescent="0.25">
      <c r="A767" s="17">
        <v>105026.16</v>
      </c>
      <c r="B767" s="18">
        <v>1</v>
      </c>
      <c r="C767" s="16" t="s">
        <v>73</v>
      </c>
      <c r="D767" s="21">
        <v>43945</v>
      </c>
      <c r="E767" s="16" t="s">
        <v>176</v>
      </c>
      <c r="F767" s="21">
        <v>43945</v>
      </c>
      <c r="G767" s="16" t="s">
        <v>176</v>
      </c>
      <c r="H767" s="26" t="s">
        <v>283</v>
      </c>
      <c r="L767" s="16" t="s">
        <v>110</v>
      </c>
      <c r="M767" s="26" t="s">
        <v>19298</v>
      </c>
      <c r="O767" s="16" t="s">
        <v>756</v>
      </c>
      <c r="P767" s="26" t="s">
        <v>757</v>
      </c>
      <c r="T767" s="23" t="s">
        <v>32</v>
      </c>
      <c r="W767" s="20" t="s">
        <v>43</v>
      </c>
      <c r="Z767" s="24" t="s">
        <v>32</v>
      </c>
      <c r="AA767" s="24" t="s">
        <v>32</v>
      </c>
      <c r="AB767" s="24" t="s">
        <v>32</v>
      </c>
      <c r="AC767" s="24" t="s">
        <v>32</v>
      </c>
      <c r="AD767" s="25">
        <v>0</v>
      </c>
      <c r="AE767" s="25">
        <v>0</v>
      </c>
      <c r="AF767" s="25">
        <v>48300</v>
      </c>
      <c r="AG767" s="25">
        <v>0</v>
      </c>
      <c r="AH767" s="25">
        <v>48300</v>
      </c>
      <c r="AI767" s="16" t="s">
        <v>19366</v>
      </c>
    </row>
    <row r="768" spans="1:35" x14ac:dyDescent="0.25">
      <c r="A768" s="17">
        <v>105026.17</v>
      </c>
      <c r="B768" s="18">
        <v>1</v>
      </c>
      <c r="C768" s="16" t="s">
        <v>73</v>
      </c>
      <c r="D768" s="21">
        <v>44319</v>
      </c>
      <c r="E768" s="16" t="s">
        <v>176</v>
      </c>
      <c r="F768" s="21">
        <v>44319</v>
      </c>
      <c r="G768" s="16" t="s">
        <v>176</v>
      </c>
      <c r="H768" s="26" t="s">
        <v>283</v>
      </c>
      <c r="L768" s="16" t="s">
        <v>110</v>
      </c>
      <c r="M768" s="26" t="s">
        <v>901</v>
      </c>
      <c r="O768" s="16" t="s">
        <v>756</v>
      </c>
      <c r="P768" s="26" t="s">
        <v>757</v>
      </c>
      <c r="T768" s="23" t="s">
        <v>32</v>
      </c>
      <c r="W768" s="20" t="s">
        <v>43</v>
      </c>
      <c r="Z768" s="25">
        <v>0</v>
      </c>
      <c r="AA768" s="25">
        <v>0</v>
      </c>
      <c r="AB768" s="25">
        <v>48200</v>
      </c>
      <c r="AC768" s="25">
        <v>0</v>
      </c>
      <c r="AD768" s="25">
        <v>0</v>
      </c>
      <c r="AE768" s="25">
        <v>0</v>
      </c>
      <c r="AF768" s="25">
        <v>48200</v>
      </c>
      <c r="AG768" s="25">
        <v>0</v>
      </c>
      <c r="AH768" s="25">
        <v>48200</v>
      </c>
      <c r="AI768" s="16" t="s">
        <v>932</v>
      </c>
    </row>
    <row r="769" spans="1:35" x14ac:dyDescent="0.25">
      <c r="A769" s="17">
        <v>105027.16</v>
      </c>
      <c r="B769" s="18">
        <v>2</v>
      </c>
      <c r="C769" s="16" t="s">
        <v>73</v>
      </c>
      <c r="D769" s="21">
        <v>43945</v>
      </c>
      <c r="E769" s="16" t="s">
        <v>176</v>
      </c>
      <c r="F769" s="21">
        <v>43945</v>
      </c>
      <c r="G769" s="16" t="s">
        <v>176</v>
      </c>
      <c r="H769" s="26" t="s">
        <v>154</v>
      </c>
      <c r="L769" s="16" t="s">
        <v>110</v>
      </c>
      <c r="M769" s="26" t="s">
        <v>19298</v>
      </c>
      <c r="O769" s="16" t="s">
        <v>756</v>
      </c>
      <c r="P769" s="26" t="s">
        <v>757</v>
      </c>
      <c r="T769" s="23" t="s">
        <v>32</v>
      </c>
      <c r="W769" s="20" t="s">
        <v>43</v>
      </c>
      <c r="Z769" s="24" t="s">
        <v>32</v>
      </c>
      <c r="AA769" s="24" t="s">
        <v>32</v>
      </c>
      <c r="AB769" s="24" t="s">
        <v>32</v>
      </c>
      <c r="AC769" s="24" t="s">
        <v>32</v>
      </c>
      <c r="AD769" s="25">
        <v>0</v>
      </c>
      <c r="AE769" s="25">
        <v>0</v>
      </c>
      <c r="AF769" s="25">
        <v>44200</v>
      </c>
      <c r="AG769" s="25">
        <v>0</v>
      </c>
      <c r="AH769" s="25">
        <v>44200</v>
      </c>
      <c r="AI769" s="16" t="s">
        <v>19365</v>
      </c>
    </row>
    <row r="770" spans="1:35" x14ac:dyDescent="0.25">
      <c r="A770" s="17">
        <v>105027.17</v>
      </c>
      <c r="B770" s="18">
        <v>2</v>
      </c>
      <c r="C770" s="16" t="s">
        <v>73</v>
      </c>
      <c r="D770" s="21">
        <v>44319</v>
      </c>
      <c r="E770" s="16" t="s">
        <v>176</v>
      </c>
      <c r="F770" s="21">
        <v>44319</v>
      </c>
      <c r="G770" s="16" t="s">
        <v>176</v>
      </c>
      <c r="H770" s="26" t="s">
        <v>154</v>
      </c>
      <c r="L770" s="16" t="s">
        <v>110</v>
      </c>
      <c r="M770" s="26" t="s">
        <v>901</v>
      </c>
      <c r="O770" s="16" t="s">
        <v>756</v>
      </c>
      <c r="P770" s="26" t="s">
        <v>757</v>
      </c>
      <c r="T770" s="23" t="s">
        <v>32</v>
      </c>
      <c r="W770" s="20" t="s">
        <v>43</v>
      </c>
      <c r="Z770" s="25">
        <v>0</v>
      </c>
      <c r="AA770" s="25">
        <v>0</v>
      </c>
      <c r="AB770" s="25">
        <v>44200</v>
      </c>
      <c r="AC770" s="25">
        <v>0</v>
      </c>
      <c r="AD770" s="25">
        <v>0</v>
      </c>
      <c r="AE770" s="25">
        <v>0</v>
      </c>
      <c r="AF770" s="25">
        <v>44200</v>
      </c>
      <c r="AG770" s="25">
        <v>0</v>
      </c>
      <c r="AH770" s="25">
        <v>44200</v>
      </c>
      <c r="AI770" s="16" t="s">
        <v>933</v>
      </c>
    </row>
    <row r="771" spans="1:35" x14ac:dyDescent="0.25">
      <c r="A771" s="17">
        <v>105028.16</v>
      </c>
      <c r="B771" s="18">
        <v>1</v>
      </c>
      <c r="C771" s="16" t="s">
        <v>73</v>
      </c>
      <c r="D771" s="21">
        <v>43945</v>
      </c>
      <c r="E771" s="16" t="s">
        <v>176</v>
      </c>
      <c r="F771" s="21">
        <v>43945</v>
      </c>
      <c r="G771" s="16" t="s">
        <v>176</v>
      </c>
      <c r="H771" s="26" t="s">
        <v>146</v>
      </c>
      <c r="L771" s="16" t="s">
        <v>110</v>
      </c>
      <c r="M771" s="26" t="s">
        <v>19298</v>
      </c>
      <c r="O771" s="16" t="s">
        <v>756</v>
      </c>
      <c r="P771" s="26" t="s">
        <v>757</v>
      </c>
      <c r="T771" s="23" t="s">
        <v>32</v>
      </c>
      <c r="W771" s="20" t="s">
        <v>43</v>
      </c>
      <c r="Z771" s="24" t="s">
        <v>32</v>
      </c>
      <c r="AA771" s="24" t="s">
        <v>32</v>
      </c>
      <c r="AB771" s="24" t="s">
        <v>32</v>
      </c>
      <c r="AC771" s="24" t="s">
        <v>32</v>
      </c>
      <c r="AD771" s="25">
        <v>0</v>
      </c>
      <c r="AE771" s="25">
        <v>0</v>
      </c>
      <c r="AF771" s="25">
        <v>68400</v>
      </c>
      <c r="AG771" s="25">
        <v>0</v>
      </c>
      <c r="AH771" s="25">
        <v>68400</v>
      </c>
      <c r="AI771" s="16" t="s">
        <v>19364</v>
      </c>
    </row>
    <row r="772" spans="1:35" x14ac:dyDescent="0.25">
      <c r="A772" s="17">
        <v>105028.17</v>
      </c>
      <c r="B772" s="18">
        <v>1</v>
      </c>
      <c r="C772" s="16" t="s">
        <v>73</v>
      </c>
      <c r="D772" s="21">
        <v>44319</v>
      </c>
      <c r="E772" s="16" t="s">
        <v>176</v>
      </c>
      <c r="F772" s="21">
        <v>44319</v>
      </c>
      <c r="G772" s="16" t="s">
        <v>176</v>
      </c>
      <c r="H772" s="26" t="s">
        <v>146</v>
      </c>
      <c r="L772" s="16" t="s">
        <v>110</v>
      </c>
      <c r="M772" s="26" t="s">
        <v>901</v>
      </c>
      <c r="O772" s="16" t="s">
        <v>756</v>
      </c>
      <c r="P772" s="26" t="s">
        <v>757</v>
      </c>
      <c r="T772" s="23" t="s">
        <v>32</v>
      </c>
      <c r="W772" s="20" t="s">
        <v>43</v>
      </c>
      <c r="Z772" s="25">
        <v>0</v>
      </c>
      <c r="AA772" s="25">
        <v>0</v>
      </c>
      <c r="AB772" s="25">
        <v>68400</v>
      </c>
      <c r="AC772" s="25">
        <v>0</v>
      </c>
      <c r="AD772" s="25">
        <v>0</v>
      </c>
      <c r="AE772" s="25">
        <v>0</v>
      </c>
      <c r="AF772" s="25">
        <v>68400</v>
      </c>
      <c r="AG772" s="25">
        <v>0</v>
      </c>
      <c r="AH772" s="25">
        <v>68400</v>
      </c>
      <c r="AI772" s="16" t="s">
        <v>934</v>
      </c>
    </row>
    <row r="773" spans="1:35" x14ac:dyDescent="0.25">
      <c r="A773" s="17">
        <v>105029.16</v>
      </c>
      <c r="B773" s="18">
        <v>1</v>
      </c>
      <c r="C773" s="16" t="s">
        <v>73</v>
      </c>
      <c r="D773" s="21">
        <v>43945</v>
      </c>
      <c r="E773" s="16" t="s">
        <v>176</v>
      </c>
      <c r="F773" s="21">
        <v>43945</v>
      </c>
      <c r="G773" s="16" t="s">
        <v>176</v>
      </c>
      <c r="H773" s="26" t="s">
        <v>276</v>
      </c>
      <c r="L773" s="16" t="s">
        <v>110</v>
      </c>
      <c r="M773" s="26" t="s">
        <v>19298</v>
      </c>
      <c r="O773" s="16" t="s">
        <v>756</v>
      </c>
      <c r="P773" s="26" t="s">
        <v>757</v>
      </c>
      <c r="T773" s="23" t="s">
        <v>32</v>
      </c>
      <c r="W773" s="20" t="s">
        <v>43</v>
      </c>
      <c r="Z773" s="24" t="s">
        <v>32</v>
      </c>
      <c r="AA773" s="24" t="s">
        <v>32</v>
      </c>
      <c r="AB773" s="24" t="s">
        <v>32</v>
      </c>
      <c r="AC773" s="24" t="s">
        <v>32</v>
      </c>
      <c r="AD773" s="25">
        <v>0</v>
      </c>
      <c r="AE773" s="25">
        <v>0</v>
      </c>
      <c r="AF773" s="25">
        <v>44200</v>
      </c>
      <c r="AG773" s="25">
        <v>0</v>
      </c>
      <c r="AH773" s="25">
        <v>44200</v>
      </c>
      <c r="AI773" s="16" t="s">
        <v>19363</v>
      </c>
    </row>
    <row r="774" spans="1:35" x14ac:dyDescent="0.25">
      <c r="A774" s="17">
        <v>105029.17</v>
      </c>
      <c r="B774" s="18">
        <v>1</v>
      </c>
      <c r="C774" s="16" t="s">
        <v>73</v>
      </c>
      <c r="D774" s="21">
        <v>44319</v>
      </c>
      <c r="E774" s="16" t="s">
        <v>176</v>
      </c>
      <c r="F774" s="21">
        <v>44319</v>
      </c>
      <c r="G774" s="16" t="s">
        <v>176</v>
      </c>
      <c r="H774" s="26" t="s">
        <v>276</v>
      </c>
      <c r="L774" s="16" t="s">
        <v>110</v>
      </c>
      <c r="M774" s="26" t="s">
        <v>901</v>
      </c>
      <c r="O774" s="16" t="s">
        <v>756</v>
      </c>
      <c r="P774" s="26" t="s">
        <v>757</v>
      </c>
      <c r="T774" s="23" t="s">
        <v>32</v>
      </c>
      <c r="W774" s="20" t="s">
        <v>43</v>
      </c>
      <c r="Z774" s="25">
        <v>0</v>
      </c>
      <c r="AA774" s="25">
        <v>0</v>
      </c>
      <c r="AB774" s="25">
        <v>44200</v>
      </c>
      <c r="AC774" s="25">
        <v>0</v>
      </c>
      <c r="AD774" s="25">
        <v>0</v>
      </c>
      <c r="AE774" s="25">
        <v>0</v>
      </c>
      <c r="AF774" s="25">
        <v>44200</v>
      </c>
      <c r="AG774" s="25">
        <v>0</v>
      </c>
      <c r="AH774" s="25">
        <v>44200</v>
      </c>
      <c r="AI774" s="16" t="s">
        <v>935</v>
      </c>
    </row>
    <row r="775" spans="1:35" x14ac:dyDescent="0.25">
      <c r="A775" s="17">
        <v>105030.16</v>
      </c>
      <c r="B775" s="18">
        <v>2</v>
      </c>
      <c r="C775" s="16" t="s">
        <v>73</v>
      </c>
      <c r="D775" s="21">
        <v>43945</v>
      </c>
      <c r="E775" s="16" t="s">
        <v>176</v>
      </c>
      <c r="F775" s="21">
        <v>43945</v>
      </c>
      <c r="G775" s="16" t="s">
        <v>176</v>
      </c>
      <c r="H775" s="26" t="s">
        <v>267</v>
      </c>
      <c r="L775" s="16" t="s">
        <v>110</v>
      </c>
      <c r="M775" s="26" t="s">
        <v>19298</v>
      </c>
      <c r="O775" s="16" t="s">
        <v>756</v>
      </c>
      <c r="P775" s="26" t="s">
        <v>757</v>
      </c>
      <c r="T775" s="23" t="s">
        <v>32</v>
      </c>
      <c r="W775" s="20" t="s">
        <v>43</v>
      </c>
      <c r="Z775" s="24" t="s">
        <v>32</v>
      </c>
      <c r="AA775" s="24" t="s">
        <v>32</v>
      </c>
      <c r="AB775" s="24" t="s">
        <v>32</v>
      </c>
      <c r="AC775" s="24" t="s">
        <v>32</v>
      </c>
      <c r="AD775" s="25">
        <v>0</v>
      </c>
      <c r="AE775" s="25">
        <v>0</v>
      </c>
      <c r="AF775" s="25">
        <v>50600</v>
      </c>
      <c r="AG775" s="25">
        <v>0</v>
      </c>
      <c r="AH775" s="25">
        <v>50600</v>
      </c>
      <c r="AI775" s="16" t="s">
        <v>19362</v>
      </c>
    </row>
    <row r="776" spans="1:35" x14ac:dyDescent="0.25">
      <c r="A776" s="17">
        <v>105030.17</v>
      </c>
      <c r="B776" s="18">
        <v>2</v>
      </c>
      <c r="C776" s="16" t="s">
        <v>73</v>
      </c>
      <c r="D776" s="21">
        <v>44319</v>
      </c>
      <c r="E776" s="16" t="s">
        <v>176</v>
      </c>
      <c r="F776" s="21">
        <v>44319</v>
      </c>
      <c r="G776" s="16" t="s">
        <v>176</v>
      </c>
      <c r="H776" s="26" t="s">
        <v>267</v>
      </c>
      <c r="L776" s="16" t="s">
        <v>110</v>
      </c>
      <c r="M776" s="26" t="s">
        <v>901</v>
      </c>
      <c r="O776" s="16" t="s">
        <v>756</v>
      </c>
      <c r="P776" s="26" t="s">
        <v>757</v>
      </c>
      <c r="T776" s="23" t="s">
        <v>32</v>
      </c>
      <c r="W776" s="20" t="s">
        <v>43</v>
      </c>
      <c r="Z776" s="25">
        <v>0</v>
      </c>
      <c r="AA776" s="25">
        <v>0</v>
      </c>
      <c r="AB776" s="25">
        <v>50600</v>
      </c>
      <c r="AC776" s="25">
        <v>0</v>
      </c>
      <c r="AD776" s="25">
        <v>0</v>
      </c>
      <c r="AE776" s="25">
        <v>0</v>
      </c>
      <c r="AF776" s="25">
        <v>50600</v>
      </c>
      <c r="AG776" s="25">
        <v>0</v>
      </c>
      <c r="AH776" s="25">
        <v>50600</v>
      </c>
      <c r="AI776" s="16" t="s">
        <v>936</v>
      </c>
    </row>
    <row r="777" spans="1:35" x14ac:dyDescent="0.25">
      <c r="A777" s="17">
        <v>105031.16</v>
      </c>
      <c r="B777" s="18">
        <v>2</v>
      </c>
      <c r="C777" s="16" t="s">
        <v>73</v>
      </c>
      <c r="D777" s="21">
        <v>43945</v>
      </c>
      <c r="E777" s="16" t="s">
        <v>176</v>
      </c>
      <c r="F777" s="21">
        <v>43945</v>
      </c>
      <c r="G777" s="16" t="s">
        <v>176</v>
      </c>
      <c r="H777" s="26" t="s">
        <v>264</v>
      </c>
      <c r="L777" s="16" t="s">
        <v>110</v>
      </c>
      <c r="M777" s="26" t="s">
        <v>19298</v>
      </c>
      <c r="O777" s="16" t="s">
        <v>756</v>
      </c>
      <c r="P777" s="26" t="s">
        <v>757</v>
      </c>
      <c r="T777" s="23" t="s">
        <v>32</v>
      </c>
      <c r="W777" s="20" t="s">
        <v>43</v>
      </c>
      <c r="Z777" s="24" t="s">
        <v>32</v>
      </c>
      <c r="AA777" s="24" t="s">
        <v>32</v>
      </c>
      <c r="AB777" s="24" t="s">
        <v>32</v>
      </c>
      <c r="AC777" s="24" t="s">
        <v>32</v>
      </c>
      <c r="AD777" s="25">
        <v>0</v>
      </c>
      <c r="AE777" s="25">
        <v>0</v>
      </c>
      <c r="AF777" s="25">
        <v>44200</v>
      </c>
      <c r="AG777" s="25">
        <v>0</v>
      </c>
      <c r="AH777" s="25">
        <v>44200</v>
      </c>
      <c r="AI777" s="16" t="s">
        <v>19361</v>
      </c>
    </row>
    <row r="778" spans="1:35" x14ac:dyDescent="0.25">
      <c r="A778" s="17">
        <v>105031.17</v>
      </c>
      <c r="B778" s="18">
        <v>2</v>
      </c>
      <c r="C778" s="16" t="s">
        <v>73</v>
      </c>
      <c r="D778" s="21">
        <v>44319</v>
      </c>
      <c r="E778" s="16" t="s">
        <v>176</v>
      </c>
      <c r="F778" s="21">
        <v>44319</v>
      </c>
      <c r="G778" s="16" t="s">
        <v>176</v>
      </c>
      <c r="H778" s="26" t="s">
        <v>264</v>
      </c>
      <c r="L778" s="16" t="s">
        <v>110</v>
      </c>
      <c r="M778" s="26" t="s">
        <v>901</v>
      </c>
      <c r="O778" s="16" t="s">
        <v>756</v>
      </c>
      <c r="P778" s="26" t="s">
        <v>757</v>
      </c>
      <c r="T778" s="23" t="s">
        <v>32</v>
      </c>
      <c r="W778" s="20" t="s">
        <v>43</v>
      </c>
      <c r="Z778" s="25">
        <v>0</v>
      </c>
      <c r="AA778" s="25">
        <v>0</v>
      </c>
      <c r="AB778" s="25">
        <v>44200</v>
      </c>
      <c r="AC778" s="25">
        <v>0</v>
      </c>
      <c r="AD778" s="25">
        <v>0</v>
      </c>
      <c r="AE778" s="25">
        <v>0</v>
      </c>
      <c r="AF778" s="25">
        <v>44200</v>
      </c>
      <c r="AG778" s="25">
        <v>0</v>
      </c>
      <c r="AH778" s="25">
        <v>44200</v>
      </c>
      <c r="AI778" s="16" t="s">
        <v>937</v>
      </c>
    </row>
    <row r="779" spans="1:35" x14ac:dyDescent="0.25">
      <c r="A779" s="17">
        <v>105032.16</v>
      </c>
      <c r="B779" s="18">
        <v>2</v>
      </c>
      <c r="C779" s="16" t="s">
        <v>73</v>
      </c>
      <c r="D779" s="21">
        <v>43945</v>
      </c>
      <c r="E779" s="16" t="s">
        <v>176</v>
      </c>
      <c r="F779" s="21">
        <v>43945</v>
      </c>
      <c r="G779" s="16" t="s">
        <v>176</v>
      </c>
      <c r="H779" s="26" t="s">
        <v>252</v>
      </c>
      <c r="L779" s="16" t="s">
        <v>110</v>
      </c>
      <c r="M779" s="26" t="s">
        <v>19298</v>
      </c>
      <c r="O779" s="16" t="s">
        <v>756</v>
      </c>
      <c r="P779" s="26" t="s">
        <v>757</v>
      </c>
      <c r="T779" s="23" t="s">
        <v>32</v>
      </c>
      <c r="W779" s="20" t="s">
        <v>43</v>
      </c>
      <c r="Z779" s="24" t="s">
        <v>32</v>
      </c>
      <c r="AA779" s="24" t="s">
        <v>32</v>
      </c>
      <c r="AB779" s="24" t="s">
        <v>32</v>
      </c>
      <c r="AC779" s="24" t="s">
        <v>32</v>
      </c>
      <c r="AD779" s="25">
        <v>0</v>
      </c>
      <c r="AE779" s="25">
        <v>0</v>
      </c>
      <c r="AF779" s="25">
        <v>44200</v>
      </c>
      <c r="AG779" s="25">
        <v>0</v>
      </c>
      <c r="AH779" s="25">
        <v>44200</v>
      </c>
      <c r="AI779" s="16" t="s">
        <v>19360</v>
      </c>
    </row>
    <row r="780" spans="1:35" x14ac:dyDescent="0.25">
      <c r="A780" s="17">
        <v>105032.17</v>
      </c>
      <c r="B780" s="18">
        <v>2</v>
      </c>
      <c r="C780" s="16" t="s">
        <v>73</v>
      </c>
      <c r="D780" s="21">
        <v>44319</v>
      </c>
      <c r="E780" s="16" t="s">
        <v>176</v>
      </c>
      <c r="F780" s="21">
        <v>44319</v>
      </c>
      <c r="G780" s="16" t="s">
        <v>176</v>
      </c>
      <c r="H780" s="26" t="s">
        <v>252</v>
      </c>
      <c r="L780" s="16" t="s">
        <v>110</v>
      </c>
      <c r="M780" s="26" t="s">
        <v>901</v>
      </c>
      <c r="O780" s="16" t="s">
        <v>756</v>
      </c>
      <c r="P780" s="26" t="s">
        <v>757</v>
      </c>
      <c r="T780" s="23" t="s">
        <v>32</v>
      </c>
      <c r="W780" s="20" t="s">
        <v>43</v>
      </c>
      <c r="Z780" s="25">
        <v>0</v>
      </c>
      <c r="AA780" s="25">
        <v>0</v>
      </c>
      <c r="AB780" s="25">
        <v>44200</v>
      </c>
      <c r="AC780" s="25">
        <v>0</v>
      </c>
      <c r="AD780" s="25">
        <v>0</v>
      </c>
      <c r="AE780" s="25">
        <v>0</v>
      </c>
      <c r="AF780" s="25">
        <v>44200</v>
      </c>
      <c r="AG780" s="25">
        <v>0</v>
      </c>
      <c r="AH780" s="25">
        <v>44200</v>
      </c>
      <c r="AI780" s="16" t="s">
        <v>938</v>
      </c>
    </row>
    <row r="781" spans="1:35" x14ac:dyDescent="0.25">
      <c r="A781" s="17">
        <v>105034.16</v>
      </c>
      <c r="B781" s="18">
        <v>2</v>
      </c>
      <c r="C781" s="16" t="s">
        <v>73</v>
      </c>
      <c r="D781" s="21">
        <v>43945</v>
      </c>
      <c r="E781" s="16" t="s">
        <v>176</v>
      </c>
      <c r="F781" s="21">
        <v>43945</v>
      </c>
      <c r="G781" s="16" t="s">
        <v>176</v>
      </c>
      <c r="H781" s="26" t="s">
        <v>244</v>
      </c>
      <c r="L781" s="16" t="s">
        <v>110</v>
      </c>
      <c r="M781" s="26" t="s">
        <v>19298</v>
      </c>
      <c r="O781" s="16" t="s">
        <v>756</v>
      </c>
      <c r="P781" s="26" t="s">
        <v>757</v>
      </c>
      <c r="T781" s="23" t="s">
        <v>32</v>
      </c>
      <c r="W781" s="20" t="s">
        <v>43</v>
      </c>
      <c r="Z781" s="24" t="s">
        <v>32</v>
      </c>
      <c r="AA781" s="24" t="s">
        <v>32</v>
      </c>
      <c r="AB781" s="24" t="s">
        <v>32</v>
      </c>
      <c r="AC781" s="24" t="s">
        <v>32</v>
      </c>
      <c r="AD781" s="25">
        <v>0</v>
      </c>
      <c r="AE781" s="25">
        <v>0</v>
      </c>
      <c r="AF781" s="25">
        <v>63100</v>
      </c>
      <c r="AG781" s="25">
        <v>0</v>
      </c>
      <c r="AH781" s="25">
        <v>63100</v>
      </c>
      <c r="AI781" s="16" t="s">
        <v>19359</v>
      </c>
    </row>
    <row r="782" spans="1:35" x14ac:dyDescent="0.25">
      <c r="A782" s="17">
        <v>105034.17</v>
      </c>
      <c r="B782" s="18">
        <v>2</v>
      </c>
      <c r="C782" s="16" t="s">
        <v>73</v>
      </c>
      <c r="D782" s="21">
        <v>44319</v>
      </c>
      <c r="E782" s="16" t="s">
        <v>176</v>
      </c>
      <c r="F782" s="21">
        <v>44319</v>
      </c>
      <c r="G782" s="16" t="s">
        <v>176</v>
      </c>
      <c r="H782" s="26" t="s">
        <v>244</v>
      </c>
      <c r="L782" s="16" t="s">
        <v>110</v>
      </c>
      <c r="M782" s="26" t="s">
        <v>901</v>
      </c>
      <c r="O782" s="16" t="s">
        <v>756</v>
      </c>
      <c r="P782" s="26" t="s">
        <v>757</v>
      </c>
      <c r="T782" s="23" t="s">
        <v>32</v>
      </c>
      <c r="W782" s="20" t="s">
        <v>43</v>
      </c>
      <c r="Z782" s="25">
        <v>0</v>
      </c>
      <c r="AA782" s="25">
        <v>0</v>
      </c>
      <c r="AB782" s="25">
        <v>63100</v>
      </c>
      <c r="AC782" s="25">
        <v>0</v>
      </c>
      <c r="AD782" s="25">
        <v>0</v>
      </c>
      <c r="AE782" s="25">
        <v>0</v>
      </c>
      <c r="AF782" s="25">
        <v>63100</v>
      </c>
      <c r="AG782" s="25">
        <v>0</v>
      </c>
      <c r="AH782" s="25">
        <v>63100</v>
      </c>
      <c r="AI782" s="16" t="s">
        <v>939</v>
      </c>
    </row>
    <row r="783" spans="1:35" x14ac:dyDescent="0.25">
      <c r="A783" s="17">
        <v>105035.16</v>
      </c>
      <c r="B783" s="18">
        <v>2</v>
      </c>
      <c r="C783" s="16" t="s">
        <v>73</v>
      </c>
      <c r="D783" s="21">
        <v>43945</v>
      </c>
      <c r="E783" s="16" t="s">
        <v>176</v>
      </c>
      <c r="F783" s="21">
        <v>43945</v>
      </c>
      <c r="G783" s="16" t="s">
        <v>176</v>
      </c>
      <c r="H783" s="26" t="s">
        <v>241</v>
      </c>
      <c r="L783" s="16" t="s">
        <v>110</v>
      </c>
      <c r="M783" s="26" t="s">
        <v>19298</v>
      </c>
      <c r="O783" s="16" t="s">
        <v>756</v>
      </c>
      <c r="P783" s="26" t="s">
        <v>757</v>
      </c>
      <c r="T783" s="23" t="s">
        <v>32</v>
      </c>
      <c r="W783" s="20" t="s">
        <v>43</v>
      </c>
      <c r="Z783" s="24" t="s">
        <v>32</v>
      </c>
      <c r="AA783" s="24" t="s">
        <v>32</v>
      </c>
      <c r="AB783" s="24" t="s">
        <v>32</v>
      </c>
      <c r="AC783" s="24" t="s">
        <v>32</v>
      </c>
      <c r="AD783" s="25">
        <v>0</v>
      </c>
      <c r="AE783" s="25">
        <v>0</v>
      </c>
      <c r="AF783" s="25">
        <v>52300</v>
      </c>
      <c r="AG783" s="25">
        <v>0</v>
      </c>
      <c r="AH783" s="25">
        <v>52300</v>
      </c>
      <c r="AI783" s="16" t="s">
        <v>19358</v>
      </c>
    </row>
    <row r="784" spans="1:35" x14ac:dyDescent="0.25">
      <c r="A784" s="17">
        <v>105035.17</v>
      </c>
      <c r="B784" s="18">
        <v>2</v>
      </c>
      <c r="C784" s="16" t="s">
        <v>73</v>
      </c>
      <c r="D784" s="21">
        <v>44319</v>
      </c>
      <c r="E784" s="16" t="s">
        <v>176</v>
      </c>
      <c r="F784" s="21">
        <v>44319</v>
      </c>
      <c r="G784" s="16" t="s">
        <v>176</v>
      </c>
      <c r="H784" s="26" t="s">
        <v>241</v>
      </c>
      <c r="L784" s="16" t="s">
        <v>110</v>
      </c>
      <c r="M784" s="26" t="s">
        <v>901</v>
      </c>
      <c r="O784" s="16" t="s">
        <v>756</v>
      </c>
      <c r="P784" s="26" t="s">
        <v>757</v>
      </c>
      <c r="T784" s="23" t="s">
        <v>32</v>
      </c>
      <c r="W784" s="20" t="s">
        <v>43</v>
      </c>
      <c r="Z784" s="25">
        <v>0</v>
      </c>
      <c r="AA784" s="25">
        <v>0</v>
      </c>
      <c r="AB784" s="25">
        <v>52300</v>
      </c>
      <c r="AC784" s="25">
        <v>0</v>
      </c>
      <c r="AD784" s="25">
        <v>0</v>
      </c>
      <c r="AE784" s="25">
        <v>0</v>
      </c>
      <c r="AF784" s="25">
        <v>52300</v>
      </c>
      <c r="AG784" s="25">
        <v>0</v>
      </c>
      <c r="AH784" s="25">
        <v>52300</v>
      </c>
      <c r="AI784" s="16" t="s">
        <v>940</v>
      </c>
    </row>
    <row r="785" spans="1:35" x14ac:dyDescent="0.25">
      <c r="A785" s="17">
        <v>105036.16</v>
      </c>
      <c r="B785" s="18">
        <v>1</v>
      </c>
      <c r="C785" s="16" t="s">
        <v>73</v>
      </c>
      <c r="D785" s="21">
        <v>43945</v>
      </c>
      <c r="E785" s="16" t="s">
        <v>176</v>
      </c>
      <c r="F785" s="21">
        <v>43945</v>
      </c>
      <c r="G785" s="16" t="s">
        <v>176</v>
      </c>
      <c r="H785" s="26" t="s">
        <v>238</v>
      </c>
      <c r="L785" s="16" t="s">
        <v>110</v>
      </c>
      <c r="M785" s="26" t="s">
        <v>19298</v>
      </c>
      <c r="O785" s="16" t="s">
        <v>756</v>
      </c>
      <c r="P785" s="26" t="s">
        <v>757</v>
      </c>
      <c r="T785" s="23" t="s">
        <v>32</v>
      </c>
      <c r="W785" s="20" t="s">
        <v>43</v>
      </c>
      <c r="Z785" s="24" t="s">
        <v>32</v>
      </c>
      <c r="AA785" s="24" t="s">
        <v>32</v>
      </c>
      <c r="AB785" s="24" t="s">
        <v>32</v>
      </c>
      <c r="AC785" s="24" t="s">
        <v>32</v>
      </c>
      <c r="AD785" s="25">
        <v>0</v>
      </c>
      <c r="AE785" s="25">
        <v>0</v>
      </c>
      <c r="AF785" s="25">
        <v>49300</v>
      </c>
      <c r="AG785" s="25">
        <v>0</v>
      </c>
      <c r="AH785" s="25">
        <v>49300</v>
      </c>
      <c r="AI785" s="16" t="s">
        <v>19357</v>
      </c>
    </row>
    <row r="786" spans="1:35" x14ac:dyDescent="0.25">
      <c r="A786" s="17">
        <v>105036.17</v>
      </c>
      <c r="B786" s="18">
        <v>1</v>
      </c>
      <c r="C786" s="16" t="s">
        <v>73</v>
      </c>
      <c r="D786" s="21">
        <v>44319</v>
      </c>
      <c r="E786" s="16" t="s">
        <v>176</v>
      </c>
      <c r="F786" s="21">
        <v>44319</v>
      </c>
      <c r="G786" s="16" t="s">
        <v>176</v>
      </c>
      <c r="H786" s="26" t="s">
        <v>238</v>
      </c>
      <c r="L786" s="16" t="s">
        <v>110</v>
      </c>
      <c r="M786" s="26" t="s">
        <v>901</v>
      </c>
      <c r="O786" s="16" t="s">
        <v>756</v>
      </c>
      <c r="P786" s="26" t="s">
        <v>757</v>
      </c>
      <c r="T786" s="23" t="s">
        <v>32</v>
      </c>
      <c r="W786" s="20" t="s">
        <v>43</v>
      </c>
      <c r="Z786" s="25">
        <v>0</v>
      </c>
      <c r="AA786" s="25">
        <v>0</v>
      </c>
      <c r="AB786" s="25">
        <v>49400</v>
      </c>
      <c r="AC786" s="25">
        <v>0</v>
      </c>
      <c r="AD786" s="25">
        <v>0</v>
      </c>
      <c r="AE786" s="25">
        <v>0</v>
      </c>
      <c r="AF786" s="25">
        <v>49400</v>
      </c>
      <c r="AG786" s="25">
        <v>0</v>
      </c>
      <c r="AH786" s="25">
        <v>49400</v>
      </c>
      <c r="AI786" s="16" t="s">
        <v>941</v>
      </c>
    </row>
    <row r="787" spans="1:35" x14ac:dyDescent="0.25">
      <c r="A787" s="17">
        <v>105037.16</v>
      </c>
      <c r="B787" s="18">
        <v>2</v>
      </c>
      <c r="C787" s="16" t="s">
        <v>73</v>
      </c>
      <c r="D787" s="21">
        <v>43945</v>
      </c>
      <c r="E787" s="16" t="s">
        <v>176</v>
      </c>
      <c r="F787" s="21">
        <v>43945</v>
      </c>
      <c r="G787" s="16" t="s">
        <v>176</v>
      </c>
      <c r="H787" s="26" t="s">
        <v>235</v>
      </c>
      <c r="L787" s="16" t="s">
        <v>110</v>
      </c>
      <c r="M787" s="26" t="s">
        <v>19298</v>
      </c>
      <c r="O787" s="16" t="s">
        <v>756</v>
      </c>
      <c r="P787" s="26" t="s">
        <v>757</v>
      </c>
      <c r="T787" s="23" t="s">
        <v>32</v>
      </c>
      <c r="W787" s="20" t="s">
        <v>43</v>
      </c>
      <c r="Z787" s="24" t="s">
        <v>32</v>
      </c>
      <c r="AA787" s="24" t="s">
        <v>32</v>
      </c>
      <c r="AB787" s="24" t="s">
        <v>32</v>
      </c>
      <c r="AC787" s="24" t="s">
        <v>32</v>
      </c>
      <c r="AD787" s="25">
        <v>0</v>
      </c>
      <c r="AE787" s="25">
        <v>0</v>
      </c>
      <c r="AF787" s="25">
        <v>44200</v>
      </c>
      <c r="AG787" s="25">
        <v>0</v>
      </c>
      <c r="AH787" s="25">
        <v>44200</v>
      </c>
      <c r="AI787" s="16" t="s">
        <v>19356</v>
      </c>
    </row>
    <row r="788" spans="1:35" x14ac:dyDescent="0.25">
      <c r="A788" s="17">
        <v>105037.17</v>
      </c>
      <c r="B788" s="18">
        <v>2</v>
      </c>
      <c r="C788" s="16" t="s">
        <v>73</v>
      </c>
      <c r="D788" s="21">
        <v>44319</v>
      </c>
      <c r="E788" s="16" t="s">
        <v>176</v>
      </c>
      <c r="F788" s="21">
        <v>44319</v>
      </c>
      <c r="G788" s="16" t="s">
        <v>176</v>
      </c>
      <c r="H788" s="26" t="s">
        <v>235</v>
      </c>
      <c r="L788" s="16" t="s">
        <v>110</v>
      </c>
      <c r="M788" s="26" t="s">
        <v>901</v>
      </c>
      <c r="O788" s="16" t="s">
        <v>756</v>
      </c>
      <c r="P788" s="26" t="s">
        <v>757</v>
      </c>
      <c r="T788" s="23" t="s">
        <v>32</v>
      </c>
      <c r="W788" s="20" t="s">
        <v>43</v>
      </c>
      <c r="Z788" s="25">
        <v>0</v>
      </c>
      <c r="AA788" s="25">
        <v>0</v>
      </c>
      <c r="AB788" s="25">
        <v>44200</v>
      </c>
      <c r="AC788" s="25">
        <v>0</v>
      </c>
      <c r="AD788" s="25">
        <v>0</v>
      </c>
      <c r="AE788" s="25">
        <v>0</v>
      </c>
      <c r="AF788" s="25">
        <v>44200</v>
      </c>
      <c r="AG788" s="25">
        <v>0</v>
      </c>
      <c r="AH788" s="25">
        <v>44200</v>
      </c>
      <c r="AI788" s="16" t="s">
        <v>942</v>
      </c>
    </row>
    <row r="789" spans="1:35" x14ac:dyDescent="0.25">
      <c r="A789" s="17">
        <v>105038.16</v>
      </c>
      <c r="B789" s="18">
        <v>1</v>
      </c>
      <c r="C789" s="16" t="s">
        <v>73</v>
      </c>
      <c r="D789" s="21">
        <v>43945</v>
      </c>
      <c r="E789" s="16" t="s">
        <v>176</v>
      </c>
      <c r="F789" s="21">
        <v>43945</v>
      </c>
      <c r="G789" s="16" t="s">
        <v>176</v>
      </c>
      <c r="H789" s="26" t="s">
        <v>232</v>
      </c>
      <c r="L789" s="16" t="s">
        <v>110</v>
      </c>
      <c r="M789" s="26" t="s">
        <v>19298</v>
      </c>
      <c r="O789" s="16" t="s">
        <v>756</v>
      </c>
      <c r="P789" s="26" t="s">
        <v>757</v>
      </c>
      <c r="T789" s="23" t="s">
        <v>32</v>
      </c>
      <c r="W789" s="20" t="s">
        <v>43</v>
      </c>
      <c r="Z789" s="24" t="s">
        <v>32</v>
      </c>
      <c r="AA789" s="24" t="s">
        <v>32</v>
      </c>
      <c r="AB789" s="24" t="s">
        <v>32</v>
      </c>
      <c r="AC789" s="24" t="s">
        <v>32</v>
      </c>
      <c r="AD789" s="25">
        <v>0</v>
      </c>
      <c r="AE789" s="25">
        <v>0</v>
      </c>
      <c r="AF789" s="25">
        <v>49100</v>
      </c>
      <c r="AG789" s="25">
        <v>0</v>
      </c>
      <c r="AH789" s="25">
        <v>49100</v>
      </c>
      <c r="AI789" s="16" t="s">
        <v>19355</v>
      </c>
    </row>
    <row r="790" spans="1:35" x14ac:dyDescent="0.25">
      <c r="A790" s="17">
        <v>105038.17</v>
      </c>
      <c r="B790" s="18">
        <v>1</v>
      </c>
      <c r="C790" s="16" t="s">
        <v>73</v>
      </c>
      <c r="D790" s="21">
        <v>44319</v>
      </c>
      <c r="E790" s="16" t="s">
        <v>176</v>
      </c>
      <c r="F790" s="21">
        <v>44319</v>
      </c>
      <c r="G790" s="16" t="s">
        <v>176</v>
      </c>
      <c r="H790" s="26" t="s">
        <v>232</v>
      </c>
      <c r="L790" s="16" t="s">
        <v>110</v>
      </c>
      <c r="M790" s="26" t="s">
        <v>901</v>
      </c>
      <c r="O790" s="16" t="s">
        <v>756</v>
      </c>
      <c r="P790" s="26" t="s">
        <v>757</v>
      </c>
      <c r="T790" s="23" t="s">
        <v>32</v>
      </c>
      <c r="W790" s="20" t="s">
        <v>43</v>
      </c>
      <c r="Z790" s="25">
        <v>0</v>
      </c>
      <c r="AA790" s="25">
        <v>0</v>
      </c>
      <c r="AB790" s="25">
        <v>49100</v>
      </c>
      <c r="AC790" s="25">
        <v>0</v>
      </c>
      <c r="AD790" s="25">
        <v>0</v>
      </c>
      <c r="AE790" s="25">
        <v>0</v>
      </c>
      <c r="AF790" s="25">
        <v>49100</v>
      </c>
      <c r="AG790" s="25">
        <v>0</v>
      </c>
      <c r="AH790" s="25">
        <v>49100</v>
      </c>
      <c r="AI790" s="16" t="s">
        <v>943</v>
      </c>
    </row>
    <row r="791" spans="1:35" x14ac:dyDescent="0.25">
      <c r="A791" s="17">
        <v>105039.16</v>
      </c>
      <c r="B791" s="18">
        <v>1</v>
      </c>
      <c r="C791" s="16" t="s">
        <v>73</v>
      </c>
      <c r="D791" s="21">
        <v>43945</v>
      </c>
      <c r="E791" s="16" t="s">
        <v>176</v>
      </c>
      <c r="F791" s="21">
        <v>43945</v>
      </c>
      <c r="G791" s="16" t="s">
        <v>176</v>
      </c>
      <c r="H791" s="26" t="s">
        <v>133</v>
      </c>
      <c r="L791" s="16" t="s">
        <v>110</v>
      </c>
      <c r="M791" s="26" t="s">
        <v>19298</v>
      </c>
      <c r="O791" s="16" t="s">
        <v>756</v>
      </c>
      <c r="P791" s="26" t="s">
        <v>757</v>
      </c>
      <c r="T791" s="23" t="s">
        <v>32</v>
      </c>
      <c r="W791" s="20" t="s">
        <v>43</v>
      </c>
      <c r="Z791" s="24" t="s">
        <v>32</v>
      </c>
      <c r="AA791" s="24" t="s">
        <v>32</v>
      </c>
      <c r="AB791" s="24" t="s">
        <v>32</v>
      </c>
      <c r="AC791" s="24" t="s">
        <v>32</v>
      </c>
      <c r="AD791" s="25">
        <v>0</v>
      </c>
      <c r="AE791" s="25">
        <v>0</v>
      </c>
      <c r="AF791" s="25">
        <v>50800</v>
      </c>
      <c r="AG791" s="25">
        <v>0</v>
      </c>
      <c r="AH791" s="25">
        <v>50800</v>
      </c>
      <c r="AI791" s="16" t="s">
        <v>19354</v>
      </c>
    </row>
    <row r="792" spans="1:35" x14ac:dyDescent="0.25">
      <c r="A792" s="17">
        <v>105039.17</v>
      </c>
      <c r="B792" s="18">
        <v>1</v>
      </c>
      <c r="C792" s="16" t="s">
        <v>73</v>
      </c>
      <c r="D792" s="21">
        <v>44319</v>
      </c>
      <c r="E792" s="16" t="s">
        <v>176</v>
      </c>
      <c r="F792" s="21">
        <v>44319</v>
      </c>
      <c r="G792" s="16" t="s">
        <v>176</v>
      </c>
      <c r="H792" s="26" t="s">
        <v>133</v>
      </c>
      <c r="L792" s="16" t="s">
        <v>110</v>
      </c>
      <c r="M792" s="26" t="s">
        <v>901</v>
      </c>
      <c r="O792" s="16" t="s">
        <v>756</v>
      </c>
      <c r="P792" s="26" t="s">
        <v>757</v>
      </c>
      <c r="T792" s="23" t="s">
        <v>32</v>
      </c>
      <c r="W792" s="20" t="s">
        <v>43</v>
      </c>
      <c r="Z792" s="25">
        <v>0</v>
      </c>
      <c r="AA792" s="25">
        <v>0</v>
      </c>
      <c r="AB792" s="25">
        <v>50800</v>
      </c>
      <c r="AC792" s="25">
        <v>0</v>
      </c>
      <c r="AD792" s="25">
        <v>0</v>
      </c>
      <c r="AE792" s="25">
        <v>0</v>
      </c>
      <c r="AF792" s="25">
        <v>50800</v>
      </c>
      <c r="AG792" s="25">
        <v>0</v>
      </c>
      <c r="AH792" s="25">
        <v>50800</v>
      </c>
      <c r="AI792" s="16" t="s">
        <v>944</v>
      </c>
    </row>
    <row r="793" spans="1:35" x14ac:dyDescent="0.25">
      <c r="A793" s="17">
        <v>105040.16</v>
      </c>
      <c r="B793" s="18">
        <v>2</v>
      </c>
      <c r="C793" s="16" t="s">
        <v>73</v>
      </c>
      <c r="D793" s="21">
        <v>43945</v>
      </c>
      <c r="E793" s="16" t="s">
        <v>176</v>
      </c>
      <c r="F793" s="21">
        <v>43945</v>
      </c>
      <c r="G793" s="16" t="s">
        <v>176</v>
      </c>
      <c r="H793" s="26" t="s">
        <v>218</v>
      </c>
      <c r="L793" s="16" t="s">
        <v>110</v>
      </c>
      <c r="M793" s="26" t="s">
        <v>19298</v>
      </c>
      <c r="O793" s="16" t="s">
        <v>756</v>
      </c>
      <c r="P793" s="26" t="s">
        <v>757</v>
      </c>
      <c r="T793" s="23" t="s">
        <v>32</v>
      </c>
      <c r="W793" s="20" t="s">
        <v>43</v>
      </c>
      <c r="Z793" s="24" t="s">
        <v>32</v>
      </c>
      <c r="AA793" s="24" t="s">
        <v>32</v>
      </c>
      <c r="AB793" s="24" t="s">
        <v>32</v>
      </c>
      <c r="AC793" s="24" t="s">
        <v>32</v>
      </c>
      <c r="AD793" s="25">
        <v>0</v>
      </c>
      <c r="AE793" s="25">
        <v>0</v>
      </c>
      <c r="AF793" s="25">
        <v>44200</v>
      </c>
      <c r="AG793" s="25">
        <v>0</v>
      </c>
      <c r="AH793" s="25">
        <v>44200</v>
      </c>
      <c r="AI793" s="16" t="s">
        <v>19353</v>
      </c>
    </row>
    <row r="794" spans="1:35" x14ac:dyDescent="0.25">
      <c r="A794" s="17">
        <v>105040.17</v>
      </c>
      <c r="B794" s="18">
        <v>2</v>
      </c>
      <c r="C794" s="16" t="s">
        <v>73</v>
      </c>
      <c r="D794" s="21">
        <v>44319</v>
      </c>
      <c r="E794" s="16" t="s">
        <v>176</v>
      </c>
      <c r="F794" s="21">
        <v>44319</v>
      </c>
      <c r="G794" s="16" t="s">
        <v>176</v>
      </c>
      <c r="H794" s="26" t="s">
        <v>218</v>
      </c>
      <c r="L794" s="16" t="s">
        <v>110</v>
      </c>
      <c r="M794" s="26" t="s">
        <v>901</v>
      </c>
      <c r="O794" s="16" t="s">
        <v>756</v>
      </c>
      <c r="P794" s="26" t="s">
        <v>757</v>
      </c>
      <c r="T794" s="23" t="s">
        <v>32</v>
      </c>
      <c r="W794" s="20" t="s">
        <v>43</v>
      </c>
      <c r="Z794" s="25">
        <v>0</v>
      </c>
      <c r="AA794" s="25">
        <v>0</v>
      </c>
      <c r="AB794" s="25">
        <v>44200</v>
      </c>
      <c r="AC794" s="25">
        <v>0</v>
      </c>
      <c r="AD794" s="25">
        <v>0</v>
      </c>
      <c r="AE794" s="25">
        <v>0</v>
      </c>
      <c r="AF794" s="25">
        <v>44200</v>
      </c>
      <c r="AG794" s="25">
        <v>0</v>
      </c>
      <c r="AH794" s="25">
        <v>44200</v>
      </c>
      <c r="AI794" s="16" t="s">
        <v>945</v>
      </c>
    </row>
    <row r="795" spans="1:35" x14ac:dyDescent="0.25">
      <c r="A795" s="17">
        <v>105041.16</v>
      </c>
      <c r="B795" s="18">
        <v>1</v>
      </c>
      <c r="C795" s="16" t="s">
        <v>73</v>
      </c>
      <c r="D795" s="21">
        <v>43945</v>
      </c>
      <c r="E795" s="16" t="s">
        <v>176</v>
      </c>
      <c r="F795" s="21">
        <v>43945</v>
      </c>
      <c r="G795" s="16" t="s">
        <v>176</v>
      </c>
      <c r="H795" s="26" t="s">
        <v>215</v>
      </c>
      <c r="L795" s="16" t="s">
        <v>110</v>
      </c>
      <c r="M795" s="26" t="s">
        <v>19298</v>
      </c>
      <c r="O795" s="16" t="s">
        <v>756</v>
      </c>
      <c r="P795" s="26" t="s">
        <v>757</v>
      </c>
      <c r="T795" s="23" t="s">
        <v>32</v>
      </c>
      <c r="W795" s="20" t="s">
        <v>43</v>
      </c>
      <c r="Z795" s="24" t="s">
        <v>32</v>
      </c>
      <c r="AA795" s="24" t="s">
        <v>32</v>
      </c>
      <c r="AB795" s="24" t="s">
        <v>32</v>
      </c>
      <c r="AC795" s="24" t="s">
        <v>32</v>
      </c>
      <c r="AD795" s="25">
        <v>0</v>
      </c>
      <c r="AE795" s="25">
        <v>0</v>
      </c>
      <c r="AF795" s="25">
        <v>48700</v>
      </c>
      <c r="AG795" s="25">
        <v>0</v>
      </c>
      <c r="AH795" s="25">
        <v>48700</v>
      </c>
      <c r="AI795" s="16" t="s">
        <v>19352</v>
      </c>
    </row>
    <row r="796" spans="1:35" x14ac:dyDescent="0.25">
      <c r="A796" s="17">
        <v>105041.17</v>
      </c>
      <c r="B796" s="18">
        <v>1</v>
      </c>
      <c r="C796" s="16" t="s">
        <v>73</v>
      </c>
      <c r="D796" s="21">
        <v>44319</v>
      </c>
      <c r="E796" s="16" t="s">
        <v>176</v>
      </c>
      <c r="F796" s="21">
        <v>44319</v>
      </c>
      <c r="G796" s="16" t="s">
        <v>176</v>
      </c>
      <c r="H796" s="26" t="s">
        <v>215</v>
      </c>
      <c r="L796" s="16" t="s">
        <v>110</v>
      </c>
      <c r="M796" s="26" t="s">
        <v>901</v>
      </c>
      <c r="O796" s="16" t="s">
        <v>756</v>
      </c>
      <c r="P796" s="26" t="s">
        <v>757</v>
      </c>
      <c r="T796" s="23" t="s">
        <v>32</v>
      </c>
      <c r="W796" s="20" t="s">
        <v>43</v>
      </c>
      <c r="Z796" s="25">
        <v>0</v>
      </c>
      <c r="AA796" s="25">
        <v>0</v>
      </c>
      <c r="AB796" s="25">
        <v>48700</v>
      </c>
      <c r="AC796" s="25">
        <v>0</v>
      </c>
      <c r="AD796" s="25">
        <v>0</v>
      </c>
      <c r="AE796" s="25">
        <v>0</v>
      </c>
      <c r="AF796" s="25">
        <v>48700</v>
      </c>
      <c r="AG796" s="25">
        <v>0</v>
      </c>
      <c r="AH796" s="25">
        <v>48700</v>
      </c>
      <c r="AI796" s="16" t="s">
        <v>946</v>
      </c>
    </row>
    <row r="797" spans="1:35" x14ac:dyDescent="0.25">
      <c r="A797" s="17">
        <v>105042.16</v>
      </c>
      <c r="B797" s="18">
        <v>2</v>
      </c>
      <c r="C797" s="16" t="s">
        <v>73</v>
      </c>
      <c r="D797" s="21">
        <v>43945</v>
      </c>
      <c r="E797" s="16" t="s">
        <v>176</v>
      </c>
      <c r="F797" s="21">
        <v>43945</v>
      </c>
      <c r="G797" s="16" t="s">
        <v>176</v>
      </c>
      <c r="H797" s="26" t="s">
        <v>212</v>
      </c>
      <c r="L797" s="16" t="s">
        <v>110</v>
      </c>
      <c r="M797" s="26" t="s">
        <v>19298</v>
      </c>
      <c r="O797" s="16" t="s">
        <v>756</v>
      </c>
      <c r="P797" s="26" t="s">
        <v>757</v>
      </c>
      <c r="T797" s="23" t="s">
        <v>32</v>
      </c>
      <c r="W797" s="20" t="s">
        <v>43</v>
      </c>
      <c r="Z797" s="24" t="s">
        <v>32</v>
      </c>
      <c r="AA797" s="24" t="s">
        <v>32</v>
      </c>
      <c r="AB797" s="24" t="s">
        <v>32</v>
      </c>
      <c r="AC797" s="24" t="s">
        <v>32</v>
      </c>
      <c r="AD797" s="25">
        <v>0</v>
      </c>
      <c r="AE797" s="25">
        <v>0</v>
      </c>
      <c r="AF797" s="25">
        <v>64900</v>
      </c>
      <c r="AG797" s="25">
        <v>0</v>
      </c>
      <c r="AH797" s="25">
        <v>64900</v>
      </c>
      <c r="AI797" s="16" t="s">
        <v>19351</v>
      </c>
    </row>
    <row r="798" spans="1:35" x14ac:dyDescent="0.25">
      <c r="A798" s="17">
        <v>105042.17</v>
      </c>
      <c r="B798" s="18">
        <v>2</v>
      </c>
      <c r="C798" s="16" t="s">
        <v>73</v>
      </c>
      <c r="D798" s="21">
        <v>44319</v>
      </c>
      <c r="E798" s="16" t="s">
        <v>176</v>
      </c>
      <c r="F798" s="21">
        <v>44319</v>
      </c>
      <c r="G798" s="16" t="s">
        <v>176</v>
      </c>
      <c r="H798" s="26" t="s">
        <v>212</v>
      </c>
      <c r="L798" s="16" t="s">
        <v>110</v>
      </c>
      <c r="M798" s="26" t="s">
        <v>901</v>
      </c>
      <c r="O798" s="16" t="s">
        <v>756</v>
      </c>
      <c r="P798" s="26" t="s">
        <v>757</v>
      </c>
      <c r="T798" s="23" t="s">
        <v>32</v>
      </c>
      <c r="W798" s="20" t="s">
        <v>43</v>
      </c>
      <c r="Z798" s="25">
        <v>0</v>
      </c>
      <c r="AA798" s="25">
        <v>0</v>
      </c>
      <c r="AB798" s="25">
        <v>64900</v>
      </c>
      <c r="AC798" s="25">
        <v>0</v>
      </c>
      <c r="AD798" s="25">
        <v>0</v>
      </c>
      <c r="AE798" s="25">
        <v>0</v>
      </c>
      <c r="AF798" s="25">
        <v>64900</v>
      </c>
      <c r="AG798" s="25">
        <v>0</v>
      </c>
      <c r="AH798" s="25">
        <v>64900</v>
      </c>
      <c r="AI798" s="16" t="s">
        <v>947</v>
      </c>
    </row>
    <row r="799" spans="1:35" x14ac:dyDescent="0.25">
      <c r="A799" s="17">
        <v>105043.16</v>
      </c>
      <c r="B799" s="18">
        <v>1</v>
      </c>
      <c r="C799" s="16" t="s">
        <v>73</v>
      </c>
      <c r="D799" s="21">
        <v>43945</v>
      </c>
      <c r="E799" s="16" t="s">
        <v>176</v>
      </c>
      <c r="F799" s="21">
        <v>43945</v>
      </c>
      <c r="G799" s="16" t="s">
        <v>176</v>
      </c>
      <c r="H799" s="26" t="s">
        <v>209</v>
      </c>
      <c r="L799" s="16" t="s">
        <v>110</v>
      </c>
      <c r="M799" s="26" t="s">
        <v>19298</v>
      </c>
      <c r="O799" s="16" t="s">
        <v>756</v>
      </c>
      <c r="P799" s="26" t="s">
        <v>757</v>
      </c>
      <c r="T799" s="23" t="s">
        <v>32</v>
      </c>
      <c r="W799" s="20" t="s">
        <v>43</v>
      </c>
      <c r="Z799" s="24" t="s">
        <v>32</v>
      </c>
      <c r="AA799" s="24" t="s">
        <v>32</v>
      </c>
      <c r="AB799" s="24" t="s">
        <v>32</v>
      </c>
      <c r="AC799" s="24" t="s">
        <v>32</v>
      </c>
      <c r="AD799" s="25">
        <v>0</v>
      </c>
      <c r="AE799" s="25">
        <v>0</v>
      </c>
      <c r="AF799" s="25">
        <v>74300</v>
      </c>
      <c r="AG799" s="25">
        <v>0</v>
      </c>
      <c r="AH799" s="25">
        <v>74300</v>
      </c>
      <c r="AI799" s="16" t="s">
        <v>19350</v>
      </c>
    </row>
    <row r="800" spans="1:35" x14ac:dyDescent="0.25">
      <c r="A800" s="17">
        <v>105043.17</v>
      </c>
      <c r="B800" s="18">
        <v>1</v>
      </c>
      <c r="C800" s="16" t="s">
        <v>73</v>
      </c>
      <c r="D800" s="21">
        <v>44319</v>
      </c>
      <c r="E800" s="16" t="s">
        <v>176</v>
      </c>
      <c r="F800" s="21">
        <v>44319</v>
      </c>
      <c r="G800" s="16" t="s">
        <v>176</v>
      </c>
      <c r="H800" s="26" t="s">
        <v>209</v>
      </c>
      <c r="L800" s="16" t="s">
        <v>110</v>
      </c>
      <c r="M800" s="26" t="s">
        <v>901</v>
      </c>
      <c r="O800" s="16" t="s">
        <v>756</v>
      </c>
      <c r="P800" s="26" t="s">
        <v>757</v>
      </c>
      <c r="T800" s="23" t="s">
        <v>32</v>
      </c>
      <c r="W800" s="20" t="s">
        <v>43</v>
      </c>
      <c r="Z800" s="25">
        <v>0</v>
      </c>
      <c r="AA800" s="25">
        <v>0</v>
      </c>
      <c r="AB800" s="25">
        <v>74200</v>
      </c>
      <c r="AC800" s="25">
        <v>0</v>
      </c>
      <c r="AD800" s="25">
        <v>0</v>
      </c>
      <c r="AE800" s="25">
        <v>0</v>
      </c>
      <c r="AF800" s="25">
        <v>74200</v>
      </c>
      <c r="AG800" s="25">
        <v>0</v>
      </c>
      <c r="AH800" s="25">
        <v>74200</v>
      </c>
      <c r="AI800" s="16" t="s">
        <v>948</v>
      </c>
    </row>
    <row r="801" spans="1:35" x14ac:dyDescent="0.25">
      <c r="A801" s="17">
        <v>105044.16</v>
      </c>
      <c r="B801" s="18">
        <v>2</v>
      </c>
      <c r="C801" s="16" t="s">
        <v>73</v>
      </c>
      <c r="D801" s="21">
        <v>43945</v>
      </c>
      <c r="E801" s="16" t="s">
        <v>176</v>
      </c>
      <c r="F801" s="21">
        <v>43945</v>
      </c>
      <c r="G801" s="16" t="s">
        <v>176</v>
      </c>
      <c r="H801" s="26" t="s">
        <v>206</v>
      </c>
      <c r="L801" s="16" t="s">
        <v>110</v>
      </c>
      <c r="M801" s="26" t="s">
        <v>19298</v>
      </c>
      <c r="O801" s="16" t="s">
        <v>756</v>
      </c>
      <c r="P801" s="26" t="s">
        <v>757</v>
      </c>
      <c r="T801" s="23" t="s">
        <v>32</v>
      </c>
      <c r="W801" s="20" t="s">
        <v>43</v>
      </c>
      <c r="Z801" s="24" t="s">
        <v>32</v>
      </c>
      <c r="AA801" s="24" t="s">
        <v>32</v>
      </c>
      <c r="AB801" s="24" t="s">
        <v>32</v>
      </c>
      <c r="AC801" s="24" t="s">
        <v>32</v>
      </c>
      <c r="AD801" s="25">
        <v>0</v>
      </c>
      <c r="AE801" s="25">
        <v>0</v>
      </c>
      <c r="AF801" s="25">
        <v>44200</v>
      </c>
      <c r="AG801" s="25">
        <v>0</v>
      </c>
      <c r="AH801" s="25">
        <v>44200</v>
      </c>
      <c r="AI801" s="16" t="s">
        <v>19349</v>
      </c>
    </row>
    <row r="802" spans="1:35" x14ac:dyDescent="0.25">
      <c r="A802" s="17">
        <v>105044.17</v>
      </c>
      <c r="B802" s="18">
        <v>2</v>
      </c>
      <c r="C802" s="16" t="s">
        <v>73</v>
      </c>
      <c r="D802" s="21">
        <v>44319</v>
      </c>
      <c r="E802" s="16" t="s">
        <v>176</v>
      </c>
      <c r="F802" s="21">
        <v>44319</v>
      </c>
      <c r="G802" s="16" t="s">
        <v>176</v>
      </c>
      <c r="H802" s="26" t="s">
        <v>206</v>
      </c>
      <c r="L802" s="16" t="s">
        <v>110</v>
      </c>
      <c r="M802" s="26" t="s">
        <v>901</v>
      </c>
      <c r="O802" s="16" t="s">
        <v>756</v>
      </c>
      <c r="P802" s="26" t="s">
        <v>757</v>
      </c>
      <c r="T802" s="23" t="s">
        <v>32</v>
      </c>
      <c r="W802" s="20" t="s">
        <v>43</v>
      </c>
      <c r="Z802" s="25">
        <v>0</v>
      </c>
      <c r="AA802" s="25">
        <v>0</v>
      </c>
      <c r="AB802" s="25">
        <v>44200</v>
      </c>
      <c r="AC802" s="25">
        <v>0</v>
      </c>
      <c r="AD802" s="25">
        <v>0</v>
      </c>
      <c r="AE802" s="25">
        <v>0</v>
      </c>
      <c r="AF802" s="25">
        <v>44200</v>
      </c>
      <c r="AG802" s="25">
        <v>0</v>
      </c>
      <c r="AH802" s="25">
        <v>44200</v>
      </c>
      <c r="AI802" s="16" t="s">
        <v>949</v>
      </c>
    </row>
    <row r="803" spans="1:35" x14ac:dyDescent="0.25">
      <c r="A803" s="17">
        <v>105045.16</v>
      </c>
      <c r="B803" s="18">
        <v>1</v>
      </c>
      <c r="C803" s="16" t="s">
        <v>73</v>
      </c>
      <c r="D803" s="21">
        <v>43945</v>
      </c>
      <c r="E803" s="16" t="s">
        <v>176</v>
      </c>
      <c r="F803" s="21">
        <v>43945</v>
      </c>
      <c r="G803" s="16" t="s">
        <v>176</v>
      </c>
      <c r="H803" s="26" t="s">
        <v>196</v>
      </c>
      <c r="L803" s="16" t="s">
        <v>110</v>
      </c>
      <c r="M803" s="26" t="s">
        <v>19298</v>
      </c>
      <c r="O803" s="16" t="s">
        <v>756</v>
      </c>
      <c r="P803" s="26" t="s">
        <v>757</v>
      </c>
      <c r="T803" s="23" t="s">
        <v>32</v>
      </c>
      <c r="W803" s="20" t="s">
        <v>43</v>
      </c>
      <c r="Z803" s="24" t="s">
        <v>32</v>
      </c>
      <c r="AA803" s="24" t="s">
        <v>32</v>
      </c>
      <c r="AB803" s="24" t="s">
        <v>32</v>
      </c>
      <c r="AC803" s="24" t="s">
        <v>32</v>
      </c>
      <c r="AD803" s="25">
        <v>0</v>
      </c>
      <c r="AE803" s="25">
        <v>0</v>
      </c>
      <c r="AF803" s="25">
        <v>53000</v>
      </c>
      <c r="AG803" s="25">
        <v>0</v>
      </c>
      <c r="AH803" s="25">
        <v>53000</v>
      </c>
      <c r="AI803" s="16" t="s">
        <v>19348</v>
      </c>
    </row>
    <row r="804" spans="1:35" x14ac:dyDescent="0.25">
      <c r="A804" s="17">
        <v>105045.17</v>
      </c>
      <c r="B804" s="18">
        <v>1</v>
      </c>
      <c r="C804" s="16" t="s">
        <v>73</v>
      </c>
      <c r="D804" s="21">
        <v>44319</v>
      </c>
      <c r="E804" s="16" t="s">
        <v>176</v>
      </c>
      <c r="F804" s="21">
        <v>44319</v>
      </c>
      <c r="G804" s="16" t="s">
        <v>176</v>
      </c>
      <c r="H804" s="26" t="s">
        <v>196</v>
      </c>
      <c r="L804" s="16" t="s">
        <v>110</v>
      </c>
      <c r="M804" s="26" t="s">
        <v>901</v>
      </c>
      <c r="O804" s="16" t="s">
        <v>756</v>
      </c>
      <c r="P804" s="26" t="s">
        <v>757</v>
      </c>
      <c r="T804" s="23" t="s">
        <v>32</v>
      </c>
      <c r="W804" s="20" t="s">
        <v>43</v>
      </c>
      <c r="Z804" s="25">
        <v>0</v>
      </c>
      <c r="AA804" s="25">
        <v>0</v>
      </c>
      <c r="AB804" s="25">
        <v>53000</v>
      </c>
      <c r="AC804" s="25">
        <v>0</v>
      </c>
      <c r="AD804" s="25">
        <v>0</v>
      </c>
      <c r="AE804" s="25">
        <v>0</v>
      </c>
      <c r="AF804" s="25">
        <v>53000</v>
      </c>
      <c r="AG804" s="25">
        <v>0</v>
      </c>
      <c r="AH804" s="25">
        <v>53000</v>
      </c>
      <c r="AI804" s="16" t="s">
        <v>950</v>
      </c>
    </row>
    <row r="805" spans="1:35" x14ac:dyDescent="0.25">
      <c r="A805" s="17">
        <v>105189.16</v>
      </c>
      <c r="B805" s="18">
        <v>3</v>
      </c>
      <c r="C805" s="16" t="s">
        <v>73</v>
      </c>
      <c r="D805" s="21">
        <v>43945</v>
      </c>
      <c r="E805" s="16" t="s">
        <v>176</v>
      </c>
      <c r="F805" s="21">
        <v>43945</v>
      </c>
      <c r="G805" s="16" t="s">
        <v>176</v>
      </c>
      <c r="H805" s="26" t="s">
        <v>434</v>
      </c>
      <c r="L805" s="16" t="s">
        <v>110</v>
      </c>
      <c r="M805" s="26" t="s">
        <v>19298</v>
      </c>
      <c r="O805" s="16" t="s">
        <v>756</v>
      </c>
      <c r="P805" s="26" t="s">
        <v>757</v>
      </c>
      <c r="T805" s="23" t="s">
        <v>32</v>
      </c>
      <c r="W805" s="20" t="s">
        <v>43</v>
      </c>
      <c r="Z805" s="24" t="s">
        <v>32</v>
      </c>
      <c r="AA805" s="24" t="s">
        <v>32</v>
      </c>
      <c r="AB805" s="24" t="s">
        <v>32</v>
      </c>
      <c r="AC805" s="24" t="s">
        <v>32</v>
      </c>
      <c r="AD805" s="25">
        <v>0</v>
      </c>
      <c r="AE805" s="25">
        <v>0</v>
      </c>
      <c r="AF805" s="25">
        <v>93400</v>
      </c>
      <c r="AG805" s="25">
        <v>0</v>
      </c>
      <c r="AH805" s="25">
        <v>93400</v>
      </c>
      <c r="AI805" s="16" t="s">
        <v>19347</v>
      </c>
    </row>
    <row r="806" spans="1:35" x14ac:dyDescent="0.25">
      <c r="A806" s="17">
        <v>105189.17</v>
      </c>
      <c r="B806" s="18">
        <v>3</v>
      </c>
      <c r="C806" s="16" t="s">
        <v>73</v>
      </c>
      <c r="D806" s="21">
        <v>44319</v>
      </c>
      <c r="E806" s="16" t="s">
        <v>176</v>
      </c>
      <c r="F806" s="21">
        <v>44319</v>
      </c>
      <c r="G806" s="16" t="s">
        <v>176</v>
      </c>
      <c r="H806" s="26" t="s">
        <v>434</v>
      </c>
      <c r="L806" s="16" t="s">
        <v>110</v>
      </c>
      <c r="M806" s="26" t="s">
        <v>901</v>
      </c>
      <c r="O806" s="16" t="s">
        <v>756</v>
      </c>
      <c r="P806" s="26" t="s">
        <v>757</v>
      </c>
      <c r="T806" s="23" t="s">
        <v>32</v>
      </c>
      <c r="W806" s="20" t="s">
        <v>43</v>
      </c>
      <c r="Z806" s="25">
        <v>0</v>
      </c>
      <c r="AA806" s="25">
        <v>0</v>
      </c>
      <c r="AB806" s="25">
        <v>93500</v>
      </c>
      <c r="AC806" s="25">
        <v>0</v>
      </c>
      <c r="AD806" s="25">
        <v>0</v>
      </c>
      <c r="AE806" s="25">
        <v>0</v>
      </c>
      <c r="AF806" s="25">
        <v>93500</v>
      </c>
      <c r="AG806" s="25">
        <v>0</v>
      </c>
      <c r="AH806" s="25">
        <v>93500</v>
      </c>
      <c r="AI806" s="16" t="s">
        <v>951</v>
      </c>
    </row>
    <row r="807" spans="1:35" x14ac:dyDescent="0.25">
      <c r="A807" s="17">
        <v>105190.16</v>
      </c>
      <c r="B807" s="18">
        <v>3</v>
      </c>
      <c r="C807" s="16" t="s">
        <v>73</v>
      </c>
      <c r="D807" s="21">
        <v>43945</v>
      </c>
      <c r="E807" s="16" t="s">
        <v>176</v>
      </c>
      <c r="F807" s="21">
        <v>43945</v>
      </c>
      <c r="G807" s="16" t="s">
        <v>176</v>
      </c>
      <c r="H807" s="26" t="s">
        <v>437</v>
      </c>
      <c r="L807" s="16" t="s">
        <v>110</v>
      </c>
      <c r="M807" s="26" t="s">
        <v>19298</v>
      </c>
      <c r="O807" s="16" t="s">
        <v>756</v>
      </c>
      <c r="P807" s="26" t="s">
        <v>757</v>
      </c>
      <c r="T807" s="23" t="s">
        <v>32</v>
      </c>
      <c r="W807" s="20" t="s">
        <v>43</v>
      </c>
      <c r="Z807" s="24" t="s">
        <v>32</v>
      </c>
      <c r="AA807" s="24" t="s">
        <v>32</v>
      </c>
      <c r="AB807" s="24" t="s">
        <v>32</v>
      </c>
      <c r="AC807" s="24" t="s">
        <v>32</v>
      </c>
      <c r="AD807" s="25">
        <v>0</v>
      </c>
      <c r="AE807" s="25">
        <v>0</v>
      </c>
      <c r="AF807" s="25">
        <v>76000</v>
      </c>
      <c r="AG807" s="25">
        <v>0</v>
      </c>
      <c r="AH807" s="25">
        <v>76000</v>
      </c>
      <c r="AI807" s="16" t="s">
        <v>19346</v>
      </c>
    </row>
    <row r="808" spans="1:35" x14ac:dyDescent="0.25">
      <c r="A808" s="17">
        <v>105190.17</v>
      </c>
      <c r="B808" s="18">
        <v>3</v>
      </c>
      <c r="C808" s="16" t="s">
        <v>73</v>
      </c>
      <c r="D808" s="21">
        <v>44319</v>
      </c>
      <c r="E808" s="16" t="s">
        <v>176</v>
      </c>
      <c r="F808" s="21">
        <v>44319</v>
      </c>
      <c r="G808" s="16" t="s">
        <v>176</v>
      </c>
      <c r="H808" s="26" t="s">
        <v>437</v>
      </c>
      <c r="L808" s="16" t="s">
        <v>110</v>
      </c>
      <c r="M808" s="26" t="s">
        <v>901</v>
      </c>
      <c r="O808" s="16" t="s">
        <v>756</v>
      </c>
      <c r="P808" s="26" t="s">
        <v>757</v>
      </c>
      <c r="T808" s="23" t="s">
        <v>32</v>
      </c>
      <c r="W808" s="20" t="s">
        <v>43</v>
      </c>
      <c r="Z808" s="25">
        <v>0</v>
      </c>
      <c r="AA808" s="25">
        <v>0</v>
      </c>
      <c r="AB808" s="25">
        <v>76100</v>
      </c>
      <c r="AC808" s="25">
        <v>0</v>
      </c>
      <c r="AD808" s="25">
        <v>0</v>
      </c>
      <c r="AE808" s="25">
        <v>0</v>
      </c>
      <c r="AF808" s="25">
        <v>76100</v>
      </c>
      <c r="AG808" s="25">
        <v>0</v>
      </c>
      <c r="AH808" s="25">
        <v>76100</v>
      </c>
      <c r="AI808" s="16" t="s">
        <v>952</v>
      </c>
    </row>
    <row r="809" spans="1:35" x14ac:dyDescent="0.25">
      <c r="A809" s="17">
        <v>105191.16</v>
      </c>
      <c r="B809" s="18">
        <v>4</v>
      </c>
      <c r="C809" s="16" t="s">
        <v>73</v>
      </c>
      <c r="D809" s="21">
        <v>43945</v>
      </c>
      <c r="E809" s="16" t="s">
        <v>176</v>
      </c>
      <c r="F809" s="21">
        <v>43945</v>
      </c>
      <c r="G809" s="16" t="s">
        <v>176</v>
      </c>
      <c r="H809" s="26" t="s">
        <v>428</v>
      </c>
      <c r="L809" s="16" t="s">
        <v>110</v>
      </c>
      <c r="M809" s="26" t="s">
        <v>19298</v>
      </c>
      <c r="O809" s="16" t="s">
        <v>756</v>
      </c>
      <c r="P809" s="26" t="s">
        <v>757</v>
      </c>
      <c r="T809" s="23" t="s">
        <v>32</v>
      </c>
      <c r="W809" s="20" t="s">
        <v>43</v>
      </c>
      <c r="Z809" s="24" t="s">
        <v>32</v>
      </c>
      <c r="AA809" s="24" t="s">
        <v>32</v>
      </c>
      <c r="AB809" s="24" t="s">
        <v>32</v>
      </c>
      <c r="AC809" s="24" t="s">
        <v>32</v>
      </c>
      <c r="AD809" s="25">
        <v>0</v>
      </c>
      <c r="AE809" s="25">
        <v>0</v>
      </c>
      <c r="AF809" s="25">
        <v>53900</v>
      </c>
      <c r="AG809" s="25">
        <v>0</v>
      </c>
      <c r="AH809" s="25">
        <v>53900</v>
      </c>
      <c r="AI809" s="16" t="s">
        <v>19345</v>
      </c>
    </row>
    <row r="810" spans="1:35" x14ac:dyDescent="0.25">
      <c r="A810" s="17">
        <v>105191.17</v>
      </c>
      <c r="B810" s="18">
        <v>4</v>
      </c>
      <c r="C810" s="16" t="s">
        <v>73</v>
      </c>
      <c r="D810" s="21">
        <v>44319</v>
      </c>
      <c r="E810" s="16" t="s">
        <v>176</v>
      </c>
      <c r="F810" s="21">
        <v>44319</v>
      </c>
      <c r="G810" s="16" t="s">
        <v>176</v>
      </c>
      <c r="H810" s="26" t="s">
        <v>428</v>
      </c>
      <c r="L810" s="16" t="s">
        <v>110</v>
      </c>
      <c r="M810" s="26" t="s">
        <v>901</v>
      </c>
      <c r="O810" s="16" t="s">
        <v>756</v>
      </c>
      <c r="P810" s="26" t="s">
        <v>757</v>
      </c>
      <c r="T810" s="23" t="s">
        <v>32</v>
      </c>
      <c r="W810" s="20" t="s">
        <v>43</v>
      </c>
      <c r="Z810" s="25">
        <v>0</v>
      </c>
      <c r="AA810" s="25">
        <v>0</v>
      </c>
      <c r="AB810" s="25">
        <v>53900</v>
      </c>
      <c r="AC810" s="25">
        <v>0</v>
      </c>
      <c r="AD810" s="25">
        <v>0</v>
      </c>
      <c r="AE810" s="25">
        <v>0</v>
      </c>
      <c r="AF810" s="25">
        <v>53900</v>
      </c>
      <c r="AG810" s="25">
        <v>0</v>
      </c>
      <c r="AH810" s="25">
        <v>53900</v>
      </c>
      <c r="AI810" s="16" t="s">
        <v>953</v>
      </c>
    </row>
    <row r="811" spans="1:35" x14ac:dyDescent="0.25">
      <c r="A811" s="17">
        <v>105192.16</v>
      </c>
      <c r="B811" s="18">
        <v>3</v>
      </c>
      <c r="C811" s="16" t="s">
        <v>73</v>
      </c>
      <c r="D811" s="21">
        <v>43945</v>
      </c>
      <c r="E811" s="16" t="s">
        <v>176</v>
      </c>
      <c r="F811" s="21">
        <v>43945</v>
      </c>
      <c r="G811" s="16" t="s">
        <v>176</v>
      </c>
      <c r="H811" s="26" t="s">
        <v>425</v>
      </c>
      <c r="L811" s="16" t="s">
        <v>110</v>
      </c>
      <c r="M811" s="26" t="s">
        <v>19298</v>
      </c>
      <c r="O811" s="16" t="s">
        <v>756</v>
      </c>
      <c r="P811" s="26" t="s">
        <v>757</v>
      </c>
      <c r="T811" s="23" t="s">
        <v>32</v>
      </c>
      <c r="W811" s="20" t="s">
        <v>43</v>
      </c>
      <c r="Z811" s="24" t="s">
        <v>32</v>
      </c>
      <c r="AA811" s="24" t="s">
        <v>32</v>
      </c>
      <c r="AB811" s="24" t="s">
        <v>32</v>
      </c>
      <c r="AC811" s="24" t="s">
        <v>32</v>
      </c>
      <c r="AD811" s="25">
        <v>0</v>
      </c>
      <c r="AE811" s="25">
        <v>0</v>
      </c>
      <c r="AF811" s="25">
        <v>46000</v>
      </c>
      <c r="AG811" s="25">
        <v>0</v>
      </c>
      <c r="AH811" s="25">
        <v>46000</v>
      </c>
      <c r="AI811" s="16" t="s">
        <v>19344</v>
      </c>
    </row>
    <row r="812" spans="1:35" x14ac:dyDescent="0.25">
      <c r="A812" s="17">
        <v>105192.17</v>
      </c>
      <c r="B812" s="18">
        <v>3</v>
      </c>
      <c r="C812" s="16" t="s">
        <v>73</v>
      </c>
      <c r="D812" s="21">
        <v>44319</v>
      </c>
      <c r="E812" s="16" t="s">
        <v>176</v>
      </c>
      <c r="F812" s="21">
        <v>44319</v>
      </c>
      <c r="G812" s="16" t="s">
        <v>176</v>
      </c>
      <c r="H812" s="26" t="s">
        <v>425</v>
      </c>
      <c r="L812" s="16" t="s">
        <v>110</v>
      </c>
      <c r="M812" s="26" t="s">
        <v>901</v>
      </c>
      <c r="O812" s="16" t="s">
        <v>756</v>
      </c>
      <c r="P812" s="26" t="s">
        <v>757</v>
      </c>
      <c r="T812" s="23" t="s">
        <v>32</v>
      </c>
      <c r="W812" s="20" t="s">
        <v>43</v>
      </c>
      <c r="Z812" s="25">
        <v>0</v>
      </c>
      <c r="AA812" s="25">
        <v>0</v>
      </c>
      <c r="AB812" s="25">
        <v>46000</v>
      </c>
      <c r="AC812" s="25">
        <v>0</v>
      </c>
      <c r="AD812" s="25">
        <v>0</v>
      </c>
      <c r="AE812" s="25">
        <v>0</v>
      </c>
      <c r="AF812" s="25">
        <v>46000</v>
      </c>
      <c r="AG812" s="25">
        <v>0</v>
      </c>
      <c r="AH812" s="25">
        <v>46000</v>
      </c>
      <c r="AI812" s="16" t="s">
        <v>954</v>
      </c>
    </row>
    <row r="813" spans="1:35" x14ac:dyDescent="0.25">
      <c r="A813" s="17">
        <v>105193.16</v>
      </c>
      <c r="B813" s="18">
        <v>3</v>
      </c>
      <c r="C813" s="16" t="s">
        <v>73</v>
      </c>
      <c r="D813" s="21">
        <v>43945</v>
      </c>
      <c r="E813" s="16" t="s">
        <v>176</v>
      </c>
      <c r="F813" s="21">
        <v>43945</v>
      </c>
      <c r="G813" s="16" t="s">
        <v>176</v>
      </c>
      <c r="H813" s="26" t="s">
        <v>955</v>
      </c>
      <c r="L813" s="16" t="s">
        <v>110</v>
      </c>
      <c r="M813" s="26" t="s">
        <v>19298</v>
      </c>
      <c r="O813" s="16" t="s">
        <v>756</v>
      </c>
      <c r="P813" s="26" t="s">
        <v>757</v>
      </c>
      <c r="T813" s="23" t="s">
        <v>32</v>
      </c>
      <c r="W813" s="20" t="s">
        <v>43</v>
      </c>
      <c r="Z813" s="24" t="s">
        <v>32</v>
      </c>
      <c r="AA813" s="24" t="s">
        <v>32</v>
      </c>
      <c r="AB813" s="24" t="s">
        <v>32</v>
      </c>
      <c r="AC813" s="24" t="s">
        <v>32</v>
      </c>
      <c r="AD813" s="25">
        <v>0</v>
      </c>
      <c r="AE813" s="25">
        <v>0</v>
      </c>
      <c r="AF813" s="25">
        <v>44200</v>
      </c>
      <c r="AG813" s="25">
        <v>0</v>
      </c>
      <c r="AH813" s="25">
        <v>44200</v>
      </c>
      <c r="AI813" s="16" t="s">
        <v>19343</v>
      </c>
    </row>
    <row r="814" spans="1:35" x14ac:dyDescent="0.25">
      <c r="A814" s="17">
        <v>105193.17</v>
      </c>
      <c r="B814" s="18">
        <v>3</v>
      </c>
      <c r="C814" s="16" t="s">
        <v>73</v>
      </c>
      <c r="D814" s="21">
        <v>44319</v>
      </c>
      <c r="E814" s="16" t="s">
        <v>176</v>
      </c>
      <c r="F814" s="21">
        <v>44319</v>
      </c>
      <c r="G814" s="16" t="s">
        <v>176</v>
      </c>
      <c r="H814" s="26" t="s">
        <v>955</v>
      </c>
      <c r="L814" s="16" t="s">
        <v>110</v>
      </c>
      <c r="M814" s="26" t="s">
        <v>901</v>
      </c>
      <c r="O814" s="16" t="s">
        <v>756</v>
      </c>
      <c r="P814" s="26" t="s">
        <v>757</v>
      </c>
      <c r="T814" s="23" t="s">
        <v>32</v>
      </c>
      <c r="W814" s="20" t="s">
        <v>43</v>
      </c>
      <c r="Z814" s="25">
        <v>0</v>
      </c>
      <c r="AA814" s="25">
        <v>0</v>
      </c>
      <c r="AB814" s="25">
        <v>44200</v>
      </c>
      <c r="AC814" s="25">
        <v>0</v>
      </c>
      <c r="AD814" s="25">
        <v>0</v>
      </c>
      <c r="AE814" s="25">
        <v>0</v>
      </c>
      <c r="AF814" s="25">
        <v>44200</v>
      </c>
      <c r="AG814" s="25">
        <v>0</v>
      </c>
      <c r="AH814" s="25">
        <v>44200</v>
      </c>
      <c r="AI814" s="16" t="s">
        <v>956</v>
      </c>
    </row>
    <row r="815" spans="1:35" x14ac:dyDescent="0.25">
      <c r="A815" s="17">
        <v>105194.16</v>
      </c>
      <c r="B815" s="18">
        <v>4</v>
      </c>
      <c r="C815" s="16" t="s">
        <v>73</v>
      </c>
      <c r="D815" s="21">
        <v>43945</v>
      </c>
      <c r="E815" s="16" t="s">
        <v>176</v>
      </c>
      <c r="F815" s="21">
        <v>43945</v>
      </c>
      <c r="G815" s="16" t="s">
        <v>176</v>
      </c>
      <c r="H815" s="26" t="s">
        <v>92</v>
      </c>
      <c r="L815" s="16" t="s">
        <v>110</v>
      </c>
      <c r="M815" s="26" t="s">
        <v>19298</v>
      </c>
      <c r="O815" s="16" t="s">
        <v>756</v>
      </c>
      <c r="P815" s="26" t="s">
        <v>757</v>
      </c>
      <c r="T815" s="23" t="s">
        <v>32</v>
      </c>
      <c r="W815" s="20" t="s">
        <v>43</v>
      </c>
      <c r="Z815" s="24" t="s">
        <v>32</v>
      </c>
      <c r="AA815" s="24" t="s">
        <v>32</v>
      </c>
      <c r="AB815" s="24" t="s">
        <v>32</v>
      </c>
      <c r="AC815" s="24" t="s">
        <v>32</v>
      </c>
      <c r="AD815" s="25">
        <v>0</v>
      </c>
      <c r="AE815" s="25">
        <v>0</v>
      </c>
      <c r="AF815" s="25">
        <v>53600</v>
      </c>
      <c r="AG815" s="25">
        <v>0</v>
      </c>
      <c r="AH815" s="25">
        <v>53600</v>
      </c>
      <c r="AI815" s="16" t="s">
        <v>19342</v>
      </c>
    </row>
    <row r="816" spans="1:35" x14ac:dyDescent="0.25">
      <c r="A816" s="17">
        <v>105194.17</v>
      </c>
      <c r="B816" s="18">
        <v>4</v>
      </c>
      <c r="C816" s="16" t="s">
        <v>73</v>
      </c>
      <c r="D816" s="21">
        <v>44319</v>
      </c>
      <c r="E816" s="16" t="s">
        <v>176</v>
      </c>
      <c r="F816" s="21">
        <v>44319</v>
      </c>
      <c r="G816" s="16" t="s">
        <v>176</v>
      </c>
      <c r="H816" s="26" t="s">
        <v>92</v>
      </c>
      <c r="L816" s="16" t="s">
        <v>110</v>
      </c>
      <c r="M816" s="26" t="s">
        <v>901</v>
      </c>
      <c r="O816" s="16" t="s">
        <v>756</v>
      </c>
      <c r="P816" s="26" t="s">
        <v>757</v>
      </c>
      <c r="T816" s="23" t="s">
        <v>32</v>
      </c>
      <c r="W816" s="20" t="s">
        <v>43</v>
      </c>
      <c r="Z816" s="25">
        <v>0</v>
      </c>
      <c r="AA816" s="25">
        <v>0</v>
      </c>
      <c r="AB816" s="25">
        <v>53600</v>
      </c>
      <c r="AC816" s="25">
        <v>0</v>
      </c>
      <c r="AD816" s="25">
        <v>0</v>
      </c>
      <c r="AE816" s="25">
        <v>0</v>
      </c>
      <c r="AF816" s="25">
        <v>53600</v>
      </c>
      <c r="AG816" s="25">
        <v>0</v>
      </c>
      <c r="AH816" s="25">
        <v>53600</v>
      </c>
      <c r="AI816" s="16" t="s">
        <v>957</v>
      </c>
    </row>
    <row r="817" spans="1:35" x14ac:dyDescent="0.25">
      <c r="A817" s="17">
        <v>105195.16</v>
      </c>
      <c r="B817" s="18">
        <v>3</v>
      </c>
      <c r="C817" s="16" t="s">
        <v>73</v>
      </c>
      <c r="D817" s="21">
        <v>43945</v>
      </c>
      <c r="E817" s="16" t="s">
        <v>176</v>
      </c>
      <c r="F817" s="21">
        <v>43945</v>
      </c>
      <c r="G817" s="16" t="s">
        <v>176</v>
      </c>
      <c r="H817" s="26" t="s">
        <v>69</v>
      </c>
      <c r="L817" s="16" t="s">
        <v>110</v>
      </c>
      <c r="M817" s="26" t="s">
        <v>19298</v>
      </c>
      <c r="O817" s="16" t="s">
        <v>756</v>
      </c>
      <c r="P817" s="26" t="s">
        <v>757</v>
      </c>
      <c r="T817" s="23" t="s">
        <v>32</v>
      </c>
      <c r="W817" s="20" t="s">
        <v>43</v>
      </c>
      <c r="Z817" s="24" t="s">
        <v>32</v>
      </c>
      <c r="AA817" s="24" t="s">
        <v>32</v>
      </c>
      <c r="AB817" s="24" t="s">
        <v>32</v>
      </c>
      <c r="AC817" s="24" t="s">
        <v>32</v>
      </c>
      <c r="AD817" s="25">
        <v>0</v>
      </c>
      <c r="AE817" s="25">
        <v>0</v>
      </c>
      <c r="AF817" s="25">
        <v>84000</v>
      </c>
      <c r="AG817" s="25">
        <v>0</v>
      </c>
      <c r="AH817" s="25">
        <v>84000</v>
      </c>
      <c r="AI817" s="16" t="s">
        <v>19341</v>
      </c>
    </row>
    <row r="818" spans="1:35" x14ac:dyDescent="0.25">
      <c r="A818" s="17">
        <v>105195.17</v>
      </c>
      <c r="B818" s="18">
        <v>3</v>
      </c>
      <c r="C818" s="16" t="s">
        <v>73</v>
      </c>
      <c r="D818" s="21">
        <v>44319</v>
      </c>
      <c r="E818" s="16" t="s">
        <v>176</v>
      </c>
      <c r="F818" s="21">
        <v>44319</v>
      </c>
      <c r="G818" s="16" t="s">
        <v>176</v>
      </c>
      <c r="H818" s="26" t="s">
        <v>69</v>
      </c>
      <c r="L818" s="16" t="s">
        <v>110</v>
      </c>
      <c r="M818" s="26" t="s">
        <v>901</v>
      </c>
      <c r="O818" s="16" t="s">
        <v>756</v>
      </c>
      <c r="P818" s="26" t="s">
        <v>757</v>
      </c>
      <c r="T818" s="23" t="s">
        <v>32</v>
      </c>
      <c r="W818" s="20" t="s">
        <v>43</v>
      </c>
      <c r="Z818" s="25">
        <v>0</v>
      </c>
      <c r="AA818" s="25">
        <v>0</v>
      </c>
      <c r="AB818" s="25">
        <v>84000</v>
      </c>
      <c r="AC818" s="25">
        <v>0</v>
      </c>
      <c r="AD818" s="25">
        <v>0</v>
      </c>
      <c r="AE818" s="25">
        <v>0</v>
      </c>
      <c r="AF818" s="25">
        <v>84000</v>
      </c>
      <c r="AG818" s="25">
        <v>0</v>
      </c>
      <c r="AH818" s="25">
        <v>84000</v>
      </c>
      <c r="AI818" s="16" t="s">
        <v>958</v>
      </c>
    </row>
    <row r="819" spans="1:35" x14ac:dyDescent="0.25">
      <c r="A819" s="17">
        <v>105196.16</v>
      </c>
      <c r="B819" s="18">
        <v>3</v>
      </c>
      <c r="C819" s="16" t="s">
        <v>73</v>
      </c>
      <c r="D819" s="21">
        <v>43945</v>
      </c>
      <c r="E819" s="16" t="s">
        <v>176</v>
      </c>
      <c r="F819" s="21">
        <v>43945</v>
      </c>
      <c r="G819" s="16" t="s">
        <v>176</v>
      </c>
      <c r="H819" s="26" t="s">
        <v>408</v>
      </c>
      <c r="L819" s="16" t="s">
        <v>110</v>
      </c>
      <c r="M819" s="26" t="s">
        <v>19298</v>
      </c>
      <c r="O819" s="16" t="s">
        <v>756</v>
      </c>
      <c r="P819" s="26" t="s">
        <v>757</v>
      </c>
      <c r="T819" s="23" t="s">
        <v>32</v>
      </c>
      <c r="W819" s="20" t="s">
        <v>43</v>
      </c>
      <c r="Z819" s="24" t="s">
        <v>32</v>
      </c>
      <c r="AA819" s="24" t="s">
        <v>32</v>
      </c>
      <c r="AB819" s="24" t="s">
        <v>32</v>
      </c>
      <c r="AC819" s="24" t="s">
        <v>32</v>
      </c>
      <c r="AD819" s="25">
        <v>0</v>
      </c>
      <c r="AE819" s="25">
        <v>0</v>
      </c>
      <c r="AF819" s="25">
        <v>44200</v>
      </c>
      <c r="AG819" s="25">
        <v>0</v>
      </c>
      <c r="AH819" s="25">
        <v>44200</v>
      </c>
      <c r="AI819" s="16" t="s">
        <v>19340</v>
      </c>
    </row>
    <row r="820" spans="1:35" x14ac:dyDescent="0.25">
      <c r="A820" s="17">
        <v>105196.17</v>
      </c>
      <c r="B820" s="18">
        <v>3</v>
      </c>
      <c r="C820" s="16" t="s">
        <v>73</v>
      </c>
      <c r="D820" s="21">
        <v>44319</v>
      </c>
      <c r="E820" s="16" t="s">
        <v>176</v>
      </c>
      <c r="F820" s="21">
        <v>44319</v>
      </c>
      <c r="G820" s="16" t="s">
        <v>176</v>
      </c>
      <c r="H820" s="26" t="s">
        <v>408</v>
      </c>
      <c r="L820" s="16" t="s">
        <v>110</v>
      </c>
      <c r="M820" s="26" t="s">
        <v>901</v>
      </c>
      <c r="O820" s="16" t="s">
        <v>756</v>
      </c>
      <c r="P820" s="26" t="s">
        <v>757</v>
      </c>
      <c r="T820" s="23" t="s">
        <v>32</v>
      </c>
      <c r="W820" s="20" t="s">
        <v>43</v>
      </c>
      <c r="Z820" s="25">
        <v>0</v>
      </c>
      <c r="AA820" s="25">
        <v>0</v>
      </c>
      <c r="AB820" s="25">
        <v>44200</v>
      </c>
      <c r="AC820" s="25">
        <v>0</v>
      </c>
      <c r="AD820" s="25">
        <v>0</v>
      </c>
      <c r="AE820" s="25">
        <v>0</v>
      </c>
      <c r="AF820" s="25">
        <v>44200</v>
      </c>
      <c r="AG820" s="25">
        <v>0</v>
      </c>
      <c r="AH820" s="25">
        <v>44200</v>
      </c>
      <c r="AI820" s="16" t="s">
        <v>959</v>
      </c>
    </row>
    <row r="821" spans="1:35" x14ac:dyDescent="0.25">
      <c r="A821" s="17">
        <v>105197.16</v>
      </c>
      <c r="B821" s="18">
        <v>3</v>
      </c>
      <c r="C821" s="16" t="s">
        <v>73</v>
      </c>
      <c r="D821" s="21">
        <v>43945</v>
      </c>
      <c r="E821" s="16" t="s">
        <v>176</v>
      </c>
      <c r="F821" s="21">
        <v>43945</v>
      </c>
      <c r="G821" s="16" t="s">
        <v>176</v>
      </c>
      <c r="H821" s="26" t="s">
        <v>405</v>
      </c>
      <c r="L821" s="16" t="s">
        <v>110</v>
      </c>
      <c r="M821" s="26" t="s">
        <v>19298</v>
      </c>
      <c r="O821" s="16" t="s">
        <v>756</v>
      </c>
      <c r="P821" s="26" t="s">
        <v>757</v>
      </c>
      <c r="T821" s="23" t="s">
        <v>32</v>
      </c>
      <c r="W821" s="20" t="s">
        <v>43</v>
      </c>
      <c r="Z821" s="24" t="s">
        <v>32</v>
      </c>
      <c r="AA821" s="24" t="s">
        <v>32</v>
      </c>
      <c r="AB821" s="24" t="s">
        <v>32</v>
      </c>
      <c r="AC821" s="24" t="s">
        <v>32</v>
      </c>
      <c r="AD821" s="25">
        <v>0</v>
      </c>
      <c r="AE821" s="25">
        <v>0</v>
      </c>
      <c r="AF821" s="25">
        <v>44200</v>
      </c>
      <c r="AG821" s="25">
        <v>0</v>
      </c>
      <c r="AH821" s="25">
        <v>44200</v>
      </c>
      <c r="AI821" s="16" t="s">
        <v>19339</v>
      </c>
    </row>
    <row r="822" spans="1:35" x14ac:dyDescent="0.25">
      <c r="A822" s="17">
        <v>105197.17</v>
      </c>
      <c r="B822" s="18">
        <v>3</v>
      </c>
      <c r="C822" s="16" t="s">
        <v>73</v>
      </c>
      <c r="D822" s="21">
        <v>44319</v>
      </c>
      <c r="E822" s="16" t="s">
        <v>176</v>
      </c>
      <c r="F822" s="21">
        <v>44319</v>
      </c>
      <c r="G822" s="16" t="s">
        <v>176</v>
      </c>
      <c r="H822" s="26" t="s">
        <v>405</v>
      </c>
      <c r="L822" s="16" t="s">
        <v>110</v>
      </c>
      <c r="M822" s="26" t="s">
        <v>901</v>
      </c>
      <c r="O822" s="16" t="s">
        <v>756</v>
      </c>
      <c r="P822" s="26" t="s">
        <v>757</v>
      </c>
      <c r="T822" s="23" t="s">
        <v>32</v>
      </c>
      <c r="W822" s="20" t="s">
        <v>43</v>
      </c>
      <c r="Z822" s="25">
        <v>0</v>
      </c>
      <c r="AA822" s="25">
        <v>0</v>
      </c>
      <c r="AB822" s="25">
        <v>44200</v>
      </c>
      <c r="AC822" s="25">
        <v>0</v>
      </c>
      <c r="AD822" s="25">
        <v>0</v>
      </c>
      <c r="AE822" s="25">
        <v>0</v>
      </c>
      <c r="AF822" s="25">
        <v>44200</v>
      </c>
      <c r="AG822" s="25">
        <v>0</v>
      </c>
      <c r="AH822" s="25">
        <v>44200</v>
      </c>
      <c r="AI822" s="16" t="s">
        <v>960</v>
      </c>
    </row>
    <row r="823" spans="1:35" x14ac:dyDescent="0.25">
      <c r="A823" s="17">
        <v>105198.16</v>
      </c>
      <c r="B823" s="18">
        <v>4</v>
      </c>
      <c r="C823" s="16" t="s">
        <v>73</v>
      </c>
      <c r="D823" s="21">
        <v>43945</v>
      </c>
      <c r="E823" s="16" t="s">
        <v>176</v>
      </c>
      <c r="F823" s="21">
        <v>43945</v>
      </c>
      <c r="G823" s="16" t="s">
        <v>176</v>
      </c>
      <c r="H823" s="26" t="s">
        <v>126</v>
      </c>
      <c r="L823" s="16" t="s">
        <v>110</v>
      </c>
      <c r="M823" s="26" t="s">
        <v>19298</v>
      </c>
      <c r="O823" s="16" t="s">
        <v>756</v>
      </c>
      <c r="P823" s="26" t="s">
        <v>757</v>
      </c>
      <c r="T823" s="23" t="s">
        <v>32</v>
      </c>
      <c r="W823" s="20" t="s">
        <v>43</v>
      </c>
      <c r="Z823" s="24" t="s">
        <v>32</v>
      </c>
      <c r="AA823" s="24" t="s">
        <v>32</v>
      </c>
      <c r="AB823" s="24" t="s">
        <v>32</v>
      </c>
      <c r="AC823" s="24" t="s">
        <v>32</v>
      </c>
      <c r="AD823" s="25">
        <v>0</v>
      </c>
      <c r="AE823" s="25">
        <v>0</v>
      </c>
      <c r="AF823" s="25">
        <v>269400</v>
      </c>
      <c r="AG823" s="25">
        <v>0</v>
      </c>
      <c r="AH823" s="25">
        <v>269400</v>
      </c>
      <c r="AI823" s="16" t="s">
        <v>19338</v>
      </c>
    </row>
    <row r="824" spans="1:35" x14ac:dyDescent="0.25">
      <c r="A824" s="17">
        <v>105198.17</v>
      </c>
      <c r="B824" s="18">
        <v>4</v>
      </c>
      <c r="C824" s="16" t="s">
        <v>73</v>
      </c>
      <c r="D824" s="21">
        <v>44319</v>
      </c>
      <c r="E824" s="16" t="s">
        <v>176</v>
      </c>
      <c r="F824" s="21">
        <v>44319</v>
      </c>
      <c r="G824" s="16" t="s">
        <v>176</v>
      </c>
      <c r="H824" s="26" t="s">
        <v>126</v>
      </c>
      <c r="L824" s="16" t="s">
        <v>110</v>
      </c>
      <c r="M824" s="26" t="s">
        <v>901</v>
      </c>
      <c r="O824" s="16" t="s">
        <v>756</v>
      </c>
      <c r="P824" s="26" t="s">
        <v>757</v>
      </c>
      <c r="T824" s="23" t="s">
        <v>32</v>
      </c>
      <c r="W824" s="20" t="s">
        <v>43</v>
      </c>
      <c r="Z824" s="25">
        <v>0</v>
      </c>
      <c r="AA824" s="25">
        <v>0</v>
      </c>
      <c r="AB824" s="25">
        <v>269400</v>
      </c>
      <c r="AC824" s="25">
        <v>0</v>
      </c>
      <c r="AD824" s="25">
        <v>0</v>
      </c>
      <c r="AE824" s="25">
        <v>0</v>
      </c>
      <c r="AF824" s="25">
        <v>269400</v>
      </c>
      <c r="AG824" s="25">
        <v>0</v>
      </c>
      <c r="AH824" s="25">
        <v>269400</v>
      </c>
      <c r="AI824" s="16" t="s">
        <v>961</v>
      </c>
    </row>
    <row r="825" spans="1:35" x14ac:dyDescent="0.25">
      <c r="A825" s="17">
        <v>105199.16</v>
      </c>
      <c r="B825" s="18">
        <v>3</v>
      </c>
      <c r="C825" s="16" t="s">
        <v>73</v>
      </c>
      <c r="D825" s="21">
        <v>43945</v>
      </c>
      <c r="E825" s="16" t="s">
        <v>176</v>
      </c>
      <c r="F825" s="21">
        <v>43945</v>
      </c>
      <c r="G825" s="16" t="s">
        <v>176</v>
      </c>
      <c r="H825" s="26" t="s">
        <v>173</v>
      </c>
      <c r="L825" s="16" t="s">
        <v>110</v>
      </c>
      <c r="M825" s="26" t="s">
        <v>19298</v>
      </c>
      <c r="O825" s="16" t="s">
        <v>756</v>
      </c>
      <c r="P825" s="26" t="s">
        <v>757</v>
      </c>
      <c r="T825" s="23" t="s">
        <v>32</v>
      </c>
      <c r="W825" s="20" t="s">
        <v>43</v>
      </c>
      <c r="Z825" s="24" t="s">
        <v>32</v>
      </c>
      <c r="AA825" s="24" t="s">
        <v>32</v>
      </c>
      <c r="AB825" s="24" t="s">
        <v>32</v>
      </c>
      <c r="AC825" s="24" t="s">
        <v>32</v>
      </c>
      <c r="AD825" s="25">
        <v>0</v>
      </c>
      <c r="AE825" s="25">
        <v>0</v>
      </c>
      <c r="AF825" s="25">
        <v>113200</v>
      </c>
      <c r="AG825" s="25">
        <v>0</v>
      </c>
      <c r="AH825" s="25">
        <v>113200</v>
      </c>
      <c r="AI825" s="16" t="s">
        <v>19337</v>
      </c>
    </row>
    <row r="826" spans="1:35" x14ac:dyDescent="0.25">
      <c r="A826" s="17">
        <v>105199.17</v>
      </c>
      <c r="B826" s="18">
        <v>3</v>
      </c>
      <c r="C826" s="16" t="s">
        <v>73</v>
      </c>
      <c r="D826" s="21">
        <v>44319</v>
      </c>
      <c r="E826" s="16" t="s">
        <v>176</v>
      </c>
      <c r="F826" s="21">
        <v>44319</v>
      </c>
      <c r="G826" s="16" t="s">
        <v>176</v>
      </c>
      <c r="H826" s="26" t="s">
        <v>173</v>
      </c>
      <c r="L826" s="16" t="s">
        <v>110</v>
      </c>
      <c r="M826" s="26" t="s">
        <v>901</v>
      </c>
      <c r="O826" s="16" t="s">
        <v>756</v>
      </c>
      <c r="P826" s="26" t="s">
        <v>757</v>
      </c>
      <c r="T826" s="23" t="s">
        <v>32</v>
      </c>
      <c r="W826" s="20" t="s">
        <v>43</v>
      </c>
      <c r="Z826" s="25">
        <v>0</v>
      </c>
      <c r="AA826" s="25">
        <v>0</v>
      </c>
      <c r="AB826" s="25">
        <v>113200</v>
      </c>
      <c r="AC826" s="25">
        <v>0</v>
      </c>
      <c r="AD826" s="25">
        <v>0</v>
      </c>
      <c r="AE826" s="25">
        <v>0</v>
      </c>
      <c r="AF826" s="25">
        <v>113200</v>
      </c>
      <c r="AG826" s="25">
        <v>0</v>
      </c>
      <c r="AH826" s="25">
        <v>113200</v>
      </c>
      <c r="AI826" s="16" t="s">
        <v>962</v>
      </c>
    </row>
    <row r="827" spans="1:35" x14ac:dyDescent="0.25">
      <c r="A827" s="17">
        <v>105200.16</v>
      </c>
      <c r="B827" s="18">
        <v>3</v>
      </c>
      <c r="C827" s="16" t="s">
        <v>73</v>
      </c>
      <c r="D827" s="21">
        <v>43945</v>
      </c>
      <c r="E827" s="16" t="s">
        <v>176</v>
      </c>
      <c r="F827" s="21">
        <v>43945</v>
      </c>
      <c r="G827" s="16" t="s">
        <v>176</v>
      </c>
      <c r="H827" s="26" t="s">
        <v>389</v>
      </c>
      <c r="L827" s="16" t="s">
        <v>110</v>
      </c>
      <c r="M827" s="26" t="s">
        <v>19298</v>
      </c>
      <c r="O827" s="16" t="s">
        <v>756</v>
      </c>
      <c r="P827" s="26" t="s">
        <v>757</v>
      </c>
      <c r="T827" s="23" t="s">
        <v>32</v>
      </c>
      <c r="W827" s="20" t="s">
        <v>43</v>
      </c>
      <c r="Z827" s="24" t="s">
        <v>32</v>
      </c>
      <c r="AA827" s="24" t="s">
        <v>32</v>
      </c>
      <c r="AB827" s="24" t="s">
        <v>32</v>
      </c>
      <c r="AC827" s="24" t="s">
        <v>32</v>
      </c>
      <c r="AD827" s="25">
        <v>0</v>
      </c>
      <c r="AE827" s="25">
        <v>0</v>
      </c>
      <c r="AF827" s="25">
        <v>56300</v>
      </c>
      <c r="AG827" s="25">
        <v>0</v>
      </c>
      <c r="AH827" s="25">
        <v>56300</v>
      </c>
      <c r="AI827" s="16" t="s">
        <v>19336</v>
      </c>
    </row>
    <row r="828" spans="1:35" x14ac:dyDescent="0.25">
      <c r="A828" s="17">
        <v>105200.17</v>
      </c>
      <c r="B828" s="18">
        <v>3</v>
      </c>
      <c r="C828" s="16" t="s">
        <v>73</v>
      </c>
      <c r="D828" s="21">
        <v>44319</v>
      </c>
      <c r="E828" s="16" t="s">
        <v>176</v>
      </c>
      <c r="F828" s="21">
        <v>44319</v>
      </c>
      <c r="G828" s="16" t="s">
        <v>176</v>
      </c>
      <c r="H828" s="26" t="s">
        <v>389</v>
      </c>
      <c r="L828" s="16" t="s">
        <v>110</v>
      </c>
      <c r="M828" s="26" t="s">
        <v>901</v>
      </c>
      <c r="O828" s="16" t="s">
        <v>756</v>
      </c>
      <c r="P828" s="26" t="s">
        <v>757</v>
      </c>
      <c r="T828" s="23" t="s">
        <v>32</v>
      </c>
      <c r="W828" s="20" t="s">
        <v>43</v>
      </c>
      <c r="Z828" s="25">
        <v>0</v>
      </c>
      <c r="AA828" s="25">
        <v>0</v>
      </c>
      <c r="AB828" s="25">
        <v>56300</v>
      </c>
      <c r="AC828" s="25">
        <v>0</v>
      </c>
      <c r="AD828" s="25">
        <v>0</v>
      </c>
      <c r="AE828" s="25">
        <v>0</v>
      </c>
      <c r="AF828" s="25">
        <v>56300</v>
      </c>
      <c r="AG828" s="25">
        <v>0</v>
      </c>
      <c r="AH828" s="25">
        <v>56300</v>
      </c>
      <c r="AI828" s="16" t="s">
        <v>963</v>
      </c>
    </row>
    <row r="829" spans="1:35" x14ac:dyDescent="0.25">
      <c r="A829" s="17">
        <v>105201.16</v>
      </c>
      <c r="B829" s="18">
        <v>3</v>
      </c>
      <c r="C829" s="16" t="s">
        <v>73</v>
      </c>
      <c r="D829" s="21">
        <v>43945</v>
      </c>
      <c r="E829" s="16" t="s">
        <v>176</v>
      </c>
      <c r="F829" s="21">
        <v>43945</v>
      </c>
      <c r="G829" s="16" t="s">
        <v>176</v>
      </c>
      <c r="H829" s="26" t="s">
        <v>788</v>
      </c>
      <c r="L829" s="16" t="s">
        <v>110</v>
      </c>
      <c r="M829" s="26" t="s">
        <v>19298</v>
      </c>
      <c r="O829" s="16" t="s">
        <v>756</v>
      </c>
      <c r="P829" s="26" t="s">
        <v>757</v>
      </c>
      <c r="T829" s="23" t="s">
        <v>32</v>
      </c>
      <c r="W829" s="20" t="s">
        <v>43</v>
      </c>
      <c r="Z829" s="24" t="s">
        <v>32</v>
      </c>
      <c r="AA829" s="24" t="s">
        <v>32</v>
      </c>
      <c r="AB829" s="24" t="s">
        <v>32</v>
      </c>
      <c r="AC829" s="24" t="s">
        <v>32</v>
      </c>
      <c r="AD829" s="25">
        <v>0</v>
      </c>
      <c r="AE829" s="25">
        <v>0</v>
      </c>
      <c r="AF829" s="25">
        <v>44200</v>
      </c>
      <c r="AG829" s="25">
        <v>0</v>
      </c>
      <c r="AH829" s="25">
        <v>44200</v>
      </c>
      <c r="AI829" s="16" t="s">
        <v>19335</v>
      </c>
    </row>
    <row r="830" spans="1:35" x14ac:dyDescent="0.25">
      <c r="A830" s="17">
        <v>105201.17</v>
      </c>
      <c r="B830" s="18">
        <v>3</v>
      </c>
      <c r="C830" s="16" t="s">
        <v>73</v>
      </c>
      <c r="D830" s="21">
        <v>44319</v>
      </c>
      <c r="E830" s="16" t="s">
        <v>176</v>
      </c>
      <c r="F830" s="21">
        <v>44319</v>
      </c>
      <c r="G830" s="16" t="s">
        <v>176</v>
      </c>
      <c r="H830" s="26" t="s">
        <v>788</v>
      </c>
      <c r="L830" s="16" t="s">
        <v>110</v>
      </c>
      <c r="M830" s="26" t="s">
        <v>901</v>
      </c>
      <c r="O830" s="16" t="s">
        <v>756</v>
      </c>
      <c r="P830" s="26" t="s">
        <v>757</v>
      </c>
      <c r="T830" s="23" t="s">
        <v>32</v>
      </c>
      <c r="W830" s="20" t="s">
        <v>43</v>
      </c>
      <c r="Z830" s="25">
        <v>0</v>
      </c>
      <c r="AA830" s="25">
        <v>0</v>
      </c>
      <c r="AB830" s="25">
        <v>44200</v>
      </c>
      <c r="AC830" s="25">
        <v>0</v>
      </c>
      <c r="AD830" s="25">
        <v>0</v>
      </c>
      <c r="AE830" s="25">
        <v>0</v>
      </c>
      <c r="AF830" s="25">
        <v>44200</v>
      </c>
      <c r="AG830" s="25">
        <v>0</v>
      </c>
      <c r="AH830" s="25">
        <v>44200</v>
      </c>
      <c r="AI830" s="16" t="s">
        <v>964</v>
      </c>
    </row>
    <row r="831" spans="1:35" x14ac:dyDescent="0.25">
      <c r="A831" s="17">
        <v>105202.16</v>
      </c>
      <c r="B831" s="18">
        <v>4</v>
      </c>
      <c r="C831" s="16" t="s">
        <v>73</v>
      </c>
      <c r="D831" s="21">
        <v>43945</v>
      </c>
      <c r="E831" s="16" t="s">
        <v>176</v>
      </c>
      <c r="F831" s="21">
        <v>43945</v>
      </c>
      <c r="G831" s="16" t="s">
        <v>176</v>
      </c>
      <c r="H831" s="26" t="s">
        <v>634</v>
      </c>
      <c r="L831" s="16" t="s">
        <v>110</v>
      </c>
      <c r="M831" s="26" t="s">
        <v>19298</v>
      </c>
      <c r="O831" s="16" t="s">
        <v>756</v>
      </c>
      <c r="P831" s="26" t="s">
        <v>757</v>
      </c>
      <c r="T831" s="23" t="s">
        <v>32</v>
      </c>
      <c r="W831" s="20" t="s">
        <v>43</v>
      </c>
      <c r="Z831" s="24" t="s">
        <v>32</v>
      </c>
      <c r="AA831" s="24" t="s">
        <v>32</v>
      </c>
      <c r="AB831" s="24" t="s">
        <v>32</v>
      </c>
      <c r="AC831" s="24" t="s">
        <v>32</v>
      </c>
      <c r="AD831" s="25">
        <v>0</v>
      </c>
      <c r="AE831" s="25">
        <v>0</v>
      </c>
      <c r="AF831" s="25">
        <v>50200</v>
      </c>
      <c r="AG831" s="25">
        <v>0</v>
      </c>
      <c r="AH831" s="25">
        <v>50200</v>
      </c>
      <c r="AI831" s="16" t="s">
        <v>19334</v>
      </c>
    </row>
    <row r="832" spans="1:35" x14ac:dyDescent="0.25">
      <c r="A832" s="17">
        <v>105202.17</v>
      </c>
      <c r="B832" s="18">
        <v>4</v>
      </c>
      <c r="C832" s="16" t="s">
        <v>73</v>
      </c>
      <c r="D832" s="21">
        <v>44319</v>
      </c>
      <c r="E832" s="16" t="s">
        <v>176</v>
      </c>
      <c r="F832" s="21">
        <v>44319</v>
      </c>
      <c r="G832" s="16" t="s">
        <v>176</v>
      </c>
      <c r="H832" s="26" t="s">
        <v>634</v>
      </c>
      <c r="L832" s="16" t="s">
        <v>110</v>
      </c>
      <c r="M832" s="26" t="s">
        <v>901</v>
      </c>
      <c r="O832" s="16" t="s">
        <v>756</v>
      </c>
      <c r="P832" s="26" t="s">
        <v>757</v>
      </c>
      <c r="T832" s="23" t="s">
        <v>32</v>
      </c>
      <c r="W832" s="20" t="s">
        <v>43</v>
      </c>
      <c r="Z832" s="25">
        <v>0</v>
      </c>
      <c r="AA832" s="25">
        <v>0</v>
      </c>
      <c r="AB832" s="25">
        <v>49600</v>
      </c>
      <c r="AC832" s="25">
        <v>0</v>
      </c>
      <c r="AD832" s="25">
        <v>0</v>
      </c>
      <c r="AE832" s="25">
        <v>0</v>
      </c>
      <c r="AF832" s="25">
        <v>49600</v>
      </c>
      <c r="AG832" s="25">
        <v>0</v>
      </c>
      <c r="AH832" s="25">
        <v>49600</v>
      </c>
      <c r="AI832" s="16" t="s">
        <v>965</v>
      </c>
    </row>
    <row r="833" spans="1:35" x14ac:dyDescent="0.25">
      <c r="A833" s="17">
        <v>105203.16</v>
      </c>
      <c r="B833" s="18">
        <v>3</v>
      </c>
      <c r="C833" s="16" t="s">
        <v>73</v>
      </c>
      <c r="D833" s="21">
        <v>43945</v>
      </c>
      <c r="E833" s="16" t="s">
        <v>176</v>
      </c>
      <c r="F833" s="21">
        <v>43945</v>
      </c>
      <c r="G833" s="16" t="s">
        <v>176</v>
      </c>
      <c r="H833" s="26" t="s">
        <v>365</v>
      </c>
      <c r="L833" s="16" t="s">
        <v>110</v>
      </c>
      <c r="M833" s="26" t="s">
        <v>19298</v>
      </c>
      <c r="O833" s="16" t="s">
        <v>756</v>
      </c>
      <c r="P833" s="26" t="s">
        <v>757</v>
      </c>
      <c r="T833" s="23" t="s">
        <v>32</v>
      </c>
      <c r="W833" s="20" t="s">
        <v>43</v>
      </c>
      <c r="Z833" s="24" t="s">
        <v>32</v>
      </c>
      <c r="AA833" s="24" t="s">
        <v>32</v>
      </c>
      <c r="AB833" s="24" t="s">
        <v>32</v>
      </c>
      <c r="AC833" s="24" t="s">
        <v>32</v>
      </c>
      <c r="AD833" s="25">
        <v>0</v>
      </c>
      <c r="AE833" s="25">
        <v>0</v>
      </c>
      <c r="AF833" s="25">
        <v>44200</v>
      </c>
      <c r="AG833" s="25">
        <v>0</v>
      </c>
      <c r="AH833" s="25">
        <v>44200</v>
      </c>
      <c r="AI833" s="16" t="s">
        <v>19333</v>
      </c>
    </row>
    <row r="834" spans="1:35" x14ac:dyDescent="0.25">
      <c r="A834" s="17">
        <v>105203.17</v>
      </c>
      <c r="B834" s="18">
        <v>3</v>
      </c>
      <c r="C834" s="16" t="s">
        <v>73</v>
      </c>
      <c r="D834" s="21">
        <v>44319</v>
      </c>
      <c r="E834" s="16" t="s">
        <v>176</v>
      </c>
      <c r="F834" s="21">
        <v>44319</v>
      </c>
      <c r="G834" s="16" t="s">
        <v>176</v>
      </c>
      <c r="H834" s="26" t="s">
        <v>365</v>
      </c>
      <c r="L834" s="16" t="s">
        <v>110</v>
      </c>
      <c r="M834" s="26" t="s">
        <v>901</v>
      </c>
      <c r="O834" s="16" t="s">
        <v>756</v>
      </c>
      <c r="P834" s="26" t="s">
        <v>757</v>
      </c>
      <c r="T834" s="23" t="s">
        <v>32</v>
      </c>
      <c r="W834" s="20" t="s">
        <v>43</v>
      </c>
      <c r="Z834" s="25">
        <v>0</v>
      </c>
      <c r="AA834" s="25">
        <v>0</v>
      </c>
      <c r="AB834" s="25">
        <v>44200</v>
      </c>
      <c r="AC834" s="25">
        <v>0</v>
      </c>
      <c r="AD834" s="25">
        <v>0</v>
      </c>
      <c r="AE834" s="25">
        <v>0</v>
      </c>
      <c r="AF834" s="25">
        <v>44200</v>
      </c>
      <c r="AG834" s="25">
        <v>0</v>
      </c>
      <c r="AH834" s="25">
        <v>44200</v>
      </c>
      <c r="AI834" s="16" t="s">
        <v>966</v>
      </c>
    </row>
    <row r="835" spans="1:35" x14ac:dyDescent="0.25">
      <c r="A835" s="17">
        <v>105205.16</v>
      </c>
      <c r="B835" s="18">
        <v>3</v>
      </c>
      <c r="C835" s="16" t="s">
        <v>73</v>
      </c>
      <c r="D835" s="21">
        <v>43945</v>
      </c>
      <c r="E835" s="16" t="s">
        <v>176</v>
      </c>
      <c r="F835" s="21">
        <v>43945</v>
      </c>
      <c r="G835" s="16" t="s">
        <v>176</v>
      </c>
      <c r="H835" s="26" t="s">
        <v>362</v>
      </c>
      <c r="L835" s="16" t="s">
        <v>110</v>
      </c>
      <c r="M835" s="26" t="s">
        <v>19298</v>
      </c>
      <c r="O835" s="16" t="s">
        <v>756</v>
      </c>
      <c r="P835" s="26" t="s">
        <v>757</v>
      </c>
      <c r="T835" s="23" t="s">
        <v>32</v>
      </c>
      <c r="W835" s="20" t="s">
        <v>43</v>
      </c>
      <c r="Z835" s="24" t="s">
        <v>32</v>
      </c>
      <c r="AA835" s="24" t="s">
        <v>32</v>
      </c>
      <c r="AB835" s="24" t="s">
        <v>32</v>
      </c>
      <c r="AC835" s="24" t="s">
        <v>32</v>
      </c>
      <c r="AD835" s="25">
        <v>0</v>
      </c>
      <c r="AE835" s="25">
        <v>0</v>
      </c>
      <c r="AF835" s="25">
        <v>83700</v>
      </c>
      <c r="AG835" s="25">
        <v>0</v>
      </c>
      <c r="AH835" s="25">
        <v>83700</v>
      </c>
      <c r="AI835" s="16" t="s">
        <v>19332</v>
      </c>
    </row>
    <row r="836" spans="1:35" x14ac:dyDescent="0.25">
      <c r="A836" s="17">
        <v>105205.17</v>
      </c>
      <c r="B836" s="18">
        <v>3</v>
      </c>
      <c r="C836" s="16" t="s">
        <v>73</v>
      </c>
      <c r="D836" s="21">
        <v>44319</v>
      </c>
      <c r="E836" s="16" t="s">
        <v>176</v>
      </c>
      <c r="F836" s="21">
        <v>44319</v>
      </c>
      <c r="G836" s="16" t="s">
        <v>176</v>
      </c>
      <c r="H836" s="26" t="s">
        <v>362</v>
      </c>
      <c r="L836" s="16" t="s">
        <v>110</v>
      </c>
      <c r="M836" s="26" t="s">
        <v>901</v>
      </c>
      <c r="O836" s="16" t="s">
        <v>756</v>
      </c>
      <c r="P836" s="26" t="s">
        <v>757</v>
      </c>
      <c r="T836" s="23" t="s">
        <v>32</v>
      </c>
      <c r="W836" s="20" t="s">
        <v>43</v>
      </c>
      <c r="Z836" s="25">
        <v>0</v>
      </c>
      <c r="AA836" s="25">
        <v>0</v>
      </c>
      <c r="AB836" s="25">
        <v>83700</v>
      </c>
      <c r="AC836" s="25">
        <v>0</v>
      </c>
      <c r="AD836" s="25">
        <v>0</v>
      </c>
      <c r="AE836" s="25">
        <v>0</v>
      </c>
      <c r="AF836" s="25">
        <v>83700</v>
      </c>
      <c r="AG836" s="25">
        <v>0</v>
      </c>
      <c r="AH836" s="25">
        <v>83700</v>
      </c>
      <c r="AI836" s="16" t="s">
        <v>967</v>
      </c>
    </row>
    <row r="837" spans="1:35" x14ac:dyDescent="0.25">
      <c r="A837" s="17">
        <v>105206.16</v>
      </c>
      <c r="B837" s="18">
        <v>3</v>
      </c>
      <c r="C837" s="16" t="s">
        <v>73</v>
      </c>
      <c r="D837" s="21">
        <v>43945</v>
      </c>
      <c r="E837" s="16" t="s">
        <v>176</v>
      </c>
      <c r="F837" s="21">
        <v>43945</v>
      </c>
      <c r="G837" s="16" t="s">
        <v>176</v>
      </c>
      <c r="H837" s="26" t="s">
        <v>49</v>
      </c>
      <c r="L837" s="16" t="s">
        <v>110</v>
      </c>
      <c r="M837" s="26" t="s">
        <v>19298</v>
      </c>
      <c r="O837" s="16" t="s">
        <v>756</v>
      </c>
      <c r="P837" s="26" t="s">
        <v>757</v>
      </c>
      <c r="T837" s="23" t="s">
        <v>32</v>
      </c>
      <c r="W837" s="20" t="s">
        <v>43</v>
      </c>
      <c r="Z837" s="24" t="s">
        <v>32</v>
      </c>
      <c r="AA837" s="24" t="s">
        <v>32</v>
      </c>
      <c r="AB837" s="24" t="s">
        <v>32</v>
      </c>
      <c r="AC837" s="24" t="s">
        <v>32</v>
      </c>
      <c r="AD837" s="25">
        <v>0</v>
      </c>
      <c r="AE837" s="25">
        <v>0</v>
      </c>
      <c r="AF837" s="25">
        <v>67100</v>
      </c>
      <c r="AG837" s="25">
        <v>0</v>
      </c>
      <c r="AH837" s="25">
        <v>67100</v>
      </c>
      <c r="AI837" s="16" t="s">
        <v>19331</v>
      </c>
    </row>
    <row r="838" spans="1:35" x14ac:dyDescent="0.25">
      <c r="A838" s="17">
        <v>105206.17</v>
      </c>
      <c r="B838" s="18">
        <v>3</v>
      </c>
      <c r="C838" s="16" t="s">
        <v>73</v>
      </c>
      <c r="D838" s="21">
        <v>44319</v>
      </c>
      <c r="E838" s="16" t="s">
        <v>176</v>
      </c>
      <c r="F838" s="21">
        <v>44319</v>
      </c>
      <c r="G838" s="16" t="s">
        <v>176</v>
      </c>
      <c r="H838" s="26" t="s">
        <v>49</v>
      </c>
      <c r="L838" s="16" t="s">
        <v>110</v>
      </c>
      <c r="M838" s="26" t="s">
        <v>901</v>
      </c>
      <c r="O838" s="16" t="s">
        <v>756</v>
      </c>
      <c r="P838" s="26" t="s">
        <v>757</v>
      </c>
      <c r="T838" s="23" t="s">
        <v>32</v>
      </c>
      <c r="W838" s="20" t="s">
        <v>43</v>
      </c>
      <c r="Z838" s="25">
        <v>0</v>
      </c>
      <c r="AA838" s="25">
        <v>0</v>
      </c>
      <c r="AB838" s="25">
        <v>67200</v>
      </c>
      <c r="AC838" s="25">
        <v>0</v>
      </c>
      <c r="AD838" s="25">
        <v>0</v>
      </c>
      <c r="AE838" s="25">
        <v>0</v>
      </c>
      <c r="AF838" s="25">
        <v>67200</v>
      </c>
      <c r="AG838" s="25">
        <v>0</v>
      </c>
      <c r="AH838" s="25">
        <v>67200</v>
      </c>
      <c r="AI838" s="16" t="s">
        <v>968</v>
      </c>
    </row>
    <row r="839" spans="1:35" x14ac:dyDescent="0.25">
      <c r="A839" s="17">
        <v>105207.16</v>
      </c>
      <c r="B839" s="18">
        <v>3</v>
      </c>
      <c r="C839" s="16" t="s">
        <v>73</v>
      </c>
      <c r="D839" s="21">
        <v>43945</v>
      </c>
      <c r="E839" s="16" t="s">
        <v>176</v>
      </c>
      <c r="F839" s="21">
        <v>43945</v>
      </c>
      <c r="G839" s="16" t="s">
        <v>176</v>
      </c>
      <c r="H839" s="26" t="s">
        <v>354</v>
      </c>
      <c r="L839" s="16" t="s">
        <v>110</v>
      </c>
      <c r="M839" s="26" t="s">
        <v>19298</v>
      </c>
      <c r="O839" s="16" t="s">
        <v>756</v>
      </c>
      <c r="P839" s="26" t="s">
        <v>757</v>
      </c>
      <c r="T839" s="23" t="s">
        <v>32</v>
      </c>
      <c r="W839" s="20" t="s">
        <v>43</v>
      </c>
      <c r="Z839" s="24" t="s">
        <v>32</v>
      </c>
      <c r="AA839" s="24" t="s">
        <v>32</v>
      </c>
      <c r="AB839" s="24" t="s">
        <v>32</v>
      </c>
      <c r="AC839" s="24" t="s">
        <v>32</v>
      </c>
      <c r="AD839" s="25">
        <v>0</v>
      </c>
      <c r="AE839" s="25">
        <v>0</v>
      </c>
      <c r="AF839" s="25">
        <v>44700</v>
      </c>
      <c r="AG839" s="25">
        <v>0</v>
      </c>
      <c r="AH839" s="25">
        <v>44700</v>
      </c>
      <c r="AI839" s="16" t="s">
        <v>19330</v>
      </c>
    </row>
    <row r="840" spans="1:35" x14ac:dyDescent="0.25">
      <c r="A840" s="17">
        <v>105207.17</v>
      </c>
      <c r="B840" s="18">
        <v>3</v>
      </c>
      <c r="C840" s="16" t="s">
        <v>73</v>
      </c>
      <c r="D840" s="21">
        <v>44319</v>
      </c>
      <c r="E840" s="16" t="s">
        <v>176</v>
      </c>
      <c r="F840" s="21">
        <v>44319</v>
      </c>
      <c r="G840" s="16" t="s">
        <v>176</v>
      </c>
      <c r="H840" s="26" t="s">
        <v>354</v>
      </c>
      <c r="L840" s="16" t="s">
        <v>110</v>
      </c>
      <c r="M840" s="26" t="s">
        <v>901</v>
      </c>
      <c r="O840" s="16" t="s">
        <v>756</v>
      </c>
      <c r="P840" s="26" t="s">
        <v>757</v>
      </c>
      <c r="T840" s="23" t="s">
        <v>32</v>
      </c>
      <c r="W840" s="20" t="s">
        <v>43</v>
      </c>
      <c r="Z840" s="25">
        <v>0</v>
      </c>
      <c r="AA840" s="25">
        <v>0</v>
      </c>
      <c r="AB840" s="25">
        <v>44700</v>
      </c>
      <c r="AC840" s="25">
        <v>0</v>
      </c>
      <c r="AD840" s="25">
        <v>0</v>
      </c>
      <c r="AE840" s="25">
        <v>0</v>
      </c>
      <c r="AF840" s="25">
        <v>44700</v>
      </c>
      <c r="AG840" s="25">
        <v>0</v>
      </c>
      <c r="AH840" s="25">
        <v>44700</v>
      </c>
      <c r="AI840" s="16" t="s">
        <v>969</v>
      </c>
    </row>
    <row r="841" spans="1:35" x14ac:dyDescent="0.25">
      <c r="A841" s="17">
        <v>105208.16</v>
      </c>
      <c r="B841" s="18">
        <v>4</v>
      </c>
      <c r="C841" s="16" t="s">
        <v>73</v>
      </c>
      <c r="D841" s="21">
        <v>43945</v>
      </c>
      <c r="E841" s="16" t="s">
        <v>176</v>
      </c>
      <c r="F841" s="21">
        <v>43945</v>
      </c>
      <c r="G841" s="16" t="s">
        <v>176</v>
      </c>
      <c r="H841" s="26" t="s">
        <v>349</v>
      </c>
      <c r="L841" s="16" t="s">
        <v>110</v>
      </c>
      <c r="M841" s="26" t="s">
        <v>19298</v>
      </c>
      <c r="O841" s="16" t="s">
        <v>756</v>
      </c>
      <c r="P841" s="26" t="s">
        <v>757</v>
      </c>
      <c r="T841" s="23" t="s">
        <v>32</v>
      </c>
      <c r="W841" s="20" t="s">
        <v>43</v>
      </c>
      <c r="Z841" s="24" t="s">
        <v>32</v>
      </c>
      <c r="AA841" s="24" t="s">
        <v>32</v>
      </c>
      <c r="AB841" s="24" t="s">
        <v>32</v>
      </c>
      <c r="AC841" s="24" t="s">
        <v>32</v>
      </c>
      <c r="AD841" s="25">
        <v>0</v>
      </c>
      <c r="AE841" s="25">
        <v>0</v>
      </c>
      <c r="AF841" s="25">
        <v>64800</v>
      </c>
      <c r="AG841" s="25">
        <v>0</v>
      </c>
      <c r="AH841" s="25">
        <v>64800</v>
      </c>
      <c r="AI841" s="16" t="s">
        <v>19329</v>
      </c>
    </row>
    <row r="842" spans="1:35" x14ac:dyDescent="0.25">
      <c r="A842" s="17">
        <v>105208.17</v>
      </c>
      <c r="B842" s="18">
        <v>4</v>
      </c>
      <c r="C842" s="16" t="s">
        <v>73</v>
      </c>
      <c r="D842" s="21">
        <v>44319</v>
      </c>
      <c r="E842" s="16" t="s">
        <v>176</v>
      </c>
      <c r="F842" s="21">
        <v>44319</v>
      </c>
      <c r="G842" s="16" t="s">
        <v>176</v>
      </c>
      <c r="H842" s="26" t="s">
        <v>349</v>
      </c>
      <c r="L842" s="16" t="s">
        <v>110</v>
      </c>
      <c r="M842" s="26" t="s">
        <v>901</v>
      </c>
      <c r="O842" s="16" t="s">
        <v>756</v>
      </c>
      <c r="P842" s="26" t="s">
        <v>757</v>
      </c>
      <c r="T842" s="23" t="s">
        <v>32</v>
      </c>
      <c r="W842" s="20" t="s">
        <v>43</v>
      </c>
      <c r="Z842" s="25">
        <v>0</v>
      </c>
      <c r="AA842" s="25">
        <v>0</v>
      </c>
      <c r="AB842" s="25">
        <v>64800</v>
      </c>
      <c r="AC842" s="25">
        <v>0</v>
      </c>
      <c r="AD842" s="25">
        <v>0</v>
      </c>
      <c r="AE842" s="25">
        <v>0</v>
      </c>
      <c r="AF842" s="25">
        <v>64800</v>
      </c>
      <c r="AG842" s="25">
        <v>0</v>
      </c>
      <c r="AH842" s="25">
        <v>64800</v>
      </c>
      <c r="AI842" s="16" t="s">
        <v>970</v>
      </c>
    </row>
    <row r="843" spans="1:35" x14ac:dyDescent="0.25">
      <c r="A843" s="17">
        <v>105209.16</v>
      </c>
      <c r="B843" s="18">
        <v>3</v>
      </c>
      <c r="C843" s="16" t="s">
        <v>73</v>
      </c>
      <c r="D843" s="21">
        <v>43945</v>
      </c>
      <c r="E843" s="16" t="s">
        <v>176</v>
      </c>
      <c r="F843" s="21">
        <v>43945</v>
      </c>
      <c r="G843" s="16" t="s">
        <v>176</v>
      </c>
      <c r="H843" s="26" t="s">
        <v>346</v>
      </c>
      <c r="L843" s="16" t="s">
        <v>110</v>
      </c>
      <c r="M843" s="26" t="s">
        <v>19298</v>
      </c>
      <c r="O843" s="16" t="s">
        <v>756</v>
      </c>
      <c r="P843" s="26" t="s">
        <v>757</v>
      </c>
      <c r="T843" s="23" t="s">
        <v>32</v>
      </c>
      <c r="W843" s="20" t="s">
        <v>43</v>
      </c>
      <c r="Z843" s="24" t="s">
        <v>32</v>
      </c>
      <c r="AA843" s="24" t="s">
        <v>32</v>
      </c>
      <c r="AB843" s="24" t="s">
        <v>32</v>
      </c>
      <c r="AC843" s="24" t="s">
        <v>32</v>
      </c>
      <c r="AD843" s="25">
        <v>0</v>
      </c>
      <c r="AE843" s="25">
        <v>0</v>
      </c>
      <c r="AF843" s="25">
        <v>44200</v>
      </c>
      <c r="AG843" s="25">
        <v>0</v>
      </c>
      <c r="AH843" s="25">
        <v>44200</v>
      </c>
      <c r="AI843" s="16" t="s">
        <v>19328</v>
      </c>
    </row>
    <row r="844" spans="1:35" x14ac:dyDescent="0.25">
      <c r="A844" s="17">
        <v>105209.17</v>
      </c>
      <c r="B844" s="18">
        <v>3</v>
      </c>
      <c r="C844" s="16" t="s">
        <v>73</v>
      </c>
      <c r="D844" s="21">
        <v>44319</v>
      </c>
      <c r="E844" s="16" t="s">
        <v>176</v>
      </c>
      <c r="F844" s="21">
        <v>44319</v>
      </c>
      <c r="G844" s="16" t="s">
        <v>176</v>
      </c>
      <c r="H844" s="26" t="s">
        <v>346</v>
      </c>
      <c r="L844" s="16" t="s">
        <v>110</v>
      </c>
      <c r="M844" s="26" t="s">
        <v>901</v>
      </c>
      <c r="O844" s="16" t="s">
        <v>756</v>
      </c>
      <c r="P844" s="26" t="s">
        <v>757</v>
      </c>
      <c r="T844" s="23" t="s">
        <v>32</v>
      </c>
      <c r="W844" s="20" t="s">
        <v>43</v>
      </c>
      <c r="Z844" s="25">
        <v>0</v>
      </c>
      <c r="AA844" s="25">
        <v>0</v>
      </c>
      <c r="AB844" s="25">
        <v>44200</v>
      </c>
      <c r="AC844" s="25">
        <v>0</v>
      </c>
      <c r="AD844" s="25">
        <v>0</v>
      </c>
      <c r="AE844" s="25">
        <v>0</v>
      </c>
      <c r="AF844" s="25">
        <v>44200</v>
      </c>
      <c r="AG844" s="25">
        <v>0</v>
      </c>
      <c r="AH844" s="25">
        <v>44200</v>
      </c>
      <c r="AI844" s="16" t="s">
        <v>971</v>
      </c>
    </row>
    <row r="845" spans="1:35" x14ac:dyDescent="0.25">
      <c r="A845" s="17">
        <v>105210.16</v>
      </c>
      <c r="B845" s="18">
        <v>4</v>
      </c>
      <c r="C845" s="16" t="s">
        <v>73</v>
      </c>
      <c r="D845" s="21">
        <v>43945</v>
      </c>
      <c r="E845" s="16" t="s">
        <v>176</v>
      </c>
      <c r="F845" s="21">
        <v>43949</v>
      </c>
      <c r="G845" s="16" t="s">
        <v>486</v>
      </c>
      <c r="H845" s="26" t="s">
        <v>87</v>
      </c>
      <c r="L845" s="16" t="s">
        <v>110</v>
      </c>
      <c r="M845" s="26" t="s">
        <v>19298</v>
      </c>
      <c r="O845" s="16" t="s">
        <v>756</v>
      </c>
      <c r="P845" s="26" t="s">
        <v>757</v>
      </c>
      <c r="T845" s="23" t="s">
        <v>32</v>
      </c>
      <c r="W845" s="20" t="s">
        <v>43</v>
      </c>
      <c r="Z845" s="24" t="s">
        <v>32</v>
      </c>
      <c r="AA845" s="24" t="s">
        <v>32</v>
      </c>
      <c r="AB845" s="24" t="s">
        <v>32</v>
      </c>
      <c r="AC845" s="24" t="s">
        <v>32</v>
      </c>
      <c r="AD845" s="25">
        <v>0</v>
      </c>
      <c r="AE845" s="25">
        <v>0</v>
      </c>
      <c r="AF845" s="25">
        <v>47900</v>
      </c>
      <c r="AG845" s="25">
        <v>0</v>
      </c>
      <c r="AH845" s="25">
        <v>47900</v>
      </c>
      <c r="AI845" s="16" t="s">
        <v>19327</v>
      </c>
    </row>
    <row r="846" spans="1:35" x14ac:dyDescent="0.25">
      <c r="A846" s="17">
        <v>105210.17</v>
      </c>
      <c r="B846" s="18">
        <v>4</v>
      </c>
      <c r="C846" s="16" t="s">
        <v>73</v>
      </c>
      <c r="D846" s="21">
        <v>44319</v>
      </c>
      <c r="E846" s="16" t="s">
        <v>176</v>
      </c>
      <c r="F846" s="21">
        <v>44319</v>
      </c>
      <c r="G846" s="16" t="s">
        <v>176</v>
      </c>
      <c r="H846" s="26" t="s">
        <v>87</v>
      </c>
      <c r="L846" s="16" t="s">
        <v>110</v>
      </c>
      <c r="M846" s="26" t="s">
        <v>901</v>
      </c>
      <c r="O846" s="16" t="s">
        <v>756</v>
      </c>
      <c r="P846" s="26" t="s">
        <v>757</v>
      </c>
      <c r="T846" s="23" t="s">
        <v>32</v>
      </c>
      <c r="W846" s="20" t="s">
        <v>43</v>
      </c>
      <c r="Z846" s="25">
        <v>0</v>
      </c>
      <c r="AA846" s="25">
        <v>0</v>
      </c>
      <c r="AB846" s="25">
        <v>47900</v>
      </c>
      <c r="AC846" s="25">
        <v>0</v>
      </c>
      <c r="AD846" s="25">
        <v>0</v>
      </c>
      <c r="AE846" s="25">
        <v>0</v>
      </c>
      <c r="AF846" s="25">
        <v>47900</v>
      </c>
      <c r="AG846" s="25">
        <v>0</v>
      </c>
      <c r="AH846" s="25">
        <v>47900</v>
      </c>
      <c r="AI846" s="16" t="s">
        <v>972</v>
      </c>
    </row>
    <row r="847" spans="1:35" x14ac:dyDescent="0.25">
      <c r="A847" s="17">
        <v>105211.12</v>
      </c>
      <c r="B847" s="18">
        <v>3</v>
      </c>
      <c r="C847" s="16" t="s">
        <v>73</v>
      </c>
      <c r="D847" s="21">
        <v>42516</v>
      </c>
      <c r="E847" s="16" t="s">
        <v>486</v>
      </c>
      <c r="F847" s="21">
        <v>42719</v>
      </c>
      <c r="G847" s="16" t="s">
        <v>109</v>
      </c>
      <c r="H847" s="26" t="s">
        <v>334</v>
      </c>
      <c r="L847" s="16" t="s">
        <v>110</v>
      </c>
      <c r="M847" s="26" t="s">
        <v>19326</v>
      </c>
      <c r="O847" s="16" t="s">
        <v>756</v>
      </c>
      <c r="P847" s="26" t="s">
        <v>757</v>
      </c>
      <c r="T847" s="23" t="s">
        <v>32</v>
      </c>
      <c r="W847" s="20" t="s">
        <v>43</v>
      </c>
      <c r="Z847" s="24" t="s">
        <v>32</v>
      </c>
      <c r="AA847" s="24" t="s">
        <v>32</v>
      </c>
      <c r="AB847" s="24" t="s">
        <v>32</v>
      </c>
      <c r="AC847" s="24" t="s">
        <v>32</v>
      </c>
      <c r="AD847" s="25">
        <v>0</v>
      </c>
      <c r="AE847" s="25">
        <v>0</v>
      </c>
      <c r="AF847" s="25">
        <v>23600.16</v>
      </c>
      <c r="AG847" s="25">
        <v>0</v>
      </c>
      <c r="AH847" s="25">
        <v>23600.16</v>
      </c>
      <c r="AI847" s="16" t="s">
        <v>19325</v>
      </c>
    </row>
    <row r="848" spans="1:35" x14ac:dyDescent="0.25">
      <c r="A848" s="17">
        <v>105211.16</v>
      </c>
      <c r="B848" s="18">
        <v>3</v>
      </c>
      <c r="C848" s="16" t="s">
        <v>73</v>
      </c>
      <c r="D848" s="21">
        <v>43945</v>
      </c>
      <c r="E848" s="16" t="s">
        <v>176</v>
      </c>
      <c r="F848" s="21">
        <v>43945</v>
      </c>
      <c r="G848" s="16" t="s">
        <v>176</v>
      </c>
      <c r="H848" s="26" t="s">
        <v>334</v>
      </c>
      <c r="L848" s="16" t="s">
        <v>110</v>
      </c>
      <c r="M848" s="26" t="s">
        <v>19298</v>
      </c>
      <c r="O848" s="16" t="s">
        <v>756</v>
      </c>
      <c r="P848" s="26" t="s">
        <v>757</v>
      </c>
      <c r="T848" s="23" t="s">
        <v>32</v>
      </c>
      <c r="W848" s="20" t="s">
        <v>43</v>
      </c>
      <c r="Z848" s="24" t="s">
        <v>32</v>
      </c>
      <c r="AA848" s="24" t="s">
        <v>32</v>
      </c>
      <c r="AB848" s="24" t="s">
        <v>32</v>
      </c>
      <c r="AC848" s="24" t="s">
        <v>32</v>
      </c>
      <c r="AD848" s="25">
        <v>0</v>
      </c>
      <c r="AE848" s="25">
        <v>0</v>
      </c>
      <c r="AF848" s="25">
        <v>52200</v>
      </c>
      <c r="AG848" s="25">
        <v>0</v>
      </c>
      <c r="AH848" s="25">
        <v>52200</v>
      </c>
      <c r="AI848" s="16" t="s">
        <v>19324</v>
      </c>
    </row>
    <row r="849" spans="1:35" x14ac:dyDescent="0.25">
      <c r="A849" s="17">
        <v>105211.17</v>
      </c>
      <c r="B849" s="18">
        <v>3</v>
      </c>
      <c r="C849" s="16" t="s">
        <v>73</v>
      </c>
      <c r="D849" s="21">
        <v>44319</v>
      </c>
      <c r="E849" s="16" t="s">
        <v>176</v>
      </c>
      <c r="F849" s="21">
        <v>44319</v>
      </c>
      <c r="G849" s="16" t="s">
        <v>176</v>
      </c>
      <c r="H849" s="26" t="s">
        <v>334</v>
      </c>
      <c r="L849" s="16" t="s">
        <v>110</v>
      </c>
      <c r="M849" s="26" t="s">
        <v>901</v>
      </c>
      <c r="O849" s="16" t="s">
        <v>756</v>
      </c>
      <c r="P849" s="26" t="s">
        <v>757</v>
      </c>
      <c r="T849" s="23" t="s">
        <v>32</v>
      </c>
      <c r="W849" s="20" t="s">
        <v>43</v>
      </c>
      <c r="Z849" s="25">
        <v>0</v>
      </c>
      <c r="AA849" s="25">
        <v>0</v>
      </c>
      <c r="AB849" s="25">
        <v>52200</v>
      </c>
      <c r="AC849" s="25">
        <v>0</v>
      </c>
      <c r="AD849" s="25">
        <v>0</v>
      </c>
      <c r="AE849" s="25">
        <v>0</v>
      </c>
      <c r="AF849" s="25">
        <v>52200</v>
      </c>
      <c r="AG849" s="25">
        <v>0</v>
      </c>
      <c r="AH849" s="25">
        <v>52200</v>
      </c>
      <c r="AI849" s="16" t="s">
        <v>973</v>
      </c>
    </row>
    <row r="850" spans="1:35" x14ac:dyDescent="0.25">
      <c r="A850" s="17">
        <v>105212.16</v>
      </c>
      <c r="B850" s="18">
        <v>3</v>
      </c>
      <c r="C850" s="16" t="s">
        <v>73</v>
      </c>
      <c r="D850" s="21">
        <v>43945</v>
      </c>
      <c r="E850" s="16" t="s">
        <v>176</v>
      </c>
      <c r="F850" s="21">
        <v>43945</v>
      </c>
      <c r="G850" s="16" t="s">
        <v>176</v>
      </c>
      <c r="H850" s="26" t="s">
        <v>331</v>
      </c>
      <c r="L850" s="16" t="s">
        <v>110</v>
      </c>
      <c r="M850" s="26" t="s">
        <v>19298</v>
      </c>
      <c r="O850" s="16" t="s">
        <v>756</v>
      </c>
      <c r="P850" s="26" t="s">
        <v>757</v>
      </c>
      <c r="T850" s="23" t="s">
        <v>32</v>
      </c>
      <c r="W850" s="20" t="s">
        <v>43</v>
      </c>
      <c r="Z850" s="24" t="s">
        <v>32</v>
      </c>
      <c r="AA850" s="24" t="s">
        <v>32</v>
      </c>
      <c r="AB850" s="24" t="s">
        <v>32</v>
      </c>
      <c r="AC850" s="24" t="s">
        <v>32</v>
      </c>
      <c r="AD850" s="25">
        <v>0</v>
      </c>
      <c r="AE850" s="25">
        <v>0</v>
      </c>
      <c r="AF850" s="25">
        <v>44200</v>
      </c>
      <c r="AG850" s="25">
        <v>0</v>
      </c>
      <c r="AH850" s="25">
        <v>44200</v>
      </c>
      <c r="AI850" s="16" t="s">
        <v>19323</v>
      </c>
    </row>
    <row r="851" spans="1:35" x14ac:dyDescent="0.25">
      <c r="A851" s="17">
        <v>105212.17</v>
      </c>
      <c r="B851" s="18">
        <v>3</v>
      </c>
      <c r="C851" s="16" t="s">
        <v>73</v>
      </c>
      <c r="D851" s="21">
        <v>44319</v>
      </c>
      <c r="E851" s="16" t="s">
        <v>176</v>
      </c>
      <c r="F851" s="21">
        <v>44319</v>
      </c>
      <c r="G851" s="16" t="s">
        <v>176</v>
      </c>
      <c r="H851" s="26" t="s">
        <v>331</v>
      </c>
      <c r="L851" s="16" t="s">
        <v>110</v>
      </c>
      <c r="M851" s="26" t="s">
        <v>901</v>
      </c>
      <c r="O851" s="16" t="s">
        <v>756</v>
      </c>
      <c r="P851" s="26" t="s">
        <v>757</v>
      </c>
      <c r="T851" s="23" t="s">
        <v>32</v>
      </c>
      <c r="W851" s="20" t="s">
        <v>43</v>
      </c>
      <c r="Z851" s="25">
        <v>0</v>
      </c>
      <c r="AA851" s="25">
        <v>0</v>
      </c>
      <c r="AB851" s="25">
        <v>44200</v>
      </c>
      <c r="AC851" s="25">
        <v>0</v>
      </c>
      <c r="AD851" s="25">
        <v>0</v>
      </c>
      <c r="AE851" s="25">
        <v>0</v>
      </c>
      <c r="AF851" s="25">
        <v>44200</v>
      </c>
      <c r="AG851" s="25">
        <v>0</v>
      </c>
      <c r="AH851" s="25">
        <v>44200</v>
      </c>
      <c r="AI851" s="16" t="s">
        <v>974</v>
      </c>
    </row>
    <row r="852" spans="1:35" x14ac:dyDescent="0.25">
      <c r="A852" s="17">
        <v>105213.16</v>
      </c>
      <c r="B852" s="18">
        <v>3</v>
      </c>
      <c r="C852" s="16" t="s">
        <v>73</v>
      </c>
      <c r="D852" s="21">
        <v>43945</v>
      </c>
      <c r="E852" s="16" t="s">
        <v>176</v>
      </c>
      <c r="F852" s="21">
        <v>43945</v>
      </c>
      <c r="G852" s="16" t="s">
        <v>176</v>
      </c>
      <c r="H852" s="26" t="s">
        <v>57</v>
      </c>
      <c r="L852" s="16" t="s">
        <v>110</v>
      </c>
      <c r="M852" s="26" t="s">
        <v>19298</v>
      </c>
      <c r="O852" s="16" t="s">
        <v>756</v>
      </c>
      <c r="P852" s="26" t="s">
        <v>757</v>
      </c>
      <c r="T852" s="23" t="s">
        <v>32</v>
      </c>
      <c r="W852" s="20" t="s">
        <v>43</v>
      </c>
      <c r="Z852" s="24" t="s">
        <v>32</v>
      </c>
      <c r="AA852" s="24" t="s">
        <v>32</v>
      </c>
      <c r="AB852" s="24" t="s">
        <v>32</v>
      </c>
      <c r="AC852" s="24" t="s">
        <v>32</v>
      </c>
      <c r="AD852" s="25">
        <v>0</v>
      </c>
      <c r="AE852" s="25">
        <v>0</v>
      </c>
      <c r="AF852" s="25">
        <v>58500</v>
      </c>
      <c r="AG852" s="25">
        <v>0</v>
      </c>
      <c r="AH852" s="25">
        <v>58500</v>
      </c>
      <c r="AI852" s="16" t="s">
        <v>19322</v>
      </c>
    </row>
    <row r="853" spans="1:35" x14ac:dyDescent="0.25">
      <c r="A853" s="17">
        <v>105213.17</v>
      </c>
      <c r="B853" s="18">
        <v>3</v>
      </c>
      <c r="C853" s="16" t="s">
        <v>73</v>
      </c>
      <c r="D853" s="21">
        <v>44319</v>
      </c>
      <c r="E853" s="16" t="s">
        <v>176</v>
      </c>
      <c r="F853" s="21">
        <v>44319</v>
      </c>
      <c r="G853" s="16" t="s">
        <v>176</v>
      </c>
      <c r="H853" s="26" t="s">
        <v>57</v>
      </c>
      <c r="L853" s="16" t="s">
        <v>110</v>
      </c>
      <c r="M853" s="26" t="s">
        <v>901</v>
      </c>
      <c r="O853" s="16" t="s">
        <v>756</v>
      </c>
      <c r="P853" s="26" t="s">
        <v>757</v>
      </c>
      <c r="T853" s="23" t="s">
        <v>32</v>
      </c>
      <c r="W853" s="20" t="s">
        <v>43</v>
      </c>
      <c r="Z853" s="25">
        <v>0</v>
      </c>
      <c r="AA853" s="25">
        <v>0</v>
      </c>
      <c r="AB853" s="25">
        <v>58500</v>
      </c>
      <c r="AC853" s="25">
        <v>0</v>
      </c>
      <c r="AD853" s="25">
        <v>0</v>
      </c>
      <c r="AE853" s="25">
        <v>0</v>
      </c>
      <c r="AF853" s="25">
        <v>58500</v>
      </c>
      <c r="AG853" s="25">
        <v>0</v>
      </c>
      <c r="AH853" s="25">
        <v>58500</v>
      </c>
      <c r="AI853" s="16" t="s">
        <v>975</v>
      </c>
    </row>
    <row r="854" spans="1:35" x14ac:dyDescent="0.25">
      <c r="A854" s="17">
        <v>105214.16</v>
      </c>
      <c r="B854" s="18">
        <v>4</v>
      </c>
      <c r="C854" s="16" t="s">
        <v>73</v>
      </c>
      <c r="D854" s="21">
        <v>43945</v>
      </c>
      <c r="E854" s="16" t="s">
        <v>176</v>
      </c>
      <c r="F854" s="21">
        <v>43945</v>
      </c>
      <c r="G854" s="16" t="s">
        <v>176</v>
      </c>
      <c r="H854" s="26" t="s">
        <v>326</v>
      </c>
      <c r="L854" s="16" t="s">
        <v>110</v>
      </c>
      <c r="M854" s="26" t="s">
        <v>19298</v>
      </c>
      <c r="O854" s="16" t="s">
        <v>756</v>
      </c>
      <c r="P854" s="26" t="s">
        <v>757</v>
      </c>
      <c r="T854" s="23" t="s">
        <v>32</v>
      </c>
      <c r="W854" s="20" t="s">
        <v>43</v>
      </c>
      <c r="Z854" s="24" t="s">
        <v>32</v>
      </c>
      <c r="AA854" s="24" t="s">
        <v>32</v>
      </c>
      <c r="AB854" s="24" t="s">
        <v>32</v>
      </c>
      <c r="AC854" s="24" t="s">
        <v>32</v>
      </c>
      <c r="AD854" s="25">
        <v>0</v>
      </c>
      <c r="AE854" s="25">
        <v>0</v>
      </c>
      <c r="AF854" s="25">
        <v>44200</v>
      </c>
      <c r="AG854" s="25">
        <v>0</v>
      </c>
      <c r="AH854" s="25">
        <v>44200</v>
      </c>
      <c r="AI854" s="16" t="s">
        <v>19321</v>
      </c>
    </row>
    <row r="855" spans="1:35" x14ac:dyDescent="0.25">
      <c r="A855" s="17">
        <v>105214.17</v>
      </c>
      <c r="B855" s="18">
        <v>4</v>
      </c>
      <c r="C855" s="16" t="s">
        <v>73</v>
      </c>
      <c r="D855" s="21">
        <v>44319</v>
      </c>
      <c r="E855" s="16" t="s">
        <v>176</v>
      </c>
      <c r="F855" s="21">
        <v>44319</v>
      </c>
      <c r="G855" s="16" t="s">
        <v>176</v>
      </c>
      <c r="H855" s="26" t="s">
        <v>326</v>
      </c>
      <c r="L855" s="16" t="s">
        <v>110</v>
      </c>
      <c r="M855" s="26" t="s">
        <v>901</v>
      </c>
      <c r="O855" s="16" t="s">
        <v>756</v>
      </c>
      <c r="P855" s="26" t="s">
        <v>757</v>
      </c>
      <c r="T855" s="23" t="s">
        <v>32</v>
      </c>
      <c r="W855" s="20" t="s">
        <v>43</v>
      </c>
      <c r="Z855" s="25">
        <v>0</v>
      </c>
      <c r="AA855" s="25">
        <v>0</v>
      </c>
      <c r="AB855" s="25">
        <v>44200</v>
      </c>
      <c r="AC855" s="25">
        <v>0</v>
      </c>
      <c r="AD855" s="25">
        <v>0</v>
      </c>
      <c r="AE855" s="25">
        <v>0</v>
      </c>
      <c r="AF855" s="25">
        <v>44200</v>
      </c>
      <c r="AG855" s="25">
        <v>0</v>
      </c>
      <c r="AH855" s="25">
        <v>44200</v>
      </c>
      <c r="AI855" s="16" t="s">
        <v>976</v>
      </c>
    </row>
    <row r="856" spans="1:35" x14ac:dyDescent="0.25">
      <c r="A856" s="17">
        <v>105215.16</v>
      </c>
      <c r="B856" s="18">
        <v>4</v>
      </c>
      <c r="C856" s="16" t="s">
        <v>73</v>
      </c>
      <c r="D856" s="21">
        <v>43945</v>
      </c>
      <c r="E856" s="16" t="s">
        <v>176</v>
      </c>
      <c r="F856" s="21">
        <v>43945</v>
      </c>
      <c r="G856" s="16" t="s">
        <v>176</v>
      </c>
      <c r="H856" s="26" t="s">
        <v>323</v>
      </c>
      <c r="L856" s="16" t="s">
        <v>110</v>
      </c>
      <c r="M856" s="26" t="s">
        <v>19298</v>
      </c>
      <c r="O856" s="16" t="s">
        <v>756</v>
      </c>
      <c r="P856" s="26" t="s">
        <v>757</v>
      </c>
      <c r="T856" s="23" t="s">
        <v>32</v>
      </c>
      <c r="W856" s="20" t="s">
        <v>43</v>
      </c>
      <c r="Z856" s="24" t="s">
        <v>32</v>
      </c>
      <c r="AA856" s="24" t="s">
        <v>32</v>
      </c>
      <c r="AB856" s="24" t="s">
        <v>32</v>
      </c>
      <c r="AC856" s="24" t="s">
        <v>32</v>
      </c>
      <c r="AD856" s="25">
        <v>0</v>
      </c>
      <c r="AE856" s="25">
        <v>0</v>
      </c>
      <c r="AF856" s="25">
        <v>44200</v>
      </c>
      <c r="AG856" s="25">
        <v>0</v>
      </c>
      <c r="AH856" s="25">
        <v>44200</v>
      </c>
      <c r="AI856" s="16" t="s">
        <v>19320</v>
      </c>
    </row>
    <row r="857" spans="1:35" x14ac:dyDescent="0.25">
      <c r="A857" s="17">
        <v>105215.17</v>
      </c>
      <c r="B857" s="18">
        <v>4</v>
      </c>
      <c r="C857" s="16" t="s">
        <v>73</v>
      </c>
      <c r="D857" s="21">
        <v>44319</v>
      </c>
      <c r="E857" s="16" t="s">
        <v>176</v>
      </c>
      <c r="F857" s="21">
        <v>44319</v>
      </c>
      <c r="G857" s="16" t="s">
        <v>176</v>
      </c>
      <c r="H857" s="26" t="s">
        <v>323</v>
      </c>
      <c r="L857" s="16" t="s">
        <v>110</v>
      </c>
      <c r="M857" s="26" t="s">
        <v>901</v>
      </c>
      <c r="O857" s="16" t="s">
        <v>756</v>
      </c>
      <c r="P857" s="26" t="s">
        <v>757</v>
      </c>
      <c r="T857" s="23" t="s">
        <v>32</v>
      </c>
      <c r="W857" s="20" t="s">
        <v>43</v>
      </c>
      <c r="Z857" s="25">
        <v>0</v>
      </c>
      <c r="AA857" s="25">
        <v>0</v>
      </c>
      <c r="AB857" s="25">
        <v>44200</v>
      </c>
      <c r="AC857" s="25">
        <v>0</v>
      </c>
      <c r="AD857" s="25">
        <v>0</v>
      </c>
      <c r="AE857" s="25">
        <v>0</v>
      </c>
      <c r="AF857" s="25">
        <v>44200</v>
      </c>
      <c r="AG857" s="25">
        <v>0</v>
      </c>
      <c r="AH857" s="25">
        <v>44200</v>
      </c>
      <c r="AI857" s="16" t="s">
        <v>977</v>
      </c>
    </row>
    <row r="858" spans="1:35" x14ac:dyDescent="0.25">
      <c r="A858" s="17">
        <v>105222</v>
      </c>
      <c r="B858" s="18">
        <v>6</v>
      </c>
      <c r="C858" s="16" t="s">
        <v>73</v>
      </c>
      <c r="D858" s="21">
        <v>38295</v>
      </c>
      <c r="E858" s="16" t="s">
        <v>74</v>
      </c>
      <c r="F858" s="21">
        <v>43418</v>
      </c>
      <c r="G858" s="16" t="s">
        <v>75</v>
      </c>
      <c r="H858" s="26" t="s">
        <v>76</v>
      </c>
      <c r="M858" s="26" t="s">
        <v>19319</v>
      </c>
      <c r="O858" s="16" t="s">
        <v>78</v>
      </c>
      <c r="T858" s="23" t="s">
        <v>32</v>
      </c>
      <c r="W858" s="20" t="s">
        <v>43</v>
      </c>
      <c r="Z858" s="24" t="s">
        <v>32</v>
      </c>
      <c r="AA858" s="24" t="s">
        <v>32</v>
      </c>
      <c r="AB858" s="24" t="s">
        <v>32</v>
      </c>
      <c r="AC858" s="24" t="s">
        <v>32</v>
      </c>
      <c r="AD858" s="24" t="s">
        <v>32</v>
      </c>
      <c r="AE858" s="24" t="s">
        <v>32</v>
      </c>
      <c r="AF858" s="24" t="s">
        <v>32</v>
      </c>
      <c r="AG858" s="24" t="s">
        <v>32</v>
      </c>
      <c r="AH858" s="24" t="s">
        <v>32</v>
      </c>
    </row>
    <row r="859" spans="1:35" x14ac:dyDescent="0.25">
      <c r="A859" s="17">
        <v>105225.16</v>
      </c>
      <c r="B859" s="18">
        <v>3</v>
      </c>
      <c r="C859" s="16" t="s">
        <v>73</v>
      </c>
      <c r="D859" s="21">
        <v>43945</v>
      </c>
      <c r="E859" s="16" t="s">
        <v>176</v>
      </c>
      <c r="F859" s="21">
        <v>43945</v>
      </c>
      <c r="G859" s="16" t="s">
        <v>176</v>
      </c>
      <c r="H859" s="26" t="s">
        <v>64</v>
      </c>
      <c r="L859" s="16" t="s">
        <v>110</v>
      </c>
      <c r="M859" s="26" t="s">
        <v>19298</v>
      </c>
      <c r="O859" s="16" t="s">
        <v>756</v>
      </c>
      <c r="P859" s="26" t="s">
        <v>757</v>
      </c>
      <c r="T859" s="23" t="s">
        <v>32</v>
      </c>
      <c r="W859" s="20" t="s">
        <v>43</v>
      </c>
      <c r="Z859" s="24" t="s">
        <v>32</v>
      </c>
      <c r="AA859" s="24" t="s">
        <v>32</v>
      </c>
      <c r="AB859" s="24" t="s">
        <v>32</v>
      </c>
      <c r="AC859" s="24" t="s">
        <v>32</v>
      </c>
      <c r="AD859" s="25">
        <v>0</v>
      </c>
      <c r="AE859" s="25">
        <v>0</v>
      </c>
      <c r="AF859" s="25">
        <v>44200</v>
      </c>
      <c r="AG859" s="25">
        <v>0</v>
      </c>
      <c r="AH859" s="25">
        <v>44200</v>
      </c>
      <c r="AI859" s="16" t="s">
        <v>19318</v>
      </c>
    </row>
    <row r="860" spans="1:35" x14ac:dyDescent="0.25">
      <c r="A860" s="17">
        <v>105225.17</v>
      </c>
      <c r="B860" s="18">
        <v>3</v>
      </c>
      <c r="C860" s="16" t="s">
        <v>73</v>
      </c>
      <c r="D860" s="21">
        <v>44319</v>
      </c>
      <c r="E860" s="16" t="s">
        <v>176</v>
      </c>
      <c r="F860" s="21">
        <v>44319</v>
      </c>
      <c r="G860" s="16" t="s">
        <v>176</v>
      </c>
      <c r="H860" s="26" t="s">
        <v>64</v>
      </c>
      <c r="L860" s="16" t="s">
        <v>110</v>
      </c>
      <c r="M860" s="26" t="s">
        <v>901</v>
      </c>
      <c r="O860" s="16" t="s">
        <v>756</v>
      </c>
      <c r="P860" s="26" t="s">
        <v>757</v>
      </c>
      <c r="T860" s="23" t="s">
        <v>32</v>
      </c>
      <c r="W860" s="20" t="s">
        <v>43</v>
      </c>
      <c r="Z860" s="25">
        <v>0</v>
      </c>
      <c r="AA860" s="25">
        <v>0</v>
      </c>
      <c r="AB860" s="25">
        <v>44200</v>
      </c>
      <c r="AC860" s="25">
        <v>0</v>
      </c>
      <c r="AD860" s="25">
        <v>0</v>
      </c>
      <c r="AE860" s="25">
        <v>0</v>
      </c>
      <c r="AF860" s="25">
        <v>44200</v>
      </c>
      <c r="AG860" s="25">
        <v>0</v>
      </c>
      <c r="AH860" s="25">
        <v>44200</v>
      </c>
      <c r="AI860" s="16" t="s">
        <v>978</v>
      </c>
    </row>
    <row r="861" spans="1:35" x14ac:dyDescent="0.25">
      <c r="A861" s="17">
        <v>105226.16</v>
      </c>
      <c r="B861" s="18">
        <v>3</v>
      </c>
      <c r="C861" s="16" t="s">
        <v>73</v>
      </c>
      <c r="D861" s="21">
        <v>43945</v>
      </c>
      <c r="E861" s="16" t="s">
        <v>176</v>
      </c>
      <c r="F861" s="21">
        <v>43945</v>
      </c>
      <c r="G861" s="16" t="s">
        <v>176</v>
      </c>
      <c r="H861" s="26" t="s">
        <v>307</v>
      </c>
      <c r="L861" s="16" t="s">
        <v>110</v>
      </c>
      <c r="M861" s="26" t="s">
        <v>19298</v>
      </c>
      <c r="O861" s="16" t="s">
        <v>756</v>
      </c>
      <c r="P861" s="26" t="s">
        <v>757</v>
      </c>
      <c r="T861" s="23" t="s">
        <v>32</v>
      </c>
      <c r="W861" s="20" t="s">
        <v>43</v>
      </c>
      <c r="Z861" s="24" t="s">
        <v>32</v>
      </c>
      <c r="AA861" s="24" t="s">
        <v>32</v>
      </c>
      <c r="AB861" s="24" t="s">
        <v>32</v>
      </c>
      <c r="AC861" s="24" t="s">
        <v>32</v>
      </c>
      <c r="AD861" s="25">
        <v>0</v>
      </c>
      <c r="AE861" s="25">
        <v>0</v>
      </c>
      <c r="AF861" s="25">
        <v>44200</v>
      </c>
      <c r="AG861" s="25">
        <v>0</v>
      </c>
      <c r="AH861" s="25">
        <v>44200</v>
      </c>
      <c r="AI861" s="16" t="s">
        <v>19317</v>
      </c>
    </row>
    <row r="862" spans="1:35" x14ac:dyDescent="0.25">
      <c r="A862" s="17">
        <v>105226.17</v>
      </c>
      <c r="B862" s="18">
        <v>3</v>
      </c>
      <c r="C862" s="16" t="s">
        <v>73</v>
      </c>
      <c r="D862" s="21">
        <v>44319</v>
      </c>
      <c r="E862" s="16" t="s">
        <v>176</v>
      </c>
      <c r="F862" s="21">
        <v>44319</v>
      </c>
      <c r="G862" s="16" t="s">
        <v>176</v>
      </c>
      <c r="H862" s="26" t="s">
        <v>307</v>
      </c>
      <c r="L862" s="16" t="s">
        <v>110</v>
      </c>
      <c r="M862" s="26" t="s">
        <v>901</v>
      </c>
      <c r="O862" s="16" t="s">
        <v>756</v>
      </c>
      <c r="P862" s="26" t="s">
        <v>757</v>
      </c>
      <c r="T862" s="23" t="s">
        <v>32</v>
      </c>
      <c r="W862" s="20" t="s">
        <v>43</v>
      </c>
      <c r="Z862" s="25">
        <v>0</v>
      </c>
      <c r="AA862" s="25">
        <v>0</v>
      </c>
      <c r="AB862" s="25">
        <v>44200</v>
      </c>
      <c r="AC862" s="25">
        <v>0</v>
      </c>
      <c r="AD862" s="25">
        <v>0</v>
      </c>
      <c r="AE862" s="25">
        <v>0</v>
      </c>
      <c r="AF862" s="25">
        <v>44200</v>
      </c>
      <c r="AG862" s="25">
        <v>0</v>
      </c>
      <c r="AH862" s="25">
        <v>44200</v>
      </c>
      <c r="AI862" s="16" t="s">
        <v>979</v>
      </c>
    </row>
    <row r="863" spans="1:35" x14ac:dyDescent="0.25">
      <c r="A863" s="17">
        <v>105227.16</v>
      </c>
      <c r="B863" s="18">
        <v>3</v>
      </c>
      <c r="C863" s="16" t="s">
        <v>73</v>
      </c>
      <c r="D863" s="21">
        <v>43945</v>
      </c>
      <c r="E863" s="16" t="s">
        <v>176</v>
      </c>
      <c r="F863" s="21">
        <v>43945</v>
      </c>
      <c r="G863" s="16" t="s">
        <v>176</v>
      </c>
      <c r="H863" s="26" t="s">
        <v>304</v>
      </c>
      <c r="L863" s="16" t="s">
        <v>110</v>
      </c>
      <c r="M863" s="26" t="s">
        <v>19298</v>
      </c>
      <c r="O863" s="16" t="s">
        <v>756</v>
      </c>
      <c r="P863" s="26" t="s">
        <v>757</v>
      </c>
      <c r="T863" s="23" t="s">
        <v>32</v>
      </c>
      <c r="W863" s="20" t="s">
        <v>43</v>
      </c>
      <c r="Z863" s="24" t="s">
        <v>32</v>
      </c>
      <c r="AA863" s="24" t="s">
        <v>32</v>
      </c>
      <c r="AB863" s="24" t="s">
        <v>32</v>
      </c>
      <c r="AC863" s="24" t="s">
        <v>32</v>
      </c>
      <c r="AD863" s="25">
        <v>0</v>
      </c>
      <c r="AE863" s="25">
        <v>0</v>
      </c>
      <c r="AF863" s="25">
        <v>49300</v>
      </c>
      <c r="AG863" s="25">
        <v>0</v>
      </c>
      <c r="AH863" s="25">
        <v>49300</v>
      </c>
      <c r="AI863" s="16" t="s">
        <v>19316</v>
      </c>
    </row>
    <row r="864" spans="1:35" x14ac:dyDescent="0.25">
      <c r="A864" s="17">
        <v>105227.17</v>
      </c>
      <c r="B864" s="18">
        <v>3</v>
      </c>
      <c r="C864" s="16" t="s">
        <v>73</v>
      </c>
      <c r="D864" s="21">
        <v>44319</v>
      </c>
      <c r="E864" s="16" t="s">
        <v>176</v>
      </c>
      <c r="F864" s="21">
        <v>44319</v>
      </c>
      <c r="G864" s="16" t="s">
        <v>176</v>
      </c>
      <c r="H864" s="26" t="s">
        <v>304</v>
      </c>
      <c r="L864" s="16" t="s">
        <v>110</v>
      </c>
      <c r="M864" s="26" t="s">
        <v>901</v>
      </c>
      <c r="O864" s="16" t="s">
        <v>756</v>
      </c>
      <c r="P864" s="26" t="s">
        <v>757</v>
      </c>
      <c r="T864" s="23" t="s">
        <v>32</v>
      </c>
      <c r="W864" s="20" t="s">
        <v>43</v>
      </c>
      <c r="Z864" s="25">
        <v>0</v>
      </c>
      <c r="AA864" s="25">
        <v>0</v>
      </c>
      <c r="AB864" s="25">
        <v>49300</v>
      </c>
      <c r="AC864" s="25">
        <v>0</v>
      </c>
      <c r="AD864" s="25">
        <v>0</v>
      </c>
      <c r="AE864" s="25">
        <v>0</v>
      </c>
      <c r="AF864" s="25">
        <v>49300</v>
      </c>
      <c r="AG864" s="25">
        <v>0</v>
      </c>
      <c r="AH864" s="25">
        <v>49300</v>
      </c>
      <c r="AI864" s="16" t="s">
        <v>980</v>
      </c>
    </row>
    <row r="865" spans="1:35" x14ac:dyDescent="0.25">
      <c r="A865" s="17">
        <v>105228.16</v>
      </c>
      <c r="B865" s="18">
        <v>4</v>
      </c>
      <c r="C865" s="16" t="s">
        <v>73</v>
      </c>
      <c r="D865" s="21">
        <v>43945</v>
      </c>
      <c r="E865" s="16" t="s">
        <v>176</v>
      </c>
      <c r="F865" s="21">
        <v>43945</v>
      </c>
      <c r="G865" s="16" t="s">
        <v>176</v>
      </c>
      <c r="H865" s="26" t="s">
        <v>301</v>
      </c>
      <c r="L865" s="16" t="s">
        <v>110</v>
      </c>
      <c r="M865" s="26" t="s">
        <v>19298</v>
      </c>
      <c r="O865" s="16" t="s">
        <v>756</v>
      </c>
      <c r="P865" s="26" t="s">
        <v>757</v>
      </c>
      <c r="T865" s="23" t="s">
        <v>32</v>
      </c>
      <c r="W865" s="20" t="s">
        <v>43</v>
      </c>
      <c r="Z865" s="24" t="s">
        <v>32</v>
      </c>
      <c r="AA865" s="24" t="s">
        <v>32</v>
      </c>
      <c r="AB865" s="24" t="s">
        <v>32</v>
      </c>
      <c r="AC865" s="24" t="s">
        <v>32</v>
      </c>
      <c r="AD865" s="25">
        <v>0</v>
      </c>
      <c r="AE865" s="25">
        <v>0</v>
      </c>
      <c r="AF865" s="25">
        <v>52000</v>
      </c>
      <c r="AG865" s="25">
        <v>0</v>
      </c>
      <c r="AH865" s="25">
        <v>52000</v>
      </c>
      <c r="AI865" s="16" t="s">
        <v>19315</v>
      </c>
    </row>
    <row r="866" spans="1:35" x14ac:dyDescent="0.25">
      <c r="A866" s="17">
        <v>105228.17</v>
      </c>
      <c r="B866" s="18">
        <v>4</v>
      </c>
      <c r="C866" s="16" t="s">
        <v>73</v>
      </c>
      <c r="D866" s="21">
        <v>44319</v>
      </c>
      <c r="E866" s="16" t="s">
        <v>176</v>
      </c>
      <c r="F866" s="21">
        <v>44319</v>
      </c>
      <c r="G866" s="16" t="s">
        <v>176</v>
      </c>
      <c r="H866" s="26" t="s">
        <v>301</v>
      </c>
      <c r="L866" s="16" t="s">
        <v>110</v>
      </c>
      <c r="M866" s="26" t="s">
        <v>901</v>
      </c>
      <c r="O866" s="16" t="s">
        <v>756</v>
      </c>
      <c r="P866" s="26" t="s">
        <v>757</v>
      </c>
      <c r="T866" s="23" t="s">
        <v>32</v>
      </c>
      <c r="W866" s="20" t="s">
        <v>43</v>
      </c>
      <c r="Z866" s="25">
        <v>0</v>
      </c>
      <c r="AA866" s="25">
        <v>0</v>
      </c>
      <c r="AB866" s="25">
        <v>52000</v>
      </c>
      <c r="AC866" s="25">
        <v>0</v>
      </c>
      <c r="AD866" s="25">
        <v>0</v>
      </c>
      <c r="AE866" s="25">
        <v>0</v>
      </c>
      <c r="AF866" s="25">
        <v>52000</v>
      </c>
      <c r="AG866" s="25">
        <v>0</v>
      </c>
      <c r="AH866" s="25">
        <v>52000</v>
      </c>
      <c r="AI866" s="16" t="s">
        <v>981</v>
      </c>
    </row>
    <row r="867" spans="1:35" x14ac:dyDescent="0.25">
      <c r="A867" s="17">
        <v>105229.16</v>
      </c>
      <c r="B867" s="18">
        <v>4</v>
      </c>
      <c r="C867" s="16" t="s">
        <v>73</v>
      </c>
      <c r="D867" s="21">
        <v>43945</v>
      </c>
      <c r="E867" s="16" t="s">
        <v>176</v>
      </c>
      <c r="F867" s="21">
        <v>43945</v>
      </c>
      <c r="G867" s="16" t="s">
        <v>176</v>
      </c>
      <c r="H867" s="26" t="s">
        <v>298</v>
      </c>
      <c r="L867" s="16" t="s">
        <v>110</v>
      </c>
      <c r="M867" s="26" t="s">
        <v>19298</v>
      </c>
      <c r="O867" s="16" t="s">
        <v>756</v>
      </c>
      <c r="P867" s="26" t="s">
        <v>757</v>
      </c>
      <c r="T867" s="23" t="s">
        <v>32</v>
      </c>
      <c r="W867" s="20" t="s">
        <v>43</v>
      </c>
      <c r="Z867" s="24" t="s">
        <v>32</v>
      </c>
      <c r="AA867" s="24" t="s">
        <v>32</v>
      </c>
      <c r="AB867" s="24" t="s">
        <v>32</v>
      </c>
      <c r="AC867" s="24" t="s">
        <v>32</v>
      </c>
      <c r="AD867" s="25">
        <v>0</v>
      </c>
      <c r="AE867" s="25">
        <v>0</v>
      </c>
      <c r="AF867" s="25">
        <v>49200</v>
      </c>
      <c r="AG867" s="25">
        <v>0</v>
      </c>
      <c r="AH867" s="25">
        <v>49200</v>
      </c>
      <c r="AI867" s="16" t="s">
        <v>19314</v>
      </c>
    </row>
    <row r="868" spans="1:35" x14ac:dyDescent="0.25">
      <c r="A868" s="17">
        <v>105229.17</v>
      </c>
      <c r="B868" s="18">
        <v>4</v>
      </c>
      <c r="C868" s="16" t="s">
        <v>73</v>
      </c>
      <c r="D868" s="21">
        <v>44319</v>
      </c>
      <c r="E868" s="16" t="s">
        <v>176</v>
      </c>
      <c r="F868" s="21">
        <v>44319</v>
      </c>
      <c r="G868" s="16" t="s">
        <v>176</v>
      </c>
      <c r="H868" s="26" t="s">
        <v>298</v>
      </c>
      <c r="L868" s="16" t="s">
        <v>110</v>
      </c>
      <c r="M868" s="26" t="s">
        <v>901</v>
      </c>
      <c r="O868" s="16" t="s">
        <v>756</v>
      </c>
      <c r="P868" s="26" t="s">
        <v>757</v>
      </c>
      <c r="T868" s="23" t="s">
        <v>32</v>
      </c>
      <c r="W868" s="20" t="s">
        <v>43</v>
      </c>
      <c r="Z868" s="25">
        <v>0</v>
      </c>
      <c r="AA868" s="25">
        <v>0</v>
      </c>
      <c r="AB868" s="25">
        <v>49200</v>
      </c>
      <c r="AC868" s="25">
        <v>0</v>
      </c>
      <c r="AD868" s="25">
        <v>0</v>
      </c>
      <c r="AE868" s="25">
        <v>0</v>
      </c>
      <c r="AF868" s="25">
        <v>49200</v>
      </c>
      <c r="AG868" s="25">
        <v>0</v>
      </c>
      <c r="AH868" s="25">
        <v>49200</v>
      </c>
      <c r="AI868" s="16" t="s">
        <v>982</v>
      </c>
    </row>
    <row r="869" spans="1:35" x14ac:dyDescent="0.25">
      <c r="A869" s="17">
        <v>105230.16</v>
      </c>
      <c r="B869" s="18">
        <v>4</v>
      </c>
      <c r="C869" s="16" t="s">
        <v>73</v>
      </c>
      <c r="D869" s="21">
        <v>43945</v>
      </c>
      <c r="E869" s="16" t="s">
        <v>176</v>
      </c>
      <c r="F869" s="21">
        <v>43945</v>
      </c>
      <c r="G869" s="16" t="s">
        <v>176</v>
      </c>
      <c r="H869" s="26" t="s">
        <v>295</v>
      </c>
      <c r="L869" s="16" t="s">
        <v>110</v>
      </c>
      <c r="M869" s="26" t="s">
        <v>19298</v>
      </c>
      <c r="O869" s="16" t="s">
        <v>756</v>
      </c>
      <c r="P869" s="26" t="s">
        <v>757</v>
      </c>
      <c r="T869" s="23" t="s">
        <v>32</v>
      </c>
      <c r="W869" s="20" t="s">
        <v>43</v>
      </c>
      <c r="Z869" s="24" t="s">
        <v>32</v>
      </c>
      <c r="AA869" s="24" t="s">
        <v>32</v>
      </c>
      <c r="AB869" s="24" t="s">
        <v>32</v>
      </c>
      <c r="AC869" s="24" t="s">
        <v>32</v>
      </c>
      <c r="AD869" s="25">
        <v>0</v>
      </c>
      <c r="AE869" s="25">
        <v>0</v>
      </c>
      <c r="AF869" s="25">
        <v>44200</v>
      </c>
      <c r="AG869" s="25">
        <v>0</v>
      </c>
      <c r="AH869" s="25">
        <v>44200</v>
      </c>
      <c r="AI869" s="16" t="s">
        <v>19313</v>
      </c>
    </row>
    <row r="870" spans="1:35" x14ac:dyDescent="0.25">
      <c r="A870" s="17">
        <v>105230.17</v>
      </c>
      <c r="B870" s="18">
        <v>4</v>
      </c>
      <c r="C870" s="16" t="s">
        <v>73</v>
      </c>
      <c r="D870" s="21">
        <v>44319</v>
      </c>
      <c r="E870" s="16" t="s">
        <v>176</v>
      </c>
      <c r="F870" s="21">
        <v>44319</v>
      </c>
      <c r="G870" s="16" t="s">
        <v>176</v>
      </c>
      <c r="H870" s="26" t="s">
        <v>295</v>
      </c>
      <c r="L870" s="16" t="s">
        <v>110</v>
      </c>
      <c r="M870" s="26" t="s">
        <v>901</v>
      </c>
      <c r="O870" s="16" t="s">
        <v>756</v>
      </c>
      <c r="P870" s="26" t="s">
        <v>757</v>
      </c>
      <c r="T870" s="23" t="s">
        <v>32</v>
      </c>
      <c r="W870" s="20" t="s">
        <v>43</v>
      </c>
      <c r="Z870" s="25">
        <v>0</v>
      </c>
      <c r="AA870" s="25">
        <v>0</v>
      </c>
      <c r="AB870" s="25">
        <v>44200</v>
      </c>
      <c r="AC870" s="25">
        <v>0</v>
      </c>
      <c r="AD870" s="25">
        <v>0</v>
      </c>
      <c r="AE870" s="25">
        <v>0</v>
      </c>
      <c r="AF870" s="25">
        <v>44200</v>
      </c>
      <c r="AG870" s="25">
        <v>0</v>
      </c>
      <c r="AH870" s="25">
        <v>44200</v>
      </c>
      <c r="AI870" s="16" t="s">
        <v>983</v>
      </c>
    </row>
    <row r="871" spans="1:35" x14ac:dyDescent="0.25">
      <c r="A871" s="17">
        <v>105231.16</v>
      </c>
      <c r="B871" s="18">
        <v>4</v>
      </c>
      <c r="C871" s="16" t="s">
        <v>73</v>
      </c>
      <c r="D871" s="21">
        <v>43945</v>
      </c>
      <c r="E871" s="16" t="s">
        <v>176</v>
      </c>
      <c r="F871" s="21">
        <v>43945</v>
      </c>
      <c r="G871" s="16" t="s">
        <v>176</v>
      </c>
      <c r="H871" s="26" t="s">
        <v>564</v>
      </c>
      <c r="L871" s="16" t="s">
        <v>110</v>
      </c>
      <c r="M871" s="26" t="s">
        <v>19298</v>
      </c>
      <c r="O871" s="16" t="s">
        <v>756</v>
      </c>
      <c r="P871" s="26" t="s">
        <v>757</v>
      </c>
      <c r="T871" s="23" t="s">
        <v>32</v>
      </c>
      <c r="W871" s="20" t="s">
        <v>43</v>
      </c>
      <c r="Z871" s="24" t="s">
        <v>32</v>
      </c>
      <c r="AA871" s="24" t="s">
        <v>32</v>
      </c>
      <c r="AB871" s="24" t="s">
        <v>32</v>
      </c>
      <c r="AC871" s="24" t="s">
        <v>32</v>
      </c>
      <c r="AD871" s="25">
        <v>0</v>
      </c>
      <c r="AE871" s="25">
        <v>0</v>
      </c>
      <c r="AF871" s="25">
        <v>48600</v>
      </c>
      <c r="AG871" s="25">
        <v>0</v>
      </c>
      <c r="AH871" s="25">
        <v>48600</v>
      </c>
      <c r="AI871" s="16" t="s">
        <v>19312</v>
      </c>
    </row>
    <row r="872" spans="1:35" x14ac:dyDescent="0.25">
      <c r="A872" s="17">
        <v>105231.17</v>
      </c>
      <c r="B872" s="18">
        <v>4</v>
      </c>
      <c r="C872" s="16" t="s">
        <v>73</v>
      </c>
      <c r="D872" s="21">
        <v>44319</v>
      </c>
      <c r="E872" s="16" t="s">
        <v>176</v>
      </c>
      <c r="F872" s="21">
        <v>44319</v>
      </c>
      <c r="G872" s="16" t="s">
        <v>176</v>
      </c>
      <c r="H872" s="26" t="s">
        <v>564</v>
      </c>
      <c r="L872" s="16" t="s">
        <v>110</v>
      </c>
      <c r="M872" s="26" t="s">
        <v>901</v>
      </c>
      <c r="O872" s="16" t="s">
        <v>756</v>
      </c>
      <c r="P872" s="26" t="s">
        <v>757</v>
      </c>
      <c r="T872" s="23" t="s">
        <v>32</v>
      </c>
      <c r="W872" s="20" t="s">
        <v>43</v>
      </c>
      <c r="Z872" s="25">
        <v>0</v>
      </c>
      <c r="AA872" s="25">
        <v>0</v>
      </c>
      <c r="AB872" s="25">
        <v>48600</v>
      </c>
      <c r="AC872" s="25">
        <v>0</v>
      </c>
      <c r="AD872" s="25">
        <v>0</v>
      </c>
      <c r="AE872" s="25">
        <v>0</v>
      </c>
      <c r="AF872" s="25">
        <v>48600</v>
      </c>
      <c r="AG872" s="25">
        <v>0</v>
      </c>
      <c r="AH872" s="25">
        <v>48600</v>
      </c>
      <c r="AI872" s="16" t="s">
        <v>984</v>
      </c>
    </row>
    <row r="873" spans="1:35" x14ac:dyDescent="0.25">
      <c r="A873" s="17">
        <v>105232.16</v>
      </c>
      <c r="B873" s="18">
        <v>4</v>
      </c>
      <c r="C873" s="16" t="s">
        <v>73</v>
      </c>
      <c r="D873" s="21">
        <v>43945</v>
      </c>
      <c r="E873" s="16" t="s">
        <v>176</v>
      </c>
      <c r="F873" s="21">
        <v>43945</v>
      </c>
      <c r="G873" s="16" t="s">
        <v>176</v>
      </c>
      <c r="H873" s="26" t="s">
        <v>292</v>
      </c>
      <c r="L873" s="16" t="s">
        <v>110</v>
      </c>
      <c r="M873" s="26" t="s">
        <v>19298</v>
      </c>
      <c r="O873" s="16" t="s">
        <v>756</v>
      </c>
      <c r="P873" s="26" t="s">
        <v>757</v>
      </c>
      <c r="T873" s="23" t="s">
        <v>32</v>
      </c>
      <c r="W873" s="20" t="s">
        <v>43</v>
      </c>
      <c r="Z873" s="24" t="s">
        <v>32</v>
      </c>
      <c r="AA873" s="24" t="s">
        <v>32</v>
      </c>
      <c r="AB873" s="24" t="s">
        <v>32</v>
      </c>
      <c r="AC873" s="24" t="s">
        <v>32</v>
      </c>
      <c r="AD873" s="25">
        <v>0</v>
      </c>
      <c r="AE873" s="25">
        <v>0</v>
      </c>
      <c r="AF873" s="25">
        <v>46500</v>
      </c>
      <c r="AG873" s="25">
        <v>0</v>
      </c>
      <c r="AH873" s="25">
        <v>46500</v>
      </c>
      <c r="AI873" s="16" t="s">
        <v>19311</v>
      </c>
    </row>
    <row r="874" spans="1:35" x14ac:dyDescent="0.25">
      <c r="A874" s="17">
        <v>105232.17</v>
      </c>
      <c r="B874" s="18">
        <v>4</v>
      </c>
      <c r="C874" s="16" t="s">
        <v>73</v>
      </c>
      <c r="D874" s="21">
        <v>44319</v>
      </c>
      <c r="E874" s="16" t="s">
        <v>176</v>
      </c>
      <c r="F874" s="21">
        <v>44319</v>
      </c>
      <c r="G874" s="16" t="s">
        <v>176</v>
      </c>
      <c r="H874" s="26" t="s">
        <v>292</v>
      </c>
      <c r="L874" s="16" t="s">
        <v>110</v>
      </c>
      <c r="M874" s="26" t="s">
        <v>901</v>
      </c>
      <c r="O874" s="16" t="s">
        <v>756</v>
      </c>
      <c r="P874" s="26" t="s">
        <v>757</v>
      </c>
      <c r="T874" s="23" t="s">
        <v>32</v>
      </c>
      <c r="W874" s="20" t="s">
        <v>43</v>
      </c>
      <c r="Z874" s="25">
        <v>0</v>
      </c>
      <c r="AA874" s="25">
        <v>0</v>
      </c>
      <c r="AB874" s="25">
        <v>46500</v>
      </c>
      <c r="AC874" s="25">
        <v>0</v>
      </c>
      <c r="AD874" s="25">
        <v>0</v>
      </c>
      <c r="AE874" s="25">
        <v>0</v>
      </c>
      <c r="AF874" s="25">
        <v>46500</v>
      </c>
      <c r="AG874" s="25">
        <v>0</v>
      </c>
      <c r="AH874" s="25">
        <v>46500</v>
      </c>
      <c r="AI874" s="16" t="s">
        <v>985</v>
      </c>
    </row>
    <row r="875" spans="1:35" x14ac:dyDescent="0.25">
      <c r="A875" s="17">
        <v>105233.16</v>
      </c>
      <c r="B875" s="18">
        <v>3</v>
      </c>
      <c r="C875" s="16" t="s">
        <v>73</v>
      </c>
      <c r="D875" s="21">
        <v>43945</v>
      </c>
      <c r="E875" s="16" t="s">
        <v>176</v>
      </c>
      <c r="F875" s="21">
        <v>43945</v>
      </c>
      <c r="G875" s="16" t="s">
        <v>176</v>
      </c>
      <c r="H875" s="26" t="s">
        <v>273</v>
      </c>
      <c r="L875" s="16" t="s">
        <v>110</v>
      </c>
      <c r="M875" s="26" t="s">
        <v>19298</v>
      </c>
      <c r="O875" s="16" t="s">
        <v>756</v>
      </c>
      <c r="P875" s="26" t="s">
        <v>757</v>
      </c>
      <c r="T875" s="23" t="s">
        <v>32</v>
      </c>
      <c r="W875" s="20" t="s">
        <v>43</v>
      </c>
      <c r="Z875" s="24" t="s">
        <v>32</v>
      </c>
      <c r="AA875" s="24" t="s">
        <v>32</v>
      </c>
      <c r="AB875" s="24" t="s">
        <v>32</v>
      </c>
      <c r="AC875" s="24" t="s">
        <v>32</v>
      </c>
      <c r="AD875" s="25">
        <v>0</v>
      </c>
      <c r="AE875" s="25">
        <v>0</v>
      </c>
      <c r="AF875" s="25">
        <v>52500</v>
      </c>
      <c r="AG875" s="25">
        <v>0</v>
      </c>
      <c r="AH875" s="25">
        <v>52500</v>
      </c>
      <c r="AI875" s="16" t="s">
        <v>19310</v>
      </c>
    </row>
    <row r="876" spans="1:35" x14ac:dyDescent="0.25">
      <c r="A876" s="17">
        <v>105233.17</v>
      </c>
      <c r="B876" s="18">
        <v>3</v>
      </c>
      <c r="C876" s="16" t="s">
        <v>73</v>
      </c>
      <c r="D876" s="21">
        <v>44319</v>
      </c>
      <c r="E876" s="16" t="s">
        <v>176</v>
      </c>
      <c r="F876" s="21">
        <v>44319</v>
      </c>
      <c r="G876" s="16" t="s">
        <v>176</v>
      </c>
      <c r="H876" s="26" t="s">
        <v>273</v>
      </c>
      <c r="L876" s="16" t="s">
        <v>110</v>
      </c>
      <c r="M876" s="26" t="s">
        <v>901</v>
      </c>
      <c r="O876" s="16" t="s">
        <v>756</v>
      </c>
      <c r="P876" s="26" t="s">
        <v>757</v>
      </c>
      <c r="T876" s="23" t="s">
        <v>32</v>
      </c>
      <c r="W876" s="20" t="s">
        <v>43</v>
      </c>
      <c r="Z876" s="25">
        <v>0</v>
      </c>
      <c r="AA876" s="25">
        <v>0</v>
      </c>
      <c r="AB876" s="25">
        <v>52600</v>
      </c>
      <c r="AC876" s="25">
        <v>0</v>
      </c>
      <c r="AD876" s="25">
        <v>0</v>
      </c>
      <c r="AE876" s="25">
        <v>0</v>
      </c>
      <c r="AF876" s="25">
        <v>52600</v>
      </c>
      <c r="AG876" s="25">
        <v>0</v>
      </c>
      <c r="AH876" s="25">
        <v>52600</v>
      </c>
      <c r="AI876" s="16" t="s">
        <v>986</v>
      </c>
    </row>
    <row r="877" spans="1:35" x14ac:dyDescent="0.25">
      <c r="A877" s="17">
        <v>105234.16</v>
      </c>
      <c r="B877" s="18">
        <v>4</v>
      </c>
      <c r="C877" s="16" t="s">
        <v>73</v>
      </c>
      <c r="D877" s="21">
        <v>43945</v>
      </c>
      <c r="E877" s="16" t="s">
        <v>176</v>
      </c>
      <c r="F877" s="21">
        <v>43945</v>
      </c>
      <c r="G877" s="16" t="s">
        <v>176</v>
      </c>
      <c r="H877" s="26" t="s">
        <v>270</v>
      </c>
      <c r="L877" s="16" t="s">
        <v>110</v>
      </c>
      <c r="M877" s="26" t="s">
        <v>19298</v>
      </c>
      <c r="O877" s="16" t="s">
        <v>756</v>
      </c>
      <c r="P877" s="26" t="s">
        <v>757</v>
      </c>
      <c r="T877" s="23" t="s">
        <v>32</v>
      </c>
      <c r="W877" s="20" t="s">
        <v>43</v>
      </c>
      <c r="Z877" s="24" t="s">
        <v>32</v>
      </c>
      <c r="AA877" s="24" t="s">
        <v>32</v>
      </c>
      <c r="AB877" s="24" t="s">
        <v>32</v>
      </c>
      <c r="AC877" s="24" t="s">
        <v>32</v>
      </c>
      <c r="AD877" s="25">
        <v>0</v>
      </c>
      <c r="AE877" s="25">
        <v>0</v>
      </c>
      <c r="AF877" s="25">
        <v>58700</v>
      </c>
      <c r="AG877" s="25">
        <v>0</v>
      </c>
      <c r="AH877" s="25">
        <v>58700</v>
      </c>
      <c r="AI877" s="16" t="s">
        <v>19309</v>
      </c>
    </row>
    <row r="878" spans="1:35" x14ac:dyDescent="0.25">
      <c r="A878" s="17">
        <v>105234.17</v>
      </c>
      <c r="B878" s="18">
        <v>4</v>
      </c>
      <c r="C878" s="16" t="s">
        <v>73</v>
      </c>
      <c r="D878" s="21">
        <v>44319</v>
      </c>
      <c r="E878" s="16" t="s">
        <v>176</v>
      </c>
      <c r="F878" s="21">
        <v>44319</v>
      </c>
      <c r="G878" s="16" t="s">
        <v>176</v>
      </c>
      <c r="H878" s="26" t="s">
        <v>270</v>
      </c>
      <c r="L878" s="16" t="s">
        <v>110</v>
      </c>
      <c r="M878" s="26" t="s">
        <v>901</v>
      </c>
      <c r="O878" s="16" t="s">
        <v>756</v>
      </c>
      <c r="P878" s="26" t="s">
        <v>757</v>
      </c>
      <c r="T878" s="23" t="s">
        <v>32</v>
      </c>
      <c r="W878" s="20" t="s">
        <v>43</v>
      </c>
      <c r="Z878" s="25">
        <v>0</v>
      </c>
      <c r="AA878" s="25">
        <v>0</v>
      </c>
      <c r="AB878" s="25">
        <v>58700</v>
      </c>
      <c r="AC878" s="25">
        <v>0</v>
      </c>
      <c r="AD878" s="25">
        <v>0</v>
      </c>
      <c r="AE878" s="25">
        <v>0</v>
      </c>
      <c r="AF878" s="25">
        <v>58700</v>
      </c>
      <c r="AG878" s="25">
        <v>0</v>
      </c>
      <c r="AH878" s="25">
        <v>58700</v>
      </c>
      <c r="AI878" s="16" t="s">
        <v>987</v>
      </c>
    </row>
    <row r="879" spans="1:35" x14ac:dyDescent="0.25">
      <c r="A879" s="17">
        <v>105235.16</v>
      </c>
      <c r="B879" s="18">
        <v>4</v>
      </c>
      <c r="C879" s="16" t="s">
        <v>73</v>
      </c>
      <c r="D879" s="21">
        <v>43945</v>
      </c>
      <c r="E879" s="16" t="s">
        <v>176</v>
      </c>
      <c r="F879" s="21">
        <v>43945</v>
      </c>
      <c r="G879" s="16" t="s">
        <v>176</v>
      </c>
      <c r="H879" s="26" t="s">
        <v>261</v>
      </c>
      <c r="L879" s="16" t="s">
        <v>110</v>
      </c>
      <c r="M879" s="26" t="s">
        <v>19298</v>
      </c>
      <c r="O879" s="16" t="s">
        <v>756</v>
      </c>
      <c r="P879" s="26" t="s">
        <v>757</v>
      </c>
      <c r="T879" s="23" t="s">
        <v>32</v>
      </c>
      <c r="W879" s="20" t="s">
        <v>43</v>
      </c>
      <c r="Z879" s="24" t="s">
        <v>32</v>
      </c>
      <c r="AA879" s="24" t="s">
        <v>32</v>
      </c>
      <c r="AB879" s="24" t="s">
        <v>32</v>
      </c>
      <c r="AC879" s="24" t="s">
        <v>32</v>
      </c>
      <c r="AD879" s="25">
        <v>0</v>
      </c>
      <c r="AE879" s="25">
        <v>0</v>
      </c>
      <c r="AF879" s="25">
        <v>51600</v>
      </c>
      <c r="AG879" s="25">
        <v>0</v>
      </c>
      <c r="AH879" s="25">
        <v>51600</v>
      </c>
      <c r="AI879" s="16" t="s">
        <v>19308</v>
      </c>
    </row>
    <row r="880" spans="1:35" x14ac:dyDescent="0.25">
      <c r="A880" s="17">
        <v>105235.17</v>
      </c>
      <c r="B880" s="18">
        <v>4</v>
      </c>
      <c r="C880" s="16" t="s">
        <v>73</v>
      </c>
      <c r="D880" s="21">
        <v>44319</v>
      </c>
      <c r="E880" s="16" t="s">
        <v>176</v>
      </c>
      <c r="F880" s="21">
        <v>44319</v>
      </c>
      <c r="G880" s="16" t="s">
        <v>176</v>
      </c>
      <c r="H880" s="26" t="s">
        <v>261</v>
      </c>
      <c r="L880" s="16" t="s">
        <v>110</v>
      </c>
      <c r="M880" s="26" t="s">
        <v>901</v>
      </c>
      <c r="O880" s="16" t="s">
        <v>756</v>
      </c>
      <c r="P880" s="26" t="s">
        <v>757</v>
      </c>
      <c r="T880" s="23" t="s">
        <v>32</v>
      </c>
      <c r="W880" s="20" t="s">
        <v>43</v>
      </c>
      <c r="Z880" s="25">
        <v>0</v>
      </c>
      <c r="AA880" s="25">
        <v>0</v>
      </c>
      <c r="AB880" s="25">
        <v>51600</v>
      </c>
      <c r="AC880" s="25">
        <v>0</v>
      </c>
      <c r="AD880" s="25">
        <v>0</v>
      </c>
      <c r="AE880" s="25">
        <v>0</v>
      </c>
      <c r="AF880" s="25">
        <v>51600</v>
      </c>
      <c r="AG880" s="25">
        <v>0</v>
      </c>
      <c r="AH880" s="25">
        <v>51600</v>
      </c>
      <c r="AI880" s="16" t="s">
        <v>988</v>
      </c>
    </row>
    <row r="881" spans="1:35" x14ac:dyDescent="0.25">
      <c r="A881" s="17">
        <v>105236.16</v>
      </c>
      <c r="B881" s="18">
        <v>4</v>
      </c>
      <c r="C881" s="16" t="s">
        <v>73</v>
      </c>
      <c r="D881" s="21">
        <v>43945</v>
      </c>
      <c r="E881" s="16" t="s">
        <v>176</v>
      </c>
      <c r="F881" s="21">
        <v>43945</v>
      </c>
      <c r="G881" s="16" t="s">
        <v>176</v>
      </c>
      <c r="H881" s="26" t="s">
        <v>258</v>
      </c>
      <c r="L881" s="16" t="s">
        <v>110</v>
      </c>
      <c r="M881" s="26" t="s">
        <v>19298</v>
      </c>
      <c r="O881" s="16" t="s">
        <v>756</v>
      </c>
      <c r="P881" s="26" t="s">
        <v>757</v>
      </c>
      <c r="T881" s="23" t="s">
        <v>32</v>
      </c>
      <c r="W881" s="20" t="s">
        <v>43</v>
      </c>
      <c r="Z881" s="24" t="s">
        <v>32</v>
      </c>
      <c r="AA881" s="24" t="s">
        <v>32</v>
      </c>
      <c r="AB881" s="24" t="s">
        <v>32</v>
      </c>
      <c r="AC881" s="24" t="s">
        <v>32</v>
      </c>
      <c r="AD881" s="25">
        <v>0</v>
      </c>
      <c r="AE881" s="25">
        <v>0</v>
      </c>
      <c r="AF881" s="25">
        <v>48200</v>
      </c>
      <c r="AG881" s="25">
        <v>0</v>
      </c>
      <c r="AH881" s="25">
        <v>48200</v>
      </c>
      <c r="AI881" s="16" t="s">
        <v>19307</v>
      </c>
    </row>
    <row r="882" spans="1:35" x14ac:dyDescent="0.25">
      <c r="A882" s="17">
        <v>105236.17</v>
      </c>
      <c r="B882" s="18">
        <v>4</v>
      </c>
      <c r="C882" s="16" t="s">
        <v>73</v>
      </c>
      <c r="D882" s="21">
        <v>44319</v>
      </c>
      <c r="E882" s="16" t="s">
        <v>176</v>
      </c>
      <c r="F882" s="21">
        <v>44319</v>
      </c>
      <c r="G882" s="16" t="s">
        <v>176</v>
      </c>
      <c r="H882" s="26" t="s">
        <v>258</v>
      </c>
      <c r="L882" s="16" t="s">
        <v>110</v>
      </c>
      <c r="M882" s="26" t="s">
        <v>901</v>
      </c>
      <c r="O882" s="16" t="s">
        <v>756</v>
      </c>
      <c r="P882" s="26" t="s">
        <v>757</v>
      </c>
      <c r="T882" s="23" t="s">
        <v>32</v>
      </c>
      <c r="W882" s="20" t="s">
        <v>43</v>
      </c>
      <c r="Z882" s="25">
        <v>0</v>
      </c>
      <c r="AA882" s="25">
        <v>0</v>
      </c>
      <c r="AB882" s="25">
        <v>48200</v>
      </c>
      <c r="AC882" s="25">
        <v>0</v>
      </c>
      <c r="AD882" s="25">
        <v>0</v>
      </c>
      <c r="AE882" s="25">
        <v>0</v>
      </c>
      <c r="AF882" s="25">
        <v>48200</v>
      </c>
      <c r="AG882" s="25">
        <v>0</v>
      </c>
      <c r="AH882" s="25">
        <v>48200</v>
      </c>
      <c r="AI882" s="16" t="s">
        <v>989</v>
      </c>
    </row>
    <row r="883" spans="1:35" x14ac:dyDescent="0.25">
      <c r="A883" s="17">
        <v>105237.16</v>
      </c>
      <c r="B883" s="18">
        <v>3</v>
      </c>
      <c r="C883" s="16" t="s">
        <v>73</v>
      </c>
      <c r="D883" s="21">
        <v>43945</v>
      </c>
      <c r="E883" s="16" t="s">
        <v>176</v>
      </c>
      <c r="F883" s="21">
        <v>43945</v>
      </c>
      <c r="G883" s="16" t="s">
        <v>176</v>
      </c>
      <c r="H883" s="26" t="s">
        <v>255</v>
      </c>
      <c r="L883" s="16" t="s">
        <v>110</v>
      </c>
      <c r="M883" s="26" t="s">
        <v>19298</v>
      </c>
      <c r="O883" s="16" t="s">
        <v>756</v>
      </c>
      <c r="P883" s="26" t="s">
        <v>757</v>
      </c>
      <c r="T883" s="23" t="s">
        <v>32</v>
      </c>
      <c r="W883" s="20" t="s">
        <v>43</v>
      </c>
      <c r="Z883" s="24" t="s">
        <v>32</v>
      </c>
      <c r="AA883" s="24" t="s">
        <v>32</v>
      </c>
      <c r="AB883" s="24" t="s">
        <v>32</v>
      </c>
      <c r="AC883" s="24" t="s">
        <v>32</v>
      </c>
      <c r="AD883" s="25">
        <v>0</v>
      </c>
      <c r="AE883" s="25">
        <v>0</v>
      </c>
      <c r="AF883" s="25">
        <v>54200</v>
      </c>
      <c r="AG883" s="25">
        <v>0</v>
      </c>
      <c r="AH883" s="25">
        <v>54200</v>
      </c>
      <c r="AI883" s="16" t="s">
        <v>19306</v>
      </c>
    </row>
    <row r="884" spans="1:35" x14ac:dyDescent="0.25">
      <c r="A884" s="17">
        <v>105237.17</v>
      </c>
      <c r="B884" s="18">
        <v>3</v>
      </c>
      <c r="C884" s="16" t="s">
        <v>73</v>
      </c>
      <c r="D884" s="21">
        <v>44319</v>
      </c>
      <c r="E884" s="16" t="s">
        <v>176</v>
      </c>
      <c r="F884" s="21">
        <v>44319</v>
      </c>
      <c r="G884" s="16" t="s">
        <v>176</v>
      </c>
      <c r="H884" s="26" t="s">
        <v>255</v>
      </c>
      <c r="L884" s="16" t="s">
        <v>110</v>
      </c>
      <c r="M884" s="26" t="s">
        <v>901</v>
      </c>
      <c r="O884" s="16" t="s">
        <v>756</v>
      </c>
      <c r="P884" s="26" t="s">
        <v>757</v>
      </c>
      <c r="T884" s="23" t="s">
        <v>32</v>
      </c>
      <c r="W884" s="20" t="s">
        <v>43</v>
      </c>
      <c r="Z884" s="25">
        <v>0</v>
      </c>
      <c r="AA884" s="25">
        <v>0</v>
      </c>
      <c r="AB884" s="25">
        <v>54200</v>
      </c>
      <c r="AC884" s="25">
        <v>0</v>
      </c>
      <c r="AD884" s="25">
        <v>0</v>
      </c>
      <c r="AE884" s="25">
        <v>0</v>
      </c>
      <c r="AF884" s="25">
        <v>54200</v>
      </c>
      <c r="AG884" s="25">
        <v>0</v>
      </c>
      <c r="AH884" s="25">
        <v>54200</v>
      </c>
      <c r="AI884" s="16" t="s">
        <v>990</v>
      </c>
    </row>
    <row r="885" spans="1:35" x14ac:dyDescent="0.25">
      <c r="A885" s="17">
        <v>105238.16</v>
      </c>
      <c r="B885" s="18">
        <v>4</v>
      </c>
      <c r="C885" s="16" t="s">
        <v>73</v>
      </c>
      <c r="D885" s="21">
        <v>43945</v>
      </c>
      <c r="E885" s="16" t="s">
        <v>176</v>
      </c>
      <c r="F885" s="21">
        <v>43945</v>
      </c>
      <c r="G885" s="16" t="s">
        <v>176</v>
      </c>
      <c r="H885" s="26" t="s">
        <v>249</v>
      </c>
      <c r="L885" s="16" t="s">
        <v>110</v>
      </c>
      <c r="M885" s="26" t="s">
        <v>19298</v>
      </c>
      <c r="O885" s="16" t="s">
        <v>756</v>
      </c>
      <c r="P885" s="26" t="s">
        <v>757</v>
      </c>
      <c r="T885" s="23" t="s">
        <v>32</v>
      </c>
      <c r="W885" s="20" t="s">
        <v>43</v>
      </c>
      <c r="Z885" s="24" t="s">
        <v>32</v>
      </c>
      <c r="AA885" s="24" t="s">
        <v>32</v>
      </c>
      <c r="AB885" s="24" t="s">
        <v>32</v>
      </c>
      <c r="AC885" s="24" t="s">
        <v>32</v>
      </c>
      <c r="AD885" s="25">
        <v>0</v>
      </c>
      <c r="AE885" s="25">
        <v>0</v>
      </c>
      <c r="AF885" s="25">
        <v>44200</v>
      </c>
      <c r="AG885" s="25">
        <v>0</v>
      </c>
      <c r="AH885" s="25">
        <v>44200</v>
      </c>
      <c r="AI885" s="16" t="s">
        <v>19305</v>
      </c>
    </row>
    <row r="886" spans="1:35" x14ac:dyDescent="0.25">
      <c r="A886" s="17">
        <v>105238.17</v>
      </c>
      <c r="B886" s="18">
        <v>4</v>
      </c>
      <c r="C886" s="16" t="s">
        <v>73</v>
      </c>
      <c r="D886" s="21">
        <v>44319</v>
      </c>
      <c r="E886" s="16" t="s">
        <v>176</v>
      </c>
      <c r="F886" s="21">
        <v>44319</v>
      </c>
      <c r="G886" s="16" t="s">
        <v>176</v>
      </c>
      <c r="H886" s="26" t="s">
        <v>249</v>
      </c>
      <c r="L886" s="16" t="s">
        <v>110</v>
      </c>
      <c r="M886" s="26" t="s">
        <v>901</v>
      </c>
      <c r="O886" s="16" t="s">
        <v>756</v>
      </c>
      <c r="P886" s="26" t="s">
        <v>757</v>
      </c>
      <c r="T886" s="23" t="s">
        <v>32</v>
      </c>
      <c r="W886" s="20" t="s">
        <v>43</v>
      </c>
      <c r="Z886" s="25">
        <v>0</v>
      </c>
      <c r="AA886" s="25">
        <v>0</v>
      </c>
      <c r="AB886" s="25">
        <v>44200</v>
      </c>
      <c r="AC886" s="25">
        <v>0</v>
      </c>
      <c r="AD886" s="25">
        <v>0</v>
      </c>
      <c r="AE886" s="25">
        <v>0</v>
      </c>
      <c r="AF886" s="25">
        <v>44200</v>
      </c>
      <c r="AG886" s="25">
        <v>0</v>
      </c>
      <c r="AH886" s="25">
        <v>44200</v>
      </c>
      <c r="AI886" s="16" t="s">
        <v>991</v>
      </c>
    </row>
    <row r="887" spans="1:35" x14ac:dyDescent="0.25">
      <c r="A887" s="17">
        <v>105239.16</v>
      </c>
      <c r="B887" s="18">
        <v>3</v>
      </c>
      <c r="C887" s="16" t="s">
        <v>73</v>
      </c>
      <c r="D887" s="21">
        <v>43945</v>
      </c>
      <c r="E887" s="16" t="s">
        <v>176</v>
      </c>
      <c r="F887" s="21">
        <v>43945</v>
      </c>
      <c r="G887" s="16" t="s">
        <v>176</v>
      </c>
      <c r="H887" s="26" t="s">
        <v>98</v>
      </c>
      <c r="L887" s="16" t="s">
        <v>110</v>
      </c>
      <c r="M887" s="26" t="s">
        <v>19298</v>
      </c>
      <c r="O887" s="16" t="s">
        <v>756</v>
      </c>
      <c r="P887" s="26" t="s">
        <v>757</v>
      </c>
      <c r="T887" s="23" t="s">
        <v>32</v>
      </c>
      <c r="W887" s="20" t="s">
        <v>43</v>
      </c>
      <c r="Z887" s="24" t="s">
        <v>32</v>
      </c>
      <c r="AA887" s="24" t="s">
        <v>32</v>
      </c>
      <c r="AB887" s="24" t="s">
        <v>32</v>
      </c>
      <c r="AC887" s="24" t="s">
        <v>32</v>
      </c>
      <c r="AD887" s="25">
        <v>0</v>
      </c>
      <c r="AE887" s="25">
        <v>0</v>
      </c>
      <c r="AF887" s="25">
        <v>179800</v>
      </c>
      <c r="AG887" s="25">
        <v>0</v>
      </c>
      <c r="AH887" s="25">
        <v>179800</v>
      </c>
      <c r="AI887" s="16" t="s">
        <v>19304</v>
      </c>
    </row>
    <row r="888" spans="1:35" x14ac:dyDescent="0.25">
      <c r="A888" s="17">
        <v>105239.17</v>
      </c>
      <c r="B888" s="18">
        <v>3</v>
      </c>
      <c r="C888" s="16" t="s">
        <v>73</v>
      </c>
      <c r="D888" s="21">
        <v>44319</v>
      </c>
      <c r="E888" s="16" t="s">
        <v>176</v>
      </c>
      <c r="F888" s="21">
        <v>44319</v>
      </c>
      <c r="G888" s="16" t="s">
        <v>176</v>
      </c>
      <c r="H888" s="26" t="s">
        <v>98</v>
      </c>
      <c r="L888" s="16" t="s">
        <v>110</v>
      </c>
      <c r="M888" s="26" t="s">
        <v>901</v>
      </c>
      <c r="O888" s="16" t="s">
        <v>756</v>
      </c>
      <c r="P888" s="26" t="s">
        <v>757</v>
      </c>
      <c r="T888" s="23" t="s">
        <v>32</v>
      </c>
      <c r="W888" s="20" t="s">
        <v>43</v>
      </c>
      <c r="Z888" s="25">
        <v>0</v>
      </c>
      <c r="AA888" s="25">
        <v>0</v>
      </c>
      <c r="AB888" s="25">
        <v>179900</v>
      </c>
      <c r="AC888" s="25">
        <v>0</v>
      </c>
      <c r="AD888" s="25">
        <v>0</v>
      </c>
      <c r="AE888" s="25">
        <v>0</v>
      </c>
      <c r="AF888" s="25">
        <v>179900</v>
      </c>
      <c r="AG888" s="25">
        <v>0</v>
      </c>
      <c r="AH888" s="25">
        <v>179900</v>
      </c>
      <c r="AI888" s="16" t="s">
        <v>992</v>
      </c>
    </row>
    <row r="889" spans="1:35" x14ac:dyDescent="0.25">
      <c r="A889" s="17">
        <v>105240.16</v>
      </c>
      <c r="B889" s="18">
        <v>4</v>
      </c>
      <c r="C889" s="16" t="s">
        <v>73</v>
      </c>
      <c r="D889" s="21">
        <v>43945</v>
      </c>
      <c r="E889" s="16" t="s">
        <v>176</v>
      </c>
      <c r="F889" s="21">
        <v>43945</v>
      </c>
      <c r="G889" s="16" t="s">
        <v>176</v>
      </c>
      <c r="H889" s="26" t="s">
        <v>794</v>
      </c>
      <c r="L889" s="16" t="s">
        <v>110</v>
      </c>
      <c r="M889" s="26" t="s">
        <v>19298</v>
      </c>
      <c r="O889" s="16" t="s">
        <v>756</v>
      </c>
      <c r="P889" s="26" t="s">
        <v>757</v>
      </c>
      <c r="T889" s="23" t="s">
        <v>32</v>
      </c>
      <c r="W889" s="20" t="s">
        <v>43</v>
      </c>
      <c r="Z889" s="24" t="s">
        <v>32</v>
      </c>
      <c r="AA889" s="24" t="s">
        <v>32</v>
      </c>
      <c r="AB889" s="24" t="s">
        <v>32</v>
      </c>
      <c r="AC889" s="24" t="s">
        <v>32</v>
      </c>
      <c r="AD889" s="25">
        <v>0</v>
      </c>
      <c r="AE889" s="25">
        <v>0</v>
      </c>
      <c r="AF889" s="25">
        <v>44200</v>
      </c>
      <c r="AG889" s="25">
        <v>0</v>
      </c>
      <c r="AH889" s="25">
        <v>44200</v>
      </c>
      <c r="AI889" s="16" t="s">
        <v>19303</v>
      </c>
    </row>
    <row r="890" spans="1:35" x14ac:dyDescent="0.25">
      <c r="A890" s="17">
        <v>105240.17</v>
      </c>
      <c r="B890" s="18">
        <v>4</v>
      </c>
      <c r="C890" s="16" t="s">
        <v>73</v>
      </c>
      <c r="D890" s="21">
        <v>44319</v>
      </c>
      <c r="E890" s="16" t="s">
        <v>176</v>
      </c>
      <c r="F890" s="21">
        <v>44319</v>
      </c>
      <c r="G890" s="16" t="s">
        <v>176</v>
      </c>
      <c r="H890" s="26" t="s">
        <v>794</v>
      </c>
      <c r="L890" s="16" t="s">
        <v>110</v>
      </c>
      <c r="M890" s="26" t="s">
        <v>901</v>
      </c>
      <c r="O890" s="16" t="s">
        <v>756</v>
      </c>
      <c r="P890" s="26" t="s">
        <v>757</v>
      </c>
      <c r="T890" s="23" t="s">
        <v>32</v>
      </c>
      <c r="W890" s="20" t="s">
        <v>43</v>
      </c>
      <c r="Z890" s="25">
        <v>0</v>
      </c>
      <c r="AA890" s="25">
        <v>0</v>
      </c>
      <c r="AB890" s="25">
        <v>44200</v>
      </c>
      <c r="AC890" s="25">
        <v>0</v>
      </c>
      <c r="AD890" s="25">
        <v>0</v>
      </c>
      <c r="AE890" s="25">
        <v>0</v>
      </c>
      <c r="AF890" s="25">
        <v>44200</v>
      </c>
      <c r="AG890" s="25">
        <v>0</v>
      </c>
      <c r="AH890" s="25">
        <v>44200</v>
      </c>
      <c r="AI890" s="16" t="s">
        <v>993</v>
      </c>
    </row>
    <row r="891" spans="1:35" x14ac:dyDescent="0.25">
      <c r="A891" s="17">
        <v>105242.16</v>
      </c>
      <c r="B891" s="18">
        <v>4</v>
      </c>
      <c r="C891" s="16" t="s">
        <v>73</v>
      </c>
      <c r="D891" s="21">
        <v>43945</v>
      </c>
      <c r="E891" s="16" t="s">
        <v>176</v>
      </c>
      <c r="F891" s="21">
        <v>43945</v>
      </c>
      <c r="G891" s="16" t="s">
        <v>176</v>
      </c>
      <c r="H891" s="26" t="s">
        <v>229</v>
      </c>
      <c r="L891" s="16" t="s">
        <v>110</v>
      </c>
      <c r="M891" s="26" t="s">
        <v>19298</v>
      </c>
      <c r="O891" s="16" t="s">
        <v>756</v>
      </c>
      <c r="P891" s="26" t="s">
        <v>757</v>
      </c>
      <c r="T891" s="23" t="s">
        <v>32</v>
      </c>
      <c r="W891" s="20" t="s">
        <v>43</v>
      </c>
      <c r="Z891" s="24" t="s">
        <v>32</v>
      </c>
      <c r="AA891" s="24" t="s">
        <v>32</v>
      </c>
      <c r="AB891" s="24" t="s">
        <v>32</v>
      </c>
      <c r="AC891" s="24" t="s">
        <v>32</v>
      </c>
      <c r="AD891" s="25">
        <v>0</v>
      </c>
      <c r="AE891" s="25">
        <v>0</v>
      </c>
      <c r="AF891" s="25">
        <v>44200</v>
      </c>
      <c r="AG891" s="25">
        <v>0</v>
      </c>
      <c r="AH891" s="25">
        <v>44200</v>
      </c>
      <c r="AI891" s="16" t="s">
        <v>19302</v>
      </c>
    </row>
    <row r="892" spans="1:35" x14ac:dyDescent="0.25">
      <c r="A892" s="17">
        <v>105242.17</v>
      </c>
      <c r="B892" s="18">
        <v>4</v>
      </c>
      <c r="C892" s="16" t="s">
        <v>73</v>
      </c>
      <c r="D892" s="21">
        <v>44319</v>
      </c>
      <c r="E892" s="16" t="s">
        <v>176</v>
      </c>
      <c r="F892" s="21">
        <v>44319</v>
      </c>
      <c r="G892" s="16" t="s">
        <v>176</v>
      </c>
      <c r="H892" s="26" t="s">
        <v>229</v>
      </c>
      <c r="L892" s="16" t="s">
        <v>110</v>
      </c>
      <c r="M892" s="26" t="s">
        <v>901</v>
      </c>
      <c r="O892" s="16" t="s">
        <v>756</v>
      </c>
      <c r="P892" s="26" t="s">
        <v>757</v>
      </c>
      <c r="T892" s="23" t="s">
        <v>32</v>
      </c>
      <c r="W892" s="20" t="s">
        <v>43</v>
      </c>
      <c r="Z892" s="25">
        <v>0</v>
      </c>
      <c r="AA892" s="25">
        <v>0</v>
      </c>
      <c r="AB892" s="25">
        <v>44200</v>
      </c>
      <c r="AC892" s="25">
        <v>0</v>
      </c>
      <c r="AD892" s="25">
        <v>0</v>
      </c>
      <c r="AE892" s="25">
        <v>0</v>
      </c>
      <c r="AF892" s="25">
        <v>44200</v>
      </c>
      <c r="AG892" s="25">
        <v>0</v>
      </c>
      <c r="AH892" s="25">
        <v>44200</v>
      </c>
      <c r="AI892" s="16" t="s">
        <v>994</v>
      </c>
    </row>
    <row r="893" spans="1:35" x14ac:dyDescent="0.25">
      <c r="A893" s="17">
        <v>105243.16</v>
      </c>
      <c r="B893" s="18">
        <v>3</v>
      </c>
      <c r="C893" s="16" t="s">
        <v>73</v>
      </c>
      <c r="D893" s="21">
        <v>43945</v>
      </c>
      <c r="E893" s="16" t="s">
        <v>176</v>
      </c>
      <c r="F893" s="21">
        <v>43945</v>
      </c>
      <c r="G893" s="16" t="s">
        <v>176</v>
      </c>
      <c r="H893" s="26" t="s">
        <v>226</v>
      </c>
      <c r="L893" s="16" t="s">
        <v>110</v>
      </c>
      <c r="M893" s="26" t="s">
        <v>19298</v>
      </c>
      <c r="O893" s="16" t="s">
        <v>756</v>
      </c>
      <c r="P893" s="26" t="s">
        <v>757</v>
      </c>
      <c r="T893" s="23" t="s">
        <v>32</v>
      </c>
      <c r="W893" s="20" t="s">
        <v>43</v>
      </c>
      <c r="Z893" s="24" t="s">
        <v>32</v>
      </c>
      <c r="AA893" s="24" t="s">
        <v>32</v>
      </c>
      <c r="AB893" s="24" t="s">
        <v>32</v>
      </c>
      <c r="AC893" s="24" t="s">
        <v>32</v>
      </c>
      <c r="AD893" s="25">
        <v>0</v>
      </c>
      <c r="AE893" s="25">
        <v>0</v>
      </c>
      <c r="AF893" s="25">
        <v>44200</v>
      </c>
      <c r="AG893" s="25">
        <v>0</v>
      </c>
      <c r="AH893" s="25">
        <v>44200</v>
      </c>
      <c r="AI893" s="16" t="s">
        <v>19301</v>
      </c>
    </row>
    <row r="894" spans="1:35" x14ac:dyDescent="0.25">
      <c r="A894" s="17">
        <v>105243.17</v>
      </c>
      <c r="B894" s="18">
        <v>3</v>
      </c>
      <c r="C894" s="16" t="s">
        <v>73</v>
      </c>
      <c r="D894" s="21">
        <v>44319</v>
      </c>
      <c r="E894" s="16" t="s">
        <v>176</v>
      </c>
      <c r="F894" s="21">
        <v>44319</v>
      </c>
      <c r="G894" s="16" t="s">
        <v>176</v>
      </c>
      <c r="H894" s="26" t="s">
        <v>226</v>
      </c>
      <c r="L894" s="16" t="s">
        <v>110</v>
      </c>
      <c r="M894" s="26" t="s">
        <v>901</v>
      </c>
      <c r="O894" s="16" t="s">
        <v>756</v>
      </c>
      <c r="P894" s="26" t="s">
        <v>757</v>
      </c>
      <c r="T894" s="23" t="s">
        <v>32</v>
      </c>
      <c r="W894" s="20" t="s">
        <v>43</v>
      </c>
      <c r="Z894" s="25">
        <v>0</v>
      </c>
      <c r="AA894" s="25">
        <v>0</v>
      </c>
      <c r="AB894" s="25">
        <v>44200</v>
      </c>
      <c r="AC894" s="25">
        <v>0</v>
      </c>
      <c r="AD894" s="25">
        <v>0</v>
      </c>
      <c r="AE894" s="25">
        <v>0</v>
      </c>
      <c r="AF894" s="25">
        <v>44200</v>
      </c>
      <c r="AG894" s="25">
        <v>0</v>
      </c>
      <c r="AH894" s="25">
        <v>44200</v>
      </c>
      <c r="AI894" s="16" t="s">
        <v>995</v>
      </c>
    </row>
    <row r="895" spans="1:35" x14ac:dyDescent="0.25">
      <c r="A895" s="17">
        <v>105244.16</v>
      </c>
      <c r="B895" s="18">
        <v>4</v>
      </c>
      <c r="C895" s="16" t="s">
        <v>73</v>
      </c>
      <c r="D895" s="21">
        <v>43945</v>
      </c>
      <c r="E895" s="16" t="s">
        <v>176</v>
      </c>
      <c r="F895" s="21">
        <v>43945</v>
      </c>
      <c r="G895" s="16" t="s">
        <v>176</v>
      </c>
      <c r="H895" s="26" t="s">
        <v>221</v>
      </c>
      <c r="L895" s="16" t="s">
        <v>110</v>
      </c>
      <c r="M895" s="26" t="s">
        <v>19298</v>
      </c>
      <c r="O895" s="16" t="s">
        <v>756</v>
      </c>
      <c r="P895" s="26" t="s">
        <v>757</v>
      </c>
      <c r="T895" s="23" t="s">
        <v>32</v>
      </c>
      <c r="W895" s="20" t="s">
        <v>43</v>
      </c>
      <c r="Z895" s="24" t="s">
        <v>32</v>
      </c>
      <c r="AA895" s="24" t="s">
        <v>32</v>
      </c>
      <c r="AB895" s="24" t="s">
        <v>32</v>
      </c>
      <c r="AC895" s="24" t="s">
        <v>32</v>
      </c>
      <c r="AD895" s="25">
        <v>0</v>
      </c>
      <c r="AE895" s="25">
        <v>0</v>
      </c>
      <c r="AF895" s="25">
        <v>49300</v>
      </c>
      <c r="AG895" s="25">
        <v>0</v>
      </c>
      <c r="AH895" s="25">
        <v>49300</v>
      </c>
      <c r="AI895" s="16" t="s">
        <v>19300</v>
      </c>
    </row>
    <row r="896" spans="1:35" x14ac:dyDescent="0.25">
      <c r="A896" s="17">
        <v>105244.17</v>
      </c>
      <c r="B896" s="18">
        <v>4</v>
      </c>
      <c r="C896" s="16" t="s">
        <v>73</v>
      </c>
      <c r="D896" s="21">
        <v>44319</v>
      </c>
      <c r="E896" s="16" t="s">
        <v>176</v>
      </c>
      <c r="F896" s="21">
        <v>44319</v>
      </c>
      <c r="G896" s="16" t="s">
        <v>176</v>
      </c>
      <c r="H896" s="26" t="s">
        <v>221</v>
      </c>
      <c r="L896" s="16" t="s">
        <v>110</v>
      </c>
      <c r="M896" s="26" t="s">
        <v>901</v>
      </c>
      <c r="O896" s="16" t="s">
        <v>756</v>
      </c>
      <c r="P896" s="26" t="s">
        <v>757</v>
      </c>
      <c r="T896" s="23" t="s">
        <v>32</v>
      </c>
      <c r="W896" s="20" t="s">
        <v>43</v>
      </c>
      <c r="Z896" s="25">
        <v>0</v>
      </c>
      <c r="AA896" s="25">
        <v>0</v>
      </c>
      <c r="AB896" s="25">
        <v>49300</v>
      </c>
      <c r="AC896" s="25">
        <v>0</v>
      </c>
      <c r="AD896" s="25">
        <v>0</v>
      </c>
      <c r="AE896" s="25">
        <v>0</v>
      </c>
      <c r="AF896" s="25">
        <v>49300</v>
      </c>
      <c r="AG896" s="25">
        <v>0</v>
      </c>
      <c r="AH896" s="25">
        <v>49300</v>
      </c>
      <c r="AI896" s="16" t="s">
        <v>996</v>
      </c>
    </row>
    <row r="897" spans="1:35" x14ac:dyDescent="0.25">
      <c r="A897" s="17">
        <v>105245.16</v>
      </c>
      <c r="B897" s="18">
        <v>4</v>
      </c>
      <c r="C897" s="16" t="s">
        <v>73</v>
      </c>
      <c r="D897" s="21">
        <v>43945</v>
      </c>
      <c r="E897" s="16" t="s">
        <v>176</v>
      </c>
      <c r="F897" s="21">
        <v>43945</v>
      </c>
      <c r="G897" s="16" t="s">
        <v>176</v>
      </c>
      <c r="H897" s="26" t="s">
        <v>203</v>
      </c>
      <c r="L897" s="16" t="s">
        <v>110</v>
      </c>
      <c r="M897" s="26" t="s">
        <v>19298</v>
      </c>
      <c r="O897" s="16" t="s">
        <v>756</v>
      </c>
      <c r="P897" s="26" t="s">
        <v>757</v>
      </c>
      <c r="T897" s="23" t="s">
        <v>32</v>
      </c>
      <c r="W897" s="20" t="s">
        <v>43</v>
      </c>
      <c r="Z897" s="24" t="s">
        <v>32</v>
      </c>
      <c r="AA897" s="24" t="s">
        <v>32</v>
      </c>
      <c r="AB897" s="24" t="s">
        <v>32</v>
      </c>
      <c r="AC897" s="24" t="s">
        <v>32</v>
      </c>
      <c r="AD897" s="25">
        <v>0</v>
      </c>
      <c r="AE897" s="25">
        <v>0</v>
      </c>
      <c r="AF897" s="25">
        <v>44200</v>
      </c>
      <c r="AG897" s="25">
        <v>0</v>
      </c>
      <c r="AH897" s="25">
        <v>44200</v>
      </c>
      <c r="AI897" s="16" t="s">
        <v>19299</v>
      </c>
    </row>
    <row r="898" spans="1:35" x14ac:dyDescent="0.25">
      <c r="A898" s="17">
        <v>105245.17</v>
      </c>
      <c r="B898" s="18">
        <v>4</v>
      </c>
      <c r="C898" s="16" t="s">
        <v>73</v>
      </c>
      <c r="D898" s="21">
        <v>44319</v>
      </c>
      <c r="E898" s="16" t="s">
        <v>176</v>
      </c>
      <c r="F898" s="21">
        <v>44319</v>
      </c>
      <c r="G898" s="16" t="s">
        <v>176</v>
      </c>
      <c r="H898" s="26" t="s">
        <v>203</v>
      </c>
      <c r="L898" s="16" t="s">
        <v>110</v>
      </c>
      <c r="M898" s="26" t="s">
        <v>901</v>
      </c>
      <c r="O898" s="16" t="s">
        <v>756</v>
      </c>
      <c r="P898" s="26" t="s">
        <v>757</v>
      </c>
      <c r="T898" s="23" t="s">
        <v>32</v>
      </c>
      <c r="W898" s="20" t="s">
        <v>43</v>
      </c>
      <c r="Z898" s="25">
        <v>0</v>
      </c>
      <c r="AA898" s="25">
        <v>0</v>
      </c>
      <c r="AB898" s="25">
        <v>44200</v>
      </c>
      <c r="AC898" s="25">
        <v>0</v>
      </c>
      <c r="AD898" s="25">
        <v>0</v>
      </c>
      <c r="AE898" s="25">
        <v>0</v>
      </c>
      <c r="AF898" s="25">
        <v>44200</v>
      </c>
      <c r="AG898" s="25">
        <v>0</v>
      </c>
      <c r="AH898" s="25">
        <v>44200</v>
      </c>
      <c r="AI898" s="16" t="s">
        <v>997</v>
      </c>
    </row>
    <row r="899" spans="1:35" x14ac:dyDescent="0.25">
      <c r="A899" s="17">
        <v>105246.16</v>
      </c>
      <c r="B899" s="18">
        <v>3</v>
      </c>
      <c r="C899" s="16" t="s">
        <v>73</v>
      </c>
      <c r="D899" s="21">
        <v>43945</v>
      </c>
      <c r="E899" s="16" t="s">
        <v>176</v>
      </c>
      <c r="F899" s="21">
        <v>43945</v>
      </c>
      <c r="G899" s="16" t="s">
        <v>176</v>
      </c>
      <c r="H899" s="26" t="s">
        <v>200</v>
      </c>
      <c r="L899" s="16" t="s">
        <v>110</v>
      </c>
      <c r="M899" s="26" t="s">
        <v>19298</v>
      </c>
      <c r="O899" s="16" t="s">
        <v>756</v>
      </c>
      <c r="P899" s="26" t="s">
        <v>757</v>
      </c>
      <c r="T899" s="23" t="s">
        <v>32</v>
      </c>
      <c r="W899" s="20" t="s">
        <v>43</v>
      </c>
      <c r="Z899" s="24" t="s">
        <v>32</v>
      </c>
      <c r="AA899" s="24" t="s">
        <v>32</v>
      </c>
      <c r="AB899" s="24" t="s">
        <v>32</v>
      </c>
      <c r="AC899" s="24" t="s">
        <v>32</v>
      </c>
      <c r="AD899" s="25">
        <v>0</v>
      </c>
      <c r="AE899" s="25">
        <v>0</v>
      </c>
      <c r="AF899" s="25">
        <v>51500</v>
      </c>
      <c r="AG899" s="25">
        <v>0</v>
      </c>
      <c r="AH899" s="25">
        <v>51500</v>
      </c>
      <c r="AI899" s="16" t="s">
        <v>19297</v>
      </c>
    </row>
    <row r="900" spans="1:35" x14ac:dyDescent="0.25">
      <c r="A900" s="17">
        <v>105246.17</v>
      </c>
      <c r="B900" s="18">
        <v>3</v>
      </c>
      <c r="C900" s="16" t="s">
        <v>73</v>
      </c>
      <c r="D900" s="21">
        <v>44319</v>
      </c>
      <c r="E900" s="16" t="s">
        <v>176</v>
      </c>
      <c r="F900" s="21">
        <v>44319</v>
      </c>
      <c r="G900" s="16" t="s">
        <v>176</v>
      </c>
      <c r="H900" s="26" t="s">
        <v>200</v>
      </c>
      <c r="L900" s="16" t="s">
        <v>110</v>
      </c>
      <c r="M900" s="26" t="s">
        <v>901</v>
      </c>
      <c r="O900" s="16" t="s">
        <v>756</v>
      </c>
      <c r="P900" s="26" t="s">
        <v>757</v>
      </c>
      <c r="T900" s="23" t="s">
        <v>32</v>
      </c>
      <c r="W900" s="20" t="s">
        <v>43</v>
      </c>
      <c r="Z900" s="25">
        <v>0</v>
      </c>
      <c r="AA900" s="25">
        <v>0</v>
      </c>
      <c r="AB900" s="25">
        <v>51500</v>
      </c>
      <c r="AC900" s="25">
        <v>0</v>
      </c>
      <c r="AD900" s="25">
        <v>0</v>
      </c>
      <c r="AE900" s="25">
        <v>0</v>
      </c>
      <c r="AF900" s="25">
        <v>51500</v>
      </c>
      <c r="AG900" s="25">
        <v>0</v>
      </c>
      <c r="AH900" s="25">
        <v>51500</v>
      </c>
      <c r="AI900" s="16" t="s">
        <v>998</v>
      </c>
    </row>
    <row r="901" spans="1:35" ht="30" x14ac:dyDescent="0.25">
      <c r="A901" s="17">
        <v>105336</v>
      </c>
      <c r="B901" s="18">
        <v>3</v>
      </c>
      <c r="C901" s="16" t="s">
        <v>474</v>
      </c>
      <c r="D901" s="21">
        <v>38300</v>
      </c>
      <c r="E901" s="16" t="s">
        <v>825</v>
      </c>
      <c r="F901" s="21">
        <v>44280</v>
      </c>
      <c r="G901" s="16" t="s">
        <v>75</v>
      </c>
      <c r="H901" s="26" t="s">
        <v>173</v>
      </c>
      <c r="I901" s="16" t="s">
        <v>1518</v>
      </c>
      <c r="J901" s="20" t="s">
        <v>1518</v>
      </c>
      <c r="M901" s="26" t="s">
        <v>19296</v>
      </c>
      <c r="O901" s="16" t="s">
        <v>78</v>
      </c>
      <c r="P901" s="26" t="s">
        <v>768</v>
      </c>
      <c r="T901" s="22">
        <v>0.12</v>
      </c>
      <c r="W901" s="20" t="s">
        <v>43</v>
      </c>
      <c r="Z901" s="24" t="s">
        <v>32</v>
      </c>
      <c r="AA901" s="24" t="s">
        <v>32</v>
      </c>
      <c r="AB901" s="24" t="s">
        <v>32</v>
      </c>
      <c r="AC901" s="24" t="s">
        <v>32</v>
      </c>
      <c r="AD901" s="25">
        <v>795.32</v>
      </c>
      <c r="AE901" s="25">
        <v>0</v>
      </c>
      <c r="AF901" s="25">
        <v>61308.02</v>
      </c>
      <c r="AG901" s="25">
        <v>0</v>
      </c>
      <c r="AH901" s="25">
        <v>62103.34</v>
      </c>
      <c r="AI901" s="16" t="s">
        <v>19295</v>
      </c>
    </row>
    <row r="902" spans="1:35" x14ac:dyDescent="0.25">
      <c r="A902" s="17">
        <v>105360.01</v>
      </c>
      <c r="B902" s="18">
        <v>3</v>
      </c>
      <c r="C902" s="16" t="s">
        <v>73</v>
      </c>
      <c r="D902" s="21">
        <v>40619</v>
      </c>
      <c r="E902" s="16" t="s">
        <v>819</v>
      </c>
      <c r="F902" s="21">
        <v>44187</v>
      </c>
      <c r="G902" s="16" t="s">
        <v>108</v>
      </c>
      <c r="H902" s="26" t="s">
        <v>788</v>
      </c>
      <c r="I902" s="16" t="s">
        <v>686</v>
      </c>
      <c r="J902" s="20" t="s">
        <v>116</v>
      </c>
      <c r="L902" s="16" t="s">
        <v>116</v>
      </c>
      <c r="M902" s="26" t="s">
        <v>999</v>
      </c>
      <c r="O902" s="16" t="s">
        <v>53</v>
      </c>
      <c r="P902" s="26" t="s">
        <v>40</v>
      </c>
      <c r="R902" s="16" t="s">
        <v>41</v>
      </c>
      <c r="S902" s="16" t="s">
        <v>42</v>
      </c>
      <c r="T902" s="22">
        <v>0.2</v>
      </c>
      <c r="U902" s="21">
        <v>44365</v>
      </c>
      <c r="W902" s="20" t="s">
        <v>43</v>
      </c>
      <c r="X902" s="16" t="s">
        <v>78</v>
      </c>
      <c r="Y902" s="26" t="s">
        <v>1000</v>
      </c>
      <c r="Z902" s="25">
        <v>0</v>
      </c>
      <c r="AA902" s="25">
        <v>0</v>
      </c>
      <c r="AB902" s="25">
        <v>12960381</v>
      </c>
      <c r="AC902" s="25">
        <v>0</v>
      </c>
      <c r="AD902" s="25">
        <v>535000</v>
      </c>
      <c r="AE902" s="25">
        <v>458584</v>
      </c>
      <c r="AF902" s="25">
        <v>12960381</v>
      </c>
      <c r="AG902" s="25">
        <v>0</v>
      </c>
      <c r="AH902" s="25">
        <v>13953965</v>
      </c>
      <c r="AI902" s="16" t="s">
        <v>1001</v>
      </c>
    </row>
    <row r="903" spans="1:35" ht="30" x14ac:dyDescent="0.25">
      <c r="A903" s="17">
        <v>105412.03</v>
      </c>
      <c r="B903" s="18">
        <v>6</v>
      </c>
      <c r="C903" s="16" t="s">
        <v>73</v>
      </c>
      <c r="D903" s="21">
        <v>41830</v>
      </c>
      <c r="E903" s="16" t="s">
        <v>74</v>
      </c>
      <c r="F903" s="21">
        <v>44160</v>
      </c>
      <c r="G903" s="16" t="s">
        <v>74</v>
      </c>
      <c r="H903" s="26" t="s">
        <v>76</v>
      </c>
      <c r="M903" s="26" t="s">
        <v>1002</v>
      </c>
      <c r="O903" s="16" t="s">
        <v>78</v>
      </c>
      <c r="P903" s="26" t="s">
        <v>768</v>
      </c>
      <c r="T903" s="22">
        <v>0</v>
      </c>
      <c r="W903" s="20" t="s">
        <v>43</v>
      </c>
      <c r="Z903" s="25">
        <v>650000</v>
      </c>
      <c r="AA903" s="25">
        <v>0</v>
      </c>
      <c r="AB903" s="25">
        <v>0</v>
      </c>
      <c r="AC903" s="25">
        <v>0</v>
      </c>
      <c r="AD903" s="25">
        <v>2087720</v>
      </c>
      <c r="AE903" s="25">
        <v>0</v>
      </c>
      <c r="AF903" s="25">
        <v>0</v>
      </c>
      <c r="AG903" s="25">
        <v>0</v>
      </c>
      <c r="AH903" s="25">
        <v>2087720</v>
      </c>
    </row>
    <row r="904" spans="1:35" ht="30" x14ac:dyDescent="0.25">
      <c r="A904" s="17">
        <v>105412.04</v>
      </c>
      <c r="B904" s="18">
        <v>6</v>
      </c>
      <c r="C904" s="16" t="s">
        <v>73</v>
      </c>
      <c r="D904" s="21">
        <v>44055</v>
      </c>
      <c r="E904" s="16" t="s">
        <v>81</v>
      </c>
      <c r="F904" s="21">
        <v>44159</v>
      </c>
      <c r="G904" s="16" t="s">
        <v>81</v>
      </c>
      <c r="H904" s="26" t="s">
        <v>76</v>
      </c>
      <c r="M904" s="26" t="s">
        <v>1003</v>
      </c>
      <c r="O904" s="16" t="s">
        <v>78</v>
      </c>
      <c r="P904" s="26" t="s">
        <v>100</v>
      </c>
      <c r="T904" s="23" t="s">
        <v>32</v>
      </c>
      <c r="W904" s="20" t="s">
        <v>43</v>
      </c>
      <c r="Z904" s="25">
        <v>1750000</v>
      </c>
      <c r="AA904" s="25">
        <v>0</v>
      </c>
      <c r="AB904" s="25">
        <v>0</v>
      </c>
      <c r="AC904" s="25">
        <v>0</v>
      </c>
      <c r="AD904" s="25">
        <v>1750000</v>
      </c>
      <c r="AE904" s="25">
        <v>0</v>
      </c>
      <c r="AF904" s="25">
        <v>0</v>
      </c>
      <c r="AG904" s="25">
        <v>0</v>
      </c>
      <c r="AH904" s="25">
        <v>1750000</v>
      </c>
    </row>
    <row r="905" spans="1:35" x14ac:dyDescent="0.25">
      <c r="A905" s="17">
        <v>105467</v>
      </c>
      <c r="B905" s="18">
        <v>1</v>
      </c>
      <c r="C905" s="16" t="s">
        <v>73</v>
      </c>
      <c r="D905" s="21">
        <v>38324</v>
      </c>
      <c r="E905" s="16" t="s">
        <v>522</v>
      </c>
      <c r="F905" s="21">
        <v>43118</v>
      </c>
      <c r="G905" s="16" t="s">
        <v>109</v>
      </c>
      <c r="H905" s="26" t="s">
        <v>182</v>
      </c>
      <c r="I905" s="16" t="s">
        <v>3947</v>
      </c>
      <c r="J905" s="20" t="s">
        <v>116</v>
      </c>
      <c r="L905" s="16" t="s">
        <v>116</v>
      </c>
      <c r="M905" s="26" t="s">
        <v>19294</v>
      </c>
      <c r="O905" s="16" t="s">
        <v>119</v>
      </c>
      <c r="P905" s="26" t="s">
        <v>676</v>
      </c>
      <c r="T905" s="22">
        <v>8.35</v>
      </c>
      <c r="W905" s="20" t="s">
        <v>43</v>
      </c>
      <c r="X905" s="16" t="s">
        <v>78</v>
      </c>
      <c r="Z905" s="24" t="s">
        <v>32</v>
      </c>
      <c r="AA905" s="24" t="s">
        <v>32</v>
      </c>
      <c r="AB905" s="24" t="s">
        <v>32</v>
      </c>
      <c r="AC905" s="24" t="s">
        <v>32</v>
      </c>
      <c r="AD905" s="25">
        <v>2866000</v>
      </c>
      <c r="AE905" s="25">
        <v>0</v>
      </c>
      <c r="AF905" s="25">
        <v>0</v>
      </c>
      <c r="AG905" s="25">
        <v>0</v>
      </c>
      <c r="AH905" s="25">
        <v>2866000</v>
      </c>
    </row>
    <row r="906" spans="1:35" x14ac:dyDescent="0.25">
      <c r="A906" s="17">
        <v>105467.01</v>
      </c>
      <c r="B906" s="18">
        <v>1</v>
      </c>
      <c r="C906" s="16" t="s">
        <v>73</v>
      </c>
      <c r="D906" s="21">
        <v>40651</v>
      </c>
      <c r="E906" s="16" t="s">
        <v>534</v>
      </c>
      <c r="F906" s="21">
        <v>43195</v>
      </c>
      <c r="G906" s="16" t="s">
        <v>125</v>
      </c>
      <c r="H906" s="26" t="s">
        <v>182</v>
      </c>
      <c r="I906" s="16" t="s">
        <v>3947</v>
      </c>
      <c r="J906" s="20" t="s">
        <v>116</v>
      </c>
      <c r="L906" s="16" t="s">
        <v>116</v>
      </c>
      <c r="M906" s="26" t="s">
        <v>19293</v>
      </c>
      <c r="N906" s="26" t="s">
        <v>19292</v>
      </c>
      <c r="O906" s="16" t="s">
        <v>119</v>
      </c>
      <c r="P906" s="26" t="s">
        <v>168</v>
      </c>
      <c r="R906" s="16" t="s">
        <v>139</v>
      </c>
      <c r="S906" s="16" t="s">
        <v>42</v>
      </c>
      <c r="T906" s="22">
        <v>4.0999999999999996</v>
      </c>
      <c r="U906" s="21">
        <v>44904</v>
      </c>
      <c r="W906" s="20" t="s">
        <v>43</v>
      </c>
      <c r="X906" s="16" t="s">
        <v>78</v>
      </c>
      <c r="Z906" s="24" t="s">
        <v>32</v>
      </c>
      <c r="AA906" s="24" t="s">
        <v>32</v>
      </c>
      <c r="AB906" s="24" t="s">
        <v>32</v>
      </c>
      <c r="AC906" s="24" t="s">
        <v>32</v>
      </c>
      <c r="AD906" s="25">
        <v>1547000</v>
      </c>
      <c r="AE906" s="25">
        <v>23816000</v>
      </c>
      <c r="AF906" s="25">
        <v>0</v>
      </c>
      <c r="AG906" s="25">
        <v>0</v>
      </c>
      <c r="AH906" s="25">
        <v>25363000</v>
      </c>
    </row>
    <row r="907" spans="1:35" ht="30" x14ac:dyDescent="0.25">
      <c r="A907" s="17">
        <v>105467.02</v>
      </c>
      <c r="B907" s="18">
        <v>1</v>
      </c>
      <c r="C907" s="16" t="s">
        <v>73</v>
      </c>
      <c r="D907" s="21">
        <v>41256</v>
      </c>
      <c r="E907" s="16" t="s">
        <v>534</v>
      </c>
      <c r="F907" s="21">
        <v>43670</v>
      </c>
      <c r="G907" s="16" t="s">
        <v>109</v>
      </c>
      <c r="H907" s="26" t="s">
        <v>182</v>
      </c>
      <c r="I907" s="16" t="s">
        <v>3947</v>
      </c>
      <c r="J907" s="20" t="s">
        <v>116</v>
      </c>
      <c r="L907" s="16" t="s">
        <v>116</v>
      </c>
      <c r="M907" s="26" t="s">
        <v>19291</v>
      </c>
      <c r="N907" s="26" t="s">
        <v>19290</v>
      </c>
      <c r="O907" s="16" t="s">
        <v>119</v>
      </c>
      <c r="P907" s="26" t="s">
        <v>168</v>
      </c>
      <c r="R907" s="16" t="s">
        <v>139</v>
      </c>
      <c r="S907" s="16" t="s">
        <v>42</v>
      </c>
      <c r="T907" s="22">
        <v>4.4800000000000004</v>
      </c>
      <c r="U907" s="21">
        <v>45779</v>
      </c>
      <c r="W907" s="20" t="s">
        <v>43</v>
      </c>
      <c r="X907" s="16" t="s">
        <v>78</v>
      </c>
      <c r="Z907" s="24" t="s">
        <v>32</v>
      </c>
      <c r="AA907" s="24" t="s">
        <v>32</v>
      </c>
      <c r="AB907" s="24" t="s">
        <v>32</v>
      </c>
      <c r="AC907" s="24" t="s">
        <v>32</v>
      </c>
      <c r="AD907" s="25">
        <v>1500000</v>
      </c>
      <c r="AE907" s="25">
        <v>0</v>
      </c>
      <c r="AF907" s="25">
        <v>0</v>
      </c>
      <c r="AG907" s="25">
        <v>0</v>
      </c>
      <c r="AH907" s="25">
        <v>1500000</v>
      </c>
    </row>
    <row r="908" spans="1:35" x14ac:dyDescent="0.25">
      <c r="A908" s="17">
        <v>105485</v>
      </c>
      <c r="B908" s="18">
        <v>3</v>
      </c>
      <c r="C908" s="16" t="s">
        <v>73</v>
      </c>
      <c r="D908" s="21">
        <v>38330</v>
      </c>
      <c r="E908" s="16" t="s">
        <v>774</v>
      </c>
      <c r="F908" s="21">
        <v>42424</v>
      </c>
      <c r="G908" s="16" t="s">
        <v>109</v>
      </c>
      <c r="H908" s="26" t="s">
        <v>98</v>
      </c>
      <c r="M908" s="26" t="s">
        <v>19289</v>
      </c>
      <c r="O908" s="16" t="s">
        <v>1171</v>
      </c>
      <c r="P908" s="26" t="s">
        <v>1062</v>
      </c>
      <c r="T908" s="22">
        <v>0</v>
      </c>
      <c r="W908" s="20" t="s">
        <v>43</v>
      </c>
      <c r="Z908" s="24" t="s">
        <v>32</v>
      </c>
      <c r="AA908" s="24" t="s">
        <v>32</v>
      </c>
      <c r="AB908" s="24" t="s">
        <v>32</v>
      </c>
      <c r="AC908" s="24" t="s">
        <v>32</v>
      </c>
      <c r="AD908" s="25">
        <v>0</v>
      </c>
      <c r="AE908" s="25">
        <v>0</v>
      </c>
      <c r="AF908" s="25">
        <v>1583445</v>
      </c>
      <c r="AG908" s="25">
        <v>0</v>
      </c>
      <c r="AH908" s="25">
        <v>1583445</v>
      </c>
      <c r="AI908" s="16" t="s">
        <v>19288</v>
      </c>
    </row>
    <row r="909" spans="1:35" x14ac:dyDescent="0.25">
      <c r="A909" s="17">
        <v>105525</v>
      </c>
      <c r="B909" s="18">
        <v>6</v>
      </c>
      <c r="C909" s="16" t="s">
        <v>73</v>
      </c>
      <c r="D909" s="21">
        <v>38342</v>
      </c>
      <c r="E909" s="16" t="s">
        <v>74</v>
      </c>
      <c r="F909" s="21">
        <v>43418</v>
      </c>
      <c r="G909" s="16" t="s">
        <v>588</v>
      </c>
      <c r="H909" s="26" t="s">
        <v>76</v>
      </c>
      <c r="M909" s="26" t="s">
        <v>19287</v>
      </c>
      <c r="O909" s="16" t="s">
        <v>78</v>
      </c>
      <c r="P909" s="26" t="s">
        <v>18433</v>
      </c>
      <c r="T909" s="22">
        <v>0</v>
      </c>
      <c r="W909" s="20" t="s">
        <v>43</v>
      </c>
      <c r="Z909" s="24" t="s">
        <v>32</v>
      </c>
      <c r="AA909" s="24" t="s">
        <v>32</v>
      </c>
      <c r="AB909" s="24" t="s">
        <v>32</v>
      </c>
      <c r="AC909" s="24" t="s">
        <v>32</v>
      </c>
      <c r="AD909" s="25">
        <v>948464</v>
      </c>
      <c r="AE909" s="25">
        <v>0</v>
      </c>
      <c r="AF909" s="25">
        <v>904377</v>
      </c>
      <c r="AG909" s="25">
        <v>0</v>
      </c>
      <c r="AH909" s="25">
        <v>1852841</v>
      </c>
      <c r="AI909" s="16" t="s">
        <v>19286</v>
      </c>
    </row>
    <row r="910" spans="1:35" x14ac:dyDescent="0.25">
      <c r="A910" s="17">
        <v>105525.44</v>
      </c>
      <c r="B910" s="18">
        <v>4</v>
      </c>
      <c r="C910" s="16" t="s">
        <v>31</v>
      </c>
      <c r="D910" s="21">
        <v>39864</v>
      </c>
      <c r="E910" s="16" t="s">
        <v>56</v>
      </c>
      <c r="F910" s="21">
        <v>44211</v>
      </c>
      <c r="G910" s="16" t="s">
        <v>75</v>
      </c>
      <c r="H910" s="26" t="s">
        <v>126</v>
      </c>
      <c r="I910" s="16" t="s">
        <v>177</v>
      </c>
      <c r="J910" s="20" t="s">
        <v>116</v>
      </c>
      <c r="L910" s="16" t="s">
        <v>116</v>
      </c>
      <c r="M910" s="26" t="s">
        <v>19285</v>
      </c>
      <c r="N910" s="26" t="s">
        <v>19284</v>
      </c>
      <c r="O910" s="16" t="s">
        <v>60</v>
      </c>
      <c r="P910" s="26" t="s">
        <v>18433</v>
      </c>
      <c r="T910" s="22">
        <v>0.02</v>
      </c>
      <c r="W910" s="20" t="s">
        <v>43</v>
      </c>
      <c r="X910" s="16" t="s">
        <v>140</v>
      </c>
      <c r="Z910" s="24" t="s">
        <v>32</v>
      </c>
      <c r="AA910" s="24" t="s">
        <v>32</v>
      </c>
      <c r="AB910" s="24" t="s">
        <v>32</v>
      </c>
      <c r="AC910" s="24" t="s">
        <v>32</v>
      </c>
      <c r="AD910" s="25">
        <v>0</v>
      </c>
      <c r="AE910" s="25">
        <v>0</v>
      </c>
      <c r="AF910" s="25">
        <v>97495</v>
      </c>
      <c r="AG910" s="25">
        <v>0</v>
      </c>
      <c r="AH910" s="25">
        <v>97495</v>
      </c>
      <c r="AI910" s="16" t="s">
        <v>19283</v>
      </c>
    </row>
    <row r="911" spans="1:35" x14ac:dyDescent="0.25">
      <c r="A911" s="17">
        <v>105525.5</v>
      </c>
      <c r="B911" s="18">
        <v>3</v>
      </c>
      <c r="C911" s="16" t="s">
        <v>73</v>
      </c>
      <c r="D911" s="21">
        <v>40837</v>
      </c>
      <c r="E911" s="16" t="s">
        <v>2290</v>
      </c>
      <c r="F911" s="21">
        <v>44211</v>
      </c>
      <c r="G911" s="16" t="s">
        <v>75</v>
      </c>
      <c r="H911" s="26" t="s">
        <v>98</v>
      </c>
      <c r="I911" s="16" t="s">
        <v>441</v>
      </c>
      <c r="J911" s="20" t="s">
        <v>116</v>
      </c>
      <c r="L911" s="16" t="s">
        <v>116</v>
      </c>
      <c r="M911" s="26" t="s">
        <v>19282</v>
      </c>
      <c r="N911" s="26" t="s">
        <v>19281</v>
      </c>
      <c r="O911" s="16" t="s">
        <v>60</v>
      </c>
      <c r="P911" s="26" t="s">
        <v>18433</v>
      </c>
      <c r="T911" s="22">
        <v>0.01</v>
      </c>
      <c r="W911" s="20" t="s">
        <v>43</v>
      </c>
      <c r="X911" s="16" t="s">
        <v>140</v>
      </c>
      <c r="Z911" s="24" t="s">
        <v>32</v>
      </c>
      <c r="AA911" s="24" t="s">
        <v>32</v>
      </c>
      <c r="AB911" s="24" t="s">
        <v>32</v>
      </c>
      <c r="AC911" s="24" t="s">
        <v>32</v>
      </c>
      <c r="AD911" s="25">
        <v>0</v>
      </c>
      <c r="AE911" s="25">
        <v>0</v>
      </c>
      <c r="AF911" s="25">
        <v>150000</v>
      </c>
      <c r="AG911" s="25">
        <v>0</v>
      </c>
      <c r="AH911" s="25">
        <v>150000</v>
      </c>
      <c r="AI911" s="16" t="s">
        <v>19280</v>
      </c>
    </row>
    <row r="912" spans="1:35" x14ac:dyDescent="0.25">
      <c r="A912" s="17">
        <v>105549</v>
      </c>
      <c r="B912" s="18">
        <v>2</v>
      </c>
      <c r="C912" s="16" t="s">
        <v>47</v>
      </c>
      <c r="D912" s="21">
        <v>38358</v>
      </c>
      <c r="E912" s="16" t="s">
        <v>804</v>
      </c>
      <c r="F912" s="21">
        <v>44137</v>
      </c>
      <c r="G912" s="16" t="s">
        <v>103</v>
      </c>
      <c r="H912" s="26" t="s">
        <v>377</v>
      </c>
      <c r="I912" s="16" t="s">
        <v>1004</v>
      </c>
      <c r="J912" s="20" t="s">
        <v>116</v>
      </c>
      <c r="L912" s="16" t="s">
        <v>116</v>
      </c>
      <c r="M912" s="26" t="s">
        <v>1005</v>
      </c>
      <c r="O912" s="16" t="s">
        <v>53</v>
      </c>
      <c r="P912" s="26" t="s">
        <v>40</v>
      </c>
      <c r="T912" s="22">
        <v>0.02</v>
      </c>
      <c r="U912" s="21">
        <v>42048</v>
      </c>
      <c r="W912" s="20" t="s">
        <v>43</v>
      </c>
      <c r="X912" s="16" t="s">
        <v>140</v>
      </c>
      <c r="Y912" s="26" t="s">
        <v>1006</v>
      </c>
      <c r="Z912" s="25">
        <v>4055.41</v>
      </c>
      <c r="AA912" s="25">
        <v>-8094.28</v>
      </c>
      <c r="AB912" s="25">
        <v>15635.77</v>
      </c>
      <c r="AC912" s="25">
        <v>0</v>
      </c>
      <c r="AD912" s="25">
        <v>439055.41</v>
      </c>
      <c r="AE912" s="25">
        <v>17905.72</v>
      </c>
      <c r="AF912" s="25">
        <v>4196748.7699999996</v>
      </c>
      <c r="AG912" s="25">
        <v>0</v>
      </c>
      <c r="AH912" s="25">
        <v>4653709.9000000004</v>
      </c>
      <c r="AI912" s="16" t="s">
        <v>1007</v>
      </c>
    </row>
    <row r="913" spans="1:35" x14ac:dyDescent="0.25">
      <c r="A913" s="17">
        <v>105597</v>
      </c>
      <c r="B913" s="18">
        <v>4</v>
      </c>
      <c r="C913" s="16" t="s">
        <v>474</v>
      </c>
      <c r="D913" s="21">
        <v>38378</v>
      </c>
      <c r="E913" s="16" t="s">
        <v>1076</v>
      </c>
      <c r="F913" s="21">
        <v>44106</v>
      </c>
      <c r="G913" s="16" t="s">
        <v>105</v>
      </c>
      <c r="H913" s="26" t="s">
        <v>261</v>
      </c>
      <c r="I913" s="16" t="s">
        <v>159</v>
      </c>
      <c r="J913" s="20" t="s">
        <v>148</v>
      </c>
      <c r="L913" s="16" t="s">
        <v>149</v>
      </c>
      <c r="M913" s="26" t="s">
        <v>19279</v>
      </c>
      <c r="N913" s="26" t="s">
        <v>19278</v>
      </c>
      <c r="O913" s="16" t="s">
        <v>119</v>
      </c>
      <c r="P913" s="26" t="s">
        <v>4783</v>
      </c>
      <c r="R913" s="16" t="s">
        <v>139</v>
      </c>
      <c r="S913" s="16" t="s">
        <v>192</v>
      </c>
      <c r="T913" s="22">
        <v>0.68100000000000005</v>
      </c>
      <c r="U913" s="21">
        <v>42706</v>
      </c>
      <c r="W913" s="20" t="s">
        <v>43</v>
      </c>
      <c r="X913" s="16" t="s">
        <v>454</v>
      </c>
      <c r="Z913" s="24" t="s">
        <v>32</v>
      </c>
      <c r="AA913" s="24" t="s">
        <v>32</v>
      </c>
      <c r="AB913" s="24" t="s">
        <v>32</v>
      </c>
      <c r="AC913" s="24" t="s">
        <v>32</v>
      </c>
      <c r="AD913" s="25">
        <v>1240000</v>
      </c>
      <c r="AE913" s="25">
        <v>1677000</v>
      </c>
      <c r="AF913" s="25">
        <v>19333152</v>
      </c>
      <c r="AG913" s="25">
        <v>0</v>
      </c>
      <c r="AH913" s="25">
        <v>22250152</v>
      </c>
      <c r="AI913" s="16" t="s">
        <v>19277</v>
      </c>
    </row>
    <row r="914" spans="1:35" ht="30" x14ac:dyDescent="0.25">
      <c r="A914" s="17">
        <v>105611.07</v>
      </c>
      <c r="B914" s="18">
        <v>1</v>
      </c>
      <c r="C914" s="16" t="s">
        <v>31</v>
      </c>
      <c r="D914" s="21">
        <v>42878</v>
      </c>
      <c r="E914" s="16" t="s">
        <v>74</v>
      </c>
      <c r="F914" s="21">
        <v>43474</v>
      </c>
      <c r="G914" s="16" t="s">
        <v>75</v>
      </c>
      <c r="H914" s="26" t="s">
        <v>320</v>
      </c>
      <c r="M914" s="26" t="s">
        <v>19276</v>
      </c>
      <c r="O914" s="16" t="s">
        <v>78</v>
      </c>
      <c r="P914" s="26" t="s">
        <v>100</v>
      </c>
      <c r="T914" s="23" t="s">
        <v>32</v>
      </c>
      <c r="U914" s="21">
        <v>43014</v>
      </c>
      <c r="W914" s="20" t="s">
        <v>43</v>
      </c>
      <c r="Z914" s="24" t="s">
        <v>32</v>
      </c>
      <c r="AA914" s="24" t="s">
        <v>32</v>
      </c>
      <c r="AB914" s="24" t="s">
        <v>32</v>
      </c>
      <c r="AC914" s="24" t="s">
        <v>32</v>
      </c>
      <c r="AD914" s="25">
        <v>0</v>
      </c>
      <c r="AE914" s="25">
        <v>0</v>
      </c>
      <c r="AF914" s="25">
        <v>8082900</v>
      </c>
      <c r="AG914" s="25">
        <v>0</v>
      </c>
      <c r="AH914" s="25">
        <v>8082900</v>
      </c>
      <c r="AI914" s="16" t="s">
        <v>19275</v>
      </c>
    </row>
    <row r="915" spans="1:35" ht="30" x14ac:dyDescent="0.25">
      <c r="A915" s="17">
        <v>105611.09</v>
      </c>
      <c r="B915" s="18">
        <v>1</v>
      </c>
      <c r="C915" s="16" t="s">
        <v>73</v>
      </c>
      <c r="D915" s="21">
        <v>43873</v>
      </c>
      <c r="E915" s="16" t="s">
        <v>108</v>
      </c>
      <c r="F915" s="21">
        <v>44336</v>
      </c>
      <c r="G915" s="16" t="s">
        <v>109</v>
      </c>
      <c r="H915" s="26" t="s">
        <v>320</v>
      </c>
      <c r="L915" s="16" t="s">
        <v>110</v>
      </c>
      <c r="M915" s="26" t="s">
        <v>1008</v>
      </c>
      <c r="O915" s="16" t="s">
        <v>112</v>
      </c>
      <c r="P915" s="26" t="s">
        <v>100</v>
      </c>
      <c r="T915" s="23" t="s">
        <v>32</v>
      </c>
      <c r="W915" s="20" t="s">
        <v>43</v>
      </c>
      <c r="Z915" s="25">
        <v>1200000</v>
      </c>
      <c r="AA915" s="25">
        <v>0</v>
      </c>
      <c r="AB915" s="25">
        <v>0</v>
      </c>
      <c r="AC915" s="25">
        <v>0</v>
      </c>
      <c r="AD915" s="25">
        <v>2400000</v>
      </c>
      <c r="AE915" s="25">
        <v>0</v>
      </c>
      <c r="AF915" s="25">
        <v>0</v>
      </c>
      <c r="AG915" s="25">
        <v>0</v>
      </c>
      <c r="AH915" s="25">
        <v>2400000</v>
      </c>
    </row>
    <row r="916" spans="1:35" ht="30" x14ac:dyDescent="0.25">
      <c r="A916" s="17">
        <v>105611.1</v>
      </c>
      <c r="B916" s="18">
        <v>1</v>
      </c>
      <c r="C916" s="16" t="s">
        <v>31</v>
      </c>
      <c r="D916" s="21">
        <v>43942</v>
      </c>
      <c r="E916" s="16" t="s">
        <v>81</v>
      </c>
      <c r="F916" s="21">
        <v>44280</v>
      </c>
      <c r="G916" s="16" t="s">
        <v>75</v>
      </c>
      <c r="H916" s="26" t="s">
        <v>320</v>
      </c>
      <c r="M916" s="26" t="s">
        <v>1009</v>
      </c>
      <c r="O916" s="16" t="s">
        <v>78</v>
      </c>
      <c r="P916" s="26" t="s">
        <v>100</v>
      </c>
      <c r="T916" s="22">
        <v>0</v>
      </c>
      <c r="U916" s="21">
        <v>44113</v>
      </c>
      <c r="W916" s="20" t="s">
        <v>43</v>
      </c>
      <c r="Z916" s="25">
        <v>0</v>
      </c>
      <c r="AA916" s="25">
        <v>0</v>
      </c>
      <c r="AB916" s="25">
        <v>8398280</v>
      </c>
      <c r="AC916" s="25">
        <v>0</v>
      </c>
      <c r="AD916" s="25">
        <v>0</v>
      </c>
      <c r="AE916" s="25">
        <v>0</v>
      </c>
      <c r="AF916" s="25">
        <v>8398280</v>
      </c>
      <c r="AG916" s="25">
        <v>0</v>
      </c>
      <c r="AH916" s="25">
        <v>8398280</v>
      </c>
      <c r="AI916" s="16" t="s">
        <v>1010</v>
      </c>
    </row>
    <row r="917" spans="1:35" x14ac:dyDescent="0.25">
      <c r="A917" s="17">
        <v>105667.01</v>
      </c>
      <c r="B917" s="18">
        <v>4</v>
      </c>
      <c r="C917" s="16" t="s">
        <v>73</v>
      </c>
      <c r="D917" s="21">
        <v>43769</v>
      </c>
      <c r="E917" s="16" t="s">
        <v>176</v>
      </c>
      <c r="F917" s="21">
        <v>44224</v>
      </c>
      <c r="G917" s="16" t="s">
        <v>81</v>
      </c>
      <c r="H917" s="26" t="s">
        <v>126</v>
      </c>
      <c r="I917" s="16" t="s">
        <v>1011</v>
      </c>
      <c r="J917" s="20" t="s">
        <v>116</v>
      </c>
      <c r="L917" s="16" t="s">
        <v>116</v>
      </c>
      <c r="M917" s="26" t="s">
        <v>1012</v>
      </c>
      <c r="N917" s="26" t="s">
        <v>1013</v>
      </c>
      <c r="O917" s="16" t="s">
        <v>179</v>
      </c>
      <c r="P917" s="26" t="s">
        <v>79</v>
      </c>
      <c r="R917" s="16" t="s">
        <v>41</v>
      </c>
      <c r="S917" s="16" t="s">
        <v>84</v>
      </c>
      <c r="T917" s="22">
        <v>0.36</v>
      </c>
      <c r="W917" s="20" t="s">
        <v>43</v>
      </c>
      <c r="X917" s="16" t="s">
        <v>140</v>
      </c>
      <c r="Y917" s="26" t="s">
        <v>1014</v>
      </c>
      <c r="Z917" s="25">
        <v>48500</v>
      </c>
      <c r="AA917" s="25">
        <v>0</v>
      </c>
      <c r="AB917" s="25">
        <v>0</v>
      </c>
      <c r="AC917" s="25">
        <v>0</v>
      </c>
      <c r="AD917" s="25">
        <v>136500</v>
      </c>
      <c r="AE917" s="25">
        <v>0</v>
      </c>
      <c r="AF917" s="25">
        <v>0</v>
      </c>
      <c r="AG917" s="25">
        <v>0</v>
      </c>
      <c r="AH917" s="25">
        <v>136500</v>
      </c>
    </row>
    <row r="918" spans="1:35" x14ac:dyDescent="0.25">
      <c r="A918" s="17">
        <v>105667.02</v>
      </c>
      <c r="B918" s="18">
        <v>4</v>
      </c>
      <c r="C918" s="16" t="s">
        <v>73</v>
      </c>
      <c r="D918" s="21">
        <v>44224</v>
      </c>
      <c r="E918" s="16" t="s">
        <v>81</v>
      </c>
      <c r="F918" s="21">
        <v>44279</v>
      </c>
      <c r="G918" s="16" t="s">
        <v>75</v>
      </c>
      <c r="H918" s="26" t="s">
        <v>126</v>
      </c>
      <c r="I918" s="16" t="s">
        <v>1011</v>
      </c>
      <c r="J918" s="20" t="s">
        <v>116</v>
      </c>
      <c r="L918" s="16" t="s">
        <v>116</v>
      </c>
      <c r="M918" s="26" t="s">
        <v>1012</v>
      </c>
      <c r="O918" s="16" t="s">
        <v>179</v>
      </c>
      <c r="P918" s="26" t="s">
        <v>79</v>
      </c>
      <c r="R918" s="16" t="s">
        <v>41</v>
      </c>
      <c r="S918" s="16" t="s">
        <v>84</v>
      </c>
      <c r="T918" s="22">
        <v>0.36</v>
      </c>
      <c r="W918" s="20" t="s">
        <v>43</v>
      </c>
      <c r="Z918" s="24" t="s">
        <v>32</v>
      </c>
      <c r="AA918" s="24" t="s">
        <v>32</v>
      </c>
      <c r="AB918" s="24" t="s">
        <v>32</v>
      </c>
      <c r="AC918" s="24" t="s">
        <v>32</v>
      </c>
      <c r="AD918" s="24" t="s">
        <v>32</v>
      </c>
      <c r="AE918" s="24" t="s">
        <v>32</v>
      </c>
      <c r="AF918" s="24" t="s">
        <v>32</v>
      </c>
      <c r="AG918" s="24" t="s">
        <v>32</v>
      </c>
      <c r="AH918" s="24" t="s">
        <v>32</v>
      </c>
      <c r="AI918" s="16" t="s">
        <v>19274</v>
      </c>
    </row>
    <row r="919" spans="1:35" x14ac:dyDescent="0.25">
      <c r="A919" s="17">
        <v>105667.03</v>
      </c>
      <c r="B919" s="18">
        <v>4</v>
      </c>
      <c r="C919" s="16" t="s">
        <v>73</v>
      </c>
      <c r="D919" s="21">
        <v>44224</v>
      </c>
      <c r="E919" s="16" t="s">
        <v>81</v>
      </c>
      <c r="F919" s="21">
        <v>44368</v>
      </c>
      <c r="G919" s="16" t="s">
        <v>142</v>
      </c>
      <c r="H919" s="26" t="s">
        <v>126</v>
      </c>
      <c r="I919" s="16" t="s">
        <v>1011</v>
      </c>
      <c r="J919" s="20" t="s">
        <v>116</v>
      </c>
      <c r="L919" s="16" t="s">
        <v>116</v>
      </c>
      <c r="M919" s="26" t="s">
        <v>19273</v>
      </c>
      <c r="O919" s="16" t="s">
        <v>179</v>
      </c>
      <c r="P919" s="26" t="s">
        <v>79</v>
      </c>
      <c r="R919" s="16" t="s">
        <v>41</v>
      </c>
      <c r="S919" s="16" t="s">
        <v>84</v>
      </c>
      <c r="T919" s="22">
        <v>0.36</v>
      </c>
      <c r="U919" s="21">
        <v>44428</v>
      </c>
      <c r="W919" s="20" t="s">
        <v>43</v>
      </c>
      <c r="Z919" s="24" t="s">
        <v>32</v>
      </c>
      <c r="AA919" s="24" t="s">
        <v>32</v>
      </c>
      <c r="AB919" s="24" t="s">
        <v>32</v>
      </c>
      <c r="AC919" s="24" t="s">
        <v>32</v>
      </c>
      <c r="AD919" s="24" t="s">
        <v>32</v>
      </c>
      <c r="AE919" s="24" t="s">
        <v>32</v>
      </c>
      <c r="AF919" s="24" t="s">
        <v>32</v>
      </c>
      <c r="AG919" s="24" t="s">
        <v>32</v>
      </c>
      <c r="AH919" s="24" t="s">
        <v>32</v>
      </c>
      <c r="AI919" s="16" t="s">
        <v>19272</v>
      </c>
    </row>
    <row r="920" spans="1:35" ht="30" x14ac:dyDescent="0.25">
      <c r="A920" s="17">
        <v>105717</v>
      </c>
      <c r="B920" s="18">
        <v>3</v>
      </c>
      <c r="C920" s="16" t="s">
        <v>31</v>
      </c>
      <c r="D920" s="21">
        <v>38406</v>
      </c>
      <c r="E920" s="16" t="s">
        <v>522</v>
      </c>
      <c r="F920" s="21">
        <v>44099</v>
      </c>
      <c r="G920" s="16" t="s">
        <v>56</v>
      </c>
      <c r="H920" s="26" t="s">
        <v>434</v>
      </c>
      <c r="I920" s="16" t="s">
        <v>441</v>
      </c>
      <c r="J920" s="20" t="s">
        <v>116</v>
      </c>
      <c r="L920" s="16" t="s">
        <v>116</v>
      </c>
      <c r="M920" s="26" t="s">
        <v>19271</v>
      </c>
      <c r="N920" s="26" t="s">
        <v>19270</v>
      </c>
      <c r="O920" s="16" t="s">
        <v>119</v>
      </c>
      <c r="P920" s="26" t="s">
        <v>138</v>
      </c>
      <c r="R920" s="16" t="s">
        <v>139</v>
      </c>
      <c r="S920" s="16" t="s">
        <v>42</v>
      </c>
      <c r="T920" s="22">
        <v>2.5910000000000002</v>
      </c>
      <c r="U920" s="21">
        <v>42909</v>
      </c>
      <c r="W920" s="20" t="s">
        <v>43</v>
      </c>
      <c r="X920" s="16" t="s">
        <v>140</v>
      </c>
      <c r="Z920" s="24" t="s">
        <v>32</v>
      </c>
      <c r="AA920" s="24" t="s">
        <v>32</v>
      </c>
      <c r="AB920" s="24" t="s">
        <v>32</v>
      </c>
      <c r="AC920" s="24" t="s">
        <v>32</v>
      </c>
      <c r="AD920" s="25">
        <v>505700</v>
      </c>
      <c r="AE920" s="25">
        <v>5998000</v>
      </c>
      <c r="AF920" s="25">
        <v>29390438</v>
      </c>
      <c r="AG920" s="25">
        <v>0</v>
      </c>
      <c r="AH920" s="25">
        <v>35894138</v>
      </c>
      <c r="AI920" s="16" t="s">
        <v>19269</v>
      </c>
    </row>
    <row r="921" spans="1:35" x14ac:dyDescent="0.25">
      <c r="A921" s="17">
        <v>105727.01</v>
      </c>
      <c r="B921" s="18">
        <v>2</v>
      </c>
      <c r="C921" s="16" t="s">
        <v>73</v>
      </c>
      <c r="D921" s="21">
        <v>41789</v>
      </c>
      <c r="E921" s="16" t="s">
        <v>142</v>
      </c>
      <c r="F921" s="21">
        <v>43500</v>
      </c>
      <c r="G921" s="16" t="s">
        <v>75</v>
      </c>
      <c r="H921" s="26" t="s">
        <v>244</v>
      </c>
      <c r="I921" s="16" t="s">
        <v>159</v>
      </c>
      <c r="J921" s="20" t="s">
        <v>148</v>
      </c>
      <c r="L921" s="16" t="s">
        <v>149</v>
      </c>
      <c r="M921" s="26" t="s">
        <v>19268</v>
      </c>
      <c r="O921" s="16" t="s">
        <v>179</v>
      </c>
      <c r="P921" s="26" t="s">
        <v>79</v>
      </c>
      <c r="R921" s="16" t="s">
        <v>41</v>
      </c>
      <c r="S921" s="16" t="s">
        <v>84</v>
      </c>
      <c r="T921" s="22">
        <v>0</v>
      </c>
      <c r="W921" s="20" t="s">
        <v>43</v>
      </c>
      <c r="X921" s="16" t="s">
        <v>454</v>
      </c>
      <c r="Y921" s="26" t="s">
        <v>19267</v>
      </c>
      <c r="Z921" s="24" t="s">
        <v>32</v>
      </c>
      <c r="AA921" s="24" t="s">
        <v>32</v>
      </c>
      <c r="AB921" s="24" t="s">
        <v>32</v>
      </c>
      <c r="AC921" s="24" t="s">
        <v>32</v>
      </c>
      <c r="AD921" s="25">
        <v>0</v>
      </c>
      <c r="AE921" s="25">
        <v>0</v>
      </c>
      <c r="AF921" s="25">
        <v>507000</v>
      </c>
      <c r="AG921" s="25">
        <v>0</v>
      </c>
      <c r="AH921" s="25">
        <v>507000</v>
      </c>
      <c r="AI921" s="16" t="s">
        <v>19266</v>
      </c>
    </row>
    <row r="922" spans="1:35" ht="30" x14ac:dyDescent="0.25">
      <c r="A922" s="17">
        <v>105739.15</v>
      </c>
      <c r="B922" s="18">
        <v>2</v>
      </c>
      <c r="C922" s="16" t="s">
        <v>31</v>
      </c>
      <c r="D922" s="21">
        <v>43777</v>
      </c>
      <c r="E922" s="16" t="s">
        <v>486</v>
      </c>
      <c r="F922" s="21">
        <v>44279</v>
      </c>
      <c r="G922" s="16" t="s">
        <v>75</v>
      </c>
      <c r="H922" s="26" t="s">
        <v>286</v>
      </c>
      <c r="M922" s="26" t="s">
        <v>1015</v>
      </c>
      <c r="O922" s="16" t="s">
        <v>151</v>
      </c>
      <c r="P922" s="26" t="s">
        <v>198</v>
      </c>
      <c r="R922" s="16" t="s">
        <v>139</v>
      </c>
      <c r="S922" s="16" t="s">
        <v>84</v>
      </c>
      <c r="T922" s="23" t="s">
        <v>32</v>
      </c>
      <c r="U922" s="21">
        <v>43966</v>
      </c>
      <c r="W922" s="20" t="s">
        <v>43</v>
      </c>
      <c r="Z922" s="25">
        <v>0</v>
      </c>
      <c r="AA922" s="25">
        <v>0</v>
      </c>
      <c r="AB922" s="25">
        <v>265834</v>
      </c>
      <c r="AC922" s="25">
        <v>0</v>
      </c>
      <c r="AD922" s="25">
        <v>0</v>
      </c>
      <c r="AE922" s="25">
        <v>0</v>
      </c>
      <c r="AF922" s="25">
        <v>265834</v>
      </c>
      <c r="AG922" s="25">
        <v>0</v>
      </c>
      <c r="AH922" s="25">
        <v>265834</v>
      </c>
      <c r="AI922" s="16" t="s">
        <v>1016</v>
      </c>
    </row>
    <row r="923" spans="1:35" ht="30" x14ac:dyDescent="0.25">
      <c r="A923" s="17">
        <v>105739.16</v>
      </c>
      <c r="B923" s="18">
        <v>2</v>
      </c>
      <c r="C923" s="16" t="s">
        <v>31</v>
      </c>
      <c r="D923" s="21">
        <v>44158</v>
      </c>
      <c r="E923" s="16" t="s">
        <v>176</v>
      </c>
      <c r="F923" s="21">
        <v>44349</v>
      </c>
      <c r="G923" s="16" t="s">
        <v>32</v>
      </c>
      <c r="H923" s="26" t="s">
        <v>286</v>
      </c>
      <c r="M923" s="26" t="s">
        <v>19265</v>
      </c>
      <c r="O923" s="16" t="s">
        <v>151</v>
      </c>
      <c r="P923" s="26" t="s">
        <v>198</v>
      </c>
      <c r="R923" s="16" t="s">
        <v>139</v>
      </c>
      <c r="S923" s="16" t="s">
        <v>84</v>
      </c>
      <c r="T923" s="23" t="s">
        <v>32</v>
      </c>
      <c r="U923" s="21">
        <v>44323</v>
      </c>
      <c r="W923" s="20" t="s">
        <v>43</v>
      </c>
      <c r="Z923" s="24" t="s">
        <v>32</v>
      </c>
      <c r="AA923" s="24" t="s">
        <v>32</v>
      </c>
      <c r="AB923" s="24" t="s">
        <v>32</v>
      </c>
      <c r="AC923" s="24" t="s">
        <v>32</v>
      </c>
      <c r="AD923" s="25">
        <v>0</v>
      </c>
      <c r="AE923" s="25">
        <v>0</v>
      </c>
      <c r="AF923" s="25">
        <v>265834</v>
      </c>
      <c r="AG923" s="25">
        <v>0</v>
      </c>
      <c r="AH923" s="25">
        <v>265834</v>
      </c>
      <c r="AI923" s="16" t="s">
        <v>19264</v>
      </c>
    </row>
    <row r="924" spans="1:35" x14ac:dyDescent="0.25">
      <c r="A924" s="17">
        <v>105763</v>
      </c>
      <c r="B924" s="18">
        <v>1</v>
      </c>
      <c r="C924" s="16" t="s">
        <v>31</v>
      </c>
      <c r="D924" s="21">
        <v>38416</v>
      </c>
      <c r="E924" s="16" t="s">
        <v>522</v>
      </c>
      <c r="F924" s="21">
        <v>43822</v>
      </c>
      <c r="G924" s="16" t="s">
        <v>74</v>
      </c>
      <c r="H924" s="26" t="s">
        <v>232</v>
      </c>
      <c r="I924" s="16" t="s">
        <v>482</v>
      </c>
      <c r="J924" s="20" t="s">
        <v>116</v>
      </c>
      <c r="L924" s="16" t="s">
        <v>116</v>
      </c>
      <c r="M924" s="26" t="s">
        <v>19263</v>
      </c>
      <c r="N924" s="26" t="s">
        <v>19262</v>
      </c>
      <c r="O924" s="16" t="s">
        <v>119</v>
      </c>
      <c r="P924" s="26" t="s">
        <v>138</v>
      </c>
      <c r="R924" s="16" t="s">
        <v>139</v>
      </c>
      <c r="S924" s="16" t="s">
        <v>42</v>
      </c>
      <c r="T924" s="22">
        <v>6.2</v>
      </c>
      <c r="U924" s="21">
        <v>43812</v>
      </c>
      <c r="W924" s="20" t="s">
        <v>43</v>
      </c>
      <c r="X924" s="16" t="s">
        <v>140</v>
      </c>
      <c r="Z924" s="24" t="s">
        <v>32</v>
      </c>
      <c r="AA924" s="24" t="s">
        <v>32</v>
      </c>
      <c r="AB924" s="24" t="s">
        <v>32</v>
      </c>
      <c r="AC924" s="24" t="s">
        <v>32</v>
      </c>
      <c r="AD924" s="25">
        <v>1156433.02</v>
      </c>
      <c r="AE924" s="25">
        <v>0</v>
      </c>
      <c r="AF924" s="25">
        <v>11660000</v>
      </c>
      <c r="AG924" s="25">
        <v>0</v>
      </c>
      <c r="AH924" s="25">
        <v>12816433.02</v>
      </c>
      <c r="AI924" s="16" t="s">
        <v>19261</v>
      </c>
    </row>
    <row r="925" spans="1:35" ht="30" x14ac:dyDescent="0.25">
      <c r="A925" s="17">
        <v>105763.01</v>
      </c>
      <c r="B925" s="18">
        <v>1</v>
      </c>
      <c r="C925" s="16" t="s">
        <v>73</v>
      </c>
      <c r="D925" s="21">
        <v>39259</v>
      </c>
      <c r="E925" s="16" t="s">
        <v>113</v>
      </c>
      <c r="F925" s="21">
        <v>44237</v>
      </c>
      <c r="G925" s="16" t="s">
        <v>109</v>
      </c>
      <c r="H925" s="26" t="s">
        <v>232</v>
      </c>
      <c r="I925" s="16" t="s">
        <v>482</v>
      </c>
      <c r="J925" s="20" t="s">
        <v>116</v>
      </c>
      <c r="L925" s="16" t="s">
        <v>116</v>
      </c>
      <c r="M925" s="26" t="s">
        <v>19260</v>
      </c>
      <c r="N925" s="26" t="s">
        <v>19259</v>
      </c>
      <c r="O925" s="16" t="s">
        <v>119</v>
      </c>
      <c r="P925" s="26" t="s">
        <v>582</v>
      </c>
      <c r="T925" s="22">
        <v>12.9</v>
      </c>
      <c r="W925" s="20" t="s">
        <v>43</v>
      </c>
      <c r="X925" s="16" t="s">
        <v>511</v>
      </c>
      <c r="Y925" s="26" t="s">
        <v>19258</v>
      </c>
      <c r="Z925" s="24" t="s">
        <v>32</v>
      </c>
      <c r="AA925" s="24" t="s">
        <v>32</v>
      </c>
      <c r="AB925" s="24" t="s">
        <v>32</v>
      </c>
      <c r="AC925" s="24" t="s">
        <v>32</v>
      </c>
      <c r="AD925" s="25">
        <v>50000</v>
      </c>
      <c r="AE925" s="25">
        <v>0</v>
      </c>
      <c r="AF925" s="25">
        <v>0</v>
      </c>
      <c r="AG925" s="25">
        <v>0</v>
      </c>
      <c r="AH925" s="25">
        <v>50000</v>
      </c>
    </row>
    <row r="926" spans="1:35" ht="30" x14ac:dyDescent="0.25">
      <c r="A926" s="17">
        <v>105764</v>
      </c>
      <c r="B926" s="18">
        <v>1</v>
      </c>
      <c r="C926" s="16" t="s">
        <v>31</v>
      </c>
      <c r="D926" s="21">
        <v>38416</v>
      </c>
      <c r="E926" s="16" t="s">
        <v>522</v>
      </c>
      <c r="F926" s="21">
        <v>43662</v>
      </c>
      <c r="G926" s="16" t="s">
        <v>74</v>
      </c>
      <c r="H926" s="26" t="s">
        <v>394</v>
      </c>
      <c r="I926" s="16" t="s">
        <v>446</v>
      </c>
      <c r="J926" s="20" t="s">
        <v>116</v>
      </c>
      <c r="L926" s="16" t="s">
        <v>116</v>
      </c>
      <c r="M926" s="26" t="s">
        <v>1017</v>
      </c>
      <c r="N926" s="26" t="s">
        <v>1018</v>
      </c>
      <c r="O926" s="16" t="s">
        <v>119</v>
      </c>
      <c r="P926" s="26" t="s">
        <v>138</v>
      </c>
      <c r="R926" s="16" t="s">
        <v>139</v>
      </c>
      <c r="S926" s="16" t="s">
        <v>42</v>
      </c>
      <c r="T926" s="22">
        <v>0.35299999999999998</v>
      </c>
      <c r="U926" s="21">
        <v>43637</v>
      </c>
      <c r="W926" s="20" t="s">
        <v>43</v>
      </c>
      <c r="X926" s="16" t="s">
        <v>140</v>
      </c>
      <c r="Z926" s="25">
        <v>-150000</v>
      </c>
      <c r="AA926" s="25">
        <v>-250000</v>
      </c>
      <c r="AB926" s="25">
        <v>1650000</v>
      </c>
      <c r="AC926" s="25">
        <v>0</v>
      </c>
      <c r="AD926" s="25">
        <v>750000</v>
      </c>
      <c r="AE926" s="25">
        <v>1308000</v>
      </c>
      <c r="AF926" s="25">
        <v>5942260</v>
      </c>
      <c r="AG926" s="25">
        <v>0</v>
      </c>
      <c r="AH926" s="25">
        <v>8000260</v>
      </c>
      <c r="AI926" s="16" t="s">
        <v>1019</v>
      </c>
    </row>
    <row r="927" spans="1:35" x14ac:dyDescent="0.25">
      <c r="A927" s="17">
        <v>105765</v>
      </c>
      <c r="B927" s="18">
        <v>3</v>
      </c>
      <c r="C927" s="16" t="s">
        <v>31</v>
      </c>
      <c r="D927" s="21">
        <v>38416</v>
      </c>
      <c r="E927" s="16" t="s">
        <v>522</v>
      </c>
      <c r="F927" s="21">
        <v>43656</v>
      </c>
      <c r="G927" s="16" t="s">
        <v>832</v>
      </c>
      <c r="H927" s="26" t="s">
        <v>389</v>
      </c>
      <c r="I927" s="16" t="s">
        <v>2338</v>
      </c>
      <c r="J927" s="20" t="s">
        <v>116</v>
      </c>
      <c r="L927" s="16" t="s">
        <v>116</v>
      </c>
      <c r="M927" s="26" t="s">
        <v>19257</v>
      </c>
      <c r="N927" s="26" t="s">
        <v>19256</v>
      </c>
      <c r="O927" s="16" t="s">
        <v>119</v>
      </c>
      <c r="P927" s="26" t="s">
        <v>138</v>
      </c>
      <c r="R927" s="16" t="s">
        <v>139</v>
      </c>
      <c r="S927" s="16" t="s">
        <v>42</v>
      </c>
      <c r="T927" s="22">
        <v>4.2060000000000004</v>
      </c>
      <c r="U927" s="21">
        <v>43077</v>
      </c>
      <c r="W927" s="20" t="s">
        <v>43</v>
      </c>
      <c r="X927" s="16" t="s">
        <v>511</v>
      </c>
      <c r="Z927" s="24" t="s">
        <v>32</v>
      </c>
      <c r="AA927" s="24" t="s">
        <v>32</v>
      </c>
      <c r="AB927" s="24" t="s">
        <v>32</v>
      </c>
      <c r="AC927" s="24" t="s">
        <v>32</v>
      </c>
      <c r="AD927" s="25">
        <v>1540324.56</v>
      </c>
      <c r="AE927" s="25">
        <v>8274730</v>
      </c>
      <c r="AF927" s="25">
        <v>31126670</v>
      </c>
      <c r="AG927" s="25">
        <v>0</v>
      </c>
      <c r="AH927" s="25">
        <v>40941724.560000002</v>
      </c>
      <c r="AI927" s="16" t="s">
        <v>19255</v>
      </c>
    </row>
    <row r="928" spans="1:35" x14ac:dyDescent="0.25">
      <c r="A928" s="17">
        <v>105766</v>
      </c>
      <c r="B928" s="18">
        <v>3</v>
      </c>
      <c r="C928" s="16" t="s">
        <v>73</v>
      </c>
      <c r="D928" s="21">
        <v>38416</v>
      </c>
      <c r="E928" s="16" t="s">
        <v>522</v>
      </c>
      <c r="F928" s="21">
        <v>44070</v>
      </c>
      <c r="G928" s="16" t="s">
        <v>6046</v>
      </c>
      <c r="H928" s="26" t="s">
        <v>761</v>
      </c>
      <c r="I928" s="16" t="s">
        <v>2020</v>
      </c>
      <c r="J928" s="20" t="s">
        <v>116</v>
      </c>
      <c r="L928" s="16" t="s">
        <v>116</v>
      </c>
      <c r="M928" s="26" t="s">
        <v>19254</v>
      </c>
      <c r="N928" s="26" t="s">
        <v>19250</v>
      </c>
      <c r="O928" s="16" t="s">
        <v>119</v>
      </c>
      <c r="P928" s="26" t="s">
        <v>676</v>
      </c>
      <c r="T928" s="22">
        <v>4.4000000000000004</v>
      </c>
      <c r="W928" s="20" t="s">
        <v>43</v>
      </c>
      <c r="X928" s="16" t="s">
        <v>140</v>
      </c>
      <c r="Z928" s="24" t="s">
        <v>32</v>
      </c>
      <c r="AA928" s="24" t="s">
        <v>32</v>
      </c>
      <c r="AB928" s="24" t="s">
        <v>32</v>
      </c>
      <c r="AC928" s="24" t="s">
        <v>32</v>
      </c>
      <c r="AD928" s="25">
        <v>2152327</v>
      </c>
      <c r="AE928" s="25">
        <v>0</v>
      </c>
      <c r="AF928" s="25">
        <v>0</v>
      </c>
      <c r="AG928" s="25">
        <v>0</v>
      </c>
      <c r="AH928" s="25">
        <v>2152327</v>
      </c>
    </row>
    <row r="929" spans="1:35" x14ac:dyDescent="0.25">
      <c r="A929" s="17">
        <v>105766.01</v>
      </c>
      <c r="B929" s="18">
        <v>3</v>
      </c>
      <c r="C929" s="16" t="s">
        <v>73</v>
      </c>
      <c r="D929" s="21">
        <v>41960</v>
      </c>
      <c r="E929" s="16" t="s">
        <v>81</v>
      </c>
      <c r="F929" s="21">
        <v>43871</v>
      </c>
      <c r="G929" s="16" t="s">
        <v>832</v>
      </c>
      <c r="H929" s="26" t="s">
        <v>761</v>
      </c>
      <c r="I929" s="16" t="s">
        <v>2020</v>
      </c>
      <c r="J929" s="20" t="s">
        <v>116</v>
      </c>
      <c r="L929" s="16" t="s">
        <v>116</v>
      </c>
      <c r="M929" s="26" t="s">
        <v>19253</v>
      </c>
      <c r="N929" s="26" t="s">
        <v>19250</v>
      </c>
      <c r="O929" s="16" t="s">
        <v>119</v>
      </c>
      <c r="P929" s="26" t="s">
        <v>138</v>
      </c>
      <c r="R929" s="16" t="s">
        <v>139</v>
      </c>
      <c r="S929" s="16" t="s">
        <v>42</v>
      </c>
      <c r="T929" s="22">
        <v>1.89</v>
      </c>
      <c r="U929" s="21">
        <v>45268</v>
      </c>
      <c r="W929" s="20" t="s">
        <v>43</v>
      </c>
      <c r="X929" s="16" t="s">
        <v>140</v>
      </c>
      <c r="Z929" s="24" t="s">
        <v>32</v>
      </c>
      <c r="AA929" s="24" t="s">
        <v>32</v>
      </c>
      <c r="AB929" s="24" t="s">
        <v>32</v>
      </c>
      <c r="AC929" s="24" t="s">
        <v>32</v>
      </c>
      <c r="AD929" s="25">
        <v>0</v>
      </c>
      <c r="AE929" s="25">
        <v>13573820</v>
      </c>
      <c r="AF929" s="25">
        <v>0</v>
      </c>
      <c r="AG929" s="25">
        <v>0</v>
      </c>
      <c r="AH929" s="25">
        <v>13573820</v>
      </c>
      <c r="AI929" s="16" t="s">
        <v>19252</v>
      </c>
    </row>
    <row r="930" spans="1:35" x14ac:dyDescent="0.25">
      <c r="A930" s="17">
        <v>105766.02</v>
      </c>
      <c r="B930" s="18">
        <v>3</v>
      </c>
      <c r="C930" s="16" t="s">
        <v>73</v>
      </c>
      <c r="D930" s="21">
        <v>41960</v>
      </c>
      <c r="E930" s="16" t="s">
        <v>81</v>
      </c>
      <c r="F930" s="21">
        <v>44315</v>
      </c>
      <c r="G930" s="16" t="s">
        <v>1086</v>
      </c>
      <c r="H930" s="26" t="s">
        <v>98</v>
      </c>
      <c r="I930" s="16" t="s">
        <v>2020</v>
      </c>
      <c r="J930" s="20" t="s">
        <v>116</v>
      </c>
      <c r="L930" s="16" t="s">
        <v>116</v>
      </c>
      <c r="M930" s="26" t="s">
        <v>19251</v>
      </c>
      <c r="N930" s="26" t="s">
        <v>19250</v>
      </c>
      <c r="O930" s="16" t="s">
        <v>119</v>
      </c>
      <c r="P930" s="26" t="s">
        <v>138</v>
      </c>
      <c r="R930" s="16" t="s">
        <v>139</v>
      </c>
      <c r="S930" s="16" t="s">
        <v>42</v>
      </c>
      <c r="T930" s="22">
        <v>2.52</v>
      </c>
      <c r="U930" s="21">
        <v>44645</v>
      </c>
      <c r="W930" s="20" t="s">
        <v>43</v>
      </c>
      <c r="X930" s="16" t="s">
        <v>140</v>
      </c>
      <c r="Z930" s="24" t="s">
        <v>32</v>
      </c>
      <c r="AA930" s="24" t="s">
        <v>32</v>
      </c>
      <c r="AB930" s="24" t="s">
        <v>32</v>
      </c>
      <c r="AC930" s="24" t="s">
        <v>32</v>
      </c>
      <c r="AD930" s="25">
        <v>0</v>
      </c>
      <c r="AE930" s="25">
        <v>29300000</v>
      </c>
      <c r="AF930" s="25">
        <v>0</v>
      </c>
      <c r="AG930" s="25">
        <v>0</v>
      </c>
      <c r="AH930" s="25">
        <v>29300000</v>
      </c>
      <c r="AI930" s="16" t="s">
        <v>19249</v>
      </c>
    </row>
    <row r="931" spans="1:35" x14ac:dyDescent="0.25">
      <c r="A931" s="17">
        <v>105768</v>
      </c>
      <c r="B931" s="18">
        <v>4</v>
      </c>
      <c r="C931" s="16" t="s">
        <v>73</v>
      </c>
      <c r="D931" s="21">
        <v>38416</v>
      </c>
      <c r="E931" s="16" t="s">
        <v>522</v>
      </c>
      <c r="F931" s="21">
        <v>44181</v>
      </c>
      <c r="G931" s="16" t="s">
        <v>718</v>
      </c>
      <c r="H931" s="26" t="s">
        <v>203</v>
      </c>
      <c r="I931" s="16" t="s">
        <v>468</v>
      </c>
      <c r="J931" s="20" t="s">
        <v>116</v>
      </c>
      <c r="L931" s="16" t="s">
        <v>116</v>
      </c>
      <c r="M931" s="26" t="s">
        <v>19248</v>
      </c>
      <c r="N931" s="26" t="s">
        <v>19247</v>
      </c>
      <c r="O931" s="16" t="s">
        <v>119</v>
      </c>
      <c r="P931" s="26" t="s">
        <v>138</v>
      </c>
      <c r="R931" s="16" t="s">
        <v>139</v>
      </c>
      <c r="S931" s="16" t="s">
        <v>42</v>
      </c>
      <c r="T931" s="22">
        <v>4.1100000000000003</v>
      </c>
      <c r="U931" s="21">
        <v>44694</v>
      </c>
      <c r="W931" s="20" t="s">
        <v>43</v>
      </c>
      <c r="X931" s="16" t="s">
        <v>78</v>
      </c>
      <c r="Z931" s="24" t="s">
        <v>32</v>
      </c>
      <c r="AA931" s="24" t="s">
        <v>32</v>
      </c>
      <c r="AB931" s="24" t="s">
        <v>32</v>
      </c>
      <c r="AC931" s="24" t="s">
        <v>32</v>
      </c>
      <c r="AD931" s="25">
        <v>1200000</v>
      </c>
      <c r="AE931" s="25">
        <v>4552500</v>
      </c>
      <c r="AF931" s="25">
        <v>0</v>
      </c>
      <c r="AG931" s="25">
        <v>0</v>
      </c>
      <c r="AH931" s="25">
        <v>5752500</v>
      </c>
      <c r="AI931" s="16" t="s">
        <v>19246</v>
      </c>
    </row>
    <row r="932" spans="1:35" x14ac:dyDescent="0.25">
      <c r="A932" s="17">
        <v>105973</v>
      </c>
      <c r="B932" s="18">
        <v>1</v>
      </c>
      <c r="C932" s="16" t="s">
        <v>73</v>
      </c>
      <c r="D932" s="21">
        <v>38470</v>
      </c>
      <c r="E932" s="16" t="s">
        <v>804</v>
      </c>
      <c r="F932" s="21">
        <v>44279</v>
      </c>
      <c r="G932" s="16" t="s">
        <v>75</v>
      </c>
      <c r="H932" s="26" t="s">
        <v>232</v>
      </c>
      <c r="I932" s="16" t="s">
        <v>19245</v>
      </c>
      <c r="K932" s="16" t="s">
        <v>4661</v>
      </c>
      <c r="L932" s="16" t="s">
        <v>37</v>
      </c>
      <c r="M932" s="26" t="s">
        <v>19244</v>
      </c>
      <c r="O932" s="16" t="s">
        <v>39</v>
      </c>
      <c r="P932" s="26" t="s">
        <v>40</v>
      </c>
      <c r="R932" s="16" t="s">
        <v>41</v>
      </c>
      <c r="S932" s="16" t="s">
        <v>42</v>
      </c>
      <c r="T932" s="22">
        <v>0.01</v>
      </c>
      <c r="W932" s="20" t="s">
        <v>43</v>
      </c>
      <c r="X932" s="16" t="s">
        <v>44</v>
      </c>
      <c r="Y932" s="26" t="s">
        <v>19243</v>
      </c>
      <c r="Z932" s="24" t="s">
        <v>32</v>
      </c>
      <c r="AA932" s="24" t="s">
        <v>32</v>
      </c>
      <c r="AB932" s="24" t="s">
        <v>32</v>
      </c>
      <c r="AC932" s="24" t="s">
        <v>32</v>
      </c>
      <c r="AD932" s="24" t="s">
        <v>32</v>
      </c>
      <c r="AE932" s="24" t="s">
        <v>32</v>
      </c>
      <c r="AF932" s="24" t="s">
        <v>32</v>
      </c>
      <c r="AG932" s="24" t="s">
        <v>32</v>
      </c>
      <c r="AH932" s="24" t="s">
        <v>32</v>
      </c>
      <c r="AI932" s="16" t="s">
        <v>19242</v>
      </c>
    </row>
    <row r="933" spans="1:35" x14ac:dyDescent="0.25">
      <c r="A933" s="17">
        <v>105987</v>
      </c>
      <c r="B933" s="18">
        <v>1</v>
      </c>
      <c r="C933" s="16" t="s">
        <v>73</v>
      </c>
      <c r="D933" s="21">
        <v>38475</v>
      </c>
      <c r="E933" s="16" t="s">
        <v>804</v>
      </c>
      <c r="F933" s="21">
        <v>44099</v>
      </c>
      <c r="G933" s="16" t="s">
        <v>56</v>
      </c>
      <c r="H933" s="26" t="s">
        <v>238</v>
      </c>
      <c r="I933" s="16" t="s">
        <v>19241</v>
      </c>
      <c r="K933" s="16" t="s">
        <v>19240</v>
      </c>
      <c r="L933" s="16" t="s">
        <v>37</v>
      </c>
      <c r="M933" s="26" t="s">
        <v>19239</v>
      </c>
      <c r="O933" s="16" t="s">
        <v>53</v>
      </c>
      <c r="P933" s="26" t="s">
        <v>40</v>
      </c>
      <c r="R933" s="16" t="s">
        <v>41</v>
      </c>
      <c r="S933" s="16" t="s">
        <v>42</v>
      </c>
      <c r="T933" s="22">
        <v>0.01</v>
      </c>
      <c r="W933" s="20" t="s">
        <v>43</v>
      </c>
      <c r="X933" s="16" t="s">
        <v>44</v>
      </c>
      <c r="Y933" s="26" t="s">
        <v>19238</v>
      </c>
      <c r="Z933" s="24" t="s">
        <v>32</v>
      </c>
      <c r="AA933" s="24" t="s">
        <v>32</v>
      </c>
      <c r="AB933" s="24" t="s">
        <v>32</v>
      </c>
      <c r="AC933" s="24" t="s">
        <v>32</v>
      </c>
      <c r="AD933" s="24" t="s">
        <v>32</v>
      </c>
      <c r="AE933" s="24" t="s">
        <v>32</v>
      </c>
      <c r="AF933" s="24" t="s">
        <v>32</v>
      </c>
      <c r="AG933" s="24" t="s">
        <v>32</v>
      </c>
      <c r="AH933" s="24" t="s">
        <v>32</v>
      </c>
    </row>
    <row r="934" spans="1:35" x14ac:dyDescent="0.25">
      <c r="A934" s="17">
        <v>105991</v>
      </c>
      <c r="B934" s="18">
        <v>1</v>
      </c>
      <c r="C934" s="16" t="s">
        <v>73</v>
      </c>
      <c r="D934" s="21">
        <v>38475</v>
      </c>
      <c r="E934" s="16" t="s">
        <v>804</v>
      </c>
      <c r="F934" s="21">
        <v>44278</v>
      </c>
      <c r="G934" s="16" t="s">
        <v>75</v>
      </c>
      <c r="H934" s="26" t="s">
        <v>238</v>
      </c>
      <c r="I934" s="16" t="s">
        <v>19237</v>
      </c>
      <c r="K934" s="16" t="s">
        <v>19236</v>
      </c>
      <c r="L934" s="16" t="s">
        <v>37</v>
      </c>
      <c r="M934" s="26" t="s">
        <v>19235</v>
      </c>
      <c r="O934" s="16" t="s">
        <v>53</v>
      </c>
      <c r="P934" s="26" t="s">
        <v>40</v>
      </c>
      <c r="R934" s="16" t="s">
        <v>41</v>
      </c>
      <c r="S934" s="16" t="s">
        <v>42</v>
      </c>
      <c r="T934" s="22">
        <v>0.01</v>
      </c>
      <c r="W934" s="20" t="s">
        <v>43</v>
      </c>
      <c r="X934" s="16" t="s">
        <v>44</v>
      </c>
      <c r="Y934" s="26" t="s">
        <v>19234</v>
      </c>
      <c r="Z934" s="24" t="s">
        <v>32</v>
      </c>
      <c r="AA934" s="24" t="s">
        <v>32</v>
      </c>
      <c r="AB934" s="24" t="s">
        <v>32</v>
      </c>
      <c r="AC934" s="24" t="s">
        <v>32</v>
      </c>
      <c r="AD934" s="24" t="s">
        <v>32</v>
      </c>
      <c r="AE934" s="24" t="s">
        <v>32</v>
      </c>
      <c r="AF934" s="24" t="s">
        <v>32</v>
      </c>
      <c r="AG934" s="24" t="s">
        <v>32</v>
      </c>
      <c r="AH934" s="24" t="s">
        <v>32</v>
      </c>
    </row>
    <row r="935" spans="1:35" ht="30" x14ac:dyDescent="0.25">
      <c r="A935" s="17">
        <v>105996.04</v>
      </c>
      <c r="B935" s="18">
        <v>2</v>
      </c>
      <c r="C935" s="16" t="s">
        <v>73</v>
      </c>
      <c r="D935" s="21">
        <v>40672</v>
      </c>
      <c r="E935" s="16" t="s">
        <v>142</v>
      </c>
      <c r="F935" s="21">
        <v>43500</v>
      </c>
      <c r="G935" s="16" t="s">
        <v>75</v>
      </c>
      <c r="H935" s="26" t="s">
        <v>244</v>
      </c>
      <c r="M935" s="26" t="s">
        <v>19233</v>
      </c>
      <c r="O935" s="16" t="s">
        <v>151</v>
      </c>
      <c r="P935" s="26" t="s">
        <v>152</v>
      </c>
      <c r="T935" s="23" t="s">
        <v>32</v>
      </c>
      <c r="W935" s="20" t="s">
        <v>43</v>
      </c>
      <c r="Z935" s="24" t="s">
        <v>32</v>
      </c>
      <c r="AA935" s="24" t="s">
        <v>32</v>
      </c>
      <c r="AB935" s="24" t="s">
        <v>32</v>
      </c>
      <c r="AC935" s="24" t="s">
        <v>32</v>
      </c>
      <c r="AD935" s="25">
        <v>0</v>
      </c>
      <c r="AE935" s="25">
        <v>0</v>
      </c>
      <c r="AF935" s="25">
        <v>410517.84</v>
      </c>
      <c r="AG935" s="25">
        <v>0</v>
      </c>
      <c r="AH935" s="25">
        <v>410517.84</v>
      </c>
      <c r="AI935" s="16" t="s">
        <v>19232</v>
      </c>
    </row>
    <row r="936" spans="1:35" ht="30" x14ac:dyDescent="0.25">
      <c r="A936" s="17">
        <v>105996.05</v>
      </c>
      <c r="B936" s="18">
        <v>2</v>
      </c>
      <c r="C936" s="16" t="s">
        <v>73</v>
      </c>
      <c r="D936" s="21">
        <v>41124</v>
      </c>
      <c r="E936" s="16" t="s">
        <v>142</v>
      </c>
      <c r="F936" s="21">
        <v>44154</v>
      </c>
      <c r="G936" s="16" t="s">
        <v>142</v>
      </c>
      <c r="H936" s="26" t="s">
        <v>244</v>
      </c>
      <c r="M936" s="26" t="s">
        <v>1020</v>
      </c>
      <c r="O936" s="16" t="s">
        <v>151</v>
      </c>
      <c r="P936" s="26" t="s">
        <v>152</v>
      </c>
      <c r="T936" s="23" t="s">
        <v>32</v>
      </c>
      <c r="W936" s="20" t="s">
        <v>43</v>
      </c>
      <c r="Z936" s="25">
        <v>0</v>
      </c>
      <c r="AA936" s="25">
        <v>0</v>
      </c>
      <c r="AB936" s="25">
        <v>456763.24</v>
      </c>
      <c r="AC936" s="25">
        <v>0</v>
      </c>
      <c r="AD936" s="25">
        <v>0</v>
      </c>
      <c r="AE936" s="25">
        <v>0</v>
      </c>
      <c r="AF936" s="25">
        <v>3908036.77</v>
      </c>
      <c r="AG936" s="25">
        <v>0</v>
      </c>
      <c r="AH936" s="25">
        <v>3908036.77</v>
      </c>
      <c r="AI936" s="16" t="s">
        <v>1021</v>
      </c>
    </row>
    <row r="937" spans="1:35" ht="30" x14ac:dyDescent="0.25">
      <c r="A937" s="17">
        <v>106077</v>
      </c>
      <c r="B937" s="18">
        <v>1</v>
      </c>
      <c r="C937" s="16" t="s">
        <v>31</v>
      </c>
      <c r="D937" s="21">
        <v>38482</v>
      </c>
      <c r="E937" s="16" t="s">
        <v>804</v>
      </c>
      <c r="F937" s="21">
        <v>43852</v>
      </c>
      <c r="G937" s="16" t="s">
        <v>1022</v>
      </c>
      <c r="H937" s="26" t="s">
        <v>320</v>
      </c>
      <c r="I937" s="16" t="s">
        <v>1023</v>
      </c>
      <c r="K937" s="16" t="s">
        <v>1024</v>
      </c>
      <c r="L937" s="16" t="s">
        <v>37</v>
      </c>
      <c r="M937" s="26" t="s">
        <v>1025</v>
      </c>
      <c r="N937" s="26" t="s">
        <v>1026</v>
      </c>
      <c r="O937" s="16" t="s">
        <v>53</v>
      </c>
      <c r="P937" s="26" t="s">
        <v>40</v>
      </c>
      <c r="R937" s="16" t="s">
        <v>41</v>
      </c>
      <c r="S937" s="16" t="s">
        <v>42</v>
      </c>
      <c r="T937" s="22">
        <v>0.05</v>
      </c>
      <c r="W937" s="20" t="s">
        <v>43</v>
      </c>
      <c r="X937" s="16" t="s">
        <v>44</v>
      </c>
      <c r="Y937" s="26" t="s">
        <v>1027</v>
      </c>
      <c r="Z937" s="25">
        <v>0</v>
      </c>
      <c r="AA937" s="25">
        <v>0</v>
      </c>
      <c r="AB937" s="25">
        <v>688043</v>
      </c>
      <c r="AC937" s="25">
        <v>0</v>
      </c>
      <c r="AD937" s="25">
        <v>871000</v>
      </c>
      <c r="AE937" s="25">
        <v>586000</v>
      </c>
      <c r="AF937" s="25">
        <v>7575543</v>
      </c>
      <c r="AG937" s="25">
        <v>0</v>
      </c>
      <c r="AH937" s="25">
        <v>9032543</v>
      </c>
      <c r="AI937" s="16" t="s">
        <v>1028</v>
      </c>
    </row>
    <row r="938" spans="1:35" x14ac:dyDescent="0.25">
      <c r="A938" s="17">
        <v>106090</v>
      </c>
      <c r="B938" s="18">
        <v>3</v>
      </c>
      <c r="C938" s="16" t="s">
        <v>47</v>
      </c>
      <c r="D938" s="21">
        <v>38483</v>
      </c>
      <c r="E938" s="16" t="s">
        <v>804</v>
      </c>
      <c r="F938" s="21">
        <v>41415</v>
      </c>
      <c r="G938" s="16" t="s">
        <v>63</v>
      </c>
      <c r="H938" s="26" t="s">
        <v>346</v>
      </c>
      <c r="I938" s="16" t="s">
        <v>1029</v>
      </c>
      <c r="K938" s="16" t="s">
        <v>1030</v>
      </c>
      <c r="L938" s="16" t="s">
        <v>37</v>
      </c>
      <c r="M938" s="26" t="s">
        <v>1031</v>
      </c>
      <c r="O938" s="16" t="s">
        <v>53</v>
      </c>
      <c r="P938" s="26" t="s">
        <v>40</v>
      </c>
      <c r="T938" s="22">
        <v>8.6999999999999994E-2</v>
      </c>
      <c r="U938" s="21">
        <v>40522</v>
      </c>
      <c r="W938" s="20" t="s">
        <v>43</v>
      </c>
      <c r="X938" s="16" t="s">
        <v>44</v>
      </c>
      <c r="Y938" s="26" t="s">
        <v>1032</v>
      </c>
      <c r="Z938" s="25">
        <v>1511.54</v>
      </c>
      <c r="AA938" s="25">
        <v>0</v>
      </c>
      <c r="AB938" s="25">
        <v>0</v>
      </c>
      <c r="AC938" s="25">
        <v>0</v>
      </c>
      <c r="AD938" s="25">
        <v>167534.99</v>
      </c>
      <c r="AE938" s="25">
        <v>23296.7</v>
      </c>
      <c r="AF938" s="25">
        <v>286509.38</v>
      </c>
      <c r="AG938" s="25">
        <v>0</v>
      </c>
      <c r="AH938" s="25">
        <v>477341.07</v>
      </c>
      <c r="AI938" s="16" t="s">
        <v>1033</v>
      </c>
    </row>
    <row r="939" spans="1:35" x14ac:dyDescent="0.25">
      <c r="A939" s="17">
        <v>106193</v>
      </c>
      <c r="B939" s="18">
        <v>4</v>
      </c>
      <c r="C939" s="16" t="s">
        <v>73</v>
      </c>
      <c r="D939" s="21">
        <v>38503</v>
      </c>
      <c r="E939" s="16" t="s">
        <v>105</v>
      </c>
      <c r="F939" s="21">
        <v>43476</v>
      </c>
      <c r="G939" s="16" t="s">
        <v>75</v>
      </c>
      <c r="H939" s="26" t="s">
        <v>634</v>
      </c>
      <c r="M939" s="26" t="s">
        <v>1034</v>
      </c>
      <c r="O939" s="16" t="s">
        <v>151</v>
      </c>
      <c r="P939" s="26" t="s">
        <v>198</v>
      </c>
      <c r="R939" s="16" t="s">
        <v>139</v>
      </c>
      <c r="S939" s="16" t="s">
        <v>84</v>
      </c>
      <c r="T939" s="23" t="s">
        <v>32</v>
      </c>
      <c r="W939" s="20" t="s">
        <v>43</v>
      </c>
      <c r="Z939" s="25">
        <v>0</v>
      </c>
      <c r="AA939" s="25">
        <v>0</v>
      </c>
      <c r="AB939" s="25">
        <v>1746544.53</v>
      </c>
      <c r="AC939" s="25">
        <v>0</v>
      </c>
      <c r="AD939" s="25">
        <v>0</v>
      </c>
      <c r="AE939" s="25">
        <v>0</v>
      </c>
      <c r="AF939" s="25">
        <v>30598875.809999999</v>
      </c>
      <c r="AG939" s="25">
        <v>0</v>
      </c>
      <c r="AH939" s="25">
        <v>30598875.809999999</v>
      </c>
      <c r="AI939" s="16" t="s">
        <v>1035</v>
      </c>
    </row>
    <row r="940" spans="1:35" x14ac:dyDescent="0.25">
      <c r="A940" s="17">
        <v>106269</v>
      </c>
      <c r="B940" s="18">
        <v>3</v>
      </c>
      <c r="C940" s="16" t="s">
        <v>474</v>
      </c>
      <c r="D940" s="21">
        <v>38519</v>
      </c>
      <c r="E940" s="16" t="s">
        <v>522</v>
      </c>
      <c r="F940" s="21">
        <v>43089</v>
      </c>
      <c r="G940" s="16" t="s">
        <v>102</v>
      </c>
      <c r="H940" s="26" t="s">
        <v>434</v>
      </c>
      <c r="I940" s="16" t="s">
        <v>683</v>
      </c>
      <c r="J940" s="20" t="s">
        <v>148</v>
      </c>
      <c r="L940" s="16" t="s">
        <v>149</v>
      </c>
      <c r="M940" s="26" t="s">
        <v>19231</v>
      </c>
      <c r="O940" s="16" t="s">
        <v>119</v>
      </c>
      <c r="P940" s="26" t="s">
        <v>603</v>
      </c>
      <c r="T940" s="22">
        <v>5.99</v>
      </c>
      <c r="W940" s="20" t="s">
        <v>43</v>
      </c>
      <c r="X940" s="16" t="s">
        <v>454</v>
      </c>
      <c r="Z940" s="24" t="s">
        <v>32</v>
      </c>
      <c r="AA940" s="24" t="s">
        <v>32</v>
      </c>
      <c r="AB940" s="24" t="s">
        <v>32</v>
      </c>
      <c r="AC940" s="24" t="s">
        <v>32</v>
      </c>
      <c r="AD940" s="25">
        <v>3550000</v>
      </c>
      <c r="AE940" s="25">
        <v>14003000</v>
      </c>
      <c r="AF940" s="25">
        <v>0</v>
      </c>
      <c r="AG940" s="25">
        <v>0</v>
      </c>
      <c r="AH940" s="25">
        <v>17553000</v>
      </c>
    </row>
    <row r="941" spans="1:35" x14ac:dyDescent="0.25">
      <c r="A941" s="17">
        <v>106269.04</v>
      </c>
      <c r="B941" s="18">
        <v>3</v>
      </c>
      <c r="C941" s="16" t="s">
        <v>31</v>
      </c>
      <c r="D941" s="21">
        <v>40935</v>
      </c>
      <c r="E941" s="16" t="s">
        <v>81</v>
      </c>
      <c r="F941" s="21">
        <v>43474</v>
      </c>
      <c r="G941" s="16" t="s">
        <v>75</v>
      </c>
      <c r="H941" s="26" t="s">
        <v>434</v>
      </c>
      <c r="I941" s="16" t="s">
        <v>19230</v>
      </c>
      <c r="J941" s="20" t="s">
        <v>116</v>
      </c>
      <c r="L941" s="16" t="s">
        <v>116</v>
      </c>
      <c r="M941" s="26" t="s">
        <v>19229</v>
      </c>
      <c r="O941" s="16" t="s">
        <v>78</v>
      </c>
      <c r="P941" s="26" t="s">
        <v>168</v>
      </c>
      <c r="R941" s="16" t="s">
        <v>139</v>
      </c>
      <c r="S941" s="16" t="s">
        <v>42</v>
      </c>
      <c r="T941" s="22">
        <v>0.217</v>
      </c>
      <c r="U941" s="21">
        <v>41516</v>
      </c>
      <c r="W941" s="20" t="s">
        <v>43</v>
      </c>
      <c r="X941" s="16" t="s">
        <v>78</v>
      </c>
      <c r="Z941" s="24" t="s">
        <v>32</v>
      </c>
      <c r="AA941" s="24" t="s">
        <v>32</v>
      </c>
      <c r="AB941" s="24" t="s">
        <v>32</v>
      </c>
      <c r="AC941" s="24" t="s">
        <v>32</v>
      </c>
      <c r="AD941" s="25">
        <v>203111.35</v>
      </c>
      <c r="AE941" s="25">
        <v>150000</v>
      </c>
      <c r="AF941" s="25">
        <v>0</v>
      </c>
      <c r="AG941" s="25">
        <v>0</v>
      </c>
      <c r="AH941" s="25">
        <v>353111.35</v>
      </c>
    </row>
    <row r="942" spans="1:35" x14ac:dyDescent="0.25">
      <c r="A942" s="17">
        <v>106300.01</v>
      </c>
      <c r="B942" s="18">
        <v>1</v>
      </c>
      <c r="C942" s="16" t="s">
        <v>73</v>
      </c>
      <c r="D942" s="21">
        <v>38530</v>
      </c>
      <c r="E942" s="16" t="s">
        <v>113</v>
      </c>
      <c r="F942" s="21">
        <v>43418</v>
      </c>
      <c r="G942" s="16" t="s">
        <v>142</v>
      </c>
      <c r="H942" s="26" t="s">
        <v>1163</v>
      </c>
      <c r="M942" s="26" t="s">
        <v>19228</v>
      </c>
      <c r="O942" s="16" t="s">
        <v>151</v>
      </c>
      <c r="T942" s="23" t="s">
        <v>32</v>
      </c>
      <c r="W942" s="20" t="s">
        <v>43</v>
      </c>
      <c r="Z942" s="24" t="s">
        <v>32</v>
      </c>
      <c r="AA942" s="24" t="s">
        <v>32</v>
      </c>
      <c r="AB942" s="24" t="s">
        <v>32</v>
      </c>
      <c r="AC942" s="24" t="s">
        <v>32</v>
      </c>
      <c r="AD942" s="25">
        <v>0</v>
      </c>
      <c r="AE942" s="25">
        <v>0</v>
      </c>
      <c r="AF942" s="25">
        <v>4343000</v>
      </c>
      <c r="AG942" s="25">
        <v>0</v>
      </c>
      <c r="AH942" s="25">
        <v>4343000</v>
      </c>
      <c r="AI942" s="16" t="s">
        <v>19227</v>
      </c>
    </row>
    <row r="943" spans="1:35" x14ac:dyDescent="0.25">
      <c r="A943" s="17">
        <v>106300.02</v>
      </c>
      <c r="B943" s="18">
        <v>2</v>
      </c>
      <c r="C943" s="16" t="s">
        <v>73</v>
      </c>
      <c r="D943" s="21">
        <v>38530</v>
      </c>
      <c r="E943" s="16" t="s">
        <v>113</v>
      </c>
      <c r="F943" s="21">
        <v>43418</v>
      </c>
      <c r="G943" s="16" t="s">
        <v>142</v>
      </c>
      <c r="H943" s="26" t="s">
        <v>1336</v>
      </c>
      <c r="M943" s="26" t="s">
        <v>19226</v>
      </c>
      <c r="O943" s="16" t="s">
        <v>151</v>
      </c>
      <c r="T943" s="23" t="s">
        <v>32</v>
      </c>
      <c r="W943" s="20" t="s">
        <v>43</v>
      </c>
      <c r="Z943" s="24" t="s">
        <v>32</v>
      </c>
      <c r="AA943" s="24" t="s">
        <v>32</v>
      </c>
      <c r="AB943" s="24" t="s">
        <v>32</v>
      </c>
      <c r="AC943" s="24" t="s">
        <v>32</v>
      </c>
      <c r="AD943" s="25">
        <v>0</v>
      </c>
      <c r="AE943" s="25">
        <v>0</v>
      </c>
      <c r="AF943" s="25">
        <v>2000000</v>
      </c>
      <c r="AG943" s="25">
        <v>0</v>
      </c>
      <c r="AH943" s="25">
        <v>2000000</v>
      </c>
      <c r="AI943" s="16" t="s">
        <v>19225</v>
      </c>
    </row>
    <row r="944" spans="1:35" x14ac:dyDescent="0.25">
      <c r="A944" s="17">
        <v>106300.03</v>
      </c>
      <c r="B944" s="18">
        <v>3</v>
      </c>
      <c r="C944" s="16" t="s">
        <v>73</v>
      </c>
      <c r="D944" s="21">
        <v>38530</v>
      </c>
      <c r="E944" s="16" t="s">
        <v>113</v>
      </c>
      <c r="F944" s="21">
        <v>43418</v>
      </c>
      <c r="G944" s="16" t="s">
        <v>142</v>
      </c>
      <c r="H944" s="26" t="s">
        <v>766</v>
      </c>
      <c r="M944" s="26" t="s">
        <v>19224</v>
      </c>
      <c r="O944" s="16" t="s">
        <v>151</v>
      </c>
      <c r="T944" s="23" t="s">
        <v>32</v>
      </c>
      <c r="W944" s="20" t="s">
        <v>43</v>
      </c>
      <c r="Z944" s="24" t="s">
        <v>32</v>
      </c>
      <c r="AA944" s="24" t="s">
        <v>32</v>
      </c>
      <c r="AB944" s="24" t="s">
        <v>32</v>
      </c>
      <c r="AC944" s="24" t="s">
        <v>32</v>
      </c>
      <c r="AD944" s="25">
        <v>0</v>
      </c>
      <c r="AE944" s="25">
        <v>0</v>
      </c>
      <c r="AF944" s="25">
        <v>2000000</v>
      </c>
      <c r="AG944" s="25">
        <v>0</v>
      </c>
      <c r="AH944" s="25">
        <v>2000000</v>
      </c>
      <c r="AI944" s="16" t="s">
        <v>19223</v>
      </c>
    </row>
    <row r="945" spans="1:35" x14ac:dyDescent="0.25">
      <c r="A945" s="17">
        <v>106300.04</v>
      </c>
      <c r="B945" s="18">
        <v>4</v>
      </c>
      <c r="C945" s="16" t="s">
        <v>73</v>
      </c>
      <c r="D945" s="21">
        <v>38530</v>
      </c>
      <c r="E945" s="16" t="s">
        <v>113</v>
      </c>
      <c r="F945" s="21">
        <v>43418</v>
      </c>
      <c r="G945" s="16" t="s">
        <v>142</v>
      </c>
      <c r="H945" s="26" t="s">
        <v>186</v>
      </c>
      <c r="M945" s="26" t="s">
        <v>19222</v>
      </c>
      <c r="O945" s="16" t="s">
        <v>151</v>
      </c>
      <c r="T945" s="23" t="s">
        <v>32</v>
      </c>
      <c r="W945" s="20" t="s">
        <v>43</v>
      </c>
      <c r="Z945" s="24" t="s">
        <v>32</v>
      </c>
      <c r="AA945" s="24" t="s">
        <v>32</v>
      </c>
      <c r="AB945" s="24" t="s">
        <v>32</v>
      </c>
      <c r="AC945" s="24" t="s">
        <v>32</v>
      </c>
      <c r="AD945" s="25">
        <v>0</v>
      </c>
      <c r="AE945" s="25">
        <v>0</v>
      </c>
      <c r="AF945" s="25">
        <v>3300000</v>
      </c>
      <c r="AG945" s="25">
        <v>0</v>
      </c>
      <c r="AH945" s="25">
        <v>3300000</v>
      </c>
      <c r="AI945" s="16" t="s">
        <v>19221</v>
      </c>
    </row>
    <row r="946" spans="1:35" x14ac:dyDescent="0.25">
      <c r="A946" s="17">
        <v>106301</v>
      </c>
      <c r="B946" s="18">
        <v>1</v>
      </c>
      <c r="C946" s="16" t="s">
        <v>73</v>
      </c>
      <c r="D946" s="21">
        <v>38530</v>
      </c>
      <c r="E946" s="16" t="s">
        <v>804</v>
      </c>
      <c r="F946" s="21">
        <v>43668</v>
      </c>
      <c r="G946" s="16" t="s">
        <v>718</v>
      </c>
      <c r="H946" s="26" t="s">
        <v>158</v>
      </c>
      <c r="I946" s="16" t="s">
        <v>159</v>
      </c>
      <c r="J946" s="20" t="s">
        <v>148</v>
      </c>
      <c r="L946" s="16" t="s">
        <v>149</v>
      </c>
      <c r="M946" s="26" t="s">
        <v>19220</v>
      </c>
      <c r="N946" s="26" t="s">
        <v>2078</v>
      </c>
      <c r="O946" s="16" t="s">
        <v>119</v>
      </c>
      <c r="P946" s="26" t="s">
        <v>40</v>
      </c>
      <c r="R946" s="16" t="s">
        <v>41</v>
      </c>
      <c r="S946" s="16" t="s">
        <v>42</v>
      </c>
      <c r="T946" s="22">
        <v>0.67</v>
      </c>
      <c r="W946" s="20" t="s">
        <v>43</v>
      </c>
      <c r="X946" s="16" t="s">
        <v>454</v>
      </c>
      <c r="Y946" s="26" t="s">
        <v>19219</v>
      </c>
      <c r="Z946" s="24" t="s">
        <v>32</v>
      </c>
      <c r="AA946" s="24" t="s">
        <v>32</v>
      </c>
      <c r="AB946" s="24" t="s">
        <v>32</v>
      </c>
      <c r="AC946" s="24" t="s">
        <v>32</v>
      </c>
      <c r="AD946" s="25">
        <v>678265.73</v>
      </c>
      <c r="AE946" s="25">
        <v>682000</v>
      </c>
      <c r="AF946" s="25">
        <v>0</v>
      </c>
      <c r="AG946" s="25">
        <v>0</v>
      </c>
      <c r="AH946" s="25">
        <v>1360265.73</v>
      </c>
      <c r="AI946" s="16" t="s">
        <v>19218</v>
      </c>
    </row>
    <row r="947" spans="1:35" x14ac:dyDescent="0.25">
      <c r="A947" s="17">
        <v>106301.02</v>
      </c>
      <c r="B947" s="18">
        <v>1</v>
      </c>
      <c r="C947" s="16" t="s">
        <v>73</v>
      </c>
      <c r="D947" s="21">
        <v>43069</v>
      </c>
      <c r="E947" s="16" t="s">
        <v>142</v>
      </c>
      <c r="F947" s="21">
        <v>43476</v>
      </c>
      <c r="G947" s="16" t="s">
        <v>75</v>
      </c>
      <c r="H947" s="26" t="s">
        <v>158</v>
      </c>
      <c r="I947" s="16" t="s">
        <v>159</v>
      </c>
      <c r="J947" s="20" t="s">
        <v>148</v>
      </c>
      <c r="L947" s="16" t="s">
        <v>149</v>
      </c>
      <c r="M947" s="26" t="s">
        <v>19217</v>
      </c>
      <c r="N947" s="26" t="s">
        <v>19216</v>
      </c>
      <c r="O947" s="16" t="s">
        <v>179</v>
      </c>
      <c r="P947" s="26" t="s">
        <v>79</v>
      </c>
      <c r="R947" s="16" t="s">
        <v>41</v>
      </c>
      <c r="S947" s="16" t="s">
        <v>84</v>
      </c>
      <c r="T947" s="22">
        <v>0.47</v>
      </c>
      <c r="W947" s="20" t="s">
        <v>43</v>
      </c>
      <c r="X947" s="16" t="s">
        <v>454</v>
      </c>
      <c r="Z947" s="24" t="s">
        <v>32</v>
      </c>
      <c r="AA947" s="24" t="s">
        <v>32</v>
      </c>
      <c r="AB947" s="24" t="s">
        <v>32</v>
      </c>
      <c r="AC947" s="24" t="s">
        <v>32</v>
      </c>
      <c r="AD947" s="25">
        <v>0</v>
      </c>
      <c r="AE947" s="25">
        <v>0</v>
      </c>
      <c r="AF947" s="25">
        <v>468000</v>
      </c>
      <c r="AG947" s="25">
        <v>0</v>
      </c>
      <c r="AH947" s="25">
        <v>468000</v>
      </c>
      <c r="AI947" s="16" t="s">
        <v>19215</v>
      </c>
    </row>
    <row r="948" spans="1:35" ht="30" x14ac:dyDescent="0.25">
      <c r="A948" s="17">
        <v>106309.06</v>
      </c>
      <c r="B948" s="18">
        <v>4</v>
      </c>
      <c r="C948" s="16" t="s">
        <v>73</v>
      </c>
      <c r="D948" s="21">
        <v>40672</v>
      </c>
      <c r="E948" s="16" t="s">
        <v>142</v>
      </c>
      <c r="F948" s="21">
        <v>43475</v>
      </c>
      <c r="G948" s="16" t="s">
        <v>75</v>
      </c>
      <c r="H948" s="26" t="s">
        <v>326</v>
      </c>
      <c r="M948" s="26" t="s">
        <v>19214</v>
      </c>
      <c r="O948" s="16" t="s">
        <v>151</v>
      </c>
      <c r="P948" s="26" t="s">
        <v>152</v>
      </c>
      <c r="T948" s="23" t="s">
        <v>32</v>
      </c>
      <c r="W948" s="20" t="s">
        <v>43</v>
      </c>
      <c r="Z948" s="24" t="s">
        <v>32</v>
      </c>
      <c r="AA948" s="24" t="s">
        <v>32</v>
      </c>
      <c r="AB948" s="24" t="s">
        <v>32</v>
      </c>
      <c r="AC948" s="24" t="s">
        <v>32</v>
      </c>
      <c r="AD948" s="25">
        <v>0</v>
      </c>
      <c r="AE948" s="25">
        <v>0</v>
      </c>
      <c r="AF948" s="25">
        <v>202919.88</v>
      </c>
      <c r="AG948" s="25">
        <v>0</v>
      </c>
      <c r="AH948" s="25">
        <v>202919.88</v>
      </c>
      <c r="AI948" s="16" t="s">
        <v>19213</v>
      </c>
    </row>
    <row r="949" spans="1:35" ht="30" x14ac:dyDescent="0.25">
      <c r="A949" s="17">
        <v>106309.07</v>
      </c>
      <c r="B949" s="18">
        <v>4</v>
      </c>
      <c r="C949" s="16" t="s">
        <v>73</v>
      </c>
      <c r="D949" s="21">
        <v>41124</v>
      </c>
      <c r="E949" s="16" t="s">
        <v>142</v>
      </c>
      <c r="F949" s="21">
        <v>44155</v>
      </c>
      <c r="G949" s="16" t="s">
        <v>142</v>
      </c>
      <c r="H949" s="26" t="s">
        <v>326</v>
      </c>
      <c r="M949" s="26" t="s">
        <v>1036</v>
      </c>
      <c r="O949" s="16" t="s">
        <v>151</v>
      </c>
      <c r="P949" s="26" t="s">
        <v>152</v>
      </c>
      <c r="T949" s="23" t="s">
        <v>32</v>
      </c>
      <c r="W949" s="20" t="s">
        <v>43</v>
      </c>
      <c r="Z949" s="25">
        <v>0</v>
      </c>
      <c r="AA949" s="25">
        <v>0</v>
      </c>
      <c r="AB949" s="25">
        <v>256700.61</v>
      </c>
      <c r="AC949" s="25">
        <v>0</v>
      </c>
      <c r="AD949" s="25">
        <v>0</v>
      </c>
      <c r="AE949" s="25">
        <v>0</v>
      </c>
      <c r="AF949" s="25">
        <v>2094814.94</v>
      </c>
      <c r="AG949" s="25">
        <v>0</v>
      </c>
      <c r="AH949" s="25">
        <v>2094814.94</v>
      </c>
      <c r="AI949" s="16" t="s">
        <v>1037</v>
      </c>
    </row>
    <row r="950" spans="1:35" ht="30" x14ac:dyDescent="0.25">
      <c r="A950" s="17">
        <v>106310.04</v>
      </c>
      <c r="B950" s="18">
        <v>4</v>
      </c>
      <c r="C950" s="16" t="s">
        <v>73</v>
      </c>
      <c r="D950" s="21">
        <v>40021</v>
      </c>
      <c r="E950" s="16" t="s">
        <v>142</v>
      </c>
      <c r="F950" s="21">
        <v>43474</v>
      </c>
      <c r="G950" s="16" t="s">
        <v>75</v>
      </c>
      <c r="H950" s="26" t="s">
        <v>349</v>
      </c>
      <c r="M950" s="26" t="s">
        <v>19212</v>
      </c>
      <c r="O950" s="16" t="s">
        <v>151</v>
      </c>
      <c r="P950" s="26" t="s">
        <v>152</v>
      </c>
      <c r="T950" s="23" t="s">
        <v>32</v>
      </c>
      <c r="W950" s="20" t="s">
        <v>43</v>
      </c>
      <c r="Z950" s="24" t="s">
        <v>32</v>
      </c>
      <c r="AA950" s="24" t="s">
        <v>32</v>
      </c>
      <c r="AB950" s="24" t="s">
        <v>32</v>
      </c>
      <c r="AC950" s="24" t="s">
        <v>32</v>
      </c>
      <c r="AD950" s="25">
        <v>0</v>
      </c>
      <c r="AE950" s="25">
        <v>0</v>
      </c>
      <c r="AF950" s="25">
        <v>398212.8</v>
      </c>
      <c r="AG950" s="25">
        <v>0</v>
      </c>
      <c r="AH950" s="25">
        <v>398212.8</v>
      </c>
      <c r="AI950" s="16" t="s">
        <v>19211</v>
      </c>
    </row>
    <row r="951" spans="1:35" ht="30" x14ac:dyDescent="0.25">
      <c r="A951" s="17">
        <v>106310.06</v>
      </c>
      <c r="B951" s="18">
        <v>4</v>
      </c>
      <c r="C951" s="16" t="s">
        <v>73</v>
      </c>
      <c r="D951" s="21">
        <v>40672</v>
      </c>
      <c r="E951" s="16" t="s">
        <v>142</v>
      </c>
      <c r="F951" s="21">
        <v>43474</v>
      </c>
      <c r="G951" s="16" t="s">
        <v>75</v>
      </c>
      <c r="H951" s="26" t="s">
        <v>349</v>
      </c>
      <c r="M951" s="26" t="s">
        <v>19210</v>
      </c>
      <c r="O951" s="16" t="s">
        <v>151</v>
      </c>
      <c r="P951" s="26" t="s">
        <v>152</v>
      </c>
      <c r="T951" s="23" t="s">
        <v>32</v>
      </c>
      <c r="W951" s="20" t="s">
        <v>43</v>
      </c>
      <c r="Z951" s="24" t="s">
        <v>32</v>
      </c>
      <c r="AA951" s="24" t="s">
        <v>32</v>
      </c>
      <c r="AB951" s="24" t="s">
        <v>32</v>
      </c>
      <c r="AC951" s="24" t="s">
        <v>32</v>
      </c>
      <c r="AD951" s="25">
        <v>0</v>
      </c>
      <c r="AE951" s="25">
        <v>0</v>
      </c>
      <c r="AF951" s="25">
        <v>401418.23999999999</v>
      </c>
      <c r="AG951" s="25">
        <v>0</v>
      </c>
      <c r="AH951" s="25">
        <v>401418.23999999999</v>
      </c>
      <c r="AI951" s="16" t="s">
        <v>19209</v>
      </c>
    </row>
    <row r="952" spans="1:35" ht="30" x14ac:dyDescent="0.25">
      <c r="A952" s="17">
        <v>106310.07</v>
      </c>
      <c r="B952" s="18">
        <v>4</v>
      </c>
      <c r="C952" s="16" t="s">
        <v>73</v>
      </c>
      <c r="D952" s="21">
        <v>41124</v>
      </c>
      <c r="E952" s="16" t="s">
        <v>142</v>
      </c>
      <c r="F952" s="21">
        <v>44155</v>
      </c>
      <c r="G952" s="16" t="s">
        <v>142</v>
      </c>
      <c r="H952" s="26" t="s">
        <v>349</v>
      </c>
      <c r="M952" s="26" t="s">
        <v>1038</v>
      </c>
      <c r="O952" s="16" t="s">
        <v>151</v>
      </c>
      <c r="P952" s="26" t="s">
        <v>152</v>
      </c>
      <c r="T952" s="23" t="s">
        <v>32</v>
      </c>
      <c r="W952" s="20" t="s">
        <v>43</v>
      </c>
      <c r="Z952" s="25">
        <v>0</v>
      </c>
      <c r="AA952" s="25">
        <v>0</v>
      </c>
      <c r="AB952" s="25">
        <v>465078.24</v>
      </c>
      <c r="AC952" s="25">
        <v>0</v>
      </c>
      <c r="AD952" s="25">
        <v>0</v>
      </c>
      <c r="AE952" s="25">
        <v>0</v>
      </c>
      <c r="AF952" s="25">
        <v>3906448.46</v>
      </c>
      <c r="AG952" s="25">
        <v>0</v>
      </c>
      <c r="AH952" s="25">
        <v>3906448.46</v>
      </c>
      <c r="AI952" s="16" t="s">
        <v>1039</v>
      </c>
    </row>
    <row r="953" spans="1:35" ht="30" x14ac:dyDescent="0.25">
      <c r="A953" s="17">
        <v>106311.06</v>
      </c>
      <c r="B953" s="18">
        <v>4</v>
      </c>
      <c r="C953" s="16" t="s">
        <v>73</v>
      </c>
      <c r="D953" s="21">
        <v>40672</v>
      </c>
      <c r="E953" s="16" t="s">
        <v>142</v>
      </c>
      <c r="F953" s="21">
        <v>43488</v>
      </c>
      <c r="G953" s="16" t="s">
        <v>75</v>
      </c>
      <c r="H953" s="26" t="s">
        <v>203</v>
      </c>
      <c r="I953" s="16" t="s">
        <v>159</v>
      </c>
      <c r="J953" s="20" t="s">
        <v>148</v>
      </c>
      <c r="L953" s="16" t="s">
        <v>149</v>
      </c>
      <c r="M953" s="26" t="s">
        <v>19208</v>
      </c>
      <c r="O953" s="16" t="s">
        <v>151</v>
      </c>
      <c r="P953" s="26" t="s">
        <v>152</v>
      </c>
      <c r="T953" s="23" t="s">
        <v>32</v>
      </c>
      <c r="W953" s="20" t="s">
        <v>43</v>
      </c>
      <c r="Z953" s="24" t="s">
        <v>32</v>
      </c>
      <c r="AA953" s="24" t="s">
        <v>32</v>
      </c>
      <c r="AB953" s="24" t="s">
        <v>32</v>
      </c>
      <c r="AC953" s="24" t="s">
        <v>32</v>
      </c>
      <c r="AD953" s="25">
        <v>0</v>
      </c>
      <c r="AE953" s="25">
        <v>0</v>
      </c>
      <c r="AF953" s="25">
        <v>345579.12</v>
      </c>
      <c r="AG953" s="25">
        <v>0</v>
      </c>
      <c r="AH953" s="25">
        <v>345579.12</v>
      </c>
      <c r="AI953" s="16" t="s">
        <v>19207</v>
      </c>
    </row>
    <row r="954" spans="1:35" ht="30" x14ac:dyDescent="0.25">
      <c r="A954" s="17">
        <v>106311.07</v>
      </c>
      <c r="B954" s="18">
        <v>4</v>
      </c>
      <c r="C954" s="16" t="s">
        <v>73</v>
      </c>
      <c r="D954" s="21">
        <v>41124</v>
      </c>
      <c r="E954" s="16" t="s">
        <v>142</v>
      </c>
      <c r="F954" s="21">
        <v>44154</v>
      </c>
      <c r="G954" s="16" t="s">
        <v>142</v>
      </c>
      <c r="H954" s="26" t="s">
        <v>203</v>
      </c>
      <c r="I954" s="16" t="s">
        <v>159</v>
      </c>
      <c r="J954" s="20" t="s">
        <v>148</v>
      </c>
      <c r="L954" s="16" t="s">
        <v>149</v>
      </c>
      <c r="M954" s="26" t="s">
        <v>1040</v>
      </c>
      <c r="O954" s="16" t="s">
        <v>151</v>
      </c>
      <c r="P954" s="26" t="s">
        <v>152</v>
      </c>
      <c r="T954" s="23" t="s">
        <v>32</v>
      </c>
      <c r="W954" s="20" t="s">
        <v>43</v>
      </c>
      <c r="Z954" s="25">
        <v>0</v>
      </c>
      <c r="AA954" s="25">
        <v>0</v>
      </c>
      <c r="AB954" s="25">
        <v>440320.03</v>
      </c>
      <c r="AC954" s="25">
        <v>0</v>
      </c>
      <c r="AD954" s="25">
        <v>0</v>
      </c>
      <c r="AE954" s="25">
        <v>0</v>
      </c>
      <c r="AF954" s="25">
        <v>3640776.28</v>
      </c>
      <c r="AG954" s="25">
        <v>0</v>
      </c>
      <c r="AH954" s="25">
        <v>3640776.28</v>
      </c>
      <c r="AI954" s="16" t="s">
        <v>1041</v>
      </c>
    </row>
    <row r="955" spans="1:35" ht="30" x14ac:dyDescent="0.25">
      <c r="A955" s="17">
        <v>106312.07</v>
      </c>
      <c r="B955" s="18">
        <v>3</v>
      </c>
      <c r="C955" s="16" t="s">
        <v>73</v>
      </c>
      <c r="D955" s="21">
        <v>41124</v>
      </c>
      <c r="E955" s="16" t="s">
        <v>142</v>
      </c>
      <c r="F955" s="21">
        <v>44154</v>
      </c>
      <c r="G955" s="16" t="s">
        <v>142</v>
      </c>
      <c r="H955" s="26" t="s">
        <v>255</v>
      </c>
      <c r="I955" s="16" t="s">
        <v>159</v>
      </c>
      <c r="J955" s="20" t="s">
        <v>148</v>
      </c>
      <c r="L955" s="16" t="s">
        <v>149</v>
      </c>
      <c r="M955" s="26" t="s">
        <v>1042</v>
      </c>
      <c r="O955" s="16" t="s">
        <v>151</v>
      </c>
      <c r="P955" s="26" t="s">
        <v>152</v>
      </c>
      <c r="T955" s="23" t="s">
        <v>32</v>
      </c>
      <c r="W955" s="20" t="s">
        <v>43</v>
      </c>
      <c r="Z955" s="25">
        <v>0</v>
      </c>
      <c r="AA955" s="25">
        <v>0</v>
      </c>
      <c r="AB955" s="25">
        <v>470517.61</v>
      </c>
      <c r="AC955" s="25">
        <v>0</v>
      </c>
      <c r="AD955" s="25">
        <v>0</v>
      </c>
      <c r="AE955" s="25">
        <v>0</v>
      </c>
      <c r="AF955" s="25">
        <v>4018534.74</v>
      </c>
      <c r="AG955" s="25">
        <v>0</v>
      </c>
      <c r="AH955" s="25">
        <v>4018534.74</v>
      </c>
      <c r="AI955" s="16" t="s">
        <v>1043</v>
      </c>
    </row>
    <row r="956" spans="1:35" x14ac:dyDescent="0.25">
      <c r="A956" s="17">
        <v>106315.01</v>
      </c>
      <c r="B956" s="18">
        <v>3</v>
      </c>
      <c r="C956" s="16" t="s">
        <v>73</v>
      </c>
      <c r="D956" s="21">
        <v>39294</v>
      </c>
      <c r="E956" s="16" t="s">
        <v>774</v>
      </c>
      <c r="F956" s="21">
        <v>43489</v>
      </c>
      <c r="G956" s="16" t="s">
        <v>75</v>
      </c>
      <c r="H956" s="26" t="s">
        <v>408</v>
      </c>
      <c r="I956" s="16" t="s">
        <v>1681</v>
      </c>
      <c r="J956" s="20" t="s">
        <v>116</v>
      </c>
      <c r="L956" s="16" t="s">
        <v>116</v>
      </c>
      <c r="M956" s="26" t="s">
        <v>19206</v>
      </c>
      <c r="O956" s="16" t="s">
        <v>151</v>
      </c>
      <c r="P956" s="26" t="s">
        <v>198</v>
      </c>
      <c r="T956" s="23" t="s">
        <v>32</v>
      </c>
      <c r="W956" s="20" t="s">
        <v>43</v>
      </c>
      <c r="Z956" s="24" t="s">
        <v>32</v>
      </c>
      <c r="AA956" s="24" t="s">
        <v>32</v>
      </c>
      <c r="AB956" s="24" t="s">
        <v>32</v>
      </c>
      <c r="AC956" s="24" t="s">
        <v>32</v>
      </c>
      <c r="AD956" s="25">
        <v>0</v>
      </c>
      <c r="AE956" s="25">
        <v>0</v>
      </c>
      <c r="AF956" s="25">
        <v>373106.25</v>
      </c>
      <c r="AG956" s="25">
        <v>0</v>
      </c>
      <c r="AH956" s="25">
        <v>373106.25</v>
      </c>
      <c r="AI956" s="16" t="s">
        <v>19205</v>
      </c>
    </row>
    <row r="957" spans="1:35" ht="30" x14ac:dyDescent="0.25">
      <c r="A957" s="17">
        <v>106316.02</v>
      </c>
      <c r="B957" s="18">
        <v>2</v>
      </c>
      <c r="C957" s="16" t="s">
        <v>73</v>
      </c>
      <c r="D957" s="21">
        <v>39287</v>
      </c>
      <c r="E957" s="16" t="s">
        <v>774</v>
      </c>
      <c r="F957" s="21">
        <v>43500</v>
      </c>
      <c r="G957" s="16" t="s">
        <v>75</v>
      </c>
      <c r="H957" s="26" t="s">
        <v>154</v>
      </c>
      <c r="I957" s="16" t="s">
        <v>155</v>
      </c>
      <c r="J957" s="20" t="s">
        <v>148</v>
      </c>
      <c r="L957" s="16" t="s">
        <v>149</v>
      </c>
      <c r="M957" s="26" t="s">
        <v>19204</v>
      </c>
      <c r="O957" s="16" t="s">
        <v>151</v>
      </c>
      <c r="P957" s="26" t="s">
        <v>152</v>
      </c>
      <c r="T957" s="23" t="s">
        <v>32</v>
      </c>
      <c r="W957" s="20" t="s">
        <v>43</v>
      </c>
      <c r="Z957" s="24" t="s">
        <v>32</v>
      </c>
      <c r="AA957" s="24" t="s">
        <v>32</v>
      </c>
      <c r="AB957" s="24" t="s">
        <v>32</v>
      </c>
      <c r="AC957" s="24" t="s">
        <v>32</v>
      </c>
      <c r="AD957" s="25">
        <v>0</v>
      </c>
      <c r="AE957" s="25">
        <v>0</v>
      </c>
      <c r="AF957" s="25">
        <v>357681</v>
      </c>
      <c r="AG957" s="25">
        <v>0</v>
      </c>
      <c r="AH957" s="25">
        <v>357681</v>
      </c>
      <c r="AI957" s="16" t="s">
        <v>19203</v>
      </c>
    </row>
    <row r="958" spans="1:35" x14ac:dyDescent="0.25">
      <c r="A958" s="17">
        <v>106333.02</v>
      </c>
      <c r="B958" s="18">
        <v>3</v>
      </c>
      <c r="C958" s="16" t="s">
        <v>73</v>
      </c>
      <c r="D958" s="21">
        <v>39269</v>
      </c>
      <c r="E958" s="16" t="s">
        <v>774</v>
      </c>
      <c r="F958" s="21">
        <v>43474</v>
      </c>
      <c r="G958" s="16" t="s">
        <v>75</v>
      </c>
      <c r="H958" s="26" t="s">
        <v>173</v>
      </c>
      <c r="M958" s="26" t="s">
        <v>19202</v>
      </c>
      <c r="O958" s="16" t="s">
        <v>151</v>
      </c>
      <c r="P958" s="26" t="s">
        <v>198</v>
      </c>
      <c r="T958" s="23" t="s">
        <v>32</v>
      </c>
      <c r="W958" s="20" t="s">
        <v>43</v>
      </c>
      <c r="Z958" s="24" t="s">
        <v>32</v>
      </c>
      <c r="AA958" s="24" t="s">
        <v>32</v>
      </c>
      <c r="AB958" s="24" t="s">
        <v>32</v>
      </c>
      <c r="AC958" s="24" t="s">
        <v>32</v>
      </c>
      <c r="AD958" s="25">
        <v>0</v>
      </c>
      <c r="AE958" s="25">
        <v>0</v>
      </c>
      <c r="AF958" s="25">
        <v>260765.98</v>
      </c>
      <c r="AG958" s="25">
        <v>0</v>
      </c>
      <c r="AH958" s="25">
        <v>260765.98</v>
      </c>
      <c r="AI958" s="16" t="s">
        <v>19201</v>
      </c>
    </row>
    <row r="959" spans="1:35" x14ac:dyDescent="0.25">
      <c r="A959" s="17">
        <v>106340.01</v>
      </c>
      <c r="B959" s="18">
        <v>4</v>
      </c>
      <c r="C959" s="16" t="s">
        <v>73</v>
      </c>
      <c r="D959" s="21">
        <v>38923</v>
      </c>
      <c r="E959" s="16" t="s">
        <v>774</v>
      </c>
      <c r="F959" s="21">
        <v>43476</v>
      </c>
      <c r="G959" s="16" t="s">
        <v>75</v>
      </c>
      <c r="H959" s="26" t="s">
        <v>298</v>
      </c>
      <c r="M959" s="26" t="s">
        <v>19200</v>
      </c>
      <c r="O959" s="16" t="s">
        <v>151</v>
      </c>
      <c r="P959" s="26" t="s">
        <v>198</v>
      </c>
      <c r="T959" s="23" t="s">
        <v>32</v>
      </c>
      <c r="W959" s="20" t="s">
        <v>43</v>
      </c>
      <c r="Z959" s="24" t="s">
        <v>32</v>
      </c>
      <c r="AA959" s="24" t="s">
        <v>32</v>
      </c>
      <c r="AB959" s="24" t="s">
        <v>32</v>
      </c>
      <c r="AC959" s="24" t="s">
        <v>32</v>
      </c>
      <c r="AD959" s="25">
        <v>0</v>
      </c>
      <c r="AE959" s="25">
        <v>0</v>
      </c>
      <c r="AF959" s="25">
        <v>86504.88</v>
      </c>
      <c r="AG959" s="25">
        <v>0</v>
      </c>
      <c r="AH959" s="25">
        <v>86504.88</v>
      </c>
      <c r="AI959" s="16" t="s">
        <v>19199</v>
      </c>
    </row>
    <row r="960" spans="1:35" x14ac:dyDescent="0.25">
      <c r="A960" s="17">
        <v>106340.02</v>
      </c>
      <c r="B960" s="18">
        <v>4</v>
      </c>
      <c r="C960" s="16" t="s">
        <v>73</v>
      </c>
      <c r="D960" s="21">
        <v>39269</v>
      </c>
      <c r="E960" s="16" t="s">
        <v>774</v>
      </c>
      <c r="F960" s="21">
        <v>43476</v>
      </c>
      <c r="G960" s="16" t="s">
        <v>75</v>
      </c>
      <c r="H960" s="26" t="s">
        <v>298</v>
      </c>
      <c r="M960" s="26" t="s">
        <v>19198</v>
      </c>
      <c r="O960" s="16" t="s">
        <v>151</v>
      </c>
      <c r="P960" s="26" t="s">
        <v>198</v>
      </c>
      <c r="T960" s="23" t="s">
        <v>32</v>
      </c>
      <c r="W960" s="20" t="s">
        <v>43</v>
      </c>
      <c r="Z960" s="24" t="s">
        <v>32</v>
      </c>
      <c r="AA960" s="24" t="s">
        <v>32</v>
      </c>
      <c r="AB960" s="24" t="s">
        <v>32</v>
      </c>
      <c r="AC960" s="24" t="s">
        <v>32</v>
      </c>
      <c r="AD960" s="25">
        <v>0</v>
      </c>
      <c r="AE960" s="25">
        <v>0</v>
      </c>
      <c r="AF960" s="25">
        <v>86504.88</v>
      </c>
      <c r="AG960" s="25">
        <v>0</v>
      </c>
      <c r="AH960" s="25">
        <v>86504.88</v>
      </c>
      <c r="AI960" s="16" t="s">
        <v>19197</v>
      </c>
    </row>
    <row r="961" spans="1:35" x14ac:dyDescent="0.25">
      <c r="A961" s="17">
        <v>106343.01</v>
      </c>
      <c r="B961" s="18">
        <v>4</v>
      </c>
      <c r="C961" s="16" t="s">
        <v>73</v>
      </c>
      <c r="D961" s="21">
        <v>38960</v>
      </c>
      <c r="E961" s="16" t="s">
        <v>774</v>
      </c>
      <c r="F961" s="21">
        <v>43474</v>
      </c>
      <c r="G961" s="16" t="s">
        <v>75</v>
      </c>
      <c r="H961" s="26" t="s">
        <v>349</v>
      </c>
      <c r="M961" s="26" t="s">
        <v>19195</v>
      </c>
      <c r="O961" s="16" t="s">
        <v>151</v>
      </c>
      <c r="P961" s="26" t="s">
        <v>198</v>
      </c>
      <c r="T961" s="23" t="s">
        <v>32</v>
      </c>
      <c r="W961" s="20" t="s">
        <v>43</v>
      </c>
      <c r="Z961" s="24" t="s">
        <v>32</v>
      </c>
      <c r="AA961" s="24" t="s">
        <v>32</v>
      </c>
      <c r="AB961" s="24" t="s">
        <v>32</v>
      </c>
      <c r="AC961" s="24" t="s">
        <v>32</v>
      </c>
      <c r="AD961" s="25">
        <v>0</v>
      </c>
      <c r="AE961" s="25">
        <v>0</v>
      </c>
      <c r="AF961" s="25">
        <v>170899.08</v>
      </c>
      <c r="AG961" s="25">
        <v>0</v>
      </c>
      <c r="AH961" s="25">
        <v>170899.08</v>
      </c>
      <c r="AI961" s="16" t="s">
        <v>19196</v>
      </c>
    </row>
    <row r="962" spans="1:35" x14ac:dyDescent="0.25">
      <c r="A962" s="17">
        <v>106343.02</v>
      </c>
      <c r="B962" s="18">
        <v>4</v>
      </c>
      <c r="C962" s="16" t="s">
        <v>73</v>
      </c>
      <c r="D962" s="21">
        <v>39269</v>
      </c>
      <c r="E962" s="16" t="s">
        <v>774</v>
      </c>
      <c r="F962" s="21">
        <v>43474</v>
      </c>
      <c r="G962" s="16" t="s">
        <v>75</v>
      </c>
      <c r="H962" s="26" t="s">
        <v>349</v>
      </c>
      <c r="M962" s="26" t="s">
        <v>19195</v>
      </c>
      <c r="O962" s="16" t="s">
        <v>151</v>
      </c>
      <c r="P962" s="26" t="s">
        <v>198</v>
      </c>
      <c r="T962" s="23" t="s">
        <v>32</v>
      </c>
      <c r="W962" s="20" t="s">
        <v>43</v>
      </c>
      <c r="Z962" s="24" t="s">
        <v>32</v>
      </c>
      <c r="AA962" s="24" t="s">
        <v>32</v>
      </c>
      <c r="AB962" s="24" t="s">
        <v>32</v>
      </c>
      <c r="AC962" s="24" t="s">
        <v>32</v>
      </c>
      <c r="AD962" s="25">
        <v>0</v>
      </c>
      <c r="AE962" s="25">
        <v>0</v>
      </c>
      <c r="AF962" s="25">
        <v>170899.08</v>
      </c>
      <c r="AG962" s="25">
        <v>0</v>
      </c>
      <c r="AH962" s="25">
        <v>170899.08</v>
      </c>
      <c r="AI962" s="16" t="s">
        <v>19194</v>
      </c>
    </row>
    <row r="963" spans="1:35" x14ac:dyDescent="0.25">
      <c r="A963" s="17">
        <v>106345.01</v>
      </c>
      <c r="B963" s="18">
        <v>4</v>
      </c>
      <c r="C963" s="16" t="s">
        <v>73</v>
      </c>
      <c r="D963" s="21">
        <v>38960</v>
      </c>
      <c r="E963" s="16" t="s">
        <v>774</v>
      </c>
      <c r="F963" s="21">
        <v>43474</v>
      </c>
      <c r="G963" s="16" t="s">
        <v>75</v>
      </c>
      <c r="H963" s="26" t="s">
        <v>126</v>
      </c>
      <c r="M963" s="26" t="s">
        <v>19193</v>
      </c>
      <c r="O963" s="16" t="s">
        <v>151</v>
      </c>
      <c r="P963" s="26" t="s">
        <v>198</v>
      </c>
      <c r="T963" s="23" t="s">
        <v>32</v>
      </c>
      <c r="W963" s="20" t="s">
        <v>43</v>
      </c>
      <c r="Z963" s="24" t="s">
        <v>32</v>
      </c>
      <c r="AA963" s="24" t="s">
        <v>32</v>
      </c>
      <c r="AB963" s="24" t="s">
        <v>32</v>
      </c>
      <c r="AC963" s="24" t="s">
        <v>32</v>
      </c>
      <c r="AD963" s="25">
        <v>0</v>
      </c>
      <c r="AE963" s="25">
        <v>0</v>
      </c>
      <c r="AF963" s="25">
        <v>901834.34</v>
      </c>
      <c r="AG963" s="25">
        <v>0</v>
      </c>
      <c r="AH963" s="25">
        <v>901834.34</v>
      </c>
      <c r="AI963" s="16" t="s">
        <v>19192</v>
      </c>
    </row>
    <row r="964" spans="1:35" x14ac:dyDescent="0.25">
      <c r="A964" s="17">
        <v>106345.02</v>
      </c>
      <c r="B964" s="18">
        <v>4</v>
      </c>
      <c r="C964" s="16" t="s">
        <v>73</v>
      </c>
      <c r="D964" s="21">
        <v>39296</v>
      </c>
      <c r="E964" s="16" t="s">
        <v>774</v>
      </c>
      <c r="F964" s="21">
        <v>43474</v>
      </c>
      <c r="G964" s="16" t="s">
        <v>75</v>
      </c>
      <c r="H964" s="26" t="s">
        <v>126</v>
      </c>
      <c r="M964" s="26" t="s">
        <v>19191</v>
      </c>
      <c r="O964" s="16" t="s">
        <v>151</v>
      </c>
      <c r="P964" s="26" t="s">
        <v>198</v>
      </c>
      <c r="T964" s="23" t="s">
        <v>32</v>
      </c>
      <c r="W964" s="20" t="s">
        <v>43</v>
      </c>
      <c r="Z964" s="24" t="s">
        <v>32</v>
      </c>
      <c r="AA964" s="24" t="s">
        <v>32</v>
      </c>
      <c r="AB964" s="24" t="s">
        <v>32</v>
      </c>
      <c r="AC964" s="24" t="s">
        <v>32</v>
      </c>
      <c r="AD964" s="25">
        <v>0</v>
      </c>
      <c r="AE964" s="25">
        <v>0</v>
      </c>
      <c r="AF964" s="25">
        <v>901834.34</v>
      </c>
      <c r="AG964" s="25">
        <v>0</v>
      </c>
      <c r="AH964" s="25">
        <v>901834.34</v>
      </c>
      <c r="AI964" s="16" t="s">
        <v>19190</v>
      </c>
    </row>
    <row r="965" spans="1:35" x14ac:dyDescent="0.25">
      <c r="A965" s="17">
        <v>106345.03</v>
      </c>
      <c r="B965" s="18">
        <v>4</v>
      </c>
      <c r="C965" s="16" t="s">
        <v>73</v>
      </c>
      <c r="D965" s="21">
        <v>39500</v>
      </c>
      <c r="E965" s="16" t="s">
        <v>774</v>
      </c>
      <c r="F965" s="21">
        <v>43474</v>
      </c>
      <c r="G965" s="16" t="s">
        <v>75</v>
      </c>
      <c r="H965" s="26" t="s">
        <v>126</v>
      </c>
      <c r="M965" s="26" t="s">
        <v>19189</v>
      </c>
      <c r="O965" s="16" t="s">
        <v>151</v>
      </c>
      <c r="P965" s="26" t="s">
        <v>198</v>
      </c>
      <c r="T965" s="23" t="s">
        <v>32</v>
      </c>
      <c r="W965" s="20" t="s">
        <v>43</v>
      </c>
      <c r="Z965" s="24" t="s">
        <v>32</v>
      </c>
      <c r="AA965" s="24" t="s">
        <v>32</v>
      </c>
      <c r="AB965" s="24" t="s">
        <v>32</v>
      </c>
      <c r="AC965" s="24" t="s">
        <v>32</v>
      </c>
      <c r="AD965" s="25">
        <v>0</v>
      </c>
      <c r="AE965" s="25">
        <v>0</v>
      </c>
      <c r="AF965" s="25">
        <v>550000</v>
      </c>
      <c r="AG965" s="25">
        <v>0</v>
      </c>
      <c r="AH965" s="25">
        <v>550000</v>
      </c>
      <c r="AI965" s="16" t="s">
        <v>19188</v>
      </c>
    </row>
    <row r="966" spans="1:35" x14ac:dyDescent="0.25">
      <c r="A966" s="17">
        <v>106346.01</v>
      </c>
      <c r="B966" s="18">
        <v>2</v>
      </c>
      <c r="C966" s="16" t="s">
        <v>73</v>
      </c>
      <c r="D966" s="21">
        <v>38923</v>
      </c>
      <c r="E966" s="16" t="s">
        <v>774</v>
      </c>
      <c r="F966" s="21">
        <v>43476</v>
      </c>
      <c r="G966" s="16" t="s">
        <v>75</v>
      </c>
      <c r="H966" s="26" t="s">
        <v>212</v>
      </c>
      <c r="M966" s="26" t="s">
        <v>19187</v>
      </c>
      <c r="O966" s="16" t="s">
        <v>151</v>
      </c>
      <c r="P966" s="26" t="s">
        <v>198</v>
      </c>
      <c r="T966" s="23" t="s">
        <v>32</v>
      </c>
      <c r="W966" s="20" t="s">
        <v>43</v>
      </c>
      <c r="Z966" s="24" t="s">
        <v>32</v>
      </c>
      <c r="AA966" s="24" t="s">
        <v>32</v>
      </c>
      <c r="AB966" s="24" t="s">
        <v>32</v>
      </c>
      <c r="AC966" s="24" t="s">
        <v>32</v>
      </c>
      <c r="AD966" s="25">
        <v>0</v>
      </c>
      <c r="AE966" s="25">
        <v>0</v>
      </c>
      <c r="AF966" s="25">
        <v>184427.79</v>
      </c>
      <c r="AG966" s="25">
        <v>0</v>
      </c>
      <c r="AH966" s="25">
        <v>184427.79</v>
      </c>
      <c r="AI966" s="16" t="s">
        <v>19186</v>
      </c>
    </row>
    <row r="967" spans="1:35" x14ac:dyDescent="0.25">
      <c r="A967" s="17">
        <v>106361.01</v>
      </c>
      <c r="B967" s="18">
        <v>1</v>
      </c>
      <c r="C967" s="16" t="s">
        <v>73</v>
      </c>
      <c r="D967" s="21">
        <v>38923</v>
      </c>
      <c r="E967" s="16" t="s">
        <v>774</v>
      </c>
      <c r="F967" s="21">
        <v>43476</v>
      </c>
      <c r="G967" s="16" t="s">
        <v>75</v>
      </c>
      <c r="H967" s="26" t="s">
        <v>791</v>
      </c>
      <c r="M967" s="26" t="s">
        <v>19184</v>
      </c>
      <c r="O967" s="16" t="s">
        <v>151</v>
      </c>
      <c r="P967" s="26" t="s">
        <v>198</v>
      </c>
      <c r="T967" s="23" t="s">
        <v>32</v>
      </c>
      <c r="W967" s="20" t="s">
        <v>43</v>
      </c>
      <c r="Z967" s="24" t="s">
        <v>32</v>
      </c>
      <c r="AA967" s="24" t="s">
        <v>32</v>
      </c>
      <c r="AB967" s="24" t="s">
        <v>32</v>
      </c>
      <c r="AC967" s="24" t="s">
        <v>32</v>
      </c>
      <c r="AD967" s="25">
        <v>0</v>
      </c>
      <c r="AE967" s="25">
        <v>0</v>
      </c>
      <c r="AF967" s="25">
        <v>11058.88</v>
      </c>
      <c r="AG967" s="25">
        <v>0</v>
      </c>
      <c r="AH967" s="25">
        <v>11058.88</v>
      </c>
      <c r="AI967" s="16" t="s">
        <v>19185</v>
      </c>
    </row>
    <row r="968" spans="1:35" x14ac:dyDescent="0.25">
      <c r="A968" s="17">
        <v>106361.02</v>
      </c>
      <c r="B968" s="18">
        <v>1</v>
      </c>
      <c r="C968" s="16" t="s">
        <v>73</v>
      </c>
      <c r="D968" s="21">
        <v>39269</v>
      </c>
      <c r="E968" s="16" t="s">
        <v>774</v>
      </c>
      <c r="F968" s="21">
        <v>43476</v>
      </c>
      <c r="G968" s="16" t="s">
        <v>75</v>
      </c>
      <c r="H968" s="26" t="s">
        <v>791</v>
      </c>
      <c r="M968" s="26" t="s">
        <v>19184</v>
      </c>
      <c r="O968" s="16" t="s">
        <v>151</v>
      </c>
      <c r="P968" s="26" t="s">
        <v>198</v>
      </c>
      <c r="T968" s="23" t="s">
        <v>32</v>
      </c>
      <c r="W968" s="20" t="s">
        <v>43</v>
      </c>
      <c r="Z968" s="24" t="s">
        <v>32</v>
      </c>
      <c r="AA968" s="24" t="s">
        <v>32</v>
      </c>
      <c r="AB968" s="24" t="s">
        <v>32</v>
      </c>
      <c r="AC968" s="24" t="s">
        <v>32</v>
      </c>
      <c r="AD968" s="25">
        <v>0</v>
      </c>
      <c r="AE968" s="25">
        <v>0</v>
      </c>
      <c r="AF968" s="25">
        <v>11058.88</v>
      </c>
      <c r="AG968" s="25">
        <v>0</v>
      </c>
      <c r="AH968" s="25">
        <v>11058.88</v>
      </c>
      <c r="AI968" s="16" t="s">
        <v>19183</v>
      </c>
    </row>
    <row r="969" spans="1:35" x14ac:dyDescent="0.25">
      <c r="A969" s="17">
        <v>106370.01</v>
      </c>
      <c r="B969" s="18">
        <v>2</v>
      </c>
      <c r="C969" s="16" t="s">
        <v>73</v>
      </c>
      <c r="D969" s="21">
        <v>38923</v>
      </c>
      <c r="E969" s="16" t="s">
        <v>774</v>
      </c>
      <c r="F969" s="21">
        <v>43474</v>
      </c>
      <c r="G969" s="16" t="s">
        <v>75</v>
      </c>
      <c r="H969" s="26" t="s">
        <v>286</v>
      </c>
      <c r="M969" s="26" t="s">
        <v>19182</v>
      </c>
      <c r="O969" s="16" t="s">
        <v>151</v>
      </c>
      <c r="P969" s="26" t="s">
        <v>757</v>
      </c>
      <c r="T969" s="23" t="s">
        <v>32</v>
      </c>
      <c r="W969" s="20" t="s">
        <v>43</v>
      </c>
      <c r="Z969" s="24" t="s">
        <v>32</v>
      </c>
      <c r="AA969" s="24" t="s">
        <v>32</v>
      </c>
      <c r="AB969" s="24" t="s">
        <v>32</v>
      </c>
      <c r="AC969" s="24" t="s">
        <v>32</v>
      </c>
      <c r="AD969" s="25">
        <v>0</v>
      </c>
      <c r="AE969" s="25">
        <v>0</v>
      </c>
      <c r="AF969" s="25">
        <v>140397.6</v>
      </c>
      <c r="AG969" s="25">
        <v>0</v>
      </c>
      <c r="AH969" s="25">
        <v>140397.6</v>
      </c>
      <c r="AI969" s="16" t="s">
        <v>19181</v>
      </c>
    </row>
    <row r="970" spans="1:35" x14ac:dyDescent="0.25">
      <c r="A970" s="17">
        <v>106391.01</v>
      </c>
      <c r="B970" s="18">
        <v>1</v>
      </c>
      <c r="C970" s="16" t="s">
        <v>73</v>
      </c>
      <c r="D970" s="21">
        <v>38923</v>
      </c>
      <c r="E970" s="16" t="s">
        <v>774</v>
      </c>
      <c r="F970" s="21">
        <v>43500</v>
      </c>
      <c r="G970" s="16" t="s">
        <v>75</v>
      </c>
      <c r="H970" s="26" t="s">
        <v>238</v>
      </c>
      <c r="M970" s="26" t="s">
        <v>19180</v>
      </c>
      <c r="O970" s="16" t="s">
        <v>151</v>
      </c>
      <c r="P970" s="26" t="s">
        <v>198</v>
      </c>
      <c r="T970" s="23" t="s">
        <v>32</v>
      </c>
      <c r="W970" s="20" t="s">
        <v>43</v>
      </c>
      <c r="Z970" s="24" t="s">
        <v>32</v>
      </c>
      <c r="AA970" s="24" t="s">
        <v>32</v>
      </c>
      <c r="AB970" s="24" t="s">
        <v>32</v>
      </c>
      <c r="AC970" s="24" t="s">
        <v>32</v>
      </c>
      <c r="AD970" s="25">
        <v>0</v>
      </c>
      <c r="AE970" s="25">
        <v>0</v>
      </c>
      <c r="AF970" s="25">
        <v>45209.5</v>
      </c>
      <c r="AG970" s="25">
        <v>0</v>
      </c>
      <c r="AH970" s="25">
        <v>45209.5</v>
      </c>
      <c r="AI970" s="16" t="s">
        <v>19179</v>
      </c>
    </row>
    <row r="971" spans="1:35" x14ac:dyDescent="0.25">
      <c r="A971" s="17">
        <v>106393.01</v>
      </c>
      <c r="B971" s="18">
        <v>1</v>
      </c>
      <c r="C971" s="16" t="s">
        <v>73</v>
      </c>
      <c r="D971" s="21">
        <v>38923</v>
      </c>
      <c r="E971" s="16" t="s">
        <v>774</v>
      </c>
      <c r="F971" s="21">
        <v>43476</v>
      </c>
      <c r="G971" s="16" t="s">
        <v>75</v>
      </c>
      <c r="H971" s="26" t="s">
        <v>34</v>
      </c>
      <c r="M971" s="26" t="s">
        <v>19178</v>
      </c>
      <c r="O971" s="16" t="s">
        <v>151</v>
      </c>
      <c r="P971" s="26" t="s">
        <v>757</v>
      </c>
      <c r="T971" s="23" t="s">
        <v>32</v>
      </c>
      <c r="W971" s="20" t="s">
        <v>43</v>
      </c>
      <c r="Z971" s="24" t="s">
        <v>32</v>
      </c>
      <c r="AA971" s="24" t="s">
        <v>32</v>
      </c>
      <c r="AB971" s="24" t="s">
        <v>32</v>
      </c>
      <c r="AC971" s="24" t="s">
        <v>32</v>
      </c>
      <c r="AD971" s="25">
        <v>0</v>
      </c>
      <c r="AE971" s="25">
        <v>0</v>
      </c>
      <c r="AF971" s="25">
        <v>59580</v>
      </c>
      <c r="AG971" s="25">
        <v>0</v>
      </c>
      <c r="AH971" s="25">
        <v>59580</v>
      </c>
      <c r="AI971" s="16" t="s">
        <v>19177</v>
      </c>
    </row>
    <row r="972" spans="1:35" x14ac:dyDescent="0.25">
      <c r="A972" s="17">
        <v>106394.02</v>
      </c>
      <c r="B972" s="18">
        <v>1</v>
      </c>
      <c r="C972" s="16" t="s">
        <v>73</v>
      </c>
      <c r="D972" s="21">
        <v>39269</v>
      </c>
      <c r="E972" s="16" t="s">
        <v>774</v>
      </c>
      <c r="F972" s="21">
        <v>43476</v>
      </c>
      <c r="G972" s="16" t="s">
        <v>75</v>
      </c>
      <c r="H972" s="26" t="s">
        <v>400</v>
      </c>
      <c r="M972" s="26" t="s">
        <v>19176</v>
      </c>
      <c r="O972" s="16" t="s">
        <v>151</v>
      </c>
      <c r="P972" s="26" t="s">
        <v>198</v>
      </c>
      <c r="T972" s="23" t="s">
        <v>32</v>
      </c>
      <c r="W972" s="20" t="s">
        <v>43</v>
      </c>
      <c r="Z972" s="24" t="s">
        <v>32</v>
      </c>
      <c r="AA972" s="24" t="s">
        <v>32</v>
      </c>
      <c r="AB972" s="24" t="s">
        <v>32</v>
      </c>
      <c r="AC972" s="24" t="s">
        <v>32</v>
      </c>
      <c r="AD972" s="25">
        <v>0</v>
      </c>
      <c r="AE972" s="25">
        <v>0</v>
      </c>
      <c r="AF972" s="25">
        <v>118586.35</v>
      </c>
      <c r="AG972" s="25">
        <v>0</v>
      </c>
      <c r="AH972" s="25">
        <v>118586.35</v>
      </c>
      <c r="AI972" s="16" t="s">
        <v>19175</v>
      </c>
    </row>
    <row r="973" spans="1:35" x14ac:dyDescent="0.25">
      <c r="A973" s="17">
        <v>106403.01</v>
      </c>
      <c r="B973" s="18">
        <v>1</v>
      </c>
      <c r="C973" s="16" t="s">
        <v>73</v>
      </c>
      <c r="D973" s="21">
        <v>38923</v>
      </c>
      <c r="E973" s="16" t="s">
        <v>774</v>
      </c>
      <c r="F973" s="21">
        <v>43476</v>
      </c>
      <c r="G973" s="16" t="s">
        <v>75</v>
      </c>
      <c r="H973" s="26" t="s">
        <v>400</v>
      </c>
      <c r="M973" s="26" t="s">
        <v>19173</v>
      </c>
      <c r="O973" s="16" t="s">
        <v>151</v>
      </c>
      <c r="P973" s="26" t="s">
        <v>198</v>
      </c>
      <c r="T973" s="23" t="s">
        <v>32</v>
      </c>
      <c r="W973" s="20" t="s">
        <v>43</v>
      </c>
      <c r="Z973" s="24" t="s">
        <v>32</v>
      </c>
      <c r="AA973" s="24" t="s">
        <v>32</v>
      </c>
      <c r="AB973" s="24" t="s">
        <v>32</v>
      </c>
      <c r="AC973" s="24" t="s">
        <v>32</v>
      </c>
      <c r="AD973" s="25">
        <v>0</v>
      </c>
      <c r="AE973" s="25">
        <v>0</v>
      </c>
      <c r="AF973" s="25">
        <v>61706.12</v>
      </c>
      <c r="AG973" s="25">
        <v>0</v>
      </c>
      <c r="AH973" s="25">
        <v>61706.12</v>
      </c>
      <c r="AI973" s="16" t="s">
        <v>19174</v>
      </c>
    </row>
    <row r="974" spans="1:35" x14ac:dyDescent="0.25">
      <c r="A974" s="17">
        <v>106403.02</v>
      </c>
      <c r="B974" s="18">
        <v>1</v>
      </c>
      <c r="C974" s="16" t="s">
        <v>73</v>
      </c>
      <c r="D974" s="21">
        <v>39269</v>
      </c>
      <c r="E974" s="16" t="s">
        <v>774</v>
      </c>
      <c r="F974" s="21">
        <v>43476</v>
      </c>
      <c r="G974" s="16" t="s">
        <v>75</v>
      </c>
      <c r="H974" s="26" t="s">
        <v>400</v>
      </c>
      <c r="M974" s="26" t="s">
        <v>19173</v>
      </c>
      <c r="O974" s="16" t="s">
        <v>151</v>
      </c>
      <c r="P974" s="26" t="s">
        <v>198</v>
      </c>
      <c r="T974" s="23" t="s">
        <v>32</v>
      </c>
      <c r="W974" s="20" t="s">
        <v>43</v>
      </c>
      <c r="Z974" s="24" t="s">
        <v>32</v>
      </c>
      <c r="AA974" s="24" t="s">
        <v>32</v>
      </c>
      <c r="AB974" s="24" t="s">
        <v>32</v>
      </c>
      <c r="AC974" s="24" t="s">
        <v>32</v>
      </c>
      <c r="AD974" s="25">
        <v>0</v>
      </c>
      <c r="AE974" s="25">
        <v>0</v>
      </c>
      <c r="AF974" s="25">
        <v>61706.12</v>
      </c>
      <c r="AG974" s="25">
        <v>0</v>
      </c>
      <c r="AH974" s="25">
        <v>61706.12</v>
      </c>
      <c r="AI974" s="16" t="s">
        <v>19172</v>
      </c>
    </row>
    <row r="975" spans="1:35" x14ac:dyDescent="0.25">
      <c r="A975" s="17">
        <v>106408.02</v>
      </c>
      <c r="B975" s="18">
        <v>1</v>
      </c>
      <c r="C975" s="16" t="s">
        <v>73</v>
      </c>
      <c r="D975" s="21">
        <v>39269</v>
      </c>
      <c r="E975" s="16" t="s">
        <v>774</v>
      </c>
      <c r="F975" s="21">
        <v>43476</v>
      </c>
      <c r="G975" s="16" t="s">
        <v>75</v>
      </c>
      <c r="H975" s="26" t="s">
        <v>182</v>
      </c>
      <c r="M975" s="26" t="s">
        <v>19171</v>
      </c>
      <c r="O975" s="16" t="s">
        <v>151</v>
      </c>
      <c r="P975" s="26" t="s">
        <v>198</v>
      </c>
      <c r="T975" s="23" t="s">
        <v>32</v>
      </c>
      <c r="W975" s="20" t="s">
        <v>43</v>
      </c>
      <c r="Z975" s="24" t="s">
        <v>32</v>
      </c>
      <c r="AA975" s="24" t="s">
        <v>32</v>
      </c>
      <c r="AB975" s="24" t="s">
        <v>32</v>
      </c>
      <c r="AC975" s="24" t="s">
        <v>32</v>
      </c>
      <c r="AD975" s="25">
        <v>0</v>
      </c>
      <c r="AE975" s="25">
        <v>0</v>
      </c>
      <c r="AF975" s="25">
        <v>115971.78</v>
      </c>
      <c r="AG975" s="25">
        <v>0</v>
      </c>
      <c r="AH975" s="25">
        <v>115971.78</v>
      </c>
      <c r="AI975" s="16" t="s">
        <v>19170</v>
      </c>
    </row>
    <row r="976" spans="1:35" x14ac:dyDescent="0.25">
      <c r="A976" s="17">
        <v>106443</v>
      </c>
      <c r="B976" s="18">
        <v>6</v>
      </c>
      <c r="C976" s="16" t="s">
        <v>73</v>
      </c>
      <c r="D976" s="21">
        <v>38551</v>
      </c>
      <c r="E976" s="16" t="s">
        <v>113</v>
      </c>
      <c r="F976" s="21">
        <v>42424</v>
      </c>
      <c r="G976" s="16" t="s">
        <v>109</v>
      </c>
      <c r="H976" s="26" t="s">
        <v>76</v>
      </c>
      <c r="M976" s="26" t="s">
        <v>19169</v>
      </c>
      <c r="O976" s="16" t="s">
        <v>1171</v>
      </c>
      <c r="P976" s="26" t="s">
        <v>1062</v>
      </c>
      <c r="T976" s="23" t="s">
        <v>32</v>
      </c>
      <c r="W976" s="20" t="s">
        <v>43</v>
      </c>
      <c r="Z976" s="24" t="s">
        <v>32</v>
      </c>
      <c r="AA976" s="24" t="s">
        <v>32</v>
      </c>
      <c r="AB976" s="24" t="s">
        <v>32</v>
      </c>
      <c r="AC976" s="24" t="s">
        <v>32</v>
      </c>
      <c r="AD976" s="24" t="s">
        <v>32</v>
      </c>
      <c r="AE976" s="24" t="s">
        <v>32</v>
      </c>
      <c r="AF976" s="24" t="s">
        <v>32</v>
      </c>
      <c r="AG976" s="24" t="s">
        <v>32</v>
      </c>
      <c r="AH976" s="24" t="s">
        <v>32</v>
      </c>
    </row>
    <row r="977" spans="1:35" x14ac:dyDescent="0.25">
      <c r="A977" s="17">
        <v>106447.01</v>
      </c>
      <c r="B977" s="18">
        <v>1</v>
      </c>
      <c r="C977" s="16" t="s">
        <v>73</v>
      </c>
      <c r="D977" s="21">
        <v>39269</v>
      </c>
      <c r="E977" s="16" t="s">
        <v>774</v>
      </c>
      <c r="F977" s="21">
        <v>43476</v>
      </c>
      <c r="G977" s="16" t="s">
        <v>75</v>
      </c>
      <c r="H977" s="26" t="s">
        <v>34</v>
      </c>
      <c r="M977" s="26" t="s">
        <v>19168</v>
      </c>
      <c r="O977" s="16" t="s">
        <v>151</v>
      </c>
      <c r="P977" s="26" t="s">
        <v>757</v>
      </c>
      <c r="T977" s="23" t="s">
        <v>32</v>
      </c>
      <c r="W977" s="20" t="s">
        <v>43</v>
      </c>
      <c r="Z977" s="24" t="s">
        <v>32</v>
      </c>
      <c r="AA977" s="24" t="s">
        <v>32</v>
      </c>
      <c r="AB977" s="24" t="s">
        <v>32</v>
      </c>
      <c r="AC977" s="24" t="s">
        <v>32</v>
      </c>
      <c r="AD977" s="25">
        <v>0</v>
      </c>
      <c r="AE977" s="25">
        <v>0</v>
      </c>
      <c r="AF977" s="25">
        <v>59580</v>
      </c>
      <c r="AG977" s="25">
        <v>0</v>
      </c>
      <c r="AH977" s="25">
        <v>59580</v>
      </c>
      <c r="AI977" s="16" t="s">
        <v>19167</v>
      </c>
    </row>
    <row r="978" spans="1:35" x14ac:dyDescent="0.25">
      <c r="A978" s="17">
        <v>106448</v>
      </c>
      <c r="B978" s="18">
        <v>6</v>
      </c>
      <c r="C978" s="16" t="s">
        <v>73</v>
      </c>
      <c r="D978" s="21">
        <v>38553</v>
      </c>
      <c r="E978" s="16" t="s">
        <v>113</v>
      </c>
      <c r="F978" s="21">
        <v>43418</v>
      </c>
      <c r="G978" s="16" t="s">
        <v>75</v>
      </c>
      <c r="H978" s="26" t="s">
        <v>76</v>
      </c>
      <c r="M978" s="26" t="s">
        <v>19166</v>
      </c>
      <c r="O978" s="16" t="s">
        <v>78</v>
      </c>
      <c r="T978" s="23" t="s">
        <v>32</v>
      </c>
      <c r="W978" s="20" t="s">
        <v>43</v>
      </c>
      <c r="Z978" s="24" t="s">
        <v>32</v>
      </c>
      <c r="AA978" s="24" t="s">
        <v>32</v>
      </c>
      <c r="AB978" s="24" t="s">
        <v>32</v>
      </c>
      <c r="AC978" s="24" t="s">
        <v>32</v>
      </c>
      <c r="AD978" s="25">
        <v>7423559.2300000004</v>
      </c>
      <c r="AE978" s="25">
        <v>0</v>
      </c>
      <c r="AF978" s="25">
        <v>0</v>
      </c>
      <c r="AG978" s="25">
        <v>0</v>
      </c>
      <c r="AH978" s="25">
        <v>7423559.2300000004</v>
      </c>
    </row>
    <row r="979" spans="1:35" x14ac:dyDescent="0.25">
      <c r="A979" s="17">
        <v>106452</v>
      </c>
      <c r="B979" s="18">
        <v>3</v>
      </c>
      <c r="C979" s="16" t="s">
        <v>73</v>
      </c>
      <c r="D979" s="21">
        <v>38554</v>
      </c>
      <c r="E979" s="16" t="s">
        <v>105</v>
      </c>
      <c r="F979" s="21">
        <v>43474</v>
      </c>
      <c r="G979" s="16" t="s">
        <v>75</v>
      </c>
      <c r="H979" s="26" t="s">
        <v>173</v>
      </c>
      <c r="I979" s="16" t="s">
        <v>1067</v>
      </c>
      <c r="J979" s="20" t="s">
        <v>116</v>
      </c>
      <c r="L979" s="16" t="s">
        <v>116</v>
      </c>
      <c r="M979" s="26" t="s">
        <v>19165</v>
      </c>
      <c r="O979" s="16" t="s">
        <v>78</v>
      </c>
      <c r="P979" s="26" t="s">
        <v>78</v>
      </c>
      <c r="T979" s="23" t="s">
        <v>32</v>
      </c>
      <c r="W979" s="20" t="s">
        <v>43</v>
      </c>
      <c r="Z979" s="24" t="s">
        <v>32</v>
      </c>
      <c r="AA979" s="24" t="s">
        <v>32</v>
      </c>
      <c r="AB979" s="24" t="s">
        <v>32</v>
      </c>
      <c r="AC979" s="24" t="s">
        <v>32</v>
      </c>
      <c r="AD979" s="24" t="s">
        <v>32</v>
      </c>
      <c r="AE979" s="24" t="s">
        <v>32</v>
      </c>
      <c r="AF979" s="24" t="s">
        <v>32</v>
      </c>
      <c r="AG979" s="24" t="s">
        <v>32</v>
      </c>
      <c r="AH979" s="24" t="s">
        <v>32</v>
      </c>
      <c r="AI979" s="16" t="s">
        <v>19164</v>
      </c>
    </row>
    <row r="980" spans="1:35" x14ac:dyDescent="0.25">
      <c r="A980" s="17">
        <v>106468</v>
      </c>
      <c r="B980" s="18">
        <v>3</v>
      </c>
      <c r="C980" s="16" t="s">
        <v>73</v>
      </c>
      <c r="D980" s="21">
        <v>38558</v>
      </c>
      <c r="E980" s="16" t="s">
        <v>105</v>
      </c>
      <c r="F980" s="21">
        <v>43418</v>
      </c>
      <c r="G980" s="16" t="s">
        <v>75</v>
      </c>
      <c r="H980" s="26" t="s">
        <v>766</v>
      </c>
      <c r="M980" s="26" t="s">
        <v>19163</v>
      </c>
      <c r="O980" s="16" t="s">
        <v>78</v>
      </c>
      <c r="P980" s="26" t="s">
        <v>78</v>
      </c>
      <c r="T980" s="23" t="s">
        <v>32</v>
      </c>
      <c r="W980" s="20" t="s">
        <v>43</v>
      </c>
      <c r="Z980" s="24" t="s">
        <v>32</v>
      </c>
      <c r="AA980" s="24" t="s">
        <v>32</v>
      </c>
      <c r="AB980" s="24" t="s">
        <v>32</v>
      </c>
      <c r="AC980" s="24" t="s">
        <v>32</v>
      </c>
      <c r="AD980" s="24" t="s">
        <v>32</v>
      </c>
      <c r="AE980" s="24" t="s">
        <v>32</v>
      </c>
      <c r="AF980" s="24" t="s">
        <v>32</v>
      </c>
      <c r="AG980" s="24" t="s">
        <v>32</v>
      </c>
      <c r="AH980" s="24" t="s">
        <v>32</v>
      </c>
    </row>
    <row r="981" spans="1:35" x14ac:dyDescent="0.25">
      <c r="A981" s="17">
        <v>106476</v>
      </c>
      <c r="B981" s="18">
        <v>2</v>
      </c>
      <c r="C981" s="16" t="s">
        <v>73</v>
      </c>
      <c r="D981" s="21">
        <v>38558</v>
      </c>
      <c r="E981" s="16" t="s">
        <v>774</v>
      </c>
      <c r="F981" s="21">
        <v>44174</v>
      </c>
      <c r="G981" s="16" t="s">
        <v>142</v>
      </c>
      <c r="H981" s="26" t="s">
        <v>154</v>
      </c>
      <c r="M981" s="26" t="s">
        <v>1044</v>
      </c>
      <c r="O981" s="16" t="s">
        <v>78</v>
      </c>
      <c r="P981" s="26" t="s">
        <v>144</v>
      </c>
      <c r="T981" s="23" t="s">
        <v>32</v>
      </c>
      <c r="W981" s="20" t="s">
        <v>43</v>
      </c>
      <c r="Z981" s="25">
        <v>31571.46</v>
      </c>
      <c r="AA981" s="25">
        <v>0</v>
      </c>
      <c r="AB981" s="25">
        <v>686200</v>
      </c>
      <c r="AC981" s="25">
        <v>0</v>
      </c>
      <c r="AD981" s="25">
        <v>31571.46</v>
      </c>
      <c r="AE981" s="25">
        <v>0</v>
      </c>
      <c r="AF981" s="25">
        <v>836200</v>
      </c>
      <c r="AG981" s="25">
        <v>0</v>
      </c>
      <c r="AH981" s="25">
        <v>867771.46</v>
      </c>
      <c r="AI981" s="16" t="s">
        <v>1045</v>
      </c>
    </row>
    <row r="982" spans="1:35" x14ac:dyDescent="0.25">
      <c r="A982" s="17">
        <v>106492.01</v>
      </c>
      <c r="B982" s="18">
        <v>2</v>
      </c>
      <c r="C982" s="16" t="s">
        <v>474</v>
      </c>
      <c r="D982" s="21">
        <v>41232</v>
      </c>
      <c r="E982" s="16" t="s">
        <v>142</v>
      </c>
      <c r="F982" s="21">
        <v>44279</v>
      </c>
      <c r="G982" s="16" t="s">
        <v>75</v>
      </c>
      <c r="H982" s="26" t="s">
        <v>19162</v>
      </c>
      <c r="I982" s="16" t="s">
        <v>673</v>
      </c>
      <c r="J982" s="20" t="s">
        <v>116</v>
      </c>
      <c r="L982" s="16" t="s">
        <v>116</v>
      </c>
      <c r="M982" s="26" t="s">
        <v>19161</v>
      </c>
      <c r="O982" s="16" t="s">
        <v>179</v>
      </c>
      <c r="P982" s="26" t="s">
        <v>79</v>
      </c>
      <c r="R982" s="16" t="s">
        <v>41</v>
      </c>
      <c r="S982" s="16" t="s">
        <v>84</v>
      </c>
      <c r="T982" s="22">
        <v>0.38</v>
      </c>
      <c r="U982" s="21">
        <v>41516</v>
      </c>
      <c r="W982" s="20" t="s">
        <v>43</v>
      </c>
      <c r="X982" s="16" t="s">
        <v>140</v>
      </c>
      <c r="Y982" s="26" t="s">
        <v>19160</v>
      </c>
      <c r="Z982" s="24" t="s">
        <v>32</v>
      </c>
      <c r="AA982" s="24" t="s">
        <v>32</v>
      </c>
      <c r="AB982" s="24" t="s">
        <v>32</v>
      </c>
      <c r="AC982" s="24" t="s">
        <v>32</v>
      </c>
      <c r="AD982" s="25">
        <v>0</v>
      </c>
      <c r="AE982" s="25">
        <v>0</v>
      </c>
      <c r="AF982" s="25">
        <v>3458043.98</v>
      </c>
      <c r="AG982" s="25">
        <v>0</v>
      </c>
      <c r="AH982" s="25">
        <v>3458043.98</v>
      </c>
      <c r="AI982" s="16" t="s">
        <v>19159</v>
      </c>
    </row>
    <row r="983" spans="1:35" ht="30" x14ac:dyDescent="0.25">
      <c r="A983" s="17">
        <v>106526.03</v>
      </c>
      <c r="B983" s="18">
        <v>4</v>
      </c>
      <c r="C983" s="16" t="s">
        <v>474</v>
      </c>
      <c r="D983" s="21">
        <v>40243</v>
      </c>
      <c r="E983" s="16" t="s">
        <v>513</v>
      </c>
      <c r="F983" s="21">
        <v>44169</v>
      </c>
      <c r="G983" s="16" t="s">
        <v>75</v>
      </c>
      <c r="H983" s="26" t="s">
        <v>126</v>
      </c>
      <c r="I983" s="16" t="s">
        <v>159</v>
      </c>
      <c r="J983" s="20" t="s">
        <v>148</v>
      </c>
      <c r="L983" s="16" t="s">
        <v>149</v>
      </c>
      <c r="M983" s="26" t="s">
        <v>19158</v>
      </c>
      <c r="N983" s="26" t="s">
        <v>19157</v>
      </c>
      <c r="O983" s="16" t="s">
        <v>119</v>
      </c>
      <c r="P983" s="26" t="s">
        <v>768</v>
      </c>
      <c r="T983" s="22">
        <v>1.79</v>
      </c>
      <c r="U983" s="21">
        <v>40438</v>
      </c>
      <c r="W983" s="20" t="s">
        <v>43</v>
      </c>
      <c r="X983" s="16" t="s">
        <v>454</v>
      </c>
      <c r="Y983" s="26" t="s">
        <v>18974</v>
      </c>
      <c r="Z983" s="24" t="s">
        <v>32</v>
      </c>
      <c r="AA983" s="24" t="s">
        <v>32</v>
      </c>
      <c r="AB983" s="24" t="s">
        <v>32</v>
      </c>
      <c r="AC983" s="24" t="s">
        <v>32</v>
      </c>
      <c r="AD983" s="25">
        <v>0</v>
      </c>
      <c r="AE983" s="25">
        <v>0</v>
      </c>
      <c r="AF983" s="25">
        <v>52231718</v>
      </c>
      <c r="AG983" s="25">
        <v>0</v>
      </c>
      <c r="AH983" s="25">
        <v>52231718</v>
      </c>
      <c r="AI983" s="16" t="s">
        <v>19156</v>
      </c>
    </row>
    <row r="984" spans="1:35" x14ac:dyDescent="0.25">
      <c r="A984" s="17">
        <v>106592.02</v>
      </c>
      <c r="B984" s="18">
        <v>2</v>
      </c>
      <c r="C984" s="16" t="s">
        <v>73</v>
      </c>
      <c r="D984" s="21">
        <v>38923</v>
      </c>
      <c r="E984" s="16" t="s">
        <v>774</v>
      </c>
      <c r="F984" s="21">
        <v>43500</v>
      </c>
      <c r="G984" s="16" t="s">
        <v>75</v>
      </c>
      <c r="H984" s="26" t="s">
        <v>383</v>
      </c>
      <c r="M984" s="26" t="s">
        <v>19155</v>
      </c>
      <c r="O984" s="16" t="s">
        <v>151</v>
      </c>
      <c r="P984" s="26" t="s">
        <v>757</v>
      </c>
      <c r="T984" s="23" t="s">
        <v>32</v>
      </c>
      <c r="W984" s="20" t="s">
        <v>43</v>
      </c>
      <c r="Z984" s="24" t="s">
        <v>32</v>
      </c>
      <c r="AA984" s="24" t="s">
        <v>32</v>
      </c>
      <c r="AB984" s="24" t="s">
        <v>32</v>
      </c>
      <c r="AC984" s="24" t="s">
        <v>32</v>
      </c>
      <c r="AD984" s="25">
        <v>0</v>
      </c>
      <c r="AE984" s="25">
        <v>0</v>
      </c>
      <c r="AF984" s="25">
        <v>15960</v>
      </c>
      <c r="AG984" s="25">
        <v>0</v>
      </c>
      <c r="AH984" s="25">
        <v>15960</v>
      </c>
      <c r="AI984" s="16" t="s">
        <v>19154</v>
      </c>
    </row>
    <row r="985" spans="1:35" x14ac:dyDescent="0.25">
      <c r="A985" s="17">
        <v>106592.03</v>
      </c>
      <c r="B985" s="18">
        <v>2</v>
      </c>
      <c r="C985" s="16" t="s">
        <v>73</v>
      </c>
      <c r="D985" s="21">
        <v>39296</v>
      </c>
      <c r="E985" s="16" t="s">
        <v>774</v>
      </c>
      <c r="F985" s="21">
        <v>43500</v>
      </c>
      <c r="G985" s="16" t="s">
        <v>75</v>
      </c>
      <c r="H985" s="26" t="s">
        <v>383</v>
      </c>
      <c r="M985" s="26" t="s">
        <v>19153</v>
      </c>
      <c r="O985" s="16" t="s">
        <v>151</v>
      </c>
      <c r="P985" s="26" t="s">
        <v>757</v>
      </c>
      <c r="T985" s="23" t="s">
        <v>32</v>
      </c>
      <c r="W985" s="20" t="s">
        <v>43</v>
      </c>
      <c r="Z985" s="24" t="s">
        <v>32</v>
      </c>
      <c r="AA985" s="24" t="s">
        <v>32</v>
      </c>
      <c r="AB985" s="24" t="s">
        <v>32</v>
      </c>
      <c r="AC985" s="24" t="s">
        <v>32</v>
      </c>
      <c r="AD985" s="25">
        <v>0</v>
      </c>
      <c r="AE985" s="25">
        <v>0</v>
      </c>
      <c r="AF985" s="25">
        <v>15960</v>
      </c>
      <c r="AG985" s="25">
        <v>0</v>
      </c>
      <c r="AH985" s="25">
        <v>15960</v>
      </c>
      <c r="AI985" s="16" t="s">
        <v>19152</v>
      </c>
    </row>
    <row r="986" spans="1:35" x14ac:dyDescent="0.25">
      <c r="A986" s="17">
        <v>106596.01</v>
      </c>
      <c r="B986" s="18">
        <v>3</v>
      </c>
      <c r="C986" s="16" t="s">
        <v>73</v>
      </c>
      <c r="D986" s="21">
        <v>38923</v>
      </c>
      <c r="E986" s="16" t="s">
        <v>774</v>
      </c>
      <c r="F986" s="21">
        <v>43474</v>
      </c>
      <c r="G986" s="16" t="s">
        <v>75</v>
      </c>
      <c r="H986" s="26" t="s">
        <v>173</v>
      </c>
      <c r="M986" s="26" t="s">
        <v>19151</v>
      </c>
      <c r="O986" s="16" t="s">
        <v>151</v>
      </c>
      <c r="P986" s="26" t="s">
        <v>757</v>
      </c>
      <c r="T986" s="23" t="s">
        <v>32</v>
      </c>
      <c r="W986" s="20" t="s">
        <v>43</v>
      </c>
      <c r="Z986" s="24" t="s">
        <v>32</v>
      </c>
      <c r="AA986" s="24" t="s">
        <v>32</v>
      </c>
      <c r="AB986" s="24" t="s">
        <v>32</v>
      </c>
      <c r="AC986" s="24" t="s">
        <v>32</v>
      </c>
      <c r="AD986" s="25">
        <v>0</v>
      </c>
      <c r="AE986" s="25">
        <v>0</v>
      </c>
      <c r="AF986" s="25">
        <v>34585.769999999997</v>
      </c>
      <c r="AG986" s="25">
        <v>0</v>
      </c>
      <c r="AH986" s="25">
        <v>34585.769999999997</v>
      </c>
      <c r="AI986" s="16" t="s">
        <v>19150</v>
      </c>
    </row>
    <row r="987" spans="1:35" ht="30" x14ac:dyDescent="0.25">
      <c r="A987" s="17">
        <v>106608.07</v>
      </c>
      <c r="B987" s="18">
        <v>6</v>
      </c>
      <c r="C987" s="16" t="s">
        <v>73</v>
      </c>
      <c r="D987" s="21">
        <v>41124</v>
      </c>
      <c r="E987" s="16" t="s">
        <v>142</v>
      </c>
      <c r="F987" s="21">
        <v>43661</v>
      </c>
      <c r="G987" s="16" t="s">
        <v>142</v>
      </c>
      <c r="H987" s="26" t="s">
        <v>76</v>
      </c>
      <c r="M987" s="26" t="s">
        <v>1046</v>
      </c>
      <c r="O987" s="16" t="s">
        <v>151</v>
      </c>
      <c r="P987" s="26" t="s">
        <v>152</v>
      </c>
      <c r="T987" s="23" t="s">
        <v>32</v>
      </c>
      <c r="W987" s="20" t="s">
        <v>43</v>
      </c>
      <c r="Z987" s="25">
        <v>0</v>
      </c>
      <c r="AA987" s="25">
        <v>0</v>
      </c>
      <c r="AB987" s="25">
        <v>1405750.37</v>
      </c>
      <c r="AC987" s="25">
        <v>0</v>
      </c>
      <c r="AD987" s="25">
        <v>0</v>
      </c>
      <c r="AE987" s="25">
        <v>0</v>
      </c>
      <c r="AF987" s="25">
        <v>69840461.969999999</v>
      </c>
      <c r="AG987" s="25">
        <v>0</v>
      </c>
      <c r="AH987" s="25">
        <v>69840461.969999999</v>
      </c>
      <c r="AI987" s="16" t="s">
        <v>1047</v>
      </c>
    </row>
    <row r="988" spans="1:35" ht="30" x14ac:dyDescent="0.25">
      <c r="A988" s="17">
        <v>106620</v>
      </c>
      <c r="B988" s="18">
        <v>1</v>
      </c>
      <c r="C988" s="16" t="s">
        <v>474</v>
      </c>
      <c r="D988" s="21">
        <v>38586</v>
      </c>
      <c r="E988" s="16" t="s">
        <v>105</v>
      </c>
      <c r="F988" s="21">
        <v>44280</v>
      </c>
      <c r="G988" s="16" t="s">
        <v>74</v>
      </c>
      <c r="H988" s="26" t="s">
        <v>320</v>
      </c>
      <c r="I988" s="16" t="s">
        <v>468</v>
      </c>
      <c r="J988" s="20" t="s">
        <v>116</v>
      </c>
      <c r="L988" s="16" t="s">
        <v>116</v>
      </c>
      <c r="M988" s="26" t="s">
        <v>19149</v>
      </c>
      <c r="N988" s="26" t="s">
        <v>19148</v>
      </c>
      <c r="O988" s="16" t="s">
        <v>60</v>
      </c>
      <c r="P988" s="26" t="s">
        <v>627</v>
      </c>
      <c r="R988" s="16" t="s">
        <v>139</v>
      </c>
      <c r="S988" s="16" t="s">
        <v>42</v>
      </c>
      <c r="T988" s="22">
        <v>0.33</v>
      </c>
      <c r="U988" s="21">
        <v>40760</v>
      </c>
      <c r="W988" s="20" t="s">
        <v>43</v>
      </c>
      <c r="X988" s="16" t="s">
        <v>140</v>
      </c>
      <c r="Z988" s="24" t="s">
        <v>32</v>
      </c>
      <c r="AA988" s="24" t="s">
        <v>32</v>
      </c>
      <c r="AB988" s="24" t="s">
        <v>32</v>
      </c>
      <c r="AC988" s="24" t="s">
        <v>32</v>
      </c>
      <c r="AD988" s="25">
        <v>46514.400000000001</v>
      </c>
      <c r="AE988" s="25">
        <v>0</v>
      </c>
      <c r="AF988" s="25">
        <v>3892878.35</v>
      </c>
      <c r="AG988" s="25">
        <v>0</v>
      </c>
      <c r="AH988" s="25">
        <v>3939392.75</v>
      </c>
      <c r="AI988" s="16" t="s">
        <v>19147</v>
      </c>
    </row>
    <row r="989" spans="1:35" x14ac:dyDescent="0.25">
      <c r="A989" s="17">
        <v>106628</v>
      </c>
      <c r="B989" s="18">
        <v>6</v>
      </c>
      <c r="C989" s="16" t="s">
        <v>73</v>
      </c>
      <c r="D989" s="21">
        <v>38588</v>
      </c>
      <c r="E989" s="16" t="s">
        <v>105</v>
      </c>
      <c r="F989" s="21">
        <v>42570</v>
      </c>
      <c r="G989" s="16" t="s">
        <v>1987</v>
      </c>
      <c r="H989" s="26" t="s">
        <v>76</v>
      </c>
      <c r="L989" s="16" t="s">
        <v>110</v>
      </c>
      <c r="M989" s="26" t="s">
        <v>19146</v>
      </c>
      <c r="O989" s="16" t="s">
        <v>18429</v>
      </c>
      <c r="P989" s="26" t="s">
        <v>1062</v>
      </c>
      <c r="T989" s="23" t="s">
        <v>32</v>
      </c>
      <c r="W989" s="20" t="s">
        <v>43</v>
      </c>
      <c r="Z989" s="24" t="s">
        <v>32</v>
      </c>
      <c r="AA989" s="24" t="s">
        <v>32</v>
      </c>
      <c r="AB989" s="24" t="s">
        <v>32</v>
      </c>
      <c r="AC989" s="24" t="s">
        <v>32</v>
      </c>
      <c r="AD989" s="25">
        <v>0</v>
      </c>
      <c r="AE989" s="25">
        <v>0</v>
      </c>
      <c r="AF989" s="25">
        <v>515054.94</v>
      </c>
      <c r="AG989" s="25">
        <v>0</v>
      </c>
      <c r="AH989" s="25">
        <v>515054.94</v>
      </c>
      <c r="AI989" s="16" t="s">
        <v>19145</v>
      </c>
    </row>
    <row r="990" spans="1:35" x14ac:dyDescent="0.25">
      <c r="A990" s="17">
        <v>106634.01</v>
      </c>
      <c r="B990" s="18">
        <v>3</v>
      </c>
      <c r="C990" s="16" t="s">
        <v>73</v>
      </c>
      <c r="D990" s="21">
        <v>40238</v>
      </c>
      <c r="E990" s="16" t="s">
        <v>513</v>
      </c>
      <c r="F990" s="21">
        <v>44335</v>
      </c>
      <c r="G990" s="16" t="s">
        <v>75</v>
      </c>
      <c r="H990" s="26" t="s">
        <v>69</v>
      </c>
      <c r="I990" s="16" t="s">
        <v>1048</v>
      </c>
      <c r="J990" s="20" t="s">
        <v>116</v>
      </c>
      <c r="L990" s="16" t="s">
        <v>116</v>
      </c>
      <c r="M990" s="26" t="s">
        <v>1049</v>
      </c>
      <c r="N990" s="26" t="s">
        <v>1050</v>
      </c>
      <c r="O990" s="16" t="s">
        <v>119</v>
      </c>
      <c r="P990" s="26" t="s">
        <v>551</v>
      </c>
      <c r="R990" s="16" t="s">
        <v>139</v>
      </c>
      <c r="S990" s="16" t="s">
        <v>192</v>
      </c>
      <c r="T990" s="22">
        <v>6.8</v>
      </c>
      <c r="W990" s="20" t="s">
        <v>43</v>
      </c>
      <c r="X990" s="16" t="s">
        <v>140</v>
      </c>
      <c r="Z990" s="25">
        <v>1250000</v>
      </c>
      <c r="AA990" s="25">
        <v>0</v>
      </c>
      <c r="AB990" s="25">
        <v>0</v>
      </c>
      <c r="AC990" s="25">
        <v>0</v>
      </c>
      <c r="AD990" s="25">
        <v>3920000</v>
      </c>
      <c r="AE990" s="25">
        <v>0</v>
      </c>
      <c r="AF990" s="25">
        <v>0</v>
      </c>
      <c r="AG990" s="25">
        <v>0</v>
      </c>
      <c r="AH990" s="25">
        <v>3920000</v>
      </c>
    </row>
    <row r="991" spans="1:35" x14ac:dyDescent="0.25">
      <c r="A991" s="17">
        <v>106634.02</v>
      </c>
      <c r="B991" s="18">
        <v>3</v>
      </c>
      <c r="C991" s="16" t="s">
        <v>73</v>
      </c>
      <c r="D991" s="21">
        <v>42401</v>
      </c>
      <c r="E991" s="16" t="s">
        <v>109</v>
      </c>
      <c r="F991" s="21">
        <v>44106</v>
      </c>
      <c r="G991" s="16" t="s">
        <v>102</v>
      </c>
      <c r="H991" s="26" t="s">
        <v>69</v>
      </c>
      <c r="I991" s="16" t="s">
        <v>1048</v>
      </c>
      <c r="J991" s="20" t="s">
        <v>116</v>
      </c>
      <c r="L991" s="16" t="s">
        <v>116</v>
      </c>
      <c r="M991" s="26" t="s">
        <v>19144</v>
      </c>
      <c r="N991" s="26" t="s">
        <v>1050</v>
      </c>
      <c r="O991" s="16" t="s">
        <v>119</v>
      </c>
      <c r="P991" s="26" t="s">
        <v>568</v>
      </c>
      <c r="R991" s="16" t="s">
        <v>139</v>
      </c>
      <c r="S991" s="16" t="s">
        <v>192</v>
      </c>
      <c r="T991" s="22">
        <v>3.3</v>
      </c>
      <c r="U991" s="21">
        <v>45268</v>
      </c>
      <c r="W991" s="20" t="s">
        <v>43</v>
      </c>
      <c r="X991" s="16" t="s">
        <v>140</v>
      </c>
      <c r="Z991" s="24" t="s">
        <v>32</v>
      </c>
      <c r="AA991" s="24" t="s">
        <v>32</v>
      </c>
      <c r="AB991" s="24" t="s">
        <v>32</v>
      </c>
      <c r="AC991" s="24" t="s">
        <v>32</v>
      </c>
      <c r="AD991" s="24" t="s">
        <v>32</v>
      </c>
      <c r="AE991" s="24" t="s">
        <v>32</v>
      </c>
      <c r="AF991" s="24" t="s">
        <v>32</v>
      </c>
      <c r="AG991" s="24" t="s">
        <v>32</v>
      </c>
      <c r="AH991" s="24" t="s">
        <v>32</v>
      </c>
    </row>
    <row r="992" spans="1:35" x14ac:dyDescent="0.25">
      <c r="A992" s="17">
        <v>106634.03</v>
      </c>
      <c r="B992" s="18">
        <v>3</v>
      </c>
      <c r="C992" s="16" t="s">
        <v>73</v>
      </c>
      <c r="D992" s="21">
        <v>42401</v>
      </c>
      <c r="E992" s="16" t="s">
        <v>109</v>
      </c>
      <c r="F992" s="21">
        <v>44106</v>
      </c>
      <c r="G992" s="16" t="s">
        <v>75</v>
      </c>
      <c r="H992" s="26" t="s">
        <v>69</v>
      </c>
      <c r="I992" s="16" t="s">
        <v>1048</v>
      </c>
      <c r="J992" s="20" t="s">
        <v>116</v>
      </c>
      <c r="L992" s="16" t="s">
        <v>116</v>
      </c>
      <c r="M992" s="26" t="s">
        <v>19143</v>
      </c>
      <c r="N992" s="26" t="s">
        <v>1050</v>
      </c>
      <c r="O992" s="16" t="s">
        <v>119</v>
      </c>
      <c r="P992" s="26" t="s">
        <v>568</v>
      </c>
      <c r="R992" s="16" t="s">
        <v>139</v>
      </c>
      <c r="S992" s="16" t="s">
        <v>192</v>
      </c>
      <c r="T992" s="22">
        <v>3.9</v>
      </c>
      <c r="U992" s="21">
        <v>46003</v>
      </c>
      <c r="W992" s="20" t="s">
        <v>43</v>
      </c>
      <c r="X992" s="16" t="s">
        <v>140</v>
      </c>
      <c r="Z992" s="24" t="s">
        <v>32</v>
      </c>
      <c r="AA992" s="24" t="s">
        <v>32</v>
      </c>
      <c r="AB992" s="24" t="s">
        <v>32</v>
      </c>
      <c r="AC992" s="24" t="s">
        <v>32</v>
      </c>
      <c r="AD992" s="24" t="s">
        <v>32</v>
      </c>
      <c r="AE992" s="24" t="s">
        <v>32</v>
      </c>
      <c r="AF992" s="24" t="s">
        <v>32</v>
      </c>
      <c r="AG992" s="24" t="s">
        <v>32</v>
      </c>
      <c r="AH992" s="24" t="s">
        <v>32</v>
      </c>
      <c r="AI992" s="16" t="s">
        <v>19142</v>
      </c>
    </row>
    <row r="993" spans="1:35" x14ac:dyDescent="0.25">
      <c r="A993" s="17">
        <v>106659</v>
      </c>
      <c r="B993" s="18">
        <v>6</v>
      </c>
      <c r="C993" s="16" t="s">
        <v>73</v>
      </c>
      <c r="D993" s="21">
        <v>38602</v>
      </c>
      <c r="E993" s="16" t="s">
        <v>105</v>
      </c>
      <c r="F993" s="21">
        <v>43418</v>
      </c>
      <c r="G993" s="16" t="s">
        <v>75</v>
      </c>
      <c r="H993" s="26" t="s">
        <v>76</v>
      </c>
      <c r="M993" s="26" t="s">
        <v>19141</v>
      </c>
      <c r="O993" s="16" t="s">
        <v>151</v>
      </c>
      <c r="P993" s="26" t="s">
        <v>198</v>
      </c>
      <c r="R993" s="16" t="s">
        <v>139</v>
      </c>
      <c r="S993" s="16" t="s">
        <v>84</v>
      </c>
      <c r="T993" s="23" t="s">
        <v>32</v>
      </c>
      <c r="W993" s="20" t="s">
        <v>43</v>
      </c>
      <c r="Z993" s="24" t="s">
        <v>32</v>
      </c>
      <c r="AA993" s="24" t="s">
        <v>32</v>
      </c>
      <c r="AB993" s="24" t="s">
        <v>32</v>
      </c>
      <c r="AC993" s="24" t="s">
        <v>32</v>
      </c>
      <c r="AD993" s="25">
        <v>0</v>
      </c>
      <c r="AE993" s="25">
        <v>0</v>
      </c>
      <c r="AF993" s="25">
        <v>250000</v>
      </c>
      <c r="AG993" s="25">
        <v>0</v>
      </c>
      <c r="AH993" s="25">
        <v>250000</v>
      </c>
      <c r="AI993" s="16" t="s">
        <v>19140</v>
      </c>
    </row>
    <row r="994" spans="1:35" x14ac:dyDescent="0.25">
      <c r="A994" s="17">
        <v>106659.06</v>
      </c>
      <c r="B994" s="18">
        <v>6</v>
      </c>
      <c r="C994" s="16" t="s">
        <v>73</v>
      </c>
      <c r="D994" s="21">
        <v>40737</v>
      </c>
      <c r="E994" s="16" t="s">
        <v>142</v>
      </c>
      <c r="F994" s="21">
        <v>43661</v>
      </c>
      <c r="G994" s="16" t="s">
        <v>142</v>
      </c>
      <c r="H994" s="26" t="s">
        <v>76</v>
      </c>
      <c r="M994" s="26" t="s">
        <v>19139</v>
      </c>
      <c r="O994" s="16" t="s">
        <v>151</v>
      </c>
      <c r="P994" s="26" t="s">
        <v>198</v>
      </c>
      <c r="R994" s="16" t="s">
        <v>139</v>
      </c>
      <c r="S994" s="16" t="s">
        <v>84</v>
      </c>
      <c r="T994" s="23" t="s">
        <v>32</v>
      </c>
      <c r="W994" s="20" t="s">
        <v>43</v>
      </c>
      <c r="Z994" s="24" t="s">
        <v>32</v>
      </c>
      <c r="AA994" s="24" t="s">
        <v>32</v>
      </c>
      <c r="AB994" s="24" t="s">
        <v>32</v>
      </c>
      <c r="AC994" s="24" t="s">
        <v>32</v>
      </c>
      <c r="AD994" s="25">
        <v>0</v>
      </c>
      <c r="AE994" s="25">
        <v>0</v>
      </c>
      <c r="AF994" s="25">
        <v>3150000</v>
      </c>
      <c r="AG994" s="25">
        <v>0</v>
      </c>
      <c r="AH994" s="25">
        <v>3150000</v>
      </c>
      <c r="AI994" s="16" t="s">
        <v>19138</v>
      </c>
    </row>
    <row r="995" spans="1:35" x14ac:dyDescent="0.25">
      <c r="A995" s="17">
        <v>106708</v>
      </c>
      <c r="B995" s="18">
        <v>2</v>
      </c>
      <c r="C995" s="16" t="s">
        <v>73</v>
      </c>
      <c r="D995" s="21">
        <v>38610</v>
      </c>
      <c r="E995" s="16" t="s">
        <v>18868</v>
      </c>
      <c r="F995" s="21">
        <v>39055</v>
      </c>
      <c r="G995" s="16" t="s">
        <v>32</v>
      </c>
      <c r="H995" s="26" t="s">
        <v>383</v>
      </c>
      <c r="M995" s="26" t="s">
        <v>19137</v>
      </c>
      <c r="O995" s="16" t="s">
        <v>1865</v>
      </c>
      <c r="P995" s="26" t="s">
        <v>1865</v>
      </c>
      <c r="T995" s="23" t="s">
        <v>32</v>
      </c>
      <c r="W995" s="20" t="s">
        <v>43</v>
      </c>
      <c r="Z995" s="24" t="s">
        <v>32</v>
      </c>
      <c r="AA995" s="24" t="s">
        <v>32</v>
      </c>
      <c r="AB995" s="24" t="s">
        <v>32</v>
      </c>
      <c r="AC995" s="24" t="s">
        <v>32</v>
      </c>
      <c r="AD995" s="25">
        <v>0</v>
      </c>
      <c r="AE995" s="25">
        <v>0</v>
      </c>
      <c r="AF995" s="25">
        <v>63735.21</v>
      </c>
      <c r="AG995" s="25">
        <v>0</v>
      </c>
      <c r="AH995" s="25">
        <v>63735.21</v>
      </c>
      <c r="AI995" s="16" t="s">
        <v>19136</v>
      </c>
    </row>
    <row r="996" spans="1:35" x14ac:dyDescent="0.25">
      <c r="A996" s="17">
        <v>106728.1</v>
      </c>
      <c r="B996" s="18">
        <v>3</v>
      </c>
      <c r="C996" s="16" t="s">
        <v>73</v>
      </c>
      <c r="D996" s="21">
        <v>40303</v>
      </c>
      <c r="E996" s="16" t="s">
        <v>74</v>
      </c>
      <c r="F996" s="21">
        <v>43418</v>
      </c>
      <c r="G996" s="16" t="s">
        <v>75</v>
      </c>
      <c r="H996" s="26" t="s">
        <v>19135</v>
      </c>
      <c r="M996" s="26" t="s">
        <v>19134</v>
      </c>
      <c r="O996" s="16" t="s">
        <v>78</v>
      </c>
      <c r="P996" s="26" t="s">
        <v>1420</v>
      </c>
      <c r="T996" s="23" t="s">
        <v>32</v>
      </c>
      <c r="W996" s="20" t="s">
        <v>43</v>
      </c>
      <c r="Z996" s="24" t="s">
        <v>32</v>
      </c>
      <c r="AA996" s="24" t="s">
        <v>32</v>
      </c>
      <c r="AB996" s="24" t="s">
        <v>32</v>
      </c>
      <c r="AC996" s="24" t="s">
        <v>32</v>
      </c>
      <c r="AD996" s="24" t="s">
        <v>32</v>
      </c>
      <c r="AE996" s="24" t="s">
        <v>32</v>
      </c>
      <c r="AF996" s="24" t="s">
        <v>32</v>
      </c>
      <c r="AG996" s="24" t="s">
        <v>32</v>
      </c>
      <c r="AH996" s="24" t="s">
        <v>32</v>
      </c>
    </row>
    <row r="997" spans="1:35" x14ac:dyDescent="0.25">
      <c r="A997" s="17">
        <v>106728.11</v>
      </c>
      <c r="B997" s="18">
        <v>6</v>
      </c>
      <c r="C997" s="16" t="s">
        <v>73</v>
      </c>
      <c r="D997" s="21">
        <v>40805</v>
      </c>
      <c r="E997" s="16" t="s">
        <v>74</v>
      </c>
      <c r="F997" s="21">
        <v>43418</v>
      </c>
      <c r="G997" s="16" t="s">
        <v>75</v>
      </c>
      <c r="H997" s="26" t="s">
        <v>76</v>
      </c>
      <c r="M997" s="26" t="s">
        <v>19133</v>
      </c>
      <c r="O997" s="16" t="s">
        <v>78</v>
      </c>
      <c r="P997" s="26" t="s">
        <v>1347</v>
      </c>
      <c r="T997" s="22">
        <v>0</v>
      </c>
      <c r="W997" s="20" t="s">
        <v>43</v>
      </c>
      <c r="Z997" s="24" t="s">
        <v>32</v>
      </c>
      <c r="AA997" s="24" t="s">
        <v>32</v>
      </c>
      <c r="AB997" s="24" t="s">
        <v>32</v>
      </c>
      <c r="AC997" s="24" t="s">
        <v>32</v>
      </c>
      <c r="AD997" s="25">
        <v>0</v>
      </c>
      <c r="AE997" s="25">
        <v>0</v>
      </c>
      <c r="AF997" s="25">
        <v>168000</v>
      </c>
      <c r="AG997" s="25">
        <v>0</v>
      </c>
      <c r="AH997" s="25">
        <v>168000</v>
      </c>
      <c r="AI997" s="16" t="s">
        <v>19132</v>
      </c>
    </row>
    <row r="998" spans="1:35" x14ac:dyDescent="0.25">
      <c r="A998" s="17">
        <v>106728.12</v>
      </c>
      <c r="B998" s="18">
        <v>6</v>
      </c>
      <c r="C998" s="16" t="s">
        <v>73</v>
      </c>
      <c r="D998" s="21">
        <v>40921</v>
      </c>
      <c r="E998" s="16" t="s">
        <v>74</v>
      </c>
      <c r="F998" s="21">
        <v>43418</v>
      </c>
      <c r="G998" s="16" t="s">
        <v>588</v>
      </c>
      <c r="H998" s="26" t="s">
        <v>76</v>
      </c>
      <c r="M998" s="26" t="s">
        <v>19131</v>
      </c>
      <c r="O998" s="16" t="s">
        <v>78</v>
      </c>
      <c r="P998" s="26" t="s">
        <v>1420</v>
      </c>
      <c r="T998" s="22">
        <v>357</v>
      </c>
      <c r="W998" s="20" t="s">
        <v>43</v>
      </c>
      <c r="Z998" s="24" t="s">
        <v>32</v>
      </c>
      <c r="AA998" s="24" t="s">
        <v>32</v>
      </c>
      <c r="AB998" s="24" t="s">
        <v>32</v>
      </c>
      <c r="AC998" s="24" t="s">
        <v>32</v>
      </c>
      <c r="AD998" s="25">
        <v>375000</v>
      </c>
      <c r="AE998" s="25">
        <v>0</v>
      </c>
      <c r="AF998" s="25">
        <v>0</v>
      </c>
      <c r="AG998" s="25">
        <v>0</v>
      </c>
      <c r="AH998" s="25">
        <v>375000</v>
      </c>
    </row>
    <row r="999" spans="1:35" x14ac:dyDescent="0.25">
      <c r="A999" s="17">
        <v>106728.16</v>
      </c>
      <c r="B999" s="18">
        <v>6</v>
      </c>
      <c r="C999" s="16" t="s">
        <v>73</v>
      </c>
      <c r="D999" s="21">
        <v>41186</v>
      </c>
      <c r="E999" s="16" t="s">
        <v>74</v>
      </c>
      <c r="F999" s="21">
        <v>43418</v>
      </c>
      <c r="G999" s="16" t="s">
        <v>75</v>
      </c>
      <c r="H999" s="26" t="s">
        <v>76</v>
      </c>
      <c r="M999" s="26" t="s">
        <v>19130</v>
      </c>
      <c r="O999" s="16" t="s">
        <v>78</v>
      </c>
      <c r="P999" s="26" t="s">
        <v>1420</v>
      </c>
      <c r="T999" s="22">
        <v>0</v>
      </c>
      <c r="W999" s="20" t="s">
        <v>43</v>
      </c>
      <c r="Z999" s="24" t="s">
        <v>32</v>
      </c>
      <c r="AA999" s="24" t="s">
        <v>32</v>
      </c>
      <c r="AB999" s="24" t="s">
        <v>32</v>
      </c>
      <c r="AC999" s="24" t="s">
        <v>32</v>
      </c>
      <c r="AD999" s="25">
        <v>625000</v>
      </c>
      <c r="AE999" s="25">
        <v>0</v>
      </c>
      <c r="AF999" s="25">
        <v>0</v>
      </c>
      <c r="AG999" s="25">
        <v>0</v>
      </c>
      <c r="AH999" s="25">
        <v>625000</v>
      </c>
    </row>
    <row r="1000" spans="1:35" ht="30" x14ac:dyDescent="0.25">
      <c r="A1000" s="17">
        <v>106728.17</v>
      </c>
      <c r="B1000" s="18">
        <v>4</v>
      </c>
      <c r="C1000" s="16" t="s">
        <v>474</v>
      </c>
      <c r="D1000" s="21">
        <v>41186</v>
      </c>
      <c r="E1000" s="16" t="s">
        <v>74</v>
      </c>
      <c r="F1000" s="21">
        <v>44295</v>
      </c>
      <c r="G1000" s="16" t="s">
        <v>56</v>
      </c>
      <c r="H1000" s="26" t="s">
        <v>323</v>
      </c>
      <c r="M1000" s="26" t="s">
        <v>1051</v>
      </c>
      <c r="N1000" s="26" t="s">
        <v>1052</v>
      </c>
      <c r="O1000" s="16" t="s">
        <v>78</v>
      </c>
      <c r="P1000" s="26" t="s">
        <v>568</v>
      </c>
      <c r="R1000" s="16" t="s">
        <v>139</v>
      </c>
      <c r="S1000" s="16" t="s">
        <v>192</v>
      </c>
      <c r="T1000" s="22">
        <v>0</v>
      </c>
      <c r="U1000" s="21">
        <v>43742</v>
      </c>
      <c r="W1000" s="20" t="s">
        <v>43</v>
      </c>
      <c r="Z1000" s="25">
        <v>0</v>
      </c>
      <c r="AA1000" s="25">
        <v>0</v>
      </c>
      <c r="AB1000" s="25">
        <v>200000</v>
      </c>
      <c r="AC1000" s="25">
        <v>0</v>
      </c>
      <c r="AD1000" s="25">
        <v>0</v>
      </c>
      <c r="AE1000" s="25">
        <v>0</v>
      </c>
      <c r="AF1000" s="25">
        <v>2627537</v>
      </c>
      <c r="AG1000" s="25">
        <v>0</v>
      </c>
      <c r="AH1000" s="25">
        <v>2627537</v>
      </c>
      <c r="AI1000" s="16" t="s">
        <v>1053</v>
      </c>
    </row>
    <row r="1001" spans="1:35" x14ac:dyDescent="0.25">
      <c r="A1001" s="17">
        <v>106728.18</v>
      </c>
      <c r="B1001" s="18">
        <v>1</v>
      </c>
      <c r="C1001" s="16" t="s">
        <v>73</v>
      </c>
      <c r="D1001" s="21">
        <v>41186</v>
      </c>
      <c r="E1001" s="16" t="s">
        <v>74</v>
      </c>
      <c r="F1001" s="21">
        <v>43500</v>
      </c>
      <c r="G1001" s="16" t="s">
        <v>75</v>
      </c>
      <c r="H1001" s="26" t="s">
        <v>359</v>
      </c>
      <c r="M1001" s="26" t="s">
        <v>19129</v>
      </c>
      <c r="O1001" s="16" t="s">
        <v>78</v>
      </c>
      <c r="P1001" s="26" t="s">
        <v>1347</v>
      </c>
      <c r="T1001" s="22">
        <v>0</v>
      </c>
      <c r="W1001" s="20" t="s">
        <v>43</v>
      </c>
      <c r="Z1001" s="24" t="s">
        <v>32</v>
      </c>
      <c r="AA1001" s="24" t="s">
        <v>32</v>
      </c>
      <c r="AB1001" s="24" t="s">
        <v>32</v>
      </c>
      <c r="AC1001" s="24" t="s">
        <v>32</v>
      </c>
      <c r="AD1001" s="25">
        <v>0</v>
      </c>
      <c r="AE1001" s="25">
        <v>0</v>
      </c>
      <c r="AF1001" s="25">
        <v>23000</v>
      </c>
      <c r="AG1001" s="25">
        <v>0</v>
      </c>
      <c r="AH1001" s="25">
        <v>23000</v>
      </c>
      <c r="AI1001" s="16" t="s">
        <v>19128</v>
      </c>
    </row>
    <row r="1002" spans="1:35" x14ac:dyDescent="0.25">
      <c r="A1002" s="17">
        <v>106800.02</v>
      </c>
      <c r="B1002" s="18">
        <v>3</v>
      </c>
      <c r="C1002" s="16" t="s">
        <v>47</v>
      </c>
      <c r="D1002" s="21">
        <v>38623</v>
      </c>
      <c r="E1002" s="16" t="s">
        <v>1054</v>
      </c>
      <c r="F1002" s="21">
        <v>43908</v>
      </c>
      <c r="G1002" s="16" t="s">
        <v>103</v>
      </c>
      <c r="H1002" s="26" t="s">
        <v>200</v>
      </c>
      <c r="I1002" s="16" t="s">
        <v>802</v>
      </c>
      <c r="J1002" s="20" t="s">
        <v>116</v>
      </c>
      <c r="L1002" s="16" t="s">
        <v>116</v>
      </c>
      <c r="M1002" s="26" t="s">
        <v>1055</v>
      </c>
      <c r="N1002" s="26" t="s">
        <v>1056</v>
      </c>
      <c r="O1002" s="16" t="s">
        <v>119</v>
      </c>
      <c r="P1002" s="26" t="s">
        <v>168</v>
      </c>
      <c r="T1002" s="22">
        <v>1.1499999999999999</v>
      </c>
      <c r="U1002" s="21">
        <v>41684</v>
      </c>
      <c r="W1002" s="20" t="s">
        <v>43</v>
      </c>
      <c r="X1002" s="16" t="s">
        <v>140</v>
      </c>
      <c r="Z1002" s="25">
        <v>0</v>
      </c>
      <c r="AA1002" s="25">
        <v>76976.13</v>
      </c>
      <c r="AB1002" s="25">
        <v>0</v>
      </c>
      <c r="AC1002" s="25">
        <v>0</v>
      </c>
      <c r="AD1002" s="25">
        <v>0</v>
      </c>
      <c r="AE1002" s="25">
        <v>2041169.67</v>
      </c>
      <c r="AF1002" s="25">
        <v>7867525.25</v>
      </c>
      <c r="AG1002" s="25">
        <v>0</v>
      </c>
      <c r="AH1002" s="25">
        <v>9908694.9199999999</v>
      </c>
      <c r="AI1002" s="16" t="s">
        <v>1057</v>
      </c>
    </row>
    <row r="1003" spans="1:35" x14ac:dyDescent="0.25">
      <c r="A1003" s="17">
        <v>106806</v>
      </c>
      <c r="B1003" s="18">
        <v>4</v>
      </c>
      <c r="C1003" s="16" t="s">
        <v>73</v>
      </c>
      <c r="D1003" s="21">
        <v>38624</v>
      </c>
      <c r="E1003" s="16" t="s">
        <v>105</v>
      </c>
      <c r="F1003" s="21">
        <v>43488</v>
      </c>
      <c r="G1003" s="16" t="s">
        <v>75</v>
      </c>
      <c r="H1003" s="26" t="s">
        <v>203</v>
      </c>
      <c r="I1003" s="16" t="s">
        <v>159</v>
      </c>
      <c r="J1003" s="20" t="s">
        <v>148</v>
      </c>
      <c r="L1003" s="16" t="s">
        <v>149</v>
      </c>
      <c r="M1003" s="26" t="s">
        <v>19127</v>
      </c>
      <c r="O1003" s="16" t="s">
        <v>151</v>
      </c>
      <c r="T1003" s="23" t="s">
        <v>32</v>
      </c>
      <c r="W1003" s="20" t="s">
        <v>43</v>
      </c>
      <c r="Z1003" s="24" t="s">
        <v>32</v>
      </c>
      <c r="AA1003" s="24" t="s">
        <v>32</v>
      </c>
      <c r="AB1003" s="24" t="s">
        <v>32</v>
      </c>
      <c r="AC1003" s="24" t="s">
        <v>32</v>
      </c>
      <c r="AD1003" s="25">
        <v>0</v>
      </c>
      <c r="AE1003" s="25">
        <v>0</v>
      </c>
      <c r="AF1003" s="25">
        <v>5951</v>
      </c>
      <c r="AG1003" s="25">
        <v>0</v>
      </c>
      <c r="AH1003" s="25">
        <v>5951</v>
      </c>
      <c r="AI1003" s="16" t="s">
        <v>19126</v>
      </c>
    </row>
    <row r="1004" spans="1:35" x14ac:dyDescent="0.25">
      <c r="A1004" s="17">
        <v>106849.05</v>
      </c>
      <c r="B1004" s="18">
        <v>1</v>
      </c>
      <c r="C1004" s="16" t="s">
        <v>73</v>
      </c>
      <c r="D1004" s="21">
        <v>38642</v>
      </c>
      <c r="E1004" s="16" t="s">
        <v>63</v>
      </c>
      <c r="F1004" s="21">
        <v>43474</v>
      </c>
      <c r="G1004" s="16" t="s">
        <v>75</v>
      </c>
      <c r="H1004" s="26" t="s">
        <v>283</v>
      </c>
      <c r="M1004" s="26" t="s">
        <v>19125</v>
      </c>
      <c r="O1004" s="16" t="s">
        <v>78</v>
      </c>
      <c r="P1004" s="26" t="s">
        <v>78</v>
      </c>
      <c r="T1004" s="22">
        <v>0</v>
      </c>
      <c r="W1004" s="20" t="s">
        <v>43</v>
      </c>
      <c r="Z1004" s="24" t="s">
        <v>32</v>
      </c>
      <c r="AA1004" s="24" t="s">
        <v>32</v>
      </c>
      <c r="AB1004" s="24" t="s">
        <v>32</v>
      </c>
      <c r="AC1004" s="24" t="s">
        <v>32</v>
      </c>
      <c r="AD1004" s="24" t="s">
        <v>32</v>
      </c>
      <c r="AE1004" s="24" t="s">
        <v>32</v>
      </c>
      <c r="AF1004" s="24" t="s">
        <v>32</v>
      </c>
      <c r="AG1004" s="24" t="s">
        <v>32</v>
      </c>
      <c r="AH1004" s="24" t="s">
        <v>32</v>
      </c>
      <c r="AI1004" s="16" t="s">
        <v>19124</v>
      </c>
    </row>
    <row r="1005" spans="1:35" x14ac:dyDescent="0.25">
      <c r="A1005" s="17">
        <v>106855.01</v>
      </c>
      <c r="B1005" s="18">
        <v>6</v>
      </c>
      <c r="C1005" s="16" t="s">
        <v>73</v>
      </c>
      <c r="D1005" s="21">
        <v>40717</v>
      </c>
      <c r="E1005" s="16" t="s">
        <v>74</v>
      </c>
      <c r="F1005" s="21">
        <v>43418</v>
      </c>
      <c r="G1005" s="16" t="s">
        <v>75</v>
      </c>
      <c r="H1005" s="26" t="s">
        <v>76</v>
      </c>
      <c r="M1005" s="26" t="s">
        <v>19123</v>
      </c>
      <c r="O1005" s="16" t="s">
        <v>78</v>
      </c>
      <c r="P1005" s="26" t="s">
        <v>78</v>
      </c>
      <c r="T1005" s="22">
        <v>0</v>
      </c>
      <c r="W1005" s="20" t="s">
        <v>43</v>
      </c>
      <c r="Z1005" s="24" t="s">
        <v>32</v>
      </c>
      <c r="AA1005" s="24" t="s">
        <v>32</v>
      </c>
      <c r="AB1005" s="24" t="s">
        <v>32</v>
      </c>
      <c r="AC1005" s="24" t="s">
        <v>32</v>
      </c>
      <c r="AD1005" s="25">
        <v>0</v>
      </c>
      <c r="AE1005" s="25">
        <v>0</v>
      </c>
      <c r="AF1005" s="25">
        <v>0</v>
      </c>
      <c r="AG1005" s="25">
        <v>0</v>
      </c>
      <c r="AH1005" s="25">
        <v>0</v>
      </c>
    </row>
    <row r="1006" spans="1:35" x14ac:dyDescent="0.25">
      <c r="A1006" s="17">
        <v>106859.03</v>
      </c>
      <c r="B1006" s="18">
        <v>6</v>
      </c>
      <c r="C1006" s="16" t="s">
        <v>73</v>
      </c>
      <c r="D1006" s="21">
        <v>39868</v>
      </c>
      <c r="E1006" s="16" t="s">
        <v>74</v>
      </c>
      <c r="F1006" s="21">
        <v>43418</v>
      </c>
      <c r="G1006" s="16" t="s">
        <v>75</v>
      </c>
      <c r="H1006" s="26" t="s">
        <v>76</v>
      </c>
      <c r="M1006" s="26" t="s">
        <v>19122</v>
      </c>
      <c r="O1006" s="16" t="s">
        <v>78</v>
      </c>
      <c r="P1006" s="26" t="s">
        <v>78</v>
      </c>
      <c r="T1006" s="22">
        <v>0</v>
      </c>
      <c r="W1006" s="20" t="s">
        <v>43</v>
      </c>
      <c r="Z1006" s="24" t="s">
        <v>32</v>
      </c>
      <c r="AA1006" s="24" t="s">
        <v>32</v>
      </c>
      <c r="AB1006" s="24" t="s">
        <v>32</v>
      </c>
      <c r="AC1006" s="24" t="s">
        <v>32</v>
      </c>
      <c r="AD1006" s="25">
        <v>330816.49</v>
      </c>
      <c r="AE1006" s="25">
        <v>0</v>
      </c>
      <c r="AF1006" s="25">
        <v>0</v>
      </c>
      <c r="AG1006" s="25">
        <v>0</v>
      </c>
      <c r="AH1006" s="25">
        <v>330816.49</v>
      </c>
    </row>
    <row r="1007" spans="1:35" ht="30" x14ac:dyDescent="0.25">
      <c r="A1007" s="17">
        <v>106867.01</v>
      </c>
      <c r="B1007" s="18">
        <v>1</v>
      </c>
      <c r="C1007" s="16" t="s">
        <v>474</v>
      </c>
      <c r="D1007" s="21">
        <v>41600</v>
      </c>
      <c r="E1007" s="16" t="s">
        <v>1058</v>
      </c>
      <c r="F1007" s="21">
        <v>44258</v>
      </c>
      <c r="G1007" s="16" t="s">
        <v>1022</v>
      </c>
      <c r="H1007" s="26" t="s">
        <v>1059</v>
      </c>
      <c r="M1007" s="26" t="s">
        <v>1060</v>
      </c>
      <c r="N1007" s="26" t="s">
        <v>1061</v>
      </c>
      <c r="O1007" s="16" t="s">
        <v>60</v>
      </c>
      <c r="P1007" s="26" t="s">
        <v>1062</v>
      </c>
      <c r="T1007" s="23" t="s">
        <v>32</v>
      </c>
      <c r="W1007" s="20" t="s">
        <v>43</v>
      </c>
      <c r="Z1007" s="25">
        <v>0</v>
      </c>
      <c r="AA1007" s="25">
        <v>0</v>
      </c>
      <c r="AB1007" s="25">
        <v>190000</v>
      </c>
      <c r="AC1007" s="25">
        <v>0</v>
      </c>
      <c r="AD1007" s="25">
        <v>0</v>
      </c>
      <c r="AE1007" s="25">
        <v>0</v>
      </c>
      <c r="AF1007" s="25">
        <v>589250</v>
      </c>
      <c r="AG1007" s="25">
        <v>0</v>
      </c>
      <c r="AH1007" s="25">
        <v>589250</v>
      </c>
      <c r="AI1007" s="16" t="s">
        <v>1063</v>
      </c>
    </row>
    <row r="1008" spans="1:35" x14ac:dyDescent="0.25">
      <c r="A1008" s="17">
        <v>106967.01</v>
      </c>
      <c r="B1008" s="18">
        <v>2</v>
      </c>
      <c r="C1008" s="16" t="s">
        <v>47</v>
      </c>
      <c r="D1008" s="21">
        <v>39764</v>
      </c>
      <c r="E1008" s="16" t="s">
        <v>617</v>
      </c>
      <c r="F1008" s="21">
        <v>41040</v>
      </c>
      <c r="G1008" s="16" t="s">
        <v>75</v>
      </c>
      <c r="H1008" s="26" t="s">
        <v>286</v>
      </c>
      <c r="I1008" s="16" t="s">
        <v>464</v>
      </c>
      <c r="J1008" s="20" t="s">
        <v>116</v>
      </c>
      <c r="L1008" s="16" t="s">
        <v>116</v>
      </c>
      <c r="M1008" s="26" t="s">
        <v>1064</v>
      </c>
      <c r="O1008" s="16" t="s">
        <v>188</v>
      </c>
      <c r="P1008" s="26" t="s">
        <v>188</v>
      </c>
      <c r="Q1008" s="26" t="s">
        <v>1065</v>
      </c>
      <c r="T1008" s="22">
        <v>1.51</v>
      </c>
      <c r="U1008" s="21">
        <v>39892</v>
      </c>
      <c r="W1008" s="20" t="s">
        <v>43</v>
      </c>
      <c r="X1008" s="16" t="s">
        <v>140</v>
      </c>
      <c r="Z1008" s="25">
        <v>0</v>
      </c>
      <c r="AA1008" s="25">
        <v>0</v>
      </c>
      <c r="AB1008" s="25">
        <v>0</v>
      </c>
      <c r="AC1008" s="25">
        <v>1871.81</v>
      </c>
      <c r="AD1008" s="25">
        <v>0</v>
      </c>
      <c r="AE1008" s="25">
        <v>0</v>
      </c>
      <c r="AF1008" s="25">
        <v>0</v>
      </c>
      <c r="AG1008" s="25">
        <v>361057.46</v>
      </c>
      <c r="AH1008" s="25">
        <v>361057.46</v>
      </c>
      <c r="AI1008" s="16" t="s">
        <v>1066</v>
      </c>
    </row>
    <row r="1009" spans="1:35" ht="45" x14ac:dyDescent="0.25">
      <c r="A1009" s="17">
        <v>106982</v>
      </c>
      <c r="B1009" s="18">
        <v>3</v>
      </c>
      <c r="C1009" s="16" t="s">
        <v>73</v>
      </c>
      <c r="D1009" s="21">
        <v>38664</v>
      </c>
      <c r="E1009" s="16" t="s">
        <v>1142</v>
      </c>
      <c r="F1009" s="21">
        <v>44070</v>
      </c>
      <c r="G1009" s="16" t="s">
        <v>6046</v>
      </c>
      <c r="H1009" s="26" t="s">
        <v>173</v>
      </c>
      <c r="I1009" s="16" t="s">
        <v>826</v>
      </c>
      <c r="J1009" s="20" t="s">
        <v>116</v>
      </c>
      <c r="L1009" s="16" t="s">
        <v>116</v>
      </c>
      <c r="M1009" s="26" t="s">
        <v>19121</v>
      </c>
      <c r="N1009" s="26" t="s">
        <v>19120</v>
      </c>
      <c r="O1009" s="16" t="s">
        <v>119</v>
      </c>
      <c r="P1009" s="26" t="s">
        <v>168</v>
      </c>
      <c r="R1009" s="16" t="s">
        <v>139</v>
      </c>
      <c r="S1009" s="16" t="s">
        <v>42</v>
      </c>
      <c r="T1009" s="22">
        <v>2.464</v>
      </c>
      <c r="U1009" s="21">
        <v>45058</v>
      </c>
      <c r="W1009" s="20" t="s">
        <v>43</v>
      </c>
      <c r="X1009" s="16" t="s">
        <v>78</v>
      </c>
      <c r="Z1009" s="24" t="s">
        <v>32</v>
      </c>
      <c r="AA1009" s="24" t="s">
        <v>32</v>
      </c>
      <c r="AB1009" s="24" t="s">
        <v>32</v>
      </c>
      <c r="AC1009" s="24" t="s">
        <v>32</v>
      </c>
      <c r="AD1009" s="25">
        <v>775000</v>
      </c>
      <c r="AE1009" s="25">
        <v>6955690</v>
      </c>
      <c r="AF1009" s="25">
        <v>0</v>
      </c>
      <c r="AG1009" s="25">
        <v>0</v>
      </c>
      <c r="AH1009" s="25">
        <v>7730690</v>
      </c>
      <c r="AI1009" s="16" t="s">
        <v>19119</v>
      </c>
    </row>
    <row r="1010" spans="1:35" x14ac:dyDescent="0.25">
      <c r="A1010" s="17">
        <v>106992.01</v>
      </c>
      <c r="B1010" s="18">
        <v>3</v>
      </c>
      <c r="C1010" s="16" t="s">
        <v>474</v>
      </c>
      <c r="D1010" s="21">
        <v>41488</v>
      </c>
      <c r="E1010" s="16" t="s">
        <v>113</v>
      </c>
      <c r="F1010" s="21">
        <v>44280</v>
      </c>
      <c r="G1010" s="16" t="s">
        <v>75</v>
      </c>
      <c r="H1010" s="26" t="s">
        <v>69</v>
      </c>
      <c r="I1010" s="16" t="s">
        <v>548</v>
      </c>
      <c r="J1010" s="20" t="s">
        <v>116</v>
      </c>
      <c r="L1010" s="16" t="s">
        <v>116</v>
      </c>
      <c r="M1010" s="26" t="s">
        <v>19118</v>
      </c>
      <c r="O1010" s="16" t="s">
        <v>60</v>
      </c>
      <c r="P1010" s="26" t="s">
        <v>78</v>
      </c>
      <c r="T1010" s="22">
        <v>0.13200000000000001</v>
      </c>
      <c r="U1010" s="21">
        <v>41978</v>
      </c>
      <c r="W1010" s="20" t="s">
        <v>43</v>
      </c>
      <c r="Z1010" s="24" t="s">
        <v>32</v>
      </c>
      <c r="AA1010" s="24" t="s">
        <v>32</v>
      </c>
      <c r="AB1010" s="24" t="s">
        <v>32</v>
      </c>
      <c r="AC1010" s="24" t="s">
        <v>32</v>
      </c>
      <c r="AD1010" s="25">
        <v>0</v>
      </c>
      <c r="AE1010" s="25">
        <v>28200</v>
      </c>
      <c r="AF1010" s="25">
        <v>79325.27</v>
      </c>
      <c r="AG1010" s="25">
        <v>0</v>
      </c>
      <c r="AH1010" s="25">
        <v>107525.27</v>
      </c>
      <c r="AI1010" s="16" t="s">
        <v>19117</v>
      </c>
    </row>
    <row r="1011" spans="1:35" ht="30" x14ac:dyDescent="0.25">
      <c r="A1011" s="17">
        <v>107036</v>
      </c>
      <c r="B1011" s="18">
        <v>4</v>
      </c>
      <c r="C1011" s="16" t="s">
        <v>73</v>
      </c>
      <c r="D1011" s="21">
        <v>38670</v>
      </c>
      <c r="E1011" s="16" t="s">
        <v>1142</v>
      </c>
      <c r="F1011" s="21">
        <v>44258</v>
      </c>
      <c r="G1011" s="16" t="s">
        <v>75</v>
      </c>
      <c r="H1011" s="26" t="s">
        <v>126</v>
      </c>
      <c r="I1011" s="16" t="s">
        <v>19116</v>
      </c>
      <c r="K1011" s="16" t="s">
        <v>8836</v>
      </c>
      <c r="L1011" s="16" t="s">
        <v>37</v>
      </c>
      <c r="M1011" s="26" t="s">
        <v>19115</v>
      </c>
      <c r="N1011" s="26" t="s">
        <v>19114</v>
      </c>
      <c r="O1011" s="16" t="s">
        <v>60</v>
      </c>
      <c r="P1011" s="26" t="s">
        <v>18630</v>
      </c>
      <c r="R1011" s="16" t="s">
        <v>139</v>
      </c>
      <c r="S1011" s="16" t="s">
        <v>42</v>
      </c>
      <c r="T1011" s="22">
        <v>2.52</v>
      </c>
      <c r="W1011" s="20" t="s">
        <v>43</v>
      </c>
      <c r="X1011" s="16" t="s">
        <v>78</v>
      </c>
      <c r="Z1011" s="24" t="s">
        <v>32</v>
      </c>
      <c r="AA1011" s="24" t="s">
        <v>32</v>
      </c>
      <c r="AB1011" s="24" t="s">
        <v>32</v>
      </c>
      <c r="AC1011" s="24" t="s">
        <v>32</v>
      </c>
      <c r="AD1011" s="25">
        <v>1325000</v>
      </c>
      <c r="AE1011" s="25">
        <v>4000000</v>
      </c>
      <c r="AF1011" s="25">
        <v>0</v>
      </c>
      <c r="AG1011" s="25">
        <v>0</v>
      </c>
      <c r="AH1011" s="25">
        <v>5325000</v>
      </c>
      <c r="AI1011" s="16" t="s">
        <v>19113</v>
      </c>
    </row>
    <row r="1012" spans="1:35" ht="30" x14ac:dyDescent="0.25">
      <c r="A1012" s="17">
        <v>107040</v>
      </c>
      <c r="B1012" s="18">
        <v>4</v>
      </c>
      <c r="C1012" s="16" t="s">
        <v>73</v>
      </c>
      <c r="D1012" s="21">
        <v>38670</v>
      </c>
      <c r="E1012" s="16" t="s">
        <v>1142</v>
      </c>
      <c r="F1012" s="21">
        <v>44215</v>
      </c>
      <c r="G1012" s="16" t="s">
        <v>75</v>
      </c>
      <c r="H1012" s="26" t="s">
        <v>126</v>
      </c>
      <c r="I1012" s="16" t="s">
        <v>19112</v>
      </c>
      <c r="K1012" s="16" t="s">
        <v>17616</v>
      </c>
      <c r="L1012" s="16" t="s">
        <v>37</v>
      </c>
      <c r="M1012" s="26" t="s">
        <v>19111</v>
      </c>
      <c r="N1012" s="26" t="s">
        <v>19110</v>
      </c>
      <c r="O1012" s="16" t="s">
        <v>60</v>
      </c>
      <c r="P1012" s="26" t="s">
        <v>168</v>
      </c>
      <c r="R1012" s="16" t="s">
        <v>139</v>
      </c>
      <c r="S1012" s="16" t="s">
        <v>42</v>
      </c>
      <c r="T1012" s="22">
        <v>3.01</v>
      </c>
      <c r="W1012" s="20" t="s">
        <v>43</v>
      </c>
      <c r="Z1012" s="24" t="s">
        <v>32</v>
      </c>
      <c r="AA1012" s="24" t="s">
        <v>32</v>
      </c>
      <c r="AB1012" s="24" t="s">
        <v>32</v>
      </c>
      <c r="AC1012" s="24" t="s">
        <v>32</v>
      </c>
      <c r="AD1012" s="25">
        <v>746491</v>
      </c>
      <c r="AE1012" s="25">
        <v>2003400</v>
      </c>
      <c r="AF1012" s="25">
        <v>0</v>
      </c>
      <c r="AG1012" s="25">
        <v>0</v>
      </c>
      <c r="AH1012" s="25">
        <v>2749891</v>
      </c>
      <c r="AI1012" s="16" t="s">
        <v>19109</v>
      </c>
    </row>
    <row r="1013" spans="1:35" x14ac:dyDescent="0.25">
      <c r="A1013" s="17">
        <v>107045</v>
      </c>
      <c r="B1013" s="18">
        <v>3</v>
      </c>
      <c r="C1013" s="16" t="s">
        <v>31</v>
      </c>
      <c r="D1013" s="21">
        <v>38670</v>
      </c>
      <c r="E1013" s="16" t="s">
        <v>774</v>
      </c>
      <c r="F1013" s="21">
        <v>44207</v>
      </c>
      <c r="G1013" s="16" t="s">
        <v>832</v>
      </c>
      <c r="H1013" s="26" t="s">
        <v>173</v>
      </c>
      <c r="I1013" s="16" t="s">
        <v>1067</v>
      </c>
      <c r="J1013" s="20" t="s">
        <v>116</v>
      </c>
      <c r="L1013" s="16" t="s">
        <v>116</v>
      </c>
      <c r="M1013" s="26" t="s">
        <v>1068</v>
      </c>
      <c r="N1013" s="26" t="s">
        <v>1069</v>
      </c>
      <c r="O1013" s="16" t="s">
        <v>119</v>
      </c>
      <c r="P1013" s="26" t="s">
        <v>168</v>
      </c>
      <c r="R1013" s="16" t="s">
        <v>139</v>
      </c>
      <c r="S1013" s="16" t="s">
        <v>42</v>
      </c>
      <c r="T1013" s="22">
        <v>3.9460000000000002</v>
      </c>
      <c r="U1013" s="21">
        <v>44176</v>
      </c>
      <c r="W1013" s="20" t="s">
        <v>43</v>
      </c>
      <c r="X1013" s="16" t="s">
        <v>78</v>
      </c>
      <c r="Z1013" s="25">
        <v>0</v>
      </c>
      <c r="AA1013" s="25">
        <v>0</v>
      </c>
      <c r="AB1013" s="25">
        <v>65139289</v>
      </c>
      <c r="AC1013" s="25">
        <v>0</v>
      </c>
      <c r="AD1013" s="25">
        <v>1795000</v>
      </c>
      <c r="AE1013" s="25">
        <v>7178380</v>
      </c>
      <c r="AF1013" s="25">
        <v>65139289</v>
      </c>
      <c r="AG1013" s="25">
        <v>0</v>
      </c>
      <c r="AH1013" s="25">
        <v>74112669</v>
      </c>
      <c r="AI1013" s="16" t="s">
        <v>1070</v>
      </c>
    </row>
    <row r="1014" spans="1:35" x14ac:dyDescent="0.25">
      <c r="A1014" s="17">
        <v>107057</v>
      </c>
      <c r="B1014" s="18">
        <v>1</v>
      </c>
      <c r="C1014" s="16" t="s">
        <v>73</v>
      </c>
      <c r="D1014" s="21">
        <v>38671</v>
      </c>
      <c r="E1014" s="16" t="s">
        <v>774</v>
      </c>
      <c r="F1014" s="21">
        <v>43418</v>
      </c>
      <c r="G1014" s="16" t="s">
        <v>75</v>
      </c>
      <c r="H1014" s="26" t="s">
        <v>1163</v>
      </c>
      <c r="M1014" s="26" t="s">
        <v>19108</v>
      </c>
      <c r="O1014" s="16" t="s">
        <v>4543</v>
      </c>
      <c r="P1014" s="26" t="s">
        <v>1062</v>
      </c>
      <c r="T1014" s="22">
        <v>0</v>
      </c>
      <c r="W1014" s="20" t="s">
        <v>43</v>
      </c>
      <c r="Z1014" s="24" t="s">
        <v>32</v>
      </c>
      <c r="AA1014" s="24" t="s">
        <v>32</v>
      </c>
      <c r="AB1014" s="24" t="s">
        <v>32</v>
      </c>
      <c r="AC1014" s="24" t="s">
        <v>32</v>
      </c>
      <c r="AD1014" s="25">
        <v>0</v>
      </c>
      <c r="AE1014" s="25">
        <v>0</v>
      </c>
      <c r="AF1014" s="25">
        <v>0</v>
      </c>
      <c r="AG1014" s="25">
        <v>0</v>
      </c>
      <c r="AH1014" s="25">
        <v>0</v>
      </c>
      <c r="AI1014" s="16" t="s">
        <v>19107</v>
      </c>
    </row>
    <row r="1015" spans="1:35" x14ac:dyDescent="0.25">
      <c r="A1015" s="17">
        <v>107060</v>
      </c>
      <c r="B1015" s="18">
        <v>1</v>
      </c>
      <c r="C1015" s="16" t="s">
        <v>73</v>
      </c>
      <c r="D1015" s="21">
        <v>38671</v>
      </c>
      <c r="E1015" s="16" t="s">
        <v>774</v>
      </c>
      <c r="F1015" s="21">
        <v>43418</v>
      </c>
      <c r="G1015" s="16" t="s">
        <v>75</v>
      </c>
      <c r="H1015" s="26" t="s">
        <v>1163</v>
      </c>
      <c r="M1015" s="26" t="s">
        <v>19106</v>
      </c>
      <c r="O1015" s="16" t="s">
        <v>4543</v>
      </c>
      <c r="P1015" s="26" t="s">
        <v>1062</v>
      </c>
      <c r="T1015" s="22">
        <v>0</v>
      </c>
      <c r="W1015" s="20" t="s">
        <v>43</v>
      </c>
      <c r="Z1015" s="24" t="s">
        <v>32</v>
      </c>
      <c r="AA1015" s="24" t="s">
        <v>32</v>
      </c>
      <c r="AB1015" s="24" t="s">
        <v>32</v>
      </c>
      <c r="AC1015" s="24" t="s">
        <v>32</v>
      </c>
      <c r="AD1015" s="25">
        <v>0</v>
      </c>
      <c r="AE1015" s="25">
        <v>0</v>
      </c>
      <c r="AF1015" s="25">
        <v>0</v>
      </c>
      <c r="AG1015" s="25">
        <v>0</v>
      </c>
      <c r="AH1015" s="25">
        <v>0</v>
      </c>
      <c r="AI1015" s="16" t="s">
        <v>19105</v>
      </c>
    </row>
    <row r="1016" spans="1:35" x14ac:dyDescent="0.25">
      <c r="A1016" s="17">
        <v>107074</v>
      </c>
      <c r="B1016" s="18">
        <v>2</v>
      </c>
      <c r="C1016" s="16" t="s">
        <v>73</v>
      </c>
      <c r="D1016" s="21">
        <v>38671</v>
      </c>
      <c r="E1016" s="16" t="s">
        <v>774</v>
      </c>
      <c r="F1016" s="21">
        <v>43418</v>
      </c>
      <c r="G1016" s="16" t="s">
        <v>75</v>
      </c>
      <c r="H1016" s="26" t="s">
        <v>1336</v>
      </c>
      <c r="M1016" s="26" t="s">
        <v>19104</v>
      </c>
      <c r="O1016" s="16" t="s">
        <v>4543</v>
      </c>
      <c r="P1016" s="26" t="s">
        <v>1062</v>
      </c>
      <c r="T1016" s="22">
        <v>0</v>
      </c>
      <c r="W1016" s="20" t="s">
        <v>43</v>
      </c>
      <c r="Z1016" s="24" t="s">
        <v>32</v>
      </c>
      <c r="AA1016" s="24" t="s">
        <v>32</v>
      </c>
      <c r="AB1016" s="24" t="s">
        <v>32</v>
      </c>
      <c r="AC1016" s="24" t="s">
        <v>32</v>
      </c>
      <c r="AD1016" s="25">
        <v>0</v>
      </c>
      <c r="AE1016" s="25">
        <v>0</v>
      </c>
      <c r="AF1016" s="25">
        <v>0</v>
      </c>
      <c r="AG1016" s="25">
        <v>0</v>
      </c>
      <c r="AH1016" s="25">
        <v>0</v>
      </c>
      <c r="AI1016" s="16" t="s">
        <v>19103</v>
      </c>
    </row>
    <row r="1017" spans="1:35" x14ac:dyDescent="0.25">
      <c r="A1017" s="17">
        <v>107085</v>
      </c>
      <c r="B1017" s="18">
        <v>3</v>
      </c>
      <c r="C1017" s="16" t="s">
        <v>73</v>
      </c>
      <c r="D1017" s="21">
        <v>38671</v>
      </c>
      <c r="E1017" s="16" t="s">
        <v>774</v>
      </c>
      <c r="F1017" s="21">
        <v>43418</v>
      </c>
      <c r="G1017" s="16" t="s">
        <v>75</v>
      </c>
      <c r="H1017" s="26" t="s">
        <v>766</v>
      </c>
      <c r="M1017" s="26" t="s">
        <v>19102</v>
      </c>
      <c r="O1017" s="16" t="s">
        <v>4543</v>
      </c>
      <c r="P1017" s="26" t="s">
        <v>1062</v>
      </c>
      <c r="T1017" s="22">
        <v>0</v>
      </c>
      <c r="W1017" s="20" t="s">
        <v>43</v>
      </c>
      <c r="Z1017" s="24" t="s">
        <v>32</v>
      </c>
      <c r="AA1017" s="24" t="s">
        <v>32</v>
      </c>
      <c r="AB1017" s="24" t="s">
        <v>32</v>
      </c>
      <c r="AC1017" s="24" t="s">
        <v>32</v>
      </c>
      <c r="AD1017" s="25">
        <v>0</v>
      </c>
      <c r="AE1017" s="25">
        <v>0</v>
      </c>
      <c r="AF1017" s="25">
        <v>0</v>
      </c>
      <c r="AG1017" s="25">
        <v>0</v>
      </c>
      <c r="AH1017" s="25">
        <v>0</v>
      </c>
      <c r="AI1017" s="16" t="s">
        <v>19101</v>
      </c>
    </row>
    <row r="1018" spans="1:35" x14ac:dyDescent="0.25">
      <c r="A1018" s="17">
        <v>107091</v>
      </c>
      <c r="B1018" s="18">
        <v>3</v>
      </c>
      <c r="C1018" s="16" t="s">
        <v>73</v>
      </c>
      <c r="D1018" s="21">
        <v>38671</v>
      </c>
      <c r="E1018" s="16" t="s">
        <v>774</v>
      </c>
      <c r="F1018" s="21">
        <v>43418</v>
      </c>
      <c r="G1018" s="16" t="s">
        <v>75</v>
      </c>
      <c r="H1018" s="26" t="s">
        <v>766</v>
      </c>
      <c r="M1018" s="26" t="s">
        <v>19100</v>
      </c>
      <c r="O1018" s="16" t="s">
        <v>4543</v>
      </c>
      <c r="P1018" s="26" t="s">
        <v>1062</v>
      </c>
      <c r="T1018" s="22">
        <v>0</v>
      </c>
      <c r="W1018" s="20" t="s">
        <v>43</v>
      </c>
      <c r="Z1018" s="24" t="s">
        <v>32</v>
      </c>
      <c r="AA1018" s="24" t="s">
        <v>32</v>
      </c>
      <c r="AB1018" s="24" t="s">
        <v>32</v>
      </c>
      <c r="AC1018" s="24" t="s">
        <v>32</v>
      </c>
      <c r="AD1018" s="25">
        <v>0</v>
      </c>
      <c r="AE1018" s="25">
        <v>0</v>
      </c>
      <c r="AF1018" s="25">
        <v>0</v>
      </c>
      <c r="AG1018" s="25">
        <v>0</v>
      </c>
      <c r="AH1018" s="25">
        <v>0</v>
      </c>
      <c r="AI1018" s="16" t="s">
        <v>19099</v>
      </c>
    </row>
    <row r="1019" spans="1:35" x14ac:dyDescent="0.25">
      <c r="A1019" s="17">
        <v>107100</v>
      </c>
      <c r="B1019" s="18">
        <v>4</v>
      </c>
      <c r="C1019" s="16" t="s">
        <v>73</v>
      </c>
      <c r="D1019" s="21">
        <v>38671</v>
      </c>
      <c r="E1019" s="16" t="s">
        <v>774</v>
      </c>
      <c r="F1019" s="21">
        <v>43418</v>
      </c>
      <c r="G1019" s="16" t="s">
        <v>75</v>
      </c>
      <c r="H1019" s="26" t="s">
        <v>186</v>
      </c>
      <c r="M1019" s="26" t="s">
        <v>19098</v>
      </c>
      <c r="O1019" s="16" t="s">
        <v>4543</v>
      </c>
      <c r="P1019" s="26" t="s">
        <v>1062</v>
      </c>
      <c r="T1019" s="22">
        <v>0</v>
      </c>
      <c r="W1019" s="20" t="s">
        <v>43</v>
      </c>
      <c r="Z1019" s="24" t="s">
        <v>32</v>
      </c>
      <c r="AA1019" s="24" t="s">
        <v>32</v>
      </c>
      <c r="AB1019" s="24" t="s">
        <v>32</v>
      </c>
      <c r="AC1019" s="24" t="s">
        <v>32</v>
      </c>
      <c r="AD1019" s="25">
        <v>0</v>
      </c>
      <c r="AE1019" s="25">
        <v>0</v>
      </c>
      <c r="AF1019" s="25">
        <v>0</v>
      </c>
      <c r="AG1019" s="25">
        <v>0</v>
      </c>
      <c r="AH1019" s="25">
        <v>0</v>
      </c>
      <c r="AI1019" s="16" t="s">
        <v>19097</v>
      </c>
    </row>
    <row r="1020" spans="1:35" x14ac:dyDescent="0.25">
      <c r="A1020" s="17">
        <v>107103</v>
      </c>
      <c r="B1020" s="18">
        <v>4</v>
      </c>
      <c r="C1020" s="16" t="s">
        <v>73</v>
      </c>
      <c r="D1020" s="21">
        <v>38671</v>
      </c>
      <c r="E1020" s="16" t="s">
        <v>774</v>
      </c>
      <c r="F1020" s="21">
        <v>43418</v>
      </c>
      <c r="G1020" s="16" t="s">
        <v>75</v>
      </c>
      <c r="H1020" s="26" t="s">
        <v>186</v>
      </c>
      <c r="M1020" s="26" t="s">
        <v>19096</v>
      </c>
      <c r="O1020" s="16" t="s">
        <v>4543</v>
      </c>
      <c r="P1020" s="26" t="s">
        <v>1062</v>
      </c>
      <c r="T1020" s="22">
        <v>0</v>
      </c>
      <c r="W1020" s="20" t="s">
        <v>43</v>
      </c>
      <c r="Z1020" s="24" t="s">
        <v>32</v>
      </c>
      <c r="AA1020" s="24" t="s">
        <v>32</v>
      </c>
      <c r="AB1020" s="24" t="s">
        <v>32</v>
      </c>
      <c r="AC1020" s="24" t="s">
        <v>32</v>
      </c>
      <c r="AD1020" s="25">
        <v>0</v>
      </c>
      <c r="AE1020" s="25">
        <v>0</v>
      </c>
      <c r="AF1020" s="25">
        <v>0</v>
      </c>
      <c r="AG1020" s="25">
        <v>0</v>
      </c>
      <c r="AH1020" s="25">
        <v>0</v>
      </c>
      <c r="AI1020" s="16" t="s">
        <v>19095</v>
      </c>
    </row>
    <row r="1021" spans="1:35" x14ac:dyDescent="0.25">
      <c r="A1021" s="17">
        <v>107115</v>
      </c>
      <c r="B1021" s="18">
        <v>2</v>
      </c>
      <c r="C1021" s="16" t="s">
        <v>73</v>
      </c>
      <c r="D1021" s="21">
        <v>38671</v>
      </c>
      <c r="E1021" s="16" t="s">
        <v>774</v>
      </c>
      <c r="F1021" s="21">
        <v>43474</v>
      </c>
      <c r="G1021" s="16" t="s">
        <v>75</v>
      </c>
      <c r="H1021" s="26" t="s">
        <v>286</v>
      </c>
      <c r="M1021" s="26" t="s">
        <v>19094</v>
      </c>
      <c r="O1021" s="16" t="s">
        <v>4543</v>
      </c>
      <c r="P1021" s="26" t="s">
        <v>1062</v>
      </c>
      <c r="T1021" s="22">
        <v>0</v>
      </c>
      <c r="W1021" s="20" t="s">
        <v>43</v>
      </c>
      <c r="Z1021" s="24" t="s">
        <v>32</v>
      </c>
      <c r="AA1021" s="24" t="s">
        <v>32</v>
      </c>
      <c r="AB1021" s="24" t="s">
        <v>32</v>
      </c>
      <c r="AC1021" s="24" t="s">
        <v>32</v>
      </c>
      <c r="AD1021" s="25">
        <v>0</v>
      </c>
      <c r="AE1021" s="25">
        <v>0</v>
      </c>
      <c r="AF1021" s="25">
        <v>0</v>
      </c>
      <c r="AG1021" s="25">
        <v>0</v>
      </c>
      <c r="AH1021" s="25">
        <v>0</v>
      </c>
      <c r="AI1021" s="16" t="s">
        <v>19093</v>
      </c>
    </row>
    <row r="1022" spans="1:35" x14ac:dyDescent="0.25">
      <c r="A1022" s="17">
        <v>107123</v>
      </c>
      <c r="B1022" s="18">
        <v>3</v>
      </c>
      <c r="C1022" s="16" t="s">
        <v>73</v>
      </c>
      <c r="D1022" s="21">
        <v>38671</v>
      </c>
      <c r="E1022" s="16" t="s">
        <v>774</v>
      </c>
      <c r="F1022" s="21">
        <v>43474</v>
      </c>
      <c r="G1022" s="16" t="s">
        <v>75</v>
      </c>
      <c r="H1022" s="26" t="s">
        <v>362</v>
      </c>
      <c r="M1022" s="26" t="s">
        <v>19092</v>
      </c>
      <c r="O1022" s="16" t="s">
        <v>4543</v>
      </c>
      <c r="P1022" s="26" t="s">
        <v>1062</v>
      </c>
      <c r="T1022" s="22">
        <v>0</v>
      </c>
      <c r="W1022" s="20" t="s">
        <v>43</v>
      </c>
      <c r="Z1022" s="24" t="s">
        <v>32</v>
      </c>
      <c r="AA1022" s="24" t="s">
        <v>32</v>
      </c>
      <c r="AB1022" s="24" t="s">
        <v>32</v>
      </c>
      <c r="AC1022" s="24" t="s">
        <v>32</v>
      </c>
      <c r="AD1022" s="25">
        <v>0</v>
      </c>
      <c r="AE1022" s="25">
        <v>0</v>
      </c>
      <c r="AF1022" s="25">
        <v>0</v>
      </c>
      <c r="AG1022" s="25">
        <v>0</v>
      </c>
      <c r="AH1022" s="25">
        <v>0</v>
      </c>
      <c r="AI1022" s="16" t="s">
        <v>19091</v>
      </c>
    </row>
    <row r="1023" spans="1:35" x14ac:dyDescent="0.25">
      <c r="A1023" s="17">
        <v>107242.01</v>
      </c>
      <c r="B1023" s="18">
        <v>6</v>
      </c>
      <c r="C1023" s="16" t="s">
        <v>73</v>
      </c>
      <c r="D1023" s="21">
        <v>42256</v>
      </c>
      <c r="E1023" s="16" t="s">
        <v>142</v>
      </c>
      <c r="F1023" s="21">
        <v>43418</v>
      </c>
      <c r="G1023" s="16" t="s">
        <v>75</v>
      </c>
      <c r="H1023" s="26" t="s">
        <v>76</v>
      </c>
      <c r="M1023" s="26" t="s">
        <v>19090</v>
      </c>
      <c r="O1023" s="16" t="s">
        <v>78</v>
      </c>
      <c r="P1023" s="26" t="s">
        <v>1420</v>
      </c>
      <c r="T1023" s="23" t="s">
        <v>32</v>
      </c>
      <c r="W1023" s="20" t="s">
        <v>43</v>
      </c>
      <c r="Z1023" s="24" t="s">
        <v>32</v>
      </c>
      <c r="AA1023" s="24" t="s">
        <v>32</v>
      </c>
      <c r="AB1023" s="24" t="s">
        <v>32</v>
      </c>
      <c r="AC1023" s="24" t="s">
        <v>32</v>
      </c>
      <c r="AD1023" s="25">
        <v>436390</v>
      </c>
      <c r="AE1023" s="25">
        <v>0</v>
      </c>
      <c r="AF1023" s="25">
        <v>0</v>
      </c>
      <c r="AG1023" s="25">
        <v>0</v>
      </c>
      <c r="AH1023" s="25">
        <v>436390</v>
      </c>
    </row>
    <row r="1024" spans="1:35" x14ac:dyDescent="0.25">
      <c r="A1024" s="17">
        <v>107243.01</v>
      </c>
      <c r="B1024" s="18">
        <v>6</v>
      </c>
      <c r="C1024" s="16" t="s">
        <v>73</v>
      </c>
      <c r="D1024" s="21">
        <v>42256</v>
      </c>
      <c r="E1024" s="16" t="s">
        <v>142</v>
      </c>
      <c r="F1024" s="21">
        <v>43418</v>
      </c>
      <c r="G1024" s="16" t="s">
        <v>75</v>
      </c>
      <c r="H1024" s="26" t="s">
        <v>76</v>
      </c>
      <c r="M1024" s="26" t="s">
        <v>19089</v>
      </c>
      <c r="O1024" s="16" t="s">
        <v>78</v>
      </c>
      <c r="P1024" s="26" t="s">
        <v>1420</v>
      </c>
      <c r="T1024" s="23" t="s">
        <v>32</v>
      </c>
      <c r="W1024" s="20" t="s">
        <v>43</v>
      </c>
      <c r="Z1024" s="24" t="s">
        <v>32</v>
      </c>
      <c r="AA1024" s="24" t="s">
        <v>32</v>
      </c>
      <c r="AB1024" s="24" t="s">
        <v>32</v>
      </c>
      <c r="AC1024" s="24" t="s">
        <v>32</v>
      </c>
      <c r="AD1024" s="25">
        <v>436348</v>
      </c>
      <c r="AE1024" s="25">
        <v>0</v>
      </c>
      <c r="AF1024" s="25">
        <v>0</v>
      </c>
      <c r="AG1024" s="25">
        <v>0</v>
      </c>
      <c r="AH1024" s="25">
        <v>436348</v>
      </c>
    </row>
    <row r="1025" spans="1:35" x14ac:dyDescent="0.25">
      <c r="A1025" s="17">
        <v>107251</v>
      </c>
      <c r="B1025" s="18">
        <v>6</v>
      </c>
      <c r="C1025" s="16" t="s">
        <v>73</v>
      </c>
      <c r="D1025" s="21">
        <v>38721</v>
      </c>
      <c r="E1025" s="16" t="s">
        <v>74</v>
      </c>
      <c r="F1025" s="21">
        <v>43418</v>
      </c>
      <c r="G1025" s="16" t="s">
        <v>75</v>
      </c>
      <c r="H1025" s="26" t="s">
        <v>76</v>
      </c>
      <c r="M1025" s="26" t="s">
        <v>19088</v>
      </c>
      <c r="O1025" s="16" t="s">
        <v>78</v>
      </c>
      <c r="P1025" s="26" t="s">
        <v>1420</v>
      </c>
      <c r="T1025" s="23" t="s">
        <v>32</v>
      </c>
      <c r="W1025" s="20" t="s">
        <v>43</v>
      </c>
      <c r="Z1025" s="24" t="s">
        <v>32</v>
      </c>
      <c r="AA1025" s="24" t="s">
        <v>32</v>
      </c>
      <c r="AB1025" s="24" t="s">
        <v>32</v>
      </c>
      <c r="AC1025" s="24" t="s">
        <v>32</v>
      </c>
      <c r="AD1025" s="25">
        <v>1477018.71</v>
      </c>
      <c r="AE1025" s="25">
        <v>0</v>
      </c>
      <c r="AF1025" s="25">
        <v>0</v>
      </c>
      <c r="AG1025" s="25">
        <v>0</v>
      </c>
      <c r="AH1025" s="25">
        <v>1477018.71</v>
      </c>
    </row>
    <row r="1026" spans="1:35" x14ac:dyDescent="0.25">
      <c r="A1026" s="17">
        <v>107282</v>
      </c>
      <c r="B1026" s="18">
        <v>2</v>
      </c>
      <c r="C1026" s="16" t="s">
        <v>73</v>
      </c>
      <c r="D1026" s="21">
        <v>38734</v>
      </c>
      <c r="E1026" s="16" t="s">
        <v>18883</v>
      </c>
      <c r="F1026" s="21">
        <v>39668</v>
      </c>
      <c r="G1026" s="16" t="s">
        <v>32</v>
      </c>
      <c r="H1026" s="26" t="s">
        <v>286</v>
      </c>
      <c r="L1026" s="16" t="s">
        <v>110</v>
      </c>
      <c r="M1026" s="26" t="s">
        <v>19087</v>
      </c>
      <c r="O1026" s="16" t="s">
        <v>1612</v>
      </c>
      <c r="P1026" s="26" t="s">
        <v>1062</v>
      </c>
      <c r="T1026" s="22">
        <v>0</v>
      </c>
      <c r="W1026" s="20" t="s">
        <v>43</v>
      </c>
      <c r="Z1026" s="24" t="s">
        <v>32</v>
      </c>
      <c r="AA1026" s="24" t="s">
        <v>32</v>
      </c>
      <c r="AB1026" s="24" t="s">
        <v>32</v>
      </c>
      <c r="AC1026" s="24" t="s">
        <v>32</v>
      </c>
      <c r="AD1026" s="25">
        <v>0</v>
      </c>
      <c r="AE1026" s="25">
        <v>0</v>
      </c>
      <c r="AF1026" s="25">
        <v>60618</v>
      </c>
      <c r="AG1026" s="25">
        <v>0</v>
      </c>
      <c r="AH1026" s="25">
        <v>60618</v>
      </c>
      <c r="AI1026" s="16" t="s">
        <v>19086</v>
      </c>
    </row>
    <row r="1027" spans="1:35" ht="30" x14ac:dyDescent="0.25">
      <c r="A1027" s="17">
        <v>107290</v>
      </c>
      <c r="B1027" s="18">
        <v>4</v>
      </c>
      <c r="C1027" s="16" t="s">
        <v>73</v>
      </c>
      <c r="D1027" s="21">
        <v>38740</v>
      </c>
      <c r="E1027" s="16" t="s">
        <v>825</v>
      </c>
      <c r="F1027" s="21">
        <v>44215</v>
      </c>
      <c r="G1027" s="16" t="s">
        <v>75</v>
      </c>
      <c r="H1027" s="26" t="s">
        <v>126</v>
      </c>
      <c r="M1027" s="26" t="s">
        <v>19085</v>
      </c>
      <c r="N1027" s="26" t="s">
        <v>19084</v>
      </c>
      <c r="O1027" s="16" t="s">
        <v>60</v>
      </c>
      <c r="P1027" s="26" t="s">
        <v>1254</v>
      </c>
      <c r="R1027" s="16" t="s">
        <v>139</v>
      </c>
      <c r="S1027" s="16" t="s">
        <v>42</v>
      </c>
      <c r="T1027" s="22">
        <v>0</v>
      </c>
      <c r="W1027" s="20" t="s">
        <v>43</v>
      </c>
      <c r="Z1027" s="24" t="s">
        <v>32</v>
      </c>
      <c r="AA1027" s="24" t="s">
        <v>32</v>
      </c>
      <c r="AB1027" s="24" t="s">
        <v>32</v>
      </c>
      <c r="AC1027" s="24" t="s">
        <v>32</v>
      </c>
      <c r="AD1027" s="25">
        <v>556540</v>
      </c>
      <c r="AE1027" s="25">
        <v>1264812</v>
      </c>
      <c r="AF1027" s="25">
        <v>0</v>
      </c>
      <c r="AG1027" s="25">
        <v>0</v>
      </c>
      <c r="AH1027" s="25">
        <v>1821352</v>
      </c>
      <c r="AI1027" s="16" t="s">
        <v>19083</v>
      </c>
    </row>
    <row r="1028" spans="1:35" x14ac:dyDescent="0.25">
      <c r="A1028" s="17">
        <v>107298.01</v>
      </c>
      <c r="B1028" s="18">
        <v>4</v>
      </c>
      <c r="C1028" s="16" t="s">
        <v>47</v>
      </c>
      <c r="D1028" s="21">
        <v>41341</v>
      </c>
      <c r="E1028" s="16" t="s">
        <v>142</v>
      </c>
      <c r="F1028" s="21">
        <v>43579</v>
      </c>
      <c r="G1028" s="16" t="s">
        <v>103</v>
      </c>
      <c r="H1028" s="26" t="s">
        <v>258</v>
      </c>
      <c r="I1028" s="16" t="s">
        <v>1071</v>
      </c>
      <c r="J1028" s="20" t="s">
        <v>148</v>
      </c>
      <c r="L1028" s="16" t="s">
        <v>149</v>
      </c>
      <c r="M1028" s="26" t="s">
        <v>1072</v>
      </c>
      <c r="N1028" s="26" t="s">
        <v>1073</v>
      </c>
      <c r="O1028" s="16" t="s">
        <v>179</v>
      </c>
      <c r="P1028" s="26" t="s">
        <v>79</v>
      </c>
      <c r="T1028" s="22">
        <v>0.14000000000000001</v>
      </c>
      <c r="U1028" s="21">
        <v>42090</v>
      </c>
      <c r="W1028" s="20" t="s">
        <v>43</v>
      </c>
      <c r="X1028" s="16" t="s">
        <v>454</v>
      </c>
      <c r="Y1028" s="26" t="s">
        <v>1074</v>
      </c>
      <c r="Z1028" s="25">
        <v>0</v>
      </c>
      <c r="AA1028" s="25">
        <v>0</v>
      </c>
      <c r="AB1028" s="25">
        <v>218893.09</v>
      </c>
      <c r="AC1028" s="25">
        <v>0</v>
      </c>
      <c r="AD1028" s="25">
        <v>130096.21</v>
      </c>
      <c r="AE1028" s="25">
        <v>0</v>
      </c>
      <c r="AF1028" s="25">
        <v>4425647.09</v>
      </c>
      <c r="AG1028" s="25">
        <v>0</v>
      </c>
      <c r="AH1028" s="25">
        <v>4555743.3</v>
      </c>
      <c r="AI1028" s="16" t="s">
        <v>1075</v>
      </c>
    </row>
    <row r="1029" spans="1:35" x14ac:dyDescent="0.25">
      <c r="A1029" s="17">
        <v>107298.02</v>
      </c>
      <c r="B1029" s="18">
        <v>4</v>
      </c>
      <c r="C1029" s="16" t="s">
        <v>31</v>
      </c>
      <c r="D1029" s="21">
        <v>42398</v>
      </c>
      <c r="E1029" s="16" t="s">
        <v>142</v>
      </c>
      <c r="F1029" s="21">
        <v>43662</v>
      </c>
      <c r="G1029" s="16" t="s">
        <v>109</v>
      </c>
      <c r="H1029" s="26" t="s">
        <v>258</v>
      </c>
      <c r="I1029" s="16" t="s">
        <v>1071</v>
      </c>
      <c r="J1029" s="20" t="s">
        <v>148</v>
      </c>
      <c r="L1029" s="16" t="s">
        <v>149</v>
      </c>
      <c r="M1029" s="26" t="s">
        <v>1072</v>
      </c>
      <c r="N1029" s="26" t="s">
        <v>19082</v>
      </c>
      <c r="O1029" s="16" t="s">
        <v>179</v>
      </c>
      <c r="P1029" s="26" t="s">
        <v>79</v>
      </c>
      <c r="R1029" s="16" t="s">
        <v>41</v>
      </c>
      <c r="S1029" s="16" t="s">
        <v>4621</v>
      </c>
      <c r="T1029" s="22">
        <v>0.88</v>
      </c>
      <c r="U1029" s="21">
        <v>43637</v>
      </c>
      <c r="W1029" s="20" t="s">
        <v>472</v>
      </c>
      <c r="X1029" s="16" t="s">
        <v>454</v>
      </c>
      <c r="Y1029" s="26" t="s">
        <v>1074</v>
      </c>
      <c r="Z1029" s="24" t="s">
        <v>32</v>
      </c>
      <c r="AA1029" s="24" t="s">
        <v>32</v>
      </c>
      <c r="AB1029" s="24" t="s">
        <v>32</v>
      </c>
      <c r="AC1029" s="24" t="s">
        <v>32</v>
      </c>
      <c r="AD1029" s="25">
        <v>0</v>
      </c>
      <c r="AE1029" s="25">
        <v>0</v>
      </c>
      <c r="AF1029" s="25">
        <v>15133711</v>
      </c>
      <c r="AG1029" s="25">
        <v>0</v>
      </c>
      <c r="AH1029" s="25">
        <v>15133711</v>
      </c>
      <c r="AI1029" s="16" t="s">
        <v>19081</v>
      </c>
    </row>
    <row r="1030" spans="1:35" ht="30" x14ac:dyDescent="0.25">
      <c r="A1030" s="17">
        <v>107316</v>
      </c>
      <c r="B1030" s="18">
        <v>1</v>
      </c>
      <c r="C1030" s="16" t="s">
        <v>474</v>
      </c>
      <c r="D1030" s="21">
        <v>38743</v>
      </c>
      <c r="E1030" s="16" t="s">
        <v>1076</v>
      </c>
      <c r="F1030" s="21">
        <v>44279</v>
      </c>
      <c r="G1030" s="16" t="s">
        <v>75</v>
      </c>
      <c r="H1030" s="26" t="s">
        <v>215</v>
      </c>
      <c r="I1030" s="16" t="s">
        <v>163</v>
      </c>
      <c r="J1030" s="20" t="s">
        <v>148</v>
      </c>
      <c r="L1030" s="16" t="s">
        <v>149</v>
      </c>
      <c r="M1030" s="26" t="s">
        <v>19080</v>
      </c>
      <c r="O1030" s="16" t="s">
        <v>632</v>
      </c>
      <c r="P1030" s="26" t="s">
        <v>453</v>
      </c>
      <c r="T1030" s="22">
        <v>0.04</v>
      </c>
      <c r="W1030" s="20" t="s">
        <v>43</v>
      </c>
      <c r="X1030" s="16" t="s">
        <v>454</v>
      </c>
      <c r="Z1030" s="24" t="s">
        <v>32</v>
      </c>
      <c r="AA1030" s="24" t="s">
        <v>32</v>
      </c>
      <c r="AB1030" s="24" t="s">
        <v>32</v>
      </c>
      <c r="AC1030" s="24" t="s">
        <v>32</v>
      </c>
      <c r="AD1030" s="25">
        <v>0</v>
      </c>
      <c r="AE1030" s="25">
        <v>0</v>
      </c>
      <c r="AF1030" s="25">
        <v>0</v>
      </c>
      <c r="AG1030" s="25">
        <v>0</v>
      </c>
      <c r="AH1030" s="25">
        <v>0</v>
      </c>
      <c r="AI1030" s="16" t="s">
        <v>19079</v>
      </c>
    </row>
    <row r="1031" spans="1:35" x14ac:dyDescent="0.25">
      <c r="A1031" s="17">
        <v>107338</v>
      </c>
      <c r="B1031" s="18">
        <v>3</v>
      </c>
      <c r="C1031" s="16" t="s">
        <v>474</v>
      </c>
      <c r="D1031" s="21">
        <v>38749</v>
      </c>
      <c r="E1031" s="16" t="s">
        <v>1076</v>
      </c>
      <c r="F1031" s="21">
        <v>44100</v>
      </c>
      <c r="G1031" s="16" t="s">
        <v>32</v>
      </c>
      <c r="H1031" s="26" t="s">
        <v>1077</v>
      </c>
      <c r="I1031" s="16" t="s">
        <v>683</v>
      </c>
      <c r="J1031" s="20" t="s">
        <v>148</v>
      </c>
      <c r="L1031" s="16" t="s">
        <v>149</v>
      </c>
      <c r="M1031" s="26" t="s">
        <v>1078</v>
      </c>
      <c r="O1031" s="16" t="s">
        <v>119</v>
      </c>
      <c r="P1031" s="26" t="s">
        <v>568</v>
      </c>
      <c r="R1031" s="16" t="s">
        <v>139</v>
      </c>
      <c r="S1031" s="16" t="s">
        <v>192</v>
      </c>
      <c r="T1031" s="22">
        <v>3.75</v>
      </c>
      <c r="U1031" s="21">
        <v>42048</v>
      </c>
      <c r="W1031" s="20" t="s">
        <v>43</v>
      </c>
      <c r="X1031" s="16" t="s">
        <v>1079</v>
      </c>
      <c r="Z1031" s="25">
        <v>0</v>
      </c>
      <c r="AA1031" s="25">
        <v>0</v>
      </c>
      <c r="AB1031" s="25">
        <v>3000000</v>
      </c>
      <c r="AC1031" s="25">
        <v>0</v>
      </c>
      <c r="AD1031" s="25">
        <v>2509960</v>
      </c>
      <c r="AE1031" s="25">
        <v>9325000</v>
      </c>
      <c r="AF1031" s="25">
        <v>53553367</v>
      </c>
      <c r="AG1031" s="25">
        <v>0</v>
      </c>
      <c r="AH1031" s="25">
        <v>65388327</v>
      </c>
      <c r="AI1031" s="16" t="s">
        <v>1080</v>
      </c>
    </row>
    <row r="1032" spans="1:35" x14ac:dyDescent="0.25">
      <c r="A1032" s="17">
        <v>107349</v>
      </c>
      <c r="B1032" s="18">
        <v>1</v>
      </c>
      <c r="C1032" s="16" t="s">
        <v>474</v>
      </c>
      <c r="D1032" s="21">
        <v>38755</v>
      </c>
      <c r="E1032" s="16" t="s">
        <v>522</v>
      </c>
      <c r="F1032" s="21">
        <v>43770</v>
      </c>
      <c r="G1032" s="16" t="s">
        <v>74</v>
      </c>
      <c r="H1032" s="26" t="s">
        <v>238</v>
      </c>
      <c r="I1032" s="16" t="s">
        <v>748</v>
      </c>
      <c r="J1032" s="20" t="s">
        <v>116</v>
      </c>
      <c r="L1032" s="16" t="s">
        <v>116</v>
      </c>
      <c r="M1032" s="26" t="s">
        <v>1081</v>
      </c>
      <c r="O1032" s="16" t="s">
        <v>119</v>
      </c>
      <c r="P1032" s="26" t="s">
        <v>138</v>
      </c>
      <c r="R1032" s="16" t="s">
        <v>139</v>
      </c>
      <c r="S1032" s="16" t="s">
        <v>42</v>
      </c>
      <c r="T1032" s="22">
        <v>5.15</v>
      </c>
      <c r="U1032" s="21">
        <v>42048</v>
      </c>
      <c r="W1032" s="20" t="s">
        <v>43</v>
      </c>
      <c r="X1032" s="16" t="s">
        <v>511</v>
      </c>
      <c r="Z1032" s="25">
        <v>0</v>
      </c>
      <c r="AA1032" s="25">
        <v>0</v>
      </c>
      <c r="AB1032" s="25">
        <v>231250.25</v>
      </c>
      <c r="AC1032" s="25">
        <v>0</v>
      </c>
      <c r="AD1032" s="25">
        <v>1156000</v>
      </c>
      <c r="AE1032" s="25">
        <v>600000</v>
      </c>
      <c r="AF1032" s="25">
        <v>18396930.25</v>
      </c>
      <c r="AG1032" s="25">
        <v>0</v>
      </c>
      <c r="AH1032" s="25">
        <v>20152930.25</v>
      </c>
      <c r="AI1032" s="16" t="s">
        <v>1082</v>
      </c>
    </row>
    <row r="1033" spans="1:35" x14ac:dyDescent="0.25">
      <c r="A1033" s="17">
        <v>107351.01</v>
      </c>
      <c r="B1033" s="18">
        <v>2</v>
      </c>
      <c r="C1033" s="16" t="s">
        <v>474</v>
      </c>
      <c r="D1033" s="21">
        <v>38952</v>
      </c>
      <c r="E1033" s="16" t="s">
        <v>617</v>
      </c>
      <c r="F1033" s="21">
        <v>43531</v>
      </c>
      <c r="G1033" s="16" t="s">
        <v>514</v>
      </c>
      <c r="H1033" s="26" t="s">
        <v>371</v>
      </c>
      <c r="I1033" s="16" t="s">
        <v>2335</v>
      </c>
      <c r="J1033" s="20" t="s">
        <v>116</v>
      </c>
      <c r="L1033" s="16" t="s">
        <v>116</v>
      </c>
      <c r="M1033" s="26" t="s">
        <v>19078</v>
      </c>
      <c r="N1033" s="26" t="s">
        <v>19077</v>
      </c>
      <c r="O1033" s="16" t="s">
        <v>119</v>
      </c>
      <c r="P1033" s="26" t="s">
        <v>168</v>
      </c>
      <c r="R1033" s="16" t="s">
        <v>139</v>
      </c>
      <c r="S1033" s="16" t="s">
        <v>42</v>
      </c>
      <c r="T1033" s="22">
        <v>3.6539999999999999</v>
      </c>
      <c r="U1033" s="21">
        <v>42244</v>
      </c>
      <c r="W1033" s="20" t="s">
        <v>43</v>
      </c>
      <c r="X1033" s="16" t="s">
        <v>511</v>
      </c>
      <c r="Z1033" s="24" t="s">
        <v>32</v>
      </c>
      <c r="AA1033" s="24" t="s">
        <v>32</v>
      </c>
      <c r="AB1033" s="24" t="s">
        <v>32</v>
      </c>
      <c r="AC1033" s="24" t="s">
        <v>32</v>
      </c>
      <c r="AD1033" s="25">
        <v>1110000</v>
      </c>
      <c r="AE1033" s="25">
        <v>5105000</v>
      </c>
      <c r="AF1033" s="25">
        <v>27568385</v>
      </c>
      <c r="AG1033" s="25">
        <v>0</v>
      </c>
      <c r="AH1033" s="25">
        <v>33783385</v>
      </c>
      <c r="AI1033" s="16" t="s">
        <v>19076</v>
      </c>
    </row>
    <row r="1034" spans="1:35" x14ac:dyDescent="0.25">
      <c r="A1034" s="17">
        <v>107386.01</v>
      </c>
      <c r="B1034" s="18">
        <v>2</v>
      </c>
      <c r="C1034" s="16" t="s">
        <v>474</v>
      </c>
      <c r="D1034" s="21">
        <v>40116</v>
      </c>
      <c r="E1034" s="16" t="s">
        <v>113</v>
      </c>
      <c r="F1034" s="21">
        <v>43892</v>
      </c>
      <c r="G1034" s="16" t="s">
        <v>514</v>
      </c>
      <c r="H1034" s="26" t="s">
        <v>212</v>
      </c>
      <c r="I1034" s="16" t="s">
        <v>9271</v>
      </c>
      <c r="J1034" s="20" t="s">
        <v>116</v>
      </c>
      <c r="L1034" s="16" t="s">
        <v>116</v>
      </c>
      <c r="M1034" s="26" t="s">
        <v>19075</v>
      </c>
      <c r="O1034" s="16" t="s">
        <v>119</v>
      </c>
      <c r="P1034" s="26" t="s">
        <v>4783</v>
      </c>
      <c r="R1034" s="16" t="s">
        <v>139</v>
      </c>
      <c r="S1034" s="16" t="s">
        <v>192</v>
      </c>
      <c r="T1034" s="22">
        <v>0</v>
      </c>
      <c r="U1034" s="21">
        <v>41929</v>
      </c>
      <c r="W1034" s="20" t="s">
        <v>43</v>
      </c>
      <c r="X1034" s="16" t="s">
        <v>140</v>
      </c>
      <c r="Z1034" s="24" t="s">
        <v>32</v>
      </c>
      <c r="AA1034" s="24" t="s">
        <v>32</v>
      </c>
      <c r="AB1034" s="24" t="s">
        <v>32</v>
      </c>
      <c r="AC1034" s="24" t="s">
        <v>32</v>
      </c>
      <c r="AD1034" s="25">
        <v>1465000</v>
      </c>
      <c r="AE1034" s="25">
        <v>8050500</v>
      </c>
      <c r="AF1034" s="25">
        <v>24826996</v>
      </c>
      <c r="AG1034" s="25">
        <v>0</v>
      </c>
      <c r="AH1034" s="25">
        <v>34342496</v>
      </c>
      <c r="AI1034" s="16" t="s">
        <v>19074</v>
      </c>
    </row>
    <row r="1035" spans="1:35" x14ac:dyDescent="0.25">
      <c r="A1035" s="17">
        <v>107458</v>
      </c>
      <c r="B1035" s="18">
        <v>6</v>
      </c>
      <c r="C1035" s="16" t="s">
        <v>73</v>
      </c>
      <c r="D1035" s="21">
        <v>38786</v>
      </c>
      <c r="E1035" s="16" t="s">
        <v>522</v>
      </c>
      <c r="F1035" s="21">
        <v>44249</v>
      </c>
      <c r="G1035" s="16" t="s">
        <v>109</v>
      </c>
      <c r="H1035" s="26" t="s">
        <v>76</v>
      </c>
      <c r="M1035" s="26" t="s">
        <v>19073</v>
      </c>
      <c r="N1035" s="26" t="s">
        <v>17178</v>
      </c>
      <c r="O1035" s="16" t="s">
        <v>119</v>
      </c>
      <c r="R1035" s="16" t="s">
        <v>139</v>
      </c>
      <c r="S1035" s="16" t="s">
        <v>192</v>
      </c>
      <c r="T1035" s="23" t="s">
        <v>32</v>
      </c>
      <c r="W1035" s="20" t="s">
        <v>43</v>
      </c>
      <c r="Z1035" s="24" t="s">
        <v>32</v>
      </c>
      <c r="AA1035" s="24" t="s">
        <v>32</v>
      </c>
      <c r="AB1035" s="24" t="s">
        <v>32</v>
      </c>
      <c r="AC1035" s="24" t="s">
        <v>32</v>
      </c>
      <c r="AD1035" s="24" t="s">
        <v>32</v>
      </c>
      <c r="AE1035" s="24" t="s">
        <v>32</v>
      </c>
      <c r="AF1035" s="24" t="s">
        <v>32</v>
      </c>
      <c r="AG1035" s="24" t="s">
        <v>32</v>
      </c>
      <c r="AH1035" s="24" t="s">
        <v>32</v>
      </c>
      <c r="AI1035" s="16" t="s">
        <v>18794</v>
      </c>
    </row>
    <row r="1036" spans="1:35" x14ac:dyDescent="0.25">
      <c r="A1036" s="17">
        <v>107461</v>
      </c>
      <c r="B1036" s="18">
        <v>1</v>
      </c>
      <c r="C1036" s="16" t="s">
        <v>73</v>
      </c>
      <c r="D1036" s="21">
        <v>38789</v>
      </c>
      <c r="E1036" s="16" t="s">
        <v>522</v>
      </c>
      <c r="F1036" s="21">
        <v>43619</v>
      </c>
      <c r="G1036" s="16" t="s">
        <v>529</v>
      </c>
      <c r="H1036" s="26" t="s">
        <v>146</v>
      </c>
      <c r="I1036" s="16" t="s">
        <v>669</v>
      </c>
      <c r="J1036" s="20" t="s">
        <v>116</v>
      </c>
      <c r="L1036" s="16" t="s">
        <v>116</v>
      </c>
      <c r="M1036" s="26" t="s">
        <v>19072</v>
      </c>
      <c r="N1036" s="26" t="s">
        <v>19071</v>
      </c>
      <c r="O1036" s="16" t="s">
        <v>119</v>
      </c>
      <c r="P1036" s="26" t="s">
        <v>138</v>
      </c>
      <c r="R1036" s="16" t="s">
        <v>139</v>
      </c>
      <c r="S1036" s="16" t="s">
        <v>42</v>
      </c>
      <c r="T1036" s="22">
        <v>11</v>
      </c>
      <c r="W1036" s="20" t="s">
        <v>43</v>
      </c>
      <c r="Z1036" s="24" t="s">
        <v>32</v>
      </c>
      <c r="AA1036" s="24" t="s">
        <v>32</v>
      </c>
      <c r="AB1036" s="24" t="s">
        <v>32</v>
      </c>
      <c r="AC1036" s="24" t="s">
        <v>32</v>
      </c>
      <c r="AD1036" s="25">
        <v>1000000</v>
      </c>
      <c r="AE1036" s="25">
        <v>0</v>
      </c>
      <c r="AF1036" s="25">
        <v>0</v>
      </c>
      <c r="AG1036" s="25">
        <v>0</v>
      </c>
      <c r="AH1036" s="25">
        <v>1000000</v>
      </c>
    </row>
    <row r="1037" spans="1:35" x14ac:dyDescent="0.25">
      <c r="A1037" s="17">
        <v>107473</v>
      </c>
      <c r="B1037" s="18">
        <v>4</v>
      </c>
      <c r="C1037" s="16" t="s">
        <v>73</v>
      </c>
      <c r="D1037" s="21">
        <v>38792</v>
      </c>
      <c r="E1037" s="16" t="s">
        <v>774</v>
      </c>
      <c r="F1037" s="21">
        <v>43476</v>
      </c>
      <c r="G1037" s="16" t="s">
        <v>75</v>
      </c>
      <c r="H1037" s="26" t="s">
        <v>564</v>
      </c>
      <c r="M1037" s="26" t="s">
        <v>1083</v>
      </c>
      <c r="O1037" s="16" t="s">
        <v>151</v>
      </c>
      <c r="P1037" s="26" t="s">
        <v>198</v>
      </c>
      <c r="T1037" s="22">
        <v>0</v>
      </c>
      <c r="W1037" s="20" t="s">
        <v>43</v>
      </c>
      <c r="Z1037" s="25">
        <v>0</v>
      </c>
      <c r="AA1037" s="25">
        <v>0</v>
      </c>
      <c r="AB1037" s="25">
        <v>1212354.71</v>
      </c>
      <c r="AC1037" s="25">
        <v>0</v>
      </c>
      <c r="AD1037" s="25">
        <v>0</v>
      </c>
      <c r="AE1037" s="25">
        <v>0</v>
      </c>
      <c r="AF1037" s="25">
        <v>22594008.030000001</v>
      </c>
      <c r="AG1037" s="25">
        <v>0</v>
      </c>
      <c r="AH1037" s="25">
        <v>22594008.030000001</v>
      </c>
      <c r="AI1037" s="16" t="s">
        <v>1084</v>
      </c>
    </row>
    <row r="1038" spans="1:35" x14ac:dyDescent="0.25">
      <c r="A1038" s="17">
        <v>107492.01</v>
      </c>
      <c r="B1038" s="18">
        <v>3</v>
      </c>
      <c r="C1038" s="16" t="s">
        <v>73</v>
      </c>
      <c r="D1038" s="21">
        <v>38947</v>
      </c>
      <c r="E1038" s="16" t="s">
        <v>774</v>
      </c>
      <c r="F1038" s="21">
        <v>43489</v>
      </c>
      <c r="G1038" s="16" t="s">
        <v>75</v>
      </c>
      <c r="H1038" s="26" t="s">
        <v>273</v>
      </c>
      <c r="M1038" s="26" t="s">
        <v>19070</v>
      </c>
      <c r="O1038" s="16" t="s">
        <v>151</v>
      </c>
      <c r="P1038" s="26" t="s">
        <v>198</v>
      </c>
      <c r="T1038" s="23" t="s">
        <v>32</v>
      </c>
      <c r="W1038" s="20" t="s">
        <v>43</v>
      </c>
      <c r="Z1038" s="24" t="s">
        <v>32</v>
      </c>
      <c r="AA1038" s="24" t="s">
        <v>32</v>
      </c>
      <c r="AB1038" s="24" t="s">
        <v>32</v>
      </c>
      <c r="AC1038" s="24" t="s">
        <v>32</v>
      </c>
      <c r="AD1038" s="25">
        <v>0</v>
      </c>
      <c r="AE1038" s="25">
        <v>0</v>
      </c>
      <c r="AF1038" s="25">
        <v>34393.1</v>
      </c>
      <c r="AG1038" s="25">
        <v>0</v>
      </c>
      <c r="AH1038" s="25">
        <v>34393.1</v>
      </c>
      <c r="AI1038" s="16" t="s">
        <v>19069</v>
      </c>
    </row>
    <row r="1039" spans="1:35" x14ac:dyDescent="0.25">
      <c r="A1039" s="17">
        <v>107492.02</v>
      </c>
      <c r="B1039" s="18">
        <v>3</v>
      </c>
      <c r="C1039" s="16" t="s">
        <v>73</v>
      </c>
      <c r="D1039" s="21">
        <v>39269</v>
      </c>
      <c r="E1039" s="16" t="s">
        <v>774</v>
      </c>
      <c r="F1039" s="21">
        <v>43489</v>
      </c>
      <c r="G1039" s="16" t="s">
        <v>75</v>
      </c>
      <c r="H1039" s="26" t="s">
        <v>273</v>
      </c>
      <c r="M1039" s="26" t="s">
        <v>19068</v>
      </c>
      <c r="O1039" s="16" t="s">
        <v>151</v>
      </c>
      <c r="P1039" s="26" t="s">
        <v>198</v>
      </c>
      <c r="T1039" s="23" t="s">
        <v>32</v>
      </c>
      <c r="W1039" s="20" t="s">
        <v>43</v>
      </c>
      <c r="Z1039" s="24" t="s">
        <v>32</v>
      </c>
      <c r="AA1039" s="24" t="s">
        <v>32</v>
      </c>
      <c r="AB1039" s="24" t="s">
        <v>32</v>
      </c>
      <c r="AC1039" s="24" t="s">
        <v>32</v>
      </c>
      <c r="AD1039" s="25">
        <v>0</v>
      </c>
      <c r="AE1039" s="25">
        <v>0</v>
      </c>
      <c r="AF1039" s="25">
        <v>34393.1</v>
      </c>
      <c r="AG1039" s="25">
        <v>0</v>
      </c>
      <c r="AH1039" s="25">
        <v>34393.1</v>
      </c>
      <c r="AI1039" s="16" t="s">
        <v>19067</v>
      </c>
    </row>
    <row r="1040" spans="1:35" ht="30" x14ac:dyDescent="0.25">
      <c r="A1040" s="17">
        <v>107497</v>
      </c>
      <c r="B1040" s="18">
        <v>3</v>
      </c>
      <c r="C1040" s="16" t="s">
        <v>31</v>
      </c>
      <c r="D1040" s="21">
        <v>38798</v>
      </c>
      <c r="E1040" s="16" t="s">
        <v>18759</v>
      </c>
      <c r="F1040" s="21">
        <v>43888</v>
      </c>
      <c r="G1040" s="16" t="s">
        <v>109</v>
      </c>
      <c r="H1040" s="26" t="s">
        <v>19066</v>
      </c>
      <c r="I1040" s="16" t="s">
        <v>5301</v>
      </c>
      <c r="J1040" s="20" t="s">
        <v>116</v>
      </c>
      <c r="L1040" s="16" t="s">
        <v>116</v>
      </c>
      <c r="M1040" s="26" t="s">
        <v>19065</v>
      </c>
      <c r="O1040" s="16" t="s">
        <v>78</v>
      </c>
      <c r="P1040" s="26" t="s">
        <v>453</v>
      </c>
      <c r="T1040" s="22">
        <v>0.57999999999999996</v>
      </c>
      <c r="W1040" s="20" t="s">
        <v>43</v>
      </c>
      <c r="X1040" s="16" t="s">
        <v>78</v>
      </c>
      <c r="Z1040" s="24" t="s">
        <v>32</v>
      </c>
      <c r="AA1040" s="24" t="s">
        <v>32</v>
      </c>
      <c r="AB1040" s="24" t="s">
        <v>32</v>
      </c>
      <c r="AC1040" s="24" t="s">
        <v>32</v>
      </c>
      <c r="AD1040" s="24" t="s">
        <v>32</v>
      </c>
      <c r="AE1040" s="24" t="s">
        <v>32</v>
      </c>
      <c r="AF1040" s="24" t="s">
        <v>32</v>
      </c>
      <c r="AG1040" s="24" t="s">
        <v>32</v>
      </c>
      <c r="AH1040" s="24" t="s">
        <v>32</v>
      </c>
    </row>
    <row r="1041" spans="1:35" x14ac:dyDescent="0.25">
      <c r="A1041" s="17">
        <v>107504</v>
      </c>
      <c r="B1041" s="18">
        <v>1</v>
      </c>
      <c r="C1041" s="16" t="s">
        <v>73</v>
      </c>
      <c r="D1041" s="21">
        <v>38800</v>
      </c>
      <c r="E1041" s="16" t="s">
        <v>19062</v>
      </c>
      <c r="F1041" s="21">
        <v>39566</v>
      </c>
      <c r="G1041" s="16" t="s">
        <v>32</v>
      </c>
      <c r="H1041" s="26" t="s">
        <v>34</v>
      </c>
      <c r="L1041" s="16" t="s">
        <v>110</v>
      </c>
      <c r="M1041" s="26" t="s">
        <v>19064</v>
      </c>
      <c r="O1041" s="16" t="s">
        <v>1612</v>
      </c>
      <c r="P1041" s="26" t="s">
        <v>1062</v>
      </c>
      <c r="T1041" s="23" t="s">
        <v>32</v>
      </c>
      <c r="W1041" s="20" t="s">
        <v>43</v>
      </c>
      <c r="Z1041" s="24" t="s">
        <v>32</v>
      </c>
      <c r="AA1041" s="24" t="s">
        <v>32</v>
      </c>
      <c r="AB1041" s="24" t="s">
        <v>32</v>
      </c>
      <c r="AC1041" s="24" t="s">
        <v>32</v>
      </c>
      <c r="AD1041" s="25">
        <v>0</v>
      </c>
      <c r="AE1041" s="25">
        <v>0</v>
      </c>
      <c r="AF1041" s="25">
        <v>0</v>
      </c>
      <c r="AG1041" s="25">
        <v>0</v>
      </c>
      <c r="AH1041" s="25">
        <v>0</v>
      </c>
      <c r="AI1041" s="16" t="s">
        <v>19063</v>
      </c>
    </row>
    <row r="1042" spans="1:35" x14ac:dyDescent="0.25">
      <c r="A1042" s="17">
        <v>107511</v>
      </c>
      <c r="B1042" s="18">
        <v>2</v>
      </c>
      <c r="C1042" s="16" t="s">
        <v>73</v>
      </c>
      <c r="D1042" s="21">
        <v>38800</v>
      </c>
      <c r="E1042" s="16" t="s">
        <v>19062</v>
      </c>
      <c r="F1042" s="21">
        <v>39668</v>
      </c>
      <c r="G1042" s="16" t="s">
        <v>32</v>
      </c>
      <c r="H1042" s="26" t="s">
        <v>286</v>
      </c>
      <c r="L1042" s="16" t="s">
        <v>110</v>
      </c>
      <c r="M1042" s="26" t="s">
        <v>19061</v>
      </c>
      <c r="O1042" s="16" t="s">
        <v>1612</v>
      </c>
      <c r="P1042" s="26" t="s">
        <v>1062</v>
      </c>
      <c r="T1042" s="23" t="s">
        <v>32</v>
      </c>
      <c r="W1042" s="20" t="s">
        <v>43</v>
      </c>
      <c r="Z1042" s="24" t="s">
        <v>32</v>
      </c>
      <c r="AA1042" s="24" t="s">
        <v>32</v>
      </c>
      <c r="AB1042" s="24" t="s">
        <v>32</v>
      </c>
      <c r="AC1042" s="24" t="s">
        <v>32</v>
      </c>
      <c r="AD1042" s="25">
        <v>0</v>
      </c>
      <c r="AE1042" s="25">
        <v>0</v>
      </c>
      <c r="AF1042" s="25">
        <v>11428</v>
      </c>
      <c r="AG1042" s="25">
        <v>0</v>
      </c>
      <c r="AH1042" s="25">
        <v>11428</v>
      </c>
      <c r="AI1042" s="16" t="s">
        <v>19060</v>
      </c>
    </row>
    <row r="1043" spans="1:35" x14ac:dyDescent="0.25">
      <c r="A1043" s="17">
        <v>107532</v>
      </c>
      <c r="B1043" s="18">
        <v>4</v>
      </c>
      <c r="C1043" s="16" t="s">
        <v>73</v>
      </c>
      <c r="D1043" s="21">
        <v>38805</v>
      </c>
      <c r="E1043" s="16" t="s">
        <v>522</v>
      </c>
      <c r="F1043" s="21">
        <v>44180</v>
      </c>
      <c r="G1043" s="16" t="s">
        <v>529</v>
      </c>
      <c r="H1043" s="26" t="s">
        <v>126</v>
      </c>
      <c r="I1043" s="16" t="s">
        <v>159</v>
      </c>
      <c r="J1043" s="20" t="s">
        <v>148</v>
      </c>
      <c r="L1043" s="16" t="s">
        <v>149</v>
      </c>
      <c r="M1043" s="26" t="s">
        <v>19059</v>
      </c>
      <c r="O1043" s="16" t="s">
        <v>119</v>
      </c>
      <c r="P1043" s="26" t="s">
        <v>168</v>
      </c>
      <c r="R1043" s="16" t="s">
        <v>139</v>
      </c>
      <c r="S1043" s="16" t="s">
        <v>42</v>
      </c>
      <c r="T1043" s="22">
        <v>4.5389999999999997</v>
      </c>
      <c r="U1043" s="21">
        <v>45331</v>
      </c>
      <c r="W1043" s="20" t="s">
        <v>43</v>
      </c>
      <c r="X1043" s="16" t="s">
        <v>454</v>
      </c>
      <c r="Z1043" s="24" t="s">
        <v>32</v>
      </c>
      <c r="AA1043" s="24" t="s">
        <v>32</v>
      </c>
      <c r="AB1043" s="24" t="s">
        <v>32</v>
      </c>
      <c r="AC1043" s="24" t="s">
        <v>32</v>
      </c>
      <c r="AD1043" s="25">
        <v>2073800</v>
      </c>
      <c r="AE1043" s="25">
        <v>0</v>
      </c>
      <c r="AF1043" s="25">
        <v>0</v>
      </c>
      <c r="AG1043" s="25">
        <v>0</v>
      </c>
      <c r="AH1043" s="25">
        <v>2073800</v>
      </c>
    </row>
    <row r="1044" spans="1:35" x14ac:dyDescent="0.25">
      <c r="A1044" s="17">
        <v>107534</v>
      </c>
      <c r="B1044" s="18">
        <v>2</v>
      </c>
      <c r="C1044" s="16" t="s">
        <v>73</v>
      </c>
      <c r="D1044" s="21">
        <v>38807</v>
      </c>
      <c r="E1044" s="16" t="s">
        <v>19056</v>
      </c>
      <c r="F1044" s="21">
        <v>39668</v>
      </c>
      <c r="G1044" s="16" t="s">
        <v>32</v>
      </c>
      <c r="H1044" s="26" t="s">
        <v>286</v>
      </c>
      <c r="L1044" s="16" t="s">
        <v>110</v>
      </c>
      <c r="M1044" s="26" t="s">
        <v>19058</v>
      </c>
      <c r="O1044" s="16" t="s">
        <v>1612</v>
      </c>
      <c r="P1044" s="26" t="s">
        <v>1062</v>
      </c>
      <c r="T1044" s="23" t="s">
        <v>32</v>
      </c>
      <c r="W1044" s="20" t="s">
        <v>43</v>
      </c>
      <c r="Z1044" s="24" t="s">
        <v>32</v>
      </c>
      <c r="AA1044" s="24" t="s">
        <v>32</v>
      </c>
      <c r="AB1044" s="24" t="s">
        <v>32</v>
      </c>
      <c r="AC1044" s="24" t="s">
        <v>32</v>
      </c>
      <c r="AD1044" s="24" t="s">
        <v>32</v>
      </c>
      <c r="AE1044" s="24" t="s">
        <v>32</v>
      </c>
      <c r="AF1044" s="24" t="s">
        <v>32</v>
      </c>
      <c r="AG1044" s="24" t="s">
        <v>32</v>
      </c>
      <c r="AH1044" s="24" t="s">
        <v>32</v>
      </c>
      <c r="AI1044" s="16" t="s">
        <v>19057</v>
      </c>
    </row>
    <row r="1045" spans="1:35" x14ac:dyDescent="0.25">
      <c r="A1045" s="17">
        <v>107537</v>
      </c>
      <c r="B1045" s="18">
        <v>3</v>
      </c>
      <c r="C1045" s="16" t="s">
        <v>73</v>
      </c>
      <c r="D1045" s="21">
        <v>38807</v>
      </c>
      <c r="E1045" s="16" t="s">
        <v>19056</v>
      </c>
      <c r="F1045" s="21">
        <v>39931</v>
      </c>
      <c r="G1045" s="16" t="s">
        <v>32</v>
      </c>
      <c r="H1045" s="26" t="s">
        <v>98</v>
      </c>
      <c r="L1045" s="16" t="s">
        <v>110</v>
      </c>
      <c r="M1045" s="26" t="s">
        <v>19055</v>
      </c>
      <c r="O1045" s="16" t="s">
        <v>1612</v>
      </c>
      <c r="P1045" s="26" t="s">
        <v>1062</v>
      </c>
      <c r="T1045" s="23" t="s">
        <v>32</v>
      </c>
      <c r="W1045" s="20" t="s">
        <v>43</v>
      </c>
      <c r="Z1045" s="24" t="s">
        <v>32</v>
      </c>
      <c r="AA1045" s="24" t="s">
        <v>32</v>
      </c>
      <c r="AB1045" s="24" t="s">
        <v>32</v>
      </c>
      <c r="AC1045" s="24" t="s">
        <v>32</v>
      </c>
      <c r="AD1045" s="25">
        <v>0</v>
      </c>
      <c r="AE1045" s="25">
        <v>0</v>
      </c>
      <c r="AF1045" s="25">
        <v>-83356</v>
      </c>
      <c r="AG1045" s="25">
        <v>0</v>
      </c>
      <c r="AH1045" s="25">
        <v>-83356</v>
      </c>
      <c r="AI1045" s="16" t="s">
        <v>19054</v>
      </c>
    </row>
    <row r="1046" spans="1:35" ht="30" x14ac:dyDescent="0.25">
      <c r="A1046" s="17">
        <v>107545.04</v>
      </c>
      <c r="B1046" s="18">
        <v>3</v>
      </c>
      <c r="C1046" s="16" t="s">
        <v>31</v>
      </c>
      <c r="D1046" s="21">
        <v>43437</v>
      </c>
      <c r="E1046" s="16" t="s">
        <v>81</v>
      </c>
      <c r="F1046" s="21">
        <v>44210</v>
      </c>
      <c r="G1046" s="16" t="s">
        <v>832</v>
      </c>
      <c r="H1046" s="26" t="s">
        <v>766</v>
      </c>
      <c r="M1046" s="26" t="s">
        <v>19053</v>
      </c>
      <c r="O1046" s="16" t="s">
        <v>78</v>
      </c>
      <c r="P1046" s="26" t="s">
        <v>100</v>
      </c>
      <c r="T1046" s="23" t="s">
        <v>32</v>
      </c>
      <c r="U1046" s="21">
        <v>43777</v>
      </c>
      <c r="W1046" s="20" t="s">
        <v>43</v>
      </c>
      <c r="Z1046" s="24" t="s">
        <v>32</v>
      </c>
      <c r="AA1046" s="24" t="s">
        <v>32</v>
      </c>
      <c r="AB1046" s="24" t="s">
        <v>32</v>
      </c>
      <c r="AC1046" s="24" t="s">
        <v>32</v>
      </c>
      <c r="AD1046" s="25">
        <v>0</v>
      </c>
      <c r="AE1046" s="25">
        <v>0</v>
      </c>
      <c r="AF1046" s="25">
        <v>8987000</v>
      </c>
      <c r="AG1046" s="25">
        <v>0</v>
      </c>
      <c r="AH1046" s="25">
        <v>8987000</v>
      </c>
      <c r="AI1046" s="16" t="s">
        <v>19052</v>
      </c>
    </row>
    <row r="1047" spans="1:35" x14ac:dyDescent="0.25">
      <c r="A1047" s="17">
        <v>107579</v>
      </c>
      <c r="B1047" s="18">
        <v>1</v>
      </c>
      <c r="C1047" s="16" t="s">
        <v>73</v>
      </c>
      <c r="D1047" s="21">
        <v>38820</v>
      </c>
      <c r="E1047" s="16" t="s">
        <v>522</v>
      </c>
      <c r="F1047" s="21">
        <v>43958</v>
      </c>
      <c r="G1047" s="16" t="s">
        <v>74</v>
      </c>
      <c r="H1047" s="26" t="s">
        <v>643</v>
      </c>
      <c r="I1047" s="16" t="s">
        <v>9298</v>
      </c>
      <c r="J1047" s="20" t="s">
        <v>116</v>
      </c>
      <c r="L1047" s="16" t="s">
        <v>116</v>
      </c>
      <c r="M1047" s="26" t="s">
        <v>19051</v>
      </c>
      <c r="N1047" s="26" t="s">
        <v>19050</v>
      </c>
      <c r="O1047" s="16" t="s">
        <v>119</v>
      </c>
      <c r="P1047" s="26" t="s">
        <v>138</v>
      </c>
      <c r="R1047" s="16" t="s">
        <v>139</v>
      </c>
      <c r="S1047" s="16" t="s">
        <v>42</v>
      </c>
      <c r="T1047" s="22">
        <v>5.62</v>
      </c>
      <c r="U1047" s="21">
        <v>45632</v>
      </c>
      <c r="W1047" s="20" t="s">
        <v>43</v>
      </c>
      <c r="X1047" s="16" t="s">
        <v>78</v>
      </c>
      <c r="Z1047" s="24" t="s">
        <v>32</v>
      </c>
      <c r="AA1047" s="24" t="s">
        <v>32</v>
      </c>
      <c r="AB1047" s="24" t="s">
        <v>32</v>
      </c>
      <c r="AC1047" s="24" t="s">
        <v>32</v>
      </c>
      <c r="AD1047" s="25">
        <v>1950000</v>
      </c>
      <c r="AE1047" s="25">
        <v>0</v>
      </c>
      <c r="AF1047" s="25">
        <v>0</v>
      </c>
      <c r="AG1047" s="25">
        <v>0</v>
      </c>
      <c r="AH1047" s="25">
        <v>1950000</v>
      </c>
    </row>
    <row r="1048" spans="1:35" x14ac:dyDescent="0.25">
      <c r="A1048" s="17">
        <v>107637.01</v>
      </c>
      <c r="B1048" s="18">
        <v>2</v>
      </c>
      <c r="C1048" s="16" t="s">
        <v>31</v>
      </c>
      <c r="D1048" s="21">
        <v>38764</v>
      </c>
      <c r="E1048" s="16" t="s">
        <v>522</v>
      </c>
      <c r="F1048" s="21">
        <v>43418</v>
      </c>
      <c r="G1048" s="16" t="s">
        <v>588</v>
      </c>
      <c r="H1048" s="26" t="s">
        <v>286</v>
      </c>
      <c r="I1048" s="16" t="s">
        <v>1087</v>
      </c>
      <c r="J1048" s="20" t="s">
        <v>116</v>
      </c>
      <c r="L1048" s="16" t="s">
        <v>116</v>
      </c>
      <c r="M1048" s="26" t="s">
        <v>19049</v>
      </c>
      <c r="O1048" s="16" t="s">
        <v>119</v>
      </c>
      <c r="P1048" s="26" t="s">
        <v>676</v>
      </c>
      <c r="T1048" s="22">
        <v>2.77</v>
      </c>
      <c r="W1048" s="20" t="s">
        <v>43</v>
      </c>
      <c r="X1048" s="16" t="s">
        <v>140</v>
      </c>
      <c r="Z1048" s="24" t="s">
        <v>32</v>
      </c>
      <c r="AA1048" s="24" t="s">
        <v>32</v>
      </c>
      <c r="AB1048" s="24" t="s">
        <v>32</v>
      </c>
      <c r="AC1048" s="24" t="s">
        <v>32</v>
      </c>
      <c r="AD1048" s="25">
        <v>1200000</v>
      </c>
      <c r="AE1048" s="25">
        <v>0</v>
      </c>
      <c r="AF1048" s="25">
        <v>0</v>
      </c>
      <c r="AG1048" s="25">
        <v>0</v>
      </c>
      <c r="AH1048" s="25">
        <v>1200000</v>
      </c>
    </row>
    <row r="1049" spans="1:35" ht="30" x14ac:dyDescent="0.25">
      <c r="A1049" s="17">
        <v>107637.03</v>
      </c>
      <c r="B1049" s="18">
        <v>2</v>
      </c>
      <c r="C1049" s="16" t="s">
        <v>474</v>
      </c>
      <c r="D1049" s="21">
        <v>39385</v>
      </c>
      <c r="E1049" s="16" t="s">
        <v>1085</v>
      </c>
      <c r="F1049" s="21">
        <v>44267</v>
      </c>
      <c r="G1049" s="16" t="s">
        <v>1086</v>
      </c>
      <c r="H1049" s="26" t="s">
        <v>286</v>
      </c>
      <c r="I1049" s="16" t="s">
        <v>1087</v>
      </c>
      <c r="J1049" s="20" t="s">
        <v>116</v>
      </c>
      <c r="L1049" s="16" t="s">
        <v>116</v>
      </c>
      <c r="M1049" s="26" t="s">
        <v>1088</v>
      </c>
      <c r="N1049" s="26" t="s">
        <v>1089</v>
      </c>
      <c r="O1049" s="16" t="s">
        <v>119</v>
      </c>
      <c r="P1049" s="26" t="s">
        <v>168</v>
      </c>
      <c r="R1049" s="16" t="s">
        <v>139</v>
      </c>
      <c r="S1049" s="16" t="s">
        <v>42</v>
      </c>
      <c r="T1049" s="22">
        <v>2.2370000000000001</v>
      </c>
      <c r="U1049" s="21">
        <v>41887</v>
      </c>
      <c r="W1049" s="20" t="s">
        <v>43</v>
      </c>
      <c r="X1049" s="16" t="s">
        <v>140</v>
      </c>
      <c r="Z1049" s="25">
        <v>0</v>
      </c>
      <c r="AA1049" s="25">
        <v>600000</v>
      </c>
      <c r="AB1049" s="25">
        <v>0</v>
      </c>
      <c r="AC1049" s="25">
        <v>0</v>
      </c>
      <c r="AD1049" s="25">
        <v>0</v>
      </c>
      <c r="AE1049" s="25">
        <v>13451000</v>
      </c>
      <c r="AF1049" s="25">
        <v>26504654</v>
      </c>
      <c r="AG1049" s="25">
        <v>0</v>
      </c>
      <c r="AH1049" s="25">
        <v>39955654</v>
      </c>
      <c r="AI1049" s="16" t="s">
        <v>1090</v>
      </c>
    </row>
    <row r="1050" spans="1:35" x14ac:dyDescent="0.25">
      <c r="A1050" s="17">
        <v>107646</v>
      </c>
      <c r="B1050" s="18">
        <v>4</v>
      </c>
      <c r="C1050" s="16" t="s">
        <v>73</v>
      </c>
      <c r="D1050" s="21">
        <v>38838</v>
      </c>
      <c r="E1050" s="16" t="s">
        <v>570</v>
      </c>
      <c r="F1050" s="21">
        <v>44221</v>
      </c>
      <c r="G1050" s="16" t="s">
        <v>102</v>
      </c>
      <c r="H1050" s="26" t="s">
        <v>203</v>
      </c>
      <c r="I1050" s="16" t="s">
        <v>1091</v>
      </c>
      <c r="K1050" s="16" t="s">
        <v>1092</v>
      </c>
      <c r="L1050" s="16" t="s">
        <v>37</v>
      </c>
      <c r="M1050" s="26" t="s">
        <v>1093</v>
      </c>
      <c r="O1050" s="16" t="s">
        <v>53</v>
      </c>
      <c r="P1050" s="26" t="s">
        <v>40</v>
      </c>
      <c r="R1050" s="16" t="s">
        <v>41</v>
      </c>
      <c r="S1050" s="16" t="s">
        <v>42</v>
      </c>
      <c r="T1050" s="22">
        <v>0.01</v>
      </c>
      <c r="U1050" s="21">
        <v>44841</v>
      </c>
      <c r="W1050" s="20" t="s">
        <v>43</v>
      </c>
      <c r="X1050" s="16" t="s">
        <v>44</v>
      </c>
      <c r="Y1050" s="26" t="s">
        <v>1094</v>
      </c>
      <c r="Z1050" s="25">
        <v>38013.519999999997</v>
      </c>
      <c r="AA1050" s="25">
        <v>0</v>
      </c>
      <c r="AB1050" s="25">
        <v>0</v>
      </c>
      <c r="AC1050" s="25">
        <v>0</v>
      </c>
      <c r="AD1050" s="25">
        <v>88013.52</v>
      </c>
      <c r="AE1050" s="25">
        <v>0</v>
      </c>
      <c r="AF1050" s="25">
        <v>0</v>
      </c>
      <c r="AG1050" s="25">
        <v>0</v>
      </c>
      <c r="AH1050" s="25">
        <v>88013.52</v>
      </c>
      <c r="AI1050" s="16" t="s">
        <v>1095</v>
      </c>
    </row>
    <row r="1051" spans="1:35" x14ac:dyDescent="0.25">
      <c r="A1051" s="17">
        <v>107651</v>
      </c>
      <c r="B1051" s="18">
        <v>2</v>
      </c>
      <c r="C1051" s="16" t="s">
        <v>73</v>
      </c>
      <c r="D1051" s="21">
        <v>38838</v>
      </c>
      <c r="E1051" s="16" t="s">
        <v>570</v>
      </c>
      <c r="F1051" s="21">
        <v>44099</v>
      </c>
      <c r="G1051" s="16" t="s">
        <v>56</v>
      </c>
      <c r="H1051" s="26" t="s">
        <v>212</v>
      </c>
      <c r="I1051" s="16" t="s">
        <v>19048</v>
      </c>
      <c r="K1051" s="16" t="s">
        <v>19047</v>
      </c>
      <c r="L1051" s="16" t="s">
        <v>37</v>
      </c>
      <c r="M1051" s="26" t="s">
        <v>19046</v>
      </c>
      <c r="O1051" s="16" t="s">
        <v>53</v>
      </c>
      <c r="P1051" s="26" t="s">
        <v>40</v>
      </c>
      <c r="R1051" s="16" t="s">
        <v>41</v>
      </c>
      <c r="S1051" s="16" t="s">
        <v>42</v>
      </c>
      <c r="T1051" s="22">
        <v>0.02</v>
      </c>
      <c r="W1051" s="20" t="s">
        <v>43</v>
      </c>
      <c r="X1051" s="16" t="s">
        <v>78</v>
      </c>
      <c r="Y1051" s="26" t="s">
        <v>19045</v>
      </c>
      <c r="Z1051" s="24" t="s">
        <v>32</v>
      </c>
      <c r="AA1051" s="24" t="s">
        <v>32</v>
      </c>
      <c r="AB1051" s="24" t="s">
        <v>32</v>
      </c>
      <c r="AC1051" s="24" t="s">
        <v>32</v>
      </c>
      <c r="AD1051" s="24" t="s">
        <v>32</v>
      </c>
      <c r="AE1051" s="24" t="s">
        <v>32</v>
      </c>
      <c r="AF1051" s="24" t="s">
        <v>32</v>
      </c>
      <c r="AG1051" s="24" t="s">
        <v>32</v>
      </c>
      <c r="AH1051" s="24" t="s">
        <v>32</v>
      </c>
    </row>
    <row r="1052" spans="1:35" x14ac:dyDescent="0.25">
      <c r="A1052" s="17">
        <v>107652</v>
      </c>
      <c r="B1052" s="18">
        <v>2</v>
      </c>
      <c r="C1052" s="16" t="s">
        <v>47</v>
      </c>
      <c r="D1052" s="21">
        <v>38838</v>
      </c>
      <c r="E1052" s="16" t="s">
        <v>570</v>
      </c>
      <c r="F1052" s="21">
        <v>44090</v>
      </c>
      <c r="G1052" s="16" t="s">
        <v>33</v>
      </c>
      <c r="H1052" s="26" t="s">
        <v>218</v>
      </c>
      <c r="I1052" s="16" t="s">
        <v>1096</v>
      </c>
      <c r="K1052" s="16" t="s">
        <v>1097</v>
      </c>
      <c r="L1052" s="16" t="s">
        <v>37</v>
      </c>
      <c r="M1052" s="26" t="s">
        <v>1098</v>
      </c>
      <c r="O1052" s="16" t="s">
        <v>39</v>
      </c>
      <c r="P1052" s="26" t="s">
        <v>40</v>
      </c>
      <c r="T1052" s="22">
        <v>0.01</v>
      </c>
      <c r="W1052" s="20" t="s">
        <v>43</v>
      </c>
      <c r="X1052" s="16" t="s">
        <v>44</v>
      </c>
      <c r="Y1052" s="26" t="s">
        <v>1099</v>
      </c>
      <c r="Z1052" s="25">
        <v>0</v>
      </c>
      <c r="AA1052" s="25">
        <v>0</v>
      </c>
      <c r="AB1052" s="25">
        <v>3227.48</v>
      </c>
      <c r="AC1052" s="25">
        <v>0</v>
      </c>
      <c r="AD1052" s="25">
        <v>0</v>
      </c>
      <c r="AE1052" s="25">
        <v>0</v>
      </c>
      <c r="AF1052" s="25">
        <v>422382.43</v>
      </c>
      <c r="AG1052" s="25">
        <v>0</v>
      </c>
      <c r="AH1052" s="25">
        <v>422382.43</v>
      </c>
      <c r="AI1052" s="16" t="s">
        <v>1100</v>
      </c>
    </row>
    <row r="1053" spans="1:35" x14ac:dyDescent="0.25">
      <c r="A1053" s="17">
        <v>107664</v>
      </c>
      <c r="B1053" s="18">
        <v>2</v>
      </c>
      <c r="C1053" s="16" t="s">
        <v>73</v>
      </c>
      <c r="D1053" s="21">
        <v>38839</v>
      </c>
      <c r="E1053" s="16" t="s">
        <v>570</v>
      </c>
      <c r="F1053" s="21">
        <v>44099</v>
      </c>
      <c r="G1053" s="16" t="s">
        <v>56</v>
      </c>
      <c r="H1053" s="26" t="s">
        <v>241</v>
      </c>
      <c r="I1053" s="16" t="s">
        <v>19044</v>
      </c>
      <c r="K1053" s="16" t="s">
        <v>3032</v>
      </c>
      <c r="L1053" s="16" t="s">
        <v>37</v>
      </c>
      <c r="M1053" s="26" t="s">
        <v>19043</v>
      </c>
      <c r="O1053" s="16" t="s">
        <v>53</v>
      </c>
      <c r="P1053" s="26" t="s">
        <v>40</v>
      </c>
      <c r="R1053" s="16" t="s">
        <v>41</v>
      </c>
      <c r="S1053" s="16" t="s">
        <v>42</v>
      </c>
      <c r="T1053" s="22">
        <v>0.01</v>
      </c>
      <c r="W1053" s="20" t="s">
        <v>43</v>
      </c>
      <c r="X1053" s="16" t="s">
        <v>44</v>
      </c>
      <c r="Y1053" s="26" t="s">
        <v>19042</v>
      </c>
      <c r="Z1053" s="24" t="s">
        <v>32</v>
      </c>
      <c r="AA1053" s="24" t="s">
        <v>32</v>
      </c>
      <c r="AB1053" s="24" t="s">
        <v>32</v>
      </c>
      <c r="AC1053" s="24" t="s">
        <v>32</v>
      </c>
      <c r="AD1053" s="24" t="s">
        <v>32</v>
      </c>
      <c r="AE1053" s="24" t="s">
        <v>32</v>
      </c>
      <c r="AF1053" s="24" t="s">
        <v>32</v>
      </c>
      <c r="AG1053" s="24" t="s">
        <v>32</v>
      </c>
      <c r="AH1053" s="24" t="s">
        <v>32</v>
      </c>
    </row>
    <row r="1054" spans="1:35" x14ac:dyDescent="0.25">
      <c r="A1054" s="17">
        <v>107669</v>
      </c>
      <c r="B1054" s="18">
        <v>3</v>
      </c>
      <c r="C1054" s="16" t="s">
        <v>474</v>
      </c>
      <c r="D1054" s="21">
        <v>38840</v>
      </c>
      <c r="E1054" s="16" t="s">
        <v>570</v>
      </c>
      <c r="F1054" s="21">
        <v>44089</v>
      </c>
      <c r="G1054" s="16" t="s">
        <v>32</v>
      </c>
      <c r="H1054" s="26" t="s">
        <v>98</v>
      </c>
      <c r="I1054" s="16" t="s">
        <v>19041</v>
      </c>
      <c r="K1054" s="16" t="s">
        <v>19040</v>
      </c>
      <c r="L1054" s="16" t="s">
        <v>37</v>
      </c>
      <c r="M1054" s="26" t="s">
        <v>19039</v>
      </c>
      <c r="N1054" s="26" t="s">
        <v>19038</v>
      </c>
      <c r="O1054" s="16" t="s">
        <v>53</v>
      </c>
      <c r="P1054" s="26" t="s">
        <v>1320</v>
      </c>
      <c r="R1054" s="16" t="s">
        <v>41</v>
      </c>
      <c r="S1054" s="16" t="s">
        <v>84</v>
      </c>
      <c r="T1054" s="22">
        <v>3.5000000000000003E-2</v>
      </c>
      <c r="U1054" s="21">
        <v>43329</v>
      </c>
      <c r="W1054" s="20" t="s">
        <v>43</v>
      </c>
      <c r="X1054" s="16" t="s">
        <v>78</v>
      </c>
      <c r="Y1054" s="26" t="s">
        <v>19037</v>
      </c>
      <c r="Z1054" s="24" t="s">
        <v>32</v>
      </c>
      <c r="AA1054" s="24" t="s">
        <v>32</v>
      </c>
      <c r="AB1054" s="24" t="s">
        <v>32</v>
      </c>
      <c r="AC1054" s="24" t="s">
        <v>32</v>
      </c>
      <c r="AD1054" s="25">
        <v>625000</v>
      </c>
      <c r="AE1054" s="25">
        <v>732000</v>
      </c>
      <c r="AF1054" s="25">
        <v>2525719</v>
      </c>
      <c r="AG1054" s="25">
        <v>0</v>
      </c>
      <c r="AH1054" s="25">
        <v>3882719</v>
      </c>
      <c r="AI1054" s="16" t="s">
        <v>19036</v>
      </c>
    </row>
    <row r="1055" spans="1:35" x14ac:dyDescent="0.25">
      <c r="A1055" s="17">
        <v>107672</v>
      </c>
      <c r="B1055" s="18">
        <v>4</v>
      </c>
      <c r="C1055" s="16" t="s">
        <v>73</v>
      </c>
      <c r="D1055" s="21">
        <v>38840</v>
      </c>
      <c r="E1055" s="16" t="s">
        <v>570</v>
      </c>
      <c r="F1055" s="21">
        <v>44097</v>
      </c>
      <c r="G1055" s="16" t="s">
        <v>56</v>
      </c>
      <c r="H1055" s="26" t="s">
        <v>258</v>
      </c>
      <c r="I1055" s="16" t="s">
        <v>19035</v>
      </c>
      <c r="K1055" s="16" t="s">
        <v>19034</v>
      </c>
      <c r="L1055" s="16" t="s">
        <v>37</v>
      </c>
      <c r="M1055" s="26" t="s">
        <v>19033</v>
      </c>
      <c r="O1055" s="16" t="s">
        <v>39</v>
      </c>
      <c r="P1055" s="26" t="s">
        <v>40</v>
      </c>
      <c r="R1055" s="16" t="s">
        <v>41</v>
      </c>
      <c r="S1055" s="16" t="s">
        <v>42</v>
      </c>
      <c r="T1055" s="22">
        <v>0.01</v>
      </c>
      <c r="W1055" s="20" t="s">
        <v>43</v>
      </c>
      <c r="X1055" s="16" t="s">
        <v>44</v>
      </c>
      <c r="Y1055" s="26" t="s">
        <v>19032</v>
      </c>
      <c r="Z1055" s="24" t="s">
        <v>32</v>
      </c>
      <c r="AA1055" s="24" t="s">
        <v>32</v>
      </c>
      <c r="AB1055" s="24" t="s">
        <v>32</v>
      </c>
      <c r="AC1055" s="24" t="s">
        <v>32</v>
      </c>
      <c r="AD1055" s="24" t="s">
        <v>32</v>
      </c>
      <c r="AE1055" s="24" t="s">
        <v>32</v>
      </c>
      <c r="AF1055" s="24" t="s">
        <v>32</v>
      </c>
      <c r="AG1055" s="24" t="s">
        <v>32</v>
      </c>
      <c r="AH1055" s="24" t="s">
        <v>32</v>
      </c>
      <c r="AI1055" s="16" t="s">
        <v>19031</v>
      </c>
    </row>
    <row r="1056" spans="1:35" x14ac:dyDescent="0.25">
      <c r="A1056" s="17">
        <v>107679</v>
      </c>
      <c r="B1056" s="18">
        <v>4</v>
      </c>
      <c r="C1056" s="16" t="s">
        <v>474</v>
      </c>
      <c r="D1056" s="21">
        <v>38840</v>
      </c>
      <c r="E1056" s="16" t="s">
        <v>570</v>
      </c>
      <c r="F1056" s="21">
        <v>43810</v>
      </c>
      <c r="G1056" s="16" t="s">
        <v>1517</v>
      </c>
      <c r="H1056" s="26" t="s">
        <v>270</v>
      </c>
      <c r="I1056" s="16" t="s">
        <v>19030</v>
      </c>
      <c r="K1056" s="16" t="s">
        <v>19029</v>
      </c>
      <c r="L1056" s="16" t="s">
        <v>37</v>
      </c>
      <c r="M1056" s="26" t="s">
        <v>19028</v>
      </c>
      <c r="O1056" s="16" t="s">
        <v>39</v>
      </c>
      <c r="P1056" s="26" t="s">
        <v>40</v>
      </c>
      <c r="R1056" s="16" t="s">
        <v>41</v>
      </c>
      <c r="S1056" s="16" t="s">
        <v>42</v>
      </c>
      <c r="T1056" s="22">
        <v>0</v>
      </c>
      <c r="W1056" s="20" t="s">
        <v>43</v>
      </c>
      <c r="X1056" s="16" t="s">
        <v>44</v>
      </c>
      <c r="Y1056" s="26" t="s">
        <v>19027</v>
      </c>
      <c r="Z1056" s="24" t="s">
        <v>32</v>
      </c>
      <c r="AA1056" s="24" t="s">
        <v>32</v>
      </c>
      <c r="AB1056" s="24" t="s">
        <v>32</v>
      </c>
      <c r="AC1056" s="24" t="s">
        <v>32</v>
      </c>
      <c r="AD1056" s="25">
        <v>0</v>
      </c>
      <c r="AE1056" s="25">
        <v>0</v>
      </c>
      <c r="AF1056" s="25">
        <v>184349.2</v>
      </c>
      <c r="AG1056" s="25">
        <v>0</v>
      </c>
      <c r="AH1056" s="25">
        <v>184349.2</v>
      </c>
      <c r="AI1056" s="16" t="s">
        <v>19026</v>
      </c>
    </row>
    <row r="1057" spans="1:35" x14ac:dyDescent="0.25">
      <c r="A1057" s="17">
        <v>107680</v>
      </c>
      <c r="B1057" s="18">
        <v>4</v>
      </c>
      <c r="C1057" s="16" t="s">
        <v>73</v>
      </c>
      <c r="D1057" s="21">
        <v>38840</v>
      </c>
      <c r="E1057" s="16" t="s">
        <v>570</v>
      </c>
      <c r="F1057" s="21">
        <v>44099</v>
      </c>
      <c r="G1057" s="16" t="s">
        <v>56</v>
      </c>
      <c r="H1057" s="26" t="s">
        <v>270</v>
      </c>
      <c r="I1057" s="16" t="s">
        <v>19025</v>
      </c>
      <c r="K1057" s="16" t="s">
        <v>19024</v>
      </c>
      <c r="L1057" s="16" t="s">
        <v>37</v>
      </c>
      <c r="M1057" s="26" t="s">
        <v>19023</v>
      </c>
      <c r="O1057" s="16" t="s">
        <v>53</v>
      </c>
      <c r="P1057" s="26" t="s">
        <v>40</v>
      </c>
      <c r="R1057" s="16" t="s">
        <v>41</v>
      </c>
      <c r="S1057" s="16" t="s">
        <v>42</v>
      </c>
      <c r="T1057" s="22">
        <v>0.01</v>
      </c>
      <c r="W1057" s="20" t="s">
        <v>43</v>
      </c>
      <c r="X1057" s="16" t="s">
        <v>44</v>
      </c>
      <c r="Y1057" s="26" t="s">
        <v>19022</v>
      </c>
      <c r="Z1057" s="24" t="s">
        <v>32</v>
      </c>
      <c r="AA1057" s="24" t="s">
        <v>32</v>
      </c>
      <c r="AB1057" s="24" t="s">
        <v>32</v>
      </c>
      <c r="AC1057" s="24" t="s">
        <v>32</v>
      </c>
      <c r="AD1057" s="24" t="s">
        <v>32</v>
      </c>
      <c r="AE1057" s="24" t="s">
        <v>32</v>
      </c>
      <c r="AF1057" s="24" t="s">
        <v>32</v>
      </c>
      <c r="AG1057" s="24" t="s">
        <v>32</v>
      </c>
      <c r="AH1057" s="24" t="s">
        <v>32</v>
      </c>
    </row>
    <row r="1058" spans="1:35" x14ac:dyDescent="0.25">
      <c r="A1058" s="17">
        <v>107682</v>
      </c>
      <c r="B1058" s="18">
        <v>3</v>
      </c>
      <c r="C1058" s="16" t="s">
        <v>73</v>
      </c>
      <c r="D1058" s="21">
        <v>38840</v>
      </c>
      <c r="E1058" s="16" t="s">
        <v>570</v>
      </c>
      <c r="F1058" s="21">
        <v>44099</v>
      </c>
      <c r="G1058" s="16" t="s">
        <v>56</v>
      </c>
      <c r="H1058" s="26" t="s">
        <v>273</v>
      </c>
      <c r="I1058" s="16" t="s">
        <v>19021</v>
      </c>
      <c r="K1058" s="16" t="s">
        <v>19020</v>
      </c>
      <c r="L1058" s="16" t="s">
        <v>37</v>
      </c>
      <c r="M1058" s="26" t="s">
        <v>19019</v>
      </c>
      <c r="O1058" s="16" t="s">
        <v>53</v>
      </c>
      <c r="P1058" s="26" t="s">
        <v>40</v>
      </c>
      <c r="R1058" s="16" t="s">
        <v>41</v>
      </c>
      <c r="S1058" s="16" t="s">
        <v>42</v>
      </c>
      <c r="T1058" s="22">
        <v>1.4999999999999999E-2</v>
      </c>
      <c r="W1058" s="20" t="s">
        <v>43</v>
      </c>
      <c r="X1058" s="16" t="s">
        <v>44</v>
      </c>
      <c r="Y1058" s="26" t="s">
        <v>19018</v>
      </c>
      <c r="Z1058" s="24" t="s">
        <v>32</v>
      </c>
      <c r="AA1058" s="24" t="s">
        <v>32</v>
      </c>
      <c r="AB1058" s="24" t="s">
        <v>32</v>
      </c>
      <c r="AC1058" s="24" t="s">
        <v>32</v>
      </c>
      <c r="AD1058" s="24" t="s">
        <v>32</v>
      </c>
      <c r="AE1058" s="24" t="s">
        <v>32</v>
      </c>
      <c r="AF1058" s="24" t="s">
        <v>32</v>
      </c>
      <c r="AG1058" s="24" t="s">
        <v>32</v>
      </c>
      <c r="AH1058" s="24" t="s">
        <v>32</v>
      </c>
    </row>
    <row r="1059" spans="1:35" x14ac:dyDescent="0.25">
      <c r="A1059" s="17">
        <v>107688</v>
      </c>
      <c r="B1059" s="18">
        <v>4</v>
      </c>
      <c r="C1059" s="16" t="s">
        <v>73</v>
      </c>
      <c r="D1059" s="21">
        <v>38840</v>
      </c>
      <c r="E1059" s="16" t="s">
        <v>570</v>
      </c>
      <c r="F1059" s="21">
        <v>44099</v>
      </c>
      <c r="G1059" s="16" t="s">
        <v>56</v>
      </c>
      <c r="H1059" s="26" t="s">
        <v>298</v>
      </c>
      <c r="I1059" s="16" t="s">
        <v>19017</v>
      </c>
      <c r="K1059" s="16" t="s">
        <v>15297</v>
      </c>
      <c r="L1059" s="16" t="s">
        <v>37</v>
      </c>
      <c r="M1059" s="26" t="s">
        <v>19016</v>
      </c>
      <c r="O1059" s="16" t="s">
        <v>53</v>
      </c>
      <c r="P1059" s="26" t="s">
        <v>40</v>
      </c>
      <c r="R1059" s="16" t="s">
        <v>41</v>
      </c>
      <c r="S1059" s="16" t="s">
        <v>42</v>
      </c>
      <c r="T1059" s="22">
        <v>0.02</v>
      </c>
      <c r="W1059" s="20" t="s">
        <v>43</v>
      </c>
      <c r="X1059" s="16" t="s">
        <v>44</v>
      </c>
      <c r="Y1059" s="26" t="s">
        <v>19015</v>
      </c>
      <c r="Z1059" s="24" t="s">
        <v>32</v>
      </c>
      <c r="AA1059" s="24" t="s">
        <v>32</v>
      </c>
      <c r="AB1059" s="24" t="s">
        <v>32</v>
      </c>
      <c r="AC1059" s="24" t="s">
        <v>32</v>
      </c>
      <c r="AD1059" s="24" t="s">
        <v>32</v>
      </c>
      <c r="AE1059" s="24" t="s">
        <v>32</v>
      </c>
      <c r="AF1059" s="24" t="s">
        <v>32</v>
      </c>
      <c r="AG1059" s="24" t="s">
        <v>32</v>
      </c>
      <c r="AH1059" s="24" t="s">
        <v>32</v>
      </c>
    </row>
    <row r="1060" spans="1:35" x14ac:dyDescent="0.25">
      <c r="A1060" s="17">
        <v>107697</v>
      </c>
      <c r="B1060" s="18">
        <v>3</v>
      </c>
      <c r="C1060" s="16" t="s">
        <v>73</v>
      </c>
      <c r="D1060" s="21">
        <v>38840</v>
      </c>
      <c r="E1060" s="16" t="s">
        <v>570</v>
      </c>
      <c r="F1060" s="21">
        <v>44272</v>
      </c>
      <c r="G1060" s="16" t="s">
        <v>1538</v>
      </c>
      <c r="H1060" s="26" t="s">
        <v>64</v>
      </c>
      <c r="I1060" s="16" t="s">
        <v>19014</v>
      </c>
      <c r="K1060" s="16" t="s">
        <v>8317</v>
      </c>
      <c r="L1060" s="16" t="s">
        <v>37</v>
      </c>
      <c r="M1060" s="26" t="s">
        <v>19013</v>
      </c>
      <c r="O1060" s="16" t="s">
        <v>53</v>
      </c>
      <c r="P1060" s="26" t="s">
        <v>40</v>
      </c>
      <c r="R1060" s="16" t="s">
        <v>41</v>
      </c>
      <c r="S1060" s="16" t="s">
        <v>42</v>
      </c>
      <c r="T1060" s="22">
        <v>0.15</v>
      </c>
      <c r="U1060" s="21">
        <v>44596</v>
      </c>
      <c r="W1060" s="20" t="s">
        <v>43</v>
      </c>
      <c r="X1060" s="16" t="s">
        <v>44</v>
      </c>
      <c r="Y1060" s="26" t="s">
        <v>19012</v>
      </c>
      <c r="Z1060" s="24" t="s">
        <v>32</v>
      </c>
      <c r="AA1060" s="24" t="s">
        <v>32</v>
      </c>
      <c r="AB1060" s="24" t="s">
        <v>32</v>
      </c>
      <c r="AC1060" s="24" t="s">
        <v>32</v>
      </c>
      <c r="AD1060" s="25">
        <v>740300</v>
      </c>
      <c r="AE1060" s="25">
        <v>32465</v>
      </c>
      <c r="AF1060" s="25">
        <v>0</v>
      </c>
      <c r="AG1060" s="25">
        <v>0</v>
      </c>
      <c r="AH1060" s="25">
        <v>772765</v>
      </c>
      <c r="AI1060" s="16" t="s">
        <v>19011</v>
      </c>
    </row>
    <row r="1061" spans="1:35" x14ac:dyDescent="0.25">
      <c r="A1061" s="17">
        <v>107703</v>
      </c>
      <c r="B1061" s="18">
        <v>4</v>
      </c>
      <c r="C1061" s="16" t="s">
        <v>47</v>
      </c>
      <c r="D1061" s="21">
        <v>38840</v>
      </c>
      <c r="E1061" s="16" t="s">
        <v>570</v>
      </c>
      <c r="F1061" s="21">
        <v>44085</v>
      </c>
      <c r="G1061" s="16" t="s">
        <v>33</v>
      </c>
      <c r="H1061" s="26" t="s">
        <v>326</v>
      </c>
      <c r="I1061" s="16" t="s">
        <v>1101</v>
      </c>
      <c r="K1061" s="16" t="s">
        <v>1102</v>
      </c>
      <c r="L1061" s="16" t="s">
        <v>37</v>
      </c>
      <c r="M1061" s="26" t="s">
        <v>1103</v>
      </c>
      <c r="O1061" s="16" t="s">
        <v>39</v>
      </c>
      <c r="P1061" s="26" t="s">
        <v>40</v>
      </c>
      <c r="T1061" s="22">
        <v>0</v>
      </c>
      <c r="W1061" s="20" t="s">
        <v>43</v>
      </c>
      <c r="X1061" s="16" t="s">
        <v>44</v>
      </c>
      <c r="Y1061" s="26" t="s">
        <v>1104</v>
      </c>
      <c r="Z1061" s="25">
        <v>0</v>
      </c>
      <c r="AA1061" s="25">
        <v>0</v>
      </c>
      <c r="AB1061" s="25">
        <v>43206.74</v>
      </c>
      <c r="AC1061" s="25">
        <v>0</v>
      </c>
      <c r="AD1061" s="25">
        <v>0</v>
      </c>
      <c r="AE1061" s="25">
        <v>0</v>
      </c>
      <c r="AF1061" s="25">
        <v>459174.6</v>
      </c>
      <c r="AG1061" s="25">
        <v>0</v>
      </c>
      <c r="AH1061" s="25">
        <v>459174.6</v>
      </c>
      <c r="AI1061" s="16" t="s">
        <v>1105</v>
      </c>
    </row>
    <row r="1062" spans="1:35" x14ac:dyDescent="0.25">
      <c r="A1062" s="17">
        <v>107710</v>
      </c>
      <c r="B1062" s="18">
        <v>4</v>
      </c>
      <c r="C1062" s="16" t="s">
        <v>47</v>
      </c>
      <c r="D1062" s="21">
        <v>38840</v>
      </c>
      <c r="E1062" s="16" t="s">
        <v>570</v>
      </c>
      <c r="F1062" s="21">
        <v>41481</v>
      </c>
      <c r="G1062" s="16" t="s">
        <v>63</v>
      </c>
      <c r="H1062" s="26" t="s">
        <v>349</v>
      </c>
      <c r="I1062" s="16" t="s">
        <v>1106</v>
      </c>
      <c r="K1062" s="16" t="s">
        <v>1107</v>
      </c>
      <c r="L1062" s="16" t="s">
        <v>37</v>
      </c>
      <c r="M1062" s="26" t="s">
        <v>1108</v>
      </c>
      <c r="N1062" s="26" t="s">
        <v>40</v>
      </c>
      <c r="O1062" s="16" t="s">
        <v>53</v>
      </c>
      <c r="P1062" s="26" t="s">
        <v>40</v>
      </c>
      <c r="T1062" s="22">
        <v>0</v>
      </c>
      <c r="W1062" s="20" t="s">
        <v>43</v>
      </c>
      <c r="X1062" s="16" t="s">
        <v>44</v>
      </c>
      <c r="Y1062" s="26" t="s">
        <v>1109</v>
      </c>
      <c r="Z1062" s="25">
        <v>0</v>
      </c>
      <c r="AA1062" s="25">
        <v>-1524.11</v>
      </c>
      <c r="AB1062" s="25">
        <v>1684.42</v>
      </c>
      <c r="AC1062" s="25">
        <v>0</v>
      </c>
      <c r="AD1062" s="25">
        <v>58672.56</v>
      </c>
      <c r="AE1062" s="25">
        <v>26897.279999999999</v>
      </c>
      <c r="AF1062" s="25">
        <v>275478.77</v>
      </c>
      <c r="AG1062" s="25">
        <v>0</v>
      </c>
      <c r="AH1062" s="25">
        <v>361048.61</v>
      </c>
      <c r="AI1062" s="16" t="s">
        <v>1110</v>
      </c>
    </row>
    <row r="1063" spans="1:35" x14ac:dyDescent="0.25">
      <c r="A1063" s="17">
        <v>107712</v>
      </c>
      <c r="B1063" s="18">
        <v>3</v>
      </c>
      <c r="C1063" s="16" t="s">
        <v>31</v>
      </c>
      <c r="D1063" s="21">
        <v>38841</v>
      </c>
      <c r="E1063" s="16" t="s">
        <v>570</v>
      </c>
      <c r="F1063" s="21">
        <v>44158</v>
      </c>
      <c r="G1063" s="16" t="s">
        <v>56</v>
      </c>
      <c r="H1063" s="26" t="s">
        <v>49</v>
      </c>
      <c r="I1063" s="16" t="s">
        <v>1111</v>
      </c>
      <c r="K1063" s="16" t="s">
        <v>1112</v>
      </c>
      <c r="L1063" s="16" t="s">
        <v>37</v>
      </c>
      <c r="M1063" s="26" t="s">
        <v>1113</v>
      </c>
      <c r="O1063" s="16" t="s">
        <v>39</v>
      </c>
      <c r="P1063" s="26" t="s">
        <v>40</v>
      </c>
      <c r="R1063" s="16" t="s">
        <v>41</v>
      </c>
      <c r="S1063" s="16" t="s">
        <v>42</v>
      </c>
      <c r="T1063" s="22">
        <v>0.01</v>
      </c>
      <c r="W1063" s="20" t="s">
        <v>43</v>
      </c>
      <c r="X1063" s="16" t="s">
        <v>44</v>
      </c>
      <c r="Y1063" s="26" t="s">
        <v>1114</v>
      </c>
      <c r="Z1063" s="25">
        <v>0</v>
      </c>
      <c r="AA1063" s="25">
        <v>0</v>
      </c>
      <c r="AB1063" s="25">
        <v>392367.5</v>
      </c>
      <c r="AC1063" s="25">
        <v>0</v>
      </c>
      <c r="AD1063" s="25">
        <v>0</v>
      </c>
      <c r="AE1063" s="25">
        <v>0</v>
      </c>
      <c r="AF1063" s="25">
        <v>395461.21</v>
      </c>
      <c r="AG1063" s="25">
        <v>0</v>
      </c>
      <c r="AH1063" s="25">
        <v>395461.21</v>
      </c>
      <c r="AI1063" s="16" t="s">
        <v>1115</v>
      </c>
    </row>
    <row r="1064" spans="1:35" x14ac:dyDescent="0.25">
      <c r="A1064" s="17">
        <v>107719</v>
      </c>
      <c r="B1064" s="18">
        <v>1</v>
      </c>
      <c r="C1064" s="16" t="s">
        <v>47</v>
      </c>
      <c r="D1064" s="21">
        <v>38841</v>
      </c>
      <c r="E1064" s="16" t="s">
        <v>570</v>
      </c>
      <c r="F1064" s="21">
        <v>44291</v>
      </c>
      <c r="G1064" s="16" t="s">
        <v>103</v>
      </c>
      <c r="H1064" s="26" t="s">
        <v>394</v>
      </c>
      <c r="I1064" s="16" t="s">
        <v>1116</v>
      </c>
      <c r="K1064" s="16" t="s">
        <v>1117</v>
      </c>
      <c r="L1064" s="16" t="s">
        <v>37</v>
      </c>
      <c r="M1064" s="26" t="s">
        <v>1118</v>
      </c>
      <c r="N1064" s="26" t="s">
        <v>1119</v>
      </c>
      <c r="O1064" s="16" t="s">
        <v>53</v>
      </c>
      <c r="P1064" s="26" t="s">
        <v>40</v>
      </c>
      <c r="R1064" s="16" t="s">
        <v>41</v>
      </c>
      <c r="S1064" s="16" t="s">
        <v>42</v>
      </c>
      <c r="T1064" s="22">
        <v>1.4999999999999999E-2</v>
      </c>
      <c r="U1064" s="21">
        <v>43231</v>
      </c>
      <c r="W1064" s="20" t="s">
        <v>43</v>
      </c>
      <c r="X1064" s="16" t="s">
        <v>44</v>
      </c>
      <c r="Y1064" s="26" t="s">
        <v>1120</v>
      </c>
      <c r="Z1064" s="25">
        <v>-3791.36</v>
      </c>
      <c r="AA1064" s="25">
        <v>-2835.27</v>
      </c>
      <c r="AB1064" s="25">
        <v>124497.75</v>
      </c>
      <c r="AC1064" s="25">
        <v>0</v>
      </c>
      <c r="AD1064" s="25">
        <v>194708.64</v>
      </c>
      <c r="AE1064" s="25">
        <v>7164.73</v>
      </c>
      <c r="AF1064" s="25">
        <v>647697.75</v>
      </c>
      <c r="AG1064" s="25">
        <v>0</v>
      </c>
      <c r="AH1064" s="25">
        <v>849571.12</v>
      </c>
      <c r="AI1064" s="16" t="s">
        <v>1121</v>
      </c>
    </row>
    <row r="1065" spans="1:35" x14ac:dyDescent="0.25">
      <c r="A1065" s="17">
        <v>107722</v>
      </c>
      <c r="B1065" s="18">
        <v>4</v>
      </c>
      <c r="C1065" s="16" t="s">
        <v>73</v>
      </c>
      <c r="D1065" s="21">
        <v>38841</v>
      </c>
      <c r="E1065" s="16" t="s">
        <v>570</v>
      </c>
      <c r="F1065" s="21">
        <v>44099</v>
      </c>
      <c r="G1065" s="16" t="s">
        <v>56</v>
      </c>
      <c r="H1065" s="26" t="s">
        <v>92</v>
      </c>
      <c r="I1065" s="16" t="s">
        <v>19010</v>
      </c>
      <c r="K1065" s="16" t="s">
        <v>7155</v>
      </c>
      <c r="L1065" s="16" t="s">
        <v>37</v>
      </c>
      <c r="M1065" s="26" t="s">
        <v>19009</v>
      </c>
      <c r="O1065" s="16" t="s">
        <v>53</v>
      </c>
      <c r="P1065" s="26" t="s">
        <v>40</v>
      </c>
      <c r="R1065" s="16" t="s">
        <v>41</v>
      </c>
      <c r="S1065" s="16" t="s">
        <v>42</v>
      </c>
      <c r="T1065" s="22">
        <v>0.01</v>
      </c>
      <c r="W1065" s="20" t="s">
        <v>43</v>
      </c>
      <c r="X1065" s="16" t="s">
        <v>44</v>
      </c>
      <c r="Y1065" s="26" t="s">
        <v>19008</v>
      </c>
      <c r="Z1065" s="24" t="s">
        <v>32</v>
      </c>
      <c r="AA1065" s="24" t="s">
        <v>32</v>
      </c>
      <c r="AB1065" s="24" t="s">
        <v>32</v>
      </c>
      <c r="AC1065" s="24" t="s">
        <v>32</v>
      </c>
      <c r="AD1065" s="24" t="s">
        <v>32</v>
      </c>
      <c r="AE1065" s="24" t="s">
        <v>32</v>
      </c>
      <c r="AF1065" s="24" t="s">
        <v>32</v>
      </c>
      <c r="AG1065" s="24" t="s">
        <v>32</v>
      </c>
      <c r="AH1065" s="24" t="s">
        <v>32</v>
      </c>
    </row>
    <row r="1066" spans="1:35" ht="30" x14ac:dyDescent="0.25">
      <c r="A1066" s="17">
        <v>107774</v>
      </c>
      <c r="B1066" s="18">
        <v>2</v>
      </c>
      <c r="C1066" s="16" t="s">
        <v>73</v>
      </c>
      <c r="D1066" s="21">
        <v>38855</v>
      </c>
      <c r="E1066" s="16" t="s">
        <v>522</v>
      </c>
      <c r="F1066" s="21">
        <v>43669</v>
      </c>
      <c r="G1066" s="16" t="s">
        <v>529</v>
      </c>
      <c r="H1066" s="26" t="s">
        <v>264</v>
      </c>
      <c r="I1066" s="16" t="s">
        <v>518</v>
      </c>
      <c r="J1066" s="20" t="s">
        <v>116</v>
      </c>
      <c r="L1066" s="16" t="s">
        <v>116</v>
      </c>
      <c r="M1066" s="26" t="s">
        <v>19007</v>
      </c>
      <c r="N1066" s="26" t="s">
        <v>19006</v>
      </c>
      <c r="O1066" s="16" t="s">
        <v>119</v>
      </c>
      <c r="P1066" s="26" t="s">
        <v>582</v>
      </c>
      <c r="T1066" s="22">
        <v>9.16</v>
      </c>
      <c r="W1066" s="20" t="s">
        <v>43</v>
      </c>
      <c r="X1066" s="16" t="s">
        <v>140</v>
      </c>
      <c r="Z1066" s="24" t="s">
        <v>32</v>
      </c>
      <c r="AA1066" s="24" t="s">
        <v>32</v>
      </c>
      <c r="AB1066" s="24" t="s">
        <v>32</v>
      </c>
      <c r="AC1066" s="24" t="s">
        <v>32</v>
      </c>
      <c r="AD1066" s="25">
        <v>2425000</v>
      </c>
      <c r="AE1066" s="25">
        <v>0</v>
      </c>
      <c r="AF1066" s="25">
        <v>0</v>
      </c>
      <c r="AG1066" s="25">
        <v>0</v>
      </c>
      <c r="AH1066" s="25">
        <v>2425000</v>
      </c>
    </row>
    <row r="1067" spans="1:35" x14ac:dyDescent="0.25">
      <c r="A1067" s="17">
        <v>107774.01</v>
      </c>
      <c r="B1067" s="18">
        <v>2</v>
      </c>
      <c r="C1067" s="16" t="s">
        <v>73</v>
      </c>
      <c r="D1067" s="21">
        <v>40183</v>
      </c>
      <c r="E1067" s="16" t="s">
        <v>617</v>
      </c>
      <c r="F1067" s="21">
        <v>44106</v>
      </c>
      <c r="G1067" s="16" t="s">
        <v>75</v>
      </c>
      <c r="H1067" s="26" t="s">
        <v>264</v>
      </c>
      <c r="I1067" s="16" t="s">
        <v>518</v>
      </c>
      <c r="J1067" s="20" t="s">
        <v>116</v>
      </c>
      <c r="L1067" s="16" t="s">
        <v>116</v>
      </c>
      <c r="M1067" s="26" t="s">
        <v>19005</v>
      </c>
      <c r="N1067" s="26" t="s">
        <v>19004</v>
      </c>
      <c r="O1067" s="16" t="s">
        <v>119</v>
      </c>
      <c r="P1067" s="26" t="s">
        <v>168</v>
      </c>
      <c r="R1067" s="16" t="s">
        <v>139</v>
      </c>
      <c r="S1067" s="16" t="s">
        <v>42</v>
      </c>
      <c r="T1067" s="22">
        <v>3.23</v>
      </c>
      <c r="U1067" s="21">
        <v>44645</v>
      </c>
      <c r="W1067" s="20" t="s">
        <v>43</v>
      </c>
      <c r="X1067" s="16" t="s">
        <v>140</v>
      </c>
      <c r="Z1067" s="24" t="s">
        <v>32</v>
      </c>
      <c r="AA1067" s="24" t="s">
        <v>32</v>
      </c>
      <c r="AB1067" s="24" t="s">
        <v>32</v>
      </c>
      <c r="AC1067" s="24" t="s">
        <v>32</v>
      </c>
      <c r="AD1067" s="25">
        <v>1000000</v>
      </c>
      <c r="AE1067" s="25">
        <v>14682235</v>
      </c>
      <c r="AF1067" s="25">
        <v>0</v>
      </c>
      <c r="AG1067" s="25">
        <v>0</v>
      </c>
      <c r="AH1067" s="25">
        <v>15682235</v>
      </c>
      <c r="AI1067" s="16" t="s">
        <v>19003</v>
      </c>
    </row>
    <row r="1068" spans="1:35" x14ac:dyDescent="0.25">
      <c r="A1068" s="17">
        <v>107774.02</v>
      </c>
      <c r="B1068" s="18">
        <v>2</v>
      </c>
      <c r="C1068" s="16" t="s">
        <v>73</v>
      </c>
      <c r="D1068" s="21">
        <v>40183</v>
      </c>
      <c r="E1068" s="16" t="s">
        <v>617</v>
      </c>
      <c r="F1068" s="21">
        <v>43500</v>
      </c>
      <c r="G1068" s="16" t="s">
        <v>529</v>
      </c>
      <c r="H1068" s="26" t="s">
        <v>264</v>
      </c>
      <c r="I1068" s="16" t="s">
        <v>518</v>
      </c>
      <c r="J1068" s="20" t="s">
        <v>116</v>
      </c>
      <c r="L1068" s="16" t="s">
        <v>116</v>
      </c>
      <c r="M1068" s="26" t="s">
        <v>19002</v>
      </c>
      <c r="N1068" s="26" t="s">
        <v>19001</v>
      </c>
      <c r="O1068" s="16" t="s">
        <v>119</v>
      </c>
      <c r="P1068" s="26" t="s">
        <v>168</v>
      </c>
      <c r="R1068" s="16" t="s">
        <v>139</v>
      </c>
      <c r="S1068" s="16" t="s">
        <v>42</v>
      </c>
      <c r="T1068" s="22">
        <v>3.49</v>
      </c>
      <c r="U1068" s="21">
        <v>46010</v>
      </c>
      <c r="W1068" s="20" t="s">
        <v>43</v>
      </c>
      <c r="X1068" s="16" t="s">
        <v>140</v>
      </c>
      <c r="Z1068" s="24" t="s">
        <v>32</v>
      </c>
      <c r="AA1068" s="24" t="s">
        <v>32</v>
      </c>
      <c r="AB1068" s="24" t="s">
        <v>32</v>
      </c>
      <c r="AC1068" s="24" t="s">
        <v>32</v>
      </c>
      <c r="AD1068" s="24" t="s">
        <v>32</v>
      </c>
      <c r="AE1068" s="24" t="s">
        <v>32</v>
      </c>
      <c r="AF1068" s="24" t="s">
        <v>32</v>
      </c>
      <c r="AG1068" s="24" t="s">
        <v>32</v>
      </c>
      <c r="AH1068" s="24" t="s">
        <v>32</v>
      </c>
    </row>
    <row r="1069" spans="1:35" x14ac:dyDescent="0.25">
      <c r="A1069" s="17">
        <v>107774.03</v>
      </c>
      <c r="B1069" s="18">
        <v>2</v>
      </c>
      <c r="C1069" s="16" t="s">
        <v>73</v>
      </c>
      <c r="D1069" s="21">
        <v>40183</v>
      </c>
      <c r="E1069" s="16" t="s">
        <v>617</v>
      </c>
      <c r="F1069" s="21">
        <v>43929</v>
      </c>
      <c r="G1069" s="16" t="s">
        <v>529</v>
      </c>
      <c r="H1069" s="26" t="s">
        <v>264</v>
      </c>
      <c r="I1069" s="16" t="s">
        <v>518</v>
      </c>
      <c r="J1069" s="20" t="s">
        <v>116</v>
      </c>
      <c r="L1069" s="16" t="s">
        <v>116</v>
      </c>
      <c r="M1069" s="26" t="s">
        <v>19000</v>
      </c>
      <c r="N1069" s="26" t="s">
        <v>18999</v>
      </c>
      <c r="O1069" s="16" t="s">
        <v>119</v>
      </c>
      <c r="P1069" s="26" t="s">
        <v>168</v>
      </c>
      <c r="R1069" s="16" t="s">
        <v>139</v>
      </c>
      <c r="S1069" s="16" t="s">
        <v>42</v>
      </c>
      <c r="T1069" s="22">
        <v>2.92</v>
      </c>
      <c r="U1069" s="21">
        <v>46395</v>
      </c>
      <c r="W1069" s="20" t="s">
        <v>43</v>
      </c>
      <c r="X1069" s="16" t="s">
        <v>140</v>
      </c>
      <c r="Z1069" s="24" t="s">
        <v>32</v>
      </c>
      <c r="AA1069" s="24" t="s">
        <v>32</v>
      </c>
      <c r="AB1069" s="24" t="s">
        <v>32</v>
      </c>
      <c r="AC1069" s="24" t="s">
        <v>32</v>
      </c>
      <c r="AD1069" s="24" t="s">
        <v>32</v>
      </c>
      <c r="AE1069" s="24" t="s">
        <v>32</v>
      </c>
      <c r="AF1069" s="24" t="s">
        <v>32</v>
      </c>
      <c r="AG1069" s="24" t="s">
        <v>32</v>
      </c>
      <c r="AH1069" s="24" t="s">
        <v>32</v>
      </c>
    </row>
    <row r="1070" spans="1:35" ht="30" x14ac:dyDescent="0.25">
      <c r="A1070" s="17">
        <v>107777</v>
      </c>
      <c r="B1070" s="18">
        <v>1</v>
      </c>
      <c r="C1070" s="16" t="s">
        <v>31</v>
      </c>
      <c r="D1070" s="21">
        <v>38859</v>
      </c>
      <c r="E1070" s="16" t="s">
        <v>1142</v>
      </c>
      <c r="F1070" s="21">
        <v>44215</v>
      </c>
      <c r="G1070" s="16" t="s">
        <v>75</v>
      </c>
      <c r="H1070" s="26" t="s">
        <v>320</v>
      </c>
      <c r="I1070" s="16" t="s">
        <v>3953</v>
      </c>
      <c r="J1070" s="20" t="s">
        <v>116</v>
      </c>
      <c r="L1070" s="16" t="s">
        <v>116</v>
      </c>
      <c r="M1070" s="26" t="s">
        <v>18998</v>
      </c>
      <c r="N1070" s="26" t="s">
        <v>18997</v>
      </c>
      <c r="O1070" s="16" t="s">
        <v>60</v>
      </c>
      <c r="P1070" s="26" t="s">
        <v>168</v>
      </c>
      <c r="R1070" s="16" t="s">
        <v>139</v>
      </c>
      <c r="S1070" s="16" t="s">
        <v>42</v>
      </c>
      <c r="T1070" s="22">
        <v>0.93</v>
      </c>
      <c r="U1070" s="21">
        <v>43378</v>
      </c>
      <c r="W1070" s="20" t="s">
        <v>43</v>
      </c>
      <c r="X1070" s="16" t="s">
        <v>78</v>
      </c>
      <c r="Z1070" s="24" t="s">
        <v>32</v>
      </c>
      <c r="AA1070" s="24" t="s">
        <v>32</v>
      </c>
      <c r="AB1070" s="24" t="s">
        <v>32</v>
      </c>
      <c r="AC1070" s="24" t="s">
        <v>32</v>
      </c>
      <c r="AD1070" s="25">
        <v>1050000</v>
      </c>
      <c r="AE1070" s="25">
        <v>5229852</v>
      </c>
      <c r="AF1070" s="25">
        <v>11211506</v>
      </c>
      <c r="AG1070" s="25">
        <v>0</v>
      </c>
      <c r="AH1070" s="25">
        <v>17491358</v>
      </c>
      <c r="AI1070" s="16" t="s">
        <v>18996</v>
      </c>
    </row>
    <row r="1071" spans="1:35" x14ac:dyDescent="0.25">
      <c r="A1071" s="17">
        <v>107847</v>
      </c>
      <c r="B1071" s="18">
        <v>3</v>
      </c>
      <c r="C1071" s="16" t="s">
        <v>474</v>
      </c>
      <c r="D1071" s="21">
        <v>38897</v>
      </c>
      <c r="E1071" s="16" t="s">
        <v>825</v>
      </c>
      <c r="F1071" s="21">
        <v>44168</v>
      </c>
      <c r="G1071" s="16" t="s">
        <v>75</v>
      </c>
      <c r="H1071" s="26" t="s">
        <v>226</v>
      </c>
      <c r="I1071" s="16" t="s">
        <v>5446</v>
      </c>
      <c r="J1071" s="20" t="s">
        <v>116</v>
      </c>
      <c r="K1071" s="16" t="s">
        <v>18995</v>
      </c>
      <c r="L1071" s="16" t="s">
        <v>116</v>
      </c>
      <c r="M1071" s="26" t="s">
        <v>18994</v>
      </c>
      <c r="N1071" s="26" t="s">
        <v>18993</v>
      </c>
      <c r="O1071" s="16" t="s">
        <v>119</v>
      </c>
      <c r="P1071" s="26" t="s">
        <v>138</v>
      </c>
      <c r="R1071" s="16" t="s">
        <v>139</v>
      </c>
      <c r="S1071" s="16" t="s">
        <v>42</v>
      </c>
      <c r="T1071" s="22">
        <v>0.02</v>
      </c>
      <c r="U1071" s="21">
        <v>41831</v>
      </c>
      <c r="W1071" s="20" t="s">
        <v>43</v>
      </c>
      <c r="X1071" s="16" t="s">
        <v>78</v>
      </c>
      <c r="Z1071" s="24" t="s">
        <v>32</v>
      </c>
      <c r="AA1071" s="24" t="s">
        <v>32</v>
      </c>
      <c r="AB1071" s="24" t="s">
        <v>32</v>
      </c>
      <c r="AC1071" s="24" t="s">
        <v>32</v>
      </c>
      <c r="AD1071" s="25">
        <v>265400</v>
      </c>
      <c r="AE1071" s="25">
        <v>2157600</v>
      </c>
      <c r="AF1071" s="25">
        <v>2751858</v>
      </c>
      <c r="AG1071" s="25">
        <v>0</v>
      </c>
      <c r="AH1071" s="25">
        <v>5174858</v>
      </c>
      <c r="AI1071" s="16" t="s">
        <v>18992</v>
      </c>
    </row>
    <row r="1072" spans="1:35" ht="45" x14ac:dyDescent="0.25">
      <c r="A1072" s="17">
        <v>107856</v>
      </c>
      <c r="B1072" s="18">
        <v>6</v>
      </c>
      <c r="C1072" s="16" t="s">
        <v>73</v>
      </c>
      <c r="D1072" s="21">
        <v>38903</v>
      </c>
      <c r="E1072" s="16" t="s">
        <v>18989</v>
      </c>
      <c r="F1072" s="21">
        <v>39668</v>
      </c>
      <c r="G1072" s="16" t="s">
        <v>32</v>
      </c>
      <c r="H1072" s="26" t="s">
        <v>76</v>
      </c>
      <c r="L1072" s="16" t="s">
        <v>110</v>
      </c>
      <c r="M1072" s="26" t="s">
        <v>18991</v>
      </c>
      <c r="O1072" s="16" t="s">
        <v>1612</v>
      </c>
      <c r="P1072" s="26" t="s">
        <v>1062</v>
      </c>
      <c r="T1072" s="23" t="s">
        <v>32</v>
      </c>
      <c r="W1072" s="20" t="s">
        <v>43</v>
      </c>
      <c r="Z1072" s="24" t="s">
        <v>32</v>
      </c>
      <c r="AA1072" s="24" t="s">
        <v>32</v>
      </c>
      <c r="AB1072" s="24" t="s">
        <v>32</v>
      </c>
      <c r="AC1072" s="24" t="s">
        <v>32</v>
      </c>
      <c r="AD1072" s="25">
        <v>0</v>
      </c>
      <c r="AE1072" s="25">
        <v>0</v>
      </c>
      <c r="AF1072" s="25">
        <v>840000</v>
      </c>
      <c r="AG1072" s="25">
        <v>0</v>
      </c>
      <c r="AH1072" s="25">
        <v>840000</v>
      </c>
      <c r="AI1072" s="16" t="s">
        <v>18990</v>
      </c>
    </row>
    <row r="1073" spans="1:35" ht="30" x14ac:dyDescent="0.25">
      <c r="A1073" s="17">
        <v>107865</v>
      </c>
      <c r="B1073" s="18">
        <v>6</v>
      </c>
      <c r="C1073" s="16" t="s">
        <v>73</v>
      </c>
      <c r="D1073" s="21">
        <v>38903</v>
      </c>
      <c r="E1073" s="16" t="s">
        <v>18989</v>
      </c>
      <c r="F1073" s="21">
        <v>39668</v>
      </c>
      <c r="G1073" s="16" t="s">
        <v>32</v>
      </c>
      <c r="H1073" s="26" t="s">
        <v>76</v>
      </c>
      <c r="L1073" s="16" t="s">
        <v>110</v>
      </c>
      <c r="M1073" s="26" t="s">
        <v>18988</v>
      </c>
      <c r="O1073" s="16" t="s">
        <v>1612</v>
      </c>
      <c r="P1073" s="26" t="s">
        <v>1062</v>
      </c>
      <c r="T1073" s="23" t="s">
        <v>32</v>
      </c>
      <c r="W1073" s="20" t="s">
        <v>43</v>
      </c>
      <c r="Z1073" s="24" t="s">
        <v>32</v>
      </c>
      <c r="AA1073" s="24" t="s">
        <v>32</v>
      </c>
      <c r="AB1073" s="24" t="s">
        <v>32</v>
      </c>
      <c r="AC1073" s="24" t="s">
        <v>32</v>
      </c>
      <c r="AD1073" s="25">
        <v>0</v>
      </c>
      <c r="AE1073" s="25">
        <v>0</v>
      </c>
      <c r="AF1073" s="25">
        <v>325000</v>
      </c>
      <c r="AG1073" s="25">
        <v>0</v>
      </c>
      <c r="AH1073" s="25">
        <v>325000</v>
      </c>
      <c r="AI1073" s="16" t="s">
        <v>18987</v>
      </c>
    </row>
    <row r="1074" spans="1:35" x14ac:dyDescent="0.25">
      <c r="A1074" s="17">
        <v>107906</v>
      </c>
      <c r="B1074" s="18">
        <v>1</v>
      </c>
      <c r="C1074" s="16" t="s">
        <v>73</v>
      </c>
      <c r="D1074" s="21">
        <v>38911</v>
      </c>
      <c r="E1074" s="16" t="s">
        <v>18983</v>
      </c>
      <c r="F1074" s="21">
        <v>43474</v>
      </c>
      <c r="G1074" s="16" t="s">
        <v>75</v>
      </c>
      <c r="H1074" s="26" t="s">
        <v>320</v>
      </c>
      <c r="I1074" s="16" t="s">
        <v>1894</v>
      </c>
      <c r="J1074" s="20" t="s">
        <v>116</v>
      </c>
      <c r="L1074" s="16" t="s">
        <v>116</v>
      </c>
      <c r="M1074" s="26" t="s">
        <v>18986</v>
      </c>
      <c r="O1074" s="16" t="s">
        <v>78</v>
      </c>
      <c r="T1074" s="22">
        <v>9.19</v>
      </c>
      <c r="W1074" s="20" t="s">
        <v>43</v>
      </c>
      <c r="X1074" s="16" t="s">
        <v>140</v>
      </c>
      <c r="Z1074" s="24" t="s">
        <v>32</v>
      </c>
      <c r="AA1074" s="24" t="s">
        <v>32</v>
      </c>
      <c r="AB1074" s="24" t="s">
        <v>32</v>
      </c>
      <c r="AC1074" s="24" t="s">
        <v>32</v>
      </c>
      <c r="AD1074" s="24" t="s">
        <v>32</v>
      </c>
      <c r="AE1074" s="24" t="s">
        <v>32</v>
      </c>
      <c r="AF1074" s="24" t="s">
        <v>32</v>
      </c>
      <c r="AG1074" s="24" t="s">
        <v>32</v>
      </c>
      <c r="AH1074" s="24" t="s">
        <v>32</v>
      </c>
    </row>
    <row r="1075" spans="1:35" x14ac:dyDescent="0.25">
      <c r="A1075" s="17">
        <v>107913</v>
      </c>
      <c r="B1075" s="18">
        <v>4</v>
      </c>
      <c r="C1075" s="16" t="s">
        <v>73</v>
      </c>
      <c r="D1075" s="21">
        <v>38911</v>
      </c>
      <c r="E1075" s="16" t="s">
        <v>18983</v>
      </c>
      <c r="F1075" s="21">
        <v>44180</v>
      </c>
      <c r="G1075" s="16" t="s">
        <v>75</v>
      </c>
      <c r="H1075" s="26" t="s">
        <v>126</v>
      </c>
      <c r="I1075" s="16" t="s">
        <v>583</v>
      </c>
      <c r="J1075" s="20" t="s">
        <v>148</v>
      </c>
      <c r="L1075" s="16" t="s">
        <v>149</v>
      </c>
      <c r="M1075" s="26" t="s">
        <v>18985</v>
      </c>
      <c r="N1075" s="26" t="s">
        <v>18984</v>
      </c>
      <c r="O1075" s="16" t="s">
        <v>119</v>
      </c>
      <c r="P1075" s="26" t="s">
        <v>1254</v>
      </c>
      <c r="R1075" s="16" t="s">
        <v>139</v>
      </c>
      <c r="S1075" s="16" t="s">
        <v>42</v>
      </c>
      <c r="T1075" s="22">
        <v>0.48</v>
      </c>
      <c r="U1075" s="21">
        <v>44841</v>
      </c>
      <c r="W1075" s="20" t="s">
        <v>43</v>
      </c>
      <c r="X1075" s="16" t="s">
        <v>454</v>
      </c>
      <c r="Z1075" s="24" t="s">
        <v>32</v>
      </c>
      <c r="AA1075" s="24" t="s">
        <v>32</v>
      </c>
      <c r="AB1075" s="24" t="s">
        <v>32</v>
      </c>
      <c r="AC1075" s="24" t="s">
        <v>32</v>
      </c>
      <c r="AD1075" s="25">
        <v>4500000</v>
      </c>
      <c r="AE1075" s="25">
        <v>545000</v>
      </c>
      <c r="AF1075" s="25">
        <v>0</v>
      </c>
      <c r="AG1075" s="25">
        <v>0</v>
      </c>
      <c r="AH1075" s="25">
        <v>5045000</v>
      </c>
    </row>
    <row r="1076" spans="1:35" ht="30" x14ac:dyDescent="0.25">
      <c r="A1076" s="17">
        <v>107914</v>
      </c>
      <c r="B1076" s="18">
        <v>3</v>
      </c>
      <c r="C1076" s="16" t="s">
        <v>73</v>
      </c>
      <c r="D1076" s="21">
        <v>38911</v>
      </c>
      <c r="E1076" s="16" t="s">
        <v>18983</v>
      </c>
      <c r="F1076" s="21">
        <v>44215</v>
      </c>
      <c r="G1076" s="16" t="s">
        <v>75</v>
      </c>
      <c r="H1076" s="26" t="s">
        <v>434</v>
      </c>
      <c r="I1076" s="16" t="s">
        <v>1939</v>
      </c>
      <c r="J1076" s="20" t="s">
        <v>116</v>
      </c>
      <c r="L1076" s="16" t="s">
        <v>116</v>
      </c>
      <c r="M1076" s="26" t="s">
        <v>18982</v>
      </c>
      <c r="N1076" s="26" t="s">
        <v>18981</v>
      </c>
      <c r="O1076" s="16" t="s">
        <v>60</v>
      </c>
      <c r="P1076" s="26" t="s">
        <v>627</v>
      </c>
      <c r="R1076" s="16" t="s">
        <v>139</v>
      </c>
      <c r="S1076" s="16" t="s">
        <v>42</v>
      </c>
      <c r="T1076" s="22">
        <v>0.27200000000000002</v>
      </c>
      <c r="W1076" s="20" t="s">
        <v>43</v>
      </c>
      <c r="X1076" s="16" t="s">
        <v>140</v>
      </c>
      <c r="Z1076" s="24" t="s">
        <v>32</v>
      </c>
      <c r="AA1076" s="24" t="s">
        <v>32</v>
      </c>
      <c r="AB1076" s="24" t="s">
        <v>32</v>
      </c>
      <c r="AC1076" s="24" t="s">
        <v>32</v>
      </c>
      <c r="AD1076" s="25">
        <v>254250</v>
      </c>
      <c r="AE1076" s="25">
        <v>485000</v>
      </c>
      <c r="AF1076" s="25">
        <v>0</v>
      </c>
      <c r="AG1076" s="25">
        <v>0</v>
      </c>
      <c r="AH1076" s="25">
        <v>739250</v>
      </c>
      <c r="AI1076" s="16" t="s">
        <v>18980</v>
      </c>
    </row>
    <row r="1077" spans="1:35" ht="30" x14ac:dyDescent="0.25">
      <c r="A1077" s="17">
        <v>107952</v>
      </c>
      <c r="B1077" s="18">
        <v>6</v>
      </c>
      <c r="C1077" s="16" t="s">
        <v>73</v>
      </c>
      <c r="D1077" s="21">
        <v>38923</v>
      </c>
      <c r="E1077" s="16" t="s">
        <v>774</v>
      </c>
      <c r="F1077" s="21">
        <v>38923</v>
      </c>
      <c r="G1077" s="16" t="s">
        <v>32</v>
      </c>
      <c r="H1077" s="26" t="s">
        <v>76</v>
      </c>
      <c r="L1077" s="16" t="s">
        <v>110</v>
      </c>
      <c r="M1077" s="26" t="s">
        <v>18979</v>
      </c>
      <c r="O1077" s="16" t="s">
        <v>18429</v>
      </c>
      <c r="P1077" s="26" t="s">
        <v>768</v>
      </c>
      <c r="T1077" s="23" t="s">
        <v>32</v>
      </c>
      <c r="W1077" s="20" t="s">
        <v>43</v>
      </c>
      <c r="Z1077" s="24" t="s">
        <v>32</v>
      </c>
      <c r="AA1077" s="24" t="s">
        <v>32</v>
      </c>
      <c r="AB1077" s="24" t="s">
        <v>32</v>
      </c>
      <c r="AC1077" s="24" t="s">
        <v>32</v>
      </c>
      <c r="AD1077" s="25">
        <v>0</v>
      </c>
      <c r="AE1077" s="25">
        <v>0</v>
      </c>
      <c r="AF1077" s="25">
        <v>40000</v>
      </c>
      <c r="AG1077" s="25">
        <v>0</v>
      </c>
      <c r="AH1077" s="25">
        <v>40000</v>
      </c>
      <c r="AI1077" s="16" t="s">
        <v>18978</v>
      </c>
    </row>
    <row r="1078" spans="1:35" ht="30" x14ac:dyDescent="0.25">
      <c r="A1078" s="17">
        <v>107963.02</v>
      </c>
      <c r="B1078" s="18">
        <v>4</v>
      </c>
      <c r="C1078" s="16" t="s">
        <v>474</v>
      </c>
      <c r="D1078" s="21">
        <v>42333</v>
      </c>
      <c r="E1078" s="16" t="s">
        <v>142</v>
      </c>
      <c r="F1078" s="21">
        <v>44279</v>
      </c>
      <c r="G1078" s="16" t="s">
        <v>75</v>
      </c>
      <c r="H1078" s="26" t="s">
        <v>126</v>
      </c>
      <c r="I1078" s="16" t="s">
        <v>159</v>
      </c>
      <c r="J1078" s="20" t="s">
        <v>148</v>
      </c>
      <c r="L1078" s="16" t="s">
        <v>149</v>
      </c>
      <c r="M1078" s="26" t="s">
        <v>18977</v>
      </c>
      <c r="O1078" s="16" t="s">
        <v>179</v>
      </c>
      <c r="P1078" s="26" t="s">
        <v>79</v>
      </c>
      <c r="R1078" s="16" t="s">
        <v>41</v>
      </c>
      <c r="S1078" s="16" t="s">
        <v>84</v>
      </c>
      <c r="T1078" s="22">
        <v>1.01</v>
      </c>
      <c r="U1078" s="21">
        <v>42965</v>
      </c>
      <c r="W1078" s="20" t="s">
        <v>43</v>
      </c>
      <c r="X1078" s="16" t="s">
        <v>454</v>
      </c>
      <c r="Y1078" s="26" t="s">
        <v>18976</v>
      </c>
      <c r="Z1078" s="24" t="s">
        <v>32</v>
      </c>
      <c r="AA1078" s="24" t="s">
        <v>32</v>
      </c>
      <c r="AB1078" s="24" t="s">
        <v>32</v>
      </c>
      <c r="AC1078" s="24" t="s">
        <v>32</v>
      </c>
      <c r="AD1078" s="25">
        <v>0</v>
      </c>
      <c r="AE1078" s="25">
        <v>0</v>
      </c>
      <c r="AF1078" s="25">
        <v>869644</v>
      </c>
      <c r="AG1078" s="25">
        <v>0</v>
      </c>
      <c r="AH1078" s="25">
        <v>869644</v>
      </c>
      <c r="AI1078" s="16" t="s">
        <v>18975</v>
      </c>
    </row>
    <row r="1079" spans="1:35" x14ac:dyDescent="0.25">
      <c r="A1079" s="17">
        <v>107963.03</v>
      </c>
      <c r="B1079" s="18">
        <v>4</v>
      </c>
      <c r="C1079" s="16" t="s">
        <v>73</v>
      </c>
      <c r="D1079" s="21">
        <v>43538</v>
      </c>
      <c r="E1079" s="16" t="s">
        <v>176</v>
      </c>
      <c r="F1079" s="21">
        <v>43579</v>
      </c>
      <c r="G1079" s="16" t="s">
        <v>75</v>
      </c>
      <c r="H1079" s="26" t="s">
        <v>126</v>
      </c>
      <c r="I1079" s="16" t="s">
        <v>159</v>
      </c>
      <c r="J1079" s="20" t="s">
        <v>148</v>
      </c>
      <c r="L1079" s="16" t="s">
        <v>149</v>
      </c>
      <c r="M1079" s="26" t="s">
        <v>1072</v>
      </c>
      <c r="O1079" s="16" t="s">
        <v>179</v>
      </c>
      <c r="P1079" s="26" t="s">
        <v>79</v>
      </c>
      <c r="R1079" s="16" t="s">
        <v>41</v>
      </c>
      <c r="S1079" s="16" t="s">
        <v>84</v>
      </c>
      <c r="T1079" s="22">
        <v>0.01</v>
      </c>
      <c r="W1079" s="20" t="s">
        <v>43</v>
      </c>
      <c r="X1079" s="16" t="s">
        <v>454</v>
      </c>
      <c r="Y1079" s="26" t="s">
        <v>18974</v>
      </c>
      <c r="Z1079" s="24" t="s">
        <v>32</v>
      </c>
      <c r="AA1079" s="24" t="s">
        <v>32</v>
      </c>
      <c r="AB1079" s="24" t="s">
        <v>32</v>
      </c>
      <c r="AC1079" s="24" t="s">
        <v>32</v>
      </c>
      <c r="AD1079" s="25">
        <v>0</v>
      </c>
      <c r="AE1079" s="25">
        <v>0</v>
      </c>
      <c r="AF1079" s="25">
        <v>91500</v>
      </c>
      <c r="AG1079" s="25">
        <v>0</v>
      </c>
      <c r="AH1079" s="25">
        <v>91500</v>
      </c>
      <c r="AI1079" s="16" t="s">
        <v>18973</v>
      </c>
    </row>
    <row r="1080" spans="1:35" x14ac:dyDescent="0.25">
      <c r="A1080" s="17">
        <v>107963.04</v>
      </c>
      <c r="B1080" s="18">
        <v>4</v>
      </c>
      <c r="C1080" s="16" t="s">
        <v>31</v>
      </c>
      <c r="D1080" s="21">
        <v>44328</v>
      </c>
      <c r="E1080" s="16" t="s">
        <v>142</v>
      </c>
      <c r="F1080" s="21">
        <v>44336</v>
      </c>
      <c r="G1080" s="16" t="s">
        <v>32</v>
      </c>
      <c r="H1080" s="26" t="s">
        <v>126</v>
      </c>
      <c r="I1080" s="16" t="s">
        <v>159</v>
      </c>
      <c r="J1080" s="20" t="s">
        <v>148</v>
      </c>
      <c r="L1080" s="16" t="s">
        <v>149</v>
      </c>
      <c r="M1080" s="26" t="s">
        <v>1072</v>
      </c>
      <c r="N1080" s="26" t="s">
        <v>1122</v>
      </c>
      <c r="O1080" s="16" t="s">
        <v>78</v>
      </c>
      <c r="P1080" s="26" t="s">
        <v>79</v>
      </c>
      <c r="T1080" s="23" t="s">
        <v>32</v>
      </c>
      <c r="W1080" s="20" t="s">
        <v>43</v>
      </c>
      <c r="X1080" s="16" t="s">
        <v>454</v>
      </c>
      <c r="Z1080" s="25">
        <v>1500000</v>
      </c>
      <c r="AA1080" s="25">
        <v>0</v>
      </c>
      <c r="AB1080" s="25">
        <v>3500000</v>
      </c>
      <c r="AC1080" s="25">
        <v>0</v>
      </c>
      <c r="AD1080" s="25">
        <v>1500000</v>
      </c>
      <c r="AE1080" s="25">
        <v>0</v>
      </c>
      <c r="AF1080" s="25">
        <v>3500000</v>
      </c>
      <c r="AG1080" s="25">
        <v>0</v>
      </c>
      <c r="AH1080" s="25">
        <v>5000000</v>
      </c>
      <c r="AI1080" s="16" t="s">
        <v>1123</v>
      </c>
    </row>
    <row r="1081" spans="1:35" ht="30" x14ac:dyDescent="0.25">
      <c r="A1081" s="17">
        <v>108035</v>
      </c>
      <c r="B1081" s="18">
        <v>1</v>
      </c>
      <c r="C1081" s="16" t="s">
        <v>73</v>
      </c>
      <c r="D1081" s="21">
        <v>38937</v>
      </c>
      <c r="E1081" s="16" t="s">
        <v>18868</v>
      </c>
      <c r="F1081" s="21">
        <v>43475</v>
      </c>
      <c r="G1081" s="16" t="s">
        <v>75</v>
      </c>
      <c r="H1081" s="26" t="s">
        <v>209</v>
      </c>
      <c r="M1081" s="26" t="s">
        <v>18972</v>
      </c>
      <c r="O1081" s="16" t="s">
        <v>4543</v>
      </c>
      <c r="P1081" s="26" t="s">
        <v>1140</v>
      </c>
      <c r="T1081" s="22">
        <v>0.01</v>
      </c>
      <c r="W1081" s="20" t="s">
        <v>43</v>
      </c>
      <c r="X1081" s="16" t="s">
        <v>44</v>
      </c>
      <c r="Z1081" s="24" t="s">
        <v>32</v>
      </c>
      <c r="AA1081" s="24" t="s">
        <v>32</v>
      </c>
      <c r="AB1081" s="24" t="s">
        <v>32</v>
      </c>
      <c r="AC1081" s="24" t="s">
        <v>32</v>
      </c>
      <c r="AD1081" s="25">
        <v>0</v>
      </c>
      <c r="AE1081" s="25">
        <v>206000</v>
      </c>
      <c r="AF1081" s="25">
        <v>0</v>
      </c>
      <c r="AG1081" s="25">
        <v>0</v>
      </c>
      <c r="AH1081" s="25">
        <v>206000</v>
      </c>
    </row>
    <row r="1082" spans="1:35" x14ac:dyDescent="0.25">
      <c r="A1082" s="17">
        <v>108049.02</v>
      </c>
      <c r="B1082" s="18">
        <v>3</v>
      </c>
      <c r="C1082" s="16" t="s">
        <v>73</v>
      </c>
      <c r="D1082" s="21">
        <v>39300</v>
      </c>
      <c r="E1082" s="16" t="s">
        <v>774</v>
      </c>
      <c r="F1082" s="21">
        <v>43474</v>
      </c>
      <c r="G1082" s="16" t="s">
        <v>75</v>
      </c>
      <c r="H1082" s="26" t="s">
        <v>437</v>
      </c>
      <c r="M1082" s="26" t="s">
        <v>18971</v>
      </c>
      <c r="O1082" s="16" t="s">
        <v>151</v>
      </c>
      <c r="P1082" s="26" t="s">
        <v>198</v>
      </c>
      <c r="T1082" s="23" t="s">
        <v>32</v>
      </c>
      <c r="W1082" s="20" t="s">
        <v>43</v>
      </c>
      <c r="Z1082" s="24" t="s">
        <v>32</v>
      </c>
      <c r="AA1082" s="24" t="s">
        <v>32</v>
      </c>
      <c r="AB1082" s="24" t="s">
        <v>32</v>
      </c>
      <c r="AC1082" s="24" t="s">
        <v>32</v>
      </c>
      <c r="AD1082" s="25">
        <v>0</v>
      </c>
      <c r="AE1082" s="25">
        <v>0</v>
      </c>
      <c r="AF1082" s="25">
        <v>112952.49</v>
      </c>
      <c r="AG1082" s="25">
        <v>0</v>
      </c>
      <c r="AH1082" s="25">
        <v>112952.49</v>
      </c>
      <c r="AI1082" s="16" t="s">
        <v>18970</v>
      </c>
    </row>
    <row r="1083" spans="1:35" ht="30" x14ac:dyDescent="0.25">
      <c r="A1083" s="17">
        <v>108081.01</v>
      </c>
      <c r="B1083" s="18">
        <v>4</v>
      </c>
      <c r="C1083" s="16" t="s">
        <v>73</v>
      </c>
      <c r="D1083" s="21">
        <v>42060</v>
      </c>
      <c r="E1083" s="16" t="s">
        <v>113</v>
      </c>
      <c r="F1083" s="21">
        <v>44006</v>
      </c>
      <c r="G1083" s="16" t="s">
        <v>142</v>
      </c>
      <c r="H1083" s="26" t="s">
        <v>126</v>
      </c>
      <c r="I1083" s="16" t="s">
        <v>18969</v>
      </c>
      <c r="K1083" s="16" t="s">
        <v>18968</v>
      </c>
      <c r="L1083" s="16" t="s">
        <v>37</v>
      </c>
      <c r="M1083" s="26" t="s">
        <v>18967</v>
      </c>
      <c r="N1083" s="26" t="s">
        <v>18966</v>
      </c>
      <c r="O1083" s="16" t="s">
        <v>1139</v>
      </c>
      <c r="P1083" s="26" t="s">
        <v>1140</v>
      </c>
      <c r="T1083" s="22">
        <v>0.1</v>
      </c>
      <c r="W1083" s="20" t="s">
        <v>43</v>
      </c>
      <c r="X1083" s="16" t="s">
        <v>78</v>
      </c>
      <c r="Z1083" s="24" t="s">
        <v>32</v>
      </c>
      <c r="AA1083" s="24" t="s">
        <v>32</v>
      </c>
      <c r="AB1083" s="24" t="s">
        <v>32</v>
      </c>
      <c r="AC1083" s="24" t="s">
        <v>32</v>
      </c>
      <c r="AD1083" s="25">
        <v>5000</v>
      </c>
      <c r="AE1083" s="25">
        <v>0</v>
      </c>
      <c r="AF1083" s="25">
        <v>1162460</v>
      </c>
      <c r="AG1083" s="25">
        <v>0</v>
      </c>
      <c r="AH1083" s="25">
        <v>1167460</v>
      </c>
      <c r="AI1083" s="16" t="s">
        <v>18965</v>
      </c>
    </row>
    <row r="1084" spans="1:35" ht="30" x14ac:dyDescent="0.25">
      <c r="A1084" s="17">
        <v>108082</v>
      </c>
      <c r="B1084" s="18">
        <v>4</v>
      </c>
      <c r="C1084" s="16" t="s">
        <v>73</v>
      </c>
      <c r="D1084" s="21">
        <v>38947</v>
      </c>
      <c r="E1084" s="16" t="s">
        <v>18868</v>
      </c>
      <c r="F1084" s="21">
        <v>43901</v>
      </c>
      <c r="G1084" s="16" t="s">
        <v>142</v>
      </c>
      <c r="H1084" s="26" t="s">
        <v>126</v>
      </c>
      <c r="L1084" s="16" t="s">
        <v>110</v>
      </c>
      <c r="M1084" s="26" t="s">
        <v>18964</v>
      </c>
      <c r="N1084" s="26" t="s">
        <v>18963</v>
      </c>
      <c r="O1084" s="16" t="s">
        <v>1139</v>
      </c>
      <c r="P1084" s="26" t="s">
        <v>1140</v>
      </c>
      <c r="T1084" s="22">
        <v>0.01</v>
      </c>
      <c r="W1084" s="20" t="s">
        <v>43</v>
      </c>
      <c r="X1084" s="16" t="s">
        <v>78</v>
      </c>
      <c r="Z1084" s="24" t="s">
        <v>32</v>
      </c>
      <c r="AA1084" s="24" t="s">
        <v>32</v>
      </c>
      <c r="AB1084" s="24" t="s">
        <v>32</v>
      </c>
      <c r="AC1084" s="24" t="s">
        <v>32</v>
      </c>
      <c r="AD1084" s="25">
        <v>0</v>
      </c>
      <c r="AE1084" s="25">
        <v>433000</v>
      </c>
      <c r="AF1084" s="25">
        <v>0</v>
      </c>
      <c r="AG1084" s="25">
        <v>0</v>
      </c>
      <c r="AH1084" s="25">
        <v>433000</v>
      </c>
    </row>
    <row r="1085" spans="1:35" x14ac:dyDescent="0.25">
      <c r="A1085" s="17">
        <v>108157</v>
      </c>
      <c r="B1085" s="18">
        <v>6</v>
      </c>
      <c r="C1085" s="16" t="s">
        <v>73</v>
      </c>
      <c r="D1085" s="21">
        <v>38959</v>
      </c>
      <c r="E1085" s="16" t="s">
        <v>74</v>
      </c>
      <c r="F1085" s="21">
        <v>39765</v>
      </c>
      <c r="G1085" s="16" t="s">
        <v>32</v>
      </c>
      <c r="H1085" s="26" t="s">
        <v>76</v>
      </c>
      <c r="L1085" s="16" t="s">
        <v>110</v>
      </c>
      <c r="M1085" s="26" t="s">
        <v>18962</v>
      </c>
      <c r="O1085" s="16" t="s">
        <v>1612</v>
      </c>
      <c r="P1085" s="26" t="s">
        <v>1420</v>
      </c>
      <c r="T1085" s="23" t="s">
        <v>32</v>
      </c>
      <c r="W1085" s="20" t="s">
        <v>43</v>
      </c>
      <c r="Z1085" s="24" t="s">
        <v>32</v>
      </c>
      <c r="AA1085" s="24" t="s">
        <v>32</v>
      </c>
      <c r="AB1085" s="24" t="s">
        <v>32</v>
      </c>
      <c r="AC1085" s="24" t="s">
        <v>32</v>
      </c>
      <c r="AD1085" s="25">
        <v>105000</v>
      </c>
      <c r="AE1085" s="25">
        <v>0</v>
      </c>
      <c r="AF1085" s="25">
        <v>0</v>
      </c>
      <c r="AG1085" s="25">
        <v>0</v>
      </c>
      <c r="AH1085" s="25">
        <v>105000</v>
      </c>
    </row>
    <row r="1086" spans="1:35" ht="30" x14ac:dyDescent="0.25">
      <c r="A1086" s="17">
        <v>108164</v>
      </c>
      <c r="B1086" s="18">
        <v>4</v>
      </c>
      <c r="C1086" s="16" t="s">
        <v>73</v>
      </c>
      <c r="D1086" s="21">
        <v>38959</v>
      </c>
      <c r="E1086" s="16" t="s">
        <v>18868</v>
      </c>
      <c r="F1086" s="21">
        <v>44006</v>
      </c>
      <c r="G1086" s="16" t="s">
        <v>142</v>
      </c>
      <c r="H1086" s="26" t="s">
        <v>126</v>
      </c>
      <c r="L1086" s="16" t="s">
        <v>110</v>
      </c>
      <c r="M1086" s="26" t="s">
        <v>18961</v>
      </c>
      <c r="O1086" s="16" t="s">
        <v>1139</v>
      </c>
      <c r="P1086" s="26" t="s">
        <v>1140</v>
      </c>
      <c r="T1086" s="22">
        <v>0.01</v>
      </c>
      <c r="W1086" s="20" t="s">
        <v>43</v>
      </c>
      <c r="X1086" s="16" t="s">
        <v>78</v>
      </c>
      <c r="Z1086" s="24" t="s">
        <v>32</v>
      </c>
      <c r="AA1086" s="24" t="s">
        <v>32</v>
      </c>
      <c r="AB1086" s="24" t="s">
        <v>32</v>
      </c>
      <c r="AC1086" s="24" t="s">
        <v>32</v>
      </c>
      <c r="AD1086" s="25">
        <v>0</v>
      </c>
      <c r="AE1086" s="25">
        <v>260348</v>
      </c>
      <c r="AF1086" s="25">
        <v>0</v>
      </c>
      <c r="AG1086" s="25">
        <v>0</v>
      </c>
      <c r="AH1086" s="25">
        <v>260348</v>
      </c>
    </row>
    <row r="1087" spans="1:35" x14ac:dyDescent="0.25">
      <c r="A1087" s="17">
        <v>108171</v>
      </c>
      <c r="B1087" s="18">
        <v>4</v>
      </c>
      <c r="C1087" s="16" t="s">
        <v>73</v>
      </c>
      <c r="D1087" s="21">
        <v>38960</v>
      </c>
      <c r="E1087" s="16" t="s">
        <v>774</v>
      </c>
      <c r="F1087" s="21">
        <v>43474</v>
      </c>
      <c r="G1087" s="16" t="s">
        <v>75</v>
      </c>
      <c r="H1087" s="26" t="s">
        <v>349</v>
      </c>
      <c r="M1087" s="26" t="s">
        <v>18959</v>
      </c>
      <c r="O1087" s="16" t="s">
        <v>151</v>
      </c>
      <c r="P1087" s="26" t="s">
        <v>198</v>
      </c>
      <c r="T1087" s="23" t="s">
        <v>32</v>
      </c>
      <c r="W1087" s="20" t="s">
        <v>43</v>
      </c>
      <c r="Z1087" s="24" t="s">
        <v>32</v>
      </c>
      <c r="AA1087" s="24" t="s">
        <v>32</v>
      </c>
      <c r="AB1087" s="24" t="s">
        <v>32</v>
      </c>
      <c r="AC1087" s="24" t="s">
        <v>32</v>
      </c>
      <c r="AD1087" s="25">
        <v>0</v>
      </c>
      <c r="AE1087" s="25">
        <v>0</v>
      </c>
      <c r="AF1087" s="25">
        <v>35775</v>
      </c>
      <c r="AG1087" s="25">
        <v>0</v>
      </c>
      <c r="AH1087" s="25">
        <v>35775</v>
      </c>
      <c r="AI1087" s="16" t="s">
        <v>18960</v>
      </c>
    </row>
    <row r="1088" spans="1:35" x14ac:dyDescent="0.25">
      <c r="A1088" s="17">
        <v>108171.01</v>
      </c>
      <c r="B1088" s="18">
        <v>4</v>
      </c>
      <c r="C1088" s="16" t="s">
        <v>73</v>
      </c>
      <c r="D1088" s="21">
        <v>39269</v>
      </c>
      <c r="E1088" s="16" t="s">
        <v>774</v>
      </c>
      <c r="F1088" s="21">
        <v>43474</v>
      </c>
      <c r="G1088" s="16" t="s">
        <v>75</v>
      </c>
      <c r="H1088" s="26" t="s">
        <v>349</v>
      </c>
      <c r="M1088" s="26" t="s">
        <v>18959</v>
      </c>
      <c r="O1088" s="16" t="s">
        <v>151</v>
      </c>
      <c r="P1088" s="26" t="s">
        <v>198</v>
      </c>
      <c r="T1088" s="23" t="s">
        <v>32</v>
      </c>
      <c r="W1088" s="20" t="s">
        <v>43</v>
      </c>
      <c r="Z1088" s="24" t="s">
        <v>32</v>
      </c>
      <c r="AA1088" s="24" t="s">
        <v>32</v>
      </c>
      <c r="AB1088" s="24" t="s">
        <v>32</v>
      </c>
      <c r="AC1088" s="24" t="s">
        <v>32</v>
      </c>
      <c r="AD1088" s="25">
        <v>0</v>
      </c>
      <c r="AE1088" s="25">
        <v>0</v>
      </c>
      <c r="AF1088" s="25">
        <v>35775</v>
      </c>
      <c r="AG1088" s="25">
        <v>0</v>
      </c>
      <c r="AH1088" s="25">
        <v>35775</v>
      </c>
      <c r="AI1088" s="16" t="s">
        <v>18958</v>
      </c>
    </row>
    <row r="1089" spans="1:35" x14ac:dyDescent="0.25">
      <c r="A1089" s="17">
        <v>108565</v>
      </c>
      <c r="B1089" s="18">
        <v>4</v>
      </c>
      <c r="C1089" s="16" t="s">
        <v>73</v>
      </c>
      <c r="D1089" s="21">
        <v>38993</v>
      </c>
      <c r="E1089" s="16" t="s">
        <v>1609</v>
      </c>
      <c r="F1089" s="21">
        <v>43418</v>
      </c>
      <c r="G1089" s="16" t="s">
        <v>75</v>
      </c>
      <c r="H1089" s="26" t="s">
        <v>186</v>
      </c>
      <c r="M1089" s="26" t="s">
        <v>18957</v>
      </c>
      <c r="O1089" s="16" t="s">
        <v>4543</v>
      </c>
      <c r="P1089" s="26" t="s">
        <v>1062</v>
      </c>
      <c r="T1089" s="23" t="s">
        <v>32</v>
      </c>
      <c r="W1089" s="20" t="s">
        <v>43</v>
      </c>
      <c r="Z1089" s="24" t="s">
        <v>32</v>
      </c>
      <c r="AA1089" s="24" t="s">
        <v>32</v>
      </c>
      <c r="AB1089" s="24" t="s">
        <v>32</v>
      </c>
      <c r="AC1089" s="24" t="s">
        <v>32</v>
      </c>
      <c r="AD1089" s="25">
        <v>0</v>
      </c>
      <c r="AE1089" s="25">
        <v>0</v>
      </c>
      <c r="AF1089" s="25">
        <v>0</v>
      </c>
      <c r="AG1089" s="25">
        <v>0</v>
      </c>
      <c r="AH1089" s="25">
        <v>0</v>
      </c>
      <c r="AI1089" s="16" t="s">
        <v>18956</v>
      </c>
    </row>
    <row r="1090" spans="1:35" x14ac:dyDescent="0.25">
      <c r="A1090" s="17">
        <v>108566</v>
      </c>
      <c r="B1090" s="18">
        <v>3</v>
      </c>
      <c r="C1090" s="16" t="s">
        <v>73</v>
      </c>
      <c r="D1090" s="21">
        <v>38993</v>
      </c>
      <c r="E1090" s="16" t="s">
        <v>1609</v>
      </c>
      <c r="F1090" s="21">
        <v>43418</v>
      </c>
      <c r="G1090" s="16" t="s">
        <v>75</v>
      </c>
      <c r="H1090" s="26" t="s">
        <v>766</v>
      </c>
      <c r="M1090" s="26" t="s">
        <v>18955</v>
      </c>
      <c r="O1090" s="16" t="s">
        <v>4543</v>
      </c>
      <c r="P1090" s="26" t="s">
        <v>1062</v>
      </c>
      <c r="T1090" s="23" t="s">
        <v>32</v>
      </c>
      <c r="W1090" s="20" t="s">
        <v>43</v>
      </c>
      <c r="Z1090" s="24" t="s">
        <v>32</v>
      </c>
      <c r="AA1090" s="24" t="s">
        <v>32</v>
      </c>
      <c r="AB1090" s="24" t="s">
        <v>32</v>
      </c>
      <c r="AC1090" s="24" t="s">
        <v>32</v>
      </c>
      <c r="AD1090" s="25">
        <v>0</v>
      </c>
      <c r="AE1090" s="25">
        <v>0</v>
      </c>
      <c r="AF1090" s="25">
        <v>0</v>
      </c>
      <c r="AG1090" s="25">
        <v>0</v>
      </c>
      <c r="AH1090" s="25">
        <v>0</v>
      </c>
      <c r="AI1090" s="16" t="s">
        <v>18954</v>
      </c>
    </row>
    <row r="1091" spans="1:35" x14ac:dyDescent="0.25">
      <c r="A1091" s="17">
        <v>108570</v>
      </c>
      <c r="B1091" s="18">
        <v>2</v>
      </c>
      <c r="C1091" s="16" t="s">
        <v>73</v>
      </c>
      <c r="D1091" s="21">
        <v>38993</v>
      </c>
      <c r="E1091" s="16" t="s">
        <v>1609</v>
      </c>
      <c r="F1091" s="21">
        <v>43474</v>
      </c>
      <c r="G1091" s="16" t="s">
        <v>75</v>
      </c>
      <c r="H1091" s="26" t="s">
        <v>286</v>
      </c>
      <c r="M1091" s="26" t="s">
        <v>18953</v>
      </c>
      <c r="O1091" s="16" t="s">
        <v>4543</v>
      </c>
      <c r="P1091" s="26" t="s">
        <v>1062</v>
      </c>
      <c r="T1091" s="23" t="s">
        <v>32</v>
      </c>
      <c r="W1091" s="20" t="s">
        <v>43</v>
      </c>
      <c r="Z1091" s="24" t="s">
        <v>32</v>
      </c>
      <c r="AA1091" s="24" t="s">
        <v>32</v>
      </c>
      <c r="AB1091" s="24" t="s">
        <v>32</v>
      </c>
      <c r="AC1091" s="24" t="s">
        <v>32</v>
      </c>
      <c r="AD1091" s="25">
        <v>0</v>
      </c>
      <c r="AE1091" s="25">
        <v>0</v>
      </c>
      <c r="AF1091" s="25">
        <v>0</v>
      </c>
      <c r="AG1091" s="25">
        <v>0</v>
      </c>
      <c r="AH1091" s="25">
        <v>0</v>
      </c>
      <c r="AI1091" s="16" t="s">
        <v>18952</v>
      </c>
    </row>
    <row r="1092" spans="1:35" x14ac:dyDescent="0.25">
      <c r="A1092" s="17">
        <v>108572</v>
      </c>
      <c r="B1092" s="18">
        <v>3</v>
      </c>
      <c r="C1092" s="16" t="s">
        <v>73</v>
      </c>
      <c r="D1092" s="21">
        <v>38993</v>
      </c>
      <c r="E1092" s="16" t="s">
        <v>1609</v>
      </c>
      <c r="F1092" s="21">
        <v>43474</v>
      </c>
      <c r="G1092" s="16" t="s">
        <v>75</v>
      </c>
      <c r="H1092" s="26" t="s">
        <v>362</v>
      </c>
      <c r="M1092" s="26" t="s">
        <v>18951</v>
      </c>
      <c r="O1092" s="16" t="s">
        <v>4543</v>
      </c>
      <c r="P1092" s="26" t="s">
        <v>1062</v>
      </c>
      <c r="T1092" s="23" t="s">
        <v>32</v>
      </c>
      <c r="W1092" s="20" t="s">
        <v>43</v>
      </c>
      <c r="Z1092" s="24" t="s">
        <v>32</v>
      </c>
      <c r="AA1092" s="24" t="s">
        <v>32</v>
      </c>
      <c r="AB1092" s="24" t="s">
        <v>32</v>
      </c>
      <c r="AC1092" s="24" t="s">
        <v>32</v>
      </c>
      <c r="AD1092" s="25">
        <v>0</v>
      </c>
      <c r="AE1092" s="25">
        <v>0</v>
      </c>
      <c r="AF1092" s="25">
        <v>0</v>
      </c>
      <c r="AG1092" s="25">
        <v>0</v>
      </c>
      <c r="AH1092" s="25">
        <v>0</v>
      </c>
      <c r="AI1092" s="16" t="s">
        <v>18950</v>
      </c>
    </row>
    <row r="1093" spans="1:35" x14ac:dyDescent="0.25">
      <c r="A1093" s="17">
        <v>108573</v>
      </c>
      <c r="B1093" s="18">
        <v>3</v>
      </c>
      <c r="C1093" s="16" t="s">
        <v>73</v>
      </c>
      <c r="D1093" s="21">
        <v>38993</v>
      </c>
      <c r="E1093" s="16" t="s">
        <v>1609</v>
      </c>
      <c r="F1093" s="21">
        <v>43418</v>
      </c>
      <c r="G1093" s="16" t="s">
        <v>75</v>
      </c>
      <c r="H1093" s="26" t="s">
        <v>766</v>
      </c>
      <c r="M1093" s="26" t="s">
        <v>18949</v>
      </c>
      <c r="O1093" s="16" t="s">
        <v>4543</v>
      </c>
      <c r="P1093" s="26" t="s">
        <v>1062</v>
      </c>
      <c r="T1093" s="23" t="s">
        <v>32</v>
      </c>
      <c r="W1093" s="20" t="s">
        <v>43</v>
      </c>
      <c r="Z1093" s="24" t="s">
        <v>32</v>
      </c>
      <c r="AA1093" s="24" t="s">
        <v>32</v>
      </c>
      <c r="AB1093" s="24" t="s">
        <v>32</v>
      </c>
      <c r="AC1093" s="24" t="s">
        <v>32</v>
      </c>
      <c r="AD1093" s="25">
        <v>0</v>
      </c>
      <c r="AE1093" s="25">
        <v>0</v>
      </c>
      <c r="AF1093" s="25">
        <v>0</v>
      </c>
      <c r="AG1093" s="25">
        <v>0</v>
      </c>
      <c r="AH1093" s="25">
        <v>0</v>
      </c>
      <c r="AI1093" s="16" t="s">
        <v>18948</v>
      </c>
    </row>
    <row r="1094" spans="1:35" x14ac:dyDescent="0.25">
      <c r="A1094" s="17">
        <v>108578</v>
      </c>
      <c r="B1094" s="18">
        <v>3</v>
      </c>
      <c r="C1094" s="16" t="s">
        <v>73</v>
      </c>
      <c r="D1094" s="21">
        <v>38993</v>
      </c>
      <c r="E1094" s="16" t="s">
        <v>1609</v>
      </c>
      <c r="F1094" s="21">
        <v>43418</v>
      </c>
      <c r="G1094" s="16" t="s">
        <v>75</v>
      </c>
      <c r="H1094" s="26" t="s">
        <v>766</v>
      </c>
      <c r="M1094" s="26" t="s">
        <v>18947</v>
      </c>
      <c r="O1094" s="16" t="s">
        <v>4543</v>
      </c>
      <c r="P1094" s="26" t="s">
        <v>1062</v>
      </c>
      <c r="T1094" s="23" t="s">
        <v>32</v>
      </c>
      <c r="W1094" s="20" t="s">
        <v>43</v>
      </c>
      <c r="Z1094" s="24" t="s">
        <v>32</v>
      </c>
      <c r="AA1094" s="24" t="s">
        <v>32</v>
      </c>
      <c r="AB1094" s="24" t="s">
        <v>32</v>
      </c>
      <c r="AC1094" s="24" t="s">
        <v>32</v>
      </c>
      <c r="AD1094" s="25">
        <v>0</v>
      </c>
      <c r="AE1094" s="25">
        <v>0</v>
      </c>
      <c r="AF1094" s="25">
        <v>0</v>
      </c>
      <c r="AG1094" s="25">
        <v>0</v>
      </c>
      <c r="AH1094" s="25">
        <v>0</v>
      </c>
      <c r="AI1094" s="16" t="s">
        <v>18946</v>
      </c>
    </row>
    <row r="1095" spans="1:35" x14ac:dyDescent="0.25">
      <c r="A1095" s="17">
        <v>108585</v>
      </c>
      <c r="B1095" s="18">
        <v>2</v>
      </c>
      <c r="C1095" s="16" t="s">
        <v>73</v>
      </c>
      <c r="D1095" s="21">
        <v>38993</v>
      </c>
      <c r="E1095" s="16" t="s">
        <v>1609</v>
      </c>
      <c r="F1095" s="21">
        <v>43418</v>
      </c>
      <c r="G1095" s="16" t="s">
        <v>75</v>
      </c>
      <c r="H1095" s="26" t="s">
        <v>1336</v>
      </c>
      <c r="M1095" s="26" t="s">
        <v>18945</v>
      </c>
      <c r="O1095" s="16" t="s">
        <v>4543</v>
      </c>
      <c r="P1095" s="26" t="s">
        <v>1062</v>
      </c>
      <c r="T1095" s="23" t="s">
        <v>32</v>
      </c>
      <c r="W1095" s="20" t="s">
        <v>43</v>
      </c>
      <c r="Z1095" s="24" t="s">
        <v>32</v>
      </c>
      <c r="AA1095" s="24" t="s">
        <v>32</v>
      </c>
      <c r="AB1095" s="24" t="s">
        <v>32</v>
      </c>
      <c r="AC1095" s="24" t="s">
        <v>32</v>
      </c>
      <c r="AD1095" s="25">
        <v>0</v>
      </c>
      <c r="AE1095" s="25">
        <v>0</v>
      </c>
      <c r="AF1095" s="25">
        <v>0</v>
      </c>
      <c r="AG1095" s="25">
        <v>0</v>
      </c>
      <c r="AH1095" s="25">
        <v>0</v>
      </c>
      <c r="AI1095" s="16" t="s">
        <v>18944</v>
      </c>
    </row>
    <row r="1096" spans="1:35" x14ac:dyDescent="0.25">
      <c r="A1096" s="17">
        <v>108588</v>
      </c>
      <c r="B1096" s="18">
        <v>2</v>
      </c>
      <c r="C1096" s="16" t="s">
        <v>73</v>
      </c>
      <c r="D1096" s="21">
        <v>38993</v>
      </c>
      <c r="E1096" s="16" t="s">
        <v>1609</v>
      </c>
      <c r="F1096" s="21">
        <v>43474</v>
      </c>
      <c r="G1096" s="16" t="s">
        <v>75</v>
      </c>
      <c r="H1096" s="26" t="s">
        <v>286</v>
      </c>
      <c r="M1096" s="26" t="s">
        <v>18943</v>
      </c>
      <c r="O1096" s="16" t="s">
        <v>4543</v>
      </c>
      <c r="P1096" s="26" t="s">
        <v>1062</v>
      </c>
      <c r="T1096" s="23" t="s">
        <v>32</v>
      </c>
      <c r="W1096" s="20" t="s">
        <v>43</v>
      </c>
      <c r="Z1096" s="24" t="s">
        <v>32</v>
      </c>
      <c r="AA1096" s="24" t="s">
        <v>32</v>
      </c>
      <c r="AB1096" s="24" t="s">
        <v>32</v>
      </c>
      <c r="AC1096" s="24" t="s">
        <v>32</v>
      </c>
      <c r="AD1096" s="25">
        <v>0</v>
      </c>
      <c r="AE1096" s="25">
        <v>0</v>
      </c>
      <c r="AF1096" s="25">
        <v>0</v>
      </c>
      <c r="AG1096" s="25">
        <v>0</v>
      </c>
      <c r="AH1096" s="25">
        <v>0</v>
      </c>
      <c r="AI1096" s="16" t="s">
        <v>18942</v>
      </c>
    </row>
    <row r="1097" spans="1:35" x14ac:dyDescent="0.25">
      <c r="A1097" s="17">
        <v>108662</v>
      </c>
      <c r="B1097" s="18">
        <v>1</v>
      </c>
      <c r="C1097" s="16" t="s">
        <v>73</v>
      </c>
      <c r="D1097" s="21">
        <v>39000</v>
      </c>
      <c r="E1097" s="16" t="s">
        <v>774</v>
      </c>
      <c r="F1097" s="21">
        <v>43418</v>
      </c>
      <c r="G1097" s="16" t="s">
        <v>75</v>
      </c>
      <c r="H1097" s="26" t="s">
        <v>1163</v>
      </c>
      <c r="M1097" s="26" t="s">
        <v>18941</v>
      </c>
      <c r="O1097" s="16" t="s">
        <v>151</v>
      </c>
      <c r="P1097" s="26" t="s">
        <v>198</v>
      </c>
      <c r="T1097" s="23" t="s">
        <v>32</v>
      </c>
      <c r="W1097" s="20" t="s">
        <v>43</v>
      </c>
      <c r="Z1097" s="24" t="s">
        <v>32</v>
      </c>
      <c r="AA1097" s="24" t="s">
        <v>32</v>
      </c>
      <c r="AB1097" s="24" t="s">
        <v>32</v>
      </c>
      <c r="AC1097" s="24" t="s">
        <v>32</v>
      </c>
      <c r="AD1097" s="24" t="s">
        <v>32</v>
      </c>
      <c r="AE1097" s="24" t="s">
        <v>32</v>
      </c>
      <c r="AF1097" s="24" t="s">
        <v>32</v>
      </c>
      <c r="AG1097" s="24" t="s">
        <v>32</v>
      </c>
      <c r="AH1097" s="24" t="s">
        <v>32</v>
      </c>
      <c r="AI1097" s="16" t="s">
        <v>18940</v>
      </c>
    </row>
    <row r="1098" spans="1:35" x14ac:dyDescent="0.25">
      <c r="A1098" s="17">
        <v>108668</v>
      </c>
      <c r="B1098" s="18">
        <v>1</v>
      </c>
      <c r="C1098" s="16" t="s">
        <v>474</v>
      </c>
      <c r="D1098" s="21">
        <v>39001</v>
      </c>
      <c r="E1098" s="16" t="s">
        <v>1076</v>
      </c>
      <c r="F1098" s="21">
        <v>44280</v>
      </c>
      <c r="G1098" s="16" t="s">
        <v>75</v>
      </c>
      <c r="H1098" s="26" t="s">
        <v>359</v>
      </c>
      <c r="I1098" s="16" t="s">
        <v>614</v>
      </c>
      <c r="J1098" s="20" t="s">
        <v>116</v>
      </c>
      <c r="L1098" s="16" t="s">
        <v>116</v>
      </c>
      <c r="M1098" s="26" t="s">
        <v>18939</v>
      </c>
      <c r="O1098" s="16" t="s">
        <v>78</v>
      </c>
      <c r="T1098" s="22">
        <v>0.01</v>
      </c>
      <c r="W1098" s="20" t="s">
        <v>43</v>
      </c>
      <c r="X1098" s="16" t="s">
        <v>140</v>
      </c>
      <c r="Z1098" s="24" t="s">
        <v>32</v>
      </c>
      <c r="AA1098" s="24" t="s">
        <v>32</v>
      </c>
      <c r="AB1098" s="24" t="s">
        <v>32</v>
      </c>
      <c r="AC1098" s="24" t="s">
        <v>32</v>
      </c>
      <c r="AD1098" s="24" t="s">
        <v>32</v>
      </c>
      <c r="AE1098" s="24" t="s">
        <v>32</v>
      </c>
      <c r="AF1098" s="24" t="s">
        <v>32</v>
      </c>
      <c r="AG1098" s="24" t="s">
        <v>32</v>
      </c>
      <c r="AH1098" s="24" t="s">
        <v>32</v>
      </c>
    </row>
    <row r="1099" spans="1:35" ht="30" x14ac:dyDescent="0.25">
      <c r="A1099" s="17">
        <v>108673</v>
      </c>
      <c r="B1099" s="18">
        <v>4</v>
      </c>
      <c r="C1099" s="16" t="s">
        <v>31</v>
      </c>
      <c r="D1099" s="21">
        <v>39003</v>
      </c>
      <c r="E1099" s="16" t="s">
        <v>56</v>
      </c>
      <c r="F1099" s="21">
        <v>44257</v>
      </c>
      <c r="G1099" s="16" t="s">
        <v>1124</v>
      </c>
      <c r="H1099" s="26" t="s">
        <v>126</v>
      </c>
      <c r="M1099" s="26" t="s">
        <v>1125</v>
      </c>
      <c r="N1099" s="26" t="s">
        <v>1126</v>
      </c>
      <c r="O1099" s="16" t="s">
        <v>60</v>
      </c>
      <c r="P1099" s="26" t="s">
        <v>67</v>
      </c>
      <c r="T1099" s="22">
        <v>0</v>
      </c>
      <c r="W1099" s="20" t="s">
        <v>43</v>
      </c>
      <c r="X1099" s="16" t="s">
        <v>78</v>
      </c>
      <c r="Z1099" s="25">
        <v>0</v>
      </c>
      <c r="AA1099" s="25">
        <v>0</v>
      </c>
      <c r="AB1099" s="25">
        <v>4187500</v>
      </c>
      <c r="AC1099" s="25">
        <v>0</v>
      </c>
      <c r="AD1099" s="25">
        <v>11337</v>
      </c>
      <c r="AE1099" s="25">
        <v>0</v>
      </c>
      <c r="AF1099" s="25">
        <v>10852182</v>
      </c>
      <c r="AG1099" s="25">
        <v>0</v>
      </c>
      <c r="AH1099" s="25">
        <v>10863519</v>
      </c>
      <c r="AI1099" s="16" t="s">
        <v>1127</v>
      </c>
    </row>
    <row r="1100" spans="1:35" ht="30" x14ac:dyDescent="0.25">
      <c r="A1100" s="17">
        <v>108673.04</v>
      </c>
      <c r="B1100" s="18">
        <v>4</v>
      </c>
      <c r="C1100" s="16" t="s">
        <v>73</v>
      </c>
      <c r="D1100" s="21">
        <v>41591</v>
      </c>
      <c r="E1100" s="16" t="s">
        <v>56</v>
      </c>
      <c r="F1100" s="21">
        <v>44215</v>
      </c>
      <c r="G1100" s="16" t="s">
        <v>75</v>
      </c>
      <c r="H1100" s="26" t="s">
        <v>126</v>
      </c>
      <c r="M1100" s="26" t="s">
        <v>18938</v>
      </c>
      <c r="N1100" s="26" t="s">
        <v>18937</v>
      </c>
      <c r="O1100" s="16" t="s">
        <v>60</v>
      </c>
      <c r="P1100" s="26" t="s">
        <v>1140</v>
      </c>
      <c r="T1100" s="22">
        <v>0</v>
      </c>
      <c r="W1100" s="20" t="s">
        <v>43</v>
      </c>
      <c r="X1100" s="16" t="s">
        <v>1150</v>
      </c>
      <c r="Z1100" s="24" t="s">
        <v>32</v>
      </c>
      <c r="AA1100" s="24" t="s">
        <v>32</v>
      </c>
      <c r="AB1100" s="24" t="s">
        <v>32</v>
      </c>
      <c r="AC1100" s="24" t="s">
        <v>32</v>
      </c>
      <c r="AD1100" s="25">
        <v>700000</v>
      </c>
      <c r="AE1100" s="25">
        <v>0</v>
      </c>
      <c r="AF1100" s="25">
        <v>0</v>
      </c>
      <c r="AG1100" s="25">
        <v>0</v>
      </c>
      <c r="AH1100" s="25">
        <v>700000</v>
      </c>
      <c r="AI1100" s="16" t="s">
        <v>18936</v>
      </c>
    </row>
    <row r="1101" spans="1:35" ht="45" x14ac:dyDescent="0.25">
      <c r="A1101" s="17">
        <v>108676</v>
      </c>
      <c r="B1101" s="18">
        <v>4</v>
      </c>
      <c r="C1101" s="16" t="s">
        <v>31</v>
      </c>
      <c r="D1101" s="21">
        <v>39003</v>
      </c>
      <c r="E1101" s="16" t="s">
        <v>56</v>
      </c>
      <c r="F1101" s="21">
        <v>44257</v>
      </c>
      <c r="G1101" s="16" t="s">
        <v>1124</v>
      </c>
      <c r="H1101" s="26" t="s">
        <v>126</v>
      </c>
      <c r="M1101" s="26" t="s">
        <v>1128</v>
      </c>
      <c r="N1101" s="26" t="s">
        <v>1129</v>
      </c>
      <c r="O1101" s="16" t="s">
        <v>60</v>
      </c>
      <c r="P1101" s="26" t="s">
        <v>67</v>
      </c>
      <c r="T1101" s="22">
        <v>0</v>
      </c>
      <c r="W1101" s="20" t="s">
        <v>43</v>
      </c>
      <c r="X1101" s="16" t="s">
        <v>511</v>
      </c>
      <c r="Z1101" s="25">
        <v>0</v>
      </c>
      <c r="AA1101" s="25">
        <v>0</v>
      </c>
      <c r="AB1101" s="25">
        <v>2660080</v>
      </c>
      <c r="AC1101" s="25">
        <v>0</v>
      </c>
      <c r="AD1101" s="25">
        <v>359830</v>
      </c>
      <c r="AE1101" s="25">
        <v>750000</v>
      </c>
      <c r="AF1101" s="25">
        <v>2660080</v>
      </c>
      <c r="AG1101" s="25">
        <v>0</v>
      </c>
      <c r="AH1101" s="25">
        <v>3769910</v>
      </c>
      <c r="AI1101" s="16" t="s">
        <v>1130</v>
      </c>
    </row>
    <row r="1102" spans="1:35" x14ac:dyDescent="0.25">
      <c r="A1102" s="17">
        <v>108687</v>
      </c>
      <c r="B1102" s="18">
        <v>2</v>
      </c>
      <c r="C1102" s="16" t="s">
        <v>73</v>
      </c>
      <c r="D1102" s="21">
        <v>39008</v>
      </c>
      <c r="E1102" s="16" t="s">
        <v>774</v>
      </c>
      <c r="F1102" s="21">
        <v>44174</v>
      </c>
      <c r="G1102" s="16" t="s">
        <v>142</v>
      </c>
      <c r="H1102" s="26" t="s">
        <v>235</v>
      </c>
      <c r="M1102" s="26" t="s">
        <v>1131</v>
      </c>
      <c r="O1102" s="16" t="s">
        <v>78</v>
      </c>
      <c r="P1102" s="26" t="s">
        <v>144</v>
      </c>
      <c r="T1102" s="23" t="s">
        <v>32</v>
      </c>
      <c r="W1102" s="20" t="s">
        <v>43</v>
      </c>
      <c r="Z1102" s="25">
        <v>0</v>
      </c>
      <c r="AA1102" s="25">
        <v>0</v>
      </c>
      <c r="AB1102" s="25">
        <v>250000</v>
      </c>
      <c r="AC1102" s="25">
        <v>0</v>
      </c>
      <c r="AD1102" s="25">
        <v>0</v>
      </c>
      <c r="AE1102" s="25">
        <v>0</v>
      </c>
      <c r="AF1102" s="25">
        <v>550000</v>
      </c>
      <c r="AG1102" s="25">
        <v>0</v>
      </c>
      <c r="AH1102" s="25">
        <v>550000</v>
      </c>
      <c r="AI1102" s="16" t="s">
        <v>1132</v>
      </c>
    </row>
    <row r="1103" spans="1:35" x14ac:dyDescent="0.25">
      <c r="A1103" s="17">
        <v>108690</v>
      </c>
      <c r="B1103" s="18">
        <v>1</v>
      </c>
      <c r="C1103" s="16" t="s">
        <v>73</v>
      </c>
      <c r="D1103" s="21">
        <v>39008</v>
      </c>
      <c r="E1103" s="16" t="s">
        <v>774</v>
      </c>
      <c r="F1103" s="21">
        <v>44174</v>
      </c>
      <c r="G1103" s="16" t="s">
        <v>75</v>
      </c>
      <c r="H1103" s="26" t="s">
        <v>317</v>
      </c>
      <c r="M1103" s="26" t="s">
        <v>1133</v>
      </c>
      <c r="O1103" s="16" t="s">
        <v>78</v>
      </c>
      <c r="P1103" s="26" t="s">
        <v>144</v>
      </c>
      <c r="T1103" s="23" t="s">
        <v>32</v>
      </c>
      <c r="W1103" s="20" t="s">
        <v>43</v>
      </c>
      <c r="Z1103" s="25">
        <v>0</v>
      </c>
      <c r="AA1103" s="25">
        <v>0</v>
      </c>
      <c r="AB1103" s="25">
        <v>403500</v>
      </c>
      <c r="AC1103" s="25">
        <v>0</v>
      </c>
      <c r="AD1103" s="25">
        <v>0</v>
      </c>
      <c r="AE1103" s="25">
        <v>0</v>
      </c>
      <c r="AF1103" s="25">
        <v>803500</v>
      </c>
      <c r="AG1103" s="25">
        <v>0</v>
      </c>
      <c r="AH1103" s="25">
        <v>803500</v>
      </c>
      <c r="AI1103" s="16" t="s">
        <v>1134</v>
      </c>
    </row>
    <row r="1104" spans="1:35" ht="30" x14ac:dyDescent="0.25">
      <c r="A1104" s="17">
        <v>108697</v>
      </c>
      <c r="B1104" s="18">
        <v>2</v>
      </c>
      <c r="C1104" s="16" t="s">
        <v>73</v>
      </c>
      <c r="D1104" s="21">
        <v>39008</v>
      </c>
      <c r="E1104" s="16" t="s">
        <v>774</v>
      </c>
      <c r="F1104" s="21">
        <v>43418</v>
      </c>
      <c r="G1104" s="16" t="s">
        <v>75</v>
      </c>
      <c r="H1104" s="26" t="s">
        <v>1336</v>
      </c>
      <c r="M1104" s="26" t="s">
        <v>18935</v>
      </c>
      <c r="O1104" s="16" t="s">
        <v>78</v>
      </c>
      <c r="P1104" s="26" t="s">
        <v>768</v>
      </c>
      <c r="T1104" s="23" t="s">
        <v>32</v>
      </c>
      <c r="W1104" s="20" t="s">
        <v>43</v>
      </c>
      <c r="Z1104" s="24" t="s">
        <v>32</v>
      </c>
      <c r="AA1104" s="24" t="s">
        <v>32</v>
      </c>
      <c r="AB1104" s="24" t="s">
        <v>32</v>
      </c>
      <c r="AC1104" s="24" t="s">
        <v>32</v>
      </c>
      <c r="AD1104" s="24" t="s">
        <v>32</v>
      </c>
      <c r="AE1104" s="24" t="s">
        <v>32</v>
      </c>
      <c r="AF1104" s="24" t="s">
        <v>32</v>
      </c>
      <c r="AG1104" s="24" t="s">
        <v>32</v>
      </c>
      <c r="AH1104" s="24" t="s">
        <v>32</v>
      </c>
    </row>
    <row r="1105" spans="1:35" ht="45" x14ac:dyDescent="0.25">
      <c r="A1105" s="17">
        <v>108701</v>
      </c>
      <c r="B1105" s="18">
        <v>4</v>
      </c>
      <c r="C1105" s="16" t="s">
        <v>73</v>
      </c>
      <c r="D1105" s="21">
        <v>39009</v>
      </c>
      <c r="E1105" s="16" t="s">
        <v>1142</v>
      </c>
      <c r="F1105" s="21">
        <v>44215</v>
      </c>
      <c r="G1105" s="16" t="s">
        <v>75</v>
      </c>
      <c r="H1105" s="26" t="s">
        <v>126</v>
      </c>
      <c r="M1105" s="26" t="s">
        <v>18934</v>
      </c>
      <c r="N1105" s="26" t="s">
        <v>18933</v>
      </c>
      <c r="O1105" s="16" t="s">
        <v>60</v>
      </c>
      <c r="P1105" s="26" t="s">
        <v>168</v>
      </c>
      <c r="R1105" s="16" t="s">
        <v>139</v>
      </c>
      <c r="S1105" s="16" t="s">
        <v>42</v>
      </c>
      <c r="T1105" s="22">
        <v>1.7</v>
      </c>
      <c r="W1105" s="20" t="s">
        <v>43</v>
      </c>
      <c r="Z1105" s="24" t="s">
        <v>32</v>
      </c>
      <c r="AA1105" s="24" t="s">
        <v>32</v>
      </c>
      <c r="AB1105" s="24" t="s">
        <v>32</v>
      </c>
      <c r="AC1105" s="24" t="s">
        <v>32</v>
      </c>
      <c r="AD1105" s="25">
        <v>666350</v>
      </c>
      <c r="AE1105" s="25">
        <v>2000000</v>
      </c>
      <c r="AF1105" s="25">
        <v>0</v>
      </c>
      <c r="AG1105" s="25">
        <v>0</v>
      </c>
      <c r="AH1105" s="25">
        <v>2666350</v>
      </c>
      <c r="AI1105" s="16" t="s">
        <v>18932</v>
      </c>
    </row>
    <row r="1106" spans="1:35" ht="60" x14ac:dyDescent="0.25">
      <c r="A1106" s="17">
        <v>108701.01</v>
      </c>
      <c r="B1106" s="18">
        <v>4</v>
      </c>
      <c r="C1106" s="16" t="s">
        <v>73</v>
      </c>
      <c r="D1106" s="21">
        <v>42842</v>
      </c>
      <c r="E1106" s="16" t="s">
        <v>1884</v>
      </c>
      <c r="F1106" s="21">
        <v>44258</v>
      </c>
      <c r="G1106" s="16" t="s">
        <v>75</v>
      </c>
      <c r="H1106" s="26" t="s">
        <v>126</v>
      </c>
      <c r="K1106" s="16" t="s">
        <v>17616</v>
      </c>
      <c r="L1106" s="16" t="s">
        <v>37</v>
      </c>
      <c r="M1106" s="26" t="s">
        <v>18931</v>
      </c>
      <c r="N1106" s="26" t="s">
        <v>18930</v>
      </c>
      <c r="O1106" s="16" t="s">
        <v>60</v>
      </c>
      <c r="P1106" s="26" t="s">
        <v>830</v>
      </c>
      <c r="T1106" s="22">
        <v>2.0099999999999998</v>
      </c>
      <c r="W1106" s="20" t="s">
        <v>43</v>
      </c>
      <c r="X1106" s="16" t="s">
        <v>78</v>
      </c>
      <c r="Z1106" s="24" t="s">
        <v>32</v>
      </c>
      <c r="AA1106" s="24" t="s">
        <v>32</v>
      </c>
      <c r="AB1106" s="24" t="s">
        <v>32</v>
      </c>
      <c r="AC1106" s="24" t="s">
        <v>32</v>
      </c>
      <c r="AD1106" s="25">
        <v>68662</v>
      </c>
      <c r="AE1106" s="25">
        <v>0</v>
      </c>
      <c r="AF1106" s="25">
        <v>0</v>
      </c>
      <c r="AG1106" s="25">
        <v>0</v>
      </c>
      <c r="AH1106" s="25">
        <v>68662</v>
      </c>
      <c r="AI1106" s="16" t="s">
        <v>18929</v>
      </c>
    </row>
    <row r="1107" spans="1:35" x14ac:dyDescent="0.25">
      <c r="A1107" s="17">
        <v>108720</v>
      </c>
      <c r="B1107" s="18">
        <v>4</v>
      </c>
      <c r="C1107" s="16" t="s">
        <v>73</v>
      </c>
      <c r="D1107" s="21">
        <v>39010</v>
      </c>
      <c r="E1107" s="16" t="s">
        <v>774</v>
      </c>
      <c r="F1107" s="21">
        <v>39244</v>
      </c>
      <c r="G1107" s="16" t="s">
        <v>32</v>
      </c>
      <c r="H1107" s="26" t="s">
        <v>292</v>
      </c>
      <c r="M1107" s="26" t="s">
        <v>18928</v>
      </c>
      <c r="O1107" s="16" t="s">
        <v>1171</v>
      </c>
      <c r="P1107" s="26" t="s">
        <v>1062</v>
      </c>
      <c r="T1107" s="23" t="s">
        <v>32</v>
      </c>
      <c r="W1107" s="20" t="s">
        <v>43</v>
      </c>
      <c r="Z1107" s="24" t="s">
        <v>32</v>
      </c>
      <c r="AA1107" s="24" t="s">
        <v>32</v>
      </c>
      <c r="AB1107" s="24" t="s">
        <v>32</v>
      </c>
      <c r="AC1107" s="24" t="s">
        <v>32</v>
      </c>
      <c r="AD1107" s="25">
        <v>0</v>
      </c>
      <c r="AE1107" s="25">
        <v>0</v>
      </c>
      <c r="AF1107" s="25">
        <v>59593.01</v>
      </c>
      <c r="AG1107" s="25">
        <v>0</v>
      </c>
      <c r="AH1107" s="25">
        <v>59593.01</v>
      </c>
      <c r="AI1107" s="16" t="s">
        <v>18927</v>
      </c>
    </row>
    <row r="1108" spans="1:35" x14ac:dyDescent="0.25">
      <c r="A1108" s="17">
        <v>108753</v>
      </c>
      <c r="B1108" s="18">
        <v>1</v>
      </c>
      <c r="C1108" s="16" t="s">
        <v>474</v>
      </c>
      <c r="D1108" s="21">
        <v>39016</v>
      </c>
      <c r="E1108" s="16" t="s">
        <v>774</v>
      </c>
      <c r="F1108" s="21">
        <v>39555</v>
      </c>
      <c r="G1108" s="16" t="s">
        <v>32</v>
      </c>
      <c r="H1108" s="26" t="s">
        <v>1163</v>
      </c>
      <c r="I1108" s="16" t="s">
        <v>1251</v>
      </c>
      <c r="J1108" s="20" t="s">
        <v>148</v>
      </c>
      <c r="L1108" s="16" t="s">
        <v>149</v>
      </c>
      <c r="M1108" s="26" t="s">
        <v>18926</v>
      </c>
      <c r="O1108" s="16" t="s">
        <v>151</v>
      </c>
      <c r="P1108" s="26" t="s">
        <v>198</v>
      </c>
      <c r="R1108" s="16" t="s">
        <v>139</v>
      </c>
      <c r="S1108" s="16" t="s">
        <v>84</v>
      </c>
      <c r="T1108" s="23" t="s">
        <v>32</v>
      </c>
      <c r="U1108" s="21">
        <v>39059</v>
      </c>
      <c r="W1108" s="20" t="s">
        <v>43</v>
      </c>
      <c r="Z1108" s="24" t="s">
        <v>32</v>
      </c>
      <c r="AA1108" s="24" t="s">
        <v>32</v>
      </c>
      <c r="AB1108" s="24" t="s">
        <v>32</v>
      </c>
      <c r="AC1108" s="24" t="s">
        <v>32</v>
      </c>
      <c r="AD1108" s="25">
        <v>0</v>
      </c>
      <c r="AE1108" s="25">
        <v>0</v>
      </c>
      <c r="AF1108" s="25">
        <v>141701.41</v>
      </c>
      <c r="AG1108" s="25">
        <v>0</v>
      </c>
      <c r="AH1108" s="25">
        <v>141701.41</v>
      </c>
      <c r="AI1108" s="16" t="s">
        <v>18925</v>
      </c>
    </row>
    <row r="1109" spans="1:35" ht="30" x14ac:dyDescent="0.25">
      <c r="A1109" s="17">
        <v>108809</v>
      </c>
      <c r="B1109" s="18">
        <v>3</v>
      </c>
      <c r="C1109" s="16" t="s">
        <v>31</v>
      </c>
      <c r="D1109" s="21">
        <v>39024</v>
      </c>
      <c r="E1109" s="16" t="s">
        <v>1387</v>
      </c>
      <c r="F1109" s="21">
        <v>44258</v>
      </c>
      <c r="G1109" s="16" t="s">
        <v>75</v>
      </c>
      <c r="H1109" s="26" t="s">
        <v>69</v>
      </c>
      <c r="I1109" s="16" t="s">
        <v>441</v>
      </c>
      <c r="J1109" s="20" t="s">
        <v>116</v>
      </c>
      <c r="L1109" s="16" t="s">
        <v>116</v>
      </c>
      <c r="M1109" s="26" t="s">
        <v>18924</v>
      </c>
      <c r="N1109" s="26" t="s">
        <v>18923</v>
      </c>
      <c r="O1109" s="16" t="s">
        <v>60</v>
      </c>
      <c r="P1109" s="26" t="s">
        <v>1444</v>
      </c>
      <c r="T1109" s="22">
        <v>8.1999999999999993</v>
      </c>
      <c r="W1109" s="20" t="s">
        <v>43</v>
      </c>
      <c r="X1109" s="16" t="s">
        <v>511</v>
      </c>
      <c r="Z1109" s="24" t="s">
        <v>32</v>
      </c>
      <c r="AA1109" s="24" t="s">
        <v>32</v>
      </c>
      <c r="AB1109" s="24" t="s">
        <v>32</v>
      </c>
      <c r="AC1109" s="24" t="s">
        <v>32</v>
      </c>
      <c r="AD1109" s="25">
        <v>337320</v>
      </c>
      <c r="AE1109" s="25">
        <v>0</v>
      </c>
      <c r="AF1109" s="25">
        <v>1149700</v>
      </c>
      <c r="AG1109" s="25">
        <v>0</v>
      </c>
      <c r="AH1109" s="25">
        <v>1487020</v>
      </c>
      <c r="AI1109" s="16" t="s">
        <v>18922</v>
      </c>
    </row>
    <row r="1110" spans="1:35" ht="30" x14ac:dyDescent="0.25">
      <c r="A1110" s="17">
        <v>108843.01</v>
      </c>
      <c r="B1110" s="18">
        <v>2</v>
      </c>
      <c r="C1110" s="16" t="s">
        <v>47</v>
      </c>
      <c r="D1110" s="21">
        <v>39827</v>
      </c>
      <c r="E1110" s="16" t="s">
        <v>113</v>
      </c>
      <c r="F1110" s="21">
        <v>44006</v>
      </c>
      <c r="G1110" s="16" t="s">
        <v>103</v>
      </c>
      <c r="H1110" s="26" t="s">
        <v>286</v>
      </c>
      <c r="I1110" s="16" t="s">
        <v>1135</v>
      </c>
      <c r="K1110" s="16" t="s">
        <v>1136</v>
      </c>
      <c r="L1110" s="16" t="s">
        <v>37</v>
      </c>
      <c r="M1110" s="26" t="s">
        <v>1137</v>
      </c>
      <c r="N1110" s="26" t="s">
        <v>1138</v>
      </c>
      <c r="O1110" s="16" t="s">
        <v>1139</v>
      </c>
      <c r="P1110" s="26" t="s">
        <v>1140</v>
      </c>
      <c r="T1110" s="22">
        <v>0</v>
      </c>
      <c r="U1110" s="21">
        <v>43273</v>
      </c>
      <c r="W1110" s="20" t="s">
        <v>43</v>
      </c>
      <c r="X1110" s="16" t="s">
        <v>78</v>
      </c>
      <c r="Z1110" s="25">
        <v>9660.09</v>
      </c>
      <c r="AA1110" s="25">
        <v>0</v>
      </c>
      <c r="AB1110" s="25">
        <v>3559.74</v>
      </c>
      <c r="AC1110" s="25">
        <v>0</v>
      </c>
      <c r="AD1110" s="25">
        <v>119660.09</v>
      </c>
      <c r="AE1110" s="25">
        <v>0</v>
      </c>
      <c r="AF1110" s="25">
        <v>138488.74</v>
      </c>
      <c r="AG1110" s="25">
        <v>0</v>
      </c>
      <c r="AH1110" s="25">
        <v>258148.83</v>
      </c>
      <c r="AI1110" s="16" t="s">
        <v>1141</v>
      </c>
    </row>
    <row r="1111" spans="1:35" x14ac:dyDescent="0.25">
      <c r="A1111" s="17">
        <v>108883</v>
      </c>
      <c r="B1111" s="18">
        <v>4</v>
      </c>
      <c r="C1111" s="16" t="s">
        <v>73</v>
      </c>
      <c r="D1111" s="21">
        <v>39042</v>
      </c>
      <c r="E1111" s="16" t="s">
        <v>570</v>
      </c>
      <c r="F1111" s="21">
        <v>43843</v>
      </c>
      <c r="G1111" s="16" t="s">
        <v>529</v>
      </c>
      <c r="H1111" s="26" t="s">
        <v>126</v>
      </c>
      <c r="I1111" s="16" t="s">
        <v>600</v>
      </c>
      <c r="J1111" s="20" t="s">
        <v>116</v>
      </c>
      <c r="L1111" s="16" t="s">
        <v>116</v>
      </c>
      <c r="M1111" s="26" t="s">
        <v>18921</v>
      </c>
      <c r="O1111" s="16" t="s">
        <v>53</v>
      </c>
      <c r="P1111" s="26" t="s">
        <v>40</v>
      </c>
      <c r="R1111" s="16" t="s">
        <v>41</v>
      </c>
      <c r="S1111" s="16" t="s">
        <v>42</v>
      </c>
      <c r="T1111" s="22">
        <v>0.01</v>
      </c>
      <c r="U1111" s="21">
        <v>45268</v>
      </c>
      <c r="W1111" s="20" t="s">
        <v>43</v>
      </c>
      <c r="X1111" s="16" t="s">
        <v>140</v>
      </c>
      <c r="Y1111" s="26" t="s">
        <v>18920</v>
      </c>
      <c r="Z1111" s="24" t="s">
        <v>32</v>
      </c>
      <c r="AA1111" s="24" t="s">
        <v>32</v>
      </c>
      <c r="AB1111" s="24" t="s">
        <v>32</v>
      </c>
      <c r="AC1111" s="24" t="s">
        <v>32</v>
      </c>
      <c r="AD1111" s="25">
        <v>306000</v>
      </c>
      <c r="AE1111" s="25">
        <v>1125000</v>
      </c>
      <c r="AF1111" s="25">
        <v>0</v>
      </c>
      <c r="AG1111" s="25">
        <v>0</v>
      </c>
      <c r="AH1111" s="25">
        <v>1431000</v>
      </c>
      <c r="AI1111" s="16" t="s">
        <v>18919</v>
      </c>
    </row>
    <row r="1112" spans="1:35" x14ac:dyDescent="0.25">
      <c r="A1112" s="17">
        <v>108901</v>
      </c>
      <c r="B1112" s="18">
        <v>2</v>
      </c>
      <c r="C1112" s="16" t="s">
        <v>73</v>
      </c>
      <c r="D1112" s="21">
        <v>39050</v>
      </c>
      <c r="E1112" s="16" t="s">
        <v>18883</v>
      </c>
      <c r="F1112" s="21">
        <v>39668</v>
      </c>
      <c r="G1112" s="16" t="s">
        <v>32</v>
      </c>
      <c r="H1112" s="26" t="s">
        <v>286</v>
      </c>
      <c r="L1112" s="16" t="s">
        <v>110</v>
      </c>
      <c r="M1112" s="26" t="s">
        <v>18918</v>
      </c>
      <c r="O1112" s="16" t="s">
        <v>1612</v>
      </c>
      <c r="P1112" s="26" t="s">
        <v>1062</v>
      </c>
      <c r="T1112" s="23" t="s">
        <v>32</v>
      </c>
      <c r="W1112" s="20" t="s">
        <v>43</v>
      </c>
      <c r="Z1112" s="24" t="s">
        <v>32</v>
      </c>
      <c r="AA1112" s="24" t="s">
        <v>32</v>
      </c>
      <c r="AB1112" s="24" t="s">
        <v>32</v>
      </c>
      <c r="AC1112" s="24" t="s">
        <v>32</v>
      </c>
      <c r="AD1112" s="24" t="s">
        <v>32</v>
      </c>
      <c r="AE1112" s="24" t="s">
        <v>32</v>
      </c>
      <c r="AF1112" s="24" t="s">
        <v>32</v>
      </c>
      <c r="AG1112" s="24" t="s">
        <v>32</v>
      </c>
      <c r="AH1112" s="24" t="s">
        <v>32</v>
      </c>
      <c r="AI1112" s="16" t="s">
        <v>18917</v>
      </c>
    </row>
    <row r="1113" spans="1:35" x14ac:dyDescent="0.25">
      <c r="A1113" s="17">
        <v>108903</v>
      </c>
      <c r="B1113" s="18">
        <v>1</v>
      </c>
      <c r="C1113" s="16" t="s">
        <v>474</v>
      </c>
      <c r="D1113" s="21">
        <v>39051</v>
      </c>
      <c r="E1113" s="16" t="s">
        <v>774</v>
      </c>
      <c r="F1113" s="21">
        <v>40185</v>
      </c>
      <c r="G1113" s="16" t="s">
        <v>32</v>
      </c>
      <c r="H1113" s="26" t="s">
        <v>1163</v>
      </c>
      <c r="M1113" s="26" t="s">
        <v>18916</v>
      </c>
      <c r="O1113" s="16" t="s">
        <v>151</v>
      </c>
      <c r="P1113" s="26" t="s">
        <v>198</v>
      </c>
      <c r="R1113" s="16" t="s">
        <v>139</v>
      </c>
      <c r="S1113" s="16" t="s">
        <v>84</v>
      </c>
      <c r="T1113" s="23" t="s">
        <v>32</v>
      </c>
      <c r="U1113" s="21">
        <v>39115</v>
      </c>
      <c r="W1113" s="20" t="s">
        <v>43</v>
      </c>
      <c r="Z1113" s="24" t="s">
        <v>32</v>
      </c>
      <c r="AA1113" s="24" t="s">
        <v>32</v>
      </c>
      <c r="AB1113" s="24" t="s">
        <v>32</v>
      </c>
      <c r="AC1113" s="24" t="s">
        <v>32</v>
      </c>
      <c r="AD1113" s="25">
        <v>0</v>
      </c>
      <c r="AE1113" s="25">
        <v>0</v>
      </c>
      <c r="AF1113" s="25">
        <v>96132.35</v>
      </c>
      <c r="AG1113" s="25">
        <v>0</v>
      </c>
      <c r="AH1113" s="25">
        <v>96132.35</v>
      </c>
      <c r="AI1113" s="16" t="s">
        <v>18915</v>
      </c>
    </row>
    <row r="1114" spans="1:35" x14ac:dyDescent="0.25">
      <c r="A1114" s="17">
        <v>108914</v>
      </c>
      <c r="B1114" s="18">
        <v>2</v>
      </c>
      <c r="C1114" s="16" t="s">
        <v>474</v>
      </c>
      <c r="D1114" s="21">
        <v>39058</v>
      </c>
      <c r="E1114" s="16" t="s">
        <v>543</v>
      </c>
      <c r="F1114" s="21">
        <v>44169</v>
      </c>
      <c r="G1114" s="16" t="s">
        <v>75</v>
      </c>
      <c r="H1114" s="26" t="s">
        <v>380</v>
      </c>
      <c r="I1114" s="16" t="s">
        <v>159</v>
      </c>
      <c r="J1114" s="20" t="s">
        <v>148</v>
      </c>
      <c r="L1114" s="16" t="s">
        <v>149</v>
      </c>
      <c r="M1114" s="26" t="s">
        <v>18914</v>
      </c>
      <c r="O1114" s="16" t="s">
        <v>60</v>
      </c>
      <c r="P1114" s="26" t="s">
        <v>3389</v>
      </c>
      <c r="T1114" s="23" t="s">
        <v>32</v>
      </c>
      <c r="W1114" s="20" t="s">
        <v>43</v>
      </c>
      <c r="Z1114" s="24" t="s">
        <v>32</v>
      </c>
      <c r="AA1114" s="24" t="s">
        <v>32</v>
      </c>
      <c r="AB1114" s="24" t="s">
        <v>32</v>
      </c>
      <c r="AC1114" s="24" t="s">
        <v>32</v>
      </c>
      <c r="AD1114" s="24" t="s">
        <v>32</v>
      </c>
      <c r="AE1114" s="24" t="s">
        <v>32</v>
      </c>
      <c r="AF1114" s="24" t="s">
        <v>32</v>
      </c>
      <c r="AG1114" s="24" t="s">
        <v>32</v>
      </c>
      <c r="AH1114" s="24" t="s">
        <v>32</v>
      </c>
    </row>
    <row r="1115" spans="1:35" x14ac:dyDescent="0.25">
      <c r="A1115" s="17">
        <v>108975</v>
      </c>
      <c r="B1115" s="18">
        <v>3</v>
      </c>
      <c r="C1115" s="16" t="s">
        <v>474</v>
      </c>
      <c r="D1115" s="21">
        <v>39065</v>
      </c>
      <c r="E1115" s="16" t="s">
        <v>774</v>
      </c>
      <c r="F1115" s="21">
        <v>39555</v>
      </c>
      <c r="G1115" s="16" t="s">
        <v>32</v>
      </c>
      <c r="H1115" s="26" t="s">
        <v>766</v>
      </c>
      <c r="M1115" s="26" t="s">
        <v>18912</v>
      </c>
      <c r="O1115" s="16" t="s">
        <v>151</v>
      </c>
      <c r="P1115" s="26" t="s">
        <v>198</v>
      </c>
      <c r="R1115" s="16" t="s">
        <v>139</v>
      </c>
      <c r="S1115" s="16" t="s">
        <v>84</v>
      </c>
      <c r="T1115" s="23" t="s">
        <v>32</v>
      </c>
      <c r="U1115" s="21">
        <v>39115</v>
      </c>
      <c r="W1115" s="20" t="s">
        <v>43</v>
      </c>
      <c r="Z1115" s="24" t="s">
        <v>32</v>
      </c>
      <c r="AA1115" s="24" t="s">
        <v>32</v>
      </c>
      <c r="AB1115" s="24" t="s">
        <v>32</v>
      </c>
      <c r="AC1115" s="24" t="s">
        <v>32</v>
      </c>
      <c r="AD1115" s="25">
        <v>0</v>
      </c>
      <c r="AE1115" s="25">
        <v>0</v>
      </c>
      <c r="AF1115" s="25">
        <v>697088</v>
      </c>
      <c r="AG1115" s="25">
        <v>0</v>
      </c>
      <c r="AH1115" s="25">
        <v>697088</v>
      </c>
      <c r="AI1115" s="16" t="s">
        <v>18913</v>
      </c>
    </row>
    <row r="1116" spans="1:35" x14ac:dyDescent="0.25">
      <c r="A1116" s="17">
        <v>108976</v>
      </c>
      <c r="B1116" s="18">
        <v>3</v>
      </c>
      <c r="C1116" s="16" t="s">
        <v>474</v>
      </c>
      <c r="D1116" s="21">
        <v>39065</v>
      </c>
      <c r="E1116" s="16" t="s">
        <v>774</v>
      </c>
      <c r="F1116" s="21">
        <v>39555</v>
      </c>
      <c r="G1116" s="16" t="s">
        <v>32</v>
      </c>
      <c r="H1116" s="26" t="s">
        <v>766</v>
      </c>
      <c r="M1116" s="26" t="s">
        <v>18912</v>
      </c>
      <c r="O1116" s="16" t="s">
        <v>151</v>
      </c>
      <c r="P1116" s="26" t="s">
        <v>198</v>
      </c>
      <c r="R1116" s="16" t="s">
        <v>139</v>
      </c>
      <c r="S1116" s="16" t="s">
        <v>84</v>
      </c>
      <c r="T1116" s="23" t="s">
        <v>32</v>
      </c>
      <c r="U1116" s="21">
        <v>39115</v>
      </c>
      <c r="W1116" s="20" t="s">
        <v>43</v>
      </c>
      <c r="Z1116" s="24" t="s">
        <v>32</v>
      </c>
      <c r="AA1116" s="24" t="s">
        <v>32</v>
      </c>
      <c r="AB1116" s="24" t="s">
        <v>32</v>
      </c>
      <c r="AC1116" s="24" t="s">
        <v>32</v>
      </c>
      <c r="AD1116" s="25">
        <v>0</v>
      </c>
      <c r="AE1116" s="25">
        <v>0</v>
      </c>
      <c r="AF1116" s="25">
        <v>794303.11</v>
      </c>
      <c r="AG1116" s="25">
        <v>0</v>
      </c>
      <c r="AH1116" s="25">
        <v>794303.11</v>
      </c>
      <c r="AI1116" s="16" t="s">
        <v>18911</v>
      </c>
    </row>
    <row r="1117" spans="1:35" x14ac:dyDescent="0.25">
      <c r="A1117" s="17">
        <v>108977</v>
      </c>
      <c r="B1117" s="18">
        <v>4</v>
      </c>
      <c r="C1117" s="16" t="s">
        <v>474</v>
      </c>
      <c r="D1117" s="21">
        <v>39065</v>
      </c>
      <c r="E1117" s="16" t="s">
        <v>774</v>
      </c>
      <c r="F1117" s="21">
        <v>39555</v>
      </c>
      <c r="G1117" s="16" t="s">
        <v>32</v>
      </c>
      <c r="H1117" s="26" t="s">
        <v>186</v>
      </c>
      <c r="M1117" s="26" t="s">
        <v>18909</v>
      </c>
      <c r="O1117" s="16" t="s">
        <v>151</v>
      </c>
      <c r="P1117" s="26" t="s">
        <v>198</v>
      </c>
      <c r="R1117" s="16" t="s">
        <v>139</v>
      </c>
      <c r="S1117" s="16" t="s">
        <v>84</v>
      </c>
      <c r="T1117" s="23" t="s">
        <v>32</v>
      </c>
      <c r="U1117" s="21">
        <v>39115</v>
      </c>
      <c r="W1117" s="20" t="s">
        <v>43</v>
      </c>
      <c r="Z1117" s="24" t="s">
        <v>32</v>
      </c>
      <c r="AA1117" s="24" t="s">
        <v>32</v>
      </c>
      <c r="AB1117" s="24" t="s">
        <v>32</v>
      </c>
      <c r="AC1117" s="24" t="s">
        <v>32</v>
      </c>
      <c r="AD1117" s="25">
        <v>0</v>
      </c>
      <c r="AE1117" s="25">
        <v>0</v>
      </c>
      <c r="AF1117" s="25">
        <v>432922.02</v>
      </c>
      <c r="AG1117" s="25">
        <v>0</v>
      </c>
      <c r="AH1117" s="25">
        <v>432922.02</v>
      </c>
      <c r="AI1117" s="16" t="s">
        <v>18910</v>
      </c>
    </row>
    <row r="1118" spans="1:35" x14ac:dyDescent="0.25">
      <c r="A1118" s="17">
        <v>108978</v>
      </c>
      <c r="B1118" s="18">
        <v>4</v>
      </c>
      <c r="C1118" s="16" t="s">
        <v>474</v>
      </c>
      <c r="D1118" s="21">
        <v>39065</v>
      </c>
      <c r="E1118" s="16" t="s">
        <v>774</v>
      </c>
      <c r="F1118" s="21">
        <v>39555</v>
      </c>
      <c r="G1118" s="16" t="s">
        <v>32</v>
      </c>
      <c r="H1118" s="26" t="s">
        <v>186</v>
      </c>
      <c r="M1118" s="26" t="s">
        <v>18909</v>
      </c>
      <c r="O1118" s="16" t="s">
        <v>151</v>
      </c>
      <c r="P1118" s="26" t="s">
        <v>198</v>
      </c>
      <c r="R1118" s="16" t="s">
        <v>139</v>
      </c>
      <c r="S1118" s="16" t="s">
        <v>84</v>
      </c>
      <c r="T1118" s="23" t="s">
        <v>32</v>
      </c>
      <c r="U1118" s="21">
        <v>39115</v>
      </c>
      <c r="W1118" s="20" t="s">
        <v>43</v>
      </c>
      <c r="Z1118" s="24" t="s">
        <v>32</v>
      </c>
      <c r="AA1118" s="24" t="s">
        <v>32</v>
      </c>
      <c r="AB1118" s="24" t="s">
        <v>32</v>
      </c>
      <c r="AC1118" s="24" t="s">
        <v>32</v>
      </c>
      <c r="AD1118" s="25">
        <v>0</v>
      </c>
      <c r="AE1118" s="25">
        <v>0</v>
      </c>
      <c r="AF1118" s="25">
        <v>526004.44999999995</v>
      </c>
      <c r="AG1118" s="25">
        <v>0</v>
      </c>
      <c r="AH1118" s="25">
        <v>526004.44999999995</v>
      </c>
      <c r="AI1118" s="16" t="s">
        <v>18908</v>
      </c>
    </row>
    <row r="1119" spans="1:35" x14ac:dyDescent="0.25">
      <c r="A1119" s="17">
        <v>109167</v>
      </c>
      <c r="B1119" s="18">
        <v>6</v>
      </c>
      <c r="C1119" s="16" t="s">
        <v>73</v>
      </c>
      <c r="D1119" s="21">
        <v>39142</v>
      </c>
      <c r="E1119" s="16" t="s">
        <v>522</v>
      </c>
      <c r="F1119" s="21">
        <v>44237</v>
      </c>
      <c r="G1119" s="16" t="s">
        <v>109</v>
      </c>
      <c r="H1119" s="26" t="s">
        <v>76</v>
      </c>
      <c r="M1119" s="26" t="s">
        <v>18907</v>
      </c>
      <c r="N1119" s="26" t="s">
        <v>17178</v>
      </c>
      <c r="O1119" s="16" t="s">
        <v>119</v>
      </c>
      <c r="R1119" s="16" t="s">
        <v>1494</v>
      </c>
      <c r="S1119" s="16" t="s">
        <v>10367</v>
      </c>
      <c r="T1119" s="23" t="s">
        <v>32</v>
      </c>
      <c r="W1119" s="20" t="s">
        <v>43</v>
      </c>
      <c r="Z1119" s="24" t="s">
        <v>32</v>
      </c>
      <c r="AA1119" s="24" t="s">
        <v>32</v>
      </c>
      <c r="AB1119" s="24" t="s">
        <v>32</v>
      </c>
      <c r="AC1119" s="24" t="s">
        <v>32</v>
      </c>
      <c r="AD1119" s="24" t="s">
        <v>32</v>
      </c>
      <c r="AE1119" s="24" t="s">
        <v>32</v>
      </c>
      <c r="AF1119" s="24" t="s">
        <v>32</v>
      </c>
      <c r="AG1119" s="24" t="s">
        <v>32</v>
      </c>
      <c r="AH1119" s="24" t="s">
        <v>32</v>
      </c>
      <c r="AI1119" s="16" t="s">
        <v>18794</v>
      </c>
    </row>
    <row r="1120" spans="1:35" x14ac:dyDescent="0.25">
      <c r="A1120" s="17">
        <v>109182</v>
      </c>
      <c r="B1120" s="18">
        <v>4</v>
      </c>
      <c r="C1120" s="16" t="s">
        <v>73</v>
      </c>
      <c r="D1120" s="21">
        <v>39146</v>
      </c>
      <c r="E1120" s="16" t="s">
        <v>1142</v>
      </c>
      <c r="F1120" s="21">
        <v>44218</v>
      </c>
      <c r="G1120" s="16" t="s">
        <v>109</v>
      </c>
      <c r="H1120" s="26" t="s">
        <v>126</v>
      </c>
      <c r="M1120" s="26" t="s">
        <v>1143</v>
      </c>
      <c r="N1120" s="26" t="s">
        <v>1144</v>
      </c>
      <c r="O1120" s="16" t="s">
        <v>60</v>
      </c>
      <c r="P1120" s="26" t="s">
        <v>568</v>
      </c>
      <c r="R1120" s="16" t="s">
        <v>139</v>
      </c>
      <c r="S1120" s="16" t="s">
        <v>192</v>
      </c>
      <c r="T1120" s="22">
        <v>2.5</v>
      </c>
      <c r="W1120" s="20" t="s">
        <v>43</v>
      </c>
      <c r="X1120" s="16" t="s">
        <v>511</v>
      </c>
      <c r="Z1120" s="25">
        <v>3120900</v>
      </c>
      <c r="AA1120" s="25">
        <v>0</v>
      </c>
      <c r="AB1120" s="25">
        <v>0</v>
      </c>
      <c r="AC1120" s="25">
        <v>0</v>
      </c>
      <c r="AD1120" s="25">
        <v>5070900</v>
      </c>
      <c r="AE1120" s="25">
        <v>0</v>
      </c>
      <c r="AF1120" s="25">
        <v>0</v>
      </c>
      <c r="AG1120" s="25">
        <v>0</v>
      </c>
      <c r="AH1120" s="25">
        <v>5070900</v>
      </c>
      <c r="AI1120" s="16" t="s">
        <v>1145</v>
      </c>
    </row>
    <row r="1121" spans="1:35" x14ac:dyDescent="0.25">
      <c r="A1121" s="17">
        <v>109189.01</v>
      </c>
      <c r="B1121" s="18">
        <v>4</v>
      </c>
      <c r="C1121" s="16" t="s">
        <v>73</v>
      </c>
      <c r="D1121" s="21">
        <v>40206</v>
      </c>
      <c r="E1121" s="16" t="s">
        <v>142</v>
      </c>
      <c r="F1121" s="21">
        <v>43475</v>
      </c>
      <c r="G1121" s="16" t="s">
        <v>75</v>
      </c>
      <c r="H1121" s="26" t="s">
        <v>261</v>
      </c>
      <c r="M1121" s="26" t="s">
        <v>18906</v>
      </c>
      <c r="O1121" s="16" t="s">
        <v>179</v>
      </c>
      <c r="P1121" s="26" t="s">
        <v>79</v>
      </c>
      <c r="R1121" s="16" t="s">
        <v>41</v>
      </c>
      <c r="S1121" s="16" t="s">
        <v>84</v>
      </c>
      <c r="T1121" s="23" t="s">
        <v>32</v>
      </c>
      <c r="W1121" s="20" t="s">
        <v>43</v>
      </c>
      <c r="X1121" s="16" t="s">
        <v>78</v>
      </c>
      <c r="Y1121" s="26" t="s">
        <v>18905</v>
      </c>
      <c r="Z1121" s="24" t="s">
        <v>32</v>
      </c>
      <c r="AA1121" s="24" t="s">
        <v>32</v>
      </c>
      <c r="AB1121" s="24" t="s">
        <v>32</v>
      </c>
      <c r="AC1121" s="24" t="s">
        <v>32</v>
      </c>
      <c r="AD1121" s="24" t="s">
        <v>32</v>
      </c>
      <c r="AE1121" s="24" t="s">
        <v>32</v>
      </c>
      <c r="AF1121" s="24" t="s">
        <v>32</v>
      </c>
      <c r="AG1121" s="24" t="s">
        <v>32</v>
      </c>
      <c r="AH1121" s="24" t="s">
        <v>32</v>
      </c>
      <c r="AI1121" s="16" t="s">
        <v>18904</v>
      </c>
    </row>
    <row r="1122" spans="1:35" x14ac:dyDescent="0.25">
      <c r="A1122" s="17">
        <v>109189.02</v>
      </c>
      <c r="B1122" s="18">
        <v>4</v>
      </c>
      <c r="C1122" s="16" t="s">
        <v>474</v>
      </c>
      <c r="D1122" s="21">
        <v>40206</v>
      </c>
      <c r="E1122" s="16" t="s">
        <v>142</v>
      </c>
      <c r="F1122" s="21">
        <v>44096</v>
      </c>
      <c r="G1122" s="16" t="s">
        <v>32</v>
      </c>
      <c r="H1122" s="26" t="s">
        <v>261</v>
      </c>
      <c r="I1122" s="16" t="s">
        <v>159</v>
      </c>
      <c r="J1122" s="20" t="s">
        <v>148</v>
      </c>
      <c r="L1122" s="16" t="s">
        <v>149</v>
      </c>
      <c r="M1122" s="26" t="s">
        <v>18903</v>
      </c>
      <c r="O1122" s="16" t="s">
        <v>179</v>
      </c>
      <c r="P1122" s="26" t="s">
        <v>79</v>
      </c>
      <c r="R1122" s="16" t="s">
        <v>41</v>
      </c>
      <c r="S1122" s="16" t="s">
        <v>84</v>
      </c>
      <c r="T1122" s="22">
        <v>0</v>
      </c>
      <c r="U1122" s="21">
        <v>43812</v>
      </c>
      <c r="W1122" s="20" t="s">
        <v>43</v>
      </c>
      <c r="X1122" s="16" t="s">
        <v>454</v>
      </c>
      <c r="Y1122" s="26" t="s">
        <v>18902</v>
      </c>
      <c r="Z1122" s="24" t="s">
        <v>32</v>
      </c>
      <c r="AA1122" s="24" t="s">
        <v>32</v>
      </c>
      <c r="AB1122" s="24" t="s">
        <v>32</v>
      </c>
      <c r="AC1122" s="24" t="s">
        <v>32</v>
      </c>
      <c r="AD1122" s="25">
        <v>0</v>
      </c>
      <c r="AE1122" s="25">
        <v>0</v>
      </c>
      <c r="AF1122" s="25">
        <v>442616</v>
      </c>
      <c r="AG1122" s="25">
        <v>0</v>
      </c>
      <c r="AH1122" s="25">
        <v>442616</v>
      </c>
      <c r="AI1122" s="16" t="s">
        <v>18901</v>
      </c>
    </row>
    <row r="1123" spans="1:35" x14ac:dyDescent="0.25">
      <c r="A1123" s="17">
        <v>109207</v>
      </c>
      <c r="B1123" s="18">
        <v>4</v>
      </c>
      <c r="C1123" s="16" t="s">
        <v>47</v>
      </c>
      <c r="D1123" s="21">
        <v>39153</v>
      </c>
      <c r="E1123" s="16" t="s">
        <v>774</v>
      </c>
      <c r="F1123" s="21">
        <v>39848</v>
      </c>
      <c r="G1123" s="16" t="s">
        <v>32</v>
      </c>
      <c r="H1123" s="26" t="s">
        <v>92</v>
      </c>
      <c r="I1123" s="16" t="s">
        <v>1146</v>
      </c>
      <c r="K1123" s="16" t="s">
        <v>1147</v>
      </c>
      <c r="L1123" s="16" t="s">
        <v>37</v>
      </c>
      <c r="M1123" s="26" t="s">
        <v>1148</v>
      </c>
      <c r="O1123" s="16" t="s">
        <v>1149</v>
      </c>
      <c r="P1123" s="26" t="s">
        <v>188</v>
      </c>
      <c r="T1123" s="22">
        <v>2.7</v>
      </c>
      <c r="W1123" s="20" t="s">
        <v>43</v>
      </c>
      <c r="X1123" s="16" t="s">
        <v>1150</v>
      </c>
      <c r="Z1123" s="25">
        <v>0</v>
      </c>
      <c r="AA1123" s="25">
        <v>0</v>
      </c>
      <c r="AB1123" s="25">
        <v>0</v>
      </c>
      <c r="AC1123" s="25">
        <v>40.799999999999997</v>
      </c>
      <c r="AD1123" s="25">
        <v>0</v>
      </c>
      <c r="AE1123" s="25">
        <v>0</v>
      </c>
      <c r="AF1123" s="25">
        <v>0</v>
      </c>
      <c r="AG1123" s="25">
        <v>132589.04999999999</v>
      </c>
      <c r="AH1123" s="25">
        <v>132589.04999999999</v>
      </c>
      <c r="AI1123" s="16" t="s">
        <v>1151</v>
      </c>
    </row>
    <row r="1124" spans="1:35" x14ac:dyDescent="0.25">
      <c r="A1124" s="17">
        <v>109221.01</v>
      </c>
      <c r="B1124" s="18">
        <v>3</v>
      </c>
      <c r="C1124" s="16" t="s">
        <v>474</v>
      </c>
      <c r="D1124" s="21">
        <v>40627</v>
      </c>
      <c r="E1124" s="16" t="s">
        <v>142</v>
      </c>
      <c r="F1124" s="21">
        <v>44280</v>
      </c>
      <c r="G1124" s="16" t="s">
        <v>75</v>
      </c>
      <c r="H1124" s="26" t="s">
        <v>173</v>
      </c>
      <c r="I1124" s="16" t="s">
        <v>1518</v>
      </c>
      <c r="J1124" s="20" t="s">
        <v>1518</v>
      </c>
      <c r="M1124" s="26" t="s">
        <v>18900</v>
      </c>
      <c r="O1124" s="16" t="s">
        <v>78</v>
      </c>
      <c r="P1124" s="26" t="s">
        <v>568</v>
      </c>
      <c r="R1124" s="16" t="s">
        <v>139</v>
      </c>
      <c r="S1124" s="16" t="s">
        <v>192</v>
      </c>
      <c r="T1124" s="23" t="s">
        <v>32</v>
      </c>
      <c r="W1124" s="20" t="s">
        <v>43</v>
      </c>
      <c r="Z1124" s="24" t="s">
        <v>32</v>
      </c>
      <c r="AA1124" s="24" t="s">
        <v>32</v>
      </c>
      <c r="AB1124" s="24" t="s">
        <v>32</v>
      </c>
      <c r="AC1124" s="24" t="s">
        <v>32</v>
      </c>
      <c r="AD1124" s="25">
        <v>0</v>
      </c>
      <c r="AE1124" s="25">
        <v>0</v>
      </c>
      <c r="AF1124" s="25">
        <v>50000</v>
      </c>
      <c r="AG1124" s="25">
        <v>0</v>
      </c>
      <c r="AH1124" s="25">
        <v>50000</v>
      </c>
      <c r="AI1124" s="16" t="s">
        <v>18899</v>
      </c>
    </row>
    <row r="1125" spans="1:35" x14ac:dyDescent="0.25">
      <c r="A1125" s="17">
        <v>109266</v>
      </c>
      <c r="B1125" s="18">
        <v>3</v>
      </c>
      <c r="C1125" s="16" t="s">
        <v>73</v>
      </c>
      <c r="D1125" s="21">
        <v>39169</v>
      </c>
      <c r="E1125" s="16" t="s">
        <v>774</v>
      </c>
      <c r="F1125" s="21">
        <v>43489</v>
      </c>
      <c r="G1125" s="16" t="s">
        <v>75</v>
      </c>
      <c r="H1125" s="26" t="s">
        <v>955</v>
      </c>
      <c r="M1125" s="26" t="s">
        <v>1152</v>
      </c>
      <c r="O1125" s="16" t="s">
        <v>151</v>
      </c>
      <c r="P1125" s="26" t="s">
        <v>198</v>
      </c>
      <c r="T1125" s="23" t="s">
        <v>32</v>
      </c>
      <c r="W1125" s="20" t="s">
        <v>43</v>
      </c>
      <c r="Z1125" s="25">
        <v>0</v>
      </c>
      <c r="AA1125" s="25">
        <v>0</v>
      </c>
      <c r="AB1125" s="25">
        <v>368133.24</v>
      </c>
      <c r="AC1125" s="25">
        <v>0</v>
      </c>
      <c r="AD1125" s="25">
        <v>0</v>
      </c>
      <c r="AE1125" s="25">
        <v>0</v>
      </c>
      <c r="AF1125" s="25">
        <v>8215114.5599999996</v>
      </c>
      <c r="AG1125" s="25">
        <v>0</v>
      </c>
      <c r="AH1125" s="25">
        <v>8215114.5599999996</v>
      </c>
      <c r="AI1125" s="16" t="s">
        <v>1153</v>
      </c>
    </row>
    <row r="1126" spans="1:35" x14ac:dyDescent="0.25">
      <c r="A1126" s="17">
        <v>109267</v>
      </c>
      <c r="B1126" s="18">
        <v>1</v>
      </c>
      <c r="C1126" s="16" t="s">
        <v>73</v>
      </c>
      <c r="D1126" s="21">
        <v>39169</v>
      </c>
      <c r="E1126" s="16" t="s">
        <v>774</v>
      </c>
      <c r="F1126" s="21">
        <v>43476</v>
      </c>
      <c r="G1126" s="16" t="s">
        <v>75</v>
      </c>
      <c r="H1126" s="26" t="s">
        <v>643</v>
      </c>
      <c r="M1126" s="26" t="s">
        <v>1154</v>
      </c>
      <c r="O1126" s="16" t="s">
        <v>151</v>
      </c>
      <c r="P1126" s="26" t="s">
        <v>198</v>
      </c>
      <c r="T1126" s="23" t="s">
        <v>32</v>
      </c>
      <c r="W1126" s="20" t="s">
        <v>43</v>
      </c>
      <c r="Z1126" s="25">
        <v>0</v>
      </c>
      <c r="AA1126" s="25">
        <v>0</v>
      </c>
      <c r="AB1126" s="25">
        <v>1405878.64</v>
      </c>
      <c r="AC1126" s="25">
        <v>0</v>
      </c>
      <c r="AD1126" s="25">
        <v>0</v>
      </c>
      <c r="AE1126" s="25">
        <v>0</v>
      </c>
      <c r="AF1126" s="25">
        <v>23573424.190000001</v>
      </c>
      <c r="AG1126" s="25">
        <v>0</v>
      </c>
      <c r="AH1126" s="25">
        <v>23573424.190000001</v>
      </c>
      <c r="AI1126" s="16" t="s">
        <v>1155</v>
      </c>
    </row>
    <row r="1127" spans="1:35" ht="45" x14ac:dyDescent="0.25">
      <c r="A1127" s="17">
        <v>109366</v>
      </c>
      <c r="B1127" s="18">
        <v>4</v>
      </c>
      <c r="C1127" s="16" t="s">
        <v>73</v>
      </c>
      <c r="D1127" s="21">
        <v>39196</v>
      </c>
      <c r="E1127" s="16" t="s">
        <v>1142</v>
      </c>
      <c r="F1127" s="21">
        <v>44215</v>
      </c>
      <c r="G1127" s="16" t="s">
        <v>75</v>
      </c>
      <c r="H1127" s="26" t="s">
        <v>126</v>
      </c>
      <c r="M1127" s="26" t="s">
        <v>18898</v>
      </c>
      <c r="N1127" s="26" t="s">
        <v>18897</v>
      </c>
      <c r="O1127" s="16" t="s">
        <v>60</v>
      </c>
      <c r="P1127" s="26" t="s">
        <v>18896</v>
      </c>
      <c r="T1127" s="22">
        <v>0</v>
      </c>
      <c r="W1127" s="20" t="s">
        <v>43</v>
      </c>
      <c r="Z1127" s="24" t="s">
        <v>32</v>
      </c>
      <c r="AA1127" s="24" t="s">
        <v>32</v>
      </c>
      <c r="AB1127" s="24" t="s">
        <v>32</v>
      </c>
      <c r="AC1127" s="24" t="s">
        <v>32</v>
      </c>
      <c r="AD1127" s="25">
        <v>5624375</v>
      </c>
      <c r="AE1127" s="25">
        <v>0</v>
      </c>
      <c r="AF1127" s="25">
        <v>0</v>
      </c>
      <c r="AG1127" s="25">
        <v>0</v>
      </c>
      <c r="AH1127" s="25">
        <v>5624375</v>
      </c>
    </row>
    <row r="1128" spans="1:35" ht="30" x14ac:dyDescent="0.25">
      <c r="A1128" s="17">
        <v>109410</v>
      </c>
      <c r="B1128" s="18">
        <v>2</v>
      </c>
      <c r="C1128" s="16" t="s">
        <v>73</v>
      </c>
      <c r="D1128" s="21">
        <v>39203</v>
      </c>
      <c r="E1128" s="16" t="s">
        <v>1244</v>
      </c>
      <c r="F1128" s="21">
        <v>43955</v>
      </c>
      <c r="G1128" s="16" t="s">
        <v>109</v>
      </c>
      <c r="H1128" s="26" t="s">
        <v>383</v>
      </c>
      <c r="I1128" s="16" t="s">
        <v>166</v>
      </c>
      <c r="J1128" s="20" t="s">
        <v>116</v>
      </c>
      <c r="L1128" s="16" t="s">
        <v>116</v>
      </c>
      <c r="M1128" s="26" t="s">
        <v>18895</v>
      </c>
      <c r="N1128" s="26" t="s">
        <v>18894</v>
      </c>
      <c r="O1128" s="16" t="s">
        <v>119</v>
      </c>
      <c r="P1128" s="26" t="s">
        <v>676</v>
      </c>
      <c r="T1128" s="22">
        <v>8</v>
      </c>
      <c r="W1128" s="20" t="s">
        <v>43</v>
      </c>
      <c r="X1128" s="16" t="s">
        <v>78</v>
      </c>
      <c r="Z1128" s="24" t="s">
        <v>32</v>
      </c>
      <c r="AA1128" s="24" t="s">
        <v>32</v>
      </c>
      <c r="AB1128" s="24" t="s">
        <v>32</v>
      </c>
      <c r="AC1128" s="24" t="s">
        <v>32</v>
      </c>
      <c r="AD1128" s="25">
        <v>1345000</v>
      </c>
      <c r="AE1128" s="25">
        <v>0</v>
      </c>
      <c r="AF1128" s="25">
        <v>0</v>
      </c>
      <c r="AG1128" s="25">
        <v>0</v>
      </c>
      <c r="AH1128" s="25">
        <v>1345000</v>
      </c>
      <c r="AI1128" s="16" t="s">
        <v>18893</v>
      </c>
    </row>
    <row r="1129" spans="1:35" ht="30" x14ac:dyDescent="0.25">
      <c r="A1129" s="17">
        <v>109410.02</v>
      </c>
      <c r="B1129" s="18">
        <v>2</v>
      </c>
      <c r="C1129" s="16" t="s">
        <v>31</v>
      </c>
      <c r="D1129" s="21">
        <v>41807</v>
      </c>
      <c r="E1129" s="16" t="s">
        <v>654</v>
      </c>
      <c r="F1129" s="21">
        <v>43584</v>
      </c>
      <c r="G1129" s="16" t="s">
        <v>514</v>
      </c>
      <c r="H1129" s="26" t="s">
        <v>383</v>
      </c>
      <c r="I1129" s="16" t="s">
        <v>166</v>
      </c>
      <c r="J1129" s="20" t="s">
        <v>116</v>
      </c>
      <c r="K1129" s="16" t="s">
        <v>655</v>
      </c>
      <c r="L1129" s="16" t="s">
        <v>116</v>
      </c>
      <c r="M1129" s="26" t="s">
        <v>18892</v>
      </c>
      <c r="N1129" s="26" t="s">
        <v>18891</v>
      </c>
      <c r="O1129" s="16" t="s">
        <v>632</v>
      </c>
      <c r="P1129" s="26" t="s">
        <v>453</v>
      </c>
      <c r="T1129" s="22">
        <v>0.41</v>
      </c>
      <c r="U1129" s="21">
        <v>43553</v>
      </c>
      <c r="W1129" s="20" t="s">
        <v>43</v>
      </c>
      <c r="X1129" s="16" t="s">
        <v>78</v>
      </c>
      <c r="Z1129" s="24" t="s">
        <v>32</v>
      </c>
      <c r="AA1129" s="24" t="s">
        <v>32</v>
      </c>
      <c r="AB1129" s="24" t="s">
        <v>32</v>
      </c>
      <c r="AC1129" s="24" t="s">
        <v>32</v>
      </c>
      <c r="AD1129" s="25">
        <v>315000</v>
      </c>
      <c r="AE1129" s="25">
        <v>1058000</v>
      </c>
      <c r="AF1129" s="25">
        <v>2988638</v>
      </c>
      <c r="AG1129" s="25">
        <v>0</v>
      </c>
      <c r="AH1129" s="25">
        <v>4361638</v>
      </c>
      <c r="AI1129" s="16" t="s">
        <v>18890</v>
      </c>
    </row>
    <row r="1130" spans="1:35" x14ac:dyDescent="0.25">
      <c r="A1130" s="17">
        <v>109410.03</v>
      </c>
      <c r="B1130" s="18">
        <v>2</v>
      </c>
      <c r="C1130" s="16" t="s">
        <v>73</v>
      </c>
      <c r="D1130" s="21">
        <v>43215</v>
      </c>
      <c r="E1130" s="16" t="s">
        <v>109</v>
      </c>
      <c r="F1130" s="21">
        <v>44343</v>
      </c>
      <c r="G1130" s="16" t="s">
        <v>2571</v>
      </c>
      <c r="H1130" s="26" t="s">
        <v>383</v>
      </c>
      <c r="I1130" s="16" t="s">
        <v>166</v>
      </c>
      <c r="J1130" s="20" t="s">
        <v>116</v>
      </c>
      <c r="L1130" s="16" t="s">
        <v>116</v>
      </c>
      <c r="M1130" s="26" t="s">
        <v>18889</v>
      </c>
      <c r="N1130" s="26" t="s">
        <v>18888</v>
      </c>
      <c r="O1130" s="16" t="s">
        <v>119</v>
      </c>
      <c r="P1130" s="26" t="s">
        <v>168</v>
      </c>
      <c r="R1130" s="16" t="s">
        <v>139</v>
      </c>
      <c r="S1130" s="16" t="s">
        <v>42</v>
      </c>
      <c r="T1130" s="22">
        <v>3.28</v>
      </c>
      <c r="U1130" s="21">
        <v>45576</v>
      </c>
      <c r="W1130" s="20" t="s">
        <v>43</v>
      </c>
      <c r="X1130" s="16" t="s">
        <v>78</v>
      </c>
      <c r="Z1130" s="24" t="s">
        <v>32</v>
      </c>
      <c r="AA1130" s="24" t="s">
        <v>32</v>
      </c>
      <c r="AB1130" s="24" t="s">
        <v>32</v>
      </c>
      <c r="AC1130" s="24" t="s">
        <v>32</v>
      </c>
      <c r="AD1130" s="24" t="s">
        <v>32</v>
      </c>
      <c r="AE1130" s="24" t="s">
        <v>32</v>
      </c>
      <c r="AF1130" s="24" t="s">
        <v>32</v>
      </c>
      <c r="AG1130" s="24" t="s">
        <v>32</v>
      </c>
      <c r="AH1130" s="24" t="s">
        <v>32</v>
      </c>
      <c r="AI1130" s="16" t="s">
        <v>18887</v>
      </c>
    </row>
    <row r="1131" spans="1:35" x14ac:dyDescent="0.25">
      <c r="A1131" s="17">
        <v>109410.04</v>
      </c>
      <c r="B1131" s="18">
        <v>2</v>
      </c>
      <c r="C1131" s="16" t="s">
        <v>73</v>
      </c>
      <c r="D1131" s="21">
        <v>43215</v>
      </c>
      <c r="E1131" s="16" t="s">
        <v>109</v>
      </c>
      <c r="F1131" s="21">
        <v>44307</v>
      </c>
      <c r="G1131" s="16" t="s">
        <v>514</v>
      </c>
      <c r="H1131" s="26" t="s">
        <v>383</v>
      </c>
      <c r="I1131" s="16" t="s">
        <v>166</v>
      </c>
      <c r="J1131" s="20" t="s">
        <v>116</v>
      </c>
      <c r="L1131" s="16" t="s">
        <v>116</v>
      </c>
      <c r="M1131" s="26" t="s">
        <v>18886</v>
      </c>
      <c r="N1131" s="26" t="s">
        <v>18885</v>
      </c>
      <c r="O1131" s="16" t="s">
        <v>119</v>
      </c>
      <c r="P1131" s="26" t="s">
        <v>168</v>
      </c>
      <c r="R1131" s="16" t="s">
        <v>139</v>
      </c>
      <c r="S1131" s="16" t="s">
        <v>42</v>
      </c>
      <c r="T1131" s="22">
        <v>4.37</v>
      </c>
      <c r="U1131" s="21">
        <v>45940</v>
      </c>
      <c r="W1131" s="20" t="s">
        <v>43</v>
      </c>
      <c r="X1131" s="16" t="s">
        <v>78</v>
      </c>
      <c r="Z1131" s="24" t="s">
        <v>32</v>
      </c>
      <c r="AA1131" s="24" t="s">
        <v>32</v>
      </c>
      <c r="AB1131" s="24" t="s">
        <v>32</v>
      </c>
      <c r="AC1131" s="24" t="s">
        <v>32</v>
      </c>
      <c r="AD1131" s="24" t="s">
        <v>32</v>
      </c>
      <c r="AE1131" s="24" t="s">
        <v>32</v>
      </c>
      <c r="AF1131" s="24" t="s">
        <v>32</v>
      </c>
      <c r="AG1131" s="24" t="s">
        <v>32</v>
      </c>
      <c r="AH1131" s="24" t="s">
        <v>32</v>
      </c>
      <c r="AI1131" s="16" t="s">
        <v>18884</v>
      </c>
    </row>
    <row r="1132" spans="1:35" x14ac:dyDescent="0.25">
      <c r="A1132" s="17">
        <v>109436</v>
      </c>
      <c r="B1132" s="18">
        <v>4</v>
      </c>
      <c r="C1132" s="16" t="s">
        <v>31</v>
      </c>
      <c r="D1132" s="21">
        <v>39218</v>
      </c>
      <c r="E1132" s="16" t="s">
        <v>774</v>
      </c>
      <c r="F1132" s="21">
        <v>44202</v>
      </c>
      <c r="G1132" s="16" t="s">
        <v>33</v>
      </c>
      <c r="H1132" s="26" t="s">
        <v>126</v>
      </c>
      <c r="I1132" s="16" t="s">
        <v>1156</v>
      </c>
      <c r="K1132" s="16" t="s">
        <v>1157</v>
      </c>
      <c r="L1132" s="16" t="s">
        <v>37</v>
      </c>
      <c r="M1132" s="26" t="s">
        <v>1158</v>
      </c>
      <c r="O1132" s="16" t="s">
        <v>39</v>
      </c>
      <c r="P1132" s="26" t="s">
        <v>40</v>
      </c>
      <c r="R1132" s="16" t="s">
        <v>41</v>
      </c>
      <c r="S1132" s="16" t="s">
        <v>42</v>
      </c>
      <c r="T1132" s="22">
        <v>2.8000000000000001E-2</v>
      </c>
      <c r="W1132" s="20" t="s">
        <v>43</v>
      </c>
      <c r="X1132" s="16" t="s">
        <v>78</v>
      </c>
      <c r="Y1132" s="26" t="s">
        <v>1159</v>
      </c>
      <c r="Z1132" s="25">
        <v>0</v>
      </c>
      <c r="AA1132" s="25">
        <v>0</v>
      </c>
      <c r="AB1132" s="25">
        <v>818.34</v>
      </c>
      <c r="AC1132" s="25">
        <v>0</v>
      </c>
      <c r="AD1132" s="25">
        <v>0</v>
      </c>
      <c r="AE1132" s="25">
        <v>0</v>
      </c>
      <c r="AF1132" s="25">
        <v>2760498.33</v>
      </c>
      <c r="AG1132" s="25">
        <v>0</v>
      </c>
      <c r="AH1132" s="25">
        <v>2760498.33</v>
      </c>
      <c r="AI1132" s="16" t="s">
        <v>1160</v>
      </c>
    </row>
    <row r="1133" spans="1:35" x14ac:dyDescent="0.25">
      <c r="A1133" s="17">
        <v>109443</v>
      </c>
      <c r="B1133" s="18">
        <v>6</v>
      </c>
      <c r="C1133" s="16" t="s">
        <v>73</v>
      </c>
      <c r="D1133" s="21">
        <v>39224</v>
      </c>
      <c r="E1133" s="16" t="s">
        <v>774</v>
      </c>
      <c r="F1133" s="21">
        <v>43418</v>
      </c>
      <c r="G1133" s="16" t="s">
        <v>75</v>
      </c>
      <c r="H1133" s="26" t="s">
        <v>76</v>
      </c>
      <c r="M1133" s="26" t="s">
        <v>1161</v>
      </c>
      <c r="O1133" s="16" t="s">
        <v>151</v>
      </c>
      <c r="P1133" s="26" t="s">
        <v>568</v>
      </c>
      <c r="R1133" s="16" t="s">
        <v>139</v>
      </c>
      <c r="S1133" s="16" t="s">
        <v>192</v>
      </c>
      <c r="T1133" s="23" t="s">
        <v>32</v>
      </c>
      <c r="W1133" s="20" t="s">
        <v>43</v>
      </c>
      <c r="Z1133" s="25">
        <v>0</v>
      </c>
      <c r="AA1133" s="25">
        <v>0</v>
      </c>
      <c r="AB1133" s="25">
        <v>47021.5</v>
      </c>
      <c r="AC1133" s="25">
        <v>0</v>
      </c>
      <c r="AD1133" s="25">
        <v>0</v>
      </c>
      <c r="AE1133" s="25">
        <v>0</v>
      </c>
      <c r="AF1133" s="25">
        <v>322021.5</v>
      </c>
      <c r="AG1133" s="25">
        <v>0</v>
      </c>
      <c r="AH1133" s="25">
        <v>322021.5</v>
      </c>
      <c r="AI1133" s="16" t="s">
        <v>1162</v>
      </c>
    </row>
    <row r="1134" spans="1:35" x14ac:dyDescent="0.25">
      <c r="A1134" s="17">
        <v>109444</v>
      </c>
      <c r="B1134" s="18">
        <v>4</v>
      </c>
      <c r="C1134" s="16" t="s">
        <v>73</v>
      </c>
      <c r="D1134" s="21">
        <v>39225</v>
      </c>
      <c r="E1134" s="16" t="s">
        <v>18883</v>
      </c>
      <c r="F1134" s="21">
        <v>39668</v>
      </c>
      <c r="G1134" s="16" t="s">
        <v>32</v>
      </c>
      <c r="H1134" s="26" t="s">
        <v>126</v>
      </c>
      <c r="L1134" s="16" t="s">
        <v>110</v>
      </c>
      <c r="M1134" s="26" t="s">
        <v>18882</v>
      </c>
      <c r="O1134" s="16" t="s">
        <v>1612</v>
      </c>
      <c r="T1134" s="23" t="s">
        <v>32</v>
      </c>
      <c r="W1134" s="20" t="s">
        <v>43</v>
      </c>
      <c r="Z1134" s="24" t="s">
        <v>32</v>
      </c>
      <c r="AA1134" s="24" t="s">
        <v>32</v>
      </c>
      <c r="AB1134" s="24" t="s">
        <v>32</v>
      </c>
      <c r="AC1134" s="24" t="s">
        <v>32</v>
      </c>
      <c r="AD1134" s="24" t="s">
        <v>32</v>
      </c>
      <c r="AE1134" s="24" t="s">
        <v>32</v>
      </c>
      <c r="AF1134" s="24" t="s">
        <v>32</v>
      </c>
      <c r="AG1134" s="24" t="s">
        <v>32</v>
      </c>
      <c r="AH1134" s="24" t="s">
        <v>32</v>
      </c>
    </row>
    <row r="1135" spans="1:35" x14ac:dyDescent="0.25">
      <c r="A1135" s="17">
        <v>109517</v>
      </c>
      <c r="B1135" s="18">
        <v>1</v>
      </c>
      <c r="C1135" s="16" t="s">
        <v>73</v>
      </c>
      <c r="D1135" s="21">
        <v>39238</v>
      </c>
      <c r="E1135" s="16" t="s">
        <v>774</v>
      </c>
      <c r="F1135" s="21">
        <v>43418</v>
      </c>
      <c r="G1135" s="16" t="s">
        <v>75</v>
      </c>
      <c r="H1135" s="26" t="s">
        <v>1163</v>
      </c>
      <c r="M1135" s="26" t="s">
        <v>1164</v>
      </c>
      <c r="O1135" s="16" t="s">
        <v>151</v>
      </c>
      <c r="P1135" s="26" t="s">
        <v>198</v>
      </c>
      <c r="T1135" s="23" t="s">
        <v>32</v>
      </c>
      <c r="W1135" s="20" t="s">
        <v>43</v>
      </c>
      <c r="Z1135" s="25">
        <v>0</v>
      </c>
      <c r="AA1135" s="25">
        <v>0</v>
      </c>
      <c r="AB1135" s="25">
        <v>-486990</v>
      </c>
      <c r="AC1135" s="25">
        <v>0</v>
      </c>
      <c r="AD1135" s="25">
        <v>0</v>
      </c>
      <c r="AE1135" s="25">
        <v>0</v>
      </c>
      <c r="AF1135" s="25">
        <v>63010</v>
      </c>
      <c r="AG1135" s="25">
        <v>0</v>
      </c>
      <c r="AH1135" s="25">
        <v>63010</v>
      </c>
      <c r="AI1135" s="16" t="s">
        <v>1165</v>
      </c>
    </row>
    <row r="1136" spans="1:35" ht="45" x14ac:dyDescent="0.25">
      <c r="A1136" s="17">
        <v>109524</v>
      </c>
      <c r="B1136" s="18">
        <v>4</v>
      </c>
      <c r="C1136" s="16" t="s">
        <v>47</v>
      </c>
      <c r="D1136" s="21">
        <v>39238</v>
      </c>
      <c r="E1136" s="16" t="s">
        <v>1076</v>
      </c>
      <c r="F1136" s="21">
        <v>43532</v>
      </c>
      <c r="G1136" s="16" t="s">
        <v>82</v>
      </c>
      <c r="H1136" s="26" t="s">
        <v>270</v>
      </c>
      <c r="I1136" s="16" t="s">
        <v>1166</v>
      </c>
      <c r="J1136" s="20" t="s">
        <v>116</v>
      </c>
      <c r="L1136" s="16" t="s">
        <v>116</v>
      </c>
      <c r="M1136" s="26" t="s">
        <v>1167</v>
      </c>
      <c r="O1136" s="16" t="s">
        <v>632</v>
      </c>
      <c r="P1136" s="26" t="s">
        <v>631</v>
      </c>
      <c r="T1136" s="22">
        <v>0.16200000000000001</v>
      </c>
      <c r="U1136" s="21">
        <v>39892</v>
      </c>
      <c r="W1136" s="20" t="s">
        <v>43</v>
      </c>
      <c r="X1136" s="16" t="s">
        <v>140</v>
      </c>
      <c r="Z1136" s="25">
        <v>0</v>
      </c>
      <c r="AA1136" s="25">
        <v>0</v>
      </c>
      <c r="AB1136" s="25">
        <v>67.040000000000006</v>
      </c>
      <c r="AC1136" s="25">
        <v>0</v>
      </c>
      <c r="AD1136" s="25">
        <v>71590.720000000001</v>
      </c>
      <c r="AE1136" s="25">
        <v>16351.54</v>
      </c>
      <c r="AF1136" s="25">
        <v>593863.77</v>
      </c>
      <c r="AG1136" s="25">
        <v>0</v>
      </c>
      <c r="AH1136" s="25">
        <v>681806.03</v>
      </c>
      <c r="AI1136" s="16" t="s">
        <v>1168</v>
      </c>
    </row>
    <row r="1137" spans="1:35" ht="30" x14ac:dyDescent="0.25">
      <c r="A1137" s="17">
        <v>109526</v>
      </c>
      <c r="B1137" s="18">
        <v>4</v>
      </c>
      <c r="C1137" s="16" t="s">
        <v>474</v>
      </c>
      <c r="D1137" s="21">
        <v>39239</v>
      </c>
      <c r="E1137" s="16" t="s">
        <v>1076</v>
      </c>
      <c r="F1137" s="21">
        <v>44169</v>
      </c>
      <c r="G1137" s="16" t="s">
        <v>75</v>
      </c>
      <c r="H1137" s="26" t="s">
        <v>298</v>
      </c>
      <c r="I1137" s="16" t="s">
        <v>3410</v>
      </c>
      <c r="J1137" s="20" t="s">
        <v>116</v>
      </c>
      <c r="L1137" s="16" t="s">
        <v>116</v>
      </c>
      <c r="M1137" s="26" t="s">
        <v>18881</v>
      </c>
      <c r="O1137" s="16" t="s">
        <v>119</v>
      </c>
      <c r="P1137" s="26" t="s">
        <v>627</v>
      </c>
      <c r="R1137" s="16" t="s">
        <v>139</v>
      </c>
      <c r="S1137" s="16" t="s">
        <v>42</v>
      </c>
      <c r="T1137" s="22">
        <v>0.02</v>
      </c>
      <c r="U1137" s="21">
        <v>40634</v>
      </c>
      <c r="W1137" s="20" t="s">
        <v>43</v>
      </c>
      <c r="X1137" s="16" t="s">
        <v>78</v>
      </c>
      <c r="Z1137" s="24" t="s">
        <v>32</v>
      </c>
      <c r="AA1137" s="24" t="s">
        <v>32</v>
      </c>
      <c r="AB1137" s="24" t="s">
        <v>32</v>
      </c>
      <c r="AC1137" s="24" t="s">
        <v>32</v>
      </c>
      <c r="AD1137" s="25">
        <v>83348.08</v>
      </c>
      <c r="AE1137" s="25">
        <v>115000</v>
      </c>
      <c r="AF1137" s="25">
        <v>165902.75</v>
      </c>
      <c r="AG1137" s="25">
        <v>0</v>
      </c>
      <c r="AH1137" s="25">
        <v>364250.83</v>
      </c>
      <c r="AI1137" s="16" t="s">
        <v>18880</v>
      </c>
    </row>
    <row r="1138" spans="1:35" x14ac:dyDescent="0.25">
      <c r="A1138" s="17">
        <v>109542.01</v>
      </c>
      <c r="B1138" s="18">
        <v>3</v>
      </c>
      <c r="C1138" s="16" t="s">
        <v>73</v>
      </c>
      <c r="D1138" s="21">
        <v>40133</v>
      </c>
      <c r="E1138" s="16" t="s">
        <v>113</v>
      </c>
      <c r="F1138" s="21">
        <v>43742</v>
      </c>
      <c r="G1138" s="16" t="s">
        <v>125</v>
      </c>
      <c r="H1138" s="26" t="s">
        <v>226</v>
      </c>
      <c r="I1138" s="16" t="s">
        <v>5446</v>
      </c>
      <c r="J1138" s="20" t="s">
        <v>116</v>
      </c>
      <c r="L1138" s="16" t="s">
        <v>116</v>
      </c>
      <c r="M1138" s="26" t="s">
        <v>18879</v>
      </c>
      <c r="N1138" s="26" t="s">
        <v>18878</v>
      </c>
      <c r="O1138" s="16" t="s">
        <v>119</v>
      </c>
      <c r="P1138" s="26" t="s">
        <v>138</v>
      </c>
      <c r="R1138" s="16" t="s">
        <v>139</v>
      </c>
      <c r="S1138" s="16" t="s">
        <v>42</v>
      </c>
      <c r="T1138" s="22">
        <v>9.65</v>
      </c>
      <c r="U1138" s="21">
        <v>44904</v>
      </c>
      <c r="W1138" s="20" t="s">
        <v>43</v>
      </c>
      <c r="X1138" s="16" t="s">
        <v>78</v>
      </c>
      <c r="Z1138" s="24" t="s">
        <v>32</v>
      </c>
      <c r="AA1138" s="24" t="s">
        <v>32</v>
      </c>
      <c r="AB1138" s="24" t="s">
        <v>32</v>
      </c>
      <c r="AC1138" s="24" t="s">
        <v>32</v>
      </c>
      <c r="AD1138" s="25">
        <v>2808588</v>
      </c>
      <c r="AE1138" s="25">
        <v>10420729</v>
      </c>
      <c r="AF1138" s="25">
        <v>0</v>
      </c>
      <c r="AG1138" s="25">
        <v>0</v>
      </c>
      <c r="AH1138" s="25">
        <v>13229317</v>
      </c>
    </row>
    <row r="1139" spans="1:35" x14ac:dyDescent="0.25">
      <c r="A1139" s="17">
        <v>109547</v>
      </c>
      <c r="B1139" s="18">
        <v>6</v>
      </c>
      <c r="C1139" s="16" t="s">
        <v>73</v>
      </c>
      <c r="D1139" s="21">
        <v>39246</v>
      </c>
      <c r="E1139" s="16" t="s">
        <v>74</v>
      </c>
      <c r="F1139" s="21">
        <v>43418</v>
      </c>
      <c r="G1139" s="16" t="s">
        <v>75</v>
      </c>
      <c r="H1139" s="26" t="s">
        <v>76</v>
      </c>
      <c r="M1139" s="26" t="s">
        <v>18877</v>
      </c>
      <c r="O1139" s="16" t="s">
        <v>78</v>
      </c>
      <c r="T1139" s="23" t="s">
        <v>32</v>
      </c>
      <c r="W1139" s="20" t="s">
        <v>43</v>
      </c>
      <c r="Z1139" s="24" t="s">
        <v>32</v>
      </c>
      <c r="AA1139" s="24" t="s">
        <v>32</v>
      </c>
      <c r="AB1139" s="24" t="s">
        <v>32</v>
      </c>
      <c r="AC1139" s="24" t="s">
        <v>32</v>
      </c>
      <c r="AD1139" s="25">
        <v>1560000</v>
      </c>
      <c r="AE1139" s="25">
        <v>0</v>
      </c>
      <c r="AF1139" s="25">
        <v>0</v>
      </c>
      <c r="AG1139" s="25">
        <v>0</v>
      </c>
      <c r="AH1139" s="25">
        <v>1560000</v>
      </c>
    </row>
    <row r="1140" spans="1:35" x14ac:dyDescent="0.25">
      <c r="A1140" s="17">
        <v>109590</v>
      </c>
      <c r="B1140" s="18">
        <v>6</v>
      </c>
      <c r="C1140" s="16" t="s">
        <v>47</v>
      </c>
      <c r="D1140" s="21">
        <v>39258</v>
      </c>
      <c r="E1140" s="16" t="s">
        <v>774</v>
      </c>
      <c r="F1140" s="21">
        <v>44111</v>
      </c>
      <c r="G1140" s="16" t="s">
        <v>1169</v>
      </c>
      <c r="H1140" s="26" t="s">
        <v>76</v>
      </c>
      <c r="M1140" s="26" t="s">
        <v>1170</v>
      </c>
      <c r="O1140" s="16" t="s">
        <v>1171</v>
      </c>
      <c r="P1140" s="26" t="s">
        <v>1062</v>
      </c>
      <c r="T1140" s="23" t="s">
        <v>32</v>
      </c>
      <c r="W1140" s="20" t="s">
        <v>43</v>
      </c>
      <c r="Z1140" s="25">
        <v>0</v>
      </c>
      <c r="AA1140" s="25">
        <v>0</v>
      </c>
      <c r="AB1140" s="25">
        <v>2874.46</v>
      </c>
      <c r="AC1140" s="25">
        <v>0</v>
      </c>
      <c r="AD1140" s="25">
        <v>0</v>
      </c>
      <c r="AE1140" s="25">
        <v>0</v>
      </c>
      <c r="AF1140" s="25">
        <v>129890.17</v>
      </c>
      <c r="AG1140" s="25">
        <v>0</v>
      </c>
      <c r="AH1140" s="25">
        <v>129890.17</v>
      </c>
      <c r="AI1140" s="16" t="s">
        <v>1172</v>
      </c>
    </row>
    <row r="1141" spans="1:35" x14ac:dyDescent="0.25">
      <c r="A1141" s="17">
        <v>109624</v>
      </c>
      <c r="B1141" s="18">
        <v>6</v>
      </c>
      <c r="C1141" s="16" t="s">
        <v>73</v>
      </c>
      <c r="D1141" s="21">
        <v>39268</v>
      </c>
      <c r="E1141" s="16" t="s">
        <v>774</v>
      </c>
      <c r="F1141" s="21">
        <v>44062</v>
      </c>
      <c r="G1141" s="16" t="s">
        <v>1076</v>
      </c>
      <c r="H1141" s="26" t="s">
        <v>76</v>
      </c>
      <c r="M1141" s="26" t="s">
        <v>18876</v>
      </c>
      <c r="N1141" s="26" t="s">
        <v>18875</v>
      </c>
      <c r="O1141" s="16" t="s">
        <v>78</v>
      </c>
      <c r="P1141" s="26" t="s">
        <v>676</v>
      </c>
      <c r="T1141" s="23" t="s">
        <v>32</v>
      </c>
      <c r="W1141" s="20" t="s">
        <v>43</v>
      </c>
      <c r="Z1141" s="24" t="s">
        <v>32</v>
      </c>
      <c r="AA1141" s="24" t="s">
        <v>32</v>
      </c>
      <c r="AB1141" s="24" t="s">
        <v>32</v>
      </c>
      <c r="AC1141" s="24" t="s">
        <v>32</v>
      </c>
      <c r="AD1141" s="25">
        <v>2420393.9300000002</v>
      </c>
      <c r="AE1141" s="25">
        <v>0</v>
      </c>
      <c r="AF1141" s="25">
        <v>0</v>
      </c>
      <c r="AG1141" s="25">
        <v>0</v>
      </c>
      <c r="AH1141" s="25">
        <v>2420393.9300000002</v>
      </c>
    </row>
    <row r="1142" spans="1:35" x14ac:dyDescent="0.25">
      <c r="A1142" s="17">
        <v>109626</v>
      </c>
      <c r="B1142" s="18">
        <v>6</v>
      </c>
      <c r="C1142" s="16" t="s">
        <v>73</v>
      </c>
      <c r="D1142" s="21">
        <v>39268</v>
      </c>
      <c r="E1142" s="16" t="s">
        <v>774</v>
      </c>
      <c r="F1142" s="21">
        <v>42395</v>
      </c>
      <c r="G1142" s="16" t="s">
        <v>1173</v>
      </c>
      <c r="H1142" s="26" t="s">
        <v>76</v>
      </c>
      <c r="M1142" s="26" t="s">
        <v>1174</v>
      </c>
      <c r="O1142" s="16" t="s">
        <v>1171</v>
      </c>
      <c r="P1142" s="26" t="s">
        <v>1062</v>
      </c>
      <c r="T1142" s="23" t="s">
        <v>32</v>
      </c>
      <c r="W1142" s="20" t="s">
        <v>43</v>
      </c>
      <c r="Z1142" s="25">
        <v>0</v>
      </c>
      <c r="AA1142" s="25">
        <v>0</v>
      </c>
      <c r="AB1142" s="25">
        <v>1600000</v>
      </c>
      <c r="AC1142" s="25">
        <v>0</v>
      </c>
      <c r="AD1142" s="25">
        <v>0</v>
      </c>
      <c r="AE1142" s="25">
        <v>0</v>
      </c>
      <c r="AF1142" s="25">
        <v>18354000</v>
      </c>
      <c r="AG1142" s="25">
        <v>0</v>
      </c>
      <c r="AH1142" s="25">
        <v>18354000</v>
      </c>
      <c r="AI1142" s="16" t="s">
        <v>1175</v>
      </c>
    </row>
    <row r="1143" spans="1:35" x14ac:dyDescent="0.25">
      <c r="A1143" s="17">
        <v>109649</v>
      </c>
      <c r="B1143" s="18">
        <v>1</v>
      </c>
      <c r="C1143" s="16" t="s">
        <v>73</v>
      </c>
      <c r="D1143" s="21">
        <v>39269</v>
      </c>
      <c r="E1143" s="16" t="s">
        <v>774</v>
      </c>
      <c r="F1143" s="21">
        <v>43476</v>
      </c>
      <c r="G1143" s="16" t="s">
        <v>75</v>
      </c>
      <c r="H1143" s="26" t="s">
        <v>182</v>
      </c>
      <c r="I1143" s="16" t="s">
        <v>714</v>
      </c>
      <c r="J1143" s="20" t="s">
        <v>116</v>
      </c>
      <c r="L1143" s="16" t="s">
        <v>116</v>
      </c>
      <c r="M1143" s="26" t="s">
        <v>18874</v>
      </c>
      <c r="O1143" s="16" t="s">
        <v>151</v>
      </c>
      <c r="P1143" s="26" t="s">
        <v>198</v>
      </c>
      <c r="R1143" s="16" t="s">
        <v>139</v>
      </c>
      <c r="S1143" s="16" t="s">
        <v>84</v>
      </c>
      <c r="T1143" s="23" t="s">
        <v>32</v>
      </c>
      <c r="W1143" s="20" t="s">
        <v>43</v>
      </c>
      <c r="Z1143" s="24" t="s">
        <v>32</v>
      </c>
      <c r="AA1143" s="24" t="s">
        <v>32</v>
      </c>
      <c r="AB1143" s="24" t="s">
        <v>32</v>
      </c>
      <c r="AC1143" s="24" t="s">
        <v>32</v>
      </c>
      <c r="AD1143" s="25">
        <v>0</v>
      </c>
      <c r="AE1143" s="25">
        <v>0</v>
      </c>
      <c r="AF1143" s="25">
        <v>20385</v>
      </c>
      <c r="AG1143" s="25">
        <v>0</v>
      </c>
      <c r="AH1143" s="25">
        <v>20385</v>
      </c>
      <c r="AI1143" s="16" t="s">
        <v>18873</v>
      </c>
    </row>
    <row r="1144" spans="1:35" ht="30" x14ac:dyDescent="0.25">
      <c r="A1144" s="17">
        <v>109677</v>
      </c>
      <c r="B1144" s="18">
        <v>1</v>
      </c>
      <c r="C1144" s="16" t="s">
        <v>73</v>
      </c>
      <c r="D1144" s="21">
        <v>39279</v>
      </c>
      <c r="E1144" s="16" t="s">
        <v>1280</v>
      </c>
      <c r="F1144" s="21">
        <v>44106</v>
      </c>
      <c r="G1144" s="16" t="s">
        <v>75</v>
      </c>
      <c r="H1144" s="26" t="s">
        <v>320</v>
      </c>
      <c r="K1144" s="16" t="s">
        <v>18872</v>
      </c>
      <c r="L1144" s="16" t="s">
        <v>37</v>
      </c>
      <c r="M1144" s="26" t="s">
        <v>18871</v>
      </c>
      <c r="N1144" s="26" t="s">
        <v>18870</v>
      </c>
      <c r="O1144" s="16" t="s">
        <v>78</v>
      </c>
      <c r="P1144" s="26" t="s">
        <v>768</v>
      </c>
      <c r="R1144" s="16" t="s">
        <v>139</v>
      </c>
      <c r="S1144" s="16" t="s">
        <v>42</v>
      </c>
      <c r="T1144" s="22">
        <v>0.32</v>
      </c>
      <c r="W1144" s="20" t="s">
        <v>43</v>
      </c>
      <c r="X1144" s="16" t="s">
        <v>78</v>
      </c>
      <c r="Z1144" s="24" t="s">
        <v>32</v>
      </c>
      <c r="AA1144" s="24" t="s">
        <v>32</v>
      </c>
      <c r="AB1144" s="24" t="s">
        <v>32</v>
      </c>
      <c r="AC1144" s="24" t="s">
        <v>32</v>
      </c>
      <c r="AD1144" s="25">
        <v>0</v>
      </c>
      <c r="AE1144" s="25">
        <v>815000</v>
      </c>
      <c r="AF1144" s="25">
        <v>0</v>
      </c>
      <c r="AG1144" s="25">
        <v>0</v>
      </c>
      <c r="AH1144" s="25">
        <v>815000</v>
      </c>
      <c r="AI1144" s="16" t="s">
        <v>18869</v>
      </c>
    </row>
    <row r="1145" spans="1:35" ht="30" x14ac:dyDescent="0.25">
      <c r="A1145" s="17">
        <v>109696</v>
      </c>
      <c r="B1145" s="18">
        <v>4</v>
      </c>
      <c r="C1145" s="16" t="s">
        <v>73</v>
      </c>
      <c r="D1145" s="21">
        <v>39287</v>
      </c>
      <c r="E1145" s="16" t="s">
        <v>18868</v>
      </c>
      <c r="F1145" s="21">
        <v>44006</v>
      </c>
      <c r="G1145" s="16" t="s">
        <v>142</v>
      </c>
      <c r="H1145" s="26" t="s">
        <v>126</v>
      </c>
      <c r="L1145" s="16" t="s">
        <v>110</v>
      </c>
      <c r="M1145" s="26" t="s">
        <v>18867</v>
      </c>
      <c r="O1145" s="16" t="s">
        <v>1139</v>
      </c>
      <c r="P1145" s="26" t="s">
        <v>1140</v>
      </c>
      <c r="T1145" s="22">
        <v>0.01</v>
      </c>
      <c r="W1145" s="20" t="s">
        <v>43</v>
      </c>
      <c r="X1145" s="16" t="s">
        <v>78</v>
      </c>
      <c r="Z1145" s="24" t="s">
        <v>32</v>
      </c>
      <c r="AA1145" s="24" t="s">
        <v>32</v>
      </c>
      <c r="AB1145" s="24" t="s">
        <v>32</v>
      </c>
      <c r="AC1145" s="24" t="s">
        <v>32</v>
      </c>
      <c r="AD1145" s="25">
        <v>0</v>
      </c>
      <c r="AE1145" s="25">
        <v>192903</v>
      </c>
      <c r="AF1145" s="25">
        <v>0</v>
      </c>
      <c r="AG1145" s="25">
        <v>0</v>
      </c>
      <c r="AH1145" s="25">
        <v>192903</v>
      </c>
    </row>
    <row r="1146" spans="1:35" x14ac:dyDescent="0.25">
      <c r="A1146" s="17">
        <v>109700</v>
      </c>
      <c r="B1146" s="18">
        <v>3</v>
      </c>
      <c r="C1146" s="16" t="s">
        <v>73</v>
      </c>
      <c r="D1146" s="21">
        <v>39287</v>
      </c>
      <c r="E1146" s="16" t="s">
        <v>774</v>
      </c>
      <c r="F1146" s="21">
        <v>44097</v>
      </c>
      <c r="G1146" s="16" t="s">
        <v>56</v>
      </c>
      <c r="H1146" s="26" t="s">
        <v>64</v>
      </c>
      <c r="I1146" s="16" t="s">
        <v>18863</v>
      </c>
      <c r="K1146" s="16" t="s">
        <v>17081</v>
      </c>
      <c r="L1146" s="16" t="s">
        <v>37</v>
      </c>
      <c r="M1146" s="26" t="s">
        <v>18866</v>
      </c>
      <c r="O1146" s="16" t="s">
        <v>39</v>
      </c>
      <c r="P1146" s="26" t="s">
        <v>40</v>
      </c>
      <c r="R1146" s="16" t="s">
        <v>41</v>
      </c>
      <c r="S1146" s="16" t="s">
        <v>42</v>
      </c>
      <c r="T1146" s="22">
        <v>0</v>
      </c>
      <c r="W1146" s="20" t="s">
        <v>43</v>
      </c>
      <c r="X1146" s="16" t="s">
        <v>44</v>
      </c>
      <c r="Y1146" s="26" t="s">
        <v>18865</v>
      </c>
      <c r="Z1146" s="24" t="s">
        <v>32</v>
      </c>
      <c r="AA1146" s="24" t="s">
        <v>32</v>
      </c>
      <c r="AB1146" s="24" t="s">
        <v>32</v>
      </c>
      <c r="AC1146" s="24" t="s">
        <v>32</v>
      </c>
      <c r="AD1146" s="24" t="s">
        <v>32</v>
      </c>
      <c r="AE1146" s="24" t="s">
        <v>32</v>
      </c>
      <c r="AF1146" s="24" t="s">
        <v>32</v>
      </c>
      <c r="AG1146" s="24" t="s">
        <v>32</v>
      </c>
      <c r="AH1146" s="24" t="s">
        <v>32</v>
      </c>
      <c r="AI1146" s="16" t="s">
        <v>18864</v>
      </c>
    </row>
    <row r="1147" spans="1:35" x14ac:dyDescent="0.25">
      <c r="A1147" s="17">
        <v>109701</v>
      </c>
      <c r="B1147" s="18">
        <v>3</v>
      </c>
      <c r="C1147" s="16" t="s">
        <v>73</v>
      </c>
      <c r="D1147" s="21">
        <v>39287</v>
      </c>
      <c r="E1147" s="16" t="s">
        <v>774</v>
      </c>
      <c r="F1147" s="21">
        <v>44301</v>
      </c>
      <c r="G1147" s="16" t="s">
        <v>56</v>
      </c>
      <c r="H1147" s="26" t="s">
        <v>64</v>
      </c>
      <c r="I1147" s="16" t="s">
        <v>18863</v>
      </c>
      <c r="K1147" s="16" t="s">
        <v>17081</v>
      </c>
      <c r="L1147" s="16" t="s">
        <v>37</v>
      </c>
      <c r="M1147" s="26" t="s">
        <v>18862</v>
      </c>
      <c r="O1147" s="16" t="s">
        <v>39</v>
      </c>
      <c r="P1147" s="26" t="s">
        <v>40</v>
      </c>
      <c r="R1147" s="16" t="s">
        <v>41</v>
      </c>
      <c r="S1147" s="16" t="s">
        <v>42</v>
      </c>
      <c r="T1147" s="22">
        <v>0</v>
      </c>
      <c r="W1147" s="20" t="s">
        <v>43</v>
      </c>
      <c r="X1147" s="16" t="s">
        <v>44</v>
      </c>
      <c r="Y1147" s="26" t="s">
        <v>18861</v>
      </c>
      <c r="Z1147" s="24" t="s">
        <v>32</v>
      </c>
      <c r="AA1147" s="24" t="s">
        <v>32</v>
      </c>
      <c r="AB1147" s="24" t="s">
        <v>32</v>
      </c>
      <c r="AC1147" s="24" t="s">
        <v>32</v>
      </c>
      <c r="AD1147" s="24" t="s">
        <v>32</v>
      </c>
      <c r="AE1147" s="24" t="s">
        <v>32</v>
      </c>
      <c r="AF1147" s="24" t="s">
        <v>32</v>
      </c>
      <c r="AG1147" s="24" t="s">
        <v>32</v>
      </c>
      <c r="AH1147" s="24" t="s">
        <v>32</v>
      </c>
      <c r="AI1147" s="16" t="s">
        <v>18860</v>
      </c>
    </row>
    <row r="1148" spans="1:35" x14ac:dyDescent="0.25">
      <c r="A1148" s="17">
        <v>109704</v>
      </c>
      <c r="B1148" s="18">
        <v>3</v>
      </c>
      <c r="C1148" s="16" t="s">
        <v>73</v>
      </c>
      <c r="D1148" s="21">
        <v>39287</v>
      </c>
      <c r="E1148" s="16" t="s">
        <v>774</v>
      </c>
      <c r="F1148" s="21">
        <v>44301</v>
      </c>
      <c r="G1148" s="16" t="s">
        <v>56</v>
      </c>
      <c r="H1148" s="26" t="s">
        <v>64</v>
      </c>
      <c r="I1148" s="16" t="s">
        <v>18859</v>
      </c>
      <c r="K1148" s="16" t="s">
        <v>13079</v>
      </c>
      <c r="L1148" s="16" t="s">
        <v>37</v>
      </c>
      <c r="M1148" s="26" t="s">
        <v>18858</v>
      </c>
      <c r="O1148" s="16" t="s">
        <v>39</v>
      </c>
      <c r="P1148" s="26" t="s">
        <v>40</v>
      </c>
      <c r="R1148" s="16" t="s">
        <v>41</v>
      </c>
      <c r="S1148" s="16" t="s">
        <v>42</v>
      </c>
      <c r="T1148" s="22">
        <v>0</v>
      </c>
      <c r="W1148" s="20" t="s">
        <v>43</v>
      </c>
      <c r="X1148" s="16" t="s">
        <v>44</v>
      </c>
      <c r="Y1148" s="26" t="s">
        <v>18857</v>
      </c>
      <c r="Z1148" s="24" t="s">
        <v>32</v>
      </c>
      <c r="AA1148" s="24" t="s">
        <v>32</v>
      </c>
      <c r="AB1148" s="24" t="s">
        <v>32</v>
      </c>
      <c r="AC1148" s="24" t="s">
        <v>32</v>
      </c>
      <c r="AD1148" s="24" t="s">
        <v>32</v>
      </c>
      <c r="AE1148" s="24" t="s">
        <v>32</v>
      </c>
      <c r="AF1148" s="24" t="s">
        <v>32</v>
      </c>
      <c r="AG1148" s="24" t="s">
        <v>32</v>
      </c>
      <c r="AH1148" s="24" t="s">
        <v>32</v>
      </c>
      <c r="AI1148" s="16" t="s">
        <v>18856</v>
      </c>
    </row>
    <row r="1149" spans="1:35" x14ac:dyDescent="0.25">
      <c r="A1149" s="17">
        <v>109746</v>
      </c>
      <c r="B1149" s="18">
        <v>2</v>
      </c>
      <c r="C1149" s="16" t="s">
        <v>73</v>
      </c>
      <c r="D1149" s="21">
        <v>39296</v>
      </c>
      <c r="E1149" s="16" t="s">
        <v>774</v>
      </c>
      <c r="F1149" s="21">
        <v>43474</v>
      </c>
      <c r="G1149" s="16" t="s">
        <v>75</v>
      </c>
      <c r="H1149" s="26" t="s">
        <v>286</v>
      </c>
      <c r="M1149" s="26" t="s">
        <v>18855</v>
      </c>
      <c r="O1149" s="16" t="s">
        <v>151</v>
      </c>
      <c r="P1149" s="26" t="s">
        <v>757</v>
      </c>
      <c r="T1149" s="23" t="s">
        <v>32</v>
      </c>
      <c r="W1149" s="20" t="s">
        <v>43</v>
      </c>
      <c r="Z1149" s="24" t="s">
        <v>32</v>
      </c>
      <c r="AA1149" s="24" t="s">
        <v>32</v>
      </c>
      <c r="AB1149" s="24" t="s">
        <v>32</v>
      </c>
      <c r="AC1149" s="24" t="s">
        <v>32</v>
      </c>
      <c r="AD1149" s="25">
        <v>0</v>
      </c>
      <c r="AE1149" s="25">
        <v>0</v>
      </c>
      <c r="AF1149" s="25">
        <v>184268.2</v>
      </c>
      <c r="AG1149" s="25">
        <v>0</v>
      </c>
      <c r="AH1149" s="25">
        <v>184268.2</v>
      </c>
      <c r="AI1149" s="16" t="s">
        <v>18854</v>
      </c>
    </row>
    <row r="1150" spans="1:35" x14ac:dyDescent="0.25">
      <c r="A1150" s="17">
        <v>109766</v>
      </c>
      <c r="B1150" s="18">
        <v>3</v>
      </c>
      <c r="C1150" s="16" t="s">
        <v>73</v>
      </c>
      <c r="D1150" s="21">
        <v>39301</v>
      </c>
      <c r="E1150" s="16" t="s">
        <v>774</v>
      </c>
      <c r="F1150" s="21">
        <v>44097</v>
      </c>
      <c r="G1150" s="16" t="s">
        <v>56</v>
      </c>
      <c r="H1150" s="26" t="s">
        <v>346</v>
      </c>
      <c r="I1150" s="16" t="s">
        <v>18849</v>
      </c>
      <c r="K1150" s="16" t="s">
        <v>18848</v>
      </c>
      <c r="L1150" s="16" t="s">
        <v>37</v>
      </c>
      <c r="M1150" s="26" t="s">
        <v>18853</v>
      </c>
      <c r="O1150" s="16" t="s">
        <v>39</v>
      </c>
      <c r="P1150" s="26" t="s">
        <v>40</v>
      </c>
      <c r="R1150" s="16" t="s">
        <v>41</v>
      </c>
      <c r="S1150" s="16" t="s">
        <v>42</v>
      </c>
      <c r="T1150" s="22">
        <v>0</v>
      </c>
      <c r="W1150" s="20" t="s">
        <v>43</v>
      </c>
      <c r="X1150" s="16" t="s">
        <v>44</v>
      </c>
      <c r="Z1150" s="24" t="s">
        <v>32</v>
      </c>
      <c r="AA1150" s="24" t="s">
        <v>32</v>
      </c>
      <c r="AB1150" s="24" t="s">
        <v>32</v>
      </c>
      <c r="AC1150" s="24" t="s">
        <v>32</v>
      </c>
      <c r="AD1150" s="24" t="s">
        <v>32</v>
      </c>
      <c r="AE1150" s="24" t="s">
        <v>32</v>
      </c>
      <c r="AF1150" s="24" t="s">
        <v>32</v>
      </c>
      <c r="AG1150" s="24" t="s">
        <v>32</v>
      </c>
      <c r="AH1150" s="24" t="s">
        <v>32</v>
      </c>
      <c r="AI1150" s="16" t="s">
        <v>18852</v>
      </c>
    </row>
    <row r="1151" spans="1:35" x14ac:dyDescent="0.25">
      <c r="A1151" s="17">
        <v>109767</v>
      </c>
      <c r="B1151" s="18">
        <v>3</v>
      </c>
      <c r="C1151" s="16" t="s">
        <v>73</v>
      </c>
      <c r="D1151" s="21">
        <v>39301</v>
      </c>
      <c r="E1151" s="16" t="s">
        <v>774</v>
      </c>
      <c r="F1151" s="21">
        <v>44097</v>
      </c>
      <c r="G1151" s="16" t="s">
        <v>56</v>
      </c>
      <c r="H1151" s="26" t="s">
        <v>346</v>
      </c>
      <c r="I1151" s="16" t="s">
        <v>18849</v>
      </c>
      <c r="K1151" s="16" t="s">
        <v>18848</v>
      </c>
      <c r="L1151" s="16" t="s">
        <v>37</v>
      </c>
      <c r="M1151" s="26" t="s">
        <v>18851</v>
      </c>
      <c r="O1151" s="16" t="s">
        <v>39</v>
      </c>
      <c r="P1151" s="26" t="s">
        <v>40</v>
      </c>
      <c r="R1151" s="16" t="s">
        <v>41</v>
      </c>
      <c r="S1151" s="16" t="s">
        <v>42</v>
      </c>
      <c r="T1151" s="22">
        <v>0</v>
      </c>
      <c r="W1151" s="20" t="s">
        <v>43</v>
      </c>
      <c r="X1151" s="16" t="s">
        <v>44</v>
      </c>
      <c r="Z1151" s="24" t="s">
        <v>32</v>
      </c>
      <c r="AA1151" s="24" t="s">
        <v>32</v>
      </c>
      <c r="AB1151" s="24" t="s">
        <v>32</v>
      </c>
      <c r="AC1151" s="24" t="s">
        <v>32</v>
      </c>
      <c r="AD1151" s="24" t="s">
        <v>32</v>
      </c>
      <c r="AE1151" s="24" t="s">
        <v>32</v>
      </c>
      <c r="AF1151" s="24" t="s">
        <v>32</v>
      </c>
      <c r="AG1151" s="24" t="s">
        <v>32</v>
      </c>
      <c r="AH1151" s="24" t="s">
        <v>32</v>
      </c>
      <c r="AI1151" s="16" t="s">
        <v>18850</v>
      </c>
    </row>
    <row r="1152" spans="1:35" x14ac:dyDescent="0.25">
      <c r="A1152" s="17">
        <v>109768</v>
      </c>
      <c r="B1152" s="18">
        <v>3</v>
      </c>
      <c r="C1152" s="16" t="s">
        <v>73</v>
      </c>
      <c r="D1152" s="21">
        <v>39301</v>
      </c>
      <c r="E1152" s="16" t="s">
        <v>774</v>
      </c>
      <c r="F1152" s="21">
        <v>44097</v>
      </c>
      <c r="G1152" s="16" t="s">
        <v>56</v>
      </c>
      <c r="H1152" s="26" t="s">
        <v>346</v>
      </c>
      <c r="I1152" s="16" t="s">
        <v>18849</v>
      </c>
      <c r="K1152" s="16" t="s">
        <v>18848</v>
      </c>
      <c r="L1152" s="16" t="s">
        <v>37</v>
      </c>
      <c r="M1152" s="26" t="s">
        <v>18847</v>
      </c>
      <c r="O1152" s="16" t="s">
        <v>39</v>
      </c>
      <c r="P1152" s="26" t="s">
        <v>40</v>
      </c>
      <c r="R1152" s="16" t="s">
        <v>41</v>
      </c>
      <c r="S1152" s="16" t="s">
        <v>42</v>
      </c>
      <c r="T1152" s="22">
        <v>0</v>
      </c>
      <c r="W1152" s="20" t="s">
        <v>43</v>
      </c>
      <c r="X1152" s="16" t="s">
        <v>44</v>
      </c>
      <c r="Z1152" s="24" t="s">
        <v>32</v>
      </c>
      <c r="AA1152" s="24" t="s">
        <v>32</v>
      </c>
      <c r="AB1152" s="24" t="s">
        <v>32</v>
      </c>
      <c r="AC1152" s="24" t="s">
        <v>32</v>
      </c>
      <c r="AD1152" s="24" t="s">
        <v>32</v>
      </c>
      <c r="AE1152" s="24" t="s">
        <v>32</v>
      </c>
      <c r="AF1152" s="24" t="s">
        <v>32</v>
      </c>
      <c r="AG1152" s="24" t="s">
        <v>32</v>
      </c>
      <c r="AH1152" s="24" t="s">
        <v>32</v>
      </c>
      <c r="AI1152" s="16" t="s">
        <v>18846</v>
      </c>
    </row>
    <row r="1153" spans="1:35" x14ac:dyDescent="0.25">
      <c r="A1153" s="17">
        <v>109785</v>
      </c>
      <c r="B1153" s="18">
        <v>2</v>
      </c>
      <c r="C1153" s="16" t="s">
        <v>474</v>
      </c>
      <c r="D1153" s="21">
        <v>39303</v>
      </c>
      <c r="E1153" s="16" t="s">
        <v>513</v>
      </c>
      <c r="F1153" s="21">
        <v>44169</v>
      </c>
      <c r="G1153" s="16" t="s">
        <v>75</v>
      </c>
      <c r="H1153" s="26" t="s">
        <v>374</v>
      </c>
      <c r="I1153" s="16" t="s">
        <v>518</v>
      </c>
      <c r="J1153" s="20" t="s">
        <v>116</v>
      </c>
      <c r="L1153" s="16" t="s">
        <v>116</v>
      </c>
      <c r="M1153" s="26" t="s">
        <v>18845</v>
      </c>
      <c r="O1153" s="16" t="s">
        <v>119</v>
      </c>
      <c r="P1153" s="26" t="s">
        <v>168</v>
      </c>
      <c r="R1153" s="16" t="s">
        <v>139</v>
      </c>
      <c r="S1153" s="16" t="s">
        <v>42</v>
      </c>
      <c r="T1153" s="22">
        <v>0.01</v>
      </c>
      <c r="U1153" s="21">
        <v>40837</v>
      </c>
      <c r="W1153" s="20" t="s">
        <v>43</v>
      </c>
      <c r="X1153" s="16" t="s">
        <v>140</v>
      </c>
      <c r="Z1153" s="24" t="s">
        <v>32</v>
      </c>
      <c r="AA1153" s="24" t="s">
        <v>32</v>
      </c>
      <c r="AB1153" s="24" t="s">
        <v>32</v>
      </c>
      <c r="AC1153" s="24" t="s">
        <v>32</v>
      </c>
      <c r="AD1153" s="25">
        <v>0</v>
      </c>
      <c r="AE1153" s="25">
        <v>763600</v>
      </c>
      <c r="AF1153" s="25">
        <v>1979598</v>
      </c>
      <c r="AG1153" s="25">
        <v>0</v>
      </c>
      <c r="AH1153" s="25">
        <v>2743198</v>
      </c>
      <c r="AI1153" s="16" t="s">
        <v>18844</v>
      </c>
    </row>
    <row r="1154" spans="1:35" x14ac:dyDescent="0.25">
      <c r="A1154" s="17">
        <v>109798</v>
      </c>
      <c r="B1154" s="18">
        <v>3</v>
      </c>
      <c r="C1154" s="16" t="s">
        <v>73</v>
      </c>
      <c r="D1154" s="21">
        <v>39308</v>
      </c>
      <c r="E1154" s="16" t="s">
        <v>1418</v>
      </c>
      <c r="F1154" s="21">
        <v>43474</v>
      </c>
      <c r="G1154" s="16" t="s">
        <v>75</v>
      </c>
      <c r="H1154" s="26" t="s">
        <v>173</v>
      </c>
      <c r="K1154" s="16" t="s">
        <v>18843</v>
      </c>
      <c r="L1154" s="16" t="s">
        <v>37</v>
      </c>
      <c r="M1154" s="26" t="s">
        <v>18842</v>
      </c>
      <c r="O1154" s="16" t="s">
        <v>78</v>
      </c>
      <c r="T1154" s="22">
        <v>1.73</v>
      </c>
      <c r="W1154" s="20" t="s">
        <v>43</v>
      </c>
      <c r="X1154" s="16" t="s">
        <v>44</v>
      </c>
      <c r="Z1154" s="24" t="s">
        <v>32</v>
      </c>
      <c r="AA1154" s="24" t="s">
        <v>32</v>
      </c>
      <c r="AB1154" s="24" t="s">
        <v>32</v>
      </c>
      <c r="AC1154" s="24" t="s">
        <v>32</v>
      </c>
      <c r="AD1154" s="24" t="s">
        <v>32</v>
      </c>
      <c r="AE1154" s="24" t="s">
        <v>32</v>
      </c>
      <c r="AF1154" s="24" t="s">
        <v>32</v>
      </c>
      <c r="AG1154" s="24" t="s">
        <v>32</v>
      </c>
      <c r="AH1154" s="24" t="s">
        <v>32</v>
      </c>
    </row>
    <row r="1155" spans="1:35" x14ac:dyDescent="0.25">
      <c r="A1155" s="17">
        <v>109855</v>
      </c>
      <c r="B1155" s="18">
        <v>4</v>
      </c>
      <c r="C1155" s="16" t="s">
        <v>73</v>
      </c>
      <c r="D1155" s="21">
        <v>39332</v>
      </c>
      <c r="E1155" s="16" t="s">
        <v>774</v>
      </c>
      <c r="F1155" s="21">
        <v>43418</v>
      </c>
      <c r="G1155" s="16" t="s">
        <v>75</v>
      </c>
      <c r="H1155" s="26" t="s">
        <v>186</v>
      </c>
      <c r="M1155" s="26" t="s">
        <v>18841</v>
      </c>
      <c r="O1155" s="16" t="s">
        <v>78</v>
      </c>
      <c r="P1155" s="26" t="s">
        <v>198</v>
      </c>
      <c r="R1155" s="16" t="s">
        <v>139</v>
      </c>
      <c r="S1155" s="16" t="s">
        <v>84</v>
      </c>
      <c r="T1155" s="23" t="s">
        <v>32</v>
      </c>
      <c r="W1155" s="20" t="s">
        <v>43</v>
      </c>
      <c r="Z1155" s="24" t="s">
        <v>32</v>
      </c>
      <c r="AA1155" s="24" t="s">
        <v>32</v>
      </c>
      <c r="AB1155" s="24" t="s">
        <v>32</v>
      </c>
      <c r="AC1155" s="24" t="s">
        <v>32</v>
      </c>
      <c r="AD1155" s="25">
        <v>0</v>
      </c>
      <c r="AE1155" s="25">
        <v>0</v>
      </c>
      <c r="AF1155" s="25">
        <v>450000</v>
      </c>
      <c r="AG1155" s="25">
        <v>0</v>
      </c>
      <c r="AH1155" s="25">
        <v>450000</v>
      </c>
      <c r="AI1155" s="16" t="s">
        <v>18840</v>
      </c>
    </row>
    <row r="1156" spans="1:35" ht="30" x14ac:dyDescent="0.25">
      <c r="A1156" s="17">
        <v>109910.01</v>
      </c>
      <c r="B1156" s="18">
        <v>4</v>
      </c>
      <c r="C1156" s="16" t="s">
        <v>47</v>
      </c>
      <c r="D1156" s="21">
        <v>41037</v>
      </c>
      <c r="E1156" s="16" t="s">
        <v>486</v>
      </c>
      <c r="F1156" s="21">
        <v>43321</v>
      </c>
      <c r="G1156" s="16" t="s">
        <v>75</v>
      </c>
      <c r="H1156" s="26" t="s">
        <v>126</v>
      </c>
      <c r="I1156" s="16" t="s">
        <v>159</v>
      </c>
      <c r="J1156" s="20" t="s">
        <v>148</v>
      </c>
      <c r="L1156" s="16" t="s">
        <v>149</v>
      </c>
      <c r="M1156" s="26" t="s">
        <v>1176</v>
      </c>
      <c r="N1156" s="26" t="s">
        <v>1177</v>
      </c>
      <c r="O1156" s="16" t="s">
        <v>188</v>
      </c>
      <c r="P1156" s="26" t="s">
        <v>188</v>
      </c>
      <c r="Q1156" s="26" t="s">
        <v>1178</v>
      </c>
      <c r="T1156" s="22">
        <v>7.62</v>
      </c>
      <c r="U1156" s="21">
        <v>41565</v>
      </c>
      <c r="V1156" s="16" t="s">
        <v>1179</v>
      </c>
      <c r="W1156" s="20" t="s">
        <v>43</v>
      </c>
      <c r="X1156" s="16" t="s">
        <v>454</v>
      </c>
      <c r="Y1156" s="26" t="s">
        <v>1180</v>
      </c>
      <c r="Z1156" s="25">
        <v>0</v>
      </c>
      <c r="AA1156" s="25">
        <v>0</v>
      </c>
      <c r="AB1156" s="25">
        <v>59436.51</v>
      </c>
      <c r="AC1156" s="25">
        <v>-6443.04</v>
      </c>
      <c r="AD1156" s="25">
        <v>0</v>
      </c>
      <c r="AE1156" s="25">
        <v>0</v>
      </c>
      <c r="AF1156" s="25">
        <v>254689.51</v>
      </c>
      <c r="AG1156" s="25">
        <v>4628972.96</v>
      </c>
      <c r="AH1156" s="25">
        <v>4883662.47</v>
      </c>
      <c r="AI1156" s="16" t="s">
        <v>1181</v>
      </c>
    </row>
    <row r="1157" spans="1:35" x14ac:dyDescent="0.25">
      <c r="A1157" s="17">
        <v>109926</v>
      </c>
      <c r="B1157" s="18">
        <v>4</v>
      </c>
      <c r="C1157" s="16" t="s">
        <v>73</v>
      </c>
      <c r="D1157" s="21">
        <v>39350</v>
      </c>
      <c r="E1157" s="16" t="s">
        <v>1387</v>
      </c>
      <c r="F1157" s="21">
        <v>44180</v>
      </c>
      <c r="G1157" s="16" t="s">
        <v>529</v>
      </c>
      <c r="H1157" s="26" t="s">
        <v>349</v>
      </c>
      <c r="I1157" s="16" t="s">
        <v>4173</v>
      </c>
      <c r="J1157" s="20" t="s">
        <v>116</v>
      </c>
      <c r="L1157" s="16" t="s">
        <v>116</v>
      </c>
      <c r="M1157" s="26" t="s">
        <v>18839</v>
      </c>
      <c r="N1157" s="26" t="s">
        <v>18838</v>
      </c>
      <c r="O1157" s="16" t="s">
        <v>119</v>
      </c>
      <c r="P1157" s="26" t="s">
        <v>568</v>
      </c>
      <c r="R1157" s="16" t="s">
        <v>139</v>
      </c>
      <c r="S1157" s="16" t="s">
        <v>192</v>
      </c>
      <c r="T1157" s="22">
        <v>5.5</v>
      </c>
      <c r="U1157" s="21">
        <v>45786</v>
      </c>
      <c r="W1157" s="20" t="s">
        <v>43</v>
      </c>
      <c r="X1157" s="16" t="s">
        <v>140</v>
      </c>
      <c r="Z1157" s="24" t="s">
        <v>32</v>
      </c>
      <c r="AA1157" s="24" t="s">
        <v>32</v>
      </c>
      <c r="AB1157" s="24" t="s">
        <v>32</v>
      </c>
      <c r="AC1157" s="24" t="s">
        <v>32</v>
      </c>
      <c r="AD1157" s="25">
        <v>4549500</v>
      </c>
      <c r="AE1157" s="25">
        <v>0</v>
      </c>
      <c r="AF1157" s="25">
        <v>0</v>
      </c>
      <c r="AG1157" s="25">
        <v>0</v>
      </c>
      <c r="AH1157" s="25">
        <v>4549500</v>
      </c>
    </row>
    <row r="1158" spans="1:35" x14ac:dyDescent="0.25">
      <c r="A1158" s="17">
        <v>110106</v>
      </c>
      <c r="B1158" s="18">
        <v>6</v>
      </c>
      <c r="C1158" s="16" t="s">
        <v>73</v>
      </c>
      <c r="D1158" s="21">
        <v>39356</v>
      </c>
      <c r="E1158" s="16" t="s">
        <v>774</v>
      </c>
      <c r="F1158" s="21">
        <v>39358</v>
      </c>
      <c r="G1158" s="16" t="s">
        <v>32</v>
      </c>
      <c r="H1158" s="26" t="s">
        <v>76</v>
      </c>
      <c r="M1158" s="26" t="s">
        <v>18837</v>
      </c>
      <c r="O1158" s="16" t="s">
        <v>1865</v>
      </c>
      <c r="P1158" s="26" t="s">
        <v>1865</v>
      </c>
      <c r="T1158" s="23" t="s">
        <v>32</v>
      </c>
      <c r="W1158" s="20" t="s">
        <v>43</v>
      </c>
      <c r="Z1158" s="24" t="s">
        <v>32</v>
      </c>
      <c r="AA1158" s="24" t="s">
        <v>32</v>
      </c>
      <c r="AB1158" s="24" t="s">
        <v>32</v>
      </c>
      <c r="AC1158" s="24" t="s">
        <v>32</v>
      </c>
      <c r="AD1158" s="25">
        <v>0</v>
      </c>
      <c r="AE1158" s="25">
        <v>0</v>
      </c>
      <c r="AF1158" s="25">
        <v>0</v>
      </c>
      <c r="AG1158" s="25">
        <v>0</v>
      </c>
      <c r="AH1158" s="25">
        <v>0</v>
      </c>
      <c r="AI1158" s="16" t="s">
        <v>18836</v>
      </c>
    </row>
    <row r="1159" spans="1:35" x14ac:dyDescent="0.25">
      <c r="A1159" s="17">
        <v>110236</v>
      </c>
      <c r="B1159" s="18">
        <v>4</v>
      </c>
      <c r="C1159" s="16" t="s">
        <v>73</v>
      </c>
      <c r="D1159" s="21">
        <v>39359</v>
      </c>
      <c r="E1159" s="16" t="s">
        <v>774</v>
      </c>
      <c r="F1159" s="21">
        <v>44229</v>
      </c>
      <c r="G1159" s="16" t="s">
        <v>109</v>
      </c>
      <c r="H1159" s="26" t="s">
        <v>564</v>
      </c>
      <c r="I1159" s="16" t="s">
        <v>18835</v>
      </c>
      <c r="K1159" s="16" t="s">
        <v>8330</v>
      </c>
      <c r="L1159" s="16" t="s">
        <v>37</v>
      </c>
      <c r="M1159" s="26" t="s">
        <v>18834</v>
      </c>
      <c r="O1159" s="16" t="s">
        <v>39</v>
      </c>
      <c r="P1159" s="26" t="s">
        <v>40</v>
      </c>
      <c r="R1159" s="16" t="s">
        <v>41</v>
      </c>
      <c r="S1159" s="16" t="s">
        <v>42</v>
      </c>
      <c r="T1159" s="22">
        <v>0</v>
      </c>
      <c r="W1159" s="20" t="s">
        <v>43</v>
      </c>
      <c r="X1159" s="16" t="s">
        <v>44</v>
      </c>
      <c r="Z1159" s="24" t="s">
        <v>32</v>
      </c>
      <c r="AA1159" s="24" t="s">
        <v>32</v>
      </c>
      <c r="AB1159" s="24" t="s">
        <v>32</v>
      </c>
      <c r="AC1159" s="24" t="s">
        <v>32</v>
      </c>
      <c r="AD1159" s="24" t="s">
        <v>32</v>
      </c>
      <c r="AE1159" s="24" t="s">
        <v>32</v>
      </c>
      <c r="AF1159" s="24" t="s">
        <v>32</v>
      </c>
      <c r="AG1159" s="24" t="s">
        <v>32</v>
      </c>
      <c r="AH1159" s="24" t="s">
        <v>32</v>
      </c>
      <c r="AI1159" s="16" t="s">
        <v>18833</v>
      </c>
    </row>
    <row r="1160" spans="1:35" ht="45" x14ac:dyDescent="0.25">
      <c r="A1160" s="17">
        <v>110262</v>
      </c>
      <c r="B1160" s="18">
        <v>1</v>
      </c>
      <c r="C1160" s="16" t="s">
        <v>31</v>
      </c>
      <c r="D1160" s="21">
        <v>39363</v>
      </c>
      <c r="E1160" s="16" t="s">
        <v>1280</v>
      </c>
      <c r="F1160" s="21">
        <v>44215</v>
      </c>
      <c r="G1160" s="16" t="s">
        <v>75</v>
      </c>
      <c r="H1160" s="26" t="s">
        <v>320</v>
      </c>
      <c r="M1160" s="26" t="s">
        <v>18832</v>
      </c>
      <c r="N1160" s="26" t="s">
        <v>18831</v>
      </c>
      <c r="O1160" s="16" t="s">
        <v>60</v>
      </c>
      <c r="P1160" s="26" t="s">
        <v>168</v>
      </c>
      <c r="R1160" s="16" t="s">
        <v>139</v>
      </c>
      <c r="S1160" s="16" t="s">
        <v>42</v>
      </c>
      <c r="T1160" s="22">
        <v>0</v>
      </c>
      <c r="W1160" s="20" t="s">
        <v>43</v>
      </c>
      <c r="X1160" s="16" t="s">
        <v>44</v>
      </c>
      <c r="Z1160" s="24" t="s">
        <v>32</v>
      </c>
      <c r="AA1160" s="24" t="s">
        <v>32</v>
      </c>
      <c r="AB1160" s="24" t="s">
        <v>32</v>
      </c>
      <c r="AC1160" s="24" t="s">
        <v>32</v>
      </c>
      <c r="AD1160" s="25">
        <v>592563</v>
      </c>
      <c r="AE1160" s="25">
        <v>731812</v>
      </c>
      <c r="AF1160" s="25">
        <v>5270462</v>
      </c>
      <c r="AG1160" s="25">
        <v>0</v>
      </c>
      <c r="AH1160" s="25">
        <v>6594837</v>
      </c>
      <c r="AI1160" s="16" t="s">
        <v>18830</v>
      </c>
    </row>
    <row r="1161" spans="1:35" x14ac:dyDescent="0.25">
      <c r="A1161" s="17">
        <v>110324.01</v>
      </c>
      <c r="B1161" s="18">
        <v>2</v>
      </c>
      <c r="C1161" s="16" t="s">
        <v>73</v>
      </c>
      <c r="D1161" s="21">
        <v>44057</v>
      </c>
      <c r="E1161" s="16" t="s">
        <v>142</v>
      </c>
      <c r="F1161" s="21">
        <v>44349</v>
      </c>
      <c r="G1161" s="16" t="s">
        <v>514</v>
      </c>
      <c r="H1161" s="26" t="s">
        <v>241</v>
      </c>
      <c r="I1161" s="16" t="s">
        <v>1182</v>
      </c>
      <c r="K1161" s="16" t="s">
        <v>1183</v>
      </c>
      <c r="L1161" s="16" t="s">
        <v>37</v>
      </c>
      <c r="M1161" s="26" t="s">
        <v>1184</v>
      </c>
      <c r="O1161" s="16" t="s">
        <v>53</v>
      </c>
      <c r="P1161" s="26" t="s">
        <v>40</v>
      </c>
      <c r="R1161" s="16" t="s">
        <v>41</v>
      </c>
      <c r="S1161" s="16" t="s">
        <v>42</v>
      </c>
      <c r="T1161" s="22">
        <v>0</v>
      </c>
      <c r="U1161" s="21">
        <v>44694</v>
      </c>
      <c r="W1161" s="20" t="s">
        <v>43</v>
      </c>
      <c r="X1161" s="16" t="s">
        <v>44</v>
      </c>
      <c r="Y1161" s="26" t="s">
        <v>1185</v>
      </c>
      <c r="Z1161" s="25">
        <v>253600</v>
      </c>
      <c r="AA1161" s="25">
        <v>0</v>
      </c>
      <c r="AB1161" s="25">
        <v>0</v>
      </c>
      <c r="AC1161" s="25">
        <v>0</v>
      </c>
      <c r="AD1161" s="25">
        <v>451600</v>
      </c>
      <c r="AE1161" s="25">
        <v>0</v>
      </c>
      <c r="AF1161" s="25">
        <v>0</v>
      </c>
      <c r="AG1161" s="25">
        <v>0</v>
      </c>
      <c r="AH1161" s="25">
        <v>451600</v>
      </c>
      <c r="AI1161" s="16" t="s">
        <v>1186</v>
      </c>
    </row>
    <row r="1162" spans="1:35" x14ac:dyDescent="0.25">
      <c r="A1162" s="17">
        <v>110339</v>
      </c>
      <c r="B1162" s="18">
        <v>1</v>
      </c>
      <c r="C1162" s="16" t="s">
        <v>73</v>
      </c>
      <c r="D1162" s="21">
        <v>39380</v>
      </c>
      <c r="E1162" s="16" t="s">
        <v>1076</v>
      </c>
      <c r="F1162" s="21">
        <v>43501</v>
      </c>
      <c r="G1162" s="16" t="s">
        <v>75</v>
      </c>
      <c r="H1162" s="26" t="s">
        <v>18829</v>
      </c>
      <c r="I1162" s="16" t="s">
        <v>614</v>
      </c>
      <c r="J1162" s="20" t="s">
        <v>116</v>
      </c>
      <c r="L1162" s="16" t="s">
        <v>116</v>
      </c>
      <c r="M1162" s="26" t="s">
        <v>18828</v>
      </c>
      <c r="O1162" s="16" t="s">
        <v>78</v>
      </c>
      <c r="T1162" s="22">
        <v>20.03</v>
      </c>
      <c r="W1162" s="20" t="s">
        <v>43</v>
      </c>
      <c r="X1162" s="16" t="s">
        <v>78</v>
      </c>
      <c r="Z1162" s="24" t="s">
        <v>32</v>
      </c>
      <c r="AA1162" s="24" t="s">
        <v>32</v>
      </c>
      <c r="AB1162" s="24" t="s">
        <v>32</v>
      </c>
      <c r="AC1162" s="24" t="s">
        <v>32</v>
      </c>
      <c r="AD1162" s="24" t="s">
        <v>32</v>
      </c>
      <c r="AE1162" s="24" t="s">
        <v>32</v>
      </c>
      <c r="AF1162" s="24" t="s">
        <v>32</v>
      </c>
      <c r="AG1162" s="24" t="s">
        <v>32</v>
      </c>
      <c r="AH1162" s="24" t="s">
        <v>32</v>
      </c>
    </row>
    <row r="1163" spans="1:35" x14ac:dyDescent="0.25">
      <c r="A1163" s="17">
        <v>110388</v>
      </c>
      <c r="B1163" s="18">
        <v>4</v>
      </c>
      <c r="C1163" s="16" t="s">
        <v>73</v>
      </c>
      <c r="D1163" s="21">
        <v>39401</v>
      </c>
      <c r="E1163" s="16" t="s">
        <v>774</v>
      </c>
      <c r="F1163" s="21">
        <v>44229</v>
      </c>
      <c r="G1163" s="16" t="s">
        <v>109</v>
      </c>
      <c r="H1163" s="26" t="s">
        <v>126</v>
      </c>
      <c r="I1163" s="16" t="s">
        <v>18827</v>
      </c>
      <c r="K1163" s="16" t="s">
        <v>18826</v>
      </c>
      <c r="L1163" s="16" t="s">
        <v>37</v>
      </c>
      <c r="M1163" s="26" t="s">
        <v>18825</v>
      </c>
      <c r="O1163" s="16" t="s">
        <v>39</v>
      </c>
      <c r="P1163" s="26" t="s">
        <v>40</v>
      </c>
      <c r="R1163" s="16" t="s">
        <v>41</v>
      </c>
      <c r="S1163" s="16" t="s">
        <v>42</v>
      </c>
      <c r="T1163" s="22">
        <v>0.01</v>
      </c>
      <c r="W1163" s="20" t="s">
        <v>43</v>
      </c>
      <c r="X1163" s="16" t="s">
        <v>78</v>
      </c>
      <c r="Y1163" s="26" t="s">
        <v>18824</v>
      </c>
      <c r="Z1163" s="24" t="s">
        <v>32</v>
      </c>
      <c r="AA1163" s="24" t="s">
        <v>32</v>
      </c>
      <c r="AB1163" s="24" t="s">
        <v>32</v>
      </c>
      <c r="AC1163" s="24" t="s">
        <v>32</v>
      </c>
      <c r="AD1163" s="24" t="s">
        <v>32</v>
      </c>
      <c r="AE1163" s="24" t="s">
        <v>32</v>
      </c>
      <c r="AF1163" s="24" t="s">
        <v>32</v>
      </c>
      <c r="AG1163" s="24" t="s">
        <v>32</v>
      </c>
      <c r="AH1163" s="24" t="s">
        <v>32</v>
      </c>
      <c r="AI1163" s="16" t="s">
        <v>18823</v>
      </c>
    </row>
    <row r="1164" spans="1:35" x14ac:dyDescent="0.25">
      <c r="A1164" s="17">
        <v>110406.01</v>
      </c>
      <c r="B1164" s="18">
        <v>6</v>
      </c>
      <c r="C1164" s="16" t="s">
        <v>73</v>
      </c>
      <c r="D1164" s="21">
        <v>43327</v>
      </c>
      <c r="E1164" s="16" t="s">
        <v>728</v>
      </c>
      <c r="F1164" s="21">
        <v>43886</v>
      </c>
      <c r="G1164" s="16" t="s">
        <v>728</v>
      </c>
      <c r="H1164" s="26" t="s">
        <v>76</v>
      </c>
      <c r="M1164" s="26" t="s">
        <v>18822</v>
      </c>
      <c r="O1164" s="16" t="s">
        <v>78</v>
      </c>
      <c r="P1164" s="26" t="s">
        <v>78</v>
      </c>
      <c r="T1164" s="23" t="s">
        <v>32</v>
      </c>
      <c r="W1164" s="20" t="s">
        <v>43</v>
      </c>
      <c r="Z1164" s="24" t="s">
        <v>32</v>
      </c>
      <c r="AA1164" s="24" t="s">
        <v>32</v>
      </c>
      <c r="AB1164" s="24" t="s">
        <v>32</v>
      </c>
      <c r="AC1164" s="24" t="s">
        <v>32</v>
      </c>
      <c r="AD1164" s="25">
        <v>50000</v>
      </c>
      <c r="AE1164" s="25">
        <v>0</v>
      </c>
      <c r="AF1164" s="25">
        <v>0</v>
      </c>
      <c r="AG1164" s="25">
        <v>0</v>
      </c>
      <c r="AH1164" s="25">
        <v>50000</v>
      </c>
    </row>
    <row r="1165" spans="1:35" x14ac:dyDescent="0.25">
      <c r="A1165" s="17">
        <v>110406.02</v>
      </c>
      <c r="B1165" s="18">
        <v>6</v>
      </c>
      <c r="C1165" s="16" t="s">
        <v>73</v>
      </c>
      <c r="D1165" s="21">
        <v>43335</v>
      </c>
      <c r="E1165" s="16" t="s">
        <v>74</v>
      </c>
      <c r="F1165" s="21">
        <v>43418</v>
      </c>
      <c r="G1165" s="16" t="s">
        <v>573</v>
      </c>
      <c r="H1165" s="26" t="s">
        <v>76</v>
      </c>
      <c r="M1165" s="26" t="s">
        <v>18821</v>
      </c>
      <c r="O1165" s="16" t="s">
        <v>78</v>
      </c>
      <c r="P1165" s="26" t="s">
        <v>78</v>
      </c>
      <c r="T1165" s="22">
        <v>0</v>
      </c>
      <c r="W1165" s="20" t="s">
        <v>43</v>
      </c>
      <c r="Z1165" s="24" t="s">
        <v>32</v>
      </c>
      <c r="AA1165" s="24" t="s">
        <v>32</v>
      </c>
      <c r="AB1165" s="24" t="s">
        <v>32</v>
      </c>
      <c r="AC1165" s="24" t="s">
        <v>32</v>
      </c>
      <c r="AD1165" s="25">
        <v>5500</v>
      </c>
      <c r="AE1165" s="25">
        <v>0</v>
      </c>
      <c r="AF1165" s="25">
        <v>0</v>
      </c>
      <c r="AG1165" s="25">
        <v>0</v>
      </c>
      <c r="AH1165" s="25">
        <v>5500</v>
      </c>
    </row>
    <row r="1166" spans="1:35" ht="30" x14ac:dyDescent="0.25">
      <c r="A1166" s="17">
        <v>110445.04</v>
      </c>
      <c r="B1166" s="18">
        <v>4</v>
      </c>
      <c r="C1166" s="16" t="s">
        <v>31</v>
      </c>
      <c r="D1166" s="21">
        <v>40849</v>
      </c>
      <c r="E1166" s="16" t="s">
        <v>56</v>
      </c>
      <c r="F1166" s="21">
        <v>44215</v>
      </c>
      <c r="G1166" s="16" t="s">
        <v>75</v>
      </c>
      <c r="H1166" s="26" t="s">
        <v>126</v>
      </c>
      <c r="M1166" s="26" t="s">
        <v>18820</v>
      </c>
      <c r="N1166" s="26" t="s">
        <v>18819</v>
      </c>
      <c r="O1166" s="16" t="s">
        <v>60</v>
      </c>
      <c r="P1166" s="26" t="s">
        <v>67</v>
      </c>
      <c r="T1166" s="22">
        <v>0</v>
      </c>
      <c r="W1166" s="20" t="s">
        <v>43</v>
      </c>
      <c r="X1166" s="16" t="s">
        <v>44</v>
      </c>
      <c r="Z1166" s="24" t="s">
        <v>32</v>
      </c>
      <c r="AA1166" s="24" t="s">
        <v>32</v>
      </c>
      <c r="AB1166" s="24" t="s">
        <v>32</v>
      </c>
      <c r="AC1166" s="24" t="s">
        <v>32</v>
      </c>
      <c r="AD1166" s="25">
        <v>0</v>
      </c>
      <c r="AE1166" s="25">
        <v>0</v>
      </c>
      <c r="AF1166" s="25">
        <v>2142272</v>
      </c>
      <c r="AG1166" s="25">
        <v>0</v>
      </c>
      <c r="AH1166" s="25">
        <v>2142272</v>
      </c>
      <c r="AI1166" s="16" t="s">
        <v>18818</v>
      </c>
    </row>
    <row r="1167" spans="1:35" x14ac:dyDescent="0.25">
      <c r="A1167" s="17">
        <v>110558.04</v>
      </c>
      <c r="B1167" s="18">
        <v>6</v>
      </c>
      <c r="C1167" s="16" t="s">
        <v>73</v>
      </c>
      <c r="D1167" s="21">
        <v>43024</v>
      </c>
      <c r="E1167" s="16" t="s">
        <v>74</v>
      </c>
      <c r="F1167" s="21">
        <v>43418</v>
      </c>
      <c r="G1167" s="16" t="s">
        <v>75</v>
      </c>
      <c r="H1167" s="26" t="s">
        <v>76</v>
      </c>
      <c r="M1167" s="26" t="s">
        <v>18817</v>
      </c>
      <c r="O1167" s="16" t="s">
        <v>78</v>
      </c>
      <c r="P1167" s="26" t="s">
        <v>890</v>
      </c>
      <c r="T1167" s="23" t="s">
        <v>32</v>
      </c>
      <c r="W1167" s="20" t="s">
        <v>43</v>
      </c>
      <c r="Z1167" s="24" t="s">
        <v>32</v>
      </c>
      <c r="AA1167" s="24" t="s">
        <v>32</v>
      </c>
      <c r="AB1167" s="24" t="s">
        <v>32</v>
      </c>
      <c r="AC1167" s="24" t="s">
        <v>32</v>
      </c>
      <c r="AD1167" s="25">
        <v>1700000</v>
      </c>
      <c r="AE1167" s="25">
        <v>0</v>
      </c>
      <c r="AF1167" s="25">
        <v>0</v>
      </c>
      <c r="AG1167" s="25">
        <v>0</v>
      </c>
      <c r="AH1167" s="25">
        <v>1700000</v>
      </c>
    </row>
    <row r="1168" spans="1:35" x14ac:dyDescent="0.25">
      <c r="A1168" s="17">
        <v>110558.05</v>
      </c>
      <c r="B1168" s="18">
        <v>6</v>
      </c>
      <c r="C1168" s="16" t="s">
        <v>73</v>
      </c>
      <c r="D1168" s="21">
        <v>44141</v>
      </c>
      <c r="E1168" s="16" t="s">
        <v>81</v>
      </c>
      <c r="F1168" s="21">
        <v>44141</v>
      </c>
      <c r="G1168" s="16" t="s">
        <v>74</v>
      </c>
      <c r="H1168" s="26" t="s">
        <v>76</v>
      </c>
      <c r="M1168" s="26" t="s">
        <v>1187</v>
      </c>
      <c r="O1168" s="16" t="s">
        <v>78</v>
      </c>
      <c r="P1168" s="26" t="s">
        <v>890</v>
      </c>
      <c r="T1168" s="22">
        <v>0</v>
      </c>
      <c r="W1168" s="20" t="s">
        <v>43</v>
      </c>
      <c r="Z1168" s="25">
        <v>425000</v>
      </c>
      <c r="AA1168" s="25">
        <v>0</v>
      </c>
      <c r="AB1168" s="25">
        <v>0</v>
      </c>
      <c r="AC1168" s="25">
        <v>0</v>
      </c>
      <c r="AD1168" s="25">
        <v>425000</v>
      </c>
      <c r="AE1168" s="25">
        <v>0</v>
      </c>
      <c r="AF1168" s="25">
        <v>0</v>
      </c>
      <c r="AG1168" s="25">
        <v>0</v>
      </c>
      <c r="AH1168" s="25">
        <v>425000</v>
      </c>
    </row>
    <row r="1169" spans="1:35" x14ac:dyDescent="0.25">
      <c r="A1169" s="17">
        <v>110578</v>
      </c>
      <c r="B1169" s="18">
        <v>4</v>
      </c>
      <c r="C1169" s="16" t="s">
        <v>73</v>
      </c>
      <c r="D1169" s="21">
        <v>39450</v>
      </c>
      <c r="E1169" s="16" t="s">
        <v>509</v>
      </c>
      <c r="F1169" s="21">
        <v>44180</v>
      </c>
      <c r="G1169" s="16" t="s">
        <v>529</v>
      </c>
      <c r="H1169" s="26" t="s">
        <v>126</v>
      </c>
      <c r="I1169" s="16" t="s">
        <v>159</v>
      </c>
      <c r="J1169" s="20" t="s">
        <v>148</v>
      </c>
      <c r="L1169" s="16" t="s">
        <v>149</v>
      </c>
      <c r="M1169" s="26" t="s">
        <v>1188</v>
      </c>
      <c r="N1169" s="26" t="s">
        <v>1189</v>
      </c>
      <c r="O1169" s="16" t="s">
        <v>119</v>
      </c>
      <c r="P1169" s="26" t="s">
        <v>168</v>
      </c>
      <c r="R1169" s="16" t="s">
        <v>139</v>
      </c>
      <c r="S1169" s="16" t="s">
        <v>42</v>
      </c>
      <c r="T1169" s="22">
        <v>4</v>
      </c>
      <c r="U1169" s="21">
        <v>44904</v>
      </c>
      <c r="W1169" s="20" t="s">
        <v>43</v>
      </c>
      <c r="X1169" s="16" t="s">
        <v>454</v>
      </c>
      <c r="Z1169" s="25">
        <v>-934249</v>
      </c>
      <c r="AA1169" s="25">
        <v>0</v>
      </c>
      <c r="AB1169" s="25">
        <v>0</v>
      </c>
      <c r="AC1169" s="25">
        <v>0</v>
      </c>
      <c r="AD1169" s="25">
        <v>1302000</v>
      </c>
      <c r="AE1169" s="25">
        <v>116500</v>
      </c>
      <c r="AF1169" s="25">
        <v>0</v>
      </c>
      <c r="AG1169" s="25">
        <v>0</v>
      </c>
      <c r="AH1169" s="25">
        <v>1418500</v>
      </c>
      <c r="AI1169" s="16" t="s">
        <v>1190</v>
      </c>
    </row>
    <row r="1170" spans="1:35" ht="30" x14ac:dyDescent="0.25">
      <c r="A1170" s="17">
        <v>110640</v>
      </c>
      <c r="B1170" s="18">
        <v>4</v>
      </c>
      <c r="C1170" s="16" t="s">
        <v>73</v>
      </c>
      <c r="D1170" s="21">
        <v>39463</v>
      </c>
      <c r="E1170" s="16" t="s">
        <v>1191</v>
      </c>
      <c r="F1170" s="21">
        <v>44006</v>
      </c>
      <c r="G1170" s="16" t="s">
        <v>142</v>
      </c>
      <c r="H1170" s="26" t="s">
        <v>126</v>
      </c>
      <c r="I1170" s="16" t="s">
        <v>1192</v>
      </c>
      <c r="K1170" s="16" t="s">
        <v>1193</v>
      </c>
      <c r="L1170" s="16" t="s">
        <v>37</v>
      </c>
      <c r="M1170" s="26" t="s">
        <v>1194</v>
      </c>
      <c r="O1170" s="16" t="s">
        <v>1139</v>
      </c>
      <c r="P1170" s="26" t="s">
        <v>1140</v>
      </c>
      <c r="T1170" s="22">
        <v>0.01</v>
      </c>
      <c r="W1170" s="20" t="s">
        <v>43</v>
      </c>
      <c r="X1170" s="16" t="s">
        <v>140</v>
      </c>
      <c r="Z1170" s="25">
        <v>0</v>
      </c>
      <c r="AA1170" s="25">
        <v>66227.62</v>
      </c>
      <c r="AB1170" s="25">
        <v>0</v>
      </c>
      <c r="AC1170" s="25">
        <v>0</v>
      </c>
      <c r="AD1170" s="25">
        <v>0</v>
      </c>
      <c r="AE1170" s="25">
        <v>239209.62</v>
      </c>
      <c r="AF1170" s="25">
        <v>0</v>
      </c>
      <c r="AG1170" s="25">
        <v>0</v>
      </c>
      <c r="AH1170" s="25">
        <v>239209.62</v>
      </c>
    </row>
    <row r="1171" spans="1:35" x14ac:dyDescent="0.25">
      <c r="A1171" s="17">
        <v>110654</v>
      </c>
      <c r="B1171" s="18">
        <v>1</v>
      </c>
      <c r="C1171" s="16" t="s">
        <v>73</v>
      </c>
      <c r="D1171" s="21">
        <v>39475</v>
      </c>
      <c r="E1171" s="16" t="s">
        <v>1609</v>
      </c>
      <c r="F1171" s="21">
        <v>41418</v>
      </c>
      <c r="G1171" s="16" t="s">
        <v>1609</v>
      </c>
      <c r="H1171" s="26" t="s">
        <v>320</v>
      </c>
      <c r="L1171" s="16" t="s">
        <v>110</v>
      </c>
      <c r="M1171" s="26" t="s">
        <v>18816</v>
      </c>
      <c r="O1171" s="16" t="s">
        <v>1612</v>
      </c>
      <c r="P1171" s="26" t="s">
        <v>1062</v>
      </c>
      <c r="T1171" s="23" t="s">
        <v>32</v>
      </c>
      <c r="W1171" s="20" t="s">
        <v>43</v>
      </c>
      <c r="Z1171" s="24" t="s">
        <v>32</v>
      </c>
      <c r="AA1171" s="24" t="s">
        <v>32</v>
      </c>
      <c r="AB1171" s="24" t="s">
        <v>32</v>
      </c>
      <c r="AC1171" s="24" t="s">
        <v>32</v>
      </c>
      <c r="AD1171" s="24" t="s">
        <v>32</v>
      </c>
      <c r="AE1171" s="24" t="s">
        <v>32</v>
      </c>
      <c r="AF1171" s="24" t="s">
        <v>32</v>
      </c>
      <c r="AG1171" s="24" t="s">
        <v>32</v>
      </c>
      <c r="AH1171" s="24" t="s">
        <v>32</v>
      </c>
      <c r="AI1171" s="16" t="s">
        <v>18815</v>
      </c>
    </row>
    <row r="1172" spans="1:35" ht="30" x14ac:dyDescent="0.25">
      <c r="A1172" s="17">
        <v>110665.01</v>
      </c>
      <c r="B1172" s="18">
        <v>4</v>
      </c>
      <c r="C1172" s="16" t="s">
        <v>73</v>
      </c>
      <c r="D1172" s="21">
        <v>40967</v>
      </c>
      <c r="E1172" s="16" t="s">
        <v>1195</v>
      </c>
      <c r="F1172" s="21">
        <v>44046</v>
      </c>
      <c r="G1172" s="16" t="s">
        <v>105</v>
      </c>
      <c r="H1172" s="26" t="s">
        <v>295</v>
      </c>
      <c r="L1172" s="16" t="s">
        <v>110</v>
      </c>
      <c r="M1172" s="26" t="s">
        <v>1196</v>
      </c>
      <c r="O1172" s="16" t="s">
        <v>1139</v>
      </c>
      <c r="P1172" s="26" t="s">
        <v>1140</v>
      </c>
      <c r="T1172" s="22">
        <v>0</v>
      </c>
      <c r="W1172" s="20" t="s">
        <v>43</v>
      </c>
      <c r="X1172" s="16" t="s">
        <v>44</v>
      </c>
      <c r="Z1172" s="25">
        <v>0</v>
      </c>
      <c r="AA1172" s="25">
        <v>0</v>
      </c>
      <c r="AB1172" s="25">
        <v>356830</v>
      </c>
      <c r="AC1172" s="25">
        <v>0</v>
      </c>
      <c r="AD1172" s="25">
        <v>30000</v>
      </c>
      <c r="AE1172" s="25">
        <v>0</v>
      </c>
      <c r="AF1172" s="25">
        <v>357580</v>
      </c>
      <c r="AG1172" s="25">
        <v>0</v>
      </c>
      <c r="AH1172" s="25">
        <v>387580</v>
      </c>
      <c r="AI1172" s="16" t="s">
        <v>1197</v>
      </c>
    </row>
    <row r="1173" spans="1:35" ht="30" x14ac:dyDescent="0.25">
      <c r="A1173" s="17">
        <v>110694.04</v>
      </c>
      <c r="B1173" s="18">
        <v>1</v>
      </c>
      <c r="C1173" s="16" t="s">
        <v>73</v>
      </c>
      <c r="D1173" s="21">
        <v>40952</v>
      </c>
      <c r="E1173" s="16" t="s">
        <v>74</v>
      </c>
      <c r="F1173" s="21">
        <v>43500</v>
      </c>
      <c r="G1173" s="16" t="s">
        <v>75</v>
      </c>
      <c r="H1173" s="26" t="s">
        <v>238</v>
      </c>
      <c r="I1173" s="16" t="s">
        <v>159</v>
      </c>
      <c r="J1173" s="20" t="s">
        <v>148</v>
      </c>
      <c r="L1173" s="16" t="s">
        <v>149</v>
      </c>
      <c r="M1173" s="26" t="s">
        <v>18814</v>
      </c>
      <c r="O1173" s="16" t="s">
        <v>78</v>
      </c>
      <c r="P1173" s="26" t="s">
        <v>768</v>
      </c>
      <c r="R1173" s="16" t="s">
        <v>1494</v>
      </c>
      <c r="S1173" s="16" t="s">
        <v>10367</v>
      </c>
      <c r="T1173" s="23" t="s">
        <v>32</v>
      </c>
      <c r="W1173" s="20" t="s">
        <v>43</v>
      </c>
      <c r="Z1173" s="24" t="s">
        <v>32</v>
      </c>
      <c r="AA1173" s="24" t="s">
        <v>32</v>
      </c>
      <c r="AB1173" s="24" t="s">
        <v>32</v>
      </c>
      <c r="AC1173" s="24" t="s">
        <v>32</v>
      </c>
      <c r="AD1173" s="24" t="s">
        <v>32</v>
      </c>
      <c r="AE1173" s="24" t="s">
        <v>32</v>
      </c>
      <c r="AF1173" s="24" t="s">
        <v>32</v>
      </c>
      <c r="AG1173" s="24" t="s">
        <v>32</v>
      </c>
      <c r="AH1173" s="24" t="s">
        <v>32</v>
      </c>
    </row>
    <row r="1174" spans="1:35" x14ac:dyDescent="0.25">
      <c r="A1174" s="17">
        <v>110726</v>
      </c>
      <c r="B1174" s="18">
        <v>1</v>
      </c>
      <c r="C1174" s="16" t="s">
        <v>73</v>
      </c>
      <c r="D1174" s="21">
        <v>39486</v>
      </c>
      <c r="E1174" s="16" t="s">
        <v>1609</v>
      </c>
      <c r="F1174" s="21">
        <v>39668</v>
      </c>
      <c r="G1174" s="16" t="s">
        <v>32</v>
      </c>
      <c r="H1174" s="26" t="s">
        <v>320</v>
      </c>
      <c r="L1174" s="16" t="s">
        <v>110</v>
      </c>
      <c r="M1174" s="26" t="s">
        <v>18813</v>
      </c>
      <c r="O1174" s="16" t="s">
        <v>1612</v>
      </c>
      <c r="P1174" s="26" t="s">
        <v>1062</v>
      </c>
      <c r="T1174" s="23" t="s">
        <v>32</v>
      </c>
      <c r="W1174" s="20" t="s">
        <v>43</v>
      </c>
      <c r="Z1174" s="24" t="s">
        <v>32</v>
      </c>
      <c r="AA1174" s="24" t="s">
        <v>32</v>
      </c>
      <c r="AB1174" s="24" t="s">
        <v>32</v>
      </c>
      <c r="AC1174" s="24" t="s">
        <v>32</v>
      </c>
      <c r="AD1174" s="24" t="s">
        <v>32</v>
      </c>
      <c r="AE1174" s="24" t="s">
        <v>32</v>
      </c>
      <c r="AF1174" s="24" t="s">
        <v>32</v>
      </c>
      <c r="AG1174" s="24" t="s">
        <v>32</v>
      </c>
      <c r="AH1174" s="24" t="s">
        <v>32</v>
      </c>
      <c r="AI1174" s="16" t="s">
        <v>18812</v>
      </c>
    </row>
    <row r="1175" spans="1:35" x14ac:dyDescent="0.25">
      <c r="A1175" s="17">
        <v>110739.01</v>
      </c>
      <c r="B1175" s="18">
        <v>6</v>
      </c>
      <c r="C1175" s="16" t="s">
        <v>73</v>
      </c>
      <c r="D1175" s="21">
        <v>39665</v>
      </c>
      <c r="E1175" s="16" t="s">
        <v>74</v>
      </c>
      <c r="F1175" s="21">
        <v>43418</v>
      </c>
      <c r="G1175" s="16" t="s">
        <v>75</v>
      </c>
      <c r="H1175" s="26" t="s">
        <v>76</v>
      </c>
      <c r="M1175" s="26" t="s">
        <v>18811</v>
      </c>
      <c r="O1175" s="16" t="s">
        <v>78</v>
      </c>
      <c r="P1175" s="26" t="s">
        <v>1420</v>
      </c>
      <c r="T1175" s="23" t="s">
        <v>32</v>
      </c>
      <c r="W1175" s="20" t="s">
        <v>43</v>
      </c>
      <c r="Z1175" s="24" t="s">
        <v>32</v>
      </c>
      <c r="AA1175" s="24" t="s">
        <v>32</v>
      </c>
      <c r="AB1175" s="24" t="s">
        <v>32</v>
      </c>
      <c r="AC1175" s="24" t="s">
        <v>32</v>
      </c>
      <c r="AD1175" s="25">
        <v>2000000</v>
      </c>
      <c r="AE1175" s="25">
        <v>0</v>
      </c>
      <c r="AF1175" s="25">
        <v>0</v>
      </c>
      <c r="AG1175" s="25">
        <v>0</v>
      </c>
      <c r="AH1175" s="25">
        <v>2000000</v>
      </c>
    </row>
    <row r="1176" spans="1:35" x14ac:dyDescent="0.25">
      <c r="A1176" s="17">
        <v>110739.03</v>
      </c>
      <c r="B1176" s="18">
        <v>6</v>
      </c>
      <c r="C1176" s="16" t="s">
        <v>73</v>
      </c>
      <c r="D1176" s="21">
        <v>41947</v>
      </c>
      <c r="E1176" s="16" t="s">
        <v>142</v>
      </c>
      <c r="F1176" s="21">
        <v>43418</v>
      </c>
      <c r="G1176" s="16" t="s">
        <v>75</v>
      </c>
      <c r="H1176" s="26" t="s">
        <v>76</v>
      </c>
      <c r="M1176" s="26" t="s">
        <v>18810</v>
      </c>
      <c r="O1176" s="16" t="s">
        <v>78</v>
      </c>
      <c r="P1176" s="26" t="s">
        <v>1420</v>
      </c>
      <c r="T1176" s="23" t="s">
        <v>32</v>
      </c>
      <c r="W1176" s="20" t="s">
        <v>43</v>
      </c>
      <c r="Z1176" s="24" t="s">
        <v>32</v>
      </c>
      <c r="AA1176" s="24" t="s">
        <v>32</v>
      </c>
      <c r="AB1176" s="24" t="s">
        <v>32</v>
      </c>
      <c r="AC1176" s="24" t="s">
        <v>32</v>
      </c>
      <c r="AD1176" s="25">
        <v>0</v>
      </c>
      <c r="AE1176" s="25">
        <v>0</v>
      </c>
      <c r="AF1176" s="25">
        <v>0</v>
      </c>
      <c r="AG1176" s="25">
        <v>0</v>
      </c>
      <c r="AH1176" s="25">
        <v>1500000</v>
      </c>
    </row>
    <row r="1177" spans="1:35" x14ac:dyDescent="0.25">
      <c r="A1177" s="17">
        <v>110751</v>
      </c>
      <c r="B1177" s="18">
        <v>1</v>
      </c>
      <c r="C1177" s="16" t="s">
        <v>31</v>
      </c>
      <c r="D1177" s="21">
        <v>39500</v>
      </c>
      <c r="E1177" s="16" t="s">
        <v>774</v>
      </c>
      <c r="F1177" s="21">
        <v>44238</v>
      </c>
      <c r="G1177" s="16" t="s">
        <v>56</v>
      </c>
      <c r="H1177" s="26" t="s">
        <v>158</v>
      </c>
      <c r="I1177" s="16" t="s">
        <v>18809</v>
      </c>
      <c r="K1177" s="16" t="s">
        <v>18808</v>
      </c>
      <c r="L1177" s="16" t="s">
        <v>37</v>
      </c>
      <c r="M1177" s="26" t="s">
        <v>18807</v>
      </c>
      <c r="O1177" s="16" t="s">
        <v>39</v>
      </c>
      <c r="P1177" s="26" t="s">
        <v>40</v>
      </c>
      <c r="R1177" s="16" t="s">
        <v>41</v>
      </c>
      <c r="S1177" s="16" t="s">
        <v>42</v>
      </c>
      <c r="T1177" s="22">
        <v>0</v>
      </c>
      <c r="W1177" s="20" t="s">
        <v>43</v>
      </c>
      <c r="X1177" s="16" t="s">
        <v>78</v>
      </c>
      <c r="Y1177" s="26" t="s">
        <v>18806</v>
      </c>
      <c r="Z1177" s="24" t="s">
        <v>32</v>
      </c>
      <c r="AA1177" s="24" t="s">
        <v>32</v>
      </c>
      <c r="AB1177" s="24" t="s">
        <v>32</v>
      </c>
      <c r="AC1177" s="24" t="s">
        <v>32</v>
      </c>
      <c r="AD1177" s="25">
        <v>0</v>
      </c>
      <c r="AE1177" s="25">
        <v>0</v>
      </c>
      <c r="AF1177" s="25">
        <v>2431533.69</v>
      </c>
      <c r="AG1177" s="25">
        <v>0</v>
      </c>
      <c r="AH1177" s="25">
        <v>2431533.69</v>
      </c>
      <c r="AI1177" s="16" t="s">
        <v>18805</v>
      </c>
    </row>
    <row r="1178" spans="1:35" x14ac:dyDescent="0.25">
      <c r="A1178" s="17">
        <v>110752</v>
      </c>
      <c r="B1178" s="18">
        <v>1</v>
      </c>
      <c r="C1178" s="16" t="s">
        <v>73</v>
      </c>
      <c r="D1178" s="21">
        <v>39500</v>
      </c>
      <c r="E1178" s="16" t="s">
        <v>774</v>
      </c>
      <c r="F1178" s="21">
        <v>44229</v>
      </c>
      <c r="G1178" s="16" t="s">
        <v>109</v>
      </c>
      <c r="H1178" s="26" t="s">
        <v>317</v>
      </c>
      <c r="I1178" s="16" t="s">
        <v>18804</v>
      </c>
      <c r="K1178" s="16" t="s">
        <v>9472</v>
      </c>
      <c r="L1178" s="16" t="s">
        <v>37</v>
      </c>
      <c r="M1178" s="26" t="s">
        <v>18803</v>
      </c>
      <c r="O1178" s="16" t="s">
        <v>39</v>
      </c>
      <c r="P1178" s="26" t="s">
        <v>40</v>
      </c>
      <c r="R1178" s="16" t="s">
        <v>41</v>
      </c>
      <c r="S1178" s="16" t="s">
        <v>42</v>
      </c>
      <c r="T1178" s="22">
        <v>-0.03</v>
      </c>
      <c r="W1178" s="20" t="s">
        <v>43</v>
      </c>
      <c r="X1178" s="16" t="s">
        <v>44</v>
      </c>
      <c r="Y1178" s="26" t="s">
        <v>18802</v>
      </c>
      <c r="Z1178" s="24" t="s">
        <v>32</v>
      </c>
      <c r="AA1178" s="24" t="s">
        <v>32</v>
      </c>
      <c r="AB1178" s="24" t="s">
        <v>32</v>
      </c>
      <c r="AC1178" s="24" t="s">
        <v>32</v>
      </c>
      <c r="AD1178" s="24" t="s">
        <v>32</v>
      </c>
      <c r="AE1178" s="24" t="s">
        <v>32</v>
      </c>
      <c r="AF1178" s="24" t="s">
        <v>32</v>
      </c>
      <c r="AG1178" s="24" t="s">
        <v>32</v>
      </c>
      <c r="AH1178" s="24" t="s">
        <v>32</v>
      </c>
      <c r="AI1178" s="16" t="s">
        <v>18801</v>
      </c>
    </row>
    <row r="1179" spans="1:35" x14ac:dyDescent="0.25">
      <c r="A1179" s="17">
        <v>110778</v>
      </c>
      <c r="B1179" s="18">
        <v>1</v>
      </c>
      <c r="C1179" s="16" t="s">
        <v>73</v>
      </c>
      <c r="D1179" s="21">
        <v>39504</v>
      </c>
      <c r="E1179" s="16" t="s">
        <v>1609</v>
      </c>
      <c r="F1179" s="21">
        <v>43501</v>
      </c>
      <c r="G1179" s="16" t="s">
        <v>75</v>
      </c>
      <c r="H1179" s="26" t="s">
        <v>289</v>
      </c>
      <c r="L1179" s="16" t="s">
        <v>110</v>
      </c>
      <c r="M1179" s="26" t="s">
        <v>18800</v>
      </c>
      <c r="O1179" s="16" t="s">
        <v>1612</v>
      </c>
      <c r="P1179" s="26" t="s">
        <v>1062</v>
      </c>
      <c r="T1179" s="23" t="s">
        <v>32</v>
      </c>
      <c r="W1179" s="20" t="s">
        <v>43</v>
      </c>
      <c r="Z1179" s="24" t="s">
        <v>32</v>
      </c>
      <c r="AA1179" s="24" t="s">
        <v>32</v>
      </c>
      <c r="AB1179" s="24" t="s">
        <v>32</v>
      </c>
      <c r="AC1179" s="24" t="s">
        <v>32</v>
      </c>
      <c r="AD1179" s="25">
        <v>0</v>
      </c>
      <c r="AE1179" s="25">
        <v>0</v>
      </c>
      <c r="AF1179" s="25">
        <v>0</v>
      </c>
      <c r="AG1179" s="25">
        <v>0</v>
      </c>
      <c r="AH1179" s="25">
        <v>0</v>
      </c>
      <c r="AI1179" s="16" t="s">
        <v>18799</v>
      </c>
    </row>
    <row r="1180" spans="1:35" x14ac:dyDescent="0.25">
      <c r="A1180" s="17">
        <v>110793</v>
      </c>
      <c r="B1180" s="18">
        <v>2</v>
      </c>
      <c r="C1180" s="16" t="s">
        <v>73</v>
      </c>
      <c r="D1180" s="21">
        <v>39512</v>
      </c>
      <c r="E1180" s="16" t="s">
        <v>774</v>
      </c>
      <c r="F1180" s="21">
        <v>43500</v>
      </c>
      <c r="G1180" s="16" t="s">
        <v>75</v>
      </c>
      <c r="H1180" s="26" t="s">
        <v>920</v>
      </c>
      <c r="M1180" s="26" t="s">
        <v>1198</v>
      </c>
      <c r="O1180" s="16" t="s">
        <v>151</v>
      </c>
      <c r="P1180" s="26" t="s">
        <v>198</v>
      </c>
      <c r="R1180" s="16" t="s">
        <v>139</v>
      </c>
      <c r="S1180" s="16" t="s">
        <v>84</v>
      </c>
      <c r="T1180" s="23" t="s">
        <v>32</v>
      </c>
      <c r="W1180" s="20" t="s">
        <v>43</v>
      </c>
      <c r="Z1180" s="25">
        <v>0</v>
      </c>
      <c r="AA1180" s="25">
        <v>0</v>
      </c>
      <c r="AB1180" s="25">
        <v>565337.44999999995</v>
      </c>
      <c r="AC1180" s="25">
        <v>0</v>
      </c>
      <c r="AD1180" s="25">
        <v>0</v>
      </c>
      <c r="AE1180" s="25">
        <v>0</v>
      </c>
      <c r="AF1180" s="25">
        <v>9627660.3599999994</v>
      </c>
      <c r="AG1180" s="25">
        <v>0</v>
      </c>
      <c r="AH1180" s="25">
        <v>9627660.3599999994</v>
      </c>
      <c r="AI1180" s="16" t="s">
        <v>1199</v>
      </c>
    </row>
    <row r="1181" spans="1:35" x14ac:dyDescent="0.25">
      <c r="A1181" s="17">
        <v>110822</v>
      </c>
      <c r="B1181" s="18">
        <v>2</v>
      </c>
      <c r="C1181" s="16" t="s">
        <v>47</v>
      </c>
      <c r="D1181" s="21">
        <v>39518</v>
      </c>
      <c r="E1181" s="16" t="s">
        <v>774</v>
      </c>
      <c r="F1181" s="21">
        <v>39982</v>
      </c>
      <c r="G1181" s="16" t="s">
        <v>32</v>
      </c>
      <c r="H1181" s="26" t="s">
        <v>264</v>
      </c>
      <c r="I1181" s="16" t="s">
        <v>1200</v>
      </c>
      <c r="K1181" s="16" t="s">
        <v>1201</v>
      </c>
      <c r="L1181" s="16" t="s">
        <v>37</v>
      </c>
      <c r="M1181" s="26" t="s">
        <v>1202</v>
      </c>
      <c r="O1181" s="16" t="s">
        <v>1149</v>
      </c>
      <c r="P1181" s="26" t="s">
        <v>188</v>
      </c>
      <c r="T1181" s="22">
        <v>1.69</v>
      </c>
      <c r="W1181" s="20" t="s">
        <v>43</v>
      </c>
      <c r="X1181" s="16" t="s">
        <v>44</v>
      </c>
      <c r="Z1181" s="25">
        <v>0</v>
      </c>
      <c r="AA1181" s="25">
        <v>0</v>
      </c>
      <c r="AB1181" s="25">
        <v>0</v>
      </c>
      <c r="AC1181" s="25">
        <v>204.54</v>
      </c>
      <c r="AD1181" s="25">
        <v>0</v>
      </c>
      <c r="AE1181" s="25">
        <v>0</v>
      </c>
      <c r="AF1181" s="25">
        <v>0</v>
      </c>
      <c r="AG1181" s="25">
        <v>123257.51</v>
      </c>
      <c r="AH1181" s="25">
        <v>123257.51</v>
      </c>
      <c r="AI1181" s="16" t="s">
        <v>1203</v>
      </c>
    </row>
    <row r="1182" spans="1:35" ht="30" x14ac:dyDescent="0.25">
      <c r="A1182" s="17">
        <v>110839.05</v>
      </c>
      <c r="B1182" s="18">
        <v>4</v>
      </c>
      <c r="C1182" s="16" t="s">
        <v>73</v>
      </c>
      <c r="D1182" s="21">
        <v>43873</v>
      </c>
      <c r="E1182" s="16" t="s">
        <v>108</v>
      </c>
      <c r="F1182" s="21">
        <v>44336</v>
      </c>
      <c r="G1182" s="16" t="s">
        <v>109</v>
      </c>
      <c r="H1182" s="26" t="s">
        <v>126</v>
      </c>
      <c r="L1182" s="16" t="s">
        <v>110</v>
      </c>
      <c r="M1182" s="26" t="s">
        <v>1204</v>
      </c>
      <c r="O1182" s="16" t="s">
        <v>112</v>
      </c>
      <c r="P1182" s="26" t="s">
        <v>100</v>
      </c>
      <c r="T1182" s="23" t="s">
        <v>32</v>
      </c>
      <c r="W1182" s="20" t="s">
        <v>43</v>
      </c>
      <c r="Z1182" s="25">
        <v>1667140</v>
      </c>
      <c r="AA1182" s="25">
        <v>0</v>
      </c>
      <c r="AB1182" s="25">
        <v>0</v>
      </c>
      <c r="AC1182" s="25">
        <v>0</v>
      </c>
      <c r="AD1182" s="25">
        <v>3334280</v>
      </c>
      <c r="AE1182" s="25">
        <v>0</v>
      </c>
      <c r="AF1182" s="25">
        <v>0</v>
      </c>
      <c r="AG1182" s="25">
        <v>0</v>
      </c>
      <c r="AH1182" s="25">
        <v>3334280</v>
      </c>
    </row>
    <row r="1183" spans="1:35" x14ac:dyDescent="0.25">
      <c r="A1183" s="17">
        <v>110840</v>
      </c>
      <c r="B1183" s="18">
        <v>6</v>
      </c>
      <c r="C1183" s="16" t="s">
        <v>73</v>
      </c>
      <c r="D1183" s="21">
        <v>39521</v>
      </c>
      <c r="E1183" s="16" t="s">
        <v>513</v>
      </c>
      <c r="F1183" s="21">
        <v>44237</v>
      </c>
      <c r="G1183" s="16" t="s">
        <v>109</v>
      </c>
      <c r="H1183" s="26" t="s">
        <v>76</v>
      </c>
      <c r="M1183" s="26" t="s">
        <v>18798</v>
      </c>
      <c r="N1183" s="26" t="s">
        <v>17178</v>
      </c>
      <c r="O1183" s="16" t="s">
        <v>119</v>
      </c>
      <c r="R1183" s="16" t="s">
        <v>139</v>
      </c>
      <c r="S1183" s="16" t="s">
        <v>4621</v>
      </c>
      <c r="T1183" s="23" t="s">
        <v>32</v>
      </c>
      <c r="W1183" s="20" t="s">
        <v>43</v>
      </c>
      <c r="Z1183" s="24" t="s">
        <v>32</v>
      </c>
      <c r="AA1183" s="24" t="s">
        <v>32</v>
      </c>
      <c r="AB1183" s="24" t="s">
        <v>32</v>
      </c>
      <c r="AC1183" s="24" t="s">
        <v>32</v>
      </c>
      <c r="AD1183" s="24" t="s">
        <v>32</v>
      </c>
      <c r="AE1183" s="24" t="s">
        <v>32</v>
      </c>
      <c r="AF1183" s="24" t="s">
        <v>32</v>
      </c>
      <c r="AG1183" s="24" t="s">
        <v>32</v>
      </c>
      <c r="AH1183" s="24" t="s">
        <v>32</v>
      </c>
      <c r="AI1183" s="16" t="s">
        <v>18794</v>
      </c>
    </row>
    <row r="1184" spans="1:35" x14ac:dyDescent="0.25">
      <c r="A1184" s="17">
        <v>110854</v>
      </c>
      <c r="B1184" s="18">
        <v>6</v>
      </c>
      <c r="C1184" s="16" t="s">
        <v>73</v>
      </c>
      <c r="D1184" s="21">
        <v>39521</v>
      </c>
      <c r="E1184" s="16" t="s">
        <v>513</v>
      </c>
      <c r="F1184" s="21">
        <v>44237</v>
      </c>
      <c r="G1184" s="16" t="s">
        <v>109</v>
      </c>
      <c r="H1184" s="26" t="s">
        <v>76</v>
      </c>
      <c r="M1184" s="26" t="s">
        <v>18797</v>
      </c>
      <c r="N1184" s="26" t="s">
        <v>17178</v>
      </c>
      <c r="O1184" s="16" t="s">
        <v>119</v>
      </c>
      <c r="R1184" s="16" t="s">
        <v>139</v>
      </c>
      <c r="S1184" s="16" t="s">
        <v>4621</v>
      </c>
      <c r="T1184" s="23" t="s">
        <v>32</v>
      </c>
      <c r="W1184" s="20" t="s">
        <v>43</v>
      </c>
      <c r="Z1184" s="24" t="s">
        <v>32</v>
      </c>
      <c r="AA1184" s="24" t="s">
        <v>32</v>
      </c>
      <c r="AB1184" s="24" t="s">
        <v>32</v>
      </c>
      <c r="AC1184" s="24" t="s">
        <v>32</v>
      </c>
      <c r="AD1184" s="24" t="s">
        <v>32</v>
      </c>
      <c r="AE1184" s="24" t="s">
        <v>32</v>
      </c>
      <c r="AF1184" s="24" t="s">
        <v>32</v>
      </c>
      <c r="AG1184" s="24" t="s">
        <v>32</v>
      </c>
      <c r="AH1184" s="24" t="s">
        <v>32</v>
      </c>
      <c r="AI1184" s="16" t="s">
        <v>18796</v>
      </c>
    </row>
    <row r="1185" spans="1:35" x14ac:dyDescent="0.25">
      <c r="A1185" s="17">
        <v>110857</v>
      </c>
      <c r="B1185" s="18">
        <v>6</v>
      </c>
      <c r="C1185" s="16" t="s">
        <v>73</v>
      </c>
      <c r="D1185" s="21">
        <v>39521</v>
      </c>
      <c r="E1185" s="16" t="s">
        <v>513</v>
      </c>
      <c r="F1185" s="21">
        <v>44237</v>
      </c>
      <c r="G1185" s="16" t="s">
        <v>109</v>
      </c>
      <c r="H1185" s="26" t="s">
        <v>76</v>
      </c>
      <c r="M1185" s="26" t="s">
        <v>18795</v>
      </c>
      <c r="N1185" s="26" t="s">
        <v>118</v>
      </c>
      <c r="O1185" s="16" t="s">
        <v>119</v>
      </c>
      <c r="T1185" s="23" t="s">
        <v>32</v>
      </c>
      <c r="W1185" s="20" t="s">
        <v>43</v>
      </c>
      <c r="Z1185" s="24" t="s">
        <v>32</v>
      </c>
      <c r="AA1185" s="24" t="s">
        <v>32</v>
      </c>
      <c r="AB1185" s="24" t="s">
        <v>32</v>
      </c>
      <c r="AC1185" s="24" t="s">
        <v>32</v>
      </c>
      <c r="AD1185" s="24" t="s">
        <v>32</v>
      </c>
      <c r="AE1185" s="24" t="s">
        <v>32</v>
      </c>
      <c r="AF1185" s="24" t="s">
        <v>32</v>
      </c>
      <c r="AG1185" s="24" t="s">
        <v>32</v>
      </c>
      <c r="AH1185" s="24" t="s">
        <v>32</v>
      </c>
      <c r="AI1185" s="16" t="s">
        <v>18794</v>
      </c>
    </row>
    <row r="1186" spans="1:35" x14ac:dyDescent="0.25">
      <c r="A1186" s="17">
        <v>110889</v>
      </c>
      <c r="B1186" s="18">
        <v>3</v>
      </c>
      <c r="C1186" s="16" t="s">
        <v>47</v>
      </c>
      <c r="D1186" s="21">
        <v>39524</v>
      </c>
      <c r="E1186" s="16" t="s">
        <v>774</v>
      </c>
      <c r="F1186" s="21">
        <v>44144</v>
      </c>
      <c r="G1186" s="16" t="s">
        <v>1169</v>
      </c>
      <c r="H1186" s="26" t="s">
        <v>69</v>
      </c>
      <c r="M1186" s="26" t="s">
        <v>1205</v>
      </c>
      <c r="O1186" s="16" t="s">
        <v>1171</v>
      </c>
      <c r="P1186" s="26" t="s">
        <v>1062</v>
      </c>
      <c r="T1186" s="23" t="s">
        <v>32</v>
      </c>
      <c r="W1186" s="20" t="s">
        <v>43</v>
      </c>
      <c r="Z1186" s="25">
        <v>0</v>
      </c>
      <c r="AA1186" s="25">
        <v>0</v>
      </c>
      <c r="AB1186" s="25">
        <v>659584.72</v>
      </c>
      <c r="AC1186" s="25">
        <v>0</v>
      </c>
      <c r="AD1186" s="25">
        <v>0</v>
      </c>
      <c r="AE1186" s="25">
        <v>0</v>
      </c>
      <c r="AF1186" s="25">
        <v>1054333.3600000001</v>
      </c>
      <c r="AG1186" s="25">
        <v>0</v>
      </c>
      <c r="AH1186" s="25">
        <v>1054333.3600000001</v>
      </c>
      <c r="AI1186" s="16" t="s">
        <v>1206</v>
      </c>
    </row>
    <row r="1187" spans="1:35" x14ac:dyDescent="0.25">
      <c r="A1187" s="17">
        <v>110897</v>
      </c>
      <c r="B1187" s="18">
        <v>4</v>
      </c>
      <c r="C1187" s="16" t="s">
        <v>73</v>
      </c>
      <c r="D1187" s="21">
        <v>39525</v>
      </c>
      <c r="E1187" s="16" t="s">
        <v>1609</v>
      </c>
      <c r="F1187" s="21">
        <v>39668</v>
      </c>
      <c r="G1187" s="16" t="s">
        <v>32</v>
      </c>
      <c r="H1187" s="26" t="s">
        <v>126</v>
      </c>
      <c r="L1187" s="16" t="s">
        <v>110</v>
      </c>
      <c r="M1187" s="26" t="s">
        <v>18793</v>
      </c>
      <c r="O1187" s="16" t="s">
        <v>1612</v>
      </c>
      <c r="P1187" s="26" t="s">
        <v>1062</v>
      </c>
      <c r="T1187" s="23" t="s">
        <v>32</v>
      </c>
      <c r="W1187" s="20" t="s">
        <v>43</v>
      </c>
      <c r="Z1187" s="24" t="s">
        <v>32</v>
      </c>
      <c r="AA1187" s="24" t="s">
        <v>32</v>
      </c>
      <c r="AB1187" s="24" t="s">
        <v>32</v>
      </c>
      <c r="AC1187" s="24" t="s">
        <v>32</v>
      </c>
      <c r="AD1187" s="24" t="s">
        <v>32</v>
      </c>
      <c r="AE1187" s="24" t="s">
        <v>32</v>
      </c>
      <c r="AF1187" s="24" t="s">
        <v>32</v>
      </c>
      <c r="AG1187" s="24" t="s">
        <v>32</v>
      </c>
      <c r="AH1187" s="24" t="s">
        <v>32</v>
      </c>
    </row>
    <row r="1188" spans="1:35" x14ac:dyDescent="0.25">
      <c r="A1188" s="17">
        <v>110899</v>
      </c>
      <c r="B1188" s="18">
        <v>1</v>
      </c>
      <c r="C1188" s="16" t="s">
        <v>73</v>
      </c>
      <c r="D1188" s="21">
        <v>39525</v>
      </c>
      <c r="E1188" s="16" t="s">
        <v>774</v>
      </c>
      <c r="F1188" s="21">
        <v>43474</v>
      </c>
      <c r="G1188" s="16" t="s">
        <v>75</v>
      </c>
      <c r="H1188" s="26" t="s">
        <v>320</v>
      </c>
      <c r="M1188" s="26" t="s">
        <v>18792</v>
      </c>
      <c r="O1188" s="16" t="s">
        <v>151</v>
      </c>
      <c r="P1188" s="26" t="s">
        <v>198</v>
      </c>
      <c r="T1188" s="23" t="s">
        <v>32</v>
      </c>
      <c r="W1188" s="20" t="s">
        <v>43</v>
      </c>
      <c r="Z1188" s="24" t="s">
        <v>32</v>
      </c>
      <c r="AA1188" s="24" t="s">
        <v>32</v>
      </c>
      <c r="AB1188" s="24" t="s">
        <v>32</v>
      </c>
      <c r="AC1188" s="24" t="s">
        <v>32</v>
      </c>
      <c r="AD1188" s="25">
        <v>0</v>
      </c>
      <c r="AE1188" s="25">
        <v>0</v>
      </c>
      <c r="AF1188" s="25">
        <v>12189.8</v>
      </c>
      <c r="AG1188" s="25">
        <v>0</v>
      </c>
      <c r="AH1188" s="25">
        <v>12189.8</v>
      </c>
      <c r="AI1188" s="16" t="s">
        <v>18791</v>
      </c>
    </row>
    <row r="1189" spans="1:35" x14ac:dyDescent="0.25">
      <c r="A1189" s="17">
        <v>110939</v>
      </c>
      <c r="B1189" s="18">
        <v>4</v>
      </c>
      <c r="C1189" s="16" t="s">
        <v>73</v>
      </c>
      <c r="D1189" s="21">
        <v>39541</v>
      </c>
      <c r="E1189" s="16" t="s">
        <v>1609</v>
      </c>
      <c r="F1189" s="21">
        <v>43418</v>
      </c>
      <c r="G1189" s="16" t="s">
        <v>75</v>
      </c>
      <c r="H1189" s="26" t="s">
        <v>186</v>
      </c>
      <c r="M1189" s="26" t="s">
        <v>18790</v>
      </c>
      <c r="O1189" s="16" t="s">
        <v>4543</v>
      </c>
      <c r="P1189" s="26" t="s">
        <v>1062</v>
      </c>
      <c r="T1189" s="23" t="s">
        <v>32</v>
      </c>
      <c r="W1189" s="20" t="s">
        <v>43</v>
      </c>
      <c r="Z1189" s="24" t="s">
        <v>32</v>
      </c>
      <c r="AA1189" s="24" t="s">
        <v>32</v>
      </c>
      <c r="AB1189" s="24" t="s">
        <v>32</v>
      </c>
      <c r="AC1189" s="24" t="s">
        <v>32</v>
      </c>
      <c r="AD1189" s="25">
        <v>0</v>
      </c>
      <c r="AE1189" s="25">
        <v>0</v>
      </c>
      <c r="AF1189" s="25">
        <v>0</v>
      </c>
      <c r="AG1189" s="25">
        <v>0</v>
      </c>
      <c r="AH1189" s="25">
        <v>0</v>
      </c>
      <c r="AI1189" s="16" t="s">
        <v>18789</v>
      </c>
    </row>
    <row r="1190" spans="1:35" x14ac:dyDescent="0.25">
      <c r="A1190" s="17">
        <v>110941</v>
      </c>
      <c r="B1190" s="18">
        <v>2</v>
      </c>
      <c r="C1190" s="16" t="s">
        <v>73</v>
      </c>
      <c r="D1190" s="21">
        <v>39541</v>
      </c>
      <c r="E1190" s="16" t="s">
        <v>1609</v>
      </c>
      <c r="F1190" s="21">
        <v>43418</v>
      </c>
      <c r="G1190" s="16" t="s">
        <v>75</v>
      </c>
      <c r="H1190" s="26" t="s">
        <v>1336</v>
      </c>
      <c r="M1190" s="26" t="s">
        <v>18788</v>
      </c>
      <c r="O1190" s="16" t="s">
        <v>4543</v>
      </c>
      <c r="P1190" s="26" t="s">
        <v>1062</v>
      </c>
      <c r="T1190" s="23" t="s">
        <v>32</v>
      </c>
      <c r="W1190" s="20" t="s">
        <v>43</v>
      </c>
      <c r="Z1190" s="24" t="s">
        <v>32</v>
      </c>
      <c r="AA1190" s="24" t="s">
        <v>32</v>
      </c>
      <c r="AB1190" s="24" t="s">
        <v>32</v>
      </c>
      <c r="AC1190" s="24" t="s">
        <v>32</v>
      </c>
      <c r="AD1190" s="25">
        <v>0</v>
      </c>
      <c r="AE1190" s="25">
        <v>0</v>
      </c>
      <c r="AF1190" s="25">
        <v>0</v>
      </c>
      <c r="AG1190" s="25">
        <v>0</v>
      </c>
      <c r="AH1190" s="25">
        <v>0</v>
      </c>
      <c r="AI1190" s="16" t="s">
        <v>18787</v>
      </c>
    </row>
    <row r="1191" spans="1:35" x14ac:dyDescent="0.25">
      <c r="A1191" s="17">
        <v>110942</v>
      </c>
      <c r="B1191" s="18">
        <v>1</v>
      </c>
      <c r="C1191" s="16" t="s">
        <v>73</v>
      </c>
      <c r="D1191" s="21">
        <v>39541</v>
      </c>
      <c r="E1191" s="16" t="s">
        <v>1609</v>
      </c>
      <c r="F1191" s="21">
        <v>43418</v>
      </c>
      <c r="G1191" s="16" t="s">
        <v>75</v>
      </c>
      <c r="H1191" s="26" t="s">
        <v>1163</v>
      </c>
      <c r="M1191" s="26" t="s">
        <v>18786</v>
      </c>
      <c r="O1191" s="16" t="s">
        <v>4543</v>
      </c>
      <c r="P1191" s="26" t="s">
        <v>1062</v>
      </c>
      <c r="T1191" s="23" t="s">
        <v>32</v>
      </c>
      <c r="W1191" s="20" t="s">
        <v>43</v>
      </c>
      <c r="Z1191" s="24" t="s">
        <v>32</v>
      </c>
      <c r="AA1191" s="24" t="s">
        <v>32</v>
      </c>
      <c r="AB1191" s="24" t="s">
        <v>32</v>
      </c>
      <c r="AC1191" s="24" t="s">
        <v>32</v>
      </c>
      <c r="AD1191" s="25">
        <v>0</v>
      </c>
      <c r="AE1191" s="25">
        <v>0</v>
      </c>
      <c r="AF1191" s="25">
        <v>0</v>
      </c>
      <c r="AG1191" s="25">
        <v>0</v>
      </c>
      <c r="AH1191" s="25">
        <v>0</v>
      </c>
      <c r="AI1191" s="16" t="s">
        <v>18785</v>
      </c>
    </row>
    <row r="1192" spans="1:35" x14ac:dyDescent="0.25">
      <c r="A1192" s="17">
        <v>110943</v>
      </c>
      <c r="B1192" s="18">
        <v>4</v>
      </c>
      <c r="C1192" s="16" t="s">
        <v>73</v>
      </c>
      <c r="D1192" s="21">
        <v>39541</v>
      </c>
      <c r="E1192" s="16" t="s">
        <v>1609</v>
      </c>
      <c r="F1192" s="21">
        <v>43418</v>
      </c>
      <c r="G1192" s="16" t="s">
        <v>75</v>
      </c>
      <c r="H1192" s="26" t="s">
        <v>186</v>
      </c>
      <c r="M1192" s="26" t="s">
        <v>18784</v>
      </c>
      <c r="O1192" s="16" t="s">
        <v>4543</v>
      </c>
      <c r="P1192" s="26" t="s">
        <v>1062</v>
      </c>
      <c r="T1192" s="23" t="s">
        <v>32</v>
      </c>
      <c r="W1192" s="20" t="s">
        <v>43</v>
      </c>
      <c r="Z1192" s="24" t="s">
        <v>32</v>
      </c>
      <c r="AA1192" s="24" t="s">
        <v>32</v>
      </c>
      <c r="AB1192" s="24" t="s">
        <v>32</v>
      </c>
      <c r="AC1192" s="24" t="s">
        <v>32</v>
      </c>
      <c r="AD1192" s="25">
        <v>0</v>
      </c>
      <c r="AE1192" s="25">
        <v>0</v>
      </c>
      <c r="AF1192" s="25">
        <v>0</v>
      </c>
      <c r="AG1192" s="25">
        <v>0</v>
      </c>
      <c r="AH1192" s="25">
        <v>0</v>
      </c>
      <c r="AI1192" s="16" t="s">
        <v>18783</v>
      </c>
    </row>
    <row r="1193" spans="1:35" x14ac:dyDescent="0.25">
      <c r="A1193" s="17">
        <v>110944</v>
      </c>
      <c r="B1193" s="18">
        <v>2</v>
      </c>
      <c r="C1193" s="16" t="s">
        <v>73</v>
      </c>
      <c r="D1193" s="21">
        <v>39541</v>
      </c>
      <c r="E1193" s="16" t="s">
        <v>1609</v>
      </c>
      <c r="F1193" s="21">
        <v>43474</v>
      </c>
      <c r="G1193" s="16" t="s">
        <v>75</v>
      </c>
      <c r="H1193" s="26" t="s">
        <v>286</v>
      </c>
      <c r="M1193" s="26" t="s">
        <v>18782</v>
      </c>
      <c r="O1193" s="16" t="s">
        <v>4543</v>
      </c>
      <c r="P1193" s="26" t="s">
        <v>1062</v>
      </c>
      <c r="T1193" s="23" t="s">
        <v>32</v>
      </c>
      <c r="W1193" s="20" t="s">
        <v>43</v>
      </c>
      <c r="Z1193" s="24" t="s">
        <v>32</v>
      </c>
      <c r="AA1193" s="24" t="s">
        <v>32</v>
      </c>
      <c r="AB1193" s="24" t="s">
        <v>32</v>
      </c>
      <c r="AC1193" s="24" t="s">
        <v>32</v>
      </c>
      <c r="AD1193" s="25">
        <v>0</v>
      </c>
      <c r="AE1193" s="25">
        <v>0</v>
      </c>
      <c r="AF1193" s="25">
        <v>0</v>
      </c>
      <c r="AG1193" s="25">
        <v>0</v>
      </c>
      <c r="AH1193" s="25">
        <v>0</v>
      </c>
      <c r="AI1193" s="16" t="s">
        <v>18781</v>
      </c>
    </row>
    <row r="1194" spans="1:35" x14ac:dyDescent="0.25">
      <c r="A1194" s="17">
        <v>110946</v>
      </c>
      <c r="B1194" s="18">
        <v>3</v>
      </c>
      <c r="C1194" s="16" t="s">
        <v>73</v>
      </c>
      <c r="D1194" s="21">
        <v>39541</v>
      </c>
      <c r="E1194" s="16" t="s">
        <v>1609</v>
      </c>
      <c r="F1194" s="21">
        <v>43474</v>
      </c>
      <c r="G1194" s="16" t="s">
        <v>75</v>
      </c>
      <c r="H1194" s="26" t="s">
        <v>362</v>
      </c>
      <c r="M1194" s="26" t="s">
        <v>18780</v>
      </c>
      <c r="O1194" s="16" t="s">
        <v>4543</v>
      </c>
      <c r="P1194" s="26" t="s">
        <v>1062</v>
      </c>
      <c r="T1194" s="23" t="s">
        <v>32</v>
      </c>
      <c r="W1194" s="20" t="s">
        <v>43</v>
      </c>
      <c r="Z1194" s="24" t="s">
        <v>32</v>
      </c>
      <c r="AA1194" s="24" t="s">
        <v>32</v>
      </c>
      <c r="AB1194" s="24" t="s">
        <v>32</v>
      </c>
      <c r="AC1194" s="24" t="s">
        <v>32</v>
      </c>
      <c r="AD1194" s="25">
        <v>0</v>
      </c>
      <c r="AE1194" s="25">
        <v>0</v>
      </c>
      <c r="AF1194" s="25">
        <v>0</v>
      </c>
      <c r="AG1194" s="25">
        <v>0</v>
      </c>
      <c r="AH1194" s="25">
        <v>0</v>
      </c>
      <c r="AI1194" s="16" t="s">
        <v>18779</v>
      </c>
    </row>
    <row r="1195" spans="1:35" x14ac:dyDescent="0.25">
      <c r="A1195" s="17">
        <v>110947</v>
      </c>
      <c r="B1195" s="18">
        <v>3</v>
      </c>
      <c r="C1195" s="16" t="s">
        <v>73</v>
      </c>
      <c r="D1195" s="21">
        <v>39541</v>
      </c>
      <c r="E1195" s="16" t="s">
        <v>1609</v>
      </c>
      <c r="F1195" s="21">
        <v>43418</v>
      </c>
      <c r="G1195" s="16" t="s">
        <v>75</v>
      </c>
      <c r="H1195" s="26" t="s">
        <v>766</v>
      </c>
      <c r="M1195" s="26" t="s">
        <v>18778</v>
      </c>
      <c r="O1195" s="16" t="s">
        <v>4543</v>
      </c>
      <c r="P1195" s="26" t="s">
        <v>1062</v>
      </c>
      <c r="T1195" s="23" t="s">
        <v>32</v>
      </c>
      <c r="W1195" s="20" t="s">
        <v>43</v>
      </c>
      <c r="Z1195" s="24" t="s">
        <v>32</v>
      </c>
      <c r="AA1195" s="24" t="s">
        <v>32</v>
      </c>
      <c r="AB1195" s="24" t="s">
        <v>32</v>
      </c>
      <c r="AC1195" s="24" t="s">
        <v>32</v>
      </c>
      <c r="AD1195" s="25">
        <v>0</v>
      </c>
      <c r="AE1195" s="25">
        <v>0</v>
      </c>
      <c r="AF1195" s="25">
        <v>0</v>
      </c>
      <c r="AG1195" s="25">
        <v>0</v>
      </c>
      <c r="AH1195" s="25">
        <v>0</v>
      </c>
      <c r="AI1195" s="16" t="s">
        <v>18777</v>
      </c>
    </row>
    <row r="1196" spans="1:35" x14ac:dyDescent="0.25">
      <c r="A1196" s="17">
        <v>110948</v>
      </c>
      <c r="B1196" s="18">
        <v>1</v>
      </c>
      <c r="C1196" s="16" t="s">
        <v>73</v>
      </c>
      <c r="D1196" s="21">
        <v>39541</v>
      </c>
      <c r="E1196" s="16" t="s">
        <v>1609</v>
      </c>
      <c r="F1196" s="21">
        <v>43418</v>
      </c>
      <c r="G1196" s="16" t="s">
        <v>75</v>
      </c>
      <c r="H1196" s="26" t="s">
        <v>1163</v>
      </c>
      <c r="M1196" s="26" t="s">
        <v>18776</v>
      </c>
      <c r="O1196" s="16" t="s">
        <v>4543</v>
      </c>
      <c r="P1196" s="26" t="s">
        <v>1062</v>
      </c>
      <c r="T1196" s="23" t="s">
        <v>32</v>
      </c>
      <c r="W1196" s="20" t="s">
        <v>43</v>
      </c>
      <c r="Z1196" s="24" t="s">
        <v>32</v>
      </c>
      <c r="AA1196" s="24" t="s">
        <v>32</v>
      </c>
      <c r="AB1196" s="24" t="s">
        <v>32</v>
      </c>
      <c r="AC1196" s="24" t="s">
        <v>32</v>
      </c>
      <c r="AD1196" s="25">
        <v>0</v>
      </c>
      <c r="AE1196" s="25">
        <v>0</v>
      </c>
      <c r="AF1196" s="25">
        <v>0</v>
      </c>
      <c r="AG1196" s="25">
        <v>0</v>
      </c>
      <c r="AH1196" s="25">
        <v>0</v>
      </c>
      <c r="AI1196" s="16" t="s">
        <v>18775</v>
      </c>
    </row>
    <row r="1197" spans="1:35" x14ac:dyDescent="0.25">
      <c r="A1197" s="17">
        <v>110950</v>
      </c>
      <c r="B1197" s="18">
        <v>1</v>
      </c>
      <c r="C1197" s="16" t="s">
        <v>73</v>
      </c>
      <c r="D1197" s="21">
        <v>39541</v>
      </c>
      <c r="E1197" s="16" t="s">
        <v>1609</v>
      </c>
      <c r="F1197" s="21">
        <v>43418</v>
      </c>
      <c r="G1197" s="16" t="s">
        <v>75</v>
      </c>
      <c r="H1197" s="26" t="s">
        <v>1163</v>
      </c>
      <c r="M1197" s="26" t="s">
        <v>18774</v>
      </c>
      <c r="O1197" s="16" t="s">
        <v>4543</v>
      </c>
      <c r="P1197" s="26" t="s">
        <v>1062</v>
      </c>
      <c r="T1197" s="23" t="s">
        <v>32</v>
      </c>
      <c r="W1197" s="20" t="s">
        <v>43</v>
      </c>
      <c r="Z1197" s="24" t="s">
        <v>32</v>
      </c>
      <c r="AA1197" s="24" t="s">
        <v>32</v>
      </c>
      <c r="AB1197" s="24" t="s">
        <v>32</v>
      </c>
      <c r="AC1197" s="24" t="s">
        <v>32</v>
      </c>
      <c r="AD1197" s="25">
        <v>0</v>
      </c>
      <c r="AE1197" s="25">
        <v>0</v>
      </c>
      <c r="AF1197" s="25">
        <v>0</v>
      </c>
      <c r="AG1197" s="25">
        <v>0</v>
      </c>
      <c r="AH1197" s="25">
        <v>0</v>
      </c>
      <c r="AI1197" s="16" t="s">
        <v>18773</v>
      </c>
    </row>
    <row r="1198" spans="1:35" x14ac:dyDescent="0.25">
      <c r="A1198" s="17">
        <v>110952</v>
      </c>
      <c r="B1198" s="18">
        <v>3</v>
      </c>
      <c r="C1198" s="16" t="s">
        <v>73</v>
      </c>
      <c r="D1198" s="21">
        <v>39541</v>
      </c>
      <c r="E1198" s="16" t="s">
        <v>1609</v>
      </c>
      <c r="F1198" s="21">
        <v>43418</v>
      </c>
      <c r="G1198" s="16" t="s">
        <v>75</v>
      </c>
      <c r="H1198" s="26" t="s">
        <v>766</v>
      </c>
      <c r="M1198" s="26" t="s">
        <v>18772</v>
      </c>
      <c r="O1198" s="16" t="s">
        <v>4543</v>
      </c>
      <c r="P1198" s="26" t="s">
        <v>1062</v>
      </c>
      <c r="T1198" s="23" t="s">
        <v>32</v>
      </c>
      <c r="W1198" s="20" t="s">
        <v>43</v>
      </c>
      <c r="Z1198" s="24" t="s">
        <v>32</v>
      </c>
      <c r="AA1198" s="24" t="s">
        <v>32</v>
      </c>
      <c r="AB1198" s="24" t="s">
        <v>32</v>
      </c>
      <c r="AC1198" s="24" t="s">
        <v>32</v>
      </c>
      <c r="AD1198" s="25">
        <v>0</v>
      </c>
      <c r="AE1198" s="25">
        <v>0</v>
      </c>
      <c r="AF1198" s="25">
        <v>0</v>
      </c>
      <c r="AG1198" s="25">
        <v>0</v>
      </c>
      <c r="AH1198" s="25">
        <v>0</v>
      </c>
      <c r="AI1198" s="16" t="s">
        <v>18771</v>
      </c>
    </row>
    <row r="1199" spans="1:35" ht="30" x14ac:dyDescent="0.25">
      <c r="A1199" s="17">
        <v>110982</v>
      </c>
      <c r="B1199" s="18">
        <v>1</v>
      </c>
      <c r="C1199" s="16" t="s">
        <v>73</v>
      </c>
      <c r="D1199" s="21">
        <v>39546</v>
      </c>
      <c r="E1199" s="16" t="s">
        <v>1244</v>
      </c>
      <c r="F1199" s="21">
        <v>44126</v>
      </c>
      <c r="G1199" s="16" t="s">
        <v>82</v>
      </c>
      <c r="H1199" s="26" t="s">
        <v>320</v>
      </c>
      <c r="I1199" s="16" t="s">
        <v>1767</v>
      </c>
      <c r="J1199" s="20" t="s">
        <v>116</v>
      </c>
      <c r="L1199" s="16" t="s">
        <v>116</v>
      </c>
      <c r="M1199" s="26" t="s">
        <v>18770</v>
      </c>
      <c r="N1199" s="26" t="s">
        <v>18769</v>
      </c>
      <c r="O1199" s="16" t="s">
        <v>632</v>
      </c>
      <c r="P1199" s="26" t="s">
        <v>627</v>
      </c>
      <c r="R1199" s="16" t="s">
        <v>139</v>
      </c>
      <c r="S1199" s="16" t="s">
        <v>42</v>
      </c>
      <c r="T1199" s="22">
        <v>0</v>
      </c>
      <c r="U1199" s="21">
        <v>44540</v>
      </c>
      <c r="W1199" s="20" t="s">
        <v>43</v>
      </c>
      <c r="X1199" s="16" t="s">
        <v>140</v>
      </c>
      <c r="Z1199" s="24" t="s">
        <v>32</v>
      </c>
      <c r="AA1199" s="24" t="s">
        <v>32</v>
      </c>
      <c r="AB1199" s="24" t="s">
        <v>32</v>
      </c>
      <c r="AC1199" s="24" t="s">
        <v>32</v>
      </c>
      <c r="AD1199" s="25">
        <v>299000</v>
      </c>
      <c r="AE1199" s="25">
        <v>200000</v>
      </c>
      <c r="AF1199" s="25">
        <v>0</v>
      </c>
      <c r="AG1199" s="25">
        <v>0</v>
      </c>
      <c r="AH1199" s="25">
        <v>499000</v>
      </c>
      <c r="AI1199" s="16" t="s">
        <v>18768</v>
      </c>
    </row>
    <row r="1200" spans="1:35" ht="30" x14ac:dyDescent="0.25">
      <c r="A1200" s="17">
        <v>111013</v>
      </c>
      <c r="B1200" s="18">
        <v>4</v>
      </c>
      <c r="C1200" s="16" t="s">
        <v>73</v>
      </c>
      <c r="D1200" s="21">
        <v>39561</v>
      </c>
      <c r="E1200" s="16" t="s">
        <v>1207</v>
      </c>
      <c r="F1200" s="21">
        <v>44071</v>
      </c>
      <c r="G1200" s="16" t="s">
        <v>1244</v>
      </c>
      <c r="H1200" s="26" t="s">
        <v>126</v>
      </c>
      <c r="I1200" s="16" t="s">
        <v>18767</v>
      </c>
      <c r="K1200" s="16" t="s">
        <v>1209</v>
      </c>
      <c r="L1200" s="16" t="s">
        <v>37</v>
      </c>
      <c r="M1200" s="26" t="s">
        <v>18766</v>
      </c>
      <c r="N1200" s="26" t="s">
        <v>18765</v>
      </c>
      <c r="O1200" s="16" t="s">
        <v>632</v>
      </c>
      <c r="P1200" s="26" t="s">
        <v>627</v>
      </c>
      <c r="R1200" s="16" t="s">
        <v>139</v>
      </c>
      <c r="S1200" s="16" t="s">
        <v>42</v>
      </c>
      <c r="T1200" s="22">
        <v>0.01</v>
      </c>
      <c r="U1200" s="21">
        <v>44645</v>
      </c>
      <c r="W1200" s="20" t="s">
        <v>43</v>
      </c>
      <c r="X1200" s="16" t="s">
        <v>78</v>
      </c>
      <c r="Z1200" s="24" t="s">
        <v>32</v>
      </c>
      <c r="AA1200" s="24" t="s">
        <v>32</v>
      </c>
      <c r="AB1200" s="24" t="s">
        <v>32</v>
      </c>
      <c r="AC1200" s="24" t="s">
        <v>32</v>
      </c>
      <c r="AD1200" s="25">
        <v>333000</v>
      </c>
      <c r="AE1200" s="25">
        <v>342000</v>
      </c>
      <c r="AF1200" s="25">
        <v>0</v>
      </c>
      <c r="AG1200" s="25">
        <v>0</v>
      </c>
      <c r="AH1200" s="25">
        <v>675000</v>
      </c>
      <c r="AI1200" s="16" t="s">
        <v>18764</v>
      </c>
    </row>
    <row r="1201" spans="1:35" ht="30" x14ac:dyDescent="0.25">
      <c r="A1201" s="17">
        <v>111014</v>
      </c>
      <c r="B1201" s="18">
        <v>4</v>
      </c>
      <c r="C1201" s="16" t="s">
        <v>31</v>
      </c>
      <c r="D1201" s="21">
        <v>39561</v>
      </c>
      <c r="E1201" s="16" t="s">
        <v>1207</v>
      </c>
      <c r="F1201" s="21">
        <v>44299</v>
      </c>
      <c r="G1201" s="16" t="s">
        <v>32</v>
      </c>
      <c r="H1201" s="26" t="s">
        <v>126</v>
      </c>
      <c r="I1201" s="16" t="s">
        <v>1208</v>
      </c>
      <c r="K1201" s="16" t="s">
        <v>1209</v>
      </c>
      <c r="L1201" s="16" t="s">
        <v>37</v>
      </c>
      <c r="M1201" s="26" t="s">
        <v>1210</v>
      </c>
      <c r="N1201" s="26" t="s">
        <v>453</v>
      </c>
      <c r="O1201" s="16" t="s">
        <v>632</v>
      </c>
      <c r="P1201" s="26" t="s">
        <v>453</v>
      </c>
      <c r="T1201" s="22">
        <v>0.01</v>
      </c>
      <c r="U1201" s="21">
        <v>44281</v>
      </c>
      <c r="W1201" s="20" t="s">
        <v>43</v>
      </c>
      <c r="X1201" s="16" t="s">
        <v>78</v>
      </c>
      <c r="Z1201" s="25">
        <v>8500</v>
      </c>
      <c r="AA1201" s="25">
        <v>0</v>
      </c>
      <c r="AB1201" s="25">
        <v>1211400</v>
      </c>
      <c r="AC1201" s="25">
        <v>0</v>
      </c>
      <c r="AD1201" s="25">
        <v>323500</v>
      </c>
      <c r="AE1201" s="25">
        <v>490000</v>
      </c>
      <c r="AF1201" s="25">
        <v>1211400</v>
      </c>
      <c r="AG1201" s="25">
        <v>0</v>
      </c>
      <c r="AH1201" s="25">
        <v>2024900</v>
      </c>
      <c r="AI1201" s="16" t="s">
        <v>1211</v>
      </c>
    </row>
    <row r="1202" spans="1:35" ht="45" x14ac:dyDescent="0.25">
      <c r="A1202" s="17">
        <v>111041</v>
      </c>
      <c r="B1202" s="18">
        <v>3</v>
      </c>
      <c r="C1202" s="16" t="s">
        <v>31</v>
      </c>
      <c r="D1202" s="21">
        <v>39569</v>
      </c>
      <c r="E1202" s="16" t="s">
        <v>1387</v>
      </c>
      <c r="F1202" s="21">
        <v>44259</v>
      </c>
      <c r="G1202" s="16" t="s">
        <v>75</v>
      </c>
      <c r="H1202" s="26" t="s">
        <v>69</v>
      </c>
      <c r="K1202" s="16" t="s">
        <v>18763</v>
      </c>
      <c r="L1202" s="16" t="s">
        <v>37</v>
      </c>
      <c r="M1202" s="26" t="s">
        <v>18762</v>
      </c>
      <c r="N1202" s="26" t="s">
        <v>18761</v>
      </c>
      <c r="O1202" s="16" t="s">
        <v>60</v>
      </c>
      <c r="P1202" s="26" t="s">
        <v>568</v>
      </c>
      <c r="R1202" s="16" t="s">
        <v>139</v>
      </c>
      <c r="S1202" s="16" t="s">
        <v>192</v>
      </c>
      <c r="T1202" s="22">
        <v>1.78</v>
      </c>
      <c r="W1202" s="20" t="s">
        <v>43</v>
      </c>
      <c r="X1202" s="16" t="s">
        <v>78</v>
      </c>
      <c r="Z1202" s="24" t="s">
        <v>32</v>
      </c>
      <c r="AA1202" s="24" t="s">
        <v>32</v>
      </c>
      <c r="AB1202" s="24" t="s">
        <v>32</v>
      </c>
      <c r="AC1202" s="24" t="s">
        <v>32</v>
      </c>
      <c r="AD1202" s="25">
        <v>875123</v>
      </c>
      <c r="AE1202" s="25">
        <v>4204200</v>
      </c>
      <c r="AF1202" s="25">
        <v>32273069</v>
      </c>
      <c r="AG1202" s="25">
        <v>0</v>
      </c>
      <c r="AH1202" s="25">
        <v>37352392</v>
      </c>
      <c r="AI1202" s="16" t="s">
        <v>18760</v>
      </c>
    </row>
    <row r="1203" spans="1:35" x14ac:dyDescent="0.25">
      <c r="A1203" s="17">
        <v>111089</v>
      </c>
      <c r="B1203" s="18">
        <v>2</v>
      </c>
      <c r="C1203" s="16" t="s">
        <v>73</v>
      </c>
      <c r="D1203" s="21">
        <v>39589</v>
      </c>
      <c r="E1203" s="16" t="s">
        <v>18759</v>
      </c>
      <c r="F1203" s="21">
        <v>43489</v>
      </c>
      <c r="G1203" s="16" t="s">
        <v>75</v>
      </c>
      <c r="H1203" s="26" t="s">
        <v>241</v>
      </c>
      <c r="M1203" s="26" t="s">
        <v>18758</v>
      </c>
      <c r="O1203" s="16" t="s">
        <v>78</v>
      </c>
      <c r="T1203" s="23" t="s">
        <v>32</v>
      </c>
      <c r="W1203" s="20" t="s">
        <v>43</v>
      </c>
      <c r="Z1203" s="24" t="s">
        <v>32</v>
      </c>
      <c r="AA1203" s="24" t="s">
        <v>32</v>
      </c>
      <c r="AB1203" s="24" t="s">
        <v>32</v>
      </c>
      <c r="AC1203" s="24" t="s">
        <v>32</v>
      </c>
      <c r="AD1203" s="24" t="s">
        <v>32</v>
      </c>
      <c r="AE1203" s="24" t="s">
        <v>32</v>
      </c>
      <c r="AF1203" s="24" t="s">
        <v>32</v>
      </c>
      <c r="AG1203" s="24" t="s">
        <v>32</v>
      </c>
      <c r="AH1203" s="24" t="s">
        <v>32</v>
      </c>
    </row>
    <row r="1204" spans="1:35" x14ac:dyDescent="0.25">
      <c r="A1204" s="17">
        <v>111109</v>
      </c>
      <c r="B1204" s="18">
        <v>3</v>
      </c>
      <c r="C1204" s="16" t="s">
        <v>73</v>
      </c>
      <c r="D1204" s="21">
        <v>39598</v>
      </c>
      <c r="E1204" s="16" t="s">
        <v>1244</v>
      </c>
      <c r="F1204" s="21">
        <v>43669</v>
      </c>
      <c r="G1204" s="16" t="s">
        <v>529</v>
      </c>
      <c r="H1204" s="26" t="s">
        <v>18757</v>
      </c>
      <c r="I1204" s="16" t="s">
        <v>686</v>
      </c>
      <c r="J1204" s="20" t="s">
        <v>116</v>
      </c>
      <c r="L1204" s="16" t="s">
        <v>116</v>
      </c>
      <c r="M1204" s="26" t="s">
        <v>18756</v>
      </c>
      <c r="O1204" s="16" t="s">
        <v>119</v>
      </c>
      <c r="P1204" s="26" t="s">
        <v>676</v>
      </c>
      <c r="T1204" s="22">
        <v>21.2</v>
      </c>
      <c r="W1204" s="20" t="s">
        <v>43</v>
      </c>
      <c r="X1204" s="16" t="s">
        <v>78</v>
      </c>
      <c r="Z1204" s="24" t="s">
        <v>32</v>
      </c>
      <c r="AA1204" s="24" t="s">
        <v>32</v>
      </c>
      <c r="AB1204" s="24" t="s">
        <v>32</v>
      </c>
      <c r="AC1204" s="24" t="s">
        <v>32</v>
      </c>
      <c r="AD1204" s="25">
        <v>782000</v>
      </c>
      <c r="AE1204" s="25">
        <v>0</v>
      </c>
      <c r="AF1204" s="25">
        <v>0</v>
      </c>
      <c r="AG1204" s="25">
        <v>0</v>
      </c>
      <c r="AH1204" s="25">
        <v>782000</v>
      </c>
    </row>
    <row r="1205" spans="1:35" ht="30" x14ac:dyDescent="0.25">
      <c r="A1205" s="17">
        <v>111109.01</v>
      </c>
      <c r="B1205" s="18">
        <v>3</v>
      </c>
      <c r="C1205" s="16" t="s">
        <v>31</v>
      </c>
      <c r="D1205" s="21">
        <v>40805</v>
      </c>
      <c r="E1205" s="16" t="s">
        <v>81</v>
      </c>
      <c r="F1205" s="21">
        <v>44207</v>
      </c>
      <c r="G1205" s="16" t="s">
        <v>832</v>
      </c>
      <c r="H1205" s="26" t="s">
        <v>788</v>
      </c>
      <c r="I1205" s="16" t="s">
        <v>686</v>
      </c>
      <c r="J1205" s="20" t="s">
        <v>116</v>
      </c>
      <c r="L1205" s="16" t="s">
        <v>116</v>
      </c>
      <c r="M1205" s="26" t="s">
        <v>1212</v>
      </c>
      <c r="N1205" s="26" t="s">
        <v>1213</v>
      </c>
      <c r="O1205" s="16" t="s">
        <v>119</v>
      </c>
      <c r="P1205" s="26" t="s">
        <v>768</v>
      </c>
      <c r="T1205" s="22">
        <v>1.373</v>
      </c>
      <c r="U1205" s="21">
        <v>44176</v>
      </c>
      <c r="W1205" s="20" t="s">
        <v>43</v>
      </c>
      <c r="X1205" s="16" t="s">
        <v>78</v>
      </c>
      <c r="Z1205" s="25">
        <v>2000</v>
      </c>
      <c r="AA1205" s="25">
        <v>0</v>
      </c>
      <c r="AB1205" s="25">
        <v>5934906</v>
      </c>
      <c r="AC1205" s="25">
        <v>0</v>
      </c>
      <c r="AD1205" s="25">
        <v>1357000</v>
      </c>
      <c r="AE1205" s="25">
        <v>2200000</v>
      </c>
      <c r="AF1205" s="25">
        <v>5934906</v>
      </c>
      <c r="AG1205" s="25">
        <v>0</v>
      </c>
      <c r="AH1205" s="25">
        <v>9491906</v>
      </c>
      <c r="AI1205" s="16" t="s">
        <v>1214</v>
      </c>
    </row>
    <row r="1206" spans="1:35" ht="30" x14ac:dyDescent="0.25">
      <c r="A1206" s="17">
        <v>111109.02</v>
      </c>
      <c r="B1206" s="18">
        <v>3</v>
      </c>
      <c r="C1206" s="16" t="s">
        <v>73</v>
      </c>
      <c r="D1206" s="21">
        <v>40828</v>
      </c>
      <c r="E1206" s="16" t="s">
        <v>18755</v>
      </c>
      <c r="F1206" s="21">
        <v>44363</v>
      </c>
      <c r="G1206" s="16" t="s">
        <v>1086</v>
      </c>
      <c r="H1206" s="26" t="s">
        <v>64</v>
      </c>
      <c r="I1206" s="16" t="s">
        <v>686</v>
      </c>
      <c r="J1206" s="20" t="s">
        <v>116</v>
      </c>
      <c r="L1206" s="16" t="s">
        <v>116</v>
      </c>
      <c r="M1206" s="26" t="s">
        <v>18754</v>
      </c>
      <c r="N1206" s="26" t="s">
        <v>18753</v>
      </c>
      <c r="O1206" s="16" t="s">
        <v>119</v>
      </c>
      <c r="P1206" s="26" t="s">
        <v>768</v>
      </c>
      <c r="R1206" s="16" t="s">
        <v>139</v>
      </c>
      <c r="S1206" s="16" t="s">
        <v>42</v>
      </c>
      <c r="T1206" s="22">
        <v>4</v>
      </c>
      <c r="U1206" s="21">
        <v>45639</v>
      </c>
      <c r="W1206" s="20" t="s">
        <v>43</v>
      </c>
      <c r="X1206" s="16" t="s">
        <v>78</v>
      </c>
      <c r="Z1206" s="24" t="s">
        <v>32</v>
      </c>
      <c r="AA1206" s="24" t="s">
        <v>32</v>
      </c>
      <c r="AB1206" s="24" t="s">
        <v>32</v>
      </c>
      <c r="AC1206" s="24" t="s">
        <v>32</v>
      </c>
      <c r="AD1206" s="24" t="s">
        <v>32</v>
      </c>
      <c r="AE1206" s="24" t="s">
        <v>32</v>
      </c>
      <c r="AF1206" s="24" t="s">
        <v>32</v>
      </c>
      <c r="AG1206" s="24" t="s">
        <v>32</v>
      </c>
      <c r="AH1206" s="24" t="s">
        <v>32</v>
      </c>
    </row>
    <row r="1207" spans="1:35" ht="30" x14ac:dyDescent="0.25">
      <c r="A1207" s="17">
        <v>111109.03</v>
      </c>
      <c r="B1207" s="18">
        <v>3</v>
      </c>
      <c r="C1207" s="16" t="s">
        <v>31</v>
      </c>
      <c r="D1207" s="21">
        <v>41863</v>
      </c>
      <c r="E1207" s="16" t="s">
        <v>534</v>
      </c>
      <c r="F1207" s="21">
        <v>44106</v>
      </c>
      <c r="G1207" s="16" t="s">
        <v>75</v>
      </c>
      <c r="H1207" s="26" t="s">
        <v>788</v>
      </c>
      <c r="I1207" s="16" t="s">
        <v>686</v>
      </c>
      <c r="J1207" s="20" t="s">
        <v>116</v>
      </c>
      <c r="L1207" s="16" t="s">
        <v>116</v>
      </c>
      <c r="M1207" s="26" t="s">
        <v>1215</v>
      </c>
      <c r="N1207" s="26" t="s">
        <v>1216</v>
      </c>
      <c r="O1207" s="16" t="s">
        <v>119</v>
      </c>
      <c r="P1207" s="26" t="s">
        <v>768</v>
      </c>
      <c r="T1207" s="22">
        <v>2.0699999999999998</v>
      </c>
      <c r="U1207" s="21">
        <v>43966</v>
      </c>
      <c r="W1207" s="20" t="s">
        <v>43</v>
      </c>
      <c r="X1207" s="16" t="s">
        <v>78</v>
      </c>
      <c r="Z1207" s="25">
        <v>0</v>
      </c>
      <c r="AA1207" s="25">
        <v>0</v>
      </c>
      <c r="AB1207" s="25">
        <v>954906</v>
      </c>
      <c r="AC1207" s="25">
        <v>0</v>
      </c>
      <c r="AD1207" s="25">
        <v>150000</v>
      </c>
      <c r="AE1207" s="25">
        <v>1691000</v>
      </c>
      <c r="AF1207" s="25">
        <v>12592912</v>
      </c>
      <c r="AG1207" s="25">
        <v>0</v>
      </c>
      <c r="AH1207" s="25">
        <v>14433912</v>
      </c>
      <c r="AI1207" s="16" t="s">
        <v>1217</v>
      </c>
    </row>
    <row r="1208" spans="1:35" x14ac:dyDescent="0.25">
      <c r="A1208" s="17">
        <v>111149</v>
      </c>
      <c r="B1208" s="18">
        <v>4</v>
      </c>
      <c r="C1208" s="16" t="s">
        <v>73</v>
      </c>
      <c r="D1208" s="21">
        <v>39615</v>
      </c>
      <c r="E1208" s="16" t="s">
        <v>774</v>
      </c>
      <c r="F1208" s="21">
        <v>43418</v>
      </c>
      <c r="G1208" s="16" t="s">
        <v>75</v>
      </c>
      <c r="H1208" s="26" t="s">
        <v>186</v>
      </c>
      <c r="M1208" s="26" t="s">
        <v>18752</v>
      </c>
      <c r="O1208" s="16" t="s">
        <v>151</v>
      </c>
      <c r="P1208" s="26" t="s">
        <v>198</v>
      </c>
      <c r="R1208" s="16" t="s">
        <v>139</v>
      </c>
      <c r="S1208" s="16" t="s">
        <v>84</v>
      </c>
      <c r="T1208" s="23" t="s">
        <v>32</v>
      </c>
      <c r="W1208" s="20" t="s">
        <v>43</v>
      </c>
      <c r="Z1208" s="24" t="s">
        <v>32</v>
      </c>
      <c r="AA1208" s="24" t="s">
        <v>32</v>
      </c>
      <c r="AB1208" s="24" t="s">
        <v>32</v>
      </c>
      <c r="AC1208" s="24" t="s">
        <v>32</v>
      </c>
      <c r="AD1208" s="25">
        <v>0</v>
      </c>
      <c r="AE1208" s="25">
        <v>0</v>
      </c>
      <c r="AF1208" s="25">
        <v>486366.68</v>
      </c>
      <c r="AG1208" s="25">
        <v>0</v>
      </c>
      <c r="AH1208" s="25">
        <v>486366.68</v>
      </c>
      <c r="AI1208" s="16" t="s">
        <v>18751</v>
      </c>
    </row>
    <row r="1209" spans="1:35" x14ac:dyDescent="0.25">
      <c r="A1209" s="17">
        <v>111166</v>
      </c>
      <c r="B1209" s="18">
        <v>3</v>
      </c>
      <c r="C1209" s="16" t="s">
        <v>73</v>
      </c>
      <c r="D1209" s="21">
        <v>39622</v>
      </c>
      <c r="E1209" s="16" t="s">
        <v>774</v>
      </c>
      <c r="F1209" s="21">
        <v>43474</v>
      </c>
      <c r="G1209" s="16" t="s">
        <v>75</v>
      </c>
      <c r="H1209" s="26" t="s">
        <v>434</v>
      </c>
      <c r="M1209" s="26" t="s">
        <v>18750</v>
      </c>
      <c r="O1209" s="16" t="s">
        <v>151</v>
      </c>
      <c r="P1209" s="26" t="s">
        <v>198</v>
      </c>
      <c r="R1209" s="16" t="s">
        <v>139</v>
      </c>
      <c r="S1209" s="16" t="s">
        <v>84</v>
      </c>
      <c r="T1209" s="23" t="s">
        <v>32</v>
      </c>
      <c r="W1209" s="20" t="s">
        <v>43</v>
      </c>
      <c r="Z1209" s="24" t="s">
        <v>32</v>
      </c>
      <c r="AA1209" s="24" t="s">
        <v>32</v>
      </c>
      <c r="AB1209" s="24" t="s">
        <v>32</v>
      </c>
      <c r="AC1209" s="24" t="s">
        <v>32</v>
      </c>
      <c r="AD1209" s="25">
        <v>0</v>
      </c>
      <c r="AE1209" s="25">
        <v>0</v>
      </c>
      <c r="AF1209" s="25">
        <v>80475.509999999995</v>
      </c>
      <c r="AG1209" s="25">
        <v>0</v>
      </c>
      <c r="AH1209" s="25">
        <v>80475.509999999995</v>
      </c>
      <c r="AI1209" s="16" t="s">
        <v>18749</v>
      </c>
    </row>
    <row r="1210" spans="1:35" x14ac:dyDescent="0.25">
      <c r="A1210" s="17">
        <v>111196</v>
      </c>
      <c r="B1210" s="18">
        <v>6</v>
      </c>
      <c r="C1210" s="16" t="s">
        <v>73</v>
      </c>
      <c r="D1210" s="21">
        <v>39629</v>
      </c>
      <c r="E1210" s="16" t="s">
        <v>774</v>
      </c>
      <c r="F1210" s="21">
        <v>39629</v>
      </c>
      <c r="G1210" s="16" t="s">
        <v>32</v>
      </c>
      <c r="H1210" s="26" t="s">
        <v>76</v>
      </c>
      <c r="M1210" s="26" t="s">
        <v>18748</v>
      </c>
      <c r="O1210" s="16" t="s">
        <v>1865</v>
      </c>
      <c r="P1210" s="26" t="s">
        <v>1865</v>
      </c>
      <c r="T1210" s="23" t="s">
        <v>32</v>
      </c>
      <c r="W1210" s="20" t="s">
        <v>43</v>
      </c>
      <c r="Z1210" s="24" t="s">
        <v>32</v>
      </c>
      <c r="AA1210" s="24" t="s">
        <v>32</v>
      </c>
      <c r="AB1210" s="24" t="s">
        <v>32</v>
      </c>
      <c r="AC1210" s="24" t="s">
        <v>32</v>
      </c>
      <c r="AD1210" s="24" t="s">
        <v>32</v>
      </c>
      <c r="AE1210" s="24" t="s">
        <v>32</v>
      </c>
      <c r="AF1210" s="24" t="s">
        <v>32</v>
      </c>
      <c r="AG1210" s="24" t="s">
        <v>32</v>
      </c>
      <c r="AH1210" s="24" t="s">
        <v>32</v>
      </c>
      <c r="AI1210" s="16" t="s">
        <v>18747</v>
      </c>
    </row>
    <row r="1211" spans="1:35" x14ac:dyDescent="0.25">
      <c r="A1211" s="17">
        <v>111240</v>
      </c>
      <c r="B1211" s="18">
        <v>4</v>
      </c>
      <c r="C1211" s="16" t="s">
        <v>474</v>
      </c>
      <c r="D1211" s="21">
        <v>39637</v>
      </c>
      <c r="E1211" s="16" t="s">
        <v>570</v>
      </c>
      <c r="F1211" s="21">
        <v>44278</v>
      </c>
      <c r="G1211" s="16" t="s">
        <v>573</v>
      </c>
      <c r="H1211" s="26" t="s">
        <v>87</v>
      </c>
      <c r="I1211" s="16" t="s">
        <v>6180</v>
      </c>
      <c r="J1211" s="20" t="s">
        <v>116</v>
      </c>
      <c r="L1211" s="16" t="s">
        <v>116</v>
      </c>
      <c r="M1211" s="26" t="s">
        <v>18746</v>
      </c>
      <c r="O1211" s="16" t="s">
        <v>53</v>
      </c>
      <c r="P1211" s="26" t="s">
        <v>40</v>
      </c>
      <c r="R1211" s="16" t="s">
        <v>41</v>
      </c>
      <c r="S1211" s="16" t="s">
        <v>42</v>
      </c>
      <c r="T1211" s="22">
        <v>0.01</v>
      </c>
      <c r="U1211" s="21">
        <v>41208</v>
      </c>
      <c r="W1211" s="20" t="s">
        <v>43</v>
      </c>
      <c r="X1211" s="16" t="s">
        <v>78</v>
      </c>
      <c r="Y1211" s="26" t="s">
        <v>18745</v>
      </c>
      <c r="Z1211" s="24" t="s">
        <v>32</v>
      </c>
      <c r="AA1211" s="24" t="s">
        <v>32</v>
      </c>
      <c r="AB1211" s="24" t="s">
        <v>32</v>
      </c>
      <c r="AC1211" s="24" t="s">
        <v>32</v>
      </c>
      <c r="AD1211" s="25">
        <v>270100</v>
      </c>
      <c r="AE1211" s="25">
        <v>131178</v>
      </c>
      <c r="AF1211" s="25">
        <v>849147</v>
      </c>
      <c r="AG1211" s="25">
        <v>0</v>
      </c>
      <c r="AH1211" s="25">
        <v>1250425</v>
      </c>
      <c r="AI1211" s="16" t="s">
        <v>18744</v>
      </c>
    </row>
    <row r="1212" spans="1:35" x14ac:dyDescent="0.25">
      <c r="A1212" s="17">
        <v>111245</v>
      </c>
      <c r="B1212" s="18">
        <v>4</v>
      </c>
      <c r="C1212" s="16" t="s">
        <v>73</v>
      </c>
      <c r="D1212" s="21">
        <v>39638</v>
      </c>
      <c r="E1212" s="16" t="s">
        <v>513</v>
      </c>
      <c r="F1212" s="21">
        <v>43418</v>
      </c>
      <c r="G1212" s="16" t="s">
        <v>75</v>
      </c>
      <c r="H1212" s="26" t="s">
        <v>186</v>
      </c>
      <c r="M1212" s="26" t="s">
        <v>18743</v>
      </c>
      <c r="O1212" s="16" t="s">
        <v>78</v>
      </c>
      <c r="T1212" s="22">
        <v>0</v>
      </c>
      <c r="W1212" s="20" t="s">
        <v>43</v>
      </c>
      <c r="Z1212" s="24" t="s">
        <v>32</v>
      </c>
      <c r="AA1212" s="24" t="s">
        <v>32</v>
      </c>
      <c r="AB1212" s="24" t="s">
        <v>32</v>
      </c>
      <c r="AC1212" s="24" t="s">
        <v>32</v>
      </c>
      <c r="AD1212" s="24" t="s">
        <v>32</v>
      </c>
      <c r="AE1212" s="24" t="s">
        <v>32</v>
      </c>
      <c r="AF1212" s="24" t="s">
        <v>32</v>
      </c>
      <c r="AG1212" s="24" t="s">
        <v>32</v>
      </c>
      <c r="AH1212" s="24" t="s">
        <v>32</v>
      </c>
    </row>
    <row r="1213" spans="1:35" x14ac:dyDescent="0.25">
      <c r="A1213" s="17">
        <v>111280</v>
      </c>
      <c r="B1213" s="18">
        <v>6</v>
      </c>
      <c r="C1213" s="16" t="s">
        <v>73</v>
      </c>
      <c r="D1213" s="21">
        <v>39645</v>
      </c>
      <c r="E1213" s="16" t="s">
        <v>513</v>
      </c>
      <c r="F1213" s="21">
        <v>43927</v>
      </c>
      <c r="G1213" s="16" t="s">
        <v>1086</v>
      </c>
      <c r="H1213" s="26" t="s">
        <v>76</v>
      </c>
      <c r="M1213" s="26" t="s">
        <v>18742</v>
      </c>
      <c r="O1213" s="16" t="s">
        <v>119</v>
      </c>
      <c r="R1213" s="16" t="s">
        <v>139</v>
      </c>
      <c r="S1213" s="16" t="s">
        <v>192</v>
      </c>
      <c r="T1213" s="23" t="s">
        <v>32</v>
      </c>
      <c r="W1213" s="20" t="s">
        <v>43</v>
      </c>
      <c r="Z1213" s="24" t="s">
        <v>32</v>
      </c>
      <c r="AA1213" s="24" t="s">
        <v>32</v>
      </c>
      <c r="AB1213" s="24" t="s">
        <v>32</v>
      </c>
      <c r="AC1213" s="24" t="s">
        <v>32</v>
      </c>
      <c r="AD1213" s="24" t="s">
        <v>32</v>
      </c>
      <c r="AE1213" s="24" t="s">
        <v>32</v>
      </c>
      <c r="AF1213" s="24" t="s">
        <v>32</v>
      </c>
      <c r="AG1213" s="24" t="s">
        <v>32</v>
      </c>
      <c r="AH1213" s="24" t="s">
        <v>32</v>
      </c>
    </row>
    <row r="1214" spans="1:35" ht="30" x14ac:dyDescent="0.25">
      <c r="A1214" s="17">
        <v>111281.09</v>
      </c>
      <c r="B1214" s="18">
        <v>1</v>
      </c>
      <c r="C1214" s="16" t="s">
        <v>73</v>
      </c>
      <c r="D1214" s="21">
        <v>39730</v>
      </c>
      <c r="E1214" s="16" t="s">
        <v>113</v>
      </c>
      <c r="F1214" s="21">
        <v>43887</v>
      </c>
      <c r="G1214" s="16" t="s">
        <v>573</v>
      </c>
      <c r="H1214" s="26" t="s">
        <v>320</v>
      </c>
      <c r="L1214" s="16" t="s">
        <v>110</v>
      </c>
      <c r="M1214" s="26" t="s">
        <v>18741</v>
      </c>
      <c r="O1214" s="16" t="s">
        <v>1139</v>
      </c>
      <c r="P1214" s="26" t="s">
        <v>1140</v>
      </c>
      <c r="T1214" s="22">
        <v>0.01</v>
      </c>
      <c r="W1214" s="20" t="s">
        <v>43</v>
      </c>
      <c r="X1214" s="16" t="s">
        <v>44</v>
      </c>
      <c r="Z1214" s="24" t="s">
        <v>32</v>
      </c>
      <c r="AA1214" s="24" t="s">
        <v>32</v>
      </c>
      <c r="AB1214" s="24" t="s">
        <v>32</v>
      </c>
      <c r="AC1214" s="24" t="s">
        <v>32</v>
      </c>
      <c r="AD1214" s="25">
        <v>0</v>
      </c>
      <c r="AE1214" s="25">
        <v>285134.86</v>
      </c>
      <c r="AF1214" s="25">
        <v>0</v>
      </c>
      <c r="AG1214" s="25">
        <v>0</v>
      </c>
      <c r="AH1214" s="25">
        <v>285134.86</v>
      </c>
    </row>
    <row r="1215" spans="1:35" ht="30" x14ac:dyDescent="0.25">
      <c r="A1215" s="17">
        <v>111281.1</v>
      </c>
      <c r="B1215" s="18">
        <v>2</v>
      </c>
      <c r="C1215" s="16" t="s">
        <v>47</v>
      </c>
      <c r="D1215" s="21">
        <v>39730</v>
      </c>
      <c r="E1215" s="16" t="s">
        <v>113</v>
      </c>
      <c r="F1215" s="21">
        <v>44006</v>
      </c>
      <c r="G1215" s="16" t="s">
        <v>103</v>
      </c>
      <c r="H1215" s="26" t="s">
        <v>212</v>
      </c>
      <c r="L1215" s="16" t="s">
        <v>110</v>
      </c>
      <c r="M1215" s="26" t="s">
        <v>1218</v>
      </c>
      <c r="N1215" s="26" t="s">
        <v>1219</v>
      </c>
      <c r="O1215" s="16" t="s">
        <v>1139</v>
      </c>
      <c r="P1215" s="26" t="s">
        <v>1140</v>
      </c>
      <c r="T1215" s="22">
        <v>0</v>
      </c>
      <c r="W1215" s="20" t="s">
        <v>43</v>
      </c>
      <c r="X1215" s="16" t="s">
        <v>44</v>
      </c>
      <c r="Z1215" s="25">
        <v>0</v>
      </c>
      <c r="AA1215" s="25">
        <v>11510.4</v>
      </c>
      <c r="AB1215" s="25">
        <v>0</v>
      </c>
      <c r="AC1215" s="25">
        <v>0</v>
      </c>
      <c r="AD1215" s="25">
        <v>0</v>
      </c>
      <c r="AE1215" s="25">
        <v>318260.40000000002</v>
      </c>
      <c r="AF1215" s="25">
        <v>0</v>
      </c>
      <c r="AG1215" s="25">
        <v>0</v>
      </c>
      <c r="AH1215" s="25">
        <v>318260.40000000002</v>
      </c>
    </row>
    <row r="1216" spans="1:35" ht="30" x14ac:dyDescent="0.25">
      <c r="A1216" s="17">
        <v>111281.15</v>
      </c>
      <c r="B1216" s="18">
        <v>1</v>
      </c>
      <c r="C1216" s="16" t="s">
        <v>73</v>
      </c>
      <c r="D1216" s="21">
        <v>39967</v>
      </c>
      <c r="E1216" s="16" t="s">
        <v>74</v>
      </c>
      <c r="F1216" s="21">
        <v>44006</v>
      </c>
      <c r="G1216" s="16" t="s">
        <v>142</v>
      </c>
      <c r="H1216" s="26" t="s">
        <v>238</v>
      </c>
      <c r="L1216" s="16" t="s">
        <v>110</v>
      </c>
      <c r="M1216" s="26" t="s">
        <v>18740</v>
      </c>
      <c r="O1216" s="16" t="s">
        <v>1139</v>
      </c>
      <c r="P1216" s="26" t="s">
        <v>1140</v>
      </c>
      <c r="T1216" s="22">
        <v>0</v>
      </c>
      <c r="W1216" s="20" t="s">
        <v>43</v>
      </c>
      <c r="X1216" s="16" t="s">
        <v>44</v>
      </c>
      <c r="Z1216" s="24" t="s">
        <v>32</v>
      </c>
      <c r="AA1216" s="24" t="s">
        <v>32</v>
      </c>
      <c r="AB1216" s="24" t="s">
        <v>32</v>
      </c>
      <c r="AC1216" s="24" t="s">
        <v>32</v>
      </c>
      <c r="AD1216" s="25">
        <v>0</v>
      </c>
      <c r="AE1216" s="25">
        <v>176000</v>
      </c>
      <c r="AF1216" s="25">
        <v>0</v>
      </c>
      <c r="AG1216" s="25">
        <v>0</v>
      </c>
      <c r="AH1216" s="25">
        <v>176000</v>
      </c>
    </row>
    <row r="1217" spans="1:35" ht="30" x14ac:dyDescent="0.25">
      <c r="A1217" s="17">
        <v>111281.19</v>
      </c>
      <c r="B1217" s="18">
        <v>2</v>
      </c>
      <c r="C1217" s="16" t="s">
        <v>73</v>
      </c>
      <c r="D1217" s="21">
        <v>40878</v>
      </c>
      <c r="E1217" s="16" t="s">
        <v>1387</v>
      </c>
      <c r="F1217" s="21">
        <v>44006</v>
      </c>
      <c r="G1217" s="16" t="s">
        <v>142</v>
      </c>
      <c r="H1217" s="26" t="s">
        <v>383</v>
      </c>
      <c r="I1217" s="16" t="s">
        <v>18739</v>
      </c>
      <c r="K1217" s="16" t="s">
        <v>3170</v>
      </c>
      <c r="L1217" s="16" t="s">
        <v>37</v>
      </c>
      <c r="M1217" s="26" t="s">
        <v>18738</v>
      </c>
      <c r="N1217" s="26" t="s">
        <v>18737</v>
      </c>
      <c r="O1217" s="16" t="s">
        <v>1139</v>
      </c>
      <c r="P1217" s="26" t="s">
        <v>1140</v>
      </c>
      <c r="T1217" s="22">
        <v>0</v>
      </c>
      <c r="W1217" s="20" t="s">
        <v>43</v>
      </c>
      <c r="X1217" s="16" t="s">
        <v>44</v>
      </c>
      <c r="Z1217" s="24" t="s">
        <v>32</v>
      </c>
      <c r="AA1217" s="24" t="s">
        <v>32</v>
      </c>
      <c r="AB1217" s="24" t="s">
        <v>32</v>
      </c>
      <c r="AC1217" s="24" t="s">
        <v>32</v>
      </c>
      <c r="AD1217" s="25">
        <v>5000</v>
      </c>
      <c r="AE1217" s="25">
        <v>0</v>
      </c>
      <c r="AF1217" s="25">
        <v>305178</v>
      </c>
      <c r="AG1217" s="25">
        <v>0</v>
      </c>
      <c r="AH1217" s="25">
        <v>310178</v>
      </c>
      <c r="AI1217" s="16" t="s">
        <v>18736</v>
      </c>
    </row>
    <row r="1218" spans="1:35" x14ac:dyDescent="0.25">
      <c r="A1218" s="17">
        <v>111326.01</v>
      </c>
      <c r="B1218" s="18">
        <v>6</v>
      </c>
      <c r="C1218" s="16" t="s">
        <v>73</v>
      </c>
      <c r="D1218" s="21">
        <v>40303</v>
      </c>
      <c r="E1218" s="16" t="s">
        <v>142</v>
      </c>
      <c r="F1218" s="21">
        <v>43418</v>
      </c>
      <c r="G1218" s="16" t="s">
        <v>75</v>
      </c>
      <c r="H1218" s="26" t="s">
        <v>76</v>
      </c>
      <c r="M1218" s="26" t="s">
        <v>1220</v>
      </c>
      <c r="O1218" s="16" t="s">
        <v>78</v>
      </c>
      <c r="P1218" s="26" t="s">
        <v>198</v>
      </c>
      <c r="T1218" s="23" t="s">
        <v>32</v>
      </c>
      <c r="W1218" s="20" t="s">
        <v>43</v>
      </c>
      <c r="Z1218" s="25">
        <v>0</v>
      </c>
      <c r="AA1218" s="25">
        <v>0</v>
      </c>
      <c r="AB1218" s="25">
        <v>1000000</v>
      </c>
      <c r="AC1218" s="25">
        <v>0</v>
      </c>
      <c r="AD1218" s="25">
        <v>0</v>
      </c>
      <c r="AE1218" s="25">
        <v>0</v>
      </c>
      <c r="AF1218" s="25">
        <v>8287554</v>
      </c>
      <c r="AG1218" s="25">
        <v>0</v>
      </c>
      <c r="AH1218" s="25">
        <v>8287554</v>
      </c>
      <c r="AI1218" s="16" t="s">
        <v>1221</v>
      </c>
    </row>
    <row r="1219" spans="1:35" x14ac:dyDescent="0.25">
      <c r="A1219" s="17">
        <v>111327</v>
      </c>
      <c r="B1219" s="18">
        <v>6</v>
      </c>
      <c r="C1219" s="16" t="s">
        <v>73</v>
      </c>
      <c r="D1219" s="21">
        <v>39659</v>
      </c>
      <c r="E1219" s="16" t="s">
        <v>774</v>
      </c>
      <c r="F1219" s="21">
        <v>42499</v>
      </c>
      <c r="G1219" s="16" t="s">
        <v>109</v>
      </c>
      <c r="H1219" s="26" t="s">
        <v>76</v>
      </c>
      <c r="L1219" s="16" t="s">
        <v>110</v>
      </c>
      <c r="M1219" s="26" t="s">
        <v>1222</v>
      </c>
      <c r="O1219" s="16" t="s">
        <v>1223</v>
      </c>
      <c r="P1219" s="26" t="s">
        <v>198</v>
      </c>
      <c r="R1219" s="16" t="s">
        <v>139</v>
      </c>
      <c r="S1219" s="16" t="s">
        <v>84</v>
      </c>
      <c r="T1219" s="23" t="s">
        <v>32</v>
      </c>
      <c r="W1219" s="20" t="s">
        <v>43</v>
      </c>
      <c r="Z1219" s="25">
        <v>0</v>
      </c>
      <c r="AA1219" s="25">
        <v>0</v>
      </c>
      <c r="AB1219" s="25">
        <v>2300000</v>
      </c>
      <c r="AC1219" s="25">
        <v>0</v>
      </c>
      <c r="AD1219" s="25">
        <v>0</v>
      </c>
      <c r="AE1219" s="25">
        <v>0</v>
      </c>
      <c r="AF1219" s="25">
        <v>15427248.85</v>
      </c>
      <c r="AG1219" s="25">
        <v>0</v>
      </c>
      <c r="AH1219" s="25">
        <v>15427248.85</v>
      </c>
      <c r="AI1219" s="16" t="s">
        <v>1224</v>
      </c>
    </row>
    <row r="1220" spans="1:35" ht="45" x14ac:dyDescent="0.25">
      <c r="A1220" s="17">
        <v>111335.01</v>
      </c>
      <c r="B1220" s="18">
        <v>3</v>
      </c>
      <c r="C1220" s="16" t="s">
        <v>73</v>
      </c>
      <c r="D1220" s="21">
        <v>42088</v>
      </c>
      <c r="E1220" s="16" t="s">
        <v>1058</v>
      </c>
      <c r="F1220" s="21">
        <v>44215</v>
      </c>
      <c r="G1220" s="16" t="s">
        <v>75</v>
      </c>
      <c r="H1220" s="26" t="s">
        <v>98</v>
      </c>
      <c r="M1220" s="26" t="s">
        <v>18734</v>
      </c>
      <c r="O1220" s="16" t="s">
        <v>60</v>
      </c>
      <c r="P1220" s="26" t="s">
        <v>631</v>
      </c>
      <c r="R1220" s="16" t="s">
        <v>139</v>
      </c>
      <c r="S1220" s="16" t="s">
        <v>42</v>
      </c>
      <c r="T1220" s="23" t="s">
        <v>32</v>
      </c>
      <c r="W1220" s="20" t="s">
        <v>43</v>
      </c>
      <c r="Z1220" s="24" t="s">
        <v>32</v>
      </c>
      <c r="AA1220" s="24" t="s">
        <v>32</v>
      </c>
      <c r="AB1220" s="24" t="s">
        <v>32</v>
      </c>
      <c r="AC1220" s="24" t="s">
        <v>32</v>
      </c>
      <c r="AD1220" s="24" t="s">
        <v>32</v>
      </c>
      <c r="AE1220" s="24" t="s">
        <v>32</v>
      </c>
      <c r="AF1220" s="24" t="s">
        <v>32</v>
      </c>
      <c r="AG1220" s="24" t="s">
        <v>32</v>
      </c>
      <c r="AH1220" s="24" t="s">
        <v>32</v>
      </c>
      <c r="AI1220" s="16" t="s">
        <v>18735</v>
      </c>
    </row>
    <row r="1221" spans="1:35" ht="45" x14ac:dyDescent="0.25">
      <c r="A1221" s="17">
        <v>111335.02</v>
      </c>
      <c r="B1221" s="18">
        <v>3</v>
      </c>
      <c r="C1221" s="16" t="s">
        <v>73</v>
      </c>
      <c r="D1221" s="21">
        <v>42088</v>
      </c>
      <c r="E1221" s="16" t="s">
        <v>1058</v>
      </c>
      <c r="F1221" s="21">
        <v>44215</v>
      </c>
      <c r="G1221" s="16" t="s">
        <v>75</v>
      </c>
      <c r="H1221" s="26" t="s">
        <v>98</v>
      </c>
      <c r="M1221" s="26" t="s">
        <v>18734</v>
      </c>
      <c r="O1221" s="16" t="s">
        <v>60</v>
      </c>
      <c r="P1221" s="26" t="s">
        <v>631</v>
      </c>
      <c r="R1221" s="16" t="s">
        <v>139</v>
      </c>
      <c r="S1221" s="16" t="s">
        <v>42</v>
      </c>
      <c r="T1221" s="23" t="s">
        <v>32</v>
      </c>
      <c r="W1221" s="20" t="s">
        <v>43</v>
      </c>
      <c r="Z1221" s="24" t="s">
        <v>32</v>
      </c>
      <c r="AA1221" s="24" t="s">
        <v>32</v>
      </c>
      <c r="AB1221" s="24" t="s">
        <v>32</v>
      </c>
      <c r="AC1221" s="24" t="s">
        <v>32</v>
      </c>
      <c r="AD1221" s="24" t="s">
        <v>32</v>
      </c>
      <c r="AE1221" s="24" t="s">
        <v>32</v>
      </c>
      <c r="AF1221" s="24" t="s">
        <v>32</v>
      </c>
      <c r="AG1221" s="24" t="s">
        <v>32</v>
      </c>
      <c r="AH1221" s="24" t="s">
        <v>32</v>
      </c>
      <c r="AI1221" s="16" t="s">
        <v>18733</v>
      </c>
    </row>
    <row r="1222" spans="1:35" ht="30" x14ac:dyDescent="0.25">
      <c r="A1222" s="17">
        <v>111351</v>
      </c>
      <c r="B1222" s="18">
        <v>1</v>
      </c>
      <c r="C1222" s="16" t="s">
        <v>31</v>
      </c>
      <c r="D1222" s="21">
        <v>39666</v>
      </c>
      <c r="E1222" s="16" t="s">
        <v>543</v>
      </c>
      <c r="F1222" s="21">
        <v>44215</v>
      </c>
      <c r="G1222" s="16" t="s">
        <v>75</v>
      </c>
      <c r="H1222" s="26" t="s">
        <v>34</v>
      </c>
      <c r="M1222" s="26" t="s">
        <v>1225</v>
      </c>
      <c r="N1222" s="26" t="s">
        <v>1226</v>
      </c>
      <c r="O1222" s="16" t="s">
        <v>60</v>
      </c>
      <c r="P1222" s="26" t="s">
        <v>138</v>
      </c>
      <c r="R1222" s="16" t="s">
        <v>139</v>
      </c>
      <c r="S1222" s="16" t="s">
        <v>42</v>
      </c>
      <c r="T1222" s="22">
        <v>0</v>
      </c>
      <c r="W1222" s="20" t="s">
        <v>43</v>
      </c>
      <c r="X1222" s="16" t="s">
        <v>140</v>
      </c>
      <c r="Z1222" s="25">
        <v>0</v>
      </c>
      <c r="AA1222" s="25">
        <v>0</v>
      </c>
      <c r="AB1222" s="25">
        <v>666015</v>
      </c>
      <c r="AC1222" s="25">
        <v>0</v>
      </c>
      <c r="AD1222" s="25">
        <v>344971</v>
      </c>
      <c r="AE1222" s="25">
        <v>1350000</v>
      </c>
      <c r="AF1222" s="25">
        <v>5860752</v>
      </c>
      <c r="AG1222" s="25">
        <v>0</v>
      </c>
      <c r="AH1222" s="25">
        <v>7555723</v>
      </c>
      <c r="AI1222" s="16" t="s">
        <v>1227</v>
      </c>
    </row>
    <row r="1223" spans="1:35" x14ac:dyDescent="0.25">
      <c r="A1223" s="17">
        <v>111370.01</v>
      </c>
      <c r="B1223" s="18">
        <v>1</v>
      </c>
      <c r="C1223" s="16" t="s">
        <v>474</v>
      </c>
      <c r="D1223" s="21">
        <v>42578</v>
      </c>
      <c r="E1223" s="16" t="s">
        <v>142</v>
      </c>
      <c r="F1223" s="21">
        <v>44354</v>
      </c>
      <c r="G1223" s="16" t="s">
        <v>32</v>
      </c>
      <c r="H1223" s="26" t="s">
        <v>34</v>
      </c>
      <c r="I1223" s="16" t="s">
        <v>1251</v>
      </c>
      <c r="J1223" s="20" t="s">
        <v>148</v>
      </c>
      <c r="L1223" s="16" t="s">
        <v>149</v>
      </c>
      <c r="M1223" s="26" t="s">
        <v>18732</v>
      </c>
      <c r="O1223" s="16" t="s">
        <v>179</v>
      </c>
      <c r="P1223" s="26" t="s">
        <v>79</v>
      </c>
      <c r="R1223" s="16" t="s">
        <v>41</v>
      </c>
      <c r="S1223" s="16" t="s">
        <v>84</v>
      </c>
      <c r="T1223" s="22">
        <v>0.01</v>
      </c>
      <c r="U1223" s="21">
        <v>43553</v>
      </c>
      <c r="W1223" s="20" t="s">
        <v>43</v>
      </c>
      <c r="X1223" s="16" t="s">
        <v>454</v>
      </c>
      <c r="Y1223" s="26" t="s">
        <v>18731</v>
      </c>
      <c r="Z1223" s="24" t="s">
        <v>32</v>
      </c>
      <c r="AA1223" s="24" t="s">
        <v>32</v>
      </c>
      <c r="AB1223" s="24" t="s">
        <v>32</v>
      </c>
      <c r="AC1223" s="24" t="s">
        <v>32</v>
      </c>
      <c r="AD1223" s="25">
        <v>0</v>
      </c>
      <c r="AE1223" s="25">
        <v>0</v>
      </c>
      <c r="AF1223" s="25">
        <v>964470</v>
      </c>
      <c r="AG1223" s="25">
        <v>0</v>
      </c>
      <c r="AH1223" s="25">
        <v>964470</v>
      </c>
      <c r="AI1223" s="16" t="s">
        <v>18730</v>
      </c>
    </row>
    <row r="1224" spans="1:35" x14ac:dyDescent="0.25">
      <c r="A1224" s="17">
        <v>111376.08</v>
      </c>
      <c r="B1224" s="18">
        <v>1</v>
      </c>
      <c r="C1224" s="16" t="s">
        <v>73</v>
      </c>
      <c r="D1224" s="21">
        <v>42682</v>
      </c>
      <c r="E1224" s="16" t="s">
        <v>142</v>
      </c>
      <c r="F1224" s="21">
        <v>43501</v>
      </c>
      <c r="G1224" s="16" t="s">
        <v>75</v>
      </c>
      <c r="H1224" s="26" t="s">
        <v>232</v>
      </c>
      <c r="I1224" s="16" t="s">
        <v>748</v>
      </c>
      <c r="J1224" s="20" t="s">
        <v>116</v>
      </c>
      <c r="L1224" s="16" t="s">
        <v>116</v>
      </c>
      <c r="M1224" s="26" t="s">
        <v>18729</v>
      </c>
      <c r="N1224" s="26" t="s">
        <v>1229</v>
      </c>
      <c r="O1224" s="16" t="s">
        <v>151</v>
      </c>
      <c r="P1224" s="26" t="s">
        <v>198</v>
      </c>
      <c r="T1224" s="23" t="s">
        <v>32</v>
      </c>
      <c r="W1224" s="20" t="s">
        <v>43</v>
      </c>
      <c r="Z1224" s="24" t="s">
        <v>32</v>
      </c>
      <c r="AA1224" s="24" t="s">
        <v>32</v>
      </c>
      <c r="AB1224" s="24" t="s">
        <v>32</v>
      </c>
      <c r="AC1224" s="24" t="s">
        <v>32</v>
      </c>
      <c r="AD1224" s="25">
        <v>0</v>
      </c>
      <c r="AE1224" s="25">
        <v>0</v>
      </c>
      <c r="AF1224" s="25">
        <v>2710000</v>
      </c>
      <c r="AG1224" s="25">
        <v>0</v>
      </c>
      <c r="AH1224" s="25">
        <v>2710000</v>
      </c>
      <c r="AI1224" s="16" t="s">
        <v>18728</v>
      </c>
    </row>
    <row r="1225" spans="1:35" x14ac:dyDescent="0.25">
      <c r="A1225" s="17">
        <v>111376.11</v>
      </c>
      <c r="B1225" s="18">
        <v>1</v>
      </c>
      <c r="C1225" s="16" t="s">
        <v>73</v>
      </c>
      <c r="D1225" s="21">
        <v>43755</v>
      </c>
      <c r="E1225" s="16" t="s">
        <v>142</v>
      </c>
      <c r="F1225" s="21">
        <v>44279</v>
      </c>
      <c r="G1225" s="16" t="s">
        <v>75</v>
      </c>
      <c r="H1225" s="26" t="s">
        <v>232</v>
      </c>
      <c r="I1225" s="16" t="s">
        <v>748</v>
      </c>
      <c r="J1225" s="20" t="s">
        <v>116</v>
      </c>
      <c r="L1225" s="16" t="s">
        <v>116</v>
      </c>
      <c r="M1225" s="26" t="s">
        <v>18727</v>
      </c>
      <c r="N1225" s="26" t="s">
        <v>1229</v>
      </c>
      <c r="O1225" s="16" t="s">
        <v>151</v>
      </c>
      <c r="P1225" s="26" t="s">
        <v>198</v>
      </c>
      <c r="T1225" s="23" t="s">
        <v>32</v>
      </c>
      <c r="W1225" s="20" t="s">
        <v>43</v>
      </c>
      <c r="Z1225" s="24" t="s">
        <v>32</v>
      </c>
      <c r="AA1225" s="24" t="s">
        <v>32</v>
      </c>
      <c r="AB1225" s="24" t="s">
        <v>32</v>
      </c>
      <c r="AC1225" s="24" t="s">
        <v>32</v>
      </c>
      <c r="AD1225" s="25">
        <v>0</v>
      </c>
      <c r="AE1225" s="25">
        <v>0</v>
      </c>
      <c r="AF1225" s="25">
        <v>3047100</v>
      </c>
      <c r="AG1225" s="25">
        <v>0</v>
      </c>
      <c r="AH1225" s="25">
        <v>3047100</v>
      </c>
      <c r="AI1225" s="16" t="s">
        <v>18726</v>
      </c>
    </row>
    <row r="1226" spans="1:35" x14ac:dyDescent="0.25">
      <c r="A1226" s="17">
        <v>111376.12</v>
      </c>
      <c r="B1226" s="18">
        <v>1</v>
      </c>
      <c r="C1226" s="16" t="s">
        <v>73</v>
      </c>
      <c r="D1226" s="21">
        <v>44172</v>
      </c>
      <c r="E1226" s="16" t="s">
        <v>176</v>
      </c>
      <c r="F1226" s="21">
        <v>44279</v>
      </c>
      <c r="G1226" s="16" t="s">
        <v>75</v>
      </c>
      <c r="H1226" s="26" t="s">
        <v>232</v>
      </c>
      <c r="I1226" s="16" t="s">
        <v>748</v>
      </c>
      <c r="J1226" s="20" t="s">
        <v>116</v>
      </c>
      <c r="L1226" s="16" t="s">
        <v>116</v>
      </c>
      <c r="M1226" s="26" t="s">
        <v>1228</v>
      </c>
      <c r="N1226" s="26" t="s">
        <v>1229</v>
      </c>
      <c r="O1226" s="16" t="s">
        <v>151</v>
      </c>
      <c r="P1226" s="26" t="s">
        <v>198</v>
      </c>
      <c r="T1226" s="23" t="s">
        <v>32</v>
      </c>
      <c r="W1226" s="20" t="s">
        <v>43</v>
      </c>
      <c r="Z1226" s="25">
        <v>0</v>
      </c>
      <c r="AA1226" s="25">
        <v>0</v>
      </c>
      <c r="AB1226" s="25">
        <v>2250000</v>
      </c>
      <c r="AC1226" s="25">
        <v>0</v>
      </c>
      <c r="AD1226" s="25">
        <v>0</v>
      </c>
      <c r="AE1226" s="25">
        <v>0</v>
      </c>
      <c r="AF1226" s="25">
        <v>2250000</v>
      </c>
      <c r="AG1226" s="25">
        <v>0</v>
      </c>
      <c r="AH1226" s="25">
        <v>2250000</v>
      </c>
      <c r="AI1226" s="16" t="s">
        <v>1230</v>
      </c>
    </row>
    <row r="1227" spans="1:35" x14ac:dyDescent="0.25">
      <c r="A1227" s="17">
        <v>111451.01</v>
      </c>
      <c r="B1227" s="18">
        <v>6</v>
      </c>
      <c r="C1227" s="16" t="s">
        <v>73</v>
      </c>
      <c r="D1227" s="21">
        <v>40700</v>
      </c>
      <c r="E1227" s="16" t="s">
        <v>74</v>
      </c>
      <c r="F1227" s="21">
        <v>43418</v>
      </c>
      <c r="G1227" s="16" t="s">
        <v>75</v>
      </c>
      <c r="H1227" s="26" t="s">
        <v>76</v>
      </c>
      <c r="M1227" s="26" t="s">
        <v>18725</v>
      </c>
      <c r="O1227" s="16" t="s">
        <v>78</v>
      </c>
      <c r="P1227" s="26" t="s">
        <v>890</v>
      </c>
      <c r="T1227" s="22">
        <v>0</v>
      </c>
      <c r="W1227" s="20" t="s">
        <v>43</v>
      </c>
      <c r="Z1227" s="24" t="s">
        <v>32</v>
      </c>
      <c r="AA1227" s="24" t="s">
        <v>32</v>
      </c>
      <c r="AB1227" s="24" t="s">
        <v>32</v>
      </c>
      <c r="AC1227" s="24" t="s">
        <v>32</v>
      </c>
      <c r="AD1227" s="25">
        <v>0</v>
      </c>
      <c r="AE1227" s="25">
        <v>0</v>
      </c>
      <c r="AF1227" s="25">
        <v>0</v>
      </c>
      <c r="AG1227" s="25">
        <v>0</v>
      </c>
      <c r="AH1227" s="25">
        <v>0</v>
      </c>
    </row>
    <row r="1228" spans="1:35" x14ac:dyDescent="0.25">
      <c r="A1228" s="17">
        <v>111477</v>
      </c>
      <c r="B1228" s="18">
        <v>1</v>
      </c>
      <c r="C1228" s="16" t="s">
        <v>73</v>
      </c>
      <c r="D1228" s="21">
        <v>39703</v>
      </c>
      <c r="E1228" s="16" t="s">
        <v>1609</v>
      </c>
      <c r="F1228" s="21">
        <v>43235</v>
      </c>
      <c r="G1228" s="16" t="s">
        <v>1610</v>
      </c>
      <c r="H1228" s="26" t="s">
        <v>1163</v>
      </c>
      <c r="L1228" s="16" t="s">
        <v>110</v>
      </c>
      <c r="M1228" s="26" t="s">
        <v>18724</v>
      </c>
      <c r="O1228" s="16" t="s">
        <v>1612</v>
      </c>
      <c r="P1228" s="26" t="s">
        <v>1062</v>
      </c>
      <c r="T1228" s="23" t="s">
        <v>32</v>
      </c>
      <c r="W1228" s="20" t="s">
        <v>43</v>
      </c>
      <c r="Z1228" s="24" t="s">
        <v>32</v>
      </c>
      <c r="AA1228" s="24" t="s">
        <v>32</v>
      </c>
      <c r="AB1228" s="24" t="s">
        <v>32</v>
      </c>
      <c r="AC1228" s="24" t="s">
        <v>32</v>
      </c>
      <c r="AD1228" s="25">
        <v>0</v>
      </c>
      <c r="AE1228" s="25">
        <v>0</v>
      </c>
      <c r="AF1228" s="25">
        <v>161561.25</v>
      </c>
      <c r="AG1228" s="25">
        <v>0</v>
      </c>
      <c r="AH1228" s="25">
        <v>161561.25</v>
      </c>
      <c r="AI1228" s="16" t="s">
        <v>18723</v>
      </c>
    </row>
    <row r="1229" spans="1:35" x14ac:dyDescent="0.25">
      <c r="A1229" s="17">
        <v>111643</v>
      </c>
      <c r="B1229" s="18">
        <v>2</v>
      </c>
      <c r="C1229" s="16" t="s">
        <v>73</v>
      </c>
      <c r="D1229" s="21">
        <v>39717</v>
      </c>
      <c r="E1229" s="16" t="s">
        <v>1609</v>
      </c>
      <c r="F1229" s="21">
        <v>39717</v>
      </c>
      <c r="G1229" s="16" t="s">
        <v>32</v>
      </c>
      <c r="H1229" s="26" t="s">
        <v>286</v>
      </c>
      <c r="L1229" s="16" t="s">
        <v>110</v>
      </c>
      <c r="M1229" s="26" t="s">
        <v>18722</v>
      </c>
      <c r="O1229" s="16" t="s">
        <v>1612</v>
      </c>
      <c r="T1229" s="23" t="s">
        <v>32</v>
      </c>
      <c r="W1229" s="20" t="s">
        <v>43</v>
      </c>
      <c r="Z1229" s="24" t="s">
        <v>32</v>
      </c>
      <c r="AA1229" s="24" t="s">
        <v>32</v>
      </c>
      <c r="AB1229" s="24" t="s">
        <v>32</v>
      </c>
      <c r="AC1229" s="24" t="s">
        <v>32</v>
      </c>
      <c r="AD1229" s="24" t="s">
        <v>32</v>
      </c>
      <c r="AE1229" s="24" t="s">
        <v>32</v>
      </c>
      <c r="AF1229" s="24" t="s">
        <v>32</v>
      </c>
      <c r="AG1229" s="24" t="s">
        <v>32</v>
      </c>
      <c r="AH1229" s="24" t="s">
        <v>32</v>
      </c>
      <c r="AI1229" s="16" t="s">
        <v>18721</v>
      </c>
    </row>
    <row r="1230" spans="1:35" x14ac:dyDescent="0.25">
      <c r="A1230" s="17">
        <v>111648</v>
      </c>
      <c r="B1230" s="18">
        <v>4</v>
      </c>
      <c r="C1230" s="16" t="s">
        <v>73</v>
      </c>
      <c r="D1230" s="21">
        <v>39720</v>
      </c>
      <c r="E1230" s="16" t="s">
        <v>1609</v>
      </c>
      <c r="F1230" s="21">
        <v>39720</v>
      </c>
      <c r="G1230" s="16" t="s">
        <v>32</v>
      </c>
      <c r="H1230" s="26" t="s">
        <v>186</v>
      </c>
      <c r="L1230" s="16" t="s">
        <v>110</v>
      </c>
      <c r="M1230" s="26" t="s">
        <v>18720</v>
      </c>
      <c r="O1230" s="16" t="s">
        <v>1612</v>
      </c>
      <c r="T1230" s="23" t="s">
        <v>32</v>
      </c>
      <c r="W1230" s="20" t="s">
        <v>43</v>
      </c>
      <c r="Z1230" s="24" t="s">
        <v>32</v>
      </c>
      <c r="AA1230" s="24" t="s">
        <v>32</v>
      </c>
      <c r="AB1230" s="24" t="s">
        <v>32</v>
      </c>
      <c r="AC1230" s="24" t="s">
        <v>32</v>
      </c>
      <c r="AD1230" s="24" t="s">
        <v>32</v>
      </c>
      <c r="AE1230" s="24" t="s">
        <v>32</v>
      </c>
      <c r="AF1230" s="24" t="s">
        <v>32</v>
      </c>
      <c r="AG1230" s="24" t="s">
        <v>32</v>
      </c>
      <c r="AH1230" s="24" t="s">
        <v>32</v>
      </c>
    </row>
    <row r="1231" spans="1:35" ht="30" x14ac:dyDescent="0.25">
      <c r="A1231" s="17">
        <v>111805</v>
      </c>
      <c r="B1231" s="18">
        <v>2</v>
      </c>
      <c r="C1231" s="16" t="s">
        <v>474</v>
      </c>
      <c r="D1231" s="21">
        <v>39724</v>
      </c>
      <c r="E1231" s="16" t="s">
        <v>1207</v>
      </c>
      <c r="F1231" s="21">
        <v>44280</v>
      </c>
      <c r="G1231" s="16" t="s">
        <v>75</v>
      </c>
      <c r="H1231" s="26" t="s">
        <v>371</v>
      </c>
      <c r="I1231" s="16" t="s">
        <v>10211</v>
      </c>
      <c r="J1231" s="20" t="s">
        <v>116</v>
      </c>
      <c r="L1231" s="16" t="s">
        <v>116</v>
      </c>
      <c r="M1231" s="26" t="s">
        <v>18719</v>
      </c>
      <c r="N1231" s="26" t="s">
        <v>18718</v>
      </c>
      <c r="O1231" s="16" t="s">
        <v>78</v>
      </c>
      <c r="P1231" s="26" t="s">
        <v>453</v>
      </c>
      <c r="T1231" s="22">
        <v>11.32</v>
      </c>
      <c r="W1231" s="20" t="s">
        <v>43</v>
      </c>
      <c r="X1231" s="16" t="s">
        <v>78</v>
      </c>
      <c r="Z1231" s="24" t="s">
        <v>32</v>
      </c>
      <c r="AA1231" s="24" t="s">
        <v>32</v>
      </c>
      <c r="AB1231" s="24" t="s">
        <v>32</v>
      </c>
      <c r="AC1231" s="24" t="s">
        <v>32</v>
      </c>
      <c r="AD1231" s="24" t="s">
        <v>32</v>
      </c>
      <c r="AE1231" s="24" t="s">
        <v>32</v>
      </c>
      <c r="AF1231" s="24" t="s">
        <v>32</v>
      </c>
      <c r="AG1231" s="24" t="s">
        <v>32</v>
      </c>
      <c r="AH1231" s="24" t="s">
        <v>32</v>
      </c>
      <c r="AI1231" s="16" t="s">
        <v>18717</v>
      </c>
    </row>
    <row r="1232" spans="1:35" x14ac:dyDescent="0.25">
      <c r="A1232" s="17">
        <v>111838</v>
      </c>
      <c r="B1232" s="18">
        <v>6</v>
      </c>
      <c r="C1232" s="16" t="s">
        <v>73</v>
      </c>
      <c r="D1232" s="21">
        <v>39730</v>
      </c>
      <c r="E1232" s="16" t="s">
        <v>774</v>
      </c>
      <c r="F1232" s="21">
        <v>43418</v>
      </c>
      <c r="G1232" s="16" t="s">
        <v>75</v>
      </c>
      <c r="H1232" s="26" t="s">
        <v>76</v>
      </c>
      <c r="M1232" s="26" t="s">
        <v>18716</v>
      </c>
      <c r="O1232" s="16" t="s">
        <v>151</v>
      </c>
      <c r="P1232" s="26" t="s">
        <v>198</v>
      </c>
      <c r="T1232" s="23" t="s">
        <v>32</v>
      </c>
      <c r="W1232" s="20" t="s">
        <v>43</v>
      </c>
      <c r="Z1232" s="24" t="s">
        <v>32</v>
      </c>
      <c r="AA1232" s="24" t="s">
        <v>32</v>
      </c>
      <c r="AB1232" s="24" t="s">
        <v>32</v>
      </c>
      <c r="AC1232" s="24" t="s">
        <v>32</v>
      </c>
      <c r="AD1232" s="25">
        <v>40000</v>
      </c>
      <c r="AE1232" s="25">
        <v>0</v>
      </c>
      <c r="AF1232" s="25">
        <v>0</v>
      </c>
      <c r="AG1232" s="25">
        <v>0</v>
      </c>
      <c r="AH1232" s="25">
        <v>40000</v>
      </c>
    </row>
    <row r="1233" spans="1:35" x14ac:dyDescent="0.25">
      <c r="A1233" s="17">
        <v>111868</v>
      </c>
      <c r="B1233" s="18">
        <v>3</v>
      </c>
      <c r="C1233" s="16" t="s">
        <v>73</v>
      </c>
      <c r="D1233" s="21">
        <v>39737</v>
      </c>
      <c r="E1233" s="16" t="s">
        <v>774</v>
      </c>
      <c r="F1233" s="21">
        <v>43418</v>
      </c>
      <c r="G1233" s="16" t="s">
        <v>75</v>
      </c>
      <c r="H1233" s="26" t="s">
        <v>766</v>
      </c>
      <c r="I1233" s="16" t="s">
        <v>683</v>
      </c>
      <c r="J1233" s="20" t="s">
        <v>148</v>
      </c>
      <c r="L1233" s="16" t="s">
        <v>149</v>
      </c>
      <c r="M1233" s="26" t="s">
        <v>18715</v>
      </c>
      <c r="O1233" s="16" t="s">
        <v>78</v>
      </c>
      <c r="P1233" s="26" t="s">
        <v>1420</v>
      </c>
      <c r="T1233" s="23" t="s">
        <v>32</v>
      </c>
      <c r="W1233" s="20" t="s">
        <v>43</v>
      </c>
      <c r="Z1233" s="24" t="s">
        <v>32</v>
      </c>
      <c r="AA1233" s="24" t="s">
        <v>32</v>
      </c>
      <c r="AB1233" s="24" t="s">
        <v>32</v>
      </c>
      <c r="AC1233" s="24" t="s">
        <v>32</v>
      </c>
      <c r="AD1233" s="25">
        <v>1500000</v>
      </c>
      <c r="AE1233" s="25">
        <v>0</v>
      </c>
      <c r="AF1233" s="25">
        <v>0</v>
      </c>
      <c r="AG1233" s="25">
        <v>0</v>
      </c>
      <c r="AH1233" s="25">
        <v>1500000</v>
      </c>
    </row>
    <row r="1234" spans="1:35" x14ac:dyDescent="0.25">
      <c r="A1234" s="17">
        <v>111869</v>
      </c>
      <c r="B1234" s="18">
        <v>6</v>
      </c>
      <c r="C1234" s="16" t="s">
        <v>73</v>
      </c>
      <c r="D1234" s="21">
        <v>39737</v>
      </c>
      <c r="E1234" s="16" t="s">
        <v>774</v>
      </c>
      <c r="F1234" s="21">
        <v>43418</v>
      </c>
      <c r="G1234" s="16" t="s">
        <v>75</v>
      </c>
      <c r="H1234" s="26" t="s">
        <v>76</v>
      </c>
      <c r="I1234" s="16" t="s">
        <v>155</v>
      </c>
      <c r="J1234" s="20" t="s">
        <v>148</v>
      </c>
      <c r="L1234" s="16" t="s">
        <v>149</v>
      </c>
      <c r="M1234" s="26" t="s">
        <v>18715</v>
      </c>
      <c r="O1234" s="16" t="s">
        <v>78</v>
      </c>
      <c r="P1234" s="26" t="s">
        <v>1420</v>
      </c>
      <c r="T1234" s="23" t="s">
        <v>32</v>
      </c>
      <c r="W1234" s="20" t="s">
        <v>43</v>
      </c>
      <c r="Z1234" s="24" t="s">
        <v>32</v>
      </c>
      <c r="AA1234" s="24" t="s">
        <v>32</v>
      </c>
      <c r="AB1234" s="24" t="s">
        <v>32</v>
      </c>
      <c r="AC1234" s="24" t="s">
        <v>32</v>
      </c>
      <c r="AD1234" s="25">
        <v>1500000</v>
      </c>
      <c r="AE1234" s="25">
        <v>0</v>
      </c>
      <c r="AF1234" s="25">
        <v>0</v>
      </c>
      <c r="AG1234" s="25">
        <v>0</v>
      </c>
      <c r="AH1234" s="25">
        <v>1500000</v>
      </c>
    </row>
    <row r="1235" spans="1:35" ht="30" x14ac:dyDescent="0.25">
      <c r="A1235" s="17">
        <v>111888.01</v>
      </c>
      <c r="B1235" s="18">
        <v>1</v>
      </c>
      <c r="C1235" s="16" t="s">
        <v>474</v>
      </c>
      <c r="D1235" s="21">
        <v>39979</v>
      </c>
      <c r="E1235" s="16" t="s">
        <v>113</v>
      </c>
      <c r="F1235" s="21">
        <v>43950</v>
      </c>
      <c r="G1235" s="16" t="s">
        <v>74</v>
      </c>
      <c r="H1235" s="26" t="s">
        <v>400</v>
      </c>
      <c r="I1235" s="16" t="s">
        <v>5027</v>
      </c>
      <c r="J1235" s="20" t="s">
        <v>116</v>
      </c>
      <c r="L1235" s="16" t="s">
        <v>116</v>
      </c>
      <c r="M1235" s="26" t="s">
        <v>18714</v>
      </c>
      <c r="N1235" s="26" t="s">
        <v>18713</v>
      </c>
      <c r="O1235" s="16" t="s">
        <v>632</v>
      </c>
      <c r="P1235" s="26" t="s">
        <v>453</v>
      </c>
      <c r="T1235" s="22">
        <v>5.74</v>
      </c>
      <c r="U1235" s="21">
        <v>43273</v>
      </c>
      <c r="W1235" s="20" t="s">
        <v>43</v>
      </c>
      <c r="X1235" s="16" t="s">
        <v>78</v>
      </c>
      <c r="Z1235" s="24" t="s">
        <v>32</v>
      </c>
      <c r="AA1235" s="24" t="s">
        <v>32</v>
      </c>
      <c r="AB1235" s="24" t="s">
        <v>32</v>
      </c>
      <c r="AC1235" s="24" t="s">
        <v>32</v>
      </c>
      <c r="AD1235" s="25">
        <v>168400</v>
      </c>
      <c r="AE1235" s="25">
        <v>374600</v>
      </c>
      <c r="AF1235" s="25">
        <v>1198600</v>
      </c>
      <c r="AG1235" s="25">
        <v>0</v>
      </c>
      <c r="AH1235" s="25">
        <v>1741600</v>
      </c>
      <c r="AI1235" s="16" t="s">
        <v>18712</v>
      </c>
    </row>
    <row r="1236" spans="1:35" x14ac:dyDescent="0.25">
      <c r="A1236" s="17">
        <v>111918</v>
      </c>
      <c r="B1236" s="18">
        <v>1</v>
      </c>
      <c r="C1236" s="16" t="s">
        <v>47</v>
      </c>
      <c r="D1236" s="21">
        <v>39743</v>
      </c>
      <c r="E1236" s="16" t="s">
        <v>774</v>
      </c>
      <c r="F1236" s="21">
        <v>41333</v>
      </c>
      <c r="G1236" s="16" t="s">
        <v>1231</v>
      </c>
      <c r="H1236" s="26" t="s">
        <v>182</v>
      </c>
      <c r="M1236" s="26" t="s">
        <v>1232</v>
      </c>
      <c r="O1236" s="16" t="s">
        <v>1171</v>
      </c>
      <c r="P1236" s="26" t="s">
        <v>1062</v>
      </c>
      <c r="T1236" s="23" t="s">
        <v>32</v>
      </c>
      <c r="W1236" s="20" t="s">
        <v>43</v>
      </c>
      <c r="Z1236" s="25">
        <v>0</v>
      </c>
      <c r="AA1236" s="25">
        <v>0</v>
      </c>
      <c r="AB1236" s="25">
        <v>23027.47</v>
      </c>
      <c r="AC1236" s="25">
        <v>0</v>
      </c>
      <c r="AD1236" s="25">
        <v>0</v>
      </c>
      <c r="AE1236" s="25">
        <v>0</v>
      </c>
      <c r="AF1236" s="25">
        <v>75691.47</v>
      </c>
      <c r="AG1236" s="25">
        <v>0</v>
      </c>
      <c r="AH1236" s="25">
        <v>75691.47</v>
      </c>
      <c r="AI1236" s="16" t="s">
        <v>1233</v>
      </c>
    </row>
    <row r="1237" spans="1:35" x14ac:dyDescent="0.25">
      <c r="A1237" s="17">
        <v>111975</v>
      </c>
      <c r="B1237" s="18">
        <v>1</v>
      </c>
      <c r="C1237" s="16" t="s">
        <v>73</v>
      </c>
      <c r="D1237" s="21">
        <v>39745</v>
      </c>
      <c r="E1237" s="16" t="s">
        <v>1609</v>
      </c>
      <c r="F1237" s="21">
        <v>39745</v>
      </c>
      <c r="G1237" s="16" t="s">
        <v>32</v>
      </c>
      <c r="H1237" s="26" t="s">
        <v>320</v>
      </c>
      <c r="L1237" s="16" t="s">
        <v>110</v>
      </c>
      <c r="M1237" s="26" t="s">
        <v>18711</v>
      </c>
      <c r="O1237" s="16" t="s">
        <v>1612</v>
      </c>
      <c r="T1237" s="23" t="s">
        <v>32</v>
      </c>
      <c r="W1237" s="20" t="s">
        <v>43</v>
      </c>
      <c r="Z1237" s="24" t="s">
        <v>32</v>
      </c>
      <c r="AA1237" s="24" t="s">
        <v>32</v>
      </c>
      <c r="AB1237" s="24" t="s">
        <v>32</v>
      </c>
      <c r="AC1237" s="24" t="s">
        <v>32</v>
      </c>
      <c r="AD1237" s="24" t="s">
        <v>32</v>
      </c>
      <c r="AE1237" s="24" t="s">
        <v>32</v>
      </c>
      <c r="AF1237" s="24" t="s">
        <v>32</v>
      </c>
      <c r="AG1237" s="24" t="s">
        <v>32</v>
      </c>
      <c r="AH1237" s="24" t="s">
        <v>32</v>
      </c>
      <c r="AI1237" s="16" t="s">
        <v>18710</v>
      </c>
    </row>
    <row r="1238" spans="1:35" ht="30" x14ac:dyDescent="0.25">
      <c r="A1238" s="17">
        <v>112010.04</v>
      </c>
      <c r="B1238" s="18">
        <v>2</v>
      </c>
      <c r="C1238" s="16" t="s">
        <v>73</v>
      </c>
      <c r="D1238" s="21">
        <v>42409</v>
      </c>
      <c r="E1238" s="16" t="s">
        <v>56</v>
      </c>
      <c r="F1238" s="21">
        <v>44259</v>
      </c>
      <c r="G1238" s="16" t="s">
        <v>75</v>
      </c>
      <c r="H1238" s="26" t="s">
        <v>286</v>
      </c>
      <c r="I1238" s="16" t="s">
        <v>4391</v>
      </c>
      <c r="J1238" s="20" t="s">
        <v>116</v>
      </c>
      <c r="L1238" s="16" t="s">
        <v>116</v>
      </c>
      <c r="M1238" s="26" t="s">
        <v>18709</v>
      </c>
      <c r="N1238" s="26" t="s">
        <v>18708</v>
      </c>
      <c r="O1238" s="16" t="s">
        <v>60</v>
      </c>
      <c r="P1238" s="26" t="s">
        <v>67</v>
      </c>
      <c r="T1238" s="22">
        <v>0.69</v>
      </c>
      <c r="W1238" s="20" t="s">
        <v>43</v>
      </c>
      <c r="X1238" s="16" t="s">
        <v>4555</v>
      </c>
      <c r="Z1238" s="24" t="s">
        <v>32</v>
      </c>
      <c r="AA1238" s="24" t="s">
        <v>32</v>
      </c>
      <c r="AB1238" s="24" t="s">
        <v>32</v>
      </c>
      <c r="AC1238" s="24" t="s">
        <v>32</v>
      </c>
      <c r="AD1238" s="25">
        <v>5124</v>
      </c>
      <c r="AE1238" s="25">
        <v>0</v>
      </c>
      <c r="AF1238" s="25">
        <v>0</v>
      </c>
      <c r="AG1238" s="25">
        <v>0</v>
      </c>
      <c r="AH1238" s="25">
        <v>5124</v>
      </c>
      <c r="AI1238" s="16" t="s">
        <v>18707</v>
      </c>
    </row>
    <row r="1239" spans="1:35" ht="30" x14ac:dyDescent="0.25">
      <c r="A1239" s="17">
        <v>112090</v>
      </c>
      <c r="B1239" s="18">
        <v>3</v>
      </c>
      <c r="C1239" s="16" t="s">
        <v>474</v>
      </c>
      <c r="D1239" s="21">
        <v>39764</v>
      </c>
      <c r="E1239" s="16" t="s">
        <v>1387</v>
      </c>
      <c r="F1239" s="21">
        <v>43978</v>
      </c>
      <c r="G1239" s="16" t="s">
        <v>4987</v>
      </c>
      <c r="H1239" s="26" t="s">
        <v>173</v>
      </c>
      <c r="M1239" s="26" t="s">
        <v>18706</v>
      </c>
      <c r="N1239" s="26" t="s">
        <v>18705</v>
      </c>
      <c r="O1239" s="16" t="s">
        <v>60</v>
      </c>
      <c r="P1239" s="26" t="s">
        <v>168</v>
      </c>
      <c r="R1239" s="16" t="s">
        <v>139</v>
      </c>
      <c r="S1239" s="16" t="s">
        <v>42</v>
      </c>
      <c r="T1239" s="22">
        <v>0.78</v>
      </c>
      <c r="W1239" s="20" t="s">
        <v>43</v>
      </c>
      <c r="X1239" s="16" t="s">
        <v>78</v>
      </c>
      <c r="Z1239" s="24" t="s">
        <v>32</v>
      </c>
      <c r="AA1239" s="24" t="s">
        <v>32</v>
      </c>
      <c r="AB1239" s="24" t="s">
        <v>32</v>
      </c>
      <c r="AC1239" s="24" t="s">
        <v>32</v>
      </c>
      <c r="AD1239" s="25">
        <v>856568</v>
      </c>
      <c r="AE1239" s="25">
        <v>2300000</v>
      </c>
      <c r="AF1239" s="25">
        <v>17023122</v>
      </c>
      <c r="AG1239" s="25">
        <v>0</v>
      </c>
      <c r="AH1239" s="25">
        <v>20179690</v>
      </c>
      <c r="AI1239" s="16" t="s">
        <v>18704</v>
      </c>
    </row>
    <row r="1240" spans="1:35" x14ac:dyDescent="0.25">
      <c r="A1240" s="17">
        <v>112095</v>
      </c>
      <c r="B1240" s="18">
        <v>2</v>
      </c>
      <c r="C1240" s="16" t="s">
        <v>47</v>
      </c>
      <c r="D1240" s="21">
        <v>39764</v>
      </c>
      <c r="E1240" s="16" t="s">
        <v>617</v>
      </c>
      <c r="F1240" s="21">
        <v>41502</v>
      </c>
      <c r="G1240" s="16" t="s">
        <v>48</v>
      </c>
      <c r="H1240" s="26" t="s">
        <v>380</v>
      </c>
      <c r="I1240" s="16" t="s">
        <v>1234</v>
      </c>
      <c r="J1240" s="20" t="s">
        <v>116</v>
      </c>
      <c r="L1240" s="16" t="s">
        <v>116</v>
      </c>
      <c r="M1240" s="26" t="s">
        <v>1235</v>
      </c>
      <c r="O1240" s="16" t="s">
        <v>188</v>
      </c>
      <c r="P1240" s="26" t="s">
        <v>188</v>
      </c>
      <c r="Q1240" s="26" t="s">
        <v>1236</v>
      </c>
      <c r="T1240" s="22">
        <v>2</v>
      </c>
      <c r="U1240" s="21">
        <v>39892</v>
      </c>
      <c r="W1240" s="20" t="s">
        <v>43</v>
      </c>
      <c r="X1240" s="16" t="s">
        <v>140</v>
      </c>
      <c r="Z1240" s="25">
        <v>0</v>
      </c>
      <c r="AA1240" s="25">
        <v>0</v>
      </c>
      <c r="AB1240" s="25">
        <v>0</v>
      </c>
      <c r="AC1240" s="25">
        <v>1.2</v>
      </c>
      <c r="AD1240" s="25">
        <v>0</v>
      </c>
      <c r="AE1240" s="25">
        <v>0</v>
      </c>
      <c r="AF1240" s="25">
        <v>0</v>
      </c>
      <c r="AG1240" s="25">
        <v>281079.87</v>
      </c>
      <c r="AH1240" s="25">
        <v>281079.87</v>
      </c>
      <c r="AI1240" s="16" t="s">
        <v>1237</v>
      </c>
    </row>
    <row r="1241" spans="1:35" x14ac:dyDescent="0.25">
      <c r="A1241" s="17">
        <v>112118</v>
      </c>
      <c r="B1241" s="18">
        <v>3</v>
      </c>
      <c r="C1241" s="16" t="s">
        <v>47</v>
      </c>
      <c r="D1241" s="21">
        <v>39765</v>
      </c>
      <c r="E1241" s="16" t="s">
        <v>617</v>
      </c>
      <c r="F1241" s="21">
        <v>41261</v>
      </c>
      <c r="G1241" s="16" t="s">
        <v>108</v>
      </c>
      <c r="H1241" s="26" t="s">
        <v>226</v>
      </c>
      <c r="I1241" s="16" t="s">
        <v>1238</v>
      </c>
      <c r="J1241" s="20" t="s">
        <v>116</v>
      </c>
      <c r="L1241" s="16" t="s">
        <v>116</v>
      </c>
      <c r="M1241" s="26" t="s">
        <v>1239</v>
      </c>
      <c r="O1241" s="16" t="s">
        <v>188</v>
      </c>
      <c r="P1241" s="26" t="s">
        <v>188</v>
      </c>
      <c r="Q1241" s="26" t="s">
        <v>1240</v>
      </c>
      <c r="T1241" s="22">
        <v>4.01</v>
      </c>
      <c r="U1241" s="21">
        <v>39941</v>
      </c>
      <c r="W1241" s="20" t="s">
        <v>43</v>
      </c>
      <c r="X1241" s="16" t="s">
        <v>78</v>
      </c>
      <c r="Z1241" s="25">
        <v>0</v>
      </c>
      <c r="AA1241" s="25">
        <v>0</v>
      </c>
      <c r="AB1241" s="25">
        <v>0</v>
      </c>
      <c r="AC1241" s="25">
        <v>2944.6</v>
      </c>
      <c r="AD1241" s="25">
        <v>0</v>
      </c>
      <c r="AE1241" s="25">
        <v>0</v>
      </c>
      <c r="AF1241" s="25">
        <v>0</v>
      </c>
      <c r="AG1241" s="25">
        <v>546017.75</v>
      </c>
      <c r="AH1241" s="25">
        <v>546017.75</v>
      </c>
      <c r="AI1241" s="16" t="s">
        <v>1241</v>
      </c>
    </row>
    <row r="1242" spans="1:35" x14ac:dyDescent="0.25">
      <c r="A1242" s="17">
        <v>112126.01</v>
      </c>
      <c r="B1242" s="18">
        <v>6</v>
      </c>
      <c r="C1242" s="16" t="s">
        <v>73</v>
      </c>
      <c r="D1242" s="21">
        <v>41703</v>
      </c>
      <c r="E1242" s="16" t="s">
        <v>74</v>
      </c>
      <c r="F1242" s="21">
        <v>43826</v>
      </c>
      <c r="G1242" s="16" t="s">
        <v>109</v>
      </c>
      <c r="H1242" s="26" t="s">
        <v>76</v>
      </c>
      <c r="M1242" s="26" t="s">
        <v>18703</v>
      </c>
      <c r="N1242" s="26" t="s">
        <v>18703</v>
      </c>
      <c r="O1242" s="16" t="s">
        <v>119</v>
      </c>
      <c r="P1242" s="26" t="s">
        <v>78</v>
      </c>
      <c r="T1242" s="22">
        <v>0</v>
      </c>
      <c r="W1242" s="20" t="s">
        <v>43</v>
      </c>
      <c r="Z1242" s="24" t="s">
        <v>32</v>
      </c>
      <c r="AA1242" s="24" t="s">
        <v>32</v>
      </c>
      <c r="AB1242" s="24" t="s">
        <v>32</v>
      </c>
      <c r="AC1242" s="24" t="s">
        <v>32</v>
      </c>
      <c r="AD1242" s="25">
        <v>100000</v>
      </c>
      <c r="AE1242" s="25">
        <v>0</v>
      </c>
      <c r="AF1242" s="25">
        <v>0</v>
      </c>
      <c r="AG1242" s="25">
        <v>0</v>
      </c>
      <c r="AH1242" s="25">
        <v>100000</v>
      </c>
    </row>
    <row r="1243" spans="1:35" ht="60" x14ac:dyDescent="0.25">
      <c r="A1243" s="17">
        <v>112126.02</v>
      </c>
      <c r="B1243" s="18">
        <v>6</v>
      </c>
      <c r="C1243" s="16" t="s">
        <v>73</v>
      </c>
      <c r="D1243" s="21">
        <v>41703</v>
      </c>
      <c r="E1243" s="16" t="s">
        <v>74</v>
      </c>
      <c r="F1243" s="21">
        <v>43853</v>
      </c>
      <c r="G1243" s="16" t="s">
        <v>75</v>
      </c>
      <c r="H1243" s="26" t="s">
        <v>76</v>
      </c>
      <c r="M1243" s="26" t="s">
        <v>18702</v>
      </c>
      <c r="N1243" s="26" t="s">
        <v>18701</v>
      </c>
      <c r="O1243" s="16" t="s">
        <v>119</v>
      </c>
      <c r="P1243" s="26" t="s">
        <v>78</v>
      </c>
      <c r="T1243" s="22">
        <v>0</v>
      </c>
      <c r="W1243" s="20" t="s">
        <v>43</v>
      </c>
      <c r="Z1243" s="24" t="s">
        <v>32</v>
      </c>
      <c r="AA1243" s="24" t="s">
        <v>32</v>
      </c>
      <c r="AB1243" s="24" t="s">
        <v>32</v>
      </c>
      <c r="AC1243" s="24" t="s">
        <v>32</v>
      </c>
      <c r="AD1243" s="25">
        <v>2921000</v>
      </c>
      <c r="AE1243" s="25">
        <v>0</v>
      </c>
      <c r="AF1243" s="25">
        <v>0</v>
      </c>
      <c r="AG1243" s="25">
        <v>0</v>
      </c>
      <c r="AH1243" s="25">
        <v>2921000</v>
      </c>
    </row>
    <row r="1244" spans="1:35" ht="30" x14ac:dyDescent="0.25">
      <c r="A1244" s="17">
        <v>112126.05</v>
      </c>
      <c r="B1244" s="18">
        <v>6</v>
      </c>
      <c r="C1244" s="16" t="s">
        <v>73</v>
      </c>
      <c r="D1244" s="21">
        <v>43417</v>
      </c>
      <c r="E1244" s="16" t="s">
        <v>108</v>
      </c>
      <c r="F1244" s="21">
        <v>44089</v>
      </c>
      <c r="G1244" s="16" t="s">
        <v>74</v>
      </c>
      <c r="H1244" s="26" t="s">
        <v>76</v>
      </c>
      <c r="M1244" s="26" t="s">
        <v>1242</v>
      </c>
      <c r="O1244" s="16" t="s">
        <v>78</v>
      </c>
      <c r="P1244" s="26" t="s">
        <v>676</v>
      </c>
      <c r="T1244" s="22">
        <v>0</v>
      </c>
      <c r="W1244" s="20" t="s">
        <v>43</v>
      </c>
      <c r="Z1244" s="25">
        <v>232000</v>
      </c>
      <c r="AA1244" s="25">
        <v>0</v>
      </c>
      <c r="AB1244" s="25">
        <v>0</v>
      </c>
      <c r="AC1244" s="25">
        <v>0</v>
      </c>
      <c r="AD1244" s="25">
        <v>232000</v>
      </c>
      <c r="AE1244" s="25">
        <v>0</v>
      </c>
      <c r="AF1244" s="25">
        <v>0</v>
      </c>
      <c r="AG1244" s="25">
        <v>0</v>
      </c>
      <c r="AH1244" s="25">
        <v>232000</v>
      </c>
    </row>
    <row r="1245" spans="1:35" ht="30" x14ac:dyDescent="0.25">
      <c r="A1245" s="17">
        <v>112126.06</v>
      </c>
      <c r="B1245" s="18">
        <v>6</v>
      </c>
      <c r="C1245" s="16" t="s">
        <v>73</v>
      </c>
      <c r="D1245" s="21">
        <v>44078</v>
      </c>
      <c r="E1245" s="16" t="s">
        <v>81</v>
      </c>
      <c r="F1245" s="21">
        <v>44089</v>
      </c>
      <c r="G1245" s="16" t="s">
        <v>74</v>
      </c>
      <c r="H1245" s="26" t="s">
        <v>76</v>
      </c>
      <c r="M1245" s="26" t="s">
        <v>1243</v>
      </c>
      <c r="O1245" s="16" t="s">
        <v>78</v>
      </c>
      <c r="P1245" s="26" t="s">
        <v>676</v>
      </c>
      <c r="T1245" s="22">
        <v>0</v>
      </c>
      <c r="W1245" s="20" t="s">
        <v>43</v>
      </c>
      <c r="Z1245" s="25">
        <v>470000</v>
      </c>
      <c r="AA1245" s="25">
        <v>0</v>
      </c>
      <c r="AB1245" s="25">
        <v>0</v>
      </c>
      <c r="AC1245" s="25">
        <v>0</v>
      </c>
      <c r="AD1245" s="25">
        <v>470000</v>
      </c>
      <c r="AE1245" s="25">
        <v>0</v>
      </c>
      <c r="AF1245" s="25">
        <v>0</v>
      </c>
      <c r="AG1245" s="25">
        <v>0</v>
      </c>
      <c r="AH1245" s="25">
        <v>470000</v>
      </c>
    </row>
    <row r="1246" spans="1:35" ht="30" x14ac:dyDescent="0.25">
      <c r="A1246" s="17">
        <v>112126.07</v>
      </c>
      <c r="B1246" s="18">
        <v>6</v>
      </c>
      <c r="C1246" s="16" t="s">
        <v>73</v>
      </c>
      <c r="D1246" s="21">
        <v>44333</v>
      </c>
      <c r="E1246" s="16" t="s">
        <v>81</v>
      </c>
      <c r="F1246" s="21">
        <v>44333</v>
      </c>
      <c r="G1246" s="16" t="s">
        <v>74</v>
      </c>
      <c r="H1246" s="26" t="s">
        <v>76</v>
      </c>
      <c r="M1246" s="26" t="s">
        <v>18700</v>
      </c>
      <c r="O1246" s="16" t="s">
        <v>78</v>
      </c>
      <c r="P1246" s="26" t="s">
        <v>676</v>
      </c>
      <c r="T1246" s="22">
        <v>0</v>
      </c>
      <c r="W1246" s="20" t="s">
        <v>43</v>
      </c>
      <c r="Z1246" s="24" t="s">
        <v>32</v>
      </c>
      <c r="AA1246" s="24" t="s">
        <v>32</v>
      </c>
      <c r="AB1246" s="24" t="s">
        <v>32</v>
      </c>
      <c r="AC1246" s="24" t="s">
        <v>32</v>
      </c>
      <c r="AD1246" s="25">
        <v>375000</v>
      </c>
      <c r="AE1246" s="25">
        <v>0</v>
      </c>
      <c r="AF1246" s="25">
        <v>0</v>
      </c>
      <c r="AG1246" s="25">
        <v>0</v>
      </c>
      <c r="AH1246" s="25">
        <v>375000</v>
      </c>
    </row>
    <row r="1247" spans="1:35" ht="60" x14ac:dyDescent="0.25">
      <c r="A1247" s="17">
        <v>112152</v>
      </c>
      <c r="B1247" s="18">
        <v>2</v>
      </c>
      <c r="C1247" s="16" t="s">
        <v>73</v>
      </c>
      <c r="D1247" s="21">
        <v>39772</v>
      </c>
      <c r="E1247" s="16" t="s">
        <v>18699</v>
      </c>
      <c r="F1247" s="21">
        <v>43763</v>
      </c>
      <c r="G1247" s="16" t="s">
        <v>75</v>
      </c>
      <c r="H1247" s="26" t="s">
        <v>286</v>
      </c>
      <c r="I1247" s="16" t="s">
        <v>1087</v>
      </c>
      <c r="J1247" s="20" t="s">
        <v>116</v>
      </c>
      <c r="L1247" s="16" t="s">
        <v>116</v>
      </c>
      <c r="M1247" s="26" t="s">
        <v>18698</v>
      </c>
      <c r="N1247" s="26" t="s">
        <v>18691</v>
      </c>
      <c r="O1247" s="16" t="s">
        <v>119</v>
      </c>
      <c r="P1247" s="26" t="s">
        <v>582</v>
      </c>
      <c r="T1247" s="22">
        <v>4.8</v>
      </c>
      <c r="W1247" s="20" t="s">
        <v>43</v>
      </c>
      <c r="X1247" s="16" t="s">
        <v>140</v>
      </c>
      <c r="Z1247" s="24" t="s">
        <v>32</v>
      </c>
      <c r="AA1247" s="24" t="s">
        <v>32</v>
      </c>
      <c r="AB1247" s="24" t="s">
        <v>32</v>
      </c>
      <c r="AC1247" s="24" t="s">
        <v>32</v>
      </c>
      <c r="AD1247" s="25">
        <v>4000000</v>
      </c>
      <c r="AE1247" s="25">
        <v>0</v>
      </c>
      <c r="AF1247" s="25">
        <v>0</v>
      </c>
      <c r="AG1247" s="25">
        <v>0</v>
      </c>
      <c r="AH1247" s="25">
        <v>4000000</v>
      </c>
    </row>
    <row r="1248" spans="1:35" ht="60" x14ac:dyDescent="0.25">
      <c r="A1248" s="17">
        <v>112152.01</v>
      </c>
      <c r="B1248" s="18">
        <v>2</v>
      </c>
      <c r="C1248" s="16" t="s">
        <v>73</v>
      </c>
      <c r="D1248" s="21">
        <v>41675</v>
      </c>
      <c r="E1248" s="16" t="s">
        <v>534</v>
      </c>
      <c r="F1248" s="21">
        <v>44057</v>
      </c>
      <c r="G1248" s="16" t="s">
        <v>529</v>
      </c>
      <c r="H1248" s="26" t="s">
        <v>286</v>
      </c>
      <c r="I1248" s="16" t="s">
        <v>1087</v>
      </c>
      <c r="J1248" s="20" t="s">
        <v>116</v>
      </c>
      <c r="L1248" s="16" t="s">
        <v>116</v>
      </c>
      <c r="M1248" s="26" t="s">
        <v>18697</v>
      </c>
      <c r="N1248" s="26" t="s">
        <v>18691</v>
      </c>
      <c r="O1248" s="16" t="s">
        <v>119</v>
      </c>
      <c r="P1248" s="26" t="s">
        <v>168</v>
      </c>
      <c r="R1248" s="16" t="s">
        <v>139</v>
      </c>
      <c r="S1248" s="16" t="s">
        <v>42</v>
      </c>
      <c r="T1248" s="22">
        <v>0.63900000000000001</v>
      </c>
      <c r="U1248" s="21">
        <v>45681</v>
      </c>
      <c r="W1248" s="20" t="s">
        <v>43</v>
      </c>
      <c r="X1248" s="16" t="s">
        <v>140</v>
      </c>
      <c r="Z1248" s="24" t="s">
        <v>32</v>
      </c>
      <c r="AA1248" s="24" t="s">
        <v>32</v>
      </c>
      <c r="AB1248" s="24" t="s">
        <v>32</v>
      </c>
      <c r="AC1248" s="24" t="s">
        <v>32</v>
      </c>
      <c r="AD1248" s="24" t="s">
        <v>32</v>
      </c>
      <c r="AE1248" s="24" t="s">
        <v>32</v>
      </c>
      <c r="AF1248" s="24" t="s">
        <v>32</v>
      </c>
      <c r="AG1248" s="24" t="s">
        <v>32</v>
      </c>
      <c r="AH1248" s="24" t="s">
        <v>32</v>
      </c>
    </row>
    <row r="1249" spans="1:35" ht="45" x14ac:dyDescent="0.25">
      <c r="A1249" s="17">
        <v>112152.02</v>
      </c>
      <c r="B1249" s="18">
        <v>2</v>
      </c>
      <c r="C1249" s="16" t="s">
        <v>73</v>
      </c>
      <c r="D1249" s="21">
        <v>41675</v>
      </c>
      <c r="E1249" s="16" t="s">
        <v>534</v>
      </c>
      <c r="F1249" s="21">
        <v>44106</v>
      </c>
      <c r="G1249" s="16" t="s">
        <v>75</v>
      </c>
      <c r="H1249" s="26" t="s">
        <v>286</v>
      </c>
      <c r="I1249" s="16" t="s">
        <v>1087</v>
      </c>
      <c r="J1249" s="20" t="s">
        <v>116</v>
      </c>
      <c r="L1249" s="16" t="s">
        <v>116</v>
      </c>
      <c r="M1249" s="26" t="s">
        <v>18696</v>
      </c>
      <c r="N1249" s="26" t="s">
        <v>18695</v>
      </c>
      <c r="O1249" s="16" t="s">
        <v>119</v>
      </c>
      <c r="P1249" s="26" t="s">
        <v>168</v>
      </c>
      <c r="R1249" s="16" t="s">
        <v>139</v>
      </c>
      <c r="S1249" s="16" t="s">
        <v>42</v>
      </c>
      <c r="T1249" s="22">
        <v>1.1000000000000001</v>
      </c>
      <c r="U1249" s="21">
        <v>45485</v>
      </c>
      <c r="W1249" s="20" t="s">
        <v>43</v>
      </c>
      <c r="X1249" s="16" t="s">
        <v>140</v>
      </c>
      <c r="Z1249" s="24" t="s">
        <v>32</v>
      </c>
      <c r="AA1249" s="24" t="s">
        <v>32</v>
      </c>
      <c r="AB1249" s="24" t="s">
        <v>32</v>
      </c>
      <c r="AC1249" s="24" t="s">
        <v>32</v>
      </c>
      <c r="AD1249" s="24" t="s">
        <v>32</v>
      </c>
      <c r="AE1249" s="24" t="s">
        <v>32</v>
      </c>
      <c r="AF1249" s="24" t="s">
        <v>32</v>
      </c>
      <c r="AG1249" s="24" t="s">
        <v>32</v>
      </c>
      <c r="AH1249" s="24" t="s">
        <v>32</v>
      </c>
    </row>
    <row r="1250" spans="1:35" ht="30" x14ac:dyDescent="0.25">
      <c r="A1250" s="17">
        <v>112152.03</v>
      </c>
      <c r="B1250" s="18">
        <v>2</v>
      </c>
      <c r="C1250" s="16" t="s">
        <v>73</v>
      </c>
      <c r="D1250" s="21">
        <v>41675</v>
      </c>
      <c r="E1250" s="16" t="s">
        <v>534</v>
      </c>
      <c r="F1250" s="21">
        <v>44106</v>
      </c>
      <c r="G1250" s="16" t="s">
        <v>75</v>
      </c>
      <c r="H1250" s="26" t="s">
        <v>286</v>
      </c>
      <c r="I1250" s="16" t="s">
        <v>1087</v>
      </c>
      <c r="J1250" s="20" t="s">
        <v>116</v>
      </c>
      <c r="L1250" s="16" t="s">
        <v>116</v>
      </c>
      <c r="M1250" s="26" t="s">
        <v>18694</v>
      </c>
      <c r="N1250" s="26" t="s">
        <v>18693</v>
      </c>
      <c r="O1250" s="16" t="s">
        <v>119</v>
      </c>
      <c r="P1250" s="26" t="s">
        <v>168</v>
      </c>
      <c r="R1250" s="16" t="s">
        <v>139</v>
      </c>
      <c r="S1250" s="16" t="s">
        <v>42</v>
      </c>
      <c r="T1250" s="22">
        <v>0.95099999999999996</v>
      </c>
      <c r="U1250" s="21">
        <v>45359</v>
      </c>
      <c r="W1250" s="20" t="s">
        <v>43</v>
      </c>
      <c r="X1250" s="16" t="s">
        <v>140</v>
      </c>
      <c r="Z1250" s="24" t="s">
        <v>32</v>
      </c>
      <c r="AA1250" s="24" t="s">
        <v>32</v>
      </c>
      <c r="AB1250" s="24" t="s">
        <v>32</v>
      </c>
      <c r="AC1250" s="24" t="s">
        <v>32</v>
      </c>
      <c r="AD1250" s="24" t="s">
        <v>32</v>
      </c>
      <c r="AE1250" s="24" t="s">
        <v>32</v>
      </c>
      <c r="AF1250" s="24" t="s">
        <v>32</v>
      </c>
      <c r="AG1250" s="24" t="s">
        <v>32</v>
      </c>
      <c r="AH1250" s="24" t="s">
        <v>32</v>
      </c>
    </row>
    <row r="1251" spans="1:35" ht="60" x14ac:dyDescent="0.25">
      <c r="A1251" s="17">
        <v>112152.04</v>
      </c>
      <c r="B1251" s="18">
        <v>2</v>
      </c>
      <c r="C1251" s="16" t="s">
        <v>73</v>
      </c>
      <c r="D1251" s="21">
        <v>41675</v>
      </c>
      <c r="E1251" s="16" t="s">
        <v>534</v>
      </c>
      <c r="F1251" s="21">
        <v>44342</v>
      </c>
      <c r="G1251" s="16" t="s">
        <v>2571</v>
      </c>
      <c r="H1251" s="26" t="s">
        <v>286</v>
      </c>
      <c r="I1251" s="16" t="s">
        <v>1087</v>
      </c>
      <c r="J1251" s="20" t="s">
        <v>116</v>
      </c>
      <c r="L1251" s="16" t="s">
        <v>116</v>
      </c>
      <c r="M1251" s="26" t="s">
        <v>18692</v>
      </c>
      <c r="N1251" s="26" t="s">
        <v>18691</v>
      </c>
      <c r="O1251" s="16" t="s">
        <v>119</v>
      </c>
      <c r="P1251" s="26" t="s">
        <v>168</v>
      </c>
      <c r="R1251" s="16" t="s">
        <v>139</v>
      </c>
      <c r="S1251" s="16" t="s">
        <v>42</v>
      </c>
      <c r="T1251" s="22">
        <v>2.11</v>
      </c>
      <c r="U1251" s="21">
        <v>45378</v>
      </c>
      <c r="W1251" s="20" t="s">
        <v>43</v>
      </c>
      <c r="X1251" s="16" t="s">
        <v>140</v>
      </c>
      <c r="Z1251" s="24" t="s">
        <v>32</v>
      </c>
      <c r="AA1251" s="24" t="s">
        <v>32</v>
      </c>
      <c r="AB1251" s="24" t="s">
        <v>32</v>
      </c>
      <c r="AC1251" s="24" t="s">
        <v>32</v>
      </c>
      <c r="AD1251" s="24" t="s">
        <v>32</v>
      </c>
      <c r="AE1251" s="24" t="s">
        <v>32</v>
      </c>
      <c r="AF1251" s="24" t="s">
        <v>32</v>
      </c>
      <c r="AG1251" s="24" t="s">
        <v>32</v>
      </c>
      <c r="AH1251" s="24" t="s">
        <v>32</v>
      </c>
    </row>
    <row r="1252" spans="1:35" x14ac:dyDescent="0.25">
      <c r="A1252" s="17">
        <v>112162</v>
      </c>
      <c r="B1252" s="18">
        <v>3</v>
      </c>
      <c r="C1252" s="16" t="s">
        <v>73</v>
      </c>
      <c r="D1252" s="21">
        <v>39777</v>
      </c>
      <c r="E1252" s="16" t="s">
        <v>1244</v>
      </c>
      <c r="F1252" s="21">
        <v>43489</v>
      </c>
      <c r="G1252" s="16" t="s">
        <v>75</v>
      </c>
      <c r="H1252" s="26" t="s">
        <v>226</v>
      </c>
      <c r="I1252" s="16" t="s">
        <v>2531</v>
      </c>
      <c r="J1252" s="20" t="s">
        <v>116</v>
      </c>
      <c r="L1252" s="16" t="s">
        <v>116</v>
      </c>
      <c r="M1252" s="26" t="s">
        <v>18690</v>
      </c>
      <c r="O1252" s="16" t="s">
        <v>78</v>
      </c>
      <c r="T1252" s="22">
        <v>0.31</v>
      </c>
      <c r="W1252" s="20" t="s">
        <v>43</v>
      </c>
      <c r="X1252" s="16" t="s">
        <v>78</v>
      </c>
      <c r="Z1252" s="24" t="s">
        <v>32</v>
      </c>
      <c r="AA1252" s="24" t="s">
        <v>32</v>
      </c>
      <c r="AB1252" s="24" t="s">
        <v>32</v>
      </c>
      <c r="AC1252" s="24" t="s">
        <v>32</v>
      </c>
      <c r="AD1252" s="24" t="s">
        <v>32</v>
      </c>
      <c r="AE1252" s="24" t="s">
        <v>32</v>
      </c>
      <c r="AF1252" s="24" t="s">
        <v>32</v>
      </c>
      <c r="AG1252" s="24" t="s">
        <v>32</v>
      </c>
      <c r="AH1252" s="24" t="s">
        <v>32</v>
      </c>
    </row>
    <row r="1253" spans="1:35" ht="30" x14ac:dyDescent="0.25">
      <c r="A1253" s="17">
        <v>112205.01</v>
      </c>
      <c r="B1253" s="18">
        <v>3</v>
      </c>
      <c r="C1253" s="16" t="s">
        <v>73</v>
      </c>
      <c r="D1253" s="21">
        <v>40569</v>
      </c>
      <c r="E1253" s="16" t="s">
        <v>81</v>
      </c>
      <c r="F1253" s="21">
        <v>44006</v>
      </c>
      <c r="G1253" s="16" t="s">
        <v>142</v>
      </c>
      <c r="H1253" s="26" t="s">
        <v>49</v>
      </c>
      <c r="I1253" s="16" t="s">
        <v>732</v>
      </c>
      <c r="J1253" s="20" t="s">
        <v>116</v>
      </c>
      <c r="L1253" s="16" t="s">
        <v>116</v>
      </c>
      <c r="M1253" s="26" t="s">
        <v>18689</v>
      </c>
      <c r="O1253" s="16" t="s">
        <v>1139</v>
      </c>
      <c r="P1253" s="26" t="s">
        <v>1140</v>
      </c>
      <c r="T1253" s="22">
        <v>0</v>
      </c>
      <c r="W1253" s="20" t="s">
        <v>43</v>
      </c>
      <c r="X1253" s="16" t="s">
        <v>78</v>
      </c>
      <c r="Z1253" s="24" t="s">
        <v>32</v>
      </c>
      <c r="AA1253" s="24" t="s">
        <v>32</v>
      </c>
      <c r="AB1253" s="24" t="s">
        <v>32</v>
      </c>
      <c r="AC1253" s="24" t="s">
        <v>32</v>
      </c>
      <c r="AD1253" s="25">
        <v>0</v>
      </c>
      <c r="AE1253" s="25">
        <v>291810</v>
      </c>
      <c r="AF1253" s="25">
        <v>0</v>
      </c>
      <c r="AG1253" s="25">
        <v>0</v>
      </c>
      <c r="AH1253" s="25">
        <v>291810</v>
      </c>
    </row>
    <row r="1254" spans="1:35" ht="30" x14ac:dyDescent="0.25">
      <c r="A1254" s="17">
        <v>112236</v>
      </c>
      <c r="B1254" s="18">
        <v>2</v>
      </c>
      <c r="C1254" s="16" t="s">
        <v>474</v>
      </c>
      <c r="D1254" s="21">
        <v>39800</v>
      </c>
      <c r="E1254" s="16" t="s">
        <v>1517</v>
      </c>
      <c r="F1254" s="21">
        <v>44280</v>
      </c>
      <c r="G1254" s="16" t="s">
        <v>75</v>
      </c>
      <c r="H1254" s="26" t="s">
        <v>241</v>
      </c>
      <c r="I1254" s="16" t="s">
        <v>1518</v>
      </c>
      <c r="J1254" s="20" t="s">
        <v>1518</v>
      </c>
      <c r="M1254" s="26" t="s">
        <v>18688</v>
      </c>
      <c r="N1254" s="26" t="s">
        <v>18687</v>
      </c>
      <c r="O1254" s="16" t="s">
        <v>78</v>
      </c>
      <c r="P1254" s="26" t="s">
        <v>568</v>
      </c>
      <c r="R1254" s="16" t="s">
        <v>139</v>
      </c>
      <c r="S1254" s="16" t="s">
        <v>192</v>
      </c>
      <c r="T1254" s="22">
        <v>0.53900000000000003</v>
      </c>
      <c r="U1254" s="21">
        <v>41075</v>
      </c>
      <c r="W1254" s="20" t="s">
        <v>43</v>
      </c>
      <c r="X1254" s="16" t="s">
        <v>44</v>
      </c>
      <c r="Z1254" s="24" t="s">
        <v>32</v>
      </c>
      <c r="AA1254" s="24" t="s">
        <v>32</v>
      </c>
      <c r="AB1254" s="24" t="s">
        <v>32</v>
      </c>
      <c r="AC1254" s="24" t="s">
        <v>32</v>
      </c>
      <c r="AD1254" s="25">
        <v>240700.31</v>
      </c>
      <c r="AE1254" s="25">
        <v>454600</v>
      </c>
      <c r="AF1254" s="25">
        <v>1875677.98</v>
      </c>
      <c r="AG1254" s="25">
        <v>0</v>
      </c>
      <c r="AH1254" s="25">
        <v>2570978.29</v>
      </c>
      <c r="AI1254" s="16" t="s">
        <v>18686</v>
      </c>
    </row>
    <row r="1255" spans="1:35" x14ac:dyDescent="0.25">
      <c r="A1255" s="17">
        <v>112275</v>
      </c>
      <c r="B1255" s="18">
        <v>1</v>
      </c>
      <c r="C1255" s="16" t="s">
        <v>73</v>
      </c>
      <c r="D1255" s="21">
        <v>39821</v>
      </c>
      <c r="E1255" s="16" t="s">
        <v>774</v>
      </c>
      <c r="F1255" s="21">
        <v>41725</v>
      </c>
      <c r="G1255" s="16" t="s">
        <v>18685</v>
      </c>
      <c r="H1255" s="26" t="s">
        <v>146</v>
      </c>
      <c r="M1255" s="26" t="s">
        <v>18684</v>
      </c>
      <c r="O1255" s="16" t="s">
        <v>1171</v>
      </c>
      <c r="P1255" s="26" t="s">
        <v>1062</v>
      </c>
      <c r="T1255" s="23" t="s">
        <v>32</v>
      </c>
      <c r="W1255" s="20" t="s">
        <v>43</v>
      </c>
      <c r="Z1255" s="24" t="s">
        <v>32</v>
      </c>
      <c r="AA1255" s="24" t="s">
        <v>32</v>
      </c>
      <c r="AB1255" s="24" t="s">
        <v>32</v>
      </c>
      <c r="AC1255" s="24" t="s">
        <v>32</v>
      </c>
      <c r="AD1255" s="25">
        <v>0</v>
      </c>
      <c r="AE1255" s="25">
        <v>0</v>
      </c>
      <c r="AF1255" s="25">
        <v>575225</v>
      </c>
      <c r="AG1255" s="25">
        <v>0</v>
      </c>
      <c r="AH1255" s="25">
        <v>575225</v>
      </c>
      <c r="AI1255" s="16" t="s">
        <v>18683</v>
      </c>
    </row>
    <row r="1256" spans="1:35" ht="45" x14ac:dyDescent="0.25">
      <c r="A1256" s="17">
        <v>112336</v>
      </c>
      <c r="B1256" s="18">
        <v>3</v>
      </c>
      <c r="C1256" s="16" t="s">
        <v>73</v>
      </c>
      <c r="D1256" s="21">
        <v>39835</v>
      </c>
      <c r="E1256" s="16" t="s">
        <v>1244</v>
      </c>
      <c r="F1256" s="21">
        <v>44183</v>
      </c>
      <c r="G1256" s="16" t="s">
        <v>529</v>
      </c>
      <c r="H1256" s="26" t="s">
        <v>955</v>
      </c>
      <c r="I1256" s="16" t="s">
        <v>802</v>
      </c>
      <c r="J1256" s="20" t="s">
        <v>116</v>
      </c>
      <c r="L1256" s="16" t="s">
        <v>116</v>
      </c>
      <c r="M1256" s="26" t="s">
        <v>1245</v>
      </c>
      <c r="O1256" s="16" t="s">
        <v>78</v>
      </c>
      <c r="P1256" s="26" t="s">
        <v>631</v>
      </c>
      <c r="R1256" s="16" t="s">
        <v>139</v>
      </c>
      <c r="S1256" s="16" t="s">
        <v>42</v>
      </c>
      <c r="T1256" s="22">
        <v>0.01</v>
      </c>
      <c r="U1256" s="21">
        <v>44540</v>
      </c>
      <c r="W1256" s="20" t="s">
        <v>43</v>
      </c>
      <c r="X1256" s="16" t="s">
        <v>78</v>
      </c>
      <c r="Z1256" s="25">
        <v>0</v>
      </c>
      <c r="AA1256" s="25">
        <v>125478.75</v>
      </c>
      <c r="AB1256" s="25">
        <v>0</v>
      </c>
      <c r="AC1256" s="25">
        <v>0</v>
      </c>
      <c r="AD1256" s="25">
        <v>174760</v>
      </c>
      <c r="AE1256" s="25">
        <v>125478.75</v>
      </c>
      <c r="AF1256" s="25">
        <v>0</v>
      </c>
      <c r="AG1256" s="25">
        <v>0</v>
      </c>
      <c r="AH1256" s="25">
        <v>300238.75</v>
      </c>
      <c r="AI1256" s="16" t="s">
        <v>1246</v>
      </c>
    </row>
    <row r="1257" spans="1:35" ht="60" x14ac:dyDescent="0.25">
      <c r="A1257" s="17">
        <v>112343</v>
      </c>
      <c r="B1257" s="18">
        <v>2</v>
      </c>
      <c r="C1257" s="16" t="s">
        <v>73</v>
      </c>
      <c r="D1257" s="21">
        <v>39842</v>
      </c>
      <c r="E1257" s="16" t="s">
        <v>774</v>
      </c>
      <c r="F1257" s="21">
        <v>44154</v>
      </c>
      <c r="G1257" s="16" t="s">
        <v>142</v>
      </c>
      <c r="H1257" s="26" t="s">
        <v>286</v>
      </c>
      <c r="I1257" s="16" t="s">
        <v>2527</v>
      </c>
      <c r="J1257" s="20" t="s">
        <v>116</v>
      </c>
      <c r="L1257" s="16" t="s">
        <v>116</v>
      </c>
      <c r="M1257" s="26" t="s">
        <v>18682</v>
      </c>
      <c r="N1257" s="26" t="s">
        <v>18681</v>
      </c>
      <c r="O1257" s="16" t="s">
        <v>151</v>
      </c>
      <c r="P1257" s="26" t="s">
        <v>198</v>
      </c>
      <c r="T1257" s="23" t="s">
        <v>32</v>
      </c>
      <c r="W1257" s="20" t="s">
        <v>43</v>
      </c>
      <c r="Z1257" s="24" t="s">
        <v>32</v>
      </c>
      <c r="AA1257" s="24" t="s">
        <v>32</v>
      </c>
      <c r="AB1257" s="24" t="s">
        <v>32</v>
      </c>
      <c r="AC1257" s="24" t="s">
        <v>32</v>
      </c>
      <c r="AD1257" s="25">
        <v>0</v>
      </c>
      <c r="AE1257" s="25">
        <v>0</v>
      </c>
      <c r="AF1257" s="25">
        <v>523500</v>
      </c>
      <c r="AG1257" s="25">
        <v>0</v>
      </c>
      <c r="AH1257" s="25">
        <v>523500</v>
      </c>
      <c r="AI1257" s="16" t="s">
        <v>18680</v>
      </c>
    </row>
    <row r="1258" spans="1:35" x14ac:dyDescent="0.25">
      <c r="A1258" s="17">
        <v>112409</v>
      </c>
      <c r="B1258" s="18">
        <v>3</v>
      </c>
      <c r="C1258" s="16" t="s">
        <v>73</v>
      </c>
      <c r="D1258" s="21">
        <v>39874</v>
      </c>
      <c r="E1258" s="16" t="s">
        <v>774</v>
      </c>
      <c r="F1258" s="21">
        <v>44294</v>
      </c>
      <c r="G1258" s="16" t="s">
        <v>529</v>
      </c>
      <c r="H1258" s="26" t="s">
        <v>98</v>
      </c>
      <c r="I1258" s="16" t="s">
        <v>468</v>
      </c>
      <c r="J1258" s="20" t="s">
        <v>116</v>
      </c>
      <c r="L1258" s="16" t="s">
        <v>116</v>
      </c>
      <c r="M1258" s="26" t="s">
        <v>18679</v>
      </c>
      <c r="O1258" s="16" t="s">
        <v>179</v>
      </c>
      <c r="P1258" s="26" t="s">
        <v>79</v>
      </c>
      <c r="R1258" s="16" t="s">
        <v>41</v>
      </c>
      <c r="S1258" s="16" t="s">
        <v>84</v>
      </c>
      <c r="T1258" s="22">
        <v>0</v>
      </c>
      <c r="W1258" s="20" t="s">
        <v>43</v>
      </c>
      <c r="X1258" s="16" t="s">
        <v>140</v>
      </c>
      <c r="Y1258" s="26" t="s">
        <v>18678</v>
      </c>
      <c r="Z1258" s="24" t="s">
        <v>32</v>
      </c>
      <c r="AA1258" s="24" t="s">
        <v>32</v>
      </c>
      <c r="AB1258" s="24" t="s">
        <v>32</v>
      </c>
      <c r="AC1258" s="24" t="s">
        <v>32</v>
      </c>
      <c r="AD1258" s="25">
        <v>0</v>
      </c>
      <c r="AE1258" s="25">
        <v>0</v>
      </c>
      <c r="AF1258" s="25">
        <v>163000</v>
      </c>
      <c r="AG1258" s="25">
        <v>0</v>
      </c>
      <c r="AH1258" s="25">
        <v>163000</v>
      </c>
      <c r="AI1258" s="16" t="s">
        <v>18677</v>
      </c>
    </row>
    <row r="1259" spans="1:35" x14ac:dyDescent="0.25">
      <c r="A1259" s="17">
        <v>112412</v>
      </c>
      <c r="B1259" s="18">
        <v>3</v>
      </c>
      <c r="C1259" s="16" t="s">
        <v>73</v>
      </c>
      <c r="D1259" s="21">
        <v>39874</v>
      </c>
      <c r="E1259" s="16" t="s">
        <v>774</v>
      </c>
      <c r="F1259" s="21">
        <v>44237</v>
      </c>
      <c r="G1259" s="16" t="s">
        <v>109</v>
      </c>
      <c r="H1259" s="26" t="s">
        <v>334</v>
      </c>
      <c r="I1259" s="16" t="s">
        <v>8734</v>
      </c>
      <c r="J1259" s="20" t="s">
        <v>116</v>
      </c>
      <c r="L1259" s="16" t="s">
        <v>116</v>
      </c>
      <c r="M1259" s="26" t="s">
        <v>18676</v>
      </c>
      <c r="O1259" s="16" t="s">
        <v>53</v>
      </c>
      <c r="P1259" s="26" t="s">
        <v>551</v>
      </c>
      <c r="T1259" s="22">
        <v>0.01</v>
      </c>
      <c r="W1259" s="20" t="s">
        <v>43</v>
      </c>
      <c r="X1259" s="16" t="s">
        <v>78</v>
      </c>
      <c r="Y1259" s="26" t="s">
        <v>18675</v>
      </c>
      <c r="Z1259" s="24" t="s">
        <v>32</v>
      </c>
      <c r="AA1259" s="24" t="s">
        <v>32</v>
      </c>
      <c r="AB1259" s="24" t="s">
        <v>32</v>
      </c>
      <c r="AC1259" s="24" t="s">
        <v>32</v>
      </c>
      <c r="AD1259" s="25">
        <v>150300</v>
      </c>
      <c r="AE1259" s="25">
        <v>0</v>
      </c>
      <c r="AF1259" s="25">
        <v>0</v>
      </c>
      <c r="AG1259" s="25">
        <v>0</v>
      </c>
      <c r="AH1259" s="25">
        <v>150300</v>
      </c>
    </row>
    <row r="1260" spans="1:35" x14ac:dyDescent="0.25">
      <c r="A1260" s="17">
        <v>112413.01</v>
      </c>
      <c r="B1260" s="18">
        <v>3</v>
      </c>
      <c r="C1260" s="16" t="s">
        <v>73</v>
      </c>
      <c r="D1260" s="21">
        <v>42712</v>
      </c>
      <c r="E1260" s="16" t="s">
        <v>142</v>
      </c>
      <c r="F1260" s="21">
        <v>43835</v>
      </c>
      <c r="G1260" s="16" t="s">
        <v>529</v>
      </c>
      <c r="H1260" s="26" t="s">
        <v>389</v>
      </c>
      <c r="I1260" s="16" t="s">
        <v>477</v>
      </c>
      <c r="J1260" s="20" t="s">
        <v>116</v>
      </c>
      <c r="L1260" s="16" t="s">
        <v>116</v>
      </c>
      <c r="M1260" s="26" t="s">
        <v>1247</v>
      </c>
      <c r="N1260" s="26" t="s">
        <v>1248</v>
      </c>
      <c r="O1260" s="16" t="s">
        <v>179</v>
      </c>
      <c r="P1260" s="26" t="s">
        <v>79</v>
      </c>
      <c r="R1260" s="16" t="s">
        <v>41</v>
      </c>
      <c r="S1260" s="16" t="s">
        <v>84</v>
      </c>
      <c r="T1260" s="22">
        <v>0.01</v>
      </c>
      <c r="U1260" s="21">
        <v>45331</v>
      </c>
      <c r="W1260" s="20" t="s">
        <v>43</v>
      </c>
      <c r="X1260" s="16" t="s">
        <v>78</v>
      </c>
      <c r="Y1260" s="26" t="s">
        <v>1249</v>
      </c>
      <c r="Z1260" s="25">
        <v>0</v>
      </c>
      <c r="AA1260" s="25">
        <v>0</v>
      </c>
      <c r="AB1260" s="25">
        <v>30500</v>
      </c>
      <c r="AC1260" s="25">
        <v>0</v>
      </c>
      <c r="AD1260" s="25">
        <v>0</v>
      </c>
      <c r="AE1260" s="25">
        <v>0</v>
      </c>
      <c r="AF1260" s="25">
        <v>216500</v>
      </c>
      <c r="AG1260" s="25">
        <v>0</v>
      </c>
      <c r="AH1260" s="25">
        <v>216500</v>
      </c>
      <c r="AI1260" s="16" t="s">
        <v>1250</v>
      </c>
    </row>
    <row r="1261" spans="1:35" ht="45" x14ac:dyDescent="0.25">
      <c r="A1261" s="17">
        <v>112454</v>
      </c>
      <c r="B1261" s="18">
        <v>1</v>
      </c>
      <c r="C1261" s="16" t="s">
        <v>73</v>
      </c>
      <c r="D1261" s="21">
        <v>39883</v>
      </c>
      <c r="E1261" s="16" t="s">
        <v>543</v>
      </c>
      <c r="F1261" s="21">
        <v>44362</v>
      </c>
      <c r="G1261" s="16" t="s">
        <v>18674</v>
      </c>
      <c r="H1261" s="26" t="s">
        <v>182</v>
      </c>
      <c r="K1261" s="16" t="s">
        <v>18673</v>
      </c>
      <c r="L1261" s="16" t="s">
        <v>37</v>
      </c>
      <c r="M1261" s="26" t="s">
        <v>18672</v>
      </c>
      <c r="N1261" s="26" t="s">
        <v>18671</v>
      </c>
      <c r="O1261" s="16" t="s">
        <v>60</v>
      </c>
      <c r="P1261" s="26" t="s">
        <v>138</v>
      </c>
      <c r="R1261" s="16" t="s">
        <v>139</v>
      </c>
      <c r="S1261" s="16" t="s">
        <v>42</v>
      </c>
      <c r="T1261" s="22">
        <v>1.22</v>
      </c>
      <c r="W1261" s="20" t="s">
        <v>43</v>
      </c>
      <c r="X1261" s="16" t="s">
        <v>78</v>
      </c>
      <c r="Z1261" s="24" t="s">
        <v>32</v>
      </c>
      <c r="AA1261" s="24" t="s">
        <v>32</v>
      </c>
      <c r="AB1261" s="24" t="s">
        <v>32</v>
      </c>
      <c r="AC1261" s="24" t="s">
        <v>32</v>
      </c>
      <c r="AD1261" s="25">
        <v>824260</v>
      </c>
      <c r="AE1261" s="25">
        <v>300000</v>
      </c>
      <c r="AF1261" s="25">
        <v>8177093</v>
      </c>
      <c r="AG1261" s="25">
        <v>0</v>
      </c>
      <c r="AH1261" s="25">
        <v>9301353</v>
      </c>
      <c r="AI1261" s="16" t="s">
        <v>18670</v>
      </c>
    </row>
    <row r="1262" spans="1:35" x14ac:dyDescent="0.25">
      <c r="A1262" s="17">
        <v>112456</v>
      </c>
      <c r="B1262" s="18">
        <v>1</v>
      </c>
      <c r="C1262" s="16" t="s">
        <v>474</v>
      </c>
      <c r="D1262" s="21">
        <v>39883</v>
      </c>
      <c r="E1262" s="16" t="s">
        <v>1244</v>
      </c>
      <c r="F1262" s="21">
        <v>44354</v>
      </c>
      <c r="G1262" s="16" t="s">
        <v>32</v>
      </c>
      <c r="H1262" s="26" t="s">
        <v>34</v>
      </c>
      <c r="I1262" s="16" t="s">
        <v>1251</v>
      </c>
      <c r="J1262" s="20" t="s">
        <v>148</v>
      </c>
      <c r="L1262" s="16" t="s">
        <v>149</v>
      </c>
      <c r="M1262" s="26" t="s">
        <v>1252</v>
      </c>
      <c r="N1262" s="26" t="s">
        <v>1253</v>
      </c>
      <c r="O1262" s="16" t="s">
        <v>119</v>
      </c>
      <c r="P1262" s="26" t="s">
        <v>1254</v>
      </c>
      <c r="R1262" s="16" t="s">
        <v>139</v>
      </c>
      <c r="S1262" s="16" t="s">
        <v>42</v>
      </c>
      <c r="T1262" s="22">
        <v>0.75</v>
      </c>
      <c r="U1262" s="21">
        <v>43553</v>
      </c>
      <c r="W1262" s="20" t="s">
        <v>43</v>
      </c>
      <c r="X1262" s="16" t="s">
        <v>454</v>
      </c>
      <c r="Z1262" s="25">
        <v>-305000</v>
      </c>
      <c r="AA1262" s="25">
        <v>0</v>
      </c>
      <c r="AB1262" s="25">
        <v>1350000</v>
      </c>
      <c r="AC1262" s="25">
        <v>0</v>
      </c>
      <c r="AD1262" s="25">
        <v>725000</v>
      </c>
      <c r="AE1262" s="25">
        <v>0</v>
      </c>
      <c r="AF1262" s="25">
        <v>17239274</v>
      </c>
      <c r="AG1262" s="25">
        <v>0</v>
      </c>
      <c r="AH1262" s="25">
        <v>17964274</v>
      </c>
      <c r="AI1262" s="16" t="s">
        <v>1255</v>
      </c>
    </row>
    <row r="1263" spans="1:35" ht="75" x14ac:dyDescent="0.25">
      <c r="A1263" s="17">
        <v>112457</v>
      </c>
      <c r="B1263" s="18">
        <v>1</v>
      </c>
      <c r="C1263" s="16" t="s">
        <v>474</v>
      </c>
      <c r="D1263" s="21">
        <v>39883</v>
      </c>
      <c r="E1263" s="16" t="s">
        <v>1244</v>
      </c>
      <c r="F1263" s="21">
        <v>44106</v>
      </c>
      <c r="G1263" s="16" t="s">
        <v>82</v>
      </c>
      <c r="H1263" s="26" t="s">
        <v>34</v>
      </c>
      <c r="I1263" s="16" t="s">
        <v>1251</v>
      </c>
      <c r="J1263" s="20" t="s">
        <v>148</v>
      </c>
      <c r="L1263" s="16" t="s">
        <v>149</v>
      </c>
      <c r="M1263" s="26" t="s">
        <v>18669</v>
      </c>
      <c r="N1263" s="26" t="s">
        <v>18668</v>
      </c>
      <c r="O1263" s="16" t="s">
        <v>119</v>
      </c>
      <c r="P1263" s="26" t="s">
        <v>168</v>
      </c>
      <c r="R1263" s="16" t="s">
        <v>139</v>
      </c>
      <c r="S1263" s="16" t="s">
        <v>42</v>
      </c>
      <c r="T1263" s="22">
        <v>0.63</v>
      </c>
      <c r="U1263" s="21">
        <v>42650</v>
      </c>
      <c r="W1263" s="20" t="s">
        <v>43</v>
      </c>
      <c r="X1263" s="16" t="s">
        <v>454</v>
      </c>
      <c r="Z1263" s="24" t="s">
        <v>32</v>
      </c>
      <c r="AA1263" s="24" t="s">
        <v>32</v>
      </c>
      <c r="AB1263" s="24" t="s">
        <v>32</v>
      </c>
      <c r="AC1263" s="24" t="s">
        <v>32</v>
      </c>
      <c r="AD1263" s="25">
        <v>260000</v>
      </c>
      <c r="AE1263" s="25">
        <v>0</v>
      </c>
      <c r="AF1263" s="25">
        <v>3764530</v>
      </c>
      <c r="AG1263" s="25">
        <v>0</v>
      </c>
      <c r="AH1263" s="25">
        <v>4024530</v>
      </c>
      <c r="AI1263" s="16" t="s">
        <v>18667</v>
      </c>
    </row>
    <row r="1264" spans="1:35" ht="30" x14ac:dyDescent="0.25">
      <c r="A1264" s="17">
        <v>112515</v>
      </c>
      <c r="B1264" s="18">
        <v>3</v>
      </c>
      <c r="C1264" s="16" t="s">
        <v>474</v>
      </c>
      <c r="D1264" s="21">
        <v>39888</v>
      </c>
      <c r="E1264" s="16" t="s">
        <v>1207</v>
      </c>
      <c r="F1264" s="21">
        <v>44280</v>
      </c>
      <c r="G1264" s="16" t="s">
        <v>75</v>
      </c>
      <c r="H1264" s="26" t="s">
        <v>69</v>
      </c>
      <c r="I1264" s="16" t="s">
        <v>1256</v>
      </c>
      <c r="J1264" s="20" t="s">
        <v>1256</v>
      </c>
      <c r="K1264" s="16" t="s">
        <v>1257</v>
      </c>
      <c r="M1264" s="26" t="s">
        <v>1258</v>
      </c>
      <c r="N1264" s="26" t="s">
        <v>1259</v>
      </c>
      <c r="O1264" s="16" t="s">
        <v>78</v>
      </c>
      <c r="P1264" s="26" t="s">
        <v>568</v>
      </c>
      <c r="R1264" s="16" t="s">
        <v>139</v>
      </c>
      <c r="S1264" s="16" t="s">
        <v>192</v>
      </c>
      <c r="T1264" s="22">
        <v>0.83</v>
      </c>
      <c r="U1264" s="21">
        <v>42293</v>
      </c>
      <c r="W1264" s="20" t="s">
        <v>43</v>
      </c>
      <c r="Z1264" s="25">
        <v>-49699.42</v>
      </c>
      <c r="AA1264" s="25">
        <v>0</v>
      </c>
      <c r="AB1264" s="25">
        <v>-637404.13</v>
      </c>
      <c r="AC1264" s="25">
        <v>0</v>
      </c>
      <c r="AD1264" s="25">
        <v>280800.58</v>
      </c>
      <c r="AE1264" s="25">
        <v>531440.30000000005</v>
      </c>
      <c r="AF1264" s="25">
        <v>6165961.8700000001</v>
      </c>
      <c r="AG1264" s="25">
        <v>0</v>
      </c>
      <c r="AH1264" s="25">
        <v>6978202.75</v>
      </c>
      <c r="AI1264" s="16" t="s">
        <v>1260</v>
      </c>
    </row>
    <row r="1265" spans="1:35" x14ac:dyDescent="0.25">
      <c r="A1265" s="17">
        <v>112524</v>
      </c>
      <c r="B1265" s="18">
        <v>2</v>
      </c>
      <c r="C1265" s="16" t="s">
        <v>73</v>
      </c>
      <c r="D1265" s="21">
        <v>39888</v>
      </c>
      <c r="E1265" s="16" t="s">
        <v>570</v>
      </c>
      <c r="F1265" s="21">
        <v>44154</v>
      </c>
      <c r="G1265" s="16" t="s">
        <v>514</v>
      </c>
      <c r="H1265" s="26" t="s">
        <v>286</v>
      </c>
      <c r="I1265" s="16" t="s">
        <v>1087</v>
      </c>
      <c r="J1265" s="20" t="s">
        <v>116</v>
      </c>
      <c r="L1265" s="16" t="s">
        <v>116</v>
      </c>
      <c r="M1265" s="26" t="s">
        <v>1261</v>
      </c>
      <c r="O1265" s="16" t="s">
        <v>119</v>
      </c>
      <c r="P1265" s="26" t="s">
        <v>551</v>
      </c>
      <c r="R1265" s="16" t="s">
        <v>139</v>
      </c>
      <c r="S1265" s="16" t="s">
        <v>42</v>
      </c>
      <c r="T1265" s="22">
        <v>3.96</v>
      </c>
      <c r="W1265" s="20" t="s">
        <v>43</v>
      </c>
      <c r="X1265" s="16" t="s">
        <v>140</v>
      </c>
      <c r="Z1265" s="25">
        <v>501765.53</v>
      </c>
      <c r="AA1265" s="25">
        <v>0</v>
      </c>
      <c r="AB1265" s="25">
        <v>0</v>
      </c>
      <c r="AC1265" s="25">
        <v>0</v>
      </c>
      <c r="AD1265" s="25">
        <v>5643515.5300000003</v>
      </c>
      <c r="AE1265" s="25">
        <v>0</v>
      </c>
      <c r="AF1265" s="25">
        <v>0</v>
      </c>
      <c r="AG1265" s="25">
        <v>0</v>
      </c>
      <c r="AH1265" s="25">
        <v>5643515.5300000003</v>
      </c>
    </row>
    <row r="1266" spans="1:35" ht="30" x14ac:dyDescent="0.25">
      <c r="A1266" s="17">
        <v>112524.01</v>
      </c>
      <c r="B1266" s="18">
        <v>2</v>
      </c>
      <c r="C1266" s="16" t="s">
        <v>31</v>
      </c>
      <c r="D1266" s="21">
        <v>41382</v>
      </c>
      <c r="E1266" s="16" t="s">
        <v>113</v>
      </c>
      <c r="F1266" s="21">
        <v>44106</v>
      </c>
      <c r="G1266" s="16" t="s">
        <v>75</v>
      </c>
      <c r="H1266" s="26" t="s">
        <v>286</v>
      </c>
      <c r="I1266" s="16" t="s">
        <v>1087</v>
      </c>
      <c r="J1266" s="20" t="s">
        <v>116</v>
      </c>
      <c r="L1266" s="16" t="s">
        <v>116</v>
      </c>
      <c r="M1266" s="26" t="s">
        <v>18666</v>
      </c>
      <c r="N1266" s="26" t="s">
        <v>18665</v>
      </c>
      <c r="O1266" s="16" t="s">
        <v>119</v>
      </c>
      <c r="P1266" s="26" t="s">
        <v>138</v>
      </c>
      <c r="R1266" s="16" t="s">
        <v>139</v>
      </c>
      <c r="S1266" s="16" t="s">
        <v>42</v>
      </c>
      <c r="T1266" s="22">
        <v>3.08</v>
      </c>
      <c r="U1266" s="21">
        <v>43812</v>
      </c>
      <c r="W1266" s="20" t="s">
        <v>43</v>
      </c>
      <c r="X1266" s="16" t="s">
        <v>140</v>
      </c>
      <c r="Z1266" s="24" t="s">
        <v>32</v>
      </c>
      <c r="AA1266" s="24" t="s">
        <v>32</v>
      </c>
      <c r="AB1266" s="24" t="s">
        <v>32</v>
      </c>
      <c r="AC1266" s="24" t="s">
        <v>32</v>
      </c>
      <c r="AD1266" s="25">
        <v>0</v>
      </c>
      <c r="AE1266" s="25">
        <v>15589000</v>
      </c>
      <c r="AF1266" s="25">
        <v>102410997</v>
      </c>
      <c r="AG1266" s="25">
        <v>0</v>
      </c>
      <c r="AH1266" s="25">
        <v>117999997</v>
      </c>
      <c r="AI1266" s="16" t="s">
        <v>18664</v>
      </c>
    </row>
    <row r="1267" spans="1:35" ht="30" x14ac:dyDescent="0.25">
      <c r="A1267" s="17">
        <v>112524.02</v>
      </c>
      <c r="B1267" s="18">
        <v>2</v>
      </c>
      <c r="C1267" s="16" t="s">
        <v>73</v>
      </c>
      <c r="D1267" s="21">
        <v>41382</v>
      </c>
      <c r="E1267" s="16" t="s">
        <v>113</v>
      </c>
      <c r="F1267" s="21">
        <v>44273</v>
      </c>
      <c r="G1267" s="16" t="s">
        <v>125</v>
      </c>
      <c r="H1267" s="26" t="s">
        <v>286</v>
      </c>
      <c r="I1267" s="16" t="s">
        <v>1087</v>
      </c>
      <c r="J1267" s="20" t="s">
        <v>116</v>
      </c>
      <c r="L1267" s="16" t="s">
        <v>116</v>
      </c>
      <c r="M1267" s="26" t="s">
        <v>1262</v>
      </c>
      <c r="N1267" s="26" t="s">
        <v>1263</v>
      </c>
      <c r="O1267" s="16" t="s">
        <v>119</v>
      </c>
      <c r="P1267" s="26" t="s">
        <v>138</v>
      </c>
      <c r="R1267" s="16" t="s">
        <v>139</v>
      </c>
      <c r="S1267" s="16" t="s">
        <v>42</v>
      </c>
      <c r="T1267" s="22">
        <v>0.88</v>
      </c>
      <c r="U1267" s="21">
        <v>45639</v>
      </c>
      <c r="W1267" s="20" t="s">
        <v>43</v>
      </c>
      <c r="X1267" s="16" t="s">
        <v>140</v>
      </c>
      <c r="Z1267" s="25">
        <v>0</v>
      </c>
      <c r="AA1267" s="25">
        <v>6234250</v>
      </c>
      <c r="AB1267" s="25">
        <v>0</v>
      </c>
      <c r="AC1267" s="25">
        <v>0</v>
      </c>
      <c r="AD1267" s="25">
        <v>0</v>
      </c>
      <c r="AE1267" s="25">
        <v>6234250</v>
      </c>
      <c r="AF1267" s="25">
        <v>0</v>
      </c>
      <c r="AG1267" s="25">
        <v>0</v>
      </c>
      <c r="AH1267" s="25">
        <v>6234250</v>
      </c>
    </row>
    <row r="1268" spans="1:35" x14ac:dyDescent="0.25">
      <c r="A1268" s="17">
        <v>112531</v>
      </c>
      <c r="B1268" s="18">
        <v>1</v>
      </c>
      <c r="C1268" s="16" t="s">
        <v>47</v>
      </c>
      <c r="D1268" s="21">
        <v>39888</v>
      </c>
      <c r="E1268" s="16" t="s">
        <v>570</v>
      </c>
      <c r="F1268" s="21">
        <v>42892</v>
      </c>
      <c r="G1268" s="16" t="s">
        <v>103</v>
      </c>
      <c r="H1268" s="26" t="s">
        <v>158</v>
      </c>
      <c r="I1268" s="16" t="s">
        <v>147</v>
      </c>
      <c r="J1268" s="20" t="s">
        <v>148</v>
      </c>
      <c r="L1268" s="16" t="s">
        <v>149</v>
      </c>
      <c r="M1268" s="26" t="s">
        <v>1264</v>
      </c>
      <c r="O1268" s="16" t="s">
        <v>119</v>
      </c>
      <c r="P1268" s="26" t="s">
        <v>138</v>
      </c>
      <c r="T1268" s="22">
        <v>0.86299999999999999</v>
      </c>
      <c r="U1268" s="21">
        <v>40949</v>
      </c>
      <c r="W1268" s="20" t="s">
        <v>43</v>
      </c>
      <c r="X1268" s="16" t="s">
        <v>454</v>
      </c>
      <c r="Z1268" s="25">
        <v>0</v>
      </c>
      <c r="AA1268" s="25">
        <v>0</v>
      </c>
      <c r="AB1268" s="25">
        <v>39350.6</v>
      </c>
      <c r="AC1268" s="25">
        <v>0</v>
      </c>
      <c r="AD1268" s="25">
        <v>75882.880000000005</v>
      </c>
      <c r="AE1268" s="25">
        <v>0</v>
      </c>
      <c r="AF1268" s="25">
        <v>771146.82</v>
      </c>
      <c r="AG1268" s="25">
        <v>0</v>
      </c>
      <c r="AH1268" s="25">
        <v>847029.7</v>
      </c>
      <c r="AI1268" s="16" t="s">
        <v>1265</v>
      </c>
    </row>
    <row r="1269" spans="1:35" ht="30" x14ac:dyDescent="0.25">
      <c r="A1269" s="17">
        <v>112538</v>
      </c>
      <c r="B1269" s="18">
        <v>2</v>
      </c>
      <c r="C1269" s="16" t="s">
        <v>73</v>
      </c>
      <c r="D1269" s="21">
        <v>39888</v>
      </c>
      <c r="E1269" s="16" t="s">
        <v>570</v>
      </c>
      <c r="F1269" s="21">
        <v>44228</v>
      </c>
      <c r="G1269" s="16" t="s">
        <v>108</v>
      </c>
      <c r="H1269" s="26" t="s">
        <v>380</v>
      </c>
      <c r="I1269" s="16" t="s">
        <v>1266</v>
      </c>
      <c r="J1269" s="20" t="s">
        <v>116</v>
      </c>
      <c r="L1269" s="16" t="s">
        <v>116</v>
      </c>
      <c r="M1269" s="26" t="s">
        <v>1267</v>
      </c>
      <c r="N1269" s="26" t="s">
        <v>1268</v>
      </c>
      <c r="O1269" s="16" t="s">
        <v>119</v>
      </c>
      <c r="P1269" s="26" t="s">
        <v>168</v>
      </c>
      <c r="R1269" s="16" t="s">
        <v>139</v>
      </c>
      <c r="S1269" s="16" t="s">
        <v>42</v>
      </c>
      <c r="T1269" s="22">
        <v>2.2400000000000002</v>
      </c>
      <c r="U1269" s="21">
        <v>44428</v>
      </c>
      <c r="W1269" s="20" t="s">
        <v>43</v>
      </c>
      <c r="X1269" s="16" t="s">
        <v>78</v>
      </c>
      <c r="Z1269" s="25">
        <v>562500</v>
      </c>
      <c r="AA1269" s="25">
        <v>0</v>
      </c>
      <c r="AB1269" s="25">
        <v>0</v>
      </c>
      <c r="AC1269" s="25">
        <v>0</v>
      </c>
      <c r="AD1269" s="25">
        <v>2802500</v>
      </c>
      <c r="AE1269" s="25">
        <v>17295100</v>
      </c>
      <c r="AF1269" s="25">
        <v>0</v>
      </c>
      <c r="AG1269" s="25">
        <v>0</v>
      </c>
      <c r="AH1269" s="25">
        <v>20097600</v>
      </c>
      <c r="AI1269" s="16" t="s">
        <v>1269</v>
      </c>
    </row>
    <row r="1270" spans="1:35" ht="60" x14ac:dyDescent="0.25">
      <c r="A1270" s="17">
        <v>112584</v>
      </c>
      <c r="B1270" s="18">
        <v>2</v>
      </c>
      <c r="C1270" s="16" t="s">
        <v>31</v>
      </c>
      <c r="D1270" s="21">
        <v>39895</v>
      </c>
      <c r="E1270" s="16" t="s">
        <v>513</v>
      </c>
      <c r="F1270" s="21">
        <v>43418</v>
      </c>
      <c r="G1270" s="16" t="s">
        <v>75</v>
      </c>
      <c r="H1270" s="26" t="s">
        <v>286</v>
      </c>
      <c r="I1270" s="16" t="s">
        <v>446</v>
      </c>
      <c r="J1270" s="20" t="s">
        <v>116</v>
      </c>
      <c r="L1270" s="16" t="s">
        <v>116</v>
      </c>
      <c r="M1270" s="26" t="s">
        <v>1270</v>
      </c>
      <c r="N1270" s="26" t="s">
        <v>1271</v>
      </c>
      <c r="O1270" s="16" t="s">
        <v>119</v>
      </c>
      <c r="P1270" s="26" t="s">
        <v>168</v>
      </c>
      <c r="R1270" s="16" t="s">
        <v>139</v>
      </c>
      <c r="S1270" s="16" t="s">
        <v>42</v>
      </c>
      <c r="T1270" s="22">
        <v>0.66500000000000004</v>
      </c>
      <c r="U1270" s="21">
        <v>42293</v>
      </c>
      <c r="W1270" s="20" t="s">
        <v>43</v>
      </c>
      <c r="X1270" s="16" t="s">
        <v>140</v>
      </c>
      <c r="Z1270" s="25">
        <v>0</v>
      </c>
      <c r="AA1270" s="25">
        <v>0</v>
      </c>
      <c r="AB1270" s="25">
        <v>650883.75</v>
      </c>
      <c r="AC1270" s="25">
        <v>0</v>
      </c>
      <c r="AD1270" s="25">
        <v>615000</v>
      </c>
      <c r="AE1270" s="25">
        <v>1138770</v>
      </c>
      <c r="AF1270" s="25">
        <v>31135406.75</v>
      </c>
      <c r="AG1270" s="25">
        <v>0</v>
      </c>
      <c r="AH1270" s="25">
        <v>32889176.75</v>
      </c>
      <c r="AI1270" s="16" t="s">
        <v>1272</v>
      </c>
    </row>
    <row r="1271" spans="1:35" x14ac:dyDescent="0.25">
      <c r="A1271" s="17">
        <v>112628.01</v>
      </c>
      <c r="B1271" s="18">
        <v>3</v>
      </c>
      <c r="C1271" s="16" t="s">
        <v>474</v>
      </c>
      <c r="D1271" s="21">
        <v>43600</v>
      </c>
      <c r="E1271" s="16" t="s">
        <v>486</v>
      </c>
      <c r="F1271" s="21">
        <v>44089</v>
      </c>
      <c r="G1271" s="16" t="s">
        <v>32</v>
      </c>
      <c r="H1271" s="26" t="s">
        <v>405</v>
      </c>
      <c r="I1271" s="16" t="s">
        <v>18663</v>
      </c>
      <c r="K1271" s="16" t="s">
        <v>18662</v>
      </c>
      <c r="L1271" s="16" t="s">
        <v>37</v>
      </c>
      <c r="M1271" s="26" t="s">
        <v>18661</v>
      </c>
      <c r="O1271" s="16" t="s">
        <v>179</v>
      </c>
      <c r="P1271" s="26" t="s">
        <v>79</v>
      </c>
      <c r="R1271" s="16" t="s">
        <v>41</v>
      </c>
      <c r="S1271" s="16" t="s">
        <v>84</v>
      </c>
      <c r="T1271" s="22">
        <v>0.27</v>
      </c>
      <c r="U1271" s="21">
        <v>43917</v>
      </c>
      <c r="W1271" s="20" t="s">
        <v>43</v>
      </c>
      <c r="X1271" s="16" t="s">
        <v>44</v>
      </c>
      <c r="Y1271" s="26" t="s">
        <v>18660</v>
      </c>
      <c r="Z1271" s="24" t="s">
        <v>32</v>
      </c>
      <c r="AA1271" s="24" t="s">
        <v>32</v>
      </c>
      <c r="AB1271" s="24" t="s">
        <v>32</v>
      </c>
      <c r="AC1271" s="24" t="s">
        <v>32</v>
      </c>
      <c r="AD1271" s="25">
        <v>54500</v>
      </c>
      <c r="AE1271" s="25">
        <v>0</v>
      </c>
      <c r="AF1271" s="25">
        <v>366755</v>
      </c>
      <c r="AG1271" s="25">
        <v>0</v>
      </c>
      <c r="AH1271" s="25">
        <v>421255</v>
      </c>
      <c r="AI1271" s="16" t="s">
        <v>18659</v>
      </c>
    </row>
    <row r="1272" spans="1:35" x14ac:dyDescent="0.25">
      <c r="A1272" s="17">
        <v>112650</v>
      </c>
      <c r="B1272" s="18">
        <v>6</v>
      </c>
      <c r="C1272" s="16" t="s">
        <v>73</v>
      </c>
      <c r="D1272" s="21">
        <v>39910</v>
      </c>
      <c r="E1272" s="16" t="s">
        <v>774</v>
      </c>
      <c r="F1272" s="21">
        <v>43418</v>
      </c>
      <c r="G1272" s="16" t="s">
        <v>75</v>
      </c>
      <c r="H1272" s="26" t="s">
        <v>76</v>
      </c>
      <c r="M1272" s="26" t="s">
        <v>18658</v>
      </c>
      <c r="O1272" s="16" t="s">
        <v>78</v>
      </c>
      <c r="P1272" s="26" t="s">
        <v>551</v>
      </c>
      <c r="T1272" s="23" t="s">
        <v>32</v>
      </c>
      <c r="W1272" s="20" t="s">
        <v>43</v>
      </c>
      <c r="Z1272" s="24" t="s">
        <v>32</v>
      </c>
      <c r="AA1272" s="24" t="s">
        <v>32</v>
      </c>
      <c r="AB1272" s="24" t="s">
        <v>32</v>
      </c>
      <c r="AC1272" s="24" t="s">
        <v>32</v>
      </c>
      <c r="AD1272" s="25">
        <v>100000</v>
      </c>
      <c r="AE1272" s="25">
        <v>0</v>
      </c>
      <c r="AF1272" s="25">
        <v>0</v>
      </c>
      <c r="AG1272" s="25">
        <v>0</v>
      </c>
      <c r="AH1272" s="25">
        <v>100000</v>
      </c>
    </row>
    <row r="1273" spans="1:35" x14ac:dyDescent="0.25">
      <c r="A1273" s="17">
        <v>112684</v>
      </c>
      <c r="B1273" s="18">
        <v>1</v>
      </c>
      <c r="C1273" s="16" t="s">
        <v>73</v>
      </c>
      <c r="D1273" s="21">
        <v>39912</v>
      </c>
      <c r="E1273" s="16" t="s">
        <v>1609</v>
      </c>
      <c r="F1273" s="21">
        <v>39912</v>
      </c>
      <c r="G1273" s="16" t="s">
        <v>32</v>
      </c>
      <c r="H1273" s="26" t="s">
        <v>320</v>
      </c>
      <c r="L1273" s="16" t="s">
        <v>110</v>
      </c>
      <c r="M1273" s="26" t="s">
        <v>18657</v>
      </c>
      <c r="O1273" s="16" t="s">
        <v>1612</v>
      </c>
      <c r="T1273" s="23" t="s">
        <v>32</v>
      </c>
      <c r="W1273" s="20" t="s">
        <v>43</v>
      </c>
      <c r="Z1273" s="24" t="s">
        <v>32</v>
      </c>
      <c r="AA1273" s="24" t="s">
        <v>32</v>
      </c>
      <c r="AB1273" s="24" t="s">
        <v>32</v>
      </c>
      <c r="AC1273" s="24" t="s">
        <v>32</v>
      </c>
      <c r="AD1273" s="24" t="s">
        <v>32</v>
      </c>
      <c r="AE1273" s="24" t="s">
        <v>32</v>
      </c>
      <c r="AF1273" s="24" t="s">
        <v>32</v>
      </c>
      <c r="AG1273" s="24" t="s">
        <v>32</v>
      </c>
      <c r="AH1273" s="24" t="s">
        <v>32</v>
      </c>
    </row>
    <row r="1274" spans="1:35" x14ac:dyDescent="0.25">
      <c r="A1274" s="17">
        <v>112721</v>
      </c>
      <c r="B1274" s="18">
        <v>4</v>
      </c>
      <c r="C1274" s="16" t="s">
        <v>47</v>
      </c>
      <c r="D1274" s="21">
        <v>39917</v>
      </c>
      <c r="E1274" s="16" t="s">
        <v>774</v>
      </c>
      <c r="F1274" s="21">
        <v>41114</v>
      </c>
      <c r="G1274" s="16" t="s">
        <v>33</v>
      </c>
      <c r="H1274" s="26" t="s">
        <v>221</v>
      </c>
      <c r="I1274" s="16" t="s">
        <v>1273</v>
      </c>
      <c r="K1274" s="16" t="s">
        <v>1274</v>
      </c>
      <c r="L1274" s="16" t="s">
        <v>37</v>
      </c>
      <c r="M1274" s="26" t="s">
        <v>1275</v>
      </c>
      <c r="O1274" s="16" t="s">
        <v>1149</v>
      </c>
      <c r="P1274" s="26" t="s">
        <v>188</v>
      </c>
      <c r="T1274" s="22">
        <v>1.05</v>
      </c>
      <c r="W1274" s="20" t="s">
        <v>43</v>
      </c>
      <c r="Z1274" s="25">
        <v>0</v>
      </c>
      <c r="AA1274" s="25">
        <v>0</v>
      </c>
      <c r="AB1274" s="25">
        <v>0</v>
      </c>
      <c r="AC1274" s="25">
        <v>0.01</v>
      </c>
      <c r="AD1274" s="25">
        <v>0</v>
      </c>
      <c r="AE1274" s="25">
        <v>0</v>
      </c>
      <c r="AF1274" s="25">
        <v>0</v>
      </c>
      <c r="AG1274" s="25">
        <v>54720.17</v>
      </c>
      <c r="AH1274" s="25">
        <v>54720.17</v>
      </c>
      <c r="AI1274" s="16" t="s">
        <v>1276</v>
      </c>
    </row>
    <row r="1275" spans="1:35" ht="30" x14ac:dyDescent="0.25">
      <c r="A1275" s="17">
        <v>112752</v>
      </c>
      <c r="B1275" s="18">
        <v>4</v>
      </c>
      <c r="C1275" s="16" t="s">
        <v>31</v>
      </c>
      <c r="D1275" s="21">
        <v>39924</v>
      </c>
      <c r="E1275" s="16" t="s">
        <v>1244</v>
      </c>
      <c r="F1275" s="21">
        <v>43669</v>
      </c>
      <c r="G1275" s="16" t="s">
        <v>718</v>
      </c>
      <c r="H1275" s="26" t="s">
        <v>349</v>
      </c>
      <c r="I1275" s="16" t="s">
        <v>4173</v>
      </c>
      <c r="J1275" s="20" t="s">
        <v>116</v>
      </c>
      <c r="L1275" s="16" t="s">
        <v>116</v>
      </c>
      <c r="M1275" s="26" t="s">
        <v>18656</v>
      </c>
      <c r="N1275" s="26" t="s">
        <v>18655</v>
      </c>
      <c r="O1275" s="16" t="s">
        <v>119</v>
      </c>
      <c r="P1275" s="26" t="s">
        <v>138</v>
      </c>
      <c r="R1275" s="16" t="s">
        <v>139</v>
      </c>
      <c r="S1275" s="16" t="s">
        <v>42</v>
      </c>
      <c r="T1275" s="22">
        <v>0.47</v>
      </c>
      <c r="U1275" s="21">
        <v>42965</v>
      </c>
      <c r="W1275" s="20" t="s">
        <v>43</v>
      </c>
      <c r="X1275" s="16" t="s">
        <v>140</v>
      </c>
      <c r="Z1275" s="24" t="s">
        <v>32</v>
      </c>
      <c r="AA1275" s="24" t="s">
        <v>32</v>
      </c>
      <c r="AB1275" s="24" t="s">
        <v>32</v>
      </c>
      <c r="AC1275" s="24" t="s">
        <v>32</v>
      </c>
      <c r="AD1275" s="25">
        <v>500000</v>
      </c>
      <c r="AE1275" s="25">
        <v>2100000</v>
      </c>
      <c r="AF1275" s="25">
        <v>8028678</v>
      </c>
      <c r="AG1275" s="25">
        <v>0</v>
      </c>
      <c r="AH1275" s="25">
        <v>10628678</v>
      </c>
      <c r="AI1275" s="16" t="s">
        <v>18654</v>
      </c>
    </row>
    <row r="1276" spans="1:35" x14ac:dyDescent="0.25">
      <c r="A1276" s="17">
        <v>112759</v>
      </c>
      <c r="B1276" s="18">
        <v>2</v>
      </c>
      <c r="C1276" s="16" t="s">
        <v>73</v>
      </c>
      <c r="D1276" s="21">
        <v>39925</v>
      </c>
      <c r="E1276" s="16" t="s">
        <v>56</v>
      </c>
      <c r="F1276" s="21">
        <v>44215</v>
      </c>
      <c r="G1276" s="16" t="s">
        <v>75</v>
      </c>
      <c r="H1276" s="26" t="s">
        <v>162</v>
      </c>
      <c r="M1276" s="26" t="s">
        <v>18653</v>
      </c>
      <c r="O1276" s="16" t="s">
        <v>60</v>
      </c>
      <c r="T1276" s="23" t="s">
        <v>32</v>
      </c>
      <c r="W1276" s="20" t="s">
        <v>43</v>
      </c>
      <c r="Z1276" s="24" t="s">
        <v>32</v>
      </c>
      <c r="AA1276" s="24" t="s">
        <v>32</v>
      </c>
      <c r="AB1276" s="24" t="s">
        <v>32</v>
      </c>
      <c r="AC1276" s="24" t="s">
        <v>32</v>
      </c>
      <c r="AD1276" s="24" t="s">
        <v>32</v>
      </c>
      <c r="AE1276" s="24" t="s">
        <v>32</v>
      </c>
      <c r="AF1276" s="24" t="s">
        <v>32</v>
      </c>
      <c r="AG1276" s="24" t="s">
        <v>32</v>
      </c>
      <c r="AH1276" s="24" t="s">
        <v>32</v>
      </c>
    </row>
    <row r="1277" spans="1:35" ht="30" x14ac:dyDescent="0.25">
      <c r="A1277" s="17">
        <v>112818</v>
      </c>
      <c r="B1277" s="18">
        <v>3</v>
      </c>
      <c r="C1277" s="16" t="s">
        <v>474</v>
      </c>
      <c r="D1277" s="21">
        <v>39939</v>
      </c>
      <c r="E1277" s="16" t="s">
        <v>1517</v>
      </c>
      <c r="F1277" s="21">
        <v>44089</v>
      </c>
      <c r="G1277" s="16" t="s">
        <v>32</v>
      </c>
      <c r="H1277" s="26" t="s">
        <v>69</v>
      </c>
      <c r="I1277" s="16" t="s">
        <v>1518</v>
      </c>
      <c r="J1277" s="20" t="s">
        <v>1518</v>
      </c>
      <c r="M1277" s="26" t="s">
        <v>18652</v>
      </c>
      <c r="N1277" s="26" t="s">
        <v>18651</v>
      </c>
      <c r="O1277" s="16" t="s">
        <v>1520</v>
      </c>
      <c r="P1277" s="26" t="s">
        <v>568</v>
      </c>
      <c r="R1277" s="16" t="s">
        <v>139</v>
      </c>
      <c r="S1277" s="16" t="s">
        <v>192</v>
      </c>
      <c r="T1277" s="22">
        <v>1.474</v>
      </c>
      <c r="U1277" s="21">
        <v>42706</v>
      </c>
      <c r="W1277" s="20" t="s">
        <v>43</v>
      </c>
      <c r="X1277" s="16" t="s">
        <v>44</v>
      </c>
      <c r="Z1277" s="24" t="s">
        <v>32</v>
      </c>
      <c r="AA1277" s="24" t="s">
        <v>32</v>
      </c>
      <c r="AB1277" s="24" t="s">
        <v>32</v>
      </c>
      <c r="AC1277" s="24" t="s">
        <v>32</v>
      </c>
      <c r="AD1277" s="25">
        <v>526000</v>
      </c>
      <c r="AE1277" s="25">
        <v>0</v>
      </c>
      <c r="AF1277" s="25">
        <v>4194637</v>
      </c>
      <c r="AG1277" s="25">
        <v>0</v>
      </c>
      <c r="AH1277" s="25">
        <v>4720637</v>
      </c>
      <c r="AI1277" s="16" t="s">
        <v>18650</v>
      </c>
    </row>
    <row r="1278" spans="1:35" ht="45" x14ac:dyDescent="0.25">
      <c r="A1278" s="17">
        <v>112825.02</v>
      </c>
      <c r="B1278" s="18">
        <v>4</v>
      </c>
      <c r="C1278" s="16" t="s">
        <v>474</v>
      </c>
      <c r="D1278" s="21">
        <v>42656</v>
      </c>
      <c r="E1278" s="16" t="s">
        <v>1884</v>
      </c>
      <c r="F1278" s="21">
        <v>44343</v>
      </c>
      <c r="G1278" s="16" t="s">
        <v>1409</v>
      </c>
      <c r="H1278" s="26" t="s">
        <v>126</v>
      </c>
      <c r="I1278" s="16" t="s">
        <v>2111</v>
      </c>
      <c r="J1278" s="20" t="s">
        <v>116</v>
      </c>
      <c r="L1278" s="16" t="s">
        <v>116</v>
      </c>
      <c r="M1278" s="26" t="s">
        <v>18649</v>
      </c>
      <c r="N1278" s="26" t="s">
        <v>18648</v>
      </c>
      <c r="O1278" s="16" t="s">
        <v>60</v>
      </c>
      <c r="P1278" s="26" t="s">
        <v>4592</v>
      </c>
      <c r="R1278" s="16" t="s">
        <v>41</v>
      </c>
      <c r="S1278" s="16" t="s">
        <v>42</v>
      </c>
      <c r="T1278" s="22">
        <v>6.99</v>
      </c>
      <c r="W1278" s="20" t="s">
        <v>43</v>
      </c>
      <c r="X1278" s="16" t="s">
        <v>140</v>
      </c>
      <c r="Z1278" s="24" t="s">
        <v>32</v>
      </c>
      <c r="AA1278" s="24" t="s">
        <v>32</v>
      </c>
      <c r="AB1278" s="24" t="s">
        <v>32</v>
      </c>
      <c r="AC1278" s="24" t="s">
        <v>32</v>
      </c>
      <c r="AD1278" s="25">
        <v>71700</v>
      </c>
      <c r="AE1278" s="25">
        <v>0</v>
      </c>
      <c r="AF1278" s="25">
        <v>322800</v>
      </c>
      <c r="AG1278" s="25">
        <v>0</v>
      </c>
      <c r="AH1278" s="25">
        <v>394500</v>
      </c>
      <c r="AI1278" s="16" t="s">
        <v>18647</v>
      </c>
    </row>
    <row r="1279" spans="1:35" ht="60" x14ac:dyDescent="0.25">
      <c r="A1279" s="17">
        <v>112833</v>
      </c>
      <c r="B1279" s="18">
        <v>2</v>
      </c>
      <c r="C1279" s="16" t="s">
        <v>31</v>
      </c>
      <c r="D1279" s="21">
        <v>39944</v>
      </c>
      <c r="E1279" s="16" t="s">
        <v>1244</v>
      </c>
      <c r="F1279" s="21">
        <v>44034</v>
      </c>
      <c r="G1279" s="16" t="s">
        <v>75</v>
      </c>
      <c r="H1279" s="26" t="s">
        <v>286</v>
      </c>
      <c r="I1279" s="16" t="s">
        <v>155</v>
      </c>
      <c r="J1279" s="20" t="s">
        <v>148</v>
      </c>
      <c r="L1279" s="16" t="s">
        <v>149</v>
      </c>
      <c r="M1279" s="26" t="s">
        <v>1277</v>
      </c>
      <c r="N1279" s="26" t="s">
        <v>1278</v>
      </c>
      <c r="O1279" s="16" t="s">
        <v>119</v>
      </c>
      <c r="P1279" s="26" t="s">
        <v>1254</v>
      </c>
      <c r="R1279" s="16" t="s">
        <v>139</v>
      </c>
      <c r="S1279" s="16" t="s">
        <v>42</v>
      </c>
      <c r="T1279" s="22">
        <v>0.65</v>
      </c>
      <c r="U1279" s="21">
        <v>44008</v>
      </c>
      <c r="W1279" s="20" t="s">
        <v>43</v>
      </c>
      <c r="X1279" s="16" t="s">
        <v>454</v>
      </c>
      <c r="Z1279" s="25">
        <v>0</v>
      </c>
      <c r="AA1279" s="25">
        <v>0</v>
      </c>
      <c r="AB1279" s="25">
        <v>8645453</v>
      </c>
      <c r="AC1279" s="25">
        <v>0</v>
      </c>
      <c r="AD1279" s="25">
        <v>3500000</v>
      </c>
      <c r="AE1279" s="25">
        <v>3065026</v>
      </c>
      <c r="AF1279" s="25">
        <v>35194269</v>
      </c>
      <c r="AG1279" s="25">
        <v>0</v>
      </c>
      <c r="AH1279" s="25">
        <v>41759295</v>
      </c>
      <c r="AI1279" s="16" t="s">
        <v>1279</v>
      </c>
    </row>
    <row r="1280" spans="1:35" x14ac:dyDescent="0.25">
      <c r="A1280" s="17">
        <v>112834</v>
      </c>
      <c r="B1280" s="18">
        <v>1</v>
      </c>
      <c r="C1280" s="16" t="s">
        <v>73</v>
      </c>
      <c r="D1280" s="21">
        <v>39945</v>
      </c>
      <c r="E1280" s="16" t="s">
        <v>1244</v>
      </c>
      <c r="F1280" s="21">
        <v>42998</v>
      </c>
      <c r="G1280" s="16" t="s">
        <v>109</v>
      </c>
      <c r="H1280" s="26" t="s">
        <v>3187</v>
      </c>
      <c r="I1280" s="16" t="s">
        <v>714</v>
      </c>
      <c r="J1280" s="20" t="s">
        <v>116</v>
      </c>
      <c r="L1280" s="16" t="s">
        <v>116</v>
      </c>
      <c r="M1280" s="26" t="s">
        <v>18646</v>
      </c>
      <c r="O1280" s="16" t="s">
        <v>119</v>
      </c>
      <c r="P1280" s="26" t="s">
        <v>551</v>
      </c>
      <c r="R1280" s="16" t="s">
        <v>139</v>
      </c>
      <c r="S1280" s="16" t="s">
        <v>42</v>
      </c>
      <c r="T1280" s="22">
        <v>5.4</v>
      </c>
      <c r="W1280" s="20" t="s">
        <v>43</v>
      </c>
      <c r="X1280" s="16" t="s">
        <v>511</v>
      </c>
      <c r="Z1280" s="24" t="s">
        <v>32</v>
      </c>
      <c r="AA1280" s="24" t="s">
        <v>32</v>
      </c>
      <c r="AB1280" s="24" t="s">
        <v>32</v>
      </c>
      <c r="AC1280" s="24" t="s">
        <v>32</v>
      </c>
      <c r="AD1280" s="25">
        <v>1000000</v>
      </c>
      <c r="AE1280" s="25">
        <v>0</v>
      </c>
      <c r="AF1280" s="25">
        <v>0</v>
      </c>
      <c r="AG1280" s="25">
        <v>0</v>
      </c>
      <c r="AH1280" s="25">
        <v>1000000</v>
      </c>
    </row>
    <row r="1281" spans="1:35" ht="45" x14ac:dyDescent="0.25">
      <c r="A1281" s="17">
        <v>112834.01</v>
      </c>
      <c r="B1281" s="18">
        <v>1</v>
      </c>
      <c r="C1281" s="16" t="s">
        <v>31</v>
      </c>
      <c r="D1281" s="21">
        <v>41347</v>
      </c>
      <c r="E1281" s="16" t="s">
        <v>113</v>
      </c>
      <c r="F1281" s="21">
        <v>44106</v>
      </c>
      <c r="G1281" s="16" t="s">
        <v>75</v>
      </c>
      <c r="H1281" s="26" t="s">
        <v>34</v>
      </c>
      <c r="I1281" s="16" t="s">
        <v>714</v>
      </c>
      <c r="J1281" s="20" t="s">
        <v>116</v>
      </c>
      <c r="L1281" s="16" t="s">
        <v>116</v>
      </c>
      <c r="M1281" s="26" t="s">
        <v>18645</v>
      </c>
      <c r="N1281" s="26" t="s">
        <v>18644</v>
      </c>
      <c r="O1281" s="16" t="s">
        <v>119</v>
      </c>
      <c r="P1281" s="26" t="s">
        <v>453</v>
      </c>
      <c r="T1281" s="22">
        <v>0.80200000000000005</v>
      </c>
      <c r="U1281" s="21">
        <v>43917</v>
      </c>
      <c r="W1281" s="20" t="s">
        <v>43</v>
      </c>
      <c r="X1281" s="16" t="s">
        <v>78</v>
      </c>
      <c r="Z1281" s="24" t="s">
        <v>32</v>
      </c>
      <c r="AA1281" s="24" t="s">
        <v>32</v>
      </c>
      <c r="AB1281" s="24" t="s">
        <v>32</v>
      </c>
      <c r="AC1281" s="24" t="s">
        <v>32</v>
      </c>
      <c r="AD1281" s="25">
        <v>182000</v>
      </c>
      <c r="AE1281" s="25">
        <v>7500000</v>
      </c>
      <c r="AF1281" s="25">
        <v>7981348.46</v>
      </c>
      <c r="AG1281" s="25">
        <v>0</v>
      </c>
      <c r="AH1281" s="25">
        <v>15663348.460000001</v>
      </c>
      <c r="AI1281" s="16" t="s">
        <v>18643</v>
      </c>
    </row>
    <row r="1282" spans="1:35" ht="30" x14ac:dyDescent="0.25">
      <c r="A1282" s="17">
        <v>112834.02</v>
      </c>
      <c r="B1282" s="18">
        <v>1</v>
      </c>
      <c r="C1282" s="16" t="s">
        <v>73</v>
      </c>
      <c r="D1282" s="21">
        <v>41347</v>
      </c>
      <c r="E1282" s="16" t="s">
        <v>113</v>
      </c>
      <c r="F1282" s="21">
        <v>44315</v>
      </c>
      <c r="G1282" s="16" t="s">
        <v>1086</v>
      </c>
      <c r="H1282" s="26" t="s">
        <v>649</v>
      </c>
      <c r="I1282" s="16" t="s">
        <v>714</v>
      </c>
      <c r="J1282" s="20" t="s">
        <v>116</v>
      </c>
      <c r="L1282" s="16" t="s">
        <v>116</v>
      </c>
      <c r="M1282" s="26" t="s">
        <v>18642</v>
      </c>
      <c r="N1282" s="26" t="s">
        <v>18641</v>
      </c>
      <c r="O1282" s="16" t="s">
        <v>119</v>
      </c>
      <c r="P1282" s="26" t="s">
        <v>453</v>
      </c>
      <c r="T1282" s="22">
        <v>0.6</v>
      </c>
      <c r="U1282" s="21">
        <v>44540</v>
      </c>
      <c r="W1282" s="20" t="s">
        <v>43</v>
      </c>
      <c r="X1282" s="16" t="s">
        <v>140</v>
      </c>
      <c r="Z1282" s="24" t="s">
        <v>32</v>
      </c>
      <c r="AA1282" s="24" t="s">
        <v>32</v>
      </c>
      <c r="AB1282" s="24" t="s">
        <v>32</v>
      </c>
      <c r="AC1282" s="24" t="s">
        <v>32</v>
      </c>
      <c r="AD1282" s="25">
        <v>136000</v>
      </c>
      <c r="AE1282" s="25">
        <v>1066600</v>
      </c>
      <c r="AF1282" s="25">
        <v>0</v>
      </c>
      <c r="AG1282" s="25">
        <v>0</v>
      </c>
      <c r="AH1282" s="25">
        <v>1202600</v>
      </c>
      <c r="AI1282" s="16" t="s">
        <v>18640</v>
      </c>
    </row>
    <row r="1283" spans="1:35" ht="30" x14ac:dyDescent="0.25">
      <c r="A1283" s="17">
        <v>112834.03</v>
      </c>
      <c r="B1283" s="18">
        <v>1</v>
      </c>
      <c r="C1283" s="16" t="s">
        <v>73</v>
      </c>
      <c r="D1283" s="21">
        <v>41347</v>
      </c>
      <c r="E1283" s="16" t="s">
        <v>113</v>
      </c>
      <c r="F1283" s="21">
        <v>43384</v>
      </c>
      <c r="G1283" s="16" t="s">
        <v>109</v>
      </c>
      <c r="H1283" s="26" t="s">
        <v>182</v>
      </c>
      <c r="I1283" s="16" t="s">
        <v>714</v>
      </c>
      <c r="J1283" s="20" t="s">
        <v>116</v>
      </c>
      <c r="L1283" s="16" t="s">
        <v>116</v>
      </c>
      <c r="M1283" s="26" t="s">
        <v>18639</v>
      </c>
      <c r="N1283" s="26" t="s">
        <v>18638</v>
      </c>
      <c r="O1283" s="16" t="s">
        <v>119</v>
      </c>
      <c r="P1283" s="26" t="s">
        <v>138</v>
      </c>
      <c r="R1283" s="16" t="s">
        <v>139</v>
      </c>
      <c r="S1283" s="16" t="s">
        <v>42</v>
      </c>
      <c r="T1283" s="22">
        <v>0.78</v>
      </c>
      <c r="U1283" s="21">
        <v>44645</v>
      </c>
      <c r="W1283" s="20" t="s">
        <v>43</v>
      </c>
      <c r="X1283" s="16" t="s">
        <v>140</v>
      </c>
      <c r="Z1283" s="24" t="s">
        <v>32</v>
      </c>
      <c r="AA1283" s="24" t="s">
        <v>32</v>
      </c>
      <c r="AB1283" s="24" t="s">
        <v>32</v>
      </c>
      <c r="AC1283" s="24" t="s">
        <v>32</v>
      </c>
      <c r="AD1283" s="25">
        <v>182000</v>
      </c>
      <c r="AE1283" s="25">
        <v>2690000</v>
      </c>
      <c r="AF1283" s="25">
        <v>0</v>
      </c>
      <c r="AG1283" s="25">
        <v>0</v>
      </c>
      <c r="AH1283" s="25">
        <v>2872000</v>
      </c>
    </row>
    <row r="1284" spans="1:35" ht="45" x14ac:dyDescent="0.25">
      <c r="A1284" s="17">
        <v>112857</v>
      </c>
      <c r="B1284" s="18">
        <v>4</v>
      </c>
      <c r="C1284" s="16" t="s">
        <v>47</v>
      </c>
      <c r="D1284" s="21">
        <v>39954</v>
      </c>
      <c r="E1284" s="16" t="s">
        <v>1280</v>
      </c>
      <c r="F1284" s="21">
        <v>41831</v>
      </c>
      <c r="G1284" s="16" t="s">
        <v>1281</v>
      </c>
      <c r="H1284" s="26" t="s">
        <v>126</v>
      </c>
      <c r="M1284" s="26" t="s">
        <v>1282</v>
      </c>
      <c r="N1284" s="26" t="s">
        <v>1283</v>
      </c>
      <c r="O1284" s="16" t="s">
        <v>60</v>
      </c>
      <c r="P1284" s="26" t="s">
        <v>443</v>
      </c>
      <c r="T1284" s="22">
        <v>0</v>
      </c>
      <c r="W1284" s="20" t="s">
        <v>43</v>
      </c>
      <c r="Z1284" s="25">
        <v>0</v>
      </c>
      <c r="AA1284" s="25">
        <v>0</v>
      </c>
      <c r="AB1284" s="25">
        <v>137.87</v>
      </c>
      <c r="AC1284" s="25">
        <v>0</v>
      </c>
      <c r="AD1284" s="25">
        <v>0</v>
      </c>
      <c r="AE1284" s="25">
        <v>0</v>
      </c>
      <c r="AF1284" s="25">
        <v>2009499.87</v>
      </c>
      <c r="AG1284" s="25">
        <v>0</v>
      </c>
      <c r="AH1284" s="25">
        <v>2009499.87</v>
      </c>
      <c r="AI1284" s="16" t="s">
        <v>1284</v>
      </c>
    </row>
    <row r="1285" spans="1:35" x14ac:dyDescent="0.25">
      <c r="A1285" s="17">
        <v>112861</v>
      </c>
      <c r="B1285" s="18">
        <v>1</v>
      </c>
      <c r="C1285" s="16" t="s">
        <v>73</v>
      </c>
      <c r="D1285" s="21">
        <v>39955</v>
      </c>
      <c r="E1285" s="16" t="s">
        <v>774</v>
      </c>
      <c r="F1285" s="21">
        <v>43501</v>
      </c>
      <c r="G1285" s="16" t="s">
        <v>75</v>
      </c>
      <c r="H1285" s="26" t="s">
        <v>232</v>
      </c>
      <c r="M1285" s="26" t="s">
        <v>18637</v>
      </c>
      <c r="O1285" s="16" t="s">
        <v>78</v>
      </c>
      <c r="P1285" s="26" t="s">
        <v>676</v>
      </c>
      <c r="T1285" s="23" t="s">
        <v>32</v>
      </c>
      <c r="W1285" s="20" t="s">
        <v>43</v>
      </c>
      <c r="Z1285" s="24" t="s">
        <v>32</v>
      </c>
      <c r="AA1285" s="24" t="s">
        <v>32</v>
      </c>
      <c r="AB1285" s="24" t="s">
        <v>32</v>
      </c>
      <c r="AC1285" s="24" t="s">
        <v>32</v>
      </c>
      <c r="AD1285" s="24" t="s">
        <v>32</v>
      </c>
      <c r="AE1285" s="24" t="s">
        <v>32</v>
      </c>
      <c r="AF1285" s="24" t="s">
        <v>32</v>
      </c>
      <c r="AG1285" s="24" t="s">
        <v>32</v>
      </c>
      <c r="AH1285" s="24" t="s">
        <v>32</v>
      </c>
      <c r="AI1285" s="16" t="s">
        <v>18636</v>
      </c>
    </row>
    <row r="1286" spans="1:35" ht="45" x14ac:dyDescent="0.25">
      <c r="A1286" s="17">
        <v>112874</v>
      </c>
      <c r="B1286" s="18">
        <v>3</v>
      </c>
      <c r="C1286" s="16" t="s">
        <v>73</v>
      </c>
      <c r="D1286" s="21">
        <v>39961</v>
      </c>
      <c r="E1286" s="16" t="s">
        <v>1387</v>
      </c>
      <c r="F1286" s="21">
        <v>44215</v>
      </c>
      <c r="G1286" s="16" t="s">
        <v>75</v>
      </c>
      <c r="H1286" s="26" t="s">
        <v>362</v>
      </c>
      <c r="I1286" s="16" t="s">
        <v>1285</v>
      </c>
      <c r="J1286" s="20" t="s">
        <v>116</v>
      </c>
      <c r="L1286" s="16" t="s">
        <v>116</v>
      </c>
      <c r="M1286" s="26" t="s">
        <v>18635</v>
      </c>
      <c r="N1286" s="26" t="s">
        <v>18634</v>
      </c>
      <c r="O1286" s="16" t="s">
        <v>60</v>
      </c>
      <c r="P1286" s="26" t="s">
        <v>168</v>
      </c>
      <c r="R1286" s="16" t="s">
        <v>139</v>
      </c>
      <c r="S1286" s="16" t="s">
        <v>42</v>
      </c>
      <c r="T1286" s="22">
        <v>0.9</v>
      </c>
      <c r="W1286" s="20" t="s">
        <v>43</v>
      </c>
      <c r="X1286" s="16" t="s">
        <v>78</v>
      </c>
      <c r="Z1286" s="24" t="s">
        <v>32</v>
      </c>
      <c r="AA1286" s="24" t="s">
        <v>32</v>
      </c>
      <c r="AB1286" s="24" t="s">
        <v>32</v>
      </c>
      <c r="AC1286" s="24" t="s">
        <v>32</v>
      </c>
      <c r="AD1286" s="25">
        <v>739000</v>
      </c>
      <c r="AE1286" s="25">
        <v>3500000</v>
      </c>
      <c r="AF1286" s="25">
        <v>0</v>
      </c>
      <c r="AG1286" s="25">
        <v>0</v>
      </c>
      <c r="AH1286" s="25">
        <v>4239000</v>
      </c>
      <c r="AI1286" s="16" t="s">
        <v>18633</v>
      </c>
    </row>
    <row r="1287" spans="1:35" x14ac:dyDescent="0.25">
      <c r="A1287" s="17">
        <v>112874.01</v>
      </c>
      <c r="B1287" s="18">
        <v>3</v>
      </c>
      <c r="C1287" s="16" t="s">
        <v>31</v>
      </c>
      <c r="D1287" s="21">
        <v>43432</v>
      </c>
      <c r="E1287" s="16" t="s">
        <v>1022</v>
      </c>
      <c r="F1287" s="21">
        <v>44215</v>
      </c>
      <c r="G1287" s="16" t="s">
        <v>75</v>
      </c>
      <c r="H1287" s="26" t="s">
        <v>362</v>
      </c>
      <c r="I1287" s="16" t="s">
        <v>1285</v>
      </c>
      <c r="J1287" s="20" t="s">
        <v>116</v>
      </c>
      <c r="L1287" s="16" t="s">
        <v>116</v>
      </c>
      <c r="M1287" s="26" t="s">
        <v>1286</v>
      </c>
      <c r="N1287" s="26" t="s">
        <v>1287</v>
      </c>
      <c r="O1287" s="16" t="s">
        <v>60</v>
      </c>
      <c r="P1287" s="26" t="s">
        <v>168</v>
      </c>
      <c r="R1287" s="16" t="s">
        <v>139</v>
      </c>
      <c r="S1287" s="16" t="s">
        <v>42</v>
      </c>
      <c r="T1287" s="22">
        <v>0.5</v>
      </c>
      <c r="W1287" s="20" t="s">
        <v>43</v>
      </c>
      <c r="X1287" s="16" t="s">
        <v>78</v>
      </c>
      <c r="Z1287" s="25">
        <v>0</v>
      </c>
      <c r="AA1287" s="25">
        <v>0</v>
      </c>
      <c r="AB1287" s="25">
        <v>2388187</v>
      </c>
      <c r="AC1287" s="25">
        <v>0</v>
      </c>
      <c r="AD1287" s="25">
        <v>0</v>
      </c>
      <c r="AE1287" s="25">
        <v>0</v>
      </c>
      <c r="AF1287" s="25">
        <v>5031748</v>
      </c>
      <c r="AG1287" s="25">
        <v>0</v>
      </c>
      <c r="AH1287" s="25">
        <v>5031748</v>
      </c>
      <c r="AI1287" s="16" t="s">
        <v>1288</v>
      </c>
    </row>
    <row r="1288" spans="1:35" ht="45" x14ac:dyDescent="0.25">
      <c r="A1288" s="17">
        <v>112874.02</v>
      </c>
      <c r="B1288" s="18">
        <v>3</v>
      </c>
      <c r="C1288" s="16" t="s">
        <v>73</v>
      </c>
      <c r="D1288" s="21">
        <v>43432</v>
      </c>
      <c r="E1288" s="16" t="s">
        <v>1022</v>
      </c>
      <c r="F1288" s="21">
        <v>44215</v>
      </c>
      <c r="G1288" s="16" t="s">
        <v>75</v>
      </c>
      <c r="H1288" s="26" t="s">
        <v>362</v>
      </c>
      <c r="I1288" s="16" t="s">
        <v>1285</v>
      </c>
      <c r="J1288" s="20" t="s">
        <v>116</v>
      </c>
      <c r="L1288" s="16" t="s">
        <v>116</v>
      </c>
      <c r="M1288" s="26" t="s">
        <v>18632</v>
      </c>
      <c r="N1288" s="26" t="s">
        <v>18631</v>
      </c>
      <c r="O1288" s="16" t="s">
        <v>60</v>
      </c>
      <c r="P1288" s="26" t="s">
        <v>18630</v>
      </c>
      <c r="R1288" s="16" t="s">
        <v>139</v>
      </c>
      <c r="S1288" s="16" t="s">
        <v>42</v>
      </c>
      <c r="T1288" s="22">
        <v>0.24</v>
      </c>
      <c r="W1288" s="20" t="s">
        <v>43</v>
      </c>
      <c r="X1288" s="16" t="s">
        <v>78</v>
      </c>
      <c r="Z1288" s="24" t="s">
        <v>32</v>
      </c>
      <c r="AA1288" s="24" t="s">
        <v>32</v>
      </c>
      <c r="AB1288" s="24" t="s">
        <v>32</v>
      </c>
      <c r="AC1288" s="24" t="s">
        <v>32</v>
      </c>
      <c r="AD1288" s="24" t="s">
        <v>32</v>
      </c>
      <c r="AE1288" s="24" t="s">
        <v>32</v>
      </c>
      <c r="AF1288" s="24" t="s">
        <v>32</v>
      </c>
      <c r="AG1288" s="24" t="s">
        <v>32</v>
      </c>
      <c r="AH1288" s="24" t="s">
        <v>32</v>
      </c>
      <c r="AI1288" s="16" t="s">
        <v>18629</v>
      </c>
    </row>
    <row r="1289" spans="1:35" ht="45" x14ac:dyDescent="0.25">
      <c r="A1289" s="17">
        <v>112919.01</v>
      </c>
      <c r="B1289" s="18">
        <v>3</v>
      </c>
      <c r="C1289" s="16" t="s">
        <v>31</v>
      </c>
      <c r="D1289" s="21">
        <v>40182</v>
      </c>
      <c r="E1289" s="16" t="s">
        <v>56</v>
      </c>
      <c r="F1289" s="21">
        <v>44215</v>
      </c>
      <c r="G1289" s="16" t="s">
        <v>75</v>
      </c>
      <c r="H1289" s="26" t="s">
        <v>437</v>
      </c>
      <c r="I1289" s="16" t="s">
        <v>18628</v>
      </c>
      <c r="M1289" s="26" t="s">
        <v>18627</v>
      </c>
      <c r="N1289" s="26" t="s">
        <v>18626</v>
      </c>
      <c r="O1289" s="16" t="s">
        <v>60</v>
      </c>
      <c r="P1289" s="26" t="s">
        <v>67</v>
      </c>
      <c r="T1289" s="22">
        <v>1.7</v>
      </c>
      <c r="W1289" s="20" t="s">
        <v>43</v>
      </c>
      <c r="X1289" s="16" t="s">
        <v>78</v>
      </c>
      <c r="Z1289" s="24" t="s">
        <v>32</v>
      </c>
      <c r="AA1289" s="24" t="s">
        <v>32</v>
      </c>
      <c r="AB1289" s="24" t="s">
        <v>32</v>
      </c>
      <c r="AC1289" s="24" t="s">
        <v>32</v>
      </c>
      <c r="AD1289" s="25">
        <v>0</v>
      </c>
      <c r="AE1289" s="25">
        <v>0</v>
      </c>
      <c r="AF1289" s="25">
        <v>3306278</v>
      </c>
      <c r="AG1289" s="25">
        <v>0</v>
      </c>
      <c r="AH1289" s="25">
        <v>3306278</v>
      </c>
      <c r="AI1289" s="16" t="s">
        <v>18625</v>
      </c>
    </row>
    <row r="1290" spans="1:35" x14ac:dyDescent="0.25">
      <c r="A1290" s="17">
        <v>112923</v>
      </c>
      <c r="B1290" s="18">
        <v>3</v>
      </c>
      <c r="C1290" s="16" t="s">
        <v>73</v>
      </c>
      <c r="D1290" s="21">
        <v>39972</v>
      </c>
      <c r="E1290" s="16" t="s">
        <v>1609</v>
      </c>
      <c r="F1290" s="21">
        <v>39976</v>
      </c>
      <c r="G1290" s="16" t="s">
        <v>32</v>
      </c>
      <c r="H1290" s="26" t="s">
        <v>766</v>
      </c>
      <c r="L1290" s="16" t="s">
        <v>110</v>
      </c>
      <c r="M1290" s="26" t="s">
        <v>18624</v>
      </c>
      <c r="O1290" s="16" t="s">
        <v>1612</v>
      </c>
      <c r="T1290" s="23" t="s">
        <v>32</v>
      </c>
      <c r="W1290" s="20" t="s">
        <v>43</v>
      </c>
      <c r="Z1290" s="24" t="s">
        <v>32</v>
      </c>
      <c r="AA1290" s="24" t="s">
        <v>32</v>
      </c>
      <c r="AB1290" s="24" t="s">
        <v>32</v>
      </c>
      <c r="AC1290" s="24" t="s">
        <v>32</v>
      </c>
      <c r="AD1290" s="25">
        <v>0</v>
      </c>
      <c r="AE1290" s="25">
        <v>0</v>
      </c>
      <c r="AF1290" s="25">
        <v>183895</v>
      </c>
      <c r="AG1290" s="25">
        <v>0</v>
      </c>
      <c r="AH1290" s="25">
        <v>183895</v>
      </c>
      <c r="AI1290" s="16" t="s">
        <v>18623</v>
      </c>
    </row>
    <row r="1291" spans="1:35" ht="30" x14ac:dyDescent="0.25">
      <c r="A1291" s="17">
        <v>112932</v>
      </c>
      <c r="B1291" s="18">
        <v>4</v>
      </c>
      <c r="C1291" s="16" t="s">
        <v>73</v>
      </c>
      <c r="D1291" s="21">
        <v>39974</v>
      </c>
      <c r="E1291" s="16" t="s">
        <v>105</v>
      </c>
      <c r="F1291" s="21">
        <v>44006</v>
      </c>
      <c r="G1291" s="16" t="s">
        <v>142</v>
      </c>
      <c r="H1291" s="26" t="s">
        <v>126</v>
      </c>
      <c r="L1291" s="16" t="s">
        <v>110</v>
      </c>
      <c r="M1291" s="26" t="s">
        <v>18622</v>
      </c>
      <c r="O1291" s="16" t="s">
        <v>1139</v>
      </c>
      <c r="P1291" s="26" t="s">
        <v>1140</v>
      </c>
      <c r="T1291" s="22">
        <v>0</v>
      </c>
      <c r="W1291" s="20" t="s">
        <v>43</v>
      </c>
      <c r="X1291" s="16" t="s">
        <v>78</v>
      </c>
      <c r="Z1291" s="24" t="s">
        <v>32</v>
      </c>
      <c r="AA1291" s="24" t="s">
        <v>32</v>
      </c>
      <c r="AB1291" s="24" t="s">
        <v>32</v>
      </c>
      <c r="AC1291" s="24" t="s">
        <v>32</v>
      </c>
      <c r="AD1291" s="25">
        <v>0</v>
      </c>
      <c r="AE1291" s="25">
        <v>198910</v>
      </c>
      <c r="AF1291" s="25">
        <v>0</v>
      </c>
      <c r="AG1291" s="25">
        <v>0</v>
      </c>
      <c r="AH1291" s="25">
        <v>198910</v>
      </c>
    </row>
    <row r="1292" spans="1:35" x14ac:dyDescent="0.25">
      <c r="A1292" s="17">
        <v>112964</v>
      </c>
      <c r="B1292" s="18">
        <v>3</v>
      </c>
      <c r="C1292" s="16" t="s">
        <v>73</v>
      </c>
      <c r="D1292" s="21">
        <v>39980</v>
      </c>
      <c r="E1292" s="16" t="s">
        <v>1418</v>
      </c>
      <c r="F1292" s="21">
        <v>43489</v>
      </c>
      <c r="G1292" s="16" t="s">
        <v>75</v>
      </c>
      <c r="H1292" s="26" t="s">
        <v>18621</v>
      </c>
      <c r="I1292" s="16" t="s">
        <v>5432</v>
      </c>
      <c r="J1292" s="20" t="s">
        <v>116</v>
      </c>
      <c r="L1292" s="16" t="s">
        <v>116</v>
      </c>
      <c r="M1292" s="26" t="s">
        <v>18620</v>
      </c>
      <c r="O1292" s="16" t="s">
        <v>78</v>
      </c>
      <c r="T1292" s="22">
        <v>11.44</v>
      </c>
      <c r="W1292" s="20" t="s">
        <v>43</v>
      </c>
      <c r="X1292" s="16" t="s">
        <v>78</v>
      </c>
      <c r="Z1292" s="24" t="s">
        <v>32</v>
      </c>
      <c r="AA1292" s="24" t="s">
        <v>32</v>
      </c>
      <c r="AB1292" s="24" t="s">
        <v>32</v>
      </c>
      <c r="AC1292" s="24" t="s">
        <v>32</v>
      </c>
      <c r="AD1292" s="24" t="s">
        <v>32</v>
      </c>
      <c r="AE1292" s="24" t="s">
        <v>32</v>
      </c>
      <c r="AF1292" s="24" t="s">
        <v>32</v>
      </c>
      <c r="AG1292" s="24" t="s">
        <v>32</v>
      </c>
      <c r="AH1292" s="24" t="s">
        <v>32</v>
      </c>
    </row>
    <row r="1293" spans="1:35" ht="30" x14ac:dyDescent="0.25">
      <c r="A1293" s="17">
        <v>112965</v>
      </c>
      <c r="B1293" s="18">
        <v>1</v>
      </c>
      <c r="C1293" s="16" t="s">
        <v>73</v>
      </c>
      <c r="D1293" s="21">
        <v>39980</v>
      </c>
      <c r="E1293" s="16" t="s">
        <v>1418</v>
      </c>
      <c r="F1293" s="21">
        <v>43937</v>
      </c>
      <c r="G1293" s="16" t="s">
        <v>1086</v>
      </c>
      <c r="H1293" s="26" t="s">
        <v>182</v>
      </c>
      <c r="I1293" s="16" t="s">
        <v>7501</v>
      </c>
      <c r="J1293" s="20" t="s">
        <v>116</v>
      </c>
      <c r="L1293" s="16" t="s">
        <v>116</v>
      </c>
      <c r="M1293" s="26" t="s">
        <v>18619</v>
      </c>
      <c r="N1293" s="26" t="s">
        <v>18618</v>
      </c>
      <c r="O1293" s="16" t="s">
        <v>119</v>
      </c>
      <c r="P1293" s="26" t="s">
        <v>168</v>
      </c>
      <c r="R1293" s="16" t="s">
        <v>139</v>
      </c>
      <c r="S1293" s="16" t="s">
        <v>42</v>
      </c>
      <c r="T1293" s="22">
        <v>1.21</v>
      </c>
      <c r="U1293" s="21">
        <v>45058</v>
      </c>
      <c r="W1293" s="20" t="s">
        <v>43</v>
      </c>
      <c r="X1293" s="16" t="s">
        <v>78</v>
      </c>
      <c r="Y1293" s="26" t="s">
        <v>18617</v>
      </c>
      <c r="Z1293" s="24" t="s">
        <v>32</v>
      </c>
      <c r="AA1293" s="24" t="s">
        <v>32</v>
      </c>
      <c r="AB1293" s="24" t="s">
        <v>32</v>
      </c>
      <c r="AC1293" s="24" t="s">
        <v>32</v>
      </c>
      <c r="AD1293" s="25">
        <v>350000</v>
      </c>
      <c r="AE1293" s="25">
        <v>0</v>
      </c>
      <c r="AF1293" s="25">
        <v>0</v>
      </c>
      <c r="AG1293" s="25">
        <v>0</v>
      </c>
      <c r="AH1293" s="25">
        <v>350000</v>
      </c>
      <c r="AI1293" s="16" t="s">
        <v>18616</v>
      </c>
    </row>
    <row r="1294" spans="1:35" x14ac:dyDescent="0.25">
      <c r="A1294" s="17">
        <v>112969</v>
      </c>
      <c r="B1294" s="18">
        <v>3</v>
      </c>
      <c r="C1294" s="16" t="s">
        <v>73</v>
      </c>
      <c r="D1294" s="21">
        <v>39980</v>
      </c>
      <c r="E1294" s="16" t="s">
        <v>1609</v>
      </c>
      <c r="F1294" s="21">
        <v>39980</v>
      </c>
      <c r="G1294" s="16" t="s">
        <v>32</v>
      </c>
      <c r="H1294" s="26" t="s">
        <v>766</v>
      </c>
      <c r="L1294" s="16" t="s">
        <v>110</v>
      </c>
      <c r="M1294" s="26" t="s">
        <v>18615</v>
      </c>
      <c r="O1294" s="16" t="s">
        <v>1612</v>
      </c>
      <c r="T1294" s="23" t="s">
        <v>32</v>
      </c>
      <c r="W1294" s="20" t="s">
        <v>43</v>
      </c>
      <c r="Z1294" s="24" t="s">
        <v>32</v>
      </c>
      <c r="AA1294" s="24" t="s">
        <v>32</v>
      </c>
      <c r="AB1294" s="24" t="s">
        <v>32</v>
      </c>
      <c r="AC1294" s="24" t="s">
        <v>32</v>
      </c>
      <c r="AD1294" s="24" t="s">
        <v>32</v>
      </c>
      <c r="AE1294" s="24" t="s">
        <v>32</v>
      </c>
      <c r="AF1294" s="24" t="s">
        <v>32</v>
      </c>
      <c r="AG1294" s="24" t="s">
        <v>32</v>
      </c>
      <c r="AH1294" s="24" t="s">
        <v>32</v>
      </c>
    </row>
    <row r="1295" spans="1:35" x14ac:dyDescent="0.25">
      <c r="A1295" s="17">
        <v>112970</v>
      </c>
      <c r="B1295" s="18">
        <v>3</v>
      </c>
      <c r="C1295" s="16" t="s">
        <v>73</v>
      </c>
      <c r="D1295" s="21">
        <v>39980</v>
      </c>
      <c r="E1295" s="16" t="s">
        <v>1609</v>
      </c>
      <c r="F1295" s="21">
        <v>39980</v>
      </c>
      <c r="G1295" s="16" t="s">
        <v>32</v>
      </c>
      <c r="H1295" s="26" t="s">
        <v>766</v>
      </c>
      <c r="L1295" s="16" t="s">
        <v>110</v>
      </c>
      <c r="M1295" s="26" t="s">
        <v>18614</v>
      </c>
      <c r="O1295" s="16" t="s">
        <v>1612</v>
      </c>
      <c r="T1295" s="23" t="s">
        <v>32</v>
      </c>
      <c r="W1295" s="20" t="s">
        <v>43</v>
      </c>
      <c r="Z1295" s="24" t="s">
        <v>32</v>
      </c>
      <c r="AA1295" s="24" t="s">
        <v>32</v>
      </c>
      <c r="AB1295" s="24" t="s">
        <v>32</v>
      </c>
      <c r="AC1295" s="24" t="s">
        <v>32</v>
      </c>
      <c r="AD1295" s="24" t="s">
        <v>32</v>
      </c>
      <c r="AE1295" s="24" t="s">
        <v>32</v>
      </c>
      <c r="AF1295" s="24" t="s">
        <v>32</v>
      </c>
      <c r="AG1295" s="24" t="s">
        <v>32</v>
      </c>
      <c r="AH1295" s="24" t="s">
        <v>32</v>
      </c>
    </row>
    <row r="1296" spans="1:35" x14ac:dyDescent="0.25">
      <c r="A1296" s="17">
        <v>112992</v>
      </c>
      <c r="B1296" s="18">
        <v>1</v>
      </c>
      <c r="C1296" s="16" t="s">
        <v>73</v>
      </c>
      <c r="D1296" s="21">
        <v>39987</v>
      </c>
      <c r="E1296" s="16" t="s">
        <v>142</v>
      </c>
      <c r="F1296" s="21">
        <v>43763</v>
      </c>
      <c r="G1296" s="16" t="s">
        <v>142</v>
      </c>
      <c r="H1296" s="26" t="s">
        <v>283</v>
      </c>
      <c r="M1296" s="26" t="s">
        <v>1289</v>
      </c>
      <c r="O1296" s="16" t="s">
        <v>1171</v>
      </c>
      <c r="P1296" s="26" t="s">
        <v>1062</v>
      </c>
      <c r="T1296" s="23" t="s">
        <v>32</v>
      </c>
      <c r="W1296" s="20" t="s">
        <v>43</v>
      </c>
      <c r="Z1296" s="25">
        <v>0</v>
      </c>
      <c r="AA1296" s="25">
        <v>0</v>
      </c>
      <c r="AB1296" s="25">
        <v>-12481.64</v>
      </c>
      <c r="AC1296" s="25">
        <v>0</v>
      </c>
      <c r="AD1296" s="25">
        <v>0</v>
      </c>
      <c r="AE1296" s="25">
        <v>0</v>
      </c>
      <c r="AF1296" s="25">
        <v>43768.36</v>
      </c>
      <c r="AG1296" s="25">
        <v>0</v>
      </c>
      <c r="AH1296" s="25">
        <v>43768.36</v>
      </c>
      <c r="AI1296" s="16" t="s">
        <v>1290</v>
      </c>
    </row>
    <row r="1297" spans="1:35" ht="30" x14ac:dyDescent="0.25">
      <c r="A1297" s="17">
        <v>113000</v>
      </c>
      <c r="B1297" s="18">
        <v>4</v>
      </c>
      <c r="C1297" s="16" t="s">
        <v>47</v>
      </c>
      <c r="D1297" s="21">
        <v>39988</v>
      </c>
      <c r="E1297" s="16" t="s">
        <v>1207</v>
      </c>
      <c r="F1297" s="21">
        <v>43669</v>
      </c>
      <c r="G1297" s="16" t="s">
        <v>103</v>
      </c>
      <c r="H1297" s="26" t="s">
        <v>126</v>
      </c>
      <c r="K1297" s="16" t="s">
        <v>1291</v>
      </c>
      <c r="L1297" s="16" t="s">
        <v>37</v>
      </c>
      <c r="M1297" s="26" t="s">
        <v>1292</v>
      </c>
      <c r="N1297" s="26" t="s">
        <v>627</v>
      </c>
      <c r="O1297" s="16" t="s">
        <v>632</v>
      </c>
      <c r="P1297" s="26" t="s">
        <v>627</v>
      </c>
      <c r="T1297" s="22">
        <v>0.29299999999999998</v>
      </c>
      <c r="U1297" s="21">
        <v>43014</v>
      </c>
      <c r="W1297" s="20" t="s">
        <v>43</v>
      </c>
      <c r="X1297" s="16" t="s">
        <v>78</v>
      </c>
      <c r="Z1297" s="25">
        <v>-342.92</v>
      </c>
      <c r="AA1297" s="25">
        <v>-832.62</v>
      </c>
      <c r="AB1297" s="25">
        <v>54106.400000000001</v>
      </c>
      <c r="AC1297" s="25">
        <v>0</v>
      </c>
      <c r="AD1297" s="25">
        <v>98657.08</v>
      </c>
      <c r="AE1297" s="25">
        <v>41167.379999999997</v>
      </c>
      <c r="AF1297" s="25">
        <v>303106.40000000002</v>
      </c>
      <c r="AG1297" s="25">
        <v>0</v>
      </c>
      <c r="AH1297" s="25">
        <v>442930.86</v>
      </c>
      <c r="AI1297" s="16" t="s">
        <v>1293</v>
      </c>
    </row>
    <row r="1298" spans="1:35" x14ac:dyDescent="0.25">
      <c r="A1298" s="17">
        <v>113016</v>
      </c>
      <c r="B1298" s="18">
        <v>3</v>
      </c>
      <c r="C1298" s="16" t="s">
        <v>73</v>
      </c>
      <c r="D1298" s="21">
        <v>40003</v>
      </c>
      <c r="E1298" s="16" t="s">
        <v>1609</v>
      </c>
      <c r="F1298" s="21">
        <v>40003</v>
      </c>
      <c r="G1298" s="16" t="s">
        <v>32</v>
      </c>
      <c r="H1298" s="26" t="s">
        <v>98</v>
      </c>
      <c r="L1298" s="16" t="s">
        <v>110</v>
      </c>
      <c r="M1298" s="26" t="s">
        <v>18613</v>
      </c>
      <c r="O1298" s="16" t="s">
        <v>1612</v>
      </c>
      <c r="T1298" s="23" t="s">
        <v>32</v>
      </c>
      <c r="W1298" s="20" t="s">
        <v>43</v>
      </c>
      <c r="Z1298" s="24" t="s">
        <v>32</v>
      </c>
      <c r="AA1298" s="24" t="s">
        <v>32</v>
      </c>
      <c r="AB1298" s="24" t="s">
        <v>32</v>
      </c>
      <c r="AC1298" s="24" t="s">
        <v>32</v>
      </c>
      <c r="AD1298" s="24" t="s">
        <v>32</v>
      </c>
      <c r="AE1298" s="24" t="s">
        <v>32</v>
      </c>
      <c r="AF1298" s="24" t="s">
        <v>32</v>
      </c>
      <c r="AG1298" s="24" t="s">
        <v>32</v>
      </c>
      <c r="AH1298" s="24" t="s">
        <v>32</v>
      </c>
    </row>
    <row r="1299" spans="1:35" ht="45" x14ac:dyDescent="0.25">
      <c r="A1299" s="17">
        <v>113028</v>
      </c>
      <c r="B1299" s="18">
        <v>4</v>
      </c>
      <c r="C1299" s="16" t="s">
        <v>73</v>
      </c>
      <c r="D1299" s="21">
        <v>40009</v>
      </c>
      <c r="E1299" s="16" t="s">
        <v>1280</v>
      </c>
      <c r="F1299" s="21">
        <v>44215</v>
      </c>
      <c r="G1299" s="16" t="s">
        <v>75</v>
      </c>
      <c r="H1299" s="26" t="s">
        <v>126</v>
      </c>
      <c r="I1299" s="16" t="s">
        <v>177</v>
      </c>
      <c r="J1299" s="20" t="s">
        <v>116</v>
      </c>
      <c r="L1299" s="16" t="s">
        <v>116</v>
      </c>
      <c r="M1299" s="26" t="s">
        <v>18612</v>
      </c>
      <c r="N1299" s="26" t="s">
        <v>18611</v>
      </c>
      <c r="O1299" s="16" t="s">
        <v>60</v>
      </c>
      <c r="P1299" s="26" t="s">
        <v>168</v>
      </c>
      <c r="R1299" s="16" t="s">
        <v>139</v>
      </c>
      <c r="S1299" s="16" t="s">
        <v>42</v>
      </c>
      <c r="T1299" s="22">
        <v>2.92</v>
      </c>
      <c r="W1299" s="20" t="s">
        <v>43</v>
      </c>
      <c r="X1299" s="16" t="s">
        <v>140</v>
      </c>
      <c r="Z1299" s="24" t="s">
        <v>32</v>
      </c>
      <c r="AA1299" s="24" t="s">
        <v>32</v>
      </c>
      <c r="AB1299" s="24" t="s">
        <v>32</v>
      </c>
      <c r="AC1299" s="24" t="s">
        <v>32</v>
      </c>
      <c r="AD1299" s="25">
        <v>5095260</v>
      </c>
      <c r="AE1299" s="25">
        <v>0</v>
      </c>
      <c r="AF1299" s="25">
        <v>0</v>
      </c>
      <c r="AG1299" s="25">
        <v>0</v>
      </c>
      <c r="AH1299" s="25">
        <v>5095260</v>
      </c>
    </row>
    <row r="1300" spans="1:35" ht="30" x14ac:dyDescent="0.25">
      <c r="A1300" s="17">
        <v>113028.02</v>
      </c>
      <c r="B1300" s="18">
        <v>4</v>
      </c>
      <c r="C1300" s="16" t="s">
        <v>474</v>
      </c>
      <c r="D1300" s="21">
        <v>41381</v>
      </c>
      <c r="E1300" s="16" t="s">
        <v>534</v>
      </c>
      <c r="F1300" s="21">
        <v>44343</v>
      </c>
      <c r="G1300" s="16" t="s">
        <v>1409</v>
      </c>
      <c r="H1300" s="26" t="s">
        <v>126</v>
      </c>
      <c r="I1300" s="16" t="s">
        <v>177</v>
      </c>
      <c r="J1300" s="20" t="s">
        <v>116</v>
      </c>
      <c r="L1300" s="16" t="s">
        <v>116</v>
      </c>
      <c r="M1300" s="26" t="s">
        <v>18610</v>
      </c>
      <c r="N1300" s="26" t="s">
        <v>18609</v>
      </c>
      <c r="O1300" s="16" t="s">
        <v>119</v>
      </c>
      <c r="P1300" s="26" t="s">
        <v>3298</v>
      </c>
      <c r="R1300" s="16" t="s">
        <v>139</v>
      </c>
      <c r="S1300" s="16" t="s">
        <v>42</v>
      </c>
      <c r="T1300" s="22">
        <v>0.45</v>
      </c>
      <c r="W1300" s="20" t="s">
        <v>43</v>
      </c>
      <c r="X1300" s="16" t="s">
        <v>140</v>
      </c>
      <c r="Z1300" s="24" t="s">
        <v>32</v>
      </c>
      <c r="AA1300" s="24" t="s">
        <v>32</v>
      </c>
      <c r="AB1300" s="24" t="s">
        <v>32</v>
      </c>
      <c r="AC1300" s="24" t="s">
        <v>32</v>
      </c>
      <c r="AD1300" s="25">
        <v>0</v>
      </c>
      <c r="AE1300" s="25">
        <v>2200241</v>
      </c>
      <c r="AF1300" s="25">
        <v>5009026</v>
      </c>
      <c r="AG1300" s="25">
        <v>0</v>
      </c>
      <c r="AH1300" s="25">
        <v>7209267</v>
      </c>
      <c r="AI1300" s="16" t="s">
        <v>18608</v>
      </c>
    </row>
    <row r="1301" spans="1:35" ht="30" x14ac:dyDescent="0.25">
      <c r="A1301" s="17">
        <v>113028.03</v>
      </c>
      <c r="B1301" s="18">
        <v>4</v>
      </c>
      <c r="C1301" s="16" t="s">
        <v>73</v>
      </c>
      <c r="D1301" s="21">
        <v>41381</v>
      </c>
      <c r="E1301" s="16" t="s">
        <v>534</v>
      </c>
      <c r="F1301" s="21">
        <v>44025</v>
      </c>
      <c r="G1301" s="16" t="s">
        <v>75</v>
      </c>
      <c r="H1301" s="26" t="s">
        <v>126</v>
      </c>
      <c r="I1301" s="16" t="s">
        <v>177</v>
      </c>
      <c r="J1301" s="20" t="s">
        <v>116</v>
      </c>
      <c r="L1301" s="16" t="s">
        <v>116</v>
      </c>
      <c r="M1301" s="26" t="s">
        <v>18607</v>
      </c>
      <c r="N1301" s="26" t="s">
        <v>18606</v>
      </c>
      <c r="O1301" s="16" t="s">
        <v>119</v>
      </c>
      <c r="P1301" s="26" t="s">
        <v>3298</v>
      </c>
      <c r="R1301" s="16" t="s">
        <v>139</v>
      </c>
      <c r="S1301" s="16" t="s">
        <v>42</v>
      </c>
      <c r="T1301" s="22">
        <v>0.68</v>
      </c>
      <c r="W1301" s="20" t="s">
        <v>43</v>
      </c>
      <c r="X1301" s="16" t="s">
        <v>140</v>
      </c>
      <c r="Z1301" s="24" t="s">
        <v>32</v>
      </c>
      <c r="AA1301" s="24" t="s">
        <v>32</v>
      </c>
      <c r="AB1301" s="24" t="s">
        <v>32</v>
      </c>
      <c r="AC1301" s="24" t="s">
        <v>32</v>
      </c>
      <c r="AD1301" s="25">
        <v>0</v>
      </c>
      <c r="AE1301" s="25">
        <v>1024000</v>
      </c>
      <c r="AF1301" s="25">
        <v>0</v>
      </c>
      <c r="AG1301" s="25">
        <v>0</v>
      </c>
      <c r="AH1301" s="25">
        <v>1024000</v>
      </c>
      <c r="AI1301" s="16" t="s">
        <v>18605</v>
      </c>
    </row>
    <row r="1302" spans="1:35" ht="45" x14ac:dyDescent="0.25">
      <c r="A1302" s="17">
        <v>113028.04</v>
      </c>
      <c r="B1302" s="18">
        <v>4</v>
      </c>
      <c r="C1302" s="16" t="s">
        <v>73</v>
      </c>
      <c r="D1302" s="21">
        <v>41381</v>
      </c>
      <c r="E1302" s="16" t="s">
        <v>534</v>
      </c>
      <c r="F1302" s="21">
        <v>44025</v>
      </c>
      <c r="G1302" s="16" t="s">
        <v>75</v>
      </c>
      <c r="H1302" s="26" t="s">
        <v>126</v>
      </c>
      <c r="I1302" s="16" t="s">
        <v>177</v>
      </c>
      <c r="J1302" s="20" t="s">
        <v>116</v>
      </c>
      <c r="L1302" s="16" t="s">
        <v>116</v>
      </c>
      <c r="M1302" s="26" t="s">
        <v>18604</v>
      </c>
      <c r="N1302" s="26" t="s">
        <v>18603</v>
      </c>
      <c r="O1302" s="16" t="s">
        <v>119</v>
      </c>
      <c r="P1302" s="26" t="s">
        <v>3298</v>
      </c>
      <c r="R1302" s="16" t="s">
        <v>139</v>
      </c>
      <c r="S1302" s="16" t="s">
        <v>42</v>
      </c>
      <c r="T1302" s="22">
        <v>1.6</v>
      </c>
      <c r="W1302" s="20" t="s">
        <v>43</v>
      </c>
      <c r="X1302" s="16" t="s">
        <v>140</v>
      </c>
      <c r="Z1302" s="24" t="s">
        <v>32</v>
      </c>
      <c r="AA1302" s="24" t="s">
        <v>32</v>
      </c>
      <c r="AB1302" s="24" t="s">
        <v>32</v>
      </c>
      <c r="AC1302" s="24" t="s">
        <v>32</v>
      </c>
      <c r="AD1302" s="24" t="s">
        <v>32</v>
      </c>
      <c r="AE1302" s="24" t="s">
        <v>32</v>
      </c>
      <c r="AF1302" s="24" t="s">
        <v>32</v>
      </c>
      <c r="AG1302" s="24" t="s">
        <v>32</v>
      </c>
      <c r="AH1302" s="24" t="s">
        <v>32</v>
      </c>
      <c r="AI1302" s="16" t="s">
        <v>18602</v>
      </c>
    </row>
    <row r="1303" spans="1:35" x14ac:dyDescent="0.25">
      <c r="A1303" s="17">
        <v>113033</v>
      </c>
      <c r="B1303" s="18">
        <v>1</v>
      </c>
      <c r="C1303" s="16" t="s">
        <v>73</v>
      </c>
      <c r="D1303" s="21">
        <v>40011</v>
      </c>
      <c r="E1303" s="16" t="s">
        <v>142</v>
      </c>
      <c r="F1303" s="21">
        <v>44365</v>
      </c>
      <c r="G1303" s="16" t="s">
        <v>109</v>
      </c>
      <c r="H1303" s="26" t="s">
        <v>276</v>
      </c>
      <c r="M1303" s="26" t="s">
        <v>1294</v>
      </c>
      <c r="N1303" s="26" t="s">
        <v>1295</v>
      </c>
      <c r="O1303" s="16" t="s">
        <v>78</v>
      </c>
      <c r="P1303" s="26" t="s">
        <v>144</v>
      </c>
      <c r="T1303" s="23" t="s">
        <v>32</v>
      </c>
      <c r="U1303" s="21">
        <v>44365</v>
      </c>
      <c r="W1303" s="20" t="s">
        <v>43</v>
      </c>
      <c r="Z1303" s="25">
        <v>0</v>
      </c>
      <c r="AA1303" s="25">
        <v>0</v>
      </c>
      <c r="AB1303" s="25">
        <v>338800</v>
      </c>
      <c r="AC1303" s="25">
        <v>0</v>
      </c>
      <c r="AD1303" s="25">
        <v>0</v>
      </c>
      <c r="AE1303" s="25">
        <v>0</v>
      </c>
      <c r="AF1303" s="25">
        <v>418800</v>
      </c>
      <c r="AG1303" s="25">
        <v>0</v>
      </c>
      <c r="AH1303" s="25">
        <v>418800</v>
      </c>
      <c r="AI1303" s="16" t="s">
        <v>1296</v>
      </c>
    </row>
    <row r="1304" spans="1:35" x14ac:dyDescent="0.25">
      <c r="A1304" s="17">
        <v>113035</v>
      </c>
      <c r="B1304" s="18">
        <v>2</v>
      </c>
      <c r="C1304" s="16" t="s">
        <v>73</v>
      </c>
      <c r="D1304" s="21">
        <v>40011</v>
      </c>
      <c r="E1304" s="16" t="s">
        <v>142</v>
      </c>
      <c r="F1304" s="21">
        <v>43500</v>
      </c>
      <c r="G1304" s="16" t="s">
        <v>486</v>
      </c>
      <c r="H1304" s="26" t="s">
        <v>312</v>
      </c>
      <c r="M1304" s="26" t="s">
        <v>1297</v>
      </c>
      <c r="O1304" s="16" t="s">
        <v>78</v>
      </c>
      <c r="P1304" s="26" t="s">
        <v>78</v>
      </c>
      <c r="T1304" s="23" t="s">
        <v>32</v>
      </c>
      <c r="W1304" s="20" t="s">
        <v>43</v>
      </c>
      <c r="Z1304" s="25">
        <v>5545.89</v>
      </c>
      <c r="AA1304" s="25">
        <v>0</v>
      </c>
      <c r="AB1304" s="25">
        <v>0</v>
      </c>
      <c r="AC1304" s="25">
        <v>0</v>
      </c>
      <c r="AD1304" s="25">
        <v>35545.89</v>
      </c>
      <c r="AE1304" s="25">
        <v>0</v>
      </c>
      <c r="AF1304" s="25">
        <v>520000</v>
      </c>
      <c r="AG1304" s="25">
        <v>0</v>
      </c>
      <c r="AH1304" s="25">
        <v>555545.89</v>
      </c>
      <c r="AI1304" s="16" t="s">
        <v>1298</v>
      </c>
    </row>
    <row r="1305" spans="1:35" x14ac:dyDescent="0.25">
      <c r="A1305" s="17">
        <v>113036</v>
      </c>
      <c r="B1305" s="18">
        <v>1</v>
      </c>
      <c r="C1305" s="16" t="s">
        <v>73</v>
      </c>
      <c r="D1305" s="21">
        <v>40011</v>
      </c>
      <c r="E1305" s="16" t="s">
        <v>142</v>
      </c>
      <c r="F1305" s="21">
        <v>44365</v>
      </c>
      <c r="G1305" s="16" t="s">
        <v>109</v>
      </c>
      <c r="H1305" s="26" t="s">
        <v>158</v>
      </c>
      <c r="M1305" s="26" t="s">
        <v>1299</v>
      </c>
      <c r="N1305" s="26" t="s">
        <v>1295</v>
      </c>
      <c r="O1305" s="16" t="s">
        <v>78</v>
      </c>
      <c r="P1305" s="26" t="s">
        <v>144</v>
      </c>
      <c r="T1305" s="23" t="s">
        <v>32</v>
      </c>
      <c r="U1305" s="21">
        <v>44365</v>
      </c>
      <c r="W1305" s="20" t="s">
        <v>43</v>
      </c>
      <c r="Z1305" s="25">
        <v>0</v>
      </c>
      <c r="AA1305" s="25">
        <v>0</v>
      </c>
      <c r="AB1305" s="25">
        <v>337700</v>
      </c>
      <c r="AC1305" s="25">
        <v>0</v>
      </c>
      <c r="AD1305" s="25">
        <v>0</v>
      </c>
      <c r="AE1305" s="25">
        <v>0</v>
      </c>
      <c r="AF1305" s="25">
        <v>417700</v>
      </c>
      <c r="AG1305" s="25">
        <v>0</v>
      </c>
      <c r="AH1305" s="25">
        <v>417700</v>
      </c>
      <c r="AI1305" s="16" t="s">
        <v>1300</v>
      </c>
    </row>
    <row r="1306" spans="1:35" x14ac:dyDescent="0.25">
      <c r="A1306" s="17">
        <v>113041</v>
      </c>
      <c r="B1306" s="18">
        <v>2</v>
      </c>
      <c r="C1306" s="16" t="s">
        <v>73</v>
      </c>
      <c r="D1306" s="21">
        <v>40011</v>
      </c>
      <c r="E1306" s="16" t="s">
        <v>142</v>
      </c>
      <c r="F1306" s="21">
        <v>43500</v>
      </c>
      <c r="G1306" s="16" t="s">
        <v>486</v>
      </c>
      <c r="H1306" s="26" t="s">
        <v>383</v>
      </c>
      <c r="M1306" s="26" t="s">
        <v>18601</v>
      </c>
      <c r="O1306" s="16" t="s">
        <v>78</v>
      </c>
      <c r="P1306" s="26" t="s">
        <v>78</v>
      </c>
      <c r="T1306" s="23" t="s">
        <v>32</v>
      </c>
      <c r="W1306" s="20" t="s">
        <v>43</v>
      </c>
      <c r="Z1306" s="24" t="s">
        <v>32</v>
      </c>
      <c r="AA1306" s="24" t="s">
        <v>32</v>
      </c>
      <c r="AB1306" s="24" t="s">
        <v>32</v>
      </c>
      <c r="AC1306" s="24" t="s">
        <v>32</v>
      </c>
      <c r="AD1306" s="25">
        <v>30000</v>
      </c>
      <c r="AE1306" s="25">
        <v>0</v>
      </c>
      <c r="AF1306" s="25">
        <v>520000</v>
      </c>
      <c r="AG1306" s="25">
        <v>0</v>
      </c>
      <c r="AH1306" s="25">
        <v>550000</v>
      </c>
      <c r="AI1306" s="16" t="s">
        <v>18600</v>
      </c>
    </row>
    <row r="1307" spans="1:35" x14ac:dyDescent="0.25">
      <c r="A1307" s="17">
        <v>113042</v>
      </c>
      <c r="B1307" s="18">
        <v>1</v>
      </c>
      <c r="C1307" s="16" t="s">
        <v>31</v>
      </c>
      <c r="D1307" s="21">
        <v>40011</v>
      </c>
      <c r="E1307" s="16" t="s">
        <v>142</v>
      </c>
      <c r="F1307" s="21">
        <v>44299</v>
      </c>
      <c r="G1307" s="16" t="s">
        <v>32</v>
      </c>
      <c r="H1307" s="26" t="s">
        <v>386</v>
      </c>
      <c r="M1307" s="26" t="s">
        <v>1301</v>
      </c>
      <c r="O1307" s="16" t="s">
        <v>78</v>
      </c>
      <c r="P1307" s="26" t="s">
        <v>78</v>
      </c>
      <c r="T1307" s="23" t="s">
        <v>32</v>
      </c>
      <c r="U1307" s="21">
        <v>44281</v>
      </c>
      <c r="W1307" s="20" t="s">
        <v>43</v>
      </c>
      <c r="Z1307" s="25">
        <v>0</v>
      </c>
      <c r="AA1307" s="25">
        <v>0</v>
      </c>
      <c r="AB1307" s="25">
        <v>41215</v>
      </c>
      <c r="AC1307" s="25">
        <v>0</v>
      </c>
      <c r="AD1307" s="25">
        <v>71500</v>
      </c>
      <c r="AE1307" s="25">
        <v>0</v>
      </c>
      <c r="AF1307" s="25">
        <v>561215</v>
      </c>
      <c r="AG1307" s="25">
        <v>0</v>
      </c>
      <c r="AH1307" s="25">
        <v>632715</v>
      </c>
      <c r="AI1307" s="16" t="s">
        <v>1302</v>
      </c>
    </row>
    <row r="1308" spans="1:35" x14ac:dyDescent="0.25">
      <c r="A1308" s="17">
        <v>113045</v>
      </c>
      <c r="B1308" s="18">
        <v>4</v>
      </c>
      <c r="C1308" s="16" t="s">
        <v>73</v>
      </c>
      <c r="D1308" s="21">
        <v>40011</v>
      </c>
      <c r="E1308" s="16" t="s">
        <v>18583</v>
      </c>
      <c r="F1308" s="21">
        <v>44229</v>
      </c>
      <c r="G1308" s="16" t="s">
        <v>109</v>
      </c>
      <c r="H1308" s="26" t="s">
        <v>87</v>
      </c>
      <c r="I1308" s="16" t="s">
        <v>18599</v>
      </c>
      <c r="K1308" s="16" t="s">
        <v>6032</v>
      </c>
      <c r="L1308" s="16" t="s">
        <v>37</v>
      </c>
      <c r="M1308" s="26" t="s">
        <v>18598</v>
      </c>
      <c r="N1308" s="26" t="s">
        <v>1320</v>
      </c>
      <c r="O1308" s="16" t="s">
        <v>39</v>
      </c>
      <c r="P1308" s="26" t="s">
        <v>40</v>
      </c>
      <c r="R1308" s="16" t="s">
        <v>41</v>
      </c>
      <c r="S1308" s="16" t="s">
        <v>42</v>
      </c>
      <c r="T1308" s="22">
        <v>0.01</v>
      </c>
      <c r="W1308" s="20" t="s">
        <v>43</v>
      </c>
      <c r="X1308" s="16" t="s">
        <v>44</v>
      </c>
      <c r="Z1308" s="24" t="s">
        <v>32</v>
      </c>
      <c r="AA1308" s="24" t="s">
        <v>32</v>
      </c>
      <c r="AB1308" s="24" t="s">
        <v>32</v>
      </c>
      <c r="AC1308" s="24" t="s">
        <v>32</v>
      </c>
      <c r="AD1308" s="24" t="s">
        <v>32</v>
      </c>
      <c r="AE1308" s="24" t="s">
        <v>32</v>
      </c>
      <c r="AF1308" s="24" t="s">
        <v>32</v>
      </c>
      <c r="AG1308" s="24" t="s">
        <v>32</v>
      </c>
      <c r="AH1308" s="24" t="s">
        <v>32</v>
      </c>
      <c r="AI1308" s="16" t="s">
        <v>18597</v>
      </c>
    </row>
    <row r="1309" spans="1:35" x14ac:dyDescent="0.25">
      <c r="A1309" s="17">
        <v>113046</v>
      </c>
      <c r="B1309" s="18">
        <v>4</v>
      </c>
      <c r="C1309" s="16" t="s">
        <v>73</v>
      </c>
      <c r="D1309" s="21">
        <v>40011</v>
      </c>
      <c r="E1309" s="16" t="s">
        <v>18583</v>
      </c>
      <c r="F1309" s="21">
        <v>44229</v>
      </c>
      <c r="G1309" s="16" t="s">
        <v>109</v>
      </c>
      <c r="H1309" s="26" t="s">
        <v>87</v>
      </c>
      <c r="I1309" s="16" t="s">
        <v>18596</v>
      </c>
      <c r="K1309" s="16" t="s">
        <v>18595</v>
      </c>
      <c r="L1309" s="16" t="s">
        <v>37</v>
      </c>
      <c r="M1309" s="26" t="s">
        <v>18594</v>
      </c>
      <c r="O1309" s="16" t="s">
        <v>39</v>
      </c>
      <c r="P1309" s="26" t="s">
        <v>40</v>
      </c>
      <c r="R1309" s="16" t="s">
        <v>41</v>
      </c>
      <c r="S1309" s="16" t="s">
        <v>42</v>
      </c>
      <c r="T1309" s="22">
        <v>0</v>
      </c>
      <c r="W1309" s="20" t="s">
        <v>43</v>
      </c>
      <c r="X1309" s="16" t="s">
        <v>44</v>
      </c>
      <c r="Z1309" s="24" t="s">
        <v>32</v>
      </c>
      <c r="AA1309" s="24" t="s">
        <v>32</v>
      </c>
      <c r="AB1309" s="24" t="s">
        <v>32</v>
      </c>
      <c r="AC1309" s="24" t="s">
        <v>32</v>
      </c>
      <c r="AD1309" s="24" t="s">
        <v>32</v>
      </c>
      <c r="AE1309" s="24" t="s">
        <v>32</v>
      </c>
      <c r="AF1309" s="24" t="s">
        <v>32</v>
      </c>
      <c r="AG1309" s="24" t="s">
        <v>32</v>
      </c>
      <c r="AH1309" s="24" t="s">
        <v>32</v>
      </c>
      <c r="AI1309" s="16" t="s">
        <v>18593</v>
      </c>
    </row>
    <row r="1310" spans="1:35" x14ac:dyDescent="0.25">
      <c r="A1310" s="17">
        <v>113057</v>
      </c>
      <c r="B1310" s="18">
        <v>2</v>
      </c>
      <c r="C1310" s="16" t="s">
        <v>474</v>
      </c>
      <c r="D1310" s="21">
        <v>40015</v>
      </c>
      <c r="E1310" s="16" t="s">
        <v>570</v>
      </c>
      <c r="F1310" s="21">
        <v>44022</v>
      </c>
      <c r="G1310" s="16" t="s">
        <v>514</v>
      </c>
      <c r="H1310" s="26" t="s">
        <v>264</v>
      </c>
      <c r="I1310" s="16" t="s">
        <v>1303</v>
      </c>
      <c r="K1310" s="16" t="s">
        <v>1304</v>
      </c>
      <c r="L1310" s="16" t="s">
        <v>37</v>
      </c>
      <c r="M1310" s="26" t="s">
        <v>1305</v>
      </c>
      <c r="N1310" s="26" t="s">
        <v>1306</v>
      </c>
      <c r="O1310" s="16" t="s">
        <v>53</v>
      </c>
      <c r="P1310" s="26" t="s">
        <v>40</v>
      </c>
      <c r="R1310" s="16" t="s">
        <v>41</v>
      </c>
      <c r="S1310" s="16" t="s">
        <v>42</v>
      </c>
      <c r="T1310" s="22">
        <v>0.01</v>
      </c>
      <c r="U1310" s="21">
        <v>43553</v>
      </c>
      <c r="W1310" s="20" t="s">
        <v>43</v>
      </c>
      <c r="X1310" s="16" t="s">
        <v>44</v>
      </c>
      <c r="Y1310" s="26" t="s">
        <v>1307</v>
      </c>
      <c r="Z1310" s="25">
        <v>0</v>
      </c>
      <c r="AA1310" s="25">
        <v>0</v>
      </c>
      <c r="AB1310" s="25">
        <v>225406.17</v>
      </c>
      <c r="AC1310" s="25">
        <v>0</v>
      </c>
      <c r="AD1310" s="25">
        <v>108574.9</v>
      </c>
      <c r="AE1310" s="25">
        <v>90000</v>
      </c>
      <c r="AF1310" s="25">
        <v>1262966.17</v>
      </c>
      <c r="AG1310" s="25">
        <v>0</v>
      </c>
      <c r="AH1310" s="25">
        <v>1461541.07</v>
      </c>
      <c r="AI1310" s="16" t="s">
        <v>1308</v>
      </c>
    </row>
    <row r="1311" spans="1:35" ht="30" x14ac:dyDescent="0.25">
      <c r="A1311" s="17">
        <v>113061.02</v>
      </c>
      <c r="B1311" s="18">
        <v>1</v>
      </c>
      <c r="C1311" s="16" t="s">
        <v>73</v>
      </c>
      <c r="D1311" s="21">
        <v>41992</v>
      </c>
      <c r="E1311" s="16" t="s">
        <v>56</v>
      </c>
      <c r="F1311" s="21">
        <v>44259</v>
      </c>
      <c r="G1311" s="16" t="s">
        <v>75</v>
      </c>
      <c r="H1311" s="26" t="s">
        <v>320</v>
      </c>
      <c r="K1311" s="16" t="s">
        <v>18592</v>
      </c>
      <c r="L1311" s="16" t="s">
        <v>37</v>
      </c>
      <c r="M1311" s="26" t="s">
        <v>18591</v>
      </c>
      <c r="N1311" s="26" t="s">
        <v>18590</v>
      </c>
      <c r="O1311" s="16" t="s">
        <v>60</v>
      </c>
      <c r="P1311" s="26" t="s">
        <v>67</v>
      </c>
      <c r="T1311" s="22">
        <v>0.1</v>
      </c>
      <c r="W1311" s="20" t="s">
        <v>43</v>
      </c>
      <c r="X1311" s="16" t="s">
        <v>1150</v>
      </c>
      <c r="Z1311" s="24" t="s">
        <v>32</v>
      </c>
      <c r="AA1311" s="24" t="s">
        <v>32</v>
      </c>
      <c r="AB1311" s="24" t="s">
        <v>32</v>
      </c>
      <c r="AC1311" s="24" t="s">
        <v>32</v>
      </c>
      <c r="AD1311" s="24" t="s">
        <v>32</v>
      </c>
      <c r="AE1311" s="24" t="s">
        <v>32</v>
      </c>
      <c r="AF1311" s="24" t="s">
        <v>32</v>
      </c>
      <c r="AG1311" s="24" t="s">
        <v>32</v>
      </c>
      <c r="AH1311" s="24" t="s">
        <v>32</v>
      </c>
    </row>
    <row r="1312" spans="1:35" ht="30" x14ac:dyDescent="0.25">
      <c r="A1312" s="17">
        <v>113067</v>
      </c>
      <c r="B1312" s="18">
        <v>4</v>
      </c>
      <c r="C1312" s="16" t="s">
        <v>47</v>
      </c>
      <c r="D1312" s="21">
        <v>40018</v>
      </c>
      <c r="E1312" s="16" t="s">
        <v>1207</v>
      </c>
      <c r="F1312" s="21">
        <v>44279</v>
      </c>
      <c r="G1312" s="16" t="s">
        <v>103</v>
      </c>
      <c r="H1312" s="26" t="s">
        <v>126</v>
      </c>
      <c r="I1312" s="16" t="s">
        <v>1309</v>
      </c>
      <c r="K1312" s="16" t="s">
        <v>1310</v>
      </c>
      <c r="L1312" s="16" t="s">
        <v>37</v>
      </c>
      <c r="M1312" s="26" t="s">
        <v>1311</v>
      </c>
      <c r="N1312" s="26" t="s">
        <v>1312</v>
      </c>
      <c r="O1312" s="16" t="s">
        <v>632</v>
      </c>
      <c r="P1312" s="26" t="s">
        <v>453</v>
      </c>
      <c r="T1312" s="22">
        <v>0.248</v>
      </c>
      <c r="U1312" s="21">
        <v>42461</v>
      </c>
      <c r="W1312" s="20" t="s">
        <v>43</v>
      </c>
      <c r="X1312" s="16" t="s">
        <v>140</v>
      </c>
      <c r="Z1312" s="25">
        <v>-20203.52</v>
      </c>
      <c r="AA1312" s="25">
        <v>0</v>
      </c>
      <c r="AB1312" s="25">
        <v>182046.22</v>
      </c>
      <c r="AC1312" s="25">
        <v>0</v>
      </c>
      <c r="AD1312" s="25">
        <v>141796.48000000001</v>
      </c>
      <c r="AE1312" s="25">
        <v>0</v>
      </c>
      <c r="AF1312" s="25">
        <v>1258217.22</v>
      </c>
      <c r="AG1312" s="25">
        <v>0</v>
      </c>
      <c r="AH1312" s="25">
        <v>1400013.7</v>
      </c>
      <c r="AI1312" s="16" t="s">
        <v>1313</v>
      </c>
    </row>
    <row r="1313" spans="1:35" x14ac:dyDescent="0.25">
      <c r="A1313" s="17">
        <v>113136</v>
      </c>
      <c r="B1313" s="18">
        <v>1</v>
      </c>
      <c r="C1313" s="16" t="s">
        <v>73</v>
      </c>
      <c r="D1313" s="21">
        <v>40036</v>
      </c>
      <c r="E1313" s="16" t="s">
        <v>1609</v>
      </c>
      <c r="F1313" s="21">
        <v>41164</v>
      </c>
      <c r="G1313" s="16" t="s">
        <v>1609</v>
      </c>
      <c r="H1313" s="26" t="s">
        <v>400</v>
      </c>
      <c r="L1313" s="16" t="s">
        <v>110</v>
      </c>
      <c r="M1313" s="26" t="s">
        <v>18589</v>
      </c>
      <c r="O1313" s="16" t="s">
        <v>1612</v>
      </c>
      <c r="T1313" s="23" t="s">
        <v>32</v>
      </c>
      <c r="W1313" s="20" t="s">
        <v>43</v>
      </c>
      <c r="Z1313" s="24" t="s">
        <v>32</v>
      </c>
      <c r="AA1313" s="24" t="s">
        <v>32</v>
      </c>
      <c r="AB1313" s="24" t="s">
        <v>32</v>
      </c>
      <c r="AC1313" s="24" t="s">
        <v>32</v>
      </c>
      <c r="AD1313" s="25">
        <v>0</v>
      </c>
      <c r="AE1313" s="25">
        <v>0</v>
      </c>
      <c r="AF1313" s="25">
        <v>528000</v>
      </c>
      <c r="AG1313" s="25">
        <v>0</v>
      </c>
      <c r="AH1313" s="25">
        <v>528000</v>
      </c>
      <c r="AI1313" s="16" t="s">
        <v>18588</v>
      </c>
    </row>
    <row r="1314" spans="1:35" x14ac:dyDescent="0.25">
      <c r="A1314" s="17">
        <v>113139</v>
      </c>
      <c r="B1314" s="18">
        <v>2</v>
      </c>
      <c r="C1314" s="16" t="s">
        <v>73</v>
      </c>
      <c r="D1314" s="21">
        <v>40036</v>
      </c>
      <c r="E1314" s="16" t="s">
        <v>1609</v>
      </c>
      <c r="F1314" s="21">
        <v>43234</v>
      </c>
      <c r="G1314" s="16" t="s">
        <v>1610</v>
      </c>
      <c r="H1314" s="26" t="s">
        <v>1336</v>
      </c>
      <c r="L1314" s="16" t="s">
        <v>110</v>
      </c>
      <c r="M1314" s="26" t="s">
        <v>18587</v>
      </c>
      <c r="O1314" s="16" t="s">
        <v>1612</v>
      </c>
      <c r="T1314" s="23" t="s">
        <v>32</v>
      </c>
      <c r="W1314" s="20" t="s">
        <v>43</v>
      </c>
      <c r="Z1314" s="24" t="s">
        <v>32</v>
      </c>
      <c r="AA1314" s="24" t="s">
        <v>32</v>
      </c>
      <c r="AB1314" s="24" t="s">
        <v>32</v>
      </c>
      <c r="AC1314" s="24" t="s">
        <v>32</v>
      </c>
      <c r="AD1314" s="25">
        <v>0</v>
      </c>
      <c r="AE1314" s="25">
        <v>0</v>
      </c>
      <c r="AF1314" s="25">
        <v>1802472.74</v>
      </c>
      <c r="AG1314" s="25">
        <v>0</v>
      </c>
      <c r="AH1314" s="25">
        <v>1802472.74</v>
      </c>
      <c r="AI1314" s="16" t="s">
        <v>18586</v>
      </c>
    </row>
    <row r="1315" spans="1:35" x14ac:dyDescent="0.25">
      <c r="A1315" s="17">
        <v>113143</v>
      </c>
      <c r="B1315" s="18">
        <v>6</v>
      </c>
      <c r="C1315" s="16" t="s">
        <v>73</v>
      </c>
      <c r="D1315" s="21">
        <v>40036</v>
      </c>
      <c r="E1315" s="16" t="s">
        <v>142</v>
      </c>
      <c r="F1315" s="21">
        <v>43418</v>
      </c>
      <c r="G1315" s="16" t="s">
        <v>75</v>
      </c>
      <c r="H1315" s="26" t="s">
        <v>76</v>
      </c>
      <c r="M1315" s="26" t="s">
        <v>18585</v>
      </c>
      <c r="O1315" s="16" t="s">
        <v>78</v>
      </c>
      <c r="P1315" s="26" t="s">
        <v>78</v>
      </c>
      <c r="T1315" s="23" t="s">
        <v>32</v>
      </c>
      <c r="W1315" s="20" t="s">
        <v>43</v>
      </c>
      <c r="Z1315" s="24" t="s">
        <v>32</v>
      </c>
      <c r="AA1315" s="24" t="s">
        <v>32</v>
      </c>
      <c r="AB1315" s="24" t="s">
        <v>32</v>
      </c>
      <c r="AC1315" s="24" t="s">
        <v>32</v>
      </c>
      <c r="AD1315" s="25">
        <v>30000</v>
      </c>
      <c r="AE1315" s="25">
        <v>0</v>
      </c>
      <c r="AF1315" s="25">
        <v>0</v>
      </c>
      <c r="AG1315" s="25">
        <v>0</v>
      </c>
      <c r="AH1315" s="25">
        <v>30000</v>
      </c>
    </row>
    <row r="1316" spans="1:35" x14ac:dyDescent="0.25">
      <c r="A1316" s="17">
        <v>113198</v>
      </c>
      <c r="B1316" s="18">
        <v>2</v>
      </c>
      <c r="C1316" s="16" t="s">
        <v>73</v>
      </c>
      <c r="D1316" s="21">
        <v>40057</v>
      </c>
      <c r="E1316" s="16" t="s">
        <v>142</v>
      </c>
      <c r="F1316" s="21">
        <v>44138</v>
      </c>
      <c r="G1316" s="16" t="s">
        <v>81</v>
      </c>
      <c r="H1316" s="26" t="s">
        <v>1336</v>
      </c>
      <c r="M1316" s="26" t="s">
        <v>18584</v>
      </c>
      <c r="O1316" s="16" t="s">
        <v>188</v>
      </c>
      <c r="P1316" s="26" t="s">
        <v>188</v>
      </c>
      <c r="R1316" s="16" t="s">
        <v>139</v>
      </c>
      <c r="S1316" s="16" t="s">
        <v>4621</v>
      </c>
      <c r="T1316" s="23" t="s">
        <v>32</v>
      </c>
      <c r="W1316" s="20" t="s">
        <v>43</v>
      </c>
      <c r="Z1316" s="24" t="s">
        <v>32</v>
      </c>
      <c r="AA1316" s="24" t="s">
        <v>32</v>
      </c>
      <c r="AB1316" s="24" t="s">
        <v>32</v>
      </c>
      <c r="AC1316" s="24" t="s">
        <v>32</v>
      </c>
      <c r="AD1316" s="25">
        <v>3083710.27</v>
      </c>
      <c r="AE1316" s="25">
        <v>0</v>
      </c>
      <c r="AF1316" s="25">
        <v>0</v>
      </c>
      <c r="AG1316" s="25">
        <v>0</v>
      </c>
      <c r="AH1316" s="25">
        <v>3083710.27</v>
      </c>
    </row>
    <row r="1317" spans="1:35" x14ac:dyDescent="0.25">
      <c r="A1317" s="17">
        <v>113249</v>
      </c>
      <c r="B1317" s="18">
        <v>3</v>
      </c>
      <c r="C1317" s="16" t="s">
        <v>474</v>
      </c>
      <c r="D1317" s="21">
        <v>40059</v>
      </c>
      <c r="E1317" s="16" t="s">
        <v>18583</v>
      </c>
      <c r="F1317" s="21">
        <v>44278</v>
      </c>
      <c r="G1317" s="16" t="s">
        <v>75</v>
      </c>
      <c r="H1317" s="26" t="s">
        <v>425</v>
      </c>
      <c r="I1317" s="16" t="s">
        <v>8711</v>
      </c>
      <c r="J1317" s="20" t="s">
        <v>116</v>
      </c>
      <c r="L1317" s="16" t="s">
        <v>116</v>
      </c>
      <c r="M1317" s="26" t="s">
        <v>18582</v>
      </c>
      <c r="O1317" s="16" t="s">
        <v>53</v>
      </c>
      <c r="P1317" s="26" t="s">
        <v>1320</v>
      </c>
      <c r="R1317" s="16" t="s">
        <v>41</v>
      </c>
      <c r="S1317" s="16" t="s">
        <v>84</v>
      </c>
      <c r="T1317" s="22">
        <v>0.01</v>
      </c>
      <c r="U1317" s="21">
        <v>40480</v>
      </c>
      <c r="W1317" s="20" t="s">
        <v>43</v>
      </c>
      <c r="X1317" s="16" t="s">
        <v>78</v>
      </c>
      <c r="Y1317" s="26" t="s">
        <v>18581</v>
      </c>
      <c r="Z1317" s="24" t="s">
        <v>32</v>
      </c>
      <c r="AA1317" s="24" t="s">
        <v>32</v>
      </c>
      <c r="AB1317" s="24" t="s">
        <v>32</v>
      </c>
      <c r="AC1317" s="24" t="s">
        <v>32</v>
      </c>
      <c r="AD1317" s="25">
        <v>77587.649999999994</v>
      </c>
      <c r="AE1317" s="25">
        <v>132500</v>
      </c>
      <c r="AF1317" s="25">
        <v>510599.02</v>
      </c>
      <c r="AG1317" s="25">
        <v>0</v>
      </c>
      <c r="AH1317" s="25">
        <v>720686.67</v>
      </c>
      <c r="AI1317" s="16" t="s">
        <v>18580</v>
      </c>
    </row>
    <row r="1318" spans="1:35" x14ac:dyDescent="0.25">
      <c r="A1318" s="17">
        <v>113254</v>
      </c>
      <c r="B1318" s="18">
        <v>3</v>
      </c>
      <c r="C1318" s="16" t="s">
        <v>73</v>
      </c>
      <c r="D1318" s="21">
        <v>40065</v>
      </c>
      <c r="E1318" s="16" t="s">
        <v>1609</v>
      </c>
      <c r="F1318" s="21">
        <v>40065</v>
      </c>
      <c r="G1318" s="16" t="s">
        <v>32</v>
      </c>
      <c r="H1318" s="26" t="s">
        <v>173</v>
      </c>
      <c r="L1318" s="16" t="s">
        <v>110</v>
      </c>
      <c r="M1318" s="26" t="s">
        <v>18579</v>
      </c>
      <c r="O1318" s="16" t="s">
        <v>1612</v>
      </c>
      <c r="T1318" s="23" t="s">
        <v>32</v>
      </c>
      <c r="W1318" s="20" t="s">
        <v>43</v>
      </c>
      <c r="Z1318" s="24" t="s">
        <v>32</v>
      </c>
      <c r="AA1318" s="24" t="s">
        <v>32</v>
      </c>
      <c r="AB1318" s="24" t="s">
        <v>32</v>
      </c>
      <c r="AC1318" s="24" t="s">
        <v>32</v>
      </c>
      <c r="AD1318" s="25">
        <v>0</v>
      </c>
      <c r="AE1318" s="25">
        <v>0</v>
      </c>
      <c r="AF1318" s="25">
        <v>0</v>
      </c>
      <c r="AG1318" s="25">
        <v>0</v>
      </c>
      <c r="AH1318" s="25">
        <v>0</v>
      </c>
      <c r="AI1318" s="16" t="s">
        <v>18578</v>
      </c>
    </row>
    <row r="1319" spans="1:35" x14ac:dyDescent="0.25">
      <c r="A1319" s="17">
        <v>113278</v>
      </c>
      <c r="B1319" s="18">
        <v>4</v>
      </c>
      <c r="C1319" s="16" t="s">
        <v>474</v>
      </c>
      <c r="D1319" s="21">
        <v>40070</v>
      </c>
      <c r="E1319" s="16" t="s">
        <v>570</v>
      </c>
      <c r="F1319" s="21">
        <v>43649</v>
      </c>
      <c r="G1319" s="16" t="s">
        <v>588</v>
      </c>
      <c r="H1319" s="26" t="s">
        <v>126</v>
      </c>
      <c r="I1319" s="16" t="s">
        <v>2111</v>
      </c>
      <c r="J1319" s="20" t="s">
        <v>116</v>
      </c>
      <c r="L1319" s="16" t="s">
        <v>116</v>
      </c>
      <c r="M1319" s="26" t="s">
        <v>18577</v>
      </c>
      <c r="O1319" s="16" t="s">
        <v>53</v>
      </c>
      <c r="P1319" s="26" t="s">
        <v>1320</v>
      </c>
      <c r="R1319" s="16" t="s">
        <v>41</v>
      </c>
      <c r="S1319" s="16" t="s">
        <v>84</v>
      </c>
      <c r="T1319" s="22">
        <v>0.14000000000000001</v>
      </c>
      <c r="U1319" s="21">
        <v>40522</v>
      </c>
      <c r="W1319" s="20" t="s">
        <v>43</v>
      </c>
      <c r="X1319" s="16" t="s">
        <v>140</v>
      </c>
      <c r="Y1319" s="26" t="s">
        <v>18576</v>
      </c>
      <c r="Z1319" s="24" t="s">
        <v>32</v>
      </c>
      <c r="AA1319" s="24" t="s">
        <v>32</v>
      </c>
      <c r="AB1319" s="24" t="s">
        <v>32</v>
      </c>
      <c r="AC1319" s="24" t="s">
        <v>32</v>
      </c>
      <c r="AD1319" s="25">
        <v>45887.75</v>
      </c>
      <c r="AE1319" s="25">
        <v>0</v>
      </c>
      <c r="AF1319" s="25">
        <v>1201259</v>
      </c>
      <c r="AG1319" s="25">
        <v>0</v>
      </c>
      <c r="AH1319" s="25">
        <v>1247146.75</v>
      </c>
      <c r="AI1319" s="16" t="s">
        <v>18575</v>
      </c>
    </row>
    <row r="1320" spans="1:35" x14ac:dyDescent="0.25">
      <c r="A1320" s="17">
        <v>113292</v>
      </c>
      <c r="B1320" s="18">
        <v>2</v>
      </c>
      <c r="C1320" s="16" t="s">
        <v>73</v>
      </c>
      <c r="D1320" s="21">
        <v>40074</v>
      </c>
      <c r="E1320" s="16" t="s">
        <v>1609</v>
      </c>
      <c r="F1320" s="21">
        <v>40074</v>
      </c>
      <c r="G1320" s="16" t="s">
        <v>32</v>
      </c>
      <c r="H1320" s="26" t="s">
        <v>286</v>
      </c>
      <c r="L1320" s="16" t="s">
        <v>110</v>
      </c>
      <c r="M1320" s="26" t="s">
        <v>18574</v>
      </c>
      <c r="O1320" s="16" t="s">
        <v>1612</v>
      </c>
      <c r="T1320" s="23" t="s">
        <v>32</v>
      </c>
      <c r="W1320" s="20" t="s">
        <v>43</v>
      </c>
      <c r="Z1320" s="24" t="s">
        <v>32</v>
      </c>
      <c r="AA1320" s="24" t="s">
        <v>32</v>
      </c>
      <c r="AB1320" s="24" t="s">
        <v>32</v>
      </c>
      <c r="AC1320" s="24" t="s">
        <v>32</v>
      </c>
      <c r="AD1320" s="24" t="s">
        <v>32</v>
      </c>
      <c r="AE1320" s="24" t="s">
        <v>32</v>
      </c>
      <c r="AF1320" s="24" t="s">
        <v>32</v>
      </c>
      <c r="AG1320" s="24" t="s">
        <v>32</v>
      </c>
      <c r="AH1320" s="24" t="s">
        <v>32</v>
      </c>
      <c r="AI1320" s="16" t="s">
        <v>18573</v>
      </c>
    </row>
    <row r="1321" spans="1:35" x14ac:dyDescent="0.25">
      <c r="A1321" s="17">
        <v>113300</v>
      </c>
      <c r="B1321" s="18">
        <v>1</v>
      </c>
      <c r="C1321" s="16" t="s">
        <v>31</v>
      </c>
      <c r="D1321" s="21">
        <v>40079</v>
      </c>
      <c r="E1321" s="16" t="s">
        <v>570</v>
      </c>
      <c r="F1321" s="21">
        <v>43476</v>
      </c>
      <c r="G1321" s="16" t="s">
        <v>75</v>
      </c>
      <c r="H1321" s="26" t="s">
        <v>182</v>
      </c>
      <c r="I1321" s="16" t="s">
        <v>2170</v>
      </c>
      <c r="J1321" s="20" t="s">
        <v>116</v>
      </c>
      <c r="L1321" s="16" t="s">
        <v>116</v>
      </c>
      <c r="M1321" s="26" t="s">
        <v>18572</v>
      </c>
      <c r="O1321" s="16" t="s">
        <v>53</v>
      </c>
      <c r="P1321" s="26" t="s">
        <v>1320</v>
      </c>
      <c r="R1321" s="16" t="s">
        <v>41</v>
      </c>
      <c r="S1321" s="16" t="s">
        <v>84</v>
      </c>
      <c r="T1321" s="22">
        <v>0.03</v>
      </c>
      <c r="W1321" s="20" t="s">
        <v>43</v>
      </c>
      <c r="X1321" s="16" t="s">
        <v>140</v>
      </c>
      <c r="Y1321" s="26" t="s">
        <v>18571</v>
      </c>
      <c r="Z1321" s="24" t="s">
        <v>32</v>
      </c>
      <c r="AA1321" s="24" t="s">
        <v>32</v>
      </c>
      <c r="AB1321" s="24" t="s">
        <v>32</v>
      </c>
      <c r="AC1321" s="24" t="s">
        <v>32</v>
      </c>
      <c r="AD1321" s="25">
        <v>98500</v>
      </c>
      <c r="AE1321" s="25">
        <v>0</v>
      </c>
      <c r="AF1321" s="25">
        <v>0</v>
      </c>
      <c r="AG1321" s="25">
        <v>0</v>
      </c>
      <c r="AH1321" s="25">
        <v>98500</v>
      </c>
    </row>
    <row r="1322" spans="1:35" x14ac:dyDescent="0.25">
      <c r="A1322" s="17">
        <v>113308.01</v>
      </c>
      <c r="B1322" s="18">
        <v>6</v>
      </c>
      <c r="C1322" s="16" t="s">
        <v>73</v>
      </c>
      <c r="D1322" s="21">
        <v>42040</v>
      </c>
      <c r="E1322" s="16" t="s">
        <v>142</v>
      </c>
      <c r="F1322" s="21">
        <v>43669</v>
      </c>
      <c r="G1322" s="16" t="s">
        <v>142</v>
      </c>
      <c r="H1322" s="26" t="s">
        <v>76</v>
      </c>
      <c r="M1322" s="26" t="s">
        <v>18570</v>
      </c>
      <c r="O1322" s="16" t="s">
        <v>151</v>
      </c>
      <c r="P1322" s="26" t="s">
        <v>198</v>
      </c>
      <c r="T1322" s="23" t="s">
        <v>32</v>
      </c>
      <c r="W1322" s="20" t="s">
        <v>43</v>
      </c>
      <c r="Z1322" s="24" t="s">
        <v>32</v>
      </c>
      <c r="AA1322" s="24" t="s">
        <v>32</v>
      </c>
      <c r="AB1322" s="24" t="s">
        <v>32</v>
      </c>
      <c r="AC1322" s="24" t="s">
        <v>32</v>
      </c>
      <c r="AD1322" s="25">
        <v>0</v>
      </c>
      <c r="AE1322" s="25">
        <v>0</v>
      </c>
      <c r="AF1322" s="25">
        <v>15000000</v>
      </c>
      <c r="AG1322" s="25">
        <v>0</v>
      </c>
      <c r="AH1322" s="25">
        <v>15000000</v>
      </c>
      <c r="AI1322" s="16" t="s">
        <v>18569</v>
      </c>
    </row>
    <row r="1323" spans="1:35" x14ac:dyDescent="0.25">
      <c r="A1323" s="17">
        <v>113308.02</v>
      </c>
      <c r="B1323" s="18">
        <v>6</v>
      </c>
      <c r="C1323" s="16" t="s">
        <v>73</v>
      </c>
      <c r="D1323" s="21">
        <v>43922</v>
      </c>
      <c r="E1323" s="16" t="s">
        <v>142</v>
      </c>
      <c r="F1323" s="21">
        <v>43924</v>
      </c>
      <c r="G1323" s="16" t="s">
        <v>109</v>
      </c>
      <c r="H1323" s="26" t="s">
        <v>76</v>
      </c>
      <c r="M1323" s="26" t="s">
        <v>18568</v>
      </c>
      <c r="O1323" s="16" t="s">
        <v>151</v>
      </c>
      <c r="P1323" s="26" t="s">
        <v>198</v>
      </c>
      <c r="T1323" s="23" t="s">
        <v>32</v>
      </c>
      <c r="W1323" s="20" t="s">
        <v>43</v>
      </c>
      <c r="Z1323" s="24" t="s">
        <v>32</v>
      </c>
      <c r="AA1323" s="24" t="s">
        <v>32</v>
      </c>
      <c r="AB1323" s="24" t="s">
        <v>32</v>
      </c>
      <c r="AC1323" s="24" t="s">
        <v>32</v>
      </c>
      <c r="AD1323" s="25">
        <v>0</v>
      </c>
      <c r="AE1323" s="25">
        <v>0</v>
      </c>
      <c r="AF1323" s="25">
        <v>20000000</v>
      </c>
      <c r="AG1323" s="25">
        <v>0</v>
      </c>
      <c r="AH1323" s="25">
        <v>20000000</v>
      </c>
      <c r="AI1323" s="16" t="s">
        <v>18567</v>
      </c>
    </row>
    <row r="1324" spans="1:35" ht="30" x14ac:dyDescent="0.25">
      <c r="A1324" s="17">
        <v>113320.01</v>
      </c>
      <c r="B1324" s="18">
        <v>4</v>
      </c>
      <c r="C1324" s="16" t="s">
        <v>73</v>
      </c>
      <c r="D1324" s="21">
        <v>41856</v>
      </c>
      <c r="E1324" s="16" t="s">
        <v>1314</v>
      </c>
      <c r="F1324" s="21">
        <v>44103</v>
      </c>
      <c r="G1324" s="16" t="s">
        <v>82</v>
      </c>
      <c r="H1324" s="26" t="s">
        <v>326</v>
      </c>
      <c r="I1324" s="16" t="s">
        <v>177</v>
      </c>
      <c r="J1324" s="20" t="s">
        <v>116</v>
      </c>
      <c r="L1324" s="16" t="s">
        <v>116</v>
      </c>
      <c r="M1324" s="26" t="s">
        <v>1315</v>
      </c>
      <c r="N1324" s="26" t="s">
        <v>627</v>
      </c>
      <c r="O1324" s="16" t="s">
        <v>632</v>
      </c>
      <c r="P1324" s="26" t="s">
        <v>627</v>
      </c>
      <c r="T1324" s="22">
        <v>0</v>
      </c>
      <c r="U1324" s="21">
        <v>44477</v>
      </c>
      <c r="W1324" s="20" t="s">
        <v>43</v>
      </c>
      <c r="X1324" s="16" t="s">
        <v>140</v>
      </c>
      <c r="Z1324" s="25">
        <v>69000</v>
      </c>
      <c r="AA1324" s="25">
        <v>158300</v>
      </c>
      <c r="AB1324" s="25">
        <v>0</v>
      </c>
      <c r="AC1324" s="25">
        <v>0</v>
      </c>
      <c r="AD1324" s="25">
        <v>305000</v>
      </c>
      <c r="AE1324" s="25">
        <v>158300</v>
      </c>
      <c r="AF1324" s="25">
        <v>0</v>
      </c>
      <c r="AG1324" s="25">
        <v>0</v>
      </c>
      <c r="AH1324" s="25">
        <v>463300</v>
      </c>
      <c r="AI1324" s="16" t="s">
        <v>1316</v>
      </c>
    </row>
    <row r="1325" spans="1:35" x14ac:dyDescent="0.25">
      <c r="A1325" s="17">
        <v>113322</v>
      </c>
      <c r="B1325" s="18">
        <v>6</v>
      </c>
      <c r="C1325" s="16" t="s">
        <v>73</v>
      </c>
      <c r="D1325" s="21">
        <v>40085</v>
      </c>
      <c r="E1325" s="16" t="s">
        <v>142</v>
      </c>
      <c r="F1325" s="21">
        <v>43418</v>
      </c>
      <c r="G1325" s="16" t="s">
        <v>75</v>
      </c>
      <c r="H1325" s="26" t="s">
        <v>76</v>
      </c>
      <c r="M1325" s="26" t="s">
        <v>18566</v>
      </c>
      <c r="O1325" s="16" t="s">
        <v>78</v>
      </c>
      <c r="P1325" s="26" t="s">
        <v>78</v>
      </c>
      <c r="T1325" s="23" t="s">
        <v>32</v>
      </c>
      <c r="W1325" s="20" t="s">
        <v>43</v>
      </c>
      <c r="Z1325" s="24" t="s">
        <v>32</v>
      </c>
      <c r="AA1325" s="24" t="s">
        <v>32</v>
      </c>
      <c r="AB1325" s="24" t="s">
        <v>32</v>
      </c>
      <c r="AC1325" s="24" t="s">
        <v>32</v>
      </c>
      <c r="AD1325" s="25">
        <v>50000</v>
      </c>
      <c r="AE1325" s="25">
        <v>0</v>
      </c>
      <c r="AF1325" s="25">
        <v>0</v>
      </c>
      <c r="AG1325" s="25">
        <v>0</v>
      </c>
      <c r="AH1325" s="25">
        <v>50000</v>
      </c>
    </row>
    <row r="1326" spans="1:35" x14ac:dyDescent="0.25">
      <c r="A1326" s="17">
        <v>113363</v>
      </c>
      <c r="B1326" s="18">
        <v>6</v>
      </c>
      <c r="C1326" s="16" t="s">
        <v>73</v>
      </c>
      <c r="D1326" s="21">
        <v>40086</v>
      </c>
      <c r="E1326" s="16" t="s">
        <v>142</v>
      </c>
      <c r="F1326" s="21">
        <v>42499</v>
      </c>
      <c r="G1326" s="16" t="s">
        <v>109</v>
      </c>
      <c r="H1326" s="26" t="s">
        <v>76</v>
      </c>
      <c r="L1326" s="16" t="s">
        <v>110</v>
      </c>
      <c r="M1326" s="26" t="s">
        <v>18565</v>
      </c>
      <c r="O1326" s="16" t="s">
        <v>1223</v>
      </c>
      <c r="P1326" s="26" t="s">
        <v>78</v>
      </c>
      <c r="T1326" s="23" t="s">
        <v>32</v>
      </c>
      <c r="W1326" s="20" t="s">
        <v>43</v>
      </c>
      <c r="Z1326" s="24" t="s">
        <v>32</v>
      </c>
      <c r="AA1326" s="24" t="s">
        <v>32</v>
      </c>
      <c r="AB1326" s="24" t="s">
        <v>32</v>
      </c>
      <c r="AC1326" s="24" t="s">
        <v>32</v>
      </c>
      <c r="AD1326" s="25">
        <v>0</v>
      </c>
      <c r="AE1326" s="25">
        <v>0</v>
      </c>
      <c r="AF1326" s="25">
        <v>175000</v>
      </c>
      <c r="AG1326" s="25">
        <v>0</v>
      </c>
      <c r="AH1326" s="25">
        <v>175000</v>
      </c>
      <c r="AI1326" s="16" t="s">
        <v>18564</v>
      </c>
    </row>
    <row r="1327" spans="1:35" x14ac:dyDescent="0.25">
      <c r="A1327" s="17">
        <v>113433</v>
      </c>
      <c r="B1327" s="18">
        <v>2</v>
      </c>
      <c r="C1327" s="16" t="s">
        <v>47</v>
      </c>
      <c r="D1327" s="21">
        <v>40099</v>
      </c>
      <c r="E1327" s="16" t="s">
        <v>570</v>
      </c>
      <c r="F1327" s="21">
        <v>43776</v>
      </c>
      <c r="G1327" s="16" t="s">
        <v>103</v>
      </c>
      <c r="H1327" s="26" t="s">
        <v>170</v>
      </c>
      <c r="I1327" s="16" t="s">
        <v>1317</v>
      </c>
      <c r="J1327" s="20" t="s">
        <v>116</v>
      </c>
      <c r="L1327" s="16" t="s">
        <v>116</v>
      </c>
      <c r="M1327" s="26" t="s">
        <v>1318</v>
      </c>
      <c r="N1327" s="26" t="s">
        <v>1319</v>
      </c>
      <c r="O1327" s="16" t="s">
        <v>53</v>
      </c>
      <c r="P1327" s="26" t="s">
        <v>1320</v>
      </c>
      <c r="R1327" s="16" t="s">
        <v>41</v>
      </c>
      <c r="S1327" s="16" t="s">
        <v>84</v>
      </c>
      <c r="T1327" s="22">
        <v>0.03</v>
      </c>
      <c r="U1327" s="21">
        <v>43231</v>
      </c>
      <c r="W1327" s="20" t="s">
        <v>43</v>
      </c>
      <c r="X1327" s="16" t="s">
        <v>78</v>
      </c>
      <c r="Y1327" s="26" t="s">
        <v>1321</v>
      </c>
      <c r="Z1327" s="25">
        <v>0</v>
      </c>
      <c r="AA1327" s="25">
        <v>0</v>
      </c>
      <c r="AB1327" s="25">
        <v>7330.25</v>
      </c>
      <c r="AC1327" s="25">
        <v>0</v>
      </c>
      <c r="AD1327" s="25">
        <v>203700</v>
      </c>
      <c r="AE1327" s="25">
        <v>0</v>
      </c>
      <c r="AF1327" s="25">
        <v>2912015.25</v>
      </c>
      <c r="AG1327" s="25">
        <v>0</v>
      </c>
      <c r="AH1327" s="25">
        <v>3115715.25</v>
      </c>
      <c r="AI1327" s="16" t="s">
        <v>1322</v>
      </c>
    </row>
    <row r="1328" spans="1:35" x14ac:dyDescent="0.25">
      <c r="A1328" s="17">
        <v>113438</v>
      </c>
      <c r="B1328" s="18">
        <v>3</v>
      </c>
      <c r="C1328" s="16" t="s">
        <v>474</v>
      </c>
      <c r="D1328" s="21">
        <v>40100</v>
      </c>
      <c r="E1328" s="16" t="s">
        <v>570</v>
      </c>
      <c r="F1328" s="21">
        <v>44278</v>
      </c>
      <c r="G1328" s="16" t="s">
        <v>75</v>
      </c>
      <c r="H1328" s="26" t="s">
        <v>98</v>
      </c>
      <c r="I1328" s="16" t="s">
        <v>155</v>
      </c>
      <c r="J1328" s="20" t="s">
        <v>148</v>
      </c>
      <c r="L1328" s="16" t="s">
        <v>149</v>
      </c>
      <c r="M1328" s="26" t="s">
        <v>18563</v>
      </c>
      <c r="N1328" s="26" t="s">
        <v>18562</v>
      </c>
      <c r="O1328" s="16" t="s">
        <v>53</v>
      </c>
      <c r="P1328" s="26" t="s">
        <v>1320</v>
      </c>
      <c r="R1328" s="16" t="s">
        <v>41</v>
      </c>
      <c r="S1328" s="16" t="s">
        <v>84</v>
      </c>
      <c r="T1328" s="22">
        <v>0</v>
      </c>
      <c r="U1328" s="21">
        <v>42804</v>
      </c>
      <c r="W1328" s="20" t="s">
        <v>472</v>
      </c>
      <c r="X1328" s="16" t="s">
        <v>454</v>
      </c>
      <c r="Y1328" s="26" t="s">
        <v>18561</v>
      </c>
      <c r="Z1328" s="24" t="s">
        <v>32</v>
      </c>
      <c r="AA1328" s="24" t="s">
        <v>32</v>
      </c>
      <c r="AB1328" s="24" t="s">
        <v>32</v>
      </c>
      <c r="AC1328" s="24" t="s">
        <v>32</v>
      </c>
      <c r="AD1328" s="25">
        <v>244860.25</v>
      </c>
      <c r="AE1328" s="25">
        <v>198000</v>
      </c>
      <c r="AF1328" s="25">
        <v>14127062</v>
      </c>
      <c r="AG1328" s="25">
        <v>0</v>
      </c>
      <c r="AH1328" s="25">
        <v>14569922.25</v>
      </c>
      <c r="AI1328" s="16" t="s">
        <v>18560</v>
      </c>
    </row>
    <row r="1329" spans="1:35" x14ac:dyDescent="0.25">
      <c r="A1329" s="17">
        <v>113452</v>
      </c>
      <c r="B1329" s="18">
        <v>2</v>
      </c>
      <c r="C1329" s="16" t="s">
        <v>73</v>
      </c>
      <c r="D1329" s="21">
        <v>40102</v>
      </c>
      <c r="E1329" s="16" t="s">
        <v>1609</v>
      </c>
      <c r="F1329" s="21">
        <v>40163</v>
      </c>
      <c r="G1329" s="16" t="s">
        <v>32</v>
      </c>
      <c r="H1329" s="26" t="s">
        <v>212</v>
      </c>
      <c r="L1329" s="16" t="s">
        <v>110</v>
      </c>
      <c r="M1329" s="26" t="s">
        <v>18559</v>
      </c>
      <c r="O1329" s="16" t="s">
        <v>1612</v>
      </c>
      <c r="T1329" s="23" t="s">
        <v>32</v>
      </c>
      <c r="W1329" s="20" t="s">
        <v>43</v>
      </c>
      <c r="Z1329" s="24" t="s">
        <v>32</v>
      </c>
      <c r="AA1329" s="24" t="s">
        <v>32</v>
      </c>
      <c r="AB1329" s="24" t="s">
        <v>32</v>
      </c>
      <c r="AC1329" s="24" t="s">
        <v>32</v>
      </c>
      <c r="AD1329" s="25">
        <v>0</v>
      </c>
      <c r="AE1329" s="25">
        <v>0</v>
      </c>
      <c r="AF1329" s="25">
        <v>0</v>
      </c>
      <c r="AG1329" s="25">
        <v>0</v>
      </c>
      <c r="AH1329" s="25">
        <v>0</v>
      </c>
      <c r="AI1329" s="16" t="s">
        <v>18558</v>
      </c>
    </row>
    <row r="1330" spans="1:35" ht="45" x14ac:dyDescent="0.25">
      <c r="A1330" s="17">
        <v>113466</v>
      </c>
      <c r="B1330" s="18">
        <v>4</v>
      </c>
      <c r="C1330" s="16" t="s">
        <v>73</v>
      </c>
      <c r="D1330" s="21">
        <v>40107</v>
      </c>
      <c r="E1330" s="16" t="s">
        <v>1207</v>
      </c>
      <c r="F1330" s="21">
        <v>44071</v>
      </c>
      <c r="G1330" s="16" t="s">
        <v>1244</v>
      </c>
      <c r="H1330" s="26" t="s">
        <v>126</v>
      </c>
      <c r="K1330" s="16" t="s">
        <v>18557</v>
      </c>
      <c r="L1330" s="16" t="s">
        <v>37</v>
      </c>
      <c r="M1330" s="26" t="s">
        <v>18556</v>
      </c>
      <c r="N1330" s="26" t="s">
        <v>631</v>
      </c>
      <c r="O1330" s="16" t="s">
        <v>632</v>
      </c>
      <c r="P1330" s="26" t="s">
        <v>631</v>
      </c>
      <c r="R1330" s="16" t="s">
        <v>139</v>
      </c>
      <c r="S1330" s="16" t="s">
        <v>42</v>
      </c>
      <c r="T1330" s="22">
        <v>4.4999999999999998E-2</v>
      </c>
      <c r="U1330" s="21">
        <v>44477</v>
      </c>
      <c r="W1330" s="20" t="s">
        <v>43</v>
      </c>
      <c r="X1330" s="16" t="s">
        <v>140</v>
      </c>
      <c r="Z1330" s="24" t="s">
        <v>32</v>
      </c>
      <c r="AA1330" s="24" t="s">
        <v>32</v>
      </c>
      <c r="AB1330" s="24" t="s">
        <v>32</v>
      </c>
      <c r="AC1330" s="24" t="s">
        <v>32</v>
      </c>
      <c r="AD1330" s="25">
        <v>282000</v>
      </c>
      <c r="AE1330" s="25">
        <v>562000</v>
      </c>
      <c r="AF1330" s="25">
        <v>0</v>
      </c>
      <c r="AG1330" s="25">
        <v>0</v>
      </c>
      <c r="AH1330" s="25">
        <v>844000</v>
      </c>
      <c r="AI1330" s="16" t="s">
        <v>18555</v>
      </c>
    </row>
    <row r="1331" spans="1:35" ht="30" x14ac:dyDescent="0.25">
      <c r="A1331" s="17">
        <v>113608</v>
      </c>
      <c r="B1331" s="18">
        <v>1</v>
      </c>
      <c r="C1331" s="16" t="s">
        <v>73</v>
      </c>
      <c r="D1331" s="21">
        <v>40127</v>
      </c>
      <c r="E1331" s="16" t="s">
        <v>1244</v>
      </c>
      <c r="F1331" s="21">
        <v>44230</v>
      </c>
      <c r="G1331" s="16" t="s">
        <v>75</v>
      </c>
      <c r="H1331" s="26" t="s">
        <v>209</v>
      </c>
      <c r="I1331" s="16" t="s">
        <v>491</v>
      </c>
      <c r="J1331" s="20" t="s">
        <v>116</v>
      </c>
      <c r="L1331" s="16" t="s">
        <v>116</v>
      </c>
      <c r="M1331" s="26" t="s">
        <v>18554</v>
      </c>
      <c r="N1331" s="26" t="s">
        <v>18553</v>
      </c>
      <c r="O1331" s="16" t="s">
        <v>78</v>
      </c>
      <c r="P1331" s="26" t="s">
        <v>138</v>
      </c>
      <c r="R1331" s="16" t="s">
        <v>139</v>
      </c>
      <c r="S1331" s="16" t="s">
        <v>42</v>
      </c>
      <c r="T1331" s="22">
        <v>0.57999999999999996</v>
      </c>
      <c r="U1331" s="21">
        <v>45093</v>
      </c>
      <c r="W1331" s="20" t="s">
        <v>43</v>
      </c>
      <c r="X1331" s="16" t="s">
        <v>140</v>
      </c>
      <c r="Z1331" s="24" t="s">
        <v>32</v>
      </c>
      <c r="AA1331" s="24" t="s">
        <v>32</v>
      </c>
      <c r="AB1331" s="24" t="s">
        <v>32</v>
      </c>
      <c r="AC1331" s="24" t="s">
        <v>32</v>
      </c>
      <c r="AD1331" s="25">
        <v>400000</v>
      </c>
      <c r="AE1331" s="25">
        <v>0</v>
      </c>
      <c r="AF1331" s="25">
        <v>0</v>
      </c>
      <c r="AG1331" s="25">
        <v>0</v>
      </c>
      <c r="AH1331" s="25">
        <v>400000</v>
      </c>
      <c r="AI1331" s="16" t="s">
        <v>18552</v>
      </c>
    </row>
    <row r="1332" spans="1:35" ht="30" x14ac:dyDescent="0.25">
      <c r="A1332" s="17">
        <v>113823</v>
      </c>
      <c r="B1332" s="18">
        <v>4</v>
      </c>
      <c r="C1332" s="16" t="s">
        <v>47</v>
      </c>
      <c r="D1332" s="21">
        <v>40148</v>
      </c>
      <c r="E1332" s="16" t="s">
        <v>142</v>
      </c>
      <c r="F1332" s="21">
        <v>44169</v>
      </c>
      <c r="G1332" s="16" t="s">
        <v>103</v>
      </c>
      <c r="H1332" s="26" t="s">
        <v>295</v>
      </c>
      <c r="I1332" s="16" t="s">
        <v>159</v>
      </c>
      <c r="J1332" s="20" t="s">
        <v>148</v>
      </c>
      <c r="L1332" s="16" t="s">
        <v>149</v>
      </c>
      <c r="M1332" s="26" t="s">
        <v>1323</v>
      </c>
      <c r="N1332" s="26" t="s">
        <v>1324</v>
      </c>
      <c r="O1332" s="16" t="s">
        <v>119</v>
      </c>
      <c r="P1332" s="26" t="s">
        <v>138</v>
      </c>
      <c r="T1332" s="22">
        <v>0.45500000000000002</v>
      </c>
      <c r="U1332" s="21">
        <v>41467</v>
      </c>
      <c r="W1332" s="20" t="s">
        <v>43</v>
      </c>
      <c r="X1332" s="16" t="s">
        <v>454</v>
      </c>
      <c r="Z1332" s="25">
        <v>40743.22</v>
      </c>
      <c r="AA1332" s="25">
        <v>0</v>
      </c>
      <c r="AB1332" s="25">
        <v>42886.84</v>
      </c>
      <c r="AC1332" s="25">
        <v>0</v>
      </c>
      <c r="AD1332" s="25">
        <v>1195219.6599999999</v>
      </c>
      <c r="AE1332" s="25">
        <v>0</v>
      </c>
      <c r="AF1332" s="25">
        <v>7008070.8399999999</v>
      </c>
      <c r="AG1332" s="25">
        <v>0</v>
      </c>
      <c r="AH1332" s="25">
        <v>8203290.5</v>
      </c>
      <c r="AI1332" s="16" t="s">
        <v>1325</v>
      </c>
    </row>
    <row r="1333" spans="1:35" ht="30" x14ac:dyDescent="0.25">
      <c r="A1333" s="17">
        <v>113823.01</v>
      </c>
      <c r="B1333" s="18">
        <v>4</v>
      </c>
      <c r="C1333" s="16" t="s">
        <v>47</v>
      </c>
      <c r="D1333" s="21">
        <v>40431</v>
      </c>
      <c r="E1333" s="16" t="s">
        <v>534</v>
      </c>
      <c r="F1333" s="21">
        <v>41129</v>
      </c>
      <c r="G1333" s="16" t="s">
        <v>82</v>
      </c>
      <c r="H1333" s="26" t="s">
        <v>295</v>
      </c>
      <c r="I1333" s="16" t="s">
        <v>159</v>
      </c>
      <c r="J1333" s="20" t="s">
        <v>148</v>
      </c>
      <c r="L1333" s="16" t="s">
        <v>149</v>
      </c>
      <c r="M1333" s="26" t="s">
        <v>1326</v>
      </c>
      <c r="O1333" s="16" t="s">
        <v>78</v>
      </c>
      <c r="P1333" s="26" t="s">
        <v>1327</v>
      </c>
      <c r="T1333" s="22">
        <v>0.46500000000000002</v>
      </c>
      <c r="U1333" s="21">
        <v>40480</v>
      </c>
      <c r="W1333" s="20" t="s">
        <v>43</v>
      </c>
      <c r="Z1333" s="25">
        <v>0</v>
      </c>
      <c r="AA1333" s="25">
        <v>0</v>
      </c>
      <c r="AB1333" s="25">
        <v>2918.72</v>
      </c>
      <c r="AC1333" s="25">
        <v>0</v>
      </c>
      <c r="AD1333" s="25">
        <v>0</v>
      </c>
      <c r="AE1333" s="25">
        <v>0</v>
      </c>
      <c r="AF1333" s="25">
        <v>2918.72</v>
      </c>
      <c r="AG1333" s="25">
        <v>0</v>
      </c>
      <c r="AH1333" s="25">
        <v>2918.72</v>
      </c>
      <c r="AI1333" s="16" t="s">
        <v>1328</v>
      </c>
    </row>
    <row r="1334" spans="1:35" x14ac:dyDescent="0.25">
      <c r="A1334" s="17">
        <v>113893</v>
      </c>
      <c r="B1334" s="18">
        <v>4</v>
      </c>
      <c r="C1334" s="16" t="s">
        <v>47</v>
      </c>
      <c r="D1334" s="21">
        <v>40163</v>
      </c>
      <c r="E1334" s="16" t="s">
        <v>142</v>
      </c>
      <c r="F1334" s="21">
        <v>44000</v>
      </c>
      <c r="G1334" s="16" t="s">
        <v>142</v>
      </c>
      <c r="H1334" s="26" t="s">
        <v>326</v>
      </c>
      <c r="M1334" s="26" t="s">
        <v>1329</v>
      </c>
      <c r="O1334" s="16" t="s">
        <v>151</v>
      </c>
      <c r="P1334" s="26" t="s">
        <v>198</v>
      </c>
      <c r="T1334" s="23" t="s">
        <v>32</v>
      </c>
      <c r="W1334" s="20" t="s">
        <v>43</v>
      </c>
      <c r="Z1334" s="25">
        <v>0</v>
      </c>
      <c r="AA1334" s="25">
        <v>0</v>
      </c>
      <c r="AB1334" s="25">
        <v>744923.43</v>
      </c>
      <c r="AC1334" s="25">
        <v>0</v>
      </c>
      <c r="AD1334" s="25">
        <v>0</v>
      </c>
      <c r="AE1334" s="25">
        <v>0</v>
      </c>
      <c r="AF1334" s="25">
        <v>744923.43</v>
      </c>
      <c r="AG1334" s="25">
        <v>0</v>
      </c>
      <c r="AH1334" s="25">
        <v>744923.43</v>
      </c>
      <c r="AI1334" s="16" t="s">
        <v>1330</v>
      </c>
    </row>
    <row r="1335" spans="1:35" x14ac:dyDescent="0.25">
      <c r="A1335" s="17">
        <v>113894</v>
      </c>
      <c r="B1335" s="18">
        <v>1</v>
      </c>
      <c r="C1335" s="16" t="s">
        <v>47</v>
      </c>
      <c r="D1335" s="21">
        <v>40163</v>
      </c>
      <c r="E1335" s="16" t="s">
        <v>142</v>
      </c>
      <c r="F1335" s="21">
        <v>44000</v>
      </c>
      <c r="G1335" s="16" t="s">
        <v>142</v>
      </c>
      <c r="H1335" s="26" t="s">
        <v>289</v>
      </c>
      <c r="M1335" s="26" t="s">
        <v>1331</v>
      </c>
      <c r="O1335" s="16" t="s">
        <v>151</v>
      </c>
      <c r="P1335" s="26" t="s">
        <v>198</v>
      </c>
      <c r="T1335" s="23" t="s">
        <v>32</v>
      </c>
      <c r="W1335" s="20" t="s">
        <v>43</v>
      </c>
      <c r="Z1335" s="25">
        <v>0</v>
      </c>
      <c r="AA1335" s="25">
        <v>0</v>
      </c>
      <c r="AB1335" s="25">
        <v>623976.11</v>
      </c>
      <c r="AC1335" s="25">
        <v>0</v>
      </c>
      <c r="AD1335" s="25">
        <v>0</v>
      </c>
      <c r="AE1335" s="25">
        <v>0</v>
      </c>
      <c r="AF1335" s="25">
        <v>623976.11</v>
      </c>
      <c r="AG1335" s="25">
        <v>0</v>
      </c>
      <c r="AH1335" s="25">
        <v>623976.11</v>
      </c>
      <c r="AI1335" s="16" t="s">
        <v>1332</v>
      </c>
    </row>
    <row r="1336" spans="1:35" x14ac:dyDescent="0.25">
      <c r="A1336" s="17">
        <v>113983</v>
      </c>
      <c r="B1336" s="18">
        <v>2</v>
      </c>
      <c r="C1336" s="16" t="s">
        <v>73</v>
      </c>
      <c r="D1336" s="21">
        <v>40197</v>
      </c>
      <c r="E1336" s="16" t="s">
        <v>1609</v>
      </c>
      <c r="F1336" s="21">
        <v>40197</v>
      </c>
      <c r="G1336" s="16" t="s">
        <v>32</v>
      </c>
      <c r="H1336" s="26" t="s">
        <v>1336</v>
      </c>
      <c r="L1336" s="16" t="s">
        <v>110</v>
      </c>
      <c r="M1336" s="26" t="s">
        <v>18551</v>
      </c>
      <c r="O1336" s="16" t="s">
        <v>1612</v>
      </c>
      <c r="T1336" s="23" t="s">
        <v>32</v>
      </c>
      <c r="W1336" s="20" t="s">
        <v>43</v>
      </c>
      <c r="Z1336" s="24" t="s">
        <v>32</v>
      </c>
      <c r="AA1336" s="24" t="s">
        <v>32</v>
      </c>
      <c r="AB1336" s="24" t="s">
        <v>32</v>
      </c>
      <c r="AC1336" s="24" t="s">
        <v>32</v>
      </c>
      <c r="AD1336" s="24" t="s">
        <v>32</v>
      </c>
      <c r="AE1336" s="24" t="s">
        <v>32</v>
      </c>
      <c r="AF1336" s="24" t="s">
        <v>32</v>
      </c>
      <c r="AG1336" s="24" t="s">
        <v>32</v>
      </c>
      <c r="AH1336" s="24" t="s">
        <v>32</v>
      </c>
    </row>
    <row r="1337" spans="1:35" x14ac:dyDescent="0.25">
      <c r="A1337" s="17">
        <v>113984</v>
      </c>
      <c r="B1337" s="18">
        <v>1</v>
      </c>
      <c r="C1337" s="16" t="s">
        <v>73</v>
      </c>
      <c r="D1337" s="21">
        <v>40197</v>
      </c>
      <c r="E1337" s="16" t="s">
        <v>1609</v>
      </c>
      <c r="F1337" s="21">
        <v>40197</v>
      </c>
      <c r="G1337" s="16" t="s">
        <v>32</v>
      </c>
      <c r="H1337" s="26" t="s">
        <v>1163</v>
      </c>
      <c r="L1337" s="16" t="s">
        <v>110</v>
      </c>
      <c r="M1337" s="26" t="s">
        <v>18550</v>
      </c>
      <c r="O1337" s="16" t="s">
        <v>1612</v>
      </c>
      <c r="T1337" s="23" t="s">
        <v>32</v>
      </c>
      <c r="W1337" s="20" t="s">
        <v>43</v>
      </c>
      <c r="Z1337" s="24" t="s">
        <v>32</v>
      </c>
      <c r="AA1337" s="24" t="s">
        <v>32</v>
      </c>
      <c r="AB1337" s="24" t="s">
        <v>32</v>
      </c>
      <c r="AC1337" s="24" t="s">
        <v>32</v>
      </c>
      <c r="AD1337" s="24" t="s">
        <v>32</v>
      </c>
      <c r="AE1337" s="24" t="s">
        <v>32</v>
      </c>
      <c r="AF1337" s="24" t="s">
        <v>32</v>
      </c>
      <c r="AG1337" s="24" t="s">
        <v>32</v>
      </c>
      <c r="AH1337" s="24" t="s">
        <v>32</v>
      </c>
      <c r="AI1337" s="16" t="s">
        <v>18549</v>
      </c>
    </row>
    <row r="1338" spans="1:35" x14ac:dyDescent="0.25">
      <c r="A1338" s="17">
        <v>113985</v>
      </c>
      <c r="B1338" s="18">
        <v>1</v>
      </c>
      <c r="C1338" s="16" t="s">
        <v>73</v>
      </c>
      <c r="D1338" s="21">
        <v>40197</v>
      </c>
      <c r="E1338" s="16" t="s">
        <v>1609</v>
      </c>
      <c r="F1338" s="21">
        <v>40197</v>
      </c>
      <c r="G1338" s="16" t="s">
        <v>32</v>
      </c>
      <c r="H1338" s="26" t="s">
        <v>1163</v>
      </c>
      <c r="L1338" s="16" t="s">
        <v>110</v>
      </c>
      <c r="M1338" s="26" t="s">
        <v>18548</v>
      </c>
      <c r="O1338" s="16" t="s">
        <v>1612</v>
      </c>
      <c r="T1338" s="23" t="s">
        <v>32</v>
      </c>
      <c r="W1338" s="20" t="s">
        <v>43</v>
      </c>
      <c r="Z1338" s="24" t="s">
        <v>32</v>
      </c>
      <c r="AA1338" s="24" t="s">
        <v>32</v>
      </c>
      <c r="AB1338" s="24" t="s">
        <v>32</v>
      </c>
      <c r="AC1338" s="24" t="s">
        <v>32</v>
      </c>
      <c r="AD1338" s="24" t="s">
        <v>32</v>
      </c>
      <c r="AE1338" s="24" t="s">
        <v>32</v>
      </c>
      <c r="AF1338" s="24" t="s">
        <v>32</v>
      </c>
      <c r="AG1338" s="24" t="s">
        <v>32</v>
      </c>
      <c r="AH1338" s="24" t="s">
        <v>32</v>
      </c>
      <c r="AI1338" s="16" t="s">
        <v>18547</v>
      </c>
    </row>
    <row r="1339" spans="1:35" x14ac:dyDescent="0.25">
      <c r="A1339" s="17">
        <v>113986</v>
      </c>
      <c r="B1339" s="18">
        <v>4</v>
      </c>
      <c r="C1339" s="16" t="s">
        <v>73</v>
      </c>
      <c r="D1339" s="21">
        <v>40197</v>
      </c>
      <c r="E1339" s="16" t="s">
        <v>1609</v>
      </c>
      <c r="F1339" s="21">
        <v>40197</v>
      </c>
      <c r="G1339" s="16" t="s">
        <v>32</v>
      </c>
      <c r="H1339" s="26" t="s">
        <v>186</v>
      </c>
      <c r="L1339" s="16" t="s">
        <v>110</v>
      </c>
      <c r="M1339" s="26" t="s">
        <v>18546</v>
      </c>
      <c r="O1339" s="16" t="s">
        <v>1612</v>
      </c>
      <c r="T1339" s="23" t="s">
        <v>32</v>
      </c>
      <c r="W1339" s="20" t="s">
        <v>43</v>
      </c>
      <c r="Z1339" s="24" t="s">
        <v>32</v>
      </c>
      <c r="AA1339" s="24" t="s">
        <v>32</v>
      </c>
      <c r="AB1339" s="24" t="s">
        <v>32</v>
      </c>
      <c r="AC1339" s="24" t="s">
        <v>32</v>
      </c>
      <c r="AD1339" s="24" t="s">
        <v>32</v>
      </c>
      <c r="AE1339" s="24" t="s">
        <v>32</v>
      </c>
      <c r="AF1339" s="24" t="s">
        <v>32</v>
      </c>
      <c r="AG1339" s="24" t="s">
        <v>32</v>
      </c>
      <c r="AH1339" s="24" t="s">
        <v>32</v>
      </c>
      <c r="AI1339" s="16" t="s">
        <v>18545</v>
      </c>
    </row>
    <row r="1340" spans="1:35" x14ac:dyDescent="0.25">
      <c r="A1340" s="17">
        <v>113987</v>
      </c>
      <c r="B1340" s="18">
        <v>2</v>
      </c>
      <c r="C1340" s="16" t="s">
        <v>73</v>
      </c>
      <c r="D1340" s="21">
        <v>40197</v>
      </c>
      <c r="E1340" s="16" t="s">
        <v>1609</v>
      </c>
      <c r="F1340" s="21">
        <v>40197</v>
      </c>
      <c r="G1340" s="16" t="s">
        <v>32</v>
      </c>
      <c r="H1340" s="26" t="s">
        <v>1336</v>
      </c>
      <c r="L1340" s="16" t="s">
        <v>110</v>
      </c>
      <c r="M1340" s="26" t="s">
        <v>18544</v>
      </c>
      <c r="O1340" s="16" t="s">
        <v>1612</v>
      </c>
      <c r="T1340" s="23" t="s">
        <v>32</v>
      </c>
      <c r="W1340" s="20" t="s">
        <v>43</v>
      </c>
      <c r="Z1340" s="24" t="s">
        <v>32</v>
      </c>
      <c r="AA1340" s="24" t="s">
        <v>32</v>
      </c>
      <c r="AB1340" s="24" t="s">
        <v>32</v>
      </c>
      <c r="AC1340" s="24" t="s">
        <v>32</v>
      </c>
      <c r="AD1340" s="24" t="s">
        <v>32</v>
      </c>
      <c r="AE1340" s="24" t="s">
        <v>32</v>
      </c>
      <c r="AF1340" s="24" t="s">
        <v>32</v>
      </c>
      <c r="AG1340" s="24" t="s">
        <v>32</v>
      </c>
      <c r="AH1340" s="24" t="s">
        <v>32</v>
      </c>
      <c r="AI1340" s="16" t="s">
        <v>18543</v>
      </c>
    </row>
    <row r="1341" spans="1:35" x14ac:dyDescent="0.25">
      <c r="A1341" s="17">
        <v>113988</v>
      </c>
      <c r="B1341" s="18">
        <v>3</v>
      </c>
      <c r="C1341" s="16" t="s">
        <v>73</v>
      </c>
      <c r="D1341" s="21">
        <v>40197</v>
      </c>
      <c r="E1341" s="16" t="s">
        <v>1609</v>
      </c>
      <c r="F1341" s="21">
        <v>40197</v>
      </c>
      <c r="G1341" s="16" t="s">
        <v>32</v>
      </c>
      <c r="H1341" s="26" t="s">
        <v>766</v>
      </c>
      <c r="L1341" s="16" t="s">
        <v>110</v>
      </c>
      <c r="M1341" s="26" t="s">
        <v>18542</v>
      </c>
      <c r="O1341" s="16" t="s">
        <v>1612</v>
      </c>
      <c r="T1341" s="23" t="s">
        <v>32</v>
      </c>
      <c r="W1341" s="20" t="s">
        <v>43</v>
      </c>
      <c r="Z1341" s="24" t="s">
        <v>32</v>
      </c>
      <c r="AA1341" s="24" t="s">
        <v>32</v>
      </c>
      <c r="AB1341" s="24" t="s">
        <v>32</v>
      </c>
      <c r="AC1341" s="24" t="s">
        <v>32</v>
      </c>
      <c r="AD1341" s="24" t="s">
        <v>32</v>
      </c>
      <c r="AE1341" s="24" t="s">
        <v>32</v>
      </c>
      <c r="AF1341" s="24" t="s">
        <v>32</v>
      </c>
      <c r="AG1341" s="24" t="s">
        <v>32</v>
      </c>
      <c r="AH1341" s="24" t="s">
        <v>32</v>
      </c>
      <c r="AI1341" s="16" t="s">
        <v>18541</v>
      </c>
    </row>
    <row r="1342" spans="1:35" x14ac:dyDescent="0.25">
      <c r="A1342" s="17">
        <v>113989</v>
      </c>
      <c r="B1342" s="18">
        <v>4</v>
      </c>
      <c r="C1342" s="16" t="s">
        <v>73</v>
      </c>
      <c r="D1342" s="21">
        <v>40197</v>
      </c>
      <c r="E1342" s="16" t="s">
        <v>1609</v>
      </c>
      <c r="F1342" s="21">
        <v>40197</v>
      </c>
      <c r="G1342" s="16" t="s">
        <v>32</v>
      </c>
      <c r="H1342" s="26" t="s">
        <v>186</v>
      </c>
      <c r="L1342" s="16" t="s">
        <v>110</v>
      </c>
      <c r="M1342" s="26" t="s">
        <v>18540</v>
      </c>
      <c r="O1342" s="16" t="s">
        <v>1612</v>
      </c>
      <c r="T1342" s="23" t="s">
        <v>32</v>
      </c>
      <c r="W1342" s="20" t="s">
        <v>43</v>
      </c>
      <c r="Z1342" s="24" t="s">
        <v>32</v>
      </c>
      <c r="AA1342" s="24" t="s">
        <v>32</v>
      </c>
      <c r="AB1342" s="24" t="s">
        <v>32</v>
      </c>
      <c r="AC1342" s="24" t="s">
        <v>32</v>
      </c>
      <c r="AD1342" s="24" t="s">
        <v>32</v>
      </c>
      <c r="AE1342" s="24" t="s">
        <v>32</v>
      </c>
      <c r="AF1342" s="24" t="s">
        <v>32</v>
      </c>
      <c r="AG1342" s="24" t="s">
        <v>32</v>
      </c>
      <c r="AH1342" s="24" t="s">
        <v>32</v>
      </c>
      <c r="AI1342" s="16" t="s">
        <v>18539</v>
      </c>
    </row>
    <row r="1343" spans="1:35" x14ac:dyDescent="0.25">
      <c r="A1343" s="17">
        <v>113990</v>
      </c>
      <c r="B1343" s="18">
        <v>3</v>
      </c>
      <c r="C1343" s="16" t="s">
        <v>73</v>
      </c>
      <c r="D1343" s="21">
        <v>40197</v>
      </c>
      <c r="E1343" s="16" t="s">
        <v>1609</v>
      </c>
      <c r="F1343" s="21">
        <v>40197</v>
      </c>
      <c r="G1343" s="16" t="s">
        <v>32</v>
      </c>
      <c r="H1343" s="26" t="s">
        <v>766</v>
      </c>
      <c r="L1343" s="16" t="s">
        <v>110</v>
      </c>
      <c r="M1343" s="26" t="s">
        <v>18538</v>
      </c>
      <c r="O1343" s="16" t="s">
        <v>1612</v>
      </c>
      <c r="T1343" s="23" t="s">
        <v>32</v>
      </c>
      <c r="W1343" s="20" t="s">
        <v>43</v>
      </c>
      <c r="Z1343" s="24" t="s">
        <v>32</v>
      </c>
      <c r="AA1343" s="24" t="s">
        <v>32</v>
      </c>
      <c r="AB1343" s="24" t="s">
        <v>32</v>
      </c>
      <c r="AC1343" s="24" t="s">
        <v>32</v>
      </c>
      <c r="AD1343" s="24" t="s">
        <v>32</v>
      </c>
      <c r="AE1343" s="24" t="s">
        <v>32</v>
      </c>
      <c r="AF1343" s="24" t="s">
        <v>32</v>
      </c>
      <c r="AG1343" s="24" t="s">
        <v>32</v>
      </c>
      <c r="AH1343" s="24" t="s">
        <v>32</v>
      </c>
      <c r="AI1343" s="16" t="s">
        <v>18537</v>
      </c>
    </row>
    <row r="1344" spans="1:35" x14ac:dyDescent="0.25">
      <c r="A1344" s="17">
        <v>113996</v>
      </c>
      <c r="B1344" s="18">
        <v>2</v>
      </c>
      <c r="C1344" s="16" t="s">
        <v>73</v>
      </c>
      <c r="D1344" s="21">
        <v>40197</v>
      </c>
      <c r="E1344" s="16" t="s">
        <v>1609</v>
      </c>
      <c r="F1344" s="21">
        <v>40197</v>
      </c>
      <c r="G1344" s="16" t="s">
        <v>32</v>
      </c>
      <c r="H1344" s="26" t="s">
        <v>1336</v>
      </c>
      <c r="L1344" s="16" t="s">
        <v>110</v>
      </c>
      <c r="M1344" s="26" t="s">
        <v>18536</v>
      </c>
      <c r="O1344" s="16" t="s">
        <v>1612</v>
      </c>
      <c r="T1344" s="23" t="s">
        <v>32</v>
      </c>
      <c r="W1344" s="20" t="s">
        <v>43</v>
      </c>
      <c r="Z1344" s="24" t="s">
        <v>32</v>
      </c>
      <c r="AA1344" s="24" t="s">
        <v>32</v>
      </c>
      <c r="AB1344" s="24" t="s">
        <v>32</v>
      </c>
      <c r="AC1344" s="24" t="s">
        <v>32</v>
      </c>
      <c r="AD1344" s="24" t="s">
        <v>32</v>
      </c>
      <c r="AE1344" s="24" t="s">
        <v>32</v>
      </c>
      <c r="AF1344" s="24" t="s">
        <v>32</v>
      </c>
      <c r="AG1344" s="24" t="s">
        <v>32</v>
      </c>
      <c r="AH1344" s="24" t="s">
        <v>32</v>
      </c>
    </row>
    <row r="1345" spans="1:35" x14ac:dyDescent="0.25">
      <c r="A1345" s="17">
        <v>114037</v>
      </c>
      <c r="B1345" s="18">
        <v>2</v>
      </c>
      <c r="C1345" s="16" t="s">
        <v>73</v>
      </c>
      <c r="D1345" s="21">
        <v>40211</v>
      </c>
      <c r="E1345" s="16" t="s">
        <v>63</v>
      </c>
      <c r="F1345" s="21">
        <v>43489</v>
      </c>
      <c r="G1345" s="16" t="s">
        <v>75</v>
      </c>
      <c r="H1345" s="26" t="s">
        <v>267</v>
      </c>
      <c r="I1345" s="16" t="s">
        <v>1436</v>
      </c>
      <c r="J1345" s="20" t="s">
        <v>116</v>
      </c>
      <c r="L1345" s="16" t="s">
        <v>116</v>
      </c>
      <c r="M1345" s="26" t="s">
        <v>18535</v>
      </c>
      <c r="O1345" s="16" t="s">
        <v>4543</v>
      </c>
      <c r="T1345" s="22">
        <v>0.01</v>
      </c>
      <c r="W1345" s="20" t="s">
        <v>43</v>
      </c>
      <c r="X1345" s="16" t="s">
        <v>78</v>
      </c>
      <c r="Z1345" s="24" t="s">
        <v>32</v>
      </c>
      <c r="AA1345" s="24" t="s">
        <v>32</v>
      </c>
      <c r="AB1345" s="24" t="s">
        <v>32</v>
      </c>
      <c r="AC1345" s="24" t="s">
        <v>32</v>
      </c>
      <c r="AD1345" s="24" t="s">
        <v>32</v>
      </c>
      <c r="AE1345" s="24" t="s">
        <v>32</v>
      </c>
      <c r="AF1345" s="24" t="s">
        <v>32</v>
      </c>
      <c r="AG1345" s="24" t="s">
        <v>32</v>
      </c>
      <c r="AH1345" s="24" t="s">
        <v>32</v>
      </c>
    </row>
    <row r="1346" spans="1:35" x14ac:dyDescent="0.25">
      <c r="A1346" s="17">
        <v>114108.09</v>
      </c>
      <c r="B1346" s="18">
        <v>1</v>
      </c>
      <c r="C1346" s="16" t="s">
        <v>474</v>
      </c>
      <c r="D1346" s="21">
        <v>43369</v>
      </c>
      <c r="E1346" s="16" t="s">
        <v>176</v>
      </c>
      <c r="F1346" s="21">
        <v>44089</v>
      </c>
      <c r="G1346" s="16" t="s">
        <v>32</v>
      </c>
      <c r="H1346" s="26" t="s">
        <v>1163</v>
      </c>
      <c r="M1346" s="26" t="s">
        <v>18534</v>
      </c>
      <c r="N1346" s="26" t="s">
        <v>18533</v>
      </c>
      <c r="O1346" s="16" t="s">
        <v>151</v>
      </c>
      <c r="P1346" s="26" t="s">
        <v>198</v>
      </c>
      <c r="R1346" s="16" t="s">
        <v>139</v>
      </c>
      <c r="S1346" s="16" t="s">
        <v>84</v>
      </c>
      <c r="T1346" s="23" t="s">
        <v>32</v>
      </c>
      <c r="U1346" s="21">
        <v>43553</v>
      </c>
      <c r="W1346" s="20" t="s">
        <v>43</v>
      </c>
      <c r="Z1346" s="24" t="s">
        <v>32</v>
      </c>
      <c r="AA1346" s="24" t="s">
        <v>32</v>
      </c>
      <c r="AB1346" s="24" t="s">
        <v>32</v>
      </c>
      <c r="AC1346" s="24" t="s">
        <v>32</v>
      </c>
      <c r="AD1346" s="25">
        <v>0</v>
      </c>
      <c r="AE1346" s="25">
        <v>0</v>
      </c>
      <c r="AF1346" s="25">
        <v>382165</v>
      </c>
      <c r="AG1346" s="25">
        <v>0</v>
      </c>
      <c r="AH1346" s="25">
        <v>382165</v>
      </c>
      <c r="AI1346" s="16" t="s">
        <v>18532</v>
      </c>
    </row>
    <row r="1347" spans="1:35" x14ac:dyDescent="0.25">
      <c r="A1347" s="17">
        <v>114108.1</v>
      </c>
      <c r="B1347" s="18">
        <v>1</v>
      </c>
      <c r="C1347" s="16" t="s">
        <v>31</v>
      </c>
      <c r="D1347" s="21">
        <v>43734</v>
      </c>
      <c r="E1347" s="16" t="s">
        <v>486</v>
      </c>
      <c r="F1347" s="21">
        <v>43935</v>
      </c>
      <c r="G1347" s="16" t="s">
        <v>109</v>
      </c>
      <c r="H1347" s="26" t="s">
        <v>1163</v>
      </c>
      <c r="M1347" s="26" t="s">
        <v>18531</v>
      </c>
      <c r="N1347" s="26" t="s">
        <v>18530</v>
      </c>
      <c r="O1347" s="16" t="s">
        <v>151</v>
      </c>
      <c r="P1347" s="26" t="s">
        <v>198</v>
      </c>
      <c r="R1347" s="16" t="s">
        <v>139</v>
      </c>
      <c r="S1347" s="16" t="s">
        <v>84</v>
      </c>
      <c r="T1347" s="23" t="s">
        <v>32</v>
      </c>
      <c r="U1347" s="21">
        <v>43917</v>
      </c>
      <c r="W1347" s="20" t="s">
        <v>43</v>
      </c>
      <c r="Z1347" s="24" t="s">
        <v>32</v>
      </c>
      <c r="AA1347" s="24" t="s">
        <v>32</v>
      </c>
      <c r="AB1347" s="24" t="s">
        <v>32</v>
      </c>
      <c r="AC1347" s="24" t="s">
        <v>32</v>
      </c>
      <c r="AD1347" s="25">
        <v>0</v>
      </c>
      <c r="AE1347" s="25">
        <v>0</v>
      </c>
      <c r="AF1347" s="25">
        <v>394470</v>
      </c>
      <c r="AG1347" s="25">
        <v>0</v>
      </c>
      <c r="AH1347" s="25">
        <v>394470</v>
      </c>
      <c r="AI1347" s="16" t="s">
        <v>18529</v>
      </c>
    </row>
    <row r="1348" spans="1:35" x14ac:dyDescent="0.25">
      <c r="A1348" s="17">
        <v>114108.11</v>
      </c>
      <c r="B1348" s="18">
        <v>1</v>
      </c>
      <c r="C1348" s="16" t="s">
        <v>31</v>
      </c>
      <c r="D1348" s="21">
        <v>44103</v>
      </c>
      <c r="E1348" s="16" t="s">
        <v>176</v>
      </c>
      <c r="F1348" s="21">
        <v>44299</v>
      </c>
      <c r="G1348" s="16" t="s">
        <v>109</v>
      </c>
      <c r="H1348" s="26" t="s">
        <v>1163</v>
      </c>
      <c r="M1348" s="26" t="s">
        <v>1333</v>
      </c>
      <c r="N1348" s="26" t="s">
        <v>1334</v>
      </c>
      <c r="O1348" s="16" t="s">
        <v>151</v>
      </c>
      <c r="P1348" s="26" t="s">
        <v>198</v>
      </c>
      <c r="R1348" s="16" t="s">
        <v>139</v>
      </c>
      <c r="S1348" s="16" t="s">
        <v>84</v>
      </c>
      <c r="T1348" s="23" t="s">
        <v>32</v>
      </c>
      <c r="U1348" s="21">
        <v>44281</v>
      </c>
      <c r="W1348" s="20" t="s">
        <v>43</v>
      </c>
      <c r="Z1348" s="25">
        <v>0</v>
      </c>
      <c r="AA1348" s="25">
        <v>0</v>
      </c>
      <c r="AB1348" s="25">
        <v>317718</v>
      </c>
      <c r="AC1348" s="25">
        <v>0</v>
      </c>
      <c r="AD1348" s="25">
        <v>0</v>
      </c>
      <c r="AE1348" s="25">
        <v>0</v>
      </c>
      <c r="AF1348" s="25">
        <v>317718</v>
      </c>
      <c r="AG1348" s="25">
        <v>0</v>
      </c>
      <c r="AH1348" s="25">
        <v>317718</v>
      </c>
      <c r="AI1348" s="16" t="s">
        <v>1335</v>
      </c>
    </row>
    <row r="1349" spans="1:35" x14ac:dyDescent="0.25">
      <c r="A1349" s="17">
        <v>114109.09</v>
      </c>
      <c r="B1349" s="18">
        <v>2</v>
      </c>
      <c r="C1349" s="16" t="s">
        <v>474</v>
      </c>
      <c r="D1349" s="21">
        <v>43369</v>
      </c>
      <c r="E1349" s="16" t="s">
        <v>176</v>
      </c>
      <c r="F1349" s="21">
        <v>44140</v>
      </c>
      <c r="G1349" s="16" t="s">
        <v>32</v>
      </c>
      <c r="H1349" s="26" t="s">
        <v>1336</v>
      </c>
      <c r="M1349" s="26" t="s">
        <v>18528</v>
      </c>
      <c r="N1349" s="26" t="s">
        <v>18527</v>
      </c>
      <c r="O1349" s="16" t="s">
        <v>151</v>
      </c>
      <c r="P1349" s="26" t="s">
        <v>198</v>
      </c>
      <c r="R1349" s="16" t="s">
        <v>139</v>
      </c>
      <c r="S1349" s="16" t="s">
        <v>84</v>
      </c>
      <c r="T1349" s="23" t="s">
        <v>32</v>
      </c>
      <c r="U1349" s="21">
        <v>43553</v>
      </c>
      <c r="W1349" s="20" t="s">
        <v>43</v>
      </c>
      <c r="Z1349" s="24" t="s">
        <v>32</v>
      </c>
      <c r="AA1349" s="24" t="s">
        <v>32</v>
      </c>
      <c r="AB1349" s="24" t="s">
        <v>32</v>
      </c>
      <c r="AC1349" s="24" t="s">
        <v>32</v>
      </c>
      <c r="AD1349" s="25">
        <v>0</v>
      </c>
      <c r="AE1349" s="25">
        <v>0</v>
      </c>
      <c r="AF1349" s="25">
        <v>362867</v>
      </c>
      <c r="AG1349" s="25">
        <v>0</v>
      </c>
      <c r="AH1349" s="25">
        <v>362867</v>
      </c>
      <c r="AI1349" s="16" t="s">
        <v>18526</v>
      </c>
    </row>
    <row r="1350" spans="1:35" x14ac:dyDescent="0.25">
      <c r="A1350" s="17">
        <v>114109.1</v>
      </c>
      <c r="B1350" s="18">
        <v>2</v>
      </c>
      <c r="C1350" s="16" t="s">
        <v>31</v>
      </c>
      <c r="D1350" s="21">
        <v>43734</v>
      </c>
      <c r="E1350" s="16" t="s">
        <v>486</v>
      </c>
      <c r="F1350" s="21">
        <v>43935</v>
      </c>
      <c r="G1350" s="16" t="s">
        <v>109</v>
      </c>
      <c r="H1350" s="26" t="s">
        <v>1336</v>
      </c>
      <c r="M1350" s="26" t="s">
        <v>18525</v>
      </c>
      <c r="N1350" s="26" t="s">
        <v>18524</v>
      </c>
      <c r="O1350" s="16" t="s">
        <v>151</v>
      </c>
      <c r="P1350" s="26" t="s">
        <v>198</v>
      </c>
      <c r="R1350" s="16" t="s">
        <v>139</v>
      </c>
      <c r="S1350" s="16" t="s">
        <v>84</v>
      </c>
      <c r="T1350" s="23" t="s">
        <v>32</v>
      </c>
      <c r="U1350" s="21">
        <v>43917</v>
      </c>
      <c r="W1350" s="20" t="s">
        <v>43</v>
      </c>
      <c r="Z1350" s="24" t="s">
        <v>32</v>
      </c>
      <c r="AA1350" s="24" t="s">
        <v>32</v>
      </c>
      <c r="AB1350" s="24" t="s">
        <v>32</v>
      </c>
      <c r="AC1350" s="24" t="s">
        <v>32</v>
      </c>
      <c r="AD1350" s="25">
        <v>0</v>
      </c>
      <c r="AE1350" s="25">
        <v>0</v>
      </c>
      <c r="AF1350" s="25">
        <v>369408</v>
      </c>
      <c r="AG1350" s="25">
        <v>0</v>
      </c>
      <c r="AH1350" s="25">
        <v>369408</v>
      </c>
      <c r="AI1350" s="16" t="s">
        <v>18523</v>
      </c>
    </row>
    <row r="1351" spans="1:35" x14ac:dyDescent="0.25">
      <c r="A1351" s="17">
        <v>114109.11</v>
      </c>
      <c r="B1351" s="18">
        <v>2</v>
      </c>
      <c r="C1351" s="16" t="s">
        <v>31</v>
      </c>
      <c r="D1351" s="21">
        <v>44103</v>
      </c>
      <c r="E1351" s="16" t="s">
        <v>176</v>
      </c>
      <c r="F1351" s="21">
        <v>44299</v>
      </c>
      <c r="G1351" s="16" t="s">
        <v>109</v>
      </c>
      <c r="H1351" s="26" t="s">
        <v>1336</v>
      </c>
      <c r="M1351" s="26" t="s">
        <v>1337</v>
      </c>
      <c r="N1351" s="26" t="s">
        <v>1338</v>
      </c>
      <c r="O1351" s="16" t="s">
        <v>151</v>
      </c>
      <c r="P1351" s="26" t="s">
        <v>198</v>
      </c>
      <c r="R1351" s="16" t="s">
        <v>139</v>
      </c>
      <c r="S1351" s="16" t="s">
        <v>84</v>
      </c>
      <c r="T1351" s="23" t="s">
        <v>32</v>
      </c>
      <c r="U1351" s="21">
        <v>44281</v>
      </c>
      <c r="W1351" s="20" t="s">
        <v>43</v>
      </c>
      <c r="Z1351" s="25">
        <v>0</v>
      </c>
      <c r="AA1351" s="25">
        <v>0</v>
      </c>
      <c r="AB1351" s="25">
        <v>305191</v>
      </c>
      <c r="AC1351" s="25">
        <v>0</v>
      </c>
      <c r="AD1351" s="25">
        <v>0</v>
      </c>
      <c r="AE1351" s="25">
        <v>0</v>
      </c>
      <c r="AF1351" s="25">
        <v>305191</v>
      </c>
      <c r="AG1351" s="25">
        <v>0</v>
      </c>
      <c r="AH1351" s="25">
        <v>305191</v>
      </c>
      <c r="AI1351" s="16" t="s">
        <v>1339</v>
      </c>
    </row>
    <row r="1352" spans="1:35" x14ac:dyDescent="0.25">
      <c r="A1352" s="17">
        <v>114110.09</v>
      </c>
      <c r="B1352" s="18">
        <v>3</v>
      </c>
      <c r="C1352" s="16" t="s">
        <v>474</v>
      </c>
      <c r="D1352" s="21">
        <v>43369</v>
      </c>
      <c r="E1352" s="16" t="s">
        <v>176</v>
      </c>
      <c r="F1352" s="21">
        <v>44096</v>
      </c>
      <c r="G1352" s="16" t="s">
        <v>32</v>
      </c>
      <c r="H1352" s="26" t="s">
        <v>766</v>
      </c>
      <c r="M1352" s="26" t="s">
        <v>18522</v>
      </c>
      <c r="N1352" s="26" t="s">
        <v>18521</v>
      </c>
      <c r="O1352" s="16" t="s">
        <v>151</v>
      </c>
      <c r="P1352" s="26" t="s">
        <v>198</v>
      </c>
      <c r="R1352" s="16" t="s">
        <v>139</v>
      </c>
      <c r="S1352" s="16" t="s">
        <v>84</v>
      </c>
      <c r="T1352" s="23" t="s">
        <v>32</v>
      </c>
      <c r="U1352" s="21">
        <v>43553</v>
      </c>
      <c r="W1352" s="20" t="s">
        <v>43</v>
      </c>
      <c r="Z1352" s="24" t="s">
        <v>32</v>
      </c>
      <c r="AA1352" s="24" t="s">
        <v>32</v>
      </c>
      <c r="AB1352" s="24" t="s">
        <v>32</v>
      </c>
      <c r="AC1352" s="24" t="s">
        <v>32</v>
      </c>
      <c r="AD1352" s="25">
        <v>0</v>
      </c>
      <c r="AE1352" s="25">
        <v>0</v>
      </c>
      <c r="AF1352" s="25">
        <v>574453</v>
      </c>
      <c r="AG1352" s="25">
        <v>0</v>
      </c>
      <c r="AH1352" s="25">
        <v>574453</v>
      </c>
      <c r="AI1352" s="16" t="s">
        <v>18520</v>
      </c>
    </row>
    <row r="1353" spans="1:35" x14ac:dyDescent="0.25">
      <c r="A1353" s="17">
        <v>114110.1</v>
      </c>
      <c r="B1353" s="18">
        <v>3</v>
      </c>
      <c r="C1353" s="16" t="s">
        <v>31</v>
      </c>
      <c r="D1353" s="21">
        <v>43734</v>
      </c>
      <c r="E1353" s="16" t="s">
        <v>486</v>
      </c>
      <c r="F1353" s="21">
        <v>43935</v>
      </c>
      <c r="G1353" s="16" t="s">
        <v>109</v>
      </c>
      <c r="H1353" s="26" t="s">
        <v>766</v>
      </c>
      <c r="M1353" s="26" t="s">
        <v>18519</v>
      </c>
      <c r="N1353" s="26" t="s">
        <v>18518</v>
      </c>
      <c r="O1353" s="16" t="s">
        <v>151</v>
      </c>
      <c r="P1353" s="26" t="s">
        <v>198</v>
      </c>
      <c r="R1353" s="16" t="s">
        <v>139</v>
      </c>
      <c r="S1353" s="16" t="s">
        <v>84</v>
      </c>
      <c r="T1353" s="23" t="s">
        <v>32</v>
      </c>
      <c r="U1353" s="21">
        <v>43917</v>
      </c>
      <c r="W1353" s="20" t="s">
        <v>43</v>
      </c>
      <c r="Z1353" s="24" t="s">
        <v>32</v>
      </c>
      <c r="AA1353" s="24" t="s">
        <v>32</v>
      </c>
      <c r="AB1353" s="24" t="s">
        <v>32</v>
      </c>
      <c r="AC1353" s="24" t="s">
        <v>32</v>
      </c>
      <c r="AD1353" s="25">
        <v>0</v>
      </c>
      <c r="AE1353" s="25">
        <v>0</v>
      </c>
      <c r="AF1353" s="25">
        <v>428536</v>
      </c>
      <c r="AG1353" s="25">
        <v>0</v>
      </c>
      <c r="AH1353" s="25">
        <v>428536</v>
      </c>
      <c r="AI1353" s="16" t="s">
        <v>18517</v>
      </c>
    </row>
    <row r="1354" spans="1:35" x14ac:dyDescent="0.25">
      <c r="A1354" s="17">
        <v>114110.11</v>
      </c>
      <c r="B1354" s="18">
        <v>3</v>
      </c>
      <c r="C1354" s="16" t="s">
        <v>31</v>
      </c>
      <c r="D1354" s="21">
        <v>44103</v>
      </c>
      <c r="E1354" s="16" t="s">
        <v>176</v>
      </c>
      <c r="F1354" s="21">
        <v>44299</v>
      </c>
      <c r="G1354" s="16" t="s">
        <v>529</v>
      </c>
      <c r="H1354" s="26" t="s">
        <v>766</v>
      </c>
      <c r="M1354" s="26" t="s">
        <v>1340</v>
      </c>
      <c r="N1354" s="26" t="s">
        <v>1341</v>
      </c>
      <c r="O1354" s="16" t="s">
        <v>151</v>
      </c>
      <c r="P1354" s="26" t="s">
        <v>198</v>
      </c>
      <c r="R1354" s="16" t="s">
        <v>139</v>
      </c>
      <c r="S1354" s="16" t="s">
        <v>84</v>
      </c>
      <c r="T1354" s="23" t="s">
        <v>32</v>
      </c>
      <c r="U1354" s="21">
        <v>44281</v>
      </c>
      <c r="W1354" s="20" t="s">
        <v>43</v>
      </c>
      <c r="Z1354" s="25">
        <v>0</v>
      </c>
      <c r="AA1354" s="25">
        <v>0</v>
      </c>
      <c r="AB1354" s="25">
        <v>347369</v>
      </c>
      <c r="AC1354" s="25">
        <v>0</v>
      </c>
      <c r="AD1354" s="25">
        <v>0</v>
      </c>
      <c r="AE1354" s="25">
        <v>0</v>
      </c>
      <c r="AF1354" s="25">
        <v>347369</v>
      </c>
      <c r="AG1354" s="25">
        <v>0</v>
      </c>
      <c r="AH1354" s="25">
        <v>347369</v>
      </c>
      <c r="AI1354" s="16" t="s">
        <v>1342</v>
      </c>
    </row>
    <row r="1355" spans="1:35" x14ac:dyDescent="0.25">
      <c r="A1355" s="17">
        <v>114111.1</v>
      </c>
      <c r="B1355" s="18">
        <v>4</v>
      </c>
      <c r="C1355" s="16" t="s">
        <v>31</v>
      </c>
      <c r="D1355" s="21">
        <v>43734</v>
      </c>
      <c r="E1355" s="16" t="s">
        <v>486</v>
      </c>
      <c r="F1355" s="21">
        <v>43935</v>
      </c>
      <c r="G1355" s="16" t="s">
        <v>109</v>
      </c>
      <c r="H1355" s="26" t="s">
        <v>186</v>
      </c>
      <c r="M1355" s="26" t="s">
        <v>18516</v>
      </c>
      <c r="N1355" s="26" t="s">
        <v>18515</v>
      </c>
      <c r="O1355" s="16" t="s">
        <v>151</v>
      </c>
      <c r="P1355" s="26" t="s">
        <v>198</v>
      </c>
      <c r="R1355" s="16" t="s">
        <v>139</v>
      </c>
      <c r="S1355" s="16" t="s">
        <v>84</v>
      </c>
      <c r="T1355" s="23" t="s">
        <v>32</v>
      </c>
      <c r="U1355" s="21">
        <v>43917</v>
      </c>
      <c r="W1355" s="20" t="s">
        <v>43</v>
      </c>
      <c r="Z1355" s="24" t="s">
        <v>32</v>
      </c>
      <c r="AA1355" s="24" t="s">
        <v>32</v>
      </c>
      <c r="AB1355" s="24" t="s">
        <v>32</v>
      </c>
      <c r="AC1355" s="24" t="s">
        <v>32</v>
      </c>
      <c r="AD1355" s="25">
        <v>0</v>
      </c>
      <c r="AE1355" s="25">
        <v>0</v>
      </c>
      <c r="AF1355" s="25">
        <v>453483</v>
      </c>
      <c r="AG1355" s="25">
        <v>0</v>
      </c>
      <c r="AH1355" s="25">
        <v>453483</v>
      </c>
      <c r="AI1355" s="16" t="s">
        <v>18514</v>
      </c>
    </row>
    <row r="1356" spans="1:35" x14ac:dyDescent="0.25">
      <c r="A1356" s="17">
        <v>114111.11</v>
      </c>
      <c r="B1356" s="18">
        <v>4</v>
      </c>
      <c r="C1356" s="16" t="s">
        <v>31</v>
      </c>
      <c r="D1356" s="21">
        <v>44103</v>
      </c>
      <c r="E1356" s="16" t="s">
        <v>176</v>
      </c>
      <c r="F1356" s="21">
        <v>44299</v>
      </c>
      <c r="G1356" s="16" t="s">
        <v>109</v>
      </c>
      <c r="H1356" s="26" t="s">
        <v>186</v>
      </c>
      <c r="M1356" s="26" t="s">
        <v>1343</v>
      </c>
      <c r="N1356" s="26" t="s">
        <v>1344</v>
      </c>
      <c r="O1356" s="16" t="s">
        <v>151</v>
      </c>
      <c r="P1356" s="26" t="s">
        <v>198</v>
      </c>
      <c r="R1356" s="16" t="s">
        <v>139</v>
      </c>
      <c r="S1356" s="16" t="s">
        <v>84</v>
      </c>
      <c r="T1356" s="23" t="s">
        <v>32</v>
      </c>
      <c r="U1356" s="21">
        <v>44281</v>
      </c>
      <c r="W1356" s="20" t="s">
        <v>43</v>
      </c>
      <c r="Z1356" s="25">
        <v>0</v>
      </c>
      <c r="AA1356" s="25">
        <v>0</v>
      </c>
      <c r="AB1356" s="25">
        <v>398013</v>
      </c>
      <c r="AC1356" s="25">
        <v>0</v>
      </c>
      <c r="AD1356" s="25">
        <v>0</v>
      </c>
      <c r="AE1356" s="25">
        <v>0</v>
      </c>
      <c r="AF1356" s="25">
        <v>398013</v>
      </c>
      <c r="AG1356" s="25">
        <v>0</v>
      </c>
      <c r="AH1356" s="25">
        <v>398013</v>
      </c>
      <c r="AI1356" s="16" t="s">
        <v>1345</v>
      </c>
    </row>
    <row r="1357" spans="1:35" x14ac:dyDescent="0.25">
      <c r="A1357" s="17">
        <v>114116.08</v>
      </c>
      <c r="B1357" s="18">
        <v>1</v>
      </c>
      <c r="C1357" s="16" t="s">
        <v>474</v>
      </c>
      <c r="D1357" s="21">
        <v>43126</v>
      </c>
      <c r="E1357" s="16" t="s">
        <v>176</v>
      </c>
      <c r="F1357" s="21">
        <v>43663</v>
      </c>
      <c r="G1357" s="16" t="s">
        <v>32</v>
      </c>
      <c r="H1357" s="26" t="s">
        <v>1163</v>
      </c>
      <c r="M1357" s="26" t="s">
        <v>18513</v>
      </c>
      <c r="O1357" s="16" t="s">
        <v>151</v>
      </c>
      <c r="P1357" s="26" t="s">
        <v>1347</v>
      </c>
      <c r="T1357" s="23" t="s">
        <v>32</v>
      </c>
      <c r="U1357" s="21">
        <v>43231</v>
      </c>
      <c r="W1357" s="20" t="s">
        <v>43</v>
      </c>
      <c r="Z1357" s="24" t="s">
        <v>32</v>
      </c>
      <c r="AA1357" s="24" t="s">
        <v>32</v>
      </c>
      <c r="AB1357" s="24" t="s">
        <v>32</v>
      </c>
      <c r="AC1357" s="24" t="s">
        <v>32</v>
      </c>
      <c r="AD1357" s="25">
        <v>0</v>
      </c>
      <c r="AE1357" s="25">
        <v>0</v>
      </c>
      <c r="AF1357" s="25">
        <v>116621.99</v>
      </c>
      <c r="AG1357" s="25">
        <v>0</v>
      </c>
      <c r="AH1357" s="25">
        <v>116621.99</v>
      </c>
      <c r="AI1357" s="16" t="s">
        <v>18512</v>
      </c>
    </row>
    <row r="1358" spans="1:35" x14ac:dyDescent="0.25">
      <c r="A1358" s="17">
        <v>114116.09</v>
      </c>
      <c r="B1358" s="18">
        <v>1</v>
      </c>
      <c r="C1358" s="16" t="s">
        <v>474</v>
      </c>
      <c r="D1358" s="21">
        <v>43420</v>
      </c>
      <c r="E1358" s="16" t="s">
        <v>486</v>
      </c>
      <c r="F1358" s="21">
        <v>44092</v>
      </c>
      <c r="G1358" s="16" t="s">
        <v>109</v>
      </c>
      <c r="H1358" s="26" t="s">
        <v>1163</v>
      </c>
      <c r="M1358" s="26" t="s">
        <v>18511</v>
      </c>
      <c r="O1358" s="16" t="s">
        <v>151</v>
      </c>
      <c r="P1358" s="26" t="s">
        <v>1347</v>
      </c>
      <c r="T1358" s="23" t="s">
        <v>32</v>
      </c>
      <c r="U1358" s="21">
        <v>43595</v>
      </c>
      <c r="W1358" s="20" t="s">
        <v>43</v>
      </c>
      <c r="Z1358" s="24" t="s">
        <v>32</v>
      </c>
      <c r="AA1358" s="24" t="s">
        <v>32</v>
      </c>
      <c r="AB1358" s="24" t="s">
        <v>32</v>
      </c>
      <c r="AC1358" s="24" t="s">
        <v>32</v>
      </c>
      <c r="AD1358" s="25">
        <v>0</v>
      </c>
      <c r="AE1358" s="25">
        <v>0</v>
      </c>
      <c r="AF1358" s="25">
        <v>355558</v>
      </c>
      <c r="AG1358" s="25">
        <v>0</v>
      </c>
      <c r="AH1358" s="25">
        <v>355558</v>
      </c>
      <c r="AI1358" s="16" t="s">
        <v>18510</v>
      </c>
    </row>
    <row r="1359" spans="1:35" x14ac:dyDescent="0.25">
      <c r="A1359" s="17">
        <v>114116.1</v>
      </c>
      <c r="B1359" s="18">
        <v>1</v>
      </c>
      <c r="C1359" s="16" t="s">
        <v>31</v>
      </c>
      <c r="D1359" s="21">
        <v>43777</v>
      </c>
      <c r="E1359" s="16" t="s">
        <v>486</v>
      </c>
      <c r="F1359" s="21">
        <v>44006</v>
      </c>
      <c r="G1359" s="16" t="s">
        <v>109</v>
      </c>
      <c r="H1359" s="26" t="s">
        <v>1163</v>
      </c>
      <c r="M1359" s="26" t="s">
        <v>1346</v>
      </c>
      <c r="O1359" s="16" t="s">
        <v>151</v>
      </c>
      <c r="P1359" s="26" t="s">
        <v>1347</v>
      </c>
      <c r="T1359" s="23" t="s">
        <v>32</v>
      </c>
      <c r="U1359" s="21">
        <v>43966</v>
      </c>
      <c r="W1359" s="20" t="s">
        <v>43</v>
      </c>
      <c r="Z1359" s="25">
        <v>0</v>
      </c>
      <c r="AA1359" s="25">
        <v>0</v>
      </c>
      <c r="AB1359" s="25">
        <v>214684</v>
      </c>
      <c r="AC1359" s="25">
        <v>0</v>
      </c>
      <c r="AD1359" s="25">
        <v>0</v>
      </c>
      <c r="AE1359" s="25">
        <v>0</v>
      </c>
      <c r="AF1359" s="25">
        <v>214684</v>
      </c>
      <c r="AG1359" s="25">
        <v>0</v>
      </c>
      <c r="AH1359" s="25">
        <v>214684</v>
      </c>
      <c r="AI1359" s="16" t="s">
        <v>1348</v>
      </c>
    </row>
    <row r="1360" spans="1:35" x14ac:dyDescent="0.25">
      <c r="A1360" s="17">
        <v>114116.11</v>
      </c>
      <c r="B1360" s="18">
        <v>1</v>
      </c>
      <c r="C1360" s="16" t="s">
        <v>31</v>
      </c>
      <c r="D1360" s="21">
        <v>44158</v>
      </c>
      <c r="E1360" s="16" t="s">
        <v>176</v>
      </c>
      <c r="F1360" s="21">
        <v>44349</v>
      </c>
      <c r="G1360" s="16" t="s">
        <v>32</v>
      </c>
      <c r="H1360" s="26" t="s">
        <v>1163</v>
      </c>
      <c r="M1360" s="26" t="s">
        <v>18509</v>
      </c>
      <c r="O1360" s="16" t="s">
        <v>151</v>
      </c>
      <c r="P1360" s="26" t="s">
        <v>1347</v>
      </c>
      <c r="T1360" s="23" t="s">
        <v>32</v>
      </c>
      <c r="U1360" s="21">
        <v>44323</v>
      </c>
      <c r="W1360" s="20" t="s">
        <v>43</v>
      </c>
      <c r="Z1360" s="24" t="s">
        <v>32</v>
      </c>
      <c r="AA1360" s="24" t="s">
        <v>32</v>
      </c>
      <c r="AB1360" s="24" t="s">
        <v>32</v>
      </c>
      <c r="AC1360" s="24" t="s">
        <v>32</v>
      </c>
      <c r="AD1360" s="25">
        <v>0</v>
      </c>
      <c r="AE1360" s="25">
        <v>0</v>
      </c>
      <c r="AF1360" s="25">
        <v>219672</v>
      </c>
      <c r="AG1360" s="25">
        <v>0</v>
      </c>
      <c r="AH1360" s="25">
        <v>219672</v>
      </c>
      <c r="AI1360" s="16" t="s">
        <v>18508</v>
      </c>
    </row>
    <row r="1361" spans="1:35" x14ac:dyDescent="0.25">
      <c r="A1361" s="17">
        <v>114117.09</v>
      </c>
      <c r="B1361" s="18">
        <v>2</v>
      </c>
      <c r="C1361" s="16" t="s">
        <v>474</v>
      </c>
      <c r="D1361" s="21">
        <v>43420</v>
      </c>
      <c r="E1361" s="16" t="s">
        <v>176</v>
      </c>
      <c r="F1361" s="21">
        <v>44119</v>
      </c>
      <c r="G1361" s="16" t="s">
        <v>32</v>
      </c>
      <c r="H1361" s="26" t="s">
        <v>1336</v>
      </c>
      <c r="M1361" s="26" t="s">
        <v>18507</v>
      </c>
      <c r="O1361" s="16" t="s">
        <v>151</v>
      </c>
      <c r="P1361" s="26" t="s">
        <v>1347</v>
      </c>
      <c r="T1361" s="23" t="s">
        <v>32</v>
      </c>
      <c r="U1361" s="21">
        <v>43595</v>
      </c>
      <c r="W1361" s="20" t="s">
        <v>43</v>
      </c>
      <c r="Z1361" s="24" t="s">
        <v>32</v>
      </c>
      <c r="AA1361" s="24" t="s">
        <v>32</v>
      </c>
      <c r="AB1361" s="24" t="s">
        <v>32</v>
      </c>
      <c r="AC1361" s="24" t="s">
        <v>32</v>
      </c>
      <c r="AD1361" s="25">
        <v>0</v>
      </c>
      <c r="AE1361" s="25">
        <v>0</v>
      </c>
      <c r="AF1361" s="25">
        <v>292966</v>
      </c>
      <c r="AG1361" s="25">
        <v>0</v>
      </c>
      <c r="AH1361" s="25">
        <v>292966</v>
      </c>
      <c r="AI1361" s="16" t="s">
        <v>18506</v>
      </c>
    </row>
    <row r="1362" spans="1:35" x14ac:dyDescent="0.25">
      <c r="A1362" s="17">
        <v>114117.1</v>
      </c>
      <c r="B1362" s="18">
        <v>2</v>
      </c>
      <c r="C1362" s="16" t="s">
        <v>31</v>
      </c>
      <c r="D1362" s="21">
        <v>43777</v>
      </c>
      <c r="E1362" s="16" t="s">
        <v>486</v>
      </c>
      <c r="F1362" s="21">
        <v>44006</v>
      </c>
      <c r="G1362" s="16" t="s">
        <v>109</v>
      </c>
      <c r="H1362" s="26" t="s">
        <v>1336</v>
      </c>
      <c r="M1362" s="26" t="s">
        <v>1349</v>
      </c>
      <c r="O1362" s="16" t="s">
        <v>151</v>
      </c>
      <c r="P1362" s="26" t="s">
        <v>1347</v>
      </c>
      <c r="T1362" s="23" t="s">
        <v>32</v>
      </c>
      <c r="U1362" s="21">
        <v>43966</v>
      </c>
      <c r="W1362" s="20" t="s">
        <v>43</v>
      </c>
      <c r="Z1362" s="25">
        <v>0</v>
      </c>
      <c r="AA1362" s="25">
        <v>0</v>
      </c>
      <c r="AB1362" s="25">
        <v>192870</v>
      </c>
      <c r="AC1362" s="25">
        <v>0</v>
      </c>
      <c r="AD1362" s="25">
        <v>0</v>
      </c>
      <c r="AE1362" s="25">
        <v>0</v>
      </c>
      <c r="AF1362" s="25">
        <v>192870</v>
      </c>
      <c r="AG1362" s="25">
        <v>0</v>
      </c>
      <c r="AH1362" s="25">
        <v>192870</v>
      </c>
      <c r="AI1362" s="16" t="s">
        <v>1350</v>
      </c>
    </row>
    <row r="1363" spans="1:35" x14ac:dyDescent="0.25">
      <c r="A1363" s="17">
        <v>114117.11</v>
      </c>
      <c r="B1363" s="18">
        <v>2</v>
      </c>
      <c r="C1363" s="16" t="s">
        <v>31</v>
      </c>
      <c r="D1363" s="21">
        <v>44158</v>
      </c>
      <c r="E1363" s="16" t="s">
        <v>176</v>
      </c>
      <c r="F1363" s="21">
        <v>44349</v>
      </c>
      <c r="G1363" s="16" t="s">
        <v>32</v>
      </c>
      <c r="H1363" s="26" t="s">
        <v>1336</v>
      </c>
      <c r="M1363" s="26" t="s">
        <v>18505</v>
      </c>
      <c r="O1363" s="16" t="s">
        <v>151</v>
      </c>
      <c r="P1363" s="26" t="s">
        <v>1347</v>
      </c>
      <c r="T1363" s="23" t="s">
        <v>32</v>
      </c>
      <c r="U1363" s="21">
        <v>44323</v>
      </c>
      <c r="W1363" s="20" t="s">
        <v>43</v>
      </c>
      <c r="Z1363" s="24" t="s">
        <v>32</v>
      </c>
      <c r="AA1363" s="24" t="s">
        <v>32</v>
      </c>
      <c r="AB1363" s="24" t="s">
        <v>32</v>
      </c>
      <c r="AC1363" s="24" t="s">
        <v>32</v>
      </c>
      <c r="AD1363" s="25">
        <v>0</v>
      </c>
      <c r="AE1363" s="25">
        <v>0</v>
      </c>
      <c r="AF1363" s="25">
        <v>195305</v>
      </c>
      <c r="AG1363" s="25">
        <v>0</v>
      </c>
      <c r="AH1363" s="25">
        <v>195305</v>
      </c>
      <c r="AI1363" s="16" t="s">
        <v>18504</v>
      </c>
    </row>
    <row r="1364" spans="1:35" x14ac:dyDescent="0.25">
      <c r="A1364" s="17">
        <v>114118.09</v>
      </c>
      <c r="B1364" s="18">
        <v>3</v>
      </c>
      <c r="C1364" s="16" t="s">
        <v>474</v>
      </c>
      <c r="D1364" s="21">
        <v>43420</v>
      </c>
      <c r="E1364" s="16" t="s">
        <v>176</v>
      </c>
      <c r="F1364" s="21">
        <v>44202</v>
      </c>
      <c r="G1364" s="16" t="s">
        <v>32</v>
      </c>
      <c r="H1364" s="26" t="s">
        <v>766</v>
      </c>
      <c r="M1364" s="26" t="s">
        <v>18503</v>
      </c>
      <c r="O1364" s="16" t="s">
        <v>151</v>
      </c>
      <c r="P1364" s="26" t="s">
        <v>1347</v>
      </c>
      <c r="T1364" s="23" t="s">
        <v>32</v>
      </c>
      <c r="U1364" s="21">
        <v>43595</v>
      </c>
      <c r="W1364" s="20" t="s">
        <v>43</v>
      </c>
      <c r="Z1364" s="24" t="s">
        <v>32</v>
      </c>
      <c r="AA1364" s="24" t="s">
        <v>32</v>
      </c>
      <c r="AB1364" s="24" t="s">
        <v>32</v>
      </c>
      <c r="AC1364" s="24" t="s">
        <v>32</v>
      </c>
      <c r="AD1364" s="25">
        <v>0</v>
      </c>
      <c r="AE1364" s="25">
        <v>0</v>
      </c>
      <c r="AF1364" s="25">
        <v>395513</v>
      </c>
      <c r="AG1364" s="25">
        <v>0</v>
      </c>
      <c r="AH1364" s="25">
        <v>395513</v>
      </c>
      <c r="AI1364" s="16" t="s">
        <v>18502</v>
      </c>
    </row>
    <row r="1365" spans="1:35" x14ac:dyDescent="0.25">
      <c r="A1365" s="17">
        <v>114118.1</v>
      </c>
      <c r="B1365" s="18">
        <v>3</v>
      </c>
      <c r="C1365" s="16" t="s">
        <v>31</v>
      </c>
      <c r="D1365" s="21">
        <v>43777</v>
      </c>
      <c r="E1365" s="16" t="s">
        <v>486</v>
      </c>
      <c r="F1365" s="21">
        <v>44006</v>
      </c>
      <c r="G1365" s="16" t="s">
        <v>109</v>
      </c>
      <c r="H1365" s="26" t="s">
        <v>766</v>
      </c>
      <c r="M1365" s="26" t="s">
        <v>1351</v>
      </c>
      <c r="O1365" s="16" t="s">
        <v>151</v>
      </c>
      <c r="P1365" s="26" t="s">
        <v>1347</v>
      </c>
      <c r="T1365" s="23" t="s">
        <v>32</v>
      </c>
      <c r="U1365" s="21">
        <v>43966</v>
      </c>
      <c r="W1365" s="20" t="s">
        <v>43</v>
      </c>
      <c r="Z1365" s="25">
        <v>0</v>
      </c>
      <c r="AA1365" s="25">
        <v>0</v>
      </c>
      <c r="AB1365" s="25">
        <v>221343</v>
      </c>
      <c r="AC1365" s="25">
        <v>0</v>
      </c>
      <c r="AD1365" s="25">
        <v>0</v>
      </c>
      <c r="AE1365" s="25">
        <v>0</v>
      </c>
      <c r="AF1365" s="25">
        <v>313693</v>
      </c>
      <c r="AG1365" s="25">
        <v>0</v>
      </c>
      <c r="AH1365" s="25">
        <v>313693</v>
      </c>
      <c r="AI1365" s="16" t="s">
        <v>1352</v>
      </c>
    </row>
    <row r="1366" spans="1:35" x14ac:dyDescent="0.25">
      <c r="A1366" s="17">
        <v>114118.11</v>
      </c>
      <c r="B1366" s="18">
        <v>3</v>
      </c>
      <c r="C1366" s="16" t="s">
        <v>31</v>
      </c>
      <c r="D1366" s="21">
        <v>44158</v>
      </c>
      <c r="E1366" s="16" t="s">
        <v>176</v>
      </c>
      <c r="F1366" s="21">
        <v>44349</v>
      </c>
      <c r="G1366" s="16" t="s">
        <v>32</v>
      </c>
      <c r="H1366" s="26" t="s">
        <v>766</v>
      </c>
      <c r="M1366" s="26" t="s">
        <v>18501</v>
      </c>
      <c r="O1366" s="16" t="s">
        <v>151</v>
      </c>
      <c r="P1366" s="26" t="s">
        <v>1347</v>
      </c>
      <c r="T1366" s="23" t="s">
        <v>32</v>
      </c>
      <c r="U1366" s="21">
        <v>44323</v>
      </c>
      <c r="W1366" s="20" t="s">
        <v>43</v>
      </c>
      <c r="Z1366" s="24" t="s">
        <v>32</v>
      </c>
      <c r="AA1366" s="24" t="s">
        <v>32</v>
      </c>
      <c r="AB1366" s="24" t="s">
        <v>32</v>
      </c>
      <c r="AC1366" s="24" t="s">
        <v>32</v>
      </c>
      <c r="AD1366" s="25">
        <v>0</v>
      </c>
      <c r="AE1366" s="25">
        <v>0</v>
      </c>
      <c r="AF1366" s="25">
        <v>223335</v>
      </c>
      <c r="AG1366" s="25">
        <v>0</v>
      </c>
      <c r="AH1366" s="25">
        <v>223335</v>
      </c>
      <c r="AI1366" s="16" t="s">
        <v>18500</v>
      </c>
    </row>
    <row r="1367" spans="1:35" x14ac:dyDescent="0.25">
      <c r="A1367" s="17">
        <v>114119.09</v>
      </c>
      <c r="B1367" s="18">
        <v>4</v>
      </c>
      <c r="C1367" s="16" t="s">
        <v>474</v>
      </c>
      <c r="D1367" s="21">
        <v>43420</v>
      </c>
      <c r="E1367" s="16" t="s">
        <v>176</v>
      </c>
      <c r="F1367" s="21">
        <v>44174</v>
      </c>
      <c r="G1367" s="16" t="s">
        <v>32</v>
      </c>
      <c r="H1367" s="26" t="s">
        <v>186</v>
      </c>
      <c r="M1367" s="26" t="s">
        <v>18499</v>
      </c>
      <c r="O1367" s="16" t="s">
        <v>151</v>
      </c>
      <c r="P1367" s="26" t="s">
        <v>1347</v>
      </c>
      <c r="T1367" s="23" t="s">
        <v>32</v>
      </c>
      <c r="U1367" s="21">
        <v>43595</v>
      </c>
      <c r="W1367" s="20" t="s">
        <v>43</v>
      </c>
      <c r="Z1367" s="24" t="s">
        <v>32</v>
      </c>
      <c r="AA1367" s="24" t="s">
        <v>32</v>
      </c>
      <c r="AB1367" s="24" t="s">
        <v>32</v>
      </c>
      <c r="AC1367" s="24" t="s">
        <v>32</v>
      </c>
      <c r="AD1367" s="25">
        <v>0</v>
      </c>
      <c r="AE1367" s="25">
        <v>0</v>
      </c>
      <c r="AF1367" s="25">
        <v>254923.67</v>
      </c>
      <c r="AG1367" s="25">
        <v>0</v>
      </c>
      <c r="AH1367" s="25">
        <v>254923.67</v>
      </c>
      <c r="AI1367" s="16" t="s">
        <v>18498</v>
      </c>
    </row>
    <row r="1368" spans="1:35" x14ac:dyDescent="0.25">
      <c r="A1368" s="17">
        <v>114119.1</v>
      </c>
      <c r="B1368" s="18">
        <v>4</v>
      </c>
      <c r="C1368" s="16" t="s">
        <v>31</v>
      </c>
      <c r="D1368" s="21">
        <v>43777</v>
      </c>
      <c r="E1368" s="16" t="s">
        <v>486</v>
      </c>
      <c r="F1368" s="21">
        <v>44006</v>
      </c>
      <c r="G1368" s="16" t="s">
        <v>109</v>
      </c>
      <c r="H1368" s="26" t="s">
        <v>186</v>
      </c>
      <c r="M1368" s="26" t="s">
        <v>1353</v>
      </c>
      <c r="O1368" s="16" t="s">
        <v>151</v>
      </c>
      <c r="P1368" s="26" t="s">
        <v>1347</v>
      </c>
      <c r="T1368" s="23" t="s">
        <v>32</v>
      </c>
      <c r="U1368" s="21">
        <v>43966</v>
      </c>
      <c r="W1368" s="20" t="s">
        <v>43</v>
      </c>
      <c r="Z1368" s="25">
        <v>0</v>
      </c>
      <c r="AA1368" s="25">
        <v>0</v>
      </c>
      <c r="AB1368" s="25">
        <v>188687</v>
      </c>
      <c r="AC1368" s="25">
        <v>0</v>
      </c>
      <c r="AD1368" s="25">
        <v>0</v>
      </c>
      <c r="AE1368" s="25">
        <v>0</v>
      </c>
      <c r="AF1368" s="25">
        <v>188687</v>
      </c>
      <c r="AG1368" s="25">
        <v>0</v>
      </c>
      <c r="AH1368" s="25">
        <v>188687</v>
      </c>
      <c r="AI1368" s="16" t="s">
        <v>1354</v>
      </c>
    </row>
    <row r="1369" spans="1:35" x14ac:dyDescent="0.25">
      <c r="A1369" s="17">
        <v>114119.11</v>
      </c>
      <c r="B1369" s="18">
        <v>4</v>
      </c>
      <c r="C1369" s="16" t="s">
        <v>31</v>
      </c>
      <c r="D1369" s="21">
        <v>44158</v>
      </c>
      <c r="E1369" s="16" t="s">
        <v>176</v>
      </c>
      <c r="F1369" s="21">
        <v>44349</v>
      </c>
      <c r="G1369" s="16" t="s">
        <v>32</v>
      </c>
      <c r="H1369" s="26" t="s">
        <v>186</v>
      </c>
      <c r="M1369" s="26" t="s">
        <v>18497</v>
      </c>
      <c r="O1369" s="16" t="s">
        <v>151</v>
      </c>
      <c r="P1369" s="26" t="s">
        <v>1347</v>
      </c>
      <c r="T1369" s="23" t="s">
        <v>32</v>
      </c>
      <c r="U1369" s="21">
        <v>44323</v>
      </c>
      <c r="W1369" s="20" t="s">
        <v>43</v>
      </c>
      <c r="Z1369" s="24" t="s">
        <v>32</v>
      </c>
      <c r="AA1369" s="24" t="s">
        <v>32</v>
      </c>
      <c r="AB1369" s="24" t="s">
        <v>32</v>
      </c>
      <c r="AC1369" s="24" t="s">
        <v>32</v>
      </c>
      <c r="AD1369" s="25">
        <v>0</v>
      </c>
      <c r="AE1369" s="25">
        <v>0</v>
      </c>
      <c r="AF1369" s="25">
        <v>188643</v>
      </c>
      <c r="AG1369" s="25">
        <v>0</v>
      </c>
      <c r="AH1369" s="25">
        <v>188643</v>
      </c>
      <c r="AI1369" s="16" t="s">
        <v>18496</v>
      </c>
    </row>
    <row r="1370" spans="1:35" x14ac:dyDescent="0.25">
      <c r="A1370" s="17">
        <v>114122.01</v>
      </c>
      <c r="B1370" s="18">
        <v>4</v>
      </c>
      <c r="C1370" s="16" t="s">
        <v>31</v>
      </c>
      <c r="D1370" s="21">
        <v>43641</v>
      </c>
      <c r="E1370" s="16" t="s">
        <v>486</v>
      </c>
      <c r="F1370" s="21">
        <v>44076</v>
      </c>
      <c r="G1370" s="16" t="s">
        <v>109</v>
      </c>
      <c r="H1370" s="26" t="s">
        <v>126</v>
      </c>
      <c r="I1370" s="16" t="s">
        <v>600</v>
      </c>
      <c r="J1370" s="20" t="s">
        <v>116</v>
      </c>
      <c r="L1370" s="16" t="s">
        <v>116</v>
      </c>
      <c r="M1370" s="26" t="s">
        <v>1355</v>
      </c>
      <c r="O1370" s="16" t="s">
        <v>179</v>
      </c>
      <c r="P1370" s="26" t="s">
        <v>79</v>
      </c>
      <c r="R1370" s="16" t="s">
        <v>41</v>
      </c>
      <c r="S1370" s="16" t="s">
        <v>84</v>
      </c>
      <c r="T1370" s="22">
        <v>0.05</v>
      </c>
      <c r="U1370" s="21">
        <v>44057</v>
      </c>
      <c r="W1370" s="20" t="s">
        <v>43</v>
      </c>
      <c r="X1370" s="16" t="s">
        <v>140</v>
      </c>
      <c r="Y1370" s="26" t="s">
        <v>1356</v>
      </c>
      <c r="Z1370" s="25">
        <v>0</v>
      </c>
      <c r="AA1370" s="25">
        <v>0</v>
      </c>
      <c r="AB1370" s="25">
        <v>676190</v>
      </c>
      <c r="AC1370" s="25">
        <v>0</v>
      </c>
      <c r="AD1370" s="25">
        <v>0</v>
      </c>
      <c r="AE1370" s="25">
        <v>0</v>
      </c>
      <c r="AF1370" s="25">
        <v>718690</v>
      </c>
      <c r="AG1370" s="25">
        <v>0</v>
      </c>
      <c r="AH1370" s="25">
        <v>718690</v>
      </c>
      <c r="AI1370" s="16" t="s">
        <v>1357</v>
      </c>
    </row>
    <row r="1371" spans="1:35" x14ac:dyDescent="0.25">
      <c r="A1371" s="17">
        <v>114142</v>
      </c>
      <c r="B1371" s="18">
        <v>1</v>
      </c>
      <c r="C1371" s="16" t="s">
        <v>73</v>
      </c>
      <c r="D1371" s="21">
        <v>40242</v>
      </c>
      <c r="E1371" s="16" t="s">
        <v>142</v>
      </c>
      <c r="F1371" s="21">
        <v>43418</v>
      </c>
      <c r="G1371" s="16" t="s">
        <v>75</v>
      </c>
      <c r="H1371" s="26" t="s">
        <v>1163</v>
      </c>
      <c r="M1371" s="26" t="s">
        <v>18495</v>
      </c>
      <c r="O1371" s="16" t="s">
        <v>151</v>
      </c>
      <c r="P1371" s="26" t="s">
        <v>198</v>
      </c>
      <c r="T1371" s="23" t="s">
        <v>32</v>
      </c>
      <c r="W1371" s="20" t="s">
        <v>43</v>
      </c>
      <c r="Z1371" s="24" t="s">
        <v>32</v>
      </c>
      <c r="AA1371" s="24" t="s">
        <v>32</v>
      </c>
      <c r="AB1371" s="24" t="s">
        <v>32</v>
      </c>
      <c r="AC1371" s="24" t="s">
        <v>32</v>
      </c>
      <c r="AD1371" s="24" t="s">
        <v>32</v>
      </c>
      <c r="AE1371" s="24" t="s">
        <v>32</v>
      </c>
      <c r="AF1371" s="24" t="s">
        <v>32</v>
      </c>
      <c r="AG1371" s="24" t="s">
        <v>32</v>
      </c>
      <c r="AH1371" s="24" t="s">
        <v>32</v>
      </c>
      <c r="AI1371" s="16" t="s">
        <v>18494</v>
      </c>
    </row>
    <row r="1372" spans="1:35" x14ac:dyDescent="0.25">
      <c r="A1372" s="17">
        <v>114144</v>
      </c>
      <c r="B1372" s="18">
        <v>1</v>
      </c>
      <c r="C1372" s="16" t="s">
        <v>474</v>
      </c>
      <c r="D1372" s="21">
        <v>40242</v>
      </c>
      <c r="E1372" s="16" t="s">
        <v>142</v>
      </c>
      <c r="F1372" s="21">
        <v>41444</v>
      </c>
      <c r="G1372" s="16" t="s">
        <v>534</v>
      </c>
      <c r="H1372" s="26" t="s">
        <v>1163</v>
      </c>
      <c r="M1372" s="26" t="s">
        <v>18493</v>
      </c>
      <c r="O1372" s="16" t="s">
        <v>151</v>
      </c>
      <c r="P1372" s="26" t="s">
        <v>198</v>
      </c>
      <c r="R1372" s="16" t="s">
        <v>139</v>
      </c>
      <c r="S1372" s="16" t="s">
        <v>84</v>
      </c>
      <c r="T1372" s="23" t="s">
        <v>32</v>
      </c>
      <c r="U1372" s="21">
        <v>40319</v>
      </c>
      <c r="W1372" s="20" t="s">
        <v>43</v>
      </c>
      <c r="Z1372" s="24" t="s">
        <v>32</v>
      </c>
      <c r="AA1372" s="24" t="s">
        <v>32</v>
      </c>
      <c r="AB1372" s="24" t="s">
        <v>32</v>
      </c>
      <c r="AC1372" s="24" t="s">
        <v>32</v>
      </c>
      <c r="AD1372" s="24" t="s">
        <v>32</v>
      </c>
      <c r="AE1372" s="24" t="s">
        <v>32</v>
      </c>
      <c r="AF1372" s="24" t="s">
        <v>32</v>
      </c>
      <c r="AG1372" s="24" t="s">
        <v>32</v>
      </c>
      <c r="AH1372" s="24" t="s">
        <v>32</v>
      </c>
      <c r="AI1372" s="16" t="s">
        <v>18492</v>
      </c>
    </row>
    <row r="1373" spans="1:35" x14ac:dyDescent="0.25">
      <c r="A1373" s="17">
        <v>114144.01</v>
      </c>
      <c r="B1373" s="18">
        <v>1</v>
      </c>
      <c r="C1373" s="16" t="s">
        <v>474</v>
      </c>
      <c r="D1373" s="21">
        <v>40283</v>
      </c>
      <c r="E1373" s="16" t="s">
        <v>142</v>
      </c>
      <c r="F1373" s="21">
        <v>41444</v>
      </c>
      <c r="G1373" s="16" t="s">
        <v>534</v>
      </c>
      <c r="H1373" s="26" t="s">
        <v>1163</v>
      </c>
      <c r="M1373" s="26" t="s">
        <v>18491</v>
      </c>
      <c r="O1373" s="16" t="s">
        <v>151</v>
      </c>
      <c r="P1373" s="26" t="s">
        <v>198</v>
      </c>
      <c r="R1373" s="16" t="s">
        <v>139</v>
      </c>
      <c r="S1373" s="16" t="s">
        <v>84</v>
      </c>
      <c r="T1373" s="23" t="s">
        <v>32</v>
      </c>
      <c r="U1373" s="21">
        <v>40319</v>
      </c>
      <c r="W1373" s="20" t="s">
        <v>43</v>
      </c>
      <c r="Z1373" s="24" t="s">
        <v>32</v>
      </c>
      <c r="AA1373" s="24" t="s">
        <v>32</v>
      </c>
      <c r="AB1373" s="24" t="s">
        <v>32</v>
      </c>
      <c r="AC1373" s="24" t="s">
        <v>32</v>
      </c>
      <c r="AD1373" s="24" t="s">
        <v>32</v>
      </c>
      <c r="AE1373" s="24" t="s">
        <v>32</v>
      </c>
      <c r="AF1373" s="24" t="s">
        <v>32</v>
      </c>
      <c r="AG1373" s="24" t="s">
        <v>32</v>
      </c>
      <c r="AH1373" s="24" t="s">
        <v>32</v>
      </c>
      <c r="AI1373" s="16" t="s">
        <v>18490</v>
      </c>
    </row>
    <row r="1374" spans="1:35" x14ac:dyDescent="0.25">
      <c r="A1374" s="17">
        <v>114145</v>
      </c>
      <c r="B1374" s="18">
        <v>1</v>
      </c>
      <c r="C1374" s="16" t="s">
        <v>474</v>
      </c>
      <c r="D1374" s="21">
        <v>40242</v>
      </c>
      <c r="E1374" s="16" t="s">
        <v>142</v>
      </c>
      <c r="F1374" s="21">
        <v>40863</v>
      </c>
      <c r="G1374" s="16" t="s">
        <v>18489</v>
      </c>
      <c r="H1374" s="26" t="s">
        <v>1163</v>
      </c>
      <c r="M1374" s="26" t="s">
        <v>18488</v>
      </c>
      <c r="O1374" s="16" t="s">
        <v>151</v>
      </c>
      <c r="P1374" s="26" t="s">
        <v>198</v>
      </c>
      <c r="R1374" s="16" t="s">
        <v>139</v>
      </c>
      <c r="S1374" s="16" t="s">
        <v>84</v>
      </c>
      <c r="T1374" s="23" t="s">
        <v>32</v>
      </c>
      <c r="U1374" s="21">
        <v>40319</v>
      </c>
      <c r="W1374" s="20" t="s">
        <v>43</v>
      </c>
      <c r="Z1374" s="24" t="s">
        <v>32</v>
      </c>
      <c r="AA1374" s="24" t="s">
        <v>32</v>
      </c>
      <c r="AB1374" s="24" t="s">
        <v>32</v>
      </c>
      <c r="AC1374" s="24" t="s">
        <v>32</v>
      </c>
      <c r="AD1374" s="24" t="s">
        <v>32</v>
      </c>
      <c r="AE1374" s="24" t="s">
        <v>32</v>
      </c>
      <c r="AF1374" s="24" t="s">
        <v>32</v>
      </c>
      <c r="AG1374" s="24" t="s">
        <v>32</v>
      </c>
      <c r="AH1374" s="24" t="s">
        <v>32</v>
      </c>
      <c r="AI1374" s="16" t="s">
        <v>18487</v>
      </c>
    </row>
    <row r="1375" spans="1:35" x14ac:dyDescent="0.25">
      <c r="A1375" s="17">
        <v>114146</v>
      </c>
      <c r="B1375" s="18">
        <v>1</v>
      </c>
      <c r="C1375" s="16" t="s">
        <v>474</v>
      </c>
      <c r="D1375" s="21">
        <v>40242</v>
      </c>
      <c r="E1375" s="16" t="s">
        <v>142</v>
      </c>
      <c r="F1375" s="21">
        <v>41444</v>
      </c>
      <c r="G1375" s="16" t="s">
        <v>534</v>
      </c>
      <c r="H1375" s="26" t="s">
        <v>1163</v>
      </c>
      <c r="M1375" s="26" t="s">
        <v>18486</v>
      </c>
      <c r="O1375" s="16" t="s">
        <v>151</v>
      </c>
      <c r="P1375" s="26" t="s">
        <v>198</v>
      </c>
      <c r="R1375" s="16" t="s">
        <v>139</v>
      </c>
      <c r="S1375" s="16" t="s">
        <v>84</v>
      </c>
      <c r="T1375" s="23" t="s">
        <v>32</v>
      </c>
      <c r="U1375" s="21">
        <v>40319</v>
      </c>
      <c r="W1375" s="20" t="s">
        <v>43</v>
      </c>
      <c r="Z1375" s="24" t="s">
        <v>32</v>
      </c>
      <c r="AA1375" s="24" t="s">
        <v>32</v>
      </c>
      <c r="AB1375" s="24" t="s">
        <v>32</v>
      </c>
      <c r="AC1375" s="24" t="s">
        <v>32</v>
      </c>
      <c r="AD1375" s="24" t="s">
        <v>32</v>
      </c>
      <c r="AE1375" s="24" t="s">
        <v>32</v>
      </c>
      <c r="AF1375" s="24" t="s">
        <v>32</v>
      </c>
      <c r="AG1375" s="24" t="s">
        <v>32</v>
      </c>
      <c r="AH1375" s="24" t="s">
        <v>32</v>
      </c>
      <c r="AI1375" s="16" t="s">
        <v>18485</v>
      </c>
    </row>
    <row r="1376" spans="1:35" ht="30" x14ac:dyDescent="0.25">
      <c r="A1376" s="17">
        <v>114149</v>
      </c>
      <c r="B1376" s="18">
        <v>4</v>
      </c>
      <c r="C1376" s="16" t="s">
        <v>73</v>
      </c>
      <c r="D1376" s="21">
        <v>40245</v>
      </c>
      <c r="E1376" s="16" t="s">
        <v>513</v>
      </c>
      <c r="F1376" s="21">
        <v>43669</v>
      </c>
      <c r="G1376" s="16" t="s">
        <v>109</v>
      </c>
      <c r="H1376" s="26" t="s">
        <v>349</v>
      </c>
      <c r="I1376" s="16" t="s">
        <v>159</v>
      </c>
      <c r="J1376" s="20" t="s">
        <v>148</v>
      </c>
      <c r="L1376" s="16" t="s">
        <v>149</v>
      </c>
      <c r="M1376" s="26" t="s">
        <v>1358</v>
      </c>
      <c r="N1376" s="26" t="s">
        <v>1359</v>
      </c>
      <c r="O1376" s="16" t="s">
        <v>119</v>
      </c>
      <c r="P1376" s="26" t="s">
        <v>603</v>
      </c>
      <c r="R1376" s="16" t="s">
        <v>139</v>
      </c>
      <c r="S1376" s="16" t="s">
        <v>42</v>
      </c>
      <c r="T1376" s="22">
        <v>3.74</v>
      </c>
      <c r="W1376" s="20" t="s">
        <v>43</v>
      </c>
      <c r="X1376" s="16" t="s">
        <v>454</v>
      </c>
      <c r="Z1376" s="25">
        <v>655000</v>
      </c>
      <c r="AA1376" s="25">
        <v>0</v>
      </c>
      <c r="AB1376" s="25">
        <v>0</v>
      </c>
      <c r="AC1376" s="25">
        <v>0</v>
      </c>
      <c r="AD1376" s="25">
        <v>4450000</v>
      </c>
      <c r="AE1376" s="25">
        <v>1150000</v>
      </c>
      <c r="AF1376" s="25">
        <v>0</v>
      </c>
      <c r="AG1376" s="25">
        <v>0</v>
      </c>
      <c r="AH1376" s="25">
        <v>5600000</v>
      </c>
    </row>
    <row r="1377" spans="1:35" x14ac:dyDescent="0.25">
      <c r="A1377" s="17">
        <v>114149.01</v>
      </c>
      <c r="B1377" s="18">
        <v>4</v>
      </c>
      <c r="C1377" s="16" t="s">
        <v>31</v>
      </c>
      <c r="D1377" s="21">
        <v>40716</v>
      </c>
      <c r="E1377" s="16" t="s">
        <v>617</v>
      </c>
      <c r="F1377" s="21">
        <v>44182</v>
      </c>
      <c r="G1377" s="16" t="s">
        <v>718</v>
      </c>
      <c r="H1377" s="26" t="s">
        <v>349</v>
      </c>
      <c r="I1377" s="16" t="s">
        <v>159</v>
      </c>
      <c r="J1377" s="20" t="s">
        <v>148</v>
      </c>
      <c r="L1377" s="16" t="s">
        <v>149</v>
      </c>
      <c r="M1377" s="26" t="s">
        <v>1360</v>
      </c>
      <c r="N1377" s="26" t="s">
        <v>1361</v>
      </c>
      <c r="O1377" s="16" t="s">
        <v>119</v>
      </c>
      <c r="P1377" s="26" t="s">
        <v>168</v>
      </c>
      <c r="R1377" s="16" t="s">
        <v>139</v>
      </c>
      <c r="S1377" s="16" t="s">
        <v>42</v>
      </c>
      <c r="T1377" s="22">
        <v>5.5</v>
      </c>
      <c r="U1377" s="21">
        <v>44113</v>
      </c>
      <c r="W1377" s="20" t="s">
        <v>43</v>
      </c>
      <c r="X1377" s="16" t="s">
        <v>454</v>
      </c>
      <c r="Z1377" s="25">
        <v>0</v>
      </c>
      <c r="AA1377" s="25">
        <v>0</v>
      </c>
      <c r="AB1377" s="25">
        <v>96790062</v>
      </c>
      <c r="AC1377" s="25">
        <v>0</v>
      </c>
      <c r="AD1377" s="25">
        <v>3958000</v>
      </c>
      <c r="AE1377" s="25">
        <v>375000</v>
      </c>
      <c r="AF1377" s="25">
        <v>96790062</v>
      </c>
      <c r="AG1377" s="25">
        <v>0</v>
      </c>
      <c r="AH1377" s="25">
        <v>101123062</v>
      </c>
      <c r="AI1377" s="16" t="s">
        <v>1362</v>
      </c>
    </row>
    <row r="1378" spans="1:35" ht="30" x14ac:dyDescent="0.25">
      <c r="A1378" s="17">
        <v>114149.02</v>
      </c>
      <c r="B1378" s="18">
        <v>4</v>
      </c>
      <c r="C1378" s="16" t="s">
        <v>31</v>
      </c>
      <c r="D1378" s="21">
        <v>41992</v>
      </c>
      <c r="E1378" s="16" t="s">
        <v>534</v>
      </c>
      <c r="F1378" s="21">
        <v>43669</v>
      </c>
      <c r="G1378" s="16" t="s">
        <v>718</v>
      </c>
      <c r="H1378" s="26" t="s">
        <v>349</v>
      </c>
      <c r="I1378" s="16" t="s">
        <v>159</v>
      </c>
      <c r="J1378" s="20" t="s">
        <v>148</v>
      </c>
      <c r="L1378" s="16" t="s">
        <v>149</v>
      </c>
      <c r="M1378" s="26" t="s">
        <v>1363</v>
      </c>
      <c r="N1378" s="26" t="s">
        <v>1364</v>
      </c>
      <c r="O1378" s="16" t="s">
        <v>119</v>
      </c>
      <c r="P1378" s="26" t="s">
        <v>168</v>
      </c>
      <c r="R1378" s="16" t="s">
        <v>139</v>
      </c>
      <c r="S1378" s="16" t="s">
        <v>42</v>
      </c>
      <c r="T1378" s="22">
        <v>2.14</v>
      </c>
      <c r="U1378" s="21">
        <v>42965</v>
      </c>
      <c r="W1378" s="20" t="s">
        <v>43</v>
      </c>
      <c r="X1378" s="16" t="s">
        <v>454</v>
      </c>
      <c r="Z1378" s="25">
        <v>0</v>
      </c>
      <c r="AA1378" s="25">
        <v>0</v>
      </c>
      <c r="AB1378" s="25">
        <v>8400000</v>
      </c>
      <c r="AC1378" s="25">
        <v>0</v>
      </c>
      <c r="AD1378" s="25">
        <v>0</v>
      </c>
      <c r="AE1378" s="25">
        <v>0</v>
      </c>
      <c r="AF1378" s="25">
        <v>74628380</v>
      </c>
      <c r="AG1378" s="25">
        <v>0</v>
      </c>
      <c r="AH1378" s="25">
        <v>74628380</v>
      </c>
      <c r="AI1378" s="16" t="s">
        <v>1365</v>
      </c>
    </row>
    <row r="1379" spans="1:35" x14ac:dyDescent="0.25">
      <c r="A1379" s="17">
        <v>114149.03</v>
      </c>
      <c r="B1379" s="18">
        <v>4</v>
      </c>
      <c r="C1379" s="16" t="s">
        <v>73</v>
      </c>
      <c r="D1379" s="21">
        <v>41992</v>
      </c>
      <c r="E1379" s="16" t="s">
        <v>534</v>
      </c>
      <c r="F1379" s="21">
        <v>44180</v>
      </c>
      <c r="G1379" s="16" t="s">
        <v>125</v>
      </c>
      <c r="H1379" s="26" t="s">
        <v>349</v>
      </c>
      <c r="I1379" s="16" t="s">
        <v>159</v>
      </c>
      <c r="J1379" s="20" t="s">
        <v>148</v>
      </c>
      <c r="L1379" s="16" t="s">
        <v>149</v>
      </c>
      <c r="M1379" s="26" t="s">
        <v>18484</v>
      </c>
      <c r="N1379" s="26" t="s">
        <v>1361</v>
      </c>
      <c r="O1379" s="16" t="s">
        <v>119</v>
      </c>
      <c r="P1379" s="26" t="s">
        <v>168</v>
      </c>
      <c r="R1379" s="16" t="s">
        <v>139</v>
      </c>
      <c r="S1379" s="16" t="s">
        <v>42</v>
      </c>
      <c r="T1379" s="22">
        <v>1.62</v>
      </c>
      <c r="U1379" s="21">
        <v>44540</v>
      </c>
      <c r="W1379" s="20" t="s">
        <v>43</v>
      </c>
      <c r="X1379" s="16" t="s">
        <v>454</v>
      </c>
      <c r="Z1379" s="24" t="s">
        <v>32</v>
      </c>
      <c r="AA1379" s="24" t="s">
        <v>32</v>
      </c>
      <c r="AB1379" s="24" t="s">
        <v>32</v>
      </c>
      <c r="AC1379" s="24" t="s">
        <v>32</v>
      </c>
      <c r="AD1379" s="24" t="s">
        <v>32</v>
      </c>
      <c r="AE1379" s="24" t="s">
        <v>32</v>
      </c>
      <c r="AF1379" s="24" t="s">
        <v>32</v>
      </c>
      <c r="AG1379" s="24" t="s">
        <v>32</v>
      </c>
      <c r="AH1379" s="24" t="s">
        <v>32</v>
      </c>
      <c r="AI1379" s="16" t="s">
        <v>18483</v>
      </c>
    </row>
    <row r="1380" spans="1:35" x14ac:dyDescent="0.25">
      <c r="A1380" s="17">
        <v>114150.01</v>
      </c>
      <c r="B1380" s="18">
        <v>2</v>
      </c>
      <c r="C1380" s="16" t="s">
        <v>474</v>
      </c>
      <c r="D1380" s="21">
        <v>40283</v>
      </c>
      <c r="E1380" s="16" t="s">
        <v>142</v>
      </c>
      <c r="F1380" s="21">
        <v>40808</v>
      </c>
      <c r="G1380" s="16" t="s">
        <v>617</v>
      </c>
      <c r="H1380" s="26" t="s">
        <v>1336</v>
      </c>
      <c r="M1380" s="26" t="s">
        <v>18482</v>
      </c>
      <c r="O1380" s="16" t="s">
        <v>151</v>
      </c>
      <c r="P1380" s="26" t="s">
        <v>198</v>
      </c>
      <c r="R1380" s="16" t="s">
        <v>139</v>
      </c>
      <c r="S1380" s="16" t="s">
        <v>84</v>
      </c>
      <c r="T1380" s="23" t="s">
        <v>32</v>
      </c>
      <c r="U1380" s="21">
        <v>40319</v>
      </c>
      <c r="W1380" s="20" t="s">
        <v>43</v>
      </c>
      <c r="Z1380" s="24" t="s">
        <v>32</v>
      </c>
      <c r="AA1380" s="24" t="s">
        <v>32</v>
      </c>
      <c r="AB1380" s="24" t="s">
        <v>32</v>
      </c>
      <c r="AC1380" s="24" t="s">
        <v>32</v>
      </c>
      <c r="AD1380" s="24" t="s">
        <v>32</v>
      </c>
      <c r="AE1380" s="24" t="s">
        <v>32</v>
      </c>
      <c r="AF1380" s="24" t="s">
        <v>32</v>
      </c>
      <c r="AG1380" s="24" t="s">
        <v>32</v>
      </c>
      <c r="AH1380" s="24" t="s">
        <v>32</v>
      </c>
      <c r="AI1380" s="16" t="s">
        <v>18481</v>
      </c>
    </row>
    <row r="1381" spans="1:35" x14ac:dyDescent="0.25">
      <c r="A1381" s="17">
        <v>114152</v>
      </c>
      <c r="B1381" s="18">
        <v>4</v>
      </c>
      <c r="C1381" s="16" t="s">
        <v>474</v>
      </c>
      <c r="D1381" s="21">
        <v>40245</v>
      </c>
      <c r="E1381" s="16" t="s">
        <v>513</v>
      </c>
      <c r="F1381" s="21">
        <v>44168</v>
      </c>
      <c r="G1381" s="16" t="s">
        <v>75</v>
      </c>
      <c r="H1381" s="26" t="s">
        <v>203</v>
      </c>
      <c r="I1381" s="16" t="s">
        <v>159</v>
      </c>
      <c r="J1381" s="20" t="s">
        <v>148</v>
      </c>
      <c r="L1381" s="16" t="s">
        <v>149</v>
      </c>
      <c r="M1381" s="26" t="s">
        <v>18480</v>
      </c>
      <c r="N1381" s="26" t="s">
        <v>18479</v>
      </c>
      <c r="O1381" s="16" t="s">
        <v>119</v>
      </c>
      <c r="P1381" s="26" t="s">
        <v>168</v>
      </c>
      <c r="R1381" s="16" t="s">
        <v>139</v>
      </c>
      <c r="S1381" s="16" t="s">
        <v>42</v>
      </c>
      <c r="T1381" s="22">
        <v>2.1110000000000002</v>
      </c>
      <c r="U1381" s="21">
        <v>42650</v>
      </c>
      <c r="W1381" s="20" t="s">
        <v>43</v>
      </c>
      <c r="X1381" s="16" t="s">
        <v>454</v>
      </c>
      <c r="Z1381" s="24" t="s">
        <v>32</v>
      </c>
      <c r="AA1381" s="24" t="s">
        <v>32</v>
      </c>
      <c r="AB1381" s="24" t="s">
        <v>32</v>
      </c>
      <c r="AC1381" s="24" t="s">
        <v>32</v>
      </c>
      <c r="AD1381" s="25">
        <v>451000</v>
      </c>
      <c r="AE1381" s="25">
        <v>82000</v>
      </c>
      <c r="AF1381" s="25">
        <v>11149258</v>
      </c>
      <c r="AG1381" s="25">
        <v>0</v>
      </c>
      <c r="AH1381" s="25">
        <v>11682258</v>
      </c>
      <c r="AI1381" s="16" t="s">
        <v>18478</v>
      </c>
    </row>
    <row r="1382" spans="1:35" x14ac:dyDescent="0.25">
      <c r="A1382" s="17">
        <v>114155</v>
      </c>
      <c r="B1382" s="18">
        <v>2</v>
      </c>
      <c r="C1382" s="16" t="s">
        <v>474</v>
      </c>
      <c r="D1382" s="21">
        <v>40245</v>
      </c>
      <c r="E1382" s="16" t="s">
        <v>142</v>
      </c>
      <c r="F1382" s="21">
        <v>40808</v>
      </c>
      <c r="G1382" s="16" t="s">
        <v>617</v>
      </c>
      <c r="H1382" s="26" t="s">
        <v>1336</v>
      </c>
      <c r="M1382" s="26" t="s">
        <v>18477</v>
      </c>
      <c r="O1382" s="16" t="s">
        <v>151</v>
      </c>
      <c r="P1382" s="26" t="s">
        <v>198</v>
      </c>
      <c r="R1382" s="16" t="s">
        <v>139</v>
      </c>
      <c r="S1382" s="16" t="s">
        <v>84</v>
      </c>
      <c r="T1382" s="23" t="s">
        <v>32</v>
      </c>
      <c r="U1382" s="21">
        <v>40319</v>
      </c>
      <c r="W1382" s="20" t="s">
        <v>43</v>
      </c>
      <c r="Z1382" s="24" t="s">
        <v>32</v>
      </c>
      <c r="AA1382" s="24" t="s">
        <v>32</v>
      </c>
      <c r="AB1382" s="24" t="s">
        <v>32</v>
      </c>
      <c r="AC1382" s="24" t="s">
        <v>32</v>
      </c>
      <c r="AD1382" s="24" t="s">
        <v>32</v>
      </c>
      <c r="AE1382" s="24" t="s">
        <v>32</v>
      </c>
      <c r="AF1382" s="24" t="s">
        <v>32</v>
      </c>
      <c r="AG1382" s="24" t="s">
        <v>32</v>
      </c>
      <c r="AH1382" s="24" t="s">
        <v>32</v>
      </c>
      <c r="AI1382" s="16" t="s">
        <v>18476</v>
      </c>
    </row>
    <row r="1383" spans="1:35" x14ac:dyDescent="0.25">
      <c r="A1383" s="17">
        <v>114160.01</v>
      </c>
      <c r="B1383" s="18">
        <v>3</v>
      </c>
      <c r="C1383" s="16" t="s">
        <v>474</v>
      </c>
      <c r="D1383" s="21">
        <v>40283</v>
      </c>
      <c r="E1383" s="16" t="s">
        <v>142</v>
      </c>
      <c r="F1383" s="21">
        <v>44279</v>
      </c>
      <c r="G1383" s="16" t="s">
        <v>75</v>
      </c>
      <c r="H1383" s="26" t="s">
        <v>173</v>
      </c>
      <c r="M1383" s="26" t="s">
        <v>18475</v>
      </c>
      <c r="O1383" s="16" t="s">
        <v>151</v>
      </c>
      <c r="P1383" s="26" t="s">
        <v>198</v>
      </c>
      <c r="R1383" s="16" t="s">
        <v>139</v>
      </c>
      <c r="S1383" s="16" t="s">
        <v>84</v>
      </c>
      <c r="T1383" s="23" t="s">
        <v>32</v>
      </c>
      <c r="U1383" s="21">
        <v>40319</v>
      </c>
      <c r="W1383" s="20" t="s">
        <v>43</v>
      </c>
      <c r="Z1383" s="24" t="s">
        <v>32</v>
      </c>
      <c r="AA1383" s="24" t="s">
        <v>32</v>
      </c>
      <c r="AB1383" s="24" t="s">
        <v>32</v>
      </c>
      <c r="AC1383" s="24" t="s">
        <v>32</v>
      </c>
      <c r="AD1383" s="24" t="s">
        <v>32</v>
      </c>
      <c r="AE1383" s="24" t="s">
        <v>32</v>
      </c>
      <c r="AF1383" s="24" t="s">
        <v>32</v>
      </c>
      <c r="AG1383" s="24" t="s">
        <v>32</v>
      </c>
      <c r="AH1383" s="24" t="s">
        <v>32</v>
      </c>
      <c r="AI1383" s="16" t="s">
        <v>18474</v>
      </c>
    </row>
    <row r="1384" spans="1:35" x14ac:dyDescent="0.25">
      <c r="A1384" s="17">
        <v>114169</v>
      </c>
      <c r="B1384" s="18">
        <v>3</v>
      </c>
      <c r="C1384" s="16" t="s">
        <v>474</v>
      </c>
      <c r="D1384" s="21">
        <v>40245</v>
      </c>
      <c r="E1384" s="16" t="s">
        <v>513</v>
      </c>
      <c r="F1384" s="21">
        <v>44169</v>
      </c>
      <c r="G1384" s="16" t="s">
        <v>75</v>
      </c>
      <c r="H1384" s="26" t="s">
        <v>437</v>
      </c>
      <c r="I1384" s="16" t="s">
        <v>159</v>
      </c>
      <c r="J1384" s="20" t="s">
        <v>148</v>
      </c>
      <c r="L1384" s="16" t="s">
        <v>149</v>
      </c>
      <c r="M1384" s="26" t="s">
        <v>18473</v>
      </c>
      <c r="O1384" s="16" t="s">
        <v>119</v>
      </c>
      <c r="P1384" s="26" t="s">
        <v>168</v>
      </c>
      <c r="R1384" s="16" t="s">
        <v>139</v>
      </c>
      <c r="S1384" s="16" t="s">
        <v>42</v>
      </c>
      <c r="T1384" s="22">
        <v>6.5</v>
      </c>
      <c r="U1384" s="21">
        <v>40905</v>
      </c>
      <c r="W1384" s="20" t="s">
        <v>43</v>
      </c>
      <c r="X1384" s="16" t="s">
        <v>454</v>
      </c>
      <c r="Z1384" s="24" t="s">
        <v>32</v>
      </c>
      <c r="AA1384" s="24" t="s">
        <v>32</v>
      </c>
      <c r="AB1384" s="24" t="s">
        <v>32</v>
      </c>
      <c r="AC1384" s="24" t="s">
        <v>32</v>
      </c>
      <c r="AD1384" s="25">
        <v>7100000</v>
      </c>
      <c r="AE1384" s="25">
        <v>1000001</v>
      </c>
      <c r="AF1384" s="25">
        <v>49153499</v>
      </c>
      <c r="AG1384" s="25">
        <v>0</v>
      </c>
      <c r="AH1384" s="25">
        <v>57253500</v>
      </c>
      <c r="AI1384" s="16" t="s">
        <v>18472</v>
      </c>
    </row>
    <row r="1385" spans="1:35" x14ac:dyDescent="0.25">
      <c r="A1385" s="17">
        <v>114169.01</v>
      </c>
      <c r="B1385" s="18">
        <v>3</v>
      </c>
      <c r="C1385" s="16" t="s">
        <v>73</v>
      </c>
      <c r="D1385" s="21">
        <v>42278</v>
      </c>
      <c r="E1385" s="16" t="s">
        <v>142</v>
      </c>
      <c r="F1385" s="21">
        <v>43474</v>
      </c>
      <c r="G1385" s="16" t="s">
        <v>75</v>
      </c>
      <c r="H1385" s="26" t="s">
        <v>437</v>
      </c>
      <c r="I1385" s="16" t="s">
        <v>159</v>
      </c>
      <c r="J1385" s="20" t="s">
        <v>148</v>
      </c>
      <c r="L1385" s="16" t="s">
        <v>149</v>
      </c>
      <c r="M1385" s="26" t="s">
        <v>18471</v>
      </c>
      <c r="N1385" s="26" t="s">
        <v>18470</v>
      </c>
      <c r="O1385" s="16" t="s">
        <v>78</v>
      </c>
      <c r="P1385" s="26" t="s">
        <v>632</v>
      </c>
      <c r="T1385" s="22">
        <v>1.0900000000000001</v>
      </c>
      <c r="W1385" s="20" t="s">
        <v>43</v>
      </c>
      <c r="X1385" s="16" t="s">
        <v>454</v>
      </c>
      <c r="Z1385" s="24" t="s">
        <v>32</v>
      </c>
      <c r="AA1385" s="24" t="s">
        <v>32</v>
      </c>
      <c r="AB1385" s="24" t="s">
        <v>32</v>
      </c>
      <c r="AC1385" s="24" t="s">
        <v>32</v>
      </c>
      <c r="AD1385" s="24" t="s">
        <v>32</v>
      </c>
      <c r="AE1385" s="24" t="s">
        <v>32</v>
      </c>
      <c r="AF1385" s="24" t="s">
        <v>32</v>
      </c>
      <c r="AG1385" s="24" t="s">
        <v>32</v>
      </c>
      <c r="AH1385" s="24" t="s">
        <v>32</v>
      </c>
      <c r="AI1385" s="16" t="s">
        <v>18469</v>
      </c>
    </row>
    <row r="1386" spans="1:35" x14ac:dyDescent="0.25">
      <c r="A1386" s="17">
        <v>114170</v>
      </c>
      <c r="B1386" s="18">
        <v>3</v>
      </c>
      <c r="C1386" s="16" t="s">
        <v>474</v>
      </c>
      <c r="D1386" s="21">
        <v>40245</v>
      </c>
      <c r="E1386" s="16" t="s">
        <v>513</v>
      </c>
      <c r="F1386" s="21">
        <v>43546</v>
      </c>
      <c r="G1386" s="16" t="s">
        <v>75</v>
      </c>
      <c r="H1386" s="26" t="s">
        <v>405</v>
      </c>
      <c r="I1386" s="16" t="s">
        <v>159</v>
      </c>
      <c r="J1386" s="20" t="s">
        <v>148</v>
      </c>
      <c r="L1386" s="16" t="s">
        <v>149</v>
      </c>
      <c r="M1386" s="26" t="s">
        <v>1366</v>
      </c>
      <c r="N1386" s="26" t="s">
        <v>1367</v>
      </c>
      <c r="O1386" s="16" t="s">
        <v>119</v>
      </c>
      <c r="P1386" s="26" t="s">
        <v>168</v>
      </c>
      <c r="R1386" s="16" t="s">
        <v>139</v>
      </c>
      <c r="S1386" s="16" t="s">
        <v>42</v>
      </c>
      <c r="T1386" s="22">
        <v>2.46</v>
      </c>
      <c r="U1386" s="21">
        <v>42965</v>
      </c>
      <c r="W1386" s="20" t="s">
        <v>43</v>
      </c>
      <c r="X1386" s="16" t="s">
        <v>454</v>
      </c>
      <c r="Z1386" s="25">
        <v>0</v>
      </c>
      <c r="AA1386" s="25">
        <v>0</v>
      </c>
      <c r="AB1386" s="25">
        <v>38888.559999999998</v>
      </c>
      <c r="AC1386" s="25">
        <v>0</v>
      </c>
      <c r="AD1386" s="25">
        <v>688500</v>
      </c>
      <c r="AE1386" s="25">
        <v>55000</v>
      </c>
      <c r="AF1386" s="25">
        <v>6751758.5599999996</v>
      </c>
      <c r="AG1386" s="25">
        <v>0</v>
      </c>
      <c r="AH1386" s="25">
        <v>7495258.5599999996</v>
      </c>
      <c r="AI1386" s="16" t="s">
        <v>1368</v>
      </c>
    </row>
    <row r="1387" spans="1:35" x14ac:dyDescent="0.25">
      <c r="A1387" s="17">
        <v>114172</v>
      </c>
      <c r="B1387" s="18">
        <v>2</v>
      </c>
      <c r="C1387" s="16" t="s">
        <v>474</v>
      </c>
      <c r="D1387" s="21">
        <v>40245</v>
      </c>
      <c r="E1387" s="16" t="s">
        <v>513</v>
      </c>
      <c r="F1387" s="21">
        <v>44200</v>
      </c>
      <c r="G1387" s="16" t="s">
        <v>514</v>
      </c>
      <c r="H1387" s="26" t="s">
        <v>244</v>
      </c>
      <c r="I1387" s="16" t="s">
        <v>159</v>
      </c>
      <c r="J1387" s="20" t="s">
        <v>148</v>
      </c>
      <c r="L1387" s="16" t="s">
        <v>149</v>
      </c>
      <c r="M1387" s="26" t="s">
        <v>1369</v>
      </c>
      <c r="N1387" s="26" t="s">
        <v>1367</v>
      </c>
      <c r="O1387" s="16" t="s">
        <v>119</v>
      </c>
      <c r="P1387" s="26" t="s">
        <v>168</v>
      </c>
      <c r="R1387" s="16" t="s">
        <v>139</v>
      </c>
      <c r="S1387" s="16" t="s">
        <v>42</v>
      </c>
      <c r="T1387" s="22">
        <v>1.647</v>
      </c>
      <c r="U1387" s="21">
        <v>43378</v>
      </c>
      <c r="W1387" s="20" t="s">
        <v>43</v>
      </c>
      <c r="X1387" s="16" t="s">
        <v>454</v>
      </c>
      <c r="Z1387" s="25">
        <v>30908.66</v>
      </c>
      <c r="AA1387" s="25">
        <v>0</v>
      </c>
      <c r="AB1387" s="25">
        <v>0</v>
      </c>
      <c r="AC1387" s="25">
        <v>0</v>
      </c>
      <c r="AD1387" s="25">
        <v>588908.66</v>
      </c>
      <c r="AE1387" s="25">
        <v>0</v>
      </c>
      <c r="AF1387" s="25">
        <v>13592850</v>
      </c>
      <c r="AG1387" s="25">
        <v>0</v>
      </c>
      <c r="AH1387" s="25">
        <v>14181758.66</v>
      </c>
      <c r="AI1387" s="16" t="s">
        <v>1370</v>
      </c>
    </row>
    <row r="1388" spans="1:35" ht="30" x14ac:dyDescent="0.25">
      <c r="A1388" s="17">
        <v>114173</v>
      </c>
      <c r="B1388" s="18">
        <v>1</v>
      </c>
      <c r="C1388" s="16" t="s">
        <v>474</v>
      </c>
      <c r="D1388" s="21">
        <v>40245</v>
      </c>
      <c r="E1388" s="16" t="s">
        <v>513</v>
      </c>
      <c r="F1388" s="21">
        <v>43900</v>
      </c>
      <c r="G1388" s="16" t="s">
        <v>82</v>
      </c>
      <c r="H1388" s="26" t="s">
        <v>182</v>
      </c>
      <c r="I1388" s="16" t="s">
        <v>147</v>
      </c>
      <c r="J1388" s="20" t="s">
        <v>148</v>
      </c>
      <c r="L1388" s="16" t="s">
        <v>149</v>
      </c>
      <c r="M1388" s="26" t="s">
        <v>18468</v>
      </c>
      <c r="N1388" s="26" t="s">
        <v>18467</v>
      </c>
      <c r="O1388" s="16" t="s">
        <v>119</v>
      </c>
      <c r="P1388" s="26" t="s">
        <v>168</v>
      </c>
      <c r="R1388" s="16" t="s">
        <v>139</v>
      </c>
      <c r="S1388" s="16" t="s">
        <v>42</v>
      </c>
      <c r="T1388" s="22">
        <v>2.7229999999999999</v>
      </c>
      <c r="U1388" s="21">
        <v>42650</v>
      </c>
      <c r="W1388" s="20" t="s">
        <v>43</v>
      </c>
      <c r="X1388" s="16" t="s">
        <v>454</v>
      </c>
      <c r="Z1388" s="24" t="s">
        <v>32</v>
      </c>
      <c r="AA1388" s="24" t="s">
        <v>32</v>
      </c>
      <c r="AB1388" s="24" t="s">
        <v>32</v>
      </c>
      <c r="AC1388" s="24" t="s">
        <v>32</v>
      </c>
      <c r="AD1388" s="25">
        <v>410000</v>
      </c>
      <c r="AE1388" s="25">
        <v>0</v>
      </c>
      <c r="AF1388" s="25">
        <v>9207000</v>
      </c>
      <c r="AG1388" s="25">
        <v>0</v>
      </c>
      <c r="AH1388" s="25">
        <v>9617000</v>
      </c>
      <c r="AI1388" s="16" t="s">
        <v>18466</v>
      </c>
    </row>
    <row r="1389" spans="1:35" ht="60" x14ac:dyDescent="0.25">
      <c r="A1389" s="17">
        <v>114174</v>
      </c>
      <c r="B1389" s="18">
        <v>2</v>
      </c>
      <c r="C1389" s="16" t="s">
        <v>31</v>
      </c>
      <c r="D1389" s="21">
        <v>40245</v>
      </c>
      <c r="E1389" s="16" t="s">
        <v>513</v>
      </c>
      <c r="F1389" s="21">
        <v>44106</v>
      </c>
      <c r="G1389" s="16" t="s">
        <v>75</v>
      </c>
      <c r="H1389" s="26" t="s">
        <v>286</v>
      </c>
      <c r="I1389" s="16" t="s">
        <v>163</v>
      </c>
      <c r="J1389" s="20" t="s">
        <v>148</v>
      </c>
      <c r="L1389" s="16" t="s">
        <v>149</v>
      </c>
      <c r="M1389" s="26" t="s">
        <v>1371</v>
      </c>
      <c r="N1389" s="26" t="s">
        <v>1372</v>
      </c>
      <c r="O1389" s="16" t="s">
        <v>119</v>
      </c>
      <c r="P1389" s="26" t="s">
        <v>1254</v>
      </c>
      <c r="R1389" s="16" t="s">
        <v>139</v>
      </c>
      <c r="S1389" s="16" t="s">
        <v>42</v>
      </c>
      <c r="T1389" s="22">
        <v>3.48</v>
      </c>
      <c r="U1389" s="21">
        <v>43434</v>
      </c>
      <c r="W1389" s="20" t="s">
        <v>43</v>
      </c>
      <c r="X1389" s="16" t="s">
        <v>454</v>
      </c>
      <c r="Z1389" s="25">
        <v>2333334</v>
      </c>
      <c r="AA1389" s="25">
        <v>0</v>
      </c>
      <c r="AB1389" s="25">
        <v>0</v>
      </c>
      <c r="AC1389" s="25">
        <v>0</v>
      </c>
      <c r="AD1389" s="25">
        <v>11333334</v>
      </c>
      <c r="AE1389" s="25">
        <v>4501398</v>
      </c>
      <c r="AF1389" s="25">
        <v>136250000</v>
      </c>
      <c r="AG1389" s="25">
        <v>0</v>
      </c>
      <c r="AH1389" s="25">
        <v>152084732</v>
      </c>
      <c r="AI1389" s="16" t="s">
        <v>1373</v>
      </c>
    </row>
    <row r="1390" spans="1:35" ht="120" x14ac:dyDescent="0.25">
      <c r="A1390" s="17">
        <v>114174.01</v>
      </c>
      <c r="B1390" s="18">
        <v>2</v>
      </c>
      <c r="C1390" s="16" t="s">
        <v>73</v>
      </c>
      <c r="D1390" s="21">
        <v>43299</v>
      </c>
      <c r="E1390" s="16" t="s">
        <v>109</v>
      </c>
      <c r="F1390" s="21">
        <v>44362</v>
      </c>
      <c r="G1390" s="16" t="s">
        <v>109</v>
      </c>
      <c r="H1390" s="26" t="s">
        <v>286</v>
      </c>
      <c r="I1390" s="16" t="s">
        <v>163</v>
      </c>
      <c r="J1390" s="20" t="s">
        <v>148</v>
      </c>
      <c r="L1390" s="16" t="s">
        <v>149</v>
      </c>
      <c r="M1390" s="26" t="s">
        <v>18465</v>
      </c>
      <c r="N1390" s="26" t="s">
        <v>18464</v>
      </c>
      <c r="O1390" s="16" t="s">
        <v>119</v>
      </c>
      <c r="P1390" s="26" t="s">
        <v>1254</v>
      </c>
      <c r="R1390" s="16" t="s">
        <v>139</v>
      </c>
      <c r="S1390" s="16" t="s">
        <v>42</v>
      </c>
      <c r="T1390" s="22">
        <v>1</v>
      </c>
      <c r="W1390" s="20" t="s">
        <v>43</v>
      </c>
      <c r="X1390" s="16" t="s">
        <v>454</v>
      </c>
      <c r="Z1390" s="24" t="s">
        <v>32</v>
      </c>
      <c r="AA1390" s="24" t="s">
        <v>32</v>
      </c>
      <c r="AB1390" s="24" t="s">
        <v>32</v>
      </c>
      <c r="AC1390" s="24" t="s">
        <v>32</v>
      </c>
      <c r="AD1390" s="24" t="s">
        <v>32</v>
      </c>
      <c r="AE1390" s="24" t="s">
        <v>32</v>
      </c>
      <c r="AF1390" s="24" t="s">
        <v>32</v>
      </c>
      <c r="AG1390" s="24" t="s">
        <v>32</v>
      </c>
      <c r="AH1390" s="24" t="s">
        <v>32</v>
      </c>
    </row>
    <row r="1391" spans="1:35" x14ac:dyDescent="0.25">
      <c r="A1391" s="17">
        <v>114184</v>
      </c>
      <c r="B1391" s="18">
        <v>6</v>
      </c>
      <c r="C1391" s="16" t="s">
        <v>73</v>
      </c>
      <c r="D1391" s="21">
        <v>40248</v>
      </c>
      <c r="E1391" s="16" t="s">
        <v>142</v>
      </c>
      <c r="F1391" s="21">
        <v>43418</v>
      </c>
      <c r="G1391" s="16" t="s">
        <v>75</v>
      </c>
      <c r="H1391" s="26" t="s">
        <v>76</v>
      </c>
      <c r="M1391" s="26" t="s">
        <v>1374</v>
      </c>
      <c r="O1391" s="16" t="s">
        <v>151</v>
      </c>
      <c r="P1391" s="26" t="s">
        <v>198</v>
      </c>
      <c r="T1391" s="23" t="s">
        <v>32</v>
      </c>
      <c r="W1391" s="20" t="s">
        <v>43</v>
      </c>
      <c r="Z1391" s="25">
        <v>0</v>
      </c>
      <c r="AA1391" s="25">
        <v>0</v>
      </c>
      <c r="AB1391" s="25">
        <v>-390000</v>
      </c>
      <c r="AC1391" s="25">
        <v>0</v>
      </c>
      <c r="AD1391" s="25">
        <v>0</v>
      </c>
      <c r="AE1391" s="25">
        <v>0</v>
      </c>
      <c r="AF1391" s="25">
        <v>218813.2</v>
      </c>
      <c r="AG1391" s="25">
        <v>0</v>
      </c>
      <c r="AH1391" s="25">
        <v>218813.2</v>
      </c>
      <c r="AI1391" s="16" t="s">
        <v>1375</v>
      </c>
    </row>
    <row r="1392" spans="1:35" x14ac:dyDescent="0.25">
      <c r="A1392" s="17">
        <v>114209</v>
      </c>
      <c r="B1392" s="18">
        <v>2</v>
      </c>
      <c r="C1392" s="16" t="s">
        <v>73</v>
      </c>
      <c r="D1392" s="21">
        <v>40253</v>
      </c>
      <c r="E1392" s="16" t="s">
        <v>1244</v>
      </c>
      <c r="F1392" s="21">
        <v>43500</v>
      </c>
      <c r="G1392" s="16" t="s">
        <v>75</v>
      </c>
      <c r="H1392" s="26" t="s">
        <v>18463</v>
      </c>
      <c r="I1392" s="16" t="s">
        <v>464</v>
      </c>
      <c r="J1392" s="20" t="s">
        <v>116</v>
      </c>
      <c r="L1392" s="16" t="s">
        <v>116</v>
      </c>
      <c r="M1392" s="26" t="s">
        <v>18462</v>
      </c>
      <c r="O1392" s="16" t="s">
        <v>78</v>
      </c>
      <c r="T1392" s="22">
        <v>9.14</v>
      </c>
      <c r="W1392" s="20" t="s">
        <v>43</v>
      </c>
      <c r="X1392" s="16" t="s">
        <v>511</v>
      </c>
      <c r="Z1392" s="24" t="s">
        <v>32</v>
      </c>
      <c r="AA1392" s="24" t="s">
        <v>32</v>
      </c>
      <c r="AB1392" s="24" t="s">
        <v>32</v>
      </c>
      <c r="AC1392" s="24" t="s">
        <v>32</v>
      </c>
      <c r="AD1392" s="24" t="s">
        <v>32</v>
      </c>
      <c r="AE1392" s="24" t="s">
        <v>32</v>
      </c>
      <c r="AF1392" s="24" t="s">
        <v>32</v>
      </c>
      <c r="AG1392" s="24" t="s">
        <v>32</v>
      </c>
      <c r="AH1392" s="24" t="s">
        <v>32</v>
      </c>
    </row>
    <row r="1393" spans="1:35" x14ac:dyDescent="0.25">
      <c r="A1393" s="17">
        <v>114219</v>
      </c>
      <c r="B1393" s="18">
        <v>4</v>
      </c>
      <c r="C1393" s="16" t="s">
        <v>474</v>
      </c>
      <c r="D1393" s="21">
        <v>40259</v>
      </c>
      <c r="E1393" s="16" t="s">
        <v>570</v>
      </c>
      <c r="F1393" s="21">
        <v>44168</v>
      </c>
      <c r="G1393" s="16" t="s">
        <v>75</v>
      </c>
      <c r="H1393" s="26" t="s">
        <v>261</v>
      </c>
      <c r="I1393" s="16" t="s">
        <v>159</v>
      </c>
      <c r="J1393" s="20" t="s">
        <v>148</v>
      </c>
      <c r="L1393" s="16" t="s">
        <v>149</v>
      </c>
      <c r="M1393" s="26" t="s">
        <v>18461</v>
      </c>
      <c r="N1393" s="26" t="s">
        <v>18460</v>
      </c>
      <c r="O1393" s="16" t="s">
        <v>119</v>
      </c>
      <c r="P1393" s="26" t="s">
        <v>1254</v>
      </c>
      <c r="R1393" s="16" t="s">
        <v>139</v>
      </c>
      <c r="S1393" s="16" t="s">
        <v>42</v>
      </c>
      <c r="T1393" s="22">
        <v>0</v>
      </c>
      <c r="U1393" s="21">
        <v>41215</v>
      </c>
      <c r="W1393" s="20" t="s">
        <v>43</v>
      </c>
      <c r="X1393" s="16" t="s">
        <v>454</v>
      </c>
      <c r="Z1393" s="24" t="s">
        <v>32</v>
      </c>
      <c r="AA1393" s="24" t="s">
        <v>32</v>
      </c>
      <c r="AB1393" s="24" t="s">
        <v>32</v>
      </c>
      <c r="AC1393" s="24" t="s">
        <v>32</v>
      </c>
      <c r="AD1393" s="25">
        <v>827000</v>
      </c>
      <c r="AE1393" s="25">
        <v>707000</v>
      </c>
      <c r="AF1393" s="25">
        <v>9279979</v>
      </c>
      <c r="AG1393" s="25">
        <v>0</v>
      </c>
      <c r="AH1393" s="25">
        <v>10813979</v>
      </c>
      <c r="AI1393" s="16" t="s">
        <v>18459</v>
      </c>
    </row>
    <row r="1394" spans="1:35" x14ac:dyDescent="0.25">
      <c r="A1394" s="17">
        <v>114227</v>
      </c>
      <c r="B1394" s="18">
        <v>3</v>
      </c>
      <c r="C1394" s="16" t="s">
        <v>47</v>
      </c>
      <c r="D1394" s="21">
        <v>40263</v>
      </c>
      <c r="E1394" s="16" t="s">
        <v>142</v>
      </c>
      <c r="F1394" s="21">
        <v>44000</v>
      </c>
      <c r="G1394" s="16" t="s">
        <v>142</v>
      </c>
      <c r="H1394" s="26" t="s">
        <v>354</v>
      </c>
      <c r="M1394" s="26" t="s">
        <v>1376</v>
      </c>
      <c r="O1394" s="16" t="s">
        <v>151</v>
      </c>
      <c r="P1394" s="26" t="s">
        <v>198</v>
      </c>
      <c r="T1394" s="23" t="s">
        <v>32</v>
      </c>
      <c r="W1394" s="20" t="s">
        <v>43</v>
      </c>
      <c r="Z1394" s="25">
        <v>0</v>
      </c>
      <c r="AA1394" s="25">
        <v>0</v>
      </c>
      <c r="AB1394" s="25">
        <v>369575.35</v>
      </c>
      <c r="AC1394" s="25">
        <v>0</v>
      </c>
      <c r="AD1394" s="25">
        <v>0</v>
      </c>
      <c r="AE1394" s="25">
        <v>0</v>
      </c>
      <c r="AF1394" s="25">
        <v>369575.35</v>
      </c>
      <c r="AG1394" s="25">
        <v>0</v>
      </c>
      <c r="AH1394" s="25">
        <v>369575.35</v>
      </c>
      <c r="AI1394" s="16" t="s">
        <v>1377</v>
      </c>
    </row>
    <row r="1395" spans="1:35" x14ac:dyDescent="0.25">
      <c r="A1395" s="17">
        <v>114228</v>
      </c>
      <c r="B1395" s="18">
        <v>1</v>
      </c>
      <c r="C1395" s="16" t="s">
        <v>47</v>
      </c>
      <c r="D1395" s="21">
        <v>40263</v>
      </c>
      <c r="E1395" s="16" t="s">
        <v>142</v>
      </c>
      <c r="F1395" s="21">
        <v>44000</v>
      </c>
      <c r="G1395" s="16" t="s">
        <v>142</v>
      </c>
      <c r="H1395" s="26" t="s">
        <v>394</v>
      </c>
      <c r="M1395" s="26" t="s">
        <v>1378</v>
      </c>
      <c r="O1395" s="16" t="s">
        <v>151</v>
      </c>
      <c r="P1395" s="26" t="s">
        <v>198</v>
      </c>
      <c r="T1395" s="23" t="s">
        <v>32</v>
      </c>
      <c r="W1395" s="20" t="s">
        <v>43</v>
      </c>
      <c r="Z1395" s="25">
        <v>0</v>
      </c>
      <c r="AA1395" s="25">
        <v>0</v>
      </c>
      <c r="AB1395" s="25">
        <v>399895.06</v>
      </c>
      <c r="AC1395" s="25">
        <v>0</v>
      </c>
      <c r="AD1395" s="25">
        <v>0</v>
      </c>
      <c r="AE1395" s="25">
        <v>0</v>
      </c>
      <c r="AF1395" s="25">
        <v>399895.06</v>
      </c>
      <c r="AG1395" s="25">
        <v>0</v>
      </c>
      <c r="AH1395" s="25">
        <v>399895.06</v>
      </c>
      <c r="AI1395" s="16" t="s">
        <v>1379</v>
      </c>
    </row>
    <row r="1396" spans="1:35" x14ac:dyDescent="0.25">
      <c r="A1396" s="17">
        <v>114236</v>
      </c>
      <c r="B1396" s="18">
        <v>3</v>
      </c>
      <c r="C1396" s="16" t="s">
        <v>73</v>
      </c>
      <c r="D1396" s="21">
        <v>40268</v>
      </c>
      <c r="E1396" s="16" t="s">
        <v>1987</v>
      </c>
      <c r="F1396" s="21">
        <v>41325</v>
      </c>
      <c r="G1396" s="16" t="s">
        <v>1609</v>
      </c>
      <c r="H1396" s="26" t="s">
        <v>98</v>
      </c>
      <c r="L1396" s="16" t="s">
        <v>110</v>
      </c>
      <c r="M1396" s="26" t="s">
        <v>18458</v>
      </c>
      <c r="O1396" s="16" t="s">
        <v>1612</v>
      </c>
      <c r="T1396" s="23" t="s">
        <v>32</v>
      </c>
      <c r="W1396" s="20" t="s">
        <v>43</v>
      </c>
      <c r="Z1396" s="24" t="s">
        <v>32</v>
      </c>
      <c r="AA1396" s="24" t="s">
        <v>32</v>
      </c>
      <c r="AB1396" s="24" t="s">
        <v>32</v>
      </c>
      <c r="AC1396" s="24" t="s">
        <v>32</v>
      </c>
      <c r="AD1396" s="24" t="s">
        <v>32</v>
      </c>
      <c r="AE1396" s="24" t="s">
        <v>32</v>
      </c>
      <c r="AF1396" s="24" t="s">
        <v>32</v>
      </c>
      <c r="AG1396" s="24" t="s">
        <v>32</v>
      </c>
      <c r="AH1396" s="24" t="s">
        <v>32</v>
      </c>
      <c r="AI1396" s="16" t="s">
        <v>18457</v>
      </c>
    </row>
    <row r="1397" spans="1:35" x14ac:dyDescent="0.25">
      <c r="A1397" s="17">
        <v>114237</v>
      </c>
      <c r="B1397" s="18">
        <v>3</v>
      </c>
      <c r="C1397" s="16" t="s">
        <v>73</v>
      </c>
      <c r="D1397" s="21">
        <v>40268</v>
      </c>
      <c r="E1397" s="16" t="s">
        <v>1987</v>
      </c>
      <c r="F1397" s="21">
        <v>40276</v>
      </c>
      <c r="G1397" s="16" t="s">
        <v>32</v>
      </c>
      <c r="H1397" s="26" t="s">
        <v>766</v>
      </c>
      <c r="L1397" s="16" t="s">
        <v>110</v>
      </c>
      <c r="M1397" s="26" t="s">
        <v>18456</v>
      </c>
      <c r="O1397" s="16" t="s">
        <v>1612</v>
      </c>
      <c r="T1397" s="23" t="s">
        <v>32</v>
      </c>
      <c r="W1397" s="20" t="s">
        <v>43</v>
      </c>
      <c r="Z1397" s="24" t="s">
        <v>32</v>
      </c>
      <c r="AA1397" s="24" t="s">
        <v>32</v>
      </c>
      <c r="AB1397" s="24" t="s">
        <v>32</v>
      </c>
      <c r="AC1397" s="24" t="s">
        <v>32</v>
      </c>
      <c r="AD1397" s="24" t="s">
        <v>32</v>
      </c>
      <c r="AE1397" s="24" t="s">
        <v>32</v>
      </c>
      <c r="AF1397" s="24" t="s">
        <v>32</v>
      </c>
      <c r="AG1397" s="24" t="s">
        <v>32</v>
      </c>
      <c r="AH1397" s="24" t="s">
        <v>32</v>
      </c>
      <c r="AI1397" s="16" t="s">
        <v>18455</v>
      </c>
    </row>
    <row r="1398" spans="1:35" x14ac:dyDescent="0.25">
      <c r="A1398" s="17">
        <v>114238</v>
      </c>
      <c r="B1398" s="18">
        <v>3</v>
      </c>
      <c r="C1398" s="16" t="s">
        <v>73</v>
      </c>
      <c r="D1398" s="21">
        <v>40268</v>
      </c>
      <c r="E1398" s="16" t="s">
        <v>1987</v>
      </c>
      <c r="F1398" s="21">
        <v>40276</v>
      </c>
      <c r="G1398" s="16" t="s">
        <v>32</v>
      </c>
      <c r="H1398" s="26" t="s">
        <v>766</v>
      </c>
      <c r="L1398" s="16" t="s">
        <v>110</v>
      </c>
      <c r="M1398" s="26" t="s">
        <v>18454</v>
      </c>
      <c r="O1398" s="16" t="s">
        <v>1612</v>
      </c>
      <c r="T1398" s="23" t="s">
        <v>32</v>
      </c>
      <c r="W1398" s="20" t="s">
        <v>43</v>
      </c>
      <c r="Z1398" s="24" t="s">
        <v>32</v>
      </c>
      <c r="AA1398" s="24" t="s">
        <v>32</v>
      </c>
      <c r="AB1398" s="24" t="s">
        <v>32</v>
      </c>
      <c r="AC1398" s="24" t="s">
        <v>32</v>
      </c>
      <c r="AD1398" s="24" t="s">
        <v>32</v>
      </c>
      <c r="AE1398" s="24" t="s">
        <v>32</v>
      </c>
      <c r="AF1398" s="24" t="s">
        <v>32</v>
      </c>
      <c r="AG1398" s="24" t="s">
        <v>32</v>
      </c>
      <c r="AH1398" s="24" t="s">
        <v>32</v>
      </c>
      <c r="AI1398" s="16" t="s">
        <v>18453</v>
      </c>
    </row>
    <row r="1399" spans="1:35" x14ac:dyDescent="0.25">
      <c r="A1399" s="17">
        <v>114253</v>
      </c>
      <c r="B1399" s="18">
        <v>3</v>
      </c>
      <c r="C1399" s="16" t="s">
        <v>73</v>
      </c>
      <c r="D1399" s="21">
        <v>40276</v>
      </c>
      <c r="E1399" s="16" t="s">
        <v>1987</v>
      </c>
      <c r="F1399" s="21">
        <v>40276</v>
      </c>
      <c r="G1399" s="16" t="s">
        <v>32</v>
      </c>
      <c r="H1399" s="26" t="s">
        <v>766</v>
      </c>
      <c r="L1399" s="16" t="s">
        <v>110</v>
      </c>
      <c r="M1399" s="26" t="s">
        <v>18452</v>
      </c>
      <c r="O1399" s="16" t="s">
        <v>1612</v>
      </c>
      <c r="T1399" s="23" t="s">
        <v>32</v>
      </c>
      <c r="W1399" s="20" t="s">
        <v>43</v>
      </c>
      <c r="Z1399" s="24" t="s">
        <v>32</v>
      </c>
      <c r="AA1399" s="24" t="s">
        <v>32</v>
      </c>
      <c r="AB1399" s="24" t="s">
        <v>32</v>
      </c>
      <c r="AC1399" s="24" t="s">
        <v>32</v>
      </c>
      <c r="AD1399" s="24" t="s">
        <v>32</v>
      </c>
      <c r="AE1399" s="24" t="s">
        <v>32</v>
      </c>
      <c r="AF1399" s="24" t="s">
        <v>32</v>
      </c>
      <c r="AG1399" s="24" t="s">
        <v>32</v>
      </c>
      <c r="AH1399" s="24" t="s">
        <v>32</v>
      </c>
      <c r="AI1399" s="16" t="s">
        <v>18451</v>
      </c>
    </row>
    <row r="1400" spans="1:35" x14ac:dyDescent="0.25">
      <c r="A1400" s="17">
        <v>114306</v>
      </c>
      <c r="B1400" s="18">
        <v>3</v>
      </c>
      <c r="C1400" s="16" t="s">
        <v>73</v>
      </c>
      <c r="D1400" s="21">
        <v>40294</v>
      </c>
      <c r="E1400" s="16" t="s">
        <v>1987</v>
      </c>
      <c r="F1400" s="21">
        <v>40294</v>
      </c>
      <c r="G1400" s="16" t="s">
        <v>32</v>
      </c>
      <c r="H1400" s="26" t="s">
        <v>766</v>
      </c>
      <c r="L1400" s="16" t="s">
        <v>110</v>
      </c>
      <c r="M1400" s="26" t="s">
        <v>18450</v>
      </c>
      <c r="O1400" s="16" t="s">
        <v>1612</v>
      </c>
      <c r="T1400" s="23" t="s">
        <v>32</v>
      </c>
      <c r="W1400" s="20" t="s">
        <v>43</v>
      </c>
      <c r="Z1400" s="24" t="s">
        <v>32</v>
      </c>
      <c r="AA1400" s="24" t="s">
        <v>32</v>
      </c>
      <c r="AB1400" s="24" t="s">
        <v>32</v>
      </c>
      <c r="AC1400" s="24" t="s">
        <v>32</v>
      </c>
      <c r="AD1400" s="24" t="s">
        <v>32</v>
      </c>
      <c r="AE1400" s="24" t="s">
        <v>32</v>
      </c>
      <c r="AF1400" s="24" t="s">
        <v>32</v>
      </c>
      <c r="AG1400" s="24" t="s">
        <v>32</v>
      </c>
      <c r="AH1400" s="24" t="s">
        <v>32</v>
      </c>
      <c r="AI1400" s="16" t="s">
        <v>18449</v>
      </c>
    </row>
    <row r="1401" spans="1:35" x14ac:dyDescent="0.25">
      <c r="A1401" s="17">
        <v>114310</v>
      </c>
      <c r="B1401" s="18">
        <v>1</v>
      </c>
      <c r="C1401" s="16" t="s">
        <v>73</v>
      </c>
      <c r="D1401" s="21">
        <v>40295</v>
      </c>
      <c r="E1401" s="16" t="s">
        <v>1987</v>
      </c>
      <c r="F1401" s="21">
        <v>40295</v>
      </c>
      <c r="G1401" s="16" t="s">
        <v>32</v>
      </c>
      <c r="H1401" s="26" t="s">
        <v>400</v>
      </c>
      <c r="L1401" s="16" t="s">
        <v>110</v>
      </c>
      <c r="M1401" s="26" t="s">
        <v>18448</v>
      </c>
      <c r="O1401" s="16" t="s">
        <v>1612</v>
      </c>
      <c r="T1401" s="23" t="s">
        <v>32</v>
      </c>
      <c r="W1401" s="20" t="s">
        <v>43</v>
      </c>
      <c r="Z1401" s="24" t="s">
        <v>32</v>
      </c>
      <c r="AA1401" s="24" t="s">
        <v>32</v>
      </c>
      <c r="AB1401" s="24" t="s">
        <v>32</v>
      </c>
      <c r="AC1401" s="24" t="s">
        <v>32</v>
      </c>
      <c r="AD1401" s="24" t="s">
        <v>32</v>
      </c>
      <c r="AE1401" s="24" t="s">
        <v>32</v>
      </c>
      <c r="AF1401" s="24" t="s">
        <v>32</v>
      </c>
      <c r="AG1401" s="24" t="s">
        <v>32</v>
      </c>
      <c r="AH1401" s="24" t="s">
        <v>32</v>
      </c>
    </row>
    <row r="1402" spans="1:35" x14ac:dyDescent="0.25">
      <c r="A1402" s="17">
        <v>114311</v>
      </c>
      <c r="B1402" s="18">
        <v>1</v>
      </c>
      <c r="C1402" s="16" t="s">
        <v>73</v>
      </c>
      <c r="D1402" s="21">
        <v>40295</v>
      </c>
      <c r="E1402" s="16" t="s">
        <v>1987</v>
      </c>
      <c r="F1402" s="21">
        <v>40295</v>
      </c>
      <c r="G1402" s="16" t="s">
        <v>32</v>
      </c>
      <c r="H1402" s="26" t="s">
        <v>400</v>
      </c>
      <c r="L1402" s="16" t="s">
        <v>110</v>
      </c>
      <c r="M1402" s="26" t="s">
        <v>18447</v>
      </c>
      <c r="O1402" s="16" t="s">
        <v>1612</v>
      </c>
      <c r="T1402" s="23" t="s">
        <v>32</v>
      </c>
      <c r="W1402" s="20" t="s">
        <v>43</v>
      </c>
      <c r="Z1402" s="24" t="s">
        <v>32</v>
      </c>
      <c r="AA1402" s="24" t="s">
        <v>32</v>
      </c>
      <c r="AB1402" s="24" t="s">
        <v>32</v>
      </c>
      <c r="AC1402" s="24" t="s">
        <v>32</v>
      </c>
      <c r="AD1402" s="24" t="s">
        <v>32</v>
      </c>
      <c r="AE1402" s="24" t="s">
        <v>32</v>
      </c>
      <c r="AF1402" s="24" t="s">
        <v>32</v>
      </c>
      <c r="AG1402" s="24" t="s">
        <v>32</v>
      </c>
      <c r="AH1402" s="24" t="s">
        <v>32</v>
      </c>
    </row>
    <row r="1403" spans="1:35" ht="30" x14ac:dyDescent="0.25">
      <c r="A1403" s="17">
        <v>114321.02</v>
      </c>
      <c r="B1403" s="18">
        <v>2</v>
      </c>
      <c r="C1403" s="16" t="s">
        <v>73</v>
      </c>
      <c r="D1403" s="21">
        <v>41912</v>
      </c>
      <c r="E1403" s="16" t="s">
        <v>543</v>
      </c>
      <c r="F1403" s="21">
        <v>44215</v>
      </c>
      <c r="G1403" s="16" t="s">
        <v>75</v>
      </c>
      <c r="H1403" s="26" t="s">
        <v>286</v>
      </c>
      <c r="M1403" s="26" t="s">
        <v>18446</v>
      </c>
      <c r="N1403" s="26" t="s">
        <v>18445</v>
      </c>
      <c r="O1403" s="16" t="s">
        <v>60</v>
      </c>
      <c r="P1403" s="26" t="s">
        <v>100</v>
      </c>
      <c r="T1403" s="23" t="s">
        <v>32</v>
      </c>
      <c r="W1403" s="20" t="s">
        <v>43</v>
      </c>
      <c r="Z1403" s="24" t="s">
        <v>32</v>
      </c>
      <c r="AA1403" s="24" t="s">
        <v>32</v>
      </c>
      <c r="AB1403" s="24" t="s">
        <v>32</v>
      </c>
      <c r="AC1403" s="24" t="s">
        <v>32</v>
      </c>
      <c r="AD1403" s="25">
        <v>500000</v>
      </c>
      <c r="AE1403" s="25">
        <v>0</v>
      </c>
      <c r="AF1403" s="25">
        <v>0</v>
      </c>
      <c r="AG1403" s="25">
        <v>0</v>
      </c>
      <c r="AH1403" s="25">
        <v>500000</v>
      </c>
    </row>
    <row r="1404" spans="1:35" x14ac:dyDescent="0.25">
      <c r="A1404" s="17">
        <v>114322</v>
      </c>
      <c r="B1404" s="18">
        <v>4</v>
      </c>
      <c r="C1404" s="16" t="s">
        <v>73</v>
      </c>
      <c r="D1404" s="21">
        <v>40297</v>
      </c>
      <c r="E1404" s="16" t="s">
        <v>570</v>
      </c>
      <c r="F1404" s="21">
        <v>44348</v>
      </c>
      <c r="G1404" s="16" t="s">
        <v>75</v>
      </c>
      <c r="H1404" s="26" t="s">
        <v>126</v>
      </c>
      <c r="I1404" s="16" t="s">
        <v>1446</v>
      </c>
      <c r="J1404" s="20" t="s">
        <v>148</v>
      </c>
      <c r="L1404" s="16" t="s">
        <v>149</v>
      </c>
      <c r="M1404" s="26" t="s">
        <v>18444</v>
      </c>
      <c r="N1404" s="26" t="s">
        <v>2343</v>
      </c>
      <c r="O1404" s="16" t="s">
        <v>188</v>
      </c>
      <c r="P1404" s="26" t="s">
        <v>188</v>
      </c>
      <c r="Q1404" s="26" t="s">
        <v>2343</v>
      </c>
      <c r="R1404" s="16" t="s">
        <v>139</v>
      </c>
      <c r="S1404" s="16" t="s">
        <v>84</v>
      </c>
      <c r="T1404" s="22">
        <v>2.2599999999999998</v>
      </c>
      <c r="U1404" s="21">
        <v>44540</v>
      </c>
      <c r="W1404" s="20" t="s">
        <v>472</v>
      </c>
      <c r="X1404" s="16" t="s">
        <v>454</v>
      </c>
      <c r="Z1404" s="24" t="s">
        <v>32</v>
      </c>
      <c r="AA1404" s="24" t="s">
        <v>32</v>
      </c>
      <c r="AB1404" s="24" t="s">
        <v>32</v>
      </c>
      <c r="AC1404" s="24" t="s">
        <v>32</v>
      </c>
      <c r="AD1404" s="24" t="s">
        <v>32</v>
      </c>
      <c r="AE1404" s="24" t="s">
        <v>32</v>
      </c>
      <c r="AF1404" s="24" t="s">
        <v>32</v>
      </c>
      <c r="AG1404" s="24" t="s">
        <v>32</v>
      </c>
      <c r="AH1404" s="24" t="s">
        <v>32</v>
      </c>
      <c r="AI1404" s="16" t="s">
        <v>18443</v>
      </c>
    </row>
    <row r="1405" spans="1:35" x14ac:dyDescent="0.25">
      <c r="A1405" s="17">
        <v>114333</v>
      </c>
      <c r="B1405" s="18">
        <v>3</v>
      </c>
      <c r="C1405" s="16" t="s">
        <v>474</v>
      </c>
      <c r="D1405" s="21">
        <v>40304</v>
      </c>
      <c r="E1405" s="16" t="s">
        <v>142</v>
      </c>
      <c r="F1405" s="21">
        <v>40431</v>
      </c>
      <c r="G1405" s="16" t="s">
        <v>32</v>
      </c>
      <c r="H1405" s="26" t="s">
        <v>766</v>
      </c>
      <c r="M1405" s="26" t="s">
        <v>18442</v>
      </c>
      <c r="O1405" s="16" t="s">
        <v>188</v>
      </c>
      <c r="P1405" s="26" t="s">
        <v>188</v>
      </c>
      <c r="T1405" s="23" t="s">
        <v>32</v>
      </c>
      <c r="U1405" s="21">
        <v>40303</v>
      </c>
      <c r="W1405" s="20" t="s">
        <v>43</v>
      </c>
      <c r="Z1405" s="24" t="s">
        <v>32</v>
      </c>
      <c r="AA1405" s="24" t="s">
        <v>32</v>
      </c>
      <c r="AB1405" s="24" t="s">
        <v>32</v>
      </c>
      <c r="AC1405" s="24" t="s">
        <v>32</v>
      </c>
      <c r="AD1405" s="25">
        <v>0</v>
      </c>
      <c r="AE1405" s="25">
        <v>0</v>
      </c>
      <c r="AF1405" s="25">
        <v>0</v>
      </c>
      <c r="AG1405" s="25">
        <v>1349287</v>
      </c>
      <c r="AH1405" s="25">
        <v>1349287</v>
      </c>
      <c r="AI1405" s="16" t="s">
        <v>18441</v>
      </c>
    </row>
    <row r="1406" spans="1:35" x14ac:dyDescent="0.25">
      <c r="A1406" s="17">
        <v>114347</v>
      </c>
      <c r="B1406" s="18">
        <v>1</v>
      </c>
      <c r="C1406" s="16" t="s">
        <v>73</v>
      </c>
      <c r="D1406" s="21">
        <v>40309</v>
      </c>
      <c r="E1406" s="16" t="s">
        <v>142</v>
      </c>
      <c r="F1406" s="21">
        <v>43418</v>
      </c>
      <c r="G1406" s="16" t="s">
        <v>75</v>
      </c>
      <c r="H1406" s="26" t="s">
        <v>1163</v>
      </c>
      <c r="M1406" s="26" t="s">
        <v>18440</v>
      </c>
      <c r="O1406" s="16" t="s">
        <v>78</v>
      </c>
      <c r="P1406" s="26" t="s">
        <v>78</v>
      </c>
      <c r="T1406" s="23" t="s">
        <v>32</v>
      </c>
      <c r="W1406" s="20" t="s">
        <v>43</v>
      </c>
      <c r="Z1406" s="24" t="s">
        <v>32</v>
      </c>
      <c r="AA1406" s="24" t="s">
        <v>32</v>
      </c>
      <c r="AB1406" s="24" t="s">
        <v>32</v>
      </c>
      <c r="AC1406" s="24" t="s">
        <v>32</v>
      </c>
      <c r="AD1406" s="25">
        <v>0</v>
      </c>
      <c r="AE1406" s="25">
        <v>0</v>
      </c>
      <c r="AF1406" s="25">
        <v>171673.3</v>
      </c>
      <c r="AG1406" s="25">
        <v>0</v>
      </c>
      <c r="AH1406" s="25">
        <v>171673.3</v>
      </c>
      <c r="AI1406" s="16" t="s">
        <v>18439</v>
      </c>
    </row>
    <row r="1407" spans="1:35" x14ac:dyDescent="0.25">
      <c r="A1407" s="17">
        <v>114379.01</v>
      </c>
      <c r="B1407" s="18">
        <v>3</v>
      </c>
      <c r="C1407" s="16" t="s">
        <v>73</v>
      </c>
      <c r="D1407" s="21">
        <v>41887</v>
      </c>
      <c r="E1407" s="16" t="s">
        <v>142</v>
      </c>
      <c r="F1407" s="21">
        <v>44365</v>
      </c>
      <c r="G1407" s="16" t="s">
        <v>108</v>
      </c>
      <c r="H1407" s="26" t="s">
        <v>304</v>
      </c>
      <c r="I1407" s="16" t="s">
        <v>1380</v>
      </c>
      <c r="J1407" s="20" t="s">
        <v>116</v>
      </c>
      <c r="L1407" s="16" t="s">
        <v>116</v>
      </c>
      <c r="M1407" s="26" t="s">
        <v>1381</v>
      </c>
      <c r="O1407" s="16" t="s">
        <v>53</v>
      </c>
      <c r="P1407" s="26" t="s">
        <v>40</v>
      </c>
      <c r="R1407" s="16" t="s">
        <v>41</v>
      </c>
      <c r="S1407" s="16" t="s">
        <v>42</v>
      </c>
      <c r="T1407" s="22">
        <v>0.105</v>
      </c>
      <c r="U1407" s="21">
        <v>44729</v>
      </c>
      <c r="W1407" s="20" t="s">
        <v>43</v>
      </c>
      <c r="X1407" s="16" t="s">
        <v>78</v>
      </c>
      <c r="Y1407" s="26" t="s">
        <v>1382</v>
      </c>
      <c r="Z1407" s="25">
        <v>57000</v>
      </c>
      <c r="AA1407" s="25">
        <v>0</v>
      </c>
      <c r="AB1407" s="25">
        <v>88000</v>
      </c>
      <c r="AC1407" s="25">
        <v>0</v>
      </c>
      <c r="AD1407" s="25">
        <v>157000</v>
      </c>
      <c r="AE1407" s="25">
        <v>0</v>
      </c>
      <c r="AF1407" s="25">
        <v>285500</v>
      </c>
      <c r="AG1407" s="25">
        <v>0</v>
      </c>
      <c r="AH1407" s="25">
        <v>442500</v>
      </c>
      <c r="AI1407" s="16" t="s">
        <v>1383</v>
      </c>
    </row>
    <row r="1408" spans="1:35" x14ac:dyDescent="0.25">
      <c r="A1408" s="17">
        <v>114379.02</v>
      </c>
      <c r="B1408" s="18">
        <v>3</v>
      </c>
      <c r="C1408" s="16" t="s">
        <v>73</v>
      </c>
      <c r="D1408" s="21">
        <v>44174</v>
      </c>
      <c r="E1408" s="16" t="s">
        <v>176</v>
      </c>
      <c r="F1408" s="21">
        <v>44302</v>
      </c>
      <c r="G1408" s="16" t="s">
        <v>142</v>
      </c>
      <c r="H1408" s="26" t="s">
        <v>304</v>
      </c>
      <c r="I1408" s="16" t="s">
        <v>1380</v>
      </c>
      <c r="J1408" s="20" t="s">
        <v>116</v>
      </c>
      <c r="L1408" s="16" t="s">
        <v>116</v>
      </c>
      <c r="M1408" s="26" t="s">
        <v>1381</v>
      </c>
      <c r="O1408" s="16" t="s">
        <v>53</v>
      </c>
      <c r="P1408" s="26" t="s">
        <v>79</v>
      </c>
      <c r="R1408" s="16" t="s">
        <v>41</v>
      </c>
      <c r="S1408" s="16" t="s">
        <v>84</v>
      </c>
      <c r="T1408" s="22">
        <v>0</v>
      </c>
      <c r="U1408" s="21">
        <v>44428</v>
      </c>
      <c r="W1408" s="20" t="s">
        <v>43</v>
      </c>
      <c r="X1408" s="16" t="s">
        <v>78</v>
      </c>
      <c r="Y1408" s="26" t="s">
        <v>1382</v>
      </c>
      <c r="Z1408" s="25">
        <v>0</v>
      </c>
      <c r="AA1408" s="25">
        <v>0</v>
      </c>
      <c r="AB1408" s="25">
        <v>65500</v>
      </c>
      <c r="AC1408" s="25">
        <v>0</v>
      </c>
      <c r="AD1408" s="25">
        <v>0</v>
      </c>
      <c r="AE1408" s="25">
        <v>0</v>
      </c>
      <c r="AF1408" s="25">
        <v>65500</v>
      </c>
      <c r="AG1408" s="25">
        <v>0</v>
      </c>
      <c r="AH1408" s="25">
        <v>65500</v>
      </c>
      <c r="AI1408" s="16" t="s">
        <v>1384</v>
      </c>
    </row>
    <row r="1409" spans="1:35" ht="30" x14ac:dyDescent="0.25">
      <c r="A1409" s="17">
        <v>114380.01</v>
      </c>
      <c r="B1409" s="18">
        <v>1</v>
      </c>
      <c r="C1409" s="16" t="s">
        <v>47</v>
      </c>
      <c r="D1409" s="21">
        <v>40473</v>
      </c>
      <c r="E1409" s="16" t="s">
        <v>74</v>
      </c>
      <c r="F1409" s="21">
        <v>41309</v>
      </c>
      <c r="G1409" s="16" t="s">
        <v>48</v>
      </c>
      <c r="H1409" s="26" t="s">
        <v>1163</v>
      </c>
      <c r="M1409" s="26" t="s">
        <v>1385</v>
      </c>
      <c r="O1409" s="16" t="s">
        <v>78</v>
      </c>
      <c r="P1409" s="26" t="s">
        <v>67</v>
      </c>
      <c r="T1409" s="22">
        <v>0</v>
      </c>
      <c r="U1409" s="21">
        <v>40711</v>
      </c>
      <c r="W1409" s="20" t="s">
        <v>43</v>
      </c>
      <c r="Z1409" s="25">
        <v>0</v>
      </c>
      <c r="AA1409" s="25">
        <v>0</v>
      </c>
      <c r="AB1409" s="25">
        <v>238.82</v>
      </c>
      <c r="AC1409" s="25">
        <v>0</v>
      </c>
      <c r="AD1409" s="25">
        <v>0</v>
      </c>
      <c r="AE1409" s="25">
        <v>0</v>
      </c>
      <c r="AF1409" s="25">
        <v>41147.94</v>
      </c>
      <c r="AG1409" s="25">
        <v>0</v>
      </c>
      <c r="AH1409" s="25">
        <v>41147.94</v>
      </c>
      <c r="AI1409" s="16" t="s">
        <v>1386</v>
      </c>
    </row>
    <row r="1410" spans="1:35" x14ac:dyDescent="0.25">
      <c r="A1410" s="17">
        <v>114380.13</v>
      </c>
      <c r="B1410" s="18">
        <v>2</v>
      </c>
      <c r="C1410" s="16" t="s">
        <v>73</v>
      </c>
      <c r="D1410" s="21">
        <v>41256</v>
      </c>
      <c r="E1410" s="16" t="s">
        <v>74</v>
      </c>
      <c r="F1410" s="21">
        <v>43418</v>
      </c>
      <c r="G1410" s="16" t="s">
        <v>588</v>
      </c>
      <c r="H1410" s="26" t="s">
        <v>1336</v>
      </c>
      <c r="M1410" s="26" t="s">
        <v>18438</v>
      </c>
      <c r="O1410" s="16" t="s">
        <v>78</v>
      </c>
      <c r="P1410" s="26" t="s">
        <v>18437</v>
      </c>
      <c r="T1410" s="22">
        <v>0</v>
      </c>
      <c r="W1410" s="20" t="s">
        <v>43</v>
      </c>
      <c r="Z1410" s="24" t="s">
        <v>32</v>
      </c>
      <c r="AA1410" s="24" t="s">
        <v>32</v>
      </c>
      <c r="AB1410" s="24" t="s">
        <v>32</v>
      </c>
      <c r="AC1410" s="24" t="s">
        <v>32</v>
      </c>
      <c r="AD1410" s="25">
        <v>0</v>
      </c>
      <c r="AE1410" s="25">
        <v>0</v>
      </c>
      <c r="AF1410" s="25">
        <v>29114</v>
      </c>
      <c r="AG1410" s="25">
        <v>0</v>
      </c>
      <c r="AH1410" s="25">
        <v>29114</v>
      </c>
      <c r="AI1410" s="16" t="s">
        <v>18436</v>
      </c>
    </row>
    <row r="1411" spans="1:35" x14ac:dyDescent="0.25">
      <c r="A1411" s="17">
        <v>114381</v>
      </c>
      <c r="B1411" s="18">
        <v>3</v>
      </c>
      <c r="C1411" s="16" t="s">
        <v>73</v>
      </c>
      <c r="D1411" s="21">
        <v>40330</v>
      </c>
      <c r="E1411" s="16" t="s">
        <v>142</v>
      </c>
      <c r="F1411" s="21">
        <v>42499</v>
      </c>
      <c r="G1411" s="16" t="s">
        <v>109</v>
      </c>
      <c r="H1411" s="26" t="s">
        <v>434</v>
      </c>
      <c r="I1411" s="16" t="s">
        <v>18435</v>
      </c>
      <c r="J1411" s="20" t="s">
        <v>116</v>
      </c>
      <c r="L1411" s="16" t="s">
        <v>116</v>
      </c>
      <c r="M1411" s="26" t="s">
        <v>18434</v>
      </c>
      <c r="O1411" s="16" t="s">
        <v>1223</v>
      </c>
      <c r="P1411" s="26" t="s">
        <v>18433</v>
      </c>
      <c r="T1411" s="23" t="s">
        <v>32</v>
      </c>
      <c r="W1411" s="20" t="s">
        <v>43</v>
      </c>
      <c r="Z1411" s="24" t="s">
        <v>32</v>
      </c>
      <c r="AA1411" s="24" t="s">
        <v>32</v>
      </c>
      <c r="AB1411" s="24" t="s">
        <v>32</v>
      </c>
      <c r="AC1411" s="24" t="s">
        <v>32</v>
      </c>
      <c r="AD1411" s="24" t="s">
        <v>32</v>
      </c>
      <c r="AE1411" s="24" t="s">
        <v>32</v>
      </c>
      <c r="AF1411" s="24" t="s">
        <v>32</v>
      </c>
      <c r="AG1411" s="24" t="s">
        <v>32</v>
      </c>
      <c r="AH1411" s="24" t="s">
        <v>32</v>
      </c>
      <c r="AI1411" s="16" t="s">
        <v>18432</v>
      </c>
    </row>
    <row r="1412" spans="1:35" ht="30" x14ac:dyDescent="0.25">
      <c r="A1412" s="17">
        <v>114414</v>
      </c>
      <c r="B1412" s="18">
        <v>1</v>
      </c>
      <c r="C1412" s="16" t="s">
        <v>47</v>
      </c>
      <c r="D1412" s="21">
        <v>40336</v>
      </c>
      <c r="E1412" s="16" t="s">
        <v>1387</v>
      </c>
      <c r="F1412" s="21">
        <v>44006</v>
      </c>
      <c r="G1412" s="16" t="s">
        <v>74</v>
      </c>
      <c r="H1412" s="26" t="s">
        <v>182</v>
      </c>
      <c r="L1412" s="16" t="s">
        <v>110</v>
      </c>
      <c r="M1412" s="26" t="s">
        <v>1388</v>
      </c>
      <c r="O1412" s="16" t="s">
        <v>1139</v>
      </c>
      <c r="P1412" s="26" t="s">
        <v>1140</v>
      </c>
      <c r="T1412" s="22">
        <v>0.01</v>
      </c>
      <c r="W1412" s="20" t="s">
        <v>43</v>
      </c>
      <c r="X1412" s="16" t="s">
        <v>44</v>
      </c>
      <c r="Z1412" s="25">
        <v>0</v>
      </c>
      <c r="AA1412" s="25">
        <v>38282.5</v>
      </c>
      <c r="AB1412" s="25">
        <v>0</v>
      </c>
      <c r="AC1412" s="25">
        <v>0</v>
      </c>
      <c r="AD1412" s="25">
        <v>0</v>
      </c>
      <c r="AE1412" s="25">
        <v>214282.5</v>
      </c>
      <c r="AF1412" s="25">
        <v>0</v>
      </c>
      <c r="AG1412" s="25">
        <v>0</v>
      </c>
      <c r="AH1412" s="25">
        <v>214282.5</v>
      </c>
    </row>
    <row r="1413" spans="1:35" x14ac:dyDescent="0.25">
      <c r="A1413" s="17">
        <v>114427</v>
      </c>
      <c r="B1413" s="18">
        <v>3</v>
      </c>
      <c r="C1413" s="16" t="s">
        <v>73</v>
      </c>
      <c r="D1413" s="21">
        <v>40336</v>
      </c>
      <c r="E1413" s="16" t="s">
        <v>142</v>
      </c>
      <c r="F1413" s="21">
        <v>44138</v>
      </c>
      <c r="G1413" s="16" t="s">
        <v>81</v>
      </c>
      <c r="H1413" s="26" t="s">
        <v>766</v>
      </c>
      <c r="M1413" s="26" t="s">
        <v>18431</v>
      </c>
      <c r="O1413" s="16" t="s">
        <v>188</v>
      </c>
      <c r="P1413" s="26" t="s">
        <v>551</v>
      </c>
      <c r="R1413" s="16" t="s">
        <v>139</v>
      </c>
      <c r="S1413" s="16" t="s">
        <v>4621</v>
      </c>
      <c r="T1413" s="23" t="s">
        <v>32</v>
      </c>
      <c r="W1413" s="20" t="s">
        <v>43</v>
      </c>
      <c r="Z1413" s="24" t="s">
        <v>32</v>
      </c>
      <c r="AA1413" s="24" t="s">
        <v>32</v>
      </c>
      <c r="AB1413" s="24" t="s">
        <v>32</v>
      </c>
      <c r="AC1413" s="24" t="s">
        <v>32</v>
      </c>
      <c r="AD1413" s="25">
        <v>2292000</v>
      </c>
      <c r="AE1413" s="25">
        <v>0</v>
      </c>
      <c r="AF1413" s="25">
        <v>0</v>
      </c>
      <c r="AG1413" s="25">
        <v>0</v>
      </c>
      <c r="AH1413" s="25">
        <v>2292000</v>
      </c>
    </row>
    <row r="1414" spans="1:35" x14ac:dyDescent="0.25">
      <c r="A1414" s="17">
        <v>114442</v>
      </c>
      <c r="B1414" s="18">
        <v>6</v>
      </c>
      <c r="C1414" s="16" t="s">
        <v>73</v>
      </c>
      <c r="D1414" s="21">
        <v>40340</v>
      </c>
      <c r="E1414" s="16" t="s">
        <v>1609</v>
      </c>
      <c r="F1414" s="21">
        <v>40340</v>
      </c>
      <c r="G1414" s="16" t="s">
        <v>32</v>
      </c>
      <c r="H1414" s="26" t="s">
        <v>76</v>
      </c>
      <c r="L1414" s="16" t="s">
        <v>110</v>
      </c>
      <c r="M1414" s="26" t="s">
        <v>18430</v>
      </c>
      <c r="O1414" s="16" t="s">
        <v>18429</v>
      </c>
      <c r="T1414" s="23" t="s">
        <v>32</v>
      </c>
      <c r="W1414" s="20" t="s">
        <v>43</v>
      </c>
      <c r="Z1414" s="24" t="s">
        <v>32</v>
      </c>
      <c r="AA1414" s="24" t="s">
        <v>32</v>
      </c>
      <c r="AB1414" s="24" t="s">
        <v>32</v>
      </c>
      <c r="AC1414" s="24" t="s">
        <v>32</v>
      </c>
      <c r="AD1414" s="24" t="s">
        <v>32</v>
      </c>
      <c r="AE1414" s="24" t="s">
        <v>32</v>
      </c>
      <c r="AF1414" s="24" t="s">
        <v>32</v>
      </c>
      <c r="AG1414" s="24" t="s">
        <v>32</v>
      </c>
      <c r="AH1414" s="24" t="s">
        <v>32</v>
      </c>
      <c r="AI1414" s="16" t="s">
        <v>18428</v>
      </c>
    </row>
    <row r="1415" spans="1:35" x14ac:dyDescent="0.25">
      <c r="A1415" s="17">
        <v>114446</v>
      </c>
      <c r="B1415" s="18">
        <v>6</v>
      </c>
      <c r="C1415" s="16" t="s">
        <v>73</v>
      </c>
      <c r="D1415" s="21">
        <v>40346</v>
      </c>
      <c r="E1415" s="16" t="s">
        <v>1609</v>
      </c>
      <c r="F1415" s="21">
        <v>40346</v>
      </c>
      <c r="G1415" s="16" t="s">
        <v>32</v>
      </c>
      <c r="H1415" s="26" t="s">
        <v>76</v>
      </c>
      <c r="L1415" s="16" t="s">
        <v>110</v>
      </c>
      <c r="M1415" s="26" t="s">
        <v>18427</v>
      </c>
      <c r="O1415" s="16" t="s">
        <v>1612</v>
      </c>
      <c r="T1415" s="23" t="s">
        <v>32</v>
      </c>
      <c r="W1415" s="20" t="s">
        <v>43</v>
      </c>
      <c r="Z1415" s="24" t="s">
        <v>32</v>
      </c>
      <c r="AA1415" s="24" t="s">
        <v>32</v>
      </c>
      <c r="AB1415" s="24" t="s">
        <v>32</v>
      </c>
      <c r="AC1415" s="24" t="s">
        <v>32</v>
      </c>
      <c r="AD1415" s="25">
        <v>0</v>
      </c>
      <c r="AE1415" s="25">
        <v>0</v>
      </c>
      <c r="AF1415" s="25">
        <v>0</v>
      </c>
      <c r="AG1415" s="25">
        <v>0</v>
      </c>
      <c r="AH1415" s="25">
        <v>0</v>
      </c>
      <c r="AI1415" s="16" t="s">
        <v>18426</v>
      </c>
    </row>
    <row r="1416" spans="1:35" x14ac:dyDescent="0.25">
      <c r="A1416" s="17">
        <v>114447</v>
      </c>
      <c r="B1416" s="18">
        <v>3</v>
      </c>
      <c r="C1416" s="16" t="s">
        <v>73</v>
      </c>
      <c r="D1416" s="21">
        <v>40346</v>
      </c>
      <c r="E1416" s="16" t="s">
        <v>125</v>
      </c>
      <c r="F1416" s="21">
        <v>43474</v>
      </c>
      <c r="G1416" s="16" t="s">
        <v>75</v>
      </c>
      <c r="H1416" s="26" t="s">
        <v>98</v>
      </c>
      <c r="M1416" s="26" t="s">
        <v>18425</v>
      </c>
      <c r="O1416" s="16" t="s">
        <v>78</v>
      </c>
      <c r="T1416" s="23" t="s">
        <v>32</v>
      </c>
      <c r="W1416" s="20" t="s">
        <v>43</v>
      </c>
      <c r="Z1416" s="24" t="s">
        <v>32</v>
      </c>
      <c r="AA1416" s="24" t="s">
        <v>32</v>
      </c>
      <c r="AB1416" s="24" t="s">
        <v>32</v>
      </c>
      <c r="AC1416" s="24" t="s">
        <v>32</v>
      </c>
      <c r="AD1416" s="24" t="s">
        <v>32</v>
      </c>
      <c r="AE1416" s="24" t="s">
        <v>32</v>
      </c>
      <c r="AF1416" s="24" t="s">
        <v>32</v>
      </c>
      <c r="AG1416" s="24" t="s">
        <v>32</v>
      </c>
      <c r="AH1416" s="24" t="s">
        <v>32</v>
      </c>
    </row>
    <row r="1417" spans="1:35" x14ac:dyDescent="0.25">
      <c r="A1417" s="17">
        <v>114448</v>
      </c>
      <c r="B1417" s="18">
        <v>3</v>
      </c>
      <c r="C1417" s="16" t="s">
        <v>73</v>
      </c>
      <c r="D1417" s="21">
        <v>40346</v>
      </c>
      <c r="E1417" s="16" t="s">
        <v>125</v>
      </c>
      <c r="F1417" s="21">
        <v>43474</v>
      </c>
      <c r="G1417" s="16" t="s">
        <v>75</v>
      </c>
      <c r="H1417" s="26" t="s">
        <v>434</v>
      </c>
      <c r="M1417" s="26" t="s">
        <v>18424</v>
      </c>
      <c r="O1417" s="16" t="s">
        <v>78</v>
      </c>
      <c r="T1417" s="23" t="s">
        <v>32</v>
      </c>
      <c r="W1417" s="20" t="s">
        <v>43</v>
      </c>
      <c r="Z1417" s="24" t="s">
        <v>32</v>
      </c>
      <c r="AA1417" s="24" t="s">
        <v>32</v>
      </c>
      <c r="AB1417" s="24" t="s">
        <v>32</v>
      </c>
      <c r="AC1417" s="24" t="s">
        <v>32</v>
      </c>
      <c r="AD1417" s="24" t="s">
        <v>32</v>
      </c>
      <c r="AE1417" s="24" t="s">
        <v>32</v>
      </c>
      <c r="AF1417" s="24" t="s">
        <v>32</v>
      </c>
      <c r="AG1417" s="24" t="s">
        <v>32</v>
      </c>
      <c r="AH1417" s="24" t="s">
        <v>32</v>
      </c>
    </row>
    <row r="1418" spans="1:35" x14ac:dyDescent="0.25">
      <c r="A1418" s="17">
        <v>114449</v>
      </c>
      <c r="B1418" s="18">
        <v>3</v>
      </c>
      <c r="C1418" s="16" t="s">
        <v>73</v>
      </c>
      <c r="D1418" s="21">
        <v>40346</v>
      </c>
      <c r="E1418" s="16" t="s">
        <v>125</v>
      </c>
      <c r="F1418" s="21">
        <v>43474</v>
      </c>
      <c r="G1418" s="16" t="s">
        <v>75</v>
      </c>
      <c r="H1418" s="26" t="s">
        <v>434</v>
      </c>
      <c r="M1418" s="26" t="s">
        <v>18423</v>
      </c>
      <c r="O1418" s="16" t="s">
        <v>78</v>
      </c>
      <c r="T1418" s="23" t="s">
        <v>32</v>
      </c>
      <c r="W1418" s="20" t="s">
        <v>43</v>
      </c>
      <c r="Z1418" s="24" t="s">
        <v>32</v>
      </c>
      <c r="AA1418" s="24" t="s">
        <v>32</v>
      </c>
      <c r="AB1418" s="24" t="s">
        <v>32</v>
      </c>
      <c r="AC1418" s="24" t="s">
        <v>32</v>
      </c>
      <c r="AD1418" s="24" t="s">
        <v>32</v>
      </c>
      <c r="AE1418" s="24" t="s">
        <v>32</v>
      </c>
      <c r="AF1418" s="24" t="s">
        <v>32</v>
      </c>
      <c r="AG1418" s="24" t="s">
        <v>32</v>
      </c>
      <c r="AH1418" s="24" t="s">
        <v>32</v>
      </c>
    </row>
    <row r="1419" spans="1:35" x14ac:dyDescent="0.25">
      <c r="A1419" s="17">
        <v>114451</v>
      </c>
      <c r="B1419" s="18">
        <v>6</v>
      </c>
      <c r="C1419" s="16" t="s">
        <v>73</v>
      </c>
      <c r="D1419" s="21">
        <v>40346</v>
      </c>
      <c r="E1419" s="16" t="s">
        <v>125</v>
      </c>
      <c r="F1419" s="21">
        <v>43418</v>
      </c>
      <c r="G1419" s="16" t="s">
        <v>75</v>
      </c>
      <c r="H1419" s="26" t="s">
        <v>76</v>
      </c>
      <c r="M1419" s="26" t="s">
        <v>18422</v>
      </c>
      <c r="O1419" s="16" t="s">
        <v>78</v>
      </c>
      <c r="T1419" s="23" t="s">
        <v>32</v>
      </c>
      <c r="W1419" s="20" t="s">
        <v>43</v>
      </c>
      <c r="Z1419" s="24" t="s">
        <v>32</v>
      </c>
      <c r="AA1419" s="24" t="s">
        <v>32</v>
      </c>
      <c r="AB1419" s="24" t="s">
        <v>32</v>
      </c>
      <c r="AC1419" s="24" t="s">
        <v>32</v>
      </c>
      <c r="AD1419" s="24" t="s">
        <v>32</v>
      </c>
      <c r="AE1419" s="24" t="s">
        <v>32</v>
      </c>
      <c r="AF1419" s="24" t="s">
        <v>32</v>
      </c>
      <c r="AG1419" s="24" t="s">
        <v>32</v>
      </c>
      <c r="AH1419" s="24" t="s">
        <v>32</v>
      </c>
    </row>
    <row r="1420" spans="1:35" ht="30" x14ac:dyDescent="0.25">
      <c r="A1420" s="17">
        <v>114457</v>
      </c>
      <c r="B1420" s="18">
        <v>2</v>
      </c>
      <c r="C1420" s="16" t="s">
        <v>31</v>
      </c>
      <c r="D1420" s="21">
        <v>40352</v>
      </c>
      <c r="E1420" s="16" t="s">
        <v>1280</v>
      </c>
      <c r="F1420" s="21">
        <v>44215</v>
      </c>
      <c r="G1420" s="16" t="s">
        <v>75</v>
      </c>
      <c r="H1420" s="26" t="s">
        <v>212</v>
      </c>
      <c r="I1420" s="16" t="s">
        <v>163</v>
      </c>
      <c r="J1420" s="20" t="s">
        <v>148</v>
      </c>
      <c r="K1420" s="16" t="s">
        <v>18421</v>
      </c>
      <c r="L1420" s="16" t="s">
        <v>149</v>
      </c>
      <c r="M1420" s="26" t="s">
        <v>18420</v>
      </c>
      <c r="N1420" s="26" t="s">
        <v>18419</v>
      </c>
      <c r="O1420" s="16" t="s">
        <v>60</v>
      </c>
      <c r="P1420" s="26" t="s">
        <v>3389</v>
      </c>
      <c r="T1420" s="22">
        <v>0</v>
      </c>
      <c r="W1420" s="20" t="s">
        <v>43</v>
      </c>
      <c r="X1420" s="16" t="s">
        <v>454</v>
      </c>
      <c r="Z1420" s="24" t="s">
        <v>32</v>
      </c>
      <c r="AA1420" s="24" t="s">
        <v>32</v>
      </c>
      <c r="AB1420" s="24" t="s">
        <v>32</v>
      </c>
      <c r="AC1420" s="24" t="s">
        <v>32</v>
      </c>
      <c r="AD1420" s="25">
        <v>0</v>
      </c>
      <c r="AE1420" s="25">
        <v>0</v>
      </c>
      <c r="AF1420" s="25">
        <v>0</v>
      </c>
      <c r="AG1420" s="25">
        <v>0</v>
      </c>
      <c r="AH1420" s="25">
        <v>0</v>
      </c>
    </row>
    <row r="1421" spans="1:35" x14ac:dyDescent="0.25">
      <c r="A1421" s="17">
        <v>114460</v>
      </c>
      <c r="B1421" s="18">
        <v>3</v>
      </c>
      <c r="C1421" s="16" t="s">
        <v>73</v>
      </c>
      <c r="D1421" s="21">
        <v>40353</v>
      </c>
      <c r="E1421" s="16" t="s">
        <v>18351</v>
      </c>
      <c r="F1421" s="21">
        <v>40353</v>
      </c>
      <c r="G1421" s="16" t="s">
        <v>32</v>
      </c>
      <c r="H1421" s="26" t="s">
        <v>766</v>
      </c>
      <c r="L1421" s="16" t="s">
        <v>110</v>
      </c>
      <c r="M1421" s="26" t="s">
        <v>18418</v>
      </c>
      <c r="O1421" s="16" t="s">
        <v>1612</v>
      </c>
      <c r="T1421" s="23" t="s">
        <v>32</v>
      </c>
      <c r="W1421" s="20" t="s">
        <v>43</v>
      </c>
      <c r="Z1421" s="24" t="s">
        <v>32</v>
      </c>
      <c r="AA1421" s="24" t="s">
        <v>32</v>
      </c>
      <c r="AB1421" s="24" t="s">
        <v>32</v>
      </c>
      <c r="AC1421" s="24" t="s">
        <v>32</v>
      </c>
      <c r="AD1421" s="24" t="s">
        <v>32</v>
      </c>
      <c r="AE1421" s="24" t="s">
        <v>32</v>
      </c>
      <c r="AF1421" s="24" t="s">
        <v>32</v>
      </c>
      <c r="AG1421" s="24" t="s">
        <v>32</v>
      </c>
      <c r="AH1421" s="24" t="s">
        <v>32</v>
      </c>
      <c r="AI1421" s="16" t="s">
        <v>18417</v>
      </c>
    </row>
    <row r="1422" spans="1:35" x14ac:dyDescent="0.25">
      <c r="A1422" s="17">
        <v>114527</v>
      </c>
      <c r="B1422" s="18">
        <v>1</v>
      </c>
      <c r="C1422" s="16" t="s">
        <v>73</v>
      </c>
      <c r="D1422" s="21">
        <v>40375</v>
      </c>
      <c r="E1422" s="16" t="s">
        <v>18355</v>
      </c>
      <c r="F1422" s="21">
        <v>40375</v>
      </c>
      <c r="G1422" s="16" t="s">
        <v>32</v>
      </c>
      <c r="H1422" s="26" t="s">
        <v>320</v>
      </c>
      <c r="L1422" s="16" t="s">
        <v>110</v>
      </c>
      <c r="M1422" s="26" t="s">
        <v>18416</v>
      </c>
      <c r="O1422" s="16" t="s">
        <v>1612</v>
      </c>
      <c r="T1422" s="23" t="s">
        <v>32</v>
      </c>
      <c r="W1422" s="20" t="s">
        <v>43</v>
      </c>
      <c r="Z1422" s="24" t="s">
        <v>32</v>
      </c>
      <c r="AA1422" s="24" t="s">
        <v>32</v>
      </c>
      <c r="AB1422" s="24" t="s">
        <v>32</v>
      </c>
      <c r="AC1422" s="24" t="s">
        <v>32</v>
      </c>
      <c r="AD1422" s="24" t="s">
        <v>32</v>
      </c>
      <c r="AE1422" s="24" t="s">
        <v>32</v>
      </c>
      <c r="AF1422" s="24" t="s">
        <v>32</v>
      </c>
      <c r="AG1422" s="24" t="s">
        <v>32</v>
      </c>
      <c r="AH1422" s="24" t="s">
        <v>32</v>
      </c>
    </row>
    <row r="1423" spans="1:35" x14ac:dyDescent="0.25">
      <c r="A1423" s="17">
        <v>114528</v>
      </c>
      <c r="B1423" s="18">
        <v>1</v>
      </c>
      <c r="C1423" s="16" t="s">
        <v>73</v>
      </c>
      <c r="D1423" s="21">
        <v>40375</v>
      </c>
      <c r="E1423" s="16" t="s">
        <v>18355</v>
      </c>
      <c r="F1423" s="21">
        <v>40375</v>
      </c>
      <c r="G1423" s="16" t="s">
        <v>32</v>
      </c>
      <c r="H1423" s="26" t="s">
        <v>320</v>
      </c>
      <c r="L1423" s="16" t="s">
        <v>110</v>
      </c>
      <c r="M1423" s="26" t="s">
        <v>320</v>
      </c>
      <c r="O1423" s="16" t="s">
        <v>1612</v>
      </c>
      <c r="T1423" s="23" t="s">
        <v>32</v>
      </c>
      <c r="W1423" s="20" t="s">
        <v>43</v>
      </c>
      <c r="Z1423" s="24" t="s">
        <v>32</v>
      </c>
      <c r="AA1423" s="24" t="s">
        <v>32</v>
      </c>
      <c r="AB1423" s="24" t="s">
        <v>32</v>
      </c>
      <c r="AC1423" s="24" t="s">
        <v>32</v>
      </c>
      <c r="AD1423" s="24" t="s">
        <v>32</v>
      </c>
      <c r="AE1423" s="24" t="s">
        <v>32</v>
      </c>
      <c r="AF1423" s="24" t="s">
        <v>32</v>
      </c>
      <c r="AG1423" s="24" t="s">
        <v>32</v>
      </c>
      <c r="AH1423" s="24" t="s">
        <v>32</v>
      </c>
    </row>
    <row r="1424" spans="1:35" x14ac:dyDescent="0.25">
      <c r="A1424" s="17">
        <v>114529</v>
      </c>
      <c r="B1424" s="18">
        <v>6</v>
      </c>
      <c r="C1424" s="16" t="s">
        <v>73</v>
      </c>
      <c r="D1424" s="21">
        <v>40375</v>
      </c>
      <c r="E1424" s="16" t="s">
        <v>142</v>
      </c>
      <c r="F1424" s="21">
        <v>43418</v>
      </c>
      <c r="G1424" s="16" t="s">
        <v>75</v>
      </c>
      <c r="H1424" s="26" t="s">
        <v>76</v>
      </c>
      <c r="M1424" s="26" t="s">
        <v>18415</v>
      </c>
      <c r="O1424" s="16" t="s">
        <v>78</v>
      </c>
      <c r="P1424" s="26" t="s">
        <v>198</v>
      </c>
      <c r="T1424" s="23" t="s">
        <v>32</v>
      </c>
      <c r="W1424" s="20" t="s">
        <v>43</v>
      </c>
      <c r="Z1424" s="24" t="s">
        <v>32</v>
      </c>
      <c r="AA1424" s="24" t="s">
        <v>32</v>
      </c>
      <c r="AB1424" s="24" t="s">
        <v>32</v>
      </c>
      <c r="AC1424" s="24" t="s">
        <v>32</v>
      </c>
      <c r="AD1424" s="25">
        <v>0</v>
      </c>
      <c r="AE1424" s="25">
        <v>0</v>
      </c>
      <c r="AF1424" s="25">
        <v>1</v>
      </c>
      <c r="AG1424" s="25">
        <v>0</v>
      </c>
      <c r="AH1424" s="25">
        <v>1</v>
      </c>
      <c r="AI1424" s="16" t="s">
        <v>18414</v>
      </c>
    </row>
    <row r="1425" spans="1:35" x14ac:dyDescent="0.25">
      <c r="A1425" s="17">
        <v>114530</v>
      </c>
      <c r="B1425" s="18">
        <v>6</v>
      </c>
      <c r="C1425" s="16" t="s">
        <v>73</v>
      </c>
      <c r="D1425" s="21">
        <v>40375</v>
      </c>
      <c r="E1425" s="16" t="s">
        <v>142</v>
      </c>
      <c r="F1425" s="21">
        <v>43418</v>
      </c>
      <c r="G1425" s="16" t="s">
        <v>75</v>
      </c>
      <c r="H1425" s="26" t="s">
        <v>76</v>
      </c>
      <c r="M1425" s="26" t="s">
        <v>18413</v>
      </c>
      <c r="O1425" s="16" t="s">
        <v>78</v>
      </c>
      <c r="P1425" s="26" t="s">
        <v>198</v>
      </c>
      <c r="T1425" s="23" t="s">
        <v>32</v>
      </c>
      <c r="W1425" s="20" t="s">
        <v>43</v>
      </c>
      <c r="Z1425" s="24" t="s">
        <v>32</v>
      </c>
      <c r="AA1425" s="24" t="s">
        <v>32</v>
      </c>
      <c r="AB1425" s="24" t="s">
        <v>32</v>
      </c>
      <c r="AC1425" s="24" t="s">
        <v>32</v>
      </c>
      <c r="AD1425" s="25">
        <v>0</v>
      </c>
      <c r="AE1425" s="25">
        <v>0</v>
      </c>
      <c r="AF1425" s="25">
        <v>559391.75</v>
      </c>
      <c r="AG1425" s="25">
        <v>0</v>
      </c>
      <c r="AH1425" s="25">
        <v>559391.75</v>
      </c>
      <c r="AI1425" s="16" t="s">
        <v>18412</v>
      </c>
    </row>
    <row r="1426" spans="1:35" x14ac:dyDescent="0.25">
      <c r="A1426" s="17">
        <v>114543.08</v>
      </c>
      <c r="B1426" s="18">
        <v>1</v>
      </c>
      <c r="C1426" s="16" t="s">
        <v>474</v>
      </c>
      <c r="D1426" s="21">
        <v>43154</v>
      </c>
      <c r="E1426" s="16" t="s">
        <v>176</v>
      </c>
      <c r="F1426" s="21">
        <v>43903</v>
      </c>
      <c r="G1426" s="16" t="s">
        <v>142</v>
      </c>
      <c r="H1426" s="26" t="s">
        <v>1163</v>
      </c>
      <c r="M1426" s="26" t="s">
        <v>18411</v>
      </c>
      <c r="N1426" s="26" t="s">
        <v>18410</v>
      </c>
      <c r="O1426" s="16" t="s">
        <v>151</v>
      </c>
      <c r="P1426" s="26" t="s">
        <v>198</v>
      </c>
      <c r="R1426" s="16" t="s">
        <v>139</v>
      </c>
      <c r="S1426" s="16" t="s">
        <v>84</v>
      </c>
      <c r="T1426" s="23" t="s">
        <v>32</v>
      </c>
      <c r="U1426" s="21">
        <v>43329</v>
      </c>
      <c r="W1426" s="20" t="s">
        <v>43</v>
      </c>
      <c r="Z1426" s="24" t="s">
        <v>32</v>
      </c>
      <c r="AA1426" s="24" t="s">
        <v>32</v>
      </c>
      <c r="AB1426" s="24" t="s">
        <v>32</v>
      </c>
      <c r="AC1426" s="24" t="s">
        <v>32</v>
      </c>
      <c r="AD1426" s="25">
        <v>0</v>
      </c>
      <c r="AE1426" s="25">
        <v>0</v>
      </c>
      <c r="AF1426" s="25">
        <v>899942</v>
      </c>
      <c r="AG1426" s="25">
        <v>0</v>
      </c>
      <c r="AH1426" s="25">
        <v>899942</v>
      </c>
      <c r="AI1426" s="16" t="s">
        <v>18409</v>
      </c>
    </row>
    <row r="1427" spans="1:35" x14ac:dyDescent="0.25">
      <c r="A1427" s="17">
        <v>114543.09</v>
      </c>
      <c r="B1427" s="18">
        <v>1</v>
      </c>
      <c r="C1427" s="16" t="s">
        <v>474</v>
      </c>
      <c r="D1427" s="21">
        <v>43516</v>
      </c>
      <c r="E1427" s="16" t="s">
        <v>486</v>
      </c>
      <c r="F1427" s="21">
        <v>44236</v>
      </c>
      <c r="G1427" s="16" t="s">
        <v>32</v>
      </c>
      <c r="H1427" s="26" t="s">
        <v>1163</v>
      </c>
      <c r="M1427" s="26" t="s">
        <v>18408</v>
      </c>
      <c r="N1427" s="26" t="s">
        <v>18407</v>
      </c>
      <c r="O1427" s="16" t="s">
        <v>151</v>
      </c>
      <c r="P1427" s="26" t="s">
        <v>198</v>
      </c>
      <c r="R1427" s="16" t="s">
        <v>139</v>
      </c>
      <c r="S1427" s="16" t="s">
        <v>84</v>
      </c>
      <c r="T1427" s="23" t="s">
        <v>32</v>
      </c>
      <c r="U1427" s="21">
        <v>43686</v>
      </c>
      <c r="W1427" s="20" t="s">
        <v>43</v>
      </c>
      <c r="Z1427" s="24" t="s">
        <v>32</v>
      </c>
      <c r="AA1427" s="24" t="s">
        <v>32</v>
      </c>
      <c r="AB1427" s="24" t="s">
        <v>32</v>
      </c>
      <c r="AC1427" s="24" t="s">
        <v>32</v>
      </c>
      <c r="AD1427" s="25">
        <v>0</v>
      </c>
      <c r="AE1427" s="25">
        <v>0</v>
      </c>
      <c r="AF1427" s="25">
        <v>807586</v>
      </c>
      <c r="AG1427" s="25">
        <v>0</v>
      </c>
      <c r="AH1427" s="25">
        <v>807586</v>
      </c>
      <c r="AI1427" s="16" t="s">
        <v>18406</v>
      </c>
    </row>
    <row r="1428" spans="1:35" x14ac:dyDescent="0.25">
      <c r="A1428" s="17">
        <v>114543.1</v>
      </c>
      <c r="B1428" s="18">
        <v>1</v>
      </c>
      <c r="C1428" s="16" t="s">
        <v>31</v>
      </c>
      <c r="D1428" s="21">
        <v>43873</v>
      </c>
      <c r="E1428" s="16" t="s">
        <v>486</v>
      </c>
      <c r="F1428" s="21">
        <v>44076</v>
      </c>
      <c r="G1428" s="16" t="s">
        <v>109</v>
      </c>
      <c r="H1428" s="26" t="s">
        <v>1163</v>
      </c>
      <c r="M1428" s="26" t="s">
        <v>1389</v>
      </c>
      <c r="N1428" s="26" t="s">
        <v>1390</v>
      </c>
      <c r="O1428" s="16" t="s">
        <v>151</v>
      </c>
      <c r="P1428" s="26" t="s">
        <v>198</v>
      </c>
      <c r="R1428" s="16" t="s">
        <v>139</v>
      </c>
      <c r="S1428" s="16" t="s">
        <v>84</v>
      </c>
      <c r="T1428" s="23" t="s">
        <v>32</v>
      </c>
      <c r="U1428" s="21">
        <v>44057</v>
      </c>
      <c r="W1428" s="20" t="s">
        <v>43</v>
      </c>
      <c r="Z1428" s="25">
        <v>0</v>
      </c>
      <c r="AA1428" s="25">
        <v>0</v>
      </c>
      <c r="AB1428" s="25">
        <v>761694</v>
      </c>
      <c r="AC1428" s="25">
        <v>0</v>
      </c>
      <c r="AD1428" s="25">
        <v>0</v>
      </c>
      <c r="AE1428" s="25">
        <v>0</v>
      </c>
      <c r="AF1428" s="25">
        <v>761694</v>
      </c>
      <c r="AG1428" s="25">
        <v>0</v>
      </c>
      <c r="AH1428" s="25">
        <v>761694</v>
      </c>
      <c r="AI1428" s="16" t="s">
        <v>1391</v>
      </c>
    </row>
    <row r="1429" spans="1:35" x14ac:dyDescent="0.25">
      <c r="A1429" s="17">
        <v>114543.11</v>
      </c>
      <c r="B1429" s="18">
        <v>1</v>
      </c>
      <c r="C1429" s="16" t="s">
        <v>73</v>
      </c>
      <c r="D1429" s="21">
        <v>44250</v>
      </c>
      <c r="E1429" s="16" t="s">
        <v>176</v>
      </c>
      <c r="F1429" s="21">
        <v>44253</v>
      </c>
      <c r="G1429" s="16" t="s">
        <v>109</v>
      </c>
      <c r="H1429" s="26" t="s">
        <v>1163</v>
      </c>
      <c r="M1429" s="26" t="s">
        <v>18405</v>
      </c>
      <c r="N1429" s="26" t="s">
        <v>18404</v>
      </c>
      <c r="O1429" s="16" t="s">
        <v>151</v>
      </c>
      <c r="P1429" s="26" t="s">
        <v>198</v>
      </c>
      <c r="T1429" s="23" t="s">
        <v>32</v>
      </c>
      <c r="U1429" s="21">
        <v>44428</v>
      </c>
      <c r="W1429" s="20" t="s">
        <v>43</v>
      </c>
      <c r="Z1429" s="24" t="s">
        <v>32</v>
      </c>
      <c r="AA1429" s="24" t="s">
        <v>32</v>
      </c>
      <c r="AB1429" s="24" t="s">
        <v>32</v>
      </c>
      <c r="AC1429" s="24" t="s">
        <v>32</v>
      </c>
      <c r="AD1429" s="24" t="s">
        <v>32</v>
      </c>
      <c r="AE1429" s="24" t="s">
        <v>32</v>
      </c>
      <c r="AF1429" s="24" t="s">
        <v>32</v>
      </c>
      <c r="AG1429" s="24" t="s">
        <v>32</v>
      </c>
      <c r="AH1429" s="24" t="s">
        <v>32</v>
      </c>
      <c r="AI1429" s="16" t="s">
        <v>18403</v>
      </c>
    </row>
    <row r="1430" spans="1:35" x14ac:dyDescent="0.25">
      <c r="A1430" s="17">
        <v>114544.05</v>
      </c>
      <c r="B1430" s="18">
        <v>2</v>
      </c>
      <c r="C1430" s="16" t="s">
        <v>47</v>
      </c>
      <c r="D1430" s="21">
        <v>42164</v>
      </c>
      <c r="E1430" s="16" t="s">
        <v>142</v>
      </c>
      <c r="F1430" s="21">
        <v>44045</v>
      </c>
      <c r="G1430" s="16" t="s">
        <v>142</v>
      </c>
      <c r="H1430" s="26" t="s">
        <v>1336</v>
      </c>
      <c r="M1430" s="26" t="s">
        <v>1392</v>
      </c>
      <c r="O1430" s="16" t="s">
        <v>151</v>
      </c>
      <c r="P1430" s="26" t="s">
        <v>198</v>
      </c>
      <c r="T1430" s="23" t="s">
        <v>32</v>
      </c>
      <c r="U1430" s="21">
        <v>42244</v>
      </c>
      <c r="W1430" s="20" t="s">
        <v>43</v>
      </c>
      <c r="Z1430" s="25">
        <v>0</v>
      </c>
      <c r="AA1430" s="25">
        <v>0</v>
      </c>
      <c r="AB1430" s="25">
        <v>4264.67</v>
      </c>
      <c r="AC1430" s="25">
        <v>0</v>
      </c>
      <c r="AD1430" s="25">
        <v>0</v>
      </c>
      <c r="AE1430" s="25">
        <v>0</v>
      </c>
      <c r="AF1430" s="25">
        <v>556504.21</v>
      </c>
      <c r="AG1430" s="25">
        <v>0</v>
      </c>
      <c r="AH1430" s="25">
        <v>556504.21</v>
      </c>
      <c r="AI1430" s="16" t="s">
        <v>1393</v>
      </c>
    </row>
    <row r="1431" spans="1:35" x14ac:dyDescent="0.25">
      <c r="A1431" s="17">
        <v>114544.07</v>
      </c>
      <c r="B1431" s="18">
        <v>2</v>
      </c>
      <c r="C1431" s="16" t="s">
        <v>474</v>
      </c>
      <c r="D1431" s="21">
        <v>42877</v>
      </c>
      <c r="E1431" s="16" t="s">
        <v>142</v>
      </c>
      <c r="F1431" s="21">
        <v>43493</v>
      </c>
      <c r="G1431" s="16" t="s">
        <v>32</v>
      </c>
      <c r="H1431" s="26" t="s">
        <v>1336</v>
      </c>
      <c r="M1431" s="26" t="s">
        <v>18402</v>
      </c>
      <c r="O1431" s="16" t="s">
        <v>151</v>
      </c>
      <c r="P1431" s="26" t="s">
        <v>198</v>
      </c>
      <c r="R1431" s="16" t="s">
        <v>139</v>
      </c>
      <c r="S1431" s="16" t="s">
        <v>84</v>
      </c>
      <c r="T1431" s="23" t="s">
        <v>32</v>
      </c>
      <c r="U1431" s="21">
        <v>42965</v>
      </c>
      <c r="W1431" s="20" t="s">
        <v>43</v>
      </c>
      <c r="Z1431" s="24" t="s">
        <v>32</v>
      </c>
      <c r="AA1431" s="24" t="s">
        <v>32</v>
      </c>
      <c r="AB1431" s="24" t="s">
        <v>32</v>
      </c>
      <c r="AC1431" s="24" t="s">
        <v>32</v>
      </c>
      <c r="AD1431" s="25">
        <v>0</v>
      </c>
      <c r="AE1431" s="25">
        <v>0</v>
      </c>
      <c r="AF1431" s="25">
        <v>396133</v>
      </c>
      <c r="AG1431" s="25">
        <v>0</v>
      </c>
      <c r="AH1431" s="25">
        <v>396133</v>
      </c>
      <c r="AI1431" s="16" t="s">
        <v>18401</v>
      </c>
    </row>
    <row r="1432" spans="1:35" x14ac:dyDescent="0.25">
      <c r="A1432" s="17">
        <v>114544.09</v>
      </c>
      <c r="B1432" s="18">
        <v>2</v>
      </c>
      <c r="C1432" s="16" t="s">
        <v>474</v>
      </c>
      <c r="D1432" s="21">
        <v>43516</v>
      </c>
      <c r="E1432" s="16" t="s">
        <v>486</v>
      </c>
      <c r="F1432" s="21">
        <v>44223</v>
      </c>
      <c r="G1432" s="16" t="s">
        <v>32</v>
      </c>
      <c r="H1432" s="26" t="s">
        <v>1336</v>
      </c>
      <c r="M1432" s="26" t="s">
        <v>18400</v>
      </c>
      <c r="N1432" s="26" t="s">
        <v>18399</v>
      </c>
      <c r="O1432" s="16" t="s">
        <v>151</v>
      </c>
      <c r="P1432" s="26" t="s">
        <v>198</v>
      </c>
      <c r="R1432" s="16" t="s">
        <v>139</v>
      </c>
      <c r="S1432" s="16" t="s">
        <v>84</v>
      </c>
      <c r="T1432" s="23" t="s">
        <v>32</v>
      </c>
      <c r="U1432" s="21">
        <v>43686</v>
      </c>
      <c r="W1432" s="20" t="s">
        <v>43</v>
      </c>
      <c r="Z1432" s="24" t="s">
        <v>32</v>
      </c>
      <c r="AA1432" s="24" t="s">
        <v>32</v>
      </c>
      <c r="AB1432" s="24" t="s">
        <v>32</v>
      </c>
      <c r="AC1432" s="24" t="s">
        <v>32</v>
      </c>
      <c r="AD1432" s="25">
        <v>0</v>
      </c>
      <c r="AE1432" s="25">
        <v>0</v>
      </c>
      <c r="AF1432" s="25">
        <v>424620</v>
      </c>
      <c r="AG1432" s="25">
        <v>0</v>
      </c>
      <c r="AH1432" s="25">
        <v>424620</v>
      </c>
      <c r="AI1432" s="16" t="s">
        <v>18398</v>
      </c>
    </row>
    <row r="1433" spans="1:35" x14ac:dyDescent="0.25">
      <c r="A1433" s="17">
        <v>114544.1</v>
      </c>
      <c r="B1433" s="18">
        <v>2</v>
      </c>
      <c r="C1433" s="16" t="s">
        <v>31</v>
      </c>
      <c r="D1433" s="21">
        <v>43873</v>
      </c>
      <c r="E1433" s="16" t="s">
        <v>486</v>
      </c>
      <c r="F1433" s="21">
        <v>44076</v>
      </c>
      <c r="G1433" s="16" t="s">
        <v>109</v>
      </c>
      <c r="H1433" s="26" t="s">
        <v>1336</v>
      </c>
      <c r="M1433" s="26" t="s">
        <v>1394</v>
      </c>
      <c r="N1433" s="26" t="s">
        <v>1395</v>
      </c>
      <c r="O1433" s="16" t="s">
        <v>151</v>
      </c>
      <c r="P1433" s="26" t="s">
        <v>198</v>
      </c>
      <c r="R1433" s="16" t="s">
        <v>139</v>
      </c>
      <c r="S1433" s="16" t="s">
        <v>84</v>
      </c>
      <c r="T1433" s="23" t="s">
        <v>32</v>
      </c>
      <c r="U1433" s="21">
        <v>44057</v>
      </c>
      <c r="W1433" s="20" t="s">
        <v>43</v>
      </c>
      <c r="Z1433" s="25">
        <v>0</v>
      </c>
      <c r="AA1433" s="25">
        <v>0</v>
      </c>
      <c r="AB1433" s="25">
        <v>446933</v>
      </c>
      <c r="AC1433" s="25">
        <v>0</v>
      </c>
      <c r="AD1433" s="25">
        <v>0</v>
      </c>
      <c r="AE1433" s="25">
        <v>0</v>
      </c>
      <c r="AF1433" s="25">
        <v>446933</v>
      </c>
      <c r="AG1433" s="25">
        <v>0</v>
      </c>
      <c r="AH1433" s="25">
        <v>446933</v>
      </c>
      <c r="AI1433" s="16" t="s">
        <v>1396</v>
      </c>
    </row>
    <row r="1434" spans="1:35" x14ac:dyDescent="0.25">
      <c r="A1434" s="17">
        <v>114544.11</v>
      </c>
      <c r="B1434" s="18">
        <v>2</v>
      </c>
      <c r="C1434" s="16" t="s">
        <v>73</v>
      </c>
      <c r="D1434" s="21">
        <v>44250</v>
      </c>
      <c r="E1434" s="16" t="s">
        <v>176</v>
      </c>
      <c r="F1434" s="21">
        <v>44253</v>
      </c>
      <c r="G1434" s="16" t="s">
        <v>109</v>
      </c>
      <c r="H1434" s="26" t="s">
        <v>1336</v>
      </c>
      <c r="M1434" s="26" t="s">
        <v>18397</v>
      </c>
      <c r="N1434" s="26" t="s">
        <v>18396</v>
      </c>
      <c r="O1434" s="16" t="s">
        <v>151</v>
      </c>
      <c r="P1434" s="26" t="s">
        <v>198</v>
      </c>
      <c r="T1434" s="23" t="s">
        <v>32</v>
      </c>
      <c r="U1434" s="21">
        <v>44428</v>
      </c>
      <c r="W1434" s="20" t="s">
        <v>43</v>
      </c>
      <c r="Z1434" s="24" t="s">
        <v>32</v>
      </c>
      <c r="AA1434" s="24" t="s">
        <v>32</v>
      </c>
      <c r="AB1434" s="24" t="s">
        <v>32</v>
      </c>
      <c r="AC1434" s="24" t="s">
        <v>32</v>
      </c>
      <c r="AD1434" s="24" t="s">
        <v>32</v>
      </c>
      <c r="AE1434" s="24" t="s">
        <v>32</v>
      </c>
      <c r="AF1434" s="24" t="s">
        <v>32</v>
      </c>
      <c r="AG1434" s="24" t="s">
        <v>32</v>
      </c>
      <c r="AH1434" s="24" t="s">
        <v>32</v>
      </c>
      <c r="AI1434" s="16" t="s">
        <v>18395</v>
      </c>
    </row>
    <row r="1435" spans="1:35" x14ac:dyDescent="0.25">
      <c r="A1435" s="17">
        <v>114546.08</v>
      </c>
      <c r="B1435" s="18">
        <v>4</v>
      </c>
      <c r="C1435" s="16" t="s">
        <v>47</v>
      </c>
      <c r="D1435" s="21">
        <v>43154</v>
      </c>
      <c r="E1435" s="16" t="s">
        <v>176</v>
      </c>
      <c r="F1435" s="21">
        <v>44271</v>
      </c>
      <c r="G1435" s="16" t="s">
        <v>142</v>
      </c>
      <c r="H1435" s="26" t="s">
        <v>186</v>
      </c>
      <c r="M1435" s="26" t="s">
        <v>1397</v>
      </c>
      <c r="N1435" s="26" t="s">
        <v>1398</v>
      </c>
      <c r="O1435" s="16" t="s">
        <v>151</v>
      </c>
      <c r="P1435" s="26" t="s">
        <v>198</v>
      </c>
      <c r="R1435" s="16" t="s">
        <v>139</v>
      </c>
      <c r="S1435" s="16" t="s">
        <v>84</v>
      </c>
      <c r="T1435" s="23" t="s">
        <v>32</v>
      </c>
      <c r="U1435" s="21">
        <v>43329</v>
      </c>
      <c r="W1435" s="20" t="s">
        <v>43</v>
      </c>
      <c r="Z1435" s="25">
        <v>0</v>
      </c>
      <c r="AA1435" s="25">
        <v>0</v>
      </c>
      <c r="AB1435" s="25">
        <v>342.92</v>
      </c>
      <c r="AC1435" s="25">
        <v>0</v>
      </c>
      <c r="AD1435" s="25">
        <v>0</v>
      </c>
      <c r="AE1435" s="25">
        <v>0</v>
      </c>
      <c r="AF1435" s="25">
        <v>426371.92</v>
      </c>
      <c r="AG1435" s="25">
        <v>0</v>
      </c>
      <c r="AH1435" s="25">
        <v>426371.92</v>
      </c>
      <c r="AI1435" s="16" t="s">
        <v>1399</v>
      </c>
    </row>
    <row r="1436" spans="1:35" x14ac:dyDescent="0.25">
      <c r="A1436" s="17">
        <v>114546.09</v>
      </c>
      <c r="B1436" s="18">
        <v>4</v>
      </c>
      <c r="C1436" s="16" t="s">
        <v>474</v>
      </c>
      <c r="D1436" s="21">
        <v>43516</v>
      </c>
      <c r="E1436" s="16" t="s">
        <v>486</v>
      </c>
      <c r="F1436" s="21">
        <v>44204</v>
      </c>
      <c r="G1436" s="16" t="s">
        <v>32</v>
      </c>
      <c r="H1436" s="26" t="s">
        <v>186</v>
      </c>
      <c r="M1436" s="26" t="s">
        <v>18394</v>
      </c>
      <c r="N1436" s="26" t="s">
        <v>18393</v>
      </c>
      <c r="O1436" s="16" t="s">
        <v>151</v>
      </c>
      <c r="P1436" s="26" t="s">
        <v>198</v>
      </c>
      <c r="R1436" s="16" t="s">
        <v>139</v>
      </c>
      <c r="S1436" s="16" t="s">
        <v>84</v>
      </c>
      <c r="T1436" s="23" t="s">
        <v>32</v>
      </c>
      <c r="U1436" s="21">
        <v>43686</v>
      </c>
      <c r="W1436" s="20" t="s">
        <v>43</v>
      </c>
      <c r="Z1436" s="24" t="s">
        <v>32</v>
      </c>
      <c r="AA1436" s="24" t="s">
        <v>32</v>
      </c>
      <c r="AB1436" s="24" t="s">
        <v>32</v>
      </c>
      <c r="AC1436" s="24" t="s">
        <v>32</v>
      </c>
      <c r="AD1436" s="25">
        <v>0</v>
      </c>
      <c r="AE1436" s="25">
        <v>0</v>
      </c>
      <c r="AF1436" s="25">
        <v>587810</v>
      </c>
      <c r="AG1436" s="25">
        <v>0</v>
      </c>
      <c r="AH1436" s="25">
        <v>587810</v>
      </c>
      <c r="AI1436" s="16" t="s">
        <v>18392</v>
      </c>
    </row>
    <row r="1437" spans="1:35" x14ac:dyDescent="0.25">
      <c r="A1437" s="17">
        <v>114546.1</v>
      </c>
      <c r="B1437" s="18">
        <v>4</v>
      </c>
      <c r="C1437" s="16" t="s">
        <v>31</v>
      </c>
      <c r="D1437" s="21">
        <v>43873</v>
      </c>
      <c r="E1437" s="16" t="s">
        <v>486</v>
      </c>
      <c r="F1437" s="21">
        <v>44076</v>
      </c>
      <c r="G1437" s="16" t="s">
        <v>109</v>
      </c>
      <c r="H1437" s="26" t="s">
        <v>186</v>
      </c>
      <c r="M1437" s="26" t="s">
        <v>1400</v>
      </c>
      <c r="N1437" s="26" t="s">
        <v>1401</v>
      </c>
      <c r="O1437" s="16" t="s">
        <v>151</v>
      </c>
      <c r="P1437" s="26" t="s">
        <v>198</v>
      </c>
      <c r="R1437" s="16" t="s">
        <v>139</v>
      </c>
      <c r="S1437" s="16" t="s">
        <v>84</v>
      </c>
      <c r="T1437" s="23" t="s">
        <v>32</v>
      </c>
      <c r="U1437" s="21">
        <v>44057</v>
      </c>
      <c r="W1437" s="20" t="s">
        <v>43</v>
      </c>
      <c r="Z1437" s="25">
        <v>0</v>
      </c>
      <c r="AA1437" s="25">
        <v>0</v>
      </c>
      <c r="AB1437" s="25">
        <v>469954</v>
      </c>
      <c r="AC1437" s="25">
        <v>0</v>
      </c>
      <c r="AD1437" s="25">
        <v>0</v>
      </c>
      <c r="AE1437" s="25">
        <v>0</v>
      </c>
      <c r="AF1437" s="25">
        <v>469954</v>
      </c>
      <c r="AG1437" s="25">
        <v>0</v>
      </c>
      <c r="AH1437" s="25">
        <v>469954</v>
      </c>
      <c r="AI1437" s="16" t="s">
        <v>1402</v>
      </c>
    </row>
    <row r="1438" spans="1:35" x14ac:dyDescent="0.25">
      <c r="A1438" s="17">
        <v>114546.11</v>
      </c>
      <c r="B1438" s="18">
        <v>4</v>
      </c>
      <c r="C1438" s="16" t="s">
        <v>73</v>
      </c>
      <c r="D1438" s="21">
        <v>44250</v>
      </c>
      <c r="E1438" s="16" t="s">
        <v>176</v>
      </c>
      <c r="F1438" s="21">
        <v>44253</v>
      </c>
      <c r="G1438" s="16" t="s">
        <v>109</v>
      </c>
      <c r="H1438" s="26" t="s">
        <v>186</v>
      </c>
      <c r="M1438" s="26" t="s">
        <v>18391</v>
      </c>
      <c r="N1438" s="26" t="s">
        <v>18390</v>
      </c>
      <c r="O1438" s="16" t="s">
        <v>151</v>
      </c>
      <c r="P1438" s="26" t="s">
        <v>198</v>
      </c>
      <c r="T1438" s="23" t="s">
        <v>32</v>
      </c>
      <c r="U1438" s="21">
        <v>44428</v>
      </c>
      <c r="W1438" s="20" t="s">
        <v>43</v>
      </c>
      <c r="Z1438" s="24" t="s">
        <v>32</v>
      </c>
      <c r="AA1438" s="24" t="s">
        <v>32</v>
      </c>
      <c r="AB1438" s="24" t="s">
        <v>32</v>
      </c>
      <c r="AC1438" s="24" t="s">
        <v>32</v>
      </c>
      <c r="AD1438" s="24" t="s">
        <v>32</v>
      </c>
      <c r="AE1438" s="24" t="s">
        <v>32</v>
      </c>
      <c r="AF1438" s="24" t="s">
        <v>32</v>
      </c>
      <c r="AG1438" s="24" t="s">
        <v>32</v>
      </c>
      <c r="AH1438" s="24" t="s">
        <v>32</v>
      </c>
      <c r="AI1438" s="16" t="s">
        <v>18389</v>
      </c>
    </row>
    <row r="1439" spans="1:35" x14ac:dyDescent="0.25">
      <c r="A1439" s="17">
        <v>114547.08</v>
      </c>
      <c r="B1439" s="18">
        <v>3</v>
      </c>
      <c r="C1439" s="16" t="s">
        <v>47</v>
      </c>
      <c r="D1439" s="21">
        <v>43154</v>
      </c>
      <c r="E1439" s="16" t="s">
        <v>176</v>
      </c>
      <c r="F1439" s="21">
        <v>44271</v>
      </c>
      <c r="G1439" s="16" t="s">
        <v>142</v>
      </c>
      <c r="H1439" s="26" t="s">
        <v>766</v>
      </c>
      <c r="M1439" s="26" t="s">
        <v>1403</v>
      </c>
      <c r="N1439" s="26" t="s">
        <v>1404</v>
      </c>
      <c r="O1439" s="16" t="s">
        <v>151</v>
      </c>
      <c r="P1439" s="26" t="s">
        <v>198</v>
      </c>
      <c r="R1439" s="16" t="s">
        <v>139</v>
      </c>
      <c r="S1439" s="16" t="s">
        <v>84</v>
      </c>
      <c r="T1439" s="23" t="s">
        <v>32</v>
      </c>
      <c r="U1439" s="21">
        <v>43329</v>
      </c>
      <c r="W1439" s="20" t="s">
        <v>43</v>
      </c>
      <c r="Z1439" s="25">
        <v>0</v>
      </c>
      <c r="AA1439" s="25">
        <v>0</v>
      </c>
      <c r="AB1439" s="25">
        <v>16.05</v>
      </c>
      <c r="AC1439" s="25">
        <v>0</v>
      </c>
      <c r="AD1439" s="25">
        <v>0</v>
      </c>
      <c r="AE1439" s="25">
        <v>0</v>
      </c>
      <c r="AF1439" s="25">
        <v>585370.05000000005</v>
      </c>
      <c r="AG1439" s="25">
        <v>0</v>
      </c>
      <c r="AH1439" s="25">
        <v>585370.05000000005</v>
      </c>
      <c r="AI1439" s="16" t="s">
        <v>1405</v>
      </c>
    </row>
    <row r="1440" spans="1:35" x14ac:dyDescent="0.25">
      <c r="A1440" s="17">
        <v>114547.09</v>
      </c>
      <c r="B1440" s="18">
        <v>3</v>
      </c>
      <c r="C1440" s="16" t="s">
        <v>474</v>
      </c>
      <c r="D1440" s="21">
        <v>43516</v>
      </c>
      <c r="E1440" s="16" t="s">
        <v>486</v>
      </c>
      <c r="F1440" s="21">
        <v>44206</v>
      </c>
      <c r="G1440" s="16" t="s">
        <v>32</v>
      </c>
      <c r="H1440" s="26" t="s">
        <v>766</v>
      </c>
      <c r="M1440" s="26" t="s">
        <v>18388</v>
      </c>
      <c r="N1440" s="26" t="s">
        <v>18387</v>
      </c>
      <c r="O1440" s="16" t="s">
        <v>151</v>
      </c>
      <c r="P1440" s="26" t="s">
        <v>198</v>
      </c>
      <c r="R1440" s="16" t="s">
        <v>139</v>
      </c>
      <c r="S1440" s="16" t="s">
        <v>84</v>
      </c>
      <c r="T1440" s="23" t="s">
        <v>32</v>
      </c>
      <c r="U1440" s="21">
        <v>43686</v>
      </c>
      <c r="W1440" s="20" t="s">
        <v>43</v>
      </c>
      <c r="Z1440" s="24" t="s">
        <v>32</v>
      </c>
      <c r="AA1440" s="24" t="s">
        <v>32</v>
      </c>
      <c r="AB1440" s="24" t="s">
        <v>32</v>
      </c>
      <c r="AC1440" s="24" t="s">
        <v>32</v>
      </c>
      <c r="AD1440" s="25">
        <v>0</v>
      </c>
      <c r="AE1440" s="25">
        <v>0</v>
      </c>
      <c r="AF1440" s="25">
        <v>573582</v>
      </c>
      <c r="AG1440" s="25">
        <v>0</v>
      </c>
      <c r="AH1440" s="25">
        <v>573582</v>
      </c>
      <c r="AI1440" s="16" t="s">
        <v>18386</v>
      </c>
    </row>
    <row r="1441" spans="1:35" x14ac:dyDescent="0.25">
      <c r="A1441" s="17">
        <v>114547.1</v>
      </c>
      <c r="B1441" s="18">
        <v>3</v>
      </c>
      <c r="C1441" s="16" t="s">
        <v>31</v>
      </c>
      <c r="D1441" s="21">
        <v>43873</v>
      </c>
      <c r="E1441" s="16" t="s">
        <v>486</v>
      </c>
      <c r="F1441" s="21">
        <v>44076</v>
      </c>
      <c r="G1441" s="16" t="s">
        <v>109</v>
      </c>
      <c r="H1441" s="26" t="s">
        <v>766</v>
      </c>
      <c r="M1441" s="26" t="s">
        <v>1406</v>
      </c>
      <c r="N1441" s="26" t="s">
        <v>1407</v>
      </c>
      <c r="O1441" s="16" t="s">
        <v>151</v>
      </c>
      <c r="P1441" s="26" t="s">
        <v>198</v>
      </c>
      <c r="R1441" s="16" t="s">
        <v>139</v>
      </c>
      <c r="S1441" s="16" t="s">
        <v>84</v>
      </c>
      <c r="T1441" s="23" t="s">
        <v>32</v>
      </c>
      <c r="U1441" s="21">
        <v>44057</v>
      </c>
      <c r="W1441" s="20" t="s">
        <v>43</v>
      </c>
      <c r="Z1441" s="25">
        <v>0</v>
      </c>
      <c r="AA1441" s="25">
        <v>0</v>
      </c>
      <c r="AB1441" s="25">
        <v>464662</v>
      </c>
      <c r="AC1441" s="25">
        <v>0</v>
      </c>
      <c r="AD1441" s="25">
        <v>0</v>
      </c>
      <c r="AE1441" s="25">
        <v>0</v>
      </c>
      <c r="AF1441" s="25">
        <v>464662</v>
      </c>
      <c r="AG1441" s="25">
        <v>0</v>
      </c>
      <c r="AH1441" s="25">
        <v>464662</v>
      </c>
      <c r="AI1441" s="16" t="s">
        <v>1408</v>
      </c>
    </row>
    <row r="1442" spans="1:35" x14ac:dyDescent="0.25">
      <c r="A1442" s="17">
        <v>114547.11</v>
      </c>
      <c r="B1442" s="18">
        <v>3</v>
      </c>
      <c r="C1442" s="16" t="s">
        <v>73</v>
      </c>
      <c r="D1442" s="21">
        <v>44250</v>
      </c>
      <c r="E1442" s="16" t="s">
        <v>176</v>
      </c>
      <c r="F1442" s="21">
        <v>44253</v>
      </c>
      <c r="G1442" s="16" t="s">
        <v>109</v>
      </c>
      <c r="H1442" s="26" t="s">
        <v>766</v>
      </c>
      <c r="M1442" s="26" t="s">
        <v>18385</v>
      </c>
      <c r="N1442" s="26" t="s">
        <v>18384</v>
      </c>
      <c r="O1442" s="16" t="s">
        <v>151</v>
      </c>
      <c r="P1442" s="26" t="s">
        <v>198</v>
      </c>
      <c r="R1442" s="16" t="s">
        <v>139</v>
      </c>
      <c r="S1442" s="16" t="s">
        <v>84</v>
      </c>
      <c r="T1442" s="23" t="s">
        <v>32</v>
      </c>
      <c r="U1442" s="21">
        <v>44428</v>
      </c>
      <c r="W1442" s="20" t="s">
        <v>43</v>
      </c>
      <c r="Z1442" s="24" t="s">
        <v>32</v>
      </c>
      <c r="AA1442" s="24" t="s">
        <v>32</v>
      </c>
      <c r="AB1442" s="24" t="s">
        <v>32</v>
      </c>
      <c r="AC1442" s="24" t="s">
        <v>32</v>
      </c>
      <c r="AD1442" s="24" t="s">
        <v>32</v>
      </c>
      <c r="AE1442" s="24" t="s">
        <v>32</v>
      </c>
      <c r="AF1442" s="24" t="s">
        <v>32</v>
      </c>
      <c r="AG1442" s="24" t="s">
        <v>32</v>
      </c>
      <c r="AH1442" s="24" t="s">
        <v>32</v>
      </c>
      <c r="AI1442" s="16" t="s">
        <v>18383</v>
      </c>
    </row>
    <row r="1443" spans="1:35" ht="30" x14ac:dyDescent="0.25">
      <c r="A1443" s="17">
        <v>114549</v>
      </c>
      <c r="B1443" s="18">
        <v>4</v>
      </c>
      <c r="C1443" s="16" t="s">
        <v>73</v>
      </c>
      <c r="D1443" s="21">
        <v>40393</v>
      </c>
      <c r="E1443" s="16" t="s">
        <v>105</v>
      </c>
      <c r="F1443" s="21">
        <v>43418</v>
      </c>
      <c r="G1443" s="16" t="s">
        <v>75</v>
      </c>
      <c r="H1443" s="26" t="s">
        <v>186</v>
      </c>
      <c r="M1443" s="26" t="s">
        <v>18382</v>
      </c>
      <c r="O1443" s="16" t="s">
        <v>78</v>
      </c>
      <c r="P1443" s="26" t="s">
        <v>768</v>
      </c>
      <c r="T1443" s="22">
        <v>0</v>
      </c>
      <c r="W1443" s="20" t="s">
        <v>43</v>
      </c>
      <c r="Z1443" s="24" t="s">
        <v>32</v>
      </c>
      <c r="AA1443" s="24" t="s">
        <v>32</v>
      </c>
      <c r="AB1443" s="24" t="s">
        <v>32</v>
      </c>
      <c r="AC1443" s="24" t="s">
        <v>32</v>
      </c>
      <c r="AD1443" s="24" t="s">
        <v>32</v>
      </c>
      <c r="AE1443" s="24" t="s">
        <v>32</v>
      </c>
      <c r="AF1443" s="24" t="s">
        <v>32</v>
      </c>
      <c r="AG1443" s="24" t="s">
        <v>32</v>
      </c>
      <c r="AH1443" s="24" t="s">
        <v>32</v>
      </c>
      <c r="AI1443" s="16" t="s">
        <v>18381</v>
      </c>
    </row>
    <row r="1444" spans="1:35" x14ac:dyDescent="0.25">
      <c r="A1444" s="17">
        <v>114552</v>
      </c>
      <c r="B1444" s="18">
        <v>3</v>
      </c>
      <c r="C1444" s="16" t="s">
        <v>73</v>
      </c>
      <c r="D1444" s="21">
        <v>40394</v>
      </c>
      <c r="E1444" s="16" t="s">
        <v>18351</v>
      </c>
      <c r="F1444" s="21">
        <v>40394</v>
      </c>
      <c r="G1444" s="16" t="s">
        <v>32</v>
      </c>
      <c r="H1444" s="26" t="s">
        <v>98</v>
      </c>
      <c r="L1444" s="16" t="s">
        <v>110</v>
      </c>
      <c r="M1444" s="26" t="s">
        <v>18380</v>
      </c>
      <c r="O1444" s="16" t="s">
        <v>1612</v>
      </c>
      <c r="T1444" s="23" t="s">
        <v>32</v>
      </c>
      <c r="W1444" s="20" t="s">
        <v>43</v>
      </c>
      <c r="Z1444" s="24" t="s">
        <v>32</v>
      </c>
      <c r="AA1444" s="24" t="s">
        <v>32</v>
      </c>
      <c r="AB1444" s="24" t="s">
        <v>32</v>
      </c>
      <c r="AC1444" s="24" t="s">
        <v>32</v>
      </c>
      <c r="AD1444" s="24" t="s">
        <v>32</v>
      </c>
      <c r="AE1444" s="24" t="s">
        <v>32</v>
      </c>
      <c r="AF1444" s="24" t="s">
        <v>32</v>
      </c>
      <c r="AG1444" s="24" t="s">
        <v>32</v>
      </c>
      <c r="AH1444" s="24" t="s">
        <v>32</v>
      </c>
    </row>
    <row r="1445" spans="1:35" x14ac:dyDescent="0.25">
      <c r="A1445" s="17">
        <v>114554</v>
      </c>
      <c r="B1445" s="18">
        <v>3</v>
      </c>
      <c r="C1445" s="16" t="s">
        <v>73</v>
      </c>
      <c r="D1445" s="21">
        <v>40394</v>
      </c>
      <c r="E1445" s="16" t="s">
        <v>18351</v>
      </c>
      <c r="F1445" s="21">
        <v>40394</v>
      </c>
      <c r="G1445" s="16" t="s">
        <v>32</v>
      </c>
      <c r="H1445" s="26" t="s">
        <v>98</v>
      </c>
      <c r="L1445" s="16" t="s">
        <v>110</v>
      </c>
      <c r="M1445" s="26" t="s">
        <v>18379</v>
      </c>
      <c r="O1445" s="16" t="s">
        <v>1612</v>
      </c>
      <c r="T1445" s="23" t="s">
        <v>32</v>
      </c>
      <c r="W1445" s="20" t="s">
        <v>43</v>
      </c>
      <c r="Z1445" s="24" t="s">
        <v>32</v>
      </c>
      <c r="AA1445" s="24" t="s">
        <v>32</v>
      </c>
      <c r="AB1445" s="24" t="s">
        <v>32</v>
      </c>
      <c r="AC1445" s="24" t="s">
        <v>32</v>
      </c>
      <c r="AD1445" s="24" t="s">
        <v>32</v>
      </c>
      <c r="AE1445" s="24" t="s">
        <v>32</v>
      </c>
      <c r="AF1445" s="24" t="s">
        <v>32</v>
      </c>
      <c r="AG1445" s="24" t="s">
        <v>32</v>
      </c>
      <c r="AH1445" s="24" t="s">
        <v>32</v>
      </c>
    </row>
    <row r="1446" spans="1:35" x14ac:dyDescent="0.25">
      <c r="A1446" s="17">
        <v>114564</v>
      </c>
      <c r="B1446" s="18">
        <v>2</v>
      </c>
      <c r="C1446" s="16" t="s">
        <v>73</v>
      </c>
      <c r="D1446" s="21">
        <v>40394</v>
      </c>
      <c r="E1446" s="16" t="s">
        <v>18351</v>
      </c>
      <c r="F1446" s="21">
        <v>43500</v>
      </c>
      <c r="G1446" s="16" t="s">
        <v>75</v>
      </c>
      <c r="H1446" s="26" t="s">
        <v>380</v>
      </c>
      <c r="L1446" s="16" t="s">
        <v>110</v>
      </c>
      <c r="M1446" s="26" t="s">
        <v>18378</v>
      </c>
      <c r="O1446" s="16" t="s">
        <v>1612</v>
      </c>
      <c r="T1446" s="23" t="s">
        <v>32</v>
      </c>
      <c r="W1446" s="20" t="s">
        <v>43</v>
      </c>
      <c r="Z1446" s="24" t="s">
        <v>32</v>
      </c>
      <c r="AA1446" s="24" t="s">
        <v>32</v>
      </c>
      <c r="AB1446" s="24" t="s">
        <v>32</v>
      </c>
      <c r="AC1446" s="24" t="s">
        <v>32</v>
      </c>
      <c r="AD1446" s="24" t="s">
        <v>32</v>
      </c>
      <c r="AE1446" s="24" t="s">
        <v>32</v>
      </c>
      <c r="AF1446" s="24" t="s">
        <v>32</v>
      </c>
      <c r="AG1446" s="24" t="s">
        <v>32</v>
      </c>
      <c r="AH1446" s="24" t="s">
        <v>32</v>
      </c>
    </row>
    <row r="1447" spans="1:35" ht="45" x14ac:dyDescent="0.25">
      <c r="A1447" s="17">
        <v>114567</v>
      </c>
      <c r="B1447" s="18">
        <v>2</v>
      </c>
      <c r="C1447" s="16" t="s">
        <v>474</v>
      </c>
      <c r="D1447" s="21">
        <v>40395</v>
      </c>
      <c r="E1447" s="16" t="s">
        <v>1280</v>
      </c>
      <c r="F1447" s="21">
        <v>44340</v>
      </c>
      <c r="G1447" s="16" t="s">
        <v>1409</v>
      </c>
      <c r="H1447" s="26" t="s">
        <v>212</v>
      </c>
      <c r="M1447" s="26" t="s">
        <v>1410</v>
      </c>
      <c r="N1447" s="26" t="s">
        <v>1411</v>
      </c>
      <c r="O1447" s="16" t="s">
        <v>60</v>
      </c>
      <c r="P1447" s="26" t="s">
        <v>443</v>
      </c>
      <c r="R1447" s="16" t="s">
        <v>139</v>
      </c>
      <c r="S1447" s="16" t="s">
        <v>84</v>
      </c>
      <c r="T1447" s="22">
        <v>0.39</v>
      </c>
      <c r="W1447" s="20" t="s">
        <v>43</v>
      </c>
      <c r="X1447" s="16" t="s">
        <v>78</v>
      </c>
      <c r="Z1447" s="25">
        <v>0</v>
      </c>
      <c r="AA1447" s="25">
        <v>0</v>
      </c>
      <c r="AB1447" s="25">
        <v>299375</v>
      </c>
      <c r="AC1447" s="25">
        <v>0</v>
      </c>
      <c r="AD1447" s="25">
        <v>0</v>
      </c>
      <c r="AE1447" s="25">
        <v>0</v>
      </c>
      <c r="AF1447" s="25">
        <v>1169940</v>
      </c>
      <c r="AG1447" s="25">
        <v>0</v>
      </c>
      <c r="AH1447" s="25">
        <v>1169940</v>
      </c>
      <c r="AI1447" s="16" t="s">
        <v>1412</v>
      </c>
    </row>
    <row r="1448" spans="1:35" x14ac:dyDescent="0.25">
      <c r="A1448" s="17">
        <v>114567.01</v>
      </c>
      <c r="B1448" s="18">
        <v>2</v>
      </c>
      <c r="C1448" s="16" t="s">
        <v>73</v>
      </c>
      <c r="D1448" s="21">
        <v>41170</v>
      </c>
      <c r="E1448" s="16" t="s">
        <v>81</v>
      </c>
      <c r="F1448" s="21">
        <v>44301</v>
      </c>
      <c r="G1448" s="16" t="s">
        <v>1409</v>
      </c>
      <c r="H1448" s="26" t="s">
        <v>212</v>
      </c>
      <c r="I1448" s="16" t="s">
        <v>18377</v>
      </c>
      <c r="K1448" s="16" t="s">
        <v>18376</v>
      </c>
      <c r="L1448" s="16" t="s">
        <v>37</v>
      </c>
      <c r="M1448" s="26" t="s">
        <v>18375</v>
      </c>
      <c r="N1448" s="26" t="s">
        <v>18374</v>
      </c>
      <c r="O1448" s="16" t="s">
        <v>60</v>
      </c>
      <c r="P1448" s="26" t="s">
        <v>443</v>
      </c>
      <c r="R1448" s="16" t="s">
        <v>139</v>
      </c>
      <c r="S1448" s="16" t="s">
        <v>84</v>
      </c>
      <c r="T1448" s="22">
        <v>0.3</v>
      </c>
      <c r="W1448" s="20" t="s">
        <v>43</v>
      </c>
      <c r="X1448" s="16" t="s">
        <v>78</v>
      </c>
      <c r="Z1448" s="24" t="s">
        <v>32</v>
      </c>
      <c r="AA1448" s="24" t="s">
        <v>32</v>
      </c>
      <c r="AB1448" s="24" t="s">
        <v>32</v>
      </c>
      <c r="AC1448" s="24" t="s">
        <v>32</v>
      </c>
      <c r="AD1448" s="25">
        <v>151100</v>
      </c>
      <c r="AE1448" s="25">
        <v>0</v>
      </c>
      <c r="AF1448" s="25">
        <v>0</v>
      </c>
      <c r="AG1448" s="25">
        <v>0</v>
      </c>
      <c r="AH1448" s="25">
        <v>151100</v>
      </c>
      <c r="AI1448" s="16" t="s">
        <v>18373</v>
      </c>
    </row>
    <row r="1449" spans="1:35" ht="30" x14ac:dyDescent="0.25">
      <c r="A1449" s="17">
        <v>114573</v>
      </c>
      <c r="B1449" s="18">
        <v>2</v>
      </c>
      <c r="C1449" s="16" t="s">
        <v>73</v>
      </c>
      <c r="D1449" s="21">
        <v>40396</v>
      </c>
      <c r="E1449" s="16" t="s">
        <v>1280</v>
      </c>
      <c r="F1449" s="21">
        <v>44215</v>
      </c>
      <c r="G1449" s="16" t="s">
        <v>75</v>
      </c>
      <c r="H1449" s="26" t="s">
        <v>212</v>
      </c>
      <c r="I1449" s="16" t="s">
        <v>1256</v>
      </c>
      <c r="J1449" s="20" t="s">
        <v>1256</v>
      </c>
      <c r="M1449" s="26" t="s">
        <v>18372</v>
      </c>
      <c r="N1449" s="26" t="s">
        <v>18371</v>
      </c>
      <c r="O1449" s="16" t="s">
        <v>60</v>
      </c>
      <c r="P1449" s="26" t="s">
        <v>16096</v>
      </c>
      <c r="R1449" s="16" t="s">
        <v>139</v>
      </c>
      <c r="S1449" s="16" t="s">
        <v>192</v>
      </c>
      <c r="T1449" s="23" t="s">
        <v>32</v>
      </c>
      <c r="W1449" s="20" t="s">
        <v>43</v>
      </c>
      <c r="Z1449" s="24" t="s">
        <v>32</v>
      </c>
      <c r="AA1449" s="24" t="s">
        <v>32</v>
      </c>
      <c r="AB1449" s="24" t="s">
        <v>32</v>
      </c>
      <c r="AC1449" s="24" t="s">
        <v>32</v>
      </c>
      <c r="AD1449" s="25">
        <v>400000</v>
      </c>
      <c r="AE1449" s="25">
        <v>1000000</v>
      </c>
      <c r="AF1449" s="25">
        <v>0</v>
      </c>
      <c r="AG1449" s="25">
        <v>0</v>
      </c>
      <c r="AH1449" s="25">
        <v>1400000</v>
      </c>
      <c r="AI1449" s="16" t="s">
        <v>18370</v>
      </c>
    </row>
    <row r="1450" spans="1:35" x14ac:dyDescent="0.25">
      <c r="A1450" s="17">
        <v>114577</v>
      </c>
      <c r="B1450" s="18">
        <v>4</v>
      </c>
      <c r="C1450" s="16" t="s">
        <v>73</v>
      </c>
      <c r="D1450" s="21">
        <v>40401</v>
      </c>
      <c r="E1450" s="16" t="s">
        <v>142</v>
      </c>
      <c r="F1450" s="21">
        <v>44229</v>
      </c>
      <c r="G1450" s="16" t="s">
        <v>109</v>
      </c>
      <c r="H1450" s="26" t="s">
        <v>249</v>
      </c>
      <c r="I1450" s="16" t="s">
        <v>18369</v>
      </c>
      <c r="K1450" s="16" t="s">
        <v>18368</v>
      </c>
      <c r="L1450" s="16" t="s">
        <v>37</v>
      </c>
      <c r="M1450" s="26" t="s">
        <v>18367</v>
      </c>
      <c r="O1450" s="16" t="s">
        <v>39</v>
      </c>
      <c r="P1450" s="26" t="s">
        <v>40</v>
      </c>
      <c r="R1450" s="16" t="s">
        <v>41</v>
      </c>
      <c r="S1450" s="16" t="s">
        <v>42</v>
      </c>
      <c r="T1450" s="22">
        <v>0</v>
      </c>
      <c r="W1450" s="20" t="s">
        <v>43</v>
      </c>
      <c r="X1450" s="16" t="s">
        <v>44</v>
      </c>
      <c r="Z1450" s="24" t="s">
        <v>32</v>
      </c>
      <c r="AA1450" s="24" t="s">
        <v>32</v>
      </c>
      <c r="AB1450" s="24" t="s">
        <v>32</v>
      </c>
      <c r="AC1450" s="24" t="s">
        <v>32</v>
      </c>
      <c r="AD1450" s="24" t="s">
        <v>32</v>
      </c>
      <c r="AE1450" s="24" t="s">
        <v>32</v>
      </c>
      <c r="AF1450" s="24" t="s">
        <v>32</v>
      </c>
      <c r="AG1450" s="24" t="s">
        <v>32</v>
      </c>
      <c r="AH1450" s="24" t="s">
        <v>32</v>
      </c>
      <c r="AI1450" s="16" t="s">
        <v>18366</v>
      </c>
    </row>
    <row r="1451" spans="1:35" x14ac:dyDescent="0.25">
      <c r="A1451" s="17">
        <v>114591</v>
      </c>
      <c r="B1451" s="18">
        <v>1</v>
      </c>
      <c r="C1451" s="16" t="s">
        <v>73</v>
      </c>
      <c r="D1451" s="21">
        <v>40402</v>
      </c>
      <c r="E1451" s="16" t="s">
        <v>142</v>
      </c>
      <c r="F1451" s="21">
        <v>44138</v>
      </c>
      <c r="G1451" s="16" t="s">
        <v>81</v>
      </c>
      <c r="H1451" s="26" t="s">
        <v>1163</v>
      </c>
      <c r="M1451" s="26" t="s">
        <v>1413</v>
      </c>
      <c r="O1451" s="16" t="s">
        <v>188</v>
      </c>
      <c r="P1451" s="26" t="s">
        <v>551</v>
      </c>
      <c r="R1451" s="16" t="s">
        <v>139</v>
      </c>
      <c r="S1451" s="16" t="s">
        <v>4621</v>
      </c>
      <c r="T1451" s="23" t="s">
        <v>32</v>
      </c>
      <c r="W1451" s="20" t="s">
        <v>43</v>
      </c>
      <c r="Z1451" s="25">
        <v>0</v>
      </c>
      <c r="AA1451" s="25">
        <v>0</v>
      </c>
      <c r="AB1451" s="25">
        <v>0</v>
      </c>
      <c r="AC1451" s="25">
        <v>542000</v>
      </c>
      <c r="AD1451" s="25">
        <v>0</v>
      </c>
      <c r="AE1451" s="25">
        <v>0</v>
      </c>
      <c r="AF1451" s="25">
        <v>0</v>
      </c>
      <c r="AG1451" s="25">
        <v>4093050</v>
      </c>
      <c r="AH1451" s="25">
        <v>4093050</v>
      </c>
      <c r="AI1451" s="16" t="s">
        <v>1414</v>
      </c>
    </row>
    <row r="1452" spans="1:35" ht="30" x14ac:dyDescent="0.25">
      <c r="A1452" s="17">
        <v>114598</v>
      </c>
      <c r="B1452" s="18">
        <v>4</v>
      </c>
      <c r="C1452" s="16" t="s">
        <v>47</v>
      </c>
      <c r="D1452" s="21">
        <v>40408</v>
      </c>
      <c r="E1452" s="16" t="s">
        <v>1207</v>
      </c>
      <c r="F1452" s="21">
        <v>43479</v>
      </c>
      <c r="G1452" s="16" t="s">
        <v>103</v>
      </c>
      <c r="H1452" s="26" t="s">
        <v>126</v>
      </c>
      <c r="I1452" s="16" t="s">
        <v>177</v>
      </c>
      <c r="J1452" s="20" t="s">
        <v>116</v>
      </c>
      <c r="L1452" s="16" t="s">
        <v>116</v>
      </c>
      <c r="M1452" s="26" t="s">
        <v>1415</v>
      </c>
      <c r="N1452" s="26" t="s">
        <v>1416</v>
      </c>
      <c r="O1452" s="16" t="s">
        <v>78</v>
      </c>
      <c r="P1452" s="26" t="s">
        <v>453</v>
      </c>
      <c r="T1452" s="22">
        <v>7.9000000000000001E-2</v>
      </c>
      <c r="U1452" s="21">
        <v>41467</v>
      </c>
      <c r="W1452" s="20" t="s">
        <v>43</v>
      </c>
      <c r="X1452" s="16" t="s">
        <v>78</v>
      </c>
      <c r="Z1452" s="25">
        <v>-254.01</v>
      </c>
      <c r="AA1452" s="25">
        <v>0</v>
      </c>
      <c r="AB1452" s="25">
        <v>63723.96</v>
      </c>
      <c r="AC1452" s="25">
        <v>0</v>
      </c>
      <c r="AD1452" s="25">
        <v>40245.99</v>
      </c>
      <c r="AE1452" s="25">
        <v>0</v>
      </c>
      <c r="AF1452" s="25">
        <v>224127.96</v>
      </c>
      <c r="AG1452" s="25">
        <v>0</v>
      </c>
      <c r="AH1452" s="25">
        <v>264373.95</v>
      </c>
      <c r="AI1452" s="16" t="s">
        <v>1417</v>
      </c>
    </row>
    <row r="1453" spans="1:35" ht="45" x14ac:dyDescent="0.25">
      <c r="A1453" s="17">
        <v>114600</v>
      </c>
      <c r="B1453" s="18">
        <v>4</v>
      </c>
      <c r="C1453" s="16" t="s">
        <v>474</v>
      </c>
      <c r="D1453" s="21">
        <v>40408</v>
      </c>
      <c r="E1453" s="16" t="s">
        <v>1207</v>
      </c>
      <c r="F1453" s="21">
        <v>44279</v>
      </c>
      <c r="G1453" s="16" t="s">
        <v>75</v>
      </c>
      <c r="H1453" s="26" t="s">
        <v>126</v>
      </c>
      <c r="I1453" s="16" t="s">
        <v>2002</v>
      </c>
      <c r="K1453" s="16" t="s">
        <v>2003</v>
      </c>
      <c r="L1453" s="16" t="s">
        <v>37</v>
      </c>
      <c r="M1453" s="26" t="s">
        <v>18365</v>
      </c>
      <c r="N1453" s="26" t="s">
        <v>18364</v>
      </c>
      <c r="O1453" s="16" t="s">
        <v>632</v>
      </c>
      <c r="P1453" s="26" t="s">
        <v>631</v>
      </c>
      <c r="R1453" s="16" t="s">
        <v>139</v>
      </c>
      <c r="S1453" s="16" t="s">
        <v>42</v>
      </c>
      <c r="T1453" s="22">
        <v>5.8999999999999997E-2</v>
      </c>
      <c r="U1453" s="21">
        <v>42706</v>
      </c>
      <c r="W1453" s="20" t="s">
        <v>43</v>
      </c>
      <c r="X1453" s="16" t="s">
        <v>140</v>
      </c>
      <c r="Z1453" s="24" t="s">
        <v>32</v>
      </c>
      <c r="AA1453" s="24" t="s">
        <v>32</v>
      </c>
      <c r="AB1453" s="24" t="s">
        <v>32</v>
      </c>
      <c r="AC1453" s="24" t="s">
        <v>32</v>
      </c>
      <c r="AD1453" s="25">
        <v>144500</v>
      </c>
      <c r="AE1453" s="25">
        <v>10980</v>
      </c>
      <c r="AF1453" s="25">
        <v>449300</v>
      </c>
      <c r="AG1453" s="25">
        <v>0</v>
      </c>
      <c r="AH1453" s="25">
        <v>604780</v>
      </c>
      <c r="AI1453" s="16" t="s">
        <v>18363</v>
      </c>
    </row>
    <row r="1454" spans="1:35" x14ac:dyDescent="0.25">
      <c r="A1454" s="17">
        <v>114617</v>
      </c>
      <c r="B1454" s="18">
        <v>3</v>
      </c>
      <c r="C1454" s="16" t="s">
        <v>73</v>
      </c>
      <c r="D1454" s="21">
        <v>40413</v>
      </c>
      <c r="E1454" s="16" t="s">
        <v>1418</v>
      </c>
      <c r="F1454" s="21">
        <v>44280</v>
      </c>
      <c r="G1454" s="16" t="s">
        <v>75</v>
      </c>
      <c r="H1454" s="26" t="s">
        <v>69</v>
      </c>
      <c r="M1454" s="26" t="s">
        <v>1419</v>
      </c>
      <c r="N1454" s="26" t="s">
        <v>1420</v>
      </c>
      <c r="O1454" s="16" t="s">
        <v>78</v>
      </c>
      <c r="P1454" s="26" t="s">
        <v>1420</v>
      </c>
      <c r="T1454" s="23" t="s">
        <v>32</v>
      </c>
      <c r="W1454" s="20" t="s">
        <v>43</v>
      </c>
      <c r="Z1454" s="25">
        <v>40000</v>
      </c>
      <c r="AA1454" s="25">
        <v>0</v>
      </c>
      <c r="AB1454" s="25">
        <v>0</v>
      </c>
      <c r="AC1454" s="25">
        <v>0</v>
      </c>
      <c r="AD1454" s="25">
        <v>40000</v>
      </c>
      <c r="AE1454" s="25">
        <v>0</v>
      </c>
      <c r="AF1454" s="25">
        <v>0</v>
      </c>
      <c r="AG1454" s="25">
        <v>0</v>
      </c>
      <c r="AH1454" s="25">
        <v>40000</v>
      </c>
    </row>
    <row r="1455" spans="1:35" x14ac:dyDescent="0.25">
      <c r="A1455" s="17">
        <v>114620.01</v>
      </c>
      <c r="B1455" s="18">
        <v>1</v>
      </c>
      <c r="C1455" s="16" t="s">
        <v>73</v>
      </c>
      <c r="D1455" s="21">
        <v>42676</v>
      </c>
      <c r="E1455" s="16" t="s">
        <v>142</v>
      </c>
      <c r="F1455" s="21">
        <v>44322</v>
      </c>
      <c r="G1455" s="16" t="s">
        <v>82</v>
      </c>
      <c r="H1455" s="26" t="s">
        <v>215</v>
      </c>
      <c r="I1455" s="16" t="s">
        <v>487</v>
      </c>
      <c r="J1455" s="20" t="s">
        <v>116</v>
      </c>
      <c r="L1455" s="16" t="s">
        <v>116</v>
      </c>
      <c r="M1455" s="26" t="s">
        <v>1421</v>
      </c>
      <c r="O1455" s="16" t="s">
        <v>151</v>
      </c>
      <c r="P1455" s="26" t="s">
        <v>1422</v>
      </c>
      <c r="R1455" s="16" t="s">
        <v>1494</v>
      </c>
      <c r="S1455" s="16" t="s">
        <v>84</v>
      </c>
      <c r="T1455" s="22">
        <v>0</v>
      </c>
      <c r="U1455" s="21">
        <v>44645</v>
      </c>
      <c r="W1455" s="20" t="s">
        <v>43</v>
      </c>
      <c r="X1455" s="16" t="s">
        <v>78</v>
      </c>
      <c r="Z1455" s="25">
        <v>314000</v>
      </c>
      <c r="AA1455" s="25">
        <v>0</v>
      </c>
      <c r="AB1455" s="25">
        <v>0</v>
      </c>
      <c r="AC1455" s="25">
        <v>0</v>
      </c>
      <c r="AD1455" s="25">
        <v>388000</v>
      </c>
      <c r="AE1455" s="25">
        <v>35000</v>
      </c>
      <c r="AF1455" s="25">
        <v>0</v>
      </c>
      <c r="AG1455" s="25">
        <v>0</v>
      </c>
      <c r="AH1455" s="25">
        <v>423000</v>
      </c>
      <c r="AI1455" s="16" t="s">
        <v>1423</v>
      </c>
    </row>
    <row r="1456" spans="1:35" x14ac:dyDescent="0.25">
      <c r="A1456" s="17">
        <v>114620.02</v>
      </c>
      <c r="B1456" s="18">
        <v>1</v>
      </c>
      <c r="C1456" s="16" t="s">
        <v>474</v>
      </c>
      <c r="D1456" s="21">
        <v>44257</v>
      </c>
      <c r="E1456" s="16" t="s">
        <v>81</v>
      </c>
      <c r="F1456" s="21">
        <v>44341</v>
      </c>
      <c r="G1456" s="16" t="s">
        <v>32</v>
      </c>
      <c r="H1456" s="26" t="s">
        <v>215</v>
      </c>
      <c r="I1456" s="16" t="s">
        <v>487</v>
      </c>
      <c r="J1456" s="20" t="s">
        <v>116</v>
      </c>
      <c r="L1456" s="16" t="s">
        <v>116</v>
      </c>
      <c r="M1456" s="26" t="s">
        <v>1424</v>
      </c>
      <c r="O1456" s="16" t="s">
        <v>151</v>
      </c>
      <c r="P1456" s="26" t="s">
        <v>1422</v>
      </c>
      <c r="R1456" s="16" t="s">
        <v>1425</v>
      </c>
      <c r="S1456" s="16" t="s">
        <v>84</v>
      </c>
      <c r="T1456" s="23" t="s">
        <v>32</v>
      </c>
      <c r="U1456" s="21">
        <v>44265</v>
      </c>
      <c r="W1456" s="20" t="s">
        <v>43</v>
      </c>
      <c r="X1456" s="16" t="s">
        <v>78</v>
      </c>
      <c r="Z1456" s="25">
        <v>10000</v>
      </c>
      <c r="AA1456" s="25">
        <v>10000</v>
      </c>
      <c r="AB1456" s="25">
        <v>269802</v>
      </c>
      <c r="AC1456" s="25">
        <v>0</v>
      </c>
      <c r="AD1456" s="25">
        <v>10000</v>
      </c>
      <c r="AE1456" s="25">
        <v>10000</v>
      </c>
      <c r="AF1456" s="25">
        <v>269802</v>
      </c>
      <c r="AG1456" s="25">
        <v>0</v>
      </c>
      <c r="AH1456" s="25">
        <v>289802</v>
      </c>
      <c r="AI1456" s="16" t="s">
        <v>1426</v>
      </c>
    </row>
    <row r="1457" spans="1:35" x14ac:dyDescent="0.25">
      <c r="A1457" s="17">
        <v>114628.03</v>
      </c>
      <c r="B1457" s="18">
        <v>6</v>
      </c>
      <c r="C1457" s="16" t="s">
        <v>47</v>
      </c>
      <c r="D1457" s="21">
        <v>40661</v>
      </c>
      <c r="E1457" s="16" t="s">
        <v>74</v>
      </c>
      <c r="F1457" s="21">
        <v>42249</v>
      </c>
      <c r="G1457" s="16" t="s">
        <v>588</v>
      </c>
      <c r="H1457" s="26" t="s">
        <v>76</v>
      </c>
      <c r="M1457" s="26" t="s">
        <v>1427</v>
      </c>
      <c r="O1457" s="16" t="s">
        <v>78</v>
      </c>
      <c r="P1457" s="26" t="s">
        <v>138</v>
      </c>
      <c r="T1457" s="22">
        <v>0</v>
      </c>
      <c r="W1457" s="20" t="s">
        <v>43</v>
      </c>
      <c r="Z1457" s="25">
        <v>0</v>
      </c>
      <c r="AA1457" s="25">
        <v>0</v>
      </c>
      <c r="AB1457" s="25">
        <v>236.97</v>
      </c>
      <c r="AC1457" s="25">
        <v>0</v>
      </c>
      <c r="AD1457" s="25">
        <v>0</v>
      </c>
      <c r="AE1457" s="25">
        <v>0</v>
      </c>
      <c r="AF1457" s="25">
        <v>704541.98</v>
      </c>
      <c r="AG1457" s="25">
        <v>0</v>
      </c>
      <c r="AH1457" s="25">
        <v>704541.98</v>
      </c>
      <c r="AI1457" s="16" t="s">
        <v>1428</v>
      </c>
    </row>
    <row r="1458" spans="1:35" ht="45" x14ac:dyDescent="0.25">
      <c r="A1458" s="17">
        <v>114668</v>
      </c>
      <c r="B1458" s="18">
        <v>2</v>
      </c>
      <c r="C1458" s="16" t="s">
        <v>474</v>
      </c>
      <c r="D1458" s="21">
        <v>40430</v>
      </c>
      <c r="E1458" s="16" t="s">
        <v>819</v>
      </c>
      <c r="F1458" s="21">
        <v>44281</v>
      </c>
      <c r="G1458" s="16" t="s">
        <v>75</v>
      </c>
      <c r="H1458" s="26" t="s">
        <v>170</v>
      </c>
      <c r="I1458" s="16" t="s">
        <v>1317</v>
      </c>
      <c r="J1458" s="20" t="s">
        <v>116</v>
      </c>
      <c r="L1458" s="16" t="s">
        <v>116</v>
      </c>
      <c r="M1458" s="26" t="s">
        <v>18362</v>
      </c>
      <c r="O1458" s="16" t="s">
        <v>188</v>
      </c>
      <c r="P1458" s="26" t="s">
        <v>443</v>
      </c>
      <c r="Q1458" s="26" t="s">
        <v>18361</v>
      </c>
      <c r="R1458" s="16" t="s">
        <v>139</v>
      </c>
      <c r="S1458" s="16" t="s">
        <v>84</v>
      </c>
      <c r="T1458" s="22">
        <v>4.38</v>
      </c>
      <c r="U1458" s="21">
        <v>40760</v>
      </c>
      <c r="W1458" s="20" t="s">
        <v>43</v>
      </c>
      <c r="X1458" s="16" t="s">
        <v>78</v>
      </c>
      <c r="Z1458" s="24" t="s">
        <v>32</v>
      </c>
      <c r="AA1458" s="24" t="s">
        <v>32</v>
      </c>
      <c r="AB1458" s="24" t="s">
        <v>32</v>
      </c>
      <c r="AC1458" s="24" t="s">
        <v>32</v>
      </c>
      <c r="AD1458" s="25">
        <v>0</v>
      </c>
      <c r="AE1458" s="25">
        <v>0</v>
      </c>
      <c r="AF1458" s="25">
        <v>81838</v>
      </c>
      <c r="AG1458" s="25">
        <v>561493</v>
      </c>
      <c r="AH1458" s="25">
        <v>643331</v>
      </c>
      <c r="AI1458" s="16" t="s">
        <v>18360</v>
      </c>
    </row>
    <row r="1459" spans="1:35" x14ac:dyDescent="0.25">
      <c r="A1459" s="17">
        <v>114740</v>
      </c>
      <c r="B1459" s="18">
        <v>1</v>
      </c>
      <c r="C1459" s="16" t="s">
        <v>73</v>
      </c>
      <c r="D1459" s="21">
        <v>40435</v>
      </c>
      <c r="E1459" s="16" t="s">
        <v>819</v>
      </c>
      <c r="F1459" s="21">
        <v>44337</v>
      </c>
      <c r="G1459" s="16" t="s">
        <v>75</v>
      </c>
      <c r="H1459" s="26" t="s">
        <v>643</v>
      </c>
      <c r="I1459" s="16" t="s">
        <v>468</v>
      </c>
      <c r="J1459" s="20" t="s">
        <v>116</v>
      </c>
      <c r="L1459" s="16" t="s">
        <v>116</v>
      </c>
      <c r="M1459" s="26" t="s">
        <v>18359</v>
      </c>
      <c r="N1459" s="26" t="s">
        <v>2587</v>
      </c>
      <c r="O1459" s="16" t="s">
        <v>188</v>
      </c>
      <c r="P1459" s="26" t="s">
        <v>443</v>
      </c>
      <c r="Q1459" s="26" t="s">
        <v>2587</v>
      </c>
      <c r="R1459" s="16" t="s">
        <v>139</v>
      </c>
      <c r="S1459" s="16" t="s">
        <v>4621</v>
      </c>
      <c r="T1459" s="22">
        <v>5.31</v>
      </c>
      <c r="V1459" s="16" t="s">
        <v>1179</v>
      </c>
      <c r="W1459" s="20" t="s">
        <v>472</v>
      </c>
      <c r="X1459" s="16" t="s">
        <v>140</v>
      </c>
      <c r="Z1459" s="24" t="s">
        <v>32</v>
      </c>
      <c r="AA1459" s="24" t="s">
        <v>32</v>
      </c>
      <c r="AB1459" s="24" t="s">
        <v>32</v>
      </c>
      <c r="AC1459" s="24" t="s">
        <v>32</v>
      </c>
      <c r="AD1459" s="24" t="s">
        <v>32</v>
      </c>
      <c r="AE1459" s="24" t="s">
        <v>32</v>
      </c>
      <c r="AF1459" s="24" t="s">
        <v>32</v>
      </c>
      <c r="AG1459" s="24" t="s">
        <v>32</v>
      </c>
      <c r="AH1459" s="24" t="s">
        <v>32</v>
      </c>
    </row>
    <row r="1460" spans="1:35" x14ac:dyDescent="0.25">
      <c r="A1460" s="17">
        <v>114741</v>
      </c>
      <c r="B1460" s="18">
        <v>1</v>
      </c>
      <c r="C1460" s="16" t="s">
        <v>73</v>
      </c>
      <c r="D1460" s="21">
        <v>40435</v>
      </c>
      <c r="E1460" s="16" t="s">
        <v>819</v>
      </c>
      <c r="F1460" s="21">
        <v>44337</v>
      </c>
      <c r="G1460" s="16" t="s">
        <v>75</v>
      </c>
      <c r="H1460" s="26" t="s">
        <v>209</v>
      </c>
      <c r="I1460" s="16" t="s">
        <v>3972</v>
      </c>
      <c r="J1460" s="20" t="s">
        <v>116</v>
      </c>
      <c r="L1460" s="16" t="s">
        <v>116</v>
      </c>
      <c r="M1460" s="26" t="s">
        <v>18358</v>
      </c>
      <c r="N1460" s="26" t="s">
        <v>2357</v>
      </c>
      <c r="O1460" s="16" t="s">
        <v>188</v>
      </c>
      <c r="P1460" s="26" t="s">
        <v>188</v>
      </c>
      <c r="Q1460" s="26" t="s">
        <v>2357</v>
      </c>
      <c r="R1460" s="16" t="s">
        <v>139</v>
      </c>
      <c r="S1460" s="16" t="s">
        <v>4621</v>
      </c>
      <c r="T1460" s="22">
        <v>3.19</v>
      </c>
      <c r="V1460" s="16" t="s">
        <v>2358</v>
      </c>
      <c r="W1460" s="20" t="s">
        <v>472</v>
      </c>
      <c r="X1460" s="16" t="s">
        <v>140</v>
      </c>
      <c r="Z1460" s="24" t="s">
        <v>32</v>
      </c>
      <c r="AA1460" s="24" t="s">
        <v>32</v>
      </c>
      <c r="AB1460" s="24" t="s">
        <v>32</v>
      </c>
      <c r="AC1460" s="24" t="s">
        <v>32</v>
      </c>
      <c r="AD1460" s="24" t="s">
        <v>32</v>
      </c>
      <c r="AE1460" s="24" t="s">
        <v>32</v>
      </c>
      <c r="AF1460" s="24" t="s">
        <v>32</v>
      </c>
      <c r="AG1460" s="24" t="s">
        <v>32</v>
      </c>
      <c r="AH1460" s="24" t="s">
        <v>32</v>
      </c>
    </row>
    <row r="1461" spans="1:35" x14ac:dyDescent="0.25">
      <c r="A1461" s="17">
        <v>114749</v>
      </c>
      <c r="B1461" s="18">
        <v>2</v>
      </c>
      <c r="C1461" s="16" t="s">
        <v>73</v>
      </c>
      <c r="D1461" s="21">
        <v>40442</v>
      </c>
      <c r="E1461" s="16" t="s">
        <v>18355</v>
      </c>
      <c r="F1461" s="21">
        <v>40442</v>
      </c>
      <c r="G1461" s="16" t="s">
        <v>32</v>
      </c>
      <c r="H1461" s="26" t="s">
        <v>1336</v>
      </c>
      <c r="L1461" s="16" t="s">
        <v>110</v>
      </c>
      <c r="M1461" s="26" t="s">
        <v>18357</v>
      </c>
      <c r="O1461" s="16" t="s">
        <v>1612</v>
      </c>
      <c r="T1461" s="23" t="s">
        <v>32</v>
      </c>
      <c r="W1461" s="20" t="s">
        <v>43</v>
      </c>
      <c r="Z1461" s="24" t="s">
        <v>32</v>
      </c>
      <c r="AA1461" s="24" t="s">
        <v>32</v>
      </c>
      <c r="AB1461" s="24" t="s">
        <v>32</v>
      </c>
      <c r="AC1461" s="24" t="s">
        <v>32</v>
      </c>
      <c r="AD1461" s="24" t="s">
        <v>32</v>
      </c>
      <c r="AE1461" s="24" t="s">
        <v>32</v>
      </c>
      <c r="AF1461" s="24" t="s">
        <v>32</v>
      </c>
      <c r="AG1461" s="24" t="s">
        <v>32</v>
      </c>
      <c r="AH1461" s="24" t="s">
        <v>32</v>
      </c>
      <c r="AI1461" s="16" t="s">
        <v>18356</v>
      </c>
    </row>
    <row r="1462" spans="1:35" x14ac:dyDescent="0.25">
      <c r="A1462" s="17">
        <v>114773</v>
      </c>
      <c r="B1462" s="18">
        <v>4</v>
      </c>
      <c r="C1462" s="16" t="s">
        <v>73</v>
      </c>
      <c r="D1462" s="21">
        <v>40452</v>
      </c>
      <c r="E1462" s="16" t="s">
        <v>18355</v>
      </c>
      <c r="F1462" s="21">
        <v>40452</v>
      </c>
      <c r="G1462" s="16" t="s">
        <v>32</v>
      </c>
      <c r="H1462" s="26" t="s">
        <v>186</v>
      </c>
      <c r="L1462" s="16" t="s">
        <v>110</v>
      </c>
      <c r="M1462" s="26" t="s">
        <v>18354</v>
      </c>
      <c r="O1462" s="16" t="s">
        <v>1612</v>
      </c>
      <c r="T1462" s="23" t="s">
        <v>32</v>
      </c>
      <c r="W1462" s="20" t="s">
        <v>43</v>
      </c>
      <c r="Z1462" s="24" t="s">
        <v>32</v>
      </c>
      <c r="AA1462" s="24" t="s">
        <v>32</v>
      </c>
      <c r="AB1462" s="24" t="s">
        <v>32</v>
      </c>
      <c r="AC1462" s="24" t="s">
        <v>32</v>
      </c>
      <c r="AD1462" s="24" t="s">
        <v>32</v>
      </c>
      <c r="AE1462" s="24" t="s">
        <v>32</v>
      </c>
      <c r="AF1462" s="24" t="s">
        <v>32</v>
      </c>
      <c r="AG1462" s="24" t="s">
        <v>32</v>
      </c>
      <c r="AH1462" s="24" t="s">
        <v>32</v>
      </c>
      <c r="AI1462" s="16" t="s">
        <v>18353</v>
      </c>
    </row>
    <row r="1463" spans="1:35" ht="60" x14ac:dyDescent="0.25">
      <c r="A1463" s="17">
        <v>114780.02</v>
      </c>
      <c r="B1463" s="18">
        <v>3</v>
      </c>
      <c r="C1463" s="16" t="s">
        <v>47</v>
      </c>
      <c r="D1463" s="21">
        <v>42510</v>
      </c>
      <c r="E1463" s="16" t="s">
        <v>1429</v>
      </c>
      <c r="F1463" s="21">
        <v>43852</v>
      </c>
      <c r="G1463" s="16" t="s">
        <v>103</v>
      </c>
      <c r="H1463" s="26" t="s">
        <v>49</v>
      </c>
      <c r="I1463" s="16" t="s">
        <v>1430</v>
      </c>
      <c r="K1463" s="16" t="s">
        <v>1431</v>
      </c>
      <c r="L1463" s="16" t="s">
        <v>37</v>
      </c>
      <c r="M1463" s="26" t="s">
        <v>1432</v>
      </c>
      <c r="N1463" s="26" t="s">
        <v>1433</v>
      </c>
      <c r="O1463" s="16" t="s">
        <v>60</v>
      </c>
      <c r="P1463" s="26" t="s">
        <v>1434</v>
      </c>
      <c r="T1463" s="22">
        <v>0.127</v>
      </c>
      <c r="W1463" s="20" t="s">
        <v>43</v>
      </c>
      <c r="X1463" s="16" t="s">
        <v>78</v>
      </c>
      <c r="Z1463" s="25">
        <v>0</v>
      </c>
      <c r="AA1463" s="25">
        <v>0</v>
      </c>
      <c r="AB1463" s="25">
        <v>3628.13</v>
      </c>
      <c r="AC1463" s="25">
        <v>0</v>
      </c>
      <c r="AD1463" s="25">
        <v>0</v>
      </c>
      <c r="AE1463" s="25">
        <v>0</v>
      </c>
      <c r="AF1463" s="25">
        <v>643310.13</v>
      </c>
      <c r="AG1463" s="25">
        <v>0</v>
      </c>
      <c r="AH1463" s="25">
        <v>643310.13</v>
      </c>
      <c r="AI1463" s="16" t="s">
        <v>1435</v>
      </c>
    </row>
    <row r="1464" spans="1:35" x14ac:dyDescent="0.25">
      <c r="A1464" s="17">
        <v>114897</v>
      </c>
      <c r="B1464" s="18">
        <v>3</v>
      </c>
      <c r="C1464" s="16" t="s">
        <v>73</v>
      </c>
      <c r="D1464" s="21">
        <v>40469</v>
      </c>
      <c r="E1464" s="16" t="s">
        <v>18351</v>
      </c>
      <c r="F1464" s="21">
        <v>40469</v>
      </c>
      <c r="G1464" s="16" t="s">
        <v>32</v>
      </c>
      <c r="H1464" s="26" t="s">
        <v>766</v>
      </c>
      <c r="L1464" s="16" t="s">
        <v>110</v>
      </c>
      <c r="M1464" s="26" t="s">
        <v>18352</v>
      </c>
      <c r="O1464" s="16" t="s">
        <v>1612</v>
      </c>
      <c r="T1464" s="23" t="s">
        <v>32</v>
      </c>
      <c r="W1464" s="20" t="s">
        <v>43</v>
      </c>
      <c r="Z1464" s="24" t="s">
        <v>32</v>
      </c>
      <c r="AA1464" s="24" t="s">
        <v>32</v>
      </c>
      <c r="AB1464" s="24" t="s">
        <v>32</v>
      </c>
      <c r="AC1464" s="24" t="s">
        <v>32</v>
      </c>
      <c r="AD1464" s="24" t="s">
        <v>32</v>
      </c>
      <c r="AE1464" s="24" t="s">
        <v>32</v>
      </c>
      <c r="AF1464" s="24" t="s">
        <v>32</v>
      </c>
      <c r="AG1464" s="24" t="s">
        <v>32</v>
      </c>
      <c r="AH1464" s="24" t="s">
        <v>32</v>
      </c>
    </row>
    <row r="1465" spans="1:35" x14ac:dyDescent="0.25">
      <c r="A1465" s="17">
        <v>114900</v>
      </c>
      <c r="B1465" s="18">
        <v>1</v>
      </c>
      <c r="C1465" s="16" t="s">
        <v>73</v>
      </c>
      <c r="D1465" s="21">
        <v>40469</v>
      </c>
      <c r="E1465" s="16" t="s">
        <v>18351</v>
      </c>
      <c r="F1465" s="21">
        <v>40469</v>
      </c>
      <c r="G1465" s="16" t="s">
        <v>32</v>
      </c>
      <c r="H1465" s="26" t="s">
        <v>1163</v>
      </c>
      <c r="L1465" s="16" t="s">
        <v>110</v>
      </c>
      <c r="M1465" s="26" t="s">
        <v>18350</v>
      </c>
      <c r="O1465" s="16" t="s">
        <v>1612</v>
      </c>
      <c r="T1465" s="23" t="s">
        <v>32</v>
      </c>
      <c r="W1465" s="20" t="s">
        <v>43</v>
      </c>
      <c r="Z1465" s="24" t="s">
        <v>32</v>
      </c>
      <c r="AA1465" s="24" t="s">
        <v>32</v>
      </c>
      <c r="AB1465" s="24" t="s">
        <v>32</v>
      </c>
      <c r="AC1465" s="24" t="s">
        <v>32</v>
      </c>
      <c r="AD1465" s="24" t="s">
        <v>32</v>
      </c>
      <c r="AE1465" s="24" t="s">
        <v>32</v>
      </c>
      <c r="AF1465" s="24" t="s">
        <v>32</v>
      </c>
      <c r="AG1465" s="24" t="s">
        <v>32</v>
      </c>
      <c r="AH1465" s="24" t="s">
        <v>32</v>
      </c>
    </row>
    <row r="1466" spans="1:35" ht="90" x14ac:dyDescent="0.25">
      <c r="A1466" s="17">
        <v>114986.01</v>
      </c>
      <c r="B1466" s="18">
        <v>4</v>
      </c>
      <c r="C1466" s="16" t="s">
        <v>474</v>
      </c>
      <c r="D1466" s="21">
        <v>40848</v>
      </c>
      <c r="E1466" s="16" t="s">
        <v>56</v>
      </c>
      <c r="F1466" s="21">
        <v>44243</v>
      </c>
      <c r="G1466" s="16" t="s">
        <v>1124</v>
      </c>
      <c r="H1466" s="26" t="s">
        <v>126</v>
      </c>
      <c r="M1466" s="26" t="s">
        <v>18349</v>
      </c>
      <c r="N1466" s="26" t="s">
        <v>18348</v>
      </c>
      <c r="O1466" s="16" t="s">
        <v>60</v>
      </c>
      <c r="P1466" s="26" t="s">
        <v>67</v>
      </c>
      <c r="T1466" s="22">
        <v>0</v>
      </c>
      <c r="W1466" s="20" t="s">
        <v>43</v>
      </c>
      <c r="X1466" s="16" t="s">
        <v>44</v>
      </c>
      <c r="Z1466" s="24" t="s">
        <v>32</v>
      </c>
      <c r="AA1466" s="24" t="s">
        <v>32</v>
      </c>
      <c r="AB1466" s="24" t="s">
        <v>32</v>
      </c>
      <c r="AC1466" s="24" t="s">
        <v>32</v>
      </c>
      <c r="AD1466" s="25">
        <v>0</v>
      </c>
      <c r="AE1466" s="25">
        <v>0</v>
      </c>
      <c r="AF1466" s="25">
        <v>2046059</v>
      </c>
      <c r="AG1466" s="25">
        <v>0</v>
      </c>
      <c r="AH1466" s="25">
        <v>2046059</v>
      </c>
      <c r="AI1466" s="16" t="s">
        <v>18347</v>
      </c>
    </row>
    <row r="1467" spans="1:35" x14ac:dyDescent="0.25">
      <c r="A1467" s="17">
        <v>115008</v>
      </c>
      <c r="B1467" s="18">
        <v>2</v>
      </c>
      <c r="C1467" s="16" t="s">
        <v>73</v>
      </c>
      <c r="D1467" s="21">
        <v>40485</v>
      </c>
      <c r="E1467" s="16" t="s">
        <v>81</v>
      </c>
      <c r="F1467" s="21">
        <v>44362</v>
      </c>
      <c r="G1467" s="16" t="s">
        <v>109</v>
      </c>
      <c r="H1467" s="26" t="s">
        <v>420</v>
      </c>
      <c r="I1467" s="16" t="s">
        <v>8348</v>
      </c>
      <c r="J1467" s="20" t="s">
        <v>116</v>
      </c>
      <c r="L1467" s="16" t="s">
        <v>116</v>
      </c>
      <c r="M1467" s="26" t="s">
        <v>18346</v>
      </c>
      <c r="N1467" s="26" t="s">
        <v>18345</v>
      </c>
      <c r="O1467" s="16" t="s">
        <v>78</v>
      </c>
      <c r="P1467" s="26" t="s">
        <v>632</v>
      </c>
      <c r="R1467" s="16" t="s">
        <v>1494</v>
      </c>
      <c r="S1467" s="16" t="s">
        <v>10367</v>
      </c>
      <c r="T1467" s="22">
        <v>0.34</v>
      </c>
      <c r="W1467" s="20" t="s">
        <v>43</v>
      </c>
      <c r="X1467" s="16" t="s">
        <v>78</v>
      </c>
      <c r="Z1467" s="24" t="s">
        <v>32</v>
      </c>
      <c r="AA1467" s="24" t="s">
        <v>32</v>
      </c>
      <c r="AB1467" s="24" t="s">
        <v>32</v>
      </c>
      <c r="AC1467" s="24" t="s">
        <v>32</v>
      </c>
      <c r="AD1467" s="25">
        <v>322000</v>
      </c>
      <c r="AE1467" s="25">
        <v>48200</v>
      </c>
      <c r="AF1467" s="25">
        <v>0</v>
      </c>
      <c r="AG1467" s="25">
        <v>0</v>
      </c>
      <c r="AH1467" s="25">
        <v>370200</v>
      </c>
      <c r="AI1467" s="16" t="s">
        <v>18344</v>
      </c>
    </row>
    <row r="1468" spans="1:35" x14ac:dyDescent="0.25">
      <c r="A1468" s="17">
        <v>115165.01</v>
      </c>
      <c r="B1468" s="18">
        <v>2</v>
      </c>
      <c r="C1468" s="16" t="s">
        <v>474</v>
      </c>
      <c r="D1468" s="21">
        <v>40619</v>
      </c>
      <c r="E1468" s="16" t="s">
        <v>475</v>
      </c>
      <c r="F1468" s="21">
        <v>44278</v>
      </c>
      <c r="G1468" s="16" t="s">
        <v>514</v>
      </c>
      <c r="H1468" s="26" t="s">
        <v>267</v>
      </c>
      <c r="I1468" s="16" t="s">
        <v>1436</v>
      </c>
      <c r="J1468" s="20" t="s">
        <v>116</v>
      </c>
      <c r="L1468" s="16" t="s">
        <v>116</v>
      </c>
      <c r="M1468" s="26" t="s">
        <v>1437</v>
      </c>
      <c r="N1468" s="26" t="s">
        <v>1438</v>
      </c>
      <c r="O1468" s="16" t="s">
        <v>53</v>
      </c>
      <c r="P1468" s="26" t="s">
        <v>40</v>
      </c>
      <c r="R1468" s="16" t="s">
        <v>41</v>
      </c>
      <c r="S1468" s="16" t="s">
        <v>42</v>
      </c>
      <c r="T1468" s="22">
        <v>7.0000000000000007E-2</v>
      </c>
      <c r="U1468" s="21">
        <v>42776</v>
      </c>
      <c r="W1468" s="20" t="s">
        <v>43</v>
      </c>
      <c r="X1468" s="16" t="s">
        <v>78</v>
      </c>
      <c r="Y1468" s="26" t="s">
        <v>1439</v>
      </c>
      <c r="Z1468" s="25">
        <v>35000</v>
      </c>
      <c r="AA1468" s="25">
        <v>-130000</v>
      </c>
      <c r="AB1468" s="25">
        <v>360000</v>
      </c>
      <c r="AC1468" s="25">
        <v>0</v>
      </c>
      <c r="AD1468" s="25">
        <v>640000</v>
      </c>
      <c r="AE1468" s="25">
        <v>614000</v>
      </c>
      <c r="AF1468" s="25">
        <v>7155622</v>
      </c>
      <c r="AG1468" s="25">
        <v>0</v>
      </c>
      <c r="AH1468" s="25">
        <v>8409622</v>
      </c>
      <c r="AI1468" s="16" t="s">
        <v>1440</v>
      </c>
    </row>
    <row r="1469" spans="1:35" x14ac:dyDescent="0.25">
      <c r="A1469" s="17">
        <v>115185</v>
      </c>
      <c r="B1469" s="18">
        <v>4</v>
      </c>
      <c r="C1469" s="16" t="s">
        <v>73</v>
      </c>
      <c r="D1469" s="21">
        <v>40499</v>
      </c>
      <c r="E1469" s="16" t="s">
        <v>142</v>
      </c>
      <c r="F1469" s="21">
        <v>43474</v>
      </c>
      <c r="G1469" s="16" t="s">
        <v>75</v>
      </c>
      <c r="H1469" s="26" t="s">
        <v>126</v>
      </c>
      <c r="M1469" s="26" t="s">
        <v>18343</v>
      </c>
      <c r="O1469" s="16" t="s">
        <v>78</v>
      </c>
      <c r="P1469" s="26" t="s">
        <v>596</v>
      </c>
      <c r="T1469" s="23" t="s">
        <v>32</v>
      </c>
      <c r="W1469" s="20" t="s">
        <v>43</v>
      </c>
      <c r="Z1469" s="24" t="s">
        <v>32</v>
      </c>
      <c r="AA1469" s="24" t="s">
        <v>32</v>
      </c>
      <c r="AB1469" s="24" t="s">
        <v>32</v>
      </c>
      <c r="AC1469" s="24" t="s">
        <v>32</v>
      </c>
      <c r="AD1469" s="25">
        <v>0</v>
      </c>
      <c r="AE1469" s="25">
        <v>0</v>
      </c>
      <c r="AF1469" s="25">
        <v>204935</v>
      </c>
      <c r="AG1469" s="25">
        <v>0</v>
      </c>
      <c r="AH1469" s="25">
        <v>204935</v>
      </c>
      <c r="AI1469" s="16" t="s">
        <v>18342</v>
      </c>
    </row>
    <row r="1470" spans="1:35" x14ac:dyDescent="0.25">
      <c r="A1470" s="17">
        <v>115199</v>
      </c>
      <c r="B1470" s="18">
        <v>1</v>
      </c>
      <c r="C1470" s="16" t="s">
        <v>474</v>
      </c>
      <c r="D1470" s="21">
        <v>40501</v>
      </c>
      <c r="E1470" s="16" t="s">
        <v>819</v>
      </c>
      <c r="F1470" s="21">
        <v>44281</v>
      </c>
      <c r="G1470" s="16" t="s">
        <v>75</v>
      </c>
      <c r="H1470" s="26" t="s">
        <v>34</v>
      </c>
      <c r="I1470" s="16" t="s">
        <v>714</v>
      </c>
      <c r="J1470" s="20" t="s">
        <v>116</v>
      </c>
      <c r="L1470" s="16" t="s">
        <v>116</v>
      </c>
      <c r="M1470" s="26" t="s">
        <v>18341</v>
      </c>
      <c r="O1470" s="16" t="s">
        <v>188</v>
      </c>
      <c r="P1470" s="26" t="s">
        <v>443</v>
      </c>
      <c r="Q1470" s="26" t="s">
        <v>18340</v>
      </c>
      <c r="R1470" s="16" t="s">
        <v>139</v>
      </c>
      <c r="S1470" s="16" t="s">
        <v>84</v>
      </c>
      <c r="T1470" s="22">
        <v>4.07</v>
      </c>
      <c r="U1470" s="21">
        <v>40634</v>
      </c>
      <c r="W1470" s="20" t="s">
        <v>43</v>
      </c>
      <c r="X1470" s="16" t="s">
        <v>511</v>
      </c>
      <c r="Z1470" s="24" t="s">
        <v>32</v>
      </c>
      <c r="AA1470" s="24" t="s">
        <v>32</v>
      </c>
      <c r="AB1470" s="24" t="s">
        <v>32</v>
      </c>
      <c r="AC1470" s="24" t="s">
        <v>32</v>
      </c>
      <c r="AD1470" s="25">
        <v>0</v>
      </c>
      <c r="AE1470" s="25">
        <v>0</v>
      </c>
      <c r="AF1470" s="25">
        <v>20231</v>
      </c>
      <c r="AG1470" s="25">
        <v>413923</v>
      </c>
      <c r="AH1470" s="25">
        <v>434154</v>
      </c>
      <c r="AI1470" s="16" t="s">
        <v>18339</v>
      </c>
    </row>
    <row r="1471" spans="1:35" x14ac:dyDescent="0.25">
      <c r="A1471" s="17">
        <v>115207</v>
      </c>
      <c r="B1471" s="18">
        <v>1</v>
      </c>
      <c r="C1471" s="16" t="s">
        <v>73</v>
      </c>
      <c r="D1471" s="21">
        <v>40501</v>
      </c>
      <c r="E1471" s="16" t="s">
        <v>1281</v>
      </c>
      <c r="F1471" s="21">
        <v>44215</v>
      </c>
      <c r="G1471" s="16" t="s">
        <v>75</v>
      </c>
      <c r="H1471" s="26" t="s">
        <v>320</v>
      </c>
      <c r="M1471" s="26" t="s">
        <v>18338</v>
      </c>
      <c r="O1471" s="16" t="s">
        <v>60</v>
      </c>
      <c r="T1471" s="23" t="s">
        <v>32</v>
      </c>
      <c r="W1471" s="20" t="s">
        <v>43</v>
      </c>
      <c r="Z1471" s="24" t="s">
        <v>32</v>
      </c>
      <c r="AA1471" s="24" t="s">
        <v>32</v>
      </c>
      <c r="AB1471" s="24" t="s">
        <v>32</v>
      </c>
      <c r="AC1471" s="24" t="s">
        <v>32</v>
      </c>
      <c r="AD1471" s="24" t="s">
        <v>32</v>
      </c>
      <c r="AE1471" s="24" t="s">
        <v>32</v>
      </c>
      <c r="AF1471" s="24" t="s">
        <v>32</v>
      </c>
      <c r="AG1471" s="24" t="s">
        <v>32</v>
      </c>
      <c r="AH1471" s="24" t="s">
        <v>32</v>
      </c>
    </row>
    <row r="1472" spans="1:35" ht="30" x14ac:dyDescent="0.25">
      <c r="A1472" s="17">
        <v>115209</v>
      </c>
      <c r="B1472" s="18">
        <v>1</v>
      </c>
      <c r="C1472" s="16" t="s">
        <v>31</v>
      </c>
      <c r="D1472" s="21">
        <v>40501</v>
      </c>
      <c r="E1472" s="16" t="s">
        <v>1281</v>
      </c>
      <c r="F1472" s="21">
        <v>43949</v>
      </c>
      <c r="G1472" s="16" t="s">
        <v>74</v>
      </c>
      <c r="H1472" s="26" t="s">
        <v>337</v>
      </c>
      <c r="I1472" s="16" t="s">
        <v>3972</v>
      </c>
      <c r="J1472" s="20" t="s">
        <v>116</v>
      </c>
      <c r="L1472" s="16" t="s">
        <v>116</v>
      </c>
      <c r="M1472" s="26" t="s">
        <v>18337</v>
      </c>
      <c r="N1472" s="26" t="s">
        <v>18336</v>
      </c>
      <c r="O1472" s="16" t="s">
        <v>119</v>
      </c>
      <c r="P1472" s="26" t="s">
        <v>627</v>
      </c>
      <c r="R1472" s="16" t="s">
        <v>139</v>
      </c>
      <c r="S1472" s="16" t="s">
        <v>42</v>
      </c>
      <c r="T1472" s="22">
        <v>0.13</v>
      </c>
      <c r="U1472" s="21">
        <v>43014</v>
      </c>
      <c r="W1472" s="20" t="s">
        <v>43</v>
      </c>
      <c r="X1472" s="16" t="s">
        <v>140</v>
      </c>
      <c r="Z1472" s="24" t="s">
        <v>32</v>
      </c>
      <c r="AA1472" s="24" t="s">
        <v>32</v>
      </c>
      <c r="AB1472" s="24" t="s">
        <v>32</v>
      </c>
      <c r="AC1472" s="24" t="s">
        <v>32</v>
      </c>
      <c r="AD1472" s="25">
        <v>825000</v>
      </c>
      <c r="AE1472" s="25">
        <v>9100000</v>
      </c>
      <c r="AF1472" s="25">
        <v>9113344</v>
      </c>
      <c r="AG1472" s="25">
        <v>0</v>
      </c>
      <c r="AH1472" s="25">
        <v>19038344</v>
      </c>
      <c r="AI1472" s="16" t="s">
        <v>18335</v>
      </c>
    </row>
    <row r="1473" spans="1:35" x14ac:dyDescent="0.25">
      <c r="A1473" s="17">
        <v>115213</v>
      </c>
      <c r="B1473" s="18">
        <v>1</v>
      </c>
      <c r="C1473" s="16" t="s">
        <v>474</v>
      </c>
      <c r="D1473" s="21">
        <v>40501</v>
      </c>
      <c r="E1473" s="16" t="s">
        <v>1281</v>
      </c>
      <c r="F1473" s="21">
        <v>43880</v>
      </c>
      <c r="G1473" s="16" t="s">
        <v>1022</v>
      </c>
      <c r="H1473" s="26" t="s">
        <v>320</v>
      </c>
      <c r="I1473" s="16" t="s">
        <v>18334</v>
      </c>
      <c r="K1473" s="16" t="s">
        <v>18333</v>
      </c>
      <c r="L1473" s="16" t="s">
        <v>37</v>
      </c>
      <c r="M1473" s="26" t="s">
        <v>18332</v>
      </c>
      <c r="N1473" s="26" t="s">
        <v>18331</v>
      </c>
      <c r="O1473" s="16" t="s">
        <v>60</v>
      </c>
      <c r="P1473" s="26" t="s">
        <v>1434</v>
      </c>
      <c r="T1473" s="22">
        <v>0.251</v>
      </c>
      <c r="W1473" s="20" t="s">
        <v>43</v>
      </c>
      <c r="X1473" s="16" t="s">
        <v>44</v>
      </c>
      <c r="Z1473" s="24" t="s">
        <v>32</v>
      </c>
      <c r="AA1473" s="24" t="s">
        <v>32</v>
      </c>
      <c r="AB1473" s="24" t="s">
        <v>32</v>
      </c>
      <c r="AC1473" s="24" t="s">
        <v>32</v>
      </c>
      <c r="AD1473" s="25">
        <v>106400</v>
      </c>
      <c r="AE1473" s="25">
        <v>75800</v>
      </c>
      <c r="AF1473" s="25">
        <v>556000</v>
      </c>
      <c r="AG1473" s="25">
        <v>0</v>
      </c>
      <c r="AH1473" s="25">
        <v>738200</v>
      </c>
      <c r="AI1473" s="16" t="s">
        <v>18330</v>
      </c>
    </row>
    <row r="1474" spans="1:35" x14ac:dyDescent="0.25">
      <c r="A1474" s="17">
        <v>115229</v>
      </c>
      <c r="B1474" s="18">
        <v>3</v>
      </c>
      <c r="C1474" s="16" t="s">
        <v>73</v>
      </c>
      <c r="D1474" s="21">
        <v>40501</v>
      </c>
      <c r="E1474" s="16" t="s">
        <v>1281</v>
      </c>
      <c r="F1474" s="21">
        <v>44215</v>
      </c>
      <c r="G1474" s="16" t="s">
        <v>75</v>
      </c>
      <c r="H1474" s="26" t="s">
        <v>69</v>
      </c>
      <c r="M1474" s="26" t="s">
        <v>18329</v>
      </c>
      <c r="O1474" s="16" t="s">
        <v>60</v>
      </c>
      <c r="T1474" s="23" t="s">
        <v>32</v>
      </c>
      <c r="W1474" s="20" t="s">
        <v>43</v>
      </c>
      <c r="Z1474" s="24" t="s">
        <v>32</v>
      </c>
      <c r="AA1474" s="24" t="s">
        <v>32</v>
      </c>
      <c r="AB1474" s="24" t="s">
        <v>32</v>
      </c>
      <c r="AC1474" s="24" t="s">
        <v>32</v>
      </c>
      <c r="AD1474" s="24" t="s">
        <v>32</v>
      </c>
      <c r="AE1474" s="24" t="s">
        <v>32</v>
      </c>
      <c r="AF1474" s="24" t="s">
        <v>32</v>
      </c>
      <c r="AG1474" s="24" t="s">
        <v>32</v>
      </c>
      <c r="AH1474" s="24" t="s">
        <v>32</v>
      </c>
    </row>
    <row r="1475" spans="1:35" x14ac:dyDescent="0.25">
      <c r="A1475" s="17">
        <v>115230</v>
      </c>
      <c r="B1475" s="18">
        <v>3</v>
      </c>
      <c r="C1475" s="16" t="s">
        <v>73</v>
      </c>
      <c r="D1475" s="21">
        <v>40501</v>
      </c>
      <c r="E1475" s="16" t="s">
        <v>1281</v>
      </c>
      <c r="F1475" s="21">
        <v>44215</v>
      </c>
      <c r="G1475" s="16" t="s">
        <v>75</v>
      </c>
      <c r="H1475" s="26" t="s">
        <v>69</v>
      </c>
      <c r="M1475" s="26" t="s">
        <v>18328</v>
      </c>
      <c r="O1475" s="16" t="s">
        <v>60</v>
      </c>
      <c r="T1475" s="23" t="s">
        <v>32</v>
      </c>
      <c r="W1475" s="20" t="s">
        <v>43</v>
      </c>
      <c r="Z1475" s="24" t="s">
        <v>32</v>
      </c>
      <c r="AA1475" s="24" t="s">
        <v>32</v>
      </c>
      <c r="AB1475" s="24" t="s">
        <v>32</v>
      </c>
      <c r="AC1475" s="24" t="s">
        <v>32</v>
      </c>
      <c r="AD1475" s="24" t="s">
        <v>32</v>
      </c>
      <c r="AE1475" s="24" t="s">
        <v>32</v>
      </c>
      <c r="AF1475" s="24" t="s">
        <v>32</v>
      </c>
      <c r="AG1475" s="24" t="s">
        <v>32</v>
      </c>
      <c r="AH1475" s="24" t="s">
        <v>32</v>
      </c>
    </row>
    <row r="1476" spans="1:35" x14ac:dyDescent="0.25">
      <c r="A1476" s="17">
        <v>115238</v>
      </c>
      <c r="B1476" s="18">
        <v>3</v>
      </c>
      <c r="C1476" s="16" t="s">
        <v>73</v>
      </c>
      <c r="D1476" s="21">
        <v>40501</v>
      </c>
      <c r="E1476" s="16" t="s">
        <v>1281</v>
      </c>
      <c r="F1476" s="21">
        <v>44215</v>
      </c>
      <c r="G1476" s="16" t="s">
        <v>75</v>
      </c>
      <c r="H1476" s="26" t="s">
        <v>69</v>
      </c>
      <c r="M1476" s="26" t="s">
        <v>18327</v>
      </c>
      <c r="O1476" s="16" t="s">
        <v>60</v>
      </c>
      <c r="T1476" s="23" t="s">
        <v>32</v>
      </c>
      <c r="W1476" s="20" t="s">
        <v>43</v>
      </c>
      <c r="Z1476" s="24" t="s">
        <v>32</v>
      </c>
      <c r="AA1476" s="24" t="s">
        <v>32</v>
      </c>
      <c r="AB1476" s="24" t="s">
        <v>32</v>
      </c>
      <c r="AC1476" s="24" t="s">
        <v>32</v>
      </c>
      <c r="AD1476" s="24" t="s">
        <v>32</v>
      </c>
      <c r="AE1476" s="24" t="s">
        <v>32</v>
      </c>
      <c r="AF1476" s="24" t="s">
        <v>32</v>
      </c>
      <c r="AG1476" s="24" t="s">
        <v>32</v>
      </c>
      <c r="AH1476" s="24" t="s">
        <v>32</v>
      </c>
    </row>
    <row r="1477" spans="1:35" x14ac:dyDescent="0.25">
      <c r="A1477" s="17">
        <v>115241.03</v>
      </c>
      <c r="B1477" s="18">
        <v>4</v>
      </c>
      <c r="C1477" s="16" t="s">
        <v>47</v>
      </c>
      <c r="D1477" s="21">
        <v>41073</v>
      </c>
      <c r="E1477" s="16" t="s">
        <v>1441</v>
      </c>
      <c r="F1477" s="21">
        <v>43381</v>
      </c>
      <c r="G1477" s="16" t="s">
        <v>103</v>
      </c>
      <c r="H1477" s="26" t="s">
        <v>126</v>
      </c>
      <c r="M1477" s="26" t="s">
        <v>1442</v>
      </c>
      <c r="N1477" s="26" t="s">
        <v>1443</v>
      </c>
      <c r="O1477" s="16" t="s">
        <v>60</v>
      </c>
      <c r="P1477" s="26" t="s">
        <v>1444</v>
      </c>
      <c r="T1477" s="22">
        <v>0</v>
      </c>
      <c r="W1477" s="20" t="s">
        <v>43</v>
      </c>
      <c r="Z1477" s="25">
        <v>1004.31</v>
      </c>
      <c r="AA1477" s="25">
        <v>0</v>
      </c>
      <c r="AB1477" s="25">
        <v>-0.49</v>
      </c>
      <c r="AC1477" s="25">
        <v>0</v>
      </c>
      <c r="AD1477" s="25">
        <v>101004.31</v>
      </c>
      <c r="AE1477" s="25">
        <v>0</v>
      </c>
      <c r="AF1477" s="25">
        <v>716845.51</v>
      </c>
      <c r="AG1477" s="25">
        <v>0</v>
      </c>
      <c r="AH1477" s="25">
        <v>817849.82</v>
      </c>
      <c r="AI1477" s="16" t="s">
        <v>1445</v>
      </c>
    </row>
    <row r="1478" spans="1:35" x14ac:dyDescent="0.25">
      <c r="A1478" s="17">
        <v>115243</v>
      </c>
      <c r="B1478" s="18">
        <v>4</v>
      </c>
      <c r="C1478" s="16" t="s">
        <v>73</v>
      </c>
      <c r="D1478" s="21">
        <v>40501</v>
      </c>
      <c r="E1478" s="16" t="s">
        <v>1281</v>
      </c>
      <c r="F1478" s="21">
        <v>44215</v>
      </c>
      <c r="G1478" s="16" t="s">
        <v>75</v>
      </c>
      <c r="H1478" s="26" t="s">
        <v>126</v>
      </c>
      <c r="M1478" s="26" t="s">
        <v>18326</v>
      </c>
      <c r="O1478" s="16" t="s">
        <v>60</v>
      </c>
      <c r="T1478" s="23" t="s">
        <v>32</v>
      </c>
      <c r="W1478" s="20" t="s">
        <v>43</v>
      </c>
      <c r="Z1478" s="24" t="s">
        <v>32</v>
      </c>
      <c r="AA1478" s="24" t="s">
        <v>32</v>
      </c>
      <c r="AB1478" s="24" t="s">
        <v>32</v>
      </c>
      <c r="AC1478" s="24" t="s">
        <v>32</v>
      </c>
      <c r="AD1478" s="24" t="s">
        <v>32</v>
      </c>
      <c r="AE1478" s="24" t="s">
        <v>32</v>
      </c>
      <c r="AF1478" s="24" t="s">
        <v>32</v>
      </c>
      <c r="AG1478" s="24" t="s">
        <v>32</v>
      </c>
      <c r="AH1478" s="24" t="s">
        <v>32</v>
      </c>
    </row>
    <row r="1479" spans="1:35" x14ac:dyDescent="0.25">
      <c r="A1479" s="17">
        <v>115304</v>
      </c>
      <c r="B1479" s="18">
        <v>2</v>
      </c>
      <c r="C1479" s="16" t="s">
        <v>73</v>
      </c>
      <c r="D1479" s="21">
        <v>40514</v>
      </c>
      <c r="E1479" s="16" t="s">
        <v>1609</v>
      </c>
      <c r="F1479" s="21">
        <v>43418</v>
      </c>
      <c r="G1479" s="16" t="s">
        <v>75</v>
      </c>
      <c r="H1479" s="26" t="s">
        <v>1336</v>
      </c>
      <c r="M1479" s="26" t="s">
        <v>18325</v>
      </c>
      <c r="O1479" s="16" t="s">
        <v>4543</v>
      </c>
      <c r="T1479" s="23" t="s">
        <v>32</v>
      </c>
      <c r="W1479" s="20" t="s">
        <v>43</v>
      </c>
      <c r="Z1479" s="24" t="s">
        <v>32</v>
      </c>
      <c r="AA1479" s="24" t="s">
        <v>32</v>
      </c>
      <c r="AB1479" s="24" t="s">
        <v>32</v>
      </c>
      <c r="AC1479" s="24" t="s">
        <v>32</v>
      </c>
      <c r="AD1479" s="25">
        <v>0</v>
      </c>
      <c r="AE1479" s="25">
        <v>0</v>
      </c>
      <c r="AF1479" s="25">
        <v>0</v>
      </c>
      <c r="AG1479" s="25">
        <v>0</v>
      </c>
      <c r="AH1479" s="25">
        <v>0</v>
      </c>
      <c r="AI1479" s="16" t="s">
        <v>18324</v>
      </c>
    </row>
    <row r="1480" spans="1:35" x14ac:dyDescent="0.25">
      <c r="A1480" s="17">
        <v>115309</v>
      </c>
      <c r="B1480" s="18">
        <v>2</v>
      </c>
      <c r="C1480" s="16" t="s">
        <v>73</v>
      </c>
      <c r="D1480" s="21">
        <v>40514</v>
      </c>
      <c r="E1480" s="16" t="s">
        <v>1609</v>
      </c>
      <c r="F1480" s="21">
        <v>43418</v>
      </c>
      <c r="G1480" s="16" t="s">
        <v>75</v>
      </c>
      <c r="H1480" s="26" t="s">
        <v>1336</v>
      </c>
      <c r="M1480" s="26" t="s">
        <v>18323</v>
      </c>
      <c r="O1480" s="16" t="s">
        <v>4543</v>
      </c>
      <c r="T1480" s="23" t="s">
        <v>32</v>
      </c>
      <c r="W1480" s="20" t="s">
        <v>43</v>
      </c>
      <c r="Z1480" s="24" t="s">
        <v>32</v>
      </c>
      <c r="AA1480" s="24" t="s">
        <v>32</v>
      </c>
      <c r="AB1480" s="24" t="s">
        <v>32</v>
      </c>
      <c r="AC1480" s="24" t="s">
        <v>32</v>
      </c>
      <c r="AD1480" s="25">
        <v>0</v>
      </c>
      <c r="AE1480" s="25">
        <v>0</v>
      </c>
      <c r="AF1480" s="25">
        <v>2667296.15</v>
      </c>
      <c r="AG1480" s="25">
        <v>0</v>
      </c>
      <c r="AH1480" s="25">
        <v>2667296.15</v>
      </c>
      <c r="AI1480" s="16" t="s">
        <v>18322</v>
      </c>
    </row>
    <row r="1481" spans="1:35" x14ac:dyDescent="0.25">
      <c r="A1481" s="17">
        <v>115335</v>
      </c>
      <c r="B1481" s="18">
        <v>3</v>
      </c>
      <c r="C1481" s="16" t="s">
        <v>73</v>
      </c>
      <c r="D1481" s="21">
        <v>40518</v>
      </c>
      <c r="E1481" s="16" t="s">
        <v>142</v>
      </c>
      <c r="F1481" s="21">
        <v>43474</v>
      </c>
      <c r="G1481" s="16" t="s">
        <v>75</v>
      </c>
      <c r="H1481" s="26" t="s">
        <v>98</v>
      </c>
      <c r="M1481" s="26" t="s">
        <v>18321</v>
      </c>
      <c r="O1481" s="16" t="s">
        <v>78</v>
      </c>
      <c r="P1481" s="26" t="s">
        <v>596</v>
      </c>
      <c r="R1481" s="16" t="s">
        <v>139</v>
      </c>
      <c r="S1481" s="16" t="s">
        <v>192</v>
      </c>
      <c r="T1481" s="23" t="s">
        <v>32</v>
      </c>
      <c r="W1481" s="20" t="s">
        <v>43</v>
      </c>
      <c r="Z1481" s="24" t="s">
        <v>32</v>
      </c>
      <c r="AA1481" s="24" t="s">
        <v>32</v>
      </c>
      <c r="AB1481" s="24" t="s">
        <v>32</v>
      </c>
      <c r="AC1481" s="24" t="s">
        <v>32</v>
      </c>
      <c r="AD1481" s="25">
        <v>0</v>
      </c>
      <c r="AE1481" s="25">
        <v>0</v>
      </c>
      <c r="AF1481" s="25">
        <v>41341</v>
      </c>
      <c r="AG1481" s="25">
        <v>0</v>
      </c>
      <c r="AH1481" s="25">
        <v>41341</v>
      </c>
      <c r="AI1481" s="16" t="s">
        <v>18320</v>
      </c>
    </row>
    <row r="1482" spans="1:35" x14ac:dyDescent="0.25">
      <c r="A1482" s="17">
        <v>115362.01</v>
      </c>
      <c r="B1482" s="18">
        <v>4</v>
      </c>
      <c r="C1482" s="16" t="s">
        <v>474</v>
      </c>
      <c r="D1482" s="21">
        <v>43553</v>
      </c>
      <c r="E1482" s="16" t="s">
        <v>486</v>
      </c>
      <c r="F1482" s="21">
        <v>43818</v>
      </c>
      <c r="G1482" s="16" t="s">
        <v>32</v>
      </c>
      <c r="H1482" s="26" t="s">
        <v>126</v>
      </c>
      <c r="I1482" s="16" t="s">
        <v>1446</v>
      </c>
      <c r="J1482" s="20" t="s">
        <v>148</v>
      </c>
      <c r="L1482" s="16" t="s">
        <v>149</v>
      </c>
      <c r="M1482" s="26" t="s">
        <v>1447</v>
      </c>
      <c r="N1482" s="26" t="s">
        <v>1448</v>
      </c>
      <c r="O1482" s="16" t="s">
        <v>179</v>
      </c>
      <c r="P1482" s="26" t="s">
        <v>79</v>
      </c>
      <c r="R1482" s="16" t="s">
        <v>41</v>
      </c>
      <c r="S1482" s="16" t="s">
        <v>84</v>
      </c>
      <c r="T1482" s="22">
        <v>0.01</v>
      </c>
      <c r="U1482" s="21">
        <v>43637</v>
      </c>
      <c r="W1482" s="20" t="s">
        <v>43</v>
      </c>
      <c r="X1482" s="16" t="s">
        <v>454</v>
      </c>
      <c r="Y1482" s="26" t="s">
        <v>1449</v>
      </c>
      <c r="Z1482" s="25">
        <v>30000</v>
      </c>
      <c r="AA1482" s="25">
        <v>0</v>
      </c>
      <c r="AB1482" s="25">
        <v>-25345.72</v>
      </c>
      <c r="AC1482" s="25">
        <v>0</v>
      </c>
      <c r="AD1482" s="25">
        <v>131500</v>
      </c>
      <c r="AE1482" s="25">
        <v>0</v>
      </c>
      <c r="AF1482" s="25">
        <v>159223.28</v>
      </c>
      <c r="AG1482" s="25">
        <v>0</v>
      </c>
      <c r="AH1482" s="25">
        <v>290723.28000000003</v>
      </c>
      <c r="AI1482" s="16" t="s">
        <v>1450</v>
      </c>
    </row>
    <row r="1483" spans="1:35" x14ac:dyDescent="0.25">
      <c r="A1483" s="17">
        <v>115362.02</v>
      </c>
      <c r="B1483" s="18">
        <v>4</v>
      </c>
      <c r="C1483" s="16" t="s">
        <v>73</v>
      </c>
      <c r="D1483" s="21">
        <v>43591</v>
      </c>
      <c r="E1483" s="16" t="s">
        <v>142</v>
      </c>
      <c r="F1483" s="21">
        <v>44279</v>
      </c>
      <c r="G1483" s="16" t="s">
        <v>75</v>
      </c>
      <c r="H1483" s="26" t="s">
        <v>126</v>
      </c>
      <c r="I1483" s="16" t="s">
        <v>1446</v>
      </c>
      <c r="J1483" s="20" t="s">
        <v>148</v>
      </c>
      <c r="L1483" s="16" t="s">
        <v>149</v>
      </c>
      <c r="M1483" s="26" t="s">
        <v>1447</v>
      </c>
      <c r="N1483" s="26" t="s">
        <v>18319</v>
      </c>
      <c r="O1483" s="16" t="s">
        <v>179</v>
      </c>
      <c r="P1483" s="26" t="s">
        <v>79</v>
      </c>
      <c r="R1483" s="16" t="s">
        <v>41</v>
      </c>
      <c r="S1483" s="16" t="s">
        <v>84</v>
      </c>
      <c r="T1483" s="22">
        <v>0.01</v>
      </c>
      <c r="U1483" s="21">
        <v>44477</v>
      </c>
      <c r="W1483" s="20" t="s">
        <v>43</v>
      </c>
      <c r="X1483" s="16" t="s">
        <v>454</v>
      </c>
      <c r="Z1483" s="24" t="s">
        <v>32</v>
      </c>
      <c r="AA1483" s="24" t="s">
        <v>32</v>
      </c>
      <c r="AB1483" s="24" t="s">
        <v>32</v>
      </c>
      <c r="AC1483" s="24" t="s">
        <v>32</v>
      </c>
      <c r="AD1483" s="24" t="s">
        <v>32</v>
      </c>
      <c r="AE1483" s="24" t="s">
        <v>32</v>
      </c>
      <c r="AF1483" s="24" t="s">
        <v>32</v>
      </c>
      <c r="AG1483" s="24" t="s">
        <v>32</v>
      </c>
      <c r="AH1483" s="24" t="s">
        <v>32</v>
      </c>
      <c r="AI1483" s="16" t="s">
        <v>18318</v>
      </c>
    </row>
    <row r="1484" spans="1:35" x14ac:dyDescent="0.25">
      <c r="A1484" s="17">
        <v>115366.01</v>
      </c>
      <c r="B1484" s="18">
        <v>2</v>
      </c>
      <c r="C1484" s="16" t="s">
        <v>73</v>
      </c>
      <c r="D1484" s="21">
        <v>42755</v>
      </c>
      <c r="E1484" s="16" t="s">
        <v>142</v>
      </c>
      <c r="F1484" s="21">
        <v>44326</v>
      </c>
      <c r="G1484" s="16" t="s">
        <v>125</v>
      </c>
      <c r="H1484" s="26" t="s">
        <v>170</v>
      </c>
      <c r="I1484" s="16" t="s">
        <v>155</v>
      </c>
      <c r="J1484" s="20" t="s">
        <v>148</v>
      </c>
      <c r="L1484" s="16" t="s">
        <v>149</v>
      </c>
      <c r="M1484" s="26" t="s">
        <v>18317</v>
      </c>
      <c r="O1484" s="16" t="s">
        <v>151</v>
      </c>
      <c r="P1484" s="26" t="s">
        <v>1422</v>
      </c>
      <c r="R1484" s="16" t="s">
        <v>1494</v>
      </c>
      <c r="S1484" s="16" t="s">
        <v>84</v>
      </c>
      <c r="T1484" s="22">
        <v>0</v>
      </c>
      <c r="U1484" s="21">
        <v>44428</v>
      </c>
      <c r="W1484" s="20" t="s">
        <v>43</v>
      </c>
      <c r="Z1484" s="24" t="s">
        <v>32</v>
      </c>
      <c r="AA1484" s="24" t="s">
        <v>32</v>
      </c>
      <c r="AB1484" s="24" t="s">
        <v>32</v>
      </c>
      <c r="AC1484" s="24" t="s">
        <v>32</v>
      </c>
      <c r="AD1484" s="25">
        <v>340800</v>
      </c>
      <c r="AE1484" s="25">
        <v>0</v>
      </c>
      <c r="AF1484" s="25">
        <v>0</v>
      </c>
      <c r="AG1484" s="25">
        <v>0</v>
      </c>
      <c r="AH1484" s="25">
        <v>340800</v>
      </c>
      <c r="AI1484" s="16" t="s">
        <v>18316</v>
      </c>
    </row>
    <row r="1485" spans="1:35" ht="30" x14ac:dyDescent="0.25">
      <c r="A1485" s="17">
        <v>115370.42</v>
      </c>
      <c r="B1485" s="18">
        <v>3</v>
      </c>
      <c r="C1485" s="16" t="s">
        <v>474</v>
      </c>
      <c r="D1485" s="21">
        <v>41304</v>
      </c>
      <c r="E1485" s="16" t="s">
        <v>1387</v>
      </c>
      <c r="F1485" s="21">
        <v>44280</v>
      </c>
      <c r="G1485" s="16" t="s">
        <v>108</v>
      </c>
      <c r="H1485" s="26" t="s">
        <v>955</v>
      </c>
      <c r="M1485" s="26" t="s">
        <v>3497</v>
      </c>
      <c r="N1485" s="26" t="s">
        <v>18315</v>
      </c>
      <c r="O1485" s="16" t="s">
        <v>78</v>
      </c>
      <c r="P1485" s="26" t="s">
        <v>453</v>
      </c>
      <c r="T1485" s="22">
        <v>0</v>
      </c>
      <c r="U1485" s="21">
        <v>42706</v>
      </c>
      <c r="W1485" s="20" t="s">
        <v>43</v>
      </c>
      <c r="X1485" s="16" t="s">
        <v>44</v>
      </c>
      <c r="Z1485" s="24" t="s">
        <v>32</v>
      </c>
      <c r="AA1485" s="24" t="s">
        <v>32</v>
      </c>
      <c r="AB1485" s="24" t="s">
        <v>32</v>
      </c>
      <c r="AC1485" s="24" t="s">
        <v>32</v>
      </c>
      <c r="AD1485" s="25">
        <v>55000</v>
      </c>
      <c r="AE1485" s="25">
        <v>0</v>
      </c>
      <c r="AF1485" s="25">
        <v>175766</v>
      </c>
      <c r="AG1485" s="25">
        <v>0</v>
      </c>
      <c r="AH1485" s="25">
        <v>230766</v>
      </c>
      <c r="AI1485" s="16" t="s">
        <v>18314</v>
      </c>
    </row>
    <row r="1486" spans="1:35" ht="30" x14ac:dyDescent="0.25">
      <c r="A1486" s="17">
        <v>115370.71</v>
      </c>
      <c r="B1486" s="18">
        <v>3</v>
      </c>
      <c r="C1486" s="16" t="s">
        <v>474</v>
      </c>
      <c r="D1486" s="21">
        <v>41625</v>
      </c>
      <c r="E1486" s="16" t="s">
        <v>1387</v>
      </c>
      <c r="F1486" s="21">
        <v>44280</v>
      </c>
      <c r="G1486" s="16" t="s">
        <v>75</v>
      </c>
      <c r="H1486" s="26" t="s">
        <v>346</v>
      </c>
      <c r="M1486" s="26" t="s">
        <v>3540</v>
      </c>
      <c r="N1486" s="26" t="s">
        <v>18313</v>
      </c>
      <c r="O1486" s="16" t="s">
        <v>78</v>
      </c>
      <c r="P1486" s="26" t="s">
        <v>453</v>
      </c>
      <c r="T1486" s="22">
        <v>0</v>
      </c>
      <c r="U1486" s="21">
        <v>42706</v>
      </c>
      <c r="W1486" s="20" t="s">
        <v>43</v>
      </c>
      <c r="X1486" s="16" t="s">
        <v>44</v>
      </c>
      <c r="Z1486" s="24" t="s">
        <v>32</v>
      </c>
      <c r="AA1486" s="24" t="s">
        <v>32</v>
      </c>
      <c r="AB1486" s="24" t="s">
        <v>32</v>
      </c>
      <c r="AC1486" s="24" t="s">
        <v>32</v>
      </c>
      <c r="AD1486" s="25">
        <v>58000</v>
      </c>
      <c r="AE1486" s="25">
        <v>0</v>
      </c>
      <c r="AF1486" s="25">
        <v>170445</v>
      </c>
      <c r="AG1486" s="25">
        <v>0</v>
      </c>
      <c r="AH1486" s="25">
        <v>228445</v>
      </c>
      <c r="AI1486" s="16" t="s">
        <v>18312</v>
      </c>
    </row>
    <row r="1487" spans="1:35" ht="30" x14ac:dyDescent="0.25">
      <c r="A1487" s="17">
        <v>115370.78</v>
      </c>
      <c r="B1487" s="18">
        <v>3</v>
      </c>
      <c r="C1487" s="16" t="s">
        <v>474</v>
      </c>
      <c r="D1487" s="21">
        <v>41677</v>
      </c>
      <c r="E1487" s="16" t="s">
        <v>108</v>
      </c>
      <c r="F1487" s="21">
        <v>44280</v>
      </c>
      <c r="G1487" s="16" t="s">
        <v>75</v>
      </c>
      <c r="H1487" s="26" t="s">
        <v>405</v>
      </c>
      <c r="M1487" s="26" t="s">
        <v>4899</v>
      </c>
      <c r="N1487" s="26" t="s">
        <v>18311</v>
      </c>
      <c r="O1487" s="16" t="s">
        <v>78</v>
      </c>
      <c r="P1487" s="26" t="s">
        <v>453</v>
      </c>
      <c r="T1487" s="22">
        <v>0</v>
      </c>
      <c r="U1487" s="21">
        <v>42706</v>
      </c>
      <c r="W1487" s="20" t="s">
        <v>43</v>
      </c>
      <c r="X1487" s="16" t="s">
        <v>44</v>
      </c>
      <c r="Z1487" s="24" t="s">
        <v>32</v>
      </c>
      <c r="AA1487" s="24" t="s">
        <v>32</v>
      </c>
      <c r="AB1487" s="24" t="s">
        <v>32</v>
      </c>
      <c r="AC1487" s="24" t="s">
        <v>32</v>
      </c>
      <c r="AD1487" s="25">
        <v>57500</v>
      </c>
      <c r="AE1487" s="25">
        <v>0</v>
      </c>
      <c r="AF1487" s="25">
        <v>169958</v>
      </c>
      <c r="AG1487" s="25">
        <v>0</v>
      </c>
      <c r="AH1487" s="25">
        <v>227458</v>
      </c>
      <c r="AI1487" s="16" t="s">
        <v>18310</v>
      </c>
    </row>
    <row r="1488" spans="1:35" ht="30" x14ac:dyDescent="0.25">
      <c r="A1488" s="17">
        <v>115370.85</v>
      </c>
      <c r="B1488" s="18">
        <v>4</v>
      </c>
      <c r="C1488" s="16" t="s">
        <v>474</v>
      </c>
      <c r="D1488" s="21">
        <v>42065</v>
      </c>
      <c r="E1488" s="16" t="s">
        <v>108</v>
      </c>
      <c r="F1488" s="21">
        <v>44280</v>
      </c>
      <c r="G1488" s="16" t="s">
        <v>74</v>
      </c>
      <c r="H1488" s="26" t="s">
        <v>349</v>
      </c>
      <c r="M1488" s="26" t="s">
        <v>18309</v>
      </c>
      <c r="N1488" s="26" t="s">
        <v>18308</v>
      </c>
      <c r="O1488" s="16" t="s">
        <v>78</v>
      </c>
      <c r="P1488" s="26" t="s">
        <v>453</v>
      </c>
      <c r="T1488" s="22">
        <v>0</v>
      </c>
      <c r="U1488" s="21">
        <v>42706</v>
      </c>
      <c r="W1488" s="20" t="s">
        <v>43</v>
      </c>
      <c r="X1488" s="16" t="s">
        <v>1150</v>
      </c>
      <c r="Z1488" s="24" t="s">
        <v>32</v>
      </c>
      <c r="AA1488" s="24" t="s">
        <v>32</v>
      </c>
      <c r="AB1488" s="24" t="s">
        <v>32</v>
      </c>
      <c r="AC1488" s="24" t="s">
        <v>32</v>
      </c>
      <c r="AD1488" s="25">
        <v>53100</v>
      </c>
      <c r="AE1488" s="25">
        <v>0</v>
      </c>
      <c r="AF1488" s="25">
        <v>171766</v>
      </c>
      <c r="AG1488" s="25">
        <v>0</v>
      </c>
      <c r="AH1488" s="25">
        <v>224866</v>
      </c>
      <c r="AI1488" s="16" t="s">
        <v>18307</v>
      </c>
    </row>
    <row r="1489" spans="1:35" ht="30" x14ac:dyDescent="0.25">
      <c r="A1489" s="17">
        <v>115370.86</v>
      </c>
      <c r="B1489" s="18">
        <v>4</v>
      </c>
      <c r="C1489" s="16" t="s">
        <v>47</v>
      </c>
      <c r="D1489" s="21">
        <v>42065</v>
      </c>
      <c r="E1489" s="16" t="s">
        <v>108</v>
      </c>
      <c r="F1489" s="21">
        <v>43138</v>
      </c>
      <c r="G1489" s="16" t="s">
        <v>103</v>
      </c>
      <c r="H1489" s="26" t="s">
        <v>126</v>
      </c>
      <c r="M1489" s="26" t="s">
        <v>1451</v>
      </c>
      <c r="N1489" s="26" t="s">
        <v>1452</v>
      </c>
      <c r="O1489" s="16" t="s">
        <v>78</v>
      </c>
      <c r="P1489" s="26" t="s">
        <v>453</v>
      </c>
      <c r="T1489" s="22">
        <v>0</v>
      </c>
      <c r="U1489" s="21">
        <v>42706</v>
      </c>
      <c r="W1489" s="20" t="s">
        <v>43</v>
      </c>
      <c r="X1489" s="16" t="s">
        <v>1453</v>
      </c>
      <c r="Z1489" s="25">
        <v>-7387.01</v>
      </c>
      <c r="AA1489" s="25">
        <v>0</v>
      </c>
      <c r="AB1489" s="25">
        <v>39446.94</v>
      </c>
      <c r="AC1489" s="25">
        <v>0</v>
      </c>
      <c r="AD1489" s="25">
        <v>57112.99</v>
      </c>
      <c r="AE1489" s="25">
        <v>0</v>
      </c>
      <c r="AF1489" s="25">
        <v>253527.94</v>
      </c>
      <c r="AG1489" s="25">
        <v>0</v>
      </c>
      <c r="AH1489" s="25">
        <v>310640.93</v>
      </c>
      <c r="AI1489" s="16" t="s">
        <v>1454</v>
      </c>
    </row>
    <row r="1490" spans="1:35" ht="30" x14ac:dyDescent="0.25">
      <c r="A1490" s="17">
        <v>115376</v>
      </c>
      <c r="B1490" s="18">
        <v>4</v>
      </c>
      <c r="C1490" s="16" t="s">
        <v>73</v>
      </c>
      <c r="D1490" s="21">
        <v>40533</v>
      </c>
      <c r="E1490" s="16" t="s">
        <v>105</v>
      </c>
      <c r="F1490" s="21">
        <v>44006</v>
      </c>
      <c r="G1490" s="16" t="s">
        <v>142</v>
      </c>
      <c r="H1490" s="26" t="s">
        <v>221</v>
      </c>
      <c r="L1490" s="16" t="s">
        <v>110</v>
      </c>
      <c r="M1490" s="26" t="s">
        <v>18306</v>
      </c>
      <c r="O1490" s="16" t="s">
        <v>1139</v>
      </c>
      <c r="P1490" s="26" t="s">
        <v>1140</v>
      </c>
      <c r="T1490" s="23" t="s">
        <v>32</v>
      </c>
      <c r="W1490" s="20" t="s">
        <v>43</v>
      </c>
      <c r="X1490" s="16" t="s">
        <v>78</v>
      </c>
      <c r="Z1490" s="24" t="s">
        <v>32</v>
      </c>
      <c r="AA1490" s="24" t="s">
        <v>32</v>
      </c>
      <c r="AB1490" s="24" t="s">
        <v>32</v>
      </c>
      <c r="AC1490" s="24" t="s">
        <v>32</v>
      </c>
      <c r="AD1490" s="24" t="s">
        <v>32</v>
      </c>
      <c r="AE1490" s="24" t="s">
        <v>32</v>
      </c>
      <c r="AF1490" s="24" t="s">
        <v>32</v>
      </c>
      <c r="AG1490" s="24" t="s">
        <v>32</v>
      </c>
      <c r="AH1490" s="24" t="s">
        <v>32</v>
      </c>
    </row>
    <row r="1491" spans="1:35" x14ac:dyDescent="0.25">
      <c r="A1491" s="17">
        <v>115441</v>
      </c>
      <c r="B1491" s="18">
        <v>4</v>
      </c>
      <c r="C1491" s="16" t="s">
        <v>73</v>
      </c>
      <c r="D1491" s="21">
        <v>40548</v>
      </c>
      <c r="E1491" s="16" t="s">
        <v>1441</v>
      </c>
      <c r="F1491" s="21">
        <v>44217</v>
      </c>
      <c r="G1491" s="16" t="s">
        <v>75</v>
      </c>
      <c r="H1491" s="26" t="s">
        <v>301</v>
      </c>
      <c r="I1491" s="16" t="s">
        <v>12587</v>
      </c>
      <c r="J1491" s="20" t="s">
        <v>116</v>
      </c>
      <c r="L1491" s="16" t="s">
        <v>116</v>
      </c>
      <c r="M1491" s="26" t="s">
        <v>18305</v>
      </c>
      <c r="N1491" s="26" t="s">
        <v>18304</v>
      </c>
      <c r="O1491" s="16" t="s">
        <v>188</v>
      </c>
      <c r="P1491" s="26" t="s">
        <v>188</v>
      </c>
      <c r="Q1491" s="26" t="s">
        <v>18304</v>
      </c>
      <c r="R1491" s="16" t="s">
        <v>139</v>
      </c>
      <c r="S1491" s="16" t="s">
        <v>4621</v>
      </c>
      <c r="T1491" s="22">
        <v>8.84</v>
      </c>
      <c r="W1491" s="20" t="s">
        <v>43</v>
      </c>
      <c r="X1491" s="16" t="s">
        <v>78</v>
      </c>
      <c r="Z1491" s="24" t="s">
        <v>32</v>
      </c>
      <c r="AA1491" s="24" t="s">
        <v>32</v>
      </c>
      <c r="AB1491" s="24" t="s">
        <v>32</v>
      </c>
      <c r="AC1491" s="24" t="s">
        <v>32</v>
      </c>
      <c r="AD1491" s="24" t="s">
        <v>32</v>
      </c>
      <c r="AE1491" s="24" t="s">
        <v>32</v>
      </c>
      <c r="AF1491" s="24" t="s">
        <v>32</v>
      </c>
      <c r="AG1491" s="24" t="s">
        <v>32</v>
      </c>
      <c r="AH1491" s="24" t="s">
        <v>32</v>
      </c>
    </row>
    <row r="1492" spans="1:35" x14ac:dyDescent="0.25">
      <c r="A1492" s="17">
        <v>115455</v>
      </c>
      <c r="B1492" s="18">
        <v>4</v>
      </c>
      <c r="C1492" s="16" t="s">
        <v>73</v>
      </c>
      <c r="D1492" s="21">
        <v>40549</v>
      </c>
      <c r="E1492" s="16" t="s">
        <v>1441</v>
      </c>
      <c r="F1492" s="21">
        <v>44217</v>
      </c>
      <c r="G1492" s="16" t="s">
        <v>75</v>
      </c>
      <c r="H1492" s="26" t="s">
        <v>126</v>
      </c>
      <c r="I1492" s="16" t="s">
        <v>177</v>
      </c>
      <c r="J1492" s="20" t="s">
        <v>116</v>
      </c>
      <c r="L1492" s="16" t="s">
        <v>116</v>
      </c>
      <c r="M1492" s="26" t="s">
        <v>18303</v>
      </c>
      <c r="N1492" s="26" t="s">
        <v>2343</v>
      </c>
      <c r="O1492" s="16" t="s">
        <v>188</v>
      </c>
      <c r="P1492" s="26" t="s">
        <v>188</v>
      </c>
      <c r="Q1492" s="26" t="s">
        <v>2343</v>
      </c>
      <c r="R1492" s="16" t="s">
        <v>139</v>
      </c>
      <c r="S1492" s="16" t="s">
        <v>4621</v>
      </c>
      <c r="T1492" s="22">
        <v>5.49</v>
      </c>
      <c r="W1492" s="20" t="s">
        <v>43</v>
      </c>
      <c r="X1492" s="16" t="s">
        <v>140</v>
      </c>
      <c r="Z1492" s="24" t="s">
        <v>32</v>
      </c>
      <c r="AA1492" s="24" t="s">
        <v>32</v>
      </c>
      <c r="AB1492" s="24" t="s">
        <v>32</v>
      </c>
      <c r="AC1492" s="24" t="s">
        <v>32</v>
      </c>
      <c r="AD1492" s="24" t="s">
        <v>32</v>
      </c>
      <c r="AE1492" s="24" t="s">
        <v>32</v>
      </c>
      <c r="AF1492" s="24" t="s">
        <v>32</v>
      </c>
      <c r="AG1492" s="24" t="s">
        <v>32</v>
      </c>
      <c r="AH1492" s="24" t="s">
        <v>32</v>
      </c>
    </row>
    <row r="1493" spans="1:35" x14ac:dyDescent="0.25">
      <c r="A1493" s="17">
        <v>115459.01</v>
      </c>
      <c r="B1493" s="18">
        <v>6</v>
      </c>
      <c r="C1493" s="16" t="s">
        <v>73</v>
      </c>
      <c r="D1493" s="21">
        <v>40717</v>
      </c>
      <c r="E1493" s="16" t="s">
        <v>113</v>
      </c>
      <c r="F1493" s="21">
        <v>43418</v>
      </c>
      <c r="G1493" s="16" t="s">
        <v>75</v>
      </c>
      <c r="H1493" s="26" t="s">
        <v>76</v>
      </c>
      <c r="M1493" s="26" t="s">
        <v>18302</v>
      </c>
      <c r="O1493" s="16" t="s">
        <v>78</v>
      </c>
      <c r="P1493" s="26" t="s">
        <v>551</v>
      </c>
      <c r="T1493" s="23" t="s">
        <v>32</v>
      </c>
      <c r="W1493" s="20" t="s">
        <v>43</v>
      </c>
      <c r="Z1493" s="24" t="s">
        <v>32</v>
      </c>
      <c r="AA1493" s="24" t="s">
        <v>32</v>
      </c>
      <c r="AB1493" s="24" t="s">
        <v>32</v>
      </c>
      <c r="AC1493" s="24" t="s">
        <v>32</v>
      </c>
      <c r="AD1493" s="25">
        <v>601592</v>
      </c>
      <c r="AE1493" s="25">
        <v>0</v>
      </c>
      <c r="AF1493" s="25">
        <v>0</v>
      </c>
      <c r="AG1493" s="25">
        <v>0</v>
      </c>
      <c r="AH1493" s="25">
        <v>601592</v>
      </c>
    </row>
    <row r="1494" spans="1:35" x14ac:dyDescent="0.25">
      <c r="A1494" s="17">
        <v>115493</v>
      </c>
      <c r="B1494" s="18">
        <v>3</v>
      </c>
      <c r="C1494" s="16" t="s">
        <v>73</v>
      </c>
      <c r="D1494" s="21">
        <v>40562</v>
      </c>
      <c r="E1494" s="16" t="s">
        <v>142</v>
      </c>
      <c r="F1494" s="21">
        <v>44097</v>
      </c>
      <c r="G1494" s="16" t="s">
        <v>56</v>
      </c>
      <c r="H1494" s="26" t="s">
        <v>405</v>
      </c>
      <c r="I1494" s="16" t="s">
        <v>18301</v>
      </c>
      <c r="K1494" s="16" t="s">
        <v>18300</v>
      </c>
      <c r="L1494" s="16" t="s">
        <v>37</v>
      </c>
      <c r="M1494" s="26" t="s">
        <v>18299</v>
      </c>
      <c r="O1494" s="16" t="s">
        <v>39</v>
      </c>
      <c r="P1494" s="26" t="s">
        <v>40</v>
      </c>
      <c r="R1494" s="16" t="s">
        <v>41</v>
      </c>
      <c r="S1494" s="16" t="s">
        <v>42</v>
      </c>
      <c r="T1494" s="22">
        <v>0</v>
      </c>
      <c r="W1494" s="20" t="s">
        <v>43</v>
      </c>
      <c r="X1494" s="16" t="s">
        <v>44</v>
      </c>
      <c r="Z1494" s="24" t="s">
        <v>32</v>
      </c>
      <c r="AA1494" s="24" t="s">
        <v>32</v>
      </c>
      <c r="AB1494" s="24" t="s">
        <v>32</v>
      </c>
      <c r="AC1494" s="24" t="s">
        <v>32</v>
      </c>
      <c r="AD1494" s="24" t="s">
        <v>32</v>
      </c>
      <c r="AE1494" s="24" t="s">
        <v>32</v>
      </c>
      <c r="AF1494" s="24" t="s">
        <v>32</v>
      </c>
      <c r="AG1494" s="24" t="s">
        <v>32</v>
      </c>
      <c r="AH1494" s="24" t="s">
        <v>32</v>
      </c>
      <c r="AI1494" s="16" t="s">
        <v>18298</v>
      </c>
    </row>
    <row r="1495" spans="1:35" x14ac:dyDescent="0.25">
      <c r="A1495" s="17">
        <v>115500</v>
      </c>
      <c r="B1495" s="18">
        <v>2</v>
      </c>
      <c r="C1495" s="16" t="s">
        <v>73</v>
      </c>
      <c r="D1495" s="21">
        <v>40564</v>
      </c>
      <c r="E1495" s="16" t="s">
        <v>1609</v>
      </c>
      <c r="F1495" s="21">
        <v>40564</v>
      </c>
      <c r="G1495" s="16" t="s">
        <v>32</v>
      </c>
      <c r="H1495" s="26" t="s">
        <v>1336</v>
      </c>
      <c r="L1495" s="16" t="s">
        <v>110</v>
      </c>
      <c r="M1495" s="26" t="s">
        <v>18297</v>
      </c>
      <c r="O1495" s="16" t="s">
        <v>1612</v>
      </c>
      <c r="T1495" s="23" t="s">
        <v>32</v>
      </c>
      <c r="W1495" s="20" t="s">
        <v>43</v>
      </c>
      <c r="Z1495" s="24" t="s">
        <v>32</v>
      </c>
      <c r="AA1495" s="24" t="s">
        <v>32</v>
      </c>
      <c r="AB1495" s="24" t="s">
        <v>32</v>
      </c>
      <c r="AC1495" s="24" t="s">
        <v>32</v>
      </c>
      <c r="AD1495" s="25">
        <v>0</v>
      </c>
      <c r="AE1495" s="25">
        <v>0</v>
      </c>
      <c r="AF1495" s="25">
        <v>0</v>
      </c>
      <c r="AG1495" s="25">
        <v>0</v>
      </c>
      <c r="AH1495" s="25">
        <v>0</v>
      </c>
      <c r="AI1495" s="16" t="s">
        <v>18296</v>
      </c>
    </row>
    <row r="1496" spans="1:35" x14ac:dyDescent="0.25">
      <c r="A1496" s="17">
        <v>115522.01</v>
      </c>
      <c r="B1496" s="18">
        <v>6</v>
      </c>
      <c r="C1496" s="16" t="s">
        <v>73</v>
      </c>
      <c r="D1496" s="21">
        <v>41163</v>
      </c>
      <c r="E1496" s="16" t="s">
        <v>142</v>
      </c>
      <c r="F1496" s="21">
        <v>43418</v>
      </c>
      <c r="G1496" s="16" t="s">
        <v>75</v>
      </c>
      <c r="H1496" s="26" t="s">
        <v>76</v>
      </c>
      <c r="M1496" s="26" t="s">
        <v>18295</v>
      </c>
      <c r="O1496" s="16" t="s">
        <v>78</v>
      </c>
      <c r="P1496" s="26" t="s">
        <v>78</v>
      </c>
      <c r="T1496" s="23" t="s">
        <v>32</v>
      </c>
      <c r="W1496" s="20" t="s">
        <v>43</v>
      </c>
      <c r="Z1496" s="24" t="s">
        <v>32</v>
      </c>
      <c r="AA1496" s="24" t="s">
        <v>32</v>
      </c>
      <c r="AB1496" s="24" t="s">
        <v>32</v>
      </c>
      <c r="AC1496" s="24" t="s">
        <v>32</v>
      </c>
      <c r="AD1496" s="25">
        <v>100000</v>
      </c>
      <c r="AE1496" s="25">
        <v>0</v>
      </c>
      <c r="AF1496" s="25">
        <v>0</v>
      </c>
      <c r="AG1496" s="25">
        <v>0</v>
      </c>
      <c r="AH1496" s="25">
        <v>100000</v>
      </c>
    </row>
    <row r="1497" spans="1:35" ht="30" x14ac:dyDescent="0.25">
      <c r="A1497" s="17">
        <v>115549</v>
      </c>
      <c r="B1497" s="18">
        <v>3</v>
      </c>
      <c r="C1497" s="16" t="s">
        <v>474</v>
      </c>
      <c r="D1497" s="21">
        <v>40584</v>
      </c>
      <c r="E1497" s="16" t="s">
        <v>142</v>
      </c>
      <c r="F1497" s="21">
        <v>42905</v>
      </c>
      <c r="G1497" s="16" t="s">
        <v>74</v>
      </c>
      <c r="H1497" s="26" t="s">
        <v>2818</v>
      </c>
      <c r="I1497" s="16" t="s">
        <v>18294</v>
      </c>
      <c r="J1497" s="20" t="s">
        <v>148</v>
      </c>
      <c r="L1497" s="16" t="s">
        <v>149</v>
      </c>
      <c r="M1497" s="26" t="s">
        <v>18293</v>
      </c>
      <c r="O1497" s="16" t="s">
        <v>119</v>
      </c>
      <c r="P1497" s="26" t="s">
        <v>100</v>
      </c>
      <c r="T1497" s="22">
        <v>36.515999999999998</v>
      </c>
      <c r="U1497" s="21">
        <v>41418</v>
      </c>
      <c r="W1497" s="20" t="s">
        <v>43</v>
      </c>
      <c r="Z1497" s="24" t="s">
        <v>32</v>
      </c>
      <c r="AA1497" s="24" t="s">
        <v>32</v>
      </c>
      <c r="AB1497" s="24" t="s">
        <v>32</v>
      </c>
      <c r="AC1497" s="24" t="s">
        <v>32</v>
      </c>
      <c r="AD1497" s="25">
        <v>261659.67</v>
      </c>
      <c r="AE1497" s="25">
        <v>0</v>
      </c>
      <c r="AF1497" s="25">
        <v>7880572</v>
      </c>
      <c r="AG1497" s="25">
        <v>0</v>
      </c>
      <c r="AH1497" s="25">
        <v>8142231.6699999999</v>
      </c>
      <c r="AI1497" s="16" t="s">
        <v>18292</v>
      </c>
    </row>
    <row r="1498" spans="1:35" ht="30" x14ac:dyDescent="0.25">
      <c r="A1498" s="17">
        <v>115589.01</v>
      </c>
      <c r="B1498" s="18">
        <v>3</v>
      </c>
      <c r="C1498" s="16" t="s">
        <v>73</v>
      </c>
      <c r="D1498" s="21">
        <v>41767</v>
      </c>
      <c r="E1498" s="16" t="s">
        <v>108</v>
      </c>
      <c r="F1498" s="21">
        <v>44006</v>
      </c>
      <c r="G1498" s="16" t="s">
        <v>142</v>
      </c>
      <c r="H1498" s="26" t="s">
        <v>49</v>
      </c>
      <c r="I1498" s="16" t="s">
        <v>2851</v>
      </c>
      <c r="J1498" s="20" t="s">
        <v>116</v>
      </c>
      <c r="L1498" s="16" t="s">
        <v>116</v>
      </c>
      <c r="M1498" s="26" t="s">
        <v>18291</v>
      </c>
      <c r="N1498" s="26" t="s">
        <v>18290</v>
      </c>
      <c r="O1498" s="16" t="s">
        <v>1139</v>
      </c>
      <c r="P1498" s="26" t="s">
        <v>1140</v>
      </c>
      <c r="T1498" s="22">
        <v>0.31</v>
      </c>
      <c r="W1498" s="20" t="s">
        <v>43</v>
      </c>
      <c r="X1498" s="16" t="s">
        <v>78</v>
      </c>
      <c r="Z1498" s="24" t="s">
        <v>32</v>
      </c>
      <c r="AA1498" s="24" t="s">
        <v>32</v>
      </c>
      <c r="AB1498" s="24" t="s">
        <v>32</v>
      </c>
      <c r="AC1498" s="24" t="s">
        <v>32</v>
      </c>
      <c r="AD1498" s="25">
        <v>17000</v>
      </c>
      <c r="AE1498" s="25">
        <v>12000</v>
      </c>
      <c r="AF1498" s="25">
        <v>0</v>
      </c>
      <c r="AG1498" s="25">
        <v>0</v>
      </c>
      <c r="AH1498" s="25">
        <v>29000</v>
      </c>
    </row>
    <row r="1499" spans="1:35" x14ac:dyDescent="0.25">
      <c r="A1499" s="17">
        <v>115598</v>
      </c>
      <c r="B1499" s="18">
        <v>4</v>
      </c>
      <c r="C1499" s="16" t="s">
        <v>474</v>
      </c>
      <c r="D1499" s="21">
        <v>40597</v>
      </c>
      <c r="E1499" s="16" t="s">
        <v>1517</v>
      </c>
      <c r="F1499" s="21">
        <v>43889</v>
      </c>
      <c r="G1499" s="16" t="s">
        <v>2469</v>
      </c>
      <c r="H1499" s="26" t="s">
        <v>126</v>
      </c>
      <c r="I1499" s="16" t="s">
        <v>1518</v>
      </c>
      <c r="J1499" s="20" t="s">
        <v>1518</v>
      </c>
      <c r="M1499" s="26" t="s">
        <v>18289</v>
      </c>
      <c r="O1499" s="16" t="s">
        <v>1520</v>
      </c>
      <c r="P1499" s="26" t="s">
        <v>568</v>
      </c>
      <c r="R1499" s="16" t="s">
        <v>139</v>
      </c>
      <c r="S1499" s="16" t="s">
        <v>192</v>
      </c>
      <c r="T1499" s="22">
        <v>0.36</v>
      </c>
      <c r="U1499" s="21">
        <v>42244</v>
      </c>
      <c r="W1499" s="20" t="s">
        <v>43</v>
      </c>
      <c r="X1499" s="16" t="s">
        <v>44</v>
      </c>
      <c r="Z1499" s="24" t="s">
        <v>32</v>
      </c>
      <c r="AA1499" s="24" t="s">
        <v>32</v>
      </c>
      <c r="AB1499" s="24" t="s">
        <v>32</v>
      </c>
      <c r="AC1499" s="24" t="s">
        <v>32</v>
      </c>
      <c r="AD1499" s="25">
        <v>209303.21</v>
      </c>
      <c r="AE1499" s="25">
        <v>0</v>
      </c>
      <c r="AF1499" s="25">
        <v>1416820</v>
      </c>
      <c r="AG1499" s="25">
        <v>0</v>
      </c>
      <c r="AH1499" s="25">
        <v>1626123.21</v>
      </c>
      <c r="AI1499" s="16" t="s">
        <v>18288</v>
      </c>
    </row>
    <row r="1500" spans="1:35" ht="30" x14ac:dyDescent="0.25">
      <c r="A1500" s="17">
        <v>115603</v>
      </c>
      <c r="B1500" s="18">
        <v>1</v>
      </c>
      <c r="C1500" s="16" t="s">
        <v>474</v>
      </c>
      <c r="D1500" s="21">
        <v>40598</v>
      </c>
      <c r="E1500" s="16" t="s">
        <v>142</v>
      </c>
      <c r="F1500" s="21">
        <v>44279</v>
      </c>
      <c r="G1500" s="16" t="s">
        <v>75</v>
      </c>
      <c r="H1500" s="26" t="s">
        <v>283</v>
      </c>
      <c r="I1500" s="16" t="s">
        <v>1772</v>
      </c>
      <c r="J1500" s="20" t="s">
        <v>116</v>
      </c>
      <c r="L1500" s="16" t="s">
        <v>116</v>
      </c>
      <c r="M1500" s="26" t="s">
        <v>18287</v>
      </c>
      <c r="O1500" s="16" t="s">
        <v>179</v>
      </c>
      <c r="P1500" s="26" t="s">
        <v>79</v>
      </c>
      <c r="R1500" s="16" t="s">
        <v>41</v>
      </c>
      <c r="S1500" s="16" t="s">
        <v>84</v>
      </c>
      <c r="T1500" s="22">
        <v>6.62</v>
      </c>
      <c r="U1500" s="21">
        <v>41033</v>
      </c>
      <c r="W1500" s="20" t="s">
        <v>43</v>
      </c>
      <c r="X1500" s="16" t="s">
        <v>140</v>
      </c>
      <c r="Y1500" s="26" t="s">
        <v>18286</v>
      </c>
      <c r="Z1500" s="24" t="s">
        <v>32</v>
      </c>
      <c r="AA1500" s="24" t="s">
        <v>32</v>
      </c>
      <c r="AB1500" s="24" t="s">
        <v>32</v>
      </c>
      <c r="AC1500" s="24" t="s">
        <v>32</v>
      </c>
      <c r="AD1500" s="25">
        <v>0</v>
      </c>
      <c r="AE1500" s="25">
        <v>0</v>
      </c>
      <c r="AF1500" s="25">
        <v>1342270</v>
      </c>
      <c r="AG1500" s="25">
        <v>0</v>
      </c>
      <c r="AH1500" s="25">
        <v>1342270</v>
      </c>
      <c r="AI1500" s="16" t="s">
        <v>18285</v>
      </c>
    </row>
    <row r="1501" spans="1:35" x14ac:dyDescent="0.25">
      <c r="A1501" s="17">
        <v>115607</v>
      </c>
      <c r="B1501" s="18">
        <v>1</v>
      </c>
      <c r="C1501" s="16" t="s">
        <v>73</v>
      </c>
      <c r="D1501" s="21">
        <v>40599</v>
      </c>
      <c r="E1501" s="16" t="s">
        <v>142</v>
      </c>
      <c r="F1501" s="21">
        <v>43418</v>
      </c>
      <c r="G1501" s="16" t="s">
        <v>75</v>
      </c>
      <c r="H1501" s="26" t="s">
        <v>1163</v>
      </c>
      <c r="M1501" s="26" t="s">
        <v>18284</v>
      </c>
      <c r="O1501" s="16" t="s">
        <v>151</v>
      </c>
      <c r="P1501" s="26" t="s">
        <v>198</v>
      </c>
      <c r="R1501" s="16" t="s">
        <v>139</v>
      </c>
      <c r="S1501" s="16" t="s">
        <v>8089</v>
      </c>
      <c r="T1501" s="23" t="s">
        <v>32</v>
      </c>
      <c r="W1501" s="20" t="s">
        <v>43</v>
      </c>
      <c r="Z1501" s="24" t="s">
        <v>32</v>
      </c>
      <c r="AA1501" s="24" t="s">
        <v>32</v>
      </c>
      <c r="AB1501" s="24" t="s">
        <v>32</v>
      </c>
      <c r="AC1501" s="24" t="s">
        <v>32</v>
      </c>
      <c r="AD1501" s="24" t="s">
        <v>32</v>
      </c>
      <c r="AE1501" s="24" t="s">
        <v>32</v>
      </c>
      <c r="AF1501" s="24" t="s">
        <v>32</v>
      </c>
      <c r="AG1501" s="24" t="s">
        <v>32</v>
      </c>
      <c r="AH1501" s="24" t="s">
        <v>32</v>
      </c>
      <c r="AI1501" s="16" t="s">
        <v>18283</v>
      </c>
    </row>
    <row r="1502" spans="1:35" x14ac:dyDescent="0.25">
      <c r="A1502" s="17">
        <v>115642</v>
      </c>
      <c r="B1502" s="18">
        <v>1</v>
      </c>
      <c r="C1502" s="16" t="s">
        <v>474</v>
      </c>
      <c r="D1502" s="21">
        <v>40605</v>
      </c>
      <c r="E1502" s="16" t="s">
        <v>1244</v>
      </c>
      <c r="F1502" s="21">
        <v>44278</v>
      </c>
      <c r="G1502" s="16" t="s">
        <v>74</v>
      </c>
      <c r="H1502" s="26" t="s">
        <v>215</v>
      </c>
      <c r="I1502" s="16" t="s">
        <v>163</v>
      </c>
      <c r="J1502" s="20" t="s">
        <v>148</v>
      </c>
      <c r="L1502" s="16" t="s">
        <v>149</v>
      </c>
      <c r="M1502" s="26" t="s">
        <v>18282</v>
      </c>
      <c r="O1502" s="16" t="s">
        <v>53</v>
      </c>
      <c r="P1502" s="26" t="s">
        <v>40</v>
      </c>
      <c r="R1502" s="16" t="s">
        <v>41</v>
      </c>
      <c r="S1502" s="16" t="s">
        <v>42</v>
      </c>
      <c r="T1502" s="22">
        <v>0</v>
      </c>
      <c r="U1502" s="21">
        <v>42139</v>
      </c>
      <c r="W1502" s="20" t="s">
        <v>43</v>
      </c>
      <c r="X1502" s="16" t="s">
        <v>454</v>
      </c>
      <c r="Y1502" s="26" t="s">
        <v>18281</v>
      </c>
      <c r="Z1502" s="24" t="s">
        <v>32</v>
      </c>
      <c r="AA1502" s="24" t="s">
        <v>32</v>
      </c>
      <c r="AB1502" s="24" t="s">
        <v>32</v>
      </c>
      <c r="AC1502" s="24" t="s">
        <v>32</v>
      </c>
      <c r="AD1502" s="25">
        <v>234900</v>
      </c>
      <c r="AE1502" s="25">
        <v>0</v>
      </c>
      <c r="AF1502" s="25">
        <v>8853884</v>
      </c>
      <c r="AG1502" s="25">
        <v>0</v>
      </c>
      <c r="AH1502" s="25">
        <v>9088784</v>
      </c>
      <c r="AI1502" s="16" t="s">
        <v>18280</v>
      </c>
    </row>
    <row r="1503" spans="1:35" x14ac:dyDescent="0.25">
      <c r="A1503" s="17">
        <v>115645</v>
      </c>
      <c r="B1503" s="18">
        <v>3</v>
      </c>
      <c r="C1503" s="16" t="s">
        <v>73</v>
      </c>
      <c r="D1503" s="21">
        <v>40609</v>
      </c>
      <c r="E1503" s="16" t="s">
        <v>1609</v>
      </c>
      <c r="F1503" s="21">
        <v>40735</v>
      </c>
      <c r="G1503" s="16" t="s">
        <v>1609</v>
      </c>
      <c r="H1503" s="26" t="s">
        <v>98</v>
      </c>
      <c r="L1503" s="16" t="s">
        <v>110</v>
      </c>
      <c r="M1503" s="26" t="s">
        <v>18279</v>
      </c>
      <c r="O1503" s="16" t="s">
        <v>1612</v>
      </c>
      <c r="T1503" s="23" t="s">
        <v>32</v>
      </c>
      <c r="W1503" s="20" t="s">
        <v>43</v>
      </c>
      <c r="Z1503" s="24" t="s">
        <v>32</v>
      </c>
      <c r="AA1503" s="24" t="s">
        <v>32</v>
      </c>
      <c r="AB1503" s="24" t="s">
        <v>32</v>
      </c>
      <c r="AC1503" s="24" t="s">
        <v>32</v>
      </c>
      <c r="AD1503" s="24" t="s">
        <v>32</v>
      </c>
      <c r="AE1503" s="24" t="s">
        <v>32</v>
      </c>
      <c r="AF1503" s="24" t="s">
        <v>32</v>
      </c>
      <c r="AG1503" s="24" t="s">
        <v>32</v>
      </c>
      <c r="AH1503" s="24" t="s">
        <v>32</v>
      </c>
      <c r="AI1503" s="16" t="s">
        <v>18278</v>
      </c>
    </row>
    <row r="1504" spans="1:35" ht="45" x14ac:dyDescent="0.25">
      <c r="A1504" s="17">
        <v>115651</v>
      </c>
      <c r="B1504" s="18">
        <v>1</v>
      </c>
      <c r="C1504" s="16" t="s">
        <v>73</v>
      </c>
      <c r="D1504" s="21">
        <v>40610</v>
      </c>
      <c r="E1504" s="16" t="s">
        <v>1244</v>
      </c>
      <c r="F1504" s="21">
        <v>43474</v>
      </c>
      <c r="G1504" s="16" t="s">
        <v>75</v>
      </c>
      <c r="H1504" s="26" t="s">
        <v>283</v>
      </c>
      <c r="M1504" s="26" t="s">
        <v>18277</v>
      </c>
      <c r="O1504" s="16" t="s">
        <v>78</v>
      </c>
      <c r="T1504" s="23" t="s">
        <v>32</v>
      </c>
      <c r="W1504" s="20" t="s">
        <v>43</v>
      </c>
      <c r="Z1504" s="24" t="s">
        <v>32</v>
      </c>
      <c r="AA1504" s="24" t="s">
        <v>32</v>
      </c>
      <c r="AB1504" s="24" t="s">
        <v>32</v>
      </c>
      <c r="AC1504" s="24" t="s">
        <v>32</v>
      </c>
      <c r="AD1504" s="24" t="s">
        <v>32</v>
      </c>
      <c r="AE1504" s="24" t="s">
        <v>32</v>
      </c>
      <c r="AF1504" s="24" t="s">
        <v>32</v>
      </c>
      <c r="AG1504" s="24" t="s">
        <v>32</v>
      </c>
      <c r="AH1504" s="24" t="s">
        <v>32</v>
      </c>
    </row>
    <row r="1505" spans="1:35" ht="30" x14ac:dyDescent="0.25">
      <c r="A1505" s="17">
        <v>115662</v>
      </c>
      <c r="B1505" s="18">
        <v>1</v>
      </c>
      <c r="C1505" s="16" t="s">
        <v>31</v>
      </c>
      <c r="D1505" s="21">
        <v>40613</v>
      </c>
      <c r="E1505" s="16" t="s">
        <v>1314</v>
      </c>
      <c r="F1505" s="21">
        <v>43706</v>
      </c>
      <c r="G1505" s="16" t="s">
        <v>74</v>
      </c>
      <c r="H1505" s="26" t="s">
        <v>14885</v>
      </c>
      <c r="I1505" s="16" t="s">
        <v>1894</v>
      </c>
      <c r="J1505" s="20" t="s">
        <v>116</v>
      </c>
      <c r="L1505" s="16" t="s">
        <v>116</v>
      </c>
      <c r="M1505" s="26" t="s">
        <v>18276</v>
      </c>
      <c r="N1505" s="26" t="s">
        <v>18275</v>
      </c>
      <c r="O1505" s="16" t="s">
        <v>632</v>
      </c>
      <c r="P1505" s="26" t="s">
        <v>1775</v>
      </c>
      <c r="R1505" s="16" t="s">
        <v>139</v>
      </c>
      <c r="S1505" s="16" t="s">
        <v>42</v>
      </c>
      <c r="T1505" s="22">
        <v>0.9</v>
      </c>
      <c r="U1505" s="21">
        <v>43686</v>
      </c>
      <c r="W1505" s="20" t="s">
        <v>43</v>
      </c>
      <c r="X1505" s="16" t="s">
        <v>140</v>
      </c>
      <c r="Z1505" s="24" t="s">
        <v>32</v>
      </c>
      <c r="AA1505" s="24" t="s">
        <v>32</v>
      </c>
      <c r="AB1505" s="24" t="s">
        <v>32</v>
      </c>
      <c r="AC1505" s="24" t="s">
        <v>32</v>
      </c>
      <c r="AD1505" s="25">
        <v>462259.03</v>
      </c>
      <c r="AE1505" s="25">
        <v>2280000</v>
      </c>
      <c r="AF1505" s="25">
        <v>5051938.3499999996</v>
      </c>
      <c r="AG1505" s="25">
        <v>0</v>
      </c>
      <c r="AH1505" s="25">
        <v>7794197.3799999999</v>
      </c>
      <c r="AI1505" s="16" t="s">
        <v>18274</v>
      </c>
    </row>
    <row r="1506" spans="1:35" x14ac:dyDescent="0.25">
      <c r="A1506" s="17">
        <v>115667</v>
      </c>
      <c r="B1506" s="18">
        <v>6</v>
      </c>
      <c r="C1506" s="16" t="s">
        <v>73</v>
      </c>
      <c r="D1506" s="21">
        <v>40616</v>
      </c>
      <c r="E1506" s="16" t="s">
        <v>142</v>
      </c>
      <c r="F1506" s="21">
        <v>43418</v>
      </c>
      <c r="G1506" s="16" t="s">
        <v>75</v>
      </c>
      <c r="H1506" s="26" t="s">
        <v>76</v>
      </c>
      <c r="M1506" s="26" t="s">
        <v>18273</v>
      </c>
      <c r="O1506" s="16" t="s">
        <v>78</v>
      </c>
      <c r="P1506" s="26" t="s">
        <v>551</v>
      </c>
      <c r="T1506" s="23" t="s">
        <v>32</v>
      </c>
      <c r="W1506" s="20" t="s">
        <v>43</v>
      </c>
      <c r="Z1506" s="24" t="s">
        <v>32</v>
      </c>
      <c r="AA1506" s="24" t="s">
        <v>32</v>
      </c>
      <c r="AB1506" s="24" t="s">
        <v>32</v>
      </c>
      <c r="AC1506" s="24" t="s">
        <v>32</v>
      </c>
      <c r="AD1506" s="25">
        <v>20000</v>
      </c>
      <c r="AE1506" s="25">
        <v>0</v>
      </c>
      <c r="AF1506" s="25">
        <v>0</v>
      </c>
      <c r="AG1506" s="25">
        <v>0</v>
      </c>
      <c r="AH1506" s="25">
        <v>20000</v>
      </c>
    </row>
    <row r="1507" spans="1:35" x14ac:dyDescent="0.25">
      <c r="A1507" s="17">
        <v>115672</v>
      </c>
      <c r="B1507" s="18">
        <v>4</v>
      </c>
      <c r="C1507" s="16" t="s">
        <v>474</v>
      </c>
      <c r="D1507" s="21">
        <v>40618</v>
      </c>
      <c r="E1507" s="16" t="s">
        <v>819</v>
      </c>
      <c r="F1507" s="21">
        <v>44278</v>
      </c>
      <c r="G1507" s="16" t="s">
        <v>75</v>
      </c>
      <c r="H1507" s="26" t="s">
        <v>323</v>
      </c>
      <c r="I1507" s="16" t="s">
        <v>1455</v>
      </c>
      <c r="J1507" s="20" t="s">
        <v>116</v>
      </c>
      <c r="L1507" s="16" t="s">
        <v>116</v>
      </c>
      <c r="M1507" s="26" t="s">
        <v>1456</v>
      </c>
      <c r="N1507" s="26" t="s">
        <v>1457</v>
      </c>
      <c r="O1507" s="16" t="s">
        <v>53</v>
      </c>
      <c r="P1507" s="26" t="s">
        <v>40</v>
      </c>
      <c r="R1507" s="16" t="s">
        <v>41</v>
      </c>
      <c r="S1507" s="16" t="s">
        <v>42</v>
      </c>
      <c r="T1507" s="22">
        <v>0.14199999999999999</v>
      </c>
      <c r="U1507" s="21">
        <v>42545</v>
      </c>
      <c r="W1507" s="20" t="s">
        <v>43</v>
      </c>
      <c r="X1507" s="16" t="s">
        <v>78</v>
      </c>
      <c r="Y1507" s="26" t="s">
        <v>1458</v>
      </c>
      <c r="Z1507" s="25">
        <v>0</v>
      </c>
      <c r="AA1507" s="25">
        <v>0</v>
      </c>
      <c r="AB1507" s="25">
        <v>72500.77</v>
      </c>
      <c r="AC1507" s="25">
        <v>0</v>
      </c>
      <c r="AD1507" s="25">
        <v>220000</v>
      </c>
      <c r="AE1507" s="25">
        <v>90000</v>
      </c>
      <c r="AF1507" s="25">
        <v>966185.77</v>
      </c>
      <c r="AG1507" s="25">
        <v>0</v>
      </c>
      <c r="AH1507" s="25">
        <v>1276185.77</v>
      </c>
      <c r="AI1507" s="16" t="s">
        <v>1459</v>
      </c>
    </row>
    <row r="1508" spans="1:35" ht="30" x14ac:dyDescent="0.25">
      <c r="A1508" s="17">
        <v>115673</v>
      </c>
      <c r="B1508" s="18">
        <v>3</v>
      </c>
      <c r="C1508" s="16" t="s">
        <v>474</v>
      </c>
      <c r="D1508" s="21">
        <v>40618</v>
      </c>
      <c r="E1508" s="16" t="s">
        <v>475</v>
      </c>
      <c r="F1508" s="21">
        <v>44278</v>
      </c>
      <c r="G1508" s="16" t="s">
        <v>75</v>
      </c>
      <c r="H1508" s="26" t="s">
        <v>200</v>
      </c>
      <c r="I1508" s="16" t="s">
        <v>5474</v>
      </c>
      <c r="J1508" s="20" t="s">
        <v>116</v>
      </c>
      <c r="L1508" s="16" t="s">
        <v>116</v>
      </c>
      <c r="M1508" s="26" t="s">
        <v>18272</v>
      </c>
      <c r="N1508" s="26" t="s">
        <v>18271</v>
      </c>
      <c r="O1508" s="16" t="s">
        <v>53</v>
      </c>
      <c r="P1508" s="26" t="s">
        <v>40</v>
      </c>
      <c r="R1508" s="16" t="s">
        <v>41</v>
      </c>
      <c r="S1508" s="16" t="s">
        <v>42</v>
      </c>
      <c r="T1508" s="22">
        <v>0.48099999999999998</v>
      </c>
      <c r="U1508" s="21">
        <v>42342</v>
      </c>
      <c r="W1508" s="20" t="s">
        <v>43</v>
      </c>
      <c r="X1508" s="16" t="s">
        <v>78</v>
      </c>
      <c r="Y1508" s="26" t="s">
        <v>18270</v>
      </c>
      <c r="Z1508" s="24" t="s">
        <v>32</v>
      </c>
      <c r="AA1508" s="24" t="s">
        <v>32</v>
      </c>
      <c r="AB1508" s="24" t="s">
        <v>32</v>
      </c>
      <c r="AC1508" s="24" t="s">
        <v>32</v>
      </c>
      <c r="AD1508" s="25">
        <v>363000</v>
      </c>
      <c r="AE1508" s="25">
        <v>511000</v>
      </c>
      <c r="AF1508" s="25">
        <v>7212000</v>
      </c>
      <c r="AG1508" s="25">
        <v>0</v>
      </c>
      <c r="AH1508" s="25">
        <v>8086000</v>
      </c>
      <c r="AI1508" s="16" t="s">
        <v>18269</v>
      </c>
    </row>
    <row r="1509" spans="1:35" x14ac:dyDescent="0.25">
      <c r="A1509" s="17">
        <v>115674</v>
      </c>
      <c r="B1509" s="18">
        <v>1</v>
      </c>
      <c r="C1509" s="16" t="s">
        <v>47</v>
      </c>
      <c r="D1509" s="21">
        <v>40618</v>
      </c>
      <c r="E1509" s="16" t="s">
        <v>475</v>
      </c>
      <c r="F1509" s="21">
        <v>43396</v>
      </c>
      <c r="G1509" s="16" t="s">
        <v>103</v>
      </c>
      <c r="H1509" s="26" t="s">
        <v>215</v>
      </c>
      <c r="I1509" s="16" t="s">
        <v>1460</v>
      </c>
      <c r="J1509" s="20" t="s">
        <v>116</v>
      </c>
      <c r="L1509" s="16" t="s">
        <v>116</v>
      </c>
      <c r="M1509" s="26" t="s">
        <v>1461</v>
      </c>
      <c r="N1509" s="26" t="s">
        <v>1462</v>
      </c>
      <c r="O1509" s="16" t="s">
        <v>53</v>
      </c>
      <c r="P1509" s="26" t="s">
        <v>40</v>
      </c>
      <c r="T1509" s="22">
        <v>2.5999999999999999E-2</v>
      </c>
      <c r="U1509" s="21">
        <v>42650</v>
      </c>
      <c r="W1509" s="20" t="s">
        <v>43</v>
      </c>
      <c r="X1509" s="16" t="s">
        <v>78</v>
      </c>
      <c r="Y1509" s="26" t="s">
        <v>1463</v>
      </c>
      <c r="Z1509" s="25">
        <v>-5750.91</v>
      </c>
      <c r="AA1509" s="25">
        <v>18611.060000000001</v>
      </c>
      <c r="AB1509" s="25">
        <v>-2255.25</v>
      </c>
      <c r="AC1509" s="25">
        <v>0</v>
      </c>
      <c r="AD1509" s="25">
        <v>173249.09</v>
      </c>
      <c r="AE1509" s="25">
        <v>85411.06</v>
      </c>
      <c r="AF1509" s="25">
        <v>1012945.75</v>
      </c>
      <c r="AG1509" s="25">
        <v>0</v>
      </c>
      <c r="AH1509" s="25">
        <v>1271605.8999999999</v>
      </c>
      <c r="AI1509" s="16" t="s">
        <v>1464</v>
      </c>
    </row>
    <row r="1510" spans="1:35" x14ac:dyDescent="0.25">
      <c r="A1510" s="17">
        <v>115675</v>
      </c>
      <c r="B1510" s="18">
        <v>4</v>
      </c>
      <c r="C1510" s="16" t="s">
        <v>474</v>
      </c>
      <c r="D1510" s="21">
        <v>40618</v>
      </c>
      <c r="E1510" s="16" t="s">
        <v>819</v>
      </c>
      <c r="F1510" s="21">
        <v>43958</v>
      </c>
      <c r="G1510" s="16" t="s">
        <v>105</v>
      </c>
      <c r="H1510" s="26" t="s">
        <v>323</v>
      </c>
      <c r="I1510" s="16" t="s">
        <v>1465</v>
      </c>
      <c r="J1510" s="20" t="s">
        <v>116</v>
      </c>
      <c r="L1510" s="16" t="s">
        <v>116</v>
      </c>
      <c r="M1510" s="26" t="s">
        <v>1466</v>
      </c>
      <c r="N1510" s="26" t="s">
        <v>1467</v>
      </c>
      <c r="O1510" s="16" t="s">
        <v>53</v>
      </c>
      <c r="P1510" s="26" t="s">
        <v>40</v>
      </c>
      <c r="R1510" s="16" t="s">
        <v>41</v>
      </c>
      <c r="S1510" s="16" t="s">
        <v>42</v>
      </c>
      <c r="T1510" s="22">
        <v>1.4999999999999999E-2</v>
      </c>
      <c r="U1510" s="21">
        <v>42706</v>
      </c>
      <c r="W1510" s="20" t="s">
        <v>43</v>
      </c>
      <c r="X1510" s="16" t="s">
        <v>78</v>
      </c>
      <c r="Y1510" s="26" t="s">
        <v>1468</v>
      </c>
      <c r="Z1510" s="25">
        <v>0</v>
      </c>
      <c r="AA1510" s="25">
        <v>0</v>
      </c>
      <c r="AB1510" s="25">
        <v>190000</v>
      </c>
      <c r="AC1510" s="25">
        <v>0</v>
      </c>
      <c r="AD1510" s="25">
        <v>375500</v>
      </c>
      <c r="AE1510" s="25">
        <v>137000</v>
      </c>
      <c r="AF1510" s="25">
        <v>1670018</v>
      </c>
      <c r="AG1510" s="25">
        <v>0</v>
      </c>
      <c r="AH1510" s="25">
        <v>2182518</v>
      </c>
      <c r="AI1510" s="16" t="s">
        <v>1469</v>
      </c>
    </row>
    <row r="1511" spans="1:35" x14ac:dyDescent="0.25">
      <c r="A1511" s="17">
        <v>115676</v>
      </c>
      <c r="B1511" s="18">
        <v>4</v>
      </c>
      <c r="C1511" s="16" t="s">
        <v>47</v>
      </c>
      <c r="D1511" s="21">
        <v>40618</v>
      </c>
      <c r="E1511" s="16" t="s">
        <v>819</v>
      </c>
      <c r="F1511" s="21">
        <v>42990</v>
      </c>
      <c r="G1511" s="16" t="s">
        <v>103</v>
      </c>
      <c r="H1511" s="26" t="s">
        <v>349</v>
      </c>
      <c r="I1511" s="16" t="s">
        <v>694</v>
      </c>
      <c r="J1511" s="20" t="s">
        <v>116</v>
      </c>
      <c r="L1511" s="16" t="s">
        <v>116</v>
      </c>
      <c r="M1511" s="26" t="s">
        <v>1470</v>
      </c>
      <c r="N1511" s="26" t="s">
        <v>1471</v>
      </c>
      <c r="O1511" s="16" t="s">
        <v>53</v>
      </c>
      <c r="P1511" s="26" t="s">
        <v>40</v>
      </c>
      <c r="T1511" s="22">
        <v>8.5000000000000006E-2</v>
      </c>
      <c r="U1511" s="21">
        <v>42461</v>
      </c>
      <c r="W1511" s="20" t="s">
        <v>43</v>
      </c>
      <c r="X1511" s="16" t="s">
        <v>78</v>
      </c>
      <c r="Y1511" s="26" t="s">
        <v>1472</v>
      </c>
      <c r="Z1511" s="25">
        <v>11777.08</v>
      </c>
      <c r="AA1511" s="25">
        <v>-46746.46</v>
      </c>
      <c r="AB1511" s="25">
        <v>56057.06</v>
      </c>
      <c r="AC1511" s="25">
        <v>0</v>
      </c>
      <c r="AD1511" s="25">
        <v>128777.08</v>
      </c>
      <c r="AE1511" s="25">
        <v>33253.54</v>
      </c>
      <c r="AF1511" s="25">
        <v>1131461.47</v>
      </c>
      <c r="AG1511" s="25">
        <v>0</v>
      </c>
      <c r="AH1511" s="25">
        <v>1293492.0900000001</v>
      </c>
      <c r="AI1511" s="16" t="s">
        <v>1473</v>
      </c>
    </row>
    <row r="1512" spans="1:35" x14ac:dyDescent="0.25">
      <c r="A1512" s="17">
        <v>115677</v>
      </c>
      <c r="B1512" s="18">
        <v>1</v>
      </c>
      <c r="C1512" s="16" t="s">
        <v>474</v>
      </c>
      <c r="D1512" s="21">
        <v>40618</v>
      </c>
      <c r="E1512" s="16" t="s">
        <v>475</v>
      </c>
      <c r="F1512" s="21">
        <v>44278</v>
      </c>
      <c r="G1512" s="16" t="s">
        <v>573</v>
      </c>
      <c r="H1512" s="26" t="s">
        <v>215</v>
      </c>
      <c r="I1512" s="16" t="s">
        <v>1460</v>
      </c>
      <c r="J1512" s="20" t="s">
        <v>116</v>
      </c>
      <c r="L1512" s="16" t="s">
        <v>116</v>
      </c>
      <c r="M1512" s="26" t="s">
        <v>18268</v>
      </c>
      <c r="N1512" s="26" t="s">
        <v>18267</v>
      </c>
      <c r="O1512" s="16" t="s">
        <v>53</v>
      </c>
      <c r="P1512" s="26" t="s">
        <v>40</v>
      </c>
      <c r="R1512" s="16" t="s">
        <v>41</v>
      </c>
      <c r="S1512" s="16" t="s">
        <v>42</v>
      </c>
      <c r="T1512" s="22">
        <v>0.06</v>
      </c>
      <c r="U1512" s="21">
        <v>42650</v>
      </c>
      <c r="W1512" s="20" t="s">
        <v>43</v>
      </c>
      <c r="X1512" s="16" t="s">
        <v>78</v>
      </c>
      <c r="Y1512" s="26" t="s">
        <v>18266</v>
      </c>
      <c r="Z1512" s="24" t="s">
        <v>32</v>
      </c>
      <c r="AA1512" s="24" t="s">
        <v>32</v>
      </c>
      <c r="AB1512" s="24" t="s">
        <v>32</v>
      </c>
      <c r="AC1512" s="24" t="s">
        <v>32</v>
      </c>
      <c r="AD1512" s="25">
        <v>266000</v>
      </c>
      <c r="AE1512" s="25">
        <v>219250</v>
      </c>
      <c r="AF1512" s="25">
        <v>2640089</v>
      </c>
      <c r="AG1512" s="25">
        <v>0</v>
      </c>
      <c r="AH1512" s="25">
        <v>3125339</v>
      </c>
      <c r="AI1512" s="16" t="s">
        <v>18265</v>
      </c>
    </row>
    <row r="1513" spans="1:35" x14ac:dyDescent="0.25">
      <c r="A1513" s="17">
        <v>115678</v>
      </c>
      <c r="B1513" s="18">
        <v>4</v>
      </c>
      <c r="C1513" s="16" t="s">
        <v>474</v>
      </c>
      <c r="D1513" s="21">
        <v>40619</v>
      </c>
      <c r="E1513" s="16" t="s">
        <v>475</v>
      </c>
      <c r="F1513" s="21">
        <v>44278</v>
      </c>
      <c r="G1513" s="16" t="s">
        <v>75</v>
      </c>
      <c r="H1513" s="26" t="s">
        <v>221</v>
      </c>
      <c r="I1513" s="16" t="s">
        <v>2589</v>
      </c>
      <c r="J1513" s="20" t="s">
        <v>116</v>
      </c>
      <c r="L1513" s="16" t="s">
        <v>116</v>
      </c>
      <c r="M1513" s="26" t="s">
        <v>18264</v>
      </c>
      <c r="N1513" s="26" t="s">
        <v>18263</v>
      </c>
      <c r="O1513" s="16" t="s">
        <v>53</v>
      </c>
      <c r="P1513" s="26" t="s">
        <v>40</v>
      </c>
      <c r="R1513" s="16" t="s">
        <v>41</v>
      </c>
      <c r="S1513" s="16" t="s">
        <v>42</v>
      </c>
      <c r="T1513" s="22">
        <v>0.13200000000000001</v>
      </c>
      <c r="U1513" s="21">
        <v>43014</v>
      </c>
      <c r="W1513" s="20" t="s">
        <v>43</v>
      </c>
      <c r="X1513" s="16" t="s">
        <v>78</v>
      </c>
      <c r="Y1513" s="26" t="s">
        <v>18262</v>
      </c>
      <c r="Z1513" s="24" t="s">
        <v>32</v>
      </c>
      <c r="AA1513" s="24" t="s">
        <v>32</v>
      </c>
      <c r="AB1513" s="24" t="s">
        <v>32</v>
      </c>
      <c r="AC1513" s="24" t="s">
        <v>32</v>
      </c>
      <c r="AD1513" s="25">
        <v>340000</v>
      </c>
      <c r="AE1513" s="25">
        <v>79000</v>
      </c>
      <c r="AF1513" s="25">
        <v>1397456</v>
      </c>
      <c r="AG1513" s="25">
        <v>0</v>
      </c>
      <c r="AH1513" s="25">
        <v>1816456</v>
      </c>
      <c r="AI1513" s="16" t="s">
        <v>18261</v>
      </c>
    </row>
    <row r="1514" spans="1:35" x14ac:dyDescent="0.25">
      <c r="A1514" s="17">
        <v>115679</v>
      </c>
      <c r="B1514" s="18">
        <v>4</v>
      </c>
      <c r="C1514" s="16" t="s">
        <v>474</v>
      </c>
      <c r="D1514" s="21">
        <v>40619</v>
      </c>
      <c r="E1514" s="16" t="s">
        <v>475</v>
      </c>
      <c r="F1514" s="21">
        <v>44278</v>
      </c>
      <c r="G1514" s="16" t="s">
        <v>573</v>
      </c>
      <c r="H1514" s="26" t="s">
        <v>221</v>
      </c>
      <c r="I1514" s="16" t="s">
        <v>18260</v>
      </c>
      <c r="J1514" s="20" t="s">
        <v>116</v>
      </c>
      <c r="L1514" s="16" t="s">
        <v>116</v>
      </c>
      <c r="M1514" s="26" t="s">
        <v>18259</v>
      </c>
      <c r="N1514" s="26" t="s">
        <v>18258</v>
      </c>
      <c r="O1514" s="16" t="s">
        <v>53</v>
      </c>
      <c r="P1514" s="26" t="s">
        <v>40</v>
      </c>
      <c r="R1514" s="16" t="s">
        <v>41</v>
      </c>
      <c r="S1514" s="16" t="s">
        <v>42</v>
      </c>
      <c r="T1514" s="22">
        <v>0.01</v>
      </c>
      <c r="U1514" s="21">
        <v>42965</v>
      </c>
      <c r="W1514" s="20" t="s">
        <v>43</v>
      </c>
      <c r="X1514" s="16" t="s">
        <v>78</v>
      </c>
      <c r="Y1514" s="26" t="s">
        <v>18257</v>
      </c>
      <c r="Z1514" s="24" t="s">
        <v>32</v>
      </c>
      <c r="AA1514" s="24" t="s">
        <v>32</v>
      </c>
      <c r="AB1514" s="24" t="s">
        <v>32</v>
      </c>
      <c r="AC1514" s="24" t="s">
        <v>32</v>
      </c>
      <c r="AD1514" s="25">
        <v>264312</v>
      </c>
      <c r="AE1514" s="25">
        <v>106000</v>
      </c>
      <c r="AF1514" s="25">
        <v>1720389</v>
      </c>
      <c r="AG1514" s="25">
        <v>0</v>
      </c>
      <c r="AH1514" s="25">
        <v>2090701</v>
      </c>
      <c r="AI1514" s="16" t="s">
        <v>18256</v>
      </c>
    </row>
    <row r="1515" spans="1:35" x14ac:dyDescent="0.25">
      <c r="A1515" s="17">
        <v>115680</v>
      </c>
      <c r="B1515" s="18">
        <v>2</v>
      </c>
      <c r="C1515" s="16" t="s">
        <v>474</v>
      </c>
      <c r="D1515" s="21">
        <v>40619</v>
      </c>
      <c r="E1515" s="16" t="s">
        <v>819</v>
      </c>
      <c r="F1515" s="21">
        <v>44327</v>
      </c>
      <c r="G1515" s="16" t="s">
        <v>32</v>
      </c>
      <c r="H1515" s="26" t="s">
        <v>797</v>
      </c>
      <c r="I1515" s="16" t="s">
        <v>1474</v>
      </c>
      <c r="J1515" s="20" t="s">
        <v>116</v>
      </c>
      <c r="L1515" s="16" t="s">
        <v>116</v>
      </c>
      <c r="M1515" s="26" t="s">
        <v>1475</v>
      </c>
      <c r="N1515" s="26" t="s">
        <v>1476</v>
      </c>
      <c r="O1515" s="16" t="s">
        <v>53</v>
      </c>
      <c r="P1515" s="26" t="s">
        <v>40</v>
      </c>
      <c r="R1515" s="16" t="s">
        <v>41</v>
      </c>
      <c r="S1515" s="16" t="s">
        <v>42</v>
      </c>
      <c r="T1515" s="22">
        <v>0.11</v>
      </c>
      <c r="U1515" s="21">
        <v>42650</v>
      </c>
      <c r="W1515" s="20" t="s">
        <v>43</v>
      </c>
      <c r="X1515" s="16" t="s">
        <v>78</v>
      </c>
      <c r="Y1515" s="26" t="s">
        <v>1477</v>
      </c>
      <c r="Z1515" s="25">
        <v>4050</v>
      </c>
      <c r="AA1515" s="25">
        <v>0</v>
      </c>
      <c r="AB1515" s="25">
        <v>704700</v>
      </c>
      <c r="AC1515" s="25">
        <v>0</v>
      </c>
      <c r="AD1515" s="25">
        <v>504300</v>
      </c>
      <c r="AE1515" s="25">
        <v>210000</v>
      </c>
      <c r="AF1515" s="25">
        <v>6330152</v>
      </c>
      <c r="AG1515" s="25">
        <v>0</v>
      </c>
      <c r="AH1515" s="25">
        <v>7044452</v>
      </c>
      <c r="AI1515" s="16" t="s">
        <v>1478</v>
      </c>
    </row>
    <row r="1516" spans="1:35" x14ac:dyDescent="0.25">
      <c r="A1516" s="17">
        <v>115681</v>
      </c>
      <c r="B1516" s="18">
        <v>4</v>
      </c>
      <c r="C1516" s="16" t="s">
        <v>474</v>
      </c>
      <c r="D1516" s="21">
        <v>40619</v>
      </c>
      <c r="E1516" s="16" t="s">
        <v>475</v>
      </c>
      <c r="F1516" s="21">
        <v>44278</v>
      </c>
      <c r="G1516" s="16" t="s">
        <v>75</v>
      </c>
      <c r="H1516" s="26" t="s">
        <v>221</v>
      </c>
      <c r="I1516" s="16" t="s">
        <v>6200</v>
      </c>
      <c r="J1516" s="20" t="s">
        <v>116</v>
      </c>
      <c r="L1516" s="16" t="s">
        <v>116</v>
      </c>
      <c r="M1516" s="26" t="s">
        <v>18255</v>
      </c>
      <c r="N1516" s="26" t="s">
        <v>18254</v>
      </c>
      <c r="O1516" s="16" t="s">
        <v>53</v>
      </c>
      <c r="P1516" s="26" t="s">
        <v>40</v>
      </c>
      <c r="R1516" s="16" t="s">
        <v>41</v>
      </c>
      <c r="S1516" s="16" t="s">
        <v>42</v>
      </c>
      <c r="T1516" s="22">
        <v>0.161</v>
      </c>
      <c r="U1516" s="21">
        <v>42545</v>
      </c>
      <c r="W1516" s="20" t="s">
        <v>43</v>
      </c>
      <c r="X1516" s="16" t="s">
        <v>78</v>
      </c>
      <c r="Y1516" s="26" t="s">
        <v>18253</v>
      </c>
      <c r="Z1516" s="24" t="s">
        <v>32</v>
      </c>
      <c r="AA1516" s="24" t="s">
        <v>32</v>
      </c>
      <c r="AB1516" s="24" t="s">
        <v>32</v>
      </c>
      <c r="AC1516" s="24" t="s">
        <v>32</v>
      </c>
      <c r="AD1516" s="25">
        <v>198500</v>
      </c>
      <c r="AE1516" s="25">
        <v>142253</v>
      </c>
      <c r="AF1516" s="25">
        <v>1131777</v>
      </c>
      <c r="AG1516" s="25">
        <v>0</v>
      </c>
      <c r="AH1516" s="25">
        <v>1472530</v>
      </c>
      <c r="AI1516" s="16" t="s">
        <v>18252</v>
      </c>
    </row>
    <row r="1517" spans="1:35" x14ac:dyDescent="0.25">
      <c r="A1517" s="17">
        <v>115682</v>
      </c>
      <c r="B1517" s="18">
        <v>4</v>
      </c>
      <c r="C1517" s="16" t="s">
        <v>47</v>
      </c>
      <c r="D1517" s="21">
        <v>40619</v>
      </c>
      <c r="E1517" s="16" t="s">
        <v>819</v>
      </c>
      <c r="F1517" s="21">
        <v>43034</v>
      </c>
      <c r="G1517" s="16" t="s">
        <v>105</v>
      </c>
      <c r="H1517" s="26" t="s">
        <v>349</v>
      </c>
      <c r="I1517" s="16" t="s">
        <v>1479</v>
      </c>
      <c r="J1517" s="20" t="s">
        <v>116</v>
      </c>
      <c r="L1517" s="16" t="s">
        <v>116</v>
      </c>
      <c r="M1517" s="26" t="s">
        <v>1480</v>
      </c>
      <c r="N1517" s="26" t="s">
        <v>1481</v>
      </c>
      <c r="O1517" s="16" t="s">
        <v>53</v>
      </c>
      <c r="P1517" s="26" t="s">
        <v>40</v>
      </c>
      <c r="T1517" s="22">
        <v>0.218</v>
      </c>
      <c r="U1517" s="21">
        <v>42825</v>
      </c>
      <c r="W1517" s="20" t="s">
        <v>43</v>
      </c>
      <c r="X1517" s="16" t="s">
        <v>78</v>
      </c>
      <c r="Y1517" s="26" t="s">
        <v>1482</v>
      </c>
      <c r="Z1517" s="25">
        <v>-7178.17</v>
      </c>
      <c r="AA1517" s="25">
        <v>-12728.76</v>
      </c>
      <c r="AB1517" s="25">
        <v>129140.16</v>
      </c>
      <c r="AC1517" s="25">
        <v>0</v>
      </c>
      <c r="AD1517" s="25">
        <v>209021.83</v>
      </c>
      <c r="AE1517" s="25">
        <v>53021.24</v>
      </c>
      <c r="AF1517" s="25">
        <v>1131698.1599999999</v>
      </c>
      <c r="AG1517" s="25">
        <v>0</v>
      </c>
      <c r="AH1517" s="25">
        <v>1393741.23</v>
      </c>
      <c r="AI1517" s="16" t="s">
        <v>1483</v>
      </c>
    </row>
    <row r="1518" spans="1:35" x14ac:dyDescent="0.25">
      <c r="A1518" s="17">
        <v>115683</v>
      </c>
      <c r="B1518" s="18">
        <v>4</v>
      </c>
      <c r="C1518" s="16" t="s">
        <v>474</v>
      </c>
      <c r="D1518" s="21">
        <v>40619</v>
      </c>
      <c r="E1518" s="16" t="s">
        <v>819</v>
      </c>
      <c r="F1518" s="21">
        <v>43745</v>
      </c>
      <c r="G1518" s="16" t="s">
        <v>105</v>
      </c>
      <c r="H1518" s="26" t="s">
        <v>126</v>
      </c>
      <c r="I1518" s="16" t="s">
        <v>468</v>
      </c>
      <c r="J1518" s="20" t="s">
        <v>116</v>
      </c>
      <c r="L1518" s="16" t="s">
        <v>116</v>
      </c>
      <c r="M1518" s="26" t="s">
        <v>18251</v>
      </c>
      <c r="N1518" s="26" t="s">
        <v>18250</v>
      </c>
      <c r="O1518" s="16" t="s">
        <v>53</v>
      </c>
      <c r="P1518" s="26" t="s">
        <v>40</v>
      </c>
      <c r="R1518" s="16" t="s">
        <v>41</v>
      </c>
      <c r="S1518" s="16" t="s">
        <v>42</v>
      </c>
      <c r="T1518" s="22">
        <v>0.13</v>
      </c>
      <c r="U1518" s="21">
        <v>42412</v>
      </c>
      <c r="W1518" s="20" t="s">
        <v>43</v>
      </c>
      <c r="X1518" s="16" t="s">
        <v>140</v>
      </c>
      <c r="Y1518" s="26" t="s">
        <v>18249</v>
      </c>
      <c r="Z1518" s="24" t="s">
        <v>32</v>
      </c>
      <c r="AA1518" s="24" t="s">
        <v>32</v>
      </c>
      <c r="AB1518" s="24" t="s">
        <v>32</v>
      </c>
      <c r="AC1518" s="24" t="s">
        <v>32</v>
      </c>
      <c r="AD1518" s="25">
        <v>639676</v>
      </c>
      <c r="AE1518" s="25">
        <v>420000</v>
      </c>
      <c r="AF1518" s="25">
        <v>9400027</v>
      </c>
      <c r="AG1518" s="25">
        <v>0</v>
      </c>
      <c r="AH1518" s="25">
        <v>10459703</v>
      </c>
      <c r="AI1518" s="16" t="s">
        <v>18248</v>
      </c>
    </row>
    <row r="1519" spans="1:35" x14ac:dyDescent="0.25">
      <c r="A1519" s="17">
        <v>115684</v>
      </c>
      <c r="B1519" s="18">
        <v>2</v>
      </c>
      <c r="C1519" s="16" t="s">
        <v>73</v>
      </c>
      <c r="D1519" s="21">
        <v>40619</v>
      </c>
      <c r="E1519" s="16" t="s">
        <v>819</v>
      </c>
      <c r="F1519" s="21">
        <v>44343</v>
      </c>
      <c r="G1519" s="16" t="s">
        <v>2571</v>
      </c>
      <c r="H1519" s="26" t="s">
        <v>377</v>
      </c>
      <c r="I1519" s="16" t="s">
        <v>2672</v>
      </c>
      <c r="J1519" s="20" t="s">
        <v>116</v>
      </c>
      <c r="L1519" s="16" t="s">
        <v>116</v>
      </c>
      <c r="M1519" s="26" t="s">
        <v>18247</v>
      </c>
      <c r="O1519" s="16" t="s">
        <v>53</v>
      </c>
      <c r="P1519" s="26" t="s">
        <v>40</v>
      </c>
      <c r="R1519" s="16" t="s">
        <v>41</v>
      </c>
      <c r="S1519" s="16" t="s">
        <v>42</v>
      </c>
      <c r="T1519" s="22">
        <v>0.01</v>
      </c>
      <c r="U1519" s="21">
        <v>44841</v>
      </c>
      <c r="W1519" s="20" t="s">
        <v>43</v>
      </c>
      <c r="X1519" s="16" t="s">
        <v>78</v>
      </c>
      <c r="Y1519" s="26" t="s">
        <v>18246</v>
      </c>
      <c r="Z1519" s="24" t="s">
        <v>32</v>
      </c>
      <c r="AA1519" s="24" t="s">
        <v>32</v>
      </c>
      <c r="AB1519" s="24" t="s">
        <v>32</v>
      </c>
      <c r="AC1519" s="24" t="s">
        <v>32</v>
      </c>
      <c r="AD1519" s="25">
        <v>219838</v>
      </c>
      <c r="AE1519" s="25">
        <v>0</v>
      </c>
      <c r="AF1519" s="25">
        <v>0</v>
      </c>
      <c r="AG1519" s="25">
        <v>0</v>
      </c>
      <c r="AH1519" s="25">
        <v>219838</v>
      </c>
      <c r="AI1519" s="16" t="s">
        <v>18245</v>
      </c>
    </row>
    <row r="1520" spans="1:35" x14ac:dyDescent="0.25">
      <c r="A1520" s="17">
        <v>115685</v>
      </c>
      <c r="B1520" s="18">
        <v>2</v>
      </c>
      <c r="C1520" s="16" t="s">
        <v>474</v>
      </c>
      <c r="D1520" s="21">
        <v>40619</v>
      </c>
      <c r="E1520" s="16" t="s">
        <v>819</v>
      </c>
      <c r="F1520" s="21">
        <v>43677</v>
      </c>
      <c r="G1520" s="16" t="s">
        <v>514</v>
      </c>
      <c r="H1520" s="26" t="s">
        <v>377</v>
      </c>
      <c r="I1520" s="16" t="s">
        <v>1004</v>
      </c>
      <c r="J1520" s="20" t="s">
        <v>116</v>
      </c>
      <c r="L1520" s="16" t="s">
        <v>116</v>
      </c>
      <c r="M1520" s="26" t="s">
        <v>18244</v>
      </c>
      <c r="N1520" s="26" t="s">
        <v>18243</v>
      </c>
      <c r="O1520" s="16" t="s">
        <v>53</v>
      </c>
      <c r="P1520" s="26" t="s">
        <v>40</v>
      </c>
      <c r="R1520" s="16" t="s">
        <v>41</v>
      </c>
      <c r="S1520" s="16" t="s">
        <v>42</v>
      </c>
      <c r="T1520" s="22">
        <v>6.5000000000000002E-2</v>
      </c>
      <c r="U1520" s="21">
        <v>42461</v>
      </c>
      <c r="W1520" s="20" t="s">
        <v>43</v>
      </c>
      <c r="X1520" s="16" t="s">
        <v>140</v>
      </c>
      <c r="Y1520" s="26" t="s">
        <v>18242</v>
      </c>
      <c r="Z1520" s="24" t="s">
        <v>32</v>
      </c>
      <c r="AA1520" s="24" t="s">
        <v>32</v>
      </c>
      <c r="AB1520" s="24" t="s">
        <v>32</v>
      </c>
      <c r="AC1520" s="24" t="s">
        <v>32</v>
      </c>
      <c r="AD1520" s="25">
        <v>681875</v>
      </c>
      <c r="AE1520" s="25">
        <v>178625</v>
      </c>
      <c r="AF1520" s="25">
        <v>11007144</v>
      </c>
      <c r="AG1520" s="25">
        <v>0</v>
      </c>
      <c r="AH1520" s="25">
        <v>11867644</v>
      </c>
      <c r="AI1520" s="16" t="s">
        <v>18241</v>
      </c>
    </row>
    <row r="1521" spans="1:35" x14ac:dyDescent="0.25">
      <c r="A1521" s="17">
        <v>115687</v>
      </c>
      <c r="B1521" s="18">
        <v>1</v>
      </c>
      <c r="C1521" s="16" t="s">
        <v>474</v>
      </c>
      <c r="D1521" s="21">
        <v>40619</v>
      </c>
      <c r="E1521" s="16" t="s">
        <v>475</v>
      </c>
      <c r="F1521" s="21">
        <v>43571</v>
      </c>
      <c r="G1521" s="16" t="s">
        <v>74</v>
      </c>
      <c r="H1521" s="26" t="s">
        <v>320</v>
      </c>
      <c r="I1521" s="16" t="s">
        <v>1868</v>
      </c>
      <c r="J1521" s="20" t="s">
        <v>116</v>
      </c>
      <c r="L1521" s="16" t="s">
        <v>116</v>
      </c>
      <c r="M1521" s="26" t="s">
        <v>18240</v>
      </c>
      <c r="N1521" s="26" t="s">
        <v>18239</v>
      </c>
      <c r="O1521" s="16" t="s">
        <v>53</v>
      </c>
      <c r="P1521" s="26" t="s">
        <v>40</v>
      </c>
      <c r="R1521" s="16" t="s">
        <v>41</v>
      </c>
      <c r="S1521" s="16" t="s">
        <v>42</v>
      </c>
      <c r="T1521" s="22">
        <v>0.01</v>
      </c>
      <c r="U1521" s="21">
        <v>42650</v>
      </c>
      <c r="W1521" s="20" t="s">
        <v>43</v>
      </c>
      <c r="X1521" s="16" t="s">
        <v>78</v>
      </c>
      <c r="Y1521" s="26" t="s">
        <v>18238</v>
      </c>
      <c r="Z1521" s="24" t="s">
        <v>32</v>
      </c>
      <c r="AA1521" s="24" t="s">
        <v>32</v>
      </c>
      <c r="AB1521" s="24" t="s">
        <v>32</v>
      </c>
      <c r="AC1521" s="24" t="s">
        <v>32</v>
      </c>
      <c r="AD1521" s="25">
        <v>175375.11</v>
      </c>
      <c r="AE1521" s="25">
        <v>681000</v>
      </c>
      <c r="AF1521" s="25">
        <v>3542450</v>
      </c>
      <c r="AG1521" s="25">
        <v>0</v>
      </c>
      <c r="AH1521" s="25">
        <v>4398825.1100000003</v>
      </c>
      <c r="AI1521" s="16" t="s">
        <v>18237</v>
      </c>
    </row>
    <row r="1522" spans="1:35" x14ac:dyDescent="0.25">
      <c r="A1522" s="17">
        <v>115692</v>
      </c>
      <c r="B1522" s="18">
        <v>4</v>
      </c>
      <c r="C1522" s="16" t="s">
        <v>474</v>
      </c>
      <c r="D1522" s="21">
        <v>40619</v>
      </c>
      <c r="E1522" s="16" t="s">
        <v>819</v>
      </c>
      <c r="F1522" s="21">
        <v>44278</v>
      </c>
      <c r="G1522" s="16" t="s">
        <v>75</v>
      </c>
      <c r="H1522" s="26" t="s">
        <v>349</v>
      </c>
      <c r="I1522" s="16" t="s">
        <v>3751</v>
      </c>
      <c r="J1522" s="20" t="s">
        <v>116</v>
      </c>
      <c r="L1522" s="16" t="s">
        <v>116</v>
      </c>
      <c r="M1522" s="26" t="s">
        <v>18236</v>
      </c>
      <c r="N1522" s="26" t="s">
        <v>18235</v>
      </c>
      <c r="O1522" s="16" t="s">
        <v>53</v>
      </c>
      <c r="P1522" s="26" t="s">
        <v>40</v>
      </c>
      <c r="R1522" s="16" t="s">
        <v>41</v>
      </c>
      <c r="S1522" s="16" t="s">
        <v>42</v>
      </c>
      <c r="T1522" s="22">
        <v>0.25600000000000001</v>
      </c>
      <c r="U1522" s="21">
        <v>42412</v>
      </c>
      <c r="W1522" s="20" t="s">
        <v>43</v>
      </c>
      <c r="X1522" s="16" t="s">
        <v>78</v>
      </c>
      <c r="Y1522" s="26" t="s">
        <v>18234</v>
      </c>
      <c r="Z1522" s="24" t="s">
        <v>32</v>
      </c>
      <c r="AA1522" s="24" t="s">
        <v>32</v>
      </c>
      <c r="AB1522" s="24" t="s">
        <v>32</v>
      </c>
      <c r="AC1522" s="24" t="s">
        <v>32</v>
      </c>
      <c r="AD1522" s="25">
        <v>227500</v>
      </c>
      <c r="AE1522" s="25">
        <v>79000</v>
      </c>
      <c r="AF1522" s="25">
        <v>1750041</v>
      </c>
      <c r="AG1522" s="25">
        <v>0</v>
      </c>
      <c r="AH1522" s="25">
        <v>2056541</v>
      </c>
      <c r="AI1522" s="16" t="s">
        <v>18233</v>
      </c>
    </row>
    <row r="1523" spans="1:35" x14ac:dyDescent="0.25">
      <c r="A1523" s="17">
        <v>115704</v>
      </c>
      <c r="B1523" s="18">
        <v>2</v>
      </c>
      <c r="C1523" s="16" t="s">
        <v>73</v>
      </c>
      <c r="D1523" s="21">
        <v>40624</v>
      </c>
      <c r="E1523" s="16" t="s">
        <v>1609</v>
      </c>
      <c r="F1523" s="21">
        <v>40624</v>
      </c>
      <c r="G1523" s="16" t="s">
        <v>32</v>
      </c>
      <c r="H1523" s="26" t="s">
        <v>212</v>
      </c>
      <c r="L1523" s="16" t="s">
        <v>110</v>
      </c>
      <c r="M1523" s="26" t="s">
        <v>18232</v>
      </c>
      <c r="O1523" s="16" t="s">
        <v>1612</v>
      </c>
      <c r="T1523" s="23" t="s">
        <v>32</v>
      </c>
      <c r="W1523" s="20" t="s">
        <v>43</v>
      </c>
      <c r="Z1523" s="24" t="s">
        <v>32</v>
      </c>
      <c r="AA1523" s="24" t="s">
        <v>32</v>
      </c>
      <c r="AB1523" s="24" t="s">
        <v>32</v>
      </c>
      <c r="AC1523" s="24" t="s">
        <v>32</v>
      </c>
      <c r="AD1523" s="25">
        <v>0</v>
      </c>
      <c r="AE1523" s="25">
        <v>0</v>
      </c>
      <c r="AF1523" s="25">
        <v>0</v>
      </c>
      <c r="AG1523" s="25">
        <v>0</v>
      </c>
      <c r="AH1523" s="25">
        <v>0</v>
      </c>
      <c r="AI1523" s="16" t="s">
        <v>18231</v>
      </c>
    </row>
    <row r="1524" spans="1:35" x14ac:dyDescent="0.25">
      <c r="A1524" s="17">
        <v>115715</v>
      </c>
      <c r="B1524" s="18">
        <v>6</v>
      </c>
      <c r="C1524" s="16" t="s">
        <v>73</v>
      </c>
      <c r="D1524" s="21">
        <v>40624</v>
      </c>
      <c r="E1524" s="16" t="s">
        <v>1609</v>
      </c>
      <c r="F1524" s="21">
        <v>40668</v>
      </c>
      <c r="G1524" s="16" t="s">
        <v>1609</v>
      </c>
      <c r="H1524" s="26" t="s">
        <v>76</v>
      </c>
      <c r="L1524" s="16" t="s">
        <v>110</v>
      </c>
      <c r="M1524" s="26" t="s">
        <v>18230</v>
      </c>
      <c r="O1524" s="16" t="s">
        <v>1612</v>
      </c>
      <c r="T1524" s="23" t="s">
        <v>32</v>
      </c>
      <c r="W1524" s="20" t="s">
        <v>43</v>
      </c>
      <c r="Z1524" s="24" t="s">
        <v>32</v>
      </c>
      <c r="AA1524" s="24" t="s">
        <v>32</v>
      </c>
      <c r="AB1524" s="24" t="s">
        <v>32</v>
      </c>
      <c r="AC1524" s="24" t="s">
        <v>32</v>
      </c>
      <c r="AD1524" s="25">
        <v>0</v>
      </c>
      <c r="AE1524" s="25">
        <v>0</v>
      </c>
      <c r="AF1524" s="25">
        <v>2277654.9300000002</v>
      </c>
      <c r="AG1524" s="25">
        <v>0</v>
      </c>
      <c r="AH1524" s="25">
        <v>2277654.9300000002</v>
      </c>
      <c r="AI1524" s="16" t="s">
        <v>18229</v>
      </c>
    </row>
    <row r="1525" spans="1:35" x14ac:dyDescent="0.25">
      <c r="A1525" s="17">
        <v>115738.01</v>
      </c>
      <c r="B1525" s="18">
        <v>3</v>
      </c>
      <c r="C1525" s="16" t="s">
        <v>474</v>
      </c>
      <c r="D1525" s="21">
        <v>43707</v>
      </c>
      <c r="E1525" s="16" t="s">
        <v>486</v>
      </c>
      <c r="F1525" s="21">
        <v>44328</v>
      </c>
      <c r="G1525" s="16" t="s">
        <v>32</v>
      </c>
      <c r="H1525" s="26" t="s">
        <v>955</v>
      </c>
      <c r="I1525" s="16" t="s">
        <v>1484</v>
      </c>
      <c r="J1525" s="20" t="s">
        <v>116</v>
      </c>
      <c r="L1525" s="16" t="s">
        <v>116</v>
      </c>
      <c r="M1525" s="26" t="s">
        <v>1485</v>
      </c>
      <c r="O1525" s="16" t="s">
        <v>179</v>
      </c>
      <c r="P1525" s="26" t="s">
        <v>79</v>
      </c>
      <c r="R1525" s="16" t="s">
        <v>41</v>
      </c>
      <c r="S1525" s="16" t="s">
        <v>84</v>
      </c>
      <c r="T1525" s="22">
        <v>0.15</v>
      </c>
      <c r="U1525" s="21">
        <v>43966</v>
      </c>
      <c r="W1525" s="20" t="s">
        <v>43</v>
      </c>
      <c r="X1525" s="16" t="s">
        <v>78</v>
      </c>
      <c r="Y1525" s="26" t="s">
        <v>1486</v>
      </c>
      <c r="Z1525" s="25">
        <v>10000</v>
      </c>
      <c r="AA1525" s="25">
        <v>0</v>
      </c>
      <c r="AB1525" s="25">
        <v>401831</v>
      </c>
      <c r="AC1525" s="25">
        <v>0</v>
      </c>
      <c r="AD1525" s="25">
        <v>63000</v>
      </c>
      <c r="AE1525" s="25">
        <v>0</v>
      </c>
      <c r="AF1525" s="25">
        <v>401831</v>
      </c>
      <c r="AG1525" s="25">
        <v>0</v>
      </c>
      <c r="AH1525" s="25">
        <v>464831</v>
      </c>
      <c r="AI1525" s="16" t="s">
        <v>1487</v>
      </c>
    </row>
    <row r="1526" spans="1:35" x14ac:dyDescent="0.25">
      <c r="A1526" s="17">
        <v>115760</v>
      </c>
      <c r="B1526" s="18">
        <v>1</v>
      </c>
      <c r="C1526" s="16" t="s">
        <v>73</v>
      </c>
      <c r="D1526" s="21">
        <v>40639</v>
      </c>
      <c r="E1526" s="16" t="s">
        <v>142</v>
      </c>
      <c r="F1526" s="21">
        <v>43501</v>
      </c>
      <c r="G1526" s="16" t="s">
        <v>75</v>
      </c>
      <c r="H1526" s="26" t="s">
        <v>417</v>
      </c>
      <c r="I1526" s="16" t="s">
        <v>614</v>
      </c>
      <c r="J1526" s="20" t="s">
        <v>116</v>
      </c>
      <c r="L1526" s="16" t="s">
        <v>116</v>
      </c>
      <c r="M1526" s="26" t="s">
        <v>18228</v>
      </c>
      <c r="O1526" s="16" t="s">
        <v>179</v>
      </c>
      <c r="P1526" s="26" t="s">
        <v>79</v>
      </c>
      <c r="R1526" s="16" t="s">
        <v>41</v>
      </c>
      <c r="S1526" s="16" t="s">
        <v>84</v>
      </c>
      <c r="T1526" s="22">
        <v>0.37</v>
      </c>
      <c r="W1526" s="20" t="s">
        <v>43</v>
      </c>
      <c r="X1526" s="16" t="s">
        <v>78</v>
      </c>
      <c r="Y1526" s="26" t="s">
        <v>18227</v>
      </c>
      <c r="Z1526" s="24" t="s">
        <v>32</v>
      </c>
      <c r="AA1526" s="24" t="s">
        <v>32</v>
      </c>
      <c r="AB1526" s="24" t="s">
        <v>32</v>
      </c>
      <c r="AC1526" s="24" t="s">
        <v>32</v>
      </c>
      <c r="AD1526" s="25">
        <v>0</v>
      </c>
      <c r="AE1526" s="25">
        <v>0</v>
      </c>
      <c r="AF1526" s="25">
        <v>30000</v>
      </c>
      <c r="AG1526" s="25">
        <v>0</v>
      </c>
      <c r="AH1526" s="25">
        <v>30000</v>
      </c>
      <c r="AI1526" s="16" t="s">
        <v>18226</v>
      </c>
    </row>
    <row r="1527" spans="1:35" ht="45" x14ac:dyDescent="0.25">
      <c r="A1527" s="17">
        <v>115761</v>
      </c>
      <c r="B1527" s="18">
        <v>2</v>
      </c>
      <c r="C1527" s="16" t="s">
        <v>474</v>
      </c>
      <c r="D1527" s="21">
        <v>40640</v>
      </c>
      <c r="E1527" s="16" t="s">
        <v>654</v>
      </c>
      <c r="F1527" s="21">
        <v>44089</v>
      </c>
      <c r="G1527" s="16" t="s">
        <v>514</v>
      </c>
      <c r="H1527" s="26" t="s">
        <v>162</v>
      </c>
      <c r="I1527" s="16" t="s">
        <v>1488</v>
      </c>
      <c r="K1527" s="16" t="s">
        <v>1489</v>
      </c>
      <c r="L1527" s="16" t="s">
        <v>37</v>
      </c>
      <c r="M1527" s="26" t="s">
        <v>1490</v>
      </c>
      <c r="N1527" s="26" t="s">
        <v>631</v>
      </c>
      <c r="O1527" s="16" t="s">
        <v>632</v>
      </c>
      <c r="P1527" s="26" t="s">
        <v>631</v>
      </c>
      <c r="R1527" s="16" t="s">
        <v>139</v>
      </c>
      <c r="S1527" s="16" t="s">
        <v>42</v>
      </c>
      <c r="T1527" s="22">
        <v>0.16</v>
      </c>
      <c r="U1527" s="21">
        <v>43378</v>
      </c>
      <c r="W1527" s="20" t="s">
        <v>43</v>
      </c>
      <c r="X1527" s="16" t="s">
        <v>78</v>
      </c>
      <c r="Z1527" s="25">
        <v>31000</v>
      </c>
      <c r="AA1527" s="25">
        <v>350000</v>
      </c>
      <c r="AB1527" s="25">
        <v>50301</v>
      </c>
      <c r="AC1527" s="25">
        <v>0</v>
      </c>
      <c r="AD1527" s="25">
        <v>174000</v>
      </c>
      <c r="AE1527" s="25">
        <v>555000</v>
      </c>
      <c r="AF1527" s="25">
        <v>624652</v>
      </c>
      <c r="AG1527" s="25">
        <v>0</v>
      </c>
      <c r="AH1527" s="25">
        <v>1353652</v>
      </c>
      <c r="AI1527" s="16" t="s">
        <v>1491</v>
      </c>
    </row>
    <row r="1528" spans="1:35" x14ac:dyDescent="0.25">
      <c r="A1528" s="17">
        <v>115764</v>
      </c>
      <c r="B1528" s="18">
        <v>2</v>
      </c>
      <c r="C1528" s="16" t="s">
        <v>47</v>
      </c>
      <c r="D1528" s="21">
        <v>40644</v>
      </c>
      <c r="E1528" s="16" t="s">
        <v>142</v>
      </c>
      <c r="F1528" s="21">
        <v>44340</v>
      </c>
      <c r="G1528" s="16" t="s">
        <v>142</v>
      </c>
      <c r="H1528" s="26" t="s">
        <v>252</v>
      </c>
      <c r="I1528" s="16" t="s">
        <v>1484</v>
      </c>
      <c r="J1528" s="20" t="s">
        <v>116</v>
      </c>
      <c r="L1528" s="16" t="s">
        <v>116</v>
      </c>
      <c r="M1528" s="26" t="s">
        <v>1492</v>
      </c>
      <c r="O1528" s="16" t="s">
        <v>151</v>
      </c>
      <c r="P1528" s="26" t="s">
        <v>1493</v>
      </c>
      <c r="R1528" s="16" t="s">
        <v>1494</v>
      </c>
      <c r="S1528" s="16" t="s">
        <v>84</v>
      </c>
      <c r="T1528" s="22">
        <v>0.192</v>
      </c>
      <c r="U1528" s="21">
        <v>42048</v>
      </c>
      <c r="W1528" s="20" t="s">
        <v>43</v>
      </c>
      <c r="Z1528" s="25">
        <v>59496.09</v>
      </c>
      <c r="AA1528" s="25">
        <v>-6700</v>
      </c>
      <c r="AB1528" s="25">
        <v>0</v>
      </c>
      <c r="AC1528" s="25">
        <v>0</v>
      </c>
      <c r="AD1528" s="25">
        <v>121053.59</v>
      </c>
      <c r="AE1528" s="25">
        <v>0</v>
      </c>
      <c r="AF1528" s="25">
        <v>2990225.42</v>
      </c>
      <c r="AG1528" s="25">
        <v>0</v>
      </c>
      <c r="AH1528" s="25">
        <v>3111279.01</v>
      </c>
      <c r="AI1528" s="16" t="s">
        <v>1495</v>
      </c>
    </row>
    <row r="1529" spans="1:35" x14ac:dyDescent="0.25">
      <c r="A1529" s="17">
        <v>115777</v>
      </c>
      <c r="B1529" s="18">
        <v>2</v>
      </c>
      <c r="C1529" s="16" t="s">
        <v>474</v>
      </c>
      <c r="D1529" s="21">
        <v>40648</v>
      </c>
      <c r="E1529" s="16" t="s">
        <v>534</v>
      </c>
      <c r="F1529" s="21">
        <v>43035</v>
      </c>
      <c r="G1529" s="16" t="s">
        <v>514</v>
      </c>
      <c r="H1529" s="26" t="s">
        <v>212</v>
      </c>
      <c r="I1529" s="16" t="s">
        <v>163</v>
      </c>
      <c r="J1529" s="20" t="s">
        <v>148</v>
      </c>
      <c r="L1529" s="16" t="s">
        <v>149</v>
      </c>
      <c r="M1529" s="26" t="s">
        <v>18225</v>
      </c>
      <c r="N1529" s="26" t="s">
        <v>18224</v>
      </c>
      <c r="O1529" s="16" t="s">
        <v>119</v>
      </c>
      <c r="P1529" s="26" t="s">
        <v>1254</v>
      </c>
      <c r="R1529" s="16" t="s">
        <v>139</v>
      </c>
      <c r="S1529" s="16" t="s">
        <v>42</v>
      </c>
      <c r="T1529" s="22">
        <v>0.29299999999999998</v>
      </c>
      <c r="U1529" s="21">
        <v>41978</v>
      </c>
      <c r="W1529" s="20" t="s">
        <v>43</v>
      </c>
      <c r="X1529" s="16" t="s">
        <v>454</v>
      </c>
      <c r="Z1529" s="24" t="s">
        <v>32</v>
      </c>
      <c r="AA1529" s="24" t="s">
        <v>32</v>
      </c>
      <c r="AB1529" s="24" t="s">
        <v>32</v>
      </c>
      <c r="AC1529" s="24" t="s">
        <v>32</v>
      </c>
      <c r="AD1529" s="25">
        <v>208000</v>
      </c>
      <c r="AE1529" s="25">
        <v>0</v>
      </c>
      <c r="AF1529" s="25">
        <v>3311825</v>
      </c>
      <c r="AG1529" s="25">
        <v>0</v>
      </c>
      <c r="AH1529" s="25">
        <v>3519825</v>
      </c>
      <c r="AI1529" s="16" t="s">
        <v>18223</v>
      </c>
    </row>
    <row r="1530" spans="1:35" x14ac:dyDescent="0.25">
      <c r="A1530" s="17">
        <v>115778</v>
      </c>
      <c r="B1530" s="18">
        <v>1</v>
      </c>
      <c r="C1530" s="16" t="s">
        <v>474</v>
      </c>
      <c r="D1530" s="21">
        <v>40648</v>
      </c>
      <c r="E1530" s="16" t="s">
        <v>534</v>
      </c>
      <c r="F1530" s="21">
        <v>44278</v>
      </c>
      <c r="G1530" s="16" t="s">
        <v>74</v>
      </c>
      <c r="H1530" s="26" t="s">
        <v>215</v>
      </c>
      <c r="I1530" s="16" t="s">
        <v>163</v>
      </c>
      <c r="J1530" s="20" t="s">
        <v>148</v>
      </c>
      <c r="L1530" s="16" t="s">
        <v>149</v>
      </c>
      <c r="M1530" s="26" t="s">
        <v>1496</v>
      </c>
      <c r="N1530" s="26" t="s">
        <v>1497</v>
      </c>
      <c r="O1530" s="16" t="s">
        <v>119</v>
      </c>
      <c r="P1530" s="26" t="s">
        <v>168</v>
      </c>
      <c r="R1530" s="16" t="s">
        <v>139</v>
      </c>
      <c r="S1530" s="16" t="s">
        <v>42</v>
      </c>
      <c r="T1530" s="22">
        <v>4.5999999999999996</v>
      </c>
      <c r="U1530" s="21">
        <v>42412</v>
      </c>
      <c r="W1530" s="20" t="s">
        <v>43</v>
      </c>
      <c r="X1530" s="16" t="s">
        <v>454</v>
      </c>
      <c r="Z1530" s="25">
        <v>0</v>
      </c>
      <c r="AA1530" s="25">
        <v>0</v>
      </c>
      <c r="AB1530" s="25">
        <v>9728560</v>
      </c>
      <c r="AC1530" s="25">
        <v>0</v>
      </c>
      <c r="AD1530" s="25">
        <v>531000</v>
      </c>
      <c r="AE1530" s="25">
        <v>0</v>
      </c>
      <c r="AF1530" s="25">
        <v>37923560</v>
      </c>
      <c r="AG1530" s="25">
        <v>0</v>
      </c>
      <c r="AH1530" s="25">
        <v>38454560</v>
      </c>
      <c r="AI1530" s="16" t="s">
        <v>1498</v>
      </c>
    </row>
    <row r="1531" spans="1:35" ht="30" x14ac:dyDescent="0.25">
      <c r="A1531" s="17">
        <v>115780</v>
      </c>
      <c r="B1531" s="18">
        <v>2</v>
      </c>
      <c r="C1531" s="16" t="s">
        <v>47</v>
      </c>
      <c r="D1531" s="21">
        <v>40651</v>
      </c>
      <c r="E1531" s="16" t="s">
        <v>534</v>
      </c>
      <c r="F1531" s="21">
        <v>44168</v>
      </c>
      <c r="G1531" s="16" t="s">
        <v>103</v>
      </c>
      <c r="H1531" s="26" t="s">
        <v>1499</v>
      </c>
      <c r="I1531" s="16" t="s">
        <v>155</v>
      </c>
      <c r="J1531" s="20" t="s">
        <v>148</v>
      </c>
      <c r="L1531" s="16" t="s">
        <v>149</v>
      </c>
      <c r="M1531" s="26" t="s">
        <v>1500</v>
      </c>
      <c r="N1531" s="26" t="s">
        <v>1501</v>
      </c>
      <c r="O1531" s="16" t="s">
        <v>119</v>
      </c>
      <c r="P1531" s="26" t="s">
        <v>100</v>
      </c>
      <c r="T1531" s="22">
        <v>47.8</v>
      </c>
      <c r="U1531" s="21">
        <v>41880</v>
      </c>
      <c r="W1531" s="20" t="s">
        <v>43</v>
      </c>
      <c r="X1531" s="16" t="s">
        <v>454</v>
      </c>
      <c r="Z1531" s="25">
        <v>28791.91</v>
      </c>
      <c r="AA1531" s="25">
        <v>0</v>
      </c>
      <c r="AB1531" s="25">
        <v>66809.820000000007</v>
      </c>
      <c r="AC1531" s="25">
        <v>0</v>
      </c>
      <c r="AD1531" s="25">
        <v>423791.91</v>
      </c>
      <c r="AE1531" s="25">
        <v>0</v>
      </c>
      <c r="AF1531" s="25">
        <v>5537934.8200000003</v>
      </c>
      <c r="AG1531" s="25">
        <v>0</v>
      </c>
      <c r="AH1531" s="25">
        <v>5961726.7300000004</v>
      </c>
      <c r="AI1531" s="16" t="s">
        <v>1502</v>
      </c>
    </row>
    <row r="1532" spans="1:35" x14ac:dyDescent="0.25">
      <c r="A1532" s="17">
        <v>115786</v>
      </c>
      <c r="B1532" s="18">
        <v>3</v>
      </c>
      <c r="C1532" s="16" t="s">
        <v>31</v>
      </c>
      <c r="D1532" s="21">
        <v>40651</v>
      </c>
      <c r="E1532" s="16" t="s">
        <v>534</v>
      </c>
      <c r="F1532" s="21">
        <v>44349</v>
      </c>
      <c r="G1532" s="16" t="s">
        <v>832</v>
      </c>
      <c r="H1532" s="26" t="s">
        <v>49</v>
      </c>
      <c r="I1532" s="16" t="s">
        <v>683</v>
      </c>
      <c r="J1532" s="20" t="s">
        <v>148</v>
      </c>
      <c r="L1532" s="16" t="s">
        <v>149</v>
      </c>
      <c r="M1532" s="26" t="s">
        <v>1503</v>
      </c>
      <c r="N1532" s="26" t="s">
        <v>1253</v>
      </c>
      <c r="O1532" s="16" t="s">
        <v>119</v>
      </c>
      <c r="P1532" s="26" t="s">
        <v>1254</v>
      </c>
      <c r="R1532" s="16" t="s">
        <v>139</v>
      </c>
      <c r="S1532" s="16" t="s">
        <v>42</v>
      </c>
      <c r="T1532" s="22">
        <v>1.1000000000000001</v>
      </c>
      <c r="U1532" s="21">
        <v>44323</v>
      </c>
      <c r="W1532" s="20" t="s">
        <v>43</v>
      </c>
      <c r="X1532" s="16" t="s">
        <v>454</v>
      </c>
      <c r="Z1532" s="25">
        <v>31000</v>
      </c>
      <c r="AA1532" s="25">
        <v>0</v>
      </c>
      <c r="AB1532" s="25">
        <v>30724570.699999999</v>
      </c>
      <c r="AC1532" s="25">
        <v>0</v>
      </c>
      <c r="AD1532" s="25">
        <v>1443000</v>
      </c>
      <c r="AE1532" s="25">
        <v>3535866</v>
      </c>
      <c r="AF1532" s="25">
        <v>30724570.699999999</v>
      </c>
      <c r="AG1532" s="25">
        <v>0</v>
      </c>
      <c r="AH1532" s="25">
        <v>35703436.700000003</v>
      </c>
      <c r="AI1532" s="16" t="s">
        <v>1504</v>
      </c>
    </row>
    <row r="1533" spans="1:35" x14ac:dyDescent="0.25">
      <c r="A1533" s="17">
        <v>115791</v>
      </c>
      <c r="B1533" s="18">
        <v>3</v>
      </c>
      <c r="C1533" s="16" t="s">
        <v>31</v>
      </c>
      <c r="D1533" s="21">
        <v>40651</v>
      </c>
      <c r="E1533" s="16" t="s">
        <v>534</v>
      </c>
      <c r="F1533" s="21">
        <v>43479</v>
      </c>
      <c r="G1533" s="16" t="s">
        <v>832</v>
      </c>
      <c r="H1533" s="26" t="s">
        <v>437</v>
      </c>
      <c r="I1533" s="16" t="s">
        <v>159</v>
      </c>
      <c r="J1533" s="20" t="s">
        <v>148</v>
      </c>
      <c r="L1533" s="16" t="s">
        <v>149</v>
      </c>
      <c r="M1533" s="26" t="s">
        <v>1505</v>
      </c>
      <c r="N1533" s="26" t="s">
        <v>1506</v>
      </c>
      <c r="O1533" s="16" t="s">
        <v>119</v>
      </c>
      <c r="P1533" s="26" t="s">
        <v>168</v>
      </c>
      <c r="R1533" s="16" t="s">
        <v>139</v>
      </c>
      <c r="S1533" s="16" t="s">
        <v>42</v>
      </c>
      <c r="T1533" s="22">
        <v>3.6</v>
      </c>
      <c r="U1533" s="21">
        <v>43441</v>
      </c>
      <c r="W1533" s="20" t="s">
        <v>43</v>
      </c>
      <c r="X1533" s="16" t="s">
        <v>454</v>
      </c>
      <c r="Z1533" s="25">
        <v>187000</v>
      </c>
      <c r="AA1533" s="25">
        <v>0</v>
      </c>
      <c r="AB1533" s="25">
        <v>-187000</v>
      </c>
      <c r="AC1533" s="25">
        <v>0</v>
      </c>
      <c r="AD1533" s="25">
        <v>1937000</v>
      </c>
      <c r="AE1533" s="25">
        <v>0</v>
      </c>
      <c r="AF1533" s="25">
        <v>42022771</v>
      </c>
      <c r="AG1533" s="25">
        <v>0</v>
      </c>
      <c r="AH1533" s="25">
        <v>43959771</v>
      </c>
      <c r="AI1533" s="16" t="s">
        <v>1507</v>
      </c>
    </row>
    <row r="1534" spans="1:35" x14ac:dyDescent="0.25">
      <c r="A1534" s="17">
        <v>115867</v>
      </c>
      <c r="B1534" s="18">
        <v>1</v>
      </c>
      <c r="C1534" s="16" t="s">
        <v>73</v>
      </c>
      <c r="D1534" s="21">
        <v>40660</v>
      </c>
      <c r="E1534" s="16" t="s">
        <v>142</v>
      </c>
      <c r="F1534" s="21">
        <v>43474</v>
      </c>
      <c r="G1534" s="16" t="s">
        <v>75</v>
      </c>
      <c r="H1534" s="26" t="s">
        <v>320</v>
      </c>
      <c r="M1534" s="26" t="s">
        <v>18222</v>
      </c>
      <c r="O1534" s="16" t="s">
        <v>151</v>
      </c>
      <c r="P1534" s="26" t="s">
        <v>198</v>
      </c>
      <c r="T1534" s="23" t="s">
        <v>32</v>
      </c>
      <c r="W1534" s="20" t="s">
        <v>43</v>
      </c>
      <c r="Z1534" s="24" t="s">
        <v>32</v>
      </c>
      <c r="AA1534" s="24" t="s">
        <v>32</v>
      </c>
      <c r="AB1534" s="24" t="s">
        <v>32</v>
      </c>
      <c r="AC1534" s="24" t="s">
        <v>32</v>
      </c>
      <c r="AD1534" s="24" t="s">
        <v>32</v>
      </c>
      <c r="AE1534" s="24" t="s">
        <v>32</v>
      </c>
      <c r="AF1534" s="24" t="s">
        <v>32</v>
      </c>
      <c r="AG1534" s="24" t="s">
        <v>32</v>
      </c>
      <c r="AH1534" s="24" t="s">
        <v>32</v>
      </c>
      <c r="AI1534" s="16" t="s">
        <v>18221</v>
      </c>
    </row>
    <row r="1535" spans="1:35" x14ac:dyDescent="0.25">
      <c r="A1535" s="17">
        <v>115883</v>
      </c>
      <c r="B1535" s="18">
        <v>1</v>
      </c>
      <c r="C1535" s="16" t="s">
        <v>73</v>
      </c>
      <c r="D1535" s="21">
        <v>40661</v>
      </c>
      <c r="E1535" s="16" t="s">
        <v>142</v>
      </c>
      <c r="F1535" s="21">
        <v>43418</v>
      </c>
      <c r="G1535" s="16" t="s">
        <v>75</v>
      </c>
      <c r="H1535" s="26" t="s">
        <v>1163</v>
      </c>
      <c r="M1535" s="26" t="s">
        <v>18220</v>
      </c>
      <c r="O1535" s="16" t="s">
        <v>151</v>
      </c>
      <c r="P1535" s="26" t="s">
        <v>198</v>
      </c>
      <c r="R1535" s="16" t="s">
        <v>139</v>
      </c>
      <c r="S1535" s="16" t="s">
        <v>84</v>
      </c>
      <c r="T1535" s="23" t="s">
        <v>32</v>
      </c>
      <c r="W1535" s="20" t="s">
        <v>43</v>
      </c>
      <c r="Z1535" s="24" t="s">
        <v>32</v>
      </c>
      <c r="AA1535" s="24" t="s">
        <v>32</v>
      </c>
      <c r="AB1535" s="24" t="s">
        <v>32</v>
      </c>
      <c r="AC1535" s="24" t="s">
        <v>32</v>
      </c>
      <c r="AD1535" s="24" t="s">
        <v>32</v>
      </c>
      <c r="AE1535" s="24" t="s">
        <v>32</v>
      </c>
      <c r="AF1535" s="24" t="s">
        <v>32</v>
      </c>
      <c r="AG1535" s="24" t="s">
        <v>32</v>
      </c>
      <c r="AH1535" s="24" t="s">
        <v>32</v>
      </c>
      <c r="AI1535" s="16" t="s">
        <v>18219</v>
      </c>
    </row>
    <row r="1536" spans="1:35" x14ac:dyDescent="0.25">
      <c r="A1536" s="17">
        <v>115886</v>
      </c>
      <c r="B1536" s="18">
        <v>3</v>
      </c>
      <c r="C1536" s="16" t="s">
        <v>73</v>
      </c>
      <c r="D1536" s="21">
        <v>40661</v>
      </c>
      <c r="E1536" s="16" t="s">
        <v>142</v>
      </c>
      <c r="F1536" s="21">
        <v>43418</v>
      </c>
      <c r="G1536" s="16" t="s">
        <v>75</v>
      </c>
      <c r="H1536" s="26" t="s">
        <v>766</v>
      </c>
      <c r="M1536" s="26" t="s">
        <v>1508</v>
      </c>
      <c r="O1536" s="16" t="s">
        <v>151</v>
      </c>
      <c r="P1536" s="26" t="s">
        <v>198</v>
      </c>
      <c r="T1536" s="23" t="s">
        <v>32</v>
      </c>
      <c r="W1536" s="20" t="s">
        <v>43</v>
      </c>
      <c r="Z1536" s="25">
        <v>0</v>
      </c>
      <c r="AA1536" s="25">
        <v>0</v>
      </c>
      <c r="AB1536" s="25">
        <v>6179.51</v>
      </c>
      <c r="AC1536" s="25">
        <v>0</v>
      </c>
      <c r="AD1536" s="25">
        <v>0</v>
      </c>
      <c r="AE1536" s="25">
        <v>0</v>
      </c>
      <c r="AF1536" s="25">
        <v>6179.51</v>
      </c>
      <c r="AG1536" s="25">
        <v>0</v>
      </c>
      <c r="AH1536" s="25">
        <v>6179.51</v>
      </c>
      <c r="AI1536" s="16" t="s">
        <v>1509</v>
      </c>
    </row>
    <row r="1537" spans="1:35" ht="30" x14ac:dyDescent="0.25">
      <c r="A1537" s="17">
        <v>115888</v>
      </c>
      <c r="B1537" s="18">
        <v>4</v>
      </c>
      <c r="C1537" s="16" t="s">
        <v>474</v>
      </c>
      <c r="D1537" s="21">
        <v>40661</v>
      </c>
      <c r="E1537" s="16" t="s">
        <v>142</v>
      </c>
      <c r="F1537" s="21">
        <v>43938</v>
      </c>
      <c r="G1537" s="16" t="s">
        <v>476</v>
      </c>
      <c r="H1537" s="26" t="s">
        <v>186</v>
      </c>
      <c r="M1537" s="26" t="s">
        <v>18218</v>
      </c>
      <c r="O1537" s="16" t="s">
        <v>78</v>
      </c>
      <c r="P1537" s="26" t="s">
        <v>768</v>
      </c>
      <c r="T1537" s="22">
        <v>0</v>
      </c>
      <c r="W1537" s="20" t="s">
        <v>43</v>
      </c>
      <c r="Z1537" s="24" t="s">
        <v>32</v>
      </c>
      <c r="AA1537" s="24" t="s">
        <v>32</v>
      </c>
      <c r="AB1537" s="24" t="s">
        <v>32</v>
      </c>
      <c r="AC1537" s="24" t="s">
        <v>32</v>
      </c>
      <c r="AD1537" s="25">
        <v>0</v>
      </c>
      <c r="AE1537" s="25">
        <v>0</v>
      </c>
      <c r="AF1537" s="25">
        <v>1944998.11</v>
      </c>
      <c r="AG1537" s="25">
        <v>0</v>
      </c>
      <c r="AH1537" s="25">
        <v>1944998.11</v>
      </c>
      <c r="AI1537" s="16" t="s">
        <v>18217</v>
      </c>
    </row>
    <row r="1538" spans="1:35" x14ac:dyDescent="0.25">
      <c r="A1538" s="17">
        <v>115891</v>
      </c>
      <c r="B1538" s="18">
        <v>4</v>
      </c>
      <c r="C1538" s="16" t="s">
        <v>73</v>
      </c>
      <c r="D1538" s="21">
        <v>40662</v>
      </c>
      <c r="E1538" s="16" t="s">
        <v>142</v>
      </c>
      <c r="F1538" s="21">
        <v>43418</v>
      </c>
      <c r="G1538" s="16" t="s">
        <v>75</v>
      </c>
      <c r="H1538" s="26" t="s">
        <v>186</v>
      </c>
      <c r="M1538" s="26" t="s">
        <v>18216</v>
      </c>
      <c r="O1538" s="16" t="s">
        <v>151</v>
      </c>
      <c r="P1538" s="26" t="s">
        <v>198</v>
      </c>
      <c r="T1538" s="23" t="s">
        <v>32</v>
      </c>
      <c r="W1538" s="20" t="s">
        <v>43</v>
      </c>
      <c r="Z1538" s="24" t="s">
        <v>32</v>
      </c>
      <c r="AA1538" s="24" t="s">
        <v>32</v>
      </c>
      <c r="AB1538" s="24" t="s">
        <v>32</v>
      </c>
      <c r="AC1538" s="24" t="s">
        <v>32</v>
      </c>
      <c r="AD1538" s="24" t="s">
        <v>32</v>
      </c>
      <c r="AE1538" s="24" t="s">
        <v>32</v>
      </c>
      <c r="AF1538" s="24" t="s">
        <v>32</v>
      </c>
      <c r="AG1538" s="24" t="s">
        <v>32</v>
      </c>
      <c r="AH1538" s="24" t="s">
        <v>32</v>
      </c>
      <c r="AI1538" s="16" t="s">
        <v>18215</v>
      </c>
    </row>
    <row r="1539" spans="1:35" x14ac:dyDescent="0.25">
      <c r="A1539" s="17">
        <v>115900</v>
      </c>
      <c r="B1539" s="18">
        <v>6</v>
      </c>
      <c r="C1539" s="16" t="s">
        <v>73</v>
      </c>
      <c r="D1539" s="21">
        <v>40668</v>
      </c>
      <c r="E1539" s="16" t="s">
        <v>1609</v>
      </c>
      <c r="F1539" s="21">
        <v>43418</v>
      </c>
      <c r="G1539" s="16" t="s">
        <v>75</v>
      </c>
      <c r="H1539" s="26" t="s">
        <v>76</v>
      </c>
      <c r="M1539" s="26" t="s">
        <v>18214</v>
      </c>
      <c r="O1539" s="16" t="s">
        <v>4543</v>
      </c>
      <c r="T1539" s="23" t="s">
        <v>32</v>
      </c>
      <c r="W1539" s="20" t="s">
        <v>43</v>
      </c>
      <c r="Z1539" s="24" t="s">
        <v>32</v>
      </c>
      <c r="AA1539" s="24" t="s">
        <v>32</v>
      </c>
      <c r="AB1539" s="24" t="s">
        <v>32</v>
      </c>
      <c r="AC1539" s="24" t="s">
        <v>32</v>
      </c>
      <c r="AD1539" s="24" t="s">
        <v>32</v>
      </c>
      <c r="AE1539" s="24" t="s">
        <v>32</v>
      </c>
      <c r="AF1539" s="24" t="s">
        <v>32</v>
      </c>
      <c r="AG1539" s="24" t="s">
        <v>32</v>
      </c>
      <c r="AH1539" s="24" t="s">
        <v>32</v>
      </c>
    </row>
    <row r="1540" spans="1:35" ht="30" x14ac:dyDescent="0.25">
      <c r="A1540" s="17">
        <v>115906</v>
      </c>
      <c r="B1540" s="18">
        <v>3</v>
      </c>
      <c r="C1540" s="16" t="s">
        <v>73</v>
      </c>
      <c r="D1540" s="21">
        <v>40668</v>
      </c>
      <c r="E1540" s="16" t="s">
        <v>1537</v>
      </c>
      <c r="F1540" s="21">
        <v>43707</v>
      </c>
      <c r="G1540" s="16" t="s">
        <v>125</v>
      </c>
      <c r="H1540" s="26" t="s">
        <v>173</v>
      </c>
      <c r="I1540" s="16" t="s">
        <v>18213</v>
      </c>
      <c r="J1540" s="20" t="s">
        <v>116</v>
      </c>
      <c r="L1540" s="16" t="s">
        <v>116</v>
      </c>
      <c r="M1540" s="26" t="s">
        <v>18212</v>
      </c>
      <c r="N1540" s="26" t="s">
        <v>18211</v>
      </c>
      <c r="O1540" s="16" t="s">
        <v>119</v>
      </c>
      <c r="P1540" s="26" t="s">
        <v>168</v>
      </c>
      <c r="R1540" s="16" t="s">
        <v>139</v>
      </c>
      <c r="S1540" s="16" t="s">
        <v>42</v>
      </c>
      <c r="T1540" s="22">
        <v>4.3</v>
      </c>
      <c r="U1540" s="21">
        <v>44904</v>
      </c>
      <c r="W1540" s="20" t="s">
        <v>43</v>
      </c>
      <c r="X1540" s="16" t="s">
        <v>78</v>
      </c>
      <c r="Z1540" s="24" t="s">
        <v>32</v>
      </c>
      <c r="AA1540" s="24" t="s">
        <v>32</v>
      </c>
      <c r="AB1540" s="24" t="s">
        <v>32</v>
      </c>
      <c r="AC1540" s="24" t="s">
        <v>32</v>
      </c>
      <c r="AD1540" s="25">
        <v>2670000</v>
      </c>
      <c r="AE1540" s="25">
        <v>7451355</v>
      </c>
      <c r="AF1540" s="25">
        <v>0</v>
      </c>
      <c r="AG1540" s="25">
        <v>0</v>
      </c>
      <c r="AH1540" s="25">
        <v>10121355</v>
      </c>
      <c r="AI1540" s="16" t="s">
        <v>18210</v>
      </c>
    </row>
    <row r="1541" spans="1:35" ht="30" x14ac:dyDescent="0.25">
      <c r="A1541" s="17">
        <v>115945</v>
      </c>
      <c r="B1541" s="18">
        <v>6</v>
      </c>
      <c r="C1541" s="16" t="s">
        <v>73</v>
      </c>
      <c r="D1541" s="21">
        <v>40686</v>
      </c>
      <c r="E1541" s="16" t="s">
        <v>654</v>
      </c>
      <c r="F1541" s="21">
        <v>42276</v>
      </c>
      <c r="G1541" s="16" t="s">
        <v>109</v>
      </c>
      <c r="H1541" s="26" t="s">
        <v>76</v>
      </c>
      <c r="M1541" s="26" t="s">
        <v>18209</v>
      </c>
      <c r="N1541" s="26" t="s">
        <v>18208</v>
      </c>
      <c r="O1541" s="16" t="s">
        <v>78</v>
      </c>
      <c r="P1541" s="26" t="s">
        <v>453</v>
      </c>
      <c r="T1541" s="23" t="s">
        <v>32</v>
      </c>
      <c r="W1541" s="20" t="s">
        <v>43</v>
      </c>
      <c r="Z1541" s="24" t="s">
        <v>32</v>
      </c>
      <c r="AA1541" s="24" t="s">
        <v>32</v>
      </c>
      <c r="AB1541" s="24" t="s">
        <v>32</v>
      </c>
      <c r="AC1541" s="24" t="s">
        <v>32</v>
      </c>
      <c r="AD1541" s="24" t="s">
        <v>32</v>
      </c>
      <c r="AE1541" s="24" t="s">
        <v>32</v>
      </c>
      <c r="AF1541" s="24" t="s">
        <v>32</v>
      </c>
      <c r="AG1541" s="24" t="s">
        <v>32</v>
      </c>
      <c r="AH1541" s="24" t="s">
        <v>32</v>
      </c>
    </row>
    <row r="1542" spans="1:35" ht="45" x14ac:dyDescent="0.25">
      <c r="A1542" s="17">
        <v>116003</v>
      </c>
      <c r="B1542" s="18">
        <v>1</v>
      </c>
      <c r="C1542" s="16" t="s">
        <v>474</v>
      </c>
      <c r="D1542" s="21">
        <v>40701</v>
      </c>
      <c r="E1542" s="16" t="s">
        <v>18207</v>
      </c>
      <c r="F1542" s="21">
        <v>43852</v>
      </c>
      <c r="G1542" s="16" t="s">
        <v>1022</v>
      </c>
      <c r="H1542" s="26" t="s">
        <v>320</v>
      </c>
      <c r="I1542" s="16" t="s">
        <v>18206</v>
      </c>
      <c r="M1542" s="26" t="s">
        <v>18205</v>
      </c>
      <c r="N1542" s="26" t="s">
        <v>18204</v>
      </c>
      <c r="O1542" s="16" t="s">
        <v>60</v>
      </c>
      <c r="P1542" s="26" t="s">
        <v>768</v>
      </c>
      <c r="T1542" s="22">
        <v>1.1200000000000001</v>
      </c>
      <c r="W1542" s="20" t="s">
        <v>43</v>
      </c>
      <c r="X1542" s="16" t="s">
        <v>78</v>
      </c>
      <c r="Z1542" s="24" t="s">
        <v>32</v>
      </c>
      <c r="AA1542" s="24" t="s">
        <v>32</v>
      </c>
      <c r="AB1542" s="24" t="s">
        <v>32</v>
      </c>
      <c r="AC1542" s="24" t="s">
        <v>32</v>
      </c>
      <c r="AD1542" s="25">
        <v>447438</v>
      </c>
      <c r="AE1542" s="25">
        <v>0</v>
      </c>
      <c r="AF1542" s="25">
        <v>5439000</v>
      </c>
      <c r="AG1542" s="25">
        <v>0</v>
      </c>
      <c r="AH1542" s="25">
        <v>5886438</v>
      </c>
      <c r="AI1542" s="16" t="s">
        <v>18203</v>
      </c>
    </row>
    <row r="1543" spans="1:35" x14ac:dyDescent="0.25">
      <c r="A1543" s="17">
        <v>116019</v>
      </c>
      <c r="B1543" s="18">
        <v>4</v>
      </c>
      <c r="C1543" s="16" t="s">
        <v>47</v>
      </c>
      <c r="D1543" s="21">
        <v>40707</v>
      </c>
      <c r="E1543" s="16" t="s">
        <v>142</v>
      </c>
      <c r="F1543" s="21">
        <v>41780</v>
      </c>
      <c r="G1543" s="16" t="s">
        <v>1510</v>
      </c>
      <c r="H1543" s="26" t="s">
        <v>298</v>
      </c>
      <c r="M1543" s="26" t="s">
        <v>1511</v>
      </c>
      <c r="O1543" s="16" t="s">
        <v>1171</v>
      </c>
      <c r="P1543" s="26" t="s">
        <v>1062</v>
      </c>
      <c r="T1543" s="23" t="s">
        <v>32</v>
      </c>
      <c r="W1543" s="20" t="s">
        <v>43</v>
      </c>
      <c r="Z1543" s="25">
        <v>0</v>
      </c>
      <c r="AA1543" s="25">
        <v>0</v>
      </c>
      <c r="AB1543" s="25">
        <v>2000</v>
      </c>
      <c r="AC1543" s="25">
        <v>0</v>
      </c>
      <c r="AD1543" s="25">
        <v>0</v>
      </c>
      <c r="AE1543" s="25">
        <v>0</v>
      </c>
      <c r="AF1543" s="25">
        <v>479997.62</v>
      </c>
      <c r="AG1543" s="25">
        <v>0</v>
      </c>
      <c r="AH1543" s="25">
        <v>479997.62</v>
      </c>
      <c r="AI1543" s="16" t="s">
        <v>1512</v>
      </c>
    </row>
    <row r="1544" spans="1:35" ht="30" x14ac:dyDescent="0.25">
      <c r="A1544" s="17">
        <v>116022</v>
      </c>
      <c r="B1544" s="18">
        <v>1</v>
      </c>
      <c r="C1544" s="16" t="s">
        <v>31</v>
      </c>
      <c r="D1544" s="21">
        <v>40709</v>
      </c>
      <c r="E1544" s="16" t="s">
        <v>1244</v>
      </c>
      <c r="F1544" s="21">
        <v>43873</v>
      </c>
      <c r="G1544" s="16" t="s">
        <v>74</v>
      </c>
      <c r="H1544" s="26" t="s">
        <v>238</v>
      </c>
      <c r="I1544" s="16" t="s">
        <v>159</v>
      </c>
      <c r="J1544" s="20" t="s">
        <v>148</v>
      </c>
      <c r="L1544" s="16" t="s">
        <v>149</v>
      </c>
      <c r="M1544" s="26" t="s">
        <v>1513</v>
      </c>
      <c r="N1544" s="26" t="s">
        <v>1514</v>
      </c>
      <c r="O1544" s="16" t="s">
        <v>632</v>
      </c>
      <c r="P1544" s="26" t="s">
        <v>627</v>
      </c>
      <c r="R1544" s="16" t="s">
        <v>139</v>
      </c>
      <c r="S1544" s="16" t="s">
        <v>42</v>
      </c>
      <c r="T1544" s="22">
        <v>0.7</v>
      </c>
      <c r="U1544" s="21">
        <v>43812</v>
      </c>
      <c r="W1544" s="20" t="s">
        <v>43</v>
      </c>
      <c r="X1544" s="16" t="s">
        <v>511</v>
      </c>
      <c r="Z1544" s="25">
        <v>8000</v>
      </c>
      <c r="AA1544" s="25">
        <v>0</v>
      </c>
      <c r="AB1544" s="25">
        <v>1300000</v>
      </c>
      <c r="AC1544" s="25">
        <v>0</v>
      </c>
      <c r="AD1544" s="25">
        <v>289141.03999999998</v>
      </c>
      <c r="AE1544" s="25">
        <v>0</v>
      </c>
      <c r="AF1544" s="25">
        <v>4567000</v>
      </c>
      <c r="AG1544" s="25">
        <v>0</v>
      </c>
      <c r="AH1544" s="25">
        <v>4856141.04</v>
      </c>
      <c r="AI1544" s="16" t="s">
        <v>1515</v>
      </c>
    </row>
    <row r="1545" spans="1:35" x14ac:dyDescent="0.25">
      <c r="A1545" s="17">
        <v>116023</v>
      </c>
      <c r="B1545" s="18">
        <v>1</v>
      </c>
      <c r="C1545" s="16" t="s">
        <v>73</v>
      </c>
      <c r="D1545" s="21">
        <v>40709</v>
      </c>
      <c r="E1545" s="16" t="s">
        <v>142</v>
      </c>
      <c r="F1545" s="21">
        <v>43476</v>
      </c>
      <c r="G1545" s="16" t="s">
        <v>75</v>
      </c>
      <c r="H1545" s="26" t="s">
        <v>182</v>
      </c>
      <c r="M1545" s="26" t="s">
        <v>18202</v>
      </c>
      <c r="O1545" s="16" t="s">
        <v>78</v>
      </c>
      <c r="P1545" s="26" t="s">
        <v>596</v>
      </c>
      <c r="T1545" s="23" t="s">
        <v>32</v>
      </c>
      <c r="W1545" s="20" t="s">
        <v>43</v>
      </c>
      <c r="Z1545" s="24" t="s">
        <v>32</v>
      </c>
      <c r="AA1545" s="24" t="s">
        <v>32</v>
      </c>
      <c r="AB1545" s="24" t="s">
        <v>32</v>
      </c>
      <c r="AC1545" s="24" t="s">
        <v>32</v>
      </c>
      <c r="AD1545" s="25">
        <v>0</v>
      </c>
      <c r="AE1545" s="25">
        <v>0</v>
      </c>
      <c r="AF1545" s="25">
        <v>0</v>
      </c>
      <c r="AG1545" s="25">
        <v>16628.580000000002</v>
      </c>
      <c r="AH1545" s="25">
        <v>16628.580000000002</v>
      </c>
      <c r="AI1545" s="16" t="s">
        <v>18201</v>
      </c>
    </row>
    <row r="1546" spans="1:35" x14ac:dyDescent="0.25">
      <c r="A1546" s="17">
        <v>116026</v>
      </c>
      <c r="B1546" s="18">
        <v>4</v>
      </c>
      <c r="C1546" s="16" t="s">
        <v>73</v>
      </c>
      <c r="D1546" s="21">
        <v>40709</v>
      </c>
      <c r="E1546" s="16" t="s">
        <v>142</v>
      </c>
      <c r="F1546" s="21">
        <v>43474</v>
      </c>
      <c r="G1546" s="16" t="s">
        <v>75</v>
      </c>
      <c r="H1546" s="26" t="s">
        <v>126</v>
      </c>
      <c r="M1546" s="26" t="s">
        <v>18200</v>
      </c>
      <c r="O1546" s="16" t="s">
        <v>78</v>
      </c>
      <c r="P1546" s="26" t="s">
        <v>596</v>
      </c>
      <c r="T1546" s="23" t="s">
        <v>32</v>
      </c>
      <c r="W1546" s="20" t="s">
        <v>43</v>
      </c>
      <c r="Z1546" s="24" t="s">
        <v>32</v>
      </c>
      <c r="AA1546" s="24" t="s">
        <v>32</v>
      </c>
      <c r="AB1546" s="24" t="s">
        <v>32</v>
      </c>
      <c r="AC1546" s="24" t="s">
        <v>32</v>
      </c>
      <c r="AD1546" s="25">
        <v>0</v>
      </c>
      <c r="AE1546" s="25">
        <v>0</v>
      </c>
      <c r="AF1546" s="25">
        <v>0</v>
      </c>
      <c r="AG1546" s="25">
        <v>35024</v>
      </c>
      <c r="AH1546" s="25">
        <v>35024</v>
      </c>
      <c r="AI1546" s="16" t="s">
        <v>18199</v>
      </c>
    </row>
    <row r="1547" spans="1:35" x14ac:dyDescent="0.25">
      <c r="A1547" s="17">
        <v>116027</v>
      </c>
      <c r="B1547" s="18">
        <v>1</v>
      </c>
      <c r="C1547" s="16" t="s">
        <v>73</v>
      </c>
      <c r="D1547" s="21">
        <v>40709</v>
      </c>
      <c r="E1547" s="16" t="s">
        <v>142</v>
      </c>
      <c r="F1547" s="21">
        <v>43476</v>
      </c>
      <c r="G1547" s="16" t="s">
        <v>75</v>
      </c>
      <c r="H1547" s="26" t="s">
        <v>182</v>
      </c>
      <c r="M1547" s="26" t="s">
        <v>18198</v>
      </c>
      <c r="O1547" s="16" t="s">
        <v>78</v>
      </c>
      <c r="P1547" s="26" t="s">
        <v>596</v>
      </c>
      <c r="T1547" s="23" t="s">
        <v>32</v>
      </c>
      <c r="W1547" s="20" t="s">
        <v>43</v>
      </c>
      <c r="Z1547" s="24" t="s">
        <v>32</v>
      </c>
      <c r="AA1547" s="24" t="s">
        <v>32</v>
      </c>
      <c r="AB1547" s="24" t="s">
        <v>32</v>
      </c>
      <c r="AC1547" s="24" t="s">
        <v>32</v>
      </c>
      <c r="AD1547" s="25">
        <v>0</v>
      </c>
      <c r="AE1547" s="25">
        <v>0</v>
      </c>
      <c r="AF1547" s="25">
        <v>0</v>
      </c>
      <c r="AG1547" s="25">
        <v>15619.2</v>
      </c>
      <c r="AH1547" s="25">
        <v>15619.2</v>
      </c>
      <c r="AI1547" s="16" t="s">
        <v>18197</v>
      </c>
    </row>
    <row r="1548" spans="1:35" x14ac:dyDescent="0.25">
      <c r="A1548" s="17">
        <v>116080.02</v>
      </c>
      <c r="B1548" s="18">
        <v>2</v>
      </c>
      <c r="C1548" s="16" t="s">
        <v>73</v>
      </c>
      <c r="D1548" s="21">
        <v>43272</v>
      </c>
      <c r="E1548" s="16" t="s">
        <v>819</v>
      </c>
      <c r="F1548" s="21">
        <v>44362</v>
      </c>
      <c r="G1548" s="16" t="s">
        <v>529</v>
      </c>
      <c r="H1548" s="26" t="s">
        <v>264</v>
      </c>
      <c r="I1548" s="16" t="s">
        <v>518</v>
      </c>
      <c r="J1548" s="20" t="s">
        <v>116</v>
      </c>
      <c r="L1548" s="16" t="s">
        <v>116</v>
      </c>
      <c r="M1548" s="26" t="s">
        <v>18196</v>
      </c>
      <c r="O1548" s="16" t="s">
        <v>53</v>
      </c>
      <c r="P1548" s="26" t="s">
        <v>40</v>
      </c>
      <c r="R1548" s="16" t="s">
        <v>41</v>
      </c>
      <c r="S1548" s="16" t="s">
        <v>42</v>
      </c>
      <c r="T1548" s="22">
        <v>0.03</v>
      </c>
      <c r="W1548" s="20" t="s">
        <v>43</v>
      </c>
      <c r="X1548" s="16" t="s">
        <v>140</v>
      </c>
      <c r="Y1548" s="26" t="s">
        <v>18195</v>
      </c>
      <c r="Z1548" s="24" t="s">
        <v>32</v>
      </c>
      <c r="AA1548" s="24" t="s">
        <v>32</v>
      </c>
      <c r="AB1548" s="24" t="s">
        <v>32</v>
      </c>
      <c r="AC1548" s="24" t="s">
        <v>32</v>
      </c>
      <c r="AD1548" s="25">
        <v>50000</v>
      </c>
      <c r="AE1548" s="25">
        <v>0</v>
      </c>
      <c r="AF1548" s="25">
        <v>0</v>
      </c>
      <c r="AG1548" s="25">
        <v>0</v>
      </c>
      <c r="AH1548" s="25">
        <v>50000</v>
      </c>
      <c r="AI1548" s="16" t="s">
        <v>18194</v>
      </c>
    </row>
    <row r="1549" spans="1:35" x14ac:dyDescent="0.25">
      <c r="A1549" s="17">
        <v>116107</v>
      </c>
      <c r="B1549" s="18">
        <v>6</v>
      </c>
      <c r="C1549" s="16" t="s">
        <v>73</v>
      </c>
      <c r="D1549" s="21">
        <v>40731</v>
      </c>
      <c r="E1549" s="16" t="s">
        <v>142</v>
      </c>
      <c r="F1549" s="21">
        <v>43418</v>
      </c>
      <c r="G1549" s="16" t="s">
        <v>75</v>
      </c>
      <c r="H1549" s="26" t="s">
        <v>76</v>
      </c>
      <c r="M1549" s="26" t="s">
        <v>1516</v>
      </c>
      <c r="O1549" s="16" t="s">
        <v>78</v>
      </c>
      <c r="P1549" s="26" t="s">
        <v>551</v>
      </c>
      <c r="T1549" s="23" t="s">
        <v>32</v>
      </c>
      <c r="W1549" s="20" t="s">
        <v>43</v>
      </c>
      <c r="Z1549" s="25">
        <v>2000000</v>
      </c>
      <c r="AA1549" s="25">
        <v>0</v>
      </c>
      <c r="AB1549" s="25">
        <v>0</v>
      </c>
      <c r="AC1549" s="25">
        <v>0</v>
      </c>
      <c r="AD1549" s="25">
        <v>7320000</v>
      </c>
      <c r="AE1549" s="25">
        <v>0</v>
      </c>
      <c r="AF1549" s="25">
        <v>0</v>
      </c>
      <c r="AG1549" s="25">
        <v>0</v>
      </c>
      <c r="AH1549" s="25">
        <v>7320000</v>
      </c>
    </row>
    <row r="1550" spans="1:35" x14ac:dyDescent="0.25">
      <c r="A1550" s="17">
        <v>116118</v>
      </c>
      <c r="B1550" s="18">
        <v>3</v>
      </c>
      <c r="C1550" s="16" t="s">
        <v>474</v>
      </c>
      <c r="D1550" s="21">
        <v>40746</v>
      </c>
      <c r="E1550" s="16" t="s">
        <v>1517</v>
      </c>
      <c r="F1550" s="21">
        <v>44175</v>
      </c>
      <c r="G1550" s="16" t="s">
        <v>32</v>
      </c>
      <c r="H1550" s="26" t="s">
        <v>389</v>
      </c>
      <c r="I1550" s="16" t="s">
        <v>1518</v>
      </c>
      <c r="J1550" s="20" t="s">
        <v>1518</v>
      </c>
      <c r="M1550" s="26" t="s">
        <v>1519</v>
      </c>
      <c r="O1550" s="16" t="s">
        <v>1520</v>
      </c>
      <c r="P1550" s="26" t="s">
        <v>568</v>
      </c>
      <c r="R1550" s="16" t="s">
        <v>139</v>
      </c>
      <c r="S1550" s="16" t="s">
        <v>192</v>
      </c>
      <c r="T1550" s="23" t="s">
        <v>32</v>
      </c>
      <c r="U1550" s="21">
        <v>43742</v>
      </c>
      <c r="W1550" s="20" t="s">
        <v>43</v>
      </c>
      <c r="X1550" s="16" t="s">
        <v>78</v>
      </c>
      <c r="Z1550" s="25">
        <v>0</v>
      </c>
      <c r="AA1550" s="25">
        <v>0</v>
      </c>
      <c r="AB1550" s="25">
        <v>161000</v>
      </c>
      <c r="AC1550" s="25">
        <v>0</v>
      </c>
      <c r="AD1550" s="25">
        <v>235200.51</v>
      </c>
      <c r="AE1550" s="25">
        <v>268142</v>
      </c>
      <c r="AF1550" s="25">
        <v>1499766</v>
      </c>
      <c r="AG1550" s="25">
        <v>0</v>
      </c>
      <c r="AH1550" s="25">
        <v>2003108.51</v>
      </c>
      <c r="AI1550" s="16" t="s">
        <v>1521</v>
      </c>
    </row>
    <row r="1551" spans="1:35" x14ac:dyDescent="0.25">
      <c r="A1551" s="17">
        <v>116131</v>
      </c>
      <c r="B1551" s="18">
        <v>1</v>
      </c>
      <c r="C1551" s="16" t="s">
        <v>73</v>
      </c>
      <c r="D1551" s="21">
        <v>40752</v>
      </c>
      <c r="E1551" s="16" t="s">
        <v>142</v>
      </c>
      <c r="F1551" s="21">
        <v>44138</v>
      </c>
      <c r="G1551" s="16" t="s">
        <v>81</v>
      </c>
      <c r="H1551" s="26" t="s">
        <v>1163</v>
      </c>
      <c r="M1551" s="26" t="s">
        <v>18193</v>
      </c>
      <c r="O1551" s="16" t="s">
        <v>188</v>
      </c>
      <c r="P1551" s="26" t="s">
        <v>551</v>
      </c>
      <c r="R1551" s="16" t="s">
        <v>139</v>
      </c>
      <c r="S1551" s="16" t="s">
        <v>4621</v>
      </c>
      <c r="T1551" s="23" t="s">
        <v>32</v>
      </c>
      <c r="W1551" s="20" t="s">
        <v>43</v>
      </c>
      <c r="Z1551" s="24" t="s">
        <v>32</v>
      </c>
      <c r="AA1551" s="24" t="s">
        <v>32</v>
      </c>
      <c r="AB1551" s="24" t="s">
        <v>32</v>
      </c>
      <c r="AC1551" s="24" t="s">
        <v>32</v>
      </c>
      <c r="AD1551" s="25">
        <v>1573471.52</v>
      </c>
      <c r="AE1551" s="25">
        <v>0</v>
      </c>
      <c r="AF1551" s="25">
        <v>0</v>
      </c>
      <c r="AG1551" s="25">
        <v>0</v>
      </c>
      <c r="AH1551" s="25">
        <v>1573471.52</v>
      </c>
    </row>
    <row r="1552" spans="1:35" ht="45" x14ac:dyDescent="0.25">
      <c r="A1552" s="17">
        <v>116142</v>
      </c>
      <c r="B1552" s="18">
        <v>2</v>
      </c>
      <c r="C1552" s="16" t="s">
        <v>73</v>
      </c>
      <c r="D1552" s="21">
        <v>40756</v>
      </c>
      <c r="E1552" s="16" t="s">
        <v>1058</v>
      </c>
      <c r="F1552" s="21">
        <v>44215</v>
      </c>
      <c r="G1552" s="16" t="s">
        <v>75</v>
      </c>
      <c r="H1552" s="26" t="s">
        <v>286</v>
      </c>
      <c r="I1552" s="16" t="s">
        <v>1522</v>
      </c>
      <c r="M1552" s="26" t="s">
        <v>1523</v>
      </c>
      <c r="N1552" s="26" t="s">
        <v>1524</v>
      </c>
      <c r="O1552" s="16" t="s">
        <v>60</v>
      </c>
      <c r="P1552" s="26" t="s">
        <v>627</v>
      </c>
      <c r="R1552" s="16" t="s">
        <v>139</v>
      </c>
      <c r="S1552" s="16" t="s">
        <v>42</v>
      </c>
      <c r="T1552" s="22">
        <v>0</v>
      </c>
      <c r="W1552" s="20" t="s">
        <v>43</v>
      </c>
      <c r="X1552" s="16" t="s">
        <v>511</v>
      </c>
      <c r="Z1552" s="25">
        <v>3267</v>
      </c>
      <c r="AA1552" s="25">
        <v>-132500</v>
      </c>
      <c r="AB1552" s="25">
        <v>0</v>
      </c>
      <c r="AC1552" s="25">
        <v>0</v>
      </c>
      <c r="AD1552" s="25">
        <v>110267</v>
      </c>
      <c r="AE1552" s="25">
        <v>0</v>
      </c>
      <c r="AF1552" s="25">
        <v>0</v>
      </c>
      <c r="AG1552" s="25">
        <v>0</v>
      </c>
      <c r="AH1552" s="25">
        <v>110267</v>
      </c>
      <c r="AI1552" s="16" t="s">
        <v>1525</v>
      </c>
    </row>
    <row r="1553" spans="1:35" ht="60" x14ac:dyDescent="0.25">
      <c r="A1553" s="17">
        <v>116143</v>
      </c>
      <c r="B1553" s="18">
        <v>2</v>
      </c>
      <c r="C1553" s="16" t="s">
        <v>474</v>
      </c>
      <c r="D1553" s="21">
        <v>40756</v>
      </c>
      <c r="E1553" s="16" t="s">
        <v>1058</v>
      </c>
      <c r="F1553" s="21">
        <v>44368</v>
      </c>
      <c r="G1553" s="16" t="s">
        <v>1409</v>
      </c>
      <c r="H1553" s="26" t="s">
        <v>212</v>
      </c>
      <c r="I1553" s="16" t="s">
        <v>673</v>
      </c>
      <c r="J1553" s="20" t="s">
        <v>116</v>
      </c>
      <c r="K1553" s="16" t="s">
        <v>1526</v>
      </c>
      <c r="L1553" s="16" t="s">
        <v>116</v>
      </c>
      <c r="M1553" s="26" t="s">
        <v>1527</v>
      </c>
      <c r="N1553" s="26" t="s">
        <v>1528</v>
      </c>
      <c r="O1553" s="16" t="s">
        <v>60</v>
      </c>
      <c r="P1553" s="26" t="s">
        <v>627</v>
      </c>
      <c r="R1553" s="16" t="s">
        <v>139</v>
      </c>
      <c r="S1553" s="16" t="s">
        <v>42</v>
      </c>
      <c r="T1553" s="22">
        <v>0</v>
      </c>
      <c r="W1553" s="20" t="s">
        <v>43</v>
      </c>
      <c r="X1553" s="16" t="s">
        <v>78</v>
      </c>
      <c r="Z1553" s="25">
        <v>3500</v>
      </c>
      <c r="AA1553" s="25">
        <v>0</v>
      </c>
      <c r="AB1553" s="25">
        <v>134809</v>
      </c>
      <c r="AC1553" s="25">
        <v>0</v>
      </c>
      <c r="AD1553" s="25">
        <v>43500</v>
      </c>
      <c r="AE1553" s="25">
        <v>360000</v>
      </c>
      <c r="AF1553" s="25">
        <v>793634</v>
      </c>
      <c r="AG1553" s="25">
        <v>0</v>
      </c>
      <c r="AH1553" s="25">
        <v>1197134</v>
      </c>
      <c r="AI1553" s="16" t="s">
        <v>1529</v>
      </c>
    </row>
    <row r="1554" spans="1:35" ht="45" x14ac:dyDescent="0.25">
      <c r="A1554" s="17">
        <v>116144</v>
      </c>
      <c r="B1554" s="18">
        <v>3</v>
      </c>
      <c r="C1554" s="16" t="s">
        <v>73</v>
      </c>
      <c r="D1554" s="21">
        <v>40758</v>
      </c>
      <c r="E1554" s="16" t="s">
        <v>1537</v>
      </c>
      <c r="F1554" s="21">
        <v>44215</v>
      </c>
      <c r="G1554" s="16" t="s">
        <v>75</v>
      </c>
      <c r="H1554" s="26" t="s">
        <v>434</v>
      </c>
      <c r="M1554" s="26" t="s">
        <v>18192</v>
      </c>
      <c r="N1554" s="26" t="s">
        <v>18191</v>
      </c>
      <c r="O1554" s="16" t="s">
        <v>60</v>
      </c>
      <c r="P1554" s="26" t="s">
        <v>100</v>
      </c>
      <c r="T1554" s="22">
        <v>0</v>
      </c>
      <c r="W1554" s="20" t="s">
        <v>43</v>
      </c>
      <c r="X1554" s="16" t="s">
        <v>1150</v>
      </c>
      <c r="Z1554" s="24" t="s">
        <v>32</v>
      </c>
      <c r="AA1554" s="24" t="s">
        <v>32</v>
      </c>
      <c r="AB1554" s="24" t="s">
        <v>32</v>
      </c>
      <c r="AC1554" s="24" t="s">
        <v>32</v>
      </c>
      <c r="AD1554" s="25">
        <v>150000</v>
      </c>
      <c r="AE1554" s="25">
        <v>0</v>
      </c>
      <c r="AF1554" s="25">
        <v>0</v>
      </c>
      <c r="AG1554" s="25">
        <v>0</v>
      </c>
      <c r="AH1554" s="25">
        <v>150000</v>
      </c>
      <c r="AI1554" s="16" t="s">
        <v>18190</v>
      </c>
    </row>
    <row r="1555" spans="1:35" ht="30" x14ac:dyDescent="0.25">
      <c r="A1555" s="17">
        <v>116144.01</v>
      </c>
      <c r="B1555" s="18">
        <v>3</v>
      </c>
      <c r="C1555" s="16" t="s">
        <v>73</v>
      </c>
      <c r="D1555" s="21">
        <v>41466</v>
      </c>
      <c r="E1555" s="16" t="s">
        <v>1530</v>
      </c>
      <c r="F1555" s="21">
        <v>44215</v>
      </c>
      <c r="G1555" s="16" t="s">
        <v>75</v>
      </c>
      <c r="H1555" s="26" t="s">
        <v>434</v>
      </c>
      <c r="M1555" s="26" t="s">
        <v>1531</v>
      </c>
      <c r="N1555" s="26" t="s">
        <v>1532</v>
      </c>
      <c r="O1555" s="16" t="s">
        <v>60</v>
      </c>
      <c r="P1555" s="26" t="s">
        <v>100</v>
      </c>
      <c r="T1555" s="23" t="s">
        <v>32</v>
      </c>
      <c r="W1555" s="20" t="s">
        <v>43</v>
      </c>
      <c r="X1555" s="16" t="s">
        <v>78</v>
      </c>
      <c r="Z1555" s="25">
        <v>0</v>
      </c>
      <c r="AA1555" s="25">
        <v>0</v>
      </c>
      <c r="AB1555" s="25">
        <v>215782</v>
      </c>
      <c r="AC1555" s="25">
        <v>0</v>
      </c>
      <c r="AD1555" s="25">
        <v>785337</v>
      </c>
      <c r="AE1555" s="25">
        <v>0</v>
      </c>
      <c r="AF1555" s="25">
        <v>830782</v>
      </c>
      <c r="AG1555" s="25">
        <v>0</v>
      </c>
      <c r="AH1555" s="25">
        <v>1616119</v>
      </c>
      <c r="AI1555" s="16" t="s">
        <v>1533</v>
      </c>
    </row>
    <row r="1556" spans="1:35" ht="30" x14ac:dyDescent="0.25">
      <c r="A1556" s="17">
        <v>116152</v>
      </c>
      <c r="B1556" s="18">
        <v>2</v>
      </c>
      <c r="C1556" s="16" t="s">
        <v>474</v>
      </c>
      <c r="D1556" s="21">
        <v>40764</v>
      </c>
      <c r="E1556" s="16" t="s">
        <v>1058</v>
      </c>
      <c r="F1556" s="21">
        <v>44340</v>
      </c>
      <c r="G1556" s="16" t="s">
        <v>1409</v>
      </c>
      <c r="H1556" s="26" t="s">
        <v>286</v>
      </c>
      <c r="M1556" s="26" t="s">
        <v>18189</v>
      </c>
      <c r="N1556" s="26" t="s">
        <v>18188</v>
      </c>
      <c r="O1556" s="16" t="s">
        <v>60</v>
      </c>
      <c r="P1556" s="26" t="s">
        <v>1434</v>
      </c>
      <c r="T1556" s="22">
        <v>0</v>
      </c>
      <c r="W1556" s="20" t="s">
        <v>43</v>
      </c>
      <c r="X1556" s="16" t="s">
        <v>78</v>
      </c>
      <c r="Z1556" s="24" t="s">
        <v>32</v>
      </c>
      <c r="AA1556" s="24" t="s">
        <v>32</v>
      </c>
      <c r="AB1556" s="24" t="s">
        <v>32</v>
      </c>
      <c r="AC1556" s="24" t="s">
        <v>32</v>
      </c>
      <c r="AD1556" s="25">
        <v>93400</v>
      </c>
      <c r="AE1556" s="25">
        <v>0</v>
      </c>
      <c r="AF1556" s="25">
        <v>322962</v>
      </c>
      <c r="AG1556" s="25">
        <v>0</v>
      </c>
      <c r="AH1556" s="25">
        <v>416362</v>
      </c>
      <c r="AI1556" s="16" t="s">
        <v>18187</v>
      </c>
    </row>
    <row r="1557" spans="1:35" ht="45" x14ac:dyDescent="0.25">
      <c r="A1557" s="17">
        <v>116154</v>
      </c>
      <c r="B1557" s="18">
        <v>2</v>
      </c>
      <c r="C1557" s="16" t="s">
        <v>474</v>
      </c>
      <c r="D1557" s="21">
        <v>40765</v>
      </c>
      <c r="E1557" s="16" t="s">
        <v>1058</v>
      </c>
      <c r="F1557" s="21">
        <v>43500</v>
      </c>
      <c r="G1557" s="16" t="s">
        <v>573</v>
      </c>
      <c r="H1557" s="26" t="s">
        <v>286</v>
      </c>
      <c r="I1557" s="16" t="s">
        <v>18186</v>
      </c>
      <c r="K1557" s="16" t="s">
        <v>6971</v>
      </c>
      <c r="L1557" s="16" t="s">
        <v>37</v>
      </c>
      <c r="M1557" s="26" t="s">
        <v>18185</v>
      </c>
      <c r="N1557" s="26" t="s">
        <v>18184</v>
      </c>
      <c r="O1557" s="16" t="s">
        <v>60</v>
      </c>
      <c r="P1557" s="26" t="s">
        <v>627</v>
      </c>
      <c r="R1557" s="16" t="s">
        <v>139</v>
      </c>
      <c r="S1557" s="16" t="s">
        <v>42</v>
      </c>
      <c r="T1557" s="22">
        <v>1.2</v>
      </c>
      <c r="W1557" s="20" t="s">
        <v>43</v>
      </c>
      <c r="X1557" s="16" t="s">
        <v>78</v>
      </c>
      <c r="Z1557" s="24" t="s">
        <v>32</v>
      </c>
      <c r="AA1557" s="24" t="s">
        <v>32</v>
      </c>
      <c r="AB1557" s="24" t="s">
        <v>32</v>
      </c>
      <c r="AC1557" s="24" t="s">
        <v>32</v>
      </c>
      <c r="AD1557" s="25">
        <v>181160</v>
      </c>
      <c r="AE1557" s="25">
        <v>0</v>
      </c>
      <c r="AF1557" s="25">
        <v>0</v>
      </c>
      <c r="AG1557" s="25">
        <v>0</v>
      </c>
      <c r="AH1557" s="25">
        <v>181160</v>
      </c>
    </row>
    <row r="1558" spans="1:35" x14ac:dyDescent="0.25">
      <c r="A1558" s="17">
        <v>116188</v>
      </c>
      <c r="B1558" s="18">
        <v>1</v>
      </c>
      <c r="C1558" s="16" t="s">
        <v>73</v>
      </c>
      <c r="D1558" s="21">
        <v>40772</v>
      </c>
      <c r="E1558" s="16" t="s">
        <v>1609</v>
      </c>
      <c r="F1558" s="21">
        <v>40772</v>
      </c>
      <c r="G1558" s="16" t="s">
        <v>1609</v>
      </c>
      <c r="H1558" s="26" t="s">
        <v>320</v>
      </c>
      <c r="L1558" s="16" t="s">
        <v>110</v>
      </c>
      <c r="M1558" s="26" t="s">
        <v>18183</v>
      </c>
      <c r="O1558" s="16" t="s">
        <v>1612</v>
      </c>
      <c r="T1558" s="23" t="s">
        <v>32</v>
      </c>
      <c r="W1558" s="20" t="s">
        <v>43</v>
      </c>
      <c r="Z1558" s="24" t="s">
        <v>32</v>
      </c>
      <c r="AA1558" s="24" t="s">
        <v>32</v>
      </c>
      <c r="AB1558" s="24" t="s">
        <v>32</v>
      </c>
      <c r="AC1558" s="24" t="s">
        <v>32</v>
      </c>
      <c r="AD1558" s="24" t="s">
        <v>32</v>
      </c>
      <c r="AE1558" s="24" t="s">
        <v>32</v>
      </c>
      <c r="AF1558" s="24" t="s">
        <v>32</v>
      </c>
      <c r="AG1558" s="24" t="s">
        <v>32</v>
      </c>
      <c r="AH1558" s="24" t="s">
        <v>32</v>
      </c>
      <c r="AI1558" s="16" t="s">
        <v>18182</v>
      </c>
    </row>
    <row r="1559" spans="1:35" x14ac:dyDescent="0.25">
      <c r="A1559" s="17">
        <v>116189</v>
      </c>
      <c r="B1559" s="18">
        <v>1</v>
      </c>
      <c r="C1559" s="16" t="s">
        <v>73</v>
      </c>
      <c r="D1559" s="21">
        <v>40772</v>
      </c>
      <c r="E1559" s="16" t="s">
        <v>1609</v>
      </c>
      <c r="F1559" s="21">
        <v>40772</v>
      </c>
      <c r="G1559" s="16" t="s">
        <v>1609</v>
      </c>
      <c r="H1559" s="26" t="s">
        <v>320</v>
      </c>
      <c r="L1559" s="16" t="s">
        <v>110</v>
      </c>
      <c r="M1559" s="26" t="s">
        <v>18181</v>
      </c>
      <c r="O1559" s="16" t="s">
        <v>1612</v>
      </c>
      <c r="T1559" s="23" t="s">
        <v>32</v>
      </c>
      <c r="W1559" s="20" t="s">
        <v>43</v>
      </c>
      <c r="Z1559" s="24" t="s">
        <v>32</v>
      </c>
      <c r="AA1559" s="24" t="s">
        <v>32</v>
      </c>
      <c r="AB1559" s="24" t="s">
        <v>32</v>
      </c>
      <c r="AC1559" s="24" t="s">
        <v>32</v>
      </c>
      <c r="AD1559" s="25">
        <v>0</v>
      </c>
      <c r="AE1559" s="25">
        <v>0</v>
      </c>
      <c r="AF1559" s="25">
        <v>62500</v>
      </c>
      <c r="AG1559" s="25">
        <v>0</v>
      </c>
      <c r="AH1559" s="25">
        <v>62500</v>
      </c>
      <c r="AI1559" s="16" t="s">
        <v>18180</v>
      </c>
    </row>
    <row r="1560" spans="1:35" x14ac:dyDescent="0.25">
      <c r="A1560" s="17">
        <v>116194</v>
      </c>
      <c r="B1560" s="18">
        <v>2</v>
      </c>
      <c r="C1560" s="16" t="s">
        <v>73</v>
      </c>
      <c r="D1560" s="21">
        <v>40773</v>
      </c>
      <c r="E1560" s="16" t="s">
        <v>1609</v>
      </c>
      <c r="F1560" s="21">
        <v>41164</v>
      </c>
      <c r="G1560" s="16" t="s">
        <v>1609</v>
      </c>
      <c r="H1560" s="26" t="s">
        <v>1336</v>
      </c>
      <c r="L1560" s="16" t="s">
        <v>110</v>
      </c>
      <c r="M1560" s="26" t="s">
        <v>18179</v>
      </c>
      <c r="O1560" s="16" t="s">
        <v>1612</v>
      </c>
      <c r="T1560" s="23" t="s">
        <v>32</v>
      </c>
      <c r="W1560" s="20" t="s">
        <v>43</v>
      </c>
      <c r="Z1560" s="24" t="s">
        <v>32</v>
      </c>
      <c r="AA1560" s="24" t="s">
        <v>32</v>
      </c>
      <c r="AB1560" s="24" t="s">
        <v>32</v>
      </c>
      <c r="AC1560" s="24" t="s">
        <v>32</v>
      </c>
      <c r="AD1560" s="25">
        <v>0</v>
      </c>
      <c r="AE1560" s="25">
        <v>0</v>
      </c>
      <c r="AF1560" s="25">
        <v>15000</v>
      </c>
      <c r="AG1560" s="25">
        <v>0</v>
      </c>
      <c r="AH1560" s="25">
        <v>15000</v>
      </c>
      <c r="AI1560" s="16" t="s">
        <v>18178</v>
      </c>
    </row>
    <row r="1561" spans="1:35" ht="30" x14ac:dyDescent="0.25">
      <c r="A1561" s="17">
        <v>116200</v>
      </c>
      <c r="B1561" s="18">
        <v>3</v>
      </c>
      <c r="C1561" s="16" t="s">
        <v>73</v>
      </c>
      <c r="D1561" s="21">
        <v>40777</v>
      </c>
      <c r="E1561" s="16" t="s">
        <v>1537</v>
      </c>
      <c r="F1561" s="21">
        <v>44215</v>
      </c>
      <c r="G1561" s="16" t="s">
        <v>75</v>
      </c>
      <c r="H1561" s="26" t="s">
        <v>173</v>
      </c>
      <c r="M1561" s="26" t="s">
        <v>18177</v>
      </c>
      <c r="N1561" s="26" t="s">
        <v>18176</v>
      </c>
      <c r="O1561" s="16" t="s">
        <v>60</v>
      </c>
      <c r="P1561" s="26" t="s">
        <v>568</v>
      </c>
      <c r="R1561" s="16" t="s">
        <v>139</v>
      </c>
      <c r="S1561" s="16" t="s">
        <v>192</v>
      </c>
      <c r="T1561" s="22">
        <v>0</v>
      </c>
      <c r="W1561" s="20" t="s">
        <v>43</v>
      </c>
      <c r="X1561" s="16" t="s">
        <v>44</v>
      </c>
      <c r="Z1561" s="24" t="s">
        <v>32</v>
      </c>
      <c r="AA1561" s="24" t="s">
        <v>32</v>
      </c>
      <c r="AB1561" s="24" t="s">
        <v>32</v>
      </c>
      <c r="AC1561" s="24" t="s">
        <v>32</v>
      </c>
      <c r="AD1561" s="25">
        <v>2492000</v>
      </c>
      <c r="AE1561" s="25">
        <v>3400000</v>
      </c>
      <c r="AF1561" s="25">
        <v>0</v>
      </c>
      <c r="AG1561" s="25">
        <v>0</v>
      </c>
      <c r="AH1561" s="25">
        <v>5892000</v>
      </c>
      <c r="AI1561" s="16" t="s">
        <v>18175</v>
      </c>
    </row>
    <row r="1562" spans="1:35" x14ac:dyDescent="0.25">
      <c r="A1562" s="17">
        <v>116217</v>
      </c>
      <c r="B1562" s="18">
        <v>1</v>
      </c>
      <c r="C1562" s="16" t="s">
        <v>73</v>
      </c>
      <c r="D1562" s="21">
        <v>40784</v>
      </c>
      <c r="E1562" s="16" t="s">
        <v>142</v>
      </c>
      <c r="F1562" s="21">
        <v>40784</v>
      </c>
      <c r="G1562" s="16" t="s">
        <v>142</v>
      </c>
      <c r="H1562" s="26" t="s">
        <v>182</v>
      </c>
      <c r="M1562" s="26" t="s">
        <v>18174</v>
      </c>
      <c r="O1562" s="16" t="s">
        <v>1171</v>
      </c>
      <c r="P1562" s="26" t="s">
        <v>1062</v>
      </c>
      <c r="T1562" s="23" t="s">
        <v>32</v>
      </c>
      <c r="W1562" s="20" t="s">
        <v>43</v>
      </c>
      <c r="Z1562" s="24" t="s">
        <v>32</v>
      </c>
      <c r="AA1562" s="24" t="s">
        <v>32</v>
      </c>
      <c r="AB1562" s="24" t="s">
        <v>32</v>
      </c>
      <c r="AC1562" s="24" t="s">
        <v>32</v>
      </c>
      <c r="AD1562" s="25">
        <v>0</v>
      </c>
      <c r="AE1562" s="25">
        <v>0</v>
      </c>
      <c r="AF1562" s="25">
        <v>255839</v>
      </c>
      <c r="AG1562" s="25">
        <v>0</v>
      </c>
      <c r="AH1562" s="25">
        <v>255839</v>
      </c>
      <c r="AI1562" s="16" t="s">
        <v>18173</v>
      </c>
    </row>
    <row r="1563" spans="1:35" ht="30" x14ac:dyDescent="0.25">
      <c r="A1563" s="17">
        <v>116252</v>
      </c>
      <c r="B1563" s="18">
        <v>2</v>
      </c>
      <c r="C1563" s="16" t="s">
        <v>73</v>
      </c>
      <c r="D1563" s="21">
        <v>40787</v>
      </c>
      <c r="E1563" s="16" t="s">
        <v>1058</v>
      </c>
      <c r="F1563" s="21">
        <v>44215</v>
      </c>
      <c r="G1563" s="16" t="s">
        <v>75</v>
      </c>
      <c r="H1563" s="26" t="s">
        <v>286</v>
      </c>
      <c r="I1563" s="16" t="s">
        <v>18172</v>
      </c>
      <c r="M1563" s="26" t="s">
        <v>18171</v>
      </c>
      <c r="N1563" s="26" t="s">
        <v>18170</v>
      </c>
      <c r="O1563" s="16" t="s">
        <v>60</v>
      </c>
      <c r="P1563" s="26" t="s">
        <v>1420</v>
      </c>
      <c r="T1563" s="22">
        <v>0</v>
      </c>
      <c r="W1563" s="20" t="s">
        <v>43</v>
      </c>
      <c r="Z1563" s="24" t="s">
        <v>32</v>
      </c>
      <c r="AA1563" s="24" t="s">
        <v>32</v>
      </c>
      <c r="AB1563" s="24" t="s">
        <v>32</v>
      </c>
      <c r="AC1563" s="24" t="s">
        <v>32</v>
      </c>
      <c r="AD1563" s="25">
        <v>176000</v>
      </c>
      <c r="AE1563" s="25">
        <v>0</v>
      </c>
      <c r="AF1563" s="25">
        <v>0</v>
      </c>
      <c r="AG1563" s="25">
        <v>0</v>
      </c>
      <c r="AH1563" s="25">
        <v>176000</v>
      </c>
    </row>
    <row r="1564" spans="1:35" x14ac:dyDescent="0.25">
      <c r="A1564" s="17">
        <v>116262</v>
      </c>
      <c r="B1564" s="18">
        <v>2</v>
      </c>
      <c r="C1564" s="16" t="s">
        <v>73</v>
      </c>
      <c r="D1564" s="21">
        <v>40793</v>
      </c>
      <c r="E1564" s="16" t="s">
        <v>1609</v>
      </c>
      <c r="F1564" s="21">
        <v>40793</v>
      </c>
      <c r="G1564" s="16" t="s">
        <v>1609</v>
      </c>
      <c r="H1564" s="26" t="s">
        <v>286</v>
      </c>
      <c r="L1564" s="16" t="s">
        <v>110</v>
      </c>
      <c r="M1564" s="26" t="s">
        <v>18169</v>
      </c>
      <c r="O1564" s="16" t="s">
        <v>1612</v>
      </c>
      <c r="T1564" s="23" t="s">
        <v>32</v>
      </c>
      <c r="W1564" s="20" t="s">
        <v>43</v>
      </c>
      <c r="Z1564" s="24" t="s">
        <v>32</v>
      </c>
      <c r="AA1564" s="24" t="s">
        <v>32</v>
      </c>
      <c r="AB1564" s="24" t="s">
        <v>32</v>
      </c>
      <c r="AC1564" s="24" t="s">
        <v>32</v>
      </c>
      <c r="AD1564" s="25">
        <v>0</v>
      </c>
      <c r="AE1564" s="25">
        <v>0</v>
      </c>
      <c r="AF1564" s="25">
        <v>221393</v>
      </c>
      <c r="AG1564" s="25">
        <v>0</v>
      </c>
      <c r="AH1564" s="25">
        <v>221393</v>
      </c>
      <c r="AI1564" s="16" t="s">
        <v>18168</v>
      </c>
    </row>
    <row r="1565" spans="1:35" x14ac:dyDescent="0.25">
      <c r="A1565" s="17">
        <v>116280.01</v>
      </c>
      <c r="B1565" s="18">
        <v>1</v>
      </c>
      <c r="C1565" s="16" t="s">
        <v>73</v>
      </c>
      <c r="D1565" s="21">
        <v>44224</v>
      </c>
      <c r="E1565" s="16" t="s">
        <v>176</v>
      </c>
      <c r="F1565" s="21">
        <v>44358</v>
      </c>
      <c r="G1565" s="16" t="s">
        <v>142</v>
      </c>
      <c r="H1565" s="26" t="s">
        <v>394</v>
      </c>
      <c r="I1565" s="16" t="s">
        <v>446</v>
      </c>
      <c r="J1565" s="20" t="s">
        <v>116</v>
      </c>
      <c r="L1565" s="16" t="s">
        <v>116</v>
      </c>
      <c r="M1565" s="26" t="s">
        <v>1534</v>
      </c>
      <c r="O1565" s="16" t="s">
        <v>179</v>
      </c>
      <c r="P1565" s="26" t="s">
        <v>79</v>
      </c>
      <c r="R1565" s="16" t="s">
        <v>41</v>
      </c>
      <c r="S1565" s="16" t="s">
        <v>84</v>
      </c>
      <c r="T1565" s="22">
        <v>0</v>
      </c>
      <c r="U1565" s="21">
        <v>44428</v>
      </c>
      <c r="W1565" s="20" t="s">
        <v>43</v>
      </c>
      <c r="X1565" s="16" t="s">
        <v>140</v>
      </c>
      <c r="Y1565" s="26" t="s">
        <v>1535</v>
      </c>
      <c r="Z1565" s="25">
        <v>0</v>
      </c>
      <c r="AA1565" s="25">
        <v>0</v>
      </c>
      <c r="AB1565" s="25">
        <v>41500</v>
      </c>
      <c r="AC1565" s="25">
        <v>0</v>
      </c>
      <c r="AD1565" s="25">
        <v>0</v>
      </c>
      <c r="AE1565" s="25">
        <v>0</v>
      </c>
      <c r="AF1565" s="25">
        <v>41500</v>
      </c>
      <c r="AG1565" s="25">
        <v>0</v>
      </c>
      <c r="AH1565" s="25">
        <v>41500</v>
      </c>
      <c r="AI1565" s="16" t="s">
        <v>1536</v>
      </c>
    </row>
    <row r="1566" spans="1:35" x14ac:dyDescent="0.25">
      <c r="A1566" s="17">
        <v>116286</v>
      </c>
      <c r="B1566" s="18">
        <v>6</v>
      </c>
      <c r="C1566" s="16" t="s">
        <v>73</v>
      </c>
      <c r="D1566" s="21">
        <v>40800</v>
      </c>
      <c r="E1566" s="16" t="s">
        <v>74</v>
      </c>
      <c r="F1566" s="21">
        <v>43418</v>
      </c>
      <c r="G1566" s="16" t="s">
        <v>75</v>
      </c>
      <c r="H1566" s="26" t="s">
        <v>76</v>
      </c>
      <c r="M1566" s="26" t="s">
        <v>18167</v>
      </c>
      <c r="O1566" s="16" t="s">
        <v>78</v>
      </c>
      <c r="T1566" s="23" t="s">
        <v>32</v>
      </c>
      <c r="W1566" s="20" t="s">
        <v>43</v>
      </c>
      <c r="Z1566" s="24" t="s">
        <v>32</v>
      </c>
      <c r="AA1566" s="24" t="s">
        <v>32</v>
      </c>
      <c r="AB1566" s="24" t="s">
        <v>32</v>
      </c>
      <c r="AC1566" s="24" t="s">
        <v>32</v>
      </c>
      <c r="AD1566" s="24" t="s">
        <v>32</v>
      </c>
      <c r="AE1566" s="24" t="s">
        <v>32</v>
      </c>
      <c r="AF1566" s="24" t="s">
        <v>32</v>
      </c>
      <c r="AG1566" s="24" t="s">
        <v>32</v>
      </c>
      <c r="AH1566" s="24" t="s">
        <v>32</v>
      </c>
    </row>
    <row r="1567" spans="1:35" x14ac:dyDescent="0.25">
      <c r="A1567" s="17">
        <v>116310</v>
      </c>
      <c r="B1567" s="18">
        <v>3</v>
      </c>
      <c r="C1567" s="16" t="s">
        <v>73</v>
      </c>
      <c r="D1567" s="21">
        <v>40813</v>
      </c>
      <c r="E1567" s="16" t="s">
        <v>1537</v>
      </c>
      <c r="F1567" s="21">
        <v>44228</v>
      </c>
      <c r="G1567" s="16" t="s">
        <v>1538</v>
      </c>
      <c r="H1567" s="26" t="s">
        <v>173</v>
      </c>
      <c r="I1567" s="16" t="s">
        <v>826</v>
      </c>
      <c r="J1567" s="20" t="s">
        <v>116</v>
      </c>
      <c r="L1567" s="16" t="s">
        <v>116</v>
      </c>
      <c r="M1567" s="26" t="s">
        <v>1539</v>
      </c>
      <c r="N1567" s="26" t="s">
        <v>1540</v>
      </c>
      <c r="O1567" s="16" t="s">
        <v>119</v>
      </c>
      <c r="P1567" s="26" t="s">
        <v>168</v>
      </c>
      <c r="R1567" s="16" t="s">
        <v>139</v>
      </c>
      <c r="S1567" s="16" t="s">
        <v>42</v>
      </c>
      <c r="T1567" s="22">
        <v>2.14</v>
      </c>
      <c r="U1567" s="21">
        <v>44603</v>
      </c>
      <c r="W1567" s="20" t="s">
        <v>43</v>
      </c>
      <c r="X1567" s="16" t="s">
        <v>78</v>
      </c>
      <c r="Z1567" s="25">
        <v>0</v>
      </c>
      <c r="AA1567" s="25">
        <v>620050</v>
      </c>
      <c r="AB1567" s="25">
        <v>0</v>
      </c>
      <c r="AC1567" s="25">
        <v>0</v>
      </c>
      <c r="AD1567" s="25">
        <v>1468843</v>
      </c>
      <c r="AE1567" s="25">
        <v>1900000</v>
      </c>
      <c r="AF1567" s="25">
        <v>0</v>
      </c>
      <c r="AG1567" s="25">
        <v>0</v>
      </c>
      <c r="AH1567" s="25">
        <v>3368843</v>
      </c>
      <c r="AI1567" s="16" t="s">
        <v>1541</v>
      </c>
    </row>
    <row r="1568" spans="1:35" x14ac:dyDescent="0.25">
      <c r="A1568" s="17">
        <v>116317.08</v>
      </c>
      <c r="B1568" s="18">
        <v>1</v>
      </c>
      <c r="C1568" s="16" t="s">
        <v>474</v>
      </c>
      <c r="D1568" s="21">
        <v>43563</v>
      </c>
      <c r="E1568" s="16" t="s">
        <v>486</v>
      </c>
      <c r="F1568" s="21">
        <v>44337</v>
      </c>
      <c r="G1568" s="16" t="s">
        <v>32</v>
      </c>
      <c r="H1568" s="26" t="s">
        <v>1163</v>
      </c>
      <c r="M1568" s="26" t="s">
        <v>18166</v>
      </c>
      <c r="N1568" s="26" t="s">
        <v>1543</v>
      </c>
      <c r="O1568" s="16" t="s">
        <v>151</v>
      </c>
      <c r="P1568" s="26" t="s">
        <v>198</v>
      </c>
      <c r="R1568" s="16" t="s">
        <v>139</v>
      </c>
      <c r="S1568" s="16" t="s">
        <v>84</v>
      </c>
      <c r="T1568" s="23" t="s">
        <v>32</v>
      </c>
      <c r="U1568" s="21">
        <v>43742</v>
      </c>
      <c r="W1568" s="20" t="s">
        <v>43</v>
      </c>
      <c r="Z1568" s="24" t="s">
        <v>32</v>
      </c>
      <c r="AA1568" s="24" t="s">
        <v>32</v>
      </c>
      <c r="AB1568" s="24" t="s">
        <v>32</v>
      </c>
      <c r="AC1568" s="24" t="s">
        <v>32</v>
      </c>
      <c r="AD1568" s="25">
        <v>0</v>
      </c>
      <c r="AE1568" s="25">
        <v>0</v>
      </c>
      <c r="AF1568" s="25">
        <v>114534</v>
      </c>
      <c r="AG1568" s="25">
        <v>0</v>
      </c>
      <c r="AH1568" s="25">
        <v>114534</v>
      </c>
      <c r="AI1568" s="16" t="s">
        <v>18165</v>
      </c>
    </row>
    <row r="1569" spans="1:35" x14ac:dyDescent="0.25">
      <c r="A1569" s="17">
        <v>116317.09</v>
      </c>
      <c r="B1569" s="18">
        <v>1</v>
      </c>
      <c r="C1569" s="16" t="s">
        <v>31</v>
      </c>
      <c r="D1569" s="21">
        <v>43930</v>
      </c>
      <c r="E1569" s="16" t="s">
        <v>176</v>
      </c>
      <c r="F1569" s="21">
        <v>44134</v>
      </c>
      <c r="G1569" s="16" t="s">
        <v>109</v>
      </c>
      <c r="H1569" s="26" t="s">
        <v>1163</v>
      </c>
      <c r="M1569" s="26" t="s">
        <v>1542</v>
      </c>
      <c r="N1569" s="26" t="s">
        <v>1543</v>
      </c>
      <c r="O1569" s="16" t="s">
        <v>151</v>
      </c>
      <c r="P1569" s="26" t="s">
        <v>198</v>
      </c>
      <c r="R1569" s="16" t="s">
        <v>139</v>
      </c>
      <c r="S1569" s="16" t="s">
        <v>84</v>
      </c>
      <c r="T1569" s="23" t="s">
        <v>32</v>
      </c>
      <c r="U1569" s="21">
        <v>44113</v>
      </c>
      <c r="W1569" s="20" t="s">
        <v>43</v>
      </c>
      <c r="Z1569" s="25">
        <v>0</v>
      </c>
      <c r="AA1569" s="25">
        <v>0</v>
      </c>
      <c r="AB1569" s="25">
        <v>124950</v>
      </c>
      <c r="AC1569" s="25">
        <v>0</v>
      </c>
      <c r="AD1569" s="25">
        <v>0</v>
      </c>
      <c r="AE1569" s="25">
        <v>0</v>
      </c>
      <c r="AF1569" s="25">
        <v>124950</v>
      </c>
      <c r="AG1569" s="25">
        <v>0</v>
      </c>
      <c r="AH1569" s="25">
        <v>124950</v>
      </c>
      <c r="AI1569" s="16" t="s">
        <v>1544</v>
      </c>
    </row>
    <row r="1570" spans="1:35" x14ac:dyDescent="0.25">
      <c r="A1570" s="17">
        <v>116317.1</v>
      </c>
      <c r="B1570" s="18">
        <v>1</v>
      </c>
      <c r="C1570" s="16" t="s">
        <v>73</v>
      </c>
      <c r="D1570" s="21">
        <v>44298</v>
      </c>
      <c r="E1570" s="16" t="s">
        <v>176</v>
      </c>
      <c r="F1570" s="21">
        <v>44307</v>
      </c>
      <c r="G1570" s="16" t="s">
        <v>109</v>
      </c>
      <c r="H1570" s="26" t="s">
        <v>1163</v>
      </c>
      <c r="M1570" s="26" t="s">
        <v>18164</v>
      </c>
      <c r="N1570" s="26" t="s">
        <v>1543</v>
      </c>
      <c r="O1570" s="16" t="s">
        <v>151</v>
      </c>
      <c r="P1570" s="26" t="s">
        <v>198</v>
      </c>
      <c r="T1570" s="23" t="s">
        <v>32</v>
      </c>
      <c r="U1570" s="21">
        <v>44477</v>
      </c>
      <c r="W1570" s="20" t="s">
        <v>43</v>
      </c>
      <c r="Z1570" s="24" t="s">
        <v>32</v>
      </c>
      <c r="AA1570" s="24" t="s">
        <v>32</v>
      </c>
      <c r="AB1570" s="24" t="s">
        <v>32</v>
      </c>
      <c r="AC1570" s="24" t="s">
        <v>32</v>
      </c>
      <c r="AD1570" s="24" t="s">
        <v>32</v>
      </c>
      <c r="AE1570" s="24" t="s">
        <v>32</v>
      </c>
      <c r="AF1570" s="24" t="s">
        <v>32</v>
      </c>
      <c r="AG1570" s="24" t="s">
        <v>32</v>
      </c>
      <c r="AH1570" s="24" t="s">
        <v>32</v>
      </c>
      <c r="AI1570" s="16" t="s">
        <v>18163</v>
      </c>
    </row>
    <row r="1571" spans="1:35" x14ac:dyDescent="0.25">
      <c r="A1571" s="17">
        <v>116318.08</v>
      </c>
      <c r="B1571" s="18">
        <v>1</v>
      </c>
      <c r="C1571" s="16" t="s">
        <v>474</v>
      </c>
      <c r="D1571" s="21">
        <v>43563</v>
      </c>
      <c r="E1571" s="16" t="s">
        <v>486</v>
      </c>
      <c r="F1571" s="21">
        <v>44272</v>
      </c>
      <c r="G1571" s="16" t="s">
        <v>109</v>
      </c>
      <c r="H1571" s="26" t="s">
        <v>1163</v>
      </c>
      <c r="M1571" s="26" t="s">
        <v>18162</v>
      </c>
      <c r="N1571" s="26" t="s">
        <v>1546</v>
      </c>
      <c r="O1571" s="16" t="s">
        <v>151</v>
      </c>
      <c r="P1571" s="26" t="s">
        <v>198</v>
      </c>
      <c r="R1571" s="16" t="s">
        <v>139</v>
      </c>
      <c r="S1571" s="16" t="s">
        <v>84</v>
      </c>
      <c r="T1571" s="23" t="s">
        <v>32</v>
      </c>
      <c r="U1571" s="21">
        <v>43742</v>
      </c>
      <c r="W1571" s="20" t="s">
        <v>43</v>
      </c>
      <c r="Z1571" s="24" t="s">
        <v>32</v>
      </c>
      <c r="AA1571" s="24" t="s">
        <v>32</v>
      </c>
      <c r="AB1571" s="24" t="s">
        <v>32</v>
      </c>
      <c r="AC1571" s="24" t="s">
        <v>32</v>
      </c>
      <c r="AD1571" s="25">
        <v>0</v>
      </c>
      <c r="AE1571" s="25">
        <v>0</v>
      </c>
      <c r="AF1571" s="25">
        <v>618813</v>
      </c>
      <c r="AG1571" s="25">
        <v>0</v>
      </c>
      <c r="AH1571" s="25">
        <v>618813</v>
      </c>
      <c r="AI1571" s="16" t="s">
        <v>18161</v>
      </c>
    </row>
    <row r="1572" spans="1:35" x14ac:dyDescent="0.25">
      <c r="A1572" s="17">
        <v>116318.09</v>
      </c>
      <c r="B1572" s="18">
        <v>1</v>
      </c>
      <c r="C1572" s="16" t="s">
        <v>31</v>
      </c>
      <c r="D1572" s="21">
        <v>43930</v>
      </c>
      <c r="E1572" s="16" t="s">
        <v>176</v>
      </c>
      <c r="F1572" s="21">
        <v>44133</v>
      </c>
      <c r="G1572" s="16" t="s">
        <v>109</v>
      </c>
      <c r="H1572" s="26" t="s">
        <v>1163</v>
      </c>
      <c r="M1572" s="26" t="s">
        <v>1545</v>
      </c>
      <c r="N1572" s="26" t="s">
        <v>1546</v>
      </c>
      <c r="O1572" s="16" t="s">
        <v>151</v>
      </c>
      <c r="P1572" s="26" t="s">
        <v>198</v>
      </c>
      <c r="R1572" s="16" t="s">
        <v>139</v>
      </c>
      <c r="S1572" s="16" t="s">
        <v>84</v>
      </c>
      <c r="T1572" s="23" t="s">
        <v>32</v>
      </c>
      <c r="U1572" s="21">
        <v>44113</v>
      </c>
      <c r="W1572" s="20" t="s">
        <v>43</v>
      </c>
      <c r="Z1572" s="25">
        <v>0</v>
      </c>
      <c r="AA1572" s="25">
        <v>0</v>
      </c>
      <c r="AB1572" s="25">
        <v>561748</v>
      </c>
      <c r="AC1572" s="25">
        <v>0</v>
      </c>
      <c r="AD1572" s="25">
        <v>0</v>
      </c>
      <c r="AE1572" s="25">
        <v>0</v>
      </c>
      <c r="AF1572" s="25">
        <v>561748</v>
      </c>
      <c r="AG1572" s="25">
        <v>0</v>
      </c>
      <c r="AH1572" s="25">
        <v>561748</v>
      </c>
      <c r="AI1572" s="16" t="s">
        <v>1547</v>
      </c>
    </row>
    <row r="1573" spans="1:35" x14ac:dyDescent="0.25">
      <c r="A1573" s="17">
        <v>116318.1</v>
      </c>
      <c r="B1573" s="18">
        <v>1</v>
      </c>
      <c r="C1573" s="16" t="s">
        <v>73</v>
      </c>
      <c r="D1573" s="21">
        <v>44298</v>
      </c>
      <c r="E1573" s="16" t="s">
        <v>176</v>
      </c>
      <c r="F1573" s="21">
        <v>44307</v>
      </c>
      <c r="G1573" s="16" t="s">
        <v>109</v>
      </c>
      <c r="H1573" s="26" t="s">
        <v>1163</v>
      </c>
      <c r="M1573" s="26" t="s">
        <v>18160</v>
      </c>
      <c r="N1573" s="26" t="s">
        <v>18159</v>
      </c>
      <c r="O1573" s="16" t="s">
        <v>151</v>
      </c>
      <c r="P1573" s="26" t="s">
        <v>198</v>
      </c>
      <c r="T1573" s="23" t="s">
        <v>32</v>
      </c>
      <c r="U1573" s="21">
        <v>44477</v>
      </c>
      <c r="W1573" s="20" t="s">
        <v>43</v>
      </c>
      <c r="Z1573" s="24" t="s">
        <v>32</v>
      </c>
      <c r="AA1573" s="24" t="s">
        <v>32</v>
      </c>
      <c r="AB1573" s="24" t="s">
        <v>32</v>
      </c>
      <c r="AC1573" s="24" t="s">
        <v>32</v>
      </c>
      <c r="AD1573" s="24" t="s">
        <v>32</v>
      </c>
      <c r="AE1573" s="24" t="s">
        <v>32</v>
      </c>
      <c r="AF1573" s="24" t="s">
        <v>32</v>
      </c>
      <c r="AG1573" s="24" t="s">
        <v>32</v>
      </c>
      <c r="AH1573" s="24" t="s">
        <v>32</v>
      </c>
      <c r="AI1573" s="16" t="s">
        <v>18158</v>
      </c>
    </row>
    <row r="1574" spans="1:35" x14ac:dyDescent="0.25">
      <c r="A1574" s="17">
        <v>116319.06</v>
      </c>
      <c r="B1574" s="18">
        <v>1</v>
      </c>
      <c r="C1574" s="16" t="s">
        <v>73</v>
      </c>
      <c r="D1574" s="21">
        <v>42999</v>
      </c>
      <c r="E1574" s="16" t="s">
        <v>142</v>
      </c>
      <c r="F1574" s="21">
        <v>43418</v>
      </c>
      <c r="G1574" s="16" t="s">
        <v>75</v>
      </c>
      <c r="H1574" s="26" t="s">
        <v>1163</v>
      </c>
      <c r="M1574" s="26" t="s">
        <v>18157</v>
      </c>
      <c r="O1574" s="16" t="s">
        <v>151</v>
      </c>
      <c r="P1574" s="26" t="s">
        <v>198</v>
      </c>
      <c r="R1574" s="16" t="s">
        <v>139</v>
      </c>
      <c r="S1574" s="16" t="s">
        <v>8089</v>
      </c>
      <c r="T1574" s="23" t="s">
        <v>32</v>
      </c>
      <c r="W1574" s="20" t="s">
        <v>43</v>
      </c>
      <c r="Z1574" s="24" t="s">
        <v>32</v>
      </c>
      <c r="AA1574" s="24" t="s">
        <v>32</v>
      </c>
      <c r="AB1574" s="24" t="s">
        <v>32</v>
      </c>
      <c r="AC1574" s="24" t="s">
        <v>32</v>
      </c>
      <c r="AD1574" s="24" t="s">
        <v>32</v>
      </c>
      <c r="AE1574" s="24" t="s">
        <v>32</v>
      </c>
      <c r="AF1574" s="24" t="s">
        <v>32</v>
      </c>
      <c r="AG1574" s="24" t="s">
        <v>32</v>
      </c>
      <c r="AH1574" s="24" t="s">
        <v>32</v>
      </c>
      <c r="AI1574" s="16" t="s">
        <v>18156</v>
      </c>
    </row>
    <row r="1575" spans="1:35" x14ac:dyDescent="0.25">
      <c r="A1575" s="17">
        <v>116319.08</v>
      </c>
      <c r="B1575" s="18">
        <v>1</v>
      </c>
      <c r="C1575" s="16" t="s">
        <v>474</v>
      </c>
      <c r="D1575" s="21">
        <v>43664</v>
      </c>
      <c r="E1575" s="16" t="s">
        <v>176</v>
      </c>
      <c r="F1575" s="21">
        <v>44343</v>
      </c>
      <c r="G1575" s="16" t="s">
        <v>32</v>
      </c>
      <c r="H1575" s="26" t="s">
        <v>1163</v>
      </c>
      <c r="M1575" s="26" t="s">
        <v>18155</v>
      </c>
      <c r="O1575" s="16" t="s">
        <v>151</v>
      </c>
      <c r="P1575" s="26" t="s">
        <v>198</v>
      </c>
      <c r="R1575" s="16" t="s">
        <v>139</v>
      </c>
      <c r="S1575" s="16" t="s">
        <v>84</v>
      </c>
      <c r="T1575" s="23" t="s">
        <v>32</v>
      </c>
      <c r="U1575" s="21">
        <v>43812</v>
      </c>
      <c r="W1575" s="20" t="s">
        <v>43</v>
      </c>
      <c r="Z1575" s="24" t="s">
        <v>32</v>
      </c>
      <c r="AA1575" s="24" t="s">
        <v>32</v>
      </c>
      <c r="AB1575" s="24" t="s">
        <v>32</v>
      </c>
      <c r="AC1575" s="24" t="s">
        <v>32</v>
      </c>
      <c r="AD1575" s="25">
        <v>0</v>
      </c>
      <c r="AE1575" s="25">
        <v>0</v>
      </c>
      <c r="AF1575" s="25">
        <v>1319819</v>
      </c>
      <c r="AG1575" s="25">
        <v>0</v>
      </c>
      <c r="AH1575" s="25">
        <v>1319819</v>
      </c>
      <c r="AI1575" s="16" t="s">
        <v>18154</v>
      </c>
    </row>
    <row r="1576" spans="1:35" x14ac:dyDescent="0.25">
      <c r="A1576" s="17">
        <v>116319.09</v>
      </c>
      <c r="B1576" s="18">
        <v>1</v>
      </c>
      <c r="C1576" s="16" t="s">
        <v>31</v>
      </c>
      <c r="D1576" s="21">
        <v>43997</v>
      </c>
      <c r="E1576" s="16" t="s">
        <v>176</v>
      </c>
      <c r="F1576" s="21">
        <v>44188</v>
      </c>
      <c r="G1576" s="16" t="s">
        <v>32</v>
      </c>
      <c r="H1576" s="26" t="s">
        <v>1163</v>
      </c>
      <c r="M1576" s="26" t="s">
        <v>1548</v>
      </c>
      <c r="O1576" s="16" t="s">
        <v>151</v>
      </c>
      <c r="P1576" s="26" t="s">
        <v>198</v>
      </c>
      <c r="R1576" s="16" t="s">
        <v>139</v>
      </c>
      <c r="S1576" s="16" t="s">
        <v>84</v>
      </c>
      <c r="T1576" s="23" t="s">
        <v>32</v>
      </c>
      <c r="U1576" s="21">
        <v>44176</v>
      </c>
      <c r="W1576" s="20" t="s">
        <v>43</v>
      </c>
      <c r="Z1576" s="25">
        <v>0</v>
      </c>
      <c r="AA1576" s="25">
        <v>0</v>
      </c>
      <c r="AB1576" s="25">
        <v>1374600</v>
      </c>
      <c r="AC1576" s="25">
        <v>0</v>
      </c>
      <c r="AD1576" s="25">
        <v>0</v>
      </c>
      <c r="AE1576" s="25">
        <v>0</v>
      </c>
      <c r="AF1576" s="25">
        <v>1374600</v>
      </c>
      <c r="AG1576" s="25">
        <v>0</v>
      </c>
      <c r="AH1576" s="25">
        <v>1374600</v>
      </c>
      <c r="AI1576" s="16" t="s">
        <v>1549</v>
      </c>
    </row>
    <row r="1577" spans="1:35" x14ac:dyDescent="0.25">
      <c r="A1577" s="17">
        <v>116319.1</v>
      </c>
      <c r="B1577" s="18">
        <v>1</v>
      </c>
      <c r="C1577" s="16" t="s">
        <v>73</v>
      </c>
      <c r="D1577" s="21">
        <v>44356</v>
      </c>
      <c r="E1577" s="16" t="s">
        <v>176</v>
      </c>
      <c r="F1577" s="21">
        <v>44364</v>
      </c>
      <c r="G1577" s="16" t="s">
        <v>109</v>
      </c>
      <c r="H1577" s="26" t="s">
        <v>1163</v>
      </c>
      <c r="M1577" s="26" t="s">
        <v>18153</v>
      </c>
      <c r="O1577" s="16" t="s">
        <v>151</v>
      </c>
      <c r="P1577" s="26" t="s">
        <v>198</v>
      </c>
      <c r="T1577" s="23" t="s">
        <v>32</v>
      </c>
      <c r="U1577" s="21">
        <v>44540</v>
      </c>
      <c r="W1577" s="20" t="s">
        <v>43</v>
      </c>
      <c r="Z1577" s="24" t="s">
        <v>32</v>
      </c>
      <c r="AA1577" s="24" t="s">
        <v>32</v>
      </c>
      <c r="AB1577" s="24" t="s">
        <v>32</v>
      </c>
      <c r="AC1577" s="24" t="s">
        <v>32</v>
      </c>
      <c r="AD1577" s="24" t="s">
        <v>32</v>
      </c>
      <c r="AE1577" s="24" t="s">
        <v>32</v>
      </c>
      <c r="AF1577" s="24" t="s">
        <v>32</v>
      </c>
      <c r="AG1577" s="24" t="s">
        <v>32</v>
      </c>
      <c r="AH1577" s="24" t="s">
        <v>32</v>
      </c>
      <c r="AI1577" s="16" t="s">
        <v>18152</v>
      </c>
    </row>
    <row r="1578" spans="1:35" x14ac:dyDescent="0.25">
      <c r="A1578" s="17">
        <v>116320.08</v>
      </c>
      <c r="B1578" s="18">
        <v>2</v>
      </c>
      <c r="C1578" s="16" t="s">
        <v>474</v>
      </c>
      <c r="D1578" s="21">
        <v>43563</v>
      </c>
      <c r="E1578" s="16" t="s">
        <v>486</v>
      </c>
      <c r="F1578" s="21">
        <v>44263</v>
      </c>
      <c r="G1578" s="16" t="s">
        <v>32</v>
      </c>
      <c r="H1578" s="26" t="s">
        <v>1336</v>
      </c>
      <c r="M1578" s="26" t="s">
        <v>18151</v>
      </c>
      <c r="N1578" s="26" t="s">
        <v>1546</v>
      </c>
      <c r="O1578" s="16" t="s">
        <v>151</v>
      </c>
      <c r="P1578" s="26" t="s">
        <v>198</v>
      </c>
      <c r="R1578" s="16" t="s">
        <v>139</v>
      </c>
      <c r="S1578" s="16" t="s">
        <v>84</v>
      </c>
      <c r="T1578" s="23" t="s">
        <v>32</v>
      </c>
      <c r="U1578" s="21">
        <v>43742</v>
      </c>
      <c r="W1578" s="20" t="s">
        <v>43</v>
      </c>
      <c r="Z1578" s="24" t="s">
        <v>32</v>
      </c>
      <c r="AA1578" s="24" t="s">
        <v>32</v>
      </c>
      <c r="AB1578" s="24" t="s">
        <v>32</v>
      </c>
      <c r="AC1578" s="24" t="s">
        <v>32</v>
      </c>
      <c r="AD1578" s="25">
        <v>0</v>
      </c>
      <c r="AE1578" s="25">
        <v>0</v>
      </c>
      <c r="AF1578" s="25">
        <v>446731</v>
      </c>
      <c r="AG1578" s="25">
        <v>0</v>
      </c>
      <c r="AH1578" s="25">
        <v>446731</v>
      </c>
      <c r="AI1578" s="16" t="s">
        <v>18150</v>
      </c>
    </row>
    <row r="1579" spans="1:35" x14ac:dyDescent="0.25">
      <c r="A1579" s="17">
        <v>116320.09</v>
      </c>
      <c r="B1579" s="18">
        <v>2</v>
      </c>
      <c r="C1579" s="16" t="s">
        <v>31</v>
      </c>
      <c r="D1579" s="21">
        <v>43930</v>
      </c>
      <c r="E1579" s="16" t="s">
        <v>176</v>
      </c>
      <c r="F1579" s="21">
        <v>44133</v>
      </c>
      <c r="G1579" s="16" t="s">
        <v>109</v>
      </c>
      <c r="H1579" s="26" t="s">
        <v>1336</v>
      </c>
      <c r="M1579" s="26" t="s">
        <v>1550</v>
      </c>
      <c r="N1579" s="26" t="s">
        <v>1546</v>
      </c>
      <c r="O1579" s="16" t="s">
        <v>151</v>
      </c>
      <c r="P1579" s="26" t="s">
        <v>198</v>
      </c>
      <c r="R1579" s="16" t="s">
        <v>139</v>
      </c>
      <c r="S1579" s="16" t="s">
        <v>84</v>
      </c>
      <c r="T1579" s="23" t="s">
        <v>32</v>
      </c>
      <c r="U1579" s="21">
        <v>44113</v>
      </c>
      <c r="W1579" s="20" t="s">
        <v>43</v>
      </c>
      <c r="Z1579" s="25">
        <v>0</v>
      </c>
      <c r="AA1579" s="25">
        <v>0</v>
      </c>
      <c r="AB1579" s="25">
        <v>379051</v>
      </c>
      <c r="AC1579" s="25">
        <v>0</v>
      </c>
      <c r="AD1579" s="25">
        <v>0</v>
      </c>
      <c r="AE1579" s="25">
        <v>0</v>
      </c>
      <c r="AF1579" s="25">
        <v>379051</v>
      </c>
      <c r="AG1579" s="25">
        <v>0</v>
      </c>
      <c r="AH1579" s="25">
        <v>379051</v>
      </c>
      <c r="AI1579" s="16" t="s">
        <v>1551</v>
      </c>
    </row>
    <row r="1580" spans="1:35" x14ac:dyDescent="0.25">
      <c r="A1580" s="17">
        <v>116320.1</v>
      </c>
      <c r="B1580" s="18">
        <v>2</v>
      </c>
      <c r="C1580" s="16" t="s">
        <v>73</v>
      </c>
      <c r="D1580" s="21">
        <v>44298</v>
      </c>
      <c r="E1580" s="16" t="s">
        <v>176</v>
      </c>
      <c r="F1580" s="21">
        <v>44364</v>
      </c>
      <c r="G1580" s="16" t="s">
        <v>109</v>
      </c>
      <c r="H1580" s="26" t="s">
        <v>1336</v>
      </c>
      <c r="M1580" s="26" t="s">
        <v>18149</v>
      </c>
      <c r="N1580" s="26" t="s">
        <v>1546</v>
      </c>
      <c r="O1580" s="16" t="s">
        <v>151</v>
      </c>
      <c r="P1580" s="26" t="s">
        <v>198</v>
      </c>
      <c r="T1580" s="23" t="s">
        <v>32</v>
      </c>
      <c r="U1580" s="21">
        <v>44477</v>
      </c>
      <c r="W1580" s="20" t="s">
        <v>43</v>
      </c>
      <c r="Z1580" s="24" t="s">
        <v>32</v>
      </c>
      <c r="AA1580" s="24" t="s">
        <v>32</v>
      </c>
      <c r="AB1580" s="24" t="s">
        <v>32</v>
      </c>
      <c r="AC1580" s="24" t="s">
        <v>32</v>
      </c>
      <c r="AD1580" s="24" t="s">
        <v>32</v>
      </c>
      <c r="AE1580" s="24" t="s">
        <v>32</v>
      </c>
      <c r="AF1580" s="24" t="s">
        <v>32</v>
      </c>
      <c r="AG1580" s="24" t="s">
        <v>32</v>
      </c>
      <c r="AH1580" s="24" t="s">
        <v>32</v>
      </c>
      <c r="AI1580" s="16" t="s">
        <v>18148</v>
      </c>
    </row>
    <row r="1581" spans="1:35" x14ac:dyDescent="0.25">
      <c r="A1581" s="17">
        <v>116321.06</v>
      </c>
      <c r="B1581" s="18">
        <v>2</v>
      </c>
      <c r="C1581" s="16" t="s">
        <v>73</v>
      </c>
      <c r="D1581" s="21">
        <v>42999</v>
      </c>
      <c r="E1581" s="16" t="s">
        <v>142</v>
      </c>
      <c r="F1581" s="21">
        <v>44364</v>
      </c>
      <c r="G1581" s="16" t="s">
        <v>109</v>
      </c>
      <c r="H1581" s="26" t="s">
        <v>1336</v>
      </c>
      <c r="M1581" s="26" t="s">
        <v>18147</v>
      </c>
      <c r="O1581" s="16" t="s">
        <v>151</v>
      </c>
      <c r="P1581" s="26" t="s">
        <v>198</v>
      </c>
      <c r="R1581" s="16" t="s">
        <v>139</v>
      </c>
      <c r="S1581" s="16" t="s">
        <v>8089</v>
      </c>
      <c r="T1581" s="23" t="s">
        <v>32</v>
      </c>
      <c r="W1581" s="20" t="s">
        <v>43</v>
      </c>
      <c r="Z1581" s="24" t="s">
        <v>32</v>
      </c>
      <c r="AA1581" s="24" t="s">
        <v>32</v>
      </c>
      <c r="AB1581" s="24" t="s">
        <v>32</v>
      </c>
      <c r="AC1581" s="24" t="s">
        <v>32</v>
      </c>
      <c r="AD1581" s="24" t="s">
        <v>32</v>
      </c>
      <c r="AE1581" s="24" t="s">
        <v>32</v>
      </c>
      <c r="AF1581" s="24" t="s">
        <v>32</v>
      </c>
      <c r="AG1581" s="24" t="s">
        <v>32</v>
      </c>
      <c r="AH1581" s="24" t="s">
        <v>32</v>
      </c>
      <c r="AI1581" s="16" t="s">
        <v>18146</v>
      </c>
    </row>
    <row r="1582" spans="1:35" x14ac:dyDescent="0.25">
      <c r="A1582" s="17">
        <v>116321.07</v>
      </c>
      <c r="B1582" s="18">
        <v>2</v>
      </c>
      <c r="C1582" s="16" t="s">
        <v>47</v>
      </c>
      <c r="D1582" s="21">
        <v>43277</v>
      </c>
      <c r="E1582" s="16" t="s">
        <v>176</v>
      </c>
      <c r="F1582" s="21">
        <v>44272</v>
      </c>
      <c r="G1582" s="16" t="s">
        <v>142</v>
      </c>
      <c r="H1582" s="26" t="s">
        <v>1336</v>
      </c>
      <c r="M1582" s="26" t="s">
        <v>1552</v>
      </c>
      <c r="O1582" s="16" t="s">
        <v>151</v>
      </c>
      <c r="P1582" s="26" t="s">
        <v>198</v>
      </c>
      <c r="R1582" s="16" t="s">
        <v>139</v>
      </c>
      <c r="S1582" s="16" t="s">
        <v>84</v>
      </c>
      <c r="T1582" s="23" t="s">
        <v>32</v>
      </c>
      <c r="U1582" s="21">
        <v>43441</v>
      </c>
      <c r="W1582" s="20" t="s">
        <v>43</v>
      </c>
      <c r="Z1582" s="25">
        <v>0</v>
      </c>
      <c r="AA1582" s="25">
        <v>0</v>
      </c>
      <c r="AB1582" s="25">
        <v>99739.89</v>
      </c>
      <c r="AC1582" s="25">
        <v>0</v>
      </c>
      <c r="AD1582" s="25">
        <v>0</v>
      </c>
      <c r="AE1582" s="25">
        <v>0</v>
      </c>
      <c r="AF1582" s="25">
        <v>1371948.89</v>
      </c>
      <c r="AG1582" s="25">
        <v>0</v>
      </c>
      <c r="AH1582" s="25">
        <v>1371948.89</v>
      </c>
      <c r="AI1582" s="16" t="s">
        <v>1553</v>
      </c>
    </row>
    <row r="1583" spans="1:35" x14ac:dyDescent="0.25">
      <c r="A1583" s="17">
        <v>116321.08</v>
      </c>
      <c r="B1583" s="18">
        <v>2</v>
      </c>
      <c r="C1583" s="16" t="s">
        <v>474</v>
      </c>
      <c r="D1583" s="21">
        <v>43664</v>
      </c>
      <c r="E1583" s="16" t="s">
        <v>176</v>
      </c>
      <c r="F1583" s="21">
        <v>44321</v>
      </c>
      <c r="G1583" s="16" t="s">
        <v>32</v>
      </c>
      <c r="H1583" s="26" t="s">
        <v>1336</v>
      </c>
      <c r="M1583" s="26" t="s">
        <v>18145</v>
      </c>
      <c r="O1583" s="16" t="s">
        <v>151</v>
      </c>
      <c r="P1583" s="26" t="s">
        <v>198</v>
      </c>
      <c r="R1583" s="16" t="s">
        <v>139</v>
      </c>
      <c r="S1583" s="16" t="s">
        <v>84</v>
      </c>
      <c r="T1583" s="23" t="s">
        <v>32</v>
      </c>
      <c r="U1583" s="21">
        <v>43812</v>
      </c>
      <c r="W1583" s="20" t="s">
        <v>43</v>
      </c>
      <c r="Z1583" s="24" t="s">
        <v>32</v>
      </c>
      <c r="AA1583" s="24" t="s">
        <v>32</v>
      </c>
      <c r="AB1583" s="24" t="s">
        <v>32</v>
      </c>
      <c r="AC1583" s="24" t="s">
        <v>32</v>
      </c>
      <c r="AD1583" s="25">
        <v>0</v>
      </c>
      <c r="AE1583" s="25">
        <v>0</v>
      </c>
      <c r="AF1583" s="25">
        <v>1338787</v>
      </c>
      <c r="AG1583" s="25">
        <v>0</v>
      </c>
      <c r="AH1583" s="25">
        <v>1338787</v>
      </c>
      <c r="AI1583" s="16" t="s">
        <v>18144</v>
      </c>
    </row>
    <row r="1584" spans="1:35" x14ac:dyDescent="0.25">
      <c r="A1584" s="17">
        <v>116321.09</v>
      </c>
      <c r="B1584" s="18">
        <v>2</v>
      </c>
      <c r="C1584" s="16" t="s">
        <v>31</v>
      </c>
      <c r="D1584" s="21">
        <v>43997</v>
      </c>
      <c r="E1584" s="16" t="s">
        <v>176</v>
      </c>
      <c r="F1584" s="21">
        <v>44188</v>
      </c>
      <c r="G1584" s="16" t="s">
        <v>32</v>
      </c>
      <c r="H1584" s="26" t="s">
        <v>1336</v>
      </c>
      <c r="M1584" s="26" t="s">
        <v>1554</v>
      </c>
      <c r="O1584" s="16" t="s">
        <v>151</v>
      </c>
      <c r="P1584" s="26" t="s">
        <v>198</v>
      </c>
      <c r="R1584" s="16" t="s">
        <v>139</v>
      </c>
      <c r="S1584" s="16" t="s">
        <v>84</v>
      </c>
      <c r="T1584" s="23" t="s">
        <v>32</v>
      </c>
      <c r="U1584" s="21">
        <v>44176</v>
      </c>
      <c r="W1584" s="20" t="s">
        <v>43</v>
      </c>
      <c r="Z1584" s="25">
        <v>0</v>
      </c>
      <c r="AA1584" s="25">
        <v>0</v>
      </c>
      <c r="AB1584" s="25">
        <v>1503124</v>
      </c>
      <c r="AC1584" s="25">
        <v>0</v>
      </c>
      <c r="AD1584" s="25">
        <v>0</v>
      </c>
      <c r="AE1584" s="25">
        <v>0</v>
      </c>
      <c r="AF1584" s="25">
        <v>1503124</v>
      </c>
      <c r="AG1584" s="25">
        <v>0</v>
      </c>
      <c r="AH1584" s="25">
        <v>1503124</v>
      </c>
      <c r="AI1584" s="16" t="s">
        <v>1555</v>
      </c>
    </row>
    <row r="1585" spans="1:35" x14ac:dyDescent="0.25">
      <c r="A1585" s="17">
        <v>116321.1</v>
      </c>
      <c r="B1585" s="18">
        <v>2</v>
      </c>
      <c r="C1585" s="16" t="s">
        <v>73</v>
      </c>
      <c r="D1585" s="21">
        <v>44356</v>
      </c>
      <c r="E1585" s="16" t="s">
        <v>176</v>
      </c>
      <c r="F1585" s="21">
        <v>44364</v>
      </c>
      <c r="G1585" s="16" t="s">
        <v>109</v>
      </c>
      <c r="H1585" s="26" t="s">
        <v>1336</v>
      </c>
      <c r="M1585" s="26" t="s">
        <v>18143</v>
      </c>
      <c r="O1585" s="16" t="s">
        <v>151</v>
      </c>
      <c r="P1585" s="26" t="s">
        <v>198</v>
      </c>
      <c r="R1585" s="16" t="s">
        <v>139</v>
      </c>
      <c r="S1585" s="16" t="s">
        <v>84</v>
      </c>
      <c r="T1585" s="23" t="s">
        <v>32</v>
      </c>
      <c r="U1585" s="21">
        <v>44540</v>
      </c>
      <c r="W1585" s="20" t="s">
        <v>43</v>
      </c>
      <c r="Z1585" s="24" t="s">
        <v>32</v>
      </c>
      <c r="AA1585" s="24" t="s">
        <v>32</v>
      </c>
      <c r="AB1585" s="24" t="s">
        <v>32</v>
      </c>
      <c r="AC1585" s="24" t="s">
        <v>32</v>
      </c>
      <c r="AD1585" s="24" t="s">
        <v>32</v>
      </c>
      <c r="AE1585" s="24" t="s">
        <v>32</v>
      </c>
      <c r="AF1585" s="24" t="s">
        <v>32</v>
      </c>
      <c r="AG1585" s="24" t="s">
        <v>32</v>
      </c>
      <c r="AH1585" s="24" t="s">
        <v>32</v>
      </c>
      <c r="AI1585" s="16" t="s">
        <v>18142</v>
      </c>
    </row>
    <row r="1586" spans="1:35" x14ac:dyDescent="0.25">
      <c r="A1586" s="17">
        <v>116322.08</v>
      </c>
      <c r="B1586" s="18">
        <v>3</v>
      </c>
      <c r="C1586" s="16" t="s">
        <v>474</v>
      </c>
      <c r="D1586" s="21">
        <v>43563</v>
      </c>
      <c r="E1586" s="16" t="s">
        <v>486</v>
      </c>
      <c r="F1586" s="21">
        <v>44356</v>
      </c>
      <c r="G1586" s="16" t="s">
        <v>32</v>
      </c>
      <c r="H1586" s="26" t="s">
        <v>766</v>
      </c>
      <c r="M1586" s="26" t="s">
        <v>18141</v>
      </c>
      <c r="N1586" s="26" t="s">
        <v>1546</v>
      </c>
      <c r="O1586" s="16" t="s">
        <v>151</v>
      </c>
      <c r="P1586" s="26" t="s">
        <v>198</v>
      </c>
      <c r="R1586" s="16" t="s">
        <v>139</v>
      </c>
      <c r="S1586" s="16" t="s">
        <v>84</v>
      </c>
      <c r="T1586" s="23" t="s">
        <v>32</v>
      </c>
      <c r="U1586" s="21">
        <v>43742</v>
      </c>
      <c r="W1586" s="20" t="s">
        <v>43</v>
      </c>
      <c r="Z1586" s="24" t="s">
        <v>32</v>
      </c>
      <c r="AA1586" s="24" t="s">
        <v>32</v>
      </c>
      <c r="AB1586" s="24" t="s">
        <v>32</v>
      </c>
      <c r="AC1586" s="24" t="s">
        <v>32</v>
      </c>
      <c r="AD1586" s="25">
        <v>0</v>
      </c>
      <c r="AE1586" s="25">
        <v>0</v>
      </c>
      <c r="AF1586" s="25">
        <v>1446336</v>
      </c>
      <c r="AG1586" s="25">
        <v>0</v>
      </c>
      <c r="AH1586" s="25">
        <v>1446336</v>
      </c>
      <c r="AI1586" s="16" t="s">
        <v>18140</v>
      </c>
    </row>
    <row r="1587" spans="1:35" x14ac:dyDescent="0.25">
      <c r="A1587" s="17">
        <v>116322.09</v>
      </c>
      <c r="B1587" s="18">
        <v>3</v>
      </c>
      <c r="C1587" s="16" t="s">
        <v>31</v>
      </c>
      <c r="D1587" s="21">
        <v>43930</v>
      </c>
      <c r="E1587" s="16" t="s">
        <v>176</v>
      </c>
      <c r="F1587" s="21">
        <v>44134</v>
      </c>
      <c r="G1587" s="16" t="s">
        <v>109</v>
      </c>
      <c r="H1587" s="26" t="s">
        <v>766</v>
      </c>
      <c r="M1587" s="26" t="s">
        <v>1556</v>
      </c>
      <c r="N1587" s="26" t="s">
        <v>1546</v>
      </c>
      <c r="O1587" s="16" t="s">
        <v>151</v>
      </c>
      <c r="P1587" s="26" t="s">
        <v>198</v>
      </c>
      <c r="R1587" s="16" t="s">
        <v>139</v>
      </c>
      <c r="S1587" s="16" t="s">
        <v>84</v>
      </c>
      <c r="T1587" s="23" t="s">
        <v>32</v>
      </c>
      <c r="U1587" s="21">
        <v>44113</v>
      </c>
      <c r="W1587" s="20" t="s">
        <v>43</v>
      </c>
      <c r="Z1587" s="25">
        <v>0</v>
      </c>
      <c r="AA1587" s="25">
        <v>0</v>
      </c>
      <c r="AB1587" s="25">
        <v>1307249</v>
      </c>
      <c r="AC1587" s="25">
        <v>0</v>
      </c>
      <c r="AD1587" s="25">
        <v>0</v>
      </c>
      <c r="AE1587" s="25">
        <v>0</v>
      </c>
      <c r="AF1587" s="25">
        <v>1307249</v>
      </c>
      <c r="AG1587" s="25">
        <v>0</v>
      </c>
      <c r="AH1587" s="25">
        <v>1307249</v>
      </c>
      <c r="AI1587" s="16" t="s">
        <v>1557</v>
      </c>
    </row>
    <row r="1588" spans="1:35" x14ac:dyDescent="0.25">
      <c r="A1588" s="17">
        <v>116322.1</v>
      </c>
      <c r="B1588" s="18">
        <v>3</v>
      </c>
      <c r="C1588" s="16" t="s">
        <v>73</v>
      </c>
      <c r="D1588" s="21">
        <v>44298</v>
      </c>
      <c r="E1588" s="16" t="s">
        <v>176</v>
      </c>
      <c r="F1588" s="21">
        <v>44364</v>
      </c>
      <c r="G1588" s="16" t="s">
        <v>109</v>
      </c>
      <c r="H1588" s="26" t="s">
        <v>766</v>
      </c>
      <c r="M1588" s="26" t="s">
        <v>18139</v>
      </c>
      <c r="N1588" s="26" t="s">
        <v>1546</v>
      </c>
      <c r="O1588" s="16" t="s">
        <v>151</v>
      </c>
      <c r="P1588" s="26" t="s">
        <v>198</v>
      </c>
      <c r="T1588" s="23" t="s">
        <v>32</v>
      </c>
      <c r="U1588" s="21">
        <v>44477</v>
      </c>
      <c r="W1588" s="20" t="s">
        <v>43</v>
      </c>
      <c r="Z1588" s="24" t="s">
        <v>32</v>
      </c>
      <c r="AA1588" s="24" t="s">
        <v>32</v>
      </c>
      <c r="AB1588" s="24" t="s">
        <v>32</v>
      </c>
      <c r="AC1588" s="24" t="s">
        <v>32</v>
      </c>
      <c r="AD1588" s="24" t="s">
        <v>32</v>
      </c>
      <c r="AE1588" s="24" t="s">
        <v>32</v>
      </c>
      <c r="AF1588" s="24" t="s">
        <v>32</v>
      </c>
      <c r="AG1588" s="24" t="s">
        <v>32</v>
      </c>
      <c r="AH1588" s="24" t="s">
        <v>32</v>
      </c>
      <c r="AI1588" s="16" t="s">
        <v>18138</v>
      </c>
    </row>
    <row r="1589" spans="1:35" x14ac:dyDescent="0.25">
      <c r="A1589" s="17">
        <v>116323.06</v>
      </c>
      <c r="B1589" s="18">
        <v>3</v>
      </c>
      <c r="C1589" s="16" t="s">
        <v>73</v>
      </c>
      <c r="D1589" s="21">
        <v>42999</v>
      </c>
      <c r="E1589" s="16" t="s">
        <v>142</v>
      </c>
      <c r="F1589" s="21">
        <v>44364</v>
      </c>
      <c r="G1589" s="16" t="s">
        <v>109</v>
      </c>
      <c r="H1589" s="26" t="s">
        <v>766</v>
      </c>
      <c r="M1589" s="26" t="s">
        <v>18137</v>
      </c>
      <c r="O1589" s="16" t="s">
        <v>151</v>
      </c>
      <c r="P1589" s="26" t="s">
        <v>198</v>
      </c>
      <c r="R1589" s="16" t="s">
        <v>139</v>
      </c>
      <c r="S1589" s="16" t="s">
        <v>8089</v>
      </c>
      <c r="T1589" s="23" t="s">
        <v>32</v>
      </c>
      <c r="W1589" s="20" t="s">
        <v>43</v>
      </c>
      <c r="Z1589" s="24" t="s">
        <v>32</v>
      </c>
      <c r="AA1589" s="24" t="s">
        <v>32</v>
      </c>
      <c r="AB1589" s="24" t="s">
        <v>32</v>
      </c>
      <c r="AC1589" s="24" t="s">
        <v>32</v>
      </c>
      <c r="AD1589" s="24" t="s">
        <v>32</v>
      </c>
      <c r="AE1589" s="24" t="s">
        <v>32</v>
      </c>
      <c r="AF1589" s="24" t="s">
        <v>32</v>
      </c>
      <c r="AG1589" s="24" t="s">
        <v>32</v>
      </c>
      <c r="AH1589" s="24" t="s">
        <v>32</v>
      </c>
      <c r="AI1589" s="16" t="s">
        <v>18136</v>
      </c>
    </row>
    <row r="1590" spans="1:35" x14ac:dyDescent="0.25">
      <c r="A1590" s="17">
        <v>116323.07</v>
      </c>
      <c r="B1590" s="18">
        <v>3</v>
      </c>
      <c r="C1590" s="16" t="s">
        <v>474</v>
      </c>
      <c r="D1590" s="21">
        <v>43277</v>
      </c>
      <c r="E1590" s="16" t="s">
        <v>176</v>
      </c>
      <c r="F1590" s="21">
        <v>44130</v>
      </c>
      <c r="G1590" s="16" t="s">
        <v>32</v>
      </c>
      <c r="H1590" s="26" t="s">
        <v>766</v>
      </c>
      <c r="M1590" s="26" t="s">
        <v>18135</v>
      </c>
      <c r="O1590" s="16" t="s">
        <v>151</v>
      </c>
      <c r="P1590" s="26" t="s">
        <v>198</v>
      </c>
      <c r="R1590" s="16" t="s">
        <v>139</v>
      </c>
      <c r="S1590" s="16" t="s">
        <v>84</v>
      </c>
      <c r="T1590" s="23" t="s">
        <v>32</v>
      </c>
      <c r="U1590" s="21">
        <v>43441</v>
      </c>
      <c r="W1590" s="20" t="s">
        <v>43</v>
      </c>
      <c r="Z1590" s="24" t="s">
        <v>32</v>
      </c>
      <c r="AA1590" s="24" t="s">
        <v>32</v>
      </c>
      <c r="AB1590" s="24" t="s">
        <v>32</v>
      </c>
      <c r="AC1590" s="24" t="s">
        <v>32</v>
      </c>
      <c r="AD1590" s="25">
        <v>0</v>
      </c>
      <c r="AE1590" s="25">
        <v>0</v>
      </c>
      <c r="AF1590" s="25">
        <v>1481676</v>
      </c>
      <c r="AG1590" s="25">
        <v>0</v>
      </c>
      <c r="AH1590" s="25">
        <v>1481676</v>
      </c>
      <c r="AI1590" s="16" t="s">
        <v>18134</v>
      </c>
    </row>
    <row r="1591" spans="1:35" x14ac:dyDescent="0.25">
      <c r="A1591" s="17">
        <v>116323.08</v>
      </c>
      <c r="B1591" s="18">
        <v>3</v>
      </c>
      <c r="C1591" s="16" t="s">
        <v>31</v>
      </c>
      <c r="D1591" s="21">
        <v>43664</v>
      </c>
      <c r="E1591" s="16" t="s">
        <v>176</v>
      </c>
      <c r="F1591" s="21">
        <v>43822</v>
      </c>
      <c r="G1591" s="16" t="s">
        <v>32</v>
      </c>
      <c r="H1591" s="26" t="s">
        <v>766</v>
      </c>
      <c r="M1591" s="26" t="s">
        <v>18133</v>
      </c>
      <c r="O1591" s="16" t="s">
        <v>151</v>
      </c>
      <c r="P1591" s="26" t="s">
        <v>198</v>
      </c>
      <c r="R1591" s="16" t="s">
        <v>139</v>
      </c>
      <c r="S1591" s="16" t="s">
        <v>84</v>
      </c>
      <c r="T1591" s="23" t="s">
        <v>32</v>
      </c>
      <c r="U1591" s="21">
        <v>43812</v>
      </c>
      <c r="W1591" s="20" t="s">
        <v>43</v>
      </c>
      <c r="Z1591" s="24" t="s">
        <v>32</v>
      </c>
      <c r="AA1591" s="24" t="s">
        <v>32</v>
      </c>
      <c r="AB1591" s="24" t="s">
        <v>32</v>
      </c>
      <c r="AC1591" s="24" t="s">
        <v>32</v>
      </c>
      <c r="AD1591" s="25">
        <v>0</v>
      </c>
      <c r="AE1591" s="25">
        <v>0</v>
      </c>
      <c r="AF1591" s="25">
        <v>1512972</v>
      </c>
      <c r="AG1591" s="25">
        <v>0</v>
      </c>
      <c r="AH1591" s="25">
        <v>1512972</v>
      </c>
      <c r="AI1591" s="16" t="s">
        <v>18132</v>
      </c>
    </row>
    <row r="1592" spans="1:35" x14ac:dyDescent="0.25">
      <c r="A1592" s="17">
        <v>116323.09</v>
      </c>
      <c r="B1592" s="18">
        <v>3</v>
      </c>
      <c r="C1592" s="16" t="s">
        <v>31</v>
      </c>
      <c r="D1592" s="21">
        <v>43997</v>
      </c>
      <c r="E1592" s="16" t="s">
        <v>176</v>
      </c>
      <c r="F1592" s="21">
        <v>44188</v>
      </c>
      <c r="G1592" s="16" t="s">
        <v>32</v>
      </c>
      <c r="H1592" s="26" t="s">
        <v>766</v>
      </c>
      <c r="M1592" s="26" t="s">
        <v>1558</v>
      </c>
      <c r="O1592" s="16" t="s">
        <v>151</v>
      </c>
      <c r="P1592" s="26" t="s">
        <v>198</v>
      </c>
      <c r="R1592" s="16" t="s">
        <v>139</v>
      </c>
      <c r="S1592" s="16" t="s">
        <v>84</v>
      </c>
      <c r="T1592" s="23" t="s">
        <v>32</v>
      </c>
      <c r="U1592" s="21">
        <v>44176</v>
      </c>
      <c r="W1592" s="20" t="s">
        <v>43</v>
      </c>
      <c r="Z1592" s="25">
        <v>0</v>
      </c>
      <c r="AA1592" s="25">
        <v>0</v>
      </c>
      <c r="AB1592" s="25">
        <v>1520537</v>
      </c>
      <c r="AC1592" s="25">
        <v>0</v>
      </c>
      <c r="AD1592" s="25">
        <v>0</v>
      </c>
      <c r="AE1592" s="25">
        <v>0</v>
      </c>
      <c r="AF1592" s="25">
        <v>1520537</v>
      </c>
      <c r="AG1592" s="25">
        <v>0</v>
      </c>
      <c r="AH1592" s="25">
        <v>1520537</v>
      </c>
      <c r="AI1592" s="16" t="s">
        <v>1559</v>
      </c>
    </row>
    <row r="1593" spans="1:35" x14ac:dyDescent="0.25">
      <c r="A1593" s="17">
        <v>116323.1</v>
      </c>
      <c r="B1593" s="18">
        <v>3</v>
      </c>
      <c r="C1593" s="16" t="s">
        <v>73</v>
      </c>
      <c r="D1593" s="21">
        <v>44356</v>
      </c>
      <c r="E1593" s="16" t="s">
        <v>176</v>
      </c>
      <c r="F1593" s="21">
        <v>44364</v>
      </c>
      <c r="G1593" s="16" t="s">
        <v>109</v>
      </c>
      <c r="H1593" s="26" t="s">
        <v>766</v>
      </c>
      <c r="M1593" s="26" t="s">
        <v>18131</v>
      </c>
      <c r="O1593" s="16" t="s">
        <v>151</v>
      </c>
      <c r="P1593" s="26" t="s">
        <v>198</v>
      </c>
      <c r="R1593" s="16" t="s">
        <v>139</v>
      </c>
      <c r="S1593" s="16" t="s">
        <v>84</v>
      </c>
      <c r="T1593" s="23" t="s">
        <v>32</v>
      </c>
      <c r="U1593" s="21">
        <v>44540</v>
      </c>
      <c r="W1593" s="20" t="s">
        <v>43</v>
      </c>
      <c r="Z1593" s="24" t="s">
        <v>32</v>
      </c>
      <c r="AA1593" s="24" t="s">
        <v>32</v>
      </c>
      <c r="AB1593" s="24" t="s">
        <v>32</v>
      </c>
      <c r="AC1593" s="24" t="s">
        <v>32</v>
      </c>
      <c r="AD1593" s="24" t="s">
        <v>32</v>
      </c>
      <c r="AE1593" s="24" t="s">
        <v>32</v>
      </c>
      <c r="AF1593" s="24" t="s">
        <v>32</v>
      </c>
      <c r="AG1593" s="24" t="s">
        <v>32</v>
      </c>
      <c r="AH1593" s="24" t="s">
        <v>32</v>
      </c>
      <c r="AI1593" s="16" t="s">
        <v>18130</v>
      </c>
    </row>
    <row r="1594" spans="1:35" x14ac:dyDescent="0.25">
      <c r="A1594" s="17">
        <v>116324.05</v>
      </c>
      <c r="B1594" s="18">
        <v>4</v>
      </c>
      <c r="C1594" s="16" t="s">
        <v>474</v>
      </c>
      <c r="D1594" s="21">
        <v>42584</v>
      </c>
      <c r="E1594" s="16" t="s">
        <v>142</v>
      </c>
      <c r="F1594" s="21">
        <v>43802</v>
      </c>
      <c r="G1594" s="16" t="s">
        <v>32</v>
      </c>
      <c r="H1594" s="26" t="s">
        <v>186</v>
      </c>
      <c r="M1594" s="26" t="s">
        <v>18129</v>
      </c>
      <c r="N1594" s="26" t="s">
        <v>1546</v>
      </c>
      <c r="O1594" s="16" t="s">
        <v>151</v>
      </c>
      <c r="P1594" s="26" t="s">
        <v>198</v>
      </c>
      <c r="R1594" s="16" t="s">
        <v>139</v>
      </c>
      <c r="S1594" s="16" t="s">
        <v>84</v>
      </c>
      <c r="T1594" s="22">
        <v>345.58</v>
      </c>
      <c r="U1594" s="21">
        <v>42650</v>
      </c>
      <c r="W1594" s="20" t="s">
        <v>43</v>
      </c>
      <c r="Z1594" s="24" t="s">
        <v>32</v>
      </c>
      <c r="AA1594" s="24" t="s">
        <v>32</v>
      </c>
      <c r="AB1594" s="24" t="s">
        <v>32</v>
      </c>
      <c r="AC1594" s="24" t="s">
        <v>32</v>
      </c>
      <c r="AD1594" s="25">
        <v>0</v>
      </c>
      <c r="AE1594" s="25">
        <v>0</v>
      </c>
      <c r="AF1594" s="25">
        <v>518028</v>
      </c>
      <c r="AG1594" s="25">
        <v>0</v>
      </c>
      <c r="AH1594" s="25">
        <v>518028</v>
      </c>
      <c r="AI1594" s="16" t="s">
        <v>18128</v>
      </c>
    </row>
    <row r="1595" spans="1:35" x14ac:dyDescent="0.25">
      <c r="A1595" s="17">
        <v>116324.07</v>
      </c>
      <c r="B1595" s="18">
        <v>4</v>
      </c>
      <c r="C1595" s="16" t="s">
        <v>474</v>
      </c>
      <c r="D1595" s="21">
        <v>43199</v>
      </c>
      <c r="E1595" s="16" t="s">
        <v>176</v>
      </c>
      <c r="F1595" s="21">
        <v>44089</v>
      </c>
      <c r="G1595" s="16" t="s">
        <v>32</v>
      </c>
      <c r="H1595" s="26" t="s">
        <v>186</v>
      </c>
      <c r="M1595" s="26" t="s">
        <v>18127</v>
      </c>
      <c r="N1595" s="26" t="s">
        <v>1546</v>
      </c>
      <c r="O1595" s="16" t="s">
        <v>151</v>
      </c>
      <c r="P1595" s="26" t="s">
        <v>198</v>
      </c>
      <c r="R1595" s="16" t="s">
        <v>139</v>
      </c>
      <c r="S1595" s="16" t="s">
        <v>84</v>
      </c>
      <c r="T1595" s="23" t="s">
        <v>32</v>
      </c>
      <c r="U1595" s="21">
        <v>43378</v>
      </c>
      <c r="W1595" s="20" t="s">
        <v>43</v>
      </c>
      <c r="Z1595" s="24" t="s">
        <v>32</v>
      </c>
      <c r="AA1595" s="24" t="s">
        <v>32</v>
      </c>
      <c r="AB1595" s="24" t="s">
        <v>32</v>
      </c>
      <c r="AC1595" s="24" t="s">
        <v>32</v>
      </c>
      <c r="AD1595" s="25">
        <v>0</v>
      </c>
      <c r="AE1595" s="25">
        <v>0</v>
      </c>
      <c r="AF1595" s="25">
        <v>995412</v>
      </c>
      <c r="AG1595" s="25">
        <v>0</v>
      </c>
      <c r="AH1595" s="25">
        <v>995412</v>
      </c>
      <c r="AI1595" s="16" t="s">
        <v>18126</v>
      </c>
    </row>
    <row r="1596" spans="1:35" x14ac:dyDescent="0.25">
      <c r="A1596" s="17">
        <v>116324.08</v>
      </c>
      <c r="B1596" s="18">
        <v>4</v>
      </c>
      <c r="C1596" s="16" t="s">
        <v>31</v>
      </c>
      <c r="D1596" s="21">
        <v>43563</v>
      </c>
      <c r="E1596" s="16" t="s">
        <v>486</v>
      </c>
      <c r="F1596" s="21">
        <v>43761</v>
      </c>
      <c r="G1596" s="16" t="s">
        <v>109</v>
      </c>
      <c r="H1596" s="26" t="s">
        <v>186</v>
      </c>
      <c r="M1596" s="26" t="s">
        <v>18125</v>
      </c>
      <c r="N1596" s="26" t="s">
        <v>1546</v>
      </c>
      <c r="O1596" s="16" t="s">
        <v>151</v>
      </c>
      <c r="P1596" s="26" t="s">
        <v>198</v>
      </c>
      <c r="R1596" s="16" t="s">
        <v>139</v>
      </c>
      <c r="S1596" s="16" t="s">
        <v>84</v>
      </c>
      <c r="T1596" s="23" t="s">
        <v>32</v>
      </c>
      <c r="U1596" s="21">
        <v>43742</v>
      </c>
      <c r="W1596" s="20" t="s">
        <v>43</v>
      </c>
      <c r="Z1596" s="24" t="s">
        <v>32</v>
      </c>
      <c r="AA1596" s="24" t="s">
        <v>32</v>
      </c>
      <c r="AB1596" s="24" t="s">
        <v>32</v>
      </c>
      <c r="AC1596" s="24" t="s">
        <v>32</v>
      </c>
      <c r="AD1596" s="25">
        <v>0</v>
      </c>
      <c r="AE1596" s="25">
        <v>0</v>
      </c>
      <c r="AF1596" s="25">
        <v>925970</v>
      </c>
      <c r="AG1596" s="25">
        <v>0</v>
      </c>
      <c r="AH1596" s="25">
        <v>925970</v>
      </c>
      <c r="AI1596" s="16" t="s">
        <v>18124</v>
      </c>
    </row>
    <row r="1597" spans="1:35" x14ac:dyDescent="0.25">
      <c r="A1597" s="17">
        <v>116324.09</v>
      </c>
      <c r="B1597" s="18">
        <v>4</v>
      </c>
      <c r="C1597" s="16" t="s">
        <v>31</v>
      </c>
      <c r="D1597" s="21">
        <v>43930</v>
      </c>
      <c r="E1597" s="16" t="s">
        <v>176</v>
      </c>
      <c r="F1597" s="21">
        <v>44133</v>
      </c>
      <c r="G1597" s="16" t="s">
        <v>109</v>
      </c>
      <c r="H1597" s="26" t="s">
        <v>186</v>
      </c>
      <c r="M1597" s="26" t="s">
        <v>1560</v>
      </c>
      <c r="N1597" s="26" t="s">
        <v>1546</v>
      </c>
      <c r="O1597" s="16" t="s">
        <v>151</v>
      </c>
      <c r="P1597" s="26" t="s">
        <v>198</v>
      </c>
      <c r="R1597" s="16" t="s">
        <v>139</v>
      </c>
      <c r="S1597" s="16" t="s">
        <v>84</v>
      </c>
      <c r="T1597" s="23" t="s">
        <v>32</v>
      </c>
      <c r="U1597" s="21">
        <v>44113</v>
      </c>
      <c r="W1597" s="20" t="s">
        <v>43</v>
      </c>
      <c r="Z1597" s="25">
        <v>0</v>
      </c>
      <c r="AA1597" s="25">
        <v>0</v>
      </c>
      <c r="AB1597" s="25">
        <v>924000</v>
      </c>
      <c r="AC1597" s="25">
        <v>0</v>
      </c>
      <c r="AD1597" s="25">
        <v>0</v>
      </c>
      <c r="AE1597" s="25">
        <v>0</v>
      </c>
      <c r="AF1597" s="25">
        <v>924000</v>
      </c>
      <c r="AG1597" s="25">
        <v>0</v>
      </c>
      <c r="AH1597" s="25">
        <v>924000</v>
      </c>
      <c r="AI1597" s="16" t="s">
        <v>1561</v>
      </c>
    </row>
    <row r="1598" spans="1:35" x14ac:dyDescent="0.25">
      <c r="A1598" s="17">
        <v>116324.1</v>
      </c>
      <c r="B1598" s="18">
        <v>4</v>
      </c>
      <c r="C1598" s="16" t="s">
        <v>73</v>
      </c>
      <c r="D1598" s="21">
        <v>44298</v>
      </c>
      <c r="E1598" s="16" t="s">
        <v>176</v>
      </c>
      <c r="F1598" s="21">
        <v>44364</v>
      </c>
      <c r="G1598" s="16" t="s">
        <v>109</v>
      </c>
      <c r="H1598" s="26" t="s">
        <v>186</v>
      </c>
      <c r="M1598" s="26" t="s">
        <v>18123</v>
      </c>
      <c r="N1598" s="26" t="s">
        <v>1546</v>
      </c>
      <c r="O1598" s="16" t="s">
        <v>151</v>
      </c>
      <c r="P1598" s="26" t="s">
        <v>198</v>
      </c>
      <c r="T1598" s="23" t="s">
        <v>32</v>
      </c>
      <c r="U1598" s="21">
        <v>44477</v>
      </c>
      <c r="W1598" s="20" t="s">
        <v>43</v>
      </c>
      <c r="Z1598" s="24" t="s">
        <v>32</v>
      </c>
      <c r="AA1598" s="24" t="s">
        <v>32</v>
      </c>
      <c r="AB1598" s="24" t="s">
        <v>32</v>
      </c>
      <c r="AC1598" s="24" t="s">
        <v>32</v>
      </c>
      <c r="AD1598" s="24" t="s">
        <v>32</v>
      </c>
      <c r="AE1598" s="24" t="s">
        <v>32</v>
      </c>
      <c r="AF1598" s="24" t="s">
        <v>32</v>
      </c>
      <c r="AG1598" s="24" t="s">
        <v>32</v>
      </c>
      <c r="AH1598" s="24" t="s">
        <v>32</v>
      </c>
      <c r="AI1598" s="16" t="s">
        <v>18122</v>
      </c>
    </row>
    <row r="1599" spans="1:35" x14ac:dyDescent="0.25">
      <c r="A1599" s="17">
        <v>116325.07</v>
      </c>
      <c r="B1599" s="18">
        <v>4</v>
      </c>
      <c r="C1599" s="16" t="s">
        <v>47</v>
      </c>
      <c r="D1599" s="21">
        <v>43277</v>
      </c>
      <c r="E1599" s="16" t="s">
        <v>176</v>
      </c>
      <c r="F1599" s="21">
        <v>44272</v>
      </c>
      <c r="G1599" s="16" t="s">
        <v>142</v>
      </c>
      <c r="H1599" s="26" t="s">
        <v>186</v>
      </c>
      <c r="M1599" s="26" t="s">
        <v>1562</v>
      </c>
      <c r="O1599" s="16" t="s">
        <v>151</v>
      </c>
      <c r="P1599" s="26" t="s">
        <v>198</v>
      </c>
      <c r="R1599" s="16" t="s">
        <v>139</v>
      </c>
      <c r="S1599" s="16" t="s">
        <v>84</v>
      </c>
      <c r="T1599" s="23" t="s">
        <v>32</v>
      </c>
      <c r="U1599" s="21">
        <v>43441</v>
      </c>
      <c r="W1599" s="20" t="s">
        <v>43</v>
      </c>
      <c r="Z1599" s="25">
        <v>0</v>
      </c>
      <c r="AA1599" s="25">
        <v>0</v>
      </c>
      <c r="AB1599" s="25">
        <v>12505.22</v>
      </c>
      <c r="AC1599" s="25">
        <v>0</v>
      </c>
      <c r="AD1599" s="25">
        <v>0</v>
      </c>
      <c r="AE1599" s="25">
        <v>0</v>
      </c>
      <c r="AF1599" s="25">
        <v>1439242.22</v>
      </c>
      <c r="AG1599" s="25">
        <v>0</v>
      </c>
      <c r="AH1599" s="25">
        <v>1439242.22</v>
      </c>
      <c r="AI1599" s="16" t="s">
        <v>1563</v>
      </c>
    </row>
    <row r="1600" spans="1:35" x14ac:dyDescent="0.25">
      <c r="A1600" s="17">
        <v>116325.08</v>
      </c>
      <c r="B1600" s="18">
        <v>4</v>
      </c>
      <c r="C1600" s="16" t="s">
        <v>474</v>
      </c>
      <c r="D1600" s="21">
        <v>43664</v>
      </c>
      <c r="E1600" s="16" t="s">
        <v>176</v>
      </c>
      <c r="F1600" s="21">
        <v>44286</v>
      </c>
      <c r="G1600" s="16" t="s">
        <v>32</v>
      </c>
      <c r="H1600" s="26" t="s">
        <v>186</v>
      </c>
      <c r="M1600" s="26" t="s">
        <v>18121</v>
      </c>
      <c r="O1600" s="16" t="s">
        <v>151</v>
      </c>
      <c r="P1600" s="26" t="s">
        <v>198</v>
      </c>
      <c r="R1600" s="16" t="s">
        <v>139</v>
      </c>
      <c r="S1600" s="16" t="s">
        <v>84</v>
      </c>
      <c r="T1600" s="23" t="s">
        <v>32</v>
      </c>
      <c r="U1600" s="21">
        <v>43812</v>
      </c>
      <c r="W1600" s="20" t="s">
        <v>43</v>
      </c>
      <c r="Z1600" s="24" t="s">
        <v>32</v>
      </c>
      <c r="AA1600" s="24" t="s">
        <v>32</v>
      </c>
      <c r="AB1600" s="24" t="s">
        <v>32</v>
      </c>
      <c r="AC1600" s="24" t="s">
        <v>32</v>
      </c>
      <c r="AD1600" s="25">
        <v>0</v>
      </c>
      <c r="AE1600" s="25">
        <v>0</v>
      </c>
      <c r="AF1600" s="25">
        <v>1380323</v>
      </c>
      <c r="AG1600" s="25">
        <v>0</v>
      </c>
      <c r="AH1600" s="25">
        <v>1380323</v>
      </c>
      <c r="AI1600" s="16" t="s">
        <v>18120</v>
      </c>
    </row>
    <row r="1601" spans="1:35" x14ac:dyDescent="0.25">
      <c r="A1601" s="17">
        <v>116325.09</v>
      </c>
      <c r="B1601" s="18">
        <v>4</v>
      </c>
      <c r="C1601" s="16" t="s">
        <v>31</v>
      </c>
      <c r="D1601" s="21">
        <v>43997</v>
      </c>
      <c r="E1601" s="16" t="s">
        <v>176</v>
      </c>
      <c r="F1601" s="21">
        <v>44188</v>
      </c>
      <c r="G1601" s="16" t="s">
        <v>32</v>
      </c>
      <c r="H1601" s="26" t="s">
        <v>186</v>
      </c>
      <c r="M1601" s="26" t="s">
        <v>1564</v>
      </c>
      <c r="O1601" s="16" t="s">
        <v>151</v>
      </c>
      <c r="P1601" s="26" t="s">
        <v>198</v>
      </c>
      <c r="R1601" s="16" t="s">
        <v>139</v>
      </c>
      <c r="S1601" s="16" t="s">
        <v>84</v>
      </c>
      <c r="T1601" s="23" t="s">
        <v>32</v>
      </c>
      <c r="U1601" s="21">
        <v>44176</v>
      </c>
      <c r="W1601" s="20" t="s">
        <v>43</v>
      </c>
      <c r="Z1601" s="25">
        <v>0</v>
      </c>
      <c r="AA1601" s="25">
        <v>0</v>
      </c>
      <c r="AB1601" s="25">
        <v>1469964</v>
      </c>
      <c r="AC1601" s="25">
        <v>0</v>
      </c>
      <c r="AD1601" s="25">
        <v>0</v>
      </c>
      <c r="AE1601" s="25">
        <v>0</v>
      </c>
      <c r="AF1601" s="25">
        <v>1469964</v>
      </c>
      <c r="AG1601" s="25">
        <v>0</v>
      </c>
      <c r="AH1601" s="25">
        <v>1469964</v>
      </c>
      <c r="AI1601" s="16" t="s">
        <v>1565</v>
      </c>
    </row>
    <row r="1602" spans="1:35" x14ac:dyDescent="0.25">
      <c r="A1602" s="17">
        <v>116325.1</v>
      </c>
      <c r="B1602" s="18">
        <v>4</v>
      </c>
      <c r="C1602" s="16" t="s">
        <v>73</v>
      </c>
      <c r="D1602" s="21">
        <v>44356</v>
      </c>
      <c r="E1602" s="16" t="s">
        <v>176</v>
      </c>
      <c r="F1602" s="21">
        <v>44364</v>
      </c>
      <c r="G1602" s="16" t="s">
        <v>109</v>
      </c>
      <c r="H1602" s="26" t="s">
        <v>186</v>
      </c>
      <c r="M1602" s="26" t="s">
        <v>18119</v>
      </c>
      <c r="O1602" s="16" t="s">
        <v>151</v>
      </c>
      <c r="P1602" s="26" t="s">
        <v>198</v>
      </c>
      <c r="R1602" s="16" t="s">
        <v>139</v>
      </c>
      <c r="S1602" s="16" t="s">
        <v>84</v>
      </c>
      <c r="T1602" s="23" t="s">
        <v>32</v>
      </c>
      <c r="U1602" s="21">
        <v>44540</v>
      </c>
      <c r="W1602" s="20" t="s">
        <v>43</v>
      </c>
      <c r="Z1602" s="24" t="s">
        <v>32</v>
      </c>
      <c r="AA1602" s="24" t="s">
        <v>32</v>
      </c>
      <c r="AB1602" s="24" t="s">
        <v>32</v>
      </c>
      <c r="AC1602" s="24" t="s">
        <v>32</v>
      </c>
      <c r="AD1602" s="24" t="s">
        <v>32</v>
      </c>
      <c r="AE1602" s="24" t="s">
        <v>32</v>
      </c>
      <c r="AF1602" s="24" t="s">
        <v>32</v>
      </c>
      <c r="AG1602" s="24" t="s">
        <v>32</v>
      </c>
      <c r="AH1602" s="24" t="s">
        <v>32</v>
      </c>
      <c r="AI1602" s="16" t="s">
        <v>18118</v>
      </c>
    </row>
    <row r="1603" spans="1:35" x14ac:dyDescent="0.25">
      <c r="A1603" s="17">
        <v>116329.05</v>
      </c>
      <c r="B1603" s="18">
        <v>1</v>
      </c>
      <c r="C1603" s="16" t="s">
        <v>73</v>
      </c>
      <c r="D1603" s="21">
        <v>42628</v>
      </c>
      <c r="E1603" s="16" t="s">
        <v>142</v>
      </c>
      <c r="F1603" s="21">
        <v>44364</v>
      </c>
      <c r="G1603" s="16" t="s">
        <v>109</v>
      </c>
      <c r="H1603" s="26" t="s">
        <v>1163</v>
      </c>
      <c r="M1603" s="26" t="s">
        <v>18117</v>
      </c>
      <c r="O1603" s="16" t="s">
        <v>151</v>
      </c>
      <c r="P1603" s="26" t="s">
        <v>757</v>
      </c>
      <c r="T1603" s="22">
        <v>43.21</v>
      </c>
      <c r="W1603" s="20" t="s">
        <v>43</v>
      </c>
      <c r="Z1603" s="24" t="s">
        <v>32</v>
      </c>
      <c r="AA1603" s="24" t="s">
        <v>32</v>
      </c>
      <c r="AB1603" s="24" t="s">
        <v>32</v>
      </c>
      <c r="AC1603" s="24" t="s">
        <v>32</v>
      </c>
      <c r="AD1603" s="24" t="s">
        <v>32</v>
      </c>
      <c r="AE1603" s="24" t="s">
        <v>32</v>
      </c>
      <c r="AF1603" s="24" t="s">
        <v>32</v>
      </c>
      <c r="AG1603" s="24" t="s">
        <v>32</v>
      </c>
      <c r="AH1603" s="24" t="s">
        <v>32</v>
      </c>
      <c r="AI1603" s="16" t="s">
        <v>18116</v>
      </c>
    </row>
    <row r="1604" spans="1:35" x14ac:dyDescent="0.25">
      <c r="A1604" s="17">
        <v>116331.04</v>
      </c>
      <c r="B1604" s="18">
        <v>3</v>
      </c>
      <c r="C1604" s="16" t="s">
        <v>474</v>
      </c>
      <c r="D1604" s="21">
        <v>42255</v>
      </c>
      <c r="E1604" s="16" t="s">
        <v>142</v>
      </c>
      <c r="F1604" s="21">
        <v>42676</v>
      </c>
      <c r="G1604" s="16" t="s">
        <v>32</v>
      </c>
      <c r="H1604" s="26" t="s">
        <v>766</v>
      </c>
      <c r="I1604" s="16" t="s">
        <v>116</v>
      </c>
      <c r="J1604" s="20" t="s">
        <v>116</v>
      </c>
      <c r="L1604" s="16" t="s">
        <v>116</v>
      </c>
      <c r="M1604" s="26" t="s">
        <v>18115</v>
      </c>
      <c r="O1604" s="16" t="s">
        <v>151</v>
      </c>
      <c r="P1604" s="26" t="s">
        <v>757</v>
      </c>
      <c r="T1604" s="22">
        <v>289.2</v>
      </c>
      <c r="U1604" s="21">
        <v>42321</v>
      </c>
      <c r="W1604" s="20" t="s">
        <v>43</v>
      </c>
      <c r="Z1604" s="24" t="s">
        <v>32</v>
      </c>
      <c r="AA1604" s="24" t="s">
        <v>32</v>
      </c>
      <c r="AB1604" s="24" t="s">
        <v>32</v>
      </c>
      <c r="AC1604" s="24" t="s">
        <v>32</v>
      </c>
      <c r="AD1604" s="25">
        <v>0</v>
      </c>
      <c r="AE1604" s="25">
        <v>0</v>
      </c>
      <c r="AF1604" s="25">
        <v>243576</v>
      </c>
      <c r="AG1604" s="25">
        <v>0</v>
      </c>
      <c r="AH1604" s="25">
        <v>243576</v>
      </c>
      <c r="AI1604" s="16" t="s">
        <v>18114</v>
      </c>
    </row>
    <row r="1605" spans="1:35" x14ac:dyDescent="0.25">
      <c r="A1605" s="17">
        <v>116331.08</v>
      </c>
      <c r="B1605" s="18">
        <v>3</v>
      </c>
      <c r="C1605" s="16" t="s">
        <v>31</v>
      </c>
      <c r="D1605" s="21">
        <v>43644</v>
      </c>
      <c r="E1605" s="16" t="s">
        <v>486</v>
      </c>
      <c r="F1605" s="21">
        <v>43801</v>
      </c>
      <c r="G1605" s="16" t="s">
        <v>32</v>
      </c>
      <c r="H1605" s="26" t="s">
        <v>766</v>
      </c>
      <c r="I1605" s="16" t="s">
        <v>116</v>
      </c>
      <c r="J1605" s="20" t="s">
        <v>116</v>
      </c>
      <c r="L1605" s="16" t="s">
        <v>116</v>
      </c>
      <c r="M1605" s="26" t="s">
        <v>18113</v>
      </c>
      <c r="O1605" s="16" t="s">
        <v>151</v>
      </c>
      <c r="P1605" s="26" t="s">
        <v>757</v>
      </c>
      <c r="T1605" s="22">
        <v>289.2</v>
      </c>
      <c r="U1605" s="21">
        <v>43777</v>
      </c>
      <c r="W1605" s="20" t="s">
        <v>43</v>
      </c>
      <c r="Z1605" s="24" t="s">
        <v>32</v>
      </c>
      <c r="AA1605" s="24" t="s">
        <v>32</v>
      </c>
      <c r="AB1605" s="24" t="s">
        <v>32</v>
      </c>
      <c r="AC1605" s="24" t="s">
        <v>32</v>
      </c>
      <c r="AD1605" s="25">
        <v>0</v>
      </c>
      <c r="AE1605" s="25">
        <v>0</v>
      </c>
      <c r="AF1605" s="25">
        <v>469600</v>
      </c>
      <c r="AG1605" s="25">
        <v>0</v>
      </c>
      <c r="AH1605" s="25">
        <v>469600</v>
      </c>
      <c r="AI1605" s="16" t="s">
        <v>18112</v>
      </c>
    </row>
    <row r="1606" spans="1:35" x14ac:dyDescent="0.25">
      <c r="A1606" s="17">
        <v>116331.09</v>
      </c>
      <c r="B1606" s="18">
        <v>3</v>
      </c>
      <c r="C1606" s="16" t="s">
        <v>31</v>
      </c>
      <c r="D1606" s="21">
        <v>43999</v>
      </c>
      <c r="E1606" s="16" t="s">
        <v>486</v>
      </c>
      <c r="F1606" s="21">
        <v>44169</v>
      </c>
      <c r="G1606" s="16" t="s">
        <v>529</v>
      </c>
      <c r="H1606" s="26" t="s">
        <v>766</v>
      </c>
      <c r="I1606" s="16" t="s">
        <v>116</v>
      </c>
      <c r="J1606" s="20" t="s">
        <v>116</v>
      </c>
      <c r="L1606" s="16" t="s">
        <v>116</v>
      </c>
      <c r="M1606" s="26" t="s">
        <v>1566</v>
      </c>
      <c r="O1606" s="16" t="s">
        <v>151</v>
      </c>
      <c r="P1606" s="26" t="s">
        <v>757</v>
      </c>
      <c r="T1606" s="22">
        <v>289.2</v>
      </c>
      <c r="U1606" s="21">
        <v>44141</v>
      </c>
      <c r="W1606" s="20" t="s">
        <v>43</v>
      </c>
      <c r="Z1606" s="25">
        <v>0</v>
      </c>
      <c r="AA1606" s="25">
        <v>0</v>
      </c>
      <c r="AB1606" s="25">
        <v>343804</v>
      </c>
      <c r="AC1606" s="25">
        <v>0</v>
      </c>
      <c r="AD1606" s="25">
        <v>0</v>
      </c>
      <c r="AE1606" s="25">
        <v>0</v>
      </c>
      <c r="AF1606" s="25">
        <v>343804</v>
      </c>
      <c r="AG1606" s="25">
        <v>0</v>
      </c>
      <c r="AH1606" s="25">
        <v>343804</v>
      </c>
      <c r="AI1606" s="16" t="s">
        <v>1567</v>
      </c>
    </row>
    <row r="1607" spans="1:35" x14ac:dyDescent="0.25">
      <c r="A1607" s="17">
        <v>116331.1</v>
      </c>
      <c r="B1607" s="18">
        <v>3</v>
      </c>
      <c r="C1607" s="16" t="s">
        <v>73</v>
      </c>
      <c r="D1607" s="21">
        <v>44330</v>
      </c>
      <c r="E1607" s="16" t="s">
        <v>176</v>
      </c>
      <c r="F1607" s="21">
        <v>44364</v>
      </c>
      <c r="G1607" s="16" t="s">
        <v>109</v>
      </c>
      <c r="H1607" s="26" t="s">
        <v>766</v>
      </c>
      <c r="I1607" s="16" t="s">
        <v>116</v>
      </c>
      <c r="J1607" s="20" t="s">
        <v>116</v>
      </c>
      <c r="L1607" s="16" t="s">
        <v>116</v>
      </c>
      <c r="M1607" s="26" t="s">
        <v>18111</v>
      </c>
      <c r="O1607" s="16" t="s">
        <v>151</v>
      </c>
      <c r="P1607" s="26" t="s">
        <v>757</v>
      </c>
      <c r="T1607" s="22">
        <v>287.95</v>
      </c>
      <c r="U1607" s="21">
        <v>44505</v>
      </c>
      <c r="W1607" s="20" t="s">
        <v>43</v>
      </c>
      <c r="Z1607" s="24" t="s">
        <v>32</v>
      </c>
      <c r="AA1607" s="24" t="s">
        <v>32</v>
      </c>
      <c r="AB1607" s="24" t="s">
        <v>32</v>
      </c>
      <c r="AC1607" s="24" t="s">
        <v>32</v>
      </c>
      <c r="AD1607" s="24" t="s">
        <v>32</v>
      </c>
      <c r="AE1607" s="24" t="s">
        <v>32</v>
      </c>
      <c r="AF1607" s="24" t="s">
        <v>32</v>
      </c>
      <c r="AG1607" s="24" t="s">
        <v>32</v>
      </c>
      <c r="AH1607" s="24" t="s">
        <v>32</v>
      </c>
      <c r="AI1607" s="16" t="s">
        <v>18110</v>
      </c>
    </row>
    <row r="1608" spans="1:35" x14ac:dyDescent="0.25">
      <c r="A1608" s="17">
        <v>116333.08</v>
      </c>
      <c r="B1608" s="18">
        <v>4</v>
      </c>
      <c r="C1608" s="16" t="s">
        <v>474</v>
      </c>
      <c r="D1608" s="21">
        <v>43644</v>
      </c>
      <c r="E1608" s="16" t="s">
        <v>486</v>
      </c>
      <c r="F1608" s="21">
        <v>44215</v>
      </c>
      <c r="G1608" s="16" t="s">
        <v>32</v>
      </c>
      <c r="H1608" s="26" t="s">
        <v>186</v>
      </c>
      <c r="I1608" s="16" t="s">
        <v>148</v>
      </c>
      <c r="J1608" s="20" t="s">
        <v>148</v>
      </c>
      <c r="L1608" s="16" t="s">
        <v>149</v>
      </c>
      <c r="M1608" s="26" t="s">
        <v>18109</v>
      </c>
      <c r="O1608" s="16" t="s">
        <v>151</v>
      </c>
      <c r="P1608" s="26" t="s">
        <v>757</v>
      </c>
      <c r="T1608" s="22">
        <v>52.7</v>
      </c>
      <c r="U1608" s="21">
        <v>43777</v>
      </c>
      <c r="W1608" s="20" t="s">
        <v>43</v>
      </c>
      <c r="Z1608" s="24" t="s">
        <v>32</v>
      </c>
      <c r="AA1608" s="24" t="s">
        <v>32</v>
      </c>
      <c r="AB1608" s="24" t="s">
        <v>32</v>
      </c>
      <c r="AC1608" s="24" t="s">
        <v>32</v>
      </c>
      <c r="AD1608" s="25">
        <v>0</v>
      </c>
      <c r="AE1608" s="25">
        <v>0</v>
      </c>
      <c r="AF1608" s="25">
        <v>191843</v>
      </c>
      <c r="AG1608" s="25">
        <v>0</v>
      </c>
      <c r="AH1608" s="25">
        <v>191843</v>
      </c>
      <c r="AI1608" s="16" t="s">
        <v>18108</v>
      </c>
    </row>
    <row r="1609" spans="1:35" x14ac:dyDescent="0.25">
      <c r="A1609" s="17">
        <v>116333.09</v>
      </c>
      <c r="B1609" s="18">
        <v>4</v>
      </c>
      <c r="C1609" s="16" t="s">
        <v>31</v>
      </c>
      <c r="D1609" s="21">
        <v>44004</v>
      </c>
      <c r="E1609" s="16" t="s">
        <v>486</v>
      </c>
      <c r="F1609" s="21">
        <v>44169</v>
      </c>
      <c r="G1609" s="16" t="s">
        <v>1568</v>
      </c>
      <c r="H1609" s="26" t="s">
        <v>186</v>
      </c>
      <c r="I1609" s="16" t="s">
        <v>148</v>
      </c>
      <c r="J1609" s="20" t="s">
        <v>148</v>
      </c>
      <c r="L1609" s="16" t="s">
        <v>149</v>
      </c>
      <c r="M1609" s="26" t="s">
        <v>1569</v>
      </c>
      <c r="O1609" s="16" t="s">
        <v>151</v>
      </c>
      <c r="P1609" s="26" t="s">
        <v>757</v>
      </c>
      <c r="T1609" s="22">
        <v>52.7</v>
      </c>
      <c r="U1609" s="21">
        <v>44141</v>
      </c>
      <c r="W1609" s="20" t="s">
        <v>43</v>
      </c>
      <c r="Z1609" s="25">
        <v>0</v>
      </c>
      <c r="AA1609" s="25">
        <v>0</v>
      </c>
      <c r="AB1609" s="25">
        <v>197915</v>
      </c>
      <c r="AC1609" s="25">
        <v>0</v>
      </c>
      <c r="AD1609" s="25">
        <v>0</v>
      </c>
      <c r="AE1609" s="25">
        <v>0</v>
      </c>
      <c r="AF1609" s="25">
        <v>197915</v>
      </c>
      <c r="AG1609" s="25">
        <v>0</v>
      </c>
      <c r="AH1609" s="25">
        <v>197915</v>
      </c>
      <c r="AI1609" s="16" t="s">
        <v>1570</v>
      </c>
    </row>
    <row r="1610" spans="1:35" x14ac:dyDescent="0.25">
      <c r="A1610" s="17">
        <v>116333.1</v>
      </c>
      <c r="B1610" s="18">
        <v>4</v>
      </c>
      <c r="C1610" s="16" t="s">
        <v>73</v>
      </c>
      <c r="D1610" s="21">
        <v>44330</v>
      </c>
      <c r="E1610" s="16" t="s">
        <v>176</v>
      </c>
      <c r="F1610" s="21">
        <v>44364</v>
      </c>
      <c r="G1610" s="16" t="s">
        <v>109</v>
      </c>
      <c r="H1610" s="26" t="s">
        <v>186</v>
      </c>
      <c r="I1610" s="16" t="s">
        <v>148</v>
      </c>
      <c r="J1610" s="20" t="s">
        <v>148</v>
      </c>
      <c r="L1610" s="16" t="s">
        <v>149</v>
      </c>
      <c r="M1610" s="26" t="s">
        <v>18107</v>
      </c>
      <c r="O1610" s="16" t="s">
        <v>151</v>
      </c>
      <c r="P1610" s="26" t="s">
        <v>757</v>
      </c>
      <c r="T1610" s="22">
        <v>52.7</v>
      </c>
      <c r="U1610" s="21">
        <v>44505</v>
      </c>
      <c r="W1610" s="20" t="s">
        <v>43</v>
      </c>
      <c r="Z1610" s="24" t="s">
        <v>32</v>
      </c>
      <c r="AA1610" s="24" t="s">
        <v>32</v>
      </c>
      <c r="AB1610" s="24" t="s">
        <v>32</v>
      </c>
      <c r="AC1610" s="24" t="s">
        <v>32</v>
      </c>
      <c r="AD1610" s="24" t="s">
        <v>32</v>
      </c>
      <c r="AE1610" s="24" t="s">
        <v>32</v>
      </c>
      <c r="AF1610" s="24" t="s">
        <v>32</v>
      </c>
      <c r="AG1610" s="24" t="s">
        <v>32</v>
      </c>
      <c r="AH1610" s="24" t="s">
        <v>32</v>
      </c>
      <c r="AI1610" s="16" t="s">
        <v>18106</v>
      </c>
    </row>
    <row r="1611" spans="1:35" x14ac:dyDescent="0.25">
      <c r="A1611" s="17">
        <v>116334.03</v>
      </c>
      <c r="B1611" s="18">
        <v>4</v>
      </c>
      <c r="C1611" s="16" t="s">
        <v>474</v>
      </c>
      <c r="D1611" s="21">
        <v>41905</v>
      </c>
      <c r="E1611" s="16" t="s">
        <v>142</v>
      </c>
      <c r="F1611" s="21">
        <v>42649</v>
      </c>
      <c r="G1611" s="16" t="s">
        <v>819</v>
      </c>
      <c r="H1611" s="26" t="s">
        <v>186</v>
      </c>
      <c r="I1611" s="16" t="s">
        <v>116</v>
      </c>
      <c r="J1611" s="20" t="s">
        <v>116</v>
      </c>
      <c r="L1611" s="16" t="s">
        <v>116</v>
      </c>
      <c r="M1611" s="26" t="s">
        <v>18105</v>
      </c>
      <c r="O1611" s="16" t="s">
        <v>151</v>
      </c>
      <c r="P1611" s="26" t="s">
        <v>757</v>
      </c>
      <c r="T1611" s="22">
        <v>701.13</v>
      </c>
      <c r="U1611" s="21">
        <v>41957</v>
      </c>
      <c r="W1611" s="20" t="s">
        <v>43</v>
      </c>
      <c r="Z1611" s="24" t="s">
        <v>32</v>
      </c>
      <c r="AA1611" s="24" t="s">
        <v>32</v>
      </c>
      <c r="AB1611" s="24" t="s">
        <v>32</v>
      </c>
      <c r="AC1611" s="24" t="s">
        <v>32</v>
      </c>
      <c r="AD1611" s="25">
        <v>0</v>
      </c>
      <c r="AE1611" s="25">
        <v>0</v>
      </c>
      <c r="AF1611" s="25">
        <v>582842</v>
      </c>
      <c r="AG1611" s="25">
        <v>0</v>
      </c>
      <c r="AH1611" s="25">
        <v>582842</v>
      </c>
      <c r="AI1611" s="16" t="s">
        <v>18104</v>
      </c>
    </row>
    <row r="1612" spans="1:35" x14ac:dyDescent="0.25">
      <c r="A1612" s="17">
        <v>116334.04</v>
      </c>
      <c r="B1612" s="18">
        <v>4</v>
      </c>
      <c r="C1612" s="16" t="s">
        <v>474</v>
      </c>
      <c r="D1612" s="21">
        <v>42255</v>
      </c>
      <c r="E1612" s="16" t="s">
        <v>142</v>
      </c>
      <c r="F1612" s="21">
        <v>42762</v>
      </c>
      <c r="G1612" s="16" t="s">
        <v>32</v>
      </c>
      <c r="H1612" s="26" t="s">
        <v>186</v>
      </c>
      <c r="I1612" s="16" t="s">
        <v>116</v>
      </c>
      <c r="J1612" s="20" t="s">
        <v>116</v>
      </c>
      <c r="L1612" s="16" t="s">
        <v>116</v>
      </c>
      <c r="M1612" s="26" t="s">
        <v>1571</v>
      </c>
      <c r="O1612" s="16" t="s">
        <v>151</v>
      </c>
      <c r="P1612" s="26" t="s">
        <v>757</v>
      </c>
      <c r="T1612" s="22">
        <v>701.13</v>
      </c>
      <c r="U1612" s="21">
        <v>42321</v>
      </c>
      <c r="W1612" s="20" t="s">
        <v>43</v>
      </c>
      <c r="Z1612" s="25">
        <v>0</v>
      </c>
      <c r="AA1612" s="25">
        <v>0</v>
      </c>
      <c r="AB1612" s="25">
        <v>-139700</v>
      </c>
      <c r="AC1612" s="25">
        <v>0</v>
      </c>
      <c r="AD1612" s="25">
        <v>0</v>
      </c>
      <c r="AE1612" s="25">
        <v>0</v>
      </c>
      <c r="AF1612" s="25">
        <v>406535</v>
      </c>
      <c r="AG1612" s="25">
        <v>0</v>
      </c>
      <c r="AH1612" s="25">
        <v>406535</v>
      </c>
      <c r="AI1612" s="16" t="s">
        <v>1572</v>
      </c>
    </row>
    <row r="1613" spans="1:35" x14ac:dyDescent="0.25">
      <c r="A1613" s="17">
        <v>116334.08</v>
      </c>
      <c r="B1613" s="18">
        <v>4</v>
      </c>
      <c r="C1613" s="16" t="s">
        <v>474</v>
      </c>
      <c r="D1613" s="21">
        <v>43644</v>
      </c>
      <c r="E1613" s="16" t="s">
        <v>486</v>
      </c>
      <c r="F1613" s="21">
        <v>44200</v>
      </c>
      <c r="G1613" s="16" t="s">
        <v>32</v>
      </c>
      <c r="H1613" s="26" t="s">
        <v>186</v>
      </c>
      <c r="I1613" s="16" t="s">
        <v>116</v>
      </c>
      <c r="J1613" s="20" t="s">
        <v>116</v>
      </c>
      <c r="L1613" s="16" t="s">
        <v>116</v>
      </c>
      <c r="M1613" s="26" t="s">
        <v>18103</v>
      </c>
      <c r="O1613" s="16" t="s">
        <v>151</v>
      </c>
      <c r="P1613" s="26" t="s">
        <v>757</v>
      </c>
      <c r="T1613" s="22">
        <v>704.89</v>
      </c>
      <c r="U1613" s="21">
        <v>43868</v>
      </c>
      <c r="W1613" s="20" t="s">
        <v>43</v>
      </c>
      <c r="Z1613" s="24" t="s">
        <v>32</v>
      </c>
      <c r="AA1613" s="24" t="s">
        <v>32</v>
      </c>
      <c r="AB1613" s="24" t="s">
        <v>32</v>
      </c>
      <c r="AC1613" s="24" t="s">
        <v>32</v>
      </c>
      <c r="AD1613" s="25">
        <v>0</v>
      </c>
      <c r="AE1613" s="25">
        <v>0</v>
      </c>
      <c r="AF1613" s="25">
        <v>1320448</v>
      </c>
      <c r="AG1613" s="25">
        <v>0</v>
      </c>
      <c r="AH1613" s="25">
        <v>1320448</v>
      </c>
      <c r="AI1613" s="16" t="s">
        <v>18102</v>
      </c>
    </row>
    <row r="1614" spans="1:35" x14ac:dyDescent="0.25">
      <c r="A1614" s="17">
        <v>116334.09</v>
      </c>
      <c r="B1614" s="18">
        <v>4</v>
      </c>
      <c r="C1614" s="16" t="s">
        <v>31</v>
      </c>
      <c r="D1614" s="21">
        <v>44004</v>
      </c>
      <c r="E1614" s="16" t="s">
        <v>486</v>
      </c>
      <c r="F1614" s="21">
        <v>44169</v>
      </c>
      <c r="G1614" s="16" t="s">
        <v>1568</v>
      </c>
      <c r="H1614" s="26" t="s">
        <v>186</v>
      </c>
      <c r="I1614" s="16" t="s">
        <v>116</v>
      </c>
      <c r="J1614" s="20" t="s">
        <v>116</v>
      </c>
      <c r="L1614" s="16" t="s">
        <v>116</v>
      </c>
      <c r="M1614" s="26" t="s">
        <v>1573</v>
      </c>
      <c r="O1614" s="16" t="s">
        <v>151</v>
      </c>
      <c r="P1614" s="26" t="s">
        <v>757</v>
      </c>
      <c r="T1614" s="22">
        <v>704.89</v>
      </c>
      <c r="U1614" s="21">
        <v>44141</v>
      </c>
      <c r="W1614" s="20" t="s">
        <v>43</v>
      </c>
      <c r="Z1614" s="25">
        <v>0</v>
      </c>
      <c r="AA1614" s="25">
        <v>0</v>
      </c>
      <c r="AB1614" s="25">
        <v>1047582</v>
      </c>
      <c r="AC1614" s="25">
        <v>0</v>
      </c>
      <c r="AD1614" s="25">
        <v>0</v>
      </c>
      <c r="AE1614" s="25">
        <v>0</v>
      </c>
      <c r="AF1614" s="25">
        <v>1047582</v>
      </c>
      <c r="AG1614" s="25">
        <v>0</v>
      </c>
      <c r="AH1614" s="25">
        <v>1047582</v>
      </c>
      <c r="AI1614" s="16" t="s">
        <v>1574</v>
      </c>
    </row>
    <row r="1615" spans="1:35" x14ac:dyDescent="0.25">
      <c r="A1615" s="17">
        <v>116334.1</v>
      </c>
      <c r="B1615" s="18">
        <v>4</v>
      </c>
      <c r="C1615" s="16" t="s">
        <v>73</v>
      </c>
      <c r="D1615" s="21">
        <v>44330</v>
      </c>
      <c r="E1615" s="16" t="s">
        <v>176</v>
      </c>
      <c r="F1615" s="21">
        <v>44364</v>
      </c>
      <c r="G1615" s="16" t="s">
        <v>109</v>
      </c>
      <c r="H1615" s="26" t="s">
        <v>186</v>
      </c>
      <c r="I1615" s="16" t="s">
        <v>116</v>
      </c>
      <c r="J1615" s="20" t="s">
        <v>116</v>
      </c>
      <c r="L1615" s="16" t="s">
        <v>116</v>
      </c>
      <c r="M1615" s="26" t="s">
        <v>18101</v>
      </c>
      <c r="O1615" s="16" t="s">
        <v>151</v>
      </c>
      <c r="P1615" s="26" t="s">
        <v>757</v>
      </c>
      <c r="T1615" s="22">
        <v>704.89</v>
      </c>
      <c r="U1615" s="21">
        <v>44505</v>
      </c>
      <c r="W1615" s="20" t="s">
        <v>43</v>
      </c>
      <c r="Z1615" s="24" t="s">
        <v>32</v>
      </c>
      <c r="AA1615" s="24" t="s">
        <v>32</v>
      </c>
      <c r="AB1615" s="24" t="s">
        <v>32</v>
      </c>
      <c r="AC1615" s="24" t="s">
        <v>32</v>
      </c>
      <c r="AD1615" s="24" t="s">
        <v>32</v>
      </c>
      <c r="AE1615" s="24" t="s">
        <v>32</v>
      </c>
      <c r="AF1615" s="24" t="s">
        <v>32</v>
      </c>
      <c r="AG1615" s="24" t="s">
        <v>32</v>
      </c>
      <c r="AH1615" s="24" t="s">
        <v>32</v>
      </c>
      <c r="AI1615" s="16" t="s">
        <v>18100</v>
      </c>
    </row>
    <row r="1616" spans="1:35" x14ac:dyDescent="0.25">
      <c r="A1616" s="17">
        <v>116335.08</v>
      </c>
      <c r="B1616" s="18">
        <v>2</v>
      </c>
      <c r="C1616" s="16" t="s">
        <v>474</v>
      </c>
      <c r="D1616" s="21">
        <v>43644</v>
      </c>
      <c r="E1616" s="16" t="s">
        <v>486</v>
      </c>
      <c r="F1616" s="21">
        <v>44125</v>
      </c>
      <c r="G1616" s="16" t="s">
        <v>32</v>
      </c>
      <c r="H1616" s="26" t="s">
        <v>1336</v>
      </c>
      <c r="I1616" s="16" t="s">
        <v>116</v>
      </c>
      <c r="J1616" s="20" t="s">
        <v>116</v>
      </c>
      <c r="L1616" s="16" t="s">
        <v>116</v>
      </c>
      <c r="M1616" s="26" t="s">
        <v>18099</v>
      </c>
      <c r="O1616" s="16" t="s">
        <v>151</v>
      </c>
      <c r="P1616" s="26" t="s">
        <v>757</v>
      </c>
      <c r="T1616" s="22">
        <v>136.03</v>
      </c>
      <c r="U1616" s="21">
        <v>43868</v>
      </c>
      <c r="W1616" s="20" t="s">
        <v>43</v>
      </c>
      <c r="Z1616" s="24" t="s">
        <v>32</v>
      </c>
      <c r="AA1616" s="24" t="s">
        <v>32</v>
      </c>
      <c r="AB1616" s="24" t="s">
        <v>32</v>
      </c>
      <c r="AC1616" s="24" t="s">
        <v>32</v>
      </c>
      <c r="AD1616" s="25">
        <v>0</v>
      </c>
      <c r="AE1616" s="25">
        <v>0</v>
      </c>
      <c r="AF1616" s="25">
        <v>290222</v>
      </c>
      <c r="AG1616" s="25">
        <v>0</v>
      </c>
      <c r="AH1616" s="25">
        <v>290222</v>
      </c>
      <c r="AI1616" s="16" t="s">
        <v>18098</v>
      </c>
    </row>
    <row r="1617" spans="1:35" x14ac:dyDescent="0.25">
      <c r="A1617" s="17">
        <v>116335.09</v>
      </c>
      <c r="B1617" s="18">
        <v>2</v>
      </c>
      <c r="C1617" s="16" t="s">
        <v>31</v>
      </c>
      <c r="D1617" s="21">
        <v>44004</v>
      </c>
      <c r="E1617" s="16" t="s">
        <v>486</v>
      </c>
      <c r="F1617" s="21">
        <v>44169</v>
      </c>
      <c r="G1617" s="16" t="s">
        <v>1568</v>
      </c>
      <c r="H1617" s="26" t="s">
        <v>1336</v>
      </c>
      <c r="I1617" s="16" t="s">
        <v>116</v>
      </c>
      <c r="J1617" s="20" t="s">
        <v>116</v>
      </c>
      <c r="L1617" s="16" t="s">
        <v>116</v>
      </c>
      <c r="M1617" s="26" t="s">
        <v>1575</v>
      </c>
      <c r="O1617" s="16" t="s">
        <v>151</v>
      </c>
      <c r="P1617" s="26" t="s">
        <v>757</v>
      </c>
      <c r="T1617" s="22">
        <v>136.03</v>
      </c>
      <c r="U1617" s="21">
        <v>44141</v>
      </c>
      <c r="W1617" s="20" t="s">
        <v>43</v>
      </c>
      <c r="Z1617" s="25">
        <v>0</v>
      </c>
      <c r="AA1617" s="25">
        <v>0</v>
      </c>
      <c r="AB1617" s="25">
        <v>260277</v>
      </c>
      <c r="AC1617" s="25">
        <v>0</v>
      </c>
      <c r="AD1617" s="25">
        <v>0</v>
      </c>
      <c r="AE1617" s="25">
        <v>0</v>
      </c>
      <c r="AF1617" s="25">
        <v>260277</v>
      </c>
      <c r="AG1617" s="25">
        <v>0</v>
      </c>
      <c r="AH1617" s="25">
        <v>260277</v>
      </c>
      <c r="AI1617" s="16" t="s">
        <v>1576</v>
      </c>
    </row>
    <row r="1618" spans="1:35" x14ac:dyDescent="0.25">
      <c r="A1618" s="17">
        <v>116335.1</v>
      </c>
      <c r="B1618" s="18">
        <v>2</v>
      </c>
      <c r="C1618" s="16" t="s">
        <v>73</v>
      </c>
      <c r="D1618" s="21">
        <v>44330</v>
      </c>
      <c r="E1618" s="16" t="s">
        <v>176</v>
      </c>
      <c r="F1618" s="21">
        <v>44364</v>
      </c>
      <c r="G1618" s="16" t="s">
        <v>109</v>
      </c>
      <c r="H1618" s="26" t="s">
        <v>1336</v>
      </c>
      <c r="I1618" s="16" t="s">
        <v>116</v>
      </c>
      <c r="J1618" s="20" t="s">
        <v>116</v>
      </c>
      <c r="L1618" s="16" t="s">
        <v>116</v>
      </c>
      <c r="M1618" s="26" t="s">
        <v>18097</v>
      </c>
      <c r="O1618" s="16" t="s">
        <v>151</v>
      </c>
      <c r="P1618" s="26" t="s">
        <v>757</v>
      </c>
      <c r="T1618" s="22">
        <v>136.03</v>
      </c>
      <c r="U1618" s="21">
        <v>44505</v>
      </c>
      <c r="W1618" s="20" t="s">
        <v>43</v>
      </c>
      <c r="Z1618" s="24" t="s">
        <v>32</v>
      </c>
      <c r="AA1618" s="24" t="s">
        <v>32</v>
      </c>
      <c r="AB1618" s="24" t="s">
        <v>32</v>
      </c>
      <c r="AC1618" s="24" t="s">
        <v>32</v>
      </c>
      <c r="AD1618" s="24" t="s">
        <v>32</v>
      </c>
      <c r="AE1618" s="24" t="s">
        <v>32</v>
      </c>
      <c r="AF1618" s="24" t="s">
        <v>32</v>
      </c>
      <c r="AG1618" s="24" t="s">
        <v>32</v>
      </c>
      <c r="AH1618" s="24" t="s">
        <v>32</v>
      </c>
      <c r="AI1618" s="16" t="s">
        <v>18096</v>
      </c>
    </row>
    <row r="1619" spans="1:35" x14ac:dyDescent="0.25">
      <c r="A1619" s="17">
        <v>116339.08</v>
      </c>
      <c r="B1619" s="18">
        <v>2</v>
      </c>
      <c r="C1619" s="16" t="s">
        <v>474</v>
      </c>
      <c r="D1619" s="21">
        <v>43646</v>
      </c>
      <c r="E1619" s="16" t="s">
        <v>486</v>
      </c>
      <c r="F1619" s="21">
        <v>44323</v>
      </c>
      <c r="G1619" s="16" t="s">
        <v>32</v>
      </c>
      <c r="H1619" s="26" t="s">
        <v>1336</v>
      </c>
      <c r="I1619" s="16" t="s">
        <v>116</v>
      </c>
      <c r="J1619" s="20" t="s">
        <v>116</v>
      </c>
      <c r="L1619" s="16" t="s">
        <v>116</v>
      </c>
      <c r="M1619" s="26" t="s">
        <v>18095</v>
      </c>
      <c r="O1619" s="16" t="s">
        <v>151</v>
      </c>
      <c r="P1619" s="26" t="s">
        <v>757</v>
      </c>
      <c r="T1619" s="22">
        <v>246.77</v>
      </c>
      <c r="U1619" s="21">
        <v>43777</v>
      </c>
      <c r="W1619" s="20" t="s">
        <v>43</v>
      </c>
      <c r="Z1619" s="24" t="s">
        <v>32</v>
      </c>
      <c r="AA1619" s="24" t="s">
        <v>32</v>
      </c>
      <c r="AB1619" s="24" t="s">
        <v>32</v>
      </c>
      <c r="AC1619" s="24" t="s">
        <v>32</v>
      </c>
      <c r="AD1619" s="25">
        <v>0</v>
      </c>
      <c r="AE1619" s="25">
        <v>0</v>
      </c>
      <c r="AF1619" s="25">
        <v>413652</v>
      </c>
      <c r="AG1619" s="25">
        <v>0</v>
      </c>
      <c r="AH1619" s="25">
        <v>413652</v>
      </c>
      <c r="AI1619" s="16" t="s">
        <v>18094</v>
      </c>
    </row>
    <row r="1620" spans="1:35" x14ac:dyDescent="0.25">
      <c r="A1620" s="17">
        <v>116339.09</v>
      </c>
      <c r="B1620" s="18">
        <v>2</v>
      </c>
      <c r="C1620" s="16" t="s">
        <v>31</v>
      </c>
      <c r="D1620" s="21">
        <v>44004</v>
      </c>
      <c r="E1620" s="16" t="s">
        <v>486</v>
      </c>
      <c r="F1620" s="21">
        <v>44169</v>
      </c>
      <c r="G1620" s="16" t="s">
        <v>1568</v>
      </c>
      <c r="H1620" s="26" t="s">
        <v>1336</v>
      </c>
      <c r="I1620" s="16" t="s">
        <v>116</v>
      </c>
      <c r="J1620" s="20" t="s">
        <v>116</v>
      </c>
      <c r="L1620" s="16" t="s">
        <v>116</v>
      </c>
      <c r="M1620" s="26" t="s">
        <v>1577</v>
      </c>
      <c r="O1620" s="16" t="s">
        <v>151</v>
      </c>
      <c r="P1620" s="26" t="s">
        <v>757</v>
      </c>
      <c r="T1620" s="22">
        <v>246.77</v>
      </c>
      <c r="U1620" s="21">
        <v>44141</v>
      </c>
      <c r="W1620" s="20" t="s">
        <v>43</v>
      </c>
      <c r="Z1620" s="25">
        <v>0</v>
      </c>
      <c r="AA1620" s="25">
        <v>0</v>
      </c>
      <c r="AB1620" s="25">
        <v>317909</v>
      </c>
      <c r="AC1620" s="25">
        <v>0</v>
      </c>
      <c r="AD1620" s="25">
        <v>0</v>
      </c>
      <c r="AE1620" s="25">
        <v>0</v>
      </c>
      <c r="AF1620" s="25">
        <v>317909</v>
      </c>
      <c r="AG1620" s="25">
        <v>0</v>
      </c>
      <c r="AH1620" s="25">
        <v>317909</v>
      </c>
      <c r="AI1620" s="16" t="s">
        <v>1578</v>
      </c>
    </row>
    <row r="1621" spans="1:35" x14ac:dyDescent="0.25">
      <c r="A1621" s="17">
        <v>116339.1</v>
      </c>
      <c r="B1621" s="18">
        <v>2</v>
      </c>
      <c r="C1621" s="16" t="s">
        <v>73</v>
      </c>
      <c r="D1621" s="21">
        <v>44330</v>
      </c>
      <c r="E1621" s="16" t="s">
        <v>176</v>
      </c>
      <c r="F1621" s="21">
        <v>44364</v>
      </c>
      <c r="G1621" s="16" t="s">
        <v>109</v>
      </c>
      <c r="H1621" s="26" t="s">
        <v>1336</v>
      </c>
      <c r="I1621" s="16" t="s">
        <v>116</v>
      </c>
      <c r="J1621" s="20" t="s">
        <v>116</v>
      </c>
      <c r="L1621" s="16" t="s">
        <v>116</v>
      </c>
      <c r="M1621" s="26" t="s">
        <v>18093</v>
      </c>
      <c r="O1621" s="16" t="s">
        <v>151</v>
      </c>
      <c r="P1621" s="26" t="s">
        <v>757</v>
      </c>
      <c r="T1621" s="22">
        <v>246.77</v>
      </c>
      <c r="U1621" s="21">
        <v>44505</v>
      </c>
      <c r="W1621" s="20" t="s">
        <v>43</v>
      </c>
      <c r="Z1621" s="24" t="s">
        <v>32</v>
      </c>
      <c r="AA1621" s="24" t="s">
        <v>32</v>
      </c>
      <c r="AB1621" s="24" t="s">
        <v>32</v>
      </c>
      <c r="AC1621" s="24" t="s">
        <v>32</v>
      </c>
      <c r="AD1621" s="24" t="s">
        <v>32</v>
      </c>
      <c r="AE1621" s="24" t="s">
        <v>32</v>
      </c>
      <c r="AF1621" s="24" t="s">
        <v>32</v>
      </c>
      <c r="AG1621" s="24" t="s">
        <v>32</v>
      </c>
      <c r="AH1621" s="24" t="s">
        <v>32</v>
      </c>
      <c r="AI1621" s="16" t="s">
        <v>18092</v>
      </c>
    </row>
    <row r="1622" spans="1:35" x14ac:dyDescent="0.25">
      <c r="A1622" s="17">
        <v>116344.08</v>
      </c>
      <c r="B1622" s="18">
        <v>4</v>
      </c>
      <c r="C1622" s="16" t="s">
        <v>31</v>
      </c>
      <c r="D1622" s="21">
        <v>43646</v>
      </c>
      <c r="E1622" s="16" t="s">
        <v>486</v>
      </c>
      <c r="F1622" s="21">
        <v>43895</v>
      </c>
      <c r="G1622" s="16" t="s">
        <v>109</v>
      </c>
      <c r="H1622" s="26" t="s">
        <v>186</v>
      </c>
      <c r="I1622" s="16" t="s">
        <v>116</v>
      </c>
      <c r="J1622" s="20" t="s">
        <v>116</v>
      </c>
      <c r="L1622" s="16" t="s">
        <v>116</v>
      </c>
      <c r="M1622" s="26" t="s">
        <v>18091</v>
      </c>
      <c r="O1622" s="16" t="s">
        <v>151</v>
      </c>
      <c r="P1622" s="26" t="s">
        <v>757</v>
      </c>
      <c r="T1622" s="22">
        <v>547.41999999999996</v>
      </c>
      <c r="U1622" s="21">
        <v>43868</v>
      </c>
      <c r="W1622" s="20" t="s">
        <v>43</v>
      </c>
      <c r="Z1622" s="24" t="s">
        <v>32</v>
      </c>
      <c r="AA1622" s="24" t="s">
        <v>32</v>
      </c>
      <c r="AB1622" s="24" t="s">
        <v>32</v>
      </c>
      <c r="AC1622" s="24" t="s">
        <v>32</v>
      </c>
      <c r="AD1622" s="25">
        <v>0</v>
      </c>
      <c r="AE1622" s="25">
        <v>0</v>
      </c>
      <c r="AF1622" s="25">
        <v>1077343</v>
      </c>
      <c r="AG1622" s="25">
        <v>0</v>
      </c>
      <c r="AH1622" s="25">
        <v>1077343</v>
      </c>
      <c r="AI1622" s="16" t="s">
        <v>18090</v>
      </c>
    </row>
    <row r="1623" spans="1:35" x14ac:dyDescent="0.25">
      <c r="A1623" s="17">
        <v>116344.09</v>
      </c>
      <c r="B1623" s="18">
        <v>4</v>
      </c>
      <c r="C1623" s="16" t="s">
        <v>31</v>
      </c>
      <c r="D1623" s="21">
        <v>44004</v>
      </c>
      <c r="E1623" s="16" t="s">
        <v>486</v>
      </c>
      <c r="F1623" s="21">
        <v>44169</v>
      </c>
      <c r="G1623" s="16" t="s">
        <v>1568</v>
      </c>
      <c r="H1623" s="26" t="s">
        <v>186</v>
      </c>
      <c r="I1623" s="16" t="s">
        <v>116</v>
      </c>
      <c r="J1623" s="20" t="s">
        <v>116</v>
      </c>
      <c r="L1623" s="16" t="s">
        <v>116</v>
      </c>
      <c r="M1623" s="26" t="s">
        <v>1579</v>
      </c>
      <c r="O1623" s="16" t="s">
        <v>151</v>
      </c>
      <c r="P1623" s="26" t="s">
        <v>757</v>
      </c>
      <c r="T1623" s="22">
        <v>547.41999999999996</v>
      </c>
      <c r="U1623" s="21">
        <v>44141</v>
      </c>
      <c r="W1623" s="20" t="s">
        <v>43</v>
      </c>
      <c r="Z1623" s="25">
        <v>0</v>
      </c>
      <c r="AA1623" s="25">
        <v>0</v>
      </c>
      <c r="AB1623" s="25">
        <v>823626</v>
      </c>
      <c r="AC1623" s="25">
        <v>0</v>
      </c>
      <c r="AD1623" s="25">
        <v>0</v>
      </c>
      <c r="AE1623" s="25">
        <v>0</v>
      </c>
      <c r="AF1623" s="25">
        <v>823626</v>
      </c>
      <c r="AG1623" s="25">
        <v>0</v>
      </c>
      <c r="AH1623" s="25">
        <v>823626</v>
      </c>
      <c r="AI1623" s="16" t="s">
        <v>1580</v>
      </c>
    </row>
    <row r="1624" spans="1:35" x14ac:dyDescent="0.25">
      <c r="A1624" s="17">
        <v>116344.1</v>
      </c>
      <c r="B1624" s="18">
        <v>4</v>
      </c>
      <c r="C1624" s="16" t="s">
        <v>73</v>
      </c>
      <c r="D1624" s="21">
        <v>44330</v>
      </c>
      <c r="E1624" s="16" t="s">
        <v>176</v>
      </c>
      <c r="F1624" s="21">
        <v>44364</v>
      </c>
      <c r="G1624" s="16" t="s">
        <v>109</v>
      </c>
      <c r="H1624" s="26" t="s">
        <v>186</v>
      </c>
      <c r="I1624" s="16" t="s">
        <v>116</v>
      </c>
      <c r="J1624" s="20" t="s">
        <v>116</v>
      </c>
      <c r="L1624" s="16" t="s">
        <v>116</v>
      </c>
      <c r="M1624" s="26" t="s">
        <v>18089</v>
      </c>
      <c r="O1624" s="16" t="s">
        <v>151</v>
      </c>
      <c r="P1624" s="26" t="s">
        <v>757</v>
      </c>
      <c r="T1624" s="22">
        <v>547.41999999999996</v>
      </c>
      <c r="U1624" s="21">
        <v>44505</v>
      </c>
      <c r="W1624" s="20" t="s">
        <v>43</v>
      </c>
      <c r="Z1624" s="24" t="s">
        <v>32</v>
      </c>
      <c r="AA1624" s="24" t="s">
        <v>32</v>
      </c>
      <c r="AB1624" s="24" t="s">
        <v>32</v>
      </c>
      <c r="AC1624" s="24" t="s">
        <v>32</v>
      </c>
      <c r="AD1624" s="24" t="s">
        <v>32</v>
      </c>
      <c r="AE1624" s="24" t="s">
        <v>32</v>
      </c>
      <c r="AF1624" s="24" t="s">
        <v>32</v>
      </c>
      <c r="AG1624" s="24" t="s">
        <v>32</v>
      </c>
      <c r="AH1624" s="24" t="s">
        <v>32</v>
      </c>
      <c r="AI1624" s="16" t="s">
        <v>18088</v>
      </c>
    </row>
    <row r="1625" spans="1:35" x14ac:dyDescent="0.25">
      <c r="A1625" s="17">
        <v>116346</v>
      </c>
      <c r="B1625" s="18">
        <v>2</v>
      </c>
      <c r="C1625" s="16" t="s">
        <v>474</v>
      </c>
      <c r="D1625" s="21">
        <v>40816</v>
      </c>
      <c r="E1625" s="16" t="s">
        <v>142</v>
      </c>
      <c r="F1625" s="21">
        <v>41466</v>
      </c>
      <c r="G1625" s="16" t="s">
        <v>534</v>
      </c>
      <c r="H1625" s="26" t="s">
        <v>1336</v>
      </c>
      <c r="I1625" s="16" t="s">
        <v>116</v>
      </c>
      <c r="J1625" s="20" t="s">
        <v>116</v>
      </c>
      <c r="L1625" s="16" t="s">
        <v>116</v>
      </c>
      <c r="M1625" s="26" t="s">
        <v>18087</v>
      </c>
      <c r="O1625" s="16" t="s">
        <v>151</v>
      </c>
      <c r="P1625" s="26" t="s">
        <v>757</v>
      </c>
      <c r="T1625" s="22">
        <v>304.75</v>
      </c>
      <c r="U1625" s="21">
        <v>40921</v>
      </c>
      <c r="W1625" s="20" t="s">
        <v>43</v>
      </c>
      <c r="Z1625" s="24" t="s">
        <v>32</v>
      </c>
      <c r="AA1625" s="24" t="s">
        <v>32</v>
      </c>
      <c r="AB1625" s="24" t="s">
        <v>32</v>
      </c>
      <c r="AC1625" s="24" t="s">
        <v>32</v>
      </c>
      <c r="AD1625" s="25">
        <v>0</v>
      </c>
      <c r="AE1625" s="25">
        <v>0</v>
      </c>
      <c r="AF1625" s="25">
        <v>190922</v>
      </c>
      <c r="AG1625" s="25">
        <v>0</v>
      </c>
      <c r="AH1625" s="25">
        <v>190922</v>
      </c>
      <c r="AI1625" s="16" t="s">
        <v>18086</v>
      </c>
    </row>
    <row r="1626" spans="1:35" x14ac:dyDescent="0.25">
      <c r="A1626" s="17">
        <v>116349.07</v>
      </c>
      <c r="B1626" s="18">
        <v>2</v>
      </c>
      <c r="C1626" s="16" t="s">
        <v>474</v>
      </c>
      <c r="D1626" s="21">
        <v>43320</v>
      </c>
      <c r="E1626" s="16" t="s">
        <v>176</v>
      </c>
      <c r="F1626" s="21">
        <v>44022</v>
      </c>
      <c r="G1626" s="16" t="s">
        <v>142</v>
      </c>
      <c r="H1626" s="26" t="s">
        <v>1336</v>
      </c>
      <c r="I1626" s="16" t="s">
        <v>116</v>
      </c>
      <c r="J1626" s="20" t="s">
        <v>116</v>
      </c>
      <c r="L1626" s="16" t="s">
        <v>116</v>
      </c>
      <c r="M1626" s="26" t="s">
        <v>18085</v>
      </c>
      <c r="O1626" s="16" t="s">
        <v>151</v>
      </c>
      <c r="P1626" s="26" t="s">
        <v>757</v>
      </c>
      <c r="T1626" s="23" t="s">
        <v>32</v>
      </c>
      <c r="U1626" s="21">
        <v>43406</v>
      </c>
      <c r="W1626" s="20" t="s">
        <v>43</v>
      </c>
      <c r="Z1626" s="24" t="s">
        <v>32</v>
      </c>
      <c r="AA1626" s="24" t="s">
        <v>32</v>
      </c>
      <c r="AB1626" s="24" t="s">
        <v>32</v>
      </c>
      <c r="AC1626" s="24" t="s">
        <v>32</v>
      </c>
      <c r="AD1626" s="25">
        <v>0</v>
      </c>
      <c r="AE1626" s="25">
        <v>0</v>
      </c>
      <c r="AF1626" s="25">
        <v>254629</v>
      </c>
      <c r="AG1626" s="25">
        <v>0</v>
      </c>
      <c r="AH1626" s="25">
        <v>254629</v>
      </c>
      <c r="AI1626" s="16" t="s">
        <v>18084</v>
      </c>
    </row>
    <row r="1627" spans="1:35" x14ac:dyDescent="0.25">
      <c r="A1627" s="17">
        <v>116349.08</v>
      </c>
      <c r="B1627" s="18">
        <v>2</v>
      </c>
      <c r="C1627" s="16" t="s">
        <v>31</v>
      </c>
      <c r="D1627" s="21">
        <v>43646</v>
      </c>
      <c r="E1627" s="16" t="s">
        <v>486</v>
      </c>
      <c r="F1627" s="21">
        <v>43801</v>
      </c>
      <c r="G1627" s="16" t="s">
        <v>32</v>
      </c>
      <c r="H1627" s="26" t="s">
        <v>1336</v>
      </c>
      <c r="I1627" s="16" t="s">
        <v>116</v>
      </c>
      <c r="J1627" s="20" t="s">
        <v>116</v>
      </c>
      <c r="L1627" s="16" t="s">
        <v>116</v>
      </c>
      <c r="M1627" s="26" t="s">
        <v>18083</v>
      </c>
      <c r="O1627" s="16" t="s">
        <v>151</v>
      </c>
      <c r="P1627" s="26" t="s">
        <v>757</v>
      </c>
      <c r="T1627" s="22">
        <v>253.81</v>
      </c>
      <c r="U1627" s="21">
        <v>43777</v>
      </c>
      <c r="W1627" s="20" t="s">
        <v>43</v>
      </c>
      <c r="Z1627" s="24" t="s">
        <v>32</v>
      </c>
      <c r="AA1627" s="24" t="s">
        <v>32</v>
      </c>
      <c r="AB1627" s="24" t="s">
        <v>32</v>
      </c>
      <c r="AC1627" s="24" t="s">
        <v>32</v>
      </c>
      <c r="AD1627" s="25">
        <v>0</v>
      </c>
      <c r="AE1627" s="25">
        <v>0</v>
      </c>
      <c r="AF1627" s="25">
        <v>340009</v>
      </c>
      <c r="AG1627" s="25">
        <v>0</v>
      </c>
      <c r="AH1627" s="25">
        <v>340009</v>
      </c>
      <c r="AI1627" s="16" t="s">
        <v>18082</v>
      </c>
    </row>
    <row r="1628" spans="1:35" x14ac:dyDescent="0.25">
      <c r="A1628" s="17">
        <v>116349.09</v>
      </c>
      <c r="B1628" s="18">
        <v>2</v>
      </c>
      <c r="C1628" s="16" t="s">
        <v>31</v>
      </c>
      <c r="D1628" s="21">
        <v>44005</v>
      </c>
      <c r="E1628" s="16" t="s">
        <v>486</v>
      </c>
      <c r="F1628" s="21">
        <v>44169</v>
      </c>
      <c r="G1628" s="16" t="s">
        <v>1568</v>
      </c>
      <c r="H1628" s="26" t="s">
        <v>1336</v>
      </c>
      <c r="I1628" s="16" t="s">
        <v>116</v>
      </c>
      <c r="J1628" s="20" t="s">
        <v>116</v>
      </c>
      <c r="L1628" s="16" t="s">
        <v>116</v>
      </c>
      <c r="M1628" s="26" t="s">
        <v>1581</v>
      </c>
      <c r="O1628" s="16" t="s">
        <v>151</v>
      </c>
      <c r="P1628" s="26" t="s">
        <v>757</v>
      </c>
      <c r="T1628" s="22">
        <v>253.81</v>
      </c>
      <c r="U1628" s="21">
        <v>44141</v>
      </c>
      <c r="W1628" s="20" t="s">
        <v>43</v>
      </c>
      <c r="Z1628" s="25">
        <v>0</v>
      </c>
      <c r="AA1628" s="25">
        <v>0</v>
      </c>
      <c r="AB1628" s="25">
        <v>269854</v>
      </c>
      <c r="AC1628" s="25">
        <v>0</v>
      </c>
      <c r="AD1628" s="25">
        <v>0</v>
      </c>
      <c r="AE1628" s="25">
        <v>0</v>
      </c>
      <c r="AF1628" s="25">
        <v>269854</v>
      </c>
      <c r="AG1628" s="25">
        <v>0</v>
      </c>
      <c r="AH1628" s="25">
        <v>269854</v>
      </c>
      <c r="AI1628" s="16" t="s">
        <v>1582</v>
      </c>
    </row>
    <row r="1629" spans="1:35" x14ac:dyDescent="0.25">
      <c r="A1629" s="17">
        <v>116349.1</v>
      </c>
      <c r="B1629" s="18">
        <v>2</v>
      </c>
      <c r="C1629" s="16" t="s">
        <v>73</v>
      </c>
      <c r="D1629" s="21">
        <v>44330</v>
      </c>
      <c r="E1629" s="16" t="s">
        <v>176</v>
      </c>
      <c r="F1629" s="21">
        <v>44364</v>
      </c>
      <c r="G1629" s="16" t="s">
        <v>109</v>
      </c>
      <c r="H1629" s="26" t="s">
        <v>1336</v>
      </c>
      <c r="I1629" s="16" t="s">
        <v>116</v>
      </c>
      <c r="J1629" s="20" t="s">
        <v>116</v>
      </c>
      <c r="L1629" s="16" t="s">
        <v>116</v>
      </c>
      <c r="M1629" s="26" t="s">
        <v>18081</v>
      </c>
      <c r="O1629" s="16" t="s">
        <v>151</v>
      </c>
      <c r="P1629" s="26" t="s">
        <v>757</v>
      </c>
      <c r="T1629" s="22">
        <v>253.9</v>
      </c>
      <c r="U1629" s="21">
        <v>44505</v>
      </c>
      <c r="W1629" s="20" t="s">
        <v>43</v>
      </c>
      <c r="Z1629" s="24" t="s">
        <v>32</v>
      </c>
      <c r="AA1629" s="24" t="s">
        <v>32</v>
      </c>
      <c r="AB1629" s="24" t="s">
        <v>32</v>
      </c>
      <c r="AC1629" s="24" t="s">
        <v>32</v>
      </c>
      <c r="AD1629" s="24" t="s">
        <v>32</v>
      </c>
      <c r="AE1629" s="24" t="s">
        <v>32</v>
      </c>
      <c r="AF1629" s="24" t="s">
        <v>32</v>
      </c>
      <c r="AG1629" s="24" t="s">
        <v>32</v>
      </c>
      <c r="AH1629" s="24" t="s">
        <v>32</v>
      </c>
      <c r="AI1629" s="16" t="s">
        <v>18080</v>
      </c>
    </row>
    <row r="1630" spans="1:35" x14ac:dyDescent="0.25">
      <c r="A1630" s="17">
        <v>116350.08</v>
      </c>
      <c r="B1630" s="18">
        <v>2</v>
      </c>
      <c r="C1630" s="16" t="s">
        <v>31</v>
      </c>
      <c r="D1630" s="21">
        <v>43648</v>
      </c>
      <c r="E1630" s="16" t="s">
        <v>486</v>
      </c>
      <c r="F1630" s="21">
        <v>43895</v>
      </c>
      <c r="G1630" s="16" t="s">
        <v>109</v>
      </c>
      <c r="H1630" s="26" t="s">
        <v>1336</v>
      </c>
      <c r="I1630" s="16" t="s">
        <v>148</v>
      </c>
      <c r="J1630" s="20" t="s">
        <v>148</v>
      </c>
      <c r="L1630" s="16" t="s">
        <v>149</v>
      </c>
      <c r="M1630" s="26" t="s">
        <v>18079</v>
      </c>
      <c r="O1630" s="16" t="s">
        <v>151</v>
      </c>
      <c r="P1630" s="26" t="s">
        <v>757</v>
      </c>
      <c r="T1630" s="22">
        <v>69.97</v>
      </c>
      <c r="U1630" s="21">
        <v>43868</v>
      </c>
      <c r="W1630" s="20" t="s">
        <v>43</v>
      </c>
      <c r="Z1630" s="24" t="s">
        <v>32</v>
      </c>
      <c r="AA1630" s="24" t="s">
        <v>32</v>
      </c>
      <c r="AB1630" s="24" t="s">
        <v>32</v>
      </c>
      <c r="AC1630" s="24" t="s">
        <v>32</v>
      </c>
      <c r="AD1630" s="25">
        <v>0</v>
      </c>
      <c r="AE1630" s="25">
        <v>0</v>
      </c>
      <c r="AF1630" s="25">
        <v>265446</v>
      </c>
      <c r="AG1630" s="25">
        <v>0</v>
      </c>
      <c r="AH1630" s="25">
        <v>265446</v>
      </c>
      <c r="AI1630" s="16" t="s">
        <v>18078</v>
      </c>
    </row>
    <row r="1631" spans="1:35" x14ac:dyDescent="0.25">
      <c r="A1631" s="17">
        <v>116350.09</v>
      </c>
      <c r="B1631" s="18">
        <v>2</v>
      </c>
      <c r="C1631" s="16" t="s">
        <v>31</v>
      </c>
      <c r="D1631" s="21">
        <v>44005</v>
      </c>
      <c r="E1631" s="16" t="s">
        <v>486</v>
      </c>
      <c r="F1631" s="21">
        <v>44169</v>
      </c>
      <c r="G1631" s="16" t="s">
        <v>1568</v>
      </c>
      <c r="H1631" s="26" t="s">
        <v>1336</v>
      </c>
      <c r="I1631" s="16" t="s">
        <v>148</v>
      </c>
      <c r="J1631" s="20" t="s">
        <v>148</v>
      </c>
      <c r="L1631" s="16" t="s">
        <v>149</v>
      </c>
      <c r="M1631" s="26" t="s">
        <v>1583</v>
      </c>
      <c r="O1631" s="16" t="s">
        <v>151</v>
      </c>
      <c r="P1631" s="26" t="s">
        <v>757</v>
      </c>
      <c r="T1631" s="22">
        <v>69.97</v>
      </c>
      <c r="U1631" s="21">
        <v>44141</v>
      </c>
      <c r="W1631" s="20" t="s">
        <v>43</v>
      </c>
      <c r="Z1631" s="25">
        <v>0</v>
      </c>
      <c r="AA1631" s="25">
        <v>0</v>
      </c>
      <c r="AB1631" s="25">
        <v>316242</v>
      </c>
      <c r="AC1631" s="25">
        <v>0</v>
      </c>
      <c r="AD1631" s="25">
        <v>0</v>
      </c>
      <c r="AE1631" s="25">
        <v>0</v>
      </c>
      <c r="AF1631" s="25">
        <v>316242</v>
      </c>
      <c r="AG1631" s="25">
        <v>0</v>
      </c>
      <c r="AH1631" s="25">
        <v>316242</v>
      </c>
      <c r="AI1631" s="16" t="s">
        <v>1584</v>
      </c>
    </row>
    <row r="1632" spans="1:35" x14ac:dyDescent="0.25">
      <c r="A1632" s="17">
        <v>116350.1</v>
      </c>
      <c r="B1632" s="18">
        <v>2</v>
      </c>
      <c r="C1632" s="16" t="s">
        <v>73</v>
      </c>
      <c r="D1632" s="21">
        <v>44330</v>
      </c>
      <c r="E1632" s="16" t="s">
        <v>176</v>
      </c>
      <c r="F1632" s="21">
        <v>44364</v>
      </c>
      <c r="G1632" s="16" t="s">
        <v>109</v>
      </c>
      <c r="H1632" s="26" t="s">
        <v>1336</v>
      </c>
      <c r="I1632" s="16" t="s">
        <v>148</v>
      </c>
      <c r="J1632" s="20" t="s">
        <v>148</v>
      </c>
      <c r="L1632" s="16" t="s">
        <v>149</v>
      </c>
      <c r="M1632" s="26" t="s">
        <v>18077</v>
      </c>
      <c r="O1632" s="16" t="s">
        <v>151</v>
      </c>
      <c r="P1632" s="26" t="s">
        <v>757</v>
      </c>
      <c r="T1632" s="22">
        <v>69.97</v>
      </c>
      <c r="U1632" s="21">
        <v>44505</v>
      </c>
      <c r="W1632" s="20" t="s">
        <v>43</v>
      </c>
      <c r="Z1632" s="24" t="s">
        <v>32</v>
      </c>
      <c r="AA1632" s="24" t="s">
        <v>32</v>
      </c>
      <c r="AB1632" s="24" t="s">
        <v>32</v>
      </c>
      <c r="AC1632" s="24" t="s">
        <v>32</v>
      </c>
      <c r="AD1632" s="24" t="s">
        <v>32</v>
      </c>
      <c r="AE1632" s="24" t="s">
        <v>32</v>
      </c>
      <c r="AF1632" s="24" t="s">
        <v>32</v>
      </c>
      <c r="AG1632" s="24" t="s">
        <v>32</v>
      </c>
      <c r="AH1632" s="24" t="s">
        <v>32</v>
      </c>
      <c r="AI1632" s="16" t="s">
        <v>18076</v>
      </c>
    </row>
    <row r="1633" spans="1:35" x14ac:dyDescent="0.25">
      <c r="A1633" s="17">
        <v>116351.08</v>
      </c>
      <c r="B1633" s="18">
        <v>4</v>
      </c>
      <c r="C1633" s="16" t="s">
        <v>474</v>
      </c>
      <c r="D1633" s="21">
        <v>43648</v>
      </c>
      <c r="E1633" s="16" t="s">
        <v>486</v>
      </c>
      <c r="F1633" s="21">
        <v>44294</v>
      </c>
      <c r="G1633" s="16" t="s">
        <v>32</v>
      </c>
      <c r="H1633" s="26" t="s">
        <v>186</v>
      </c>
      <c r="I1633" s="16" t="s">
        <v>116</v>
      </c>
      <c r="J1633" s="20" t="s">
        <v>116</v>
      </c>
      <c r="L1633" s="16" t="s">
        <v>116</v>
      </c>
      <c r="M1633" s="26" t="s">
        <v>18075</v>
      </c>
      <c r="O1633" s="16" t="s">
        <v>151</v>
      </c>
      <c r="P1633" s="26" t="s">
        <v>757</v>
      </c>
      <c r="T1633" s="22">
        <v>595.37</v>
      </c>
      <c r="U1633" s="21">
        <v>43777</v>
      </c>
      <c r="W1633" s="20" t="s">
        <v>43</v>
      </c>
      <c r="Z1633" s="24" t="s">
        <v>32</v>
      </c>
      <c r="AA1633" s="24" t="s">
        <v>32</v>
      </c>
      <c r="AB1633" s="24" t="s">
        <v>32</v>
      </c>
      <c r="AC1633" s="24" t="s">
        <v>32</v>
      </c>
      <c r="AD1633" s="25">
        <v>0</v>
      </c>
      <c r="AE1633" s="25">
        <v>0</v>
      </c>
      <c r="AF1633" s="25">
        <v>668247</v>
      </c>
      <c r="AG1633" s="25">
        <v>0</v>
      </c>
      <c r="AH1633" s="25">
        <v>668247</v>
      </c>
      <c r="AI1633" s="16" t="s">
        <v>18074</v>
      </c>
    </row>
    <row r="1634" spans="1:35" x14ac:dyDescent="0.25">
      <c r="A1634" s="17">
        <v>116351.09</v>
      </c>
      <c r="B1634" s="18">
        <v>4</v>
      </c>
      <c r="C1634" s="16" t="s">
        <v>31</v>
      </c>
      <c r="D1634" s="21">
        <v>44006</v>
      </c>
      <c r="E1634" s="16" t="s">
        <v>486</v>
      </c>
      <c r="F1634" s="21">
        <v>44169</v>
      </c>
      <c r="G1634" s="16" t="s">
        <v>1568</v>
      </c>
      <c r="H1634" s="26" t="s">
        <v>186</v>
      </c>
      <c r="I1634" s="16" t="s">
        <v>116</v>
      </c>
      <c r="J1634" s="20" t="s">
        <v>116</v>
      </c>
      <c r="L1634" s="16" t="s">
        <v>116</v>
      </c>
      <c r="M1634" s="26" t="s">
        <v>1585</v>
      </c>
      <c r="O1634" s="16" t="s">
        <v>151</v>
      </c>
      <c r="P1634" s="26" t="s">
        <v>757</v>
      </c>
      <c r="T1634" s="22">
        <v>595.37</v>
      </c>
      <c r="U1634" s="21">
        <v>44141</v>
      </c>
      <c r="W1634" s="20" t="s">
        <v>43</v>
      </c>
      <c r="Z1634" s="25">
        <v>0</v>
      </c>
      <c r="AA1634" s="25">
        <v>0</v>
      </c>
      <c r="AB1634" s="25">
        <v>541474</v>
      </c>
      <c r="AC1634" s="25">
        <v>0</v>
      </c>
      <c r="AD1634" s="25">
        <v>0</v>
      </c>
      <c r="AE1634" s="25">
        <v>0</v>
      </c>
      <c r="AF1634" s="25">
        <v>541474</v>
      </c>
      <c r="AG1634" s="25">
        <v>0</v>
      </c>
      <c r="AH1634" s="25">
        <v>541474</v>
      </c>
      <c r="AI1634" s="16" t="s">
        <v>1586</v>
      </c>
    </row>
    <row r="1635" spans="1:35" x14ac:dyDescent="0.25">
      <c r="A1635" s="17">
        <v>116351.1</v>
      </c>
      <c r="B1635" s="18">
        <v>4</v>
      </c>
      <c r="C1635" s="16" t="s">
        <v>73</v>
      </c>
      <c r="D1635" s="21">
        <v>44330</v>
      </c>
      <c r="E1635" s="16" t="s">
        <v>176</v>
      </c>
      <c r="F1635" s="21">
        <v>44364</v>
      </c>
      <c r="G1635" s="16" t="s">
        <v>109</v>
      </c>
      <c r="H1635" s="26" t="s">
        <v>186</v>
      </c>
      <c r="I1635" s="16" t="s">
        <v>116</v>
      </c>
      <c r="J1635" s="20" t="s">
        <v>116</v>
      </c>
      <c r="L1635" s="16" t="s">
        <v>116</v>
      </c>
      <c r="M1635" s="26" t="s">
        <v>18073</v>
      </c>
      <c r="O1635" s="16" t="s">
        <v>151</v>
      </c>
      <c r="P1635" s="26" t="s">
        <v>757</v>
      </c>
      <c r="T1635" s="22">
        <v>597.22</v>
      </c>
      <c r="U1635" s="21">
        <v>44505</v>
      </c>
      <c r="W1635" s="20" t="s">
        <v>43</v>
      </c>
      <c r="Z1635" s="24" t="s">
        <v>32</v>
      </c>
      <c r="AA1635" s="24" t="s">
        <v>32</v>
      </c>
      <c r="AB1635" s="24" t="s">
        <v>32</v>
      </c>
      <c r="AC1635" s="24" t="s">
        <v>32</v>
      </c>
      <c r="AD1635" s="24" t="s">
        <v>32</v>
      </c>
      <c r="AE1635" s="24" t="s">
        <v>32</v>
      </c>
      <c r="AF1635" s="24" t="s">
        <v>32</v>
      </c>
      <c r="AG1635" s="24" t="s">
        <v>32</v>
      </c>
      <c r="AH1635" s="24" t="s">
        <v>32</v>
      </c>
      <c r="AI1635" s="16" t="s">
        <v>18072</v>
      </c>
    </row>
    <row r="1636" spans="1:35" x14ac:dyDescent="0.25">
      <c r="A1636" s="17">
        <v>116356.08</v>
      </c>
      <c r="B1636" s="18">
        <v>3</v>
      </c>
      <c r="C1636" s="16" t="s">
        <v>474</v>
      </c>
      <c r="D1636" s="21">
        <v>43648</v>
      </c>
      <c r="E1636" s="16" t="s">
        <v>486</v>
      </c>
      <c r="F1636" s="21">
        <v>44356</v>
      </c>
      <c r="G1636" s="16" t="s">
        <v>32</v>
      </c>
      <c r="H1636" s="26" t="s">
        <v>766</v>
      </c>
      <c r="M1636" s="26" t="s">
        <v>18071</v>
      </c>
      <c r="O1636" s="16" t="s">
        <v>151</v>
      </c>
      <c r="P1636" s="26" t="s">
        <v>757</v>
      </c>
      <c r="T1636" s="22">
        <v>198.2</v>
      </c>
      <c r="U1636" s="21">
        <v>43777</v>
      </c>
      <c r="W1636" s="20" t="s">
        <v>43</v>
      </c>
      <c r="Z1636" s="24" t="s">
        <v>32</v>
      </c>
      <c r="AA1636" s="24" t="s">
        <v>32</v>
      </c>
      <c r="AB1636" s="24" t="s">
        <v>32</v>
      </c>
      <c r="AC1636" s="24" t="s">
        <v>32</v>
      </c>
      <c r="AD1636" s="25">
        <v>0</v>
      </c>
      <c r="AE1636" s="25">
        <v>0</v>
      </c>
      <c r="AF1636" s="25">
        <v>1756514</v>
      </c>
      <c r="AG1636" s="25">
        <v>0</v>
      </c>
      <c r="AH1636" s="25">
        <v>1756514</v>
      </c>
      <c r="AI1636" s="16" t="s">
        <v>18070</v>
      </c>
    </row>
    <row r="1637" spans="1:35" x14ac:dyDescent="0.25">
      <c r="A1637" s="17">
        <v>116356.09</v>
      </c>
      <c r="B1637" s="18">
        <v>3</v>
      </c>
      <c r="C1637" s="16" t="s">
        <v>31</v>
      </c>
      <c r="D1637" s="21">
        <v>44006</v>
      </c>
      <c r="E1637" s="16" t="s">
        <v>486</v>
      </c>
      <c r="F1637" s="21">
        <v>44169</v>
      </c>
      <c r="G1637" s="16" t="s">
        <v>1568</v>
      </c>
      <c r="H1637" s="26" t="s">
        <v>766</v>
      </c>
      <c r="M1637" s="26" t="s">
        <v>1587</v>
      </c>
      <c r="O1637" s="16" t="s">
        <v>151</v>
      </c>
      <c r="P1637" s="26" t="s">
        <v>757</v>
      </c>
      <c r="T1637" s="22">
        <v>198.2</v>
      </c>
      <c r="U1637" s="21">
        <v>44141</v>
      </c>
      <c r="W1637" s="20" t="s">
        <v>43</v>
      </c>
      <c r="Z1637" s="25">
        <v>0</v>
      </c>
      <c r="AA1637" s="25">
        <v>0</v>
      </c>
      <c r="AB1637" s="25">
        <v>1635082</v>
      </c>
      <c r="AC1637" s="25">
        <v>0</v>
      </c>
      <c r="AD1637" s="25">
        <v>0</v>
      </c>
      <c r="AE1637" s="25">
        <v>0</v>
      </c>
      <c r="AF1637" s="25">
        <v>1635082</v>
      </c>
      <c r="AG1637" s="25">
        <v>0</v>
      </c>
      <c r="AH1637" s="25">
        <v>1635082</v>
      </c>
      <c r="AI1637" s="16" t="s">
        <v>1588</v>
      </c>
    </row>
    <row r="1638" spans="1:35" x14ac:dyDescent="0.25">
      <c r="A1638" s="17">
        <v>116356.1</v>
      </c>
      <c r="B1638" s="18">
        <v>3</v>
      </c>
      <c r="C1638" s="16" t="s">
        <v>73</v>
      </c>
      <c r="D1638" s="21">
        <v>44330</v>
      </c>
      <c r="E1638" s="16" t="s">
        <v>176</v>
      </c>
      <c r="F1638" s="21">
        <v>44364</v>
      </c>
      <c r="G1638" s="16" t="s">
        <v>109</v>
      </c>
      <c r="H1638" s="26" t="s">
        <v>766</v>
      </c>
      <c r="M1638" s="26" t="s">
        <v>18069</v>
      </c>
      <c r="O1638" s="16" t="s">
        <v>151</v>
      </c>
      <c r="P1638" s="26" t="s">
        <v>757</v>
      </c>
      <c r="T1638" s="22">
        <v>198.2</v>
      </c>
      <c r="U1638" s="21">
        <v>44505</v>
      </c>
      <c r="W1638" s="20" t="s">
        <v>43</v>
      </c>
      <c r="Z1638" s="24" t="s">
        <v>32</v>
      </c>
      <c r="AA1638" s="24" t="s">
        <v>32</v>
      </c>
      <c r="AB1638" s="24" t="s">
        <v>32</v>
      </c>
      <c r="AC1638" s="24" t="s">
        <v>32</v>
      </c>
      <c r="AD1638" s="24" t="s">
        <v>32</v>
      </c>
      <c r="AE1638" s="24" t="s">
        <v>32</v>
      </c>
      <c r="AF1638" s="24" t="s">
        <v>32</v>
      </c>
      <c r="AG1638" s="24" t="s">
        <v>32</v>
      </c>
      <c r="AH1638" s="24" t="s">
        <v>32</v>
      </c>
      <c r="AI1638" s="16" t="s">
        <v>18068</v>
      </c>
    </row>
    <row r="1639" spans="1:35" x14ac:dyDescent="0.25">
      <c r="A1639" s="17">
        <v>116357.08</v>
      </c>
      <c r="B1639" s="18">
        <v>3</v>
      </c>
      <c r="C1639" s="16" t="s">
        <v>474</v>
      </c>
      <c r="D1639" s="21">
        <v>43648</v>
      </c>
      <c r="E1639" s="16" t="s">
        <v>486</v>
      </c>
      <c r="F1639" s="21">
        <v>44327</v>
      </c>
      <c r="G1639" s="16" t="s">
        <v>32</v>
      </c>
      <c r="H1639" s="26" t="s">
        <v>766</v>
      </c>
      <c r="I1639" s="16" t="s">
        <v>116</v>
      </c>
      <c r="J1639" s="20" t="s">
        <v>116</v>
      </c>
      <c r="L1639" s="16" t="s">
        <v>116</v>
      </c>
      <c r="M1639" s="26" t="s">
        <v>18067</v>
      </c>
      <c r="O1639" s="16" t="s">
        <v>151</v>
      </c>
      <c r="P1639" s="26" t="s">
        <v>757</v>
      </c>
      <c r="T1639" s="22">
        <v>377.66</v>
      </c>
      <c r="U1639" s="21">
        <v>43777</v>
      </c>
      <c r="W1639" s="20" t="s">
        <v>43</v>
      </c>
      <c r="Z1639" s="24" t="s">
        <v>32</v>
      </c>
      <c r="AA1639" s="24" t="s">
        <v>32</v>
      </c>
      <c r="AB1639" s="24" t="s">
        <v>32</v>
      </c>
      <c r="AC1639" s="24" t="s">
        <v>32</v>
      </c>
      <c r="AD1639" s="25">
        <v>0</v>
      </c>
      <c r="AE1639" s="25">
        <v>0</v>
      </c>
      <c r="AF1639" s="25">
        <v>426852</v>
      </c>
      <c r="AG1639" s="25">
        <v>0</v>
      </c>
      <c r="AH1639" s="25">
        <v>426852</v>
      </c>
      <c r="AI1639" s="16" t="s">
        <v>18066</v>
      </c>
    </row>
    <row r="1640" spans="1:35" x14ac:dyDescent="0.25">
      <c r="A1640" s="17">
        <v>116357.09</v>
      </c>
      <c r="B1640" s="18">
        <v>3</v>
      </c>
      <c r="C1640" s="16" t="s">
        <v>31</v>
      </c>
      <c r="D1640" s="21">
        <v>44006</v>
      </c>
      <c r="E1640" s="16" t="s">
        <v>486</v>
      </c>
      <c r="F1640" s="21">
        <v>44169</v>
      </c>
      <c r="G1640" s="16" t="s">
        <v>1568</v>
      </c>
      <c r="H1640" s="26" t="s">
        <v>766</v>
      </c>
      <c r="I1640" s="16" t="s">
        <v>116</v>
      </c>
      <c r="J1640" s="20" t="s">
        <v>116</v>
      </c>
      <c r="L1640" s="16" t="s">
        <v>116</v>
      </c>
      <c r="M1640" s="26" t="s">
        <v>1589</v>
      </c>
      <c r="O1640" s="16" t="s">
        <v>151</v>
      </c>
      <c r="P1640" s="26" t="s">
        <v>757</v>
      </c>
      <c r="T1640" s="22">
        <v>377.66</v>
      </c>
      <c r="U1640" s="21">
        <v>44141</v>
      </c>
      <c r="W1640" s="20" t="s">
        <v>43</v>
      </c>
      <c r="Z1640" s="25">
        <v>0</v>
      </c>
      <c r="AA1640" s="25">
        <v>0</v>
      </c>
      <c r="AB1640" s="25">
        <v>323355</v>
      </c>
      <c r="AC1640" s="25">
        <v>0</v>
      </c>
      <c r="AD1640" s="25">
        <v>0</v>
      </c>
      <c r="AE1640" s="25">
        <v>0</v>
      </c>
      <c r="AF1640" s="25">
        <v>323355</v>
      </c>
      <c r="AG1640" s="25">
        <v>0</v>
      </c>
      <c r="AH1640" s="25">
        <v>323355</v>
      </c>
      <c r="AI1640" s="16" t="s">
        <v>1590</v>
      </c>
    </row>
    <row r="1641" spans="1:35" x14ac:dyDescent="0.25">
      <c r="A1641" s="17">
        <v>116357.1</v>
      </c>
      <c r="B1641" s="18">
        <v>3</v>
      </c>
      <c r="C1641" s="16" t="s">
        <v>73</v>
      </c>
      <c r="D1641" s="21">
        <v>44330</v>
      </c>
      <c r="E1641" s="16" t="s">
        <v>176</v>
      </c>
      <c r="F1641" s="21">
        <v>44364</v>
      </c>
      <c r="G1641" s="16" t="s">
        <v>109</v>
      </c>
      <c r="H1641" s="26" t="s">
        <v>766</v>
      </c>
      <c r="I1641" s="16" t="s">
        <v>116</v>
      </c>
      <c r="J1641" s="20" t="s">
        <v>116</v>
      </c>
      <c r="L1641" s="16" t="s">
        <v>116</v>
      </c>
      <c r="M1641" s="26" t="s">
        <v>18065</v>
      </c>
      <c r="O1641" s="16" t="s">
        <v>151</v>
      </c>
      <c r="P1641" s="26" t="s">
        <v>757</v>
      </c>
      <c r="T1641" s="22">
        <v>371.46</v>
      </c>
      <c r="U1641" s="21">
        <v>44505</v>
      </c>
      <c r="W1641" s="20" t="s">
        <v>43</v>
      </c>
      <c r="Z1641" s="24" t="s">
        <v>32</v>
      </c>
      <c r="AA1641" s="24" t="s">
        <v>32</v>
      </c>
      <c r="AB1641" s="24" t="s">
        <v>32</v>
      </c>
      <c r="AC1641" s="24" t="s">
        <v>32</v>
      </c>
      <c r="AD1641" s="24" t="s">
        <v>32</v>
      </c>
      <c r="AE1641" s="24" t="s">
        <v>32</v>
      </c>
      <c r="AF1641" s="24" t="s">
        <v>32</v>
      </c>
      <c r="AG1641" s="24" t="s">
        <v>32</v>
      </c>
      <c r="AH1641" s="24" t="s">
        <v>32</v>
      </c>
      <c r="AI1641" s="16" t="s">
        <v>18064</v>
      </c>
    </row>
    <row r="1642" spans="1:35" x14ac:dyDescent="0.25">
      <c r="A1642" s="17">
        <v>116358.08</v>
      </c>
      <c r="B1642" s="18">
        <v>4</v>
      </c>
      <c r="C1642" s="16" t="s">
        <v>474</v>
      </c>
      <c r="D1642" s="21">
        <v>43648</v>
      </c>
      <c r="E1642" s="16" t="s">
        <v>486</v>
      </c>
      <c r="F1642" s="21">
        <v>44323</v>
      </c>
      <c r="G1642" s="16" t="s">
        <v>32</v>
      </c>
      <c r="H1642" s="26" t="s">
        <v>186</v>
      </c>
      <c r="M1642" s="26" t="s">
        <v>18063</v>
      </c>
      <c r="O1642" s="16" t="s">
        <v>151</v>
      </c>
      <c r="P1642" s="26" t="s">
        <v>757</v>
      </c>
      <c r="T1642" s="22">
        <v>591.86</v>
      </c>
      <c r="U1642" s="21">
        <v>43777</v>
      </c>
      <c r="W1642" s="20" t="s">
        <v>43</v>
      </c>
      <c r="Z1642" s="24" t="s">
        <v>32</v>
      </c>
      <c r="AA1642" s="24" t="s">
        <v>32</v>
      </c>
      <c r="AB1642" s="24" t="s">
        <v>32</v>
      </c>
      <c r="AC1642" s="24" t="s">
        <v>32</v>
      </c>
      <c r="AD1642" s="25">
        <v>0</v>
      </c>
      <c r="AE1642" s="25">
        <v>0</v>
      </c>
      <c r="AF1642" s="25">
        <v>906897</v>
      </c>
      <c r="AG1642" s="25">
        <v>0</v>
      </c>
      <c r="AH1642" s="25">
        <v>906897</v>
      </c>
      <c r="AI1642" s="16" t="s">
        <v>18062</v>
      </c>
    </row>
    <row r="1643" spans="1:35" x14ac:dyDescent="0.25">
      <c r="A1643" s="17">
        <v>116358.09</v>
      </c>
      <c r="B1643" s="18">
        <v>4</v>
      </c>
      <c r="C1643" s="16" t="s">
        <v>31</v>
      </c>
      <c r="D1643" s="21">
        <v>44006</v>
      </c>
      <c r="E1643" s="16" t="s">
        <v>486</v>
      </c>
      <c r="F1643" s="21">
        <v>44169</v>
      </c>
      <c r="G1643" s="16" t="s">
        <v>1568</v>
      </c>
      <c r="H1643" s="26" t="s">
        <v>186</v>
      </c>
      <c r="M1643" s="26" t="s">
        <v>1591</v>
      </c>
      <c r="O1643" s="16" t="s">
        <v>151</v>
      </c>
      <c r="P1643" s="26" t="s">
        <v>757</v>
      </c>
      <c r="T1643" s="22">
        <v>591.86</v>
      </c>
      <c r="U1643" s="21">
        <v>44141</v>
      </c>
      <c r="W1643" s="20" t="s">
        <v>43</v>
      </c>
      <c r="Z1643" s="25">
        <v>0</v>
      </c>
      <c r="AA1643" s="25">
        <v>0</v>
      </c>
      <c r="AB1643" s="25">
        <v>697185</v>
      </c>
      <c r="AC1643" s="25">
        <v>0</v>
      </c>
      <c r="AD1643" s="25">
        <v>0</v>
      </c>
      <c r="AE1643" s="25">
        <v>0</v>
      </c>
      <c r="AF1643" s="25">
        <v>697185</v>
      </c>
      <c r="AG1643" s="25">
        <v>0</v>
      </c>
      <c r="AH1643" s="25">
        <v>697185</v>
      </c>
      <c r="AI1643" s="16" t="s">
        <v>1592</v>
      </c>
    </row>
    <row r="1644" spans="1:35" x14ac:dyDescent="0.25">
      <c r="A1644" s="17">
        <v>116358.1</v>
      </c>
      <c r="B1644" s="18">
        <v>4</v>
      </c>
      <c r="C1644" s="16" t="s">
        <v>73</v>
      </c>
      <c r="D1644" s="21">
        <v>44330</v>
      </c>
      <c r="E1644" s="16" t="s">
        <v>176</v>
      </c>
      <c r="F1644" s="21">
        <v>44364</v>
      </c>
      <c r="G1644" s="16" t="s">
        <v>109</v>
      </c>
      <c r="H1644" s="26" t="s">
        <v>186</v>
      </c>
      <c r="M1644" s="26" t="s">
        <v>18061</v>
      </c>
      <c r="O1644" s="16" t="s">
        <v>151</v>
      </c>
      <c r="P1644" s="26" t="s">
        <v>757</v>
      </c>
      <c r="T1644" s="22">
        <v>599.30999999999995</v>
      </c>
      <c r="U1644" s="21">
        <v>44505</v>
      </c>
      <c r="W1644" s="20" t="s">
        <v>43</v>
      </c>
      <c r="Z1644" s="24" t="s">
        <v>32</v>
      </c>
      <c r="AA1644" s="24" t="s">
        <v>32</v>
      </c>
      <c r="AB1644" s="24" t="s">
        <v>32</v>
      </c>
      <c r="AC1644" s="24" t="s">
        <v>32</v>
      </c>
      <c r="AD1644" s="24" t="s">
        <v>32</v>
      </c>
      <c r="AE1644" s="24" t="s">
        <v>32</v>
      </c>
      <c r="AF1644" s="24" t="s">
        <v>32</v>
      </c>
      <c r="AG1644" s="24" t="s">
        <v>32</v>
      </c>
      <c r="AH1644" s="24" t="s">
        <v>32</v>
      </c>
      <c r="AI1644" s="16" t="s">
        <v>18060</v>
      </c>
    </row>
    <row r="1645" spans="1:35" x14ac:dyDescent="0.25">
      <c r="A1645" s="17">
        <v>116359.08</v>
      </c>
      <c r="B1645" s="18">
        <v>4</v>
      </c>
      <c r="C1645" s="16" t="s">
        <v>474</v>
      </c>
      <c r="D1645" s="21">
        <v>43648</v>
      </c>
      <c r="E1645" s="16" t="s">
        <v>486</v>
      </c>
      <c r="F1645" s="21">
        <v>44277</v>
      </c>
      <c r="G1645" s="16" t="s">
        <v>32</v>
      </c>
      <c r="H1645" s="26" t="s">
        <v>186</v>
      </c>
      <c r="I1645" s="16" t="s">
        <v>148</v>
      </c>
      <c r="J1645" s="20" t="s">
        <v>148</v>
      </c>
      <c r="L1645" s="16" t="s">
        <v>149</v>
      </c>
      <c r="M1645" s="26" t="s">
        <v>18059</v>
      </c>
      <c r="O1645" s="16" t="s">
        <v>151</v>
      </c>
      <c r="P1645" s="26" t="s">
        <v>757</v>
      </c>
      <c r="T1645" s="22">
        <v>52.95</v>
      </c>
      <c r="U1645" s="21">
        <v>43777</v>
      </c>
      <c r="W1645" s="20" t="s">
        <v>43</v>
      </c>
      <c r="Z1645" s="24" t="s">
        <v>32</v>
      </c>
      <c r="AA1645" s="24" t="s">
        <v>32</v>
      </c>
      <c r="AB1645" s="24" t="s">
        <v>32</v>
      </c>
      <c r="AC1645" s="24" t="s">
        <v>32</v>
      </c>
      <c r="AD1645" s="25">
        <v>0</v>
      </c>
      <c r="AE1645" s="25">
        <v>0</v>
      </c>
      <c r="AF1645" s="25">
        <v>205650</v>
      </c>
      <c r="AG1645" s="25">
        <v>0</v>
      </c>
      <c r="AH1645" s="25">
        <v>205650</v>
      </c>
      <c r="AI1645" s="16" t="s">
        <v>18058</v>
      </c>
    </row>
    <row r="1646" spans="1:35" x14ac:dyDescent="0.25">
      <c r="A1646" s="17">
        <v>116359.09</v>
      </c>
      <c r="B1646" s="18">
        <v>4</v>
      </c>
      <c r="C1646" s="16" t="s">
        <v>31</v>
      </c>
      <c r="D1646" s="21">
        <v>44006</v>
      </c>
      <c r="E1646" s="16" t="s">
        <v>486</v>
      </c>
      <c r="F1646" s="21">
        <v>44169</v>
      </c>
      <c r="G1646" s="16" t="s">
        <v>1568</v>
      </c>
      <c r="H1646" s="26" t="s">
        <v>186</v>
      </c>
      <c r="I1646" s="16" t="s">
        <v>148</v>
      </c>
      <c r="J1646" s="20" t="s">
        <v>148</v>
      </c>
      <c r="L1646" s="16" t="s">
        <v>149</v>
      </c>
      <c r="M1646" s="26" t="s">
        <v>1593</v>
      </c>
      <c r="O1646" s="16" t="s">
        <v>151</v>
      </c>
      <c r="P1646" s="26" t="s">
        <v>757</v>
      </c>
      <c r="T1646" s="22">
        <v>52.95</v>
      </c>
      <c r="U1646" s="21">
        <v>44141</v>
      </c>
      <c r="W1646" s="20" t="s">
        <v>43</v>
      </c>
      <c r="Z1646" s="25">
        <v>0</v>
      </c>
      <c r="AA1646" s="25">
        <v>0</v>
      </c>
      <c r="AB1646" s="25">
        <v>217938</v>
      </c>
      <c r="AC1646" s="25">
        <v>0</v>
      </c>
      <c r="AD1646" s="25">
        <v>0</v>
      </c>
      <c r="AE1646" s="25">
        <v>0</v>
      </c>
      <c r="AF1646" s="25">
        <v>217938</v>
      </c>
      <c r="AG1646" s="25">
        <v>0</v>
      </c>
      <c r="AH1646" s="25">
        <v>217938</v>
      </c>
      <c r="AI1646" s="16" t="s">
        <v>1594</v>
      </c>
    </row>
    <row r="1647" spans="1:35" x14ac:dyDescent="0.25">
      <c r="A1647" s="17">
        <v>116359.1</v>
      </c>
      <c r="B1647" s="18">
        <v>4</v>
      </c>
      <c r="C1647" s="16" t="s">
        <v>73</v>
      </c>
      <c r="D1647" s="21">
        <v>44330</v>
      </c>
      <c r="E1647" s="16" t="s">
        <v>176</v>
      </c>
      <c r="F1647" s="21">
        <v>44364</v>
      </c>
      <c r="G1647" s="16" t="s">
        <v>109</v>
      </c>
      <c r="H1647" s="26" t="s">
        <v>186</v>
      </c>
      <c r="I1647" s="16" t="s">
        <v>148</v>
      </c>
      <c r="J1647" s="20" t="s">
        <v>148</v>
      </c>
      <c r="L1647" s="16" t="s">
        <v>149</v>
      </c>
      <c r="M1647" s="26" t="s">
        <v>18057</v>
      </c>
      <c r="O1647" s="16" t="s">
        <v>151</v>
      </c>
      <c r="P1647" s="26" t="s">
        <v>757</v>
      </c>
      <c r="T1647" s="22">
        <v>52.95</v>
      </c>
      <c r="U1647" s="21">
        <v>44505</v>
      </c>
      <c r="W1647" s="20" t="s">
        <v>43</v>
      </c>
      <c r="Z1647" s="24" t="s">
        <v>32</v>
      </c>
      <c r="AA1647" s="24" t="s">
        <v>32</v>
      </c>
      <c r="AB1647" s="24" t="s">
        <v>32</v>
      </c>
      <c r="AC1647" s="24" t="s">
        <v>32</v>
      </c>
      <c r="AD1647" s="24" t="s">
        <v>32</v>
      </c>
      <c r="AE1647" s="24" t="s">
        <v>32</v>
      </c>
      <c r="AF1647" s="24" t="s">
        <v>32</v>
      </c>
      <c r="AG1647" s="24" t="s">
        <v>32</v>
      </c>
      <c r="AH1647" s="24" t="s">
        <v>32</v>
      </c>
      <c r="AI1647" s="16" t="s">
        <v>18056</v>
      </c>
    </row>
    <row r="1648" spans="1:35" x14ac:dyDescent="0.25">
      <c r="A1648" s="17">
        <v>116361.07</v>
      </c>
      <c r="B1648" s="18">
        <v>3</v>
      </c>
      <c r="C1648" s="16" t="s">
        <v>474</v>
      </c>
      <c r="D1648" s="21">
        <v>43320</v>
      </c>
      <c r="E1648" s="16" t="s">
        <v>176</v>
      </c>
      <c r="F1648" s="21">
        <v>43791</v>
      </c>
      <c r="G1648" s="16" t="s">
        <v>32</v>
      </c>
      <c r="H1648" s="26" t="s">
        <v>766</v>
      </c>
      <c r="M1648" s="26" t="s">
        <v>18055</v>
      </c>
      <c r="O1648" s="16" t="s">
        <v>151</v>
      </c>
      <c r="P1648" s="26" t="s">
        <v>757</v>
      </c>
      <c r="T1648" s="23" t="s">
        <v>32</v>
      </c>
      <c r="U1648" s="21">
        <v>43406</v>
      </c>
      <c r="W1648" s="20" t="s">
        <v>43</v>
      </c>
      <c r="Z1648" s="24" t="s">
        <v>32</v>
      </c>
      <c r="AA1648" s="24" t="s">
        <v>32</v>
      </c>
      <c r="AB1648" s="24" t="s">
        <v>32</v>
      </c>
      <c r="AC1648" s="24" t="s">
        <v>32</v>
      </c>
      <c r="AD1648" s="25">
        <v>0</v>
      </c>
      <c r="AE1648" s="25">
        <v>0</v>
      </c>
      <c r="AF1648" s="25">
        <v>185648</v>
      </c>
      <c r="AG1648" s="25">
        <v>0</v>
      </c>
      <c r="AH1648" s="25">
        <v>185648</v>
      </c>
      <c r="AI1648" s="16" t="s">
        <v>18054</v>
      </c>
    </row>
    <row r="1649" spans="1:35" x14ac:dyDescent="0.25">
      <c r="A1649" s="17">
        <v>116361.08</v>
      </c>
      <c r="B1649" s="18">
        <v>3</v>
      </c>
      <c r="C1649" s="16" t="s">
        <v>474</v>
      </c>
      <c r="D1649" s="21">
        <v>43648</v>
      </c>
      <c r="E1649" s="16" t="s">
        <v>486</v>
      </c>
      <c r="F1649" s="21">
        <v>44216</v>
      </c>
      <c r="G1649" s="16" t="s">
        <v>32</v>
      </c>
      <c r="H1649" s="26" t="s">
        <v>766</v>
      </c>
      <c r="M1649" s="26" t="s">
        <v>18053</v>
      </c>
      <c r="O1649" s="16" t="s">
        <v>151</v>
      </c>
      <c r="P1649" s="26" t="s">
        <v>757</v>
      </c>
      <c r="T1649" s="22">
        <v>57.47</v>
      </c>
      <c r="U1649" s="21">
        <v>43777</v>
      </c>
      <c r="W1649" s="20" t="s">
        <v>43</v>
      </c>
      <c r="Z1649" s="24" t="s">
        <v>32</v>
      </c>
      <c r="AA1649" s="24" t="s">
        <v>32</v>
      </c>
      <c r="AB1649" s="24" t="s">
        <v>32</v>
      </c>
      <c r="AC1649" s="24" t="s">
        <v>32</v>
      </c>
      <c r="AD1649" s="25">
        <v>0</v>
      </c>
      <c r="AE1649" s="25">
        <v>0</v>
      </c>
      <c r="AF1649" s="25">
        <v>238416</v>
      </c>
      <c r="AG1649" s="25">
        <v>0</v>
      </c>
      <c r="AH1649" s="25">
        <v>238416</v>
      </c>
      <c r="AI1649" s="16" t="s">
        <v>18052</v>
      </c>
    </row>
    <row r="1650" spans="1:35" x14ac:dyDescent="0.25">
      <c r="A1650" s="17">
        <v>116361.09</v>
      </c>
      <c r="B1650" s="18">
        <v>3</v>
      </c>
      <c r="C1650" s="16" t="s">
        <v>31</v>
      </c>
      <c r="D1650" s="21">
        <v>44006</v>
      </c>
      <c r="E1650" s="16" t="s">
        <v>486</v>
      </c>
      <c r="F1650" s="21">
        <v>44169</v>
      </c>
      <c r="G1650" s="16" t="s">
        <v>1568</v>
      </c>
      <c r="H1650" s="26" t="s">
        <v>766</v>
      </c>
      <c r="M1650" s="26" t="s">
        <v>1595</v>
      </c>
      <c r="O1650" s="16" t="s">
        <v>151</v>
      </c>
      <c r="P1650" s="26" t="s">
        <v>757</v>
      </c>
      <c r="T1650" s="22">
        <v>57.47</v>
      </c>
      <c r="U1650" s="21">
        <v>44141</v>
      </c>
      <c r="W1650" s="20" t="s">
        <v>43</v>
      </c>
      <c r="Z1650" s="25">
        <v>0</v>
      </c>
      <c r="AA1650" s="25">
        <v>0</v>
      </c>
      <c r="AB1650" s="25">
        <v>229622</v>
      </c>
      <c r="AC1650" s="25">
        <v>0</v>
      </c>
      <c r="AD1650" s="25">
        <v>0</v>
      </c>
      <c r="AE1650" s="25">
        <v>0</v>
      </c>
      <c r="AF1650" s="25">
        <v>229622</v>
      </c>
      <c r="AG1650" s="25">
        <v>0</v>
      </c>
      <c r="AH1650" s="25">
        <v>229622</v>
      </c>
      <c r="AI1650" s="16" t="s">
        <v>1596</v>
      </c>
    </row>
    <row r="1651" spans="1:35" x14ac:dyDescent="0.25">
      <c r="A1651" s="17">
        <v>116361.1</v>
      </c>
      <c r="B1651" s="18">
        <v>3</v>
      </c>
      <c r="C1651" s="16" t="s">
        <v>73</v>
      </c>
      <c r="D1651" s="21">
        <v>44330</v>
      </c>
      <c r="E1651" s="16" t="s">
        <v>176</v>
      </c>
      <c r="F1651" s="21">
        <v>44364</v>
      </c>
      <c r="G1651" s="16" t="s">
        <v>109</v>
      </c>
      <c r="H1651" s="26" t="s">
        <v>766</v>
      </c>
      <c r="M1651" s="26" t="s">
        <v>18051</v>
      </c>
      <c r="O1651" s="16" t="s">
        <v>151</v>
      </c>
      <c r="P1651" s="26" t="s">
        <v>757</v>
      </c>
      <c r="T1651" s="22">
        <v>57.47</v>
      </c>
      <c r="U1651" s="21">
        <v>44505</v>
      </c>
      <c r="W1651" s="20" t="s">
        <v>43</v>
      </c>
      <c r="Z1651" s="24" t="s">
        <v>32</v>
      </c>
      <c r="AA1651" s="24" t="s">
        <v>32</v>
      </c>
      <c r="AB1651" s="24" t="s">
        <v>32</v>
      </c>
      <c r="AC1651" s="24" t="s">
        <v>32</v>
      </c>
      <c r="AD1651" s="24" t="s">
        <v>32</v>
      </c>
      <c r="AE1651" s="24" t="s">
        <v>32</v>
      </c>
      <c r="AF1651" s="24" t="s">
        <v>32</v>
      </c>
      <c r="AG1651" s="24" t="s">
        <v>32</v>
      </c>
      <c r="AH1651" s="24" t="s">
        <v>32</v>
      </c>
      <c r="AI1651" s="16" t="s">
        <v>18050</v>
      </c>
    </row>
    <row r="1652" spans="1:35" x14ac:dyDescent="0.25">
      <c r="A1652" s="17">
        <v>116366.08</v>
      </c>
      <c r="B1652" s="18">
        <v>3</v>
      </c>
      <c r="C1652" s="16" t="s">
        <v>474</v>
      </c>
      <c r="D1652" s="21">
        <v>43649</v>
      </c>
      <c r="E1652" s="16" t="s">
        <v>486</v>
      </c>
      <c r="F1652" s="21">
        <v>44217</v>
      </c>
      <c r="G1652" s="16" t="s">
        <v>32</v>
      </c>
      <c r="H1652" s="26" t="s">
        <v>766</v>
      </c>
      <c r="I1652" s="16" t="s">
        <v>116</v>
      </c>
      <c r="J1652" s="20" t="s">
        <v>116</v>
      </c>
      <c r="L1652" s="16" t="s">
        <v>116</v>
      </c>
      <c r="M1652" s="26" t="s">
        <v>18049</v>
      </c>
      <c r="O1652" s="16" t="s">
        <v>151</v>
      </c>
      <c r="P1652" s="26" t="s">
        <v>757</v>
      </c>
      <c r="T1652" s="22">
        <v>323.61</v>
      </c>
      <c r="U1652" s="21">
        <v>43777</v>
      </c>
      <c r="W1652" s="20" t="s">
        <v>43</v>
      </c>
      <c r="Z1652" s="24" t="s">
        <v>32</v>
      </c>
      <c r="AA1652" s="24" t="s">
        <v>32</v>
      </c>
      <c r="AB1652" s="24" t="s">
        <v>32</v>
      </c>
      <c r="AC1652" s="24" t="s">
        <v>32</v>
      </c>
      <c r="AD1652" s="25">
        <v>0</v>
      </c>
      <c r="AE1652" s="25">
        <v>0</v>
      </c>
      <c r="AF1652" s="25">
        <v>419984</v>
      </c>
      <c r="AG1652" s="25">
        <v>0</v>
      </c>
      <c r="AH1652" s="25">
        <v>419984</v>
      </c>
      <c r="AI1652" s="16" t="s">
        <v>18048</v>
      </c>
    </row>
    <row r="1653" spans="1:35" x14ac:dyDescent="0.25">
      <c r="A1653" s="17">
        <v>116366.09</v>
      </c>
      <c r="B1653" s="18">
        <v>3</v>
      </c>
      <c r="C1653" s="16" t="s">
        <v>31</v>
      </c>
      <c r="D1653" s="21">
        <v>44006</v>
      </c>
      <c r="E1653" s="16" t="s">
        <v>486</v>
      </c>
      <c r="F1653" s="21">
        <v>44169</v>
      </c>
      <c r="G1653" s="16" t="s">
        <v>1568</v>
      </c>
      <c r="H1653" s="26" t="s">
        <v>766</v>
      </c>
      <c r="I1653" s="16" t="s">
        <v>116</v>
      </c>
      <c r="J1653" s="20" t="s">
        <v>116</v>
      </c>
      <c r="L1653" s="16" t="s">
        <v>116</v>
      </c>
      <c r="M1653" s="26" t="s">
        <v>1597</v>
      </c>
      <c r="O1653" s="16" t="s">
        <v>151</v>
      </c>
      <c r="P1653" s="26" t="s">
        <v>757</v>
      </c>
      <c r="T1653" s="22">
        <v>323.61</v>
      </c>
      <c r="U1653" s="21">
        <v>44141</v>
      </c>
      <c r="W1653" s="20" t="s">
        <v>43</v>
      </c>
      <c r="Z1653" s="25">
        <v>0</v>
      </c>
      <c r="AA1653" s="25">
        <v>0</v>
      </c>
      <c r="AB1653" s="25">
        <v>291076</v>
      </c>
      <c r="AC1653" s="25">
        <v>0</v>
      </c>
      <c r="AD1653" s="25">
        <v>0</v>
      </c>
      <c r="AE1653" s="25">
        <v>0</v>
      </c>
      <c r="AF1653" s="25">
        <v>291076</v>
      </c>
      <c r="AG1653" s="25">
        <v>0</v>
      </c>
      <c r="AH1653" s="25">
        <v>291076</v>
      </c>
      <c r="AI1653" s="16" t="s">
        <v>1598</v>
      </c>
    </row>
    <row r="1654" spans="1:35" x14ac:dyDescent="0.25">
      <c r="A1654" s="17">
        <v>116366.1</v>
      </c>
      <c r="B1654" s="18">
        <v>3</v>
      </c>
      <c r="C1654" s="16" t="s">
        <v>73</v>
      </c>
      <c r="D1654" s="21">
        <v>44330</v>
      </c>
      <c r="E1654" s="16" t="s">
        <v>176</v>
      </c>
      <c r="F1654" s="21">
        <v>44364</v>
      </c>
      <c r="G1654" s="16" t="s">
        <v>109</v>
      </c>
      <c r="H1654" s="26" t="s">
        <v>766</v>
      </c>
      <c r="I1654" s="16" t="s">
        <v>116</v>
      </c>
      <c r="J1654" s="20" t="s">
        <v>116</v>
      </c>
      <c r="L1654" s="16" t="s">
        <v>116</v>
      </c>
      <c r="M1654" s="26" t="s">
        <v>18047</v>
      </c>
      <c r="O1654" s="16" t="s">
        <v>151</v>
      </c>
      <c r="P1654" s="26" t="s">
        <v>757</v>
      </c>
      <c r="T1654" s="22">
        <v>323.61</v>
      </c>
      <c r="U1654" s="21">
        <v>44505</v>
      </c>
      <c r="W1654" s="20" t="s">
        <v>43</v>
      </c>
      <c r="Z1654" s="24" t="s">
        <v>32</v>
      </c>
      <c r="AA1654" s="24" t="s">
        <v>32</v>
      </c>
      <c r="AB1654" s="24" t="s">
        <v>32</v>
      </c>
      <c r="AC1654" s="24" t="s">
        <v>32</v>
      </c>
      <c r="AD1654" s="24" t="s">
        <v>32</v>
      </c>
      <c r="AE1654" s="24" t="s">
        <v>32</v>
      </c>
      <c r="AF1654" s="24" t="s">
        <v>32</v>
      </c>
      <c r="AG1654" s="24" t="s">
        <v>32</v>
      </c>
      <c r="AH1654" s="24" t="s">
        <v>32</v>
      </c>
      <c r="AI1654" s="16" t="s">
        <v>18046</v>
      </c>
    </row>
    <row r="1655" spans="1:35" x14ac:dyDescent="0.25">
      <c r="A1655" s="17">
        <v>116368.07</v>
      </c>
      <c r="B1655" s="18">
        <v>4</v>
      </c>
      <c r="C1655" s="16" t="s">
        <v>31</v>
      </c>
      <c r="D1655" s="21">
        <v>43320</v>
      </c>
      <c r="E1655" s="16" t="s">
        <v>176</v>
      </c>
      <c r="F1655" s="21">
        <v>43461</v>
      </c>
      <c r="G1655" s="16" t="s">
        <v>32</v>
      </c>
      <c r="H1655" s="26" t="s">
        <v>186</v>
      </c>
      <c r="M1655" s="26" t="s">
        <v>18045</v>
      </c>
      <c r="O1655" s="16" t="s">
        <v>151</v>
      </c>
      <c r="P1655" s="26" t="s">
        <v>757</v>
      </c>
      <c r="T1655" s="23" t="s">
        <v>32</v>
      </c>
      <c r="U1655" s="21">
        <v>43441</v>
      </c>
      <c r="W1655" s="20" t="s">
        <v>43</v>
      </c>
      <c r="Z1655" s="24" t="s">
        <v>32</v>
      </c>
      <c r="AA1655" s="24" t="s">
        <v>32</v>
      </c>
      <c r="AB1655" s="24" t="s">
        <v>32</v>
      </c>
      <c r="AC1655" s="24" t="s">
        <v>32</v>
      </c>
      <c r="AD1655" s="25">
        <v>0</v>
      </c>
      <c r="AE1655" s="25">
        <v>0</v>
      </c>
      <c r="AF1655" s="25">
        <v>950339</v>
      </c>
      <c r="AG1655" s="25">
        <v>0</v>
      </c>
      <c r="AH1655" s="25">
        <v>950339</v>
      </c>
      <c r="AI1655" s="16" t="s">
        <v>18044</v>
      </c>
    </row>
    <row r="1656" spans="1:35" x14ac:dyDescent="0.25">
      <c r="A1656" s="17">
        <v>116368.08</v>
      </c>
      <c r="B1656" s="18">
        <v>4</v>
      </c>
      <c r="C1656" s="16" t="s">
        <v>31</v>
      </c>
      <c r="D1656" s="21">
        <v>43648</v>
      </c>
      <c r="E1656" s="16" t="s">
        <v>486</v>
      </c>
      <c r="F1656" s="21">
        <v>43801</v>
      </c>
      <c r="G1656" s="16" t="s">
        <v>32</v>
      </c>
      <c r="H1656" s="26" t="s">
        <v>186</v>
      </c>
      <c r="M1656" s="26" t="s">
        <v>18043</v>
      </c>
      <c r="O1656" s="16" t="s">
        <v>151</v>
      </c>
      <c r="P1656" s="26" t="s">
        <v>757</v>
      </c>
      <c r="T1656" s="22">
        <v>557.91</v>
      </c>
      <c r="U1656" s="21">
        <v>43777</v>
      </c>
      <c r="W1656" s="20" t="s">
        <v>43</v>
      </c>
      <c r="Z1656" s="24" t="s">
        <v>32</v>
      </c>
      <c r="AA1656" s="24" t="s">
        <v>32</v>
      </c>
      <c r="AB1656" s="24" t="s">
        <v>32</v>
      </c>
      <c r="AC1656" s="24" t="s">
        <v>32</v>
      </c>
      <c r="AD1656" s="25">
        <v>0</v>
      </c>
      <c r="AE1656" s="25">
        <v>0</v>
      </c>
      <c r="AF1656" s="25">
        <v>1069216</v>
      </c>
      <c r="AG1656" s="25">
        <v>0</v>
      </c>
      <c r="AH1656" s="25">
        <v>1069216</v>
      </c>
      <c r="AI1656" s="16" t="s">
        <v>18042</v>
      </c>
    </row>
    <row r="1657" spans="1:35" x14ac:dyDescent="0.25">
      <c r="A1657" s="17">
        <v>116368.09</v>
      </c>
      <c r="B1657" s="18">
        <v>4</v>
      </c>
      <c r="C1657" s="16" t="s">
        <v>31</v>
      </c>
      <c r="D1657" s="21">
        <v>44006</v>
      </c>
      <c r="E1657" s="16" t="s">
        <v>486</v>
      </c>
      <c r="F1657" s="21">
        <v>44169</v>
      </c>
      <c r="G1657" s="16" t="s">
        <v>1568</v>
      </c>
      <c r="H1657" s="26" t="s">
        <v>186</v>
      </c>
      <c r="M1657" s="26" t="s">
        <v>1599</v>
      </c>
      <c r="O1657" s="16" t="s">
        <v>151</v>
      </c>
      <c r="P1657" s="26" t="s">
        <v>757</v>
      </c>
      <c r="T1657" s="22">
        <v>557.91</v>
      </c>
      <c r="U1657" s="21">
        <v>44141</v>
      </c>
      <c r="W1657" s="20" t="s">
        <v>43</v>
      </c>
      <c r="Z1657" s="25">
        <v>0</v>
      </c>
      <c r="AA1657" s="25">
        <v>0</v>
      </c>
      <c r="AB1657" s="25">
        <v>1018415</v>
      </c>
      <c r="AC1657" s="25">
        <v>0</v>
      </c>
      <c r="AD1657" s="25">
        <v>0</v>
      </c>
      <c r="AE1657" s="25">
        <v>0</v>
      </c>
      <c r="AF1657" s="25">
        <v>1018415</v>
      </c>
      <c r="AG1657" s="25">
        <v>0</v>
      </c>
      <c r="AH1657" s="25">
        <v>1018415</v>
      </c>
      <c r="AI1657" s="16" t="s">
        <v>1600</v>
      </c>
    </row>
    <row r="1658" spans="1:35" x14ac:dyDescent="0.25">
      <c r="A1658" s="17">
        <v>116368.1</v>
      </c>
      <c r="B1658" s="18">
        <v>4</v>
      </c>
      <c r="C1658" s="16" t="s">
        <v>73</v>
      </c>
      <c r="D1658" s="21">
        <v>44330</v>
      </c>
      <c r="E1658" s="16" t="s">
        <v>176</v>
      </c>
      <c r="F1658" s="21">
        <v>44364</v>
      </c>
      <c r="G1658" s="16" t="s">
        <v>109</v>
      </c>
      <c r="H1658" s="26" t="s">
        <v>186</v>
      </c>
      <c r="M1658" s="26" t="s">
        <v>18041</v>
      </c>
      <c r="O1658" s="16" t="s">
        <v>151</v>
      </c>
      <c r="P1658" s="26" t="s">
        <v>757</v>
      </c>
      <c r="T1658" s="22">
        <v>557.91</v>
      </c>
      <c r="U1658" s="21">
        <v>44505</v>
      </c>
      <c r="W1658" s="20" t="s">
        <v>43</v>
      </c>
      <c r="Z1658" s="24" t="s">
        <v>32</v>
      </c>
      <c r="AA1658" s="24" t="s">
        <v>32</v>
      </c>
      <c r="AB1658" s="24" t="s">
        <v>32</v>
      </c>
      <c r="AC1658" s="24" t="s">
        <v>32</v>
      </c>
      <c r="AD1658" s="24" t="s">
        <v>32</v>
      </c>
      <c r="AE1658" s="24" t="s">
        <v>32</v>
      </c>
      <c r="AF1658" s="24" t="s">
        <v>32</v>
      </c>
      <c r="AG1658" s="24" t="s">
        <v>32</v>
      </c>
      <c r="AH1658" s="24" t="s">
        <v>32</v>
      </c>
      <c r="AI1658" s="16" t="s">
        <v>18040</v>
      </c>
    </row>
    <row r="1659" spans="1:35" x14ac:dyDescent="0.25">
      <c r="A1659" s="17">
        <v>116375.08</v>
      </c>
      <c r="B1659" s="18">
        <v>3</v>
      </c>
      <c r="C1659" s="16" t="s">
        <v>474</v>
      </c>
      <c r="D1659" s="21">
        <v>43649</v>
      </c>
      <c r="E1659" s="16" t="s">
        <v>486</v>
      </c>
      <c r="F1659" s="21">
        <v>44183</v>
      </c>
      <c r="G1659" s="16" t="s">
        <v>32</v>
      </c>
      <c r="H1659" s="26" t="s">
        <v>766</v>
      </c>
      <c r="I1659" s="16" t="s">
        <v>116</v>
      </c>
      <c r="J1659" s="20" t="s">
        <v>116</v>
      </c>
      <c r="L1659" s="16" t="s">
        <v>116</v>
      </c>
      <c r="M1659" s="26" t="s">
        <v>18039</v>
      </c>
      <c r="O1659" s="16" t="s">
        <v>151</v>
      </c>
      <c r="P1659" s="26" t="s">
        <v>757</v>
      </c>
      <c r="T1659" s="22">
        <v>249</v>
      </c>
      <c r="U1659" s="21">
        <v>43777</v>
      </c>
      <c r="W1659" s="20" t="s">
        <v>43</v>
      </c>
      <c r="Z1659" s="24" t="s">
        <v>32</v>
      </c>
      <c r="AA1659" s="24" t="s">
        <v>32</v>
      </c>
      <c r="AB1659" s="24" t="s">
        <v>32</v>
      </c>
      <c r="AC1659" s="24" t="s">
        <v>32</v>
      </c>
      <c r="AD1659" s="25">
        <v>0</v>
      </c>
      <c r="AE1659" s="25">
        <v>0</v>
      </c>
      <c r="AF1659" s="25">
        <v>333256</v>
      </c>
      <c r="AG1659" s="25">
        <v>0</v>
      </c>
      <c r="AH1659" s="25">
        <v>333256</v>
      </c>
      <c r="AI1659" s="16" t="s">
        <v>18038</v>
      </c>
    </row>
    <row r="1660" spans="1:35" x14ac:dyDescent="0.25">
      <c r="A1660" s="17">
        <v>116375.09</v>
      </c>
      <c r="B1660" s="18">
        <v>3</v>
      </c>
      <c r="C1660" s="16" t="s">
        <v>31</v>
      </c>
      <c r="D1660" s="21">
        <v>44006</v>
      </c>
      <c r="E1660" s="16" t="s">
        <v>486</v>
      </c>
      <c r="F1660" s="21">
        <v>44169</v>
      </c>
      <c r="G1660" s="16" t="s">
        <v>1568</v>
      </c>
      <c r="H1660" s="26" t="s">
        <v>766</v>
      </c>
      <c r="I1660" s="16" t="s">
        <v>116</v>
      </c>
      <c r="J1660" s="20" t="s">
        <v>116</v>
      </c>
      <c r="L1660" s="16" t="s">
        <v>116</v>
      </c>
      <c r="M1660" s="26" t="s">
        <v>1601</v>
      </c>
      <c r="O1660" s="16" t="s">
        <v>151</v>
      </c>
      <c r="P1660" s="26" t="s">
        <v>757</v>
      </c>
      <c r="T1660" s="22">
        <v>249</v>
      </c>
      <c r="U1660" s="21">
        <v>44141</v>
      </c>
      <c r="W1660" s="20" t="s">
        <v>43</v>
      </c>
      <c r="Z1660" s="25">
        <v>0</v>
      </c>
      <c r="AA1660" s="25">
        <v>0</v>
      </c>
      <c r="AB1660" s="25">
        <v>235724</v>
      </c>
      <c r="AC1660" s="25">
        <v>0</v>
      </c>
      <c r="AD1660" s="25">
        <v>0</v>
      </c>
      <c r="AE1660" s="25">
        <v>0</v>
      </c>
      <c r="AF1660" s="25">
        <v>235724</v>
      </c>
      <c r="AG1660" s="25">
        <v>0</v>
      </c>
      <c r="AH1660" s="25">
        <v>235724</v>
      </c>
      <c r="AI1660" s="16" t="s">
        <v>1602</v>
      </c>
    </row>
    <row r="1661" spans="1:35" x14ac:dyDescent="0.25">
      <c r="A1661" s="17">
        <v>116375.1</v>
      </c>
      <c r="B1661" s="18">
        <v>3</v>
      </c>
      <c r="C1661" s="16" t="s">
        <v>73</v>
      </c>
      <c r="D1661" s="21">
        <v>44330</v>
      </c>
      <c r="E1661" s="16" t="s">
        <v>176</v>
      </c>
      <c r="F1661" s="21">
        <v>44364</v>
      </c>
      <c r="G1661" s="16" t="s">
        <v>109</v>
      </c>
      <c r="H1661" s="26" t="s">
        <v>766</v>
      </c>
      <c r="I1661" s="16" t="s">
        <v>116</v>
      </c>
      <c r="J1661" s="20" t="s">
        <v>116</v>
      </c>
      <c r="L1661" s="16" t="s">
        <v>116</v>
      </c>
      <c r="M1661" s="26" t="s">
        <v>18037</v>
      </c>
      <c r="O1661" s="16" t="s">
        <v>151</v>
      </c>
      <c r="P1661" s="26" t="s">
        <v>757</v>
      </c>
      <c r="T1661" s="22">
        <v>249</v>
      </c>
      <c r="U1661" s="21">
        <v>44505</v>
      </c>
      <c r="W1661" s="20" t="s">
        <v>43</v>
      </c>
      <c r="Z1661" s="24" t="s">
        <v>32</v>
      </c>
      <c r="AA1661" s="24" t="s">
        <v>32</v>
      </c>
      <c r="AB1661" s="24" t="s">
        <v>32</v>
      </c>
      <c r="AC1661" s="24" t="s">
        <v>32</v>
      </c>
      <c r="AD1661" s="24" t="s">
        <v>32</v>
      </c>
      <c r="AE1661" s="24" t="s">
        <v>32</v>
      </c>
      <c r="AF1661" s="24" t="s">
        <v>32</v>
      </c>
      <c r="AG1661" s="24" t="s">
        <v>32</v>
      </c>
      <c r="AH1661" s="24" t="s">
        <v>32</v>
      </c>
      <c r="AI1661" s="16" t="s">
        <v>18036</v>
      </c>
    </row>
    <row r="1662" spans="1:35" x14ac:dyDescent="0.25">
      <c r="A1662" s="17">
        <v>116376.08</v>
      </c>
      <c r="B1662" s="18">
        <v>3</v>
      </c>
      <c r="C1662" s="16" t="s">
        <v>474</v>
      </c>
      <c r="D1662" s="21">
        <v>43649</v>
      </c>
      <c r="E1662" s="16" t="s">
        <v>486</v>
      </c>
      <c r="F1662" s="21">
        <v>44279</v>
      </c>
      <c r="G1662" s="16" t="s">
        <v>75</v>
      </c>
      <c r="H1662" s="26" t="s">
        <v>49</v>
      </c>
      <c r="I1662" s="16" t="s">
        <v>116</v>
      </c>
      <c r="J1662" s="20" t="s">
        <v>116</v>
      </c>
      <c r="L1662" s="16" t="s">
        <v>116</v>
      </c>
      <c r="M1662" s="26" t="s">
        <v>18035</v>
      </c>
      <c r="O1662" s="16" t="s">
        <v>151</v>
      </c>
      <c r="P1662" s="26" t="s">
        <v>757</v>
      </c>
      <c r="T1662" s="22">
        <v>208.88</v>
      </c>
      <c r="U1662" s="21">
        <v>43777</v>
      </c>
      <c r="W1662" s="20" t="s">
        <v>43</v>
      </c>
      <c r="Z1662" s="24" t="s">
        <v>32</v>
      </c>
      <c r="AA1662" s="24" t="s">
        <v>32</v>
      </c>
      <c r="AB1662" s="24" t="s">
        <v>32</v>
      </c>
      <c r="AC1662" s="24" t="s">
        <v>32</v>
      </c>
      <c r="AD1662" s="25">
        <v>0</v>
      </c>
      <c r="AE1662" s="25">
        <v>0</v>
      </c>
      <c r="AF1662" s="25">
        <v>448989</v>
      </c>
      <c r="AG1662" s="25">
        <v>0</v>
      </c>
      <c r="AH1662" s="25">
        <v>448989</v>
      </c>
      <c r="AI1662" s="16" t="s">
        <v>18034</v>
      </c>
    </row>
    <row r="1663" spans="1:35" x14ac:dyDescent="0.25">
      <c r="A1663" s="17">
        <v>116376.09</v>
      </c>
      <c r="B1663" s="18">
        <v>3</v>
      </c>
      <c r="C1663" s="16" t="s">
        <v>31</v>
      </c>
      <c r="D1663" s="21">
        <v>44006</v>
      </c>
      <c r="E1663" s="16" t="s">
        <v>486</v>
      </c>
      <c r="F1663" s="21">
        <v>44279</v>
      </c>
      <c r="G1663" s="16" t="s">
        <v>75</v>
      </c>
      <c r="H1663" s="26" t="s">
        <v>49</v>
      </c>
      <c r="I1663" s="16" t="s">
        <v>116</v>
      </c>
      <c r="J1663" s="20" t="s">
        <v>116</v>
      </c>
      <c r="L1663" s="16" t="s">
        <v>116</v>
      </c>
      <c r="M1663" s="26" t="s">
        <v>1603</v>
      </c>
      <c r="O1663" s="16" t="s">
        <v>151</v>
      </c>
      <c r="P1663" s="26" t="s">
        <v>757</v>
      </c>
      <c r="T1663" s="22">
        <v>208.88</v>
      </c>
      <c r="U1663" s="21">
        <v>44141</v>
      </c>
      <c r="W1663" s="20" t="s">
        <v>43</v>
      </c>
      <c r="Z1663" s="25">
        <v>0</v>
      </c>
      <c r="AA1663" s="25">
        <v>0</v>
      </c>
      <c r="AB1663" s="25">
        <v>338401</v>
      </c>
      <c r="AC1663" s="25">
        <v>0</v>
      </c>
      <c r="AD1663" s="25">
        <v>0</v>
      </c>
      <c r="AE1663" s="25">
        <v>0</v>
      </c>
      <c r="AF1663" s="25">
        <v>338401</v>
      </c>
      <c r="AG1663" s="25">
        <v>0</v>
      </c>
      <c r="AH1663" s="25">
        <v>338401</v>
      </c>
      <c r="AI1663" s="16" t="s">
        <v>1604</v>
      </c>
    </row>
    <row r="1664" spans="1:35" x14ac:dyDescent="0.25">
      <c r="A1664" s="17">
        <v>116376.1</v>
      </c>
      <c r="B1664" s="18">
        <v>3</v>
      </c>
      <c r="C1664" s="16" t="s">
        <v>73</v>
      </c>
      <c r="D1664" s="21">
        <v>44330</v>
      </c>
      <c r="E1664" s="16" t="s">
        <v>176</v>
      </c>
      <c r="F1664" s="21">
        <v>44364</v>
      </c>
      <c r="G1664" s="16" t="s">
        <v>109</v>
      </c>
      <c r="H1664" s="26" t="s">
        <v>49</v>
      </c>
      <c r="I1664" s="16" t="s">
        <v>116</v>
      </c>
      <c r="J1664" s="20" t="s">
        <v>116</v>
      </c>
      <c r="L1664" s="16" t="s">
        <v>116</v>
      </c>
      <c r="M1664" s="26" t="s">
        <v>18033</v>
      </c>
      <c r="O1664" s="16" t="s">
        <v>151</v>
      </c>
      <c r="P1664" s="26" t="s">
        <v>757</v>
      </c>
      <c r="T1664" s="22">
        <v>208.88</v>
      </c>
      <c r="U1664" s="21">
        <v>44505</v>
      </c>
      <c r="W1664" s="20" t="s">
        <v>43</v>
      </c>
      <c r="Z1664" s="24" t="s">
        <v>32</v>
      </c>
      <c r="AA1664" s="24" t="s">
        <v>32</v>
      </c>
      <c r="AB1664" s="24" t="s">
        <v>32</v>
      </c>
      <c r="AC1664" s="24" t="s">
        <v>32</v>
      </c>
      <c r="AD1664" s="24" t="s">
        <v>32</v>
      </c>
      <c r="AE1664" s="24" t="s">
        <v>32</v>
      </c>
      <c r="AF1664" s="24" t="s">
        <v>32</v>
      </c>
      <c r="AG1664" s="24" t="s">
        <v>32</v>
      </c>
      <c r="AH1664" s="24" t="s">
        <v>32</v>
      </c>
      <c r="AI1664" s="16" t="s">
        <v>18032</v>
      </c>
    </row>
    <row r="1665" spans="1:35" x14ac:dyDescent="0.25">
      <c r="A1665" s="17">
        <v>116378.08</v>
      </c>
      <c r="B1665" s="18">
        <v>3</v>
      </c>
      <c r="C1665" s="16" t="s">
        <v>31</v>
      </c>
      <c r="D1665" s="21">
        <v>43649</v>
      </c>
      <c r="E1665" s="16" t="s">
        <v>486</v>
      </c>
      <c r="F1665" s="21">
        <v>43801</v>
      </c>
      <c r="G1665" s="16" t="s">
        <v>32</v>
      </c>
      <c r="H1665" s="26" t="s">
        <v>766</v>
      </c>
      <c r="I1665" s="16" t="s">
        <v>116</v>
      </c>
      <c r="J1665" s="20" t="s">
        <v>116</v>
      </c>
      <c r="L1665" s="16" t="s">
        <v>116</v>
      </c>
      <c r="M1665" s="26" t="s">
        <v>18031</v>
      </c>
      <c r="O1665" s="16" t="s">
        <v>151</v>
      </c>
      <c r="P1665" s="26" t="s">
        <v>757</v>
      </c>
      <c r="T1665" s="22">
        <v>126.3</v>
      </c>
      <c r="U1665" s="21">
        <v>43777</v>
      </c>
      <c r="W1665" s="20" t="s">
        <v>43</v>
      </c>
      <c r="Z1665" s="24" t="s">
        <v>32</v>
      </c>
      <c r="AA1665" s="24" t="s">
        <v>32</v>
      </c>
      <c r="AB1665" s="24" t="s">
        <v>32</v>
      </c>
      <c r="AC1665" s="24" t="s">
        <v>32</v>
      </c>
      <c r="AD1665" s="25">
        <v>0</v>
      </c>
      <c r="AE1665" s="25">
        <v>0</v>
      </c>
      <c r="AF1665" s="25">
        <v>173112</v>
      </c>
      <c r="AG1665" s="25">
        <v>0</v>
      </c>
      <c r="AH1665" s="25">
        <v>173112</v>
      </c>
      <c r="AI1665" s="16" t="s">
        <v>18030</v>
      </c>
    </row>
    <row r="1666" spans="1:35" x14ac:dyDescent="0.25">
      <c r="A1666" s="17">
        <v>116378.09</v>
      </c>
      <c r="B1666" s="18">
        <v>3</v>
      </c>
      <c r="C1666" s="16" t="s">
        <v>31</v>
      </c>
      <c r="D1666" s="21">
        <v>44006</v>
      </c>
      <c r="E1666" s="16" t="s">
        <v>486</v>
      </c>
      <c r="F1666" s="21">
        <v>44169</v>
      </c>
      <c r="G1666" s="16" t="s">
        <v>718</v>
      </c>
      <c r="H1666" s="26" t="s">
        <v>766</v>
      </c>
      <c r="I1666" s="16" t="s">
        <v>116</v>
      </c>
      <c r="J1666" s="20" t="s">
        <v>116</v>
      </c>
      <c r="L1666" s="16" t="s">
        <v>116</v>
      </c>
      <c r="M1666" s="26" t="s">
        <v>1605</v>
      </c>
      <c r="O1666" s="16" t="s">
        <v>151</v>
      </c>
      <c r="P1666" s="26" t="s">
        <v>757</v>
      </c>
      <c r="T1666" s="22">
        <v>126.3</v>
      </c>
      <c r="U1666" s="21">
        <v>44141</v>
      </c>
      <c r="W1666" s="20" t="s">
        <v>43</v>
      </c>
      <c r="Z1666" s="25">
        <v>0</v>
      </c>
      <c r="AA1666" s="25">
        <v>0</v>
      </c>
      <c r="AB1666" s="25">
        <v>116987</v>
      </c>
      <c r="AC1666" s="25">
        <v>0</v>
      </c>
      <c r="AD1666" s="25">
        <v>0</v>
      </c>
      <c r="AE1666" s="25">
        <v>0</v>
      </c>
      <c r="AF1666" s="25">
        <v>116987</v>
      </c>
      <c r="AG1666" s="25">
        <v>0</v>
      </c>
      <c r="AH1666" s="25">
        <v>116987</v>
      </c>
      <c r="AI1666" s="16" t="s">
        <v>1606</v>
      </c>
    </row>
    <row r="1667" spans="1:35" x14ac:dyDescent="0.25">
      <c r="A1667" s="17">
        <v>116378.1</v>
      </c>
      <c r="B1667" s="18">
        <v>3</v>
      </c>
      <c r="C1667" s="16" t="s">
        <v>73</v>
      </c>
      <c r="D1667" s="21">
        <v>44330</v>
      </c>
      <c r="E1667" s="16" t="s">
        <v>176</v>
      </c>
      <c r="F1667" s="21">
        <v>44364</v>
      </c>
      <c r="G1667" s="16" t="s">
        <v>109</v>
      </c>
      <c r="H1667" s="26" t="s">
        <v>766</v>
      </c>
      <c r="I1667" s="16" t="s">
        <v>116</v>
      </c>
      <c r="J1667" s="20" t="s">
        <v>116</v>
      </c>
      <c r="L1667" s="16" t="s">
        <v>116</v>
      </c>
      <c r="M1667" s="26" t="s">
        <v>18029</v>
      </c>
      <c r="O1667" s="16" t="s">
        <v>151</v>
      </c>
      <c r="P1667" s="26" t="s">
        <v>757</v>
      </c>
      <c r="T1667" s="22">
        <v>124.97</v>
      </c>
      <c r="U1667" s="21">
        <v>44505</v>
      </c>
      <c r="W1667" s="20" t="s">
        <v>43</v>
      </c>
      <c r="Z1667" s="24" t="s">
        <v>32</v>
      </c>
      <c r="AA1667" s="24" t="s">
        <v>32</v>
      </c>
      <c r="AB1667" s="24" t="s">
        <v>32</v>
      </c>
      <c r="AC1667" s="24" t="s">
        <v>32</v>
      </c>
      <c r="AD1667" s="24" t="s">
        <v>32</v>
      </c>
      <c r="AE1667" s="24" t="s">
        <v>32</v>
      </c>
      <c r="AF1667" s="24" t="s">
        <v>32</v>
      </c>
      <c r="AG1667" s="24" t="s">
        <v>32</v>
      </c>
      <c r="AH1667" s="24" t="s">
        <v>32</v>
      </c>
      <c r="AI1667" s="16" t="s">
        <v>18028</v>
      </c>
    </row>
    <row r="1668" spans="1:35" x14ac:dyDescent="0.25">
      <c r="A1668" s="17">
        <v>116381.03</v>
      </c>
      <c r="B1668" s="18">
        <v>3</v>
      </c>
      <c r="C1668" s="16" t="s">
        <v>474</v>
      </c>
      <c r="D1668" s="21">
        <v>41911</v>
      </c>
      <c r="E1668" s="16" t="s">
        <v>142</v>
      </c>
      <c r="F1668" s="21">
        <v>44279</v>
      </c>
      <c r="G1668" s="16" t="s">
        <v>75</v>
      </c>
      <c r="H1668" s="26" t="s">
        <v>434</v>
      </c>
      <c r="I1668" s="16" t="s">
        <v>116</v>
      </c>
      <c r="J1668" s="20" t="s">
        <v>116</v>
      </c>
      <c r="L1668" s="16" t="s">
        <v>116</v>
      </c>
      <c r="M1668" s="26" t="s">
        <v>18027</v>
      </c>
      <c r="O1668" s="16" t="s">
        <v>151</v>
      </c>
      <c r="P1668" s="26" t="s">
        <v>757</v>
      </c>
      <c r="T1668" s="22">
        <v>168.87</v>
      </c>
      <c r="U1668" s="21">
        <v>41957</v>
      </c>
      <c r="W1668" s="20" t="s">
        <v>43</v>
      </c>
      <c r="Z1668" s="24" t="s">
        <v>32</v>
      </c>
      <c r="AA1668" s="24" t="s">
        <v>32</v>
      </c>
      <c r="AB1668" s="24" t="s">
        <v>32</v>
      </c>
      <c r="AC1668" s="24" t="s">
        <v>32</v>
      </c>
      <c r="AD1668" s="25">
        <v>0</v>
      </c>
      <c r="AE1668" s="25">
        <v>0</v>
      </c>
      <c r="AF1668" s="25">
        <v>90748</v>
      </c>
      <c r="AG1668" s="25">
        <v>0</v>
      </c>
      <c r="AH1668" s="25">
        <v>90748</v>
      </c>
      <c r="AI1668" s="16" t="s">
        <v>18026</v>
      </c>
    </row>
    <row r="1669" spans="1:35" x14ac:dyDescent="0.25">
      <c r="A1669" s="17">
        <v>116381.08</v>
      </c>
      <c r="B1669" s="18">
        <v>3</v>
      </c>
      <c r="C1669" s="16" t="s">
        <v>474</v>
      </c>
      <c r="D1669" s="21">
        <v>43649</v>
      </c>
      <c r="E1669" s="16" t="s">
        <v>486</v>
      </c>
      <c r="F1669" s="21">
        <v>44279</v>
      </c>
      <c r="G1669" s="16" t="s">
        <v>75</v>
      </c>
      <c r="H1669" s="26" t="s">
        <v>434</v>
      </c>
      <c r="I1669" s="16" t="s">
        <v>116</v>
      </c>
      <c r="J1669" s="20" t="s">
        <v>116</v>
      </c>
      <c r="L1669" s="16" t="s">
        <v>116</v>
      </c>
      <c r="M1669" s="26" t="s">
        <v>18025</v>
      </c>
      <c r="O1669" s="16" t="s">
        <v>151</v>
      </c>
      <c r="P1669" s="26" t="s">
        <v>757</v>
      </c>
      <c r="T1669" s="22">
        <v>168.87</v>
      </c>
      <c r="U1669" s="21">
        <v>43777</v>
      </c>
      <c r="W1669" s="20" t="s">
        <v>43</v>
      </c>
      <c r="Z1669" s="24" t="s">
        <v>32</v>
      </c>
      <c r="AA1669" s="24" t="s">
        <v>32</v>
      </c>
      <c r="AB1669" s="24" t="s">
        <v>32</v>
      </c>
      <c r="AC1669" s="24" t="s">
        <v>32</v>
      </c>
      <c r="AD1669" s="25">
        <v>0</v>
      </c>
      <c r="AE1669" s="25">
        <v>0</v>
      </c>
      <c r="AF1669" s="25">
        <v>174133</v>
      </c>
      <c r="AG1669" s="25">
        <v>0</v>
      </c>
      <c r="AH1669" s="25">
        <v>174133</v>
      </c>
      <c r="AI1669" s="16" t="s">
        <v>18024</v>
      </c>
    </row>
    <row r="1670" spans="1:35" x14ac:dyDescent="0.25">
      <c r="A1670" s="17">
        <v>116381.09</v>
      </c>
      <c r="B1670" s="18">
        <v>3</v>
      </c>
      <c r="C1670" s="16" t="s">
        <v>31</v>
      </c>
      <c r="D1670" s="21">
        <v>44006</v>
      </c>
      <c r="E1670" s="16" t="s">
        <v>486</v>
      </c>
      <c r="F1670" s="21">
        <v>44279</v>
      </c>
      <c r="G1670" s="16" t="s">
        <v>75</v>
      </c>
      <c r="H1670" s="26" t="s">
        <v>434</v>
      </c>
      <c r="I1670" s="16" t="s">
        <v>116</v>
      </c>
      <c r="J1670" s="20" t="s">
        <v>116</v>
      </c>
      <c r="L1670" s="16" t="s">
        <v>116</v>
      </c>
      <c r="M1670" s="26" t="s">
        <v>1607</v>
      </c>
      <c r="O1670" s="16" t="s">
        <v>151</v>
      </c>
      <c r="P1670" s="26" t="s">
        <v>757</v>
      </c>
      <c r="T1670" s="22">
        <v>168.87</v>
      </c>
      <c r="U1670" s="21">
        <v>44141</v>
      </c>
      <c r="W1670" s="20" t="s">
        <v>43</v>
      </c>
      <c r="Z1670" s="25">
        <v>0</v>
      </c>
      <c r="AA1670" s="25">
        <v>0</v>
      </c>
      <c r="AB1670" s="25">
        <v>120709</v>
      </c>
      <c r="AC1670" s="25">
        <v>0</v>
      </c>
      <c r="AD1670" s="25">
        <v>0</v>
      </c>
      <c r="AE1670" s="25">
        <v>0</v>
      </c>
      <c r="AF1670" s="25">
        <v>120709</v>
      </c>
      <c r="AG1670" s="25">
        <v>0</v>
      </c>
      <c r="AH1670" s="25">
        <v>120709</v>
      </c>
      <c r="AI1670" s="16" t="s">
        <v>1608</v>
      </c>
    </row>
    <row r="1671" spans="1:35" x14ac:dyDescent="0.25">
      <c r="A1671" s="17">
        <v>116381.1</v>
      </c>
      <c r="B1671" s="18">
        <v>3</v>
      </c>
      <c r="C1671" s="16" t="s">
        <v>73</v>
      </c>
      <c r="D1671" s="21">
        <v>44330</v>
      </c>
      <c r="E1671" s="16" t="s">
        <v>176</v>
      </c>
      <c r="F1671" s="21">
        <v>44364</v>
      </c>
      <c r="G1671" s="16" t="s">
        <v>109</v>
      </c>
      <c r="H1671" s="26" t="s">
        <v>434</v>
      </c>
      <c r="I1671" s="16" t="s">
        <v>116</v>
      </c>
      <c r="J1671" s="20" t="s">
        <v>116</v>
      </c>
      <c r="L1671" s="16" t="s">
        <v>116</v>
      </c>
      <c r="M1671" s="26" t="s">
        <v>18023</v>
      </c>
      <c r="O1671" s="16" t="s">
        <v>151</v>
      </c>
      <c r="P1671" s="26" t="s">
        <v>757</v>
      </c>
      <c r="T1671" s="22">
        <v>168.87</v>
      </c>
      <c r="U1671" s="21">
        <v>44505</v>
      </c>
      <c r="W1671" s="20" t="s">
        <v>43</v>
      </c>
      <c r="Z1671" s="24" t="s">
        <v>32</v>
      </c>
      <c r="AA1671" s="24" t="s">
        <v>32</v>
      </c>
      <c r="AB1671" s="24" t="s">
        <v>32</v>
      </c>
      <c r="AC1671" s="24" t="s">
        <v>32</v>
      </c>
      <c r="AD1671" s="24" t="s">
        <v>32</v>
      </c>
      <c r="AE1671" s="24" t="s">
        <v>32</v>
      </c>
      <c r="AF1671" s="24" t="s">
        <v>32</v>
      </c>
      <c r="AG1671" s="24" t="s">
        <v>32</v>
      </c>
      <c r="AH1671" s="24" t="s">
        <v>32</v>
      </c>
      <c r="AI1671" s="16" t="s">
        <v>18022</v>
      </c>
    </row>
    <row r="1672" spans="1:35" x14ac:dyDescent="0.25">
      <c r="A1672" s="17">
        <v>116454</v>
      </c>
      <c r="B1672" s="18">
        <v>3</v>
      </c>
      <c r="C1672" s="16" t="s">
        <v>73</v>
      </c>
      <c r="D1672" s="21">
        <v>40833</v>
      </c>
      <c r="E1672" s="16" t="s">
        <v>1609</v>
      </c>
      <c r="F1672" s="21">
        <v>43971</v>
      </c>
      <c r="G1672" s="16" t="s">
        <v>1610</v>
      </c>
      <c r="H1672" s="26" t="s">
        <v>766</v>
      </c>
      <c r="L1672" s="16" t="s">
        <v>110</v>
      </c>
      <c r="M1672" s="26" t="s">
        <v>1611</v>
      </c>
      <c r="O1672" s="16" t="s">
        <v>1612</v>
      </c>
      <c r="T1672" s="23" t="s">
        <v>32</v>
      </c>
      <c r="W1672" s="20" t="s">
        <v>43</v>
      </c>
      <c r="Z1672" s="25">
        <v>0</v>
      </c>
      <c r="AA1672" s="25">
        <v>0</v>
      </c>
      <c r="AB1672" s="25">
        <v>0</v>
      </c>
      <c r="AC1672" s="25">
        <v>0</v>
      </c>
      <c r="AD1672" s="25">
        <v>0</v>
      </c>
      <c r="AE1672" s="25">
        <v>0</v>
      </c>
      <c r="AF1672" s="25">
        <v>138296.57999999999</v>
      </c>
      <c r="AG1672" s="25">
        <v>0</v>
      </c>
      <c r="AH1672" s="25">
        <v>138296.57999999999</v>
      </c>
      <c r="AI1672" s="16" t="s">
        <v>1613</v>
      </c>
    </row>
    <row r="1673" spans="1:35" x14ac:dyDescent="0.25">
      <c r="A1673" s="17">
        <v>116581</v>
      </c>
      <c r="B1673" s="18">
        <v>4</v>
      </c>
      <c r="C1673" s="16" t="s">
        <v>73</v>
      </c>
      <c r="D1673" s="21">
        <v>40840</v>
      </c>
      <c r="E1673" s="16" t="s">
        <v>1609</v>
      </c>
      <c r="F1673" s="21">
        <v>43418</v>
      </c>
      <c r="G1673" s="16" t="s">
        <v>75</v>
      </c>
      <c r="H1673" s="26" t="s">
        <v>186</v>
      </c>
      <c r="M1673" s="26" t="s">
        <v>18021</v>
      </c>
      <c r="O1673" s="16" t="s">
        <v>4543</v>
      </c>
      <c r="T1673" s="23" t="s">
        <v>32</v>
      </c>
      <c r="W1673" s="20" t="s">
        <v>43</v>
      </c>
      <c r="Z1673" s="24" t="s">
        <v>32</v>
      </c>
      <c r="AA1673" s="24" t="s">
        <v>32</v>
      </c>
      <c r="AB1673" s="24" t="s">
        <v>32</v>
      </c>
      <c r="AC1673" s="24" t="s">
        <v>32</v>
      </c>
      <c r="AD1673" s="25">
        <v>0</v>
      </c>
      <c r="AE1673" s="25">
        <v>0</v>
      </c>
      <c r="AF1673" s="25">
        <v>0</v>
      </c>
      <c r="AG1673" s="25">
        <v>0</v>
      </c>
      <c r="AH1673" s="25">
        <v>0</v>
      </c>
      <c r="AI1673" s="16" t="s">
        <v>18020</v>
      </c>
    </row>
    <row r="1674" spans="1:35" x14ac:dyDescent="0.25">
      <c r="A1674" s="17">
        <v>116582</v>
      </c>
      <c r="B1674" s="18">
        <v>3</v>
      </c>
      <c r="C1674" s="16" t="s">
        <v>73</v>
      </c>
      <c r="D1674" s="21">
        <v>40840</v>
      </c>
      <c r="E1674" s="16" t="s">
        <v>1609</v>
      </c>
      <c r="F1674" s="21">
        <v>43418</v>
      </c>
      <c r="G1674" s="16" t="s">
        <v>75</v>
      </c>
      <c r="H1674" s="26" t="s">
        <v>766</v>
      </c>
      <c r="M1674" s="26" t="s">
        <v>18019</v>
      </c>
      <c r="O1674" s="16" t="s">
        <v>4543</v>
      </c>
      <c r="T1674" s="23" t="s">
        <v>32</v>
      </c>
      <c r="W1674" s="20" t="s">
        <v>43</v>
      </c>
      <c r="Z1674" s="24" t="s">
        <v>32</v>
      </c>
      <c r="AA1674" s="24" t="s">
        <v>32</v>
      </c>
      <c r="AB1674" s="24" t="s">
        <v>32</v>
      </c>
      <c r="AC1674" s="24" t="s">
        <v>32</v>
      </c>
      <c r="AD1674" s="25">
        <v>0</v>
      </c>
      <c r="AE1674" s="25">
        <v>0</v>
      </c>
      <c r="AF1674" s="25">
        <v>0</v>
      </c>
      <c r="AG1674" s="25">
        <v>0</v>
      </c>
      <c r="AH1674" s="25">
        <v>0</v>
      </c>
      <c r="AI1674" s="16" t="s">
        <v>18018</v>
      </c>
    </row>
    <row r="1675" spans="1:35" x14ac:dyDescent="0.25">
      <c r="A1675" s="17">
        <v>116583</v>
      </c>
      <c r="B1675" s="18">
        <v>2</v>
      </c>
      <c r="C1675" s="16" t="s">
        <v>73</v>
      </c>
      <c r="D1675" s="21">
        <v>40840</v>
      </c>
      <c r="E1675" s="16" t="s">
        <v>1609</v>
      </c>
      <c r="F1675" s="21">
        <v>43418</v>
      </c>
      <c r="G1675" s="16" t="s">
        <v>75</v>
      </c>
      <c r="H1675" s="26" t="s">
        <v>1336</v>
      </c>
      <c r="M1675" s="26" t="s">
        <v>18017</v>
      </c>
      <c r="O1675" s="16" t="s">
        <v>4543</v>
      </c>
      <c r="T1675" s="23" t="s">
        <v>32</v>
      </c>
      <c r="W1675" s="20" t="s">
        <v>43</v>
      </c>
      <c r="Z1675" s="24" t="s">
        <v>32</v>
      </c>
      <c r="AA1675" s="24" t="s">
        <v>32</v>
      </c>
      <c r="AB1675" s="24" t="s">
        <v>32</v>
      </c>
      <c r="AC1675" s="24" t="s">
        <v>32</v>
      </c>
      <c r="AD1675" s="25">
        <v>0</v>
      </c>
      <c r="AE1675" s="25">
        <v>0</v>
      </c>
      <c r="AF1675" s="25">
        <v>0</v>
      </c>
      <c r="AG1675" s="25">
        <v>0</v>
      </c>
      <c r="AH1675" s="25">
        <v>0</v>
      </c>
      <c r="AI1675" s="16" t="s">
        <v>18016</v>
      </c>
    </row>
    <row r="1676" spans="1:35" x14ac:dyDescent="0.25">
      <c r="A1676" s="17">
        <v>116588</v>
      </c>
      <c r="B1676" s="18">
        <v>2</v>
      </c>
      <c r="C1676" s="16" t="s">
        <v>73</v>
      </c>
      <c r="D1676" s="21">
        <v>40840</v>
      </c>
      <c r="E1676" s="16" t="s">
        <v>1609</v>
      </c>
      <c r="F1676" s="21">
        <v>43418</v>
      </c>
      <c r="G1676" s="16" t="s">
        <v>75</v>
      </c>
      <c r="H1676" s="26" t="s">
        <v>1336</v>
      </c>
      <c r="M1676" s="26" t="s">
        <v>18015</v>
      </c>
      <c r="O1676" s="16" t="s">
        <v>4543</v>
      </c>
      <c r="T1676" s="23" t="s">
        <v>32</v>
      </c>
      <c r="W1676" s="20" t="s">
        <v>43</v>
      </c>
      <c r="Z1676" s="24" t="s">
        <v>32</v>
      </c>
      <c r="AA1676" s="24" t="s">
        <v>32</v>
      </c>
      <c r="AB1676" s="24" t="s">
        <v>32</v>
      </c>
      <c r="AC1676" s="24" t="s">
        <v>32</v>
      </c>
      <c r="AD1676" s="25">
        <v>0</v>
      </c>
      <c r="AE1676" s="25">
        <v>0</v>
      </c>
      <c r="AF1676" s="25">
        <v>0</v>
      </c>
      <c r="AG1676" s="25">
        <v>0</v>
      </c>
      <c r="AH1676" s="25">
        <v>0</v>
      </c>
      <c r="AI1676" s="16" t="s">
        <v>18014</v>
      </c>
    </row>
    <row r="1677" spans="1:35" x14ac:dyDescent="0.25">
      <c r="A1677" s="17">
        <v>116590</v>
      </c>
      <c r="B1677" s="18">
        <v>2</v>
      </c>
      <c r="C1677" s="16" t="s">
        <v>73</v>
      </c>
      <c r="D1677" s="21">
        <v>40840</v>
      </c>
      <c r="E1677" s="16" t="s">
        <v>1609</v>
      </c>
      <c r="F1677" s="21">
        <v>43418</v>
      </c>
      <c r="G1677" s="16" t="s">
        <v>75</v>
      </c>
      <c r="H1677" s="26" t="s">
        <v>1336</v>
      </c>
      <c r="M1677" s="26" t="s">
        <v>18013</v>
      </c>
      <c r="O1677" s="16" t="s">
        <v>4543</v>
      </c>
      <c r="T1677" s="23" t="s">
        <v>32</v>
      </c>
      <c r="W1677" s="20" t="s">
        <v>43</v>
      </c>
      <c r="Z1677" s="24" t="s">
        <v>32</v>
      </c>
      <c r="AA1677" s="24" t="s">
        <v>32</v>
      </c>
      <c r="AB1677" s="24" t="s">
        <v>32</v>
      </c>
      <c r="AC1677" s="24" t="s">
        <v>32</v>
      </c>
      <c r="AD1677" s="25">
        <v>0</v>
      </c>
      <c r="AE1677" s="25">
        <v>0</v>
      </c>
      <c r="AF1677" s="25">
        <v>0</v>
      </c>
      <c r="AG1677" s="25">
        <v>0</v>
      </c>
      <c r="AH1677" s="25">
        <v>0</v>
      </c>
      <c r="AI1677" s="16" t="s">
        <v>18012</v>
      </c>
    </row>
    <row r="1678" spans="1:35" x14ac:dyDescent="0.25">
      <c r="A1678" s="17">
        <v>116595</v>
      </c>
      <c r="B1678" s="18">
        <v>2</v>
      </c>
      <c r="C1678" s="16" t="s">
        <v>73</v>
      </c>
      <c r="D1678" s="21">
        <v>40840</v>
      </c>
      <c r="E1678" s="16" t="s">
        <v>1609</v>
      </c>
      <c r="F1678" s="21">
        <v>43418</v>
      </c>
      <c r="G1678" s="16" t="s">
        <v>75</v>
      </c>
      <c r="H1678" s="26" t="s">
        <v>1336</v>
      </c>
      <c r="M1678" s="26" t="s">
        <v>18011</v>
      </c>
      <c r="O1678" s="16" t="s">
        <v>4543</v>
      </c>
      <c r="T1678" s="23" t="s">
        <v>32</v>
      </c>
      <c r="W1678" s="20" t="s">
        <v>43</v>
      </c>
      <c r="Z1678" s="24" t="s">
        <v>32</v>
      </c>
      <c r="AA1678" s="24" t="s">
        <v>32</v>
      </c>
      <c r="AB1678" s="24" t="s">
        <v>32</v>
      </c>
      <c r="AC1678" s="24" t="s">
        <v>32</v>
      </c>
      <c r="AD1678" s="25">
        <v>0</v>
      </c>
      <c r="AE1678" s="25">
        <v>0</v>
      </c>
      <c r="AF1678" s="25">
        <v>0</v>
      </c>
      <c r="AG1678" s="25">
        <v>0</v>
      </c>
      <c r="AH1678" s="25">
        <v>0</v>
      </c>
      <c r="AI1678" s="16" t="s">
        <v>18010</v>
      </c>
    </row>
    <row r="1679" spans="1:35" x14ac:dyDescent="0.25">
      <c r="A1679" s="17">
        <v>116627</v>
      </c>
      <c r="B1679" s="18">
        <v>6</v>
      </c>
      <c r="C1679" s="16" t="s">
        <v>73</v>
      </c>
      <c r="D1679" s="21">
        <v>40841</v>
      </c>
      <c r="E1679" s="16" t="s">
        <v>142</v>
      </c>
      <c r="F1679" s="21">
        <v>43418</v>
      </c>
      <c r="G1679" s="16" t="s">
        <v>75</v>
      </c>
      <c r="H1679" s="26" t="s">
        <v>76</v>
      </c>
      <c r="M1679" s="26" t="s">
        <v>18009</v>
      </c>
      <c r="O1679" s="16" t="s">
        <v>78</v>
      </c>
      <c r="P1679" s="26" t="s">
        <v>78</v>
      </c>
      <c r="T1679" s="23" t="s">
        <v>32</v>
      </c>
      <c r="W1679" s="20" t="s">
        <v>43</v>
      </c>
      <c r="Z1679" s="24" t="s">
        <v>32</v>
      </c>
      <c r="AA1679" s="24" t="s">
        <v>32</v>
      </c>
      <c r="AB1679" s="24" t="s">
        <v>32</v>
      </c>
      <c r="AC1679" s="24" t="s">
        <v>32</v>
      </c>
      <c r="AD1679" s="25">
        <v>0</v>
      </c>
      <c r="AE1679" s="25">
        <v>0</v>
      </c>
      <c r="AF1679" s="25">
        <v>100000</v>
      </c>
      <c r="AG1679" s="25">
        <v>0</v>
      </c>
      <c r="AH1679" s="25">
        <v>100000</v>
      </c>
      <c r="AI1679" s="16" t="s">
        <v>18008</v>
      </c>
    </row>
    <row r="1680" spans="1:35" ht="45" x14ac:dyDescent="0.25">
      <c r="A1680" s="17">
        <v>116765.01</v>
      </c>
      <c r="B1680" s="18">
        <v>1</v>
      </c>
      <c r="C1680" s="16" t="s">
        <v>474</v>
      </c>
      <c r="D1680" s="21">
        <v>42312</v>
      </c>
      <c r="E1680" s="16" t="s">
        <v>56</v>
      </c>
      <c r="F1680" s="21">
        <v>44243</v>
      </c>
      <c r="G1680" s="16" t="s">
        <v>1124</v>
      </c>
      <c r="H1680" s="26" t="s">
        <v>232</v>
      </c>
      <c r="M1680" s="26" t="s">
        <v>18007</v>
      </c>
      <c r="N1680" s="26" t="s">
        <v>18006</v>
      </c>
      <c r="O1680" s="16" t="s">
        <v>60</v>
      </c>
      <c r="P1680" s="26" t="s">
        <v>67</v>
      </c>
      <c r="T1680" s="22">
        <v>0</v>
      </c>
      <c r="W1680" s="20" t="s">
        <v>43</v>
      </c>
      <c r="X1680" s="16" t="s">
        <v>44</v>
      </c>
      <c r="Z1680" s="24" t="s">
        <v>32</v>
      </c>
      <c r="AA1680" s="24" t="s">
        <v>32</v>
      </c>
      <c r="AB1680" s="24" t="s">
        <v>32</v>
      </c>
      <c r="AC1680" s="24" t="s">
        <v>32</v>
      </c>
      <c r="AD1680" s="25">
        <v>0</v>
      </c>
      <c r="AE1680" s="25">
        <v>0</v>
      </c>
      <c r="AF1680" s="25">
        <v>571144</v>
      </c>
      <c r="AG1680" s="25">
        <v>0</v>
      </c>
      <c r="AH1680" s="25">
        <v>571144</v>
      </c>
      <c r="AI1680" s="16" t="s">
        <v>18005</v>
      </c>
    </row>
    <row r="1681" spans="1:35" x14ac:dyDescent="0.25">
      <c r="A1681" s="17">
        <v>116866</v>
      </c>
      <c r="B1681" s="18">
        <v>3</v>
      </c>
      <c r="C1681" s="16" t="s">
        <v>73</v>
      </c>
      <c r="D1681" s="21">
        <v>40869</v>
      </c>
      <c r="E1681" s="16" t="s">
        <v>1609</v>
      </c>
      <c r="F1681" s="21">
        <v>40869</v>
      </c>
      <c r="G1681" s="16" t="s">
        <v>1609</v>
      </c>
      <c r="H1681" s="26" t="s">
        <v>766</v>
      </c>
      <c r="L1681" s="16" t="s">
        <v>110</v>
      </c>
      <c r="M1681" s="26" t="s">
        <v>18004</v>
      </c>
      <c r="O1681" s="16" t="s">
        <v>1612</v>
      </c>
      <c r="T1681" s="23" t="s">
        <v>32</v>
      </c>
      <c r="W1681" s="20" t="s">
        <v>43</v>
      </c>
      <c r="Z1681" s="24" t="s">
        <v>32</v>
      </c>
      <c r="AA1681" s="24" t="s">
        <v>32</v>
      </c>
      <c r="AB1681" s="24" t="s">
        <v>32</v>
      </c>
      <c r="AC1681" s="24" t="s">
        <v>32</v>
      </c>
      <c r="AD1681" s="24" t="s">
        <v>32</v>
      </c>
      <c r="AE1681" s="24" t="s">
        <v>32</v>
      </c>
      <c r="AF1681" s="24" t="s">
        <v>32</v>
      </c>
      <c r="AG1681" s="24" t="s">
        <v>32</v>
      </c>
      <c r="AH1681" s="24" t="s">
        <v>32</v>
      </c>
    </row>
    <row r="1682" spans="1:35" x14ac:dyDescent="0.25">
      <c r="A1682" s="17">
        <v>116881.07</v>
      </c>
      <c r="B1682" s="18">
        <v>1</v>
      </c>
      <c r="C1682" s="16" t="s">
        <v>474</v>
      </c>
      <c r="D1682" s="21">
        <v>43364</v>
      </c>
      <c r="E1682" s="16" t="s">
        <v>176</v>
      </c>
      <c r="F1682" s="21">
        <v>43949</v>
      </c>
      <c r="G1682" s="16" t="s">
        <v>142</v>
      </c>
      <c r="H1682" s="26" t="s">
        <v>1163</v>
      </c>
      <c r="M1682" s="26" t="s">
        <v>18003</v>
      </c>
      <c r="N1682" s="26" t="s">
        <v>1615</v>
      </c>
      <c r="O1682" s="16" t="s">
        <v>151</v>
      </c>
      <c r="P1682" s="26" t="s">
        <v>1616</v>
      </c>
      <c r="T1682" s="23" t="s">
        <v>32</v>
      </c>
      <c r="U1682" s="21">
        <v>43504</v>
      </c>
      <c r="W1682" s="20" t="s">
        <v>43</v>
      </c>
      <c r="Z1682" s="24" t="s">
        <v>32</v>
      </c>
      <c r="AA1682" s="24" t="s">
        <v>32</v>
      </c>
      <c r="AB1682" s="24" t="s">
        <v>32</v>
      </c>
      <c r="AC1682" s="24" t="s">
        <v>32</v>
      </c>
      <c r="AD1682" s="25">
        <v>0</v>
      </c>
      <c r="AE1682" s="25">
        <v>0</v>
      </c>
      <c r="AF1682" s="25">
        <v>1120822</v>
      </c>
      <c r="AG1682" s="25">
        <v>0</v>
      </c>
      <c r="AH1682" s="25">
        <v>1120822</v>
      </c>
      <c r="AI1682" s="16" t="s">
        <v>18002</v>
      </c>
    </row>
    <row r="1683" spans="1:35" x14ac:dyDescent="0.25">
      <c r="A1683" s="17">
        <v>116881.08</v>
      </c>
      <c r="B1683" s="18">
        <v>1</v>
      </c>
      <c r="C1683" s="16" t="s">
        <v>474</v>
      </c>
      <c r="D1683" s="21">
        <v>43734</v>
      </c>
      <c r="E1683" s="16" t="s">
        <v>176</v>
      </c>
      <c r="F1683" s="21">
        <v>44349</v>
      </c>
      <c r="G1683" s="16" t="s">
        <v>32</v>
      </c>
      <c r="H1683" s="26" t="s">
        <v>1163</v>
      </c>
      <c r="M1683" s="26" t="s">
        <v>18001</v>
      </c>
      <c r="N1683" s="26" t="s">
        <v>1615</v>
      </c>
      <c r="O1683" s="16" t="s">
        <v>151</v>
      </c>
      <c r="P1683" s="26" t="s">
        <v>1616</v>
      </c>
      <c r="T1683" s="23" t="s">
        <v>32</v>
      </c>
      <c r="U1683" s="21">
        <v>43868</v>
      </c>
      <c r="W1683" s="20" t="s">
        <v>43</v>
      </c>
      <c r="Z1683" s="24" t="s">
        <v>32</v>
      </c>
      <c r="AA1683" s="24" t="s">
        <v>32</v>
      </c>
      <c r="AB1683" s="24" t="s">
        <v>32</v>
      </c>
      <c r="AC1683" s="24" t="s">
        <v>32</v>
      </c>
      <c r="AD1683" s="25">
        <v>0</v>
      </c>
      <c r="AE1683" s="25">
        <v>0</v>
      </c>
      <c r="AF1683" s="25">
        <v>708750</v>
      </c>
      <c r="AG1683" s="25">
        <v>0</v>
      </c>
      <c r="AH1683" s="25">
        <v>708750</v>
      </c>
      <c r="AI1683" s="16" t="s">
        <v>18000</v>
      </c>
    </row>
    <row r="1684" spans="1:35" x14ac:dyDescent="0.25">
      <c r="A1684" s="17">
        <v>116881.09</v>
      </c>
      <c r="B1684" s="18">
        <v>1</v>
      </c>
      <c r="C1684" s="16" t="s">
        <v>31</v>
      </c>
      <c r="D1684" s="21">
        <v>44064</v>
      </c>
      <c r="E1684" s="16" t="s">
        <v>176</v>
      </c>
      <c r="F1684" s="21">
        <v>44188</v>
      </c>
      <c r="G1684" s="16" t="s">
        <v>32</v>
      </c>
      <c r="H1684" s="26" t="s">
        <v>1163</v>
      </c>
      <c r="M1684" s="26" t="s">
        <v>1614</v>
      </c>
      <c r="N1684" s="26" t="s">
        <v>1615</v>
      </c>
      <c r="O1684" s="16" t="s">
        <v>151</v>
      </c>
      <c r="P1684" s="26" t="s">
        <v>1616</v>
      </c>
      <c r="T1684" s="23" t="s">
        <v>32</v>
      </c>
      <c r="U1684" s="21">
        <v>44176</v>
      </c>
      <c r="W1684" s="20" t="s">
        <v>43</v>
      </c>
      <c r="Z1684" s="25">
        <v>0</v>
      </c>
      <c r="AA1684" s="25">
        <v>0</v>
      </c>
      <c r="AB1684" s="25">
        <v>858063</v>
      </c>
      <c r="AC1684" s="25">
        <v>0</v>
      </c>
      <c r="AD1684" s="25">
        <v>0</v>
      </c>
      <c r="AE1684" s="25">
        <v>0</v>
      </c>
      <c r="AF1684" s="25">
        <v>858063</v>
      </c>
      <c r="AG1684" s="25">
        <v>0</v>
      </c>
      <c r="AH1684" s="25">
        <v>858063</v>
      </c>
      <c r="AI1684" s="16" t="s">
        <v>1617</v>
      </c>
    </row>
    <row r="1685" spans="1:35" x14ac:dyDescent="0.25">
      <c r="A1685" s="17">
        <v>116882.07</v>
      </c>
      <c r="B1685" s="18">
        <v>1</v>
      </c>
      <c r="C1685" s="16" t="s">
        <v>474</v>
      </c>
      <c r="D1685" s="21">
        <v>43364</v>
      </c>
      <c r="E1685" s="16" t="s">
        <v>176</v>
      </c>
      <c r="F1685" s="21">
        <v>44159</v>
      </c>
      <c r="G1685" s="16" t="s">
        <v>32</v>
      </c>
      <c r="H1685" s="26" t="s">
        <v>1163</v>
      </c>
      <c r="M1685" s="26" t="s">
        <v>17999</v>
      </c>
      <c r="N1685" s="26" t="s">
        <v>1619</v>
      </c>
      <c r="O1685" s="16" t="s">
        <v>151</v>
      </c>
      <c r="P1685" s="26" t="s">
        <v>1616</v>
      </c>
      <c r="T1685" s="23" t="s">
        <v>32</v>
      </c>
      <c r="U1685" s="21">
        <v>43504</v>
      </c>
      <c r="W1685" s="20" t="s">
        <v>43</v>
      </c>
      <c r="Z1685" s="24" t="s">
        <v>32</v>
      </c>
      <c r="AA1685" s="24" t="s">
        <v>32</v>
      </c>
      <c r="AB1685" s="24" t="s">
        <v>32</v>
      </c>
      <c r="AC1685" s="24" t="s">
        <v>32</v>
      </c>
      <c r="AD1685" s="25">
        <v>0</v>
      </c>
      <c r="AE1685" s="25">
        <v>0</v>
      </c>
      <c r="AF1685" s="25">
        <v>2244644</v>
      </c>
      <c r="AG1685" s="25">
        <v>0</v>
      </c>
      <c r="AH1685" s="25">
        <v>2244644</v>
      </c>
      <c r="AI1685" s="16" t="s">
        <v>17998</v>
      </c>
    </row>
    <row r="1686" spans="1:35" x14ac:dyDescent="0.25">
      <c r="A1686" s="17">
        <v>116882.08</v>
      </c>
      <c r="B1686" s="18">
        <v>1</v>
      </c>
      <c r="C1686" s="16" t="s">
        <v>31</v>
      </c>
      <c r="D1686" s="21">
        <v>43734</v>
      </c>
      <c r="E1686" s="16" t="s">
        <v>176</v>
      </c>
      <c r="F1686" s="21">
        <v>43895</v>
      </c>
      <c r="G1686" s="16" t="s">
        <v>109</v>
      </c>
      <c r="H1686" s="26" t="s">
        <v>1163</v>
      </c>
      <c r="M1686" s="26" t="s">
        <v>17997</v>
      </c>
      <c r="N1686" s="26" t="s">
        <v>1619</v>
      </c>
      <c r="O1686" s="16" t="s">
        <v>151</v>
      </c>
      <c r="P1686" s="26" t="s">
        <v>1616</v>
      </c>
      <c r="T1686" s="23" t="s">
        <v>32</v>
      </c>
      <c r="U1686" s="21">
        <v>43868</v>
      </c>
      <c r="W1686" s="20" t="s">
        <v>43</v>
      </c>
      <c r="Z1686" s="24" t="s">
        <v>32</v>
      </c>
      <c r="AA1686" s="24" t="s">
        <v>32</v>
      </c>
      <c r="AB1686" s="24" t="s">
        <v>32</v>
      </c>
      <c r="AC1686" s="24" t="s">
        <v>32</v>
      </c>
      <c r="AD1686" s="25">
        <v>0</v>
      </c>
      <c r="AE1686" s="25">
        <v>0</v>
      </c>
      <c r="AF1686" s="25">
        <v>3436024</v>
      </c>
      <c r="AG1686" s="25">
        <v>0</v>
      </c>
      <c r="AH1686" s="25">
        <v>3436024</v>
      </c>
      <c r="AI1686" s="16" t="s">
        <v>17996</v>
      </c>
    </row>
    <row r="1687" spans="1:35" x14ac:dyDescent="0.25">
      <c r="A1687" s="17">
        <v>116882.09</v>
      </c>
      <c r="B1687" s="18">
        <v>1</v>
      </c>
      <c r="C1687" s="16" t="s">
        <v>31</v>
      </c>
      <c r="D1687" s="21">
        <v>44064</v>
      </c>
      <c r="E1687" s="16" t="s">
        <v>176</v>
      </c>
      <c r="F1687" s="21">
        <v>44188</v>
      </c>
      <c r="G1687" s="16" t="s">
        <v>32</v>
      </c>
      <c r="H1687" s="26" t="s">
        <v>1163</v>
      </c>
      <c r="M1687" s="26" t="s">
        <v>1618</v>
      </c>
      <c r="N1687" s="26" t="s">
        <v>1619</v>
      </c>
      <c r="O1687" s="16" t="s">
        <v>151</v>
      </c>
      <c r="P1687" s="26" t="s">
        <v>1616</v>
      </c>
      <c r="T1687" s="23" t="s">
        <v>32</v>
      </c>
      <c r="U1687" s="21">
        <v>44176</v>
      </c>
      <c r="W1687" s="20" t="s">
        <v>43</v>
      </c>
      <c r="Z1687" s="25">
        <v>0</v>
      </c>
      <c r="AA1687" s="25">
        <v>0</v>
      </c>
      <c r="AB1687" s="25">
        <v>2770344</v>
      </c>
      <c r="AC1687" s="25">
        <v>0</v>
      </c>
      <c r="AD1687" s="25">
        <v>0</v>
      </c>
      <c r="AE1687" s="25">
        <v>0</v>
      </c>
      <c r="AF1687" s="25">
        <v>2770344</v>
      </c>
      <c r="AG1687" s="25">
        <v>0</v>
      </c>
      <c r="AH1687" s="25">
        <v>2770344</v>
      </c>
      <c r="AI1687" s="16" t="s">
        <v>1620</v>
      </c>
    </row>
    <row r="1688" spans="1:35" x14ac:dyDescent="0.25">
      <c r="A1688" s="17">
        <v>116884.05</v>
      </c>
      <c r="B1688" s="18">
        <v>2</v>
      </c>
      <c r="C1688" s="16" t="s">
        <v>474</v>
      </c>
      <c r="D1688" s="21">
        <v>42681</v>
      </c>
      <c r="E1688" s="16" t="s">
        <v>142</v>
      </c>
      <c r="F1688" s="21">
        <v>43283</v>
      </c>
      <c r="G1688" s="16" t="s">
        <v>32</v>
      </c>
      <c r="H1688" s="26" t="s">
        <v>1336</v>
      </c>
      <c r="M1688" s="26" t="s">
        <v>1621</v>
      </c>
      <c r="O1688" s="16" t="s">
        <v>151</v>
      </c>
      <c r="P1688" s="26" t="s">
        <v>1616</v>
      </c>
      <c r="T1688" s="22">
        <v>98.9</v>
      </c>
      <c r="U1688" s="21">
        <v>42776</v>
      </c>
      <c r="W1688" s="20" t="s">
        <v>43</v>
      </c>
      <c r="Z1688" s="25">
        <v>0</v>
      </c>
      <c r="AA1688" s="25">
        <v>0</v>
      </c>
      <c r="AB1688" s="25">
        <v>-241000</v>
      </c>
      <c r="AC1688" s="25">
        <v>0</v>
      </c>
      <c r="AD1688" s="25">
        <v>0</v>
      </c>
      <c r="AE1688" s="25">
        <v>0</v>
      </c>
      <c r="AF1688" s="25">
        <v>738934</v>
      </c>
      <c r="AG1688" s="25">
        <v>0</v>
      </c>
      <c r="AH1688" s="25">
        <v>738934</v>
      </c>
      <c r="AI1688" s="16" t="s">
        <v>1622</v>
      </c>
    </row>
    <row r="1689" spans="1:35" x14ac:dyDescent="0.25">
      <c r="A1689" s="17">
        <v>116884.08</v>
      </c>
      <c r="B1689" s="18">
        <v>2</v>
      </c>
      <c r="C1689" s="16" t="s">
        <v>31</v>
      </c>
      <c r="D1689" s="21">
        <v>43734</v>
      </c>
      <c r="E1689" s="16" t="s">
        <v>176</v>
      </c>
      <c r="F1689" s="21">
        <v>43895</v>
      </c>
      <c r="G1689" s="16" t="s">
        <v>109</v>
      </c>
      <c r="H1689" s="26" t="s">
        <v>1336</v>
      </c>
      <c r="M1689" s="26" t="s">
        <v>17995</v>
      </c>
      <c r="N1689" s="26" t="s">
        <v>1619</v>
      </c>
      <c r="O1689" s="16" t="s">
        <v>151</v>
      </c>
      <c r="P1689" s="26" t="s">
        <v>1616</v>
      </c>
      <c r="T1689" s="23" t="s">
        <v>32</v>
      </c>
      <c r="U1689" s="21">
        <v>43868</v>
      </c>
      <c r="W1689" s="20" t="s">
        <v>43</v>
      </c>
      <c r="Z1689" s="24" t="s">
        <v>32</v>
      </c>
      <c r="AA1689" s="24" t="s">
        <v>32</v>
      </c>
      <c r="AB1689" s="24" t="s">
        <v>32</v>
      </c>
      <c r="AC1689" s="24" t="s">
        <v>32</v>
      </c>
      <c r="AD1689" s="25">
        <v>0</v>
      </c>
      <c r="AE1689" s="25">
        <v>0</v>
      </c>
      <c r="AF1689" s="25">
        <v>2028363</v>
      </c>
      <c r="AG1689" s="25">
        <v>0</v>
      </c>
      <c r="AH1689" s="25">
        <v>2028363</v>
      </c>
      <c r="AI1689" s="16" t="s">
        <v>17994</v>
      </c>
    </row>
    <row r="1690" spans="1:35" x14ac:dyDescent="0.25">
      <c r="A1690" s="17">
        <v>116884.09</v>
      </c>
      <c r="B1690" s="18">
        <v>2</v>
      </c>
      <c r="C1690" s="16" t="s">
        <v>31</v>
      </c>
      <c r="D1690" s="21">
        <v>44068</v>
      </c>
      <c r="E1690" s="16" t="s">
        <v>176</v>
      </c>
      <c r="F1690" s="21">
        <v>44252</v>
      </c>
      <c r="G1690" s="16" t="s">
        <v>32</v>
      </c>
      <c r="H1690" s="26" t="s">
        <v>1336</v>
      </c>
      <c r="M1690" s="26" t="s">
        <v>1623</v>
      </c>
      <c r="N1690" s="26" t="s">
        <v>1619</v>
      </c>
      <c r="O1690" s="16" t="s">
        <v>151</v>
      </c>
      <c r="P1690" s="26" t="s">
        <v>1616</v>
      </c>
      <c r="T1690" s="23" t="s">
        <v>32</v>
      </c>
      <c r="U1690" s="21">
        <v>44232</v>
      </c>
      <c r="W1690" s="20" t="s">
        <v>43</v>
      </c>
      <c r="Z1690" s="25">
        <v>0</v>
      </c>
      <c r="AA1690" s="25">
        <v>0</v>
      </c>
      <c r="AB1690" s="25">
        <v>2087140</v>
      </c>
      <c r="AC1690" s="25">
        <v>0</v>
      </c>
      <c r="AD1690" s="25">
        <v>0</v>
      </c>
      <c r="AE1690" s="25">
        <v>0</v>
      </c>
      <c r="AF1690" s="25">
        <v>2087140</v>
      </c>
      <c r="AG1690" s="25">
        <v>0</v>
      </c>
      <c r="AH1690" s="25">
        <v>2087140</v>
      </c>
      <c r="AI1690" s="16" t="s">
        <v>1624</v>
      </c>
    </row>
    <row r="1691" spans="1:35" x14ac:dyDescent="0.25">
      <c r="A1691" s="17">
        <v>116886</v>
      </c>
      <c r="B1691" s="18">
        <v>3</v>
      </c>
      <c r="C1691" s="16" t="s">
        <v>73</v>
      </c>
      <c r="D1691" s="21">
        <v>40879</v>
      </c>
      <c r="E1691" s="16" t="s">
        <v>142</v>
      </c>
      <c r="F1691" s="21">
        <v>43418</v>
      </c>
      <c r="G1691" s="16" t="s">
        <v>75</v>
      </c>
      <c r="H1691" s="26" t="s">
        <v>766</v>
      </c>
      <c r="M1691" s="26" t="s">
        <v>17993</v>
      </c>
      <c r="O1691" s="16" t="s">
        <v>151</v>
      </c>
      <c r="P1691" s="26" t="s">
        <v>1616</v>
      </c>
      <c r="T1691" s="23" t="s">
        <v>32</v>
      </c>
      <c r="W1691" s="20" t="s">
        <v>43</v>
      </c>
      <c r="Z1691" s="24" t="s">
        <v>32</v>
      </c>
      <c r="AA1691" s="24" t="s">
        <v>32</v>
      </c>
      <c r="AB1691" s="24" t="s">
        <v>32</v>
      </c>
      <c r="AC1691" s="24" t="s">
        <v>32</v>
      </c>
      <c r="AD1691" s="24" t="s">
        <v>32</v>
      </c>
      <c r="AE1691" s="24" t="s">
        <v>32</v>
      </c>
      <c r="AF1691" s="24" t="s">
        <v>32</v>
      </c>
      <c r="AG1691" s="24" t="s">
        <v>32</v>
      </c>
      <c r="AH1691" s="24" t="s">
        <v>32</v>
      </c>
      <c r="AI1691" s="16" t="s">
        <v>17992</v>
      </c>
    </row>
    <row r="1692" spans="1:35" x14ac:dyDescent="0.25">
      <c r="A1692" s="17">
        <v>116886.08</v>
      </c>
      <c r="B1692" s="18">
        <v>3</v>
      </c>
      <c r="C1692" s="16" t="s">
        <v>31</v>
      </c>
      <c r="D1692" s="21">
        <v>43734</v>
      </c>
      <c r="E1692" s="16" t="s">
        <v>176</v>
      </c>
      <c r="F1692" s="21">
        <v>43895</v>
      </c>
      <c r="G1692" s="16" t="s">
        <v>109</v>
      </c>
      <c r="H1692" s="26" t="s">
        <v>766</v>
      </c>
      <c r="M1692" s="26" t="s">
        <v>17991</v>
      </c>
      <c r="N1692" s="26" t="s">
        <v>1619</v>
      </c>
      <c r="O1692" s="16" t="s">
        <v>151</v>
      </c>
      <c r="P1692" s="26" t="s">
        <v>1616</v>
      </c>
      <c r="T1692" s="23" t="s">
        <v>32</v>
      </c>
      <c r="U1692" s="21">
        <v>43868</v>
      </c>
      <c r="W1692" s="20" t="s">
        <v>43</v>
      </c>
      <c r="Z1692" s="24" t="s">
        <v>32</v>
      </c>
      <c r="AA1692" s="24" t="s">
        <v>32</v>
      </c>
      <c r="AB1692" s="24" t="s">
        <v>32</v>
      </c>
      <c r="AC1692" s="24" t="s">
        <v>32</v>
      </c>
      <c r="AD1692" s="25">
        <v>0</v>
      </c>
      <c r="AE1692" s="25">
        <v>0</v>
      </c>
      <c r="AF1692" s="25">
        <v>3149832</v>
      </c>
      <c r="AG1692" s="25">
        <v>0</v>
      </c>
      <c r="AH1692" s="25">
        <v>3149832</v>
      </c>
      <c r="AI1692" s="16" t="s">
        <v>17990</v>
      </c>
    </row>
    <row r="1693" spans="1:35" x14ac:dyDescent="0.25">
      <c r="A1693" s="17">
        <v>116886.09</v>
      </c>
      <c r="B1693" s="18">
        <v>3</v>
      </c>
      <c r="C1693" s="16" t="s">
        <v>31</v>
      </c>
      <c r="D1693" s="21">
        <v>44064</v>
      </c>
      <c r="E1693" s="16" t="s">
        <v>176</v>
      </c>
      <c r="F1693" s="21">
        <v>44188</v>
      </c>
      <c r="G1693" s="16" t="s">
        <v>32</v>
      </c>
      <c r="H1693" s="26" t="s">
        <v>766</v>
      </c>
      <c r="M1693" s="26" t="s">
        <v>1625</v>
      </c>
      <c r="N1693" s="26" t="s">
        <v>1619</v>
      </c>
      <c r="O1693" s="16" t="s">
        <v>151</v>
      </c>
      <c r="P1693" s="26" t="s">
        <v>1616</v>
      </c>
      <c r="T1693" s="23" t="s">
        <v>32</v>
      </c>
      <c r="U1693" s="21">
        <v>44176</v>
      </c>
      <c r="W1693" s="20" t="s">
        <v>43</v>
      </c>
      <c r="Z1693" s="25">
        <v>0</v>
      </c>
      <c r="AA1693" s="25">
        <v>0</v>
      </c>
      <c r="AB1693" s="25">
        <v>2056032</v>
      </c>
      <c r="AC1693" s="25">
        <v>0</v>
      </c>
      <c r="AD1693" s="25">
        <v>0</v>
      </c>
      <c r="AE1693" s="25">
        <v>0</v>
      </c>
      <c r="AF1693" s="25">
        <v>2056032</v>
      </c>
      <c r="AG1693" s="25">
        <v>0</v>
      </c>
      <c r="AH1693" s="25">
        <v>2056032</v>
      </c>
      <c r="AI1693" s="16" t="s">
        <v>1626</v>
      </c>
    </row>
    <row r="1694" spans="1:35" x14ac:dyDescent="0.25">
      <c r="A1694" s="17">
        <v>116888</v>
      </c>
      <c r="B1694" s="18">
        <v>4</v>
      </c>
      <c r="C1694" s="16" t="s">
        <v>73</v>
      </c>
      <c r="D1694" s="21">
        <v>40879</v>
      </c>
      <c r="E1694" s="16" t="s">
        <v>142</v>
      </c>
      <c r="F1694" s="21">
        <v>43418</v>
      </c>
      <c r="G1694" s="16" t="s">
        <v>109</v>
      </c>
      <c r="H1694" s="26" t="s">
        <v>186</v>
      </c>
      <c r="I1694" s="16" t="s">
        <v>116</v>
      </c>
      <c r="J1694" s="20" t="s">
        <v>116</v>
      </c>
      <c r="L1694" s="16" t="s">
        <v>116</v>
      </c>
      <c r="M1694" s="26" t="s">
        <v>17989</v>
      </c>
      <c r="O1694" s="16" t="s">
        <v>151</v>
      </c>
      <c r="P1694" s="26" t="s">
        <v>1616</v>
      </c>
      <c r="T1694" s="23" t="s">
        <v>32</v>
      </c>
      <c r="W1694" s="20" t="s">
        <v>43</v>
      </c>
      <c r="Z1694" s="24" t="s">
        <v>32</v>
      </c>
      <c r="AA1694" s="24" t="s">
        <v>32</v>
      </c>
      <c r="AB1694" s="24" t="s">
        <v>32</v>
      </c>
      <c r="AC1694" s="24" t="s">
        <v>32</v>
      </c>
      <c r="AD1694" s="24" t="s">
        <v>32</v>
      </c>
      <c r="AE1694" s="24" t="s">
        <v>32</v>
      </c>
      <c r="AF1694" s="24" t="s">
        <v>32</v>
      </c>
      <c r="AG1694" s="24" t="s">
        <v>32</v>
      </c>
      <c r="AH1694" s="24" t="s">
        <v>32</v>
      </c>
      <c r="AI1694" s="16" t="s">
        <v>17988</v>
      </c>
    </row>
    <row r="1695" spans="1:35" x14ac:dyDescent="0.25">
      <c r="A1695" s="17">
        <v>116888.08</v>
      </c>
      <c r="B1695" s="18">
        <v>4</v>
      </c>
      <c r="C1695" s="16" t="s">
        <v>474</v>
      </c>
      <c r="D1695" s="21">
        <v>43734</v>
      </c>
      <c r="E1695" s="16" t="s">
        <v>176</v>
      </c>
      <c r="F1695" s="21">
        <v>44089</v>
      </c>
      <c r="G1695" s="16" t="s">
        <v>32</v>
      </c>
      <c r="H1695" s="26" t="s">
        <v>186</v>
      </c>
      <c r="M1695" s="26" t="s">
        <v>17987</v>
      </c>
      <c r="O1695" s="16" t="s">
        <v>151</v>
      </c>
      <c r="P1695" s="26" t="s">
        <v>1616</v>
      </c>
      <c r="T1695" s="23" t="s">
        <v>32</v>
      </c>
      <c r="U1695" s="21">
        <v>43868</v>
      </c>
      <c r="W1695" s="20" t="s">
        <v>43</v>
      </c>
      <c r="Z1695" s="24" t="s">
        <v>32</v>
      </c>
      <c r="AA1695" s="24" t="s">
        <v>32</v>
      </c>
      <c r="AB1695" s="24" t="s">
        <v>32</v>
      </c>
      <c r="AC1695" s="24" t="s">
        <v>32</v>
      </c>
      <c r="AD1695" s="25">
        <v>0</v>
      </c>
      <c r="AE1695" s="25">
        <v>0</v>
      </c>
      <c r="AF1695" s="25">
        <v>411317</v>
      </c>
      <c r="AG1695" s="25">
        <v>0</v>
      </c>
      <c r="AH1695" s="25">
        <v>411317</v>
      </c>
      <c r="AI1695" s="16" t="s">
        <v>17986</v>
      </c>
    </row>
    <row r="1696" spans="1:35" x14ac:dyDescent="0.25">
      <c r="A1696" s="17">
        <v>116888.09</v>
      </c>
      <c r="B1696" s="18">
        <v>4</v>
      </c>
      <c r="C1696" s="16" t="s">
        <v>31</v>
      </c>
      <c r="D1696" s="21">
        <v>44068</v>
      </c>
      <c r="E1696" s="16" t="s">
        <v>176</v>
      </c>
      <c r="F1696" s="21">
        <v>44252</v>
      </c>
      <c r="G1696" s="16" t="s">
        <v>32</v>
      </c>
      <c r="H1696" s="26" t="s">
        <v>186</v>
      </c>
      <c r="M1696" s="26" t="s">
        <v>1627</v>
      </c>
      <c r="N1696" s="26" t="s">
        <v>1615</v>
      </c>
      <c r="O1696" s="16" t="s">
        <v>151</v>
      </c>
      <c r="P1696" s="26" t="s">
        <v>1616</v>
      </c>
      <c r="T1696" s="23" t="s">
        <v>32</v>
      </c>
      <c r="U1696" s="21">
        <v>44232</v>
      </c>
      <c r="W1696" s="20" t="s">
        <v>43</v>
      </c>
      <c r="Z1696" s="25">
        <v>0</v>
      </c>
      <c r="AA1696" s="25">
        <v>0</v>
      </c>
      <c r="AB1696" s="25">
        <v>1118271</v>
      </c>
      <c r="AC1696" s="25">
        <v>0</v>
      </c>
      <c r="AD1696" s="25">
        <v>0</v>
      </c>
      <c r="AE1696" s="25">
        <v>0</v>
      </c>
      <c r="AF1696" s="25">
        <v>1118271</v>
      </c>
      <c r="AG1696" s="25">
        <v>0</v>
      </c>
      <c r="AH1696" s="25">
        <v>1118271</v>
      </c>
      <c r="AI1696" s="16" t="s">
        <v>1628</v>
      </c>
    </row>
    <row r="1697" spans="1:35" x14ac:dyDescent="0.25">
      <c r="A1697" s="17">
        <v>116889</v>
      </c>
      <c r="B1697" s="18">
        <v>4</v>
      </c>
      <c r="C1697" s="16" t="s">
        <v>73</v>
      </c>
      <c r="D1697" s="21">
        <v>40879</v>
      </c>
      <c r="E1697" s="16" t="s">
        <v>142</v>
      </c>
      <c r="F1697" s="21">
        <v>43418</v>
      </c>
      <c r="G1697" s="16" t="s">
        <v>109</v>
      </c>
      <c r="H1697" s="26" t="s">
        <v>186</v>
      </c>
      <c r="M1697" s="26" t="s">
        <v>17985</v>
      </c>
      <c r="O1697" s="16" t="s">
        <v>151</v>
      </c>
      <c r="P1697" s="26" t="s">
        <v>1616</v>
      </c>
      <c r="T1697" s="23" t="s">
        <v>32</v>
      </c>
      <c r="W1697" s="20" t="s">
        <v>43</v>
      </c>
      <c r="Z1697" s="24" t="s">
        <v>32</v>
      </c>
      <c r="AA1697" s="24" t="s">
        <v>32</v>
      </c>
      <c r="AB1697" s="24" t="s">
        <v>32</v>
      </c>
      <c r="AC1697" s="24" t="s">
        <v>32</v>
      </c>
      <c r="AD1697" s="24" t="s">
        <v>32</v>
      </c>
      <c r="AE1697" s="24" t="s">
        <v>32</v>
      </c>
      <c r="AF1697" s="24" t="s">
        <v>32</v>
      </c>
      <c r="AG1697" s="24" t="s">
        <v>32</v>
      </c>
      <c r="AH1697" s="24" t="s">
        <v>32</v>
      </c>
      <c r="AI1697" s="16" t="s">
        <v>17984</v>
      </c>
    </row>
    <row r="1698" spans="1:35" x14ac:dyDescent="0.25">
      <c r="A1698" s="17">
        <v>116889.08</v>
      </c>
      <c r="B1698" s="18">
        <v>4</v>
      </c>
      <c r="C1698" s="16" t="s">
        <v>31</v>
      </c>
      <c r="D1698" s="21">
        <v>43734</v>
      </c>
      <c r="E1698" s="16" t="s">
        <v>176</v>
      </c>
      <c r="F1698" s="21">
        <v>43895</v>
      </c>
      <c r="G1698" s="16" t="s">
        <v>109</v>
      </c>
      <c r="H1698" s="26" t="s">
        <v>186</v>
      </c>
      <c r="M1698" s="26" t="s">
        <v>17983</v>
      </c>
      <c r="N1698" s="26" t="s">
        <v>1619</v>
      </c>
      <c r="O1698" s="16" t="s">
        <v>151</v>
      </c>
      <c r="P1698" s="26" t="s">
        <v>1616</v>
      </c>
      <c r="T1698" s="23" t="s">
        <v>32</v>
      </c>
      <c r="U1698" s="21">
        <v>43868</v>
      </c>
      <c r="W1698" s="20" t="s">
        <v>43</v>
      </c>
      <c r="Z1698" s="24" t="s">
        <v>32</v>
      </c>
      <c r="AA1698" s="24" t="s">
        <v>32</v>
      </c>
      <c r="AB1698" s="24" t="s">
        <v>32</v>
      </c>
      <c r="AC1698" s="24" t="s">
        <v>32</v>
      </c>
      <c r="AD1698" s="25">
        <v>0</v>
      </c>
      <c r="AE1698" s="25">
        <v>0</v>
      </c>
      <c r="AF1698" s="25">
        <v>2196102</v>
      </c>
      <c r="AG1698" s="25">
        <v>0</v>
      </c>
      <c r="AH1698" s="25">
        <v>2196102</v>
      </c>
      <c r="AI1698" s="16" t="s">
        <v>17982</v>
      </c>
    </row>
    <row r="1699" spans="1:35" x14ac:dyDescent="0.25">
      <c r="A1699" s="17">
        <v>116889.09</v>
      </c>
      <c r="B1699" s="18">
        <v>4</v>
      </c>
      <c r="C1699" s="16" t="s">
        <v>31</v>
      </c>
      <c r="D1699" s="21">
        <v>44068</v>
      </c>
      <c r="E1699" s="16" t="s">
        <v>176</v>
      </c>
      <c r="F1699" s="21">
        <v>44252</v>
      </c>
      <c r="G1699" s="16" t="s">
        <v>32</v>
      </c>
      <c r="H1699" s="26" t="s">
        <v>186</v>
      </c>
      <c r="M1699" s="26" t="s">
        <v>1629</v>
      </c>
      <c r="N1699" s="26" t="s">
        <v>1619</v>
      </c>
      <c r="O1699" s="16" t="s">
        <v>151</v>
      </c>
      <c r="P1699" s="26" t="s">
        <v>1616</v>
      </c>
      <c r="T1699" s="23" t="s">
        <v>32</v>
      </c>
      <c r="U1699" s="21">
        <v>44232</v>
      </c>
      <c r="W1699" s="20" t="s">
        <v>43</v>
      </c>
      <c r="Z1699" s="25">
        <v>0</v>
      </c>
      <c r="AA1699" s="25">
        <v>0</v>
      </c>
      <c r="AB1699" s="25">
        <v>1478321</v>
      </c>
      <c r="AC1699" s="25">
        <v>0</v>
      </c>
      <c r="AD1699" s="25">
        <v>0</v>
      </c>
      <c r="AE1699" s="25">
        <v>0</v>
      </c>
      <c r="AF1699" s="25">
        <v>1478321</v>
      </c>
      <c r="AG1699" s="25">
        <v>0</v>
      </c>
      <c r="AH1699" s="25">
        <v>1478321</v>
      </c>
      <c r="AI1699" s="16" t="s">
        <v>1630</v>
      </c>
    </row>
    <row r="1700" spans="1:35" ht="30" x14ac:dyDescent="0.25">
      <c r="A1700" s="17">
        <v>116896</v>
      </c>
      <c r="B1700" s="18">
        <v>3</v>
      </c>
      <c r="C1700" s="16" t="s">
        <v>73</v>
      </c>
      <c r="D1700" s="21">
        <v>40882</v>
      </c>
      <c r="E1700" s="16" t="s">
        <v>17981</v>
      </c>
      <c r="F1700" s="21">
        <v>44224</v>
      </c>
      <c r="G1700" s="16" t="s">
        <v>108</v>
      </c>
      <c r="H1700" s="26" t="s">
        <v>98</v>
      </c>
      <c r="I1700" s="16" t="s">
        <v>159</v>
      </c>
      <c r="J1700" s="20" t="s">
        <v>148</v>
      </c>
      <c r="L1700" s="16" t="s">
        <v>149</v>
      </c>
      <c r="M1700" s="26" t="s">
        <v>17980</v>
      </c>
      <c r="N1700" s="26" t="s">
        <v>17979</v>
      </c>
      <c r="O1700" s="16" t="s">
        <v>119</v>
      </c>
      <c r="P1700" s="26" t="s">
        <v>1254</v>
      </c>
      <c r="R1700" s="16" t="s">
        <v>139</v>
      </c>
      <c r="S1700" s="16" t="s">
        <v>42</v>
      </c>
      <c r="T1700" s="22">
        <v>1.3</v>
      </c>
      <c r="U1700" s="21">
        <v>44540</v>
      </c>
      <c r="W1700" s="20" t="s">
        <v>43</v>
      </c>
      <c r="X1700" s="16" t="s">
        <v>1079</v>
      </c>
      <c r="Z1700" s="24" t="s">
        <v>32</v>
      </c>
      <c r="AA1700" s="24" t="s">
        <v>32</v>
      </c>
      <c r="AB1700" s="24" t="s">
        <v>32</v>
      </c>
      <c r="AC1700" s="24" t="s">
        <v>32</v>
      </c>
      <c r="AD1700" s="25">
        <v>5000000</v>
      </c>
      <c r="AE1700" s="25">
        <v>1080749</v>
      </c>
      <c r="AF1700" s="25">
        <v>0</v>
      </c>
      <c r="AG1700" s="25">
        <v>0</v>
      </c>
      <c r="AH1700" s="25">
        <v>6080749</v>
      </c>
      <c r="AI1700" s="16" t="s">
        <v>17978</v>
      </c>
    </row>
    <row r="1701" spans="1:35" x14ac:dyDescent="0.25">
      <c r="A1701" s="17">
        <v>116915</v>
      </c>
      <c r="B1701" s="18">
        <v>4</v>
      </c>
      <c r="C1701" s="16" t="s">
        <v>474</v>
      </c>
      <c r="D1701" s="21">
        <v>40885</v>
      </c>
      <c r="E1701" s="16" t="s">
        <v>819</v>
      </c>
      <c r="F1701" s="21">
        <v>44278</v>
      </c>
      <c r="G1701" s="16" t="s">
        <v>75</v>
      </c>
      <c r="H1701" s="26" t="s">
        <v>221</v>
      </c>
      <c r="I1701" s="16" t="s">
        <v>17977</v>
      </c>
      <c r="K1701" s="16" t="s">
        <v>16065</v>
      </c>
      <c r="L1701" s="16" t="s">
        <v>37</v>
      </c>
      <c r="M1701" s="26" t="s">
        <v>17976</v>
      </c>
      <c r="N1701" s="26" t="s">
        <v>17975</v>
      </c>
      <c r="O1701" s="16" t="s">
        <v>53</v>
      </c>
      <c r="P1701" s="26" t="s">
        <v>40</v>
      </c>
      <c r="R1701" s="16" t="s">
        <v>41</v>
      </c>
      <c r="S1701" s="16" t="s">
        <v>42</v>
      </c>
      <c r="T1701" s="22">
        <v>0.01</v>
      </c>
      <c r="U1701" s="21">
        <v>42601</v>
      </c>
      <c r="W1701" s="20" t="s">
        <v>43</v>
      </c>
      <c r="X1701" s="16" t="s">
        <v>44</v>
      </c>
      <c r="Y1701" s="26" t="s">
        <v>17974</v>
      </c>
      <c r="Z1701" s="24" t="s">
        <v>32</v>
      </c>
      <c r="AA1701" s="24" t="s">
        <v>32</v>
      </c>
      <c r="AB1701" s="24" t="s">
        <v>32</v>
      </c>
      <c r="AC1701" s="24" t="s">
        <v>32</v>
      </c>
      <c r="AD1701" s="25">
        <v>101550</v>
      </c>
      <c r="AE1701" s="25">
        <v>30550</v>
      </c>
      <c r="AF1701" s="25">
        <v>489696</v>
      </c>
      <c r="AG1701" s="25">
        <v>0</v>
      </c>
      <c r="AH1701" s="25">
        <v>621796</v>
      </c>
      <c r="AI1701" s="16" t="s">
        <v>17973</v>
      </c>
    </row>
    <row r="1702" spans="1:35" x14ac:dyDescent="0.25">
      <c r="A1702" s="17">
        <v>116922</v>
      </c>
      <c r="B1702" s="18">
        <v>1</v>
      </c>
      <c r="C1702" s="16" t="s">
        <v>47</v>
      </c>
      <c r="D1702" s="21">
        <v>40885</v>
      </c>
      <c r="E1702" s="16" t="s">
        <v>819</v>
      </c>
      <c r="F1702" s="21">
        <v>44055</v>
      </c>
      <c r="G1702" s="16" t="s">
        <v>33</v>
      </c>
      <c r="H1702" s="26" t="s">
        <v>232</v>
      </c>
      <c r="I1702" s="16" t="s">
        <v>1631</v>
      </c>
      <c r="K1702" s="16" t="s">
        <v>1632</v>
      </c>
      <c r="L1702" s="16" t="s">
        <v>37</v>
      </c>
      <c r="M1702" s="26" t="s">
        <v>1633</v>
      </c>
      <c r="O1702" s="16" t="s">
        <v>39</v>
      </c>
      <c r="P1702" s="26" t="s">
        <v>40</v>
      </c>
      <c r="T1702" s="22">
        <v>0.01</v>
      </c>
      <c r="W1702" s="20" t="s">
        <v>43</v>
      </c>
      <c r="X1702" s="16" t="s">
        <v>44</v>
      </c>
      <c r="Y1702" s="26" t="s">
        <v>1634</v>
      </c>
      <c r="Z1702" s="25">
        <v>0</v>
      </c>
      <c r="AA1702" s="25">
        <v>0</v>
      </c>
      <c r="AB1702" s="25">
        <v>11304</v>
      </c>
      <c r="AC1702" s="25">
        <v>0</v>
      </c>
      <c r="AD1702" s="25">
        <v>0</v>
      </c>
      <c r="AE1702" s="25">
        <v>0</v>
      </c>
      <c r="AF1702" s="25">
        <v>227401.31</v>
      </c>
      <c r="AG1702" s="25">
        <v>0</v>
      </c>
      <c r="AH1702" s="25">
        <v>227401.31</v>
      </c>
      <c r="AI1702" s="16" t="s">
        <v>1635</v>
      </c>
    </row>
    <row r="1703" spans="1:35" x14ac:dyDescent="0.25">
      <c r="A1703" s="17">
        <v>116936</v>
      </c>
      <c r="B1703" s="18">
        <v>1</v>
      </c>
      <c r="C1703" s="16" t="s">
        <v>73</v>
      </c>
      <c r="D1703" s="21">
        <v>40886</v>
      </c>
      <c r="E1703" s="16" t="s">
        <v>819</v>
      </c>
      <c r="F1703" s="21">
        <v>44097</v>
      </c>
      <c r="G1703" s="16" t="s">
        <v>56</v>
      </c>
      <c r="H1703" s="26" t="s">
        <v>232</v>
      </c>
      <c r="I1703" s="16" t="s">
        <v>17972</v>
      </c>
      <c r="K1703" s="16" t="s">
        <v>15518</v>
      </c>
      <c r="L1703" s="16" t="s">
        <v>37</v>
      </c>
      <c r="M1703" s="26" t="s">
        <v>17971</v>
      </c>
      <c r="O1703" s="16" t="s">
        <v>39</v>
      </c>
      <c r="P1703" s="26" t="s">
        <v>40</v>
      </c>
      <c r="R1703" s="16" t="s">
        <v>41</v>
      </c>
      <c r="S1703" s="16" t="s">
        <v>42</v>
      </c>
      <c r="T1703" s="22">
        <v>0.01</v>
      </c>
      <c r="W1703" s="20" t="s">
        <v>43</v>
      </c>
      <c r="X1703" s="16" t="s">
        <v>44</v>
      </c>
      <c r="Y1703" s="26" t="s">
        <v>17970</v>
      </c>
      <c r="Z1703" s="24" t="s">
        <v>32</v>
      </c>
      <c r="AA1703" s="24" t="s">
        <v>32</v>
      </c>
      <c r="AB1703" s="24" t="s">
        <v>32</v>
      </c>
      <c r="AC1703" s="24" t="s">
        <v>32</v>
      </c>
      <c r="AD1703" s="24" t="s">
        <v>32</v>
      </c>
      <c r="AE1703" s="24" t="s">
        <v>32</v>
      </c>
      <c r="AF1703" s="24" t="s">
        <v>32</v>
      </c>
      <c r="AG1703" s="24" t="s">
        <v>32</v>
      </c>
      <c r="AH1703" s="24" t="s">
        <v>32</v>
      </c>
      <c r="AI1703" s="16" t="s">
        <v>17969</v>
      </c>
    </row>
    <row r="1704" spans="1:35" x14ac:dyDescent="0.25">
      <c r="A1704" s="17">
        <v>116943</v>
      </c>
      <c r="B1704" s="18">
        <v>4</v>
      </c>
      <c r="C1704" s="16" t="s">
        <v>31</v>
      </c>
      <c r="D1704" s="21">
        <v>40889</v>
      </c>
      <c r="E1704" s="16" t="s">
        <v>819</v>
      </c>
      <c r="F1704" s="21">
        <v>44097</v>
      </c>
      <c r="G1704" s="16" t="s">
        <v>75</v>
      </c>
      <c r="H1704" s="26" t="s">
        <v>270</v>
      </c>
      <c r="I1704" s="16" t="s">
        <v>1636</v>
      </c>
      <c r="K1704" s="16" t="s">
        <v>1637</v>
      </c>
      <c r="L1704" s="16" t="s">
        <v>37</v>
      </c>
      <c r="M1704" s="26" t="s">
        <v>1638</v>
      </c>
      <c r="O1704" s="16" t="s">
        <v>39</v>
      </c>
      <c r="P1704" s="26" t="s">
        <v>40</v>
      </c>
      <c r="R1704" s="16" t="s">
        <v>41</v>
      </c>
      <c r="S1704" s="16" t="s">
        <v>42</v>
      </c>
      <c r="T1704" s="22">
        <v>1.0999999999999999E-2</v>
      </c>
      <c r="W1704" s="20" t="s">
        <v>43</v>
      </c>
      <c r="X1704" s="16" t="s">
        <v>44</v>
      </c>
      <c r="Y1704" s="26" t="s">
        <v>1639</v>
      </c>
      <c r="Z1704" s="25">
        <v>0</v>
      </c>
      <c r="AA1704" s="25">
        <v>0</v>
      </c>
      <c r="AB1704" s="25">
        <v>524141.63</v>
      </c>
      <c r="AC1704" s="25">
        <v>0</v>
      </c>
      <c r="AD1704" s="25">
        <v>0</v>
      </c>
      <c r="AE1704" s="25">
        <v>0</v>
      </c>
      <c r="AF1704" s="25">
        <v>524141.63</v>
      </c>
      <c r="AG1704" s="25">
        <v>0</v>
      </c>
      <c r="AH1704" s="25">
        <v>524141.63</v>
      </c>
      <c r="AI1704" s="16" t="s">
        <v>1640</v>
      </c>
    </row>
    <row r="1705" spans="1:35" x14ac:dyDescent="0.25">
      <c r="A1705" s="17">
        <v>116966</v>
      </c>
      <c r="B1705" s="18">
        <v>1</v>
      </c>
      <c r="C1705" s="16" t="s">
        <v>474</v>
      </c>
      <c r="D1705" s="21">
        <v>40899</v>
      </c>
      <c r="E1705" s="16" t="s">
        <v>1517</v>
      </c>
      <c r="F1705" s="21">
        <v>44004</v>
      </c>
      <c r="G1705" s="16" t="s">
        <v>142</v>
      </c>
      <c r="H1705" s="26" t="s">
        <v>34</v>
      </c>
      <c r="I1705" s="16" t="s">
        <v>1518</v>
      </c>
      <c r="J1705" s="20" t="s">
        <v>1518</v>
      </c>
      <c r="M1705" s="26" t="s">
        <v>17968</v>
      </c>
      <c r="O1705" s="16" t="s">
        <v>1520</v>
      </c>
      <c r="P1705" s="26" t="s">
        <v>568</v>
      </c>
      <c r="R1705" s="16" t="s">
        <v>139</v>
      </c>
      <c r="S1705" s="16" t="s">
        <v>192</v>
      </c>
      <c r="T1705" s="22">
        <v>0.40300000000000002</v>
      </c>
      <c r="U1705" s="21">
        <v>43504</v>
      </c>
      <c r="W1705" s="20" t="s">
        <v>43</v>
      </c>
      <c r="X1705" s="16" t="s">
        <v>44</v>
      </c>
      <c r="Z1705" s="24" t="s">
        <v>32</v>
      </c>
      <c r="AA1705" s="24" t="s">
        <v>32</v>
      </c>
      <c r="AB1705" s="24" t="s">
        <v>32</v>
      </c>
      <c r="AC1705" s="24" t="s">
        <v>32</v>
      </c>
      <c r="AD1705" s="25">
        <v>176100</v>
      </c>
      <c r="AE1705" s="25">
        <v>0</v>
      </c>
      <c r="AF1705" s="25">
        <v>3371578</v>
      </c>
      <c r="AG1705" s="25">
        <v>0</v>
      </c>
      <c r="AH1705" s="25">
        <v>3547678</v>
      </c>
      <c r="AI1705" s="16" t="s">
        <v>17967</v>
      </c>
    </row>
    <row r="1706" spans="1:35" x14ac:dyDescent="0.25">
      <c r="A1706" s="17">
        <v>116992</v>
      </c>
      <c r="B1706" s="18">
        <v>2</v>
      </c>
      <c r="C1706" s="16" t="s">
        <v>474</v>
      </c>
      <c r="D1706" s="21">
        <v>40918</v>
      </c>
      <c r="E1706" s="16" t="s">
        <v>142</v>
      </c>
      <c r="F1706" s="21">
        <v>44089</v>
      </c>
      <c r="G1706" s="16" t="s">
        <v>32</v>
      </c>
      <c r="H1706" s="26" t="s">
        <v>312</v>
      </c>
      <c r="I1706" s="16" t="s">
        <v>10509</v>
      </c>
      <c r="J1706" s="20" t="s">
        <v>116</v>
      </c>
      <c r="L1706" s="16" t="s">
        <v>116</v>
      </c>
      <c r="M1706" s="26" t="s">
        <v>17966</v>
      </c>
      <c r="O1706" s="16" t="s">
        <v>179</v>
      </c>
      <c r="P1706" s="26" t="s">
        <v>40</v>
      </c>
      <c r="R1706" s="16" t="s">
        <v>41</v>
      </c>
      <c r="S1706" s="16" t="s">
        <v>84</v>
      </c>
      <c r="T1706" s="22">
        <v>0.123</v>
      </c>
      <c r="U1706" s="21">
        <v>43868</v>
      </c>
      <c r="W1706" s="20" t="s">
        <v>43</v>
      </c>
      <c r="X1706" s="16" t="s">
        <v>78</v>
      </c>
      <c r="Y1706" s="26" t="s">
        <v>17965</v>
      </c>
      <c r="Z1706" s="24" t="s">
        <v>32</v>
      </c>
      <c r="AA1706" s="24" t="s">
        <v>32</v>
      </c>
      <c r="AB1706" s="24" t="s">
        <v>32</v>
      </c>
      <c r="AC1706" s="24" t="s">
        <v>32</v>
      </c>
      <c r="AD1706" s="25">
        <v>0</v>
      </c>
      <c r="AE1706" s="25">
        <v>38500</v>
      </c>
      <c r="AF1706" s="25">
        <v>862887</v>
      </c>
      <c r="AG1706" s="25">
        <v>0</v>
      </c>
      <c r="AH1706" s="25">
        <v>901387</v>
      </c>
      <c r="AI1706" s="16" t="s">
        <v>17964</v>
      </c>
    </row>
    <row r="1707" spans="1:35" x14ac:dyDescent="0.25">
      <c r="A1707" s="17">
        <v>116999</v>
      </c>
      <c r="B1707" s="18">
        <v>1</v>
      </c>
      <c r="C1707" s="16" t="s">
        <v>474</v>
      </c>
      <c r="D1707" s="21">
        <v>40919</v>
      </c>
      <c r="E1707" s="16" t="s">
        <v>2290</v>
      </c>
      <c r="F1707" s="21">
        <v>44280</v>
      </c>
      <c r="G1707" s="16" t="s">
        <v>75</v>
      </c>
      <c r="H1707" s="26" t="s">
        <v>182</v>
      </c>
      <c r="M1707" s="26" t="s">
        <v>17963</v>
      </c>
      <c r="O1707" s="16" t="s">
        <v>60</v>
      </c>
      <c r="T1707" s="23" t="s">
        <v>32</v>
      </c>
      <c r="W1707" s="20" t="s">
        <v>43</v>
      </c>
      <c r="Z1707" s="24" t="s">
        <v>32</v>
      </c>
      <c r="AA1707" s="24" t="s">
        <v>32</v>
      </c>
      <c r="AB1707" s="24" t="s">
        <v>32</v>
      </c>
      <c r="AC1707" s="24" t="s">
        <v>32</v>
      </c>
      <c r="AD1707" s="24" t="s">
        <v>32</v>
      </c>
      <c r="AE1707" s="24" t="s">
        <v>32</v>
      </c>
      <c r="AF1707" s="24" t="s">
        <v>32</v>
      </c>
      <c r="AG1707" s="24" t="s">
        <v>32</v>
      </c>
      <c r="AH1707" s="24" t="s">
        <v>32</v>
      </c>
    </row>
    <row r="1708" spans="1:35" x14ac:dyDescent="0.25">
      <c r="A1708" s="17">
        <v>117015</v>
      </c>
      <c r="B1708" s="18">
        <v>6</v>
      </c>
      <c r="C1708" s="16" t="s">
        <v>73</v>
      </c>
      <c r="D1708" s="21">
        <v>40927</v>
      </c>
      <c r="E1708" s="16" t="s">
        <v>142</v>
      </c>
      <c r="F1708" s="21">
        <v>44237</v>
      </c>
      <c r="G1708" s="16" t="s">
        <v>109</v>
      </c>
      <c r="H1708" s="26" t="s">
        <v>76</v>
      </c>
      <c r="M1708" s="26" t="s">
        <v>17962</v>
      </c>
      <c r="O1708" s="16" t="s">
        <v>53</v>
      </c>
      <c r="P1708" s="26" t="s">
        <v>551</v>
      </c>
      <c r="T1708" s="23" t="s">
        <v>32</v>
      </c>
      <c r="W1708" s="20" t="s">
        <v>43</v>
      </c>
      <c r="Z1708" s="24" t="s">
        <v>32</v>
      </c>
      <c r="AA1708" s="24" t="s">
        <v>32</v>
      </c>
      <c r="AB1708" s="24" t="s">
        <v>32</v>
      </c>
      <c r="AC1708" s="24" t="s">
        <v>32</v>
      </c>
      <c r="AD1708" s="25">
        <v>350000</v>
      </c>
      <c r="AE1708" s="25">
        <v>0</v>
      </c>
      <c r="AF1708" s="25">
        <v>0</v>
      </c>
      <c r="AG1708" s="25">
        <v>0</v>
      </c>
      <c r="AH1708" s="25">
        <v>350000</v>
      </c>
    </row>
    <row r="1709" spans="1:35" ht="45" x14ac:dyDescent="0.25">
      <c r="A1709" s="17">
        <v>117016</v>
      </c>
      <c r="B1709" s="18">
        <v>3</v>
      </c>
      <c r="C1709" s="16" t="s">
        <v>73</v>
      </c>
      <c r="D1709" s="21">
        <v>40927</v>
      </c>
      <c r="E1709" s="16" t="s">
        <v>1537</v>
      </c>
      <c r="F1709" s="21">
        <v>44215</v>
      </c>
      <c r="G1709" s="16" t="s">
        <v>75</v>
      </c>
      <c r="H1709" s="26" t="s">
        <v>69</v>
      </c>
      <c r="K1709" s="16" t="s">
        <v>17961</v>
      </c>
      <c r="L1709" s="16" t="s">
        <v>37</v>
      </c>
      <c r="M1709" s="26" t="s">
        <v>17960</v>
      </c>
      <c r="N1709" s="26" t="s">
        <v>17959</v>
      </c>
      <c r="O1709" s="16" t="s">
        <v>60</v>
      </c>
      <c r="P1709" s="26" t="s">
        <v>67</v>
      </c>
      <c r="T1709" s="22">
        <v>4.9000000000000004</v>
      </c>
      <c r="W1709" s="20" t="s">
        <v>43</v>
      </c>
      <c r="X1709" s="16" t="s">
        <v>1150</v>
      </c>
      <c r="Z1709" s="24" t="s">
        <v>32</v>
      </c>
      <c r="AA1709" s="24" t="s">
        <v>32</v>
      </c>
      <c r="AB1709" s="24" t="s">
        <v>32</v>
      </c>
      <c r="AC1709" s="24" t="s">
        <v>32</v>
      </c>
      <c r="AD1709" s="25">
        <v>273900</v>
      </c>
      <c r="AE1709" s="25">
        <v>0</v>
      </c>
      <c r="AF1709" s="25">
        <v>2164100</v>
      </c>
      <c r="AG1709" s="25">
        <v>0</v>
      </c>
      <c r="AH1709" s="25">
        <v>2438000</v>
      </c>
      <c r="AI1709" s="16" t="s">
        <v>17958</v>
      </c>
    </row>
    <row r="1710" spans="1:35" x14ac:dyDescent="0.25">
      <c r="A1710" s="17">
        <v>117018</v>
      </c>
      <c r="B1710" s="18">
        <v>1</v>
      </c>
      <c r="C1710" s="16" t="s">
        <v>47</v>
      </c>
      <c r="D1710" s="21">
        <v>40927</v>
      </c>
      <c r="E1710" s="16" t="s">
        <v>819</v>
      </c>
      <c r="F1710" s="21">
        <v>43411</v>
      </c>
      <c r="G1710" s="16" t="s">
        <v>103</v>
      </c>
      <c r="H1710" s="26" t="s">
        <v>317</v>
      </c>
      <c r="K1710" s="16" t="s">
        <v>1641</v>
      </c>
      <c r="L1710" s="16" t="s">
        <v>37</v>
      </c>
      <c r="M1710" s="26" t="s">
        <v>1642</v>
      </c>
      <c r="N1710" s="26" t="s">
        <v>1643</v>
      </c>
      <c r="O1710" s="16" t="s">
        <v>53</v>
      </c>
      <c r="P1710" s="26" t="s">
        <v>40</v>
      </c>
      <c r="T1710" s="22">
        <v>0.01</v>
      </c>
      <c r="U1710" s="21">
        <v>42965</v>
      </c>
      <c r="W1710" s="20" t="s">
        <v>43</v>
      </c>
      <c r="X1710" s="16" t="s">
        <v>44</v>
      </c>
      <c r="Y1710" s="26" t="s">
        <v>1644</v>
      </c>
      <c r="Z1710" s="25">
        <v>-7098.87</v>
      </c>
      <c r="AA1710" s="25">
        <v>15130.09</v>
      </c>
      <c r="AB1710" s="25">
        <v>24131.16</v>
      </c>
      <c r="AC1710" s="25">
        <v>0</v>
      </c>
      <c r="AD1710" s="25">
        <v>67981.13</v>
      </c>
      <c r="AE1710" s="25">
        <v>157880.09</v>
      </c>
      <c r="AF1710" s="25">
        <v>824742.16</v>
      </c>
      <c r="AG1710" s="25">
        <v>0</v>
      </c>
      <c r="AH1710" s="25">
        <v>1050603.3799999999</v>
      </c>
      <c r="AI1710" s="16" t="s">
        <v>1645</v>
      </c>
    </row>
    <row r="1711" spans="1:35" x14ac:dyDescent="0.25">
      <c r="A1711" s="17">
        <v>117028</v>
      </c>
      <c r="B1711" s="18">
        <v>4</v>
      </c>
      <c r="C1711" s="16" t="s">
        <v>73</v>
      </c>
      <c r="D1711" s="21">
        <v>40932</v>
      </c>
      <c r="E1711" s="16" t="s">
        <v>142</v>
      </c>
      <c r="F1711" s="21">
        <v>43474</v>
      </c>
      <c r="G1711" s="16" t="s">
        <v>75</v>
      </c>
      <c r="H1711" s="26" t="s">
        <v>126</v>
      </c>
      <c r="M1711" s="26" t="s">
        <v>17957</v>
      </c>
      <c r="O1711" s="16" t="s">
        <v>78</v>
      </c>
      <c r="P1711" s="26" t="s">
        <v>596</v>
      </c>
      <c r="T1711" s="23" t="s">
        <v>32</v>
      </c>
      <c r="W1711" s="20" t="s">
        <v>43</v>
      </c>
      <c r="Z1711" s="24" t="s">
        <v>32</v>
      </c>
      <c r="AA1711" s="24" t="s">
        <v>32</v>
      </c>
      <c r="AB1711" s="24" t="s">
        <v>32</v>
      </c>
      <c r="AC1711" s="24" t="s">
        <v>32</v>
      </c>
      <c r="AD1711" s="25">
        <v>0</v>
      </c>
      <c r="AE1711" s="25">
        <v>0</v>
      </c>
      <c r="AF1711" s="25">
        <v>0</v>
      </c>
      <c r="AG1711" s="25">
        <v>150000</v>
      </c>
      <c r="AH1711" s="25">
        <v>150000</v>
      </c>
      <c r="AI1711" s="16" t="s">
        <v>17956</v>
      </c>
    </row>
    <row r="1712" spans="1:35" x14ac:dyDescent="0.25">
      <c r="A1712" s="17">
        <v>117100</v>
      </c>
      <c r="B1712" s="18">
        <v>1</v>
      </c>
      <c r="C1712" s="16" t="s">
        <v>73</v>
      </c>
      <c r="D1712" s="21">
        <v>40963</v>
      </c>
      <c r="E1712" s="16" t="s">
        <v>142</v>
      </c>
      <c r="F1712" s="21">
        <v>43418</v>
      </c>
      <c r="G1712" s="16" t="s">
        <v>75</v>
      </c>
      <c r="H1712" s="26" t="s">
        <v>1163</v>
      </c>
      <c r="M1712" s="26" t="s">
        <v>17955</v>
      </c>
      <c r="O1712" s="16" t="s">
        <v>78</v>
      </c>
      <c r="T1712" s="23" t="s">
        <v>32</v>
      </c>
      <c r="W1712" s="20" t="s">
        <v>43</v>
      </c>
      <c r="Z1712" s="24" t="s">
        <v>32</v>
      </c>
      <c r="AA1712" s="24" t="s">
        <v>32</v>
      </c>
      <c r="AB1712" s="24" t="s">
        <v>32</v>
      </c>
      <c r="AC1712" s="24" t="s">
        <v>32</v>
      </c>
      <c r="AD1712" s="25">
        <v>0</v>
      </c>
      <c r="AE1712" s="25">
        <v>1930607</v>
      </c>
      <c r="AF1712" s="25">
        <v>0</v>
      </c>
      <c r="AG1712" s="25">
        <v>0</v>
      </c>
      <c r="AH1712" s="25">
        <v>1930607</v>
      </c>
    </row>
    <row r="1713" spans="1:35" x14ac:dyDescent="0.25">
      <c r="A1713" s="17">
        <v>117100.01</v>
      </c>
      <c r="B1713" s="18">
        <v>2</v>
      </c>
      <c r="C1713" s="16" t="s">
        <v>73</v>
      </c>
      <c r="D1713" s="21">
        <v>41319</v>
      </c>
      <c r="E1713" s="16" t="s">
        <v>142</v>
      </c>
      <c r="F1713" s="21">
        <v>43418</v>
      </c>
      <c r="G1713" s="16" t="s">
        <v>75</v>
      </c>
      <c r="H1713" s="26" t="s">
        <v>1336</v>
      </c>
      <c r="M1713" s="26" t="s">
        <v>17955</v>
      </c>
      <c r="O1713" s="16" t="s">
        <v>78</v>
      </c>
      <c r="T1713" s="23" t="s">
        <v>32</v>
      </c>
      <c r="W1713" s="20" t="s">
        <v>43</v>
      </c>
      <c r="Z1713" s="24" t="s">
        <v>32</v>
      </c>
      <c r="AA1713" s="24" t="s">
        <v>32</v>
      </c>
      <c r="AB1713" s="24" t="s">
        <v>32</v>
      </c>
      <c r="AC1713" s="24" t="s">
        <v>32</v>
      </c>
      <c r="AD1713" s="25">
        <v>0</v>
      </c>
      <c r="AE1713" s="25">
        <v>1097000</v>
      </c>
      <c r="AF1713" s="25">
        <v>0</v>
      </c>
      <c r="AG1713" s="25">
        <v>0</v>
      </c>
      <c r="AH1713" s="25">
        <v>1097000</v>
      </c>
    </row>
    <row r="1714" spans="1:35" x14ac:dyDescent="0.25">
      <c r="A1714" s="17">
        <v>117100.02</v>
      </c>
      <c r="B1714" s="18">
        <v>3</v>
      </c>
      <c r="C1714" s="16" t="s">
        <v>73</v>
      </c>
      <c r="D1714" s="21">
        <v>41319</v>
      </c>
      <c r="E1714" s="16" t="s">
        <v>142</v>
      </c>
      <c r="F1714" s="21">
        <v>43418</v>
      </c>
      <c r="G1714" s="16" t="s">
        <v>75</v>
      </c>
      <c r="H1714" s="26" t="s">
        <v>766</v>
      </c>
      <c r="M1714" s="26" t="s">
        <v>17955</v>
      </c>
      <c r="O1714" s="16" t="s">
        <v>78</v>
      </c>
      <c r="T1714" s="23" t="s">
        <v>32</v>
      </c>
      <c r="W1714" s="20" t="s">
        <v>43</v>
      </c>
      <c r="Z1714" s="24" t="s">
        <v>32</v>
      </c>
      <c r="AA1714" s="24" t="s">
        <v>32</v>
      </c>
      <c r="AB1714" s="24" t="s">
        <v>32</v>
      </c>
      <c r="AC1714" s="24" t="s">
        <v>32</v>
      </c>
      <c r="AD1714" s="25">
        <v>0</v>
      </c>
      <c r="AE1714" s="25">
        <v>2548300</v>
      </c>
      <c r="AF1714" s="25">
        <v>0</v>
      </c>
      <c r="AG1714" s="25">
        <v>0</v>
      </c>
      <c r="AH1714" s="25">
        <v>2548300</v>
      </c>
    </row>
    <row r="1715" spans="1:35" x14ac:dyDescent="0.25">
      <c r="A1715" s="17">
        <v>117100.03</v>
      </c>
      <c r="B1715" s="18">
        <v>4</v>
      </c>
      <c r="C1715" s="16" t="s">
        <v>73</v>
      </c>
      <c r="D1715" s="21">
        <v>41319</v>
      </c>
      <c r="E1715" s="16" t="s">
        <v>142</v>
      </c>
      <c r="F1715" s="21">
        <v>43418</v>
      </c>
      <c r="G1715" s="16" t="s">
        <v>75</v>
      </c>
      <c r="H1715" s="26" t="s">
        <v>186</v>
      </c>
      <c r="M1715" s="26" t="s">
        <v>17955</v>
      </c>
      <c r="O1715" s="16" t="s">
        <v>78</v>
      </c>
      <c r="T1715" s="23" t="s">
        <v>32</v>
      </c>
      <c r="W1715" s="20" t="s">
        <v>43</v>
      </c>
      <c r="Z1715" s="24" t="s">
        <v>32</v>
      </c>
      <c r="AA1715" s="24" t="s">
        <v>32</v>
      </c>
      <c r="AB1715" s="24" t="s">
        <v>32</v>
      </c>
      <c r="AC1715" s="24" t="s">
        <v>32</v>
      </c>
      <c r="AD1715" s="25">
        <v>0</v>
      </c>
      <c r="AE1715" s="25">
        <v>551000</v>
      </c>
      <c r="AF1715" s="25">
        <v>0</v>
      </c>
      <c r="AG1715" s="25">
        <v>0</v>
      </c>
      <c r="AH1715" s="25">
        <v>551000</v>
      </c>
    </row>
    <row r="1716" spans="1:35" ht="60" x14ac:dyDescent="0.25">
      <c r="A1716" s="17">
        <v>117101</v>
      </c>
      <c r="B1716" s="18">
        <v>3</v>
      </c>
      <c r="C1716" s="16" t="s">
        <v>73</v>
      </c>
      <c r="D1716" s="21">
        <v>40963</v>
      </c>
      <c r="E1716" s="16" t="s">
        <v>56</v>
      </c>
      <c r="F1716" s="21">
        <v>44215</v>
      </c>
      <c r="G1716" s="16" t="s">
        <v>75</v>
      </c>
      <c r="H1716" s="26" t="s">
        <v>17954</v>
      </c>
      <c r="M1716" s="26" t="s">
        <v>17953</v>
      </c>
      <c r="N1716" s="26" t="s">
        <v>17952</v>
      </c>
      <c r="O1716" s="16" t="s">
        <v>60</v>
      </c>
      <c r="P1716" s="26" t="s">
        <v>61</v>
      </c>
      <c r="T1716" s="22">
        <v>0</v>
      </c>
      <c r="W1716" s="20" t="s">
        <v>43</v>
      </c>
      <c r="X1716" s="16" t="s">
        <v>1453</v>
      </c>
      <c r="Z1716" s="24" t="s">
        <v>32</v>
      </c>
      <c r="AA1716" s="24" t="s">
        <v>32</v>
      </c>
      <c r="AB1716" s="24" t="s">
        <v>32</v>
      </c>
      <c r="AC1716" s="24" t="s">
        <v>32</v>
      </c>
      <c r="AD1716" s="24" t="s">
        <v>32</v>
      </c>
      <c r="AE1716" s="24" t="s">
        <v>32</v>
      </c>
      <c r="AF1716" s="24" t="s">
        <v>32</v>
      </c>
      <c r="AG1716" s="24" t="s">
        <v>32</v>
      </c>
      <c r="AH1716" s="24" t="s">
        <v>32</v>
      </c>
      <c r="AI1716" s="16" t="s">
        <v>17951</v>
      </c>
    </row>
    <row r="1717" spans="1:35" x14ac:dyDescent="0.25">
      <c r="A1717" s="17">
        <v>117114</v>
      </c>
      <c r="B1717" s="18">
        <v>2</v>
      </c>
      <c r="C1717" s="16" t="s">
        <v>73</v>
      </c>
      <c r="D1717" s="21">
        <v>40963</v>
      </c>
      <c r="E1717" s="16" t="s">
        <v>1609</v>
      </c>
      <c r="F1717" s="21">
        <v>40963</v>
      </c>
      <c r="G1717" s="16" t="s">
        <v>1609</v>
      </c>
      <c r="H1717" s="26" t="s">
        <v>1336</v>
      </c>
      <c r="L1717" s="16" t="s">
        <v>110</v>
      </c>
      <c r="M1717" s="26" t="s">
        <v>17950</v>
      </c>
      <c r="O1717" s="16" t="s">
        <v>1612</v>
      </c>
      <c r="T1717" s="23" t="s">
        <v>32</v>
      </c>
      <c r="W1717" s="20" t="s">
        <v>43</v>
      </c>
      <c r="Z1717" s="24" t="s">
        <v>32</v>
      </c>
      <c r="AA1717" s="24" t="s">
        <v>32</v>
      </c>
      <c r="AB1717" s="24" t="s">
        <v>32</v>
      </c>
      <c r="AC1717" s="24" t="s">
        <v>32</v>
      </c>
      <c r="AD1717" s="25">
        <v>0</v>
      </c>
      <c r="AE1717" s="25">
        <v>0</v>
      </c>
      <c r="AF1717" s="25">
        <v>0</v>
      </c>
      <c r="AG1717" s="25">
        <v>0</v>
      </c>
      <c r="AH1717" s="25">
        <v>0</v>
      </c>
      <c r="AI1717" s="16" t="s">
        <v>17949</v>
      </c>
    </row>
    <row r="1718" spans="1:35" ht="30" x14ac:dyDescent="0.25">
      <c r="A1718" s="17">
        <v>117125</v>
      </c>
      <c r="B1718" s="18">
        <v>3</v>
      </c>
      <c r="C1718" s="16" t="s">
        <v>31</v>
      </c>
      <c r="D1718" s="21">
        <v>40967</v>
      </c>
      <c r="E1718" s="16" t="s">
        <v>654</v>
      </c>
      <c r="F1718" s="21">
        <v>44204</v>
      </c>
      <c r="G1718" s="16" t="s">
        <v>832</v>
      </c>
      <c r="H1718" s="26" t="s">
        <v>98</v>
      </c>
      <c r="I1718" s="16" t="s">
        <v>683</v>
      </c>
      <c r="J1718" s="20" t="s">
        <v>148</v>
      </c>
      <c r="L1718" s="16" t="s">
        <v>149</v>
      </c>
      <c r="M1718" s="26" t="s">
        <v>1646</v>
      </c>
      <c r="N1718" s="26" t="s">
        <v>1647</v>
      </c>
      <c r="O1718" s="16" t="s">
        <v>632</v>
      </c>
      <c r="P1718" s="26" t="s">
        <v>453</v>
      </c>
      <c r="T1718" s="22">
        <v>0</v>
      </c>
      <c r="U1718" s="21">
        <v>44176</v>
      </c>
      <c r="W1718" s="20" t="s">
        <v>43</v>
      </c>
      <c r="X1718" s="16" t="s">
        <v>454</v>
      </c>
      <c r="Z1718" s="25">
        <v>19000</v>
      </c>
      <c r="AA1718" s="25">
        <v>0</v>
      </c>
      <c r="AB1718" s="25">
        <v>37822</v>
      </c>
      <c r="AC1718" s="25">
        <v>0</v>
      </c>
      <c r="AD1718" s="25">
        <v>199000</v>
      </c>
      <c r="AE1718" s="25">
        <v>10000</v>
      </c>
      <c r="AF1718" s="25">
        <v>947295</v>
      </c>
      <c r="AG1718" s="25">
        <v>0</v>
      </c>
      <c r="AH1718" s="25">
        <v>1156295</v>
      </c>
      <c r="AI1718" s="16" t="s">
        <v>1648</v>
      </c>
    </row>
    <row r="1719" spans="1:35" x14ac:dyDescent="0.25">
      <c r="A1719" s="17">
        <v>117137</v>
      </c>
      <c r="B1719" s="18">
        <v>4</v>
      </c>
      <c r="C1719" s="16" t="s">
        <v>73</v>
      </c>
      <c r="D1719" s="21">
        <v>40970</v>
      </c>
      <c r="E1719" s="16" t="s">
        <v>142</v>
      </c>
      <c r="F1719" s="21">
        <v>43766</v>
      </c>
      <c r="G1719" s="16" t="s">
        <v>142</v>
      </c>
      <c r="H1719" s="26" t="s">
        <v>186</v>
      </c>
      <c r="M1719" s="26" t="s">
        <v>1649</v>
      </c>
      <c r="N1719" s="26" t="s">
        <v>1650</v>
      </c>
      <c r="O1719" s="16" t="s">
        <v>151</v>
      </c>
      <c r="P1719" s="26" t="s">
        <v>198</v>
      </c>
      <c r="T1719" s="23" t="s">
        <v>32</v>
      </c>
      <c r="W1719" s="20" t="s">
        <v>43</v>
      </c>
      <c r="Z1719" s="25">
        <v>0</v>
      </c>
      <c r="AA1719" s="25">
        <v>0</v>
      </c>
      <c r="AB1719" s="25">
        <v>709999</v>
      </c>
      <c r="AC1719" s="25">
        <v>0</v>
      </c>
      <c r="AD1719" s="25">
        <v>1</v>
      </c>
      <c r="AE1719" s="25">
        <v>0</v>
      </c>
      <c r="AF1719" s="25">
        <v>710001</v>
      </c>
      <c r="AG1719" s="25">
        <v>0</v>
      </c>
      <c r="AH1719" s="25">
        <v>710002</v>
      </c>
      <c r="AI1719" s="16" t="s">
        <v>1651</v>
      </c>
    </row>
    <row r="1720" spans="1:35" x14ac:dyDescent="0.25">
      <c r="A1720" s="17">
        <v>117146</v>
      </c>
      <c r="B1720" s="18">
        <v>1</v>
      </c>
      <c r="C1720" s="16" t="s">
        <v>47</v>
      </c>
      <c r="D1720" s="21">
        <v>40976</v>
      </c>
      <c r="E1720" s="16" t="s">
        <v>142</v>
      </c>
      <c r="F1720" s="21">
        <v>42933</v>
      </c>
      <c r="G1720" s="16" t="s">
        <v>103</v>
      </c>
      <c r="H1720" s="26" t="s">
        <v>215</v>
      </c>
      <c r="I1720" s="16" t="s">
        <v>163</v>
      </c>
      <c r="J1720" s="20" t="s">
        <v>148</v>
      </c>
      <c r="L1720" s="16" t="s">
        <v>149</v>
      </c>
      <c r="M1720" s="26" t="s">
        <v>1652</v>
      </c>
      <c r="O1720" s="16" t="s">
        <v>151</v>
      </c>
      <c r="P1720" s="26" t="s">
        <v>443</v>
      </c>
      <c r="T1720" s="22">
        <v>0</v>
      </c>
      <c r="U1720" s="21">
        <v>41782</v>
      </c>
      <c r="W1720" s="20" t="s">
        <v>43</v>
      </c>
      <c r="X1720" s="16" t="s">
        <v>454</v>
      </c>
      <c r="Z1720" s="25">
        <v>92812.07</v>
      </c>
      <c r="AA1720" s="25">
        <v>0</v>
      </c>
      <c r="AB1720" s="25">
        <v>0</v>
      </c>
      <c r="AC1720" s="25">
        <v>0</v>
      </c>
      <c r="AD1720" s="25">
        <v>630512.06999999995</v>
      </c>
      <c r="AE1720" s="25">
        <v>0</v>
      </c>
      <c r="AF1720" s="25">
        <v>13725692.779999999</v>
      </c>
      <c r="AG1720" s="25">
        <v>0</v>
      </c>
      <c r="AH1720" s="25">
        <v>14356204.85</v>
      </c>
      <c r="AI1720" s="16" t="s">
        <v>1653</v>
      </c>
    </row>
    <row r="1721" spans="1:35" x14ac:dyDescent="0.25">
      <c r="A1721" s="17">
        <v>117153</v>
      </c>
      <c r="B1721" s="18">
        <v>1</v>
      </c>
      <c r="C1721" s="16" t="s">
        <v>47</v>
      </c>
      <c r="D1721" s="21">
        <v>40981</v>
      </c>
      <c r="E1721" s="16" t="s">
        <v>142</v>
      </c>
      <c r="F1721" s="21">
        <v>44365</v>
      </c>
      <c r="G1721" s="16" t="s">
        <v>33</v>
      </c>
      <c r="H1721" s="26" t="s">
        <v>182</v>
      </c>
      <c r="I1721" s="16" t="s">
        <v>1654</v>
      </c>
      <c r="K1721" s="16" t="s">
        <v>1655</v>
      </c>
      <c r="L1721" s="16" t="s">
        <v>37</v>
      </c>
      <c r="M1721" s="26" t="s">
        <v>1656</v>
      </c>
      <c r="O1721" s="16" t="s">
        <v>39</v>
      </c>
      <c r="P1721" s="26" t="s">
        <v>40</v>
      </c>
      <c r="R1721" s="16" t="s">
        <v>41</v>
      </c>
      <c r="S1721" s="16" t="s">
        <v>42</v>
      </c>
      <c r="T1721" s="22">
        <v>0</v>
      </c>
      <c r="W1721" s="20" t="s">
        <v>43</v>
      </c>
      <c r="X1721" s="16" t="s">
        <v>44</v>
      </c>
      <c r="Y1721" s="26" t="s">
        <v>1657</v>
      </c>
      <c r="Z1721" s="25">
        <v>0</v>
      </c>
      <c r="AA1721" s="25">
        <v>0</v>
      </c>
      <c r="AB1721" s="25">
        <v>540873.56999999995</v>
      </c>
      <c r="AC1721" s="25">
        <v>0</v>
      </c>
      <c r="AD1721" s="25">
        <v>0</v>
      </c>
      <c r="AE1721" s="25">
        <v>0</v>
      </c>
      <c r="AF1721" s="25">
        <v>540873.56999999995</v>
      </c>
      <c r="AG1721" s="25">
        <v>0</v>
      </c>
      <c r="AH1721" s="25">
        <v>540873.56999999995</v>
      </c>
      <c r="AI1721" s="16" t="s">
        <v>1658</v>
      </c>
    </row>
    <row r="1722" spans="1:35" x14ac:dyDescent="0.25">
      <c r="A1722" s="17">
        <v>117178</v>
      </c>
      <c r="B1722" s="18">
        <v>2</v>
      </c>
      <c r="C1722" s="16" t="s">
        <v>73</v>
      </c>
      <c r="D1722" s="21">
        <v>40983</v>
      </c>
      <c r="E1722" s="16" t="s">
        <v>142</v>
      </c>
      <c r="F1722" s="21">
        <v>42817</v>
      </c>
      <c r="G1722" s="16" t="s">
        <v>13672</v>
      </c>
      <c r="H1722" s="26" t="s">
        <v>162</v>
      </c>
      <c r="M1722" s="26" t="s">
        <v>17948</v>
      </c>
      <c r="O1722" s="16" t="s">
        <v>1171</v>
      </c>
      <c r="P1722" s="26" t="s">
        <v>1062</v>
      </c>
      <c r="T1722" s="23" t="s">
        <v>32</v>
      </c>
      <c r="W1722" s="20" t="s">
        <v>43</v>
      </c>
      <c r="Z1722" s="24" t="s">
        <v>32</v>
      </c>
      <c r="AA1722" s="24" t="s">
        <v>32</v>
      </c>
      <c r="AB1722" s="24" t="s">
        <v>32</v>
      </c>
      <c r="AC1722" s="24" t="s">
        <v>32</v>
      </c>
      <c r="AD1722" s="25">
        <v>0</v>
      </c>
      <c r="AE1722" s="25">
        <v>0</v>
      </c>
      <c r="AF1722" s="25">
        <v>118858.15</v>
      </c>
      <c r="AG1722" s="25">
        <v>0</v>
      </c>
      <c r="AH1722" s="25">
        <v>118858.15</v>
      </c>
      <c r="AI1722" s="16" t="s">
        <v>17947</v>
      </c>
    </row>
    <row r="1723" spans="1:35" x14ac:dyDescent="0.25">
      <c r="A1723" s="17">
        <v>117198</v>
      </c>
      <c r="B1723" s="18">
        <v>6</v>
      </c>
      <c r="C1723" s="16" t="s">
        <v>73</v>
      </c>
      <c r="D1723" s="21">
        <v>40987</v>
      </c>
      <c r="E1723" s="16" t="s">
        <v>142</v>
      </c>
      <c r="F1723" s="21">
        <v>43418</v>
      </c>
      <c r="G1723" s="16" t="s">
        <v>75</v>
      </c>
      <c r="H1723" s="26" t="s">
        <v>76</v>
      </c>
      <c r="M1723" s="26" t="s">
        <v>17946</v>
      </c>
      <c r="O1723" s="16" t="s">
        <v>78</v>
      </c>
      <c r="P1723" s="26" t="s">
        <v>551</v>
      </c>
      <c r="T1723" s="23" t="s">
        <v>32</v>
      </c>
      <c r="W1723" s="20" t="s">
        <v>43</v>
      </c>
      <c r="Z1723" s="24" t="s">
        <v>32</v>
      </c>
      <c r="AA1723" s="24" t="s">
        <v>32</v>
      </c>
      <c r="AB1723" s="24" t="s">
        <v>32</v>
      </c>
      <c r="AC1723" s="24" t="s">
        <v>32</v>
      </c>
      <c r="AD1723" s="25">
        <v>115000</v>
      </c>
      <c r="AE1723" s="25">
        <v>0</v>
      </c>
      <c r="AF1723" s="25">
        <v>0</v>
      </c>
      <c r="AG1723" s="25">
        <v>0</v>
      </c>
      <c r="AH1723" s="25">
        <v>115000</v>
      </c>
    </row>
    <row r="1724" spans="1:35" x14ac:dyDescent="0.25">
      <c r="A1724" s="17">
        <v>117214</v>
      </c>
      <c r="B1724" s="18">
        <v>6</v>
      </c>
      <c r="C1724" s="16" t="s">
        <v>73</v>
      </c>
      <c r="D1724" s="21">
        <v>40995</v>
      </c>
      <c r="E1724" s="16" t="s">
        <v>534</v>
      </c>
      <c r="F1724" s="21">
        <v>43418</v>
      </c>
      <c r="G1724" s="16" t="s">
        <v>75</v>
      </c>
      <c r="H1724" s="26" t="s">
        <v>76</v>
      </c>
      <c r="M1724" s="26" t="s">
        <v>17945</v>
      </c>
      <c r="O1724" s="16" t="s">
        <v>119</v>
      </c>
      <c r="P1724" s="26" t="s">
        <v>78</v>
      </c>
      <c r="T1724" s="22">
        <v>0</v>
      </c>
      <c r="W1724" s="20" t="s">
        <v>43</v>
      </c>
      <c r="Z1724" s="24" t="s">
        <v>32</v>
      </c>
      <c r="AA1724" s="24" t="s">
        <v>32</v>
      </c>
      <c r="AB1724" s="24" t="s">
        <v>32</v>
      </c>
      <c r="AC1724" s="24" t="s">
        <v>32</v>
      </c>
      <c r="AD1724" s="24" t="s">
        <v>32</v>
      </c>
      <c r="AE1724" s="24" t="s">
        <v>32</v>
      </c>
      <c r="AF1724" s="24" t="s">
        <v>32</v>
      </c>
      <c r="AG1724" s="24" t="s">
        <v>32</v>
      </c>
      <c r="AH1724" s="24" t="s">
        <v>32</v>
      </c>
    </row>
    <row r="1725" spans="1:35" x14ac:dyDescent="0.25">
      <c r="A1725" s="17">
        <v>117216</v>
      </c>
      <c r="B1725" s="18">
        <v>2</v>
      </c>
      <c r="C1725" s="16" t="s">
        <v>73</v>
      </c>
      <c r="D1725" s="21">
        <v>40996</v>
      </c>
      <c r="E1725" s="16" t="s">
        <v>1058</v>
      </c>
      <c r="F1725" s="21">
        <v>44215</v>
      </c>
      <c r="G1725" s="16" t="s">
        <v>75</v>
      </c>
      <c r="H1725" s="26" t="s">
        <v>286</v>
      </c>
      <c r="I1725" s="16" t="s">
        <v>17944</v>
      </c>
      <c r="K1725" s="16" t="s">
        <v>17943</v>
      </c>
      <c r="L1725" s="16" t="s">
        <v>37</v>
      </c>
      <c r="M1725" s="26" t="s">
        <v>17942</v>
      </c>
      <c r="N1725" s="26" t="s">
        <v>17941</v>
      </c>
      <c r="O1725" s="16" t="s">
        <v>60</v>
      </c>
      <c r="P1725" s="26" t="s">
        <v>568</v>
      </c>
      <c r="R1725" s="16" t="s">
        <v>139</v>
      </c>
      <c r="S1725" s="16" t="s">
        <v>192</v>
      </c>
      <c r="T1725" s="22">
        <v>0.6</v>
      </c>
      <c r="W1725" s="20" t="s">
        <v>43</v>
      </c>
      <c r="X1725" s="16" t="s">
        <v>44</v>
      </c>
      <c r="Z1725" s="24" t="s">
        <v>32</v>
      </c>
      <c r="AA1725" s="24" t="s">
        <v>32</v>
      </c>
      <c r="AB1725" s="24" t="s">
        <v>32</v>
      </c>
      <c r="AC1725" s="24" t="s">
        <v>32</v>
      </c>
      <c r="AD1725" s="25">
        <v>1250000</v>
      </c>
      <c r="AE1725" s="25">
        <v>0</v>
      </c>
      <c r="AF1725" s="25">
        <v>0</v>
      </c>
      <c r="AG1725" s="25">
        <v>0</v>
      </c>
      <c r="AH1725" s="25">
        <v>1250000</v>
      </c>
      <c r="AI1725" s="16" t="s">
        <v>17940</v>
      </c>
    </row>
    <row r="1726" spans="1:35" x14ac:dyDescent="0.25">
      <c r="A1726" s="17">
        <v>117229.06</v>
      </c>
      <c r="B1726" s="18">
        <v>1</v>
      </c>
      <c r="C1726" s="16" t="s">
        <v>474</v>
      </c>
      <c r="D1726" s="21">
        <v>43364</v>
      </c>
      <c r="E1726" s="16" t="s">
        <v>176</v>
      </c>
      <c r="F1726" s="21">
        <v>43892</v>
      </c>
      <c r="G1726" s="16" t="s">
        <v>142</v>
      </c>
      <c r="H1726" s="26" t="s">
        <v>1163</v>
      </c>
      <c r="M1726" s="26" t="s">
        <v>17939</v>
      </c>
      <c r="N1726" s="26" t="s">
        <v>1660</v>
      </c>
      <c r="O1726" s="16" t="s">
        <v>151</v>
      </c>
      <c r="P1726" s="26" t="s">
        <v>1616</v>
      </c>
      <c r="T1726" s="23" t="s">
        <v>32</v>
      </c>
      <c r="U1726" s="21">
        <v>43504</v>
      </c>
      <c r="W1726" s="20" t="s">
        <v>43</v>
      </c>
      <c r="Z1726" s="24" t="s">
        <v>32</v>
      </c>
      <c r="AA1726" s="24" t="s">
        <v>32</v>
      </c>
      <c r="AB1726" s="24" t="s">
        <v>32</v>
      </c>
      <c r="AC1726" s="24" t="s">
        <v>32</v>
      </c>
      <c r="AD1726" s="25">
        <v>0</v>
      </c>
      <c r="AE1726" s="25">
        <v>0</v>
      </c>
      <c r="AF1726" s="25">
        <v>236250</v>
      </c>
      <c r="AG1726" s="25">
        <v>0</v>
      </c>
      <c r="AH1726" s="25">
        <v>236250</v>
      </c>
      <c r="AI1726" s="16" t="s">
        <v>17938</v>
      </c>
    </row>
    <row r="1727" spans="1:35" x14ac:dyDescent="0.25">
      <c r="A1727" s="17">
        <v>117229.07</v>
      </c>
      <c r="B1727" s="18">
        <v>1</v>
      </c>
      <c r="C1727" s="16" t="s">
        <v>47</v>
      </c>
      <c r="D1727" s="21">
        <v>43734</v>
      </c>
      <c r="E1727" s="16" t="s">
        <v>176</v>
      </c>
      <c r="F1727" s="21">
        <v>44348</v>
      </c>
      <c r="G1727" s="16" t="s">
        <v>142</v>
      </c>
      <c r="H1727" s="26" t="s">
        <v>1163</v>
      </c>
      <c r="M1727" s="26" t="s">
        <v>1659</v>
      </c>
      <c r="N1727" s="26" t="s">
        <v>1660</v>
      </c>
      <c r="O1727" s="16" t="s">
        <v>151</v>
      </c>
      <c r="P1727" s="26" t="s">
        <v>1616</v>
      </c>
      <c r="T1727" s="23" t="s">
        <v>32</v>
      </c>
      <c r="U1727" s="21">
        <v>43868</v>
      </c>
      <c r="W1727" s="20" t="s">
        <v>43</v>
      </c>
      <c r="Z1727" s="25">
        <v>0</v>
      </c>
      <c r="AA1727" s="25">
        <v>0</v>
      </c>
      <c r="AB1727" s="25">
        <v>32497.13</v>
      </c>
      <c r="AC1727" s="25">
        <v>0</v>
      </c>
      <c r="AD1727" s="25">
        <v>0</v>
      </c>
      <c r="AE1727" s="25">
        <v>0</v>
      </c>
      <c r="AF1727" s="25">
        <v>375236.13</v>
      </c>
      <c r="AG1727" s="25">
        <v>0</v>
      </c>
      <c r="AH1727" s="25">
        <v>375236.13</v>
      </c>
      <c r="AI1727" s="16" t="s">
        <v>1661</v>
      </c>
    </row>
    <row r="1728" spans="1:35" x14ac:dyDescent="0.25">
      <c r="A1728" s="17">
        <v>117229.08</v>
      </c>
      <c r="B1728" s="18">
        <v>1</v>
      </c>
      <c r="C1728" s="16" t="s">
        <v>31</v>
      </c>
      <c r="D1728" s="21">
        <v>44067</v>
      </c>
      <c r="E1728" s="16" t="s">
        <v>176</v>
      </c>
      <c r="F1728" s="21">
        <v>44252</v>
      </c>
      <c r="G1728" s="16" t="s">
        <v>32</v>
      </c>
      <c r="H1728" s="26" t="s">
        <v>1163</v>
      </c>
      <c r="M1728" s="26" t="s">
        <v>1662</v>
      </c>
      <c r="O1728" s="16" t="s">
        <v>151</v>
      </c>
      <c r="P1728" s="26" t="s">
        <v>1616</v>
      </c>
      <c r="T1728" s="23" t="s">
        <v>32</v>
      </c>
      <c r="U1728" s="21">
        <v>44232</v>
      </c>
      <c r="W1728" s="20" t="s">
        <v>43</v>
      </c>
      <c r="Z1728" s="25">
        <v>0</v>
      </c>
      <c r="AA1728" s="25">
        <v>0</v>
      </c>
      <c r="AB1728" s="25">
        <v>257705</v>
      </c>
      <c r="AC1728" s="25">
        <v>0</v>
      </c>
      <c r="AD1728" s="25">
        <v>0</v>
      </c>
      <c r="AE1728" s="25">
        <v>0</v>
      </c>
      <c r="AF1728" s="25">
        <v>257705</v>
      </c>
      <c r="AG1728" s="25">
        <v>0</v>
      </c>
      <c r="AH1728" s="25">
        <v>257705</v>
      </c>
      <c r="AI1728" s="16" t="s">
        <v>1663</v>
      </c>
    </row>
    <row r="1729" spans="1:35" x14ac:dyDescent="0.25">
      <c r="A1729" s="17">
        <v>117230.08</v>
      </c>
      <c r="B1729" s="18">
        <v>2</v>
      </c>
      <c r="C1729" s="16" t="s">
        <v>31</v>
      </c>
      <c r="D1729" s="21">
        <v>44067</v>
      </c>
      <c r="E1729" s="16" t="s">
        <v>176</v>
      </c>
      <c r="F1729" s="21">
        <v>44252</v>
      </c>
      <c r="G1729" s="16" t="s">
        <v>32</v>
      </c>
      <c r="H1729" s="26" t="s">
        <v>1336</v>
      </c>
      <c r="M1729" s="26" t="s">
        <v>1664</v>
      </c>
      <c r="N1729" s="26" t="s">
        <v>1665</v>
      </c>
      <c r="O1729" s="16" t="s">
        <v>151</v>
      </c>
      <c r="P1729" s="26" t="s">
        <v>1616</v>
      </c>
      <c r="T1729" s="23" t="s">
        <v>32</v>
      </c>
      <c r="U1729" s="21">
        <v>44232</v>
      </c>
      <c r="W1729" s="20" t="s">
        <v>43</v>
      </c>
      <c r="Z1729" s="25">
        <v>0</v>
      </c>
      <c r="AA1729" s="25">
        <v>0</v>
      </c>
      <c r="AB1729" s="25">
        <v>508168</v>
      </c>
      <c r="AC1729" s="25">
        <v>0</v>
      </c>
      <c r="AD1729" s="25">
        <v>0</v>
      </c>
      <c r="AE1729" s="25">
        <v>0</v>
      </c>
      <c r="AF1729" s="25">
        <v>508168</v>
      </c>
      <c r="AG1729" s="25">
        <v>0</v>
      </c>
      <c r="AH1729" s="25">
        <v>508168</v>
      </c>
      <c r="AI1729" s="16" t="s">
        <v>1666</v>
      </c>
    </row>
    <row r="1730" spans="1:35" x14ac:dyDescent="0.25">
      <c r="A1730" s="17">
        <v>117232.08</v>
      </c>
      <c r="B1730" s="18">
        <v>3</v>
      </c>
      <c r="C1730" s="16" t="s">
        <v>31</v>
      </c>
      <c r="D1730" s="21">
        <v>44067</v>
      </c>
      <c r="E1730" s="16" t="s">
        <v>176</v>
      </c>
      <c r="F1730" s="21">
        <v>44252</v>
      </c>
      <c r="G1730" s="16" t="s">
        <v>32</v>
      </c>
      <c r="H1730" s="26" t="s">
        <v>766</v>
      </c>
      <c r="M1730" s="26" t="s">
        <v>1667</v>
      </c>
      <c r="N1730" s="26" t="s">
        <v>1665</v>
      </c>
      <c r="O1730" s="16" t="s">
        <v>151</v>
      </c>
      <c r="P1730" s="26" t="s">
        <v>1616</v>
      </c>
      <c r="T1730" s="23" t="s">
        <v>32</v>
      </c>
      <c r="U1730" s="21">
        <v>44232</v>
      </c>
      <c r="W1730" s="20" t="s">
        <v>43</v>
      </c>
      <c r="Z1730" s="25">
        <v>0</v>
      </c>
      <c r="AA1730" s="25">
        <v>0</v>
      </c>
      <c r="AB1730" s="25">
        <v>155738</v>
      </c>
      <c r="AC1730" s="25">
        <v>0</v>
      </c>
      <c r="AD1730" s="25">
        <v>0</v>
      </c>
      <c r="AE1730" s="25">
        <v>0</v>
      </c>
      <c r="AF1730" s="25">
        <v>155738</v>
      </c>
      <c r="AG1730" s="25">
        <v>0</v>
      </c>
      <c r="AH1730" s="25">
        <v>155738</v>
      </c>
      <c r="AI1730" s="16" t="s">
        <v>1668</v>
      </c>
    </row>
    <row r="1731" spans="1:35" x14ac:dyDescent="0.25">
      <c r="A1731" s="17">
        <v>117233.07</v>
      </c>
      <c r="B1731" s="18">
        <v>4</v>
      </c>
      <c r="C1731" s="16" t="s">
        <v>474</v>
      </c>
      <c r="D1731" s="21">
        <v>43735</v>
      </c>
      <c r="E1731" s="16" t="s">
        <v>176</v>
      </c>
      <c r="F1731" s="21">
        <v>44165</v>
      </c>
      <c r="G1731" s="16" t="s">
        <v>32</v>
      </c>
      <c r="H1731" s="26" t="s">
        <v>186</v>
      </c>
      <c r="M1731" s="26" t="s">
        <v>17937</v>
      </c>
      <c r="O1731" s="16" t="s">
        <v>151</v>
      </c>
      <c r="P1731" s="26" t="s">
        <v>1616</v>
      </c>
      <c r="T1731" s="23" t="s">
        <v>32</v>
      </c>
      <c r="U1731" s="21">
        <v>43868</v>
      </c>
      <c r="W1731" s="20" t="s">
        <v>43</v>
      </c>
      <c r="Z1731" s="24" t="s">
        <v>32</v>
      </c>
      <c r="AA1731" s="24" t="s">
        <v>32</v>
      </c>
      <c r="AB1731" s="24" t="s">
        <v>32</v>
      </c>
      <c r="AC1731" s="24" t="s">
        <v>32</v>
      </c>
      <c r="AD1731" s="25">
        <v>0</v>
      </c>
      <c r="AE1731" s="25">
        <v>0</v>
      </c>
      <c r="AF1731" s="25">
        <v>227800</v>
      </c>
      <c r="AG1731" s="25">
        <v>0</v>
      </c>
      <c r="AH1731" s="25">
        <v>227800</v>
      </c>
      <c r="AI1731" s="16" t="s">
        <v>17936</v>
      </c>
    </row>
    <row r="1732" spans="1:35" x14ac:dyDescent="0.25">
      <c r="A1732" s="17">
        <v>117233.08</v>
      </c>
      <c r="B1732" s="18">
        <v>4</v>
      </c>
      <c r="C1732" s="16" t="s">
        <v>31</v>
      </c>
      <c r="D1732" s="21">
        <v>44067</v>
      </c>
      <c r="E1732" s="16" t="s">
        <v>176</v>
      </c>
      <c r="F1732" s="21">
        <v>44252</v>
      </c>
      <c r="G1732" s="16" t="s">
        <v>32</v>
      </c>
      <c r="H1732" s="26" t="s">
        <v>186</v>
      </c>
      <c r="M1732" s="26" t="s">
        <v>1669</v>
      </c>
      <c r="N1732" s="26" t="s">
        <v>1665</v>
      </c>
      <c r="O1732" s="16" t="s">
        <v>151</v>
      </c>
      <c r="P1732" s="26" t="s">
        <v>1616</v>
      </c>
      <c r="T1732" s="23" t="s">
        <v>32</v>
      </c>
      <c r="U1732" s="21">
        <v>44232</v>
      </c>
      <c r="W1732" s="20" t="s">
        <v>43</v>
      </c>
      <c r="Z1732" s="25">
        <v>0</v>
      </c>
      <c r="AA1732" s="25">
        <v>0</v>
      </c>
      <c r="AB1732" s="25">
        <v>213518</v>
      </c>
      <c r="AC1732" s="25">
        <v>0</v>
      </c>
      <c r="AD1732" s="25">
        <v>0</v>
      </c>
      <c r="AE1732" s="25">
        <v>0</v>
      </c>
      <c r="AF1732" s="25">
        <v>213518</v>
      </c>
      <c r="AG1732" s="25">
        <v>0</v>
      </c>
      <c r="AH1732" s="25">
        <v>213518</v>
      </c>
      <c r="AI1732" s="16" t="s">
        <v>1670</v>
      </c>
    </row>
    <row r="1733" spans="1:35" x14ac:dyDescent="0.25">
      <c r="A1733" s="17">
        <v>117234.03</v>
      </c>
      <c r="B1733" s="18">
        <v>4</v>
      </c>
      <c r="C1733" s="16" t="s">
        <v>47</v>
      </c>
      <c r="D1733" s="21">
        <v>43250</v>
      </c>
      <c r="E1733" s="16" t="s">
        <v>142</v>
      </c>
      <c r="F1733" s="21">
        <v>44044</v>
      </c>
      <c r="G1733" s="16" t="s">
        <v>142</v>
      </c>
      <c r="H1733" s="26" t="s">
        <v>186</v>
      </c>
      <c r="M1733" s="26" t="s">
        <v>1671</v>
      </c>
      <c r="N1733" s="26" t="s">
        <v>1672</v>
      </c>
      <c r="O1733" s="16" t="s">
        <v>151</v>
      </c>
      <c r="P1733" s="26" t="s">
        <v>198</v>
      </c>
      <c r="T1733" s="23" t="s">
        <v>32</v>
      </c>
      <c r="U1733" s="21">
        <v>43329</v>
      </c>
      <c r="W1733" s="20" t="s">
        <v>43</v>
      </c>
      <c r="Z1733" s="25">
        <v>0</v>
      </c>
      <c r="AA1733" s="25">
        <v>0</v>
      </c>
      <c r="AB1733" s="25">
        <v>1418.88</v>
      </c>
      <c r="AC1733" s="25">
        <v>0</v>
      </c>
      <c r="AD1733" s="25">
        <v>0</v>
      </c>
      <c r="AE1733" s="25">
        <v>0</v>
      </c>
      <c r="AF1733" s="25">
        <v>718828.88</v>
      </c>
      <c r="AG1733" s="25">
        <v>0</v>
      </c>
      <c r="AH1733" s="25">
        <v>718828.88</v>
      </c>
      <c r="AI1733" s="16" t="s">
        <v>1673</v>
      </c>
    </row>
    <row r="1734" spans="1:35" x14ac:dyDescent="0.25">
      <c r="A1734" s="17">
        <v>117236.01</v>
      </c>
      <c r="B1734" s="18">
        <v>4</v>
      </c>
      <c r="C1734" s="16" t="s">
        <v>31</v>
      </c>
      <c r="D1734" s="21">
        <v>43080</v>
      </c>
      <c r="E1734" s="16" t="s">
        <v>176</v>
      </c>
      <c r="F1734" s="21">
        <v>44252</v>
      </c>
      <c r="G1734" s="16" t="s">
        <v>32</v>
      </c>
      <c r="H1734" s="26" t="s">
        <v>295</v>
      </c>
      <c r="I1734" s="16" t="s">
        <v>468</v>
      </c>
      <c r="J1734" s="20" t="s">
        <v>116</v>
      </c>
      <c r="L1734" s="16" t="s">
        <v>116</v>
      </c>
      <c r="M1734" s="26" t="s">
        <v>1674</v>
      </c>
      <c r="O1734" s="16" t="s">
        <v>179</v>
      </c>
      <c r="P1734" s="26" t="s">
        <v>79</v>
      </c>
      <c r="R1734" s="16" t="s">
        <v>41</v>
      </c>
      <c r="S1734" s="16" t="s">
        <v>84</v>
      </c>
      <c r="T1734" s="22">
        <v>0.1</v>
      </c>
      <c r="U1734" s="21">
        <v>44232</v>
      </c>
      <c r="W1734" s="20" t="s">
        <v>43</v>
      </c>
      <c r="X1734" s="16" t="s">
        <v>78</v>
      </c>
      <c r="Z1734" s="25">
        <v>0</v>
      </c>
      <c r="AA1734" s="25">
        <v>0</v>
      </c>
      <c r="AB1734" s="25">
        <v>1290271</v>
      </c>
      <c r="AC1734" s="25">
        <v>0</v>
      </c>
      <c r="AD1734" s="25">
        <v>0</v>
      </c>
      <c r="AE1734" s="25">
        <v>0</v>
      </c>
      <c r="AF1734" s="25">
        <v>1329771</v>
      </c>
      <c r="AG1734" s="25">
        <v>0</v>
      </c>
      <c r="AH1734" s="25">
        <v>1329771</v>
      </c>
      <c r="AI1734" s="16" t="s">
        <v>1675</v>
      </c>
    </row>
    <row r="1735" spans="1:35" x14ac:dyDescent="0.25">
      <c r="A1735" s="17">
        <v>117241</v>
      </c>
      <c r="B1735" s="18">
        <v>6</v>
      </c>
      <c r="C1735" s="16" t="s">
        <v>73</v>
      </c>
      <c r="D1735" s="21">
        <v>41003</v>
      </c>
      <c r="E1735" s="16" t="s">
        <v>142</v>
      </c>
      <c r="F1735" s="21">
        <v>43418</v>
      </c>
      <c r="G1735" s="16" t="s">
        <v>75</v>
      </c>
      <c r="H1735" s="26" t="s">
        <v>76</v>
      </c>
      <c r="M1735" s="26" t="s">
        <v>1676</v>
      </c>
      <c r="O1735" s="16" t="s">
        <v>78</v>
      </c>
      <c r="T1735" s="23" t="s">
        <v>32</v>
      </c>
      <c r="W1735" s="20" t="s">
        <v>43</v>
      </c>
      <c r="Z1735" s="25">
        <v>0</v>
      </c>
      <c r="AA1735" s="25">
        <v>0</v>
      </c>
      <c r="AB1735" s="25">
        <v>600000</v>
      </c>
      <c r="AC1735" s="25">
        <v>0</v>
      </c>
      <c r="AD1735" s="25">
        <v>0</v>
      </c>
      <c r="AE1735" s="25">
        <v>0</v>
      </c>
      <c r="AF1735" s="25">
        <v>2750000</v>
      </c>
      <c r="AG1735" s="25">
        <v>0</v>
      </c>
      <c r="AH1735" s="25">
        <v>2750000</v>
      </c>
      <c r="AI1735" s="16" t="s">
        <v>1677</v>
      </c>
    </row>
    <row r="1736" spans="1:35" ht="30" x14ac:dyDescent="0.25">
      <c r="A1736" s="17">
        <v>117254</v>
      </c>
      <c r="B1736" s="18">
        <v>3</v>
      </c>
      <c r="C1736" s="16" t="s">
        <v>474</v>
      </c>
      <c r="D1736" s="21">
        <v>41011</v>
      </c>
      <c r="E1736" s="16" t="s">
        <v>1314</v>
      </c>
      <c r="F1736" s="21">
        <v>44279</v>
      </c>
      <c r="G1736" s="16" t="s">
        <v>75</v>
      </c>
      <c r="H1736" s="26" t="s">
        <v>226</v>
      </c>
      <c r="I1736" s="16" t="s">
        <v>2045</v>
      </c>
      <c r="J1736" s="20" t="s">
        <v>116</v>
      </c>
      <c r="L1736" s="16" t="s">
        <v>116</v>
      </c>
      <c r="M1736" s="26" t="s">
        <v>17935</v>
      </c>
      <c r="N1736" s="26" t="s">
        <v>17934</v>
      </c>
      <c r="O1736" s="16" t="s">
        <v>632</v>
      </c>
      <c r="P1736" s="26" t="s">
        <v>1775</v>
      </c>
      <c r="R1736" s="16" t="s">
        <v>139</v>
      </c>
      <c r="S1736" s="16" t="s">
        <v>42</v>
      </c>
      <c r="T1736" s="22">
        <v>0.25</v>
      </c>
      <c r="U1736" s="21">
        <v>42048</v>
      </c>
      <c r="W1736" s="20" t="s">
        <v>43</v>
      </c>
      <c r="X1736" s="16" t="s">
        <v>78</v>
      </c>
      <c r="Z1736" s="24" t="s">
        <v>32</v>
      </c>
      <c r="AA1736" s="24" t="s">
        <v>32</v>
      </c>
      <c r="AB1736" s="24" t="s">
        <v>32</v>
      </c>
      <c r="AC1736" s="24" t="s">
        <v>32</v>
      </c>
      <c r="AD1736" s="25">
        <v>47923.46</v>
      </c>
      <c r="AE1736" s="25">
        <v>12471.84</v>
      </c>
      <c r="AF1736" s="25">
        <v>511627.07</v>
      </c>
      <c r="AG1736" s="25">
        <v>0</v>
      </c>
      <c r="AH1736" s="25">
        <v>572022.37</v>
      </c>
      <c r="AI1736" s="16" t="s">
        <v>17933</v>
      </c>
    </row>
    <row r="1737" spans="1:35" x14ac:dyDescent="0.25">
      <c r="A1737" s="17">
        <v>117270</v>
      </c>
      <c r="B1737" s="18">
        <v>1</v>
      </c>
      <c r="C1737" s="16" t="s">
        <v>73</v>
      </c>
      <c r="D1737" s="21">
        <v>41015</v>
      </c>
      <c r="E1737" s="16" t="s">
        <v>819</v>
      </c>
      <c r="F1737" s="21">
        <v>44229</v>
      </c>
      <c r="G1737" s="16" t="s">
        <v>543</v>
      </c>
      <c r="H1737" s="26" t="s">
        <v>215</v>
      </c>
      <c r="I1737" s="16" t="s">
        <v>8301</v>
      </c>
      <c r="K1737" s="16" t="s">
        <v>8300</v>
      </c>
      <c r="L1737" s="16" t="s">
        <v>37</v>
      </c>
      <c r="M1737" s="26" t="s">
        <v>17932</v>
      </c>
      <c r="O1737" s="16" t="s">
        <v>53</v>
      </c>
      <c r="P1737" s="26" t="s">
        <v>40</v>
      </c>
      <c r="R1737" s="16" t="s">
        <v>41</v>
      </c>
      <c r="S1737" s="16" t="s">
        <v>42</v>
      </c>
      <c r="T1737" s="22">
        <v>0.01</v>
      </c>
      <c r="W1737" s="20" t="s">
        <v>43</v>
      </c>
      <c r="X1737" s="16" t="s">
        <v>44</v>
      </c>
      <c r="Y1737" s="26" t="s">
        <v>17931</v>
      </c>
      <c r="Z1737" s="24" t="s">
        <v>32</v>
      </c>
      <c r="AA1737" s="24" t="s">
        <v>32</v>
      </c>
      <c r="AB1737" s="24" t="s">
        <v>32</v>
      </c>
      <c r="AC1737" s="24" t="s">
        <v>32</v>
      </c>
      <c r="AD1737" s="25">
        <v>99110</v>
      </c>
      <c r="AE1737" s="25">
        <v>0</v>
      </c>
      <c r="AF1737" s="25">
        <v>0</v>
      </c>
      <c r="AG1737" s="25">
        <v>0</v>
      </c>
      <c r="AH1737" s="25">
        <v>99110</v>
      </c>
      <c r="AI1737" s="16" t="s">
        <v>17930</v>
      </c>
    </row>
    <row r="1738" spans="1:35" x14ac:dyDescent="0.25">
      <c r="A1738" s="17">
        <v>117271</v>
      </c>
      <c r="B1738" s="18">
        <v>1</v>
      </c>
      <c r="C1738" s="16" t="s">
        <v>73</v>
      </c>
      <c r="D1738" s="21">
        <v>41015</v>
      </c>
      <c r="E1738" s="16" t="s">
        <v>819</v>
      </c>
      <c r="F1738" s="21">
        <v>43852</v>
      </c>
      <c r="G1738" s="16" t="s">
        <v>1022</v>
      </c>
      <c r="H1738" s="26" t="s">
        <v>215</v>
      </c>
      <c r="I1738" s="16" t="s">
        <v>8301</v>
      </c>
      <c r="K1738" s="16" t="s">
        <v>8300</v>
      </c>
      <c r="L1738" s="16" t="s">
        <v>37</v>
      </c>
      <c r="M1738" s="26" t="s">
        <v>17929</v>
      </c>
      <c r="O1738" s="16" t="s">
        <v>53</v>
      </c>
      <c r="P1738" s="26" t="s">
        <v>40</v>
      </c>
      <c r="R1738" s="16" t="s">
        <v>41</v>
      </c>
      <c r="S1738" s="16" t="s">
        <v>42</v>
      </c>
      <c r="T1738" s="22">
        <v>0.01</v>
      </c>
      <c r="W1738" s="20" t="s">
        <v>43</v>
      </c>
      <c r="X1738" s="16" t="s">
        <v>44</v>
      </c>
      <c r="Y1738" s="26" t="s">
        <v>17928</v>
      </c>
      <c r="Z1738" s="24" t="s">
        <v>32</v>
      </c>
      <c r="AA1738" s="24" t="s">
        <v>32</v>
      </c>
      <c r="AB1738" s="24" t="s">
        <v>32</v>
      </c>
      <c r="AC1738" s="24" t="s">
        <v>32</v>
      </c>
      <c r="AD1738" s="25">
        <v>42515</v>
      </c>
      <c r="AE1738" s="25">
        <v>0</v>
      </c>
      <c r="AF1738" s="25">
        <v>0</v>
      </c>
      <c r="AG1738" s="25">
        <v>0</v>
      </c>
      <c r="AH1738" s="25">
        <v>42515</v>
      </c>
      <c r="AI1738" s="16" t="s">
        <v>17927</v>
      </c>
    </row>
    <row r="1739" spans="1:35" x14ac:dyDescent="0.25">
      <c r="A1739" s="17">
        <v>117272</v>
      </c>
      <c r="B1739" s="18">
        <v>1</v>
      </c>
      <c r="C1739" s="16" t="s">
        <v>474</v>
      </c>
      <c r="D1739" s="21">
        <v>41015</v>
      </c>
      <c r="E1739" s="16" t="s">
        <v>819</v>
      </c>
      <c r="F1739" s="21">
        <v>43615</v>
      </c>
      <c r="G1739" s="16" t="s">
        <v>74</v>
      </c>
      <c r="H1739" s="26" t="s">
        <v>215</v>
      </c>
      <c r="I1739" s="16" t="s">
        <v>17926</v>
      </c>
      <c r="K1739" s="16" t="s">
        <v>17925</v>
      </c>
      <c r="L1739" s="16" t="s">
        <v>37</v>
      </c>
      <c r="M1739" s="26" t="s">
        <v>17924</v>
      </c>
      <c r="O1739" s="16" t="s">
        <v>53</v>
      </c>
      <c r="P1739" s="26" t="s">
        <v>40</v>
      </c>
      <c r="R1739" s="16" t="s">
        <v>41</v>
      </c>
      <c r="S1739" s="16" t="s">
        <v>42</v>
      </c>
      <c r="T1739" s="22">
        <v>3.5000000000000003E-2</v>
      </c>
      <c r="U1739" s="21">
        <v>43273</v>
      </c>
      <c r="W1739" s="20" t="s">
        <v>43</v>
      </c>
      <c r="X1739" s="16" t="s">
        <v>44</v>
      </c>
      <c r="Y1739" s="26" t="s">
        <v>17923</v>
      </c>
      <c r="Z1739" s="24" t="s">
        <v>32</v>
      </c>
      <c r="AA1739" s="24" t="s">
        <v>32</v>
      </c>
      <c r="AB1739" s="24" t="s">
        <v>32</v>
      </c>
      <c r="AC1739" s="24" t="s">
        <v>32</v>
      </c>
      <c r="AD1739" s="25">
        <v>147450</v>
      </c>
      <c r="AE1739" s="25">
        <v>570785</v>
      </c>
      <c r="AF1739" s="25">
        <v>887000</v>
      </c>
      <c r="AG1739" s="25">
        <v>0</v>
      </c>
      <c r="AH1739" s="25">
        <v>1605235</v>
      </c>
      <c r="AI1739" s="16" t="s">
        <v>17922</v>
      </c>
    </row>
    <row r="1740" spans="1:35" x14ac:dyDescent="0.25">
      <c r="A1740" s="17">
        <v>117274</v>
      </c>
      <c r="B1740" s="18">
        <v>4</v>
      </c>
      <c r="C1740" s="16" t="s">
        <v>474</v>
      </c>
      <c r="D1740" s="21">
        <v>41015</v>
      </c>
      <c r="E1740" s="16" t="s">
        <v>819</v>
      </c>
      <c r="F1740" s="21">
        <v>43819</v>
      </c>
      <c r="G1740" s="16" t="s">
        <v>105</v>
      </c>
      <c r="H1740" s="26" t="s">
        <v>292</v>
      </c>
      <c r="I1740" s="16" t="s">
        <v>17921</v>
      </c>
      <c r="K1740" s="16" t="s">
        <v>17920</v>
      </c>
      <c r="L1740" s="16" t="s">
        <v>37</v>
      </c>
      <c r="M1740" s="26" t="s">
        <v>17919</v>
      </c>
      <c r="N1740" s="26" t="s">
        <v>17918</v>
      </c>
      <c r="O1740" s="16" t="s">
        <v>53</v>
      </c>
      <c r="P1740" s="26" t="s">
        <v>40</v>
      </c>
      <c r="R1740" s="16" t="s">
        <v>41</v>
      </c>
      <c r="S1740" s="16" t="s">
        <v>42</v>
      </c>
      <c r="T1740" s="22">
        <v>6.5000000000000002E-2</v>
      </c>
      <c r="U1740" s="21">
        <v>42965</v>
      </c>
      <c r="W1740" s="20" t="s">
        <v>43</v>
      </c>
      <c r="X1740" s="16" t="s">
        <v>44</v>
      </c>
      <c r="Y1740" s="26" t="s">
        <v>17917</v>
      </c>
      <c r="Z1740" s="24" t="s">
        <v>32</v>
      </c>
      <c r="AA1740" s="24" t="s">
        <v>32</v>
      </c>
      <c r="AB1740" s="24" t="s">
        <v>32</v>
      </c>
      <c r="AC1740" s="24" t="s">
        <v>32</v>
      </c>
      <c r="AD1740" s="25">
        <v>245404.89</v>
      </c>
      <c r="AE1740" s="25">
        <v>26000</v>
      </c>
      <c r="AF1740" s="25">
        <v>474102</v>
      </c>
      <c r="AG1740" s="25">
        <v>0</v>
      </c>
      <c r="AH1740" s="25">
        <v>745506.89</v>
      </c>
      <c r="AI1740" s="16" t="s">
        <v>17916</v>
      </c>
    </row>
    <row r="1741" spans="1:35" x14ac:dyDescent="0.25">
      <c r="A1741" s="17">
        <v>117282</v>
      </c>
      <c r="B1741" s="18">
        <v>2</v>
      </c>
      <c r="C1741" s="16" t="s">
        <v>474</v>
      </c>
      <c r="D1741" s="21">
        <v>41018</v>
      </c>
      <c r="E1741" s="16" t="s">
        <v>819</v>
      </c>
      <c r="F1741" s="21">
        <v>44103</v>
      </c>
      <c r="G1741" s="16" t="s">
        <v>514</v>
      </c>
      <c r="H1741" s="26" t="s">
        <v>264</v>
      </c>
      <c r="I1741" s="16" t="s">
        <v>17915</v>
      </c>
      <c r="K1741" s="16" t="s">
        <v>17914</v>
      </c>
      <c r="L1741" s="16" t="s">
        <v>37</v>
      </c>
      <c r="M1741" s="26" t="s">
        <v>17913</v>
      </c>
      <c r="O1741" s="16" t="s">
        <v>53</v>
      </c>
      <c r="P1741" s="26" t="s">
        <v>40</v>
      </c>
      <c r="R1741" s="16" t="s">
        <v>41</v>
      </c>
      <c r="S1741" s="16" t="s">
        <v>42</v>
      </c>
      <c r="T1741" s="22">
        <v>0.01</v>
      </c>
      <c r="U1741" s="21">
        <v>43553</v>
      </c>
      <c r="W1741" s="20" t="s">
        <v>43</v>
      </c>
      <c r="X1741" s="16" t="s">
        <v>44</v>
      </c>
      <c r="Y1741" s="26" t="s">
        <v>17912</v>
      </c>
      <c r="Z1741" s="24" t="s">
        <v>32</v>
      </c>
      <c r="AA1741" s="24" t="s">
        <v>32</v>
      </c>
      <c r="AB1741" s="24" t="s">
        <v>32</v>
      </c>
      <c r="AC1741" s="24" t="s">
        <v>32</v>
      </c>
      <c r="AD1741" s="25">
        <v>140425</v>
      </c>
      <c r="AE1741" s="25">
        <v>82000</v>
      </c>
      <c r="AF1741" s="25">
        <v>832442</v>
      </c>
      <c r="AG1741" s="25">
        <v>0</v>
      </c>
      <c r="AH1741" s="25">
        <v>1054867</v>
      </c>
      <c r="AI1741" s="16" t="s">
        <v>17911</v>
      </c>
    </row>
    <row r="1742" spans="1:35" x14ac:dyDescent="0.25">
      <c r="A1742" s="17">
        <v>117283</v>
      </c>
      <c r="B1742" s="18">
        <v>4</v>
      </c>
      <c r="C1742" s="16" t="s">
        <v>474</v>
      </c>
      <c r="D1742" s="21">
        <v>41019</v>
      </c>
      <c r="E1742" s="16" t="s">
        <v>819</v>
      </c>
      <c r="F1742" s="21">
        <v>44278</v>
      </c>
      <c r="G1742" s="16" t="s">
        <v>75</v>
      </c>
      <c r="H1742" s="26" t="s">
        <v>292</v>
      </c>
      <c r="I1742" s="16" t="s">
        <v>17910</v>
      </c>
      <c r="K1742" s="16" t="s">
        <v>15414</v>
      </c>
      <c r="L1742" s="16" t="s">
        <v>37</v>
      </c>
      <c r="M1742" s="26" t="s">
        <v>17909</v>
      </c>
      <c r="N1742" s="26" t="s">
        <v>17908</v>
      </c>
      <c r="O1742" s="16" t="s">
        <v>53</v>
      </c>
      <c r="P1742" s="26" t="s">
        <v>40</v>
      </c>
      <c r="R1742" s="16" t="s">
        <v>41</v>
      </c>
      <c r="S1742" s="16" t="s">
        <v>42</v>
      </c>
      <c r="T1742" s="22">
        <v>0.01</v>
      </c>
      <c r="U1742" s="21">
        <v>42706</v>
      </c>
      <c r="W1742" s="20" t="s">
        <v>43</v>
      </c>
      <c r="X1742" s="16" t="s">
        <v>44</v>
      </c>
      <c r="Y1742" s="26" t="s">
        <v>17907</v>
      </c>
      <c r="Z1742" s="24" t="s">
        <v>32</v>
      </c>
      <c r="AA1742" s="24" t="s">
        <v>32</v>
      </c>
      <c r="AB1742" s="24" t="s">
        <v>32</v>
      </c>
      <c r="AC1742" s="24" t="s">
        <v>32</v>
      </c>
      <c r="AD1742" s="25">
        <v>135600</v>
      </c>
      <c r="AE1742" s="25">
        <v>19800</v>
      </c>
      <c r="AF1742" s="25">
        <v>556000</v>
      </c>
      <c r="AG1742" s="25">
        <v>0</v>
      </c>
      <c r="AH1742" s="25">
        <v>711400</v>
      </c>
      <c r="AI1742" s="16" t="s">
        <v>17906</v>
      </c>
    </row>
    <row r="1743" spans="1:35" x14ac:dyDescent="0.25">
      <c r="A1743" s="17">
        <v>117324</v>
      </c>
      <c r="B1743" s="18">
        <v>6</v>
      </c>
      <c r="C1743" s="16" t="s">
        <v>73</v>
      </c>
      <c r="D1743" s="21">
        <v>41026</v>
      </c>
      <c r="E1743" s="16" t="s">
        <v>17905</v>
      </c>
      <c r="F1743" s="21">
        <v>41026</v>
      </c>
      <c r="G1743" s="16" t="s">
        <v>32</v>
      </c>
      <c r="H1743" s="26" t="s">
        <v>76</v>
      </c>
      <c r="M1743" s="26" t="s">
        <v>17904</v>
      </c>
      <c r="O1743" s="16" t="s">
        <v>1171</v>
      </c>
      <c r="T1743" s="23" t="s">
        <v>32</v>
      </c>
      <c r="W1743" s="20" t="s">
        <v>43</v>
      </c>
      <c r="Z1743" s="24" t="s">
        <v>32</v>
      </c>
      <c r="AA1743" s="24" t="s">
        <v>32</v>
      </c>
      <c r="AB1743" s="24" t="s">
        <v>32</v>
      </c>
      <c r="AC1743" s="24" t="s">
        <v>32</v>
      </c>
      <c r="AD1743" s="24" t="s">
        <v>32</v>
      </c>
      <c r="AE1743" s="24" t="s">
        <v>32</v>
      </c>
      <c r="AF1743" s="24" t="s">
        <v>32</v>
      </c>
      <c r="AG1743" s="24" t="s">
        <v>32</v>
      </c>
      <c r="AH1743" s="24" t="s">
        <v>32</v>
      </c>
    </row>
    <row r="1744" spans="1:35" x14ac:dyDescent="0.25">
      <c r="A1744" s="17">
        <v>117353</v>
      </c>
      <c r="B1744" s="18">
        <v>2</v>
      </c>
      <c r="C1744" s="16" t="s">
        <v>73</v>
      </c>
      <c r="D1744" s="21">
        <v>41036</v>
      </c>
      <c r="E1744" s="16" t="s">
        <v>1609</v>
      </c>
      <c r="F1744" s="21">
        <v>41036</v>
      </c>
      <c r="G1744" s="16" t="s">
        <v>1609</v>
      </c>
      <c r="H1744" s="26" t="s">
        <v>286</v>
      </c>
      <c r="L1744" s="16" t="s">
        <v>110</v>
      </c>
      <c r="M1744" s="26" t="s">
        <v>17903</v>
      </c>
      <c r="O1744" s="16" t="s">
        <v>1612</v>
      </c>
      <c r="T1744" s="23" t="s">
        <v>32</v>
      </c>
      <c r="W1744" s="20" t="s">
        <v>43</v>
      </c>
      <c r="Z1744" s="24" t="s">
        <v>32</v>
      </c>
      <c r="AA1744" s="24" t="s">
        <v>32</v>
      </c>
      <c r="AB1744" s="24" t="s">
        <v>32</v>
      </c>
      <c r="AC1744" s="24" t="s">
        <v>32</v>
      </c>
      <c r="AD1744" s="25">
        <v>0</v>
      </c>
      <c r="AE1744" s="25">
        <v>0</v>
      </c>
      <c r="AF1744" s="25">
        <v>312800</v>
      </c>
      <c r="AG1744" s="25">
        <v>0</v>
      </c>
      <c r="AH1744" s="25">
        <v>312800</v>
      </c>
      <c r="AI1744" s="16" t="s">
        <v>17902</v>
      </c>
    </row>
    <row r="1745" spans="1:35" x14ac:dyDescent="0.25">
      <c r="A1745" s="17">
        <v>117361</v>
      </c>
      <c r="B1745" s="18">
        <v>4</v>
      </c>
      <c r="C1745" s="16" t="s">
        <v>73</v>
      </c>
      <c r="D1745" s="21">
        <v>41036</v>
      </c>
      <c r="E1745" s="16" t="s">
        <v>1609</v>
      </c>
      <c r="F1745" s="21">
        <v>41036</v>
      </c>
      <c r="G1745" s="16" t="s">
        <v>1609</v>
      </c>
      <c r="H1745" s="26" t="s">
        <v>186</v>
      </c>
      <c r="L1745" s="16" t="s">
        <v>110</v>
      </c>
      <c r="M1745" s="26" t="s">
        <v>17901</v>
      </c>
      <c r="O1745" s="16" t="s">
        <v>1612</v>
      </c>
      <c r="T1745" s="23" t="s">
        <v>32</v>
      </c>
      <c r="W1745" s="20" t="s">
        <v>43</v>
      </c>
      <c r="Z1745" s="24" t="s">
        <v>32</v>
      </c>
      <c r="AA1745" s="24" t="s">
        <v>32</v>
      </c>
      <c r="AB1745" s="24" t="s">
        <v>32</v>
      </c>
      <c r="AC1745" s="24" t="s">
        <v>32</v>
      </c>
      <c r="AD1745" s="24" t="s">
        <v>32</v>
      </c>
      <c r="AE1745" s="24" t="s">
        <v>32</v>
      </c>
      <c r="AF1745" s="24" t="s">
        <v>32</v>
      </c>
      <c r="AG1745" s="24" t="s">
        <v>32</v>
      </c>
      <c r="AH1745" s="24" t="s">
        <v>32</v>
      </c>
      <c r="AI1745" s="16" t="s">
        <v>17900</v>
      </c>
    </row>
    <row r="1746" spans="1:35" x14ac:dyDescent="0.25">
      <c r="A1746" s="17">
        <v>117362</v>
      </c>
      <c r="B1746" s="18">
        <v>6</v>
      </c>
      <c r="C1746" s="16" t="s">
        <v>73</v>
      </c>
      <c r="D1746" s="21">
        <v>41037</v>
      </c>
      <c r="E1746" s="16" t="s">
        <v>142</v>
      </c>
      <c r="F1746" s="21">
        <v>43418</v>
      </c>
      <c r="G1746" s="16" t="s">
        <v>75</v>
      </c>
      <c r="H1746" s="26" t="s">
        <v>76</v>
      </c>
      <c r="M1746" s="26" t="s">
        <v>17899</v>
      </c>
      <c r="O1746" s="16" t="s">
        <v>151</v>
      </c>
      <c r="P1746" s="26" t="s">
        <v>551</v>
      </c>
      <c r="T1746" s="23" t="s">
        <v>32</v>
      </c>
      <c r="W1746" s="20" t="s">
        <v>43</v>
      </c>
      <c r="Z1746" s="24" t="s">
        <v>32</v>
      </c>
      <c r="AA1746" s="24" t="s">
        <v>32</v>
      </c>
      <c r="AB1746" s="24" t="s">
        <v>32</v>
      </c>
      <c r="AC1746" s="24" t="s">
        <v>32</v>
      </c>
      <c r="AD1746" s="25">
        <v>56310.3</v>
      </c>
      <c r="AE1746" s="25">
        <v>0</v>
      </c>
      <c r="AF1746" s="25">
        <v>0</v>
      </c>
      <c r="AG1746" s="25">
        <v>0</v>
      </c>
      <c r="AH1746" s="25">
        <v>56310.3</v>
      </c>
    </row>
    <row r="1747" spans="1:35" ht="30" x14ac:dyDescent="0.25">
      <c r="A1747" s="17">
        <v>117367.01</v>
      </c>
      <c r="B1747" s="18">
        <v>4</v>
      </c>
      <c r="C1747" s="16" t="s">
        <v>47</v>
      </c>
      <c r="D1747" s="21">
        <v>41450</v>
      </c>
      <c r="E1747" s="16" t="s">
        <v>654</v>
      </c>
      <c r="F1747" s="21">
        <v>43725</v>
      </c>
      <c r="G1747" s="16" t="s">
        <v>103</v>
      </c>
      <c r="H1747" s="26" t="s">
        <v>186</v>
      </c>
      <c r="M1747" s="26" t="s">
        <v>1678</v>
      </c>
      <c r="N1747" s="26" t="s">
        <v>1679</v>
      </c>
      <c r="O1747" s="16" t="s">
        <v>632</v>
      </c>
      <c r="P1747" s="26" t="s">
        <v>453</v>
      </c>
      <c r="T1747" s="22">
        <v>0</v>
      </c>
      <c r="U1747" s="21">
        <v>42650</v>
      </c>
      <c r="W1747" s="20" t="s">
        <v>43</v>
      </c>
      <c r="X1747" s="16" t="s">
        <v>1453</v>
      </c>
      <c r="Z1747" s="25">
        <v>-4814.91</v>
      </c>
      <c r="AA1747" s="25">
        <v>0</v>
      </c>
      <c r="AB1747" s="25">
        <v>21840.639999999999</v>
      </c>
      <c r="AC1747" s="25">
        <v>0</v>
      </c>
      <c r="AD1747" s="25">
        <v>101585.09</v>
      </c>
      <c r="AE1747" s="25">
        <v>0</v>
      </c>
      <c r="AF1747" s="25">
        <v>954215.64</v>
      </c>
      <c r="AG1747" s="25">
        <v>0</v>
      </c>
      <c r="AH1747" s="25">
        <v>1055800.73</v>
      </c>
      <c r="AI1747" s="16" t="s">
        <v>1680</v>
      </c>
    </row>
    <row r="1748" spans="1:35" x14ac:dyDescent="0.25">
      <c r="A1748" s="17">
        <v>117401</v>
      </c>
      <c r="B1748" s="18">
        <v>3</v>
      </c>
      <c r="C1748" s="16" t="s">
        <v>474</v>
      </c>
      <c r="D1748" s="21">
        <v>41051</v>
      </c>
      <c r="E1748" s="16" t="s">
        <v>1517</v>
      </c>
      <c r="F1748" s="21">
        <v>44280</v>
      </c>
      <c r="G1748" s="16" t="s">
        <v>75</v>
      </c>
      <c r="H1748" s="26" t="s">
        <v>69</v>
      </c>
      <c r="I1748" s="16" t="s">
        <v>1518</v>
      </c>
      <c r="J1748" s="20" t="s">
        <v>1518</v>
      </c>
      <c r="M1748" s="26" t="s">
        <v>17898</v>
      </c>
      <c r="O1748" s="16" t="s">
        <v>78</v>
      </c>
      <c r="P1748" s="26" t="s">
        <v>138</v>
      </c>
      <c r="R1748" s="16" t="s">
        <v>139</v>
      </c>
      <c r="S1748" s="16" t="s">
        <v>42</v>
      </c>
      <c r="T1748" s="22">
        <v>0.1</v>
      </c>
      <c r="W1748" s="20" t="s">
        <v>43</v>
      </c>
      <c r="X1748" s="16" t="s">
        <v>44</v>
      </c>
      <c r="Z1748" s="24" t="s">
        <v>32</v>
      </c>
      <c r="AA1748" s="24" t="s">
        <v>32</v>
      </c>
      <c r="AB1748" s="24" t="s">
        <v>32</v>
      </c>
      <c r="AC1748" s="24" t="s">
        <v>32</v>
      </c>
      <c r="AD1748" s="25">
        <v>31915.06</v>
      </c>
      <c r="AE1748" s="25">
        <v>0</v>
      </c>
      <c r="AF1748" s="25">
        <v>30426.18</v>
      </c>
      <c r="AG1748" s="25">
        <v>0</v>
      </c>
      <c r="AH1748" s="25">
        <v>62341.24</v>
      </c>
      <c r="AI1748" s="16" t="s">
        <v>17897</v>
      </c>
    </row>
    <row r="1749" spans="1:35" x14ac:dyDescent="0.25">
      <c r="A1749" s="17">
        <v>117426</v>
      </c>
      <c r="B1749" s="18">
        <v>3</v>
      </c>
      <c r="C1749" s="16" t="s">
        <v>73</v>
      </c>
      <c r="D1749" s="21">
        <v>41061</v>
      </c>
      <c r="E1749" s="16" t="s">
        <v>1609</v>
      </c>
      <c r="F1749" s="21">
        <v>41061</v>
      </c>
      <c r="G1749" s="16" t="s">
        <v>1609</v>
      </c>
      <c r="H1749" s="26" t="s">
        <v>362</v>
      </c>
      <c r="L1749" s="16" t="s">
        <v>110</v>
      </c>
      <c r="M1749" s="26" t="s">
        <v>17896</v>
      </c>
      <c r="O1749" s="16" t="s">
        <v>1612</v>
      </c>
      <c r="T1749" s="23" t="s">
        <v>32</v>
      </c>
      <c r="W1749" s="20" t="s">
        <v>43</v>
      </c>
      <c r="Z1749" s="24" t="s">
        <v>32</v>
      </c>
      <c r="AA1749" s="24" t="s">
        <v>32</v>
      </c>
      <c r="AB1749" s="24" t="s">
        <v>32</v>
      </c>
      <c r="AC1749" s="24" t="s">
        <v>32</v>
      </c>
      <c r="AD1749" s="24" t="s">
        <v>32</v>
      </c>
      <c r="AE1749" s="24" t="s">
        <v>32</v>
      </c>
      <c r="AF1749" s="24" t="s">
        <v>32</v>
      </c>
      <c r="AG1749" s="24" t="s">
        <v>32</v>
      </c>
      <c r="AH1749" s="24" t="s">
        <v>32</v>
      </c>
    </row>
    <row r="1750" spans="1:35" x14ac:dyDescent="0.25">
      <c r="A1750" s="17">
        <v>117430</v>
      </c>
      <c r="B1750" s="18">
        <v>3</v>
      </c>
      <c r="C1750" s="16" t="s">
        <v>73</v>
      </c>
      <c r="D1750" s="21">
        <v>41063</v>
      </c>
      <c r="E1750" s="16" t="s">
        <v>1609</v>
      </c>
      <c r="F1750" s="21">
        <v>41063</v>
      </c>
      <c r="G1750" s="16" t="s">
        <v>1609</v>
      </c>
      <c r="H1750" s="26" t="s">
        <v>98</v>
      </c>
      <c r="L1750" s="16" t="s">
        <v>110</v>
      </c>
      <c r="M1750" s="26" t="s">
        <v>17895</v>
      </c>
      <c r="O1750" s="16" t="s">
        <v>1612</v>
      </c>
      <c r="T1750" s="23" t="s">
        <v>32</v>
      </c>
      <c r="W1750" s="20" t="s">
        <v>43</v>
      </c>
      <c r="Z1750" s="24" t="s">
        <v>32</v>
      </c>
      <c r="AA1750" s="24" t="s">
        <v>32</v>
      </c>
      <c r="AB1750" s="24" t="s">
        <v>32</v>
      </c>
      <c r="AC1750" s="24" t="s">
        <v>32</v>
      </c>
      <c r="AD1750" s="25">
        <v>0</v>
      </c>
      <c r="AE1750" s="25">
        <v>0</v>
      </c>
      <c r="AF1750" s="25">
        <v>147500</v>
      </c>
      <c r="AG1750" s="25">
        <v>0</v>
      </c>
      <c r="AH1750" s="25">
        <v>147500</v>
      </c>
      <c r="AI1750" s="16" t="s">
        <v>17894</v>
      </c>
    </row>
    <row r="1751" spans="1:35" x14ac:dyDescent="0.25">
      <c r="A1751" s="17">
        <v>117433.01</v>
      </c>
      <c r="B1751" s="18">
        <v>3</v>
      </c>
      <c r="C1751" s="16" t="s">
        <v>47</v>
      </c>
      <c r="D1751" s="21">
        <v>41263</v>
      </c>
      <c r="E1751" s="16" t="s">
        <v>654</v>
      </c>
      <c r="F1751" s="21">
        <v>44262</v>
      </c>
      <c r="G1751" s="16" t="s">
        <v>1086</v>
      </c>
      <c r="H1751" s="26" t="s">
        <v>255</v>
      </c>
      <c r="I1751" s="16" t="s">
        <v>1681</v>
      </c>
      <c r="J1751" s="20" t="s">
        <v>116</v>
      </c>
      <c r="L1751" s="16" t="s">
        <v>116</v>
      </c>
      <c r="M1751" s="26" t="s">
        <v>1682</v>
      </c>
      <c r="N1751" s="26" t="s">
        <v>40</v>
      </c>
      <c r="O1751" s="16" t="s">
        <v>53</v>
      </c>
      <c r="P1751" s="26" t="s">
        <v>40</v>
      </c>
      <c r="T1751" s="22">
        <v>0</v>
      </c>
      <c r="U1751" s="21">
        <v>42965</v>
      </c>
      <c r="W1751" s="20" t="s">
        <v>43</v>
      </c>
      <c r="X1751" s="16" t="s">
        <v>78</v>
      </c>
      <c r="Y1751" s="26" t="s">
        <v>1683</v>
      </c>
      <c r="Z1751" s="25">
        <v>0</v>
      </c>
      <c r="AA1751" s="25">
        <v>35483.31</v>
      </c>
      <c r="AB1751" s="25">
        <v>0</v>
      </c>
      <c r="AC1751" s="25">
        <v>0</v>
      </c>
      <c r="AD1751" s="25">
        <v>216682.46</v>
      </c>
      <c r="AE1751" s="25">
        <v>113764.2</v>
      </c>
      <c r="AF1751" s="25">
        <v>1800833.14</v>
      </c>
      <c r="AG1751" s="25">
        <v>0</v>
      </c>
      <c r="AH1751" s="25">
        <v>2131279.7999999998</v>
      </c>
      <c r="AI1751" s="16" t="s">
        <v>1684</v>
      </c>
    </row>
    <row r="1752" spans="1:35" x14ac:dyDescent="0.25">
      <c r="A1752" s="17">
        <v>117453</v>
      </c>
      <c r="B1752" s="18">
        <v>3</v>
      </c>
      <c r="C1752" s="16" t="s">
        <v>73</v>
      </c>
      <c r="D1752" s="21">
        <v>41068</v>
      </c>
      <c r="E1752" s="16" t="s">
        <v>142</v>
      </c>
      <c r="F1752" s="21">
        <v>43474</v>
      </c>
      <c r="G1752" s="16" t="s">
        <v>75</v>
      </c>
      <c r="H1752" s="26" t="s">
        <v>98</v>
      </c>
      <c r="M1752" s="26" t="s">
        <v>17893</v>
      </c>
      <c r="O1752" s="16" t="s">
        <v>78</v>
      </c>
      <c r="P1752" s="26" t="s">
        <v>198</v>
      </c>
      <c r="T1752" s="23" t="s">
        <v>32</v>
      </c>
      <c r="W1752" s="20" t="s">
        <v>43</v>
      </c>
      <c r="Z1752" s="24" t="s">
        <v>32</v>
      </c>
      <c r="AA1752" s="24" t="s">
        <v>32</v>
      </c>
      <c r="AB1752" s="24" t="s">
        <v>32</v>
      </c>
      <c r="AC1752" s="24" t="s">
        <v>32</v>
      </c>
      <c r="AD1752" s="25">
        <v>0</v>
      </c>
      <c r="AE1752" s="25">
        <v>0</v>
      </c>
      <c r="AF1752" s="25">
        <v>18000</v>
      </c>
      <c r="AG1752" s="25">
        <v>0</v>
      </c>
      <c r="AH1752" s="25">
        <v>18000</v>
      </c>
      <c r="AI1752" s="16" t="s">
        <v>17892</v>
      </c>
    </row>
    <row r="1753" spans="1:35" ht="45" x14ac:dyDescent="0.25">
      <c r="A1753" s="17">
        <v>117472</v>
      </c>
      <c r="B1753" s="18">
        <v>3</v>
      </c>
      <c r="C1753" s="16" t="s">
        <v>31</v>
      </c>
      <c r="D1753" s="21">
        <v>41075</v>
      </c>
      <c r="E1753" s="16" t="s">
        <v>1537</v>
      </c>
      <c r="F1753" s="21">
        <v>44364</v>
      </c>
      <c r="G1753" s="16" t="s">
        <v>4987</v>
      </c>
      <c r="H1753" s="26" t="s">
        <v>173</v>
      </c>
      <c r="M1753" s="26" t="s">
        <v>17891</v>
      </c>
      <c r="N1753" s="26" t="s">
        <v>17890</v>
      </c>
      <c r="O1753" s="16" t="s">
        <v>60</v>
      </c>
      <c r="P1753" s="26" t="s">
        <v>631</v>
      </c>
      <c r="T1753" s="22">
        <v>9.8000000000000004E-2</v>
      </c>
      <c r="W1753" s="20" t="s">
        <v>43</v>
      </c>
      <c r="X1753" s="16" t="s">
        <v>78</v>
      </c>
      <c r="Z1753" s="24" t="s">
        <v>32</v>
      </c>
      <c r="AA1753" s="24" t="s">
        <v>32</v>
      </c>
      <c r="AB1753" s="24" t="s">
        <v>32</v>
      </c>
      <c r="AC1753" s="24" t="s">
        <v>32</v>
      </c>
      <c r="AD1753" s="25">
        <v>0</v>
      </c>
      <c r="AE1753" s="25">
        <v>0</v>
      </c>
      <c r="AF1753" s="25">
        <v>1225859</v>
      </c>
      <c r="AG1753" s="25">
        <v>0</v>
      </c>
      <c r="AH1753" s="25">
        <v>1225859</v>
      </c>
      <c r="AI1753" s="16" t="s">
        <v>17889</v>
      </c>
    </row>
    <row r="1754" spans="1:35" x14ac:dyDescent="0.25">
      <c r="A1754" s="17">
        <v>117482</v>
      </c>
      <c r="B1754" s="18">
        <v>4</v>
      </c>
      <c r="C1754" s="16" t="s">
        <v>73</v>
      </c>
      <c r="D1754" s="21">
        <v>41079</v>
      </c>
      <c r="E1754" s="16" t="s">
        <v>142</v>
      </c>
      <c r="F1754" s="21">
        <v>43475</v>
      </c>
      <c r="G1754" s="16" t="s">
        <v>75</v>
      </c>
      <c r="H1754" s="26" t="s">
        <v>326</v>
      </c>
      <c r="I1754" s="16" t="s">
        <v>177</v>
      </c>
      <c r="J1754" s="20" t="s">
        <v>116</v>
      </c>
      <c r="L1754" s="16" t="s">
        <v>116</v>
      </c>
      <c r="M1754" s="26" t="s">
        <v>17888</v>
      </c>
      <c r="O1754" s="16" t="s">
        <v>179</v>
      </c>
      <c r="P1754" s="26" t="s">
        <v>79</v>
      </c>
      <c r="R1754" s="16" t="s">
        <v>41</v>
      </c>
      <c r="S1754" s="16" t="s">
        <v>84</v>
      </c>
      <c r="T1754" s="22">
        <v>0</v>
      </c>
      <c r="W1754" s="20" t="s">
        <v>43</v>
      </c>
      <c r="X1754" s="16" t="s">
        <v>140</v>
      </c>
      <c r="Y1754" s="26" t="s">
        <v>17887</v>
      </c>
      <c r="Z1754" s="24" t="s">
        <v>32</v>
      </c>
      <c r="AA1754" s="24" t="s">
        <v>32</v>
      </c>
      <c r="AB1754" s="24" t="s">
        <v>32</v>
      </c>
      <c r="AC1754" s="24" t="s">
        <v>32</v>
      </c>
      <c r="AD1754" s="25">
        <v>0</v>
      </c>
      <c r="AE1754" s="25">
        <v>0</v>
      </c>
      <c r="AF1754" s="25">
        <v>25000</v>
      </c>
      <c r="AG1754" s="25">
        <v>0</v>
      </c>
      <c r="AH1754" s="25">
        <v>25000</v>
      </c>
      <c r="AI1754" s="16" t="s">
        <v>17886</v>
      </c>
    </row>
    <row r="1755" spans="1:35" x14ac:dyDescent="0.25">
      <c r="A1755" s="17">
        <v>117488</v>
      </c>
      <c r="B1755" s="18">
        <v>1</v>
      </c>
      <c r="C1755" s="16" t="s">
        <v>73</v>
      </c>
      <c r="D1755" s="21">
        <v>41080</v>
      </c>
      <c r="E1755" s="16" t="s">
        <v>142</v>
      </c>
      <c r="F1755" s="21">
        <v>43418</v>
      </c>
      <c r="G1755" s="16" t="s">
        <v>75</v>
      </c>
      <c r="H1755" s="26" t="s">
        <v>1163</v>
      </c>
      <c r="M1755" s="26" t="s">
        <v>17885</v>
      </c>
      <c r="O1755" s="16" t="s">
        <v>179</v>
      </c>
      <c r="P1755" s="26" t="s">
        <v>632</v>
      </c>
      <c r="T1755" s="23" t="s">
        <v>32</v>
      </c>
      <c r="W1755" s="20" t="s">
        <v>43</v>
      </c>
      <c r="X1755" s="16" t="s">
        <v>1079</v>
      </c>
      <c r="Z1755" s="24" t="s">
        <v>32</v>
      </c>
      <c r="AA1755" s="24" t="s">
        <v>32</v>
      </c>
      <c r="AB1755" s="24" t="s">
        <v>32</v>
      </c>
      <c r="AC1755" s="24" t="s">
        <v>32</v>
      </c>
      <c r="AD1755" s="25">
        <v>0</v>
      </c>
      <c r="AE1755" s="25">
        <v>0</v>
      </c>
      <c r="AF1755" s="25">
        <v>9000</v>
      </c>
      <c r="AG1755" s="25">
        <v>0</v>
      </c>
      <c r="AH1755" s="25">
        <v>9000</v>
      </c>
      <c r="AI1755" s="16" t="s">
        <v>17884</v>
      </c>
    </row>
    <row r="1756" spans="1:35" ht="75" x14ac:dyDescent="0.25">
      <c r="A1756" s="17">
        <v>117493</v>
      </c>
      <c r="B1756" s="18">
        <v>3</v>
      </c>
      <c r="C1756" s="16" t="s">
        <v>73</v>
      </c>
      <c r="D1756" s="21">
        <v>41086</v>
      </c>
      <c r="E1756" s="16" t="s">
        <v>1537</v>
      </c>
      <c r="F1756" s="21">
        <v>44215</v>
      </c>
      <c r="G1756" s="16" t="s">
        <v>75</v>
      </c>
      <c r="H1756" s="26" t="s">
        <v>173</v>
      </c>
      <c r="M1756" s="26" t="s">
        <v>17883</v>
      </c>
      <c r="N1756" s="26" t="s">
        <v>17882</v>
      </c>
      <c r="O1756" s="16" t="s">
        <v>60</v>
      </c>
      <c r="P1756" s="26" t="s">
        <v>100</v>
      </c>
      <c r="T1756" s="23" t="s">
        <v>32</v>
      </c>
      <c r="W1756" s="20" t="s">
        <v>43</v>
      </c>
      <c r="X1756" s="16" t="s">
        <v>78</v>
      </c>
      <c r="Z1756" s="24" t="s">
        <v>32</v>
      </c>
      <c r="AA1756" s="24" t="s">
        <v>32</v>
      </c>
      <c r="AB1756" s="24" t="s">
        <v>32</v>
      </c>
      <c r="AC1756" s="24" t="s">
        <v>32</v>
      </c>
      <c r="AD1756" s="25">
        <v>100065</v>
      </c>
      <c r="AE1756" s="25">
        <v>0</v>
      </c>
      <c r="AF1756" s="25">
        <v>884950</v>
      </c>
      <c r="AG1756" s="25">
        <v>0</v>
      </c>
      <c r="AH1756" s="25">
        <v>985015</v>
      </c>
      <c r="AI1756" s="16" t="s">
        <v>17881</v>
      </c>
    </row>
    <row r="1757" spans="1:35" x14ac:dyDescent="0.25">
      <c r="A1757" s="17">
        <v>117495.03999999999</v>
      </c>
      <c r="B1757" s="18">
        <v>1</v>
      </c>
      <c r="C1757" s="16" t="s">
        <v>73</v>
      </c>
      <c r="D1757" s="21">
        <v>42543</v>
      </c>
      <c r="E1757" s="16" t="s">
        <v>142</v>
      </c>
      <c r="F1757" s="21">
        <v>43419</v>
      </c>
      <c r="G1757" s="16" t="s">
        <v>75</v>
      </c>
      <c r="H1757" s="26" t="s">
        <v>1163</v>
      </c>
      <c r="M1757" s="26" t="s">
        <v>17880</v>
      </c>
      <c r="N1757" s="26" t="s">
        <v>17857</v>
      </c>
      <c r="O1757" s="16" t="s">
        <v>151</v>
      </c>
      <c r="P1757" s="26" t="s">
        <v>551</v>
      </c>
      <c r="T1757" s="23" t="s">
        <v>32</v>
      </c>
      <c r="W1757" s="20" t="s">
        <v>43</v>
      </c>
      <c r="Z1757" s="24" t="s">
        <v>32</v>
      </c>
      <c r="AA1757" s="24" t="s">
        <v>32</v>
      </c>
      <c r="AB1757" s="24" t="s">
        <v>32</v>
      </c>
      <c r="AC1757" s="24" t="s">
        <v>32</v>
      </c>
      <c r="AD1757" s="25">
        <v>11957</v>
      </c>
      <c r="AE1757" s="25">
        <v>0</v>
      </c>
      <c r="AF1757" s="25">
        <v>0</v>
      </c>
      <c r="AG1757" s="25">
        <v>0</v>
      </c>
      <c r="AH1757" s="25">
        <v>11957</v>
      </c>
    </row>
    <row r="1758" spans="1:35" x14ac:dyDescent="0.25">
      <c r="A1758" s="17">
        <v>117495.05</v>
      </c>
      <c r="B1758" s="18">
        <v>1</v>
      </c>
      <c r="C1758" s="16" t="s">
        <v>73</v>
      </c>
      <c r="D1758" s="21">
        <v>42636</v>
      </c>
      <c r="E1758" s="16" t="s">
        <v>142</v>
      </c>
      <c r="F1758" s="21">
        <v>43419</v>
      </c>
      <c r="G1758" s="16" t="s">
        <v>75</v>
      </c>
      <c r="H1758" s="26" t="s">
        <v>1163</v>
      </c>
      <c r="M1758" s="26" t="s">
        <v>17879</v>
      </c>
      <c r="N1758" s="26" t="s">
        <v>17857</v>
      </c>
      <c r="O1758" s="16" t="s">
        <v>151</v>
      </c>
      <c r="P1758" s="26" t="s">
        <v>551</v>
      </c>
      <c r="T1758" s="23" t="s">
        <v>32</v>
      </c>
      <c r="W1758" s="20" t="s">
        <v>43</v>
      </c>
      <c r="Z1758" s="24" t="s">
        <v>32</v>
      </c>
      <c r="AA1758" s="24" t="s">
        <v>32</v>
      </c>
      <c r="AB1758" s="24" t="s">
        <v>32</v>
      </c>
      <c r="AC1758" s="24" t="s">
        <v>32</v>
      </c>
      <c r="AD1758" s="25">
        <v>96690</v>
      </c>
      <c r="AE1758" s="25">
        <v>0</v>
      </c>
      <c r="AF1758" s="25">
        <v>0</v>
      </c>
      <c r="AG1758" s="25">
        <v>0</v>
      </c>
      <c r="AH1758" s="25">
        <v>96690</v>
      </c>
    </row>
    <row r="1759" spans="1:35" x14ac:dyDescent="0.25">
      <c r="A1759" s="17">
        <v>117495.06</v>
      </c>
      <c r="B1759" s="18">
        <v>1</v>
      </c>
      <c r="C1759" s="16" t="s">
        <v>73</v>
      </c>
      <c r="D1759" s="21">
        <v>42905</v>
      </c>
      <c r="E1759" s="16" t="s">
        <v>142</v>
      </c>
      <c r="F1759" s="21">
        <v>43977</v>
      </c>
      <c r="G1759" s="16" t="s">
        <v>142</v>
      </c>
      <c r="H1759" s="26" t="s">
        <v>1163</v>
      </c>
      <c r="M1759" s="26" t="s">
        <v>17878</v>
      </c>
      <c r="O1759" s="16" t="s">
        <v>151</v>
      </c>
      <c r="P1759" s="26" t="s">
        <v>551</v>
      </c>
      <c r="T1759" s="23" t="s">
        <v>32</v>
      </c>
      <c r="W1759" s="20" t="s">
        <v>43</v>
      </c>
      <c r="Z1759" s="24" t="s">
        <v>32</v>
      </c>
      <c r="AA1759" s="24" t="s">
        <v>32</v>
      </c>
      <c r="AB1759" s="24" t="s">
        <v>32</v>
      </c>
      <c r="AC1759" s="24" t="s">
        <v>32</v>
      </c>
      <c r="AD1759" s="25">
        <v>84750</v>
      </c>
      <c r="AE1759" s="25">
        <v>0</v>
      </c>
      <c r="AF1759" s="25">
        <v>0</v>
      </c>
      <c r="AG1759" s="25">
        <v>0</v>
      </c>
      <c r="AH1759" s="25">
        <v>84750</v>
      </c>
    </row>
    <row r="1760" spans="1:35" x14ac:dyDescent="0.25">
      <c r="A1760" s="17">
        <v>117495.08</v>
      </c>
      <c r="B1760" s="18">
        <v>1</v>
      </c>
      <c r="C1760" s="16" t="s">
        <v>73</v>
      </c>
      <c r="D1760" s="21">
        <v>43628</v>
      </c>
      <c r="E1760" s="16" t="s">
        <v>486</v>
      </c>
      <c r="F1760" s="21">
        <v>43977</v>
      </c>
      <c r="G1760" s="16" t="s">
        <v>142</v>
      </c>
      <c r="H1760" s="26" t="s">
        <v>1163</v>
      </c>
      <c r="M1760" s="26" t="s">
        <v>17877</v>
      </c>
      <c r="O1760" s="16" t="s">
        <v>151</v>
      </c>
      <c r="P1760" s="26" t="s">
        <v>551</v>
      </c>
      <c r="T1760" s="23" t="s">
        <v>32</v>
      </c>
      <c r="W1760" s="20" t="s">
        <v>43</v>
      </c>
      <c r="Z1760" s="24" t="s">
        <v>32</v>
      </c>
      <c r="AA1760" s="24" t="s">
        <v>32</v>
      </c>
      <c r="AB1760" s="24" t="s">
        <v>32</v>
      </c>
      <c r="AC1760" s="24" t="s">
        <v>32</v>
      </c>
      <c r="AD1760" s="25">
        <v>95101</v>
      </c>
      <c r="AE1760" s="25">
        <v>0</v>
      </c>
      <c r="AF1760" s="25">
        <v>0</v>
      </c>
      <c r="AG1760" s="25">
        <v>0</v>
      </c>
      <c r="AH1760" s="25">
        <v>95101</v>
      </c>
    </row>
    <row r="1761" spans="1:34" x14ac:dyDescent="0.25">
      <c r="A1761" s="17">
        <v>117495.09</v>
      </c>
      <c r="B1761" s="18">
        <v>1</v>
      </c>
      <c r="C1761" s="16" t="s">
        <v>73</v>
      </c>
      <c r="D1761" s="21">
        <v>43977</v>
      </c>
      <c r="E1761" s="16" t="s">
        <v>142</v>
      </c>
      <c r="F1761" s="21">
        <v>43983</v>
      </c>
      <c r="G1761" s="16" t="s">
        <v>109</v>
      </c>
      <c r="H1761" s="26" t="s">
        <v>1163</v>
      </c>
      <c r="M1761" s="26" t="s">
        <v>17876</v>
      </c>
      <c r="O1761" s="16" t="s">
        <v>151</v>
      </c>
      <c r="P1761" s="26" t="s">
        <v>551</v>
      </c>
      <c r="T1761" s="23" t="s">
        <v>32</v>
      </c>
      <c r="W1761" s="20" t="s">
        <v>43</v>
      </c>
      <c r="Z1761" s="24" t="s">
        <v>32</v>
      </c>
      <c r="AA1761" s="24" t="s">
        <v>32</v>
      </c>
      <c r="AB1761" s="24" t="s">
        <v>32</v>
      </c>
      <c r="AC1761" s="24" t="s">
        <v>32</v>
      </c>
      <c r="AD1761" s="25">
        <v>99102</v>
      </c>
      <c r="AE1761" s="25">
        <v>0</v>
      </c>
      <c r="AF1761" s="25">
        <v>0</v>
      </c>
      <c r="AG1761" s="25">
        <v>0</v>
      </c>
      <c r="AH1761" s="25">
        <v>99102</v>
      </c>
    </row>
    <row r="1762" spans="1:34" x14ac:dyDescent="0.25">
      <c r="A1762" s="17">
        <v>117496.04</v>
      </c>
      <c r="B1762" s="18">
        <v>2</v>
      </c>
      <c r="C1762" s="16" t="s">
        <v>73</v>
      </c>
      <c r="D1762" s="21">
        <v>42543</v>
      </c>
      <c r="E1762" s="16" t="s">
        <v>142</v>
      </c>
      <c r="F1762" s="21">
        <v>43419</v>
      </c>
      <c r="G1762" s="16" t="s">
        <v>75</v>
      </c>
      <c r="H1762" s="26" t="s">
        <v>1336</v>
      </c>
      <c r="M1762" s="26" t="s">
        <v>17875</v>
      </c>
      <c r="N1762" s="26" t="s">
        <v>17857</v>
      </c>
      <c r="O1762" s="16" t="s">
        <v>151</v>
      </c>
      <c r="P1762" s="26" t="s">
        <v>551</v>
      </c>
      <c r="T1762" s="23" t="s">
        <v>32</v>
      </c>
      <c r="W1762" s="20" t="s">
        <v>43</v>
      </c>
      <c r="Z1762" s="24" t="s">
        <v>32</v>
      </c>
      <c r="AA1762" s="24" t="s">
        <v>32</v>
      </c>
      <c r="AB1762" s="24" t="s">
        <v>32</v>
      </c>
      <c r="AC1762" s="24" t="s">
        <v>32</v>
      </c>
      <c r="AD1762" s="25">
        <v>10016</v>
      </c>
      <c r="AE1762" s="25">
        <v>0</v>
      </c>
      <c r="AF1762" s="25">
        <v>0</v>
      </c>
      <c r="AG1762" s="25">
        <v>0</v>
      </c>
      <c r="AH1762" s="25">
        <v>10016</v>
      </c>
    </row>
    <row r="1763" spans="1:34" x14ac:dyDescent="0.25">
      <c r="A1763" s="17">
        <v>117496.05</v>
      </c>
      <c r="B1763" s="18">
        <v>2</v>
      </c>
      <c r="C1763" s="16" t="s">
        <v>73</v>
      </c>
      <c r="D1763" s="21">
        <v>42636</v>
      </c>
      <c r="E1763" s="16" t="s">
        <v>142</v>
      </c>
      <c r="F1763" s="21">
        <v>43419</v>
      </c>
      <c r="G1763" s="16" t="s">
        <v>75</v>
      </c>
      <c r="H1763" s="26" t="s">
        <v>1336</v>
      </c>
      <c r="M1763" s="26" t="s">
        <v>17874</v>
      </c>
      <c r="N1763" s="26" t="s">
        <v>17857</v>
      </c>
      <c r="O1763" s="16" t="s">
        <v>151</v>
      </c>
      <c r="P1763" s="26" t="s">
        <v>551</v>
      </c>
      <c r="T1763" s="23" t="s">
        <v>32</v>
      </c>
      <c r="W1763" s="20" t="s">
        <v>43</v>
      </c>
      <c r="Z1763" s="24" t="s">
        <v>32</v>
      </c>
      <c r="AA1763" s="24" t="s">
        <v>32</v>
      </c>
      <c r="AB1763" s="24" t="s">
        <v>32</v>
      </c>
      <c r="AC1763" s="24" t="s">
        <v>32</v>
      </c>
      <c r="AD1763" s="25">
        <v>101230</v>
      </c>
      <c r="AE1763" s="25">
        <v>0</v>
      </c>
      <c r="AF1763" s="25">
        <v>0</v>
      </c>
      <c r="AG1763" s="25">
        <v>0</v>
      </c>
      <c r="AH1763" s="25">
        <v>101230</v>
      </c>
    </row>
    <row r="1764" spans="1:34" x14ac:dyDescent="0.25">
      <c r="A1764" s="17">
        <v>117496.06</v>
      </c>
      <c r="B1764" s="18">
        <v>2</v>
      </c>
      <c r="C1764" s="16" t="s">
        <v>73</v>
      </c>
      <c r="D1764" s="21">
        <v>42905</v>
      </c>
      <c r="E1764" s="16" t="s">
        <v>142</v>
      </c>
      <c r="F1764" s="21">
        <v>43977</v>
      </c>
      <c r="G1764" s="16" t="s">
        <v>142</v>
      </c>
      <c r="H1764" s="26" t="s">
        <v>1336</v>
      </c>
      <c r="M1764" s="26" t="s">
        <v>17873</v>
      </c>
      <c r="O1764" s="16" t="s">
        <v>151</v>
      </c>
      <c r="P1764" s="26" t="s">
        <v>551</v>
      </c>
      <c r="T1764" s="23" t="s">
        <v>32</v>
      </c>
      <c r="W1764" s="20" t="s">
        <v>43</v>
      </c>
      <c r="Z1764" s="24" t="s">
        <v>32</v>
      </c>
      <c r="AA1764" s="24" t="s">
        <v>32</v>
      </c>
      <c r="AB1764" s="24" t="s">
        <v>32</v>
      </c>
      <c r="AC1764" s="24" t="s">
        <v>32</v>
      </c>
      <c r="AD1764" s="25">
        <v>101148</v>
      </c>
      <c r="AE1764" s="25">
        <v>0</v>
      </c>
      <c r="AF1764" s="25">
        <v>0</v>
      </c>
      <c r="AG1764" s="25">
        <v>0</v>
      </c>
      <c r="AH1764" s="25">
        <v>101148</v>
      </c>
    </row>
    <row r="1765" spans="1:34" x14ac:dyDescent="0.25">
      <c r="A1765" s="17">
        <v>117496.08</v>
      </c>
      <c r="B1765" s="18">
        <v>2</v>
      </c>
      <c r="C1765" s="16" t="s">
        <v>73</v>
      </c>
      <c r="D1765" s="21">
        <v>43271</v>
      </c>
      <c r="E1765" s="16" t="s">
        <v>486</v>
      </c>
      <c r="F1765" s="21">
        <v>43977</v>
      </c>
      <c r="G1765" s="16" t="s">
        <v>142</v>
      </c>
      <c r="H1765" s="26" t="s">
        <v>1336</v>
      </c>
      <c r="M1765" s="26" t="s">
        <v>17872</v>
      </c>
      <c r="N1765" s="26" t="s">
        <v>17857</v>
      </c>
      <c r="O1765" s="16" t="s">
        <v>151</v>
      </c>
      <c r="P1765" s="26" t="s">
        <v>551</v>
      </c>
      <c r="T1765" s="23" t="s">
        <v>32</v>
      </c>
      <c r="W1765" s="20" t="s">
        <v>43</v>
      </c>
      <c r="Z1765" s="24" t="s">
        <v>32</v>
      </c>
      <c r="AA1765" s="24" t="s">
        <v>32</v>
      </c>
      <c r="AB1765" s="24" t="s">
        <v>32</v>
      </c>
      <c r="AC1765" s="24" t="s">
        <v>32</v>
      </c>
      <c r="AD1765" s="25">
        <v>101769</v>
      </c>
      <c r="AE1765" s="25">
        <v>0</v>
      </c>
      <c r="AF1765" s="25">
        <v>0</v>
      </c>
      <c r="AG1765" s="25">
        <v>0</v>
      </c>
      <c r="AH1765" s="25">
        <v>101769</v>
      </c>
    </row>
    <row r="1766" spans="1:34" x14ac:dyDescent="0.25">
      <c r="A1766" s="17">
        <v>117496.09</v>
      </c>
      <c r="B1766" s="18">
        <v>2</v>
      </c>
      <c r="C1766" s="16" t="s">
        <v>73</v>
      </c>
      <c r="D1766" s="21">
        <v>43271</v>
      </c>
      <c r="E1766" s="16" t="s">
        <v>486</v>
      </c>
      <c r="F1766" s="21">
        <v>43983</v>
      </c>
      <c r="G1766" s="16" t="s">
        <v>109</v>
      </c>
      <c r="H1766" s="26" t="s">
        <v>1336</v>
      </c>
      <c r="M1766" s="26" t="s">
        <v>17871</v>
      </c>
      <c r="N1766" s="26" t="s">
        <v>17857</v>
      </c>
      <c r="O1766" s="16" t="s">
        <v>151</v>
      </c>
      <c r="P1766" s="26" t="s">
        <v>551</v>
      </c>
      <c r="T1766" s="23" t="s">
        <v>32</v>
      </c>
      <c r="W1766" s="20" t="s">
        <v>43</v>
      </c>
      <c r="Z1766" s="24" t="s">
        <v>32</v>
      </c>
      <c r="AA1766" s="24" t="s">
        <v>32</v>
      </c>
      <c r="AB1766" s="24" t="s">
        <v>32</v>
      </c>
      <c r="AC1766" s="24" t="s">
        <v>32</v>
      </c>
      <c r="AD1766" s="25">
        <v>103151</v>
      </c>
      <c r="AE1766" s="25">
        <v>0</v>
      </c>
      <c r="AF1766" s="25">
        <v>0</v>
      </c>
      <c r="AG1766" s="25">
        <v>0</v>
      </c>
      <c r="AH1766" s="25">
        <v>103151</v>
      </c>
    </row>
    <row r="1767" spans="1:34" x14ac:dyDescent="0.25">
      <c r="A1767" s="17">
        <v>117496.1</v>
      </c>
      <c r="B1767" s="18">
        <v>2</v>
      </c>
      <c r="C1767" s="16" t="s">
        <v>73</v>
      </c>
      <c r="D1767" s="21">
        <v>43977</v>
      </c>
      <c r="E1767" s="16" t="s">
        <v>142</v>
      </c>
      <c r="F1767" s="21">
        <v>43983</v>
      </c>
      <c r="G1767" s="16" t="s">
        <v>109</v>
      </c>
      <c r="H1767" s="26" t="s">
        <v>1336</v>
      </c>
      <c r="M1767" s="26" t="s">
        <v>17870</v>
      </c>
      <c r="O1767" s="16" t="s">
        <v>151</v>
      </c>
      <c r="P1767" s="26" t="s">
        <v>551</v>
      </c>
      <c r="T1767" s="23" t="s">
        <v>32</v>
      </c>
      <c r="W1767" s="20" t="s">
        <v>43</v>
      </c>
      <c r="Z1767" s="24" t="s">
        <v>32</v>
      </c>
      <c r="AA1767" s="24" t="s">
        <v>32</v>
      </c>
      <c r="AB1767" s="24" t="s">
        <v>32</v>
      </c>
      <c r="AC1767" s="24" t="s">
        <v>32</v>
      </c>
      <c r="AD1767" s="24" t="s">
        <v>32</v>
      </c>
      <c r="AE1767" s="24" t="s">
        <v>32</v>
      </c>
      <c r="AF1767" s="24" t="s">
        <v>32</v>
      </c>
      <c r="AG1767" s="24" t="s">
        <v>32</v>
      </c>
      <c r="AH1767" s="24" t="s">
        <v>32</v>
      </c>
    </row>
    <row r="1768" spans="1:34" x14ac:dyDescent="0.25">
      <c r="A1768" s="17">
        <v>117497.03</v>
      </c>
      <c r="B1768" s="18">
        <v>3</v>
      </c>
      <c r="C1768" s="16" t="s">
        <v>73</v>
      </c>
      <c r="D1768" s="21">
        <v>42193</v>
      </c>
      <c r="E1768" s="16" t="s">
        <v>142</v>
      </c>
      <c r="F1768" s="21">
        <v>43419</v>
      </c>
      <c r="G1768" s="16" t="s">
        <v>75</v>
      </c>
      <c r="H1768" s="26" t="s">
        <v>766</v>
      </c>
      <c r="M1768" s="26" t="s">
        <v>17869</v>
      </c>
      <c r="N1768" s="26" t="s">
        <v>16749</v>
      </c>
      <c r="O1768" s="16" t="s">
        <v>151</v>
      </c>
      <c r="P1768" s="26" t="s">
        <v>551</v>
      </c>
      <c r="T1768" s="23" t="s">
        <v>32</v>
      </c>
      <c r="W1768" s="20" t="s">
        <v>43</v>
      </c>
      <c r="Z1768" s="24" t="s">
        <v>32</v>
      </c>
      <c r="AA1768" s="24" t="s">
        <v>32</v>
      </c>
      <c r="AB1768" s="24" t="s">
        <v>32</v>
      </c>
      <c r="AC1768" s="24" t="s">
        <v>32</v>
      </c>
      <c r="AD1768" s="25">
        <v>47765</v>
      </c>
      <c r="AE1768" s="25">
        <v>0</v>
      </c>
      <c r="AF1768" s="25">
        <v>0</v>
      </c>
      <c r="AG1768" s="25">
        <v>0</v>
      </c>
      <c r="AH1768" s="25">
        <v>47765</v>
      </c>
    </row>
    <row r="1769" spans="1:34" x14ac:dyDescent="0.25">
      <c r="A1769" s="17">
        <v>117497.04</v>
      </c>
      <c r="B1769" s="18">
        <v>3</v>
      </c>
      <c r="C1769" s="16" t="s">
        <v>73</v>
      </c>
      <c r="D1769" s="21">
        <v>42543</v>
      </c>
      <c r="E1769" s="16" t="s">
        <v>142</v>
      </c>
      <c r="F1769" s="21">
        <v>43419</v>
      </c>
      <c r="G1769" s="16" t="s">
        <v>75</v>
      </c>
      <c r="H1769" s="26" t="s">
        <v>766</v>
      </c>
      <c r="M1769" s="26" t="s">
        <v>17868</v>
      </c>
      <c r="N1769" s="26" t="s">
        <v>16749</v>
      </c>
      <c r="O1769" s="16" t="s">
        <v>151</v>
      </c>
      <c r="P1769" s="26" t="s">
        <v>551</v>
      </c>
      <c r="T1769" s="23" t="s">
        <v>32</v>
      </c>
      <c r="W1769" s="20" t="s">
        <v>43</v>
      </c>
      <c r="Z1769" s="24" t="s">
        <v>32</v>
      </c>
      <c r="AA1769" s="24" t="s">
        <v>32</v>
      </c>
      <c r="AB1769" s="24" t="s">
        <v>32</v>
      </c>
      <c r="AC1769" s="24" t="s">
        <v>32</v>
      </c>
      <c r="AD1769" s="25">
        <v>12210</v>
      </c>
      <c r="AE1769" s="25">
        <v>0</v>
      </c>
      <c r="AF1769" s="25">
        <v>0</v>
      </c>
      <c r="AG1769" s="25">
        <v>0</v>
      </c>
      <c r="AH1769" s="25">
        <v>12210</v>
      </c>
    </row>
    <row r="1770" spans="1:34" x14ac:dyDescent="0.25">
      <c r="A1770" s="17">
        <v>117497.05</v>
      </c>
      <c r="B1770" s="18">
        <v>3</v>
      </c>
      <c r="C1770" s="16" t="s">
        <v>73</v>
      </c>
      <c r="D1770" s="21">
        <v>42636</v>
      </c>
      <c r="E1770" s="16" t="s">
        <v>142</v>
      </c>
      <c r="F1770" s="21">
        <v>43419</v>
      </c>
      <c r="G1770" s="16" t="s">
        <v>75</v>
      </c>
      <c r="H1770" s="26" t="s">
        <v>766</v>
      </c>
      <c r="M1770" s="26" t="s">
        <v>17867</v>
      </c>
      <c r="N1770" s="26" t="s">
        <v>17857</v>
      </c>
      <c r="O1770" s="16" t="s">
        <v>151</v>
      </c>
      <c r="P1770" s="26" t="s">
        <v>551</v>
      </c>
      <c r="T1770" s="23" t="s">
        <v>32</v>
      </c>
      <c r="W1770" s="20" t="s">
        <v>43</v>
      </c>
      <c r="Z1770" s="24" t="s">
        <v>32</v>
      </c>
      <c r="AA1770" s="24" t="s">
        <v>32</v>
      </c>
      <c r="AB1770" s="24" t="s">
        <v>32</v>
      </c>
      <c r="AC1770" s="24" t="s">
        <v>32</v>
      </c>
      <c r="AD1770" s="25">
        <v>106996</v>
      </c>
      <c r="AE1770" s="25">
        <v>0</v>
      </c>
      <c r="AF1770" s="25">
        <v>0</v>
      </c>
      <c r="AG1770" s="25">
        <v>0</v>
      </c>
      <c r="AH1770" s="25">
        <v>106996</v>
      </c>
    </row>
    <row r="1771" spans="1:34" x14ac:dyDescent="0.25">
      <c r="A1771" s="17">
        <v>117497.06</v>
      </c>
      <c r="B1771" s="18">
        <v>3</v>
      </c>
      <c r="C1771" s="16" t="s">
        <v>73</v>
      </c>
      <c r="D1771" s="21">
        <v>42915</v>
      </c>
      <c r="E1771" s="16" t="s">
        <v>142</v>
      </c>
      <c r="F1771" s="21">
        <v>43977</v>
      </c>
      <c r="G1771" s="16" t="s">
        <v>142</v>
      </c>
      <c r="H1771" s="26" t="s">
        <v>766</v>
      </c>
      <c r="M1771" s="26" t="s">
        <v>17866</v>
      </c>
      <c r="N1771" s="26" t="s">
        <v>17857</v>
      </c>
      <c r="O1771" s="16" t="s">
        <v>151</v>
      </c>
      <c r="P1771" s="26" t="s">
        <v>551</v>
      </c>
      <c r="T1771" s="23" t="s">
        <v>32</v>
      </c>
      <c r="W1771" s="20" t="s">
        <v>43</v>
      </c>
      <c r="Z1771" s="24" t="s">
        <v>32</v>
      </c>
      <c r="AA1771" s="24" t="s">
        <v>32</v>
      </c>
      <c r="AB1771" s="24" t="s">
        <v>32</v>
      </c>
      <c r="AC1771" s="24" t="s">
        <v>32</v>
      </c>
      <c r="AD1771" s="25">
        <v>87842</v>
      </c>
      <c r="AE1771" s="25">
        <v>0</v>
      </c>
      <c r="AF1771" s="25">
        <v>0</v>
      </c>
      <c r="AG1771" s="25">
        <v>0</v>
      </c>
      <c r="AH1771" s="25">
        <v>87842</v>
      </c>
    </row>
    <row r="1772" spans="1:34" x14ac:dyDescent="0.25">
      <c r="A1772" s="17">
        <v>117497.07</v>
      </c>
      <c r="B1772" s="18">
        <v>3</v>
      </c>
      <c r="C1772" s="16" t="s">
        <v>73</v>
      </c>
      <c r="D1772" s="21">
        <v>43271</v>
      </c>
      <c r="E1772" s="16" t="s">
        <v>486</v>
      </c>
      <c r="F1772" s="21">
        <v>43977</v>
      </c>
      <c r="G1772" s="16" t="s">
        <v>142</v>
      </c>
      <c r="H1772" s="26" t="s">
        <v>766</v>
      </c>
      <c r="M1772" s="26" t="s">
        <v>17865</v>
      </c>
      <c r="N1772" s="26" t="s">
        <v>17857</v>
      </c>
      <c r="O1772" s="16" t="s">
        <v>151</v>
      </c>
      <c r="P1772" s="26" t="s">
        <v>551</v>
      </c>
      <c r="T1772" s="23" t="s">
        <v>32</v>
      </c>
      <c r="W1772" s="20" t="s">
        <v>43</v>
      </c>
      <c r="Z1772" s="24" t="s">
        <v>32</v>
      </c>
      <c r="AA1772" s="24" t="s">
        <v>32</v>
      </c>
      <c r="AB1772" s="24" t="s">
        <v>32</v>
      </c>
      <c r="AC1772" s="24" t="s">
        <v>32</v>
      </c>
      <c r="AD1772" s="25">
        <v>84317</v>
      </c>
      <c r="AE1772" s="25">
        <v>0</v>
      </c>
      <c r="AF1772" s="25">
        <v>0</v>
      </c>
      <c r="AG1772" s="25">
        <v>0</v>
      </c>
      <c r="AH1772" s="25">
        <v>84317</v>
      </c>
    </row>
    <row r="1773" spans="1:34" x14ac:dyDescent="0.25">
      <c r="A1773" s="17">
        <v>117497.08</v>
      </c>
      <c r="B1773" s="18">
        <v>3</v>
      </c>
      <c r="C1773" s="16" t="s">
        <v>73</v>
      </c>
      <c r="D1773" s="21">
        <v>43628</v>
      </c>
      <c r="E1773" s="16" t="s">
        <v>486</v>
      </c>
      <c r="F1773" s="21">
        <v>43977</v>
      </c>
      <c r="G1773" s="16" t="s">
        <v>142</v>
      </c>
      <c r="H1773" s="26" t="s">
        <v>766</v>
      </c>
      <c r="M1773" s="26" t="s">
        <v>17864</v>
      </c>
      <c r="N1773" s="26" t="s">
        <v>17857</v>
      </c>
      <c r="O1773" s="16" t="s">
        <v>151</v>
      </c>
      <c r="P1773" s="26" t="s">
        <v>551</v>
      </c>
      <c r="T1773" s="23" t="s">
        <v>32</v>
      </c>
      <c r="W1773" s="20" t="s">
        <v>43</v>
      </c>
      <c r="Z1773" s="24" t="s">
        <v>32</v>
      </c>
      <c r="AA1773" s="24" t="s">
        <v>32</v>
      </c>
      <c r="AB1773" s="24" t="s">
        <v>32</v>
      </c>
      <c r="AC1773" s="24" t="s">
        <v>32</v>
      </c>
      <c r="AD1773" s="25">
        <v>110782</v>
      </c>
      <c r="AE1773" s="25">
        <v>0</v>
      </c>
      <c r="AF1773" s="25">
        <v>0</v>
      </c>
      <c r="AG1773" s="25">
        <v>0</v>
      </c>
      <c r="AH1773" s="25">
        <v>110782</v>
      </c>
    </row>
    <row r="1774" spans="1:34" x14ac:dyDescent="0.25">
      <c r="A1774" s="17">
        <v>117497.09</v>
      </c>
      <c r="B1774" s="18">
        <v>3</v>
      </c>
      <c r="C1774" s="16" t="s">
        <v>73</v>
      </c>
      <c r="D1774" s="21">
        <v>43977</v>
      </c>
      <c r="E1774" s="16" t="s">
        <v>142</v>
      </c>
      <c r="F1774" s="21">
        <v>43983</v>
      </c>
      <c r="G1774" s="16" t="s">
        <v>109</v>
      </c>
      <c r="H1774" s="26" t="s">
        <v>766</v>
      </c>
      <c r="M1774" s="26" t="s">
        <v>1685</v>
      </c>
      <c r="O1774" s="16" t="s">
        <v>151</v>
      </c>
      <c r="P1774" s="26" t="s">
        <v>551</v>
      </c>
      <c r="T1774" s="23" t="s">
        <v>32</v>
      </c>
      <c r="W1774" s="20" t="s">
        <v>43</v>
      </c>
      <c r="Z1774" s="25">
        <v>110258</v>
      </c>
      <c r="AA1774" s="25">
        <v>0</v>
      </c>
      <c r="AB1774" s="25">
        <v>0</v>
      </c>
      <c r="AC1774" s="25">
        <v>0</v>
      </c>
      <c r="AD1774" s="25">
        <v>110258</v>
      </c>
      <c r="AE1774" s="25">
        <v>0</v>
      </c>
      <c r="AF1774" s="25">
        <v>0</v>
      </c>
      <c r="AG1774" s="25">
        <v>0</v>
      </c>
      <c r="AH1774" s="25">
        <v>110258</v>
      </c>
    </row>
    <row r="1775" spans="1:34" x14ac:dyDescent="0.25">
      <c r="A1775" s="17">
        <v>117498.03</v>
      </c>
      <c r="B1775" s="18">
        <v>4</v>
      </c>
      <c r="C1775" s="16" t="s">
        <v>73</v>
      </c>
      <c r="D1775" s="21">
        <v>42191</v>
      </c>
      <c r="E1775" s="16" t="s">
        <v>142</v>
      </c>
      <c r="F1775" s="21">
        <v>43419</v>
      </c>
      <c r="G1775" s="16" t="s">
        <v>75</v>
      </c>
      <c r="H1775" s="26" t="s">
        <v>186</v>
      </c>
      <c r="M1775" s="26" t="s">
        <v>17863</v>
      </c>
      <c r="N1775" s="26" t="s">
        <v>17862</v>
      </c>
      <c r="O1775" s="16" t="s">
        <v>151</v>
      </c>
      <c r="P1775" s="26" t="s">
        <v>551</v>
      </c>
      <c r="T1775" s="23" t="s">
        <v>32</v>
      </c>
      <c r="W1775" s="20" t="s">
        <v>43</v>
      </c>
      <c r="Z1775" s="24" t="s">
        <v>32</v>
      </c>
      <c r="AA1775" s="24" t="s">
        <v>32</v>
      </c>
      <c r="AB1775" s="24" t="s">
        <v>32</v>
      </c>
      <c r="AC1775" s="24" t="s">
        <v>32</v>
      </c>
      <c r="AD1775" s="25">
        <v>46708</v>
      </c>
      <c r="AE1775" s="25">
        <v>0</v>
      </c>
      <c r="AF1775" s="25">
        <v>0</v>
      </c>
      <c r="AG1775" s="25">
        <v>0</v>
      </c>
      <c r="AH1775" s="25">
        <v>46708</v>
      </c>
    </row>
    <row r="1776" spans="1:34" x14ac:dyDescent="0.25">
      <c r="A1776" s="17">
        <v>117498.04</v>
      </c>
      <c r="B1776" s="18">
        <v>4</v>
      </c>
      <c r="C1776" s="16" t="s">
        <v>73</v>
      </c>
      <c r="D1776" s="21">
        <v>42543</v>
      </c>
      <c r="E1776" s="16" t="s">
        <v>142</v>
      </c>
      <c r="F1776" s="21">
        <v>43419</v>
      </c>
      <c r="G1776" s="16" t="s">
        <v>75</v>
      </c>
      <c r="H1776" s="26" t="s">
        <v>186</v>
      </c>
      <c r="M1776" s="26" t="s">
        <v>17861</v>
      </c>
      <c r="N1776" s="26" t="s">
        <v>17857</v>
      </c>
      <c r="O1776" s="16" t="s">
        <v>151</v>
      </c>
      <c r="P1776" s="26" t="s">
        <v>551</v>
      </c>
      <c r="T1776" s="23" t="s">
        <v>32</v>
      </c>
      <c r="W1776" s="20" t="s">
        <v>43</v>
      </c>
      <c r="Z1776" s="24" t="s">
        <v>32</v>
      </c>
      <c r="AA1776" s="24" t="s">
        <v>32</v>
      </c>
      <c r="AB1776" s="24" t="s">
        <v>32</v>
      </c>
      <c r="AC1776" s="24" t="s">
        <v>32</v>
      </c>
      <c r="AD1776" s="25">
        <v>13996</v>
      </c>
      <c r="AE1776" s="25">
        <v>0</v>
      </c>
      <c r="AF1776" s="25">
        <v>0</v>
      </c>
      <c r="AG1776" s="25">
        <v>0</v>
      </c>
      <c r="AH1776" s="25">
        <v>13996</v>
      </c>
    </row>
    <row r="1777" spans="1:35" x14ac:dyDescent="0.25">
      <c r="A1777" s="17">
        <v>117498.05</v>
      </c>
      <c r="B1777" s="18">
        <v>4</v>
      </c>
      <c r="C1777" s="16" t="s">
        <v>73</v>
      </c>
      <c r="D1777" s="21">
        <v>42636</v>
      </c>
      <c r="E1777" s="16" t="s">
        <v>142</v>
      </c>
      <c r="F1777" s="21">
        <v>43419</v>
      </c>
      <c r="G1777" s="16" t="s">
        <v>75</v>
      </c>
      <c r="H1777" s="26" t="s">
        <v>186</v>
      </c>
      <c r="M1777" s="26" t="s">
        <v>17860</v>
      </c>
      <c r="N1777" s="26" t="s">
        <v>17857</v>
      </c>
      <c r="O1777" s="16" t="s">
        <v>151</v>
      </c>
      <c r="P1777" s="26" t="s">
        <v>551</v>
      </c>
      <c r="T1777" s="23" t="s">
        <v>32</v>
      </c>
      <c r="W1777" s="20" t="s">
        <v>43</v>
      </c>
      <c r="Z1777" s="24" t="s">
        <v>32</v>
      </c>
      <c r="AA1777" s="24" t="s">
        <v>32</v>
      </c>
      <c r="AB1777" s="24" t="s">
        <v>32</v>
      </c>
      <c r="AC1777" s="24" t="s">
        <v>32</v>
      </c>
      <c r="AD1777" s="25">
        <v>86819</v>
      </c>
      <c r="AE1777" s="25">
        <v>0</v>
      </c>
      <c r="AF1777" s="25">
        <v>0</v>
      </c>
      <c r="AG1777" s="25">
        <v>0</v>
      </c>
      <c r="AH1777" s="25">
        <v>86819</v>
      </c>
    </row>
    <row r="1778" spans="1:35" x14ac:dyDescent="0.25">
      <c r="A1778" s="17">
        <v>117498.06</v>
      </c>
      <c r="B1778" s="18">
        <v>4</v>
      </c>
      <c r="C1778" s="16" t="s">
        <v>73</v>
      </c>
      <c r="D1778" s="21">
        <v>42905</v>
      </c>
      <c r="E1778" s="16" t="s">
        <v>142</v>
      </c>
      <c r="F1778" s="21">
        <v>43977</v>
      </c>
      <c r="G1778" s="16" t="s">
        <v>142</v>
      </c>
      <c r="H1778" s="26" t="s">
        <v>186</v>
      </c>
      <c r="M1778" s="26" t="s">
        <v>17859</v>
      </c>
      <c r="O1778" s="16" t="s">
        <v>151</v>
      </c>
      <c r="P1778" s="26" t="s">
        <v>551</v>
      </c>
      <c r="T1778" s="23" t="s">
        <v>32</v>
      </c>
      <c r="W1778" s="20" t="s">
        <v>43</v>
      </c>
      <c r="Z1778" s="24" t="s">
        <v>32</v>
      </c>
      <c r="AA1778" s="24" t="s">
        <v>32</v>
      </c>
      <c r="AB1778" s="24" t="s">
        <v>32</v>
      </c>
      <c r="AC1778" s="24" t="s">
        <v>32</v>
      </c>
      <c r="AD1778" s="25">
        <v>89384</v>
      </c>
      <c r="AE1778" s="25">
        <v>0</v>
      </c>
      <c r="AF1778" s="25">
        <v>0</v>
      </c>
      <c r="AG1778" s="25">
        <v>0</v>
      </c>
      <c r="AH1778" s="25">
        <v>89384</v>
      </c>
    </row>
    <row r="1779" spans="1:35" x14ac:dyDescent="0.25">
      <c r="A1779" s="17">
        <v>117498.08</v>
      </c>
      <c r="B1779" s="18">
        <v>4</v>
      </c>
      <c r="C1779" s="16" t="s">
        <v>73</v>
      </c>
      <c r="D1779" s="21">
        <v>43630</v>
      </c>
      <c r="E1779" s="16" t="s">
        <v>486</v>
      </c>
      <c r="F1779" s="21">
        <v>43977</v>
      </c>
      <c r="G1779" s="16" t="s">
        <v>142</v>
      </c>
      <c r="H1779" s="26" t="s">
        <v>186</v>
      </c>
      <c r="M1779" s="26" t="s">
        <v>17858</v>
      </c>
      <c r="N1779" s="26" t="s">
        <v>17857</v>
      </c>
      <c r="O1779" s="16" t="s">
        <v>151</v>
      </c>
      <c r="P1779" s="26" t="s">
        <v>551</v>
      </c>
      <c r="T1779" s="23" t="s">
        <v>32</v>
      </c>
      <c r="W1779" s="20" t="s">
        <v>43</v>
      </c>
      <c r="Z1779" s="24" t="s">
        <v>32</v>
      </c>
      <c r="AA1779" s="24" t="s">
        <v>32</v>
      </c>
      <c r="AB1779" s="24" t="s">
        <v>32</v>
      </c>
      <c r="AC1779" s="24" t="s">
        <v>32</v>
      </c>
      <c r="AD1779" s="25">
        <v>91798</v>
      </c>
      <c r="AE1779" s="25">
        <v>0</v>
      </c>
      <c r="AF1779" s="25">
        <v>0</v>
      </c>
      <c r="AG1779" s="25">
        <v>0</v>
      </c>
      <c r="AH1779" s="25">
        <v>91798</v>
      </c>
    </row>
    <row r="1780" spans="1:35" x14ac:dyDescent="0.25">
      <c r="A1780" s="17">
        <v>117498.09</v>
      </c>
      <c r="B1780" s="18">
        <v>4</v>
      </c>
      <c r="C1780" s="16" t="s">
        <v>73</v>
      </c>
      <c r="D1780" s="21">
        <v>43977</v>
      </c>
      <c r="E1780" s="16" t="s">
        <v>142</v>
      </c>
      <c r="F1780" s="21">
        <v>43983</v>
      </c>
      <c r="G1780" s="16" t="s">
        <v>109</v>
      </c>
      <c r="H1780" s="26" t="s">
        <v>186</v>
      </c>
      <c r="M1780" s="26" t="s">
        <v>1686</v>
      </c>
      <c r="O1780" s="16" t="s">
        <v>151</v>
      </c>
      <c r="P1780" s="26" t="s">
        <v>551</v>
      </c>
      <c r="T1780" s="23" t="s">
        <v>32</v>
      </c>
      <c r="W1780" s="20" t="s">
        <v>43</v>
      </c>
      <c r="Z1780" s="25">
        <v>100601</v>
      </c>
      <c r="AA1780" s="25">
        <v>0</v>
      </c>
      <c r="AB1780" s="25">
        <v>0</v>
      </c>
      <c r="AC1780" s="25">
        <v>0</v>
      </c>
      <c r="AD1780" s="25">
        <v>100601</v>
      </c>
      <c r="AE1780" s="25">
        <v>0</v>
      </c>
      <c r="AF1780" s="25">
        <v>0</v>
      </c>
      <c r="AG1780" s="25">
        <v>0</v>
      </c>
      <c r="AH1780" s="25">
        <v>100601</v>
      </c>
    </row>
    <row r="1781" spans="1:35" ht="30" x14ac:dyDescent="0.25">
      <c r="A1781" s="17">
        <v>117506</v>
      </c>
      <c r="B1781" s="18">
        <v>4</v>
      </c>
      <c r="C1781" s="16" t="s">
        <v>31</v>
      </c>
      <c r="D1781" s="21">
        <v>41092</v>
      </c>
      <c r="E1781" s="16" t="s">
        <v>1314</v>
      </c>
      <c r="F1781" s="21">
        <v>43952</v>
      </c>
      <c r="G1781" s="16" t="s">
        <v>1244</v>
      </c>
      <c r="H1781" s="26" t="s">
        <v>261</v>
      </c>
      <c r="I1781" s="16" t="s">
        <v>741</v>
      </c>
      <c r="J1781" s="20" t="s">
        <v>116</v>
      </c>
      <c r="L1781" s="16" t="s">
        <v>116</v>
      </c>
      <c r="M1781" s="26" t="s">
        <v>1687</v>
      </c>
      <c r="N1781" s="26" t="s">
        <v>1688</v>
      </c>
      <c r="O1781" s="16" t="s">
        <v>632</v>
      </c>
      <c r="P1781" s="26" t="s">
        <v>453</v>
      </c>
      <c r="T1781" s="22">
        <v>0.31</v>
      </c>
      <c r="U1781" s="21">
        <v>43917</v>
      </c>
      <c r="W1781" s="20" t="s">
        <v>43</v>
      </c>
      <c r="X1781" s="16" t="s">
        <v>78</v>
      </c>
      <c r="Z1781" s="25">
        <v>-13343.15</v>
      </c>
      <c r="AA1781" s="25">
        <v>0</v>
      </c>
      <c r="AB1781" s="25">
        <v>0</v>
      </c>
      <c r="AC1781" s="25">
        <v>0</v>
      </c>
      <c r="AD1781" s="25">
        <v>7828.71</v>
      </c>
      <c r="AE1781" s="25">
        <v>0</v>
      </c>
      <c r="AF1781" s="25">
        <v>17000</v>
      </c>
      <c r="AG1781" s="25">
        <v>0</v>
      </c>
      <c r="AH1781" s="25">
        <v>24828.71</v>
      </c>
      <c r="AI1781" s="16" t="s">
        <v>1689</v>
      </c>
    </row>
    <row r="1782" spans="1:35" x14ac:dyDescent="0.25">
      <c r="A1782" s="17">
        <v>117533</v>
      </c>
      <c r="B1782" s="18">
        <v>2</v>
      </c>
      <c r="C1782" s="16" t="s">
        <v>31</v>
      </c>
      <c r="D1782" s="21">
        <v>41102</v>
      </c>
      <c r="E1782" s="16" t="s">
        <v>142</v>
      </c>
      <c r="F1782" s="21">
        <v>44188</v>
      </c>
      <c r="G1782" s="16" t="s">
        <v>32</v>
      </c>
      <c r="H1782" s="26" t="s">
        <v>380</v>
      </c>
      <c r="I1782" s="16" t="s">
        <v>1690</v>
      </c>
      <c r="J1782" s="20" t="s">
        <v>116</v>
      </c>
      <c r="L1782" s="16" t="s">
        <v>116</v>
      </c>
      <c r="M1782" s="26" t="s">
        <v>1691</v>
      </c>
      <c r="O1782" s="16" t="s">
        <v>151</v>
      </c>
      <c r="P1782" s="26" t="s">
        <v>1493</v>
      </c>
      <c r="R1782" s="16" t="s">
        <v>1494</v>
      </c>
      <c r="S1782" s="16" t="s">
        <v>84</v>
      </c>
      <c r="T1782" s="22">
        <v>0</v>
      </c>
      <c r="U1782" s="21">
        <v>44176</v>
      </c>
      <c r="W1782" s="20" t="s">
        <v>43</v>
      </c>
      <c r="X1782" s="16" t="s">
        <v>78</v>
      </c>
      <c r="Z1782" s="25">
        <v>0</v>
      </c>
      <c r="AA1782" s="25">
        <v>0</v>
      </c>
      <c r="AB1782" s="25">
        <v>1299348</v>
      </c>
      <c r="AC1782" s="25">
        <v>0</v>
      </c>
      <c r="AD1782" s="25">
        <v>99000</v>
      </c>
      <c r="AE1782" s="25">
        <v>22950</v>
      </c>
      <c r="AF1782" s="25">
        <v>1299348</v>
      </c>
      <c r="AG1782" s="25">
        <v>0</v>
      </c>
      <c r="AH1782" s="25">
        <v>1421298</v>
      </c>
      <c r="AI1782" s="16" t="s">
        <v>1692</v>
      </c>
    </row>
    <row r="1783" spans="1:35" x14ac:dyDescent="0.25">
      <c r="A1783" s="17">
        <v>117541</v>
      </c>
      <c r="B1783" s="18">
        <v>6</v>
      </c>
      <c r="C1783" s="16" t="s">
        <v>73</v>
      </c>
      <c r="D1783" s="21">
        <v>41108</v>
      </c>
      <c r="E1783" s="16" t="s">
        <v>142</v>
      </c>
      <c r="F1783" s="21">
        <v>41108</v>
      </c>
      <c r="G1783" s="16" t="s">
        <v>142</v>
      </c>
      <c r="H1783" s="26" t="s">
        <v>76</v>
      </c>
      <c r="M1783" s="26" t="s">
        <v>17856</v>
      </c>
      <c r="O1783" s="16" t="s">
        <v>1865</v>
      </c>
      <c r="P1783" s="26" t="s">
        <v>1865</v>
      </c>
      <c r="T1783" s="23" t="s">
        <v>32</v>
      </c>
      <c r="W1783" s="20" t="s">
        <v>43</v>
      </c>
      <c r="Z1783" s="24" t="s">
        <v>32</v>
      </c>
      <c r="AA1783" s="24" t="s">
        <v>32</v>
      </c>
      <c r="AB1783" s="24" t="s">
        <v>32</v>
      </c>
      <c r="AC1783" s="24" t="s">
        <v>32</v>
      </c>
      <c r="AD1783" s="25">
        <v>0</v>
      </c>
      <c r="AE1783" s="25">
        <v>0</v>
      </c>
      <c r="AF1783" s="25">
        <v>30000</v>
      </c>
      <c r="AG1783" s="25">
        <v>0</v>
      </c>
      <c r="AH1783" s="25">
        <v>30000</v>
      </c>
      <c r="AI1783" s="16" t="s">
        <v>17855</v>
      </c>
    </row>
    <row r="1784" spans="1:35" x14ac:dyDescent="0.25">
      <c r="A1784" s="17">
        <v>117545.09</v>
      </c>
      <c r="B1784" s="18">
        <v>1</v>
      </c>
      <c r="C1784" s="16" t="s">
        <v>474</v>
      </c>
      <c r="D1784" s="21">
        <v>43369</v>
      </c>
      <c r="E1784" s="16" t="s">
        <v>176</v>
      </c>
      <c r="F1784" s="21">
        <v>44090</v>
      </c>
      <c r="G1784" s="16" t="s">
        <v>142</v>
      </c>
      <c r="H1784" s="26" t="s">
        <v>1163</v>
      </c>
      <c r="M1784" s="26" t="s">
        <v>17854</v>
      </c>
      <c r="N1784" s="26" t="s">
        <v>14013</v>
      </c>
      <c r="O1784" s="16" t="s">
        <v>151</v>
      </c>
      <c r="P1784" s="26" t="s">
        <v>1695</v>
      </c>
      <c r="T1784" s="23" t="s">
        <v>32</v>
      </c>
      <c r="U1784" s="21">
        <v>43553</v>
      </c>
      <c r="W1784" s="20" t="s">
        <v>43</v>
      </c>
      <c r="Z1784" s="24" t="s">
        <v>32</v>
      </c>
      <c r="AA1784" s="24" t="s">
        <v>32</v>
      </c>
      <c r="AB1784" s="24" t="s">
        <v>32</v>
      </c>
      <c r="AC1784" s="24" t="s">
        <v>32</v>
      </c>
      <c r="AD1784" s="25">
        <v>0</v>
      </c>
      <c r="AE1784" s="25">
        <v>0</v>
      </c>
      <c r="AF1784" s="25">
        <v>3704030</v>
      </c>
      <c r="AG1784" s="25">
        <v>0</v>
      </c>
      <c r="AH1784" s="25">
        <v>3704030</v>
      </c>
      <c r="AI1784" s="16" t="s">
        <v>17853</v>
      </c>
    </row>
    <row r="1785" spans="1:35" x14ac:dyDescent="0.25">
      <c r="A1785" s="17">
        <v>117545.1</v>
      </c>
      <c r="B1785" s="18">
        <v>1</v>
      </c>
      <c r="C1785" s="16" t="s">
        <v>31</v>
      </c>
      <c r="D1785" s="21">
        <v>43734</v>
      </c>
      <c r="E1785" s="16" t="s">
        <v>486</v>
      </c>
      <c r="F1785" s="21">
        <v>43935</v>
      </c>
      <c r="G1785" s="16" t="s">
        <v>109</v>
      </c>
      <c r="H1785" s="26" t="s">
        <v>1163</v>
      </c>
      <c r="M1785" s="26" t="s">
        <v>17852</v>
      </c>
      <c r="N1785" s="26" t="s">
        <v>14008</v>
      </c>
      <c r="O1785" s="16" t="s">
        <v>151</v>
      </c>
      <c r="P1785" s="26" t="s">
        <v>1695</v>
      </c>
      <c r="T1785" s="23" t="s">
        <v>32</v>
      </c>
      <c r="U1785" s="21">
        <v>43917</v>
      </c>
      <c r="W1785" s="20" t="s">
        <v>43</v>
      </c>
      <c r="Z1785" s="24" t="s">
        <v>32</v>
      </c>
      <c r="AA1785" s="24" t="s">
        <v>32</v>
      </c>
      <c r="AB1785" s="24" t="s">
        <v>32</v>
      </c>
      <c r="AC1785" s="24" t="s">
        <v>32</v>
      </c>
      <c r="AD1785" s="25">
        <v>0</v>
      </c>
      <c r="AE1785" s="25">
        <v>0</v>
      </c>
      <c r="AF1785" s="25">
        <v>3241663</v>
      </c>
      <c r="AG1785" s="25">
        <v>0</v>
      </c>
      <c r="AH1785" s="25">
        <v>3241663</v>
      </c>
      <c r="AI1785" s="16" t="s">
        <v>17851</v>
      </c>
    </row>
    <row r="1786" spans="1:35" x14ac:dyDescent="0.25">
      <c r="A1786" s="17">
        <v>117545.11</v>
      </c>
      <c r="B1786" s="18">
        <v>1</v>
      </c>
      <c r="C1786" s="16" t="s">
        <v>31</v>
      </c>
      <c r="D1786" s="21">
        <v>44103</v>
      </c>
      <c r="E1786" s="16" t="s">
        <v>176</v>
      </c>
      <c r="F1786" s="21">
        <v>44299</v>
      </c>
      <c r="G1786" s="16" t="s">
        <v>109</v>
      </c>
      <c r="H1786" s="26" t="s">
        <v>1163</v>
      </c>
      <c r="M1786" s="26" t="s">
        <v>1693</v>
      </c>
      <c r="N1786" s="26" t="s">
        <v>1694</v>
      </c>
      <c r="O1786" s="16" t="s">
        <v>151</v>
      </c>
      <c r="P1786" s="26" t="s">
        <v>1695</v>
      </c>
      <c r="T1786" s="23" t="s">
        <v>32</v>
      </c>
      <c r="U1786" s="21">
        <v>44281</v>
      </c>
      <c r="W1786" s="20" t="s">
        <v>43</v>
      </c>
      <c r="Z1786" s="25">
        <v>0</v>
      </c>
      <c r="AA1786" s="25">
        <v>0</v>
      </c>
      <c r="AB1786" s="25">
        <v>3881700</v>
      </c>
      <c r="AC1786" s="25">
        <v>0</v>
      </c>
      <c r="AD1786" s="25">
        <v>0</v>
      </c>
      <c r="AE1786" s="25">
        <v>0</v>
      </c>
      <c r="AF1786" s="25">
        <v>3881700</v>
      </c>
      <c r="AG1786" s="25">
        <v>0</v>
      </c>
      <c r="AH1786" s="25">
        <v>3881700</v>
      </c>
      <c r="AI1786" s="16" t="s">
        <v>1696</v>
      </c>
    </row>
    <row r="1787" spans="1:35" x14ac:dyDescent="0.25">
      <c r="A1787" s="17">
        <v>117546.02</v>
      </c>
      <c r="B1787" s="18">
        <v>2</v>
      </c>
      <c r="C1787" s="16" t="s">
        <v>474</v>
      </c>
      <c r="D1787" s="21">
        <v>41387</v>
      </c>
      <c r="E1787" s="16" t="s">
        <v>142</v>
      </c>
      <c r="F1787" s="21">
        <v>42815</v>
      </c>
      <c r="G1787" s="16" t="s">
        <v>109</v>
      </c>
      <c r="H1787" s="26" t="s">
        <v>1336</v>
      </c>
      <c r="M1787" s="26" t="s">
        <v>1697</v>
      </c>
      <c r="O1787" s="16" t="s">
        <v>151</v>
      </c>
      <c r="P1787" s="26" t="s">
        <v>1695</v>
      </c>
      <c r="T1787" s="23" t="s">
        <v>32</v>
      </c>
      <c r="U1787" s="21">
        <v>41614</v>
      </c>
      <c r="W1787" s="20" t="s">
        <v>43</v>
      </c>
      <c r="Z1787" s="25">
        <v>0</v>
      </c>
      <c r="AA1787" s="25">
        <v>0</v>
      </c>
      <c r="AB1787" s="25">
        <v>-155000</v>
      </c>
      <c r="AC1787" s="25">
        <v>0</v>
      </c>
      <c r="AD1787" s="25">
        <v>0</v>
      </c>
      <c r="AE1787" s="25">
        <v>0</v>
      </c>
      <c r="AF1787" s="25">
        <v>148353</v>
      </c>
      <c r="AG1787" s="25">
        <v>0</v>
      </c>
      <c r="AH1787" s="25">
        <v>148353</v>
      </c>
      <c r="AI1787" s="16" t="s">
        <v>1698</v>
      </c>
    </row>
    <row r="1788" spans="1:35" x14ac:dyDescent="0.25">
      <c r="A1788" s="17">
        <v>117546.03</v>
      </c>
      <c r="B1788" s="18">
        <v>2</v>
      </c>
      <c r="C1788" s="16" t="s">
        <v>474</v>
      </c>
      <c r="D1788" s="21">
        <v>41387</v>
      </c>
      <c r="E1788" s="16" t="s">
        <v>142</v>
      </c>
      <c r="F1788" s="21">
        <v>42815</v>
      </c>
      <c r="G1788" s="16" t="s">
        <v>109</v>
      </c>
      <c r="H1788" s="26" t="s">
        <v>1336</v>
      </c>
      <c r="M1788" s="26" t="s">
        <v>1699</v>
      </c>
      <c r="O1788" s="16" t="s">
        <v>151</v>
      </c>
      <c r="P1788" s="26" t="s">
        <v>1695</v>
      </c>
      <c r="T1788" s="23" t="s">
        <v>32</v>
      </c>
      <c r="U1788" s="21">
        <v>41614</v>
      </c>
      <c r="W1788" s="20" t="s">
        <v>43</v>
      </c>
      <c r="Z1788" s="25">
        <v>0</v>
      </c>
      <c r="AA1788" s="25">
        <v>0</v>
      </c>
      <c r="AB1788" s="25">
        <v>-452579</v>
      </c>
      <c r="AC1788" s="25">
        <v>0</v>
      </c>
      <c r="AD1788" s="25">
        <v>0</v>
      </c>
      <c r="AE1788" s="25">
        <v>0</v>
      </c>
      <c r="AF1788" s="25">
        <v>2067922</v>
      </c>
      <c r="AG1788" s="25">
        <v>0</v>
      </c>
      <c r="AH1788" s="25">
        <v>2067922</v>
      </c>
      <c r="AI1788" s="16" t="s">
        <v>1700</v>
      </c>
    </row>
    <row r="1789" spans="1:35" x14ac:dyDescent="0.25">
      <c r="A1789" s="17">
        <v>117546.05</v>
      </c>
      <c r="B1789" s="18">
        <v>2</v>
      </c>
      <c r="C1789" s="16" t="s">
        <v>47</v>
      </c>
      <c r="D1789" s="21">
        <v>42011</v>
      </c>
      <c r="E1789" s="16" t="s">
        <v>142</v>
      </c>
      <c r="F1789" s="21">
        <v>44045</v>
      </c>
      <c r="G1789" s="16" t="s">
        <v>142</v>
      </c>
      <c r="H1789" s="26" t="s">
        <v>1336</v>
      </c>
      <c r="M1789" s="26" t="s">
        <v>1701</v>
      </c>
      <c r="N1789" s="26" t="s">
        <v>1702</v>
      </c>
      <c r="O1789" s="16" t="s">
        <v>151</v>
      </c>
      <c r="P1789" s="26" t="s">
        <v>1695</v>
      </c>
      <c r="T1789" s="23" t="s">
        <v>32</v>
      </c>
      <c r="U1789" s="21">
        <v>42090</v>
      </c>
      <c r="W1789" s="20" t="s">
        <v>43</v>
      </c>
      <c r="Z1789" s="25">
        <v>0</v>
      </c>
      <c r="AA1789" s="25">
        <v>0</v>
      </c>
      <c r="AB1789" s="25">
        <v>23269.29</v>
      </c>
      <c r="AC1789" s="25">
        <v>0</v>
      </c>
      <c r="AD1789" s="25">
        <v>0</v>
      </c>
      <c r="AE1789" s="25">
        <v>0</v>
      </c>
      <c r="AF1789" s="25">
        <v>1936378.44</v>
      </c>
      <c r="AG1789" s="25">
        <v>0</v>
      </c>
      <c r="AH1789" s="25">
        <v>1936378.44</v>
      </c>
      <c r="AI1789" s="16" t="s">
        <v>1703</v>
      </c>
    </row>
    <row r="1790" spans="1:35" x14ac:dyDescent="0.25">
      <c r="A1790" s="17">
        <v>117546.08</v>
      </c>
      <c r="B1790" s="18">
        <v>2</v>
      </c>
      <c r="C1790" s="16" t="s">
        <v>474</v>
      </c>
      <c r="D1790" s="21">
        <v>43082</v>
      </c>
      <c r="E1790" s="16" t="s">
        <v>176</v>
      </c>
      <c r="F1790" s="21">
        <v>43662</v>
      </c>
      <c r="G1790" s="16" t="s">
        <v>32</v>
      </c>
      <c r="H1790" s="26" t="s">
        <v>1336</v>
      </c>
      <c r="M1790" s="26" t="s">
        <v>17850</v>
      </c>
      <c r="N1790" s="26" t="s">
        <v>17849</v>
      </c>
      <c r="O1790" s="16" t="s">
        <v>151</v>
      </c>
      <c r="P1790" s="26" t="s">
        <v>1695</v>
      </c>
      <c r="T1790" s="23" t="s">
        <v>32</v>
      </c>
      <c r="U1790" s="21">
        <v>43231</v>
      </c>
      <c r="W1790" s="20" t="s">
        <v>43</v>
      </c>
      <c r="Z1790" s="24" t="s">
        <v>32</v>
      </c>
      <c r="AA1790" s="24" t="s">
        <v>32</v>
      </c>
      <c r="AB1790" s="24" t="s">
        <v>32</v>
      </c>
      <c r="AC1790" s="24" t="s">
        <v>32</v>
      </c>
      <c r="AD1790" s="25">
        <v>0</v>
      </c>
      <c r="AE1790" s="25">
        <v>0</v>
      </c>
      <c r="AF1790" s="25">
        <v>3390019</v>
      </c>
      <c r="AG1790" s="25">
        <v>0</v>
      </c>
      <c r="AH1790" s="25">
        <v>3390019</v>
      </c>
      <c r="AI1790" s="16" t="s">
        <v>17848</v>
      </c>
    </row>
    <row r="1791" spans="1:35" x14ac:dyDescent="0.25">
      <c r="A1791" s="17">
        <v>117546.09</v>
      </c>
      <c r="B1791" s="18">
        <v>2</v>
      </c>
      <c r="C1791" s="16" t="s">
        <v>474</v>
      </c>
      <c r="D1791" s="21">
        <v>43369</v>
      </c>
      <c r="E1791" s="16" t="s">
        <v>176</v>
      </c>
      <c r="F1791" s="21">
        <v>44313</v>
      </c>
      <c r="G1791" s="16" t="s">
        <v>32</v>
      </c>
      <c r="H1791" s="26" t="s">
        <v>1336</v>
      </c>
      <c r="M1791" s="26" t="s">
        <v>17847</v>
      </c>
      <c r="N1791" s="26" t="s">
        <v>14013</v>
      </c>
      <c r="O1791" s="16" t="s">
        <v>151</v>
      </c>
      <c r="P1791" s="26" t="s">
        <v>1695</v>
      </c>
      <c r="T1791" s="23" t="s">
        <v>32</v>
      </c>
      <c r="U1791" s="21">
        <v>43553</v>
      </c>
      <c r="W1791" s="20" t="s">
        <v>43</v>
      </c>
      <c r="Z1791" s="24" t="s">
        <v>32</v>
      </c>
      <c r="AA1791" s="24" t="s">
        <v>32</v>
      </c>
      <c r="AB1791" s="24" t="s">
        <v>32</v>
      </c>
      <c r="AC1791" s="24" t="s">
        <v>32</v>
      </c>
      <c r="AD1791" s="25">
        <v>0</v>
      </c>
      <c r="AE1791" s="25">
        <v>0</v>
      </c>
      <c r="AF1791" s="25">
        <v>3058780</v>
      </c>
      <c r="AG1791" s="25">
        <v>0</v>
      </c>
      <c r="AH1791" s="25">
        <v>3058780</v>
      </c>
      <c r="AI1791" s="16" t="s">
        <v>17846</v>
      </c>
    </row>
    <row r="1792" spans="1:35" x14ac:dyDescent="0.25">
      <c r="A1792" s="17">
        <v>117546.1</v>
      </c>
      <c r="B1792" s="18">
        <v>2</v>
      </c>
      <c r="C1792" s="16" t="s">
        <v>31</v>
      </c>
      <c r="D1792" s="21">
        <v>43734</v>
      </c>
      <c r="E1792" s="16" t="s">
        <v>486</v>
      </c>
      <c r="F1792" s="21">
        <v>43935</v>
      </c>
      <c r="G1792" s="16" t="s">
        <v>109</v>
      </c>
      <c r="H1792" s="26" t="s">
        <v>1336</v>
      </c>
      <c r="M1792" s="26" t="s">
        <v>17845</v>
      </c>
      <c r="N1792" s="26" t="s">
        <v>14008</v>
      </c>
      <c r="O1792" s="16" t="s">
        <v>151</v>
      </c>
      <c r="P1792" s="26" t="s">
        <v>1695</v>
      </c>
      <c r="T1792" s="23" t="s">
        <v>32</v>
      </c>
      <c r="U1792" s="21">
        <v>43917</v>
      </c>
      <c r="W1792" s="20" t="s">
        <v>43</v>
      </c>
      <c r="Z1792" s="24" t="s">
        <v>32</v>
      </c>
      <c r="AA1792" s="24" t="s">
        <v>32</v>
      </c>
      <c r="AB1792" s="24" t="s">
        <v>32</v>
      </c>
      <c r="AC1792" s="24" t="s">
        <v>32</v>
      </c>
      <c r="AD1792" s="25">
        <v>0</v>
      </c>
      <c r="AE1792" s="25">
        <v>0</v>
      </c>
      <c r="AF1792" s="25">
        <v>5139071</v>
      </c>
      <c r="AG1792" s="25">
        <v>0</v>
      </c>
      <c r="AH1792" s="25">
        <v>5139071</v>
      </c>
      <c r="AI1792" s="16" t="s">
        <v>17844</v>
      </c>
    </row>
    <row r="1793" spans="1:35" x14ac:dyDescent="0.25">
      <c r="A1793" s="17">
        <v>117546.11</v>
      </c>
      <c r="B1793" s="18">
        <v>2</v>
      </c>
      <c r="C1793" s="16" t="s">
        <v>31</v>
      </c>
      <c r="D1793" s="21">
        <v>44103</v>
      </c>
      <c r="E1793" s="16" t="s">
        <v>176</v>
      </c>
      <c r="F1793" s="21">
        <v>44299</v>
      </c>
      <c r="G1793" s="16" t="s">
        <v>32</v>
      </c>
      <c r="H1793" s="26" t="s">
        <v>1336</v>
      </c>
      <c r="M1793" s="26" t="s">
        <v>1704</v>
      </c>
      <c r="N1793" s="26" t="s">
        <v>1694</v>
      </c>
      <c r="O1793" s="16" t="s">
        <v>151</v>
      </c>
      <c r="P1793" s="26" t="s">
        <v>1695</v>
      </c>
      <c r="T1793" s="23" t="s">
        <v>32</v>
      </c>
      <c r="U1793" s="21">
        <v>44281</v>
      </c>
      <c r="W1793" s="20" t="s">
        <v>43</v>
      </c>
      <c r="Z1793" s="25">
        <v>0</v>
      </c>
      <c r="AA1793" s="25">
        <v>0</v>
      </c>
      <c r="AB1793" s="25">
        <v>5607647</v>
      </c>
      <c r="AC1793" s="25">
        <v>0</v>
      </c>
      <c r="AD1793" s="25">
        <v>0</v>
      </c>
      <c r="AE1793" s="25">
        <v>0</v>
      </c>
      <c r="AF1793" s="25">
        <v>5607647</v>
      </c>
      <c r="AG1793" s="25">
        <v>0</v>
      </c>
      <c r="AH1793" s="25">
        <v>5607647</v>
      </c>
      <c r="AI1793" s="16" t="s">
        <v>1705</v>
      </c>
    </row>
    <row r="1794" spans="1:35" x14ac:dyDescent="0.25">
      <c r="A1794" s="17">
        <v>117547.08</v>
      </c>
      <c r="B1794" s="18">
        <v>3</v>
      </c>
      <c r="C1794" s="16" t="s">
        <v>73</v>
      </c>
      <c r="D1794" s="21">
        <v>43034</v>
      </c>
      <c r="E1794" s="16" t="s">
        <v>142</v>
      </c>
      <c r="F1794" s="21">
        <v>43419</v>
      </c>
      <c r="G1794" s="16" t="s">
        <v>75</v>
      </c>
      <c r="H1794" s="26" t="s">
        <v>766</v>
      </c>
      <c r="M1794" s="26" t="s">
        <v>17843</v>
      </c>
      <c r="N1794" s="26" t="s">
        <v>17842</v>
      </c>
      <c r="O1794" s="16" t="s">
        <v>151</v>
      </c>
      <c r="P1794" s="26" t="s">
        <v>1695</v>
      </c>
      <c r="T1794" s="23" t="s">
        <v>32</v>
      </c>
      <c r="W1794" s="20" t="s">
        <v>43</v>
      </c>
      <c r="Z1794" s="24" t="s">
        <v>32</v>
      </c>
      <c r="AA1794" s="24" t="s">
        <v>32</v>
      </c>
      <c r="AB1794" s="24" t="s">
        <v>32</v>
      </c>
      <c r="AC1794" s="24" t="s">
        <v>32</v>
      </c>
      <c r="AD1794" s="24" t="s">
        <v>32</v>
      </c>
      <c r="AE1794" s="24" t="s">
        <v>32</v>
      </c>
      <c r="AF1794" s="24" t="s">
        <v>32</v>
      </c>
      <c r="AG1794" s="24" t="s">
        <v>32</v>
      </c>
      <c r="AH1794" s="24" t="s">
        <v>32</v>
      </c>
      <c r="AI1794" s="16" t="s">
        <v>17841</v>
      </c>
    </row>
    <row r="1795" spans="1:35" x14ac:dyDescent="0.25">
      <c r="A1795" s="17">
        <v>117547.1</v>
      </c>
      <c r="B1795" s="18">
        <v>3</v>
      </c>
      <c r="C1795" s="16" t="s">
        <v>474</v>
      </c>
      <c r="D1795" s="21">
        <v>43369</v>
      </c>
      <c r="E1795" s="16" t="s">
        <v>176</v>
      </c>
      <c r="F1795" s="21">
        <v>44089</v>
      </c>
      <c r="G1795" s="16" t="s">
        <v>32</v>
      </c>
      <c r="H1795" s="26" t="s">
        <v>766</v>
      </c>
      <c r="M1795" s="26" t="s">
        <v>17840</v>
      </c>
      <c r="N1795" s="26" t="s">
        <v>14013</v>
      </c>
      <c r="O1795" s="16" t="s">
        <v>151</v>
      </c>
      <c r="P1795" s="26" t="s">
        <v>1695</v>
      </c>
      <c r="T1795" s="23" t="s">
        <v>32</v>
      </c>
      <c r="U1795" s="21">
        <v>43553</v>
      </c>
      <c r="W1795" s="20" t="s">
        <v>43</v>
      </c>
      <c r="Z1795" s="24" t="s">
        <v>32</v>
      </c>
      <c r="AA1795" s="24" t="s">
        <v>32</v>
      </c>
      <c r="AB1795" s="24" t="s">
        <v>32</v>
      </c>
      <c r="AC1795" s="24" t="s">
        <v>32</v>
      </c>
      <c r="AD1795" s="25">
        <v>0</v>
      </c>
      <c r="AE1795" s="25">
        <v>0</v>
      </c>
      <c r="AF1795" s="25">
        <v>4269806</v>
      </c>
      <c r="AG1795" s="25">
        <v>0</v>
      </c>
      <c r="AH1795" s="25">
        <v>4269806</v>
      </c>
      <c r="AI1795" s="16" t="s">
        <v>17839</v>
      </c>
    </row>
    <row r="1796" spans="1:35" x14ac:dyDescent="0.25">
      <c r="A1796" s="17">
        <v>117547.11</v>
      </c>
      <c r="B1796" s="18">
        <v>3</v>
      </c>
      <c r="C1796" s="16" t="s">
        <v>31</v>
      </c>
      <c r="D1796" s="21">
        <v>43734</v>
      </c>
      <c r="E1796" s="16" t="s">
        <v>486</v>
      </c>
      <c r="F1796" s="21">
        <v>43935</v>
      </c>
      <c r="G1796" s="16" t="s">
        <v>109</v>
      </c>
      <c r="H1796" s="26" t="s">
        <v>766</v>
      </c>
      <c r="M1796" s="26" t="s">
        <v>17838</v>
      </c>
      <c r="N1796" s="26" t="s">
        <v>14008</v>
      </c>
      <c r="O1796" s="16" t="s">
        <v>151</v>
      </c>
      <c r="P1796" s="26" t="s">
        <v>1695</v>
      </c>
      <c r="T1796" s="23" t="s">
        <v>32</v>
      </c>
      <c r="U1796" s="21">
        <v>43917</v>
      </c>
      <c r="W1796" s="20" t="s">
        <v>43</v>
      </c>
      <c r="Z1796" s="24" t="s">
        <v>32</v>
      </c>
      <c r="AA1796" s="24" t="s">
        <v>32</v>
      </c>
      <c r="AB1796" s="24" t="s">
        <v>32</v>
      </c>
      <c r="AC1796" s="24" t="s">
        <v>32</v>
      </c>
      <c r="AD1796" s="25">
        <v>0</v>
      </c>
      <c r="AE1796" s="25">
        <v>0</v>
      </c>
      <c r="AF1796" s="25">
        <v>6198143</v>
      </c>
      <c r="AG1796" s="25">
        <v>0</v>
      </c>
      <c r="AH1796" s="25">
        <v>6198143</v>
      </c>
      <c r="AI1796" s="16" t="s">
        <v>17837</v>
      </c>
    </row>
    <row r="1797" spans="1:35" x14ac:dyDescent="0.25">
      <c r="A1797" s="17">
        <v>117547.12</v>
      </c>
      <c r="B1797" s="18">
        <v>3</v>
      </c>
      <c r="C1797" s="16" t="s">
        <v>31</v>
      </c>
      <c r="D1797" s="21">
        <v>44103</v>
      </c>
      <c r="E1797" s="16" t="s">
        <v>176</v>
      </c>
      <c r="F1797" s="21">
        <v>44299</v>
      </c>
      <c r="G1797" s="16" t="s">
        <v>109</v>
      </c>
      <c r="H1797" s="26" t="s">
        <v>766</v>
      </c>
      <c r="M1797" s="26" t="s">
        <v>1706</v>
      </c>
      <c r="N1797" s="26" t="s">
        <v>1694</v>
      </c>
      <c r="O1797" s="16" t="s">
        <v>151</v>
      </c>
      <c r="P1797" s="26" t="s">
        <v>1695</v>
      </c>
      <c r="T1797" s="23" t="s">
        <v>32</v>
      </c>
      <c r="U1797" s="21">
        <v>44281</v>
      </c>
      <c r="W1797" s="20" t="s">
        <v>43</v>
      </c>
      <c r="Z1797" s="25">
        <v>0</v>
      </c>
      <c r="AA1797" s="25">
        <v>0</v>
      </c>
      <c r="AB1797" s="25">
        <v>6545802</v>
      </c>
      <c r="AC1797" s="25">
        <v>0</v>
      </c>
      <c r="AD1797" s="25">
        <v>0</v>
      </c>
      <c r="AE1797" s="25">
        <v>0</v>
      </c>
      <c r="AF1797" s="25">
        <v>6545802</v>
      </c>
      <c r="AG1797" s="25">
        <v>0</v>
      </c>
      <c r="AH1797" s="25">
        <v>6545802</v>
      </c>
      <c r="AI1797" s="16" t="s">
        <v>1707</v>
      </c>
    </row>
    <row r="1798" spans="1:35" x14ac:dyDescent="0.25">
      <c r="A1798" s="17">
        <v>117549.05</v>
      </c>
      <c r="B1798" s="18">
        <v>4</v>
      </c>
      <c r="C1798" s="16" t="s">
        <v>47</v>
      </c>
      <c r="D1798" s="21">
        <v>42011</v>
      </c>
      <c r="E1798" s="16" t="s">
        <v>142</v>
      </c>
      <c r="F1798" s="21">
        <v>43713</v>
      </c>
      <c r="G1798" s="16" t="s">
        <v>176</v>
      </c>
      <c r="H1798" s="26" t="s">
        <v>186</v>
      </c>
      <c r="M1798" s="26" t="s">
        <v>1708</v>
      </c>
      <c r="N1798" s="26" t="s">
        <v>1709</v>
      </c>
      <c r="O1798" s="16" t="s">
        <v>151</v>
      </c>
      <c r="P1798" s="26" t="s">
        <v>1695</v>
      </c>
      <c r="T1798" s="23" t="s">
        <v>32</v>
      </c>
      <c r="U1798" s="21">
        <v>42195</v>
      </c>
      <c r="W1798" s="20" t="s">
        <v>43</v>
      </c>
      <c r="Z1798" s="25">
        <v>0</v>
      </c>
      <c r="AA1798" s="25">
        <v>0</v>
      </c>
      <c r="AB1798" s="25">
        <v>1371.21</v>
      </c>
      <c r="AC1798" s="25">
        <v>0</v>
      </c>
      <c r="AD1798" s="25">
        <v>0</v>
      </c>
      <c r="AE1798" s="25">
        <v>0</v>
      </c>
      <c r="AF1798" s="25">
        <v>1400847.58</v>
      </c>
      <c r="AG1798" s="25">
        <v>0</v>
      </c>
      <c r="AH1798" s="25">
        <v>1400847.58</v>
      </c>
      <c r="AI1798" s="16" t="s">
        <v>1710</v>
      </c>
    </row>
    <row r="1799" spans="1:35" x14ac:dyDescent="0.25">
      <c r="A1799" s="17">
        <v>117558</v>
      </c>
      <c r="B1799" s="18">
        <v>6</v>
      </c>
      <c r="C1799" s="16" t="s">
        <v>73</v>
      </c>
      <c r="D1799" s="21">
        <v>41115</v>
      </c>
      <c r="E1799" s="16" t="s">
        <v>1173</v>
      </c>
      <c r="F1799" s="21">
        <v>41115</v>
      </c>
      <c r="G1799" s="16" t="s">
        <v>1173</v>
      </c>
      <c r="H1799" s="26" t="s">
        <v>76</v>
      </c>
      <c r="M1799" s="26" t="s">
        <v>17836</v>
      </c>
      <c r="O1799" s="16" t="s">
        <v>1171</v>
      </c>
      <c r="P1799" s="26" t="s">
        <v>1062</v>
      </c>
      <c r="T1799" s="23" t="s">
        <v>32</v>
      </c>
      <c r="W1799" s="20" t="s">
        <v>43</v>
      </c>
      <c r="Z1799" s="24" t="s">
        <v>32</v>
      </c>
      <c r="AA1799" s="24" t="s">
        <v>32</v>
      </c>
      <c r="AB1799" s="24" t="s">
        <v>32</v>
      </c>
      <c r="AC1799" s="24" t="s">
        <v>32</v>
      </c>
      <c r="AD1799" s="24" t="s">
        <v>32</v>
      </c>
      <c r="AE1799" s="24" t="s">
        <v>32</v>
      </c>
      <c r="AF1799" s="24" t="s">
        <v>32</v>
      </c>
      <c r="AG1799" s="24" t="s">
        <v>32</v>
      </c>
      <c r="AH1799" s="24" t="s">
        <v>32</v>
      </c>
      <c r="AI1799" s="16" t="s">
        <v>17835</v>
      </c>
    </row>
    <row r="1800" spans="1:35" x14ac:dyDescent="0.25">
      <c r="A1800" s="17">
        <v>117569</v>
      </c>
      <c r="B1800" s="18">
        <v>2</v>
      </c>
      <c r="C1800" s="16" t="s">
        <v>73</v>
      </c>
      <c r="D1800" s="21">
        <v>41121</v>
      </c>
      <c r="E1800" s="16" t="s">
        <v>1173</v>
      </c>
      <c r="F1800" s="21">
        <v>41121</v>
      </c>
      <c r="G1800" s="16" t="s">
        <v>32</v>
      </c>
      <c r="H1800" s="26" t="s">
        <v>286</v>
      </c>
      <c r="M1800" s="26" t="s">
        <v>17834</v>
      </c>
      <c r="O1800" s="16" t="s">
        <v>1171</v>
      </c>
      <c r="T1800" s="23" t="s">
        <v>32</v>
      </c>
      <c r="W1800" s="20" t="s">
        <v>43</v>
      </c>
      <c r="Z1800" s="24" t="s">
        <v>32</v>
      </c>
      <c r="AA1800" s="24" t="s">
        <v>32</v>
      </c>
      <c r="AB1800" s="24" t="s">
        <v>32</v>
      </c>
      <c r="AC1800" s="24" t="s">
        <v>32</v>
      </c>
      <c r="AD1800" s="24" t="s">
        <v>32</v>
      </c>
      <c r="AE1800" s="24" t="s">
        <v>32</v>
      </c>
      <c r="AF1800" s="24" t="s">
        <v>32</v>
      </c>
      <c r="AG1800" s="24" t="s">
        <v>32</v>
      </c>
      <c r="AH1800" s="24" t="s">
        <v>32</v>
      </c>
    </row>
    <row r="1801" spans="1:35" x14ac:dyDescent="0.25">
      <c r="A1801" s="17">
        <v>117619</v>
      </c>
      <c r="B1801" s="18">
        <v>1</v>
      </c>
      <c r="C1801" s="16" t="s">
        <v>474</v>
      </c>
      <c r="D1801" s="21">
        <v>41124</v>
      </c>
      <c r="E1801" s="16" t="s">
        <v>142</v>
      </c>
      <c r="F1801" s="21">
        <v>44279</v>
      </c>
      <c r="G1801" s="16" t="s">
        <v>75</v>
      </c>
      <c r="H1801" s="26" t="s">
        <v>283</v>
      </c>
      <c r="I1801" s="16" t="s">
        <v>147</v>
      </c>
      <c r="J1801" s="20" t="s">
        <v>148</v>
      </c>
      <c r="L1801" s="16" t="s">
        <v>149</v>
      </c>
      <c r="M1801" s="26" t="s">
        <v>17833</v>
      </c>
      <c r="O1801" s="16" t="s">
        <v>179</v>
      </c>
      <c r="P1801" s="26" t="s">
        <v>79</v>
      </c>
      <c r="R1801" s="16" t="s">
        <v>41</v>
      </c>
      <c r="S1801" s="16" t="s">
        <v>84</v>
      </c>
      <c r="T1801" s="22">
        <v>0</v>
      </c>
      <c r="U1801" s="21">
        <v>43077</v>
      </c>
      <c r="W1801" s="20" t="s">
        <v>43</v>
      </c>
      <c r="X1801" s="16" t="s">
        <v>454</v>
      </c>
      <c r="Y1801" s="26" t="s">
        <v>17832</v>
      </c>
      <c r="Z1801" s="24" t="s">
        <v>32</v>
      </c>
      <c r="AA1801" s="24" t="s">
        <v>32</v>
      </c>
      <c r="AB1801" s="24" t="s">
        <v>32</v>
      </c>
      <c r="AC1801" s="24" t="s">
        <v>32</v>
      </c>
      <c r="AD1801" s="25">
        <v>0</v>
      </c>
      <c r="AE1801" s="25">
        <v>0</v>
      </c>
      <c r="AF1801" s="25">
        <v>117868.58</v>
      </c>
      <c r="AG1801" s="25">
        <v>0</v>
      </c>
      <c r="AH1801" s="25">
        <v>117868.58</v>
      </c>
      <c r="AI1801" s="16" t="s">
        <v>17831</v>
      </c>
    </row>
    <row r="1802" spans="1:35" x14ac:dyDescent="0.25">
      <c r="A1802" s="17">
        <v>117621</v>
      </c>
      <c r="B1802" s="18">
        <v>4</v>
      </c>
      <c r="C1802" s="16" t="s">
        <v>73</v>
      </c>
      <c r="D1802" s="21">
        <v>41124</v>
      </c>
      <c r="E1802" s="16" t="s">
        <v>142</v>
      </c>
      <c r="F1802" s="21">
        <v>43476</v>
      </c>
      <c r="G1802" s="16" t="s">
        <v>75</v>
      </c>
      <c r="H1802" s="26" t="s">
        <v>249</v>
      </c>
      <c r="I1802" s="16" t="s">
        <v>17830</v>
      </c>
      <c r="J1802" s="20" t="s">
        <v>116</v>
      </c>
      <c r="L1802" s="16" t="s">
        <v>116</v>
      </c>
      <c r="M1802" s="26" t="s">
        <v>17829</v>
      </c>
      <c r="O1802" s="16" t="s">
        <v>179</v>
      </c>
      <c r="P1802" s="26" t="s">
        <v>79</v>
      </c>
      <c r="R1802" s="16" t="s">
        <v>41</v>
      </c>
      <c r="S1802" s="16" t="s">
        <v>84</v>
      </c>
      <c r="T1802" s="22">
        <v>0</v>
      </c>
      <c r="W1802" s="20" t="s">
        <v>43</v>
      </c>
      <c r="X1802" s="16" t="s">
        <v>78</v>
      </c>
      <c r="Y1802" s="26" t="s">
        <v>17828</v>
      </c>
      <c r="Z1802" s="24" t="s">
        <v>32</v>
      </c>
      <c r="AA1802" s="24" t="s">
        <v>32</v>
      </c>
      <c r="AB1802" s="24" t="s">
        <v>32</v>
      </c>
      <c r="AC1802" s="24" t="s">
        <v>32</v>
      </c>
      <c r="AD1802" s="25">
        <v>0</v>
      </c>
      <c r="AE1802" s="25">
        <v>0</v>
      </c>
      <c r="AF1802" s="25">
        <v>30750</v>
      </c>
      <c r="AG1802" s="25">
        <v>0</v>
      </c>
      <c r="AH1802" s="25">
        <v>30750</v>
      </c>
      <c r="AI1802" s="16" t="s">
        <v>17827</v>
      </c>
    </row>
    <row r="1803" spans="1:35" ht="30" x14ac:dyDescent="0.25">
      <c r="A1803" s="17">
        <v>117628</v>
      </c>
      <c r="B1803" s="18">
        <v>6</v>
      </c>
      <c r="C1803" s="16" t="s">
        <v>73</v>
      </c>
      <c r="D1803" s="21">
        <v>41124</v>
      </c>
      <c r="E1803" s="16" t="s">
        <v>142</v>
      </c>
      <c r="F1803" s="21">
        <v>43419</v>
      </c>
      <c r="G1803" s="16" t="s">
        <v>75</v>
      </c>
      <c r="H1803" s="26" t="s">
        <v>76</v>
      </c>
      <c r="M1803" s="26" t="s">
        <v>1711</v>
      </c>
      <c r="O1803" s="16" t="s">
        <v>151</v>
      </c>
      <c r="P1803" s="26" t="s">
        <v>152</v>
      </c>
      <c r="T1803" s="23" t="s">
        <v>32</v>
      </c>
      <c r="W1803" s="20" t="s">
        <v>43</v>
      </c>
      <c r="Z1803" s="25">
        <v>0</v>
      </c>
      <c r="AA1803" s="25">
        <v>0</v>
      </c>
      <c r="AB1803" s="25">
        <v>-573482.12</v>
      </c>
      <c r="AC1803" s="25">
        <v>0</v>
      </c>
      <c r="AD1803" s="25">
        <v>0</v>
      </c>
      <c r="AE1803" s="25">
        <v>0</v>
      </c>
      <c r="AF1803" s="25">
        <v>232092.44</v>
      </c>
      <c r="AG1803" s="25">
        <v>0</v>
      </c>
      <c r="AH1803" s="25">
        <v>232092.44</v>
      </c>
      <c r="AI1803" s="16" t="s">
        <v>1712</v>
      </c>
    </row>
    <row r="1804" spans="1:35" x14ac:dyDescent="0.25">
      <c r="A1804" s="17">
        <v>117635</v>
      </c>
      <c r="B1804" s="18">
        <v>1</v>
      </c>
      <c r="C1804" s="16" t="s">
        <v>73</v>
      </c>
      <c r="D1804" s="21">
        <v>41127</v>
      </c>
      <c r="E1804" s="16" t="s">
        <v>486</v>
      </c>
      <c r="F1804" s="21">
        <v>44337</v>
      </c>
      <c r="G1804" s="16" t="s">
        <v>75</v>
      </c>
      <c r="H1804" s="26" t="s">
        <v>209</v>
      </c>
      <c r="I1804" s="16" t="s">
        <v>17826</v>
      </c>
      <c r="J1804" s="20" t="s">
        <v>116</v>
      </c>
      <c r="L1804" s="16" t="s">
        <v>116</v>
      </c>
      <c r="M1804" s="26" t="s">
        <v>17825</v>
      </c>
      <c r="N1804" s="26" t="s">
        <v>2357</v>
      </c>
      <c r="O1804" s="16" t="s">
        <v>188</v>
      </c>
      <c r="P1804" s="26" t="s">
        <v>188</v>
      </c>
      <c r="Q1804" s="26" t="s">
        <v>2357</v>
      </c>
      <c r="R1804" s="16" t="s">
        <v>139</v>
      </c>
      <c r="S1804" s="16" t="s">
        <v>4621</v>
      </c>
      <c r="T1804" s="22">
        <v>1.5</v>
      </c>
      <c r="V1804" s="16" t="s">
        <v>2358</v>
      </c>
      <c r="W1804" s="20" t="s">
        <v>43</v>
      </c>
      <c r="X1804" s="16" t="s">
        <v>78</v>
      </c>
      <c r="Z1804" s="24" t="s">
        <v>32</v>
      </c>
      <c r="AA1804" s="24" t="s">
        <v>32</v>
      </c>
      <c r="AB1804" s="24" t="s">
        <v>32</v>
      </c>
      <c r="AC1804" s="24" t="s">
        <v>32</v>
      </c>
      <c r="AD1804" s="24" t="s">
        <v>32</v>
      </c>
      <c r="AE1804" s="24" t="s">
        <v>32</v>
      </c>
      <c r="AF1804" s="24" t="s">
        <v>32</v>
      </c>
      <c r="AG1804" s="24" t="s">
        <v>32</v>
      </c>
      <c r="AH1804" s="24" t="s">
        <v>32</v>
      </c>
    </row>
    <row r="1805" spans="1:35" x14ac:dyDescent="0.25">
      <c r="A1805" s="17">
        <v>117646</v>
      </c>
      <c r="B1805" s="18">
        <v>1</v>
      </c>
      <c r="C1805" s="16" t="s">
        <v>73</v>
      </c>
      <c r="D1805" s="21">
        <v>41127</v>
      </c>
      <c r="E1805" s="16" t="s">
        <v>486</v>
      </c>
      <c r="F1805" s="21">
        <v>44337</v>
      </c>
      <c r="G1805" s="16" t="s">
        <v>75</v>
      </c>
      <c r="H1805" s="26" t="s">
        <v>417</v>
      </c>
      <c r="I1805" s="16" t="s">
        <v>2125</v>
      </c>
      <c r="J1805" s="20" t="s">
        <v>116</v>
      </c>
      <c r="L1805" s="16" t="s">
        <v>116</v>
      </c>
      <c r="M1805" s="26" t="s">
        <v>17824</v>
      </c>
      <c r="N1805" s="26" t="s">
        <v>5212</v>
      </c>
      <c r="O1805" s="16" t="s">
        <v>188</v>
      </c>
      <c r="P1805" s="26" t="s">
        <v>443</v>
      </c>
      <c r="Q1805" s="26" t="s">
        <v>5212</v>
      </c>
      <c r="R1805" s="16" t="s">
        <v>139</v>
      </c>
      <c r="S1805" s="16" t="s">
        <v>4621</v>
      </c>
      <c r="T1805" s="22">
        <v>4.92</v>
      </c>
      <c r="V1805" s="16" t="s">
        <v>2358</v>
      </c>
      <c r="W1805" s="20" t="s">
        <v>43</v>
      </c>
      <c r="X1805" s="16" t="s">
        <v>78</v>
      </c>
      <c r="Z1805" s="24" t="s">
        <v>32</v>
      </c>
      <c r="AA1805" s="24" t="s">
        <v>32</v>
      </c>
      <c r="AB1805" s="24" t="s">
        <v>32</v>
      </c>
      <c r="AC1805" s="24" t="s">
        <v>32</v>
      </c>
      <c r="AD1805" s="24" t="s">
        <v>32</v>
      </c>
      <c r="AE1805" s="24" t="s">
        <v>32</v>
      </c>
      <c r="AF1805" s="24" t="s">
        <v>32</v>
      </c>
      <c r="AG1805" s="24" t="s">
        <v>32</v>
      </c>
      <c r="AH1805" s="24" t="s">
        <v>32</v>
      </c>
    </row>
    <row r="1806" spans="1:35" x14ac:dyDescent="0.25">
      <c r="A1806" s="17">
        <v>117647</v>
      </c>
      <c r="B1806" s="18">
        <v>1</v>
      </c>
      <c r="C1806" s="16" t="s">
        <v>73</v>
      </c>
      <c r="D1806" s="21">
        <v>41127</v>
      </c>
      <c r="E1806" s="16" t="s">
        <v>142</v>
      </c>
      <c r="F1806" s="21">
        <v>44174</v>
      </c>
      <c r="G1806" s="16" t="s">
        <v>142</v>
      </c>
      <c r="H1806" s="26" t="s">
        <v>238</v>
      </c>
      <c r="M1806" s="26" t="s">
        <v>1713</v>
      </c>
      <c r="O1806" s="16" t="s">
        <v>78</v>
      </c>
      <c r="P1806" s="26" t="s">
        <v>144</v>
      </c>
      <c r="T1806" s="23" t="s">
        <v>32</v>
      </c>
      <c r="W1806" s="20" t="s">
        <v>43</v>
      </c>
      <c r="Z1806" s="25">
        <v>0</v>
      </c>
      <c r="AA1806" s="25">
        <v>0</v>
      </c>
      <c r="AB1806" s="25">
        <v>300000</v>
      </c>
      <c r="AC1806" s="25">
        <v>0</v>
      </c>
      <c r="AD1806" s="25">
        <v>0</v>
      </c>
      <c r="AE1806" s="25">
        <v>0</v>
      </c>
      <c r="AF1806" s="25">
        <v>600000</v>
      </c>
      <c r="AG1806" s="25">
        <v>0</v>
      </c>
      <c r="AH1806" s="25">
        <v>600000</v>
      </c>
      <c r="AI1806" s="16" t="s">
        <v>1714</v>
      </c>
    </row>
    <row r="1807" spans="1:35" x14ac:dyDescent="0.25">
      <c r="A1807" s="17">
        <v>117649</v>
      </c>
      <c r="B1807" s="18">
        <v>1</v>
      </c>
      <c r="C1807" s="16" t="s">
        <v>73</v>
      </c>
      <c r="D1807" s="21">
        <v>41127</v>
      </c>
      <c r="E1807" s="16" t="s">
        <v>142</v>
      </c>
      <c r="F1807" s="21">
        <v>44365</v>
      </c>
      <c r="G1807" s="16" t="s">
        <v>109</v>
      </c>
      <c r="H1807" s="26" t="s">
        <v>317</v>
      </c>
      <c r="M1807" s="26" t="s">
        <v>1715</v>
      </c>
      <c r="N1807" s="26" t="s">
        <v>1295</v>
      </c>
      <c r="O1807" s="16" t="s">
        <v>78</v>
      </c>
      <c r="P1807" s="26" t="s">
        <v>144</v>
      </c>
      <c r="T1807" s="23" t="s">
        <v>32</v>
      </c>
      <c r="U1807" s="21">
        <v>44365</v>
      </c>
      <c r="W1807" s="20" t="s">
        <v>43</v>
      </c>
      <c r="Z1807" s="25">
        <v>0</v>
      </c>
      <c r="AA1807" s="25">
        <v>0</v>
      </c>
      <c r="AB1807" s="25">
        <v>165700</v>
      </c>
      <c r="AC1807" s="25">
        <v>0</v>
      </c>
      <c r="AD1807" s="25">
        <v>0</v>
      </c>
      <c r="AE1807" s="25">
        <v>0</v>
      </c>
      <c r="AF1807" s="25">
        <v>325700</v>
      </c>
      <c r="AG1807" s="25">
        <v>0</v>
      </c>
      <c r="AH1807" s="25">
        <v>325700</v>
      </c>
      <c r="AI1807" s="16" t="s">
        <v>1716</v>
      </c>
    </row>
    <row r="1808" spans="1:35" x14ac:dyDescent="0.25">
      <c r="A1808" s="17">
        <v>117650</v>
      </c>
      <c r="B1808" s="18">
        <v>1</v>
      </c>
      <c r="C1808" s="16" t="s">
        <v>73</v>
      </c>
      <c r="D1808" s="21">
        <v>41127</v>
      </c>
      <c r="E1808" s="16" t="s">
        <v>142</v>
      </c>
      <c r="F1808" s="21">
        <v>44126</v>
      </c>
      <c r="G1808" s="16" t="s">
        <v>142</v>
      </c>
      <c r="H1808" s="26" t="s">
        <v>359</v>
      </c>
      <c r="M1808" s="26" t="s">
        <v>1717</v>
      </c>
      <c r="N1808" s="26" t="s">
        <v>1718</v>
      </c>
      <c r="O1808" s="16" t="s">
        <v>78</v>
      </c>
      <c r="P1808" s="26" t="s">
        <v>144</v>
      </c>
      <c r="T1808" s="23" t="s">
        <v>32</v>
      </c>
      <c r="W1808" s="20" t="s">
        <v>43</v>
      </c>
      <c r="Z1808" s="25">
        <v>0</v>
      </c>
      <c r="AA1808" s="25">
        <v>0</v>
      </c>
      <c r="AB1808" s="25">
        <v>112800</v>
      </c>
      <c r="AC1808" s="25">
        <v>0</v>
      </c>
      <c r="AD1808" s="25">
        <v>0</v>
      </c>
      <c r="AE1808" s="25">
        <v>0</v>
      </c>
      <c r="AF1808" s="25">
        <v>412800</v>
      </c>
      <c r="AG1808" s="25">
        <v>0</v>
      </c>
      <c r="AH1808" s="25">
        <v>412800</v>
      </c>
      <c r="AI1808" s="16" t="s">
        <v>1719</v>
      </c>
    </row>
    <row r="1809" spans="1:35" ht="30" x14ac:dyDescent="0.25">
      <c r="A1809" s="17">
        <v>117703</v>
      </c>
      <c r="B1809" s="18">
        <v>4</v>
      </c>
      <c r="C1809" s="16" t="s">
        <v>73</v>
      </c>
      <c r="D1809" s="21">
        <v>41136</v>
      </c>
      <c r="E1809" s="16" t="s">
        <v>654</v>
      </c>
      <c r="F1809" s="21">
        <v>44361</v>
      </c>
      <c r="G1809" s="16" t="s">
        <v>82</v>
      </c>
      <c r="H1809" s="26" t="s">
        <v>126</v>
      </c>
      <c r="I1809" s="16" t="s">
        <v>1924</v>
      </c>
      <c r="J1809" s="20" t="s">
        <v>116</v>
      </c>
      <c r="K1809" s="16" t="s">
        <v>655</v>
      </c>
      <c r="L1809" s="16" t="s">
        <v>116</v>
      </c>
      <c r="M1809" s="26" t="s">
        <v>17823</v>
      </c>
      <c r="N1809" s="26" t="s">
        <v>453</v>
      </c>
      <c r="O1809" s="16" t="s">
        <v>632</v>
      </c>
      <c r="P1809" s="26" t="s">
        <v>453</v>
      </c>
      <c r="T1809" s="22">
        <v>0.53</v>
      </c>
      <c r="U1809" s="21">
        <v>44428</v>
      </c>
      <c r="W1809" s="20" t="s">
        <v>43</v>
      </c>
      <c r="X1809" s="16" t="s">
        <v>140</v>
      </c>
      <c r="Z1809" s="24" t="s">
        <v>32</v>
      </c>
      <c r="AA1809" s="24" t="s">
        <v>32</v>
      </c>
      <c r="AB1809" s="24" t="s">
        <v>32</v>
      </c>
      <c r="AC1809" s="24" t="s">
        <v>32</v>
      </c>
      <c r="AD1809" s="25">
        <v>140000</v>
      </c>
      <c r="AE1809" s="25">
        <v>49000</v>
      </c>
      <c r="AF1809" s="25">
        <v>0</v>
      </c>
      <c r="AG1809" s="25">
        <v>0</v>
      </c>
      <c r="AH1809" s="25">
        <v>189000</v>
      </c>
      <c r="AI1809" s="16" t="s">
        <v>17822</v>
      </c>
    </row>
    <row r="1810" spans="1:35" ht="30" x14ac:dyDescent="0.25">
      <c r="A1810" s="17">
        <v>117793.01</v>
      </c>
      <c r="B1810" s="18">
        <v>4</v>
      </c>
      <c r="C1810" s="16" t="s">
        <v>73</v>
      </c>
      <c r="D1810" s="21">
        <v>41765</v>
      </c>
      <c r="E1810" s="16" t="s">
        <v>108</v>
      </c>
      <c r="F1810" s="21">
        <v>44006</v>
      </c>
      <c r="G1810" s="16" t="s">
        <v>142</v>
      </c>
      <c r="H1810" s="26" t="s">
        <v>270</v>
      </c>
      <c r="I1810" s="16" t="s">
        <v>477</v>
      </c>
      <c r="J1810" s="20" t="s">
        <v>116</v>
      </c>
      <c r="L1810" s="16" t="s">
        <v>116</v>
      </c>
      <c r="M1810" s="26" t="s">
        <v>17821</v>
      </c>
      <c r="O1810" s="16" t="s">
        <v>1139</v>
      </c>
      <c r="P1810" s="26" t="s">
        <v>1140</v>
      </c>
      <c r="T1810" s="22">
        <v>0</v>
      </c>
      <c r="W1810" s="20" t="s">
        <v>43</v>
      </c>
      <c r="X1810" s="16" t="s">
        <v>78</v>
      </c>
      <c r="Z1810" s="24" t="s">
        <v>32</v>
      </c>
      <c r="AA1810" s="24" t="s">
        <v>32</v>
      </c>
      <c r="AB1810" s="24" t="s">
        <v>32</v>
      </c>
      <c r="AC1810" s="24" t="s">
        <v>32</v>
      </c>
      <c r="AD1810" s="25">
        <v>15000</v>
      </c>
      <c r="AE1810" s="25">
        <v>0</v>
      </c>
      <c r="AF1810" s="25">
        <v>0</v>
      </c>
      <c r="AG1810" s="25">
        <v>0</v>
      </c>
      <c r="AH1810" s="25">
        <v>15000</v>
      </c>
    </row>
    <row r="1811" spans="1:35" x14ac:dyDescent="0.25">
      <c r="A1811" s="17">
        <v>117818</v>
      </c>
      <c r="B1811" s="18">
        <v>1</v>
      </c>
      <c r="C1811" s="16" t="s">
        <v>47</v>
      </c>
      <c r="D1811" s="21">
        <v>41150</v>
      </c>
      <c r="E1811" s="16" t="s">
        <v>654</v>
      </c>
      <c r="F1811" s="21">
        <v>42551</v>
      </c>
      <c r="G1811" s="16" t="s">
        <v>103</v>
      </c>
      <c r="H1811" s="26" t="s">
        <v>196</v>
      </c>
      <c r="I1811" s="16" t="s">
        <v>1720</v>
      </c>
      <c r="J1811" s="20" t="s">
        <v>116</v>
      </c>
      <c r="L1811" s="16" t="s">
        <v>116</v>
      </c>
      <c r="M1811" s="26" t="s">
        <v>1721</v>
      </c>
      <c r="N1811" s="26" t="s">
        <v>1722</v>
      </c>
      <c r="O1811" s="16" t="s">
        <v>78</v>
      </c>
      <c r="P1811" s="26" t="s">
        <v>1723</v>
      </c>
      <c r="T1811" s="22">
        <v>6.49</v>
      </c>
      <c r="W1811" s="20" t="s">
        <v>43</v>
      </c>
      <c r="X1811" s="16" t="s">
        <v>78</v>
      </c>
      <c r="Z1811" s="25">
        <v>100.18</v>
      </c>
      <c r="AA1811" s="25">
        <v>0</v>
      </c>
      <c r="AB1811" s="25">
        <v>0</v>
      </c>
      <c r="AC1811" s="25">
        <v>0</v>
      </c>
      <c r="AD1811" s="25">
        <v>1101.94</v>
      </c>
      <c r="AE1811" s="25">
        <v>0</v>
      </c>
      <c r="AF1811" s="25">
        <v>0</v>
      </c>
      <c r="AG1811" s="25">
        <v>0</v>
      </c>
      <c r="AH1811" s="25">
        <v>1101.94</v>
      </c>
    </row>
    <row r="1812" spans="1:35" ht="45" x14ac:dyDescent="0.25">
      <c r="A1812" s="17">
        <v>117819</v>
      </c>
      <c r="B1812" s="18">
        <v>2</v>
      </c>
      <c r="C1812" s="16" t="s">
        <v>31</v>
      </c>
      <c r="D1812" s="21">
        <v>41151</v>
      </c>
      <c r="E1812" s="16" t="s">
        <v>654</v>
      </c>
      <c r="F1812" s="21">
        <v>44134</v>
      </c>
      <c r="G1812" s="16" t="s">
        <v>514</v>
      </c>
      <c r="H1812" s="26" t="s">
        <v>380</v>
      </c>
      <c r="I1812" s="16" t="s">
        <v>1724</v>
      </c>
      <c r="J1812" s="20" t="s">
        <v>116</v>
      </c>
      <c r="L1812" s="16" t="s">
        <v>116</v>
      </c>
      <c r="M1812" s="26" t="s">
        <v>1725</v>
      </c>
      <c r="N1812" s="26" t="s">
        <v>631</v>
      </c>
      <c r="O1812" s="16" t="s">
        <v>632</v>
      </c>
      <c r="P1812" s="26" t="s">
        <v>631</v>
      </c>
      <c r="R1812" s="16" t="s">
        <v>139</v>
      </c>
      <c r="S1812" s="16" t="s">
        <v>42</v>
      </c>
      <c r="T1812" s="22">
        <v>0</v>
      </c>
      <c r="U1812" s="21">
        <v>44113</v>
      </c>
      <c r="W1812" s="20" t="s">
        <v>43</v>
      </c>
      <c r="X1812" s="16" t="s">
        <v>78</v>
      </c>
      <c r="Z1812" s="25">
        <v>35000</v>
      </c>
      <c r="AA1812" s="25">
        <v>325592</v>
      </c>
      <c r="AB1812" s="25">
        <v>1826698</v>
      </c>
      <c r="AC1812" s="25">
        <v>0</v>
      </c>
      <c r="AD1812" s="25">
        <v>147000</v>
      </c>
      <c r="AE1812" s="25">
        <v>677338</v>
      </c>
      <c r="AF1812" s="25">
        <v>1826698</v>
      </c>
      <c r="AG1812" s="25">
        <v>0</v>
      </c>
      <c r="AH1812" s="25">
        <v>2651036</v>
      </c>
      <c r="AI1812" s="16" t="s">
        <v>1726</v>
      </c>
    </row>
    <row r="1813" spans="1:35" x14ac:dyDescent="0.25">
      <c r="A1813" s="17">
        <v>117848</v>
      </c>
      <c r="B1813" s="18">
        <v>2</v>
      </c>
      <c r="C1813" s="16" t="s">
        <v>73</v>
      </c>
      <c r="D1813" s="21">
        <v>41156</v>
      </c>
      <c r="E1813" s="16" t="s">
        <v>1173</v>
      </c>
      <c r="F1813" s="21">
        <v>41156</v>
      </c>
      <c r="G1813" s="16" t="s">
        <v>1173</v>
      </c>
      <c r="H1813" s="26" t="s">
        <v>244</v>
      </c>
      <c r="M1813" s="26" t="s">
        <v>17820</v>
      </c>
      <c r="O1813" s="16" t="s">
        <v>1171</v>
      </c>
      <c r="P1813" s="26" t="s">
        <v>1062</v>
      </c>
      <c r="T1813" s="23" t="s">
        <v>32</v>
      </c>
      <c r="W1813" s="20" t="s">
        <v>43</v>
      </c>
      <c r="Z1813" s="24" t="s">
        <v>32</v>
      </c>
      <c r="AA1813" s="24" t="s">
        <v>32</v>
      </c>
      <c r="AB1813" s="24" t="s">
        <v>32</v>
      </c>
      <c r="AC1813" s="24" t="s">
        <v>32</v>
      </c>
      <c r="AD1813" s="25">
        <v>0</v>
      </c>
      <c r="AE1813" s="25">
        <v>0</v>
      </c>
      <c r="AF1813" s="25">
        <v>295294.77</v>
      </c>
      <c r="AG1813" s="25">
        <v>0</v>
      </c>
      <c r="AH1813" s="25">
        <v>295294.77</v>
      </c>
      <c r="AI1813" s="16" t="s">
        <v>17819</v>
      </c>
    </row>
    <row r="1814" spans="1:35" x14ac:dyDescent="0.25">
      <c r="A1814" s="17">
        <v>117852</v>
      </c>
      <c r="B1814" s="18">
        <v>2</v>
      </c>
      <c r="C1814" s="16" t="s">
        <v>73</v>
      </c>
      <c r="D1814" s="21">
        <v>41157</v>
      </c>
      <c r="E1814" s="16" t="s">
        <v>142</v>
      </c>
      <c r="F1814" s="21">
        <v>43476</v>
      </c>
      <c r="G1814" s="16" t="s">
        <v>75</v>
      </c>
      <c r="H1814" s="26" t="s">
        <v>212</v>
      </c>
      <c r="I1814" s="16" t="s">
        <v>163</v>
      </c>
      <c r="J1814" s="20" t="s">
        <v>148</v>
      </c>
      <c r="L1814" s="16" t="s">
        <v>149</v>
      </c>
      <c r="M1814" s="26" t="s">
        <v>17818</v>
      </c>
      <c r="O1814" s="16" t="s">
        <v>151</v>
      </c>
      <c r="P1814" s="26" t="s">
        <v>1347</v>
      </c>
      <c r="T1814" s="22">
        <v>0</v>
      </c>
      <c r="W1814" s="20" t="s">
        <v>43</v>
      </c>
      <c r="X1814" s="16" t="s">
        <v>454</v>
      </c>
      <c r="Z1814" s="24" t="s">
        <v>32</v>
      </c>
      <c r="AA1814" s="24" t="s">
        <v>32</v>
      </c>
      <c r="AB1814" s="24" t="s">
        <v>32</v>
      </c>
      <c r="AC1814" s="24" t="s">
        <v>32</v>
      </c>
      <c r="AD1814" s="24" t="s">
        <v>32</v>
      </c>
      <c r="AE1814" s="24" t="s">
        <v>32</v>
      </c>
      <c r="AF1814" s="24" t="s">
        <v>32</v>
      </c>
      <c r="AG1814" s="24" t="s">
        <v>32</v>
      </c>
      <c r="AH1814" s="24" t="s">
        <v>32</v>
      </c>
      <c r="AI1814" s="16" t="s">
        <v>17817</v>
      </c>
    </row>
    <row r="1815" spans="1:35" x14ac:dyDescent="0.25">
      <c r="A1815" s="17">
        <v>117866</v>
      </c>
      <c r="B1815" s="18">
        <v>6</v>
      </c>
      <c r="C1815" s="16" t="s">
        <v>73</v>
      </c>
      <c r="D1815" s="21">
        <v>41164</v>
      </c>
      <c r="E1815" s="16" t="s">
        <v>1173</v>
      </c>
      <c r="F1815" s="21">
        <v>42193</v>
      </c>
      <c r="G1815" s="16" t="s">
        <v>2261</v>
      </c>
      <c r="H1815" s="26" t="s">
        <v>76</v>
      </c>
      <c r="M1815" s="26" t="s">
        <v>17816</v>
      </c>
      <c r="O1815" s="16" t="s">
        <v>1171</v>
      </c>
      <c r="P1815" s="26" t="s">
        <v>1062</v>
      </c>
      <c r="T1815" s="23" t="s">
        <v>32</v>
      </c>
      <c r="W1815" s="20" t="s">
        <v>43</v>
      </c>
      <c r="Z1815" s="24" t="s">
        <v>32</v>
      </c>
      <c r="AA1815" s="24" t="s">
        <v>32</v>
      </c>
      <c r="AB1815" s="24" t="s">
        <v>32</v>
      </c>
      <c r="AC1815" s="24" t="s">
        <v>32</v>
      </c>
      <c r="AD1815" s="25">
        <v>0</v>
      </c>
      <c r="AE1815" s="25">
        <v>0</v>
      </c>
      <c r="AF1815" s="25">
        <v>21424.080000000002</v>
      </c>
      <c r="AG1815" s="25">
        <v>0</v>
      </c>
      <c r="AH1815" s="25">
        <v>21424.080000000002</v>
      </c>
      <c r="AI1815" s="16" t="s">
        <v>17815</v>
      </c>
    </row>
    <row r="1816" spans="1:35" x14ac:dyDescent="0.25">
      <c r="A1816" s="17">
        <v>117867</v>
      </c>
      <c r="B1816" s="18">
        <v>1</v>
      </c>
      <c r="C1816" s="16" t="s">
        <v>73</v>
      </c>
      <c r="D1816" s="21">
        <v>41164</v>
      </c>
      <c r="E1816" s="16" t="s">
        <v>1609</v>
      </c>
      <c r="F1816" s="21">
        <v>41164</v>
      </c>
      <c r="G1816" s="16" t="s">
        <v>1609</v>
      </c>
      <c r="H1816" s="26" t="s">
        <v>196</v>
      </c>
      <c r="L1816" s="16" t="s">
        <v>110</v>
      </c>
      <c r="M1816" s="26" t="s">
        <v>17814</v>
      </c>
      <c r="O1816" s="16" t="s">
        <v>1612</v>
      </c>
      <c r="T1816" s="23" t="s">
        <v>32</v>
      </c>
      <c r="W1816" s="20" t="s">
        <v>43</v>
      </c>
      <c r="Z1816" s="24" t="s">
        <v>32</v>
      </c>
      <c r="AA1816" s="24" t="s">
        <v>32</v>
      </c>
      <c r="AB1816" s="24" t="s">
        <v>32</v>
      </c>
      <c r="AC1816" s="24" t="s">
        <v>32</v>
      </c>
      <c r="AD1816" s="24" t="s">
        <v>32</v>
      </c>
      <c r="AE1816" s="24" t="s">
        <v>32</v>
      </c>
      <c r="AF1816" s="24" t="s">
        <v>32</v>
      </c>
      <c r="AG1816" s="24" t="s">
        <v>32</v>
      </c>
      <c r="AH1816" s="24" t="s">
        <v>32</v>
      </c>
      <c r="AI1816" s="16" t="s">
        <v>17813</v>
      </c>
    </row>
    <row r="1817" spans="1:35" x14ac:dyDescent="0.25">
      <c r="A1817" s="17">
        <v>117871</v>
      </c>
      <c r="B1817" s="18">
        <v>4</v>
      </c>
      <c r="C1817" s="16" t="s">
        <v>73</v>
      </c>
      <c r="D1817" s="21">
        <v>41166</v>
      </c>
      <c r="E1817" s="16" t="s">
        <v>1173</v>
      </c>
      <c r="F1817" s="21">
        <v>42223</v>
      </c>
      <c r="G1817" s="16" t="s">
        <v>1510</v>
      </c>
      <c r="H1817" s="26" t="s">
        <v>634</v>
      </c>
      <c r="M1817" s="26" t="s">
        <v>1727</v>
      </c>
      <c r="O1817" s="16" t="s">
        <v>1171</v>
      </c>
      <c r="P1817" s="26" t="s">
        <v>1062</v>
      </c>
      <c r="T1817" s="23" t="s">
        <v>32</v>
      </c>
      <c r="W1817" s="20" t="s">
        <v>43</v>
      </c>
      <c r="Z1817" s="25">
        <v>0</v>
      </c>
      <c r="AA1817" s="25">
        <v>0</v>
      </c>
      <c r="AB1817" s="25">
        <v>0</v>
      </c>
      <c r="AC1817" s="25">
        <v>0</v>
      </c>
      <c r="AD1817" s="25">
        <v>0</v>
      </c>
      <c r="AE1817" s="25">
        <v>0</v>
      </c>
      <c r="AF1817" s="25">
        <v>160204.9</v>
      </c>
      <c r="AG1817" s="25">
        <v>0</v>
      </c>
      <c r="AH1817" s="25">
        <v>160204.9</v>
      </c>
      <c r="AI1817" s="16" t="s">
        <v>1728</v>
      </c>
    </row>
    <row r="1818" spans="1:35" x14ac:dyDescent="0.25">
      <c r="A1818" s="17">
        <v>117875</v>
      </c>
      <c r="B1818" s="18">
        <v>1</v>
      </c>
      <c r="C1818" s="16" t="s">
        <v>73</v>
      </c>
      <c r="D1818" s="21">
        <v>41169</v>
      </c>
      <c r="E1818" s="16" t="s">
        <v>1173</v>
      </c>
      <c r="F1818" s="21">
        <v>41169</v>
      </c>
      <c r="G1818" s="16" t="s">
        <v>32</v>
      </c>
      <c r="H1818" s="26" t="s">
        <v>394</v>
      </c>
      <c r="M1818" s="26" t="s">
        <v>17812</v>
      </c>
      <c r="O1818" s="16" t="s">
        <v>1171</v>
      </c>
      <c r="T1818" s="23" t="s">
        <v>32</v>
      </c>
      <c r="W1818" s="20" t="s">
        <v>43</v>
      </c>
      <c r="Z1818" s="24" t="s">
        <v>32</v>
      </c>
      <c r="AA1818" s="24" t="s">
        <v>32</v>
      </c>
      <c r="AB1818" s="24" t="s">
        <v>32</v>
      </c>
      <c r="AC1818" s="24" t="s">
        <v>32</v>
      </c>
      <c r="AD1818" s="24" t="s">
        <v>32</v>
      </c>
      <c r="AE1818" s="24" t="s">
        <v>32</v>
      </c>
      <c r="AF1818" s="24" t="s">
        <v>32</v>
      </c>
      <c r="AG1818" s="24" t="s">
        <v>32</v>
      </c>
      <c r="AH1818" s="24" t="s">
        <v>32</v>
      </c>
    </row>
    <row r="1819" spans="1:35" x14ac:dyDescent="0.25">
      <c r="A1819" s="17">
        <v>117894</v>
      </c>
      <c r="B1819" s="18">
        <v>4</v>
      </c>
      <c r="C1819" s="16" t="s">
        <v>73</v>
      </c>
      <c r="D1819" s="21">
        <v>41177</v>
      </c>
      <c r="E1819" s="16" t="s">
        <v>1987</v>
      </c>
      <c r="F1819" s="21">
        <v>41177</v>
      </c>
      <c r="G1819" s="16" t="s">
        <v>32</v>
      </c>
      <c r="H1819" s="26" t="s">
        <v>186</v>
      </c>
      <c r="L1819" s="16" t="s">
        <v>110</v>
      </c>
      <c r="M1819" s="26" t="s">
        <v>17811</v>
      </c>
      <c r="O1819" s="16" t="s">
        <v>1612</v>
      </c>
      <c r="T1819" s="23" t="s">
        <v>32</v>
      </c>
      <c r="W1819" s="20" t="s">
        <v>43</v>
      </c>
      <c r="Z1819" s="24" t="s">
        <v>32</v>
      </c>
      <c r="AA1819" s="24" t="s">
        <v>32</v>
      </c>
      <c r="AB1819" s="24" t="s">
        <v>32</v>
      </c>
      <c r="AC1819" s="24" t="s">
        <v>32</v>
      </c>
      <c r="AD1819" s="24" t="s">
        <v>32</v>
      </c>
      <c r="AE1819" s="24" t="s">
        <v>32</v>
      </c>
      <c r="AF1819" s="24" t="s">
        <v>32</v>
      </c>
      <c r="AG1819" s="24" t="s">
        <v>32</v>
      </c>
      <c r="AH1819" s="24" t="s">
        <v>32</v>
      </c>
    </row>
    <row r="1820" spans="1:35" x14ac:dyDescent="0.25">
      <c r="A1820" s="17">
        <v>117895</v>
      </c>
      <c r="B1820" s="18">
        <v>4</v>
      </c>
      <c r="C1820" s="16" t="s">
        <v>73</v>
      </c>
      <c r="D1820" s="21">
        <v>41177</v>
      </c>
      <c r="E1820" s="16" t="s">
        <v>1987</v>
      </c>
      <c r="F1820" s="21">
        <v>41177</v>
      </c>
      <c r="G1820" s="16" t="s">
        <v>1987</v>
      </c>
      <c r="H1820" s="26" t="s">
        <v>186</v>
      </c>
      <c r="L1820" s="16" t="s">
        <v>110</v>
      </c>
      <c r="M1820" s="26" t="s">
        <v>17810</v>
      </c>
      <c r="O1820" s="16" t="s">
        <v>1612</v>
      </c>
      <c r="T1820" s="23" t="s">
        <v>32</v>
      </c>
      <c r="W1820" s="20" t="s">
        <v>43</v>
      </c>
      <c r="Z1820" s="24" t="s">
        <v>32</v>
      </c>
      <c r="AA1820" s="24" t="s">
        <v>32</v>
      </c>
      <c r="AB1820" s="24" t="s">
        <v>32</v>
      </c>
      <c r="AC1820" s="24" t="s">
        <v>32</v>
      </c>
      <c r="AD1820" s="25">
        <v>0</v>
      </c>
      <c r="AE1820" s="25">
        <v>0</v>
      </c>
      <c r="AF1820" s="25">
        <v>6500</v>
      </c>
      <c r="AG1820" s="25">
        <v>0</v>
      </c>
      <c r="AH1820" s="25">
        <v>6500</v>
      </c>
      <c r="AI1820" s="16" t="s">
        <v>17809</v>
      </c>
    </row>
    <row r="1821" spans="1:35" x14ac:dyDescent="0.25">
      <c r="A1821" s="17">
        <v>117896</v>
      </c>
      <c r="B1821" s="18">
        <v>2</v>
      </c>
      <c r="C1821" s="16" t="s">
        <v>73</v>
      </c>
      <c r="D1821" s="21">
        <v>41177</v>
      </c>
      <c r="E1821" s="16" t="s">
        <v>1987</v>
      </c>
      <c r="F1821" s="21">
        <v>41177</v>
      </c>
      <c r="G1821" s="16" t="s">
        <v>1987</v>
      </c>
      <c r="H1821" s="26" t="s">
        <v>1336</v>
      </c>
      <c r="L1821" s="16" t="s">
        <v>110</v>
      </c>
      <c r="M1821" s="26" t="s">
        <v>17808</v>
      </c>
      <c r="O1821" s="16" t="s">
        <v>1612</v>
      </c>
      <c r="T1821" s="23" t="s">
        <v>32</v>
      </c>
      <c r="W1821" s="20" t="s">
        <v>43</v>
      </c>
      <c r="Z1821" s="24" t="s">
        <v>32</v>
      </c>
      <c r="AA1821" s="24" t="s">
        <v>32</v>
      </c>
      <c r="AB1821" s="24" t="s">
        <v>32</v>
      </c>
      <c r="AC1821" s="24" t="s">
        <v>32</v>
      </c>
      <c r="AD1821" s="25">
        <v>0</v>
      </c>
      <c r="AE1821" s="25">
        <v>0</v>
      </c>
      <c r="AF1821" s="25">
        <v>8000</v>
      </c>
      <c r="AG1821" s="25">
        <v>0</v>
      </c>
      <c r="AH1821" s="25">
        <v>8000</v>
      </c>
      <c r="AI1821" s="16" t="s">
        <v>17807</v>
      </c>
    </row>
    <row r="1822" spans="1:35" x14ac:dyDescent="0.25">
      <c r="A1822" s="17">
        <v>117897</v>
      </c>
      <c r="B1822" s="18">
        <v>1</v>
      </c>
      <c r="C1822" s="16" t="s">
        <v>73</v>
      </c>
      <c r="D1822" s="21">
        <v>41177</v>
      </c>
      <c r="E1822" s="16" t="s">
        <v>1987</v>
      </c>
      <c r="F1822" s="21">
        <v>41177</v>
      </c>
      <c r="G1822" s="16" t="s">
        <v>1987</v>
      </c>
      <c r="H1822" s="26" t="s">
        <v>1163</v>
      </c>
      <c r="L1822" s="16" t="s">
        <v>110</v>
      </c>
      <c r="M1822" s="26" t="s">
        <v>17806</v>
      </c>
      <c r="O1822" s="16" t="s">
        <v>1612</v>
      </c>
      <c r="T1822" s="23" t="s">
        <v>32</v>
      </c>
      <c r="W1822" s="20" t="s">
        <v>43</v>
      </c>
      <c r="Z1822" s="24" t="s">
        <v>32</v>
      </c>
      <c r="AA1822" s="24" t="s">
        <v>32</v>
      </c>
      <c r="AB1822" s="24" t="s">
        <v>32</v>
      </c>
      <c r="AC1822" s="24" t="s">
        <v>32</v>
      </c>
      <c r="AD1822" s="25">
        <v>0</v>
      </c>
      <c r="AE1822" s="25">
        <v>0</v>
      </c>
      <c r="AF1822" s="25">
        <v>8224.15</v>
      </c>
      <c r="AG1822" s="25">
        <v>0</v>
      </c>
      <c r="AH1822" s="25">
        <v>8224.15</v>
      </c>
      <c r="AI1822" s="16" t="s">
        <v>17805</v>
      </c>
    </row>
    <row r="1823" spans="1:35" x14ac:dyDescent="0.25">
      <c r="A1823" s="17">
        <v>117898</v>
      </c>
      <c r="B1823" s="18">
        <v>4</v>
      </c>
      <c r="C1823" s="16" t="s">
        <v>73</v>
      </c>
      <c r="D1823" s="21">
        <v>41177</v>
      </c>
      <c r="E1823" s="16" t="s">
        <v>1987</v>
      </c>
      <c r="F1823" s="21">
        <v>41177</v>
      </c>
      <c r="G1823" s="16" t="s">
        <v>1987</v>
      </c>
      <c r="H1823" s="26" t="s">
        <v>186</v>
      </c>
      <c r="L1823" s="16" t="s">
        <v>110</v>
      </c>
      <c r="M1823" s="26" t="s">
        <v>17804</v>
      </c>
      <c r="O1823" s="16" t="s">
        <v>1612</v>
      </c>
      <c r="T1823" s="23" t="s">
        <v>32</v>
      </c>
      <c r="W1823" s="20" t="s">
        <v>43</v>
      </c>
      <c r="Z1823" s="24" t="s">
        <v>32</v>
      </c>
      <c r="AA1823" s="24" t="s">
        <v>32</v>
      </c>
      <c r="AB1823" s="24" t="s">
        <v>32</v>
      </c>
      <c r="AC1823" s="24" t="s">
        <v>32</v>
      </c>
      <c r="AD1823" s="25">
        <v>0</v>
      </c>
      <c r="AE1823" s="25">
        <v>0</v>
      </c>
      <c r="AF1823" s="25">
        <v>6500</v>
      </c>
      <c r="AG1823" s="25">
        <v>0</v>
      </c>
      <c r="AH1823" s="25">
        <v>6500</v>
      </c>
      <c r="AI1823" s="16" t="s">
        <v>17803</v>
      </c>
    </row>
    <row r="1824" spans="1:35" x14ac:dyDescent="0.25">
      <c r="A1824" s="17">
        <v>117899</v>
      </c>
      <c r="B1824" s="18">
        <v>3</v>
      </c>
      <c r="C1824" s="16" t="s">
        <v>73</v>
      </c>
      <c r="D1824" s="21">
        <v>41177</v>
      </c>
      <c r="E1824" s="16" t="s">
        <v>1987</v>
      </c>
      <c r="F1824" s="21">
        <v>41177</v>
      </c>
      <c r="G1824" s="16" t="s">
        <v>1987</v>
      </c>
      <c r="H1824" s="26" t="s">
        <v>766</v>
      </c>
      <c r="L1824" s="16" t="s">
        <v>110</v>
      </c>
      <c r="M1824" s="26" t="s">
        <v>17802</v>
      </c>
      <c r="O1824" s="16" t="s">
        <v>1612</v>
      </c>
      <c r="T1824" s="23" t="s">
        <v>32</v>
      </c>
      <c r="W1824" s="20" t="s">
        <v>43</v>
      </c>
      <c r="Z1824" s="24" t="s">
        <v>32</v>
      </c>
      <c r="AA1824" s="24" t="s">
        <v>32</v>
      </c>
      <c r="AB1824" s="24" t="s">
        <v>32</v>
      </c>
      <c r="AC1824" s="24" t="s">
        <v>32</v>
      </c>
      <c r="AD1824" s="25">
        <v>0</v>
      </c>
      <c r="AE1824" s="25">
        <v>0</v>
      </c>
      <c r="AF1824" s="25">
        <v>7000</v>
      </c>
      <c r="AG1824" s="25">
        <v>0</v>
      </c>
      <c r="AH1824" s="25">
        <v>7000</v>
      </c>
      <c r="AI1824" s="16" t="s">
        <v>17801</v>
      </c>
    </row>
    <row r="1825" spans="1:35" x14ac:dyDescent="0.25">
      <c r="A1825" s="17">
        <v>117901</v>
      </c>
      <c r="B1825" s="18">
        <v>4</v>
      </c>
      <c r="C1825" s="16" t="s">
        <v>73</v>
      </c>
      <c r="D1825" s="21">
        <v>41177</v>
      </c>
      <c r="E1825" s="16" t="s">
        <v>1987</v>
      </c>
      <c r="F1825" s="21">
        <v>41177</v>
      </c>
      <c r="G1825" s="16" t="s">
        <v>1987</v>
      </c>
      <c r="H1825" s="26" t="s">
        <v>186</v>
      </c>
      <c r="L1825" s="16" t="s">
        <v>110</v>
      </c>
      <c r="M1825" s="26" t="s">
        <v>17800</v>
      </c>
      <c r="O1825" s="16" t="s">
        <v>1612</v>
      </c>
      <c r="T1825" s="23" t="s">
        <v>32</v>
      </c>
      <c r="W1825" s="20" t="s">
        <v>43</v>
      </c>
      <c r="Z1825" s="24" t="s">
        <v>32</v>
      </c>
      <c r="AA1825" s="24" t="s">
        <v>32</v>
      </c>
      <c r="AB1825" s="24" t="s">
        <v>32</v>
      </c>
      <c r="AC1825" s="24" t="s">
        <v>32</v>
      </c>
      <c r="AD1825" s="25">
        <v>0</v>
      </c>
      <c r="AE1825" s="25">
        <v>0</v>
      </c>
      <c r="AF1825" s="25">
        <v>7000</v>
      </c>
      <c r="AG1825" s="25">
        <v>0</v>
      </c>
      <c r="AH1825" s="25">
        <v>7000</v>
      </c>
      <c r="AI1825" s="16" t="s">
        <v>17799</v>
      </c>
    </row>
    <row r="1826" spans="1:35" x14ac:dyDescent="0.25">
      <c r="A1826" s="17">
        <v>117902</v>
      </c>
      <c r="B1826" s="18">
        <v>3</v>
      </c>
      <c r="C1826" s="16" t="s">
        <v>73</v>
      </c>
      <c r="D1826" s="21">
        <v>41177</v>
      </c>
      <c r="E1826" s="16" t="s">
        <v>1987</v>
      </c>
      <c r="F1826" s="21">
        <v>41177</v>
      </c>
      <c r="G1826" s="16" t="s">
        <v>1987</v>
      </c>
      <c r="H1826" s="26" t="s">
        <v>766</v>
      </c>
      <c r="L1826" s="16" t="s">
        <v>110</v>
      </c>
      <c r="M1826" s="26" t="s">
        <v>17798</v>
      </c>
      <c r="O1826" s="16" t="s">
        <v>1612</v>
      </c>
      <c r="T1826" s="23" t="s">
        <v>32</v>
      </c>
      <c r="W1826" s="20" t="s">
        <v>43</v>
      </c>
      <c r="Z1826" s="24" t="s">
        <v>32</v>
      </c>
      <c r="AA1826" s="24" t="s">
        <v>32</v>
      </c>
      <c r="AB1826" s="24" t="s">
        <v>32</v>
      </c>
      <c r="AC1826" s="24" t="s">
        <v>32</v>
      </c>
      <c r="AD1826" s="25">
        <v>0</v>
      </c>
      <c r="AE1826" s="25">
        <v>0</v>
      </c>
      <c r="AF1826" s="25">
        <v>9000</v>
      </c>
      <c r="AG1826" s="25">
        <v>0</v>
      </c>
      <c r="AH1826" s="25">
        <v>9000</v>
      </c>
      <c r="AI1826" s="16" t="s">
        <v>17797</v>
      </c>
    </row>
    <row r="1827" spans="1:35" x14ac:dyDescent="0.25">
      <c r="A1827" s="17">
        <v>117903</v>
      </c>
      <c r="B1827" s="18">
        <v>2</v>
      </c>
      <c r="C1827" s="16" t="s">
        <v>73</v>
      </c>
      <c r="D1827" s="21">
        <v>41177</v>
      </c>
      <c r="E1827" s="16" t="s">
        <v>1987</v>
      </c>
      <c r="F1827" s="21">
        <v>41177</v>
      </c>
      <c r="G1827" s="16" t="s">
        <v>1987</v>
      </c>
      <c r="H1827" s="26" t="s">
        <v>1336</v>
      </c>
      <c r="L1827" s="16" t="s">
        <v>110</v>
      </c>
      <c r="M1827" s="26" t="s">
        <v>17796</v>
      </c>
      <c r="O1827" s="16" t="s">
        <v>1612</v>
      </c>
      <c r="T1827" s="23" t="s">
        <v>32</v>
      </c>
      <c r="W1827" s="20" t="s">
        <v>43</v>
      </c>
      <c r="Z1827" s="24" t="s">
        <v>32</v>
      </c>
      <c r="AA1827" s="24" t="s">
        <v>32</v>
      </c>
      <c r="AB1827" s="24" t="s">
        <v>32</v>
      </c>
      <c r="AC1827" s="24" t="s">
        <v>32</v>
      </c>
      <c r="AD1827" s="25">
        <v>0</v>
      </c>
      <c r="AE1827" s="25">
        <v>0</v>
      </c>
      <c r="AF1827" s="25">
        <v>8000</v>
      </c>
      <c r="AG1827" s="25">
        <v>0</v>
      </c>
      <c r="AH1827" s="25">
        <v>8000</v>
      </c>
      <c r="AI1827" s="16" t="s">
        <v>17795</v>
      </c>
    </row>
    <row r="1828" spans="1:35" x14ac:dyDescent="0.25">
      <c r="A1828" s="17">
        <v>117905</v>
      </c>
      <c r="B1828" s="18">
        <v>1</v>
      </c>
      <c r="C1828" s="16" t="s">
        <v>73</v>
      </c>
      <c r="D1828" s="21">
        <v>41178</v>
      </c>
      <c r="E1828" s="16" t="s">
        <v>1987</v>
      </c>
      <c r="F1828" s="21">
        <v>41178</v>
      </c>
      <c r="G1828" s="16" t="s">
        <v>1987</v>
      </c>
      <c r="H1828" s="26" t="s">
        <v>1163</v>
      </c>
      <c r="L1828" s="16" t="s">
        <v>110</v>
      </c>
      <c r="M1828" s="26" t="s">
        <v>17794</v>
      </c>
      <c r="O1828" s="16" t="s">
        <v>1612</v>
      </c>
      <c r="T1828" s="23" t="s">
        <v>32</v>
      </c>
      <c r="W1828" s="20" t="s">
        <v>43</v>
      </c>
      <c r="Z1828" s="24" t="s">
        <v>32</v>
      </c>
      <c r="AA1828" s="24" t="s">
        <v>32</v>
      </c>
      <c r="AB1828" s="24" t="s">
        <v>32</v>
      </c>
      <c r="AC1828" s="24" t="s">
        <v>32</v>
      </c>
      <c r="AD1828" s="25">
        <v>0</v>
      </c>
      <c r="AE1828" s="25">
        <v>0</v>
      </c>
      <c r="AF1828" s="25">
        <v>11000</v>
      </c>
      <c r="AG1828" s="25">
        <v>0</v>
      </c>
      <c r="AH1828" s="25">
        <v>11000</v>
      </c>
      <c r="AI1828" s="16" t="s">
        <v>17793</v>
      </c>
    </row>
    <row r="1829" spans="1:35" x14ac:dyDescent="0.25">
      <c r="A1829" s="17">
        <v>117922</v>
      </c>
      <c r="B1829" s="18">
        <v>2</v>
      </c>
      <c r="C1829" s="16" t="s">
        <v>31</v>
      </c>
      <c r="D1829" s="21">
        <v>41184</v>
      </c>
      <c r="E1829" s="16" t="s">
        <v>819</v>
      </c>
      <c r="F1829" s="21">
        <v>44302</v>
      </c>
      <c r="G1829" s="16" t="s">
        <v>514</v>
      </c>
      <c r="H1829" s="26" t="s">
        <v>377</v>
      </c>
      <c r="I1829" s="16" t="s">
        <v>1729</v>
      </c>
      <c r="K1829" s="16" t="s">
        <v>1730</v>
      </c>
      <c r="L1829" s="16" t="s">
        <v>37</v>
      </c>
      <c r="M1829" s="26" t="s">
        <v>1731</v>
      </c>
      <c r="O1829" s="16" t="s">
        <v>53</v>
      </c>
      <c r="P1829" s="26" t="s">
        <v>40</v>
      </c>
      <c r="R1829" s="16" t="s">
        <v>41</v>
      </c>
      <c r="S1829" s="16" t="s">
        <v>42</v>
      </c>
      <c r="T1829" s="22">
        <v>0.02</v>
      </c>
      <c r="U1829" s="21">
        <v>44281</v>
      </c>
      <c r="W1829" s="20" t="s">
        <v>43</v>
      </c>
      <c r="X1829" s="16" t="s">
        <v>44</v>
      </c>
      <c r="Y1829" s="26" t="s">
        <v>1732</v>
      </c>
      <c r="Z1829" s="25">
        <v>0</v>
      </c>
      <c r="AA1829" s="25">
        <v>0</v>
      </c>
      <c r="AB1829" s="25">
        <v>1043958</v>
      </c>
      <c r="AC1829" s="25">
        <v>0</v>
      </c>
      <c r="AD1829" s="25">
        <v>164135</v>
      </c>
      <c r="AE1829" s="25">
        <v>98475</v>
      </c>
      <c r="AF1829" s="25">
        <v>1632276</v>
      </c>
      <c r="AG1829" s="25">
        <v>0</v>
      </c>
      <c r="AH1829" s="25">
        <v>1894886</v>
      </c>
      <c r="AI1829" s="16" t="s">
        <v>1733</v>
      </c>
    </row>
    <row r="1830" spans="1:35" x14ac:dyDescent="0.25">
      <c r="A1830" s="17">
        <v>117923</v>
      </c>
      <c r="B1830" s="18">
        <v>2</v>
      </c>
      <c r="C1830" s="16" t="s">
        <v>474</v>
      </c>
      <c r="D1830" s="21">
        <v>41184</v>
      </c>
      <c r="E1830" s="16" t="s">
        <v>819</v>
      </c>
      <c r="F1830" s="21">
        <v>44132</v>
      </c>
      <c r="G1830" s="16" t="s">
        <v>514</v>
      </c>
      <c r="H1830" s="26" t="s">
        <v>377</v>
      </c>
      <c r="I1830" s="16" t="s">
        <v>1734</v>
      </c>
      <c r="K1830" s="16" t="s">
        <v>1735</v>
      </c>
      <c r="L1830" s="16" t="s">
        <v>37</v>
      </c>
      <c r="M1830" s="26" t="s">
        <v>1736</v>
      </c>
      <c r="N1830" s="26" t="s">
        <v>1737</v>
      </c>
      <c r="O1830" s="16" t="s">
        <v>53</v>
      </c>
      <c r="P1830" s="26" t="s">
        <v>40</v>
      </c>
      <c r="R1830" s="16" t="s">
        <v>41</v>
      </c>
      <c r="S1830" s="16" t="s">
        <v>42</v>
      </c>
      <c r="T1830" s="22">
        <v>0.01</v>
      </c>
      <c r="U1830" s="21">
        <v>43812</v>
      </c>
      <c r="W1830" s="20" t="s">
        <v>43</v>
      </c>
      <c r="X1830" s="16" t="s">
        <v>44</v>
      </c>
      <c r="Y1830" s="26" t="s">
        <v>1738</v>
      </c>
      <c r="Z1830" s="25">
        <v>40000</v>
      </c>
      <c r="AA1830" s="25">
        <v>-230705</v>
      </c>
      <c r="AB1830" s="25">
        <v>390567</v>
      </c>
      <c r="AC1830" s="25">
        <v>0</v>
      </c>
      <c r="AD1830" s="25">
        <v>175300</v>
      </c>
      <c r="AE1830" s="25">
        <v>30000</v>
      </c>
      <c r="AF1830" s="25">
        <v>1056000</v>
      </c>
      <c r="AG1830" s="25">
        <v>0</v>
      </c>
      <c r="AH1830" s="25">
        <v>1261300</v>
      </c>
      <c r="AI1830" s="16" t="s">
        <v>1739</v>
      </c>
    </row>
    <row r="1831" spans="1:35" x14ac:dyDescent="0.25">
      <c r="A1831" s="17">
        <v>117949</v>
      </c>
      <c r="B1831" s="18">
        <v>2</v>
      </c>
      <c r="C1831" s="16" t="s">
        <v>474</v>
      </c>
      <c r="D1831" s="21">
        <v>41185</v>
      </c>
      <c r="E1831" s="16" t="s">
        <v>1530</v>
      </c>
      <c r="F1831" s="21">
        <v>44340</v>
      </c>
      <c r="G1831" s="16" t="s">
        <v>1409</v>
      </c>
      <c r="H1831" s="26" t="s">
        <v>286</v>
      </c>
      <c r="I1831" s="16" t="s">
        <v>17792</v>
      </c>
      <c r="K1831" s="16" t="s">
        <v>17791</v>
      </c>
      <c r="L1831" s="16" t="s">
        <v>37</v>
      </c>
      <c r="M1831" s="26" t="s">
        <v>17790</v>
      </c>
      <c r="N1831" s="26" t="s">
        <v>17789</v>
      </c>
      <c r="O1831" s="16" t="s">
        <v>60</v>
      </c>
      <c r="P1831" s="26" t="s">
        <v>188</v>
      </c>
      <c r="T1831" s="22">
        <v>0.16400000000000001</v>
      </c>
      <c r="W1831" s="20" t="s">
        <v>43</v>
      </c>
      <c r="X1831" s="16" t="s">
        <v>78</v>
      </c>
      <c r="Z1831" s="24" t="s">
        <v>32</v>
      </c>
      <c r="AA1831" s="24" t="s">
        <v>32</v>
      </c>
      <c r="AB1831" s="24" t="s">
        <v>32</v>
      </c>
      <c r="AC1831" s="24" t="s">
        <v>32</v>
      </c>
      <c r="AD1831" s="25">
        <v>57600</v>
      </c>
      <c r="AE1831" s="25">
        <v>0</v>
      </c>
      <c r="AF1831" s="25">
        <v>685082</v>
      </c>
      <c r="AG1831" s="25">
        <v>0</v>
      </c>
      <c r="AH1831" s="25">
        <v>742682</v>
      </c>
      <c r="AI1831" s="16" t="s">
        <v>17788</v>
      </c>
    </row>
    <row r="1832" spans="1:35" ht="120" x14ac:dyDescent="0.25">
      <c r="A1832" s="17">
        <v>117950</v>
      </c>
      <c r="B1832" s="18">
        <v>2</v>
      </c>
      <c r="C1832" s="16" t="s">
        <v>73</v>
      </c>
      <c r="D1832" s="21">
        <v>41185</v>
      </c>
      <c r="E1832" s="16" t="s">
        <v>1530</v>
      </c>
      <c r="F1832" s="21">
        <v>44215</v>
      </c>
      <c r="G1832" s="16" t="s">
        <v>75</v>
      </c>
      <c r="H1832" s="26" t="s">
        <v>286</v>
      </c>
      <c r="M1832" s="26" t="s">
        <v>17787</v>
      </c>
      <c r="N1832" s="26" t="s">
        <v>17786</v>
      </c>
      <c r="O1832" s="16" t="s">
        <v>60</v>
      </c>
      <c r="P1832" s="26" t="s">
        <v>1434</v>
      </c>
      <c r="T1832" s="22">
        <v>0</v>
      </c>
      <c r="W1832" s="20" t="s">
        <v>43</v>
      </c>
      <c r="Z1832" s="24" t="s">
        <v>32</v>
      </c>
      <c r="AA1832" s="24" t="s">
        <v>32</v>
      </c>
      <c r="AB1832" s="24" t="s">
        <v>32</v>
      </c>
      <c r="AC1832" s="24" t="s">
        <v>32</v>
      </c>
      <c r="AD1832" s="25">
        <v>111648</v>
      </c>
      <c r="AE1832" s="25">
        <v>0</v>
      </c>
      <c r="AF1832" s="25">
        <v>0</v>
      </c>
      <c r="AG1832" s="25">
        <v>0</v>
      </c>
      <c r="AH1832" s="25">
        <v>111648</v>
      </c>
      <c r="AI1832" s="16" t="s">
        <v>17785</v>
      </c>
    </row>
    <row r="1833" spans="1:35" x14ac:dyDescent="0.25">
      <c r="A1833" s="17">
        <v>118068</v>
      </c>
      <c r="B1833" s="18">
        <v>2</v>
      </c>
      <c r="C1833" s="16" t="s">
        <v>73</v>
      </c>
      <c r="D1833" s="21">
        <v>41190</v>
      </c>
      <c r="E1833" s="16" t="s">
        <v>1987</v>
      </c>
      <c r="F1833" s="21">
        <v>43500</v>
      </c>
      <c r="G1833" s="16" t="s">
        <v>75</v>
      </c>
      <c r="H1833" s="26" t="s">
        <v>380</v>
      </c>
      <c r="L1833" s="16" t="s">
        <v>110</v>
      </c>
      <c r="M1833" s="26" t="s">
        <v>17784</v>
      </c>
      <c r="O1833" s="16" t="s">
        <v>1612</v>
      </c>
      <c r="T1833" s="23" t="s">
        <v>32</v>
      </c>
      <c r="W1833" s="20" t="s">
        <v>43</v>
      </c>
      <c r="Z1833" s="24" t="s">
        <v>32</v>
      </c>
      <c r="AA1833" s="24" t="s">
        <v>32</v>
      </c>
      <c r="AB1833" s="24" t="s">
        <v>32</v>
      </c>
      <c r="AC1833" s="24" t="s">
        <v>32</v>
      </c>
      <c r="AD1833" s="24" t="s">
        <v>32</v>
      </c>
      <c r="AE1833" s="24" t="s">
        <v>32</v>
      </c>
      <c r="AF1833" s="24" t="s">
        <v>32</v>
      </c>
      <c r="AG1833" s="24" t="s">
        <v>32</v>
      </c>
      <c r="AH1833" s="24" t="s">
        <v>32</v>
      </c>
    </row>
    <row r="1834" spans="1:35" x14ac:dyDescent="0.25">
      <c r="A1834" s="17">
        <v>118135</v>
      </c>
      <c r="B1834" s="18">
        <v>2</v>
      </c>
      <c r="C1834" s="16" t="s">
        <v>73</v>
      </c>
      <c r="D1834" s="21">
        <v>41197</v>
      </c>
      <c r="E1834" s="16" t="s">
        <v>1987</v>
      </c>
      <c r="F1834" s="21">
        <v>41197</v>
      </c>
      <c r="G1834" s="16" t="s">
        <v>1987</v>
      </c>
      <c r="H1834" s="26" t="s">
        <v>212</v>
      </c>
      <c r="L1834" s="16" t="s">
        <v>110</v>
      </c>
      <c r="M1834" s="26" t="s">
        <v>17783</v>
      </c>
      <c r="O1834" s="16" t="s">
        <v>1612</v>
      </c>
      <c r="T1834" s="23" t="s">
        <v>32</v>
      </c>
      <c r="W1834" s="20" t="s">
        <v>43</v>
      </c>
      <c r="Z1834" s="24" t="s">
        <v>32</v>
      </c>
      <c r="AA1834" s="24" t="s">
        <v>32</v>
      </c>
      <c r="AB1834" s="24" t="s">
        <v>32</v>
      </c>
      <c r="AC1834" s="24" t="s">
        <v>32</v>
      </c>
      <c r="AD1834" s="25">
        <v>0</v>
      </c>
      <c r="AE1834" s="25">
        <v>0</v>
      </c>
      <c r="AF1834" s="25">
        <v>5310</v>
      </c>
      <c r="AG1834" s="25">
        <v>0</v>
      </c>
      <c r="AH1834" s="25">
        <v>5310</v>
      </c>
      <c r="AI1834" s="16" t="s">
        <v>17782</v>
      </c>
    </row>
    <row r="1835" spans="1:35" x14ac:dyDescent="0.25">
      <c r="A1835" s="17">
        <v>118137</v>
      </c>
      <c r="B1835" s="18">
        <v>1</v>
      </c>
      <c r="C1835" s="16" t="s">
        <v>474</v>
      </c>
      <c r="D1835" s="21">
        <v>41197</v>
      </c>
      <c r="E1835" s="16" t="s">
        <v>629</v>
      </c>
      <c r="F1835" s="21">
        <v>44058</v>
      </c>
      <c r="G1835" s="16" t="s">
        <v>142</v>
      </c>
      <c r="H1835" s="26" t="s">
        <v>215</v>
      </c>
      <c r="I1835" s="16" t="s">
        <v>1518</v>
      </c>
      <c r="J1835" s="20" t="s">
        <v>1518</v>
      </c>
      <c r="M1835" s="26" t="s">
        <v>17781</v>
      </c>
      <c r="O1835" s="16" t="s">
        <v>1520</v>
      </c>
      <c r="P1835" s="26" t="s">
        <v>138</v>
      </c>
      <c r="R1835" s="16" t="s">
        <v>139</v>
      </c>
      <c r="S1835" s="16" t="s">
        <v>42</v>
      </c>
      <c r="T1835" s="22">
        <v>2</v>
      </c>
      <c r="U1835" s="21">
        <v>42867</v>
      </c>
      <c r="W1835" s="20" t="s">
        <v>43</v>
      </c>
      <c r="X1835" s="16" t="s">
        <v>44</v>
      </c>
      <c r="Z1835" s="24" t="s">
        <v>32</v>
      </c>
      <c r="AA1835" s="24" t="s">
        <v>32</v>
      </c>
      <c r="AB1835" s="24" t="s">
        <v>32</v>
      </c>
      <c r="AC1835" s="24" t="s">
        <v>32</v>
      </c>
      <c r="AD1835" s="25">
        <v>533400</v>
      </c>
      <c r="AE1835" s="25">
        <v>372700</v>
      </c>
      <c r="AF1835" s="25">
        <v>6878144.1299999999</v>
      </c>
      <c r="AG1835" s="25">
        <v>0</v>
      </c>
      <c r="AH1835" s="25">
        <v>7784244.1299999999</v>
      </c>
      <c r="AI1835" s="16" t="s">
        <v>17780</v>
      </c>
    </row>
    <row r="1836" spans="1:35" x14ac:dyDescent="0.25">
      <c r="A1836" s="17">
        <v>118142</v>
      </c>
      <c r="B1836" s="18">
        <v>3</v>
      </c>
      <c r="C1836" s="16" t="s">
        <v>73</v>
      </c>
      <c r="D1836" s="21">
        <v>41198</v>
      </c>
      <c r="E1836" s="16" t="s">
        <v>1609</v>
      </c>
      <c r="F1836" s="21">
        <v>41198</v>
      </c>
      <c r="G1836" s="16" t="s">
        <v>1609</v>
      </c>
      <c r="H1836" s="26" t="s">
        <v>766</v>
      </c>
      <c r="L1836" s="16" t="s">
        <v>110</v>
      </c>
      <c r="M1836" s="26" t="s">
        <v>17779</v>
      </c>
      <c r="O1836" s="16" t="s">
        <v>1612</v>
      </c>
      <c r="T1836" s="23" t="s">
        <v>32</v>
      </c>
      <c r="W1836" s="20" t="s">
        <v>43</v>
      </c>
      <c r="Z1836" s="24" t="s">
        <v>32</v>
      </c>
      <c r="AA1836" s="24" t="s">
        <v>32</v>
      </c>
      <c r="AB1836" s="24" t="s">
        <v>32</v>
      </c>
      <c r="AC1836" s="24" t="s">
        <v>32</v>
      </c>
      <c r="AD1836" s="24" t="s">
        <v>32</v>
      </c>
      <c r="AE1836" s="24" t="s">
        <v>32</v>
      </c>
      <c r="AF1836" s="24" t="s">
        <v>32</v>
      </c>
      <c r="AG1836" s="24" t="s">
        <v>32</v>
      </c>
      <c r="AH1836" s="24" t="s">
        <v>32</v>
      </c>
    </row>
    <row r="1837" spans="1:35" ht="45" x14ac:dyDescent="0.25">
      <c r="A1837" s="17">
        <v>118151</v>
      </c>
      <c r="B1837" s="18">
        <v>3</v>
      </c>
      <c r="C1837" s="16" t="s">
        <v>474</v>
      </c>
      <c r="D1837" s="21">
        <v>41200</v>
      </c>
      <c r="E1837" s="16" t="s">
        <v>2290</v>
      </c>
      <c r="F1837" s="21">
        <v>44280</v>
      </c>
      <c r="G1837" s="16" t="s">
        <v>573</v>
      </c>
      <c r="H1837" s="26" t="s">
        <v>434</v>
      </c>
      <c r="M1837" s="26" t="s">
        <v>17778</v>
      </c>
      <c r="N1837" s="26" t="s">
        <v>17777</v>
      </c>
      <c r="O1837" s="16" t="s">
        <v>60</v>
      </c>
      <c r="P1837" s="26" t="s">
        <v>67</v>
      </c>
      <c r="T1837" s="22">
        <v>0</v>
      </c>
      <c r="W1837" s="20" t="s">
        <v>43</v>
      </c>
      <c r="Z1837" s="24" t="s">
        <v>32</v>
      </c>
      <c r="AA1837" s="24" t="s">
        <v>32</v>
      </c>
      <c r="AB1837" s="24" t="s">
        <v>32</v>
      </c>
      <c r="AC1837" s="24" t="s">
        <v>32</v>
      </c>
      <c r="AD1837" s="25">
        <v>5833</v>
      </c>
      <c r="AE1837" s="25">
        <v>0</v>
      </c>
      <c r="AF1837" s="25">
        <v>674777</v>
      </c>
      <c r="AG1837" s="25">
        <v>0</v>
      </c>
      <c r="AH1837" s="25">
        <v>680610</v>
      </c>
      <c r="AI1837" s="16" t="s">
        <v>17776</v>
      </c>
    </row>
    <row r="1838" spans="1:35" x14ac:dyDescent="0.25">
      <c r="A1838" s="17">
        <v>118191</v>
      </c>
      <c r="B1838" s="18">
        <v>3</v>
      </c>
      <c r="C1838" s="16" t="s">
        <v>73</v>
      </c>
      <c r="D1838" s="21">
        <v>41204</v>
      </c>
      <c r="E1838" s="16" t="s">
        <v>1609</v>
      </c>
      <c r="F1838" s="21">
        <v>41204</v>
      </c>
      <c r="G1838" s="16" t="s">
        <v>1609</v>
      </c>
      <c r="H1838" s="26" t="s">
        <v>173</v>
      </c>
      <c r="L1838" s="16" t="s">
        <v>110</v>
      </c>
      <c r="M1838" s="26" t="s">
        <v>17775</v>
      </c>
      <c r="O1838" s="16" t="s">
        <v>1612</v>
      </c>
      <c r="T1838" s="23" t="s">
        <v>32</v>
      </c>
      <c r="W1838" s="20" t="s">
        <v>43</v>
      </c>
      <c r="Z1838" s="24" t="s">
        <v>32</v>
      </c>
      <c r="AA1838" s="24" t="s">
        <v>32</v>
      </c>
      <c r="AB1838" s="24" t="s">
        <v>32</v>
      </c>
      <c r="AC1838" s="24" t="s">
        <v>32</v>
      </c>
      <c r="AD1838" s="24" t="s">
        <v>32</v>
      </c>
      <c r="AE1838" s="24" t="s">
        <v>32</v>
      </c>
      <c r="AF1838" s="24" t="s">
        <v>32</v>
      </c>
      <c r="AG1838" s="24" t="s">
        <v>32</v>
      </c>
      <c r="AH1838" s="24" t="s">
        <v>32</v>
      </c>
      <c r="AI1838" s="16" t="s">
        <v>17774</v>
      </c>
    </row>
    <row r="1839" spans="1:35" ht="30" x14ac:dyDescent="0.25">
      <c r="A1839" s="17">
        <v>118198</v>
      </c>
      <c r="B1839" s="18">
        <v>3</v>
      </c>
      <c r="C1839" s="16" t="s">
        <v>47</v>
      </c>
      <c r="D1839" s="21">
        <v>41212</v>
      </c>
      <c r="E1839" s="16" t="s">
        <v>629</v>
      </c>
      <c r="F1839" s="21">
        <v>44271</v>
      </c>
      <c r="G1839" s="16" t="s">
        <v>142</v>
      </c>
      <c r="H1839" s="26" t="s">
        <v>173</v>
      </c>
      <c r="I1839" s="16" t="s">
        <v>1518</v>
      </c>
      <c r="J1839" s="20" t="s">
        <v>1518</v>
      </c>
      <c r="M1839" s="26" t="s">
        <v>1740</v>
      </c>
      <c r="O1839" s="16" t="s">
        <v>1520</v>
      </c>
      <c r="P1839" s="26" t="s">
        <v>627</v>
      </c>
      <c r="R1839" s="16" t="s">
        <v>139</v>
      </c>
      <c r="S1839" s="16" t="s">
        <v>42</v>
      </c>
      <c r="T1839" s="22">
        <v>0.53400000000000003</v>
      </c>
      <c r="U1839" s="21">
        <v>42909</v>
      </c>
      <c r="W1839" s="20" t="s">
        <v>43</v>
      </c>
      <c r="X1839" s="16" t="s">
        <v>78</v>
      </c>
      <c r="Z1839" s="25">
        <v>0</v>
      </c>
      <c r="AA1839" s="25">
        <v>1131.9100000000001</v>
      </c>
      <c r="AB1839" s="25">
        <v>0</v>
      </c>
      <c r="AC1839" s="25">
        <v>0</v>
      </c>
      <c r="AD1839" s="25">
        <v>138891.6</v>
      </c>
      <c r="AE1839" s="25">
        <v>274358.90999999997</v>
      </c>
      <c r="AF1839" s="25">
        <v>2181492.48</v>
      </c>
      <c r="AG1839" s="25">
        <v>0</v>
      </c>
      <c r="AH1839" s="25">
        <v>2594742.9900000002</v>
      </c>
      <c r="AI1839" s="16" t="s">
        <v>1741</v>
      </c>
    </row>
    <row r="1840" spans="1:35" x14ac:dyDescent="0.25">
      <c r="A1840" s="17">
        <v>118214</v>
      </c>
      <c r="B1840" s="18">
        <v>1</v>
      </c>
      <c r="C1840" s="16" t="s">
        <v>73</v>
      </c>
      <c r="D1840" s="21">
        <v>41219</v>
      </c>
      <c r="E1840" s="16" t="s">
        <v>1173</v>
      </c>
      <c r="F1840" s="21">
        <v>41219</v>
      </c>
      <c r="G1840" s="16" t="s">
        <v>1173</v>
      </c>
      <c r="H1840" s="26" t="s">
        <v>182</v>
      </c>
      <c r="M1840" s="26" t="s">
        <v>17773</v>
      </c>
      <c r="O1840" s="16" t="s">
        <v>1171</v>
      </c>
      <c r="P1840" s="26" t="s">
        <v>1062</v>
      </c>
      <c r="T1840" s="23" t="s">
        <v>32</v>
      </c>
      <c r="W1840" s="20" t="s">
        <v>43</v>
      </c>
      <c r="Z1840" s="24" t="s">
        <v>32</v>
      </c>
      <c r="AA1840" s="24" t="s">
        <v>32</v>
      </c>
      <c r="AB1840" s="24" t="s">
        <v>32</v>
      </c>
      <c r="AC1840" s="24" t="s">
        <v>32</v>
      </c>
      <c r="AD1840" s="24" t="s">
        <v>32</v>
      </c>
      <c r="AE1840" s="24" t="s">
        <v>32</v>
      </c>
      <c r="AF1840" s="24" t="s">
        <v>32</v>
      </c>
      <c r="AG1840" s="24" t="s">
        <v>32</v>
      </c>
      <c r="AH1840" s="24" t="s">
        <v>32</v>
      </c>
      <c r="AI1840" s="16" t="s">
        <v>17772</v>
      </c>
    </row>
    <row r="1841" spans="1:35" x14ac:dyDescent="0.25">
      <c r="A1841" s="17">
        <v>118256</v>
      </c>
      <c r="B1841" s="18">
        <v>2</v>
      </c>
      <c r="C1841" s="16" t="s">
        <v>73</v>
      </c>
      <c r="D1841" s="21">
        <v>41221</v>
      </c>
      <c r="E1841" s="16" t="s">
        <v>142</v>
      </c>
      <c r="F1841" s="21">
        <v>43942</v>
      </c>
      <c r="G1841" s="16" t="s">
        <v>142</v>
      </c>
      <c r="H1841" s="26" t="s">
        <v>374</v>
      </c>
      <c r="I1841" s="16" t="s">
        <v>1234</v>
      </c>
      <c r="J1841" s="20" t="s">
        <v>116</v>
      </c>
      <c r="L1841" s="16" t="s">
        <v>116</v>
      </c>
      <c r="M1841" s="26" t="s">
        <v>17771</v>
      </c>
      <c r="O1841" s="16" t="s">
        <v>179</v>
      </c>
      <c r="P1841" s="26" t="s">
        <v>79</v>
      </c>
      <c r="R1841" s="16" t="s">
        <v>41</v>
      </c>
      <c r="S1841" s="16" t="s">
        <v>84</v>
      </c>
      <c r="T1841" s="22">
        <v>0.31</v>
      </c>
      <c r="W1841" s="20" t="s">
        <v>43</v>
      </c>
      <c r="X1841" s="16" t="s">
        <v>140</v>
      </c>
      <c r="Y1841" s="26" t="s">
        <v>17770</v>
      </c>
      <c r="Z1841" s="24" t="s">
        <v>32</v>
      </c>
      <c r="AA1841" s="24" t="s">
        <v>32</v>
      </c>
      <c r="AB1841" s="24" t="s">
        <v>32</v>
      </c>
      <c r="AC1841" s="24" t="s">
        <v>32</v>
      </c>
      <c r="AD1841" s="25">
        <v>0</v>
      </c>
      <c r="AE1841" s="25">
        <v>0</v>
      </c>
      <c r="AF1841" s="25">
        <v>306000</v>
      </c>
      <c r="AG1841" s="25">
        <v>0</v>
      </c>
      <c r="AH1841" s="25">
        <v>306000</v>
      </c>
      <c r="AI1841" s="16" t="s">
        <v>17769</v>
      </c>
    </row>
    <row r="1842" spans="1:35" x14ac:dyDescent="0.25">
      <c r="A1842" s="17">
        <v>118291</v>
      </c>
      <c r="B1842" s="18">
        <v>3</v>
      </c>
      <c r="C1842" s="16" t="s">
        <v>73</v>
      </c>
      <c r="D1842" s="21">
        <v>41221</v>
      </c>
      <c r="E1842" s="16" t="s">
        <v>142</v>
      </c>
      <c r="F1842" s="21">
        <v>43489</v>
      </c>
      <c r="G1842" s="16" t="s">
        <v>75</v>
      </c>
      <c r="H1842" s="26" t="s">
        <v>200</v>
      </c>
      <c r="M1842" s="26" t="s">
        <v>17768</v>
      </c>
      <c r="O1842" s="16" t="s">
        <v>78</v>
      </c>
      <c r="P1842" s="26" t="s">
        <v>596</v>
      </c>
      <c r="R1842" s="16" t="s">
        <v>139</v>
      </c>
      <c r="S1842" s="16" t="s">
        <v>192</v>
      </c>
      <c r="T1842" s="23" t="s">
        <v>32</v>
      </c>
      <c r="W1842" s="20" t="s">
        <v>43</v>
      </c>
      <c r="Z1842" s="24" t="s">
        <v>32</v>
      </c>
      <c r="AA1842" s="24" t="s">
        <v>32</v>
      </c>
      <c r="AB1842" s="24" t="s">
        <v>32</v>
      </c>
      <c r="AC1842" s="24" t="s">
        <v>32</v>
      </c>
      <c r="AD1842" s="25">
        <v>0</v>
      </c>
      <c r="AE1842" s="25">
        <v>0</v>
      </c>
      <c r="AF1842" s="25">
        <v>0</v>
      </c>
      <c r="AG1842" s="25">
        <v>220000</v>
      </c>
      <c r="AH1842" s="25">
        <v>220000</v>
      </c>
      <c r="AI1842" s="16" t="s">
        <v>17767</v>
      </c>
    </row>
    <row r="1843" spans="1:35" x14ac:dyDescent="0.25">
      <c r="A1843" s="17">
        <v>118292</v>
      </c>
      <c r="B1843" s="18">
        <v>4</v>
      </c>
      <c r="C1843" s="16" t="s">
        <v>73</v>
      </c>
      <c r="D1843" s="21">
        <v>41221</v>
      </c>
      <c r="E1843" s="16" t="s">
        <v>142</v>
      </c>
      <c r="F1843" s="21">
        <v>43487</v>
      </c>
      <c r="G1843" s="16" t="s">
        <v>75</v>
      </c>
      <c r="H1843" s="26" t="s">
        <v>428</v>
      </c>
      <c r="I1843" s="16" t="s">
        <v>17766</v>
      </c>
      <c r="J1843" s="20" t="s">
        <v>116</v>
      </c>
      <c r="L1843" s="16" t="s">
        <v>116</v>
      </c>
      <c r="M1843" s="26" t="s">
        <v>17765</v>
      </c>
      <c r="O1843" s="16" t="s">
        <v>179</v>
      </c>
      <c r="P1843" s="26" t="s">
        <v>79</v>
      </c>
      <c r="R1843" s="16" t="s">
        <v>41</v>
      </c>
      <c r="S1843" s="16" t="s">
        <v>84</v>
      </c>
      <c r="T1843" s="22">
        <v>0</v>
      </c>
      <c r="W1843" s="20" t="s">
        <v>43</v>
      </c>
      <c r="X1843" s="16" t="s">
        <v>78</v>
      </c>
      <c r="Y1843" s="26" t="s">
        <v>17764</v>
      </c>
      <c r="Z1843" s="24" t="s">
        <v>32</v>
      </c>
      <c r="AA1843" s="24" t="s">
        <v>32</v>
      </c>
      <c r="AB1843" s="24" t="s">
        <v>32</v>
      </c>
      <c r="AC1843" s="24" t="s">
        <v>32</v>
      </c>
      <c r="AD1843" s="25">
        <v>0</v>
      </c>
      <c r="AE1843" s="25">
        <v>0</v>
      </c>
      <c r="AF1843" s="25">
        <v>61000</v>
      </c>
      <c r="AG1843" s="25">
        <v>0</v>
      </c>
      <c r="AH1843" s="25">
        <v>61000</v>
      </c>
      <c r="AI1843" s="16" t="s">
        <v>17763</v>
      </c>
    </row>
    <row r="1844" spans="1:35" ht="30" x14ac:dyDescent="0.25">
      <c r="A1844" s="17">
        <v>118293</v>
      </c>
      <c r="B1844" s="18">
        <v>3</v>
      </c>
      <c r="C1844" s="16" t="s">
        <v>474</v>
      </c>
      <c r="D1844" s="21">
        <v>41221</v>
      </c>
      <c r="E1844" s="16" t="s">
        <v>1314</v>
      </c>
      <c r="F1844" s="21">
        <v>44089</v>
      </c>
      <c r="G1844" s="16" t="s">
        <v>32</v>
      </c>
      <c r="H1844" s="26" t="s">
        <v>362</v>
      </c>
      <c r="I1844" s="16" t="s">
        <v>686</v>
      </c>
      <c r="J1844" s="20" t="s">
        <v>116</v>
      </c>
      <c r="L1844" s="16" t="s">
        <v>116</v>
      </c>
      <c r="M1844" s="26" t="s">
        <v>17762</v>
      </c>
      <c r="N1844" s="26" t="s">
        <v>1775</v>
      </c>
      <c r="O1844" s="16" t="s">
        <v>632</v>
      </c>
      <c r="P1844" s="26" t="s">
        <v>1775</v>
      </c>
      <c r="R1844" s="16" t="s">
        <v>139</v>
      </c>
      <c r="S1844" s="16" t="s">
        <v>42</v>
      </c>
      <c r="T1844" s="22">
        <v>0</v>
      </c>
      <c r="U1844" s="21">
        <v>43686</v>
      </c>
      <c r="W1844" s="20" t="s">
        <v>43</v>
      </c>
      <c r="X1844" s="16" t="s">
        <v>140</v>
      </c>
      <c r="Z1844" s="24" t="s">
        <v>32</v>
      </c>
      <c r="AA1844" s="24" t="s">
        <v>32</v>
      </c>
      <c r="AB1844" s="24" t="s">
        <v>32</v>
      </c>
      <c r="AC1844" s="24" t="s">
        <v>32</v>
      </c>
      <c r="AD1844" s="25">
        <v>74131.679999999993</v>
      </c>
      <c r="AE1844" s="25">
        <v>25000</v>
      </c>
      <c r="AF1844" s="25">
        <v>394865</v>
      </c>
      <c r="AG1844" s="25">
        <v>0</v>
      </c>
      <c r="AH1844" s="25">
        <v>493996.68</v>
      </c>
      <c r="AI1844" s="16" t="s">
        <v>17761</v>
      </c>
    </row>
    <row r="1845" spans="1:35" x14ac:dyDescent="0.25">
      <c r="A1845" s="17">
        <v>118302</v>
      </c>
      <c r="B1845" s="18">
        <v>1</v>
      </c>
      <c r="C1845" s="16" t="s">
        <v>47</v>
      </c>
      <c r="D1845" s="21">
        <v>41227</v>
      </c>
      <c r="E1845" s="16" t="s">
        <v>142</v>
      </c>
      <c r="F1845" s="21">
        <v>43403</v>
      </c>
      <c r="G1845" s="16" t="s">
        <v>142</v>
      </c>
      <c r="H1845" s="26" t="s">
        <v>1163</v>
      </c>
      <c r="M1845" s="26" t="s">
        <v>1742</v>
      </c>
      <c r="O1845" s="16" t="s">
        <v>151</v>
      </c>
      <c r="P1845" s="26" t="s">
        <v>1616</v>
      </c>
      <c r="T1845" s="23" t="s">
        <v>32</v>
      </c>
      <c r="U1845" s="21">
        <v>41320</v>
      </c>
      <c r="W1845" s="20" t="s">
        <v>43</v>
      </c>
      <c r="Z1845" s="25">
        <v>0</v>
      </c>
      <c r="AA1845" s="25">
        <v>0</v>
      </c>
      <c r="AB1845" s="25">
        <v>364.81</v>
      </c>
      <c r="AC1845" s="25">
        <v>0</v>
      </c>
      <c r="AD1845" s="25">
        <v>0</v>
      </c>
      <c r="AE1845" s="25">
        <v>0</v>
      </c>
      <c r="AF1845" s="25">
        <v>184732.65</v>
      </c>
      <c r="AG1845" s="25">
        <v>0</v>
      </c>
      <c r="AH1845" s="25">
        <v>184732.65</v>
      </c>
      <c r="AI1845" s="16" t="s">
        <v>1743</v>
      </c>
    </row>
    <row r="1846" spans="1:35" x14ac:dyDescent="0.25">
      <c r="A1846" s="17">
        <v>118302.06</v>
      </c>
      <c r="B1846" s="18">
        <v>1</v>
      </c>
      <c r="C1846" s="16" t="s">
        <v>474</v>
      </c>
      <c r="D1846" s="21">
        <v>43364</v>
      </c>
      <c r="E1846" s="16" t="s">
        <v>176</v>
      </c>
      <c r="F1846" s="21">
        <v>44159</v>
      </c>
      <c r="G1846" s="16" t="s">
        <v>32</v>
      </c>
      <c r="H1846" s="26" t="s">
        <v>1163</v>
      </c>
      <c r="M1846" s="26" t="s">
        <v>17760</v>
      </c>
      <c r="N1846" s="26" t="s">
        <v>1745</v>
      </c>
      <c r="O1846" s="16" t="s">
        <v>151</v>
      </c>
      <c r="P1846" s="26" t="s">
        <v>1616</v>
      </c>
      <c r="T1846" s="23" t="s">
        <v>32</v>
      </c>
      <c r="U1846" s="21">
        <v>43504</v>
      </c>
      <c r="W1846" s="20" t="s">
        <v>43</v>
      </c>
      <c r="Z1846" s="24" t="s">
        <v>32</v>
      </c>
      <c r="AA1846" s="24" t="s">
        <v>32</v>
      </c>
      <c r="AB1846" s="24" t="s">
        <v>32</v>
      </c>
      <c r="AC1846" s="24" t="s">
        <v>32</v>
      </c>
      <c r="AD1846" s="25">
        <v>0</v>
      </c>
      <c r="AE1846" s="25">
        <v>0</v>
      </c>
      <c r="AF1846" s="25">
        <v>397068</v>
      </c>
      <c r="AG1846" s="25">
        <v>0</v>
      </c>
      <c r="AH1846" s="25">
        <v>397068</v>
      </c>
      <c r="AI1846" s="16" t="s">
        <v>17759</v>
      </c>
    </row>
    <row r="1847" spans="1:35" x14ac:dyDescent="0.25">
      <c r="A1847" s="17">
        <v>118302.07</v>
      </c>
      <c r="B1847" s="18">
        <v>1</v>
      </c>
      <c r="C1847" s="16" t="s">
        <v>31</v>
      </c>
      <c r="D1847" s="21">
        <v>43734</v>
      </c>
      <c r="E1847" s="16" t="s">
        <v>176</v>
      </c>
      <c r="F1847" s="21">
        <v>43895</v>
      </c>
      <c r="G1847" s="16" t="s">
        <v>109</v>
      </c>
      <c r="H1847" s="26" t="s">
        <v>1163</v>
      </c>
      <c r="M1847" s="26" t="s">
        <v>17758</v>
      </c>
      <c r="N1847" s="26" t="s">
        <v>1745</v>
      </c>
      <c r="O1847" s="16" t="s">
        <v>151</v>
      </c>
      <c r="P1847" s="26" t="s">
        <v>1616</v>
      </c>
      <c r="T1847" s="23" t="s">
        <v>32</v>
      </c>
      <c r="U1847" s="21">
        <v>43868</v>
      </c>
      <c r="W1847" s="20" t="s">
        <v>43</v>
      </c>
      <c r="Z1847" s="24" t="s">
        <v>32</v>
      </c>
      <c r="AA1847" s="24" t="s">
        <v>32</v>
      </c>
      <c r="AB1847" s="24" t="s">
        <v>32</v>
      </c>
      <c r="AC1847" s="24" t="s">
        <v>32</v>
      </c>
      <c r="AD1847" s="25">
        <v>0</v>
      </c>
      <c r="AE1847" s="25">
        <v>0</v>
      </c>
      <c r="AF1847" s="25">
        <v>327779</v>
      </c>
      <c r="AG1847" s="25">
        <v>0</v>
      </c>
      <c r="AH1847" s="25">
        <v>327779</v>
      </c>
      <c r="AI1847" s="16" t="s">
        <v>17757</v>
      </c>
    </row>
    <row r="1848" spans="1:35" x14ac:dyDescent="0.25">
      <c r="A1848" s="17">
        <v>118302.08</v>
      </c>
      <c r="B1848" s="18">
        <v>1</v>
      </c>
      <c r="C1848" s="16" t="s">
        <v>31</v>
      </c>
      <c r="D1848" s="21">
        <v>44064</v>
      </c>
      <c r="E1848" s="16" t="s">
        <v>176</v>
      </c>
      <c r="F1848" s="21">
        <v>44188</v>
      </c>
      <c r="G1848" s="16" t="s">
        <v>32</v>
      </c>
      <c r="H1848" s="26" t="s">
        <v>1163</v>
      </c>
      <c r="M1848" s="26" t="s">
        <v>1744</v>
      </c>
      <c r="N1848" s="26" t="s">
        <v>1745</v>
      </c>
      <c r="O1848" s="16" t="s">
        <v>151</v>
      </c>
      <c r="P1848" s="26" t="s">
        <v>1616</v>
      </c>
      <c r="T1848" s="23" t="s">
        <v>32</v>
      </c>
      <c r="U1848" s="21">
        <v>44176</v>
      </c>
      <c r="W1848" s="20" t="s">
        <v>43</v>
      </c>
      <c r="Z1848" s="25">
        <v>0</v>
      </c>
      <c r="AA1848" s="25">
        <v>0</v>
      </c>
      <c r="AB1848" s="25">
        <v>323579</v>
      </c>
      <c r="AC1848" s="25">
        <v>0</v>
      </c>
      <c r="AD1848" s="25">
        <v>0</v>
      </c>
      <c r="AE1848" s="25">
        <v>0</v>
      </c>
      <c r="AF1848" s="25">
        <v>323579</v>
      </c>
      <c r="AG1848" s="25">
        <v>0</v>
      </c>
      <c r="AH1848" s="25">
        <v>323579</v>
      </c>
      <c r="AI1848" s="16" t="s">
        <v>1746</v>
      </c>
    </row>
    <row r="1849" spans="1:35" x14ac:dyDescent="0.25">
      <c r="A1849" s="17">
        <v>118303.03999999999</v>
      </c>
      <c r="B1849" s="18">
        <v>2</v>
      </c>
      <c r="C1849" s="16" t="s">
        <v>474</v>
      </c>
      <c r="D1849" s="21">
        <v>42681</v>
      </c>
      <c r="E1849" s="16" t="s">
        <v>142</v>
      </c>
      <c r="F1849" s="21">
        <v>43283</v>
      </c>
      <c r="G1849" s="16" t="s">
        <v>32</v>
      </c>
      <c r="H1849" s="26" t="s">
        <v>1336</v>
      </c>
      <c r="M1849" s="26" t="s">
        <v>17756</v>
      </c>
      <c r="O1849" s="16" t="s">
        <v>151</v>
      </c>
      <c r="P1849" s="26" t="s">
        <v>1616</v>
      </c>
      <c r="T1849" s="23" t="s">
        <v>32</v>
      </c>
      <c r="U1849" s="21">
        <v>42776</v>
      </c>
      <c r="W1849" s="20" t="s">
        <v>43</v>
      </c>
      <c r="Z1849" s="24" t="s">
        <v>32</v>
      </c>
      <c r="AA1849" s="24" t="s">
        <v>32</v>
      </c>
      <c r="AB1849" s="24" t="s">
        <v>32</v>
      </c>
      <c r="AC1849" s="24" t="s">
        <v>32</v>
      </c>
      <c r="AD1849" s="25">
        <v>0</v>
      </c>
      <c r="AE1849" s="25">
        <v>0</v>
      </c>
      <c r="AF1849" s="25">
        <v>442891</v>
      </c>
      <c r="AG1849" s="25">
        <v>0</v>
      </c>
      <c r="AH1849" s="25">
        <v>442891</v>
      </c>
      <c r="AI1849" s="16" t="s">
        <v>17755</v>
      </c>
    </row>
    <row r="1850" spans="1:35" x14ac:dyDescent="0.25">
      <c r="A1850" s="17">
        <v>118303.07</v>
      </c>
      <c r="B1850" s="18">
        <v>2</v>
      </c>
      <c r="C1850" s="16" t="s">
        <v>31</v>
      </c>
      <c r="D1850" s="21">
        <v>43734</v>
      </c>
      <c r="E1850" s="16" t="s">
        <v>176</v>
      </c>
      <c r="F1850" s="21">
        <v>43895</v>
      </c>
      <c r="G1850" s="16" t="s">
        <v>109</v>
      </c>
      <c r="H1850" s="26" t="s">
        <v>1336</v>
      </c>
      <c r="M1850" s="26" t="s">
        <v>17754</v>
      </c>
      <c r="N1850" s="26" t="s">
        <v>1745</v>
      </c>
      <c r="O1850" s="16" t="s">
        <v>151</v>
      </c>
      <c r="P1850" s="26" t="s">
        <v>1616</v>
      </c>
      <c r="T1850" s="23" t="s">
        <v>32</v>
      </c>
      <c r="U1850" s="21">
        <v>43868</v>
      </c>
      <c r="W1850" s="20" t="s">
        <v>43</v>
      </c>
      <c r="Z1850" s="24" t="s">
        <v>32</v>
      </c>
      <c r="AA1850" s="24" t="s">
        <v>32</v>
      </c>
      <c r="AB1850" s="24" t="s">
        <v>32</v>
      </c>
      <c r="AC1850" s="24" t="s">
        <v>32</v>
      </c>
      <c r="AD1850" s="25">
        <v>0</v>
      </c>
      <c r="AE1850" s="25">
        <v>0</v>
      </c>
      <c r="AF1850" s="25">
        <v>490476</v>
      </c>
      <c r="AG1850" s="25">
        <v>0</v>
      </c>
      <c r="AH1850" s="25">
        <v>490476</v>
      </c>
      <c r="AI1850" s="16" t="s">
        <v>17753</v>
      </c>
    </row>
    <row r="1851" spans="1:35" x14ac:dyDescent="0.25">
      <c r="A1851" s="17">
        <v>118303.08</v>
      </c>
      <c r="B1851" s="18">
        <v>2</v>
      </c>
      <c r="C1851" s="16" t="s">
        <v>31</v>
      </c>
      <c r="D1851" s="21">
        <v>44068</v>
      </c>
      <c r="E1851" s="16" t="s">
        <v>176</v>
      </c>
      <c r="F1851" s="21">
        <v>44252</v>
      </c>
      <c r="G1851" s="16" t="s">
        <v>32</v>
      </c>
      <c r="H1851" s="26" t="s">
        <v>1336</v>
      </c>
      <c r="M1851" s="26" t="s">
        <v>1747</v>
      </c>
      <c r="N1851" s="26" t="s">
        <v>1745</v>
      </c>
      <c r="O1851" s="16" t="s">
        <v>151</v>
      </c>
      <c r="P1851" s="26" t="s">
        <v>1616</v>
      </c>
      <c r="T1851" s="23" t="s">
        <v>32</v>
      </c>
      <c r="U1851" s="21">
        <v>44232</v>
      </c>
      <c r="W1851" s="20" t="s">
        <v>43</v>
      </c>
      <c r="Z1851" s="25">
        <v>0</v>
      </c>
      <c r="AA1851" s="25">
        <v>0</v>
      </c>
      <c r="AB1851" s="25">
        <v>499926</v>
      </c>
      <c r="AC1851" s="25">
        <v>0</v>
      </c>
      <c r="AD1851" s="25">
        <v>0</v>
      </c>
      <c r="AE1851" s="25">
        <v>0</v>
      </c>
      <c r="AF1851" s="25">
        <v>499926</v>
      </c>
      <c r="AG1851" s="25">
        <v>0</v>
      </c>
      <c r="AH1851" s="25">
        <v>499926</v>
      </c>
      <c r="AI1851" s="16" t="s">
        <v>1748</v>
      </c>
    </row>
    <row r="1852" spans="1:35" x14ac:dyDescent="0.25">
      <c r="A1852" s="17">
        <v>118304.07</v>
      </c>
      <c r="B1852" s="18">
        <v>3</v>
      </c>
      <c r="C1852" s="16" t="s">
        <v>31</v>
      </c>
      <c r="D1852" s="21">
        <v>43734</v>
      </c>
      <c r="E1852" s="16" t="s">
        <v>176</v>
      </c>
      <c r="F1852" s="21">
        <v>43895</v>
      </c>
      <c r="G1852" s="16" t="s">
        <v>109</v>
      </c>
      <c r="H1852" s="26" t="s">
        <v>766</v>
      </c>
      <c r="M1852" s="26" t="s">
        <v>17752</v>
      </c>
      <c r="N1852" s="26" t="s">
        <v>1750</v>
      </c>
      <c r="O1852" s="16" t="s">
        <v>151</v>
      </c>
      <c r="P1852" s="26" t="s">
        <v>1616</v>
      </c>
      <c r="T1852" s="23" t="s">
        <v>32</v>
      </c>
      <c r="U1852" s="21">
        <v>43868</v>
      </c>
      <c r="W1852" s="20" t="s">
        <v>43</v>
      </c>
      <c r="Z1852" s="24" t="s">
        <v>32</v>
      </c>
      <c r="AA1852" s="24" t="s">
        <v>32</v>
      </c>
      <c r="AB1852" s="24" t="s">
        <v>32</v>
      </c>
      <c r="AC1852" s="24" t="s">
        <v>32</v>
      </c>
      <c r="AD1852" s="25">
        <v>0</v>
      </c>
      <c r="AE1852" s="25">
        <v>0</v>
      </c>
      <c r="AF1852" s="25">
        <v>520176</v>
      </c>
      <c r="AG1852" s="25">
        <v>0</v>
      </c>
      <c r="AH1852" s="25">
        <v>520176</v>
      </c>
      <c r="AI1852" s="16" t="s">
        <v>17751</v>
      </c>
    </row>
    <row r="1853" spans="1:35" x14ac:dyDescent="0.25">
      <c r="A1853" s="17">
        <v>118304.08</v>
      </c>
      <c r="B1853" s="18">
        <v>3</v>
      </c>
      <c r="C1853" s="16" t="s">
        <v>31</v>
      </c>
      <c r="D1853" s="21">
        <v>44064</v>
      </c>
      <c r="E1853" s="16" t="s">
        <v>176</v>
      </c>
      <c r="F1853" s="21">
        <v>44188</v>
      </c>
      <c r="G1853" s="16" t="s">
        <v>32</v>
      </c>
      <c r="H1853" s="26" t="s">
        <v>766</v>
      </c>
      <c r="M1853" s="26" t="s">
        <v>1749</v>
      </c>
      <c r="N1853" s="26" t="s">
        <v>1750</v>
      </c>
      <c r="O1853" s="16" t="s">
        <v>151</v>
      </c>
      <c r="P1853" s="26" t="s">
        <v>1616</v>
      </c>
      <c r="T1853" s="23" t="s">
        <v>32</v>
      </c>
      <c r="U1853" s="21">
        <v>44176</v>
      </c>
      <c r="W1853" s="20" t="s">
        <v>43</v>
      </c>
      <c r="Z1853" s="25">
        <v>0</v>
      </c>
      <c r="AA1853" s="25">
        <v>0</v>
      </c>
      <c r="AB1853" s="25">
        <v>538453</v>
      </c>
      <c r="AC1853" s="25">
        <v>0</v>
      </c>
      <c r="AD1853" s="25">
        <v>0</v>
      </c>
      <c r="AE1853" s="25">
        <v>0</v>
      </c>
      <c r="AF1853" s="25">
        <v>538453</v>
      </c>
      <c r="AG1853" s="25">
        <v>0</v>
      </c>
      <c r="AH1853" s="25">
        <v>538453</v>
      </c>
      <c r="AI1853" s="16" t="s">
        <v>1751</v>
      </c>
    </row>
    <row r="1854" spans="1:35" x14ac:dyDescent="0.25">
      <c r="A1854" s="17">
        <v>118305.07</v>
      </c>
      <c r="B1854" s="18">
        <v>4</v>
      </c>
      <c r="C1854" s="16" t="s">
        <v>31</v>
      </c>
      <c r="D1854" s="21">
        <v>43734</v>
      </c>
      <c r="E1854" s="16" t="s">
        <v>176</v>
      </c>
      <c r="F1854" s="21">
        <v>43895</v>
      </c>
      <c r="G1854" s="16" t="s">
        <v>109</v>
      </c>
      <c r="H1854" s="26" t="s">
        <v>186</v>
      </c>
      <c r="M1854" s="26" t="s">
        <v>17750</v>
      </c>
      <c r="N1854" s="26" t="s">
        <v>1745</v>
      </c>
      <c r="O1854" s="16" t="s">
        <v>151</v>
      </c>
      <c r="P1854" s="26" t="s">
        <v>1616</v>
      </c>
      <c r="T1854" s="23" t="s">
        <v>32</v>
      </c>
      <c r="U1854" s="21">
        <v>43868</v>
      </c>
      <c r="W1854" s="20" t="s">
        <v>43</v>
      </c>
      <c r="Z1854" s="24" t="s">
        <v>32</v>
      </c>
      <c r="AA1854" s="24" t="s">
        <v>32</v>
      </c>
      <c r="AB1854" s="24" t="s">
        <v>32</v>
      </c>
      <c r="AC1854" s="24" t="s">
        <v>32</v>
      </c>
      <c r="AD1854" s="25">
        <v>0</v>
      </c>
      <c r="AE1854" s="25">
        <v>0</v>
      </c>
      <c r="AF1854" s="25">
        <v>627420</v>
      </c>
      <c r="AG1854" s="25">
        <v>0</v>
      </c>
      <c r="AH1854" s="25">
        <v>627420</v>
      </c>
      <c r="AI1854" s="16" t="s">
        <v>17749</v>
      </c>
    </row>
    <row r="1855" spans="1:35" x14ac:dyDescent="0.25">
      <c r="A1855" s="17">
        <v>118305.08</v>
      </c>
      <c r="B1855" s="18">
        <v>4</v>
      </c>
      <c r="C1855" s="16" t="s">
        <v>31</v>
      </c>
      <c r="D1855" s="21">
        <v>44068</v>
      </c>
      <c r="E1855" s="16" t="s">
        <v>176</v>
      </c>
      <c r="F1855" s="21">
        <v>44252</v>
      </c>
      <c r="G1855" s="16" t="s">
        <v>32</v>
      </c>
      <c r="H1855" s="26" t="s">
        <v>186</v>
      </c>
      <c r="M1855" s="26" t="s">
        <v>1752</v>
      </c>
      <c r="N1855" s="26" t="s">
        <v>1745</v>
      </c>
      <c r="O1855" s="16" t="s">
        <v>151</v>
      </c>
      <c r="P1855" s="26" t="s">
        <v>1616</v>
      </c>
      <c r="T1855" s="23" t="s">
        <v>32</v>
      </c>
      <c r="U1855" s="21">
        <v>44232</v>
      </c>
      <c r="W1855" s="20" t="s">
        <v>43</v>
      </c>
      <c r="Z1855" s="25">
        <v>0</v>
      </c>
      <c r="AA1855" s="25">
        <v>0</v>
      </c>
      <c r="AB1855" s="25">
        <v>564507</v>
      </c>
      <c r="AC1855" s="25">
        <v>0</v>
      </c>
      <c r="AD1855" s="25">
        <v>0</v>
      </c>
      <c r="AE1855" s="25">
        <v>0</v>
      </c>
      <c r="AF1855" s="25">
        <v>564507</v>
      </c>
      <c r="AG1855" s="25">
        <v>0</v>
      </c>
      <c r="AH1855" s="25">
        <v>564507</v>
      </c>
      <c r="AI1855" s="16" t="s">
        <v>1753</v>
      </c>
    </row>
    <row r="1856" spans="1:35" x14ac:dyDescent="0.25">
      <c r="A1856" s="17">
        <v>118307.07</v>
      </c>
      <c r="B1856" s="18">
        <v>2</v>
      </c>
      <c r="C1856" s="16" t="s">
        <v>474</v>
      </c>
      <c r="D1856" s="21">
        <v>43734</v>
      </c>
      <c r="E1856" s="16" t="s">
        <v>176</v>
      </c>
      <c r="F1856" s="21">
        <v>44116</v>
      </c>
      <c r="G1856" s="16" t="s">
        <v>32</v>
      </c>
      <c r="H1856" s="26" t="s">
        <v>1336</v>
      </c>
      <c r="M1856" s="26" t="s">
        <v>17748</v>
      </c>
      <c r="N1856" s="26" t="s">
        <v>1615</v>
      </c>
      <c r="O1856" s="16" t="s">
        <v>151</v>
      </c>
      <c r="P1856" s="26" t="s">
        <v>1616</v>
      </c>
      <c r="T1856" s="23" t="s">
        <v>32</v>
      </c>
      <c r="U1856" s="21">
        <v>43868</v>
      </c>
      <c r="W1856" s="20" t="s">
        <v>43</v>
      </c>
      <c r="Z1856" s="24" t="s">
        <v>32</v>
      </c>
      <c r="AA1856" s="24" t="s">
        <v>32</v>
      </c>
      <c r="AB1856" s="24" t="s">
        <v>32</v>
      </c>
      <c r="AC1856" s="24" t="s">
        <v>32</v>
      </c>
      <c r="AD1856" s="25">
        <v>0</v>
      </c>
      <c r="AE1856" s="25">
        <v>0</v>
      </c>
      <c r="AF1856" s="25">
        <v>156018</v>
      </c>
      <c r="AG1856" s="25">
        <v>0</v>
      </c>
      <c r="AH1856" s="25">
        <v>156018</v>
      </c>
      <c r="AI1856" s="16" t="s">
        <v>17747</v>
      </c>
    </row>
    <row r="1857" spans="1:35" x14ac:dyDescent="0.25">
      <c r="A1857" s="17">
        <v>118307.08</v>
      </c>
      <c r="B1857" s="18">
        <v>2</v>
      </c>
      <c r="C1857" s="16" t="s">
        <v>31</v>
      </c>
      <c r="D1857" s="21">
        <v>44068</v>
      </c>
      <c r="E1857" s="16" t="s">
        <v>176</v>
      </c>
      <c r="F1857" s="21">
        <v>44252</v>
      </c>
      <c r="G1857" s="16" t="s">
        <v>32</v>
      </c>
      <c r="H1857" s="26" t="s">
        <v>1336</v>
      </c>
      <c r="M1857" s="26" t="s">
        <v>1754</v>
      </c>
      <c r="N1857" s="26" t="s">
        <v>1615</v>
      </c>
      <c r="O1857" s="16" t="s">
        <v>151</v>
      </c>
      <c r="P1857" s="26" t="s">
        <v>1616</v>
      </c>
      <c r="T1857" s="23" t="s">
        <v>32</v>
      </c>
      <c r="U1857" s="21">
        <v>44232</v>
      </c>
      <c r="W1857" s="20" t="s">
        <v>43</v>
      </c>
      <c r="Z1857" s="25">
        <v>0</v>
      </c>
      <c r="AA1857" s="25">
        <v>0</v>
      </c>
      <c r="AB1857" s="25">
        <v>164460</v>
      </c>
      <c r="AC1857" s="25">
        <v>0</v>
      </c>
      <c r="AD1857" s="25">
        <v>0</v>
      </c>
      <c r="AE1857" s="25">
        <v>0</v>
      </c>
      <c r="AF1857" s="25">
        <v>164460</v>
      </c>
      <c r="AG1857" s="25">
        <v>0</v>
      </c>
      <c r="AH1857" s="25">
        <v>164460</v>
      </c>
      <c r="AI1857" s="16" t="s">
        <v>1755</v>
      </c>
    </row>
    <row r="1858" spans="1:35" x14ac:dyDescent="0.25">
      <c r="A1858" s="17">
        <v>118308.06</v>
      </c>
      <c r="B1858" s="18">
        <v>3</v>
      </c>
      <c r="C1858" s="16" t="s">
        <v>474</v>
      </c>
      <c r="D1858" s="21">
        <v>43364</v>
      </c>
      <c r="E1858" s="16" t="s">
        <v>176</v>
      </c>
      <c r="F1858" s="21">
        <v>43840</v>
      </c>
      <c r="G1858" s="16" t="s">
        <v>32</v>
      </c>
      <c r="H1858" s="26" t="s">
        <v>766</v>
      </c>
      <c r="M1858" s="26" t="s">
        <v>17746</v>
      </c>
      <c r="N1858" s="26" t="s">
        <v>1615</v>
      </c>
      <c r="O1858" s="16" t="s">
        <v>151</v>
      </c>
      <c r="P1858" s="26" t="s">
        <v>1616</v>
      </c>
      <c r="T1858" s="23" t="s">
        <v>32</v>
      </c>
      <c r="U1858" s="21">
        <v>43504</v>
      </c>
      <c r="W1858" s="20" t="s">
        <v>43</v>
      </c>
      <c r="Z1858" s="24" t="s">
        <v>32</v>
      </c>
      <c r="AA1858" s="24" t="s">
        <v>32</v>
      </c>
      <c r="AB1858" s="24" t="s">
        <v>32</v>
      </c>
      <c r="AC1858" s="24" t="s">
        <v>32</v>
      </c>
      <c r="AD1858" s="25">
        <v>0</v>
      </c>
      <c r="AE1858" s="25">
        <v>0</v>
      </c>
      <c r="AF1858" s="25">
        <v>1052919</v>
      </c>
      <c r="AG1858" s="25">
        <v>0</v>
      </c>
      <c r="AH1858" s="25">
        <v>1052919</v>
      </c>
      <c r="AI1858" s="16" t="s">
        <v>17745</v>
      </c>
    </row>
    <row r="1859" spans="1:35" x14ac:dyDescent="0.25">
      <c r="A1859" s="17">
        <v>118308.07</v>
      </c>
      <c r="B1859" s="18">
        <v>3</v>
      </c>
      <c r="C1859" s="16" t="s">
        <v>474</v>
      </c>
      <c r="D1859" s="21">
        <v>43734</v>
      </c>
      <c r="E1859" s="16" t="s">
        <v>176</v>
      </c>
      <c r="F1859" s="21">
        <v>44168</v>
      </c>
      <c r="G1859" s="16" t="s">
        <v>32</v>
      </c>
      <c r="H1859" s="26" t="s">
        <v>766</v>
      </c>
      <c r="M1859" s="26" t="s">
        <v>17744</v>
      </c>
      <c r="N1859" s="26" t="s">
        <v>1615</v>
      </c>
      <c r="O1859" s="16" t="s">
        <v>151</v>
      </c>
      <c r="P1859" s="26" t="s">
        <v>1616</v>
      </c>
      <c r="T1859" s="23" t="s">
        <v>32</v>
      </c>
      <c r="U1859" s="21">
        <v>43868</v>
      </c>
      <c r="W1859" s="20" t="s">
        <v>43</v>
      </c>
      <c r="Z1859" s="24" t="s">
        <v>32</v>
      </c>
      <c r="AA1859" s="24" t="s">
        <v>32</v>
      </c>
      <c r="AB1859" s="24" t="s">
        <v>32</v>
      </c>
      <c r="AC1859" s="24" t="s">
        <v>32</v>
      </c>
      <c r="AD1859" s="25">
        <v>0</v>
      </c>
      <c r="AE1859" s="25">
        <v>0</v>
      </c>
      <c r="AF1859" s="25">
        <v>960509</v>
      </c>
      <c r="AG1859" s="25">
        <v>0</v>
      </c>
      <c r="AH1859" s="25">
        <v>960509</v>
      </c>
      <c r="AI1859" s="16" t="s">
        <v>17743</v>
      </c>
    </row>
    <row r="1860" spans="1:35" x14ac:dyDescent="0.25">
      <c r="A1860" s="17">
        <v>118308.08</v>
      </c>
      <c r="B1860" s="18">
        <v>3</v>
      </c>
      <c r="C1860" s="16" t="s">
        <v>31</v>
      </c>
      <c r="D1860" s="21">
        <v>44064</v>
      </c>
      <c r="E1860" s="16" t="s">
        <v>176</v>
      </c>
      <c r="F1860" s="21">
        <v>44188</v>
      </c>
      <c r="G1860" s="16" t="s">
        <v>32</v>
      </c>
      <c r="H1860" s="26" t="s">
        <v>766</v>
      </c>
      <c r="M1860" s="26" t="s">
        <v>1756</v>
      </c>
      <c r="N1860" s="26" t="s">
        <v>1615</v>
      </c>
      <c r="O1860" s="16" t="s">
        <v>151</v>
      </c>
      <c r="P1860" s="26" t="s">
        <v>1616</v>
      </c>
      <c r="T1860" s="23" t="s">
        <v>32</v>
      </c>
      <c r="U1860" s="21">
        <v>44176</v>
      </c>
      <c r="W1860" s="20" t="s">
        <v>43</v>
      </c>
      <c r="Z1860" s="25">
        <v>0</v>
      </c>
      <c r="AA1860" s="25">
        <v>0</v>
      </c>
      <c r="AB1860" s="25">
        <v>1325722</v>
      </c>
      <c r="AC1860" s="25">
        <v>0</v>
      </c>
      <c r="AD1860" s="25">
        <v>0</v>
      </c>
      <c r="AE1860" s="25">
        <v>0</v>
      </c>
      <c r="AF1860" s="25">
        <v>1325722</v>
      </c>
      <c r="AG1860" s="25">
        <v>0</v>
      </c>
      <c r="AH1860" s="25">
        <v>1325722</v>
      </c>
      <c r="AI1860" s="16" t="s">
        <v>1757</v>
      </c>
    </row>
    <row r="1861" spans="1:35" x14ac:dyDescent="0.25">
      <c r="A1861" s="17">
        <v>118317</v>
      </c>
      <c r="B1861" s="18">
        <v>6</v>
      </c>
      <c r="C1861" s="16" t="s">
        <v>73</v>
      </c>
      <c r="D1861" s="21">
        <v>41229</v>
      </c>
      <c r="E1861" s="16" t="s">
        <v>1609</v>
      </c>
      <c r="F1861" s="21">
        <v>41229</v>
      </c>
      <c r="G1861" s="16" t="s">
        <v>1609</v>
      </c>
      <c r="H1861" s="26" t="s">
        <v>76</v>
      </c>
      <c r="L1861" s="16" t="s">
        <v>110</v>
      </c>
      <c r="M1861" s="26" t="s">
        <v>17742</v>
      </c>
      <c r="O1861" s="16" t="s">
        <v>1612</v>
      </c>
      <c r="T1861" s="23" t="s">
        <v>32</v>
      </c>
      <c r="W1861" s="20" t="s">
        <v>43</v>
      </c>
      <c r="Z1861" s="24" t="s">
        <v>32</v>
      </c>
      <c r="AA1861" s="24" t="s">
        <v>32</v>
      </c>
      <c r="AB1861" s="24" t="s">
        <v>32</v>
      </c>
      <c r="AC1861" s="24" t="s">
        <v>32</v>
      </c>
      <c r="AD1861" s="24" t="s">
        <v>32</v>
      </c>
      <c r="AE1861" s="24" t="s">
        <v>32</v>
      </c>
      <c r="AF1861" s="24" t="s">
        <v>32</v>
      </c>
      <c r="AG1861" s="24" t="s">
        <v>32</v>
      </c>
      <c r="AH1861" s="24" t="s">
        <v>32</v>
      </c>
      <c r="AI1861" s="16" t="s">
        <v>17741</v>
      </c>
    </row>
    <row r="1862" spans="1:35" x14ac:dyDescent="0.25">
      <c r="A1862" s="17">
        <v>118345</v>
      </c>
      <c r="B1862" s="18">
        <v>6</v>
      </c>
      <c r="C1862" s="16" t="s">
        <v>73</v>
      </c>
      <c r="D1862" s="21">
        <v>41240</v>
      </c>
      <c r="E1862" s="16" t="s">
        <v>825</v>
      </c>
      <c r="F1862" s="21">
        <v>43900</v>
      </c>
      <c r="G1862" s="16" t="s">
        <v>1610</v>
      </c>
      <c r="H1862" s="26" t="s">
        <v>76</v>
      </c>
      <c r="L1862" s="16" t="s">
        <v>110</v>
      </c>
      <c r="M1862" s="26" t="s">
        <v>17740</v>
      </c>
      <c r="O1862" s="16" t="s">
        <v>1612</v>
      </c>
      <c r="T1862" s="23" t="s">
        <v>32</v>
      </c>
      <c r="W1862" s="20" t="s">
        <v>43</v>
      </c>
      <c r="Z1862" s="24" t="s">
        <v>32</v>
      </c>
      <c r="AA1862" s="24" t="s">
        <v>32</v>
      </c>
      <c r="AB1862" s="24" t="s">
        <v>32</v>
      </c>
      <c r="AC1862" s="24" t="s">
        <v>32</v>
      </c>
      <c r="AD1862" s="25">
        <v>0</v>
      </c>
      <c r="AE1862" s="25">
        <v>0</v>
      </c>
      <c r="AF1862" s="25">
        <v>100071</v>
      </c>
      <c r="AG1862" s="25">
        <v>0</v>
      </c>
      <c r="AH1862" s="25">
        <v>100071</v>
      </c>
      <c r="AI1862" s="16" t="s">
        <v>17739</v>
      </c>
    </row>
    <row r="1863" spans="1:35" x14ac:dyDescent="0.25">
      <c r="A1863" s="17">
        <v>118346</v>
      </c>
      <c r="B1863" s="18">
        <v>6</v>
      </c>
      <c r="C1863" s="16" t="s">
        <v>73</v>
      </c>
      <c r="D1863" s="21">
        <v>41240</v>
      </c>
      <c r="E1863" s="16" t="s">
        <v>142</v>
      </c>
      <c r="F1863" s="21">
        <v>43565</v>
      </c>
      <c r="G1863" s="16" t="s">
        <v>81</v>
      </c>
      <c r="H1863" s="26" t="s">
        <v>76</v>
      </c>
      <c r="M1863" s="26" t="s">
        <v>17738</v>
      </c>
      <c r="O1863" s="16" t="s">
        <v>78</v>
      </c>
      <c r="P1863" s="26" t="s">
        <v>551</v>
      </c>
      <c r="T1863" s="23" t="s">
        <v>32</v>
      </c>
      <c r="W1863" s="20" t="s">
        <v>43</v>
      </c>
      <c r="Z1863" s="24" t="s">
        <v>32</v>
      </c>
      <c r="AA1863" s="24" t="s">
        <v>32</v>
      </c>
      <c r="AB1863" s="24" t="s">
        <v>32</v>
      </c>
      <c r="AC1863" s="24" t="s">
        <v>32</v>
      </c>
      <c r="AD1863" s="25">
        <v>1000000</v>
      </c>
      <c r="AE1863" s="25">
        <v>0</v>
      </c>
      <c r="AF1863" s="25">
        <v>0</v>
      </c>
      <c r="AG1863" s="25">
        <v>0</v>
      </c>
      <c r="AH1863" s="25">
        <v>1000000</v>
      </c>
    </row>
    <row r="1864" spans="1:35" ht="30" x14ac:dyDescent="0.25">
      <c r="A1864" s="17">
        <v>118410</v>
      </c>
      <c r="B1864" s="18">
        <v>4</v>
      </c>
      <c r="C1864" s="16" t="s">
        <v>474</v>
      </c>
      <c r="D1864" s="21">
        <v>41255</v>
      </c>
      <c r="E1864" s="16" t="s">
        <v>1441</v>
      </c>
      <c r="F1864" s="21">
        <v>44343</v>
      </c>
      <c r="G1864" s="16" t="s">
        <v>1409</v>
      </c>
      <c r="H1864" s="26" t="s">
        <v>349</v>
      </c>
      <c r="M1864" s="26" t="s">
        <v>17737</v>
      </c>
      <c r="N1864" s="26" t="s">
        <v>17736</v>
      </c>
      <c r="O1864" s="16" t="s">
        <v>60</v>
      </c>
      <c r="P1864" s="26" t="s">
        <v>168</v>
      </c>
      <c r="R1864" s="16" t="s">
        <v>139</v>
      </c>
      <c r="S1864" s="16" t="s">
        <v>42</v>
      </c>
      <c r="T1864" s="22">
        <v>2.92</v>
      </c>
      <c r="W1864" s="20" t="s">
        <v>43</v>
      </c>
      <c r="X1864" s="16" t="s">
        <v>140</v>
      </c>
      <c r="Z1864" s="24" t="s">
        <v>32</v>
      </c>
      <c r="AA1864" s="24" t="s">
        <v>32</v>
      </c>
      <c r="AB1864" s="24" t="s">
        <v>32</v>
      </c>
      <c r="AC1864" s="24" t="s">
        <v>32</v>
      </c>
      <c r="AD1864" s="25">
        <v>940000</v>
      </c>
      <c r="AE1864" s="25">
        <v>0</v>
      </c>
      <c r="AF1864" s="25">
        <v>0</v>
      </c>
      <c r="AG1864" s="25">
        <v>0</v>
      </c>
      <c r="AH1864" s="25">
        <v>940000</v>
      </c>
      <c r="AI1864" s="16" t="s">
        <v>17735</v>
      </c>
    </row>
    <row r="1865" spans="1:35" ht="30" x14ac:dyDescent="0.25">
      <c r="A1865" s="17">
        <v>118410.01</v>
      </c>
      <c r="B1865" s="18">
        <v>4</v>
      </c>
      <c r="C1865" s="16" t="s">
        <v>474</v>
      </c>
      <c r="D1865" s="21">
        <v>42720</v>
      </c>
      <c r="E1865" s="16" t="s">
        <v>1884</v>
      </c>
      <c r="F1865" s="21">
        <v>44343</v>
      </c>
      <c r="G1865" s="16" t="s">
        <v>1409</v>
      </c>
      <c r="H1865" s="26" t="s">
        <v>349</v>
      </c>
      <c r="M1865" s="26" t="s">
        <v>17734</v>
      </c>
      <c r="N1865" s="26" t="s">
        <v>17733</v>
      </c>
      <c r="O1865" s="16" t="s">
        <v>60</v>
      </c>
      <c r="P1865" s="26" t="s">
        <v>168</v>
      </c>
      <c r="R1865" s="16" t="s">
        <v>139</v>
      </c>
      <c r="S1865" s="16" t="s">
        <v>42</v>
      </c>
      <c r="T1865" s="22">
        <v>1.85</v>
      </c>
      <c r="W1865" s="20" t="s">
        <v>43</v>
      </c>
      <c r="X1865" s="16" t="s">
        <v>140</v>
      </c>
      <c r="Z1865" s="24" t="s">
        <v>32</v>
      </c>
      <c r="AA1865" s="24" t="s">
        <v>32</v>
      </c>
      <c r="AB1865" s="24" t="s">
        <v>32</v>
      </c>
      <c r="AC1865" s="24" t="s">
        <v>32</v>
      </c>
      <c r="AD1865" s="25">
        <v>0</v>
      </c>
      <c r="AE1865" s="25">
        <v>0</v>
      </c>
      <c r="AF1865" s="25">
        <v>7258361</v>
      </c>
      <c r="AG1865" s="25">
        <v>0</v>
      </c>
      <c r="AH1865" s="25">
        <v>7258361</v>
      </c>
      <c r="AI1865" s="16" t="s">
        <v>17732</v>
      </c>
    </row>
    <row r="1866" spans="1:35" ht="30" x14ac:dyDescent="0.25">
      <c r="A1866" s="17">
        <v>118411</v>
      </c>
      <c r="B1866" s="18">
        <v>4</v>
      </c>
      <c r="C1866" s="16" t="s">
        <v>474</v>
      </c>
      <c r="D1866" s="21">
        <v>41255</v>
      </c>
      <c r="E1866" s="16" t="s">
        <v>1441</v>
      </c>
      <c r="F1866" s="21">
        <v>44328</v>
      </c>
      <c r="G1866" s="16" t="s">
        <v>1409</v>
      </c>
      <c r="H1866" s="26" t="s">
        <v>126</v>
      </c>
      <c r="M1866" s="26" t="s">
        <v>17731</v>
      </c>
      <c r="N1866" s="26" t="s">
        <v>17730</v>
      </c>
      <c r="O1866" s="16" t="s">
        <v>60</v>
      </c>
      <c r="P1866" s="26" t="s">
        <v>67</v>
      </c>
      <c r="T1866" s="22">
        <v>25</v>
      </c>
      <c r="W1866" s="20" t="s">
        <v>43</v>
      </c>
      <c r="X1866" s="16" t="s">
        <v>511</v>
      </c>
      <c r="Z1866" s="24" t="s">
        <v>32</v>
      </c>
      <c r="AA1866" s="24" t="s">
        <v>32</v>
      </c>
      <c r="AB1866" s="24" t="s">
        <v>32</v>
      </c>
      <c r="AC1866" s="24" t="s">
        <v>32</v>
      </c>
      <c r="AD1866" s="25">
        <v>316202</v>
      </c>
      <c r="AE1866" s="25">
        <v>0</v>
      </c>
      <c r="AF1866" s="25">
        <v>397535</v>
      </c>
      <c r="AG1866" s="25">
        <v>0</v>
      </c>
      <c r="AH1866" s="25">
        <v>713737</v>
      </c>
      <c r="AI1866" s="16" t="s">
        <v>17729</v>
      </c>
    </row>
    <row r="1867" spans="1:35" ht="75" x14ac:dyDescent="0.25">
      <c r="A1867" s="17">
        <v>118412</v>
      </c>
      <c r="B1867" s="18">
        <v>4</v>
      </c>
      <c r="C1867" s="16" t="s">
        <v>73</v>
      </c>
      <c r="D1867" s="21">
        <v>41255</v>
      </c>
      <c r="E1867" s="16" t="s">
        <v>1441</v>
      </c>
      <c r="F1867" s="21">
        <v>44215</v>
      </c>
      <c r="G1867" s="16" t="s">
        <v>75</v>
      </c>
      <c r="H1867" s="26" t="s">
        <v>126</v>
      </c>
      <c r="M1867" s="26" t="s">
        <v>1758</v>
      </c>
      <c r="N1867" s="26" t="s">
        <v>1759</v>
      </c>
      <c r="O1867" s="16" t="s">
        <v>60</v>
      </c>
      <c r="P1867" s="26" t="s">
        <v>1434</v>
      </c>
      <c r="T1867" s="22">
        <v>0</v>
      </c>
      <c r="W1867" s="20" t="s">
        <v>43</v>
      </c>
      <c r="Z1867" s="25">
        <v>28620</v>
      </c>
      <c r="AA1867" s="25">
        <v>0</v>
      </c>
      <c r="AB1867" s="25">
        <v>0</v>
      </c>
      <c r="AC1867" s="25">
        <v>0</v>
      </c>
      <c r="AD1867" s="25">
        <v>466120</v>
      </c>
      <c r="AE1867" s="25">
        <v>0</v>
      </c>
      <c r="AF1867" s="25">
        <v>0</v>
      </c>
      <c r="AG1867" s="25">
        <v>0</v>
      </c>
      <c r="AH1867" s="25">
        <v>466120</v>
      </c>
      <c r="AI1867" s="16" t="s">
        <v>1760</v>
      </c>
    </row>
    <row r="1868" spans="1:35" ht="45" x14ac:dyDescent="0.25">
      <c r="A1868" s="17">
        <v>118422</v>
      </c>
      <c r="B1868" s="18">
        <v>1</v>
      </c>
      <c r="C1868" s="16" t="s">
        <v>31</v>
      </c>
      <c r="D1868" s="21">
        <v>41263</v>
      </c>
      <c r="E1868" s="16" t="s">
        <v>1314</v>
      </c>
      <c r="F1868" s="21">
        <v>44133</v>
      </c>
      <c r="G1868" s="16" t="s">
        <v>74</v>
      </c>
      <c r="H1868" s="26" t="s">
        <v>209</v>
      </c>
      <c r="I1868" s="16" t="s">
        <v>614</v>
      </c>
      <c r="J1868" s="20" t="s">
        <v>116</v>
      </c>
      <c r="L1868" s="16" t="s">
        <v>116</v>
      </c>
      <c r="M1868" s="26" t="s">
        <v>1761</v>
      </c>
      <c r="N1868" s="26" t="s">
        <v>1762</v>
      </c>
      <c r="O1868" s="16" t="s">
        <v>78</v>
      </c>
      <c r="P1868" s="26" t="s">
        <v>631</v>
      </c>
      <c r="R1868" s="16" t="s">
        <v>139</v>
      </c>
      <c r="S1868" s="16" t="s">
        <v>42</v>
      </c>
      <c r="T1868" s="22">
        <v>0.307</v>
      </c>
      <c r="U1868" s="21">
        <v>44113</v>
      </c>
      <c r="W1868" s="20" t="s">
        <v>43</v>
      </c>
      <c r="X1868" s="16" t="s">
        <v>140</v>
      </c>
      <c r="Z1868" s="25">
        <v>57793.29</v>
      </c>
      <c r="AA1868" s="25">
        <v>-65000</v>
      </c>
      <c r="AB1868" s="25">
        <v>4328790</v>
      </c>
      <c r="AC1868" s="25">
        <v>0</v>
      </c>
      <c r="AD1868" s="25">
        <v>209683.29</v>
      </c>
      <c r="AE1868" s="25">
        <v>2414000</v>
      </c>
      <c r="AF1868" s="25">
        <v>4328790</v>
      </c>
      <c r="AG1868" s="25">
        <v>0</v>
      </c>
      <c r="AH1868" s="25">
        <v>6952473.29</v>
      </c>
      <c r="AI1868" s="16" t="s">
        <v>1763</v>
      </c>
    </row>
    <row r="1869" spans="1:35" ht="45" x14ac:dyDescent="0.25">
      <c r="A1869" s="17">
        <v>118426</v>
      </c>
      <c r="B1869" s="18">
        <v>1</v>
      </c>
      <c r="C1869" s="16" t="s">
        <v>474</v>
      </c>
      <c r="D1869" s="21">
        <v>41263</v>
      </c>
      <c r="E1869" s="16" t="s">
        <v>1314</v>
      </c>
      <c r="F1869" s="21">
        <v>43672</v>
      </c>
      <c r="G1869" s="16" t="s">
        <v>74</v>
      </c>
      <c r="H1869" s="26" t="s">
        <v>209</v>
      </c>
      <c r="I1869" s="16" t="s">
        <v>495</v>
      </c>
      <c r="J1869" s="20" t="s">
        <v>116</v>
      </c>
      <c r="L1869" s="16" t="s">
        <v>116</v>
      </c>
      <c r="M1869" s="26" t="s">
        <v>1764</v>
      </c>
      <c r="N1869" s="26" t="s">
        <v>1765</v>
      </c>
      <c r="O1869" s="16" t="s">
        <v>632</v>
      </c>
      <c r="P1869" s="26" t="s">
        <v>631</v>
      </c>
      <c r="R1869" s="16" t="s">
        <v>139</v>
      </c>
      <c r="S1869" s="16" t="s">
        <v>42</v>
      </c>
      <c r="T1869" s="22">
        <v>0.60599999999999998</v>
      </c>
      <c r="U1869" s="21">
        <v>43378</v>
      </c>
      <c r="W1869" s="20" t="s">
        <v>43</v>
      </c>
      <c r="X1869" s="16" t="s">
        <v>140</v>
      </c>
      <c r="Z1869" s="25">
        <v>-184</v>
      </c>
      <c r="AA1869" s="25">
        <v>0</v>
      </c>
      <c r="AB1869" s="25">
        <v>0</v>
      </c>
      <c r="AC1869" s="25">
        <v>0</v>
      </c>
      <c r="AD1869" s="25">
        <v>783610.38</v>
      </c>
      <c r="AE1869" s="25">
        <v>1400000</v>
      </c>
      <c r="AF1869" s="25">
        <v>4522020</v>
      </c>
      <c r="AG1869" s="25">
        <v>0</v>
      </c>
      <c r="AH1869" s="25">
        <v>6705630.3799999999</v>
      </c>
      <c r="AI1869" s="16" t="s">
        <v>1766</v>
      </c>
    </row>
    <row r="1870" spans="1:35" x14ac:dyDescent="0.25">
      <c r="A1870" s="17">
        <v>118429</v>
      </c>
      <c r="B1870" s="18">
        <v>1</v>
      </c>
      <c r="C1870" s="16" t="s">
        <v>474</v>
      </c>
      <c r="D1870" s="21">
        <v>41263</v>
      </c>
      <c r="E1870" s="16" t="s">
        <v>819</v>
      </c>
      <c r="F1870" s="21">
        <v>44217</v>
      </c>
      <c r="G1870" s="16" t="s">
        <v>74</v>
      </c>
      <c r="H1870" s="26" t="s">
        <v>215</v>
      </c>
      <c r="I1870" s="16" t="s">
        <v>1767</v>
      </c>
      <c r="J1870" s="20" t="s">
        <v>116</v>
      </c>
      <c r="L1870" s="16" t="s">
        <v>116</v>
      </c>
      <c r="M1870" s="26" t="s">
        <v>1768</v>
      </c>
      <c r="N1870" s="26" t="s">
        <v>1769</v>
      </c>
      <c r="O1870" s="16" t="s">
        <v>53</v>
      </c>
      <c r="P1870" s="26" t="s">
        <v>1320</v>
      </c>
      <c r="R1870" s="16" t="s">
        <v>41</v>
      </c>
      <c r="S1870" s="16" t="s">
        <v>84</v>
      </c>
      <c r="T1870" s="22">
        <v>1.6E-2</v>
      </c>
      <c r="U1870" s="21">
        <v>43637</v>
      </c>
      <c r="W1870" s="20" t="s">
        <v>43</v>
      </c>
      <c r="X1870" s="16" t="s">
        <v>140</v>
      </c>
      <c r="Y1870" s="26" t="s">
        <v>1770</v>
      </c>
      <c r="Z1870" s="25">
        <v>2000</v>
      </c>
      <c r="AA1870" s="25">
        <v>0</v>
      </c>
      <c r="AB1870" s="25">
        <v>600000</v>
      </c>
      <c r="AC1870" s="25">
        <v>0</v>
      </c>
      <c r="AD1870" s="25">
        <v>206000</v>
      </c>
      <c r="AE1870" s="25">
        <v>0</v>
      </c>
      <c r="AF1870" s="25">
        <v>1850063</v>
      </c>
      <c r="AG1870" s="25">
        <v>0</v>
      </c>
      <c r="AH1870" s="25">
        <v>2056063</v>
      </c>
      <c r="AI1870" s="16" t="s">
        <v>1771</v>
      </c>
    </row>
    <row r="1871" spans="1:35" x14ac:dyDescent="0.25">
      <c r="A1871" s="17">
        <v>118440</v>
      </c>
      <c r="B1871" s="18">
        <v>1</v>
      </c>
      <c r="C1871" s="16" t="s">
        <v>73</v>
      </c>
      <c r="D1871" s="21">
        <v>41270</v>
      </c>
      <c r="E1871" s="16" t="s">
        <v>1609</v>
      </c>
      <c r="F1871" s="21">
        <v>41270</v>
      </c>
      <c r="G1871" s="16" t="s">
        <v>1609</v>
      </c>
      <c r="H1871" s="26" t="s">
        <v>320</v>
      </c>
      <c r="L1871" s="16" t="s">
        <v>110</v>
      </c>
      <c r="M1871" s="26" t="s">
        <v>17728</v>
      </c>
      <c r="O1871" s="16" t="s">
        <v>1612</v>
      </c>
      <c r="T1871" s="23" t="s">
        <v>32</v>
      </c>
      <c r="W1871" s="20" t="s">
        <v>43</v>
      </c>
      <c r="Z1871" s="24" t="s">
        <v>32</v>
      </c>
      <c r="AA1871" s="24" t="s">
        <v>32</v>
      </c>
      <c r="AB1871" s="24" t="s">
        <v>32</v>
      </c>
      <c r="AC1871" s="24" t="s">
        <v>32</v>
      </c>
      <c r="AD1871" s="24" t="s">
        <v>32</v>
      </c>
      <c r="AE1871" s="24" t="s">
        <v>32</v>
      </c>
      <c r="AF1871" s="24" t="s">
        <v>32</v>
      </c>
      <c r="AG1871" s="24" t="s">
        <v>32</v>
      </c>
      <c r="AH1871" s="24" t="s">
        <v>32</v>
      </c>
      <c r="AI1871" s="16" t="s">
        <v>17727</v>
      </c>
    </row>
    <row r="1872" spans="1:35" ht="30" x14ac:dyDescent="0.25">
      <c r="A1872" s="17">
        <v>118443</v>
      </c>
      <c r="B1872" s="18">
        <v>4</v>
      </c>
      <c r="C1872" s="16" t="s">
        <v>474</v>
      </c>
      <c r="D1872" s="21">
        <v>41270</v>
      </c>
      <c r="E1872" s="16" t="s">
        <v>1314</v>
      </c>
      <c r="F1872" s="21">
        <v>43952</v>
      </c>
      <c r="G1872" s="16" t="s">
        <v>105</v>
      </c>
      <c r="H1872" s="26" t="s">
        <v>292</v>
      </c>
      <c r="I1872" s="16" t="s">
        <v>2287</v>
      </c>
      <c r="J1872" s="20" t="s">
        <v>116</v>
      </c>
      <c r="K1872" s="16" t="s">
        <v>655</v>
      </c>
      <c r="L1872" s="16" t="s">
        <v>116</v>
      </c>
      <c r="M1872" s="26" t="s">
        <v>17726</v>
      </c>
      <c r="N1872" s="26" t="s">
        <v>17725</v>
      </c>
      <c r="O1872" s="16" t="s">
        <v>632</v>
      </c>
      <c r="P1872" s="26" t="s">
        <v>627</v>
      </c>
      <c r="R1872" s="16" t="s">
        <v>139</v>
      </c>
      <c r="S1872" s="16" t="s">
        <v>42</v>
      </c>
      <c r="T1872" s="22">
        <v>0</v>
      </c>
      <c r="U1872" s="21">
        <v>43140</v>
      </c>
      <c r="W1872" s="20" t="s">
        <v>43</v>
      </c>
      <c r="X1872" s="16" t="s">
        <v>78</v>
      </c>
      <c r="Z1872" s="24" t="s">
        <v>32</v>
      </c>
      <c r="AA1872" s="24" t="s">
        <v>32</v>
      </c>
      <c r="AB1872" s="24" t="s">
        <v>32</v>
      </c>
      <c r="AC1872" s="24" t="s">
        <v>32</v>
      </c>
      <c r="AD1872" s="25">
        <v>165833</v>
      </c>
      <c r="AE1872" s="25">
        <v>100000</v>
      </c>
      <c r="AF1872" s="25">
        <v>1788477</v>
      </c>
      <c r="AG1872" s="25">
        <v>0</v>
      </c>
      <c r="AH1872" s="25">
        <v>2054310</v>
      </c>
      <c r="AI1872" s="16" t="s">
        <v>17724</v>
      </c>
    </row>
    <row r="1873" spans="1:35" ht="30" x14ac:dyDescent="0.25">
      <c r="A1873" s="17">
        <v>118453</v>
      </c>
      <c r="B1873" s="18">
        <v>4</v>
      </c>
      <c r="C1873" s="16" t="s">
        <v>474</v>
      </c>
      <c r="D1873" s="21">
        <v>41281</v>
      </c>
      <c r="E1873" s="16" t="s">
        <v>1314</v>
      </c>
      <c r="F1873" s="21">
        <v>43952</v>
      </c>
      <c r="G1873" s="16" t="s">
        <v>105</v>
      </c>
      <c r="H1873" s="26" t="s">
        <v>564</v>
      </c>
      <c r="I1873" s="16" t="s">
        <v>2111</v>
      </c>
      <c r="J1873" s="20" t="s">
        <v>116</v>
      </c>
      <c r="K1873" s="16" t="s">
        <v>655</v>
      </c>
      <c r="L1873" s="16" t="s">
        <v>116</v>
      </c>
      <c r="M1873" s="26" t="s">
        <v>17723</v>
      </c>
      <c r="N1873" s="26" t="s">
        <v>627</v>
      </c>
      <c r="O1873" s="16" t="s">
        <v>632</v>
      </c>
      <c r="P1873" s="26" t="s">
        <v>627</v>
      </c>
      <c r="R1873" s="16" t="s">
        <v>139</v>
      </c>
      <c r="S1873" s="16" t="s">
        <v>42</v>
      </c>
      <c r="T1873" s="22">
        <v>0.33300000000000002</v>
      </c>
      <c r="U1873" s="21">
        <v>43329</v>
      </c>
      <c r="W1873" s="20" t="s">
        <v>43</v>
      </c>
      <c r="X1873" s="16" t="s">
        <v>78</v>
      </c>
      <c r="Z1873" s="24" t="s">
        <v>32</v>
      </c>
      <c r="AA1873" s="24" t="s">
        <v>32</v>
      </c>
      <c r="AB1873" s="24" t="s">
        <v>32</v>
      </c>
      <c r="AC1873" s="24" t="s">
        <v>32</v>
      </c>
      <c r="AD1873" s="25">
        <v>221282</v>
      </c>
      <c r="AE1873" s="25">
        <v>412000</v>
      </c>
      <c r="AF1873" s="25">
        <v>714377</v>
      </c>
      <c r="AG1873" s="25">
        <v>0</v>
      </c>
      <c r="AH1873" s="25">
        <v>1347659</v>
      </c>
      <c r="AI1873" s="16" t="s">
        <v>17722</v>
      </c>
    </row>
    <row r="1874" spans="1:35" ht="45" x14ac:dyDescent="0.25">
      <c r="A1874" s="17">
        <v>118459</v>
      </c>
      <c r="B1874" s="18">
        <v>1</v>
      </c>
      <c r="C1874" s="16" t="s">
        <v>31</v>
      </c>
      <c r="D1874" s="21">
        <v>41282</v>
      </c>
      <c r="E1874" s="16" t="s">
        <v>1314</v>
      </c>
      <c r="F1874" s="21">
        <v>44006</v>
      </c>
      <c r="G1874" s="16" t="s">
        <v>74</v>
      </c>
      <c r="H1874" s="26" t="s">
        <v>283</v>
      </c>
      <c r="I1874" s="16" t="s">
        <v>1772</v>
      </c>
      <c r="J1874" s="20" t="s">
        <v>116</v>
      </c>
      <c r="L1874" s="16" t="s">
        <v>116</v>
      </c>
      <c r="M1874" s="26" t="s">
        <v>1773</v>
      </c>
      <c r="N1874" s="26" t="s">
        <v>1774</v>
      </c>
      <c r="O1874" s="16" t="s">
        <v>632</v>
      </c>
      <c r="P1874" s="26" t="s">
        <v>1775</v>
      </c>
      <c r="R1874" s="16" t="s">
        <v>139</v>
      </c>
      <c r="S1874" s="16" t="s">
        <v>42</v>
      </c>
      <c r="T1874" s="22">
        <v>3.0000000000000001E-3</v>
      </c>
      <c r="U1874" s="21">
        <v>43966</v>
      </c>
      <c r="W1874" s="20" t="s">
        <v>43</v>
      </c>
      <c r="X1874" s="16" t="s">
        <v>140</v>
      </c>
      <c r="Z1874" s="25">
        <v>0</v>
      </c>
      <c r="AA1874" s="25">
        <v>0</v>
      </c>
      <c r="AB1874" s="25">
        <v>-30900</v>
      </c>
      <c r="AC1874" s="25">
        <v>0</v>
      </c>
      <c r="AD1874" s="25">
        <v>166300</v>
      </c>
      <c r="AE1874" s="25">
        <v>35000</v>
      </c>
      <c r="AF1874" s="25">
        <v>1291146.76</v>
      </c>
      <c r="AG1874" s="25">
        <v>0</v>
      </c>
      <c r="AH1874" s="25">
        <v>1492446.76</v>
      </c>
      <c r="AI1874" s="16" t="s">
        <v>1776</v>
      </c>
    </row>
    <row r="1875" spans="1:35" x14ac:dyDescent="0.25">
      <c r="A1875" s="17">
        <v>118461</v>
      </c>
      <c r="B1875" s="18">
        <v>4</v>
      </c>
      <c r="C1875" s="16" t="s">
        <v>73</v>
      </c>
      <c r="D1875" s="21">
        <v>41282</v>
      </c>
      <c r="E1875" s="16" t="s">
        <v>1173</v>
      </c>
      <c r="F1875" s="21">
        <v>41282</v>
      </c>
      <c r="G1875" s="16" t="s">
        <v>1173</v>
      </c>
      <c r="H1875" s="26" t="s">
        <v>349</v>
      </c>
      <c r="M1875" s="26" t="s">
        <v>17721</v>
      </c>
      <c r="O1875" s="16" t="s">
        <v>1171</v>
      </c>
      <c r="P1875" s="26" t="s">
        <v>1062</v>
      </c>
      <c r="T1875" s="23" t="s">
        <v>32</v>
      </c>
      <c r="W1875" s="20" t="s">
        <v>43</v>
      </c>
      <c r="Z1875" s="24" t="s">
        <v>32</v>
      </c>
      <c r="AA1875" s="24" t="s">
        <v>32</v>
      </c>
      <c r="AB1875" s="24" t="s">
        <v>32</v>
      </c>
      <c r="AC1875" s="24" t="s">
        <v>32</v>
      </c>
      <c r="AD1875" s="24" t="s">
        <v>32</v>
      </c>
      <c r="AE1875" s="24" t="s">
        <v>32</v>
      </c>
      <c r="AF1875" s="24" t="s">
        <v>32</v>
      </c>
      <c r="AG1875" s="24" t="s">
        <v>32</v>
      </c>
      <c r="AH1875" s="24" t="s">
        <v>32</v>
      </c>
    </row>
    <row r="1876" spans="1:35" ht="45" x14ac:dyDescent="0.25">
      <c r="A1876" s="17">
        <v>118466</v>
      </c>
      <c r="B1876" s="18">
        <v>2</v>
      </c>
      <c r="C1876" s="16" t="s">
        <v>73</v>
      </c>
      <c r="D1876" s="21">
        <v>41285</v>
      </c>
      <c r="E1876" s="16" t="s">
        <v>1530</v>
      </c>
      <c r="F1876" s="21">
        <v>44215</v>
      </c>
      <c r="G1876" s="16" t="s">
        <v>75</v>
      </c>
      <c r="H1876" s="26" t="s">
        <v>383</v>
      </c>
      <c r="M1876" s="26" t="s">
        <v>17720</v>
      </c>
      <c r="N1876" s="26" t="s">
        <v>17719</v>
      </c>
      <c r="O1876" s="16" t="s">
        <v>60</v>
      </c>
      <c r="P1876" s="26" t="s">
        <v>188</v>
      </c>
      <c r="R1876" s="16" t="s">
        <v>139</v>
      </c>
      <c r="S1876" s="16" t="s">
        <v>84</v>
      </c>
      <c r="T1876" s="22">
        <v>0</v>
      </c>
      <c r="W1876" s="20" t="s">
        <v>43</v>
      </c>
      <c r="Z1876" s="24" t="s">
        <v>32</v>
      </c>
      <c r="AA1876" s="24" t="s">
        <v>32</v>
      </c>
      <c r="AB1876" s="24" t="s">
        <v>32</v>
      </c>
      <c r="AC1876" s="24" t="s">
        <v>32</v>
      </c>
      <c r="AD1876" s="25">
        <v>65000</v>
      </c>
      <c r="AE1876" s="25">
        <v>0</v>
      </c>
      <c r="AF1876" s="25">
        <v>611232</v>
      </c>
      <c r="AG1876" s="25">
        <v>0</v>
      </c>
      <c r="AH1876" s="25">
        <v>676232</v>
      </c>
      <c r="AI1876" s="16" t="s">
        <v>17718</v>
      </c>
    </row>
    <row r="1877" spans="1:35" x14ac:dyDescent="0.25">
      <c r="A1877" s="17">
        <v>118481</v>
      </c>
      <c r="B1877" s="18">
        <v>1</v>
      </c>
      <c r="C1877" s="16" t="s">
        <v>73</v>
      </c>
      <c r="D1877" s="21">
        <v>41288</v>
      </c>
      <c r="E1877" s="16" t="s">
        <v>1173</v>
      </c>
      <c r="F1877" s="21">
        <v>41289</v>
      </c>
      <c r="G1877" s="16" t="s">
        <v>1173</v>
      </c>
      <c r="H1877" s="26" t="s">
        <v>394</v>
      </c>
      <c r="M1877" s="26" t="s">
        <v>17717</v>
      </c>
      <c r="O1877" s="16" t="s">
        <v>1171</v>
      </c>
      <c r="T1877" s="23" t="s">
        <v>32</v>
      </c>
      <c r="W1877" s="20" t="s">
        <v>43</v>
      </c>
      <c r="Z1877" s="24" t="s">
        <v>32</v>
      </c>
      <c r="AA1877" s="24" t="s">
        <v>32</v>
      </c>
      <c r="AB1877" s="24" t="s">
        <v>32</v>
      </c>
      <c r="AC1877" s="24" t="s">
        <v>32</v>
      </c>
      <c r="AD1877" s="24" t="s">
        <v>32</v>
      </c>
      <c r="AE1877" s="24" t="s">
        <v>32</v>
      </c>
      <c r="AF1877" s="24" t="s">
        <v>32</v>
      </c>
      <c r="AG1877" s="24" t="s">
        <v>32</v>
      </c>
      <c r="AH1877" s="24" t="s">
        <v>32</v>
      </c>
    </row>
    <row r="1878" spans="1:35" ht="30" x14ac:dyDescent="0.25">
      <c r="A1878" s="17">
        <v>118486</v>
      </c>
      <c r="B1878" s="18">
        <v>2</v>
      </c>
      <c r="C1878" s="16" t="s">
        <v>474</v>
      </c>
      <c r="D1878" s="21">
        <v>41289</v>
      </c>
      <c r="E1878" s="16" t="s">
        <v>654</v>
      </c>
      <c r="F1878" s="21">
        <v>44362</v>
      </c>
      <c r="G1878" s="16" t="s">
        <v>32</v>
      </c>
      <c r="H1878" s="26" t="s">
        <v>241</v>
      </c>
      <c r="I1878" s="16" t="s">
        <v>1777</v>
      </c>
      <c r="J1878" s="20" t="s">
        <v>116</v>
      </c>
      <c r="L1878" s="16" t="s">
        <v>116</v>
      </c>
      <c r="M1878" s="26" t="s">
        <v>1778</v>
      </c>
      <c r="N1878" s="26" t="s">
        <v>453</v>
      </c>
      <c r="O1878" s="16" t="s">
        <v>632</v>
      </c>
      <c r="P1878" s="26" t="s">
        <v>453</v>
      </c>
      <c r="T1878" s="22">
        <v>0.26</v>
      </c>
      <c r="U1878" s="21">
        <v>44113</v>
      </c>
      <c r="W1878" s="20" t="s">
        <v>43</v>
      </c>
      <c r="X1878" s="16" t="s">
        <v>140</v>
      </c>
      <c r="Z1878" s="25">
        <v>70000</v>
      </c>
      <c r="AA1878" s="25">
        <v>0</v>
      </c>
      <c r="AB1878" s="25">
        <v>354486</v>
      </c>
      <c r="AC1878" s="25">
        <v>0</v>
      </c>
      <c r="AD1878" s="25">
        <v>161500</v>
      </c>
      <c r="AE1878" s="25">
        <v>50000</v>
      </c>
      <c r="AF1878" s="25">
        <v>354486</v>
      </c>
      <c r="AG1878" s="25">
        <v>0</v>
      </c>
      <c r="AH1878" s="25">
        <v>565986</v>
      </c>
      <c r="AI1878" s="16" t="s">
        <v>1779</v>
      </c>
    </row>
    <row r="1879" spans="1:35" x14ac:dyDescent="0.25">
      <c r="A1879" s="17">
        <v>118489</v>
      </c>
      <c r="B1879" s="18">
        <v>4</v>
      </c>
      <c r="C1879" s="16" t="s">
        <v>73</v>
      </c>
      <c r="D1879" s="21">
        <v>41291</v>
      </c>
      <c r="E1879" s="16" t="s">
        <v>1173</v>
      </c>
      <c r="F1879" s="21">
        <v>41291</v>
      </c>
      <c r="G1879" s="16" t="s">
        <v>1173</v>
      </c>
      <c r="H1879" s="26" t="s">
        <v>92</v>
      </c>
      <c r="M1879" s="26" t="s">
        <v>17715</v>
      </c>
      <c r="O1879" s="16" t="s">
        <v>1171</v>
      </c>
      <c r="P1879" s="26" t="s">
        <v>1062</v>
      </c>
      <c r="T1879" s="23" t="s">
        <v>32</v>
      </c>
      <c r="W1879" s="20" t="s">
        <v>43</v>
      </c>
      <c r="Z1879" s="24" t="s">
        <v>32</v>
      </c>
      <c r="AA1879" s="24" t="s">
        <v>32</v>
      </c>
      <c r="AB1879" s="24" t="s">
        <v>32</v>
      </c>
      <c r="AC1879" s="24" t="s">
        <v>32</v>
      </c>
      <c r="AD1879" s="24" t="s">
        <v>32</v>
      </c>
      <c r="AE1879" s="24" t="s">
        <v>32</v>
      </c>
      <c r="AF1879" s="24" t="s">
        <v>32</v>
      </c>
      <c r="AG1879" s="24" t="s">
        <v>32</v>
      </c>
      <c r="AH1879" s="24" t="s">
        <v>32</v>
      </c>
      <c r="AI1879" s="16" t="s">
        <v>17716</v>
      </c>
    </row>
    <row r="1880" spans="1:35" x14ac:dyDescent="0.25">
      <c r="A1880" s="17">
        <v>118490</v>
      </c>
      <c r="B1880" s="18">
        <v>4</v>
      </c>
      <c r="C1880" s="16" t="s">
        <v>73</v>
      </c>
      <c r="D1880" s="21">
        <v>41291</v>
      </c>
      <c r="E1880" s="16" t="s">
        <v>1173</v>
      </c>
      <c r="F1880" s="21">
        <v>41291</v>
      </c>
      <c r="G1880" s="16" t="s">
        <v>32</v>
      </c>
      <c r="H1880" s="26" t="s">
        <v>92</v>
      </c>
      <c r="M1880" s="26" t="s">
        <v>17715</v>
      </c>
      <c r="O1880" s="16" t="s">
        <v>1171</v>
      </c>
      <c r="T1880" s="23" t="s">
        <v>32</v>
      </c>
      <c r="W1880" s="20" t="s">
        <v>43</v>
      </c>
      <c r="Z1880" s="24" t="s">
        <v>32</v>
      </c>
      <c r="AA1880" s="24" t="s">
        <v>32</v>
      </c>
      <c r="AB1880" s="24" t="s">
        <v>32</v>
      </c>
      <c r="AC1880" s="24" t="s">
        <v>32</v>
      </c>
      <c r="AD1880" s="24" t="s">
        <v>32</v>
      </c>
      <c r="AE1880" s="24" t="s">
        <v>32</v>
      </c>
      <c r="AF1880" s="24" t="s">
        <v>32</v>
      </c>
      <c r="AG1880" s="24" t="s">
        <v>32</v>
      </c>
      <c r="AH1880" s="24" t="s">
        <v>32</v>
      </c>
    </row>
    <row r="1881" spans="1:35" x14ac:dyDescent="0.25">
      <c r="A1881" s="17">
        <v>118491</v>
      </c>
      <c r="B1881" s="18">
        <v>6</v>
      </c>
      <c r="C1881" s="16" t="s">
        <v>73</v>
      </c>
      <c r="D1881" s="21">
        <v>41292</v>
      </c>
      <c r="E1881" s="16" t="s">
        <v>142</v>
      </c>
      <c r="F1881" s="21">
        <v>43419</v>
      </c>
      <c r="G1881" s="16" t="s">
        <v>75</v>
      </c>
      <c r="H1881" s="26" t="s">
        <v>76</v>
      </c>
      <c r="M1881" s="26" t="s">
        <v>17714</v>
      </c>
      <c r="O1881" s="16" t="s">
        <v>78</v>
      </c>
      <c r="P1881" s="26" t="s">
        <v>551</v>
      </c>
      <c r="T1881" s="23" t="s">
        <v>32</v>
      </c>
      <c r="W1881" s="20" t="s">
        <v>43</v>
      </c>
      <c r="Z1881" s="24" t="s">
        <v>32</v>
      </c>
      <c r="AA1881" s="24" t="s">
        <v>32</v>
      </c>
      <c r="AB1881" s="24" t="s">
        <v>32</v>
      </c>
      <c r="AC1881" s="24" t="s">
        <v>32</v>
      </c>
      <c r="AD1881" s="25">
        <v>537500</v>
      </c>
      <c r="AE1881" s="25">
        <v>0</v>
      </c>
      <c r="AF1881" s="25">
        <v>0</v>
      </c>
      <c r="AG1881" s="25">
        <v>0</v>
      </c>
      <c r="AH1881" s="25">
        <v>537500</v>
      </c>
    </row>
    <row r="1882" spans="1:35" ht="60" x14ac:dyDescent="0.25">
      <c r="A1882" s="17">
        <v>118492</v>
      </c>
      <c r="B1882" s="18">
        <v>4</v>
      </c>
      <c r="C1882" s="16" t="s">
        <v>73</v>
      </c>
      <c r="D1882" s="21">
        <v>41292</v>
      </c>
      <c r="E1882" s="16" t="s">
        <v>1281</v>
      </c>
      <c r="F1882" s="21">
        <v>44215</v>
      </c>
      <c r="G1882" s="16" t="s">
        <v>75</v>
      </c>
      <c r="H1882" s="26" t="s">
        <v>126</v>
      </c>
      <c r="I1882" s="16" t="s">
        <v>17713</v>
      </c>
      <c r="M1882" s="26" t="s">
        <v>17712</v>
      </c>
      <c r="N1882" s="26" t="s">
        <v>17711</v>
      </c>
      <c r="O1882" s="16" t="s">
        <v>60</v>
      </c>
      <c r="P1882" s="26" t="s">
        <v>568</v>
      </c>
      <c r="R1882" s="16" t="s">
        <v>139</v>
      </c>
      <c r="S1882" s="16" t="s">
        <v>192</v>
      </c>
      <c r="T1882" s="22">
        <v>0.73</v>
      </c>
      <c r="W1882" s="20" t="s">
        <v>43</v>
      </c>
      <c r="X1882" s="16" t="s">
        <v>78</v>
      </c>
      <c r="Z1882" s="24" t="s">
        <v>32</v>
      </c>
      <c r="AA1882" s="24" t="s">
        <v>32</v>
      </c>
      <c r="AB1882" s="24" t="s">
        <v>32</v>
      </c>
      <c r="AC1882" s="24" t="s">
        <v>32</v>
      </c>
      <c r="AD1882" s="25">
        <v>281250</v>
      </c>
      <c r="AE1882" s="25">
        <v>281000</v>
      </c>
      <c r="AF1882" s="25">
        <v>0</v>
      </c>
      <c r="AG1882" s="25">
        <v>0</v>
      </c>
      <c r="AH1882" s="25">
        <v>562250</v>
      </c>
      <c r="AI1882" s="16" t="s">
        <v>17710</v>
      </c>
    </row>
    <row r="1883" spans="1:35" x14ac:dyDescent="0.25">
      <c r="A1883" s="17">
        <v>118494</v>
      </c>
      <c r="B1883" s="18">
        <v>3</v>
      </c>
      <c r="C1883" s="16" t="s">
        <v>474</v>
      </c>
      <c r="D1883" s="21">
        <v>41298</v>
      </c>
      <c r="E1883" s="16" t="s">
        <v>1517</v>
      </c>
      <c r="F1883" s="21">
        <v>44280</v>
      </c>
      <c r="G1883" s="16" t="s">
        <v>75</v>
      </c>
      <c r="H1883" s="26" t="s">
        <v>173</v>
      </c>
      <c r="I1883" s="16" t="s">
        <v>1518</v>
      </c>
      <c r="J1883" s="20" t="s">
        <v>1518</v>
      </c>
      <c r="M1883" s="26" t="s">
        <v>17709</v>
      </c>
      <c r="O1883" s="16" t="s">
        <v>78</v>
      </c>
      <c r="P1883" s="26" t="s">
        <v>138</v>
      </c>
      <c r="R1883" s="16" t="s">
        <v>139</v>
      </c>
      <c r="S1883" s="16" t="s">
        <v>42</v>
      </c>
      <c r="T1883" s="23" t="s">
        <v>32</v>
      </c>
      <c r="U1883" s="21">
        <v>42342</v>
      </c>
      <c r="W1883" s="20" t="s">
        <v>43</v>
      </c>
      <c r="X1883" s="16" t="s">
        <v>140</v>
      </c>
      <c r="Z1883" s="24" t="s">
        <v>32</v>
      </c>
      <c r="AA1883" s="24" t="s">
        <v>32</v>
      </c>
      <c r="AB1883" s="24" t="s">
        <v>32</v>
      </c>
      <c r="AC1883" s="24" t="s">
        <v>32</v>
      </c>
      <c r="AD1883" s="25">
        <v>28883.57</v>
      </c>
      <c r="AE1883" s="25">
        <v>418500</v>
      </c>
      <c r="AF1883" s="25">
        <v>632044.74</v>
      </c>
      <c r="AG1883" s="25">
        <v>0</v>
      </c>
      <c r="AH1883" s="25">
        <v>1079428.31</v>
      </c>
      <c r="AI1883" s="16" t="s">
        <v>17708</v>
      </c>
    </row>
    <row r="1884" spans="1:35" x14ac:dyDescent="0.25">
      <c r="A1884" s="17">
        <v>118496</v>
      </c>
      <c r="B1884" s="18">
        <v>1</v>
      </c>
      <c r="C1884" s="16" t="s">
        <v>73</v>
      </c>
      <c r="D1884" s="21">
        <v>41299</v>
      </c>
      <c r="E1884" s="16" t="s">
        <v>142</v>
      </c>
      <c r="F1884" s="21">
        <v>43476</v>
      </c>
      <c r="G1884" s="16" t="s">
        <v>75</v>
      </c>
      <c r="H1884" s="26" t="s">
        <v>158</v>
      </c>
      <c r="M1884" s="26" t="s">
        <v>17707</v>
      </c>
      <c r="O1884" s="16" t="s">
        <v>151</v>
      </c>
      <c r="P1884" s="26" t="s">
        <v>4592</v>
      </c>
      <c r="R1884" s="16" t="s">
        <v>41</v>
      </c>
      <c r="S1884" s="16" t="s">
        <v>42</v>
      </c>
      <c r="T1884" s="22">
        <v>0</v>
      </c>
      <c r="W1884" s="20" t="s">
        <v>43</v>
      </c>
      <c r="X1884" s="16" t="s">
        <v>78</v>
      </c>
      <c r="Z1884" s="24" t="s">
        <v>32</v>
      </c>
      <c r="AA1884" s="24" t="s">
        <v>32</v>
      </c>
      <c r="AB1884" s="24" t="s">
        <v>32</v>
      </c>
      <c r="AC1884" s="24" t="s">
        <v>32</v>
      </c>
      <c r="AD1884" s="24" t="s">
        <v>32</v>
      </c>
      <c r="AE1884" s="24" t="s">
        <v>32</v>
      </c>
      <c r="AF1884" s="24" t="s">
        <v>32</v>
      </c>
      <c r="AG1884" s="24" t="s">
        <v>32</v>
      </c>
      <c r="AH1884" s="24" t="s">
        <v>32</v>
      </c>
    </row>
    <row r="1885" spans="1:35" ht="45" x14ac:dyDescent="0.25">
      <c r="A1885" s="17">
        <v>118502</v>
      </c>
      <c r="B1885" s="18">
        <v>2</v>
      </c>
      <c r="C1885" s="16" t="s">
        <v>31</v>
      </c>
      <c r="D1885" s="21">
        <v>41303</v>
      </c>
      <c r="E1885" s="16" t="s">
        <v>654</v>
      </c>
      <c r="F1885" s="21">
        <v>43902</v>
      </c>
      <c r="G1885" s="16" t="s">
        <v>514</v>
      </c>
      <c r="H1885" s="26" t="s">
        <v>286</v>
      </c>
      <c r="I1885" s="16" t="s">
        <v>464</v>
      </c>
      <c r="J1885" s="20" t="s">
        <v>116</v>
      </c>
      <c r="L1885" s="16" t="s">
        <v>116</v>
      </c>
      <c r="M1885" s="26" t="s">
        <v>1780</v>
      </c>
      <c r="N1885" s="26" t="s">
        <v>631</v>
      </c>
      <c r="O1885" s="16" t="s">
        <v>632</v>
      </c>
      <c r="P1885" s="26" t="s">
        <v>631</v>
      </c>
      <c r="R1885" s="16" t="s">
        <v>139</v>
      </c>
      <c r="S1885" s="16" t="s">
        <v>42</v>
      </c>
      <c r="T1885" s="22">
        <v>0</v>
      </c>
      <c r="U1885" s="21">
        <v>43868</v>
      </c>
      <c r="W1885" s="20" t="s">
        <v>43</v>
      </c>
      <c r="X1885" s="16" t="s">
        <v>78</v>
      </c>
      <c r="Z1885" s="25">
        <v>0</v>
      </c>
      <c r="AA1885" s="25">
        <v>0</v>
      </c>
      <c r="AB1885" s="25">
        <v>244012</v>
      </c>
      <c r="AC1885" s="25">
        <v>0</v>
      </c>
      <c r="AD1885" s="25">
        <v>175000</v>
      </c>
      <c r="AE1885" s="25">
        <v>378000</v>
      </c>
      <c r="AF1885" s="25">
        <v>2161108</v>
      </c>
      <c r="AG1885" s="25">
        <v>0</v>
      </c>
      <c r="AH1885" s="25">
        <v>2714108</v>
      </c>
      <c r="AI1885" s="16" t="s">
        <v>1781</v>
      </c>
    </row>
    <row r="1886" spans="1:35" ht="45" x14ac:dyDescent="0.25">
      <c r="A1886" s="17">
        <v>118505.02</v>
      </c>
      <c r="B1886" s="18">
        <v>3</v>
      </c>
      <c r="C1886" s="16" t="s">
        <v>47</v>
      </c>
      <c r="D1886" s="21">
        <v>41946</v>
      </c>
      <c r="E1886" s="16" t="s">
        <v>56</v>
      </c>
      <c r="F1886" s="21">
        <v>44334</v>
      </c>
      <c r="G1886" s="16" t="s">
        <v>1124</v>
      </c>
      <c r="H1886" s="26" t="s">
        <v>362</v>
      </c>
      <c r="M1886" s="26" t="s">
        <v>1782</v>
      </c>
      <c r="N1886" s="26" t="s">
        <v>1783</v>
      </c>
      <c r="O1886" s="16" t="s">
        <v>60</v>
      </c>
      <c r="P1886" s="26" t="s">
        <v>67</v>
      </c>
      <c r="T1886" s="23" t="s">
        <v>32</v>
      </c>
      <c r="W1886" s="20" t="s">
        <v>43</v>
      </c>
      <c r="X1886" s="16" t="s">
        <v>140</v>
      </c>
      <c r="Z1886" s="25">
        <v>0</v>
      </c>
      <c r="AA1886" s="25">
        <v>0</v>
      </c>
      <c r="AB1886" s="25">
        <v>36808.089999999997</v>
      </c>
      <c r="AC1886" s="25">
        <v>0</v>
      </c>
      <c r="AD1886" s="25">
        <v>0</v>
      </c>
      <c r="AE1886" s="25">
        <v>0</v>
      </c>
      <c r="AF1886" s="25">
        <v>1469956.09</v>
      </c>
      <c r="AG1886" s="25">
        <v>0</v>
      </c>
      <c r="AH1886" s="25">
        <v>1469956.09</v>
      </c>
      <c r="AI1886" s="16" t="s">
        <v>1784</v>
      </c>
    </row>
    <row r="1887" spans="1:35" ht="30" x14ac:dyDescent="0.25">
      <c r="A1887" s="17">
        <v>118508</v>
      </c>
      <c r="B1887" s="18">
        <v>2</v>
      </c>
      <c r="C1887" s="16" t="s">
        <v>474</v>
      </c>
      <c r="D1887" s="21">
        <v>41304</v>
      </c>
      <c r="E1887" s="16" t="s">
        <v>654</v>
      </c>
      <c r="F1887" s="21">
        <v>44279</v>
      </c>
      <c r="G1887" s="16" t="s">
        <v>75</v>
      </c>
      <c r="H1887" s="26" t="s">
        <v>154</v>
      </c>
      <c r="I1887" s="16" t="s">
        <v>155</v>
      </c>
      <c r="J1887" s="20" t="s">
        <v>148</v>
      </c>
      <c r="L1887" s="16" t="s">
        <v>149</v>
      </c>
      <c r="M1887" s="26" t="s">
        <v>17706</v>
      </c>
      <c r="N1887" s="26" t="s">
        <v>17705</v>
      </c>
      <c r="O1887" s="16" t="s">
        <v>632</v>
      </c>
      <c r="P1887" s="26" t="s">
        <v>453</v>
      </c>
      <c r="T1887" s="22">
        <v>0.42</v>
      </c>
      <c r="U1887" s="21">
        <v>42048</v>
      </c>
      <c r="W1887" s="20" t="s">
        <v>43</v>
      </c>
      <c r="X1887" s="16" t="s">
        <v>454</v>
      </c>
      <c r="Z1887" s="24" t="s">
        <v>32</v>
      </c>
      <c r="AA1887" s="24" t="s">
        <v>32</v>
      </c>
      <c r="AB1887" s="24" t="s">
        <v>32</v>
      </c>
      <c r="AC1887" s="24" t="s">
        <v>32</v>
      </c>
      <c r="AD1887" s="25">
        <v>25000</v>
      </c>
      <c r="AE1887" s="25">
        <v>0</v>
      </c>
      <c r="AF1887" s="25">
        <v>646825</v>
      </c>
      <c r="AG1887" s="25">
        <v>0</v>
      </c>
      <c r="AH1887" s="25">
        <v>671825</v>
      </c>
      <c r="AI1887" s="16" t="s">
        <v>17704</v>
      </c>
    </row>
    <row r="1888" spans="1:35" ht="45" x14ac:dyDescent="0.25">
      <c r="A1888" s="17">
        <v>118524.01</v>
      </c>
      <c r="B1888" s="18">
        <v>1</v>
      </c>
      <c r="C1888" s="16" t="s">
        <v>31</v>
      </c>
      <c r="D1888" s="21">
        <v>41578</v>
      </c>
      <c r="E1888" s="16" t="s">
        <v>56</v>
      </c>
      <c r="F1888" s="21">
        <v>44215</v>
      </c>
      <c r="G1888" s="16" t="s">
        <v>75</v>
      </c>
      <c r="H1888" s="26" t="s">
        <v>182</v>
      </c>
      <c r="M1888" s="26" t="s">
        <v>17703</v>
      </c>
      <c r="N1888" s="26" t="s">
        <v>17702</v>
      </c>
      <c r="O1888" s="16" t="s">
        <v>60</v>
      </c>
      <c r="P1888" s="26" t="s">
        <v>67</v>
      </c>
      <c r="T1888" s="22">
        <v>0</v>
      </c>
      <c r="W1888" s="20" t="s">
        <v>43</v>
      </c>
      <c r="X1888" s="16" t="s">
        <v>140</v>
      </c>
      <c r="Z1888" s="24" t="s">
        <v>32</v>
      </c>
      <c r="AA1888" s="24" t="s">
        <v>32</v>
      </c>
      <c r="AB1888" s="24" t="s">
        <v>32</v>
      </c>
      <c r="AC1888" s="24" t="s">
        <v>32</v>
      </c>
      <c r="AD1888" s="25">
        <v>0</v>
      </c>
      <c r="AE1888" s="25">
        <v>0</v>
      </c>
      <c r="AF1888" s="25">
        <v>1203149</v>
      </c>
      <c r="AG1888" s="25">
        <v>0</v>
      </c>
      <c r="AH1888" s="25">
        <v>1203149</v>
      </c>
      <c r="AI1888" s="16" t="s">
        <v>17701</v>
      </c>
    </row>
    <row r="1889" spans="1:35" x14ac:dyDescent="0.25">
      <c r="A1889" s="17">
        <v>118540</v>
      </c>
      <c r="B1889" s="18">
        <v>4</v>
      </c>
      <c r="C1889" s="16" t="s">
        <v>73</v>
      </c>
      <c r="D1889" s="21">
        <v>41316</v>
      </c>
      <c r="E1889" s="16" t="s">
        <v>142</v>
      </c>
      <c r="F1889" s="21">
        <v>43475</v>
      </c>
      <c r="G1889" s="16" t="s">
        <v>75</v>
      </c>
      <c r="H1889" s="26" t="s">
        <v>261</v>
      </c>
      <c r="I1889" s="16" t="s">
        <v>6228</v>
      </c>
      <c r="J1889" s="20" t="s">
        <v>116</v>
      </c>
      <c r="L1889" s="16" t="s">
        <v>116</v>
      </c>
      <c r="M1889" s="26" t="s">
        <v>17700</v>
      </c>
      <c r="O1889" s="16" t="s">
        <v>179</v>
      </c>
      <c r="P1889" s="26" t="s">
        <v>40</v>
      </c>
      <c r="R1889" s="16" t="s">
        <v>41</v>
      </c>
      <c r="S1889" s="16" t="s">
        <v>42</v>
      </c>
      <c r="T1889" s="22">
        <v>0</v>
      </c>
      <c r="W1889" s="20" t="s">
        <v>43</v>
      </c>
      <c r="X1889" s="16" t="s">
        <v>78</v>
      </c>
      <c r="Y1889" s="26" t="s">
        <v>17699</v>
      </c>
      <c r="Z1889" s="24" t="s">
        <v>32</v>
      </c>
      <c r="AA1889" s="24" t="s">
        <v>32</v>
      </c>
      <c r="AB1889" s="24" t="s">
        <v>32</v>
      </c>
      <c r="AC1889" s="24" t="s">
        <v>32</v>
      </c>
      <c r="AD1889" s="25">
        <v>0</v>
      </c>
      <c r="AE1889" s="25">
        <v>0</v>
      </c>
      <c r="AF1889" s="25">
        <v>65500</v>
      </c>
      <c r="AG1889" s="25">
        <v>0</v>
      </c>
      <c r="AH1889" s="25">
        <v>65500</v>
      </c>
      <c r="AI1889" s="16" t="s">
        <v>17698</v>
      </c>
    </row>
    <row r="1890" spans="1:35" ht="30" x14ac:dyDescent="0.25">
      <c r="A1890" s="17">
        <v>118541</v>
      </c>
      <c r="B1890" s="18">
        <v>2</v>
      </c>
      <c r="C1890" s="16" t="s">
        <v>47</v>
      </c>
      <c r="D1890" s="21">
        <v>41316</v>
      </c>
      <c r="E1890" s="16" t="s">
        <v>654</v>
      </c>
      <c r="F1890" s="21">
        <v>44089</v>
      </c>
      <c r="G1890" s="16" t="s">
        <v>103</v>
      </c>
      <c r="H1890" s="26" t="s">
        <v>371</v>
      </c>
      <c r="I1890" s="16" t="s">
        <v>1234</v>
      </c>
      <c r="J1890" s="20" t="s">
        <v>116</v>
      </c>
      <c r="L1890" s="16" t="s">
        <v>116</v>
      </c>
      <c r="M1890" s="26" t="s">
        <v>1785</v>
      </c>
      <c r="N1890" s="26" t="s">
        <v>1786</v>
      </c>
      <c r="O1890" s="16" t="s">
        <v>632</v>
      </c>
      <c r="P1890" s="26" t="s">
        <v>453</v>
      </c>
      <c r="T1890" s="22">
        <v>0.09</v>
      </c>
      <c r="U1890" s="21">
        <v>43595</v>
      </c>
      <c r="W1890" s="20" t="s">
        <v>43</v>
      </c>
      <c r="X1890" s="16" t="s">
        <v>140</v>
      </c>
      <c r="Z1890" s="25">
        <v>-651.07000000000005</v>
      </c>
      <c r="AA1890" s="25">
        <v>0</v>
      </c>
      <c r="AB1890" s="25">
        <v>62054.15</v>
      </c>
      <c r="AC1890" s="25">
        <v>0</v>
      </c>
      <c r="AD1890" s="25">
        <v>124975.43</v>
      </c>
      <c r="AE1890" s="25">
        <v>0</v>
      </c>
      <c r="AF1890" s="25">
        <v>2763668.15</v>
      </c>
      <c r="AG1890" s="25">
        <v>0</v>
      </c>
      <c r="AH1890" s="25">
        <v>2888643.58</v>
      </c>
      <c r="AI1890" s="16" t="s">
        <v>1787</v>
      </c>
    </row>
    <row r="1891" spans="1:35" x14ac:dyDescent="0.25">
      <c r="A1891" s="17">
        <v>118543</v>
      </c>
      <c r="B1891" s="18">
        <v>2</v>
      </c>
      <c r="C1891" s="16" t="s">
        <v>73</v>
      </c>
      <c r="D1891" s="21">
        <v>41317</v>
      </c>
      <c r="E1891" s="16" t="s">
        <v>1173</v>
      </c>
      <c r="F1891" s="21">
        <v>43167</v>
      </c>
      <c r="G1891" s="16" t="s">
        <v>1173</v>
      </c>
      <c r="H1891" s="26" t="s">
        <v>312</v>
      </c>
      <c r="M1891" s="26" t="s">
        <v>17697</v>
      </c>
      <c r="O1891" s="16" t="s">
        <v>1171</v>
      </c>
      <c r="P1891" s="26" t="s">
        <v>1062</v>
      </c>
      <c r="T1891" s="23" t="s">
        <v>32</v>
      </c>
      <c r="W1891" s="20" t="s">
        <v>43</v>
      </c>
      <c r="Z1891" s="24" t="s">
        <v>32</v>
      </c>
      <c r="AA1891" s="24" t="s">
        <v>32</v>
      </c>
      <c r="AB1891" s="24" t="s">
        <v>32</v>
      </c>
      <c r="AC1891" s="24" t="s">
        <v>32</v>
      </c>
      <c r="AD1891" s="25">
        <v>0</v>
      </c>
      <c r="AE1891" s="25">
        <v>0</v>
      </c>
      <c r="AF1891" s="25">
        <v>690807.97</v>
      </c>
      <c r="AG1891" s="25">
        <v>0</v>
      </c>
      <c r="AH1891" s="25">
        <v>690807.97</v>
      </c>
      <c r="AI1891" s="16" t="s">
        <v>17696</v>
      </c>
    </row>
    <row r="1892" spans="1:35" x14ac:dyDescent="0.25">
      <c r="A1892" s="17">
        <v>118551</v>
      </c>
      <c r="B1892" s="18">
        <v>6</v>
      </c>
      <c r="C1892" s="16" t="s">
        <v>73</v>
      </c>
      <c r="D1892" s="21">
        <v>41325</v>
      </c>
      <c r="E1892" s="16" t="s">
        <v>1207</v>
      </c>
      <c r="F1892" s="21">
        <v>41346</v>
      </c>
      <c r="G1892" s="16" t="s">
        <v>142</v>
      </c>
      <c r="H1892" s="26" t="s">
        <v>76</v>
      </c>
      <c r="M1892" s="26" t="s">
        <v>17695</v>
      </c>
      <c r="O1892" s="16" t="s">
        <v>78</v>
      </c>
      <c r="P1892" s="26" t="s">
        <v>632</v>
      </c>
      <c r="T1892" s="23" t="s">
        <v>32</v>
      </c>
      <c r="W1892" s="20" t="s">
        <v>43</v>
      </c>
      <c r="Z1892" s="24" t="s">
        <v>32</v>
      </c>
      <c r="AA1892" s="24" t="s">
        <v>32</v>
      </c>
      <c r="AB1892" s="24" t="s">
        <v>32</v>
      </c>
      <c r="AC1892" s="24" t="s">
        <v>32</v>
      </c>
      <c r="AD1892" s="25">
        <v>151659.60999999999</v>
      </c>
      <c r="AE1892" s="25">
        <v>0</v>
      </c>
      <c r="AF1892" s="25">
        <v>0</v>
      </c>
      <c r="AG1892" s="25">
        <v>0</v>
      </c>
      <c r="AH1892" s="25">
        <v>151659.60999999999</v>
      </c>
    </row>
    <row r="1893" spans="1:35" ht="30" x14ac:dyDescent="0.25">
      <c r="A1893" s="17">
        <v>118554</v>
      </c>
      <c r="B1893" s="18">
        <v>4</v>
      </c>
      <c r="C1893" s="16" t="s">
        <v>73</v>
      </c>
      <c r="D1893" s="21">
        <v>41327</v>
      </c>
      <c r="E1893" s="16" t="s">
        <v>1281</v>
      </c>
      <c r="F1893" s="21">
        <v>44215</v>
      </c>
      <c r="G1893" s="16" t="s">
        <v>75</v>
      </c>
      <c r="H1893" s="26" t="s">
        <v>92</v>
      </c>
      <c r="I1893" s="16" t="s">
        <v>1788</v>
      </c>
      <c r="J1893" s="20" t="s">
        <v>116</v>
      </c>
      <c r="L1893" s="16" t="s">
        <v>116</v>
      </c>
      <c r="M1893" s="26" t="s">
        <v>1789</v>
      </c>
      <c r="N1893" s="26" t="s">
        <v>1790</v>
      </c>
      <c r="O1893" s="16" t="s">
        <v>60</v>
      </c>
      <c r="P1893" s="26" t="s">
        <v>1791</v>
      </c>
      <c r="R1893" s="16" t="s">
        <v>139</v>
      </c>
      <c r="S1893" s="16" t="s">
        <v>42</v>
      </c>
      <c r="T1893" s="22">
        <v>0</v>
      </c>
      <c r="W1893" s="20" t="s">
        <v>43</v>
      </c>
      <c r="X1893" s="16" t="s">
        <v>78</v>
      </c>
      <c r="Z1893" s="25">
        <v>8000</v>
      </c>
      <c r="AA1893" s="25">
        <v>0</v>
      </c>
      <c r="AB1893" s="25">
        <v>1445209</v>
      </c>
      <c r="AC1893" s="25">
        <v>0</v>
      </c>
      <c r="AD1893" s="25">
        <v>90205.61</v>
      </c>
      <c r="AE1893" s="25">
        <v>20000</v>
      </c>
      <c r="AF1893" s="25">
        <v>1445209</v>
      </c>
      <c r="AG1893" s="25">
        <v>0</v>
      </c>
      <c r="AH1893" s="25">
        <v>1555414.61</v>
      </c>
      <c r="AI1893" s="16" t="s">
        <v>1792</v>
      </c>
    </row>
    <row r="1894" spans="1:35" x14ac:dyDescent="0.25">
      <c r="A1894" s="17">
        <v>118558</v>
      </c>
      <c r="B1894" s="18">
        <v>6</v>
      </c>
      <c r="C1894" s="16" t="s">
        <v>73</v>
      </c>
      <c r="D1894" s="21">
        <v>41331</v>
      </c>
      <c r="E1894" s="16" t="s">
        <v>142</v>
      </c>
      <c r="F1894" s="21">
        <v>43419</v>
      </c>
      <c r="G1894" s="16" t="s">
        <v>75</v>
      </c>
      <c r="H1894" s="26" t="s">
        <v>76</v>
      </c>
      <c r="M1894" s="26" t="s">
        <v>17694</v>
      </c>
      <c r="O1894" s="16" t="s">
        <v>151</v>
      </c>
      <c r="T1894" s="23" t="s">
        <v>32</v>
      </c>
      <c r="W1894" s="20" t="s">
        <v>43</v>
      </c>
      <c r="Z1894" s="24" t="s">
        <v>32</v>
      </c>
      <c r="AA1894" s="24" t="s">
        <v>32</v>
      </c>
      <c r="AB1894" s="24" t="s">
        <v>32</v>
      </c>
      <c r="AC1894" s="24" t="s">
        <v>32</v>
      </c>
      <c r="AD1894" s="25">
        <v>0</v>
      </c>
      <c r="AE1894" s="25">
        <v>0</v>
      </c>
      <c r="AF1894" s="25">
        <v>809987.46</v>
      </c>
      <c r="AG1894" s="25">
        <v>0</v>
      </c>
      <c r="AH1894" s="25">
        <v>809987.46</v>
      </c>
      <c r="AI1894" s="16" t="s">
        <v>17693</v>
      </c>
    </row>
    <row r="1895" spans="1:35" x14ac:dyDescent="0.25">
      <c r="A1895" s="17">
        <v>118566</v>
      </c>
      <c r="B1895" s="18">
        <v>1</v>
      </c>
      <c r="C1895" s="16" t="s">
        <v>73</v>
      </c>
      <c r="D1895" s="21">
        <v>41334</v>
      </c>
      <c r="E1895" s="16" t="s">
        <v>142</v>
      </c>
      <c r="F1895" s="21">
        <v>43419</v>
      </c>
      <c r="G1895" s="16" t="s">
        <v>75</v>
      </c>
      <c r="H1895" s="26" t="s">
        <v>1163</v>
      </c>
      <c r="M1895" s="26" t="s">
        <v>17692</v>
      </c>
      <c r="O1895" s="16" t="s">
        <v>151</v>
      </c>
      <c r="P1895" s="26" t="s">
        <v>198</v>
      </c>
      <c r="R1895" s="16" t="s">
        <v>139</v>
      </c>
      <c r="S1895" s="16" t="s">
        <v>84</v>
      </c>
      <c r="T1895" s="23" t="s">
        <v>32</v>
      </c>
      <c r="W1895" s="20" t="s">
        <v>43</v>
      </c>
      <c r="Z1895" s="24" t="s">
        <v>32</v>
      </c>
      <c r="AA1895" s="24" t="s">
        <v>32</v>
      </c>
      <c r="AB1895" s="24" t="s">
        <v>32</v>
      </c>
      <c r="AC1895" s="24" t="s">
        <v>32</v>
      </c>
      <c r="AD1895" s="25">
        <v>0</v>
      </c>
      <c r="AE1895" s="25">
        <v>0</v>
      </c>
      <c r="AF1895" s="25">
        <v>1</v>
      </c>
      <c r="AG1895" s="25">
        <v>0</v>
      </c>
      <c r="AH1895" s="25">
        <v>1</v>
      </c>
      <c r="AI1895" s="16" t="s">
        <v>17691</v>
      </c>
    </row>
    <row r="1896" spans="1:35" x14ac:dyDescent="0.25">
      <c r="A1896" s="17">
        <v>118589</v>
      </c>
      <c r="B1896" s="18">
        <v>3</v>
      </c>
      <c r="C1896" s="16" t="s">
        <v>73</v>
      </c>
      <c r="D1896" s="21">
        <v>41338</v>
      </c>
      <c r="E1896" s="16" t="s">
        <v>142</v>
      </c>
      <c r="F1896" s="21">
        <v>43474</v>
      </c>
      <c r="G1896" s="16" t="s">
        <v>75</v>
      </c>
      <c r="H1896" s="26" t="s">
        <v>98</v>
      </c>
      <c r="I1896" s="16" t="s">
        <v>1690</v>
      </c>
      <c r="J1896" s="20" t="s">
        <v>116</v>
      </c>
      <c r="L1896" s="16" t="s">
        <v>116</v>
      </c>
      <c r="M1896" s="26" t="s">
        <v>17689</v>
      </c>
      <c r="O1896" s="16" t="s">
        <v>179</v>
      </c>
      <c r="P1896" s="26" t="s">
        <v>79</v>
      </c>
      <c r="R1896" s="16" t="s">
        <v>41</v>
      </c>
      <c r="S1896" s="16" t="s">
        <v>84</v>
      </c>
      <c r="T1896" s="22">
        <v>0</v>
      </c>
      <c r="W1896" s="20" t="s">
        <v>43</v>
      </c>
      <c r="X1896" s="16" t="s">
        <v>140</v>
      </c>
      <c r="Y1896" s="26" t="s">
        <v>17688</v>
      </c>
      <c r="Z1896" s="24" t="s">
        <v>32</v>
      </c>
      <c r="AA1896" s="24" t="s">
        <v>32</v>
      </c>
      <c r="AB1896" s="24" t="s">
        <v>32</v>
      </c>
      <c r="AC1896" s="24" t="s">
        <v>32</v>
      </c>
      <c r="AD1896" s="25">
        <v>0</v>
      </c>
      <c r="AE1896" s="25">
        <v>149000</v>
      </c>
      <c r="AF1896" s="25">
        <v>71000</v>
      </c>
      <c r="AG1896" s="25">
        <v>0</v>
      </c>
      <c r="AH1896" s="25">
        <v>220000</v>
      </c>
      <c r="AI1896" s="16" t="s">
        <v>17690</v>
      </c>
    </row>
    <row r="1897" spans="1:35" x14ac:dyDescent="0.25">
      <c r="A1897" s="17">
        <v>118589.01</v>
      </c>
      <c r="B1897" s="18">
        <v>3</v>
      </c>
      <c r="C1897" s="16" t="s">
        <v>73</v>
      </c>
      <c r="D1897" s="21">
        <v>43889</v>
      </c>
      <c r="E1897" s="16" t="s">
        <v>529</v>
      </c>
      <c r="F1897" s="21">
        <v>44278</v>
      </c>
      <c r="G1897" s="16" t="s">
        <v>75</v>
      </c>
      <c r="H1897" s="26" t="s">
        <v>98</v>
      </c>
      <c r="I1897" s="16" t="s">
        <v>1690</v>
      </c>
      <c r="J1897" s="20" t="s">
        <v>116</v>
      </c>
      <c r="L1897" s="16" t="s">
        <v>116</v>
      </c>
      <c r="M1897" s="26" t="s">
        <v>17689</v>
      </c>
      <c r="O1897" s="16" t="s">
        <v>53</v>
      </c>
      <c r="P1897" s="26" t="s">
        <v>40</v>
      </c>
      <c r="R1897" s="16" t="s">
        <v>41</v>
      </c>
      <c r="S1897" s="16" t="s">
        <v>42</v>
      </c>
      <c r="T1897" s="22">
        <v>0.02</v>
      </c>
      <c r="W1897" s="20" t="s">
        <v>43</v>
      </c>
      <c r="X1897" s="16" t="s">
        <v>140</v>
      </c>
      <c r="Y1897" s="26" t="s">
        <v>17688</v>
      </c>
      <c r="Z1897" s="24" t="s">
        <v>32</v>
      </c>
      <c r="AA1897" s="24" t="s">
        <v>32</v>
      </c>
      <c r="AB1897" s="24" t="s">
        <v>32</v>
      </c>
      <c r="AC1897" s="24" t="s">
        <v>32</v>
      </c>
      <c r="AD1897" s="25">
        <v>20000</v>
      </c>
      <c r="AE1897" s="25">
        <v>0</v>
      </c>
      <c r="AF1897" s="25">
        <v>0</v>
      </c>
      <c r="AG1897" s="25">
        <v>0</v>
      </c>
      <c r="AH1897" s="25">
        <v>20000</v>
      </c>
      <c r="AI1897" s="16" t="s">
        <v>17687</v>
      </c>
    </row>
    <row r="1898" spans="1:35" x14ac:dyDescent="0.25">
      <c r="A1898" s="17">
        <v>118591</v>
      </c>
      <c r="B1898" s="18">
        <v>4</v>
      </c>
      <c r="C1898" s="16" t="s">
        <v>73</v>
      </c>
      <c r="D1898" s="21">
        <v>41338</v>
      </c>
      <c r="E1898" s="16" t="s">
        <v>142</v>
      </c>
      <c r="F1898" s="21">
        <v>43476</v>
      </c>
      <c r="G1898" s="16" t="s">
        <v>75</v>
      </c>
      <c r="H1898" s="26" t="s">
        <v>634</v>
      </c>
      <c r="I1898" s="16" t="s">
        <v>3410</v>
      </c>
      <c r="J1898" s="20" t="s">
        <v>116</v>
      </c>
      <c r="L1898" s="16" t="s">
        <v>116</v>
      </c>
      <c r="M1898" s="26" t="s">
        <v>17686</v>
      </c>
      <c r="O1898" s="16" t="s">
        <v>179</v>
      </c>
      <c r="P1898" s="26" t="s">
        <v>79</v>
      </c>
      <c r="R1898" s="16" t="s">
        <v>41</v>
      </c>
      <c r="S1898" s="16" t="s">
        <v>84</v>
      </c>
      <c r="T1898" s="22">
        <v>0</v>
      </c>
      <c r="W1898" s="20" t="s">
        <v>43</v>
      </c>
      <c r="X1898" s="16" t="s">
        <v>78</v>
      </c>
      <c r="Y1898" s="26" t="s">
        <v>17685</v>
      </c>
      <c r="Z1898" s="24" t="s">
        <v>32</v>
      </c>
      <c r="AA1898" s="24" t="s">
        <v>32</v>
      </c>
      <c r="AB1898" s="24" t="s">
        <v>32</v>
      </c>
      <c r="AC1898" s="24" t="s">
        <v>32</v>
      </c>
      <c r="AD1898" s="25">
        <v>0</v>
      </c>
      <c r="AE1898" s="25">
        <v>0</v>
      </c>
      <c r="AF1898" s="25">
        <v>29500</v>
      </c>
      <c r="AG1898" s="25">
        <v>0</v>
      </c>
      <c r="AH1898" s="25">
        <v>29500</v>
      </c>
      <c r="AI1898" s="16" t="s">
        <v>17684</v>
      </c>
    </row>
    <row r="1899" spans="1:35" x14ac:dyDescent="0.25">
      <c r="A1899" s="17">
        <v>118595.01</v>
      </c>
      <c r="B1899" s="18">
        <v>4</v>
      </c>
      <c r="C1899" s="16" t="s">
        <v>31</v>
      </c>
      <c r="D1899" s="21">
        <v>43553</v>
      </c>
      <c r="E1899" s="16" t="s">
        <v>486</v>
      </c>
      <c r="F1899" s="21">
        <v>44208</v>
      </c>
      <c r="G1899" s="16" t="s">
        <v>142</v>
      </c>
      <c r="H1899" s="26" t="s">
        <v>126</v>
      </c>
      <c r="I1899" s="16" t="s">
        <v>600</v>
      </c>
      <c r="J1899" s="20" t="s">
        <v>116</v>
      </c>
      <c r="L1899" s="16" t="s">
        <v>116</v>
      </c>
      <c r="M1899" s="26" t="s">
        <v>1793</v>
      </c>
      <c r="O1899" s="16" t="s">
        <v>179</v>
      </c>
      <c r="P1899" s="26" t="s">
        <v>79</v>
      </c>
      <c r="R1899" s="16" t="s">
        <v>41</v>
      </c>
      <c r="S1899" s="16" t="s">
        <v>84</v>
      </c>
      <c r="T1899" s="22">
        <v>0</v>
      </c>
      <c r="U1899" s="21">
        <v>44176</v>
      </c>
      <c r="W1899" s="20" t="s">
        <v>43</v>
      </c>
      <c r="X1899" s="16" t="s">
        <v>140</v>
      </c>
      <c r="Y1899" s="26" t="s">
        <v>1794</v>
      </c>
      <c r="Z1899" s="25">
        <v>0</v>
      </c>
      <c r="AA1899" s="25">
        <v>0</v>
      </c>
      <c r="AB1899" s="25">
        <v>690594</v>
      </c>
      <c r="AC1899" s="25">
        <v>0</v>
      </c>
      <c r="AD1899" s="25">
        <v>0</v>
      </c>
      <c r="AE1899" s="25">
        <v>0</v>
      </c>
      <c r="AF1899" s="25">
        <v>743094</v>
      </c>
      <c r="AG1899" s="25">
        <v>0</v>
      </c>
      <c r="AH1899" s="25">
        <v>743094</v>
      </c>
      <c r="AI1899" s="16" t="s">
        <v>1795</v>
      </c>
    </row>
    <row r="1900" spans="1:35" x14ac:dyDescent="0.25">
      <c r="A1900" s="17">
        <v>118608</v>
      </c>
      <c r="B1900" s="18">
        <v>3</v>
      </c>
      <c r="C1900" s="16" t="s">
        <v>31</v>
      </c>
      <c r="D1900" s="21">
        <v>41342</v>
      </c>
      <c r="E1900" s="16" t="s">
        <v>142</v>
      </c>
      <c r="F1900" s="21">
        <v>44301</v>
      </c>
      <c r="G1900" s="16" t="s">
        <v>56</v>
      </c>
      <c r="H1900" s="26" t="s">
        <v>405</v>
      </c>
      <c r="I1900" s="16" t="s">
        <v>1796</v>
      </c>
      <c r="K1900" s="16" t="s">
        <v>1797</v>
      </c>
      <c r="L1900" s="16" t="s">
        <v>37</v>
      </c>
      <c r="M1900" s="26" t="s">
        <v>1798</v>
      </c>
      <c r="O1900" s="16" t="s">
        <v>39</v>
      </c>
      <c r="P1900" s="26" t="s">
        <v>40</v>
      </c>
      <c r="R1900" s="16" t="s">
        <v>41</v>
      </c>
      <c r="S1900" s="16" t="s">
        <v>42</v>
      </c>
      <c r="T1900" s="22">
        <v>0</v>
      </c>
      <c r="W1900" s="20" t="s">
        <v>43</v>
      </c>
      <c r="X1900" s="16" t="s">
        <v>44</v>
      </c>
      <c r="Y1900" s="26" t="s">
        <v>1799</v>
      </c>
      <c r="Z1900" s="25">
        <v>0</v>
      </c>
      <c r="AA1900" s="25">
        <v>0</v>
      </c>
      <c r="AB1900" s="25">
        <v>703445.8</v>
      </c>
      <c r="AC1900" s="25">
        <v>0</v>
      </c>
      <c r="AD1900" s="25">
        <v>0</v>
      </c>
      <c r="AE1900" s="25">
        <v>0</v>
      </c>
      <c r="AF1900" s="25">
        <v>703445.8</v>
      </c>
      <c r="AG1900" s="25">
        <v>0</v>
      </c>
      <c r="AH1900" s="25">
        <v>703445.8</v>
      </c>
      <c r="AI1900" s="16" t="s">
        <v>1800</v>
      </c>
    </row>
    <row r="1901" spans="1:35" x14ac:dyDescent="0.25">
      <c r="A1901" s="17">
        <v>118610</v>
      </c>
      <c r="B1901" s="18">
        <v>3</v>
      </c>
      <c r="C1901" s="16" t="s">
        <v>73</v>
      </c>
      <c r="D1901" s="21">
        <v>41342</v>
      </c>
      <c r="E1901" s="16" t="s">
        <v>142</v>
      </c>
      <c r="F1901" s="21">
        <v>44097</v>
      </c>
      <c r="G1901" s="16" t="s">
        <v>56</v>
      </c>
      <c r="H1901" s="26" t="s">
        <v>405</v>
      </c>
      <c r="I1901" s="16" t="s">
        <v>17658</v>
      </c>
      <c r="K1901" s="16" t="s">
        <v>17683</v>
      </c>
      <c r="L1901" s="16" t="s">
        <v>37</v>
      </c>
      <c r="M1901" s="26" t="s">
        <v>17682</v>
      </c>
      <c r="O1901" s="16" t="s">
        <v>39</v>
      </c>
      <c r="P1901" s="26" t="s">
        <v>40</v>
      </c>
      <c r="R1901" s="16" t="s">
        <v>41</v>
      </c>
      <c r="S1901" s="16" t="s">
        <v>42</v>
      </c>
      <c r="T1901" s="22">
        <v>0</v>
      </c>
      <c r="W1901" s="20" t="s">
        <v>43</v>
      </c>
      <c r="X1901" s="16" t="s">
        <v>44</v>
      </c>
      <c r="Z1901" s="24" t="s">
        <v>32</v>
      </c>
      <c r="AA1901" s="24" t="s">
        <v>32</v>
      </c>
      <c r="AB1901" s="24" t="s">
        <v>32</v>
      </c>
      <c r="AC1901" s="24" t="s">
        <v>32</v>
      </c>
      <c r="AD1901" s="24" t="s">
        <v>32</v>
      </c>
      <c r="AE1901" s="24" t="s">
        <v>32</v>
      </c>
      <c r="AF1901" s="24" t="s">
        <v>32</v>
      </c>
      <c r="AG1901" s="24" t="s">
        <v>32</v>
      </c>
      <c r="AH1901" s="24" t="s">
        <v>32</v>
      </c>
      <c r="AI1901" s="16" t="s">
        <v>17681</v>
      </c>
    </row>
    <row r="1902" spans="1:35" x14ac:dyDescent="0.25">
      <c r="A1902" s="17">
        <v>118611</v>
      </c>
      <c r="B1902" s="18">
        <v>3</v>
      </c>
      <c r="C1902" s="16" t="s">
        <v>73</v>
      </c>
      <c r="D1902" s="21">
        <v>41342</v>
      </c>
      <c r="E1902" s="16" t="s">
        <v>142</v>
      </c>
      <c r="F1902" s="21">
        <v>44097</v>
      </c>
      <c r="G1902" s="16" t="s">
        <v>56</v>
      </c>
      <c r="H1902" s="26" t="s">
        <v>405</v>
      </c>
      <c r="I1902" s="16" t="s">
        <v>17661</v>
      </c>
      <c r="K1902" s="16" t="s">
        <v>15523</v>
      </c>
      <c r="L1902" s="16" t="s">
        <v>37</v>
      </c>
      <c r="M1902" s="26" t="s">
        <v>17680</v>
      </c>
      <c r="O1902" s="16" t="s">
        <v>39</v>
      </c>
      <c r="P1902" s="26" t="s">
        <v>40</v>
      </c>
      <c r="R1902" s="16" t="s">
        <v>41</v>
      </c>
      <c r="S1902" s="16" t="s">
        <v>42</v>
      </c>
      <c r="T1902" s="22">
        <v>0</v>
      </c>
      <c r="W1902" s="20" t="s">
        <v>43</v>
      </c>
      <c r="X1902" s="16" t="s">
        <v>44</v>
      </c>
      <c r="Z1902" s="24" t="s">
        <v>32</v>
      </c>
      <c r="AA1902" s="24" t="s">
        <v>32</v>
      </c>
      <c r="AB1902" s="24" t="s">
        <v>32</v>
      </c>
      <c r="AC1902" s="24" t="s">
        <v>32</v>
      </c>
      <c r="AD1902" s="24" t="s">
        <v>32</v>
      </c>
      <c r="AE1902" s="24" t="s">
        <v>32</v>
      </c>
      <c r="AF1902" s="24" t="s">
        <v>32</v>
      </c>
      <c r="AG1902" s="24" t="s">
        <v>32</v>
      </c>
      <c r="AH1902" s="24" t="s">
        <v>32</v>
      </c>
      <c r="AI1902" s="16" t="s">
        <v>17679</v>
      </c>
    </row>
    <row r="1903" spans="1:35" x14ac:dyDescent="0.25">
      <c r="A1903" s="17">
        <v>118656</v>
      </c>
      <c r="B1903" s="18">
        <v>3</v>
      </c>
      <c r="C1903" s="16" t="s">
        <v>73</v>
      </c>
      <c r="D1903" s="21">
        <v>41348</v>
      </c>
      <c r="E1903" s="16" t="s">
        <v>142</v>
      </c>
      <c r="F1903" s="21">
        <v>44301</v>
      </c>
      <c r="G1903" s="16" t="s">
        <v>56</v>
      </c>
      <c r="H1903" s="26" t="s">
        <v>408</v>
      </c>
      <c r="I1903" s="16" t="s">
        <v>17678</v>
      </c>
      <c r="K1903" s="16" t="s">
        <v>15860</v>
      </c>
      <c r="L1903" s="16" t="s">
        <v>37</v>
      </c>
      <c r="M1903" s="26" t="s">
        <v>17677</v>
      </c>
      <c r="O1903" s="16" t="s">
        <v>39</v>
      </c>
      <c r="P1903" s="26" t="s">
        <v>40</v>
      </c>
      <c r="R1903" s="16" t="s">
        <v>41</v>
      </c>
      <c r="S1903" s="16" t="s">
        <v>42</v>
      </c>
      <c r="T1903" s="22">
        <v>0</v>
      </c>
      <c r="W1903" s="20" t="s">
        <v>43</v>
      </c>
      <c r="X1903" s="16" t="s">
        <v>44</v>
      </c>
      <c r="Y1903" s="26" t="s">
        <v>17676</v>
      </c>
      <c r="Z1903" s="24" t="s">
        <v>32</v>
      </c>
      <c r="AA1903" s="24" t="s">
        <v>32</v>
      </c>
      <c r="AB1903" s="24" t="s">
        <v>32</v>
      </c>
      <c r="AC1903" s="24" t="s">
        <v>32</v>
      </c>
      <c r="AD1903" s="24" t="s">
        <v>32</v>
      </c>
      <c r="AE1903" s="24" t="s">
        <v>32</v>
      </c>
      <c r="AF1903" s="24" t="s">
        <v>32</v>
      </c>
      <c r="AG1903" s="24" t="s">
        <v>32</v>
      </c>
      <c r="AH1903" s="24" t="s">
        <v>32</v>
      </c>
      <c r="AI1903" s="16" t="s">
        <v>17675</v>
      </c>
    </row>
    <row r="1904" spans="1:35" ht="30" x14ac:dyDescent="0.25">
      <c r="A1904" s="17">
        <v>118660</v>
      </c>
      <c r="B1904" s="18">
        <v>4</v>
      </c>
      <c r="C1904" s="16" t="s">
        <v>73</v>
      </c>
      <c r="D1904" s="21">
        <v>41353</v>
      </c>
      <c r="E1904" s="16" t="s">
        <v>654</v>
      </c>
      <c r="F1904" s="21">
        <v>44071</v>
      </c>
      <c r="G1904" s="16" t="s">
        <v>1244</v>
      </c>
      <c r="H1904" s="26" t="s">
        <v>126</v>
      </c>
      <c r="I1904" s="16" t="s">
        <v>2111</v>
      </c>
      <c r="J1904" s="20" t="s">
        <v>116</v>
      </c>
      <c r="L1904" s="16" t="s">
        <v>116</v>
      </c>
      <c r="M1904" s="26" t="s">
        <v>17674</v>
      </c>
      <c r="N1904" s="26" t="s">
        <v>627</v>
      </c>
      <c r="O1904" s="16" t="s">
        <v>632</v>
      </c>
      <c r="P1904" s="26" t="s">
        <v>627</v>
      </c>
      <c r="T1904" s="22">
        <v>0</v>
      </c>
      <c r="U1904" s="21">
        <v>44841</v>
      </c>
      <c r="W1904" s="20" t="s">
        <v>43</v>
      </c>
      <c r="X1904" s="16" t="s">
        <v>140</v>
      </c>
      <c r="Z1904" s="24" t="s">
        <v>32</v>
      </c>
      <c r="AA1904" s="24" t="s">
        <v>32</v>
      </c>
      <c r="AB1904" s="24" t="s">
        <v>32</v>
      </c>
      <c r="AC1904" s="24" t="s">
        <v>32</v>
      </c>
      <c r="AD1904" s="25">
        <v>25000</v>
      </c>
      <c r="AE1904" s="25">
        <v>0</v>
      </c>
      <c r="AF1904" s="25">
        <v>0</v>
      </c>
      <c r="AG1904" s="25">
        <v>0</v>
      </c>
      <c r="AH1904" s="25">
        <v>25000</v>
      </c>
      <c r="AI1904" s="16" t="s">
        <v>17673</v>
      </c>
    </row>
    <row r="1905" spans="1:35" x14ac:dyDescent="0.25">
      <c r="A1905" s="17">
        <v>118671</v>
      </c>
      <c r="B1905" s="18">
        <v>1</v>
      </c>
      <c r="C1905" s="16" t="s">
        <v>31</v>
      </c>
      <c r="D1905" s="21">
        <v>41358</v>
      </c>
      <c r="E1905" s="16" t="s">
        <v>1801</v>
      </c>
      <c r="F1905" s="21">
        <v>44341</v>
      </c>
      <c r="G1905" s="16" t="s">
        <v>1022</v>
      </c>
      <c r="H1905" s="26" t="s">
        <v>337</v>
      </c>
      <c r="M1905" s="26" t="s">
        <v>1802</v>
      </c>
      <c r="N1905" s="26" t="s">
        <v>1803</v>
      </c>
      <c r="O1905" s="16" t="s">
        <v>60</v>
      </c>
      <c r="P1905" s="26" t="s">
        <v>138</v>
      </c>
      <c r="R1905" s="16" t="s">
        <v>139</v>
      </c>
      <c r="S1905" s="16" t="s">
        <v>42</v>
      </c>
      <c r="T1905" s="22">
        <v>0.66</v>
      </c>
      <c r="W1905" s="20" t="s">
        <v>43</v>
      </c>
      <c r="X1905" s="16" t="s">
        <v>78</v>
      </c>
      <c r="Z1905" s="25">
        <v>0</v>
      </c>
      <c r="AA1905" s="25">
        <v>100000</v>
      </c>
      <c r="AB1905" s="25">
        <v>2718363</v>
      </c>
      <c r="AC1905" s="25">
        <v>0</v>
      </c>
      <c r="AD1905" s="25">
        <v>120000</v>
      </c>
      <c r="AE1905" s="25">
        <v>125000</v>
      </c>
      <c r="AF1905" s="25">
        <v>2718363</v>
      </c>
      <c r="AG1905" s="25">
        <v>0</v>
      </c>
      <c r="AH1905" s="25">
        <v>2963363</v>
      </c>
      <c r="AI1905" s="16" t="s">
        <v>1804</v>
      </c>
    </row>
    <row r="1906" spans="1:35" x14ac:dyDescent="0.25">
      <c r="A1906" s="17">
        <v>118672</v>
      </c>
      <c r="B1906" s="18">
        <v>6</v>
      </c>
      <c r="C1906" s="16" t="s">
        <v>73</v>
      </c>
      <c r="D1906" s="21">
        <v>41358</v>
      </c>
      <c r="E1906" s="16" t="s">
        <v>142</v>
      </c>
      <c r="F1906" s="21">
        <v>44215</v>
      </c>
      <c r="G1906" s="16" t="s">
        <v>75</v>
      </c>
      <c r="H1906" s="26" t="s">
        <v>76</v>
      </c>
      <c r="M1906" s="26" t="s">
        <v>17672</v>
      </c>
      <c r="O1906" s="16" t="s">
        <v>60</v>
      </c>
      <c r="P1906" s="26" t="s">
        <v>1420</v>
      </c>
      <c r="T1906" s="23" t="s">
        <v>32</v>
      </c>
      <c r="W1906" s="20" t="s">
        <v>43</v>
      </c>
      <c r="Z1906" s="24" t="s">
        <v>32</v>
      </c>
      <c r="AA1906" s="24" t="s">
        <v>32</v>
      </c>
      <c r="AB1906" s="24" t="s">
        <v>32</v>
      </c>
      <c r="AC1906" s="24" t="s">
        <v>32</v>
      </c>
      <c r="AD1906" s="25">
        <v>173665</v>
      </c>
      <c r="AE1906" s="25">
        <v>0</v>
      </c>
      <c r="AF1906" s="25">
        <v>0</v>
      </c>
      <c r="AG1906" s="25">
        <v>0</v>
      </c>
      <c r="AH1906" s="25">
        <v>173665</v>
      </c>
    </row>
    <row r="1907" spans="1:35" ht="30" x14ac:dyDescent="0.25">
      <c r="A1907" s="17">
        <v>118673.01</v>
      </c>
      <c r="B1907" s="18">
        <v>2</v>
      </c>
      <c r="C1907" s="16" t="s">
        <v>31</v>
      </c>
      <c r="D1907" s="21">
        <v>41855</v>
      </c>
      <c r="E1907" s="16" t="s">
        <v>1207</v>
      </c>
      <c r="F1907" s="21">
        <v>43474</v>
      </c>
      <c r="G1907" s="16" t="s">
        <v>75</v>
      </c>
      <c r="H1907" s="26" t="s">
        <v>286</v>
      </c>
      <c r="I1907" s="16" t="s">
        <v>4391</v>
      </c>
      <c r="J1907" s="20" t="s">
        <v>116</v>
      </c>
      <c r="L1907" s="16" t="s">
        <v>116</v>
      </c>
      <c r="M1907" s="26" t="s">
        <v>17671</v>
      </c>
      <c r="N1907" s="26" t="s">
        <v>453</v>
      </c>
      <c r="O1907" s="16" t="s">
        <v>632</v>
      </c>
      <c r="P1907" s="26" t="s">
        <v>453</v>
      </c>
      <c r="T1907" s="22">
        <v>0.52</v>
      </c>
      <c r="U1907" s="21">
        <v>43329</v>
      </c>
      <c r="W1907" s="20" t="s">
        <v>43</v>
      </c>
      <c r="X1907" s="16" t="s">
        <v>140</v>
      </c>
      <c r="Z1907" s="24" t="s">
        <v>32</v>
      </c>
      <c r="AA1907" s="24" t="s">
        <v>32</v>
      </c>
      <c r="AB1907" s="24" t="s">
        <v>32</v>
      </c>
      <c r="AC1907" s="24" t="s">
        <v>32</v>
      </c>
      <c r="AD1907" s="25">
        <v>145000</v>
      </c>
      <c r="AE1907" s="25">
        <v>380000</v>
      </c>
      <c r="AF1907" s="25">
        <v>1536583</v>
      </c>
      <c r="AG1907" s="25">
        <v>0</v>
      </c>
      <c r="AH1907" s="25">
        <v>2061583</v>
      </c>
      <c r="AI1907" s="16" t="s">
        <v>17670</v>
      </c>
    </row>
    <row r="1908" spans="1:35" x14ac:dyDescent="0.25">
      <c r="A1908" s="17">
        <v>118709</v>
      </c>
      <c r="B1908" s="18">
        <v>6</v>
      </c>
      <c r="C1908" s="16" t="s">
        <v>73</v>
      </c>
      <c r="D1908" s="21">
        <v>41360</v>
      </c>
      <c r="E1908" s="16" t="s">
        <v>1609</v>
      </c>
      <c r="F1908" s="21">
        <v>41586</v>
      </c>
      <c r="G1908" s="16" t="s">
        <v>1609</v>
      </c>
      <c r="H1908" s="26" t="s">
        <v>76</v>
      </c>
      <c r="L1908" s="16" t="s">
        <v>110</v>
      </c>
      <c r="M1908" s="26" t="s">
        <v>17669</v>
      </c>
      <c r="O1908" s="16" t="s">
        <v>1612</v>
      </c>
      <c r="T1908" s="23" t="s">
        <v>32</v>
      </c>
      <c r="W1908" s="20" t="s">
        <v>43</v>
      </c>
      <c r="Z1908" s="24" t="s">
        <v>32</v>
      </c>
      <c r="AA1908" s="24" t="s">
        <v>32</v>
      </c>
      <c r="AB1908" s="24" t="s">
        <v>32</v>
      </c>
      <c r="AC1908" s="24" t="s">
        <v>32</v>
      </c>
      <c r="AD1908" s="24" t="s">
        <v>32</v>
      </c>
      <c r="AE1908" s="24" t="s">
        <v>32</v>
      </c>
      <c r="AF1908" s="24" t="s">
        <v>32</v>
      </c>
      <c r="AG1908" s="24" t="s">
        <v>32</v>
      </c>
      <c r="AH1908" s="24" t="s">
        <v>32</v>
      </c>
    </row>
    <row r="1909" spans="1:35" x14ac:dyDescent="0.25">
      <c r="A1909" s="17">
        <v>118710</v>
      </c>
      <c r="B1909" s="18">
        <v>6</v>
      </c>
      <c r="C1909" s="16" t="s">
        <v>73</v>
      </c>
      <c r="D1909" s="21">
        <v>41360</v>
      </c>
      <c r="E1909" s="16" t="s">
        <v>1609</v>
      </c>
      <c r="F1909" s="21">
        <v>41360</v>
      </c>
      <c r="G1909" s="16" t="s">
        <v>1609</v>
      </c>
      <c r="H1909" s="26" t="s">
        <v>76</v>
      </c>
      <c r="L1909" s="16" t="s">
        <v>110</v>
      </c>
      <c r="M1909" s="26" t="s">
        <v>17668</v>
      </c>
      <c r="O1909" s="16" t="s">
        <v>1612</v>
      </c>
      <c r="T1909" s="23" t="s">
        <v>32</v>
      </c>
      <c r="W1909" s="20" t="s">
        <v>43</v>
      </c>
      <c r="Z1909" s="24" t="s">
        <v>32</v>
      </c>
      <c r="AA1909" s="24" t="s">
        <v>32</v>
      </c>
      <c r="AB1909" s="24" t="s">
        <v>32</v>
      </c>
      <c r="AC1909" s="24" t="s">
        <v>32</v>
      </c>
      <c r="AD1909" s="24" t="s">
        <v>32</v>
      </c>
      <c r="AE1909" s="24" t="s">
        <v>32</v>
      </c>
      <c r="AF1909" s="24" t="s">
        <v>32</v>
      </c>
      <c r="AG1909" s="24" t="s">
        <v>32</v>
      </c>
      <c r="AH1909" s="24" t="s">
        <v>32</v>
      </c>
    </row>
    <row r="1910" spans="1:35" x14ac:dyDescent="0.25">
      <c r="A1910" s="17">
        <v>118713</v>
      </c>
      <c r="B1910" s="18">
        <v>1</v>
      </c>
      <c r="C1910" s="16" t="s">
        <v>73</v>
      </c>
      <c r="D1910" s="21">
        <v>41360</v>
      </c>
      <c r="E1910" s="16" t="s">
        <v>142</v>
      </c>
      <c r="F1910" s="21">
        <v>43474</v>
      </c>
      <c r="G1910" s="16" t="s">
        <v>75</v>
      </c>
      <c r="H1910" s="26" t="s">
        <v>320</v>
      </c>
      <c r="I1910" s="16" t="s">
        <v>159</v>
      </c>
      <c r="J1910" s="20" t="s">
        <v>148</v>
      </c>
      <c r="L1910" s="16" t="s">
        <v>149</v>
      </c>
      <c r="M1910" s="26" t="s">
        <v>17667</v>
      </c>
      <c r="O1910" s="16" t="s">
        <v>151</v>
      </c>
      <c r="P1910" s="26" t="s">
        <v>1347</v>
      </c>
      <c r="T1910" s="22">
        <v>0</v>
      </c>
      <c r="W1910" s="20" t="s">
        <v>43</v>
      </c>
      <c r="X1910" s="16" t="s">
        <v>454</v>
      </c>
      <c r="Z1910" s="24" t="s">
        <v>32</v>
      </c>
      <c r="AA1910" s="24" t="s">
        <v>32</v>
      </c>
      <c r="AB1910" s="24" t="s">
        <v>32</v>
      </c>
      <c r="AC1910" s="24" t="s">
        <v>32</v>
      </c>
      <c r="AD1910" s="24" t="s">
        <v>32</v>
      </c>
      <c r="AE1910" s="24" t="s">
        <v>32</v>
      </c>
      <c r="AF1910" s="24" t="s">
        <v>32</v>
      </c>
      <c r="AG1910" s="24" t="s">
        <v>32</v>
      </c>
      <c r="AH1910" s="24" t="s">
        <v>32</v>
      </c>
      <c r="AI1910" s="16" t="s">
        <v>17666</v>
      </c>
    </row>
    <row r="1911" spans="1:35" x14ac:dyDescent="0.25">
      <c r="A1911" s="17">
        <v>118714</v>
      </c>
      <c r="B1911" s="18">
        <v>3</v>
      </c>
      <c r="C1911" s="16" t="s">
        <v>474</v>
      </c>
      <c r="D1911" s="21">
        <v>41360</v>
      </c>
      <c r="E1911" s="16" t="s">
        <v>142</v>
      </c>
      <c r="F1911" s="21">
        <v>43657</v>
      </c>
      <c r="G1911" s="16" t="s">
        <v>32</v>
      </c>
      <c r="H1911" s="26" t="s">
        <v>405</v>
      </c>
      <c r="I1911" s="16" t="s">
        <v>2108</v>
      </c>
      <c r="J1911" s="20" t="s">
        <v>116</v>
      </c>
      <c r="L1911" s="16" t="s">
        <v>116</v>
      </c>
      <c r="M1911" s="26" t="s">
        <v>17665</v>
      </c>
      <c r="O1911" s="16" t="s">
        <v>151</v>
      </c>
      <c r="P1911" s="26" t="s">
        <v>632</v>
      </c>
      <c r="T1911" s="22">
        <v>1.1000000000000001</v>
      </c>
      <c r="U1911" s="21">
        <v>42706</v>
      </c>
      <c r="W1911" s="20" t="s">
        <v>43</v>
      </c>
      <c r="X1911" s="16" t="s">
        <v>78</v>
      </c>
      <c r="Z1911" s="24" t="s">
        <v>32</v>
      </c>
      <c r="AA1911" s="24" t="s">
        <v>32</v>
      </c>
      <c r="AB1911" s="24" t="s">
        <v>32</v>
      </c>
      <c r="AC1911" s="24" t="s">
        <v>32</v>
      </c>
      <c r="AD1911" s="25">
        <v>142000</v>
      </c>
      <c r="AE1911" s="25">
        <v>168343.66</v>
      </c>
      <c r="AF1911" s="25">
        <v>11709445</v>
      </c>
      <c r="AG1911" s="25">
        <v>0</v>
      </c>
      <c r="AH1911" s="25">
        <v>12019788.66</v>
      </c>
      <c r="AI1911" s="16" t="s">
        <v>17664</v>
      </c>
    </row>
    <row r="1912" spans="1:35" x14ac:dyDescent="0.25">
      <c r="A1912" s="17">
        <v>118715</v>
      </c>
      <c r="B1912" s="18">
        <v>1</v>
      </c>
      <c r="C1912" s="16" t="s">
        <v>73</v>
      </c>
      <c r="D1912" s="21">
        <v>41361</v>
      </c>
      <c r="E1912" s="16" t="s">
        <v>142</v>
      </c>
      <c r="F1912" s="21">
        <v>43474</v>
      </c>
      <c r="G1912" s="16" t="s">
        <v>75</v>
      </c>
      <c r="H1912" s="26" t="s">
        <v>320</v>
      </c>
      <c r="M1912" s="26" t="s">
        <v>17663</v>
      </c>
      <c r="O1912" s="16" t="s">
        <v>78</v>
      </c>
      <c r="P1912" s="26" t="s">
        <v>596</v>
      </c>
      <c r="T1912" s="23" t="s">
        <v>32</v>
      </c>
      <c r="W1912" s="20" t="s">
        <v>43</v>
      </c>
      <c r="Z1912" s="24" t="s">
        <v>32</v>
      </c>
      <c r="AA1912" s="24" t="s">
        <v>32</v>
      </c>
      <c r="AB1912" s="24" t="s">
        <v>32</v>
      </c>
      <c r="AC1912" s="24" t="s">
        <v>32</v>
      </c>
      <c r="AD1912" s="25">
        <v>0</v>
      </c>
      <c r="AE1912" s="25">
        <v>0</v>
      </c>
      <c r="AF1912" s="25">
        <v>0</v>
      </c>
      <c r="AG1912" s="25">
        <v>68500</v>
      </c>
      <c r="AH1912" s="25">
        <v>68500</v>
      </c>
      <c r="AI1912" s="16" t="s">
        <v>17662</v>
      </c>
    </row>
    <row r="1913" spans="1:35" x14ac:dyDescent="0.25">
      <c r="A1913" s="17">
        <v>118720</v>
      </c>
      <c r="B1913" s="18">
        <v>3</v>
      </c>
      <c r="C1913" s="16" t="s">
        <v>73</v>
      </c>
      <c r="D1913" s="21">
        <v>41361</v>
      </c>
      <c r="E1913" s="16" t="s">
        <v>142</v>
      </c>
      <c r="F1913" s="21">
        <v>44229</v>
      </c>
      <c r="G1913" s="16" t="s">
        <v>109</v>
      </c>
      <c r="H1913" s="26" t="s">
        <v>405</v>
      </c>
      <c r="I1913" s="16" t="s">
        <v>17661</v>
      </c>
      <c r="K1913" s="16" t="s">
        <v>15523</v>
      </c>
      <c r="L1913" s="16" t="s">
        <v>37</v>
      </c>
      <c r="M1913" s="26" t="s">
        <v>17660</v>
      </c>
      <c r="O1913" s="16" t="s">
        <v>39</v>
      </c>
      <c r="P1913" s="26" t="s">
        <v>40</v>
      </c>
      <c r="R1913" s="16" t="s">
        <v>41</v>
      </c>
      <c r="S1913" s="16" t="s">
        <v>42</v>
      </c>
      <c r="T1913" s="22">
        <v>0</v>
      </c>
      <c r="W1913" s="20" t="s">
        <v>43</v>
      </c>
      <c r="X1913" s="16" t="s">
        <v>44</v>
      </c>
      <c r="Z1913" s="24" t="s">
        <v>32</v>
      </c>
      <c r="AA1913" s="24" t="s">
        <v>32</v>
      </c>
      <c r="AB1913" s="24" t="s">
        <v>32</v>
      </c>
      <c r="AC1913" s="24" t="s">
        <v>32</v>
      </c>
      <c r="AD1913" s="24" t="s">
        <v>32</v>
      </c>
      <c r="AE1913" s="24" t="s">
        <v>32</v>
      </c>
      <c r="AF1913" s="24" t="s">
        <v>32</v>
      </c>
      <c r="AG1913" s="24" t="s">
        <v>32</v>
      </c>
      <c r="AH1913" s="24" t="s">
        <v>32</v>
      </c>
      <c r="AI1913" s="16" t="s">
        <v>17659</v>
      </c>
    </row>
    <row r="1914" spans="1:35" x14ac:dyDescent="0.25">
      <c r="A1914" s="17">
        <v>118721</v>
      </c>
      <c r="B1914" s="18">
        <v>3</v>
      </c>
      <c r="C1914" s="16" t="s">
        <v>73</v>
      </c>
      <c r="D1914" s="21">
        <v>41361</v>
      </c>
      <c r="E1914" s="16" t="s">
        <v>142</v>
      </c>
      <c r="F1914" s="21">
        <v>44229</v>
      </c>
      <c r="G1914" s="16" t="s">
        <v>109</v>
      </c>
      <c r="H1914" s="26" t="s">
        <v>405</v>
      </c>
      <c r="I1914" s="16" t="s">
        <v>17658</v>
      </c>
      <c r="K1914" s="16" t="s">
        <v>15523</v>
      </c>
      <c r="L1914" s="16" t="s">
        <v>37</v>
      </c>
      <c r="M1914" s="26" t="s">
        <v>17657</v>
      </c>
      <c r="O1914" s="16" t="s">
        <v>39</v>
      </c>
      <c r="P1914" s="26" t="s">
        <v>40</v>
      </c>
      <c r="R1914" s="16" t="s">
        <v>41</v>
      </c>
      <c r="S1914" s="16" t="s">
        <v>42</v>
      </c>
      <c r="T1914" s="22">
        <v>0</v>
      </c>
      <c r="W1914" s="20" t="s">
        <v>43</v>
      </c>
      <c r="X1914" s="16" t="s">
        <v>44</v>
      </c>
      <c r="Z1914" s="24" t="s">
        <v>32</v>
      </c>
      <c r="AA1914" s="24" t="s">
        <v>32</v>
      </c>
      <c r="AB1914" s="24" t="s">
        <v>32</v>
      </c>
      <c r="AC1914" s="24" t="s">
        <v>32</v>
      </c>
      <c r="AD1914" s="24" t="s">
        <v>32</v>
      </c>
      <c r="AE1914" s="24" t="s">
        <v>32</v>
      </c>
      <c r="AF1914" s="24" t="s">
        <v>32</v>
      </c>
      <c r="AG1914" s="24" t="s">
        <v>32</v>
      </c>
      <c r="AH1914" s="24" t="s">
        <v>32</v>
      </c>
      <c r="AI1914" s="16" t="s">
        <v>17656</v>
      </c>
    </row>
    <row r="1915" spans="1:35" x14ac:dyDescent="0.25">
      <c r="A1915" s="17">
        <v>118722</v>
      </c>
      <c r="B1915" s="18">
        <v>3</v>
      </c>
      <c r="C1915" s="16" t="s">
        <v>73</v>
      </c>
      <c r="D1915" s="21">
        <v>41361</v>
      </c>
      <c r="E1915" s="16" t="s">
        <v>142</v>
      </c>
      <c r="F1915" s="21">
        <v>44229</v>
      </c>
      <c r="G1915" s="16" t="s">
        <v>109</v>
      </c>
      <c r="H1915" s="26" t="s">
        <v>405</v>
      </c>
      <c r="I1915" s="16" t="s">
        <v>17655</v>
      </c>
      <c r="K1915" s="16" t="s">
        <v>17654</v>
      </c>
      <c r="L1915" s="16" t="s">
        <v>37</v>
      </c>
      <c r="M1915" s="26" t="s">
        <v>17653</v>
      </c>
      <c r="O1915" s="16" t="s">
        <v>39</v>
      </c>
      <c r="P1915" s="26" t="s">
        <v>40</v>
      </c>
      <c r="R1915" s="16" t="s">
        <v>41</v>
      </c>
      <c r="S1915" s="16" t="s">
        <v>42</v>
      </c>
      <c r="T1915" s="22">
        <v>0</v>
      </c>
      <c r="W1915" s="20" t="s">
        <v>43</v>
      </c>
      <c r="X1915" s="16" t="s">
        <v>44</v>
      </c>
      <c r="Z1915" s="24" t="s">
        <v>32</v>
      </c>
      <c r="AA1915" s="24" t="s">
        <v>32</v>
      </c>
      <c r="AB1915" s="24" t="s">
        <v>32</v>
      </c>
      <c r="AC1915" s="24" t="s">
        <v>32</v>
      </c>
      <c r="AD1915" s="24" t="s">
        <v>32</v>
      </c>
      <c r="AE1915" s="24" t="s">
        <v>32</v>
      </c>
      <c r="AF1915" s="24" t="s">
        <v>32</v>
      </c>
      <c r="AG1915" s="24" t="s">
        <v>32</v>
      </c>
      <c r="AH1915" s="24" t="s">
        <v>32</v>
      </c>
      <c r="AI1915" s="16" t="s">
        <v>17652</v>
      </c>
    </row>
    <row r="1916" spans="1:35" x14ac:dyDescent="0.25">
      <c r="A1916" s="17">
        <v>118727.01</v>
      </c>
      <c r="B1916" s="18">
        <v>1</v>
      </c>
      <c r="C1916" s="16" t="s">
        <v>73</v>
      </c>
      <c r="D1916" s="21">
        <v>42031</v>
      </c>
      <c r="E1916" s="16" t="s">
        <v>113</v>
      </c>
      <c r="F1916" s="21">
        <v>43682</v>
      </c>
      <c r="G1916" s="16" t="s">
        <v>75</v>
      </c>
      <c r="H1916" s="26" t="s">
        <v>791</v>
      </c>
      <c r="L1916" s="16" t="s">
        <v>840</v>
      </c>
      <c r="M1916" s="26" t="s">
        <v>17651</v>
      </c>
      <c r="O1916" s="16" t="s">
        <v>78</v>
      </c>
      <c r="P1916" s="26" t="s">
        <v>568</v>
      </c>
      <c r="R1916" s="16" t="s">
        <v>139</v>
      </c>
      <c r="S1916" s="16" t="s">
        <v>192</v>
      </c>
      <c r="T1916" s="23" t="s">
        <v>32</v>
      </c>
      <c r="W1916" s="20" t="s">
        <v>43</v>
      </c>
      <c r="X1916" s="16" t="s">
        <v>44</v>
      </c>
      <c r="Z1916" s="24" t="s">
        <v>32</v>
      </c>
      <c r="AA1916" s="24" t="s">
        <v>32</v>
      </c>
      <c r="AB1916" s="24" t="s">
        <v>32</v>
      </c>
      <c r="AC1916" s="24" t="s">
        <v>32</v>
      </c>
      <c r="AD1916" s="25">
        <v>930000</v>
      </c>
      <c r="AE1916" s="25">
        <v>0</v>
      </c>
      <c r="AF1916" s="25">
        <v>0</v>
      </c>
      <c r="AG1916" s="25">
        <v>0</v>
      </c>
      <c r="AH1916" s="25">
        <v>930000</v>
      </c>
      <c r="AI1916" s="16" t="s">
        <v>17650</v>
      </c>
    </row>
    <row r="1917" spans="1:35" x14ac:dyDescent="0.25">
      <c r="A1917" s="17">
        <v>118728</v>
      </c>
      <c r="B1917" s="18">
        <v>4</v>
      </c>
      <c r="C1917" s="16" t="s">
        <v>73</v>
      </c>
      <c r="D1917" s="21">
        <v>41366</v>
      </c>
      <c r="E1917" s="16" t="s">
        <v>1173</v>
      </c>
      <c r="F1917" s="21">
        <v>42409</v>
      </c>
      <c r="G1917" s="16" t="s">
        <v>1510</v>
      </c>
      <c r="H1917" s="26" t="s">
        <v>349</v>
      </c>
      <c r="M1917" s="26" t="s">
        <v>17649</v>
      </c>
      <c r="O1917" s="16" t="s">
        <v>1171</v>
      </c>
      <c r="P1917" s="26" t="s">
        <v>1062</v>
      </c>
      <c r="T1917" s="23" t="s">
        <v>32</v>
      </c>
      <c r="W1917" s="20" t="s">
        <v>43</v>
      </c>
      <c r="Z1917" s="24" t="s">
        <v>32</v>
      </c>
      <c r="AA1917" s="24" t="s">
        <v>32</v>
      </c>
      <c r="AB1917" s="24" t="s">
        <v>32</v>
      </c>
      <c r="AC1917" s="24" t="s">
        <v>32</v>
      </c>
      <c r="AD1917" s="25">
        <v>0</v>
      </c>
      <c r="AE1917" s="25">
        <v>0</v>
      </c>
      <c r="AF1917" s="25">
        <v>524023.27</v>
      </c>
      <c r="AG1917" s="25">
        <v>0</v>
      </c>
      <c r="AH1917" s="25">
        <v>524023.27</v>
      </c>
      <c r="AI1917" s="16" t="s">
        <v>17648</v>
      </c>
    </row>
    <row r="1918" spans="1:35" ht="30" x14ac:dyDescent="0.25">
      <c r="A1918" s="17">
        <v>118733</v>
      </c>
      <c r="B1918" s="18">
        <v>1</v>
      </c>
      <c r="C1918" s="16" t="s">
        <v>31</v>
      </c>
      <c r="D1918" s="21">
        <v>41367</v>
      </c>
      <c r="E1918" s="16" t="s">
        <v>1076</v>
      </c>
      <c r="F1918" s="21">
        <v>43501</v>
      </c>
      <c r="G1918" s="16" t="s">
        <v>75</v>
      </c>
      <c r="H1918" s="26" t="s">
        <v>276</v>
      </c>
      <c r="I1918" s="16" t="s">
        <v>748</v>
      </c>
      <c r="J1918" s="20" t="s">
        <v>116</v>
      </c>
      <c r="L1918" s="16" t="s">
        <v>116</v>
      </c>
      <c r="M1918" s="26" t="s">
        <v>1805</v>
      </c>
      <c r="N1918" s="26" t="s">
        <v>1806</v>
      </c>
      <c r="O1918" s="16" t="s">
        <v>119</v>
      </c>
      <c r="P1918" s="26" t="s">
        <v>627</v>
      </c>
      <c r="R1918" s="16" t="s">
        <v>139</v>
      </c>
      <c r="S1918" s="16" t="s">
        <v>42</v>
      </c>
      <c r="T1918" s="22">
        <v>0.4</v>
      </c>
      <c r="U1918" s="21">
        <v>43378</v>
      </c>
      <c r="W1918" s="20" t="s">
        <v>43</v>
      </c>
      <c r="X1918" s="16" t="s">
        <v>140</v>
      </c>
      <c r="Z1918" s="25">
        <v>0</v>
      </c>
      <c r="AA1918" s="25">
        <v>0</v>
      </c>
      <c r="AB1918" s="25">
        <v>368750.25</v>
      </c>
      <c r="AC1918" s="25">
        <v>0</v>
      </c>
      <c r="AD1918" s="25">
        <v>381300</v>
      </c>
      <c r="AE1918" s="25">
        <v>501000</v>
      </c>
      <c r="AF1918" s="25">
        <v>5499650.25</v>
      </c>
      <c r="AG1918" s="25">
        <v>0</v>
      </c>
      <c r="AH1918" s="25">
        <v>6381950.25</v>
      </c>
      <c r="AI1918" s="16" t="s">
        <v>1807</v>
      </c>
    </row>
    <row r="1919" spans="1:35" x14ac:dyDescent="0.25">
      <c r="A1919" s="17">
        <v>118734</v>
      </c>
      <c r="B1919" s="18">
        <v>1</v>
      </c>
      <c r="C1919" s="16" t="s">
        <v>73</v>
      </c>
      <c r="D1919" s="21">
        <v>41367</v>
      </c>
      <c r="E1919" s="16" t="s">
        <v>1076</v>
      </c>
      <c r="F1919" s="21">
        <v>43928</v>
      </c>
      <c r="G1919" s="16" t="s">
        <v>1568</v>
      </c>
      <c r="H1919" s="26" t="s">
        <v>232</v>
      </c>
      <c r="I1919" s="16" t="s">
        <v>748</v>
      </c>
      <c r="J1919" s="20" t="s">
        <v>116</v>
      </c>
      <c r="L1919" s="16" t="s">
        <v>116</v>
      </c>
      <c r="M1919" s="26" t="s">
        <v>17647</v>
      </c>
      <c r="N1919" s="26" t="s">
        <v>17646</v>
      </c>
      <c r="O1919" s="16" t="s">
        <v>119</v>
      </c>
      <c r="P1919" s="26" t="s">
        <v>4783</v>
      </c>
      <c r="R1919" s="16" t="s">
        <v>139</v>
      </c>
      <c r="S1919" s="16" t="s">
        <v>192</v>
      </c>
      <c r="T1919" s="22">
        <v>0.01</v>
      </c>
      <c r="W1919" s="20" t="s">
        <v>43</v>
      </c>
      <c r="X1919" s="16" t="s">
        <v>140</v>
      </c>
      <c r="Z1919" s="24" t="s">
        <v>32</v>
      </c>
      <c r="AA1919" s="24" t="s">
        <v>32</v>
      </c>
      <c r="AB1919" s="24" t="s">
        <v>32</v>
      </c>
      <c r="AC1919" s="24" t="s">
        <v>32</v>
      </c>
      <c r="AD1919" s="25">
        <v>500000</v>
      </c>
      <c r="AE1919" s="25">
        <v>0</v>
      </c>
      <c r="AF1919" s="25">
        <v>0</v>
      </c>
      <c r="AG1919" s="25">
        <v>0</v>
      </c>
      <c r="AH1919" s="25">
        <v>500000</v>
      </c>
      <c r="AI1919" s="16" t="s">
        <v>17645</v>
      </c>
    </row>
    <row r="1920" spans="1:35" ht="45" x14ac:dyDescent="0.25">
      <c r="A1920" s="17">
        <v>118737</v>
      </c>
      <c r="B1920" s="18">
        <v>4</v>
      </c>
      <c r="C1920" s="16" t="s">
        <v>474</v>
      </c>
      <c r="D1920" s="21">
        <v>41368</v>
      </c>
      <c r="E1920" s="16" t="s">
        <v>1076</v>
      </c>
      <c r="F1920" s="21">
        <v>43672</v>
      </c>
      <c r="G1920" s="16" t="s">
        <v>105</v>
      </c>
      <c r="H1920" s="26" t="s">
        <v>126</v>
      </c>
      <c r="I1920" s="16" t="s">
        <v>583</v>
      </c>
      <c r="J1920" s="20" t="s">
        <v>148</v>
      </c>
      <c r="L1920" s="16" t="s">
        <v>149</v>
      </c>
      <c r="M1920" s="26" t="s">
        <v>17644</v>
      </c>
      <c r="N1920" s="26" t="s">
        <v>17643</v>
      </c>
      <c r="O1920" s="16" t="s">
        <v>119</v>
      </c>
      <c r="P1920" s="26" t="s">
        <v>40</v>
      </c>
      <c r="R1920" s="16" t="s">
        <v>41</v>
      </c>
      <c r="S1920" s="16" t="s">
        <v>42</v>
      </c>
      <c r="T1920" s="22">
        <v>0.28000000000000003</v>
      </c>
      <c r="U1920" s="21">
        <v>43054</v>
      </c>
      <c r="W1920" s="20" t="s">
        <v>43</v>
      </c>
      <c r="X1920" s="16" t="s">
        <v>454</v>
      </c>
      <c r="Y1920" s="26" t="s">
        <v>17642</v>
      </c>
      <c r="Z1920" s="24" t="s">
        <v>32</v>
      </c>
      <c r="AA1920" s="24" t="s">
        <v>32</v>
      </c>
      <c r="AB1920" s="24" t="s">
        <v>32</v>
      </c>
      <c r="AC1920" s="24" t="s">
        <v>32</v>
      </c>
      <c r="AD1920" s="25">
        <v>6000000</v>
      </c>
      <c r="AE1920" s="25">
        <v>5310480</v>
      </c>
      <c r="AF1920" s="25">
        <v>59507837</v>
      </c>
      <c r="AG1920" s="25">
        <v>0</v>
      </c>
      <c r="AH1920" s="25">
        <v>70818317</v>
      </c>
      <c r="AI1920" s="16" t="s">
        <v>17641</v>
      </c>
    </row>
    <row r="1921" spans="1:35" x14ac:dyDescent="0.25">
      <c r="A1921" s="17">
        <v>118738</v>
      </c>
      <c r="B1921" s="18">
        <v>3</v>
      </c>
      <c r="C1921" s="16" t="s">
        <v>474</v>
      </c>
      <c r="D1921" s="21">
        <v>41369</v>
      </c>
      <c r="E1921" s="16" t="s">
        <v>629</v>
      </c>
      <c r="F1921" s="21">
        <v>44089</v>
      </c>
      <c r="G1921" s="16" t="s">
        <v>32</v>
      </c>
      <c r="H1921" s="26" t="s">
        <v>1077</v>
      </c>
      <c r="I1921" s="16" t="s">
        <v>1518</v>
      </c>
      <c r="J1921" s="20" t="s">
        <v>1518</v>
      </c>
      <c r="M1921" s="26" t="s">
        <v>17640</v>
      </c>
      <c r="N1921" s="26" t="s">
        <v>17639</v>
      </c>
      <c r="O1921" s="16" t="s">
        <v>1520</v>
      </c>
      <c r="P1921" s="26" t="s">
        <v>568</v>
      </c>
      <c r="R1921" s="16" t="s">
        <v>139</v>
      </c>
      <c r="S1921" s="16" t="s">
        <v>192</v>
      </c>
      <c r="T1921" s="23" t="s">
        <v>32</v>
      </c>
      <c r="U1921" s="21">
        <v>43378</v>
      </c>
      <c r="W1921" s="20" t="s">
        <v>43</v>
      </c>
      <c r="X1921" s="16" t="s">
        <v>4555</v>
      </c>
      <c r="Z1921" s="24" t="s">
        <v>32</v>
      </c>
      <c r="AA1921" s="24" t="s">
        <v>32</v>
      </c>
      <c r="AB1921" s="24" t="s">
        <v>32</v>
      </c>
      <c r="AC1921" s="24" t="s">
        <v>32</v>
      </c>
      <c r="AD1921" s="25">
        <v>639400</v>
      </c>
      <c r="AE1921" s="25">
        <v>744422</v>
      </c>
      <c r="AF1921" s="25">
        <v>6190367</v>
      </c>
      <c r="AG1921" s="25">
        <v>0</v>
      </c>
      <c r="AH1921" s="25">
        <v>7574189</v>
      </c>
      <c r="AI1921" s="16" t="s">
        <v>17638</v>
      </c>
    </row>
    <row r="1922" spans="1:35" ht="30" x14ac:dyDescent="0.25">
      <c r="A1922" s="17">
        <v>118769</v>
      </c>
      <c r="B1922" s="18">
        <v>2</v>
      </c>
      <c r="C1922" s="16" t="s">
        <v>474</v>
      </c>
      <c r="D1922" s="21">
        <v>41376</v>
      </c>
      <c r="E1922" s="16" t="s">
        <v>654</v>
      </c>
      <c r="F1922" s="21">
        <v>44279</v>
      </c>
      <c r="G1922" s="16" t="s">
        <v>75</v>
      </c>
      <c r="H1922" s="26" t="s">
        <v>286</v>
      </c>
      <c r="I1922" s="16" t="s">
        <v>17637</v>
      </c>
      <c r="K1922" s="16" t="s">
        <v>17636</v>
      </c>
      <c r="L1922" s="16" t="s">
        <v>37</v>
      </c>
      <c r="M1922" s="26" t="s">
        <v>17635</v>
      </c>
      <c r="N1922" s="26" t="s">
        <v>17634</v>
      </c>
      <c r="O1922" s="16" t="s">
        <v>632</v>
      </c>
      <c r="P1922" s="26" t="s">
        <v>138</v>
      </c>
      <c r="R1922" s="16" t="s">
        <v>139</v>
      </c>
      <c r="S1922" s="16" t="s">
        <v>42</v>
      </c>
      <c r="T1922" s="22">
        <v>0.35399999999999998</v>
      </c>
      <c r="U1922" s="21">
        <v>42090</v>
      </c>
      <c r="W1922" s="20" t="s">
        <v>43</v>
      </c>
      <c r="X1922" s="16" t="s">
        <v>511</v>
      </c>
      <c r="Z1922" s="24" t="s">
        <v>32</v>
      </c>
      <c r="AA1922" s="24" t="s">
        <v>32</v>
      </c>
      <c r="AB1922" s="24" t="s">
        <v>32</v>
      </c>
      <c r="AC1922" s="24" t="s">
        <v>32</v>
      </c>
      <c r="AD1922" s="25">
        <v>316274.57</v>
      </c>
      <c r="AE1922" s="25">
        <v>6000</v>
      </c>
      <c r="AF1922" s="25">
        <v>6144541</v>
      </c>
      <c r="AG1922" s="25">
        <v>0</v>
      </c>
      <c r="AH1922" s="25">
        <v>6466815.5700000003</v>
      </c>
      <c r="AI1922" s="16" t="s">
        <v>17633</v>
      </c>
    </row>
    <row r="1923" spans="1:35" x14ac:dyDescent="0.25">
      <c r="A1923" s="17">
        <v>118771</v>
      </c>
      <c r="B1923" s="18">
        <v>1</v>
      </c>
      <c r="C1923" s="16" t="s">
        <v>73</v>
      </c>
      <c r="D1923" s="21">
        <v>41376</v>
      </c>
      <c r="E1923" s="16" t="s">
        <v>1314</v>
      </c>
      <c r="F1923" s="21">
        <v>43476</v>
      </c>
      <c r="G1923" s="16" t="s">
        <v>75</v>
      </c>
      <c r="H1923" s="26" t="s">
        <v>182</v>
      </c>
      <c r="I1923" s="16" t="s">
        <v>714</v>
      </c>
      <c r="J1923" s="20" t="s">
        <v>116</v>
      </c>
      <c r="K1923" s="16" t="s">
        <v>17632</v>
      </c>
      <c r="L1923" s="16" t="s">
        <v>116</v>
      </c>
      <c r="M1923" s="26" t="s">
        <v>17631</v>
      </c>
      <c r="O1923" s="16" t="s">
        <v>78</v>
      </c>
      <c r="T1923" s="22">
        <v>6.98</v>
      </c>
      <c r="W1923" s="20" t="s">
        <v>43</v>
      </c>
      <c r="X1923" s="16" t="s">
        <v>140</v>
      </c>
      <c r="Z1923" s="24" t="s">
        <v>32</v>
      </c>
      <c r="AA1923" s="24" t="s">
        <v>32</v>
      </c>
      <c r="AB1923" s="24" t="s">
        <v>32</v>
      </c>
      <c r="AC1923" s="24" t="s">
        <v>32</v>
      </c>
      <c r="AD1923" s="24" t="s">
        <v>32</v>
      </c>
      <c r="AE1923" s="24" t="s">
        <v>32</v>
      </c>
      <c r="AF1923" s="24" t="s">
        <v>32</v>
      </c>
      <c r="AG1923" s="24" t="s">
        <v>32</v>
      </c>
      <c r="AH1923" s="24" t="s">
        <v>32</v>
      </c>
    </row>
    <row r="1924" spans="1:35" ht="30" x14ac:dyDescent="0.25">
      <c r="A1924" s="17">
        <v>118773</v>
      </c>
      <c r="B1924" s="18">
        <v>1</v>
      </c>
      <c r="C1924" s="16" t="s">
        <v>73</v>
      </c>
      <c r="D1924" s="21">
        <v>41379</v>
      </c>
      <c r="E1924" s="16" t="s">
        <v>1314</v>
      </c>
      <c r="F1924" s="21">
        <v>44123</v>
      </c>
      <c r="G1924" s="16" t="s">
        <v>82</v>
      </c>
      <c r="H1924" s="26" t="s">
        <v>34</v>
      </c>
      <c r="I1924" s="16" t="s">
        <v>669</v>
      </c>
      <c r="J1924" s="20" t="s">
        <v>116</v>
      </c>
      <c r="L1924" s="16" t="s">
        <v>116</v>
      </c>
      <c r="M1924" s="26" t="s">
        <v>17630</v>
      </c>
      <c r="N1924" s="26" t="s">
        <v>17629</v>
      </c>
      <c r="O1924" s="16" t="s">
        <v>632</v>
      </c>
      <c r="P1924" s="26" t="s">
        <v>453</v>
      </c>
      <c r="R1924" s="16" t="s">
        <v>139</v>
      </c>
      <c r="S1924" s="16" t="s">
        <v>42</v>
      </c>
      <c r="T1924" s="22">
        <v>0.1</v>
      </c>
      <c r="U1924" s="21">
        <v>44477</v>
      </c>
      <c r="W1924" s="20" t="s">
        <v>43</v>
      </c>
      <c r="X1924" s="16" t="s">
        <v>140</v>
      </c>
      <c r="Z1924" s="24" t="s">
        <v>32</v>
      </c>
      <c r="AA1924" s="24" t="s">
        <v>32</v>
      </c>
      <c r="AB1924" s="24" t="s">
        <v>32</v>
      </c>
      <c r="AC1924" s="24" t="s">
        <v>32</v>
      </c>
      <c r="AD1924" s="25">
        <v>65000</v>
      </c>
      <c r="AE1924" s="25">
        <v>68000</v>
      </c>
      <c r="AF1924" s="25">
        <v>0</v>
      </c>
      <c r="AG1924" s="25">
        <v>0</v>
      </c>
      <c r="AH1924" s="25">
        <v>133000</v>
      </c>
      <c r="AI1924" s="16" t="s">
        <v>17628</v>
      </c>
    </row>
    <row r="1925" spans="1:35" x14ac:dyDescent="0.25">
      <c r="A1925" s="17">
        <v>118791</v>
      </c>
      <c r="B1925" s="18">
        <v>3</v>
      </c>
      <c r="C1925" s="16" t="s">
        <v>474</v>
      </c>
      <c r="D1925" s="21">
        <v>41379</v>
      </c>
      <c r="E1925" s="16" t="s">
        <v>1314</v>
      </c>
      <c r="F1925" s="21">
        <v>44167</v>
      </c>
      <c r="G1925" s="16" t="s">
        <v>832</v>
      </c>
      <c r="H1925" s="26" t="s">
        <v>362</v>
      </c>
      <c r="I1925" s="16" t="s">
        <v>686</v>
      </c>
      <c r="J1925" s="20" t="s">
        <v>116</v>
      </c>
      <c r="L1925" s="16" t="s">
        <v>116</v>
      </c>
      <c r="M1925" s="26" t="s">
        <v>1808</v>
      </c>
      <c r="N1925" s="26" t="s">
        <v>1809</v>
      </c>
      <c r="O1925" s="16" t="s">
        <v>632</v>
      </c>
      <c r="P1925" s="26" t="s">
        <v>1810</v>
      </c>
      <c r="R1925" s="16" t="s">
        <v>139</v>
      </c>
      <c r="S1925" s="16" t="s">
        <v>42</v>
      </c>
      <c r="T1925" s="22">
        <v>0.5</v>
      </c>
      <c r="U1925" s="21">
        <v>43812</v>
      </c>
      <c r="W1925" s="20" t="s">
        <v>43</v>
      </c>
      <c r="X1925" s="16" t="s">
        <v>511</v>
      </c>
      <c r="Z1925" s="25">
        <v>24000</v>
      </c>
      <c r="AA1925" s="25">
        <v>0</v>
      </c>
      <c r="AB1925" s="25">
        <v>400000</v>
      </c>
      <c r="AC1925" s="25">
        <v>0</v>
      </c>
      <c r="AD1925" s="25">
        <v>264000</v>
      </c>
      <c r="AE1925" s="25">
        <v>9235</v>
      </c>
      <c r="AF1925" s="25">
        <v>5138389</v>
      </c>
      <c r="AG1925" s="25">
        <v>0</v>
      </c>
      <c r="AH1925" s="25">
        <v>5411624</v>
      </c>
      <c r="AI1925" s="16" t="s">
        <v>1811</v>
      </c>
    </row>
    <row r="1926" spans="1:35" ht="45" x14ac:dyDescent="0.25">
      <c r="A1926" s="17">
        <v>118799</v>
      </c>
      <c r="B1926" s="18">
        <v>4</v>
      </c>
      <c r="C1926" s="16" t="s">
        <v>474</v>
      </c>
      <c r="D1926" s="21">
        <v>41380</v>
      </c>
      <c r="E1926" s="16" t="s">
        <v>1314</v>
      </c>
      <c r="F1926" s="21">
        <v>44279</v>
      </c>
      <c r="G1926" s="16" t="s">
        <v>2449</v>
      </c>
      <c r="H1926" s="26" t="s">
        <v>258</v>
      </c>
      <c r="I1926" s="16" t="s">
        <v>17627</v>
      </c>
      <c r="K1926" s="16" t="s">
        <v>17626</v>
      </c>
      <c r="L1926" s="16" t="s">
        <v>37</v>
      </c>
      <c r="M1926" s="26" t="s">
        <v>17625</v>
      </c>
      <c r="N1926" s="26" t="s">
        <v>631</v>
      </c>
      <c r="O1926" s="16" t="s">
        <v>632</v>
      </c>
      <c r="P1926" s="26" t="s">
        <v>631</v>
      </c>
      <c r="R1926" s="16" t="s">
        <v>139</v>
      </c>
      <c r="S1926" s="16" t="s">
        <v>42</v>
      </c>
      <c r="T1926" s="22">
        <v>0</v>
      </c>
      <c r="U1926" s="21">
        <v>42650</v>
      </c>
      <c r="W1926" s="20" t="s">
        <v>43</v>
      </c>
      <c r="X1926" s="16" t="s">
        <v>78</v>
      </c>
      <c r="Z1926" s="24" t="s">
        <v>32</v>
      </c>
      <c r="AA1926" s="24" t="s">
        <v>32</v>
      </c>
      <c r="AB1926" s="24" t="s">
        <v>32</v>
      </c>
      <c r="AC1926" s="24" t="s">
        <v>32</v>
      </c>
      <c r="AD1926" s="25">
        <v>45000</v>
      </c>
      <c r="AE1926" s="25">
        <v>0</v>
      </c>
      <c r="AF1926" s="25">
        <v>15000</v>
      </c>
      <c r="AG1926" s="25">
        <v>0</v>
      </c>
      <c r="AH1926" s="25">
        <v>60000</v>
      </c>
      <c r="AI1926" s="16" t="s">
        <v>17624</v>
      </c>
    </row>
    <row r="1927" spans="1:35" ht="30" x14ac:dyDescent="0.25">
      <c r="A1927" s="17">
        <v>118800</v>
      </c>
      <c r="B1927" s="18">
        <v>4</v>
      </c>
      <c r="C1927" s="16" t="s">
        <v>31</v>
      </c>
      <c r="D1927" s="21">
        <v>41380</v>
      </c>
      <c r="E1927" s="16" t="s">
        <v>1314</v>
      </c>
      <c r="F1927" s="21">
        <v>44188</v>
      </c>
      <c r="G1927" s="16" t="s">
        <v>32</v>
      </c>
      <c r="H1927" s="26" t="s">
        <v>126</v>
      </c>
      <c r="I1927" s="16" t="s">
        <v>1812</v>
      </c>
      <c r="K1927" s="16" t="s">
        <v>1310</v>
      </c>
      <c r="L1927" s="16" t="s">
        <v>37</v>
      </c>
      <c r="M1927" s="26" t="s">
        <v>1813</v>
      </c>
      <c r="N1927" s="26" t="s">
        <v>1814</v>
      </c>
      <c r="O1927" s="16" t="s">
        <v>632</v>
      </c>
      <c r="P1927" s="26" t="s">
        <v>453</v>
      </c>
      <c r="T1927" s="22">
        <v>0</v>
      </c>
      <c r="U1927" s="21">
        <v>44176</v>
      </c>
      <c r="W1927" s="20" t="s">
        <v>43</v>
      </c>
      <c r="X1927" s="16" t="s">
        <v>78</v>
      </c>
      <c r="Z1927" s="25">
        <v>19500</v>
      </c>
      <c r="AA1927" s="25">
        <v>0</v>
      </c>
      <c r="AB1927" s="25">
        <v>742270</v>
      </c>
      <c r="AC1927" s="25">
        <v>0</v>
      </c>
      <c r="AD1927" s="25">
        <v>97500</v>
      </c>
      <c r="AE1927" s="25">
        <v>45000</v>
      </c>
      <c r="AF1927" s="25">
        <v>742270</v>
      </c>
      <c r="AG1927" s="25">
        <v>0</v>
      </c>
      <c r="AH1927" s="25">
        <v>884770</v>
      </c>
      <c r="AI1927" s="16" t="s">
        <v>1815</v>
      </c>
    </row>
    <row r="1928" spans="1:35" ht="30" x14ac:dyDescent="0.25">
      <c r="A1928" s="17">
        <v>118804</v>
      </c>
      <c r="B1928" s="18">
        <v>4</v>
      </c>
      <c r="C1928" s="16" t="s">
        <v>31</v>
      </c>
      <c r="D1928" s="21">
        <v>41380</v>
      </c>
      <c r="E1928" s="16" t="s">
        <v>1314</v>
      </c>
      <c r="F1928" s="21">
        <v>44033</v>
      </c>
      <c r="G1928" s="16" t="s">
        <v>105</v>
      </c>
      <c r="H1928" s="26" t="s">
        <v>126</v>
      </c>
      <c r="I1928" s="16" t="s">
        <v>1816</v>
      </c>
      <c r="K1928" s="16" t="s">
        <v>1817</v>
      </c>
      <c r="L1928" s="16" t="s">
        <v>37</v>
      </c>
      <c r="M1928" s="26" t="s">
        <v>1818</v>
      </c>
      <c r="N1928" s="26" t="s">
        <v>1814</v>
      </c>
      <c r="O1928" s="16" t="s">
        <v>632</v>
      </c>
      <c r="P1928" s="26" t="s">
        <v>453</v>
      </c>
      <c r="T1928" s="22">
        <v>1.0649999999999999</v>
      </c>
      <c r="U1928" s="21">
        <v>44008</v>
      </c>
      <c r="W1928" s="20" t="s">
        <v>43</v>
      </c>
      <c r="X1928" s="16" t="s">
        <v>140</v>
      </c>
      <c r="Z1928" s="25">
        <v>0</v>
      </c>
      <c r="AA1928" s="25">
        <v>0</v>
      </c>
      <c r="AB1928" s="25">
        <v>797905</v>
      </c>
      <c r="AC1928" s="25">
        <v>0</v>
      </c>
      <c r="AD1928" s="25">
        <v>180000</v>
      </c>
      <c r="AE1928" s="25">
        <v>0</v>
      </c>
      <c r="AF1928" s="25">
        <v>1758905</v>
      </c>
      <c r="AG1928" s="25">
        <v>0</v>
      </c>
      <c r="AH1928" s="25">
        <v>1938905</v>
      </c>
      <c r="AI1928" s="16" t="s">
        <v>1819</v>
      </c>
    </row>
    <row r="1929" spans="1:35" ht="30" x14ac:dyDescent="0.25">
      <c r="A1929" s="17">
        <v>118809</v>
      </c>
      <c r="B1929" s="18">
        <v>4</v>
      </c>
      <c r="C1929" s="16" t="s">
        <v>47</v>
      </c>
      <c r="D1929" s="21">
        <v>41380</v>
      </c>
      <c r="E1929" s="16" t="s">
        <v>1314</v>
      </c>
      <c r="F1929" s="21">
        <v>43304</v>
      </c>
      <c r="G1929" s="16" t="s">
        <v>103</v>
      </c>
      <c r="H1929" s="26" t="s">
        <v>349</v>
      </c>
      <c r="I1929" s="16" t="s">
        <v>1820</v>
      </c>
      <c r="K1929" s="16" t="s">
        <v>1821</v>
      </c>
      <c r="L1929" s="16" t="s">
        <v>37</v>
      </c>
      <c r="M1929" s="26" t="s">
        <v>1822</v>
      </c>
      <c r="N1929" s="26" t="s">
        <v>453</v>
      </c>
      <c r="O1929" s="16" t="s">
        <v>632</v>
      </c>
      <c r="P1929" s="26" t="s">
        <v>453</v>
      </c>
      <c r="T1929" s="22">
        <v>0.36</v>
      </c>
      <c r="U1929" s="21">
        <v>43077</v>
      </c>
      <c r="W1929" s="20" t="s">
        <v>43</v>
      </c>
      <c r="X1929" s="16" t="s">
        <v>78</v>
      </c>
      <c r="Z1929" s="25">
        <v>-23354.41</v>
      </c>
      <c r="AA1929" s="25">
        <v>0</v>
      </c>
      <c r="AB1929" s="25">
        <v>65779.92</v>
      </c>
      <c r="AC1929" s="25">
        <v>0</v>
      </c>
      <c r="AD1929" s="25">
        <v>16645.59</v>
      </c>
      <c r="AE1929" s="25">
        <v>0</v>
      </c>
      <c r="AF1929" s="25">
        <v>127391.92</v>
      </c>
      <c r="AG1929" s="25">
        <v>0</v>
      </c>
      <c r="AH1929" s="25">
        <v>144037.51</v>
      </c>
      <c r="AI1929" s="16" t="s">
        <v>1823</v>
      </c>
    </row>
    <row r="1930" spans="1:35" x14ac:dyDescent="0.25">
      <c r="A1930" s="17">
        <v>118810</v>
      </c>
      <c r="B1930" s="18">
        <v>4</v>
      </c>
      <c r="C1930" s="16" t="s">
        <v>73</v>
      </c>
      <c r="D1930" s="21">
        <v>41380</v>
      </c>
      <c r="E1930" s="16" t="s">
        <v>1314</v>
      </c>
      <c r="F1930" s="21">
        <v>43474</v>
      </c>
      <c r="G1930" s="16" t="s">
        <v>75</v>
      </c>
      <c r="H1930" s="26" t="s">
        <v>126</v>
      </c>
      <c r="I1930" s="16" t="s">
        <v>17623</v>
      </c>
      <c r="K1930" s="16" t="s">
        <v>17622</v>
      </c>
      <c r="L1930" s="16" t="s">
        <v>37</v>
      </c>
      <c r="M1930" s="26" t="s">
        <v>17621</v>
      </c>
      <c r="O1930" s="16" t="s">
        <v>632</v>
      </c>
      <c r="T1930" s="22">
        <v>0</v>
      </c>
      <c r="W1930" s="20" t="s">
        <v>43</v>
      </c>
      <c r="X1930" s="16" t="s">
        <v>78</v>
      </c>
      <c r="Z1930" s="24" t="s">
        <v>32</v>
      </c>
      <c r="AA1930" s="24" t="s">
        <v>32</v>
      </c>
      <c r="AB1930" s="24" t="s">
        <v>32</v>
      </c>
      <c r="AC1930" s="24" t="s">
        <v>32</v>
      </c>
      <c r="AD1930" s="25">
        <v>0</v>
      </c>
      <c r="AE1930" s="25">
        <v>0</v>
      </c>
      <c r="AF1930" s="25">
        <v>0</v>
      </c>
      <c r="AG1930" s="25">
        <v>0</v>
      </c>
      <c r="AH1930" s="25">
        <v>0</v>
      </c>
      <c r="AI1930" s="16" t="s">
        <v>17620</v>
      </c>
    </row>
    <row r="1931" spans="1:35" ht="30" x14ac:dyDescent="0.25">
      <c r="A1931" s="17">
        <v>118812</v>
      </c>
      <c r="B1931" s="18">
        <v>4</v>
      </c>
      <c r="C1931" s="16" t="s">
        <v>73</v>
      </c>
      <c r="D1931" s="21">
        <v>41380</v>
      </c>
      <c r="E1931" s="16" t="s">
        <v>1314</v>
      </c>
      <c r="F1931" s="21">
        <v>44071</v>
      </c>
      <c r="G1931" s="16" t="s">
        <v>82</v>
      </c>
      <c r="H1931" s="26" t="s">
        <v>126</v>
      </c>
      <c r="I1931" s="16" t="s">
        <v>1824</v>
      </c>
      <c r="K1931" s="16" t="s">
        <v>1825</v>
      </c>
      <c r="L1931" s="16" t="s">
        <v>37</v>
      </c>
      <c r="M1931" s="26" t="s">
        <v>1826</v>
      </c>
      <c r="N1931" s="26" t="s">
        <v>1814</v>
      </c>
      <c r="O1931" s="16" t="s">
        <v>632</v>
      </c>
      <c r="P1931" s="26" t="s">
        <v>453</v>
      </c>
      <c r="T1931" s="22">
        <v>0.41</v>
      </c>
      <c r="U1931" s="21">
        <v>44428</v>
      </c>
      <c r="W1931" s="20" t="s">
        <v>43</v>
      </c>
      <c r="X1931" s="16" t="s">
        <v>140</v>
      </c>
      <c r="Z1931" s="25">
        <v>18600</v>
      </c>
      <c r="AA1931" s="25">
        <v>21070</v>
      </c>
      <c r="AB1931" s="25">
        <v>0</v>
      </c>
      <c r="AC1931" s="25">
        <v>0</v>
      </c>
      <c r="AD1931" s="25">
        <v>122600</v>
      </c>
      <c r="AE1931" s="25">
        <v>21070</v>
      </c>
      <c r="AF1931" s="25">
        <v>0</v>
      </c>
      <c r="AG1931" s="25">
        <v>0</v>
      </c>
      <c r="AH1931" s="25">
        <v>143670</v>
      </c>
      <c r="AI1931" s="16" t="s">
        <v>1827</v>
      </c>
    </row>
    <row r="1932" spans="1:35" ht="45" x14ac:dyDescent="0.25">
      <c r="A1932" s="17">
        <v>118813</v>
      </c>
      <c r="B1932" s="18">
        <v>4</v>
      </c>
      <c r="C1932" s="16" t="s">
        <v>73</v>
      </c>
      <c r="D1932" s="21">
        <v>41380</v>
      </c>
      <c r="E1932" s="16" t="s">
        <v>1314</v>
      </c>
      <c r="F1932" s="21">
        <v>44077</v>
      </c>
      <c r="G1932" s="16" t="s">
        <v>125</v>
      </c>
      <c r="H1932" s="26" t="s">
        <v>126</v>
      </c>
      <c r="I1932" s="16" t="s">
        <v>468</v>
      </c>
      <c r="J1932" s="20" t="s">
        <v>116</v>
      </c>
      <c r="L1932" s="16" t="s">
        <v>116</v>
      </c>
      <c r="M1932" s="26" t="s">
        <v>17619</v>
      </c>
      <c r="N1932" s="26" t="s">
        <v>1814</v>
      </c>
      <c r="O1932" s="16" t="s">
        <v>632</v>
      </c>
      <c r="P1932" s="26" t="s">
        <v>631</v>
      </c>
      <c r="T1932" s="22">
        <v>0.62</v>
      </c>
      <c r="U1932" s="21">
        <v>44729</v>
      </c>
      <c r="W1932" s="20" t="s">
        <v>43</v>
      </c>
      <c r="X1932" s="16" t="s">
        <v>140</v>
      </c>
      <c r="Z1932" s="24" t="s">
        <v>32</v>
      </c>
      <c r="AA1932" s="24" t="s">
        <v>32</v>
      </c>
      <c r="AB1932" s="24" t="s">
        <v>32</v>
      </c>
      <c r="AC1932" s="24" t="s">
        <v>32</v>
      </c>
      <c r="AD1932" s="25">
        <v>154000</v>
      </c>
      <c r="AE1932" s="25">
        <v>593000</v>
      </c>
      <c r="AF1932" s="25">
        <v>0</v>
      </c>
      <c r="AG1932" s="25">
        <v>0</v>
      </c>
      <c r="AH1932" s="25">
        <v>747000</v>
      </c>
      <c r="AI1932" s="16" t="s">
        <v>17618</v>
      </c>
    </row>
    <row r="1933" spans="1:35" ht="30" x14ac:dyDescent="0.25">
      <c r="A1933" s="17">
        <v>118822</v>
      </c>
      <c r="B1933" s="18">
        <v>4</v>
      </c>
      <c r="C1933" s="16" t="s">
        <v>474</v>
      </c>
      <c r="D1933" s="21">
        <v>41380</v>
      </c>
      <c r="E1933" s="16" t="s">
        <v>1314</v>
      </c>
      <c r="F1933" s="21">
        <v>44168</v>
      </c>
      <c r="G1933" s="16" t="s">
        <v>573</v>
      </c>
      <c r="H1933" s="26" t="s">
        <v>126</v>
      </c>
      <c r="I1933" s="16" t="s">
        <v>17617</v>
      </c>
      <c r="K1933" s="16" t="s">
        <v>17616</v>
      </c>
      <c r="L1933" s="16" t="s">
        <v>37</v>
      </c>
      <c r="M1933" s="26" t="s">
        <v>17615</v>
      </c>
      <c r="N1933" s="26" t="s">
        <v>17614</v>
      </c>
      <c r="O1933" s="16" t="s">
        <v>632</v>
      </c>
      <c r="P1933" s="26" t="s">
        <v>453</v>
      </c>
      <c r="T1933" s="22">
        <v>0</v>
      </c>
      <c r="U1933" s="21">
        <v>43812</v>
      </c>
      <c r="W1933" s="20" t="s">
        <v>43</v>
      </c>
      <c r="X1933" s="16" t="s">
        <v>78</v>
      </c>
      <c r="Z1933" s="24" t="s">
        <v>32</v>
      </c>
      <c r="AA1933" s="24" t="s">
        <v>32</v>
      </c>
      <c r="AB1933" s="24" t="s">
        <v>32</v>
      </c>
      <c r="AC1933" s="24" t="s">
        <v>32</v>
      </c>
      <c r="AD1933" s="25">
        <v>42500</v>
      </c>
      <c r="AE1933" s="25">
        <v>0</v>
      </c>
      <c r="AF1933" s="25">
        <v>286268</v>
      </c>
      <c r="AG1933" s="25">
        <v>0</v>
      </c>
      <c r="AH1933" s="25">
        <v>328768</v>
      </c>
      <c r="AI1933" s="16" t="s">
        <v>17613</v>
      </c>
    </row>
    <row r="1934" spans="1:35" ht="30" x14ac:dyDescent="0.25">
      <c r="A1934" s="17">
        <v>118838</v>
      </c>
      <c r="B1934" s="18">
        <v>3</v>
      </c>
      <c r="C1934" s="16" t="s">
        <v>73</v>
      </c>
      <c r="D1934" s="21">
        <v>41380</v>
      </c>
      <c r="E1934" s="16" t="s">
        <v>654</v>
      </c>
      <c r="F1934" s="21">
        <v>43781</v>
      </c>
      <c r="G1934" s="16" t="s">
        <v>109</v>
      </c>
      <c r="H1934" s="26" t="s">
        <v>304</v>
      </c>
      <c r="I1934" s="16" t="s">
        <v>17612</v>
      </c>
      <c r="K1934" s="16" t="s">
        <v>17611</v>
      </c>
      <c r="L1934" s="16" t="s">
        <v>37</v>
      </c>
      <c r="M1934" s="26" t="s">
        <v>17610</v>
      </c>
      <c r="O1934" s="16" t="s">
        <v>632</v>
      </c>
      <c r="P1934" s="26" t="s">
        <v>453</v>
      </c>
      <c r="T1934" s="22">
        <v>5.9</v>
      </c>
      <c r="W1934" s="20" t="s">
        <v>43</v>
      </c>
      <c r="X1934" s="16" t="s">
        <v>44</v>
      </c>
      <c r="Z1934" s="24" t="s">
        <v>32</v>
      </c>
      <c r="AA1934" s="24" t="s">
        <v>32</v>
      </c>
      <c r="AB1934" s="24" t="s">
        <v>32</v>
      </c>
      <c r="AC1934" s="24" t="s">
        <v>32</v>
      </c>
      <c r="AD1934" s="25">
        <v>40000</v>
      </c>
      <c r="AE1934" s="25">
        <v>0</v>
      </c>
      <c r="AF1934" s="25">
        <v>0</v>
      </c>
      <c r="AG1934" s="25">
        <v>0</v>
      </c>
      <c r="AH1934" s="25">
        <v>40000</v>
      </c>
      <c r="AI1934" s="16" t="s">
        <v>17609</v>
      </c>
    </row>
    <row r="1935" spans="1:35" ht="30" x14ac:dyDescent="0.25">
      <c r="A1935" s="17">
        <v>118848</v>
      </c>
      <c r="B1935" s="18">
        <v>3</v>
      </c>
      <c r="C1935" s="16" t="s">
        <v>47</v>
      </c>
      <c r="D1935" s="21">
        <v>41380</v>
      </c>
      <c r="E1935" s="16" t="s">
        <v>654</v>
      </c>
      <c r="F1935" s="21">
        <v>44092</v>
      </c>
      <c r="G1935" s="16" t="s">
        <v>103</v>
      </c>
      <c r="H1935" s="26" t="s">
        <v>69</v>
      </c>
      <c r="I1935" s="16" t="s">
        <v>1828</v>
      </c>
      <c r="J1935" s="20" t="s">
        <v>116</v>
      </c>
      <c r="L1935" s="16" t="s">
        <v>116</v>
      </c>
      <c r="M1935" s="26" t="s">
        <v>1829</v>
      </c>
      <c r="O1935" s="16" t="s">
        <v>632</v>
      </c>
      <c r="P1935" s="26" t="s">
        <v>453</v>
      </c>
      <c r="T1935" s="22">
        <v>13.409000000000001</v>
      </c>
      <c r="W1935" s="20" t="s">
        <v>43</v>
      </c>
      <c r="X1935" s="16" t="s">
        <v>78</v>
      </c>
      <c r="Z1935" s="25">
        <v>9991.1299999999992</v>
      </c>
      <c r="AA1935" s="25">
        <v>0</v>
      </c>
      <c r="AB1935" s="25">
        <v>0</v>
      </c>
      <c r="AC1935" s="25">
        <v>0</v>
      </c>
      <c r="AD1935" s="25">
        <v>49991.13</v>
      </c>
      <c r="AE1935" s="25">
        <v>0</v>
      </c>
      <c r="AF1935" s="25">
        <v>0</v>
      </c>
      <c r="AG1935" s="25">
        <v>0</v>
      </c>
      <c r="AH1935" s="25">
        <v>49991.13</v>
      </c>
      <c r="AI1935" s="16" t="s">
        <v>1830</v>
      </c>
    </row>
    <row r="1936" spans="1:35" ht="30" x14ac:dyDescent="0.25">
      <c r="A1936" s="17">
        <v>118849</v>
      </c>
      <c r="B1936" s="18">
        <v>4</v>
      </c>
      <c r="C1936" s="16" t="s">
        <v>474</v>
      </c>
      <c r="D1936" s="21">
        <v>41380</v>
      </c>
      <c r="E1936" s="16" t="s">
        <v>654</v>
      </c>
      <c r="F1936" s="21">
        <v>44279</v>
      </c>
      <c r="G1936" s="16" t="s">
        <v>476</v>
      </c>
      <c r="H1936" s="26" t="s">
        <v>258</v>
      </c>
      <c r="I1936" s="16" t="s">
        <v>2589</v>
      </c>
      <c r="J1936" s="20" t="s">
        <v>116</v>
      </c>
      <c r="L1936" s="16" t="s">
        <v>116</v>
      </c>
      <c r="M1936" s="26" t="s">
        <v>17608</v>
      </c>
      <c r="N1936" s="26" t="s">
        <v>453</v>
      </c>
      <c r="O1936" s="16" t="s">
        <v>632</v>
      </c>
      <c r="P1936" s="26" t="s">
        <v>453</v>
      </c>
      <c r="T1936" s="22">
        <v>7.73</v>
      </c>
      <c r="U1936" s="21">
        <v>42650</v>
      </c>
      <c r="W1936" s="20" t="s">
        <v>43</v>
      </c>
      <c r="X1936" s="16" t="s">
        <v>78</v>
      </c>
      <c r="Z1936" s="24" t="s">
        <v>32</v>
      </c>
      <c r="AA1936" s="24" t="s">
        <v>32</v>
      </c>
      <c r="AB1936" s="24" t="s">
        <v>32</v>
      </c>
      <c r="AC1936" s="24" t="s">
        <v>32</v>
      </c>
      <c r="AD1936" s="25">
        <v>22200</v>
      </c>
      <c r="AE1936" s="25">
        <v>0</v>
      </c>
      <c r="AF1936" s="25">
        <v>134692</v>
      </c>
      <c r="AG1936" s="25">
        <v>0</v>
      </c>
      <c r="AH1936" s="25">
        <v>156892</v>
      </c>
      <c r="AI1936" s="16" t="s">
        <v>17607</v>
      </c>
    </row>
    <row r="1937" spans="1:35" ht="45" x14ac:dyDescent="0.25">
      <c r="A1937" s="17">
        <v>118852.01</v>
      </c>
      <c r="B1937" s="18">
        <v>4</v>
      </c>
      <c r="C1937" s="16" t="s">
        <v>73</v>
      </c>
      <c r="D1937" s="21">
        <v>41859</v>
      </c>
      <c r="E1937" s="16" t="s">
        <v>1207</v>
      </c>
      <c r="F1937" s="21">
        <v>44068</v>
      </c>
      <c r="G1937" s="16" t="s">
        <v>1244</v>
      </c>
      <c r="H1937" s="26" t="s">
        <v>258</v>
      </c>
      <c r="I1937" s="16" t="s">
        <v>1465</v>
      </c>
      <c r="J1937" s="20" t="s">
        <v>116</v>
      </c>
      <c r="L1937" s="16" t="s">
        <v>116</v>
      </c>
      <c r="M1937" s="26" t="s">
        <v>17606</v>
      </c>
      <c r="N1937" s="26" t="s">
        <v>631</v>
      </c>
      <c r="O1937" s="16" t="s">
        <v>632</v>
      </c>
      <c r="P1937" s="26" t="s">
        <v>631</v>
      </c>
      <c r="R1937" s="16" t="s">
        <v>139</v>
      </c>
      <c r="S1937" s="16" t="s">
        <v>42</v>
      </c>
      <c r="T1937" s="22">
        <v>0.04</v>
      </c>
      <c r="U1937" s="21">
        <v>44792</v>
      </c>
      <c r="W1937" s="20" t="s">
        <v>43</v>
      </c>
      <c r="X1937" s="16" t="s">
        <v>78</v>
      </c>
      <c r="Z1937" s="24" t="s">
        <v>32</v>
      </c>
      <c r="AA1937" s="24" t="s">
        <v>32</v>
      </c>
      <c r="AB1937" s="24" t="s">
        <v>32</v>
      </c>
      <c r="AC1937" s="24" t="s">
        <v>32</v>
      </c>
      <c r="AD1937" s="25">
        <v>123000</v>
      </c>
      <c r="AE1937" s="25">
        <v>0</v>
      </c>
      <c r="AF1937" s="25">
        <v>0</v>
      </c>
      <c r="AG1937" s="25">
        <v>0</v>
      </c>
      <c r="AH1937" s="25">
        <v>123000</v>
      </c>
      <c r="AI1937" s="16" t="s">
        <v>17605</v>
      </c>
    </row>
    <row r="1938" spans="1:35" ht="30" x14ac:dyDescent="0.25">
      <c r="A1938" s="17">
        <v>118855</v>
      </c>
      <c r="B1938" s="18">
        <v>4</v>
      </c>
      <c r="C1938" s="16" t="s">
        <v>474</v>
      </c>
      <c r="D1938" s="21">
        <v>41380</v>
      </c>
      <c r="E1938" s="16" t="s">
        <v>654</v>
      </c>
      <c r="F1938" s="21">
        <v>44279</v>
      </c>
      <c r="G1938" s="16" t="s">
        <v>2449</v>
      </c>
      <c r="H1938" s="26" t="s">
        <v>349</v>
      </c>
      <c r="I1938" s="16" t="s">
        <v>17604</v>
      </c>
      <c r="K1938" s="16" t="s">
        <v>17603</v>
      </c>
      <c r="L1938" s="16" t="s">
        <v>37</v>
      </c>
      <c r="M1938" s="26" t="s">
        <v>17602</v>
      </c>
      <c r="N1938" s="26" t="s">
        <v>17601</v>
      </c>
      <c r="O1938" s="16" t="s">
        <v>632</v>
      </c>
      <c r="P1938" s="26" t="s">
        <v>453</v>
      </c>
      <c r="T1938" s="22">
        <v>8.9</v>
      </c>
      <c r="U1938" s="21">
        <v>42601</v>
      </c>
      <c r="W1938" s="20" t="s">
        <v>43</v>
      </c>
      <c r="X1938" s="16" t="s">
        <v>1150</v>
      </c>
      <c r="Z1938" s="24" t="s">
        <v>32</v>
      </c>
      <c r="AA1938" s="24" t="s">
        <v>32</v>
      </c>
      <c r="AB1938" s="24" t="s">
        <v>32</v>
      </c>
      <c r="AC1938" s="24" t="s">
        <v>32</v>
      </c>
      <c r="AD1938" s="25">
        <v>52000</v>
      </c>
      <c r="AE1938" s="25">
        <v>0</v>
      </c>
      <c r="AF1938" s="25">
        <v>113133</v>
      </c>
      <c r="AG1938" s="25">
        <v>0</v>
      </c>
      <c r="AH1938" s="25">
        <v>165133</v>
      </c>
      <c r="AI1938" s="16" t="s">
        <v>17600</v>
      </c>
    </row>
    <row r="1939" spans="1:35" x14ac:dyDescent="0.25">
      <c r="A1939" s="17">
        <v>118867</v>
      </c>
      <c r="B1939" s="18">
        <v>3</v>
      </c>
      <c r="C1939" s="16" t="s">
        <v>73</v>
      </c>
      <c r="D1939" s="21">
        <v>41386</v>
      </c>
      <c r="E1939" s="16" t="s">
        <v>142</v>
      </c>
      <c r="F1939" s="21">
        <v>43474</v>
      </c>
      <c r="G1939" s="16" t="s">
        <v>75</v>
      </c>
      <c r="H1939" s="26" t="s">
        <v>362</v>
      </c>
      <c r="M1939" s="26" t="s">
        <v>17599</v>
      </c>
      <c r="O1939" s="16" t="s">
        <v>151</v>
      </c>
      <c r="T1939" s="23" t="s">
        <v>32</v>
      </c>
      <c r="W1939" s="20" t="s">
        <v>43</v>
      </c>
      <c r="Z1939" s="24" t="s">
        <v>32</v>
      </c>
      <c r="AA1939" s="24" t="s">
        <v>32</v>
      </c>
      <c r="AB1939" s="24" t="s">
        <v>32</v>
      </c>
      <c r="AC1939" s="24" t="s">
        <v>32</v>
      </c>
      <c r="AD1939" s="25">
        <v>0</v>
      </c>
      <c r="AE1939" s="25">
        <v>0</v>
      </c>
      <c r="AF1939" s="25">
        <v>75000</v>
      </c>
      <c r="AG1939" s="25">
        <v>0</v>
      </c>
      <c r="AH1939" s="25">
        <v>75000</v>
      </c>
      <c r="AI1939" s="16" t="s">
        <v>17598</v>
      </c>
    </row>
    <row r="1940" spans="1:35" x14ac:dyDescent="0.25">
      <c r="A1940" s="17">
        <v>118868</v>
      </c>
      <c r="B1940" s="18">
        <v>2</v>
      </c>
      <c r="C1940" s="16" t="s">
        <v>31</v>
      </c>
      <c r="D1940" s="21">
        <v>41387</v>
      </c>
      <c r="E1940" s="16" t="s">
        <v>629</v>
      </c>
      <c r="F1940" s="21">
        <v>43991</v>
      </c>
      <c r="G1940" s="16" t="s">
        <v>2470</v>
      </c>
      <c r="H1940" s="26" t="s">
        <v>267</v>
      </c>
      <c r="I1940" s="16" t="s">
        <v>1518</v>
      </c>
      <c r="J1940" s="20" t="s">
        <v>1518</v>
      </c>
      <c r="M1940" s="26" t="s">
        <v>17597</v>
      </c>
      <c r="O1940" s="16" t="s">
        <v>1520</v>
      </c>
      <c r="P1940" s="26" t="s">
        <v>603</v>
      </c>
      <c r="R1940" s="16" t="s">
        <v>139</v>
      </c>
      <c r="S1940" s="16" t="s">
        <v>192</v>
      </c>
      <c r="T1940" s="22">
        <v>1.8</v>
      </c>
      <c r="W1940" s="20" t="s">
        <v>43</v>
      </c>
      <c r="X1940" s="16" t="s">
        <v>78</v>
      </c>
      <c r="Z1940" s="24" t="s">
        <v>32</v>
      </c>
      <c r="AA1940" s="24" t="s">
        <v>32</v>
      </c>
      <c r="AB1940" s="24" t="s">
        <v>32</v>
      </c>
      <c r="AC1940" s="24" t="s">
        <v>32</v>
      </c>
      <c r="AD1940" s="25">
        <v>511600</v>
      </c>
      <c r="AE1940" s="25">
        <v>77040</v>
      </c>
      <c r="AF1940" s="25">
        <v>0</v>
      </c>
      <c r="AG1940" s="25">
        <v>0</v>
      </c>
      <c r="AH1940" s="25">
        <v>588640</v>
      </c>
    </row>
    <row r="1941" spans="1:35" ht="30" x14ac:dyDescent="0.25">
      <c r="A1941" s="17">
        <v>118868.01</v>
      </c>
      <c r="B1941" s="18">
        <v>2</v>
      </c>
      <c r="C1941" s="16" t="s">
        <v>474</v>
      </c>
      <c r="D1941" s="21">
        <v>42221</v>
      </c>
      <c r="E1941" s="16" t="s">
        <v>552</v>
      </c>
      <c r="F1941" s="21">
        <v>43889</v>
      </c>
      <c r="G1941" s="16" t="s">
        <v>2469</v>
      </c>
      <c r="H1941" s="26" t="s">
        <v>267</v>
      </c>
      <c r="I1941" s="16" t="s">
        <v>1518</v>
      </c>
      <c r="J1941" s="20" t="s">
        <v>1518</v>
      </c>
      <c r="M1941" s="26" t="s">
        <v>17596</v>
      </c>
      <c r="N1941" s="26" t="s">
        <v>17595</v>
      </c>
      <c r="O1941" s="16" t="s">
        <v>1520</v>
      </c>
      <c r="P1941" s="26" t="s">
        <v>568</v>
      </c>
      <c r="R1941" s="16" t="s">
        <v>139</v>
      </c>
      <c r="S1941" s="16" t="s">
        <v>192</v>
      </c>
      <c r="T1941" s="23" t="s">
        <v>32</v>
      </c>
      <c r="W1941" s="20" t="s">
        <v>43</v>
      </c>
      <c r="Z1941" s="24" t="s">
        <v>32</v>
      </c>
      <c r="AA1941" s="24" t="s">
        <v>32</v>
      </c>
      <c r="AB1941" s="24" t="s">
        <v>32</v>
      </c>
      <c r="AC1941" s="24" t="s">
        <v>32</v>
      </c>
      <c r="AD1941" s="25">
        <v>0</v>
      </c>
      <c r="AE1941" s="25">
        <v>0</v>
      </c>
      <c r="AF1941" s="25">
        <v>600000</v>
      </c>
      <c r="AG1941" s="25">
        <v>0</v>
      </c>
      <c r="AH1941" s="25">
        <v>600000</v>
      </c>
      <c r="AI1941" s="16" t="s">
        <v>17594</v>
      </c>
    </row>
    <row r="1942" spans="1:35" ht="90" x14ac:dyDescent="0.25">
      <c r="A1942" s="17">
        <v>118870</v>
      </c>
      <c r="B1942" s="18">
        <v>2</v>
      </c>
      <c r="C1942" s="16" t="s">
        <v>31</v>
      </c>
      <c r="D1942" s="21">
        <v>41389</v>
      </c>
      <c r="E1942" s="16" t="s">
        <v>543</v>
      </c>
      <c r="F1942" s="21">
        <v>44340</v>
      </c>
      <c r="G1942" s="16" t="s">
        <v>1409</v>
      </c>
      <c r="H1942" s="26" t="s">
        <v>212</v>
      </c>
      <c r="M1942" s="26" t="s">
        <v>1831</v>
      </c>
      <c r="N1942" s="26" t="s">
        <v>1832</v>
      </c>
      <c r="O1942" s="16" t="s">
        <v>60</v>
      </c>
      <c r="P1942" s="26" t="s">
        <v>768</v>
      </c>
      <c r="T1942" s="23" t="s">
        <v>32</v>
      </c>
      <c r="W1942" s="20" t="s">
        <v>43</v>
      </c>
      <c r="X1942" s="16" t="s">
        <v>78</v>
      </c>
      <c r="Z1942" s="25">
        <v>270</v>
      </c>
      <c r="AA1942" s="25">
        <v>0</v>
      </c>
      <c r="AB1942" s="25">
        <v>3417582</v>
      </c>
      <c r="AC1942" s="25">
        <v>0</v>
      </c>
      <c r="AD1942" s="25">
        <v>163754</v>
      </c>
      <c r="AE1942" s="25">
        <v>88000</v>
      </c>
      <c r="AF1942" s="25">
        <v>3417582</v>
      </c>
      <c r="AG1942" s="25">
        <v>0</v>
      </c>
      <c r="AH1942" s="25">
        <v>3669336</v>
      </c>
      <c r="AI1942" s="16" t="s">
        <v>1833</v>
      </c>
    </row>
    <row r="1943" spans="1:35" x14ac:dyDescent="0.25">
      <c r="A1943" s="17">
        <v>118881</v>
      </c>
      <c r="B1943" s="18">
        <v>1</v>
      </c>
      <c r="C1943" s="16" t="s">
        <v>73</v>
      </c>
      <c r="D1943" s="21">
        <v>41395</v>
      </c>
      <c r="E1943" s="16" t="s">
        <v>142</v>
      </c>
      <c r="F1943" s="21">
        <v>43500</v>
      </c>
      <c r="G1943" s="16" t="s">
        <v>75</v>
      </c>
      <c r="H1943" s="26" t="s">
        <v>359</v>
      </c>
      <c r="I1943" s="16" t="s">
        <v>17593</v>
      </c>
      <c r="J1943" s="20" t="s">
        <v>116</v>
      </c>
      <c r="K1943" s="16" t="s">
        <v>17592</v>
      </c>
      <c r="L1943" s="16" t="s">
        <v>116</v>
      </c>
      <c r="M1943" s="26" t="s">
        <v>17591</v>
      </c>
      <c r="O1943" s="16" t="s">
        <v>151</v>
      </c>
      <c r="P1943" s="26" t="s">
        <v>551</v>
      </c>
      <c r="T1943" s="22">
        <v>0</v>
      </c>
      <c r="W1943" s="20" t="s">
        <v>43</v>
      </c>
      <c r="X1943" s="16" t="s">
        <v>78</v>
      </c>
      <c r="Z1943" s="24" t="s">
        <v>32</v>
      </c>
      <c r="AA1943" s="24" t="s">
        <v>32</v>
      </c>
      <c r="AB1943" s="24" t="s">
        <v>32</v>
      </c>
      <c r="AC1943" s="24" t="s">
        <v>32</v>
      </c>
      <c r="AD1943" s="24" t="s">
        <v>32</v>
      </c>
      <c r="AE1943" s="24" t="s">
        <v>32</v>
      </c>
      <c r="AF1943" s="24" t="s">
        <v>32</v>
      </c>
      <c r="AG1943" s="24" t="s">
        <v>32</v>
      </c>
      <c r="AH1943" s="24" t="s">
        <v>32</v>
      </c>
    </row>
    <row r="1944" spans="1:35" x14ac:dyDescent="0.25">
      <c r="A1944" s="17">
        <v>118887</v>
      </c>
      <c r="B1944" s="18">
        <v>3</v>
      </c>
      <c r="C1944" s="16" t="s">
        <v>73</v>
      </c>
      <c r="D1944" s="21">
        <v>41396</v>
      </c>
      <c r="E1944" s="16" t="s">
        <v>142</v>
      </c>
      <c r="F1944" s="21">
        <v>44229</v>
      </c>
      <c r="G1944" s="16" t="s">
        <v>109</v>
      </c>
      <c r="H1944" s="26" t="s">
        <v>405</v>
      </c>
      <c r="I1944" s="16" t="s">
        <v>1796</v>
      </c>
      <c r="K1944" s="16" t="s">
        <v>1797</v>
      </c>
      <c r="L1944" s="16" t="s">
        <v>37</v>
      </c>
      <c r="M1944" s="26" t="s">
        <v>17590</v>
      </c>
      <c r="O1944" s="16" t="s">
        <v>39</v>
      </c>
      <c r="P1944" s="26" t="s">
        <v>40</v>
      </c>
      <c r="R1944" s="16" t="s">
        <v>41</v>
      </c>
      <c r="S1944" s="16" t="s">
        <v>42</v>
      </c>
      <c r="T1944" s="22">
        <v>0</v>
      </c>
      <c r="W1944" s="20" t="s">
        <v>43</v>
      </c>
      <c r="X1944" s="16" t="s">
        <v>44</v>
      </c>
      <c r="Z1944" s="24" t="s">
        <v>32</v>
      </c>
      <c r="AA1944" s="24" t="s">
        <v>32</v>
      </c>
      <c r="AB1944" s="24" t="s">
        <v>32</v>
      </c>
      <c r="AC1944" s="24" t="s">
        <v>32</v>
      </c>
      <c r="AD1944" s="24" t="s">
        <v>32</v>
      </c>
      <c r="AE1944" s="24" t="s">
        <v>32</v>
      </c>
      <c r="AF1944" s="24" t="s">
        <v>32</v>
      </c>
      <c r="AG1944" s="24" t="s">
        <v>32</v>
      </c>
      <c r="AH1944" s="24" t="s">
        <v>32</v>
      </c>
      <c r="AI1944" s="16" t="s">
        <v>17589</v>
      </c>
    </row>
    <row r="1945" spans="1:35" x14ac:dyDescent="0.25">
      <c r="A1945" s="17">
        <v>118899</v>
      </c>
      <c r="B1945" s="18">
        <v>1</v>
      </c>
      <c r="C1945" s="16" t="s">
        <v>73</v>
      </c>
      <c r="D1945" s="21">
        <v>41396</v>
      </c>
      <c r="E1945" s="16" t="s">
        <v>142</v>
      </c>
      <c r="F1945" s="21">
        <v>43474</v>
      </c>
      <c r="G1945" s="16" t="s">
        <v>75</v>
      </c>
      <c r="H1945" s="26" t="s">
        <v>320</v>
      </c>
      <c r="I1945" s="16" t="s">
        <v>17588</v>
      </c>
      <c r="J1945" s="20" t="s">
        <v>148</v>
      </c>
      <c r="L1945" s="16" t="s">
        <v>149</v>
      </c>
      <c r="M1945" s="26" t="s">
        <v>17587</v>
      </c>
      <c r="O1945" s="16" t="s">
        <v>78</v>
      </c>
      <c r="P1945" s="26" t="s">
        <v>168</v>
      </c>
      <c r="R1945" s="16" t="s">
        <v>139</v>
      </c>
      <c r="S1945" s="16" t="s">
        <v>42</v>
      </c>
      <c r="T1945" s="22">
        <v>0.08</v>
      </c>
      <c r="W1945" s="20" t="s">
        <v>43</v>
      </c>
      <c r="X1945" s="16" t="s">
        <v>454</v>
      </c>
      <c r="Z1945" s="24" t="s">
        <v>32</v>
      </c>
      <c r="AA1945" s="24" t="s">
        <v>32</v>
      </c>
      <c r="AB1945" s="24" t="s">
        <v>32</v>
      </c>
      <c r="AC1945" s="24" t="s">
        <v>32</v>
      </c>
      <c r="AD1945" s="24" t="s">
        <v>32</v>
      </c>
      <c r="AE1945" s="24" t="s">
        <v>32</v>
      </c>
      <c r="AF1945" s="24" t="s">
        <v>32</v>
      </c>
      <c r="AG1945" s="24" t="s">
        <v>32</v>
      </c>
      <c r="AH1945" s="24" t="s">
        <v>32</v>
      </c>
    </row>
    <row r="1946" spans="1:35" ht="45" x14ac:dyDescent="0.25">
      <c r="A1946" s="17">
        <v>118909</v>
      </c>
      <c r="B1946" s="18">
        <v>2</v>
      </c>
      <c r="C1946" s="16" t="s">
        <v>31</v>
      </c>
      <c r="D1946" s="21">
        <v>41402</v>
      </c>
      <c r="E1946" s="16" t="s">
        <v>654</v>
      </c>
      <c r="F1946" s="21">
        <v>44006</v>
      </c>
      <c r="G1946" s="16" t="s">
        <v>109</v>
      </c>
      <c r="H1946" s="26" t="s">
        <v>241</v>
      </c>
      <c r="I1946" s="16" t="s">
        <v>464</v>
      </c>
      <c r="J1946" s="20" t="s">
        <v>116</v>
      </c>
      <c r="L1946" s="16" t="s">
        <v>116</v>
      </c>
      <c r="M1946" s="26" t="s">
        <v>1834</v>
      </c>
      <c r="N1946" s="26" t="s">
        <v>631</v>
      </c>
      <c r="O1946" s="16" t="s">
        <v>632</v>
      </c>
      <c r="P1946" s="26" t="s">
        <v>631</v>
      </c>
      <c r="R1946" s="16" t="s">
        <v>139</v>
      </c>
      <c r="S1946" s="16" t="s">
        <v>42</v>
      </c>
      <c r="T1946" s="22">
        <v>0</v>
      </c>
      <c r="U1946" s="21">
        <v>43966</v>
      </c>
      <c r="W1946" s="20" t="s">
        <v>43</v>
      </c>
      <c r="X1946" s="16" t="s">
        <v>78</v>
      </c>
      <c r="Z1946" s="25">
        <v>-28429.77</v>
      </c>
      <c r="AA1946" s="25">
        <v>0</v>
      </c>
      <c r="AB1946" s="25">
        <v>0</v>
      </c>
      <c r="AC1946" s="25">
        <v>0</v>
      </c>
      <c r="AD1946" s="25">
        <v>73570.23</v>
      </c>
      <c r="AE1946" s="25">
        <v>32500</v>
      </c>
      <c r="AF1946" s="25">
        <v>491564</v>
      </c>
      <c r="AG1946" s="25">
        <v>0</v>
      </c>
      <c r="AH1946" s="25">
        <v>597634.23</v>
      </c>
      <c r="AI1946" s="16" t="s">
        <v>1835</v>
      </c>
    </row>
    <row r="1947" spans="1:35" ht="30" x14ac:dyDescent="0.25">
      <c r="A1947" s="17">
        <v>118928</v>
      </c>
      <c r="B1947" s="18">
        <v>3</v>
      </c>
      <c r="C1947" s="16" t="s">
        <v>47</v>
      </c>
      <c r="D1947" s="21">
        <v>41409</v>
      </c>
      <c r="E1947" s="16" t="s">
        <v>654</v>
      </c>
      <c r="F1947" s="21">
        <v>44062</v>
      </c>
      <c r="G1947" s="16" t="s">
        <v>103</v>
      </c>
      <c r="H1947" s="26" t="s">
        <v>1836</v>
      </c>
      <c r="I1947" s="16" t="s">
        <v>1837</v>
      </c>
      <c r="K1947" s="16" t="s">
        <v>1641</v>
      </c>
      <c r="L1947" s="16" t="s">
        <v>37</v>
      </c>
      <c r="M1947" s="26" t="s">
        <v>1838</v>
      </c>
      <c r="O1947" s="16" t="s">
        <v>632</v>
      </c>
      <c r="P1947" s="26" t="s">
        <v>453</v>
      </c>
      <c r="T1947" s="22">
        <v>0.44700000000000001</v>
      </c>
      <c r="W1947" s="20" t="s">
        <v>43</v>
      </c>
      <c r="X1947" s="16" t="s">
        <v>44</v>
      </c>
      <c r="Z1947" s="25">
        <v>54796.62</v>
      </c>
      <c r="AA1947" s="25">
        <v>0</v>
      </c>
      <c r="AB1947" s="25">
        <v>0</v>
      </c>
      <c r="AC1947" s="25">
        <v>0</v>
      </c>
      <c r="AD1947" s="25">
        <v>184796.62</v>
      </c>
      <c r="AE1947" s="25">
        <v>0</v>
      </c>
      <c r="AF1947" s="25">
        <v>0</v>
      </c>
      <c r="AG1947" s="25">
        <v>0</v>
      </c>
      <c r="AH1947" s="25">
        <v>184796.62</v>
      </c>
      <c r="AI1947" s="16" t="s">
        <v>1839</v>
      </c>
    </row>
    <row r="1948" spans="1:35" ht="30" x14ac:dyDescent="0.25">
      <c r="A1948" s="17">
        <v>118928.01</v>
      </c>
      <c r="B1948" s="18">
        <v>3</v>
      </c>
      <c r="C1948" s="16" t="s">
        <v>474</v>
      </c>
      <c r="D1948" s="21">
        <v>41940</v>
      </c>
      <c r="E1948" s="16" t="s">
        <v>1207</v>
      </c>
      <c r="F1948" s="21">
        <v>44117</v>
      </c>
      <c r="G1948" s="16" t="s">
        <v>832</v>
      </c>
      <c r="H1948" s="26" t="s">
        <v>49</v>
      </c>
      <c r="I1948" s="16" t="s">
        <v>1840</v>
      </c>
      <c r="K1948" s="16" t="s">
        <v>1641</v>
      </c>
      <c r="L1948" s="16" t="s">
        <v>37</v>
      </c>
      <c r="M1948" s="26" t="s">
        <v>1841</v>
      </c>
      <c r="N1948" s="26" t="s">
        <v>631</v>
      </c>
      <c r="O1948" s="16" t="s">
        <v>632</v>
      </c>
      <c r="P1948" s="26" t="s">
        <v>453</v>
      </c>
      <c r="T1948" s="22">
        <v>0.44700000000000001</v>
      </c>
      <c r="U1948" s="21">
        <v>43553</v>
      </c>
      <c r="W1948" s="20" t="s">
        <v>43</v>
      </c>
      <c r="X1948" s="16" t="s">
        <v>44</v>
      </c>
      <c r="Z1948" s="25">
        <v>1500</v>
      </c>
      <c r="AA1948" s="25">
        <v>0</v>
      </c>
      <c r="AB1948" s="25">
        <v>325004</v>
      </c>
      <c r="AC1948" s="25">
        <v>0</v>
      </c>
      <c r="AD1948" s="25">
        <v>13500</v>
      </c>
      <c r="AE1948" s="25">
        <v>0</v>
      </c>
      <c r="AF1948" s="25">
        <v>2521040</v>
      </c>
      <c r="AG1948" s="25">
        <v>0</v>
      </c>
      <c r="AH1948" s="25">
        <v>2534540</v>
      </c>
      <c r="AI1948" s="16" t="s">
        <v>1842</v>
      </c>
    </row>
    <row r="1949" spans="1:35" ht="30" x14ac:dyDescent="0.25">
      <c r="A1949" s="17">
        <v>118933</v>
      </c>
      <c r="B1949" s="18">
        <v>2</v>
      </c>
      <c r="C1949" s="16" t="s">
        <v>73</v>
      </c>
      <c r="D1949" s="21">
        <v>41410</v>
      </c>
      <c r="E1949" s="16" t="s">
        <v>1530</v>
      </c>
      <c r="F1949" s="21">
        <v>44215</v>
      </c>
      <c r="G1949" s="16" t="s">
        <v>75</v>
      </c>
      <c r="H1949" s="26" t="s">
        <v>797</v>
      </c>
      <c r="I1949" s="16" t="s">
        <v>539</v>
      </c>
      <c r="J1949" s="20" t="s">
        <v>116</v>
      </c>
      <c r="L1949" s="16" t="s">
        <v>116</v>
      </c>
      <c r="M1949" s="26" t="s">
        <v>17586</v>
      </c>
      <c r="N1949" s="26" t="s">
        <v>17585</v>
      </c>
      <c r="O1949" s="16" t="s">
        <v>60</v>
      </c>
      <c r="P1949" s="26" t="s">
        <v>1444</v>
      </c>
      <c r="T1949" s="22">
        <v>0</v>
      </c>
      <c r="W1949" s="20" t="s">
        <v>43</v>
      </c>
      <c r="X1949" s="16" t="s">
        <v>140</v>
      </c>
      <c r="Z1949" s="24" t="s">
        <v>32</v>
      </c>
      <c r="AA1949" s="24" t="s">
        <v>32</v>
      </c>
      <c r="AB1949" s="24" t="s">
        <v>32</v>
      </c>
      <c r="AC1949" s="24" t="s">
        <v>32</v>
      </c>
      <c r="AD1949" s="25">
        <v>35000</v>
      </c>
      <c r="AE1949" s="25">
        <v>0</v>
      </c>
      <c r="AF1949" s="25">
        <v>0</v>
      </c>
      <c r="AG1949" s="25">
        <v>0</v>
      </c>
      <c r="AH1949" s="25">
        <v>35000</v>
      </c>
      <c r="AI1949" s="16" t="s">
        <v>17584</v>
      </c>
    </row>
    <row r="1950" spans="1:35" x14ac:dyDescent="0.25">
      <c r="A1950" s="17">
        <v>118936</v>
      </c>
      <c r="B1950" s="18">
        <v>4</v>
      </c>
      <c r="C1950" s="16" t="s">
        <v>73</v>
      </c>
      <c r="D1950" s="21">
        <v>41411</v>
      </c>
      <c r="E1950" s="16" t="s">
        <v>1609</v>
      </c>
      <c r="F1950" s="21">
        <v>41414</v>
      </c>
      <c r="G1950" s="16" t="s">
        <v>1609</v>
      </c>
      <c r="H1950" s="26" t="s">
        <v>186</v>
      </c>
      <c r="L1950" s="16" t="s">
        <v>110</v>
      </c>
      <c r="M1950" s="26" t="s">
        <v>17583</v>
      </c>
      <c r="O1950" s="16" t="s">
        <v>1612</v>
      </c>
      <c r="T1950" s="23" t="s">
        <v>32</v>
      </c>
      <c r="W1950" s="20" t="s">
        <v>43</v>
      </c>
      <c r="Z1950" s="24" t="s">
        <v>32</v>
      </c>
      <c r="AA1950" s="24" t="s">
        <v>32</v>
      </c>
      <c r="AB1950" s="24" t="s">
        <v>32</v>
      </c>
      <c r="AC1950" s="24" t="s">
        <v>32</v>
      </c>
      <c r="AD1950" s="25">
        <v>0</v>
      </c>
      <c r="AE1950" s="25">
        <v>0</v>
      </c>
      <c r="AF1950" s="25">
        <v>146034</v>
      </c>
      <c r="AG1950" s="25">
        <v>0</v>
      </c>
      <c r="AH1950" s="25">
        <v>146034</v>
      </c>
      <c r="AI1950" s="16" t="s">
        <v>17582</v>
      </c>
    </row>
    <row r="1951" spans="1:35" x14ac:dyDescent="0.25">
      <c r="A1951" s="17">
        <v>118948</v>
      </c>
      <c r="B1951" s="18">
        <v>1</v>
      </c>
      <c r="C1951" s="16" t="s">
        <v>73</v>
      </c>
      <c r="D1951" s="21">
        <v>41416</v>
      </c>
      <c r="E1951" s="16" t="s">
        <v>142</v>
      </c>
      <c r="F1951" s="21">
        <v>44277</v>
      </c>
      <c r="G1951" s="16" t="s">
        <v>142</v>
      </c>
      <c r="H1951" s="26" t="s">
        <v>158</v>
      </c>
      <c r="I1951" s="16" t="s">
        <v>2166</v>
      </c>
      <c r="J1951" s="20" t="s">
        <v>116</v>
      </c>
      <c r="L1951" s="16" t="s">
        <v>116</v>
      </c>
      <c r="M1951" s="26" t="s">
        <v>17581</v>
      </c>
      <c r="N1951" s="26" t="s">
        <v>17580</v>
      </c>
      <c r="O1951" s="16" t="s">
        <v>151</v>
      </c>
      <c r="P1951" s="26" t="s">
        <v>4592</v>
      </c>
      <c r="R1951" s="16" t="s">
        <v>41</v>
      </c>
      <c r="S1951" s="16" t="s">
        <v>42</v>
      </c>
      <c r="T1951" s="22">
        <v>0</v>
      </c>
      <c r="U1951" s="21">
        <v>44729</v>
      </c>
      <c r="W1951" s="20" t="s">
        <v>43</v>
      </c>
      <c r="X1951" s="16" t="s">
        <v>78</v>
      </c>
      <c r="Z1951" s="24" t="s">
        <v>32</v>
      </c>
      <c r="AA1951" s="24" t="s">
        <v>32</v>
      </c>
      <c r="AB1951" s="24" t="s">
        <v>32</v>
      </c>
      <c r="AC1951" s="24" t="s">
        <v>32</v>
      </c>
      <c r="AD1951" s="25">
        <v>100000</v>
      </c>
      <c r="AE1951" s="25">
        <v>0</v>
      </c>
      <c r="AF1951" s="25">
        <v>0</v>
      </c>
      <c r="AG1951" s="25">
        <v>0</v>
      </c>
      <c r="AH1951" s="25">
        <v>100000</v>
      </c>
      <c r="AI1951" s="16" t="s">
        <v>17579</v>
      </c>
    </row>
    <row r="1952" spans="1:35" x14ac:dyDescent="0.25">
      <c r="A1952" s="17">
        <v>118964</v>
      </c>
      <c r="B1952" s="18">
        <v>3</v>
      </c>
      <c r="C1952" s="16" t="s">
        <v>73</v>
      </c>
      <c r="D1952" s="21">
        <v>41425</v>
      </c>
      <c r="E1952" s="16" t="s">
        <v>1609</v>
      </c>
      <c r="F1952" s="21">
        <v>41425</v>
      </c>
      <c r="G1952" s="16" t="s">
        <v>32</v>
      </c>
      <c r="H1952" s="26" t="s">
        <v>766</v>
      </c>
      <c r="L1952" s="16" t="s">
        <v>110</v>
      </c>
      <c r="M1952" s="26" t="s">
        <v>17578</v>
      </c>
      <c r="O1952" s="16" t="s">
        <v>1612</v>
      </c>
      <c r="T1952" s="23" t="s">
        <v>32</v>
      </c>
      <c r="W1952" s="20" t="s">
        <v>43</v>
      </c>
      <c r="Z1952" s="24" t="s">
        <v>32</v>
      </c>
      <c r="AA1952" s="24" t="s">
        <v>32</v>
      </c>
      <c r="AB1952" s="24" t="s">
        <v>32</v>
      </c>
      <c r="AC1952" s="24" t="s">
        <v>32</v>
      </c>
      <c r="AD1952" s="24" t="s">
        <v>32</v>
      </c>
      <c r="AE1952" s="24" t="s">
        <v>32</v>
      </c>
      <c r="AF1952" s="24" t="s">
        <v>32</v>
      </c>
      <c r="AG1952" s="24" t="s">
        <v>32</v>
      </c>
      <c r="AH1952" s="24" t="s">
        <v>32</v>
      </c>
    </row>
    <row r="1953" spans="1:35" ht="30" x14ac:dyDescent="0.25">
      <c r="A1953" s="17">
        <v>118969</v>
      </c>
      <c r="B1953" s="18">
        <v>1</v>
      </c>
      <c r="C1953" s="16" t="s">
        <v>47</v>
      </c>
      <c r="D1953" s="21">
        <v>41430</v>
      </c>
      <c r="E1953" s="16" t="s">
        <v>1843</v>
      </c>
      <c r="F1953" s="21">
        <v>44175</v>
      </c>
      <c r="G1953" s="16" t="s">
        <v>82</v>
      </c>
      <c r="H1953" s="26" t="s">
        <v>196</v>
      </c>
      <c r="M1953" s="26" t="s">
        <v>1844</v>
      </c>
      <c r="N1953" s="26" t="s">
        <v>1845</v>
      </c>
      <c r="O1953" s="16" t="s">
        <v>60</v>
      </c>
      <c r="P1953" s="26" t="s">
        <v>67</v>
      </c>
      <c r="T1953" s="23" t="s">
        <v>32</v>
      </c>
      <c r="W1953" s="20" t="s">
        <v>43</v>
      </c>
      <c r="X1953" s="16" t="s">
        <v>44</v>
      </c>
      <c r="Z1953" s="25">
        <v>-10018.790000000001</v>
      </c>
      <c r="AA1953" s="25">
        <v>190.62</v>
      </c>
      <c r="AB1953" s="25">
        <v>45669.83</v>
      </c>
      <c r="AC1953" s="25">
        <v>0</v>
      </c>
      <c r="AD1953" s="25">
        <v>11481.21</v>
      </c>
      <c r="AE1953" s="25">
        <v>19512.62</v>
      </c>
      <c r="AF1953" s="25">
        <v>199632.83</v>
      </c>
      <c r="AG1953" s="25">
        <v>0</v>
      </c>
      <c r="AH1953" s="25">
        <v>230626.66</v>
      </c>
      <c r="AI1953" s="16" t="s">
        <v>1846</v>
      </c>
    </row>
    <row r="1954" spans="1:35" ht="30" x14ac:dyDescent="0.25">
      <c r="A1954" s="17">
        <v>118970</v>
      </c>
      <c r="B1954" s="18">
        <v>1</v>
      </c>
      <c r="C1954" s="16" t="s">
        <v>474</v>
      </c>
      <c r="D1954" s="21">
        <v>41430</v>
      </c>
      <c r="E1954" s="16" t="s">
        <v>1843</v>
      </c>
      <c r="F1954" s="21">
        <v>44243</v>
      </c>
      <c r="G1954" s="16" t="s">
        <v>1124</v>
      </c>
      <c r="H1954" s="26" t="s">
        <v>182</v>
      </c>
      <c r="M1954" s="26" t="s">
        <v>17577</v>
      </c>
      <c r="N1954" s="26" t="s">
        <v>17576</v>
      </c>
      <c r="O1954" s="16" t="s">
        <v>60</v>
      </c>
      <c r="P1954" s="26" t="s">
        <v>67</v>
      </c>
      <c r="T1954" s="22">
        <v>0</v>
      </c>
      <c r="W1954" s="20" t="s">
        <v>43</v>
      </c>
      <c r="X1954" s="16" t="s">
        <v>44</v>
      </c>
      <c r="Z1954" s="24" t="s">
        <v>32</v>
      </c>
      <c r="AA1954" s="24" t="s">
        <v>32</v>
      </c>
      <c r="AB1954" s="24" t="s">
        <v>32</v>
      </c>
      <c r="AC1954" s="24" t="s">
        <v>32</v>
      </c>
      <c r="AD1954" s="25">
        <v>6331</v>
      </c>
      <c r="AE1954" s="25">
        <v>0</v>
      </c>
      <c r="AF1954" s="25">
        <v>98482</v>
      </c>
      <c r="AG1954" s="25">
        <v>0</v>
      </c>
      <c r="AH1954" s="25">
        <v>104813</v>
      </c>
      <c r="AI1954" s="16" t="s">
        <v>17575</v>
      </c>
    </row>
    <row r="1955" spans="1:35" ht="30" x14ac:dyDescent="0.25">
      <c r="A1955" s="17">
        <v>118972</v>
      </c>
      <c r="B1955" s="18">
        <v>2</v>
      </c>
      <c r="C1955" s="16" t="s">
        <v>73</v>
      </c>
      <c r="D1955" s="21">
        <v>41430</v>
      </c>
      <c r="E1955" s="16" t="s">
        <v>1843</v>
      </c>
      <c r="F1955" s="21">
        <v>44215</v>
      </c>
      <c r="G1955" s="16" t="s">
        <v>75</v>
      </c>
      <c r="H1955" s="26" t="s">
        <v>241</v>
      </c>
      <c r="M1955" s="26" t="s">
        <v>17574</v>
      </c>
      <c r="N1955" s="26" t="s">
        <v>17573</v>
      </c>
      <c r="O1955" s="16" t="s">
        <v>60</v>
      </c>
      <c r="P1955" s="26" t="s">
        <v>67</v>
      </c>
      <c r="T1955" s="22">
        <v>0.52</v>
      </c>
      <c r="W1955" s="20" t="s">
        <v>43</v>
      </c>
      <c r="X1955" s="16" t="s">
        <v>44</v>
      </c>
      <c r="Z1955" s="24" t="s">
        <v>32</v>
      </c>
      <c r="AA1955" s="24" t="s">
        <v>32</v>
      </c>
      <c r="AB1955" s="24" t="s">
        <v>32</v>
      </c>
      <c r="AC1955" s="24" t="s">
        <v>32</v>
      </c>
      <c r="AD1955" s="25">
        <v>25500</v>
      </c>
      <c r="AE1955" s="25">
        <v>15546</v>
      </c>
      <c r="AF1955" s="25">
        <v>0</v>
      </c>
      <c r="AG1955" s="25">
        <v>0</v>
      </c>
      <c r="AH1955" s="25">
        <v>41046</v>
      </c>
      <c r="AI1955" s="16" t="s">
        <v>17572</v>
      </c>
    </row>
    <row r="1956" spans="1:35" ht="45" x14ac:dyDescent="0.25">
      <c r="A1956" s="17">
        <v>118978</v>
      </c>
      <c r="B1956" s="18">
        <v>3</v>
      </c>
      <c r="C1956" s="16" t="s">
        <v>47</v>
      </c>
      <c r="D1956" s="21">
        <v>41430</v>
      </c>
      <c r="E1956" s="16" t="s">
        <v>1843</v>
      </c>
      <c r="F1956" s="21">
        <v>44334</v>
      </c>
      <c r="G1956" s="16" t="s">
        <v>1124</v>
      </c>
      <c r="H1956" s="26" t="s">
        <v>69</v>
      </c>
      <c r="M1956" s="26" t="s">
        <v>1847</v>
      </c>
      <c r="N1956" s="26" t="s">
        <v>1848</v>
      </c>
      <c r="O1956" s="16" t="s">
        <v>60</v>
      </c>
      <c r="P1956" s="26" t="s">
        <v>67</v>
      </c>
      <c r="T1956" s="23" t="s">
        <v>32</v>
      </c>
      <c r="W1956" s="20" t="s">
        <v>43</v>
      </c>
      <c r="X1956" s="16" t="s">
        <v>44</v>
      </c>
      <c r="Z1956" s="25">
        <v>3696.15</v>
      </c>
      <c r="AA1956" s="25">
        <v>-13500</v>
      </c>
      <c r="AB1956" s="25">
        <v>25607.7</v>
      </c>
      <c r="AC1956" s="25">
        <v>0</v>
      </c>
      <c r="AD1956" s="25">
        <v>23196.15</v>
      </c>
      <c r="AE1956" s="25">
        <v>2500</v>
      </c>
      <c r="AF1956" s="25">
        <v>238619.7</v>
      </c>
      <c r="AG1956" s="25">
        <v>0</v>
      </c>
      <c r="AH1956" s="25">
        <v>264315.84999999998</v>
      </c>
      <c r="AI1956" s="16" t="s">
        <v>1849</v>
      </c>
    </row>
    <row r="1957" spans="1:35" x14ac:dyDescent="0.25">
      <c r="A1957" s="17">
        <v>119015</v>
      </c>
      <c r="B1957" s="18">
        <v>6</v>
      </c>
      <c r="C1957" s="16" t="s">
        <v>73</v>
      </c>
      <c r="D1957" s="21">
        <v>41435</v>
      </c>
      <c r="E1957" s="16" t="s">
        <v>1173</v>
      </c>
      <c r="F1957" s="21">
        <v>41435</v>
      </c>
      <c r="G1957" s="16" t="s">
        <v>1173</v>
      </c>
      <c r="H1957" s="26" t="s">
        <v>76</v>
      </c>
      <c r="M1957" s="26" t="s">
        <v>17571</v>
      </c>
      <c r="O1957" s="16" t="s">
        <v>1171</v>
      </c>
      <c r="P1957" s="26" t="s">
        <v>1062</v>
      </c>
      <c r="T1957" s="23" t="s">
        <v>32</v>
      </c>
      <c r="W1957" s="20" t="s">
        <v>43</v>
      </c>
      <c r="Z1957" s="24" t="s">
        <v>32</v>
      </c>
      <c r="AA1957" s="24" t="s">
        <v>32</v>
      </c>
      <c r="AB1957" s="24" t="s">
        <v>32</v>
      </c>
      <c r="AC1957" s="24" t="s">
        <v>32</v>
      </c>
      <c r="AD1957" s="25">
        <v>0</v>
      </c>
      <c r="AE1957" s="25">
        <v>0</v>
      </c>
      <c r="AF1957" s="25">
        <v>86693</v>
      </c>
      <c r="AG1957" s="25">
        <v>0</v>
      </c>
      <c r="AH1957" s="25">
        <v>86693</v>
      </c>
      <c r="AI1957" s="16" t="s">
        <v>17570</v>
      </c>
    </row>
    <row r="1958" spans="1:35" x14ac:dyDescent="0.25">
      <c r="A1958" s="17">
        <v>119036</v>
      </c>
      <c r="B1958" s="18">
        <v>4</v>
      </c>
      <c r="C1958" s="16" t="s">
        <v>73</v>
      </c>
      <c r="D1958" s="21">
        <v>41444</v>
      </c>
      <c r="E1958" s="16" t="s">
        <v>113</v>
      </c>
      <c r="F1958" s="21">
        <v>43474</v>
      </c>
      <c r="G1958" s="16" t="s">
        <v>75</v>
      </c>
      <c r="H1958" s="26" t="s">
        <v>126</v>
      </c>
      <c r="I1958" s="16" t="s">
        <v>1446</v>
      </c>
      <c r="J1958" s="20" t="s">
        <v>148</v>
      </c>
      <c r="L1958" s="16" t="s">
        <v>149</v>
      </c>
      <c r="M1958" s="26" t="s">
        <v>17569</v>
      </c>
      <c r="O1958" s="16" t="s">
        <v>78</v>
      </c>
      <c r="P1958" s="26" t="s">
        <v>78</v>
      </c>
      <c r="T1958" s="22">
        <v>0.28000000000000003</v>
      </c>
      <c r="W1958" s="20" t="s">
        <v>43</v>
      </c>
      <c r="X1958" s="16" t="s">
        <v>454</v>
      </c>
      <c r="Z1958" s="24" t="s">
        <v>32</v>
      </c>
      <c r="AA1958" s="24" t="s">
        <v>32</v>
      </c>
      <c r="AB1958" s="24" t="s">
        <v>32</v>
      </c>
      <c r="AC1958" s="24" t="s">
        <v>32</v>
      </c>
      <c r="AD1958" s="24" t="s">
        <v>32</v>
      </c>
      <c r="AE1958" s="24" t="s">
        <v>32</v>
      </c>
      <c r="AF1958" s="24" t="s">
        <v>32</v>
      </c>
      <c r="AG1958" s="24" t="s">
        <v>32</v>
      </c>
      <c r="AH1958" s="24" t="s">
        <v>32</v>
      </c>
    </row>
    <row r="1959" spans="1:35" ht="30" x14ac:dyDescent="0.25">
      <c r="A1959" s="17">
        <v>119043</v>
      </c>
      <c r="B1959" s="18">
        <v>1</v>
      </c>
      <c r="C1959" s="16" t="s">
        <v>474</v>
      </c>
      <c r="D1959" s="21">
        <v>41449</v>
      </c>
      <c r="E1959" s="16" t="s">
        <v>1314</v>
      </c>
      <c r="F1959" s="21">
        <v>43770</v>
      </c>
      <c r="G1959" s="16" t="s">
        <v>2449</v>
      </c>
      <c r="H1959" s="26" t="s">
        <v>317</v>
      </c>
      <c r="I1959" s="16" t="s">
        <v>2291</v>
      </c>
      <c r="J1959" s="20" t="s">
        <v>116</v>
      </c>
      <c r="L1959" s="16" t="s">
        <v>116</v>
      </c>
      <c r="M1959" s="26" t="s">
        <v>17568</v>
      </c>
      <c r="N1959" s="26" t="s">
        <v>17567</v>
      </c>
      <c r="O1959" s="16" t="s">
        <v>632</v>
      </c>
      <c r="P1959" s="26" t="s">
        <v>1775</v>
      </c>
      <c r="R1959" s="16" t="s">
        <v>139</v>
      </c>
      <c r="S1959" s="16" t="s">
        <v>42</v>
      </c>
      <c r="T1959" s="22">
        <v>0.20799999999999999</v>
      </c>
      <c r="U1959" s="21">
        <v>43329</v>
      </c>
      <c r="W1959" s="20" t="s">
        <v>43</v>
      </c>
      <c r="X1959" s="16" t="s">
        <v>78</v>
      </c>
      <c r="Z1959" s="24" t="s">
        <v>32</v>
      </c>
      <c r="AA1959" s="24" t="s">
        <v>32</v>
      </c>
      <c r="AB1959" s="24" t="s">
        <v>32</v>
      </c>
      <c r="AC1959" s="24" t="s">
        <v>32</v>
      </c>
      <c r="AD1959" s="25">
        <v>174518.11</v>
      </c>
      <c r="AE1959" s="25">
        <v>318000</v>
      </c>
      <c r="AF1959" s="25">
        <v>2163445</v>
      </c>
      <c r="AG1959" s="25">
        <v>0</v>
      </c>
      <c r="AH1959" s="25">
        <v>2655963.11</v>
      </c>
      <c r="AI1959" s="16" t="s">
        <v>17566</v>
      </c>
    </row>
    <row r="1960" spans="1:35" ht="45" x14ac:dyDescent="0.25">
      <c r="A1960" s="17">
        <v>119046</v>
      </c>
      <c r="B1960" s="18">
        <v>1</v>
      </c>
      <c r="C1960" s="16" t="s">
        <v>31</v>
      </c>
      <c r="D1960" s="21">
        <v>41449</v>
      </c>
      <c r="E1960" s="16" t="s">
        <v>1314</v>
      </c>
      <c r="F1960" s="21">
        <v>43588</v>
      </c>
      <c r="G1960" s="16" t="s">
        <v>543</v>
      </c>
      <c r="H1960" s="26" t="s">
        <v>320</v>
      </c>
      <c r="I1960" s="16" t="s">
        <v>1868</v>
      </c>
      <c r="J1960" s="20" t="s">
        <v>116</v>
      </c>
      <c r="L1960" s="16" t="s">
        <v>116</v>
      </c>
      <c r="M1960" s="26" t="s">
        <v>17565</v>
      </c>
      <c r="N1960" s="26" t="s">
        <v>17564</v>
      </c>
      <c r="O1960" s="16" t="s">
        <v>632</v>
      </c>
      <c r="P1960" s="26" t="s">
        <v>631</v>
      </c>
      <c r="R1960" s="16" t="s">
        <v>139</v>
      </c>
      <c r="S1960" s="16" t="s">
        <v>42</v>
      </c>
      <c r="T1960" s="22">
        <v>0.32500000000000001</v>
      </c>
      <c r="U1960" s="21">
        <v>43441</v>
      </c>
      <c r="W1960" s="20" t="s">
        <v>43</v>
      </c>
      <c r="X1960" s="16" t="s">
        <v>78</v>
      </c>
      <c r="Z1960" s="24" t="s">
        <v>32</v>
      </c>
      <c r="AA1960" s="24" t="s">
        <v>32</v>
      </c>
      <c r="AB1960" s="24" t="s">
        <v>32</v>
      </c>
      <c r="AC1960" s="24" t="s">
        <v>32</v>
      </c>
      <c r="AD1960" s="25">
        <v>396672.77</v>
      </c>
      <c r="AE1960" s="25">
        <v>832400</v>
      </c>
      <c r="AF1960" s="25">
        <v>3823470.17</v>
      </c>
      <c r="AG1960" s="25">
        <v>0</v>
      </c>
      <c r="AH1960" s="25">
        <v>5052542.9400000004</v>
      </c>
      <c r="AI1960" s="16" t="s">
        <v>17563</v>
      </c>
    </row>
    <row r="1961" spans="1:35" x14ac:dyDescent="0.25">
      <c r="A1961" s="17">
        <v>119057</v>
      </c>
      <c r="B1961" s="18">
        <v>2</v>
      </c>
      <c r="C1961" s="16" t="s">
        <v>73</v>
      </c>
      <c r="D1961" s="21">
        <v>41450</v>
      </c>
      <c r="E1961" s="16" t="s">
        <v>1987</v>
      </c>
      <c r="F1961" s="21">
        <v>41450</v>
      </c>
      <c r="G1961" s="16" t="s">
        <v>1987</v>
      </c>
      <c r="H1961" s="26" t="s">
        <v>1336</v>
      </c>
      <c r="L1961" s="16" t="s">
        <v>110</v>
      </c>
      <c r="M1961" s="26" t="s">
        <v>17562</v>
      </c>
      <c r="O1961" s="16" t="s">
        <v>1612</v>
      </c>
      <c r="T1961" s="23" t="s">
        <v>32</v>
      </c>
      <c r="W1961" s="20" t="s">
        <v>43</v>
      </c>
      <c r="Z1961" s="24" t="s">
        <v>32</v>
      </c>
      <c r="AA1961" s="24" t="s">
        <v>32</v>
      </c>
      <c r="AB1961" s="24" t="s">
        <v>32</v>
      </c>
      <c r="AC1961" s="24" t="s">
        <v>32</v>
      </c>
      <c r="AD1961" s="25">
        <v>0</v>
      </c>
      <c r="AE1961" s="25">
        <v>0</v>
      </c>
      <c r="AF1961" s="25">
        <v>0</v>
      </c>
      <c r="AG1961" s="25">
        <v>0</v>
      </c>
      <c r="AH1961" s="25">
        <v>0</v>
      </c>
      <c r="AI1961" s="16" t="s">
        <v>17561</v>
      </c>
    </row>
    <row r="1962" spans="1:35" x14ac:dyDescent="0.25">
      <c r="A1962" s="17">
        <v>119078</v>
      </c>
      <c r="B1962" s="18">
        <v>3</v>
      </c>
      <c r="C1962" s="16" t="s">
        <v>73</v>
      </c>
      <c r="D1962" s="21">
        <v>41451</v>
      </c>
      <c r="E1962" s="16" t="s">
        <v>17560</v>
      </c>
      <c r="F1962" s="21">
        <v>42499</v>
      </c>
      <c r="G1962" s="16" t="s">
        <v>109</v>
      </c>
      <c r="H1962" s="26" t="s">
        <v>98</v>
      </c>
      <c r="M1962" s="26" t="s">
        <v>17559</v>
      </c>
      <c r="O1962" s="16" t="s">
        <v>1865</v>
      </c>
      <c r="P1962" s="26" t="s">
        <v>1865</v>
      </c>
      <c r="T1962" s="23" t="s">
        <v>32</v>
      </c>
      <c r="W1962" s="20" t="s">
        <v>43</v>
      </c>
      <c r="Z1962" s="24" t="s">
        <v>32</v>
      </c>
      <c r="AA1962" s="24" t="s">
        <v>32</v>
      </c>
      <c r="AB1962" s="24" t="s">
        <v>32</v>
      </c>
      <c r="AC1962" s="24" t="s">
        <v>32</v>
      </c>
      <c r="AD1962" s="24" t="s">
        <v>32</v>
      </c>
      <c r="AE1962" s="24" t="s">
        <v>32</v>
      </c>
      <c r="AF1962" s="24" t="s">
        <v>32</v>
      </c>
      <c r="AG1962" s="24" t="s">
        <v>32</v>
      </c>
      <c r="AH1962" s="24" t="s">
        <v>32</v>
      </c>
    </row>
    <row r="1963" spans="1:35" x14ac:dyDescent="0.25">
      <c r="A1963" s="17">
        <v>119087</v>
      </c>
      <c r="B1963" s="18">
        <v>4</v>
      </c>
      <c r="C1963" s="16" t="s">
        <v>31</v>
      </c>
      <c r="D1963" s="21">
        <v>41452</v>
      </c>
      <c r="E1963" s="16" t="s">
        <v>1314</v>
      </c>
      <c r="F1963" s="21">
        <v>44006</v>
      </c>
      <c r="G1963" s="16" t="s">
        <v>105</v>
      </c>
      <c r="H1963" s="26" t="s">
        <v>126</v>
      </c>
      <c r="I1963" s="16" t="s">
        <v>1850</v>
      </c>
      <c r="J1963" s="20" t="s">
        <v>116</v>
      </c>
      <c r="K1963" s="16" t="s">
        <v>1851</v>
      </c>
      <c r="L1963" s="16" t="s">
        <v>116</v>
      </c>
      <c r="M1963" s="26" t="s">
        <v>1852</v>
      </c>
      <c r="N1963" s="26" t="s">
        <v>1775</v>
      </c>
      <c r="O1963" s="16" t="s">
        <v>632</v>
      </c>
      <c r="P1963" s="26" t="s">
        <v>1775</v>
      </c>
      <c r="R1963" s="16" t="s">
        <v>139</v>
      </c>
      <c r="S1963" s="16" t="s">
        <v>42</v>
      </c>
      <c r="T1963" s="22">
        <v>0.317</v>
      </c>
      <c r="U1963" s="21">
        <v>43966</v>
      </c>
      <c r="W1963" s="20" t="s">
        <v>43</v>
      </c>
      <c r="X1963" s="16" t="s">
        <v>78</v>
      </c>
      <c r="Z1963" s="25">
        <v>-65628.820000000007</v>
      </c>
      <c r="AA1963" s="25">
        <v>0</v>
      </c>
      <c r="AB1963" s="25">
        <v>242945</v>
      </c>
      <c r="AC1963" s="25">
        <v>0</v>
      </c>
      <c r="AD1963" s="25">
        <v>184371.18</v>
      </c>
      <c r="AE1963" s="25">
        <v>123000</v>
      </c>
      <c r="AF1963" s="25">
        <v>1132945</v>
      </c>
      <c r="AG1963" s="25">
        <v>0</v>
      </c>
      <c r="AH1963" s="25">
        <v>1440316.18</v>
      </c>
      <c r="AI1963" s="16" t="s">
        <v>1853</v>
      </c>
    </row>
    <row r="1964" spans="1:35" x14ac:dyDescent="0.25">
      <c r="A1964" s="17">
        <v>119141</v>
      </c>
      <c r="B1964" s="18">
        <v>3</v>
      </c>
      <c r="C1964" s="16" t="s">
        <v>474</v>
      </c>
      <c r="D1964" s="21">
        <v>41464</v>
      </c>
      <c r="E1964" s="16" t="s">
        <v>1854</v>
      </c>
      <c r="F1964" s="21">
        <v>44336</v>
      </c>
      <c r="G1964" s="16" t="s">
        <v>32</v>
      </c>
      <c r="H1964" s="26" t="s">
        <v>255</v>
      </c>
      <c r="I1964" s="16" t="s">
        <v>1518</v>
      </c>
      <c r="J1964" s="20" t="s">
        <v>1518</v>
      </c>
      <c r="M1964" s="26" t="s">
        <v>1855</v>
      </c>
      <c r="O1964" s="16" t="s">
        <v>1520</v>
      </c>
      <c r="P1964" s="26" t="s">
        <v>568</v>
      </c>
      <c r="R1964" s="16" t="s">
        <v>139</v>
      </c>
      <c r="S1964" s="16" t="s">
        <v>192</v>
      </c>
      <c r="T1964" s="23" t="s">
        <v>32</v>
      </c>
      <c r="U1964" s="21">
        <v>43637</v>
      </c>
      <c r="W1964" s="20" t="s">
        <v>43</v>
      </c>
      <c r="X1964" s="16" t="s">
        <v>44</v>
      </c>
      <c r="Z1964" s="25">
        <v>0</v>
      </c>
      <c r="AA1964" s="25">
        <v>0</v>
      </c>
      <c r="AB1964" s="25">
        <v>994000</v>
      </c>
      <c r="AC1964" s="25">
        <v>0</v>
      </c>
      <c r="AD1964" s="25">
        <v>738400</v>
      </c>
      <c r="AE1964" s="25">
        <v>260323.94</v>
      </c>
      <c r="AF1964" s="25">
        <v>6622145</v>
      </c>
      <c r="AG1964" s="25">
        <v>0</v>
      </c>
      <c r="AH1964" s="25">
        <v>7620868.9400000004</v>
      </c>
      <c r="AI1964" s="16" t="s">
        <v>1856</v>
      </c>
    </row>
    <row r="1965" spans="1:35" x14ac:dyDescent="0.25">
      <c r="A1965" s="17">
        <v>119146</v>
      </c>
      <c r="B1965" s="18">
        <v>6</v>
      </c>
      <c r="C1965" s="16" t="s">
        <v>73</v>
      </c>
      <c r="D1965" s="21">
        <v>41465</v>
      </c>
      <c r="E1965" s="16" t="s">
        <v>1863</v>
      </c>
      <c r="F1965" s="21">
        <v>41477</v>
      </c>
      <c r="G1965" s="16" t="s">
        <v>1863</v>
      </c>
      <c r="H1965" s="26" t="s">
        <v>76</v>
      </c>
      <c r="M1965" s="26" t="s">
        <v>17558</v>
      </c>
      <c r="O1965" s="16" t="s">
        <v>1865</v>
      </c>
      <c r="P1965" s="26" t="s">
        <v>1865</v>
      </c>
      <c r="T1965" s="23" t="s">
        <v>32</v>
      </c>
      <c r="W1965" s="20" t="s">
        <v>43</v>
      </c>
      <c r="Z1965" s="24" t="s">
        <v>32</v>
      </c>
      <c r="AA1965" s="24" t="s">
        <v>32</v>
      </c>
      <c r="AB1965" s="24" t="s">
        <v>32</v>
      </c>
      <c r="AC1965" s="24" t="s">
        <v>32</v>
      </c>
      <c r="AD1965" s="24" t="s">
        <v>32</v>
      </c>
      <c r="AE1965" s="24" t="s">
        <v>32</v>
      </c>
      <c r="AF1965" s="24" t="s">
        <v>32</v>
      </c>
      <c r="AG1965" s="24" t="s">
        <v>32</v>
      </c>
      <c r="AH1965" s="24" t="s">
        <v>32</v>
      </c>
      <c r="AI1965" s="16" t="s">
        <v>17557</v>
      </c>
    </row>
    <row r="1966" spans="1:35" x14ac:dyDescent="0.25">
      <c r="A1966" s="17">
        <v>119178.02</v>
      </c>
      <c r="B1966" s="18">
        <v>1</v>
      </c>
      <c r="C1966" s="16" t="s">
        <v>474</v>
      </c>
      <c r="D1966" s="21">
        <v>43257</v>
      </c>
      <c r="E1966" s="16" t="s">
        <v>176</v>
      </c>
      <c r="F1966" s="21">
        <v>44105</v>
      </c>
      <c r="G1966" s="16" t="s">
        <v>32</v>
      </c>
      <c r="H1966" s="26" t="s">
        <v>215</v>
      </c>
      <c r="I1966" s="16" t="s">
        <v>1857</v>
      </c>
      <c r="K1966" s="16" t="s">
        <v>1858</v>
      </c>
      <c r="L1966" s="16" t="s">
        <v>37</v>
      </c>
      <c r="M1966" s="26" t="s">
        <v>1859</v>
      </c>
      <c r="O1966" s="16" t="s">
        <v>179</v>
      </c>
      <c r="P1966" s="26" t="s">
        <v>79</v>
      </c>
      <c r="R1966" s="16" t="s">
        <v>41</v>
      </c>
      <c r="S1966" s="16" t="s">
        <v>84</v>
      </c>
      <c r="T1966" s="22">
        <v>0</v>
      </c>
      <c r="U1966" s="21">
        <v>43980</v>
      </c>
      <c r="W1966" s="20" t="s">
        <v>43</v>
      </c>
      <c r="X1966" s="16" t="s">
        <v>44</v>
      </c>
      <c r="Y1966" s="26" t="s">
        <v>1860</v>
      </c>
      <c r="Z1966" s="25">
        <v>0</v>
      </c>
      <c r="AA1966" s="25">
        <v>0</v>
      </c>
      <c r="AB1966" s="25">
        <v>337525</v>
      </c>
      <c r="AC1966" s="25">
        <v>0</v>
      </c>
      <c r="AD1966" s="25">
        <v>0</v>
      </c>
      <c r="AE1966" s="25">
        <v>0</v>
      </c>
      <c r="AF1966" s="25">
        <v>367475</v>
      </c>
      <c r="AG1966" s="25">
        <v>0</v>
      </c>
      <c r="AH1966" s="25">
        <v>367475</v>
      </c>
      <c r="AI1966" s="16" t="s">
        <v>1861</v>
      </c>
    </row>
    <row r="1967" spans="1:35" x14ac:dyDescent="0.25">
      <c r="A1967" s="17">
        <v>119179.01</v>
      </c>
      <c r="B1967" s="18">
        <v>6</v>
      </c>
      <c r="C1967" s="16" t="s">
        <v>47</v>
      </c>
      <c r="D1967" s="21">
        <v>41936</v>
      </c>
      <c r="E1967" s="16" t="s">
        <v>1207</v>
      </c>
      <c r="F1967" s="21">
        <v>44120</v>
      </c>
      <c r="G1967" s="16" t="s">
        <v>486</v>
      </c>
      <c r="H1967" s="26" t="s">
        <v>76</v>
      </c>
      <c r="M1967" s="26" t="s">
        <v>1862</v>
      </c>
      <c r="O1967" s="16" t="s">
        <v>78</v>
      </c>
      <c r="P1967" s="26" t="s">
        <v>632</v>
      </c>
      <c r="T1967" s="23" t="s">
        <v>32</v>
      </c>
      <c r="W1967" s="20" t="s">
        <v>43</v>
      </c>
      <c r="Z1967" s="25">
        <v>53286.29</v>
      </c>
      <c r="AA1967" s="25">
        <v>0</v>
      </c>
      <c r="AB1967" s="25">
        <v>0</v>
      </c>
      <c r="AC1967" s="25">
        <v>0</v>
      </c>
      <c r="AD1967" s="25">
        <v>453286.29</v>
      </c>
      <c r="AE1967" s="25">
        <v>0</v>
      </c>
      <c r="AF1967" s="25">
        <v>0</v>
      </c>
      <c r="AG1967" s="25">
        <v>0</v>
      </c>
      <c r="AH1967" s="25">
        <v>453286.29</v>
      </c>
    </row>
    <row r="1968" spans="1:35" x14ac:dyDescent="0.25">
      <c r="A1968" s="17">
        <v>119179.02</v>
      </c>
      <c r="B1968" s="18">
        <v>6</v>
      </c>
      <c r="C1968" s="16" t="s">
        <v>73</v>
      </c>
      <c r="D1968" s="21">
        <v>44119</v>
      </c>
      <c r="E1968" s="16" t="s">
        <v>342</v>
      </c>
      <c r="F1968" s="21">
        <v>44120</v>
      </c>
      <c r="G1968" s="16" t="s">
        <v>74</v>
      </c>
      <c r="H1968" s="26" t="s">
        <v>76</v>
      </c>
      <c r="M1968" s="26" t="s">
        <v>17556</v>
      </c>
      <c r="N1968" s="26" t="s">
        <v>17555</v>
      </c>
      <c r="O1968" s="16" t="s">
        <v>78</v>
      </c>
      <c r="P1968" s="26" t="s">
        <v>632</v>
      </c>
      <c r="T1968" s="23" t="s">
        <v>32</v>
      </c>
      <c r="W1968" s="20" t="s">
        <v>43</v>
      </c>
      <c r="Z1968" s="24" t="s">
        <v>32</v>
      </c>
      <c r="AA1968" s="24" t="s">
        <v>32</v>
      </c>
      <c r="AB1968" s="24" t="s">
        <v>32</v>
      </c>
      <c r="AC1968" s="24" t="s">
        <v>32</v>
      </c>
      <c r="AD1968" s="24" t="s">
        <v>32</v>
      </c>
      <c r="AE1968" s="24" t="s">
        <v>32</v>
      </c>
      <c r="AF1968" s="24" t="s">
        <v>32</v>
      </c>
      <c r="AG1968" s="24" t="s">
        <v>32</v>
      </c>
      <c r="AH1968" s="24" t="s">
        <v>32</v>
      </c>
    </row>
    <row r="1969" spans="1:35" x14ac:dyDescent="0.25">
      <c r="A1969" s="17">
        <v>119225</v>
      </c>
      <c r="B1969" s="18">
        <v>3</v>
      </c>
      <c r="C1969" s="16" t="s">
        <v>73</v>
      </c>
      <c r="D1969" s="21">
        <v>41479</v>
      </c>
      <c r="E1969" s="16" t="s">
        <v>1173</v>
      </c>
      <c r="F1969" s="21">
        <v>41479</v>
      </c>
      <c r="G1969" s="16" t="s">
        <v>1173</v>
      </c>
      <c r="H1969" s="26" t="s">
        <v>331</v>
      </c>
      <c r="M1969" s="26" t="s">
        <v>17554</v>
      </c>
      <c r="O1969" s="16" t="s">
        <v>1171</v>
      </c>
      <c r="P1969" s="26" t="s">
        <v>1062</v>
      </c>
      <c r="T1969" s="23" t="s">
        <v>32</v>
      </c>
      <c r="W1969" s="20" t="s">
        <v>43</v>
      </c>
      <c r="Z1969" s="24" t="s">
        <v>32</v>
      </c>
      <c r="AA1969" s="24" t="s">
        <v>32</v>
      </c>
      <c r="AB1969" s="24" t="s">
        <v>32</v>
      </c>
      <c r="AC1969" s="24" t="s">
        <v>32</v>
      </c>
      <c r="AD1969" s="25">
        <v>0</v>
      </c>
      <c r="AE1969" s="25">
        <v>0</v>
      </c>
      <c r="AF1969" s="25">
        <v>325000</v>
      </c>
      <c r="AG1969" s="25">
        <v>0</v>
      </c>
      <c r="AH1969" s="25">
        <v>325000</v>
      </c>
      <c r="AI1969" s="16" t="s">
        <v>17553</v>
      </c>
    </row>
    <row r="1970" spans="1:35" x14ac:dyDescent="0.25">
      <c r="A1970" s="17">
        <v>119335</v>
      </c>
      <c r="B1970" s="18">
        <v>3</v>
      </c>
      <c r="C1970" s="16" t="s">
        <v>73</v>
      </c>
      <c r="D1970" s="21">
        <v>41485</v>
      </c>
      <c r="E1970" s="16" t="s">
        <v>1863</v>
      </c>
      <c r="F1970" s="21">
        <v>41485</v>
      </c>
      <c r="G1970" s="16" t="s">
        <v>1863</v>
      </c>
      <c r="H1970" s="26" t="s">
        <v>307</v>
      </c>
      <c r="M1970" s="26" t="s">
        <v>1864</v>
      </c>
      <c r="O1970" s="16" t="s">
        <v>1865</v>
      </c>
      <c r="P1970" s="26" t="s">
        <v>1865</v>
      </c>
      <c r="T1970" s="23" t="s">
        <v>32</v>
      </c>
      <c r="W1970" s="20" t="s">
        <v>43</v>
      </c>
      <c r="Z1970" s="25">
        <v>0</v>
      </c>
      <c r="AA1970" s="25">
        <v>0</v>
      </c>
      <c r="AB1970" s="25">
        <v>-490</v>
      </c>
      <c r="AC1970" s="25">
        <v>0</v>
      </c>
      <c r="AD1970" s="25">
        <v>0</v>
      </c>
      <c r="AE1970" s="25">
        <v>0</v>
      </c>
      <c r="AF1970" s="25">
        <v>32223.91</v>
      </c>
      <c r="AG1970" s="25">
        <v>0</v>
      </c>
      <c r="AH1970" s="25">
        <v>32223.91</v>
      </c>
      <c r="AI1970" s="16" t="s">
        <v>1866</v>
      </c>
    </row>
    <row r="1971" spans="1:35" x14ac:dyDescent="0.25">
      <c r="A1971" s="17">
        <v>119364</v>
      </c>
      <c r="B1971" s="18">
        <v>3</v>
      </c>
      <c r="C1971" s="16" t="s">
        <v>73</v>
      </c>
      <c r="D1971" s="21">
        <v>41486</v>
      </c>
      <c r="E1971" s="16" t="s">
        <v>1863</v>
      </c>
      <c r="F1971" s="21">
        <v>41486</v>
      </c>
      <c r="G1971" s="16" t="s">
        <v>1863</v>
      </c>
      <c r="H1971" s="26" t="s">
        <v>334</v>
      </c>
      <c r="M1971" s="26" t="s">
        <v>17552</v>
      </c>
      <c r="O1971" s="16" t="s">
        <v>1865</v>
      </c>
      <c r="P1971" s="26" t="s">
        <v>1865</v>
      </c>
      <c r="T1971" s="23" t="s">
        <v>32</v>
      </c>
      <c r="W1971" s="20" t="s">
        <v>43</v>
      </c>
      <c r="Z1971" s="24" t="s">
        <v>32</v>
      </c>
      <c r="AA1971" s="24" t="s">
        <v>32</v>
      </c>
      <c r="AB1971" s="24" t="s">
        <v>32</v>
      </c>
      <c r="AC1971" s="24" t="s">
        <v>32</v>
      </c>
      <c r="AD1971" s="25">
        <v>0</v>
      </c>
      <c r="AE1971" s="25">
        <v>0</v>
      </c>
      <c r="AF1971" s="25">
        <v>0</v>
      </c>
      <c r="AG1971" s="25">
        <v>0</v>
      </c>
      <c r="AH1971" s="25">
        <v>0</v>
      </c>
      <c r="AI1971" s="16" t="s">
        <v>17551</v>
      </c>
    </row>
    <row r="1972" spans="1:35" ht="45" x14ac:dyDescent="0.25">
      <c r="A1972" s="17">
        <v>119390</v>
      </c>
      <c r="B1972" s="18">
        <v>1</v>
      </c>
      <c r="C1972" s="16" t="s">
        <v>73</v>
      </c>
      <c r="D1972" s="21">
        <v>41487</v>
      </c>
      <c r="E1972" s="16" t="s">
        <v>654</v>
      </c>
      <c r="F1972" s="21">
        <v>44124</v>
      </c>
      <c r="G1972" s="16" t="s">
        <v>1867</v>
      </c>
      <c r="H1972" s="26" t="s">
        <v>320</v>
      </c>
      <c r="I1972" s="16" t="s">
        <v>1868</v>
      </c>
      <c r="J1972" s="20" t="s">
        <v>116</v>
      </c>
      <c r="L1972" s="16" t="s">
        <v>116</v>
      </c>
      <c r="M1972" s="26" t="s">
        <v>1869</v>
      </c>
      <c r="N1972" s="26" t="s">
        <v>1870</v>
      </c>
      <c r="O1972" s="16" t="s">
        <v>632</v>
      </c>
      <c r="P1972" s="26" t="s">
        <v>631</v>
      </c>
      <c r="R1972" s="16" t="s">
        <v>139</v>
      </c>
      <c r="S1972" s="16" t="s">
        <v>42</v>
      </c>
      <c r="T1972" s="22">
        <v>0.03</v>
      </c>
      <c r="U1972" s="21">
        <v>44792</v>
      </c>
      <c r="W1972" s="20" t="s">
        <v>43</v>
      </c>
      <c r="X1972" s="16" t="s">
        <v>78</v>
      </c>
      <c r="Z1972" s="25">
        <v>0</v>
      </c>
      <c r="AA1972" s="25">
        <v>131509</v>
      </c>
      <c r="AB1972" s="25">
        <v>0</v>
      </c>
      <c r="AC1972" s="25">
        <v>0</v>
      </c>
      <c r="AD1972" s="25">
        <v>155000</v>
      </c>
      <c r="AE1972" s="25">
        <v>131509</v>
      </c>
      <c r="AF1972" s="25">
        <v>0</v>
      </c>
      <c r="AG1972" s="25">
        <v>0</v>
      </c>
      <c r="AH1972" s="25">
        <v>286509</v>
      </c>
      <c r="AI1972" s="16" t="s">
        <v>1871</v>
      </c>
    </row>
    <row r="1973" spans="1:35" x14ac:dyDescent="0.25">
      <c r="A1973" s="17">
        <v>119416</v>
      </c>
      <c r="B1973" s="18">
        <v>1</v>
      </c>
      <c r="C1973" s="16" t="s">
        <v>73</v>
      </c>
      <c r="D1973" s="21">
        <v>41488</v>
      </c>
      <c r="E1973" s="16" t="s">
        <v>486</v>
      </c>
      <c r="F1973" s="21">
        <v>44335</v>
      </c>
      <c r="G1973" s="16" t="s">
        <v>75</v>
      </c>
      <c r="H1973" s="26" t="s">
        <v>386</v>
      </c>
      <c r="I1973" s="16" t="s">
        <v>446</v>
      </c>
      <c r="J1973" s="20" t="s">
        <v>116</v>
      </c>
      <c r="L1973" s="16" t="s">
        <v>116</v>
      </c>
      <c r="M1973" s="26" t="s">
        <v>17550</v>
      </c>
      <c r="N1973" s="26" t="s">
        <v>2343</v>
      </c>
      <c r="O1973" s="16" t="s">
        <v>188</v>
      </c>
      <c r="P1973" s="26" t="s">
        <v>443</v>
      </c>
      <c r="Q1973" s="26" t="s">
        <v>2343</v>
      </c>
      <c r="T1973" s="22">
        <v>1.9</v>
      </c>
      <c r="V1973" s="16" t="s">
        <v>1179</v>
      </c>
      <c r="W1973" s="20" t="s">
        <v>472</v>
      </c>
      <c r="X1973" s="16" t="s">
        <v>140</v>
      </c>
      <c r="Z1973" s="24" t="s">
        <v>32</v>
      </c>
      <c r="AA1973" s="24" t="s">
        <v>32</v>
      </c>
      <c r="AB1973" s="24" t="s">
        <v>32</v>
      </c>
      <c r="AC1973" s="24" t="s">
        <v>32</v>
      </c>
      <c r="AD1973" s="24" t="s">
        <v>32</v>
      </c>
      <c r="AE1973" s="24" t="s">
        <v>32</v>
      </c>
      <c r="AF1973" s="24" t="s">
        <v>32</v>
      </c>
      <c r="AG1973" s="24" t="s">
        <v>32</v>
      </c>
      <c r="AH1973" s="24" t="s">
        <v>32</v>
      </c>
    </row>
    <row r="1974" spans="1:35" x14ac:dyDescent="0.25">
      <c r="A1974" s="17">
        <v>119420</v>
      </c>
      <c r="B1974" s="18">
        <v>1</v>
      </c>
      <c r="C1974" s="16" t="s">
        <v>73</v>
      </c>
      <c r="D1974" s="21">
        <v>41488</v>
      </c>
      <c r="E1974" s="16" t="s">
        <v>486</v>
      </c>
      <c r="F1974" s="21">
        <v>44344</v>
      </c>
      <c r="G1974" s="16" t="s">
        <v>75</v>
      </c>
      <c r="H1974" s="26" t="s">
        <v>196</v>
      </c>
      <c r="I1974" s="16" t="s">
        <v>4438</v>
      </c>
      <c r="J1974" s="20" t="s">
        <v>116</v>
      </c>
      <c r="L1974" s="16" t="s">
        <v>116</v>
      </c>
      <c r="M1974" s="26" t="s">
        <v>17549</v>
      </c>
      <c r="N1974" s="26" t="s">
        <v>17548</v>
      </c>
      <c r="O1974" s="16" t="s">
        <v>188</v>
      </c>
      <c r="P1974" s="26" t="s">
        <v>188</v>
      </c>
      <c r="Q1974" s="26" t="s">
        <v>17547</v>
      </c>
      <c r="R1974" s="16" t="s">
        <v>139</v>
      </c>
      <c r="S1974" s="16" t="s">
        <v>84</v>
      </c>
      <c r="T1974" s="22">
        <v>4.91</v>
      </c>
      <c r="V1974" s="16" t="s">
        <v>1179</v>
      </c>
      <c r="W1974" s="20" t="s">
        <v>472</v>
      </c>
      <c r="X1974" s="16" t="s">
        <v>140</v>
      </c>
      <c r="Z1974" s="24" t="s">
        <v>32</v>
      </c>
      <c r="AA1974" s="24" t="s">
        <v>32</v>
      </c>
      <c r="AB1974" s="24" t="s">
        <v>32</v>
      </c>
      <c r="AC1974" s="24" t="s">
        <v>32</v>
      </c>
      <c r="AD1974" s="24" t="s">
        <v>32</v>
      </c>
      <c r="AE1974" s="24" t="s">
        <v>32</v>
      </c>
      <c r="AF1974" s="24" t="s">
        <v>32</v>
      </c>
      <c r="AG1974" s="24" t="s">
        <v>32</v>
      </c>
      <c r="AH1974" s="24" t="s">
        <v>32</v>
      </c>
    </row>
    <row r="1975" spans="1:35" ht="45" x14ac:dyDescent="0.25">
      <c r="A1975" s="17">
        <v>119528</v>
      </c>
      <c r="B1975" s="18">
        <v>1</v>
      </c>
      <c r="C1975" s="16" t="s">
        <v>73</v>
      </c>
      <c r="D1975" s="21">
        <v>41492</v>
      </c>
      <c r="E1975" s="16" t="s">
        <v>654</v>
      </c>
      <c r="F1975" s="21">
        <v>44210</v>
      </c>
      <c r="G1975" s="16" t="s">
        <v>82</v>
      </c>
      <c r="H1975" s="26" t="s">
        <v>182</v>
      </c>
      <c r="I1975" s="16" t="s">
        <v>650</v>
      </c>
      <c r="J1975" s="20" t="s">
        <v>116</v>
      </c>
      <c r="L1975" s="16" t="s">
        <v>116</v>
      </c>
      <c r="M1975" s="26" t="s">
        <v>1872</v>
      </c>
      <c r="N1975" s="26" t="s">
        <v>1873</v>
      </c>
      <c r="O1975" s="16" t="s">
        <v>632</v>
      </c>
      <c r="P1975" s="26" t="s">
        <v>631</v>
      </c>
      <c r="R1975" s="16" t="s">
        <v>139</v>
      </c>
      <c r="S1975" s="16" t="s">
        <v>42</v>
      </c>
      <c r="T1975" s="22">
        <v>0.64</v>
      </c>
      <c r="U1975" s="21">
        <v>44477</v>
      </c>
      <c r="W1975" s="20" t="s">
        <v>43</v>
      </c>
      <c r="X1975" s="16" t="s">
        <v>78</v>
      </c>
      <c r="Z1975" s="25">
        <v>5656.56</v>
      </c>
      <c r="AA1975" s="25">
        <v>0</v>
      </c>
      <c r="AB1975" s="25">
        <v>0</v>
      </c>
      <c r="AC1975" s="25">
        <v>0</v>
      </c>
      <c r="AD1975" s="25">
        <v>159367.92000000001</v>
      </c>
      <c r="AE1975" s="25">
        <v>219000</v>
      </c>
      <c r="AF1975" s="25">
        <v>0</v>
      </c>
      <c r="AG1975" s="25">
        <v>0</v>
      </c>
      <c r="AH1975" s="25">
        <v>378367.92</v>
      </c>
      <c r="AI1975" s="16" t="s">
        <v>1874</v>
      </c>
    </row>
    <row r="1976" spans="1:35" ht="105" x14ac:dyDescent="0.25">
      <c r="A1976" s="17">
        <v>119539</v>
      </c>
      <c r="B1976" s="18">
        <v>4</v>
      </c>
      <c r="C1976" s="16" t="s">
        <v>31</v>
      </c>
      <c r="D1976" s="21">
        <v>41493</v>
      </c>
      <c r="E1976" s="16" t="s">
        <v>1281</v>
      </c>
      <c r="F1976" s="21">
        <v>44215</v>
      </c>
      <c r="G1976" s="16" t="s">
        <v>75</v>
      </c>
      <c r="H1976" s="26" t="s">
        <v>126</v>
      </c>
      <c r="M1976" s="26" t="s">
        <v>1875</v>
      </c>
      <c r="N1976" s="26" t="s">
        <v>1876</v>
      </c>
      <c r="O1976" s="16" t="s">
        <v>60</v>
      </c>
      <c r="P1976" s="26" t="s">
        <v>443</v>
      </c>
      <c r="R1976" s="16" t="s">
        <v>139</v>
      </c>
      <c r="S1976" s="16" t="s">
        <v>84</v>
      </c>
      <c r="T1976" s="22">
        <v>7</v>
      </c>
      <c r="W1976" s="20" t="s">
        <v>43</v>
      </c>
      <c r="X1976" s="16" t="s">
        <v>511</v>
      </c>
      <c r="Z1976" s="25">
        <v>-44759</v>
      </c>
      <c r="AA1976" s="25">
        <v>0</v>
      </c>
      <c r="AB1976" s="25">
        <v>231162</v>
      </c>
      <c r="AC1976" s="25">
        <v>0</v>
      </c>
      <c r="AD1976" s="25">
        <v>286841</v>
      </c>
      <c r="AE1976" s="25">
        <v>0</v>
      </c>
      <c r="AF1976" s="25">
        <v>7024730</v>
      </c>
      <c r="AG1976" s="25">
        <v>0</v>
      </c>
      <c r="AH1976" s="25">
        <v>7311571</v>
      </c>
      <c r="AI1976" s="16" t="s">
        <v>1877</v>
      </c>
    </row>
    <row r="1977" spans="1:35" ht="45" x14ac:dyDescent="0.25">
      <c r="A1977" s="17">
        <v>119540</v>
      </c>
      <c r="B1977" s="18">
        <v>4</v>
      </c>
      <c r="C1977" s="16" t="s">
        <v>31</v>
      </c>
      <c r="D1977" s="21">
        <v>41493</v>
      </c>
      <c r="E1977" s="16" t="s">
        <v>1281</v>
      </c>
      <c r="F1977" s="21">
        <v>44215</v>
      </c>
      <c r="G1977" s="16" t="s">
        <v>75</v>
      </c>
      <c r="H1977" s="26" t="s">
        <v>126</v>
      </c>
      <c r="M1977" s="26" t="s">
        <v>1878</v>
      </c>
      <c r="N1977" s="26" t="s">
        <v>1879</v>
      </c>
      <c r="O1977" s="16" t="s">
        <v>60</v>
      </c>
      <c r="P1977" s="26" t="s">
        <v>1444</v>
      </c>
      <c r="T1977" s="22">
        <v>6.01</v>
      </c>
      <c r="W1977" s="20" t="s">
        <v>43</v>
      </c>
      <c r="X1977" s="16" t="s">
        <v>140</v>
      </c>
      <c r="Z1977" s="25">
        <v>0</v>
      </c>
      <c r="AA1977" s="25">
        <v>0</v>
      </c>
      <c r="AB1977" s="25">
        <v>1082241</v>
      </c>
      <c r="AC1977" s="25">
        <v>0</v>
      </c>
      <c r="AD1977" s="25">
        <v>355000</v>
      </c>
      <c r="AE1977" s="25">
        <v>0</v>
      </c>
      <c r="AF1977" s="25">
        <v>4162741</v>
      </c>
      <c r="AG1977" s="25">
        <v>0</v>
      </c>
      <c r="AH1977" s="25">
        <v>4517741</v>
      </c>
      <c r="AI1977" s="16" t="s">
        <v>1880</v>
      </c>
    </row>
    <row r="1978" spans="1:35" x14ac:dyDescent="0.25">
      <c r="A1978" s="17">
        <v>119541</v>
      </c>
      <c r="B1978" s="18">
        <v>4</v>
      </c>
      <c r="C1978" s="16" t="s">
        <v>31</v>
      </c>
      <c r="D1978" s="21">
        <v>41493</v>
      </c>
      <c r="E1978" s="16" t="s">
        <v>1281</v>
      </c>
      <c r="F1978" s="21">
        <v>44215</v>
      </c>
      <c r="G1978" s="16" t="s">
        <v>75</v>
      </c>
      <c r="H1978" s="26" t="s">
        <v>126</v>
      </c>
      <c r="M1978" s="26" t="s">
        <v>17546</v>
      </c>
      <c r="N1978" s="26" t="s">
        <v>17545</v>
      </c>
      <c r="O1978" s="16" t="s">
        <v>60</v>
      </c>
      <c r="P1978" s="26" t="s">
        <v>1444</v>
      </c>
      <c r="T1978" s="22">
        <v>0</v>
      </c>
      <c r="W1978" s="20" t="s">
        <v>43</v>
      </c>
      <c r="X1978" s="16" t="s">
        <v>511</v>
      </c>
      <c r="Z1978" s="24" t="s">
        <v>32</v>
      </c>
      <c r="AA1978" s="24" t="s">
        <v>32</v>
      </c>
      <c r="AB1978" s="24" t="s">
        <v>32</v>
      </c>
      <c r="AC1978" s="24" t="s">
        <v>32</v>
      </c>
      <c r="AD1978" s="25">
        <v>359000</v>
      </c>
      <c r="AE1978" s="25">
        <v>0</v>
      </c>
      <c r="AF1978" s="25">
        <v>2937851</v>
      </c>
      <c r="AG1978" s="25">
        <v>0</v>
      </c>
      <c r="AH1978" s="25">
        <v>3296851</v>
      </c>
      <c r="AI1978" s="16" t="s">
        <v>17544</v>
      </c>
    </row>
    <row r="1979" spans="1:35" ht="30" x14ac:dyDescent="0.25">
      <c r="A1979" s="17">
        <v>119541.01</v>
      </c>
      <c r="B1979" s="18">
        <v>4</v>
      </c>
      <c r="C1979" s="16" t="s">
        <v>73</v>
      </c>
      <c r="D1979" s="21">
        <v>42633</v>
      </c>
      <c r="E1979" s="16" t="s">
        <v>1884</v>
      </c>
      <c r="F1979" s="21">
        <v>44215</v>
      </c>
      <c r="G1979" s="16" t="s">
        <v>75</v>
      </c>
      <c r="H1979" s="26" t="s">
        <v>126</v>
      </c>
      <c r="M1979" s="26" t="s">
        <v>17543</v>
      </c>
      <c r="N1979" s="26" t="s">
        <v>17542</v>
      </c>
      <c r="O1979" s="16" t="s">
        <v>60</v>
      </c>
      <c r="P1979" s="26" t="s">
        <v>1444</v>
      </c>
      <c r="T1979" s="23" t="s">
        <v>32</v>
      </c>
      <c r="W1979" s="20" t="s">
        <v>43</v>
      </c>
      <c r="X1979" s="16" t="s">
        <v>511</v>
      </c>
      <c r="Z1979" s="24" t="s">
        <v>32</v>
      </c>
      <c r="AA1979" s="24" t="s">
        <v>32</v>
      </c>
      <c r="AB1979" s="24" t="s">
        <v>32</v>
      </c>
      <c r="AC1979" s="24" t="s">
        <v>32</v>
      </c>
      <c r="AD1979" s="25">
        <v>0</v>
      </c>
      <c r="AE1979" s="25">
        <v>160000</v>
      </c>
      <c r="AF1979" s="25">
        <v>0</v>
      </c>
      <c r="AG1979" s="25">
        <v>0</v>
      </c>
      <c r="AH1979" s="25">
        <v>160000</v>
      </c>
      <c r="AI1979" s="16" t="s">
        <v>17541</v>
      </c>
    </row>
    <row r="1980" spans="1:35" ht="60" x14ac:dyDescent="0.25">
      <c r="A1980" s="17">
        <v>119542</v>
      </c>
      <c r="B1980" s="18">
        <v>4</v>
      </c>
      <c r="C1980" s="16" t="s">
        <v>31</v>
      </c>
      <c r="D1980" s="21">
        <v>41493</v>
      </c>
      <c r="E1980" s="16" t="s">
        <v>1281</v>
      </c>
      <c r="F1980" s="21">
        <v>44215</v>
      </c>
      <c r="G1980" s="16" t="s">
        <v>75</v>
      </c>
      <c r="H1980" s="26" t="s">
        <v>126</v>
      </c>
      <c r="M1980" s="26" t="s">
        <v>1881</v>
      </c>
      <c r="N1980" s="26" t="s">
        <v>1882</v>
      </c>
      <c r="O1980" s="16" t="s">
        <v>60</v>
      </c>
      <c r="P1980" s="26" t="s">
        <v>1444</v>
      </c>
      <c r="T1980" s="22">
        <v>0</v>
      </c>
      <c r="W1980" s="20" t="s">
        <v>43</v>
      </c>
      <c r="X1980" s="16" t="s">
        <v>1453</v>
      </c>
      <c r="Z1980" s="25">
        <v>-16154.93</v>
      </c>
      <c r="AA1980" s="25">
        <v>0</v>
      </c>
      <c r="AB1980" s="25">
        <v>0</v>
      </c>
      <c r="AC1980" s="25">
        <v>0</v>
      </c>
      <c r="AD1980" s="25">
        <v>251525.07</v>
      </c>
      <c r="AE1980" s="25">
        <v>0</v>
      </c>
      <c r="AF1980" s="25">
        <v>2897819</v>
      </c>
      <c r="AG1980" s="25">
        <v>0</v>
      </c>
      <c r="AH1980" s="25">
        <v>3149344.07</v>
      </c>
      <c r="AI1980" s="16" t="s">
        <v>1883</v>
      </c>
    </row>
    <row r="1981" spans="1:35" ht="45" x14ac:dyDescent="0.25">
      <c r="A1981" s="17">
        <v>119542.01</v>
      </c>
      <c r="B1981" s="18">
        <v>4</v>
      </c>
      <c r="C1981" s="16" t="s">
        <v>31</v>
      </c>
      <c r="D1981" s="21">
        <v>42647</v>
      </c>
      <c r="E1981" s="16" t="s">
        <v>1884</v>
      </c>
      <c r="F1981" s="21">
        <v>44215</v>
      </c>
      <c r="G1981" s="16" t="s">
        <v>75</v>
      </c>
      <c r="H1981" s="26" t="s">
        <v>126</v>
      </c>
      <c r="M1981" s="26" t="s">
        <v>1885</v>
      </c>
      <c r="N1981" s="26" t="s">
        <v>1886</v>
      </c>
      <c r="O1981" s="16" t="s">
        <v>60</v>
      </c>
      <c r="P1981" s="26" t="s">
        <v>1444</v>
      </c>
      <c r="T1981" s="22">
        <v>0</v>
      </c>
      <c r="W1981" s="20" t="s">
        <v>43</v>
      </c>
      <c r="X1981" s="16" t="s">
        <v>78</v>
      </c>
      <c r="Z1981" s="25">
        <v>0</v>
      </c>
      <c r="AA1981" s="25">
        <v>16154.93</v>
      </c>
      <c r="AB1981" s="25">
        <v>-23253</v>
      </c>
      <c r="AC1981" s="25">
        <v>0</v>
      </c>
      <c r="AD1981" s="25">
        <v>0</v>
      </c>
      <c r="AE1981" s="25">
        <v>36154.93</v>
      </c>
      <c r="AF1981" s="25">
        <v>323374</v>
      </c>
      <c r="AG1981" s="25">
        <v>0</v>
      </c>
      <c r="AH1981" s="25">
        <v>359528.93</v>
      </c>
      <c r="AI1981" s="16" t="s">
        <v>1887</v>
      </c>
    </row>
    <row r="1982" spans="1:35" ht="30" x14ac:dyDescent="0.25">
      <c r="A1982" s="17">
        <v>119542.02</v>
      </c>
      <c r="B1982" s="18">
        <v>4</v>
      </c>
      <c r="C1982" s="16" t="s">
        <v>73</v>
      </c>
      <c r="D1982" s="21">
        <v>43672</v>
      </c>
      <c r="E1982" s="16" t="s">
        <v>1409</v>
      </c>
      <c r="F1982" s="21">
        <v>44215</v>
      </c>
      <c r="G1982" s="16" t="s">
        <v>75</v>
      </c>
      <c r="H1982" s="26" t="s">
        <v>126</v>
      </c>
      <c r="M1982" s="26" t="s">
        <v>1881</v>
      </c>
      <c r="N1982" s="26" t="s">
        <v>17540</v>
      </c>
      <c r="O1982" s="16" t="s">
        <v>60</v>
      </c>
      <c r="P1982" s="26" t="s">
        <v>1444</v>
      </c>
      <c r="T1982" s="22">
        <v>0.02</v>
      </c>
      <c r="W1982" s="20" t="s">
        <v>43</v>
      </c>
      <c r="X1982" s="16" t="s">
        <v>511</v>
      </c>
      <c r="Z1982" s="24" t="s">
        <v>32</v>
      </c>
      <c r="AA1982" s="24" t="s">
        <v>32</v>
      </c>
      <c r="AB1982" s="24" t="s">
        <v>32</v>
      </c>
      <c r="AC1982" s="24" t="s">
        <v>32</v>
      </c>
      <c r="AD1982" s="24" t="s">
        <v>32</v>
      </c>
      <c r="AE1982" s="24" t="s">
        <v>32</v>
      </c>
      <c r="AF1982" s="24" t="s">
        <v>32</v>
      </c>
      <c r="AG1982" s="24" t="s">
        <v>32</v>
      </c>
      <c r="AH1982" s="24" t="s">
        <v>32</v>
      </c>
      <c r="AI1982" s="16" t="s">
        <v>17539</v>
      </c>
    </row>
    <row r="1983" spans="1:35" ht="60" x14ac:dyDescent="0.25">
      <c r="A1983" s="17">
        <v>119544</v>
      </c>
      <c r="B1983" s="18">
        <v>4</v>
      </c>
      <c r="C1983" s="16" t="s">
        <v>31</v>
      </c>
      <c r="D1983" s="21">
        <v>41493</v>
      </c>
      <c r="E1983" s="16" t="s">
        <v>1281</v>
      </c>
      <c r="F1983" s="21">
        <v>44215</v>
      </c>
      <c r="G1983" s="16" t="s">
        <v>75</v>
      </c>
      <c r="H1983" s="26" t="s">
        <v>126</v>
      </c>
      <c r="I1983" s="16" t="s">
        <v>1888</v>
      </c>
      <c r="M1983" s="26" t="s">
        <v>1889</v>
      </c>
      <c r="N1983" s="26" t="s">
        <v>1890</v>
      </c>
      <c r="O1983" s="16" t="s">
        <v>60</v>
      </c>
      <c r="P1983" s="26" t="s">
        <v>79</v>
      </c>
      <c r="R1983" s="16" t="s">
        <v>41</v>
      </c>
      <c r="S1983" s="16" t="s">
        <v>84</v>
      </c>
      <c r="T1983" s="22">
        <v>3.63</v>
      </c>
      <c r="W1983" s="20" t="s">
        <v>43</v>
      </c>
      <c r="X1983" s="16" t="s">
        <v>511</v>
      </c>
      <c r="Y1983" s="26" t="s">
        <v>1891</v>
      </c>
      <c r="Z1983" s="25">
        <v>0</v>
      </c>
      <c r="AA1983" s="25">
        <v>0</v>
      </c>
      <c r="AB1983" s="25">
        <v>2163511</v>
      </c>
      <c r="AC1983" s="25">
        <v>0</v>
      </c>
      <c r="AD1983" s="25">
        <v>479800</v>
      </c>
      <c r="AE1983" s="25">
        <v>0</v>
      </c>
      <c r="AF1983" s="25">
        <v>10539447</v>
      </c>
      <c r="AG1983" s="25">
        <v>0</v>
      </c>
      <c r="AH1983" s="25">
        <v>11019247</v>
      </c>
      <c r="AI1983" s="16" t="s">
        <v>1892</v>
      </c>
    </row>
    <row r="1984" spans="1:35" ht="45" x14ac:dyDescent="0.25">
      <c r="A1984" s="17">
        <v>119545</v>
      </c>
      <c r="B1984" s="18">
        <v>4</v>
      </c>
      <c r="C1984" s="16" t="s">
        <v>31</v>
      </c>
      <c r="D1984" s="21">
        <v>41493</v>
      </c>
      <c r="E1984" s="16" t="s">
        <v>1281</v>
      </c>
      <c r="F1984" s="21">
        <v>44215</v>
      </c>
      <c r="G1984" s="16" t="s">
        <v>75</v>
      </c>
      <c r="H1984" s="26" t="s">
        <v>126</v>
      </c>
      <c r="M1984" s="26" t="s">
        <v>17538</v>
      </c>
      <c r="N1984" s="26" t="s">
        <v>17537</v>
      </c>
      <c r="O1984" s="16" t="s">
        <v>60</v>
      </c>
      <c r="P1984" s="26" t="s">
        <v>67</v>
      </c>
      <c r="T1984" s="22">
        <v>0</v>
      </c>
      <c r="W1984" s="20" t="s">
        <v>43</v>
      </c>
      <c r="Z1984" s="24" t="s">
        <v>32</v>
      </c>
      <c r="AA1984" s="24" t="s">
        <v>32</v>
      </c>
      <c r="AB1984" s="24" t="s">
        <v>32</v>
      </c>
      <c r="AC1984" s="24" t="s">
        <v>32</v>
      </c>
      <c r="AD1984" s="25">
        <v>0</v>
      </c>
      <c r="AE1984" s="25">
        <v>0</v>
      </c>
      <c r="AF1984" s="25">
        <v>1332091</v>
      </c>
      <c r="AG1984" s="25">
        <v>0</v>
      </c>
      <c r="AH1984" s="25">
        <v>1332091</v>
      </c>
      <c r="AI1984" s="16" t="s">
        <v>17536</v>
      </c>
    </row>
    <row r="1985" spans="1:35" ht="30" x14ac:dyDescent="0.25">
      <c r="A1985" s="17">
        <v>119546.01</v>
      </c>
      <c r="B1985" s="18">
        <v>3</v>
      </c>
      <c r="C1985" s="16" t="s">
        <v>474</v>
      </c>
      <c r="D1985" s="21">
        <v>41680</v>
      </c>
      <c r="E1985" s="16" t="s">
        <v>654</v>
      </c>
      <c r="F1985" s="21">
        <v>44279</v>
      </c>
      <c r="G1985" s="16" t="s">
        <v>573</v>
      </c>
      <c r="H1985" s="26" t="s">
        <v>389</v>
      </c>
      <c r="I1985" s="16" t="s">
        <v>8717</v>
      </c>
      <c r="J1985" s="20" t="s">
        <v>116</v>
      </c>
      <c r="K1985" s="16" t="s">
        <v>655</v>
      </c>
      <c r="L1985" s="16" t="s">
        <v>116</v>
      </c>
      <c r="M1985" s="26" t="s">
        <v>17535</v>
      </c>
      <c r="N1985" s="26" t="s">
        <v>17534</v>
      </c>
      <c r="O1985" s="16" t="s">
        <v>632</v>
      </c>
      <c r="P1985" s="26" t="s">
        <v>453</v>
      </c>
      <c r="T1985" s="22">
        <v>0</v>
      </c>
      <c r="U1985" s="21">
        <v>42706</v>
      </c>
      <c r="W1985" s="20" t="s">
        <v>43</v>
      </c>
      <c r="X1985" s="16" t="s">
        <v>78</v>
      </c>
      <c r="Z1985" s="24" t="s">
        <v>32</v>
      </c>
      <c r="AA1985" s="24" t="s">
        <v>32</v>
      </c>
      <c r="AB1985" s="24" t="s">
        <v>32</v>
      </c>
      <c r="AC1985" s="24" t="s">
        <v>32</v>
      </c>
      <c r="AD1985" s="25">
        <v>301800</v>
      </c>
      <c r="AE1985" s="25">
        <v>33000</v>
      </c>
      <c r="AF1985" s="25">
        <v>634000</v>
      </c>
      <c r="AG1985" s="25">
        <v>0</v>
      </c>
      <c r="AH1985" s="25">
        <v>968800</v>
      </c>
      <c r="AI1985" s="16" t="s">
        <v>17533</v>
      </c>
    </row>
    <row r="1986" spans="1:35" x14ac:dyDescent="0.25">
      <c r="A1986" s="17">
        <v>119585</v>
      </c>
      <c r="B1986" s="18">
        <v>2</v>
      </c>
      <c r="C1986" s="16" t="s">
        <v>474</v>
      </c>
      <c r="D1986" s="21">
        <v>41501</v>
      </c>
      <c r="E1986" s="16" t="s">
        <v>113</v>
      </c>
      <c r="F1986" s="21">
        <v>43677</v>
      </c>
      <c r="G1986" s="16" t="s">
        <v>514</v>
      </c>
      <c r="H1986" s="26" t="s">
        <v>377</v>
      </c>
      <c r="I1986" s="16" t="s">
        <v>1004</v>
      </c>
      <c r="J1986" s="20" t="s">
        <v>116</v>
      </c>
      <c r="L1986" s="16" t="s">
        <v>116</v>
      </c>
      <c r="M1986" s="26" t="s">
        <v>17532</v>
      </c>
      <c r="N1986" s="26" t="s">
        <v>17531</v>
      </c>
      <c r="O1986" s="16" t="s">
        <v>151</v>
      </c>
      <c r="P1986" s="26" t="s">
        <v>632</v>
      </c>
      <c r="T1986" s="22">
        <v>0.152</v>
      </c>
      <c r="U1986" s="21">
        <v>42461</v>
      </c>
      <c r="W1986" s="20" t="s">
        <v>43</v>
      </c>
      <c r="X1986" s="16" t="s">
        <v>140</v>
      </c>
      <c r="Z1986" s="24" t="s">
        <v>32</v>
      </c>
      <c r="AA1986" s="24" t="s">
        <v>32</v>
      </c>
      <c r="AB1986" s="24" t="s">
        <v>32</v>
      </c>
      <c r="AC1986" s="24" t="s">
        <v>32</v>
      </c>
      <c r="AD1986" s="25">
        <v>125000</v>
      </c>
      <c r="AE1986" s="25">
        <v>0</v>
      </c>
      <c r="AF1986" s="25">
        <v>442284</v>
      </c>
      <c r="AG1986" s="25">
        <v>0</v>
      </c>
      <c r="AH1986" s="25">
        <v>567284</v>
      </c>
      <c r="AI1986" s="16" t="s">
        <v>17530</v>
      </c>
    </row>
    <row r="1987" spans="1:35" ht="30" x14ac:dyDescent="0.25">
      <c r="A1987" s="17">
        <v>119592</v>
      </c>
      <c r="B1987" s="18">
        <v>3</v>
      </c>
      <c r="C1987" s="16" t="s">
        <v>474</v>
      </c>
      <c r="D1987" s="21">
        <v>41502</v>
      </c>
      <c r="E1987" s="16" t="s">
        <v>1854</v>
      </c>
      <c r="F1987" s="21">
        <v>44089</v>
      </c>
      <c r="G1987" s="16" t="s">
        <v>32</v>
      </c>
      <c r="H1987" s="26" t="s">
        <v>69</v>
      </c>
      <c r="I1987" s="16" t="s">
        <v>1518</v>
      </c>
      <c r="J1987" s="20" t="s">
        <v>1518</v>
      </c>
      <c r="M1987" s="26" t="s">
        <v>17529</v>
      </c>
      <c r="N1987" s="26" t="s">
        <v>17528</v>
      </c>
      <c r="O1987" s="16" t="s">
        <v>1520</v>
      </c>
      <c r="P1987" s="26" t="s">
        <v>3298</v>
      </c>
      <c r="R1987" s="16" t="s">
        <v>139</v>
      </c>
      <c r="S1987" s="16" t="s">
        <v>42</v>
      </c>
      <c r="T1987" s="22">
        <v>1.17</v>
      </c>
      <c r="U1987" s="21">
        <v>42706</v>
      </c>
      <c r="W1987" s="20" t="s">
        <v>43</v>
      </c>
      <c r="X1987" s="16" t="s">
        <v>78</v>
      </c>
      <c r="Z1987" s="24" t="s">
        <v>32</v>
      </c>
      <c r="AA1987" s="24" t="s">
        <v>32</v>
      </c>
      <c r="AB1987" s="24" t="s">
        <v>32</v>
      </c>
      <c r="AC1987" s="24" t="s">
        <v>32</v>
      </c>
      <c r="AD1987" s="25">
        <v>170760</v>
      </c>
      <c r="AE1987" s="25">
        <v>300000</v>
      </c>
      <c r="AF1987" s="25">
        <v>1656722</v>
      </c>
      <c r="AG1987" s="25">
        <v>0</v>
      </c>
      <c r="AH1987" s="25">
        <v>2127482</v>
      </c>
      <c r="AI1987" s="16" t="s">
        <v>17527</v>
      </c>
    </row>
    <row r="1988" spans="1:35" x14ac:dyDescent="0.25">
      <c r="A1988" s="17">
        <v>119603</v>
      </c>
      <c r="B1988" s="18">
        <v>2</v>
      </c>
      <c r="C1988" s="16" t="s">
        <v>73</v>
      </c>
      <c r="D1988" s="21">
        <v>41505</v>
      </c>
      <c r="E1988" s="16" t="s">
        <v>1609</v>
      </c>
      <c r="F1988" s="21">
        <v>41505</v>
      </c>
      <c r="G1988" s="16" t="s">
        <v>1609</v>
      </c>
      <c r="H1988" s="26" t="s">
        <v>286</v>
      </c>
      <c r="L1988" s="16" t="s">
        <v>110</v>
      </c>
      <c r="M1988" s="26" t="s">
        <v>17526</v>
      </c>
      <c r="O1988" s="16" t="s">
        <v>1612</v>
      </c>
      <c r="T1988" s="23" t="s">
        <v>32</v>
      </c>
      <c r="W1988" s="20" t="s">
        <v>43</v>
      </c>
      <c r="Z1988" s="24" t="s">
        <v>32</v>
      </c>
      <c r="AA1988" s="24" t="s">
        <v>32</v>
      </c>
      <c r="AB1988" s="24" t="s">
        <v>32</v>
      </c>
      <c r="AC1988" s="24" t="s">
        <v>32</v>
      </c>
      <c r="AD1988" s="25">
        <v>0</v>
      </c>
      <c r="AE1988" s="25">
        <v>0</v>
      </c>
      <c r="AF1988" s="25">
        <v>21979.64</v>
      </c>
      <c r="AG1988" s="25">
        <v>0</v>
      </c>
      <c r="AH1988" s="25">
        <v>21979.64</v>
      </c>
      <c r="AI1988" s="16" t="s">
        <v>17525</v>
      </c>
    </row>
    <row r="1989" spans="1:35" ht="30" x14ac:dyDescent="0.25">
      <c r="A1989" s="17">
        <v>119668</v>
      </c>
      <c r="B1989" s="18">
        <v>1</v>
      </c>
      <c r="C1989" s="16" t="s">
        <v>73</v>
      </c>
      <c r="D1989" s="21">
        <v>41513</v>
      </c>
      <c r="E1989" s="16" t="s">
        <v>1893</v>
      </c>
      <c r="F1989" s="21">
        <v>44368</v>
      </c>
      <c r="G1989" s="16" t="s">
        <v>82</v>
      </c>
      <c r="H1989" s="26" t="s">
        <v>320</v>
      </c>
      <c r="I1989" s="16" t="s">
        <v>1894</v>
      </c>
      <c r="J1989" s="20" t="s">
        <v>116</v>
      </c>
      <c r="L1989" s="16" t="s">
        <v>116</v>
      </c>
      <c r="M1989" s="26" t="s">
        <v>1895</v>
      </c>
      <c r="N1989" s="26" t="s">
        <v>1896</v>
      </c>
      <c r="O1989" s="16" t="s">
        <v>632</v>
      </c>
      <c r="P1989" s="26" t="s">
        <v>1775</v>
      </c>
      <c r="R1989" s="16" t="s">
        <v>139</v>
      </c>
      <c r="S1989" s="16" t="s">
        <v>42</v>
      </c>
      <c r="T1989" s="22">
        <v>0.98</v>
      </c>
      <c r="U1989" s="21">
        <v>44603</v>
      </c>
      <c r="W1989" s="20" t="s">
        <v>43</v>
      </c>
      <c r="X1989" s="16" t="s">
        <v>140</v>
      </c>
      <c r="Z1989" s="25">
        <v>100000</v>
      </c>
      <c r="AA1989" s="25">
        <v>0</v>
      </c>
      <c r="AB1989" s="25">
        <v>0</v>
      </c>
      <c r="AC1989" s="25">
        <v>0</v>
      </c>
      <c r="AD1989" s="25">
        <v>862133.22</v>
      </c>
      <c r="AE1989" s="25">
        <v>820500</v>
      </c>
      <c r="AF1989" s="25">
        <v>0</v>
      </c>
      <c r="AG1989" s="25">
        <v>0</v>
      </c>
      <c r="AH1989" s="25">
        <v>1682633.22</v>
      </c>
      <c r="AI1989" s="16" t="s">
        <v>1897</v>
      </c>
    </row>
    <row r="1990" spans="1:35" ht="60" x14ac:dyDescent="0.25">
      <c r="A1990" s="17">
        <v>119670</v>
      </c>
      <c r="B1990" s="18">
        <v>1</v>
      </c>
      <c r="C1990" s="16" t="s">
        <v>474</v>
      </c>
      <c r="D1990" s="21">
        <v>41513</v>
      </c>
      <c r="E1990" s="16" t="s">
        <v>1893</v>
      </c>
      <c r="F1990" s="21">
        <v>43886</v>
      </c>
      <c r="G1990" s="16" t="s">
        <v>74</v>
      </c>
      <c r="H1990" s="26" t="s">
        <v>400</v>
      </c>
      <c r="I1990" s="16" t="s">
        <v>11225</v>
      </c>
      <c r="J1990" s="20" t="s">
        <v>116</v>
      </c>
      <c r="L1990" s="16" t="s">
        <v>116</v>
      </c>
      <c r="M1990" s="26" t="s">
        <v>17524</v>
      </c>
      <c r="N1990" s="26" t="s">
        <v>17523</v>
      </c>
      <c r="O1990" s="16" t="s">
        <v>632</v>
      </c>
      <c r="P1990" s="26" t="s">
        <v>631</v>
      </c>
      <c r="R1990" s="16" t="s">
        <v>139</v>
      </c>
      <c r="S1990" s="16" t="s">
        <v>42</v>
      </c>
      <c r="T1990" s="22">
        <v>0.17399999999999999</v>
      </c>
      <c r="U1990" s="21">
        <v>43273</v>
      </c>
      <c r="W1990" s="20" t="s">
        <v>43</v>
      </c>
      <c r="X1990" s="16" t="s">
        <v>78</v>
      </c>
      <c r="Z1990" s="24" t="s">
        <v>32</v>
      </c>
      <c r="AA1990" s="24" t="s">
        <v>32</v>
      </c>
      <c r="AB1990" s="24" t="s">
        <v>32</v>
      </c>
      <c r="AC1990" s="24" t="s">
        <v>32</v>
      </c>
      <c r="AD1990" s="25">
        <v>219290.37</v>
      </c>
      <c r="AE1990" s="25">
        <v>900000</v>
      </c>
      <c r="AF1990" s="25">
        <v>2044125.87</v>
      </c>
      <c r="AG1990" s="25">
        <v>0</v>
      </c>
      <c r="AH1990" s="25">
        <v>3163416.24</v>
      </c>
      <c r="AI1990" s="16" t="s">
        <v>17522</v>
      </c>
    </row>
    <row r="1991" spans="1:35" x14ac:dyDescent="0.25">
      <c r="A1991" s="17">
        <v>119683</v>
      </c>
      <c r="B1991" s="18">
        <v>3</v>
      </c>
      <c r="C1991" s="16" t="s">
        <v>474</v>
      </c>
      <c r="D1991" s="21">
        <v>41515</v>
      </c>
      <c r="E1991" s="16" t="s">
        <v>654</v>
      </c>
      <c r="F1991" s="21">
        <v>44245</v>
      </c>
      <c r="G1991" s="16" t="s">
        <v>32</v>
      </c>
      <c r="H1991" s="26" t="s">
        <v>57</v>
      </c>
      <c r="I1991" s="16" t="s">
        <v>441</v>
      </c>
      <c r="J1991" s="20" t="s">
        <v>116</v>
      </c>
      <c r="L1991" s="16" t="s">
        <v>116</v>
      </c>
      <c r="M1991" s="26" t="s">
        <v>17521</v>
      </c>
      <c r="N1991" s="26" t="s">
        <v>1444</v>
      </c>
      <c r="O1991" s="16" t="s">
        <v>632</v>
      </c>
      <c r="P1991" s="26" t="s">
        <v>1444</v>
      </c>
      <c r="T1991" s="22">
        <v>0.16</v>
      </c>
      <c r="U1991" s="21">
        <v>43812</v>
      </c>
      <c r="W1991" s="20" t="s">
        <v>43</v>
      </c>
      <c r="X1991" s="16" t="s">
        <v>140</v>
      </c>
      <c r="Z1991" s="24" t="s">
        <v>32</v>
      </c>
      <c r="AA1991" s="24" t="s">
        <v>32</v>
      </c>
      <c r="AB1991" s="24" t="s">
        <v>32</v>
      </c>
      <c r="AC1991" s="24" t="s">
        <v>32</v>
      </c>
      <c r="AD1991" s="25">
        <v>59736.639999999999</v>
      </c>
      <c r="AE1991" s="25">
        <v>33723</v>
      </c>
      <c r="AF1991" s="25">
        <v>139050</v>
      </c>
      <c r="AG1991" s="25">
        <v>0</v>
      </c>
      <c r="AH1991" s="25">
        <v>232509.64</v>
      </c>
      <c r="AI1991" s="16" t="s">
        <v>17520</v>
      </c>
    </row>
    <row r="1992" spans="1:35" x14ac:dyDescent="0.25">
      <c r="A1992" s="17">
        <v>119710</v>
      </c>
      <c r="B1992" s="18">
        <v>2</v>
      </c>
      <c r="C1992" s="16" t="s">
        <v>73</v>
      </c>
      <c r="D1992" s="21">
        <v>41528</v>
      </c>
      <c r="E1992" s="16" t="s">
        <v>81</v>
      </c>
      <c r="F1992" s="21">
        <v>43500</v>
      </c>
      <c r="G1992" s="16" t="s">
        <v>75</v>
      </c>
      <c r="H1992" s="26" t="s">
        <v>170</v>
      </c>
      <c r="I1992" s="16" t="s">
        <v>155</v>
      </c>
      <c r="J1992" s="20" t="s">
        <v>148</v>
      </c>
      <c r="L1992" s="16" t="s">
        <v>149</v>
      </c>
      <c r="M1992" s="26" t="s">
        <v>17519</v>
      </c>
      <c r="O1992" s="16" t="s">
        <v>78</v>
      </c>
      <c r="P1992" s="26" t="s">
        <v>138</v>
      </c>
      <c r="R1992" s="16" t="s">
        <v>139</v>
      </c>
      <c r="S1992" s="16" t="s">
        <v>42</v>
      </c>
      <c r="T1992" s="22">
        <v>0</v>
      </c>
      <c r="W1992" s="20" t="s">
        <v>43</v>
      </c>
      <c r="X1992" s="16" t="s">
        <v>454</v>
      </c>
      <c r="Z1992" s="24" t="s">
        <v>32</v>
      </c>
      <c r="AA1992" s="24" t="s">
        <v>32</v>
      </c>
      <c r="AB1992" s="24" t="s">
        <v>32</v>
      </c>
      <c r="AC1992" s="24" t="s">
        <v>32</v>
      </c>
      <c r="AD1992" s="25">
        <v>0</v>
      </c>
      <c r="AE1992" s="25">
        <v>0</v>
      </c>
      <c r="AF1992" s="25">
        <v>0</v>
      </c>
      <c r="AG1992" s="25">
        <v>0</v>
      </c>
      <c r="AH1992" s="25">
        <v>0</v>
      </c>
      <c r="AI1992" s="16" t="s">
        <v>17518</v>
      </c>
    </row>
    <row r="1993" spans="1:35" x14ac:dyDescent="0.25">
      <c r="A1993" s="17">
        <v>119711.05</v>
      </c>
      <c r="B1993" s="18">
        <v>3</v>
      </c>
      <c r="C1993" s="16" t="s">
        <v>474</v>
      </c>
      <c r="D1993" s="21">
        <v>43320</v>
      </c>
      <c r="E1993" s="16" t="s">
        <v>176</v>
      </c>
      <c r="F1993" s="21">
        <v>43761</v>
      </c>
      <c r="G1993" s="16" t="s">
        <v>32</v>
      </c>
      <c r="H1993" s="26" t="s">
        <v>766</v>
      </c>
      <c r="I1993" s="16" t="s">
        <v>116</v>
      </c>
      <c r="J1993" s="20" t="s">
        <v>116</v>
      </c>
      <c r="L1993" s="16" t="s">
        <v>116</v>
      </c>
      <c r="M1993" s="26" t="s">
        <v>17517</v>
      </c>
      <c r="O1993" s="16" t="s">
        <v>151</v>
      </c>
      <c r="P1993" s="26" t="s">
        <v>757</v>
      </c>
      <c r="T1993" s="23" t="s">
        <v>32</v>
      </c>
      <c r="U1993" s="21">
        <v>43406</v>
      </c>
      <c r="W1993" s="20" t="s">
        <v>43</v>
      </c>
      <c r="Z1993" s="24" t="s">
        <v>32</v>
      </c>
      <c r="AA1993" s="24" t="s">
        <v>32</v>
      </c>
      <c r="AB1993" s="24" t="s">
        <v>32</v>
      </c>
      <c r="AC1993" s="24" t="s">
        <v>32</v>
      </c>
      <c r="AD1993" s="25">
        <v>0</v>
      </c>
      <c r="AE1993" s="25">
        <v>0</v>
      </c>
      <c r="AF1993" s="25">
        <v>137339</v>
      </c>
      <c r="AG1993" s="25">
        <v>0</v>
      </c>
      <c r="AH1993" s="25">
        <v>137339</v>
      </c>
      <c r="AI1993" s="16" t="s">
        <v>17516</v>
      </c>
    </row>
    <row r="1994" spans="1:35" x14ac:dyDescent="0.25">
      <c r="A1994" s="17">
        <v>119711.06</v>
      </c>
      <c r="B1994" s="18">
        <v>3</v>
      </c>
      <c r="C1994" s="16" t="s">
        <v>474</v>
      </c>
      <c r="D1994" s="21">
        <v>43648</v>
      </c>
      <c r="E1994" s="16" t="s">
        <v>486</v>
      </c>
      <c r="F1994" s="21">
        <v>44175</v>
      </c>
      <c r="G1994" s="16" t="s">
        <v>32</v>
      </c>
      <c r="H1994" s="26" t="s">
        <v>766</v>
      </c>
      <c r="I1994" s="16" t="s">
        <v>116</v>
      </c>
      <c r="J1994" s="20" t="s">
        <v>116</v>
      </c>
      <c r="L1994" s="16" t="s">
        <v>116</v>
      </c>
      <c r="M1994" s="26" t="s">
        <v>17515</v>
      </c>
      <c r="O1994" s="16" t="s">
        <v>151</v>
      </c>
      <c r="P1994" s="26" t="s">
        <v>757</v>
      </c>
      <c r="T1994" s="22">
        <v>150.81</v>
      </c>
      <c r="U1994" s="21">
        <v>43777</v>
      </c>
      <c r="W1994" s="20" t="s">
        <v>43</v>
      </c>
      <c r="Z1994" s="24" t="s">
        <v>32</v>
      </c>
      <c r="AA1994" s="24" t="s">
        <v>32</v>
      </c>
      <c r="AB1994" s="24" t="s">
        <v>32</v>
      </c>
      <c r="AC1994" s="24" t="s">
        <v>32</v>
      </c>
      <c r="AD1994" s="25">
        <v>0</v>
      </c>
      <c r="AE1994" s="25">
        <v>0</v>
      </c>
      <c r="AF1994" s="25">
        <v>228557</v>
      </c>
      <c r="AG1994" s="25">
        <v>0</v>
      </c>
      <c r="AH1994" s="25">
        <v>228557</v>
      </c>
      <c r="AI1994" s="16" t="s">
        <v>17514</v>
      </c>
    </row>
    <row r="1995" spans="1:35" x14ac:dyDescent="0.25">
      <c r="A1995" s="17">
        <v>119711.07</v>
      </c>
      <c r="B1995" s="18">
        <v>3</v>
      </c>
      <c r="C1995" s="16" t="s">
        <v>31</v>
      </c>
      <c r="D1995" s="21">
        <v>44006</v>
      </c>
      <c r="E1995" s="16" t="s">
        <v>486</v>
      </c>
      <c r="F1995" s="21">
        <v>44169</v>
      </c>
      <c r="G1995" s="16" t="s">
        <v>1568</v>
      </c>
      <c r="H1995" s="26" t="s">
        <v>766</v>
      </c>
      <c r="I1995" s="16" t="s">
        <v>116</v>
      </c>
      <c r="J1995" s="20" t="s">
        <v>116</v>
      </c>
      <c r="L1995" s="16" t="s">
        <v>116</v>
      </c>
      <c r="M1995" s="26" t="s">
        <v>1898</v>
      </c>
      <c r="O1995" s="16" t="s">
        <v>151</v>
      </c>
      <c r="P1995" s="26" t="s">
        <v>757</v>
      </c>
      <c r="T1995" s="22">
        <v>150.81</v>
      </c>
      <c r="U1995" s="21">
        <v>44141</v>
      </c>
      <c r="W1995" s="20" t="s">
        <v>43</v>
      </c>
      <c r="Z1995" s="25">
        <v>0</v>
      </c>
      <c r="AA1995" s="25">
        <v>0</v>
      </c>
      <c r="AB1995" s="25">
        <v>169006</v>
      </c>
      <c r="AC1995" s="25">
        <v>0</v>
      </c>
      <c r="AD1995" s="25">
        <v>0</v>
      </c>
      <c r="AE1995" s="25">
        <v>0</v>
      </c>
      <c r="AF1995" s="25">
        <v>169006</v>
      </c>
      <c r="AG1995" s="25">
        <v>0</v>
      </c>
      <c r="AH1995" s="25">
        <v>169006</v>
      </c>
      <c r="AI1995" s="16" t="s">
        <v>1899</v>
      </c>
    </row>
    <row r="1996" spans="1:35" x14ac:dyDescent="0.25">
      <c r="A1996" s="17">
        <v>119711.08</v>
      </c>
      <c r="B1996" s="18">
        <v>3</v>
      </c>
      <c r="C1996" s="16" t="s">
        <v>73</v>
      </c>
      <c r="D1996" s="21">
        <v>44330</v>
      </c>
      <c r="E1996" s="16" t="s">
        <v>176</v>
      </c>
      <c r="F1996" s="21">
        <v>44365</v>
      </c>
      <c r="G1996" s="16" t="s">
        <v>109</v>
      </c>
      <c r="H1996" s="26" t="s">
        <v>766</v>
      </c>
      <c r="I1996" s="16" t="s">
        <v>116</v>
      </c>
      <c r="J1996" s="20" t="s">
        <v>116</v>
      </c>
      <c r="L1996" s="16" t="s">
        <v>116</v>
      </c>
      <c r="M1996" s="26" t="s">
        <v>17513</v>
      </c>
      <c r="O1996" s="16" t="s">
        <v>151</v>
      </c>
      <c r="P1996" s="26" t="s">
        <v>757</v>
      </c>
      <c r="T1996" s="22">
        <v>157.27000000000001</v>
      </c>
      <c r="U1996" s="21">
        <v>44505</v>
      </c>
      <c r="W1996" s="20" t="s">
        <v>43</v>
      </c>
      <c r="Z1996" s="24" t="s">
        <v>32</v>
      </c>
      <c r="AA1996" s="24" t="s">
        <v>32</v>
      </c>
      <c r="AB1996" s="24" t="s">
        <v>32</v>
      </c>
      <c r="AC1996" s="24" t="s">
        <v>32</v>
      </c>
      <c r="AD1996" s="24" t="s">
        <v>32</v>
      </c>
      <c r="AE1996" s="24" t="s">
        <v>32</v>
      </c>
      <c r="AF1996" s="24" t="s">
        <v>32</v>
      </c>
      <c r="AG1996" s="24" t="s">
        <v>32</v>
      </c>
      <c r="AH1996" s="24" t="s">
        <v>32</v>
      </c>
      <c r="AI1996" s="16" t="s">
        <v>17512</v>
      </c>
    </row>
    <row r="1997" spans="1:35" x14ac:dyDescent="0.25">
      <c r="A1997" s="17">
        <v>119712.05</v>
      </c>
      <c r="B1997" s="18">
        <v>3</v>
      </c>
      <c r="C1997" s="16" t="s">
        <v>474</v>
      </c>
      <c r="D1997" s="21">
        <v>43320</v>
      </c>
      <c r="E1997" s="16" t="s">
        <v>176</v>
      </c>
      <c r="F1997" s="21">
        <v>43748</v>
      </c>
      <c r="G1997" s="16" t="s">
        <v>32</v>
      </c>
      <c r="H1997" s="26" t="s">
        <v>766</v>
      </c>
      <c r="I1997" s="16" t="s">
        <v>116</v>
      </c>
      <c r="J1997" s="20" t="s">
        <v>116</v>
      </c>
      <c r="L1997" s="16" t="s">
        <v>116</v>
      </c>
      <c r="M1997" s="26" t="s">
        <v>17511</v>
      </c>
      <c r="O1997" s="16" t="s">
        <v>151</v>
      </c>
      <c r="P1997" s="26" t="s">
        <v>757</v>
      </c>
      <c r="T1997" s="23" t="s">
        <v>32</v>
      </c>
      <c r="U1997" s="21">
        <v>43406</v>
      </c>
      <c r="W1997" s="20" t="s">
        <v>43</v>
      </c>
      <c r="Z1997" s="24" t="s">
        <v>32</v>
      </c>
      <c r="AA1997" s="24" t="s">
        <v>32</v>
      </c>
      <c r="AB1997" s="24" t="s">
        <v>32</v>
      </c>
      <c r="AC1997" s="24" t="s">
        <v>32</v>
      </c>
      <c r="AD1997" s="25">
        <v>0</v>
      </c>
      <c r="AE1997" s="25">
        <v>0</v>
      </c>
      <c r="AF1997" s="25">
        <v>133231</v>
      </c>
      <c r="AG1997" s="25">
        <v>0</v>
      </c>
      <c r="AH1997" s="25">
        <v>133231</v>
      </c>
      <c r="AI1997" s="16" t="s">
        <v>17510</v>
      </c>
    </row>
    <row r="1998" spans="1:35" x14ac:dyDescent="0.25">
      <c r="A1998" s="17">
        <v>119712.06</v>
      </c>
      <c r="B1998" s="18">
        <v>3</v>
      </c>
      <c r="C1998" s="16" t="s">
        <v>474</v>
      </c>
      <c r="D1998" s="21">
        <v>43649</v>
      </c>
      <c r="E1998" s="16" t="s">
        <v>486</v>
      </c>
      <c r="F1998" s="21">
        <v>44123</v>
      </c>
      <c r="G1998" s="16" t="s">
        <v>32</v>
      </c>
      <c r="H1998" s="26" t="s">
        <v>766</v>
      </c>
      <c r="I1998" s="16" t="s">
        <v>116</v>
      </c>
      <c r="J1998" s="20" t="s">
        <v>116</v>
      </c>
      <c r="L1998" s="16" t="s">
        <v>116</v>
      </c>
      <c r="M1998" s="26" t="s">
        <v>17509</v>
      </c>
      <c r="O1998" s="16" t="s">
        <v>151</v>
      </c>
      <c r="P1998" s="26" t="s">
        <v>757</v>
      </c>
      <c r="T1998" s="22">
        <v>152.09</v>
      </c>
      <c r="U1998" s="21">
        <v>43777</v>
      </c>
      <c r="W1998" s="20" t="s">
        <v>43</v>
      </c>
      <c r="Z1998" s="24" t="s">
        <v>32</v>
      </c>
      <c r="AA1998" s="24" t="s">
        <v>32</v>
      </c>
      <c r="AB1998" s="24" t="s">
        <v>32</v>
      </c>
      <c r="AC1998" s="24" t="s">
        <v>32</v>
      </c>
      <c r="AD1998" s="25">
        <v>0</v>
      </c>
      <c r="AE1998" s="25">
        <v>0</v>
      </c>
      <c r="AF1998" s="25">
        <v>199940</v>
      </c>
      <c r="AG1998" s="25">
        <v>0</v>
      </c>
      <c r="AH1998" s="25">
        <v>199940</v>
      </c>
      <c r="AI1998" s="16" t="s">
        <v>17508</v>
      </c>
    </row>
    <row r="1999" spans="1:35" x14ac:dyDescent="0.25">
      <c r="A1999" s="17">
        <v>119712.07</v>
      </c>
      <c r="B1999" s="18">
        <v>3</v>
      </c>
      <c r="C1999" s="16" t="s">
        <v>31</v>
      </c>
      <c r="D1999" s="21">
        <v>44006</v>
      </c>
      <c r="E1999" s="16" t="s">
        <v>486</v>
      </c>
      <c r="F1999" s="21">
        <v>44169</v>
      </c>
      <c r="G1999" s="16" t="s">
        <v>1568</v>
      </c>
      <c r="H1999" s="26" t="s">
        <v>766</v>
      </c>
      <c r="I1999" s="16" t="s">
        <v>116</v>
      </c>
      <c r="J1999" s="20" t="s">
        <v>116</v>
      </c>
      <c r="L1999" s="16" t="s">
        <v>116</v>
      </c>
      <c r="M1999" s="26" t="s">
        <v>1900</v>
      </c>
      <c r="O1999" s="16" t="s">
        <v>151</v>
      </c>
      <c r="P1999" s="26" t="s">
        <v>757</v>
      </c>
      <c r="T1999" s="22">
        <v>152.09</v>
      </c>
      <c r="U1999" s="21">
        <v>44141</v>
      </c>
      <c r="W1999" s="20" t="s">
        <v>43</v>
      </c>
      <c r="Z1999" s="25">
        <v>0</v>
      </c>
      <c r="AA1999" s="25">
        <v>0</v>
      </c>
      <c r="AB1999" s="25">
        <v>141960</v>
      </c>
      <c r="AC1999" s="25">
        <v>0</v>
      </c>
      <c r="AD1999" s="25">
        <v>0</v>
      </c>
      <c r="AE1999" s="25">
        <v>0</v>
      </c>
      <c r="AF1999" s="25">
        <v>141960</v>
      </c>
      <c r="AG1999" s="25">
        <v>0</v>
      </c>
      <c r="AH1999" s="25">
        <v>141960</v>
      </c>
      <c r="AI1999" s="16" t="s">
        <v>1901</v>
      </c>
    </row>
    <row r="2000" spans="1:35" x14ac:dyDescent="0.25">
      <c r="A2000" s="17">
        <v>119712.08</v>
      </c>
      <c r="B2000" s="18">
        <v>3</v>
      </c>
      <c r="C2000" s="16" t="s">
        <v>73</v>
      </c>
      <c r="D2000" s="21">
        <v>44330</v>
      </c>
      <c r="E2000" s="16" t="s">
        <v>176</v>
      </c>
      <c r="F2000" s="21">
        <v>44365</v>
      </c>
      <c r="G2000" s="16" t="s">
        <v>109</v>
      </c>
      <c r="H2000" s="26" t="s">
        <v>766</v>
      </c>
      <c r="I2000" s="16" t="s">
        <v>116</v>
      </c>
      <c r="J2000" s="20" t="s">
        <v>116</v>
      </c>
      <c r="L2000" s="16" t="s">
        <v>116</v>
      </c>
      <c r="M2000" s="26" t="s">
        <v>17507</v>
      </c>
      <c r="O2000" s="16" t="s">
        <v>151</v>
      </c>
      <c r="P2000" s="26" t="s">
        <v>757</v>
      </c>
      <c r="T2000" s="22">
        <v>152.09</v>
      </c>
      <c r="U2000" s="21">
        <v>44505</v>
      </c>
      <c r="W2000" s="20" t="s">
        <v>43</v>
      </c>
      <c r="Z2000" s="24" t="s">
        <v>32</v>
      </c>
      <c r="AA2000" s="24" t="s">
        <v>32</v>
      </c>
      <c r="AB2000" s="24" t="s">
        <v>32</v>
      </c>
      <c r="AC2000" s="24" t="s">
        <v>32</v>
      </c>
      <c r="AD2000" s="24" t="s">
        <v>32</v>
      </c>
      <c r="AE2000" s="24" t="s">
        <v>32</v>
      </c>
      <c r="AF2000" s="24" t="s">
        <v>32</v>
      </c>
      <c r="AG2000" s="24" t="s">
        <v>32</v>
      </c>
      <c r="AH2000" s="24" t="s">
        <v>32</v>
      </c>
      <c r="AI2000" s="16" t="s">
        <v>17506</v>
      </c>
    </row>
    <row r="2001" spans="1:35" x14ac:dyDescent="0.25">
      <c r="A2001" s="17">
        <v>119713.06</v>
      </c>
      <c r="B2001" s="18">
        <v>3</v>
      </c>
      <c r="C2001" s="16" t="s">
        <v>474</v>
      </c>
      <c r="D2001" s="21">
        <v>43649</v>
      </c>
      <c r="E2001" s="16" t="s">
        <v>486</v>
      </c>
      <c r="F2001" s="21">
        <v>44243</v>
      </c>
      <c r="G2001" s="16" t="s">
        <v>32</v>
      </c>
      <c r="H2001" s="26" t="s">
        <v>766</v>
      </c>
      <c r="I2001" s="16" t="s">
        <v>116</v>
      </c>
      <c r="J2001" s="20" t="s">
        <v>116</v>
      </c>
      <c r="L2001" s="16" t="s">
        <v>116</v>
      </c>
      <c r="M2001" s="26" t="s">
        <v>17505</v>
      </c>
      <c r="O2001" s="16" t="s">
        <v>151</v>
      </c>
      <c r="P2001" s="26" t="s">
        <v>757</v>
      </c>
      <c r="T2001" s="22">
        <v>170.76</v>
      </c>
      <c r="U2001" s="21">
        <v>43777</v>
      </c>
      <c r="W2001" s="20" t="s">
        <v>43</v>
      </c>
      <c r="Z2001" s="24" t="s">
        <v>32</v>
      </c>
      <c r="AA2001" s="24" t="s">
        <v>32</v>
      </c>
      <c r="AB2001" s="24" t="s">
        <v>32</v>
      </c>
      <c r="AC2001" s="24" t="s">
        <v>32</v>
      </c>
      <c r="AD2001" s="25">
        <v>0</v>
      </c>
      <c r="AE2001" s="25">
        <v>0</v>
      </c>
      <c r="AF2001" s="25">
        <v>162339</v>
      </c>
      <c r="AG2001" s="25">
        <v>0</v>
      </c>
      <c r="AH2001" s="25">
        <v>162339</v>
      </c>
      <c r="AI2001" s="16" t="s">
        <v>17504</v>
      </c>
    </row>
    <row r="2002" spans="1:35" x14ac:dyDescent="0.25">
      <c r="A2002" s="17">
        <v>119713.07</v>
      </c>
      <c r="B2002" s="18">
        <v>3</v>
      </c>
      <c r="C2002" s="16" t="s">
        <v>31</v>
      </c>
      <c r="D2002" s="21">
        <v>44006</v>
      </c>
      <c r="E2002" s="16" t="s">
        <v>486</v>
      </c>
      <c r="F2002" s="21">
        <v>44169</v>
      </c>
      <c r="G2002" s="16" t="s">
        <v>1568</v>
      </c>
      <c r="H2002" s="26" t="s">
        <v>766</v>
      </c>
      <c r="I2002" s="16" t="s">
        <v>116</v>
      </c>
      <c r="J2002" s="20" t="s">
        <v>116</v>
      </c>
      <c r="L2002" s="16" t="s">
        <v>116</v>
      </c>
      <c r="M2002" s="26" t="s">
        <v>1902</v>
      </c>
      <c r="O2002" s="16" t="s">
        <v>151</v>
      </c>
      <c r="P2002" s="26" t="s">
        <v>757</v>
      </c>
      <c r="T2002" s="22">
        <v>170.76</v>
      </c>
      <c r="U2002" s="21">
        <v>44141</v>
      </c>
      <c r="W2002" s="20" t="s">
        <v>43</v>
      </c>
      <c r="Z2002" s="25">
        <v>0</v>
      </c>
      <c r="AA2002" s="25">
        <v>0</v>
      </c>
      <c r="AB2002" s="25">
        <v>111899</v>
      </c>
      <c r="AC2002" s="25">
        <v>0</v>
      </c>
      <c r="AD2002" s="25">
        <v>0</v>
      </c>
      <c r="AE2002" s="25">
        <v>0</v>
      </c>
      <c r="AF2002" s="25">
        <v>111899</v>
      </c>
      <c r="AG2002" s="25">
        <v>0</v>
      </c>
      <c r="AH2002" s="25">
        <v>111899</v>
      </c>
      <c r="AI2002" s="16" t="s">
        <v>1903</v>
      </c>
    </row>
    <row r="2003" spans="1:35" x14ac:dyDescent="0.25">
      <c r="A2003" s="17">
        <v>119713.08</v>
      </c>
      <c r="B2003" s="18">
        <v>3</v>
      </c>
      <c r="C2003" s="16" t="s">
        <v>73</v>
      </c>
      <c r="D2003" s="21">
        <v>44330</v>
      </c>
      <c r="E2003" s="16" t="s">
        <v>176</v>
      </c>
      <c r="F2003" s="21">
        <v>44365</v>
      </c>
      <c r="G2003" s="16" t="s">
        <v>109</v>
      </c>
      <c r="H2003" s="26" t="s">
        <v>766</v>
      </c>
      <c r="I2003" s="16" t="s">
        <v>116</v>
      </c>
      <c r="J2003" s="20" t="s">
        <v>116</v>
      </c>
      <c r="L2003" s="16" t="s">
        <v>116</v>
      </c>
      <c r="M2003" s="26" t="s">
        <v>17503</v>
      </c>
      <c r="O2003" s="16" t="s">
        <v>151</v>
      </c>
      <c r="P2003" s="26" t="s">
        <v>757</v>
      </c>
      <c r="T2003" s="22">
        <v>170.76</v>
      </c>
      <c r="U2003" s="21">
        <v>44505</v>
      </c>
      <c r="W2003" s="20" t="s">
        <v>43</v>
      </c>
      <c r="Z2003" s="24" t="s">
        <v>32</v>
      </c>
      <c r="AA2003" s="24" t="s">
        <v>32</v>
      </c>
      <c r="AB2003" s="24" t="s">
        <v>32</v>
      </c>
      <c r="AC2003" s="24" t="s">
        <v>32</v>
      </c>
      <c r="AD2003" s="24" t="s">
        <v>32</v>
      </c>
      <c r="AE2003" s="24" t="s">
        <v>32</v>
      </c>
      <c r="AF2003" s="24" t="s">
        <v>32</v>
      </c>
      <c r="AG2003" s="24" t="s">
        <v>32</v>
      </c>
      <c r="AH2003" s="24" t="s">
        <v>32</v>
      </c>
      <c r="AI2003" s="16" t="s">
        <v>17502</v>
      </c>
    </row>
    <row r="2004" spans="1:35" x14ac:dyDescent="0.25">
      <c r="A2004" s="17">
        <v>119718</v>
      </c>
      <c r="B2004" s="18">
        <v>4</v>
      </c>
      <c r="C2004" s="16" t="s">
        <v>73</v>
      </c>
      <c r="D2004" s="21">
        <v>41529</v>
      </c>
      <c r="E2004" s="16" t="s">
        <v>1609</v>
      </c>
      <c r="F2004" s="21">
        <v>41529</v>
      </c>
      <c r="G2004" s="16" t="s">
        <v>1609</v>
      </c>
      <c r="H2004" s="26" t="s">
        <v>126</v>
      </c>
      <c r="L2004" s="16" t="s">
        <v>110</v>
      </c>
      <c r="M2004" s="26" t="s">
        <v>17501</v>
      </c>
      <c r="O2004" s="16" t="s">
        <v>1612</v>
      </c>
      <c r="T2004" s="23" t="s">
        <v>32</v>
      </c>
      <c r="W2004" s="20" t="s">
        <v>43</v>
      </c>
      <c r="Z2004" s="24" t="s">
        <v>32</v>
      </c>
      <c r="AA2004" s="24" t="s">
        <v>32</v>
      </c>
      <c r="AB2004" s="24" t="s">
        <v>32</v>
      </c>
      <c r="AC2004" s="24" t="s">
        <v>32</v>
      </c>
      <c r="AD2004" s="24" t="s">
        <v>32</v>
      </c>
      <c r="AE2004" s="24" t="s">
        <v>32</v>
      </c>
      <c r="AF2004" s="24" t="s">
        <v>32</v>
      </c>
      <c r="AG2004" s="24" t="s">
        <v>32</v>
      </c>
      <c r="AH2004" s="24" t="s">
        <v>32</v>
      </c>
    </row>
    <row r="2005" spans="1:35" ht="30" x14ac:dyDescent="0.25">
      <c r="A2005" s="17">
        <v>119719</v>
      </c>
      <c r="B2005" s="18">
        <v>1</v>
      </c>
      <c r="C2005" s="16" t="s">
        <v>31</v>
      </c>
      <c r="D2005" s="21">
        <v>41530</v>
      </c>
      <c r="E2005" s="16" t="s">
        <v>1314</v>
      </c>
      <c r="F2005" s="21">
        <v>44244</v>
      </c>
      <c r="G2005" s="16" t="s">
        <v>75</v>
      </c>
      <c r="H2005" s="26" t="s">
        <v>320</v>
      </c>
      <c r="I2005" s="16" t="s">
        <v>10647</v>
      </c>
      <c r="J2005" s="20" t="s">
        <v>116</v>
      </c>
      <c r="L2005" s="16" t="s">
        <v>116</v>
      </c>
      <c r="M2005" s="26" t="s">
        <v>17500</v>
      </c>
      <c r="O2005" s="16" t="s">
        <v>632</v>
      </c>
      <c r="P2005" s="26" t="s">
        <v>453</v>
      </c>
      <c r="T2005" s="22">
        <v>0.6</v>
      </c>
      <c r="U2005" s="21">
        <v>43917</v>
      </c>
      <c r="W2005" s="20" t="s">
        <v>43</v>
      </c>
      <c r="X2005" s="16" t="s">
        <v>140</v>
      </c>
      <c r="Z2005" s="24" t="s">
        <v>32</v>
      </c>
      <c r="AA2005" s="24" t="s">
        <v>32</v>
      </c>
      <c r="AB2005" s="24" t="s">
        <v>32</v>
      </c>
      <c r="AC2005" s="24" t="s">
        <v>32</v>
      </c>
      <c r="AD2005" s="25">
        <v>432018.68</v>
      </c>
      <c r="AE2005" s="25">
        <v>0</v>
      </c>
      <c r="AF2005" s="25">
        <v>5556910</v>
      </c>
      <c r="AG2005" s="25">
        <v>0</v>
      </c>
      <c r="AH2005" s="25">
        <v>5988928.6799999997</v>
      </c>
      <c r="AI2005" s="16" t="s">
        <v>17499</v>
      </c>
    </row>
    <row r="2006" spans="1:35" x14ac:dyDescent="0.25">
      <c r="A2006" s="17">
        <v>119722</v>
      </c>
      <c r="B2006" s="18">
        <v>1</v>
      </c>
      <c r="C2006" s="16" t="s">
        <v>73</v>
      </c>
      <c r="D2006" s="21">
        <v>41534</v>
      </c>
      <c r="E2006" s="16" t="s">
        <v>1913</v>
      </c>
      <c r="F2006" s="21">
        <v>44200</v>
      </c>
      <c r="G2006" s="16" t="s">
        <v>14002</v>
      </c>
      <c r="H2006" s="26" t="s">
        <v>320</v>
      </c>
      <c r="I2006" s="16" t="s">
        <v>163</v>
      </c>
      <c r="J2006" s="20" t="s">
        <v>148</v>
      </c>
      <c r="L2006" s="16" t="s">
        <v>149</v>
      </c>
      <c r="M2006" s="26" t="s">
        <v>17498</v>
      </c>
      <c r="O2006" s="16" t="s">
        <v>632</v>
      </c>
      <c r="P2006" s="26" t="s">
        <v>632</v>
      </c>
      <c r="T2006" s="22">
        <v>0.21</v>
      </c>
      <c r="W2006" s="20" t="s">
        <v>43</v>
      </c>
      <c r="X2006" s="16" t="s">
        <v>454</v>
      </c>
      <c r="Z2006" s="24" t="s">
        <v>32</v>
      </c>
      <c r="AA2006" s="24" t="s">
        <v>32</v>
      </c>
      <c r="AB2006" s="24" t="s">
        <v>32</v>
      </c>
      <c r="AC2006" s="24" t="s">
        <v>32</v>
      </c>
      <c r="AD2006" s="25">
        <v>20000</v>
      </c>
      <c r="AE2006" s="25">
        <v>0</v>
      </c>
      <c r="AF2006" s="25">
        <v>0</v>
      </c>
      <c r="AG2006" s="25">
        <v>0</v>
      </c>
      <c r="AH2006" s="25">
        <v>20000</v>
      </c>
      <c r="AI2006" s="16" t="s">
        <v>17497</v>
      </c>
    </row>
    <row r="2007" spans="1:35" x14ac:dyDescent="0.25">
      <c r="A2007" s="17">
        <v>119729.01</v>
      </c>
      <c r="B2007" s="18">
        <v>1</v>
      </c>
      <c r="C2007" s="16" t="s">
        <v>73</v>
      </c>
      <c r="D2007" s="21">
        <v>44224</v>
      </c>
      <c r="E2007" s="16" t="s">
        <v>176</v>
      </c>
      <c r="F2007" s="21">
        <v>44307</v>
      </c>
      <c r="G2007" s="16" t="s">
        <v>109</v>
      </c>
      <c r="H2007" s="26" t="s">
        <v>320</v>
      </c>
      <c r="I2007" s="16" t="s">
        <v>159</v>
      </c>
      <c r="J2007" s="20" t="s">
        <v>148</v>
      </c>
      <c r="L2007" s="16" t="s">
        <v>149</v>
      </c>
      <c r="M2007" s="26" t="s">
        <v>1904</v>
      </c>
      <c r="O2007" s="16" t="s">
        <v>179</v>
      </c>
      <c r="P2007" s="26" t="s">
        <v>79</v>
      </c>
      <c r="R2007" s="16" t="s">
        <v>41</v>
      </c>
      <c r="S2007" s="16" t="s">
        <v>84</v>
      </c>
      <c r="T2007" s="22">
        <v>0</v>
      </c>
      <c r="U2007" s="21">
        <v>44477</v>
      </c>
      <c r="W2007" s="20" t="s">
        <v>43</v>
      </c>
      <c r="X2007" s="16" t="s">
        <v>454</v>
      </c>
      <c r="Y2007" s="26" t="s">
        <v>1905</v>
      </c>
      <c r="Z2007" s="25">
        <v>0</v>
      </c>
      <c r="AA2007" s="25">
        <v>0</v>
      </c>
      <c r="AB2007" s="25">
        <v>29500</v>
      </c>
      <c r="AC2007" s="25">
        <v>0</v>
      </c>
      <c r="AD2007" s="25">
        <v>0</v>
      </c>
      <c r="AE2007" s="25">
        <v>0</v>
      </c>
      <c r="AF2007" s="25">
        <v>29500</v>
      </c>
      <c r="AG2007" s="25">
        <v>0</v>
      </c>
      <c r="AH2007" s="25">
        <v>29500</v>
      </c>
      <c r="AI2007" s="16" t="s">
        <v>1906</v>
      </c>
    </row>
    <row r="2008" spans="1:35" ht="45" x14ac:dyDescent="0.25">
      <c r="A2008" s="17">
        <v>119730</v>
      </c>
      <c r="B2008" s="18">
        <v>1</v>
      </c>
      <c r="C2008" s="16" t="s">
        <v>474</v>
      </c>
      <c r="D2008" s="21">
        <v>41536</v>
      </c>
      <c r="E2008" s="16" t="s">
        <v>1913</v>
      </c>
      <c r="F2008" s="21">
        <v>44225</v>
      </c>
      <c r="G2008" s="16" t="s">
        <v>74</v>
      </c>
      <c r="H2008" s="26" t="s">
        <v>320</v>
      </c>
      <c r="I2008" s="16" t="s">
        <v>8675</v>
      </c>
      <c r="J2008" s="20" t="s">
        <v>148</v>
      </c>
      <c r="L2008" s="16" t="s">
        <v>149</v>
      </c>
      <c r="M2008" s="26" t="s">
        <v>17496</v>
      </c>
      <c r="N2008" s="26" t="s">
        <v>17495</v>
      </c>
      <c r="O2008" s="16" t="s">
        <v>632</v>
      </c>
      <c r="P2008" s="26" t="s">
        <v>631</v>
      </c>
      <c r="R2008" s="16" t="s">
        <v>139</v>
      </c>
      <c r="S2008" s="16" t="s">
        <v>42</v>
      </c>
      <c r="T2008" s="23" t="s">
        <v>32</v>
      </c>
      <c r="U2008" s="21">
        <v>43637</v>
      </c>
      <c r="W2008" s="20" t="s">
        <v>43</v>
      </c>
      <c r="X2008" s="16" t="s">
        <v>454</v>
      </c>
      <c r="Z2008" s="24" t="s">
        <v>32</v>
      </c>
      <c r="AA2008" s="24" t="s">
        <v>32</v>
      </c>
      <c r="AB2008" s="24" t="s">
        <v>32</v>
      </c>
      <c r="AC2008" s="24" t="s">
        <v>32</v>
      </c>
      <c r="AD2008" s="25">
        <v>153220</v>
      </c>
      <c r="AE2008" s="25">
        <v>0</v>
      </c>
      <c r="AF2008" s="25">
        <v>3626630</v>
      </c>
      <c r="AG2008" s="25">
        <v>0</v>
      </c>
      <c r="AH2008" s="25">
        <v>3779850</v>
      </c>
      <c r="AI2008" s="16" t="s">
        <v>17494</v>
      </c>
    </row>
    <row r="2009" spans="1:35" ht="30" x14ac:dyDescent="0.25">
      <c r="A2009" s="17">
        <v>119731</v>
      </c>
      <c r="B2009" s="18">
        <v>4</v>
      </c>
      <c r="C2009" s="16" t="s">
        <v>73</v>
      </c>
      <c r="D2009" s="21">
        <v>41536</v>
      </c>
      <c r="E2009" s="16" t="s">
        <v>142</v>
      </c>
      <c r="F2009" s="21">
        <v>43983</v>
      </c>
      <c r="G2009" s="16" t="s">
        <v>529</v>
      </c>
      <c r="H2009" s="26" t="s">
        <v>258</v>
      </c>
      <c r="I2009" s="16" t="s">
        <v>608</v>
      </c>
      <c r="J2009" s="20" t="s">
        <v>116</v>
      </c>
      <c r="L2009" s="16" t="s">
        <v>116</v>
      </c>
      <c r="M2009" s="26" t="s">
        <v>1907</v>
      </c>
      <c r="N2009" s="26" t="s">
        <v>1908</v>
      </c>
      <c r="O2009" s="16" t="s">
        <v>179</v>
      </c>
      <c r="P2009" s="26" t="s">
        <v>79</v>
      </c>
      <c r="R2009" s="16" t="s">
        <v>41</v>
      </c>
      <c r="S2009" s="16" t="s">
        <v>84</v>
      </c>
      <c r="T2009" s="23" t="s">
        <v>32</v>
      </c>
      <c r="W2009" s="20" t="s">
        <v>43</v>
      </c>
      <c r="X2009" s="16" t="s">
        <v>140</v>
      </c>
      <c r="Y2009" s="26" t="s">
        <v>1909</v>
      </c>
      <c r="Z2009" s="25">
        <v>10500</v>
      </c>
      <c r="AA2009" s="25">
        <v>0</v>
      </c>
      <c r="AB2009" s="25">
        <v>0</v>
      </c>
      <c r="AC2009" s="25">
        <v>0</v>
      </c>
      <c r="AD2009" s="25">
        <v>103500</v>
      </c>
      <c r="AE2009" s="25">
        <v>0</v>
      </c>
      <c r="AF2009" s="25">
        <v>0</v>
      </c>
      <c r="AG2009" s="25">
        <v>0</v>
      </c>
      <c r="AH2009" s="25">
        <v>103500</v>
      </c>
    </row>
    <row r="2010" spans="1:35" x14ac:dyDescent="0.25">
      <c r="A2010" s="17">
        <v>119731.01</v>
      </c>
      <c r="B2010" s="18">
        <v>4</v>
      </c>
      <c r="C2010" s="16" t="s">
        <v>31</v>
      </c>
      <c r="D2010" s="21">
        <v>43979</v>
      </c>
      <c r="E2010" s="16" t="s">
        <v>142</v>
      </c>
      <c r="F2010" s="21">
        <v>44279</v>
      </c>
      <c r="G2010" s="16" t="s">
        <v>75</v>
      </c>
      <c r="H2010" s="26" t="s">
        <v>258</v>
      </c>
      <c r="I2010" s="16" t="s">
        <v>608</v>
      </c>
      <c r="J2010" s="20" t="s">
        <v>116</v>
      </c>
      <c r="L2010" s="16" t="s">
        <v>116</v>
      </c>
      <c r="M2010" s="26" t="s">
        <v>1910</v>
      </c>
      <c r="O2010" s="16" t="s">
        <v>179</v>
      </c>
      <c r="P2010" s="26" t="s">
        <v>79</v>
      </c>
      <c r="R2010" s="16" t="s">
        <v>41</v>
      </c>
      <c r="S2010" s="16" t="s">
        <v>84</v>
      </c>
      <c r="T2010" s="22">
        <v>0</v>
      </c>
      <c r="U2010" s="21">
        <v>44057</v>
      </c>
      <c r="W2010" s="20" t="s">
        <v>43</v>
      </c>
      <c r="X2010" s="16" t="s">
        <v>140</v>
      </c>
      <c r="Y2010" s="26" t="s">
        <v>1911</v>
      </c>
      <c r="Z2010" s="25">
        <v>0</v>
      </c>
      <c r="AA2010" s="25">
        <v>0</v>
      </c>
      <c r="AB2010" s="25">
        <v>874384</v>
      </c>
      <c r="AC2010" s="25">
        <v>0</v>
      </c>
      <c r="AD2010" s="25">
        <v>0</v>
      </c>
      <c r="AE2010" s="25">
        <v>0</v>
      </c>
      <c r="AF2010" s="25">
        <v>874384</v>
      </c>
      <c r="AG2010" s="25">
        <v>0</v>
      </c>
      <c r="AH2010" s="25">
        <v>874384</v>
      </c>
      <c r="AI2010" s="16" t="s">
        <v>1912</v>
      </c>
    </row>
    <row r="2011" spans="1:35" x14ac:dyDescent="0.25">
      <c r="A2011" s="17">
        <v>119732</v>
      </c>
      <c r="B2011" s="18">
        <v>1</v>
      </c>
      <c r="C2011" s="16" t="s">
        <v>73</v>
      </c>
      <c r="D2011" s="21">
        <v>41536</v>
      </c>
      <c r="E2011" s="16" t="s">
        <v>142</v>
      </c>
      <c r="F2011" s="21">
        <v>43476</v>
      </c>
      <c r="G2011" s="16" t="s">
        <v>75</v>
      </c>
      <c r="H2011" s="26" t="s">
        <v>400</v>
      </c>
      <c r="I2011" s="16" t="s">
        <v>1894</v>
      </c>
      <c r="J2011" s="20" t="s">
        <v>116</v>
      </c>
      <c r="L2011" s="16" t="s">
        <v>116</v>
      </c>
      <c r="M2011" s="26" t="s">
        <v>17493</v>
      </c>
      <c r="O2011" s="16" t="s">
        <v>179</v>
      </c>
      <c r="P2011" s="26" t="s">
        <v>79</v>
      </c>
      <c r="R2011" s="16" t="s">
        <v>41</v>
      </c>
      <c r="S2011" s="16" t="s">
        <v>84</v>
      </c>
      <c r="T2011" s="22">
        <v>0</v>
      </c>
      <c r="W2011" s="20" t="s">
        <v>43</v>
      </c>
      <c r="X2011" s="16" t="s">
        <v>78</v>
      </c>
      <c r="Y2011" s="26" t="s">
        <v>17492</v>
      </c>
      <c r="Z2011" s="24" t="s">
        <v>32</v>
      </c>
      <c r="AA2011" s="24" t="s">
        <v>32</v>
      </c>
      <c r="AB2011" s="24" t="s">
        <v>32</v>
      </c>
      <c r="AC2011" s="24" t="s">
        <v>32</v>
      </c>
      <c r="AD2011" s="25">
        <v>0</v>
      </c>
      <c r="AE2011" s="25">
        <v>0</v>
      </c>
      <c r="AF2011" s="25">
        <v>44450</v>
      </c>
      <c r="AG2011" s="25">
        <v>0</v>
      </c>
      <c r="AH2011" s="25">
        <v>44450</v>
      </c>
      <c r="AI2011" s="16" t="s">
        <v>17491</v>
      </c>
    </row>
    <row r="2012" spans="1:35" x14ac:dyDescent="0.25">
      <c r="A2012" s="17">
        <v>119733</v>
      </c>
      <c r="B2012" s="18">
        <v>1</v>
      </c>
      <c r="C2012" s="16" t="s">
        <v>31</v>
      </c>
      <c r="D2012" s="21">
        <v>41536</v>
      </c>
      <c r="E2012" s="16" t="s">
        <v>1913</v>
      </c>
      <c r="F2012" s="21">
        <v>44299</v>
      </c>
      <c r="G2012" s="16" t="s">
        <v>74</v>
      </c>
      <c r="H2012" s="26" t="s">
        <v>320</v>
      </c>
      <c r="I2012" s="16" t="s">
        <v>1914</v>
      </c>
      <c r="J2012" s="20" t="s">
        <v>148</v>
      </c>
      <c r="L2012" s="16" t="s">
        <v>149</v>
      </c>
      <c r="M2012" s="26" t="s">
        <v>1915</v>
      </c>
      <c r="N2012" s="26" t="s">
        <v>1916</v>
      </c>
      <c r="O2012" s="16" t="s">
        <v>632</v>
      </c>
      <c r="P2012" s="26" t="s">
        <v>1917</v>
      </c>
      <c r="R2012" s="16" t="s">
        <v>139</v>
      </c>
      <c r="S2012" s="16" t="s">
        <v>42</v>
      </c>
      <c r="T2012" s="22">
        <v>0.26</v>
      </c>
      <c r="U2012" s="21">
        <v>44281</v>
      </c>
      <c r="W2012" s="20" t="s">
        <v>43</v>
      </c>
      <c r="X2012" s="16" t="s">
        <v>454</v>
      </c>
      <c r="Z2012" s="25">
        <v>32300</v>
      </c>
      <c r="AA2012" s="25">
        <v>-30000</v>
      </c>
      <c r="AB2012" s="25">
        <v>1810600</v>
      </c>
      <c r="AC2012" s="25">
        <v>0</v>
      </c>
      <c r="AD2012" s="25">
        <v>165300</v>
      </c>
      <c r="AE2012" s="25">
        <v>111000</v>
      </c>
      <c r="AF2012" s="25">
        <v>1810600</v>
      </c>
      <c r="AG2012" s="25">
        <v>0</v>
      </c>
      <c r="AH2012" s="25">
        <v>2086900</v>
      </c>
      <c r="AI2012" s="16" t="s">
        <v>1918</v>
      </c>
    </row>
    <row r="2013" spans="1:35" ht="30" x14ac:dyDescent="0.25">
      <c r="A2013" s="17">
        <v>119738</v>
      </c>
      <c r="B2013" s="18">
        <v>3</v>
      </c>
      <c r="C2013" s="16" t="s">
        <v>31</v>
      </c>
      <c r="D2013" s="21">
        <v>41536</v>
      </c>
      <c r="E2013" s="16" t="s">
        <v>1913</v>
      </c>
      <c r="F2013" s="21">
        <v>44082</v>
      </c>
      <c r="G2013" s="16" t="s">
        <v>832</v>
      </c>
      <c r="H2013" s="26" t="s">
        <v>98</v>
      </c>
      <c r="I2013" s="16" t="s">
        <v>683</v>
      </c>
      <c r="J2013" s="20" t="s">
        <v>148</v>
      </c>
      <c r="L2013" s="16" t="s">
        <v>149</v>
      </c>
      <c r="M2013" s="26" t="s">
        <v>1919</v>
      </c>
      <c r="O2013" s="16" t="s">
        <v>632</v>
      </c>
      <c r="P2013" s="26" t="s">
        <v>453</v>
      </c>
      <c r="T2013" s="22">
        <v>0.33</v>
      </c>
      <c r="U2013" s="21">
        <v>44057</v>
      </c>
      <c r="W2013" s="20" t="s">
        <v>43</v>
      </c>
      <c r="X2013" s="16" t="s">
        <v>454</v>
      </c>
      <c r="Z2013" s="25">
        <v>60000</v>
      </c>
      <c r="AA2013" s="25">
        <v>0</v>
      </c>
      <c r="AB2013" s="25">
        <v>1486311</v>
      </c>
      <c r="AC2013" s="25">
        <v>0</v>
      </c>
      <c r="AD2013" s="25">
        <v>194000</v>
      </c>
      <c r="AE2013" s="25">
        <v>0</v>
      </c>
      <c r="AF2013" s="25">
        <v>1486311</v>
      </c>
      <c r="AG2013" s="25">
        <v>0</v>
      </c>
      <c r="AH2013" s="25">
        <v>1680311</v>
      </c>
      <c r="AI2013" s="16" t="s">
        <v>1920</v>
      </c>
    </row>
    <row r="2014" spans="1:35" ht="30" x14ac:dyDescent="0.25">
      <c r="A2014" s="17">
        <v>119739</v>
      </c>
      <c r="B2014" s="18">
        <v>3</v>
      </c>
      <c r="C2014" s="16" t="s">
        <v>31</v>
      </c>
      <c r="D2014" s="21">
        <v>41536</v>
      </c>
      <c r="E2014" s="16" t="s">
        <v>1913</v>
      </c>
      <c r="F2014" s="21">
        <v>43529</v>
      </c>
      <c r="G2014" s="16" t="s">
        <v>543</v>
      </c>
      <c r="H2014" s="26" t="s">
        <v>98</v>
      </c>
      <c r="I2014" s="16" t="s">
        <v>155</v>
      </c>
      <c r="J2014" s="20" t="s">
        <v>148</v>
      </c>
      <c r="L2014" s="16" t="s">
        <v>149</v>
      </c>
      <c r="M2014" s="26" t="s">
        <v>17490</v>
      </c>
      <c r="N2014" s="26" t="s">
        <v>1917</v>
      </c>
      <c r="O2014" s="16" t="s">
        <v>632</v>
      </c>
      <c r="P2014" s="26" t="s">
        <v>453</v>
      </c>
      <c r="T2014" s="22">
        <v>0.25</v>
      </c>
      <c r="U2014" s="21">
        <v>43329</v>
      </c>
      <c r="W2014" s="20" t="s">
        <v>43</v>
      </c>
      <c r="X2014" s="16" t="s">
        <v>454</v>
      </c>
      <c r="Z2014" s="24" t="s">
        <v>32</v>
      </c>
      <c r="AA2014" s="24" t="s">
        <v>32</v>
      </c>
      <c r="AB2014" s="24" t="s">
        <v>32</v>
      </c>
      <c r="AC2014" s="24" t="s">
        <v>32</v>
      </c>
      <c r="AD2014" s="25">
        <v>160000</v>
      </c>
      <c r="AE2014" s="25">
        <v>7000</v>
      </c>
      <c r="AF2014" s="25">
        <v>1754592</v>
      </c>
      <c r="AG2014" s="25">
        <v>0</v>
      </c>
      <c r="AH2014" s="25">
        <v>1921592</v>
      </c>
      <c r="AI2014" s="16" t="s">
        <v>17489</v>
      </c>
    </row>
    <row r="2015" spans="1:35" x14ac:dyDescent="0.25">
      <c r="A2015" s="17">
        <v>119763</v>
      </c>
      <c r="B2015" s="18">
        <v>6</v>
      </c>
      <c r="C2015" s="16" t="s">
        <v>73</v>
      </c>
      <c r="D2015" s="21">
        <v>41541</v>
      </c>
      <c r="E2015" s="16" t="s">
        <v>142</v>
      </c>
      <c r="F2015" s="21">
        <v>43419</v>
      </c>
      <c r="G2015" s="16" t="s">
        <v>75</v>
      </c>
      <c r="H2015" s="26" t="s">
        <v>76</v>
      </c>
      <c r="M2015" s="26" t="s">
        <v>17488</v>
      </c>
      <c r="O2015" s="16" t="s">
        <v>151</v>
      </c>
      <c r="T2015" s="23" t="s">
        <v>32</v>
      </c>
      <c r="W2015" s="20" t="s">
        <v>43</v>
      </c>
      <c r="Z2015" s="24" t="s">
        <v>32</v>
      </c>
      <c r="AA2015" s="24" t="s">
        <v>32</v>
      </c>
      <c r="AB2015" s="24" t="s">
        <v>32</v>
      </c>
      <c r="AC2015" s="24" t="s">
        <v>32</v>
      </c>
      <c r="AD2015" s="25">
        <v>0</v>
      </c>
      <c r="AE2015" s="25">
        <v>0</v>
      </c>
      <c r="AF2015" s="25">
        <v>30000</v>
      </c>
      <c r="AG2015" s="25">
        <v>0</v>
      </c>
      <c r="AH2015" s="25">
        <v>30000</v>
      </c>
      <c r="AI2015" s="16" t="s">
        <v>17487</v>
      </c>
    </row>
    <row r="2016" spans="1:35" x14ac:dyDescent="0.25">
      <c r="A2016" s="17">
        <v>119764</v>
      </c>
      <c r="B2016" s="18">
        <v>4</v>
      </c>
      <c r="C2016" s="16" t="s">
        <v>31</v>
      </c>
      <c r="D2016" s="21">
        <v>41541</v>
      </c>
      <c r="E2016" s="16" t="s">
        <v>1913</v>
      </c>
      <c r="F2016" s="21">
        <v>44076</v>
      </c>
      <c r="G2016" s="16" t="s">
        <v>105</v>
      </c>
      <c r="H2016" s="26" t="s">
        <v>126</v>
      </c>
      <c r="I2016" s="16" t="s">
        <v>159</v>
      </c>
      <c r="J2016" s="20" t="s">
        <v>148</v>
      </c>
      <c r="L2016" s="16" t="s">
        <v>149</v>
      </c>
      <c r="M2016" s="26" t="s">
        <v>1921</v>
      </c>
      <c r="N2016" s="26" t="s">
        <v>1917</v>
      </c>
      <c r="O2016" s="16" t="s">
        <v>632</v>
      </c>
      <c r="P2016" s="26" t="s">
        <v>1917</v>
      </c>
      <c r="R2016" s="16" t="s">
        <v>139</v>
      </c>
      <c r="S2016" s="16" t="s">
        <v>42</v>
      </c>
      <c r="T2016" s="22">
        <v>0.24</v>
      </c>
      <c r="U2016" s="21">
        <v>44057</v>
      </c>
      <c r="W2016" s="20" t="s">
        <v>43</v>
      </c>
      <c r="X2016" s="16" t="s">
        <v>454</v>
      </c>
      <c r="Z2016" s="25">
        <v>2500</v>
      </c>
      <c r="AA2016" s="25">
        <v>0</v>
      </c>
      <c r="AB2016" s="25">
        <v>120235</v>
      </c>
      <c r="AC2016" s="25">
        <v>0</v>
      </c>
      <c r="AD2016" s="25">
        <v>229000</v>
      </c>
      <c r="AE2016" s="25">
        <v>0</v>
      </c>
      <c r="AF2016" s="25">
        <v>1652197.85</v>
      </c>
      <c r="AG2016" s="25">
        <v>0</v>
      </c>
      <c r="AH2016" s="25">
        <v>1881197.85</v>
      </c>
      <c r="AI2016" s="16" t="s">
        <v>1922</v>
      </c>
    </row>
    <row r="2017" spans="1:35" ht="30" x14ac:dyDescent="0.25">
      <c r="A2017" s="17">
        <v>119768</v>
      </c>
      <c r="B2017" s="18">
        <v>4</v>
      </c>
      <c r="C2017" s="16" t="s">
        <v>31</v>
      </c>
      <c r="D2017" s="21">
        <v>41542</v>
      </c>
      <c r="E2017" s="16" t="s">
        <v>1281</v>
      </c>
      <c r="F2017" s="21">
        <v>44368</v>
      </c>
      <c r="G2017" s="16" t="s">
        <v>1923</v>
      </c>
      <c r="H2017" s="26" t="s">
        <v>126</v>
      </c>
      <c r="I2017" s="16" t="s">
        <v>1924</v>
      </c>
      <c r="J2017" s="20" t="s">
        <v>116</v>
      </c>
      <c r="L2017" s="16" t="s">
        <v>116</v>
      </c>
      <c r="M2017" s="26" t="s">
        <v>1925</v>
      </c>
      <c r="N2017" s="26" t="s">
        <v>1926</v>
      </c>
      <c r="O2017" s="16" t="s">
        <v>60</v>
      </c>
      <c r="P2017" s="26" t="s">
        <v>627</v>
      </c>
      <c r="R2017" s="16" t="s">
        <v>139</v>
      </c>
      <c r="S2017" s="16" t="s">
        <v>42</v>
      </c>
      <c r="T2017" s="22">
        <v>0</v>
      </c>
      <c r="W2017" s="20" t="s">
        <v>43</v>
      </c>
      <c r="X2017" s="16" t="s">
        <v>140</v>
      </c>
      <c r="Z2017" s="25">
        <v>17500</v>
      </c>
      <c r="AA2017" s="25">
        <v>0</v>
      </c>
      <c r="AB2017" s="25">
        <v>-4495532</v>
      </c>
      <c r="AC2017" s="25">
        <v>0</v>
      </c>
      <c r="AD2017" s="25">
        <v>290500</v>
      </c>
      <c r="AE2017" s="25">
        <v>3027000</v>
      </c>
      <c r="AF2017" s="25">
        <v>0</v>
      </c>
      <c r="AG2017" s="25">
        <v>0</v>
      </c>
      <c r="AH2017" s="25">
        <v>3317500</v>
      </c>
      <c r="AI2017" s="16" t="s">
        <v>1927</v>
      </c>
    </row>
    <row r="2018" spans="1:35" ht="90" x14ac:dyDescent="0.25">
      <c r="A2018" s="17">
        <v>119769</v>
      </c>
      <c r="B2018" s="18">
        <v>4</v>
      </c>
      <c r="C2018" s="16" t="s">
        <v>73</v>
      </c>
      <c r="D2018" s="21">
        <v>41542</v>
      </c>
      <c r="E2018" s="16" t="s">
        <v>1281</v>
      </c>
      <c r="F2018" s="21">
        <v>44228</v>
      </c>
      <c r="G2018" s="16" t="s">
        <v>109</v>
      </c>
      <c r="H2018" s="26" t="s">
        <v>126</v>
      </c>
      <c r="I2018" s="16" t="s">
        <v>1924</v>
      </c>
      <c r="J2018" s="20" t="s">
        <v>116</v>
      </c>
      <c r="L2018" s="16" t="s">
        <v>116</v>
      </c>
      <c r="M2018" s="26" t="s">
        <v>17486</v>
      </c>
      <c r="N2018" s="26" t="s">
        <v>17485</v>
      </c>
      <c r="O2018" s="16" t="s">
        <v>60</v>
      </c>
      <c r="P2018" s="26" t="s">
        <v>2218</v>
      </c>
      <c r="R2018" s="16" t="s">
        <v>139</v>
      </c>
      <c r="S2018" s="16" t="s">
        <v>42</v>
      </c>
      <c r="T2018" s="22">
        <v>0.13</v>
      </c>
      <c r="W2018" s="20" t="s">
        <v>43</v>
      </c>
      <c r="X2018" s="16" t="s">
        <v>1453</v>
      </c>
      <c r="Z2018" s="24" t="s">
        <v>32</v>
      </c>
      <c r="AA2018" s="24" t="s">
        <v>32</v>
      </c>
      <c r="AB2018" s="24" t="s">
        <v>32</v>
      </c>
      <c r="AC2018" s="24" t="s">
        <v>32</v>
      </c>
      <c r="AD2018" s="25">
        <v>80000</v>
      </c>
      <c r="AE2018" s="25">
        <v>0</v>
      </c>
      <c r="AF2018" s="25">
        <v>0</v>
      </c>
      <c r="AG2018" s="25">
        <v>0</v>
      </c>
      <c r="AH2018" s="25">
        <v>80000</v>
      </c>
      <c r="AI2018" s="16" t="s">
        <v>17484</v>
      </c>
    </row>
    <row r="2019" spans="1:35" x14ac:dyDescent="0.25">
      <c r="A2019" s="17">
        <v>119774</v>
      </c>
      <c r="B2019" s="18">
        <v>4</v>
      </c>
      <c r="C2019" s="16" t="s">
        <v>73</v>
      </c>
      <c r="D2019" s="21">
        <v>41544</v>
      </c>
      <c r="E2019" s="16" t="s">
        <v>1609</v>
      </c>
      <c r="F2019" s="21">
        <v>41544</v>
      </c>
      <c r="G2019" s="16" t="s">
        <v>1609</v>
      </c>
      <c r="H2019" s="26" t="s">
        <v>349</v>
      </c>
      <c r="L2019" s="16" t="s">
        <v>110</v>
      </c>
      <c r="M2019" s="26" t="s">
        <v>17483</v>
      </c>
      <c r="O2019" s="16" t="s">
        <v>1612</v>
      </c>
      <c r="T2019" s="23" t="s">
        <v>32</v>
      </c>
      <c r="W2019" s="20" t="s">
        <v>43</v>
      </c>
      <c r="Z2019" s="24" t="s">
        <v>32</v>
      </c>
      <c r="AA2019" s="24" t="s">
        <v>32</v>
      </c>
      <c r="AB2019" s="24" t="s">
        <v>32</v>
      </c>
      <c r="AC2019" s="24" t="s">
        <v>32</v>
      </c>
      <c r="AD2019" s="24" t="s">
        <v>32</v>
      </c>
      <c r="AE2019" s="24" t="s">
        <v>32</v>
      </c>
      <c r="AF2019" s="24" t="s">
        <v>32</v>
      </c>
      <c r="AG2019" s="24" t="s">
        <v>32</v>
      </c>
      <c r="AH2019" s="24" t="s">
        <v>32</v>
      </c>
      <c r="AI2019" s="16" t="s">
        <v>17482</v>
      </c>
    </row>
    <row r="2020" spans="1:35" x14ac:dyDescent="0.25">
      <c r="A2020" s="17">
        <v>119778</v>
      </c>
      <c r="B2020" s="18">
        <v>4</v>
      </c>
      <c r="C2020" s="16" t="s">
        <v>73</v>
      </c>
      <c r="D2020" s="21">
        <v>41544</v>
      </c>
      <c r="E2020" s="16" t="s">
        <v>2261</v>
      </c>
      <c r="F2020" s="21">
        <v>43536</v>
      </c>
      <c r="G2020" s="16" t="s">
        <v>4566</v>
      </c>
      <c r="H2020" s="26" t="s">
        <v>292</v>
      </c>
      <c r="M2020" s="26" t="s">
        <v>17481</v>
      </c>
      <c r="O2020" s="16" t="s">
        <v>1171</v>
      </c>
      <c r="P2020" s="26" t="s">
        <v>1062</v>
      </c>
      <c r="T2020" s="23" t="s">
        <v>32</v>
      </c>
      <c r="W2020" s="20" t="s">
        <v>43</v>
      </c>
      <c r="Z2020" s="24" t="s">
        <v>32</v>
      </c>
      <c r="AA2020" s="24" t="s">
        <v>32</v>
      </c>
      <c r="AB2020" s="24" t="s">
        <v>32</v>
      </c>
      <c r="AC2020" s="24" t="s">
        <v>32</v>
      </c>
      <c r="AD2020" s="25">
        <v>0</v>
      </c>
      <c r="AE2020" s="25">
        <v>0</v>
      </c>
      <c r="AF2020" s="25">
        <v>98000</v>
      </c>
      <c r="AG2020" s="25">
        <v>0</v>
      </c>
      <c r="AH2020" s="25">
        <v>98000</v>
      </c>
      <c r="AI2020" s="16" t="s">
        <v>17480</v>
      </c>
    </row>
    <row r="2021" spans="1:35" ht="30" x14ac:dyDescent="0.25">
      <c r="A2021" s="17">
        <v>119790</v>
      </c>
      <c r="B2021" s="18">
        <v>2</v>
      </c>
      <c r="C2021" s="16" t="s">
        <v>73</v>
      </c>
      <c r="D2021" s="21">
        <v>41547</v>
      </c>
      <c r="E2021" s="16" t="s">
        <v>654</v>
      </c>
      <c r="F2021" s="21">
        <v>44362</v>
      </c>
      <c r="G2021" s="16" t="s">
        <v>109</v>
      </c>
      <c r="H2021" s="26" t="s">
        <v>162</v>
      </c>
      <c r="I2021" s="16" t="s">
        <v>17479</v>
      </c>
      <c r="K2021" s="16" t="s">
        <v>14957</v>
      </c>
      <c r="L2021" s="16" t="s">
        <v>37</v>
      </c>
      <c r="M2021" s="26" t="s">
        <v>17478</v>
      </c>
      <c r="N2021" s="26" t="s">
        <v>17477</v>
      </c>
      <c r="O2021" s="16" t="s">
        <v>632</v>
      </c>
      <c r="P2021" s="26" t="s">
        <v>453</v>
      </c>
      <c r="T2021" s="22">
        <v>5.55</v>
      </c>
      <c r="W2021" s="20" t="s">
        <v>43</v>
      </c>
      <c r="X2021" s="16" t="s">
        <v>44</v>
      </c>
      <c r="Z2021" s="24" t="s">
        <v>32</v>
      </c>
      <c r="AA2021" s="24" t="s">
        <v>32</v>
      </c>
      <c r="AB2021" s="24" t="s">
        <v>32</v>
      </c>
      <c r="AC2021" s="24" t="s">
        <v>32</v>
      </c>
      <c r="AD2021" s="25">
        <v>30000</v>
      </c>
      <c r="AE2021" s="25">
        <v>0</v>
      </c>
      <c r="AF2021" s="25">
        <v>0</v>
      </c>
      <c r="AG2021" s="25">
        <v>0</v>
      </c>
      <c r="AH2021" s="25">
        <v>30000</v>
      </c>
      <c r="AI2021" s="16" t="s">
        <v>17476</v>
      </c>
    </row>
    <row r="2022" spans="1:35" x14ac:dyDescent="0.25">
      <c r="A2022" s="17">
        <v>119791</v>
      </c>
      <c r="B2022" s="18">
        <v>4</v>
      </c>
      <c r="C2022" s="16" t="s">
        <v>73</v>
      </c>
      <c r="D2022" s="21">
        <v>41548</v>
      </c>
      <c r="E2022" s="16" t="s">
        <v>1609</v>
      </c>
      <c r="F2022" s="21">
        <v>41548</v>
      </c>
      <c r="G2022" s="16" t="s">
        <v>1609</v>
      </c>
      <c r="H2022" s="26" t="s">
        <v>186</v>
      </c>
      <c r="L2022" s="16" t="s">
        <v>110</v>
      </c>
      <c r="M2022" s="26" t="s">
        <v>17475</v>
      </c>
      <c r="O2022" s="16" t="s">
        <v>1612</v>
      </c>
      <c r="T2022" s="23" t="s">
        <v>32</v>
      </c>
      <c r="W2022" s="20" t="s">
        <v>43</v>
      </c>
      <c r="Z2022" s="24" t="s">
        <v>32</v>
      </c>
      <c r="AA2022" s="24" t="s">
        <v>32</v>
      </c>
      <c r="AB2022" s="24" t="s">
        <v>32</v>
      </c>
      <c r="AC2022" s="24" t="s">
        <v>32</v>
      </c>
      <c r="AD2022" s="25">
        <v>0</v>
      </c>
      <c r="AE2022" s="25">
        <v>0</v>
      </c>
      <c r="AF2022" s="25">
        <v>2000</v>
      </c>
      <c r="AG2022" s="25">
        <v>0</v>
      </c>
      <c r="AH2022" s="25">
        <v>2000</v>
      </c>
      <c r="AI2022" s="16" t="s">
        <v>17474</v>
      </c>
    </row>
    <row r="2023" spans="1:35" x14ac:dyDescent="0.25">
      <c r="A2023" s="17">
        <v>119792</v>
      </c>
      <c r="B2023" s="18">
        <v>1</v>
      </c>
      <c r="C2023" s="16" t="s">
        <v>73</v>
      </c>
      <c r="D2023" s="21">
        <v>41548</v>
      </c>
      <c r="E2023" s="16" t="s">
        <v>1609</v>
      </c>
      <c r="F2023" s="21">
        <v>41548</v>
      </c>
      <c r="G2023" s="16" t="s">
        <v>1609</v>
      </c>
      <c r="H2023" s="26" t="s">
        <v>1163</v>
      </c>
      <c r="L2023" s="16" t="s">
        <v>110</v>
      </c>
      <c r="M2023" s="26" t="s">
        <v>17473</v>
      </c>
      <c r="O2023" s="16" t="s">
        <v>1612</v>
      </c>
      <c r="T2023" s="23" t="s">
        <v>32</v>
      </c>
      <c r="W2023" s="20" t="s">
        <v>43</v>
      </c>
      <c r="Z2023" s="24" t="s">
        <v>32</v>
      </c>
      <c r="AA2023" s="24" t="s">
        <v>32</v>
      </c>
      <c r="AB2023" s="24" t="s">
        <v>32</v>
      </c>
      <c r="AC2023" s="24" t="s">
        <v>32</v>
      </c>
      <c r="AD2023" s="25">
        <v>0</v>
      </c>
      <c r="AE2023" s="25">
        <v>0</v>
      </c>
      <c r="AF2023" s="25">
        <v>16000</v>
      </c>
      <c r="AG2023" s="25">
        <v>0</v>
      </c>
      <c r="AH2023" s="25">
        <v>16000</v>
      </c>
      <c r="AI2023" s="16" t="s">
        <v>17472</v>
      </c>
    </row>
    <row r="2024" spans="1:35" x14ac:dyDescent="0.25">
      <c r="A2024" s="17">
        <v>119793</v>
      </c>
      <c r="B2024" s="18">
        <v>1</v>
      </c>
      <c r="C2024" s="16" t="s">
        <v>73</v>
      </c>
      <c r="D2024" s="21">
        <v>41548</v>
      </c>
      <c r="E2024" s="16" t="s">
        <v>1609</v>
      </c>
      <c r="F2024" s="21">
        <v>41548</v>
      </c>
      <c r="G2024" s="16" t="s">
        <v>1609</v>
      </c>
      <c r="H2024" s="26" t="s">
        <v>1163</v>
      </c>
      <c r="L2024" s="16" t="s">
        <v>110</v>
      </c>
      <c r="M2024" s="26" t="s">
        <v>17471</v>
      </c>
      <c r="O2024" s="16" t="s">
        <v>1612</v>
      </c>
      <c r="T2024" s="23" t="s">
        <v>32</v>
      </c>
      <c r="W2024" s="20" t="s">
        <v>43</v>
      </c>
      <c r="Z2024" s="24" t="s">
        <v>32</v>
      </c>
      <c r="AA2024" s="24" t="s">
        <v>32</v>
      </c>
      <c r="AB2024" s="24" t="s">
        <v>32</v>
      </c>
      <c r="AC2024" s="24" t="s">
        <v>32</v>
      </c>
      <c r="AD2024" s="25">
        <v>0</v>
      </c>
      <c r="AE2024" s="25">
        <v>0</v>
      </c>
      <c r="AF2024" s="25">
        <v>22000</v>
      </c>
      <c r="AG2024" s="25">
        <v>0</v>
      </c>
      <c r="AH2024" s="25">
        <v>22000</v>
      </c>
      <c r="AI2024" s="16" t="s">
        <v>17470</v>
      </c>
    </row>
    <row r="2025" spans="1:35" x14ac:dyDescent="0.25">
      <c r="A2025" s="17">
        <v>119794</v>
      </c>
      <c r="B2025" s="18">
        <v>1</v>
      </c>
      <c r="C2025" s="16" t="s">
        <v>73</v>
      </c>
      <c r="D2025" s="21">
        <v>41548</v>
      </c>
      <c r="E2025" s="16" t="s">
        <v>1609</v>
      </c>
      <c r="F2025" s="21">
        <v>43501</v>
      </c>
      <c r="G2025" s="16" t="s">
        <v>75</v>
      </c>
      <c r="H2025" s="26" t="s">
        <v>289</v>
      </c>
      <c r="L2025" s="16" t="s">
        <v>110</v>
      </c>
      <c r="M2025" s="26" t="s">
        <v>17469</v>
      </c>
      <c r="O2025" s="16" t="s">
        <v>1612</v>
      </c>
      <c r="T2025" s="23" t="s">
        <v>32</v>
      </c>
      <c r="W2025" s="20" t="s">
        <v>43</v>
      </c>
      <c r="Z2025" s="24" t="s">
        <v>32</v>
      </c>
      <c r="AA2025" s="24" t="s">
        <v>32</v>
      </c>
      <c r="AB2025" s="24" t="s">
        <v>32</v>
      </c>
      <c r="AC2025" s="24" t="s">
        <v>32</v>
      </c>
      <c r="AD2025" s="25">
        <v>0</v>
      </c>
      <c r="AE2025" s="25">
        <v>0</v>
      </c>
      <c r="AF2025" s="25">
        <v>1000</v>
      </c>
      <c r="AG2025" s="25">
        <v>0</v>
      </c>
      <c r="AH2025" s="25">
        <v>1000</v>
      </c>
      <c r="AI2025" s="16" t="s">
        <v>17468</v>
      </c>
    </row>
    <row r="2026" spans="1:35" x14ac:dyDescent="0.25">
      <c r="A2026" s="17">
        <v>119795</v>
      </c>
      <c r="B2026" s="18">
        <v>3</v>
      </c>
      <c r="C2026" s="16" t="s">
        <v>73</v>
      </c>
      <c r="D2026" s="21">
        <v>41548</v>
      </c>
      <c r="E2026" s="16" t="s">
        <v>1609</v>
      </c>
      <c r="F2026" s="21">
        <v>41548</v>
      </c>
      <c r="G2026" s="16" t="s">
        <v>1609</v>
      </c>
      <c r="H2026" s="26" t="s">
        <v>766</v>
      </c>
      <c r="L2026" s="16" t="s">
        <v>110</v>
      </c>
      <c r="M2026" s="26" t="s">
        <v>17467</v>
      </c>
      <c r="O2026" s="16" t="s">
        <v>1612</v>
      </c>
      <c r="T2026" s="23" t="s">
        <v>32</v>
      </c>
      <c r="W2026" s="20" t="s">
        <v>43</v>
      </c>
      <c r="Z2026" s="24" t="s">
        <v>32</v>
      </c>
      <c r="AA2026" s="24" t="s">
        <v>32</v>
      </c>
      <c r="AB2026" s="24" t="s">
        <v>32</v>
      </c>
      <c r="AC2026" s="24" t="s">
        <v>32</v>
      </c>
      <c r="AD2026" s="25">
        <v>0</v>
      </c>
      <c r="AE2026" s="25">
        <v>0</v>
      </c>
      <c r="AF2026" s="25">
        <v>3000</v>
      </c>
      <c r="AG2026" s="25">
        <v>0</v>
      </c>
      <c r="AH2026" s="25">
        <v>3000</v>
      </c>
      <c r="AI2026" s="16" t="s">
        <v>17466</v>
      </c>
    </row>
    <row r="2027" spans="1:35" x14ac:dyDescent="0.25">
      <c r="A2027" s="17">
        <v>119796</v>
      </c>
      <c r="B2027" s="18">
        <v>4</v>
      </c>
      <c r="C2027" s="16" t="s">
        <v>73</v>
      </c>
      <c r="D2027" s="21">
        <v>41548</v>
      </c>
      <c r="E2027" s="16" t="s">
        <v>1609</v>
      </c>
      <c r="F2027" s="21">
        <v>41548</v>
      </c>
      <c r="G2027" s="16" t="s">
        <v>1609</v>
      </c>
      <c r="H2027" s="26" t="s">
        <v>186</v>
      </c>
      <c r="L2027" s="16" t="s">
        <v>110</v>
      </c>
      <c r="M2027" s="26" t="s">
        <v>17465</v>
      </c>
      <c r="O2027" s="16" t="s">
        <v>1612</v>
      </c>
      <c r="T2027" s="23" t="s">
        <v>32</v>
      </c>
      <c r="W2027" s="20" t="s">
        <v>43</v>
      </c>
      <c r="Z2027" s="24" t="s">
        <v>32</v>
      </c>
      <c r="AA2027" s="24" t="s">
        <v>32</v>
      </c>
      <c r="AB2027" s="24" t="s">
        <v>32</v>
      </c>
      <c r="AC2027" s="24" t="s">
        <v>32</v>
      </c>
      <c r="AD2027" s="25">
        <v>0</v>
      </c>
      <c r="AE2027" s="25">
        <v>0</v>
      </c>
      <c r="AF2027" s="25">
        <v>10000</v>
      </c>
      <c r="AG2027" s="25">
        <v>0</v>
      </c>
      <c r="AH2027" s="25">
        <v>10000</v>
      </c>
      <c r="AI2027" s="16" t="s">
        <v>17464</v>
      </c>
    </row>
    <row r="2028" spans="1:35" x14ac:dyDescent="0.25">
      <c r="A2028" s="17">
        <v>119797</v>
      </c>
      <c r="B2028" s="18">
        <v>3</v>
      </c>
      <c r="C2028" s="16" t="s">
        <v>73</v>
      </c>
      <c r="D2028" s="21">
        <v>41548</v>
      </c>
      <c r="E2028" s="16" t="s">
        <v>1609</v>
      </c>
      <c r="F2028" s="21">
        <v>41548</v>
      </c>
      <c r="G2028" s="16" t="s">
        <v>1609</v>
      </c>
      <c r="H2028" s="26" t="s">
        <v>766</v>
      </c>
      <c r="L2028" s="16" t="s">
        <v>110</v>
      </c>
      <c r="M2028" s="26" t="s">
        <v>17463</v>
      </c>
      <c r="O2028" s="16" t="s">
        <v>1612</v>
      </c>
      <c r="T2028" s="23" t="s">
        <v>32</v>
      </c>
      <c r="W2028" s="20" t="s">
        <v>43</v>
      </c>
      <c r="Z2028" s="24" t="s">
        <v>32</v>
      </c>
      <c r="AA2028" s="24" t="s">
        <v>32</v>
      </c>
      <c r="AB2028" s="24" t="s">
        <v>32</v>
      </c>
      <c r="AC2028" s="24" t="s">
        <v>32</v>
      </c>
      <c r="AD2028" s="25">
        <v>0</v>
      </c>
      <c r="AE2028" s="25">
        <v>0</v>
      </c>
      <c r="AF2028" s="25">
        <v>7000</v>
      </c>
      <c r="AG2028" s="25">
        <v>0</v>
      </c>
      <c r="AH2028" s="25">
        <v>7000</v>
      </c>
      <c r="AI2028" s="16" t="s">
        <v>17462</v>
      </c>
    </row>
    <row r="2029" spans="1:35" x14ac:dyDescent="0.25">
      <c r="A2029" s="17">
        <v>119798</v>
      </c>
      <c r="B2029" s="18">
        <v>2</v>
      </c>
      <c r="C2029" s="16" t="s">
        <v>73</v>
      </c>
      <c r="D2029" s="21">
        <v>41548</v>
      </c>
      <c r="E2029" s="16" t="s">
        <v>1609</v>
      </c>
      <c r="F2029" s="21">
        <v>41548</v>
      </c>
      <c r="G2029" s="16" t="s">
        <v>1609</v>
      </c>
      <c r="H2029" s="26" t="s">
        <v>1336</v>
      </c>
      <c r="L2029" s="16" t="s">
        <v>110</v>
      </c>
      <c r="M2029" s="26" t="s">
        <v>17461</v>
      </c>
      <c r="O2029" s="16" t="s">
        <v>1612</v>
      </c>
      <c r="T2029" s="23" t="s">
        <v>32</v>
      </c>
      <c r="W2029" s="20" t="s">
        <v>43</v>
      </c>
      <c r="Z2029" s="24" t="s">
        <v>32</v>
      </c>
      <c r="AA2029" s="24" t="s">
        <v>32</v>
      </c>
      <c r="AB2029" s="24" t="s">
        <v>32</v>
      </c>
      <c r="AC2029" s="24" t="s">
        <v>32</v>
      </c>
      <c r="AD2029" s="25">
        <v>0</v>
      </c>
      <c r="AE2029" s="25">
        <v>0</v>
      </c>
      <c r="AF2029" s="25">
        <v>4000</v>
      </c>
      <c r="AG2029" s="25">
        <v>0</v>
      </c>
      <c r="AH2029" s="25">
        <v>4000</v>
      </c>
      <c r="AI2029" s="16" t="s">
        <v>17460</v>
      </c>
    </row>
    <row r="2030" spans="1:35" x14ac:dyDescent="0.25">
      <c r="A2030" s="17">
        <v>119799</v>
      </c>
      <c r="B2030" s="18">
        <v>4</v>
      </c>
      <c r="C2030" s="16" t="s">
        <v>73</v>
      </c>
      <c r="D2030" s="21">
        <v>41548</v>
      </c>
      <c r="E2030" s="16" t="s">
        <v>1609</v>
      </c>
      <c r="F2030" s="21">
        <v>41548</v>
      </c>
      <c r="G2030" s="16" t="s">
        <v>1609</v>
      </c>
      <c r="H2030" s="26" t="s">
        <v>186</v>
      </c>
      <c r="L2030" s="16" t="s">
        <v>110</v>
      </c>
      <c r="M2030" s="26" t="s">
        <v>17459</v>
      </c>
      <c r="O2030" s="16" t="s">
        <v>1612</v>
      </c>
      <c r="T2030" s="23" t="s">
        <v>32</v>
      </c>
      <c r="W2030" s="20" t="s">
        <v>43</v>
      </c>
      <c r="Z2030" s="24" t="s">
        <v>32</v>
      </c>
      <c r="AA2030" s="24" t="s">
        <v>32</v>
      </c>
      <c r="AB2030" s="24" t="s">
        <v>32</v>
      </c>
      <c r="AC2030" s="24" t="s">
        <v>32</v>
      </c>
      <c r="AD2030" s="25">
        <v>0</v>
      </c>
      <c r="AE2030" s="25">
        <v>0</v>
      </c>
      <c r="AF2030" s="25">
        <v>5000</v>
      </c>
      <c r="AG2030" s="25">
        <v>0</v>
      </c>
      <c r="AH2030" s="25">
        <v>5000</v>
      </c>
      <c r="AI2030" s="16" t="s">
        <v>17458</v>
      </c>
    </row>
    <row r="2031" spans="1:35" x14ac:dyDescent="0.25">
      <c r="A2031" s="17">
        <v>119800</v>
      </c>
      <c r="B2031" s="18">
        <v>2</v>
      </c>
      <c r="C2031" s="16" t="s">
        <v>73</v>
      </c>
      <c r="D2031" s="21">
        <v>41548</v>
      </c>
      <c r="E2031" s="16" t="s">
        <v>1609</v>
      </c>
      <c r="F2031" s="21">
        <v>41548</v>
      </c>
      <c r="G2031" s="16" t="s">
        <v>1609</v>
      </c>
      <c r="H2031" s="26" t="s">
        <v>1336</v>
      </c>
      <c r="L2031" s="16" t="s">
        <v>110</v>
      </c>
      <c r="M2031" s="26" t="s">
        <v>17457</v>
      </c>
      <c r="O2031" s="16" t="s">
        <v>1612</v>
      </c>
      <c r="T2031" s="23" t="s">
        <v>32</v>
      </c>
      <c r="W2031" s="20" t="s">
        <v>43</v>
      </c>
      <c r="Z2031" s="24" t="s">
        <v>32</v>
      </c>
      <c r="AA2031" s="24" t="s">
        <v>32</v>
      </c>
      <c r="AB2031" s="24" t="s">
        <v>32</v>
      </c>
      <c r="AC2031" s="24" t="s">
        <v>32</v>
      </c>
      <c r="AD2031" s="25">
        <v>0</v>
      </c>
      <c r="AE2031" s="25">
        <v>0</v>
      </c>
      <c r="AF2031" s="25">
        <v>5000</v>
      </c>
      <c r="AG2031" s="25">
        <v>0</v>
      </c>
      <c r="AH2031" s="25">
        <v>5000</v>
      </c>
      <c r="AI2031" s="16" t="s">
        <v>17456</v>
      </c>
    </row>
    <row r="2032" spans="1:35" ht="30" x14ac:dyDescent="0.25">
      <c r="A2032" s="17">
        <v>119808</v>
      </c>
      <c r="B2032" s="18">
        <v>3</v>
      </c>
      <c r="C2032" s="16" t="s">
        <v>474</v>
      </c>
      <c r="D2032" s="21">
        <v>41551</v>
      </c>
      <c r="E2032" s="16" t="s">
        <v>654</v>
      </c>
      <c r="F2032" s="21">
        <v>44181</v>
      </c>
      <c r="G2032" s="16" t="s">
        <v>832</v>
      </c>
      <c r="H2032" s="26" t="s">
        <v>408</v>
      </c>
      <c r="I2032" s="16" t="s">
        <v>477</v>
      </c>
      <c r="J2032" s="20" t="s">
        <v>116</v>
      </c>
      <c r="L2032" s="16" t="s">
        <v>116</v>
      </c>
      <c r="M2032" s="26" t="s">
        <v>17455</v>
      </c>
      <c r="N2032" s="26" t="s">
        <v>627</v>
      </c>
      <c r="O2032" s="16" t="s">
        <v>632</v>
      </c>
      <c r="P2032" s="26" t="s">
        <v>627</v>
      </c>
      <c r="R2032" s="16" t="s">
        <v>139</v>
      </c>
      <c r="S2032" s="16" t="s">
        <v>42</v>
      </c>
      <c r="T2032" s="22">
        <v>0</v>
      </c>
      <c r="U2032" s="21">
        <v>43742</v>
      </c>
      <c r="W2032" s="20" t="s">
        <v>43</v>
      </c>
      <c r="X2032" s="16" t="s">
        <v>140</v>
      </c>
      <c r="Z2032" s="24" t="s">
        <v>32</v>
      </c>
      <c r="AA2032" s="24" t="s">
        <v>32</v>
      </c>
      <c r="AB2032" s="24" t="s">
        <v>32</v>
      </c>
      <c r="AC2032" s="24" t="s">
        <v>32</v>
      </c>
      <c r="AD2032" s="25">
        <v>113429.89</v>
      </c>
      <c r="AE2032" s="25">
        <v>76805</v>
      </c>
      <c r="AF2032" s="25">
        <v>596239</v>
      </c>
      <c r="AG2032" s="25">
        <v>0</v>
      </c>
      <c r="AH2032" s="25">
        <v>786473.89</v>
      </c>
      <c r="AI2032" s="16" t="s">
        <v>17454</v>
      </c>
    </row>
    <row r="2033" spans="1:35" x14ac:dyDescent="0.25">
      <c r="A2033" s="17">
        <v>119812</v>
      </c>
      <c r="B2033" s="18">
        <v>1</v>
      </c>
      <c r="C2033" s="16" t="s">
        <v>73</v>
      </c>
      <c r="D2033" s="21">
        <v>41555</v>
      </c>
      <c r="E2033" s="16" t="s">
        <v>819</v>
      </c>
      <c r="F2033" s="21">
        <v>43835</v>
      </c>
      <c r="G2033" s="16" t="s">
        <v>529</v>
      </c>
      <c r="H2033" s="26" t="s">
        <v>158</v>
      </c>
      <c r="I2033" s="16" t="s">
        <v>3988</v>
      </c>
      <c r="J2033" s="20" t="s">
        <v>116</v>
      </c>
      <c r="L2033" s="16" t="s">
        <v>116</v>
      </c>
      <c r="M2033" s="26" t="s">
        <v>17453</v>
      </c>
      <c r="O2033" s="16" t="s">
        <v>53</v>
      </c>
      <c r="P2033" s="26" t="s">
        <v>40</v>
      </c>
      <c r="R2033" s="16" t="s">
        <v>41</v>
      </c>
      <c r="S2033" s="16" t="s">
        <v>42</v>
      </c>
      <c r="T2033" s="22">
        <v>5.5E-2</v>
      </c>
      <c r="U2033" s="21">
        <v>44792</v>
      </c>
      <c r="W2033" s="20" t="s">
        <v>43</v>
      </c>
      <c r="X2033" s="16" t="s">
        <v>78</v>
      </c>
      <c r="Y2033" s="26" t="s">
        <v>17452</v>
      </c>
      <c r="Z2033" s="24" t="s">
        <v>32</v>
      </c>
      <c r="AA2033" s="24" t="s">
        <v>32</v>
      </c>
      <c r="AB2033" s="24" t="s">
        <v>32</v>
      </c>
      <c r="AC2033" s="24" t="s">
        <v>32</v>
      </c>
      <c r="AD2033" s="25">
        <v>337500</v>
      </c>
      <c r="AE2033" s="25">
        <v>0</v>
      </c>
      <c r="AF2033" s="25">
        <v>0</v>
      </c>
      <c r="AG2033" s="25">
        <v>0</v>
      </c>
      <c r="AH2033" s="25">
        <v>337500</v>
      </c>
      <c r="AI2033" s="16" t="s">
        <v>17451</v>
      </c>
    </row>
    <row r="2034" spans="1:35" x14ac:dyDescent="0.25">
      <c r="A2034" s="17">
        <v>119813</v>
      </c>
      <c r="B2034" s="18">
        <v>2</v>
      </c>
      <c r="C2034" s="16" t="s">
        <v>474</v>
      </c>
      <c r="D2034" s="21">
        <v>41557</v>
      </c>
      <c r="E2034" s="16" t="s">
        <v>543</v>
      </c>
      <c r="F2034" s="21">
        <v>44169</v>
      </c>
      <c r="G2034" s="16" t="s">
        <v>1935</v>
      </c>
      <c r="H2034" s="26" t="s">
        <v>431</v>
      </c>
      <c r="M2034" s="26" t="s">
        <v>17450</v>
      </c>
      <c r="N2034" s="26" t="s">
        <v>17449</v>
      </c>
      <c r="O2034" s="16" t="s">
        <v>60</v>
      </c>
      <c r="P2034" s="26" t="s">
        <v>188</v>
      </c>
      <c r="T2034" s="22">
        <v>1.1100000000000001</v>
      </c>
      <c r="W2034" s="20" t="s">
        <v>43</v>
      </c>
      <c r="X2034" s="16" t="s">
        <v>78</v>
      </c>
      <c r="Z2034" s="24" t="s">
        <v>32</v>
      </c>
      <c r="AA2034" s="24" t="s">
        <v>32</v>
      </c>
      <c r="AB2034" s="24" t="s">
        <v>32</v>
      </c>
      <c r="AC2034" s="24" t="s">
        <v>32</v>
      </c>
      <c r="AD2034" s="25">
        <v>22830</v>
      </c>
      <c r="AE2034" s="25">
        <v>0</v>
      </c>
      <c r="AF2034" s="25">
        <v>178150</v>
      </c>
      <c r="AG2034" s="25">
        <v>0</v>
      </c>
      <c r="AH2034" s="25">
        <v>200980</v>
      </c>
      <c r="AI2034" s="16" t="s">
        <v>17448</v>
      </c>
    </row>
    <row r="2035" spans="1:35" x14ac:dyDescent="0.25">
      <c r="A2035" s="17">
        <v>119813.01</v>
      </c>
      <c r="B2035" s="18">
        <v>2</v>
      </c>
      <c r="C2035" s="16" t="s">
        <v>474</v>
      </c>
      <c r="D2035" s="21">
        <v>43424</v>
      </c>
      <c r="E2035" s="16" t="s">
        <v>1928</v>
      </c>
      <c r="F2035" s="21">
        <v>44281</v>
      </c>
      <c r="G2035" s="16" t="s">
        <v>573</v>
      </c>
      <c r="H2035" s="26" t="s">
        <v>431</v>
      </c>
      <c r="M2035" s="26" t="s">
        <v>1929</v>
      </c>
      <c r="N2035" s="26" t="s">
        <v>1930</v>
      </c>
      <c r="O2035" s="16" t="s">
        <v>60</v>
      </c>
      <c r="P2035" s="26" t="s">
        <v>188</v>
      </c>
      <c r="T2035" s="22">
        <v>0.52</v>
      </c>
      <c r="W2035" s="20" t="s">
        <v>43</v>
      </c>
      <c r="X2035" s="16" t="s">
        <v>78</v>
      </c>
      <c r="Z2035" s="25">
        <v>0</v>
      </c>
      <c r="AA2035" s="25">
        <v>0</v>
      </c>
      <c r="AB2035" s="25">
        <v>290705</v>
      </c>
      <c r="AC2035" s="25">
        <v>0</v>
      </c>
      <c r="AD2035" s="25">
        <v>35000</v>
      </c>
      <c r="AE2035" s="25">
        <v>0</v>
      </c>
      <c r="AF2035" s="25">
        <v>290705</v>
      </c>
      <c r="AG2035" s="25">
        <v>0</v>
      </c>
      <c r="AH2035" s="25">
        <v>325705</v>
      </c>
      <c r="AI2035" s="16" t="s">
        <v>1931</v>
      </c>
    </row>
    <row r="2036" spans="1:35" ht="60" x14ac:dyDescent="0.25">
      <c r="A2036" s="17">
        <v>119814</v>
      </c>
      <c r="B2036" s="18">
        <v>2</v>
      </c>
      <c r="C2036" s="16" t="s">
        <v>31</v>
      </c>
      <c r="D2036" s="21">
        <v>41558</v>
      </c>
      <c r="E2036" s="16" t="s">
        <v>543</v>
      </c>
      <c r="F2036" s="21">
        <v>44340</v>
      </c>
      <c r="G2036" s="16" t="s">
        <v>1409</v>
      </c>
      <c r="H2036" s="26" t="s">
        <v>286</v>
      </c>
      <c r="M2036" s="26" t="s">
        <v>1932</v>
      </c>
      <c r="N2036" s="26" t="s">
        <v>1933</v>
      </c>
      <c r="O2036" s="16" t="s">
        <v>60</v>
      </c>
      <c r="P2036" s="26" t="s">
        <v>443</v>
      </c>
      <c r="R2036" s="16" t="s">
        <v>139</v>
      </c>
      <c r="S2036" s="16" t="s">
        <v>84</v>
      </c>
      <c r="T2036" s="23" t="s">
        <v>32</v>
      </c>
      <c r="W2036" s="20" t="s">
        <v>43</v>
      </c>
      <c r="X2036" s="16" t="s">
        <v>511</v>
      </c>
      <c r="Z2036" s="25">
        <v>0</v>
      </c>
      <c r="AA2036" s="25">
        <v>0</v>
      </c>
      <c r="AB2036" s="25">
        <v>670074</v>
      </c>
      <c r="AC2036" s="25">
        <v>0</v>
      </c>
      <c r="AD2036" s="25">
        <v>0</v>
      </c>
      <c r="AE2036" s="25">
        <v>0</v>
      </c>
      <c r="AF2036" s="25">
        <v>2773870</v>
      </c>
      <c r="AG2036" s="25">
        <v>0</v>
      </c>
      <c r="AH2036" s="25">
        <v>2773870</v>
      </c>
      <c r="AI2036" s="16" t="s">
        <v>1934</v>
      </c>
    </row>
    <row r="2037" spans="1:35" x14ac:dyDescent="0.25">
      <c r="A2037" s="17">
        <v>119816</v>
      </c>
      <c r="B2037" s="18">
        <v>4</v>
      </c>
      <c r="C2037" s="16" t="s">
        <v>73</v>
      </c>
      <c r="D2037" s="21">
        <v>41558</v>
      </c>
      <c r="E2037" s="16" t="s">
        <v>1609</v>
      </c>
      <c r="F2037" s="21">
        <v>41558</v>
      </c>
      <c r="G2037" s="16" t="s">
        <v>1609</v>
      </c>
      <c r="H2037" s="26" t="s">
        <v>349</v>
      </c>
      <c r="L2037" s="16" t="s">
        <v>110</v>
      </c>
      <c r="M2037" s="26" t="s">
        <v>17447</v>
      </c>
      <c r="O2037" s="16" t="s">
        <v>1612</v>
      </c>
      <c r="T2037" s="23" t="s">
        <v>32</v>
      </c>
      <c r="W2037" s="20" t="s">
        <v>43</v>
      </c>
      <c r="Z2037" s="24" t="s">
        <v>32</v>
      </c>
      <c r="AA2037" s="24" t="s">
        <v>32</v>
      </c>
      <c r="AB2037" s="24" t="s">
        <v>32</v>
      </c>
      <c r="AC2037" s="24" t="s">
        <v>32</v>
      </c>
      <c r="AD2037" s="24" t="s">
        <v>32</v>
      </c>
      <c r="AE2037" s="24" t="s">
        <v>32</v>
      </c>
      <c r="AF2037" s="24" t="s">
        <v>32</v>
      </c>
      <c r="AG2037" s="24" t="s">
        <v>32</v>
      </c>
      <c r="AH2037" s="24" t="s">
        <v>32</v>
      </c>
    </row>
    <row r="2038" spans="1:35" x14ac:dyDescent="0.25">
      <c r="A2038" s="17">
        <v>119819</v>
      </c>
      <c r="B2038" s="18">
        <v>6</v>
      </c>
      <c r="C2038" s="16" t="s">
        <v>73</v>
      </c>
      <c r="D2038" s="21">
        <v>41562</v>
      </c>
      <c r="E2038" s="16" t="s">
        <v>33</v>
      </c>
      <c r="F2038" s="21">
        <v>44097</v>
      </c>
      <c r="G2038" s="16" t="s">
        <v>56</v>
      </c>
      <c r="H2038" s="26" t="s">
        <v>76</v>
      </c>
      <c r="I2038" s="16" t="s">
        <v>17446</v>
      </c>
      <c r="M2038" s="26" t="s">
        <v>17445</v>
      </c>
      <c r="O2038" s="16" t="s">
        <v>1149</v>
      </c>
      <c r="P2038" s="26" t="s">
        <v>188</v>
      </c>
      <c r="R2038" s="16" t="s">
        <v>139</v>
      </c>
      <c r="S2038" s="16" t="s">
        <v>4621</v>
      </c>
      <c r="T2038" s="23" t="s">
        <v>32</v>
      </c>
      <c r="W2038" s="20" t="s">
        <v>43</v>
      </c>
      <c r="Z2038" s="24" t="s">
        <v>32</v>
      </c>
      <c r="AA2038" s="24" t="s">
        <v>32</v>
      </c>
      <c r="AB2038" s="24" t="s">
        <v>32</v>
      </c>
      <c r="AC2038" s="24" t="s">
        <v>32</v>
      </c>
      <c r="AD2038" s="25">
        <v>0</v>
      </c>
      <c r="AE2038" s="25">
        <v>0</v>
      </c>
      <c r="AF2038" s="25">
        <v>0</v>
      </c>
      <c r="AG2038" s="25">
        <v>806354.68</v>
      </c>
      <c r="AH2038" s="25">
        <v>806354.68</v>
      </c>
      <c r="AI2038" s="16" t="s">
        <v>17444</v>
      </c>
    </row>
    <row r="2039" spans="1:35" x14ac:dyDescent="0.25">
      <c r="A2039" s="17">
        <v>119820</v>
      </c>
      <c r="B2039" s="18">
        <v>6</v>
      </c>
      <c r="C2039" s="16" t="s">
        <v>73</v>
      </c>
      <c r="D2039" s="21">
        <v>41562</v>
      </c>
      <c r="E2039" s="16" t="s">
        <v>33</v>
      </c>
      <c r="F2039" s="21">
        <v>44097</v>
      </c>
      <c r="G2039" s="16" t="s">
        <v>56</v>
      </c>
      <c r="H2039" s="26" t="s">
        <v>76</v>
      </c>
      <c r="I2039" s="16" t="s">
        <v>17443</v>
      </c>
      <c r="M2039" s="26" t="s">
        <v>17442</v>
      </c>
      <c r="O2039" s="16" t="s">
        <v>39</v>
      </c>
      <c r="P2039" s="26" t="s">
        <v>1320</v>
      </c>
      <c r="R2039" s="16" t="s">
        <v>41</v>
      </c>
      <c r="S2039" s="16" t="s">
        <v>42</v>
      </c>
      <c r="T2039" s="23" t="s">
        <v>32</v>
      </c>
      <c r="W2039" s="20" t="s">
        <v>43</v>
      </c>
      <c r="Z2039" s="24" t="s">
        <v>32</v>
      </c>
      <c r="AA2039" s="24" t="s">
        <v>32</v>
      </c>
      <c r="AB2039" s="24" t="s">
        <v>32</v>
      </c>
      <c r="AC2039" s="24" t="s">
        <v>32</v>
      </c>
      <c r="AD2039" s="25">
        <v>0</v>
      </c>
      <c r="AE2039" s="25">
        <v>0</v>
      </c>
      <c r="AF2039" s="25">
        <v>727097.88</v>
      </c>
      <c r="AG2039" s="25">
        <v>0</v>
      </c>
      <c r="AH2039" s="25">
        <v>727097.88</v>
      </c>
      <c r="AI2039" s="16" t="s">
        <v>17441</v>
      </c>
    </row>
    <row r="2040" spans="1:35" ht="30" x14ac:dyDescent="0.25">
      <c r="A2040" s="17">
        <v>119823</v>
      </c>
      <c r="B2040" s="18">
        <v>2</v>
      </c>
      <c r="C2040" s="16" t="s">
        <v>474</v>
      </c>
      <c r="D2040" s="21">
        <v>41563</v>
      </c>
      <c r="E2040" s="16" t="s">
        <v>654</v>
      </c>
      <c r="F2040" s="21">
        <v>44089</v>
      </c>
      <c r="G2040" s="16" t="s">
        <v>514</v>
      </c>
      <c r="H2040" s="26" t="s">
        <v>162</v>
      </c>
      <c r="I2040" s="16" t="s">
        <v>464</v>
      </c>
      <c r="J2040" s="20" t="s">
        <v>116</v>
      </c>
      <c r="L2040" s="16" t="s">
        <v>116</v>
      </c>
      <c r="M2040" s="26" t="s">
        <v>17440</v>
      </c>
      <c r="N2040" s="26" t="s">
        <v>453</v>
      </c>
      <c r="O2040" s="16" t="s">
        <v>632</v>
      </c>
      <c r="P2040" s="26" t="s">
        <v>453</v>
      </c>
      <c r="T2040" s="22">
        <v>8.27</v>
      </c>
      <c r="U2040" s="21">
        <v>43329</v>
      </c>
      <c r="W2040" s="20" t="s">
        <v>43</v>
      </c>
      <c r="X2040" s="16" t="s">
        <v>511</v>
      </c>
      <c r="Z2040" s="24" t="s">
        <v>32</v>
      </c>
      <c r="AA2040" s="24" t="s">
        <v>32</v>
      </c>
      <c r="AB2040" s="24" t="s">
        <v>32</v>
      </c>
      <c r="AC2040" s="24" t="s">
        <v>32</v>
      </c>
      <c r="AD2040" s="25">
        <v>36000</v>
      </c>
      <c r="AE2040" s="25">
        <v>0</v>
      </c>
      <c r="AF2040" s="25">
        <v>188484</v>
      </c>
      <c r="AG2040" s="25">
        <v>0</v>
      </c>
      <c r="AH2040" s="25">
        <v>224484</v>
      </c>
      <c r="AI2040" s="16" t="s">
        <v>17439</v>
      </c>
    </row>
    <row r="2041" spans="1:35" x14ac:dyDescent="0.25">
      <c r="A2041" s="17">
        <v>119830</v>
      </c>
      <c r="B2041" s="18">
        <v>3</v>
      </c>
      <c r="C2041" s="16" t="s">
        <v>474</v>
      </c>
      <c r="D2041" s="21">
        <v>41564</v>
      </c>
      <c r="E2041" s="16" t="s">
        <v>142</v>
      </c>
      <c r="F2041" s="21">
        <v>44279</v>
      </c>
      <c r="G2041" s="16" t="s">
        <v>1935</v>
      </c>
      <c r="H2041" s="26" t="s">
        <v>362</v>
      </c>
      <c r="I2041" s="16" t="s">
        <v>686</v>
      </c>
      <c r="J2041" s="20" t="s">
        <v>116</v>
      </c>
      <c r="L2041" s="16" t="s">
        <v>116</v>
      </c>
      <c r="M2041" s="26" t="s">
        <v>1936</v>
      </c>
      <c r="N2041" s="26" t="s">
        <v>1937</v>
      </c>
      <c r="O2041" s="16" t="s">
        <v>119</v>
      </c>
      <c r="P2041" s="26" t="s">
        <v>168</v>
      </c>
      <c r="R2041" s="16" t="s">
        <v>139</v>
      </c>
      <c r="S2041" s="16" t="s">
        <v>42</v>
      </c>
      <c r="T2041" s="22">
        <v>1.3560000000000001</v>
      </c>
      <c r="U2041" s="21">
        <v>42706</v>
      </c>
      <c r="W2041" s="20" t="s">
        <v>43</v>
      </c>
      <c r="X2041" s="16" t="s">
        <v>78</v>
      </c>
      <c r="Z2041" s="25">
        <v>0</v>
      </c>
      <c r="AA2041" s="25">
        <v>0</v>
      </c>
      <c r="AB2041" s="25">
        <v>0</v>
      </c>
      <c r="AC2041" s="25">
        <v>0</v>
      </c>
      <c r="AD2041" s="25">
        <v>525000</v>
      </c>
      <c r="AE2041" s="25">
        <v>3560000</v>
      </c>
      <c r="AF2041" s="25">
        <v>10432478</v>
      </c>
      <c r="AG2041" s="25">
        <v>0</v>
      </c>
      <c r="AH2041" s="25">
        <v>14517478</v>
      </c>
      <c r="AI2041" s="16" t="s">
        <v>1938</v>
      </c>
    </row>
    <row r="2042" spans="1:35" ht="30" x14ac:dyDescent="0.25">
      <c r="A2042" s="17">
        <v>119831</v>
      </c>
      <c r="B2042" s="18">
        <v>3</v>
      </c>
      <c r="C2042" s="16" t="s">
        <v>474</v>
      </c>
      <c r="D2042" s="21">
        <v>41564</v>
      </c>
      <c r="E2042" s="16" t="s">
        <v>142</v>
      </c>
      <c r="F2042" s="21">
        <v>44169</v>
      </c>
      <c r="G2042" s="16" t="s">
        <v>75</v>
      </c>
      <c r="H2042" s="26" t="s">
        <v>362</v>
      </c>
      <c r="I2042" s="16" t="s">
        <v>1285</v>
      </c>
      <c r="J2042" s="20" t="s">
        <v>116</v>
      </c>
      <c r="L2042" s="16" t="s">
        <v>116</v>
      </c>
      <c r="M2042" s="26" t="s">
        <v>17438</v>
      </c>
      <c r="O2042" s="16" t="s">
        <v>119</v>
      </c>
      <c r="P2042" s="26" t="s">
        <v>168</v>
      </c>
      <c r="R2042" s="16" t="s">
        <v>139</v>
      </c>
      <c r="S2042" s="16" t="s">
        <v>42</v>
      </c>
      <c r="T2042" s="22">
        <v>1.02</v>
      </c>
      <c r="U2042" s="21">
        <v>41929</v>
      </c>
      <c r="W2042" s="20" t="s">
        <v>43</v>
      </c>
      <c r="X2042" s="16" t="s">
        <v>78</v>
      </c>
      <c r="Z2042" s="24" t="s">
        <v>32</v>
      </c>
      <c r="AA2042" s="24" t="s">
        <v>32</v>
      </c>
      <c r="AB2042" s="24" t="s">
        <v>32</v>
      </c>
      <c r="AC2042" s="24" t="s">
        <v>32</v>
      </c>
      <c r="AD2042" s="25">
        <v>514239.32</v>
      </c>
      <c r="AE2042" s="25">
        <v>4038000</v>
      </c>
      <c r="AF2042" s="25">
        <v>14148475</v>
      </c>
      <c r="AG2042" s="25">
        <v>0</v>
      </c>
      <c r="AH2042" s="25">
        <v>18700714.32</v>
      </c>
      <c r="AI2042" s="16" t="s">
        <v>17437</v>
      </c>
    </row>
    <row r="2043" spans="1:35" ht="30" x14ac:dyDescent="0.25">
      <c r="A2043" s="17">
        <v>119832</v>
      </c>
      <c r="B2043" s="18">
        <v>1</v>
      </c>
      <c r="C2043" s="16" t="s">
        <v>474</v>
      </c>
      <c r="D2043" s="21">
        <v>41564</v>
      </c>
      <c r="E2043" s="16" t="s">
        <v>142</v>
      </c>
      <c r="F2043" s="21">
        <v>43889</v>
      </c>
      <c r="G2043" s="16" t="s">
        <v>2469</v>
      </c>
      <c r="H2043" s="26" t="s">
        <v>182</v>
      </c>
      <c r="I2043" s="16" t="s">
        <v>1518</v>
      </c>
      <c r="J2043" s="20" t="s">
        <v>1518</v>
      </c>
      <c r="M2043" s="26" t="s">
        <v>17436</v>
      </c>
      <c r="O2043" s="16" t="s">
        <v>1520</v>
      </c>
      <c r="P2043" s="26" t="s">
        <v>768</v>
      </c>
      <c r="R2043" s="16" t="s">
        <v>139</v>
      </c>
      <c r="S2043" s="16" t="s">
        <v>192</v>
      </c>
      <c r="T2043" s="22">
        <v>7.4999999999999997E-2</v>
      </c>
      <c r="U2043" s="21">
        <v>41880</v>
      </c>
      <c r="W2043" s="20" t="s">
        <v>43</v>
      </c>
      <c r="X2043" s="16" t="s">
        <v>78</v>
      </c>
      <c r="Z2043" s="24" t="s">
        <v>32</v>
      </c>
      <c r="AA2043" s="24" t="s">
        <v>32</v>
      </c>
      <c r="AB2043" s="24" t="s">
        <v>32</v>
      </c>
      <c r="AC2043" s="24" t="s">
        <v>32</v>
      </c>
      <c r="AD2043" s="25">
        <v>253906.1</v>
      </c>
      <c r="AE2043" s="25">
        <v>50200</v>
      </c>
      <c r="AF2043" s="25">
        <v>1386866.38</v>
      </c>
      <c r="AG2043" s="25">
        <v>0</v>
      </c>
      <c r="AH2043" s="25">
        <v>1690972.48</v>
      </c>
      <c r="AI2043" s="16" t="s">
        <v>17435</v>
      </c>
    </row>
    <row r="2044" spans="1:35" ht="30" x14ac:dyDescent="0.25">
      <c r="A2044" s="17">
        <v>119837</v>
      </c>
      <c r="B2044" s="18">
        <v>3</v>
      </c>
      <c r="C2044" s="16" t="s">
        <v>474</v>
      </c>
      <c r="D2044" s="21">
        <v>41572</v>
      </c>
      <c r="E2044" s="16" t="s">
        <v>654</v>
      </c>
      <c r="F2044" s="21">
        <v>43523</v>
      </c>
      <c r="G2044" s="16" t="s">
        <v>832</v>
      </c>
      <c r="H2044" s="26" t="s">
        <v>434</v>
      </c>
      <c r="I2044" s="16" t="s">
        <v>1939</v>
      </c>
      <c r="J2044" s="20" t="s">
        <v>116</v>
      </c>
      <c r="L2044" s="16" t="s">
        <v>116</v>
      </c>
      <c r="M2044" s="26" t="s">
        <v>1940</v>
      </c>
      <c r="N2044" s="26" t="s">
        <v>631</v>
      </c>
      <c r="O2044" s="16" t="s">
        <v>632</v>
      </c>
      <c r="P2044" s="26" t="s">
        <v>453</v>
      </c>
      <c r="T2044" s="22">
        <v>0.28299999999999997</v>
      </c>
      <c r="U2044" s="21">
        <v>43077</v>
      </c>
      <c r="W2044" s="20" t="s">
        <v>43</v>
      </c>
      <c r="X2044" s="16" t="s">
        <v>140</v>
      </c>
      <c r="Z2044" s="25">
        <v>17800</v>
      </c>
      <c r="AA2044" s="25">
        <v>75000</v>
      </c>
      <c r="AB2044" s="25">
        <v>175948</v>
      </c>
      <c r="AC2044" s="25">
        <v>0</v>
      </c>
      <c r="AD2044" s="25">
        <v>202800</v>
      </c>
      <c r="AE2044" s="25">
        <v>370000</v>
      </c>
      <c r="AF2044" s="25">
        <v>2484379</v>
      </c>
      <c r="AG2044" s="25">
        <v>0</v>
      </c>
      <c r="AH2044" s="25">
        <v>3057179</v>
      </c>
      <c r="AI2044" s="16" t="s">
        <v>1941</v>
      </c>
    </row>
    <row r="2045" spans="1:35" ht="45" x14ac:dyDescent="0.25">
      <c r="A2045" s="17">
        <v>119847.07</v>
      </c>
      <c r="B2045" s="18">
        <v>4</v>
      </c>
      <c r="C2045" s="16" t="s">
        <v>47</v>
      </c>
      <c r="D2045" s="21">
        <v>41575</v>
      </c>
      <c r="E2045" s="16" t="s">
        <v>1314</v>
      </c>
      <c r="F2045" s="21">
        <v>43543</v>
      </c>
      <c r="G2045" s="16" t="s">
        <v>103</v>
      </c>
      <c r="H2045" s="26" t="s">
        <v>186</v>
      </c>
      <c r="M2045" s="26" t="s">
        <v>1942</v>
      </c>
      <c r="N2045" s="26" t="s">
        <v>1943</v>
      </c>
      <c r="O2045" s="16" t="s">
        <v>632</v>
      </c>
      <c r="P2045" s="26" t="s">
        <v>631</v>
      </c>
      <c r="T2045" s="22">
        <v>0</v>
      </c>
      <c r="U2045" s="21">
        <v>42706</v>
      </c>
      <c r="W2045" s="20" t="s">
        <v>43</v>
      </c>
      <c r="X2045" s="16" t="s">
        <v>511</v>
      </c>
      <c r="Z2045" s="25">
        <v>-1180.47</v>
      </c>
      <c r="AA2045" s="25">
        <v>0</v>
      </c>
      <c r="AB2045" s="25">
        <v>18988.740000000002</v>
      </c>
      <c r="AC2045" s="25">
        <v>0</v>
      </c>
      <c r="AD2045" s="25">
        <v>432319.53</v>
      </c>
      <c r="AE2045" s="25">
        <v>0</v>
      </c>
      <c r="AF2045" s="25">
        <v>87506.74</v>
      </c>
      <c r="AG2045" s="25">
        <v>0</v>
      </c>
      <c r="AH2045" s="25">
        <v>519826.27</v>
      </c>
      <c r="AI2045" s="16" t="s">
        <v>1944</v>
      </c>
    </row>
    <row r="2046" spans="1:35" ht="30" x14ac:dyDescent="0.25">
      <c r="A2046" s="17">
        <v>119847.08</v>
      </c>
      <c r="B2046" s="18">
        <v>4</v>
      </c>
      <c r="C2046" s="16" t="s">
        <v>47</v>
      </c>
      <c r="D2046" s="21">
        <v>41575</v>
      </c>
      <c r="E2046" s="16" t="s">
        <v>1314</v>
      </c>
      <c r="F2046" s="21">
        <v>43627</v>
      </c>
      <c r="G2046" s="16" t="s">
        <v>103</v>
      </c>
      <c r="H2046" s="26" t="s">
        <v>186</v>
      </c>
      <c r="M2046" s="26" t="s">
        <v>1945</v>
      </c>
      <c r="N2046" s="26" t="s">
        <v>453</v>
      </c>
      <c r="O2046" s="16" t="s">
        <v>632</v>
      </c>
      <c r="P2046" s="26" t="s">
        <v>453</v>
      </c>
      <c r="T2046" s="22">
        <v>0</v>
      </c>
      <c r="U2046" s="21">
        <v>43329</v>
      </c>
      <c r="W2046" s="20" t="s">
        <v>43</v>
      </c>
      <c r="Z2046" s="25">
        <v>-34432.99</v>
      </c>
      <c r="AA2046" s="25">
        <v>0</v>
      </c>
      <c r="AB2046" s="25">
        <v>38678.019999999997</v>
      </c>
      <c r="AC2046" s="25">
        <v>0</v>
      </c>
      <c r="AD2046" s="25">
        <v>64967.01</v>
      </c>
      <c r="AE2046" s="25">
        <v>0</v>
      </c>
      <c r="AF2046" s="25">
        <v>90678.02</v>
      </c>
      <c r="AG2046" s="25">
        <v>0</v>
      </c>
      <c r="AH2046" s="25">
        <v>155645.03</v>
      </c>
      <c r="AI2046" s="16" t="s">
        <v>1946</v>
      </c>
    </row>
    <row r="2047" spans="1:35" x14ac:dyDescent="0.25">
      <c r="A2047" s="17">
        <v>119855</v>
      </c>
      <c r="B2047" s="18">
        <v>4</v>
      </c>
      <c r="C2047" s="16" t="s">
        <v>73</v>
      </c>
      <c r="D2047" s="21">
        <v>41575</v>
      </c>
      <c r="E2047" s="16" t="s">
        <v>2261</v>
      </c>
      <c r="F2047" s="21">
        <v>41575</v>
      </c>
      <c r="G2047" s="16" t="s">
        <v>2261</v>
      </c>
      <c r="H2047" s="26" t="s">
        <v>87</v>
      </c>
      <c r="M2047" s="26" t="s">
        <v>17434</v>
      </c>
      <c r="O2047" s="16" t="s">
        <v>1171</v>
      </c>
      <c r="P2047" s="26" t="s">
        <v>1062</v>
      </c>
      <c r="T2047" s="23" t="s">
        <v>32</v>
      </c>
      <c r="W2047" s="20" t="s">
        <v>43</v>
      </c>
      <c r="Z2047" s="24" t="s">
        <v>32</v>
      </c>
      <c r="AA2047" s="24" t="s">
        <v>32</v>
      </c>
      <c r="AB2047" s="24" t="s">
        <v>32</v>
      </c>
      <c r="AC2047" s="24" t="s">
        <v>32</v>
      </c>
      <c r="AD2047" s="25">
        <v>0</v>
      </c>
      <c r="AE2047" s="25">
        <v>0</v>
      </c>
      <c r="AF2047" s="25">
        <v>98000</v>
      </c>
      <c r="AG2047" s="25">
        <v>0</v>
      </c>
      <c r="AH2047" s="25">
        <v>98000</v>
      </c>
      <c r="AI2047" s="16" t="s">
        <v>17433</v>
      </c>
    </row>
    <row r="2048" spans="1:35" ht="45" x14ac:dyDescent="0.25">
      <c r="A2048" s="17">
        <v>119861</v>
      </c>
      <c r="B2048" s="18">
        <v>4</v>
      </c>
      <c r="C2048" s="16" t="s">
        <v>73</v>
      </c>
      <c r="D2048" s="21">
        <v>41577</v>
      </c>
      <c r="E2048" s="16" t="s">
        <v>1281</v>
      </c>
      <c r="F2048" s="21">
        <v>44215</v>
      </c>
      <c r="G2048" s="16" t="s">
        <v>75</v>
      </c>
      <c r="H2048" s="26" t="s">
        <v>126</v>
      </c>
      <c r="I2048" s="16" t="s">
        <v>1156</v>
      </c>
      <c r="K2048" s="16" t="s">
        <v>1157</v>
      </c>
      <c r="L2048" s="16" t="s">
        <v>37</v>
      </c>
      <c r="M2048" s="26" t="s">
        <v>17432</v>
      </c>
      <c r="N2048" s="26" t="s">
        <v>17431</v>
      </c>
      <c r="O2048" s="16" t="s">
        <v>60</v>
      </c>
      <c r="P2048" s="26" t="s">
        <v>168</v>
      </c>
      <c r="R2048" s="16" t="s">
        <v>139</v>
      </c>
      <c r="S2048" s="16" t="s">
        <v>42</v>
      </c>
      <c r="T2048" s="22">
        <v>1.71</v>
      </c>
      <c r="W2048" s="20" t="s">
        <v>43</v>
      </c>
      <c r="X2048" s="16" t="s">
        <v>78</v>
      </c>
      <c r="Z2048" s="24" t="s">
        <v>32</v>
      </c>
      <c r="AA2048" s="24" t="s">
        <v>32</v>
      </c>
      <c r="AB2048" s="24" t="s">
        <v>32</v>
      </c>
      <c r="AC2048" s="24" t="s">
        <v>32</v>
      </c>
      <c r="AD2048" s="25">
        <v>1850000</v>
      </c>
      <c r="AE2048" s="25">
        <v>1800000</v>
      </c>
      <c r="AF2048" s="25">
        <v>0</v>
      </c>
      <c r="AG2048" s="25">
        <v>0</v>
      </c>
      <c r="AH2048" s="25">
        <v>3650000</v>
      </c>
      <c r="AI2048" s="16" t="s">
        <v>17430</v>
      </c>
    </row>
    <row r="2049" spans="1:35" ht="30" x14ac:dyDescent="0.25">
      <c r="A2049" s="17">
        <v>119862</v>
      </c>
      <c r="B2049" s="18">
        <v>4</v>
      </c>
      <c r="C2049" s="16" t="s">
        <v>73</v>
      </c>
      <c r="D2049" s="21">
        <v>41577</v>
      </c>
      <c r="E2049" s="16" t="s">
        <v>1281</v>
      </c>
      <c r="F2049" s="21">
        <v>44215</v>
      </c>
      <c r="G2049" s="16" t="s">
        <v>75</v>
      </c>
      <c r="H2049" s="26" t="s">
        <v>126</v>
      </c>
      <c r="I2049" s="16" t="s">
        <v>17429</v>
      </c>
      <c r="M2049" s="26" t="s">
        <v>17428</v>
      </c>
      <c r="N2049" s="26" t="s">
        <v>17427</v>
      </c>
      <c r="O2049" s="16" t="s">
        <v>60</v>
      </c>
      <c r="P2049" s="26" t="s">
        <v>168</v>
      </c>
      <c r="R2049" s="16" t="s">
        <v>139</v>
      </c>
      <c r="S2049" s="16" t="s">
        <v>42</v>
      </c>
      <c r="T2049" s="22">
        <v>0.99</v>
      </c>
      <c r="W2049" s="20" t="s">
        <v>43</v>
      </c>
      <c r="X2049" s="16" t="s">
        <v>78</v>
      </c>
      <c r="Z2049" s="24" t="s">
        <v>32</v>
      </c>
      <c r="AA2049" s="24" t="s">
        <v>32</v>
      </c>
      <c r="AB2049" s="24" t="s">
        <v>32</v>
      </c>
      <c r="AC2049" s="24" t="s">
        <v>32</v>
      </c>
      <c r="AD2049" s="25">
        <v>1300000</v>
      </c>
      <c r="AE2049" s="25">
        <v>1000000</v>
      </c>
      <c r="AF2049" s="25">
        <v>0</v>
      </c>
      <c r="AG2049" s="25">
        <v>0</v>
      </c>
      <c r="AH2049" s="25">
        <v>2300000</v>
      </c>
      <c r="AI2049" s="16" t="s">
        <v>17426</v>
      </c>
    </row>
    <row r="2050" spans="1:35" ht="45" x14ac:dyDescent="0.25">
      <c r="A2050" s="17">
        <v>119864</v>
      </c>
      <c r="B2050" s="18">
        <v>4</v>
      </c>
      <c r="C2050" s="16" t="s">
        <v>73</v>
      </c>
      <c r="D2050" s="21">
        <v>41577</v>
      </c>
      <c r="E2050" s="16" t="s">
        <v>1281</v>
      </c>
      <c r="F2050" s="21">
        <v>44215</v>
      </c>
      <c r="G2050" s="16" t="s">
        <v>75</v>
      </c>
      <c r="H2050" s="26" t="s">
        <v>126</v>
      </c>
      <c r="I2050" s="16" t="s">
        <v>17425</v>
      </c>
      <c r="M2050" s="26" t="s">
        <v>17424</v>
      </c>
      <c r="N2050" s="26" t="s">
        <v>17423</v>
      </c>
      <c r="O2050" s="16" t="s">
        <v>60</v>
      </c>
      <c r="P2050" s="26" t="s">
        <v>168</v>
      </c>
      <c r="R2050" s="16" t="s">
        <v>139</v>
      </c>
      <c r="S2050" s="16" t="s">
        <v>42</v>
      </c>
      <c r="T2050" s="22">
        <v>2.52</v>
      </c>
      <c r="W2050" s="20" t="s">
        <v>43</v>
      </c>
      <c r="X2050" s="16" t="s">
        <v>78</v>
      </c>
      <c r="Z2050" s="24" t="s">
        <v>32</v>
      </c>
      <c r="AA2050" s="24" t="s">
        <v>32</v>
      </c>
      <c r="AB2050" s="24" t="s">
        <v>32</v>
      </c>
      <c r="AC2050" s="24" t="s">
        <v>32</v>
      </c>
      <c r="AD2050" s="25">
        <v>1800000</v>
      </c>
      <c r="AE2050" s="25">
        <v>0</v>
      </c>
      <c r="AF2050" s="25">
        <v>0</v>
      </c>
      <c r="AG2050" s="25">
        <v>0</v>
      </c>
      <c r="AH2050" s="25">
        <v>1800000</v>
      </c>
      <c r="AI2050" s="16" t="s">
        <v>17422</v>
      </c>
    </row>
    <row r="2051" spans="1:35" ht="30" x14ac:dyDescent="0.25">
      <c r="A2051" s="17">
        <v>119866</v>
      </c>
      <c r="B2051" s="18">
        <v>4</v>
      </c>
      <c r="C2051" s="16" t="s">
        <v>73</v>
      </c>
      <c r="D2051" s="21">
        <v>41577</v>
      </c>
      <c r="E2051" s="16" t="s">
        <v>1281</v>
      </c>
      <c r="F2051" s="21">
        <v>44215</v>
      </c>
      <c r="G2051" s="16" t="s">
        <v>75</v>
      </c>
      <c r="H2051" s="26" t="s">
        <v>126</v>
      </c>
      <c r="M2051" s="26" t="s">
        <v>17421</v>
      </c>
      <c r="N2051" s="26" t="s">
        <v>17420</v>
      </c>
      <c r="O2051" s="16" t="s">
        <v>60</v>
      </c>
      <c r="P2051" s="26" t="s">
        <v>67</v>
      </c>
      <c r="T2051" s="22">
        <v>0</v>
      </c>
      <c r="W2051" s="20" t="s">
        <v>43</v>
      </c>
      <c r="X2051" s="16" t="s">
        <v>44</v>
      </c>
      <c r="Z2051" s="24" t="s">
        <v>32</v>
      </c>
      <c r="AA2051" s="24" t="s">
        <v>32</v>
      </c>
      <c r="AB2051" s="24" t="s">
        <v>32</v>
      </c>
      <c r="AC2051" s="24" t="s">
        <v>32</v>
      </c>
      <c r="AD2051" s="25">
        <v>285000</v>
      </c>
      <c r="AE2051" s="25">
        <v>0</v>
      </c>
      <c r="AF2051" s="25">
        <v>0</v>
      </c>
      <c r="AG2051" s="25">
        <v>0</v>
      </c>
      <c r="AH2051" s="25">
        <v>285000</v>
      </c>
      <c r="AI2051" s="16" t="s">
        <v>17419</v>
      </c>
    </row>
    <row r="2052" spans="1:35" x14ac:dyDescent="0.25">
      <c r="A2052" s="17">
        <v>119877</v>
      </c>
      <c r="B2052" s="18">
        <v>2</v>
      </c>
      <c r="C2052" s="16" t="s">
        <v>73</v>
      </c>
      <c r="D2052" s="21">
        <v>41577</v>
      </c>
      <c r="E2052" s="16" t="s">
        <v>1609</v>
      </c>
      <c r="F2052" s="21">
        <v>41577</v>
      </c>
      <c r="G2052" s="16" t="s">
        <v>1609</v>
      </c>
      <c r="H2052" s="26" t="s">
        <v>212</v>
      </c>
      <c r="L2052" s="16" t="s">
        <v>110</v>
      </c>
      <c r="M2052" s="26" t="s">
        <v>17418</v>
      </c>
      <c r="O2052" s="16" t="s">
        <v>1612</v>
      </c>
      <c r="T2052" s="23" t="s">
        <v>32</v>
      </c>
      <c r="W2052" s="20" t="s">
        <v>43</v>
      </c>
      <c r="Z2052" s="24" t="s">
        <v>32</v>
      </c>
      <c r="AA2052" s="24" t="s">
        <v>32</v>
      </c>
      <c r="AB2052" s="24" t="s">
        <v>32</v>
      </c>
      <c r="AC2052" s="24" t="s">
        <v>32</v>
      </c>
      <c r="AD2052" s="25">
        <v>0</v>
      </c>
      <c r="AE2052" s="25">
        <v>0</v>
      </c>
      <c r="AF2052" s="25">
        <v>62671</v>
      </c>
      <c r="AG2052" s="25">
        <v>0</v>
      </c>
      <c r="AH2052" s="25">
        <v>62671</v>
      </c>
      <c r="AI2052" s="16" t="s">
        <v>17417</v>
      </c>
    </row>
    <row r="2053" spans="1:35" x14ac:dyDescent="0.25">
      <c r="A2053" s="17">
        <v>119878</v>
      </c>
      <c r="B2053" s="18">
        <v>2</v>
      </c>
      <c r="C2053" s="16" t="s">
        <v>73</v>
      </c>
      <c r="D2053" s="21">
        <v>41577</v>
      </c>
      <c r="E2053" s="16" t="s">
        <v>1609</v>
      </c>
      <c r="F2053" s="21">
        <v>41577</v>
      </c>
      <c r="G2053" s="16" t="s">
        <v>1609</v>
      </c>
      <c r="H2053" s="26" t="s">
        <v>1336</v>
      </c>
      <c r="L2053" s="16" t="s">
        <v>110</v>
      </c>
      <c r="M2053" s="26" t="s">
        <v>17416</v>
      </c>
      <c r="O2053" s="16" t="s">
        <v>1612</v>
      </c>
      <c r="T2053" s="23" t="s">
        <v>32</v>
      </c>
      <c r="W2053" s="20" t="s">
        <v>43</v>
      </c>
      <c r="Z2053" s="24" t="s">
        <v>32</v>
      </c>
      <c r="AA2053" s="24" t="s">
        <v>32</v>
      </c>
      <c r="AB2053" s="24" t="s">
        <v>32</v>
      </c>
      <c r="AC2053" s="24" t="s">
        <v>32</v>
      </c>
      <c r="AD2053" s="25">
        <v>0</v>
      </c>
      <c r="AE2053" s="25">
        <v>0</v>
      </c>
      <c r="AF2053" s="25">
        <v>61821</v>
      </c>
      <c r="AG2053" s="25">
        <v>0</v>
      </c>
      <c r="AH2053" s="25">
        <v>61821</v>
      </c>
      <c r="AI2053" s="16" t="s">
        <v>17415</v>
      </c>
    </row>
    <row r="2054" spans="1:35" x14ac:dyDescent="0.25">
      <c r="A2054" s="17">
        <v>119881</v>
      </c>
      <c r="B2054" s="18">
        <v>6</v>
      </c>
      <c r="C2054" s="16" t="s">
        <v>73</v>
      </c>
      <c r="D2054" s="21">
        <v>41577</v>
      </c>
      <c r="E2054" s="16" t="s">
        <v>1609</v>
      </c>
      <c r="F2054" s="21">
        <v>41793</v>
      </c>
      <c r="G2054" s="16" t="s">
        <v>1609</v>
      </c>
      <c r="H2054" s="26" t="s">
        <v>76</v>
      </c>
      <c r="L2054" s="16" t="s">
        <v>110</v>
      </c>
      <c r="M2054" s="26" t="s">
        <v>17414</v>
      </c>
      <c r="O2054" s="16" t="s">
        <v>1612</v>
      </c>
      <c r="T2054" s="23" t="s">
        <v>32</v>
      </c>
      <c r="W2054" s="20" t="s">
        <v>43</v>
      </c>
      <c r="Z2054" s="24" t="s">
        <v>32</v>
      </c>
      <c r="AA2054" s="24" t="s">
        <v>32</v>
      </c>
      <c r="AB2054" s="24" t="s">
        <v>32</v>
      </c>
      <c r="AC2054" s="24" t="s">
        <v>32</v>
      </c>
      <c r="AD2054" s="25">
        <v>0</v>
      </c>
      <c r="AE2054" s="25">
        <v>0</v>
      </c>
      <c r="AF2054" s="25">
        <v>50000</v>
      </c>
      <c r="AG2054" s="25">
        <v>0</v>
      </c>
      <c r="AH2054" s="25">
        <v>50000</v>
      </c>
      <c r="AI2054" s="16" t="s">
        <v>17413</v>
      </c>
    </row>
    <row r="2055" spans="1:35" ht="30" x14ac:dyDescent="0.25">
      <c r="A2055" s="17">
        <v>119901</v>
      </c>
      <c r="B2055" s="18">
        <v>2</v>
      </c>
      <c r="C2055" s="16" t="s">
        <v>47</v>
      </c>
      <c r="D2055" s="21">
        <v>41584</v>
      </c>
      <c r="E2055" s="16" t="s">
        <v>654</v>
      </c>
      <c r="F2055" s="21">
        <v>44104</v>
      </c>
      <c r="G2055" s="16" t="s">
        <v>543</v>
      </c>
      <c r="H2055" s="26" t="s">
        <v>383</v>
      </c>
      <c r="I2055" s="16" t="s">
        <v>166</v>
      </c>
      <c r="J2055" s="20" t="s">
        <v>116</v>
      </c>
      <c r="L2055" s="16" t="s">
        <v>116</v>
      </c>
      <c r="M2055" s="26" t="s">
        <v>1947</v>
      </c>
      <c r="N2055" s="26" t="s">
        <v>453</v>
      </c>
      <c r="O2055" s="16" t="s">
        <v>632</v>
      </c>
      <c r="P2055" s="26" t="s">
        <v>453</v>
      </c>
      <c r="T2055" s="22">
        <v>3.65</v>
      </c>
      <c r="U2055" s="21">
        <v>43504</v>
      </c>
      <c r="W2055" s="20" t="s">
        <v>43</v>
      </c>
      <c r="X2055" s="16" t="s">
        <v>78</v>
      </c>
      <c r="Z2055" s="25">
        <v>7751.41</v>
      </c>
      <c r="AA2055" s="25">
        <v>0</v>
      </c>
      <c r="AB2055" s="25">
        <v>10933.11</v>
      </c>
      <c r="AC2055" s="25">
        <v>0</v>
      </c>
      <c r="AD2055" s="25">
        <v>37751.410000000003</v>
      </c>
      <c r="AE2055" s="25">
        <v>0</v>
      </c>
      <c r="AF2055" s="25">
        <v>106632.11</v>
      </c>
      <c r="AG2055" s="25">
        <v>0</v>
      </c>
      <c r="AH2055" s="25">
        <v>144383.51999999999</v>
      </c>
      <c r="AI2055" s="16" t="s">
        <v>1948</v>
      </c>
    </row>
    <row r="2056" spans="1:35" ht="30" x14ac:dyDescent="0.25">
      <c r="A2056" s="17">
        <v>119901.01</v>
      </c>
      <c r="B2056" s="18">
        <v>2</v>
      </c>
      <c r="C2056" s="16" t="s">
        <v>474</v>
      </c>
      <c r="D2056" s="21">
        <v>41885</v>
      </c>
      <c r="E2056" s="16" t="s">
        <v>1207</v>
      </c>
      <c r="F2056" s="21">
        <v>44109</v>
      </c>
      <c r="G2056" s="16" t="s">
        <v>573</v>
      </c>
      <c r="H2056" s="26" t="s">
        <v>383</v>
      </c>
      <c r="I2056" s="16" t="s">
        <v>166</v>
      </c>
      <c r="J2056" s="20" t="s">
        <v>116</v>
      </c>
      <c r="L2056" s="16" t="s">
        <v>116</v>
      </c>
      <c r="M2056" s="26" t="s">
        <v>17412</v>
      </c>
      <c r="N2056" s="26" t="s">
        <v>17411</v>
      </c>
      <c r="O2056" s="16" t="s">
        <v>632</v>
      </c>
      <c r="P2056" s="26" t="s">
        <v>627</v>
      </c>
      <c r="R2056" s="16" t="s">
        <v>139</v>
      </c>
      <c r="S2056" s="16" t="s">
        <v>42</v>
      </c>
      <c r="T2056" s="22">
        <v>0</v>
      </c>
      <c r="U2056" s="21">
        <v>43742</v>
      </c>
      <c r="W2056" s="20" t="s">
        <v>43</v>
      </c>
      <c r="X2056" s="16" t="s">
        <v>78</v>
      </c>
      <c r="Z2056" s="24" t="s">
        <v>32</v>
      </c>
      <c r="AA2056" s="24" t="s">
        <v>32</v>
      </c>
      <c r="AB2056" s="24" t="s">
        <v>32</v>
      </c>
      <c r="AC2056" s="24" t="s">
        <v>32</v>
      </c>
      <c r="AD2056" s="25">
        <v>45000</v>
      </c>
      <c r="AE2056" s="25">
        <v>0</v>
      </c>
      <c r="AF2056" s="25">
        <v>53233</v>
      </c>
      <c r="AG2056" s="25">
        <v>0</v>
      </c>
      <c r="AH2056" s="25">
        <v>98233</v>
      </c>
      <c r="AI2056" s="16" t="s">
        <v>17410</v>
      </c>
    </row>
    <row r="2057" spans="1:35" ht="45" x14ac:dyDescent="0.25">
      <c r="A2057" s="17">
        <v>119903.01</v>
      </c>
      <c r="B2057" s="18">
        <v>2</v>
      </c>
      <c r="C2057" s="16" t="s">
        <v>474</v>
      </c>
      <c r="D2057" s="21">
        <v>41947</v>
      </c>
      <c r="E2057" s="16" t="s">
        <v>56</v>
      </c>
      <c r="F2057" s="21">
        <v>44231</v>
      </c>
      <c r="G2057" s="16" t="s">
        <v>573</v>
      </c>
      <c r="H2057" s="26" t="s">
        <v>286</v>
      </c>
      <c r="I2057" s="16" t="s">
        <v>1949</v>
      </c>
      <c r="J2057" s="20" t="s">
        <v>116</v>
      </c>
      <c r="L2057" s="16" t="s">
        <v>116</v>
      </c>
      <c r="M2057" s="26" t="s">
        <v>1950</v>
      </c>
      <c r="N2057" s="26" t="s">
        <v>1951</v>
      </c>
      <c r="O2057" s="16" t="s">
        <v>60</v>
      </c>
      <c r="P2057" s="26" t="s">
        <v>67</v>
      </c>
      <c r="T2057" s="22">
        <v>0.37</v>
      </c>
      <c r="W2057" s="20" t="s">
        <v>43</v>
      </c>
      <c r="X2057" s="16" t="s">
        <v>140</v>
      </c>
      <c r="Z2057" s="25">
        <v>0</v>
      </c>
      <c r="AA2057" s="25">
        <v>0</v>
      </c>
      <c r="AB2057" s="25">
        <v>144804</v>
      </c>
      <c r="AC2057" s="25">
        <v>0</v>
      </c>
      <c r="AD2057" s="25">
        <v>0</v>
      </c>
      <c r="AE2057" s="25">
        <v>0</v>
      </c>
      <c r="AF2057" s="25">
        <v>984380</v>
      </c>
      <c r="AG2057" s="25">
        <v>0</v>
      </c>
      <c r="AH2057" s="25">
        <v>984380</v>
      </c>
      <c r="AI2057" s="16" t="s">
        <v>1952</v>
      </c>
    </row>
    <row r="2058" spans="1:35" ht="45" x14ac:dyDescent="0.25">
      <c r="A2058" s="17">
        <v>119904.01</v>
      </c>
      <c r="B2058" s="18">
        <v>2</v>
      </c>
      <c r="C2058" s="16" t="s">
        <v>474</v>
      </c>
      <c r="D2058" s="21">
        <v>41946</v>
      </c>
      <c r="E2058" s="16" t="s">
        <v>56</v>
      </c>
      <c r="F2058" s="21">
        <v>44305</v>
      </c>
      <c r="G2058" s="16" t="s">
        <v>1124</v>
      </c>
      <c r="H2058" s="26" t="s">
        <v>377</v>
      </c>
      <c r="I2058" s="16" t="s">
        <v>12271</v>
      </c>
      <c r="M2058" s="26" t="s">
        <v>17409</v>
      </c>
      <c r="N2058" s="26" t="s">
        <v>17408</v>
      </c>
      <c r="O2058" s="16" t="s">
        <v>60</v>
      </c>
      <c r="P2058" s="26" t="s">
        <v>67</v>
      </c>
      <c r="T2058" s="22">
        <v>5.7000000000000002E-2</v>
      </c>
      <c r="W2058" s="20" t="s">
        <v>43</v>
      </c>
      <c r="X2058" s="16" t="s">
        <v>44</v>
      </c>
      <c r="Z2058" s="24" t="s">
        <v>32</v>
      </c>
      <c r="AA2058" s="24" t="s">
        <v>32</v>
      </c>
      <c r="AB2058" s="24" t="s">
        <v>32</v>
      </c>
      <c r="AC2058" s="24" t="s">
        <v>32</v>
      </c>
      <c r="AD2058" s="25">
        <v>0</v>
      </c>
      <c r="AE2058" s="25">
        <v>0</v>
      </c>
      <c r="AF2058" s="25">
        <v>801716</v>
      </c>
      <c r="AG2058" s="25">
        <v>0</v>
      </c>
      <c r="AH2058" s="25">
        <v>801716</v>
      </c>
      <c r="AI2058" s="16" t="s">
        <v>17407</v>
      </c>
    </row>
    <row r="2059" spans="1:35" ht="45" x14ac:dyDescent="0.25">
      <c r="A2059" s="17">
        <v>119906</v>
      </c>
      <c r="B2059" s="18">
        <v>2</v>
      </c>
      <c r="C2059" s="16" t="s">
        <v>31</v>
      </c>
      <c r="D2059" s="21">
        <v>41584</v>
      </c>
      <c r="E2059" s="16" t="s">
        <v>56</v>
      </c>
      <c r="F2059" s="21">
        <v>44215</v>
      </c>
      <c r="G2059" s="16" t="s">
        <v>75</v>
      </c>
      <c r="H2059" s="26" t="s">
        <v>397</v>
      </c>
      <c r="M2059" s="26" t="s">
        <v>17406</v>
      </c>
      <c r="N2059" s="26" t="s">
        <v>17405</v>
      </c>
      <c r="O2059" s="16" t="s">
        <v>60</v>
      </c>
      <c r="P2059" s="26" t="s">
        <v>67</v>
      </c>
      <c r="T2059" s="23" t="s">
        <v>32</v>
      </c>
      <c r="W2059" s="20" t="s">
        <v>43</v>
      </c>
      <c r="X2059" s="16" t="s">
        <v>511</v>
      </c>
      <c r="Z2059" s="24" t="s">
        <v>32</v>
      </c>
      <c r="AA2059" s="24" t="s">
        <v>32</v>
      </c>
      <c r="AB2059" s="24" t="s">
        <v>32</v>
      </c>
      <c r="AC2059" s="24" t="s">
        <v>32</v>
      </c>
      <c r="AD2059" s="25">
        <v>0</v>
      </c>
      <c r="AE2059" s="25">
        <v>0</v>
      </c>
      <c r="AF2059" s="25">
        <v>1532814</v>
      </c>
      <c r="AG2059" s="25">
        <v>0</v>
      </c>
      <c r="AH2059" s="25">
        <v>1532814</v>
      </c>
      <c r="AI2059" s="16" t="s">
        <v>17404</v>
      </c>
    </row>
    <row r="2060" spans="1:35" ht="30" x14ac:dyDescent="0.25">
      <c r="A2060" s="17">
        <v>119913.01</v>
      </c>
      <c r="B2060" s="18">
        <v>3</v>
      </c>
      <c r="C2060" s="16" t="s">
        <v>474</v>
      </c>
      <c r="D2060" s="21">
        <v>41947</v>
      </c>
      <c r="E2060" s="16" t="s">
        <v>56</v>
      </c>
      <c r="F2060" s="21">
        <v>44278</v>
      </c>
      <c r="G2060" s="16" t="s">
        <v>1124</v>
      </c>
      <c r="H2060" s="26" t="s">
        <v>98</v>
      </c>
      <c r="I2060" s="16" t="s">
        <v>17403</v>
      </c>
      <c r="K2060" s="16" t="s">
        <v>17402</v>
      </c>
      <c r="L2060" s="16" t="s">
        <v>37</v>
      </c>
      <c r="M2060" s="26" t="s">
        <v>17401</v>
      </c>
      <c r="N2060" s="26" t="s">
        <v>17400</v>
      </c>
      <c r="O2060" s="16" t="s">
        <v>60</v>
      </c>
      <c r="P2060" s="26" t="s">
        <v>67</v>
      </c>
      <c r="T2060" s="22">
        <v>0.18</v>
      </c>
      <c r="W2060" s="20" t="s">
        <v>43</v>
      </c>
      <c r="X2060" s="16" t="s">
        <v>78</v>
      </c>
      <c r="Z2060" s="24" t="s">
        <v>32</v>
      </c>
      <c r="AA2060" s="24" t="s">
        <v>32</v>
      </c>
      <c r="AB2060" s="24" t="s">
        <v>32</v>
      </c>
      <c r="AC2060" s="24" t="s">
        <v>32</v>
      </c>
      <c r="AD2060" s="25">
        <v>0</v>
      </c>
      <c r="AE2060" s="25">
        <v>0</v>
      </c>
      <c r="AF2060" s="25">
        <v>1944867</v>
      </c>
      <c r="AG2060" s="25">
        <v>0</v>
      </c>
      <c r="AH2060" s="25">
        <v>1944867</v>
      </c>
      <c r="AI2060" s="16" t="s">
        <v>17399</v>
      </c>
    </row>
    <row r="2061" spans="1:35" ht="45" x14ac:dyDescent="0.25">
      <c r="A2061" s="17">
        <v>119920</v>
      </c>
      <c r="B2061" s="18">
        <v>4</v>
      </c>
      <c r="C2061" s="16" t="s">
        <v>474</v>
      </c>
      <c r="D2061" s="21">
        <v>41584</v>
      </c>
      <c r="E2061" s="16" t="s">
        <v>56</v>
      </c>
      <c r="F2061" s="21">
        <v>44257</v>
      </c>
      <c r="G2061" s="16" t="s">
        <v>1124</v>
      </c>
      <c r="H2061" s="26" t="s">
        <v>126</v>
      </c>
      <c r="M2061" s="26" t="s">
        <v>17398</v>
      </c>
      <c r="N2061" s="26" t="s">
        <v>17397</v>
      </c>
      <c r="O2061" s="16" t="s">
        <v>60</v>
      </c>
      <c r="P2061" s="26" t="s">
        <v>67</v>
      </c>
      <c r="T2061" s="22">
        <v>0</v>
      </c>
      <c r="W2061" s="20" t="s">
        <v>43</v>
      </c>
      <c r="X2061" s="16" t="s">
        <v>78</v>
      </c>
      <c r="Z2061" s="24" t="s">
        <v>32</v>
      </c>
      <c r="AA2061" s="24" t="s">
        <v>32</v>
      </c>
      <c r="AB2061" s="24" t="s">
        <v>32</v>
      </c>
      <c r="AC2061" s="24" t="s">
        <v>32</v>
      </c>
      <c r="AD2061" s="25">
        <v>0</v>
      </c>
      <c r="AE2061" s="25">
        <v>0</v>
      </c>
      <c r="AF2061" s="25">
        <v>366781</v>
      </c>
      <c r="AG2061" s="25">
        <v>0</v>
      </c>
      <c r="AH2061" s="25">
        <v>366781</v>
      </c>
      <c r="AI2061" s="16" t="s">
        <v>17396</v>
      </c>
    </row>
    <row r="2062" spans="1:35" ht="45" x14ac:dyDescent="0.25">
      <c r="A2062" s="17">
        <v>119921.01</v>
      </c>
      <c r="B2062" s="18">
        <v>4</v>
      </c>
      <c r="C2062" s="16" t="s">
        <v>31</v>
      </c>
      <c r="D2062" s="21">
        <v>42311</v>
      </c>
      <c r="E2062" s="16" t="s">
        <v>56</v>
      </c>
      <c r="F2062" s="21">
        <v>44215</v>
      </c>
      <c r="G2062" s="16" t="s">
        <v>75</v>
      </c>
      <c r="H2062" s="26" t="s">
        <v>270</v>
      </c>
      <c r="M2062" s="26" t="s">
        <v>17395</v>
      </c>
      <c r="N2062" s="26" t="s">
        <v>17394</v>
      </c>
      <c r="O2062" s="16" t="s">
        <v>60</v>
      </c>
      <c r="P2062" s="26" t="s">
        <v>67</v>
      </c>
      <c r="T2062" s="23" t="s">
        <v>32</v>
      </c>
      <c r="W2062" s="20" t="s">
        <v>43</v>
      </c>
      <c r="X2062" s="16" t="s">
        <v>44</v>
      </c>
      <c r="Z2062" s="24" t="s">
        <v>32</v>
      </c>
      <c r="AA2062" s="24" t="s">
        <v>32</v>
      </c>
      <c r="AB2062" s="24" t="s">
        <v>32</v>
      </c>
      <c r="AC2062" s="24" t="s">
        <v>32</v>
      </c>
      <c r="AD2062" s="25">
        <v>0</v>
      </c>
      <c r="AE2062" s="25">
        <v>0</v>
      </c>
      <c r="AF2062" s="25">
        <v>810092</v>
      </c>
      <c r="AG2062" s="25">
        <v>0</v>
      </c>
      <c r="AH2062" s="25">
        <v>810092</v>
      </c>
      <c r="AI2062" s="16" t="s">
        <v>17393</v>
      </c>
    </row>
    <row r="2063" spans="1:35" ht="45" x14ac:dyDescent="0.25">
      <c r="A2063" s="17">
        <v>119928.02</v>
      </c>
      <c r="B2063" s="18">
        <v>4</v>
      </c>
      <c r="C2063" s="16" t="s">
        <v>474</v>
      </c>
      <c r="D2063" s="21">
        <v>42312</v>
      </c>
      <c r="E2063" s="16" t="s">
        <v>56</v>
      </c>
      <c r="F2063" s="21">
        <v>44201</v>
      </c>
      <c r="G2063" s="16" t="s">
        <v>4805</v>
      </c>
      <c r="H2063" s="26" t="s">
        <v>92</v>
      </c>
      <c r="M2063" s="26" t="s">
        <v>17392</v>
      </c>
      <c r="N2063" s="26" t="s">
        <v>17391</v>
      </c>
      <c r="O2063" s="16" t="s">
        <v>60</v>
      </c>
      <c r="P2063" s="26" t="s">
        <v>67</v>
      </c>
      <c r="T2063" s="23" t="s">
        <v>32</v>
      </c>
      <c r="W2063" s="20" t="s">
        <v>43</v>
      </c>
      <c r="X2063" s="16" t="s">
        <v>78</v>
      </c>
      <c r="Z2063" s="24" t="s">
        <v>32</v>
      </c>
      <c r="AA2063" s="24" t="s">
        <v>32</v>
      </c>
      <c r="AB2063" s="24" t="s">
        <v>32</v>
      </c>
      <c r="AC2063" s="24" t="s">
        <v>32</v>
      </c>
      <c r="AD2063" s="25">
        <v>0</v>
      </c>
      <c r="AE2063" s="25">
        <v>0</v>
      </c>
      <c r="AF2063" s="25">
        <v>950708</v>
      </c>
      <c r="AG2063" s="25">
        <v>0</v>
      </c>
      <c r="AH2063" s="25">
        <v>950708</v>
      </c>
      <c r="AI2063" s="16" t="s">
        <v>17390</v>
      </c>
    </row>
    <row r="2064" spans="1:35" ht="30" x14ac:dyDescent="0.25">
      <c r="A2064" s="17">
        <v>119935</v>
      </c>
      <c r="B2064" s="18">
        <v>4</v>
      </c>
      <c r="C2064" s="16" t="s">
        <v>73</v>
      </c>
      <c r="D2064" s="21">
        <v>41584</v>
      </c>
      <c r="E2064" s="16" t="s">
        <v>1281</v>
      </c>
      <c r="F2064" s="21">
        <v>44342</v>
      </c>
      <c r="G2064" s="16" t="s">
        <v>105</v>
      </c>
      <c r="H2064" s="26" t="s">
        <v>126</v>
      </c>
      <c r="M2064" s="26" t="s">
        <v>17389</v>
      </c>
      <c r="N2064" s="26" t="s">
        <v>17388</v>
      </c>
      <c r="O2064" s="16" t="s">
        <v>60</v>
      </c>
      <c r="P2064" s="26" t="s">
        <v>67</v>
      </c>
      <c r="T2064" s="22">
        <v>2.5</v>
      </c>
      <c r="W2064" s="20" t="s">
        <v>43</v>
      </c>
      <c r="X2064" s="16" t="s">
        <v>1150</v>
      </c>
      <c r="Z2064" s="24" t="s">
        <v>32</v>
      </c>
      <c r="AA2064" s="24" t="s">
        <v>32</v>
      </c>
      <c r="AB2064" s="24" t="s">
        <v>32</v>
      </c>
      <c r="AC2064" s="24" t="s">
        <v>32</v>
      </c>
      <c r="AD2064" s="25">
        <v>279000</v>
      </c>
      <c r="AE2064" s="25">
        <v>0</v>
      </c>
      <c r="AF2064" s="25">
        <v>0</v>
      </c>
      <c r="AG2064" s="25">
        <v>0</v>
      </c>
      <c r="AH2064" s="25">
        <v>279000</v>
      </c>
      <c r="AI2064" s="16" t="s">
        <v>17387</v>
      </c>
    </row>
    <row r="2065" spans="1:35" ht="30" x14ac:dyDescent="0.25">
      <c r="A2065" s="17">
        <v>119936</v>
      </c>
      <c r="B2065" s="18">
        <v>4</v>
      </c>
      <c r="C2065" s="16" t="s">
        <v>73</v>
      </c>
      <c r="D2065" s="21">
        <v>41584</v>
      </c>
      <c r="E2065" s="16" t="s">
        <v>1281</v>
      </c>
      <c r="F2065" s="21">
        <v>44215</v>
      </c>
      <c r="G2065" s="16" t="s">
        <v>75</v>
      </c>
      <c r="H2065" s="26" t="s">
        <v>126</v>
      </c>
      <c r="I2065" s="16" t="s">
        <v>17386</v>
      </c>
      <c r="K2065" s="16" t="s">
        <v>13912</v>
      </c>
      <c r="L2065" s="16" t="s">
        <v>37</v>
      </c>
      <c r="M2065" s="26" t="s">
        <v>17385</v>
      </c>
      <c r="N2065" s="26" t="s">
        <v>17384</v>
      </c>
      <c r="O2065" s="16" t="s">
        <v>60</v>
      </c>
      <c r="P2065" s="26" t="s">
        <v>67</v>
      </c>
      <c r="T2065" s="22">
        <v>0.38700000000000001</v>
      </c>
      <c r="W2065" s="20" t="s">
        <v>43</v>
      </c>
      <c r="X2065" s="16" t="s">
        <v>140</v>
      </c>
      <c r="Z2065" s="24" t="s">
        <v>32</v>
      </c>
      <c r="AA2065" s="24" t="s">
        <v>32</v>
      </c>
      <c r="AB2065" s="24" t="s">
        <v>32</v>
      </c>
      <c r="AC2065" s="24" t="s">
        <v>32</v>
      </c>
      <c r="AD2065" s="25">
        <v>50000</v>
      </c>
      <c r="AE2065" s="25">
        <v>0</v>
      </c>
      <c r="AF2065" s="25">
        <v>0</v>
      </c>
      <c r="AG2065" s="25">
        <v>0</v>
      </c>
      <c r="AH2065" s="25">
        <v>50000</v>
      </c>
      <c r="AI2065" s="16" t="s">
        <v>17383</v>
      </c>
    </row>
    <row r="2066" spans="1:35" ht="30" x14ac:dyDescent="0.25">
      <c r="A2066" s="17">
        <v>119937</v>
      </c>
      <c r="B2066" s="18">
        <v>4</v>
      </c>
      <c r="C2066" s="16" t="s">
        <v>73</v>
      </c>
      <c r="D2066" s="21">
        <v>41584</v>
      </c>
      <c r="E2066" s="16" t="s">
        <v>1281</v>
      </c>
      <c r="F2066" s="21">
        <v>44215</v>
      </c>
      <c r="G2066" s="16" t="s">
        <v>75</v>
      </c>
      <c r="H2066" s="26" t="s">
        <v>126</v>
      </c>
      <c r="M2066" s="26" t="s">
        <v>17382</v>
      </c>
      <c r="N2066" s="26" t="s">
        <v>17381</v>
      </c>
      <c r="O2066" s="16" t="s">
        <v>60</v>
      </c>
      <c r="P2066" s="26" t="s">
        <v>67</v>
      </c>
      <c r="T2066" s="22">
        <v>0.6</v>
      </c>
      <c r="W2066" s="20" t="s">
        <v>43</v>
      </c>
      <c r="Z2066" s="24" t="s">
        <v>32</v>
      </c>
      <c r="AA2066" s="24" t="s">
        <v>32</v>
      </c>
      <c r="AB2066" s="24" t="s">
        <v>32</v>
      </c>
      <c r="AC2066" s="24" t="s">
        <v>32</v>
      </c>
      <c r="AD2066" s="25">
        <v>300000</v>
      </c>
      <c r="AE2066" s="25">
        <v>0</v>
      </c>
      <c r="AF2066" s="25">
        <v>0</v>
      </c>
      <c r="AG2066" s="25">
        <v>0</v>
      </c>
      <c r="AH2066" s="25">
        <v>300000</v>
      </c>
      <c r="AI2066" s="16" t="s">
        <v>17380</v>
      </c>
    </row>
    <row r="2067" spans="1:35" x14ac:dyDescent="0.25">
      <c r="A2067" s="17">
        <v>119939</v>
      </c>
      <c r="B2067" s="18">
        <v>1</v>
      </c>
      <c r="C2067" s="16" t="s">
        <v>73</v>
      </c>
      <c r="D2067" s="21">
        <v>41586</v>
      </c>
      <c r="E2067" s="16" t="s">
        <v>1609</v>
      </c>
      <c r="F2067" s="21">
        <v>41586</v>
      </c>
      <c r="G2067" s="16" t="s">
        <v>1609</v>
      </c>
      <c r="H2067" s="26" t="s">
        <v>34</v>
      </c>
      <c r="L2067" s="16" t="s">
        <v>110</v>
      </c>
      <c r="M2067" s="26" t="s">
        <v>17379</v>
      </c>
      <c r="O2067" s="16" t="s">
        <v>1612</v>
      </c>
      <c r="T2067" s="23" t="s">
        <v>32</v>
      </c>
      <c r="W2067" s="20" t="s">
        <v>43</v>
      </c>
      <c r="Z2067" s="24" t="s">
        <v>32</v>
      </c>
      <c r="AA2067" s="24" t="s">
        <v>32</v>
      </c>
      <c r="AB2067" s="24" t="s">
        <v>32</v>
      </c>
      <c r="AC2067" s="24" t="s">
        <v>32</v>
      </c>
      <c r="AD2067" s="25">
        <v>0</v>
      </c>
      <c r="AE2067" s="25">
        <v>0</v>
      </c>
      <c r="AF2067" s="25">
        <v>57425.33</v>
      </c>
      <c r="AG2067" s="25">
        <v>0</v>
      </c>
      <c r="AH2067" s="25">
        <v>57425.33</v>
      </c>
      <c r="AI2067" s="16" t="s">
        <v>17378</v>
      </c>
    </row>
    <row r="2068" spans="1:35" x14ac:dyDescent="0.25">
      <c r="A2068" s="17">
        <v>119950</v>
      </c>
      <c r="B2068" s="18">
        <v>1</v>
      </c>
      <c r="C2068" s="16" t="s">
        <v>73</v>
      </c>
      <c r="D2068" s="21">
        <v>41592</v>
      </c>
      <c r="E2068" s="16" t="s">
        <v>142</v>
      </c>
      <c r="F2068" s="21">
        <v>43419</v>
      </c>
      <c r="G2068" s="16" t="s">
        <v>75</v>
      </c>
      <c r="H2068" s="26" t="s">
        <v>1163</v>
      </c>
      <c r="M2068" s="26" t="s">
        <v>17377</v>
      </c>
      <c r="O2068" s="16" t="s">
        <v>78</v>
      </c>
      <c r="P2068" s="26" t="s">
        <v>198</v>
      </c>
      <c r="T2068" s="23" t="s">
        <v>32</v>
      </c>
      <c r="W2068" s="20" t="s">
        <v>43</v>
      </c>
      <c r="Z2068" s="24" t="s">
        <v>32</v>
      </c>
      <c r="AA2068" s="24" t="s">
        <v>32</v>
      </c>
      <c r="AB2068" s="24" t="s">
        <v>32</v>
      </c>
      <c r="AC2068" s="24" t="s">
        <v>32</v>
      </c>
      <c r="AD2068" s="25">
        <v>0</v>
      </c>
      <c r="AE2068" s="25">
        <v>0</v>
      </c>
      <c r="AF2068" s="25">
        <v>1225794.6000000001</v>
      </c>
      <c r="AG2068" s="25">
        <v>0</v>
      </c>
      <c r="AH2068" s="25">
        <v>1225794.6000000001</v>
      </c>
      <c r="AI2068" s="16" t="s">
        <v>17376</v>
      </c>
    </row>
    <row r="2069" spans="1:35" x14ac:dyDescent="0.25">
      <c r="A2069" s="17">
        <v>119951</v>
      </c>
      <c r="B2069" s="18">
        <v>2</v>
      </c>
      <c r="C2069" s="16" t="s">
        <v>73</v>
      </c>
      <c r="D2069" s="21">
        <v>41592</v>
      </c>
      <c r="E2069" s="16" t="s">
        <v>142</v>
      </c>
      <c r="F2069" s="21">
        <v>43419</v>
      </c>
      <c r="G2069" s="16" t="s">
        <v>75</v>
      </c>
      <c r="H2069" s="26" t="s">
        <v>1336</v>
      </c>
      <c r="M2069" s="26" t="s">
        <v>17375</v>
      </c>
      <c r="O2069" s="16" t="s">
        <v>78</v>
      </c>
      <c r="P2069" s="26" t="s">
        <v>198</v>
      </c>
      <c r="T2069" s="23" t="s">
        <v>32</v>
      </c>
      <c r="W2069" s="20" t="s">
        <v>43</v>
      </c>
      <c r="Z2069" s="24" t="s">
        <v>32</v>
      </c>
      <c r="AA2069" s="24" t="s">
        <v>32</v>
      </c>
      <c r="AB2069" s="24" t="s">
        <v>32</v>
      </c>
      <c r="AC2069" s="24" t="s">
        <v>32</v>
      </c>
      <c r="AD2069" s="25">
        <v>0</v>
      </c>
      <c r="AE2069" s="25">
        <v>0</v>
      </c>
      <c r="AF2069" s="25">
        <v>18146.12</v>
      </c>
      <c r="AG2069" s="25">
        <v>0</v>
      </c>
      <c r="AH2069" s="25">
        <v>18146.12</v>
      </c>
      <c r="AI2069" s="16" t="s">
        <v>17374</v>
      </c>
    </row>
    <row r="2070" spans="1:35" x14ac:dyDescent="0.25">
      <c r="A2070" s="17">
        <v>119952</v>
      </c>
      <c r="B2070" s="18">
        <v>3</v>
      </c>
      <c r="C2070" s="16" t="s">
        <v>73</v>
      </c>
      <c r="D2070" s="21">
        <v>41592</v>
      </c>
      <c r="E2070" s="16" t="s">
        <v>142</v>
      </c>
      <c r="F2070" s="21">
        <v>43419</v>
      </c>
      <c r="G2070" s="16" t="s">
        <v>75</v>
      </c>
      <c r="H2070" s="26" t="s">
        <v>766</v>
      </c>
      <c r="M2070" s="26" t="s">
        <v>17373</v>
      </c>
      <c r="O2070" s="16" t="s">
        <v>78</v>
      </c>
      <c r="P2070" s="26" t="s">
        <v>198</v>
      </c>
      <c r="T2070" s="23" t="s">
        <v>32</v>
      </c>
      <c r="W2070" s="20" t="s">
        <v>43</v>
      </c>
      <c r="Z2070" s="24" t="s">
        <v>32</v>
      </c>
      <c r="AA2070" s="24" t="s">
        <v>32</v>
      </c>
      <c r="AB2070" s="24" t="s">
        <v>32</v>
      </c>
      <c r="AC2070" s="24" t="s">
        <v>32</v>
      </c>
      <c r="AD2070" s="25">
        <v>0</v>
      </c>
      <c r="AE2070" s="25">
        <v>0</v>
      </c>
      <c r="AF2070" s="25">
        <v>397875.95</v>
      </c>
      <c r="AG2070" s="25">
        <v>0</v>
      </c>
      <c r="AH2070" s="25">
        <v>397875.95</v>
      </c>
      <c r="AI2070" s="16" t="s">
        <v>17372</v>
      </c>
    </row>
    <row r="2071" spans="1:35" x14ac:dyDescent="0.25">
      <c r="A2071" s="17">
        <v>119953</v>
      </c>
      <c r="B2071" s="18">
        <v>4</v>
      </c>
      <c r="C2071" s="16" t="s">
        <v>73</v>
      </c>
      <c r="D2071" s="21">
        <v>41592</v>
      </c>
      <c r="E2071" s="16" t="s">
        <v>142</v>
      </c>
      <c r="F2071" s="21">
        <v>43419</v>
      </c>
      <c r="G2071" s="16" t="s">
        <v>75</v>
      </c>
      <c r="H2071" s="26" t="s">
        <v>186</v>
      </c>
      <c r="M2071" s="26" t="s">
        <v>17371</v>
      </c>
      <c r="O2071" s="16" t="s">
        <v>78</v>
      </c>
      <c r="P2071" s="26" t="s">
        <v>198</v>
      </c>
      <c r="T2071" s="23" t="s">
        <v>32</v>
      </c>
      <c r="W2071" s="20" t="s">
        <v>43</v>
      </c>
      <c r="Z2071" s="24" t="s">
        <v>32</v>
      </c>
      <c r="AA2071" s="24" t="s">
        <v>32</v>
      </c>
      <c r="AB2071" s="24" t="s">
        <v>32</v>
      </c>
      <c r="AC2071" s="24" t="s">
        <v>32</v>
      </c>
      <c r="AD2071" s="25">
        <v>0</v>
      </c>
      <c r="AE2071" s="25">
        <v>0</v>
      </c>
      <c r="AF2071" s="25">
        <v>4505.8</v>
      </c>
      <c r="AG2071" s="25">
        <v>0</v>
      </c>
      <c r="AH2071" s="25">
        <v>4505.8</v>
      </c>
      <c r="AI2071" s="16" t="s">
        <v>17370</v>
      </c>
    </row>
    <row r="2072" spans="1:35" x14ac:dyDescent="0.25">
      <c r="A2072" s="17">
        <v>119956.01</v>
      </c>
      <c r="B2072" s="18">
        <v>2</v>
      </c>
      <c r="C2072" s="16" t="s">
        <v>73</v>
      </c>
      <c r="D2072" s="21">
        <v>44336</v>
      </c>
      <c r="E2072" s="16" t="s">
        <v>142</v>
      </c>
      <c r="F2072" s="21">
        <v>44342</v>
      </c>
      <c r="G2072" s="16" t="s">
        <v>529</v>
      </c>
      <c r="H2072" s="26" t="s">
        <v>380</v>
      </c>
      <c r="I2072" s="16" t="s">
        <v>539</v>
      </c>
      <c r="J2072" s="20" t="s">
        <v>116</v>
      </c>
      <c r="L2072" s="16" t="s">
        <v>116</v>
      </c>
      <c r="M2072" s="26" t="s">
        <v>1953</v>
      </c>
      <c r="O2072" s="16" t="s">
        <v>179</v>
      </c>
      <c r="P2072" s="26" t="s">
        <v>79</v>
      </c>
      <c r="R2072" s="16" t="s">
        <v>41</v>
      </c>
      <c r="S2072" s="16" t="s">
        <v>84</v>
      </c>
      <c r="T2072" s="22">
        <v>0</v>
      </c>
      <c r="U2072" s="21">
        <v>44428</v>
      </c>
      <c r="W2072" s="20" t="s">
        <v>43</v>
      </c>
      <c r="X2072" s="16" t="s">
        <v>78</v>
      </c>
      <c r="Y2072" s="26" t="s">
        <v>1954</v>
      </c>
      <c r="Z2072" s="25">
        <v>0</v>
      </c>
      <c r="AA2072" s="25">
        <v>0</v>
      </c>
      <c r="AB2072" s="25">
        <v>76500</v>
      </c>
      <c r="AC2072" s="25">
        <v>0</v>
      </c>
      <c r="AD2072" s="25">
        <v>0</v>
      </c>
      <c r="AE2072" s="25">
        <v>0</v>
      </c>
      <c r="AF2072" s="25">
        <v>76500</v>
      </c>
      <c r="AG2072" s="25">
        <v>0</v>
      </c>
      <c r="AH2072" s="25">
        <v>76500</v>
      </c>
      <c r="AI2072" s="16" t="s">
        <v>1955</v>
      </c>
    </row>
    <row r="2073" spans="1:35" x14ac:dyDescent="0.25">
      <c r="A2073" s="17">
        <v>119959</v>
      </c>
      <c r="B2073" s="18">
        <v>4</v>
      </c>
      <c r="C2073" s="16" t="s">
        <v>73</v>
      </c>
      <c r="D2073" s="21">
        <v>41592</v>
      </c>
      <c r="E2073" s="16" t="s">
        <v>142</v>
      </c>
      <c r="F2073" s="21">
        <v>43487</v>
      </c>
      <c r="G2073" s="16" t="s">
        <v>75</v>
      </c>
      <c r="H2073" s="26" t="s">
        <v>794</v>
      </c>
      <c r="I2073" s="16" t="s">
        <v>608</v>
      </c>
      <c r="J2073" s="20" t="s">
        <v>116</v>
      </c>
      <c r="L2073" s="16" t="s">
        <v>116</v>
      </c>
      <c r="M2073" s="26" t="s">
        <v>17369</v>
      </c>
      <c r="O2073" s="16" t="s">
        <v>179</v>
      </c>
      <c r="P2073" s="26" t="s">
        <v>79</v>
      </c>
      <c r="R2073" s="16" t="s">
        <v>41</v>
      </c>
      <c r="S2073" s="16" t="s">
        <v>84</v>
      </c>
      <c r="T2073" s="22">
        <v>0</v>
      </c>
      <c r="W2073" s="20" t="s">
        <v>43</v>
      </c>
      <c r="X2073" s="16" t="s">
        <v>140</v>
      </c>
      <c r="Y2073" s="26" t="s">
        <v>17368</v>
      </c>
      <c r="Z2073" s="24" t="s">
        <v>32</v>
      </c>
      <c r="AA2073" s="24" t="s">
        <v>32</v>
      </c>
      <c r="AB2073" s="24" t="s">
        <v>32</v>
      </c>
      <c r="AC2073" s="24" t="s">
        <v>32</v>
      </c>
      <c r="AD2073" s="25">
        <v>0</v>
      </c>
      <c r="AE2073" s="25">
        <v>0</v>
      </c>
      <c r="AF2073" s="25">
        <v>31100</v>
      </c>
      <c r="AG2073" s="25">
        <v>0</v>
      </c>
      <c r="AH2073" s="25">
        <v>31100</v>
      </c>
      <c r="AI2073" s="16" t="s">
        <v>17367</v>
      </c>
    </row>
    <row r="2074" spans="1:35" x14ac:dyDescent="0.25">
      <c r="A2074" s="17">
        <v>119961</v>
      </c>
      <c r="B2074" s="18">
        <v>2</v>
      </c>
      <c r="C2074" s="16" t="s">
        <v>73</v>
      </c>
      <c r="D2074" s="21">
        <v>41592</v>
      </c>
      <c r="E2074" s="16" t="s">
        <v>142</v>
      </c>
      <c r="F2074" s="21">
        <v>43500</v>
      </c>
      <c r="G2074" s="16" t="s">
        <v>75</v>
      </c>
      <c r="H2074" s="26" t="s">
        <v>170</v>
      </c>
      <c r="I2074" s="16" t="s">
        <v>155</v>
      </c>
      <c r="J2074" s="20" t="s">
        <v>148</v>
      </c>
      <c r="L2074" s="16" t="s">
        <v>149</v>
      </c>
      <c r="M2074" s="26" t="s">
        <v>17366</v>
      </c>
      <c r="O2074" s="16" t="s">
        <v>179</v>
      </c>
      <c r="P2074" s="26" t="s">
        <v>79</v>
      </c>
      <c r="R2074" s="16" t="s">
        <v>41</v>
      </c>
      <c r="S2074" s="16" t="s">
        <v>84</v>
      </c>
      <c r="T2074" s="22">
        <v>0</v>
      </c>
      <c r="W2074" s="20" t="s">
        <v>43</v>
      </c>
      <c r="X2074" s="16" t="s">
        <v>454</v>
      </c>
      <c r="Y2074" s="26" t="s">
        <v>7340</v>
      </c>
      <c r="Z2074" s="24" t="s">
        <v>32</v>
      </c>
      <c r="AA2074" s="24" t="s">
        <v>32</v>
      </c>
      <c r="AB2074" s="24" t="s">
        <v>32</v>
      </c>
      <c r="AC2074" s="24" t="s">
        <v>32</v>
      </c>
      <c r="AD2074" s="25">
        <v>0</v>
      </c>
      <c r="AE2074" s="25">
        <v>0</v>
      </c>
      <c r="AF2074" s="25">
        <v>8000</v>
      </c>
      <c r="AG2074" s="25">
        <v>0</v>
      </c>
      <c r="AH2074" s="25">
        <v>8000</v>
      </c>
      <c r="AI2074" s="16" t="s">
        <v>17365</v>
      </c>
    </row>
    <row r="2075" spans="1:35" x14ac:dyDescent="0.25">
      <c r="A2075" s="17">
        <v>119967</v>
      </c>
      <c r="B2075" s="18">
        <v>1</v>
      </c>
      <c r="C2075" s="16" t="s">
        <v>73</v>
      </c>
      <c r="D2075" s="21">
        <v>41597</v>
      </c>
      <c r="E2075" s="16" t="s">
        <v>142</v>
      </c>
      <c r="F2075" s="21">
        <v>43476</v>
      </c>
      <c r="G2075" s="16" t="s">
        <v>75</v>
      </c>
      <c r="H2075" s="26" t="s">
        <v>34</v>
      </c>
      <c r="M2075" s="26" t="s">
        <v>17364</v>
      </c>
      <c r="O2075" s="16" t="s">
        <v>78</v>
      </c>
      <c r="T2075" s="23" t="s">
        <v>32</v>
      </c>
      <c r="W2075" s="20" t="s">
        <v>43</v>
      </c>
      <c r="Z2075" s="24" t="s">
        <v>32</v>
      </c>
      <c r="AA2075" s="24" t="s">
        <v>32</v>
      </c>
      <c r="AB2075" s="24" t="s">
        <v>32</v>
      </c>
      <c r="AC2075" s="24" t="s">
        <v>32</v>
      </c>
      <c r="AD2075" s="25">
        <v>458508</v>
      </c>
      <c r="AE2075" s="25">
        <v>0</v>
      </c>
      <c r="AF2075" s="25">
        <v>0</v>
      </c>
      <c r="AG2075" s="25">
        <v>0</v>
      </c>
      <c r="AH2075" s="25">
        <v>458508</v>
      </c>
    </row>
    <row r="2076" spans="1:35" ht="30" x14ac:dyDescent="0.25">
      <c r="A2076" s="17">
        <v>119973</v>
      </c>
      <c r="B2076" s="18">
        <v>2</v>
      </c>
      <c r="C2076" s="16" t="s">
        <v>73</v>
      </c>
      <c r="D2076" s="21">
        <v>41597</v>
      </c>
      <c r="E2076" s="16" t="s">
        <v>654</v>
      </c>
      <c r="F2076" s="21">
        <v>44362</v>
      </c>
      <c r="G2076" s="16" t="s">
        <v>109</v>
      </c>
      <c r="H2076" s="26" t="s">
        <v>241</v>
      </c>
      <c r="I2076" s="16" t="s">
        <v>605</v>
      </c>
      <c r="J2076" s="20" t="s">
        <v>116</v>
      </c>
      <c r="L2076" s="16" t="s">
        <v>116</v>
      </c>
      <c r="M2076" s="26" t="s">
        <v>17363</v>
      </c>
      <c r="N2076" s="26" t="s">
        <v>627</v>
      </c>
      <c r="O2076" s="16" t="s">
        <v>632</v>
      </c>
      <c r="P2076" s="26" t="s">
        <v>627</v>
      </c>
      <c r="T2076" s="22">
        <v>0.06</v>
      </c>
      <c r="W2076" s="20" t="s">
        <v>43</v>
      </c>
      <c r="X2076" s="16" t="s">
        <v>140</v>
      </c>
      <c r="Z2076" s="24" t="s">
        <v>32</v>
      </c>
      <c r="AA2076" s="24" t="s">
        <v>32</v>
      </c>
      <c r="AB2076" s="24" t="s">
        <v>32</v>
      </c>
      <c r="AC2076" s="24" t="s">
        <v>32</v>
      </c>
      <c r="AD2076" s="25">
        <v>23646.9</v>
      </c>
      <c r="AE2076" s="25">
        <v>0</v>
      </c>
      <c r="AF2076" s="25">
        <v>0</v>
      </c>
      <c r="AG2076" s="25">
        <v>0</v>
      </c>
      <c r="AH2076" s="25">
        <v>23646.9</v>
      </c>
      <c r="AI2076" s="16" t="s">
        <v>17362</v>
      </c>
    </row>
    <row r="2077" spans="1:35" ht="30" x14ac:dyDescent="0.25">
      <c r="A2077" s="17">
        <v>119986</v>
      </c>
      <c r="B2077" s="18">
        <v>2</v>
      </c>
      <c r="C2077" s="16" t="s">
        <v>47</v>
      </c>
      <c r="D2077" s="21">
        <v>41600</v>
      </c>
      <c r="E2077" s="16" t="s">
        <v>654</v>
      </c>
      <c r="F2077" s="21">
        <v>44089</v>
      </c>
      <c r="G2077" s="16" t="s">
        <v>103</v>
      </c>
      <c r="H2077" s="26" t="s">
        <v>212</v>
      </c>
      <c r="I2077" s="16" t="s">
        <v>1956</v>
      </c>
      <c r="J2077" s="20" t="s">
        <v>116</v>
      </c>
      <c r="L2077" s="16" t="s">
        <v>116</v>
      </c>
      <c r="M2077" s="26" t="s">
        <v>1957</v>
      </c>
      <c r="N2077" s="26" t="s">
        <v>1958</v>
      </c>
      <c r="O2077" s="16" t="s">
        <v>78</v>
      </c>
      <c r="P2077" s="26" t="s">
        <v>453</v>
      </c>
      <c r="T2077" s="22">
        <v>5.27</v>
      </c>
      <c r="U2077" s="21">
        <v>43329</v>
      </c>
      <c r="W2077" s="20" t="s">
        <v>43</v>
      </c>
      <c r="X2077" s="16" t="s">
        <v>78</v>
      </c>
      <c r="Z2077" s="25">
        <v>-525.29</v>
      </c>
      <c r="AA2077" s="25">
        <v>0</v>
      </c>
      <c r="AB2077" s="25">
        <v>3583.48</v>
      </c>
      <c r="AC2077" s="25">
        <v>0</v>
      </c>
      <c r="AD2077" s="25">
        <v>29474.71</v>
      </c>
      <c r="AE2077" s="25">
        <v>0</v>
      </c>
      <c r="AF2077" s="25">
        <v>50406.48</v>
      </c>
      <c r="AG2077" s="25">
        <v>0</v>
      </c>
      <c r="AH2077" s="25">
        <v>79881.19</v>
      </c>
      <c r="AI2077" s="16" t="s">
        <v>1959</v>
      </c>
    </row>
    <row r="2078" spans="1:35" ht="30" x14ac:dyDescent="0.25">
      <c r="A2078" s="17">
        <v>119989.02</v>
      </c>
      <c r="B2078" s="18">
        <v>2</v>
      </c>
      <c r="C2078" s="16" t="s">
        <v>47</v>
      </c>
      <c r="D2078" s="21">
        <v>42922</v>
      </c>
      <c r="E2078" s="16" t="s">
        <v>102</v>
      </c>
      <c r="F2078" s="21">
        <v>43474</v>
      </c>
      <c r="G2078" s="16" t="s">
        <v>103</v>
      </c>
      <c r="H2078" s="26" t="s">
        <v>286</v>
      </c>
      <c r="M2078" s="26" t="s">
        <v>1960</v>
      </c>
      <c r="N2078" s="26" t="s">
        <v>1960</v>
      </c>
      <c r="O2078" s="16" t="s">
        <v>78</v>
      </c>
      <c r="P2078" s="26" t="s">
        <v>100</v>
      </c>
      <c r="T2078" s="23" t="s">
        <v>32</v>
      </c>
      <c r="W2078" s="20" t="s">
        <v>43</v>
      </c>
      <c r="Z2078" s="25">
        <v>16221.45</v>
      </c>
      <c r="AA2078" s="25">
        <v>0</v>
      </c>
      <c r="AB2078" s="25">
        <v>0</v>
      </c>
      <c r="AC2078" s="25">
        <v>0</v>
      </c>
      <c r="AD2078" s="25">
        <v>211221.45</v>
      </c>
      <c r="AE2078" s="25">
        <v>0</v>
      </c>
      <c r="AF2078" s="25">
        <v>0</v>
      </c>
      <c r="AG2078" s="25">
        <v>0</v>
      </c>
      <c r="AH2078" s="25">
        <v>211221.45</v>
      </c>
    </row>
    <row r="2079" spans="1:35" ht="30" x14ac:dyDescent="0.25">
      <c r="A2079" s="17">
        <v>119989.03</v>
      </c>
      <c r="B2079" s="18">
        <v>2</v>
      </c>
      <c r="C2079" s="16" t="s">
        <v>73</v>
      </c>
      <c r="D2079" s="21">
        <v>43873</v>
      </c>
      <c r="E2079" s="16" t="s">
        <v>108</v>
      </c>
      <c r="F2079" s="21">
        <v>44336</v>
      </c>
      <c r="G2079" s="16" t="s">
        <v>109</v>
      </c>
      <c r="H2079" s="26" t="s">
        <v>286</v>
      </c>
      <c r="L2079" s="16" t="s">
        <v>110</v>
      </c>
      <c r="M2079" s="26" t="s">
        <v>17361</v>
      </c>
      <c r="O2079" s="16" t="s">
        <v>112</v>
      </c>
      <c r="P2079" s="26" t="s">
        <v>100</v>
      </c>
      <c r="T2079" s="23" t="s">
        <v>32</v>
      </c>
      <c r="W2079" s="20" t="s">
        <v>43</v>
      </c>
      <c r="Z2079" s="24" t="s">
        <v>32</v>
      </c>
      <c r="AA2079" s="24" t="s">
        <v>32</v>
      </c>
      <c r="AB2079" s="24" t="s">
        <v>32</v>
      </c>
      <c r="AC2079" s="24" t="s">
        <v>32</v>
      </c>
      <c r="AD2079" s="25">
        <v>355000</v>
      </c>
      <c r="AE2079" s="25">
        <v>0</v>
      </c>
      <c r="AF2079" s="25">
        <v>0</v>
      </c>
      <c r="AG2079" s="25">
        <v>0</v>
      </c>
      <c r="AH2079" s="25">
        <v>355000</v>
      </c>
    </row>
    <row r="2080" spans="1:35" ht="30" x14ac:dyDescent="0.25">
      <c r="A2080" s="17">
        <v>119990.03</v>
      </c>
      <c r="B2080" s="18">
        <v>2</v>
      </c>
      <c r="C2080" s="16" t="s">
        <v>73</v>
      </c>
      <c r="D2080" s="21">
        <v>43873</v>
      </c>
      <c r="E2080" s="16" t="s">
        <v>108</v>
      </c>
      <c r="F2080" s="21">
        <v>44336</v>
      </c>
      <c r="G2080" s="16" t="s">
        <v>109</v>
      </c>
      <c r="H2080" s="26" t="s">
        <v>286</v>
      </c>
      <c r="L2080" s="16" t="s">
        <v>110</v>
      </c>
      <c r="M2080" s="26" t="s">
        <v>1961</v>
      </c>
      <c r="O2080" s="16" t="s">
        <v>112</v>
      </c>
      <c r="P2080" s="26" t="s">
        <v>100</v>
      </c>
      <c r="T2080" s="23" t="s">
        <v>32</v>
      </c>
      <c r="W2080" s="20" t="s">
        <v>43</v>
      </c>
      <c r="Z2080" s="25">
        <v>1316000</v>
      </c>
      <c r="AA2080" s="25">
        <v>0</v>
      </c>
      <c r="AB2080" s="25">
        <v>0</v>
      </c>
      <c r="AC2080" s="25">
        <v>0</v>
      </c>
      <c r="AD2080" s="25">
        <v>2632000</v>
      </c>
      <c r="AE2080" s="25">
        <v>0</v>
      </c>
      <c r="AF2080" s="25">
        <v>0</v>
      </c>
      <c r="AG2080" s="25">
        <v>0</v>
      </c>
      <c r="AH2080" s="25">
        <v>2632000</v>
      </c>
    </row>
    <row r="2081" spans="1:35" ht="30" x14ac:dyDescent="0.25">
      <c r="A2081" s="17">
        <v>120003</v>
      </c>
      <c r="B2081" s="18">
        <v>4</v>
      </c>
      <c r="C2081" s="16" t="s">
        <v>47</v>
      </c>
      <c r="D2081" s="21">
        <v>41612</v>
      </c>
      <c r="E2081" s="16" t="s">
        <v>654</v>
      </c>
      <c r="F2081" s="21">
        <v>43311</v>
      </c>
      <c r="G2081" s="16" t="s">
        <v>103</v>
      </c>
      <c r="H2081" s="26" t="s">
        <v>295</v>
      </c>
      <c r="I2081" s="16" t="s">
        <v>1962</v>
      </c>
      <c r="J2081" s="20" t="s">
        <v>116</v>
      </c>
      <c r="K2081" s="16" t="s">
        <v>1851</v>
      </c>
      <c r="L2081" s="16" t="s">
        <v>116</v>
      </c>
      <c r="M2081" s="26" t="s">
        <v>1963</v>
      </c>
      <c r="N2081" s="26" t="s">
        <v>453</v>
      </c>
      <c r="O2081" s="16" t="s">
        <v>632</v>
      </c>
      <c r="P2081" s="26" t="s">
        <v>453</v>
      </c>
      <c r="T2081" s="22">
        <v>1.1000000000000001</v>
      </c>
      <c r="U2081" s="21">
        <v>42650</v>
      </c>
      <c r="W2081" s="20" t="s">
        <v>43</v>
      </c>
      <c r="X2081" s="16" t="s">
        <v>78</v>
      </c>
      <c r="Z2081" s="25">
        <v>-9562.68</v>
      </c>
      <c r="AA2081" s="25">
        <v>0</v>
      </c>
      <c r="AB2081" s="25">
        <v>10745.42</v>
      </c>
      <c r="AC2081" s="25">
        <v>0</v>
      </c>
      <c r="AD2081" s="25">
        <v>11070.43</v>
      </c>
      <c r="AE2081" s="25">
        <v>0</v>
      </c>
      <c r="AF2081" s="25">
        <v>41484.42</v>
      </c>
      <c r="AG2081" s="25">
        <v>0</v>
      </c>
      <c r="AH2081" s="25">
        <v>52554.85</v>
      </c>
      <c r="AI2081" s="16" t="s">
        <v>1964</v>
      </c>
    </row>
    <row r="2082" spans="1:35" ht="30" x14ac:dyDescent="0.25">
      <c r="A2082" s="17">
        <v>120004</v>
      </c>
      <c r="B2082" s="18">
        <v>1</v>
      </c>
      <c r="C2082" s="16" t="s">
        <v>73</v>
      </c>
      <c r="D2082" s="21">
        <v>41612</v>
      </c>
      <c r="E2082" s="16" t="s">
        <v>1058</v>
      </c>
      <c r="F2082" s="21">
        <v>44215</v>
      </c>
      <c r="G2082" s="16" t="s">
        <v>75</v>
      </c>
      <c r="H2082" s="26" t="s">
        <v>320</v>
      </c>
      <c r="M2082" s="26" t="s">
        <v>17360</v>
      </c>
      <c r="N2082" s="26" t="s">
        <v>17359</v>
      </c>
      <c r="O2082" s="16" t="s">
        <v>60</v>
      </c>
      <c r="P2082" s="26" t="s">
        <v>100</v>
      </c>
      <c r="T2082" s="22">
        <v>0</v>
      </c>
      <c r="W2082" s="20" t="s">
        <v>43</v>
      </c>
      <c r="Z2082" s="24" t="s">
        <v>32</v>
      </c>
      <c r="AA2082" s="24" t="s">
        <v>32</v>
      </c>
      <c r="AB2082" s="24" t="s">
        <v>32</v>
      </c>
      <c r="AC2082" s="24" t="s">
        <v>32</v>
      </c>
      <c r="AD2082" s="25">
        <v>931100</v>
      </c>
      <c r="AE2082" s="25">
        <v>100000</v>
      </c>
      <c r="AF2082" s="25">
        <v>0</v>
      </c>
      <c r="AG2082" s="25">
        <v>0</v>
      </c>
      <c r="AH2082" s="25">
        <v>1031100</v>
      </c>
      <c r="AI2082" s="16" t="s">
        <v>17358</v>
      </c>
    </row>
    <row r="2083" spans="1:35" ht="30" x14ac:dyDescent="0.25">
      <c r="A2083" s="17">
        <v>120004.01</v>
      </c>
      <c r="B2083" s="18">
        <v>1</v>
      </c>
      <c r="C2083" s="16" t="s">
        <v>73</v>
      </c>
      <c r="D2083" s="21">
        <v>42262</v>
      </c>
      <c r="E2083" s="16" t="s">
        <v>2154</v>
      </c>
      <c r="F2083" s="21">
        <v>44215</v>
      </c>
      <c r="G2083" s="16" t="s">
        <v>75</v>
      </c>
      <c r="H2083" s="26" t="s">
        <v>320</v>
      </c>
      <c r="M2083" s="26" t="s">
        <v>17357</v>
      </c>
      <c r="N2083" s="26" t="s">
        <v>17356</v>
      </c>
      <c r="O2083" s="16" t="s">
        <v>60</v>
      </c>
      <c r="P2083" s="26" t="s">
        <v>100</v>
      </c>
      <c r="T2083" s="23" t="s">
        <v>32</v>
      </c>
      <c r="W2083" s="20" t="s">
        <v>43</v>
      </c>
      <c r="X2083" s="16" t="s">
        <v>511</v>
      </c>
      <c r="Z2083" s="24" t="s">
        <v>32</v>
      </c>
      <c r="AA2083" s="24" t="s">
        <v>32</v>
      </c>
      <c r="AB2083" s="24" t="s">
        <v>32</v>
      </c>
      <c r="AC2083" s="24" t="s">
        <v>32</v>
      </c>
      <c r="AD2083" s="25">
        <v>215000</v>
      </c>
      <c r="AE2083" s="25">
        <v>0</v>
      </c>
      <c r="AF2083" s="25">
        <v>0</v>
      </c>
      <c r="AG2083" s="25">
        <v>0</v>
      </c>
      <c r="AH2083" s="25">
        <v>215000</v>
      </c>
      <c r="AI2083" s="16" t="s">
        <v>17355</v>
      </c>
    </row>
    <row r="2084" spans="1:35" x14ac:dyDescent="0.25">
      <c r="A2084" s="17">
        <v>120008.05</v>
      </c>
      <c r="B2084" s="18">
        <v>3</v>
      </c>
      <c r="C2084" s="16" t="s">
        <v>474</v>
      </c>
      <c r="D2084" s="21">
        <v>43320</v>
      </c>
      <c r="E2084" s="16" t="s">
        <v>176</v>
      </c>
      <c r="F2084" s="21">
        <v>44281</v>
      </c>
      <c r="G2084" s="16" t="s">
        <v>32</v>
      </c>
      <c r="H2084" s="26" t="s">
        <v>766</v>
      </c>
      <c r="M2084" s="26" t="s">
        <v>17354</v>
      </c>
      <c r="O2084" s="16" t="s">
        <v>151</v>
      </c>
      <c r="P2084" s="26" t="s">
        <v>757</v>
      </c>
      <c r="T2084" s="23" t="s">
        <v>32</v>
      </c>
      <c r="U2084" s="21">
        <v>43406</v>
      </c>
      <c r="W2084" s="20" t="s">
        <v>43</v>
      </c>
      <c r="Z2084" s="24" t="s">
        <v>32</v>
      </c>
      <c r="AA2084" s="24" t="s">
        <v>32</v>
      </c>
      <c r="AB2084" s="24" t="s">
        <v>32</v>
      </c>
      <c r="AC2084" s="24" t="s">
        <v>32</v>
      </c>
      <c r="AD2084" s="25">
        <v>0</v>
      </c>
      <c r="AE2084" s="25">
        <v>0</v>
      </c>
      <c r="AF2084" s="25">
        <v>467559</v>
      </c>
      <c r="AG2084" s="25">
        <v>0</v>
      </c>
      <c r="AH2084" s="25">
        <v>467559</v>
      </c>
      <c r="AI2084" s="16" t="s">
        <v>17353</v>
      </c>
    </row>
    <row r="2085" spans="1:35" x14ac:dyDescent="0.25">
      <c r="A2085" s="17">
        <v>120008.06</v>
      </c>
      <c r="B2085" s="18">
        <v>3</v>
      </c>
      <c r="C2085" s="16" t="s">
        <v>474</v>
      </c>
      <c r="D2085" s="21">
        <v>43646</v>
      </c>
      <c r="E2085" s="16" t="s">
        <v>486</v>
      </c>
      <c r="F2085" s="21">
        <v>44350</v>
      </c>
      <c r="G2085" s="16" t="s">
        <v>32</v>
      </c>
      <c r="H2085" s="26" t="s">
        <v>766</v>
      </c>
      <c r="M2085" s="26" t="s">
        <v>17352</v>
      </c>
      <c r="O2085" s="16" t="s">
        <v>151</v>
      </c>
      <c r="P2085" s="26" t="s">
        <v>757</v>
      </c>
      <c r="T2085" s="22">
        <v>296.11</v>
      </c>
      <c r="U2085" s="21">
        <v>43777</v>
      </c>
      <c r="W2085" s="20" t="s">
        <v>43</v>
      </c>
      <c r="Z2085" s="24" t="s">
        <v>32</v>
      </c>
      <c r="AA2085" s="24" t="s">
        <v>32</v>
      </c>
      <c r="AB2085" s="24" t="s">
        <v>32</v>
      </c>
      <c r="AC2085" s="24" t="s">
        <v>32</v>
      </c>
      <c r="AD2085" s="25">
        <v>0</v>
      </c>
      <c r="AE2085" s="25">
        <v>0</v>
      </c>
      <c r="AF2085" s="25">
        <v>561274</v>
      </c>
      <c r="AG2085" s="25">
        <v>0</v>
      </c>
      <c r="AH2085" s="25">
        <v>561274</v>
      </c>
      <c r="AI2085" s="16" t="s">
        <v>17351</v>
      </c>
    </row>
    <row r="2086" spans="1:35" x14ac:dyDescent="0.25">
      <c r="A2086" s="17">
        <v>120008.07</v>
      </c>
      <c r="B2086" s="18">
        <v>3</v>
      </c>
      <c r="C2086" s="16" t="s">
        <v>31</v>
      </c>
      <c r="D2086" s="21">
        <v>44004</v>
      </c>
      <c r="E2086" s="16" t="s">
        <v>486</v>
      </c>
      <c r="F2086" s="21">
        <v>44169</v>
      </c>
      <c r="G2086" s="16" t="s">
        <v>1568</v>
      </c>
      <c r="H2086" s="26" t="s">
        <v>766</v>
      </c>
      <c r="M2086" s="26" t="s">
        <v>1965</v>
      </c>
      <c r="O2086" s="16" t="s">
        <v>151</v>
      </c>
      <c r="P2086" s="26" t="s">
        <v>757</v>
      </c>
      <c r="T2086" s="22">
        <v>296.11</v>
      </c>
      <c r="U2086" s="21">
        <v>44141</v>
      </c>
      <c r="W2086" s="20" t="s">
        <v>43</v>
      </c>
      <c r="Z2086" s="25">
        <v>0</v>
      </c>
      <c r="AA2086" s="25">
        <v>0</v>
      </c>
      <c r="AB2086" s="25">
        <v>493552</v>
      </c>
      <c r="AC2086" s="25">
        <v>0</v>
      </c>
      <c r="AD2086" s="25">
        <v>0</v>
      </c>
      <c r="AE2086" s="25">
        <v>0</v>
      </c>
      <c r="AF2086" s="25">
        <v>493552</v>
      </c>
      <c r="AG2086" s="25">
        <v>0</v>
      </c>
      <c r="AH2086" s="25">
        <v>493552</v>
      </c>
      <c r="AI2086" s="16" t="s">
        <v>1966</v>
      </c>
    </row>
    <row r="2087" spans="1:35" x14ac:dyDescent="0.25">
      <c r="A2087" s="17">
        <v>120008.08</v>
      </c>
      <c r="B2087" s="18">
        <v>3</v>
      </c>
      <c r="C2087" s="16" t="s">
        <v>73</v>
      </c>
      <c r="D2087" s="21">
        <v>44330</v>
      </c>
      <c r="E2087" s="16" t="s">
        <v>176</v>
      </c>
      <c r="F2087" s="21">
        <v>44361</v>
      </c>
      <c r="G2087" s="16" t="s">
        <v>718</v>
      </c>
      <c r="H2087" s="26" t="s">
        <v>766</v>
      </c>
      <c r="M2087" s="26" t="s">
        <v>17350</v>
      </c>
      <c r="O2087" s="16" t="s">
        <v>151</v>
      </c>
      <c r="P2087" s="26" t="s">
        <v>757</v>
      </c>
      <c r="T2087" s="22">
        <v>296.11</v>
      </c>
      <c r="U2087" s="21">
        <v>44505</v>
      </c>
      <c r="W2087" s="20" t="s">
        <v>43</v>
      </c>
      <c r="Z2087" s="24" t="s">
        <v>32</v>
      </c>
      <c r="AA2087" s="24" t="s">
        <v>32</v>
      </c>
      <c r="AB2087" s="24" t="s">
        <v>32</v>
      </c>
      <c r="AC2087" s="24" t="s">
        <v>32</v>
      </c>
      <c r="AD2087" s="24" t="s">
        <v>32</v>
      </c>
      <c r="AE2087" s="24" t="s">
        <v>32</v>
      </c>
      <c r="AF2087" s="24" t="s">
        <v>32</v>
      </c>
      <c r="AG2087" s="24" t="s">
        <v>32</v>
      </c>
      <c r="AH2087" s="24" t="s">
        <v>32</v>
      </c>
      <c r="AI2087" s="16" t="s">
        <v>17349</v>
      </c>
    </row>
    <row r="2088" spans="1:35" x14ac:dyDescent="0.25">
      <c r="A2088" s="17">
        <v>120015</v>
      </c>
      <c r="B2088" s="18">
        <v>6</v>
      </c>
      <c r="C2088" s="16" t="s">
        <v>73</v>
      </c>
      <c r="D2088" s="21">
        <v>41618</v>
      </c>
      <c r="E2088" s="16" t="s">
        <v>142</v>
      </c>
      <c r="F2088" s="21">
        <v>43419</v>
      </c>
      <c r="G2088" s="16" t="s">
        <v>75</v>
      </c>
      <c r="H2088" s="26" t="s">
        <v>76</v>
      </c>
      <c r="M2088" s="26" t="s">
        <v>17348</v>
      </c>
      <c r="O2088" s="16" t="s">
        <v>78</v>
      </c>
      <c r="P2088" s="26" t="s">
        <v>78</v>
      </c>
      <c r="T2088" s="23" t="s">
        <v>32</v>
      </c>
      <c r="W2088" s="20" t="s">
        <v>43</v>
      </c>
      <c r="Z2088" s="24" t="s">
        <v>32</v>
      </c>
      <c r="AA2088" s="24" t="s">
        <v>32</v>
      </c>
      <c r="AB2088" s="24" t="s">
        <v>32</v>
      </c>
      <c r="AC2088" s="24" t="s">
        <v>32</v>
      </c>
      <c r="AD2088" s="25">
        <v>90000</v>
      </c>
      <c r="AE2088" s="25">
        <v>0</v>
      </c>
      <c r="AF2088" s="25">
        <v>0</v>
      </c>
      <c r="AG2088" s="25">
        <v>0</v>
      </c>
      <c r="AH2088" s="25">
        <v>90000</v>
      </c>
    </row>
    <row r="2089" spans="1:35" x14ac:dyDescent="0.25">
      <c r="A2089" s="17">
        <v>120016</v>
      </c>
      <c r="B2089" s="18">
        <v>6</v>
      </c>
      <c r="C2089" s="16" t="s">
        <v>73</v>
      </c>
      <c r="D2089" s="21">
        <v>41618</v>
      </c>
      <c r="E2089" s="16" t="s">
        <v>142</v>
      </c>
      <c r="F2089" s="21">
        <v>43419</v>
      </c>
      <c r="G2089" s="16" t="s">
        <v>75</v>
      </c>
      <c r="H2089" s="26" t="s">
        <v>76</v>
      </c>
      <c r="M2089" s="26" t="s">
        <v>17347</v>
      </c>
      <c r="O2089" s="16" t="s">
        <v>78</v>
      </c>
      <c r="P2089" s="26" t="s">
        <v>78</v>
      </c>
      <c r="T2089" s="23" t="s">
        <v>32</v>
      </c>
      <c r="W2089" s="20" t="s">
        <v>43</v>
      </c>
      <c r="Z2089" s="24" t="s">
        <v>32</v>
      </c>
      <c r="AA2089" s="24" t="s">
        <v>32</v>
      </c>
      <c r="AB2089" s="24" t="s">
        <v>32</v>
      </c>
      <c r="AC2089" s="24" t="s">
        <v>32</v>
      </c>
      <c r="AD2089" s="25">
        <v>25000</v>
      </c>
      <c r="AE2089" s="25">
        <v>0</v>
      </c>
      <c r="AF2089" s="25">
        <v>0</v>
      </c>
      <c r="AG2089" s="25">
        <v>0</v>
      </c>
      <c r="AH2089" s="25">
        <v>25000</v>
      </c>
    </row>
    <row r="2090" spans="1:35" x14ac:dyDescent="0.25">
      <c r="A2090" s="17">
        <v>120022</v>
      </c>
      <c r="B2090" s="18">
        <v>4</v>
      </c>
      <c r="C2090" s="16" t="s">
        <v>73</v>
      </c>
      <c r="D2090" s="21">
        <v>41619</v>
      </c>
      <c r="E2090" s="16" t="s">
        <v>142</v>
      </c>
      <c r="F2090" s="21">
        <v>43476</v>
      </c>
      <c r="G2090" s="16" t="s">
        <v>75</v>
      </c>
      <c r="H2090" s="26" t="s">
        <v>634</v>
      </c>
      <c r="M2090" s="26" t="s">
        <v>17346</v>
      </c>
      <c r="O2090" s="16" t="s">
        <v>179</v>
      </c>
      <c r="P2090" s="26" t="s">
        <v>79</v>
      </c>
      <c r="R2090" s="16" t="s">
        <v>41</v>
      </c>
      <c r="S2090" s="16" t="s">
        <v>84</v>
      </c>
      <c r="T2090" s="23" t="s">
        <v>32</v>
      </c>
      <c r="W2090" s="20" t="s">
        <v>43</v>
      </c>
      <c r="X2090" s="16" t="s">
        <v>78</v>
      </c>
      <c r="Y2090" s="26" t="s">
        <v>17345</v>
      </c>
      <c r="Z2090" s="24" t="s">
        <v>32</v>
      </c>
      <c r="AA2090" s="24" t="s">
        <v>32</v>
      </c>
      <c r="AB2090" s="24" t="s">
        <v>32</v>
      </c>
      <c r="AC2090" s="24" t="s">
        <v>32</v>
      </c>
      <c r="AD2090" s="25">
        <v>0</v>
      </c>
      <c r="AE2090" s="25">
        <v>0</v>
      </c>
      <c r="AF2090" s="25">
        <v>54500</v>
      </c>
      <c r="AG2090" s="25">
        <v>0</v>
      </c>
      <c r="AH2090" s="25">
        <v>54500</v>
      </c>
      <c r="AI2090" s="16" t="s">
        <v>17344</v>
      </c>
    </row>
    <row r="2091" spans="1:35" x14ac:dyDescent="0.25">
      <c r="A2091" s="17">
        <v>120029</v>
      </c>
      <c r="B2091" s="18">
        <v>4</v>
      </c>
      <c r="C2091" s="16" t="s">
        <v>73</v>
      </c>
      <c r="D2091" s="21">
        <v>41620</v>
      </c>
      <c r="E2091" s="16" t="s">
        <v>2261</v>
      </c>
      <c r="F2091" s="21">
        <v>43476</v>
      </c>
      <c r="G2091" s="16" t="s">
        <v>75</v>
      </c>
      <c r="H2091" s="26" t="s">
        <v>292</v>
      </c>
      <c r="M2091" s="26" t="s">
        <v>17343</v>
      </c>
      <c r="O2091" s="16" t="s">
        <v>78</v>
      </c>
      <c r="T2091" s="23" t="s">
        <v>32</v>
      </c>
      <c r="W2091" s="20" t="s">
        <v>43</v>
      </c>
      <c r="Z2091" s="24" t="s">
        <v>32</v>
      </c>
      <c r="AA2091" s="24" t="s">
        <v>32</v>
      </c>
      <c r="AB2091" s="24" t="s">
        <v>32</v>
      </c>
      <c r="AC2091" s="24" t="s">
        <v>32</v>
      </c>
      <c r="AD2091" s="24" t="s">
        <v>32</v>
      </c>
      <c r="AE2091" s="24" t="s">
        <v>32</v>
      </c>
      <c r="AF2091" s="24" t="s">
        <v>32</v>
      </c>
      <c r="AG2091" s="24" t="s">
        <v>32</v>
      </c>
      <c r="AH2091" s="24" t="s">
        <v>32</v>
      </c>
    </row>
    <row r="2092" spans="1:35" x14ac:dyDescent="0.25">
      <c r="A2092" s="17">
        <v>120041</v>
      </c>
      <c r="B2092" s="18">
        <v>6</v>
      </c>
      <c r="C2092" s="16" t="s">
        <v>73</v>
      </c>
      <c r="D2092" s="21">
        <v>41635</v>
      </c>
      <c r="E2092" s="16" t="s">
        <v>142</v>
      </c>
      <c r="F2092" s="21">
        <v>43419</v>
      </c>
      <c r="G2092" s="16" t="s">
        <v>75</v>
      </c>
      <c r="H2092" s="26" t="s">
        <v>76</v>
      </c>
      <c r="M2092" s="26" t="s">
        <v>17342</v>
      </c>
      <c r="O2092" s="16" t="s">
        <v>78</v>
      </c>
      <c r="P2092" s="26" t="s">
        <v>551</v>
      </c>
      <c r="T2092" s="23" t="s">
        <v>32</v>
      </c>
      <c r="W2092" s="20" t="s">
        <v>43</v>
      </c>
      <c r="Z2092" s="24" t="s">
        <v>32</v>
      </c>
      <c r="AA2092" s="24" t="s">
        <v>32</v>
      </c>
      <c r="AB2092" s="24" t="s">
        <v>32</v>
      </c>
      <c r="AC2092" s="24" t="s">
        <v>32</v>
      </c>
      <c r="AD2092" s="25">
        <v>106000</v>
      </c>
      <c r="AE2092" s="25">
        <v>0</v>
      </c>
      <c r="AF2092" s="25">
        <v>0</v>
      </c>
      <c r="AG2092" s="25">
        <v>0</v>
      </c>
      <c r="AH2092" s="25">
        <v>106000</v>
      </c>
    </row>
    <row r="2093" spans="1:35" ht="45" x14ac:dyDescent="0.25">
      <c r="A2093" s="17">
        <v>120046</v>
      </c>
      <c r="B2093" s="18">
        <v>1</v>
      </c>
      <c r="C2093" s="16" t="s">
        <v>474</v>
      </c>
      <c r="D2093" s="21">
        <v>41646</v>
      </c>
      <c r="E2093" s="16" t="s">
        <v>654</v>
      </c>
      <c r="F2093" s="21">
        <v>44089</v>
      </c>
      <c r="G2093" s="16" t="s">
        <v>74</v>
      </c>
      <c r="H2093" s="26" t="s">
        <v>238</v>
      </c>
      <c r="I2093" s="16" t="s">
        <v>748</v>
      </c>
      <c r="J2093" s="20" t="s">
        <v>116</v>
      </c>
      <c r="L2093" s="16" t="s">
        <v>116</v>
      </c>
      <c r="M2093" s="26" t="s">
        <v>17341</v>
      </c>
      <c r="N2093" s="26" t="s">
        <v>17340</v>
      </c>
      <c r="O2093" s="16" t="s">
        <v>632</v>
      </c>
      <c r="P2093" s="26" t="s">
        <v>631</v>
      </c>
      <c r="R2093" s="16" t="s">
        <v>139</v>
      </c>
      <c r="S2093" s="16" t="s">
        <v>42</v>
      </c>
      <c r="T2093" s="22">
        <v>0.43</v>
      </c>
      <c r="U2093" s="21">
        <v>43742</v>
      </c>
      <c r="W2093" s="20" t="s">
        <v>43</v>
      </c>
      <c r="X2093" s="16" t="s">
        <v>140</v>
      </c>
      <c r="Z2093" s="24" t="s">
        <v>32</v>
      </c>
      <c r="AA2093" s="24" t="s">
        <v>32</v>
      </c>
      <c r="AB2093" s="24" t="s">
        <v>32</v>
      </c>
      <c r="AC2093" s="24" t="s">
        <v>32</v>
      </c>
      <c r="AD2093" s="25">
        <v>69709.63</v>
      </c>
      <c r="AE2093" s="25">
        <v>0</v>
      </c>
      <c r="AF2093" s="25">
        <v>227500</v>
      </c>
      <c r="AG2093" s="25">
        <v>0</v>
      </c>
      <c r="AH2093" s="25">
        <v>297209.63</v>
      </c>
      <c r="AI2093" s="16" t="s">
        <v>17339</v>
      </c>
    </row>
    <row r="2094" spans="1:35" ht="30" x14ac:dyDescent="0.25">
      <c r="A2094" s="17">
        <v>120048</v>
      </c>
      <c r="B2094" s="18">
        <v>1</v>
      </c>
      <c r="C2094" s="16" t="s">
        <v>31</v>
      </c>
      <c r="D2094" s="21">
        <v>41647</v>
      </c>
      <c r="E2094" s="16" t="s">
        <v>654</v>
      </c>
      <c r="F2094" s="21">
        <v>44299</v>
      </c>
      <c r="G2094" s="16" t="s">
        <v>74</v>
      </c>
      <c r="H2094" s="26" t="s">
        <v>337</v>
      </c>
      <c r="I2094" s="16" t="s">
        <v>1967</v>
      </c>
      <c r="K2094" s="16" t="s">
        <v>1968</v>
      </c>
      <c r="L2094" s="16" t="s">
        <v>37</v>
      </c>
      <c r="M2094" s="26" t="s">
        <v>1969</v>
      </c>
      <c r="N2094" s="26" t="s">
        <v>1970</v>
      </c>
      <c r="O2094" s="16" t="s">
        <v>632</v>
      </c>
      <c r="P2094" s="26" t="s">
        <v>453</v>
      </c>
      <c r="T2094" s="22">
        <v>0</v>
      </c>
      <c r="U2094" s="21">
        <v>44281</v>
      </c>
      <c r="W2094" s="20" t="s">
        <v>43</v>
      </c>
      <c r="X2094" s="16" t="s">
        <v>78</v>
      </c>
      <c r="Z2094" s="25">
        <v>19000</v>
      </c>
      <c r="AA2094" s="25">
        <v>0</v>
      </c>
      <c r="AB2094" s="25">
        <v>505500</v>
      </c>
      <c r="AC2094" s="25">
        <v>0</v>
      </c>
      <c r="AD2094" s="25">
        <v>125400</v>
      </c>
      <c r="AE2094" s="25">
        <v>82000</v>
      </c>
      <c r="AF2094" s="25">
        <v>505500</v>
      </c>
      <c r="AG2094" s="25">
        <v>0</v>
      </c>
      <c r="AH2094" s="25">
        <v>712900</v>
      </c>
      <c r="AI2094" s="16" t="s">
        <v>1971</v>
      </c>
    </row>
    <row r="2095" spans="1:35" x14ac:dyDescent="0.25">
      <c r="A2095" s="17">
        <v>120051</v>
      </c>
      <c r="B2095" s="18">
        <v>3</v>
      </c>
      <c r="C2095" s="16" t="s">
        <v>474</v>
      </c>
      <c r="D2095" s="21">
        <v>41647</v>
      </c>
      <c r="E2095" s="16" t="s">
        <v>1854</v>
      </c>
      <c r="F2095" s="21">
        <v>44256</v>
      </c>
      <c r="G2095" s="16" t="s">
        <v>32</v>
      </c>
      <c r="H2095" s="26" t="s">
        <v>255</v>
      </c>
      <c r="I2095" s="16" t="s">
        <v>1518</v>
      </c>
      <c r="J2095" s="20" t="s">
        <v>1518</v>
      </c>
      <c r="M2095" s="26" t="s">
        <v>1972</v>
      </c>
      <c r="O2095" s="16" t="s">
        <v>1520</v>
      </c>
      <c r="P2095" s="26" t="s">
        <v>138</v>
      </c>
      <c r="R2095" s="16" t="s">
        <v>139</v>
      </c>
      <c r="S2095" s="16" t="s">
        <v>42</v>
      </c>
      <c r="T2095" s="23" t="s">
        <v>32</v>
      </c>
      <c r="U2095" s="21">
        <v>42965</v>
      </c>
      <c r="W2095" s="20" t="s">
        <v>43</v>
      </c>
      <c r="X2095" s="16" t="s">
        <v>78</v>
      </c>
      <c r="Z2095" s="25">
        <v>0</v>
      </c>
      <c r="AA2095" s="25">
        <v>0</v>
      </c>
      <c r="AB2095" s="25">
        <v>313000</v>
      </c>
      <c r="AC2095" s="25">
        <v>0</v>
      </c>
      <c r="AD2095" s="25">
        <v>255410</v>
      </c>
      <c r="AE2095" s="25">
        <v>1603000</v>
      </c>
      <c r="AF2095" s="25">
        <v>2399923</v>
      </c>
      <c r="AG2095" s="25">
        <v>0</v>
      </c>
      <c r="AH2095" s="25">
        <v>4258333</v>
      </c>
      <c r="AI2095" s="16" t="s">
        <v>1973</v>
      </c>
    </row>
    <row r="2096" spans="1:35" ht="45" x14ac:dyDescent="0.25">
      <c r="A2096" s="17">
        <v>120056</v>
      </c>
      <c r="B2096" s="18">
        <v>1</v>
      </c>
      <c r="C2096" s="16" t="s">
        <v>474</v>
      </c>
      <c r="D2096" s="21">
        <v>41648</v>
      </c>
      <c r="E2096" s="16" t="s">
        <v>1314</v>
      </c>
      <c r="F2096" s="21">
        <v>43773</v>
      </c>
      <c r="G2096" s="16" t="s">
        <v>74</v>
      </c>
      <c r="H2096" s="26" t="s">
        <v>320</v>
      </c>
      <c r="I2096" s="16" t="s">
        <v>17338</v>
      </c>
      <c r="K2096" s="16" t="s">
        <v>17337</v>
      </c>
      <c r="L2096" s="16" t="s">
        <v>37</v>
      </c>
      <c r="M2096" s="26" t="s">
        <v>17336</v>
      </c>
      <c r="N2096" s="26" t="s">
        <v>17335</v>
      </c>
      <c r="O2096" s="16" t="s">
        <v>632</v>
      </c>
      <c r="P2096" s="26" t="s">
        <v>631</v>
      </c>
      <c r="R2096" s="16" t="s">
        <v>139</v>
      </c>
      <c r="S2096" s="16" t="s">
        <v>42</v>
      </c>
      <c r="T2096" s="22">
        <v>0.37</v>
      </c>
      <c r="U2096" s="21">
        <v>43441</v>
      </c>
      <c r="W2096" s="20" t="s">
        <v>43</v>
      </c>
      <c r="X2096" s="16" t="s">
        <v>78</v>
      </c>
      <c r="Z2096" s="24" t="s">
        <v>32</v>
      </c>
      <c r="AA2096" s="24" t="s">
        <v>32</v>
      </c>
      <c r="AB2096" s="24" t="s">
        <v>32</v>
      </c>
      <c r="AC2096" s="24" t="s">
        <v>32</v>
      </c>
      <c r="AD2096" s="25">
        <v>160000</v>
      </c>
      <c r="AE2096" s="25">
        <v>782000</v>
      </c>
      <c r="AF2096" s="25">
        <v>1253735</v>
      </c>
      <c r="AG2096" s="25">
        <v>0</v>
      </c>
      <c r="AH2096" s="25">
        <v>2195735</v>
      </c>
      <c r="AI2096" s="16" t="s">
        <v>17334</v>
      </c>
    </row>
    <row r="2097" spans="1:35" x14ac:dyDescent="0.25">
      <c r="A2097" s="17">
        <v>120064</v>
      </c>
      <c r="B2097" s="18">
        <v>1</v>
      </c>
      <c r="C2097" s="16" t="s">
        <v>474</v>
      </c>
      <c r="D2097" s="21">
        <v>41652</v>
      </c>
      <c r="E2097" s="16" t="s">
        <v>1854</v>
      </c>
      <c r="F2097" s="21">
        <v>44337</v>
      </c>
      <c r="G2097" s="16" t="s">
        <v>32</v>
      </c>
      <c r="H2097" s="26" t="s">
        <v>209</v>
      </c>
      <c r="I2097" s="16" t="s">
        <v>1518</v>
      </c>
      <c r="J2097" s="20" t="s">
        <v>1518</v>
      </c>
      <c r="M2097" s="26" t="s">
        <v>1974</v>
      </c>
      <c r="O2097" s="16" t="s">
        <v>1520</v>
      </c>
      <c r="P2097" s="26" t="s">
        <v>568</v>
      </c>
      <c r="R2097" s="16" t="s">
        <v>139</v>
      </c>
      <c r="S2097" s="16" t="s">
        <v>192</v>
      </c>
      <c r="T2097" s="22">
        <v>0.28100000000000003</v>
      </c>
      <c r="U2097" s="21">
        <v>43812</v>
      </c>
      <c r="W2097" s="20" t="s">
        <v>43</v>
      </c>
      <c r="X2097" s="16" t="s">
        <v>78</v>
      </c>
      <c r="Z2097" s="25">
        <v>0</v>
      </c>
      <c r="AA2097" s="25">
        <v>0</v>
      </c>
      <c r="AB2097" s="25">
        <v>93000</v>
      </c>
      <c r="AC2097" s="25">
        <v>0</v>
      </c>
      <c r="AD2097" s="25">
        <v>134000</v>
      </c>
      <c r="AE2097" s="25">
        <v>222295</v>
      </c>
      <c r="AF2097" s="25">
        <v>1349998</v>
      </c>
      <c r="AG2097" s="25">
        <v>0</v>
      </c>
      <c r="AH2097" s="25">
        <v>1706293</v>
      </c>
      <c r="AI2097" s="16" t="s">
        <v>1975</v>
      </c>
    </row>
    <row r="2098" spans="1:35" x14ac:dyDescent="0.25">
      <c r="A2098" s="17">
        <v>120065</v>
      </c>
      <c r="B2098" s="18">
        <v>3</v>
      </c>
      <c r="C2098" s="16" t="s">
        <v>73</v>
      </c>
      <c r="D2098" s="21">
        <v>41652</v>
      </c>
      <c r="E2098" s="16" t="s">
        <v>1314</v>
      </c>
      <c r="F2098" s="21">
        <v>44326</v>
      </c>
      <c r="G2098" s="16" t="s">
        <v>108</v>
      </c>
      <c r="H2098" s="26" t="s">
        <v>362</v>
      </c>
      <c r="I2098" s="16" t="s">
        <v>477</v>
      </c>
      <c r="J2098" s="20" t="s">
        <v>116</v>
      </c>
      <c r="L2098" s="16" t="s">
        <v>116</v>
      </c>
      <c r="M2098" s="26" t="s">
        <v>1976</v>
      </c>
      <c r="N2098" s="26" t="s">
        <v>1775</v>
      </c>
      <c r="O2098" s="16" t="s">
        <v>632</v>
      </c>
      <c r="P2098" s="26" t="s">
        <v>1775</v>
      </c>
      <c r="R2098" s="16" t="s">
        <v>139</v>
      </c>
      <c r="S2098" s="16" t="s">
        <v>42</v>
      </c>
      <c r="T2098" s="22">
        <v>0.1</v>
      </c>
      <c r="U2098" s="21">
        <v>44365</v>
      </c>
      <c r="W2098" s="20" t="s">
        <v>43</v>
      </c>
      <c r="X2098" s="16" t="s">
        <v>140</v>
      </c>
      <c r="Z2098" s="25">
        <v>0</v>
      </c>
      <c r="AA2098" s="25">
        <v>0</v>
      </c>
      <c r="AB2098" s="25">
        <v>2057173</v>
      </c>
      <c r="AC2098" s="25">
        <v>0</v>
      </c>
      <c r="AD2098" s="25">
        <v>143242.88</v>
      </c>
      <c r="AE2098" s="25">
        <v>164000</v>
      </c>
      <c r="AF2098" s="25">
        <v>2057173</v>
      </c>
      <c r="AG2098" s="25">
        <v>0</v>
      </c>
      <c r="AH2098" s="25">
        <v>2364415.88</v>
      </c>
      <c r="AI2098" s="16" t="s">
        <v>1977</v>
      </c>
    </row>
    <row r="2099" spans="1:35" x14ac:dyDescent="0.25">
      <c r="A2099" s="17">
        <v>120069</v>
      </c>
      <c r="B2099" s="18">
        <v>4</v>
      </c>
      <c r="C2099" s="16" t="s">
        <v>73</v>
      </c>
      <c r="D2099" s="21">
        <v>41652</v>
      </c>
      <c r="E2099" s="16" t="s">
        <v>1314</v>
      </c>
      <c r="F2099" s="21">
        <v>44068</v>
      </c>
      <c r="G2099" s="16" t="s">
        <v>1244</v>
      </c>
      <c r="H2099" s="26" t="s">
        <v>229</v>
      </c>
      <c r="I2099" s="16" t="s">
        <v>2287</v>
      </c>
      <c r="J2099" s="20" t="s">
        <v>116</v>
      </c>
      <c r="L2099" s="16" t="s">
        <v>116</v>
      </c>
      <c r="M2099" s="26" t="s">
        <v>17333</v>
      </c>
      <c r="N2099" s="26" t="s">
        <v>1775</v>
      </c>
      <c r="O2099" s="16" t="s">
        <v>632</v>
      </c>
      <c r="P2099" s="26" t="s">
        <v>1775</v>
      </c>
      <c r="R2099" s="16" t="s">
        <v>139</v>
      </c>
      <c r="S2099" s="16" t="s">
        <v>42</v>
      </c>
      <c r="T2099" s="22">
        <v>0</v>
      </c>
      <c r="U2099" s="21">
        <v>44792</v>
      </c>
      <c r="W2099" s="20" t="s">
        <v>43</v>
      </c>
      <c r="X2099" s="16" t="s">
        <v>78</v>
      </c>
      <c r="Z2099" s="24" t="s">
        <v>32</v>
      </c>
      <c r="AA2099" s="24" t="s">
        <v>32</v>
      </c>
      <c r="AB2099" s="24" t="s">
        <v>32</v>
      </c>
      <c r="AC2099" s="24" t="s">
        <v>32</v>
      </c>
      <c r="AD2099" s="25">
        <v>89000</v>
      </c>
      <c r="AE2099" s="25">
        <v>0</v>
      </c>
      <c r="AF2099" s="25">
        <v>0</v>
      </c>
      <c r="AG2099" s="25">
        <v>0</v>
      </c>
      <c r="AH2099" s="25">
        <v>89000</v>
      </c>
      <c r="AI2099" s="16" t="s">
        <v>17332</v>
      </c>
    </row>
    <row r="2100" spans="1:35" ht="30" x14ac:dyDescent="0.25">
      <c r="A2100" s="17">
        <v>120070</v>
      </c>
      <c r="B2100" s="18">
        <v>4</v>
      </c>
      <c r="C2100" s="16" t="s">
        <v>73</v>
      </c>
      <c r="D2100" s="21">
        <v>41652</v>
      </c>
      <c r="E2100" s="16" t="s">
        <v>56</v>
      </c>
      <c r="F2100" s="21">
        <v>44215</v>
      </c>
      <c r="G2100" s="16" t="s">
        <v>75</v>
      </c>
      <c r="H2100" s="26" t="s">
        <v>126</v>
      </c>
      <c r="M2100" s="26" t="s">
        <v>17331</v>
      </c>
      <c r="N2100" s="26" t="s">
        <v>17330</v>
      </c>
      <c r="O2100" s="16" t="s">
        <v>60</v>
      </c>
      <c r="P2100" s="26" t="s">
        <v>67</v>
      </c>
      <c r="T2100" s="22">
        <v>0</v>
      </c>
      <c r="W2100" s="20" t="s">
        <v>43</v>
      </c>
      <c r="X2100" s="16" t="s">
        <v>1150</v>
      </c>
      <c r="Z2100" s="24" t="s">
        <v>32</v>
      </c>
      <c r="AA2100" s="24" t="s">
        <v>32</v>
      </c>
      <c r="AB2100" s="24" t="s">
        <v>32</v>
      </c>
      <c r="AC2100" s="24" t="s">
        <v>32</v>
      </c>
      <c r="AD2100" s="25">
        <v>150000</v>
      </c>
      <c r="AE2100" s="25">
        <v>0</v>
      </c>
      <c r="AF2100" s="25">
        <v>0</v>
      </c>
      <c r="AG2100" s="25">
        <v>0</v>
      </c>
      <c r="AH2100" s="25">
        <v>150000</v>
      </c>
      <c r="AI2100" s="16" t="s">
        <v>17329</v>
      </c>
    </row>
    <row r="2101" spans="1:35" ht="30" x14ac:dyDescent="0.25">
      <c r="A2101" s="17">
        <v>120071</v>
      </c>
      <c r="B2101" s="18">
        <v>4</v>
      </c>
      <c r="C2101" s="16" t="s">
        <v>73</v>
      </c>
      <c r="D2101" s="21">
        <v>41652</v>
      </c>
      <c r="E2101" s="16" t="s">
        <v>56</v>
      </c>
      <c r="F2101" s="21">
        <v>44215</v>
      </c>
      <c r="G2101" s="16" t="s">
        <v>75</v>
      </c>
      <c r="H2101" s="26" t="s">
        <v>126</v>
      </c>
      <c r="M2101" s="26" t="s">
        <v>17328</v>
      </c>
      <c r="N2101" s="26" t="s">
        <v>17327</v>
      </c>
      <c r="O2101" s="16" t="s">
        <v>60</v>
      </c>
      <c r="P2101" s="26" t="s">
        <v>67</v>
      </c>
      <c r="T2101" s="22">
        <v>0</v>
      </c>
      <c r="W2101" s="20" t="s">
        <v>43</v>
      </c>
      <c r="X2101" s="16" t="s">
        <v>78</v>
      </c>
      <c r="Z2101" s="24" t="s">
        <v>32</v>
      </c>
      <c r="AA2101" s="24" t="s">
        <v>32</v>
      </c>
      <c r="AB2101" s="24" t="s">
        <v>32</v>
      </c>
      <c r="AC2101" s="24" t="s">
        <v>32</v>
      </c>
      <c r="AD2101" s="25">
        <v>162500</v>
      </c>
      <c r="AE2101" s="25">
        <v>0</v>
      </c>
      <c r="AF2101" s="25">
        <v>0</v>
      </c>
      <c r="AG2101" s="25">
        <v>0</v>
      </c>
      <c r="AH2101" s="25">
        <v>162500</v>
      </c>
      <c r="AI2101" s="16" t="s">
        <v>17326</v>
      </c>
    </row>
    <row r="2102" spans="1:35" ht="30" x14ac:dyDescent="0.25">
      <c r="A2102" s="17">
        <v>120072</v>
      </c>
      <c r="B2102" s="18">
        <v>4</v>
      </c>
      <c r="C2102" s="16" t="s">
        <v>73</v>
      </c>
      <c r="D2102" s="21">
        <v>41652</v>
      </c>
      <c r="E2102" s="16" t="s">
        <v>56</v>
      </c>
      <c r="F2102" s="21">
        <v>44361</v>
      </c>
      <c r="G2102" s="16" t="s">
        <v>105</v>
      </c>
      <c r="H2102" s="26" t="s">
        <v>126</v>
      </c>
      <c r="M2102" s="26" t="s">
        <v>17325</v>
      </c>
      <c r="N2102" s="26" t="s">
        <v>17324</v>
      </c>
      <c r="O2102" s="16" t="s">
        <v>60</v>
      </c>
      <c r="P2102" s="26" t="s">
        <v>67</v>
      </c>
      <c r="T2102" s="22">
        <v>0</v>
      </c>
      <c r="W2102" s="20" t="s">
        <v>43</v>
      </c>
      <c r="X2102" s="16" t="s">
        <v>78</v>
      </c>
      <c r="Z2102" s="24" t="s">
        <v>32</v>
      </c>
      <c r="AA2102" s="24" t="s">
        <v>32</v>
      </c>
      <c r="AB2102" s="24" t="s">
        <v>32</v>
      </c>
      <c r="AC2102" s="24" t="s">
        <v>32</v>
      </c>
      <c r="AD2102" s="25">
        <v>76815</v>
      </c>
      <c r="AE2102" s="25">
        <v>0</v>
      </c>
      <c r="AF2102" s="25">
        <v>0</v>
      </c>
      <c r="AG2102" s="25">
        <v>0</v>
      </c>
      <c r="AH2102" s="25">
        <v>76815</v>
      </c>
      <c r="AI2102" s="16" t="s">
        <v>17323</v>
      </c>
    </row>
    <row r="2103" spans="1:35" ht="30" x14ac:dyDescent="0.25">
      <c r="A2103" s="17">
        <v>120073</v>
      </c>
      <c r="B2103" s="18">
        <v>4</v>
      </c>
      <c r="C2103" s="16" t="s">
        <v>73</v>
      </c>
      <c r="D2103" s="21">
        <v>41652</v>
      </c>
      <c r="E2103" s="16" t="s">
        <v>56</v>
      </c>
      <c r="F2103" s="21">
        <v>44215</v>
      </c>
      <c r="G2103" s="16" t="s">
        <v>75</v>
      </c>
      <c r="H2103" s="26" t="s">
        <v>126</v>
      </c>
      <c r="M2103" s="26" t="s">
        <v>17322</v>
      </c>
      <c r="N2103" s="26" t="s">
        <v>17321</v>
      </c>
      <c r="O2103" s="16" t="s">
        <v>60</v>
      </c>
      <c r="P2103" s="26" t="s">
        <v>67</v>
      </c>
      <c r="T2103" s="22">
        <v>0</v>
      </c>
      <c r="W2103" s="20" t="s">
        <v>43</v>
      </c>
      <c r="X2103" s="16" t="s">
        <v>78</v>
      </c>
      <c r="Z2103" s="24" t="s">
        <v>32</v>
      </c>
      <c r="AA2103" s="24" t="s">
        <v>32</v>
      </c>
      <c r="AB2103" s="24" t="s">
        <v>32</v>
      </c>
      <c r="AC2103" s="24" t="s">
        <v>32</v>
      </c>
      <c r="AD2103" s="25">
        <v>30000</v>
      </c>
      <c r="AE2103" s="25">
        <v>0</v>
      </c>
      <c r="AF2103" s="25">
        <v>0</v>
      </c>
      <c r="AG2103" s="25">
        <v>0</v>
      </c>
      <c r="AH2103" s="25">
        <v>30000</v>
      </c>
      <c r="AI2103" s="16" t="s">
        <v>17320</v>
      </c>
    </row>
    <row r="2104" spans="1:35" ht="30" x14ac:dyDescent="0.25">
      <c r="A2104" s="17">
        <v>120075</v>
      </c>
      <c r="B2104" s="18">
        <v>4</v>
      </c>
      <c r="C2104" s="16" t="s">
        <v>31</v>
      </c>
      <c r="D2104" s="21">
        <v>41652</v>
      </c>
      <c r="E2104" s="16" t="s">
        <v>56</v>
      </c>
      <c r="F2104" s="21">
        <v>44257</v>
      </c>
      <c r="G2104" s="16" t="s">
        <v>1124</v>
      </c>
      <c r="H2104" s="26" t="s">
        <v>126</v>
      </c>
      <c r="M2104" s="26" t="s">
        <v>1978</v>
      </c>
      <c r="N2104" s="26" t="s">
        <v>1979</v>
      </c>
      <c r="O2104" s="16" t="s">
        <v>60</v>
      </c>
      <c r="P2104" s="26" t="s">
        <v>67</v>
      </c>
      <c r="T2104" s="22">
        <v>0</v>
      </c>
      <c r="W2104" s="20" t="s">
        <v>43</v>
      </c>
      <c r="X2104" s="16" t="s">
        <v>44</v>
      </c>
      <c r="Z2104" s="25">
        <v>72200.25</v>
      </c>
      <c r="AA2104" s="25">
        <v>0</v>
      </c>
      <c r="AB2104" s="25">
        <v>418855</v>
      </c>
      <c r="AC2104" s="25">
        <v>0</v>
      </c>
      <c r="AD2104" s="25">
        <v>72500.25</v>
      </c>
      <c r="AE2104" s="25">
        <v>0</v>
      </c>
      <c r="AF2104" s="25">
        <v>418855</v>
      </c>
      <c r="AG2104" s="25">
        <v>0</v>
      </c>
      <c r="AH2104" s="25">
        <v>491355.25</v>
      </c>
      <c r="AI2104" s="16" t="s">
        <v>1980</v>
      </c>
    </row>
    <row r="2105" spans="1:35" ht="30" x14ac:dyDescent="0.25">
      <c r="A2105" s="17">
        <v>120076</v>
      </c>
      <c r="B2105" s="18">
        <v>4</v>
      </c>
      <c r="C2105" s="16" t="s">
        <v>474</v>
      </c>
      <c r="D2105" s="21">
        <v>41652</v>
      </c>
      <c r="E2105" s="16" t="s">
        <v>56</v>
      </c>
      <c r="F2105" s="21">
        <v>44243</v>
      </c>
      <c r="G2105" s="16" t="s">
        <v>1124</v>
      </c>
      <c r="H2105" s="26" t="s">
        <v>126</v>
      </c>
      <c r="M2105" s="26" t="s">
        <v>17319</v>
      </c>
      <c r="N2105" s="26" t="s">
        <v>17318</v>
      </c>
      <c r="O2105" s="16" t="s">
        <v>60</v>
      </c>
      <c r="P2105" s="26" t="s">
        <v>67</v>
      </c>
      <c r="T2105" s="22">
        <v>0</v>
      </c>
      <c r="W2105" s="20" t="s">
        <v>43</v>
      </c>
      <c r="X2105" s="16" t="s">
        <v>78</v>
      </c>
      <c r="Z2105" s="24" t="s">
        <v>32</v>
      </c>
      <c r="AA2105" s="24" t="s">
        <v>32</v>
      </c>
      <c r="AB2105" s="24" t="s">
        <v>32</v>
      </c>
      <c r="AC2105" s="24" t="s">
        <v>32</v>
      </c>
      <c r="AD2105" s="25">
        <v>0</v>
      </c>
      <c r="AE2105" s="25">
        <v>0</v>
      </c>
      <c r="AF2105" s="25">
        <v>745428</v>
      </c>
      <c r="AG2105" s="25">
        <v>0</v>
      </c>
      <c r="AH2105" s="25">
        <v>745428</v>
      </c>
      <c r="AI2105" s="16" t="s">
        <v>17317</v>
      </c>
    </row>
    <row r="2106" spans="1:35" x14ac:dyDescent="0.25">
      <c r="A2106" s="17">
        <v>120077</v>
      </c>
      <c r="B2106" s="18">
        <v>4</v>
      </c>
      <c r="C2106" s="16" t="s">
        <v>47</v>
      </c>
      <c r="D2106" s="21">
        <v>41653</v>
      </c>
      <c r="E2106" s="16" t="s">
        <v>1314</v>
      </c>
      <c r="F2106" s="21">
        <v>43952</v>
      </c>
      <c r="G2106" s="16" t="s">
        <v>103</v>
      </c>
      <c r="H2106" s="26" t="s">
        <v>261</v>
      </c>
      <c r="I2106" s="16" t="s">
        <v>477</v>
      </c>
      <c r="J2106" s="20" t="s">
        <v>116</v>
      </c>
      <c r="L2106" s="16" t="s">
        <v>116</v>
      </c>
      <c r="M2106" s="26" t="s">
        <v>1981</v>
      </c>
      <c r="N2106" s="26" t="s">
        <v>1982</v>
      </c>
      <c r="O2106" s="16" t="s">
        <v>632</v>
      </c>
      <c r="P2106" s="26" t="s">
        <v>1983</v>
      </c>
      <c r="T2106" s="22">
        <v>0.26</v>
      </c>
      <c r="U2106" s="21">
        <v>42545</v>
      </c>
      <c r="W2106" s="20" t="s">
        <v>43</v>
      </c>
      <c r="X2106" s="16" t="s">
        <v>78</v>
      </c>
      <c r="Z2106" s="25">
        <v>1001.19</v>
      </c>
      <c r="AA2106" s="25">
        <v>0</v>
      </c>
      <c r="AB2106" s="25">
        <v>58477.05</v>
      </c>
      <c r="AC2106" s="25">
        <v>0</v>
      </c>
      <c r="AD2106" s="25">
        <v>50996.639999999999</v>
      </c>
      <c r="AE2106" s="25">
        <v>0</v>
      </c>
      <c r="AF2106" s="25">
        <v>106477.05</v>
      </c>
      <c r="AG2106" s="25">
        <v>0</v>
      </c>
      <c r="AH2106" s="25">
        <v>157473.69</v>
      </c>
      <c r="AI2106" s="16" t="s">
        <v>1984</v>
      </c>
    </row>
    <row r="2107" spans="1:35" x14ac:dyDescent="0.25">
      <c r="A2107" s="17">
        <v>120078</v>
      </c>
      <c r="B2107" s="18">
        <v>4</v>
      </c>
      <c r="C2107" s="16" t="s">
        <v>73</v>
      </c>
      <c r="D2107" s="21">
        <v>41653</v>
      </c>
      <c r="E2107" s="16" t="s">
        <v>1314</v>
      </c>
      <c r="F2107" s="21">
        <v>44361</v>
      </c>
      <c r="G2107" s="16" t="s">
        <v>82</v>
      </c>
      <c r="H2107" s="26" t="s">
        <v>298</v>
      </c>
      <c r="I2107" s="16" t="s">
        <v>2287</v>
      </c>
      <c r="J2107" s="20" t="s">
        <v>116</v>
      </c>
      <c r="L2107" s="16" t="s">
        <v>116</v>
      </c>
      <c r="M2107" s="26" t="s">
        <v>17316</v>
      </c>
      <c r="N2107" s="26" t="s">
        <v>1775</v>
      </c>
      <c r="O2107" s="16" t="s">
        <v>632</v>
      </c>
      <c r="P2107" s="26" t="s">
        <v>1775</v>
      </c>
      <c r="R2107" s="16" t="s">
        <v>139</v>
      </c>
      <c r="S2107" s="16" t="s">
        <v>42</v>
      </c>
      <c r="T2107" s="22">
        <v>0</v>
      </c>
      <c r="U2107" s="21">
        <v>44428</v>
      </c>
      <c r="W2107" s="20" t="s">
        <v>43</v>
      </c>
      <c r="X2107" s="16" t="s">
        <v>78</v>
      </c>
      <c r="Z2107" s="24" t="s">
        <v>32</v>
      </c>
      <c r="AA2107" s="24" t="s">
        <v>32</v>
      </c>
      <c r="AB2107" s="24" t="s">
        <v>32</v>
      </c>
      <c r="AC2107" s="24" t="s">
        <v>32</v>
      </c>
      <c r="AD2107" s="25">
        <v>164000</v>
      </c>
      <c r="AE2107" s="25">
        <v>22000</v>
      </c>
      <c r="AF2107" s="25">
        <v>0</v>
      </c>
      <c r="AG2107" s="25">
        <v>0</v>
      </c>
      <c r="AH2107" s="25">
        <v>186000</v>
      </c>
      <c r="AI2107" s="16" t="s">
        <v>17315</v>
      </c>
    </row>
    <row r="2108" spans="1:35" x14ac:dyDescent="0.25">
      <c r="A2108" s="17">
        <v>120080</v>
      </c>
      <c r="B2108" s="18">
        <v>4</v>
      </c>
      <c r="C2108" s="16" t="s">
        <v>47</v>
      </c>
      <c r="D2108" s="21">
        <v>41653</v>
      </c>
      <c r="E2108" s="16" t="s">
        <v>1314</v>
      </c>
      <c r="F2108" s="21">
        <v>43952</v>
      </c>
      <c r="G2108" s="16" t="s">
        <v>103</v>
      </c>
      <c r="H2108" s="26" t="s">
        <v>92</v>
      </c>
      <c r="I2108" s="16" t="s">
        <v>177</v>
      </c>
      <c r="J2108" s="20" t="s">
        <v>116</v>
      </c>
      <c r="L2108" s="16" t="s">
        <v>116</v>
      </c>
      <c r="M2108" s="26" t="s">
        <v>1985</v>
      </c>
      <c r="N2108" s="26" t="s">
        <v>1775</v>
      </c>
      <c r="O2108" s="16" t="s">
        <v>632</v>
      </c>
      <c r="P2108" s="26" t="s">
        <v>1775</v>
      </c>
      <c r="R2108" s="16" t="s">
        <v>139</v>
      </c>
      <c r="S2108" s="16" t="s">
        <v>42</v>
      </c>
      <c r="T2108" s="22">
        <v>0.121</v>
      </c>
      <c r="U2108" s="21">
        <v>43182</v>
      </c>
      <c r="W2108" s="20" t="s">
        <v>43</v>
      </c>
      <c r="X2108" s="16" t="s">
        <v>140</v>
      </c>
      <c r="Z2108" s="25">
        <v>-4045.85</v>
      </c>
      <c r="AA2108" s="25">
        <v>0</v>
      </c>
      <c r="AB2108" s="25">
        <v>142709.85</v>
      </c>
      <c r="AC2108" s="25">
        <v>0</v>
      </c>
      <c r="AD2108" s="25">
        <v>58454.15</v>
      </c>
      <c r="AE2108" s="25">
        <v>0</v>
      </c>
      <c r="AF2108" s="25">
        <v>643640.85</v>
      </c>
      <c r="AG2108" s="25">
        <v>0</v>
      </c>
      <c r="AH2108" s="25">
        <v>702095</v>
      </c>
      <c r="AI2108" s="16" t="s">
        <v>1986</v>
      </c>
    </row>
    <row r="2109" spans="1:35" x14ac:dyDescent="0.25">
      <c r="A2109" s="17">
        <v>120085</v>
      </c>
      <c r="B2109" s="18">
        <v>4</v>
      </c>
      <c r="C2109" s="16" t="s">
        <v>47</v>
      </c>
      <c r="D2109" s="21">
        <v>41654</v>
      </c>
      <c r="E2109" s="16" t="s">
        <v>1609</v>
      </c>
      <c r="F2109" s="21">
        <v>42929</v>
      </c>
      <c r="G2109" s="16" t="s">
        <v>1987</v>
      </c>
      <c r="H2109" s="26" t="s">
        <v>126</v>
      </c>
      <c r="L2109" s="16" t="s">
        <v>110</v>
      </c>
      <c r="M2109" s="26" t="s">
        <v>1988</v>
      </c>
      <c r="O2109" s="16" t="s">
        <v>1612</v>
      </c>
      <c r="T2109" s="23" t="s">
        <v>32</v>
      </c>
      <c r="W2109" s="20" t="s">
        <v>43</v>
      </c>
      <c r="Z2109" s="25">
        <v>0</v>
      </c>
      <c r="AA2109" s="25">
        <v>0</v>
      </c>
      <c r="AB2109" s="25">
        <v>294.51</v>
      </c>
      <c r="AC2109" s="25">
        <v>0</v>
      </c>
      <c r="AD2109" s="25">
        <v>0</v>
      </c>
      <c r="AE2109" s="25">
        <v>0</v>
      </c>
      <c r="AF2109" s="25">
        <v>407467</v>
      </c>
      <c r="AG2109" s="25">
        <v>0</v>
      </c>
      <c r="AH2109" s="25">
        <v>407467</v>
      </c>
      <c r="AI2109" s="16" t="s">
        <v>1989</v>
      </c>
    </row>
    <row r="2110" spans="1:35" x14ac:dyDescent="0.25">
      <c r="A2110" s="17">
        <v>120106</v>
      </c>
      <c r="B2110" s="18">
        <v>1</v>
      </c>
      <c r="C2110" s="16" t="s">
        <v>73</v>
      </c>
      <c r="D2110" s="21">
        <v>41656</v>
      </c>
      <c r="E2110" s="16" t="s">
        <v>1609</v>
      </c>
      <c r="F2110" s="21">
        <v>41656</v>
      </c>
      <c r="G2110" s="16" t="s">
        <v>1609</v>
      </c>
      <c r="H2110" s="26" t="s">
        <v>34</v>
      </c>
      <c r="L2110" s="16" t="s">
        <v>110</v>
      </c>
      <c r="M2110" s="26" t="s">
        <v>17314</v>
      </c>
      <c r="O2110" s="16" t="s">
        <v>1612</v>
      </c>
      <c r="T2110" s="23" t="s">
        <v>32</v>
      </c>
      <c r="W2110" s="20" t="s">
        <v>43</v>
      </c>
      <c r="Z2110" s="24" t="s">
        <v>32</v>
      </c>
      <c r="AA2110" s="24" t="s">
        <v>32</v>
      </c>
      <c r="AB2110" s="24" t="s">
        <v>32</v>
      </c>
      <c r="AC2110" s="24" t="s">
        <v>32</v>
      </c>
      <c r="AD2110" s="25">
        <v>0</v>
      </c>
      <c r="AE2110" s="25">
        <v>0</v>
      </c>
      <c r="AF2110" s="25">
        <v>53907</v>
      </c>
      <c r="AG2110" s="25">
        <v>0</v>
      </c>
      <c r="AH2110" s="25">
        <v>53907</v>
      </c>
      <c r="AI2110" s="16" t="s">
        <v>17313</v>
      </c>
    </row>
    <row r="2111" spans="1:35" ht="45" x14ac:dyDescent="0.25">
      <c r="A2111" s="17">
        <v>120109</v>
      </c>
      <c r="B2111" s="18">
        <v>2</v>
      </c>
      <c r="C2111" s="16" t="s">
        <v>73</v>
      </c>
      <c r="D2111" s="21">
        <v>41660</v>
      </c>
      <c r="E2111" s="16" t="s">
        <v>543</v>
      </c>
      <c r="F2111" s="21">
        <v>44215</v>
      </c>
      <c r="G2111" s="16" t="s">
        <v>75</v>
      </c>
      <c r="H2111" s="26" t="s">
        <v>286</v>
      </c>
      <c r="M2111" s="26" t="s">
        <v>17306</v>
      </c>
      <c r="N2111" s="26" t="s">
        <v>17312</v>
      </c>
      <c r="O2111" s="16" t="s">
        <v>60</v>
      </c>
      <c r="P2111" s="26" t="s">
        <v>188</v>
      </c>
      <c r="R2111" s="16" t="s">
        <v>139</v>
      </c>
      <c r="S2111" s="16" t="s">
        <v>84</v>
      </c>
      <c r="T2111" s="22">
        <v>0</v>
      </c>
      <c r="W2111" s="20" t="s">
        <v>43</v>
      </c>
      <c r="X2111" s="16" t="s">
        <v>78</v>
      </c>
      <c r="Z2111" s="24" t="s">
        <v>32</v>
      </c>
      <c r="AA2111" s="24" t="s">
        <v>32</v>
      </c>
      <c r="AB2111" s="24" t="s">
        <v>32</v>
      </c>
      <c r="AC2111" s="24" t="s">
        <v>32</v>
      </c>
      <c r="AD2111" s="25">
        <v>121100</v>
      </c>
      <c r="AE2111" s="25">
        <v>0</v>
      </c>
      <c r="AF2111" s="25">
        <v>0</v>
      </c>
      <c r="AG2111" s="25">
        <v>0</v>
      </c>
      <c r="AH2111" s="25">
        <v>121100</v>
      </c>
    </row>
    <row r="2112" spans="1:35" x14ac:dyDescent="0.25">
      <c r="A2112" s="17">
        <v>120109.01</v>
      </c>
      <c r="B2112" s="18">
        <v>2</v>
      </c>
      <c r="C2112" s="16" t="s">
        <v>474</v>
      </c>
      <c r="D2112" s="21">
        <v>42815</v>
      </c>
      <c r="E2112" s="16" t="s">
        <v>1928</v>
      </c>
      <c r="F2112" s="21">
        <v>44308</v>
      </c>
      <c r="G2112" s="16" t="s">
        <v>573</v>
      </c>
      <c r="H2112" s="26" t="s">
        <v>286</v>
      </c>
      <c r="I2112" s="16" t="s">
        <v>17311</v>
      </c>
      <c r="K2112" s="16" t="s">
        <v>17310</v>
      </c>
      <c r="L2112" s="16" t="s">
        <v>37</v>
      </c>
      <c r="M2112" s="26" t="s">
        <v>17309</v>
      </c>
      <c r="N2112" s="26" t="s">
        <v>17308</v>
      </c>
      <c r="O2112" s="16" t="s">
        <v>60</v>
      </c>
      <c r="P2112" s="26" t="s">
        <v>443</v>
      </c>
      <c r="R2112" s="16" t="s">
        <v>139</v>
      </c>
      <c r="S2112" s="16" t="s">
        <v>84</v>
      </c>
      <c r="T2112" s="22">
        <v>3.08</v>
      </c>
      <c r="W2112" s="20" t="s">
        <v>43</v>
      </c>
      <c r="X2112" s="16" t="s">
        <v>78</v>
      </c>
      <c r="Z2112" s="24" t="s">
        <v>32</v>
      </c>
      <c r="AA2112" s="24" t="s">
        <v>32</v>
      </c>
      <c r="AB2112" s="24" t="s">
        <v>32</v>
      </c>
      <c r="AC2112" s="24" t="s">
        <v>32</v>
      </c>
      <c r="AD2112" s="25">
        <v>0</v>
      </c>
      <c r="AE2112" s="25">
        <v>0</v>
      </c>
      <c r="AF2112" s="25">
        <v>0</v>
      </c>
      <c r="AG2112" s="25">
        <v>470667</v>
      </c>
      <c r="AH2112" s="25">
        <v>470667</v>
      </c>
      <c r="AI2112" s="16" t="s">
        <v>17307</v>
      </c>
    </row>
    <row r="2113" spans="1:35" ht="30" x14ac:dyDescent="0.25">
      <c r="A2113" s="17">
        <v>120109.02</v>
      </c>
      <c r="B2113" s="18">
        <v>2</v>
      </c>
      <c r="C2113" s="16" t="s">
        <v>73</v>
      </c>
      <c r="D2113" s="21">
        <v>42815</v>
      </c>
      <c r="E2113" s="16" t="s">
        <v>1928</v>
      </c>
      <c r="F2113" s="21">
        <v>44350</v>
      </c>
      <c r="G2113" s="16" t="s">
        <v>514</v>
      </c>
      <c r="H2113" s="26" t="s">
        <v>286</v>
      </c>
      <c r="M2113" s="26" t="s">
        <v>17306</v>
      </c>
      <c r="N2113" s="26" t="s">
        <v>17305</v>
      </c>
      <c r="O2113" s="16" t="s">
        <v>60</v>
      </c>
      <c r="P2113" s="26" t="s">
        <v>188</v>
      </c>
      <c r="R2113" s="16" t="s">
        <v>139</v>
      </c>
      <c r="S2113" s="16" t="s">
        <v>84</v>
      </c>
      <c r="T2113" s="23" t="s">
        <v>32</v>
      </c>
      <c r="W2113" s="20" t="s">
        <v>43</v>
      </c>
      <c r="X2113" s="16" t="s">
        <v>78</v>
      </c>
      <c r="Z2113" s="24" t="s">
        <v>32</v>
      </c>
      <c r="AA2113" s="24" t="s">
        <v>32</v>
      </c>
      <c r="AB2113" s="24" t="s">
        <v>32</v>
      </c>
      <c r="AC2113" s="24" t="s">
        <v>32</v>
      </c>
      <c r="AD2113" s="24" t="s">
        <v>32</v>
      </c>
      <c r="AE2113" s="24" t="s">
        <v>32</v>
      </c>
      <c r="AF2113" s="24" t="s">
        <v>32</v>
      </c>
      <c r="AG2113" s="24" t="s">
        <v>32</v>
      </c>
      <c r="AH2113" s="24" t="s">
        <v>32</v>
      </c>
      <c r="AI2113" s="16" t="s">
        <v>17304</v>
      </c>
    </row>
    <row r="2114" spans="1:35" ht="45" x14ac:dyDescent="0.25">
      <c r="A2114" s="17">
        <v>120114</v>
      </c>
      <c r="B2114" s="18">
        <v>4</v>
      </c>
      <c r="C2114" s="16" t="s">
        <v>73</v>
      </c>
      <c r="D2114" s="21">
        <v>41663</v>
      </c>
      <c r="E2114" s="16" t="s">
        <v>1281</v>
      </c>
      <c r="F2114" s="21">
        <v>44344</v>
      </c>
      <c r="G2114" s="16" t="s">
        <v>56</v>
      </c>
      <c r="H2114" s="26" t="s">
        <v>593</v>
      </c>
      <c r="I2114" s="16" t="s">
        <v>2111</v>
      </c>
      <c r="J2114" s="20" t="s">
        <v>116</v>
      </c>
      <c r="L2114" s="16" t="s">
        <v>116</v>
      </c>
      <c r="M2114" s="26" t="s">
        <v>17303</v>
      </c>
      <c r="N2114" s="26" t="s">
        <v>17302</v>
      </c>
      <c r="O2114" s="16" t="s">
        <v>60</v>
      </c>
      <c r="P2114" s="26" t="s">
        <v>168</v>
      </c>
      <c r="R2114" s="16" t="s">
        <v>139</v>
      </c>
      <c r="S2114" s="16" t="s">
        <v>42</v>
      </c>
      <c r="T2114" s="22">
        <v>1</v>
      </c>
      <c r="U2114" s="21">
        <v>44792</v>
      </c>
      <c r="W2114" s="20" t="s">
        <v>43</v>
      </c>
      <c r="X2114" s="16" t="s">
        <v>511</v>
      </c>
      <c r="Z2114" s="24" t="s">
        <v>32</v>
      </c>
      <c r="AA2114" s="24" t="s">
        <v>32</v>
      </c>
      <c r="AB2114" s="24" t="s">
        <v>32</v>
      </c>
      <c r="AC2114" s="24" t="s">
        <v>32</v>
      </c>
      <c r="AD2114" s="25">
        <v>937500</v>
      </c>
      <c r="AE2114" s="25">
        <v>2268035</v>
      </c>
      <c r="AF2114" s="25">
        <v>0</v>
      </c>
      <c r="AG2114" s="25">
        <v>0</v>
      </c>
      <c r="AH2114" s="25">
        <v>3205535</v>
      </c>
      <c r="AI2114" s="16" t="s">
        <v>17301</v>
      </c>
    </row>
    <row r="2115" spans="1:35" ht="30" x14ac:dyDescent="0.25">
      <c r="A2115" s="17">
        <v>120116</v>
      </c>
      <c r="B2115" s="18">
        <v>1</v>
      </c>
      <c r="C2115" s="16" t="s">
        <v>474</v>
      </c>
      <c r="D2115" s="21">
        <v>41663</v>
      </c>
      <c r="E2115" s="16" t="s">
        <v>56</v>
      </c>
      <c r="F2115" s="21">
        <v>44246</v>
      </c>
      <c r="G2115" s="16" t="s">
        <v>1124</v>
      </c>
      <c r="H2115" s="26" t="s">
        <v>209</v>
      </c>
      <c r="M2115" s="26" t="s">
        <v>17300</v>
      </c>
      <c r="N2115" s="26" t="s">
        <v>17299</v>
      </c>
      <c r="O2115" s="16" t="s">
        <v>60</v>
      </c>
      <c r="P2115" s="26" t="s">
        <v>67</v>
      </c>
      <c r="T2115" s="22">
        <v>0</v>
      </c>
      <c r="W2115" s="20" t="s">
        <v>43</v>
      </c>
      <c r="X2115" s="16" t="s">
        <v>78</v>
      </c>
      <c r="Z2115" s="24" t="s">
        <v>32</v>
      </c>
      <c r="AA2115" s="24" t="s">
        <v>32</v>
      </c>
      <c r="AB2115" s="24" t="s">
        <v>32</v>
      </c>
      <c r="AC2115" s="24" t="s">
        <v>32</v>
      </c>
      <c r="AD2115" s="25">
        <v>167063</v>
      </c>
      <c r="AE2115" s="25">
        <v>40293</v>
      </c>
      <c r="AF2115" s="25">
        <v>3097104</v>
      </c>
      <c r="AG2115" s="25">
        <v>0</v>
      </c>
      <c r="AH2115" s="25">
        <v>3304460</v>
      </c>
      <c r="AI2115" s="16" t="s">
        <v>17298</v>
      </c>
    </row>
    <row r="2116" spans="1:35" ht="30" x14ac:dyDescent="0.25">
      <c r="A2116" s="17">
        <v>120121</v>
      </c>
      <c r="B2116" s="18">
        <v>3</v>
      </c>
      <c r="C2116" s="16" t="s">
        <v>31</v>
      </c>
      <c r="D2116" s="21">
        <v>41668</v>
      </c>
      <c r="E2116" s="16" t="s">
        <v>654</v>
      </c>
      <c r="F2116" s="21">
        <v>44014</v>
      </c>
      <c r="G2116" s="16" t="s">
        <v>832</v>
      </c>
      <c r="H2116" s="26" t="s">
        <v>761</v>
      </c>
      <c r="K2116" s="16" t="s">
        <v>1990</v>
      </c>
      <c r="L2116" s="16" t="s">
        <v>37</v>
      </c>
      <c r="M2116" s="26" t="s">
        <v>1991</v>
      </c>
      <c r="N2116" s="26" t="s">
        <v>453</v>
      </c>
      <c r="O2116" s="16" t="s">
        <v>632</v>
      </c>
      <c r="P2116" s="26" t="s">
        <v>453</v>
      </c>
      <c r="T2116" s="22">
        <v>5.08</v>
      </c>
      <c r="U2116" s="21">
        <v>43966</v>
      </c>
      <c r="W2116" s="20" t="s">
        <v>43</v>
      </c>
      <c r="X2116" s="16" t="s">
        <v>78</v>
      </c>
      <c r="Z2116" s="25">
        <v>0</v>
      </c>
      <c r="AA2116" s="25">
        <v>0</v>
      </c>
      <c r="AB2116" s="25">
        <v>-48271</v>
      </c>
      <c r="AC2116" s="25">
        <v>0</v>
      </c>
      <c r="AD2116" s="25">
        <v>50000</v>
      </c>
      <c r="AE2116" s="25">
        <v>0</v>
      </c>
      <c r="AF2116" s="25">
        <v>315453</v>
      </c>
      <c r="AG2116" s="25">
        <v>0</v>
      </c>
      <c r="AH2116" s="25">
        <v>365453</v>
      </c>
      <c r="AI2116" s="16" t="s">
        <v>1992</v>
      </c>
    </row>
    <row r="2117" spans="1:35" ht="30" x14ac:dyDescent="0.25">
      <c r="A2117" s="17">
        <v>120124</v>
      </c>
      <c r="B2117" s="18">
        <v>4</v>
      </c>
      <c r="C2117" s="16" t="s">
        <v>73</v>
      </c>
      <c r="D2117" s="21">
        <v>41668</v>
      </c>
      <c r="E2117" s="16" t="s">
        <v>102</v>
      </c>
      <c r="F2117" s="21">
        <v>44006</v>
      </c>
      <c r="G2117" s="16" t="s">
        <v>142</v>
      </c>
      <c r="H2117" s="26" t="s">
        <v>126</v>
      </c>
      <c r="I2117" s="16" t="s">
        <v>17297</v>
      </c>
      <c r="K2117" s="16" t="s">
        <v>11480</v>
      </c>
      <c r="L2117" s="16" t="s">
        <v>37</v>
      </c>
      <c r="M2117" s="26" t="s">
        <v>17296</v>
      </c>
      <c r="N2117" s="26" t="s">
        <v>2005</v>
      </c>
      <c r="O2117" s="16" t="s">
        <v>1139</v>
      </c>
      <c r="P2117" s="26" t="s">
        <v>1140</v>
      </c>
      <c r="T2117" s="22">
        <v>0.01</v>
      </c>
      <c r="W2117" s="20" t="s">
        <v>43</v>
      </c>
      <c r="X2117" s="16" t="s">
        <v>78</v>
      </c>
      <c r="Z2117" s="24" t="s">
        <v>32</v>
      </c>
      <c r="AA2117" s="24" t="s">
        <v>32</v>
      </c>
      <c r="AB2117" s="24" t="s">
        <v>32</v>
      </c>
      <c r="AC2117" s="24" t="s">
        <v>32</v>
      </c>
      <c r="AD2117" s="25">
        <v>15000</v>
      </c>
      <c r="AE2117" s="25">
        <v>0</v>
      </c>
      <c r="AF2117" s="25">
        <v>93660</v>
      </c>
      <c r="AG2117" s="25">
        <v>0</v>
      </c>
      <c r="AH2117" s="25">
        <v>108660</v>
      </c>
      <c r="AI2117" s="16" t="s">
        <v>17295</v>
      </c>
    </row>
    <row r="2118" spans="1:35" ht="30" x14ac:dyDescent="0.25">
      <c r="A2118" s="17">
        <v>120126</v>
      </c>
      <c r="B2118" s="18">
        <v>4</v>
      </c>
      <c r="C2118" s="16" t="s">
        <v>73</v>
      </c>
      <c r="D2118" s="21">
        <v>41669</v>
      </c>
      <c r="E2118" s="16" t="s">
        <v>102</v>
      </c>
      <c r="F2118" s="21">
        <v>43840</v>
      </c>
      <c r="G2118" s="16" t="s">
        <v>142</v>
      </c>
      <c r="H2118" s="26" t="s">
        <v>126</v>
      </c>
      <c r="I2118" s="16" t="s">
        <v>17294</v>
      </c>
      <c r="K2118" s="16" t="s">
        <v>17293</v>
      </c>
      <c r="L2118" s="16" t="s">
        <v>37</v>
      </c>
      <c r="M2118" s="26" t="s">
        <v>17292</v>
      </c>
      <c r="N2118" s="26" t="s">
        <v>2066</v>
      </c>
      <c r="O2118" s="16" t="s">
        <v>1139</v>
      </c>
      <c r="P2118" s="26" t="s">
        <v>1140</v>
      </c>
      <c r="T2118" s="22">
        <v>0.01</v>
      </c>
      <c r="W2118" s="20" t="s">
        <v>43</v>
      </c>
      <c r="X2118" s="16" t="s">
        <v>78</v>
      </c>
      <c r="Z2118" s="24" t="s">
        <v>32</v>
      </c>
      <c r="AA2118" s="24" t="s">
        <v>32</v>
      </c>
      <c r="AB2118" s="24" t="s">
        <v>32</v>
      </c>
      <c r="AC2118" s="24" t="s">
        <v>32</v>
      </c>
      <c r="AD2118" s="25">
        <v>15000</v>
      </c>
      <c r="AE2118" s="25">
        <v>0</v>
      </c>
      <c r="AF2118" s="25">
        <v>83900</v>
      </c>
      <c r="AG2118" s="25">
        <v>0</v>
      </c>
      <c r="AH2118" s="25">
        <v>98900</v>
      </c>
      <c r="AI2118" s="16" t="s">
        <v>17291</v>
      </c>
    </row>
    <row r="2119" spans="1:35" ht="30" x14ac:dyDescent="0.25">
      <c r="A2119" s="17">
        <v>120127</v>
      </c>
      <c r="B2119" s="18">
        <v>4</v>
      </c>
      <c r="C2119" s="16" t="s">
        <v>73</v>
      </c>
      <c r="D2119" s="21">
        <v>41669</v>
      </c>
      <c r="E2119" s="16" t="s">
        <v>102</v>
      </c>
      <c r="F2119" s="21">
        <v>44147</v>
      </c>
      <c r="G2119" s="16" t="s">
        <v>105</v>
      </c>
      <c r="H2119" s="26" t="s">
        <v>126</v>
      </c>
      <c r="I2119" s="16" t="s">
        <v>1993</v>
      </c>
      <c r="K2119" s="16" t="s">
        <v>1994</v>
      </c>
      <c r="L2119" s="16" t="s">
        <v>37</v>
      </c>
      <c r="M2119" s="26" t="s">
        <v>1995</v>
      </c>
      <c r="N2119" s="26" t="s">
        <v>1996</v>
      </c>
      <c r="O2119" s="16" t="s">
        <v>1139</v>
      </c>
      <c r="P2119" s="26" t="s">
        <v>1140</v>
      </c>
      <c r="T2119" s="22">
        <v>0.01</v>
      </c>
      <c r="W2119" s="20" t="s">
        <v>43</v>
      </c>
      <c r="X2119" s="16" t="s">
        <v>44</v>
      </c>
      <c r="Z2119" s="25">
        <v>23530.97</v>
      </c>
      <c r="AA2119" s="25">
        <v>0</v>
      </c>
      <c r="AB2119" s="25">
        <v>60104.17</v>
      </c>
      <c r="AC2119" s="25">
        <v>0</v>
      </c>
      <c r="AD2119" s="25">
        <v>38530.97</v>
      </c>
      <c r="AE2119" s="25">
        <v>0</v>
      </c>
      <c r="AF2119" s="25">
        <v>530104.17000000004</v>
      </c>
      <c r="AG2119" s="25">
        <v>0</v>
      </c>
      <c r="AH2119" s="25">
        <v>568635.14</v>
      </c>
      <c r="AI2119" s="16" t="s">
        <v>1997</v>
      </c>
    </row>
    <row r="2120" spans="1:35" ht="30" x14ac:dyDescent="0.25">
      <c r="A2120" s="17">
        <v>120129</v>
      </c>
      <c r="B2120" s="18">
        <v>3</v>
      </c>
      <c r="C2120" s="16" t="s">
        <v>73</v>
      </c>
      <c r="D2120" s="21">
        <v>41669</v>
      </c>
      <c r="E2120" s="16" t="s">
        <v>102</v>
      </c>
      <c r="F2120" s="21">
        <v>43717</v>
      </c>
      <c r="G2120" s="16" t="s">
        <v>588</v>
      </c>
      <c r="H2120" s="26" t="s">
        <v>98</v>
      </c>
      <c r="I2120" s="16" t="s">
        <v>2020</v>
      </c>
      <c r="J2120" s="20" t="s">
        <v>116</v>
      </c>
      <c r="L2120" s="16" t="s">
        <v>116</v>
      </c>
      <c r="M2120" s="26" t="s">
        <v>17290</v>
      </c>
      <c r="N2120" s="26" t="s">
        <v>17289</v>
      </c>
      <c r="O2120" s="16" t="s">
        <v>78</v>
      </c>
      <c r="P2120" s="26" t="s">
        <v>1140</v>
      </c>
      <c r="T2120" s="22">
        <v>0.01</v>
      </c>
      <c r="W2120" s="20" t="s">
        <v>43</v>
      </c>
      <c r="X2120" s="16" t="s">
        <v>140</v>
      </c>
      <c r="Z2120" s="24" t="s">
        <v>32</v>
      </c>
      <c r="AA2120" s="24" t="s">
        <v>32</v>
      </c>
      <c r="AB2120" s="24" t="s">
        <v>32</v>
      </c>
      <c r="AC2120" s="24" t="s">
        <v>32</v>
      </c>
      <c r="AD2120" s="25">
        <v>15000</v>
      </c>
      <c r="AE2120" s="25">
        <v>0</v>
      </c>
      <c r="AF2120" s="25">
        <v>502725</v>
      </c>
      <c r="AG2120" s="25">
        <v>0</v>
      </c>
      <c r="AH2120" s="25">
        <v>517725</v>
      </c>
      <c r="AI2120" s="16" t="s">
        <v>17288</v>
      </c>
    </row>
    <row r="2121" spans="1:35" ht="30" x14ac:dyDescent="0.25">
      <c r="A2121" s="17">
        <v>120132</v>
      </c>
      <c r="B2121" s="18">
        <v>2</v>
      </c>
      <c r="C2121" s="16" t="s">
        <v>73</v>
      </c>
      <c r="D2121" s="21">
        <v>41669</v>
      </c>
      <c r="E2121" s="16" t="s">
        <v>102</v>
      </c>
      <c r="F2121" s="21">
        <v>44006</v>
      </c>
      <c r="G2121" s="16" t="s">
        <v>573</v>
      </c>
      <c r="H2121" s="26" t="s">
        <v>380</v>
      </c>
      <c r="I2121" s="16" t="s">
        <v>17287</v>
      </c>
      <c r="K2121" s="16" t="s">
        <v>17286</v>
      </c>
      <c r="L2121" s="16" t="s">
        <v>37</v>
      </c>
      <c r="M2121" s="26" t="s">
        <v>17285</v>
      </c>
      <c r="N2121" s="26" t="s">
        <v>17284</v>
      </c>
      <c r="O2121" s="16" t="s">
        <v>1139</v>
      </c>
      <c r="P2121" s="26" t="s">
        <v>1140</v>
      </c>
      <c r="T2121" s="22">
        <v>0.01</v>
      </c>
      <c r="W2121" s="20" t="s">
        <v>43</v>
      </c>
      <c r="X2121" s="16" t="s">
        <v>78</v>
      </c>
      <c r="Z2121" s="24" t="s">
        <v>32</v>
      </c>
      <c r="AA2121" s="24" t="s">
        <v>32</v>
      </c>
      <c r="AB2121" s="24" t="s">
        <v>32</v>
      </c>
      <c r="AC2121" s="24" t="s">
        <v>32</v>
      </c>
      <c r="AD2121" s="25">
        <v>15000</v>
      </c>
      <c r="AE2121" s="25">
        <v>0</v>
      </c>
      <c r="AF2121" s="25">
        <v>1000</v>
      </c>
      <c r="AG2121" s="25">
        <v>0</v>
      </c>
      <c r="AH2121" s="25">
        <v>16000</v>
      </c>
      <c r="AI2121" s="16" t="s">
        <v>17283</v>
      </c>
    </row>
    <row r="2122" spans="1:35" ht="30" x14ac:dyDescent="0.25">
      <c r="A2122" s="17">
        <v>120153.01</v>
      </c>
      <c r="B2122" s="18">
        <v>3</v>
      </c>
      <c r="C2122" s="16" t="s">
        <v>474</v>
      </c>
      <c r="D2122" s="21">
        <v>41921</v>
      </c>
      <c r="E2122" s="16" t="s">
        <v>113</v>
      </c>
      <c r="F2122" s="21">
        <v>44279</v>
      </c>
      <c r="G2122" s="16" t="s">
        <v>75</v>
      </c>
      <c r="H2122" s="26" t="s">
        <v>98</v>
      </c>
      <c r="I2122" s="16" t="s">
        <v>468</v>
      </c>
      <c r="J2122" s="20" t="s">
        <v>116</v>
      </c>
      <c r="L2122" s="16" t="s">
        <v>116</v>
      </c>
      <c r="M2122" s="26" t="s">
        <v>17282</v>
      </c>
      <c r="N2122" s="26" t="s">
        <v>17281</v>
      </c>
      <c r="O2122" s="16" t="s">
        <v>1139</v>
      </c>
      <c r="P2122" s="26" t="s">
        <v>1140</v>
      </c>
      <c r="T2122" s="22">
        <v>0.02</v>
      </c>
      <c r="U2122" s="21">
        <v>42965</v>
      </c>
      <c r="W2122" s="20" t="s">
        <v>43</v>
      </c>
      <c r="X2122" s="16" t="s">
        <v>78</v>
      </c>
      <c r="Z2122" s="24" t="s">
        <v>32</v>
      </c>
      <c r="AA2122" s="24" t="s">
        <v>32</v>
      </c>
      <c r="AB2122" s="24" t="s">
        <v>32</v>
      </c>
      <c r="AC2122" s="24" t="s">
        <v>32</v>
      </c>
      <c r="AD2122" s="25">
        <v>63000</v>
      </c>
      <c r="AE2122" s="25">
        <v>136000</v>
      </c>
      <c r="AF2122" s="25">
        <v>972792</v>
      </c>
      <c r="AG2122" s="25">
        <v>0</v>
      </c>
      <c r="AH2122" s="25">
        <v>1171792</v>
      </c>
      <c r="AI2122" s="16" t="s">
        <v>17280</v>
      </c>
    </row>
    <row r="2123" spans="1:35" ht="30" x14ac:dyDescent="0.25">
      <c r="A2123" s="17">
        <v>120158</v>
      </c>
      <c r="B2123" s="18">
        <v>1</v>
      </c>
      <c r="C2123" s="16" t="s">
        <v>47</v>
      </c>
      <c r="D2123" s="21">
        <v>41677</v>
      </c>
      <c r="E2123" s="16" t="s">
        <v>654</v>
      </c>
      <c r="F2123" s="21">
        <v>44026</v>
      </c>
      <c r="G2123" s="16" t="s">
        <v>103</v>
      </c>
      <c r="H2123" s="26" t="s">
        <v>1998</v>
      </c>
      <c r="I2123" s="16" t="s">
        <v>669</v>
      </c>
      <c r="J2123" s="20" t="s">
        <v>116</v>
      </c>
      <c r="K2123" s="16" t="s">
        <v>655</v>
      </c>
      <c r="L2123" s="16" t="s">
        <v>116</v>
      </c>
      <c r="M2123" s="26" t="s">
        <v>1999</v>
      </c>
      <c r="N2123" s="26" t="s">
        <v>2000</v>
      </c>
      <c r="O2123" s="16" t="s">
        <v>632</v>
      </c>
      <c r="P2123" s="26" t="s">
        <v>453</v>
      </c>
      <c r="T2123" s="22">
        <v>23.88</v>
      </c>
      <c r="W2123" s="20" t="s">
        <v>43</v>
      </c>
      <c r="X2123" s="16" t="s">
        <v>511</v>
      </c>
      <c r="Z2123" s="25">
        <v>832.32</v>
      </c>
      <c r="AA2123" s="25">
        <v>0</v>
      </c>
      <c r="AB2123" s="25">
        <v>0</v>
      </c>
      <c r="AC2123" s="25">
        <v>0</v>
      </c>
      <c r="AD2123" s="25">
        <v>53832.32</v>
      </c>
      <c r="AE2123" s="25">
        <v>0</v>
      </c>
      <c r="AF2123" s="25">
        <v>0</v>
      </c>
      <c r="AG2123" s="25">
        <v>0</v>
      </c>
      <c r="AH2123" s="25">
        <v>53832.32</v>
      </c>
      <c r="AI2123" s="16" t="s">
        <v>2001</v>
      </c>
    </row>
    <row r="2124" spans="1:35" ht="30" x14ac:dyDescent="0.25">
      <c r="A2124" s="17">
        <v>120169</v>
      </c>
      <c r="B2124" s="18">
        <v>4</v>
      </c>
      <c r="C2124" s="16" t="s">
        <v>73</v>
      </c>
      <c r="D2124" s="21">
        <v>41681</v>
      </c>
      <c r="E2124" s="16" t="s">
        <v>1195</v>
      </c>
      <c r="F2124" s="21">
        <v>44006</v>
      </c>
      <c r="G2124" s="16" t="s">
        <v>142</v>
      </c>
      <c r="H2124" s="26" t="s">
        <v>126</v>
      </c>
      <c r="I2124" s="16" t="s">
        <v>2002</v>
      </c>
      <c r="K2124" s="16" t="s">
        <v>2003</v>
      </c>
      <c r="L2124" s="16" t="s">
        <v>37</v>
      </c>
      <c r="M2124" s="26" t="s">
        <v>2004</v>
      </c>
      <c r="N2124" s="26" t="s">
        <v>2005</v>
      </c>
      <c r="O2124" s="16" t="s">
        <v>1139</v>
      </c>
      <c r="P2124" s="26" t="s">
        <v>1140</v>
      </c>
      <c r="T2124" s="22">
        <v>0.01</v>
      </c>
      <c r="W2124" s="20" t="s">
        <v>43</v>
      </c>
      <c r="X2124" s="16" t="s">
        <v>140</v>
      </c>
      <c r="Z2124" s="25">
        <v>0</v>
      </c>
      <c r="AA2124" s="25">
        <v>0</v>
      </c>
      <c r="AB2124" s="25">
        <v>200000</v>
      </c>
      <c r="AC2124" s="25">
        <v>0</v>
      </c>
      <c r="AD2124" s="25">
        <v>15000</v>
      </c>
      <c r="AE2124" s="25">
        <v>0</v>
      </c>
      <c r="AF2124" s="25">
        <v>397500</v>
      </c>
      <c r="AG2124" s="25">
        <v>0</v>
      </c>
      <c r="AH2124" s="25">
        <v>412500</v>
      </c>
      <c r="AI2124" s="16" t="s">
        <v>2006</v>
      </c>
    </row>
    <row r="2125" spans="1:35" ht="30" x14ac:dyDescent="0.25">
      <c r="A2125" s="17">
        <v>120173</v>
      </c>
      <c r="B2125" s="18">
        <v>4</v>
      </c>
      <c r="C2125" s="16" t="s">
        <v>73</v>
      </c>
      <c r="D2125" s="21">
        <v>41682</v>
      </c>
      <c r="E2125" s="16" t="s">
        <v>1195</v>
      </c>
      <c r="F2125" s="21">
        <v>44006</v>
      </c>
      <c r="G2125" s="16" t="s">
        <v>142</v>
      </c>
      <c r="H2125" s="26" t="s">
        <v>126</v>
      </c>
      <c r="I2125" s="16" t="s">
        <v>17279</v>
      </c>
      <c r="K2125" s="16" t="s">
        <v>3649</v>
      </c>
      <c r="L2125" s="16" t="s">
        <v>37</v>
      </c>
      <c r="M2125" s="26" t="s">
        <v>17278</v>
      </c>
      <c r="N2125" s="26" t="s">
        <v>2005</v>
      </c>
      <c r="O2125" s="16" t="s">
        <v>1139</v>
      </c>
      <c r="P2125" s="26" t="s">
        <v>1140</v>
      </c>
      <c r="T2125" s="22">
        <v>0.01</v>
      </c>
      <c r="W2125" s="20" t="s">
        <v>43</v>
      </c>
      <c r="X2125" s="16" t="s">
        <v>78</v>
      </c>
      <c r="Z2125" s="24" t="s">
        <v>32</v>
      </c>
      <c r="AA2125" s="24" t="s">
        <v>32</v>
      </c>
      <c r="AB2125" s="24" t="s">
        <v>32</v>
      </c>
      <c r="AC2125" s="24" t="s">
        <v>32</v>
      </c>
      <c r="AD2125" s="25">
        <v>15000</v>
      </c>
      <c r="AE2125" s="25">
        <v>0</v>
      </c>
      <c r="AF2125" s="25">
        <v>68844</v>
      </c>
      <c r="AG2125" s="25">
        <v>0</v>
      </c>
      <c r="AH2125" s="25">
        <v>83844</v>
      </c>
      <c r="AI2125" s="16" t="s">
        <v>17277</v>
      </c>
    </row>
    <row r="2126" spans="1:35" ht="30" x14ac:dyDescent="0.25">
      <c r="A2126" s="17">
        <v>120174</v>
      </c>
      <c r="B2126" s="18">
        <v>4</v>
      </c>
      <c r="C2126" s="16" t="s">
        <v>73</v>
      </c>
      <c r="D2126" s="21">
        <v>41682</v>
      </c>
      <c r="E2126" s="16" t="s">
        <v>1195</v>
      </c>
      <c r="F2126" s="21">
        <v>44006</v>
      </c>
      <c r="G2126" s="16" t="s">
        <v>142</v>
      </c>
      <c r="H2126" s="26" t="s">
        <v>126</v>
      </c>
      <c r="I2126" s="16" t="s">
        <v>2007</v>
      </c>
      <c r="K2126" s="16" t="s">
        <v>2008</v>
      </c>
      <c r="L2126" s="16" t="s">
        <v>37</v>
      </c>
      <c r="M2126" s="26" t="s">
        <v>2009</v>
      </c>
      <c r="N2126" s="26" t="s">
        <v>2005</v>
      </c>
      <c r="O2126" s="16" t="s">
        <v>1139</v>
      </c>
      <c r="P2126" s="26" t="s">
        <v>1140</v>
      </c>
      <c r="T2126" s="22">
        <v>0.01</v>
      </c>
      <c r="W2126" s="20" t="s">
        <v>43</v>
      </c>
      <c r="X2126" s="16" t="s">
        <v>78</v>
      </c>
      <c r="Z2126" s="25">
        <v>0</v>
      </c>
      <c r="AA2126" s="25">
        <v>0</v>
      </c>
      <c r="AB2126" s="25">
        <v>5568</v>
      </c>
      <c r="AC2126" s="25">
        <v>0</v>
      </c>
      <c r="AD2126" s="25">
        <v>15000</v>
      </c>
      <c r="AE2126" s="25">
        <v>0</v>
      </c>
      <c r="AF2126" s="25">
        <v>43624</v>
      </c>
      <c r="AG2126" s="25">
        <v>0</v>
      </c>
      <c r="AH2126" s="25">
        <v>58624</v>
      </c>
      <c r="AI2126" s="16" t="s">
        <v>2010</v>
      </c>
    </row>
    <row r="2127" spans="1:35" ht="30" x14ac:dyDescent="0.25">
      <c r="A2127" s="17">
        <v>120175</v>
      </c>
      <c r="B2127" s="18">
        <v>4</v>
      </c>
      <c r="C2127" s="16" t="s">
        <v>73</v>
      </c>
      <c r="D2127" s="21">
        <v>41682</v>
      </c>
      <c r="E2127" s="16" t="s">
        <v>1195</v>
      </c>
      <c r="F2127" s="21">
        <v>44006</v>
      </c>
      <c r="G2127" s="16" t="s">
        <v>142</v>
      </c>
      <c r="H2127" s="26" t="s">
        <v>126</v>
      </c>
      <c r="I2127" s="16" t="s">
        <v>4170</v>
      </c>
      <c r="J2127" s="20" t="s">
        <v>116</v>
      </c>
      <c r="L2127" s="16" t="s">
        <v>116</v>
      </c>
      <c r="M2127" s="26" t="s">
        <v>17276</v>
      </c>
      <c r="N2127" s="26" t="s">
        <v>2005</v>
      </c>
      <c r="O2127" s="16" t="s">
        <v>1139</v>
      </c>
      <c r="P2127" s="26" t="s">
        <v>1140</v>
      </c>
      <c r="T2127" s="22">
        <v>0.01</v>
      </c>
      <c r="W2127" s="20" t="s">
        <v>43</v>
      </c>
      <c r="X2127" s="16" t="s">
        <v>140</v>
      </c>
      <c r="Z2127" s="24" t="s">
        <v>32</v>
      </c>
      <c r="AA2127" s="24" t="s">
        <v>32</v>
      </c>
      <c r="AB2127" s="24" t="s">
        <v>32</v>
      </c>
      <c r="AC2127" s="24" t="s">
        <v>32</v>
      </c>
      <c r="AD2127" s="25">
        <v>15000</v>
      </c>
      <c r="AE2127" s="25">
        <v>0</v>
      </c>
      <c r="AF2127" s="25">
        <v>1164100</v>
      </c>
      <c r="AG2127" s="25">
        <v>0</v>
      </c>
      <c r="AH2127" s="25">
        <v>1179100</v>
      </c>
      <c r="AI2127" s="16" t="s">
        <v>17275</v>
      </c>
    </row>
    <row r="2128" spans="1:35" ht="30" x14ac:dyDescent="0.25">
      <c r="A2128" s="17">
        <v>120177</v>
      </c>
      <c r="B2128" s="18">
        <v>4</v>
      </c>
      <c r="C2128" s="16" t="s">
        <v>73</v>
      </c>
      <c r="D2128" s="21">
        <v>41682</v>
      </c>
      <c r="E2128" s="16" t="s">
        <v>1195</v>
      </c>
      <c r="F2128" s="21">
        <v>43840</v>
      </c>
      <c r="G2128" s="16" t="s">
        <v>142</v>
      </c>
      <c r="H2128" s="26" t="s">
        <v>126</v>
      </c>
      <c r="I2128" s="16" t="s">
        <v>17274</v>
      </c>
      <c r="K2128" s="16" t="s">
        <v>16049</v>
      </c>
      <c r="L2128" s="16" t="s">
        <v>37</v>
      </c>
      <c r="M2128" s="26" t="s">
        <v>17273</v>
      </c>
      <c r="N2128" s="26" t="s">
        <v>2005</v>
      </c>
      <c r="O2128" s="16" t="s">
        <v>1139</v>
      </c>
      <c r="P2128" s="26" t="s">
        <v>1140</v>
      </c>
      <c r="T2128" s="22">
        <v>0.01</v>
      </c>
      <c r="W2128" s="20" t="s">
        <v>43</v>
      </c>
      <c r="X2128" s="16" t="s">
        <v>78</v>
      </c>
      <c r="Z2128" s="24" t="s">
        <v>32</v>
      </c>
      <c r="AA2128" s="24" t="s">
        <v>32</v>
      </c>
      <c r="AB2128" s="24" t="s">
        <v>32</v>
      </c>
      <c r="AC2128" s="24" t="s">
        <v>32</v>
      </c>
      <c r="AD2128" s="25">
        <v>15000</v>
      </c>
      <c r="AE2128" s="25">
        <v>0</v>
      </c>
      <c r="AF2128" s="25">
        <v>74800</v>
      </c>
      <c r="AG2128" s="25">
        <v>0</v>
      </c>
      <c r="AH2128" s="25">
        <v>89800</v>
      </c>
      <c r="AI2128" s="16" t="s">
        <v>17272</v>
      </c>
    </row>
    <row r="2129" spans="1:35" ht="30" x14ac:dyDescent="0.25">
      <c r="A2129" s="17">
        <v>120178</v>
      </c>
      <c r="B2129" s="18">
        <v>4</v>
      </c>
      <c r="C2129" s="16" t="s">
        <v>31</v>
      </c>
      <c r="D2129" s="21">
        <v>41682</v>
      </c>
      <c r="E2129" s="16" t="s">
        <v>1281</v>
      </c>
      <c r="F2129" s="21">
        <v>44215</v>
      </c>
      <c r="G2129" s="16" t="s">
        <v>75</v>
      </c>
      <c r="H2129" s="26" t="s">
        <v>126</v>
      </c>
      <c r="I2129" s="16" t="s">
        <v>1850</v>
      </c>
      <c r="J2129" s="20" t="s">
        <v>116</v>
      </c>
      <c r="K2129" s="16" t="s">
        <v>11312</v>
      </c>
      <c r="L2129" s="16" t="s">
        <v>116</v>
      </c>
      <c r="M2129" s="26" t="s">
        <v>17271</v>
      </c>
      <c r="N2129" s="26" t="s">
        <v>17270</v>
      </c>
      <c r="O2129" s="16" t="s">
        <v>60</v>
      </c>
      <c r="P2129" s="26" t="s">
        <v>168</v>
      </c>
      <c r="R2129" s="16" t="s">
        <v>139</v>
      </c>
      <c r="S2129" s="16" t="s">
        <v>42</v>
      </c>
      <c r="T2129" s="22">
        <v>0.86799999999999999</v>
      </c>
      <c r="W2129" s="20" t="s">
        <v>43</v>
      </c>
      <c r="X2129" s="16" t="s">
        <v>78</v>
      </c>
      <c r="Z2129" s="24" t="s">
        <v>32</v>
      </c>
      <c r="AA2129" s="24" t="s">
        <v>32</v>
      </c>
      <c r="AB2129" s="24" t="s">
        <v>32</v>
      </c>
      <c r="AC2129" s="24" t="s">
        <v>32</v>
      </c>
      <c r="AD2129" s="25">
        <v>339913</v>
      </c>
      <c r="AE2129" s="25">
        <v>884000</v>
      </c>
      <c r="AF2129" s="25">
        <v>2927965</v>
      </c>
      <c r="AG2129" s="25">
        <v>0</v>
      </c>
      <c r="AH2129" s="25">
        <v>4151878</v>
      </c>
      <c r="AI2129" s="16" t="s">
        <v>17269</v>
      </c>
    </row>
    <row r="2130" spans="1:35" ht="30" x14ac:dyDescent="0.25">
      <c r="A2130" s="17">
        <v>120179</v>
      </c>
      <c r="B2130" s="18">
        <v>4</v>
      </c>
      <c r="C2130" s="16" t="s">
        <v>73</v>
      </c>
      <c r="D2130" s="21">
        <v>41682</v>
      </c>
      <c r="E2130" s="16" t="s">
        <v>1195</v>
      </c>
      <c r="F2130" s="21">
        <v>44006</v>
      </c>
      <c r="G2130" s="16" t="s">
        <v>142</v>
      </c>
      <c r="H2130" s="26" t="s">
        <v>126</v>
      </c>
      <c r="I2130" s="16" t="s">
        <v>17268</v>
      </c>
      <c r="K2130" s="16" t="s">
        <v>17267</v>
      </c>
      <c r="L2130" s="16" t="s">
        <v>37</v>
      </c>
      <c r="M2130" s="26" t="s">
        <v>17266</v>
      </c>
      <c r="N2130" s="26" t="s">
        <v>2005</v>
      </c>
      <c r="O2130" s="16" t="s">
        <v>1139</v>
      </c>
      <c r="P2130" s="26" t="s">
        <v>1140</v>
      </c>
      <c r="T2130" s="22">
        <v>0.01</v>
      </c>
      <c r="W2130" s="20" t="s">
        <v>43</v>
      </c>
      <c r="X2130" s="16" t="s">
        <v>78</v>
      </c>
      <c r="Z2130" s="24" t="s">
        <v>32</v>
      </c>
      <c r="AA2130" s="24" t="s">
        <v>32</v>
      </c>
      <c r="AB2130" s="24" t="s">
        <v>32</v>
      </c>
      <c r="AC2130" s="24" t="s">
        <v>32</v>
      </c>
      <c r="AD2130" s="25">
        <v>15000</v>
      </c>
      <c r="AE2130" s="25">
        <v>0</v>
      </c>
      <c r="AF2130" s="25">
        <v>491882</v>
      </c>
      <c r="AG2130" s="25">
        <v>0</v>
      </c>
      <c r="AH2130" s="25">
        <v>506882</v>
      </c>
      <c r="AI2130" s="16" t="s">
        <v>17265</v>
      </c>
    </row>
    <row r="2131" spans="1:35" ht="30" x14ac:dyDescent="0.25">
      <c r="A2131" s="17">
        <v>120180</v>
      </c>
      <c r="B2131" s="18">
        <v>1</v>
      </c>
      <c r="C2131" s="16" t="s">
        <v>73</v>
      </c>
      <c r="D2131" s="21">
        <v>41683</v>
      </c>
      <c r="E2131" s="16" t="s">
        <v>1195</v>
      </c>
      <c r="F2131" s="21">
        <v>43500</v>
      </c>
      <c r="G2131" s="16" t="s">
        <v>75</v>
      </c>
      <c r="H2131" s="26" t="s">
        <v>238</v>
      </c>
      <c r="I2131" s="16" t="s">
        <v>17264</v>
      </c>
      <c r="K2131" s="16" t="s">
        <v>17263</v>
      </c>
      <c r="L2131" s="16" t="s">
        <v>37</v>
      </c>
      <c r="M2131" s="26" t="s">
        <v>17262</v>
      </c>
      <c r="N2131" s="26" t="s">
        <v>17261</v>
      </c>
      <c r="O2131" s="16" t="s">
        <v>4543</v>
      </c>
      <c r="P2131" s="26" t="s">
        <v>1140</v>
      </c>
      <c r="T2131" s="22">
        <v>0.01</v>
      </c>
      <c r="W2131" s="20" t="s">
        <v>43</v>
      </c>
      <c r="X2131" s="16" t="s">
        <v>44</v>
      </c>
      <c r="Z2131" s="24" t="s">
        <v>32</v>
      </c>
      <c r="AA2131" s="24" t="s">
        <v>32</v>
      </c>
      <c r="AB2131" s="24" t="s">
        <v>32</v>
      </c>
      <c r="AC2131" s="24" t="s">
        <v>32</v>
      </c>
      <c r="AD2131" s="25">
        <v>15000</v>
      </c>
      <c r="AE2131" s="25">
        <v>0</v>
      </c>
      <c r="AF2131" s="25">
        <v>13000</v>
      </c>
      <c r="AG2131" s="25">
        <v>0</v>
      </c>
      <c r="AH2131" s="25">
        <v>28000</v>
      </c>
      <c r="AI2131" s="16" t="s">
        <v>17260</v>
      </c>
    </row>
    <row r="2132" spans="1:35" ht="30" x14ac:dyDescent="0.25">
      <c r="A2132" s="17">
        <v>120181</v>
      </c>
      <c r="B2132" s="18">
        <v>4</v>
      </c>
      <c r="C2132" s="16" t="s">
        <v>73</v>
      </c>
      <c r="D2132" s="21">
        <v>41683</v>
      </c>
      <c r="E2132" s="16" t="s">
        <v>1195</v>
      </c>
      <c r="F2132" s="21">
        <v>44187</v>
      </c>
      <c r="G2132" s="16" t="s">
        <v>105</v>
      </c>
      <c r="H2132" s="26" t="s">
        <v>258</v>
      </c>
      <c r="I2132" s="16" t="s">
        <v>177</v>
      </c>
      <c r="J2132" s="20" t="s">
        <v>116</v>
      </c>
      <c r="L2132" s="16" t="s">
        <v>116</v>
      </c>
      <c r="M2132" s="26" t="s">
        <v>2011</v>
      </c>
      <c r="N2132" s="26" t="s">
        <v>2005</v>
      </c>
      <c r="O2132" s="16" t="s">
        <v>1139</v>
      </c>
      <c r="P2132" s="26" t="s">
        <v>1140</v>
      </c>
      <c r="T2132" s="22">
        <v>0.01</v>
      </c>
      <c r="W2132" s="20" t="s">
        <v>43</v>
      </c>
      <c r="X2132" s="16" t="s">
        <v>140</v>
      </c>
      <c r="Z2132" s="25">
        <v>352.22</v>
      </c>
      <c r="AA2132" s="25">
        <v>0</v>
      </c>
      <c r="AB2132" s="25">
        <v>-344846.22</v>
      </c>
      <c r="AC2132" s="25">
        <v>0</v>
      </c>
      <c r="AD2132" s="25">
        <v>15352.22</v>
      </c>
      <c r="AE2132" s="25">
        <v>0</v>
      </c>
      <c r="AF2132" s="25">
        <v>22653.78</v>
      </c>
      <c r="AG2132" s="25">
        <v>0</v>
      </c>
      <c r="AH2132" s="25">
        <v>38006</v>
      </c>
      <c r="AI2132" s="16" t="s">
        <v>2012</v>
      </c>
    </row>
    <row r="2133" spans="1:35" ht="30" x14ac:dyDescent="0.25">
      <c r="A2133" s="17">
        <v>120197</v>
      </c>
      <c r="B2133" s="18">
        <v>4</v>
      </c>
      <c r="C2133" s="16" t="s">
        <v>73</v>
      </c>
      <c r="D2133" s="21">
        <v>41683</v>
      </c>
      <c r="E2133" s="16" t="s">
        <v>1195</v>
      </c>
      <c r="F2133" s="21">
        <v>43788</v>
      </c>
      <c r="G2133" s="16" t="s">
        <v>142</v>
      </c>
      <c r="H2133" s="26" t="s">
        <v>295</v>
      </c>
      <c r="I2133" s="16" t="s">
        <v>5449</v>
      </c>
      <c r="K2133" s="16" t="s">
        <v>2017</v>
      </c>
      <c r="L2133" s="16" t="s">
        <v>37</v>
      </c>
      <c r="M2133" s="26" t="s">
        <v>17259</v>
      </c>
      <c r="N2133" s="26" t="s">
        <v>2005</v>
      </c>
      <c r="O2133" s="16" t="s">
        <v>78</v>
      </c>
      <c r="P2133" s="26" t="s">
        <v>1140</v>
      </c>
      <c r="T2133" s="22">
        <v>0.01</v>
      </c>
      <c r="W2133" s="20" t="s">
        <v>43</v>
      </c>
      <c r="X2133" s="16" t="s">
        <v>44</v>
      </c>
      <c r="Z2133" s="24" t="s">
        <v>32</v>
      </c>
      <c r="AA2133" s="24" t="s">
        <v>32</v>
      </c>
      <c r="AB2133" s="24" t="s">
        <v>32</v>
      </c>
      <c r="AC2133" s="24" t="s">
        <v>32</v>
      </c>
      <c r="AD2133" s="24" t="s">
        <v>32</v>
      </c>
      <c r="AE2133" s="24" t="s">
        <v>32</v>
      </c>
      <c r="AF2133" s="24" t="s">
        <v>32</v>
      </c>
      <c r="AG2133" s="24" t="s">
        <v>32</v>
      </c>
      <c r="AH2133" s="24" t="s">
        <v>32</v>
      </c>
    </row>
    <row r="2134" spans="1:35" ht="30" x14ac:dyDescent="0.25">
      <c r="A2134" s="17">
        <v>120199</v>
      </c>
      <c r="B2134" s="18">
        <v>1</v>
      </c>
      <c r="C2134" s="16" t="s">
        <v>47</v>
      </c>
      <c r="D2134" s="21">
        <v>41683</v>
      </c>
      <c r="E2134" s="16" t="s">
        <v>1195</v>
      </c>
      <c r="F2134" s="21">
        <v>44006</v>
      </c>
      <c r="G2134" s="16" t="s">
        <v>103</v>
      </c>
      <c r="H2134" s="26" t="s">
        <v>320</v>
      </c>
      <c r="I2134" s="16" t="s">
        <v>2013</v>
      </c>
      <c r="K2134" s="16" t="s">
        <v>2014</v>
      </c>
      <c r="L2134" s="16" t="s">
        <v>37</v>
      </c>
      <c r="M2134" s="26" t="s">
        <v>2015</v>
      </c>
      <c r="N2134" s="26" t="s">
        <v>2005</v>
      </c>
      <c r="O2134" s="16" t="s">
        <v>1139</v>
      </c>
      <c r="P2134" s="26" t="s">
        <v>1140</v>
      </c>
      <c r="T2134" s="22">
        <v>0.01</v>
      </c>
      <c r="W2134" s="20" t="s">
        <v>43</v>
      </c>
      <c r="X2134" s="16" t="s">
        <v>78</v>
      </c>
      <c r="Z2134" s="25">
        <v>3005.04</v>
      </c>
      <c r="AA2134" s="25">
        <v>0</v>
      </c>
      <c r="AB2134" s="25">
        <v>-2995.9</v>
      </c>
      <c r="AC2134" s="25">
        <v>0</v>
      </c>
      <c r="AD2134" s="25">
        <v>18005.04</v>
      </c>
      <c r="AE2134" s="25">
        <v>0</v>
      </c>
      <c r="AF2134" s="25">
        <v>7079.1</v>
      </c>
      <c r="AG2134" s="25">
        <v>0</v>
      </c>
      <c r="AH2134" s="25">
        <v>25084.14</v>
      </c>
      <c r="AI2134" s="16" t="s">
        <v>2016</v>
      </c>
    </row>
    <row r="2135" spans="1:35" ht="30" x14ac:dyDescent="0.25">
      <c r="A2135" s="17">
        <v>120200</v>
      </c>
      <c r="B2135" s="18">
        <v>1</v>
      </c>
      <c r="C2135" s="16" t="s">
        <v>73</v>
      </c>
      <c r="D2135" s="21">
        <v>41683</v>
      </c>
      <c r="E2135" s="16" t="s">
        <v>1195</v>
      </c>
      <c r="F2135" s="21">
        <v>44006</v>
      </c>
      <c r="G2135" s="16" t="s">
        <v>142</v>
      </c>
      <c r="H2135" s="26" t="s">
        <v>320</v>
      </c>
      <c r="I2135" s="16" t="s">
        <v>17258</v>
      </c>
      <c r="K2135" s="16" t="s">
        <v>17257</v>
      </c>
      <c r="L2135" s="16" t="s">
        <v>37</v>
      </c>
      <c r="M2135" s="26" t="s">
        <v>17256</v>
      </c>
      <c r="N2135" s="26" t="s">
        <v>17118</v>
      </c>
      <c r="O2135" s="16" t="s">
        <v>1139</v>
      </c>
      <c r="P2135" s="26" t="s">
        <v>1140</v>
      </c>
      <c r="T2135" s="22">
        <v>0.01</v>
      </c>
      <c r="W2135" s="20" t="s">
        <v>43</v>
      </c>
      <c r="X2135" s="16" t="s">
        <v>78</v>
      </c>
      <c r="Z2135" s="24" t="s">
        <v>32</v>
      </c>
      <c r="AA2135" s="24" t="s">
        <v>32</v>
      </c>
      <c r="AB2135" s="24" t="s">
        <v>32</v>
      </c>
      <c r="AC2135" s="24" t="s">
        <v>32</v>
      </c>
      <c r="AD2135" s="25">
        <v>15000</v>
      </c>
      <c r="AE2135" s="25">
        <v>0</v>
      </c>
      <c r="AF2135" s="25">
        <v>32500</v>
      </c>
      <c r="AG2135" s="25">
        <v>0</v>
      </c>
      <c r="AH2135" s="25">
        <v>47500</v>
      </c>
      <c r="AI2135" s="16" t="s">
        <v>17255</v>
      </c>
    </row>
    <row r="2136" spans="1:35" x14ac:dyDescent="0.25">
      <c r="A2136" s="17">
        <v>120204</v>
      </c>
      <c r="B2136" s="18">
        <v>4</v>
      </c>
      <c r="C2136" s="16" t="s">
        <v>73</v>
      </c>
      <c r="D2136" s="21">
        <v>41689</v>
      </c>
      <c r="E2136" s="16" t="s">
        <v>1609</v>
      </c>
      <c r="F2136" s="21">
        <v>43097</v>
      </c>
      <c r="G2136" s="16" t="s">
        <v>12945</v>
      </c>
      <c r="H2136" s="26" t="s">
        <v>126</v>
      </c>
      <c r="L2136" s="16" t="s">
        <v>110</v>
      </c>
      <c r="M2136" s="26" t="s">
        <v>17254</v>
      </c>
      <c r="O2136" s="16" t="s">
        <v>1612</v>
      </c>
      <c r="T2136" s="23" t="s">
        <v>32</v>
      </c>
      <c r="W2136" s="20" t="s">
        <v>43</v>
      </c>
      <c r="Z2136" s="24" t="s">
        <v>32</v>
      </c>
      <c r="AA2136" s="24" t="s">
        <v>32</v>
      </c>
      <c r="AB2136" s="24" t="s">
        <v>32</v>
      </c>
      <c r="AC2136" s="24" t="s">
        <v>32</v>
      </c>
      <c r="AD2136" s="25">
        <v>0</v>
      </c>
      <c r="AE2136" s="25">
        <v>0</v>
      </c>
      <c r="AF2136" s="25">
        <v>503447.85</v>
      </c>
      <c r="AG2136" s="25">
        <v>0</v>
      </c>
      <c r="AH2136" s="25">
        <v>503447.85</v>
      </c>
      <c r="AI2136" s="16" t="s">
        <v>17253</v>
      </c>
    </row>
    <row r="2137" spans="1:35" ht="30" x14ac:dyDescent="0.25">
      <c r="A2137" s="17">
        <v>120226</v>
      </c>
      <c r="B2137" s="18">
        <v>2</v>
      </c>
      <c r="C2137" s="16" t="s">
        <v>73</v>
      </c>
      <c r="D2137" s="21">
        <v>41694</v>
      </c>
      <c r="E2137" s="16" t="s">
        <v>543</v>
      </c>
      <c r="F2137" s="21">
        <v>44215</v>
      </c>
      <c r="G2137" s="16" t="s">
        <v>75</v>
      </c>
      <c r="H2137" s="26" t="s">
        <v>286</v>
      </c>
      <c r="I2137" s="16" t="s">
        <v>17252</v>
      </c>
      <c r="K2137" s="16" t="s">
        <v>17251</v>
      </c>
      <c r="L2137" s="16" t="s">
        <v>37</v>
      </c>
      <c r="M2137" s="26" t="s">
        <v>17250</v>
      </c>
      <c r="N2137" s="26" t="s">
        <v>17249</v>
      </c>
      <c r="O2137" s="16" t="s">
        <v>60</v>
      </c>
      <c r="P2137" s="26" t="s">
        <v>188</v>
      </c>
      <c r="R2137" s="16" t="s">
        <v>139</v>
      </c>
      <c r="S2137" s="16" t="s">
        <v>84</v>
      </c>
      <c r="T2137" s="22">
        <v>0.79</v>
      </c>
      <c r="W2137" s="20" t="s">
        <v>43</v>
      </c>
      <c r="X2137" s="16" t="s">
        <v>78</v>
      </c>
      <c r="Z2137" s="24" t="s">
        <v>32</v>
      </c>
      <c r="AA2137" s="24" t="s">
        <v>32</v>
      </c>
      <c r="AB2137" s="24" t="s">
        <v>32</v>
      </c>
      <c r="AC2137" s="24" t="s">
        <v>32</v>
      </c>
      <c r="AD2137" s="25">
        <v>21273</v>
      </c>
      <c r="AE2137" s="25">
        <v>0</v>
      </c>
      <c r="AF2137" s="25">
        <v>0</v>
      </c>
      <c r="AG2137" s="25">
        <v>0</v>
      </c>
      <c r="AH2137" s="25">
        <v>21273</v>
      </c>
      <c r="AI2137" s="16" t="s">
        <v>17248</v>
      </c>
    </row>
    <row r="2138" spans="1:35" ht="30" x14ac:dyDescent="0.25">
      <c r="A2138" s="17">
        <v>120231</v>
      </c>
      <c r="B2138" s="18">
        <v>4</v>
      </c>
      <c r="C2138" s="16" t="s">
        <v>47</v>
      </c>
      <c r="D2138" s="21">
        <v>41695</v>
      </c>
      <c r="E2138" s="16" t="s">
        <v>654</v>
      </c>
      <c r="F2138" s="21">
        <v>43311</v>
      </c>
      <c r="G2138" s="16" t="s">
        <v>103</v>
      </c>
      <c r="H2138" s="26" t="s">
        <v>295</v>
      </c>
      <c r="K2138" s="16" t="s">
        <v>2017</v>
      </c>
      <c r="L2138" s="16" t="s">
        <v>37</v>
      </c>
      <c r="M2138" s="26" t="s">
        <v>2018</v>
      </c>
      <c r="N2138" s="26" t="s">
        <v>453</v>
      </c>
      <c r="O2138" s="16" t="s">
        <v>632</v>
      </c>
      <c r="P2138" s="26" t="s">
        <v>453</v>
      </c>
      <c r="T2138" s="22">
        <v>4.88</v>
      </c>
      <c r="U2138" s="21">
        <v>42650</v>
      </c>
      <c r="W2138" s="20" t="s">
        <v>43</v>
      </c>
      <c r="X2138" s="16" t="s">
        <v>44</v>
      </c>
      <c r="Z2138" s="25">
        <v>-14274.7</v>
      </c>
      <c r="AA2138" s="25">
        <v>0</v>
      </c>
      <c r="AB2138" s="25">
        <v>17196.09</v>
      </c>
      <c r="AC2138" s="25">
        <v>0</v>
      </c>
      <c r="AD2138" s="25">
        <v>25725.3</v>
      </c>
      <c r="AE2138" s="25">
        <v>0</v>
      </c>
      <c r="AF2138" s="25">
        <v>80934.09</v>
      </c>
      <c r="AG2138" s="25">
        <v>0</v>
      </c>
      <c r="AH2138" s="25">
        <v>106659.39</v>
      </c>
      <c r="AI2138" s="16" t="s">
        <v>2019</v>
      </c>
    </row>
    <row r="2139" spans="1:35" x14ac:dyDescent="0.25">
      <c r="A2139" s="17">
        <v>120234</v>
      </c>
      <c r="B2139" s="18">
        <v>3</v>
      </c>
      <c r="C2139" s="16" t="s">
        <v>31</v>
      </c>
      <c r="D2139" s="21">
        <v>41696</v>
      </c>
      <c r="E2139" s="16" t="s">
        <v>654</v>
      </c>
      <c r="F2139" s="21">
        <v>43839</v>
      </c>
      <c r="G2139" s="16" t="s">
        <v>832</v>
      </c>
      <c r="H2139" s="26" t="s">
        <v>98</v>
      </c>
      <c r="I2139" s="16" t="s">
        <v>2020</v>
      </c>
      <c r="J2139" s="20" t="s">
        <v>116</v>
      </c>
      <c r="K2139" s="16" t="s">
        <v>655</v>
      </c>
      <c r="L2139" s="16" t="s">
        <v>116</v>
      </c>
      <c r="M2139" s="26" t="s">
        <v>17247</v>
      </c>
      <c r="N2139" s="26" t="s">
        <v>1444</v>
      </c>
      <c r="O2139" s="16" t="s">
        <v>632</v>
      </c>
      <c r="P2139" s="26" t="s">
        <v>1444</v>
      </c>
      <c r="T2139" s="22">
        <v>0.55000000000000004</v>
      </c>
      <c r="U2139" s="21">
        <v>43812</v>
      </c>
      <c r="W2139" s="20" t="s">
        <v>43</v>
      </c>
      <c r="X2139" s="16" t="s">
        <v>140</v>
      </c>
      <c r="Z2139" s="24" t="s">
        <v>32</v>
      </c>
      <c r="AA2139" s="24" t="s">
        <v>32</v>
      </c>
      <c r="AB2139" s="24" t="s">
        <v>32</v>
      </c>
      <c r="AC2139" s="24" t="s">
        <v>32</v>
      </c>
      <c r="AD2139" s="25">
        <v>165000</v>
      </c>
      <c r="AE2139" s="25">
        <v>88000</v>
      </c>
      <c r="AF2139" s="25">
        <v>192861</v>
      </c>
      <c r="AG2139" s="25">
        <v>0</v>
      </c>
      <c r="AH2139" s="25">
        <v>445861</v>
      </c>
      <c r="AI2139" s="16" t="s">
        <v>17246</v>
      </c>
    </row>
    <row r="2140" spans="1:35" x14ac:dyDescent="0.25">
      <c r="A2140" s="17">
        <v>120234.01</v>
      </c>
      <c r="B2140" s="18">
        <v>3</v>
      </c>
      <c r="C2140" s="16" t="s">
        <v>47</v>
      </c>
      <c r="D2140" s="21">
        <v>42950</v>
      </c>
      <c r="E2140" s="16" t="s">
        <v>109</v>
      </c>
      <c r="F2140" s="21">
        <v>43817</v>
      </c>
      <c r="G2140" s="16" t="s">
        <v>103</v>
      </c>
      <c r="H2140" s="26" t="s">
        <v>98</v>
      </c>
      <c r="I2140" s="16" t="s">
        <v>2020</v>
      </c>
      <c r="J2140" s="20" t="s">
        <v>116</v>
      </c>
      <c r="L2140" s="16" t="s">
        <v>116</v>
      </c>
      <c r="M2140" s="26" t="s">
        <v>2021</v>
      </c>
      <c r="O2140" s="16" t="s">
        <v>632</v>
      </c>
      <c r="P2140" s="26" t="s">
        <v>632</v>
      </c>
      <c r="T2140" s="22">
        <v>0</v>
      </c>
      <c r="U2140" s="21">
        <v>43273</v>
      </c>
      <c r="W2140" s="20" t="s">
        <v>43</v>
      </c>
      <c r="X2140" s="16" t="s">
        <v>140</v>
      </c>
      <c r="Z2140" s="25">
        <v>0</v>
      </c>
      <c r="AA2140" s="25">
        <v>0</v>
      </c>
      <c r="AB2140" s="25">
        <v>96360.92</v>
      </c>
      <c r="AC2140" s="25">
        <v>0</v>
      </c>
      <c r="AD2140" s="25">
        <v>0</v>
      </c>
      <c r="AE2140" s="25">
        <v>0</v>
      </c>
      <c r="AF2140" s="25">
        <v>403013.92</v>
      </c>
      <c r="AG2140" s="25">
        <v>0</v>
      </c>
      <c r="AH2140" s="25">
        <v>403013.92</v>
      </c>
      <c r="AI2140" s="16" t="s">
        <v>2022</v>
      </c>
    </row>
    <row r="2141" spans="1:35" ht="30" x14ac:dyDescent="0.25">
      <c r="A2141" s="17">
        <v>120236</v>
      </c>
      <c r="B2141" s="18">
        <v>3</v>
      </c>
      <c r="C2141" s="16" t="s">
        <v>73</v>
      </c>
      <c r="D2141" s="21">
        <v>41696</v>
      </c>
      <c r="E2141" s="16" t="s">
        <v>1913</v>
      </c>
      <c r="F2141" s="21">
        <v>43543</v>
      </c>
      <c r="G2141" s="16" t="s">
        <v>1913</v>
      </c>
      <c r="H2141" s="26" t="s">
        <v>98</v>
      </c>
      <c r="I2141" s="16" t="s">
        <v>683</v>
      </c>
      <c r="J2141" s="20" t="s">
        <v>148</v>
      </c>
      <c r="L2141" s="16" t="s">
        <v>149</v>
      </c>
      <c r="M2141" s="26" t="s">
        <v>17245</v>
      </c>
      <c r="N2141" s="26" t="s">
        <v>17244</v>
      </c>
      <c r="O2141" s="16" t="s">
        <v>632</v>
      </c>
      <c r="P2141" s="26" t="s">
        <v>632</v>
      </c>
      <c r="T2141" s="22">
        <v>0.6</v>
      </c>
      <c r="W2141" s="20" t="s">
        <v>43</v>
      </c>
      <c r="X2141" s="16" t="s">
        <v>454</v>
      </c>
      <c r="Z2141" s="24" t="s">
        <v>32</v>
      </c>
      <c r="AA2141" s="24" t="s">
        <v>32</v>
      </c>
      <c r="AB2141" s="24" t="s">
        <v>32</v>
      </c>
      <c r="AC2141" s="24" t="s">
        <v>32</v>
      </c>
      <c r="AD2141" s="25">
        <v>40000</v>
      </c>
      <c r="AE2141" s="25">
        <v>0</v>
      </c>
      <c r="AF2141" s="25">
        <v>0</v>
      </c>
      <c r="AG2141" s="25">
        <v>0</v>
      </c>
      <c r="AH2141" s="25">
        <v>40000</v>
      </c>
      <c r="AI2141" s="16" t="s">
        <v>17243</v>
      </c>
    </row>
    <row r="2142" spans="1:35" ht="30" x14ac:dyDescent="0.25">
      <c r="A2142" s="17">
        <v>120253</v>
      </c>
      <c r="B2142" s="18">
        <v>3</v>
      </c>
      <c r="C2142" s="16" t="s">
        <v>73</v>
      </c>
      <c r="D2142" s="21">
        <v>41704</v>
      </c>
      <c r="E2142" s="16" t="s">
        <v>102</v>
      </c>
      <c r="F2142" s="21">
        <v>44006</v>
      </c>
      <c r="G2142" s="16" t="s">
        <v>142</v>
      </c>
      <c r="H2142" s="26" t="s">
        <v>69</v>
      </c>
      <c r="I2142" s="16" t="s">
        <v>17242</v>
      </c>
      <c r="K2142" s="16" t="s">
        <v>17241</v>
      </c>
      <c r="L2142" s="16" t="s">
        <v>37</v>
      </c>
      <c r="M2142" s="26" t="s">
        <v>17240</v>
      </c>
      <c r="N2142" s="26" t="s">
        <v>17239</v>
      </c>
      <c r="O2142" s="16" t="s">
        <v>1139</v>
      </c>
      <c r="P2142" s="26" t="s">
        <v>1140</v>
      </c>
      <c r="T2142" s="22">
        <v>0.01</v>
      </c>
      <c r="W2142" s="20" t="s">
        <v>43</v>
      </c>
      <c r="X2142" s="16" t="s">
        <v>78</v>
      </c>
      <c r="Z2142" s="24" t="s">
        <v>32</v>
      </c>
      <c r="AA2142" s="24" t="s">
        <v>32</v>
      </c>
      <c r="AB2142" s="24" t="s">
        <v>32</v>
      </c>
      <c r="AC2142" s="24" t="s">
        <v>32</v>
      </c>
      <c r="AD2142" s="25">
        <v>15000</v>
      </c>
      <c r="AE2142" s="25">
        <v>0</v>
      </c>
      <c r="AF2142" s="25">
        <v>330000</v>
      </c>
      <c r="AG2142" s="25">
        <v>0</v>
      </c>
      <c r="AH2142" s="25">
        <v>345000</v>
      </c>
      <c r="AI2142" s="16" t="s">
        <v>17238</v>
      </c>
    </row>
    <row r="2143" spans="1:35" ht="30" x14ac:dyDescent="0.25">
      <c r="A2143" s="17">
        <v>120254</v>
      </c>
      <c r="B2143" s="18">
        <v>3</v>
      </c>
      <c r="C2143" s="16" t="s">
        <v>47</v>
      </c>
      <c r="D2143" s="21">
        <v>41704</v>
      </c>
      <c r="E2143" s="16" t="s">
        <v>1195</v>
      </c>
      <c r="F2143" s="21">
        <v>44048</v>
      </c>
      <c r="G2143" s="16" t="s">
        <v>103</v>
      </c>
      <c r="H2143" s="26" t="s">
        <v>98</v>
      </c>
      <c r="I2143" s="16" t="s">
        <v>2023</v>
      </c>
      <c r="K2143" s="16" t="s">
        <v>2024</v>
      </c>
      <c r="L2143" s="16" t="s">
        <v>37</v>
      </c>
      <c r="M2143" s="26" t="s">
        <v>2025</v>
      </c>
      <c r="N2143" s="26" t="s">
        <v>2026</v>
      </c>
      <c r="O2143" s="16" t="s">
        <v>1139</v>
      </c>
      <c r="P2143" s="26" t="s">
        <v>1140</v>
      </c>
      <c r="T2143" s="22">
        <v>0.01</v>
      </c>
      <c r="W2143" s="20" t="s">
        <v>43</v>
      </c>
      <c r="X2143" s="16" t="s">
        <v>78</v>
      </c>
      <c r="Z2143" s="25">
        <v>-9344.5</v>
      </c>
      <c r="AA2143" s="25">
        <v>0</v>
      </c>
      <c r="AB2143" s="25">
        <v>70053.539999999994</v>
      </c>
      <c r="AC2143" s="25">
        <v>0</v>
      </c>
      <c r="AD2143" s="25">
        <v>5655.5</v>
      </c>
      <c r="AE2143" s="25">
        <v>0</v>
      </c>
      <c r="AF2143" s="25">
        <v>257553.54</v>
      </c>
      <c r="AG2143" s="25">
        <v>0</v>
      </c>
      <c r="AH2143" s="25">
        <v>263209.03999999998</v>
      </c>
      <c r="AI2143" s="16" t="s">
        <v>2027</v>
      </c>
    </row>
    <row r="2144" spans="1:35" ht="30" x14ac:dyDescent="0.25">
      <c r="A2144" s="17">
        <v>120255</v>
      </c>
      <c r="B2144" s="18">
        <v>4</v>
      </c>
      <c r="C2144" s="16" t="s">
        <v>73</v>
      </c>
      <c r="D2144" s="21">
        <v>41704</v>
      </c>
      <c r="E2144" s="16" t="s">
        <v>1195</v>
      </c>
      <c r="F2144" s="21">
        <v>43991</v>
      </c>
      <c r="G2144" s="16" t="s">
        <v>543</v>
      </c>
      <c r="H2144" s="26" t="s">
        <v>126</v>
      </c>
      <c r="I2144" s="16" t="s">
        <v>17237</v>
      </c>
      <c r="K2144" s="16" t="s">
        <v>17236</v>
      </c>
      <c r="L2144" s="16" t="s">
        <v>37</v>
      </c>
      <c r="M2144" s="26" t="s">
        <v>17235</v>
      </c>
      <c r="N2144" s="26" t="s">
        <v>2244</v>
      </c>
      <c r="O2144" s="16" t="s">
        <v>1139</v>
      </c>
      <c r="P2144" s="26" t="s">
        <v>1140</v>
      </c>
      <c r="T2144" s="22">
        <v>0.01</v>
      </c>
      <c r="W2144" s="20" t="s">
        <v>43</v>
      </c>
      <c r="X2144" s="16" t="s">
        <v>78</v>
      </c>
      <c r="Z2144" s="24" t="s">
        <v>32</v>
      </c>
      <c r="AA2144" s="24" t="s">
        <v>32</v>
      </c>
      <c r="AB2144" s="24" t="s">
        <v>32</v>
      </c>
      <c r="AC2144" s="24" t="s">
        <v>32</v>
      </c>
      <c r="AD2144" s="25">
        <v>15000</v>
      </c>
      <c r="AE2144" s="25">
        <v>0</v>
      </c>
      <c r="AF2144" s="25">
        <v>16662</v>
      </c>
      <c r="AG2144" s="25">
        <v>0</v>
      </c>
      <c r="AH2144" s="25">
        <v>31662</v>
      </c>
      <c r="AI2144" s="16" t="s">
        <v>17234</v>
      </c>
    </row>
    <row r="2145" spans="1:35" x14ac:dyDescent="0.25">
      <c r="A2145" s="17">
        <v>120268</v>
      </c>
      <c r="B2145" s="18">
        <v>4</v>
      </c>
      <c r="C2145" s="16" t="s">
        <v>73</v>
      </c>
      <c r="D2145" s="21">
        <v>41710</v>
      </c>
      <c r="E2145" s="16" t="s">
        <v>142</v>
      </c>
      <c r="F2145" s="21">
        <v>43843</v>
      </c>
      <c r="G2145" s="16" t="s">
        <v>607</v>
      </c>
      <c r="H2145" s="26" t="s">
        <v>126</v>
      </c>
      <c r="I2145" s="16" t="s">
        <v>1850</v>
      </c>
      <c r="J2145" s="20" t="s">
        <v>116</v>
      </c>
      <c r="L2145" s="16" t="s">
        <v>116</v>
      </c>
      <c r="M2145" s="26" t="s">
        <v>17233</v>
      </c>
      <c r="O2145" s="16" t="s">
        <v>53</v>
      </c>
      <c r="P2145" s="26" t="s">
        <v>40</v>
      </c>
      <c r="R2145" s="16" t="s">
        <v>41</v>
      </c>
      <c r="S2145" s="16" t="s">
        <v>42</v>
      </c>
      <c r="T2145" s="22">
        <v>0.02</v>
      </c>
      <c r="U2145" s="21">
        <v>44904</v>
      </c>
      <c r="W2145" s="20" t="s">
        <v>43</v>
      </c>
      <c r="X2145" s="16" t="s">
        <v>78</v>
      </c>
      <c r="Y2145" s="26" t="s">
        <v>17232</v>
      </c>
      <c r="Z2145" s="24" t="s">
        <v>32</v>
      </c>
      <c r="AA2145" s="24" t="s">
        <v>32</v>
      </c>
      <c r="AB2145" s="24" t="s">
        <v>32</v>
      </c>
      <c r="AC2145" s="24" t="s">
        <v>32</v>
      </c>
      <c r="AD2145" s="25">
        <v>175000</v>
      </c>
      <c r="AE2145" s="25">
        <v>0</v>
      </c>
      <c r="AF2145" s="25">
        <v>0</v>
      </c>
      <c r="AG2145" s="25">
        <v>0</v>
      </c>
      <c r="AH2145" s="25">
        <v>175000</v>
      </c>
      <c r="AI2145" s="16" t="s">
        <v>17231</v>
      </c>
    </row>
    <row r="2146" spans="1:35" x14ac:dyDescent="0.25">
      <c r="A2146" s="17">
        <v>120271</v>
      </c>
      <c r="B2146" s="18">
        <v>3</v>
      </c>
      <c r="C2146" s="16" t="s">
        <v>73</v>
      </c>
      <c r="D2146" s="21">
        <v>41710</v>
      </c>
      <c r="E2146" s="16" t="s">
        <v>142</v>
      </c>
      <c r="F2146" s="21">
        <v>43474</v>
      </c>
      <c r="G2146" s="16" t="s">
        <v>75</v>
      </c>
      <c r="H2146" s="26" t="s">
        <v>362</v>
      </c>
      <c r="I2146" s="16" t="s">
        <v>5301</v>
      </c>
      <c r="J2146" s="20" t="s">
        <v>116</v>
      </c>
      <c r="L2146" s="16" t="s">
        <v>116</v>
      </c>
      <c r="M2146" s="26" t="s">
        <v>17230</v>
      </c>
      <c r="O2146" s="16" t="s">
        <v>179</v>
      </c>
      <c r="P2146" s="26" t="s">
        <v>79</v>
      </c>
      <c r="R2146" s="16" t="s">
        <v>41</v>
      </c>
      <c r="S2146" s="16" t="s">
        <v>84</v>
      </c>
      <c r="T2146" s="23" t="s">
        <v>32</v>
      </c>
      <c r="W2146" s="20" t="s">
        <v>43</v>
      </c>
      <c r="X2146" s="16" t="s">
        <v>78</v>
      </c>
      <c r="Y2146" s="26" t="s">
        <v>17229</v>
      </c>
      <c r="Z2146" s="24" t="s">
        <v>32</v>
      </c>
      <c r="AA2146" s="24" t="s">
        <v>32</v>
      </c>
      <c r="AB2146" s="24" t="s">
        <v>32</v>
      </c>
      <c r="AC2146" s="24" t="s">
        <v>32</v>
      </c>
      <c r="AD2146" s="25">
        <v>0</v>
      </c>
      <c r="AE2146" s="25">
        <v>0</v>
      </c>
      <c r="AF2146" s="25">
        <v>100900</v>
      </c>
      <c r="AG2146" s="25">
        <v>0</v>
      </c>
      <c r="AH2146" s="25">
        <v>100900</v>
      </c>
      <c r="AI2146" s="16" t="s">
        <v>17228</v>
      </c>
    </row>
    <row r="2147" spans="1:35" ht="30" x14ac:dyDescent="0.25">
      <c r="A2147" s="17">
        <v>120278</v>
      </c>
      <c r="B2147" s="18">
        <v>3</v>
      </c>
      <c r="C2147" s="16" t="s">
        <v>474</v>
      </c>
      <c r="D2147" s="21">
        <v>41712</v>
      </c>
      <c r="E2147" s="16" t="s">
        <v>654</v>
      </c>
      <c r="F2147" s="21">
        <v>43782</v>
      </c>
      <c r="G2147" s="16" t="s">
        <v>832</v>
      </c>
      <c r="H2147" s="26" t="s">
        <v>434</v>
      </c>
      <c r="I2147" s="16" t="s">
        <v>2020</v>
      </c>
      <c r="J2147" s="20" t="s">
        <v>116</v>
      </c>
      <c r="K2147" s="16" t="s">
        <v>655</v>
      </c>
      <c r="L2147" s="16" t="s">
        <v>116</v>
      </c>
      <c r="M2147" s="26" t="s">
        <v>17227</v>
      </c>
      <c r="N2147" s="26" t="s">
        <v>626</v>
      </c>
      <c r="O2147" s="16" t="s">
        <v>119</v>
      </c>
      <c r="P2147" s="26" t="s">
        <v>453</v>
      </c>
      <c r="T2147" s="22">
        <v>0.02</v>
      </c>
      <c r="U2147" s="21">
        <v>43140</v>
      </c>
      <c r="W2147" s="20" t="s">
        <v>43</v>
      </c>
      <c r="X2147" s="16" t="s">
        <v>140</v>
      </c>
      <c r="Z2147" s="24" t="s">
        <v>32</v>
      </c>
      <c r="AA2147" s="24" t="s">
        <v>32</v>
      </c>
      <c r="AB2147" s="24" t="s">
        <v>32</v>
      </c>
      <c r="AC2147" s="24" t="s">
        <v>32</v>
      </c>
      <c r="AD2147" s="25">
        <v>211000</v>
      </c>
      <c r="AE2147" s="25">
        <v>335000</v>
      </c>
      <c r="AF2147" s="25">
        <v>3193658</v>
      </c>
      <c r="AG2147" s="25">
        <v>0</v>
      </c>
      <c r="AH2147" s="25">
        <v>3739658</v>
      </c>
      <c r="AI2147" s="16" t="s">
        <v>17226</v>
      </c>
    </row>
    <row r="2148" spans="1:35" ht="30" x14ac:dyDescent="0.25">
      <c r="A2148" s="17">
        <v>120290</v>
      </c>
      <c r="B2148" s="18">
        <v>3</v>
      </c>
      <c r="C2148" s="16" t="s">
        <v>474</v>
      </c>
      <c r="D2148" s="21">
        <v>41718</v>
      </c>
      <c r="E2148" s="16" t="s">
        <v>654</v>
      </c>
      <c r="F2148" s="21">
        <v>44354</v>
      </c>
      <c r="G2148" s="16" t="s">
        <v>32</v>
      </c>
      <c r="H2148" s="26" t="s">
        <v>389</v>
      </c>
      <c r="I2148" s="16" t="s">
        <v>477</v>
      </c>
      <c r="J2148" s="20" t="s">
        <v>116</v>
      </c>
      <c r="K2148" s="16" t="s">
        <v>655</v>
      </c>
      <c r="L2148" s="16" t="s">
        <v>116</v>
      </c>
      <c r="M2148" s="26" t="s">
        <v>2028</v>
      </c>
      <c r="O2148" s="16" t="s">
        <v>632</v>
      </c>
      <c r="P2148" s="26" t="s">
        <v>453</v>
      </c>
      <c r="T2148" s="22">
        <v>0.6</v>
      </c>
      <c r="U2148" s="21">
        <v>43637</v>
      </c>
      <c r="W2148" s="20" t="s">
        <v>43</v>
      </c>
      <c r="X2148" s="16" t="s">
        <v>78</v>
      </c>
      <c r="Z2148" s="25">
        <v>13600</v>
      </c>
      <c r="AA2148" s="25">
        <v>0</v>
      </c>
      <c r="AB2148" s="25">
        <v>300000</v>
      </c>
      <c r="AC2148" s="25">
        <v>0</v>
      </c>
      <c r="AD2148" s="25">
        <v>82600</v>
      </c>
      <c r="AE2148" s="25">
        <v>84394</v>
      </c>
      <c r="AF2148" s="25">
        <v>2989304</v>
      </c>
      <c r="AG2148" s="25">
        <v>0</v>
      </c>
      <c r="AH2148" s="25">
        <v>3156298</v>
      </c>
      <c r="AI2148" s="16" t="s">
        <v>2029</v>
      </c>
    </row>
    <row r="2149" spans="1:35" ht="45" x14ac:dyDescent="0.25">
      <c r="A2149" s="17">
        <v>120297</v>
      </c>
      <c r="B2149" s="18">
        <v>1</v>
      </c>
      <c r="C2149" s="16" t="s">
        <v>474</v>
      </c>
      <c r="D2149" s="21">
        <v>41722</v>
      </c>
      <c r="E2149" s="16" t="s">
        <v>654</v>
      </c>
      <c r="F2149" s="21">
        <v>44089</v>
      </c>
      <c r="G2149" s="16" t="s">
        <v>573</v>
      </c>
      <c r="H2149" s="26" t="s">
        <v>320</v>
      </c>
      <c r="I2149" s="16" t="s">
        <v>1767</v>
      </c>
      <c r="J2149" s="20" t="s">
        <v>116</v>
      </c>
      <c r="L2149" s="16" t="s">
        <v>116</v>
      </c>
      <c r="M2149" s="26" t="s">
        <v>17225</v>
      </c>
      <c r="N2149" s="26" t="s">
        <v>17224</v>
      </c>
      <c r="O2149" s="16" t="s">
        <v>632</v>
      </c>
      <c r="P2149" s="26" t="s">
        <v>631</v>
      </c>
      <c r="R2149" s="16" t="s">
        <v>139</v>
      </c>
      <c r="S2149" s="16" t="s">
        <v>42</v>
      </c>
      <c r="T2149" s="22">
        <v>0.01</v>
      </c>
      <c r="U2149" s="21">
        <v>43742</v>
      </c>
      <c r="W2149" s="20" t="s">
        <v>43</v>
      </c>
      <c r="X2149" s="16" t="s">
        <v>140</v>
      </c>
      <c r="Z2149" s="24" t="s">
        <v>32</v>
      </c>
      <c r="AA2149" s="24" t="s">
        <v>32</v>
      </c>
      <c r="AB2149" s="24" t="s">
        <v>32</v>
      </c>
      <c r="AC2149" s="24" t="s">
        <v>32</v>
      </c>
      <c r="AD2149" s="25">
        <v>99000</v>
      </c>
      <c r="AE2149" s="25">
        <v>0</v>
      </c>
      <c r="AF2149" s="25">
        <v>713000</v>
      </c>
      <c r="AG2149" s="25">
        <v>0</v>
      </c>
      <c r="AH2149" s="25">
        <v>812000</v>
      </c>
      <c r="AI2149" s="16" t="s">
        <v>17223</v>
      </c>
    </row>
    <row r="2150" spans="1:35" ht="30" x14ac:dyDescent="0.25">
      <c r="A2150" s="17">
        <v>120298</v>
      </c>
      <c r="B2150" s="18">
        <v>2</v>
      </c>
      <c r="C2150" s="16" t="s">
        <v>31</v>
      </c>
      <c r="D2150" s="21">
        <v>41722</v>
      </c>
      <c r="E2150" s="16" t="s">
        <v>654</v>
      </c>
      <c r="F2150" s="21">
        <v>44258</v>
      </c>
      <c r="G2150" s="16" t="s">
        <v>514</v>
      </c>
      <c r="H2150" s="26" t="s">
        <v>267</v>
      </c>
      <c r="I2150" s="16" t="s">
        <v>691</v>
      </c>
      <c r="J2150" s="20" t="s">
        <v>116</v>
      </c>
      <c r="L2150" s="16" t="s">
        <v>116</v>
      </c>
      <c r="M2150" s="26" t="s">
        <v>2030</v>
      </c>
      <c r="N2150" s="26" t="s">
        <v>2031</v>
      </c>
      <c r="O2150" s="16" t="s">
        <v>632</v>
      </c>
      <c r="P2150" s="26" t="s">
        <v>627</v>
      </c>
      <c r="R2150" s="16" t="s">
        <v>139</v>
      </c>
      <c r="S2150" s="16" t="s">
        <v>42</v>
      </c>
      <c r="T2150" s="22">
        <v>0.57999999999999996</v>
      </c>
      <c r="U2150" s="21">
        <v>44232</v>
      </c>
      <c r="W2150" s="20" t="s">
        <v>43</v>
      </c>
      <c r="X2150" s="16" t="s">
        <v>140</v>
      </c>
      <c r="Z2150" s="25">
        <v>0</v>
      </c>
      <c r="AA2150" s="25">
        <v>0</v>
      </c>
      <c r="AB2150" s="25">
        <v>2817990</v>
      </c>
      <c r="AC2150" s="25">
        <v>0</v>
      </c>
      <c r="AD2150" s="25">
        <v>370000</v>
      </c>
      <c r="AE2150" s="25">
        <v>66250</v>
      </c>
      <c r="AF2150" s="25">
        <v>2817990</v>
      </c>
      <c r="AG2150" s="25">
        <v>0</v>
      </c>
      <c r="AH2150" s="25">
        <v>3254240</v>
      </c>
      <c r="AI2150" s="16" t="s">
        <v>2032</v>
      </c>
    </row>
    <row r="2151" spans="1:35" x14ac:dyDescent="0.25">
      <c r="A2151" s="17">
        <v>120299</v>
      </c>
      <c r="B2151" s="18">
        <v>4</v>
      </c>
      <c r="C2151" s="16" t="s">
        <v>73</v>
      </c>
      <c r="D2151" s="21">
        <v>41722</v>
      </c>
      <c r="E2151" s="16" t="s">
        <v>1609</v>
      </c>
      <c r="F2151" s="21">
        <v>41724</v>
      </c>
      <c r="G2151" s="16" t="s">
        <v>1609</v>
      </c>
      <c r="H2151" s="26" t="s">
        <v>186</v>
      </c>
      <c r="L2151" s="16" t="s">
        <v>110</v>
      </c>
      <c r="M2151" s="26" t="s">
        <v>17222</v>
      </c>
      <c r="O2151" s="16" t="s">
        <v>1612</v>
      </c>
      <c r="T2151" s="23" t="s">
        <v>32</v>
      </c>
      <c r="W2151" s="20" t="s">
        <v>43</v>
      </c>
      <c r="Z2151" s="24" t="s">
        <v>32</v>
      </c>
      <c r="AA2151" s="24" t="s">
        <v>32</v>
      </c>
      <c r="AB2151" s="24" t="s">
        <v>32</v>
      </c>
      <c r="AC2151" s="24" t="s">
        <v>32</v>
      </c>
      <c r="AD2151" s="24" t="s">
        <v>32</v>
      </c>
      <c r="AE2151" s="24" t="s">
        <v>32</v>
      </c>
      <c r="AF2151" s="24" t="s">
        <v>32</v>
      </c>
      <c r="AG2151" s="24" t="s">
        <v>32</v>
      </c>
      <c r="AH2151" s="24" t="s">
        <v>32</v>
      </c>
    </row>
    <row r="2152" spans="1:35" x14ac:dyDescent="0.25">
      <c r="A2152" s="17">
        <v>120300</v>
      </c>
      <c r="B2152" s="18">
        <v>1</v>
      </c>
      <c r="C2152" s="16" t="s">
        <v>73</v>
      </c>
      <c r="D2152" s="21">
        <v>41722</v>
      </c>
      <c r="E2152" s="16" t="s">
        <v>1609</v>
      </c>
      <c r="F2152" s="21">
        <v>41724</v>
      </c>
      <c r="G2152" s="16" t="s">
        <v>1609</v>
      </c>
      <c r="H2152" s="26" t="s">
        <v>1163</v>
      </c>
      <c r="L2152" s="16" t="s">
        <v>110</v>
      </c>
      <c r="M2152" s="26" t="s">
        <v>17221</v>
      </c>
      <c r="O2152" s="16" t="s">
        <v>1612</v>
      </c>
      <c r="T2152" s="23" t="s">
        <v>32</v>
      </c>
      <c r="W2152" s="20" t="s">
        <v>43</v>
      </c>
      <c r="Z2152" s="24" t="s">
        <v>32</v>
      </c>
      <c r="AA2152" s="24" t="s">
        <v>32</v>
      </c>
      <c r="AB2152" s="24" t="s">
        <v>32</v>
      </c>
      <c r="AC2152" s="24" t="s">
        <v>32</v>
      </c>
      <c r="AD2152" s="24" t="s">
        <v>32</v>
      </c>
      <c r="AE2152" s="24" t="s">
        <v>32</v>
      </c>
      <c r="AF2152" s="24" t="s">
        <v>32</v>
      </c>
      <c r="AG2152" s="24" t="s">
        <v>32</v>
      </c>
      <c r="AH2152" s="24" t="s">
        <v>32</v>
      </c>
    </row>
    <row r="2153" spans="1:35" x14ac:dyDescent="0.25">
      <c r="A2153" s="17">
        <v>120301</v>
      </c>
      <c r="B2153" s="18">
        <v>1</v>
      </c>
      <c r="C2153" s="16" t="s">
        <v>73</v>
      </c>
      <c r="D2153" s="21">
        <v>41722</v>
      </c>
      <c r="E2153" s="16" t="s">
        <v>1609</v>
      </c>
      <c r="F2153" s="21">
        <v>41724</v>
      </c>
      <c r="G2153" s="16" t="s">
        <v>1609</v>
      </c>
      <c r="H2153" s="26" t="s">
        <v>1163</v>
      </c>
      <c r="L2153" s="16" t="s">
        <v>110</v>
      </c>
      <c r="M2153" s="26" t="s">
        <v>17220</v>
      </c>
      <c r="O2153" s="16" t="s">
        <v>1612</v>
      </c>
      <c r="T2153" s="23" t="s">
        <v>32</v>
      </c>
      <c r="W2153" s="20" t="s">
        <v>43</v>
      </c>
      <c r="Z2153" s="24" t="s">
        <v>32</v>
      </c>
      <c r="AA2153" s="24" t="s">
        <v>32</v>
      </c>
      <c r="AB2153" s="24" t="s">
        <v>32</v>
      </c>
      <c r="AC2153" s="24" t="s">
        <v>32</v>
      </c>
      <c r="AD2153" s="24" t="s">
        <v>32</v>
      </c>
      <c r="AE2153" s="24" t="s">
        <v>32</v>
      </c>
      <c r="AF2153" s="24" t="s">
        <v>32</v>
      </c>
      <c r="AG2153" s="24" t="s">
        <v>32</v>
      </c>
      <c r="AH2153" s="24" t="s">
        <v>32</v>
      </c>
    </row>
    <row r="2154" spans="1:35" x14ac:dyDescent="0.25">
      <c r="A2154" s="17">
        <v>120302</v>
      </c>
      <c r="B2154" s="18">
        <v>4</v>
      </c>
      <c r="C2154" s="16" t="s">
        <v>73</v>
      </c>
      <c r="D2154" s="21">
        <v>41722</v>
      </c>
      <c r="E2154" s="16" t="s">
        <v>1609</v>
      </c>
      <c r="F2154" s="21">
        <v>41724</v>
      </c>
      <c r="G2154" s="16" t="s">
        <v>1609</v>
      </c>
      <c r="H2154" s="26" t="s">
        <v>186</v>
      </c>
      <c r="L2154" s="16" t="s">
        <v>110</v>
      </c>
      <c r="M2154" s="26" t="s">
        <v>17219</v>
      </c>
      <c r="O2154" s="16" t="s">
        <v>1612</v>
      </c>
      <c r="T2154" s="23" t="s">
        <v>32</v>
      </c>
      <c r="W2154" s="20" t="s">
        <v>43</v>
      </c>
      <c r="Z2154" s="24" t="s">
        <v>32</v>
      </c>
      <c r="AA2154" s="24" t="s">
        <v>32</v>
      </c>
      <c r="AB2154" s="24" t="s">
        <v>32</v>
      </c>
      <c r="AC2154" s="24" t="s">
        <v>32</v>
      </c>
      <c r="AD2154" s="24" t="s">
        <v>32</v>
      </c>
      <c r="AE2154" s="24" t="s">
        <v>32</v>
      </c>
      <c r="AF2154" s="24" t="s">
        <v>32</v>
      </c>
      <c r="AG2154" s="24" t="s">
        <v>32</v>
      </c>
      <c r="AH2154" s="24" t="s">
        <v>32</v>
      </c>
    </row>
    <row r="2155" spans="1:35" x14ac:dyDescent="0.25">
      <c r="A2155" s="17">
        <v>120303</v>
      </c>
      <c r="B2155" s="18">
        <v>3</v>
      </c>
      <c r="C2155" s="16" t="s">
        <v>73</v>
      </c>
      <c r="D2155" s="21">
        <v>41722</v>
      </c>
      <c r="E2155" s="16" t="s">
        <v>1609</v>
      </c>
      <c r="F2155" s="21">
        <v>41724</v>
      </c>
      <c r="G2155" s="16" t="s">
        <v>109</v>
      </c>
      <c r="H2155" s="26" t="s">
        <v>766</v>
      </c>
      <c r="L2155" s="16" t="s">
        <v>110</v>
      </c>
      <c r="M2155" s="26" t="s">
        <v>17218</v>
      </c>
      <c r="O2155" s="16" t="s">
        <v>1612</v>
      </c>
      <c r="T2155" s="23" t="s">
        <v>32</v>
      </c>
      <c r="W2155" s="20" t="s">
        <v>43</v>
      </c>
      <c r="Z2155" s="24" t="s">
        <v>32</v>
      </c>
      <c r="AA2155" s="24" t="s">
        <v>32</v>
      </c>
      <c r="AB2155" s="24" t="s">
        <v>32</v>
      </c>
      <c r="AC2155" s="24" t="s">
        <v>32</v>
      </c>
      <c r="AD2155" s="24" t="s">
        <v>32</v>
      </c>
      <c r="AE2155" s="24" t="s">
        <v>32</v>
      </c>
      <c r="AF2155" s="24" t="s">
        <v>32</v>
      </c>
      <c r="AG2155" s="24" t="s">
        <v>32</v>
      </c>
      <c r="AH2155" s="24" t="s">
        <v>32</v>
      </c>
    </row>
    <row r="2156" spans="1:35" x14ac:dyDescent="0.25">
      <c r="A2156" s="17">
        <v>120304</v>
      </c>
      <c r="B2156" s="18">
        <v>2</v>
      </c>
      <c r="C2156" s="16" t="s">
        <v>73</v>
      </c>
      <c r="D2156" s="21">
        <v>41722</v>
      </c>
      <c r="E2156" s="16" t="s">
        <v>1609</v>
      </c>
      <c r="F2156" s="21">
        <v>41724</v>
      </c>
      <c r="G2156" s="16" t="s">
        <v>1609</v>
      </c>
      <c r="H2156" s="26" t="s">
        <v>1336</v>
      </c>
      <c r="L2156" s="16" t="s">
        <v>110</v>
      </c>
      <c r="M2156" s="26" t="s">
        <v>17217</v>
      </c>
      <c r="O2156" s="16" t="s">
        <v>1612</v>
      </c>
      <c r="T2156" s="23" t="s">
        <v>32</v>
      </c>
      <c r="W2156" s="20" t="s">
        <v>43</v>
      </c>
      <c r="Z2156" s="24" t="s">
        <v>32</v>
      </c>
      <c r="AA2156" s="24" t="s">
        <v>32</v>
      </c>
      <c r="AB2156" s="24" t="s">
        <v>32</v>
      </c>
      <c r="AC2156" s="24" t="s">
        <v>32</v>
      </c>
      <c r="AD2156" s="24" t="s">
        <v>32</v>
      </c>
      <c r="AE2156" s="24" t="s">
        <v>32</v>
      </c>
      <c r="AF2156" s="24" t="s">
        <v>32</v>
      </c>
      <c r="AG2156" s="24" t="s">
        <v>32</v>
      </c>
      <c r="AH2156" s="24" t="s">
        <v>32</v>
      </c>
    </row>
    <row r="2157" spans="1:35" x14ac:dyDescent="0.25">
      <c r="A2157" s="17">
        <v>120305</v>
      </c>
      <c r="B2157" s="18">
        <v>4</v>
      </c>
      <c r="C2157" s="16" t="s">
        <v>73</v>
      </c>
      <c r="D2157" s="21">
        <v>41722</v>
      </c>
      <c r="E2157" s="16" t="s">
        <v>1609</v>
      </c>
      <c r="F2157" s="21">
        <v>41724</v>
      </c>
      <c r="G2157" s="16" t="s">
        <v>1609</v>
      </c>
      <c r="H2157" s="26" t="s">
        <v>186</v>
      </c>
      <c r="L2157" s="16" t="s">
        <v>110</v>
      </c>
      <c r="M2157" s="26" t="s">
        <v>17216</v>
      </c>
      <c r="O2157" s="16" t="s">
        <v>1612</v>
      </c>
      <c r="T2157" s="23" t="s">
        <v>32</v>
      </c>
      <c r="W2157" s="20" t="s">
        <v>43</v>
      </c>
      <c r="Z2157" s="24" t="s">
        <v>32</v>
      </c>
      <c r="AA2157" s="24" t="s">
        <v>32</v>
      </c>
      <c r="AB2157" s="24" t="s">
        <v>32</v>
      </c>
      <c r="AC2157" s="24" t="s">
        <v>32</v>
      </c>
      <c r="AD2157" s="24" t="s">
        <v>32</v>
      </c>
      <c r="AE2157" s="24" t="s">
        <v>32</v>
      </c>
      <c r="AF2157" s="24" t="s">
        <v>32</v>
      </c>
      <c r="AG2157" s="24" t="s">
        <v>32</v>
      </c>
      <c r="AH2157" s="24" t="s">
        <v>32</v>
      </c>
    </row>
    <row r="2158" spans="1:35" x14ac:dyDescent="0.25">
      <c r="A2158" s="17">
        <v>120306</v>
      </c>
      <c r="B2158" s="18">
        <v>2</v>
      </c>
      <c r="C2158" s="16" t="s">
        <v>73</v>
      </c>
      <c r="D2158" s="21">
        <v>41722</v>
      </c>
      <c r="E2158" s="16" t="s">
        <v>1609</v>
      </c>
      <c r="F2158" s="21">
        <v>41724</v>
      </c>
      <c r="G2158" s="16" t="s">
        <v>1609</v>
      </c>
      <c r="H2158" s="26" t="s">
        <v>1336</v>
      </c>
      <c r="L2158" s="16" t="s">
        <v>110</v>
      </c>
      <c r="M2158" s="26" t="s">
        <v>17215</v>
      </c>
      <c r="O2158" s="16" t="s">
        <v>1612</v>
      </c>
      <c r="T2158" s="23" t="s">
        <v>32</v>
      </c>
      <c r="W2158" s="20" t="s">
        <v>43</v>
      </c>
      <c r="Z2158" s="24" t="s">
        <v>32</v>
      </c>
      <c r="AA2158" s="24" t="s">
        <v>32</v>
      </c>
      <c r="AB2158" s="24" t="s">
        <v>32</v>
      </c>
      <c r="AC2158" s="24" t="s">
        <v>32</v>
      </c>
      <c r="AD2158" s="24" t="s">
        <v>32</v>
      </c>
      <c r="AE2158" s="24" t="s">
        <v>32</v>
      </c>
      <c r="AF2158" s="24" t="s">
        <v>32</v>
      </c>
      <c r="AG2158" s="24" t="s">
        <v>32</v>
      </c>
      <c r="AH2158" s="24" t="s">
        <v>32</v>
      </c>
    </row>
    <row r="2159" spans="1:35" x14ac:dyDescent="0.25">
      <c r="A2159" s="17">
        <v>120312</v>
      </c>
      <c r="B2159" s="18">
        <v>1</v>
      </c>
      <c r="C2159" s="16" t="s">
        <v>47</v>
      </c>
      <c r="D2159" s="21">
        <v>41724</v>
      </c>
      <c r="E2159" s="16" t="s">
        <v>142</v>
      </c>
      <c r="F2159" s="21">
        <v>44272</v>
      </c>
      <c r="G2159" s="16" t="s">
        <v>142</v>
      </c>
      <c r="H2159" s="26" t="s">
        <v>196</v>
      </c>
      <c r="I2159" s="16" t="s">
        <v>2033</v>
      </c>
      <c r="J2159" s="20" t="s">
        <v>116</v>
      </c>
      <c r="L2159" s="16" t="s">
        <v>116</v>
      </c>
      <c r="M2159" s="26" t="s">
        <v>2034</v>
      </c>
      <c r="O2159" s="16" t="s">
        <v>179</v>
      </c>
      <c r="P2159" s="26" t="s">
        <v>79</v>
      </c>
      <c r="R2159" s="16" t="s">
        <v>41</v>
      </c>
      <c r="S2159" s="16" t="s">
        <v>84</v>
      </c>
      <c r="T2159" s="22">
        <v>0</v>
      </c>
      <c r="U2159" s="21">
        <v>43742</v>
      </c>
      <c r="W2159" s="20" t="s">
        <v>43</v>
      </c>
      <c r="X2159" s="16" t="s">
        <v>78</v>
      </c>
      <c r="Y2159" s="26" t="s">
        <v>2035</v>
      </c>
      <c r="Z2159" s="25">
        <v>0</v>
      </c>
      <c r="AA2159" s="25">
        <v>0</v>
      </c>
      <c r="AB2159" s="25">
        <v>10729.85</v>
      </c>
      <c r="AC2159" s="25">
        <v>0</v>
      </c>
      <c r="AD2159" s="25">
        <v>0</v>
      </c>
      <c r="AE2159" s="25">
        <v>0</v>
      </c>
      <c r="AF2159" s="25">
        <v>210343.85</v>
      </c>
      <c r="AG2159" s="25">
        <v>0</v>
      </c>
      <c r="AH2159" s="25">
        <v>210343.85</v>
      </c>
      <c r="AI2159" s="16" t="s">
        <v>2036</v>
      </c>
    </row>
    <row r="2160" spans="1:35" x14ac:dyDescent="0.25">
      <c r="A2160" s="17">
        <v>120314</v>
      </c>
      <c r="B2160" s="18">
        <v>1</v>
      </c>
      <c r="C2160" s="16" t="s">
        <v>73</v>
      </c>
      <c r="D2160" s="21">
        <v>41724</v>
      </c>
      <c r="E2160" s="16" t="s">
        <v>142</v>
      </c>
      <c r="F2160" s="21">
        <v>44364</v>
      </c>
      <c r="G2160" s="16" t="s">
        <v>529</v>
      </c>
      <c r="H2160" s="26" t="s">
        <v>209</v>
      </c>
      <c r="I2160" s="16" t="s">
        <v>2037</v>
      </c>
      <c r="J2160" s="20" t="s">
        <v>116</v>
      </c>
      <c r="L2160" s="16" t="s">
        <v>116</v>
      </c>
      <c r="M2160" s="26" t="s">
        <v>2038</v>
      </c>
      <c r="O2160" s="16" t="s">
        <v>179</v>
      </c>
      <c r="P2160" s="26" t="s">
        <v>79</v>
      </c>
      <c r="R2160" s="16" t="s">
        <v>41</v>
      </c>
      <c r="S2160" s="16" t="s">
        <v>84</v>
      </c>
      <c r="T2160" s="22">
        <v>0.03</v>
      </c>
      <c r="U2160" s="21">
        <v>44603</v>
      </c>
      <c r="W2160" s="20" t="s">
        <v>43</v>
      </c>
      <c r="X2160" s="16" t="s">
        <v>78</v>
      </c>
      <c r="Y2160" s="26" t="s">
        <v>2039</v>
      </c>
      <c r="Z2160" s="25">
        <v>0</v>
      </c>
      <c r="AA2160" s="25">
        <v>0</v>
      </c>
      <c r="AB2160" s="25">
        <v>303000</v>
      </c>
      <c r="AC2160" s="25">
        <v>0</v>
      </c>
      <c r="AD2160" s="25">
        <v>0</v>
      </c>
      <c r="AE2160" s="25">
        <v>25000</v>
      </c>
      <c r="AF2160" s="25">
        <v>469100</v>
      </c>
      <c r="AG2160" s="25">
        <v>0</v>
      </c>
      <c r="AH2160" s="25">
        <v>494100</v>
      </c>
      <c r="AI2160" s="16" t="s">
        <v>2040</v>
      </c>
    </row>
    <row r="2161" spans="1:35" ht="60" x14ac:dyDescent="0.25">
      <c r="A2161" s="17">
        <v>120322</v>
      </c>
      <c r="B2161" s="18">
        <v>2</v>
      </c>
      <c r="C2161" s="16" t="s">
        <v>31</v>
      </c>
      <c r="D2161" s="21">
        <v>41724</v>
      </c>
      <c r="E2161" s="16" t="s">
        <v>2041</v>
      </c>
      <c r="F2161" s="21">
        <v>44307</v>
      </c>
      <c r="G2161" s="16" t="s">
        <v>1124</v>
      </c>
      <c r="H2161" s="26" t="s">
        <v>212</v>
      </c>
      <c r="M2161" s="26" t="s">
        <v>2042</v>
      </c>
      <c r="N2161" s="26" t="s">
        <v>2043</v>
      </c>
      <c r="O2161" s="16" t="s">
        <v>60</v>
      </c>
      <c r="P2161" s="26" t="s">
        <v>67</v>
      </c>
      <c r="T2161" s="22">
        <v>1.145</v>
      </c>
      <c r="W2161" s="20" t="s">
        <v>43</v>
      </c>
      <c r="X2161" s="16" t="s">
        <v>78</v>
      </c>
      <c r="Z2161" s="25">
        <v>0</v>
      </c>
      <c r="AA2161" s="25">
        <v>0</v>
      </c>
      <c r="AB2161" s="25">
        <v>1268799.1100000001</v>
      </c>
      <c r="AC2161" s="25">
        <v>0</v>
      </c>
      <c r="AD2161" s="25">
        <v>98434.57</v>
      </c>
      <c r="AE2161" s="25">
        <v>33460.03</v>
      </c>
      <c r="AF2161" s="25">
        <v>1268799.1100000001</v>
      </c>
      <c r="AG2161" s="25">
        <v>0</v>
      </c>
      <c r="AH2161" s="25">
        <v>1400693.71</v>
      </c>
      <c r="AI2161" s="16" t="s">
        <v>2044</v>
      </c>
    </row>
    <row r="2162" spans="1:35" ht="30" x14ac:dyDescent="0.25">
      <c r="A2162" s="17">
        <v>120324</v>
      </c>
      <c r="B2162" s="18">
        <v>3</v>
      </c>
      <c r="C2162" s="16" t="s">
        <v>31</v>
      </c>
      <c r="D2162" s="21">
        <v>41724</v>
      </c>
      <c r="E2162" s="16" t="s">
        <v>2041</v>
      </c>
      <c r="F2162" s="21">
        <v>44361</v>
      </c>
      <c r="G2162" s="16" t="s">
        <v>1124</v>
      </c>
      <c r="H2162" s="26" t="s">
        <v>362</v>
      </c>
      <c r="I2162" s="16" t="s">
        <v>2045</v>
      </c>
      <c r="J2162" s="20" t="s">
        <v>116</v>
      </c>
      <c r="L2162" s="16" t="s">
        <v>116</v>
      </c>
      <c r="M2162" s="26" t="s">
        <v>2046</v>
      </c>
      <c r="N2162" s="26" t="s">
        <v>2047</v>
      </c>
      <c r="O2162" s="16" t="s">
        <v>60</v>
      </c>
      <c r="P2162" s="26" t="s">
        <v>67</v>
      </c>
      <c r="T2162" s="22">
        <v>0.86</v>
      </c>
      <c r="U2162" s="21">
        <v>44477</v>
      </c>
      <c r="W2162" s="20" t="s">
        <v>43</v>
      </c>
      <c r="X2162" s="16" t="s">
        <v>140</v>
      </c>
      <c r="Z2162" s="25">
        <v>0</v>
      </c>
      <c r="AA2162" s="25">
        <v>0</v>
      </c>
      <c r="AB2162" s="25">
        <v>-860716</v>
      </c>
      <c r="AC2162" s="25">
        <v>0</v>
      </c>
      <c r="AD2162" s="25">
        <v>78979</v>
      </c>
      <c r="AE2162" s="25">
        <v>42001</v>
      </c>
      <c r="AF2162" s="25">
        <v>0</v>
      </c>
      <c r="AG2162" s="25">
        <v>0</v>
      </c>
      <c r="AH2162" s="25">
        <v>120980</v>
      </c>
      <c r="AI2162" s="16" t="s">
        <v>2048</v>
      </c>
    </row>
    <row r="2163" spans="1:35" ht="30" x14ac:dyDescent="0.25">
      <c r="A2163" s="17">
        <v>120325</v>
      </c>
      <c r="B2163" s="18">
        <v>4</v>
      </c>
      <c r="C2163" s="16" t="s">
        <v>47</v>
      </c>
      <c r="D2163" s="21">
        <v>41724</v>
      </c>
      <c r="E2163" s="16" t="s">
        <v>2041</v>
      </c>
      <c r="F2163" s="21">
        <v>44256</v>
      </c>
      <c r="G2163" s="16" t="s">
        <v>142</v>
      </c>
      <c r="H2163" s="26" t="s">
        <v>428</v>
      </c>
      <c r="M2163" s="26" t="s">
        <v>2049</v>
      </c>
      <c r="N2163" s="26" t="s">
        <v>2050</v>
      </c>
      <c r="O2163" s="16" t="s">
        <v>60</v>
      </c>
      <c r="P2163" s="26" t="s">
        <v>67</v>
      </c>
      <c r="T2163" s="22">
        <v>0.8</v>
      </c>
      <c r="W2163" s="20" t="s">
        <v>43</v>
      </c>
      <c r="X2163" s="16" t="s">
        <v>511</v>
      </c>
      <c r="Z2163" s="25">
        <v>0</v>
      </c>
      <c r="AA2163" s="25">
        <v>0</v>
      </c>
      <c r="AB2163" s="25">
        <v>71389.55</v>
      </c>
      <c r="AC2163" s="25">
        <v>0</v>
      </c>
      <c r="AD2163" s="25">
        <v>49161.84</v>
      </c>
      <c r="AE2163" s="25">
        <v>27500</v>
      </c>
      <c r="AF2163" s="25">
        <v>652513.54</v>
      </c>
      <c r="AG2163" s="25">
        <v>0</v>
      </c>
      <c r="AH2163" s="25">
        <v>729175.38</v>
      </c>
      <c r="AI2163" s="16" t="s">
        <v>2051</v>
      </c>
    </row>
    <row r="2164" spans="1:35" ht="45" x14ac:dyDescent="0.25">
      <c r="A2164" s="17">
        <v>120326</v>
      </c>
      <c r="B2164" s="18">
        <v>3</v>
      </c>
      <c r="C2164" s="16" t="s">
        <v>73</v>
      </c>
      <c r="D2164" s="21">
        <v>41725</v>
      </c>
      <c r="E2164" s="16" t="s">
        <v>1530</v>
      </c>
      <c r="F2164" s="21">
        <v>44215</v>
      </c>
      <c r="G2164" s="16" t="s">
        <v>75</v>
      </c>
      <c r="H2164" s="26" t="s">
        <v>98</v>
      </c>
      <c r="I2164" s="16" t="s">
        <v>2020</v>
      </c>
      <c r="J2164" s="20" t="s">
        <v>116</v>
      </c>
      <c r="L2164" s="16" t="s">
        <v>116</v>
      </c>
      <c r="M2164" s="26" t="s">
        <v>17214</v>
      </c>
      <c r="N2164" s="26" t="s">
        <v>17213</v>
      </c>
      <c r="O2164" s="16" t="s">
        <v>60</v>
      </c>
      <c r="P2164" s="26" t="s">
        <v>138</v>
      </c>
      <c r="R2164" s="16" t="s">
        <v>139</v>
      </c>
      <c r="S2164" s="16" t="s">
        <v>42</v>
      </c>
      <c r="T2164" s="22">
        <v>1.1000000000000001</v>
      </c>
      <c r="W2164" s="20" t="s">
        <v>43</v>
      </c>
      <c r="X2164" s="16" t="s">
        <v>140</v>
      </c>
      <c r="Z2164" s="24" t="s">
        <v>32</v>
      </c>
      <c r="AA2164" s="24" t="s">
        <v>32</v>
      </c>
      <c r="AB2164" s="24" t="s">
        <v>32</v>
      </c>
      <c r="AC2164" s="24" t="s">
        <v>32</v>
      </c>
      <c r="AD2164" s="25">
        <v>1000000</v>
      </c>
      <c r="AE2164" s="25">
        <v>1860000</v>
      </c>
      <c r="AF2164" s="25">
        <v>0</v>
      </c>
      <c r="AG2164" s="25">
        <v>0</v>
      </c>
      <c r="AH2164" s="25">
        <v>2860000</v>
      </c>
      <c r="AI2164" s="16" t="s">
        <v>17212</v>
      </c>
    </row>
    <row r="2165" spans="1:35" ht="30" x14ac:dyDescent="0.25">
      <c r="A2165" s="17">
        <v>120327</v>
      </c>
      <c r="B2165" s="18">
        <v>3</v>
      </c>
      <c r="C2165" s="16" t="s">
        <v>73</v>
      </c>
      <c r="D2165" s="21">
        <v>41725</v>
      </c>
      <c r="E2165" s="16" t="s">
        <v>1530</v>
      </c>
      <c r="F2165" s="21">
        <v>44215</v>
      </c>
      <c r="G2165" s="16" t="s">
        <v>75</v>
      </c>
      <c r="H2165" s="26" t="s">
        <v>98</v>
      </c>
      <c r="I2165" s="16" t="s">
        <v>17211</v>
      </c>
      <c r="M2165" s="26" t="s">
        <v>17210</v>
      </c>
      <c r="N2165" s="26" t="s">
        <v>17209</v>
      </c>
      <c r="O2165" s="16" t="s">
        <v>60</v>
      </c>
      <c r="P2165" s="26" t="s">
        <v>768</v>
      </c>
      <c r="T2165" s="22">
        <v>1.37</v>
      </c>
      <c r="W2165" s="20" t="s">
        <v>43</v>
      </c>
      <c r="X2165" s="16" t="s">
        <v>78</v>
      </c>
      <c r="Z2165" s="24" t="s">
        <v>32</v>
      </c>
      <c r="AA2165" s="24" t="s">
        <v>32</v>
      </c>
      <c r="AB2165" s="24" t="s">
        <v>32</v>
      </c>
      <c r="AC2165" s="24" t="s">
        <v>32</v>
      </c>
      <c r="AD2165" s="25">
        <v>93750</v>
      </c>
      <c r="AE2165" s="25">
        <v>50000</v>
      </c>
      <c r="AF2165" s="25">
        <v>243600</v>
      </c>
      <c r="AG2165" s="25">
        <v>0</v>
      </c>
      <c r="AH2165" s="25">
        <v>387350</v>
      </c>
      <c r="AI2165" s="16" t="s">
        <v>17208</v>
      </c>
    </row>
    <row r="2166" spans="1:35" ht="45" x14ac:dyDescent="0.25">
      <c r="A2166" s="17">
        <v>120327.01</v>
      </c>
      <c r="B2166" s="18">
        <v>3</v>
      </c>
      <c r="C2166" s="16" t="s">
        <v>73</v>
      </c>
      <c r="D2166" s="21">
        <v>42272</v>
      </c>
      <c r="E2166" s="16" t="s">
        <v>1429</v>
      </c>
      <c r="F2166" s="21">
        <v>44215</v>
      </c>
      <c r="G2166" s="16" t="s">
        <v>75</v>
      </c>
      <c r="H2166" s="26" t="s">
        <v>98</v>
      </c>
      <c r="I2166" s="16" t="s">
        <v>1828</v>
      </c>
      <c r="J2166" s="20" t="s">
        <v>116</v>
      </c>
      <c r="L2166" s="16" t="s">
        <v>116</v>
      </c>
      <c r="M2166" s="26" t="s">
        <v>17207</v>
      </c>
      <c r="N2166" s="26" t="s">
        <v>17206</v>
      </c>
      <c r="O2166" s="16" t="s">
        <v>60</v>
      </c>
      <c r="P2166" s="26" t="s">
        <v>2212</v>
      </c>
      <c r="T2166" s="22">
        <v>2.2629999999999999</v>
      </c>
      <c r="W2166" s="20" t="s">
        <v>43</v>
      </c>
      <c r="X2166" s="16" t="s">
        <v>78</v>
      </c>
      <c r="Z2166" s="24" t="s">
        <v>32</v>
      </c>
      <c r="AA2166" s="24" t="s">
        <v>32</v>
      </c>
      <c r="AB2166" s="24" t="s">
        <v>32</v>
      </c>
      <c r="AC2166" s="24" t="s">
        <v>32</v>
      </c>
      <c r="AD2166" s="25">
        <v>285000</v>
      </c>
      <c r="AE2166" s="25">
        <v>0</v>
      </c>
      <c r="AF2166" s="25">
        <v>1600000</v>
      </c>
      <c r="AG2166" s="25">
        <v>0</v>
      </c>
      <c r="AH2166" s="25">
        <v>1885000</v>
      </c>
      <c r="AI2166" s="16" t="s">
        <v>17205</v>
      </c>
    </row>
    <row r="2167" spans="1:35" x14ac:dyDescent="0.25">
      <c r="A2167" s="17">
        <v>120334</v>
      </c>
      <c r="B2167" s="18">
        <v>4</v>
      </c>
      <c r="C2167" s="16" t="s">
        <v>73</v>
      </c>
      <c r="D2167" s="21">
        <v>41729</v>
      </c>
      <c r="E2167" s="16" t="s">
        <v>1609</v>
      </c>
      <c r="F2167" s="21">
        <v>41729</v>
      </c>
      <c r="G2167" s="16" t="s">
        <v>1609</v>
      </c>
      <c r="H2167" s="26" t="s">
        <v>186</v>
      </c>
      <c r="L2167" s="16" t="s">
        <v>110</v>
      </c>
      <c r="M2167" s="26" t="s">
        <v>17204</v>
      </c>
      <c r="O2167" s="16" t="s">
        <v>1612</v>
      </c>
      <c r="T2167" s="23" t="s">
        <v>32</v>
      </c>
      <c r="W2167" s="20" t="s">
        <v>43</v>
      </c>
      <c r="Z2167" s="24" t="s">
        <v>32</v>
      </c>
      <c r="AA2167" s="24" t="s">
        <v>32</v>
      </c>
      <c r="AB2167" s="24" t="s">
        <v>32</v>
      </c>
      <c r="AC2167" s="24" t="s">
        <v>32</v>
      </c>
      <c r="AD2167" s="25">
        <v>0</v>
      </c>
      <c r="AE2167" s="25">
        <v>0</v>
      </c>
      <c r="AF2167" s="25">
        <v>53494</v>
      </c>
      <c r="AG2167" s="25">
        <v>0</v>
      </c>
      <c r="AH2167" s="25">
        <v>53494</v>
      </c>
      <c r="AI2167" s="16" t="s">
        <v>17203</v>
      </c>
    </row>
    <row r="2168" spans="1:35" x14ac:dyDescent="0.25">
      <c r="A2168" s="17">
        <v>120341</v>
      </c>
      <c r="B2168" s="18">
        <v>1</v>
      </c>
      <c r="C2168" s="16" t="s">
        <v>73</v>
      </c>
      <c r="D2168" s="21">
        <v>41729</v>
      </c>
      <c r="E2168" s="16" t="s">
        <v>1609</v>
      </c>
      <c r="F2168" s="21">
        <v>43656</v>
      </c>
      <c r="G2168" s="16" t="s">
        <v>819</v>
      </c>
      <c r="H2168" s="26" t="s">
        <v>320</v>
      </c>
      <c r="L2168" s="16" t="s">
        <v>110</v>
      </c>
      <c r="M2168" s="26" t="s">
        <v>17202</v>
      </c>
      <c r="O2168" s="16" t="s">
        <v>1612</v>
      </c>
      <c r="T2168" s="23" t="s">
        <v>32</v>
      </c>
      <c r="W2168" s="20" t="s">
        <v>43</v>
      </c>
      <c r="Z2168" s="24" t="s">
        <v>32</v>
      </c>
      <c r="AA2168" s="24" t="s">
        <v>32</v>
      </c>
      <c r="AB2168" s="24" t="s">
        <v>32</v>
      </c>
      <c r="AC2168" s="24" t="s">
        <v>32</v>
      </c>
      <c r="AD2168" s="25">
        <v>0</v>
      </c>
      <c r="AE2168" s="25">
        <v>0</v>
      </c>
      <c r="AF2168" s="25">
        <v>195250</v>
      </c>
      <c r="AG2168" s="25">
        <v>0</v>
      </c>
      <c r="AH2168" s="25">
        <v>195250</v>
      </c>
      <c r="AI2168" s="16" t="s">
        <v>17201</v>
      </c>
    </row>
    <row r="2169" spans="1:35" x14ac:dyDescent="0.25">
      <c r="A2169" s="17">
        <v>120343</v>
      </c>
      <c r="B2169" s="18">
        <v>3</v>
      </c>
      <c r="C2169" s="16" t="s">
        <v>73</v>
      </c>
      <c r="D2169" s="21">
        <v>41729</v>
      </c>
      <c r="E2169" s="16" t="s">
        <v>1609</v>
      </c>
      <c r="F2169" s="21">
        <v>41729</v>
      </c>
      <c r="G2169" s="16" t="s">
        <v>1609</v>
      </c>
      <c r="H2169" s="26" t="s">
        <v>766</v>
      </c>
      <c r="L2169" s="16" t="s">
        <v>110</v>
      </c>
      <c r="M2169" s="26" t="s">
        <v>17200</v>
      </c>
      <c r="O2169" s="16" t="s">
        <v>1612</v>
      </c>
      <c r="T2169" s="23" t="s">
        <v>32</v>
      </c>
      <c r="W2169" s="20" t="s">
        <v>43</v>
      </c>
      <c r="Z2169" s="24" t="s">
        <v>32</v>
      </c>
      <c r="AA2169" s="24" t="s">
        <v>32</v>
      </c>
      <c r="AB2169" s="24" t="s">
        <v>32</v>
      </c>
      <c r="AC2169" s="24" t="s">
        <v>32</v>
      </c>
      <c r="AD2169" s="25">
        <v>0</v>
      </c>
      <c r="AE2169" s="25">
        <v>0</v>
      </c>
      <c r="AF2169" s="25">
        <v>91959.45</v>
      </c>
      <c r="AG2169" s="25">
        <v>0</v>
      </c>
      <c r="AH2169" s="25">
        <v>91959.45</v>
      </c>
      <c r="AI2169" s="16" t="s">
        <v>17199</v>
      </c>
    </row>
    <row r="2170" spans="1:35" x14ac:dyDescent="0.25">
      <c r="A2170" s="17">
        <v>120351</v>
      </c>
      <c r="B2170" s="18">
        <v>3</v>
      </c>
      <c r="C2170" s="16" t="s">
        <v>73</v>
      </c>
      <c r="D2170" s="21">
        <v>41729</v>
      </c>
      <c r="E2170" s="16" t="s">
        <v>1609</v>
      </c>
      <c r="F2170" s="21">
        <v>41731</v>
      </c>
      <c r="G2170" s="16" t="s">
        <v>1609</v>
      </c>
      <c r="H2170" s="26" t="s">
        <v>362</v>
      </c>
      <c r="L2170" s="16" t="s">
        <v>110</v>
      </c>
      <c r="M2170" s="26" t="s">
        <v>17198</v>
      </c>
      <c r="O2170" s="16" t="s">
        <v>1612</v>
      </c>
      <c r="T2170" s="23" t="s">
        <v>32</v>
      </c>
      <c r="W2170" s="20" t="s">
        <v>43</v>
      </c>
      <c r="Z2170" s="24" t="s">
        <v>32</v>
      </c>
      <c r="AA2170" s="24" t="s">
        <v>32</v>
      </c>
      <c r="AB2170" s="24" t="s">
        <v>32</v>
      </c>
      <c r="AC2170" s="24" t="s">
        <v>32</v>
      </c>
      <c r="AD2170" s="25">
        <v>0</v>
      </c>
      <c r="AE2170" s="25">
        <v>0</v>
      </c>
      <c r="AF2170" s="25">
        <v>23500</v>
      </c>
      <c r="AG2170" s="25">
        <v>0</v>
      </c>
      <c r="AH2170" s="25">
        <v>23500</v>
      </c>
      <c r="AI2170" s="16" t="s">
        <v>17197</v>
      </c>
    </row>
    <row r="2171" spans="1:35" x14ac:dyDescent="0.25">
      <c r="A2171" s="17">
        <v>120358</v>
      </c>
      <c r="B2171" s="18">
        <v>1</v>
      </c>
      <c r="C2171" s="16" t="s">
        <v>73</v>
      </c>
      <c r="D2171" s="21">
        <v>41730</v>
      </c>
      <c r="E2171" s="16" t="s">
        <v>33</v>
      </c>
      <c r="F2171" s="21">
        <v>44301</v>
      </c>
      <c r="G2171" s="16" t="s">
        <v>56</v>
      </c>
      <c r="H2171" s="26" t="s">
        <v>289</v>
      </c>
      <c r="I2171" s="16" t="s">
        <v>17196</v>
      </c>
      <c r="K2171" s="16" t="s">
        <v>17195</v>
      </c>
      <c r="L2171" s="16" t="s">
        <v>37</v>
      </c>
      <c r="M2171" s="26" t="s">
        <v>17194</v>
      </c>
      <c r="O2171" s="16" t="s">
        <v>39</v>
      </c>
      <c r="P2171" s="26" t="s">
        <v>40</v>
      </c>
      <c r="R2171" s="16" t="s">
        <v>41</v>
      </c>
      <c r="S2171" s="16" t="s">
        <v>42</v>
      </c>
      <c r="T2171" s="22">
        <v>0.01</v>
      </c>
      <c r="W2171" s="20" t="s">
        <v>43</v>
      </c>
      <c r="X2171" s="16" t="s">
        <v>44</v>
      </c>
      <c r="Y2171" s="26" t="s">
        <v>17193</v>
      </c>
      <c r="Z2171" s="24" t="s">
        <v>32</v>
      </c>
      <c r="AA2171" s="24" t="s">
        <v>32</v>
      </c>
      <c r="AB2171" s="24" t="s">
        <v>32</v>
      </c>
      <c r="AC2171" s="24" t="s">
        <v>32</v>
      </c>
      <c r="AD2171" s="24" t="s">
        <v>32</v>
      </c>
      <c r="AE2171" s="24" t="s">
        <v>32</v>
      </c>
      <c r="AF2171" s="24" t="s">
        <v>32</v>
      </c>
      <c r="AG2171" s="24" t="s">
        <v>32</v>
      </c>
      <c r="AH2171" s="24" t="s">
        <v>32</v>
      </c>
      <c r="AI2171" s="16" t="s">
        <v>17192</v>
      </c>
    </row>
    <row r="2172" spans="1:35" x14ac:dyDescent="0.25">
      <c r="A2172" s="17">
        <v>120361</v>
      </c>
      <c r="B2172" s="18">
        <v>2</v>
      </c>
      <c r="C2172" s="16" t="s">
        <v>31</v>
      </c>
      <c r="D2172" s="21">
        <v>41730</v>
      </c>
      <c r="E2172" s="16" t="s">
        <v>1854</v>
      </c>
      <c r="F2172" s="21">
        <v>44281</v>
      </c>
      <c r="G2172" s="16" t="s">
        <v>514</v>
      </c>
      <c r="H2172" s="26" t="s">
        <v>286</v>
      </c>
      <c r="I2172" s="16" t="s">
        <v>1518</v>
      </c>
      <c r="J2172" s="20" t="s">
        <v>1518</v>
      </c>
      <c r="M2172" s="26" t="s">
        <v>2052</v>
      </c>
      <c r="N2172" s="26" t="s">
        <v>2053</v>
      </c>
      <c r="O2172" s="16" t="s">
        <v>1520</v>
      </c>
      <c r="P2172" s="26" t="s">
        <v>568</v>
      </c>
      <c r="R2172" s="16" t="s">
        <v>139</v>
      </c>
      <c r="S2172" s="16" t="s">
        <v>192</v>
      </c>
      <c r="T2172" s="22">
        <v>1.34</v>
      </c>
      <c r="U2172" s="21">
        <v>44057</v>
      </c>
      <c r="W2172" s="20" t="s">
        <v>43</v>
      </c>
      <c r="Z2172" s="25">
        <v>0</v>
      </c>
      <c r="AA2172" s="25">
        <v>0</v>
      </c>
      <c r="AB2172" s="25">
        <v>14715265</v>
      </c>
      <c r="AC2172" s="25">
        <v>0</v>
      </c>
      <c r="AD2172" s="25">
        <v>967276</v>
      </c>
      <c r="AE2172" s="25">
        <v>292000</v>
      </c>
      <c r="AF2172" s="25">
        <v>14715265</v>
      </c>
      <c r="AG2172" s="25">
        <v>0</v>
      </c>
      <c r="AH2172" s="25">
        <v>15974541</v>
      </c>
      <c r="AI2172" s="16" t="s">
        <v>2054</v>
      </c>
    </row>
    <row r="2173" spans="1:35" x14ac:dyDescent="0.25">
      <c r="A2173" s="17">
        <v>120362</v>
      </c>
      <c r="B2173" s="18">
        <v>1</v>
      </c>
      <c r="C2173" s="16" t="s">
        <v>73</v>
      </c>
      <c r="D2173" s="21">
        <v>41731</v>
      </c>
      <c r="E2173" s="16" t="s">
        <v>1609</v>
      </c>
      <c r="F2173" s="21">
        <v>41731</v>
      </c>
      <c r="G2173" s="16" t="s">
        <v>1609</v>
      </c>
      <c r="H2173" s="26" t="s">
        <v>1163</v>
      </c>
      <c r="L2173" s="16" t="s">
        <v>110</v>
      </c>
      <c r="M2173" s="26" t="s">
        <v>17191</v>
      </c>
      <c r="O2173" s="16" t="s">
        <v>1612</v>
      </c>
      <c r="T2173" s="23" t="s">
        <v>32</v>
      </c>
      <c r="W2173" s="20" t="s">
        <v>43</v>
      </c>
      <c r="Z2173" s="24" t="s">
        <v>32</v>
      </c>
      <c r="AA2173" s="24" t="s">
        <v>32</v>
      </c>
      <c r="AB2173" s="24" t="s">
        <v>32</v>
      </c>
      <c r="AC2173" s="24" t="s">
        <v>32</v>
      </c>
      <c r="AD2173" s="24" t="s">
        <v>32</v>
      </c>
      <c r="AE2173" s="24" t="s">
        <v>32</v>
      </c>
      <c r="AF2173" s="24" t="s">
        <v>32</v>
      </c>
      <c r="AG2173" s="24" t="s">
        <v>32</v>
      </c>
      <c r="AH2173" s="24" t="s">
        <v>32</v>
      </c>
    </row>
    <row r="2174" spans="1:35" x14ac:dyDescent="0.25">
      <c r="A2174" s="17">
        <v>120363</v>
      </c>
      <c r="B2174" s="18">
        <v>2</v>
      </c>
      <c r="C2174" s="16" t="s">
        <v>73</v>
      </c>
      <c r="D2174" s="21">
        <v>41731</v>
      </c>
      <c r="E2174" s="16" t="s">
        <v>142</v>
      </c>
      <c r="F2174" s="21">
        <v>44138</v>
      </c>
      <c r="G2174" s="16" t="s">
        <v>81</v>
      </c>
      <c r="H2174" s="26" t="s">
        <v>1336</v>
      </c>
      <c r="M2174" s="26" t="s">
        <v>17190</v>
      </c>
      <c r="O2174" s="16" t="s">
        <v>188</v>
      </c>
      <c r="P2174" s="26" t="s">
        <v>551</v>
      </c>
      <c r="R2174" s="16" t="s">
        <v>139</v>
      </c>
      <c r="S2174" s="16" t="s">
        <v>4621</v>
      </c>
      <c r="T2174" s="23" t="s">
        <v>32</v>
      </c>
      <c r="W2174" s="20" t="s">
        <v>43</v>
      </c>
      <c r="Z2174" s="24" t="s">
        <v>32</v>
      </c>
      <c r="AA2174" s="24" t="s">
        <v>32</v>
      </c>
      <c r="AB2174" s="24" t="s">
        <v>32</v>
      </c>
      <c r="AC2174" s="24" t="s">
        <v>32</v>
      </c>
      <c r="AD2174" s="25">
        <v>783000</v>
      </c>
      <c r="AE2174" s="25">
        <v>0</v>
      </c>
      <c r="AF2174" s="25">
        <v>0</v>
      </c>
      <c r="AG2174" s="25">
        <v>0</v>
      </c>
      <c r="AH2174" s="25">
        <v>783000</v>
      </c>
    </row>
    <row r="2175" spans="1:35" x14ac:dyDescent="0.25">
      <c r="A2175" s="17">
        <v>120364</v>
      </c>
      <c r="B2175" s="18">
        <v>4</v>
      </c>
      <c r="C2175" s="16" t="s">
        <v>73</v>
      </c>
      <c r="D2175" s="21">
        <v>41731</v>
      </c>
      <c r="E2175" s="16" t="s">
        <v>142</v>
      </c>
      <c r="F2175" s="21">
        <v>44138</v>
      </c>
      <c r="G2175" s="16" t="s">
        <v>81</v>
      </c>
      <c r="H2175" s="26" t="s">
        <v>186</v>
      </c>
      <c r="M2175" s="26" t="s">
        <v>17189</v>
      </c>
      <c r="O2175" s="16" t="s">
        <v>188</v>
      </c>
      <c r="P2175" s="26" t="s">
        <v>551</v>
      </c>
      <c r="R2175" s="16" t="s">
        <v>139</v>
      </c>
      <c r="S2175" s="16" t="s">
        <v>4621</v>
      </c>
      <c r="T2175" s="23" t="s">
        <v>32</v>
      </c>
      <c r="W2175" s="20" t="s">
        <v>43</v>
      </c>
      <c r="Z2175" s="24" t="s">
        <v>32</v>
      </c>
      <c r="AA2175" s="24" t="s">
        <v>32</v>
      </c>
      <c r="AB2175" s="24" t="s">
        <v>32</v>
      </c>
      <c r="AC2175" s="24" t="s">
        <v>32</v>
      </c>
      <c r="AD2175" s="25">
        <v>793000</v>
      </c>
      <c r="AE2175" s="25">
        <v>0</v>
      </c>
      <c r="AF2175" s="25">
        <v>0</v>
      </c>
      <c r="AG2175" s="25">
        <v>0</v>
      </c>
      <c r="AH2175" s="25">
        <v>793000</v>
      </c>
    </row>
    <row r="2176" spans="1:35" x14ac:dyDescent="0.25">
      <c r="A2176" s="17">
        <v>120377</v>
      </c>
      <c r="B2176" s="18">
        <v>1</v>
      </c>
      <c r="C2176" s="16" t="s">
        <v>73</v>
      </c>
      <c r="D2176" s="21">
        <v>41733</v>
      </c>
      <c r="E2176" s="16" t="s">
        <v>33</v>
      </c>
      <c r="F2176" s="21">
        <v>44301</v>
      </c>
      <c r="G2176" s="16" t="s">
        <v>56</v>
      </c>
      <c r="H2176" s="26" t="s">
        <v>182</v>
      </c>
      <c r="I2176" s="16" t="s">
        <v>14745</v>
      </c>
      <c r="K2176" s="16" t="s">
        <v>17188</v>
      </c>
      <c r="L2176" s="16" t="s">
        <v>37</v>
      </c>
      <c r="M2176" s="26" t="s">
        <v>17187</v>
      </c>
      <c r="O2176" s="16" t="s">
        <v>39</v>
      </c>
      <c r="P2176" s="26" t="s">
        <v>40</v>
      </c>
      <c r="R2176" s="16" t="s">
        <v>41</v>
      </c>
      <c r="S2176" s="16" t="s">
        <v>42</v>
      </c>
      <c r="T2176" s="22">
        <v>0.01</v>
      </c>
      <c r="W2176" s="20" t="s">
        <v>43</v>
      </c>
      <c r="X2176" s="16" t="s">
        <v>78</v>
      </c>
      <c r="Y2176" s="26" t="s">
        <v>17186</v>
      </c>
      <c r="Z2176" s="24" t="s">
        <v>32</v>
      </c>
      <c r="AA2176" s="24" t="s">
        <v>32</v>
      </c>
      <c r="AB2176" s="24" t="s">
        <v>32</v>
      </c>
      <c r="AC2176" s="24" t="s">
        <v>32</v>
      </c>
      <c r="AD2176" s="24" t="s">
        <v>32</v>
      </c>
      <c r="AE2176" s="24" t="s">
        <v>32</v>
      </c>
      <c r="AF2176" s="24" t="s">
        <v>32</v>
      </c>
      <c r="AG2176" s="24" t="s">
        <v>32</v>
      </c>
      <c r="AH2176" s="24" t="s">
        <v>32</v>
      </c>
      <c r="AI2176" s="16" t="s">
        <v>17185</v>
      </c>
    </row>
    <row r="2177" spans="1:35" ht="45" x14ac:dyDescent="0.25">
      <c r="A2177" s="17">
        <v>120379</v>
      </c>
      <c r="B2177" s="18">
        <v>6</v>
      </c>
      <c r="C2177" s="16" t="s">
        <v>73</v>
      </c>
      <c r="D2177" s="21">
        <v>41736</v>
      </c>
      <c r="E2177" s="16" t="s">
        <v>142</v>
      </c>
      <c r="F2177" s="21">
        <v>43419</v>
      </c>
      <c r="G2177" s="16" t="s">
        <v>75</v>
      </c>
      <c r="H2177" s="26" t="s">
        <v>76</v>
      </c>
      <c r="M2177" s="26" t="s">
        <v>2055</v>
      </c>
      <c r="N2177" s="26" t="s">
        <v>2056</v>
      </c>
      <c r="O2177" s="16" t="s">
        <v>151</v>
      </c>
      <c r="P2177" s="26" t="s">
        <v>551</v>
      </c>
      <c r="T2177" s="23" t="s">
        <v>32</v>
      </c>
      <c r="W2177" s="20" t="s">
        <v>43</v>
      </c>
      <c r="Z2177" s="25">
        <v>-945893</v>
      </c>
      <c r="AA2177" s="25">
        <v>0</v>
      </c>
      <c r="AB2177" s="25">
        <v>0</v>
      </c>
      <c r="AC2177" s="25">
        <v>0</v>
      </c>
      <c r="AD2177" s="25">
        <v>54107</v>
      </c>
      <c r="AE2177" s="25">
        <v>0</v>
      </c>
      <c r="AF2177" s="25">
        <v>0</v>
      </c>
      <c r="AG2177" s="25">
        <v>0</v>
      </c>
      <c r="AH2177" s="25">
        <v>54107</v>
      </c>
    </row>
    <row r="2178" spans="1:35" ht="30" x14ac:dyDescent="0.25">
      <c r="A2178" s="17">
        <v>120380.01</v>
      </c>
      <c r="B2178" s="18">
        <v>3</v>
      </c>
      <c r="C2178" s="16" t="s">
        <v>73</v>
      </c>
      <c r="D2178" s="21">
        <v>41806</v>
      </c>
      <c r="E2178" s="16" t="s">
        <v>654</v>
      </c>
      <c r="F2178" s="21">
        <v>43511</v>
      </c>
      <c r="G2178" s="16" t="s">
        <v>109</v>
      </c>
      <c r="H2178" s="26" t="s">
        <v>365</v>
      </c>
      <c r="I2178" s="16" t="s">
        <v>1777</v>
      </c>
      <c r="J2178" s="20" t="s">
        <v>116</v>
      </c>
      <c r="L2178" s="16" t="s">
        <v>116</v>
      </c>
      <c r="M2178" s="26" t="s">
        <v>17184</v>
      </c>
      <c r="O2178" s="16" t="s">
        <v>632</v>
      </c>
      <c r="P2178" s="26" t="s">
        <v>453</v>
      </c>
      <c r="T2178" s="22">
        <v>3.92</v>
      </c>
      <c r="W2178" s="20" t="s">
        <v>43</v>
      </c>
      <c r="X2178" s="16" t="s">
        <v>140</v>
      </c>
      <c r="Z2178" s="24" t="s">
        <v>32</v>
      </c>
      <c r="AA2178" s="24" t="s">
        <v>32</v>
      </c>
      <c r="AB2178" s="24" t="s">
        <v>32</v>
      </c>
      <c r="AC2178" s="24" t="s">
        <v>32</v>
      </c>
      <c r="AD2178" s="25">
        <v>40000</v>
      </c>
      <c r="AE2178" s="25">
        <v>0</v>
      </c>
      <c r="AF2178" s="25">
        <v>0</v>
      </c>
      <c r="AG2178" s="25">
        <v>0</v>
      </c>
      <c r="AH2178" s="25">
        <v>40000</v>
      </c>
      <c r="AI2178" s="16" t="s">
        <v>17183</v>
      </c>
    </row>
    <row r="2179" spans="1:35" x14ac:dyDescent="0.25">
      <c r="A2179" s="17">
        <v>120385</v>
      </c>
      <c r="B2179" s="18">
        <v>6</v>
      </c>
      <c r="C2179" s="16" t="s">
        <v>73</v>
      </c>
      <c r="D2179" s="21">
        <v>41738</v>
      </c>
      <c r="E2179" s="16" t="s">
        <v>534</v>
      </c>
      <c r="F2179" s="21">
        <v>43502</v>
      </c>
      <c r="G2179" s="16" t="s">
        <v>75</v>
      </c>
      <c r="H2179" s="26" t="s">
        <v>76</v>
      </c>
      <c r="M2179" s="26" t="s">
        <v>17182</v>
      </c>
      <c r="N2179" s="26" t="s">
        <v>17181</v>
      </c>
      <c r="O2179" s="16" t="s">
        <v>119</v>
      </c>
      <c r="R2179" s="16" t="s">
        <v>139</v>
      </c>
      <c r="S2179" s="16" t="s">
        <v>192</v>
      </c>
      <c r="T2179" s="23" t="s">
        <v>32</v>
      </c>
      <c r="W2179" s="20" t="s">
        <v>43</v>
      </c>
      <c r="Z2179" s="24" t="s">
        <v>32</v>
      </c>
      <c r="AA2179" s="24" t="s">
        <v>32</v>
      </c>
      <c r="AB2179" s="24" t="s">
        <v>32</v>
      </c>
      <c r="AC2179" s="24" t="s">
        <v>32</v>
      </c>
      <c r="AD2179" s="24" t="s">
        <v>32</v>
      </c>
      <c r="AE2179" s="24" t="s">
        <v>32</v>
      </c>
      <c r="AF2179" s="24" t="s">
        <v>32</v>
      </c>
      <c r="AG2179" s="24" t="s">
        <v>32</v>
      </c>
      <c r="AH2179" s="24" t="s">
        <v>32</v>
      </c>
    </row>
    <row r="2180" spans="1:35" x14ac:dyDescent="0.25">
      <c r="A2180" s="17">
        <v>120386</v>
      </c>
      <c r="B2180" s="18">
        <v>6</v>
      </c>
      <c r="C2180" s="16" t="s">
        <v>73</v>
      </c>
      <c r="D2180" s="21">
        <v>41738</v>
      </c>
      <c r="E2180" s="16" t="s">
        <v>534</v>
      </c>
      <c r="F2180" s="21">
        <v>43502</v>
      </c>
      <c r="G2180" s="16" t="s">
        <v>75</v>
      </c>
      <c r="H2180" s="26" t="s">
        <v>76</v>
      </c>
      <c r="M2180" s="26" t="s">
        <v>17180</v>
      </c>
      <c r="N2180" s="26" t="s">
        <v>17178</v>
      </c>
      <c r="O2180" s="16" t="s">
        <v>119</v>
      </c>
      <c r="R2180" s="16" t="s">
        <v>41</v>
      </c>
      <c r="S2180" s="16" t="s">
        <v>192</v>
      </c>
      <c r="T2180" s="23" t="s">
        <v>32</v>
      </c>
      <c r="W2180" s="20" t="s">
        <v>43</v>
      </c>
      <c r="Z2180" s="24" t="s">
        <v>32</v>
      </c>
      <c r="AA2180" s="24" t="s">
        <v>32</v>
      </c>
      <c r="AB2180" s="24" t="s">
        <v>32</v>
      </c>
      <c r="AC2180" s="24" t="s">
        <v>32</v>
      </c>
      <c r="AD2180" s="24" t="s">
        <v>32</v>
      </c>
      <c r="AE2180" s="24" t="s">
        <v>32</v>
      </c>
      <c r="AF2180" s="24" t="s">
        <v>32</v>
      </c>
      <c r="AG2180" s="24" t="s">
        <v>32</v>
      </c>
      <c r="AH2180" s="24" t="s">
        <v>32</v>
      </c>
    </row>
    <row r="2181" spans="1:35" x14ac:dyDescent="0.25">
      <c r="A2181" s="17">
        <v>120387</v>
      </c>
      <c r="B2181" s="18">
        <v>6</v>
      </c>
      <c r="C2181" s="16" t="s">
        <v>73</v>
      </c>
      <c r="D2181" s="21">
        <v>41738</v>
      </c>
      <c r="E2181" s="16" t="s">
        <v>534</v>
      </c>
      <c r="F2181" s="21">
        <v>43502</v>
      </c>
      <c r="G2181" s="16" t="s">
        <v>75</v>
      </c>
      <c r="H2181" s="26" t="s">
        <v>76</v>
      </c>
      <c r="M2181" s="26" t="s">
        <v>17179</v>
      </c>
      <c r="N2181" s="26" t="s">
        <v>17178</v>
      </c>
      <c r="O2181" s="16" t="s">
        <v>119</v>
      </c>
      <c r="R2181" s="16" t="s">
        <v>41</v>
      </c>
      <c r="S2181" s="16" t="s">
        <v>192</v>
      </c>
      <c r="T2181" s="23" t="s">
        <v>32</v>
      </c>
      <c r="W2181" s="20" t="s">
        <v>43</v>
      </c>
      <c r="Z2181" s="24" t="s">
        <v>32</v>
      </c>
      <c r="AA2181" s="24" t="s">
        <v>32</v>
      </c>
      <c r="AB2181" s="24" t="s">
        <v>32</v>
      </c>
      <c r="AC2181" s="24" t="s">
        <v>32</v>
      </c>
      <c r="AD2181" s="24" t="s">
        <v>32</v>
      </c>
      <c r="AE2181" s="24" t="s">
        <v>32</v>
      </c>
      <c r="AF2181" s="24" t="s">
        <v>32</v>
      </c>
      <c r="AG2181" s="24" t="s">
        <v>32</v>
      </c>
      <c r="AH2181" s="24" t="s">
        <v>32</v>
      </c>
    </row>
    <row r="2182" spans="1:35" x14ac:dyDescent="0.25">
      <c r="A2182" s="17">
        <v>120390</v>
      </c>
      <c r="B2182" s="18">
        <v>3</v>
      </c>
      <c r="C2182" s="16" t="s">
        <v>73</v>
      </c>
      <c r="D2182" s="21">
        <v>41738</v>
      </c>
      <c r="E2182" s="16" t="s">
        <v>1913</v>
      </c>
      <c r="F2182" s="21">
        <v>43789</v>
      </c>
      <c r="G2182" s="16" t="s">
        <v>108</v>
      </c>
      <c r="H2182" s="26" t="s">
        <v>98</v>
      </c>
      <c r="I2182" s="16" t="s">
        <v>155</v>
      </c>
      <c r="J2182" s="20" t="s">
        <v>148</v>
      </c>
      <c r="L2182" s="16" t="s">
        <v>149</v>
      </c>
      <c r="M2182" s="26" t="s">
        <v>17177</v>
      </c>
      <c r="N2182" s="26" t="s">
        <v>1917</v>
      </c>
      <c r="O2182" s="16" t="s">
        <v>632</v>
      </c>
      <c r="P2182" s="26" t="s">
        <v>1917</v>
      </c>
      <c r="T2182" s="22">
        <v>1.05</v>
      </c>
      <c r="U2182" s="21">
        <v>44428</v>
      </c>
      <c r="W2182" s="20" t="s">
        <v>43</v>
      </c>
      <c r="X2182" s="16" t="s">
        <v>454</v>
      </c>
      <c r="Z2182" s="24" t="s">
        <v>32</v>
      </c>
      <c r="AA2182" s="24" t="s">
        <v>32</v>
      </c>
      <c r="AB2182" s="24" t="s">
        <v>32</v>
      </c>
      <c r="AC2182" s="24" t="s">
        <v>32</v>
      </c>
      <c r="AD2182" s="25">
        <v>357500</v>
      </c>
      <c r="AE2182" s="25">
        <v>219731</v>
      </c>
      <c r="AF2182" s="25">
        <v>0</v>
      </c>
      <c r="AG2182" s="25">
        <v>0</v>
      </c>
      <c r="AH2182" s="25">
        <v>577231</v>
      </c>
      <c r="AI2182" s="16" t="s">
        <v>17176</v>
      </c>
    </row>
    <row r="2183" spans="1:35" ht="30" x14ac:dyDescent="0.25">
      <c r="A2183" s="17">
        <v>120391</v>
      </c>
      <c r="B2183" s="18">
        <v>3</v>
      </c>
      <c r="C2183" s="16" t="s">
        <v>73</v>
      </c>
      <c r="D2183" s="21">
        <v>41738</v>
      </c>
      <c r="E2183" s="16" t="s">
        <v>1913</v>
      </c>
      <c r="F2183" s="21">
        <v>43774</v>
      </c>
      <c r="G2183" s="16" t="s">
        <v>125</v>
      </c>
      <c r="H2183" s="26" t="s">
        <v>98</v>
      </c>
      <c r="I2183" s="16" t="s">
        <v>683</v>
      </c>
      <c r="J2183" s="20" t="s">
        <v>148</v>
      </c>
      <c r="L2183" s="16" t="s">
        <v>149</v>
      </c>
      <c r="M2183" s="26" t="s">
        <v>17175</v>
      </c>
      <c r="N2183" s="26" t="s">
        <v>1917</v>
      </c>
      <c r="O2183" s="16" t="s">
        <v>632</v>
      </c>
      <c r="P2183" s="26" t="s">
        <v>453</v>
      </c>
      <c r="T2183" s="23" t="s">
        <v>32</v>
      </c>
      <c r="U2183" s="21">
        <v>44428</v>
      </c>
      <c r="W2183" s="20" t="s">
        <v>43</v>
      </c>
      <c r="X2183" s="16" t="s">
        <v>140</v>
      </c>
      <c r="Z2183" s="24" t="s">
        <v>32</v>
      </c>
      <c r="AA2183" s="24" t="s">
        <v>32</v>
      </c>
      <c r="AB2183" s="24" t="s">
        <v>32</v>
      </c>
      <c r="AC2183" s="24" t="s">
        <v>32</v>
      </c>
      <c r="AD2183" s="25">
        <v>384000</v>
      </c>
      <c r="AE2183" s="25">
        <v>377654</v>
      </c>
      <c r="AF2183" s="25">
        <v>0</v>
      </c>
      <c r="AG2183" s="25">
        <v>0</v>
      </c>
      <c r="AH2183" s="25">
        <v>761654</v>
      </c>
      <c r="AI2183" s="16" t="s">
        <v>17174</v>
      </c>
    </row>
    <row r="2184" spans="1:35" ht="45" x14ac:dyDescent="0.25">
      <c r="A2184" s="17">
        <v>120395</v>
      </c>
      <c r="B2184" s="18">
        <v>3</v>
      </c>
      <c r="C2184" s="16" t="s">
        <v>474</v>
      </c>
      <c r="D2184" s="21">
        <v>41739</v>
      </c>
      <c r="E2184" s="16" t="s">
        <v>1314</v>
      </c>
      <c r="F2184" s="21">
        <v>44319</v>
      </c>
      <c r="G2184" s="16" t="s">
        <v>832</v>
      </c>
      <c r="H2184" s="26" t="s">
        <v>64</v>
      </c>
      <c r="I2184" s="16" t="s">
        <v>468</v>
      </c>
      <c r="J2184" s="20" t="s">
        <v>116</v>
      </c>
      <c r="L2184" s="16" t="s">
        <v>116</v>
      </c>
      <c r="M2184" s="26" t="s">
        <v>17173</v>
      </c>
      <c r="N2184" s="26" t="s">
        <v>17172</v>
      </c>
      <c r="O2184" s="16" t="s">
        <v>632</v>
      </c>
      <c r="P2184" s="26" t="s">
        <v>631</v>
      </c>
      <c r="R2184" s="16" t="s">
        <v>139</v>
      </c>
      <c r="S2184" s="16" t="s">
        <v>42</v>
      </c>
      <c r="T2184" s="22">
        <v>1.59</v>
      </c>
      <c r="U2184" s="21">
        <v>43504</v>
      </c>
      <c r="W2184" s="20" t="s">
        <v>43</v>
      </c>
      <c r="X2184" s="16" t="s">
        <v>78</v>
      </c>
      <c r="Z2184" s="24" t="s">
        <v>32</v>
      </c>
      <c r="AA2184" s="24" t="s">
        <v>32</v>
      </c>
      <c r="AB2184" s="24" t="s">
        <v>32</v>
      </c>
      <c r="AC2184" s="24" t="s">
        <v>32</v>
      </c>
      <c r="AD2184" s="25">
        <v>162000</v>
      </c>
      <c r="AE2184" s="25">
        <v>599000</v>
      </c>
      <c r="AF2184" s="25">
        <v>1031258</v>
      </c>
      <c r="AG2184" s="25">
        <v>0</v>
      </c>
      <c r="AH2184" s="25">
        <v>1792258</v>
      </c>
      <c r="AI2184" s="16" t="s">
        <v>17171</v>
      </c>
    </row>
    <row r="2185" spans="1:35" ht="30" x14ac:dyDescent="0.25">
      <c r="A2185" s="17">
        <v>120396</v>
      </c>
      <c r="B2185" s="18">
        <v>3</v>
      </c>
      <c r="C2185" s="16" t="s">
        <v>474</v>
      </c>
      <c r="D2185" s="21">
        <v>41739</v>
      </c>
      <c r="E2185" s="16" t="s">
        <v>654</v>
      </c>
      <c r="F2185" s="21">
        <v>43657</v>
      </c>
      <c r="G2185" s="16" t="s">
        <v>832</v>
      </c>
      <c r="H2185" s="26" t="s">
        <v>69</v>
      </c>
      <c r="I2185" s="16" t="s">
        <v>2108</v>
      </c>
      <c r="J2185" s="20" t="s">
        <v>116</v>
      </c>
      <c r="L2185" s="16" t="s">
        <v>116</v>
      </c>
      <c r="M2185" s="26" t="s">
        <v>17170</v>
      </c>
      <c r="O2185" s="16" t="s">
        <v>632</v>
      </c>
      <c r="P2185" s="26" t="s">
        <v>453</v>
      </c>
      <c r="T2185" s="22">
        <v>4.84</v>
      </c>
      <c r="U2185" s="21">
        <v>43378</v>
      </c>
      <c r="W2185" s="20" t="s">
        <v>43</v>
      </c>
      <c r="X2185" s="16" t="s">
        <v>78</v>
      </c>
      <c r="Z2185" s="24" t="s">
        <v>32</v>
      </c>
      <c r="AA2185" s="24" t="s">
        <v>32</v>
      </c>
      <c r="AB2185" s="24" t="s">
        <v>32</v>
      </c>
      <c r="AC2185" s="24" t="s">
        <v>32</v>
      </c>
      <c r="AD2185" s="25">
        <v>63600</v>
      </c>
      <c r="AE2185" s="25">
        <v>0</v>
      </c>
      <c r="AF2185" s="25">
        <v>86630</v>
      </c>
      <c r="AG2185" s="25">
        <v>0</v>
      </c>
      <c r="AH2185" s="25">
        <v>150230</v>
      </c>
      <c r="AI2185" s="16" t="s">
        <v>17169</v>
      </c>
    </row>
    <row r="2186" spans="1:35" x14ac:dyDescent="0.25">
      <c r="A2186" s="17">
        <v>120401</v>
      </c>
      <c r="B2186" s="18">
        <v>4</v>
      </c>
      <c r="C2186" s="16" t="s">
        <v>47</v>
      </c>
      <c r="D2186" s="21">
        <v>41740</v>
      </c>
      <c r="E2186" s="16" t="s">
        <v>1314</v>
      </c>
      <c r="F2186" s="21">
        <v>43952</v>
      </c>
      <c r="G2186" s="16" t="s">
        <v>103</v>
      </c>
      <c r="H2186" s="26" t="s">
        <v>261</v>
      </c>
      <c r="I2186" s="16" t="s">
        <v>691</v>
      </c>
      <c r="J2186" s="20" t="s">
        <v>116</v>
      </c>
      <c r="L2186" s="16" t="s">
        <v>116</v>
      </c>
      <c r="M2186" s="26" t="s">
        <v>2057</v>
      </c>
      <c r="N2186" s="26" t="s">
        <v>2058</v>
      </c>
      <c r="O2186" s="16" t="s">
        <v>632</v>
      </c>
      <c r="P2186" s="26" t="s">
        <v>1983</v>
      </c>
      <c r="T2186" s="22">
        <v>1.2999999999999999E-2</v>
      </c>
      <c r="U2186" s="21">
        <v>42545</v>
      </c>
      <c r="W2186" s="20" t="s">
        <v>43</v>
      </c>
      <c r="X2186" s="16" t="s">
        <v>140</v>
      </c>
      <c r="Z2186" s="25">
        <v>1733.69</v>
      </c>
      <c r="AA2186" s="25">
        <v>0</v>
      </c>
      <c r="AB2186" s="25">
        <v>2242.4499999999998</v>
      </c>
      <c r="AC2186" s="25">
        <v>0</v>
      </c>
      <c r="AD2186" s="25">
        <v>36533.69</v>
      </c>
      <c r="AE2186" s="25">
        <v>0</v>
      </c>
      <c r="AF2186" s="25">
        <v>73242.45</v>
      </c>
      <c r="AG2186" s="25">
        <v>0</v>
      </c>
      <c r="AH2186" s="25">
        <v>109776.14</v>
      </c>
      <c r="AI2186" s="16" t="s">
        <v>2059</v>
      </c>
    </row>
    <row r="2187" spans="1:35" x14ac:dyDescent="0.25">
      <c r="A2187" s="17">
        <v>120402</v>
      </c>
      <c r="B2187" s="18">
        <v>4</v>
      </c>
      <c r="C2187" s="16" t="s">
        <v>73</v>
      </c>
      <c r="D2187" s="21">
        <v>41740</v>
      </c>
      <c r="E2187" s="16" t="s">
        <v>1314</v>
      </c>
      <c r="F2187" s="21">
        <v>44070</v>
      </c>
      <c r="G2187" s="16" t="s">
        <v>1244</v>
      </c>
      <c r="H2187" s="26" t="s">
        <v>349</v>
      </c>
      <c r="I2187" s="16" t="s">
        <v>608</v>
      </c>
      <c r="J2187" s="20" t="s">
        <v>116</v>
      </c>
      <c r="L2187" s="16" t="s">
        <v>116</v>
      </c>
      <c r="M2187" s="26" t="s">
        <v>17168</v>
      </c>
      <c r="N2187" s="26" t="s">
        <v>17167</v>
      </c>
      <c r="O2187" s="16" t="s">
        <v>632</v>
      </c>
      <c r="P2187" s="26" t="s">
        <v>1810</v>
      </c>
      <c r="R2187" s="16" t="s">
        <v>139</v>
      </c>
      <c r="S2187" s="16" t="s">
        <v>42</v>
      </c>
      <c r="T2187" s="22">
        <v>0</v>
      </c>
      <c r="U2187" s="21">
        <v>44841</v>
      </c>
      <c r="W2187" s="20" t="s">
        <v>43</v>
      </c>
      <c r="X2187" s="16" t="s">
        <v>140</v>
      </c>
      <c r="Z2187" s="24" t="s">
        <v>32</v>
      </c>
      <c r="AA2187" s="24" t="s">
        <v>32</v>
      </c>
      <c r="AB2187" s="24" t="s">
        <v>32</v>
      </c>
      <c r="AC2187" s="24" t="s">
        <v>32</v>
      </c>
      <c r="AD2187" s="25">
        <v>71000</v>
      </c>
      <c r="AE2187" s="25">
        <v>0</v>
      </c>
      <c r="AF2187" s="25">
        <v>0</v>
      </c>
      <c r="AG2187" s="25">
        <v>0</v>
      </c>
      <c r="AH2187" s="25">
        <v>71000</v>
      </c>
      <c r="AI2187" s="16" t="s">
        <v>17166</v>
      </c>
    </row>
    <row r="2188" spans="1:35" x14ac:dyDescent="0.25">
      <c r="A2188" s="17">
        <v>120403</v>
      </c>
      <c r="B2188" s="18">
        <v>4</v>
      </c>
      <c r="C2188" s="16" t="s">
        <v>73</v>
      </c>
      <c r="D2188" s="21">
        <v>41740</v>
      </c>
      <c r="E2188" s="16" t="s">
        <v>1314</v>
      </c>
      <c r="F2188" s="21">
        <v>44181</v>
      </c>
      <c r="G2188" s="16" t="s">
        <v>718</v>
      </c>
      <c r="H2188" s="26" t="s">
        <v>92</v>
      </c>
      <c r="I2188" s="16" t="s">
        <v>177</v>
      </c>
      <c r="J2188" s="20" t="s">
        <v>116</v>
      </c>
      <c r="L2188" s="16" t="s">
        <v>116</v>
      </c>
      <c r="M2188" s="26" t="s">
        <v>17165</v>
      </c>
      <c r="N2188" s="26" t="s">
        <v>1775</v>
      </c>
      <c r="O2188" s="16" t="s">
        <v>632</v>
      </c>
      <c r="P2188" s="26" t="s">
        <v>1775</v>
      </c>
      <c r="R2188" s="16" t="s">
        <v>139</v>
      </c>
      <c r="S2188" s="16" t="s">
        <v>42</v>
      </c>
      <c r="T2188" s="22">
        <v>0</v>
      </c>
      <c r="U2188" s="21">
        <v>44841</v>
      </c>
      <c r="W2188" s="20" t="s">
        <v>43</v>
      </c>
      <c r="X2188" s="16" t="s">
        <v>140</v>
      </c>
      <c r="Z2188" s="24" t="s">
        <v>32</v>
      </c>
      <c r="AA2188" s="24" t="s">
        <v>32</v>
      </c>
      <c r="AB2188" s="24" t="s">
        <v>32</v>
      </c>
      <c r="AC2188" s="24" t="s">
        <v>32</v>
      </c>
      <c r="AD2188" s="25">
        <v>95000</v>
      </c>
      <c r="AE2188" s="25">
        <v>0</v>
      </c>
      <c r="AF2188" s="25">
        <v>0</v>
      </c>
      <c r="AG2188" s="25">
        <v>0</v>
      </c>
      <c r="AH2188" s="25">
        <v>95000</v>
      </c>
      <c r="AI2188" s="16" t="s">
        <v>17164</v>
      </c>
    </row>
    <row r="2189" spans="1:35" x14ac:dyDescent="0.25">
      <c r="A2189" s="17">
        <v>120406</v>
      </c>
      <c r="B2189" s="18">
        <v>2</v>
      </c>
      <c r="C2189" s="16" t="s">
        <v>474</v>
      </c>
      <c r="D2189" s="21">
        <v>41740</v>
      </c>
      <c r="E2189" s="16" t="s">
        <v>142</v>
      </c>
      <c r="F2189" s="21">
        <v>43755</v>
      </c>
      <c r="G2189" s="16" t="s">
        <v>32</v>
      </c>
      <c r="H2189" s="26" t="s">
        <v>797</v>
      </c>
      <c r="I2189" s="16" t="s">
        <v>2527</v>
      </c>
      <c r="J2189" s="20" t="s">
        <v>116</v>
      </c>
      <c r="L2189" s="16" t="s">
        <v>116</v>
      </c>
      <c r="M2189" s="26" t="s">
        <v>17163</v>
      </c>
      <c r="O2189" s="16" t="s">
        <v>179</v>
      </c>
      <c r="P2189" s="26" t="s">
        <v>79</v>
      </c>
      <c r="R2189" s="16" t="s">
        <v>41</v>
      </c>
      <c r="S2189" s="16" t="s">
        <v>84</v>
      </c>
      <c r="T2189" s="22">
        <v>0</v>
      </c>
      <c r="U2189" s="21">
        <v>43273</v>
      </c>
      <c r="W2189" s="20" t="s">
        <v>43</v>
      </c>
      <c r="X2189" s="16" t="s">
        <v>78</v>
      </c>
      <c r="Y2189" s="26" t="s">
        <v>17162</v>
      </c>
      <c r="Z2189" s="24" t="s">
        <v>32</v>
      </c>
      <c r="AA2189" s="24" t="s">
        <v>32</v>
      </c>
      <c r="AB2189" s="24" t="s">
        <v>32</v>
      </c>
      <c r="AC2189" s="24" t="s">
        <v>32</v>
      </c>
      <c r="AD2189" s="25">
        <v>0</v>
      </c>
      <c r="AE2189" s="25">
        <v>0</v>
      </c>
      <c r="AF2189" s="25">
        <v>1861440</v>
      </c>
      <c r="AG2189" s="25">
        <v>0</v>
      </c>
      <c r="AH2189" s="25">
        <v>1861440</v>
      </c>
      <c r="AI2189" s="16" t="s">
        <v>17161</v>
      </c>
    </row>
    <row r="2190" spans="1:35" x14ac:dyDescent="0.25">
      <c r="A2190" s="17">
        <v>120408</v>
      </c>
      <c r="B2190" s="18">
        <v>4</v>
      </c>
      <c r="C2190" s="16" t="s">
        <v>47</v>
      </c>
      <c r="D2190" s="21">
        <v>41740</v>
      </c>
      <c r="E2190" s="16" t="s">
        <v>142</v>
      </c>
      <c r="F2190" s="21">
        <v>44271</v>
      </c>
      <c r="G2190" s="16" t="s">
        <v>81</v>
      </c>
      <c r="H2190" s="26" t="s">
        <v>258</v>
      </c>
      <c r="I2190" s="16" t="s">
        <v>608</v>
      </c>
      <c r="J2190" s="20" t="s">
        <v>116</v>
      </c>
      <c r="L2190" s="16" t="s">
        <v>116</v>
      </c>
      <c r="M2190" s="26" t="s">
        <v>2060</v>
      </c>
      <c r="O2190" s="16" t="s">
        <v>179</v>
      </c>
      <c r="P2190" s="26" t="s">
        <v>79</v>
      </c>
      <c r="R2190" s="16" t="s">
        <v>41</v>
      </c>
      <c r="S2190" s="16" t="s">
        <v>84</v>
      </c>
      <c r="T2190" s="22">
        <v>0</v>
      </c>
      <c r="U2190" s="21">
        <v>43140</v>
      </c>
      <c r="W2190" s="20" t="s">
        <v>43</v>
      </c>
      <c r="X2190" s="16" t="s">
        <v>140</v>
      </c>
      <c r="Y2190" s="26" t="s">
        <v>2061</v>
      </c>
      <c r="Z2190" s="25">
        <v>0</v>
      </c>
      <c r="AA2190" s="25">
        <v>0</v>
      </c>
      <c r="AB2190" s="25">
        <v>16122.34</v>
      </c>
      <c r="AC2190" s="25">
        <v>0</v>
      </c>
      <c r="AD2190" s="25">
        <v>0</v>
      </c>
      <c r="AE2190" s="25">
        <v>0</v>
      </c>
      <c r="AF2190" s="25">
        <v>1055135.3400000001</v>
      </c>
      <c r="AG2190" s="25">
        <v>0</v>
      </c>
      <c r="AH2190" s="25">
        <v>1055135.3400000001</v>
      </c>
      <c r="AI2190" s="16" t="s">
        <v>2062</v>
      </c>
    </row>
    <row r="2191" spans="1:35" x14ac:dyDescent="0.25">
      <c r="A2191" s="17">
        <v>120429</v>
      </c>
      <c r="B2191" s="18">
        <v>6</v>
      </c>
      <c r="C2191" s="16" t="s">
        <v>73</v>
      </c>
      <c r="D2191" s="21">
        <v>41745</v>
      </c>
      <c r="E2191" s="16" t="s">
        <v>142</v>
      </c>
      <c r="F2191" s="21">
        <v>43419</v>
      </c>
      <c r="G2191" s="16" t="s">
        <v>75</v>
      </c>
      <c r="H2191" s="26" t="s">
        <v>76</v>
      </c>
      <c r="M2191" s="26" t="s">
        <v>17160</v>
      </c>
      <c r="N2191" s="26" t="s">
        <v>17159</v>
      </c>
      <c r="O2191" s="16" t="s">
        <v>151</v>
      </c>
      <c r="P2191" s="26" t="s">
        <v>551</v>
      </c>
      <c r="T2191" s="23" t="s">
        <v>32</v>
      </c>
      <c r="W2191" s="20" t="s">
        <v>43</v>
      </c>
      <c r="Z2191" s="24" t="s">
        <v>32</v>
      </c>
      <c r="AA2191" s="24" t="s">
        <v>32</v>
      </c>
      <c r="AB2191" s="24" t="s">
        <v>32</v>
      </c>
      <c r="AC2191" s="24" t="s">
        <v>32</v>
      </c>
      <c r="AD2191" s="25">
        <v>0</v>
      </c>
      <c r="AE2191" s="25">
        <v>0</v>
      </c>
      <c r="AF2191" s="25">
        <v>193065</v>
      </c>
      <c r="AG2191" s="25">
        <v>0</v>
      </c>
      <c r="AH2191" s="25">
        <v>193065</v>
      </c>
      <c r="AI2191" s="16" t="s">
        <v>17158</v>
      </c>
    </row>
    <row r="2192" spans="1:35" x14ac:dyDescent="0.25">
      <c r="A2192" s="17">
        <v>120429.01</v>
      </c>
      <c r="B2192" s="18">
        <v>6</v>
      </c>
      <c r="C2192" s="16" t="s">
        <v>73</v>
      </c>
      <c r="D2192" s="21">
        <v>42850</v>
      </c>
      <c r="E2192" s="16" t="s">
        <v>142</v>
      </c>
      <c r="F2192" s="21">
        <v>43419</v>
      </c>
      <c r="G2192" s="16" t="s">
        <v>75</v>
      </c>
      <c r="H2192" s="26" t="s">
        <v>76</v>
      </c>
      <c r="M2192" s="26" t="s">
        <v>17157</v>
      </c>
      <c r="N2192" s="26" t="s">
        <v>17156</v>
      </c>
      <c r="O2192" s="16" t="s">
        <v>151</v>
      </c>
      <c r="P2192" s="26" t="s">
        <v>551</v>
      </c>
      <c r="T2192" s="23" t="s">
        <v>32</v>
      </c>
      <c r="W2192" s="20" t="s">
        <v>43</v>
      </c>
      <c r="Z2192" s="24" t="s">
        <v>32</v>
      </c>
      <c r="AA2192" s="24" t="s">
        <v>32</v>
      </c>
      <c r="AB2192" s="24" t="s">
        <v>32</v>
      </c>
      <c r="AC2192" s="24" t="s">
        <v>32</v>
      </c>
      <c r="AD2192" s="25">
        <v>0</v>
      </c>
      <c r="AE2192" s="25">
        <v>0</v>
      </c>
      <c r="AF2192" s="25">
        <v>147529</v>
      </c>
      <c r="AG2192" s="25">
        <v>0</v>
      </c>
      <c r="AH2192" s="25">
        <v>147529</v>
      </c>
      <c r="AI2192" s="16" t="s">
        <v>17155</v>
      </c>
    </row>
    <row r="2193" spans="1:35" ht="30" x14ac:dyDescent="0.25">
      <c r="A2193" s="17">
        <v>120439</v>
      </c>
      <c r="B2193" s="18">
        <v>1</v>
      </c>
      <c r="C2193" s="16" t="s">
        <v>31</v>
      </c>
      <c r="D2193" s="21">
        <v>41750</v>
      </c>
      <c r="E2193" s="16" t="s">
        <v>1801</v>
      </c>
      <c r="F2193" s="21">
        <v>44341</v>
      </c>
      <c r="G2193" s="16" t="s">
        <v>1022</v>
      </c>
      <c r="H2193" s="26" t="s">
        <v>337</v>
      </c>
      <c r="I2193" s="16" t="s">
        <v>17154</v>
      </c>
      <c r="K2193" s="16" t="s">
        <v>17153</v>
      </c>
      <c r="L2193" s="16" t="s">
        <v>37</v>
      </c>
      <c r="M2193" s="26" t="s">
        <v>17152</v>
      </c>
      <c r="N2193" s="26" t="s">
        <v>17151</v>
      </c>
      <c r="O2193" s="16" t="s">
        <v>60</v>
      </c>
      <c r="P2193" s="26" t="s">
        <v>138</v>
      </c>
      <c r="R2193" s="16" t="s">
        <v>139</v>
      </c>
      <c r="S2193" s="16" t="s">
        <v>42</v>
      </c>
      <c r="T2193" s="22">
        <v>0.75</v>
      </c>
      <c r="W2193" s="20" t="s">
        <v>43</v>
      </c>
      <c r="X2193" s="16" t="s">
        <v>78</v>
      </c>
      <c r="Z2193" s="24" t="s">
        <v>32</v>
      </c>
      <c r="AA2193" s="24" t="s">
        <v>32</v>
      </c>
      <c r="AB2193" s="24" t="s">
        <v>32</v>
      </c>
      <c r="AC2193" s="24" t="s">
        <v>32</v>
      </c>
      <c r="AD2193" s="25">
        <v>80000</v>
      </c>
      <c r="AE2193" s="25">
        <v>212520</v>
      </c>
      <c r="AF2193" s="25">
        <v>1364205</v>
      </c>
      <c r="AG2193" s="25">
        <v>0</v>
      </c>
      <c r="AH2193" s="25">
        <v>1656725</v>
      </c>
      <c r="AI2193" s="16" t="s">
        <v>17150</v>
      </c>
    </row>
    <row r="2194" spans="1:35" x14ac:dyDescent="0.25">
      <c r="A2194" s="17">
        <v>120444</v>
      </c>
      <c r="B2194" s="18">
        <v>4</v>
      </c>
      <c r="C2194" s="16" t="s">
        <v>31</v>
      </c>
      <c r="D2194" s="21">
        <v>41752</v>
      </c>
      <c r="E2194" s="16" t="s">
        <v>1281</v>
      </c>
      <c r="F2194" s="21">
        <v>44215</v>
      </c>
      <c r="G2194" s="16" t="s">
        <v>75</v>
      </c>
      <c r="H2194" s="26" t="s">
        <v>126</v>
      </c>
      <c r="I2194" s="16" t="s">
        <v>468</v>
      </c>
      <c r="J2194" s="20" t="s">
        <v>116</v>
      </c>
      <c r="L2194" s="16" t="s">
        <v>116</v>
      </c>
      <c r="M2194" s="26" t="s">
        <v>17149</v>
      </c>
      <c r="N2194" s="26" t="s">
        <v>17148</v>
      </c>
      <c r="O2194" s="16" t="s">
        <v>60</v>
      </c>
      <c r="P2194" s="26" t="s">
        <v>168</v>
      </c>
      <c r="R2194" s="16" t="s">
        <v>139</v>
      </c>
      <c r="S2194" s="16" t="s">
        <v>42</v>
      </c>
      <c r="T2194" s="22">
        <v>0.7</v>
      </c>
      <c r="W2194" s="20" t="s">
        <v>43</v>
      </c>
      <c r="X2194" s="16" t="s">
        <v>140</v>
      </c>
      <c r="Z2194" s="24" t="s">
        <v>32</v>
      </c>
      <c r="AA2194" s="24" t="s">
        <v>32</v>
      </c>
      <c r="AB2194" s="24" t="s">
        <v>32</v>
      </c>
      <c r="AC2194" s="24" t="s">
        <v>32</v>
      </c>
      <c r="AD2194" s="25">
        <v>155000</v>
      </c>
      <c r="AE2194" s="25">
        <v>376956</v>
      </c>
      <c r="AF2194" s="25">
        <v>1301560</v>
      </c>
      <c r="AG2194" s="25">
        <v>0</v>
      </c>
      <c r="AH2194" s="25">
        <v>1833516</v>
      </c>
      <c r="AI2194" s="16" t="s">
        <v>17147</v>
      </c>
    </row>
    <row r="2195" spans="1:35" x14ac:dyDescent="0.25">
      <c r="A2195" s="17">
        <v>120451</v>
      </c>
      <c r="B2195" s="18">
        <v>2</v>
      </c>
      <c r="C2195" s="16" t="s">
        <v>73</v>
      </c>
      <c r="D2195" s="21">
        <v>41753</v>
      </c>
      <c r="E2195" s="16" t="s">
        <v>1609</v>
      </c>
      <c r="F2195" s="21">
        <v>41753</v>
      </c>
      <c r="G2195" s="16" t="s">
        <v>1609</v>
      </c>
      <c r="H2195" s="26" t="s">
        <v>1336</v>
      </c>
      <c r="L2195" s="16" t="s">
        <v>110</v>
      </c>
      <c r="M2195" s="26" t="s">
        <v>17146</v>
      </c>
      <c r="O2195" s="16" t="s">
        <v>1612</v>
      </c>
      <c r="T2195" s="23" t="s">
        <v>32</v>
      </c>
      <c r="W2195" s="20" t="s">
        <v>43</v>
      </c>
      <c r="Z2195" s="24" t="s">
        <v>32</v>
      </c>
      <c r="AA2195" s="24" t="s">
        <v>32</v>
      </c>
      <c r="AB2195" s="24" t="s">
        <v>32</v>
      </c>
      <c r="AC2195" s="24" t="s">
        <v>32</v>
      </c>
      <c r="AD2195" s="25">
        <v>0</v>
      </c>
      <c r="AE2195" s="25">
        <v>0</v>
      </c>
      <c r="AF2195" s="25">
        <v>220565</v>
      </c>
      <c r="AG2195" s="25">
        <v>0</v>
      </c>
      <c r="AH2195" s="25">
        <v>220565</v>
      </c>
      <c r="AI2195" s="16" t="s">
        <v>17145</v>
      </c>
    </row>
    <row r="2196" spans="1:35" ht="30" x14ac:dyDescent="0.25">
      <c r="A2196" s="17">
        <v>120460</v>
      </c>
      <c r="B2196" s="18">
        <v>2</v>
      </c>
      <c r="C2196" s="16" t="s">
        <v>474</v>
      </c>
      <c r="D2196" s="21">
        <v>41758</v>
      </c>
      <c r="E2196" s="16" t="s">
        <v>1517</v>
      </c>
      <c r="F2196" s="21">
        <v>43992</v>
      </c>
      <c r="G2196" s="16" t="s">
        <v>2470</v>
      </c>
      <c r="H2196" s="26" t="s">
        <v>380</v>
      </c>
      <c r="I2196" s="16" t="s">
        <v>1518</v>
      </c>
      <c r="J2196" s="20" t="s">
        <v>1518</v>
      </c>
      <c r="M2196" s="26" t="s">
        <v>17144</v>
      </c>
      <c r="N2196" s="26" t="s">
        <v>17143</v>
      </c>
      <c r="O2196" s="16" t="s">
        <v>1520</v>
      </c>
      <c r="P2196" s="26" t="s">
        <v>138</v>
      </c>
      <c r="R2196" s="16" t="s">
        <v>139</v>
      </c>
      <c r="S2196" s="16" t="s">
        <v>42</v>
      </c>
      <c r="T2196" s="22">
        <v>0.66</v>
      </c>
      <c r="U2196" s="21">
        <v>42342</v>
      </c>
      <c r="W2196" s="20" t="s">
        <v>43</v>
      </c>
      <c r="X2196" s="16" t="s">
        <v>44</v>
      </c>
      <c r="Z2196" s="24" t="s">
        <v>32</v>
      </c>
      <c r="AA2196" s="24" t="s">
        <v>32</v>
      </c>
      <c r="AB2196" s="24" t="s">
        <v>32</v>
      </c>
      <c r="AC2196" s="24" t="s">
        <v>32</v>
      </c>
      <c r="AD2196" s="25">
        <v>144367.64000000001</v>
      </c>
      <c r="AE2196" s="25">
        <v>192920</v>
      </c>
      <c r="AF2196" s="25">
        <v>1903534</v>
      </c>
      <c r="AG2196" s="25">
        <v>0</v>
      </c>
      <c r="AH2196" s="25">
        <v>2240821.64</v>
      </c>
      <c r="AI2196" s="16" t="s">
        <v>17142</v>
      </c>
    </row>
    <row r="2197" spans="1:35" ht="30" x14ac:dyDescent="0.25">
      <c r="A2197" s="17">
        <v>120465</v>
      </c>
      <c r="B2197" s="18">
        <v>4</v>
      </c>
      <c r="C2197" s="16" t="s">
        <v>73</v>
      </c>
      <c r="D2197" s="21">
        <v>41758</v>
      </c>
      <c r="E2197" s="16" t="s">
        <v>102</v>
      </c>
      <c r="F2197" s="21">
        <v>44006</v>
      </c>
      <c r="G2197" s="16" t="s">
        <v>105</v>
      </c>
      <c r="H2197" s="26" t="s">
        <v>221</v>
      </c>
      <c r="I2197" s="16" t="s">
        <v>17141</v>
      </c>
      <c r="K2197" s="16" t="s">
        <v>17140</v>
      </c>
      <c r="L2197" s="16" t="s">
        <v>37</v>
      </c>
      <c r="M2197" s="26" t="s">
        <v>17139</v>
      </c>
      <c r="N2197" s="26" t="s">
        <v>2066</v>
      </c>
      <c r="O2197" s="16" t="s">
        <v>1139</v>
      </c>
      <c r="P2197" s="26" t="s">
        <v>1140</v>
      </c>
      <c r="T2197" s="22">
        <v>0.01</v>
      </c>
      <c r="W2197" s="20" t="s">
        <v>43</v>
      </c>
      <c r="X2197" s="16" t="s">
        <v>44</v>
      </c>
      <c r="Z2197" s="24" t="s">
        <v>32</v>
      </c>
      <c r="AA2197" s="24" t="s">
        <v>32</v>
      </c>
      <c r="AB2197" s="24" t="s">
        <v>32</v>
      </c>
      <c r="AC2197" s="24" t="s">
        <v>32</v>
      </c>
      <c r="AD2197" s="25">
        <v>15000</v>
      </c>
      <c r="AE2197" s="25">
        <v>0</v>
      </c>
      <c r="AF2197" s="25">
        <v>10500</v>
      </c>
      <c r="AG2197" s="25">
        <v>0</v>
      </c>
      <c r="AH2197" s="25">
        <v>25500</v>
      </c>
      <c r="AI2197" s="16" t="s">
        <v>17138</v>
      </c>
    </row>
    <row r="2198" spans="1:35" ht="30" x14ac:dyDescent="0.25">
      <c r="A2198" s="17">
        <v>120466</v>
      </c>
      <c r="B2198" s="18">
        <v>4</v>
      </c>
      <c r="C2198" s="16" t="s">
        <v>73</v>
      </c>
      <c r="D2198" s="21">
        <v>41758</v>
      </c>
      <c r="E2198" s="16" t="s">
        <v>102</v>
      </c>
      <c r="F2198" s="21">
        <v>44006</v>
      </c>
      <c r="G2198" s="16" t="s">
        <v>103</v>
      </c>
      <c r="H2198" s="26" t="s">
        <v>221</v>
      </c>
      <c r="I2198" s="16" t="s">
        <v>2063</v>
      </c>
      <c r="K2198" s="16" t="s">
        <v>2064</v>
      </c>
      <c r="L2198" s="16" t="s">
        <v>37</v>
      </c>
      <c r="M2198" s="26" t="s">
        <v>2065</v>
      </c>
      <c r="N2198" s="26" t="s">
        <v>2066</v>
      </c>
      <c r="O2198" s="16" t="s">
        <v>1139</v>
      </c>
      <c r="P2198" s="26" t="s">
        <v>1140</v>
      </c>
      <c r="T2198" s="22">
        <v>0.01</v>
      </c>
      <c r="W2198" s="20" t="s">
        <v>43</v>
      </c>
      <c r="X2198" s="16" t="s">
        <v>44</v>
      </c>
      <c r="Z2198" s="25">
        <v>-8152.87</v>
      </c>
      <c r="AA2198" s="25">
        <v>0</v>
      </c>
      <c r="AB2198" s="25">
        <v>-95643.56</v>
      </c>
      <c r="AC2198" s="25">
        <v>0</v>
      </c>
      <c r="AD2198" s="25">
        <v>6847.13</v>
      </c>
      <c r="AE2198" s="25">
        <v>0</v>
      </c>
      <c r="AF2198" s="25">
        <v>134856.44</v>
      </c>
      <c r="AG2198" s="25">
        <v>0</v>
      </c>
      <c r="AH2198" s="25">
        <v>141703.57</v>
      </c>
      <c r="AI2198" s="16" t="s">
        <v>2067</v>
      </c>
    </row>
    <row r="2199" spans="1:35" ht="30" x14ac:dyDescent="0.25">
      <c r="A2199" s="17">
        <v>120467</v>
      </c>
      <c r="B2199" s="18">
        <v>2</v>
      </c>
      <c r="C2199" s="16" t="s">
        <v>73</v>
      </c>
      <c r="D2199" s="21">
        <v>41758</v>
      </c>
      <c r="E2199" s="16" t="s">
        <v>102</v>
      </c>
      <c r="F2199" s="21">
        <v>44006</v>
      </c>
      <c r="G2199" s="16" t="s">
        <v>573</v>
      </c>
      <c r="H2199" s="26" t="s">
        <v>286</v>
      </c>
      <c r="I2199" s="16" t="s">
        <v>17137</v>
      </c>
      <c r="K2199" s="16" t="s">
        <v>17136</v>
      </c>
      <c r="L2199" s="16" t="s">
        <v>37</v>
      </c>
      <c r="M2199" s="26" t="s">
        <v>17135</v>
      </c>
      <c r="N2199" s="26" t="s">
        <v>2066</v>
      </c>
      <c r="O2199" s="16" t="s">
        <v>1139</v>
      </c>
      <c r="P2199" s="26" t="s">
        <v>1140</v>
      </c>
      <c r="T2199" s="22">
        <v>0.01</v>
      </c>
      <c r="W2199" s="20" t="s">
        <v>43</v>
      </c>
      <c r="X2199" s="16" t="s">
        <v>140</v>
      </c>
      <c r="Z2199" s="24" t="s">
        <v>32</v>
      </c>
      <c r="AA2199" s="24" t="s">
        <v>32</v>
      </c>
      <c r="AB2199" s="24" t="s">
        <v>32</v>
      </c>
      <c r="AC2199" s="24" t="s">
        <v>32</v>
      </c>
      <c r="AD2199" s="25">
        <v>15000</v>
      </c>
      <c r="AE2199" s="25">
        <v>0</v>
      </c>
      <c r="AF2199" s="25">
        <v>0</v>
      </c>
      <c r="AG2199" s="25">
        <v>0</v>
      </c>
      <c r="AH2199" s="25">
        <v>15000</v>
      </c>
      <c r="AI2199" s="16" t="s">
        <v>17134</v>
      </c>
    </row>
    <row r="2200" spans="1:35" ht="60" x14ac:dyDescent="0.25">
      <c r="A2200" s="17">
        <v>120483</v>
      </c>
      <c r="B2200" s="18">
        <v>3</v>
      </c>
      <c r="C2200" s="16" t="s">
        <v>73</v>
      </c>
      <c r="D2200" s="21">
        <v>41763</v>
      </c>
      <c r="E2200" s="16" t="s">
        <v>1530</v>
      </c>
      <c r="F2200" s="21">
        <v>44215</v>
      </c>
      <c r="G2200" s="16" t="s">
        <v>75</v>
      </c>
      <c r="H2200" s="26" t="s">
        <v>69</v>
      </c>
      <c r="I2200" s="16" t="s">
        <v>17133</v>
      </c>
      <c r="K2200" s="16" t="s">
        <v>17132</v>
      </c>
      <c r="L2200" s="16" t="s">
        <v>37</v>
      </c>
      <c r="M2200" s="26" t="s">
        <v>17131</v>
      </c>
      <c r="N2200" s="26" t="s">
        <v>17130</v>
      </c>
      <c r="O2200" s="16" t="s">
        <v>60</v>
      </c>
      <c r="P2200" s="26" t="s">
        <v>168</v>
      </c>
      <c r="R2200" s="16" t="s">
        <v>139</v>
      </c>
      <c r="S2200" s="16" t="s">
        <v>42</v>
      </c>
      <c r="T2200" s="22">
        <v>0.25</v>
      </c>
      <c r="W2200" s="20" t="s">
        <v>43</v>
      </c>
      <c r="X2200" s="16" t="s">
        <v>78</v>
      </c>
      <c r="Z2200" s="24" t="s">
        <v>32</v>
      </c>
      <c r="AA2200" s="24" t="s">
        <v>32</v>
      </c>
      <c r="AB2200" s="24" t="s">
        <v>32</v>
      </c>
      <c r="AC2200" s="24" t="s">
        <v>32</v>
      </c>
      <c r="AD2200" s="25">
        <v>240000</v>
      </c>
      <c r="AE2200" s="25">
        <v>0</v>
      </c>
      <c r="AF2200" s="25">
        <v>0</v>
      </c>
      <c r="AG2200" s="25">
        <v>0</v>
      </c>
      <c r="AH2200" s="25">
        <v>240000</v>
      </c>
      <c r="AI2200" s="16" t="s">
        <v>17129</v>
      </c>
    </row>
    <row r="2201" spans="1:35" ht="30" x14ac:dyDescent="0.25">
      <c r="A2201" s="17">
        <v>120486</v>
      </c>
      <c r="B2201" s="18">
        <v>1</v>
      </c>
      <c r="C2201" s="16" t="s">
        <v>73</v>
      </c>
      <c r="D2201" s="21">
        <v>41765</v>
      </c>
      <c r="E2201" s="16" t="s">
        <v>1387</v>
      </c>
      <c r="F2201" s="21">
        <v>44123</v>
      </c>
      <c r="G2201" s="16" t="s">
        <v>108</v>
      </c>
      <c r="H2201" s="26" t="s">
        <v>196</v>
      </c>
      <c r="L2201" s="16" t="s">
        <v>110</v>
      </c>
      <c r="M2201" s="26" t="s">
        <v>2068</v>
      </c>
      <c r="O2201" s="16" t="s">
        <v>1139</v>
      </c>
      <c r="P2201" s="26" t="s">
        <v>1140</v>
      </c>
      <c r="T2201" s="22">
        <v>0</v>
      </c>
      <c r="W2201" s="20" t="s">
        <v>43</v>
      </c>
      <c r="X2201" s="16" t="s">
        <v>44</v>
      </c>
      <c r="Z2201" s="25">
        <v>-10000</v>
      </c>
      <c r="AA2201" s="25">
        <v>0</v>
      </c>
      <c r="AB2201" s="25">
        <v>0</v>
      </c>
      <c r="AC2201" s="25">
        <v>0</v>
      </c>
      <c r="AD2201" s="25">
        <v>0</v>
      </c>
      <c r="AE2201" s="25">
        <v>0</v>
      </c>
      <c r="AF2201" s="25">
        <v>0</v>
      </c>
      <c r="AG2201" s="25">
        <v>0</v>
      </c>
      <c r="AH2201" s="25">
        <v>0</v>
      </c>
      <c r="AI2201" s="16" t="s">
        <v>2069</v>
      </c>
    </row>
    <row r="2202" spans="1:35" x14ac:dyDescent="0.25">
      <c r="A2202" s="17">
        <v>120514</v>
      </c>
      <c r="B2202" s="18">
        <v>1</v>
      </c>
      <c r="C2202" s="16" t="s">
        <v>73</v>
      </c>
      <c r="D2202" s="21">
        <v>41767</v>
      </c>
      <c r="E2202" s="16" t="s">
        <v>17128</v>
      </c>
      <c r="F2202" s="21">
        <v>43501</v>
      </c>
      <c r="G2202" s="16" t="s">
        <v>75</v>
      </c>
      <c r="H2202" s="26" t="s">
        <v>394</v>
      </c>
      <c r="M2202" s="26" t="s">
        <v>17127</v>
      </c>
      <c r="O2202" s="16" t="s">
        <v>151</v>
      </c>
      <c r="P2202" s="26" t="s">
        <v>198</v>
      </c>
      <c r="T2202" s="23" t="s">
        <v>32</v>
      </c>
      <c r="W2202" s="20" t="s">
        <v>43</v>
      </c>
      <c r="Z2202" s="24" t="s">
        <v>32</v>
      </c>
      <c r="AA2202" s="24" t="s">
        <v>32</v>
      </c>
      <c r="AB2202" s="24" t="s">
        <v>32</v>
      </c>
      <c r="AC2202" s="24" t="s">
        <v>32</v>
      </c>
      <c r="AD2202" s="25">
        <v>0</v>
      </c>
      <c r="AE2202" s="25">
        <v>0</v>
      </c>
      <c r="AF2202" s="25">
        <v>16533</v>
      </c>
      <c r="AG2202" s="25">
        <v>0</v>
      </c>
      <c r="AH2202" s="25">
        <v>16533</v>
      </c>
      <c r="AI2202" s="16" t="s">
        <v>17126</v>
      </c>
    </row>
    <row r="2203" spans="1:35" ht="30" x14ac:dyDescent="0.25">
      <c r="A2203" s="17">
        <v>120525</v>
      </c>
      <c r="B2203" s="18">
        <v>4</v>
      </c>
      <c r="C2203" s="16" t="s">
        <v>73</v>
      </c>
      <c r="D2203" s="21">
        <v>41771</v>
      </c>
      <c r="E2203" s="16" t="s">
        <v>102</v>
      </c>
      <c r="F2203" s="21">
        <v>44125</v>
      </c>
      <c r="G2203" s="16" t="s">
        <v>108</v>
      </c>
      <c r="H2203" s="26" t="s">
        <v>295</v>
      </c>
      <c r="I2203" s="16" t="s">
        <v>17125</v>
      </c>
      <c r="K2203" s="16" t="s">
        <v>2328</v>
      </c>
      <c r="L2203" s="16" t="s">
        <v>37</v>
      </c>
      <c r="M2203" s="26" t="s">
        <v>17124</v>
      </c>
      <c r="N2203" s="26" t="s">
        <v>2244</v>
      </c>
      <c r="O2203" s="16" t="s">
        <v>1139</v>
      </c>
      <c r="P2203" s="26" t="s">
        <v>1140</v>
      </c>
      <c r="T2203" s="22">
        <v>0.01</v>
      </c>
      <c r="W2203" s="20" t="s">
        <v>43</v>
      </c>
      <c r="X2203" s="16" t="s">
        <v>44</v>
      </c>
      <c r="Z2203" s="24" t="s">
        <v>32</v>
      </c>
      <c r="AA2203" s="24" t="s">
        <v>32</v>
      </c>
      <c r="AB2203" s="24" t="s">
        <v>32</v>
      </c>
      <c r="AC2203" s="24" t="s">
        <v>32</v>
      </c>
      <c r="AD2203" s="25">
        <v>15000</v>
      </c>
      <c r="AE2203" s="25">
        <v>0</v>
      </c>
      <c r="AF2203" s="25">
        <v>6500</v>
      </c>
      <c r="AG2203" s="25">
        <v>0</v>
      </c>
      <c r="AH2203" s="25">
        <v>21500</v>
      </c>
      <c r="AI2203" s="16" t="s">
        <v>17123</v>
      </c>
    </row>
    <row r="2204" spans="1:35" ht="30" x14ac:dyDescent="0.25">
      <c r="A2204" s="17">
        <v>120530</v>
      </c>
      <c r="B2204" s="18">
        <v>4</v>
      </c>
      <c r="C2204" s="16" t="s">
        <v>73</v>
      </c>
      <c r="D2204" s="21">
        <v>41771</v>
      </c>
      <c r="E2204" s="16" t="s">
        <v>102</v>
      </c>
      <c r="F2204" s="21">
        <v>44006</v>
      </c>
      <c r="G2204" s="16" t="s">
        <v>142</v>
      </c>
      <c r="H2204" s="26" t="s">
        <v>323</v>
      </c>
      <c r="I2204" s="16" t="s">
        <v>17122</v>
      </c>
      <c r="K2204" s="16" t="s">
        <v>9472</v>
      </c>
      <c r="L2204" s="16" t="s">
        <v>37</v>
      </c>
      <c r="M2204" s="26" t="s">
        <v>17121</v>
      </c>
      <c r="N2204" s="26" t="s">
        <v>2244</v>
      </c>
      <c r="O2204" s="16" t="s">
        <v>1139</v>
      </c>
      <c r="P2204" s="26" t="s">
        <v>1140</v>
      </c>
      <c r="T2204" s="22">
        <v>0.01</v>
      </c>
      <c r="W2204" s="20" t="s">
        <v>43</v>
      </c>
      <c r="X2204" s="16" t="s">
        <v>44</v>
      </c>
      <c r="Z2204" s="24" t="s">
        <v>32</v>
      </c>
      <c r="AA2204" s="24" t="s">
        <v>32</v>
      </c>
      <c r="AB2204" s="24" t="s">
        <v>32</v>
      </c>
      <c r="AC2204" s="24" t="s">
        <v>32</v>
      </c>
      <c r="AD2204" s="25">
        <v>15000</v>
      </c>
      <c r="AE2204" s="25">
        <v>5000</v>
      </c>
      <c r="AF2204" s="25">
        <v>0</v>
      </c>
      <c r="AG2204" s="25">
        <v>0</v>
      </c>
      <c r="AH2204" s="25">
        <v>20000</v>
      </c>
    </row>
    <row r="2205" spans="1:35" ht="30" x14ac:dyDescent="0.25">
      <c r="A2205" s="17">
        <v>120533</v>
      </c>
      <c r="B2205" s="18">
        <v>1</v>
      </c>
      <c r="C2205" s="16" t="s">
        <v>73</v>
      </c>
      <c r="D2205" s="21">
        <v>41772</v>
      </c>
      <c r="E2205" s="16" t="s">
        <v>102</v>
      </c>
      <c r="F2205" s="21">
        <v>44006</v>
      </c>
      <c r="G2205" s="16" t="s">
        <v>142</v>
      </c>
      <c r="H2205" s="26" t="s">
        <v>196</v>
      </c>
      <c r="I2205" s="16" t="s">
        <v>17120</v>
      </c>
      <c r="K2205" s="16" t="s">
        <v>5973</v>
      </c>
      <c r="L2205" s="16" t="s">
        <v>37</v>
      </c>
      <c r="M2205" s="26" t="s">
        <v>17119</v>
      </c>
      <c r="N2205" s="26" t="s">
        <v>17118</v>
      </c>
      <c r="O2205" s="16" t="s">
        <v>1139</v>
      </c>
      <c r="P2205" s="26" t="s">
        <v>1140</v>
      </c>
      <c r="T2205" s="22">
        <v>0.01</v>
      </c>
      <c r="W2205" s="20" t="s">
        <v>43</v>
      </c>
      <c r="X2205" s="16" t="s">
        <v>44</v>
      </c>
      <c r="Z2205" s="24" t="s">
        <v>32</v>
      </c>
      <c r="AA2205" s="24" t="s">
        <v>32</v>
      </c>
      <c r="AB2205" s="24" t="s">
        <v>32</v>
      </c>
      <c r="AC2205" s="24" t="s">
        <v>32</v>
      </c>
      <c r="AD2205" s="25">
        <v>15000</v>
      </c>
      <c r="AE2205" s="25">
        <v>4530</v>
      </c>
      <c r="AF2205" s="25">
        <v>0</v>
      </c>
      <c r="AG2205" s="25">
        <v>0</v>
      </c>
      <c r="AH2205" s="25">
        <v>19530</v>
      </c>
    </row>
    <row r="2206" spans="1:35" x14ac:dyDescent="0.25">
      <c r="A2206" s="17">
        <v>120540</v>
      </c>
      <c r="B2206" s="18">
        <v>2</v>
      </c>
      <c r="C2206" s="16" t="s">
        <v>73</v>
      </c>
      <c r="D2206" s="21">
        <v>41772</v>
      </c>
      <c r="E2206" s="16" t="s">
        <v>1609</v>
      </c>
      <c r="F2206" s="21">
        <v>41772</v>
      </c>
      <c r="G2206" s="16" t="s">
        <v>1609</v>
      </c>
      <c r="H2206" s="26" t="s">
        <v>286</v>
      </c>
      <c r="L2206" s="16" t="s">
        <v>110</v>
      </c>
      <c r="M2206" s="26" t="s">
        <v>17117</v>
      </c>
      <c r="O2206" s="16" t="s">
        <v>1612</v>
      </c>
      <c r="T2206" s="23" t="s">
        <v>32</v>
      </c>
      <c r="W2206" s="20" t="s">
        <v>43</v>
      </c>
      <c r="Z2206" s="24" t="s">
        <v>32</v>
      </c>
      <c r="AA2206" s="24" t="s">
        <v>32</v>
      </c>
      <c r="AB2206" s="24" t="s">
        <v>32</v>
      </c>
      <c r="AC2206" s="24" t="s">
        <v>32</v>
      </c>
      <c r="AD2206" s="24" t="s">
        <v>32</v>
      </c>
      <c r="AE2206" s="24" t="s">
        <v>32</v>
      </c>
      <c r="AF2206" s="24" t="s">
        <v>32</v>
      </c>
      <c r="AG2206" s="24" t="s">
        <v>32</v>
      </c>
      <c r="AH2206" s="24" t="s">
        <v>32</v>
      </c>
      <c r="AI2206" s="16" t="s">
        <v>17116</v>
      </c>
    </row>
    <row r="2207" spans="1:35" x14ac:dyDescent="0.25">
      <c r="A2207" s="17">
        <v>120541</v>
      </c>
      <c r="B2207" s="18">
        <v>1</v>
      </c>
      <c r="C2207" s="16" t="s">
        <v>73</v>
      </c>
      <c r="D2207" s="21">
        <v>41772</v>
      </c>
      <c r="E2207" s="16" t="s">
        <v>1609</v>
      </c>
      <c r="F2207" s="21">
        <v>41772</v>
      </c>
      <c r="G2207" s="16" t="s">
        <v>1609</v>
      </c>
      <c r="H2207" s="26" t="s">
        <v>320</v>
      </c>
      <c r="L2207" s="16" t="s">
        <v>110</v>
      </c>
      <c r="M2207" s="26" t="s">
        <v>17115</v>
      </c>
      <c r="O2207" s="16" t="s">
        <v>1612</v>
      </c>
      <c r="T2207" s="23" t="s">
        <v>32</v>
      </c>
      <c r="W2207" s="20" t="s">
        <v>43</v>
      </c>
      <c r="Z2207" s="24" t="s">
        <v>32</v>
      </c>
      <c r="AA2207" s="24" t="s">
        <v>32</v>
      </c>
      <c r="AB2207" s="24" t="s">
        <v>32</v>
      </c>
      <c r="AC2207" s="24" t="s">
        <v>32</v>
      </c>
      <c r="AD2207" s="24" t="s">
        <v>32</v>
      </c>
      <c r="AE2207" s="24" t="s">
        <v>32</v>
      </c>
      <c r="AF2207" s="24" t="s">
        <v>32</v>
      </c>
      <c r="AG2207" s="24" t="s">
        <v>32</v>
      </c>
      <c r="AH2207" s="24" t="s">
        <v>32</v>
      </c>
      <c r="AI2207" s="16" t="s">
        <v>17114</v>
      </c>
    </row>
    <row r="2208" spans="1:35" ht="60" x14ac:dyDescent="0.25">
      <c r="A2208" s="17">
        <v>120544.01</v>
      </c>
      <c r="B2208" s="18">
        <v>3</v>
      </c>
      <c r="C2208" s="16" t="s">
        <v>73</v>
      </c>
      <c r="D2208" s="21">
        <v>41940</v>
      </c>
      <c r="E2208" s="16" t="s">
        <v>1913</v>
      </c>
      <c r="F2208" s="21">
        <v>43957</v>
      </c>
      <c r="G2208" s="16" t="s">
        <v>832</v>
      </c>
      <c r="H2208" s="26" t="s">
        <v>173</v>
      </c>
      <c r="I2208" s="16" t="s">
        <v>155</v>
      </c>
      <c r="J2208" s="20" t="s">
        <v>148</v>
      </c>
      <c r="L2208" s="16" t="s">
        <v>149</v>
      </c>
      <c r="M2208" s="26" t="s">
        <v>17113</v>
      </c>
      <c r="N2208" s="26" t="s">
        <v>17112</v>
      </c>
      <c r="O2208" s="16" t="s">
        <v>632</v>
      </c>
      <c r="P2208" s="26" t="s">
        <v>1723</v>
      </c>
      <c r="T2208" s="22">
        <v>0.65</v>
      </c>
      <c r="W2208" s="20" t="s">
        <v>43</v>
      </c>
      <c r="X2208" s="16" t="s">
        <v>454</v>
      </c>
      <c r="Z2208" s="24" t="s">
        <v>32</v>
      </c>
      <c r="AA2208" s="24" t="s">
        <v>32</v>
      </c>
      <c r="AB2208" s="24" t="s">
        <v>32</v>
      </c>
      <c r="AC2208" s="24" t="s">
        <v>32</v>
      </c>
      <c r="AD2208" s="25">
        <v>40000</v>
      </c>
      <c r="AE2208" s="25">
        <v>0</v>
      </c>
      <c r="AF2208" s="25">
        <v>0</v>
      </c>
      <c r="AG2208" s="25">
        <v>0</v>
      </c>
      <c r="AH2208" s="25">
        <v>40000</v>
      </c>
      <c r="AI2208" s="16" t="s">
        <v>17111</v>
      </c>
    </row>
    <row r="2209" spans="1:35" x14ac:dyDescent="0.25">
      <c r="A2209" s="17">
        <v>120553</v>
      </c>
      <c r="B2209" s="18">
        <v>1</v>
      </c>
      <c r="C2209" s="16" t="s">
        <v>73</v>
      </c>
      <c r="D2209" s="21">
        <v>41773</v>
      </c>
      <c r="E2209" s="16" t="s">
        <v>33</v>
      </c>
      <c r="F2209" s="21">
        <v>44301</v>
      </c>
      <c r="G2209" s="16" t="s">
        <v>56</v>
      </c>
      <c r="H2209" s="26" t="s">
        <v>791</v>
      </c>
      <c r="I2209" s="16" t="s">
        <v>17110</v>
      </c>
      <c r="K2209" s="16" t="s">
        <v>9472</v>
      </c>
      <c r="L2209" s="16" t="s">
        <v>37</v>
      </c>
      <c r="M2209" s="26" t="s">
        <v>17109</v>
      </c>
      <c r="O2209" s="16" t="s">
        <v>39</v>
      </c>
      <c r="P2209" s="26" t="s">
        <v>40</v>
      </c>
      <c r="R2209" s="16" t="s">
        <v>41</v>
      </c>
      <c r="S2209" s="16" t="s">
        <v>42</v>
      </c>
      <c r="T2209" s="22">
        <v>0</v>
      </c>
      <c r="W2209" s="20" t="s">
        <v>43</v>
      </c>
      <c r="X2209" s="16" t="s">
        <v>44</v>
      </c>
      <c r="Y2209" s="26" t="s">
        <v>17108</v>
      </c>
      <c r="Z2209" s="24" t="s">
        <v>32</v>
      </c>
      <c r="AA2209" s="24" t="s">
        <v>32</v>
      </c>
      <c r="AB2209" s="24" t="s">
        <v>32</v>
      </c>
      <c r="AC2209" s="24" t="s">
        <v>32</v>
      </c>
      <c r="AD2209" s="24" t="s">
        <v>32</v>
      </c>
      <c r="AE2209" s="24" t="s">
        <v>32</v>
      </c>
      <c r="AF2209" s="24" t="s">
        <v>32</v>
      </c>
      <c r="AG2209" s="24" t="s">
        <v>32</v>
      </c>
      <c r="AH2209" s="24" t="s">
        <v>32</v>
      </c>
      <c r="AI2209" s="16" t="s">
        <v>17107</v>
      </c>
    </row>
    <row r="2210" spans="1:35" x14ac:dyDescent="0.25">
      <c r="A2210" s="17">
        <v>120554</v>
      </c>
      <c r="B2210" s="18">
        <v>1</v>
      </c>
      <c r="C2210" s="16" t="s">
        <v>73</v>
      </c>
      <c r="D2210" s="21">
        <v>41773</v>
      </c>
      <c r="E2210" s="16" t="s">
        <v>33</v>
      </c>
      <c r="F2210" s="21">
        <v>44301</v>
      </c>
      <c r="G2210" s="16" t="s">
        <v>56</v>
      </c>
      <c r="H2210" s="26" t="s">
        <v>791</v>
      </c>
      <c r="I2210" s="16" t="s">
        <v>17106</v>
      </c>
      <c r="K2210" s="16" t="s">
        <v>17105</v>
      </c>
      <c r="L2210" s="16" t="s">
        <v>37</v>
      </c>
      <c r="M2210" s="26" t="s">
        <v>17104</v>
      </c>
      <c r="O2210" s="16" t="s">
        <v>39</v>
      </c>
      <c r="P2210" s="26" t="s">
        <v>40</v>
      </c>
      <c r="R2210" s="16" t="s">
        <v>41</v>
      </c>
      <c r="S2210" s="16" t="s">
        <v>42</v>
      </c>
      <c r="T2210" s="22">
        <v>0</v>
      </c>
      <c r="W2210" s="20" t="s">
        <v>43</v>
      </c>
      <c r="X2210" s="16" t="s">
        <v>44</v>
      </c>
      <c r="Y2210" s="26" t="s">
        <v>17103</v>
      </c>
      <c r="Z2210" s="24" t="s">
        <v>32</v>
      </c>
      <c r="AA2210" s="24" t="s">
        <v>32</v>
      </c>
      <c r="AB2210" s="24" t="s">
        <v>32</v>
      </c>
      <c r="AC2210" s="24" t="s">
        <v>32</v>
      </c>
      <c r="AD2210" s="24" t="s">
        <v>32</v>
      </c>
      <c r="AE2210" s="24" t="s">
        <v>32</v>
      </c>
      <c r="AF2210" s="24" t="s">
        <v>32</v>
      </c>
      <c r="AG2210" s="24" t="s">
        <v>32</v>
      </c>
      <c r="AH2210" s="24" t="s">
        <v>32</v>
      </c>
      <c r="AI2210" s="16" t="s">
        <v>17102</v>
      </c>
    </row>
    <row r="2211" spans="1:35" x14ac:dyDescent="0.25">
      <c r="A2211" s="17">
        <v>120570</v>
      </c>
      <c r="B2211" s="18">
        <v>1</v>
      </c>
      <c r="C2211" s="16" t="s">
        <v>73</v>
      </c>
      <c r="D2211" s="21">
        <v>41774</v>
      </c>
      <c r="E2211" s="16" t="s">
        <v>1609</v>
      </c>
      <c r="F2211" s="21">
        <v>43501</v>
      </c>
      <c r="G2211" s="16" t="s">
        <v>75</v>
      </c>
      <c r="H2211" s="26" t="s">
        <v>289</v>
      </c>
      <c r="L2211" s="16" t="s">
        <v>110</v>
      </c>
      <c r="M2211" s="26" t="s">
        <v>17101</v>
      </c>
      <c r="O2211" s="16" t="s">
        <v>1612</v>
      </c>
      <c r="T2211" s="23" t="s">
        <v>32</v>
      </c>
      <c r="W2211" s="20" t="s">
        <v>43</v>
      </c>
      <c r="Z2211" s="24" t="s">
        <v>32</v>
      </c>
      <c r="AA2211" s="24" t="s">
        <v>32</v>
      </c>
      <c r="AB2211" s="24" t="s">
        <v>32</v>
      </c>
      <c r="AC2211" s="24" t="s">
        <v>32</v>
      </c>
      <c r="AD2211" s="24" t="s">
        <v>32</v>
      </c>
      <c r="AE2211" s="24" t="s">
        <v>32</v>
      </c>
      <c r="AF2211" s="24" t="s">
        <v>32</v>
      </c>
      <c r="AG2211" s="24" t="s">
        <v>32</v>
      </c>
      <c r="AH2211" s="24" t="s">
        <v>32</v>
      </c>
    </row>
    <row r="2212" spans="1:35" x14ac:dyDescent="0.25">
      <c r="A2212" s="17">
        <v>120582</v>
      </c>
      <c r="B2212" s="18">
        <v>2</v>
      </c>
      <c r="C2212" s="16" t="s">
        <v>73</v>
      </c>
      <c r="D2212" s="21">
        <v>41780</v>
      </c>
      <c r="E2212" s="16" t="s">
        <v>142</v>
      </c>
      <c r="F2212" s="21">
        <v>43500</v>
      </c>
      <c r="G2212" s="16" t="s">
        <v>75</v>
      </c>
      <c r="H2212" s="26" t="s">
        <v>244</v>
      </c>
      <c r="I2212" s="16" t="s">
        <v>468</v>
      </c>
      <c r="J2212" s="20" t="s">
        <v>116</v>
      </c>
      <c r="L2212" s="16" t="s">
        <v>116</v>
      </c>
      <c r="M2212" s="26" t="s">
        <v>17100</v>
      </c>
      <c r="O2212" s="16" t="s">
        <v>179</v>
      </c>
      <c r="P2212" s="26" t="s">
        <v>79</v>
      </c>
      <c r="R2212" s="16" t="s">
        <v>41</v>
      </c>
      <c r="S2212" s="16" t="s">
        <v>84</v>
      </c>
      <c r="T2212" s="22">
        <v>0</v>
      </c>
      <c r="W2212" s="20" t="s">
        <v>43</v>
      </c>
      <c r="X2212" s="16" t="s">
        <v>78</v>
      </c>
      <c r="Y2212" s="26" t="s">
        <v>17099</v>
      </c>
      <c r="Z2212" s="24" t="s">
        <v>32</v>
      </c>
      <c r="AA2212" s="24" t="s">
        <v>32</v>
      </c>
      <c r="AB2212" s="24" t="s">
        <v>32</v>
      </c>
      <c r="AC2212" s="24" t="s">
        <v>32</v>
      </c>
      <c r="AD2212" s="25">
        <v>0</v>
      </c>
      <c r="AE2212" s="25">
        <v>0</v>
      </c>
      <c r="AF2212" s="25">
        <v>144450</v>
      </c>
      <c r="AG2212" s="25">
        <v>0</v>
      </c>
      <c r="AH2212" s="25">
        <v>144450</v>
      </c>
      <c r="AI2212" s="16" t="s">
        <v>17098</v>
      </c>
    </row>
    <row r="2213" spans="1:35" x14ac:dyDescent="0.25">
      <c r="A2213" s="17">
        <v>120583</v>
      </c>
      <c r="B2213" s="18">
        <v>1</v>
      </c>
      <c r="C2213" s="16" t="s">
        <v>31</v>
      </c>
      <c r="D2213" s="21">
        <v>41780</v>
      </c>
      <c r="E2213" s="16" t="s">
        <v>142</v>
      </c>
      <c r="F2213" s="21">
        <v>44006</v>
      </c>
      <c r="G2213" s="16" t="s">
        <v>74</v>
      </c>
      <c r="H2213" s="26" t="s">
        <v>215</v>
      </c>
      <c r="I2213" s="16" t="s">
        <v>163</v>
      </c>
      <c r="J2213" s="20" t="s">
        <v>148</v>
      </c>
      <c r="L2213" s="16" t="s">
        <v>149</v>
      </c>
      <c r="M2213" s="26" t="s">
        <v>17097</v>
      </c>
      <c r="N2213" s="26" t="s">
        <v>5456</v>
      </c>
      <c r="O2213" s="16" t="s">
        <v>151</v>
      </c>
      <c r="P2213" s="26" t="s">
        <v>198</v>
      </c>
      <c r="R2213" s="16" t="s">
        <v>139</v>
      </c>
      <c r="S2213" s="16" t="s">
        <v>84</v>
      </c>
      <c r="T2213" s="22">
        <v>0.01</v>
      </c>
      <c r="U2213" s="21">
        <v>43966</v>
      </c>
      <c r="W2213" s="20" t="s">
        <v>43</v>
      </c>
      <c r="X2213" s="16" t="s">
        <v>454</v>
      </c>
      <c r="Z2213" s="24" t="s">
        <v>32</v>
      </c>
      <c r="AA2213" s="24" t="s">
        <v>32</v>
      </c>
      <c r="AB2213" s="24" t="s">
        <v>32</v>
      </c>
      <c r="AC2213" s="24" t="s">
        <v>32</v>
      </c>
      <c r="AD2213" s="25">
        <v>95200</v>
      </c>
      <c r="AE2213" s="25">
        <v>80000</v>
      </c>
      <c r="AF2213" s="25">
        <v>1248926.67</v>
      </c>
      <c r="AG2213" s="25">
        <v>0</v>
      </c>
      <c r="AH2213" s="25">
        <v>2098326.67</v>
      </c>
      <c r="AI2213" s="16" t="s">
        <v>17096</v>
      </c>
    </row>
    <row r="2214" spans="1:35" x14ac:dyDescent="0.25">
      <c r="A2214" s="17">
        <v>120584</v>
      </c>
      <c r="B2214" s="18">
        <v>2</v>
      </c>
      <c r="C2214" s="16" t="s">
        <v>73</v>
      </c>
      <c r="D2214" s="21">
        <v>41780</v>
      </c>
      <c r="E2214" s="16" t="s">
        <v>142</v>
      </c>
      <c r="F2214" s="21">
        <v>43532</v>
      </c>
      <c r="G2214" s="16" t="s">
        <v>142</v>
      </c>
      <c r="H2214" s="26" t="s">
        <v>1336</v>
      </c>
      <c r="M2214" s="26" t="s">
        <v>17095</v>
      </c>
      <c r="N2214" s="26" t="s">
        <v>1650</v>
      </c>
      <c r="O2214" s="16" t="s">
        <v>151</v>
      </c>
      <c r="P2214" s="26" t="s">
        <v>198</v>
      </c>
      <c r="T2214" s="23" t="s">
        <v>32</v>
      </c>
      <c r="W2214" s="20" t="s">
        <v>43</v>
      </c>
      <c r="Z2214" s="24" t="s">
        <v>32</v>
      </c>
      <c r="AA2214" s="24" t="s">
        <v>32</v>
      </c>
      <c r="AB2214" s="24" t="s">
        <v>32</v>
      </c>
      <c r="AC2214" s="24" t="s">
        <v>32</v>
      </c>
      <c r="AD2214" s="25">
        <v>1</v>
      </c>
      <c r="AE2214" s="25">
        <v>0</v>
      </c>
      <c r="AF2214" s="25">
        <v>2</v>
      </c>
      <c r="AG2214" s="25">
        <v>0</v>
      </c>
      <c r="AH2214" s="25">
        <v>3</v>
      </c>
      <c r="AI2214" s="16" t="s">
        <v>17094</v>
      </c>
    </row>
    <row r="2215" spans="1:35" ht="30" x14ac:dyDescent="0.25">
      <c r="A2215" s="17">
        <v>120585</v>
      </c>
      <c r="B2215" s="18">
        <v>2</v>
      </c>
      <c r="C2215" s="16" t="s">
        <v>474</v>
      </c>
      <c r="D2215" s="21">
        <v>41780</v>
      </c>
      <c r="E2215" s="16" t="s">
        <v>142</v>
      </c>
      <c r="F2215" s="21">
        <v>43623</v>
      </c>
      <c r="G2215" s="16" t="s">
        <v>32</v>
      </c>
      <c r="H2215" s="26" t="s">
        <v>1336</v>
      </c>
      <c r="I2215" s="16" t="s">
        <v>1234</v>
      </c>
      <c r="J2215" s="20" t="s">
        <v>116</v>
      </c>
      <c r="L2215" s="16" t="s">
        <v>116</v>
      </c>
      <c r="M2215" s="26" t="s">
        <v>2070</v>
      </c>
      <c r="N2215" s="26" t="s">
        <v>2071</v>
      </c>
      <c r="O2215" s="16" t="s">
        <v>151</v>
      </c>
      <c r="P2215" s="26" t="s">
        <v>198</v>
      </c>
      <c r="R2215" s="16" t="s">
        <v>139</v>
      </c>
      <c r="S2215" s="16" t="s">
        <v>84</v>
      </c>
      <c r="T2215" s="22">
        <v>0</v>
      </c>
      <c r="U2215" s="21">
        <v>43420</v>
      </c>
      <c r="W2215" s="20" t="s">
        <v>43</v>
      </c>
      <c r="X2215" s="16" t="s">
        <v>140</v>
      </c>
      <c r="Z2215" s="25">
        <v>0</v>
      </c>
      <c r="AA2215" s="25">
        <v>0</v>
      </c>
      <c r="AB2215" s="25">
        <v>1041999</v>
      </c>
      <c r="AC2215" s="25">
        <v>0</v>
      </c>
      <c r="AD2215" s="25">
        <v>0</v>
      </c>
      <c r="AE2215" s="25">
        <v>0</v>
      </c>
      <c r="AF2215" s="25">
        <v>1042000</v>
      </c>
      <c r="AG2215" s="25">
        <v>0</v>
      </c>
      <c r="AH2215" s="25">
        <v>1042000</v>
      </c>
      <c r="AI2215" s="16" t="s">
        <v>2072</v>
      </c>
    </row>
    <row r="2216" spans="1:35" x14ac:dyDescent="0.25">
      <c r="A2216" s="17">
        <v>120587</v>
      </c>
      <c r="B2216" s="18">
        <v>4</v>
      </c>
      <c r="C2216" s="16" t="s">
        <v>73</v>
      </c>
      <c r="D2216" s="21">
        <v>41780</v>
      </c>
      <c r="E2216" s="16" t="s">
        <v>142</v>
      </c>
      <c r="F2216" s="21">
        <v>43419</v>
      </c>
      <c r="G2216" s="16" t="s">
        <v>75</v>
      </c>
      <c r="H2216" s="26" t="s">
        <v>186</v>
      </c>
      <c r="M2216" s="26" t="s">
        <v>17093</v>
      </c>
      <c r="N2216" s="26" t="s">
        <v>17092</v>
      </c>
      <c r="O2216" s="16" t="s">
        <v>151</v>
      </c>
      <c r="P2216" s="26" t="s">
        <v>198</v>
      </c>
      <c r="T2216" s="23" t="s">
        <v>32</v>
      </c>
      <c r="W2216" s="20" t="s">
        <v>43</v>
      </c>
      <c r="Z2216" s="24" t="s">
        <v>32</v>
      </c>
      <c r="AA2216" s="24" t="s">
        <v>32</v>
      </c>
      <c r="AB2216" s="24" t="s">
        <v>32</v>
      </c>
      <c r="AC2216" s="24" t="s">
        <v>32</v>
      </c>
      <c r="AD2216" s="25">
        <v>0</v>
      </c>
      <c r="AE2216" s="25">
        <v>0</v>
      </c>
      <c r="AF2216" s="25">
        <v>1</v>
      </c>
      <c r="AG2216" s="25">
        <v>0</v>
      </c>
      <c r="AH2216" s="25">
        <v>1</v>
      </c>
      <c r="AI2216" s="16" t="s">
        <v>17091</v>
      </c>
    </row>
    <row r="2217" spans="1:35" ht="60" x14ac:dyDescent="0.25">
      <c r="A2217" s="17">
        <v>120588</v>
      </c>
      <c r="B2217" s="18">
        <v>4</v>
      </c>
      <c r="C2217" s="16" t="s">
        <v>31</v>
      </c>
      <c r="D2217" s="21">
        <v>41780</v>
      </c>
      <c r="E2217" s="16" t="s">
        <v>1281</v>
      </c>
      <c r="F2217" s="21">
        <v>44341</v>
      </c>
      <c r="G2217" s="16" t="s">
        <v>1409</v>
      </c>
      <c r="H2217" s="26" t="s">
        <v>126</v>
      </c>
      <c r="M2217" s="26" t="s">
        <v>17090</v>
      </c>
      <c r="N2217" s="26" t="s">
        <v>17089</v>
      </c>
      <c r="O2217" s="16" t="s">
        <v>60</v>
      </c>
      <c r="P2217" s="26" t="s">
        <v>443</v>
      </c>
      <c r="R2217" s="16" t="s">
        <v>139</v>
      </c>
      <c r="S2217" s="16" t="s">
        <v>84</v>
      </c>
      <c r="T2217" s="22">
        <v>6.74</v>
      </c>
      <c r="W2217" s="20" t="s">
        <v>43</v>
      </c>
      <c r="X2217" s="16" t="s">
        <v>511</v>
      </c>
      <c r="Z2217" s="24" t="s">
        <v>32</v>
      </c>
      <c r="AA2217" s="24" t="s">
        <v>32</v>
      </c>
      <c r="AB2217" s="24" t="s">
        <v>32</v>
      </c>
      <c r="AC2217" s="24" t="s">
        <v>32</v>
      </c>
      <c r="AD2217" s="25">
        <v>502000</v>
      </c>
      <c r="AE2217" s="25">
        <v>0</v>
      </c>
      <c r="AF2217" s="25">
        <v>5981159</v>
      </c>
      <c r="AG2217" s="25">
        <v>0</v>
      </c>
      <c r="AH2217" s="25">
        <v>6483159</v>
      </c>
      <c r="AI2217" s="16" t="s">
        <v>17088</v>
      </c>
    </row>
    <row r="2218" spans="1:35" x14ac:dyDescent="0.25">
      <c r="A2218" s="17">
        <v>120592</v>
      </c>
      <c r="B2218" s="18">
        <v>1</v>
      </c>
      <c r="C2218" s="16" t="s">
        <v>73</v>
      </c>
      <c r="D2218" s="21">
        <v>41781</v>
      </c>
      <c r="E2218" s="16" t="s">
        <v>33</v>
      </c>
      <c r="F2218" s="21">
        <v>44301</v>
      </c>
      <c r="G2218" s="16" t="s">
        <v>56</v>
      </c>
      <c r="H2218" s="26" t="s">
        <v>317</v>
      </c>
      <c r="I2218" s="16" t="s">
        <v>17087</v>
      </c>
      <c r="K2218" s="16" t="s">
        <v>17086</v>
      </c>
      <c r="L2218" s="16" t="s">
        <v>37</v>
      </c>
      <c r="M2218" s="26" t="s">
        <v>17085</v>
      </c>
      <c r="O2218" s="16" t="s">
        <v>39</v>
      </c>
      <c r="P2218" s="26" t="s">
        <v>40</v>
      </c>
      <c r="R2218" s="16" t="s">
        <v>41</v>
      </c>
      <c r="S2218" s="16" t="s">
        <v>42</v>
      </c>
      <c r="T2218" s="22">
        <v>0</v>
      </c>
      <c r="W2218" s="20" t="s">
        <v>43</v>
      </c>
      <c r="X2218" s="16" t="s">
        <v>44</v>
      </c>
      <c r="Y2218" s="26" t="s">
        <v>17084</v>
      </c>
      <c r="Z2218" s="24" t="s">
        <v>32</v>
      </c>
      <c r="AA2218" s="24" t="s">
        <v>32</v>
      </c>
      <c r="AB2218" s="24" t="s">
        <v>32</v>
      </c>
      <c r="AC2218" s="24" t="s">
        <v>32</v>
      </c>
      <c r="AD2218" s="24" t="s">
        <v>32</v>
      </c>
      <c r="AE2218" s="24" t="s">
        <v>32</v>
      </c>
      <c r="AF2218" s="24" t="s">
        <v>32</v>
      </c>
      <c r="AG2218" s="24" t="s">
        <v>32</v>
      </c>
      <c r="AH2218" s="24" t="s">
        <v>32</v>
      </c>
      <c r="AI2218" s="16" t="s">
        <v>17083</v>
      </c>
    </row>
    <row r="2219" spans="1:35" x14ac:dyDescent="0.25">
      <c r="A2219" s="17">
        <v>120593</v>
      </c>
      <c r="B2219" s="18">
        <v>1</v>
      </c>
      <c r="C2219" s="16" t="s">
        <v>73</v>
      </c>
      <c r="D2219" s="21">
        <v>41781</v>
      </c>
      <c r="E2219" s="16" t="s">
        <v>33</v>
      </c>
      <c r="F2219" s="21">
        <v>44301</v>
      </c>
      <c r="G2219" s="16" t="s">
        <v>56</v>
      </c>
      <c r="H2219" s="26" t="s">
        <v>317</v>
      </c>
      <c r="I2219" s="16" t="s">
        <v>17082</v>
      </c>
      <c r="K2219" s="16" t="s">
        <v>17081</v>
      </c>
      <c r="L2219" s="16" t="s">
        <v>37</v>
      </c>
      <c r="M2219" s="26" t="s">
        <v>17080</v>
      </c>
      <c r="O2219" s="16" t="s">
        <v>39</v>
      </c>
      <c r="P2219" s="26" t="s">
        <v>40</v>
      </c>
      <c r="R2219" s="16" t="s">
        <v>41</v>
      </c>
      <c r="S2219" s="16" t="s">
        <v>42</v>
      </c>
      <c r="T2219" s="22">
        <v>0</v>
      </c>
      <c r="W2219" s="20" t="s">
        <v>43</v>
      </c>
      <c r="X2219" s="16" t="s">
        <v>44</v>
      </c>
      <c r="Y2219" s="26" t="s">
        <v>17079</v>
      </c>
      <c r="Z2219" s="24" t="s">
        <v>32</v>
      </c>
      <c r="AA2219" s="24" t="s">
        <v>32</v>
      </c>
      <c r="AB2219" s="24" t="s">
        <v>32</v>
      </c>
      <c r="AC2219" s="24" t="s">
        <v>32</v>
      </c>
      <c r="AD2219" s="24" t="s">
        <v>32</v>
      </c>
      <c r="AE2219" s="24" t="s">
        <v>32</v>
      </c>
      <c r="AF2219" s="24" t="s">
        <v>32</v>
      </c>
      <c r="AG2219" s="24" t="s">
        <v>32</v>
      </c>
      <c r="AH2219" s="24" t="s">
        <v>32</v>
      </c>
      <c r="AI2219" s="16" t="s">
        <v>17078</v>
      </c>
    </row>
    <row r="2220" spans="1:35" ht="45" x14ac:dyDescent="0.25">
      <c r="A2220" s="17">
        <v>120614</v>
      </c>
      <c r="B2220" s="18">
        <v>2</v>
      </c>
      <c r="C2220" s="16" t="s">
        <v>47</v>
      </c>
      <c r="D2220" s="21">
        <v>41788</v>
      </c>
      <c r="E2220" s="16" t="s">
        <v>1314</v>
      </c>
      <c r="F2220" s="21">
        <v>43490</v>
      </c>
      <c r="G2220" s="16" t="s">
        <v>103</v>
      </c>
      <c r="H2220" s="26" t="s">
        <v>383</v>
      </c>
      <c r="I2220" s="16" t="s">
        <v>446</v>
      </c>
      <c r="J2220" s="20" t="s">
        <v>116</v>
      </c>
      <c r="L2220" s="16" t="s">
        <v>116</v>
      </c>
      <c r="M2220" s="26" t="s">
        <v>2073</v>
      </c>
      <c r="N2220" s="26" t="s">
        <v>631</v>
      </c>
      <c r="O2220" s="16" t="s">
        <v>632</v>
      </c>
      <c r="P2220" s="26" t="s">
        <v>631</v>
      </c>
      <c r="T2220" s="22">
        <v>0.27</v>
      </c>
      <c r="U2220" s="21">
        <v>42776</v>
      </c>
      <c r="W2220" s="20" t="s">
        <v>43</v>
      </c>
      <c r="X2220" s="16" t="s">
        <v>140</v>
      </c>
      <c r="Z2220" s="25">
        <v>-4663.74</v>
      </c>
      <c r="AA2220" s="25">
        <v>-5000</v>
      </c>
      <c r="AB2220" s="25">
        <v>54391.91</v>
      </c>
      <c r="AC2220" s="25">
        <v>0</v>
      </c>
      <c r="AD2220" s="25">
        <v>71736.259999999995</v>
      </c>
      <c r="AE2220" s="25">
        <v>0</v>
      </c>
      <c r="AF2220" s="25">
        <v>1631650.91</v>
      </c>
      <c r="AG2220" s="25">
        <v>0</v>
      </c>
      <c r="AH2220" s="25">
        <v>1703387.17</v>
      </c>
      <c r="AI2220" s="16" t="s">
        <v>2074</v>
      </c>
    </row>
    <row r="2221" spans="1:35" x14ac:dyDescent="0.25">
      <c r="A2221" s="17">
        <v>120668</v>
      </c>
      <c r="B2221" s="18">
        <v>2</v>
      </c>
      <c r="C2221" s="16" t="s">
        <v>474</v>
      </c>
      <c r="D2221" s="21">
        <v>41789</v>
      </c>
      <c r="E2221" s="16" t="s">
        <v>819</v>
      </c>
      <c r="F2221" s="21">
        <v>44340</v>
      </c>
      <c r="G2221" s="16" t="s">
        <v>1409</v>
      </c>
      <c r="H2221" s="26" t="s">
        <v>371</v>
      </c>
      <c r="I2221" s="16" t="s">
        <v>2075</v>
      </c>
      <c r="K2221" s="16" t="s">
        <v>2076</v>
      </c>
      <c r="L2221" s="16" t="s">
        <v>37</v>
      </c>
      <c r="M2221" s="26" t="s">
        <v>2077</v>
      </c>
      <c r="N2221" s="26" t="s">
        <v>2078</v>
      </c>
      <c r="O2221" s="16" t="s">
        <v>53</v>
      </c>
      <c r="P2221" s="26" t="s">
        <v>40</v>
      </c>
      <c r="R2221" s="16" t="s">
        <v>41</v>
      </c>
      <c r="S2221" s="16" t="s">
        <v>42</v>
      </c>
      <c r="T2221" s="22">
        <v>4.4999999999999998E-2</v>
      </c>
      <c r="W2221" s="20" t="s">
        <v>43</v>
      </c>
      <c r="X2221" s="16" t="s">
        <v>44</v>
      </c>
      <c r="Y2221" s="26" t="s">
        <v>2079</v>
      </c>
      <c r="Z2221" s="25">
        <v>42417.89</v>
      </c>
      <c r="AA2221" s="25">
        <v>0</v>
      </c>
      <c r="AB2221" s="25">
        <v>0</v>
      </c>
      <c r="AC2221" s="25">
        <v>0</v>
      </c>
      <c r="AD2221" s="25">
        <v>300219.89</v>
      </c>
      <c r="AE2221" s="25">
        <v>0</v>
      </c>
      <c r="AF2221" s="25">
        <v>2397896.2000000002</v>
      </c>
      <c r="AG2221" s="25">
        <v>0</v>
      </c>
      <c r="AH2221" s="25">
        <v>2698116.09</v>
      </c>
      <c r="AI2221" s="16" t="s">
        <v>2080</v>
      </c>
    </row>
    <row r="2222" spans="1:35" x14ac:dyDescent="0.25">
      <c r="A2222" s="17">
        <v>120685</v>
      </c>
      <c r="B2222" s="18">
        <v>4</v>
      </c>
      <c r="C2222" s="16" t="s">
        <v>73</v>
      </c>
      <c r="D2222" s="21">
        <v>41789</v>
      </c>
      <c r="E2222" s="16" t="s">
        <v>142</v>
      </c>
      <c r="F2222" s="21">
        <v>44210</v>
      </c>
      <c r="G2222" s="16" t="s">
        <v>109</v>
      </c>
      <c r="H2222" s="26" t="s">
        <v>126</v>
      </c>
      <c r="I2222" s="16" t="s">
        <v>1446</v>
      </c>
      <c r="J2222" s="20" t="s">
        <v>148</v>
      </c>
      <c r="L2222" s="16" t="s">
        <v>149</v>
      </c>
      <c r="M2222" s="26" t="s">
        <v>17077</v>
      </c>
      <c r="O2222" s="16" t="s">
        <v>179</v>
      </c>
      <c r="P2222" s="26" t="s">
        <v>79</v>
      </c>
      <c r="R2222" s="16" t="s">
        <v>41</v>
      </c>
      <c r="S2222" s="16" t="s">
        <v>84</v>
      </c>
      <c r="T2222" s="23" t="s">
        <v>32</v>
      </c>
      <c r="U2222" s="21">
        <v>44694</v>
      </c>
      <c r="W2222" s="20" t="s">
        <v>43</v>
      </c>
      <c r="X2222" s="16" t="s">
        <v>454</v>
      </c>
      <c r="Y2222" s="26" t="s">
        <v>17076</v>
      </c>
      <c r="Z2222" s="24" t="s">
        <v>32</v>
      </c>
      <c r="AA2222" s="24" t="s">
        <v>32</v>
      </c>
      <c r="AB2222" s="24" t="s">
        <v>32</v>
      </c>
      <c r="AC2222" s="24" t="s">
        <v>32</v>
      </c>
      <c r="AD2222" s="25">
        <v>0</v>
      </c>
      <c r="AE2222" s="25">
        <v>0</v>
      </c>
      <c r="AF2222" s="25">
        <v>117029</v>
      </c>
      <c r="AG2222" s="25">
        <v>0</v>
      </c>
      <c r="AH2222" s="25">
        <v>117029</v>
      </c>
      <c r="AI2222" s="16" t="s">
        <v>17075</v>
      </c>
    </row>
    <row r="2223" spans="1:35" ht="30" x14ac:dyDescent="0.25">
      <c r="A2223" s="17">
        <v>120703</v>
      </c>
      <c r="B2223" s="18">
        <v>2</v>
      </c>
      <c r="C2223" s="16" t="s">
        <v>474</v>
      </c>
      <c r="D2223" s="21">
        <v>41794</v>
      </c>
      <c r="E2223" s="16" t="s">
        <v>543</v>
      </c>
      <c r="F2223" s="21">
        <v>44340</v>
      </c>
      <c r="G2223" s="16" t="s">
        <v>1409</v>
      </c>
      <c r="H2223" s="26" t="s">
        <v>286</v>
      </c>
      <c r="M2223" s="26" t="s">
        <v>17074</v>
      </c>
      <c r="N2223" s="26" t="s">
        <v>17073</v>
      </c>
      <c r="O2223" s="16" t="s">
        <v>60</v>
      </c>
      <c r="P2223" s="26" t="s">
        <v>1347</v>
      </c>
      <c r="T2223" s="22">
        <v>0</v>
      </c>
      <c r="W2223" s="20" t="s">
        <v>43</v>
      </c>
      <c r="Z2223" s="24" t="s">
        <v>32</v>
      </c>
      <c r="AA2223" s="24" t="s">
        <v>32</v>
      </c>
      <c r="AB2223" s="24" t="s">
        <v>32</v>
      </c>
      <c r="AC2223" s="24" t="s">
        <v>32</v>
      </c>
      <c r="AD2223" s="25">
        <v>0</v>
      </c>
      <c r="AE2223" s="25">
        <v>0</v>
      </c>
      <c r="AF2223" s="25">
        <v>477818</v>
      </c>
      <c r="AG2223" s="25">
        <v>0</v>
      </c>
      <c r="AH2223" s="25">
        <v>477818</v>
      </c>
      <c r="AI2223" s="16" t="s">
        <v>17072</v>
      </c>
    </row>
    <row r="2224" spans="1:35" x14ac:dyDescent="0.25">
      <c r="A2224" s="17">
        <v>120704</v>
      </c>
      <c r="B2224" s="18">
        <v>6</v>
      </c>
      <c r="C2224" s="16" t="s">
        <v>73</v>
      </c>
      <c r="D2224" s="21">
        <v>41794</v>
      </c>
      <c r="E2224" s="16" t="s">
        <v>74</v>
      </c>
      <c r="F2224" s="21">
        <v>43430</v>
      </c>
      <c r="G2224" s="16" t="s">
        <v>588</v>
      </c>
      <c r="H2224" s="26" t="s">
        <v>76</v>
      </c>
      <c r="M2224" s="26" t="s">
        <v>17071</v>
      </c>
      <c r="O2224" s="16" t="s">
        <v>78</v>
      </c>
      <c r="P2224" s="26" t="s">
        <v>1420</v>
      </c>
      <c r="T2224" s="23" t="s">
        <v>32</v>
      </c>
      <c r="W2224" s="20" t="s">
        <v>43</v>
      </c>
      <c r="Z2224" s="24" t="s">
        <v>32</v>
      </c>
      <c r="AA2224" s="24" t="s">
        <v>32</v>
      </c>
      <c r="AB2224" s="24" t="s">
        <v>32</v>
      </c>
      <c r="AC2224" s="24" t="s">
        <v>32</v>
      </c>
      <c r="AD2224" s="25">
        <v>800000</v>
      </c>
      <c r="AE2224" s="25">
        <v>0</v>
      </c>
      <c r="AF2224" s="25">
        <v>0</v>
      </c>
      <c r="AG2224" s="25">
        <v>0</v>
      </c>
      <c r="AH2224" s="25">
        <v>800000</v>
      </c>
    </row>
    <row r="2225" spans="1:35" x14ac:dyDescent="0.25">
      <c r="A2225" s="17">
        <v>120756</v>
      </c>
      <c r="B2225" s="18">
        <v>6</v>
      </c>
      <c r="C2225" s="16" t="s">
        <v>73</v>
      </c>
      <c r="D2225" s="21">
        <v>41800</v>
      </c>
      <c r="E2225" s="16" t="s">
        <v>1609</v>
      </c>
      <c r="F2225" s="21">
        <v>43419</v>
      </c>
      <c r="G2225" s="16" t="s">
        <v>75</v>
      </c>
      <c r="H2225" s="26" t="s">
        <v>76</v>
      </c>
      <c r="M2225" s="26" t="s">
        <v>17070</v>
      </c>
      <c r="O2225" s="16" t="s">
        <v>78</v>
      </c>
      <c r="T2225" s="23" t="s">
        <v>32</v>
      </c>
      <c r="W2225" s="20" t="s">
        <v>43</v>
      </c>
      <c r="Z2225" s="24" t="s">
        <v>32</v>
      </c>
      <c r="AA2225" s="24" t="s">
        <v>32</v>
      </c>
      <c r="AB2225" s="24" t="s">
        <v>32</v>
      </c>
      <c r="AC2225" s="24" t="s">
        <v>32</v>
      </c>
      <c r="AD2225" s="24" t="s">
        <v>32</v>
      </c>
      <c r="AE2225" s="24" t="s">
        <v>32</v>
      </c>
      <c r="AF2225" s="24" t="s">
        <v>32</v>
      </c>
      <c r="AG2225" s="24" t="s">
        <v>32</v>
      </c>
      <c r="AH2225" s="24" t="s">
        <v>32</v>
      </c>
    </row>
    <row r="2226" spans="1:35" ht="30" x14ac:dyDescent="0.25">
      <c r="A2226" s="17">
        <v>120784</v>
      </c>
      <c r="B2226" s="18">
        <v>4</v>
      </c>
      <c r="C2226" s="16" t="s">
        <v>31</v>
      </c>
      <c r="D2226" s="21">
        <v>41803</v>
      </c>
      <c r="E2226" s="16" t="s">
        <v>654</v>
      </c>
      <c r="F2226" s="21">
        <v>44188</v>
      </c>
      <c r="G2226" s="16" t="s">
        <v>32</v>
      </c>
      <c r="H2226" s="26" t="s">
        <v>564</v>
      </c>
      <c r="I2226" s="16" t="s">
        <v>691</v>
      </c>
      <c r="J2226" s="20" t="s">
        <v>116</v>
      </c>
      <c r="K2226" s="16" t="s">
        <v>655</v>
      </c>
      <c r="L2226" s="16" t="s">
        <v>116</v>
      </c>
      <c r="M2226" s="26" t="s">
        <v>2081</v>
      </c>
      <c r="N2226" s="26" t="s">
        <v>2082</v>
      </c>
      <c r="O2226" s="16" t="s">
        <v>632</v>
      </c>
      <c r="P2226" s="26" t="s">
        <v>453</v>
      </c>
      <c r="T2226" s="22">
        <v>1</v>
      </c>
      <c r="U2226" s="21">
        <v>44176</v>
      </c>
      <c r="W2226" s="20" t="s">
        <v>43</v>
      </c>
      <c r="X2226" s="16" t="s">
        <v>140</v>
      </c>
      <c r="Z2226" s="25">
        <v>83300</v>
      </c>
      <c r="AA2226" s="25">
        <v>0</v>
      </c>
      <c r="AB2226" s="25">
        <v>1026930</v>
      </c>
      <c r="AC2226" s="25">
        <v>0</v>
      </c>
      <c r="AD2226" s="25">
        <v>177300</v>
      </c>
      <c r="AE2226" s="25">
        <v>0</v>
      </c>
      <c r="AF2226" s="25">
        <v>1026930</v>
      </c>
      <c r="AG2226" s="25">
        <v>0</v>
      </c>
      <c r="AH2226" s="25">
        <v>1204230</v>
      </c>
      <c r="AI2226" s="16" t="s">
        <v>2083</v>
      </c>
    </row>
    <row r="2227" spans="1:35" x14ac:dyDescent="0.25">
      <c r="A2227" s="17">
        <v>120787</v>
      </c>
      <c r="B2227" s="18">
        <v>1</v>
      </c>
      <c r="C2227" s="16" t="s">
        <v>73</v>
      </c>
      <c r="D2227" s="21">
        <v>41807</v>
      </c>
      <c r="E2227" s="16" t="s">
        <v>33</v>
      </c>
      <c r="F2227" s="21">
        <v>44301</v>
      </c>
      <c r="G2227" s="16" t="s">
        <v>56</v>
      </c>
      <c r="H2227" s="26" t="s">
        <v>394</v>
      </c>
      <c r="I2227" s="16" t="s">
        <v>17069</v>
      </c>
      <c r="K2227" s="16" t="s">
        <v>6265</v>
      </c>
      <c r="L2227" s="16" t="s">
        <v>37</v>
      </c>
      <c r="M2227" s="26" t="s">
        <v>17068</v>
      </c>
      <c r="O2227" s="16" t="s">
        <v>39</v>
      </c>
      <c r="P2227" s="26" t="s">
        <v>40</v>
      </c>
      <c r="R2227" s="16" t="s">
        <v>41</v>
      </c>
      <c r="S2227" s="16" t="s">
        <v>42</v>
      </c>
      <c r="T2227" s="22">
        <v>0</v>
      </c>
      <c r="W2227" s="20" t="s">
        <v>43</v>
      </c>
      <c r="X2227" s="16" t="s">
        <v>44</v>
      </c>
      <c r="Y2227" s="26" t="s">
        <v>17067</v>
      </c>
      <c r="Z2227" s="24" t="s">
        <v>32</v>
      </c>
      <c r="AA2227" s="24" t="s">
        <v>32</v>
      </c>
      <c r="AB2227" s="24" t="s">
        <v>32</v>
      </c>
      <c r="AC2227" s="24" t="s">
        <v>32</v>
      </c>
      <c r="AD2227" s="24" t="s">
        <v>32</v>
      </c>
      <c r="AE2227" s="24" t="s">
        <v>32</v>
      </c>
      <c r="AF2227" s="24" t="s">
        <v>32</v>
      </c>
      <c r="AG2227" s="24" t="s">
        <v>32</v>
      </c>
      <c r="AH2227" s="24" t="s">
        <v>32</v>
      </c>
      <c r="AI2227" s="16" t="s">
        <v>17066</v>
      </c>
    </row>
    <row r="2228" spans="1:35" x14ac:dyDescent="0.25">
      <c r="A2228" s="17">
        <v>120788.01</v>
      </c>
      <c r="B2228" s="18">
        <v>3</v>
      </c>
      <c r="C2228" s="16" t="s">
        <v>474</v>
      </c>
      <c r="D2228" s="21">
        <v>42060</v>
      </c>
      <c r="E2228" s="16" t="s">
        <v>1207</v>
      </c>
      <c r="F2228" s="21">
        <v>44168</v>
      </c>
      <c r="G2228" s="16" t="s">
        <v>832</v>
      </c>
      <c r="H2228" s="26" t="s">
        <v>434</v>
      </c>
      <c r="I2228" s="16" t="s">
        <v>4131</v>
      </c>
      <c r="J2228" s="20" t="s">
        <v>116</v>
      </c>
      <c r="K2228" s="16" t="s">
        <v>655</v>
      </c>
      <c r="L2228" s="16" t="s">
        <v>116</v>
      </c>
      <c r="M2228" s="26" t="s">
        <v>17065</v>
      </c>
      <c r="N2228" s="26" t="s">
        <v>1444</v>
      </c>
      <c r="O2228" s="16" t="s">
        <v>632</v>
      </c>
      <c r="P2228" s="26" t="s">
        <v>1444</v>
      </c>
      <c r="T2228" s="22">
        <v>0.33</v>
      </c>
      <c r="U2228" s="21">
        <v>43742</v>
      </c>
      <c r="W2228" s="20" t="s">
        <v>43</v>
      </c>
      <c r="X2228" s="16" t="s">
        <v>78</v>
      </c>
      <c r="Z2228" s="24" t="s">
        <v>32</v>
      </c>
      <c r="AA2228" s="24" t="s">
        <v>32</v>
      </c>
      <c r="AB2228" s="24" t="s">
        <v>32</v>
      </c>
      <c r="AC2228" s="24" t="s">
        <v>32</v>
      </c>
      <c r="AD2228" s="25">
        <v>86500</v>
      </c>
      <c r="AE2228" s="25">
        <v>46000</v>
      </c>
      <c r="AF2228" s="25">
        <v>468831</v>
      </c>
      <c r="AG2228" s="25">
        <v>0</v>
      </c>
      <c r="AH2228" s="25">
        <v>601331</v>
      </c>
      <c r="AI2228" s="16" t="s">
        <v>17064</v>
      </c>
    </row>
    <row r="2229" spans="1:35" x14ac:dyDescent="0.25">
      <c r="A2229" s="17">
        <v>120789</v>
      </c>
      <c r="B2229" s="18">
        <v>1</v>
      </c>
      <c r="C2229" s="16" t="s">
        <v>31</v>
      </c>
      <c r="D2229" s="21">
        <v>41808</v>
      </c>
      <c r="E2229" s="16" t="s">
        <v>33</v>
      </c>
      <c r="F2229" s="21">
        <v>44301</v>
      </c>
      <c r="G2229" s="16" t="s">
        <v>56</v>
      </c>
      <c r="H2229" s="26" t="s">
        <v>394</v>
      </c>
      <c r="I2229" s="16" t="s">
        <v>2084</v>
      </c>
      <c r="K2229" s="16" t="s">
        <v>2085</v>
      </c>
      <c r="L2229" s="16" t="s">
        <v>37</v>
      </c>
      <c r="M2229" s="26" t="s">
        <v>2086</v>
      </c>
      <c r="O2229" s="16" t="s">
        <v>39</v>
      </c>
      <c r="P2229" s="26" t="s">
        <v>40</v>
      </c>
      <c r="R2229" s="16" t="s">
        <v>41</v>
      </c>
      <c r="S2229" s="16" t="s">
        <v>42</v>
      </c>
      <c r="T2229" s="22">
        <v>0</v>
      </c>
      <c r="W2229" s="20" t="s">
        <v>43</v>
      </c>
      <c r="X2229" s="16" t="s">
        <v>44</v>
      </c>
      <c r="Y2229" s="26" t="s">
        <v>2087</v>
      </c>
      <c r="Z2229" s="25">
        <v>0</v>
      </c>
      <c r="AA2229" s="25">
        <v>0</v>
      </c>
      <c r="AB2229" s="25">
        <v>766162.72</v>
      </c>
      <c r="AC2229" s="25">
        <v>0</v>
      </c>
      <c r="AD2229" s="25">
        <v>0</v>
      </c>
      <c r="AE2229" s="25">
        <v>0</v>
      </c>
      <c r="AF2229" s="25">
        <v>766162.72</v>
      </c>
      <c r="AG2229" s="25">
        <v>0</v>
      </c>
      <c r="AH2229" s="25">
        <v>766162.72</v>
      </c>
      <c r="AI2229" s="16" t="s">
        <v>2088</v>
      </c>
    </row>
    <row r="2230" spans="1:35" x14ac:dyDescent="0.25">
      <c r="A2230" s="17">
        <v>120796</v>
      </c>
      <c r="B2230" s="18">
        <v>3</v>
      </c>
      <c r="C2230" s="16" t="s">
        <v>73</v>
      </c>
      <c r="D2230" s="21">
        <v>41808</v>
      </c>
      <c r="E2230" s="16" t="s">
        <v>33</v>
      </c>
      <c r="F2230" s="21">
        <v>44301</v>
      </c>
      <c r="G2230" s="16" t="s">
        <v>56</v>
      </c>
      <c r="H2230" s="26" t="s">
        <v>98</v>
      </c>
      <c r="I2230" s="16" t="s">
        <v>17063</v>
      </c>
      <c r="K2230" s="16" t="s">
        <v>17062</v>
      </c>
      <c r="L2230" s="16" t="s">
        <v>37</v>
      </c>
      <c r="M2230" s="26" t="s">
        <v>17061</v>
      </c>
      <c r="O2230" s="16" t="s">
        <v>39</v>
      </c>
      <c r="P2230" s="26" t="s">
        <v>40</v>
      </c>
      <c r="R2230" s="16" t="s">
        <v>41</v>
      </c>
      <c r="S2230" s="16" t="s">
        <v>42</v>
      </c>
      <c r="T2230" s="22">
        <v>0</v>
      </c>
      <c r="W2230" s="20" t="s">
        <v>43</v>
      </c>
      <c r="X2230" s="16" t="s">
        <v>44</v>
      </c>
      <c r="Y2230" s="26" t="s">
        <v>17060</v>
      </c>
      <c r="Z2230" s="24" t="s">
        <v>32</v>
      </c>
      <c r="AA2230" s="24" t="s">
        <v>32</v>
      </c>
      <c r="AB2230" s="24" t="s">
        <v>32</v>
      </c>
      <c r="AC2230" s="24" t="s">
        <v>32</v>
      </c>
      <c r="AD2230" s="24" t="s">
        <v>32</v>
      </c>
      <c r="AE2230" s="24" t="s">
        <v>32</v>
      </c>
      <c r="AF2230" s="24" t="s">
        <v>32</v>
      </c>
      <c r="AG2230" s="24" t="s">
        <v>32</v>
      </c>
      <c r="AH2230" s="24" t="s">
        <v>32</v>
      </c>
      <c r="AI2230" s="16" t="s">
        <v>17059</v>
      </c>
    </row>
    <row r="2231" spans="1:35" x14ac:dyDescent="0.25">
      <c r="A2231" s="17">
        <v>120806</v>
      </c>
      <c r="B2231" s="18">
        <v>2</v>
      </c>
      <c r="C2231" s="16" t="s">
        <v>73</v>
      </c>
      <c r="D2231" s="21">
        <v>41814</v>
      </c>
      <c r="E2231" s="16" t="s">
        <v>142</v>
      </c>
      <c r="F2231" s="21">
        <v>43598</v>
      </c>
      <c r="G2231" s="16" t="s">
        <v>819</v>
      </c>
      <c r="H2231" s="26" t="s">
        <v>241</v>
      </c>
      <c r="I2231" s="16" t="s">
        <v>1436</v>
      </c>
      <c r="J2231" s="20" t="s">
        <v>116</v>
      </c>
      <c r="L2231" s="16" t="s">
        <v>116</v>
      </c>
      <c r="M2231" s="26" t="s">
        <v>2089</v>
      </c>
      <c r="O2231" s="16" t="s">
        <v>179</v>
      </c>
      <c r="P2231" s="26" t="s">
        <v>79</v>
      </c>
      <c r="R2231" s="16" t="s">
        <v>41</v>
      </c>
      <c r="S2231" s="16" t="s">
        <v>84</v>
      </c>
      <c r="T2231" s="22">
        <v>0</v>
      </c>
      <c r="W2231" s="20" t="s">
        <v>43</v>
      </c>
      <c r="X2231" s="16" t="s">
        <v>78</v>
      </c>
      <c r="Y2231" s="26" t="s">
        <v>2090</v>
      </c>
      <c r="Z2231" s="25">
        <v>0</v>
      </c>
      <c r="AA2231" s="25">
        <v>0</v>
      </c>
      <c r="AB2231" s="25">
        <v>144500</v>
      </c>
      <c r="AC2231" s="25">
        <v>0</v>
      </c>
      <c r="AD2231" s="25">
        <v>0</v>
      </c>
      <c r="AE2231" s="25">
        <v>0</v>
      </c>
      <c r="AF2231" s="25">
        <v>424600</v>
      </c>
      <c r="AG2231" s="25">
        <v>0</v>
      </c>
      <c r="AH2231" s="25">
        <v>424600</v>
      </c>
      <c r="AI2231" s="16" t="s">
        <v>2091</v>
      </c>
    </row>
    <row r="2232" spans="1:35" x14ac:dyDescent="0.25">
      <c r="A2232" s="17">
        <v>120807</v>
      </c>
      <c r="B2232" s="18">
        <v>1</v>
      </c>
      <c r="C2232" s="16" t="s">
        <v>474</v>
      </c>
      <c r="D2232" s="21">
        <v>41816</v>
      </c>
      <c r="E2232" s="16" t="s">
        <v>1801</v>
      </c>
      <c r="F2232" s="21">
        <v>43929</v>
      </c>
      <c r="G2232" s="16" t="s">
        <v>74</v>
      </c>
      <c r="H2232" s="26" t="s">
        <v>337</v>
      </c>
      <c r="I2232" s="16" t="s">
        <v>5203</v>
      </c>
      <c r="J2232" s="20" t="s">
        <v>116</v>
      </c>
      <c r="L2232" s="16" t="s">
        <v>116</v>
      </c>
      <c r="M2232" s="26" t="s">
        <v>17058</v>
      </c>
      <c r="N2232" s="26" t="s">
        <v>17057</v>
      </c>
      <c r="O2232" s="16" t="s">
        <v>60</v>
      </c>
      <c r="P2232" s="26" t="s">
        <v>4510</v>
      </c>
      <c r="T2232" s="22">
        <v>0</v>
      </c>
      <c r="W2232" s="20" t="s">
        <v>43</v>
      </c>
      <c r="X2232" s="16" t="s">
        <v>78</v>
      </c>
      <c r="Z2232" s="24" t="s">
        <v>32</v>
      </c>
      <c r="AA2232" s="24" t="s">
        <v>32</v>
      </c>
      <c r="AB2232" s="24" t="s">
        <v>32</v>
      </c>
      <c r="AC2232" s="24" t="s">
        <v>32</v>
      </c>
      <c r="AD2232" s="25">
        <v>11628</v>
      </c>
      <c r="AE2232" s="25">
        <v>0</v>
      </c>
      <c r="AF2232" s="25">
        <v>101300</v>
      </c>
      <c r="AG2232" s="25">
        <v>0</v>
      </c>
      <c r="AH2232" s="25">
        <v>112928</v>
      </c>
      <c r="AI2232" s="16" t="s">
        <v>17056</v>
      </c>
    </row>
    <row r="2233" spans="1:35" ht="30" x14ac:dyDescent="0.25">
      <c r="A2233" s="17">
        <v>120810</v>
      </c>
      <c r="B2233" s="18">
        <v>1</v>
      </c>
      <c r="C2233" s="16" t="s">
        <v>474</v>
      </c>
      <c r="D2233" s="21">
        <v>41821</v>
      </c>
      <c r="E2233" s="16" t="s">
        <v>1314</v>
      </c>
      <c r="F2233" s="21">
        <v>44279</v>
      </c>
      <c r="G2233" s="16" t="s">
        <v>82</v>
      </c>
      <c r="H2233" s="26" t="s">
        <v>386</v>
      </c>
      <c r="I2233" s="16" t="s">
        <v>159</v>
      </c>
      <c r="J2233" s="20" t="s">
        <v>148</v>
      </c>
      <c r="L2233" s="16" t="s">
        <v>149</v>
      </c>
      <c r="M2233" s="26" t="s">
        <v>17055</v>
      </c>
      <c r="N2233" s="26" t="s">
        <v>17054</v>
      </c>
      <c r="O2233" s="16" t="s">
        <v>632</v>
      </c>
      <c r="P2233" s="26" t="s">
        <v>453</v>
      </c>
      <c r="T2233" s="22">
        <v>0.70299999999999996</v>
      </c>
      <c r="U2233" s="21">
        <v>43231</v>
      </c>
      <c r="W2233" s="20" t="s">
        <v>43</v>
      </c>
      <c r="X2233" s="16" t="s">
        <v>454</v>
      </c>
      <c r="Z2233" s="24" t="s">
        <v>32</v>
      </c>
      <c r="AA2233" s="24" t="s">
        <v>32</v>
      </c>
      <c r="AB2233" s="24" t="s">
        <v>32</v>
      </c>
      <c r="AC2233" s="24" t="s">
        <v>32</v>
      </c>
      <c r="AD2233" s="25">
        <v>87900</v>
      </c>
      <c r="AE2233" s="25">
        <v>0</v>
      </c>
      <c r="AF2233" s="25">
        <v>1124000</v>
      </c>
      <c r="AG2233" s="25">
        <v>0</v>
      </c>
      <c r="AH2233" s="25">
        <v>1211900</v>
      </c>
      <c r="AI2233" s="16" t="s">
        <v>17053</v>
      </c>
    </row>
    <row r="2234" spans="1:35" ht="45" x14ac:dyDescent="0.25">
      <c r="A2234" s="17">
        <v>120812.01</v>
      </c>
      <c r="B2234" s="18">
        <v>1</v>
      </c>
      <c r="C2234" s="16" t="s">
        <v>31</v>
      </c>
      <c r="D2234" s="21">
        <v>43397</v>
      </c>
      <c r="E2234" s="16" t="s">
        <v>543</v>
      </c>
      <c r="F2234" s="21">
        <v>44215</v>
      </c>
      <c r="G2234" s="16" t="s">
        <v>75</v>
      </c>
      <c r="H2234" s="26" t="s">
        <v>643</v>
      </c>
      <c r="I2234" s="16" t="s">
        <v>2092</v>
      </c>
      <c r="K2234" s="16" t="s">
        <v>2093</v>
      </c>
      <c r="L2234" s="16" t="s">
        <v>37</v>
      </c>
      <c r="M2234" s="26" t="s">
        <v>2094</v>
      </c>
      <c r="N2234" s="26" t="s">
        <v>2095</v>
      </c>
      <c r="O2234" s="16" t="s">
        <v>60</v>
      </c>
      <c r="P2234" s="26" t="s">
        <v>453</v>
      </c>
      <c r="T2234" s="22">
        <v>2.5339999999999998</v>
      </c>
      <c r="U2234" s="21">
        <v>44113</v>
      </c>
      <c r="W2234" s="20" t="s">
        <v>43</v>
      </c>
      <c r="X2234" s="16" t="s">
        <v>78</v>
      </c>
      <c r="Z2234" s="25">
        <v>0</v>
      </c>
      <c r="AA2234" s="25">
        <v>0</v>
      </c>
      <c r="AB2234" s="25">
        <v>58300</v>
      </c>
      <c r="AC2234" s="25">
        <v>0</v>
      </c>
      <c r="AD2234" s="25">
        <v>10000</v>
      </c>
      <c r="AE2234" s="25">
        <v>0</v>
      </c>
      <c r="AF2234" s="25">
        <v>58300</v>
      </c>
      <c r="AG2234" s="25">
        <v>0</v>
      </c>
      <c r="AH2234" s="25">
        <v>68300</v>
      </c>
      <c r="AI2234" s="16" t="s">
        <v>2096</v>
      </c>
    </row>
    <row r="2235" spans="1:35" x14ac:dyDescent="0.25">
      <c r="A2235" s="17">
        <v>120843</v>
      </c>
      <c r="B2235" s="18">
        <v>1</v>
      </c>
      <c r="C2235" s="16" t="s">
        <v>73</v>
      </c>
      <c r="D2235" s="21">
        <v>41841</v>
      </c>
      <c r="E2235" s="16" t="s">
        <v>33</v>
      </c>
      <c r="F2235" s="21">
        <v>44301</v>
      </c>
      <c r="G2235" s="16" t="s">
        <v>56</v>
      </c>
      <c r="H2235" s="26" t="s">
        <v>209</v>
      </c>
      <c r="I2235" s="16" t="s">
        <v>17052</v>
      </c>
      <c r="K2235" s="16" t="s">
        <v>14161</v>
      </c>
      <c r="L2235" s="16" t="s">
        <v>37</v>
      </c>
      <c r="M2235" s="26" t="s">
        <v>17051</v>
      </c>
      <c r="O2235" s="16" t="s">
        <v>39</v>
      </c>
      <c r="P2235" s="26" t="s">
        <v>40</v>
      </c>
      <c r="R2235" s="16" t="s">
        <v>41</v>
      </c>
      <c r="S2235" s="16" t="s">
        <v>42</v>
      </c>
      <c r="T2235" s="22">
        <v>0</v>
      </c>
      <c r="W2235" s="20" t="s">
        <v>43</v>
      </c>
      <c r="X2235" s="16" t="s">
        <v>44</v>
      </c>
      <c r="Y2235" s="26" t="s">
        <v>17050</v>
      </c>
      <c r="Z2235" s="24" t="s">
        <v>32</v>
      </c>
      <c r="AA2235" s="24" t="s">
        <v>32</v>
      </c>
      <c r="AB2235" s="24" t="s">
        <v>32</v>
      </c>
      <c r="AC2235" s="24" t="s">
        <v>32</v>
      </c>
      <c r="AD2235" s="24" t="s">
        <v>32</v>
      </c>
      <c r="AE2235" s="24" t="s">
        <v>32</v>
      </c>
      <c r="AF2235" s="24" t="s">
        <v>32</v>
      </c>
      <c r="AG2235" s="24" t="s">
        <v>32</v>
      </c>
      <c r="AH2235" s="24" t="s">
        <v>32</v>
      </c>
      <c r="AI2235" s="16" t="s">
        <v>17049</v>
      </c>
    </row>
    <row r="2236" spans="1:35" x14ac:dyDescent="0.25">
      <c r="A2236" s="17">
        <v>120844</v>
      </c>
      <c r="B2236" s="18">
        <v>1</v>
      </c>
      <c r="C2236" s="16" t="s">
        <v>73</v>
      </c>
      <c r="D2236" s="21">
        <v>41841</v>
      </c>
      <c r="E2236" s="16" t="s">
        <v>33</v>
      </c>
      <c r="F2236" s="21">
        <v>44301</v>
      </c>
      <c r="G2236" s="16" t="s">
        <v>56</v>
      </c>
      <c r="H2236" s="26" t="s">
        <v>133</v>
      </c>
      <c r="I2236" s="16" t="s">
        <v>17045</v>
      </c>
      <c r="K2236" s="16" t="s">
        <v>17044</v>
      </c>
      <c r="L2236" s="16" t="s">
        <v>37</v>
      </c>
      <c r="M2236" s="26" t="s">
        <v>17048</v>
      </c>
      <c r="O2236" s="16" t="s">
        <v>39</v>
      </c>
      <c r="P2236" s="26" t="s">
        <v>40</v>
      </c>
      <c r="R2236" s="16" t="s">
        <v>41</v>
      </c>
      <c r="S2236" s="16" t="s">
        <v>42</v>
      </c>
      <c r="T2236" s="22">
        <v>0</v>
      </c>
      <c r="W2236" s="20" t="s">
        <v>43</v>
      </c>
      <c r="X2236" s="16" t="s">
        <v>78</v>
      </c>
      <c r="Y2236" s="26" t="s">
        <v>17047</v>
      </c>
      <c r="Z2236" s="24" t="s">
        <v>32</v>
      </c>
      <c r="AA2236" s="24" t="s">
        <v>32</v>
      </c>
      <c r="AB2236" s="24" t="s">
        <v>32</v>
      </c>
      <c r="AC2236" s="24" t="s">
        <v>32</v>
      </c>
      <c r="AD2236" s="24" t="s">
        <v>32</v>
      </c>
      <c r="AE2236" s="24" t="s">
        <v>32</v>
      </c>
      <c r="AF2236" s="24" t="s">
        <v>32</v>
      </c>
      <c r="AG2236" s="24" t="s">
        <v>32</v>
      </c>
      <c r="AH2236" s="24" t="s">
        <v>32</v>
      </c>
      <c r="AI2236" s="16" t="s">
        <v>17046</v>
      </c>
    </row>
    <row r="2237" spans="1:35" x14ac:dyDescent="0.25">
      <c r="A2237" s="17">
        <v>120845</v>
      </c>
      <c r="B2237" s="18">
        <v>1</v>
      </c>
      <c r="C2237" s="16" t="s">
        <v>73</v>
      </c>
      <c r="D2237" s="21">
        <v>41841</v>
      </c>
      <c r="E2237" s="16" t="s">
        <v>33</v>
      </c>
      <c r="F2237" s="21">
        <v>44349</v>
      </c>
      <c r="G2237" s="16" t="s">
        <v>56</v>
      </c>
      <c r="H2237" s="26" t="s">
        <v>133</v>
      </c>
      <c r="I2237" s="16" t="s">
        <v>17045</v>
      </c>
      <c r="K2237" s="16" t="s">
        <v>17044</v>
      </c>
      <c r="L2237" s="16" t="s">
        <v>37</v>
      </c>
      <c r="M2237" s="26" t="s">
        <v>17043</v>
      </c>
      <c r="O2237" s="16" t="s">
        <v>39</v>
      </c>
      <c r="P2237" s="26" t="s">
        <v>40</v>
      </c>
      <c r="R2237" s="16" t="s">
        <v>41</v>
      </c>
      <c r="S2237" s="16" t="s">
        <v>42</v>
      </c>
      <c r="T2237" s="22">
        <v>0</v>
      </c>
      <c r="W2237" s="20" t="s">
        <v>43</v>
      </c>
      <c r="X2237" s="16" t="s">
        <v>78</v>
      </c>
      <c r="Y2237" s="26" t="s">
        <v>17042</v>
      </c>
      <c r="Z2237" s="24" t="s">
        <v>32</v>
      </c>
      <c r="AA2237" s="24" t="s">
        <v>32</v>
      </c>
      <c r="AB2237" s="24" t="s">
        <v>32</v>
      </c>
      <c r="AC2237" s="24" t="s">
        <v>32</v>
      </c>
      <c r="AD2237" s="24" t="s">
        <v>32</v>
      </c>
      <c r="AE2237" s="24" t="s">
        <v>32</v>
      </c>
      <c r="AF2237" s="24" t="s">
        <v>32</v>
      </c>
      <c r="AG2237" s="24" t="s">
        <v>32</v>
      </c>
      <c r="AH2237" s="24" t="s">
        <v>32</v>
      </c>
      <c r="AI2237" s="16" t="s">
        <v>17041</v>
      </c>
    </row>
    <row r="2238" spans="1:35" x14ac:dyDescent="0.25">
      <c r="A2238" s="17">
        <v>120846</v>
      </c>
      <c r="B2238" s="18">
        <v>1</v>
      </c>
      <c r="C2238" s="16" t="s">
        <v>73</v>
      </c>
      <c r="D2238" s="21">
        <v>41841</v>
      </c>
      <c r="E2238" s="16" t="s">
        <v>33</v>
      </c>
      <c r="F2238" s="21">
        <v>44301</v>
      </c>
      <c r="G2238" s="16" t="s">
        <v>56</v>
      </c>
      <c r="H2238" s="26" t="s">
        <v>133</v>
      </c>
      <c r="I2238" s="16" t="s">
        <v>17040</v>
      </c>
      <c r="K2238" s="16" t="s">
        <v>17039</v>
      </c>
      <c r="L2238" s="16" t="s">
        <v>37</v>
      </c>
      <c r="M2238" s="26" t="s">
        <v>17038</v>
      </c>
      <c r="O2238" s="16" t="s">
        <v>39</v>
      </c>
      <c r="P2238" s="26" t="s">
        <v>40</v>
      </c>
      <c r="R2238" s="16" t="s">
        <v>41</v>
      </c>
      <c r="S2238" s="16" t="s">
        <v>42</v>
      </c>
      <c r="T2238" s="22">
        <v>0</v>
      </c>
      <c r="W2238" s="20" t="s">
        <v>43</v>
      </c>
      <c r="X2238" s="16" t="s">
        <v>44</v>
      </c>
      <c r="Y2238" s="26" t="s">
        <v>17037</v>
      </c>
      <c r="Z2238" s="24" t="s">
        <v>32</v>
      </c>
      <c r="AA2238" s="24" t="s">
        <v>32</v>
      </c>
      <c r="AB2238" s="24" t="s">
        <v>32</v>
      </c>
      <c r="AC2238" s="24" t="s">
        <v>32</v>
      </c>
      <c r="AD2238" s="24" t="s">
        <v>32</v>
      </c>
      <c r="AE2238" s="24" t="s">
        <v>32</v>
      </c>
      <c r="AF2238" s="24" t="s">
        <v>32</v>
      </c>
      <c r="AG2238" s="24" t="s">
        <v>32</v>
      </c>
      <c r="AH2238" s="24" t="s">
        <v>32</v>
      </c>
      <c r="AI2238" s="16" t="s">
        <v>17036</v>
      </c>
    </row>
    <row r="2239" spans="1:35" x14ac:dyDescent="0.25">
      <c r="A2239" s="17">
        <v>120847</v>
      </c>
      <c r="B2239" s="18">
        <v>1</v>
      </c>
      <c r="C2239" s="16" t="s">
        <v>47</v>
      </c>
      <c r="D2239" s="21">
        <v>41841</v>
      </c>
      <c r="E2239" s="16" t="s">
        <v>33</v>
      </c>
      <c r="F2239" s="21">
        <v>44095</v>
      </c>
      <c r="G2239" s="16" t="s">
        <v>33</v>
      </c>
      <c r="H2239" s="26" t="s">
        <v>133</v>
      </c>
      <c r="I2239" s="16" t="s">
        <v>2097</v>
      </c>
      <c r="K2239" s="16" t="s">
        <v>2098</v>
      </c>
      <c r="L2239" s="16" t="s">
        <v>37</v>
      </c>
      <c r="M2239" s="26" t="s">
        <v>2099</v>
      </c>
      <c r="O2239" s="16" t="s">
        <v>39</v>
      </c>
      <c r="P2239" s="26" t="s">
        <v>40</v>
      </c>
      <c r="T2239" s="22">
        <v>0.01</v>
      </c>
      <c r="W2239" s="20" t="s">
        <v>43</v>
      </c>
      <c r="X2239" s="16" t="s">
        <v>78</v>
      </c>
      <c r="Z2239" s="25">
        <v>0</v>
      </c>
      <c r="AA2239" s="25">
        <v>0</v>
      </c>
      <c r="AB2239" s="25">
        <v>25779.57</v>
      </c>
      <c r="AC2239" s="25">
        <v>0</v>
      </c>
      <c r="AD2239" s="25">
        <v>0</v>
      </c>
      <c r="AE2239" s="25">
        <v>0</v>
      </c>
      <c r="AF2239" s="25">
        <v>570250.49</v>
      </c>
      <c r="AG2239" s="25">
        <v>0</v>
      </c>
      <c r="AH2239" s="25">
        <v>570250.49</v>
      </c>
      <c r="AI2239" s="16" t="s">
        <v>2100</v>
      </c>
    </row>
    <row r="2240" spans="1:35" x14ac:dyDescent="0.25">
      <c r="A2240" s="17">
        <v>120850</v>
      </c>
      <c r="B2240" s="18">
        <v>3</v>
      </c>
      <c r="C2240" s="16" t="s">
        <v>73</v>
      </c>
      <c r="D2240" s="21">
        <v>41841</v>
      </c>
      <c r="E2240" s="16" t="s">
        <v>1517</v>
      </c>
      <c r="F2240" s="21">
        <v>44000</v>
      </c>
      <c r="G2240" s="16" t="s">
        <v>2470</v>
      </c>
      <c r="H2240" s="26" t="s">
        <v>437</v>
      </c>
      <c r="I2240" s="16" t="s">
        <v>1518</v>
      </c>
      <c r="J2240" s="20" t="s">
        <v>1518</v>
      </c>
      <c r="M2240" s="26" t="s">
        <v>17035</v>
      </c>
      <c r="N2240" s="26" t="s">
        <v>17034</v>
      </c>
      <c r="O2240" s="16" t="s">
        <v>1520</v>
      </c>
      <c r="P2240" s="26" t="s">
        <v>3298</v>
      </c>
      <c r="R2240" s="16" t="s">
        <v>139</v>
      </c>
      <c r="S2240" s="16" t="s">
        <v>42</v>
      </c>
      <c r="T2240" s="22">
        <v>0.46</v>
      </c>
      <c r="W2240" s="20" t="s">
        <v>43</v>
      </c>
      <c r="X2240" s="16" t="s">
        <v>44</v>
      </c>
      <c r="Z2240" s="24" t="s">
        <v>32</v>
      </c>
      <c r="AA2240" s="24" t="s">
        <v>32</v>
      </c>
      <c r="AB2240" s="24" t="s">
        <v>32</v>
      </c>
      <c r="AC2240" s="24" t="s">
        <v>32</v>
      </c>
      <c r="AD2240" s="24" t="s">
        <v>32</v>
      </c>
      <c r="AE2240" s="24" t="s">
        <v>32</v>
      </c>
      <c r="AF2240" s="24" t="s">
        <v>32</v>
      </c>
      <c r="AG2240" s="24" t="s">
        <v>32</v>
      </c>
      <c r="AH2240" s="24" t="s">
        <v>32</v>
      </c>
      <c r="AI2240" s="16" t="s">
        <v>17033</v>
      </c>
    </row>
    <row r="2241" spans="1:35" x14ac:dyDescent="0.25">
      <c r="A2241" s="17">
        <v>120854</v>
      </c>
      <c r="B2241" s="18">
        <v>3</v>
      </c>
      <c r="C2241" s="16" t="s">
        <v>31</v>
      </c>
      <c r="D2241" s="21">
        <v>41841</v>
      </c>
      <c r="E2241" s="16" t="s">
        <v>33</v>
      </c>
      <c r="F2241" s="21">
        <v>44097</v>
      </c>
      <c r="G2241" s="16" t="s">
        <v>75</v>
      </c>
      <c r="H2241" s="26" t="s">
        <v>307</v>
      </c>
      <c r="I2241" s="16" t="s">
        <v>2101</v>
      </c>
      <c r="K2241" s="16" t="s">
        <v>2102</v>
      </c>
      <c r="L2241" s="16" t="s">
        <v>37</v>
      </c>
      <c r="M2241" s="26" t="s">
        <v>2103</v>
      </c>
      <c r="O2241" s="16" t="s">
        <v>39</v>
      </c>
      <c r="P2241" s="26" t="s">
        <v>40</v>
      </c>
      <c r="R2241" s="16" t="s">
        <v>41</v>
      </c>
      <c r="S2241" s="16" t="s">
        <v>42</v>
      </c>
      <c r="T2241" s="22">
        <v>0.01</v>
      </c>
      <c r="W2241" s="20" t="s">
        <v>43</v>
      </c>
      <c r="X2241" s="16" t="s">
        <v>44</v>
      </c>
      <c r="Z2241" s="25">
        <v>0</v>
      </c>
      <c r="AA2241" s="25">
        <v>0</v>
      </c>
      <c r="AB2241" s="25">
        <v>167712.5</v>
      </c>
      <c r="AC2241" s="25">
        <v>0</v>
      </c>
      <c r="AD2241" s="25">
        <v>0</v>
      </c>
      <c r="AE2241" s="25">
        <v>0</v>
      </c>
      <c r="AF2241" s="25">
        <v>167712.5</v>
      </c>
      <c r="AG2241" s="25">
        <v>0</v>
      </c>
      <c r="AH2241" s="25">
        <v>167712.5</v>
      </c>
      <c r="AI2241" s="16" t="s">
        <v>2104</v>
      </c>
    </row>
    <row r="2242" spans="1:35" ht="45" x14ac:dyDescent="0.25">
      <c r="A2242" s="17">
        <v>120860</v>
      </c>
      <c r="B2242" s="18">
        <v>1</v>
      </c>
      <c r="C2242" s="16" t="s">
        <v>73</v>
      </c>
      <c r="D2242" s="21">
        <v>41842</v>
      </c>
      <c r="E2242" s="16" t="s">
        <v>1843</v>
      </c>
      <c r="F2242" s="21">
        <v>44215</v>
      </c>
      <c r="G2242" s="16" t="s">
        <v>75</v>
      </c>
      <c r="H2242" s="26" t="s">
        <v>417</v>
      </c>
      <c r="M2242" s="26" t="s">
        <v>17032</v>
      </c>
      <c r="N2242" s="26" t="s">
        <v>17031</v>
      </c>
      <c r="O2242" s="16" t="s">
        <v>60</v>
      </c>
      <c r="P2242" s="26" t="s">
        <v>67</v>
      </c>
      <c r="T2242" s="22">
        <v>0</v>
      </c>
      <c r="W2242" s="20" t="s">
        <v>43</v>
      </c>
      <c r="X2242" s="16" t="s">
        <v>44</v>
      </c>
      <c r="Z2242" s="24" t="s">
        <v>32</v>
      </c>
      <c r="AA2242" s="24" t="s">
        <v>32</v>
      </c>
      <c r="AB2242" s="24" t="s">
        <v>32</v>
      </c>
      <c r="AC2242" s="24" t="s">
        <v>32</v>
      </c>
      <c r="AD2242" s="25">
        <v>11150</v>
      </c>
      <c r="AE2242" s="25">
        <v>0</v>
      </c>
      <c r="AF2242" s="25">
        <v>0</v>
      </c>
      <c r="AG2242" s="25">
        <v>0</v>
      </c>
      <c r="AH2242" s="25">
        <v>11150</v>
      </c>
      <c r="AI2242" s="16" t="s">
        <v>17030</v>
      </c>
    </row>
    <row r="2243" spans="1:35" ht="30" x14ac:dyDescent="0.25">
      <c r="A2243" s="17">
        <v>120861</v>
      </c>
      <c r="B2243" s="18">
        <v>2</v>
      </c>
      <c r="C2243" s="16" t="s">
        <v>73</v>
      </c>
      <c r="D2243" s="21">
        <v>41842</v>
      </c>
      <c r="E2243" s="16" t="s">
        <v>1843</v>
      </c>
      <c r="F2243" s="21">
        <v>44215</v>
      </c>
      <c r="G2243" s="16" t="s">
        <v>75</v>
      </c>
      <c r="H2243" s="26" t="s">
        <v>286</v>
      </c>
      <c r="M2243" s="26" t="s">
        <v>17029</v>
      </c>
      <c r="N2243" s="26" t="s">
        <v>17028</v>
      </c>
      <c r="O2243" s="16" t="s">
        <v>60</v>
      </c>
      <c r="P2243" s="26" t="s">
        <v>67</v>
      </c>
      <c r="T2243" s="22">
        <v>0</v>
      </c>
      <c r="W2243" s="20" t="s">
        <v>43</v>
      </c>
      <c r="X2243" s="16" t="s">
        <v>78</v>
      </c>
      <c r="Z2243" s="24" t="s">
        <v>32</v>
      </c>
      <c r="AA2243" s="24" t="s">
        <v>32</v>
      </c>
      <c r="AB2243" s="24" t="s">
        <v>32</v>
      </c>
      <c r="AC2243" s="24" t="s">
        <v>32</v>
      </c>
      <c r="AD2243" s="25">
        <v>22031</v>
      </c>
      <c r="AE2243" s="25">
        <v>7000</v>
      </c>
      <c r="AF2243" s="25">
        <v>0</v>
      </c>
      <c r="AG2243" s="25">
        <v>0</v>
      </c>
      <c r="AH2243" s="25">
        <v>29031</v>
      </c>
      <c r="AI2243" s="16" t="s">
        <v>17027</v>
      </c>
    </row>
    <row r="2244" spans="1:35" ht="30" x14ac:dyDescent="0.25">
      <c r="A2244" s="17">
        <v>120868</v>
      </c>
      <c r="B2244" s="18">
        <v>3</v>
      </c>
      <c r="C2244" s="16" t="s">
        <v>31</v>
      </c>
      <c r="D2244" s="21">
        <v>41842</v>
      </c>
      <c r="E2244" s="16" t="s">
        <v>1843</v>
      </c>
      <c r="F2244" s="21">
        <v>44215</v>
      </c>
      <c r="G2244" s="16" t="s">
        <v>75</v>
      </c>
      <c r="H2244" s="26" t="s">
        <v>69</v>
      </c>
      <c r="M2244" s="26" t="s">
        <v>2105</v>
      </c>
      <c r="N2244" s="26" t="s">
        <v>2106</v>
      </c>
      <c r="O2244" s="16" t="s">
        <v>60</v>
      </c>
      <c r="P2244" s="26" t="s">
        <v>67</v>
      </c>
      <c r="T2244" s="23" t="s">
        <v>32</v>
      </c>
      <c r="W2244" s="20" t="s">
        <v>43</v>
      </c>
      <c r="X2244" s="16" t="s">
        <v>44</v>
      </c>
      <c r="Z2244" s="25">
        <v>0</v>
      </c>
      <c r="AA2244" s="25">
        <v>0</v>
      </c>
      <c r="AB2244" s="25">
        <v>163447</v>
      </c>
      <c r="AC2244" s="25">
        <v>0</v>
      </c>
      <c r="AD2244" s="25">
        <v>18540</v>
      </c>
      <c r="AE2244" s="25">
        <v>0</v>
      </c>
      <c r="AF2244" s="25">
        <v>163447</v>
      </c>
      <c r="AG2244" s="25">
        <v>0</v>
      </c>
      <c r="AH2244" s="25">
        <v>181987</v>
      </c>
      <c r="AI2244" s="16" t="s">
        <v>2107</v>
      </c>
    </row>
    <row r="2245" spans="1:35" ht="30" x14ac:dyDescent="0.25">
      <c r="A2245" s="17">
        <v>120869</v>
      </c>
      <c r="B2245" s="18">
        <v>3</v>
      </c>
      <c r="C2245" s="16" t="s">
        <v>73</v>
      </c>
      <c r="D2245" s="21">
        <v>41842</v>
      </c>
      <c r="E2245" s="16" t="s">
        <v>1843</v>
      </c>
      <c r="F2245" s="21">
        <v>44340</v>
      </c>
      <c r="G2245" s="16" t="s">
        <v>832</v>
      </c>
      <c r="H2245" s="26" t="s">
        <v>389</v>
      </c>
      <c r="M2245" s="26" t="s">
        <v>17026</v>
      </c>
      <c r="N2245" s="26" t="s">
        <v>17025</v>
      </c>
      <c r="O2245" s="16" t="s">
        <v>60</v>
      </c>
      <c r="P2245" s="26" t="s">
        <v>67</v>
      </c>
      <c r="T2245" s="23" t="s">
        <v>32</v>
      </c>
      <c r="W2245" s="20" t="s">
        <v>43</v>
      </c>
      <c r="X2245" s="16" t="s">
        <v>4555</v>
      </c>
      <c r="Z2245" s="24" t="s">
        <v>32</v>
      </c>
      <c r="AA2245" s="24" t="s">
        <v>32</v>
      </c>
      <c r="AB2245" s="24" t="s">
        <v>32</v>
      </c>
      <c r="AC2245" s="24" t="s">
        <v>32</v>
      </c>
      <c r="AD2245" s="25">
        <v>15257</v>
      </c>
      <c r="AE2245" s="25">
        <v>0</v>
      </c>
      <c r="AF2245" s="25">
        <v>0</v>
      </c>
      <c r="AG2245" s="25">
        <v>0</v>
      </c>
      <c r="AH2245" s="25">
        <v>15257</v>
      </c>
      <c r="AI2245" s="16" t="s">
        <v>17024</v>
      </c>
    </row>
    <row r="2246" spans="1:35" ht="45" x14ac:dyDescent="0.25">
      <c r="A2246" s="17">
        <v>120875</v>
      </c>
      <c r="B2246" s="18">
        <v>4</v>
      </c>
      <c r="C2246" s="16" t="s">
        <v>73</v>
      </c>
      <c r="D2246" s="21">
        <v>41842</v>
      </c>
      <c r="E2246" s="16" t="s">
        <v>1843</v>
      </c>
      <c r="F2246" s="21">
        <v>44215</v>
      </c>
      <c r="G2246" s="16" t="s">
        <v>75</v>
      </c>
      <c r="H2246" s="26" t="s">
        <v>270</v>
      </c>
      <c r="M2246" s="26" t="s">
        <v>17023</v>
      </c>
      <c r="N2246" s="26" t="s">
        <v>17022</v>
      </c>
      <c r="O2246" s="16" t="s">
        <v>60</v>
      </c>
      <c r="P2246" s="26" t="s">
        <v>67</v>
      </c>
      <c r="T2246" s="22">
        <v>0</v>
      </c>
      <c r="W2246" s="20" t="s">
        <v>43</v>
      </c>
      <c r="X2246" s="16" t="s">
        <v>44</v>
      </c>
      <c r="Z2246" s="24" t="s">
        <v>32</v>
      </c>
      <c r="AA2246" s="24" t="s">
        <v>32</v>
      </c>
      <c r="AB2246" s="24" t="s">
        <v>32</v>
      </c>
      <c r="AC2246" s="24" t="s">
        <v>32</v>
      </c>
      <c r="AD2246" s="25">
        <v>12415</v>
      </c>
      <c r="AE2246" s="25">
        <v>7500</v>
      </c>
      <c r="AF2246" s="25">
        <v>0</v>
      </c>
      <c r="AG2246" s="25">
        <v>0</v>
      </c>
      <c r="AH2246" s="25">
        <v>19915</v>
      </c>
      <c r="AI2246" s="16" t="s">
        <v>17021</v>
      </c>
    </row>
    <row r="2247" spans="1:35" x14ac:dyDescent="0.25">
      <c r="A2247" s="17">
        <v>120939</v>
      </c>
      <c r="B2247" s="18">
        <v>3</v>
      </c>
      <c r="C2247" s="16" t="s">
        <v>73</v>
      </c>
      <c r="D2247" s="21">
        <v>41852</v>
      </c>
      <c r="E2247" s="16" t="s">
        <v>486</v>
      </c>
      <c r="F2247" s="21">
        <v>44210</v>
      </c>
      <c r="G2247" s="16" t="s">
        <v>75</v>
      </c>
      <c r="H2247" s="26" t="s">
        <v>64</v>
      </c>
      <c r="I2247" s="16" t="s">
        <v>686</v>
      </c>
      <c r="J2247" s="20" t="s">
        <v>116</v>
      </c>
      <c r="L2247" s="16" t="s">
        <v>116</v>
      </c>
      <c r="M2247" s="26" t="s">
        <v>17020</v>
      </c>
      <c r="N2247" s="26" t="s">
        <v>2343</v>
      </c>
      <c r="O2247" s="16" t="s">
        <v>188</v>
      </c>
      <c r="P2247" s="26" t="s">
        <v>188</v>
      </c>
      <c r="Q2247" s="26" t="s">
        <v>2343</v>
      </c>
      <c r="R2247" s="16" t="s">
        <v>139</v>
      </c>
      <c r="S2247" s="16" t="s">
        <v>84</v>
      </c>
      <c r="T2247" s="22">
        <v>3.57</v>
      </c>
      <c r="V2247" s="16" t="s">
        <v>1179</v>
      </c>
      <c r="W2247" s="20" t="s">
        <v>43</v>
      </c>
      <c r="X2247" s="16" t="s">
        <v>78</v>
      </c>
      <c r="Z2247" s="24" t="s">
        <v>32</v>
      </c>
      <c r="AA2247" s="24" t="s">
        <v>32</v>
      </c>
      <c r="AB2247" s="24" t="s">
        <v>32</v>
      </c>
      <c r="AC2247" s="24" t="s">
        <v>32</v>
      </c>
      <c r="AD2247" s="24" t="s">
        <v>32</v>
      </c>
      <c r="AE2247" s="24" t="s">
        <v>32</v>
      </c>
      <c r="AF2247" s="24" t="s">
        <v>32</v>
      </c>
      <c r="AG2247" s="24" t="s">
        <v>32</v>
      </c>
      <c r="AH2247" s="24" t="s">
        <v>32</v>
      </c>
    </row>
    <row r="2248" spans="1:35" ht="30" x14ac:dyDescent="0.25">
      <c r="A2248" s="17">
        <v>120959</v>
      </c>
      <c r="B2248" s="18">
        <v>3</v>
      </c>
      <c r="C2248" s="16" t="s">
        <v>31</v>
      </c>
      <c r="D2248" s="21">
        <v>41857</v>
      </c>
      <c r="E2248" s="16" t="s">
        <v>1314</v>
      </c>
      <c r="F2248" s="21">
        <v>44138</v>
      </c>
      <c r="G2248" s="16" t="s">
        <v>832</v>
      </c>
      <c r="H2248" s="26" t="s">
        <v>389</v>
      </c>
      <c r="I2248" s="16" t="s">
        <v>2108</v>
      </c>
      <c r="J2248" s="20" t="s">
        <v>116</v>
      </c>
      <c r="K2248" s="16" t="s">
        <v>655</v>
      </c>
      <c r="L2248" s="16" t="s">
        <v>116</v>
      </c>
      <c r="M2248" s="26" t="s">
        <v>2109</v>
      </c>
      <c r="N2248" s="26" t="s">
        <v>627</v>
      </c>
      <c r="O2248" s="16" t="s">
        <v>632</v>
      </c>
      <c r="P2248" s="26" t="s">
        <v>627</v>
      </c>
      <c r="R2248" s="16" t="s">
        <v>139</v>
      </c>
      <c r="S2248" s="16" t="s">
        <v>42</v>
      </c>
      <c r="T2248" s="22">
        <v>0.4</v>
      </c>
      <c r="U2248" s="21">
        <v>44113</v>
      </c>
      <c r="W2248" s="20" t="s">
        <v>43</v>
      </c>
      <c r="X2248" s="16" t="s">
        <v>78</v>
      </c>
      <c r="Z2248" s="25">
        <v>17000</v>
      </c>
      <c r="AA2248" s="25">
        <v>17500</v>
      </c>
      <c r="AB2248" s="25">
        <v>659862</v>
      </c>
      <c r="AC2248" s="25">
        <v>0</v>
      </c>
      <c r="AD2248" s="25">
        <v>150000</v>
      </c>
      <c r="AE2248" s="25">
        <v>70500</v>
      </c>
      <c r="AF2248" s="25">
        <v>659862</v>
      </c>
      <c r="AG2248" s="25">
        <v>0</v>
      </c>
      <c r="AH2248" s="25">
        <v>880362</v>
      </c>
      <c r="AI2248" s="16" t="s">
        <v>2110</v>
      </c>
    </row>
    <row r="2249" spans="1:35" ht="30" x14ac:dyDescent="0.25">
      <c r="A2249" s="17">
        <v>120960</v>
      </c>
      <c r="B2249" s="18">
        <v>4</v>
      </c>
      <c r="C2249" s="16" t="s">
        <v>73</v>
      </c>
      <c r="D2249" s="21">
        <v>41857</v>
      </c>
      <c r="E2249" s="16" t="s">
        <v>1314</v>
      </c>
      <c r="F2249" s="21">
        <v>44130</v>
      </c>
      <c r="G2249" s="16" t="s">
        <v>105</v>
      </c>
      <c r="H2249" s="26" t="s">
        <v>126</v>
      </c>
      <c r="I2249" s="16" t="s">
        <v>2111</v>
      </c>
      <c r="J2249" s="20" t="s">
        <v>116</v>
      </c>
      <c r="L2249" s="16" t="s">
        <v>116</v>
      </c>
      <c r="M2249" s="26" t="s">
        <v>2112</v>
      </c>
      <c r="N2249" s="26" t="s">
        <v>2113</v>
      </c>
      <c r="O2249" s="16" t="s">
        <v>632</v>
      </c>
      <c r="P2249" s="26" t="s">
        <v>627</v>
      </c>
      <c r="T2249" s="22">
        <v>0</v>
      </c>
      <c r="U2249" s="21">
        <v>44477</v>
      </c>
      <c r="W2249" s="20" t="s">
        <v>43</v>
      </c>
      <c r="X2249" s="16" t="s">
        <v>140</v>
      </c>
      <c r="Z2249" s="25">
        <v>44000</v>
      </c>
      <c r="AA2249" s="25">
        <v>0</v>
      </c>
      <c r="AB2249" s="25">
        <v>0</v>
      </c>
      <c r="AC2249" s="25">
        <v>0</v>
      </c>
      <c r="AD2249" s="25">
        <v>84000</v>
      </c>
      <c r="AE2249" s="25">
        <v>0</v>
      </c>
      <c r="AF2249" s="25">
        <v>0</v>
      </c>
      <c r="AG2249" s="25">
        <v>0</v>
      </c>
      <c r="AH2249" s="25">
        <v>84000</v>
      </c>
      <c r="AI2249" s="16" t="s">
        <v>2114</v>
      </c>
    </row>
    <row r="2250" spans="1:35" x14ac:dyDescent="0.25">
      <c r="A2250" s="17">
        <v>120970</v>
      </c>
      <c r="B2250" s="18">
        <v>6</v>
      </c>
      <c r="C2250" s="16" t="s">
        <v>73</v>
      </c>
      <c r="D2250" s="21">
        <v>41857</v>
      </c>
      <c r="E2250" s="16" t="s">
        <v>17019</v>
      </c>
      <c r="F2250" s="21">
        <v>41857</v>
      </c>
      <c r="G2250" s="16" t="s">
        <v>17019</v>
      </c>
      <c r="H2250" s="26" t="s">
        <v>76</v>
      </c>
      <c r="M2250" s="26" t="s">
        <v>17018</v>
      </c>
      <c r="O2250" s="16" t="s">
        <v>1865</v>
      </c>
      <c r="P2250" s="26" t="s">
        <v>1865</v>
      </c>
      <c r="T2250" s="23" t="s">
        <v>32</v>
      </c>
      <c r="W2250" s="20" t="s">
        <v>43</v>
      </c>
      <c r="Z2250" s="24" t="s">
        <v>32</v>
      </c>
      <c r="AA2250" s="24" t="s">
        <v>32</v>
      </c>
      <c r="AB2250" s="24" t="s">
        <v>32</v>
      </c>
      <c r="AC2250" s="24" t="s">
        <v>32</v>
      </c>
      <c r="AD2250" s="25">
        <v>0</v>
      </c>
      <c r="AE2250" s="25">
        <v>0</v>
      </c>
      <c r="AF2250" s="25">
        <v>-60000</v>
      </c>
      <c r="AG2250" s="25">
        <v>0</v>
      </c>
      <c r="AH2250" s="25">
        <v>-60000</v>
      </c>
      <c r="AI2250" s="16" t="s">
        <v>17017</v>
      </c>
    </row>
    <row r="2251" spans="1:35" x14ac:dyDescent="0.25">
      <c r="A2251" s="17">
        <v>121034</v>
      </c>
      <c r="B2251" s="18">
        <v>1</v>
      </c>
      <c r="C2251" s="16" t="s">
        <v>474</v>
      </c>
      <c r="D2251" s="21">
        <v>41870</v>
      </c>
      <c r="E2251" s="16" t="s">
        <v>486</v>
      </c>
      <c r="F2251" s="21">
        <v>44281</v>
      </c>
      <c r="G2251" s="16" t="s">
        <v>75</v>
      </c>
      <c r="H2251" s="26" t="s">
        <v>146</v>
      </c>
      <c r="I2251" s="16" t="s">
        <v>10632</v>
      </c>
      <c r="J2251" s="20" t="s">
        <v>116</v>
      </c>
      <c r="L2251" s="16" t="s">
        <v>116</v>
      </c>
      <c r="M2251" s="26" t="s">
        <v>10631</v>
      </c>
      <c r="O2251" s="16" t="s">
        <v>188</v>
      </c>
      <c r="P2251" s="26" t="s">
        <v>443</v>
      </c>
      <c r="Q2251" s="26" t="s">
        <v>17016</v>
      </c>
      <c r="R2251" s="16" t="s">
        <v>139</v>
      </c>
      <c r="S2251" s="16" t="s">
        <v>84</v>
      </c>
      <c r="T2251" s="22">
        <v>12.07</v>
      </c>
      <c r="U2251" s="21">
        <v>42048</v>
      </c>
      <c r="V2251" s="16" t="s">
        <v>3998</v>
      </c>
      <c r="W2251" s="20" t="s">
        <v>43</v>
      </c>
      <c r="X2251" s="16" t="s">
        <v>78</v>
      </c>
      <c r="Z2251" s="24" t="s">
        <v>32</v>
      </c>
      <c r="AA2251" s="24" t="s">
        <v>32</v>
      </c>
      <c r="AB2251" s="24" t="s">
        <v>32</v>
      </c>
      <c r="AC2251" s="24" t="s">
        <v>32</v>
      </c>
      <c r="AD2251" s="25">
        <v>0</v>
      </c>
      <c r="AE2251" s="25">
        <v>0</v>
      </c>
      <c r="AF2251" s="25">
        <v>110650</v>
      </c>
      <c r="AG2251" s="25">
        <v>389000</v>
      </c>
      <c r="AH2251" s="25">
        <v>499650</v>
      </c>
      <c r="AI2251" s="16" t="s">
        <v>17015</v>
      </c>
    </row>
    <row r="2252" spans="1:35" ht="30" x14ac:dyDescent="0.25">
      <c r="A2252" s="17">
        <v>121038</v>
      </c>
      <c r="B2252" s="18">
        <v>3</v>
      </c>
      <c r="C2252" s="16" t="s">
        <v>474</v>
      </c>
      <c r="D2252" s="21">
        <v>41870</v>
      </c>
      <c r="E2252" s="16" t="s">
        <v>1314</v>
      </c>
      <c r="F2252" s="21">
        <v>44176</v>
      </c>
      <c r="G2252" s="16" t="s">
        <v>832</v>
      </c>
      <c r="H2252" s="26" t="s">
        <v>362</v>
      </c>
      <c r="I2252" s="16" t="s">
        <v>477</v>
      </c>
      <c r="J2252" s="20" t="s">
        <v>116</v>
      </c>
      <c r="L2252" s="16" t="s">
        <v>116</v>
      </c>
      <c r="M2252" s="26" t="s">
        <v>17014</v>
      </c>
      <c r="O2252" s="16" t="s">
        <v>632</v>
      </c>
      <c r="P2252" s="26" t="s">
        <v>453</v>
      </c>
      <c r="T2252" s="22">
        <v>3.1</v>
      </c>
      <c r="U2252" s="21">
        <v>43742</v>
      </c>
      <c r="W2252" s="20" t="s">
        <v>43</v>
      </c>
      <c r="X2252" s="16" t="s">
        <v>140</v>
      </c>
      <c r="Z2252" s="24" t="s">
        <v>32</v>
      </c>
      <c r="AA2252" s="24" t="s">
        <v>32</v>
      </c>
      <c r="AB2252" s="24" t="s">
        <v>32</v>
      </c>
      <c r="AC2252" s="24" t="s">
        <v>32</v>
      </c>
      <c r="AD2252" s="25">
        <v>60000</v>
      </c>
      <c r="AE2252" s="25">
        <v>0</v>
      </c>
      <c r="AF2252" s="25">
        <v>169520</v>
      </c>
      <c r="AG2252" s="25">
        <v>0</v>
      </c>
      <c r="AH2252" s="25">
        <v>229520</v>
      </c>
      <c r="AI2252" s="16" t="s">
        <v>17013</v>
      </c>
    </row>
    <row r="2253" spans="1:35" ht="30" x14ac:dyDescent="0.25">
      <c r="A2253" s="17">
        <v>121045</v>
      </c>
      <c r="B2253" s="18">
        <v>4</v>
      </c>
      <c r="C2253" s="16" t="s">
        <v>73</v>
      </c>
      <c r="D2253" s="21">
        <v>41871</v>
      </c>
      <c r="E2253" s="16" t="s">
        <v>1517</v>
      </c>
      <c r="F2253" s="21">
        <v>44006</v>
      </c>
      <c r="G2253" s="16" t="s">
        <v>2470</v>
      </c>
      <c r="H2253" s="26" t="s">
        <v>634</v>
      </c>
      <c r="I2253" s="16" t="s">
        <v>1518</v>
      </c>
      <c r="J2253" s="20" t="s">
        <v>1518</v>
      </c>
      <c r="M2253" s="26" t="s">
        <v>17012</v>
      </c>
      <c r="N2253" s="26" t="s">
        <v>17011</v>
      </c>
      <c r="O2253" s="16" t="s">
        <v>1520</v>
      </c>
      <c r="P2253" s="26" t="s">
        <v>3298</v>
      </c>
      <c r="R2253" s="16" t="s">
        <v>139</v>
      </c>
      <c r="S2253" s="16" t="s">
        <v>42</v>
      </c>
      <c r="T2253" s="23" t="s">
        <v>32</v>
      </c>
      <c r="W2253" s="20" t="s">
        <v>43</v>
      </c>
      <c r="X2253" s="16" t="s">
        <v>44</v>
      </c>
      <c r="Z2253" s="24" t="s">
        <v>32</v>
      </c>
      <c r="AA2253" s="24" t="s">
        <v>32</v>
      </c>
      <c r="AB2253" s="24" t="s">
        <v>32</v>
      </c>
      <c r="AC2253" s="24" t="s">
        <v>32</v>
      </c>
      <c r="AD2253" s="24" t="s">
        <v>32</v>
      </c>
      <c r="AE2253" s="24" t="s">
        <v>32</v>
      </c>
      <c r="AF2253" s="24" t="s">
        <v>32</v>
      </c>
      <c r="AG2253" s="24" t="s">
        <v>32</v>
      </c>
      <c r="AH2253" s="24" t="s">
        <v>32</v>
      </c>
      <c r="AI2253" s="16" t="s">
        <v>17010</v>
      </c>
    </row>
    <row r="2254" spans="1:35" ht="30" x14ac:dyDescent="0.25">
      <c r="A2254" s="17">
        <v>121051</v>
      </c>
      <c r="B2254" s="18">
        <v>2</v>
      </c>
      <c r="C2254" s="16" t="s">
        <v>73</v>
      </c>
      <c r="D2254" s="21">
        <v>41873</v>
      </c>
      <c r="E2254" s="16" t="s">
        <v>1314</v>
      </c>
      <c r="F2254" s="21">
        <v>44362</v>
      </c>
      <c r="G2254" s="16" t="s">
        <v>109</v>
      </c>
      <c r="H2254" s="26" t="s">
        <v>286</v>
      </c>
      <c r="I2254" s="16" t="s">
        <v>680</v>
      </c>
      <c r="J2254" s="20" t="s">
        <v>116</v>
      </c>
      <c r="L2254" s="16" t="s">
        <v>116</v>
      </c>
      <c r="M2254" s="26" t="s">
        <v>17009</v>
      </c>
      <c r="N2254" s="26" t="s">
        <v>453</v>
      </c>
      <c r="O2254" s="16" t="s">
        <v>632</v>
      </c>
      <c r="P2254" s="26" t="s">
        <v>453</v>
      </c>
      <c r="T2254" s="22">
        <v>1.33</v>
      </c>
      <c r="W2254" s="20" t="s">
        <v>43</v>
      </c>
      <c r="X2254" s="16" t="s">
        <v>78</v>
      </c>
      <c r="Z2254" s="24" t="s">
        <v>32</v>
      </c>
      <c r="AA2254" s="24" t="s">
        <v>32</v>
      </c>
      <c r="AB2254" s="24" t="s">
        <v>32</v>
      </c>
      <c r="AC2254" s="24" t="s">
        <v>32</v>
      </c>
      <c r="AD2254" s="25">
        <v>42500</v>
      </c>
      <c r="AE2254" s="25">
        <v>0</v>
      </c>
      <c r="AF2254" s="25">
        <v>0</v>
      </c>
      <c r="AG2254" s="25">
        <v>0</v>
      </c>
      <c r="AH2254" s="25">
        <v>42500</v>
      </c>
      <c r="AI2254" s="16" t="s">
        <v>17008</v>
      </c>
    </row>
    <row r="2255" spans="1:35" ht="30" x14ac:dyDescent="0.25">
      <c r="A2255" s="17">
        <v>121053</v>
      </c>
      <c r="B2255" s="18">
        <v>2</v>
      </c>
      <c r="C2255" s="16" t="s">
        <v>73</v>
      </c>
      <c r="D2255" s="21">
        <v>41877</v>
      </c>
      <c r="E2255" s="16" t="s">
        <v>1314</v>
      </c>
      <c r="F2255" s="21">
        <v>44362</v>
      </c>
      <c r="G2255" s="16" t="s">
        <v>109</v>
      </c>
      <c r="H2255" s="26" t="s">
        <v>212</v>
      </c>
      <c r="I2255" s="16" t="s">
        <v>8805</v>
      </c>
      <c r="J2255" s="20" t="s">
        <v>116</v>
      </c>
      <c r="L2255" s="16" t="s">
        <v>116</v>
      </c>
      <c r="M2255" s="26" t="s">
        <v>17007</v>
      </c>
      <c r="N2255" s="26" t="s">
        <v>453</v>
      </c>
      <c r="O2255" s="16" t="s">
        <v>632</v>
      </c>
      <c r="P2255" s="26" t="s">
        <v>453</v>
      </c>
      <c r="T2255" s="22">
        <v>0</v>
      </c>
      <c r="W2255" s="20" t="s">
        <v>43</v>
      </c>
      <c r="X2255" s="16" t="s">
        <v>78</v>
      </c>
      <c r="Z2255" s="24" t="s">
        <v>32</v>
      </c>
      <c r="AA2255" s="24" t="s">
        <v>32</v>
      </c>
      <c r="AB2255" s="24" t="s">
        <v>32</v>
      </c>
      <c r="AC2255" s="24" t="s">
        <v>32</v>
      </c>
      <c r="AD2255" s="25">
        <v>42000</v>
      </c>
      <c r="AE2255" s="25">
        <v>0</v>
      </c>
      <c r="AF2255" s="25">
        <v>0</v>
      </c>
      <c r="AG2255" s="25">
        <v>0</v>
      </c>
      <c r="AH2255" s="25">
        <v>42000</v>
      </c>
      <c r="AI2255" s="16" t="s">
        <v>17006</v>
      </c>
    </row>
    <row r="2256" spans="1:35" x14ac:dyDescent="0.25">
      <c r="A2256" s="17">
        <v>121058</v>
      </c>
      <c r="B2256" s="18">
        <v>2</v>
      </c>
      <c r="C2256" s="16" t="s">
        <v>73</v>
      </c>
      <c r="D2256" s="21">
        <v>41877</v>
      </c>
      <c r="E2256" s="16" t="s">
        <v>142</v>
      </c>
      <c r="F2256" s="21">
        <v>43500</v>
      </c>
      <c r="G2256" s="16" t="s">
        <v>75</v>
      </c>
      <c r="H2256" s="26" t="s">
        <v>371</v>
      </c>
      <c r="I2256" s="16" t="s">
        <v>5699</v>
      </c>
      <c r="J2256" s="20" t="s">
        <v>116</v>
      </c>
      <c r="L2256" s="16" t="s">
        <v>116</v>
      </c>
      <c r="M2256" s="26" t="s">
        <v>17005</v>
      </c>
      <c r="O2256" s="16" t="s">
        <v>151</v>
      </c>
      <c r="P2256" s="26" t="s">
        <v>198</v>
      </c>
      <c r="R2256" s="16" t="s">
        <v>139</v>
      </c>
      <c r="S2256" s="16" t="s">
        <v>84</v>
      </c>
      <c r="T2256" s="22">
        <v>0</v>
      </c>
      <c r="W2256" s="20" t="s">
        <v>43</v>
      </c>
      <c r="X2256" s="16" t="s">
        <v>78</v>
      </c>
      <c r="Z2256" s="24" t="s">
        <v>32</v>
      </c>
      <c r="AA2256" s="24" t="s">
        <v>32</v>
      </c>
      <c r="AB2256" s="24" t="s">
        <v>32</v>
      </c>
      <c r="AC2256" s="24" t="s">
        <v>32</v>
      </c>
      <c r="AD2256" s="25">
        <v>0</v>
      </c>
      <c r="AE2256" s="25">
        <v>0</v>
      </c>
      <c r="AF2256" s="25">
        <v>10000</v>
      </c>
      <c r="AG2256" s="25">
        <v>0</v>
      </c>
      <c r="AH2256" s="25">
        <v>10000</v>
      </c>
      <c r="AI2256" s="16" t="s">
        <v>17004</v>
      </c>
    </row>
    <row r="2257" spans="1:35" ht="30" x14ac:dyDescent="0.25">
      <c r="A2257" s="17">
        <v>121060</v>
      </c>
      <c r="B2257" s="18">
        <v>4</v>
      </c>
      <c r="C2257" s="16" t="s">
        <v>47</v>
      </c>
      <c r="D2257" s="21">
        <v>41877</v>
      </c>
      <c r="E2257" s="16" t="s">
        <v>1314</v>
      </c>
      <c r="F2257" s="21">
        <v>43419</v>
      </c>
      <c r="G2257" s="16" t="s">
        <v>103</v>
      </c>
      <c r="H2257" s="26" t="s">
        <v>349</v>
      </c>
      <c r="I2257" s="16" t="s">
        <v>2115</v>
      </c>
      <c r="K2257" s="16" t="s">
        <v>2116</v>
      </c>
      <c r="L2257" s="16" t="s">
        <v>37</v>
      </c>
      <c r="M2257" s="26" t="s">
        <v>2117</v>
      </c>
      <c r="N2257" s="26" t="s">
        <v>453</v>
      </c>
      <c r="O2257" s="16" t="s">
        <v>632</v>
      </c>
      <c r="P2257" s="26" t="s">
        <v>453</v>
      </c>
      <c r="T2257" s="22">
        <v>8.5</v>
      </c>
      <c r="U2257" s="21">
        <v>43077</v>
      </c>
      <c r="W2257" s="20" t="s">
        <v>43</v>
      </c>
      <c r="X2257" s="16" t="s">
        <v>1453</v>
      </c>
      <c r="Z2257" s="25">
        <v>-6993.17</v>
      </c>
      <c r="AA2257" s="25">
        <v>0</v>
      </c>
      <c r="AB2257" s="25">
        <v>100030.56</v>
      </c>
      <c r="AC2257" s="25">
        <v>0</v>
      </c>
      <c r="AD2257" s="25">
        <v>43006.83</v>
      </c>
      <c r="AE2257" s="25">
        <v>0</v>
      </c>
      <c r="AF2257" s="25">
        <v>680941.56</v>
      </c>
      <c r="AG2257" s="25">
        <v>0</v>
      </c>
      <c r="AH2257" s="25">
        <v>723948.39</v>
      </c>
      <c r="AI2257" s="16" t="s">
        <v>2118</v>
      </c>
    </row>
    <row r="2258" spans="1:35" x14ac:dyDescent="0.25">
      <c r="A2258" s="17">
        <v>121063</v>
      </c>
      <c r="B2258" s="18">
        <v>2</v>
      </c>
      <c r="C2258" s="16" t="s">
        <v>73</v>
      </c>
      <c r="D2258" s="21">
        <v>41877</v>
      </c>
      <c r="E2258" s="16" t="s">
        <v>33</v>
      </c>
      <c r="F2258" s="21">
        <v>44301</v>
      </c>
      <c r="G2258" s="16" t="s">
        <v>56</v>
      </c>
      <c r="H2258" s="26" t="s">
        <v>312</v>
      </c>
      <c r="I2258" s="16" t="s">
        <v>17003</v>
      </c>
      <c r="K2258" s="16" t="s">
        <v>17002</v>
      </c>
      <c r="L2258" s="16" t="s">
        <v>37</v>
      </c>
      <c r="M2258" s="26" t="s">
        <v>17001</v>
      </c>
      <c r="O2258" s="16" t="s">
        <v>39</v>
      </c>
      <c r="P2258" s="26" t="s">
        <v>40</v>
      </c>
      <c r="R2258" s="16" t="s">
        <v>41</v>
      </c>
      <c r="S2258" s="16" t="s">
        <v>42</v>
      </c>
      <c r="T2258" s="22">
        <v>0</v>
      </c>
      <c r="W2258" s="20" t="s">
        <v>43</v>
      </c>
      <c r="X2258" s="16" t="s">
        <v>44</v>
      </c>
      <c r="Y2258" s="26" t="s">
        <v>17000</v>
      </c>
      <c r="Z2258" s="24" t="s">
        <v>32</v>
      </c>
      <c r="AA2258" s="24" t="s">
        <v>32</v>
      </c>
      <c r="AB2258" s="24" t="s">
        <v>32</v>
      </c>
      <c r="AC2258" s="24" t="s">
        <v>32</v>
      </c>
      <c r="AD2258" s="24" t="s">
        <v>32</v>
      </c>
      <c r="AE2258" s="24" t="s">
        <v>32</v>
      </c>
      <c r="AF2258" s="24" t="s">
        <v>32</v>
      </c>
      <c r="AG2258" s="24" t="s">
        <v>32</v>
      </c>
      <c r="AH2258" s="24" t="s">
        <v>32</v>
      </c>
      <c r="AI2258" s="16" t="s">
        <v>16999</v>
      </c>
    </row>
    <row r="2259" spans="1:35" x14ac:dyDescent="0.25">
      <c r="A2259" s="17">
        <v>121071.06</v>
      </c>
      <c r="B2259" s="18">
        <v>6</v>
      </c>
      <c r="C2259" s="16" t="s">
        <v>73</v>
      </c>
      <c r="D2259" s="21">
        <v>42842</v>
      </c>
      <c r="E2259" s="16" t="s">
        <v>74</v>
      </c>
      <c r="F2259" s="21">
        <v>44056</v>
      </c>
      <c r="G2259" s="16" t="s">
        <v>82</v>
      </c>
      <c r="H2259" s="26" t="s">
        <v>76</v>
      </c>
      <c r="M2259" s="26" t="s">
        <v>2119</v>
      </c>
      <c r="N2259" s="26" t="s">
        <v>2119</v>
      </c>
      <c r="O2259" s="16" t="s">
        <v>78</v>
      </c>
      <c r="P2259" s="26" t="s">
        <v>760</v>
      </c>
      <c r="T2259" s="22">
        <v>0</v>
      </c>
      <c r="W2259" s="20" t="s">
        <v>43</v>
      </c>
      <c r="Z2259" s="25">
        <v>0</v>
      </c>
      <c r="AA2259" s="25">
        <v>0</v>
      </c>
      <c r="AB2259" s="25">
        <v>0</v>
      </c>
      <c r="AC2259" s="25">
        <v>0</v>
      </c>
      <c r="AD2259" s="25">
        <v>0</v>
      </c>
      <c r="AE2259" s="25">
        <v>0</v>
      </c>
      <c r="AF2259" s="25">
        <v>0</v>
      </c>
      <c r="AG2259" s="25">
        <v>0</v>
      </c>
      <c r="AH2259" s="25">
        <v>100000</v>
      </c>
    </row>
    <row r="2260" spans="1:35" ht="45" x14ac:dyDescent="0.25">
      <c r="A2260" s="17">
        <v>121073</v>
      </c>
      <c r="B2260" s="18">
        <v>3</v>
      </c>
      <c r="C2260" s="16" t="s">
        <v>73</v>
      </c>
      <c r="D2260" s="21">
        <v>41878</v>
      </c>
      <c r="E2260" s="16" t="s">
        <v>1207</v>
      </c>
      <c r="F2260" s="21">
        <v>44217</v>
      </c>
      <c r="G2260" s="16" t="s">
        <v>108</v>
      </c>
      <c r="H2260" s="26" t="s">
        <v>98</v>
      </c>
      <c r="I2260" s="16" t="s">
        <v>7419</v>
      </c>
      <c r="J2260" s="20" t="s">
        <v>116</v>
      </c>
      <c r="L2260" s="16" t="s">
        <v>116</v>
      </c>
      <c r="M2260" s="26" t="s">
        <v>16998</v>
      </c>
      <c r="N2260" s="26" t="s">
        <v>631</v>
      </c>
      <c r="O2260" s="16" t="s">
        <v>632</v>
      </c>
      <c r="P2260" s="26" t="s">
        <v>631</v>
      </c>
      <c r="R2260" s="16" t="s">
        <v>139</v>
      </c>
      <c r="S2260" s="16" t="s">
        <v>42</v>
      </c>
      <c r="T2260" s="22">
        <v>0.06</v>
      </c>
      <c r="U2260" s="21">
        <v>44428</v>
      </c>
      <c r="W2260" s="20" t="s">
        <v>43</v>
      </c>
      <c r="X2260" s="16" t="s">
        <v>140</v>
      </c>
      <c r="Z2260" s="24" t="s">
        <v>32</v>
      </c>
      <c r="AA2260" s="24" t="s">
        <v>32</v>
      </c>
      <c r="AB2260" s="24" t="s">
        <v>32</v>
      </c>
      <c r="AC2260" s="24" t="s">
        <v>32</v>
      </c>
      <c r="AD2260" s="25">
        <v>80000</v>
      </c>
      <c r="AE2260" s="25">
        <v>71500</v>
      </c>
      <c r="AF2260" s="25">
        <v>0</v>
      </c>
      <c r="AG2260" s="25">
        <v>0</v>
      </c>
      <c r="AH2260" s="25">
        <v>151500</v>
      </c>
      <c r="AI2260" s="16" t="s">
        <v>16997</v>
      </c>
    </row>
    <row r="2261" spans="1:35" ht="30" x14ac:dyDescent="0.25">
      <c r="A2261" s="17">
        <v>121079</v>
      </c>
      <c r="B2261" s="18">
        <v>2</v>
      </c>
      <c r="C2261" s="16" t="s">
        <v>47</v>
      </c>
      <c r="D2261" s="21">
        <v>41880</v>
      </c>
      <c r="E2261" s="16" t="s">
        <v>1314</v>
      </c>
      <c r="F2261" s="21">
        <v>44104</v>
      </c>
      <c r="G2261" s="16" t="s">
        <v>543</v>
      </c>
      <c r="H2261" s="26" t="s">
        <v>241</v>
      </c>
      <c r="I2261" s="16" t="s">
        <v>155</v>
      </c>
      <c r="J2261" s="20" t="s">
        <v>148</v>
      </c>
      <c r="L2261" s="16" t="s">
        <v>149</v>
      </c>
      <c r="M2261" s="26" t="s">
        <v>2120</v>
      </c>
      <c r="N2261" s="26" t="s">
        <v>2120</v>
      </c>
      <c r="O2261" s="16" t="s">
        <v>632</v>
      </c>
      <c r="P2261" s="26" t="s">
        <v>453</v>
      </c>
      <c r="T2261" s="22">
        <v>2.9</v>
      </c>
      <c r="U2261" s="21">
        <v>43441</v>
      </c>
      <c r="W2261" s="20" t="s">
        <v>43</v>
      </c>
      <c r="X2261" s="16" t="s">
        <v>454</v>
      </c>
      <c r="Z2261" s="25">
        <v>-19763.73</v>
      </c>
      <c r="AA2261" s="25">
        <v>0</v>
      </c>
      <c r="AB2261" s="25">
        <v>53011.19</v>
      </c>
      <c r="AC2261" s="25">
        <v>0</v>
      </c>
      <c r="AD2261" s="25">
        <v>25236.27</v>
      </c>
      <c r="AE2261" s="25">
        <v>0</v>
      </c>
      <c r="AF2261" s="25">
        <v>251461.19</v>
      </c>
      <c r="AG2261" s="25">
        <v>0</v>
      </c>
      <c r="AH2261" s="25">
        <v>276697.46000000002</v>
      </c>
      <c r="AI2261" s="16" t="s">
        <v>2121</v>
      </c>
    </row>
    <row r="2262" spans="1:35" x14ac:dyDescent="0.25">
      <c r="A2262" s="17">
        <v>121081</v>
      </c>
      <c r="B2262" s="18">
        <v>4</v>
      </c>
      <c r="C2262" s="16" t="s">
        <v>73</v>
      </c>
      <c r="D2262" s="21">
        <v>41880</v>
      </c>
      <c r="E2262" s="16" t="s">
        <v>486</v>
      </c>
      <c r="F2262" s="21">
        <v>44217</v>
      </c>
      <c r="G2262" s="16" t="s">
        <v>75</v>
      </c>
      <c r="H2262" s="26" t="s">
        <v>349</v>
      </c>
      <c r="I2262" s="16" t="s">
        <v>694</v>
      </c>
      <c r="J2262" s="20" t="s">
        <v>116</v>
      </c>
      <c r="L2262" s="16" t="s">
        <v>116</v>
      </c>
      <c r="M2262" s="26" t="s">
        <v>16996</v>
      </c>
      <c r="N2262" s="26" t="s">
        <v>2343</v>
      </c>
      <c r="O2262" s="16" t="s">
        <v>188</v>
      </c>
      <c r="P2262" s="26" t="s">
        <v>188</v>
      </c>
      <c r="Q2262" s="26" t="s">
        <v>2343</v>
      </c>
      <c r="R2262" s="16" t="s">
        <v>139</v>
      </c>
      <c r="S2262" s="16" t="s">
        <v>4621</v>
      </c>
      <c r="T2262" s="22">
        <v>5.0599999999999996</v>
      </c>
      <c r="V2262" s="16" t="s">
        <v>2358</v>
      </c>
      <c r="W2262" s="20" t="s">
        <v>43</v>
      </c>
      <c r="X2262" s="16" t="s">
        <v>511</v>
      </c>
      <c r="Z2262" s="24" t="s">
        <v>32</v>
      </c>
      <c r="AA2262" s="24" t="s">
        <v>32</v>
      </c>
      <c r="AB2262" s="24" t="s">
        <v>32</v>
      </c>
      <c r="AC2262" s="24" t="s">
        <v>32</v>
      </c>
      <c r="AD2262" s="24" t="s">
        <v>32</v>
      </c>
      <c r="AE2262" s="24" t="s">
        <v>32</v>
      </c>
      <c r="AF2262" s="24" t="s">
        <v>32</v>
      </c>
      <c r="AG2262" s="24" t="s">
        <v>32</v>
      </c>
      <c r="AH2262" s="24" t="s">
        <v>32</v>
      </c>
    </row>
    <row r="2263" spans="1:35" ht="45" x14ac:dyDescent="0.25">
      <c r="A2263" s="17">
        <v>121356</v>
      </c>
      <c r="B2263" s="18">
        <v>4</v>
      </c>
      <c r="C2263" s="16" t="s">
        <v>474</v>
      </c>
      <c r="D2263" s="21">
        <v>41886</v>
      </c>
      <c r="E2263" s="16" t="s">
        <v>1517</v>
      </c>
      <c r="F2263" s="21">
        <v>44006</v>
      </c>
      <c r="G2263" s="16" t="s">
        <v>2470</v>
      </c>
      <c r="H2263" s="26" t="s">
        <v>349</v>
      </c>
      <c r="I2263" s="16" t="s">
        <v>12550</v>
      </c>
      <c r="J2263" s="20" t="s">
        <v>116</v>
      </c>
      <c r="L2263" s="16" t="s">
        <v>116</v>
      </c>
      <c r="M2263" s="26" t="s">
        <v>16995</v>
      </c>
      <c r="N2263" s="26" t="s">
        <v>16994</v>
      </c>
      <c r="O2263" s="16" t="s">
        <v>632</v>
      </c>
      <c r="P2263" s="26" t="s">
        <v>3298</v>
      </c>
      <c r="R2263" s="16" t="s">
        <v>139</v>
      </c>
      <c r="S2263" s="16" t="s">
        <v>42</v>
      </c>
      <c r="T2263" s="22">
        <v>0.23</v>
      </c>
      <c r="U2263" s="21">
        <v>43441</v>
      </c>
      <c r="W2263" s="20" t="s">
        <v>43</v>
      </c>
      <c r="X2263" s="16" t="s">
        <v>78</v>
      </c>
      <c r="Z2263" s="24" t="s">
        <v>32</v>
      </c>
      <c r="AA2263" s="24" t="s">
        <v>32</v>
      </c>
      <c r="AB2263" s="24" t="s">
        <v>32</v>
      </c>
      <c r="AC2263" s="24" t="s">
        <v>32</v>
      </c>
      <c r="AD2263" s="25">
        <v>148937.81</v>
      </c>
      <c r="AE2263" s="25">
        <v>73624</v>
      </c>
      <c r="AF2263" s="25">
        <v>635270</v>
      </c>
      <c r="AG2263" s="25">
        <v>0</v>
      </c>
      <c r="AH2263" s="25">
        <v>857831.81</v>
      </c>
      <c r="AI2263" s="16" t="s">
        <v>16993</v>
      </c>
    </row>
    <row r="2264" spans="1:35" x14ac:dyDescent="0.25">
      <c r="A2264" s="17">
        <v>121357</v>
      </c>
      <c r="B2264" s="18">
        <v>4</v>
      </c>
      <c r="C2264" s="16" t="s">
        <v>73</v>
      </c>
      <c r="D2264" s="21">
        <v>41887</v>
      </c>
      <c r="E2264" s="16" t="s">
        <v>142</v>
      </c>
      <c r="F2264" s="21">
        <v>43476</v>
      </c>
      <c r="G2264" s="16" t="s">
        <v>75</v>
      </c>
      <c r="H2264" s="26" t="s">
        <v>634</v>
      </c>
      <c r="I2264" s="16" t="s">
        <v>1166</v>
      </c>
      <c r="J2264" s="20" t="s">
        <v>116</v>
      </c>
      <c r="L2264" s="16" t="s">
        <v>116</v>
      </c>
      <c r="M2264" s="26" t="s">
        <v>16992</v>
      </c>
      <c r="O2264" s="16" t="s">
        <v>179</v>
      </c>
      <c r="P2264" s="26" t="s">
        <v>79</v>
      </c>
      <c r="R2264" s="16" t="s">
        <v>41</v>
      </c>
      <c r="S2264" s="16" t="s">
        <v>84</v>
      </c>
      <c r="T2264" s="23" t="s">
        <v>32</v>
      </c>
      <c r="W2264" s="20" t="s">
        <v>43</v>
      </c>
      <c r="X2264" s="16" t="s">
        <v>78</v>
      </c>
      <c r="Y2264" s="26" t="s">
        <v>16991</v>
      </c>
      <c r="Z2264" s="24" t="s">
        <v>32</v>
      </c>
      <c r="AA2264" s="24" t="s">
        <v>32</v>
      </c>
      <c r="AB2264" s="24" t="s">
        <v>32</v>
      </c>
      <c r="AC2264" s="24" t="s">
        <v>32</v>
      </c>
      <c r="AD2264" s="25">
        <v>0</v>
      </c>
      <c r="AE2264" s="25">
        <v>0</v>
      </c>
      <c r="AF2264" s="25">
        <v>49000</v>
      </c>
      <c r="AG2264" s="25">
        <v>0</v>
      </c>
      <c r="AH2264" s="25">
        <v>49000</v>
      </c>
      <c r="AI2264" s="16" t="s">
        <v>16990</v>
      </c>
    </row>
    <row r="2265" spans="1:35" x14ac:dyDescent="0.25">
      <c r="A2265" s="17">
        <v>121359</v>
      </c>
      <c r="B2265" s="18">
        <v>4</v>
      </c>
      <c r="C2265" s="16" t="s">
        <v>474</v>
      </c>
      <c r="D2265" s="21">
        <v>41887</v>
      </c>
      <c r="E2265" s="16" t="s">
        <v>142</v>
      </c>
      <c r="F2265" s="21">
        <v>44182</v>
      </c>
      <c r="G2265" s="16" t="s">
        <v>32</v>
      </c>
      <c r="H2265" s="26" t="s">
        <v>221</v>
      </c>
      <c r="I2265" s="16" t="s">
        <v>15783</v>
      </c>
      <c r="J2265" s="20" t="s">
        <v>116</v>
      </c>
      <c r="L2265" s="16" t="s">
        <v>116</v>
      </c>
      <c r="M2265" s="26" t="s">
        <v>16989</v>
      </c>
      <c r="O2265" s="16" t="s">
        <v>179</v>
      </c>
      <c r="P2265" s="26" t="s">
        <v>79</v>
      </c>
      <c r="R2265" s="16" t="s">
        <v>41</v>
      </c>
      <c r="S2265" s="16" t="s">
        <v>84</v>
      </c>
      <c r="T2265" s="23" t="s">
        <v>32</v>
      </c>
      <c r="U2265" s="21">
        <v>43812</v>
      </c>
      <c r="W2265" s="20" t="s">
        <v>43</v>
      </c>
      <c r="X2265" s="16" t="s">
        <v>140</v>
      </c>
      <c r="Y2265" s="26" t="s">
        <v>16988</v>
      </c>
      <c r="Z2265" s="24" t="s">
        <v>32</v>
      </c>
      <c r="AA2265" s="24" t="s">
        <v>32</v>
      </c>
      <c r="AB2265" s="24" t="s">
        <v>32</v>
      </c>
      <c r="AC2265" s="24" t="s">
        <v>32</v>
      </c>
      <c r="AD2265" s="25">
        <v>0</v>
      </c>
      <c r="AE2265" s="25">
        <v>0</v>
      </c>
      <c r="AF2265" s="25">
        <v>1133039</v>
      </c>
      <c r="AG2265" s="25">
        <v>0</v>
      </c>
      <c r="AH2265" s="25">
        <v>1133039</v>
      </c>
      <c r="AI2265" s="16" t="s">
        <v>16987</v>
      </c>
    </row>
    <row r="2266" spans="1:35" x14ac:dyDescent="0.25">
      <c r="A2266" s="17">
        <v>121360</v>
      </c>
      <c r="B2266" s="18">
        <v>4</v>
      </c>
      <c r="C2266" s="16" t="s">
        <v>474</v>
      </c>
      <c r="D2266" s="21">
        <v>41887</v>
      </c>
      <c r="E2266" s="16" t="s">
        <v>142</v>
      </c>
      <c r="F2266" s="21">
        <v>44089</v>
      </c>
      <c r="G2266" s="16" t="s">
        <v>32</v>
      </c>
      <c r="H2266" s="26" t="s">
        <v>349</v>
      </c>
      <c r="I2266" s="16" t="s">
        <v>16986</v>
      </c>
      <c r="J2266" s="20" t="s">
        <v>116</v>
      </c>
      <c r="L2266" s="16" t="s">
        <v>116</v>
      </c>
      <c r="M2266" s="26" t="s">
        <v>16985</v>
      </c>
      <c r="O2266" s="16" t="s">
        <v>179</v>
      </c>
      <c r="P2266" s="26" t="s">
        <v>79</v>
      </c>
      <c r="R2266" s="16" t="s">
        <v>41</v>
      </c>
      <c r="S2266" s="16" t="s">
        <v>84</v>
      </c>
      <c r="T2266" s="22">
        <v>0</v>
      </c>
      <c r="U2266" s="21">
        <v>43504</v>
      </c>
      <c r="W2266" s="20" t="s">
        <v>43</v>
      </c>
      <c r="X2266" s="16" t="s">
        <v>78</v>
      </c>
      <c r="Y2266" s="26" t="s">
        <v>16984</v>
      </c>
      <c r="Z2266" s="24" t="s">
        <v>32</v>
      </c>
      <c r="AA2266" s="24" t="s">
        <v>32</v>
      </c>
      <c r="AB2266" s="24" t="s">
        <v>32</v>
      </c>
      <c r="AC2266" s="24" t="s">
        <v>32</v>
      </c>
      <c r="AD2266" s="25">
        <v>0</v>
      </c>
      <c r="AE2266" s="25">
        <v>0</v>
      </c>
      <c r="AF2266" s="25">
        <v>2565856</v>
      </c>
      <c r="AG2266" s="25">
        <v>0</v>
      </c>
      <c r="AH2266" s="25">
        <v>2565856</v>
      </c>
      <c r="AI2266" s="16" t="s">
        <v>16983</v>
      </c>
    </row>
    <row r="2267" spans="1:35" x14ac:dyDescent="0.25">
      <c r="A2267" s="17">
        <v>121363</v>
      </c>
      <c r="B2267" s="18">
        <v>3</v>
      </c>
      <c r="C2267" s="16" t="s">
        <v>73</v>
      </c>
      <c r="D2267" s="21">
        <v>41887</v>
      </c>
      <c r="E2267" s="16" t="s">
        <v>142</v>
      </c>
      <c r="F2267" s="21">
        <v>44340</v>
      </c>
      <c r="G2267" s="16" t="s">
        <v>102</v>
      </c>
      <c r="H2267" s="26" t="s">
        <v>64</v>
      </c>
      <c r="I2267" s="16" t="s">
        <v>1380</v>
      </c>
      <c r="J2267" s="20" t="s">
        <v>116</v>
      </c>
      <c r="L2267" s="16" t="s">
        <v>116</v>
      </c>
      <c r="M2267" s="26" t="s">
        <v>2122</v>
      </c>
      <c r="O2267" s="16" t="s">
        <v>53</v>
      </c>
      <c r="P2267" s="26" t="s">
        <v>40</v>
      </c>
      <c r="R2267" s="16" t="s">
        <v>41</v>
      </c>
      <c r="S2267" s="16" t="s">
        <v>42</v>
      </c>
      <c r="T2267" s="22">
        <v>0.20499999999999999</v>
      </c>
      <c r="U2267" s="21">
        <v>44729</v>
      </c>
      <c r="W2267" s="20" t="s">
        <v>43</v>
      </c>
      <c r="X2267" s="16" t="s">
        <v>78</v>
      </c>
      <c r="Y2267" s="26" t="s">
        <v>2123</v>
      </c>
      <c r="Z2267" s="25">
        <v>43000</v>
      </c>
      <c r="AA2267" s="25">
        <v>0</v>
      </c>
      <c r="AB2267" s="25">
        <v>0</v>
      </c>
      <c r="AC2267" s="25">
        <v>0</v>
      </c>
      <c r="AD2267" s="25">
        <v>143000</v>
      </c>
      <c r="AE2267" s="25">
        <v>76791</v>
      </c>
      <c r="AF2267" s="25">
        <v>347000</v>
      </c>
      <c r="AG2267" s="25">
        <v>0</v>
      </c>
      <c r="AH2267" s="25">
        <v>566791</v>
      </c>
      <c r="AI2267" s="16" t="s">
        <v>2124</v>
      </c>
    </row>
    <row r="2268" spans="1:35" x14ac:dyDescent="0.25">
      <c r="A2268" s="17">
        <v>121366</v>
      </c>
      <c r="B2268" s="18">
        <v>2</v>
      </c>
      <c r="C2268" s="16" t="s">
        <v>474</v>
      </c>
      <c r="D2268" s="21">
        <v>41891</v>
      </c>
      <c r="E2268" s="16" t="s">
        <v>142</v>
      </c>
      <c r="F2268" s="21">
        <v>44279</v>
      </c>
      <c r="G2268" s="16" t="s">
        <v>75</v>
      </c>
      <c r="H2268" s="26" t="s">
        <v>154</v>
      </c>
      <c r="I2268" s="16" t="s">
        <v>539</v>
      </c>
      <c r="J2268" s="20" t="s">
        <v>116</v>
      </c>
      <c r="L2268" s="16" t="s">
        <v>116</v>
      </c>
      <c r="M2268" s="26" t="s">
        <v>16982</v>
      </c>
      <c r="O2268" s="16" t="s">
        <v>179</v>
      </c>
      <c r="P2268" s="26" t="s">
        <v>79</v>
      </c>
      <c r="R2268" s="16" t="s">
        <v>41</v>
      </c>
      <c r="S2268" s="16" t="s">
        <v>84</v>
      </c>
      <c r="T2268" s="22">
        <v>0.01</v>
      </c>
      <c r="U2268" s="21">
        <v>42706</v>
      </c>
      <c r="W2268" s="20" t="s">
        <v>43</v>
      </c>
      <c r="X2268" s="16" t="s">
        <v>78</v>
      </c>
      <c r="Y2268" s="26" t="s">
        <v>16981</v>
      </c>
      <c r="Z2268" s="24" t="s">
        <v>32</v>
      </c>
      <c r="AA2268" s="24" t="s">
        <v>32</v>
      </c>
      <c r="AB2268" s="24" t="s">
        <v>32</v>
      </c>
      <c r="AC2268" s="24" t="s">
        <v>32</v>
      </c>
      <c r="AD2268" s="25">
        <v>0</v>
      </c>
      <c r="AE2268" s="25">
        <v>0</v>
      </c>
      <c r="AF2268" s="25">
        <v>1337320.3</v>
      </c>
      <c r="AG2268" s="25">
        <v>0</v>
      </c>
      <c r="AH2268" s="25">
        <v>1337320.3</v>
      </c>
      <c r="AI2268" s="16" t="s">
        <v>16980</v>
      </c>
    </row>
    <row r="2269" spans="1:35" x14ac:dyDescent="0.25">
      <c r="A2269" s="17">
        <v>121371</v>
      </c>
      <c r="B2269" s="18">
        <v>2</v>
      </c>
      <c r="C2269" s="16" t="s">
        <v>73</v>
      </c>
      <c r="D2269" s="21">
        <v>41891</v>
      </c>
      <c r="E2269" s="16" t="s">
        <v>142</v>
      </c>
      <c r="F2269" s="21">
        <v>44033</v>
      </c>
      <c r="G2269" s="16" t="s">
        <v>109</v>
      </c>
      <c r="H2269" s="26" t="s">
        <v>377</v>
      </c>
      <c r="I2269" s="16" t="s">
        <v>2672</v>
      </c>
      <c r="J2269" s="20" t="s">
        <v>116</v>
      </c>
      <c r="L2269" s="16" t="s">
        <v>116</v>
      </c>
      <c r="M2269" s="26" t="s">
        <v>16979</v>
      </c>
      <c r="O2269" s="16" t="s">
        <v>179</v>
      </c>
      <c r="P2269" s="26" t="s">
        <v>79</v>
      </c>
      <c r="R2269" s="16" t="s">
        <v>41</v>
      </c>
      <c r="S2269" s="16" t="s">
        <v>84</v>
      </c>
      <c r="T2269" s="22">
        <v>0</v>
      </c>
      <c r="W2269" s="20" t="s">
        <v>43</v>
      </c>
      <c r="X2269" s="16" t="s">
        <v>78</v>
      </c>
      <c r="Y2269" s="26" t="s">
        <v>16978</v>
      </c>
      <c r="Z2269" s="24" t="s">
        <v>32</v>
      </c>
      <c r="AA2269" s="24" t="s">
        <v>32</v>
      </c>
      <c r="AB2269" s="24" t="s">
        <v>32</v>
      </c>
      <c r="AC2269" s="24" t="s">
        <v>32</v>
      </c>
      <c r="AD2269" s="25">
        <v>182500</v>
      </c>
      <c r="AE2269" s="25">
        <v>0</v>
      </c>
      <c r="AF2269" s="25">
        <v>0</v>
      </c>
      <c r="AG2269" s="25">
        <v>0</v>
      </c>
      <c r="AH2269" s="25">
        <v>182500</v>
      </c>
      <c r="AI2269" s="16" t="s">
        <v>16977</v>
      </c>
    </row>
    <row r="2270" spans="1:35" x14ac:dyDescent="0.25">
      <c r="A2270" s="17">
        <v>121381</v>
      </c>
      <c r="B2270" s="18">
        <v>3</v>
      </c>
      <c r="C2270" s="16" t="s">
        <v>474</v>
      </c>
      <c r="D2270" s="21">
        <v>41892</v>
      </c>
      <c r="E2270" s="16" t="s">
        <v>142</v>
      </c>
      <c r="F2270" s="21">
        <v>43801</v>
      </c>
      <c r="G2270" s="16" t="s">
        <v>32</v>
      </c>
      <c r="H2270" s="26" t="s">
        <v>389</v>
      </c>
      <c r="I2270" s="16" t="s">
        <v>5446</v>
      </c>
      <c r="J2270" s="20" t="s">
        <v>116</v>
      </c>
      <c r="L2270" s="16" t="s">
        <v>116</v>
      </c>
      <c r="M2270" s="26" t="s">
        <v>16976</v>
      </c>
      <c r="N2270" s="26" t="s">
        <v>16975</v>
      </c>
      <c r="O2270" s="16" t="s">
        <v>179</v>
      </c>
      <c r="P2270" s="26" t="s">
        <v>1320</v>
      </c>
      <c r="R2270" s="16" t="s">
        <v>41</v>
      </c>
      <c r="S2270" s="16" t="s">
        <v>84</v>
      </c>
      <c r="T2270" s="22">
        <v>0.01</v>
      </c>
      <c r="U2270" s="21">
        <v>43441</v>
      </c>
      <c r="W2270" s="20" t="s">
        <v>43</v>
      </c>
      <c r="X2270" s="16" t="s">
        <v>78</v>
      </c>
      <c r="Y2270" s="26" t="s">
        <v>16974</v>
      </c>
      <c r="Z2270" s="24" t="s">
        <v>32</v>
      </c>
      <c r="AA2270" s="24" t="s">
        <v>32</v>
      </c>
      <c r="AB2270" s="24" t="s">
        <v>32</v>
      </c>
      <c r="AC2270" s="24" t="s">
        <v>32</v>
      </c>
      <c r="AD2270" s="25">
        <v>0</v>
      </c>
      <c r="AE2270" s="25">
        <v>0</v>
      </c>
      <c r="AF2270" s="25">
        <v>2609039</v>
      </c>
      <c r="AG2270" s="25">
        <v>0</v>
      </c>
      <c r="AH2270" s="25">
        <v>2609039</v>
      </c>
      <c r="AI2270" s="16" t="s">
        <v>16973</v>
      </c>
    </row>
    <row r="2271" spans="1:35" ht="30" x14ac:dyDescent="0.25">
      <c r="A2271" s="17">
        <v>121385</v>
      </c>
      <c r="B2271" s="18">
        <v>2</v>
      </c>
      <c r="C2271" s="16" t="s">
        <v>474</v>
      </c>
      <c r="D2271" s="21">
        <v>41894</v>
      </c>
      <c r="E2271" s="16" t="s">
        <v>81</v>
      </c>
      <c r="F2271" s="21">
        <v>44280</v>
      </c>
      <c r="G2271" s="16" t="s">
        <v>75</v>
      </c>
      <c r="H2271" s="26" t="s">
        <v>377</v>
      </c>
      <c r="I2271" s="16" t="s">
        <v>1004</v>
      </c>
      <c r="J2271" s="20" t="s">
        <v>116</v>
      </c>
      <c r="L2271" s="16" t="s">
        <v>116</v>
      </c>
      <c r="M2271" s="26" t="s">
        <v>16972</v>
      </c>
      <c r="N2271" s="26" t="s">
        <v>16971</v>
      </c>
      <c r="O2271" s="16" t="s">
        <v>78</v>
      </c>
      <c r="P2271" s="26" t="s">
        <v>443</v>
      </c>
      <c r="R2271" s="16" t="s">
        <v>139</v>
      </c>
      <c r="S2271" s="16" t="s">
        <v>84</v>
      </c>
      <c r="T2271" s="22">
        <v>6.25</v>
      </c>
      <c r="U2271" s="21">
        <v>41978</v>
      </c>
      <c r="W2271" s="20" t="s">
        <v>43</v>
      </c>
      <c r="Z2271" s="24" t="s">
        <v>32</v>
      </c>
      <c r="AA2271" s="24" t="s">
        <v>32</v>
      </c>
      <c r="AB2271" s="24" t="s">
        <v>32</v>
      </c>
      <c r="AC2271" s="24" t="s">
        <v>32</v>
      </c>
      <c r="AD2271" s="25">
        <v>0</v>
      </c>
      <c r="AE2271" s="25">
        <v>0</v>
      </c>
      <c r="AF2271" s="25">
        <v>0</v>
      </c>
      <c r="AG2271" s="25">
        <v>1735821.2</v>
      </c>
      <c r="AH2271" s="25">
        <v>1735821.2</v>
      </c>
      <c r="AI2271" s="16" t="s">
        <v>16970</v>
      </c>
    </row>
    <row r="2272" spans="1:35" ht="45" x14ac:dyDescent="0.25">
      <c r="A2272" s="17">
        <v>121387</v>
      </c>
      <c r="B2272" s="18">
        <v>3</v>
      </c>
      <c r="C2272" s="16" t="s">
        <v>73</v>
      </c>
      <c r="D2272" s="21">
        <v>41894</v>
      </c>
      <c r="E2272" s="16" t="s">
        <v>81</v>
      </c>
      <c r="F2272" s="21">
        <v>44225</v>
      </c>
      <c r="G2272" s="16" t="s">
        <v>75</v>
      </c>
      <c r="H2272" s="26" t="s">
        <v>362</v>
      </c>
      <c r="M2272" s="26" t="s">
        <v>16969</v>
      </c>
      <c r="N2272" s="26" t="s">
        <v>16968</v>
      </c>
      <c r="O2272" s="16" t="s">
        <v>78</v>
      </c>
      <c r="P2272" s="26" t="s">
        <v>168</v>
      </c>
      <c r="R2272" s="16" t="s">
        <v>139</v>
      </c>
      <c r="S2272" s="16" t="s">
        <v>42</v>
      </c>
      <c r="T2272" s="22">
        <v>0.21</v>
      </c>
      <c r="W2272" s="20" t="s">
        <v>43</v>
      </c>
      <c r="X2272" s="16" t="s">
        <v>78</v>
      </c>
      <c r="Z2272" s="24" t="s">
        <v>32</v>
      </c>
      <c r="AA2272" s="24" t="s">
        <v>32</v>
      </c>
      <c r="AB2272" s="24" t="s">
        <v>32</v>
      </c>
      <c r="AC2272" s="24" t="s">
        <v>32</v>
      </c>
      <c r="AD2272" s="25">
        <v>230000</v>
      </c>
      <c r="AE2272" s="25">
        <v>90000</v>
      </c>
      <c r="AF2272" s="25">
        <v>1333750</v>
      </c>
      <c r="AG2272" s="25">
        <v>0</v>
      </c>
      <c r="AH2272" s="25">
        <v>1653750</v>
      </c>
      <c r="AI2272" s="16" t="s">
        <v>16967</v>
      </c>
    </row>
    <row r="2273" spans="1:35" x14ac:dyDescent="0.25">
      <c r="A2273" s="17">
        <v>121390</v>
      </c>
      <c r="B2273" s="18">
        <v>4</v>
      </c>
      <c r="C2273" s="16" t="s">
        <v>73</v>
      </c>
      <c r="D2273" s="21">
        <v>41897</v>
      </c>
      <c r="E2273" s="16" t="s">
        <v>1609</v>
      </c>
      <c r="F2273" s="21">
        <v>41897</v>
      </c>
      <c r="G2273" s="16" t="s">
        <v>1609</v>
      </c>
      <c r="H2273" s="26" t="s">
        <v>349</v>
      </c>
      <c r="L2273" s="16" t="s">
        <v>110</v>
      </c>
      <c r="M2273" s="26" t="s">
        <v>16966</v>
      </c>
      <c r="O2273" s="16" t="s">
        <v>1612</v>
      </c>
      <c r="T2273" s="23" t="s">
        <v>32</v>
      </c>
      <c r="W2273" s="20" t="s">
        <v>43</v>
      </c>
      <c r="Z2273" s="24" t="s">
        <v>32</v>
      </c>
      <c r="AA2273" s="24" t="s">
        <v>32</v>
      </c>
      <c r="AB2273" s="24" t="s">
        <v>32</v>
      </c>
      <c r="AC2273" s="24" t="s">
        <v>32</v>
      </c>
      <c r="AD2273" s="25">
        <v>0</v>
      </c>
      <c r="AE2273" s="25">
        <v>0</v>
      </c>
      <c r="AF2273" s="25">
        <v>75300</v>
      </c>
      <c r="AG2273" s="25">
        <v>0</v>
      </c>
      <c r="AH2273" s="25">
        <v>75300</v>
      </c>
      <c r="AI2273" s="16" t="s">
        <v>16965</v>
      </c>
    </row>
    <row r="2274" spans="1:35" x14ac:dyDescent="0.25">
      <c r="A2274" s="17">
        <v>121394</v>
      </c>
      <c r="B2274" s="18">
        <v>3</v>
      </c>
      <c r="C2274" s="16" t="s">
        <v>31</v>
      </c>
      <c r="D2274" s="21">
        <v>41898</v>
      </c>
      <c r="E2274" s="16" t="s">
        <v>2282</v>
      </c>
      <c r="F2274" s="21">
        <v>43999</v>
      </c>
      <c r="G2274" s="16" t="s">
        <v>2470</v>
      </c>
      <c r="H2274" s="26" t="s">
        <v>49</v>
      </c>
      <c r="I2274" s="16" t="s">
        <v>3139</v>
      </c>
      <c r="J2274" s="20" t="s">
        <v>116</v>
      </c>
      <c r="L2274" s="16" t="s">
        <v>116</v>
      </c>
      <c r="M2274" s="26" t="s">
        <v>16964</v>
      </c>
      <c r="O2274" s="16" t="s">
        <v>1520</v>
      </c>
      <c r="P2274" s="26" t="s">
        <v>3298</v>
      </c>
      <c r="R2274" s="16" t="s">
        <v>139</v>
      </c>
      <c r="S2274" s="16" t="s">
        <v>42</v>
      </c>
      <c r="T2274" s="22">
        <v>0.52</v>
      </c>
      <c r="U2274" s="21">
        <v>43084</v>
      </c>
      <c r="W2274" s="20" t="s">
        <v>43</v>
      </c>
      <c r="X2274" s="16" t="s">
        <v>78</v>
      </c>
      <c r="Z2274" s="24" t="s">
        <v>32</v>
      </c>
      <c r="AA2274" s="24" t="s">
        <v>32</v>
      </c>
      <c r="AB2274" s="24" t="s">
        <v>32</v>
      </c>
      <c r="AC2274" s="24" t="s">
        <v>32</v>
      </c>
      <c r="AD2274" s="25">
        <v>34100</v>
      </c>
      <c r="AE2274" s="25">
        <v>1405414</v>
      </c>
      <c r="AF2274" s="25">
        <v>0</v>
      </c>
      <c r="AG2274" s="25">
        <v>0</v>
      </c>
      <c r="AH2274" s="25">
        <v>1439514</v>
      </c>
      <c r="AI2274" s="16" t="s">
        <v>16963</v>
      </c>
    </row>
    <row r="2275" spans="1:35" x14ac:dyDescent="0.25">
      <c r="A2275" s="17">
        <v>121399</v>
      </c>
      <c r="B2275" s="18">
        <v>1</v>
      </c>
      <c r="C2275" s="16" t="s">
        <v>474</v>
      </c>
      <c r="D2275" s="21">
        <v>41898</v>
      </c>
      <c r="E2275" s="16" t="s">
        <v>142</v>
      </c>
      <c r="F2275" s="21">
        <v>43871</v>
      </c>
      <c r="G2275" s="16" t="s">
        <v>142</v>
      </c>
      <c r="H2275" s="26" t="s">
        <v>359</v>
      </c>
      <c r="I2275" s="16" t="s">
        <v>464</v>
      </c>
      <c r="J2275" s="20" t="s">
        <v>116</v>
      </c>
      <c r="L2275" s="16" t="s">
        <v>116</v>
      </c>
      <c r="M2275" s="26" t="s">
        <v>16962</v>
      </c>
      <c r="O2275" s="16" t="s">
        <v>179</v>
      </c>
      <c r="P2275" s="26" t="s">
        <v>79</v>
      </c>
      <c r="R2275" s="16" t="s">
        <v>41</v>
      </c>
      <c r="S2275" s="16" t="s">
        <v>84</v>
      </c>
      <c r="T2275" s="23" t="s">
        <v>32</v>
      </c>
      <c r="U2275" s="21">
        <v>43014</v>
      </c>
      <c r="W2275" s="20" t="s">
        <v>43</v>
      </c>
      <c r="X2275" s="16" t="s">
        <v>511</v>
      </c>
      <c r="Y2275" s="26" t="s">
        <v>16961</v>
      </c>
      <c r="Z2275" s="24" t="s">
        <v>32</v>
      </c>
      <c r="AA2275" s="24" t="s">
        <v>32</v>
      </c>
      <c r="AB2275" s="24" t="s">
        <v>32</v>
      </c>
      <c r="AC2275" s="24" t="s">
        <v>32</v>
      </c>
      <c r="AD2275" s="25">
        <v>0</v>
      </c>
      <c r="AE2275" s="25">
        <v>0</v>
      </c>
      <c r="AF2275" s="25">
        <v>1644346.36</v>
      </c>
      <c r="AG2275" s="25">
        <v>0</v>
      </c>
      <c r="AH2275" s="25">
        <v>1644346.36</v>
      </c>
      <c r="AI2275" s="16" t="s">
        <v>16960</v>
      </c>
    </row>
    <row r="2276" spans="1:35" x14ac:dyDescent="0.25">
      <c r="A2276" s="17">
        <v>121400</v>
      </c>
      <c r="B2276" s="18">
        <v>2</v>
      </c>
      <c r="C2276" s="16" t="s">
        <v>73</v>
      </c>
      <c r="D2276" s="21">
        <v>41899</v>
      </c>
      <c r="E2276" s="16" t="s">
        <v>142</v>
      </c>
      <c r="F2276" s="21">
        <v>43500</v>
      </c>
      <c r="G2276" s="16" t="s">
        <v>75</v>
      </c>
      <c r="H2276" s="26" t="s">
        <v>252</v>
      </c>
      <c r="I2276" s="16" t="s">
        <v>539</v>
      </c>
      <c r="J2276" s="20" t="s">
        <v>116</v>
      </c>
      <c r="L2276" s="16" t="s">
        <v>116</v>
      </c>
      <c r="M2276" s="26" t="s">
        <v>16959</v>
      </c>
      <c r="N2276" s="26" t="s">
        <v>16958</v>
      </c>
      <c r="O2276" s="16" t="s">
        <v>151</v>
      </c>
      <c r="P2276" s="26" t="s">
        <v>4592</v>
      </c>
      <c r="R2276" s="16" t="s">
        <v>41</v>
      </c>
      <c r="S2276" s="16" t="s">
        <v>42</v>
      </c>
      <c r="T2276" s="22">
        <v>0</v>
      </c>
      <c r="W2276" s="20" t="s">
        <v>43</v>
      </c>
      <c r="X2276" s="16" t="s">
        <v>78</v>
      </c>
      <c r="Z2276" s="24" t="s">
        <v>32</v>
      </c>
      <c r="AA2276" s="24" t="s">
        <v>32</v>
      </c>
      <c r="AB2276" s="24" t="s">
        <v>32</v>
      </c>
      <c r="AC2276" s="24" t="s">
        <v>32</v>
      </c>
      <c r="AD2276" s="25">
        <v>0</v>
      </c>
      <c r="AE2276" s="25">
        <v>0</v>
      </c>
      <c r="AF2276" s="25">
        <v>25000</v>
      </c>
      <c r="AG2276" s="25">
        <v>0</v>
      </c>
      <c r="AH2276" s="25">
        <v>25000</v>
      </c>
      <c r="AI2276" s="16" t="s">
        <v>16957</v>
      </c>
    </row>
    <row r="2277" spans="1:35" x14ac:dyDescent="0.25">
      <c r="A2277" s="17">
        <v>121402</v>
      </c>
      <c r="B2277" s="18">
        <v>1</v>
      </c>
      <c r="C2277" s="16" t="s">
        <v>47</v>
      </c>
      <c r="D2277" s="21">
        <v>41899</v>
      </c>
      <c r="E2277" s="16" t="s">
        <v>142</v>
      </c>
      <c r="F2277" s="21">
        <v>44348</v>
      </c>
      <c r="G2277" s="16" t="s">
        <v>142</v>
      </c>
      <c r="H2277" s="26" t="s">
        <v>386</v>
      </c>
      <c r="I2277" s="16" t="s">
        <v>2125</v>
      </c>
      <c r="J2277" s="20" t="s">
        <v>116</v>
      </c>
      <c r="L2277" s="16" t="s">
        <v>116</v>
      </c>
      <c r="M2277" s="26" t="s">
        <v>2126</v>
      </c>
      <c r="O2277" s="16" t="s">
        <v>179</v>
      </c>
      <c r="P2277" s="26" t="s">
        <v>79</v>
      </c>
      <c r="R2277" s="16" t="s">
        <v>41</v>
      </c>
      <c r="S2277" s="16" t="s">
        <v>84</v>
      </c>
      <c r="T2277" s="22">
        <v>0</v>
      </c>
      <c r="U2277" s="21">
        <v>43231</v>
      </c>
      <c r="W2277" s="20" t="s">
        <v>43</v>
      </c>
      <c r="X2277" s="16" t="s">
        <v>140</v>
      </c>
      <c r="Y2277" s="26" t="s">
        <v>2127</v>
      </c>
      <c r="Z2277" s="25">
        <v>0</v>
      </c>
      <c r="AA2277" s="25">
        <v>0</v>
      </c>
      <c r="AB2277" s="25">
        <v>406000</v>
      </c>
      <c r="AC2277" s="25">
        <v>0</v>
      </c>
      <c r="AD2277" s="25">
        <v>0</v>
      </c>
      <c r="AE2277" s="25">
        <v>0</v>
      </c>
      <c r="AF2277" s="25">
        <v>1863996.13</v>
      </c>
      <c r="AG2277" s="25">
        <v>0</v>
      </c>
      <c r="AH2277" s="25">
        <v>1863996.13</v>
      </c>
      <c r="AI2277" s="16" t="s">
        <v>2128</v>
      </c>
    </row>
    <row r="2278" spans="1:35" x14ac:dyDescent="0.25">
      <c r="A2278" s="17">
        <v>121407.05</v>
      </c>
      <c r="B2278" s="18">
        <v>1</v>
      </c>
      <c r="C2278" s="16" t="s">
        <v>474</v>
      </c>
      <c r="D2278" s="21">
        <v>43643</v>
      </c>
      <c r="E2278" s="16" t="s">
        <v>486</v>
      </c>
      <c r="F2278" s="21">
        <v>44246</v>
      </c>
      <c r="G2278" s="16" t="s">
        <v>109</v>
      </c>
      <c r="H2278" s="26" t="s">
        <v>1163</v>
      </c>
      <c r="I2278" s="16" t="s">
        <v>116</v>
      </c>
      <c r="J2278" s="20" t="s">
        <v>116</v>
      </c>
      <c r="L2278" s="16" t="s">
        <v>116</v>
      </c>
      <c r="M2278" s="26" t="s">
        <v>16956</v>
      </c>
      <c r="O2278" s="16" t="s">
        <v>151</v>
      </c>
      <c r="P2278" s="26" t="s">
        <v>757</v>
      </c>
      <c r="T2278" s="22">
        <v>145.12</v>
      </c>
      <c r="U2278" s="21">
        <v>43777</v>
      </c>
      <c r="W2278" s="20" t="s">
        <v>43</v>
      </c>
      <c r="Z2278" s="24" t="s">
        <v>32</v>
      </c>
      <c r="AA2278" s="24" t="s">
        <v>32</v>
      </c>
      <c r="AB2278" s="24" t="s">
        <v>32</v>
      </c>
      <c r="AC2278" s="24" t="s">
        <v>32</v>
      </c>
      <c r="AD2278" s="25">
        <v>0</v>
      </c>
      <c r="AE2278" s="25">
        <v>0</v>
      </c>
      <c r="AF2278" s="25">
        <v>232936</v>
      </c>
      <c r="AG2278" s="25">
        <v>0</v>
      </c>
      <c r="AH2278" s="25">
        <v>232936</v>
      </c>
      <c r="AI2278" s="16" t="s">
        <v>16955</v>
      </c>
    </row>
    <row r="2279" spans="1:35" x14ac:dyDescent="0.25">
      <c r="A2279" s="17">
        <v>121407.06</v>
      </c>
      <c r="B2279" s="18">
        <v>1</v>
      </c>
      <c r="C2279" s="16" t="s">
        <v>31</v>
      </c>
      <c r="D2279" s="21">
        <v>43999</v>
      </c>
      <c r="E2279" s="16" t="s">
        <v>486</v>
      </c>
      <c r="F2279" s="21">
        <v>44169</v>
      </c>
      <c r="G2279" s="16" t="s">
        <v>109</v>
      </c>
      <c r="H2279" s="26" t="s">
        <v>1163</v>
      </c>
      <c r="I2279" s="16" t="s">
        <v>116</v>
      </c>
      <c r="J2279" s="20" t="s">
        <v>116</v>
      </c>
      <c r="L2279" s="16" t="s">
        <v>116</v>
      </c>
      <c r="M2279" s="26" t="s">
        <v>2129</v>
      </c>
      <c r="O2279" s="16" t="s">
        <v>151</v>
      </c>
      <c r="P2279" s="26" t="s">
        <v>757</v>
      </c>
      <c r="T2279" s="22">
        <v>145.12</v>
      </c>
      <c r="U2279" s="21">
        <v>44141</v>
      </c>
      <c r="W2279" s="20" t="s">
        <v>43</v>
      </c>
      <c r="Z2279" s="25">
        <v>0</v>
      </c>
      <c r="AA2279" s="25">
        <v>0</v>
      </c>
      <c r="AB2279" s="25">
        <v>197816</v>
      </c>
      <c r="AC2279" s="25">
        <v>0</v>
      </c>
      <c r="AD2279" s="25">
        <v>0</v>
      </c>
      <c r="AE2279" s="25">
        <v>0</v>
      </c>
      <c r="AF2279" s="25">
        <v>197816</v>
      </c>
      <c r="AG2279" s="25">
        <v>0</v>
      </c>
      <c r="AH2279" s="25">
        <v>197816</v>
      </c>
      <c r="AI2279" s="16" t="s">
        <v>2130</v>
      </c>
    </row>
    <row r="2280" spans="1:35" x14ac:dyDescent="0.25">
      <c r="A2280" s="17">
        <v>121407.07</v>
      </c>
      <c r="B2280" s="18">
        <v>1</v>
      </c>
      <c r="C2280" s="16" t="s">
        <v>73</v>
      </c>
      <c r="D2280" s="21">
        <v>44330</v>
      </c>
      <c r="E2280" s="16" t="s">
        <v>176</v>
      </c>
      <c r="F2280" s="21">
        <v>44365</v>
      </c>
      <c r="G2280" s="16" t="s">
        <v>109</v>
      </c>
      <c r="H2280" s="26" t="s">
        <v>1163</v>
      </c>
      <c r="I2280" s="16" t="s">
        <v>116</v>
      </c>
      <c r="J2280" s="20" t="s">
        <v>116</v>
      </c>
      <c r="L2280" s="16" t="s">
        <v>116</v>
      </c>
      <c r="M2280" s="26" t="s">
        <v>16954</v>
      </c>
      <c r="O2280" s="16" t="s">
        <v>151</v>
      </c>
      <c r="P2280" s="26" t="s">
        <v>757</v>
      </c>
      <c r="T2280" s="22">
        <v>148.75</v>
      </c>
      <c r="U2280" s="21">
        <v>44505</v>
      </c>
      <c r="W2280" s="20" t="s">
        <v>43</v>
      </c>
      <c r="Z2280" s="24" t="s">
        <v>32</v>
      </c>
      <c r="AA2280" s="24" t="s">
        <v>32</v>
      </c>
      <c r="AB2280" s="24" t="s">
        <v>32</v>
      </c>
      <c r="AC2280" s="24" t="s">
        <v>32</v>
      </c>
      <c r="AD2280" s="24" t="s">
        <v>32</v>
      </c>
      <c r="AE2280" s="24" t="s">
        <v>32</v>
      </c>
      <c r="AF2280" s="24" t="s">
        <v>32</v>
      </c>
      <c r="AG2280" s="24" t="s">
        <v>32</v>
      </c>
      <c r="AH2280" s="24" t="s">
        <v>32</v>
      </c>
      <c r="AI2280" s="16" t="s">
        <v>16953</v>
      </c>
    </row>
    <row r="2281" spans="1:35" x14ac:dyDescent="0.25">
      <c r="A2281" s="17">
        <v>121408</v>
      </c>
      <c r="B2281" s="18">
        <v>1</v>
      </c>
      <c r="C2281" s="16" t="s">
        <v>73</v>
      </c>
      <c r="D2281" s="21">
        <v>41908</v>
      </c>
      <c r="E2281" s="16" t="s">
        <v>2261</v>
      </c>
      <c r="F2281" s="21">
        <v>41908</v>
      </c>
      <c r="G2281" s="16" t="s">
        <v>2261</v>
      </c>
      <c r="H2281" s="26" t="s">
        <v>320</v>
      </c>
      <c r="M2281" s="26" t="s">
        <v>16952</v>
      </c>
      <c r="O2281" s="16" t="s">
        <v>1171</v>
      </c>
      <c r="P2281" s="26" t="s">
        <v>1062</v>
      </c>
      <c r="T2281" s="23" t="s">
        <v>32</v>
      </c>
      <c r="W2281" s="20" t="s">
        <v>43</v>
      </c>
      <c r="Z2281" s="24" t="s">
        <v>32</v>
      </c>
      <c r="AA2281" s="24" t="s">
        <v>32</v>
      </c>
      <c r="AB2281" s="24" t="s">
        <v>32</v>
      </c>
      <c r="AC2281" s="24" t="s">
        <v>32</v>
      </c>
      <c r="AD2281" s="25">
        <v>0</v>
      </c>
      <c r="AE2281" s="25">
        <v>0</v>
      </c>
      <c r="AF2281" s="25">
        <v>138868</v>
      </c>
      <c r="AG2281" s="25">
        <v>0</v>
      </c>
      <c r="AH2281" s="25">
        <v>138868</v>
      </c>
      <c r="AI2281" s="16" t="s">
        <v>16951</v>
      </c>
    </row>
    <row r="2282" spans="1:35" x14ac:dyDescent="0.25">
      <c r="A2282" s="17">
        <v>121418.05</v>
      </c>
      <c r="B2282" s="18">
        <v>1</v>
      </c>
      <c r="C2282" s="16" t="s">
        <v>474</v>
      </c>
      <c r="D2282" s="21">
        <v>43645</v>
      </c>
      <c r="E2282" s="16" t="s">
        <v>486</v>
      </c>
      <c r="F2282" s="21">
        <v>44246</v>
      </c>
      <c r="G2282" s="16" t="s">
        <v>109</v>
      </c>
      <c r="H2282" s="26" t="s">
        <v>1163</v>
      </c>
      <c r="M2282" s="26" t="s">
        <v>16950</v>
      </c>
      <c r="O2282" s="16" t="s">
        <v>151</v>
      </c>
      <c r="P2282" s="26" t="s">
        <v>757</v>
      </c>
      <c r="T2282" s="22">
        <v>238.84</v>
      </c>
      <c r="U2282" s="21">
        <v>43777</v>
      </c>
      <c r="W2282" s="20" t="s">
        <v>43</v>
      </c>
      <c r="Z2282" s="24" t="s">
        <v>32</v>
      </c>
      <c r="AA2282" s="24" t="s">
        <v>32</v>
      </c>
      <c r="AB2282" s="24" t="s">
        <v>32</v>
      </c>
      <c r="AC2282" s="24" t="s">
        <v>32</v>
      </c>
      <c r="AD2282" s="25">
        <v>0</v>
      </c>
      <c r="AE2282" s="25">
        <v>0</v>
      </c>
      <c r="AF2282" s="25">
        <v>965794</v>
      </c>
      <c r="AG2282" s="25">
        <v>0</v>
      </c>
      <c r="AH2282" s="25">
        <v>965794</v>
      </c>
      <c r="AI2282" s="16" t="s">
        <v>16949</v>
      </c>
    </row>
    <row r="2283" spans="1:35" x14ac:dyDescent="0.25">
      <c r="A2283" s="17">
        <v>121418.06</v>
      </c>
      <c r="B2283" s="18">
        <v>1</v>
      </c>
      <c r="C2283" s="16" t="s">
        <v>31</v>
      </c>
      <c r="D2283" s="21">
        <v>44004</v>
      </c>
      <c r="E2283" s="16" t="s">
        <v>486</v>
      </c>
      <c r="F2283" s="21">
        <v>44169</v>
      </c>
      <c r="G2283" s="16" t="s">
        <v>1568</v>
      </c>
      <c r="H2283" s="26" t="s">
        <v>1163</v>
      </c>
      <c r="M2283" s="26" t="s">
        <v>2131</v>
      </c>
      <c r="O2283" s="16" t="s">
        <v>151</v>
      </c>
      <c r="P2283" s="26" t="s">
        <v>757</v>
      </c>
      <c r="T2283" s="22">
        <v>238.84</v>
      </c>
      <c r="U2283" s="21">
        <v>44141</v>
      </c>
      <c r="W2283" s="20" t="s">
        <v>43</v>
      </c>
      <c r="Z2283" s="25">
        <v>0</v>
      </c>
      <c r="AA2283" s="25">
        <v>0</v>
      </c>
      <c r="AB2283" s="25">
        <v>838979</v>
      </c>
      <c r="AC2283" s="25">
        <v>0</v>
      </c>
      <c r="AD2283" s="25">
        <v>0</v>
      </c>
      <c r="AE2283" s="25">
        <v>0</v>
      </c>
      <c r="AF2283" s="25">
        <v>838979</v>
      </c>
      <c r="AG2283" s="25">
        <v>0</v>
      </c>
      <c r="AH2283" s="25">
        <v>838979</v>
      </c>
      <c r="AI2283" s="16" t="s">
        <v>2132</v>
      </c>
    </row>
    <row r="2284" spans="1:35" x14ac:dyDescent="0.25">
      <c r="A2284" s="17">
        <v>121418.07</v>
      </c>
      <c r="B2284" s="18">
        <v>1</v>
      </c>
      <c r="C2284" s="16" t="s">
        <v>73</v>
      </c>
      <c r="D2284" s="21">
        <v>44330</v>
      </c>
      <c r="E2284" s="16" t="s">
        <v>176</v>
      </c>
      <c r="F2284" s="21">
        <v>44365</v>
      </c>
      <c r="G2284" s="16" t="s">
        <v>109</v>
      </c>
      <c r="H2284" s="26" t="s">
        <v>1163</v>
      </c>
      <c r="M2284" s="26" t="s">
        <v>16948</v>
      </c>
      <c r="O2284" s="16" t="s">
        <v>151</v>
      </c>
      <c r="P2284" s="26" t="s">
        <v>757</v>
      </c>
      <c r="T2284" s="22">
        <v>245.93</v>
      </c>
      <c r="U2284" s="21">
        <v>44505</v>
      </c>
      <c r="W2284" s="20" t="s">
        <v>43</v>
      </c>
      <c r="Z2284" s="24" t="s">
        <v>32</v>
      </c>
      <c r="AA2284" s="24" t="s">
        <v>32</v>
      </c>
      <c r="AB2284" s="24" t="s">
        <v>32</v>
      </c>
      <c r="AC2284" s="24" t="s">
        <v>32</v>
      </c>
      <c r="AD2284" s="24" t="s">
        <v>32</v>
      </c>
      <c r="AE2284" s="24" t="s">
        <v>32</v>
      </c>
      <c r="AF2284" s="24" t="s">
        <v>32</v>
      </c>
      <c r="AG2284" s="24" t="s">
        <v>32</v>
      </c>
      <c r="AH2284" s="24" t="s">
        <v>32</v>
      </c>
      <c r="AI2284" s="16" t="s">
        <v>16947</v>
      </c>
    </row>
    <row r="2285" spans="1:35" x14ac:dyDescent="0.25">
      <c r="A2285" s="17">
        <v>121419.05</v>
      </c>
      <c r="B2285" s="18">
        <v>1</v>
      </c>
      <c r="C2285" s="16" t="s">
        <v>474</v>
      </c>
      <c r="D2285" s="21">
        <v>43645</v>
      </c>
      <c r="E2285" s="16" t="s">
        <v>486</v>
      </c>
      <c r="F2285" s="21">
        <v>44259</v>
      </c>
      <c r="G2285" s="16" t="s">
        <v>32</v>
      </c>
      <c r="H2285" s="26" t="s">
        <v>1163</v>
      </c>
      <c r="I2285" s="16" t="s">
        <v>116</v>
      </c>
      <c r="J2285" s="20" t="s">
        <v>116</v>
      </c>
      <c r="L2285" s="16" t="s">
        <v>116</v>
      </c>
      <c r="M2285" s="26" t="s">
        <v>16946</v>
      </c>
      <c r="O2285" s="16" t="s">
        <v>151</v>
      </c>
      <c r="P2285" s="26" t="s">
        <v>757</v>
      </c>
      <c r="T2285" s="22">
        <v>551.73</v>
      </c>
      <c r="U2285" s="21">
        <v>43777</v>
      </c>
      <c r="W2285" s="20" t="s">
        <v>43</v>
      </c>
      <c r="Z2285" s="24" t="s">
        <v>32</v>
      </c>
      <c r="AA2285" s="24" t="s">
        <v>32</v>
      </c>
      <c r="AB2285" s="24" t="s">
        <v>32</v>
      </c>
      <c r="AC2285" s="24" t="s">
        <v>32</v>
      </c>
      <c r="AD2285" s="25">
        <v>0</v>
      </c>
      <c r="AE2285" s="25">
        <v>0</v>
      </c>
      <c r="AF2285" s="25">
        <v>888889</v>
      </c>
      <c r="AG2285" s="25">
        <v>0</v>
      </c>
      <c r="AH2285" s="25">
        <v>888889</v>
      </c>
      <c r="AI2285" s="16" t="s">
        <v>16945</v>
      </c>
    </row>
    <row r="2286" spans="1:35" x14ac:dyDescent="0.25">
      <c r="A2286" s="17">
        <v>121419.06</v>
      </c>
      <c r="B2286" s="18">
        <v>1</v>
      </c>
      <c r="C2286" s="16" t="s">
        <v>31</v>
      </c>
      <c r="D2286" s="21">
        <v>44004</v>
      </c>
      <c r="E2286" s="16" t="s">
        <v>486</v>
      </c>
      <c r="F2286" s="21">
        <v>44169</v>
      </c>
      <c r="G2286" s="16" t="s">
        <v>1568</v>
      </c>
      <c r="H2286" s="26" t="s">
        <v>1163</v>
      </c>
      <c r="I2286" s="16" t="s">
        <v>116</v>
      </c>
      <c r="J2286" s="20" t="s">
        <v>116</v>
      </c>
      <c r="L2286" s="16" t="s">
        <v>116</v>
      </c>
      <c r="M2286" s="26" t="s">
        <v>2133</v>
      </c>
      <c r="O2286" s="16" t="s">
        <v>151</v>
      </c>
      <c r="P2286" s="26" t="s">
        <v>757</v>
      </c>
      <c r="T2286" s="22">
        <v>551.73</v>
      </c>
      <c r="U2286" s="21">
        <v>44141</v>
      </c>
      <c r="W2286" s="20" t="s">
        <v>43</v>
      </c>
      <c r="Z2286" s="25">
        <v>0</v>
      </c>
      <c r="AA2286" s="25">
        <v>0</v>
      </c>
      <c r="AB2286" s="25">
        <v>721408</v>
      </c>
      <c r="AC2286" s="25">
        <v>0</v>
      </c>
      <c r="AD2286" s="25">
        <v>0</v>
      </c>
      <c r="AE2286" s="25">
        <v>0</v>
      </c>
      <c r="AF2286" s="25">
        <v>721408</v>
      </c>
      <c r="AG2286" s="25">
        <v>0</v>
      </c>
      <c r="AH2286" s="25">
        <v>721408</v>
      </c>
      <c r="AI2286" s="16" t="s">
        <v>2134</v>
      </c>
    </row>
    <row r="2287" spans="1:35" x14ac:dyDescent="0.25">
      <c r="A2287" s="17">
        <v>121419.07</v>
      </c>
      <c r="B2287" s="18">
        <v>1</v>
      </c>
      <c r="C2287" s="16" t="s">
        <v>73</v>
      </c>
      <c r="D2287" s="21">
        <v>44330</v>
      </c>
      <c r="E2287" s="16" t="s">
        <v>176</v>
      </c>
      <c r="F2287" s="21">
        <v>44365</v>
      </c>
      <c r="G2287" s="16" t="s">
        <v>109</v>
      </c>
      <c r="H2287" s="26" t="s">
        <v>1163</v>
      </c>
      <c r="I2287" s="16" t="s">
        <v>116</v>
      </c>
      <c r="J2287" s="20" t="s">
        <v>116</v>
      </c>
      <c r="L2287" s="16" t="s">
        <v>116</v>
      </c>
      <c r="M2287" s="26" t="s">
        <v>16944</v>
      </c>
      <c r="O2287" s="16" t="s">
        <v>151</v>
      </c>
      <c r="P2287" s="26" t="s">
        <v>757</v>
      </c>
      <c r="T2287" s="22">
        <v>555.78</v>
      </c>
      <c r="U2287" s="21">
        <v>44505</v>
      </c>
      <c r="W2287" s="20" t="s">
        <v>43</v>
      </c>
      <c r="Z2287" s="24" t="s">
        <v>32</v>
      </c>
      <c r="AA2287" s="24" t="s">
        <v>32</v>
      </c>
      <c r="AB2287" s="24" t="s">
        <v>32</v>
      </c>
      <c r="AC2287" s="24" t="s">
        <v>32</v>
      </c>
      <c r="AD2287" s="24" t="s">
        <v>32</v>
      </c>
      <c r="AE2287" s="24" t="s">
        <v>32</v>
      </c>
      <c r="AF2287" s="24" t="s">
        <v>32</v>
      </c>
      <c r="AG2287" s="24" t="s">
        <v>32</v>
      </c>
      <c r="AH2287" s="24" t="s">
        <v>32</v>
      </c>
      <c r="AI2287" s="16" t="s">
        <v>16943</v>
      </c>
    </row>
    <row r="2288" spans="1:35" x14ac:dyDescent="0.25">
      <c r="A2288" s="17">
        <v>121420.03</v>
      </c>
      <c r="B2288" s="18">
        <v>2</v>
      </c>
      <c r="C2288" s="16" t="s">
        <v>474</v>
      </c>
      <c r="D2288" s="21">
        <v>42992</v>
      </c>
      <c r="E2288" s="16" t="s">
        <v>486</v>
      </c>
      <c r="F2288" s="21">
        <v>43598</v>
      </c>
      <c r="G2288" s="16" t="s">
        <v>32</v>
      </c>
      <c r="H2288" s="26" t="s">
        <v>1336</v>
      </c>
      <c r="I2288" s="16" t="s">
        <v>116</v>
      </c>
      <c r="J2288" s="20" t="s">
        <v>116</v>
      </c>
      <c r="L2288" s="16" t="s">
        <v>116</v>
      </c>
      <c r="M2288" s="26" t="s">
        <v>16942</v>
      </c>
      <c r="O2288" s="16" t="s">
        <v>151</v>
      </c>
      <c r="P2288" s="26" t="s">
        <v>757</v>
      </c>
      <c r="T2288" s="22">
        <v>309.95</v>
      </c>
      <c r="U2288" s="21">
        <v>43042</v>
      </c>
      <c r="W2288" s="20" t="s">
        <v>43</v>
      </c>
      <c r="Z2288" s="24" t="s">
        <v>32</v>
      </c>
      <c r="AA2288" s="24" t="s">
        <v>32</v>
      </c>
      <c r="AB2288" s="24" t="s">
        <v>32</v>
      </c>
      <c r="AC2288" s="24" t="s">
        <v>32</v>
      </c>
      <c r="AD2288" s="25">
        <v>0</v>
      </c>
      <c r="AE2288" s="25">
        <v>0</v>
      </c>
      <c r="AF2288" s="25">
        <v>305660</v>
      </c>
      <c r="AG2288" s="25">
        <v>0</v>
      </c>
      <c r="AH2288" s="25">
        <v>305660</v>
      </c>
      <c r="AI2288" s="16" t="s">
        <v>16941</v>
      </c>
    </row>
    <row r="2289" spans="1:35" x14ac:dyDescent="0.25">
      <c r="A2289" s="17">
        <v>121421.05</v>
      </c>
      <c r="B2289" s="18">
        <v>1</v>
      </c>
      <c r="C2289" s="16" t="s">
        <v>474</v>
      </c>
      <c r="D2289" s="21">
        <v>43646</v>
      </c>
      <c r="E2289" s="16" t="s">
        <v>486</v>
      </c>
      <c r="F2289" s="21">
        <v>44287</v>
      </c>
      <c r="G2289" s="16" t="s">
        <v>109</v>
      </c>
      <c r="H2289" s="26" t="s">
        <v>1163</v>
      </c>
      <c r="I2289" s="16" t="s">
        <v>116</v>
      </c>
      <c r="J2289" s="20" t="s">
        <v>116</v>
      </c>
      <c r="L2289" s="16" t="s">
        <v>116</v>
      </c>
      <c r="M2289" s="26" t="s">
        <v>16940</v>
      </c>
      <c r="O2289" s="16" t="s">
        <v>151</v>
      </c>
      <c r="P2289" s="26" t="s">
        <v>757</v>
      </c>
      <c r="T2289" s="22">
        <v>307.77999999999997</v>
      </c>
      <c r="U2289" s="21">
        <v>43777</v>
      </c>
      <c r="W2289" s="20" t="s">
        <v>43</v>
      </c>
      <c r="Z2289" s="24" t="s">
        <v>32</v>
      </c>
      <c r="AA2289" s="24" t="s">
        <v>32</v>
      </c>
      <c r="AB2289" s="24" t="s">
        <v>32</v>
      </c>
      <c r="AC2289" s="24" t="s">
        <v>32</v>
      </c>
      <c r="AD2289" s="25">
        <v>0</v>
      </c>
      <c r="AE2289" s="25">
        <v>0</v>
      </c>
      <c r="AF2289" s="25">
        <v>635869</v>
      </c>
      <c r="AG2289" s="25">
        <v>0</v>
      </c>
      <c r="AH2289" s="25">
        <v>635869</v>
      </c>
      <c r="AI2289" s="16" t="s">
        <v>16939</v>
      </c>
    </row>
    <row r="2290" spans="1:35" x14ac:dyDescent="0.25">
      <c r="A2290" s="17">
        <v>121421.06</v>
      </c>
      <c r="B2290" s="18">
        <v>1</v>
      </c>
      <c r="C2290" s="16" t="s">
        <v>31</v>
      </c>
      <c r="D2290" s="21">
        <v>44004</v>
      </c>
      <c r="E2290" s="16" t="s">
        <v>486</v>
      </c>
      <c r="F2290" s="21">
        <v>44169</v>
      </c>
      <c r="G2290" s="16" t="s">
        <v>1568</v>
      </c>
      <c r="H2290" s="26" t="s">
        <v>1163</v>
      </c>
      <c r="I2290" s="16" t="s">
        <v>116</v>
      </c>
      <c r="J2290" s="20" t="s">
        <v>116</v>
      </c>
      <c r="L2290" s="16" t="s">
        <v>116</v>
      </c>
      <c r="M2290" s="26" t="s">
        <v>2135</v>
      </c>
      <c r="O2290" s="16" t="s">
        <v>151</v>
      </c>
      <c r="P2290" s="26" t="s">
        <v>757</v>
      </c>
      <c r="T2290" s="22">
        <v>307.77999999999997</v>
      </c>
      <c r="U2290" s="21">
        <v>44141</v>
      </c>
      <c r="W2290" s="20" t="s">
        <v>43</v>
      </c>
      <c r="Z2290" s="25">
        <v>0</v>
      </c>
      <c r="AA2290" s="25">
        <v>0</v>
      </c>
      <c r="AB2290" s="25">
        <v>518605</v>
      </c>
      <c r="AC2290" s="25">
        <v>0</v>
      </c>
      <c r="AD2290" s="25">
        <v>0</v>
      </c>
      <c r="AE2290" s="25">
        <v>0</v>
      </c>
      <c r="AF2290" s="25">
        <v>518605</v>
      </c>
      <c r="AG2290" s="25">
        <v>0</v>
      </c>
      <c r="AH2290" s="25">
        <v>518605</v>
      </c>
      <c r="AI2290" s="16" t="s">
        <v>2136</v>
      </c>
    </row>
    <row r="2291" spans="1:35" x14ac:dyDescent="0.25">
      <c r="A2291" s="17">
        <v>121421.07</v>
      </c>
      <c r="B2291" s="18">
        <v>1</v>
      </c>
      <c r="C2291" s="16" t="s">
        <v>73</v>
      </c>
      <c r="D2291" s="21">
        <v>44340</v>
      </c>
      <c r="E2291" s="16" t="s">
        <v>176</v>
      </c>
      <c r="F2291" s="21">
        <v>44365</v>
      </c>
      <c r="G2291" s="16" t="s">
        <v>109</v>
      </c>
      <c r="H2291" s="26" t="s">
        <v>1163</v>
      </c>
      <c r="I2291" s="16" t="s">
        <v>116</v>
      </c>
      <c r="J2291" s="20" t="s">
        <v>116</v>
      </c>
      <c r="L2291" s="16" t="s">
        <v>116</v>
      </c>
      <c r="M2291" s="26" t="s">
        <v>16938</v>
      </c>
      <c r="O2291" s="16" t="s">
        <v>151</v>
      </c>
      <c r="P2291" s="26" t="s">
        <v>757</v>
      </c>
      <c r="T2291" s="22">
        <v>306.12</v>
      </c>
      <c r="U2291" s="21">
        <v>44505</v>
      </c>
      <c r="W2291" s="20" t="s">
        <v>43</v>
      </c>
      <c r="Z2291" s="24" t="s">
        <v>32</v>
      </c>
      <c r="AA2291" s="24" t="s">
        <v>32</v>
      </c>
      <c r="AB2291" s="24" t="s">
        <v>32</v>
      </c>
      <c r="AC2291" s="24" t="s">
        <v>32</v>
      </c>
      <c r="AD2291" s="24" t="s">
        <v>32</v>
      </c>
      <c r="AE2291" s="24" t="s">
        <v>32</v>
      </c>
      <c r="AF2291" s="24" t="s">
        <v>32</v>
      </c>
      <c r="AG2291" s="24" t="s">
        <v>32</v>
      </c>
      <c r="AH2291" s="24" t="s">
        <v>32</v>
      </c>
      <c r="AI2291" s="16" t="s">
        <v>16937</v>
      </c>
    </row>
    <row r="2292" spans="1:35" x14ac:dyDescent="0.25">
      <c r="A2292" s="17">
        <v>121422.02</v>
      </c>
      <c r="B2292" s="18">
        <v>1</v>
      </c>
      <c r="C2292" s="16" t="s">
        <v>73</v>
      </c>
      <c r="D2292" s="21">
        <v>42629</v>
      </c>
      <c r="E2292" s="16" t="s">
        <v>486</v>
      </c>
      <c r="F2292" s="21">
        <v>43419</v>
      </c>
      <c r="G2292" s="16" t="s">
        <v>109</v>
      </c>
      <c r="H2292" s="26" t="s">
        <v>1163</v>
      </c>
      <c r="M2292" s="26" t="s">
        <v>16936</v>
      </c>
      <c r="O2292" s="16" t="s">
        <v>151</v>
      </c>
      <c r="P2292" s="26" t="s">
        <v>757</v>
      </c>
      <c r="T2292" s="22">
        <v>115.09</v>
      </c>
      <c r="W2292" s="20" t="s">
        <v>43</v>
      </c>
      <c r="Z2292" s="24" t="s">
        <v>32</v>
      </c>
      <c r="AA2292" s="24" t="s">
        <v>32</v>
      </c>
      <c r="AB2292" s="24" t="s">
        <v>32</v>
      </c>
      <c r="AC2292" s="24" t="s">
        <v>32</v>
      </c>
      <c r="AD2292" s="24" t="s">
        <v>32</v>
      </c>
      <c r="AE2292" s="24" t="s">
        <v>32</v>
      </c>
      <c r="AF2292" s="24" t="s">
        <v>32</v>
      </c>
      <c r="AG2292" s="24" t="s">
        <v>32</v>
      </c>
      <c r="AH2292" s="24" t="s">
        <v>32</v>
      </c>
      <c r="AI2292" s="16" t="s">
        <v>16935</v>
      </c>
    </row>
    <row r="2293" spans="1:35" x14ac:dyDescent="0.25">
      <c r="A2293" s="17">
        <v>121423.05</v>
      </c>
      <c r="B2293" s="18">
        <v>1</v>
      </c>
      <c r="C2293" s="16" t="s">
        <v>474</v>
      </c>
      <c r="D2293" s="21">
        <v>43646</v>
      </c>
      <c r="E2293" s="16" t="s">
        <v>486</v>
      </c>
      <c r="F2293" s="21">
        <v>44174</v>
      </c>
      <c r="G2293" s="16" t="s">
        <v>32</v>
      </c>
      <c r="H2293" s="26" t="s">
        <v>1163</v>
      </c>
      <c r="I2293" s="16" t="s">
        <v>116</v>
      </c>
      <c r="J2293" s="20" t="s">
        <v>116</v>
      </c>
      <c r="L2293" s="16" t="s">
        <v>116</v>
      </c>
      <c r="M2293" s="26" t="s">
        <v>16934</v>
      </c>
      <c r="O2293" s="16" t="s">
        <v>151</v>
      </c>
      <c r="P2293" s="26" t="s">
        <v>757</v>
      </c>
      <c r="T2293" s="22">
        <v>434.92</v>
      </c>
      <c r="U2293" s="21">
        <v>43777</v>
      </c>
      <c r="W2293" s="20" t="s">
        <v>43</v>
      </c>
      <c r="Z2293" s="24" t="s">
        <v>32</v>
      </c>
      <c r="AA2293" s="24" t="s">
        <v>32</v>
      </c>
      <c r="AB2293" s="24" t="s">
        <v>32</v>
      </c>
      <c r="AC2293" s="24" t="s">
        <v>32</v>
      </c>
      <c r="AD2293" s="25">
        <v>0</v>
      </c>
      <c r="AE2293" s="25">
        <v>0</v>
      </c>
      <c r="AF2293" s="25">
        <v>950977</v>
      </c>
      <c r="AG2293" s="25">
        <v>0</v>
      </c>
      <c r="AH2293" s="25">
        <v>950977</v>
      </c>
      <c r="AI2293" s="16" t="s">
        <v>16933</v>
      </c>
    </row>
    <row r="2294" spans="1:35" x14ac:dyDescent="0.25">
      <c r="A2294" s="17">
        <v>121423.06</v>
      </c>
      <c r="B2294" s="18">
        <v>1</v>
      </c>
      <c r="C2294" s="16" t="s">
        <v>31</v>
      </c>
      <c r="D2294" s="21">
        <v>44004</v>
      </c>
      <c r="E2294" s="16" t="s">
        <v>486</v>
      </c>
      <c r="F2294" s="21">
        <v>44169</v>
      </c>
      <c r="G2294" s="16" t="s">
        <v>1568</v>
      </c>
      <c r="H2294" s="26" t="s">
        <v>1163</v>
      </c>
      <c r="I2294" s="16" t="s">
        <v>116</v>
      </c>
      <c r="J2294" s="20" t="s">
        <v>116</v>
      </c>
      <c r="L2294" s="16" t="s">
        <v>116</v>
      </c>
      <c r="M2294" s="26" t="s">
        <v>2137</v>
      </c>
      <c r="O2294" s="16" t="s">
        <v>151</v>
      </c>
      <c r="P2294" s="26" t="s">
        <v>757</v>
      </c>
      <c r="T2294" s="22">
        <v>434.92</v>
      </c>
      <c r="U2294" s="21">
        <v>44141</v>
      </c>
      <c r="W2294" s="20" t="s">
        <v>43</v>
      </c>
      <c r="Z2294" s="25">
        <v>0</v>
      </c>
      <c r="AA2294" s="25">
        <v>0</v>
      </c>
      <c r="AB2294" s="25">
        <v>786604</v>
      </c>
      <c r="AC2294" s="25">
        <v>0</v>
      </c>
      <c r="AD2294" s="25">
        <v>0</v>
      </c>
      <c r="AE2294" s="25">
        <v>0</v>
      </c>
      <c r="AF2294" s="25">
        <v>786604</v>
      </c>
      <c r="AG2294" s="25">
        <v>0</v>
      </c>
      <c r="AH2294" s="25">
        <v>786604</v>
      </c>
      <c r="AI2294" s="16" t="s">
        <v>2138</v>
      </c>
    </row>
    <row r="2295" spans="1:35" x14ac:dyDescent="0.25">
      <c r="A2295" s="17">
        <v>121423.07</v>
      </c>
      <c r="B2295" s="18">
        <v>1</v>
      </c>
      <c r="C2295" s="16" t="s">
        <v>73</v>
      </c>
      <c r="D2295" s="21">
        <v>44330</v>
      </c>
      <c r="E2295" s="16" t="s">
        <v>176</v>
      </c>
      <c r="F2295" s="21">
        <v>44365</v>
      </c>
      <c r="G2295" s="16" t="s">
        <v>109</v>
      </c>
      <c r="H2295" s="26" t="s">
        <v>1163</v>
      </c>
      <c r="I2295" s="16" t="s">
        <v>116</v>
      </c>
      <c r="J2295" s="20" t="s">
        <v>116</v>
      </c>
      <c r="L2295" s="16" t="s">
        <v>116</v>
      </c>
      <c r="M2295" s="26" t="s">
        <v>16932</v>
      </c>
      <c r="O2295" s="16" t="s">
        <v>151</v>
      </c>
      <c r="P2295" s="26" t="s">
        <v>757</v>
      </c>
      <c r="T2295" s="22">
        <v>434.34</v>
      </c>
      <c r="U2295" s="21">
        <v>44505</v>
      </c>
      <c r="W2295" s="20" t="s">
        <v>43</v>
      </c>
      <c r="Z2295" s="24" t="s">
        <v>32</v>
      </c>
      <c r="AA2295" s="24" t="s">
        <v>32</v>
      </c>
      <c r="AB2295" s="24" t="s">
        <v>32</v>
      </c>
      <c r="AC2295" s="24" t="s">
        <v>32</v>
      </c>
      <c r="AD2295" s="24" t="s">
        <v>32</v>
      </c>
      <c r="AE2295" s="24" t="s">
        <v>32</v>
      </c>
      <c r="AF2295" s="24" t="s">
        <v>32</v>
      </c>
      <c r="AG2295" s="24" t="s">
        <v>32</v>
      </c>
      <c r="AH2295" s="24" t="s">
        <v>32</v>
      </c>
      <c r="AI2295" s="16" t="s">
        <v>16931</v>
      </c>
    </row>
    <row r="2296" spans="1:35" x14ac:dyDescent="0.25">
      <c r="A2296" s="17">
        <v>121424.05</v>
      </c>
      <c r="B2296" s="18">
        <v>2</v>
      </c>
      <c r="C2296" s="16" t="s">
        <v>474</v>
      </c>
      <c r="D2296" s="21">
        <v>43646</v>
      </c>
      <c r="E2296" s="16" t="s">
        <v>486</v>
      </c>
      <c r="F2296" s="21">
        <v>44306</v>
      </c>
      <c r="G2296" s="16" t="s">
        <v>32</v>
      </c>
      <c r="H2296" s="26" t="s">
        <v>1336</v>
      </c>
      <c r="I2296" s="16" t="s">
        <v>116</v>
      </c>
      <c r="J2296" s="20" t="s">
        <v>116</v>
      </c>
      <c r="L2296" s="16" t="s">
        <v>116</v>
      </c>
      <c r="M2296" s="26" t="s">
        <v>16930</v>
      </c>
      <c r="O2296" s="16" t="s">
        <v>151</v>
      </c>
      <c r="P2296" s="26" t="s">
        <v>757</v>
      </c>
      <c r="T2296" s="22">
        <v>421.78</v>
      </c>
      <c r="U2296" s="21">
        <v>43777</v>
      </c>
      <c r="W2296" s="20" t="s">
        <v>43</v>
      </c>
      <c r="Z2296" s="24" t="s">
        <v>32</v>
      </c>
      <c r="AA2296" s="24" t="s">
        <v>32</v>
      </c>
      <c r="AB2296" s="24" t="s">
        <v>32</v>
      </c>
      <c r="AC2296" s="24" t="s">
        <v>32</v>
      </c>
      <c r="AD2296" s="25">
        <v>0</v>
      </c>
      <c r="AE2296" s="25">
        <v>0</v>
      </c>
      <c r="AF2296" s="25">
        <v>493518</v>
      </c>
      <c r="AG2296" s="25">
        <v>0</v>
      </c>
      <c r="AH2296" s="25">
        <v>493518</v>
      </c>
      <c r="AI2296" s="16" t="s">
        <v>16929</v>
      </c>
    </row>
    <row r="2297" spans="1:35" x14ac:dyDescent="0.25">
      <c r="A2297" s="17">
        <v>121424.06</v>
      </c>
      <c r="B2297" s="18">
        <v>2</v>
      </c>
      <c r="C2297" s="16" t="s">
        <v>31</v>
      </c>
      <c r="D2297" s="21">
        <v>44004</v>
      </c>
      <c r="E2297" s="16" t="s">
        <v>486</v>
      </c>
      <c r="F2297" s="21">
        <v>44169</v>
      </c>
      <c r="G2297" s="16" t="s">
        <v>1568</v>
      </c>
      <c r="H2297" s="26" t="s">
        <v>1336</v>
      </c>
      <c r="I2297" s="16" t="s">
        <v>116</v>
      </c>
      <c r="J2297" s="20" t="s">
        <v>116</v>
      </c>
      <c r="L2297" s="16" t="s">
        <v>116</v>
      </c>
      <c r="M2297" s="26" t="s">
        <v>2139</v>
      </c>
      <c r="O2297" s="16" t="s">
        <v>151</v>
      </c>
      <c r="P2297" s="26" t="s">
        <v>757</v>
      </c>
      <c r="T2297" s="22">
        <v>421.78</v>
      </c>
      <c r="U2297" s="21">
        <v>44141</v>
      </c>
      <c r="W2297" s="20" t="s">
        <v>43</v>
      </c>
      <c r="Z2297" s="25">
        <v>0</v>
      </c>
      <c r="AA2297" s="25">
        <v>0</v>
      </c>
      <c r="AB2297" s="25">
        <v>372368</v>
      </c>
      <c r="AC2297" s="25">
        <v>0</v>
      </c>
      <c r="AD2297" s="25">
        <v>0</v>
      </c>
      <c r="AE2297" s="25">
        <v>0</v>
      </c>
      <c r="AF2297" s="25">
        <v>372368</v>
      </c>
      <c r="AG2297" s="25">
        <v>0</v>
      </c>
      <c r="AH2297" s="25">
        <v>372368</v>
      </c>
      <c r="AI2297" s="16" t="s">
        <v>2140</v>
      </c>
    </row>
    <row r="2298" spans="1:35" x14ac:dyDescent="0.25">
      <c r="A2298" s="17">
        <v>121424.07</v>
      </c>
      <c r="B2298" s="18">
        <v>2</v>
      </c>
      <c r="C2298" s="16" t="s">
        <v>73</v>
      </c>
      <c r="D2298" s="21">
        <v>44330</v>
      </c>
      <c r="E2298" s="16" t="s">
        <v>176</v>
      </c>
      <c r="F2298" s="21">
        <v>44330</v>
      </c>
      <c r="G2298" s="16" t="s">
        <v>176</v>
      </c>
      <c r="H2298" s="26" t="s">
        <v>1336</v>
      </c>
      <c r="I2298" s="16" t="s">
        <v>116</v>
      </c>
      <c r="J2298" s="20" t="s">
        <v>116</v>
      </c>
      <c r="L2298" s="16" t="s">
        <v>116</v>
      </c>
      <c r="M2298" s="26" t="s">
        <v>16928</v>
      </c>
      <c r="O2298" s="16" t="s">
        <v>151</v>
      </c>
      <c r="P2298" s="26" t="s">
        <v>757</v>
      </c>
      <c r="T2298" s="22">
        <v>421.78</v>
      </c>
      <c r="W2298" s="20" t="s">
        <v>43</v>
      </c>
      <c r="Z2298" s="24" t="s">
        <v>32</v>
      </c>
      <c r="AA2298" s="24" t="s">
        <v>32</v>
      </c>
      <c r="AB2298" s="24" t="s">
        <v>32</v>
      </c>
      <c r="AC2298" s="24" t="s">
        <v>32</v>
      </c>
      <c r="AD2298" s="24" t="s">
        <v>32</v>
      </c>
      <c r="AE2298" s="24" t="s">
        <v>32</v>
      </c>
      <c r="AF2298" s="24" t="s">
        <v>32</v>
      </c>
      <c r="AG2298" s="24" t="s">
        <v>32</v>
      </c>
      <c r="AH2298" s="24" t="s">
        <v>32</v>
      </c>
      <c r="AI2298" s="16" t="s">
        <v>16927</v>
      </c>
    </row>
    <row r="2299" spans="1:35" x14ac:dyDescent="0.25">
      <c r="A2299" s="17">
        <v>121425.05</v>
      </c>
      <c r="B2299" s="18">
        <v>1</v>
      </c>
      <c r="C2299" s="16" t="s">
        <v>474</v>
      </c>
      <c r="D2299" s="21">
        <v>43646</v>
      </c>
      <c r="E2299" s="16" t="s">
        <v>486</v>
      </c>
      <c r="F2299" s="21">
        <v>44246</v>
      </c>
      <c r="G2299" s="16" t="s">
        <v>109</v>
      </c>
      <c r="H2299" s="26" t="s">
        <v>1163</v>
      </c>
      <c r="I2299" s="16" t="s">
        <v>116</v>
      </c>
      <c r="J2299" s="20" t="s">
        <v>116</v>
      </c>
      <c r="L2299" s="16" t="s">
        <v>116</v>
      </c>
      <c r="M2299" s="26" t="s">
        <v>16926</v>
      </c>
      <c r="O2299" s="16" t="s">
        <v>151</v>
      </c>
      <c r="P2299" s="26" t="s">
        <v>757</v>
      </c>
      <c r="T2299" s="22">
        <v>408.24</v>
      </c>
      <c r="U2299" s="21">
        <v>43777</v>
      </c>
      <c r="W2299" s="20" t="s">
        <v>43</v>
      </c>
      <c r="Z2299" s="24" t="s">
        <v>32</v>
      </c>
      <c r="AA2299" s="24" t="s">
        <v>32</v>
      </c>
      <c r="AB2299" s="24" t="s">
        <v>32</v>
      </c>
      <c r="AC2299" s="24" t="s">
        <v>32</v>
      </c>
      <c r="AD2299" s="25">
        <v>0</v>
      </c>
      <c r="AE2299" s="25">
        <v>0</v>
      </c>
      <c r="AF2299" s="25">
        <v>803018</v>
      </c>
      <c r="AG2299" s="25">
        <v>0</v>
      </c>
      <c r="AH2299" s="25">
        <v>803018</v>
      </c>
      <c r="AI2299" s="16" t="s">
        <v>16925</v>
      </c>
    </row>
    <row r="2300" spans="1:35" x14ac:dyDescent="0.25">
      <c r="A2300" s="17">
        <v>121425.06</v>
      </c>
      <c r="B2300" s="18">
        <v>1</v>
      </c>
      <c r="C2300" s="16" t="s">
        <v>31</v>
      </c>
      <c r="D2300" s="21">
        <v>44005</v>
      </c>
      <c r="E2300" s="16" t="s">
        <v>486</v>
      </c>
      <c r="F2300" s="21">
        <v>44169</v>
      </c>
      <c r="G2300" s="16" t="s">
        <v>1568</v>
      </c>
      <c r="H2300" s="26" t="s">
        <v>1163</v>
      </c>
      <c r="I2300" s="16" t="s">
        <v>116</v>
      </c>
      <c r="J2300" s="20" t="s">
        <v>116</v>
      </c>
      <c r="L2300" s="16" t="s">
        <v>116</v>
      </c>
      <c r="M2300" s="26" t="s">
        <v>2141</v>
      </c>
      <c r="O2300" s="16" t="s">
        <v>151</v>
      </c>
      <c r="P2300" s="26" t="s">
        <v>757</v>
      </c>
      <c r="T2300" s="22">
        <v>408.24</v>
      </c>
      <c r="U2300" s="21">
        <v>44141</v>
      </c>
      <c r="W2300" s="20" t="s">
        <v>43</v>
      </c>
      <c r="Z2300" s="25">
        <v>0</v>
      </c>
      <c r="AA2300" s="25">
        <v>0</v>
      </c>
      <c r="AB2300" s="25">
        <v>692413</v>
      </c>
      <c r="AC2300" s="25">
        <v>0</v>
      </c>
      <c r="AD2300" s="25">
        <v>0</v>
      </c>
      <c r="AE2300" s="25">
        <v>0</v>
      </c>
      <c r="AF2300" s="25">
        <v>692413</v>
      </c>
      <c r="AG2300" s="25">
        <v>0</v>
      </c>
      <c r="AH2300" s="25">
        <v>692413</v>
      </c>
      <c r="AI2300" s="16" t="s">
        <v>2142</v>
      </c>
    </row>
    <row r="2301" spans="1:35" x14ac:dyDescent="0.25">
      <c r="A2301" s="17">
        <v>121425.07</v>
      </c>
      <c r="B2301" s="18">
        <v>1</v>
      </c>
      <c r="C2301" s="16" t="s">
        <v>73</v>
      </c>
      <c r="D2301" s="21">
        <v>44330</v>
      </c>
      <c r="E2301" s="16" t="s">
        <v>176</v>
      </c>
      <c r="F2301" s="21">
        <v>44365</v>
      </c>
      <c r="G2301" s="16" t="s">
        <v>109</v>
      </c>
      <c r="H2301" s="26" t="s">
        <v>1163</v>
      </c>
      <c r="I2301" s="16" t="s">
        <v>116</v>
      </c>
      <c r="J2301" s="20" t="s">
        <v>116</v>
      </c>
      <c r="L2301" s="16" t="s">
        <v>116</v>
      </c>
      <c r="M2301" s="26" t="s">
        <v>16924</v>
      </c>
      <c r="O2301" s="16" t="s">
        <v>151</v>
      </c>
      <c r="P2301" s="26" t="s">
        <v>757</v>
      </c>
      <c r="T2301" s="22">
        <v>405.58</v>
      </c>
      <c r="U2301" s="21">
        <v>44505</v>
      </c>
      <c r="W2301" s="20" t="s">
        <v>43</v>
      </c>
      <c r="Z2301" s="24" t="s">
        <v>32</v>
      </c>
      <c r="AA2301" s="24" t="s">
        <v>32</v>
      </c>
      <c r="AB2301" s="24" t="s">
        <v>32</v>
      </c>
      <c r="AC2301" s="24" t="s">
        <v>32</v>
      </c>
      <c r="AD2301" s="24" t="s">
        <v>32</v>
      </c>
      <c r="AE2301" s="24" t="s">
        <v>32</v>
      </c>
      <c r="AF2301" s="24" t="s">
        <v>32</v>
      </c>
      <c r="AG2301" s="24" t="s">
        <v>32</v>
      </c>
      <c r="AH2301" s="24" t="s">
        <v>32</v>
      </c>
      <c r="AI2301" s="16" t="s">
        <v>16923</v>
      </c>
    </row>
    <row r="2302" spans="1:35" x14ac:dyDescent="0.25">
      <c r="A2302" s="17">
        <v>121426.05</v>
      </c>
      <c r="B2302" s="18">
        <v>1</v>
      </c>
      <c r="C2302" s="16" t="s">
        <v>474</v>
      </c>
      <c r="D2302" s="21">
        <v>43648</v>
      </c>
      <c r="E2302" s="16" t="s">
        <v>486</v>
      </c>
      <c r="F2302" s="21">
        <v>44151</v>
      </c>
      <c r="G2302" s="16" t="s">
        <v>32</v>
      </c>
      <c r="H2302" s="26" t="s">
        <v>1163</v>
      </c>
      <c r="I2302" s="16" t="s">
        <v>116</v>
      </c>
      <c r="J2302" s="20" t="s">
        <v>116</v>
      </c>
      <c r="L2302" s="16" t="s">
        <v>116</v>
      </c>
      <c r="M2302" s="26" t="s">
        <v>16922</v>
      </c>
      <c r="O2302" s="16" t="s">
        <v>151</v>
      </c>
      <c r="P2302" s="26" t="s">
        <v>757</v>
      </c>
      <c r="T2302" s="22">
        <v>434.52</v>
      </c>
      <c r="U2302" s="21">
        <v>43777</v>
      </c>
      <c r="W2302" s="20" t="s">
        <v>43</v>
      </c>
      <c r="Z2302" s="24" t="s">
        <v>32</v>
      </c>
      <c r="AA2302" s="24" t="s">
        <v>32</v>
      </c>
      <c r="AB2302" s="24" t="s">
        <v>32</v>
      </c>
      <c r="AC2302" s="24" t="s">
        <v>32</v>
      </c>
      <c r="AD2302" s="25">
        <v>0</v>
      </c>
      <c r="AE2302" s="25">
        <v>0</v>
      </c>
      <c r="AF2302" s="25">
        <v>952227</v>
      </c>
      <c r="AG2302" s="25">
        <v>0</v>
      </c>
      <c r="AH2302" s="25">
        <v>952227</v>
      </c>
      <c r="AI2302" s="16" t="s">
        <v>16921</v>
      </c>
    </row>
    <row r="2303" spans="1:35" x14ac:dyDescent="0.25">
      <c r="A2303" s="17">
        <v>121426.06</v>
      </c>
      <c r="B2303" s="18">
        <v>1</v>
      </c>
      <c r="C2303" s="16" t="s">
        <v>31</v>
      </c>
      <c r="D2303" s="21">
        <v>44006</v>
      </c>
      <c r="E2303" s="16" t="s">
        <v>486</v>
      </c>
      <c r="F2303" s="21">
        <v>44169</v>
      </c>
      <c r="G2303" s="16" t="s">
        <v>1568</v>
      </c>
      <c r="H2303" s="26" t="s">
        <v>1163</v>
      </c>
      <c r="I2303" s="16" t="s">
        <v>116</v>
      </c>
      <c r="J2303" s="20" t="s">
        <v>116</v>
      </c>
      <c r="L2303" s="16" t="s">
        <v>116</v>
      </c>
      <c r="M2303" s="26" t="s">
        <v>2143</v>
      </c>
      <c r="O2303" s="16" t="s">
        <v>151</v>
      </c>
      <c r="P2303" s="26" t="s">
        <v>757</v>
      </c>
      <c r="T2303" s="22">
        <v>434.52</v>
      </c>
      <c r="U2303" s="21">
        <v>44141</v>
      </c>
      <c r="W2303" s="20" t="s">
        <v>43</v>
      </c>
      <c r="Z2303" s="25">
        <v>0</v>
      </c>
      <c r="AA2303" s="25">
        <v>0</v>
      </c>
      <c r="AB2303" s="25">
        <v>743510</v>
      </c>
      <c r="AC2303" s="25">
        <v>0</v>
      </c>
      <c r="AD2303" s="25">
        <v>0</v>
      </c>
      <c r="AE2303" s="25">
        <v>0</v>
      </c>
      <c r="AF2303" s="25">
        <v>743510</v>
      </c>
      <c r="AG2303" s="25">
        <v>0</v>
      </c>
      <c r="AH2303" s="25">
        <v>743510</v>
      </c>
      <c r="AI2303" s="16" t="s">
        <v>2144</v>
      </c>
    </row>
    <row r="2304" spans="1:35" x14ac:dyDescent="0.25">
      <c r="A2304" s="17">
        <v>121426.07</v>
      </c>
      <c r="B2304" s="18">
        <v>1</v>
      </c>
      <c r="C2304" s="16" t="s">
        <v>73</v>
      </c>
      <c r="D2304" s="21">
        <v>44330</v>
      </c>
      <c r="E2304" s="16" t="s">
        <v>176</v>
      </c>
      <c r="F2304" s="21">
        <v>44365</v>
      </c>
      <c r="G2304" s="16" t="s">
        <v>109</v>
      </c>
      <c r="H2304" s="26" t="s">
        <v>1163</v>
      </c>
      <c r="I2304" s="16" t="s">
        <v>116</v>
      </c>
      <c r="J2304" s="20" t="s">
        <v>116</v>
      </c>
      <c r="L2304" s="16" t="s">
        <v>116</v>
      </c>
      <c r="M2304" s="26" t="s">
        <v>16920</v>
      </c>
      <c r="O2304" s="16" t="s">
        <v>151</v>
      </c>
      <c r="P2304" s="26" t="s">
        <v>757</v>
      </c>
      <c r="T2304" s="22">
        <v>436.64</v>
      </c>
      <c r="U2304" s="21">
        <v>44505</v>
      </c>
      <c r="W2304" s="20" t="s">
        <v>43</v>
      </c>
      <c r="Z2304" s="24" t="s">
        <v>32</v>
      </c>
      <c r="AA2304" s="24" t="s">
        <v>32</v>
      </c>
      <c r="AB2304" s="24" t="s">
        <v>32</v>
      </c>
      <c r="AC2304" s="24" t="s">
        <v>32</v>
      </c>
      <c r="AD2304" s="24" t="s">
        <v>32</v>
      </c>
      <c r="AE2304" s="24" t="s">
        <v>32</v>
      </c>
      <c r="AF2304" s="24" t="s">
        <v>32</v>
      </c>
      <c r="AG2304" s="24" t="s">
        <v>32</v>
      </c>
      <c r="AH2304" s="24" t="s">
        <v>32</v>
      </c>
      <c r="AI2304" s="16" t="s">
        <v>16919</v>
      </c>
    </row>
    <row r="2305" spans="1:35" x14ac:dyDescent="0.25">
      <c r="A2305" s="17">
        <v>121427.03</v>
      </c>
      <c r="B2305" s="18">
        <v>2</v>
      </c>
      <c r="C2305" s="16" t="s">
        <v>47</v>
      </c>
      <c r="D2305" s="21">
        <v>42993</v>
      </c>
      <c r="E2305" s="16" t="s">
        <v>486</v>
      </c>
      <c r="F2305" s="21">
        <v>44044</v>
      </c>
      <c r="G2305" s="16" t="s">
        <v>142</v>
      </c>
      <c r="H2305" s="26" t="s">
        <v>286</v>
      </c>
      <c r="M2305" s="26" t="s">
        <v>2145</v>
      </c>
      <c r="O2305" s="16" t="s">
        <v>151</v>
      </c>
      <c r="P2305" s="26" t="s">
        <v>757</v>
      </c>
      <c r="T2305" s="22">
        <v>69.48</v>
      </c>
      <c r="U2305" s="21">
        <v>43042</v>
      </c>
      <c r="W2305" s="20" t="s">
        <v>43</v>
      </c>
      <c r="Z2305" s="25">
        <v>0</v>
      </c>
      <c r="AA2305" s="25">
        <v>0</v>
      </c>
      <c r="AB2305" s="25">
        <v>625.38</v>
      </c>
      <c r="AC2305" s="25">
        <v>0</v>
      </c>
      <c r="AD2305" s="25">
        <v>0</v>
      </c>
      <c r="AE2305" s="25">
        <v>0</v>
      </c>
      <c r="AF2305" s="25">
        <v>264540.38</v>
      </c>
      <c r="AG2305" s="25">
        <v>0</v>
      </c>
      <c r="AH2305" s="25">
        <v>264540.38</v>
      </c>
      <c r="AI2305" s="16" t="s">
        <v>2146</v>
      </c>
    </row>
    <row r="2306" spans="1:35" x14ac:dyDescent="0.25">
      <c r="A2306" s="17">
        <v>121427.05</v>
      </c>
      <c r="B2306" s="18">
        <v>2</v>
      </c>
      <c r="C2306" s="16" t="s">
        <v>474</v>
      </c>
      <c r="D2306" s="21">
        <v>43649</v>
      </c>
      <c r="E2306" s="16" t="s">
        <v>486</v>
      </c>
      <c r="F2306" s="21">
        <v>44279</v>
      </c>
      <c r="G2306" s="16" t="s">
        <v>75</v>
      </c>
      <c r="H2306" s="26" t="s">
        <v>286</v>
      </c>
      <c r="M2306" s="26" t="s">
        <v>16918</v>
      </c>
      <c r="O2306" s="16" t="s">
        <v>151</v>
      </c>
      <c r="P2306" s="26" t="s">
        <v>757</v>
      </c>
      <c r="T2306" s="22">
        <v>69.48</v>
      </c>
      <c r="U2306" s="21">
        <v>43777</v>
      </c>
      <c r="W2306" s="20" t="s">
        <v>43</v>
      </c>
      <c r="Z2306" s="24" t="s">
        <v>32</v>
      </c>
      <c r="AA2306" s="24" t="s">
        <v>32</v>
      </c>
      <c r="AB2306" s="24" t="s">
        <v>32</v>
      </c>
      <c r="AC2306" s="24" t="s">
        <v>32</v>
      </c>
      <c r="AD2306" s="25">
        <v>0</v>
      </c>
      <c r="AE2306" s="25">
        <v>0</v>
      </c>
      <c r="AF2306" s="25">
        <v>398018</v>
      </c>
      <c r="AG2306" s="25">
        <v>0</v>
      </c>
      <c r="AH2306" s="25">
        <v>398018</v>
      </c>
      <c r="AI2306" s="16" t="s">
        <v>16917</v>
      </c>
    </row>
    <row r="2307" spans="1:35" x14ac:dyDescent="0.25">
      <c r="A2307" s="17">
        <v>121427.06</v>
      </c>
      <c r="B2307" s="18">
        <v>2</v>
      </c>
      <c r="C2307" s="16" t="s">
        <v>31</v>
      </c>
      <c r="D2307" s="21">
        <v>44006</v>
      </c>
      <c r="E2307" s="16" t="s">
        <v>486</v>
      </c>
      <c r="F2307" s="21">
        <v>44279</v>
      </c>
      <c r="G2307" s="16" t="s">
        <v>75</v>
      </c>
      <c r="H2307" s="26" t="s">
        <v>286</v>
      </c>
      <c r="M2307" s="26" t="s">
        <v>2147</v>
      </c>
      <c r="O2307" s="16" t="s">
        <v>151</v>
      </c>
      <c r="P2307" s="26" t="s">
        <v>757</v>
      </c>
      <c r="T2307" s="22">
        <v>69.48</v>
      </c>
      <c r="U2307" s="21">
        <v>44141</v>
      </c>
      <c r="W2307" s="20" t="s">
        <v>43</v>
      </c>
      <c r="Z2307" s="25">
        <v>0</v>
      </c>
      <c r="AA2307" s="25">
        <v>0</v>
      </c>
      <c r="AB2307" s="25">
        <v>359451</v>
      </c>
      <c r="AC2307" s="25">
        <v>0</v>
      </c>
      <c r="AD2307" s="25">
        <v>0</v>
      </c>
      <c r="AE2307" s="25">
        <v>0</v>
      </c>
      <c r="AF2307" s="25">
        <v>359451</v>
      </c>
      <c r="AG2307" s="25">
        <v>0</v>
      </c>
      <c r="AH2307" s="25">
        <v>359451</v>
      </c>
      <c r="AI2307" s="16" t="s">
        <v>2148</v>
      </c>
    </row>
    <row r="2308" spans="1:35" x14ac:dyDescent="0.25">
      <c r="A2308" s="17">
        <v>121427.07</v>
      </c>
      <c r="B2308" s="18">
        <v>2</v>
      </c>
      <c r="C2308" s="16" t="s">
        <v>73</v>
      </c>
      <c r="D2308" s="21">
        <v>44330</v>
      </c>
      <c r="E2308" s="16" t="s">
        <v>176</v>
      </c>
      <c r="F2308" s="21">
        <v>44365</v>
      </c>
      <c r="G2308" s="16" t="s">
        <v>109</v>
      </c>
      <c r="H2308" s="26" t="s">
        <v>286</v>
      </c>
      <c r="M2308" s="26" t="s">
        <v>16916</v>
      </c>
      <c r="O2308" s="16" t="s">
        <v>151</v>
      </c>
      <c r="P2308" s="26" t="s">
        <v>757</v>
      </c>
      <c r="T2308" s="22">
        <v>69.48</v>
      </c>
      <c r="U2308" s="21">
        <v>44505</v>
      </c>
      <c r="W2308" s="20" t="s">
        <v>43</v>
      </c>
      <c r="Z2308" s="24" t="s">
        <v>32</v>
      </c>
      <c r="AA2308" s="24" t="s">
        <v>32</v>
      </c>
      <c r="AB2308" s="24" t="s">
        <v>32</v>
      </c>
      <c r="AC2308" s="24" t="s">
        <v>32</v>
      </c>
      <c r="AD2308" s="24" t="s">
        <v>32</v>
      </c>
      <c r="AE2308" s="24" t="s">
        <v>32</v>
      </c>
      <c r="AF2308" s="24" t="s">
        <v>32</v>
      </c>
      <c r="AG2308" s="24" t="s">
        <v>32</v>
      </c>
      <c r="AH2308" s="24" t="s">
        <v>32</v>
      </c>
      <c r="AI2308" s="16" t="s">
        <v>16915</v>
      </c>
    </row>
    <row r="2309" spans="1:35" x14ac:dyDescent="0.25">
      <c r="A2309" s="17">
        <v>121429.05</v>
      </c>
      <c r="B2309" s="18">
        <v>3</v>
      </c>
      <c r="C2309" s="16" t="s">
        <v>474</v>
      </c>
      <c r="D2309" s="21">
        <v>43648</v>
      </c>
      <c r="E2309" s="16" t="s">
        <v>486</v>
      </c>
      <c r="F2309" s="21">
        <v>44274</v>
      </c>
      <c r="G2309" s="16" t="s">
        <v>32</v>
      </c>
      <c r="H2309" s="26" t="s">
        <v>766</v>
      </c>
      <c r="I2309" s="16" t="s">
        <v>116</v>
      </c>
      <c r="J2309" s="20" t="s">
        <v>116</v>
      </c>
      <c r="L2309" s="16" t="s">
        <v>116</v>
      </c>
      <c r="M2309" s="26" t="s">
        <v>16914</v>
      </c>
      <c r="O2309" s="16" t="s">
        <v>151</v>
      </c>
      <c r="P2309" s="26" t="s">
        <v>757</v>
      </c>
      <c r="T2309" s="22">
        <v>573.72</v>
      </c>
      <c r="U2309" s="21">
        <v>43777</v>
      </c>
      <c r="W2309" s="20" t="s">
        <v>43</v>
      </c>
      <c r="Z2309" s="24" t="s">
        <v>32</v>
      </c>
      <c r="AA2309" s="24" t="s">
        <v>32</v>
      </c>
      <c r="AB2309" s="24" t="s">
        <v>32</v>
      </c>
      <c r="AC2309" s="24" t="s">
        <v>32</v>
      </c>
      <c r="AD2309" s="25">
        <v>0</v>
      </c>
      <c r="AE2309" s="25">
        <v>0</v>
      </c>
      <c r="AF2309" s="25">
        <v>657466</v>
      </c>
      <c r="AG2309" s="25">
        <v>0</v>
      </c>
      <c r="AH2309" s="25">
        <v>657466</v>
      </c>
      <c r="AI2309" s="16" t="s">
        <v>16913</v>
      </c>
    </row>
    <row r="2310" spans="1:35" x14ac:dyDescent="0.25">
      <c r="A2310" s="17">
        <v>121429.06</v>
      </c>
      <c r="B2310" s="18">
        <v>3</v>
      </c>
      <c r="C2310" s="16" t="s">
        <v>31</v>
      </c>
      <c r="D2310" s="21">
        <v>44006</v>
      </c>
      <c r="E2310" s="16" t="s">
        <v>486</v>
      </c>
      <c r="F2310" s="21">
        <v>44188</v>
      </c>
      <c r="G2310" s="16" t="s">
        <v>32</v>
      </c>
      <c r="H2310" s="26" t="s">
        <v>766</v>
      </c>
      <c r="I2310" s="16" t="s">
        <v>116</v>
      </c>
      <c r="J2310" s="20" t="s">
        <v>116</v>
      </c>
      <c r="L2310" s="16" t="s">
        <v>116</v>
      </c>
      <c r="M2310" s="26" t="s">
        <v>2149</v>
      </c>
      <c r="O2310" s="16" t="s">
        <v>151</v>
      </c>
      <c r="P2310" s="26" t="s">
        <v>757</v>
      </c>
      <c r="T2310" s="22">
        <v>573.72</v>
      </c>
      <c r="U2310" s="21">
        <v>44176</v>
      </c>
      <c r="W2310" s="20" t="s">
        <v>43</v>
      </c>
      <c r="Z2310" s="25">
        <v>0</v>
      </c>
      <c r="AA2310" s="25">
        <v>0</v>
      </c>
      <c r="AB2310" s="25">
        <v>670681</v>
      </c>
      <c r="AC2310" s="25">
        <v>0</v>
      </c>
      <c r="AD2310" s="25">
        <v>0</v>
      </c>
      <c r="AE2310" s="25">
        <v>0</v>
      </c>
      <c r="AF2310" s="25">
        <v>670681</v>
      </c>
      <c r="AG2310" s="25">
        <v>0</v>
      </c>
      <c r="AH2310" s="25">
        <v>670681</v>
      </c>
      <c r="AI2310" s="16" t="s">
        <v>2150</v>
      </c>
    </row>
    <row r="2311" spans="1:35" x14ac:dyDescent="0.25">
      <c r="A2311" s="17">
        <v>121429.07</v>
      </c>
      <c r="B2311" s="18">
        <v>3</v>
      </c>
      <c r="C2311" s="16" t="s">
        <v>73</v>
      </c>
      <c r="D2311" s="21">
        <v>44330</v>
      </c>
      <c r="E2311" s="16" t="s">
        <v>176</v>
      </c>
      <c r="F2311" s="21">
        <v>44365</v>
      </c>
      <c r="G2311" s="16" t="s">
        <v>109</v>
      </c>
      <c r="H2311" s="26" t="s">
        <v>766</v>
      </c>
      <c r="I2311" s="16" t="s">
        <v>116</v>
      </c>
      <c r="J2311" s="20" t="s">
        <v>116</v>
      </c>
      <c r="L2311" s="16" t="s">
        <v>116</v>
      </c>
      <c r="M2311" s="26" t="s">
        <v>16912</v>
      </c>
      <c r="O2311" s="16" t="s">
        <v>151</v>
      </c>
      <c r="P2311" s="26" t="s">
        <v>757</v>
      </c>
      <c r="T2311" s="22">
        <v>574.53</v>
      </c>
      <c r="U2311" s="21">
        <v>44505</v>
      </c>
      <c r="W2311" s="20" t="s">
        <v>43</v>
      </c>
      <c r="Z2311" s="24" t="s">
        <v>32</v>
      </c>
      <c r="AA2311" s="24" t="s">
        <v>32</v>
      </c>
      <c r="AB2311" s="24" t="s">
        <v>32</v>
      </c>
      <c r="AC2311" s="24" t="s">
        <v>32</v>
      </c>
      <c r="AD2311" s="24" t="s">
        <v>32</v>
      </c>
      <c r="AE2311" s="24" t="s">
        <v>32</v>
      </c>
      <c r="AF2311" s="24" t="s">
        <v>32</v>
      </c>
      <c r="AG2311" s="24" t="s">
        <v>32</v>
      </c>
      <c r="AH2311" s="24" t="s">
        <v>32</v>
      </c>
      <c r="AI2311" s="16" t="s">
        <v>16911</v>
      </c>
    </row>
    <row r="2312" spans="1:35" ht="30" x14ac:dyDescent="0.25">
      <c r="A2312" s="17">
        <v>121432</v>
      </c>
      <c r="B2312" s="18">
        <v>2</v>
      </c>
      <c r="C2312" s="16" t="s">
        <v>73</v>
      </c>
      <c r="D2312" s="21">
        <v>41912</v>
      </c>
      <c r="E2312" s="16" t="s">
        <v>543</v>
      </c>
      <c r="F2312" s="21">
        <v>44215</v>
      </c>
      <c r="G2312" s="16" t="s">
        <v>75</v>
      </c>
      <c r="H2312" s="26" t="s">
        <v>286</v>
      </c>
      <c r="M2312" s="26" t="s">
        <v>16910</v>
      </c>
      <c r="N2312" s="26" t="s">
        <v>16909</v>
      </c>
      <c r="O2312" s="16" t="s">
        <v>60</v>
      </c>
      <c r="P2312" s="26" t="s">
        <v>67</v>
      </c>
      <c r="T2312" s="23" t="s">
        <v>32</v>
      </c>
      <c r="W2312" s="20" t="s">
        <v>43</v>
      </c>
      <c r="Z2312" s="24" t="s">
        <v>32</v>
      </c>
      <c r="AA2312" s="24" t="s">
        <v>32</v>
      </c>
      <c r="AB2312" s="24" t="s">
        <v>32</v>
      </c>
      <c r="AC2312" s="24" t="s">
        <v>32</v>
      </c>
      <c r="AD2312" s="24" t="s">
        <v>32</v>
      </c>
      <c r="AE2312" s="24" t="s">
        <v>32</v>
      </c>
      <c r="AF2312" s="24" t="s">
        <v>32</v>
      </c>
      <c r="AG2312" s="24" t="s">
        <v>32</v>
      </c>
      <c r="AH2312" s="24" t="s">
        <v>32</v>
      </c>
      <c r="AI2312" s="16" t="s">
        <v>16908</v>
      </c>
    </row>
    <row r="2313" spans="1:35" ht="30" x14ac:dyDescent="0.25">
      <c r="A2313" s="17">
        <v>121434</v>
      </c>
      <c r="B2313" s="18">
        <v>1</v>
      </c>
      <c r="C2313" s="16" t="s">
        <v>31</v>
      </c>
      <c r="D2313" s="21">
        <v>41913</v>
      </c>
      <c r="E2313" s="16" t="s">
        <v>1801</v>
      </c>
      <c r="F2313" s="21">
        <v>44106</v>
      </c>
      <c r="G2313" s="16" t="s">
        <v>75</v>
      </c>
      <c r="H2313" s="26" t="s">
        <v>400</v>
      </c>
      <c r="M2313" s="26" t="s">
        <v>2151</v>
      </c>
      <c r="N2313" s="26" t="s">
        <v>2152</v>
      </c>
      <c r="O2313" s="16" t="s">
        <v>60</v>
      </c>
      <c r="P2313" s="26" t="s">
        <v>100</v>
      </c>
      <c r="T2313" s="22">
        <v>0</v>
      </c>
      <c r="W2313" s="20" t="s">
        <v>43</v>
      </c>
      <c r="X2313" s="16" t="s">
        <v>511</v>
      </c>
      <c r="Z2313" s="25">
        <v>42000</v>
      </c>
      <c r="AA2313" s="25">
        <v>0</v>
      </c>
      <c r="AB2313" s="25">
        <v>29626</v>
      </c>
      <c r="AC2313" s="25">
        <v>0</v>
      </c>
      <c r="AD2313" s="25">
        <v>581079</v>
      </c>
      <c r="AE2313" s="25">
        <v>0</v>
      </c>
      <c r="AF2313" s="25">
        <v>881641</v>
      </c>
      <c r="AG2313" s="25">
        <v>0</v>
      </c>
      <c r="AH2313" s="25">
        <v>1462720</v>
      </c>
      <c r="AI2313" s="16" t="s">
        <v>2153</v>
      </c>
    </row>
    <row r="2314" spans="1:35" ht="30" x14ac:dyDescent="0.25">
      <c r="A2314" s="17">
        <v>121434.01</v>
      </c>
      <c r="B2314" s="18">
        <v>1</v>
      </c>
      <c r="C2314" s="16" t="s">
        <v>31</v>
      </c>
      <c r="D2314" s="21">
        <v>42264</v>
      </c>
      <c r="E2314" s="16" t="s">
        <v>2154</v>
      </c>
      <c r="F2314" s="21">
        <v>44106</v>
      </c>
      <c r="G2314" s="16" t="s">
        <v>75</v>
      </c>
      <c r="H2314" s="26" t="s">
        <v>400</v>
      </c>
      <c r="M2314" s="26" t="s">
        <v>2155</v>
      </c>
      <c r="N2314" s="26" t="s">
        <v>2156</v>
      </c>
      <c r="O2314" s="16" t="s">
        <v>60</v>
      </c>
      <c r="P2314" s="26" t="s">
        <v>100</v>
      </c>
      <c r="T2314" s="22">
        <v>0</v>
      </c>
      <c r="W2314" s="20" t="s">
        <v>43</v>
      </c>
      <c r="X2314" s="16" t="s">
        <v>511</v>
      </c>
      <c r="Z2314" s="25">
        <v>64000</v>
      </c>
      <c r="AA2314" s="25">
        <v>0</v>
      </c>
      <c r="AB2314" s="25">
        <v>526756</v>
      </c>
      <c r="AC2314" s="25">
        <v>0</v>
      </c>
      <c r="AD2314" s="25">
        <v>399000</v>
      </c>
      <c r="AE2314" s="25">
        <v>0</v>
      </c>
      <c r="AF2314" s="25">
        <v>2994149</v>
      </c>
      <c r="AG2314" s="25">
        <v>0</v>
      </c>
      <c r="AH2314" s="25">
        <v>3393149</v>
      </c>
      <c r="AI2314" s="16" t="s">
        <v>2157</v>
      </c>
    </row>
    <row r="2315" spans="1:35" ht="30" x14ac:dyDescent="0.25">
      <c r="A2315" s="17">
        <v>121435</v>
      </c>
      <c r="B2315" s="18">
        <v>1</v>
      </c>
      <c r="C2315" s="16" t="s">
        <v>73</v>
      </c>
      <c r="D2315" s="21">
        <v>41913</v>
      </c>
      <c r="E2315" s="16" t="s">
        <v>1801</v>
      </c>
      <c r="F2315" s="21">
        <v>44215</v>
      </c>
      <c r="G2315" s="16" t="s">
        <v>75</v>
      </c>
      <c r="H2315" s="26" t="s">
        <v>400</v>
      </c>
      <c r="M2315" s="26" t="s">
        <v>16907</v>
      </c>
      <c r="N2315" s="26" t="s">
        <v>16906</v>
      </c>
      <c r="O2315" s="16" t="s">
        <v>60</v>
      </c>
      <c r="T2315" s="23" t="s">
        <v>32</v>
      </c>
      <c r="W2315" s="20" t="s">
        <v>43</v>
      </c>
      <c r="Z2315" s="24" t="s">
        <v>32</v>
      </c>
      <c r="AA2315" s="24" t="s">
        <v>32</v>
      </c>
      <c r="AB2315" s="24" t="s">
        <v>32</v>
      </c>
      <c r="AC2315" s="24" t="s">
        <v>32</v>
      </c>
      <c r="AD2315" s="24" t="s">
        <v>32</v>
      </c>
      <c r="AE2315" s="24" t="s">
        <v>32</v>
      </c>
      <c r="AF2315" s="24" t="s">
        <v>32</v>
      </c>
      <c r="AG2315" s="24" t="s">
        <v>32</v>
      </c>
      <c r="AH2315" s="24" t="s">
        <v>32</v>
      </c>
    </row>
    <row r="2316" spans="1:35" ht="90" x14ac:dyDescent="0.25">
      <c r="A2316" s="17">
        <v>121445</v>
      </c>
      <c r="B2316" s="18">
        <v>3</v>
      </c>
      <c r="C2316" s="16" t="s">
        <v>474</v>
      </c>
      <c r="D2316" s="21">
        <v>41919</v>
      </c>
      <c r="E2316" s="16" t="s">
        <v>1530</v>
      </c>
      <c r="F2316" s="21">
        <v>44000</v>
      </c>
      <c r="G2316" s="16" t="s">
        <v>2470</v>
      </c>
      <c r="H2316" s="26" t="s">
        <v>437</v>
      </c>
      <c r="I2316" s="16" t="s">
        <v>1518</v>
      </c>
      <c r="J2316" s="20" t="s">
        <v>1518</v>
      </c>
      <c r="M2316" s="26" t="s">
        <v>16905</v>
      </c>
      <c r="N2316" s="26" t="s">
        <v>16904</v>
      </c>
      <c r="O2316" s="16" t="s">
        <v>1520</v>
      </c>
      <c r="P2316" s="26" t="s">
        <v>568</v>
      </c>
      <c r="R2316" s="16" t="s">
        <v>139</v>
      </c>
      <c r="S2316" s="16" t="s">
        <v>192</v>
      </c>
      <c r="T2316" s="23" t="s">
        <v>32</v>
      </c>
      <c r="W2316" s="20" t="s">
        <v>43</v>
      </c>
      <c r="X2316" s="16" t="s">
        <v>44</v>
      </c>
      <c r="Z2316" s="24" t="s">
        <v>32</v>
      </c>
      <c r="AA2316" s="24" t="s">
        <v>32</v>
      </c>
      <c r="AB2316" s="24" t="s">
        <v>32</v>
      </c>
      <c r="AC2316" s="24" t="s">
        <v>32</v>
      </c>
      <c r="AD2316" s="25">
        <v>0</v>
      </c>
      <c r="AE2316" s="25">
        <v>0</v>
      </c>
      <c r="AF2316" s="25">
        <v>412227</v>
      </c>
      <c r="AG2316" s="25">
        <v>0</v>
      </c>
      <c r="AH2316" s="25">
        <v>412227</v>
      </c>
      <c r="AI2316" s="16" t="s">
        <v>16903</v>
      </c>
    </row>
    <row r="2317" spans="1:35" ht="30" x14ac:dyDescent="0.25">
      <c r="A2317" s="17">
        <v>121445.01</v>
      </c>
      <c r="B2317" s="18">
        <v>3</v>
      </c>
      <c r="C2317" s="16" t="s">
        <v>73</v>
      </c>
      <c r="D2317" s="21">
        <v>42209</v>
      </c>
      <c r="E2317" s="16" t="s">
        <v>2282</v>
      </c>
      <c r="F2317" s="21">
        <v>44284</v>
      </c>
      <c r="G2317" s="16" t="s">
        <v>142</v>
      </c>
      <c r="H2317" s="26" t="s">
        <v>437</v>
      </c>
      <c r="I2317" s="16" t="s">
        <v>1518</v>
      </c>
      <c r="J2317" s="20" t="s">
        <v>1518</v>
      </c>
      <c r="M2317" s="26" t="s">
        <v>16902</v>
      </c>
      <c r="N2317" s="26" t="s">
        <v>16901</v>
      </c>
      <c r="O2317" s="16" t="s">
        <v>1520</v>
      </c>
      <c r="P2317" s="26" t="s">
        <v>1444</v>
      </c>
      <c r="T2317" s="23" t="s">
        <v>32</v>
      </c>
      <c r="W2317" s="20" t="s">
        <v>43</v>
      </c>
      <c r="X2317" s="16" t="s">
        <v>44</v>
      </c>
      <c r="Z2317" s="24" t="s">
        <v>32</v>
      </c>
      <c r="AA2317" s="24" t="s">
        <v>32</v>
      </c>
      <c r="AB2317" s="24" t="s">
        <v>32</v>
      </c>
      <c r="AC2317" s="24" t="s">
        <v>32</v>
      </c>
      <c r="AD2317" s="25">
        <v>0</v>
      </c>
      <c r="AE2317" s="25">
        <v>0</v>
      </c>
      <c r="AF2317" s="25">
        <v>175000</v>
      </c>
      <c r="AG2317" s="25">
        <v>0</v>
      </c>
      <c r="AH2317" s="25">
        <v>175000</v>
      </c>
      <c r="AI2317" s="16" t="s">
        <v>16900</v>
      </c>
    </row>
    <row r="2318" spans="1:35" x14ac:dyDescent="0.25">
      <c r="A2318" s="17">
        <v>121452.05</v>
      </c>
      <c r="B2318" s="18">
        <v>2</v>
      </c>
      <c r="C2318" s="16" t="s">
        <v>474</v>
      </c>
      <c r="D2318" s="21">
        <v>43646</v>
      </c>
      <c r="E2318" s="16" t="s">
        <v>486</v>
      </c>
      <c r="F2318" s="21">
        <v>44147</v>
      </c>
      <c r="G2318" s="16" t="s">
        <v>32</v>
      </c>
      <c r="H2318" s="26" t="s">
        <v>1336</v>
      </c>
      <c r="I2318" s="16" t="s">
        <v>116</v>
      </c>
      <c r="J2318" s="20" t="s">
        <v>116</v>
      </c>
      <c r="L2318" s="16" t="s">
        <v>116</v>
      </c>
      <c r="M2318" s="26" t="s">
        <v>16899</v>
      </c>
      <c r="O2318" s="16" t="s">
        <v>151</v>
      </c>
      <c r="P2318" s="26" t="s">
        <v>757</v>
      </c>
      <c r="T2318" s="22">
        <v>502.3</v>
      </c>
      <c r="U2318" s="21">
        <v>43777</v>
      </c>
      <c r="W2318" s="20" t="s">
        <v>43</v>
      </c>
      <c r="Z2318" s="24" t="s">
        <v>32</v>
      </c>
      <c r="AA2318" s="24" t="s">
        <v>32</v>
      </c>
      <c r="AB2318" s="24" t="s">
        <v>32</v>
      </c>
      <c r="AC2318" s="24" t="s">
        <v>32</v>
      </c>
      <c r="AD2318" s="25">
        <v>0</v>
      </c>
      <c r="AE2318" s="25">
        <v>0</v>
      </c>
      <c r="AF2318" s="25">
        <v>394295</v>
      </c>
      <c r="AG2318" s="25">
        <v>0</v>
      </c>
      <c r="AH2318" s="25">
        <v>394295</v>
      </c>
      <c r="AI2318" s="16" t="s">
        <v>16898</v>
      </c>
    </row>
    <row r="2319" spans="1:35" x14ac:dyDescent="0.25">
      <c r="A2319" s="17">
        <v>121452.06</v>
      </c>
      <c r="B2319" s="18">
        <v>2</v>
      </c>
      <c r="C2319" s="16" t="s">
        <v>31</v>
      </c>
      <c r="D2319" s="21">
        <v>44004</v>
      </c>
      <c r="E2319" s="16" t="s">
        <v>486</v>
      </c>
      <c r="F2319" s="21">
        <v>44169</v>
      </c>
      <c r="G2319" s="16" t="s">
        <v>1568</v>
      </c>
      <c r="H2319" s="26" t="s">
        <v>1336</v>
      </c>
      <c r="I2319" s="16" t="s">
        <v>116</v>
      </c>
      <c r="J2319" s="20" t="s">
        <v>116</v>
      </c>
      <c r="L2319" s="16" t="s">
        <v>116</v>
      </c>
      <c r="M2319" s="26" t="s">
        <v>2158</v>
      </c>
      <c r="O2319" s="16" t="s">
        <v>151</v>
      </c>
      <c r="P2319" s="26" t="s">
        <v>757</v>
      </c>
      <c r="T2319" s="22">
        <v>502.3</v>
      </c>
      <c r="U2319" s="21">
        <v>44141</v>
      </c>
      <c r="W2319" s="20" t="s">
        <v>43</v>
      </c>
      <c r="Z2319" s="25">
        <v>0</v>
      </c>
      <c r="AA2319" s="25">
        <v>0</v>
      </c>
      <c r="AB2319" s="25">
        <v>353234</v>
      </c>
      <c r="AC2319" s="25">
        <v>0</v>
      </c>
      <c r="AD2319" s="25">
        <v>0</v>
      </c>
      <c r="AE2319" s="25">
        <v>0</v>
      </c>
      <c r="AF2319" s="25">
        <v>353234</v>
      </c>
      <c r="AG2319" s="25">
        <v>0</v>
      </c>
      <c r="AH2319" s="25">
        <v>353234</v>
      </c>
      <c r="AI2319" s="16" t="s">
        <v>2159</v>
      </c>
    </row>
    <row r="2320" spans="1:35" x14ac:dyDescent="0.25">
      <c r="A2320" s="17">
        <v>121452.07</v>
      </c>
      <c r="B2320" s="18">
        <v>2</v>
      </c>
      <c r="C2320" s="16" t="s">
        <v>73</v>
      </c>
      <c r="D2320" s="21">
        <v>44330</v>
      </c>
      <c r="E2320" s="16" t="s">
        <v>176</v>
      </c>
      <c r="F2320" s="21">
        <v>44365</v>
      </c>
      <c r="G2320" s="16" t="s">
        <v>109</v>
      </c>
      <c r="H2320" s="26" t="s">
        <v>1336</v>
      </c>
      <c r="I2320" s="16" t="s">
        <v>116</v>
      </c>
      <c r="J2320" s="20" t="s">
        <v>116</v>
      </c>
      <c r="L2320" s="16" t="s">
        <v>116</v>
      </c>
      <c r="M2320" s="26" t="s">
        <v>16897</v>
      </c>
      <c r="O2320" s="16" t="s">
        <v>151</v>
      </c>
      <c r="P2320" s="26" t="s">
        <v>757</v>
      </c>
      <c r="T2320" s="22">
        <v>502.96</v>
      </c>
      <c r="U2320" s="21">
        <v>44505</v>
      </c>
      <c r="W2320" s="20" t="s">
        <v>43</v>
      </c>
      <c r="Z2320" s="24" t="s">
        <v>32</v>
      </c>
      <c r="AA2320" s="24" t="s">
        <v>32</v>
      </c>
      <c r="AB2320" s="24" t="s">
        <v>32</v>
      </c>
      <c r="AC2320" s="24" t="s">
        <v>32</v>
      </c>
      <c r="AD2320" s="24" t="s">
        <v>32</v>
      </c>
      <c r="AE2320" s="24" t="s">
        <v>32</v>
      </c>
      <c r="AF2320" s="24" t="s">
        <v>32</v>
      </c>
      <c r="AG2320" s="24" t="s">
        <v>32</v>
      </c>
      <c r="AH2320" s="24" t="s">
        <v>32</v>
      </c>
      <c r="AI2320" s="16" t="s">
        <v>16896</v>
      </c>
    </row>
    <row r="2321" spans="1:35" ht="30" x14ac:dyDescent="0.25">
      <c r="A2321" s="17">
        <v>121453</v>
      </c>
      <c r="B2321" s="18">
        <v>1</v>
      </c>
      <c r="C2321" s="16" t="s">
        <v>31</v>
      </c>
      <c r="D2321" s="21">
        <v>41921</v>
      </c>
      <c r="E2321" s="16" t="s">
        <v>1801</v>
      </c>
      <c r="F2321" s="21">
        <v>44341</v>
      </c>
      <c r="G2321" s="16" t="s">
        <v>1022</v>
      </c>
      <c r="H2321" s="26" t="s">
        <v>337</v>
      </c>
      <c r="M2321" s="26" t="s">
        <v>2160</v>
      </c>
      <c r="N2321" s="26" t="s">
        <v>2161</v>
      </c>
      <c r="O2321" s="16" t="s">
        <v>60</v>
      </c>
      <c r="P2321" s="26" t="s">
        <v>100</v>
      </c>
      <c r="T2321" s="22">
        <v>0</v>
      </c>
      <c r="W2321" s="20" t="s">
        <v>43</v>
      </c>
      <c r="X2321" s="16" t="s">
        <v>140</v>
      </c>
      <c r="Z2321" s="25">
        <v>1100</v>
      </c>
      <c r="AA2321" s="25">
        <v>0</v>
      </c>
      <c r="AB2321" s="25">
        <v>1635422</v>
      </c>
      <c r="AC2321" s="25">
        <v>0</v>
      </c>
      <c r="AD2321" s="25">
        <v>170600</v>
      </c>
      <c r="AE2321" s="25">
        <v>0</v>
      </c>
      <c r="AF2321" s="25">
        <v>1635422</v>
      </c>
      <c r="AG2321" s="25">
        <v>0</v>
      </c>
      <c r="AH2321" s="25">
        <v>1806022</v>
      </c>
      <c r="AI2321" s="16" t="s">
        <v>2162</v>
      </c>
    </row>
    <row r="2322" spans="1:35" ht="30" x14ac:dyDescent="0.25">
      <c r="A2322" s="17">
        <v>121454</v>
      </c>
      <c r="B2322" s="18">
        <v>3</v>
      </c>
      <c r="C2322" s="16" t="s">
        <v>73</v>
      </c>
      <c r="D2322" s="21">
        <v>41925</v>
      </c>
      <c r="E2322" s="16" t="s">
        <v>1530</v>
      </c>
      <c r="F2322" s="21">
        <v>44075</v>
      </c>
      <c r="G2322" s="16" t="s">
        <v>75</v>
      </c>
      <c r="H2322" s="26" t="s">
        <v>434</v>
      </c>
      <c r="I2322" s="16" t="s">
        <v>441</v>
      </c>
      <c r="J2322" s="20" t="s">
        <v>116</v>
      </c>
      <c r="L2322" s="16" t="s">
        <v>116</v>
      </c>
      <c r="M2322" s="26" t="s">
        <v>2163</v>
      </c>
      <c r="N2322" s="26" t="s">
        <v>2164</v>
      </c>
      <c r="O2322" s="16" t="s">
        <v>60</v>
      </c>
      <c r="P2322" s="26" t="s">
        <v>168</v>
      </c>
      <c r="R2322" s="16" t="s">
        <v>139</v>
      </c>
      <c r="S2322" s="16" t="s">
        <v>42</v>
      </c>
      <c r="T2322" s="22">
        <v>1.1499999999999999</v>
      </c>
      <c r="W2322" s="20" t="s">
        <v>43</v>
      </c>
      <c r="X2322" s="16" t="s">
        <v>140</v>
      </c>
      <c r="Z2322" s="25">
        <v>0</v>
      </c>
      <c r="AA2322" s="25">
        <v>4000000</v>
      </c>
      <c r="AB2322" s="25">
        <v>0</v>
      </c>
      <c r="AC2322" s="25">
        <v>0</v>
      </c>
      <c r="AD2322" s="25">
        <v>2000000</v>
      </c>
      <c r="AE2322" s="25">
        <v>4000000</v>
      </c>
      <c r="AF2322" s="25">
        <v>0</v>
      </c>
      <c r="AG2322" s="25">
        <v>0</v>
      </c>
      <c r="AH2322" s="25">
        <v>6000000</v>
      </c>
      <c r="AI2322" s="16" t="s">
        <v>2165</v>
      </c>
    </row>
    <row r="2323" spans="1:35" ht="30" x14ac:dyDescent="0.25">
      <c r="A2323" s="17">
        <v>121459</v>
      </c>
      <c r="B2323" s="18">
        <v>1</v>
      </c>
      <c r="C2323" s="16" t="s">
        <v>73</v>
      </c>
      <c r="D2323" s="21">
        <v>41927</v>
      </c>
      <c r="E2323" s="16" t="s">
        <v>1314</v>
      </c>
      <c r="F2323" s="21">
        <v>44351</v>
      </c>
      <c r="G2323" s="16" t="s">
        <v>543</v>
      </c>
      <c r="H2323" s="26" t="s">
        <v>158</v>
      </c>
      <c r="I2323" s="16" t="s">
        <v>2166</v>
      </c>
      <c r="J2323" s="20" t="s">
        <v>116</v>
      </c>
      <c r="L2323" s="16" t="s">
        <v>116</v>
      </c>
      <c r="M2323" s="26" t="s">
        <v>2167</v>
      </c>
      <c r="N2323" s="26" t="s">
        <v>2168</v>
      </c>
      <c r="O2323" s="16" t="s">
        <v>632</v>
      </c>
      <c r="P2323" s="26" t="s">
        <v>1444</v>
      </c>
      <c r="T2323" s="22">
        <v>0.17</v>
      </c>
      <c r="U2323" s="21">
        <v>44645</v>
      </c>
      <c r="W2323" s="20" t="s">
        <v>43</v>
      </c>
      <c r="X2323" s="16" t="s">
        <v>78</v>
      </c>
      <c r="Z2323" s="25">
        <v>90500</v>
      </c>
      <c r="AA2323" s="25">
        <v>567000</v>
      </c>
      <c r="AB2323" s="25">
        <v>0</v>
      </c>
      <c r="AC2323" s="25">
        <v>0</v>
      </c>
      <c r="AD2323" s="25">
        <v>163500</v>
      </c>
      <c r="AE2323" s="25">
        <v>567000</v>
      </c>
      <c r="AF2323" s="25">
        <v>0</v>
      </c>
      <c r="AG2323" s="25">
        <v>0</v>
      </c>
      <c r="AH2323" s="25">
        <v>730500</v>
      </c>
      <c r="AI2323" s="16" t="s">
        <v>2169</v>
      </c>
    </row>
    <row r="2324" spans="1:35" x14ac:dyDescent="0.25">
      <c r="A2324" s="17">
        <v>121476</v>
      </c>
      <c r="B2324" s="18">
        <v>2</v>
      </c>
      <c r="C2324" s="16" t="s">
        <v>474</v>
      </c>
      <c r="D2324" s="21">
        <v>41934</v>
      </c>
      <c r="E2324" s="16" t="s">
        <v>1314</v>
      </c>
      <c r="F2324" s="21">
        <v>44279</v>
      </c>
      <c r="G2324" s="16" t="s">
        <v>75</v>
      </c>
      <c r="H2324" s="26" t="s">
        <v>286</v>
      </c>
      <c r="I2324" s="16" t="s">
        <v>4391</v>
      </c>
      <c r="J2324" s="20" t="s">
        <v>116</v>
      </c>
      <c r="L2324" s="16" t="s">
        <v>116</v>
      </c>
      <c r="M2324" s="26" t="s">
        <v>16895</v>
      </c>
      <c r="N2324" s="26" t="s">
        <v>1775</v>
      </c>
      <c r="O2324" s="16" t="s">
        <v>632</v>
      </c>
      <c r="P2324" s="26" t="s">
        <v>1775</v>
      </c>
      <c r="R2324" s="16" t="s">
        <v>139</v>
      </c>
      <c r="S2324" s="16" t="s">
        <v>42</v>
      </c>
      <c r="T2324" s="22">
        <v>0</v>
      </c>
      <c r="U2324" s="21">
        <v>43140</v>
      </c>
      <c r="W2324" s="20" t="s">
        <v>43</v>
      </c>
      <c r="X2324" s="16" t="s">
        <v>140</v>
      </c>
      <c r="Z2324" s="24" t="s">
        <v>32</v>
      </c>
      <c r="AA2324" s="24" t="s">
        <v>32</v>
      </c>
      <c r="AB2324" s="24" t="s">
        <v>32</v>
      </c>
      <c r="AC2324" s="24" t="s">
        <v>32</v>
      </c>
      <c r="AD2324" s="25">
        <v>98000</v>
      </c>
      <c r="AE2324" s="25">
        <v>0</v>
      </c>
      <c r="AF2324" s="25">
        <v>311043</v>
      </c>
      <c r="AG2324" s="25">
        <v>0</v>
      </c>
      <c r="AH2324" s="25">
        <v>409043</v>
      </c>
      <c r="AI2324" s="16" t="s">
        <v>16894</v>
      </c>
    </row>
    <row r="2325" spans="1:35" ht="45" x14ac:dyDescent="0.25">
      <c r="A2325" s="17">
        <v>121477</v>
      </c>
      <c r="B2325" s="18">
        <v>1</v>
      </c>
      <c r="C2325" s="16" t="s">
        <v>47</v>
      </c>
      <c r="D2325" s="21">
        <v>41935</v>
      </c>
      <c r="E2325" s="16" t="s">
        <v>1314</v>
      </c>
      <c r="F2325" s="21">
        <v>44279</v>
      </c>
      <c r="G2325" s="16" t="s">
        <v>103</v>
      </c>
      <c r="H2325" s="26" t="s">
        <v>34</v>
      </c>
      <c r="I2325" s="16" t="s">
        <v>2170</v>
      </c>
      <c r="J2325" s="20" t="s">
        <v>116</v>
      </c>
      <c r="L2325" s="16" t="s">
        <v>116</v>
      </c>
      <c r="M2325" s="26" t="s">
        <v>2171</v>
      </c>
      <c r="N2325" s="26" t="s">
        <v>2172</v>
      </c>
      <c r="O2325" s="16" t="s">
        <v>632</v>
      </c>
      <c r="P2325" s="26" t="s">
        <v>1444</v>
      </c>
      <c r="T2325" s="22">
        <v>0</v>
      </c>
      <c r="U2325" s="21">
        <v>43140</v>
      </c>
      <c r="W2325" s="20" t="s">
        <v>43</v>
      </c>
      <c r="X2325" s="16" t="s">
        <v>140</v>
      </c>
      <c r="Z2325" s="25">
        <v>-2695.89</v>
      </c>
      <c r="AA2325" s="25">
        <v>0</v>
      </c>
      <c r="AB2325" s="25">
        <v>87059.46</v>
      </c>
      <c r="AC2325" s="25">
        <v>0</v>
      </c>
      <c r="AD2325" s="25">
        <v>35304.11</v>
      </c>
      <c r="AE2325" s="25">
        <v>0</v>
      </c>
      <c r="AF2325" s="25">
        <v>678759.46</v>
      </c>
      <c r="AG2325" s="25">
        <v>0</v>
      </c>
      <c r="AH2325" s="25">
        <v>714063.57</v>
      </c>
      <c r="AI2325" s="16" t="s">
        <v>2173</v>
      </c>
    </row>
    <row r="2326" spans="1:35" ht="30" x14ac:dyDescent="0.25">
      <c r="A2326" s="17">
        <v>121484</v>
      </c>
      <c r="B2326" s="18">
        <v>1</v>
      </c>
      <c r="C2326" s="16" t="s">
        <v>47</v>
      </c>
      <c r="D2326" s="21">
        <v>41940</v>
      </c>
      <c r="E2326" s="16" t="s">
        <v>1314</v>
      </c>
      <c r="F2326" s="21">
        <v>43697</v>
      </c>
      <c r="G2326" s="16" t="s">
        <v>103</v>
      </c>
      <c r="H2326" s="26" t="s">
        <v>146</v>
      </c>
      <c r="I2326" s="16" t="s">
        <v>669</v>
      </c>
      <c r="J2326" s="20" t="s">
        <v>116</v>
      </c>
      <c r="K2326" s="16" t="s">
        <v>655</v>
      </c>
      <c r="L2326" s="16" t="s">
        <v>116</v>
      </c>
      <c r="M2326" s="26" t="s">
        <v>2174</v>
      </c>
      <c r="N2326" s="26" t="s">
        <v>2175</v>
      </c>
      <c r="O2326" s="16" t="s">
        <v>632</v>
      </c>
      <c r="P2326" s="26" t="s">
        <v>627</v>
      </c>
      <c r="T2326" s="22">
        <v>0.5</v>
      </c>
      <c r="U2326" s="21">
        <v>43441</v>
      </c>
      <c r="W2326" s="20" t="s">
        <v>43</v>
      </c>
      <c r="X2326" s="16" t="s">
        <v>140</v>
      </c>
      <c r="Z2326" s="25">
        <v>-7307.97</v>
      </c>
      <c r="AA2326" s="25">
        <v>0</v>
      </c>
      <c r="AB2326" s="25">
        <v>61177.66</v>
      </c>
      <c r="AC2326" s="25">
        <v>0</v>
      </c>
      <c r="AD2326" s="25">
        <v>168792.03</v>
      </c>
      <c r="AE2326" s="25">
        <v>0</v>
      </c>
      <c r="AF2326" s="25">
        <v>1092337.6599999999</v>
      </c>
      <c r="AG2326" s="25">
        <v>0</v>
      </c>
      <c r="AH2326" s="25">
        <v>1261129.69</v>
      </c>
      <c r="AI2326" s="16" t="s">
        <v>2176</v>
      </c>
    </row>
    <row r="2327" spans="1:35" ht="60" x14ac:dyDescent="0.25">
      <c r="A2327" s="17">
        <v>121491</v>
      </c>
      <c r="B2327" s="18">
        <v>3</v>
      </c>
      <c r="C2327" s="16" t="s">
        <v>73</v>
      </c>
      <c r="D2327" s="21">
        <v>41941</v>
      </c>
      <c r="E2327" s="16" t="s">
        <v>1913</v>
      </c>
      <c r="F2327" s="21">
        <v>44068</v>
      </c>
      <c r="G2327" s="16" t="s">
        <v>7846</v>
      </c>
      <c r="H2327" s="26" t="s">
        <v>173</v>
      </c>
      <c r="I2327" s="16" t="s">
        <v>155</v>
      </c>
      <c r="J2327" s="20" t="s">
        <v>148</v>
      </c>
      <c r="L2327" s="16" t="s">
        <v>149</v>
      </c>
      <c r="M2327" s="26" t="s">
        <v>16893</v>
      </c>
      <c r="N2327" s="26" t="s">
        <v>16892</v>
      </c>
      <c r="O2327" s="16" t="s">
        <v>632</v>
      </c>
      <c r="P2327" s="26" t="s">
        <v>632</v>
      </c>
      <c r="T2327" s="22">
        <v>1.1000000000000001</v>
      </c>
      <c r="W2327" s="20" t="s">
        <v>43</v>
      </c>
      <c r="X2327" s="16" t="s">
        <v>454</v>
      </c>
      <c r="Z2327" s="24" t="s">
        <v>32</v>
      </c>
      <c r="AA2327" s="24" t="s">
        <v>32</v>
      </c>
      <c r="AB2327" s="24" t="s">
        <v>32</v>
      </c>
      <c r="AC2327" s="24" t="s">
        <v>32</v>
      </c>
      <c r="AD2327" s="25">
        <v>40000</v>
      </c>
      <c r="AE2327" s="25">
        <v>0</v>
      </c>
      <c r="AF2327" s="25">
        <v>0</v>
      </c>
      <c r="AG2327" s="25">
        <v>0</v>
      </c>
      <c r="AH2327" s="25">
        <v>40000</v>
      </c>
      <c r="AI2327" s="16" t="s">
        <v>16891</v>
      </c>
    </row>
    <row r="2328" spans="1:35" x14ac:dyDescent="0.25">
      <c r="A2328" s="17">
        <v>121493</v>
      </c>
      <c r="B2328" s="18">
        <v>6</v>
      </c>
      <c r="C2328" s="16" t="s">
        <v>47</v>
      </c>
      <c r="D2328" s="21">
        <v>41943</v>
      </c>
      <c r="E2328" s="16" t="s">
        <v>1207</v>
      </c>
      <c r="F2328" s="21">
        <v>43195</v>
      </c>
      <c r="G2328" s="16" t="s">
        <v>103</v>
      </c>
      <c r="H2328" s="26" t="s">
        <v>76</v>
      </c>
      <c r="M2328" s="26" t="s">
        <v>2177</v>
      </c>
      <c r="O2328" s="16" t="s">
        <v>632</v>
      </c>
      <c r="P2328" s="26" t="s">
        <v>78</v>
      </c>
      <c r="T2328" s="22">
        <v>0</v>
      </c>
      <c r="W2328" s="20" t="s">
        <v>43</v>
      </c>
      <c r="Z2328" s="25">
        <v>-1000</v>
      </c>
      <c r="AA2328" s="25">
        <v>0</v>
      </c>
      <c r="AB2328" s="25">
        <v>1846.01</v>
      </c>
      <c r="AC2328" s="25">
        <v>0</v>
      </c>
      <c r="AD2328" s="25">
        <v>0</v>
      </c>
      <c r="AE2328" s="25">
        <v>0</v>
      </c>
      <c r="AF2328" s="25">
        <v>121846.01</v>
      </c>
      <c r="AG2328" s="25">
        <v>0</v>
      </c>
      <c r="AH2328" s="25">
        <v>121846.01</v>
      </c>
      <c r="AI2328" s="16" t="s">
        <v>2178</v>
      </c>
    </row>
    <row r="2329" spans="1:35" ht="60" x14ac:dyDescent="0.25">
      <c r="A2329" s="17">
        <v>121503.01</v>
      </c>
      <c r="B2329" s="18">
        <v>4</v>
      </c>
      <c r="C2329" s="16" t="s">
        <v>31</v>
      </c>
      <c r="D2329" s="21">
        <v>42311</v>
      </c>
      <c r="E2329" s="16" t="s">
        <v>56</v>
      </c>
      <c r="F2329" s="21">
        <v>44368</v>
      </c>
      <c r="G2329" s="16" t="s">
        <v>1923</v>
      </c>
      <c r="H2329" s="26" t="s">
        <v>126</v>
      </c>
      <c r="K2329" s="16" t="s">
        <v>2179</v>
      </c>
      <c r="L2329" s="16" t="s">
        <v>37</v>
      </c>
      <c r="M2329" s="26" t="s">
        <v>2180</v>
      </c>
      <c r="N2329" s="26" t="s">
        <v>2181</v>
      </c>
      <c r="O2329" s="16" t="s">
        <v>60</v>
      </c>
      <c r="P2329" s="26" t="s">
        <v>67</v>
      </c>
      <c r="T2329" s="22">
        <v>0.61</v>
      </c>
      <c r="W2329" s="20" t="s">
        <v>43</v>
      </c>
      <c r="X2329" s="16" t="s">
        <v>78</v>
      </c>
      <c r="Z2329" s="25">
        <v>0</v>
      </c>
      <c r="AA2329" s="25">
        <v>0</v>
      </c>
      <c r="AB2329" s="25">
        <v>115736</v>
      </c>
      <c r="AC2329" s="25">
        <v>0</v>
      </c>
      <c r="AD2329" s="25">
        <v>106320</v>
      </c>
      <c r="AE2329" s="25">
        <v>0</v>
      </c>
      <c r="AF2329" s="25">
        <v>2832024</v>
      </c>
      <c r="AG2329" s="25">
        <v>0</v>
      </c>
      <c r="AH2329" s="25">
        <v>2938344</v>
      </c>
      <c r="AI2329" s="16" t="s">
        <v>2182</v>
      </c>
    </row>
    <row r="2330" spans="1:35" ht="30" x14ac:dyDescent="0.25">
      <c r="A2330" s="17">
        <v>121508</v>
      </c>
      <c r="B2330" s="18">
        <v>1</v>
      </c>
      <c r="C2330" s="16" t="s">
        <v>73</v>
      </c>
      <c r="D2330" s="21">
        <v>41946</v>
      </c>
      <c r="E2330" s="16" t="s">
        <v>1801</v>
      </c>
      <c r="F2330" s="21">
        <v>44357</v>
      </c>
      <c r="G2330" s="16" t="s">
        <v>543</v>
      </c>
      <c r="H2330" s="26" t="s">
        <v>320</v>
      </c>
      <c r="I2330" s="16" t="s">
        <v>1868</v>
      </c>
      <c r="J2330" s="20" t="s">
        <v>116</v>
      </c>
      <c r="L2330" s="16" t="s">
        <v>116</v>
      </c>
      <c r="M2330" s="26" t="s">
        <v>16890</v>
      </c>
      <c r="N2330" s="26" t="s">
        <v>16889</v>
      </c>
      <c r="O2330" s="16" t="s">
        <v>60</v>
      </c>
      <c r="P2330" s="26" t="s">
        <v>168</v>
      </c>
      <c r="R2330" s="16" t="s">
        <v>139</v>
      </c>
      <c r="S2330" s="16" t="s">
        <v>42</v>
      </c>
      <c r="T2330" s="22">
        <v>1.7</v>
      </c>
      <c r="W2330" s="20" t="s">
        <v>43</v>
      </c>
      <c r="X2330" s="16" t="s">
        <v>78</v>
      </c>
      <c r="Z2330" s="24" t="s">
        <v>32</v>
      </c>
      <c r="AA2330" s="24" t="s">
        <v>32</v>
      </c>
      <c r="AB2330" s="24" t="s">
        <v>32</v>
      </c>
      <c r="AC2330" s="24" t="s">
        <v>32</v>
      </c>
      <c r="AD2330" s="25">
        <v>98600</v>
      </c>
      <c r="AE2330" s="25">
        <v>0</v>
      </c>
      <c r="AF2330" s="25">
        <v>0</v>
      </c>
      <c r="AG2330" s="25">
        <v>0</v>
      </c>
      <c r="AH2330" s="25">
        <v>98600</v>
      </c>
      <c r="AI2330" s="16" t="s">
        <v>16888</v>
      </c>
    </row>
    <row r="2331" spans="1:35" ht="60" x14ac:dyDescent="0.25">
      <c r="A2331" s="17">
        <v>121512</v>
      </c>
      <c r="B2331" s="18">
        <v>3</v>
      </c>
      <c r="C2331" s="16" t="s">
        <v>31</v>
      </c>
      <c r="D2331" s="21">
        <v>41946</v>
      </c>
      <c r="E2331" s="16" t="s">
        <v>56</v>
      </c>
      <c r="F2331" s="21">
        <v>44215</v>
      </c>
      <c r="G2331" s="16" t="s">
        <v>75</v>
      </c>
      <c r="H2331" s="26" t="s">
        <v>49</v>
      </c>
      <c r="I2331" s="16" t="s">
        <v>826</v>
      </c>
      <c r="J2331" s="20" t="s">
        <v>116</v>
      </c>
      <c r="L2331" s="16" t="s">
        <v>116</v>
      </c>
      <c r="M2331" s="26" t="s">
        <v>16887</v>
      </c>
      <c r="N2331" s="26" t="s">
        <v>16886</v>
      </c>
      <c r="O2331" s="16" t="s">
        <v>60</v>
      </c>
      <c r="P2331" s="26" t="s">
        <v>67</v>
      </c>
      <c r="T2331" s="22">
        <v>0.39</v>
      </c>
      <c r="W2331" s="20" t="s">
        <v>43</v>
      </c>
      <c r="X2331" s="16" t="s">
        <v>140</v>
      </c>
      <c r="Z2331" s="24" t="s">
        <v>32</v>
      </c>
      <c r="AA2331" s="24" t="s">
        <v>32</v>
      </c>
      <c r="AB2331" s="24" t="s">
        <v>32</v>
      </c>
      <c r="AC2331" s="24" t="s">
        <v>32</v>
      </c>
      <c r="AD2331" s="25">
        <v>0</v>
      </c>
      <c r="AE2331" s="25">
        <v>0</v>
      </c>
      <c r="AF2331" s="25">
        <v>4069109</v>
      </c>
      <c r="AG2331" s="25">
        <v>0</v>
      </c>
      <c r="AH2331" s="25">
        <v>4069109</v>
      </c>
      <c r="AI2331" s="16" t="s">
        <v>16885</v>
      </c>
    </row>
    <row r="2332" spans="1:35" ht="45" x14ac:dyDescent="0.25">
      <c r="A2332" s="17">
        <v>121513</v>
      </c>
      <c r="B2332" s="18">
        <v>3</v>
      </c>
      <c r="C2332" s="16" t="s">
        <v>31</v>
      </c>
      <c r="D2332" s="21">
        <v>41946</v>
      </c>
      <c r="E2332" s="16" t="s">
        <v>56</v>
      </c>
      <c r="F2332" s="21">
        <v>44215</v>
      </c>
      <c r="G2332" s="16" t="s">
        <v>75</v>
      </c>
      <c r="H2332" s="26" t="s">
        <v>200</v>
      </c>
      <c r="M2332" s="26" t="s">
        <v>16884</v>
      </c>
      <c r="N2332" s="26" t="s">
        <v>16883</v>
      </c>
      <c r="O2332" s="16" t="s">
        <v>60</v>
      </c>
      <c r="P2332" s="26" t="s">
        <v>67</v>
      </c>
      <c r="T2332" s="23" t="s">
        <v>32</v>
      </c>
      <c r="W2332" s="20" t="s">
        <v>43</v>
      </c>
      <c r="X2332" s="16" t="s">
        <v>1150</v>
      </c>
      <c r="Z2332" s="24" t="s">
        <v>32</v>
      </c>
      <c r="AA2332" s="24" t="s">
        <v>32</v>
      </c>
      <c r="AB2332" s="24" t="s">
        <v>32</v>
      </c>
      <c r="AC2332" s="24" t="s">
        <v>32</v>
      </c>
      <c r="AD2332" s="25">
        <v>0</v>
      </c>
      <c r="AE2332" s="25">
        <v>0</v>
      </c>
      <c r="AF2332" s="25">
        <v>800898</v>
      </c>
      <c r="AG2332" s="25">
        <v>0</v>
      </c>
      <c r="AH2332" s="25">
        <v>800898</v>
      </c>
      <c r="AI2332" s="16" t="s">
        <v>16882</v>
      </c>
    </row>
    <row r="2333" spans="1:35" ht="45" x14ac:dyDescent="0.25">
      <c r="A2333" s="17">
        <v>121514.01</v>
      </c>
      <c r="B2333" s="18">
        <v>4</v>
      </c>
      <c r="C2333" s="16" t="s">
        <v>31</v>
      </c>
      <c r="D2333" s="21">
        <v>42312</v>
      </c>
      <c r="E2333" s="16" t="s">
        <v>56</v>
      </c>
      <c r="F2333" s="21">
        <v>44215</v>
      </c>
      <c r="G2333" s="16" t="s">
        <v>75</v>
      </c>
      <c r="H2333" s="26" t="s">
        <v>428</v>
      </c>
      <c r="M2333" s="26" t="s">
        <v>16881</v>
      </c>
      <c r="N2333" s="26" t="s">
        <v>16880</v>
      </c>
      <c r="O2333" s="16" t="s">
        <v>60</v>
      </c>
      <c r="P2333" s="26" t="s">
        <v>67</v>
      </c>
      <c r="T2333" s="23" t="s">
        <v>32</v>
      </c>
      <c r="W2333" s="20" t="s">
        <v>43</v>
      </c>
      <c r="X2333" s="16" t="s">
        <v>78</v>
      </c>
      <c r="Z2333" s="24" t="s">
        <v>32</v>
      </c>
      <c r="AA2333" s="24" t="s">
        <v>32</v>
      </c>
      <c r="AB2333" s="24" t="s">
        <v>32</v>
      </c>
      <c r="AC2333" s="24" t="s">
        <v>32</v>
      </c>
      <c r="AD2333" s="25">
        <v>0</v>
      </c>
      <c r="AE2333" s="25">
        <v>0</v>
      </c>
      <c r="AF2333" s="25">
        <v>1092890</v>
      </c>
      <c r="AG2333" s="25">
        <v>0</v>
      </c>
      <c r="AH2333" s="25">
        <v>1092890</v>
      </c>
      <c r="AI2333" s="16" t="s">
        <v>16879</v>
      </c>
    </row>
    <row r="2334" spans="1:35" ht="30" x14ac:dyDescent="0.25">
      <c r="A2334" s="17">
        <v>121515</v>
      </c>
      <c r="B2334" s="18">
        <v>1</v>
      </c>
      <c r="C2334" s="16" t="s">
        <v>474</v>
      </c>
      <c r="D2334" s="21">
        <v>41947</v>
      </c>
      <c r="E2334" s="16" t="s">
        <v>56</v>
      </c>
      <c r="F2334" s="21">
        <v>44230</v>
      </c>
      <c r="G2334" s="16" t="s">
        <v>2449</v>
      </c>
      <c r="H2334" s="26" t="s">
        <v>386</v>
      </c>
      <c r="M2334" s="26" t="s">
        <v>16878</v>
      </c>
      <c r="N2334" s="26" t="s">
        <v>16877</v>
      </c>
      <c r="O2334" s="16" t="s">
        <v>60</v>
      </c>
      <c r="P2334" s="26" t="s">
        <v>67</v>
      </c>
      <c r="T2334" s="22">
        <v>0</v>
      </c>
      <c r="W2334" s="20" t="s">
        <v>43</v>
      </c>
      <c r="X2334" s="16" t="s">
        <v>1150</v>
      </c>
      <c r="Z2334" s="24" t="s">
        <v>32</v>
      </c>
      <c r="AA2334" s="24" t="s">
        <v>32</v>
      </c>
      <c r="AB2334" s="24" t="s">
        <v>32</v>
      </c>
      <c r="AC2334" s="24" t="s">
        <v>32</v>
      </c>
      <c r="AD2334" s="25">
        <v>30160</v>
      </c>
      <c r="AE2334" s="25">
        <v>0</v>
      </c>
      <c r="AF2334" s="25">
        <v>1598935</v>
      </c>
      <c r="AG2334" s="25">
        <v>0</v>
      </c>
      <c r="AH2334" s="25">
        <v>1629095</v>
      </c>
      <c r="AI2334" s="16" t="s">
        <v>16876</v>
      </c>
    </row>
    <row r="2335" spans="1:35" x14ac:dyDescent="0.25">
      <c r="A2335" s="17">
        <v>121517</v>
      </c>
      <c r="B2335" s="18">
        <v>2</v>
      </c>
      <c r="C2335" s="16" t="s">
        <v>73</v>
      </c>
      <c r="D2335" s="21">
        <v>41947</v>
      </c>
      <c r="E2335" s="16" t="s">
        <v>33</v>
      </c>
      <c r="F2335" s="21">
        <v>44301</v>
      </c>
      <c r="G2335" s="16" t="s">
        <v>56</v>
      </c>
      <c r="H2335" s="26" t="s">
        <v>252</v>
      </c>
      <c r="I2335" s="16" t="s">
        <v>16875</v>
      </c>
      <c r="K2335" s="16" t="s">
        <v>16591</v>
      </c>
      <c r="L2335" s="16" t="s">
        <v>37</v>
      </c>
      <c r="M2335" s="26" t="s">
        <v>16874</v>
      </c>
      <c r="O2335" s="16" t="s">
        <v>39</v>
      </c>
      <c r="P2335" s="26" t="s">
        <v>40</v>
      </c>
      <c r="R2335" s="16" t="s">
        <v>41</v>
      </c>
      <c r="S2335" s="16" t="s">
        <v>42</v>
      </c>
      <c r="T2335" s="22">
        <v>0</v>
      </c>
      <c r="W2335" s="20" t="s">
        <v>43</v>
      </c>
      <c r="X2335" s="16" t="s">
        <v>44</v>
      </c>
      <c r="Y2335" s="26" t="s">
        <v>16873</v>
      </c>
      <c r="Z2335" s="24" t="s">
        <v>32</v>
      </c>
      <c r="AA2335" s="24" t="s">
        <v>32</v>
      </c>
      <c r="AB2335" s="24" t="s">
        <v>32</v>
      </c>
      <c r="AC2335" s="24" t="s">
        <v>32</v>
      </c>
      <c r="AD2335" s="24" t="s">
        <v>32</v>
      </c>
      <c r="AE2335" s="24" t="s">
        <v>32</v>
      </c>
      <c r="AF2335" s="24" t="s">
        <v>32</v>
      </c>
      <c r="AG2335" s="24" t="s">
        <v>32</v>
      </c>
      <c r="AH2335" s="24" t="s">
        <v>32</v>
      </c>
      <c r="AI2335" s="16" t="s">
        <v>16872</v>
      </c>
    </row>
    <row r="2336" spans="1:35" x14ac:dyDescent="0.25">
      <c r="A2336" s="17">
        <v>121518</v>
      </c>
      <c r="B2336" s="18">
        <v>2</v>
      </c>
      <c r="C2336" s="16" t="s">
        <v>73</v>
      </c>
      <c r="D2336" s="21">
        <v>41947</v>
      </c>
      <c r="E2336" s="16" t="s">
        <v>33</v>
      </c>
      <c r="F2336" s="21">
        <v>44229</v>
      </c>
      <c r="G2336" s="16" t="s">
        <v>109</v>
      </c>
      <c r="H2336" s="26" t="s">
        <v>252</v>
      </c>
      <c r="I2336" s="16" t="s">
        <v>15979</v>
      </c>
      <c r="K2336" s="16" t="s">
        <v>16871</v>
      </c>
      <c r="L2336" s="16" t="s">
        <v>37</v>
      </c>
      <c r="M2336" s="26" t="s">
        <v>16870</v>
      </c>
      <c r="O2336" s="16" t="s">
        <v>39</v>
      </c>
      <c r="P2336" s="26" t="s">
        <v>40</v>
      </c>
      <c r="R2336" s="16" t="s">
        <v>41</v>
      </c>
      <c r="S2336" s="16" t="s">
        <v>42</v>
      </c>
      <c r="T2336" s="22">
        <v>0</v>
      </c>
      <c r="W2336" s="20" t="s">
        <v>43</v>
      </c>
      <c r="X2336" s="16" t="s">
        <v>44</v>
      </c>
      <c r="Y2336" s="26" t="s">
        <v>16869</v>
      </c>
      <c r="Z2336" s="24" t="s">
        <v>32</v>
      </c>
      <c r="AA2336" s="24" t="s">
        <v>32</v>
      </c>
      <c r="AB2336" s="24" t="s">
        <v>32</v>
      </c>
      <c r="AC2336" s="24" t="s">
        <v>32</v>
      </c>
      <c r="AD2336" s="24" t="s">
        <v>32</v>
      </c>
      <c r="AE2336" s="24" t="s">
        <v>32</v>
      </c>
      <c r="AF2336" s="24" t="s">
        <v>32</v>
      </c>
      <c r="AG2336" s="24" t="s">
        <v>32</v>
      </c>
      <c r="AH2336" s="24" t="s">
        <v>32</v>
      </c>
      <c r="AI2336" s="16" t="s">
        <v>16868</v>
      </c>
    </row>
    <row r="2337" spans="1:35" ht="30" x14ac:dyDescent="0.25">
      <c r="A2337" s="17">
        <v>121525</v>
      </c>
      <c r="B2337" s="18">
        <v>1</v>
      </c>
      <c r="C2337" s="16" t="s">
        <v>474</v>
      </c>
      <c r="D2337" s="21">
        <v>41947</v>
      </c>
      <c r="E2337" s="16" t="s">
        <v>56</v>
      </c>
      <c r="F2337" s="21">
        <v>44186</v>
      </c>
      <c r="G2337" s="16" t="s">
        <v>573</v>
      </c>
      <c r="H2337" s="26" t="s">
        <v>196</v>
      </c>
      <c r="M2337" s="26" t="s">
        <v>16867</v>
      </c>
      <c r="N2337" s="26" t="s">
        <v>16866</v>
      </c>
      <c r="O2337" s="16" t="s">
        <v>60</v>
      </c>
      <c r="P2337" s="26" t="s">
        <v>67</v>
      </c>
      <c r="T2337" s="22">
        <v>0</v>
      </c>
      <c r="W2337" s="20" t="s">
        <v>43</v>
      </c>
      <c r="X2337" s="16" t="s">
        <v>44</v>
      </c>
      <c r="Z2337" s="24" t="s">
        <v>32</v>
      </c>
      <c r="AA2337" s="24" t="s">
        <v>32</v>
      </c>
      <c r="AB2337" s="24" t="s">
        <v>32</v>
      </c>
      <c r="AC2337" s="24" t="s">
        <v>32</v>
      </c>
      <c r="AD2337" s="25">
        <v>0</v>
      </c>
      <c r="AE2337" s="25">
        <v>0</v>
      </c>
      <c r="AF2337" s="25">
        <v>636010</v>
      </c>
      <c r="AG2337" s="25">
        <v>0</v>
      </c>
      <c r="AH2337" s="25">
        <v>636010</v>
      </c>
      <c r="AI2337" s="16" t="s">
        <v>16865</v>
      </c>
    </row>
    <row r="2338" spans="1:35" ht="60" x14ac:dyDescent="0.25">
      <c r="A2338" s="17">
        <v>121527</v>
      </c>
      <c r="B2338" s="18">
        <v>2</v>
      </c>
      <c r="C2338" s="16" t="s">
        <v>31</v>
      </c>
      <c r="D2338" s="21">
        <v>41947</v>
      </c>
      <c r="E2338" s="16" t="s">
        <v>56</v>
      </c>
      <c r="F2338" s="21">
        <v>44215</v>
      </c>
      <c r="G2338" s="16" t="s">
        <v>75</v>
      </c>
      <c r="H2338" s="26" t="s">
        <v>286</v>
      </c>
      <c r="M2338" s="26" t="s">
        <v>16864</v>
      </c>
      <c r="N2338" s="26" t="s">
        <v>16863</v>
      </c>
      <c r="O2338" s="16" t="s">
        <v>60</v>
      </c>
      <c r="P2338" s="26" t="s">
        <v>67</v>
      </c>
      <c r="T2338" s="23" t="s">
        <v>32</v>
      </c>
      <c r="W2338" s="20" t="s">
        <v>43</v>
      </c>
      <c r="X2338" s="16" t="s">
        <v>1150</v>
      </c>
      <c r="Z2338" s="24" t="s">
        <v>32</v>
      </c>
      <c r="AA2338" s="24" t="s">
        <v>32</v>
      </c>
      <c r="AB2338" s="24" t="s">
        <v>32</v>
      </c>
      <c r="AC2338" s="24" t="s">
        <v>32</v>
      </c>
      <c r="AD2338" s="25">
        <v>0</v>
      </c>
      <c r="AE2338" s="25">
        <v>0</v>
      </c>
      <c r="AF2338" s="25">
        <v>856453</v>
      </c>
      <c r="AG2338" s="25">
        <v>0</v>
      </c>
      <c r="AH2338" s="25">
        <v>856453</v>
      </c>
      <c r="AI2338" s="16" t="s">
        <v>16862</v>
      </c>
    </row>
    <row r="2339" spans="1:35" ht="45" x14ac:dyDescent="0.25">
      <c r="A2339" s="17">
        <v>121528</v>
      </c>
      <c r="B2339" s="18">
        <v>4</v>
      </c>
      <c r="C2339" s="16" t="s">
        <v>474</v>
      </c>
      <c r="D2339" s="21">
        <v>41947</v>
      </c>
      <c r="E2339" s="16" t="s">
        <v>56</v>
      </c>
      <c r="F2339" s="21">
        <v>44341</v>
      </c>
      <c r="G2339" s="16" t="s">
        <v>4805</v>
      </c>
      <c r="H2339" s="26" t="s">
        <v>261</v>
      </c>
      <c r="M2339" s="26" t="s">
        <v>16861</v>
      </c>
      <c r="N2339" s="26" t="s">
        <v>16860</v>
      </c>
      <c r="O2339" s="16" t="s">
        <v>60</v>
      </c>
      <c r="P2339" s="26" t="s">
        <v>67</v>
      </c>
      <c r="T2339" s="23" t="s">
        <v>32</v>
      </c>
      <c r="W2339" s="20" t="s">
        <v>43</v>
      </c>
      <c r="X2339" s="16" t="s">
        <v>1453</v>
      </c>
      <c r="Z2339" s="24" t="s">
        <v>32</v>
      </c>
      <c r="AA2339" s="24" t="s">
        <v>32</v>
      </c>
      <c r="AB2339" s="24" t="s">
        <v>32</v>
      </c>
      <c r="AC2339" s="24" t="s">
        <v>32</v>
      </c>
      <c r="AD2339" s="25">
        <v>0</v>
      </c>
      <c r="AE2339" s="25">
        <v>0</v>
      </c>
      <c r="AF2339" s="25">
        <v>999557</v>
      </c>
      <c r="AG2339" s="25">
        <v>0</v>
      </c>
      <c r="AH2339" s="25">
        <v>999557</v>
      </c>
      <c r="AI2339" s="16" t="s">
        <v>16859</v>
      </c>
    </row>
    <row r="2340" spans="1:35" ht="45" x14ac:dyDescent="0.25">
      <c r="A2340" s="17">
        <v>121531.01</v>
      </c>
      <c r="B2340" s="18">
        <v>1</v>
      </c>
      <c r="C2340" s="16" t="s">
        <v>73</v>
      </c>
      <c r="D2340" s="21">
        <v>43012</v>
      </c>
      <c r="E2340" s="16" t="s">
        <v>56</v>
      </c>
      <c r="F2340" s="21">
        <v>44215</v>
      </c>
      <c r="G2340" s="16" t="s">
        <v>75</v>
      </c>
      <c r="H2340" s="26" t="s">
        <v>215</v>
      </c>
      <c r="I2340" s="16" t="s">
        <v>1767</v>
      </c>
      <c r="J2340" s="20" t="s">
        <v>116</v>
      </c>
      <c r="L2340" s="16" t="s">
        <v>116</v>
      </c>
      <c r="M2340" s="26" t="s">
        <v>16858</v>
      </c>
      <c r="N2340" s="26" t="s">
        <v>16857</v>
      </c>
      <c r="O2340" s="16" t="s">
        <v>60</v>
      </c>
      <c r="P2340" s="26" t="s">
        <v>67</v>
      </c>
      <c r="T2340" s="22">
        <v>1.02</v>
      </c>
      <c r="W2340" s="20" t="s">
        <v>43</v>
      </c>
      <c r="X2340" s="16" t="s">
        <v>511</v>
      </c>
      <c r="Z2340" s="24" t="s">
        <v>32</v>
      </c>
      <c r="AA2340" s="24" t="s">
        <v>32</v>
      </c>
      <c r="AB2340" s="24" t="s">
        <v>32</v>
      </c>
      <c r="AC2340" s="24" t="s">
        <v>32</v>
      </c>
      <c r="AD2340" s="24" t="s">
        <v>32</v>
      </c>
      <c r="AE2340" s="24" t="s">
        <v>32</v>
      </c>
      <c r="AF2340" s="24" t="s">
        <v>32</v>
      </c>
      <c r="AG2340" s="24" t="s">
        <v>32</v>
      </c>
      <c r="AH2340" s="24" t="s">
        <v>32</v>
      </c>
      <c r="AI2340" s="16" t="s">
        <v>16856</v>
      </c>
    </row>
    <row r="2341" spans="1:35" ht="45" x14ac:dyDescent="0.25">
      <c r="A2341" s="17">
        <v>121533</v>
      </c>
      <c r="B2341" s="18">
        <v>3</v>
      </c>
      <c r="C2341" s="16" t="s">
        <v>31</v>
      </c>
      <c r="D2341" s="21">
        <v>41947</v>
      </c>
      <c r="E2341" s="16" t="s">
        <v>56</v>
      </c>
      <c r="F2341" s="21">
        <v>44215</v>
      </c>
      <c r="G2341" s="16" t="s">
        <v>75</v>
      </c>
      <c r="H2341" s="26" t="s">
        <v>354</v>
      </c>
      <c r="I2341" s="16" t="s">
        <v>2183</v>
      </c>
      <c r="M2341" s="26" t="s">
        <v>2184</v>
      </c>
      <c r="N2341" s="26" t="s">
        <v>2185</v>
      </c>
      <c r="O2341" s="16" t="s">
        <v>60</v>
      </c>
      <c r="P2341" s="26" t="s">
        <v>67</v>
      </c>
      <c r="T2341" s="22">
        <v>0.312</v>
      </c>
      <c r="W2341" s="20" t="s">
        <v>43</v>
      </c>
      <c r="X2341" s="16" t="s">
        <v>44</v>
      </c>
      <c r="Z2341" s="25">
        <v>0</v>
      </c>
      <c r="AA2341" s="25">
        <v>0</v>
      </c>
      <c r="AB2341" s="25">
        <v>-1360116</v>
      </c>
      <c r="AC2341" s="25">
        <v>0</v>
      </c>
      <c r="AD2341" s="25">
        <v>108750</v>
      </c>
      <c r="AE2341" s="25">
        <v>0</v>
      </c>
      <c r="AF2341" s="25">
        <v>10000</v>
      </c>
      <c r="AG2341" s="25">
        <v>0</v>
      </c>
      <c r="AH2341" s="25">
        <v>118750</v>
      </c>
      <c r="AI2341" s="16" t="s">
        <v>2186</v>
      </c>
    </row>
    <row r="2342" spans="1:35" x14ac:dyDescent="0.25">
      <c r="A2342" s="17">
        <v>121535.01</v>
      </c>
      <c r="B2342" s="18">
        <v>2</v>
      </c>
      <c r="C2342" s="16" t="s">
        <v>73</v>
      </c>
      <c r="D2342" s="21">
        <v>43707</v>
      </c>
      <c r="E2342" s="16" t="s">
        <v>142</v>
      </c>
      <c r="F2342" s="21">
        <v>44279</v>
      </c>
      <c r="G2342" s="16" t="s">
        <v>75</v>
      </c>
      <c r="H2342" s="26" t="s">
        <v>154</v>
      </c>
      <c r="I2342" s="16" t="s">
        <v>539</v>
      </c>
      <c r="J2342" s="20" t="s">
        <v>116</v>
      </c>
      <c r="L2342" s="16" t="s">
        <v>116</v>
      </c>
      <c r="M2342" s="26" t="s">
        <v>16855</v>
      </c>
      <c r="O2342" s="16" t="s">
        <v>151</v>
      </c>
      <c r="P2342" s="26" t="s">
        <v>890</v>
      </c>
      <c r="T2342" s="23" t="s">
        <v>32</v>
      </c>
      <c r="W2342" s="20" t="s">
        <v>43</v>
      </c>
      <c r="Z2342" s="24" t="s">
        <v>32</v>
      </c>
      <c r="AA2342" s="24" t="s">
        <v>32</v>
      </c>
      <c r="AB2342" s="24" t="s">
        <v>32</v>
      </c>
      <c r="AC2342" s="24" t="s">
        <v>32</v>
      </c>
      <c r="AD2342" s="25">
        <v>0</v>
      </c>
      <c r="AE2342" s="25">
        <v>0</v>
      </c>
      <c r="AF2342" s="25">
        <v>25651</v>
      </c>
      <c r="AG2342" s="25">
        <v>0</v>
      </c>
      <c r="AH2342" s="25">
        <v>25651</v>
      </c>
      <c r="AI2342" s="16" t="s">
        <v>16854</v>
      </c>
    </row>
    <row r="2343" spans="1:35" x14ac:dyDescent="0.25">
      <c r="A2343" s="17">
        <v>121539</v>
      </c>
      <c r="B2343" s="18">
        <v>4</v>
      </c>
      <c r="C2343" s="16" t="s">
        <v>73</v>
      </c>
      <c r="D2343" s="21">
        <v>41949</v>
      </c>
      <c r="E2343" s="16" t="s">
        <v>819</v>
      </c>
      <c r="F2343" s="21">
        <v>44182</v>
      </c>
      <c r="G2343" s="16" t="s">
        <v>718</v>
      </c>
      <c r="H2343" s="26" t="s">
        <v>292</v>
      </c>
      <c r="I2343" s="16" t="s">
        <v>2187</v>
      </c>
      <c r="K2343" s="16" t="s">
        <v>2188</v>
      </c>
      <c r="L2343" s="16" t="s">
        <v>37</v>
      </c>
      <c r="M2343" s="26" t="s">
        <v>2189</v>
      </c>
      <c r="O2343" s="16" t="s">
        <v>53</v>
      </c>
      <c r="P2343" s="26" t="s">
        <v>40</v>
      </c>
      <c r="R2343" s="16" t="s">
        <v>41</v>
      </c>
      <c r="S2343" s="16" t="s">
        <v>42</v>
      </c>
      <c r="T2343" s="22">
        <v>7.0000000000000007E-2</v>
      </c>
      <c r="U2343" s="21">
        <v>45009</v>
      </c>
      <c r="W2343" s="20" t="s">
        <v>43</v>
      </c>
      <c r="X2343" s="16" t="s">
        <v>44</v>
      </c>
      <c r="Y2343" s="26" t="s">
        <v>2190</v>
      </c>
      <c r="Z2343" s="25">
        <v>168610</v>
      </c>
      <c r="AA2343" s="25">
        <v>0</v>
      </c>
      <c r="AB2343" s="25">
        <v>0</v>
      </c>
      <c r="AC2343" s="25">
        <v>0</v>
      </c>
      <c r="AD2343" s="25">
        <v>368610</v>
      </c>
      <c r="AE2343" s="25">
        <v>0</v>
      </c>
      <c r="AF2343" s="25">
        <v>0</v>
      </c>
      <c r="AG2343" s="25">
        <v>0</v>
      </c>
      <c r="AH2343" s="25">
        <v>368610</v>
      </c>
      <c r="AI2343" s="16" t="s">
        <v>2191</v>
      </c>
    </row>
    <row r="2344" spans="1:35" ht="30" x14ac:dyDescent="0.25">
      <c r="A2344" s="17">
        <v>121540</v>
      </c>
      <c r="B2344" s="18">
        <v>1</v>
      </c>
      <c r="C2344" s="16" t="s">
        <v>47</v>
      </c>
      <c r="D2344" s="21">
        <v>41950</v>
      </c>
      <c r="E2344" s="16" t="s">
        <v>1314</v>
      </c>
      <c r="F2344" s="21">
        <v>43696</v>
      </c>
      <c r="G2344" s="16" t="s">
        <v>103</v>
      </c>
      <c r="H2344" s="26" t="s">
        <v>182</v>
      </c>
      <c r="I2344" s="16" t="s">
        <v>468</v>
      </c>
      <c r="J2344" s="20" t="s">
        <v>116</v>
      </c>
      <c r="L2344" s="16" t="s">
        <v>116</v>
      </c>
      <c r="M2344" s="26" t="s">
        <v>2192</v>
      </c>
      <c r="N2344" s="26" t="s">
        <v>2193</v>
      </c>
      <c r="O2344" s="16" t="s">
        <v>632</v>
      </c>
      <c r="P2344" s="26" t="s">
        <v>1444</v>
      </c>
      <c r="T2344" s="22">
        <v>0.46</v>
      </c>
      <c r="U2344" s="21">
        <v>43329</v>
      </c>
      <c r="W2344" s="20" t="s">
        <v>43</v>
      </c>
      <c r="X2344" s="16" t="s">
        <v>140</v>
      </c>
      <c r="Z2344" s="25">
        <v>-4869.3999999999996</v>
      </c>
      <c r="AA2344" s="25">
        <v>0</v>
      </c>
      <c r="AB2344" s="25">
        <v>15874.95</v>
      </c>
      <c r="AC2344" s="25">
        <v>0</v>
      </c>
      <c r="AD2344" s="25">
        <v>21330.6</v>
      </c>
      <c r="AE2344" s="25">
        <v>0</v>
      </c>
      <c r="AF2344" s="25">
        <v>115474.95</v>
      </c>
      <c r="AG2344" s="25">
        <v>0</v>
      </c>
      <c r="AH2344" s="25">
        <v>136805.54999999999</v>
      </c>
      <c r="AI2344" s="16" t="s">
        <v>2194</v>
      </c>
    </row>
    <row r="2345" spans="1:35" ht="30" x14ac:dyDescent="0.25">
      <c r="A2345" s="17">
        <v>121541</v>
      </c>
      <c r="B2345" s="18">
        <v>1</v>
      </c>
      <c r="C2345" s="16" t="s">
        <v>47</v>
      </c>
      <c r="D2345" s="21">
        <v>41950</v>
      </c>
      <c r="E2345" s="16" t="s">
        <v>1314</v>
      </c>
      <c r="F2345" s="21">
        <v>43669</v>
      </c>
      <c r="G2345" s="16" t="s">
        <v>103</v>
      </c>
      <c r="H2345" s="26" t="s">
        <v>182</v>
      </c>
      <c r="I2345" s="16" t="s">
        <v>2170</v>
      </c>
      <c r="J2345" s="20" t="s">
        <v>116</v>
      </c>
      <c r="L2345" s="16" t="s">
        <v>116</v>
      </c>
      <c r="M2345" s="26" t="s">
        <v>2195</v>
      </c>
      <c r="N2345" s="26" t="s">
        <v>2193</v>
      </c>
      <c r="O2345" s="16" t="s">
        <v>632</v>
      </c>
      <c r="P2345" s="26" t="s">
        <v>1444</v>
      </c>
      <c r="T2345" s="22">
        <v>0.35</v>
      </c>
      <c r="U2345" s="21">
        <v>43329</v>
      </c>
      <c r="W2345" s="20" t="s">
        <v>43</v>
      </c>
      <c r="X2345" s="16" t="s">
        <v>78</v>
      </c>
      <c r="Z2345" s="25">
        <v>-3051.37</v>
      </c>
      <c r="AA2345" s="25">
        <v>0</v>
      </c>
      <c r="AB2345" s="25">
        <v>8877.4599999999991</v>
      </c>
      <c r="AC2345" s="25">
        <v>0</v>
      </c>
      <c r="AD2345" s="25">
        <v>21948.63</v>
      </c>
      <c r="AE2345" s="25">
        <v>0</v>
      </c>
      <c r="AF2345" s="25">
        <v>80516.460000000006</v>
      </c>
      <c r="AG2345" s="25">
        <v>0</v>
      </c>
      <c r="AH2345" s="25">
        <v>102465.09</v>
      </c>
      <c r="AI2345" s="16" t="s">
        <v>2196</v>
      </c>
    </row>
    <row r="2346" spans="1:35" ht="30" x14ac:dyDescent="0.25">
      <c r="A2346" s="17">
        <v>121543</v>
      </c>
      <c r="B2346" s="18">
        <v>3</v>
      </c>
      <c r="C2346" s="16" t="s">
        <v>474</v>
      </c>
      <c r="D2346" s="21">
        <v>41950</v>
      </c>
      <c r="E2346" s="16" t="s">
        <v>1530</v>
      </c>
      <c r="F2346" s="21">
        <v>44299</v>
      </c>
      <c r="G2346" s="16" t="s">
        <v>832</v>
      </c>
      <c r="H2346" s="26" t="s">
        <v>437</v>
      </c>
      <c r="I2346" s="16" t="s">
        <v>4095</v>
      </c>
      <c r="J2346" s="20" t="s">
        <v>148</v>
      </c>
      <c r="L2346" s="16" t="s">
        <v>149</v>
      </c>
      <c r="M2346" s="26" t="s">
        <v>16853</v>
      </c>
      <c r="N2346" s="26" t="s">
        <v>16852</v>
      </c>
      <c r="O2346" s="16" t="s">
        <v>60</v>
      </c>
      <c r="P2346" s="26" t="s">
        <v>3389</v>
      </c>
      <c r="T2346" s="22">
        <v>4.92</v>
      </c>
      <c r="U2346" s="21">
        <v>43917</v>
      </c>
      <c r="W2346" s="20" t="s">
        <v>43</v>
      </c>
      <c r="X2346" s="16" t="s">
        <v>454</v>
      </c>
      <c r="Z2346" s="24" t="s">
        <v>32</v>
      </c>
      <c r="AA2346" s="24" t="s">
        <v>32</v>
      </c>
      <c r="AB2346" s="24" t="s">
        <v>32</v>
      </c>
      <c r="AC2346" s="24" t="s">
        <v>32</v>
      </c>
      <c r="AD2346" s="25">
        <v>185000</v>
      </c>
      <c r="AE2346" s="25">
        <v>0</v>
      </c>
      <c r="AF2346" s="25">
        <v>719290</v>
      </c>
      <c r="AG2346" s="25">
        <v>0</v>
      </c>
      <c r="AH2346" s="25">
        <v>904290</v>
      </c>
      <c r="AI2346" s="16" t="s">
        <v>16851</v>
      </c>
    </row>
    <row r="2347" spans="1:35" ht="75" x14ac:dyDescent="0.25">
      <c r="A2347" s="17">
        <v>121544</v>
      </c>
      <c r="B2347" s="18">
        <v>1</v>
      </c>
      <c r="C2347" s="16" t="s">
        <v>474</v>
      </c>
      <c r="D2347" s="21">
        <v>41953</v>
      </c>
      <c r="E2347" s="16" t="s">
        <v>1314</v>
      </c>
      <c r="F2347" s="21">
        <v>43600</v>
      </c>
      <c r="G2347" s="16" t="s">
        <v>2449</v>
      </c>
      <c r="H2347" s="26" t="s">
        <v>320</v>
      </c>
      <c r="I2347" s="16" t="s">
        <v>163</v>
      </c>
      <c r="J2347" s="20" t="s">
        <v>148</v>
      </c>
      <c r="L2347" s="16" t="s">
        <v>149</v>
      </c>
      <c r="M2347" s="26" t="s">
        <v>16850</v>
      </c>
      <c r="N2347" s="26" t="s">
        <v>16849</v>
      </c>
      <c r="O2347" s="16" t="s">
        <v>632</v>
      </c>
      <c r="P2347" s="26" t="s">
        <v>1810</v>
      </c>
      <c r="R2347" s="16" t="s">
        <v>139</v>
      </c>
      <c r="S2347" s="16" t="s">
        <v>42</v>
      </c>
      <c r="T2347" s="22">
        <v>0</v>
      </c>
      <c r="U2347" s="21">
        <v>43140</v>
      </c>
      <c r="W2347" s="20" t="s">
        <v>43</v>
      </c>
      <c r="X2347" s="16" t="s">
        <v>454</v>
      </c>
      <c r="Z2347" s="24" t="s">
        <v>32</v>
      </c>
      <c r="AA2347" s="24" t="s">
        <v>32</v>
      </c>
      <c r="AB2347" s="24" t="s">
        <v>32</v>
      </c>
      <c r="AC2347" s="24" t="s">
        <v>32</v>
      </c>
      <c r="AD2347" s="25">
        <v>84000</v>
      </c>
      <c r="AE2347" s="25">
        <v>0</v>
      </c>
      <c r="AF2347" s="25">
        <v>2000200</v>
      </c>
      <c r="AG2347" s="25">
        <v>0</v>
      </c>
      <c r="AH2347" s="25">
        <v>2084200</v>
      </c>
      <c r="AI2347" s="16" t="s">
        <v>16848</v>
      </c>
    </row>
    <row r="2348" spans="1:35" x14ac:dyDescent="0.25">
      <c r="A2348" s="17">
        <v>121548</v>
      </c>
      <c r="B2348" s="18">
        <v>3</v>
      </c>
      <c r="C2348" s="16" t="s">
        <v>47</v>
      </c>
      <c r="D2348" s="21">
        <v>41955</v>
      </c>
      <c r="E2348" s="16" t="s">
        <v>1314</v>
      </c>
      <c r="F2348" s="21">
        <v>43839</v>
      </c>
      <c r="G2348" s="16" t="s">
        <v>103</v>
      </c>
      <c r="H2348" s="26" t="s">
        <v>437</v>
      </c>
      <c r="I2348" s="16" t="s">
        <v>1690</v>
      </c>
      <c r="J2348" s="20" t="s">
        <v>116</v>
      </c>
      <c r="L2348" s="16" t="s">
        <v>116</v>
      </c>
      <c r="M2348" s="26" t="s">
        <v>2197</v>
      </c>
      <c r="N2348" s="26" t="s">
        <v>1444</v>
      </c>
      <c r="O2348" s="16" t="s">
        <v>632</v>
      </c>
      <c r="P2348" s="26" t="s">
        <v>1444</v>
      </c>
      <c r="T2348" s="22">
        <v>0</v>
      </c>
      <c r="U2348" s="21">
        <v>43077</v>
      </c>
      <c r="W2348" s="20" t="s">
        <v>43</v>
      </c>
      <c r="X2348" s="16" t="s">
        <v>140</v>
      </c>
      <c r="Z2348" s="25">
        <v>-3842.93</v>
      </c>
      <c r="AA2348" s="25">
        <v>571.74</v>
      </c>
      <c r="AB2348" s="25">
        <v>20297.689999999999</v>
      </c>
      <c r="AC2348" s="25">
        <v>0</v>
      </c>
      <c r="AD2348" s="25">
        <v>36407.07</v>
      </c>
      <c r="AE2348" s="25">
        <v>6971.74</v>
      </c>
      <c r="AF2348" s="25">
        <v>171732.69</v>
      </c>
      <c r="AG2348" s="25">
        <v>0</v>
      </c>
      <c r="AH2348" s="25">
        <v>215111.5</v>
      </c>
      <c r="AI2348" s="16" t="s">
        <v>2198</v>
      </c>
    </row>
    <row r="2349" spans="1:35" ht="45" x14ac:dyDescent="0.25">
      <c r="A2349" s="17">
        <v>121549</v>
      </c>
      <c r="B2349" s="18">
        <v>1</v>
      </c>
      <c r="C2349" s="16" t="s">
        <v>73</v>
      </c>
      <c r="D2349" s="21">
        <v>41955</v>
      </c>
      <c r="E2349" s="16" t="s">
        <v>1314</v>
      </c>
      <c r="F2349" s="21">
        <v>44120</v>
      </c>
      <c r="G2349" s="16" t="s">
        <v>82</v>
      </c>
      <c r="H2349" s="26" t="s">
        <v>232</v>
      </c>
      <c r="I2349" s="16" t="s">
        <v>614</v>
      </c>
      <c r="J2349" s="20" t="s">
        <v>116</v>
      </c>
      <c r="K2349" s="16" t="s">
        <v>655</v>
      </c>
      <c r="L2349" s="16" t="s">
        <v>116</v>
      </c>
      <c r="M2349" s="26" t="s">
        <v>16847</v>
      </c>
      <c r="N2349" s="26" t="s">
        <v>16846</v>
      </c>
      <c r="O2349" s="16" t="s">
        <v>632</v>
      </c>
      <c r="P2349" s="26" t="s">
        <v>631</v>
      </c>
      <c r="R2349" s="16" t="s">
        <v>139</v>
      </c>
      <c r="S2349" s="16" t="s">
        <v>42</v>
      </c>
      <c r="T2349" s="22">
        <v>0.5</v>
      </c>
      <c r="U2349" s="21">
        <v>44477</v>
      </c>
      <c r="W2349" s="20" t="s">
        <v>43</v>
      </c>
      <c r="X2349" s="16" t="s">
        <v>78</v>
      </c>
      <c r="Z2349" s="24" t="s">
        <v>32</v>
      </c>
      <c r="AA2349" s="24" t="s">
        <v>32</v>
      </c>
      <c r="AB2349" s="24" t="s">
        <v>32</v>
      </c>
      <c r="AC2349" s="24" t="s">
        <v>32</v>
      </c>
      <c r="AD2349" s="25">
        <v>72500</v>
      </c>
      <c r="AE2349" s="25">
        <v>253000</v>
      </c>
      <c r="AF2349" s="25">
        <v>0</v>
      </c>
      <c r="AG2349" s="25">
        <v>0</v>
      </c>
      <c r="AH2349" s="25">
        <v>325500</v>
      </c>
      <c r="AI2349" s="16" t="s">
        <v>16845</v>
      </c>
    </row>
    <row r="2350" spans="1:35" ht="30" x14ac:dyDescent="0.25">
      <c r="A2350" s="17">
        <v>121551</v>
      </c>
      <c r="B2350" s="18">
        <v>1</v>
      </c>
      <c r="C2350" s="16" t="s">
        <v>73</v>
      </c>
      <c r="D2350" s="21">
        <v>41956</v>
      </c>
      <c r="E2350" s="16" t="s">
        <v>2202</v>
      </c>
      <c r="F2350" s="21">
        <v>44152</v>
      </c>
      <c r="G2350" s="16" t="s">
        <v>1867</v>
      </c>
      <c r="H2350" s="26" t="s">
        <v>34</v>
      </c>
      <c r="I2350" s="16" t="s">
        <v>669</v>
      </c>
      <c r="J2350" s="20" t="s">
        <v>116</v>
      </c>
      <c r="L2350" s="16" t="s">
        <v>116</v>
      </c>
      <c r="M2350" s="26" t="s">
        <v>16844</v>
      </c>
      <c r="O2350" s="16" t="s">
        <v>632</v>
      </c>
      <c r="P2350" s="26" t="s">
        <v>453</v>
      </c>
      <c r="T2350" s="22">
        <v>0.52</v>
      </c>
      <c r="U2350" s="21">
        <v>44477</v>
      </c>
      <c r="W2350" s="20" t="s">
        <v>43</v>
      </c>
      <c r="X2350" s="16" t="s">
        <v>140</v>
      </c>
      <c r="Z2350" s="24" t="s">
        <v>32</v>
      </c>
      <c r="AA2350" s="24" t="s">
        <v>32</v>
      </c>
      <c r="AB2350" s="24" t="s">
        <v>32</v>
      </c>
      <c r="AC2350" s="24" t="s">
        <v>32</v>
      </c>
      <c r="AD2350" s="25">
        <v>84000</v>
      </c>
      <c r="AE2350" s="25">
        <v>18200</v>
      </c>
      <c r="AF2350" s="25">
        <v>0</v>
      </c>
      <c r="AG2350" s="25">
        <v>0</v>
      </c>
      <c r="AH2350" s="25">
        <v>102200</v>
      </c>
      <c r="AI2350" s="16" t="s">
        <v>16843</v>
      </c>
    </row>
    <row r="2351" spans="1:35" ht="30" x14ac:dyDescent="0.25">
      <c r="A2351" s="17">
        <v>121558</v>
      </c>
      <c r="B2351" s="18">
        <v>2</v>
      </c>
      <c r="C2351" s="16" t="s">
        <v>47</v>
      </c>
      <c r="D2351" s="21">
        <v>41956</v>
      </c>
      <c r="E2351" s="16" t="s">
        <v>1387</v>
      </c>
      <c r="F2351" s="21">
        <v>44279</v>
      </c>
      <c r="G2351" s="16" t="s">
        <v>103</v>
      </c>
      <c r="H2351" s="26" t="s">
        <v>286</v>
      </c>
      <c r="M2351" s="26" t="s">
        <v>2199</v>
      </c>
      <c r="N2351" s="26" t="s">
        <v>2200</v>
      </c>
      <c r="O2351" s="16" t="s">
        <v>632</v>
      </c>
      <c r="P2351" s="26" t="s">
        <v>453</v>
      </c>
      <c r="T2351" s="23" t="s">
        <v>32</v>
      </c>
      <c r="U2351" s="21">
        <v>42706</v>
      </c>
      <c r="W2351" s="20" t="s">
        <v>43</v>
      </c>
      <c r="Z2351" s="25">
        <v>-3434.18</v>
      </c>
      <c r="AA2351" s="25">
        <v>0</v>
      </c>
      <c r="AB2351" s="25">
        <v>4186.45</v>
      </c>
      <c r="AC2351" s="25">
        <v>0</v>
      </c>
      <c r="AD2351" s="25">
        <v>55765.82</v>
      </c>
      <c r="AE2351" s="25">
        <v>0</v>
      </c>
      <c r="AF2351" s="25">
        <v>241186.45</v>
      </c>
      <c r="AG2351" s="25">
        <v>0</v>
      </c>
      <c r="AH2351" s="25">
        <v>296952.27</v>
      </c>
      <c r="AI2351" s="16" t="s">
        <v>2201</v>
      </c>
    </row>
    <row r="2352" spans="1:35" ht="45" x14ac:dyDescent="0.25">
      <c r="A2352" s="17">
        <v>121573</v>
      </c>
      <c r="B2352" s="18">
        <v>1</v>
      </c>
      <c r="C2352" s="16" t="s">
        <v>31</v>
      </c>
      <c r="D2352" s="21">
        <v>41968</v>
      </c>
      <c r="E2352" s="16" t="s">
        <v>2202</v>
      </c>
      <c r="F2352" s="21">
        <v>44006</v>
      </c>
      <c r="G2352" s="16" t="s">
        <v>74</v>
      </c>
      <c r="H2352" s="26" t="s">
        <v>283</v>
      </c>
      <c r="I2352" s="16" t="s">
        <v>669</v>
      </c>
      <c r="J2352" s="20" t="s">
        <v>116</v>
      </c>
      <c r="L2352" s="16" t="s">
        <v>116</v>
      </c>
      <c r="M2352" s="26" t="s">
        <v>2203</v>
      </c>
      <c r="N2352" s="26" t="s">
        <v>2204</v>
      </c>
      <c r="O2352" s="16" t="s">
        <v>632</v>
      </c>
      <c r="P2352" s="26" t="s">
        <v>1810</v>
      </c>
      <c r="R2352" s="16" t="s">
        <v>139</v>
      </c>
      <c r="S2352" s="16" t="s">
        <v>42</v>
      </c>
      <c r="T2352" s="22">
        <v>0</v>
      </c>
      <c r="U2352" s="21">
        <v>43966</v>
      </c>
      <c r="W2352" s="20" t="s">
        <v>43</v>
      </c>
      <c r="X2352" s="16" t="s">
        <v>140</v>
      </c>
      <c r="Z2352" s="25">
        <v>0</v>
      </c>
      <c r="AA2352" s="25">
        <v>0</v>
      </c>
      <c r="AB2352" s="25">
        <v>-363770</v>
      </c>
      <c r="AC2352" s="25">
        <v>0</v>
      </c>
      <c r="AD2352" s="25">
        <v>120000</v>
      </c>
      <c r="AE2352" s="25">
        <v>302000</v>
      </c>
      <c r="AF2352" s="25">
        <v>1519230</v>
      </c>
      <c r="AG2352" s="25">
        <v>0</v>
      </c>
      <c r="AH2352" s="25">
        <v>1941230</v>
      </c>
      <c r="AI2352" s="16" t="s">
        <v>2205</v>
      </c>
    </row>
    <row r="2353" spans="1:35" ht="30" x14ac:dyDescent="0.25">
      <c r="A2353" s="17">
        <v>121574</v>
      </c>
      <c r="B2353" s="18">
        <v>1</v>
      </c>
      <c r="C2353" s="16" t="s">
        <v>474</v>
      </c>
      <c r="D2353" s="21">
        <v>41968</v>
      </c>
      <c r="E2353" s="16" t="s">
        <v>2202</v>
      </c>
      <c r="F2353" s="21">
        <v>44089</v>
      </c>
      <c r="G2353" s="16" t="s">
        <v>2449</v>
      </c>
      <c r="H2353" s="26" t="s">
        <v>182</v>
      </c>
      <c r="I2353" s="16" t="s">
        <v>669</v>
      </c>
      <c r="J2353" s="20" t="s">
        <v>116</v>
      </c>
      <c r="L2353" s="16" t="s">
        <v>116</v>
      </c>
      <c r="M2353" s="26" t="s">
        <v>16842</v>
      </c>
      <c r="N2353" s="26" t="s">
        <v>16841</v>
      </c>
      <c r="O2353" s="16" t="s">
        <v>632</v>
      </c>
      <c r="P2353" s="26" t="s">
        <v>453</v>
      </c>
      <c r="T2353" s="22">
        <v>0.5</v>
      </c>
      <c r="U2353" s="21">
        <v>43742</v>
      </c>
      <c r="W2353" s="20" t="s">
        <v>43</v>
      </c>
      <c r="X2353" s="16" t="s">
        <v>140</v>
      </c>
      <c r="Z2353" s="24" t="s">
        <v>32</v>
      </c>
      <c r="AA2353" s="24" t="s">
        <v>32</v>
      </c>
      <c r="AB2353" s="24" t="s">
        <v>32</v>
      </c>
      <c r="AC2353" s="24" t="s">
        <v>32</v>
      </c>
      <c r="AD2353" s="25">
        <v>186000</v>
      </c>
      <c r="AE2353" s="25">
        <v>0</v>
      </c>
      <c r="AF2353" s="25">
        <v>1327000</v>
      </c>
      <c r="AG2353" s="25">
        <v>0</v>
      </c>
      <c r="AH2353" s="25">
        <v>1513000</v>
      </c>
      <c r="AI2353" s="16" t="s">
        <v>16840</v>
      </c>
    </row>
    <row r="2354" spans="1:35" ht="30" x14ac:dyDescent="0.25">
      <c r="A2354" s="17">
        <v>121580</v>
      </c>
      <c r="B2354" s="18">
        <v>1</v>
      </c>
      <c r="C2354" s="16" t="s">
        <v>47</v>
      </c>
      <c r="D2354" s="21">
        <v>41975</v>
      </c>
      <c r="E2354" s="16" t="s">
        <v>1801</v>
      </c>
      <c r="F2354" s="21">
        <v>43880</v>
      </c>
      <c r="G2354" s="16" t="s">
        <v>103</v>
      </c>
      <c r="H2354" s="26" t="s">
        <v>320</v>
      </c>
      <c r="M2354" s="26" t="s">
        <v>2206</v>
      </c>
      <c r="N2354" s="26" t="s">
        <v>2207</v>
      </c>
      <c r="O2354" s="16" t="s">
        <v>60</v>
      </c>
      <c r="P2354" s="26" t="s">
        <v>2208</v>
      </c>
      <c r="T2354" s="22">
        <v>0</v>
      </c>
      <c r="W2354" s="20" t="s">
        <v>43</v>
      </c>
      <c r="Z2354" s="25">
        <v>0</v>
      </c>
      <c r="AA2354" s="25">
        <v>0</v>
      </c>
      <c r="AB2354" s="25">
        <v>124.01</v>
      </c>
      <c r="AC2354" s="25">
        <v>0</v>
      </c>
      <c r="AD2354" s="25">
        <v>0</v>
      </c>
      <c r="AE2354" s="25">
        <v>0</v>
      </c>
      <c r="AF2354" s="25">
        <v>315124.01</v>
      </c>
      <c r="AG2354" s="25">
        <v>0</v>
      </c>
      <c r="AH2354" s="25">
        <v>315124.01</v>
      </c>
      <c r="AI2354" s="16" t="s">
        <v>2209</v>
      </c>
    </row>
    <row r="2355" spans="1:35" x14ac:dyDescent="0.25">
      <c r="A2355" s="17">
        <v>121581</v>
      </c>
      <c r="B2355" s="18">
        <v>2</v>
      </c>
      <c r="C2355" s="16" t="s">
        <v>73</v>
      </c>
      <c r="D2355" s="21">
        <v>41976</v>
      </c>
      <c r="E2355" s="16" t="s">
        <v>33</v>
      </c>
      <c r="F2355" s="21">
        <v>44301</v>
      </c>
      <c r="G2355" s="16" t="s">
        <v>56</v>
      </c>
      <c r="H2355" s="26" t="s">
        <v>235</v>
      </c>
      <c r="I2355" s="16" t="s">
        <v>16839</v>
      </c>
      <c r="K2355" s="16" t="s">
        <v>15223</v>
      </c>
      <c r="L2355" s="16" t="s">
        <v>37</v>
      </c>
      <c r="M2355" s="26" t="s">
        <v>16838</v>
      </c>
      <c r="O2355" s="16" t="s">
        <v>39</v>
      </c>
      <c r="P2355" s="26" t="s">
        <v>40</v>
      </c>
      <c r="R2355" s="16" t="s">
        <v>41</v>
      </c>
      <c r="S2355" s="16" t="s">
        <v>42</v>
      </c>
      <c r="T2355" s="22">
        <v>0</v>
      </c>
      <c r="W2355" s="20" t="s">
        <v>43</v>
      </c>
      <c r="X2355" s="16" t="s">
        <v>44</v>
      </c>
      <c r="Y2355" s="26" t="s">
        <v>16837</v>
      </c>
      <c r="Z2355" s="24" t="s">
        <v>32</v>
      </c>
      <c r="AA2355" s="24" t="s">
        <v>32</v>
      </c>
      <c r="AB2355" s="24" t="s">
        <v>32</v>
      </c>
      <c r="AC2355" s="24" t="s">
        <v>32</v>
      </c>
      <c r="AD2355" s="24" t="s">
        <v>32</v>
      </c>
      <c r="AE2355" s="24" t="s">
        <v>32</v>
      </c>
      <c r="AF2355" s="24" t="s">
        <v>32</v>
      </c>
      <c r="AG2355" s="24" t="s">
        <v>32</v>
      </c>
      <c r="AH2355" s="24" t="s">
        <v>32</v>
      </c>
      <c r="AI2355" s="16" t="s">
        <v>16836</v>
      </c>
    </row>
    <row r="2356" spans="1:35" x14ac:dyDescent="0.25">
      <c r="A2356" s="17">
        <v>121582</v>
      </c>
      <c r="B2356" s="18">
        <v>2</v>
      </c>
      <c r="C2356" s="16" t="s">
        <v>73</v>
      </c>
      <c r="D2356" s="21">
        <v>41976</v>
      </c>
      <c r="E2356" s="16" t="s">
        <v>33</v>
      </c>
      <c r="F2356" s="21">
        <v>44301</v>
      </c>
      <c r="G2356" s="16" t="s">
        <v>56</v>
      </c>
      <c r="H2356" s="26" t="s">
        <v>235</v>
      </c>
      <c r="I2356" s="16" t="s">
        <v>16835</v>
      </c>
      <c r="K2356" s="16" t="s">
        <v>9030</v>
      </c>
      <c r="L2356" s="16" t="s">
        <v>37</v>
      </c>
      <c r="M2356" s="26" t="s">
        <v>16834</v>
      </c>
      <c r="O2356" s="16" t="s">
        <v>39</v>
      </c>
      <c r="P2356" s="26" t="s">
        <v>40</v>
      </c>
      <c r="R2356" s="16" t="s">
        <v>41</v>
      </c>
      <c r="S2356" s="16" t="s">
        <v>42</v>
      </c>
      <c r="T2356" s="22">
        <v>0</v>
      </c>
      <c r="W2356" s="20" t="s">
        <v>43</v>
      </c>
      <c r="X2356" s="16" t="s">
        <v>44</v>
      </c>
      <c r="Y2356" s="26" t="s">
        <v>16833</v>
      </c>
      <c r="Z2356" s="24" t="s">
        <v>32</v>
      </c>
      <c r="AA2356" s="24" t="s">
        <v>32</v>
      </c>
      <c r="AB2356" s="24" t="s">
        <v>32</v>
      </c>
      <c r="AC2356" s="24" t="s">
        <v>32</v>
      </c>
      <c r="AD2356" s="24" t="s">
        <v>32</v>
      </c>
      <c r="AE2356" s="24" t="s">
        <v>32</v>
      </c>
      <c r="AF2356" s="24" t="s">
        <v>32</v>
      </c>
      <c r="AG2356" s="24" t="s">
        <v>32</v>
      </c>
      <c r="AH2356" s="24" t="s">
        <v>32</v>
      </c>
      <c r="AI2356" s="16" t="s">
        <v>16832</v>
      </c>
    </row>
    <row r="2357" spans="1:35" ht="30" x14ac:dyDescent="0.25">
      <c r="A2357" s="17">
        <v>121587</v>
      </c>
      <c r="B2357" s="18">
        <v>1</v>
      </c>
      <c r="C2357" s="16" t="s">
        <v>31</v>
      </c>
      <c r="D2357" s="21">
        <v>41977</v>
      </c>
      <c r="E2357" s="16" t="s">
        <v>1801</v>
      </c>
      <c r="F2357" s="21">
        <v>44341</v>
      </c>
      <c r="G2357" s="16" t="s">
        <v>1022</v>
      </c>
      <c r="H2357" s="26" t="s">
        <v>320</v>
      </c>
      <c r="M2357" s="26" t="s">
        <v>2210</v>
      </c>
      <c r="N2357" s="26" t="s">
        <v>2211</v>
      </c>
      <c r="O2357" s="16" t="s">
        <v>60</v>
      </c>
      <c r="P2357" s="26" t="s">
        <v>2212</v>
      </c>
      <c r="T2357" s="22">
        <v>0</v>
      </c>
      <c r="W2357" s="20" t="s">
        <v>43</v>
      </c>
      <c r="X2357" s="16" t="s">
        <v>511</v>
      </c>
      <c r="Z2357" s="25">
        <v>48500</v>
      </c>
      <c r="AA2357" s="25">
        <v>0</v>
      </c>
      <c r="AB2357" s="25">
        <v>1828738</v>
      </c>
      <c r="AC2357" s="25">
        <v>0</v>
      </c>
      <c r="AD2357" s="25">
        <v>296500</v>
      </c>
      <c r="AE2357" s="25">
        <v>0</v>
      </c>
      <c r="AF2357" s="25">
        <v>1828738</v>
      </c>
      <c r="AG2357" s="25">
        <v>0</v>
      </c>
      <c r="AH2357" s="25">
        <v>2125238</v>
      </c>
      <c r="AI2357" s="16" t="s">
        <v>2213</v>
      </c>
    </row>
    <row r="2358" spans="1:35" x14ac:dyDescent="0.25">
      <c r="A2358" s="17">
        <v>121599</v>
      </c>
      <c r="B2358" s="18">
        <v>3</v>
      </c>
      <c r="C2358" s="16" t="s">
        <v>73</v>
      </c>
      <c r="D2358" s="21">
        <v>41983</v>
      </c>
      <c r="E2358" s="16" t="s">
        <v>1609</v>
      </c>
      <c r="F2358" s="21">
        <v>41983</v>
      </c>
      <c r="G2358" s="16" t="s">
        <v>1609</v>
      </c>
      <c r="H2358" s="26" t="s">
        <v>362</v>
      </c>
      <c r="L2358" s="16" t="s">
        <v>110</v>
      </c>
      <c r="M2358" s="26" t="s">
        <v>16831</v>
      </c>
      <c r="O2358" s="16" t="s">
        <v>1612</v>
      </c>
      <c r="T2358" s="23" t="s">
        <v>32</v>
      </c>
      <c r="W2358" s="20" t="s">
        <v>43</v>
      </c>
      <c r="Z2358" s="24" t="s">
        <v>32</v>
      </c>
      <c r="AA2358" s="24" t="s">
        <v>32</v>
      </c>
      <c r="AB2358" s="24" t="s">
        <v>32</v>
      </c>
      <c r="AC2358" s="24" t="s">
        <v>32</v>
      </c>
      <c r="AD2358" s="25">
        <v>0</v>
      </c>
      <c r="AE2358" s="25">
        <v>0</v>
      </c>
      <c r="AF2358" s="25">
        <v>156339</v>
      </c>
      <c r="AG2358" s="25">
        <v>0</v>
      </c>
      <c r="AH2358" s="25">
        <v>156339</v>
      </c>
      <c r="AI2358" s="16" t="s">
        <v>16830</v>
      </c>
    </row>
    <row r="2359" spans="1:35" x14ac:dyDescent="0.25">
      <c r="A2359" s="17">
        <v>121612</v>
      </c>
      <c r="B2359" s="18">
        <v>6</v>
      </c>
      <c r="C2359" s="16" t="s">
        <v>73</v>
      </c>
      <c r="D2359" s="21">
        <v>41989</v>
      </c>
      <c r="E2359" s="16" t="s">
        <v>142</v>
      </c>
      <c r="F2359" s="21">
        <v>43419</v>
      </c>
      <c r="G2359" s="16" t="s">
        <v>75</v>
      </c>
      <c r="H2359" s="26" t="s">
        <v>76</v>
      </c>
      <c r="M2359" s="26" t="s">
        <v>16829</v>
      </c>
      <c r="O2359" s="16" t="s">
        <v>151</v>
      </c>
      <c r="P2359" s="26" t="s">
        <v>551</v>
      </c>
      <c r="T2359" s="23" t="s">
        <v>32</v>
      </c>
      <c r="W2359" s="20" t="s">
        <v>43</v>
      </c>
      <c r="Z2359" s="24" t="s">
        <v>32</v>
      </c>
      <c r="AA2359" s="24" t="s">
        <v>32</v>
      </c>
      <c r="AB2359" s="24" t="s">
        <v>32</v>
      </c>
      <c r="AC2359" s="24" t="s">
        <v>32</v>
      </c>
      <c r="AD2359" s="25">
        <v>5847350</v>
      </c>
      <c r="AE2359" s="25">
        <v>0</v>
      </c>
      <c r="AF2359" s="25">
        <v>0</v>
      </c>
      <c r="AG2359" s="25">
        <v>0</v>
      </c>
      <c r="AH2359" s="25">
        <v>5847350</v>
      </c>
    </row>
    <row r="2360" spans="1:35" ht="30" x14ac:dyDescent="0.25">
      <c r="A2360" s="17">
        <v>121613</v>
      </c>
      <c r="B2360" s="18">
        <v>3</v>
      </c>
      <c r="C2360" s="16" t="s">
        <v>474</v>
      </c>
      <c r="D2360" s="21">
        <v>41989</v>
      </c>
      <c r="E2360" s="16" t="s">
        <v>142</v>
      </c>
      <c r="F2360" s="21">
        <v>44280</v>
      </c>
      <c r="G2360" s="16" t="s">
        <v>75</v>
      </c>
      <c r="H2360" s="26" t="s">
        <v>362</v>
      </c>
      <c r="M2360" s="26" t="s">
        <v>16828</v>
      </c>
      <c r="N2360" s="26" t="s">
        <v>16827</v>
      </c>
      <c r="O2360" s="16" t="s">
        <v>78</v>
      </c>
      <c r="P2360" s="26" t="s">
        <v>568</v>
      </c>
      <c r="R2360" s="16" t="s">
        <v>139</v>
      </c>
      <c r="S2360" s="16" t="s">
        <v>192</v>
      </c>
      <c r="T2360" s="23" t="s">
        <v>32</v>
      </c>
      <c r="U2360" s="21">
        <v>42412</v>
      </c>
      <c r="W2360" s="20" t="s">
        <v>43</v>
      </c>
      <c r="Z2360" s="24" t="s">
        <v>32</v>
      </c>
      <c r="AA2360" s="24" t="s">
        <v>32</v>
      </c>
      <c r="AB2360" s="24" t="s">
        <v>32</v>
      </c>
      <c r="AC2360" s="24" t="s">
        <v>32</v>
      </c>
      <c r="AD2360" s="25">
        <v>146349.51</v>
      </c>
      <c r="AE2360" s="25">
        <v>1085635</v>
      </c>
      <c r="AF2360" s="25">
        <v>1391609.92</v>
      </c>
      <c r="AG2360" s="25">
        <v>0</v>
      </c>
      <c r="AH2360" s="25">
        <v>2623594.4300000002</v>
      </c>
      <c r="AI2360" s="16" t="s">
        <v>16826</v>
      </c>
    </row>
    <row r="2361" spans="1:35" x14ac:dyDescent="0.25">
      <c r="A2361" s="17">
        <v>121615.01</v>
      </c>
      <c r="B2361" s="18">
        <v>2</v>
      </c>
      <c r="C2361" s="16" t="s">
        <v>474</v>
      </c>
      <c r="D2361" s="21">
        <v>42450</v>
      </c>
      <c r="E2361" s="16" t="s">
        <v>3375</v>
      </c>
      <c r="F2361" s="21">
        <v>44089</v>
      </c>
      <c r="G2361" s="16" t="s">
        <v>82</v>
      </c>
      <c r="H2361" s="26" t="s">
        <v>212</v>
      </c>
      <c r="I2361" s="16" t="s">
        <v>4503</v>
      </c>
      <c r="J2361" s="20" t="s">
        <v>116</v>
      </c>
      <c r="L2361" s="16" t="s">
        <v>116</v>
      </c>
      <c r="M2361" s="26" t="s">
        <v>16825</v>
      </c>
      <c r="N2361" s="26" t="s">
        <v>16824</v>
      </c>
      <c r="O2361" s="16" t="s">
        <v>632</v>
      </c>
      <c r="P2361" s="26" t="s">
        <v>1444</v>
      </c>
      <c r="T2361" s="22">
        <v>0.01</v>
      </c>
      <c r="U2361" s="21">
        <v>43686</v>
      </c>
      <c r="W2361" s="20" t="s">
        <v>43</v>
      </c>
      <c r="X2361" s="16" t="s">
        <v>78</v>
      </c>
      <c r="Z2361" s="24" t="s">
        <v>32</v>
      </c>
      <c r="AA2361" s="24" t="s">
        <v>32</v>
      </c>
      <c r="AB2361" s="24" t="s">
        <v>32</v>
      </c>
      <c r="AC2361" s="24" t="s">
        <v>32</v>
      </c>
      <c r="AD2361" s="25">
        <v>50000</v>
      </c>
      <c r="AE2361" s="25">
        <v>0</v>
      </c>
      <c r="AF2361" s="25">
        <v>57722</v>
      </c>
      <c r="AG2361" s="25">
        <v>0</v>
      </c>
      <c r="AH2361" s="25">
        <v>107722</v>
      </c>
      <c r="AI2361" s="16" t="s">
        <v>16823</v>
      </c>
    </row>
    <row r="2362" spans="1:35" x14ac:dyDescent="0.25">
      <c r="A2362" s="17">
        <v>121617</v>
      </c>
      <c r="B2362" s="18">
        <v>3</v>
      </c>
      <c r="C2362" s="16" t="s">
        <v>73</v>
      </c>
      <c r="D2362" s="21">
        <v>41995</v>
      </c>
      <c r="E2362" s="16" t="s">
        <v>1314</v>
      </c>
      <c r="F2362" s="21">
        <v>43511</v>
      </c>
      <c r="G2362" s="16" t="s">
        <v>588</v>
      </c>
      <c r="H2362" s="26" t="s">
        <v>346</v>
      </c>
      <c r="I2362" s="16" t="s">
        <v>16822</v>
      </c>
      <c r="K2362" s="16" t="s">
        <v>14448</v>
      </c>
      <c r="L2362" s="16" t="s">
        <v>37</v>
      </c>
      <c r="M2362" s="26" t="s">
        <v>16821</v>
      </c>
      <c r="O2362" s="16" t="s">
        <v>632</v>
      </c>
      <c r="P2362" s="26" t="s">
        <v>1723</v>
      </c>
      <c r="T2362" s="22">
        <v>4.09</v>
      </c>
      <c r="W2362" s="20" t="s">
        <v>43</v>
      </c>
      <c r="X2362" s="16" t="s">
        <v>44</v>
      </c>
      <c r="Z2362" s="24" t="s">
        <v>32</v>
      </c>
      <c r="AA2362" s="24" t="s">
        <v>32</v>
      </c>
      <c r="AB2362" s="24" t="s">
        <v>32</v>
      </c>
      <c r="AC2362" s="24" t="s">
        <v>32</v>
      </c>
      <c r="AD2362" s="25">
        <v>40000</v>
      </c>
      <c r="AE2362" s="25">
        <v>0</v>
      </c>
      <c r="AF2362" s="25">
        <v>0</v>
      </c>
      <c r="AG2362" s="25">
        <v>0</v>
      </c>
      <c r="AH2362" s="25">
        <v>40000</v>
      </c>
      <c r="AI2362" s="16" t="s">
        <v>16820</v>
      </c>
    </row>
    <row r="2363" spans="1:35" ht="45" x14ac:dyDescent="0.25">
      <c r="A2363" s="17">
        <v>121619</v>
      </c>
      <c r="B2363" s="18">
        <v>1</v>
      </c>
      <c r="C2363" s="16" t="s">
        <v>31</v>
      </c>
      <c r="D2363" s="21">
        <v>41995</v>
      </c>
      <c r="E2363" s="16" t="s">
        <v>1913</v>
      </c>
      <c r="F2363" s="21">
        <v>44299</v>
      </c>
      <c r="G2363" s="16" t="s">
        <v>74</v>
      </c>
      <c r="H2363" s="26" t="s">
        <v>320</v>
      </c>
      <c r="I2363" s="16" t="s">
        <v>1914</v>
      </c>
      <c r="J2363" s="20" t="s">
        <v>148</v>
      </c>
      <c r="L2363" s="16" t="s">
        <v>149</v>
      </c>
      <c r="M2363" s="26" t="s">
        <v>2214</v>
      </c>
      <c r="N2363" s="26" t="s">
        <v>2215</v>
      </c>
      <c r="O2363" s="16" t="s">
        <v>632</v>
      </c>
      <c r="P2363" s="26" t="s">
        <v>1917</v>
      </c>
      <c r="R2363" s="16" t="s">
        <v>139</v>
      </c>
      <c r="S2363" s="16" t="s">
        <v>42</v>
      </c>
      <c r="T2363" s="22">
        <v>1.43</v>
      </c>
      <c r="U2363" s="21">
        <v>44281</v>
      </c>
      <c r="W2363" s="20" t="s">
        <v>43</v>
      </c>
      <c r="X2363" s="16" t="s">
        <v>454</v>
      </c>
      <c r="Z2363" s="25">
        <v>70500</v>
      </c>
      <c r="AA2363" s="25">
        <v>0</v>
      </c>
      <c r="AB2363" s="25">
        <v>2693000</v>
      </c>
      <c r="AC2363" s="25">
        <v>0</v>
      </c>
      <c r="AD2363" s="25">
        <v>173500</v>
      </c>
      <c r="AE2363" s="25">
        <v>0</v>
      </c>
      <c r="AF2363" s="25">
        <v>2693000</v>
      </c>
      <c r="AG2363" s="25">
        <v>0</v>
      </c>
      <c r="AH2363" s="25">
        <v>2866500</v>
      </c>
      <c r="AI2363" s="16" t="s">
        <v>2216</v>
      </c>
    </row>
    <row r="2364" spans="1:35" ht="30" x14ac:dyDescent="0.25">
      <c r="A2364" s="17">
        <v>121620</v>
      </c>
      <c r="B2364" s="18">
        <v>1</v>
      </c>
      <c r="C2364" s="16" t="s">
        <v>73</v>
      </c>
      <c r="D2364" s="21">
        <v>42009</v>
      </c>
      <c r="E2364" s="16" t="s">
        <v>1801</v>
      </c>
      <c r="F2364" s="21">
        <v>43957</v>
      </c>
      <c r="G2364" s="16" t="s">
        <v>1022</v>
      </c>
      <c r="H2364" s="26" t="s">
        <v>400</v>
      </c>
      <c r="I2364" s="16" t="s">
        <v>491</v>
      </c>
      <c r="J2364" s="20" t="s">
        <v>116</v>
      </c>
      <c r="L2364" s="16" t="s">
        <v>116</v>
      </c>
      <c r="M2364" s="26" t="s">
        <v>16819</v>
      </c>
      <c r="N2364" s="26" t="s">
        <v>16818</v>
      </c>
      <c r="O2364" s="16" t="s">
        <v>60</v>
      </c>
      <c r="P2364" s="26" t="s">
        <v>768</v>
      </c>
      <c r="T2364" s="22">
        <v>1.24</v>
      </c>
      <c r="W2364" s="20" t="s">
        <v>43</v>
      </c>
      <c r="X2364" s="16" t="s">
        <v>140</v>
      </c>
      <c r="Z2364" s="24" t="s">
        <v>32</v>
      </c>
      <c r="AA2364" s="24" t="s">
        <v>32</v>
      </c>
      <c r="AB2364" s="24" t="s">
        <v>32</v>
      </c>
      <c r="AC2364" s="24" t="s">
        <v>32</v>
      </c>
      <c r="AD2364" s="25">
        <v>277700</v>
      </c>
      <c r="AE2364" s="25">
        <v>0</v>
      </c>
      <c r="AF2364" s="25">
        <v>0</v>
      </c>
      <c r="AG2364" s="25">
        <v>0</v>
      </c>
      <c r="AH2364" s="25">
        <v>277700</v>
      </c>
      <c r="AI2364" s="16" t="s">
        <v>16817</v>
      </c>
    </row>
    <row r="2365" spans="1:35" x14ac:dyDescent="0.25">
      <c r="A2365" s="17">
        <v>121634</v>
      </c>
      <c r="B2365" s="18">
        <v>1</v>
      </c>
      <c r="C2365" s="16" t="s">
        <v>474</v>
      </c>
      <c r="D2365" s="21">
        <v>42013</v>
      </c>
      <c r="E2365" s="16" t="s">
        <v>629</v>
      </c>
      <c r="F2365" s="21">
        <v>43773</v>
      </c>
      <c r="G2365" s="16" t="s">
        <v>32</v>
      </c>
      <c r="H2365" s="26" t="s">
        <v>400</v>
      </c>
      <c r="I2365" s="16" t="s">
        <v>1256</v>
      </c>
      <c r="J2365" s="20" t="s">
        <v>1256</v>
      </c>
      <c r="M2365" s="26" t="s">
        <v>2217</v>
      </c>
      <c r="O2365" s="16" t="s">
        <v>60</v>
      </c>
      <c r="P2365" s="26" t="s">
        <v>2218</v>
      </c>
      <c r="R2365" s="16" t="s">
        <v>139</v>
      </c>
      <c r="S2365" s="16" t="s">
        <v>42</v>
      </c>
      <c r="T2365" s="22">
        <v>0.4</v>
      </c>
      <c r="U2365" s="21">
        <v>43182</v>
      </c>
      <c r="W2365" s="20" t="s">
        <v>43</v>
      </c>
      <c r="X2365" s="16" t="s">
        <v>1150</v>
      </c>
      <c r="Z2365" s="25">
        <v>-19025.21</v>
      </c>
      <c r="AA2365" s="25">
        <v>0</v>
      </c>
      <c r="AB2365" s="25">
        <v>0</v>
      </c>
      <c r="AC2365" s="25">
        <v>0</v>
      </c>
      <c r="AD2365" s="25">
        <v>55974.79</v>
      </c>
      <c r="AE2365" s="25">
        <v>0</v>
      </c>
      <c r="AF2365" s="25">
        <v>2867150</v>
      </c>
      <c r="AG2365" s="25">
        <v>0</v>
      </c>
      <c r="AH2365" s="25">
        <v>2923124.79</v>
      </c>
      <c r="AI2365" s="16" t="s">
        <v>2219</v>
      </c>
    </row>
    <row r="2366" spans="1:35" x14ac:dyDescent="0.25">
      <c r="A2366" s="17">
        <v>121640</v>
      </c>
      <c r="B2366" s="18">
        <v>3</v>
      </c>
      <c r="C2366" s="16" t="s">
        <v>73</v>
      </c>
      <c r="D2366" s="21">
        <v>42018</v>
      </c>
      <c r="E2366" s="16" t="s">
        <v>142</v>
      </c>
      <c r="F2366" s="21">
        <v>44138</v>
      </c>
      <c r="G2366" s="16" t="s">
        <v>81</v>
      </c>
      <c r="H2366" s="26" t="s">
        <v>766</v>
      </c>
      <c r="M2366" s="26" t="s">
        <v>2220</v>
      </c>
      <c r="O2366" s="16" t="s">
        <v>188</v>
      </c>
      <c r="P2366" s="26" t="s">
        <v>551</v>
      </c>
      <c r="R2366" s="16" t="s">
        <v>139</v>
      </c>
      <c r="S2366" s="16" t="s">
        <v>4621</v>
      </c>
      <c r="T2366" s="23" t="s">
        <v>32</v>
      </c>
      <c r="W2366" s="20" t="s">
        <v>43</v>
      </c>
      <c r="Z2366" s="25">
        <v>810000</v>
      </c>
      <c r="AA2366" s="25">
        <v>0</v>
      </c>
      <c r="AB2366" s="25">
        <v>0</v>
      </c>
      <c r="AC2366" s="25">
        <v>0</v>
      </c>
      <c r="AD2366" s="25">
        <v>7136279.9500000002</v>
      </c>
      <c r="AE2366" s="25">
        <v>0</v>
      </c>
      <c r="AF2366" s="25">
        <v>0</v>
      </c>
      <c r="AG2366" s="25">
        <v>0</v>
      </c>
      <c r="AH2366" s="25">
        <v>7136279.9500000002</v>
      </c>
    </row>
    <row r="2367" spans="1:35" ht="60" x14ac:dyDescent="0.25">
      <c r="A2367" s="17">
        <v>121643</v>
      </c>
      <c r="B2367" s="18">
        <v>2</v>
      </c>
      <c r="C2367" s="16" t="s">
        <v>31</v>
      </c>
      <c r="D2367" s="21">
        <v>42019</v>
      </c>
      <c r="E2367" s="16" t="s">
        <v>56</v>
      </c>
      <c r="F2367" s="21">
        <v>44215</v>
      </c>
      <c r="G2367" s="16" t="s">
        <v>75</v>
      </c>
      <c r="H2367" s="26" t="s">
        <v>286</v>
      </c>
      <c r="M2367" s="26" t="s">
        <v>16816</v>
      </c>
      <c r="N2367" s="26" t="s">
        <v>16815</v>
      </c>
      <c r="O2367" s="16" t="s">
        <v>60</v>
      </c>
      <c r="P2367" s="26" t="s">
        <v>67</v>
      </c>
      <c r="T2367" s="22">
        <v>0</v>
      </c>
      <c r="W2367" s="20" t="s">
        <v>43</v>
      </c>
      <c r="X2367" s="16" t="s">
        <v>44</v>
      </c>
      <c r="Z2367" s="24" t="s">
        <v>32</v>
      </c>
      <c r="AA2367" s="24" t="s">
        <v>32</v>
      </c>
      <c r="AB2367" s="24" t="s">
        <v>32</v>
      </c>
      <c r="AC2367" s="24" t="s">
        <v>32</v>
      </c>
      <c r="AD2367" s="25">
        <v>250335</v>
      </c>
      <c r="AE2367" s="25">
        <v>0</v>
      </c>
      <c r="AF2367" s="25">
        <v>2003195</v>
      </c>
      <c r="AG2367" s="25">
        <v>0</v>
      </c>
      <c r="AH2367" s="25">
        <v>2253530</v>
      </c>
      <c r="AI2367" s="16" t="s">
        <v>16814</v>
      </c>
    </row>
    <row r="2368" spans="1:35" x14ac:dyDescent="0.25">
      <c r="A2368" s="17">
        <v>121708</v>
      </c>
      <c r="B2368" s="18">
        <v>3</v>
      </c>
      <c r="C2368" s="16" t="s">
        <v>73</v>
      </c>
      <c r="D2368" s="21">
        <v>42031</v>
      </c>
      <c r="E2368" s="16" t="s">
        <v>728</v>
      </c>
      <c r="F2368" s="21">
        <v>44343</v>
      </c>
      <c r="G2368" s="16" t="s">
        <v>800</v>
      </c>
      <c r="H2368" s="26" t="s">
        <v>437</v>
      </c>
      <c r="I2368" s="16" t="s">
        <v>159</v>
      </c>
      <c r="J2368" s="20" t="s">
        <v>148</v>
      </c>
      <c r="L2368" s="16" t="s">
        <v>149</v>
      </c>
      <c r="M2368" s="26" t="s">
        <v>2221</v>
      </c>
      <c r="N2368" s="26" t="s">
        <v>2222</v>
      </c>
      <c r="O2368" s="16" t="s">
        <v>119</v>
      </c>
      <c r="P2368" s="26" t="s">
        <v>168</v>
      </c>
      <c r="R2368" s="16" t="s">
        <v>139</v>
      </c>
      <c r="S2368" s="16" t="s">
        <v>42</v>
      </c>
      <c r="T2368" s="22">
        <v>4.72</v>
      </c>
      <c r="U2368" s="21">
        <v>45457</v>
      </c>
      <c r="W2368" s="20" t="s">
        <v>43</v>
      </c>
      <c r="X2368" s="16" t="s">
        <v>454</v>
      </c>
      <c r="Z2368" s="25">
        <v>60000</v>
      </c>
      <c r="AA2368" s="25">
        <v>0</v>
      </c>
      <c r="AB2368" s="25">
        <v>0</v>
      </c>
      <c r="AC2368" s="25">
        <v>0</v>
      </c>
      <c r="AD2368" s="25">
        <v>60000</v>
      </c>
      <c r="AE2368" s="25">
        <v>0</v>
      </c>
      <c r="AF2368" s="25">
        <v>0</v>
      </c>
      <c r="AG2368" s="25">
        <v>0</v>
      </c>
      <c r="AH2368" s="25">
        <v>60000</v>
      </c>
    </row>
    <row r="2369" spans="1:35" ht="30" x14ac:dyDescent="0.25">
      <c r="A2369" s="17">
        <v>121729</v>
      </c>
      <c r="B2369" s="18">
        <v>3</v>
      </c>
      <c r="C2369" s="16" t="s">
        <v>73</v>
      </c>
      <c r="D2369" s="21">
        <v>42040</v>
      </c>
      <c r="E2369" s="16" t="s">
        <v>1530</v>
      </c>
      <c r="F2369" s="21">
        <v>44215</v>
      </c>
      <c r="G2369" s="16" t="s">
        <v>75</v>
      </c>
      <c r="H2369" s="26" t="s">
        <v>98</v>
      </c>
      <c r="I2369" s="16" t="s">
        <v>1690</v>
      </c>
      <c r="J2369" s="20" t="s">
        <v>116</v>
      </c>
      <c r="L2369" s="16" t="s">
        <v>116</v>
      </c>
      <c r="M2369" s="26" t="s">
        <v>2223</v>
      </c>
      <c r="N2369" s="26" t="s">
        <v>2224</v>
      </c>
      <c r="O2369" s="16" t="s">
        <v>60</v>
      </c>
      <c r="P2369" s="26" t="s">
        <v>1434</v>
      </c>
      <c r="T2369" s="22">
        <v>0.433</v>
      </c>
      <c r="W2369" s="20" t="s">
        <v>43</v>
      </c>
      <c r="X2369" s="16" t="s">
        <v>140</v>
      </c>
      <c r="Z2369" s="25">
        <v>0</v>
      </c>
      <c r="AA2369" s="25">
        <v>1300000</v>
      </c>
      <c r="AB2369" s="25">
        <v>0</v>
      </c>
      <c r="AC2369" s="25">
        <v>0</v>
      </c>
      <c r="AD2369" s="25">
        <v>700000</v>
      </c>
      <c r="AE2369" s="25">
        <v>1300000</v>
      </c>
      <c r="AF2369" s="25">
        <v>0</v>
      </c>
      <c r="AG2369" s="25">
        <v>0</v>
      </c>
      <c r="AH2369" s="25">
        <v>2000000</v>
      </c>
      <c r="AI2369" s="16" t="s">
        <v>2225</v>
      </c>
    </row>
    <row r="2370" spans="1:35" ht="30" x14ac:dyDescent="0.25">
      <c r="A2370" s="17">
        <v>121730</v>
      </c>
      <c r="B2370" s="18">
        <v>3</v>
      </c>
      <c r="C2370" s="16" t="s">
        <v>73</v>
      </c>
      <c r="D2370" s="21">
        <v>42040</v>
      </c>
      <c r="E2370" s="16" t="s">
        <v>1530</v>
      </c>
      <c r="F2370" s="21">
        <v>44215</v>
      </c>
      <c r="G2370" s="16" t="s">
        <v>75</v>
      </c>
      <c r="H2370" s="26" t="s">
        <v>98</v>
      </c>
      <c r="I2370" s="16" t="s">
        <v>2020</v>
      </c>
      <c r="J2370" s="20" t="s">
        <v>116</v>
      </c>
      <c r="L2370" s="16" t="s">
        <v>116</v>
      </c>
      <c r="M2370" s="26" t="s">
        <v>16813</v>
      </c>
      <c r="N2370" s="26" t="s">
        <v>16812</v>
      </c>
      <c r="O2370" s="16" t="s">
        <v>60</v>
      </c>
      <c r="P2370" s="26" t="s">
        <v>1434</v>
      </c>
      <c r="T2370" s="22">
        <v>0.83</v>
      </c>
      <c r="W2370" s="20" t="s">
        <v>43</v>
      </c>
      <c r="X2370" s="16" t="s">
        <v>140</v>
      </c>
      <c r="Z2370" s="24" t="s">
        <v>32</v>
      </c>
      <c r="AA2370" s="24" t="s">
        <v>32</v>
      </c>
      <c r="AB2370" s="24" t="s">
        <v>32</v>
      </c>
      <c r="AC2370" s="24" t="s">
        <v>32</v>
      </c>
      <c r="AD2370" s="25">
        <v>1200000</v>
      </c>
      <c r="AE2370" s="25">
        <v>1550000</v>
      </c>
      <c r="AF2370" s="25">
        <v>0</v>
      </c>
      <c r="AG2370" s="25">
        <v>0</v>
      </c>
      <c r="AH2370" s="25">
        <v>2750000</v>
      </c>
      <c r="AI2370" s="16" t="s">
        <v>16811</v>
      </c>
    </row>
    <row r="2371" spans="1:35" x14ac:dyDescent="0.25">
      <c r="A2371" s="17">
        <v>121738</v>
      </c>
      <c r="B2371" s="18">
        <v>2</v>
      </c>
      <c r="C2371" s="16" t="s">
        <v>474</v>
      </c>
      <c r="D2371" s="21">
        <v>42048</v>
      </c>
      <c r="E2371" s="16" t="s">
        <v>142</v>
      </c>
      <c r="F2371" s="21">
        <v>44279</v>
      </c>
      <c r="G2371" s="16" t="s">
        <v>75</v>
      </c>
      <c r="H2371" s="26" t="s">
        <v>797</v>
      </c>
      <c r="I2371" s="16" t="s">
        <v>468</v>
      </c>
      <c r="J2371" s="20" t="s">
        <v>116</v>
      </c>
      <c r="L2371" s="16" t="s">
        <v>116</v>
      </c>
      <c r="M2371" s="26" t="s">
        <v>16810</v>
      </c>
      <c r="N2371" s="26" t="s">
        <v>16809</v>
      </c>
      <c r="O2371" s="16" t="s">
        <v>151</v>
      </c>
      <c r="P2371" s="26" t="s">
        <v>198</v>
      </c>
      <c r="R2371" s="16" t="s">
        <v>139</v>
      </c>
      <c r="S2371" s="16" t="s">
        <v>84</v>
      </c>
      <c r="T2371" s="22">
        <v>0</v>
      </c>
      <c r="W2371" s="20" t="s">
        <v>43</v>
      </c>
      <c r="Z2371" s="24" t="s">
        <v>32</v>
      </c>
      <c r="AA2371" s="24" t="s">
        <v>32</v>
      </c>
      <c r="AB2371" s="24" t="s">
        <v>32</v>
      </c>
      <c r="AC2371" s="24" t="s">
        <v>32</v>
      </c>
      <c r="AD2371" s="25">
        <v>0</v>
      </c>
      <c r="AE2371" s="25">
        <v>0</v>
      </c>
      <c r="AF2371" s="25">
        <v>30000</v>
      </c>
      <c r="AG2371" s="25">
        <v>0</v>
      </c>
      <c r="AH2371" s="25">
        <v>30000</v>
      </c>
      <c r="AI2371" s="16" t="s">
        <v>16808</v>
      </c>
    </row>
    <row r="2372" spans="1:35" x14ac:dyDescent="0.25">
      <c r="A2372" s="17">
        <v>121744</v>
      </c>
      <c r="B2372" s="18">
        <v>4</v>
      </c>
      <c r="C2372" s="16" t="s">
        <v>31</v>
      </c>
      <c r="D2372" s="21">
        <v>42055</v>
      </c>
      <c r="E2372" s="16" t="s">
        <v>33</v>
      </c>
      <c r="F2372" s="21">
        <v>44309</v>
      </c>
      <c r="G2372" s="16" t="s">
        <v>33</v>
      </c>
      <c r="H2372" s="26" t="s">
        <v>564</v>
      </c>
      <c r="I2372" s="16" t="s">
        <v>2226</v>
      </c>
      <c r="K2372" s="16" t="s">
        <v>2227</v>
      </c>
      <c r="L2372" s="16" t="s">
        <v>37</v>
      </c>
      <c r="M2372" s="26" t="s">
        <v>2228</v>
      </c>
      <c r="O2372" s="16" t="s">
        <v>39</v>
      </c>
      <c r="P2372" s="26" t="s">
        <v>40</v>
      </c>
      <c r="R2372" s="16" t="s">
        <v>41</v>
      </c>
      <c r="S2372" s="16" t="s">
        <v>42</v>
      </c>
      <c r="T2372" s="22">
        <v>0</v>
      </c>
      <c r="W2372" s="20" t="s">
        <v>43</v>
      </c>
      <c r="X2372" s="16" t="s">
        <v>44</v>
      </c>
      <c r="Y2372" s="26" t="s">
        <v>2229</v>
      </c>
      <c r="Z2372" s="25">
        <v>0</v>
      </c>
      <c r="AA2372" s="25">
        <v>0</v>
      </c>
      <c r="AB2372" s="25">
        <v>415940.18</v>
      </c>
      <c r="AC2372" s="25">
        <v>0</v>
      </c>
      <c r="AD2372" s="25">
        <v>0</v>
      </c>
      <c r="AE2372" s="25">
        <v>0</v>
      </c>
      <c r="AF2372" s="25">
        <v>415940.18</v>
      </c>
      <c r="AG2372" s="25">
        <v>0</v>
      </c>
      <c r="AH2372" s="25">
        <v>415940.18</v>
      </c>
      <c r="AI2372" s="16" t="s">
        <v>2230</v>
      </c>
    </row>
    <row r="2373" spans="1:35" x14ac:dyDescent="0.25">
      <c r="A2373" s="17">
        <v>121750</v>
      </c>
      <c r="B2373" s="18">
        <v>4</v>
      </c>
      <c r="C2373" s="16" t="s">
        <v>474</v>
      </c>
      <c r="D2373" s="21">
        <v>42058</v>
      </c>
      <c r="E2373" s="16" t="s">
        <v>819</v>
      </c>
      <c r="F2373" s="21">
        <v>43490</v>
      </c>
      <c r="G2373" s="16" t="s">
        <v>573</v>
      </c>
      <c r="H2373" s="26" t="s">
        <v>92</v>
      </c>
      <c r="I2373" s="16" t="s">
        <v>16807</v>
      </c>
      <c r="K2373" s="16" t="s">
        <v>7159</v>
      </c>
      <c r="L2373" s="16" t="s">
        <v>37</v>
      </c>
      <c r="M2373" s="26" t="s">
        <v>16806</v>
      </c>
      <c r="N2373" s="26" t="s">
        <v>2078</v>
      </c>
      <c r="O2373" s="16" t="s">
        <v>53</v>
      </c>
      <c r="P2373" s="26" t="s">
        <v>40</v>
      </c>
      <c r="R2373" s="16" t="s">
        <v>41</v>
      </c>
      <c r="S2373" s="16" t="s">
        <v>42</v>
      </c>
      <c r="T2373" s="22">
        <v>0.01</v>
      </c>
      <c r="W2373" s="20" t="s">
        <v>43</v>
      </c>
      <c r="X2373" s="16" t="s">
        <v>44</v>
      </c>
      <c r="Y2373" s="26" t="s">
        <v>16805</v>
      </c>
      <c r="Z2373" s="24" t="s">
        <v>32</v>
      </c>
      <c r="AA2373" s="24" t="s">
        <v>32</v>
      </c>
      <c r="AB2373" s="24" t="s">
        <v>32</v>
      </c>
      <c r="AC2373" s="24" t="s">
        <v>32</v>
      </c>
      <c r="AD2373" s="25">
        <v>63247</v>
      </c>
      <c r="AE2373" s="25">
        <v>0</v>
      </c>
      <c r="AF2373" s="25">
        <v>414500</v>
      </c>
      <c r="AG2373" s="25">
        <v>0</v>
      </c>
      <c r="AH2373" s="25">
        <v>477747</v>
      </c>
      <c r="AI2373" s="16" t="s">
        <v>16804</v>
      </c>
    </row>
    <row r="2374" spans="1:35" ht="30" x14ac:dyDescent="0.25">
      <c r="A2374" s="17">
        <v>121752</v>
      </c>
      <c r="B2374" s="18">
        <v>1</v>
      </c>
      <c r="C2374" s="16" t="s">
        <v>31</v>
      </c>
      <c r="D2374" s="21">
        <v>42059</v>
      </c>
      <c r="E2374" s="16" t="s">
        <v>1801</v>
      </c>
      <c r="F2374" s="21">
        <v>44341</v>
      </c>
      <c r="G2374" s="16" t="s">
        <v>1022</v>
      </c>
      <c r="H2374" s="26" t="s">
        <v>283</v>
      </c>
      <c r="M2374" s="26" t="s">
        <v>16803</v>
      </c>
      <c r="N2374" s="26" t="s">
        <v>16802</v>
      </c>
      <c r="O2374" s="16" t="s">
        <v>60</v>
      </c>
      <c r="P2374" s="26" t="s">
        <v>188</v>
      </c>
      <c r="T2374" s="22">
        <v>0.64</v>
      </c>
      <c r="W2374" s="20" t="s">
        <v>43</v>
      </c>
      <c r="X2374" s="16" t="s">
        <v>78</v>
      </c>
      <c r="Z2374" s="24" t="s">
        <v>32</v>
      </c>
      <c r="AA2374" s="24" t="s">
        <v>32</v>
      </c>
      <c r="AB2374" s="24" t="s">
        <v>32</v>
      </c>
      <c r="AC2374" s="24" t="s">
        <v>32</v>
      </c>
      <c r="AD2374" s="25">
        <v>160000</v>
      </c>
      <c r="AE2374" s="25">
        <v>50000</v>
      </c>
      <c r="AF2374" s="25">
        <v>948400</v>
      </c>
      <c r="AG2374" s="25">
        <v>0</v>
      </c>
      <c r="AH2374" s="25">
        <v>1158400</v>
      </c>
      <c r="AI2374" s="16" t="s">
        <v>16801</v>
      </c>
    </row>
    <row r="2375" spans="1:35" ht="30" x14ac:dyDescent="0.25">
      <c r="A2375" s="17">
        <v>121755</v>
      </c>
      <c r="B2375" s="18">
        <v>1</v>
      </c>
      <c r="C2375" s="16" t="s">
        <v>31</v>
      </c>
      <c r="D2375" s="21">
        <v>42059</v>
      </c>
      <c r="E2375" s="16" t="s">
        <v>1801</v>
      </c>
      <c r="F2375" s="21">
        <v>44215</v>
      </c>
      <c r="G2375" s="16" t="s">
        <v>75</v>
      </c>
      <c r="H2375" s="26" t="s">
        <v>504</v>
      </c>
      <c r="M2375" s="26" t="s">
        <v>2231</v>
      </c>
      <c r="N2375" s="26" t="s">
        <v>2232</v>
      </c>
      <c r="O2375" s="16" t="s">
        <v>60</v>
      </c>
      <c r="P2375" s="26" t="s">
        <v>632</v>
      </c>
      <c r="T2375" s="22">
        <v>0</v>
      </c>
      <c r="W2375" s="20" t="s">
        <v>43</v>
      </c>
      <c r="Z2375" s="25">
        <v>0</v>
      </c>
      <c r="AA2375" s="25">
        <v>0</v>
      </c>
      <c r="AB2375" s="25">
        <v>80501</v>
      </c>
      <c r="AC2375" s="25">
        <v>0</v>
      </c>
      <c r="AD2375" s="25">
        <v>40000</v>
      </c>
      <c r="AE2375" s="25">
        <v>0</v>
      </c>
      <c r="AF2375" s="25">
        <v>253001</v>
      </c>
      <c r="AG2375" s="25">
        <v>0</v>
      </c>
      <c r="AH2375" s="25">
        <v>293001</v>
      </c>
      <c r="AI2375" s="16" t="s">
        <v>2233</v>
      </c>
    </row>
    <row r="2376" spans="1:35" x14ac:dyDescent="0.25">
      <c r="A2376" s="17">
        <v>121764</v>
      </c>
      <c r="B2376" s="18">
        <v>1</v>
      </c>
      <c r="C2376" s="16" t="s">
        <v>474</v>
      </c>
      <c r="D2376" s="21">
        <v>42060</v>
      </c>
      <c r="E2376" s="16" t="s">
        <v>1314</v>
      </c>
      <c r="F2376" s="21">
        <v>43795</v>
      </c>
      <c r="G2376" s="16" t="s">
        <v>573</v>
      </c>
      <c r="H2376" s="26" t="s">
        <v>215</v>
      </c>
      <c r="I2376" s="16" t="s">
        <v>163</v>
      </c>
      <c r="J2376" s="20" t="s">
        <v>148</v>
      </c>
      <c r="L2376" s="16" t="s">
        <v>149</v>
      </c>
      <c r="M2376" s="26" t="s">
        <v>2234</v>
      </c>
      <c r="N2376" s="26" t="s">
        <v>2235</v>
      </c>
      <c r="O2376" s="16" t="s">
        <v>632</v>
      </c>
      <c r="P2376" s="26" t="s">
        <v>1775</v>
      </c>
      <c r="R2376" s="16" t="s">
        <v>139</v>
      </c>
      <c r="S2376" s="16" t="s">
        <v>42</v>
      </c>
      <c r="T2376" s="22">
        <v>0.33</v>
      </c>
      <c r="U2376" s="21">
        <v>43231</v>
      </c>
      <c r="W2376" s="20" t="s">
        <v>43</v>
      </c>
      <c r="X2376" s="16" t="s">
        <v>454</v>
      </c>
      <c r="Z2376" s="25">
        <v>20700</v>
      </c>
      <c r="AA2376" s="25">
        <v>0</v>
      </c>
      <c r="AB2376" s="25">
        <v>500000</v>
      </c>
      <c r="AC2376" s="25">
        <v>0</v>
      </c>
      <c r="AD2376" s="25">
        <v>133200</v>
      </c>
      <c r="AE2376" s="25">
        <v>0</v>
      </c>
      <c r="AF2376" s="25">
        <v>2007240</v>
      </c>
      <c r="AG2376" s="25">
        <v>0</v>
      </c>
      <c r="AH2376" s="25">
        <v>2140440</v>
      </c>
      <c r="AI2376" s="16" t="s">
        <v>2236</v>
      </c>
    </row>
    <row r="2377" spans="1:35" x14ac:dyDescent="0.25">
      <c r="A2377" s="17">
        <v>121777</v>
      </c>
      <c r="B2377" s="18">
        <v>2</v>
      </c>
      <c r="C2377" s="16" t="s">
        <v>73</v>
      </c>
      <c r="D2377" s="21">
        <v>42061</v>
      </c>
      <c r="E2377" s="16" t="s">
        <v>142</v>
      </c>
      <c r="F2377" s="21">
        <v>43500</v>
      </c>
      <c r="G2377" s="16" t="s">
        <v>75</v>
      </c>
      <c r="H2377" s="26" t="s">
        <v>264</v>
      </c>
      <c r="M2377" s="26" t="s">
        <v>16800</v>
      </c>
      <c r="N2377" s="26" t="s">
        <v>16795</v>
      </c>
      <c r="O2377" s="16" t="s">
        <v>151</v>
      </c>
      <c r="P2377" s="26" t="s">
        <v>198</v>
      </c>
      <c r="T2377" s="23" t="s">
        <v>32</v>
      </c>
      <c r="W2377" s="20" t="s">
        <v>43</v>
      </c>
      <c r="Z2377" s="24" t="s">
        <v>32</v>
      </c>
      <c r="AA2377" s="24" t="s">
        <v>32</v>
      </c>
      <c r="AB2377" s="24" t="s">
        <v>32</v>
      </c>
      <c r="AC2377" s="24" t="s">
        <v>32</v>
      </c>
      <c r="AD2377" s="25">
        <v>0</v>
      </c>
      <c r="AE2377" s="25">
        <v>0</v>
      </c>
      <c r="AF2377" s="25">
        <v>1000</v>
      </c>
      <c r="AG2377" s="25">
        <v>0</v>
      </c>
      <c r="AH2377" s="25">
        <v>1000</v>
      </c>
      <c r="AI2377" s="16" t="s">
        <v>16799</v>
      </c>
    </row>
    <row r="2378" spans="1:35" x14ac:dyDescent="0.25">
      <c r="A2378" s="17">
        <v>121778</v>
      </c>
      <c r="B2378" s="18">
        <v>2</v>
      </c>
      <c r="C2378" s="16" t="s">
        <v>73</v>
      </c>
      <c r="D2378" s="21">
        <v>42061</v>
      </c>
      <c r="E2378" s="16" t="s">
        <v>142</v>
      </c>
      <c r="F2378" s="21">
        <v>43500</v>
      </c>
      <c r="G2378" s="16" t="s">
        <v>75</v>
      </c>
      <c r="H2378" s="26" t="s">
        <v>371</v>
      </c>
      <c r="M2378" s="26" t="s">
        <v>16798</v>
      </c>
      <c r="N2378" s="26" t="s">
        <v>16795</v>
      </c>
      <c r="O2378" s="16" t="s">
        <v>151</v>
      </c>
      <c r="P2378" s="26" t="s">
        <v>198</v>
      </c>
      <c r="T2378" s="23" t="s">
        <v>32</v>
      </c>
      <c r="W2378" s="20" t="s">
        <v>43</v>
      </c>
      <c r="Z2378" s="24" t="s">
        <v>32</v>
      </c>
      <c r="AA2378" s="24" t="s">
        <v>32</v>
      </c>
      <c r="AB2378" s="24" t="s">
        <v>32</v>
      </c>
      <c r="AC2378" s="24" t="s">
        <v>32</v>
      </c>
      <c r="AD2378" s="25">
        <v>0</v>
      </c>
      <c r="AE2378" s="25">
        <v>0</v>
      </c>
      <c r="AF2378" s="25">
        <v>1000</v>
      </c>
      <c r="AG2378" s="25">
        <v>0</v>
      </c>
      <c r="AH2378" s="25">
        <v>1000</v>
      </c>
      <c r="AI2378" s="16" t="s">
        <v>16797</v>
      </c>
    </row>
    <row r="2379" spans="1:35" x14ac:dyDescent="0.25">
      <c r="A2379" s="17">
        <v>121779</v>
      </c>
      <c r="B2379" s="18">
        <v>2</v>
      </c>
      <c r="C2379" s="16" t="s">
        <v>73</v>
      </c>
      <c r="D2379" s="21">
        <v>42061</v>
      </c>
      <c r="E2379" s="16" t="s">
        <v>142</v>
      </c>
      <c r="F2379" s="21">
        <v>43500</v>
      </c>
      <c r="G2379" s="16" t="s">
        <v>75</v>
      </c>
      <c r="H2379" s="26" t="s">
        <v>380</v>
      </c>
      <c r="M2379" s="26" t="s">
        <v>16796</v>
      </c>
      <c r="N2379" s="26" t="s">
        <v>16795</v>
      </c>
      <c r="O2379" s="16" t="s">
        <v>151</v>
      </c>
      <c r="P2379" s="26" t="s">
        <v>198</v>
      </c>
      <c r="T2379" s="23" t="s">
        <v>32</v>
      </c>
      <c r="W2379" s="20" t="s">
        <v>43</v>
      </c>
      <c r="Z2379" s="24" t="s">
        <v>32</v>
      </c>
      <c r="AA2379" s="24" t="s">
        <v>32</v>
      </c>
      <c r="AB2379" s="24" t="s">
        <v>32</v>
      </c>
      <c r="AC2379" s="24" t="s">
        <v>32</v>
      </c>
      <c r="AD2379" s="25">
        <v>0</v>
      </c>
      <c r="AE2379" s="25">
        <v>0</v>
      </c>
      <c r="AF2379" s="25">
        <v>1000</v>
      </c>
      <c r="AG2379" s="25">
        <v>0</v>
      </c>
      <c r="AH2379" s="25">
        <v>1000</v>
      </c>
      <c r="AI2379" s="16" t="s">
        <v>16794</v>
      </c>
    </row>
    <row r="2380" spans="1:35" ht="45" x14ac:dyDescent="0.25">
      <c r="A2380" s="17">
        <v>121780</v>
      </c>
      <c r="B2380" s="18">
        <v>1</v>
      </c>
      <c r="C2380" s="16" t="s">
        <v>47</v>
      </c>
      <c r="D2380" s="21">
        <v>42061</v>
      </c>
      <c r="E2380" s="16" t="s">
        <v>1314</v>
      </c>
      <c r="F2380" s="21">
        <v>44089</v>
      </c>
      <c r="G2380" s="16" t="s">
        <v>103</v>
      </c>
      <c r="H2380" s="26" t="s">
        <v>643</v>
      </c>
      <c r="I2380" s="16" t="s">
        <v>468</v>
      </c>
      <c r="J2380" s="20" t="s">
        <v>116</v>
      </c>
      <c r="K2380" s="16" t="s">
        <v>655</v>
      </c>
      <c r="L2380" s="16" t="s">
        <v>116</v>
      </c>
      <c r="M2380" s="26" t="s">
        <v>2237</v>
      </c>
      <c r="N2380" s="26" t="s">
        <v>2238</v>
      </c>
      <c r="O2380" s="16" t="s">
        <v>632</v>
      </c>
      <c r="P2380" s="26" t="s">
        <v>631</v>
      </c>
      <c r="R2380" s="16" t="s">
        <v>139</v>
      </c>
      <c r="S2380" s="16" t="s">
        <v>42</v>
      </c>
      <c r="T2380" s="22">
        <v>1.3</v>
      </c>
      <c r="U2380" s="21">
        <v>43441</v>
      </c>
      <c r="W2380" s="20" t="s">
        <v>43</v>
      </c>
      <c r="X2380" s="16" t="s">
        <v>140</v>
      </c>
      <c r="Z2380" s="25">
        <v>-3703.77</v>
      </c>
      <c r="AA2380" s="25">
        <v>0</v>
      </c>
      <c r="AB2380" s="25">
        <v>88191.59</v>
      </c>
      <c r="AC2380" s="25">
        <v>0</v>
      </c>
      <c r="AD2380" s="25">
        <v>66296.23</v>
      </c>
      <c r="AE2380" s="25">
        <v>0</v>
      </c>
      <c r="AF2380" s="25">
        <v>589681.59</v>
      </c>
      <c r="AG2380" s="25">
        <v>0</v>
      </c>
      <c r="AH2380" s="25">
        <v>655977.81999999995</v>
      </c>
      <c r="AI2380" s="16" t="s">
        <v>2239</v>
      </c>
    </row>
    <row r="2381" spans="1:35" ht="30" x14ac:dyDescent="0.25">
      <c r="A2381" s="17">
        <v>121787</v>
      </c>
      <c r="B2381" s="18">
        <v>1</v>
      </c>
      <c r="C2381" s="16" t="s">
        <v>73</v>
      </c>
      <c r="D2381" s="21">
        <v>42061</v>
      </c>
      <c r="E2381" s="16" t="s">
        <v>2240</v>
      </c>
      <c r="F2381" s="21">
        <v>44006</v>
      </c>
      <c r="G2381" s="16" t="s">
        <v>75</v>
      </c>
      <c r="H2381" s="26" t="s">
        <v>146</v>
      </c>
      <c r="I2381" s="16" t="s">
        <v>16793</v>
      </c>
      <c r="K2381" s="16" t="s">
        <v>16792</v>
      </c>
      <c r="L2381" s="16" t="s">
        <v>37</v>
      </c>
      <c r="M2381" s="26" t="s">
        <v>16791</v>
      </c>
      <c r="N2381" s="26" t="s">
        <v>16790</v>
      </c>
      <c r="O2381" s="16" t="s">
        <v>1139</v>
      </c>
      <c r="P2381" s="26" t="s">
        <v>1140</v>
      </c>
      <c r="T2381" s="22">
        <v>0.01</v>
      </c>
      <c r="W2381" s="20" t="s">
        <v>43</v>
      </c>
      <c r="X2381" s="16" t="s">
        <v>44</v>
      </c>
      <c r="Z2381" s="24" t="s">
        <v>32</v>
      </c>
      <c r="AA2381" s="24" t="s">
        <v>32</v>
      </c>
      <c r="AB2381" s="24" t="s">
        <v>32</v>
      </c>
      <c r="AC2381" s="24" t="s">
        <v>32</v>
      </c>
      <c r="AD2381" s="25">
        <v>15000</v>
      </c>
      <c r="AE2381" s="25">
        <v>0</v>
      </c>
      <c r="AF2381" s="25">
        <v>12246</v>
      </c>
      <c r="AG2381" s="25">
        <v>0</v>
      </c>
      <c r="AH2381" s="25">
        <v>27246</v>
      </c>
      <c r="AI2381" s="16" t="s">
        <v>16789</v>
      </c>
    </row>
    <row r="2382" spans="1:35" ht="30" x14ac:dyDescent="0.25">
      <c r="A2382" s="17">
        <v>121789</v>
      </c>
      <c r="B2382" s="18">
        <v>1</v>
      </c>
      <c r="C2382" s="16" t="s">
        <v>73</v>
      </c>
      <c r="D2382" s="21">
        <v>42061</v>
      </c>
      <c r="E2382" s="16" t="s">
        <v>2240</v>
      </c>
      <c r="F2382" s="21">
        <v>44006</v>
      </c>
      <c r="G2382" s="16" t="s">
        <v>75</v>
      </c>
      <c r="H2382" s="26" t="s">
        <v>146</v>
      </c>
      <c r="I2382" s="16" t="s">
        <v>16788</v>
      </c>
      <c r="K2382" s="16" t="s">
        <v>16787</v>
      </c>
      <c r="L2382" s="16" t="s">
        <v>37</v>
      </c>
      <c r="M2382" s="26" t="s">
        <v>16786</v>
      </c>
      <c r="N2382" s="26" t="s">
        <v>2244</v>
      </c>
      <c r="O2382" s="16" t="s">
        <v>1139</v>
      </c>
      <c r="P2382" s="26" t="s">
        <v>1140</v>
      </c>
      <c r="T2382" s="22">
        <v>0.01</v>
      </c>
      <c r="W2382" s="20" t="s">
        <v>43</v>
      </c>
      <c r="X2382" s="16" t="s">
        <v>44</v>
      </c>
      <c r="Z2382" s="24" t="s">
        <v>32</v>
      </c>
      <c r="AA2382" s="24" t="s">
        <v>32</v>
      </c>
      <c r="AB2382" s="24" t="s">
        <v>32</v>
      </c>
      <c r="AC2382" s="24" t="s">
        <v>32</v>
      </c>
      <c r="AD2382" s="25">
        <v>15000</v>
      </c>
      <c r="AE2382" s="25">
        <v>0</v>
      </c>
      <c r="AF2382" s="25">
        <v>285429</v>
      </c>
      <c r="AG2382" s="25">
        <v>0</v>
      </c>
      <c r="AH2382" s="25">
        <v>300429</v>
      </c>
      <c r="AI2382" s="16" t="s">
        <v>16785</v>
      </c>
    </row>
    <row r="2383" spans="1:35" ht="45" x14ac:dyDescent="0.25">
      <c r="A2383" s="17">
        <v>121791</v>
      </c>
      <c r="B2383" s="18">
        <v>3</v>
      </c>
      <c r="C2383" s="16" t="s">
        <v>73</v>
      </c>
      <c r="D2383" s="21">
        <v>42061</v>
      </c>
      <c r="E2383" s="16" t="s">
        <v>56</v>
      </c>
      <c r="F2383" s="21">
        <v>44215</v>
      </c>
      <c r="G2383" s="16" t="s">
        <v>75</v>
      </c>
      <c r="H2383" s="26" t="s">
        <v>98</v>
      </c>
      <c r="I2383" s="16" t="s">
        <v>3593</v>
      </c>
      <c r="J2383" s="20" t="s">
        <v>116</v>
      </c>
      <c r="L2383" s="16" t="s">
        <v>116</v>
      </c>
      <c r="M2383" s="26" t="s">
        <v>16784</v>
      </c>
      <c r="N2383" s="26" t="s">
        <v>16783</v>
      </c>
      <c r="O2383" s="16" t="s">
        <v>60</v>
      </c>
      <c r="P2383" s="26" t="s">
        <v>67</v>
      </c>
      <c r="T2383" s="22">
        <v>1.1000000000000001</v>
      </c>
      <c r="W2383" s="20" t="s">
        <v>43</v>
      </c>
      <c r="X2383" s="16" t="s">
        <v>140</v>
      </c>
      <c r="Z2383" s="24" t="s">
        <v>32</v>
      </c>
      <c r="AA2383" s="24" t="s">
        <v>32</v>
      </c>
      <c r="AB2383" s="24" t="s">
        <v>32</v>
      </c>
      <c r="AC2383" s="24" t="s">
        <v>32</v>
      </c>
      <c r="AD2383" s="25">
        <v>1080000</v>
      </c>
      <c r="AE2383" s="25">
        <v>1200000</v>
      </c>
      <c r="AF2383" s="25">
        <v>0</v>
      </c>
      <c r="AG2383" s="25">
        <v>0</v>
      </c>
      <c r="AH2383" s="25">
        <v>2280000</v>
      </c>
      <c r="AI2383" s="16" t="s">
        <v>16782</v>
      </c>
    </row>
    <row r="2384" spans="1:35" ht="30" x14ac:dyDescent="0.25">
      <c r="A2384" s="17">
        <v>121794</v>
      </c>
      <c r="B2384" s="18">
        <v>4</v>
      </c>
      <c r="C2384" s="16" t="s">
        <v>73</v>
      </c>
      <c r="D2384" s="21">
        <v>42061</v>
      </c>
      <c r="E2384" s="16" t="s">
        <v>2240</v>
      </c>
      <c r="F2384" s="21">
        <v>44006</v>
      </c>
      <c r="G2384" s="16" t="s">
        <v>142</v>
      </c>
      <c r="H2384" s="26" t="s">
        <v>292</v>
      </c>
      <c r="I2384" s="16" t="s">
        <v>16781</v>
      </c>
      <c r="K2384" s="16" t="s">
        <v>16780</v>
      </c>
      <c r="L2384" s="16" t="s">
        <v>37</v>
      </c>
      <c r="M2384" s="26" t="s">
        <v>16779</v>
      </c>
      <c r="N2384" s="26" t="s">
        <v>2244</v>
      </c>
      <c r="O2384" s="16" t="s">
        <v>1139</v>
      </c>
      <c r="P2384" s="26" t="s">
        <v>1140</v>
      </c>
      <c r="T2384" s="22">
        <v>0.01</v>
      </c>
      <c r="W2384" s="20" t="s">
        <v>43</v>
      </c>
      <c r="X2384" s="16" t="s">
        <v>44</v>
      </c>
      <c r="Z2384" s="24" t="s">
        <v>32</v>
      </c>
      <c r="AA2384" s="24" t="s">
        <v>32</v>
      </c>
      <c r="AB2384" s="24" t="s">
        <v>32</v>
      </c>
      <c r="AC2384" s="24" t="s">
        <v>32</v>
      </c>
      <c r="AD2384" s="25">
        <v>15000</v>
      </c>
      <c r="AE2384" s="25">
        <v>359885</v>
      </c>
      <c r="AF2384" s="25">
        <v>0</v>
      </c>
      <c r="AG2384" s="25">
        <v>0</v>
      </c>
      <c r="AH2384" s="25">
        <v>374885</v>
      </c>
    </row>
    <row r="2385" spans="1:35" ht="30" x14ac:dyDescent="0.25">
      <c r="A2385" s="17">
        <v>121798</v>
      </c>
      <c r="B2385" s="18">
        <v>1</v>
      </c>
      <c r="C2385" s="16" t="s">
        <v>73</v>
      </c>
      <c r="D2385" s="21">
        <v>42061</v>
      </c>
      <c r="E2385" s="16" t="s">
        <v>2240</v>
      </c>
      <c r="F2385" s="21">
        <v>44006</v>
      </c>
      <c r="G2385" s="16" t="s">
        <v>142</v>
      </c>
      <c r="H2385" s="26" t="s">
        <v>320</v>
      </c>
      <c r="I2385" s="16" t="s">
        <v>16778</v>
      </c>
      <c r="K2385" s="16" t="s">
        <v>16777</v>
      </c>
      <c r="L2385" s="16" t="s">
        <v>37</v>
      </c>
      <c r="M2385" s="26" t="s">
        <v>16776</v>
      </c>
      <c r="N2385" s="26" t="s">
        <v>2244</v>
      </c>
      <c r="O2385" s="16" t="s">
        <v>1139</v>
      </c>
      <c r="P2385" s="26" t="s">
        <v>1140</v>
      </c>
      <c r="T2385" s="22">
        <v>0.01</v>
      </c>
      <c r="W2385" s="20" t="s">
        <v>43</v>
      </c>
      <c r="X2385" s="16" t="s">
        <v>44</v>
      </c>
      <c r="Z2385" s="24" t="s">
        <v>32</v>
      </c>
      <c r="AA2385" s="24" t="s">
        <v>32</v>
      </c>
      <c r="AB2385" s="24" t="s">
        <v>32</v>
      </c>
      <c r="AC2385" s="24" t="s">
        <v>32</v>
      </c>
      <c r="AD2385" s="25">
        <v>15000</v>
      </c>
      <c r="AE2385" s="25">
        <v>0</v>
      </c>
      <c r="AF2385" s="25">
        <v>5941</v>
      </c>
      <c r="AG2385" s="25">
        <v>0</v>
      </c>
      <c r="AH2385" s="25">
        <v>20941</v>
      </c>
      <c r="AI2385" s="16" t="s">
        <v>16775</v>
      </c>
    </row>
    <row r="2386" spans="1:35" ht="30" x14ac:dyDescent="0.25">
      <c r="A2386" s="17">
        <v>121799</v>
      </c>
      <c r="B2386" s="18">
        <v>1</v>
      </c>
      <c r="C2386" s="16" t="s">
        <v>73</v>
      </c>
      <c r="D2386" s="21">
        <v>42062</v>
      </c>
      <c r="E2386" s="16" t="s">
        <v>2240</v>
      </c>
      <c r="F2386" s="21">
        <v>44006</v>
      </c>
      <c r="G2386" s="16" t="s">
        <v>142</v>
      </c>
      <c r="H2386" s="26" t="s">
        <v>320</v>
      </c>
      <c r="I2386" s="16" t="s">
        <v>16774</v>
      </c>
      <c r="K2386" s="16" t="s">
        <v>16773</v>
      </c>
      <c r="L2386" s="16" t="s">
        <v>37</v>
      </c>
      <c r="M2386" s="26" t="s">
        <v>16772</v>
      </c>
      <c r="N2386" s="26" t="s">
        <v>2244</v>
      </c>
      <c r="O2386" s="16" t="s">
        <v>1139</v>
      </c>
      <c r="P2386" s="26" t="s">
        <v>1140</v>
      </c>
      <c r="T2386" s="22">
        <v>0.01</v>
      </c>
      <c r="W2386" s="20" t="s">
        <v>43</v>
      </c>
      <c r="X2386" s="16" t="s">
        <v>44</v>
      </c>
      <c r="Z2386" s="24" t="s">
        <v>32</v>
      </c>
      <c r="AA2386" s="24" t="s">
        <v>32</v>
      </c>
      <c r="AB2386" s="24" t="s">
        <v>32</v>
      </c>
      <c r="AC2386" s="24" t="s">
        <v>32</v>
      </c>
      <c r="AD2386" s="25">
        <v>15000</v>
      </c>
      <c r="AE2386" s="25">
        <v>0</v>
      </c>
      <c r="AF2386" s="25">
        <v>4397</v>
      </c>
      <c r="AG2386" s="25">
        <v>0</v>
      </c>
      <c r="AH2386" s="25">
        <v>19397</v>
      </c>
      <c r="AI2386" s="16" t="s">
        <v>16771</v>
      </c>
    </row>
    <row r="2387" spans="1:35" ht="30" x14ac:dyDescent="0.25">
      <c r="A2387" s="17">
        <v>121800</v>
      </c>
      <c r="B2387" s="18">
        <v>1</v>
      </c>
      <c r="C2387" s="16" t="s">
        <v>47</v>
      </c>
      <c r="D2387" s="21">
        <v>42062</v>
      </c>
      <c r="E2387" s="16" t="s">
        <v>2240</v>
      </c>
      <c r="F2387" s="21">
        <v>44006</v>
      </c>
      <c r="G2387" s="16" t="s">
        <v>142</v>
      </c>
      <c r="H2387" s="26" t="s">
        <v>320</v>
      </c>
      <c r="I2387" s="16" t="s">
        <v>2241</v>
      </c>
      <c r="K2387" s="16" t="s">
        <v>2242</v>
      </c>
      <c r="L2387" s="16" t="s">
        <v>37</v>
      </c>
      <c r="M2387" s="26" t="s">
        <v>2243</v>
      </c>
      <c r="N2387" s="26" t="s">
        <v>2244</v>
      </c>
      <c r="O2387" s="16" t="s">
        <v>1139</v>
      </c>
      <c r="P2387" s="26" t="s">
        <v>1140</v>
      </c>
      <c r="T2387" s="22">
        <v>0.01</v>
      </c>
      <c r="W2387" s="20" t="s">
        <v>43</v>
      </c>
      <c r="X2387" s="16" t="s">
        <v>44</v>
      </c>
      <c r="Z2387" s="25">
        <v>1410.04</v>
      </c>
      <c r="AA2387" s="25">
        <v>0</v>
      </c>
      <c r="AB2387" s="25">
        <v>-1166.6600000000001</v>
      </c>
      <c r="AC2387" s="25">
        <v>0</v>
      </c>
      <c r="AD2387" s="25">
        <v>16410.04</v>
      </c>
      <c r="AE2387" s="25">
        <v>0</v>
      </c>
      <c r="AF2387" s="25">
        <v>3958.34</v>
      </c>
      <c r="AG2387" s="25">
        <v>0</v>
      </c>
      <c r="AH2387" s="25">
        <v>20368.38</v>
      </c>
      <c r="AI2387" s="16" t="s">
        <v>2245</v>
      </c>
    </row>
    <row r="2388" spans="1:35" ht="30" x14ac:dyDescent="0.25">
      <c r="A2388" s="17">
        <v>121802</v>
      </c>
      <c r="B2388" s="18">
        <v>1</v>
      </c>
      <c r="C2388" s="16" t="s">
        <v>73</v>
      </c>
      <c r="D2388" s="21">
        <v>42062</v>
      </c>
      <c r="E2388" s="16" t="s">
        <v>2240</v>
      </c>
      <c r="F2388" s="21">
        <v>43837</v>
      </c>
      <c r="G2388" s="16" t="s">
        <v>142</v>
      </c>
      <c r="H2388" s="26" t="s">
        <v>337</v>
      </c>
      <c r="I2388" s="16" t="s">
        <v>16770</v>
      </c>
      <c r="K2388" s="16" t="s">
        <v>16769</v>
      </c>
      <c r="L2388" s="16" t="s">
        <v>37</v>
      </c>
      <c r="M2388" s="26" t="s">
        <v>16768</v>
      </c>
      <c r="N2388" s="26" t="s">
        <v>2244</v>
      </c>
      <c r="O2388" s="16" t="s">
        <v>1139</v>
      </c>
      <c r="P2388" s="26" t="s">
        <v>1140</v>
      </c>
      <c r="T2388" s="22">
        <v>0.01</v>
      </c>
      <c r="W2388" s="20" t="s">
        <v>43</v>
      </c>
      <c r="X2388" s="16" t="s">
        <v>44</v>
      </c>
      <c r="Z2388" s="24" t="s">
        <v>32</v>
      </c>
      <c r="AA2388" s="24" t="s">
        <v>32</v>
      </c>
      <c r="AB2388" s="24" t="s">
        <v>32</v>
      </c>
      <c r="AC2388" s="24" t="s">
        <v>32</v>
      </c>
      <c r="AD2388" s="25">
        <v>15000</v>
      </c>
      <c r="AE2388" s="25">
        <v>0</v>
      </c>
      <c r="AF2388" s="25">
        <v>7417</v>
      </c>
      <c r="AG2388" s="25">
        <v>0</v>
      </c>
      <c r="AH2388" s="25">
        <v>22417</v>
      </c>
      <c r="AI2388" s="16" t="s">
        <v>16767</v>
      </c>
    </row>
    <row r="2389" spans="1:35" ht="30" x14ac:dyDescent="0.25">
      <c r="A2389" s="17">
        <v>121815</v>
      </c>
      <c r="B2389" s="18">
        <v>1</v>
      </c>
      <c r="C2389" s="16" t="s">
        <v>47</v>
      </c>
      <c r="D2389" s="21">
        <v>42062</v>
      </c>
      <c r="E2389" s="16" t="s">
        <v>2240</v>
      </c>
      <c r="F2389" s="21">
        <v>44006</v>
      </c>
      <c r="G2389" s="16" t="s">
        <v>103</v>
      </c>
      <c r="H2389" s="26" t="s">
        <v>182</v>
      </c>
      <c r="I2389" s="16" t="s">
        <v>2246</v>
      </c>
      <c r="K2389" s="16" t="s">
        <v>2247</v>
      </c>
      <c r="L2389" s="16" t="s">
        <v>37</v>
      </c>
      <c r="M2389" s="26" t="s">
        <v>2248</v>
      </c>
      <c r="N2389" s="26" t="s">
        <v>2244</v>
      </c>
      <c r="O2389" s="16" t="s">
        <v>1139</v>
      </c>
      <c r="P2389" s="26" t="s">
        <v>1140</v>
      </c>
      <c r="T2389" s="22">
        <v>0.01</v>
      </c>
      <c r="W2389" s="20" t="s">
        <v>43</v>
      </c>
      <c r="X2389" s="16" t="s">
        <v>44</v>
      </c>
      <c r="Z2389" s="25">
        <v>-5150.3900000000003</v>
      </c>
      <c r="AA2389" s="25">
        <v>0</v>
      </c>
      <c r="AB2389" s="25">
        <v>30097.35</v>
      </c>
      <c r="AC2389" s="25">
        <v>0</v>
      </c>
      <c r="AD2389" s="25">
        <v>9849.61</v>
      </c>
      <c r="AE2389" s="25">
        <v>0</v>
      </c>
      <c r="AF2389" s="25">
        <v>50059.35</v>
      </c>
      <c r="AG2389" s="25">
        <v>0</v>
      </c>
      <c r="AH2389" s="25">
        <v>59908.959999999999</v>
      </c>
      <c r="AI2389" s="16" t="s">
        <v>2249</v>
      </c>
    </row>
    <row r="2390" spans="1:35" ht="30" x14ac:dyDescent="0.25">
      <c r="A2390" s="17">
        <v>121816</v>
      </c>
      <c r="B2390" s="18">
        <v>1</v>
      </c>
      <c r="C2390" s="16" t="s">
        <v>47</v>
      </c>
      <c r="D2390" s="21">
        <v>42062</v>
      </c>
      <c r="E2390" s="16" t="s">
        <v>2240</v>
      </c>
      <c r="F2390" s="21">
        <v>44006</v>
      </c>
      <c r="G2390" s="16" t="s">
        <v>103</v>
      </c>
      <c r="H2390" s="26" t="s">
        <v>182</v>
      </c>
      <c r="I2390" s="16" t="s">
        <v>2250</v>
      </c>
      <c r="K2390" s="16" t="s">
        <v>2251</v>
      </c>
      <c r="L2390" s="16" t="s">
        <v>37</v>
      </c>
      <c r="M2390" s="26" t="s">
        <v>2252</v>
      </c>
      <c r="N2390" s="26" t="s">
        <v>2244</v>
      </c>
      <c r="O2390" s="16" t="s">
        <v>1139</v>
      </c>
      <c r="P2390" s="26" t="s">
        <v>1140</v>
      </c>
      <c r="T2390" s="22">
        <v>0.01</v>
      </c>
      <c r="W2390" s="20" t="s">
        <v>43</v>
      </c>
      <c r="X2390" s="16" t="s">
        <v>44</v>
      </c>
      <c r="Z2390" s="25">
        <v>-5744.57</v>
      </c>
      <c r="AA2390" s="25">
        <v>0</v>
      </c>
      <c r="AB2390" s="25">
        <v>20261.009999999998</v>
      </c>
      <c r="AC2390" s="25">
        <v>0</v>
      </c>
      <c r="AD2390" s="25">
        <v>9255.43</v>
      </c>
      <c r="AE2390" s="25">
        <v>0</v>
      </c>
      <c r="AF2390" s="25">
        <v>31612.01</v>
      </c>
      <c r="AG2390" s="25">
        <v>0</v>
      </c>
      <c r="AH2390" s="25">
        <v>40867.440000000002</v>
      </c>
      <c r="AI2390" s="16" t="s">
        <v>2253</v>
      </c>
    </row>
    <row r="2391" spans="1:35" ht="30" x14ac:dyDescent="0.25">
      <c r="A2391" s="17">
        <v>121818</v>
      </c>
      <c r="B2391" s="18">
        <v>1</v>
      </c>
      <c r="C2391" s="16" t="s">
        <v>73</v>
      </c>
      <c r="D2391" s="21">
        <v>42062</v>
      </c>
      <c r="E2391" s="16" t="s">
        <v>2240</v>
      </c>
      <c r="F2391" s="21">
        <v>43476</v>
      </c>
      <c r="G2391" s="16" t="s">
        <v>75</v>
      </c>
      <c r="H2391" s="26" t="s">
        <v>34</v>
      </c>
      <c r="I2391" s="16" t="s">
        <v>16766</v>
      </c>
      <c r="K2391" s="16" t="s">
        <v>16765</v>
      </c>
      <c r="L2391" s="16" t="s">
        <v>37</v>
      </c>
      <c r="M2391" s="26" t="s">
        <v>16764</v>
      </c>
      <c r="N2391" s="26" t="s">
        <v>2244</v>
      </c>
      <c r="O2391" s="16" t="s">
        <v>4543</v>
      </c>
      <c r="P2391" s="26" t="s">
        <v>1140</v>
      </c>
      <c r="T2391" s="22">
        <v>0.01</v>
      </c>
      <c r="W2391" s="20" t="s">
        <v>43</v>
      </c>
      <c r="X2391" s="16" t="s">
        <v>78</v>
      </c>
      <c r="Z2391" s="24" t="s">
        <v>32</v>
      </c>
      <c r="AA2391" s="24" t="s">
        <v>32</v>
      </c>
      <c r="AB2391" s="24" t="s">
        <v>32</v>
      </c>
      <c r="AC2391" s="24" t="s">
        <v>32</v>
      </c>
      <c r="AD2391" s="24" t="s">
        <v>32</v>
      </c>
      <c r="AE2391" s="24" t="s">
        <v>32</v>
      </c>
      <c r="AF2391" s="24" t="s">
        <v>32</v>
      </c>
      <c r="AG2391" s="24" t="s">
        <v>32</v>
      </c>
      <c r="AH2391" s="24" t="s">
        <v>32</v>
      </c>
    </row>
    <row r="2392" spans="1:35" x14ac:dyDescent="0.25">
      <c r="A2392" s="17">
        <v>121820</v>
      </c>
      <c r="B2392" s="18">
        <v>1</v>
      </c>
      <c r="C2392" s="16" t="s">
        <v>73</v>
      </c>
      <c r="D2392" s="21">
        <v>42065</v>
      </c>
      <c r="E2392" s="16" t="s">
        <v>1314</v>
      </c>
      <c r="F2392" s="21">
        <v>44203</v>
      </c>
      <c r="G2392" s="16" t="s">
        <v>10765</v>
      </c>
      <c r="H2392" s="26" t="s">
        <v>158</v>
      </c>
      <c r="I2392" s="16" t="s">
        <v>669</v>
      </c>
      <c r="J2392" s="20" t="s">
        <v>116</v>
      </c>
      <c r="K2392" s="16" t="s">
        <v>655</v>
      </c>
      <c r="L2392" s="16" t="s">
        <v>116</v>
      </c>
      <c r="M2392" s="26" t="s">
        <v>16763</v>
      </c>
      <c r="N2392" s="26" t="s">
        <v>16762</v>
      </c>
      <c r="O2392" s="16" t="s">
        <v>632</v>
      </c>
      <c r="P2392" s="26" t="s">
        <v>1810</v>
      </c>
      <c r="R2392" s="16" t="s">
        <v>139</v>
      </c>
      <c r="S2392" s="16" t="s">
        <v>42</v>
      </c>
      <c r="T2392" s="22">
        <v>0.5</v>
      </c>
      <c r="U2392" s="21">
        <v>44645</v>
      </c>
      <c r="W2392" s="20" t="s">
        <v>43</v>
      </c>
      <c r="X2392" s="16" t="s">
        <v>140</v>
      </c>
      <c r="Z2392" s="24" t="s">
        <v>32</v>
      </c>
      <c r="AA2392" s="24" t="s">
        <v>32</v>
      </c>
      <c r="AB2392" s="24" t="s">
        <v>32</v>
      </c>
      <c r="AC2392" s="24" t="s">
        <v>32</v>
      </c>
      <c r="AD2392" s="25">
        <v>93000</v>
      </c>
      <c r="AE2392" s="25">
        <v>0</v>
      </c>
      <c r="AF2392" s="25">
        <v>0</v>
      </c>
      <c r="AG2392" s="25">
        <v>0</v>
      </c>
      <c r="AH2392" s="25">
        <v>93000</v>
      </c>
      <c r="AI2392" s="16" t="s">
        <v>16761</v>
      </c>
    </row>
    <row r="2393" spans="1:35" ht="30" x14ac:dyDescent="0.25">
      <c r="A2393" s="17">
        <v>121822.01</v>
      </c>
      <c r="B2393" s="18">
        <v>2</v>
      </c>
      <c r="C2393" s="16" t="s">
        <v>47</v>
      </c>
      <c r="D2393" s="21">
        <v>43472</v>
      </c>
      <c r="E2393" s="16" t="s">
        <v>728</v>
      </c>
      <c r="F2393" s="21">
        <v>43777</v>
      </c>
      <c r="G2393" s="16" t="s">
        <v>103</v>
      </c>
      <c r="H2393" s="26" t="s">
        <v>267</v>
      </c>
      <c r="I2393" s="16" t="s">
        <v>1317</v>
      </c>
      <c r="J2393" s="20" t="s">
        <v>116</v>
      </c>
      <c r="L2393" s="16" t="s">
        <v>116</v>
      </c>
      <c r="M2393" s="26" t="s">
        <v>2254</v>
      </c>
      <c r="N2393" s="26" t="s">
        <v>627</v>
      </c>
      <c r="O2393" s="16" t="s">
        <v>632</v>
      </c>
      <c r="P2393" s="26" t="s">
        <v>627</v>
      </c>
      <c r="T2393" s="22">
        <v>0.38</v>
      </c>
      <c r="U2393" s="21">
        <v>43637</v>
      </c>
      <c r="W2393" s="20" t="s">
        <v>43</v>
      </c>
      <c r="X2393" s="16" t="s">
        <v>78</v>
      </c>
      <c r="Z2393" s="25">
        <v>0</v>
      </c>
      <c r="AA2393" s="25">
        <v>0</v>
      </c>
      <c r="AB2393" s="25">
        <v>11084.86</v>
      </c>
      <c r="AC2393" s="25">
        <v>0</v>
      </c>
      <c r="AD2393" s="25">
        <v>0</v>
      </c>
      <c r="AE2393" s="25">
        <v>0</v>
      </c>
      <c r="AF2393" s="25">
        <v>56901.86</v>
      </c>
      <c r="AG2393" s="25">
        <v>0</v>
      </c>
      <c r="AH2393" s="25">
        <v>56901.86</v>
      </c>
      <c r="AI2393" s="16" t="s">
        <v>2255</v>
      </c>
    </row>
    <row r="2394" spans="1:35" x14ac:dyDescent="0.25">
      <c r="A2394" s="17">
        <v>121824</v>
      </c>
      <c r="B2394" s="18">
        <v>4</v>
      </c>
      <c r="C2394" s="16" t="s">
        <v>31</v>
      </c>
      <c r="D2394" s="21">
        <v>42065</v>
      </c>
      <c r="E2394" s="16" t="s">
        <v>1314</v>
      </c>
      <c r="F2394" s="21">
        <v>44133</v>
      </c>
      <c r="G2394" s="16" t="s">
        <v>109</v>
      </c>
      <c r="H2394" s="26" t="s">
        <v>249</v>
      </c>
      <c r="I2394" s="16" t="s">
        <v>608</v>
      </c>
      <c r="J2394" s="20" t="s">
        <v>116</v>
      </c>
      <c r="L2394" s="16" t="s">
        <v>116</v>
      </c>
      <c r="M2394" s="26" t="s">
        <v>2256</v>
      </c>
      <c r="N2394" s="26" t="s">
        <v>1444</v>
      </c>
      <c r="O2394" s="16" t="s">
        <v>632</v>
      </c>
      <c r="P2394" s="26" t="s">
        <v>1444</v>
      </c>
      <c r="T2394" s="22">
        <v>0</v>
      </c>
      <c r="U2394" s="21">
        <v>44113</v>
      </c>
      <c r="W2394" s="20" t="s">
        <v>43</v>
      </c>
      <c r="X2394" s="16" t="s">
        <v>140</v>
      </c>
      <c r="Z2394" s="25">
        <v>3000</v>
      </c>
      <c r="AA2394" s="25">
        <v>0</v>
      </c>
      <c r="AB2394" s="25">
        <v>491830</v>
      </c>
      <c r="AC2394" s="25">
        <v>0</v>
      </c>
      <c r="AD2394" s="25">
        <v>75500</v>
      </c>
      <c r="AE2394" s="25">
        <v>24900</v>
      </c>
      <c r="AF2394" s="25">
        <v>491830</v>
      </c>
      <c r="AG2394" s="25">
        <v>0</v>
      </c>
      <c r="AH2394" s="25">
        <v>592230</v>
      </c>
      <c r="AI2394" s="16" t="s">
        <v>2257</v>
      </c>
    </row>
    <row r="2395" spans="1:35" x14ac:dyDescent="0.25">
      <c r="A2395" s="17">
        <v>121826</v>
      </c>
      <c r="B2395" s="18">
        <v>4</v>
      </c>
      <c r="C2395" s="16" t="s">
        <v>474</v>
      </c>
      <c r="D2395" s="21">
        <v>42066</v>
      </c>
      <c r="E2395" s="16" t="s">
        <v>1314</v>
      </c>
      <c r="F2395" s="21">
        <v>43952</v>
      </c>
      <c r="G2395" s="16" t="s">
        <v>1244</v>
      </c>
      <c r="H2395" s="26" t="s">
        <v>92</v>
      </c>
      <c r="I2395" s="16" t="s">
        <v>177</v>
      </c>
      <c r="J2395" s="20" t="s">
        <v>116</v>
      </c>
      <c r="L2395" s="16" t="s">
        <v>116</v>
      </c>
      <c r="M2395" s="26" t="s">
        <v>2258</v>
      </c>
      <c r="N2395" s="26" t="s">
        <v>2259</v>
      </c>
      <c r="O2395" s="16" t="s">
        <v>632</v>
      </c>
      <c r="P2395" s="26" t="s">
        <v>1917</v>
      </c>
      <c r="R2395" s="16" t="s">
        <v>139</v>
      </c>
      <c r="S2395" s="16" t="s">
        <v>42</v>
      </c>
      <c r="T2395" s="22">
        <v>0.47199999999999998</v>
      </c>
      <c r="U2395" s="21">
        <v>43329</v>
      </c>
      <c r="W2395" s="20" t="s">
        <v>43</v>
      </c>
      <c r="X2395" s="16" t="s">
        <v>140</v>
      </c>
      <c r="Z2395" s="25">
        <v>-30000</v>
      </c>
      <c r="AA2395" s="25">
        <v>0</v>
      </c>
      <c r="AB2395" s="25">
        <v>-6584.77</v>
      </c>
      <c r="AC2395" s="25">
        <v>0</v>
      </c>
      <c r="AD2395" s="25">
        <v>86604.94</v>
      </c>
      <c r="AE2395" s="25">
        <v>0</v>
      </c>
      <c r="AF2395" s="25">
        <v>667467.23</v>
      </c>
      <c r="AG2395" s="25">
        <v>0</v>
      </c>
      <c r="AH2395" s="25">
        <v>754072.17</v>
      </c>
      <c r="AI2395" s="16" t="s">
        <v>2260</v>
      </c>
    </row>
    <row r="2396" spans="1:35" x14ac:dyDescent="0.25">
      <c r="A2396" s="17">
        <v>121838</v>
      </c>
      <c r="B2396" s="18">
        <v>1</v>
      </c>
      <c r="C2396" s="16" t="s">
        <v>47</v>
      </c>
      <c r="D2396" s="21">
        <v>42075</v>
      </c>
      <c r="E2396" s="16" t="s">
        <v>2261</v>
      </c>
      <c r="F2396" s="21">
        <v>44084</v>
      </c>
      <c r="G2396" s="16" t="s">
        <v>2262</v>
      </c>
      <c r="H2396" s="26" t="s">
        <v>320</v>
      </c>
      <c r="M2396" s="26" t="s">
        <v>2263</v>
      </c>
      <c r="O2396" s="16" t="s">
        <v>1171</v>
      </c>
      <c r="P2396" s="26" t="s">
        <v>1062</v>
      </c>
      <c r="T2396" s="23" t="s">
        <v>32</v>
      </c>
      <c r="W2396" s="20" t="s">
        <v>43</v>
      </c>
      <c r="Z2396" s="25">
        <v>0</v>
      </c>
      <c r="AA2396" s="25">
        <v>0</v>
      </c>
      <c r="AB2396" s="25">
        <v>14350.09</v>
      </c>
      <c r="AC2396" s="25">
        <v>0</v>
      </c>
      <c r="AD2396" s="25">
        <v>0</v>
      </c>
      <c r="AE2396" s="25">
        <v>0</v>
      </c>
      <c r="AF2396" s="25">
        <v>1274784.0900000001</v>
      </c>
      <c r="AG2396" s="25">
        <v>0</v>
      </c>
      <c r="AH2396" s="25">
        <v>1274784.0900000001</v>
      </c>
      <c r="AI2396" s="16" t="s">
        <v>2264</v>
      </c>
    </row>
    <row r="2397" spans="1:35" ht="30" x14ac:dyDescent="0.25">
      <c r="A2397" s="17">
        <v>121846</v>
      </c>
      <c r="B2397" s="18">
        <v>1</v>
      </c>
      <c r="C2397" s="16" t="s">
        <v>474</v>
      </c>
      <c r="D2397" s="21">
        <v>42079</v>
      </c>
      <c r="E2397" s="16" t="s">
        <v>1314</v>
      </c>
      <c r="F2397" s="21">
        <v>44089</v>
      </c>
      <c r="G2397" s="16" t="s">
        <v>74</v>
      </c>
      <c r="H2397" s="26" t="s">
        <v>34</v>
      </c>
      <c r="I2397" s="16" t="s">
        <v>16760</v>
      </c>
      <c r="J2397" s="20" t="s">
        <v>116</v>
      </c>
      <c r="K2397" s="16" t="s">
        <v>655</v>
      </c>
      <c r="L2397" s="16" t="s">
        <v>116</v>
      </c>
      <c r="M2397" s="26" t="s">
        <v>16759</v>
      </c>
      <c r="N2397" s="26" t="s">
        <v>16758</v>
      </c>
      <c r="O2397" s="16" t="s">
        <v>632</v>
      </c>
      <c r="P2397" s="26" t="s">
        <v>627</v>
      </c>
      <c r="R2397" s="16" t="s">
        <v>139</v>
      </c>
      <c r="S2397" s="16" t="s">
        <v>42</v>
      </c>
      <c r="T2397" s="22">
        <v>0.21</v>
      </c>
      <c r="U2397" s="21">
        <v>43742</v>
      </c>
      <c r="W2397" s="20" t="s">
        <v>43</v>
      </c>
      <c r="X2397" s="16" t="s">
        <v>78</v>
      </c>
      <c r="Z2397" s="24" t="s">
        <v>32</v>
      </c>
      <c r="AA2397" s="24" t="s">
        <v>32</v>
      </c>
      <c r="AB2397" s="24" t="s">
        <v>32</v>
      </c>
      <c r="AC2397" s="24" t="s">
        <v>32</v>
      </c>
      <c r="AD2397" s="25">
        <v>86000</v>
      </c>
      <c r="AE2397" s="25">
        <v>0</v>
      </c>
      <c r="AF2397" s="25">
        <v>1121000</v>
      </c>
      <c r="AG2397" s="25">
        <v>0</v>
      </c>
      <c r="AH2397" s="25">
        <v>1207000</v>
      </c>
      <c r="AI2397" s="16" t="s">
        <v>16757</v>
      </c>
    </row>
    <row r="2398" spans="1:35" x14ac:dyDescent="0.25">
      <c r="A2398" s="17">
        <v>121848</v>
      </c>
      <c r="B2398" s="18">
        <v>2</v>
      </c>
      <c r="C2398" s="16" t="s">
        <v>47</v>
      </c>
      <c r="D2398" s="21">
        <v>42079</v>
      </c>
      <c r="E2398" s="16" t="s">
        <v>33</v>
      </c>
      <c r="F2398" s="21">
        <v>44361</v>
      </c>
      <c r="G2398" s="16" t="s">
        <v>33</v>
      </c>
      <c r="H2398" s="26" t="s">
        <v>162</v>
      </c>
      <c r="I2398" s="16" t="s">
        <v>2265</v>
      </c>
      <c r="K2398" s="16" t="s">
        <v>2266</v>
      </c>
      <c r="L2398" s="16" t="s">
        <v>37</v>
      </c>
      <c r="M2398" s="26" t="s">
        <v>2267</v>
      </c>
      <c r="O2398" s="16" t="s">
        <v>39</v>
      </c>
      <c r="P2398" s="26" t="s">
        <v>40</v>
      </c>
      <c r="R2398" s="16" t="s">
        <v>41</v>
      </c>
      <c r="S2398" s="16" t="s">
        <v>42</v>
      </c>
      <c r="T2398" s="22">
        <v>0.01</v>
      </c>
      <c r="W2398" s="20" t="s">
        <v>43</v>
      </c>
      <c r="X2398" s="16" t="s">
        <v>44</v>
      </c>
      <c r="Y2398" s="26" t="s">
        <v>2268</v>
      </c>
      <c r="Z2398" s="25">
        <v>0</v>
      </c>
      <c r="AA2398" s="25">
        <v>0</v>
      </c>
      <c r="AB2398" s="25">
        <v>39215.800000000003</v>
      </c>
      <c r="AC2398" s="25">
        <v>0</v>
      </c>
      <c r="AD2398" s="25">
        <v>0</v>
      </c>
      <c r="AE2398" s="25">
        <v>0</v>
      </c>
      <c r="AF2398" s="25">
        <v>412221.28</v>
      </c>
      <c r="AG2398" s="25">
        <v>0</v>
      </c>
      <c r="AH2398" s="25">
        <v>412221.28</v>
      </c>
      <c r="AI2398" s="16" t="s">
        <v>2269</v>
      </c>
    </row>
    <row r="2399" spans="1:35" ht="120" x14ac:dyDescent="0.25">
      <c r="A2399" s="17">
        <v>121851</v>
      </c>
      <c r="B2399" s="18">
        <v>2</v>
      </c>
      <c r="C2399" s="16" t="s">
        <v>73</v>
      </c>
      <c r="D2399" s="21">
        <v>42080</v>
      </c>
      <c r="E2399" s="16" t="s">
        <v>543</v>
      </c>
      <c r="F2399" s="21">
        <v>44260</v>
      </c>
      <c r="G2399" s="16" t="s">
        <v>514</v>
      </c>
      <c r="H2399" s="26" t="s">
        <v>286</v>
      </c>
      <c r="M2399" s="26" t="s">
        <v>16756</v>
      </c>
      <c r="N2399" s="26" t="s">
        <v>16755</v>
      </c>
      <c r="O2399" s="16" t="s">
        <v>60</v>
      </c>
      <c r="P2399" s="26" t="s">
        <v>768</v>
      </c>
      <c r="T2399" s="23" t="s">
        <v>32</v>
      </c>
      <c r="W2399" s="20" t="s">
        <v>43</v>
      </c>
      <c r="X2399" s="16" t="s">
        <v>511</v>
      </c>
      <c r="Z2399" s="24" t="s">
        <v>32</v>
      </c>
      <c r="AA2399" s="24" t="s">
        <v>32</v>
      </c>
      <c r="AB2399" s="24" t="s">
        <v>32</v>
      </c>
      <c r="AC2399" s="24" t="s">
        <v>32</v>
      </c>
      <c r="AD2399" s="25">
        <v>2450000</v>
      </c>
      <c r="AE2399" s="25">
        <v>0</v>
      </c>
      <c r="AF2399" s="25">
        <v>0</v>
      </c>
      <c r="AG2399" s="25">
        <v>0</v>
      </c>
      <c r="AH2399" s="25">
        <v>2450000</v>
      </c>
      <c r="AI2399" s="16" t="s">
        <v>16754</v>
      </c>
    </row>
    <row r="2400" spans="1:35" ht="120" x14ac:dyDescent="0.25">
      <c r="A2400" s="17">
        <v>121851.01</v>
      </c>
      <c r="B2400" s="18">
        <v>2</v>
      </c>
      <c r="C2400" s="16" t="s">
        <v>73</v>
      </c>
      <c r="D2400" s="21">
        <v>43987</v>
      </c>
      <c r="E2400" s="16" t="s">
        <v>1928</v>
      </c>
      <c r="F2400" s="21">
        <v>44308</v>
      </c>
      <c r="G2400" s="16" t="s">
        <v>514</v>
      </c>
      <c r="H2400" s="26" t="s">
        <v>286</v>
      </c>
      <c r="M2400" s="26" t="s">
        <v>16753</v>
      </c>
      <c r="N2400" s="26" t="s">
        <v>16752</v>
      </c>
      <c r="O2400" s="16" t="s">
        <v>60</v>
      </c>
      <c r="P2400" s="26" t="s">
        <v>168</v>
      </c>
      <c r="R2400" s="16" t="s">
        <v>139</v>
      </c>
      <c r="S2400" s="16" t="s">
        <v>42</v>
      </c>
      <c r="T2400" s="23" t="s">
        <v>32</v>
      </c>
      <c r="W2400" s="20" t="s">
        <v>43</v>
      </c>
      <c r="X2400" s="16" t="s">
        <v>511</v>
      </c>
      <c r="Z2400" s="24" t="s">
        <v>32</v>
      </c>
      <c r="AA2400" s="24" t="s">
        <v>32</v>
      </c>
      <c r="AB2400" s="24" t="s">
        <v>32</v>
      </c>
      <c r="AC2400" s="24" t="s">
        <v>32</v>
      </c>
      <c r="AD2400" s="24" t="s">
        <v>32</v>
      </c>
      <c r="AE2400" s="24" t="s">
        <v>32</v>
      </c>
      <c r="AF2400" s="24" t="s">
        <v>32</v>
      </c>
      <c r="AG2400" s="24" t="s">
        <v>32</v>
      </c>
      <c r="AH2400" s="24" t="s">
        <v>32</v>
      </c>
      <c r="AI2400" s="16" t="s">
        <v>16751</v>
      </c>
    </row>
    <row r="2401" spans="1:35" x14ac:dyDescent="0.25">
      <c r="A2401" s="17">
        <v>121854.01</v>
      </c>
      <c r="B2401" s="18">
        <v>3</v>
      </c>
      <c r="C2401" s="16" t="s">
        <v>73</v>
      </c>
      <c r="D2401" s="21">
        <v>42193</v>
      </c>
      <c r="E2401" s="16" t="s">
        <v>142</v>
      </c>
      <c r="F2401" s="21">
        <v>43419</v>
      </c>
      <c r="G2401" s="16" t="s">
        <v>75</v>
      </c>
      <c r="H2401" s="26" t="s">
        <v>766</v>
      </c>
      <c r="M2401" s="26" t="s">
        <v>16750</v>
      </c>
      <c r="N2401" s="26" t="s">
        <v>16749</v>
      </c>
      <c r="O2401" s="16" t="s">
        <v>151</v>
      </c>
      <c r="P2401" s="26" t="s">
        <v>551</v>
      </c>
      <c r="T2401" s="23" t="s">
        <v>32</v>
      </c>
      <c r="W2401" s="20" t="s">
        <v>43</v>
      </c>
      <c r="Z2401" s="24" t="s">
        <v>32</v>
      </c>
      <c r="AA2401" s="24" t="s">
        <v>32</v>
      </c>
      <c r="AB2401" s="24" t="s">
        <v>32</v>
      </c>
      <c r="AC2401" s="24" t="s">
        <v>32</v>
      </c>
      <c r="AD2401" s="25">
        <v>30307</v>
      </c>
      <c r="AE2401" s="25">
        <v>0</v>
      </c>
      <c r="AF2401" s="25">
        <v>0</v>
      </c>
      <c r="AG2401" s="25">
        <v>0</v>
      </c>
      <c r="AH2401" s="25">
        <v>30307</v>
      </c>
    </row>
    <row r="2402" spans="1:35" x14ac:dyDescent="0.25">
      <c r="A2402" s="17">
        <v>121859</v>
      </c>
      <c r="B2402" s="18">
        <v>4</v>
      </c>
      <c r="C2402" s="16" t="s">
        <v>73</v>
      </c>
      <c r="D2402" s="21">
        <v>42082</v>
      </c>
      <c r="E2402" s="16" t="s">
        <v>142</v>
      </c>
      <c r="F2402" s="21">
        <v>43511</v>
      </c>
      <c r="G2402" s="16" t="s">
        <v>142</v>
      </c>
      <c r="H2402" s="26" t="s">
        <v>126</v>
      </c>
      <c r="I2402" s="16" t="s">
        <v>691</v>
      </c>
      <c r="J2402" s="20" t="s">
        <v>116</v>
      </c>
      <c r="L2402" s="16" t="s">
        <v>116</v>
      </c>
      <c r="M2402" s="26" t="s">
        <v>16748</v>
      </c>
      <c r="O2402" s="16" t="s">
        <v>179</v>
      </c>
      <c r="P2402" s="26" t="s">
        <v>79</v>
      </c>
      <c r="R2402" s="16" t="s">
        <v>41</v>
      </c>
      <c r="S2402" s="16" t="s">
        <v>84</v>
      </c>
      <c r="T2402" s="22">
        <v>0</v>
      </c>
      <c r="W2402" s="20" t="s">
        <v>43</v>
      </c>
      <c r="X2402" s="16" t="s">
        <v>140</v>
      </c>
      <c r="Y2402" s="26" t="s">
        <v>16747</v>
      </c>
      <c r="Z2402" s="24" t="s">
        <v>32</v>
      </c>
      <c r="AA2402" s="24" t="s">
        <v>32</v>
      </c>
      <c r="AB2402" s="24" t="s">
        <v>32</v>
      </c>
      <c r="AC2402" s="24" t="s">
        <v>32</v>
      </c>
      <c r="AD2402" s="25">
        <v>0</v>
      </c>
      <c r="AE2402" s="25">
        <v>12105</v>
      </c>
      <c r="AF2402" s="25">
        <v>91500</v>
      </c>
      <c r="AG2402" s="25">
        <v>0</v>
      </c>
      <c r="AH2402" s="25">
        <v>103605</v>
      </c>
      <c r="AI2402" s="16" t="s">
        <v>16746</v>
      </c>
    </row>
    <row r="2403" spans="1:35" ht="30" x14ac:dyDescent="0.25">
      <c r="A2403" s="17">
        <v>121872</v>
      </c>
      <c r="B2403" s="18">
        <v>3</v>
      </c>
      <c r="C2403" s="16" t="s">
        <v>47</v>
      </c>
      <c r="D2403" s="21">
        <v>42086</v>
      </c>
      <c r="E2403" s="16" t="s">
        <v>1530</v>
      </c>
      <c r="F2403" s="21">
        <v>43997</v>
      </c>
      <c r="G2403" s="16" t="s">
        <v>103</v>
      </c>
      <c r="H2403" s="26" t="s">
        <v>69</v>
      </c>
      <c r="I2403" s="16" t="s">
        <v>2270</v>
      </c>
      <c r="J2403" s="20" t="s">
        <v>116</v>
      </c>
      <c r="L2403" s="16" t="s">
        <v>116</v>
      </c>
      <c r="M2403" s="26" t="s">
        <v>2271</v>
      </c>
      <c r="N2403" s="26" t="s">
        <v>2272</v>
      </c>
      <c r="O2403" s="16" t="s">
        <v>60</v>
      </c>
      <c r="P2403" s="26" t="s">
        <v>1434</v>
      </c>
      <c r="T2403" s="22">
        <v>0.44</v>
      </c>
      <c r="W2403" s="20" t="s">
        <v>43</v>
      </c>
      <c r="X2403" s="16" t="s">
        <v>140</v>
      </c>
      <c r="Z2403" s="25">
        <v>7435.2</v>
      </c>
      <c r="AA2403" s="25">
        <v>0</v>
      </c>
      <c r="AB2403" s="25">
        <v>0</v>
      </c>
      <c r="AC2403" s="25">
        <v>0</v>
      </c>
      <c r="AD2403" s="25">
        <v>256558.2</v>
      </c>
      <c r="AE2403" s="25">
        <v>5000</v>
      </c>
      <c r="AF2403" s="25">
        <v>0</v>
      </c>
      <c r="AG2403" s="25">
        <v>0</v>
      </c>
      <c r="AH2403" s="25">
        <v>261558.2</v>
      </c>
      <c r="AI2403" s="16" t="s">
        <v>2273</v>
      </c>
    </row>
    <row r="2404" spans="1:35" ht="30" x14ac:dyDescent="0.25">
      <c r="A2404" s="17">
        <v>121872.02</v>
      </c>
      <c r="B2404" s="18">
        <v>3</v>
      </c>
      <c r="C2404" s="16" t="s">
        <v>47</v>
      </c>
      <c r="D2404" s="21">
        <v>43122</v>
      </c>
      <c r="E2404" s="16" t="s">
        <v>1022</v>
      </c>
      <c r="F2404" s="21">
        <v>44123</v>
      </c>
      <c r="G2404" s="16" t="s">
        <v>103</v>
      </c>
      <c r="H2404" s="26" t="s">
        <v>69</v>
      </c>
      <c r="I2404" s="16" t="s">
        <v>2270</v>
      </c>
      <c r="J2404" s="20" t="s">
        <v>116</v>
      </c>
      <c r="L2404" s="16" t="s">
        <v>116</v>
      </c>
      <c r="M2404" s="26" t="s">
        <v>2274</v>
      </c>
      <c r="N2404" s="26" t="s">
        <v>2275</v>
      </c>
      <c r="O2404" s="16" t="s">
        <v>60</v>
      </c>
      <c r="P2404" s="26" t="s">
        <v>1434</v>
      </c>
      <c r="T2404" s="22">
        <v>0.41</v>
      </c>
      <c r="W2404" s="20" t="s">
        <v>43</v>
      </c>
      <c r="X2404" s="16" t="s">
        <v>140</v>
      </c>
      <c r="Z2404" s="25">
        <v>0</v>
      </c>
      <c r="AA2404" s="25">
        <v>0</v>
      </c>
      <c r="AB2404" s="25">
        <v>185148.45</v>
      </c>
      <c r="AC2404" s="25">
        <v>0</v>
      </c>
      <c r="AD2404" s="25">
        <v>0</v>
      </c>
      <c r="AE2404" s="25">
        <v>0</v>
      </c>
      <c r="AF2404" s="25">
        <v>1648048.45</v>
      </c>
      <c r="AG2404" s="25">
        <v>0</v>
      </c>
      <c r="AH2404" s="25">
        <v>1648048.45</v>
      </c>
      <c r="AI2404" s="16" t="s">
        <v>2276</v>
      </c>
    </row>
    <row r="2405" spans="1:35" ht="45" x14ac:dyDescent="0.25">
      <c r="A2405" s="17">
        <v>121880</v>
      </c>
      <c r="B2405" s="18">
        <v>2</v>
      </c>
      <c r="C2405" s="16" t="s">
        <v>31</v>
      </c>
      <c r="D2405" s="21">
        <v>42088</v>
      </c>
      <c r="E2405" s="16" t="s">
        <v>543</v>
      </c>
      <c r="F2405" s="21">
        <v>44340</v>
      </c>
      <c r="G2405" s="16" t="s">
        <v>1409</v>
      </c>
      <c r="H2405" s="26" t="s">
        <v>286</v>
      </c>
      <c r="M2405" s="26" t="s">
        <v>16745</v>
      </c>
      <c r="N2405" s="26" t="s">
        <v>16744</v>
      </c>
      <c r="O2405" s="16" t="s">
        <v>60</v>
      </c>
      <c r="P2405" s="26" t="s">
        <v>1444</v>
      </c>
      <c r="T2405" s="23" t="s">
        <v>32</v>
      </c>
      <c r="W2405" s="20" t="s">
        <v>43</v>
      </c>
      <c r="Z2405" s="24" t="s">
        <v>32</v>
      </c>
      <c r="AA2405" s="24" t="s">
        <v>32</v>
      </c>
      <c r="AB2405" s="24" t="s">
        <v>32</v>
      </c>
      <c r="AC2405" s="24" t="s">
        <v>32</v>
      </c>
      <c r="AD2405" s="25">
        <v>34300</v>
      </c>
      <c r="AE2405" s="25">
        <v>0</v>
      </c>
      <c r="AF2405" s="25">
        <v>1032190</v>
      </c>
      <c r="AG2405" s="25">
        <v>0</v>
      </c>
      <c r="AH2405" s="25">
        <v>1066490</v>
      </c>
      <c r="AI2405" s="16" t="s">
        <v>16743</v>
      </c>
    </row>
    <row r="2406" spans="1:35" ht="45" x14ac:dyDescent="0.25">
      <c r="A2406" s="17">
        <v>121881</v>
      </c>
      <c r="B2406" s="18">
        <v>2</v>
      </c>
      <c r="C2406" s="16" t="s">
        <v>31</v>
      </c>
      <c r="D2406" s="21">
        <v>42088</v>
      </c>
      <c r="E2406" s="16" t="s">
        <v>543</v>
      </c>
      <c r="F2406" s="21">
        <v>44340</v>
      </c>
      <c r="G2406" s="16" t="s">
        <v>1409</v>
      </c>
      <c r="H2406" s="26" t="s">
        <v>286</v>
      </c>
      <c r="I2406" s="16" t="s">
        <v>2277</v>
      </c>
      <c r="K2406" s="16" t="s">
        <v>2278</v>
      </c>
      <c r="L2406" s="16" t="s">
        <v>37</v>
      </c>
      <c r="M2406" s="26" t="s">
        <v>2279</v>
      </c>
      <c r="N2406" s="26" t="s">
        <v>2280</v>
      </c>
      <c r="O2406" s="16" t="s">
        <v>60</v>
      </c>
      <c r="P2406" s="26" t="s">
        <v>188</v>
      </c>
      <c r="T2406" s="22">
        <v>2.15</v>
      </c>
      <c r="W2406" s="20" t="s">
        <v>43</v>
      </c>
      <c r="X2406" s="16" t="s">
        <v>78</v>
      </c>
      <c r="Z2406" s="25">
        <v>0</v>
      </c>
      <c r="AA2406" s="25">
        <v>0</v>
      </c>
      <c r="AB2406" s="25">
        <v>1052591</v>
      </c>
      <c r="AC2406" s="25">
        <v>0</v>
      </c>
      <c r="AD2406" s="25">
        <v>43000</v>
      </c>
      <c r="AE2406" s="25">
        <v>0</v>
      </c>
      <c r="AF2406" s="25">
        <v>1171477</v>
      </c>
      <c r="AG2406" s="25">
        <v>0</v>
      </c>
      <c r="AH2406" s="25">
        <v>1214477</v>
      </c>
      <c r="AI2406" s="16" t="s">
        <v>2281</v>
      </c>
    </row>
    <row r="2407" spans="1:35" x14ac:dyDescent="0.25">
      <c r="A2407" s="17">
        <v>121893</v>
      </c>
      <c r="B2407" s="18">
        <v>2</v>
      </c>
      <c r="C2407" s="16" t="s">
        <v>47</v>
      </c>
      <c r="D2407" s="21">
        <v>42093</v>
      </c>
      <c r="E2407" s="16" t="s">
        <v>2282</v>
      </c>
      <c r="F2407" s="21">
        <v>44351</v>
      </c>
      <c r="G2407" s="16" t="s">
        <v>142</v>
      </c>
      <c r="H2407" s="26" t="s">
        <v>371</v>
      </c>
      <c r="I2407" s="16" t="s">
        <v>1518</v>
      </c>
      <c r="J2407" s="20" t="s">
        <v>1518</v>
      </c>
      <c r="K2407" s="16" t="s">
        <v>2283</v>
      </c>
      <c r="M2407" s="26" t="s">
        <v>2284</v>
      </c>
      <c r="N2407" s="26" t="s">
        <v>2285</v>
      </c>
      <c r="O2407" s="16" t="s">
        <v>1520</v>
      </c>
      <c r="P2407" s="26" t="s">
        <v>138</v>
      </c>
      <c r="R2407" s="16" t="s">
        <v>139</v>
      </c>
      <c r="S2407" s="16" t="s">
        <v>42</v>
      </c>
      <c r="T2407" s="22">
        <v>0.41399999999999998</v>
      </c>
      <c r="U2407" s="21">
        <v>43742</v>
      </c>
      <c r="W2407" s="20" t="s">
        <v>43</v>
      </c>
      <c r="X2407" s="16" t="s">
        <v>78</v>
      </c>
      <c r="Z2407" s="25">
        <v>0</v>
      </c>
      <c r="AA2407" s="25">
        <v>-31285.01</v>
      </c>
      <c r="AB2407" s="25">
        <v>174306.05</v>
      </c>
      <c r="AC2407" s="25">
        <v>0</v>
      </c>
      <c r="AD2407" s="25">
        <v>160675.19</v>
      </c>
      <c r="AE2407" s="25">
        <v>49914.99</v>
      </c>
      <c r="AF2407" s="25">
        <v>1163770.05</v>
      </c>
      <c r="AG2407" s="25">
        <v>0</v>
      </c>
      <c r="AH2407" s="25">
        <v>1374360.23</v>
      </c>
      <c r="AI2407" s="16" t="s">
        <v>2286</v>
      </c>
    </row>
    <row r="2408" spans="1:35" x14ac:dyDescent="0.25">
      <c r="A2408" s="17">
        <v>121912</v>
      </c>
      <c r="B2408" s="18">
        <v>6</v>
      </c>
      <c r="C2408" s="16" t="s">
        <v>73</v>
      </c>
      <c r="D2408" s="21">
        <v>42100</v>
      </c>
      <c r="E2408" s="16" t="s">
        <v>2261</v>
      </c>
      <c r="F2408" s="21">
        <v>42100</v>
      </c>
      <c r="G2408" s="16" t="s">
        <v>2261</v>
      </c>
      <c r="H2408" s="26" t="s">
        <v>76</v>
      </c>
      <c r="M2408" s="26" t="s">
        <v>16742</v>
      </c>
      <c r="O2408" s="16" t="s">
        <v>1171</v>
      </c>
      <c r="P2408" s="26" t="s">
        <v>1062</v>
      </c>
      <c r="T2408" s="23" t="s">
        <v>32</v>
      </c>
      <c r="W2408" s="20" t="s">
        <v>43</v>
      </c>
      <c r="Z2408" s="24" t="s">
        <v>32</v>
      </c>
      <c r="AA2408" s="24" t="s">
        <v>32</v>
      </c>
      <c r="AB2408" s="24" t="s">
        <v>32</v>
      </c>
      <c r="AC2408" s="24" t="s">
        <v>32</v>
      </c>
      <c r="AD2408" s="25">
        <v>0</v>
      </c>
      <c r="AE2408" s="25">
        <v>0</v>
      </c>
      <c r="AF2408" s="25">
        <v>240000</v>
      </c>
      <c r="AG2408" s="25">
        <v>0</v>
      </c>
      <c r="AH2408" s="25">
        <v>240000</v>
      </c>
      <c r="AI2408" s="16" t="s">
        <v>16741</v>
      </c>
    </row>
    <row r="2409" spans="1:35" ht="30" x14ac:dyDescent="0.25">
      <c r="A2409" s="17">
        <v>121915</v>
      </c>
      <c r="B2409" s="18">
        <v>2</v>
      </c>
      <c r="C2409" s="16" t="s">
        <v>73</v>
      </c>
      <c r="D2409" s="21">
        <v>42102</v>
      </c>
      <c r="E2409" s="16" t="s">
        <v>1913</v>
      </c>
      <c r="F2409" s="21">
        <v>44069</v>
      </c>
      <c r="G2409" s="16" t="s">
        <v>7771</v>
      </c>
      <c r="H2409" s="26" t="s">
        <v>286</v>
      </c>
      <c r="I2409" s="16" t="s">
        <v>155</v>
      </c>
      <c r="J2409" s="20" t="s">
        <v>148</v>
      </c>
      <c r="L2409" s="16" t="s">
        <v>149</v>
      </c>
      <c r="M2409" s="26" t="s">
        <v>16740</v>
      </c>
      <c r="N2409" s="26" t="s">
        <v>16739</v>
      </c>
      <c r="O2409" s="16" t="s">
        <v>632</v>
      </c>
      <c r="P2409" s="26" t="s">
        <v>632</v>
      </c>
      <c r="R2409" s="16" t="s">
        <v>139</v>
      </c>
      <c r="S2409" s="16" t="s">
        <v>42</v>
      </c>
      <c r="T2409" s="22">
        <v>0.55000000000000004</v>
      </c>
      <c r="W2409" s="20" t="s">
        <v>43</v>
      </c>
      <c r="X2409" s="16" t="s">
        <v>454</v>
      </c>
      <c r="Z2409" s="24" t="s">
        <v>32</v>
      </c>
      <c r="AA2409" s="24" t="s">
        <v>32</v>
      </c>
      <c r="AB2409" s="24" t="s">
        <v>32</v>
      </c>
      <c r="AC2409" s="24" t="s">
        <v>32</v>
      </c>
      <c r="AD2409" s="25">
        <v>40000</v>
      </c>
      <c r="AE2409" s="25">
        <v>0</v>
      </c>
      <c r="AF2409" s="25">
        <v>0</v>
      </c>
      <c r="AG2409" s="25">
        <v>0</v>
      </c>
      <c r="AH2409" s="25">
        <v>40000</v>
      </c>
      <c r="AI2409" s="16" t="s">
        <v>16738</v>
      </c>
    </row>
    <row r="2410" spans="1:35" ht="60" x14ac:dyDescent="0.25">
      <c r="A2410" s="17">
        <v>121916</v>
      </c>
      <c r="B2410" s="18">
        <v>4</v>
      </c>
      <c r="C2410" s="16" t="s">
        <v>73</v>
      </c>
      <c r="D2410" s="21">
        <v>42102</v>
      </c>
      <c r="E2410" s="16" t="s">
        <v>2316</v>
      </c>
      <c r="F2410" s="21">
        <v>44215</v>
      </c>
      <c r="G2410" s="16" t="s">
        <v>75</v>
      </c>
      <c r="H2410" s="26" t="s">
        <v>126</v>
      </c>
      <c r="I2410" s="16" t="s">
        <v>16737</v>
      </c>
      <c r="K2410" s="16" t="s">
        <v>16736</v>
      </c>
      <c r="L2410" s="16" t="s">
        <v>37</v>
      </c>
      <c r="M2410" s="26" t="s">
        <v>16735</v>
      </c>
      <c r="N2410" s="26" t="s">
        <v>16734</v>
      </c>
      <c r="O2410" s="16" t="s">
        <v>60</v>
      </c>
      <c r="P2410" s="26" t="s">
        <v>67</v>
      </c>
      <c r="T2410" s="22">
        <v>1.73</v>
      </c>
      <c r="W2410" s="20" t="s">
        <v>43</v>
      </c>
      <c r="Z2410" s="24" t="s">
        <v>32</v>
      </c>
      <c r="AA2410" s="24" t="s">
        <v>32</v>
      </c>
      <c r="AB2410" s="24" t="s">
        <v>32</v>
      </c>
      <c r="AC2410" s="24" t="s">
        <v>32</v>
      </c>
      <c r="AD2410" s="25">
        <v>72000</v>
      </c>
      <c r="AE2410" s="25">
        <v>0</v>
      </c>
      <c r="AF2410" s="25">
        <v>0</v>
      </c>
      <c r="AG2410" s="25">
        <v>0</v>
      </c>
      <c r="AH2410" s="25">
        <v>72000</v>
      </c>
      <c r="AI2410" s="16" t="s">
        <v>16733</v>
      </c>
    </row>
    <row r="2411" spans="1:35" ht="30" x14ac:dyDescent="0.25">
      <c r="A2411" s="17">
        <v>121924</v>
      </c>
      <c r="B2411" s="18">
        <v>1</v>
      </c>
      <c r="C2411" s="16" t="s">
        <v>73</v>
      </c>
      <c r="D2411" s="21">
        <v>42107</v>
      </c>
      <c r="E2411" s="16" t="s">
        <v>33</v>
      </c>
      <c r="F2411" s="21">
        <v>44209</v>
      </c>
      <c r="G2411" s="16" t="s">
        <v>33</v>
      </c>
      <c r="H2411" s="26" t="s">
        <v>359</v>
      </c>
      <c r="I2411" s="16" t="s">
        <v>16732</v>
      </c>
      <c r="K2411" s="16" t="s">
        <v>16731</v>
      </c>
      <c r="L2411" s="16" t="s">
        <v>37</v>
      </c>
      <c r="M2411" s="26" t="s">
        <v>16730</v>
      </c>
      <c r="O2411" s="16" t="s">
        <v>1149</v>
      </c>
      <c r="R2411" s="16" t="s">
        <v>139</v>
      </c>
      <c r="S2411" s="16" t="s">
        <v>4621</v>
      </c>
      <c r="T2411" s="22">
        <v>3.58</v>
      </c>
      <c r="W2411" s="20" t="s">
        <v>43</v>
      </c>
      <c r="Z2411" s="24" t="s">
        <v>32</v>
      </c>
      <c r="AA2411" s="24" t="s">
        <v>32</v>
      </c>
      <c r="AB2411" s="24" t="s">
        <v>32</v>
      </c>
      <c r="AC2411" s="24" t="s">
        <v>32</v>
      </c>
      <c r="AD2411" s="24" t="s">
        <v>32</v>
      </c>
      <c r="AE2411" s="24" t="s">
        <v>32</v>
      </c>
      <c r="AF2411" s="24" t="s">
        <v>32</v>
      </c>
      <c r="AG2411" s="24" t="s">
        <v>32</v>
      </c>
      <c r="AH2411" s="24" t="s">
        <v>32</v>
      </c>
    </row>
    <row r="2412" spans="1:35" x14ac:dyDescent="0.25">
      <c r="A2412" s="17">
        <v>121932</v>
      </c>
      <c r="B2412" s="18">
        <v>3</v>
      </c>
      <c r="C2412" s="16" t="s">
        <v>73</v>
      </c>
      <c r="D2412" s="21">
        <v>42109</v>
      </c>
      <c r="E2412" s="16" t="s">
        <v>142</v>
      </c>
      <c r="F2412" s="21">
        <v>44364</v>
      </c>
      <c r="G2412" s="16" t="s">
        <v>109</v>
      </c>
      <c r="H2412" s="26" t="s">
        <v>331</v>
      </c>
      <c r="I2412" s="16" t="s">
        <v>5301</v>
      </c>
      <c r="J2412" s="20" t="s">
        <v>116</v>
      </c>
      <c r="L2412" s="16" t="s">
        <v>116</v>
      </c>
      <c r="M2412" s="26" t="s">
        <v>16729</v>
      </c>
      <c r="O2412" s="16" t="s">
        <v>53</v>
      </c>
      <c r="P2412" s="26" t="s">
        <v>79</v>
      </c>
      <c r="R2412" s="16" t="s">
        <v>41</v>
      </c>
      <c r="S2412" s="16" t="s">
        <v>84</v>
      </c>
      <c r="T2412" s="22">
        <v>0.02</v>
      </c>
      <c r="U2412" s="21">
        <v>44694</v>
      </c>
      <c r="W2412" s="20" t="s">
        <v>43</v>
      </c>
      <c r="X2412" s="16" t="s">
        <v>78</v>
      </c>
      <c r="Y2412" s="26" t="s">
        <v>16728</v>
      </c>
      <c r="Z2412" s="24" t="s">
        <v>32</v>
      </c>
      <c r="AA2412" s="24" t="s">
        <v>32</v>
      </c>
      <c r="AB2412" s="24" t="s">
        <v>32</v>
      </c>
      <c r="AC2412" s="24" t="s">
        <v>32</v>
      </c>
      <c r="AD2412" s="25">
        <v>50000</v>
      </c>
      <c r="AE2412" s="25">
        <v>0</v>
      </c>
      <c r="AF2412" s="25">
        <v>211500</v>
      </c>
      <c r="AG2412" s="25">
        <v>0</v>
      </c>
      <c r="AH2412" s="25">
        <v>261500</v>
      </c>
      <c r="AI2412" s="16" t="s">
        <v>16727</v>
      </c>
    </row>
    <row r="2413" spans="1:35" x14ac:dyDescent="0.25">
      <c r="A2413" s="17">
        <v>121935</v>
      </c>
      <c r="B2413" s="18">
        <v>2</v>
      </c>
      <c r="C2413" s="16" t="s">
        <v>474</v>
      </c>
      <c r="D2413" s="21">
        <v>42111</v>
      </c>
      <c r="E2413" s="16" t="s">
        <v>142</v>
      </c>
      <c r="F2413" s="21">
        <v>44279</v>
      </c>
      <c r="G2413" s="16" t="s">
        <v>75</v>
      </c>
      <c r="H2413" s="26" t="s">
        <v>312</v>
      </c>
      <c r="M2413" s="26" t="s">
        <v>16726</v>
      </c>
      <c r="O2413" s="16" t="s">
        <v>179</v>
      </c>
      <c r="P2413" s="26" t="s">
        <v>79</v>
      </c>
      <c r="R2413" s="16" t="s">
        <v>41</v>
      </c>
      <c r="S2413" s="16" t="s">
        <v>84</v>
      </c>
      <c r="T2413" s="23" t="s">
        <v>32</v>
      </c>
      <c r="U2413" s="21">
        <v>42412</v>
      </c>
      <c r="W2413" s="20" t="s">
        <v>43</v>
      </c>
      <c r="X2413" s="16" t="s">
        <v>78</v>
      </c>
      <c r="Y2413" s="26" t="s">
        <v>16725</v>
      </c>
      <c r="Z2413" s="24" t="s">
        <v>32</v>
      </c>
      <c r="AA2413" s="24" t="s">
        <v>32</v>
      </c>
      <c r="AB2413" s="24" t="s">
        <v>32</v>
      </c>
      <c r="AC2413" s="24" t="s">
        <v>32</v>
      </c>
      <c r="AD2413" s="25">
        <v>0</v>
      </c>
      <c r="AE2413" s="25">
        <v>0</v>
      </c>
      <c r="AF2413" s="25">
        <v>889744</v>
      </c>
      <c r="AG2413" s="25">
        <v>0</v>
      </c>
      <c r="AH2413" s="25">
        <v>889744</v>
      </c>
      <c r="AI2413" s="16" t="s">
        <v>16724</v>
      </c>
    </row>
    <row r="2414" spans="1:35" x14ac:dyDescent="0.25">
      <c r="A2414" s="17">
        <v>121936</v>
      </c>
      <c r="B2414" s="18">
        <v>4</v>
      </c>
      <c r="C2414" s="16" t="s">
        <v>47</v>
      </c>
      <c r="D2414" s="21">
        <v>42111</v>
      </c>
      <c r="E2414" s="16" t="s">
        <v>142</v>
      </c>
      <c r="F2414" s="21">
        <v>44011</v>
      </c>
      <c r="G2414" s="16" t="s">
        <v>142</v>
      </c>
      <c r="H2414" s="26" t="s">
        <v>292</v>
      </c>
      <c r="I2414" s="16" t="s">
        <v>2287</v>
      </c>
      <c r="J2414" s="20" t="s">
        <v>116</v>
      </c>
      <c r="L2414" s="16" t="s">
        <v>116</v>
      </c>
      <c r="M2414" s="26" t="s">
        <v>2288</v>
      </c>
      <c r="O2414" s="16" t="s">
        <v>179</v>
      </c>
      <c r="P2414" s="26" t="s">
        <v>79</v>
      </c>
      <c r="T2414" s="22">
        <v>0</v>
      </c>
      <c r="U2414" s="21">
        <v>42461</v>
      </c>
      <c r="W2414" s="20" t="s">
        <v>43</v>
      </c>
      <c r="X2414" s="16" t="s">
        <v>78</v>
      </c>
      <c r="Z2414" s="25">
        <v>0</v>
      </c>
      <c r="AA2414" s="25">
        <v>0</v>
      </c>
      <c r="AB2414" s="25">
        <v>73.33</v>
      </c>
      <c r="AC2414" s="25">
        <v>0</v>
      </c>
      <c r="AD2414" s="25">
        <v>0</v>
      </c>
      <c r="AE2414" s="25">
        <v>0</v>
      </c>
      <c r="AF2414" s="25">
        <v>1444494.33</v>
      </c>
      <c r="AG2414" s="25">
        <v>0</v>
      </c>
      <c r="AH2414" s="25">
        <v>1444494.33</v>
      </c>
      <c r="AI2414" s="16" t="s">
        <v>2289</v>
      </c>
    </row>
    <row r="2415" spans="1:35" x14ac:dyDescent="0.25">
      <c r="A2415" s="17">
        <v>121941</v>
      </c>
      <c r="B2415" s="18">
        <v>2</v>
      </c>
      <c r="C2415" s="16" t="s">
        <v>73</v>
      </c>
      <c r="D2415" s="21">
        <v>42115</v>
      </c>
      <c r="E2415" s="16" t="s">
        <v>142</v>
      </c>
      <c r="F2415" s="21">
        <v>43500</v>
      </c>
      <c r="G2415" s="16" t="s">
        <v>75</v>
      </c>
      <c r="H2415" s="26" t="s">
        <v>431</v>
      </c>
      <c r="I2415" s="16" t="s">
        <v>116</v>
      </c>
      <c r="J2415" s="20" t="s">
        <v>116</v>
      </c>
      <c r="L2415" s="16" t="s">
        <v>116</v>
      </c>
      <c r="M2415" s="26" t="s">
        <v>16723</v>
      </c>
      <c r="N2415" s="26" t="s">
        <v>16722</v>
      </c>
      <c r="O2415" s="16" t="s">
        <v>151</v>
      </c>
      <c r="P2415" s="26" t="s">
        <v>198</v>
      </c>
      <c r="T2415" s="23" t="s">
        <v>32</v>
      </c>
      <c r="W2415" s="20" t="s">
        <v>43</v>
      </c>
      <c r="Z2415" s="24" t="s">
        <v>32</v>
      </c>
      <c r="AA2415" s="24" t="s">
        <v>32</v>
      </c>
      <c r="AB2415" s="24" t="s">
        <v>32</v>
      </c>
      <c r="AC2415" s="24" t="s">
        <v>32</v>
      </c>
      <c r="AD2415" s="25">
        <v>0</v>
      </c>
      <c r="AE2415" s="25">
        <v>0</v>
      </c>
      <c r="AF2415" s="25">
        <v>4000</v>
      </c>
      <c r="AG2415" s="25">
        <v>0</v>
      </c>
      <c r="AH2415" s="25">
        <v>4000</v>
      </c>
      <c r="AI2415" s="16" t="s">
        <v>16721</v>
      </c>
    </row>
    <row r="2416" spans="1:35" x14ac:dyDescent="0.25">
      <c r="A2416" s="17">
        <v>121944</v>
      </c>
      <c r="B2416" s="18">
        <v>1</v>
      </c>
      <c r="C2416" s="16" t="s">
        <v>474</v>
      </c>
      <c r="D2416" s="21">
        <v>42116</v>
      </c>
      <c r="E2416" s="16" t="s">
        <v>142</v>
      </c>
      <c r="F2416" s="21">
        <v>44299</v>
      </c>
      <c r="G2416" s="16" t="s">
        <v>32</v>
      </c>
      <c r="H2416" s="26" t="s">
        <v>320</v>
      </c>
      <c r="I2416" s="16" t="s">
        <v>468</v>
      </c>
      <c r="J2416" s="20" t="s">
        <v>116</v>
      </c>
      <c r="L2416" s="16" t="s">
        <v>116</v>
      </c>
      <c r="M2416" s="26" t="s">
        <v>16720</v>
      </c>
      <c r="O2416" s="16" t="s">
        <v>179</v>
      </c>
      <c r="P2416" s="26" t="s">
        <v>79</v>
      </c>
      <c r="R2416" s="16" t="s">
        <v>41</v>
      </c>
      <c r="S2416" s="16" t="s">
        <v>84</v>
      </c>
      <c r="T2416" s="22">
        <v>0</v>
      </c>
      <c r="U2416" s="21">
        <v>43686</v>
      </c>
      <c r="W2416" s="20" t="s">
        <v>43</v>
      </c>
      <c r="X2416" s="16" t="s">
        <v>140</v>
      </c>
      <c r="Y2416" s="26" t="s">
        <v>16719</v>
      </c>
      <c r="Z2416" s="24" t="s">
        <v>32</v>
      </c>
      <c r="AA2416" s="24" t="s">
        <v>32</v>
      </c>
      <c r="AB2416" s="24" t="s">
        <v>32</v>
      </c>
      <c r="AC2416" s="24" t="s">
        <v>32</v>
      </c>
      <c r="AD2416" s="25">
        <v>0</v>
      </c>
      <c r="AE2416" s="25">
        <v>84000</v>
      </c>
      <c r="AF2416" s="25">
        <v>1040120</v>
      </c>
      <c r="AG2416" s="25">
        <v>0</v>
      </c>
      <c r="AH2416" s="25">
        <v>1124120</v>
      </c>
      <c r="AI2416" s="16" t="s">
        <v>16718</v>
      </c>
    </row>
    <row r="2417" spans="1:35" x14ac:dyDescent="0.25">
      <c r="A2417" s="17">
        <v>121957</v>
      </c>
      <c r="B2417" s="18">
        <v>3</v>
      </c>
      <c r="C2417" s="16" t="s">
        <v>73</v>
      </c>
      <c r="D2417" s="21">
        <v>42128</v>
      </c>
      <c r="E2417" s="16" t="s">
        <v>2261</v>
      </c>
      <c r="F2417" s="21">
        <v>43474</v>
      </c>
      <c r="G2417" s="16" t="s">
        <v>75</v>
      </c>
      <c r="H2417" s="26" t="s">
        <v>69</v>
      </c>
      <c r="M2417" s="26" t="s">
        <v>16717</v>
      </c>
      <c r="O2417" s="16" t="s">
        <v>78</v>
      </c>
      <c r="P2417" s="26" t="s">
        <v>1062</v>
      </c>
      <c r="T2417" s="23" t="s">
        <v>32</v>
      </c>
      <c r="W2417" s="20" t="s">
        <v>43</v>
      </c>
      <c r="Z2417" s="24" t="s">
        <v>32</v>
      </c>
      <c r="AA2417" s="24" t="s">
        <v>32</v>
      </c>
      <c r="AB2417" s="24" t="s">
        <v>32</v>
      </c>
      <c r="AC2417" s="24" t="s">
        <v>32</v>
      </c>
      <c r="AD2417" s="25">
        <v>0</v>
      </c>
      <c r="AE2417" s="25">
        <v>0</v>
      </c>
      <c r="AF2417" s="25">
        <v>1799744</v>
      </c>
      <c r="AG2417" s="25">
        <v>0</v>
      </c>
      <c r="AH2417" s="25">
        <v>1799744</v>
      </c>
      <c r="AI2417" s="16" t="s">
        <v>16716</v>
      </c>
    </row>
    <row r="2418" spans="1:35" x14ac:dyDescent="0.25">
      <c r="A2418" s="17">
        <v>121965</v>
      </c>
      <c r="B2418" s="18">
        <v>1</v>
      </c>
      <c r="C2418" s="16" t="s">
        <v>73</v>
      </c>
      <c r="D2418" s="21">
        <v>42131</v>
      </c>
      <c r="E2418" s="16" t="s">
        <v>1609</v>
      </c>
      <c r="F2418" s="21">
        <v>42131</v>
      </c>
      <c r="G2418" s="16" t="s">
        <v>1609</v>
      </c>
      <c r="H2418" s="26" t="s">
        <v>1163</v>
      </c>
      <c r="L2418" s="16" t="s">
        <v>110</v>
      </c>
      <c r="M2418" s="26" t="s">
        <v>16715</v>
      </c>
      <c r="O2418" s="16" t="s">
        <v>1612</v>
      </c>
      <c r="T2418" s="23" t="s">
        <v>32</v>
      </c>
      <c r="W2418" s="20" t="s">
        <v>43</v>
      </c>
      <c r="Z2418" s="24" t="s">
        <v>32</v>
      </c>
      <c r="AA2418" s="24" t="s">
        <v>32</v>
      </c>
      <c r="AB2418" s="24" t="s">
        <v>32</v>
      </c>
      <c r="AC2418" s="24" t="s">
        <v>32</v>
      </c>
      <c r="AD2418" s="25">
        <v>0</v>
      </c>
      <c r="AE2418" s="25">
        <v>0</v>
      </c>
      <c r="AF2418" s="25">
        <v>350</v>
      </c>
      <c r="AG2418" s="25">
        <v>0</v>
      </c>
      <c r="AH2418" s="25">
        <v>350</v>
      </c>
      <c r="AI2418" s="16" t="s">
        <v>16714</v>
      </c>
    </row>
    <row r="2419" spans="1:35" x14ac:dyDescent="0.25">
      <c r="A2419" s="17">
        <v>121971</v>
      </c>
      <c r="B2419" s="18">
        <v>2</v>
      </c>
      <c r="C2419" s="16" t="s">
        <v>73</v>
      </c>
      <c r="D2419" s="21">
        <v>42135</v>
      </c>
      <c r="E2419" s="16" t="s">
        <v>33</v>
      </c>
      <c r="F2419" s="21">
        <v>44238</v>
      </c>
      <c r="G2419" s="16" t="s">
        <v>109</v>
      </c>
      <c r="H2419" s="26" t="s">
        <v>244</v>
      </c>
      <c r="I2419" s="16" t="s">
        <v>16713</v>
      </c>
      <c r="K2419" s="16" t="s">
        <v>16712</v>
      </c>
      <c r="L2419" s="16" t="s">
        <v>37</v>
      </c>
      <c r="M2419" s="26" t="s">
        <v>16711</v>
      </c>
      <c r="O2419" s="16" t="s">
        <v>39</v>
      </c>
      <c r="P2419" s="26" t="s">
        <v>40</v>
      </c>
      <c r="R2419" s="16" t="s">
        <v>41</v>
      </c>
      <c r="S2419" s="16" t="s">
        <v>42</v>
      </c>
      <c r="T2419" s="22">
        <v>0</v>
      </c>
      <c r="W2419" s="20" t="s">
        <v>43</v>
      </c>
      <c r="X2419" s="16" t="s">
        <v>44</v>
      </c>
      <c r="Y2419" s="26" t="s">
        <v>16710</v>
      </c>
      <c r="Z2419" s="24" t="s">
        <v>32</v>
      </c>
      <c r="AA2419" s="24" t="s">
        <v>32</v>
      </c>
      <c r="AB2419" s="24" t="s">
        <v>32</v>
      </c>
      <c r="AC2419" s="24" t="s">
        <v>32</v>
      </c>
      <c r="AD2419" s="24" t="s">
        <v>32</v>
      </c>
      <c r="AE2419" s="24" t="s">
        <v>32</v>
      </c>
      <c r="AF2419" s="24" t="s">
        <v>32</v>
      </c>
      <c r="AG2419" s="24" t="s">
        <v>32</v>
      </c>
      <c r="AH2419" s="24" t="s">
        <v>32</v>
      </c>
      <c r="AI2419" s="16" t="s">
        <v>16709</v>
      </c>
    </row>
    <row r="2420" spans="1:35" ht="45" x14ac:dyDescent="0.25">
      <c r="A2420" s="17">
        <v>121994</v>
      </c>
      <c r="B2420" s="18">
        <v>1</v>
      </c>
      <c r="C2420" s="16" t="s">
        <v>474</v>
      </c>
      <c r="D2420" s="21">
        <v>42142</v>
      </c>
      <c r="E2420" s="16" t="s">
        <v>2290</v>
      </c>
      <c r="F2420" s="21">
        <v>44243</v>
      </c>
      <c r="G2420" s="16" t="s">
        <v>1124</v>
      </c>
      <c r="H2420" s="26" t="s">
        <v>133</v>
      </c>
      <c r="I2420" s="16" t="s">
        <v>2291</v>
      </c>
      <c r="J2420" s="20" t="s">
        <v>116</v>
      </c>
      <c r="L2420" s="16" t="s">
        <v>116</v>
      </c>
      <c r="M2420" s="26" t="s">
        <v>2292</v>
      </c>
      <c r="N2420" s="26" t="s">
        <v>2293</v>
      </c>
      <c r="O2420" s="16" t="s">
        <v>60</v>
      </c>
      <c r="P2420" s="26" t="s">
        <v>67</v>
      </c>
      <c r="T2420" s="22">
        <v>2.5960000000000001</v>
      </c>
      <c r="W2420" s="20" t="s">
        <v>43</v>
      </c>
      <c r="X2420" s="16" t="s">
        <v>140</v>
      </c>
      <c r="Z2420" s="25">
        <v>-4167.8999999999996</v>
      </c>
      <c r="AA2420" s="25">
        <v>0</v>
      </c>
      <c r="AB2420" s="25">
        <v>4167.91</v>
      </c>
      <c r="AC2420" s="25">
        <v>0</v>
      </c>
      <c r="AD2420" s="25">
        <v>48032.1</v>
      </c>
      <c r="AE2420" s="25">
        <v>0</v>
      </c>
      <c r="AF2420" s="25">
        <v>402493.91</v>
      </c>
      <c r="AG2420" s="25">
        <v>0</v>
      </c>
      <c r="AH2420" s="25">
        <v>450526.01</v>
      </c>
      <c r="AI2420" s="16" t="s">
        <v>2294</v>
      </c>
    </row>
    <row r="2421" spans="1:35" ht="45" x14ac:dyDescent="0.25">
      <c r="A2421" s="17">
        <v>121995</v>
      </c>
      <c r="B2421" s="18">
        <v>1</v>
      </c>
      <c r="C2421" s="16" t="s">
        <v>73</v>
      </c>
      <c r="D2421" s="21">
        <v>42142</v>
      </c>
      <c r="E2421" s="16" t="s">
        <v>2290</v>
      </c>
      <c r="F2421" s="21">
        <v>44215</v>
      </c>
      <c r="G2421" s="16" t="s">
        <v>75</v>
      </c>
      <c r="H2421" s="26" t="s">
        <v>320</v>
      </c>
      <c r="I2421" s="16" t="s">
        <v>468</v>
      </c>
      <c r="J2421" s="20" t="s">
        <v>116</v>
      </c>
      <c r="L2421" s="16" t="s">
        <v>116</v>
      </c>
      <c r="M2421" s="26" t="s">
        <v>16708</v>
      </c>
      <c r="N2421" s="26" t="s">
        <v>16707</v>
      </c>
      <c r="O2421" s="16" t="s">
        <v>60</v>
      </c>
      <c r="P2421" s="26" t="s">
        <v>67</v>
      </c>
      <c r="T2421" s="23" t="s">
        <v>32</v>
      </c>
      <c r="W2421" s="20" t="s">
        <v>43</v>
      </c>
      <c r="X2421" s="16" t="s">
        <v>4555</v>
      </c>
      <c r="Z2421" s="24" t="s">
        <v>32</v>
      </c>
      <c r="AA2421" s="24" t="s">
        <v>32</v>
      </c>
      <c r="AB2421" s="24" t="s">
        <v>32</v>
      </c>
      <c r="AC2421" s="24" t="s">
        <v>32</v>
      </c>
      <c r="AD2421" s="25">
        <v>60100</v>
      </c>
      <c r="AE2421" s="25">
        <v>0</v>
      </c>
      <c r="AF2421" s="25">
        <v>0</v>
      </c>
      <c r="AG2421" s="25">
        <v>0</v>
      </c>
      <c r="AH2421" s="25">
        <v>60100</v>
      </c>
      <c r="AI2421" s="16" t="s">
        <v>16706</v>
      </c>
    </row>
    <row r="2422" spans="1:35" ht="30" x14ac:dyDescent="0.25">
      <c r="A2422" s="17">
        <v>121997</v>
      </c>
      <c r="B2422" s="18">
        <v>1</v>
      </c>
      <c r="C2422" s="16" t="s">
        <v>31</v>
      </c>
      <c r="D2422" s="21">
        <v>42142</v>
      </c>
      <c r="E2422" s="16" t="s">
        <v>2290</v>
      </c>
      <c r="F2422" s="21">
        <v>44215</v>
      </c>
      <c r="G2422" s="16" t="s">
        <v>75</v>
      </c>
      <c r="H2422" s="26" t="s">
        <v>182</v>
      </c>
      <c r="I2422" s="16" t="s">
        <v>468</v>
      </c>
      <c r="J2422" s="20" t="s">
        <v>116</v>
      </c>
      <c r="L2422" s="16" t="s">
        <v>116</v>
      </c>
      <c r="M2422" s="26" t="s">
        <v>16705</v>
      </c>
      <c r="N2422" s="26" t="s">
        <v>16704</v>
      </c>
      <c r="O2422" s="16" t="s">
        <v>60</v>
      </c>
      <c r="P2422" s="26" t="s">
        <v>67</v>
      </c>
      <c r="T2422" s="22">
        <v>1.645</v>
      </c>
      <c r="W2422" s="20" t="s">
        <v>43</v>
      </c>
      <c r="X2422" s="16" t="s">
        <v>140</v>
      </c>
      <c r="Z2422" s="24" t="s">
        <v>32</v>
      </c>
      <c r="AA2422" s="24" t="s">
        <v>32</v>
      </c>
      <c r="AB2422" s="24" t="s">
        <v>32</v>
      </c>
      <c r="AC2422" s="24" t="s">
        <v>32</v>
      </c>
      <c r="AD2422" s="25">
        <v>110000</v>
      </c>
      <c r="AE2422" s="25">
        <v>0</v>
      </c>
      <c r="AF2422" s="25">
        <v>887475</v>
      </c>
      <c r="AG2422" s="25">
        <v>0</v>
      </c>
      <c r="AH2422" s="25">
        <v>997475</v>
      </c>
      <c r="AI2422" s="16" t="s">
        <v>16703</v>
      </c>
    </row>
    <row r="2423" spans="1:35" ht="60" x14ac:dyDescent="0.25">
      <c r="A2423" s="17">
        <v>122000</v>
      </c>
      <c r="B2423" s="18">
        <v>2</v>
      </c>
      <c r="C2423" s="16" t="s">
        <v>73</v>
      </c>
      <c r="D2423" s="21">
        <v>42142</v>
      </c>
      <c r="E2423" s="16" t="s">
        <v>2290</v>
      </c>
      <c r="F2423" s="21">
        <v>44215</v>
      </c>
      <c r="G2423" s="16" t="s">
        <v>75</v>
      </c>
      <c r="H2423" s="26" t="s">
        <v>286</v>
      </c>
      <c r="I2423" s="16" t="s">
        <v>2527</v>
      </c>
      <c r="J2423" s="20" t="s">
        <v>116</v>
      </c>
      <c r="L2423" s="16" t="s">
        <v>116</v>
      </c>
      <c r="M2423" s="26" t="s">
        <v>16702</v>
      </c>
      <c r="N2423" s="26" t="s">
        <v>16701</v>
      </c>
      <c r="O2423" s="16" t="s">
        <v>60</v>
      </c>
      <c r="P2423" s="26" t="s">
        <v>67</v>
      </c>
      <c r="T2423" s="22">
        <v>1.05</v>
      </c>
      <c r="W2423" s="20" t="s">
        <v>43</v>
      </c>
      <c r="X2423" s="16" t="s">
        <v>140</v>
      </c>
      <c r="Z2423" s="24" t="s">
        <v>32</v>
      </c>
      <c r="AA2423" s="24" t="s">
        <v>32</v>
      </c>
      <c r="AB2423" s="24" t="s">
        <v>32</v>
      </c>
      <c r="AC2423" s="24" t="s">
        <v>32</v>
      </c>
      <c r="AD2423" s="25">
        <v>284622</v>
      </c>
      <c r="AE2423" s="25">
        <v>170000</v>
      </c>
      <c r="AF2423" s="25">
        <v>0</v>
      </c>
      <c r="AG2423" s="25">
        <v>0</v>
      </c>
      <c r="AH2423" s="25">
        <v>454622</v>
      </c>
      <c r="AI2423" s="16" t="s">
        <v>16700</v>
      </c>
    </row>
    <row r="2424" spans="1:35" ht="30" x14ac:dyDescent="0.25">
      <c r="A2424" s="17">
        <v>122001</v>
      </c>
      <c r="B2424" s="18">
        <v>2</v>
      </c>
      <c r="C2424" s="16" t="s">
        <v>73</v>
      </c>
      <c r="D2424" s="21">
        <v>42142</v>
      </c>
      <c r="E2424" s="16" t="s">
        <v>2290</v>
      </c>
      <c r="F2424" s="21">
        <v>44215</v>
      </c>
      <c r="G2424" s="16" t="s">
        <v>75</v>
      </c>
      <c r="H2424" s="26" t="s">
        <v>797</v>
      </c>
      <c r="I2424" s="16" t="s">
        <v>10206</v>
      </c>
      <c r="J2424" s="20" t="s">
        <v>116</v>
      </c>
      <c r="L2424" s="16" t="s">
        <v>116</v>
      </c>
      <c r="M2424" s="26" t="s">
        <v>16699</v>
      </c>
      <c r="N2424" s="26" t="s">
        <v>16698</v>
      </c>
      <c r="O2424" s="16" t="s">
        <v>60</v>
      </c>
      <c r="P2424" s="26" t="s">
        <v>67</v>
      </c>
      <c r="T2424" s="22">
        <v>0.622</v>
      </c>
      <c r="W2424" s="20" t="s">
        <v>43</v>
      </c>
      <c r="X2424" s="16" t="s">
        <v>78</v>
      </c>
      <c r="Z2424" s="24" t="s">
        <v>32</v>
      </c>
      <c r="AA2424" s="24" t="s">
        <v>32</v>
      </c>
      <c r="AB2424" s="24" t="s">
        <v>32</v>
      </c>
      <c r="AC2424" s="24" t="s">
        <v>32</v>
      </c>
      <c r="AD2424" s="25">
        <v>75000</v>
      </c>
      <c r="AE2424" s="25">
        <v>15000</v>
      </c>
      <c r="AF2424" s="25">
        <v>0</v>
      </c>
      <c r="AG2424" s="25">
        <v>0</v>
      </c>
      <c r="AH2424" s="25">
        <v>90000</v>
      </c>
      <c r="AI2424" s="16" t="s">
        <v>16697</v>
      </c>
    </row>
    <row r="2425" spans="1:35" ht="75" x14ac:dyDescent="0.25">
      <c r="A2425" s="17">
        <v>122002</v>
      </c>
      <c r="B2425" s="18">
        <v>2</v>
      </c>
      <c r="C2425" s="16" t="s">
        <v>73</v>
      </c>
      <c r="D2425" s="21">
        <v>42142</v>
      </c>
      <c r="E2425" s="16" t="s">
        <v>2290</v>
      </c>
      <c r="F2425" s="21">
        <v>44215</v>
      </c>
      <c r="G2425" s="16" t="s">
        <v>75</v>
      </c>
      <c r="H2425" s="26" t="s">
        <v>380</v>
      </c>
      <c r="I2425" s="16" t="s">
        <v>1690</v>
      </c>
      <c r="J2425" s="20" t="s">
        <v>116</v>
      </c>
      <c r="L2425" s="16" t="s">
        <v>116</v>
      </c>
      <c r="M2425" s="26" t="s">
        <v>16696</v>
      </c>
      <c r="N2425" s="26" t="s">
        <v>16695</v>
      </c>
      <c r="O2425" s="16" t="s">
        <v>60</v>
      </c>
      <c r="P2425" s="26" t="s">
        <v>67</v>
      </c>
      <c r="T2425" s="22">
        <v>1.44</v>
      </c>
      <c r="W2425" s="20" t="s">
        <v>43</v>
      </c>
      <c r="X2425" s="16" t="s">
        <v>4555</v>
      </c>
      <c r="Z2425" s="24" t="s">
        <v>32</v>
      </c>
      <c r="AA2425" s="24" t="s">
        <v>32</v>
      </c>
      <c r="AB2425" s="24" t="s">
        <v>32</v>
      </c>
      <c r="AC2425" s="24" t="s">
        <v>32</v>
      </c>
      <c r="AD2425" s="25">
        <v>108707.01</v>
      </c>
      <c r="AE2425" s="25">
        <v>144557.20000000001</v>
      </c>
      <c r="AF2425" s="25">
        <v>0</v>
      </c>
      <c r="AG2425" s="25">
        <v>0</v>
      </c>
      <c r="AH2425" s="25">
        <v>253264.21</v>
      </c>
      <c r="AI2425" s="16" t="s">
        <v>16694</v>
      </c>
    </row>
    <row r="2426" spans="1:35" ht="30" x14ac:dyDescent="0.25">
      <c r="A2426" s="17">
        <v>122004</v>
      </c>
      <c r="B2426" s="18">
        <v>3</v>
      </c>
      <c r="C2426" s="16" t="s">
        <v>31</v>
      </c>
      <c r="D2426" s="21">
        <v>42142</v>
      </c>
      <c r="E2426" s="16" t="s">
        <v>2290</v>
      </c>
      <c r="F2426" s="21">
        <v>44215</v>
      </c>
      <c r="G2426" s="16" t="s">
        <v>75</v>
      </c>
      <c r="H2426" s="26" t="s">
        <v>437</v>
      </c>
      <c r="I2426" s="16" t="s">
        <v>1690</v>
      </c>
      <c r="J2426" s="20" t="s">
        <v>116</v>
      </c>
      <c r="L2426" s="16" t="s">
        <v>116</v>
      </c>
      <c r="M2426" s="26" t="s">
        <v>2295</v>
      </c>
      <c r="N2426" s="26" t="s">
        <v>2296</v>
      </c>
      <c r="O2426" s="16" t="s">
        <v>60</v>
      </c>
      <c r="P2426" s="26" t="s">
        <v>67</v>
      </c>
      <c r="T2426" s="22">
        <v>0.95</v>
      </c>
      <c r="W2426" s="20" t="s">
        <v>43</v>
      </c>
      <c r="X2426" s="16" t="s">
        <v>140</v>
      </c>
      <c r="Z2426" s="25">
        <v>-4491.1499999999996</v>
      </c>
      <c r="AA2426" s="25">
        <v>0</v>
      </c>
      <c r="AB2426" s="25">
        <v>24491.15</v>
      </c>
      <c r="AC2426" s="25">
        <v>0</v>
      </c>
      <c r="AD2426" s="25">
        <v>155335.17000000001</v>
      </c>
      <c r="AE2426" s="25">
        <v>0</v>
      </c>
      <c r="AF2426" s="25">
        <v>1053727.06</v>
      </c>
      <c r="AG2426" s="25">
        <v>0</v>
      </c>
      <c r="AH2426" s="25">
        <v>1209062.23</v>
      </c>
      <c r="AI2426" s="16" t="s">
        <v>2297</v>
      </c>
    </row>
    <row r="2427" spans="1:35" ht="30" x14ac:dyDescent="0.25">
      <c r="A2427" s="17">
        <v>122006</v>
      </c>
      <c r="B2427" s="18">
        <v>3</v>
      </c>
      <c r="C2427" s="16" t="s">
        <v>31</v>
      </c>
      <c r="D2427" s="21">
        <v>42142</v>
      </c>
      <c r="E2427" s="16" t="s">
        <v>2290</v>
      </c>
      <c r="F2427" s="21">
        <v>44361</v>
      </c>
      <c r="G2427" s="16" t="s">
        <v>1124</v>
      </c>
      <c r="H2427" s="26" t="s">
        <v>362</v>
      </c>
      <c r="I2427" s="16" t="s">
        <v>2045</v>
      </c>
      <c r="J2427" s="20" t="s">
        <v>116</v>
      </c>
      <c r="L2427" s="16" t="s">
        <v>116</v>
      </c>
      <c r="M2427" s="26" t="s">
        <v>2298</v>
      </c>
      <c r="N2427" s="26" t="s">
        <v>2299</v>
      </c>
      <c r="O2427" s="16" t="s">
        <v>60</v>
      </c>
      <c r="P2427" s="26" t="s">
        <v>67</v>
      </c>
      <c r="T2427" s="22">
        <v>1.6639999999999999</v>
      </c>
      <c r="U2427" s="21">
        <v>44477</v>
      </c>
      <c r="W2427" s="20" t="s">
        <v>43</v>
      </c>
      <c r="X2427" s="16" t="s">
        <v>140</v>
      </c>
      <c r="Z2427" s="25">
        <v>0</v>
      </c>
      <c r="AA2427" s="25">
        <v>0</v>
      </c>
      <c r="AB2427" s="25">
        <v>-1496376</v>
      </c>
      <c r="AC2427" s="25">
        <v>0</v>
      </c>
      <c r="AD2427" s="25">
        <v>84911.63</v>
      </c>
      <c r="AE2427" s="25">
        <v>0</v>
      </c>
      <c r="AF2427" s="25">
        <v>0</v>
      </c>
      <c r="AG2427" s="25">
        <v>0</v>
      </c>
      <c r="AH2427" s="25">
        <v>84911.63</v>
      </c>
      <c r="AI2427" s="16" t="s">
        <v>2300</v>
      </c>
    </row>
    <row r="2428" spans="1:35" ht="45" x14ac:dyDescent="0.25">
      <c r="A2428" s="17">
        <v>122008</v>
      </c>
      <c r="B2428" s="18">
        <v>4</v>
      </c>
      <c r="C2428" s="16" t="s">
        <v>73</v>
      </c>
      <c r="D2428" s="21">
        <v>42142</v>
      </c>
      <c r="E2428" s="16" t="s">
        <v>2290</v>
      </c>
      <c r="F2428" s="21">
        <v>44215</v>
      </c>
      <c r="G2428" s="16" t="s">
        <v>75</v>
      </c>
      <c r="H2428" s="26" t="s">
        <v>126</v>
      </c>
      <c r="I2428" s="16" t="s">
        <v>177</v>
      </c>
      <c r="J2428" s="20" t="s">
        <v>116</v>
      </c>
      <c r="L2428" s="16" t="s">
        <v>116</v>
      </c>
      <c r="M2428" s="26" t="s">
        <v>2301</v>
      </c>
      <c r="N2428" s="26" t="s">
        <v>2302</v>
      </c>
      <c r="O2428" s="16" t="s">
        <v>60</v>
      </c>
      <c r="P2428" s="26" t="s">
        <v>67</v>
      </c>
      <c r="T2428" s="22">
        <v>0.11</v>
      </c>
      <c r="W2428" s="20" t="s">
        <v>43</v>
      </c>
      <c r="X2428" s="16" t="s">
        <v>140</v>
      </c>
      <c r="Z2428" s="25">
        <v>256000</v>
      </c>
      <c r="AA2428" s="25">
        <v>0</v>
      </c>
      <c r="AB2428" s="25">
        <v>0</v>
      </c>
      <c r="AC2428" s="25">
        <v>0</v>
      </c>
      <c r="AD2428" s="25">
        <v>471000</v>
      </c>
      <c r="AE2428" s="25">
        <v>0</v>
      </c>
      <c r="AF2428" s="25">
        <v>0</v>
      </c>
      <c r="AG2428" s="25">
        <v>0</v>
      </c>
      <c r="AH2428" s="25">
        <v>471000</v>
      </c>
      <c r="AI2428" s="16" t="s">
        <v>2303</v>
      </c>
    </row>
    <row r="2429" spans="1:35" x14ac:dyDescent="0.25">
      <c r="A2429" s="17">
        <v>122029</v>
      </c>
      <c r="B2429" s="18">
        <v>6</v>
      </c>
      <c r="C2429" s="16" t="s">
        <v>73</v>
      </c>
      <c r="D2429" s="21">
        <v>42143</v>
      </c>
      <c r="E2429" s="16" t="s">
        <v>1537</v>
      </c>
      <c r="F2429" s="21">
        <v>43419</v>
      </c>
      <c r="G2429" s="16" t="s">
        <v>75</v>
      </c>
      <c r="H2429" s="26" t="s">
        <v>76</v>
      </c>
      <c r="M2429" s="26" t="s">
        <v>16693</v>
      </c>
      <c r="O2429" s="16" t="s">
        <v>78</v>
      </c>
      <c r="T2429" s="23" t="s">
        <v>32</v>
      </c>
      <c r="W2429" s="20" t="s">
        <v>43</v>
      </c>
      <c r="Z2429" s="24" t="s">
        <v>32</v>
      </c>
      <c r="AA2429" s="24" t="s">
        <v>32</v>
      </c>
      <c r="AB2429" s="24" t="s">
        <v>32</v>
      </c>
      <c r="AC2429" s="24" t="s">
        <v>32</v>
      </c>
      <c r="AD2429" s="24" t="s">
        <v>32</v>
      </c>
      <c r="AE2429" s="24" t="s">
        <v>32</v>
      </c>
      <c r="AF2429" s="24" t="s">
        <v>32</v>
      </c>
      <c r="AG2429" s="24" t="s">
        <v>32</v>
      </c>
      <c r="AH2429" s="24" t="s">
        <v>32</v>
      </c>
      <c r="AI2429" s="16" t="s">
        <v>16692</v>
      </c>
    </row>
    <row r="2430" spans="1:35" x14ac:dyDescent="0.25">
      <c r="A2430" s="17">
        <v>122042</v>
      </c>
      <c r="B2430" s="18">
        <v>2</v>
      </c>
      <c r="C2430" s="16" t="s">
        <v>73</v>
      </c>
      <c r="D2430" s="21">
        <v>42150</v>
      </c>
      <c r="E2430" s="16" t="s">
        <v>33</v>
      </c>
      <c r="F2430" s="21">
        <v>44097</v>
      </c>
      <c r="G2430" s="16" t="s">
        <v>56</v>
      </c>
      <c r="H2430" s="26" t="s">
        <v>212</v>
      </c>
      <c r="I2430" s="16" t="s">
        <v>16691</v>
      </c>
      <c r="K2430" s="16" t="s">
        <v>16690</v>
      </c>
      <c r="L2430" s="16" t="s">
        <v>37</v>
      </c>
      <c r="M2430" s="26" t="s">
        <v>16689</v>
      </c>
      <c r="O2430" s="16" t="s">
        <v>1149</v>
      </c>
      <c r="P2430" s="26" t="s">
        <v>188</v>
      </c>
      <c r="R2430" s="16" t="s">
        <v>139</v>
      </c>
      <c r="S2430" s="16" t="s">
        <v>4621</v>
      </c>
      <c r="T2430" s="22">
        <v>3.5870000000000002</v>
      </c>
      <c r="W2430" s="20" t="s">
        <v>43</v>
      </c>
      <c r="X2430" s="16" t="s">
        <v>44</v>
      </c>
      <c r="Z2430" s="24" t="s">
        <v>32</v>
      </c>
      <c r="AA2430" s="24" t="s">
        <v>32</v>
      </c>
      <c r="AB2430" s="24" t="s">
        <v>32</v>
      </c>
      <c r="AC2430" s="24" t="s">
        <v>32</v>
      </c>
      <c r="AD2430" s="24" t="s">
        <v>32</v>
      </c>
      <c r="AE2430" s="24" t="s">
        <v>32</v>
      </c>
      <c r="AF2430" s="24" t="s">
        <v>32</v>
      </c>
      <c r="AG2430" s="24" t="s">
        <v>32</v>
      </c>
      <c r="AH2430" s="24" t="s">
        <v>32</v>
      </c>
      <c r="AI2430" s="16" t="s">
        <v>16688</v>
      </c>
    </row>
    <row r="2431" spans="1:35" x14ac:dyDescent="0.25">
      <c r="A2431" s="17">
        <v>122043</v>
      </c>
      <c r="B2431" s="18">
        <v>2</v>
      </c>
      <c r="C2431" s="16" t="s">
        <v>73</v>
      </c>
      <c r="D2431" s="21">
        <v>42150</v>
      </c>
      <c r="E2431" s="16" t="s">
        <v>33</v>
      </c>
      <c r="F2431" s="21">
        <v>44097</v>
      </c>
      <c r="G2431" s="16" t="s">
        <v>56</v>
      </c>
      <c r="H2431" s="26" t="s">
        <v>212</v>
      </c>
      <c r="I2431" s="16" t="s">
        <v>16687</v>
      </c>
      <c r="K2431" s="16" t="s">
        <v>16686</v>
      </c>
      <c r="L2431" s="16" t="s">
        <v>37</v>
      </c>
      <c r="M2431" s="26" t="s">
        <v>16685</v>
      </c>
      <c r="O2431" s="16" t="s">
        <v>1149</v>
      </c>
      <c r="P2431" s="26" t="s">
        <v>188</v>
      </c>
      <c r="R2431" s="16" t="s">
        <v>139</v>
      </c>
      <c r="S2431" s="16" t="s">
        <v>4621</v>
      </c>
      <c r="T2431" s="22">
        <v>6.48</v>
      </c>
      <c r="W2431" s="20" t="s">
        <v>43</v>
      </c>
      <c r="X2431" s="16" t="s">
        <v>44</v>
      </c>
      <c r="Z2431" s="24" t="s">
        <v>32</v>
      </c>
      <c r="AA2431" s="24" t="s">
        <v>32</v>
      </c>
      <c r="AB2431" s="24" t="s">
        <v>32</v>
      </c>
      <c r="AC2431" s="24" t="s">
        <v>32</v>
      </c>
      <c r="AD2431" s="24" t="s">
        <v>32</v>
      </c>
      <c r="AE2431" s="24" t="s">
        <v>32</v>
      </c>
      <c r="AF2431" s="24" t="s">
        <v>32</v>
      </c>
      <c r="AG2431" s="24" t="s">
        <v>32</v>
      </c>
      <c r="AH2431" s="24" t="s">
        <v>32</v>
      </c>
      <c r="AI2431" s="16" t="s">
        <v>16684</v>
      </c>
    </row>
    <row r="2432" spans="1:35" x14ac:dyDescent="0.25">
      <c r="A2432" s="17">
        <v>122053</v>
      </c>
      <c r="B2432" s="18">
        <v>6</v>
      </c>
      <c r="C2432" s="16" t="s">
        <v>73</v>
      </c>
      <c r="D2432" s="21">
        <v>42152</v>
      </c>
      <c r="E2432" s="16" t="s">
        <v>142</v>
      </c>
      <c r="F2432" s="21">
        <v>43419</v>
      </c>
      <c r="G2432" s="16" t="s">
        <v>75</v>
      </c>
      <c r="H2432" s="26" t="s">
        <v>76</v>
      </c>
      <c r="M2432" s="26" t="s">
        <v>16683</v>
      </c>
      <c r="O2432" s="16" t="s">
        <v>78</v>
      </c>
      <c r="T2432" s="23" t="s">
        <v>32</v>
      </c>
      <c r="W2432" s="20" t="s">
        <v>43</v>
      </c>
      <c r="Z2432" s="24" t="s">
        <v>32</v>
      </c>
      <c r="AA2432" s="24" t="s">
        <v>32</v>
      </c>
      <c r="AB2432" s="24" t="s">
        <v>32</v>
      </c>
      <c r="AC2432" s="24" t="s">
        <v>32</v>
      </c>
      <c r="AD2432" s="25">
        <v>0</v>
      </c>
      <c r="AE2432" s="25">
        <v>0</v>
      </c>
      <c r="AF2432" s="25">
        <v>0</v>
      </c>
      <c r="AG2432" s="25">
        <v>0</v>
      </c>
      <c r="AH2432" s="25">
        <v>495000</v>
      </c>
    </row>
    <row r="2433" spans="1:35" x14ac:dyDescent="0.25">
      <c r="A2433" s="17">
        <v>122056</v>
      </c>
      <c r="B2433" s="18">
        <v>4</v>
      </c>
      <c r="C2433" s="16" t="s">
        <v>73</v>
      </c>
      <c r="D2433" s="21">
        <v>42152</v>
      </c>
      <c r="E2433" s="16" t="s">
        <v>9211</v>
      </c>
      <c r="F2433" s="21">
        <v>43476</v>
      </c>
      <c r="G2433" s="16" t="s">
        <v>75</v>
      </c>
      <c r="H2433" s="26" t="s">
        <v>87</v>
      </c>
      <c r="M2433" s="26" t="s">
        <v>16682</v>
      </c>
      <c r="O2433" s="16" t="s">
        <v>151</v>
      </c>
      <c r="P2433" s="26" t="s">
        <v>198</v>
      </c>
      <c r="T2433" s="23" t="s">
        <v>32</v>
      </c>
      <c r="W2433" s="20" t="s">
        <v>43</v>
      </c>
      <c r="Z2433" s="24" t="s">
        <v>32</v>
      </c>
      <c r="AA2433" s="24" t="s">
        <v>32</v>
      </c>
      <c r="AB2433" s="24" t="s">
        <v>32</v>
      </c>
      <c r="AC2433" s="24" t="s">
        <v>32</v>
      </c>
      <c r="AD2433" s="25">
        <v>0</v>
      </c>
      <c r="AE2433" s="25">
        <v>0</v>
      </c>
      <c r="AF2433" s="25">
        <v>139143</v>
      </c>
      <c r="AG2433" s="25">
        <v>0</v>
      </c>
      <c r="AH2433" s="25">
        <v>139143</v>
      </c>
      <c r="AI2433" s="16" t="s">
        <v>16681</v>
      </c>
    </row>
    <row r="2434" spans="1:35" x14ac:dyDescent="0.25">
      <c r="A2434" s="17">
        <v>122057</v>
      </c>
      <c r="B2434" s="18">
        <v>1</v>
      </c>
      <c r="C2434" s="16" t="s">
        <v>73</v>
      </c>
      <c r="D2434" s="21">
        <v>42152</v>
      </c>
      <c r="E2434" s="16" t="s">
        <v>9211</v>
      </c>
      <c r="F2434" s="21">
        <v>43500</v>
      </c>
      <c r="G2434" s="16" t="s">
        <v>75</v>
      </c>
      <c r="H2434" s="26" t="s">
        <v>238</v>
      </c>
      <c r="M2434" s="26" t="s">
        <v>16680</v>
      </c>
      <c r="O2434" s="16" t="s">
        <v>151</v>
      </c>
      <c r="P2434" s="26" t="s">
        <v>198</v>
      </c>
      <c r="T2434" s="23" t="s">
        <v>32</v>
      </c>
      <c r="W2434" s="20" t="s">
        <v>43</v>
      </c>
      <c r="Z2434" s="24" t="s">
        <v>32</v>
      </c>
      <c r="AA2434" s="24" t="s">
        <v>32</v>
      </c>
      <c r="AB2434" s="24" t="s">
        <v>32</v>
      </c>
      <c r="AC2434" s="24" t="s">
        <v>32</v>
      </c>
      <c r="AD2434" s="25">
        <v>0</v>
      </c>
      <c r="AE2434" s="25">
        <v>0</v>
      </c>
      <c r="AF2434" s="25">
        <v>50569</v>
      </c>
      <c r="AG2434" s="25">
        <v>0</v>
      </c>
      <c r="AH2434" s="25">
        <v>50569</v>
      </c>
      <c r="AI2434" s="16" t="s">
        <v>16679</v>
      </c>
    </row>
    <row r="2435" spans="1:35" x14ac:dyDescent="0.25">
      <c r="A2435" s="17">
        <v>122059</v>
      </c>
      <c r="B2435" s="18">
        <v>6</v>
      </c>
      <c r="C2435" s="16" t="s">
        <v>73</v>
      </c>
      <c r="D2435" s="21">
        <v>42153</v>
      </c>
      <c r="E2435" s="16" t="s">
        <v>142</v>
      </c>
      <c r="F2435" s="21">
        <v>43419</v>
      </c>
      <c r="G2435" s="16" t="s">
        <v>75</v>
      </c>
      <c r="H2435" s="26" t="s">
        <v>76</v>
      </c>
      <c r="M2435" s="26" t="s">
        <v>16678</v>
      </c>
      <c r="O2435" s="16" t="s">
        <v>78</v>
      </c>
      <c r="T2435" s="23" t="s">
        <v>32</v>
      </c>
      <c r="W2435" s="20" t="s">
        <v>43</v>
      </c>
      <c r="Z2435" s="24" t="s">
        <v>32</v>
      </c>
      <c r="AA2435" s="24" t="s">
        <v>32</v>
      </c>
      <c r="AB2435" s="24" t="s">
        <v>32</v>
      </c>
      <c r="AC2435" s="24" t="s">
        <v>32</v>
      </c>
      <c r="AD2435" s="25">
        <v>0</v>
      </c>
      <c r="AE2435" s="25">
        <v>0</v>
      </c>
      <c r="AF2435" s="25">
        <v>0</v>
      </c>
      <c r="AG2435" s="25">
        <v>0</v>
      </c>
      <c r="AH2435" s="25">
        <v>100000</v>
      </c>
    </row>
    <row r="2436" spans="1:35" x14ac:dyDescent="0.25">
      <c r="A2436" s="17">
        <v>122059.01</v>
      </c>
      <c r="B2436" s="18">
        <v>6</v>
      </c>
      <c r="C2436" s="16" t="s">
        <v>73</v>
      </c>
      <c r="D2436" s="21">
        <v>42636</v>
      </c>
      <c r="E2436" s="16" t="s">
        <v>142</v>
      </c>
      <c r="F2436" s="21">
        <v>42929</v>
      </c>
      <c r="G2436" s="16" t="s">
        <v>1076</v>
      </c>
      <c r="H2436" s="26" t="s">
        <v>76</v>
      </c>
      <c r="M2436" s="26" t="s">
        <v>16677</v>
      </c>
      <c r="O2436" s="16" t="s">
        <v>78</v>
      </c>
      <c r="T2436" s="23" t="s">
        <v>32</v>
      </c>
      <c r="W2436" s="20" t="s">
        <v>43</v>
      </c>
      <c r="Z2436" s="24" t="s">
        <v>32</v>
      </c>
      <c r="AA2436" s="24" t="s">
        <v>32</v>
      </c>
      <c r="AB2436" s="24" t="s">
        <v>32</v>
      </c>
      <c r="AC2436" s="24" t="s">
        <v>32</v>
      </c>
      <c r="AD2436" s="25">
        <v>250000</v>
      </c>
      <c r="AE2436" s="25">
        <v>0</v>
      </c>
      <c r="AF2436" s="25">
        <v>0</v>
      </c>
      <c r="AG2436" s="25">
        <v>0</v>
      </c>
      <c r="AH2436" s="25">
        <v>250000</v>
      </c>
    </row>
    <row r="2437" spans="1:35" x14ac:dyDescent="0.25">
      <c r="A2437" s="17">
        <v>122078</v>
      </c>
      <c r="B2437" s="18">
        <v>1</v>
      </c>
      <c r="C2437" s="16" t="s">
        <v>73</v>
      </c>
      <c r="D2437" s="21">
        <v>42157</v>
      </c>
      <c r="E2437" s="16" t="s">
        <v>9211</v>
      </c>
      <c r="F2437" s="21">
        <v>43475</v>
      </c>
      <c r="G2437" s="16" t="s">
        <v>75</v>
      </c>
      <c r="H2437" s="26" t="s">
        <v>196</v>
      </c>
      <c r="M2437" s="26" t="s">
        <v>16676</v>
      </c>
      <c r="O2437" s="16" t="s">
        <v>151</v>
      </c>
      <c r="P2437" s="26" t="s">
        <v>198</v>
      </c>
      <c r="T2437" s="23" t="s">
        <v>32</v>
      </c>
      <c r="W2437" s="20" t="s">
        <v>43</v>
      </c>
      <c r="Z2437" s="24" t="s">
        <v>32</v>
      </c>
      <c r="AA2437" s="24" t="s">
        <v>32</v>
      </c>
      <c r="AB2437" s="24" t="s">
        <v>32</v>
      </c>
      <c r="AC2437" s="24" t="s">
        <v>32</v>
      </c>
      <c r="AD2437" s="25">
        <v>0</v>
      </c>
      <c r="AE2437" s="25">
        <v>0</v>
      </c>
      <c r="AF2437" s="25">
        <v>141175.35</v>
      </c>
      <c r="AG2437" s="25">
        <v>0</v>
      </c>
      <c r="AH2437" s="25">
        <v>141175.35</v>
      </c>
      <c r="AI2437" s="16" t="s">
        <v>16675</v>
      </c>
    </row>
    <row r="2438" spans="1:35" x14ac:dyDescent="0.25">
      <c r="A2438" s="17">
        <v>122093</v>
      </c>
      <c r="B2438" s="18">
        <v>1</v>
      </c>
      <c r="C2438" s="16" t="s">
        <v>73</v>
      </c>
      <c r="D2438" s="21">
        <v>42158</v>
      </c>
      <c r="E2438" s="16" t="s">
        <v>9211</v>
      </c>
      <c r="F2438" s="21">
        <v>42158</v>
      </c>
      <c r="G2438" s="16" t="s">
        <v>9211</v>
      </c>
      <c r="H2438" s="26" t="s">
        <v>791</v>
      </c>
      <c r="L2438" s="16" t="s">
        <v>110</v>
      </c>
      <c r="M2438" s="26" t="s">
        <v>16674</v>
      </c>
      <c r="O2438" s="16" t="s">
        <v>756</v>
      </c>
      <c r="P2438" s="26" t="s">
        <v>198</v>
      </c>
      <c r="R2438" s="16" t="s">
        <v>139</v>
      </c>
      <c r="S2438" s="16" t="s">
        <v>84</v>
      </c>
      <c r="T2438" s="23" t="s">
        <v>32</v>
      </c>
      <c r="W2438" s="20" t="s">
        <v>43</v>
      </c>
      <c r="Z2438" s="24" t="s">
        <v>32</v>
      </c>
      <c r="AA2438" s="24" t="s">
        <v>32</v>
      </c>
      <c r="AB2438" s="24" t="s">
        <v>32</v>
      </c>
      <c r="AC2438" s="24" t="s">
        <v>32</v>
      </c>
      <c r="AD2438" s="25">
        <v>0</v>
      </c>
      <c r="AE2438" s="25">
        <v>0</v>
      </c>
      <c r="AF2438" s="25">
        <v>45067.5</v>
      </c>
      <c r="AG2438" s="25">
        <v>0</v>
      </c>
      <c r="AH2438" s="25">
        <v>45067.5</v>
      </c>
      <c r="AI2438" s="16" t="s">
        <v>16673</v>
      </c>
    </row>
    <row r="2439" spans="1:35" x14ac:dyDescent="0.25">
      <c r="A2439" s="17">
        <v>122094</v>
      </c>
      <c r="B2439" s="18">
        <v>1</v>
      </c>
      <c r="C2439" s="16" t="s">
        <v>73</v>
      </c>
      <c r="D2439" s="21">
        <v>42158</v>
      </c>
      <c r="E2439" s="16" t="s">
        <v>9211</v>
      </c>
      <c r="F2439" s="21">
        <v>42158</v>
      </c>
      <c r="G2439" s="16" t="s">
        <v>9211</v>
      </c>
      <c r="H2439" s="26" t="s">
        <v>182</v>
      </c>
      <c r="L2439" s="16" t="s">
        <v>110</v>
      </c>
      <c r="M2439" s="26" t="s">
        <v>16672</v>
      </c>
      <c r="O2439" s="16" t="s">
        <v>756</v>
      </c>
      <c r="P2439" s="26" t="s">
        <v>198</v>
      </c>
      <c r="R2439" s="16" t="s">
        <v>139</v>
      </c>
      <c r="S2439" s="16" t="s">
        <v>84</v>
      </c>
      <c r="T2439" s="23" t="s">
        <v>32</v>
      </c>
      <c r="W2439" s="20" t="s">
        <v>43</v>
      </c>
      <c r="Z2439" s="24" t="s">
        <v>32</v>
      </c>
      <c r="AA2439" s="24" t="s">
        <v>32</v>
      </c>
      <c r="AB2439" s="24" t="s">
        <v>32</v>
      </c>
      <c r="AC2439" s="24" t="s">
        <v>32</v>
      </c>
      <c r="AD2439" s="25">
        <v>0</v>
      </c>
      <c r="AE2439" s="25">
        <v>0</v>
      </c>
      <c r="AF2439" s="25">
        <v>20385</v>
      </c>
      <c r="AG2439" s="25">
        <v>0</v>
      </c>
      <c r="AH2439" s="25">
        <v>20385</v>
      </c>
      <c r="AI2439" s="16" t="s">
        <v>16671</v>
      </c>
    </row>
    <row r="2440" spans="1:35" x14ac:dyDescent="0.25">
      <c r="A2440" s="17">
        <v>122095</v>
      </c>
      <c r="B2440" s="18">
        <v>1</v>
      </c>
      <c r="C2440" s="16" t="s">
        <v>73</v>
      </c>
      <c r="D2440" s="21">
        <v>42158</v>
      </c>
      <c r="E2440" s="16" t="s">
        <v>9211</v>
      </c>
      <c r="F2440" s="21">
        <v>43476</v>
      </c>
      <c r="G2440" s="16" t="s">
        <v>75</v>
      </c>
      <c r="H2440" s="26" t="s">
        <v>182</v>
      </c>
      <c r="M2440" s="26" t="s">
        <v>16670</v>
      </c>
      <c r="O2440" s="16" t="s">
        <v>151</v>
      </c>
      <c r="P2440" s="26" t="s">
        <v>198</v>
      </c>
      <c r="T2440" s="23" t="s">
        <v>32</v>
      </c>
      <c r="W2440" s="20" t="s">
        <v>43</v>
      </c>
      <c r="Z2440" s="24" t="s">
        <v>32</v>
      </c>
      <c r="AA2440" s="24" t="s">
        <v>32</v>
      </c>
      <c r="AB2440" s="24" t="s">
        <v>32</v>
      </c>
      <c r="AC2440" s="24" t="s">
        <v>32</v>
      </c>
      <c r="AD2440" s="25">
        <v>0</v>
      </c>
      <c r="AE2440" s="25">
        <v>0</v>
      </c>
      <c r="AF2440" s="25">
        <v>253008.15</v>
      </c>
      <c r="AG2440" s="25">
        <v>0</v>
      </c>
      <c r="AH2440" s="25">
        <v>253008.15</v>
      </c>
      <c r="AI2440" s="16" t="s">
        <v>16669</v>
      </c>
    </row>
    <row r="2441" spans="1:35" x14ac:dyDescent="0.25">
      <c r="A2441" s="17">
        <v>122100</v>
      </c>
      <c r="B2441" s="18">
        <v>3</v>
      </c>
      <c r="C2441" s="16" t="s">
        <v>73</v>
      </c>
      <c r="D2441" s="21">
        <v>42158</v>
      </c>
      <c r="E2441" s="16" t="s">
        <v>1987</v>
      </c>
      <c r="F2441" s="21">
        <v>42158</v>
      </c>
      <c r="G2441" s="16" t="s">
        <v>1987</v>
      </c>
      <c r="H2441" s="26" t="s">
        <v>434</v>
      </c>
      <c r="L2441" s="16" t="s">
        <v>110</v>
      </c>
      <c r="M2441" s="26" t="s">
        <v>16668</v>
      </c>
      <c r="O2441" s="16" t="s">
        <v>1612</v>
      </c>
      <c r="T2441" s="23" t="s">
        <v>32</v>
      </c>
      <c r="W2441" s="20" t="s">
        <v>43</v>
      </c>
      <c r="Z2441" s="24" t="s">
        <v>32</v>
      </c>
      <c r="AA2441" s="24" t="s">
        <v>32</v>
      </c>
      <c r="AB2441" s="24" t="s">
        <v>32</v>
      </c>
      <c r="AC2441" s="24" t="s">
        <v>32</v>
      </c>
      <c r="AD2441" s="25">
        <v>0</v>
      </c>
      <c r="AE2441" s="25">
        <v>0</v>
      </c>
      <c r="AF2441" s="25">
        <v>83281.350000000006</v>
      </c>
      <c r="AG2441" s="25">
        <v>0</v>
      </c>
      <c r="AH2441" s="25">
        <v>83281.350000000006</v>
      </c>
      <c r="AI2441" s="16" t="s">
        <v>16667</v>
      </c>
    </row>
    <row r="2442" spans="1:35" ht="30" x14ac:dyDescent="0.25">
      <c r="A2442" s="17">
        <v>122106</v>
      </c>
      <c r="B2442" s="18">
        <v>2</v>
      </c>
      <c r="C2442" s="16" t="s">
        <v>73</v>
      </c>
      <c r="D2442" s="21">
        <v>42159</v>
      </c>
      <c r="E2442" s="16" t="s">
        <v>543</v>
      </c>
      <c r="F2442" s="21">
        <v>44215</v>
      </c>
      <c r="G2442" s="16" t="s">
        <v>75</v>
      </c>
      <c r="H2442" s="26" t="s">
        <v>267</v>
      </c>
      <c r="I2442" s="16" t="s">
        <v>16666</v>
      </c>
      <c r="K2442" s="16" t="s">
        <v>2796</v>
      </c>
      <c r="L2442" s="16" t="s">
        <v>37</v>
      </c>
      <c r="M2442" s="26" t="s">
        <v>16665</v>
      </c>
      <c r="N2442" s="26" t="s">
        <v>16664</v>
      </c>
      <c r="O2442" s="16" t="s">
        <v>60</v>
      </c>
      <c r="P2442" s="26" t="s">
        <v>3298</v>
      </c>
      <c r="R2442" s="16" t="s">
        <v>139</v>
      </c>
      <c r="S2442" s="16" t="s">
        <v>42</v>
      </c>
      <c r="T2442" s="22">
        <v>2.67</v>
      </c>
      <c r="W2442" s="20" t="s">
        <v>43</v>
      </c>
      <c r="X2442" s="16" t="s">
        <v>44</v>
      </c>
      <c r="Z2442" s="24" t="s">
        <v>32</v>
      </c>
      <c r="AA2442" s="24" t="s">
        <v>32</v>
      </c>
      <c r="AB2442" s="24" t="s">
        <v>32</v>
      </c>
      <c r="AC2442" s="24" t="s">
        <v>32</v>
      </c>
      <c r="AD2442" s="25">
        <v>3404</v>
      </c>
      <c r="AE2442" s="25">
        <v>0</v>
      </c>
      <c r="AF2442" s="25">
        <v>698076</v>
      </c>
      <c r="AG2442" s="25">
        <v>0</v>
      </c>
      <c r="AH2442" s="25">
        <v>701480</v>
      </c>
      <c r="AI2442" s="16" t="s">
        <v>16663</v>
      </c>
    </row>
    <row r="2443" spans="1:35" x14ac:dyDescent="0.25">
      <c r="A2443" s="17">
        <v>122109</v>
      </c>
      <c r="B2443" s="18">
        <v>2</v>
      </c>
      <c r="C2443" s="16" t="s">
        <v>474</v>
      </c>
      <c r="D2443" s="21">
        <v>42159</v>
      </c>
      <c r="E2443" s="16" t="s">
        <v>534</v>
      </c>
      <c r="F2443" s="21">
        <v>44281</v>
      </c>
      <c r="G2443" s="16" t="s">
        <v>75</v>
      </c>
      <c r="H2443" s="26" t="s">
        <v>154</v>
      </c>
      <c r="I2443" s="16" t="s">
        <v>3741</v>
      </c>
      <c r="J2443" s="20" t="s">
        <v>116</v>
      </c>
      <c r="L2443" s="16" t="s">
        <v>116</v>
      </c>
      <c r="M2443" s="26" t="s">
        <v>4009</v>
      </c>
      <c r="N2443" s="26" t="s">
        <v>16662</v>
      </c>
      <c r="O2443" s="16" t="s">
        <v>188</v>
      </c>
      <c r="P2443" s="26" t="s">
        <v>443</v>
      </c>
      <c r="Q2443" s="26" t="s">
        <v>16661</v>
      </c>
      <c r="R2443" s="16" t="s">
        <v>139</v>
      </c>
      <c r="S2443" s="16" t="s">
        <v>84</v>
      </c>
      <c r="T2443" s="22">
        <v>11.99</v>
      </c>
      <c r="U2443" s="21">
        <v>42412</v>
      </c>
      <c r="V2443" s="16" t="s">
        <v>3998</v>
      </c>
      <c r="W2443" s="20" t="s">
        <v>43</v>
      </c>
      <c r="X2443" s="16" t="s">
        <v>78</v>
      </c>
      <c r="Z2443" s="24" t="s">
        <v>32</v>
      </c>
      <c r="AA2443" s="24" t="s">
        <v>32</v>
      </c>
      <c r="AB2443" s="24" t="s">
        <v>32</v>
      </c>
      <c r="AC2443" s="24" t="s">
        <v>32</v>
      </c>
      <c r="AD2443" s="25">
        <v>0</v>
      </c>
      <c r="AE2443" s="25">
        <v>0</v>
      </c>
      <c r="AF2443" s="25">
        <v>161000</v>
      </c>
      <c r="AG2443" s="25">
        <v>950000</v>
      </c>
      <c r="AH2443" s="25">
        <v>1111000</v>
      </c>
      <c r="AI2443" s="16" t="s">
        <v>16660</v>
      </c>
    </row>
    <row r="2444" spans="1:35" x14ac:dyDescent="0.25">
      <c r="A2444" s="17">
        <v>122118</v>
      </c>
      <c r="B2444" s="18">
        <v>1</v>
      </c>
      <c r="C2444" s="16" t="s">
        <v>31</v>
      </c>
      <c r="D2444" s="21">
        <v>42160</v>
      </c>
      <c r="E2444" s="16" t="s">
        <v>1314</v>
      </c>
      <c r="F2444" s="21">
        <v>43662</v>
      </c>
      <c r="G2444" s="16" t="s">
        <v>74</v>
      </c>
      <c r="H2444" s="26" t="s">
        <v>196</v>
      </c>
      <c r="I2444" s="16" t="s">
        <v>1767</v>
      </c>
      <c r="J2444" s="20" t="s">
        <v>116</v>
      </c>
      <c r="L2444" s="16" t="s">
        <v>116</v>
      </c>
      <c r="M2444" s="26" t="s">
        <v>16659</v>
      </c>
      <c r="N2444" s="26" t="s">
        <v>16658</v>
      </c>
      <c r="O2444" s="16" t="s">
        <v>632</v>
      </c>
      <c r="P2444" s="26" t="s">
        <v>1810</v>
      </c>
      <c r="R2444" s="16" t="s">
        <v>139</v>
      </c>
      <c r="S2444" s="16" t="s">
        <v>42</v>
      </c>
      <c r="T2444" s="22">
        <v>0.27500000000000002</v>
      </c>
      <c r="U2444" s="21">
        <v>43637</v>
      </c>
      <c r="W2444" s="20" t="s">
        <v>43</v>
      </c>
      <c r="X2444" s="16" t="s">
        <v>78</v>
      </c>
      <c r="Z2444" s="24" t="s">
        <v>32</v>
      </c>
      <c r="AA2444" s="24" t="s">
        <v>32</v>
      </c>
      <c r="AB2444" s="24" t="s">
        <v>32</v>
      </c>
      <c r="AC2444" s="24" t="s">
        <v>32</v>
      </c>
      <c r="AD2444" s="25">
        <v>154400</v>
      </c>
      <c r="AE2444" s="25">
        <v>119000</v>
      </c>
      <c r="AF2444" s="25">
        <v>1704100</v>
      </c>
      <c r="AG2444" s="25">
        <v>0</v>
      </c>
      <c r="AH2444" s="25">
        <v>1977500</v>
      </c>
      <c r="AI2444" s="16" t="s">
        <v>16657</v>
      </c>
    </row>
    <row r="2445" spans="1:35" ht="120" x14ac:dyDescent="0.25">
      <c r="A2445" s="17">
        <v>122121</v>
      </c>
      <c r="B2445" s="18">
        <v>3</v>
      </c>
      <c r="C2445" s="16" t="s">
        <v>73</v>
      </c>
      <c r="D2445" s="21">
        <v>42160</v>
      </c>
      <c r="E2445" s="16" t="s">
        <v>1530</v>
      </c>
      <c r="F2445" s="21">
        <v>44215</v>
      </c>
      <c r="G2445" s="16" t="s">
        <v>75</v>
      </c>
      <c r="H2445" s="26" t="s">
        <v>173</v>
      </c>
      <c r="I2445" s="16" t="s">
        <v>468</v>
      </c>
      <c r="J2445" s="20" t="s">
        <v>116</v>
      </c>
      <c r="L2445" s="16" t="s">
        <v>116</v>
      </c>
      <c r="M2445" s="26" t="s">
        <v>2304</v>
      </c>
      <c r="N2445" s="26" t="s">
        <v>2305</v>
      </c>
      <c r="O2445" s="16" t="s">
        <v>60</v>
      </c>
      <c r="P2445" s="26" t="s">
        <v>67</v>
      </c>
      <c r="T2445" s="22">
        <v>0.24</v>
      </c>
      <c r="W2445" s="20" t="s">
        <v>43</v>
      </c>
      <c r="X2445" s="16" t="s">
        <v>140</v>
      </c>
      <c r="Z2445" s="25">
        <v>3600</v>
      </c>
      <c r="AA2445" s="25">
        <v>0</v>
      </c>
      <c r="AB2445" s="25">
        <v>149468</v>
      </c>
      <c r="AC2445" s="25">
        <v>0</v>
      </c>
      <c r="AD2445" s="25">
        <v>37650</v>
      </c>
      <c r="AE2445" s="25">
        <v>0</v>
      </c>
      <c r="AF2445" s="25">
        <v>891907</v>
      </c>
      <c r="AG2445" s="25">
        <v>0</v>
      </c>
      <c r="AH2445" s="25">
        <v>929557</v>
      </c>
      <c r="AI2445" s="16" t="s">
        <v>2306</v>
      </c>
    </row>
    <row r="2446" spans="1:35" x14ac:dyDescent="0.25">
      <c r="A2446" s="17">
        <v>122125</v>
      </c>
      <c r="B2446" s="18">
        <v>4</v>
      </c>
      <c r="C2446" s="16" t="s">
        <v>73</v>
      </c>
      <c r="D2446" s="21">
        <v>42163</v>
      </c>
      <c r="E2446" s="16" t="s">
        <v>9211</v>
      </c>
      <c r="F2446" s="21">
        <v>43475</v>
      </c>
      <c r="G2446" s="16" t="s">
        <v>75</v>
      </c>
      <c r="H2446" s="26" t="s">
        <v>326</v>
      </c>
      <c r="M2446" s="26" t="s">
        <v>16656</v>
      </c>
      <c r="O2446" s="16" t="s">
        <v>151</v>
      </c>
      <c r="P2446" s="26" t="s">
        <v>198</v>
      </c>
      <c r="T2446" s="23" t="s">
        <v>32</v>
      </c>
      <c r="W2446" s="20" t="s">
        <v>43</v>
      </c>
      <c r="Z2446" s="24" t="s">
        <v>32</v>
      </c>
      <c r="AA2446" s="24" t="s">
        <v>32</v>
      </c>
      <c r="AB2446" s="24" t="s">
        <v>32</v>
      </c>
      <c r="AC2446" s="24" t="s">
        <v>32</v>
      </c>
      <c r="AD2446" s="25">
        <v>0</v>
      </c>
      <c r="AE2446" s="25">
        <v>0</v>
      </c>
      <c r="AF2446" s="25">
        <v>104173.65</v>
      </c>
      <c r="AG2446" s="25">
        <v>0</v>
      </c>
      <c r="AH2446" s="25">
        <v>104173.65</v>
      </c>
      <c r="AI2446" s="16" t="s">
        <v>16655</v>
      </c>
    </row>
    <row r="2447" spans="1:35" x14ac:dyDescent="0.25">
      <c r="A2447" s="17">
        <v>122126</v>
      </c>
      <c r="B2447" s="18">
        <v>4</v>
      </c>
      <c r="C2447" s="16" t="s">
        <v>73</v>
      </c>
      <c r="D2447" s="21">
        <v>42163</v>
      </c>
      <c r="E2447" s="16" t="s">
        <v>9211</v>
      </c>
      <c r="F2447" s="21">
        <v>43474</v>
      </c>
      <c r="G2447" s="16" t="s">
        <v>75</v>
      </c>
      <c r="H2447" s="26" t="s">
        <v>126</v>
      </c>
      <c r="M2447" s="26" t="s">
        <v>16654</v>
      </c>
      <c r="O2447" s="16" t="s">
        <v>151</v>
      </c>
      <c r="P2447" s="26" t="s">
        <v>198</v>
      </c>
      <c r="T2447" s="23" t="s">
        <v>32</v>
      </c>
      <c r="W2447" s="20" t="s">
        <v>43</v>
      </c>
      <c r="Z2447" s="24" t="s">
        <v>32</v>
      </c>
      <c r="AA2447" s="24" t="s">
        <v>32</v>
      </c>
      <c r="AB2447" s="24" t="s">
        <v>32</v>
      </c>
      <c r="AC2447" s="24" t="s">
        <v>32</v>
      </c>
      <c r="AD2447" s="25">
        <v>0</v>
      </c>
      <c r="AE2447" s="25">
        <v>0</v>
      </c>
      <c r="AF2447" s="25">
        <v>812648.25</v>
      </c>
      <c r="AG2447" s="25">
        <v>0</v>
      </c>
      <c r="AH2447" s="25">
        <v>812648.25</v>
      </c>
      <c r="AI2447" s="16" t="s">
        <v>16653</v>
      </c>
    </row>
    <row r="2448" spans="1:35" x14ac:dyDescent="0.25">
      <c r="A2448" s="17">
        <v>122128</v>
      </c>
      <c r="B2448" s="18">
        <v>4</v>
      </c>
      <c r="C2448" s="16" t="s">
        <v>73</v>
      </c>
      <c r="D2448" s="21">
        <v>42163</v>
      </c>
      <c r="E2448" s="16" t="s">
        <v>9211</v>
      </c>
      <c r="F2448" s="21">
        <v>43475</v>
      </c>
      <c r="G2448" s="16" t="s">
        <v>75</v>
      </c>
      <c r="H2448" s="26" t="s">
        <v>92</v>
      </c>
      <c r="M2448" s="26" t="s">
        <v>16652</v>
      </c>
      <c r="O2448" s="16" t="s">
        <v>151</v>
      </c>
      <c r="P2448" s="26" t="s">
        <v>198</v>
      </c>
      <c r="T2448" s="23" t="s">
        <v>32</v>
      </c>
      <c r="W2448" s="20" t="s">
        <v>43</v>
      </c>
      <c r="Z2448" s="24" t="s">
        <v>32</v>
      </c>
      <c r="AA2448" s="24" t="s">
        <v>32</v>
      </c>
      <c r="AB2448" s="24" t="s">
        <v>32</v>
      </c>
      <c r="AC2448" s="24" t="s">
        <v>32</v>
      </c>
      <c r="AD2448" s="25">
        <v>0</v>
      </c>
      <c r="AE2448" s="25">
        <v>0</v>
      </c>
      <c r="AF2448" s="25">
        <v>65520</v>
      </c>
      <c r="AG2448" s="25">
        <v>0</v>
      </c>
      <c r="AH2448" s="25">
        <v>65520</v>
      </c>
      <c r="AI2448" s="16" t="s">
        <v>16651</v>
      </c>
    </row>
    <row r="2449" spans="1:35" x14ac:dyDescent="0.25">
      <c r="A2449" s="17">
        <v>122135</v>
      </c>
      <c r="B2449" s="18">
        <v>4</v>
      </c>
      <c r="C2449" s="16" t="s">
        <v>73</v>
      </c>
      <c r="D2449" s="21">
        <v>42172</v>
      </c>
      <c r="E2449" s="16" t="s">
        <v>819</v>
      </c>
      <c r="F2449" s="21">
        <v>44287</v>
      </c>
      <c r="G2449" s="16" t="s">
        <v>82</v>
      </c>
      <c r="H2449" s="26" t="s">
        <v>270</v>
      </c>
      <c r="I2449" s="16" t="s">
        <v>2307</v>
      </c>
      <c r="K2449" s="16" t="s">
        <v>2308</v>
      </c>
      <c r="L2449" s="16" t="s">
        <v>37</v>
      </c>
      <c r="M2449" s="26" t="s">
        <v>2309</v>
      </c>
      <c r="O2449" s="16" t="s">
        <v>53</v>
      </c>
      <c r="P2449" s="26" t="s">
        <v>40</v>
      </c>
      <c r="R2449" s="16" t="s">
        <v>41</v>
      </c>
      <c r="S2449" s="16" t="s">
        <v>42</v>
      </c>
      <c r="T2449" s="22">
        <v>1.4999999999999999E-2</v>
      </c>
      <c r="U2449" s="21">
        <v>45884</v>
      </c>
      <c r="W2449" s="20" t="s">
        <v>43</v>
      </c>
      <c r="X2449" s="16" t="s">
        <v>44</v>
      </c>
      <c r="Y2449" s="26" t="s">
        <v>2310</v>
      </c>
      <c r="Z2449" s="25">
        <v>120700</v>
      </c>
      <c r="AA2449" s="25">
        <v>0</v>
      </c>
      <c r="AB2449" s="25">
        <v>0</v>
      </c>
      <c r="AC2449" s="25">
        <v>0</v>
      </c>
      <c r="AD2449" s="25">
        <v>170700</v>
      </c>
      <c r="AE2449" s="25">
        <v>0</v>
      </c>
      <c r="AF2449" s="25">
        <v>0</v>
      </c>
      <c r="AG2449" s="25">
        <v>0</v>
      </c>
      <c r="AH2449" s="25">
        <v>170700</v>
      </c>
      <c r="AI2449" s="16" t="s">
        <v>2311</v>
      </c>
    </row>
    <row r="2450" spans="1:35" x14ac:dyDescent="0.25">
      <c r="A2450" s="17">
        <v>122136</v>
      </c>
      <c r="B2450" s="18">
        <v>4</v>
      </c>
      <c r="C2450" s="16" t="s">
        <v>73</v>
      </c>
      <c r="D2450" s="21">
        <v>42173</v>
      </c>
      <c r="E2450" s="16" t="s">
        <v>9211</v>
      </c>
      <c r="F2450" s="21">
        <v>42173</v>
      </c>
      <c r="G2450" s="16" t="s">
        <v>9211</v>
      </c>
      <c r="H2450" s="26" t="s">
        <v>349</v>
      </c>
      <c r="L2450" s="16" t="s">
        <v>110</v>
      </c>
      <c r="M2450" s="26" t="s">
        <v>16650</v>
      </c>
      <c r="O2450" s="16" t="s">
        <v>756</v>
      </c>
      <c r="P2450" s="26" t="s">
        <v>198</v>
      </c>
      <c r="R2450" s="16" t="s">
        <v>139</v>
      </c>
      <c r="S2450" s="16" t="s">
        <v>84</v>
      </c>
      <c r="T2450" s="23" t="s">
        <v>32</v>
      </c>
      <c r="W2450" s="20" t="s">
        <v>43</v>
      </c>
      <c r="Z2450" s="24" t="s">
        <v>32</v>
      </c>
      <c r="AA2450" s="24" t="s">
        <v>32</v>
      </c>
      <c r="AB2450" s="24" t="s">
        <v>32</v>
      </c>
      <c r="AC2450" s="24" t="s">
        <v>32</v>
      </c>
      <c r="AD2450" s="25">
        <v>0</v>
      </c>
      <c r="AE2450" s="25">
        <v>0</v>
      </c>
      <c r="AF2450" s="25">
        <v>36963</v>
      </c>
      <c r="AG2450" s="25">
        <v>0</v>
      </c>
      <c r="AH2450" s="25">
        <v>36963</v>
      </c>
      <c r="AI2450" s="16" t="s">
        <v>16649</v>
      </c>
    </row>
    <row r="2451" spans="1:35" x14ac:dyDescent="0.25">
      <c r="A2451" s="17">
        <v>122137</v>
      </c>
      <c r="B2451" s="18">
        <v>4</v>
      </c>
      <c r="C2451" s="16" t="s">
        <v>73</v>
      </c>
      <c r="D2451" s="21">
        <v>42173</v>
      </c>
      <c r="E2451" s="16" t="s">
        <v>9211</v>
      </c>
      <c r="F2451" s="21">
        <v>43474</v>
      </c>
      <c r="G2451" s="16" t="s">
        <v>75</v>
      </c>
      <c r="H2451" s="26" t="s">
        <v>349</v>
      </c>
      <c r="M2451" s="26" t="s">
        <v>16648</v>
      </c>
      <c r="O2451" s="16" t="s">
        <v>151</v>
      </c>
      <c r="P2451" s="26" t="s">
        <v>198</v>
      </c>
      <c r="T2451" s="23" t="s">
        <v>32</v>
      </c>
      <c r="W2451" s="20" t="s">
        <v>43</v>
      </c>
      <c r="Z2451" s="24" t="s">
        <v>32</v>
      </c>
      <c r="AA2451" s="24" t="s">
        <v>32</v>
      </c>
      <c r="AB2451" s="24" t="s">
        <v>32</v>
      </c>
      <c r="AC2451" s="24" t="s">
        <v>32</v>
      </c>
      <c r="AD2451" s="25">
        <v>0</v>
      </c>
      <c r="AE2451" s="25">
        <v>0</v>
      </c>
      <c r="AF2451" s="25">
        <v>175159.35</v>
      </c>
      <c r="AG2451" s="25">
        <v>0</v>
      </c>
      <c r="AH2451" s="25">
        <v>175159.35</v>
      </c>
      <c r="AI2451" s="16" t="s">
        <v>16647</v>
      </c>
    </row>
    <row r="2452" spans="1:35" x14ac:dyDescent="0.25">
      <c r="A2452" s="17">
        <v>122139</v>
      </c>
      <c r="B2452" s="18">
        <v>1</v>
      </c>
      <c r="C2452" s="16" t="s">
        <v>73</v>
      </c>
      <c r="D2452" s="21">
        <v>42173</v>
      </c>
      <c r="E2452" s="16" t="s">
        <v>9211</v>
      </c>
      <c r="F2452" s="21">
        <v>43476</v>
      </c>
      <c r="G2452" s="16" t="s">
        <v>75</v>
      </c>
      <c r="H2452" s="26" t="s">
        <v>182</v>
      </c>
      <c r="M2452" s="26" t="s">
        <v>16646</v>
      </c>
      <c r="O2452" s="16" t="s">
        <v>151</v>
      </c>
      <c r="P2452" s="26" t="s">
        <v>198</v>
      </c>
      <c r="T2452" s="23" t="s">
        <v>32</v>
      </c>
      <c r="W2452" s="20" t="s">
        <v>43</v>
      </c>
      <c r="Z2452" s="24" t="s">
        <v>32</v>
      </c>
      <c r="AA2452" s="24" t="s">
        <v>32</v>
      </c>
      <c r="AB2452" s="24" t="s">
        <v>32</v>
      </c>
      <c r="AC2452" s="24" t="s">
        <v>32</v>
      </c>
      <c r="AD2452" s="25">
        <v>0</v>
      </c>
      <c r="AE2452" s="25">
        <v>0</v>
      </c>
      <c r="AF2452" s="25">
        <v>195560.66</v>
      </c>
      <c r="AG2452" s="25">
        <v>0</v>
      </c>
      <c r="AH2452" s="25">
        <v>195560.66</v>
      </c>
      <c r="AI2452" s="16" t="s">
        <v>16645</v>
      </c>
    </row>
    <row r="2453" spans="1:35" x14ac:dyDescent="0.25">
      <c r="A2453" s="17">
        <v>122143</v>
      </c>
      <c r="B2453" s="18">
        <v>2</v>
      </c>
      <c r="C2453" s="16" t="s">
        <v>474</v>
      </c>
      <c r="D2453" s="21">
        <v>42174</v>
      </c>
      <c r="E2453" s="16" t="s">
        <v>142</v>
      </c>
      <c r="F2453" s="21">
        <v>44089</v>
      </c>
      <c r="G2453" s="16" t="s">
        <v>32</v>
      </c>
      <c r="H2453" s="26" t="s">
        <v>154</v>
      </c>
      <c r="I2453" s="16" t="s">
        <v>3741</v>
      </c>
      <c r="J2453" s="20" t="s">
        <v>116</v>
      </c>
      <c r="L2453" s="16" t="s">
        <v>116</v>
      </c>
      <c r="M2453" s="26" t="s">
        <v>16644</v>
      </c>
      <c r="O2453" s="16" t="s">
        <v>179</v>
      </c>
      <c r="P2453" s="26" t="s">
        <v>79</v>
      </c>
      <c r="R2453" s="16" t="s">
        <v>41</v>
      </c>
      <c r="S2453" s="16" t="s">
        <v>84</v>
      </c>
      <c r="T2453" s="22">
        <v>0.01</v>
      </c>
      <c r="U2453" s="21">
        <v>43812</v>
      </c>
      <c r="W2453" s="20" t="s">
        <v>43</v>
      </c>
      <c r="X2453" s="16" t="s">
        <v>78</v>
      </c>
      <c r="Y2453" s="26" t="s">
        <v>16643</v>
      </c>
      <c r="Z2453" s="24" t="s">
        <v>32</v>
      </c>
      <c r="AA2453" s="24" t="s">
        <v>32</v>
      </c>
      <c r="AB2453" s="24" t="s">
        <v>32</v>
      </c>
      <c r="AC2453" s="24" t="s">
        <v>32</v>
      </c>
      <c r="AD2453" s="25">
        <v>0</v>
      </c>
      <c r="AE2453" s="25">
        <v>0</v>
      </c>
      <c r="AF2453" s="25">
        <v>1058615</v>
      </c>
      <c r="AG2453" s="25">
        <v>0</v>
      </c>
      <c r="AH2453" s="25">
        <v>1058615</v>
      </c>
      <c r="AI2453" s="16" t="s">
        <v>16642</v>
      </c>
    </row>
    <row r="2454" spans="1:35" x14ac:dyDescent="0.25">
      <c r="A2454" s="17">
        <v>122145</v>
      </c>
      <c r="B2454" s="18">
        <v>2</v>
      </c>
      <c r="C2454" s="16" t="s">
        <v>47</v>
      </c>
      <c r="D2454" s="21">
        <v>42177</v>
      </c>
      <c r="E2454" s="16" t="s">
        <v>33</v>
      </c>
      <c r="F2454" s="21">
        <v>44229</v>
      </c>
      <c r="G2454" s="16" t="s">
        <v>109</v>
      </c>
      <c r="H2454" s="26" t="s">
        <v>286</v>
      </c>
      <c r="I2454" s="16" t="s">
        <v>2312</v>
      </c>
      <c r="K2454" s="16" t="s">
        <v>2313</v>
      </c>
      <c r="L2454" s="16" t="s">
        <v>37</v>
      </c>
      <c r="M2454" s="26" t="s">
        <v>2314</v>
      </c>
      <c r="O2454" s="16" t="s">
        <v>39</v>
      </c>
      <c r="P2454" s="26" t="s">
        <v>40</v>
      </c>
      <c r="T2454" s="22">
        <v>0.01</v>
      </c>
      <c r="W2454" s="20" t="s">
        <v>43</v>
      </c>
      <c r="X2454" s="16" t="s">
        <v>44</v>
      </c>
      <c r="Z2454" s="25">
        <v>0</v>
      </c>
      <c r="AA2454" s="25">
        <v>0</v>
      </c>
      <c r="AB2454" s="25">
        <v>39366.28</v>
      </c>
      <c r="AC2454" s="25">
        <v>0</v>
      </c>
      <c r="AD2454" s="25">
        <v>0</v>
      </c>
      <c r="AE2454" s="25">
        <v>0</v>
      </c>
      <c r="AF2454" s="25">
        <v>432053.87</v>
      </c>
      <c r="AG2454" s="25">
        <v>0</v>
      </c>
      <c r="AH2454" s="25">
        <v>432053.87</v>
      </c>
      <c r="AI2454" s="16" t="s">
        <v>2315</v>
      </c>
    </row>
    <row r="2455" spans="1:35" ht="45" x14ac:dyDescent="0.25">
      <c r="A2455" s="17">
        <v>122148</v>
      </c>
      <c r="B2455" s="18">
        <v>4</v>
      </c>
      <c r="C2455" s="16" t="s">
        <v>73</v>
      </c>
      <c r="D2455" s="21">
        <v>42177</v>
      </c>
      <c r="E2455" s="16" t="s">
        <v>2316</v>
      </c>
      <c r="F2455" s="21">
        <v>44215</v>
      </c>
      <c r="G2455" s="16" t="s">
        <v>75</v>
      </c>
      <c r="H2455" s="26" t="s">
        <v>126</v>
      </c>
      <c r="I2455" s="16" t="s">
        <v>468</v>
      </c>
      <c r="J2455" s="20" t="s">
        <v>116</v>
      </c>
      <c r="L2455" s="16" t="s">
        <v>116</v>
      </c>
      <c r="M2455" s="26" t="s">
        <v>2317</v>
      </c>
      <c r="N2455" s="26" t="s">
        <v>2318</v>
      </c>
      <c r="O2455" s="16" t="s">
        <v>60</v>
      </c>
      <c r="P2455" s="26" t="s">
        <v>1434</v>
      </c>
      <c r="T2455" s="22">
        <v>0.49</v>
      </c>
      <c r="W2455" s="20" t="s">
        <v>43</v>
      </c>
      <c r="X2455" s="16" t="s">
        <v>78</v>
      </c>
      <c r="Z2455" s="25">
        <v>36670</v>
      </c>
      <c r="AA2455" s="25">
        <v>0</v>
      </c>
      <c r="AB2455" s="25">
        <v>0</v>
      </c>
      <c r="AC2455" s="25">
        <v>0</v>
      </c>
      <c r="AD2455" s="25">
        <v>66670</v>
      </c>
      <c r="AE2455" s="25">
        <v>0</v>
      </c>
      <c r="AF2455" s="25">
        <v>0</v>
      </c>
      <c r="AG2455" s="25">
        <v>0</v>
      </c>
      <c r="AH2455" s="25">
        <v>66670</v>
      </c>
      <c r="AI2455" s="16" t="s">
        <v>2319</v>
      </c>
    </row>
    <row r="2456" spans="1:35" x14ac:dyDescent="0.25">
      <c r="A2456" s="17">
        <v>122156</v>
      </c>
      <c r="B2456" s="18">
        <v>1</v>
      </c>
      <c r="C2456" s="16" t="s">
        <v>73</v>
      </c>
      <c r="D2456" s="21">
        <v>42180</v>
      </c>
      <c r="E2456" s="16" t="s">
        <v>819</v>
      </c>
      <c r="F2456" s="21">
        <v>43712</v>
      </c>
      <c r="G2456" s="16" t="s">
        <v>543</v>
      </c>
      <c r="H2456" s="26" t="s">
        <v>182</v>
      </c>
      <c r="K2456" s="16" t="s">
        <v>16641</v>
      </c>
      <c r="L2456" s="16" t="s">
        <v>37</v>
      </c>
      <c r="M2456" s="26" t="s">
        <v>16640</v>
      </c>
      <c r="N2456" s="26" t="s">
        <v>16639</v>
      </c>
      <c r="O2456" s="16" t="s">
        <v>53</v>
      </c>
      <c r="P2456" s="26" t="s">
        <v>40</v>
      </c>
      <c r="R2456" s="16" t="s">
        <v>41</v>
      </c>
      <c r="S2456" s="16" t="s">
        <v>42</v>
      </c>
      <c r="T2456" s="22">
        <v>3.5000000000000003E-2</v>
      </c>
      <c r="U2456" s="21">
        <v>44792</v>
      </c>
      <c r="W2456" s="20" t="s">
        <v>43</v>
      </c>
      <c r="X2456" s="16" t="s">
        <v>78</v>
      </c>
      <c r="Y2456" s="26" t="s">
        <v>16638</v>
      </c>
      <c r="Z2456" s="24" t="s">
        <v>32</v>
      </c>
      <c r="AA2456" s="24" t="s">
        <v>32</v>
      </c>
      <c r="AB2456" s="24" t="s">
        <v>32</v>
      </c>
      <c r="AC2456" s="24" t="s">
        <v>32</v>
      </c>
      <c r="AD2456" s="25">
        <v>272300.7</v>
      </c>
      <c r="AE2456" s="25">
        <v>0</v>
      </c>
      <c r="AF2456" s="25">
        <v>0</v>
      </c>
      <c r="AG2456" s="25">
        <v>0</v>
      </c>
      <c r="AH2456" s="25">
        <v>272300.7</v>
      </c>
      <c r="AI2456" s="16" t="s">
        <v>16637</v>
      </c>
    </row>
    <row r="2457" spans="1:35" ht="30" x14ac:dyDescent="0.25">
      <c r="A2457" s="17">
        <v>122160</v>
      </c>
      <c r="B2457" s="18">
        <v>3</v>
      </c>
      <c r="C2457" s="16" t="s">
        <v>73</v>
      </c>
      <c r="D2457" s="21">
        <v>42181</v>
      </c>
      <c r="E2457" s="16" t="s">
        <v>142</v>
      </c>
      <c r="F2457" s="21">
        <v>43474</v>
      </c>
      <c r="G2457" s="16" t="s">
        <v>75</v>
      </c>
      <c r="H2457" s="26" t="s">
        <v>98</v>
      </c>
      <c r="M2457" s="26" t="s">
        <v>16636</v>
      </c>
      <c r="N2457" s="26" t="s">
        <v>16635</v>
      </c>
      <c r="O2457" s="16" t="s">
        <v>78</v>
      </c>
      <c r="P2457" s="26" t="s">
        <v>16634</v>
      </c>
      <c r="T2457" s="23" t="s">
        <v>32</v>
      </c>
      <c r="W2457" s="20" t="s">
        <v>43</v>
      </c>
      <c r="Z2457" s="24" t="s">
        <v>32</v>
      </c>
      <c r="AA2457" s="24" t="s">
        <v>32</v>
      </c>
      <c r="AB2457" s="24" t="s">
        <v>32</v>
      </c>
      <c r="AC2457" s="24" t="s">
        <v>32</v>
      </c>
      <c r="AD2457" s="25">
        <v>30900</v>
      </c>
      <c r="AE2457" s="25">
        <v>0</v>
      </c>
      <c r="AF2457" s="25">
        <v>0</v>
      </c>
      <c r="AG2457" s="25">
        <v>0</v>
      </c>
      <c r="AH2457" s="25">
        <v>30900</v>
      </c>
      <c r="AI2457" s="16" t="s">
        <v>16633</v>
      </c>
    </row>
    <row r="2458" spans="1:35" x14ac:dyDescent="0.25">
      <c r="A2458" s="17">
        <v>122163</v>
      </c>
      <c r="B2458" s="18">
        <v>6</v>
      </c>
      <c r="C2458" s="16" t="s">
        <v>73</v>
      </c>
      <c r="D2458" s="21">
        <v>42184</v>
      </c>
      <c r="E2458" s="16" t="s">
        <v>105</v>
      </c>
      <c r="F2458" s="21">
        <v>43818</v>
      </c>
      <c r="G2458" s="16" t="s">
        <v>108</v>
      </c>
      <c r="H2458" s="26" t="s">
        <v>76</v>
      </c>
      <c r="M2458" s="26" t="s">
        <v>16632</v>
      </c>
      <c r="O2458" s="16" t="s">
        <v>78</v>
      </c>
      <c r="P2458" s="26" t="s">
        <v>890</v>
      </c>
      <c r="T2458" s="22">
        <v>0</v>
      </c>
      <c r="W2458" s="20" t="s">
        <v>43</v>
      </c>
      <c r="Z2458" s="24" t="s">
        <v>32</v>
      </c>
      <c r="AA2458" s="24" t="s">
        <v>32</v>
      </c>
      <c r="AB2458" s="24" t="s">
        <v>32</v>
      </c>
      <c r="AC2458" s="24" t="s">
        <v>32</v>
      </c>
      <c r="AD2458" s="25">
        <v>0</v>
      </c>
      <c r="AE2458" s="25">
        <v>0</v>
      </c>
      <c r="AF2458" s="25">
        <v>0</v>
      </c>
      <c r="AG2458" s="25">
        <v>0</v>
      </c>
      <c r="AH2458" s="25">
        <v>125000</v>
      </c>
    </row>
    <row r="2459" spans="1:35" x14ac:dyDescent="0.25">
      <c r="A2459" s="17">
        <v>122163.01</v>
      </c>
      <c r="B2459" s="18">
        <v>6</v>
      </c>
      <c r="C2459" s="16" t="s">
        <v>73</v>
      </c>
      <c r="D2459" s="21">
        <v>43497</v>
      </c>
      <c r="E2459" s="16" t="s">
        <v>74</v>
      </c>
      <c r="F2459" s="21">
        <v>43531</v>
      </c>
      <c r="G2459" s="16" t="s">
        <v>81</v>
      </c>
      <c r="H2459" s="26" t="s">
        <v>76</v>
      </c>
      <c r="M2459" s="26" t="s">
        <v>16631</v>
      </c>
      <c r="O2459" s="16" t="s">
        <v>78</v>
      </c>
      <c r="P2459" s="26" t="s">
        <v>890</v>
      </c>
      <c r="T2459" s="22">
        <v>0</v>
      </c>
      <c r="W2459" s="20" t="s">
        <v>43</v>
      </c>
      <c r="Z2459" s="24" t="s">
        <v>32</v>
      </c>
      <c r="AA2459" s="24" t="s">
        <v>32</v>
      </c>
      <c r="AB2459" s="24" t="s">
        <v>32</v>
      </c>
      <c r="AC2459" s="24" t="s">
        <v>32</v>
      </c>
      <c r="AD2459" s="25">
        <v>0</v>
      </c>
      <c r="AE2459" s="25">
        <v>0</v>
      </c>
      <c r="AF2459" s="25">
        <v>0</v>
      </c>
      <c r="AG2459" s="25">
        <v>0</v>
      </c>
      <c r="AH2459" s="25">
        <v>125000</v>
      </c>
    </row>
    <row r="2460" spans="1:35" x14ac:dyDescent="0.25">
      <c r="A2460" s="17">
        <v>122163.02</v>
      </c>
      <c r="B2460" s="18">
        <v>6</v>
      </c>
      <c r="C2460" s="16" t="s">
        <v>73</v>
      </c>
      <c r="D2460" s="21">
        <v>43816</v>
      </c>
      <c r="E2460" s="16" t="s">
        <v>74</v>
      </c>
      <c r="F2460" s="21">
        <v>43816</v>
      </c>
      <c r="G2460" s="16" t="s">
        <v>74</v>
      </c>
      <c r="H2460" s="26" t="s">
        <v>76</v>
      </c>
      <c r="M2460" s="26" t="s">
        <v>16630</v>
      </c>
      <c r="O2460" s="16" t="s">
        <v>78</v>
      </c>
      <c r="P2460" s="26" t="s">
        <v>890</v>
      </c>
      <c r="T2460" s="22">
        <v>0</v>
      </c>
      <c r="W2460" s="20" t="s">
        <v>43</v>
      </c>
      <c r="Z2460" s="24" t="s">
        <v>32</v>
      </c>
      <c r="AA2460" s="24" t="s">
        <v>32</v>
      </c>
      <c r="AB2460" s="24" t="s">
        <v>32</v>
      </c>
      <c r="AC2460" s="24" t="s">
        <v>32</v>
      </c>
      <c r="AD2460" s="25">
        <v>125000</v>
      </c>
      <c r="AE2460" s="25">
        <v>0</v>
      </c>
      <c r="AF2460" s="25">
        <v>0</v>
      </c>
      <c r="AG2460" s="25">
        <v>0</v>
      </c>
      <c r="AH2460" s="25">
        <v>125000</v>
      </c>
    </row>
    <row r="2461" spans="1:35" x14ac:dyDescent="0.25">
      <c r="A2461" s="17">
        <v>122188</v>
      </c>
      <c r="B2461" s="18">
        <v>2</v>
      </c>
      <c r="C2461" s="16" t="s">
        <v>47</v>
      </c>
      <c r="D2461" s="21">
        <v>42187</v>
      </c>
      <c r="E2461" s="16" t="s">
        <v>33</v>
      </c>
      <c r="F2461" s="21">
        <v>44089</v>
      </c>
      <c r="G2461" s="16" t="s">
        <v>33</v>
      </c>
      <c r="H2461" s="26" t="s">
        <v>797</v>
      </c>
      <c r="I2461" s="16" t="s">
        <v>2320</v>
      </c>
      <c r="K2461" s="16" t="s">
        <v>2321</v>
      </c>
      <c r="L2461" s="16" t="s">
        <v>37</v>
      </c>
      <c r="M2461" s="26" t="s">
        <v>2322</v>
      </c>
      <c r="O2461" s="16" t="s">
        <v>1149</v>
      </c>
      <c r="P2461" s="26" t="s">
        <v>188</v>
      </c>
      <c r="T2461" s="22">
        <v>1.159</v>
      </c>
      <c r="W2461" s="20" t="s">
        <v>43</v>
      </c>
      <c r="X2461" s="16" t="s">
        <v>44</v>
      </c>
      <c r="Z2461" s="25">
        <v>0</v>
      </c>
      <c r="AA2461" s="25">
        <v>0</v>
      </c>
      <c r="AB2461" s="25">
        <v>0</v>
      </c>
      <c r="AC2461" s="25">
        <v>190.17</v>
      </c>
      <c r="AD2461" s="25">
        <v>0</v>
      </c>
      <c r="AE2461" s="25">
        <v>0</v>
      </c>
      <c r="AF2461" s="25">
        <v>0</v>
      </c>
      <c r="AG2461" s="25">
        <v>154446.81</v>
      </c>
      <c r="AH2461" s="25">
        <v>154446.81</v>
      </c>
      <c r="AI2461" s="16" t="s">
        <v>2323</v>
      </c>
    </row>
    <row r="2462" spans="1:35" x14ac:dyDescent="0.25">
      <c r="A2462" s="17">
        <v>122220</v>
      </c>
      <c r="B2462" s="18">
        <v>3</v>
      </c>
      <c r="C2462" s="16" t="s">
        <v>73</v>
      </c>
      <c r="D2462" s="21">
        <v>42200</v>
      </c>
      <c r="E2462" s="16" t="s">
        <v>9211</v>
      </c>
      <c r="F2462" s="21">
        <v>42200</v>
      </c>
      <c r="G2462" s="16" t="s">
        <v>9211</v>
      </c>
      <c r="H2462" s="26" t="s">
        <v>98</v>
      </c>
      <c r="L2462" s="16" t="s">
        <v>110</v>
      </c>
      <c r="M2462" s="26" t="s">
        <v>16629</v>
      </c>
      <c r="O2462" s="16" t="s">
        <v>756</v>
      </c>
      <c r="P2462" s="26" t="s">
        <v>198</v>
      </c>
      <c r="R2462" s="16" t="s">
        <v>139</v>
      </c>
      <c r="S2462" s="16" t="s">
        <v>84</v>
      </c>
      <c r="T2462" s="23" t="s">
        <v>32</v>
      </c>
      <c r="W2462" s="20" t="s">
        <v>43</v>
      </c>
      <c r="Z2462" s="24" t="s">
        <v>32</v>
      </c>
      <c r="AA2462" s="24" t="s">
        <v>32</v>
      </c>
      <c r="AB2462" s="24" t="s">
        <v>32</v>
      </c>
      <c r="AC2462" s="24" t="s">
        <v>32</v>
      </c>
      <c r="AD2462" s="25">
        <v>0</v>
      </c>
      <c r="AE2462" s="25">
        <v>0</v>
      </c>
      <c r="AF2462" s="25">
        <v>18078.599999999999</v>
      </c>
      <c r="AG2462" s="25">
        <v>0</v>
      </c>
      <c r="AH2462" s="25">
        <v>18078.599999999999</v>
      </c>
      <c r="AI2462" s="16" t="s">
        <v>16628</v>
      </c>
    </row>
    <row r="2463" spans="1:35" x14ac:dyDescent="0.25">
      <c r="A2463" s="17">
        <v>122229</v>
      </c>
      <c r="B2463" s="18">
        <v>6</v>
      </c>
      <c r="C2463" s="16" t="s">
        <v>73</v>
      </c>
      <c r="D2463" s="21">
        <v>42207</v>
      </c>
      <c r="E2463" s="16" t="s">
        <v>1609</v>
      </c>
      <c r="F2463" s="21">
        <v>43419</v>
      </c>
      <c r="G2463" s="16" t="s">
        <v>75</v>
      </c>
      <c r="H2463" s="26" t="s">
        <v>76</v>
      </c>
      <c r="M2463" s="26" t="s">
        <v>16627</v>
      </c>
      <c r="O2463" s="16" t="s">
        <v>4543</v>
      </c>
      <c r="T2463" s="23" t="s">
        <v>32</v>
      </c>
      <c r="W2463" s="20" t="s">
        <v>43</v>
      </c>
      <c r="Z2463" s="24" t="s">
        <v>32</v>
      </c>
      <c r="AA2463" s="24" t="s">
        <v>32</v>
      </c>
      <c r="AB2463" s="24" t="s">
        <v>32</v>
      </c>
      <c r="AC2463" s="24" t="s">
        <v>32</v>
      </c>
      <c r="AD2463" s="25">
        <v>0</v>
      </c>
      <c r="AE2463" s="25">
        <v>0</v>
      </c>
      <c r="AF2463" s="25">
        <v>1350</v>
      </c>
      <c r="AG2463" s="25">
        <v>0</v>
      </c>
      <c r="AH2463" s="25">
        <v>1350</v>
      </c>
      <c r="AI2463" s="16" t="s">
        <v>16626</v>
      </c>
    </row>
    <row r="2464" spans="1:35" ht="30" x14ac:dyDescent="0.25">
      <c r="A2464" s="17">
        <v>122230</v>
      </c>
      <c r="B2464" s="18">
        <v>1</v>
      </c>
      <c r="C2464" s="16" t="s">
        <v>73</v>
      </c>
      <c r="D2464" s="21">
        <v>42207</v>
      </c>
      <c r="E2464" s="16" t="s">
        <v>1843</v>
      </c>
      <c r="F2464" s="21">
        <v>44215</v>
      </c>
      <c r="G2464" s="16" t="s">
        <v>75</v>
      </c>
      <c r="H2464" s="26" t="s">
        <v>196</v>
      </c>
      <c r="M2464" s="26" t="s">
        <v>16625</v>
      </c>
      <c r="N2464" s="26" t="s">
        <v>16624</v>
      </c>
      <c r="O2464" s="16" t="s">
        <v>60</v>
      </c>
      <c r="P2464" s="26" t="s">
        <v>67</v>
      </c>
      <c r="T2464" s="22">
        <v>0</v>
      </c>
      <c r="W2464" s="20" t="s">
        <v>43</v>
      </c>
      <c r="X2464" s="16" t="s">
        <v>44</v>
      </c>
      <c r="Z2464" s="24" t="s">
        <v>32</v>
      </c>
      <c r="AA2464" s="24" t="s">
        <v>32</v>
      </c>
      <c r="AB2464" s="24" t="s">
        <v>32</v>
      </c>
      <c r="AC2464" s="24" t="s">
        <v>32</v>
      </c>
      <c r="AD2464" s="25">
        <v>19158</v>
      </c>
      <c r="AE2464" s="25">
        <v>0</v>
      </c>
      <c r="AF2464" s="25">
        <v>0</v>
      </c>
      <c r="AG2464" s="25">
        <v>0</v>
      </c>
      <c r="AH2464" s="25">
        <v>19158</v>
      </c>
      <c r="AI2464" s="16" t="s">
        <v>16623</v>
      </c>
    </row>
    <row r="2465" spans="1:35" ht="30" x14ac:dyDescent="0.25">
      <c r="A2465" s="17">
        <v>122232</v>
      </c>
      <c r="B2465" s="18">
        <v>1</v>
      </c>
      <c r="C2465" s="16" t="s">
        <v>474</v>
      </c>
      <c r="D2465" s="21">
        <v>42207</v>
      </c>
      <c r="E2465" s="16" t="s">
        <v>1843</v>
      </c>
      <c r="F2465" s="21">
        <v>44243</v>
      </c>
      <c r="G2465" s="16" t="s">
        <v>1935</v>
      </c>
      <c r="H2465" s="26" t="s">
        <v>215</v>
      </c>
      <c r="M2465" s="26" t="s">
        <v>16622</v>
      </c>
      <c r="N2465" s="26" t="s">
        <v>16621</v>
      </c>
      <c r="O2465" s="16" t="s">
        <v>60</v>
      </c>
      <c r="P2465" s="26" t="s">
        <v>67</v>
      </c>
      <c r="T2465" s="22">
        <v>0</v>
      </c>
      <c r="W2465" s="20" t="s">
        <v>43</v>
      </c>
      <c r="X2465" s="16" t="s">
        <v>78</v>
      </c>
      <c r="Z2465" s="24" t="s">
        <v>32</v>
      </c>
      <c r="AA2465" s="24" t="s">
        <v>32</v>
      </c>
      <c r="AB2465" s="24" t="s">
        <v>32</v>
      </c>
      <c r="AC2465" s="24" t="s">
        <v>32</v>
      </c>
      <c r="AD2465" s="25">
        <v>26590</v>
      </c>
      <c r="AE2465" s="25">
        <v>0</v>
      </c>
      <c r="AF2465" s="25">
        <v>149794</v>
      </c>
      <c r="AG2465" s="25">
        <v>0</v>
      </c>
      <c r="AH2465" s="25">
        <v>176384</v>
      </c>
      <c r="AI2465" s="16" t="s">
        <v>16620</v>
      </c>
    </row>
    <row r="2466" spans="1:35" ht="30" x14ac:dyDescent="0.25">
      <c r="A2466" s="17">
        <v>122233</v>
      </c>
      <c r="B2466" s="18">
        <v>1</v>
      </c>
      <c r="C2466" s="16" t="s">
        <v>73</v>
      </c>
      <c r="D2466" s="21">
        <v>42207</v>
      </c>
      <c r="E2466" s="16" t="s">
        <v>1843</v>
      </c>
      <c r="F2466" s="21">
        <v>44215</v>
      </c>
      <c r="G2466" s="16" t="s">
        <v>75</v>
      </c>
      <c r="H2466" s="26" t="s">
        <v>133</v>
      </c>
      <c r="M2466" s="26" t="s">
        <v>16619</v>
      </c>
      <c r="N2466" s="26" t="s">
        <v>16618</v>
      </c>
      <c r="O2466" s="16" t="s">
        <v>60</v>
      </c>
      <c r="P2466" s="26" t="s">
        <v>67</v>
      </c>
      <c r="T2466" s="23" t="s">
        <v>32</v>
      </c>
      <c r="W2466" s="20" t="s">
        <v>43</v>
      </c>
      <c r="X2466" s="16" t="s">
        <v>44</v>
      </c>
      <c r="Z2466" s="24" t="s">
        <v>32</v>
      </c>
      <c r="AA2466" s="24" t="s">
        <v>32</v>
      </c>
      <c r="AB2466" s="24" t="s">
        <v>32</v>
      </c>
      <c r="AC2466" s="24" t="s">
        <v>32</v>
      </c>
      <c r="AD2466" s="25">
        <v>18356</v>
      </c>
      <c r="AE2466" s="25">
        <v>0</v>
      </c>
      <c r="AF2466" s="25">
        <v>0</v>
      </c>
      <c r="AG2466" s="25">
        <v>0</v>
      </c>
      <c r="AH2466" s="25">
        <v>18356</v>
      </c>
      <c r="AI2466" s="16" t="s">
        <v>16617</v>
      </c>
    </row>
    <row r="2467" spans="1:35" ht="45" x14ac:dyDescent="0.25">
      <c r="A2467" s="17">
        <v>122237</v>
      </c>
      <c r="B2467" s="18">
        <v>1</v>
      </c>
      <c r="C2467" s="16" t="s">
        <v>73</v>
      </c>
      <c r="D2467" s="21">
        <v>42207</v>
      </c>
      <c r="E2467" s="16" t="s">
        <v>1843</v>
      </c>
      <c r="F2467" s="21">
        <v>44215</v>
      </c>
      <c r="G2467" s="16" t="s">
        <v>75</v>
      </c>
      <c r="H2467" s="26" t="s">
        <v>417</v>
      </c>
      <c r="M2467" s="26" t="s">
        <v>2324</v>
      </c>
      <c r="N2467" s="26" t="s">
        <v>2325</v>
      </c>
      <c r="O2467" s="16" t="s">
        <v>60</v>
      </c>
      <c r="P2467" s="26" t="s">
        <v>67</v>
      </c>
      <c r="T2467" s="22">
        <v>0.12</v>
      </c>
      <c r="W2467" s="20" t="s">
        <v>43</v>
      </c>
      <c r="X2467" s="16" t="s">
        <v>44</v>
      </c>
      <c r="Z2467" s="25">
        <v>10000</v>
      </c>
      <c r="AA2467" s="25">
        <v>0</v>
      </c>
      <c r="AB2467" s="25">
        <v>0</v>
      </c>
      <c r="AC2467" s="25">
        <v>0</v>
      </c>
      <c r="AD2467" s="25">
        <v>28968</v>
      </c>
      <c r="AE2467" s="25">
        <v>0</v>
      </c>
      <c r="AF2467" s="25">
        <v>0</v>
      </c>
      <c r="AG2467" s="25">
        <v>0</v>
      </c>
      <c r="AH2467" s="25">
        <v>28968</v>
      </c>
      <c r="AI2467" s="16" t="s">
        <v>2326</v>
      </c>
    </row>
    <row r="2468" spans="1:35" ht="30" x14ac:dyDescent="0.25">
      <c r="A2468" s="17">
        <v>122239</v>
      </c>
      <c r="B2468" s="18">
        <v>2</v>
      </c>
      <c r="C2468" s="16" t="s">
        <v>73</v>
      </c>
      <c r="D2468" s="21">
        <v>42207</v>
      </c>
      <c r="E2468" s="16" t="s">
        <v>1843</v>
      </c>
      <c r="F2468" s="21">
        <v>44231</v>
      </c>
      <c r="G2468" s="16" t="s">
        <v>75</v>
      </c>
      <c r="H2468" s="26" t="s">
        <v>286</v>
      </c>
      <c r="M2468" s="26" t="s">
        <v>16616</v>
      </c>
      <c r="N2468" s="26" t="s">
        <v>16615</v>
      </c>
      <c r="O2468" s="16" t="s">
        <v>60</v>
      </c>
      <c r="P2468" s="26" t="s">
        <v>67</v>
      </c>
      <c r="T2468" s="23" t="s">
        <v>32</v>
      </c>
      <c r="W2468" s="20" t="s">
        <v>43</v>
      </c>
      <c r="X2468" s="16" t="s">
        <v>78</v>
      </c>
      <c r="Z2468" s="24" t="s">
        <v>32</v>
      </c>
      <c r="AA2468" s="24" t="s">
        <v>32</v>
      </c>
      <c r="AB2468" s="24" t="s">
        <v>32</v>
      </c>
      <c r="AC2468" s="24" t="s">
        <v>32</v>
      </c>
      <c r="AD2468" s="25">
        <v>39000</v>
      </c>
      <c r="AE2468" s="25">
        <v>0</v>
      </c>
      <c r="AF2468" s="25">
        <v>0</v>
      </c>
      <c r="AG2468" s="25">
        <v>0</v>
      </c>
      <c r="AH2468" s="25">
        <v>39000</v>
      </c>
      <c r="AI2468" s="16" t="s">
        <v>16614</v>
      </c>
    </row>
    <row r="2469" spans="1:35" ht="30" x14ac:dyDescent="0.25">
      <c r="A2469" s="17">
        <v>122240</v>
      </c>
      <c r="B2469" s="18">
        <v>2</v>
      </c>
      <c r="C2469" s="16" t="s">
        <v>73</v>
      </c>
      <c r="D2469" s="21">
        <v>42207</v>
      </c>
      <c r="E2469" s="16" t="s">
        <v>1843</v>
      </c>
      <c r="F2469" s="21">
        <v>44215</v>
      </c>
      <c r="G2469" s="16" t="s">
        <v>75</v>
      </c>
      <c r="H2469" s="26" t="s">
        <v>286</v>
      </c>
      <c r="M2469" s="26" t="s">
        <v>16613</v>
      </c>
      <c r="N2469" s="26" t="s">
        <v>16612</v>
      </c>
      <c r="O2469" s="16" t="s">
        <v>60</v>
      </c>
      <c r="P2469" s="26" t="s">
        <v>67</v>
      </c>
      <c r="T2469" s="23" t="s">
        <v>32</v>
      </c>
      <c r="W2469" s="20" t="s">
        <v>43</v>
      </c>
      <c r="X2469" s="16" t="s">
        <v>78</v>
      </c>
      <c r="Z2469" s="24" t="s">
        <v>32</v>
      </c>
      <c r="AA2469" s="24" t="s">
        <v>32</v>
      </c>
      <c r="AB2469" s="24" t="s">
        <v>32</v>
      </c>
      <c r="AC2469" s="24" t="s">
        <v>32</v>
      </c>
      <c r="AD2469" s="25">
        <v>23000</v>
      </c>
      <c r="AE2469" s="25">
        <v>0</v>
      </c>
      <c r="AF2469" s="25">
        <v>0</v>
      </c>
      <c r="AG2469" s="25">
        <v>0</v>
      </c>
      <c r="AH2469" s="25">
        <v>23000</v>
      </c>
      <c r="AI2469" s="16" t="s">
        <v>16611</v>
      </c>
    </row>
    <row r="2470" spans="1:35" ht="30" x14ac:dyDescent="0.25">
      <c r="A2470" s="17">
        <v>122243</v>
      </c>
      <c r="B2470" s="18">
        <v>2</v>
      </c>
      <c r="C2470" s="16" t="s">
        <v>73</v>
      </c>
      <c r="D2470" s="21">
        <v>42207</v>
      </c>
      <c r="E2470" s="16" t="s">
        <v>1843</v>
      </c>
      <c r="F2470" s="21">
        <v>44215</v>
      </c>
      <c r="G2470" s="16" t="s">
        <v>75</v>
      </c>
      <c r="H2470" s="26" t="s">
        <v>420</v>
      </c>
      <c r="M2470" s="26" t="s">
        <v>16610</v>
      </c>
      <c r="N2470" s="26" t="s">
        <v>16609</v>
      </c>
      <c r="O2470" s="16" t="s">
        <v>60</v>
      </c>
      <c r="P2470" s="26" t="s">
        <v>67</v>
      </c>
      <c r="T2470" s="22">
        <v>0.18</v>
      </c>
      <c r="W2470" s="20" t="s">
        <v>43</v>
      </c>
      <c r="X2470" s="16" t="s">
        <v>44</v>
      </c>
      <c r="Z2470" s="24" t="s">
        <v>32</v>
      </c>
      <c r="AA2470" s="24" t="s">
        <v>32</v>
      </c>
      <c r="AB2470" s="24" t="s">
        <v>32</v>
      </c>
      <c r="AC2470" s="24" t="s">
        <v>32</v>
      </c>
      <c r="AD2470" s="25">
        <v>18359</v>
      </c>
      <c r="AE2470" s="25">
        <v>0</v>
      </c>
      <c r="AF2470" s="25">
        <v>0</v>
      </c>
      <c r="AG2470" s="25">
        <v>0</v>
      </c>
      <c r="AH2470" s="25">
        <v>18359</v>
      </c>
      <c r="AI2470" s="16" t="s">
        <v>16608</v>
      </c>
    </row>
    <row r="2471" spans="1:35" ht="45" x14ac:dyDescent="0.25">
      <c r="A2471" s="17">
        <v>122245</v>
      </c>
      <c r="B2471" s="18">
        <v>3</v>
      </c>
      <c r="C2471" s="16" t="s">
        <v>474</v>
      </c>
      <c r="D2471" s="21">
        <v>42207</v>
      </c>
      <c r="E2471" s="16" t="s">
        <v>1843</v>
      </c>
      <c r="F2471" s="21">
        <v>43903</v>
      </c>
      <c r="G2471" s="16" t="s">
        <v>573</v>
      </c>
      <c r="H2471" s="26" t="s">
        <v>57</v>
      </c>
      <c r="M2471" s="26" t="s">
        <v>16607</v>
      </c>
      <c r="N2471" s="26" t="s">
        <v>16606</v>
      </c>
      <c r="O2471" s="16" t="s">
        <v>60</v>
      </c>
      <c r="P2471" s="26" t="s">
        <v>67</v>
      </c>
      <c r="T2471" s="22">
        <v>0.64</v>
      </c>
      <c r="W2471" s="20" t="s">
        <v>43</v>
      </c>
      <c r="X2471" s="16" t="s">
        <v>78</v>
      </c>
      <c r="Z2471" s="24" t="s">
        <v>32</v>
      </c>
      <c r="AA2471" s="24" t="s">
        <v>32</v>
      </c>
      <c r="AB2471" s="24" t="s">
        <v>32</v>
      </c>
      <c r="AC2471" s="24" t="s">
        <v>32</v>
      </c>
      <c r="AD2471" s="25">
        <v>22595</v>
      </c>
      <c r="AE2471" s="25">
        <v>1000</v>
      </c>
      <c r="AF2471" s="25">
        <v>266173</v>
      </c>
      <c r="AG2471" s="25">
        <v>0</v>
      </c>
      <c r="AH2471" s="25">
        <v>289768</v>
      </c>
      <c r="AI2471" s="16" t="s">
        <v>16605</v>
      </c>
    </row>
    <row r="2472" spans="1:35" ht="30" x14ac:dyDescent="0.25">
      <c r="A2472" s="17">
        <v>122249</v>
      </c>
      <c r="B2472" s="18">
        <v>4</v>
      </c>
      <c r="C2472" s="16" t="s">
        <v>474</v>
      </c>
      <c r="D2472" s="21">
        <v>42207</v>
      </c>
      <c r="E2472" s="16" t="s">
        <v>1843</v>
      </c>
      <c r="F2472" s="21">
        <v>44336</v>
      </c>
      <c r="G2472" s="16" t="s">
        <v>4805</v>
      </c>
      <c r="H2472" s="26" t="s">
        <v>221</v>
      </c>
      <c r="I2472" s="16" t="s">
        <v>16604</v>
      </c>
      <c r="M2472" s="26" t="s">
        <v>16603</v>
      </c>
      <c r="N2472" s="26" t="s">
        <v>16602</v>
      </c>
      <c r="O2472" s="16" t="s">
        <v>60</v>
      </c>
      <c r="P2472" s="26" t="s">
        <v>67</v>
      </c>
      <c r="T2472" s="22">
        <v>0.19</v>
      </c>
      <c r="W2472" s="20" t="s">
        <v>43</v>
      </c>
      <c r="X2472" s="16" t="s">
        <v>44</v>
      </c>
      <c r="Z2472" s="24" t="s">
        <v>32</v>
      </c>
      <c r="AA2472" s="24" t="s">
        <v>32</v>
      </c>
      <c r="AB2472" s="24" t="s">
        <v>32</v>
      </c>
      <c r="AC2472" s="24" t="s">
        <v>32</v>
      </c>
      <c r="AD2472" s="25">
        <v>17885</v>
      </c>
      <c r="AE2472" s="25">
        <v>535</v>
      </c>
      <c r="AF2472" s="25">
        <v>126879</v>
      </c>
      <c r="AG2472" s="25">
        <v>0</v>
      </c>
      <c r="AH2472" s="25">
        <v>145299</v>
      </c>
      <c r="AI2472" s="16" t="s">
        <v>16601</v>
      </c>
    </row>
    <row r="2473" spans="1:35" ht="30" x14ac:dyDescent="0.25">
      <c r="A2473" s="17">
        <v>122252</v>
      </c>
      <c r="B2473" s="18">
        <v>4</v>
      </c>
      <c r="C2473" s="16" t="s">
        <v>474</v>
      </c>
      <c r="D2473" s="21">
        <v>42207</v>
      </c>
      <c r="E2473" s="16" t="s">
        <v>1843</v>
      </c>
      <c r="F2473" s="21">
        <v>44341</v>
      </c>
      <c r="G2473" s="16" t="s">
        <v>573</v>
      </c>
      <c r="H2473" s="26" t="s">
        <v>295</v>
      </c>
      <c r="M2473" s="26" t="s">
        <v>16600</v>
      </c>
      <c r="N2473" s="26" t="s">
        <v>16599</v>
      </c>
      <c r="O2473" s="16" t="s">
        <v>60</v>
      </c>
      <c r="P2473" s="26" t="s">
        <v>67</v>
      </c>
      <c r="T2473" s="22">
        <v>0</v>
      </c>
      <c r="W2473" s="20" t="s">
        <v>43</v>
      </c>
      <c r="X2473" s="16" t="s">
        <v>44</v>
      </c>
      <c r="Z2473" s="24" t="s">
        <v>32</v>
      </c>
      <c r="AA2473" s="24" t="s">
        <v>32</v>
      </c>
      <c r="AB2473" s="24" t="s">
        <v>32</v>
      </c>
      <c r="AC2473" s="24" t="s">
        <v>32</v>
      </c>
      <c r="AD2473" s="25">
        <v>21629</v>
      </c>
      <c r="AE2473" s="25">
        <v>0</v>
      </c>
      <c r="AF2473" s="25">
        <v>177177</v>
      </c>
      <c r="AG2473" s="25">
        <v>0</v>
      </c>
      <c r="AH2473" s="25">
        <v>198806</v>
      </c>
      <c r="AI2473" s="16" t="s">
        <v>16598</v>
      </c>
    </row>
    <row r="2474" spans="1:35" ht="30" x14ac:dyDescent="0.25">
      <c r="A2474" s="17">
        <v>122254</v>
      </c>
      <c r="B2474" s="18">
        <v>4</v>
      </c>
      <c r="C2474" s="16" t="s">
        <v>474</v>
      </c>
      <c r="D2474" s="21">
        <v>42207</v>
      </c>
      <c r="E2474" s="16" t="s">
        <v>1843</v>
      </c>
      <c r="F2474" s="21">
        <v>44243</v>
      </c>
      <c r="G2474" s="16" t="s">
        <v>1124</v>
      </c>
      <c r="H2474" s="26" t="s">
        <v>126</v>
      </c>
      <c r="M2474" s="26" t="s">
        <v>16597</v>
      </c>
      <c r="N2474" s="26" t="s">
        <v>16596</v>
      </c>
      <c r="O2474" s="16" t="s">
        <v>60</v>
      </c>
      <c r="P2474" s="26" t="s">
        <v>67</v>
      </c>
      <c r="T2474" s="22">
        <v>0</v>
      </c>
      <c r="W2474" s="20" t="s">
        <v>43</v>
      </c>
      <c r="X2474" s="16" t="s">
        <v>44</v>
      </c>
      <c r="Z2474" s="24" t="s">
        <v>32</v>
      </c>
      <c r="AA2474" s="24" t="s">
        <v>32</v>
      </c>
      <c r="AB2474" s="24" t="s">
        <v>32</v>
      </c>
      <c r="AC2474" s="24" t="s">
        <v>32</v>
      </c>
      <c r="AD2474" s="25">
        <v>20697</v>
      </c>
      <c r="AE2474" s="25">
        <v>0</v>
      </c>
      <c r="AF2474" s="25">
        <v>364039</v>
      </c>
      <c r="AG2474" s="25">
        <v>0</v>
      </c>
      <c r="AH2474" s="25">
        <v>384736</v>
      </c>
      <c r="AI2474" s="16" t="s">
        <v>16595</v>
      </c>
    </row>
    <row r="2475" spans="1:35" x14ac:dyDescent="0.25">
      <c r="A2475" s="17">
        <v>122264</v>
      </c>
      <c r="B2475" s="18">
        <v>1</v>
      </c>
      <c r="C2475" s="16" t="s">
        <v>73</v>
      </c>
      <c r="D2475" s="21">
        <v>42213</v>
      </c>
      <c r="E2475" s="16" t="s">
        <v>1987</v>
      </c>
      <c r="F2475" s="21">
        <v>42213</v>
      </c>
      <c r="G2475" s="16" t="s">
        <v>1987</v>
      </c>
      <c r="H2475" s="26" t="s">
        <v>182</v>
      </c>
      <c r="L2475" s="16" t="s">
        <v>110</v>
      </c>
      <c r="M2475" s="26" t="s">
        <v>16594</v>
      </c>
      <c r="O2475" s="16" t="s">
        <v>1612</v>
      </c>
      <c r="T2475" s="23" t="s">
        <v>32</v>
      </c>
      <c r="W2475" s="20" t="s">
        <v>43</v>
      </c>
      <c r="Z2475" s="24" t="s">
        <v>32</v>
      </c>
      <c r="AA2475" s="24" t="s">
        <v>32</v>
      </c>
      <c r="AB2475" s="24" t="s">
        <v>32</v>
      </c>
      <c r="AC2475" s="24" t="s">
        <v>32</v>
      </c>
      <c r="AD2475" s="25">
        <v>0</v>
      </c>
      <c r="AE2475" s="25">
        <v>0</v>
      </c>
      <c r="AF2475" s="25">
        <v>15582.57</v>
      </c>
      <c r="AG2475" s="25">
        <v>0</v>
      </c>
      <c r="AH2475" s="25">
        <v>15582.57</v>
      </c>
      <c r="AI2475" s="16" t="s">
        <v>16593</v>
      </c>
    </row>
    <row r="2476" spans="1:35" x14ac:dyDescent="0.25">
      <c r="A2476" s="17">
        <v>122285</v>
      </c>
      <c r="B2476" s="18">
        <v>2</v>
      </c>
      <c r="C2476" s="16" t="s">
        <v>73</v>
      </c>
      <c r="D2476" s="21">
        <v>42216</v>
      </c>
      <c r="E2476" s="16" t="s">
        <v>33</v>
      </c>
      <c r="F2476" s="21">
        <v>44301</v>
      </c>
      <c r="G2476" s="16" t="s">
        <v>56</v>
      </c>
      <c r="H2476" s="26" t="s">
        <v>377</v>
      </c>
      <c r="I2476" s="16" t="s">
        <v>16592</v>
      </c>
      <c r="K2476" s="16" t="s">
        <v>16591</v>
      </c>
      <c r="L2476" s="16" t="s">
        <v>37</v>
      </c>
      <c r="M2476" s="26" t="s">
        <v>16590</v>
      </c>
      <c r="O2476" s="16" t="s">
        <v>39</v>
      </c>
      <c r="P2476" s="26" t="s">
        <v>40</v>
      </c>
      <c r="R2476" s="16" t="s">
        <v>41</v>
      </c>
      <c r="S2476" s="16" t="s">
        <v>42</v>
      </c>
      <c r="T2476" s="22">
        <v>0</v>
      </c>
      <c r="W2476" s="20" t="s">
        <v>43</v>
      </c>
      <c r="X2476" s="16" t="s">
        <v>44</v>
      </c>
      <c r="Y2476" s="26" t="s">
        <v>16589</v>
      </c>
      <c r="Z2476" s="24" t="s">
        <v>32</v>
      </c>
      <c r="AA2476" s="24" t="s">
        <v>32</v>
      </c>
      <c r="AB2476" s="24" t="s">
        <v>32</v>
      </c>
      <c r="AC2476" s="24" t="s">
        <v>32</v>
      </c>
      <c r="AD2476" s="24" t="s">
        <v>32</v>
      </c>
      <c r="AE2476" s="24" t="s">
        <v>32</v>
      </c>
      <c r="AF2476" s="24" t="s">
        <v>32</v>
      </c>
      <c r="AG2476" s="24" t="s">
        <v>32</v>
      </c>
      <c r="AH2476" s="24" t="s">
        <v>32</v>
      </c>
      <c r="AI2476" s="16" t="s">
        <v>16588</v>
      </c>
    </row>
    <row r="2477" spans="1:35" x14ac:dyDescent="0.25">
      <c r="A2477" s="17">
        <v>122310</v>
      </c>
      <c r="B2477" s="18">
        <v>2</v>
      </c>
      <c r="C2477" s="16" t="s">
        <v>73</v>
      </c>
      <c r="D2477" s="21">
        <v>42222</v>
      </c>
      <c r="E2477" s="16" t="s">
        <v>9211</v>
      </c>
      <c r="F2477" s="21">
        <v>43489</v>
      </c>
      <c r="G2477" s="16" t="s">
        <v>75</v>
      </c>
      <c r="H2477" s="26" t="s">
        <v>241</v>
      </c>
      <c r="M2477" s="26" t="s">
        <v>16587</v>
      </c>
      <c r="O2477" s="16" t="s">
        <v>151</v>
      </c>
      <c r="P2477" s="26" t="s">
        <v>198</v>
      </c>
      <c r="T2477" s="23" t="s">
        <v>32</v>
      </c>
      <c r="W2477" s="20" t="s">
        <v>43</v>
      </c>
      <c r="Z2477" s="24" t="s">
        <v>32</v>
      </c>
      <c r="AA2477" s="24" t="s">
        <v>32</v>
      </c>
      <c r="AB2477" s="24" t="s">
        <v>32</v>
      </c>
      <c r="AC2477" s="24" t="s">
        <v>32</v>
      </c>
      <c r="AD2477" s="25">
        <v>0</v>
      </c>
      <c r="AE2477" s="25">
        <v>0</v>
      </c>
      <c r="AF2477" s="25">
        <v>121593</v>
      </c>
      <c r="AG2477" s="25">
        <v>0</v>
      </c>
      <c r="AH2477" s="25">
        <v>121593</v>
      </c>
      <c r="AI2477" s="16" t="s">
        <v>16586</v>
      </c>
    </row>
    <row r="2478" spans="1:35" x14ac:dyDescent="0.25">
      <c r="A2478" s="17">
        <v>122316</v>
      </c>
      <c r="B2478" s="18">
        <v>2</v>
      </c>
      <c r="C2478" s="16" t="s">
        <v>47</v>
      </c>
      <c r="D2478" s="21">
        <v>42222</v>
      </c>
      <c r="E2478" s="16" t="s">
        <v>33</v>
      </c>
      <c r="F2478" s="21">
        <v>44229</v>
      </c>
      <c r="G2478" s="16" t="s">
        <v>109</v>
      </c>
      <c r="H2478" s="26" t="s">
        <v>380</v>
      </c>
      <c r="I2478" s="16" t="s">
        <v>2327</v>
      </c>
      <c r="K2478" s="16" t="s">
        <v>2328</v>
      </c>
      <c r="L2478" s="16" t="s">
        <v>37</v>
      </c>
      <c r="M2478" s="26" t="s">
        <v>2329</v>
      </c>
      <c r="O2478" s="16" t="s">
        <v>39</v>
      </c>
      <c r="P2478" s="26" t="s">
        <v>40</v>
      </c>
      <c r="T2478" s="22">
        <v>0.01</v>
      </c>
      <c r="W2478" s="20" t="s">
        <v>43</v>
      </c>
      <c r="X2478" s="16" t="s">
        <v>44</v>
      </c>
      <c r="Y2478" s="26" t="s">
        <v>2330</v>
      </c>
      <c r="Z2478" s="25">
        <v>0</v>
      </c>
      <c r="AA2478" s="25">
        <v>0</v>
      </c>
      <c r="AB2478" s="25">
        <v>3088.27</v>
      </c>
      <c r="AC2478" s="25">
        <v>0</v>
      </c>
      <c r="AD2478" s="25">
        <v>0</v>
      </c>
      <c r="AE2478" s="25">
        <v>0</v>
      </c>
      <c r="AF2478" s="25">
        <v>325000.59999999998</v>
      </c>
      <c r="AG2478" s="25">
        <v>0</v>
      </c>
      <c r="AH2478" s="25">
        <v>325000.59999999998</v>
      </c>
      <c r="AI2478" s="16" t="s">
        <v>2331</v>
      </c>
    </row>
    <row r="2479" spans="1:35" ht="30" x14ac:dyDescent="0.25">
      <c r="A2479" s="17">
        <v>122318</v>
      </c>
      <c r="B2479" s="18">
        <v>6</v>
      </c>
      <c r="C2479" s="16" t="s">
        <v>73</v>
      </c>
      <c r="D2479" s="21">
        <v>42226</v>
      </c>
      <c r="E2479" s="16" t="s">
        <v>142</v>
      </c>
      <c r="F2479" s="21">
        <v>43419</v>
      </c>
      <c r="G2479" s="16" t="s">
        <v>75</v>
      </c>
      <c r="H2479" s="26" t="s">
        <v>76</v>
      </c>
      <c r="M2479" s="26" t="s">
        <v>16585</v>
      </c>
      <c r="N2479" s="26" t="s">
        <v>16584</v>
      </c>
      <c r="O2479" s="16" t="s">
        <v>78</v>
      </c>
      <c r="P2479" s="26" t="s">
        <v>551</v>
      </c>
      <c r="T2479" s="23" t="s">
        <v>32</v>
      </c>
      <c r="W2479" s="20" t="s">
        <v>43</v>
      </c>
      <c r="Z2479" s="24" t="s">
        <v>32</v>
      </c>
      <c r="AA2479" s="24" t="s">
        <v>32</v>
      </c>
      <c r="AB2479" s="24" t="s">
        <v>32</v>
      </c>
      <c r="AC2479" s="24" t="s">
        <v>32</v>
      </c>
      <c r="AD2479" s="25">
        <v>3241549</v>
      </c>
      <c r="AE2479" s="25">
        <v>0</v>
      </c>
      <c r="AF2479" s="25">
        <v>0</v>
      </c>
      <c r="AG2479" s="25">
        <v>0</v>
      </c>
      <c r="AH2479" s="25">
        <v>3241549</v>
      </c>
    </row>
    <row r="2480" spans="1:35" ht="75" x14ac:dyDescent="0.25">
      <c r="A2480" s="17">
        <v>122323</v>
      </c>
      <c r="B2480" s="18">
        <v>1</v>
      </c>
      <c r="C2480" s="16" t="s">
        <v>31</v>
      </c>
      <c r="D2480" s="21">
        <v>42228</v>
      </c>
      <c r="E2480" s="16" t="s">
        <v>1314</v>
      </c>
      <c r="F2480" s="21">
        <v>44299</v>
      </c>
      <c r="G2480" s="16" t="s">
        <v>74</v>
      </c>
      <c r="H2480" s="26" t="s">
        <v>320</v>
      </c>
      <c r="I2480" s="16" t="s">
        <v>468</v>
      </c>
      <c r="J2480" s="20" t="s">
        <v>116</v>
      </c>
      <c r="L2480" s="16" t="s">
        <v>116</v>
      </c>
      <c r="M2480" s="26" t="s">
        <v>2332</v>
      </c>
      <c r="N2480" s="26" t="s">
        <v>2333</v>
      </c>
      <c r="O2480" s="16" t="s">
        <v>632</v>
      </c>
      <c r="P2480" s="26" t="s">
        <v>631</v>
      </c>
      <c r="R2480" s="16" t="s">
        <v>139</v>
      </c>
      <c r="S2480" s="16" t="s">
        <v>42</v>
      </c>
      <c r="T2480" s="22">
        <v>0.4</v>
      </c>
      <c r="U2480" s="21">
        <v>44281</v>
      </c>
      <c r="W2480" s="20" t="s">
        <v>43</v>
      </c>
      <c r="X2480" s="16" t="s">
        <v>140</v>
      </c>
      <c r="Z2480" s="25">
        <v>0</v>
      </c>
      <c r="AA2480" s="25">
        <v>0</v>
      </c>
      <c r="AB2480" s="25">
        <v>1536479</v>
      </c>
      <c r="AC2480" s="25">
        <v>0</v>
      </c>
      <c r="AD2480" s="25">
        <v>20000</v>
      </c>
      <c r="AE2480" s="25">
        <v>10000</v>
      </c>
      <c r="AF2480" s="25">
        <v>1536479</v>
      </c>
      <c r="AG2480" s="25">
        <v>0</v>
      </c>
      <c r="AH2480" s="25">
        <v>1566479</v>
      </c>
      <c r="AI2480" s="16" t="s">
        <v>2334</v>
      </c>
    </row>
    <row r="2481" spans="1:35" x14ac:dyDescent="0.25">
      <c r="A2481" s="17">
        <v>122326</v>
      </c>
      <c r="B2481" s="18">
        <v>6</v>
      </c>
      <c r="C2481" s="16" t="s">
        <v>73</v>
      </c>
      <c r="D2481" s="21">
        <v>42228</v>
      </c>
      <c r="E2481" s="16" t="s">
        <v>142</v>
      </c>
      <c r="F2481" s="21">
        <v>43419</v>
      </c>
      <c r="G2481" s="16" t="s">
        <v>75</v>
      </c>
      <c r="H2481" s="26" t="s">
        <v>76</v>
      </c>
      <c r="M2481" s="26" t="s">
        <v>16583</v>
      </c>
      <c r="O2481" s="16" t="s">
        <v>151</v>
      </c>
      <c r="P2481" s="26" t="s">
        <v>78</v>
      </c>
      <c r="T2481" s="23" t="s">
        <v>32</v>
      </c>
      <c r="W2481" s="20" t="s">
        <v>43</v>
      </c>
      <c r="Z2481" s="24" t="s">
        <v>32</v>
      </c>
      <c r="AA2481" s="24" t="s">
        <v>32</v>
      </c>
      <c r="AB2481" s="24" t="s">
        <v>32</v>
      </c>
      <c r="AC2481" s="24" t="s">
        <v>32</v>
      </c>
      <c r="AD2481" s="25">
        <v>40000</v>
      </c>
      <c r="AE2481" s="25">
        <v>0</v>
      </c>
      <c r="AF2481" s="25">
        <v>0</v>
      </c>
      <c r="AG2481" s="25">
        <v>0</v>
      </c>
      <c r="AH2481" s="25">
        <v>40000</v>
      </c>
    </row>
    <row r="2482" spans="1:35" x14ac:dyDescent="0.25">
      <c r="A2482" s="17">
        <v>122332</v>
      </c>
      <c r="B2482" s="18">
        <v>2</v>
      </c>
      <c r="C2482" s="16" t="s">
        <v>73</v>
      </c>
      <c r="D2482" s="21">
        <v>42230</v>
      </c>
      <c r="E2482" s="16" t="s">
        <v>819</v>
      </c>
      <c r="F2482" s="21">
        <v>44074</v>
      </c>
      <c r="G2482" s="16" t="s">
        <v>1517</v>
      </c>
      <c r="H2482" s="26" t="s">
        <v>377</v>
      </c>
      <c r="I2482" s="16" t="s">
        <v>16582</v>
      </c>
      <c r="K2482" s="16" t="s">
        <v>16581</v>
      </c>
      <c r="L2482" s="16" t="s">
        <v>37</v>
      </c>
      <c r="M2482" s="26" t="s">
        <v>16580</v>
      </c>
      <c r="O2482" s="16" t="s">
        <v>53</v>
      </c>
      <c r="P2482" s="26" t="s">
        <v>40</v>
      </c>
      <c r="R2482" s="16" t="s">
        <v>41</v>
      </c>
      <c r="S2482" s="16" t="s">
        <v>42</v>
      </c>
      <c r="T2482" s="22">
        <v>0.04</v>
      </c>
      <c r="U2482" s="21">
        <v>44960</v>
      </c>
      <c r="W2482" s="20" t="s">
        <v>43</v>
      </c>
      <c r="X2482" s="16" t="s">
        <v>44</v>
      </c>
      <c r="Y2482" s="26" t="s">
        <v>16579</v>
      </c>
      <c r="Z2482" s="24" t="s">
        <v>32</v>
      </c>
      <c r="AA2482" s="24" t="s">
        <v>32</v>
      </c>
      <c r="AB2482" s="24" t="s">
        <v>32</v>
      </c>
      <c r="AC2482" s="24" t="s">
        <v>32</v>
      </c>
      <c r="AD2482" s="25">
        <v>381000</v>
      </c>
      <c r="AE2482" s="25">
        <v>0</v>
      </c>
      <c r="AF2482" s="25">
        <v>0</v>
      </c>
      <c r="AG2482" s="25">
        <v>0</v>
      </c>
      <c r="AH2482" s="25">
        <v>381000</v>
      </c>
      <c r="AI2482" s="16" t="s">
        <v>16578</v>
      </c>
    </row>
    <row r="2483" spans="1:35" x14ac:dyDescent="0.25">
      <c r="A2483" s="17">
        <v>122358</v>
      </c>
      <c r="B2483" s="18">
        <v>2</v>
      </c>
      <c r="C2483" s="16" t="s">
        <v>73</v>
      </c>
      <c r="D2483" s="21">
        <v>42235</v>
      </c>
      <c r="E2483" s="16" t="s">
        <v>2261</v>
      </c>
      <c r="F2483" s="21">
        <v>42235</v>
      </c>
      <c r="G2483" s="16" t="s">
        <v>2261</v>
      </c>
      <c r="H2483" s="26" t="s">
        <v>162</v>
      </c>
      <c r="M2483" s="26" t="s">
        <v>16577</v>
      </c>
      <c r="O2483" s="16" t="s">
        <v>1171</v>
      </c>
      <c r="P2483" s="26" t="s">
        <v>1062</v>
      </c>
      <c r="T2483" s="23" t="s">
        <v>32</v>
      </c>
      <c r="W2483" s="20" t="s">
        <v>43</v>
      </c>
      <c r="Z2483" s="24" t="s">
        <v>32</v>
      </c>
      <c r="AA2483" s="24" t="s">
        <v>32</v>
      </c>
      <c r="AB2483" s="24" t="s">
        <v>32</v>
      </c>
      <c r="AC2483" s="24" t="s">
        <v>32</v>
      </c>
      <c r="AD2483" s="25">
        <v>0</v>
      </c>
      <c r="AE2483" s="25">
        <v>0</v>
      </c>
      <c r="AF2483" s="25">
        <v>14217.39</v>
      </c>
      <c r="AG2483" s="25">
        <v>0</v>
      </c>
      <c r="AH2483" s="25">
        <v>14217.39</v>
      </c>
      <c r="AI2483" s="16" t="s">
        <v>16576</v>
      </c>
    </row>
    <row r="2484" spans="1:35" x14ac:dyDescent="0.25">
      <c r="A2484" s="17">
        <v>122361</v>
      </c>
      <c r="B2484" s="18">
        <v>4</v>
      </c>
      <c r="C2484" s="16" t="s">
        <v>73</v>
      </c>
      <c r="D2484" s="21">
        <v>42235</v>
      </c>
      <c r="E2484" s="16" t="s">
        <v>2261</v>
      </c>
      <c r="F2484" s="21">
        <v>42235</v>
      </c>
      <c r="G2484" s="16" t="s">
        <v>2261</v>
      </c>
      <c r="H2484" s="26" t="s">
        <v>292</v>
      </c>
      <c r="M2484" s="26" t="s">
        <v>16575</v>
      </c>
      <c r="O2484" s="16" t="s">
        <v>1171</v>
      </c>
      <c r="P2484" s="26" t="s">
        <v>1062</v>
      </c>
      <c r="T2484" s="23" t="s">
        <v>32</v>
      </c>
      <c r="W2484" s="20" t="s">
        <v>43</v>
      </c>
      <c r="Z2484" s="24" t="s">
        <v>32</v>
      </c>
      <c r="AA2484" s="24" t="s">
        <v>32</v>
      </c>
      <c r="AB2484" s="24" t="s">
        <v>32</v>
      </c>
      <c r="AC2484" s="24" t="s">
        <v>32</v>
      </c>
      <c r="AD2484" s="25">
        <v>0</v>
      </c>
      <c r="AE2484" s="25">
        <v>0</v>
      </c>
      <c r="AF2484" s="25">
        <v>13342.71</v>
      </c>
      <c r="AG2484" s="25">
        <v>0</v>
      </c>
      <c r="AH2484" s="25">
        <v>13342.71</v>
      </c>
      <c r="AI2484" s="16" t="s">
        <v>16574</v>
      </c>
    </row>
    <row r="2485" spans="1:35" x14ac:dyDescent="0.25">
      <c r="A2485" s="17">
        <v>122362</v>
      </c>
      <c r="B2485" s="18">
        <v>4</v>
      </c>
      <c r="C2485" s="16" t="s">
        <v>73</v>
      </c>
      <c r="D2485" s="21">
        <v>42235</v>
      </c>
      <c r="E2485" s="16" t="s">
        <v>2261</v>
      </c>
      <c r="F2485" s="21">
        <v>42235</v>
      </c>
      <c r="G2485" s="16" t="s">
        <v>2261</v>
      </c>
      <c r="H2485" s="26" t="s">
        <v>203</v>
      </c>
      <c r="M2485" s="26" t="s">
        <v>16573</v>
      </c>
      <c r="O2485" s="16" t="s">
        <v>1171</v>
      </c>
      <c r="P2485" s="26" t="s">
        <v>1062</v>
      </c>
      <c r="T2485" s="23" t="s">
        <v>32</v>
      </c>
      <c r="W2485" s="20" t="s">
        <v>43</v>
      </c>
      <c r="Z2485" s="24" t="s">
        <v>32</v>
      </c>
      <c r="AA2485" s="24" t="s">
        <v>32</v>
      </c>
      <c r="AB2485" s="24" t="s">
        <v>32</v>
      </c>
      <c r="AC2485" s="24" t="s">
        <v>32</v>
      </c>
      <c r="AD2485" s="25">
        <v>0</v>
      </c>
      <c r="AE2485" s="25">
        <v>0</v>
      </c>
      <c r="AF2485" s="25">
        <v>0</v>
      </c>
      <c r="AG2485" s="25">
        <v>0</v>
      </c>
      <c r="AH2485" s="25">
        <v>0</v>
      </c>
      <c r="AI2485" s="16" t="s">
        <v>16572</v>
      </c>
    </row>
    <row r="2486" spans="1:35" x14ac:dyDescent="0.25">
      <c r="A2486" s="17">
        <v>122363</v>
      </c>
      <c r="B2486" s="18">
        <v>3</v>
      </c>
      <c r="C2486" s="16" t="s">
        <v>73</v>
      </c>
      <c r="D2486" s="21">
        <v>42235</v>
      </c>
      <c r="E2486" s="16" t="s">
        <v>2261</v>
      </c>
      <c r="F2486" s="21">
        <v>42235</v>
      </c>
      <c r="G2486" s="16" t="s">
        <v>2261</v>
      </c>
      <c r="H2486" s="26" t="s">
        <v>304</v>
      </c>
      <c r="M2486" s="26" t="s">
        <v>16571</v>
      </c>
      <c r="O2486" s="16" t="s">
        <v>1171</v>
      </c>
      <c r="P2486" s="26" t="s">
        <v>1062</v>
      </c>
      <c r="T2486" s="23" t="s">
        <v>32</v>
      </c>
      <c r="W2486" s="20" t="s">
        <v>43</v>
      </c>
      <c r="Z2486" s="24" t="s">
        <v>32</v>
      </c>
      <c r="AA2486" s="24" t="s">
        <v>32</v>
      </c>
      <c r="AB2486" s="24" t="s">
        <v>32</v>
      </c>
      <c r="AC2486" s="24" t="s">
        <v>32</v>
      </c>
      <c r="AD2486" s="25">
        <v>0</v>
      </c>
      <c r="AE2486" s="25">
        <v>0</v>
      </c>
      <c r="AF2486" s="25">
        <v>2884.94</v>
      </c>
      <c r="AG2486" s="25">
        <v>0</v>
      </c>
      <c r="AH2486" s="25">
        <v>2884.94</v>
      </c>
      <c r="AI2486" s="16" t="s">
        <v>16570</v>
      </c>
    </row>
    <row r="2487" spans="1:35" x14ac:dyDescent="0.25">
      <c r="A2487" s="17">
        <v>122364</v>
      </c>
      <c r="B2487" s="18">
        <v>3</v>
      </c>
      <c r="C2487" s="16" t="s">
        <v>73</v>
      </c>
      <c r="D2487" s="21">
        <v>42235</v>
      </c>
      <c r="E2487" s="16" t="s">
        <v>2261</v>
      </c>
      <c r="F2487" s="21">
        <v>42235</v>
      </c>
      <c r="G2487" s="16" t="s">
        <v>2261</v>
      </c>
      <c r="H2487" s="26" t="s">
        <v>362</v>
      </c>
      <c r="M2487" s="26" t="s">
        <v>16569</v>
      </c>
      <c r="O2487" s="16" t="s">
        <v>1171</v>
      </c>
      <c r="P2487" s="26" t="s">
        <v>1062</v>
      </c>
      <c r="T2487" s="23" t="s">
        <v>32</v>
      </c>
      <c r="W2487" s="20" t="s">
        <v>43</v>
      </c>
      <c r="Z2487" s="24" t="s">
        <v>32</v>
      </c>
      <c r="AA2487" s="24" t="s">
        <v>32</v>
      </c>
      <c r="AB2487" s="24" t="s">
        <v>32</v>
      </c>
      <c r="AC2487" s="24" t="s">
        <v>32</v>
      </c>
      <c r="AD2487" s="25">
        <v>0</v>
      </c>
      <c r="AE2487" s="25">
        <v>0</v>
      </c>
      <c r="AF2487" s="25">
        <v>19800</v>
      </c>
      <c r="AG2487" s="25">
        <v>0</v>
      </c>
      <c r="AH2487" s="25">
        <v>19800</v>
      </c>
      <c r="AI2487" s="16" t="s">
        <v>16568</v>
      </c>
    </row>
    <row r="2488" spans="1:35" x14ac:dyDescent="0.25">
      <c r="A2488" s="17">
        <v>122366</v>
      </c>
      <c r="B2488" s="18">
        <v>3</v>
      </c>
      <c r="C2488" s="16" t="s">
        <v>73</v>
      </c>
      <c r="D2488" s="21">
        <v>42235</v>
      </c>
      <c r="E2488" s="16" t="s">
        <v>2261</v>
      </c>
      <c r="F2488" s="21">
        <v>42235</v>
      </c>
      <c r="G2488" s="16" t="s">
        <v>2261</v>
      </c>
      <c r="H2488" s="26" t="s">
        <v>425</v>
      </c>
      <c r="M2488" s="26" t="s">
        <v>16567</v>
      </c>
      <c r="O2488" s="16" t="s">
        <v>1171</v>
      </c>
      <c r="P2488" s="26" t="s">
        <v>1062</v>
      </c>
      <c r="T2488" s="23" t="s">
        <v>32</v>
      </c>
      <c r="W2488" s="20" t="s">
        <v>43</v>
      </c>
      <c r="Z2488" s="24" t="s">
        <v>32</v>
      </c>
      <c r="AA2488" s="24" t="s">
        <v>32</v>
      </c>
      <c r="AB2488" s="24" t="s">
        <v>32</v>
      </c>
      <c r="AC2488" s="24" t="s">
        <v>32</v>
      </c>
      <c r="AD2488" s="25">
        <v>0</v>
      </c>
      <c r="AE2488" s="25">
        <v>0</v>
      </c>
      <c r="AF2488" s="25">
        <v>6310</v>
      </c>
      <c r="AG2488" s="25">
        <v>0</v>
      </c>
      <c r="AH2488" s="25">
        <v>6310</v>
      </c>
      <c r="AI2488" s="16" t="s">
        <v>16566</v>
      </c>
    </row>
    <row r="2489" spans="1:35" x14ac:dyDescent="0.25">
      <c r="A2489" s="17">
        <v>122367</v>
      </c>
      <c r="B2489" s="18">
        <v>2</v>
      </c>
      <c r="C2489" s="16" t="s">
        <v>73</v>
      </c>
      <c r="D2489" s="21">
        <v>42235</v>
      </c>
      <c r="E2489" s="16" t="s">
        <v>2261</v>
      </c>
      <c r="F2489" s="21">
        <v>42235</v>
      </c>
      <c r="G2489" s="16" t="s">
        <v>2261</v>
      </c>
      <c r="H2489" s="26" t="s">
        <v>286</v>
      </c>
      <c r="M2489" s="26" t="s">
        <v>16565</v>
      </c>
      <c r="O2489" s="16" t="s">
        <v>1171</v>
      </c>
      <c r="P2489" s="26" t="s">
        <v>1062</v>
      </c>
      <c r="T2489" s="23" t="s">
        <v>32</v>
      </c>
      <c r="W2489" s="20" t="s">
        <v>43</v>
      </c>
      <c r="Z2489" s="24" t="s">
        <v>32</v>
      </c>
      <c r="AA2489" s="24" t="s">
        <v>32</v>
      </c>
      <c r="AB2489" s="24" t="s">
        <v>32</v>
      </c>
      <c r="AC2489" s="24" t="s">
        <v>32</v>
      </c>
      <c r="AD2489" s="25">
        <v>0</v>
      </c>
      <c r="AE2489" s="25">
        <v>0</v>
      </c>
      <c r="AF2489" s="25">
        <v>14296.95</v>
      </c>
      <c r="AG2489" s="25">
        <v>0</v>
      </c>
      <c r="AH2489" s="25">
        <v>14296.95</v>
      </c>
      <c r="AI2489" s="16" t="s">
        <v>16564</v>
      </c>
    </row>
    <row r="2490" spans="1:35" x14ac:dyDescent="0.25">
      <c r="A2490" s="17">
        <v>122368</v>
      </c>
      <c r="B2490" s="18">
        <v>3</v>
      </c>
      <c r="C2490" s="16" t="s">
        <v>73</v>
      </c>
      <c r="D2490" s="21">
        <v>42235</v>
      </c>
      <c r="E2490" s="16" t="s">
        <v>2261</v>
      </c>
      <c r="F2490" s="21">
        <v>42235</v>
      </c>
      <c r="G2490" s="16" t="s">
        <v>2261</v>
      </c>
      <c r="H2490" s="26" t="s">
        <v>49</v>
      </c>
      <c r="M2490" s="26" t="s">
        <v>16563</v>
      </c>
      <c r="O2490" s="16" t="s">
        <v>1171</v>
      </c>
      <c r="P2490" s="26" t="s">
        <v>1062</v>
      </c>
      <c r="T2490" s="23" t="s">
        <v>32</v>
      </c>
      <c r="W2490" s="20" t="s">
        <v>43</v>
      </c>
      <c r="Z2490" s="24" t="s">
        <v>32</v>
      </c>
      <c r="AA2490" s="24" t="s">
        <v>32</v>
      </c>
      <c r="AB2490" s="24" t="s">
        <v>32</v>
      </c>
      <c r="AC2490" s="24" t="s">
        <v>32</v>
      </c>
      <c r="AD2490" s="25">
        <v>0</v>
      </c>
      <c r="AE2490" s="25">
        <v>0</v>
      </c>
      <c r="AF2490" s="25">
        <v>18960.240000000002</v>
      </c>
      <c r="AG2490" s="25">
        <v>0</v>
      </c>
      <c r="AH2490" s="25">
        <v>18960.240000000002</v>
      </c>
      <c r="AI2490" s="16" t="s">
        <v>16562</v>
      </c>
    </row>
    <row r="2491" spans="1:35" x14ac:dyDescent="0.25">
      <c r="A2491" s="17">
        <v>122369</v>
      </c>
      <c r="B2491" s="18">
        <v>2</v>
      </c>
      <c r="C2491" s="16" t="s">
        <v>73</v>
      </c>
      <c r="D2491" s="21">
        <v>42235</v>
      </c>
      <c r="E2491" s="16" t="s">
        <v>2261</v>
      </c>
      <c r="F2491" s="21">
        <v>42235</v>
      </c>
      <c r="G2491" s="16" t="s">
        <v>2261</v>
      </c>
      <c r="H2491" s="26" t="s">
        <v>377</v>
      </c>
      <c r="M2491" s="26" t="s">
        <v>16561</v>
      </c>
      <c r="O2491" s="16" t="s">
        <v>1171</v>
      </c>
      <c r="P2491" s="26" t="s">
        <v>1062</v>
      </c>
      <c r="T2491" s="23" t="s">
        <v>32</v>
      </c>
      <c r="W2491" s="20" t="s">
        <v>43</v>
      </c>
      <c r="Z2491" s="24" t="s">
        <v>32</v>
      </c>
      <c r="AA2491" s="24" t="s">
        <v>32</v>
      </c>
      <c r="AB2491" s="24" t="s">
        <v>32</v>
      </c>
      <c r="AC2491" s="24" t="s">
        <v>32</v>
      </c>
      <c r="AD2491" s="25">
        <v>0</v>
      </c>
      <c r="AE2491" s="25">
        <v>0</v>
      </c>
      <c r="AF2491" s="25">
        <v>953.29</v>
      </c>
      <c r="AG2491" s="25">
        <v>0</v>
      </c>
      <c r="AH2491" s="25">
        <v>953.29</v>
      </c>
      <c r="AI2491" s="16" t="s">
        <v>16560</v>
      </c>
    </row>
    <row r="2492" spans="1:35" x14ac:dyDescent="0.25">
      <c r="A2492" s="17">
        <v>122370</v>
      </c>
      <c r="B2492" s="18">
        <v>4</v>
      </c>
      <c r="C2492" s="16" t="s">
        <v>73</v>
      </c>
      <c r="D2492" s="21">
        <v>42235</v>
      </c>
      <c r="E2492" s="16" t="s">
        <v>2261</v>
      </c>
      <c r="F2492" s="21">
        <v>42235</v>
      </c>
      <c r="G2492" s="16" t="s">
        <v>2261</v>
      </c>
      <c r="H2492" s="26" t="s">
        <v>92</v>
      </c>
      <c r="M2492" s="26" t="s">
        <v>16559</v>
      </c>
      <c r="O2492" s="16" t="s">
        <v>1171</v>
      </c>
      <c r="P2492" s="26" t="s">
        <v>1062</v>
      </c>
      <c r="T2492" s="23" t="s">
        <v>32</v>
      </c>
      <c r="W2492" s="20" t="s">
        <v>43</v>
      </c>
      <c r="Z2492" s="24" t="s">
        <v>32</v>
      </c>
      <c r="AA2492" s="24" t="s">
        <v>32</v>
      </c>
      <c r="AB2492" s="24" t="s">
        <v>32</v>
      </c>
      <c r="AC2492" s="24" t="s">
        <v>32</v>
      </c>
      <c r="AD2492" s="25">
        <v>0</v>
      </c>
      <c r="AE2492" s="25">
        <v>0</v>
      </c>
      <c r="AF2492" s="25">
        <v>5564.07</v>
      </c>
      <c r="AG2492" s="25">
        <v>0</v>
      </c>
      <c r="AH2492" s="25">
        <v>5564.07</v>
      </c>
      <c r="AI2492" s="16" t="s">
        <v>16558</v>
      </c>
    </row>
    <row r="2493" spans="1:35" x14ac:dyDescent="0.25">
      <c r="A2493" s="17">
        <v>122371</v>
      </c>
      <c r="B2493" s="18">
        <v>2</v>
      </c>
      <c r="C2493" s="16" t="s">
        <v>73</v>
      </c>
      <c r="D2493" s="21">
        <v>42235</v>
      </c>
      <c r="E2493" s="16" t="s">
        <v>2261</v>
      </c>
      <c r="F2493" s="21">
        <v>42235</v>
      </c>
      <c r="G2493" s="16" t="s">
        <v>2261</v>
      </c>
      <c r="H2493" s="26" t="s">
        <v>244</v>
      </c>
      <c r="M2493" s="26" t="s">
        <v>16557</v>
      </c>
      <c r="O2493" s="16" t="s">
        <v>1171</v>
      </c>
      <c r="P2493" s="26" t="s">
        <v>1062</v>
      </c>
      <c r="T2493" s="23" t="s">
        <v>32</v>
      </c>
      <c r="W2493" s="20" t="s">
        <v>43</v>
      </c>
      <c r="Z2493" s="24" t="s">
        <v>32</v>
      </c>
      <c r="AA2493" s="24" t="s">
        <v>32</v>
      </c>
      <c r="AB2493" s="24" t="s">
        <v>32</v>
      </c>
      <c r="AC2493" s="24" t="s">
        <v>32</v>
      </c>
      <c r="AD2493" s="25">
        <v>0</v>
      </c>
      <c r="AE2493" s="25">
        <v>0</v>
      </c>
      <c r="AF2493" s="25">
        <v>25740</v>
      </c>
      <c r="AG2493" s="25">
        <v>0</v>
      </c>
      <c r="AH2493" s="25">
        <v>25740</v>
      </c>
      <c r="AI2493" s="16" t="s">
        <v>16556</v>
      </c>
    </row>
    <row r="2494" spans="1:35" x14ac:dyDescent="0.25">
      <c r="A2494" s="17">
        <v>122374</v>
      </c>
      <c r="B2494" s="18">
        <v>2</v>
      </c>
      <c r="C2494" s="16" t="s">
        <v>73</v>
      </c>
      <c r="D2494" s="21">
        <v>42235</v>
      </c>
      <c r="E2494" s="16" t="s">
        <v>2261</v>
      </c>
      <c r="F2494" s="21">
        <v>42235</v>
      </c>
      <c r="G2494" s="16" t="s">
        <v>2261</v>
      </c>
      <c r="H2494" s="26" t="s">
        <v>383</v>
      </c>
      <c r="M2494" s="26" t="s">
        <v>16555</v>
      </c>
      <c r="O2494" s="16" t="s">
        <v>1171</v>
      </c>
      <c r="P2494" s="26" t="s">
        <v>1062</v>
      </c>
      <c r="T2494" s="23" t="s">
        <v>32</v>
      </c>
      <c r="W2494" s="20" t="s">
        <v>43</v>
      </c>
      <c r="Z2494" s="24" t="s">
        <v>32</v>
      </c>
      <c r="AA2494" s="24" t="s">
        <v>32</v>
      </c>
      <c r="AB2494" s="24" t="s">
        <v>32</v>
      </c>
      <c r="AC2494" s="24" t="s">
        <v>32</v>
      </c>
      <c r="AD2494" s="25">
        <v>0</v>
      </c>
      <c r="AE2494" s="25">
        <v>0</v>
      </c>
      <c r="AF2494" s="25">
        <v>11035.39</v>
      </c>
      <c r="AG2494" s="25">
        <v>0</v>
      </c>
      <c r="AH2494" s="25">
        <v>11035.39</v>
      </c>
      <c r="AI2494" s="16" t="s">
        <v>16554</v>
      </c>
    </row>
    <row r="2495" spans="1:35" x14ac:dyDescent="0.25">
      <c r="A2495" s="17">
        <v>122375</v>
      </c>
      <c r="B2495" s="18">
        <v>3</v>
      </c>
      <c r="C2495" s="16" t="s">
        <v>73</v>
      </c>
      <c r="D2495" s="21">
        <v>42235</v>
      </c>
      <c r="E2495" s="16" t="s">
        <v>2261</v>
      </c>
      <c r="F2495" s="21">
        <v>42235</v>
      </c>
      <c r="G2495" s="16" t="s">
        <v>2261</v>
      </c>
      <c r="H2495" s="26" t="s">
        <v>255</v>
      </c>
      <c r="M2495" s="26" t="s">
        <v>16553</v>
      </c>
      <c r="O2495" s="16" t="s">
        <v>1171</v>
      </c>
      <c r="P2495" s="26" t="s">
        <v>1062</v>
      </c>
      <c r="T2495" s="23" t="s">
        <v>32</v>
      </c>
      <c r="W2495" s="20" t="s">
        <v>43</v>
      </c>
      <c r="Z2495" s="24" t="s">
        <v>32</v>
      </c>
      <c r="AA2495" s="24" t="s">
        <v>32</v>
      </c>
      <c r="AB2495" s="24" t="s">
        <v>32</v>
      </c>
      <c r="AC2495" s="24" t="s">
        <v>32</v>
      </c>
      <c r="AD2495" s="25">
        <v>0</v>
      </c>
      <c r="AE2495" s="25">
        <v>0</v>
      </c>
      <c r="AF2495" s="25">
        <v>14300</v>
      </c>
      <c r="AG2495" s="25">
        <v>0</v>
      </c>
      <c r="AH2495" s="25">
        <v>14300</v>
      </c>
      <c r="AI2495" s="16" t="s">
        <v>16552</v>
      </c>
    </row>
    <row r="2496" spans="1:35" x14ac:dyDescent="0.25">
      <c r="A2496" s="17">
        <v>122378</v>
      </c>
      <c r="B2496" s="18">
        <v>3</v>
      </c>
      <c r="C2496" s="16" t="s">
        <v>73</v>
      </c>
      <c r="D2496" s="21">
        <v>42235</v>
      </c>
      <c r="E2496" s="16" t="s">
        <v>2261</v>
      </c>
      <c r="F2496" s="21">
        <v>42235</v>
      </c>
      <c r="G2496" s="16" t="s">
        <v>2261</v>
      </c>
      <c r="H2496" s="26" t="s">
        <v>334</v>
      </c>
      <c r="M2496" s="26" t="s">
        <v>16551</v>
      </c>
      <c r="O2496" s="16" t="s">
        <v>1171</v>
      </c>
      <c r="P2496" s="26" t="s">
        <v>1062</v>
      </c>
      <c r="T2496" s="23" t="s">
        <v>32</v>
      </c>
      <c r="W2496" s="20" t="s">
        <v>43</v>
      </c>
      <c r="Z2496" s="24" t="s">
        <v>32</v>
      </c>
      <c r="AA2496" s="24" t="s">
        <v>32</v>
      </c>
      <c r="AB2496" s="24" t="s">
        <v>32</v>
      </c>
      <c r="AC2496" s="24" t="s">
        <v>32</v>
      </c>
      <c r="AD2496" s="25">
        <v>0</v>
      </c>
      <c r="AE2496" s="25">
        <v>0</v>
      </c>
      <c r="AF2496" s="25">
        <v>19732.09</v>
      </c>
      <c r="AG2496" s="25">
        <v>0</v>
      </c>
      <c r="AH2496" s="25">
        <v>19732.09</v>
      </c>
      <c r="AI2496" s="16" t="s">
        <v>16550</v>
      </c>
    </row>
    <row r="2497" spans="1:35" x14ac:dyDescent="0.25">
      <c r="A2497" s="17">
        <v>122379</v>
      </c>
      <c r="B2497" s="18">
        <v>2</v>
      </c>
      <c r="C2497" s="16" t="s">
        <v>73</v>
      </c>
      <c r="D2497" s="21">
        <v>42235</v>
      </c>
      <c r="E2497" s="16" t="s">
        <v>2261</v>
      </c>
      <c r="F2497" s="21">
        <v>42235</v>
      </c>
      <c r="G2497" s="16" t="s">
        <v>2261</v>
      </c>
      <c r="H2497" s="26" t="s">
        <v>312</v>
      </c>
      <c r="M2497" s="26" t="s">
        <v>16549</v>
      </c>
      <c r="O2497" s="16" t="s">
        <v>1171</v>
      </c>
      <c r="P2497" s="26" t="s">
        <v>1062</v>
      </c>
      <c r="T2497" s="23" t="s">
        <v>32</v>
      </c>
      <c r="W2497" s="20" t="s">
        <v>43</v>
      </c>
      <c r="Z2497" s="24" t="s">
        <v>32</v>
      </c>
      <c r="AA2497" s="24" t="s">
        <v>32</v>
      </c>
      <c r="AB2497" s="24" t="s">
        <v>32</v>
      </c>
      <c r="AC2497" s="24" t="s">
        <v>32</v>
      </c>
      <c r="AD2497" s="25">
        <v>0</v>
      </c>
      <c r="AE2497" s="25">
        <v>0</v>
      </c>
      <c r="AF2497" s="25">
        <v>1243.3800000000001</v>
      </c>
      <c r="AG2497" s="25">
        <v>0</v>
      </c>
      <c r="AH2497" s="25">
        <v>1243.3800000000001</v>
      </c>
      <c r="AI2497" s="16" t="s">
        <v>16548</v>
      </c>
    </row>
    <row r="2498" spans="1:35" x14ac:dyDescent="0.25">
      <c r="A2498" s="17">
        <v>122381</v>
      </c>
      <c r="B2498" s="18">
        <v>3</v>
      </c>
      <c r="C2498" s="16" t="s">
        <v>73</v>
      </c>
      <c r="D2498" s="21">
        <v>42235</v>
      </c>
      <c r="E2498" s="16" t="s">
        <v>2261</v>
      </c>
      <c r="F2498" s="21">
        <v>42235</v>
      </c>
      <c r="G2498" s="16" t="s">
        <v>2261</v>
      </c>
      <c r="H2498" s="26" t="s">
        <v>69</v>
      </c>
      <c r="M2498" s="26" t="s">
        <v>16547</v>
      </c>
      <c r="O2498" s="16" t="s">
        <v>1171</v>
      </c>
      <c r="P2498" s="26" t="s">
        <v>1062</v>
      </c>
      <c r="T2498" s="23" t="s">
        <v>32</v>
      </c>
      <c r="W2498" s="20" t="s">
        <v>43</v>
      </c>
      <c r="Z2498" s="24" t="s">
        <v>32</v>
      </c>
      <c r="AA2498" s="24" t="s">
        <v>32</v>
      </c>
      <c r="AB2498" s="24" t="s">
        <v>32</v>
      </c>
      <c r="AC2498" s="24" t="s">
        <v>32</v>
      </c>
      <c r="AD2498" s="25">
        <v>0</v>
      </c>
      <c r="AE2498" s="25">
        <v>0</v>
      </c>
      <c r="AF2498" s="25">
        <v>14300</v>
      </c>
      <c r="AG2498" s="25">
        <v>0</v>
      </c>
      <c r="AH2498" s="25">
        <v>14300</v>
      </c>
      <c r="AI2498" s="16" t="s">
        <v>16546</v>
      </c>
    </row>
    <row r="2499" spans="1:35" x14ac:dyDescent="0.25">
      <c r="A2499" s="17">
        <v>122382</v>
      </c>
      <c r="B2499" s="18">
        <v>1</v>
      </c>
      <c r="C2499" s="16" t="s">
        <v>73</v>
      </c>
      <c r="D2499" s="21">
        <v>42235</v>
      </c>
      <c r="E2499" s="16" t="s">
        <v>2261</v>
      </c>
      <c r="F2499" s="21">
        <v>42235</v>
      </c>
      <c r="G2499" s="16" t="s">
        <v>2261</v>
      </c>
      <c r="H2499" s="26" t="s">
        <v>146</v>
      </c>
      <c r="M2499" s="26" t="s">
        <v>16545</v>
      </c>
      <c r="O2499" s="16" t="s">
        <v>1171</v>
      </c>
      <c r="P2499" s="26" t="s">
        <v>1062</v>
      </c>
      <c r="T2499" s="23" t="s">
        <v>32</v>
      </c>
      <c r="W2499" s="20" t="s">
        <v>43</v>
      </c>
      <c r="Z2499" s="24" t="s">
        <v>32</v>
      </c>
      <c r="AA2499" s="24" t="s">
        <v>32</v>
      </c>
      <c r="AB2499" s="24" t="s">
        <v>32</v>
      </c>
      <c r="AC2499" s="24" t="s">
        <v>32</v>
      </c>
      <c r="AD2499" s="25">
        <v>0</v>
      </c>
      <c r="AE2499" s="25">
        <v>0</v>
      </c>
      <c r="AF2499" s="25">
        <v>19800</v>
      </c>
      <c r="AG2499" s="25">
        <v>0</v>
      </c>
      <c r="AH2499" s="25">
        <v>19800</v>
      </c>
      <c r="AI2499" s="16" t="s">
        <v>16544</v>
      </c>
    </row>
    <row r="2500" spans="1:35" x14ac:dyDescent="0.25">
      <c r="A2500" s="17">
        <v>122383</v>
      </c>
      <c r="B2500" s="18">
        <v>4</v>
      </c>
      <c r="C2500" s="16" t="s">
        <v>73</v>
      </c>
      <c r="D2500" s="21">
        <v>42235</v>
      </c>
      <c r="E2500" s="16" t="s">
        <v>2261</v>
      </c>
      <c r="F2500" s="21">
        <v>42235</v>
      </c>
      <c r="G2500" s="16" t="s">
        <v>2261</v>
      </c>
      <c r="H2500" s="26" t="s">
        <v>326</v>
      </c>
      <c r="M2500" s="26" t="s">
        <v>16543</v>
      </c>
      <c r="O2500" s="16" t="s">
        <v>1171</v>
      </c>
      <c r="P2500" s="26" t="s">
        <v>1062</v>
      </c>
      <c r="T2500" s="23" t="s">
        <v>32</v>
      </c>
      <c r="W2500" s="20" t="s">
        <v>43</v>
      </c>
      <c r="Z2500" s="24" t="s">
        <v>32</v>
      </c>
      <c r="AA2500" s="24" t="s">
        <v>32</v>
      </c>
      <c r="AB2500" s="24" t="s">
        <v>32</v>
      </c>
      <c r="AC2500" s="24" t="s">
        <v>32</v>
      </c>
      <c r="AD2500" s="25">
        <v>0</v>
      </c>
      <c r="AE2500" s="25">
        <v>0</v>
      </c>
      <c r="AF2500" s="25">
        <v>10173.219999999999</v>
      </c>
      <c r="AG2500" s="25">
        <v>0</v>
      </c>
      <c r="AH2500" s="25">
        <v>10173.219999999999</v>
      </c>
      <c r="AI2500" s="16" t="s">
        <v>16542</v>
      </c>
    </row>
    <row r="2501" spans="1:35" x14ac:dyDescent="0.25">
      <c r="A2501" s="17">
        <v>122384</v>
      </c>
      <c r="B2501" s="18">
        <v>3</v>
      </c>
      <c r="C2501" s="16" t="s">
        <v>73</v>
      </c>
      <c r="D2501" s="21">
        <v>42235</v>
      </c>
      <c r="E2501" s="16" t="s">
        <v>2261</v>
      </c>
      <c r="F2501" s="21">
        <v>42444</v>
      </c>
      <c r="G2501" s="16" t="s">
        <v>142</v>
      </c>
      <c r="H2501" s="26" t="s">
        <v>331</v>
      </c>
      <c r="M2501" s="26" t="s">
        <v>16541</v>
      </c>
      <c r="O2501" s="16" t="s">
        <v>1171</v>
      </c>
      <c r="P2501" s="26" t="s">
        <v>1062</v>
      </c>
      <c r="T2501" s="23" t="s">
        <v>32</v>
      </c>
      <c r="W2501" s="20" t="s">
        <v>43</v>
      </c>
      <c r="Z2501" s="24" t="s">
        <v>32</v>
      </c>
      <c r="AA2501" s="24" t="s">
        <v>32</v>
      </c>
      <c r="AB2501" s="24" t="s">
        <v>32</v>
      </c>
      <c r="AC2501" s="24" t="s">
        <v>32</v>
      </c>
      <c r="AD2501" s="25">
        <v>0</v>
      </c>
      <c r="AE2501" s="25">
        <v>0</v>
      </c>
      <c r="AF2501" s="25">
        <v>0</v>
      </c>
      <c r="AG2501" s="25">
        <v>0</v>
      </c>
      <c r="AH2501" s="25">
        <v>0</v>
      </c>
      <c r="AI2501" s="16" t="s">
        <v>16540</v>
      </c>
    </row>
    <row r="2502" spans="1:35" x14ac:dyDescent="0.25">
      <c r="A2502" s="17">
        <v>122385</v>
      </c>
      <c r="B2502" s="18">
        <v>4</v>
      </c>
      <c r="C2502" s="16" t="s">
        <v>73</v>
      </c>
      <c r="D2502" s="21">
        <v>42235</v>
      </c>
      <c r="E2502" s="16" t="s">
        <v>2261</v>
      </c>
      <c r="F2502" s="21">
        <v>42235</v>
      </c>
      <c r="G2502" s="16" t="s">
        <v>2261</v>
      </c>
      <c r="H2502" s="26" t="s">
        <v>270</v>
      </c>
      <c r="M2502" s="26" t="s">
        <v>16539</v>
      </c>
      <c r="O2502" s="16" t="s">
        <v>1171</v>
      </c>
      <c r="P2502" s="26" t="s">
        <v>1062</v>
      </c>
      <c r="T2502" s="23" t="s">
        <v>32</v>
      </c>
      <c r="W2502" s="20" t="s">
        <v>43</v>
      </c>
      <c r="Z2502" s="24" t="s">
        <v>32</v>
      </c>
      <c r="AA2502" s="24" t="s">
        <v>32</v>
      </c>
      <c r="AB2502" s="24" t="s">
        <v>32</v>
      </c>
      <c r="AC2502" s="24" t="s">
        <v>32</v>
      </c>
      <c r="AD2502" s="25">
        <v>0</v>
      </c>
      <c r="AE2502" s="25">
        <v>0</v>
      </c>
      <c r="AF2502" s="25">
        <v>10572.91</v>
      </c>
      <c r="AG2502" s="25">
        <v>0</v>
      </c>
      <c r="AH2502" s="25">
        <v>10572.91</v>
      </c>
      <c r="AI2502" s="16" t="s">
        <v>16538</v>
      </c>
    </row>
    <row r="2503" spans="1:35" x14ac:dyDescent="0.25">
      <c r="A2503" s="17">
        <v>122386</v>
      </c>
      <c r="B2503" s="18">
        <v>4</v>
      </c>
      <c r="C2503" s="16" t="s">
        <v>73</v>
      </c>
      <c r="D2503" s="21">
        <v>42235</v>
      </c>
      <c r="E2503" s="16" t="s">
        <v>2261</v>
      </c>
      <c r="F2503" s="21">
        <v>42235</v>
      </c>
      <c r="G2503" s="16" t="s">
        <v>2261</v>
      </c>
      <c r="H2503" s="26" t="s">
        <v>221</v>
      </c>
      <c r="M2503" s="26" t="s">
        <v>16537</v>
      </c>
      <c r="O2503" s="16" t="s">
        <v>1171</v>
      </c>
      <c r="P2503" s="26" t="s">
        <v>1062</v>
      </c>
      <c r="T2503" s="23" t="s">
        <v>32</v>
      </c>
      <c r="W2503" s="20" t="s">
        <v>43</v>
      </c>
      <c r="Z2503" s="24" t="s">
        <v>32</v>
      </c>
      <c r="AA2503" s="24" t="s">
        <v>32</v>
      </c>
      <c r="AB2503" s="24" t="s">
        <v>32</v>
      </c>
      <c r="AC2503" s="24" t="s">
        <v>32</v>
      </c>
      <c r="AD2503" s="25">
        <v>0</v>
      </c>
      <c r="AE2503" s="25">
        <v>0</v>
      </c>
      <c r="AF2503" s="25">
        <v>5105.78</v>
      </c>
      <c r="AG2503" s="25">
        <v>0</v>
      </c>
      <c r="AH2503" s="25">
        <v>5105.78</v>
      </c>
      <c r="AI2503" s="16" t="s">
        <v>16536</v>
      </c>
    </row>
    <row r="2504" spans="1:35" x14ac:dyDescent="0.25">
      <c r="A2504" s="17">
        <v>122387</v>
      </c>
      <c r="B2504" s="18">
        <v>1</v>
      </c>
      <c r="C2504" s="16" t="s">
        <v>73</v>
      </c>
      <c r="D2504" s="21">
        <v>42235</v>
      </c>
      <c r="E2504" s="16" t="s">
        <v>2261</v>
      </c>
      <c r="F2504" s="21">
        <v>42235</v>
      </c>
      <c r="G2504" s="16" t="s">
        <v>2261</v>
      </c>
      <c r="H2504" s="26" t="s">
        <v>215</v>
      </c>
      <c r="M2504" s="26" t="s">
        <v>16535</v>
      </c>
      <c r="O2504" s="16" t="s">
        <v>1171</v>
      </c>
      <c r="P2504" s="26" t="s">
        <v>1062</v>
      </c>
      <c r="T2504" s="23" t="s">
        <v>32</v>
      </c>
      <c r="W2504" s="20" t="s">
        <v>43</v>
      </c>
      <c r="Z2504" s="24" t="s">
        <v>32</v>
      </c>
      <c r="AA2504" s="24" t="s">
        <v>32</v>
      </c>
      <c r="AB2504" s="24" t="s">
        <v>32</v>
      </c>
      <c r="AC2504" s="24" t="s">
        <v>32</v>
      </c>
      <c r="AD2504" s="25">
        <v>0</v>
      </c>
      <c r="AE2504" s="25">
        <v>0</v>
      </c>
      <c r="AF2504" s="25">
        <v>14206.46</v>
      </c>
      <c r="AG2504" s="25">
        <v>0</v>
      </c>
      <c r="AH2504" s="25">
        <v>14206.46</v>
      </c>
      <c r="AI2504" s="16" t="s">
        <v>16534</v>
      </c>
    </row>
    <row r="2505" spans="1:35" x14ac:dyDescent="0.25">
      <c r="A2505" s="17">
        <v>122391</v>
      </c>
      <c r="B2505" s="18">
        <v>2</v>
      </c>
      <c r="C2505" s="16" t="s">
        <v>73</v>
      </c>
      <c r="D2505" s="21">
        <v>42235</v>
      </c>
      <c r="E2505" s="16" t="s">
        <v>2261</v>
      </c>
      <c r="F2505" s="21">
        <v>42235</v>
      </c>
      <c r="G2505" s="16" t="s">
        <v>2261</v>
      </c>
      <c r="H2505" s="26" t="s">
        <v>170</v>
      </c>
      <c r="M2505" s="26" t="s">
        <v>16533</v>
      </c>
      <c r="O2505" s="16" t="s">
        <v>1171</v>
      </c>
      <c r="P2505" s="26" t="s">
        <v>1062</v>
      </c>
      <c r="T2505" s="23" t="s">
        <v>32</v>
      </c>
      <c r="W2505" s="20" t="s">
        <v>43</v>
      </c>
      <c r="Z2505" s="24" t="s">
        <v>32</v>
      </c>
      <c r="AA2505" s="24" t="s">
        <v>32</v>
      </c>
      <c r="AB2505" s="24" t="s">
        <v>32</v>
      </c>
      <c r="AC2505" s="24" t="s">
        <v>32</v>
      </c>
      <c r="AD2505" s="25">
        <v>0</v>
      </c>
      <c r="AE2505" s="25">
        <v>0</v>
      </c>
      <c r="AF2505" s="25">
        <v>14300</v>
      </c>
      <c r="AG2505" s="25">
        <v>0</v>
      </c>
      <c r="AH2505" s="25">
        <v>14300</v>
      </c>
      <c r="AI2505" s="16" t="s">
        <v>16532</v>
      </c>
    </row>
    <row r="2506" spans="1:35" x14ac:dyDescent="0.25">
      <c r="A2506" s="17">
        <v>122393</v>
      </c>
      <c r="B2506" s="18">
        <v>3</v>
      </c>
      <c r="C2506" s="16" t="s">
        <v>73</v>
      </c>
      <c r="D2506" s="21">
        <v>42235</v>
      </c>
      <c r="E2506" s="16" t="s">
        <v>2261</v>
      </c>
      <c r="F2506" s="21">
        <v>42235</v>
      </c>
      <c r="G2506" s="16" t="s">
        <v>2261</v>
      </c>
      <c r="H2506" s="26" t="s">
        <v>346</v>
      </c>
      <c r="M2506" s="26" t="s">
        <v>16531</v>
      </c>
      <c r="O2506" s="16" t="s">
        <v>1171</v>
      </c>
      <c r="P2506" s="26" t="s">
        <v>1062</v>
      </c>
      <c r="T2506" s="23" t="s">
        <v>32</v>
      </c>
      <c r="W2506" s="20" t="s">
        <v>43</v>
      </c>
      <c r="Z2506" s="24" t="s">
        <v>32</v>
      </c>
      <c r="AA2506" s="24" t="s">
        <v>32</v>
      </c>
      <c r="AB2506" s="24" t="s">
        <v>32</v>
      </c>
      <c r="AC2506" s="24" t="s">
        <v>32</v>
      </c>
      <c r="AD2506" s="25">
        <v>0</v>
      </c>
      <c r="AE2506" s="25">
        <v>0</v>
      </c>
      <c r="AF2506" s="25">
        <v>8207.1299999999992</v>
      </c>
      <c r="AG2506" s="25">
        <v>0</v>
      </c>
      <c r="AH2506" s="25">
        <v>8207.1299999999992</v>
      </c>
      <c r="AI2506" s="16" t="s">
        <v>16530</v>
      </c>
    </row>
    <row r="2507" spans="1:35" x14ac:dyDescent="0.25">
      <c r="A2507" s="17">
        <v>122394</v>
      </c>
      <c r="B2507" s="18">
        <v>3</v>
      </c>
      <c r="C2507" s="16" t="s">
        <v>73</v>
      </c>
      <c r="D2507" s="21">
        <v>42235</v>
      </c>
      <c r="E2507" s="16" t="s">
        <v>2261</v>
      </c>
      <c r="F2507" s="21">
        <v>42235</v>
      </c>
      <c r="G2507" s="16" t="s">
        <v>2261</v>
      </c>
      <c r="H2507" s="26" t="s">
        <v>57</v>
      </c>
      <c r="M2507" s="26" t="s">
        <v>16529</v>
      </c>
      <c r="O2507" s="16" t="s">
        <v>1171</v>
      </c>
      <c r="P2507" s="26" t="s">
        <v>1062</v>
      </c>
      <c r="T2507" s="23" t="s">
        <v>32</v>
      </c>
      <c r="W2507" s="20" t="s">
        <v>43</v>
      </c>
      <c r="Z2507" s="24" t="s">
        <v>32</v>
      </c>
      <c r="AA2507" s="24" t="s">
        <v>32</v>
      </c>
      <c r="AB2507" s="24" t="s">
        <v>32</v>
      </c>
      <c r="AC2507" s="24" t="s">
        <v>32</v>
      </c>
      <c r="AD2507" s="25">
        <v>0</v>
      </c>
      <c r="AE2507" s="25">
        <v>0</v>
      </c>
      <c r="AF2507" s="25">
        <v>8087.94</v>
      </c>
      <c r="AG2507" s="25">
        <v>0</v>
      </c>
      <c r="AH2507" s="25">
        <v>8087.94</v>
      </c>
      <c r="AI2507" s="16" t="s">
        <v>16528</v>
      </c>
    </row>
    <row r="2508" spans="1:35" x14ac:dyDescent="0.25">
      <c r="A2508" s="17">
        <v>122396</v>
      </c>
      <c r="B2508" s="18">
        <v>3</v>
      </c>
      <c r="C2508" s="16" t="s">
        <v>73</v>
      </c>
      <c r="D2508" s="21">
        <v>42235</v>
      </c>
      <c r="E2508" s="16" t="s">
        <v>2261</v>
      </c>
      <c r="F2508" s="21">
        <v>42235</v>
      </c>
      <c r="G2508" s="16" t="s">
        <v>2261</v>
      </c>
      <c r="H2508" s="26" t="s">
        <v>354</v>
      </c>
      <c r="M2508" s="26" t="s">
        <v>16527</v>
      </c>
      <c r="O2508" s="16" t="s">
        <v>1171</v>
      </c>
      <c r="P2508" s="26" t="s">
        <v>1062</v>
      </c>
      <c r="T2508" s="23" t="s">
        <v>32</v>
      </c>
      <c r="W2508" s="20" t="s">
        <v>43</v>
      </c>
      <c r="Z2508" s="24" t="s">
        <v>32</v>
      </c>
      <c r="AA2508" s="24" t="s">
        <v>32</v>
      </c>
      <c r="AB2508" s="24" t="s">
        <v>32</v>
      </c>
      <c r="AC2508" s="24" t="s">
        <v>32</v>
      </c>
      <c r="AD2508" s="25">
        <v>0</v>
      </c>
      <c r="AE2508" s="25">
        <v>0</v>
      </c>
      <c r="AF2508" s="25">
        <v>12693.01</v>
      </c>
      <c r="AG2508" s="25">
        <v>0</v>
      </c>
      <c r="AH2508" s="25">
        <v>12693.01</v>
      </c>
      <c r="AI2508" s="16" t="s">
        <v>16526</v>
      </c>
    </row>
    <row r="2509" spans="1:35" x14ac:dyDescent="0.25">
      <c r="A2509" s="17">
        <v>122397</v>
      </c>
      <c r="B2509" s="18">
        <v>3</v>
      </c>
      <c r="C2509" s="16" t="s">
        <v>73</v>
      </c>
      <c r="D2509" s="21">
        <v>42235</v>
      </c>
      <c r="E2509" s="16" t="s">
        <v>2261</v>
      </c>
      <c r="F2509" s="21">
        <v>42235</v>
      </c>
      <c r="G2509" s="16" t="s">
        <v>2261</v>
      </c>
      <c r="H2509" s="26" t="s">
        <v>788</v>
      </c>
      <c r="M2509" s="26" t="s">
        <v>16525</v>
      </c>
      <c r="O2509" s="16" t="s">
        <v>1171</v>
      </c>
      <c r="P2509" s="26" t="s">
        <v>1062</v>
      </c>
      <c r="T2509" s="23" t="s">
        <v>32</v>
      </c>
      <c r="W2509" s="20" t="s">
        <v>43</v>
      </c>
      <c r="Z2509" s="24" t="s">
        <v>32</v>
      </c>
      <c r="AA2509" s="24" t="s">
        <v>32</v>
      </c>
      <c r="AB2509" s="24" t="s">
        <v>32</v>
      </c>
      <c r="AC2509" s="24" t="s">
        <v>32</v>
      </c>
      <c r="AD2509" s="25">
        <v>0</v>
      </c>
      <c r="AE2509" s="25">
        <v>0</v>
      </c>
      <c r="AF2509" s="25">
        <v>1497.86</v>
      </c>
      <c r="AG2509" s="25">
        <v>0</v>
      </c>
      <c r="AH2509" s="25">
        <v>1497.86</v>
      </c>
      <c r="AI2509" s="16" t="s">
        <v>16524</v>
      </c>
    </row>
    <row r="2510" spans="1:35" x14ac:dyDescent="0.25">
      <c r="A2510" s="17">
        <v>122398</v>
      </c>
      <c r="B2510" s="18">
        <v>2</v>
      </c>
      <c r="C2510" s="16" t="s">
        <v>73</v>
      </c>
      <c r="D2510" s="21">
        <v>42235</v>
      </c>
      <c r="E2510" s="16" t="s">
        <v>2261</v>
      </c>
      <c r="F2510" s="21">
        <v>42235</v>
      </c>
      <c r="G2510" s="16" t="s">
        <v>2261</v>
      </c>
      <c r="H2510" s="26" t="s">
        <v>371</v>
      </c>
      <c r="M2510" s="26" t="s">
        <v>16523</v>
      </c>
      <c r="O2510" s="16" t="s">
        <v>1171</v>
      </c>
      <c r="P2510" s="26" t="s">
        <v>1062</v>
      </c>
      <c r="T2510" s="23" t="s">
        <v>32</v>
      </c>
      <c r="W2510" s="20" t="s">
        <v>43</v>
      </c>
      <c r="Z2510" s="24" t="s">
        <v>32</v>
      </c>
      <c r="AA2510" s="24" t="s">
        <v>32</v>
      </c>
      <c r="AB2510" s="24" t="s">
        <v>32</v>
      </c>
      <c r="AC2510" s="24" t="s">
        <v>32</v>
      </c>
      <c r="AD2510" s="25">
        <v>0</v>
      </c>
      <c r="AE2510" s="25">
        <v>0</v>
      </c>
      <c r="AF2510" s="25">
        <v>1981.82</v>
      </c>
      <c r="AG2510" s="25">
        <v>0</v>
      </c>
      <c r="AH2510" s="25">
        <v>1981.82</v>
      </c>
      <c r="AI2510" s="16" t="s">
        <v>16522</v>
      </c>
    </row>
    <row r="2511" spans="1:35" x14ac:dyDescent="0.25">
      <c r="A2511" s="17">
        <v>122399</v>
      </c>
      <c r="B2511" s="18">
        <v>1</v>
      </c>
      <c r="C2511" s="16" t="s">
        <v>73</v>
      </c>
      <c r="D2511" s="21">
        <v>42235</v>
      </c>
      <c r="E2511" s="16" t="s">
        <v>2261</v>
      </c>
      <c r="F2511" s="21">
        <v>42235</v>
      </c>
      <c r="G2511" s="16" t="s">
        <v>2261</v>
      </c>
      <c r="H2511" s="26" t="s">
        <v>359</v>
      </c>
      <c r="M2511" s="26" t="s">
        <v>16521</v>
      </c>
      <c r="O2511" s="16" t="s">
        <v>1171</v>
      </c>
      <c r="P2511" s="26" t="s">
        <v>1062</v>
      </c>
      <c r="T2511" s="23" t="s">
        <v>32</v>
      </c>
      <c r="W2511" s="20" t="s">
        <v>43</v>
      </c>
      <c r="Z2511" s="24" t="s">
        <v>32</v>
      </c>
      <c r="AA2511" s="24" t="s">
        <v>32</v>
      </c>
      <c r="AB2511" s="24" t="s">
        <v>32</v>
      </c>
      <c r="AC2511" s="24" t="s">
        <v>32</v>
      </c>
      <c r="AD2511" s="25">
        <v>0</v>
      </c>
      <c r="AE2511" s="25">
        <v>0</v>
      </c>
      <c r="AF2511" s="25">
        <v>7777.76</v>
      </c>
      <c r="AG2511" s="25">
        <v>0</v>
      </c>
      <c r="AH2511" s="25">
        <v>7777.76</v>
      </c>
      <c r="AI2511" s="16" t="s">
        <v>16520</v>
      </c>
    </row>
    <row r="2512" spans="1:35" x14ac:dyDescent="0.25">
      <c r="A2512" s="17">
        <v>122400</v>
      </c>
      <c r="B2512" s="18">
        <v>3</v>
      </c>
      <c r="C2512" s="16" t="s">
        <v>73</v>
      </c>
      <c r="D2512" s="21">
        <v>42235</v>
      </c>
      <c r="E2512" s="16" t="s">
        <v>2261</v>
      </c>
      <c r="F2512" s="21">
        <v>42235</v>
      </c>
      <c r="G2512" s="16" t="s">
        <v>2261</v>
      </c>
      <c r="H2512" s="26" t="s">
        <v>307</v>
      </c>
      <c r="M2512" s="26" t="s">
        <v>16519</v>
      </c>
      <c r="O2512" s="16" t="s">
        <v>1171</v>
      </c>
      <c r="P2512" s="26" t="s">
        <v>1062</v>
      </c>
      <c r="T2512" s="23" t="s">
        <v>32</v>
      </c>
      <c r="W2512" s="20" t="s">
        <v>43</v>
      </c>
      <c r="Z2512" s="24" t="s">
        <v>32</v>
      </c>
      <c r="AA2512" s="24" t="s">
        <v>32</v>
      </c>
      <c r="AB2512" s="24" t="s">
        <v>32</v>
      </c>
      <c r="AC2512" s="24" t="s">
        <v>32</v>
      </c>
      <c r="AD2512" s="25">
        <v>0</v>
      </c>
      <c r="AE2512" s="25">
        <v>0</v>
      </c>
      <c r="AF2512" s="25">
        <v>3995.51</v>
      </c>
      <c r="AG2512" s="25">
        <v>0</v>
      </c>
      <c r="AH2512" s="25">
        <v>3995.51</v>
      </c>
      <c r="AI2512" s="16" t="s">
        <v>16518</v>
      </c>
    </row>
    <row r="2513" spans="1:35" x14ac:dyDescent="0.25">
      <c r="A2513" s="17">
        <v>122401</v>
      </c>
      <c r="B2513" s="18">
        <v>2</v>
      </c>
      <c r="C2513" s="16" t="s">
        <v>73</v>
      </c>
      <c r="D2513" s="21">
        <v>42235</v>
      </c>
      <c r="E2513" s="16" t="s">
        <v>2261</v>
      </c>
      <c r="F2513" s="21">
        <v>42235</v>
      </c>
      <c r="G2513" s="16" t="s">
        <v>2261</v>
      </c>
      <c r="H2513" s="26" t="s">
        <v>797</v>
      </c>
      <c r="M2513" s="26" t="s">
        <v>16517</v>
      </c>
      <c r="O2513" s="16" t="s">
        <v>1171</v>
      </c>
      <c r="P2513" s="26" t="s">
        <v>1062</v>
      </c>
      <c r="T2513" s="23" t="s">
        <v>32</v>
      </c>
      <c r="W2513" s="20" t="s">
        <v>43</v>
      </c>
      <c r="Z2513" s="24" t="s">
        <v>32</v>
      </c>
      <c r="AA2513" s="24" t="s">
        <v>32</v>
      </c>
      <c r="AB2513" s="24" t="s">
        <v>32</v>
      </c>
      <c r="AC2513" s="24" t="s">
        <v>32</v>
      </c>
      <c r="AD2513" s="25">
        <v>0</v>
      </c>
      <c r="AE2513" s="25">
        <v>0</v>
      </c>
      <c r="AF2513" s="25">
        <v>14552.06</v>
      </c>
      <c r="AG2513" s="25">
        <v>0</v>
      </c>
      <c r="AH2513" s="25">
        <v>14552.06</v>
      </c>
      <c r="AI2513" s="16" t="s">
        <v>16516</v>
      </c>
    </row>
    <row r="2514" spans="1:35" x14ac:dyDescent="0.25">
      <c r="A2514" s="17">
        <v>122402</v>
      </c>
      <c r="B2514" s="18">
        <v>4</v>
      </c>
      <c r="C2514" s="16" t="s">
        <v>73</v>
      </c>
      <c r="D2514" s="21">
        <v>42235</v>
      </c>
      <c r="E2514" s="16" t="s">
        <v>2261</v>
      </c>
      <c r="F2514" s="21">
        <v>42235</v>
      </c>
      <c r="G2514" s="16" t="s">
        <v>2261</v>
      </c>
      <c r="H2514" s="26" t="s">
        <v>126</v>
      </c>
      <c r="M2514" s="26" t="s">
        <v>16515</v>
      </c>
      <c r="O2514" s="16" t="s">
        <v>1171</v>
      </c>
      <c r="P2514" s="26" t="s">
        <v>1062</v>
      </c>
      <c r="T2514" s="23" t="s">
        <v>32</v>
      </c>
      <c r="W2514" s="20" t="s">
        <v>43</v>
      </c>
      <c r="Z2514" s="24" t="s">
        <v>32</v>
      </c>
      <c r="AA2514" s="24" t="s">
        <v>32</v>
      </c>
      <c r="AB2514" s="24" t="s">
        <v>32</v>
      </c>
      <c r="AC2514" s="24" t="s">
        <v>32</v>
      </c>
      <c r="AD2514" s="25">
        <v>0</v>
      </c>
      <c r="AE2514" s="25">
        <v>0</v>
      </c>
      <c r="AF2514" s="25">
        <v>14300</v>
      </c>
      <c r="AG2514" s="25">
        <v>0</v>
      </c>
      <c r="AH2514" s="25">
        <v>14300</v>
      </c>
      <c r="AI2514" s="16" t="s">
        <v>16514</v>
      </c>
    </row>
    <row r="2515" spans="1:35" x14ac:dyDescent="0.25">
      <c r="A2515" s="17">
        <v>122403</v>
      </c>
      <c r="B2515" s="18">
        <v>4</v>
      </c>
      <c r="C2515" s="16" t="s">
        <v>73</v>
      </c>
      <c r="D2515" s="21">
        <v>42235</v>
      </c>
      <c r="E2515" s="16" t="s">
        <v>2261</v>
      </c>
      <c r="F2515" s="21">
        <v>42235</v>
      </c>
      <c r="G2515" s="16" t="s">
        <v>2261</v>
      </c>
      <c r="H2515" s="26" t="s">
        <v>126</v>
      </c>
      <c r="M2515" s="26" t="s">
        <v>16513</v>
      </c>
      <c r="O2515" s="16" t="s">
        <v>1171</v>
      </c>
      <c r="P2515" s="26" t="s">
        <v>1062</v>
      </c>
      <c r="T2515" s="23" t="s">
        <v>32</v>
      </c>
      <c r="W2515" s="20" t="s">
        <v>43</v>
      </c>
      <c r="Z2515" s="24" t="s">
        <v>32</v>
      </c>
      <c r="AA2515" s="24" t="s">
        <v>32</v>
      </c>
      <c r="AB2515" s="24" t="s">
        <v>32</v>
      </c>
      <c r="AC2515" s="24" t="s">
        <v>32</v>
      </c>
      <c r="AD2515" s="25">
        <v>0</v>
      </c>
      <c r="AE2515" s="25">
        <v>0</v>
      </c>
      <c r="AF2515" s="25">
        <v>14300</v>
      </c>
      <c r="AG2515" s="25">
        <v>0</v>
      </c>
      <c r="AH2515" s="25">
        <v>14300</v>
      </c>
      <c r="AI2515" s="16" t="s">
        <v>16512</v>
      </c>
    </row>
    <row r="2516" spans="1:35" x14ac:dyDescent="0.25">
      <c r="A2516" s="17">
        <v>122404</v>
      </c>
      <c r="B2516" s="18">
        <v>4</v>
      </c>
      <c r="C2516" s="16" t="s">
        <v>73</v>
      </c>
      <c r="D2516" s="21">
        <v>42235</v>
      </c>
      <c r="E2516" s="16" t="s">
        <v>2261</v>
      </c>
      <c r="F2516" s="21">
        <v>42235</v>
      </c>
      <c r="G2516" s="16" t="s">
        <v>2261</v>
      </c>
      <c r="H2516" s="26" t="s">
        <v>126</v>
      </c>
      <c r="M2516" s="26" t="s">
        <v>16511</v>
      </c>
      <c r="O2516" s="16" t="s">
        <v>1171</v>
      </c>
      <c r="P2516" s="26" t="s">
        <v>1062</v>
      </c>
      <c r="T2516" s="23" t="s">
        <v>32</v>
      </c>
      <c r="W2516" s="20" t="s">
        <v>43</v>
      </c>
      <c r="Z2516" s="24" t="s">
        <v>32</v>
      </c>
      <c r="AA2516" s="24" t="s">
        <v>32</v>
      </c>
      <c r="AB2516" s="24" t="s">
        <v>32</v>
      </c>
      <c r="AC2516" s="24" t="s">
        <v>32</v>
      </c>
      <c r="AD2516" s="25">
        <v>0</v>
      </c>
      <c r="AE2516" s="25">
        <v>0</v>
      </c>
      <c r="AF2516" s="25">
        <v>25740</v>
      </c>
      <c r="AG2516" s="25">
        <v>0</v>
      </c>
      <c r="AH2516" s="25">
        <v>25740</v>
      </c>
      <c r="AI2516" s="16" t="s">
        <v>16510</v>
      </c>
    </row>
    <row r="2517" spans="1:35" x14ac:dyDescent="0.25">
      <c r="A2517" s="17">
        <v>122406</v>
      </c>
      <c r="B2517" s="18">
        <v>1</v>
      </c>
      <c r="C2517" s="16" t="s">
        <v>73</v>
      </c>
      <c r="D2517" s="21">
        <v>42235</v>
      </c>
      <c r="E2517" s="16" t="s">
        <v>2261</v>
      </c>
      <c r="F2517" s="21">
        <v>42235</v>
      </c>
      <c r="G2517" s="16" t="s">
        <v>2261</v>
      </c>
      <c r="H2517" s="26" t="s">
        <v>317</v>
      </c>
      <c r="M2517" s="26" t="s">
        <v>16509</v>
      </c>
      <c r="O2517" s="16" t="s">
        <v>1171</v>
      </c>
      <c r="P2517" s="26" t="s">
        <v>1062</v>
      </c>
      <c r="T2517" s="23" t="s">
        <v>32</v>
      </c>
      <c r="W2517" s="20" t="s">
        <v>43</v>
      </c>
      <c r="Z2517" s="24" t="s">
        <v>32</v>
      </c>
      <c r="AA2517" s="24" t="s">
        <v>32</v>
      </c>
      <c r="AB2517" s="24" t="s">
        <v>32</v>
      </c>
      <c r="AC2517" s="24" t="s">
        <v>32</v>
      </c>
      <c r="AD2517" s="25">
        <v>0</v>
      </c>
      <c r="AE2517" s="25">
        <v>0</v>
      </c>
      <c r="AF2517" s="25">
        <v>7052.96</v>
      </c>
      <c r="AG2517" s="25">
        <v>0</v>
      </c>
      <c r="AH2517" s="25">
        <v>7052.96</v>
      </c>
      <c r="AI2517" s="16" t="s">
        <v>16508</v>
      </c>
    </row>
    <row r="2518" spans="1:35" x14ac:dyDescent="0.25">
      <c r="A2518" s="17">
        <v>122409</v>
      </c>
      <c r="B2518" s="18">
        <v>1</v>
      </c>
      <c r="C2518" s="16" t="s">
        <v>73</v>
      </c>
      <c r="D2518" s="21">
        <v>42236</v>
      </c>
      <c r="E2518" s="16" t="s">
        <v>2261</v>
      </c>
      <c r="F2518" s="21">
        <v>42236</v>
      </c>
      <c r="G2518" s="16" t="s">
        <v>2261</v>
      </c>
      <c r="H2518" s="26" t="s">
        <v>232</v>
      </c>
      <c r="M2518" s="26" t="s">
        <v>16507</v>
      </c>
      <c r="O2518" s="16" t="s">
        <v>1171</v>
      </c>
      <c r="P2518" s="26" t="s">
        <v>1062</v>
      </c>
      <c r="T2518" s="23" t="s">
        <v>32</v>
      </c>
      <c r="W2518" s="20" t="s">
        <v>43</v>
      </c>
      <c r="Z2518" s="24" t="s">
        <v>32</v>
      </c>
      <c r="AA2518" s="24" t="s">
        <v>32</v>
      </c>
      <c r="AB2518" s="24" t="s">
        <v>32</v>
      </c>
      <c r="AC2518" s="24" t="s">
        <v>32</v>
      </c>
      <c r="AD2518" s="25">
        <v>0</v>
      </c>
      <c r="AE2518" s="25">
        <v>0</v>
      </c>
      <c r="AF2518" s="25">
        <v>13518.16</v>
      </c>
      <c r="AG2518" s="25">
        <v>0</v>
      </c>
      <c r="AH2518" s="25">
        <v>13518.16</v>
      </c>
      <c r="AI2518" s="16" t="s">
        <v>16506</v>
      </c>
    </row>
    <row r="2519" spans="1:35" x14ac:dyDescent="0.25">
      <c r="A2519" s="17">
        <v>122410</v>
      </c>
      <c r="B2519" s="18">
        <v>1</v>
      </c>
      <c r="C2519" s="16" t="s">
        <v>73</v>
      </c>
      <c r="D2519" s="21">
        <v>42236</v>
      </c>
      <c r="E2519" s="16" t="s">
        <v>2261</v>
      </c>
      <c r="F2519" s="21">
        <v>42236</v>
      </c>
      <c r="G2519" s="16" t="s">
        <v>2261</v>
      </c>
      <c r="H2519" s="26" t="s">
        <v>394</v>
      </c>
      <c r="M2519" s="26" t="s">
        <v>16505</v>
      </c>
      <c r="O2519" s="16" t="s">
        <v>1171</v>
      </c>
      <c r="P2519" s="26" t="s">
        <v>1062</v>
      </c>
      <c r="T2519" s="23" t="s">
        <v>32</v>
      </c>
      <c r="W2519" s="20" t="s">
        <v>43</v>
      </c>
      <c r="Z2519" s="24" t="s">
        <v>32</v>
      </c>
      <c r="AA2519" s="24" t="s">
        <v>32</v>
      </c>
      <c r="AB2519" s="24" t="s">
        <v>32</v>
      </c>
      <c r="AC2519" s="24" t="s">
        <v>32</v>
      </c>
      <c r="AD2519" s="25">
        <v>0</v>
      </c>
      <c r="AE2519" s="25">
        <v>0</v>
      </c>
      <c r="AF2519" s="25">
        <v>7555.93</v>
      </c>
      <c r="AG2519" s="25">
        <v>0</v>
      </c>
      <c r="AH2519" s="25">
        <v>7555.93</v>
      </c>
      <c r="AI2519" s="16" t="s">
        <v>16504</v>
      </c>
    </row>
    <row r="2520" spans="1:35" x14ac:dyDescent="0.25">
      <c r="A2520" s="17">
        <v>122411</v>
      </c>
      <c r="B2520" s="18">
        <v>4</v>
      </c>
      <c r="C2520" s="16" t="s">
        <v>73</v>
      </c>
      <c r="D2520" s="21">
        <v>42236</v>
      </c>
      <c r="E2520" s="16" t="s">
        <v>2261</v>
      </c>
      <c r="F2520" s="21">
        <v>42236</v>
      </c>
      <c r="G2520" s="16" t="s">
        <v>2261</v>
      </c>
      <c r="H2520" s="26" t="s">
        <v>301</v>
      </c>
      <c r="M2520" s="26" t="s">
        <v>16503</v>
      </c>
      <c r="O2520" s="16" t="s">
        <v>1171</v>
      </c>
      <c r="P2520" s="26" t="s">
        <v>1062</v>
      </c>
      <c r="T2520" s="23" t="s">
        <v>32</v>
      </c>
      <c r="W2520" s="20" t="s">
        <v>43</v>
      </c>
      <c r="Z2520" s="24" t="s">
        <v>32</v>
      </c>
      <c r="AA2520" s="24" t="s">
        <v>32</v>
      </c>
      <c r="AB2520" s="24" t="s">
        <v>32</v>
      </c>
      <c r="AC2520" s="24" t="s">
        <v>32</v>
      </c>
      <c r="AD2520" s="25">
        <v>0</v>
      </c>
      <c r="AE2520" s="25">
        <v>0</v>
      </c>
      <c r="AF2520" s="25">
        <v>11933.37</v>
      </c>
      <c r="AG2520" s="25">
        <v>0</v>
      </c>
      <c r="AH2520" s="25">
        <v>11933.37</v>
      </c>
      <c r="AI2520" s="16" t="s">
        <v>16502</v>
      </c>
    </row>
    <row r="2521" spans="1:35" x14ac:dyDescent="0.25">
      <c r="A2521" s="17">
        <v>122412</v>
      </c>
      <c r="B2521" s="18">
        <v>3</v>
      </c>
      <c r="C2521" s="16" t="s">
        <v>73</v>
      </c>
      <c r="D2521" s="21">
        <v>42236</v>
      </c>
      <c r="E2521" s="16" t="s">
        <v>2261</v>
      </c>
      <c r="F2521" s="21">
        <v>42236</v>
      </c>
      <c r="G2521" s="16" t="s">
        <v>2261</v>
      </c>
      <c r="H2521" s="26" t="s">
        <v>69</v>
      </c>
      <c r="M2521" s="26" t="s">
        <v>16501</v>
      </c>
      <c r="O2521" s="16" t="s">
        <v>1171</v>
      </c>
      <c r="P2521" s="26" t="s">
        <v>1062</v>
      </c>
      <c r="T2521" s="23" t="s">
        <v>32</v>
      </c>
      <c r="W2521" s="20" t="s">
        <v>43</v>
      </c>
      <c r="Z2521" s="24" t="s">
        <v>32</v>
      </c>
      <c r="AA2521" s="24" t="s">
        <v>32</v>
      </c>
      <c r="AB2521" s="24" t="s">
        <v>32</v>
      </c>
      <c r="AC2521" s="24" t="s">
        <v>32</v>
      </c>
      <c r="AD2521" s="25">
        <v>0</v>
      </c>
      <c r="AE2521" s="25">
        <v>0</v>
      </c>
      <c r="AF2521" s="25">
        <v>10473.51</v>
      </c>
      <c r="AG2521" s="25">
        <v>0</v>
      </c>
      <c r="AH2521" s="25">
        <v>10473.51</v>
      </c>
      <c r="AI2521" s="16" t="s">
        <v>16500</v>
      </c>
    </row>
    <row r="2522" spans="1:35" x14ac:dyDescent="0.25">
      <c r="A2522" s="17">
        <v>122413</v>
      </c>
      <c r="B2522" s="18">
        <v>3</v>
      </c>
      <c r="C2522" s="16" t="s">
        <v>73</v>
      </c>
      <c r="D2522" s="21">
        <v>42236</v>
      </c>
      <c r="E2522" s="16" t="s">
        <v>2261</v>
      </c>
      <c r="F2522" s="21">
        <v>42236</v>
      </c>
      <c r="G2522" s="16" t="s">
        <v>2261</v>
      </c>
      <c r="H2522" s="26" t="s">
        <v>273</v>
      </c>
      <c r="M2522" s="26" t="s">
        <v>16499</v>
      </c>
      <c r="O2522" s="16" t="s">
        <v>1171</v>
      </c>
      <c r="P2522" s="26" t="s">
        <v>1062</v>
      </c>
      <c r="T2522" s="23" t="s">
        <v>32</v>
      </c>
      <c r="W2522" s="20" t="s">
        <v>43</v>
      </c>
      <c r="Z2522" s="24" t="s">
        <v>32</v>
      </c>
      <c r="AA2522" s="24" t="s">
        <v>32</v>
      </c>
      <c r="AB2522" s="24" t="s">
        <v>32</v>
      </c>
      <c r="AC2522" s="24" t="s">
        <v>32</v>
      </c>
      <c r="AD2522" s="25">
        <v>0</v>
      </c>
      <c r="AE2522" s="25">
        <v>0</v>
      </c>
      <c r="AF2522" s="25">
        <v>11438.16</v>
      </c>
      <c r="AG2522" s="25">
        <v>0</v>
      </c>
      <c r="AH2522" s="25">
        <v>11438.16</v>
      </c>
      <c r="AI2522" s="16" t="s">
        <v>16498</v>
      </c>
    </row>
    <row r="2523" spans="1:35" x14ac:dyDescent="0.25">
      <c r="A2523" s="17">
        <v>122414</v>
      </c>
      <c r="B2523" s="18">
        <v>1</v>
      </c>
      <c r="C2523" s="16" t="s">
        <v>73</v>
      </c>
      <c r="D2523" s="21">
        <v>42236</v>
      </c>
      <c r="E2523" s="16" t="s">
        <v>2261</v>
      </c>
      <c r="F2523" s="21">
        <v>42236</v>
      </c>
      <c r="G2523" s="16" t="s">
        <v>2261</v>
      </c>
      <c r="H2523" s="26" t="s">
        <v>386</v>
      </c>
      <c r="M2523" s="26" t="s">
        <v>16497</v>
      </c>
      <c r="O2523" s="16" t="s">
        <v>1171</v>
      </c>
      <c r="P2523" s="26" t="s">
        <v>1062</v>
      </c>
      <c r="T2523" s="23" t="s">
        <v>32</v>
      </c>
      <c r="W2523" s="20" t="s">
        <v>43</v>
      </c>
      <c r="Z2523" s="24" t="s">
        <v>32</v>
      </c>
      <c r="AA2523" s="24" t="s">
        <v>32</v>
      </c>
      <c r="AB2523" s="24" t="s">
        <v>32</v>
      </c>
      <c r="AC2523" s="24" t="s">
        <v>32</v>
      </c>
      <c r="AD2523" s="25">
        <v>0</v>
      </c>
      <c r="AE2523" s="25">
        <v>0</v>
      </c>
      <c r="AF2523" s="25">
        <v>3460.24</v>
      </c>
      <c r="AG2523" s="25">
        <v>0</v>
      </c>
      <c r="AH2523" s="25">
        <v>3460.24</v>
      </c>
      <c r="AI2523" s="16" t="s">
        <v>16496</v>
      </c>
    </row>
    <row r="2524" spans="1:35" x14ac:dyDescent="0.25">
      <c r="A2524" s="17">
        <v>122415</v>
      </c>
      <c r="B2524" s="18">
        <v>1</v>
      </c>
      <c r="C2524" s="16" t="s">
        <v>73</v>
      </c>
      <c r="D2524" s="21">
        <v>42236</v>
      </c>
      <c r="E2524" s="16" t="s">
        <v>2261</v>
      </c>
      <c r="F2524" s="21">
        <v>42236</v>
      </c>
      <c r="G2524" s="16" t="s">
        <v>2261</v>
      </c>
      <c r="H2524" s="26" t="s">
        <v>643</v>
      </c>
      <c r="M2524" s="26" t="s">
        <v>16495</v>
      </c>
      <c r="O2524" s="16" t="s">
        <v>1171</v>
      </c>
      <c r="P2524" s="26" t="s">
        <v>1062</v>
      </c>
      <c r="T2524" s="23" t="s">
        <v>32</v>
      </c>
      <c r="W2524" s="20" t="s">
        <v>43</v>
      </c>
      <c r="Z2524" s="24" t="s">
        <v>32</v>
      </c>
      <c r="AA2524" s="24" t="s">
        <v>32</v>
      </c>
      <c r="AB2524" s="24" t="s">
        <v>32</v>
      </c>
      <c r="AC2524" s="24" t="s">
        <v>32</v>
      </c>
      <c r="AD2524" s="25">
        <v>0</v>
      </c>
      <c r="AE2524" s="25">
        <v>0</v>
      </c>
      <c r="AF2524" s="25">
        <v>6840.61</v>
      </c>
      <c r="AG2524" s="25">
        <v>0</v>
      </c>
      <c r="AH2524" s="25">
        <v>6840.61</v>
      </c>
      <c r="AI2524" s="16" t="s">
        <v>16494</v>
      </c>
    </row>
    <row r="2525" spans="1:35" x14ac:dyDescent="0.25">
      <c r="A2525" s="17">
        <v>122416</v>
      </c>
      <c r="B2525" s="18">
        <v>4</v>
      </c>
      <c r="C2525" s="16" t="s">
        <v>73</v>
      </c>
      <c r="D2525" s="21">
        <v>42236</v>
      </c>
      <c r="E2525" s="16" t="s">
        <v>2261</v>
      </c>
      <c r="F2525" s="21">
        <v>42236</v>
      </c>
      <c r="G2525" s="16" t="s">
        <v>2261</v>
      </c>
      <c r="H2525" s="26" t="s">
        <v>564</v>
      </c>
      <c r="M2525" s="26" t="s">
        <v>16493</v>
      </c>
      <c r="O2525" s="16" t="s">
        <v>1171</v>
      </c>
      <c r="P2525" s="26" t="s">
        <v>1062</v>
      </c>
      <c r="T2525" s="23" t="s">
        <v>32</v>
      </c>
      <c r="W2525" s="20" t="s">
        <v>43</v>
      </c>
      <c r="Z2525" s="24" t="s">
        <v>32</v>
      </c>
      <c r="AA2525" s="24" t="s">
        <v>32</v>
      </c>
      <c r="AB2525" s="24" t="s">
        <v>32</v>
      </c>
      <c r="AC2525" s="24" t="s">
        <v>32</v>
      </c>
      <c r="AD2525" s="25">
        <v>0</v>
      </c>
      <c r="AE2525" s="25">
        <v>0</v>
      </c>
      <c r="AF2525" s="25">
        <v>18535.61</v>
      </c>
      <c r="AG2525" s="25">
        <v>0</v>
      </c>
      <c r="AH2525" s="25">
        <v>18535.61</v>
      </c>
      <c r="AI2525" s="16" t="s">
        <v>16492</v>
      </c>
    </row>
    <row r="2526" spans="1:35" x14ac:dyDescent="0.25">
      <c r="A2526" s="17">
        <v>122417</v>
      </c>
      <c r="B2526" s="18">
        <v>4</v>
      </c>
      <c r="C2526" s="16" t="s">
        <v>73</v>
      </c>
      <c r="D2526" s="21">
        <v>42236</v>
      </c>
      <c r="E2526" s="16" t="s">
        <v>2261</v>
      </c>
      <c r="F2526" s="21">
        <v>42236</v>
      </c>
      <c r="G2526" s="16" t="s">
        <v>2261</v>
      </c>
      <c r="H2526" s="26" t="s">
        <v>87</v>
      </c>
      <c r="M2526" s="26" t="s">
        <v>16491</v>
      </c>
      <c r="O2526" s="16" t="s">
        <v>1171</v>
      </c>
      <c r="P2526" s="26" t="s">
        <v>1062</v>
      </c>
      <c r="T2526" s="23" t="s">
        <v>32</v>
      </c>
      <c r="W2526" s="20" t="s">
        <v>43</v>
      </c>
      <c r="Z2526" s="24" t="s">
        <v>32</v>
      </c>
      <c r="AA2526" s="24" t="s">
        <v>32</v>
      </c>
      <c r="AB2526" s="24" t="s">
        <v>32</v>
      </c>
      <c r="AC2526" s="24" t="s">
        <v>32</v>
      </c>
      <c r="AD2526" s="25">
        <v>0</v>
      </c>
      <c r="AE2526" s="25">
        <v>0</v>
      </c>
      <c r="AF2526" s="25">
        <v>6037.93</v>
      </c>
      <c r="AG2526" s="25">
        <v>0</v>
      </c>
      <c r="AH2526" s="25">
        <v>6037.93</v>
      </c>
      <c r="AI2526" s="16" t="s">
        <v>16490</v>
      </c>
    </row>
    <row r="2527" spans="1:35" x14ac:dyDescent="0.25">
      <c r="A2527" s="17">
        <v>122418</v>
      </c>
      <c r="B2527" s="18">
        <v>1</v>
      </c>
      <c r="C2527" s="16" t="s">
        <v>73</v>
      </c>
      <c r="D2527" s="21">
        <v>42236</v>
      </c>
      <c r="E2527" s="16" t="s">
        <v>2261</v>
      </c>
      <c r="F2527" s="21">
        <v>42236</v>
      </c>
      <c r="G2527" s="16" t="s">
        <v>2261</v>
      </c>
      <c r="H2527" s="26" t="s">
        <v>400</v>
      </c>
      <c r="M2527" s="26" t="s">
        <v>16489</v>
      </c>
      <c r="O2527" s="16" t="s">
        <v>1171</v>
      </c>
      <c r="P2527" s="26" t="s">
        <v>1062</v>
      </c>
      <c r="T2527" s="23" t="s">
        <v>32</v>
      </c>
      <c r="W2527" s="20" t="s">
        <v>43</v>
      </c>
      <c r="Z2527" s="24" t="s">
        <v>32</v>
      </c>
      <c r="AA2527" s="24" t="s">
        <v>32</v>
      </c>
      <c r="AB2527" s="24" t="s">
        <v>32</v>
      </c>
      <c r="AC2527" s="24" t="s">
        <v>32</v>
      </c>
      <c r="AD2527" s="25">
        <v>0</v>
      </c>
      <c r="AE2527" s="25">
        <v>0</v>
      </c>
      <c r="AF2527" s="25">
        <v>14300</v>
      </c>
      <c r="AG2527" s="25">
        <v>0</v>
      </c>
      <c r="AH2527" s="25">
        <v>14300</v>
      </c>
      <c r="AI2527" s="16" t="s">
        <v>16488</v>
      </c>
    </row>
    <row r="2528" spans="1:35" x14ac:dyDescent="0.25">
      <c r="A2528" s="17">
        <v>122419</v>
      </c>
      <c r="B2528" s="18">
        <v>2</v>
      </c>
      <c r="C2528" s="16" t="s">
        <v>73</v>
      </c>
      <c r="D2528" s="21">
        <v>42236</v>
      </c>
      <c r="E2528" s="16" t="s">
        <v>2261</v>
      </c>
      <c r="F2528" s="21">
        <v>42236</v>
      </c>
      <c r="G2528" s="16" t="s">
        <v>2261</v>
      </c>
      <c r="H2528" s="26" t="s">
        <v>267</v>
      </c>
      <c r="M2528" s="26" t="s">
        <v>16487</v>
      </c>
      <c r="O2528" s="16" t="s">
        <v>1171</v>
      </c>
      <c r="P2528" s="26" t="s">
        <v>1062</v>
      </c>
      <c r="T2528" s="23" t="s">
        <v>32</v>
      </c>
      <c r="W2528" s="20" t="s">
        <v>43</v>
      </c>
      <c r="Z2528" s="24" t="s">
        <v>32</v>
      </c>
      <c r="AA2528" s="24" t="s">
        <v>32</v>
      </c>
      <c r="AB2528" s="24" t="s">
        <v>32</v>
      </c>
      <c r="AC2528" s="24" t="s">
        <v>32</v>
      </c>
      <c r="AD2528" s="25">
        <v>0</v>
      </c>
      <c r="AE2528" s="25">
        <v>0</v>
      </c>
      <c r="AF2528" s="25">
        <v>0</v>
      </c>
      <c r="AG2528" s="25">
        <v>0</v>
      </c>
      <c r="AH2528" s="25">
        <v>0</v>
      </c>
      <c r="AI2528" s="16" t="s">
        <v>16486</v>
      </c>
    </row>
    <row r="2529" spans="1:35" x14ac:dyDescent="0.25">
      <c r="A2529" s="17">
        <v>122420</v>
      </c>
      <c r="B2529" s="18">
        <v>3</v>
      </c>
      <c r="C2529" s="16" t="s">
        <v>73</v>
      </c>
      <c r="D2529" s="21">
        <v>42236</v>
      </c>
      <c r="E2529" s="16" t="s">
        <v>2261</v>
      </c>
      <c r="F2529" s="21">
        <v>42236</v>
      </c>
      <c r="G2529" s="16" t="s">
        <v>2261</v>
      </c>
      <c r="H2529" s="26" t="s">
        <v>200</v>
      </c>
      <c r="M2529" s="26" t="s">
        <v>16485</v>
      </c>
      <c r="O2529" s="16" t="s">
        <v>1171</v>
      </c>
      <c r="P2529" s="26" t="s">
        <v>1062</v>
      </c>
      <c r="T2529" s="23" t="s">
        <v>32</v>
      </c>
      <c r="W2529" s="20" t="s">
        <v>43</v>
      </c>
      <c r="Z2529" s="24" t="s">
        <v>32</v>
      </c>
      <c r="AA2529" s="24" t="s">
        <v>32</v>
      </c>
      <c r="AB2529" s="24" t="s">
        <v>32</v>
      </c>
      <c r="AC2529" s="24" t="s">
        <v>32</v>
      </c>
      <c r="AD2529" s="25">
        <v>0</v>
      </c>
      <c r="AE2529" s="25">
        <v>0</v>
      </c>
      <c r="AF2529" s="25">
        <v>14300</v>
      </c>
      <c r="AG2529" s="25">
        <v>0</v>
      </c>
      <c r="AH2529" s="25">
        <v>14300</v>
      </c>
      <c r="AI2529" s="16" t="s">
        <v>16484</v>
      </c>
    </row>
    <row r="2530" spans="1:35" x14ac:dyDescent="0.25">
      <c r="A2530" s="17">
        <v>122422</v>
      </c>
      <c r="B2530" s="18">
        <v>3</v>
      </c>
      <c r="C2530" s="16" t="s">
        <v>73</v>
      </c>
      <c r="D2530" s="21">
        <v>42236</v>
      </c>
      <c r="E2530" s="16" t="s">
        <v>2261</v>
      </c>
      <c r="F2530" s="21">
        <v>42236</v>
      </c>
      <c r="G2530" s="16" t="s">
        <v>2261</v>
      </c>
      <c r="H2530" s="26" t="s">
        <v>173</v>
      </c>
      <c r="M2530" s="26" t="s">
        <v>16483</v>
      </c>
      <c r="O2530" s="16" t="s">
        <v>1171</v>
      </c>
      <c r="P2530" s="26" t="s">
        <v>1062</v>
      </c>
      <c r="T2530" s="23" t="s">
        <v>32</v>
      </c>
      <c r="W2530" s="20" t="s">
        <v>43</v>
      </c>
      <c r="Z2530" s="24" t="s">
        <v>32</v>
      </c>
      <c r="AA2530" s="24" t="s">
        <v>32</v>
      </c>
      <c r="AB2530" s="24" t="s">
        <v>32</v>
      </c>
      <c r="AC2530" s="24" t="s">
        <v>32</v>
      </c>
      <c r="AD2530" s="25">
        <v>0</v>
      </c>
      <c r="AE2530" s="25">
        <v>0</v>
      </c>
      <c r="AF2530" s="25">
        <v>25740</v>
      </c>
      <c r="AG2530" s="25">
        <v>0</v>
      </c>
      <c r="AH2530" s="25">
        <v>25740</v>
      </c>
      <c r="AI2530" s="16" t="s">
        <v>16482</v>
      </c>
    </row>
    <row r="2531" spans="1:35" x14ac:dyDescent="0.25">
      <c r="A2531" s="17">
        <v>122423</v>
      </c>
      <c r="B2531" s="18">
        <v>4</v>
      </c>
      <c r="C2531" s="16" t="s">
        <v>73</v>
      </c>
      <c r="D2531" s="21">
        <v>42236</v>
      </c>
      <c r="E2531" s="16" t="s">
        <v>2261</v>
      </c>
      <c r="F2531" s="21">
        <v>42236</v>
      </c>
      <c r="G2531" s="16" t="s">
        <v>2261</v>
      </c>
      <c r="H2531" s="26" t="s">
        <v>261</v>
      </c>
      <c r="M2531" s="26" t="s">
        <v>16481</v>
      </c>
      <c r="O2531" s="16" t="s">
        <v>1171</v>
      </c>
      <c r="P2531" s="26" t="s">
        <v>1062</v>
      </c>
      <c r="T2531" s="23" t="s">
        <v>32</v>
      </c>
      <c r="W2531" s="20" t="s">
        <v>43</v>
      </c>
      <c r="Z2531" s="24" t="s">
        <v>32</v>
      </c>
      <c r="AA2531" s="24" t="s">
        <v>32</v>
      </c>
      <c r="AB2531" s="24" t="s">
        <v>32</v>
      </c>
      <c r="AC2531" s="24" t="s">
        <v>32</v>
      </c>
      <c r="AD2531" s="25">
        <v>0</v>
      </c>
      <c r="AE2531" s="25">
        <v>0</v>
      </c>
      <c r="AF2531" s="25">
        <v>6423.18</v>
      </c>
      <c r="AG2531" s="25">
        <v>0</v>
      </c>
      <c r="AH2531" s="25">
        <v>6423.18</v>
      </c>
      <c r="AI2531" s="16" t="s">
        <v>16480</v>
      </c>
    </row>
    <row r="2532" spans="1:35" x14ac:dyDescent="0.25">
      <c r="A2532" s="17">
        <v>122425</v>
      </c>
      <c r="B2532" s="18">
        <v>3</v>
      </c>
      <c r="C2532" s="16" t="s">
        <v>73</v>
      </c>
      <c r="D2532" s="21">
        <v>42236</v>
      </c>
      <c r="E2532" s="16" t="s">
        <v>2261</v>
      </c>
      <c r="F2532" s="21">
        <v>42236</v>
      </c>
      <c r="G2532" s="16" t="s">
        <v>2261</v>
      </c>
      <c r="H2532" s="26" t="s">
        <v>389</v>
      </c>
      <c r="M2532" s="26" t="s">
        <v>16479</v>
      </c>
      <c r="O2532" s="16" t="s">
        <v>1171</v>
      </c>
      <c r="P2532" s="26" t="s">
        <v>1062</v>
      </c>
      <c r="T2532" s="23" t="s">
        <v>32</v>
      </c>
      <c r="W2532" s="20" t="s">
        <v>43</v>
      </c>
      <c r="Z2532" s="24" t="s">
        <v>32</v>
      </c>
      <c r="AA2532" s="24" t="s">
        <v>32</v>
      </c>
      <c r="AB2532" s="24" t="s">
        <v>32</v>
      </c>
      <c r="AC2532" s="24" t="s">
        <v>32</v>
      </c>
      <c r="AD2532" s="25">
        <v>0</v>
      </c>
      <c r="AE2532" s="25">
        <v>0</v>
      </c>
      <c r="AF2532" s="25">
        <v>16402.16</v>
      </c>
      <c r="AG2532" s="25">
        <v>0</v>
      </c>
      <c r="AH2532" s="25">
        <v>16402.16</v>
      </c>
      <c r="AI2532" s="16" t="s">
        <v>16478</v>
      </c>
    </row>
    <row r="2533" spans="1:35" x14ac:dyDescent="0.25">
      <c r="A2533" s="17">
        <v>122426</v>
      </c>
      <c r="B2533" s="18">
        <v>4</v>
      </c>
      <c r="C2533" s="16" t="s">
        <v>73</v>
      </c>
      <c r="D2533" s="21">
        <v>42236</v>
      </c>
      <c r="E2533" s="16" t="s">
        <v>2261</v>
      </c>
      <c r="F2533" s="21">
        <v>42236</v>
      </c>
      <c r="G2533" s="16" t="s">
        <v>2261</v>
      </c>
      <c r="H2533" s="26" t="s">
        <v>270</v>
      </c>
      <c r="M2533" s="26" t="s">
        <v>16477</v>
      </c>
      <c r="O2533" s="16" t="s">
        <v>1171</v>
      </c>
      <c r="P2533" s="26" t="s">
        <v>1062</v>
      </c>
      <c r="T2533" s="23" t="s">
        <v>32</v>
      </c>
      <c r="W2533" s="20" t="s">
        <v>43</v>
      </c>
      <c r="Z2533" s="24" t="s">
        <v>32</v>
      </c>
      <c r="AA2533" s="24" t="s">
        <v>32</v>
      </c>
      <c r="AB2533" s="24" t="s">
        <v>32</v>
      </c>
      <c r="AC2533" s="24" t="s">
        <v>32</v>
      </c>
      <c r="AD2533" s="25">
        <v>0</v>
      </c>
      <c r="AE2533" s="25">
        <v>0</v>
      </c>
      <c r="AF2533" s="25">
        <v>14300</v>
      </c>
      <c r="AG2533" s="25">
        <v>0</v>
      </c>
      <c r="AH2533" s="25">
        <v>14300</v>
      </c>
      <c r="AI2533" s="16" t="s">
        <v>16476</v>
      </c>
    </row>
    <row r="2534" spans="1:35" x14ac:dyDescent="0.25">
      <c r="A2534" s="17">
        <v>122427</v>
      </c>
      <c r="B2534" s="18">
        <v>2</v>
      </c>
      <c r="C2534" s="16" t="s">
        <v>73</v>
      </c>
      <c r="D2534" s="21">
        <v>42236</v>
      </c>
      <c r="E2534" s="16" t="s">
        <v>2261</v>
      </c>
      <c r="F2534" s="21">
        <v>42236</v>
      </c>
      <c r="G2534" s="16" t="s">
        <v>2261</v>
      </c>
      <c r="H2534" s="26" t="s">
        <v>241</v>
      </c>
      <c r="M2534" s="26" t="s">
        <v>16475</v>
      </c>
      <c r="O2534" s="16" t="s">
        <v>1171</v>
      </c>
      <c r="P2534" s="26" t="s">
        <v>1062</v>
      </c>
      <c r="T2534" s="23" t="s">
        <v>32</v>
      </c>
      <c r="W2534" s="20" t="s">
        <v>43</v>
      </c>
      <c r="Z2534" s="24" t="s">
        <v>32</v>
      </c>
      <c r="AA2534" s="24" t="s">
        <v>32</v>
      </c>
      <c r="AB2534" s="24" t="s">
        <v>32</v>
      </c>
      <c r="AC2534" s="24" t="s">
        <v>32</v>
      </c>
      <c r="AD2534" s="25">
        <v>0</v>
      </c>
      <c r="AE2534" s="25">
        <v>0</v>
      </c>
      <c r="AF2534" s="25">
        <v>19800</v>
      </c>
      <c r="AG2534" s="25">
        <v>0</v>
      </c>
      <c r="AH2534" s="25">
        <v>19800</v>
      </c>
      <c r="AI2534" s="16" t="s">
        <v>16474</v>
      </c>
    </row>
    <row r="2535" spans="1:35" x14ac:dyDescent="0.25">
      <c r="A2535" s="17">
        <v>122428</v>
      </c>
      <c r="B2535" s="18">
        <v>4</v>
      </c>
      <c r="C2535" s="16" t="s">
        <v>73</v>
      </c>
      <c r="D2535" s="21">
        <v>42236</v>
      </c>
      <c r="E2535" s="16" t="s">
        <v>2261</v>
      </c>
      <c r="F2535" s="21">
        <v>42236</v>
      </c>
      <c r="G2535" s="16" t="s">
        <v>2261</v>
      </c>
      <c r="H2535" s="26" t="s">
        <v>634</v>
      </c>
      <c r="M2535" s="26" t="s">
        <v>16473</v>
      </c>
      <c r="O2535" s="16" t="s">
        <v>1171</v>
      </c>
      <c r="P2535" s="26" t="s">
        <v>1062</v>
      </c>
      <c r="T2535" s="23" t="s">
        <v>32</v>
      </c>
      <c r="W2535" s="20" t="s">
        <v>43</v>
      </c>
      <c r="Z2535" s="24" t="s">
        <v>32</v>
      </c>
      <c r="AA2535" s="24" t="s">
        <v>32</v>
      </c>
      <c r="AB2535" s="24" t="s">
        <v>32</v>
      </c>
      <c r="AC2535" s="24" t="s">
        <v>32</v>
      </c>
      <c r="AD2535" s="25">
        <v>0</v>
      </c>
      <c r="AE2535" s="25">
        <v>0</v>
      </c>
      <c r="AF2535" s="25">
        <v>25740</v>
      </c>
      <c r="AG2535" s="25">
        <v>0</v>
      </c>
      <c r="AH2535" s="25">
        <v>25740</v>
      </c>
      <c r="AI2535" s="16" t="s">
        <v>16472</v>
      </c>
    </row>
    <row r="2536" spans="1:35" x14ac:dyDescent="0.25">
      <c r="A2536" s="17">
        <v>122429</v>
      </c>
      <c r="B2536" s="18">
        <v>3</v>
      </c>
      <c r="C2536" s="16" t="s">
        <v>73</v>
      </c>
      <c r="D2536" s="21">
        <v>42236</v>
      </c>
      <c r="E2536" s="16" t="s">
        <v>2261</v>
      </c>
      <c r="F2536" s="21">
        <v>42236</v>
      </c>
      <c r="G2536" s="16" t="s">
        <v>2261</v>
      </c>
      <c r="H2536" s="26" t="s">
        <v>64</v>
      </c>
      <c r="M2536" s="26" t="s">
        <v>16471</v>
      </c>
      <c r="O2536" s="16" t="s">
        <v>1171</v>
      </c>
      <c r="P2536" s="26" t="s">
        <v>1062</v>
      </c>
      <c r="T2536" s="23" t="s">
        <v>32</v>
      </c>
      <c r="W2536" s="20" t="s">
        <v>43</v>
      </c>
      <c r="Z2536" s="24" t="s">
        <v>32</v>
      </c>
      <c r="AA2536" s="24" t="s">
        <v>32</v>
      </c>
      <c r="AB2536" s="24" t="s">
        <v>32</v>
      </c>
      <c r="AC2536" s="24" t="s">
        <v>32</v>
      </c>
      <c r="AD2536" s="25">
        <v>0</v>
      </c>
      <c r="AE2536" s="25">
        <v>0</v>
      </c>
      <c r="AF2536" s="25">
        <v>2493</v>
      </c>
      <c r="AG2536" s="25">
        <v>0</v>
      </c>
      <c r="AH2536" s="25">
        <v>2493</v>
      </c>
      <c r="AI2536" s="16" t="s">
        <v>16470</v>
      </c>
    </row>
    <row r="2537" spans="1:35" x14ac:dyDescent="0.25">
      <c r="A2537" s="17">
        <v>122430</v>
      </c>
      <c r="B2537" s="18">
        <v>2</v>
      </c>
      <c r="C2537" s="16" t="s">
        <v>73</v>
      </c>
      <c r="D2537" s="21">
        <v>42236</v>
      </c>
      <c r="E2537" s="16" t="s">
        <v>2261</v>
      </c>
      <c r="F2537" s="21">
        <v>42236</v>
      </c>
      <c r="G2537" s="16" t="s">
        <v>2261</v>
      </c>
      <c r="H2537" s="26" t="s">
        <v>267</v>
      </c>
      <c r="M2537" s="26" t="s">
        <v>16469</v>
      </c>
      <c r="O2537" s="16" t="s">
        <v>1171</v>
      </c>
      <c r="P2537" s="26" t="s">
        <v>1062</v>
      </c>
      <c r="T2537" s="23" t="s">
        <v>32</v>
      </c>
      <c r="W2537" s="20" t="s">
        <v>43</v>
      </c>
      <c r="Z2537" s="24" t="s">
        <v>32</v>
      </c>
      <c r="AA2537" s="24" t="s">
        <v>32</v>
      </c>
      <c r="AB2537" s="24" t="s">
        <v>32</v>
      </c>
      <c r="AC2537" s="24" t="s">
        <v>32</v>
      </c>
      <c r="AD2537" s="25">
        <v>0</v>
      </c>
      <c r="AE2537" s="25">
        <v>0</v>
      </c>
      <c r="AF2537" s="25">
        <v>14300</v>
      </c>
      <c r="AG2537" s="25">
        <v>0</v>
      </c>
      <c r="AH2537" s="25">
        <v>14300</v>
      </c>
      <c r="AI2537" s="16" t="s">
        <v>16468</v>
      </c>
    </row>
    <row r="2538" spans="1:35" ht="30" x14ac:dyDescent="0.25">
      <c r="A2538" s="17">
        <v>122434</v>
      </c>
      <c r="B2538" s="18">
        <v>3</v>
      </c>
      <c r="C2538" s="16" t="s">
        <v>31</v>
      </c>
      <c r="D2538" s="21">
        <v>42237</v>
      </c>
      <c r="E2538" s="16" t="s">
        <v>728</v>
      </c>
      <c r="F2538" s="21">
        <v>44355</v>
      </c>
      <c r="G2538" s="16" t="s">
        <v>832</v>
      </c>
      <c r="H2538" s="26" t="s">
        <v>346</v>
      </c>
      <c r="I2538" s="16" t="s">
        <v>2335</v>
      </c>
      <c r="J2538" s="20" t="s">
        <v>116</v>
      </c>
      <c r="L2538" s="16" t="s">
        <v>116</v>
      </c>
      <c r="M2538" s="26" t="s">
        <v>2336</v>
      </c>
      <c r="O2538" s="16" t="s">
        <v>632</v>
      </c>
      <c r="P2538" s="26" t="s">
        <v>627</v>
      </c>
      <c r="R2538" s="16" t="s">
        <v>139</v>
      </c>
      <c r="S2538" s="16" t="s">
        <v>42</v>
      </c>
      <c r="T2538" s="22">
        <v>0</v>
      </c>
      <c r="U2538" s="21">
        <v>44323</v>
      </c>
      <c r="W2538" s="20" t="s">
        <v>43</v>
      </c>
      <c r="X2538" s="16" t="s">
        <v>140</v>
      </c>
      <c r="Z2538" s="25">
        <v>15000</v>
      </c>
      <c r="AA2538" s="25">
        <v>0</v>
      </c>
      <c r="AB2538" s="25">
        <v>355129</v>
      </c>
      <c r="AC2538" s="25">
        <v>0</v>
      </c>
      <c r="AD2538" s="25">
        <v>110000</v>
      </c>
      <c r="AE2538" s="25">
        <v>17000</v>
      </c>
      <c r="AF2538" s="25">
        <v>355129</v>
      </c>
      <c r="AG2538" s="25">
        <v>0</v>
      </c>
      <c r="AH2538" s="25">
        <v>482129</v>
      </c>
      <c r="AI2538" s="16" t="s">
        <v>2337</v>
      </c>
    </row>
    <row r="2539" spans="1:35" ht="60" x14ac:dyDescent="0.25">
      <c r="A2539" s="17">
        <v>122435</v>
      </c>
      <c r="B2539" s="18">
        <v>4</v>
      </c>
      <c r="C2539" s="16" t="s">
        <v>73</v>
      </c>
      <c r="D2539" s="21">
        <v>42237</v>
      </c>
      <c r="E2539" s="16" t="s">
        <v>56</v>
      </c>
      <c r="F2539" s="21">
        <v>44215</v>
      </c>
      <c r="G2539" s="16" t="s">
        <v>75</v>
      </c>
      <c r="H2539" s="26" t="s">
        <v>126</v>
      </c>
      <c r="M2539" s="26" t="s">
        <v>16467</v>
      </c>
      <c r="N2539" s="26" t="s">
        <v>16466</v>
      </c>
      <c r="O2539" s="16" t="s">
        <v>60</v>
      </c>
      <c r="P2539" s="26" t="s">
        <v>67</v>
      </c>
      <c r="T2539" s="22">
        <v>0</v>
      </c>
      <c r="W2539" s="20" t="s">
        <v>43</v>
      </c>
      <c r="X2539" s="16" t="s">
        <v>78</v>
      </c>
      <c r="Z2539" s="24" t="s">
        <v>32</v>
      </c>
      <c r="AA2539" s="24" t="s">
        <v>32</v>
      </c>
      <c r="AB2539" s="24" t="s">
        <v>32</v>
      </c>
      <c r="AC2539" s="24" t="s">
        <v>32</v>
      </c>
      <c r="AD2539" s="25">
        <v>150000</v>
      </c>
      <c r="AE2539" s="25">
        <v>2241600</v>
      </c>
      <c r="AF2539" s="25">
        <v>0</v>
      </c>
      <c r="AG2539" s="25">
        <v>0</v>
      </c>
      <c r="AH2539" s="25">
        <v>2391600</v>
      </c>
      <c r="AI2539" s="16" t="s">
        <v>16465</v>
      </c>
    </row>
    <row r="2540" spans="1:35" ht="30" x14ac:dyDescent="0.25">
      <c r="A2540" s="17">
        <v>122439</v>
      </c>
      <c r="B2540" s="18">
        <v>3</v>
      </c>
      <c r="C2540" s="16" t="s">
        <v>47</v>
      </c>
      <c r="D2540" s="21">
        <v>42237</v>
      </c>
      <c r="E2540" s="16" t="s">
        <v>728</v>
      </c>
      <c r="F2540" s="21">
        <v>43677</v>
      </c>
      <c r="G2540" s="16" t="s">
        <v>103</v>
      </c>
      <c r="H2540" s="26" t="s">
        <v>98</v>
      </c>
      <c r="I2540" s="16" t="s">
        <v>2338</v>
      </c>
      <c r="J2540" s="20" t="s">
        <v>116</v>
      </c>
      <c r="L2540" s="16" t="s">
        <v>116</v>
      </c>
      <c r="M2540" s="26" t="s">
        <v>2339</v>
      </c>
      <c r="O2540" s="16" t="s">
        <v>632</v>
      </c>
      <c r="P2540" s="26" t="s">
        <v>453</v>
      </c>
      <c r="T2540" s="22">
        <v>5</v>
      </c>
      <c r="U2540" s="21">
        <v>43441</v>
      </c>
      <c r="W2540" s="20" t="s">
        <v>43</v>
      </c>
      <c r="X2540" s="16" t="s">
        <v>140</v>
      </c>
      <c r="Z2540" s="25">
        <v>-12852.64</v>
      </c>
      <c r="AA2540" s="25">
        <v>0</v>
      </c>
      <c r="AB2540" s="25">
        <v>17997.05</v>
      </c>
      <c r="AC2540" s="25">
        <v>0</v>
      </c>
      <c r="AD2540" s="25">
        <v>32147.360000000001</v>
      </c>
      <c r="AE2540" s="25">
        <v>0</v>
      </c>
      <c r="AF2540" s="25">
        <v>74957.05</v>
      </c>
      <c r="AG2540" s="25">
        <v>0</v>
      </c>
      <c r="AH2540" s="25">
        <v>107104.41</v>
      </c>
      <c r="AI2540" s="16" t="s">
        <v>2340</v>
      </c>
    </row>
    <row r="2541" spans="1:35" x14ac:dyDescent="0.25">
      <c r="A2541" s="17">
        <v>122471</v>
      </c>
      <c r="B2541" s="18">
        <v>1</v>
      </c>
      <c r="C2541" s="16" t="s">
        <v>73</v>
      </c>
      <c r="D2541" s="21">
        <v>42241</v>
      </c>
      <c r="E2541" s="16" t="s">
        <v>75</v>
      </c>
      <c r="F2541" s="21">
        <v>44336</v>
      </c>
      <c r="G2541" s="16" t="s">
        <v>75</v>
      </c>
      <c r="H2541" s="26" t="s">
        <v>359</v>
      </c>
      <c r="I2541" s="16" t="s">
        <v>2672</v>
      </c>
      <c r="J2541" s="20" t="s">
        <v>116</v>
      </c>
      <c r="L2541" s="16" t="s">
        <v>116</v>
      </c>
      <c r="M2541" s="26" t="s">
        <v>16464</v>
      </c>
      <c r="N2541" s="26" t="s">
        <v>2357</v>
      </c>
      <c r="O2541" s="16" t="s">
        <v>188</v>
      </c>
      <c r="P2541" s="26" t="s">
        <v>188</v>
      </c>
      <c r="Q2541" s="26" t="s">
        <v>2357</v>
      </c>
      <c r="R2541" s="16" t="s">
        <v>139</v>
      </c>
      <c r="S2541" s="16" t="s">
        <v>4621</v>
      </c>
      <c r="T2541" s="22">
        <v>8.1</v>
      </c>
      <c r="V2541" s="16" t="s">
        <v>2358</v>
      </c>
      <c r="W2541" s="20" t="s">
        <v>43</v>
      </c>
      <c r="X2541" s="16" t="s">
        <v>511</v>
      </c>
      <c r="Z2541" s="24" t="s">
        <v>32</v>
      </c>
      <c r="AA2541" s="24" t="s">
        <v>32</v>
      </c>
      <c r="AB2541" s="24" t="s">
        <v>32</v>
      </c>
      <c r="AC2541" s="24" t="s">
        <v>32</v>
      </c>
      <c r="AD2541" s="24" t="s">
        <v>32</v>
      </c>
      <c r="AE2541" s="24" t="s">
        <v>32</v>
      </c>
      <c r="AF2541" s="24" t="s">
        <v>32</v>
      </c>
      <c r="AG2541" s="24" t="s">
        <v>32</v>
      </c>
      <c r="AH2541" s="24" t="s">
        <v>32</v>
      </c>
    </row>
    <row r="2542" spans="1:35" x14ac:dyDescent="0.25">
      <c r="A2542" s="17">
        <v>122485</v>
      </c>
      <c r="B2542" s="18">
        <v>3</v>
      </c>
      <c r="C2542" s="16" t="s">
        <v>73</v>
      </c>
      <c r="D2542" s="21">
        <v>42241</v>
      </c>
      <c r="E2542" s="16" t="s">
        <v>75</v>
      </c>
      <c r="F2542" s="21">
        <v>42642</v>
      </c>
      <c r="G2542" s="16" t="s">
        <v>75</v>
      </c>
      <c r="H2542" s="26" t="s">
        <v>98</v>
      </c>
      <c r="I2542" s="16" t="s">
        <v>441</v>
      </c>
      <c r="J2542" s="20" t="s">
        <v>116</v>
      </c>
      <c r="L2542" s="16" t="s">
        <v>116</v>
      </c>
      <c r="M2542" s="26" t="s">
        <v>16463</v>
      </c>
      <c r="N2542" s="26" t="s">
        <v>2343</v>
      </c>
      <c r="O2542" s="16" t="s">
        <v>188</v>
      </c>
      <c r="P2542" s="26" t="s">
        <v>443</v>
      </c>
      <c r="Q2542" s="26" t="s">
        <v>2343</v>
      </c>
      <c r="R2542" s="16" t="s">
        <v>139</v>
      </c>
      <c r="S2542" s="16" t="s">
        <v>4621</v>
      </c>
      <c r="T2542" s="22">
        <v>3.41</v>
      </c>
      <c r="V2542" s="16" t="s">
        <v>1179</v>
      </c>
      <c r="W2542" s="20" t="s">
        <v>43</v>
      </c>
      <c r="X2542" s="16" t="s">
        <v>140</v>
      </c>
      <c r="Z2542" s="24" t="s">
        <v>32</v>
      </c>
      <c r="AA2542" s="24" t="s">
        <v>32</v>
      </c>
      <c r="AB2542" s="24" t="s">
        <v>32</v>
      </c>
      <c r="AC2542" s="24" t="s">
        <v>32</v>
      </c>
      <c r="AD2542" s="24" t="s">
        <v>32</v>
      </c>
      <c r="AE2542" s="24" t="s">
        <v>32</v>
      </c>
      <c r="AF2542" s="24" t="s">
        <v>32</v>
      </c>
      <c r="AG2542" s="24" t="s">
        <v>32</v>
      </c>
      <c r="AH2542" s="24" t="s">
        <v>32</v>
      </c>
      <c r="AI2542" s="16" t="s">
        <v>16462</v>
      </c>
    </row>
    <row r="2543" spans="1:35" x14ac:dyDescent="0.25">
      <c r="A2543" s="17">
        <v>122522</v>
      </c>
      <c r="B2543" s="18">
        <v>3</v>
      </c>
      <c r="C2543" s="16" t="s">
        <v>73</v>
      </c>
      <c r="D2543" s="21">
        <v>42242</v>
      </c>
      <c r="E2543" s="16" t="s">
        <v>1530</v>
      </c>
      <c r="F2543" s="21">
        <v>44074</v>
      </c>
      <c r="G2543" s="16" t="s">
        <v>75</v>
      </c>
      <c r="H2543" s="26" t="s">
        <v>49</v>
      </c>
      <c r="I2543" s="16" t="s">
        <v>441</v>
      </c>
      <c r="J2543" s="20" t="s">
        <v>116</v>
      </c>
      <c r="L2543" s="16" t="s">
        <v>116</v>
      </c>
      <c r="M2543" s="26" t="s">
        <v>16461</v>
      </c>
      <c r="O2543" s="16" t="s">
        <v>188</v>
      </c>
      <c r="P2543" s="26" t="s">
        <v>188</v>
      </c>
      <c r="Q2543" s="26" t="s">
        <v>2587</v>
      </c>
      <c r="R2543" s="16" t="s">
        <v>139</v>
      </c>
      <c r="S2543" s="16" t="s">
        <v>4621</v>
      </c>
      <c r="T2543" s="22">
        <v>7.1</v>
      </c>
      <c r="W2543" s="20" t="s">
        <v>43</v>
      </c>
      <c r="X2543" s="16" t="s">
        <v>140</v>
      </c>
      <c r="Z2543" s="24" t="s">
        <v>32</v>
      </c>
      <c r="AA2543" s="24" t="s">
        <v>32</v>
      </c>
      <c r="AB2543" s="24" t="s">
        <v>32</v>
      </c>
      <c r="AC2543" s="24" t="s">
        <v>32</v>
      </c>
      <c r="AD2543" s="24" t="s">
        <v>32</v>
      </c>
      <c r="AE2543" s="24" t="s">
        <v>32</v>
      </c>
      <c r="AF2543" s="24" t="s">
        <v>32</v>
      </c>
      <c r="AG2543" s="24" t="s">
        <v>32</v>
      </c>
      <c r="AH2543" s="24" t="s">
        <v>32</v>
      </c>
    </row>
    <row r="2544" spans="1:35" x14ac:dyDescent="0.25">
      <c r="A2544" s="17">
        <v>122523</v>
      </c>
      <c r="B2544" s="18">
        <v>2</v>
      </c>
      <c r="C2544" s="16" t="s">
        <v>47</v>
      </c>
      <c r="D2544" s="21">
        <v>42242</v>
      </c>
      <c r="E2544" s="16" t="s">
        <v>1530</v>
      </c>
      <c r="F2544" s="21">
        <v>43566</v>
      </c>
      <c r="G2544" s="16" t="s">
        <v>103</v>
      </c>
      <c r="H2544" s="26" t="s">
        <v>264</v>
      </c>
      <c r="I2544" s="16" t="s">
        <v>2335</v>
      </c>
      <c r="J2544" s="20" t="s">
        <v>116</v>
      </c>
      <c r="L2544" s="16" t="s">
        <v>116</v>
      </c>
      <c r="M2544" s="26" t="s">
        <v>2341</v>
      </c>
      <c r="N2544" s="26" t="s">
        <v>2342</v>
      </c>
      <c r="O2544" s="16" t="s">
        <v>188</v>
      </c>
      <c r="P2544" s="26" t="s">
        <v>443</v>
      </c>
      <c r="Q2544" s="26" t="s">
        <v>2343</v>
      </c>
      <c r="T2544" s="22">
        <v>2.6</v>
      </c>
      <c r="U2544" s="21">
        <v>42867</v>
      </c>
      <c r="V2544" s="16" t="s">
        <v>1179</v>
      </c>
      <c r="W2544" s="20" t="s">
        <v>43</v>
      </c>
      <c r="X2544" s="16" t="s">
        <v>78</v>
      </c>
      <c r="Z2544" s="25">
        <v>0</v>
      </c>
      <c r="AA2544" s="25">
        <v>0</v>
      </c>
      <c r="AB2544" s="25">
        <v>2183.36</v>
      </c>
      <c r="AC2544" s="25">
        <v>104.76</v>
      </c>
      <c r="AD2544" s="25">
        <v>0</v>
      </c>
      <c r="AE2544" s="25">
        <v>0</v>
      </c>
      <c r="AF2544" s="25">
        <v>83271.360000000001</v>
      </c>
      <c r="AG2544" s="25">
        <v>561373.76</v>
      </c>
      <c r="AH2544" s="25">
        <v>644645.12</v>
      </c>
      <c r="AI2544" s="16" t="s">
        <v>2344</v>
      </c>
    </row>
    <row r="2545" spans="1:35" x14ac:dyDescent="0.25">
      <c r="A2545" s="17">
        <v>122532</v>
      </c>
      <c r="B2545" s="18">
        <v>3</v>
      </c>
      <c r="C2545" s="16" t="s">
        <v>31</v>
      </c>
      <c r="D2545" s="21">
        <v>42242</v>
      </c>
      <c r="E2545" s="16" t="s">
        <v>75</v>
      </c>
      <c r="F2545" s="21">
        <v>44349</v>
      </c>
      <c r="G2545" s="16" t="s">
        <v>32</v>
      </c>
      <c r="H2545" s="26" t="s">
        <v>49</v>
      </c>
      <c r="I2545" s="16" t="s">
        <v>2345</v>
      </c>
      <c r="J2545" s="20" t="s">
        <v>116</v>
      </c>
      <c r="L2545" s="16" t="s">
        <v>116</v>
      </c>
      <c r="M2545" s="26" t="s">
        <v>2346</v>
      </c>
      <c r="N2545" s="26" t="s">
        <v>2343</v>
      </c>
      <c r="O2545" s="16" t="s">
        <v>188</v>
      </c>
      <c r="P2545" s="26" t="s">
        <v>2347</v>
      </c>
      <c r="Q2545" s="26" t="s">
        <v>2343</v>
      </c>
      <c r="R2545" s="16" t="s">
        <v>139</v>
      </c>
      <c r="S2545" s="16" t="s">
        <v>84</v>
      </c>
      <c r="T2545" s="22">
        <v>3.94</v>
      </c>
      <c r="U2545" s="21">
        <v>44323</v>
      </c>
      <c r="V2545" s="16" t="s">
        <v>1179</v>
      </c>
      <c r="W2545" s="20" t="s">
        <v>43</v>
      </c>
      <c r="X2545" s="16" t="s">
        <v>78</v>
      </c>
      <c r="Y2545" s="26" t="s">
        <v>2348</v>
      </c>
      <c r="Z2545" s="25">
        <v>0</v>
      </c>
      <c r="AA2545" s="25">
        <v>0</v>
      </c>
      <c r="AB2545" s="25">
        <v>5000</v>
      </c>
      <c r="AC2545" s="25">
        <v>0</v>
      </c>
      <c r="AD2545" s="25">
        <v>0</v>
      </c>
      <c r="AE2545" s="25">
        <v>0</v>
      </c>
      <c r="AF2545" s="25">
        <v>5000</v>
      </c>
      <c r="AG2545" s="25">
        <v>0</v>
      </c>
      <c r="AH2545" s="25">
        <v>5000</v>
      </c>
      <c r="AI2545" s="16" t="s">
        <v>2349</v>
      </c>
    </row>
    <row r="2546" spans="1:35" ht="30" x14ac:dyDescent="0.25">
      <c r="A2546" s="17">
        <v>122544</v>
      </c>
      <c r="B2546" s="18">
        <v>4</v>
      </c>
      <c r="C2546" s="16" t="s">
        <v>73</v>
      </c>
      <c r="D2546" s="21">
        <v>42242</v>
      </c>
      <c r="E2546" s="16" t="s">
        <v>1884</v>
      </c>
      <c r="F2546" s="21">
        <v>44215</v>
      </c>
      <c r="G2546" s="16" t="s">
        <v>75</v>
      </c>
      <c r="H2546" s="26" t="s">
        <v>126</v>
      </c>
      <c r="I2546" s="16" t="s">
        <v>2350</v>
      </c>
      <c r="K2546" s="16" t="s">
        <v>1291</v>
      </c>
      <c r="L2546" s="16" t="s">
        <v>37</v>
      </c>
      <c r="M2546" s="26" t="s">
        <v>2351</v>
      </c>
      <c r="N2546" s="26" t="s">
        <v>2352</v>
      </c>
      <c r="O2546" s="16" t="s">
        <v>60</v>
      </c>
      <c r="P2546" s="26" t="s">
        <v>40</v>
      </c>
      <c r="R2546" s="16" t="s">
        <v>41</v>
      </c>
      <c r="S2546" s="16" t="s">
        <v>42</v>
      </c>
      <c r="T2546" s="22">
        <v>0.09</v>
      </c>
      <c r="W2546" s="20" t="s">
        <v>43</v>
      </c>
      <c r="X2546" s="16" t="s">
        <v>78</v>
      </c>
      <c r="Y2546" s="26" t="s">
        <v>2353</v>
      </c>
      <c r="Z2546" s="25">
        <v>0</v>
      </c>
      <c r="AA2546" s="25">
        <v>0</v>
      </c>
      <c r="AB2546" s="25">
        <v>295265</v>
      </c>
      <c r="AC2546" s="25">
        <v>0</v>
      </c>
      <c r="AD2546" s="25">
        <v>417770</v>
      </c>
      <c r="AE2546" s="25">
        <v>42384</v>
      </c>
      <c r="AF2546" s="25">
        <v>5169933</v>
      </c>
      <c r="AG2546" s="25">
        <v>0</v>
      </c>
      <c r="AH2546" s="25">
        <v>5630087</v>
      </c>
      <c r="AI2546" s="16" t="s">
        <v>2354</v>
      </c>
    </row>
    <row r="2547" spans="1:35" x14ac:dyDescent="0.25">
      <c r="A2547" s="17">
        <v>122559</v>
      </c>
      <c r="B2547" s="18">
        <v>2</v>
      </c>
      <c r="C2547" s="16" t="s">
        <v>73</v>
      </c>
      <c r="D2547" s="21">
        <v>42243</v>
      </c>
      <c r="E2547" s="16" t="s">
        <v>1987</v>
      </c>
      <c r="F2547" s="21">
        <v>42243</v>
      </c>
      <c r="G2547" s="16" t="s">
        <v>32</v>
      </c>
      <c r="H2547" s="26" t="s">
        <v>1336</v>
      </c>
      <c r="L2547" s="16" t="s">
        <v>110</v>
      </c>
      <c r="M2547" s="26" t="s">
        <v>16460</v>
      </c>
      <c r="O2547" s="16" t="s">
        <v>1612</v>
      </c>
      <c r="T2547" s="23" t="s">
        <v>32</v>
      </c>
      <c r="W2547" s="20" t="s">
        <v>43</v>
      </c>
      <c r="Z2547" s="24" t="s">
        <v>32</v>
      </c>
      <c r="AA2547" s="24" t="s">
        <v>32</v>
      </c>
      <c r="AB2547" s="24" t="s">
        <v>32</v>
      </c>
      <c r="AC2547" s="24" t="s">
        <v>32</v>
      </c>
      <c r="AD2547" s="24" t="s">
        <v>32</v>
      </c>
      <c r="AE2547" s="24" t="s">
        <v>32</v>
      </c>
      <c r="AF2547" s="24" t="s">
        <v>32</v>
      </c>
      <c r="AG2547" s="24" t="s">
        <v>32</v>
      </c>
      <c r="AH2547" s="24" t="s">
        <v>32</v>
      </c>
    </row>
    <row r="2548" spans="1:35" x14ac:dyDescent="0.25">
      <c r="A2548" s="17">
        <v>122560</v>
      </c>
      <c r="B2548" s="18">
        <v>2</v>
      </c>
      <c r="C2548" s="16" t="s">
        <v>73</v>
      </c>
      <c r="D2548" s="21">
        <v>42243</v>
      </c>
      <c r="E2548" s="16" t="s">
        <v>1987</v>
      </c>
      <c r="F2548" s="21">
        <v>42243</v>
      </c>
      <c r="G2548" s="16" t="s">
        <v>32</v>
      </c>
      <c r="H2548" s="26" t="s">
        <v>1336</v>
      </c>
      <c r="L2548" s="16" t="s">
        <v>110</v>
      </c>
      <c r="M2548" s="26" t="s">
        <v>16459</v>
      </c>
      <c r="O2548" s="16" t="s">
        <v>1612</v>
      </c>
      <c r="T2548" s="23" t="s">
        <v>32</v>
      </c>
      <c r="W2548" s="20" t="s">
        <v>43</v>
      </c>
      <c r="Z2548" s="24" t="s">
        <v>32</v>
      </c>
      <c r="AA2548" s="24" t="s">
        <v>32</v>
      </c>
      <c r="AB2548" s="24" t="s">
        <v>32</v>
      </c>
      <c r="AC2548" s="24" t="s">
        <v>32</v>
      </c>
      <c r="AD2548" s="24" t="s">
        <v>32</v>
      </c>
      <c r="AE2548" s="24" t="s">
        <v>32</v>
      </c>
      <c r="AF2548" s="24" t="s">
        <v>32</v>
      </c>
      <c r="AG2548" s="24" t="s">
        <v>32</v>
      </c>
      <c r="AH2548" s="24" t="s">
        <v>32</v>
      </c>
    </row>
    <row r="2549" spans="1:35" x14ac:dyDescent="0.25">
      <c r="A2549" s="17">
        <v>122583</v>
      </c>
      <c r="B2549" s="18">
        <v>1</v>
      </c>
      <c r="C2549" s="16" t="s">
        <v>73</v>
      </c>
      <c r="D2549" s="21">
        <v>42243</v>
      </c>
      <c r="E2549" s="16" t="s">
        <v>1530</v>
      </c>
      <c r="F2549" s="21">
        <v>44337</v>
      </c>
      <c r="G2549" s="16" t="s">
        <v>75</v>
      </c>
      <c r="H2549" s="26" t="s">
        <v>209</v>
      </c>
      <c r="I2549" s="16" t="s">
        <v>16458</v>
      </c>
      <c r="J2549" s="20" t="s">
        <v>116</v>
      </c>
      <c r="L2549" s="16" t="s">
        <v>116</v>
      </c>
      <c r="M2549" s="26" t="s">
        <v>16457</v>
      </c>
      <c r="N2549" s="26" t="s">
        <v>2357</v>
      </c>
      <c r="O2549" s="16" t="s">
        <v>188</v>
      </c>
      <c r="P2549" s="26" t="s">
        <v>188</v>
      </c>
      <c r="Q2549" s="26" t="s">
        <v>2357</v>
      </c>
      <c r="R2549" s="16" t="s">
        <v>139</v>
      </c>
      <c r="S2549" s="16" t="s">
        <v>4621</v>
      </c>
      <c r="T2549" s="22">
        <v>5.04</v>
      </c>
      <c r="V2549" s="16" t="s">
        <v>2358</v>
      </c>
      <c r="W2549" s="20" t="s">
        <v>43</v>
      </c>
      <c r="X2549" s="16" t="s">
        <v>78</v>
      </c>
      <c r="Z2549" s="24" t="s">
        <v>32</v>
      </c>
      <c r="AA2549" s="24" t="s">
        <v>32</v>
      </c>
      <c r="AB2549" s="24" t="s">
        <v>32</v>
      </c>
      <c r="AC2549" s="24" t="s">
        <v>32</v>
      </c>
      <c r="AD2549" s="24" t="s">
        <v>32</v>
      </c>
      <c r="AE2549" s="24" t="s">
        <v>32</v>
      </c>
      <c r="AF2549" s="24" t="s">
        <v>32</v>
      </c>
      <c r="AG2549" s="24" t="s">
        <v>32</v>
      </c>
      <c r="AH2549" s="24" t="s">
        <v>32</v>
      </c>
    </row>
    <row r="2550" spans="1:35" x14ac:dyDescent="0.25">
      <c r="A2550" s="17">
        <v>122584</v>
      </c>
      <c r="B2550" s="18">
        <v>1</v>
      </c>
      <c r="C2550" s="16" t="s">
        <v>31</v>
      </c>
      <c r="D2550" s="21">
        <v>42243</v>
      </c>
      <c r="E2550" s="16" t="s">
        <v>1530</v>
      </c>
      <c r="F2550" s="21">
        <v>44299</v>
      </c>
      <c r="G2550" s="16" t="s">
        <v>74</v>
      </c>
      <c r="H2550" s="26" t="s">
        <v>133</v>
      </c>
      <c r="I2550" s="16" t="s">
        <v>2355</v>
      </c>
      <c r="J2550" s="20" t="s">
        <v>116</v>
      </c>
      <c r="L2550" s="16" t="s">
        <v>116</v>
      </c>
      <c r="M2550" s="26" t="s">
        <v>2356</v>
      </c>
      <c r="N2550" s="26" t="s">
        <v>2357</v>
      </c>
      <c r="O2550" s="16" t="s">
        <v>188</v>
      </c>
      <c r="P2550" s="26" t="s">
        <v>443</v>
      </c>
      <c r="Q2550" s="26" t="s">
        <v>2357</v>
      </c>
      <c r="R2550" s="16" t="s">
        <v>139</v>
      </c>
      <c r="S2550" s="16" t="s">
        <v>84</v>
      </c>
      <c r="T2550" s="22">
        <v>4.6100000000000003</v>
      </c>
      <c r="U2550" s="21">
        <v>44281</v>
      </c>
      <c r="V2550" s="16" t="s">
        <v>2358</v>
      </c>
      <c r="W2550" s="20" t="s">
        <v>43</v>
      </c>
      <c r="X2550" s="16" t="s">
        <v>78</v>
      </c>
      <c r="Y2550" s="26" t="s">
        <v>2359</v>
      </c>
      <c r="Z2550" s="25">
        <v>0</v>
      </c>
      <c r="AA2550" s="25">
        <v>0</v>
      </c>
      <c r="AB2550" s="25">
        <v>93000</v>
      </c>
      <c r="AC2550" s="25">
        <v>891000</v>
      </c>
      <c r="AD2550" s="25">
        <v>0</v>
      </c>
      <c r="AE2550" s="25">
        <v>0</v>
      </c>
      <c r="AF2550" s="25">
        <v>98000</v>
      </c>
      <c r="AG2550" s="25">
        <v>891000</v>
      </c>
      <c r="AH2550" s="25">
        <v>989000</v>
      </c>
      <c r="AI2550" s="16" t="s">
        <v>2360</v>
      </c>
    </row>
    <row r="2551" spans="1:35" ht="45" x14ac:dyDescent="0.25">
      <c r="A2551" s="17">
        <v>122605</v>
      </c>
      <c r="B2551" s="18">
        <v>1</v>
      </c>
      <c r="C2551" s="16" t="s">
        <v>31</v>
      </c>
      <c r="D2551" s="21">
        <v>42248</v>
      </c>
      <c r="E2551" s="16" t="s">
        <v>2154</v>
      </c>
      <c r="F2551" s="21">
        <v>44341</v>
      </c>
      <c r="G2551" s="16" t="s">
        <v>1022</v>
      </c>
      <c r="H2551" s="26" t="s">
        <v>209</v>
      </c>
      <c r="M2551" s="26" t="s">
        <v>16456</v>
      </c>
      <c r="N2551" s="26" t="s">
        <v>16455</v>
      </c>
      <c r="O2551" s="16" t="s">
        <v>60</v>
      </c>
      <c r="P2551" s="26" t="s">
        <v>2212</v>
      </c>
      <c r="T2551" s="22">
        <v>2.0699999999999998</v>
      </c>
      <c r="W2551" s="20" t="s">
        <v>43</v>
      </c>
      <c r="X2551" s="16" t="s">
        <v>78</v>
      </c>
      <c r="Z2551" s="24" t="s">
        <v>32</v>
      </c>
      <c r="AA2551" s="24" t="s">
        <v>32</v>
      </c>
      <c r="AB2551" s="24" t="s">
        <v>32</v>
      </c>
      <c r="AC2551" s="24" t="s">
        <v>32</v>
      </c>
      <c r="AD2551" s="25">
        <v>241500</v>
      </c>
      <c r="AE2551" s="25">
        <v>0</v>
      </c>
      <c r="AF2551" s="25">
        <v>2316539</v>
      </c>
      <c r="AG2551" s="25">
        <v>0</v>
      </c>
      <c r="AH2551" s="25">
        <v>2558039</v>
      </c>
      <c r="AI2551" s="16" t="s">
        <v>16454</v>
      </c>
    </row>
    <row r="2552" spans="1:35" ht="45" x14ac:dyDescent="0.25">
      <c r="A2552" s="17">
        <v>122610</v>
      </c>
      <c r="B2552" s="18">
        <v>1</v>
      </c>
      <c r="C2552" s="16" t="s">
        <v>31</v>
      </c>
      <c r="D2552" s="21">
        <v>42248</v>
      </c>
      <c r="E2552" s="16" t="s">
        <v>2154</v>
      </c>
      <c r="F2552" s="21">
        <v>44225</v>
      </c>
      <c r="G2552" s="16" t="s">
        <v>74</v>
      </c>
      <c r="H2552" s="26" t="s">
        <v>337</v>
      </c>
      <c r="M2552" s="26" t="s">
        <v>2361</v>
      </c>
      <c r="N2552" s="26" t="s">
        <v>2362</v>
      </c>
      <c r="O2552" s="16" t="s">
        <v>60</v>
      </c>
      <c r="P2552" s="26" t="s">
        <v>2212</v>
      </c>
      <c r="T2552" s="22">
        <v>0</v>
      </c>
      <c r="W2552" s="20" t="s">
        <v>43</v>
      </c>
      <c r="X2552" s="16" t="s">
        <v>78</v>
      </c>
      <c r="Z2552" s="25">
        <v>500</v>
      </c>
      <c r="AA2552" s="25">
        <v>0</v>
      </c>
      <c r="AB2552" s="25">
        <v>988036</v>
      </c>
      <c r="AC2552" s="25">
        <v>0</v>
      </c>
      <c r="AD2552" s="25">
        <v>109600</v>
      </c>
      <c r="AE2552" s="25">
        <v>0</v>
      </c>
      <c r="AF2552" s="25">
        <v>988036</v>
      </c>
      <c r="AG2552" s="25">
        <v>0</v>
      </c>
      <c r="AH2552" s="25">
        <v>1097636</v>
      </c>
      <c r="AI2552" s="16" t="s">
        <v>2363</v>
      </c>
    </row>
    <row r="2553" spans="1:35" x14ac:dyDescent="0.25">
      <c r="A2553" s="17">
        <v>122625</v>
      </c>
      <c r="B2553" s="18">
        <v>4</v>
      </c>
      <c r="C2553" s="16" t="s">
        <v>73</v>
      </c>
      <c r="D2553" s="21">
        <v>42249</v>
      </c>
      <c r="E2553" s="16" t="s">
        <v>1884</v>
      </c>
      <c r="F2553" s="21">
        <v>44215</v>
      </c>
      <c r="G2553" s="16" t="s">
        <v>75</v>
      </c>
      <c r="H2553" s="26" t="s">
        <v>126</v>
      </c>
      <c r="M2553" s="26" t="s">
        <v>16453</v>
      </c>
      <c r="N2553" s="26" t="s">
        <v>16452</v>
      </c>
      <c r="O2553" s="16" t="s">
        <v>60</v>
      </c>
      <c r="P2553" s="26" t="s">
        <v>2208</v>
      </c>
      <c r="T2553" s="22">
        <v>0</v>
      </c>
      <c r="W2553" s="20" t="s">
        <v>43</v>
      </c>
      <c r="Z2553" s="24" t="s">
        <v>32</v>
      </c>
      <c r="AA2553" s="24" t="s">
        <v>32</v>
      </c>
      <c r="AB2553" s="24" t="s">
        <v>32</v>
      </c>
      <c r="AC2553" s="24" t="s">
        <v>32</v>
      </c>
      <c r="AD2553" s="25">
        <v>2510240</v>
      </c>
      <c r="AE2553" s="25">
        <v>0</v>
      </c>
      <c r="AF2553" s="25">
        <v>0</v>
      </c>
      <c r="AG2553" s="25">
        <v>0</v>
      </c>
      <c r="AH2553" s="25">
        <v>2510240</v>
      </c>
      <c r="AI2553" s="16" t="s">
        <v>16451</v>
      </c>
    </row>
    <row r="2554" spans="1:35" ht="45" x14ac:dyDescent="0.25">
      <c r="A2554" s="17">
        <v>122627</v>
      </c>
      <c r="B2554" s="18">
        <v>3</v>
      </c>
      <c r="C2554" s="16" t="s">
        <v>474</v>
      </c>
      <c r="D2554" s="21">
        <v>42249</v>
      </c>
      <c r="E2554" s="16" t="s">
        <v>3375</v>
      </c>
      <c r="F2554" s="21">
        <v>44124</v>
      </c>
      <c r="G2554" s="16" t="s">
        <v>1124</v>
      </c>
      <c r="H2554" s="26" t="s">
        <v>437</v>
      </c>
      <c r="I2554" s="16" t="s">
        <v>16450</v>
      </c>
      <c r="K2554" s="16" t="s">
        <v>16449</v>
      </c>
      <c r="L2554" s="16" t="s">
        <v>37</v>
      </c>
      <c r="M2554" s="26" t="s">
        <v>16448</v>
      </c>
      <c r="N2554" s="26" t="s">
        <v>16447</v>
      </c>
      <c r="O2554" s="16" t="s">
        <v>60</v>
      </c>
      <c r="P2554" s="26" t="s">
        <v>67</v>
      </c>
      <c r="T2554" s="22">
        <v>1.5660000000000001</v>
      </c>
      <c r="W2554" s="20" t="s">
        <v>43</v>
      </c>
      <c r="X2554" s="16" t="s">
        <v>78</v>
      </c>
      <c r="Z2554" s="24" t="s">
        <v>32</v>
      </c>
      <c r="AA2554" s="24" t="s">
        <v>32</v>
      </c>
      <c r="AB2554" s="24" t="s">
        <v>32</v>
      </c>
      <c r="AC2554" s="24" t="s">
        <v>32</v>
      </c>
      <c r="AD2554" s="25">
        <v>190158</v>
      </c>
      <c r="AE2554" s="25">
        <v>15043</v>
      </c>
      <c r="AF2554" s="25">
        <v>1584799</v>
      </c>
      <c r="AG2554" s="25">
        <v>0</v>
      </c>
      <c r="AH2554" s="25">
        <v>1790000</v>
      </c>
      <c r="AI2554" s="16" t="s">
        <v>16446</v>
      </c>
    </row>
    <row r="2555" spans="1:35" ht="45" x14ac:dyDescent="0.25">
      <c r="A2555" s="17">
        <v>122659</v>
      </c>
      <c r="B2555" s="18">
        <v>1</v>
      </c>
      <c r="C2555" s="16" t="s">
        <v>31</v>
      </c>
      <c r="D2555" s="21">
        <v>42255</v>
      </c>
      <c r="E2555" s="16" t="s">
        <v>56</v>
      </c>
      <c r="F2555" s="21">
        <v>44215</v>
      </c>
      <c r="G2555" s="16" t="s">
        <v>75</v>
      </c>
      <c r="H2555" s="26" t="s">
        <v>209</v>
      </c>
      <c r="M2555" s="26" t="s">
        <v>16445</v>
      </c>
      <c r="N2555" s="26" t="s">
        <v>16444</v>
      </c>
      <c r="O2555" s="16" t="s">
        <v>60</v>
      </c>
      <c r="P2555" s="26" t="s">
        <v>67</v>
      </c>
      <c r="T2555" s="22">
        <v>0</v>
      </c>
      <c r="W2555" s="20" t="s">
        <v>43</v>
      </c>
      <c r="X2555" s="16" t="s">
        <v>44</v>
      </c>
      <c r="Z2555" s="24" t="s">
        <v>32</v>
      </c>
      <c r="AA2555" s="24" t="s">
        <v>32</v>
      </c>
      <c r="AB2555" s="24" t="s">
        <v>32</v>
      </c>
      <c r="AC2555" s="24" t="s">
        <v>32</v>
      </c>
      <c r="AD2555" s="25">
        <v>0</v>
      </c>
      <c r="AE2555" s="25">
        <v>0</v>
      </c>
      <c r="AF2555" s="25">
        <v>987420</v>
      </c>
      <c r="AG2555" s="25">
        <v>0</v>
      </c>
      <c r="AH2555" s="25">
        <v>987420</v>
      </c>
      <c r="AI2555" s="16" t="s">
        <v>16443</v>
      </c>
    </row>
    <row r="2556" spans="1:35" ht="60" x14ac:dyDescent="0.25">
      <c r="A2556" s="17">
        <v>122660</v>
      </c>
      <c r="B2556" s="18">
        <v>3</v>
      </c>
      <c r="C2556" s="16" t="s">
        <v>31</v>
      </c>
      <c r="D2556" s="21">
        <v>42256</v>
      </c>
      <c r="E2556" s="16" t="s">
        <v>142</v>
      </c>
      <c r="F2556" s="21">
        <v>44188</v>
      </c>
      <c r="G2556" s="16" t="s">
        <v>32</v>
      </c>
      <c r="H2556" s="26" t="s">
        <v>226</v>
      </c>
      <c r="I2556" s="16" t="s">
        <v>2364</v>
      </c>
      <c r="J2556" s="20" t="s">
        <v>116</v>
      </c>
      <c r="L2556" s="16" t="s">
        <v>116</v>
      </c>
      <c r="M2556" s="26" t="s">
        <v>2365</v>
      </c>
      <c r="N2556" s="26" t="s">
        <v>2366</v>
      </c>
      <c r="O2556" s="16" t="s">
        <v>1520</v>
      </c>
      <c r="P2556" s="26" t="s">
        <v>138</v>
      </c>
      <c r="R2556" s="16" t="s">
        <v>139</v>
      </c>
      <c r="S2556" s="16" t="s">
        <v>42</v>
      </c>
      <c r="T2556" s="22">
        <v>0.28399999999999997</v>
      </c>
      <c r="U2556" s="21">
        <v>44176</v>
      </c>
      <c r="W2556" s="20" t="s">
        <v>43</v>
      </c>
      <c r="X2556" s="16" t="s">
        <v>78</v>
      </c>
      <c r="Z2556" s="25">
        <v>0</v>
      </c>
      <c r="AA2556" s="25">
        <v>0</v>
      </c>
      <c r="AB2556" s="25">
        <v>5076500</v>
      </c>
      <c r="AC2556" s="25">
        <v>0</v>
      </c>
      <c r="AD2556" s="25">
        <v>380500</v>
      </c>
      <c r="AE2556" s="25">
        <v>5000</v>
      </c>
      <c r="AF2556" s="25">
        <v>5076500</v>
      </c>
      <c r="AG2556" s="25">
        <v>0</v>
      </c>
      <c r="AH2556" s="25">
        <v>5462000</v>
      </c>
      <c r="AI2556" s="16" t="s">
        <v>2367</v>
      </c>
    </row>
    <row r="2557" spans="1:35" x14ac:dyDescent="0.25">
      <c r="A2557" s="17">
        <v>122682</v>
      </c>
      <c r="B2557" s="18">
        <v>4</v>
      </c>
      <c r="C2557" s="16" t="s">
        <v>31</v>
      </c>
      <c r="D2557" s="21">
        <v>42263</v>
      </c>
      <c r="E2557" s="16" t="s">
        <v>819</v>
      </c>
      <c r="F2557" s="21">
        <v>44097</v>
      </c>
      <c r="G2557" s="16" t="s">
        <v>56</v>
      </c>
      <c r="H2557" s="26" t="s">
        <v>428</v>
      </c>
      <c r="I2557" s="16" t="s">
        <v>2368</v>
      </c>
      <c r="K2557" s="16" t="s">
        <v>2369</v>
      </c>
      <c r="L2557" s="16" t="s">
        <v>37</v>
      </c>
      <c r="M2557" s="26" t="s">
        <v>2370</v>
      </c>
      <c r="N2557" s="26" t="s">
        <v>40</v>
      </c>
      <c r="O2557" s="16" t="s">
        <v>39</v>
      </c>
      <c r="P2557" s="26" t="s">
        <v>40</v>
      </c>
      <c r="R2557" s="16" t="s">
        <v>41</v>
      </c>
      <c r="S2557" s="16" t="s">
        <v>42</v>
      </c>
      <c r="T2557" s="22">
        <v>0.01</v>
      </c>
      <c r="W2557" s="20" t="s">
        <v>43</v>
      </c>
      <c r="X2557" s="16" t="s">
        <v>44</v>
      </c>
      <c r="Y2557" s="26" t="s">
        <v>2371</v>
      </c>
      <c r="Z2557" s="25">
        <v>0</v>
      </c>
      <c r="AA2557" s="25">
        <v>0</v>
      </c>
      <c r="AB2557" s="25">
        <v>33916.94</v>
      </c>
      <c r="AC2557" s="25">
        <v>0</v>
      </c>
      <c r="AD2557" s="25">
        <v>0</v>
      </c>
      <c r="AE2557" s="25">
        <v>0</v>
      </c>
      <c r="AF2557" s="25">
        <v>941740.27</v>
      </c>
      <c r="AG2557" s="25">
        <v>0</v>
      </c>
      <c r="AH2557" s="25">
        <v>941740.27</v>
      </c>
      <c r="AI2557" s="16" t="s">
        <v>2372</v>
      </c>
    </row>
    <row r="2558" spans="1:35" x14ac:dyDescent="0.25">
      <c r="A2558" s="17">
        <v>122683</v>
      </c>
      <c r="B2558" s="18">
        <v>1</v>
      </c>
      <c r="C2558" s="16" t="s">
        <v>73</v>
      </c>
      <c r="D2558" s="21">
        <v>42264</v>
      </c>
      <c r="E2558" s="16" t="s">
        <v>819</v>
      </c>
      <c r="F2558" s="21">
        <v>44259</v>
      </c>
      <c r="G2558" s="16" t="s">
        <v>56</v>
      </c>
      <c r="H2558" s="26" t="s">
        <v>215</v>
      </c>
      <c r="K2558" s="16" t="s">
        <v>2796</v>
      </c>
      <c r="L2558" s="16" t="s">
        <v>37</v>
      </c>
      <c r="M2558" s="26" t="s">
        <v>16442</v>
      </c>
      <c r="N2558" s="26" t="s">
        <v>16441</v>
      </c>
      <c r="O2558" s="16" t="s">
        <v>53</v>
      </c>
      <c r="P2558" s="26" t="s">
        <v>16440</v>
      </c>
      <c r="R2558" s="16" t="s">
        <v>41</v>
      </c>
      <c r="S2558" s="16" t="s">
        <v>192</v>
      </c>
      <c r="T2558" s="22">
        <v>0.14000000000000001</v>
      </c>
      <c r="W2558" s="20" t="s">
        <v>43</v>
      </c>
      <c r="X2558" s="16" t="s">
        <v>44</v>
      </c>
      <c r="Y2558" s="26" t="s">
        <v>16439</v>
      </c>
      <c r="Z2558" s="24" t="s">
        <v>32</v>
      </c>
      <c r="AA2558" s="24" t="s">
        <v>32</v>
      </c>
      <c r="AB2558" s="24" t="s">
        <v>32</v>
      </c>
      <c r="AC2558" s="24" t="s">
        <v>32</v>
      </c>
      <c r="AD2558" s="25">
        <v>405000</v>
      </c>
      <c r="AE2558" s="25">
        <v>386595</v>
      </c>
      <c r="AF2558" s="25">
        <v>0</v>
      </c>
      <c r="AG2558" s="25">
        <v>0</v>
      </c>
      <c r="AH2558" s="25">
        <v>791595</v>
      </c>
      <c r="AI2558" s="16" t="s">
        <v>16438</v>
      </c>
    </row>
    <row r="2559" spans="1:35" ht="30" x14ac:dyDescent="0.25">
      <c r="A2559" s="17">
        <v>122689</v>
      </c>
      <c r="B2559" s="18">
        <v>1</v>
      </c>
      <c r="C2559" s="16" t="s">
        <v>47</v>
      </c>
      <c r="D2559" s="21">
        <v>42265</v>
      </c>
      <c r="E2559" s="16" t="s">
        <v>2240</v>
      </c>
      <c r="F2559" s="21">
        <v>43844</v>
      </c>
      <c r="G2559" s="16" t="s">
        <v>103</v>
      </c>
      <c r="H2559" s="26" t="s">
        <v>34</v>
      </c>
      <c r="I2559" s="16" t="s">
        <v>2373</v>
      </c>
      <c r="K2559" s="16" t="s">
        <v>2374</v>
      </c>
      <c r="L2559" s="16" t="s">
        <v>37</v>
      </c>
      <c r="M2559" s="26" t="s">
        <v>2375</v>
      </c>
      <c r="N2559" s="26" t="s">
        <v>2376</v>
      </c>
      <c r="O2559" s="16" t="s">
        <v>1139</v>
      </c>
      <c r="P2559" s="26" t="s">
        <v>1140</v>
      </c>
      <c r="T2559" s="22">
        <v>0.01</v>
      </c>
      <c r="W2559" s="20" t="s">
        <v>43</v>
      </c>
      <c r="X2559" s="16" t="s">
        <v>44</v>
      </c>
      <c r="Z2559" s="25">
        <v>-5128.41</v>
      </c>
      <c r="AA2559" s="25">
        <v>0</v>
      </c>
      <c r="AB2559" s="25">
        <v>6208.43</v>
      </c>
      <c r="AC2559" s="25">
        <v>0</v>
      </c>
      <c r="AD2559" s="25">
        <v>9871.59</v>
      </c>
      <c r="AE2559" s="25">
        <v>0</v>
      </c>
      <c r="AF2559" s="25">
        <v>271933.43</v>
      </c>
      <c r="AG2559" s="25">
        <v>0</v>
      </c>
      <c r="AH2559" s="25">
        <v>281805.02</v>
      </c>
      <c r="AI2559" s="16" t="s">
        <v>2377</v>
      </c>
    </row>
    <row r="2560" spans="1:35" x14ac:dyDescent="0.25">
      <c r="A2560" s="17">
        <v>122690</v>
      </c>
      <c r="B2560" s="18">
        <v>1</v>
      </c>
      <c r="C2560" s="16" t="s">
        <v>73</v>
      </c>
      <c r="D2560" s="21">
        <v>42265</v>
      </c>
      <c r="E2560" s="16" t="s">
        <v>33</v>
      </c>
      <c r="F2560" s="21">
        <v>44301</v>
      </c>
      <c r="G2560" s="16" t="s">
        <v>56</v>
      </c>
      <c r="H2560" s="26" t="s">
        <v>196</v>
      </c>
      <c r="I2560" s="16" t="s">
        <v>16437</v>
      </c>
      <c r="K2560" s="16" t="s">
        <v>16436</v>
      </c>
      <c r="L2560" s="16" t="s">
        <v>37</v>
      </c>
      <c r="M2560" s="26" t="s">
        <v>16435</v>
      </c>
      <c r="O2560" s="16" t="s">
        <v>39</v>
      </c>
      <c r="P2560" s="26" t="s">
        <v>40</v>
      </c>
      <c r="R2560" s="16" t="s">
        <v>41</v>
      </c>
      <c r="S2560" s="16" t="s">
        <v>42</v>
      </c>
      <c r="T2560" s="22">
        <v>0</v>
      </c>
      <c r="W2560" s="20" t="s">
        <v>43</v>
      </c>
      <c r="X2560" s="16" t="s">
        <v>44</v>
      </c>
      <c r="Y2560" s="26" t="s">
        <v>16434</v>
      </c>
      <c r="Z2560" s="24" t="s">
        <v>32</v>
      </c>
      <c r="AA2560" s="24" t="s">
        <v>32</v>
      </c>
      <c r="AB2560" s="24" t="s">
        <v>32</v>
      </c>
      <c r="AC2560" s="24" t="s">
        <v>32</v>
      </c>
      <c r="AD2560" s="24" t="s">
        <v>32</v>
      </c>
      <c r="AE2560" s="24" t="s">
        <v>32</v>
      </c>
      <c r="AF2560" s="24" t="s">
        <v>32</v>
      </c>
      <c r="AG2560" s="24" t="s">
        <v>32</v>
      </c>
      <c r="AH2560" s="24" t="s">
        <v>32</v>
      </c>
      <c r="AI2560" s="16" t="s">
        <v>16433</v>
      </c>
    </row>
    <row r="2561" spans="1:35" ht="30" x14ac:dyDescent="0.25">
      <c r="A2561" s="17">
        <v>122700</v>
      </c>
      <c r="B2561" s="18">
        <v>1</v>
      </c>
      <c r="C2561" s="16" t="s">
        <v>73</v>
      </c>
      <c r="D2561" s="21">
        <v>42265</v>
      </c>
      <c r="E2561" s="16" t="s">
        <v>2240</v>
      </c>
      <c r="F2561" s="21">
        <v>43844</v>
      </c>
      <c r="G2561" s="16" t="s">
        <v>142</v>
      </c>
      <c r="H2561" s="26" t="s">
        <v>196</v>
      </c>
      <c r="I2561" s="16" t="s">
        <v>16432</v>
      </c>
      <c r="K2561" s="16" t="s">
        <v>16431</v>
      </c>
      <c r="L2561" s="16" t="s">
        <v>37</v>
      </c>
      <c r="M2561" s="26" t="s">
        <v>16430</v>
      </c>
      <c r="N2561" s="26" t="s">
        <v>2244</v>
      </c>
      <c r="O2561" s="16" t="s">
        <v>1139</v>
      </c>
      <c r="P2561" s="26" t="s">
        <v>1140</v>
      </c>
      <c r="T2561" s="22">
        <v>0.01</v>
      </c>
      <c r="W2561" s="20" t="s">
        <v>43</v>
      </c>
      <c r="X2561" s="16" t="s">
        <v>44</v>
      </c>
      <c r="Z2561" s="24" t="s">
        <v>32</v>
      </c>
      <c r="AA2561" s="24" t="s">
        <v>32</v>
      </c>
      <c r="AB2561" s="24" t="s">
        <v>32</v>
      </c>
      <c r="AC2561" s="24" t="s">
        <v>32</v>
      </c>
      <c r="AD2561" s="25">
        <v>15000</v>
      </c>
      <c r="AE2561" s="25">
        <v>3756</v>
      </c>
      <c r="AF2561" s="25">
        <v>0</v>
      </c>
      <c r="AG2561" s="25">
        <v>0</v>
      </c>
      <c r="AH2561" s="25">
        <v>18756</v>
      </c>
    </row>
    <row r="2562" spans="1:35" ht="30" x14ac:dyDescent="0.25">
      <c r="A2562" s="17">
        <v>122701</v>
      </c>
      <c r="B2562" s="18">
        <v>3</v>
      </c>
      <c r="C2562" s="16" t="s">
        <v>73</v>
      </c>
      <c r="D2562" s="21">
        <v>42265</v>
      </c>
      <c r="E2562" s="16" t="s">
        <v>2240</v>
      </c>
      <c r="F2562" s="21">
        <v>43844</v>
      </c>
      <c r="G2562" s="16" t="s">
        <v>573</v>
      </c>
      <c r="H2562" s="26" t="s">
        <v>64</v>
      </c>
      <c r="I2562" s="16" t="s">
        <v>3382</v>
      </c>
      <c r="K2562" s="16" t="s">
        <v>16429</v>
      </c>
      <c r="L2562" s="16" t="s">
        <v>37</v>
      </c>
      <c r="M2562" s="26" t="s">
        <v>16428</v>
      </c>
      <c r="N2562" s="26" t="s">
        <v>2244</v>
      </c>
      <c r="O2562" s="16" t="s">
        <v>1139</v>
      </c>
      <c r="P2562" s="26" t="s">
        <v>1140</v>
      </c>
      <c r="T2562" s="22">
        <v>0.01</v>
      </c>
      <c r="W2562" s="20" t="s">
        <v>43</v>
      </c>
      <c r="X2562" s="16" t="s">
        <v>44</v>
      </c>
      <c r="Z2562" s="24" t="s">
        <v>32</v>
      </c>
      <c r="AA2562" s="24" t="s">
        <v>32</v>
      </c>
      <c r="AB2562" s="24" t="s">
        <v>32</v>
      </c>
      <c r="AC2562" s="24" t="s">
        <v>32</v>
      </c>
      <c r="AD2562" s="25">
        <v>15000</v>
      </c>
      <c r="AE2562" s="25">
        <v>0</v>
      </c>
      <c r="AF2562" s="25">
        <v>0</v>
      </c>
      <c r="AG2562" s="25">
        <v>0</v>
      </c>
      <c r="AH2562" s="25">
        <v>15000</v>
      </c>
    </row>
    <row r="2563" spans="1:35" ht="30" x14ac:dyDescent="0.25">
      <c r="A2563" s="17">
        <v>122703</v>
      </c>
      <c r="B2563" s="18">
        <v>1</v>
      </c>
      <c r="C2563" s="16" t="s">
        <v>73</v>
      </c>
      <c r="D2563" s="21">
        <v>42265</v>
      </c>
      <c r="E2563" s="16" t="s">
        <v>2240</v>
      </c>
      <c r="F2563" s="21">
        <v>43844</v>
      </c>
      <c r="G2563" s="16" t="s">
        <v>142</v>
      </c>
      <c r="H2563" s="26" t="s">
        <v>158</v>
      </c>
      <c r="I2563" s="16" t="s">
        <v>16427</v>
      </c>
      <c r="K2563" s="16" t="s">
        <v>16426</v>
      </c>
      <c r="L2563" s="16" t="s">
        <v>37</v>
      </c>
      <c r="M2563" s="26" t="s">
        <v>16425</v>
      </c>
      <c r="N2563" s="26" t="s">
        <v>3651</v>
      </c>
      <c r="O2563" s="16" t="s">
        <v>1139</v>
      </c>
      <c r="P2563" s="26" t="s">
        <v>1140</v>
      </c>
      <c r="T2563" s="22">
        <v>0.01</v>
      </c>
      <c r="W2563" s="20" t="s">
        <v>43</v>
      </c>
      <c r="X2563" s="16" t="s">
        <v>44</v>
      </c>
      <c r="Z2563" s="24" t="s">
        <v>32</v>
      </c>
      <c r="AA2563" s="24" t="s">
        <v>32</v>
      </c>
      <c r="AB2563" s="24" t="s">
        <v>32</v>
      </c>
      <c r="AC2563" s="24" t="s">
        <v>32</v>
      </c>
      <c r="AD2563" s="25">
        <v>15000</v>
      </c>
      <c r="AE2563" s="25">
        <v>0</v>
      </c>
      <c r="AF2563" s="25">
        <v>0</v>
      </c>
      <c r="AG2563" s="25">
        <v>0</v>
      </c>
      <c r="AH2563" s="25">
        <v>15000</v>
      </c>
      <c r="AI2563" s="16" t="s">
        <v>16424</v>
      </c>
    </row>
    <row r="2564" spans="1:35" ht="30" x14ac:dyDescent="0.25">
      <c r="A2564" s="17">
        <v>122704</v>
      </c>
      <c r="B2564" s="18">
        <v>1</v>
      </c>
      <c r="C2564" s="16" t="s">
        <v>73</v>
      </c>
      <c r="D2564" s="21">
        <v>42265</v>
      </c>
      <c r="E2564" s="16" t="s">
        <v>2240</v>
      </c>
      <c r="F2564" s="21">
        <v>43844</v>
      </c>
      <c r="G2564" s="16" t="s">
        <v>142</v>
      </c>
      <c r="H2564" s="26" t="s">
        <v>283</v>
      </c>
      <c r="I2564" s="16" t="s">
        <v>16423</v>
      </c>
      <c r="K2564" s="16" t="s">
        <v>6043</v>
      </c>
      <c r="L2564" s="16" t="s">
        <v>37</v>
      </c>
      <c r="M2564" s="26" t="s">
        <v>16422</v>
      </c>
      <c r="N2564" s="26" t="s">
        <v>16421</v>
      </c>
      <c r="O2564" s="16" t="s">
        <v>1139</v>
      </c>
      <c r="P2564" s="26" t="s">
        <v>1140</v>
      </c>
      <c r="T2564" s="22">
        <v>0.01</v>
      </c>
      <c r="W2564" s="20" t="s">
        <v>43</v>
      </c>
      <c r="X2564" s="16" t="s">
        <v>44</v>
      </c>
      <c r="Z2564" s="24" t="s">
        <v>32</v>
      </c>
      <c r="AA2564" s="24" t="s">
        <v>32</v>
      </c>
      <c r="AB2564" s="24" t="s">
        <v>32</v>
      </c>
      <c r="AC2564" s="24" t="s">
        <v>32</v>
      </c>
      <c r="AD2564" s="25">
        <v>15000</v>
      </c>
      <c r="AE2564" s="25">
        <v>0</v>
      </c>
      <c r="AF2564" s="25">
        <v>46510</v>
      </c>
      <c r="AG2564" s="25">
        <v>0</v>
      </c>
      <c r="AH2564" s="25">
        <v>61510</v>
      </c>
      <c r="AI2564" s="16" t="s">
        <v>16420</v>
      </c>
    </row>
    <row r="2565" spans="1:35" ht="30" x14ac:dyDescent="0.25">
      <c r="A2565" s="17">
        <v>122705</v>
      </c>
      <c r="B2565" s="18">
        <v>4</v>
      </c>
      <c r="C2565" s="16" t="s">
        <v>73</v>
      </c>
      <c r="D2565" s="21">
        <v>42265</v>
      </c>
      <c r="E2565" s="16" t="s">
        <v>2240</v>
      </c>
      <c r="F2565" s="21">
        <v>43844</v>
      </c>
      <c r="G2565" s="16" t="s">
        <v>142</v>
      </c>
      <c r="H2565" s="26" t="s">
        <v>323</v>
      </c>
      <c r="L2565" s="16" t="s">
        <v>110</v>
      </c>
      <c r="M2565" s="26" t="s">
        <v>16419</v>
      </c>
      <c r="N2565" s="26" t="s">
        <v>2244</v>
      </c>
      <c r="O2565" s="16" t="s">
        <v>1139</v>
      </c>
      <c r="P2565" s="26" t="s">
        <v>1140</v>
      </c>
      <c r="T2565" s="22">
        <v>0.01</v>
      </c>
      <c r="W2565" s="20" t="s">
        <v>43</v>
      </c>
      <c r="X2565" s="16" t="s">
        <v>78</v>
      </c>
      <c r="Z2565" s="24" t="s">
        <v>32</v>
      </c>
      <c r="AA2565" s="24" t="s">
        <v>32</v>
      </c>
      <c r="AB2565" s="24" t="s">
        <v>32</v>
      </c>
      <c r="AC2565" s="24" t="s">
        <v>32</v>
      </c>
      <c r="AD2565" s="25">
        <v>16500</v>
      </c>
      <c r="AE2565" s="25">
        <v>0</v>
      </c>
      <c r="AF2565" s="25">
        <v>0</v>
      </c>
      <c r="AG2565" s="25">
        <v>0</v>
      </c>
      <c r="AH2565" s="25">
        <v>16500</v>
      </c>
    </row>
    <row r="2566" spans="1:35" ht="30" x14ac:dyDescent="0.25">
      <c r="A2566" s="17">
        <v>122706</v>
      </c>
      <c r="B2566" s="18">
        <v>4</v>
      </c>
      <c r="C2566" s="16" t="s">
        <v>73</v>
      </c>
      <c r="D2566" s="21">
        <v>42265</v>
      </c>
      <c r="E2566" s="16" t="s">
        <v>2240</v>
      </c>
      <c r="F2566" s="21">
        <v>43837</v>
      </c>
      <c r="G2566" s="16" t="s">
        <v>142</v>
      </c>
      <c r="H2566" s="26" t="s">
        <v>221</v>
      </c>
      <c r="K2566" s="16" t="s">
        <v>4775</v>
      </c>
      <c r="L2566" s="16" t="s">
        <v>37</v>
      </c>
      <c r="M2566" s="26" t="s">
        <v>16418</v>
      </c>
      <c r="N2566" s="26" t="s">
        <v>2244</v>
      </c>
      <c r="O2566" s="16" t="s">
        <v>1139</v>
      </c>
      <c r="P2566" s="26" t="s">
        <v>1140</v>
      </c>
      <c r="T2566" s="22">
        <v>0.01</v>
      </c>
      <c r="W2566" s="20" t="s">
        <v>43</v>
      </c>
      <c r="X2566" s="16" t="s">
        <v>44</v>
      </c>
      <c r="Z2566" s="24" t="s">
        <v>32</v>
      </c>
      <c r="AA2566" s="24" t="s">
        <v>32</v>
      </c>
      <c r="AB2566" s="24" t="s">
        <v>32</v>
      </c>
      <c r="AC2566" s="24" t="s">
        <v>32</v>
      </c>
      <c r="AD2566" s="25">
        <v>16500</v>
      </c>
      <c r="AE2566" s="25">
        <v>7097</v>
      </c>
      <c r="AF2566" s="25">
        <v>0</v>
      </c>
      <c r="AG2566" s="25">
        <v>0</v>
      </c>
      <c r="AH2566" s="25">
        <v>23597</v>
      </c>
    </row>
    <row r="2567" spans="1:35" ht="30" x14ac:dyDescent="0.25">
      <c r="A2567" s="17">
        <v>122707</v>
      </c>
      <c r="B2567" s="18">
        <v>4</v>
      </c>
      <c r="C2567" s="16" t="s">
        <v>73</v>
      </c>
      <c r="D2567" s="21">
        <v>42265</v>
      </c>
      <c r="E2567" s="16" t="s">
        <v>2240</v>
      </c>
      <c r="F2567" s="21">
        <v>43844</v>
      </c>
      <c r="G2567" s="16" t="s">
        <v>142</v>
      </c>
      <c r="H2567" s="26" t="s">
        <v>221</v>
      </c>
      <c r="I2567" s="16" t="s">
        <v>16417</v>
      </c>
      <c r="K2567" s="16" t="s">
        <v>7062</v>
      </c>
      <c r="L2567" s="16" t="s">
        <v>37</v>
      </c>
      <c r="M2567" s="26" t="s">
        <v>16416</v>
      </c>
      <c r="N2567" s="26" t="s">
        <v>2244</v>
      </c>
      <c r="O2567" s="16" t="s">
        <v>1139</v>
      </c>
      <c r="P2567" s="26" t="s">
        <v>1140</v>
      </c>
      <c r="T2567" s="22">
        <v>0.01</v>
      </c>
      <c r="W2567" s="20" t="s">
        <v>43</v>
      </c>
      <c r="X2567" s="16" t="s">
        <v>44</v>
      </c>
      <c r="Z2567" s="24" t="s">
        <v>32</v>
      </c>
      <c r="AA2567" s="24" t="s">
        <v>32</v>
      </c>
      <c r="AB2567" s="24" t="s">
        <v>32</v>
      </c>
      <c r="AC2567" s="24" t="s">
        <v>32</v>
      </c>
      <c r="AD2567" s="25">
        <v>15000</v>
      </c>
      <c r="AE2567" s="25">
        <v>15000</v>
      </c>
      <c r="AF2567" s="25">
        <v>0</v>
      </c>
      <c r="AG2567" s="25">
        <v>0</v>
      </c>
      <c r="AH2567" s="25">
        <v>30000</v>
      </c>
    </row>
    <row r="2568" spans="1:35" ht="30" x14ac:dyDescent="0.25">
      <c r="A2568" s="17">
        <v>122764</v>
      </c>
      <c r="B2568" s="18">
        <v>6</v>
      </c>
      <c r="C2568" s="16" t="s">
        <v>73</v>
      </c>
      <c r="D2568" s="21">
        <v>42269</v>
      </c>
      <c r="E2568" s="16" t="s">
        <v>142</v>
      </c>
      <c r="F2568" s="21">
        <v>43419</v>
      </c>
      <c r="G2568" s="16" t="s">
        <v>75</v>
      </c>
      <c r="H2568" s="26" t="s">
        <v>76</v>
      </c>
      <c r="M2568" s="26" t="s">
        <v>16415</v>
      </c>
      <c r="N2568" s="26" t="s">
        <v>16414</v>
      </c>
      <c r="O2568" s="16" t="s">
        <v>78</v>
      </c>
      <c r="P2568" s="26" t="s">
        <v>78</v>
      </c>
      <c r="T2568" s="23" t="s">
        <v>32</v>
      </c>
      <c r="W2568" s="20" t="s">
        <v>43</v>
      </c>
      <c r="Z2568" s="24" t="s">
        <v>32</v>
      </c>
      <c r="AA2568" s="24" t="s">
        <v>32</v>
      </c>
      <c r="AB2568" s="24" t="s">
        <v>32</v>
      </c>
      <c r="AC2568" s="24" t="s">
        <v>32</v>
      </c>
      <c r="AD2568" s="25">
        <v>24784</v>
      </c>
      <c r="AE2568" s="25">
        <v>0</v>
      </c>
      <c r="AF2568" s="25">
        <v>0</v>
      </c>
      <c r="AG2568" s="25">
        <v>0</v>
      </c>
      <c r="AH2568" s="25">
        <v>24784</v>
      </c>
    </row>
    <row r="2569" spans="1:35" x14ac:dyDescent="0.25">
      <c r="A2569" s="17">
        <v>122963</v>
      </c>
      <c r="B2569" s="18">
        <v>3</v>
      </c>
      <c r="C2569" s="16" t="s">
        <v>73</v>
      </c>
      <c r="D2569" s="21">
        <v>42275</v>
      </c>
      <c r="E2569" s="16" t="s">
        <v>2261</v>
      </c>
      <c r="F2569" s="21">
        <v>42275</v>
      </c>
      <c r="G2569" s="16" t="s">
        <v>2261</v>
      </c>
      <c r="H2569" s="26" t="s">
        <v>57</v>
      </c>
      <c r="M2569" s="26" t="s">
        <v>16413</v>
      </c>
      <c r="O2569" s="16" t="s">
        <v>1171</v>
      </c>
      <c r="P2569" s="26" t="s">
        <v>1062</v>
      </c>
      <c r="T2569" s="23" t="s">
        <v>32</v>
      </c>
      <c r="W2569" s="20" t="s">
        <v>43</v>
      </c>
      <c r="Z2569" s="24" t="s">
        <v>32</v>
      </c>
      <c r="AA2569" s="24" t="s">
        <v>32</v>
      </c>
      <c r="AB2569" s="24" t="s">
        <v>32</v>
      </c>
      <c r="AC2569" s="24" t="s">
        <v>32</v>
      </c>
      <c r="AD2569" s="25">
        <v>0</v>
      </c>
      <c r="AE2569" s="25">
        <v>0</v>
      </c>
      <c r="AF2569" s="25">
        <v>29600</v>
      </c>
      <c r="AG2569" s="25">
        <v>0</v>
      </c>
      <c r="AH2569" s="25">
        <v>29600</v>
      </c>
      <c r="AI2569" s="16" t="s">
        <v>16412</v>
      </c>
    </row>
    <row r="2570" spans="1:35" ht="30" x14ac:dyDescent="0.25">
      <c r="A2570" s="17">
        <v>122977</v>
      </c>
      <c r="B2570" s="18">
        <v>1</v>
      </c>
      <c r="C2570" s="16" t="s">
        <v>73</v>
      </c>
      <c r="D2570" s="21">
        <v>42276</v>
      </c>
      <c r="E2570" s="16" t="s">
        <v>56</v>
      </c>
      <c r="F2570" s="21">
        <v>44215</v>
      </c>
      <c r="G2570" s="16" t="s">
        <v>75</v>
      </c>
      <c r="H2570" s="26" t="s">
        <v>320</v>
      </c>
      <c r="M2570" s="26" t="s">
        <v>16411</v>
      </c>
      <c r="N2570" s="26" t="s">
        <v>16410</v>
      </c>
      <c r="O2570" s="16" t="s">
        <v>60</v>
      </c>
      <c r="P2570" s="26" t="s">
        <v>67</v>
      </c>
      <c r="T2570" s="23" t="s">
        <v>32</v>
      </c>
      <c r="W2570" s="20" t="s">
        <v>43</v>
      </c>
      <c r="X2570" s="16" t="s">
        <v>78</v>
      </c>
      <c r="Z2570" s="24" t="s">
        <v>32</v>
      </c>
      <c r="AA2570" s="24" t="s">
        <v>32</v>
      </c>
      <c r="AB2570" s="24" t="s">
        <v>32</v>
      </c>
      <c r="AC2570" s="24" t="s">
        <v>32</v>
      </c>
      <c r="AD2570" s="25">
        <v>337036</v>
      </c>
      <c r="AE2570" s="25">
        <v>400000</v>
      </c>
      <c r="AF2570" s="25">
        <v>0</v>
      </c>
      <c r="AG2570" s="25">
        <v>0</v>
      </c>
      <c r="AH2570" s="25">
        <v>737036</v>
      </c>
      <c r="AI2570" s="16" t="s">
        <v>16409</v>
      </c>
    </row>
    <row r="2571" spans="1:35" x14ac:dyDescent="0.25">
      <c r="A2571" s="17">
        <v>122979</v>
      </c>
      <c r="B2571" s="18">
        <v>4</v>
      </c>
      <c r="C2571" s="16" t="s">
        <v>73</v>
      </c>
      <c r="D2571" s="21">
        <v>42277</v>
      </c>
      <c r="E2571" s="16" t="s">
        <v>142</v>
      </c>
      <c r="F2571" s="21">
        <v>43819</v>
      </c>
      <c r="G2571" s="16" t="s">
        <v>75</v>
      </c>
      <c r="H2571" s="26" t="s">
        <v>634</v>
      </c>
      <c r="I2571" s="16" t="s">
        <v>177</v>
      </c>
      <c r="J2571" s="20" t="s">
        <v>116</v>
      </c>
      <c r="L2571" s="16" t="s">
        <v>116</v>
      </c>
      <c r="M2571" s="26" t="s">
        <v>16408</v>
      </c>
      <c r="O2571" s="16" t="s">
        <v>179</v>
      </c>
      <c r="P2571" s="26" t="s">
        <v>79</v>
      </c>
      <c r="R2571" s="16" t="s">
        <v>41</v>
      </c>
      <c r="S2571" s="16" t="s">
        <v>84</v>
      </c>
      <c r="T2571" s="22">
        <v>0.02</v>
      </c>
      <c r="W2571" s="20" t="s">
        <v>43</v>
      </c>
      <c r="X2571" s="16" t="s">
        <v>140</v>
      </c>
      <c r="Y2571" s="26" t="s">
        <v>16407</v>
      </c>
      <c r="Z2571" s="24" t="s">
        <v>32</v>
      </c>
      <c r="AA2571" s="24" t="s">
        <v>32</v>
      </c>
      <c r="AB2571" s="24" t="s">
        <v>32</v>
      </c>
      <c r="AC2571" s="24" t="s">
        <v>32</v>
      </c>
      <c r="AD2571" s="25">
        <v>0</v>
      </c>
      <c r="AE2571" s="25">
        <v>0</v>
      </c>
      <c r="AF2571" s="25">
        <v>48000</v>
      </c>
      <c r="AG2571" s="25">
        <v>0</v>
      </c>
      <c r="AH2571" s="25">
        <v>48000</v>
      </c>
      <c r="AI2571" s="16" t="s">
        <v>16406</v>
      </c>
    </row>
    <row r="2572" spans="1:35" x14ac:dyDescent="0.25">
      <c r="A2572" s="17">
        <v>122985</v>
      </c>
      <c r="B2572" s="18">
        <v>4</v>
      </c>
      <c r="C2572" s="16" t="s">
        <v>73</v>
      </c>
      <c r="D2572" s="21">
        <v>42277</v>
      </c>
      <c r="E2572" s="16" t="s">
        <v>142</v>
      </c>
      <c r="F2572" s="21">
        <v>43474</v>
      </c>
      <c r="G2572" s="16" t="s">
        <v>75</v>
      </c>
      <c r="H2572" s="26" t="s">
        <v>349</v>
      </c>
      <c r="I2572" s="16" t="s">
        <v>12550</v>
      </c>
      <c r="J2572" s="20" t="s">
        <v>116</v>
      </c>
      <c r="L2572" s="16" t="s">
        <v>116</v>
      </c>
      <c r="M2572" s="26" t="s">
        <v>16405</v>
      </c>
      <c r="O2572" s="16" t="s">
        <v>179</v>
      </c>
      <c r="P2572" s="26" t="s">
        <v>79</v>
      </c>
      <c r="R2572" s="16" t="s">
        <v>41</v>
      </c>
      <c r="S2572" s="16" t="s">
        <v>84</v>
      </c>
      <c r="T2572" s="22">
        <v>0</v>
      </c>
      <c r="W2572" s="20" t="s">
        <v>43</v>
      </c>
      <c r="X2572" s="16" t="s">
        <v>78</v>
      </c>
      <c r="Y2572" s="26" t="s">
        <v>16404</v>
      </c>
      <c r="Z2572" s="24" t="s">
        <v>32</v>
      </c>
      <c r="AA2572" s="24" t="s">
        <v>32</v>
      </c>
      <c r="AB2572" s="24" t="s">
        <v>32</v>
      </c>
      <c r="AC2572" s="24" t="s">
        <v>32</v>
      </c>
      <c r="AD2572" s="25">
        <v>0</v>
      </c>
      <c r="AE2572" s="25">
        <v>0</v>
      </c>
      <c r="AF2572" s="25">
        <v>84000</v>
      </c>
      <c r="AG2572" s="25">
        <v>0</v>
      </c>
      <c r="AH2572" s="25">
        <v>84000</v>
      </c>
      <c r="AI2572" s="16" t="s">
        <v>16403</v>
      </c>
    </row>
    <row r="2573" spans="1:35" x14ac:dyDescent="0.25">
      <c r="A2573" s="17">
        <v>122987</v>
      </c>
      <c r="B2573" s="18">
        <v>2</v>
      </c>
      <c r="C2573" s="16" t="s">
        <v>73</v>
      </c>
      <c r="D2573" s="21">
        <v>42278</v>
      </c>
      <c r="E2573" s="16" t="s">
        <v>33</v>
      </c>
      <c r="F2573" s="21">
        <v>44229</v>
      </c>
      <c r="G2573" s="16" t="s">
        <v>109</v>
      </c>
      <c r="H2573" s="26" t="s">
        <v>264</v>
      </c>
      <c r="I2573" s="16" t="s">
        <v>16402</v>
      </c>
      <c r="K2573" s="16" t="s">
        <v>16401</v>
      </c>
      <c r="L2573" s="16" t="s">
        <v>37</v>
      </c>
      <c r="M2573" s="26" t="s">
        <v>16400</v>
      </c>
      <c r="O2573" s="16" t="s">
        <v>39</v>
      </c>
      <c r="P2573" s="26" t="s">
        <v>40</v>
      </c>
      <c r="R2573" s="16" t="s">
        <v>41</v>
      </c>
      <c r="S2573" s="16" t="s">
        <v>42</v>
      </c>
      <c r="T2573" s="22">
        <v>0</v>
      </c>
      <c r="W2573" s="20" t="s">
        <v>43</v>
      </c>
      <c r="X2573" s="16" t="s">
        <v>44</v>
      </c>
      <c r="Y2573" s="26" t="s">
        <v>16399</v>
      </c>
      <c r="Z2573" s="24" t="s">
        <v>32</v>
      </c>
      <c r="AA2573" s="24" t="s">
        <v>32</v>
      </c>
      <c r="AB2573" s="24" t="s">
        <v>32</v>
      </c>
      <c r="AC2573" s="24" t="s">
        <v>32</v>
      </c>
      <c r="AD2573" s="24" t="s">
        <v>32</v>
      </c>
      <c r="AE2573" s="24" t="s">
        <v>32</v>
      </c>
      <c r="AF2573" s="24" t="s">
        <v>32</v>
      </c>
      <c r="AG2573" s="24" t="s">
        <v>32</v>
      </c>
      <c r="AH2573" s="24" t="s">
        <v>32</v>
      </c>
      <c r="AI2573" s="16" t="s">
        <v>16398</v>
      </c>
    </row>
    <row r="2574" spans="1:35" x14ac:dyDescent="0.25">
      <c r="A2574" s="17">
        <v>122994</v>
      </c>
      <c r="B2574" s="18">
        <v>6</v>
      </c>
      <c r="C2574" s="16" t="s">
        <v>474</v>
      </c>
      <c r="D2574" s="21">
        <v>42282</v>
      </c>
      <c r="E2574" s="16" t="s">
        <v>142</v>
      </c>
      <c r="F2574" s="21">
        <v>43892</v>
      </c>
      <c r="G2574" s="16" t="s">
        <v>142</v>
      </c>
      <c r="H2574" s="26" t="s">
        <v>76</v>
      </c>
      <c r="M2574" s="26" t="s">
        <v>16397</v>
      </c>
      <c r="O2574" s="16" t="s">
        <v>78</v>
      </c>
      <c r="P2574" s="26" t="s">
        <v>760</v>
      </c>
      <c r="T2574" s="23" t="s">
        <v>32</v>
      </c>
      <c r="W2574" s="20" t="s">
        <v>43</v>
      </c>
      <c r="Z2574" s="24" t="s">
        <v>32</v>
      </c>
      <c r="AA2574" s="24" t="s">
        <v>32</v>
      </c>
      <c r="AB2574" s="24" t="s">
        <v>32</v>
      </c>
      <c r="AC2574" s="24" t="s">
        <v>32</v>
      </c>
      <c r="AD2574" s="25">
        <v>0</v>
      </c>
      <c r="AE2574" s="25">
        <v>0</v>
      </c>
      <c r="AF2574" s="25">
        <v>0</v>
      </c>
      <c r="AG2574" s="25">
        <v>0</v>
      </c>
      <c r="AH2574" s="25">
        <v>145041.67000000001</v>
      </c>
    </row>
    <row r="2575" spans="1:35" x14ac:dyDescent="0.25">
      <c r="A2575" s="17">
        <v>123024</v>
      </c>
      <c r="B2575" s="18">
        <v>3</v>
      </c>
      <c r="C2575" s="16" t="s">
        <v>73</v>
      </c>
      <c r="D2575" s="21">
        <v>42284</v>
      </c>
      <c r="E2575" s="16" t="s">
        <v>142</v>
      </c>
      <c r="F2575" s="21">
        <v>43474</v>
      </c>
      <c r="G2575" s="16" t="s">
        <v>109</v>
      </c>
      <c r="H2575" s="26" t="s">
        <v>362</v>
      </c>
      <c r="I2575" s="16" t="s">
        <v>2045</v>
      </c>
      <c r="J2575" s="20" t="s">
        <v>116</v>
      </c>
      <c r="L2575" s="16" t="s">
        <v>116</v>
      </c>
      <c r="M2575" s="26" t="s">
        <v>16396</v>
      </c>
      <c r="N2575" s="26" t="s">
        <v>16395</v>
      </c>
      <c r="O2575" s="16" t="s">
        <v>78</v>
      </c>
      <c r="P2575" s="26" t="s">
        <v>551</v>
      </c>
      <c r="T2575" s="22">
        <v>0.54100000000000004</v>
      </c>
      <c r="W2575" s="20" t="s">
        <v>43</v>
      </c>
      <c r="X2575" s="16" t="s">
        <v>140</v>
      </c>
      <c r="Z2575" s="24" t="s">
        <v>32</v>
      </c>
      <c r="AA2575" s="24" t="s">
        <v>32</v>
      </c>
      <c r="AB2575" s="24" t="s">
        <v>32</v>
      </c>
      <c r="AC2575" s="24" t="s">
        <v>32</v>
      </c>
      <c r="AD2575" s="25">
        <v>50000</v>
      </c>
      <c r="AE2575" s="25">
        <v>0</v>
      </c>
      <c r="AF2575" s="25">
        <v>0</v>
      </c>
      <c r="AG2575" s="25">
        <v>0</v>
      </c>
      <c r="AH2575" s="25">
        <v>50000</v>
      </c>
    </row>
    <row r="2576" spans="1:35" x14ac:dyDescent="0.25">
      <c r="A2576" s="17">
        <v>123025.01</v>
      </c>
      <c r="B2576" s="18">
        <v>6</v>
      </c>
      <c r="C2576" s="16" t="s">
        <v>47</v>
      </c>
      <c r="D2576" s="21">
        <v>43433</v>
      </c>
      <c r="E2576" s="16" t="s">
        <v>142</v>
      </c>
      <c r="F2576" s="21">
        <v>44271</v>
      </c>
      <c r="G2576" s="16" t="s">
        <v>142</v>
      </c>
      <c r="H2576" s="26" t="s">
        <v>76</v>
      </c>
      <c r="I2576" s="16" t="s">
        <v>148</v>
      </c>
      <c r="J2576" s="20" t="s">
        <v>148</v>
      </c>
      <c r="L2576" s="16" t="s">
        <v>149</v>
      </c>
      <c r="M2576" s="26" t="s">
        <v>2378</v>
      </c>
      <c r="N2576" s="26" t="s">
        <v>2379</v>
      </c>
      <c r="O2576" s="16" t="s">
        <v>151</v>
      </c>
      <c r="P2576" s="26" t="s">
        <v>198</v>
      </c>
      <c r="R2576" s="16" t="s">
        <v>139</v>
      </c>
      <c r="S2576" s="16" t="s">
        <v>84</v>
      </c>
      <c r="T2576" s="23" t="s">
        <v>32</v>
      </c>
      <c r="U2576" s="21">
        <v>43553</v>
      </c>
      <c r="W2576" s="20" t="s">
        <v>43</v>
      </c>
      <c r="Z2576" s="25">
        <v>0</v>
      </c>
      <c r="AA2576" s="25">
        <v>0</v>
      </c>
      <c r="AB2576" s="25">
        <v>27424.31</v>
      </c>
      <c r="AC2576" s="25">
        <v>0</v>
      </c>
      <c r="AD2576" s="25">
        <v>0</v>
      </c>
      <c r="AE2576" s="25">
        <v>0</v>
      </c>
      <c r="AF2576" s="25">
        <v>391774.31</v>
      </c>
      <c r="AG2576" s="25">
        <v>0</v>
      </c>
      <c r="AH2576" s="25">
        <v>391774.31</v>
      </c>
      <c r="AI2576" s="16" t="s">
        <v>2380</v>
      </c>
    </row>
    <row r="2577" spans="1:35" x14ac:dyDescent="0.25">
      <c r="A2577" s="17">
        <v>123025.02</v>
      </c>
      <c r="B2577" s="18">
        <v>6</v>
      </c>
      <c r="C2577" s="16" t="s">
        <v>31</v>
      </c>
      <c r="D2577" s="21">
        <v>43773</v>
      </c>
      <c r="E2577" s="16" t="s">
        <v>486</v>
      </c>
      <c r="F2577" s="21">
        <v>43935</v>
      </c>
      <c r="G2577" s="16" t="s">
        <v>109</v>
      </c>
      <c r="H2577" s="26" t="s">
        <v>76</v>
      </c>
      <c r="I2577" s="16" t="s">
        <v>148</v>
      </c>
      <c r="J2577" s="20" t="s">
        <v>148</v>
      </c>
      <c r="L2577" s="16" t="s">
        <v>149</v>
      </c>
      <c r="M2577" s="26" t="s">
        <v>16394</v>
      </c>
      <c r="N2577" s="26" t="s">
        <v>2379</v>
      </c>
      <c r="O2577" s="16" t="s">
        <v>151</v>
      </c>
      <c r="P2577" s="26" t="s">
        <v>198</v>
      </c>
      <c r="R2577" s="16" t="s">
        <v>139</v>
      </c>
      <c r="S2577" s="16" t="s">
        <v>84</v>
      </c>
      <c r="T2577" s="23" t="s">
        <v>32</v>
      </c>
      <c r="U2577" s="21">
        <v>43917</v>
      </c>
      <c r="W2577" s="20" t="s">
        <v>43</v>
      </c>
      <c r="Z2577" s="24" t="s">
        <v>32</v>
      </c>
      <c r="AA2577" s="24" t="s">
        <v>32</v>
      </c>
      <c r="AB2577" s="24" t="s">
        <v>32</v>
      </c>
      <c r="AC2577" s="24" t="s">
        <v>32</v>
      </c>
      <c r="AD2577" s="25">
        <v>0</v>
      </c>
      <c r="AE2577" s="25">
        <v>0</v>
      </c>
      <c r="AF2577" s="25">
        <v>508990</v>
      </c>
      <c r="AG2577" s="25">
        <v>0</v>
      </c>
      <c r="AH2577" s="25">
        <v>508990</v>
      </c>
      <c r="AI2577" s="16" t="s">
        <v>16393</v>
      </c>
    </row>
    <row r="2578" spans="1:35" x14ac:dyDescent="0.25">
      <c r="A2578" s="17">
        <v>123026.03</v>
      </c>
      <c r="B2578" s="18">
        <v>3</v>
      </c>
      <c r="C2578" s="16" t="s">
        <v>31</v>
      </c>
      <c r="D2578" s="21">
        <v>43852</v>
      </c>
      <c r="E2578" s="16" t="s">
        <v>486</v>
      </c>
      <c r="F2578" s="21">
        <v>44279</v>
      </c>
      <c r="G2578" s="16" t="s">
        <v>75</v>
      </c>
      <c r="H2578" s="26" t="s">
        <v>98</v>
      </c>
      <c r="I2578" s="16" t="s">
        <v>2381</v>
      </c>
      <c r="J2578" s="20" t="s">
        <v>148</v>
      </c>
      <c r="L2578" s="16" t="s">
        <v>149</v>
      </c>
      <c r="M2578" s="26" t="s">
        <v>2382</v>
      </c>
      <c r="O2578" s="16" t="s">
        <v>151</v>
      </c>
      <c r="P2578" s="26" t="s">
        <v>757</v>
      </c>
      <c r="T2578" s="22">
        <v>7.6</v>
      </c>
      <c r="U2578" s="21">
        <v>43966</v>
      </c>
      <c r="W2578" s="20" t="s">
        <v>43</v>
      </c>
      <c r="Z2578" s="25">
        <v>0</v>
      </c>
      <c r="AA2578" s="25">
        <v>0</v>
      </c>
      <c r="AB2578" s="25">
        <v>125187</v>
      </c>
      <c r="AC2578" s="25">
        <v>0</v>
      </c>
      <c r="AD2578" s="25">
        <v>0</v>
      </c>
      <c r="AE2578" s="25">
        <v>0</v>
      </c>
      <c r="AF2578" s="25">
        <v>125187</v>
      </c>
      <c r="AG2578" s="25">
        <v>0</v>
      </c>
      <c r="AH2578" s="25">
        <v>125187</v>
      </c>
      <c r="AI2578" s="16" t="s">
        <v>2383</v>
      </c>
    </row>
    <row r="2579" spans="1:35" x14ac:dyDescent="0.25">
      <c r="A2579" s="17">
        <v>123026.04</v>
      </c>
      <c r="B2579" s="18">
        <v>3</v>
      </c>
      <c r="C2579" s="16" t="s">
        <v>31</v>
      </c>
      <c r="D2579" s="21">
        <v>44006</v>
      </c>
      <c r="E2579" s="16" t="s">
        <v>486</v>
      </c>
      <c r="F2579" s="21">
        <v>44279</v>
      </c>
      <c r="G2579" s="16" t="s">
        <v>75</v>
      </c>
      <c r="H2579" s="26" t="s">
        <v>98</v>
      </c>
      <c r="I2579" s="16" t="s">
        <v>2381</v>
      </c>
      <c r="J2579" s="20" t="s">
        <v>148</v>
      </c>
      <c r="L2579" s="16" t="s">
        <v>149</v>
      </c>
      <c r="M2579" s="26" t="s">
        <v>2384</v>
      </c>
      <c r="O2579" s="16" t="s">
        <v>151</v>
      </c>
      <c r="P2579" s="26" t="s">
        <v>757</v>
      </c>
      <c r="T2579" s="22">
        <v>7.6</v>
      </c>
      <c r="U2579" s="21">
        <v>44141</v>
      </c>
      <c r="W2579" s="20" t="s">
        <v>43</v>
      </c>
      <c r="Z2579" s="25">
        <v>0</v>
      </c>
      <c r="AA2579" s="25">
        <v>0</v>
      </c>
      <c r="AB2579" s="25">
        <v>231982</v>
      </c>
      <c r="AC2579" s="25">
        <v>0</v>
      </c>
      <c r="AD2579" s="25">
        <v>0</v>
      </c>
      <c r="AE2579" s="25">
        <v>0</v>
      </c>
      <c r="AF2579" s="25">
        <v>231982</v>
      </c>
      <c r="AG2579" s="25">
        <v>0</v>
      </c>
      <c r="AH2579" s="25">
        <v>231982</v>
      </c>
      <c r="AI2579" s="16" t="s">
        <v>2385</v>
      </c>
    </row>
    <row r="2580" spans="1:35" x14ac:dyDescent="0.25">
      <c r="A2580" s="17">
        <v>123026.05</v>
      </c>
      <c r="B2580" s="18">
        <v>3</v>
      </c>
      <c r="C2580" s="16" t="s">
        <v>73</v>
      </c>
      <c r="D2580" s="21">
        <v>44330</v>
      </c>
      <c r="E2580" s="16" t="s">
        <v>176</v>
      </c>
      <c r="F2580" s="21">
        <v>44365</v>
      </c>
      <c r="G2580" s="16" t="s">
        <v>109</v>
      </c>
      <c r="H2580" s="26" t="s">
        <v>98</v>
      </c>
      <c r="I2580" s="16" t="s">
        <v>2381</v>
      </c>
      <c r="J2580" s="20" t="s">
        <v>148</v>
      </c>
      <c r="L2580" s="16" t="s">
        <v>149</v>
      </c>
      <c r="M2580" s="26" t="s">
        <v>16392</v>
      </c>
      <c r="O2580" s="16" t="s">
        <v>151</v>
      </c>
      <c r="P2580" s="26" t="s">
        <v>757</v>
      </c>
      <c r="T2580" s="22">
        <v>7.6</v>
      </c>
      <c r="U2580" s="21">
        <v>44505</v>
      </c>
      <c r="W2580" s="20" t="s">
        <v>43</v>
      </c>
      <c r="Z2580" s="24" t="s">
        <v>32</v>
      </c>
      <c r="AA2580" s="24" t="s">
        <v>32</v>
      </c>
      <c r="AB2580" s="24" t="s">
        <v>32</v>
      </c>
      <c r="AC2580" s="24" t="s">
        <v>32</v>
      </c>
      <c r="AD2580" s="24" t="s">
        <v>32</v>
      </c>
      <c r="AE2580" s="24" t="s">
        <v>32</v>
      </c>
      <c r="AF2580" s="24" t="s">
        <v>32</v>
      </c>
      <c r="AG2580" s="24" t="s">
        <v>32</v>
      </c>
      <c r="AH2580" s="24" t="s">
        <v>32</v>
      </c>
      <c r="AI2580" s="16" t="s">
        <v>16391</v>
      </c>
    </row>
    <row r="2581" spans="1:35" x14ac:dyDescent="0.25">
      <c r="A2581" s="17">
        <v>123027.05</v>
      </c>
      <c r="B2581" s="18">
        <v>3</v>
      </c>
      <c r="C2581" s="16" t="s">
        <v>31</v>
      </c>
      <c r="D2581" s="21">
        <v>44006</v>
      </c>
      <c r="E2581" s="16" t="s">
        <v>486</v>
      </c>
      <c r="F2581" s="21">
        <v>44279</v>
      </c>
      <c r="G2581" s="16" t="s">
        <v>75</v>
      </c>
      <c r="H2581" s="26" t="s">
        <v>425</v>
      </c>
      <c r="I2581" s="16" t="s">
        <v>116</v>
      </c>
      <c r="J2581" s="20" t="s">
        <v>116</v>
      </c>
      <c r="L2581" s="16" t="s">
        <v>116</v>
      </c>
      <c r="M2581" s="26" t="s">
        <v>2386</v>
      </c>
      <c r="O2581" s="16" t="s">
        <v>151</v>
      </c>
      <c r="P2581" s="26" t="s">
        <v>757</v>
      </c>
      <c r="T2581" s="22">
        <v>137.43</v>
      </c>
      <c r="U2581" s="21">
        <v>44141</v>
      </c>
      <c r="W2581" s="20" t="s">
        <v>43</v>
      </c>
      <c r="Z2581" s="25">
        <v>0</v>
      </c>
      <c r="AA2581" s="25">
        <v>0</v>
      </c>
      <c r="AB2581" s="25">
        <v>107368</v>
      </c>
      <c r="AC2581" s="25">
        <v>0</v>
      </c>
      <c r="AD2581" s="25">
        <v>0</v>
      </c>
      <c r="AE2581" s="25">
        <v>0</v>
      </c>
      <c r="AF2581" s="25">
        <v>107368</v>
      </c>
      <c r="AG2581" s="25">
        <v>0</v>
      </c>
      <c r="AH2581" s="25">
        <v>107368</v>
      </c>
      <c r="AI2581" s="16" t="s">
        <v>2387</v>
      </c>
    </row>
    <row r="2582" spans="1:35" x14ac:dyDescent="0.25">
      <c r="A2582" s="17">
        <v>123027.06</v>
      </c>
      <c r="B2582" s="18">
        <v>3</v>
      </c>
      <c r="C2582" s="16" t="s">
        <v>73</v>
      </c>
      <c r="D2582" s="21">
        <v>44330</v>
      </c>
      <c r="E2582" s="16" t="s">
        <v>176</v>
      </c>
      <c r="F2582" s="21">
        <v>44365</v>
      </c>
      <c r="G2582" s="16" t="s">
        <v>109</v>
      </c>
      <c r="H2582" s="26" t="s">
        <v>425</v>
      </c>
      <c r="I2582" s="16" t="s">
        <v>116</v>
      </c>
      <c r="J2582" s="20" t="s">
        <v>116</v>
      </c>
      <c r="L2582" s="16" t="s">
        <v>116</v>
      </c>
      <c r="M2582" s="26" t="s">
        <v>16390</v>
      </c>
      <c r="O2582" s="16" t="s">
        <v>151</v>
      </c>
      <c r="P2582" s="26" t="s">
        <v>757</v>
      </c>
      <c r="T2582" s="22">
        <v>137.43</v>
      </c>
      <c r="U2582" s="21">
        <v>44505</v>
      </c>
      <c r="W2582" s="20" t="s">
        <v>43</v>
      </c>
      <c r="Z2582" s="24" t="s">
        <v>32</v>
      </c>
      <c r="AA2582" s="24" t="s">
        <v>32</v>
      </c>
      <c r="AB2582" s="24" t="s">
        <v>32</v>
      </c>
      <c r="AC2582" s="24" t="s">
        <v>32</v>
      </c>
      <c r="AD2582" s="24" t="s">
        <v>32</v>
      </c>
      <c r="AE2582" s="24" t="s">
        <v>32</v>
      </c>
      <c r="AF2582" s="24" t="s">
        <v>32</v>
      </c>
      <c r="AG2582" s="24" t="s">
        <v>32</v>
      </c>
      <c r="AH2582" s="24" t="s">
        <v>32</v>
      </c>
      <c r="AI2582" s="16" t="s">
        <v>16389</v>
      </c>
    </row>
    <row r="2583" spans="1:35" x14ac:dyDescent="0.25">
      <c r="A2583" s="17">
        <v>123028.01</v>
      </c>
      <c r="B2583" s="18">
        <v>3</v>
      </c>
      <c r="C2583" s="16" t="s">
        <v>73</v>
      </c>
      <c r="D2583" s="21">
        <v>42632</v>
      </c>
      <c r="E2583" s="16" t="s">
        <v>486</v>
      </c>
      <c r="F2583" s="21">
        <v>43419</v>
      </c>
      <c r="G2583" s="16" t="s">
        <v>75</v>
      </c>
      <c r="H2583" s="26" t="s">
        <v>766</v>
      </c>
      <c r="I2583" s="16" t="s">
        <v>116</v>
      </c>
      <c r="J2583" s="20" t="s">
        <v>116</v>
      </c>
      <c r="L2583" s="16" t="s">
        <v>116</v>
      </c>
      <c r="M2583" s="26" t="s">
        <v>16388</v>
      </c>
      <c r="O2583" s="16" t="s">
        <v>151</v>
      </c>
      <c r="P2583" s="26" t="s">
        <v>757</v>
      </c>
      <c r="T2583" s="22">
        <v>217.99</v>
      </c>
      <c r="W2583" s="20" t="s">
        <v>43</v>
      </c>
      <c r="Z2583" s="24" t="s">
        <v>32</v>
      </c>
      <c r="AA2583" s="24" t="s">
        <v>32</v>
      </c>
      <c r="AB2583" s="24" t="s">
        <v>32</v>
      </c>
      <c r="AC2583" s="24" t="s">
        <v>32</v>
      </c>
      <c r="AD2583" s="24" t="s">
        <v>32</v>
      </c>
      <c r="AE2583" s="24" t="s">
        <v>32</v>
      </c>
      <c r="AF2583" s="24" t="s">
        <v>32</v>
      </c>
      <c r="AG2583" s="24" t="s">
        <v>32</v>
      </c>
      <c r="AH2583" s="24" t="s">
        <v>32</v>
      </c>
      <c r="AI2583" s="16" t="s">
        <v>16387</v>
      </c>
    </row>
    <row r="2584" spans="1:35" ht="90" x14ac:dyDescent="0.25">
      <c r="A2584" s="17">
        <v>123030</v>
      </c>
      <c r="B2584" s="18">
        <v>4</v>
      </c>
      <c r="C2584" s="16" t="s">
        <v>73</v>
      </c>
      <c r="D2584" s="21">
        <v>42289</v>
      </c>
      <c r="E2584" s="16" t="s">
        <v>1884</v>
      </c>
      <c r="F2584" s="21">
        <v>44215</v>
      </c>
      <c r="G2584" s="16" t="s">
        <v>75</v>
      </c>
      <c r="H2584" s="26" t="s">
        <v>126</v>
      </c>
      <c r="M2584" s="26" t="s">
        <v>16386</v>
      </c>
      <c r="N2584" s="26" t="s">
        <v>16385</v>
      </c>
      <c r="O2584" s="16" t="s">
        <v>60</v>
      </c>
      <c r="P2584" s="26" t="s">
        <v>1444</v>
      </c>
      <c r="T2584" s="22">
        <v>0</v>
      </c>
      <c r="W2584" s="20" t="s">
        <v>43</v>
      </c>
      <c r="Z2584" s="24" t="s">
        <v>32</v>
      </c>
      <c r="AA2584" s="24" t="s">
        <v>32</v>
      </c>
      <c r="AB2584" s="24" t="s">
        <v>32</v>
      </c>
      <c r="AC2584" s="24" t="s">
        <v>32</v>
      </c>
      <c r="AD2584" s="25">
        <v>245368.44</v>
      </c>
      <c r="AE2584" s="25">
        <v>0</v>
      </c>
      <c r="AF2584" s="25">
        <v>0</v>
      </c>
      <c r="AG2584" s="25">
        <v>0</v>
      </c>
      <c r="AH2584" s="25">
        <v>245368.44</v>
      </c>
    </row>
    <row r="2585" spans="1:35" ht="45" x14ac:dyDescent="0.25">
      <c r="A2585" s="17">
        <v>123030.01</v>
      </c>
      <c r="B2585" s="18">
        <v>4</v>
      </c>
      <c r="C2585" s="16" t="s">
        <v>73</v>
      </c>
      <c r="D2585" s="21">
        <v>42289</v>
      </c>
      <c r="E2585" s="16" t="s">
        <v>1884</v>
      </c>
      <c r="F2585" s="21">
        <v>44215</v>
      </c>
      <c r="G2585" s="16" t="s">
        <v>75</v>
      </c>
      <c r="H2585" s="26" t="s">
        <v>126</v>
      </c>
      <c r="M2585" s="26" t="s">
        <v>2388</v>
      </c>
      <c r="N2585" s="26" t="s">
        <v>2389</v>
      </c>
      <c r="O2585" s="16" t="s">
        <v>60</v>
      </c>
      <c r="P2585" s="26" t="s">
        <v>1444</v>
      </c>
      <c r="T2585" s="23" t="s">
        <v>32</v>
      </c>
      <c r="W2585" s="20" t="s">
        <v>43</v>
      </c>
      <c r="Z2585" s="25">
        <v>-40000</v>
      </c>
      <c r="AA2585" s="25">
        <v>0</v>
      </c>
      <c r="AB2585" s="25">
        <v>0</v>
      </c>
      <c r="AC2585" s="25">
        <v>0</v>
      </c>
      <c r="AD2585" s="25">
        <v>241692</v>
      </c>
      <c r="AE2585" s="25">
        <v>0</v>
      </c>
      <c r="AF2585" s="25">
        <v>0</v>
      </c>
      <c r="AG2585" s="25">
        <v>0</v>
      </c>
      <c r="AH2585" s="25">
        <v>241692</v>
      </c>
    </row>
    <row r="2586" spans="1:35" ht="45" x14ac:dyDescent="0.25">
      <c r="A2586" s="17">
        <v>123030.02</v>
      </c>
      <c r="B2586" s="18">
        <v>4</v>
      </c>
      <c r="C2586" s="16" t="s">
        <v>73</v>
      </c>
      <c r="D2586" s="21">
        <v>42289</v>
      </c>
      <c r="E2586" s="16" t="s">
        <v>1884</v>
      </c>
      <c r="F2586" s="21">
        <v>44215</v>
      </c>
      <c r="G2586" s="16" t="s">
        <v>75</v>
      </c>
      <c r="H2586" s="26" t="s">
        <v>126</v>
      </c>
      <c r="M2586" s="26" t="s">
        <v>2390</v>
      </c>
      <c r="N2586" s="26" t="s">
        <v>2391</v>
      </c>
      <c r="O2586" s="16" t="s">
        <v>60</v>
      </c>
      <c r="P2586" s="26" t="s">
        <v>1444</v>
      </c>
      <c r="T2586" s="23" t="s">
        <v>32</v>
      </c>
      <c r="W2586" s="20" t="s">
        <v>43</v>
      </c>
      <c r="Z2586" s="25">
        <v>40000</v>
      </c>
      <c r="AA2586" s="25">
        <v>0</v>
      </c>
      <c r="AB2586" s="25">
        <v>0</v>
      </c>
      <c r="AC2586" s="25">
        <v>0</v>
      </c>
      <c r="AD2586" s="25">
        <v>450208</v>
      </c>
      <c r="AE2586" s="25">
        <v>0</v>
      </c>
      <c r="AF2586" s="25">
        <v>0</v>
      </c>
      <c r="AG2586" s="25">
        <v>0</v>
      </c>
      <c r="AH2586" s="25">
        <v>450208</v>
      </c>
      <c r="AI2586" s="16" t="s">
        <v>2392</v>
      </c>
    </row>
    <row r="2587" spans="1:35" ht="60" x14ac:dyDescent="0.25">
      <c r="A2587" s="17">
        <v>123030.03</v>
      </c>
      <c r="B2587" s="18">
        <v>4</v>
      </c>
      <c r="C2587" s="16" t="s">
        <v>73</v>
      </c>
      <c r="D2587" s="21">
        <v>42289</v>
      </c>
      <c r="E2587" s="16" t="s">
        <v>1884</v>
      </c>
      <c r="F2587" s="21">
        <v>44215</v>
      </c>
      <c r="G2587" s="16" t="s">
        <v>75</v>
      </c>
      <c r="H2587" s="26" t="s">
        <v>126</v>
      </c>
      <c r="M2587" s="26" t="s">
        <v>2393</v>
      </c>
      <c r="N2587" s="26" t="s">
        <v>2394</v>
      </c>
      <c r="O2587" s="16" t="s">
        <v>60</v>
      </c>
      <c r="P2587" s="26" t="s">
        <v>100</v>
      </c>
      <c r="T2587" s="22">
        <v>0</v>
      </c>
      <c r="W2587" s="20" t="s">
        <v>43</v>
      </c>
      <c r="X2587" s="16" t="s">
        <v>78</v>
      </c>
      <c r="Z2587" s="25">
        <v>0</v>
      </c>
      <c r="AA2587" s="25">
        <v>0</v>
      </c>
      <c r="AB2587" s="25">
        <v>1655464</v>
      </c>
      <c r="AC2587" s="25">
        <v>0</v>
      </c>
      <c r="AD2587" s="25">
        <v>232104</v>
      </c>
      <c r="AE2587" s="25">
        <v>0</v>
      </c>
      <c r="AF2587" s="25">
        <v>1655464</v>
      </c>
      <c r="AG2587" s="25">
        <v>0</v>
      </c>
      <c r="AH2587" s="25">
        <v>1887568</v>
      </c>
      <c r="AI2587" s="16" t="s">
        <v>2395</v>
      </c>
    </row>
    <row r="2588" spans="1:35" x14ac:dyDescent="0.25">
      <c r="A2588" s="17">
        <v>123032</v>
      </c>
      <c r="B2588" s="18">
        <v>1</v>
      </c>
      <c r="C2588" s="16" t="s">
        <v>474</v>
      </c>
      <c r="D2588" s="21">
        <v>42292</v>
      </c>
      <c r="E2588" s="16" t="s">
        <v>2282</v>
      </c>
      <c r="F2588" s="21">
        <v>43986</v>
      </c>
      <c r="G2588" s="16" t="s">
        <v>2470</v>
      </c>
      <c r="H2588" s="26" t="s">
        <v>182</v>
      </c>
      <c r="I2588" s="16" t="s">
        <v>1518</v>
      </c>
      <c r="J2588" s="20" t="s">
        <v>1518</v>
      </c>
      <c r="K2588" s="16" t="s">
        <v>16384</v>
      </c>
      <c r="M2588" s="26" t="s">
        <v>16383</v>
      </c>
      <c r="N2588" s="26" t="s">
        <v>16382</v>
      </c>
      <c r="O2588" s="16" t="s">
        <v>1520</v>
      </c>
      <c r="P2588" s="26" t="s">
        <v>568</v>
      </c>
      <c r="R2588" s="16" t="s">
        <v>139</v>
      </c>
      <c r="S2588" s="16" t="s">
        <v>192</v>
      </c>
      <c r="T2588" s="22">
        <v>0.3</v>
      </c>
      <c r="U2588" s="21">
        <v>43014</v>
      </c>
      <c r="W2588" s="20" t="s">
        <v>43</v>
      </c>
      <c r="X2588" s="16" t="s">
        <v>44</v>
      </c>
      <c r="Z2588" s="24" t="s">
        <v>32</v>
      </c>
      <c r="AA2588" s="24" t="s">
        <v>32</v>
      </c>
      <c r="AB2588" s="24" t="s">
        <v>32</v>
      </c>
      <c r="AC2588" s="24" t="s">
        <v>32</v>
      </c>
      <c r="AD2588" s="25">
        <v>102400</v>
      </c>
      <c r="AE2588" s="25">
        <v>0</v>
      </c>
      <c r="AF2588" s="25">
        <v>850404.76</v>
      </c>
      <c r="AG2588" s="25">
        <v>0</v>
      </c>
      <c r="AH2588" s="25">
        <v>952804.76</v>
      </c>
      <c r="AI2588" s="16" t="s">
        <v>16381</v>
      </c>
    </row>
    <row r="2589" spans="1:35" x14ac:dyDescent="0.25">
      <c r="A2589" s="17">
        <v>123034</v>
      </c>
      <c r="B2589" s="18">
        <v>3</v>
      </c>
      <c r="C2589" s="16" t="s">
        <v>73</v>
      </c>
      <c r="D2589" s="21">
        <v>42293</v>
      </c>
      <c r="E2589" s="16" t="s">
        <v>33</v>
      </c>
      <c r="F2589" s="21">
        <v>44301</v>
      </c>
      <c r="G2589" s="16" t="s">
        <v>56</v>
      </c>
      <c r="H2589" s="26" t="s">
        <v>331</v>
      </c>
      <c r="I2589" s="16" t="s">
        <v>16380</v>
      </c>
      <c r="K2589" s="16" t="s">
        <v>16379</v>
      </c>
      <c r="L2589" s="16" t="s">
        <v>37</v>
      </c>
      <c r="M2589" s="26" t="s">
        <v>16378</v>
      </c>
      <c r="O2589" s="16" t="s">
        <v>39</v>
      </c>
      <c r="P2589" s="26" t="s">
        <v>40</v>
      </c>
      <c r="R2589" s="16" t="s">
        <v>41</v>
      </c>
      <c r="S2589" s="16" t="s">
        <v>42</v>
      </c>
      <c r="T2589" s="22">
        <v>0</v>
      </c>
      <c r="W2589" s="20" t="s">
        <v>43</v>
      </c>
      <c r="X2589" s="16" t="s">
        <v>44</v>
      </c>
      <c r="Y2589" s="26" t="s">
        <v>16377</v>
      </c>
      <c r="Z2589" s="24" t="s">
        <v>32</v>
      </c>
      <c r="AA2589" s="24" t="s">
        <v>32</v>
      </c>
      <c r="AB2589" s="24" t="s">
        <v>32</v>
      </c>
      <c r="AC2589" s="24" t="s">
        <v>32</v>
      </c>
      <c r="AD2589" s="24" t="s">
        <v>32</v>
      </c>
      <c r="AE2589" s="24" t="s">
        <v>32</v>
      </c>
      <c r="AF2589" s="24" t="s">
        <v>32</v>
      </c>
      <c r="AG2589" s="24" t="s">
        <v>32</v>
      </c>
      <c r="AH2589" s="24" t="s">
        <v>32</v>
      </c>
      <c r="AI2589" s="16" t="s">
        <v>16376</v>
      </c>
    </row>
    <row r="2590" spans="1:35" x14ac:dyDescent="0.25">
      <c r="A2590" s="17">
        <v>123036</v>
      </c>
      <c r="B2590" s="18">
        <v>3</v>
      </c>
      <c r="C2590" s="16" t="s">
        <v>31</v>
      </c>
      <c r="D2590" s="21">
        <v>42293</v>
      </c>
      <c r="E2590" s="16" t="s">
        <v>819</v>
      </c>
      <c r="F2590" s="21">
        <v>44000</v>
      </c>
      <c r="G2590" s="16" t="s">
        <v>832</v>
      </c>
      <c r="H2590" s="26" t="s">
        <v>2396</v>
      </c>
      <c r="I2590" s="16" t="s">
        <v>2397</v>
      </c>
      <c r="K2590" s="16" t="s">
        <v>2398</v>
      </c>
      <c r="L2590" s="16" t="s">
        <v>37</v>
      </c>
      <c r="M2590" s="26" t="s">
        <v>2399</v>
      </c>
      <c r="N2590" s="26" t="s">
        <v>2078</v>
      </c>
      <c r="O2590" s="16" t="s">
        <v>53</v>
      </c>
      <c r="P2590" s="26" t="s">
        <v>40</v>
      </c>
      <c r="R2590" s="16" t="s">
        <v>41</v>
      </c>
      <c r="S2590" s="16" t="s">
        <v>42</v>
      </c>
      <c r="T2590" s="22">
        <v>0.01</v>
      </c>
      <c r="U2590" s="21">
        <v>43966</v>
      </c>
      <c r="W2590" s="20" t="s">
        <v>43</v>
      </c>
      <c r="X2590" s="16" t="s">
        <v>44</v>
      </c>
      <c r="Y2590" s="26" t="s">
        <v>2400</v>
      </c>
      <c r="Z2590" s="25">
        <v>0</v>
      </c>
      <c r="AA2590" s="25">
        <v>0</v>
      </c>
      <c r="AB2590" s="25">
        <v>-299170</v>
      </c>
      <c r="AC2590" s="25">
        <v>0</v>
      </c>
      <c r="AD2590" s="25">
        <v>158380</v>
      </c>
      <c r="AE2590" s="25">
        <v>57373</v>
      </c>
      <c r="AF2590" s="25">
        <v>521909</v>
      </c>
      <c r="AG2590" s="25">
        <v>0</v>
      </c>
      <c r="AH2590" s="25">
        <v>737662</v>
      </c>
      <c r="AI2590" s="16" t="s">
        <v>2401</v>
      </c>
    </row>
    <row r="2591" spans="1:35" x14ac:dyDescent="0.25">
      <c r="A2591" s="17">
        <v>123041</v>
      </c>
      <c r="B2591" s="18">
        <v>6</v>
      </c>
      <c r="C2591" s="16" t="s">
        <v>73</v>
      </c>
      <c r="D2591" s="21">
        <v>42299</v>
      </c>
      <c r="E2591" s="16" t="s">
        <v>629</v>
      </c>
      <c r="F2591" s="21">
        <v>44215</v>
      </c>
      <c r="G2591" s="16" t="s">
        <v>75</v>
      </c>
      <c r="H2591" s="26" t="s">
        <v>76</v>
      </c>
      <c r="M2591" s="26" t="s">
        <v>16375</v>
      </c>
      <c r="O2591" s="16" t="s">
        <v>60</v>
      </c>
      <c r="T2591" s="23" t="s">
        <v>32</v>
      </c>
      <c r="W2591" s="20" t="s">
        <v>43</v>
      </c>
      <c r="Z2591" s="24" t="s">
        <v>32</v>
      </c>
      <c r="AA2591" s="24" t="s">
        <v>32</v>
      </c>
      <c r="AB2591" s="24" t="s">
        <v>32</v>
      </c>
      <c r="AC2591" s="24" t="s">
        <v>32</v>
      </c>
      <c r="AD2591" s="24" t="s">
        <v>32</v>
      </c>
      <c r="AE2591" s="24" t="s">
        <v>32</v>
      </c>
      <c r="AF2591" s="24" t="s">
        <v>32</v>
      </c>
      <c r="AG2591" s="24" t="s">
        <v>32</v>
      </c>
      <c r="AH2591" s="24" t="s">
        <v>32</v>
      </c>
    </row>
    <row r="2592" spans="1:35" x14ac:dyDescent="0.25">
      <c r="A2592" s="17">
        <v>123041.01</v>
      </c>
      <c r="B2592" s="18">
        <v>6</v>
      </c>
      <c r="C2592" s="16" t="s">
        <v>73</v>
      </c>
      <c r="D2592" s="21">
        <v>42340</v>
      </c>
      <c r="E2592" s="16" t="s">
        <v>81</v>
      </c>
      <c r="F2592" s="21">
        <v>44215</v>
      </c>
      <c r="G2592" s="16" t="s">
        <v>75</v>
      </c>
      <c r="H2592" s="26" t="s">
        <v>76</v>
      </c>
      <c r="M2592" s="26" t="s">
        <v>16374</v>
      </c>
      <c r="O2592" s="16" t="s">
        <v>60</v>
      </c>
      <c r="T2592" s="23" t="s">
        <v>32</v>
      </c>
      <c r="W2592" s="20" t="s">
        <v>43</v>
      </c>
      <c r="Z2592" s="24" t="s">
        <v>32</v>
      </c>
      <c r="AA2592" s="24" t="s">
        <v>32</v>
      </c>
      <c r="AB2592" s="24" t="s">
        <v>32</v>
      </c>
      <c r="AC2592" s="24" t="s">
        <v>32</v>
      </c>
      <c r="AD2592" s="25">
        <v>1006100</v>
      </c>
      <c r="AE2592" s="25">
        <v>0</v>
      </c>
      <c r="AF2592" s="25">
        <v>0</v>
      </c>
      <c r="AG2592" s="25">
        <v>0</v>
      </c>
      <c r="AH2592" s="25">
        <v>1006100</v>
      </c>
    </row>
    <row r="2593" spans="1:35" x14ac:dyDescent="0.25">
      <c r="A2593" s="17">
        <v>123041.02</v>
      </c>
      <c r="B2593" s="18">
        <v>6</v>
      </c>
      <c r="C2593" s="16" t="s">
        <v>73</v>
      </c>
      <c r="D2593" s="21">
        <v>43567</v>
      </c>
      <c r="E2593" s="16" t="s">
        <v>81</v>
      </c>
      <c r="F2593" s="21">
        <v>44215</v>
      </c>
      <c r="G2593" s="16" t="s">
        <v>75</v>
      </c>
      <c r="H2593" s="26" t="s">
        <v>76</v>
      </c>
      <c r="M2593" s="26" t="s">
        <v>16373</v>
      </c>
      <c r="O2593" s="16" t="s">
        <v>60</v>
      </c>
      <c r="T2593" s="23" t="s">
        <v>32</v>
      </c>
      <c r="W2593" s="20" t="s">
        <v>43</v>
      </c>
      <c r="Z2593" s="24" t="s">
        <v>32</v>
      </c>
      <c r="AA2593" s="24" t="s">
        <v>32</v>
      </c>
      <c r="AB2593" s="24" t="s">
        <v>32</v>
      </c>
      <c r="AC2593" s="24" t="s">
        <v>32</v>
      </c>
      <c r="AD2593" s="25">
        <v>500000</v>
      </c>
      <c r="AE2593" s="25">
        <v>0</v>
      </c>
      <c r="AF2593" s="25">
        <v>0</v>
      </c>
      <c r="AG2593" s="25">
        <v>0</v>
      </c>
      <c r="AH2593" s="25">
        <v>500000</v>
      </c>
    </row>
    <row r="2594" spans="1:35" ht="30" x14ac:dyDescent="0.25">
      <c r="A2594" s="17">
        <v>123055</v>
      </c>
      <c r="B2594" s="18">
        <v>3</v>
      </c>
      <c r="C2594" s="16" t="s">
        <v>31</v>
      </c>
      <c r="D2594" s="21">
        <v>42299</v>
      </c>
      <c r="E2594" s="16" t="s">
        <v>1076</v>
      </c>
      <c r="F2594" s="21">
        <v>44099</v>
      </c>
      <c r="G2594" s="16" t="s">
        <v>56</v>
      </c>
      <c r="H2594" s="26" t="s">
        <v>98</v>
      </c>
      <c r="I2594" s="16" t="s">
        <v>155</v>
      </c>
      <c r="J2594" s="20" t="s">
        <v>148</v>
      </c>
      <c r="L2594" s="16" t="s">
        <v>149</v>
      </c>
      <c r="M2594" s="26" t="s">
        <v>16372</v>
      </c>
      <c r="N2594" s="26" t="s">
        <v>16371</v>
      </c>
      <c r="O2594" s="16" t="s">
        <v>119</v>
      </c>
      <c r="P2594" s="26" t="s">
        <v>1254</v>
      </c>
      <c r="R2594" s="16" t="s">
        <v>139</v>
      </c>
      <c r="S2594" s="16" t="s">
        <v>42</v>
      </c>
      <c r="T2594" s="22">
        <v>0.59</v>
      </c>
      <c r="U2594" s="21">
        <v>43329</v>
      </c>
      <c r="W2594" s="20" t="s">
        <v>43</v>
      </c>
      <c r="X2594" s="16" t="s">
        <v>454</v>
      </c>
      <c r="Z2594" s="24" t="s">
        <v>32</v>
      </c>
      <c r="AA2594" s="24" t="s">
        <v>32</v>
      </c>
      <c r="AB2594" s="24" t="s">
        <v>32</v>
      </c>
      <c r="AC2594" s="24" t="s">
        <v>32</v>
      </c>
      <c r="AD2594" s="25">
        <v>65000</v>
      </c>
      <c r="AE2594" s="25">
        <v>0</v>
      </c>
      <c r="AF2594" s="25">
        <v>31837232</v>
      </c>
      <c r="AG2594" s="25">
        <v>0</v>
      </c>
      <c r="AH2594" s="25">
        <v>31902232</v>
      </c>
      <c r="AI2594" s="16" t="s">
        <v>16370</v>
      </c>
    </row>
    <row r="2595" spans="1:35" x14ac:dyDescent="0.25">
      <c r="A2595" s="17">
        <v>123070</v>
      </c>
      <c r="B2595" s="18">
        <v>3</v>
      </c>
      <c r="C2595" s="16" t="s">
        <v>73</v>
      </c>
      <c r="D2595" s="21">
        <v>42300</v>
      </c>
      <c r="E2595" s="16" t="s">
        <v>728</v>
      </c>
      <c r="F2595" s="21">
        <v>44315</v>
      </c>
      <c r="G2595" s="16" t="s">
        <v>1086</v>
      </c>
      <c r="H2595" s="26" t="s">
        <v>365</v>
      </c>
      <c r="I2595" s="16" t="s">
        <v>1777</v>
      </c>
      <c r="J2595" s="20" t="s">
        <v>116</v>
      </c>
      <c r="L2595" s="16" t="s">
        <v>116</v>
      </c>
      <c r="M2595" s="26" t="s">
        <v>2402</v>
      </c>
      <c r="N2595" s="26" t="s">
        <v>2403</v>
      </c>
      <c r="O2595" s="16" t="s">
        <v>119</v>
      </c>
      <c r="P2595" s="26" t="s">
        <v>168</v>
      </c>
      <c r="R2595" s="16" t="s">
        <v>139</v>
      </c>
      <c r="S2595" s="16" t="s">
        <v>42</v>
      </c>
      <c r="T2595" s="22">
        <v>0.2</v>
      </c>
      <c r="U2595" s="21">
        <v>44603</v>
      </c>
      <c r="W2595" s="20" t="s">
        <v>43</v>
      </c>
      <c r="X2595" s="16" t="s">
        <v>140</v>
      </c>
      <c r="Z2595" s="25">
        <v>200000</v>
      </c>
      <c r="AA2595" s="25">
        <v>710347</v>
      </c>
      <c r="AB2595" s="25">
        <v>0</v>
      </c>
      <c r="AC2595" s="25">
        <v>0</v>
      </c>
      <c r="AD2595" s="25">
        <v>340000</v>
      </c>
      <c r="AE2595" s="25">
        <v>710347</v>
      </c>
      <c r="AF2595" s="25">
        <v>0</v>
      </c>
      <c r="AG2595" s="25">
        <v>0</v>
      </c>
      <c r="AH2595" s="25">
        <v>1050347</v>
      </c>
      <c r="AI2595" s="16" t="s">
        <v>2404</v>
      </c>
    </row>
    <row r="2596" spans="1:35" x14ac:dyDescent="0.25">
      <c r="A2596" s="17">
        <v>123071</v>
      </c>
      <c r="B2596" s="18">
        <v>3</v>
      </c>
      <c r="C2596" s="16" t="s">
        <v>73</v>
      </c>
      <c r="D2596" s="21">
        <v>42300</v>
      </c>
      <c r="E2596" s="16" t="s">
        <v>728</v>
      </c>
      <c r="F2596" s="21">
        <v>43788</v>
      </c>
      <c r="G2596" s="16" t="s">
        <v>529</v>
      </c>
      <c r="H2596" s="26" t="s">
        <v>362</v>
      </c>
      <c r="I2596" s="16" t="s">
        <v>5301</v>
      </c>
      <c r="J2596" s="20" t="s">
        <v>116</v>
      </c>
      <c r="L2596" s="16" t="s">
        <v>116</v>
      </c>
      <c r="M2596" s="26" t="s">
        <v>16369</v>
      </c>
      <c r="N2596" s="26" t="s">
        <v>16368</v>
      </c>
      <c r="O2596" s="16" t="s">
        <v>119</v>
      </c>
      <c r="P2596" s="26" t="s">
        <v>168</v>
      </c>
      <c r="R2596" s="16" t="s">
        <v>139</v>
      </c>
      <c r="S2596" s="16" t="s">
        <v>42</v>
      </c>
      <c r="T2596" s="22">
        <v>3.7</v>
      </c>
      <c r="U2596" s="21">
        <v>45940</v>
      </c>
      <c r="W2596" s="20" t="s">
        <v>43</v>
      </c>
      <c r="X2596" s="16" t="s">
        <v>78</v>
      </c>
      <c r="Z2596" s="24" t="s">
        <v>32</v>
      </c>
      <c r="AA2596" s="24" t="s">
        <v>32</v>
      </c>
      <c r="AB2596" s="24" t="s">
        <v>32</v>
      </c>
      <c r="AC2596" s="24" t="s">
        <v>32</v>
      </c>
      <c r="AD2596" s="25">
        <v>1277100</v>
      </c>
      <c r="AE2596" s="25">
        <v>0</v>
      </c>
      <c r="AF2596" s="25">
        <v>0</v>
      </c>
      <c r="AG2596" s="25">
        <v>0</v>
      </c>
      <c r="AH2596" s="25">
        <v>1277100</v>
      </c>
      <c r="AI2596" s="16" t="s">
        <v>16367</v>
      </c>
    </row>
    <row r="2597" spans="1:35" ht="30" x14ac:dyDescent="0.25">
      <c r="A2597" s="17">
        <v>123073</v>
      </c>
      <c r="B2597" s="18">
        <v>1</v>
      </c>
      <c r="C2597" s="16" t="s">
        <v>73</v>
      </c>
      <c r="D2597" s="21">
        <v>42300</v>
      </c>
      <c r="E2597" s="16" t="s">
        <v>728</v>
      </c>
      <c r="F2597" s="21">
        <v>44356</v>
      </c>
      <c r="G2597" s="16" t="s">
        <v>75</v>
      </c>
      <c r="H2597" s="26" t="s">
        <v>320</v>
      </c>
      <c r="I2597" s="16" t="s">
        <v>10647</v>
      </c>
      <c r="J2597" s="20" t="s">
        <v>116</v>
      </c>
      <c r="L2597" s="16" t="s">
        <v>116</v>
      </c>
      <c r="M2597" s="26" t="s">
        <v>16366</v>
      </c>
      <c r="N2597" s="26" t="s">
        <v>16365</v>
      </c>
      <c r="O2597" s="16" t="s">
        <v>119</v>
      </c>
      <c r="P2597" s="26" t="s">
        <v>627</v>
      </c>
      <c r="R2597" s="16" t="s">
        <v>139</v>
      </c>
      <c r="S2597" s="16" t="s">
        <v>42</v>
      </c>
      <c r="T2597" s="22">
        <v>0.45</v>
      </c>
      <c r="U2597" s="21">
        <v>45268</v>
      </c>
      <c r="W2597" s="20" t="s">
        <v>43</v>
      </c>
      <c r="X2597" s="16" t="s">
        <v>140</v>
      </c>
      <c r="Z2597" s="24" t="s">
        <v>32</v>
      </c>
      <c r="AA2597" s="24" t="s">
        <v>32</v>
      </c>
      <c r="AB2597" s="24" t="s">
        <v>32</v>
      </c>
      <c r="AC2597" s="24" t="s">
        <v>32</v>
      </c>
      <c r="AD2597" s="25">
        <v>700000</v>
      </c>
      <c r="AE2597" s="25">
        <v>0</v>
      </c>
      <c r="AF2597" s="25">
        <v>0</v>
      </c>
      <c r="AG2597" s="25">
        <v>0</v>
      </c>
      <c r="AH2597" s="25">
        <v>700000</v>
      </c>
      <c r="AI2597" s="16" t="s">
        <v>16364</v>
      </c>
    </row>
    <row r="2598" spans="1:35" ht="45" x14ac:dyDescent="0.25">
      <c r="A2598" s="17">
        <v>123079</v>
      </c>
      <c r="B2598" s="18">
        <v>3</v>
      </c>
      <c r="C2598" s="16" t="s">
        <v>31</v>
      </c>
      <c r="D2598" s="21">
        <v>42300</v>
      </c>
      <c r="E2598" s="16" t="s">
        <v>728</v>
      </c>
      <c r="F2598" s="21">
        <v>43935</v>
      </c>
      <c r="G2598" s="16" t="s">
        <v>75</v>
      </c>
      <c r="H2598" s="26" t="s">
        <v>304</v>
      </c>
      <c r="I2598" s="16" t="s">
        <v>2287</v>
      </c>
      <c r="J2598" s="20" t="s">
        <v>116</v>
      </c>
      <c r="L2598" s="16" t="s">
        <v>116</v>
      </c>
      <c r="M2598" s="26" t="s">
        <v>16363</v>
      </c>
      <c r="N2598" s="26" t="s">
        <v>16362</v>
      </c>
      <c r="O2598" s="16" t="s">
        <v>119</v>
      </c>
      <c r="P2598" s="26" t="s">
        <v>627</v>
      </c>
      <c r="R2598" s="16" t="s">
        <v>139</v>
      </c>
      <c r="S2598" s="16" t="s">
        <v>42</v>
      </c>
      <c r="T2598" s="22">
        <v>0.1</v>
      </c>
      <c r="U2598" s="21">
        <v>43917</v>
      </c>
      <c r="W2598" s="20" t="s">
        <v>43</v>
      </c>
      <c r="X2598" s="16" t="s">
        <v>78</v>
      </c>
      <c r="Z2598" s="24" t="s">
        <v>32</v>
      </c>
      <c r="AA2598" s="24" t="s">
        <v>32</v>
      </c>
      <c r="AB2598" s="24" t="s">
        <v>32</v>
      </c>
      <c r="AC2598" s="24" t="s">
        <v>32</v>
      </c>
      <c r="AD2598" s="25">
        <v>75000</v>
      </c>
      <c r="AE2598" s="25">
        <v>0</v>
      </c>
      <c r="AF2598" s="25">
        <v>253747</v>
      </c>
      <c r="AG2598" s="25">
        <v>0</v>
      </c>
      <c r="AH2598" s="25">
        <v>328747</v>
      </c>
      <c r="AI2598" s="16" t="s">
        <v>16361</v>
      </c>
    </row>
    <row r="2599" spans="1:35" ht="30" x14ac:dyDescent="0.25">
      <c r="A2599" s="17">
        <v>123081</v>
      </c>
      <c r="B2599" s="18">
        <v>2</v>
      </c>
      <c r="C2599" s="16" t="s">
        <v>73</v>
      </c>
      <c r="D2599" s="21">
        <v>42300</v>
      </c>
      <c r="E2599" s="16" t="s">
        <v>728</v>
      </c>
      <c r="F2599" s="21">
        <v>44321</v>
      </c>
      <c r="G2599" s="16" t="s">
        <v>514</v>
      </c>
      <c r="H2599" s="26" t="s">
        <v>16360</v>
      </c>
      <c r="I2599" s="16" t="s">
        <v>518</v>
      </c>
      <c r="J2599" s="20" t="s">
        <v>116</v>
      </c>
      <c r="L2599" s="16" t="s">
        <v>116</v>
      </c>
      <c r="M2599" s="26" t="s">
        <v>16359</v>
      </c>
      <c r="N2599" s="26" t="s">
        <v>16358</v>
      </c>
      <c r="O2599" s="16" t="s">
        <v>119</v>
      </c>
      <c r="P2599" s="26" t="s">
        <v>768</v>
      </c>
      <c r="R2599" s="16" t="s">
        <v>139</v>
      </c>
      <c r="S2599" s="16" t="s">
        <v>42</v>
      </c>
      <c r="T2599" s="22">
        <v>19.2</v>
      </c>
      <c r="U2599" s="21">
        <v>45447</v>
      </c>
      <c r="W2599" s="20" t="s">
        <v>43</v>
      </c>
      <c r="X2599" s="16" t="s">
        <v>140</v>
      </c>
      <c r="Z2599" s="24" t="s">
        <v>32</v>
      </c>
      <c r="AA2599" s="24" t="s">
        <v>32</v>
      </c>
      <c r="AB2599" s="24" t="s">
        <v>32</v>
      </c>
      <c r="AC2599" s="24" t="s">
        <v>32</v>
      </c>
      <c r="AD2599" s="25">
        <v>1395000</v>
      </c>
      <c r="AE2599" s="25">
        <v>0</v>
      </c>
      <c r="AF2599" s="25">
        <v>0</v>
      </c>
      <c r="AG2599" s="25">
        <v>0</v>
      </c>
      <c r="AH2599" s="25">
        <v>1395000</v>
      </c>
      <c r="AI2599" s="16" t="s">
        <v>16357</v>
      </c>
    </row>
    <row r="2600" spans="1:35" x14ac:dyDescent="0.25">
      <c r="A2600" s="17">
        <v>123092</v>
      </c>
      <c r="B2600" s="18">
        <v>6</v>
      </c>
      <c r="C2600" s="16" t="s">
        <v>73</v>
      </c>
      <c r="D2600" s="21">
        <v>42310</v>
      </c>
      <c r="E2600" s="16" t="s">
        <v>1987</v>
      </c>
      <c r="F2600" s="21">
        <v>42310</v>
      </c>
      <c r="G2600" s="16" t="s">
        <v>1987</v>
      </c>
      <c r="H2600" s="26" t="s">
        <v>76</v>
      </c>
      <c r="L2600" s="16" t="s">
        <v>110</v>
      </c>
      <c r="M2600" s="26" t="s">
        <v>16356</v>
      </c>
      <c r="O2600" s="16" t="s">
        <v>1612</v>
      </c>
      <c r="T2600" s="23" t="s">
        <v>32</v>
      </c>
      <c r="W2600" s="20" t="s">
        <v>43</v>
      </c>
      <c r="Z2600" s="24" t="s">
        <v>32</v>
      </c>
      <c r="AA2600" s="24" t="s">
        <v>32</v>
      </c>
      <c r="AB2600" s="24" t="s">
        <v>32</v>
      </c>
      <c r="AC2600" s="24" t="s">
        <v>32</v>
      </c>
      <c r="AD2600" s="25">
        <v>0</v>
      </c>
      <c r="AE2600" s="25">
        <v>0</v>
      </c>
      <c r="AF2600" s="25">
        <v>0</v>
      </c>
      <c r="AG2600" s="25">
        <v>0</v>
      </c>
      <c r="AH2600" s="25">
        <v>0</v>
      </c>
      <c r="AI2600" s="16" t="s">
        <v>16355</v>
      </c>
    </row>
    <row r="2601" spans="1:35" ht="45" x14ac:dyDescent="0.25">
      <c r="A2601" s="17">
        <v>123098</v>
      </c>
      <c r="B2601" s="18">
        <v>3</v>
      </c>
      <c r="C2601" s="16" t="s">
        <v>31</v>
      </c>
      <c r="D2601" s="21">
        <v>42310</v>
      </c>
      <c r="E2601" s="16" t="s">
        <v>56</v>
      </c>
      <c r="F2601" s="21">
        <v>44215</v>
      </c>
      <c r="G2601" s="16" t="s">
        <v>75</v>
      </c>
      <c r="H2601" s="26" t="s">
        <v>434</v>
      </c>
      <c r="I2601" s="16" t="s">
        <v>553</v>
      </c>
      <c r="J2601" s="20" t="s">
        <v>116</v>
      </c>
      <c r="L2601" s="16" t="s">
        <v>116</v>
      </c>
      <c r="M2601" s="26" t="s">
        <v>16354</v>
      </c>
      <c r="N2601" s="26" t="s">
        <v>16353</v>
      </c>
      <c r="O2601" s="16" t="s">
        <v>60</v>
      </c>
      <c r="P2601" s="26" t="s">
        <v>67</v>
      </c>
      <c r="T2601" s="22">
        <v>1.198</v>
      </c>
      <c r="W2601" s="20" t="s">
        <v>43</v>
      </c>
      <c r="X2601" s="16" t="s">
        <v>140</v>
      </c>
      <c r="Z2601" s="24" t="s">
        <v>32</v>
      </c>
      <c r="AA2601" s="24" t="s">
        <v>32</v>
      </c>
      <c r="AB2601" s="24" t="s">
        <v>32</v>
      </c>
      <c r="AC2601" s="24" t="s">
        <v>32</v>
      </c>
      <c r="AD2601" s="25">
        <v>0</v>
      </c>
      <c r="AE2601" s="25">
        <v>0</v>
      </c>
      <c r="AF2601" s="25">
        <v>4226911</v>
      </c>
      <c r="AG2601" s="25">
        <v>0</v>
      </c>
      <c r="AH2601" s="25">
        <v>4226911</v>
      </c>
      <c r="AI2601" s="16" t="s">
        <v>16352</v>
      </c>
    </row>
    <row r="2602" spans="1:35" ht="45" x14ac:dyDescent="0.25">
      <c r="A2602" s="17">
        <v>123100</v>
      </c>
      <c r="B2602" s="18">
        <v>3</v>
      </c>
      <c r="C2602" s="16" t="s">
        <v>73</v>
      </c>
      <c r="D2602" s="21">
        <v>42310</v>
      </c>
      <c r="E2602" s="16" t="s">
        <v>56</v>
      </c>
      <c r="F2602" s="21">
        <v>44330</v>
      </c>
      <c r="G2602" s="16" t="s">
        <v>832</v>
      </c>
      <c r="H2602" s="26" t="s">
        <v>437</v>
      </c>
      <c r="M2602" s="26" t="s">
        <v>16351</v>
      </c>
      <c r="N2602" s="26" t="s">
        <v>16350</v>
      </c>
      <c r="O2602" s="16" t="s">
        <v>60</v>
      </c>
      <c r="P2602" s="26" t="s">
        <v>67</v>
      </c>
      <c r="T2602" s="23" t="s">
        <v>32</v>
      </c>
      <c r="W2602" s="20" t="s">
        <v>43</v>
      </c>
      <c r="X2602" s="16" t="s">
        <v>44</v>
      </c>
      <c r="Z2602" s="24" t="s">
        <v>32</v>
      </c>
      <c r="AA2602" s="24" t="s">
        <v>32</v>
      </c>
      <c r="AB2602" s="24" t="s">
        <v>32</v>
      </c>
      <c r="AC2602" s="24" t="s">
        <v>32</v>
      </c>
      <c r="AD2602" s="24" t="s">
        <v>32</v>
      </c>
      <c r="AE2602" s="24" t="s">
        <v>32</v>
      </c>
      <c r="AF2602" s="24" t="s">
        <v>32</v>
      </c>
      <c r="AG2602" s="24" t="s">
        <v>32</v>
      </c>
      <c r="AH2602" s="24" t="s">
        <v>32</v>
      </c>
      <c r="AI2602" s="16" t="s">
        <v>16349</v>
      </c>
    </row>
    <row r="2603" spans="1:35" ht="30" x14ac:dyDescent="0.25">
      <c r="A2603" s="17">
        <v>123102</v>
      </c>
      <c r="B2603" s="18">
        <v>4</v>
      </c>
      <c r="C2603" s="16" t="s">
        <v>31</v>
      </c>
      <c r="D2603" s="21">
        <v>42310</v>
      </c>
      <c r="E2603" s="16" t="s">
        <v>56</v>
      </c>
      <c r="F2603" s="21">
        <v>44215</v>
      </c>
      <c r="G2603" s="16" t="s">
        <v>75</v>
      </c>
      <c r="H2603" s="26" t="s">
        <v>298</v>
      </c>
      <c r="K2603" s="16" t="s">
        <v>2405</v>
      </c>
      <c r="L2603" s="16" t="s">
        <v>37</v>
      </c>
      <c r="M2603" s="26" t="s">
        <v>2406</v>
      </c>
      <c r="N2603" s="26" t="s">
        <v>2407</v>
      </c>
      <c r="O2603" s="16" t="s">
        <v>60</v>
      </c>
      <c r="P2603" s="26" t="s">
        <v>67</v>
      </c>
      <c r="T2603" s="22">
        <v>0.19</v>
      </c>
      <c r="W2603" s="20" t="s">
        <v>43</v>
      </c>
      <c r="X2603" s="16" t="s">
        <v>44</v>
      </c>
      <c r="Z2603" s="25">
        <v>0</v>
      </c>
      <c r="AA2603" s="25">
        <v>0</v>
      </c>
      <c r="AB2603" s="25">
        <v>-25794</v>
      </c>
      <c r="AC2603" s="25">
        <v>0</v>
      </c>
      <c r="AD2603" s="25">
        <v>0</v>
      </c>
      <c r="AE2603" s="25">
        <v>0</v>
      </c>
      <c r="AF2603" s="25">
        <v>364065</v>
      </c>
      <c r="AG2603" s="25">
        <v>0</v>
      </c>
      <c r="AH2603" s="25">
        <v>364065</v>
      </c>
      <c r="AI2603" s="16" t="s">
        <v>2408</v>
      </c>
    </row>
    <row r="2604" spans="1:35" ht="45" x14ac:dyDescent="0.25">
      <c r="A2604" s="17">
        <v>123103</v>
      </c>
      <c r="B2604" s="18">
        <v>3</v>
      </c>
      <c r="C2604" s="16" t="s">
        <v>474</v>
      </c>
      <c r="D2604" s="21">
        <v>42310</v>
      </c>
      <c r="E2604" s="16" t="s">
        <v>56</v>
      </c>
      <c r="F2604" s="21">
        <v>44251</v>
      </c>
      <c r="G2604" s="16" t="s">
        <v>573</v>
      </c>
      <c r="H2604" s="26" t="s">
        <v>57</v>
      </c>
      <c r="I2604" s="16" t="s">
        <v>12271</v>
      </c>
      <c r="K2604" s="16" t="s">
        <v>16348</v>
      </c>
      <c r="L2604" s="16" t="s">
        <v>37</v>
      </c>
      <c r="M2604" s="26" t="s">
        <v>16347</v>
      </c>
      <c r="N2604" s="26" t="s">
        <v>16346</v>
      </c>
      <c r="O2604" s="16" t="s">
        <v>60</v>
      </c>
      <c r="P2604" s="26" t="s">
        <v>67</v>
      </c>
      <c r="T2604" s="22">
        <v>0.18</v>
      </c>
      <c r="W2604" s="20" t="s">
        <v>43</v>
      </c>
      <c r="X2604" s="16" t="s">
        <v>44</v>
      </c>
      <c r="Z2604" s="24" t="s">
        <v>32</v>
      </c>
      <c r="AA2604" s="24" t="s">
        <v>32</v>
      </c>
      <c r="AB2604" s="24" t="s">
        <v>32</v>
      </c>
      <c r="AC2604" s="24" t="s">
        <v>32</v>
      </c>
      <c r="AD2604" s="25">
        <v>0</v>
      </c>
      <c r="AE2604" s="25">
        <v>0</v>
      </c>
      <c r="AF2604" s="25">
        <v>412795</v>
      </c>
      <c r="AG2604" s="25">
        <v>0</v>
      </c>
      <c r="AH2604" s="25">
        <v>412795</v>
      </c>
      <c r="AI2604" s="16" t="s">
        <v>16345</v>
      </c>
    </row>
    <row r="2605" spans="1:35" ht="30" x14ac:dyDescent="0.25">
      <c r="A2605" s="17">
        <v>123105</v>
      </c>
      <c r="B2605" s="18">
        <v>2</v>
      </c>
      <c r="C2605" s="16" t="s">
        <v>73</v>
      </c>
      <c r="D2605" s="21">
        <v>42310</v>
      </c>
      <c r="E2605" s="16" t="s">
        <v>1928</v>
      </c>
      <c r="F2605" s="21">
        <v>44238</v>
      </c>
      <c r="G2605" s="16" t="s">
        <v>102</v>
      </c>
      <c r="H2605" s="26" t="s">
        <v>286</v>
      </c>
      <c r="I2605" s="16" t="s">
        <v>163</v>
      </c>
      <c r="J2605" s="20" t="s">
        <v>148</v>
      </c>
      <c r="L2605" s="16" t="s">
        <v>149</v>
      </c>
      <c r="M2605" s="26" t="s">
        <v>2409</v>
      </c>
      <c r="N2605" s="26" t="s">
        <v>2410</v>
      </c>
      <c r="O2605" s="16" t="s">
        <v>119</v>
      </c>
      <c r="P2605" s="26" t="s">
        <v>1254</v>
      </c>
      <c r="R2605" s="16" t="s">
        <v>139</v>
      </c>
      <c r="S2605" s="16" t="s">
        <v>42</v>
      </c>
      <c r="T2605" s="22">
        <v>1.67</v>
      </c>
      <c r="U2605" s="21">
        <v>45009</v>
      </c>
      <c r="W2605" s="20" t="s">
        <v>43</v>
      </c>
      <c r="X2605" s="16" t="s">
        <v>454</v>
      </c>
      <c r="Z2605" s="25">
        <v>3500000</v>
      </c>
      <c r="AA2605" s="25">
        <v>0</v>
      </c>
      <c r="AB2605" s="25">
        <v>0</v>
      </c>
      <c r="AC2605" s="25">
        <v>0</v>
      </c>
      <c r="AD2605" s="25">
        <v>5373800</v>
      </c>
      <c r="AE2605" s="25">
        <v>0</v>
      </c>
      <c r="AF2605" s="25">
        <v>0</v>
      </c>
      <c r="AG2605" s="25">
        <v>0</v>
      </c>
      <c r="AH2605" s="25">
        <v>5373800</v>
      </c>
      <c r="AI2605" s="16" t="s">
        <v>2411</v>
      </c>
    </row>
    <row r="2606" spans="1:35" x14ac:dyDescent="0.25">
      <c r="A2606" s="17">
        <v>123108</v>
      </c>
      <c r="B2606" s="18">
        <v>1</v>
      </c>
      <c r="C2606" s="16" t="s">
        <v>73</v>
      </c>
      <c r="D2606" s="21">
        <v>42310</v>
      </c>
      <c r="E2606" s="16" t="s">
        <v>1987</v>
      </c>
      <c r="F2606" s="21">
        <v>42310</v>
      </c>
      <c r="G2606" s="16" t="s">
        <v>1987</v>
      </c>
      <c r="H2606" s="26" t="s">
        <v>34</v>
      </c>
      <c r="L2606" s="16" t="s">
        <v>110</v>
      </c>
      <c r="M2606" s="26" t="s">
        <v>16344</v>
      </c>
      <c r="O2606" s="16" t="s">
        <v>1612</v>
      </c>
      <c r="T2606" s="23" t="s">
        <v>32</v>
      </c>
      <c r="W2606" s="20" t="s">
        <v>43</v>
      </c>
      <c r="Z2606" s="24" t="s">
        <v>32</v>
      </c>
      <c r="AA2606" s="24" t="s">
        <v>32</v>
      </c>
      <c r="AB2606" s="24" t="s">
        <v>32</v>
      </c>
      <c r="AC2606" s="24" t="s">
        <v>32</v>
      </c>
      <c r="AD2606" s="25">
        <v>0</v>
      </c>
      <c r="AE2606" s="25">
        <v>0</v>
      </c>
      <c r="AF2606" s="25">
        <v>77812</v>
      </c>
      <c r="AG2606" s="25">
        <v>0</v>
      </c>
      <c r="AH2606" s="25">
        <v>77812</v>
      </c>
      <c r="AI2606" s="16" t="s">
        <v>16343</v>
      </c>
    </row>
    <row r="2607" spans="1:35" ht="45" x14ac:dyDescent="0.25">
      <c r="A2607" s="17">
        <v>123110.01</v>
      </c>
      <c r="B2607" s="18">
        <v>3</v>
      </c>
      <c r="C2607" s="16" t="s">
        <v>73</v>
      </c>
      <c r="D2607" s="21">
        <v>42647</v>
      </c>
      <c r="E2607" s="16" t="s">
        <v>56</v>
      </c>
      <c r="F2607" s="21">
        <v>44215</v>
      </c>
      <c r="G2607" s="16" t="s">
        <v>75</v>
      </c>
      <c r="H2607" s="26" t="s">
        <v>98</v>
      </c>
      <c r="M2607" s="26" t="s">
        <v>16342</v>
      </c>
      <c r="N2607" s="26" t="s">
        <v>16341</v>
      </c>
      <c r="O2607" s="16" t="s">
        <v>60</v>
      </c>
      <c r="P2607" s="26" t="s">
        <v>67</v>
      </c>
      <c r="T2607" s="23" t="s">
        <v>32</v>
      </c>
      <c r="W2607" s="20" t="s">
        <v>43</v>
      </c>
      <c r="Z2607" s="24" t="s">
        <v>32</v>
      </c>
      <c r="AA2607" s="24" t="s">
        <v>32</v>
      </c>
      <c r="AB2607" s="24" t="s">
        <v>32</v>
      </c>
      <c r="AC2607" s="24" t="s">
        <v>32</v>
      </c>
      <c r="AD2607" s="24" t="s">
        <v>32</v>
      </c>
      <c r="AE2607" s="24" t="s">
        <v>32</v>
      </c>
      <c r="AF2607" s="24" t="s">
        <v>32</v>
      </c>
      <c r="AG2607" s="24" t="s">
        <v>32</v>
      </c>
      <c r="AH2607" s="24" t="s">
        <v>32</v>
      </c>
      <c r="AI2607" s="16" t="s">
        <v>16340</v>
      </c>
    </row>
    <row r="2608" spans="1:35" ht="45" x14ac:dyDescent="0.25">
      <c r="A2608" s="17">
        <v>123111</v>
      </c>
      <c r="B2608" s="18">
        <v>4</v>
      </c>
      <c r="C2608" s="16" t="s">
        <v>31</v>
      </c>
      <c r="D2608" s="21">
        <v>42311</v>
      </c>
      <c r="E2608" s="16" t="s">
        <v>56</v>
      </c>
      <c r="F2608" s="21">
        <v>44215</v>
      </c>
      <c r="G2608" s="16" t="s">
        <v>75</v>
      </c>
      <c r="H2608" s="26" t="s">
        <v>249</v>
      </c>
      <c r="M2608" s="26" t="s">
        <v>16339</v>
      </c>
      <c r="N2608" s="26" t="s">
        <v>16338</v>
      </c>
      <c r="O2608" s="16" t="s">
        <v>60</v>
      </c>
      <c r="P2608" s="26" t="s">
        <v>67</v>
      </c>
      <c r="T2608" s="22">
        <v>0</v>
      </c>
      <c r="W2608" s="20" t="s">
        <v>43</v>
      </c>
      <c r="X2608" s="16" t="s">
        <v>140</v>
      </c>
      <c r="Z2608" s="24" t="s">
        <v>32</v>
      </c>
      <c r="AA2608" s="24" t="s">
        <v>32</v>
      </c>
      <c r="AB2608" s="24" t="s">
        <v>32</v>
      </c>
      <c r="AC2608" s="24" t="s">
        <v>32</v>
      </c>
      <c r="AD2608" s="25">
        <v>0</v>
      </c>
      <c r="AE2608" s="25">
        <v>0</v>
      </c>
      <c r="AF2608" s="25">
        <v>1489305</v>
      </c>
      <c r="AG2608" s="25">
        <v>0</v>
      </c>
      <c r="AH2608" s="25">
        <v>1489305</v>
      </c>
      <c r="AI2608" s="16" t="s">
        <v>16337</v>
      </c>
    </row>
    <row r="2609" spans="1:35" ht="45" x14ac:dyDescent="0.25">
      <c r="A2609" s="17">
        <v>123113</v>
      </c>
      <c r="B2609" s="18">
        <v>3</v>
      </c>
      <c r="C2609" s="16" t="s">
        <v>474</v>
      </c>
      <c r="D2609" s="21">
        <v>42311</v>
      </c>
      <c r="E2609" s="16" t="s">
        <v>56</v>
      </c>
      <c r="F2609" s="21">
        <v>44246</v>
      </c>
      <c r="G2609" s="16" t="s">
        <v>1124</v>
      </c>
      <c r="H2609" s="26" t="s">
        <v>955</v>
      </c>
      <c r="M2609" s="26" t="s">
        <v>16336</v>
      </c>
      <c r="N2609" s="26" t="s">
        <v>16335</v>
      </c>
      <c r="O2609" s="16" t="s">
        <v>60</v>
      </c>
      <c r="P2609" s="26" t="s">
        <v>67</v>
      </c>
      <c r="T2609" s="23" t="s">
        <v>32</v>
      </c>
      <c r="W2609" s="20" t="s">
        <v>43</v>
      </c>
      <c r="X2609" s="16" t="s">
        <v>78</v>
      </c>
      <c r="Z2609" s="24" t="s">
        <v>32</v>
      </c>
      <c r="AA2609" s="24" t="s">
        <v>32</v>
      </c>
      <c r="AB2609" s="24" t="s">
        <v>32</v>
      </c>
      <c r="AC2609" s="24" t="s">
        <v>32</v>
      </c>
      <c r="AD2609" s="25">
        <v>0</v>
      </c>
      <c r="AE2609" s="25">
        <v>0</v>
      </c>
      <c r="AF2609" s="25">
        <v>805714</v>
      </c>
      <c r="AG2609" s="25">
        <v>0</v>
      </c>
      <c r="AH2609" s="25">
        <v>805714</v>
      </c>
      <c r="AI2609" s="16" t="s">
        <v>16334</v>
      </c>
    </row>
    <row r="2610" spans="1:35" ht="45" x14ac:dyDescent="0.25">
      <c r="A2610" s="17">
        <v>123115</v>
      </c>
      <c r="B2610" s="18">
        <v>3</v>
      </c>
      <c r="C2610" s="16" t="s">
        <v>31</v>
      </c>
      <c r="D2610" s="21">
        <v>42311</v>
      </c>
      <c r="E2610" s="16" t="s">
        <v>56</v>
      </c>
      <c r="F2610" s="21">
        <v>44215</v>
      </c>
      <c r="G2610" s="16" t="s">
        <v>75</v>
      </c>
      <c r="H2610" s="26" t="s">
        <v>200</v>
      </c>
      <c r="M2610" s="26" t="s">
        <v>16333</v>
      </c>
      <c r="N2610" s="26" t="s">
        <v>16332</v>
      </c>
      <c r="O2610" s="16" t="s">
        <v>60</v>
      </c>
      <c r="P2610" s="26" t="s">
        <v>67</v>
      </c>
      <c r="T2610" s="23" t="s">
        <v>32</v>
      </c>
      <c r="W2610" s="20" t="s">
        <v>43</v>
      </c>
      <c r="X2610" s="16" t="s">
        <v>78</v>
      </c>
      <c r="Z2610" s="24" t="s">
        <v>32</v>
      </c>
      <c r="AA2610" s="24" t="s">
        <v>32</v>
      </c>
      <c r="AB2610" s="24" t="s">
        <v>32</v>
      </c>
      <c r="AC2610" s="24" t="s">
        <v>32</v>
      </c>
      <c r="AD2610" s="25">
        <v>0</v>
      </c>
      <c r="AE2610" s="25">
        <v>0</v>
      </c>
      <c r="AF2610" s="25">
        <v>999861</v>
      </c>
      <c r="AG2610" s="25">
        <v>0</v>
      </c>
      <c r="AH2610" s="25">
        <v>999861</v>
      </c>
      <c r="AI2610" s="16" t="s">
        <v>16331</v>
      </c>
    </row>
    <row r="2611" spans="1:35" ht="75" x14ac:dyDescent="0.25">
      <c r="A2611" s="17">
        <v>123116.01</v>
      </c>
      <c r="B2611" s="18">
        <v>2</v>
      </c>
      <c r="C2611" s="16" t="s">
        <v>73</v>
      </c>
      <c r="D2611" s="21">
        <v>42647</v>
      </c>
      <c r="E2611" s="16" t="s">
        <v>56</v>
      </c>
      <c r="F2611" s="21">
        <v>44215</v>
      </c>
      <c r="G2611" s="16" t="s">
        <v>75</v>
      </c>
      <c r="H2611" s="26" t="s">
        <v>212</v>
      </c>
      <c r="I2611" s="16" t="s">
        <v>16330</v>
      </c>
      <c r="K2611" s="16" t="s">
        <v>16329</v>
      </c>
      <c r="L2611" s="16" t="s">
        <v>37</v>
      </c>
      <c r="M2611" s="26" t="s">
        <v>14170</v>
      </c>
      <c r="N2611" s="26" t="s">
        <v>16328</v>
      </c>
      <c r="O2611" s="16" t="s">
        <v>60</v>
      </c>
      <c r="P2611" s="26" t="s">
        <v>67</v>
      </c>
      <c r="T2611" s="22">
        <v>0.18</v>
      </c>
      <c r="W2611" s="20" t="s">
        <v>43</v>
      </c>
      <c r="X2611" s="16" t="s">
        <v>44</v>
      </c>
      <c r="Z2611" s="24" t="s">
        <v>32</v>
      </c>
      <c r="AA2611" s="24" t="s">
        <v>32</v>
      </c>
      <c r="AB2611" s="24" t="s">
        <v>32</v>
      </c>
      <c r="AC2611" s="24" t="s">
        <v>32</v>
      </c>
      <c r="AD2611" s="25">
        <v>113500</v>
      </c>
      <c r="AE2611" s="25">
        <v>52500</v>
      </c>
      <c r="AF2611" s="25">
        <v>0</v>
      </c>
      <c r="AG2611" s="25">
        <v>0</v>
      </c>
      <c r="AH2611" s="25">
        <v>166000</v>
      </c>
      <c r="AI2611" s="16" t="s">
        <v>16327</v>
      </c>
    </row>
    <row r="2612" spans="1:35" ht="45" x14ac:dyDescent="0.25">
      <c r="A2612" s="17">
        <v>123118</v>
      </c>
      <c r="B2612" s="18">
        <v>2</v>
      </c>
      <c r="C2612" s="16" t="s">
        <v>31</v>
      </c>
      <c r="D2612" s="21">
        <v>42311</v>
      </c>
      <c r="E2612" s="16" t="s">
        <v>56</v>
      </c>
      <c r="F2612" s="21">
        <v>44215</v>
      </c>
      <c r="G2612" s="16" t="s">
        <v>75</v>
      </c>
      <c r="H2612" s="26" t="s">
        <v>286</v>
      </c>
      <c r="M2612" s="26" t="s">
        <v>16326</v>
      </c>
      <c r="N2612" s="26" t="s">
        <v>16325</v>
      </c>
      <c r="O2612" s="16" t="s">
        <v>60</v>
      </c>
      <c r="P2612" s="26" t="s">
        <v>67</v>
      </c>
      <c r="T2612" s="23" t="s">
        <v>32</v>
      </c>
      <c r="W2612" s="20" t="s">
        <v>43</v>
      </c>
      <c r="X2612" s="16" t="s">
        <v>44</v>
      </c>
      <c r="Z2612" s="24" t="s">
        <v>32</v>
      </c>
      <c r="AA2612" s="24" t="s">
        <v>32</v>
      </c>
      <c r="AB2612" s="24" t="s">
        <v>32</v>
      </c>
      <c r="AC2612" s="24" t="s">
        <v>32</v>
      </c>
      <c r="AD2612" s="25">
        <v>0</v>
      </c>
      <c r="AE2612" s="25">
        <v>0</v>
      </c>
      <c r="AF2612" s="25">
        <v>1707934</v>
      </c>
      <c r="AG2612" s="25">
        <v>0</v>
      </c>
      <c r="AH2612" s="25">
        <v>1707934</v>
      </c>
      <c r="AI2612" s="16" t="s">
        <v>16324</v>
      </c>
    </row>
    <row r="2613" spans="1:35" ht="30" x14ac:dyDescent="0.25">
      <c r="A2613" s="17">
        <v>123119</v>
      </c>
      <c r="B2613" s="18">
        <v>1</v>
      </c>
      <c r="C2613" s="16" t="s">
        <v>474</v>
      </c>
      <c r="D2613" s="21">
        <v>42311</v>
      </c>
      <c r="E2613" s="16" t="s">
        <v>56</v>
      </c>
      <c r="F2613" s="21">
        <v>44243</v>
      </c>
      <c r="G2613" s="16" t="s">
        <v>1124</v>
      </c>
      <c r="H2613" s="26" t="s">
        <v>215</v>
      </c>
      <c r="M2613" s="26" t="s">
        <v>16323</v>
      </c>
      <c r="N2613" s="26" t="s">
        <v>16322</v>
      </c>
      <c r="O2613" s="16" t="s">
        <v>60</v>
      </c>
      <c r="P2613" s="26" t="s">
        <v>67</v>
      </c>
      <c r="T2613" s="22">
        <v>0.19</v>
      </c>
      <c r="W2613" s="20" t="s">
        <v>43</v>
      </c>
      <c r="X2613" s="16" t="s">
        <v>140</v>
      </c>
      <c r="Z2613" s="24" t="s">
        <v>32</v>
      </c>
      <c r="AA2613" s="24" t="s">
        <v>32</v>
      </c>
      <c r="AB2613" s="24" t="s">
        <v>32</v>
      </c>
      <c r="AC2613" s="24" t="s">
        <v>32</v>
      </c>
      <c r="AD2613" s="25">
        <v>0</v>
      </c>
      <c r="AE2613" s="25">
        <v>0</v>
      </c>
      <c r="AF2613" s="25">
        <v>498258</v>
      </c>
      <c r="AG2613" s="25">
        <v>0</v>
      </c>
      <c r="AH2613" s="25">
        <v>498258</v>
      </c>
      <c r="AI2613" s="16" t="s">
        <v>16321</v>
      </c>
    </row>
    <row r="2614" spans="1:35" ht="45" x14ac:dyDescent="0.25">
      <c r="A2614" s="17">
        <v>123121</v>
      </c>
      <c r="B2614" s="18">
        <v>3</v>
      </c>
      <c r="C2614" s="16" t="s">
        <v>31</v>
      </c>
      <c r="D2614" s="21">
        <v>42311</v>
      </c>
      <c r="E2614" s="16" t="s">
        <v>56</v>
      </c>
      <c r="F2614" s="21">
        <v>44215</v>
      </c>
      <c r="G2614" s="16" t="s">
        <v>75</v>
      </c>
      <c r="H2614" s="26" t="s">
        <v>57</v>
      </c>
      <c r="M2614" s="26" t="s">
        <v>16320</v>
      </c>
      <c r="N2614" s="26" t="s">
        <v>16319</v>
      </c>
      <c r="O2614" s="16" t="s">
        <v>60</v>
      </c>
      <c r="P2614" s="26" t="s">
        <v>67</v>
      </c>
      <c r="T2614" s="23" t="s">
        <v>32</v>
      </c>
      <c r="W2614" s="20" t="s">
        <v>43</v>
      </c>
      <c r="X2614" s="16" t="s">
        <v>1150</v>
      </c>
      <c r="Z2614" s="24" t="s">
        <v>32</v>
      </c>
      <c r="AA2614" s="24" t="s">
        <v>32</v>
      </c>
      <c r="AB2614" s="24" t="s">
        <v>32</v>
      </c>
      <c r="AC2614" s="24" t="s">
        <v>32</v>
      </c>
      <c r="AD2614" s="25">
        <v>0</v>
      </c>
      <c r="AE2614" s="25">
        <v>0</v>
      </c>
      <c r="AF2614" s="25">
        <v>1506927</v>
      </c>
      <c r="AG2614" s="25">
        <v>0</v>
      </c>
      <c r="AH2614" s="25">
        <v>1506927</v>
      </c>
      <c r="AI2614" s="16" t="s">
        <v>16318</v>
      </c>
    </row>
    <row r="2615" spans="1:35" ht="45" x14ac:dyDescent="0.25">
      <c r="A2615" s="17">
        <v>123122.03</v>
      </c>
      <c r="B2615" s="18">
        <v>3</v>
      </c>
      <c r="C2615" s="16" t="s">
        <v>73</v>
      </c>
      <c r="D2615" s="21">
        <v>43377</v>
      </c>
      <c r="E2615" s="16" t="s">
        <v>56</v>
      </c>
      <c r="F2615" s="21">
        <v>44215</v>
      </c>
      <c r="G2615" s="16" t="s">
        <v>75</v>
      </c>
      <c r="H2615" s="26" t="s">
        <v>362</v>
      </c>
      <c r="M2615" s="26" t="s">
        <v>16317</v>
      </c>
      <c r="N2615" s="26" t="s">
        <v>16316</v>
      </c>
      <c r="O2615" s="16" t="s">
        <v>60</v>
      </c>
      <c r="P2615" s="26" t="s">
        <v>67</v>
      </c>
      <c r="T2615" s="22">
        <v>0</v>
      </c>
      <c r="W2615" s="20" t="s">
        <v>43</v>
      </c>
      <c r="X2615" s="16" t="s">
        <v>140</v>
      </c>
      <c r="Z2615" s="24" t="s">
        <v>32</v>
      </c>
      <c r="AA2615" s="24" t="s">
        <v>32</v>
      </c>
      <c r="AB2615" s="24" t="s">
        <v>32</v>
      </c>
      <c r="AC2615" s="24" t="s">
        <v>32</v>
      </c>
      <c r="AD2615" s="24" t="s">
        <v>32</v>
      </c>
      <c r="AE2615" s="24" t="s">
        <v>32</v>
      </c>
      <c r="AF2615" s="24" t="s">
        <v>32</v>
      </c>
      <c r="AG2615" s="24" t="s">
        <v>32</v>
      </c>
      <c r="AH2615" s="24" t="s">
        <v>32</v>
      </c>
      <c r="AI2615" s="16" t="s">
        <v>16315</v>
      </c>
    </row>
    <row r="2616" spans="1:35" ht="45" x14ac:dyDescent="0.25">
      <c r="A2616" s="17">
        <v>123123</v>
      </c>
      <c r="B2616" s="18">
        <v>2</v>
      </c>
      <c r="C2616" s="16" t="s">
        <v>73</v>
      </c>
      <c r="D2616" s="21">
        <v>42311</v>
      </c>
      <c r="E2616" s="16" t="s">
        <v>56</v>
      </c>
      <c r="F2616" s="21">
        <v>44215</v>
      </c>
      <c r="G2616" s="16" t="s">
        <v>75</v>
      </c>
      <c r="H2616" s="26" t="s">
        <v>397</v>
      </c>
      <c r="M2616" s="26" t="s">
        <v>16314</v>
      </c>
      <c r="N2616" s="26" t="s">
        <v>16313</v>
      </c>
      <c r="O2616" s="16" t="s">
        <v>60</v>
      </c>
      <c r="P2616" s="26" t="s">
        <v>67</v>
      </c>
      <c r="T2616" s="23" t="s">
        <v>32</v>
      </c>
      <c r="W2616" s="20" t="s">
        <v>43</v>
      </c>
      <c r="X2616" s="16" t="s">
        <v>44</v>
      </c>
      <c r="Z2616" s="24" t="s">
        <v>32</v>
      </c>
      <c r="AA2616" s="24" t="s">
        <v>32</v>
      </c>
      <c r="AB2616" s="24" t="s">
        <v>32</v>
      </c>
      <c r="AC2616" s="24" t="s">
        <v>32</v>
      </c>
      <c r="AD2616" s="24" t="s">
        <v>32</v>
      </c>
      <c r="AE2616" s="24" t="s">
        <v>32</v>
      </c>
      <c r="AF2616" s="24" t="s">
        <v>32</v>
      </c>
      <c r="AG2616" s="24" t="s">
        <v>32</v>
      </c>
      <c r="AH2616" s="24" t="s">
        <v>32</v>
      </c>
      <c r="AI2616" s="16" t="s">
        <v>16312</v>
      </c>
    </row>
    <row r="2617" spans="1:35" x14ac:dyDescent="0.25">
      <c r="A2617" s="17">
        <v>123127</v>
      </c>
      <c r="B2617" s="18">
        <v>4</v>
      </c>
      <c r="C2617" s="16" t="s">
        <v>474</v>
      </c>
      <c r="D2617" s="21">
        <v>42314</v>
      </c>
      <c r="E2617" s="16" t="s">
        <v>105</v>
      </c>
      <c r="F2617" s="21">
        <v>44089</v>
      </c>
      <c r="G2617" s="16" t="s">
        <v>105</v>
      </c>
      <c r="H2617" s="26" t="s">
        <v>270</v>
      </c>
      <c r="I2617" s="16" t="s">
        <v>736</v>
      </c>
      <c r="J2617" s="20" t="s">
        <v>116</v>
      </c>
      <c r="L2617" s="16" t="s">
        <v>116</v>
      </c>
      <c r="M2617" s="26" t="s">
        <v>16311</v>
      </c>
      <c r="N2617" s="26" t="s">
        <v>16310</v>
      </c>
      <c r="O2617" s="16" t="s">
        <v>1520</v>
      </c>
      <c r="P2617" s="26" t="s">
        <v>1775</v>
      </c>
      <c r="R2617" s="16" t="s">
        <v>139</v>
      </c>
      <c r="S2617" s="16" t="s">
        <v>42</v>
      </c>
      <c r="T2617" s="22">
        <v>0.5</v>
      </c>
      <c r="U2617" s="21">
        <v>43553</v>
      </c>
      <c r="W2617" s="20" t="s">
        <v>43</v>
      </c>
      <c r="X2617" s="16" t="s">
        <v>140</v>
      </c>
      <c r="Z2617" s="24" t="s">
        <v>32</v>
      </c>
      <c r="AA2617" s="24" t="s">
        <v>32</v>
      </c>
      <c r="AB2617" s="24" t="s">
        <v>32</v>
      </c>
      <c r="AC2617" s="24" t="s">
        <v>32</v>
      </c>
      <c r="AD2617" s="25">
        <v>145500</v>
      </c>
      <c r="AE2617" s="25">
        <v>51000</v>
      </c>
      <c r="AF2617" s="25">
        <v>1549287</v>
      </c>
      <c r="AG2617" s="25">
        <v>0</v>
      </c>
      <c r="AH2617" s="25">
        <v>1745787</v>
      </c>
      <c r="AI2617" s="16" t="s">
        <v>16309</v>
      </c>
    </row>
    <row r="2618" spans="1:35" x14ac:dyDescent="0.25">
      <c r="A2618" s="17">
        <v>123140</v>
      </c>
      <c r="B2618" s="18">
        <v>3</v>
      </c>
      <c r="C2618" s="16" t="s">
        <v>73</v>
      </c>
      <c r="D2618" s="21">
        <v>42324</v>
      </c>
      <c r="E2618" s="16" t="s">
        <v>14063</v>
      </c>
      <c r="F2618" s="21">
        <v>42499</v>
      </c>
      <c r="G2618" s="16" t="s">
        <v>109</v>
      </c>
      <c r="H2618" s="26" t="s">
        <v>98</v>
      </c>
      <c r="M2618" s="26" t="s">
        <v>16308</v>
      </c>
      <c r="O2618" s="16" t="s">
        <v>1865</v>
      </c>
      <c r="P2618" s="26" t="s">
        <v>1865</v>
      </c>
      <c r="T2618" s="23" t="s">
        <v>32</v>
      </c>
      <c r="W2618" s="20" t="s">
        <v>43</v>
      </c>
      <c r="Z2618" s="24" t="s">
        <v>32</v>
      </c>
      <c r="AA2618" s="24" t="s">
        <v>32</v>
      </c>
      <c r="AB2618" s="24" t="s">
        <v>32</v>
      </c>
      <c r="AC2618" s="24" t="s">
        <v>32</v>
      </c>
      <c r="AD2618" s="24" t="s">
        <v>32</v>
      </c>
      <c r="AE2618" s="24" t="s">
        <v>32</v>
      </c>
      <c r="AF2618" s="24" t="s">
        <v>32</v>
      </c>
      <c r="AG2618" s="24" t="s">
        <v>32</v>
      </c>
      <c r="AH2618" s="24" t="s">
        <v>32</v>
      </c>
    </row>
    <row r="2619" spans="1:35" x14ac:dyDescent="0.25">
      <c r="A2619" s="17">
        <v>123145</v>
      </c>
      <c r="B2619" s="18">
        <v>4</v>
      </c>
      <c r="C2619" s="16" t="s">
        <v>73</v>
      </c>
      <c r="D2619" s="21">
        <v>42325</v>
      </c>
      <c r="E2619" s="16" t="s">
        <v>534</v>
      </c>
      <c r="F2619" s="21">
        <v>44181</v>
      </c>
      <c r="G2619" s="16" t="s">
        <v>529</v>
      </c>
      <c r="H2619" s="26" t="s">
        <v>564</v>
      </c>
      <c r="I2619" s="16" t="s">
        <v>565</v>
      </c>
      <c r="J2619" s="20" t="s">
        <v>116</v>
      </c>
      <c r="L2619" s="16" t="s">
        <v>116</v>
      </c>
      <c r="M2619" s="26" t="s">
        <v>16307</v>
      </c>
      <c r="N2619" s="26" t="s">
        <v>40</v>
      </c>
      <c r="O2619" s="16" t="s">
        <v>53</v>
      </c>
      <c r="P2619" s="26" t="s">
        <v>40</v>
      </c>
      <c r="R2619" s="16" t="s">
        <v>41</v>
      </c>
      <c r="S2619" s="16" t="s">
        <v>42</v>
      </c>
      <c r="T2619" s="22">
        <v>0.69</v>
      </c>
      <c r="U2619" s="21">
        <v>44904</v>
      </c>
      <c r="W2619" s="20" t="s">
        <v>43</v>
      </c>
      <c r="X2619" s="16" t="s">
        <v>78</v>
      </c>
      <c r="Y2619" s="26" t="s">
        <v>16306</v>
      </c>
      <c r="Z2619" s="24" t="s">
        <v>32</v>
      </c>
      <c r="AA2619" s="24" t="s">
        <v>32</v>
      </c>
      <c r="AB2619" s="24" t="s">
        <v>32</v>
      </c>
      <c r="AC2619" s="24" t="s">
        <v>32</v>
      </c>
      <c r="AD2619" s="25">
        <v>200000</v>
      </c>
      <c r="AE2619" s="25">
        <v>0</v>
      </c>
      <c r="AF2619" s="25">
        <v>0</v>
      </c>
      <c r="AG2619" s="25">
        <v>0</v>
      </c>
      <c r="AH2619" s="25">
        <v>200000</v>
      </c>
      <c r="AI2619" s="16" t="s">
        <v>16305</v>
      </c>
    </row>
    <row r="2620" spans="1:35" x14ac:dyDescent="0.25">
      <c r="A2620" s="17">
        <v>123152</v>
      </c>
      <c r="B2620" s="18">
        <v>3</v>
      </c>
      <c r="C2620" s="16" t="s">
        <v>474</v>
      </c>
      <c r="D2620" s="21">
        <v>42327</v>
      </c>
      <c r="E2620" s="16" t="s">
        <v>543</v>
      </c>
      <c r="F2620" s="21">
        <v>44089</v>
      </c>
      <c r="G2620" s="16" t="s">
        <v>32</v>
      </c>
      <c r="H2620" s="26" t="s">
        <v>1077</v>
      </c>
      <c r="I2620" s="16" t="s">
        <v>683</v>
      </c>
      <c r="J2620" s="20" t="s">
        <v>148</v>
      </c>
      <c r="L2620" s="16" t="s">
        <v>149</v>
      </c>
      <c r="M2620" s="26" t="s">
        <v>16304</v>
      </c>
      <c r="N2620" s="26" t="s">
        <v>16303</v>
      </c>
      <c r="O2620" s="16" t="s">
        <v>60</v>
      </c>
      <c r="P2620" s="26" t="s">
        <v>3389</v>
      </c>
      <c r="T2620" s="22">
        <v>0</v>
      </c>
      <c r="U2620" s="21">
        <v>43553</v>
      </c>
      <c r="W2620" s="20" t="s">
        <v>43</v>
      </c>
      <c r="X2620" s="16" t="s">
        <v>454</v>
      </c>
      <c r="Z2620" s="24" t="s">
        <v>32</v>
      </c>
      <c r="AA2620" s="24" t="s">
        <v>32</v>
      </c>
      <c r="AB2620" s="24" t="s">
        <v>32</v>
      </c>
      <c r="AC2620" s="24" t="s">
        <v>32</v>
      </c>
      <c r="AD2620" s="25">
        <v>151400</v>
      </c>
      <c r="AE2620" s="25">
        <v>0</v>
      </c>
      <c r="AF2620" s="25">
        <v>647447</v>
      </c>
      <c r="AG2620" s="25">
        <v>0</v>
      </c>
      <c r="AH2620" s="25">
        <v>798847</v>
      </c>
      <c r="AI2620" s="16" t="s">
        <v>16302</v>
      </c>
    </row>
    <row r="2621" spans="1:35" x14ac:dyDescent="0.25">
      <c r="A2621" s="17">
        <v>123154</v>
      </c>
      <c r="B2621" s="18">
        <v>6</v>
      </c>
      <c r="C2621" s="16" t="s">
        <v>73</v>
      </c>
      <c r="D2621" s="21">
        <v>42331</v>
      </c>
      <c r="E2621" s="16" t="s">
        <v>142</v>
      </c>
      <c r="F2621" s="21">
        <v>42803</v>
      </c>
      <c r="G2621" s="16" t="s">
        <v>1076</v>
      </c>
      <c r="H2621" s="26" t="s">
        <v>76</v>
      </c>
      <c r="M2621" s="26" t="s">
        <v>16301</v>
      </c>
      <c r="O2621" s="16" t="s">
        <v>78</v>
      </c>
      <c r="P2621" s="26" t="s">
        <v>632</v>
      </c>
      <c r="T2621" s="23" t="s">
        <v>32</v>
      </c>
      <c r="W2621" s="20" t="s">
        <v>43</v>
      </c>
      <c r="Z2621" s="24" t="s">
        <v>32</v>
      </c>
      <c r="AA2621" s="24" t="s">
        <v>32</v>
      </c>
      <c r="AB2621" s="24" t="s">
        <v>32</v>
      </c>
      <c r="AC2621" s="24" t="s">
        <v>32</v>
      </c>
      <c r="AD2621" s="25">
        <v>0</v>
      </c>
      <c r="AE2621" s="25">
        <v>0</v>
      </c>
      <c r="AF2621" s="25">
        <v>100000</v>
      </c>
      <c r="AG2621" s="25">
        <v>0</v>
      </c>
      <c r="AH2621" s="25">
        <v>100000</v>
      </c>
      <c r="AI2621" s="16" t="s">
        <v>16300</v>
      </c>
    </row>
    <row r="2622" spans="1:35" ht="45" x14ac:dyDescent="0.25">
      <c r="A2622" s="17">
        <v>123156</v>
      </c>
      <c r="B2622" s="18">
        <v>4</v>
      </c>
      <c r="C2622" s="16" t="s">
        <v>73</v>
      </c>
      <c r="D2622" s="21">
        <v>42332</v>
      </c>
      <c r="E2622" s="16" t="s">
        <v>56</v>
      </c>
      <c r="F2622" s="21">
        <v>44215</v>
      </c>
      <c r="G2622" s="16" t="s">
        <v>75</v>
      </c>
      <c r="H2622" s="26" t="s">
        <v>126</v>
      </c>
      <c r="M2622" s="26" t="s">
        <v>16299</v>
      </c>
      <c r="N2622" s="26" t="s">
        <v>16298</v>
      </c>
      <c r="O2622" s="16" t="s">
        <v>60</v>
      </c>
      <c r="P2622" s="26" t="s">
        <v>67</v>
      </c>
      <c r="T2622" s="23" t="s">
        <v>32</v>
      </c>
      <c r="W2622" s="20" t="s">
        <v>43</v>
      </c>
      <c r="X2622" s="16" t="s">
        <v>78</v>
      </c>
      <c r="Z2622" s="24" t="s">
        <v>32</v>
      </c>
      <c r="AA2622" s="24" t="s">
        <v>32</v>
      </c>
      <c r="AB2622" s="24" t="s">
        <v>32</v>
      </c>
      <c r="AC2622" s="24" t="s">
        <v>32</v>
      </c>
      <c r="AD2622" s="25">
        <v>191600</v>
      </c>
      <c r="AE2622" s="25">
        <v>0</v>
      </c>
      <c r="AF2622" s="25">
        <v>0</v>
      </c>
      <c r="AG2622" s="25">
        <v>0</v>
      </c>
      <c r="AH2622" s="25">
        <v>191600</v>
      </c>
      <c r="AI2622" s="16" t="s">
        <v>16297</v>
      </c>
    </row>
    <row r="2623" spans="1:35" ht="45" x14ac:dyDescent="0.25">
      <c r="A2623" s="17">
        <v>123157</v>
      </c>
      <c r="B2623" s="18">
        <v>4</v>
      </c>
      <c r="C2623" s="16" t="s">
        <v>73</v>
      </c>
      <c r="D2623" s="21">
        <v>42332</v>
      </c>
      <c r="E2623" s="16" t="s">
        <v>56</v>
      </c>
      <c r="F2623" s="21">
        <v>44250</v>
      </c>
      <c r="G2623" s="16" t="s">
        <v>105</v>
      </c>
      <c r="H2623" s="26" t="s">
        <v>126</v>
      </c>
      <c r="M2623" s="26" t="s">
        <v>16296</v>
      </c>
      <c r="N2623" s="26" t="s">
        <v>16295</v>
      </c>
      <c r="O2623" s="16" t="s">
        <v>60</v>
      </c>
      <c r="P2623" s="26" t="s">
        <v>67</v>
      </c>
      <c r="T2623" s="22">
        <v>0</v>
      </c>
      <c r="W2623" s="20" t="s">
        <v>43</v>
      </c>
      <c r="X2623" s="16" t="s">
        <v>44</v>
      </c>
      <c r="Z2623" s="24" t="s">
        <v>32</v>
      </c>
      <c r="AA2623" s="24" t="s">
        <v>32</v>
      </c>
      <c r="AB2623" s="24" t="s">
        <v>32</v>
      </c>
      <c r="AC2623" s="24" t="s">
        <v>32</v>
      </c>
      <c r="AD2623" s="25">
        <v>50000</v>
      </c>
      <c r="AE2623" s="25">
        <v>0</v>
      </c>
      <c r="AF2623" s="25">
        <v>0</v>
      </c>
      <c r="AG2623" s="25">
        <v>0</v>
      </c>
      <c r="AH2623" s="25">
        <v>50000</v>
      </c>
      <c r="AI2623" s="16" t="s">
        <v>16294</v>
      </c>
    </row>
    <row r="2624" spans="1:35" ht="45" x14ac:dyDescent="0.25">
      <c r="A2624" s="17">
        <v>123158</v>
      </c>
      <c r="B2624" s="18">
        <v>4</v>
      </c>
      <c r="C2624" s="16" t="s">
        <v>73</v>
      </c>
      <c r="D2624" s="21">
        <v>42332</v>
      </c>
      <c r="E2624" s="16" t="s">
        <v>56</v>
      </c>
      <c r="F2624" s="21">
        <v>44215</v>
      </c>
      <c r="G2624" s="16" t="s">
        <v>75</v>
      </c>
      <c r="H2624" s="26" t="s">
        <v>126</v>
      </c>
      <c r="M2624" s="26" t="s">
        <v>16293</v>
      </c>
      <c r="N2624" s="26" t="s">
        <v>16292</v>
      </c>
      <c r="O2624" s="16" t="s">
        <v>60</v>
      </c>
      <c r="P2624" s="26" t="s">
        <v>67</v>
      </c>
      <c r="T2624" s="22">
        <v>0</v>
      </c>
      <c r="W2624" s="20" t="s">
        <v>43</v>
      </c>
      <c r="X2624" s="16" t="s">
        <v>44</v>
      </c>
      <c r="Z2624" s="24" t="s">
        <v>32</v>
      </c>
      <c r="AA2624" s="24" t="s">
        <v>32</v>
      </c>
      <c r="AB2624" s="24" t="s">
        <v>32</v>
      </c>
      <c r="AC2624" s="24" t="s">
        <v>32</v>
      </c>
      <c r="AD2624" s="25">
        <v>162500</v>
      </c>
      <c r="AE2624" s="25">
        <v>0</v>
      </c>
      <c r="AF2624" s="25">
        <v>0</v>
      </c>
      <c r="AG2624" s="25">
        <v>0</v>
      </c>
      <c r="AH2624" s="25">
        <v>162500</v>
      </c>
      <c r="AI2624" s="16" t="s">
        <v>16291</v>
      </c>
    </row>
    <row r="2625" spans="1:35" x14ac:dyDescent="0.25">
      <c r="A2625" s="17">
        <v>123160</v>
      </c>
      <c r="B2625" s="18">
        <v>4</v>
      </c>
      <c r="C2625" s="16" t="s">
        <v>73</v>
      </c>
      <c r="D2625" s="21">
        <v>42332</v>
      </c>
      <c r="E2625" s="16" t="s">
        <v>2261</v>
      </c>
      <c r="F2625" s="21">
        <v>43336</v>
      </c>
      <c r="G2625" s="16" t="s">
        <v>3773</v>
      </c>
      <c r="H2625" s="26" t="s">
        <v>126</v>
      </c>
      <c r="M2625" s="26" t="s">
        <v>16290</v>
      </c>
      <c r="O2625" s="16" t="s">
        <v>1171</v>
      </c>
      <c r="P2625" s="26" t="s">
        <v>1062</v>
      </c>
      <c r="T2625" s="23" t="s">
        <v>32</v>
      </c>
      <c r="W2625" s="20" t="s">
        <v>43</v>
      </c>
      <c r="Z2625" s="24" t="s">
        <v>32</v>
      </c>
      <c r="AA2625" s="24" t="s">
        <v>32</v>
      </c>
      <c r="AB2625" s="24" t="s">
        <v>32</v>
      </c>
      <c r="AC2625" s="24" t="s">
        <v>32</v>
      </c>
      <c r="AD2625" s="25">
        <v>0</v>
      </c>
      <c r="AE2625" s="25">
        <v>0</v>
      </c>
      <c r="AF2625" s="25">
        <v>573791</v>
      </c>
      <c r="AG2625" s="25">
        <v>0</v>
      </c>
      <c r="AH2625" s="25">
        <v>573791</v>
      </c>
      <c r="AI2625" s="16" t="s">
        <v>16289</v>
      </c>
    </row>
    <row r="2626" spans="1:35" x14ac:dyDescent="0.25">
      <c r="A2626" s="17">
        <v>123165</v>
      </c>
      <c r="B2626" s="18">
        <v>2</v>
      </c>
      <c r="C2626" s="16" t="s">
        <v>474</v>
      </c>
      <c r="D2626" s="21">
        <v>42332</v>
      </c>
      <c r="E2626" s="16" t="s">
        <v>142</v>
      </c>
      <c r="F2626" s="21">
        <v>43761</v>
      </c>
      <c r="G2626" s="16" t="s">
        <v>32</v>
      </c>
      <c r="H2626" s="26" t="s">
        <v>206</v>
      </c>
      <c r="I2626" s="16" t="s">
        <v>544</v>
      </c>
      <c r="J2626" s="20" t="s">
        <v>116</v>
      </c>
      <c r="L2626" s="16" t="s">
        <v>116</v>
      </c>
      <c r="M2626" s="26" t="s">
        <v>16288</v>
      </c>
      <c r="O2626" s="16" t="s">
        <v>179</v>
      </c>
      <c r="P2626" s="26" t="s">
        <v>79</v>
      </c>
      <c r="R2626" s="16" t="s">
        <v>41</v>
      </c>
      <c r="S2626" s="16" t="s">
        <v>84</v>
      </c>
      <c r="T2626" s="22">
        <v>0.01</v>
      </c>
      <c r="U2626" s="21">
        <v>43329</v>
      </c>
      <c r="W2626" s="20" t="s">
        <v>43</v>
      </c>
      <c r="X2626" s="16" t="s">
        <v>78</v>
      </c>
      <c r="Y2626" s="26" t="s">
        <v>16287</v>
      </c>
      <c r="Z2626" s="24" t="s">
        <v>32</v>
      </c>
      <c r="AA2626" s="24" t="s">
        <v>32</v>
      </c>
      <c r="AB2626" s="24" t="s">
        <v>32</v>
      </c>
      <c r="AC2626" s="24" t="s">
        <v>32</v>
      </c>
      <c r="AD2626" s="25">
        <v>0</v>
      </c>
      <c r="AE2626" s="25">
        <v>0</v>
      </c>
      <c r="AF2626" s="25">
        <v>1179009</v>
      </c>
      <c r="AG2626" s="25">
        <v>0</v>
      </c>
      <c r="AH2626" s="25">
        <v>1179009</v>
      </c>
      <c r="AI2626" s="16" t="s">
        <v>16286</v>
      </c>
    </row>
    <row r="2627" spans="1:35" ht="60" x14ac:dyDescent="0.25">
      <c r="A2627" s="17">
        <v>123166</v>
      </c>
      <c r="B2627" s="18">
        <v>4</v>
      </c>
      <c r="C2627" s="16" t="s">
        <v>73</v>
      </c>
      <c r="D2627" s="21">
        <v>42333</v>
      </c>
      <c r="E2627" s="16" t="s">
        <v>1884</v>
      </c>
      <c r="F2627" s="21">
        <v>44215</v>
      </c>
      <c r="G2627" s="16" t="s">
        <v>75</v>
      </c>
      <c r="H2627" s="26" t="s">
        <v>126</v>
      </c>
      <c r="I2627" s="16" t="s">
        <v>1850</v>
      </c>
      <c r="J2627" s="20" t="s">
        <v>116</v>
      </c>
      <c r="L2627" s="16" t="s">
        <v>116</v>
      </c>
      <c r="M2627" s="26" t="s">
        <v>16285</v>
      </c>
      <c r="N2627" s="26" t="s">
        <v>16284</v>
      </c>
      <c r="O2627" s="16" t="s">
        <v>60</v>
      </c>
      <c r="P2627" s="26" t="s">
        <v>453</v>
      </c>
      <c r="R2627" s="16" t="s">
        <v>139</v>
      </c>
      <c r="S2627" s="16" t="s">
        <v>42</v>
      </c>
      <c r="T2627" s="22">
        <v>1.22</v>
      </c>
      <c r="W2627" s="20" t="s">
        <v>43</v>
      </c>
      <c r="X2627" s="16" t="s">
        <v>78</v>
      </c>
      <c r="Z2627" s="24" t="s">
        <v>32</v>
      </c>
      <c r="AA2627" s="24" t="s">
        <v>32</v>
      </c>
      <c r="AB2627" s="24" t="s">
        <v>32</v>
      </c>
      <c r="AC2627" s="24" t="s">
        <v>32</v>
      </c>
      <c r="AD2627" s="25">
        <v>240400</v>
      </c>
      <c r="AE2627" s="25">
        <v>0</v>
      </c>
      <c r="AF2627" s="25">
        <v>0</v>
      </c>
      <c r="AG2627" s="25">
        <v>0</v>
      </c>
      <c r="AH2627" s="25">
        <v>240400</v>
      </c>
      <c r="AI2627" s="16" t="s">
        <v>16283</v>
      </c>
    </row>
    <row r="2628" spans="1:35" ht="45" x14ac:dyDescent="0.25">
      <c r="A2628" s="17">
        <v>123166.01</v>
      </c>
      <c r="B2628" s="18">
        <v>4</v>
      </c>
      <c r="C2628" s="16" t="s">
        <v>474</v>
      </c>
      <c r="D2628" s="21">
        <v>43504</v>
      </c>
      <c r="E2628" s="16" t="s">
        <v>1884</v>
      </c>
      <c r="F2628" s="21">
        <v>44328</v>
      </c>
      <c r="G2628" s="16" t="s">
        <v>1409</v>
      </c>
      <c r="H2628" s="26" t="s">
        <v>126</v>
      </c>
      <c r="M2628" s="26" t="s">
        <v>16282</v>
      </c>
      <c r="N2628" s="26" t="s">
        <v>16281</v>
      </c>
      <c r="O2628" s="16" t="s">
        <v>60</v>
      </c>
      <c r="P2628" s="26" t="s">
        <v>453</v>
      </c>
      <c r="T2628" s="22">
        <v>0.72</v>
      </c>
      <c r="W2628" s="20" t="s">
        <v>43</v>
      </c>
      <c r="X2628" s="16" t="s">
        <v>78</v>
      </c>
      <c r="Z2628" s="24" t="s">
        <v>32</v>
      </c>
      <c r="AA2628" s="24" t="s">
        <v>32</v>
      </c>
      <c r="AB2628" s="24" t="s">
        <v>32</v>
      </c>
      <c r="AC2628" s="24" t="s">
        <v>32</v>
      </c>
      <c r="AD2628" s="25">
        <v>0</v>
      </c>
      <c r="AE2628" s="25">
        <v>0</v>
      </c>
      <c r="AF2628" s="25">
        <v>1586060</v>
      </c>
      <c r="AG2628" s="25">
        <v>0</v>
      </c>
      <c r="AH2628" s="25">
        <v>1586060</v>
      </c>
      <c r="AI2628" s="16" t="s">
        <v>16280</v>
      </c>
    </row>
    <row r="2629" spans="1:35" ht="60" x14ac:dyDescent="0.25">
      <c r="A2629" s="17">
        <v>123166.02</v>
      </c>
      <c r="B2629" s="18">
        <v>4</v>
      </c>
      <c r="C2629" s="16" t="s">
        <v>73</v>
      </c>
      <c r="D2629" s="21">
        <v>43504</v>
      </c>
      <c r="E2629" s="16" t="s">
        <v>1884</v>
      </c>
      <c r="F2629" s="21">
        <v>44215</v>
      </c>
      <c r="G2629" s="16" t="s">
        <v>75</v>
      </c>
      <c r="H2629" s="26" t="s">
        <v>126</v>
      </c>
      <c r="I2629" s="16" t="s">
        <v>1850</v>
      </c>
      <c r="J2629" s="20" t="s">
        <v>116</v>
      </c>
      <c r="L2629" s="16" t="s">
        <v>116</v>
      </c>
      <c r="M2629" s="26" t="s">
        <v>16279</v>
      </c>
      <c r="N2629" s="26" t="s">
        <v>16278</v>
      </c>
      <c r="O2629" s="16" t="s">
        <v>60</v>
      </c>
      <c r="P2629" s="26" t="s">
        <v>453</v>
      </c>
      <c r="R2629" s="16" t="s">
        <v>139</v>
      </c>
      <c r="S2629" s="16" t="s">
        <v>42</v>
      </c>
      <c r="T2629" s="22">
        <v>0.5</v>
      </c>
      <c r="W2629" s="20" t="s">
        <v>43</v>
      </c>
      <c r="X2629" s="16" t="s">
        <v>78</v>
      </c>
      <c r="Z2629" s="24" t="s">
        <v>32</v>
      </c>
      <c r="AA2629" s="24" t="s">
        <v>32</v>
      </c>
      <c r="AB2629" s="24" t="s">
        <v>32</v>
      </c>
      <c r="AC2629" s="24" t="s">
        <v>32</v>
      </c>
      <c r="AD2629" s="25">
        <v>0</v>
      </c>
      <c r="AE2629" s="25">
        <v>400000</v>
      </c>
      <c r="AF2629" s="25">
        <v>0</v>
      </c>
      <c r="AG2629" s="25">
        <v>0</v>
      </c>
      <c r="AH2629" s="25">
        <v>400000</v>
      </c>
      <c r="AI2629" s="16" t="s">
        <v>16277</v>
      </c>
    </row>
    <row r="2630" spans="1:35" ht="45" x14ac:dyDescent="0.25">
      <c r="A2630" s="17">
        <v>123168</v>
      </c>
      <c r="B2630" s="18">
        <v>1</v>
      </c>
      <c r="C2630" s="16" t="s">
        <v>73</v>
      </c>
      <c r="D2630" s="21">
        <v>42339</v>
      </c>
      <c r="E2630" s="16" t="s">
        <v>2154</v>
      </c>
      <c r="F2630" s="21">
        <v>44357</v>
      </c>
      <c r="G2630" s="16" t="s">
        <v>75</v>
      </c>
      <c r="H2630" s="26" t="s">
        <v>209</v>
      </c>
      <c r="I2630" s="16" t="s">
        <v>2412</v>
      </c>
      <c r="M2630" s="26" t="s">
        <v>2413</v>
      </c>
      <c r="N2630" s="26" t="s">
        <v>2414</v>
      </c>
      <c r="O2630" s="16" t="s">
        <v>60</v>
      </c>
      <c r="P2630" s="26" t="s">
        <v>568</v>
      </c>
      <c r="R2630" s="16" t="s">
        <v>139</v>
      </c>
      <c r="S2630" s="16" t="s">
        <v>192</v>
      </c>
      <c r="T2630" s="22">
        <v>0.5</v>
      </c>
      <c r="W2630" s="20" t="s">
        <v>43</v>
      </c>
      <c r="X2630" s="16" t="s">
        <v>78</v>
      </c>
      <c r="Z2630" s="25">
        <v>-300</v>
      </c>
      <c r="AA2630" s="25">
        <v>-628800</v>
      </c>
      <c r="AB2630" s="25">
        <v>4064100</v>
      </c>
      <c r="AC2630" s="25">
        <v>0</v>
      </c>
      <c r="AD2630" s="25">
        <v>362700</v>
      </c>
      <c r="AE2630" s="25">
        <v>573200</v>
      </c>
      <c r="AF2630" s="25">
        <v>4064100</v>
      </c>
      <c r="AG2630" s="25">
        <v>0</v>
      </c>
      <c r="AH2630" s="25">
        <v>5000000</v>
      </c>
      <c r="AI2630" s="16" t="s">
        <v>2415</v>
      </c>
    </row>
    <row r="2631" spans="1:35" x14ac:dyDescent="0.25">
      <c r="A2631" s="17">
        <v>123173</v>
      </c>
      <c r="B2631" s="18">
        <v>4</v>
      </c>
      <c r="C2631" s="16" t="s">
        <v>73</v>
      </c>
      <c r="D2631" s="21">
        <v>42345</v>
      </c>
      <c r="E2631" s="16" t="s">
        <v>142</v>
      </c>
      <c r="F2631" s="21">
        <v>43474</v>
      </c>
      <c r="G2631" s="16" t="s">
        <v>75</v>
      </c>
      <c r="H2631" s="26" t="s">
        <v>349</v>
      </c>
      <c r="I2631" s="16" t="s">
        <v>3228</v>
      </c>
      <c r="J2631" s="20" t="s">
        <v>116</v>
      </c>
      <c r="L2631" s="16" t="s">
        <v>116</v>
      </c>
      <c r="M2631" s="26" t="s">
        <v>16276</v>
      </c>
      <c r="O2631" s="16" t="s">
        <v>179</v>
      </c>
      <c r="P2631" s="26" t="s">
        <v>79</v>
      </c>
      <c r="R2631" s="16" t="s">
        <v>41</v>
      </c>
      <c r="S2631" s="16" t="s">
        <v>84</v>
      </c>
      <c r="T2631" s="22">
        <v>0.01</v>
      </c>
      <c r="W2631" s="20" t="s">
        <v>43</v>
      </c>
      <c r="X2631" s="16" t="s">
        <v>78</v>
      </c>
      <c r="Z2631" s="24" t="s">
        <v>32</v>
      </c>
      <c r="AA2631" s="24" t="s">
        <v>32</v>
      </c>
      <c r="AB2631" s="24" t="s">
        <v>32</v>
      </c>
      <c r="AC2631" s="24" t="s">
        <v>32</v>
      </c>
      <c r="AD2631" s="25">
        <v>0</v>
      </c>
      <c r="AE2631" s="25">
        <v>0</v>
      </c>
      <c r="AF2631" s="25">
        <v>44500</v>
      </c>
      <c r="AG2631" s="25">
        <v>0</v>
      </c>
      <c r="AH2631" s="25">
        <v>44500</v>
      </c>
      <c r="AI2631" s="16" t="s">
        <v>16275</v>
      </c>
    </row>
    <row r="2632" spans="1:35" ht="30" x14ac:dyDescent="0.25">
      <c r="A2632" s="17">
        <v>123178</v>
      </c>
      <c r="B2632" s="18">
        <v>2</v>
      </c>
      <c r="C2632" s="16" t="s">
        <v>31</v>
      </c>
      <c r="D2632" s="21">
        <v>42347</v>
      </c>
      <c r="E2632" s="16" t="s">
        <v>2282</v>
      </c>
      <c r="F2632" s="21">
        <v>44252</v>
      </c>
      <c r="G2632" s="16" t="s">
        <v>32</v>
      </c>
      <c r="H2632" s="26" t="s">
        <v>170</v>
      </c>
      <c r="I2632" s="16" t="s">
        <v>1518</v>
      </c>
      <c r="J2632" s="20" t="s">
        <v>1518</v>
      </c>
      <c r="K2632" s="16" t="s">
        <v>2416</v>
      </c>
      <c r="M2632" s="26" t="s">
        <v>2417</v>
      </c>
      <c r="N2632" s="26" t="s">
        <v>2418</v>
      </c>
      <c r="O2632" s="16" t="s">
        <v>1520</v>
      </c>
      <c r="P2632" s="26" t="s">
        <v>138</v>
      </c>
      <c r="R2632" s="16" t="s">
        <v>139</v>
      </c>
      <c r="S2632" s="16" t="s">
        <v>42</v>
      </c>
      <c r="T2632" s="22">
        <v>0.26100000000000001</v>
      </c>
      <c r="U2632" s="21">
        <v>44232</v>
      </c>
      <c r="W2632" s="20" t="s">
        <v>43</v>
      </c>
      <c r="X2632" s="16" t="s">
        <v>44</v>
      </c>
      <c r="Z2632" s="25">
        <v>0</v>
      </c>
      <c r="AA2632" s="25">
        <v>0</v>
      </c>
      <c r="AB2632" s="25">
        <v>655840</v>
      </c>
      <c r="AC2632" s="25">
        <v>0</v>
      </c>
      <c r="AD2632" s="25">
        <v>64200</v>
      </c>
      <c r="AE2632" s="25">
        <v>0</v>
      </c>
      <c r="AF2632" s="25">
        <v>655840</v>
      </c>
      <c r="AG2632" s="25">
        <v>0</v>
      </c>
      <c r="AH2632" s="25">
        <v>720040</v>
      </c>
      <c r="AI2632" s="16" t="s">
        <v>2419</v>
      </c>
    </row>
    <row r="2633" spans="1:35" x14ac:dyDescent="0.25">
      <c r="A2633" s="17">
        <v>123181</v>
      </c>
      <c r="B2633" s="18">
        <v>4</v>
      </c>
      <c r="C2633" s="16" t="s">
        <v>73</v>
      </c>
      <c r="D2633" s="21">
        <v>42352</v>
      </c>
      <c r="E2633" s="16" t="s">
        <v>2261</v>
      </c>
      <c r="F2633" s="21">
        <v>42352</v>
      </c>
      <c r="G2633" s="16" t="s">
        <v>2261</v>
      </c>
      <c r="H2633" s="26" t="s">
        <v>270</v>
      </c>
      <c r="M2633" s="26" t="s">
        <v>16274</v>
      </c>
      <c r="O2633" s="16" t="s">
        <v>1171</v>
      </c>
      <c r="P2633" s="26" t="s">
        <v>1062</v>
      </c>
      <c r="T2633" s="23" t="s">
        <v>32</v>
      </c>
      <c r="W2633" s="20" t="s">
        <v>43</v>
      </c>
      <c r="Z2633" s="24" t="s">
        <v>32</v>
      </c>
      <c r="AA2633" s="24" t="s">
        <v>32</v>
      </c>
      <c r="AB2633" s="24" t="s">
        <v>32</v>
      </c>
      <c r="AC2633" s="24" t="s">
        <v>32</v>
      </c>
      <c r="AD2633" s="25">
        <v>0</v>
      </c>
      <c r="AE2633" s="25">
        <v>0</v>
      </c>
      <c r="AF2633" s="25">
        <v>118000</v>
      </c>
      <c r="AG2633" s="25">
        <v>0</v>
      </c>
      <c r="AH2633" s="25">
        <v>118000</v>
      </c>
      <c r="AI2633" s="16" t="s">
        <v>16273</v>
      </c>
    </row>
    <row r="2634" spans="1:35" ht="60" x14ac:dyDescent="0.25">
      <c r="A2634" s="17">
        <v>123188.01</v>
      </c>
      <c r="B2634" s="18">
        <v>4</v>
      </c>
      <c r="C2634" s="16" t="s">
        <v>47</v>
      </c>
      <c r="D2634" s="21">
        <v>42759</v>
      </c>
      <c r="E2634" s="16" t="s">
        <v>1884</v>
      </c>
      <c r="F2634" s="21">
        <v>43424</v>
      </c>
      <c r="G2634" s="16" t="s">
        <v>103</v>
      </c>
      <c r="H2634" s="26" t="s">
        <v>261</v>
      </c>
      <c r="M2634" s="26" t="s">
        <v>2420</v>
      </c>
      <c r="N2634" s="26" t="s">
        <v>2421</v>
      </c>
      <c r="O2634" s="16" t="s">
        <v>60</v>
      </c>
      <c r="P2634" s="26" t="s">
        <v>1420</v>
      </c>
      <c r="T2634" s="22">
        <v>0</v>
      </c>
      <c r="W2634" s="20" t="s">
        <v>43</v>
      </c>
      <c r="Z2634" s="25">
        <v>96.59</v>
      </c>
      <c r="AA2634" s="25">
        <v>0</v>
      </c>
      <c r="AB2634" s="25">
        <v>0</v>
      </c>
      <c r="AC2634" s="25">
        <v>0</v>
      </c>
      <c r="AD2634" s="25">
        <v>60096.59</v>
      </c>
      <c r="AE2634" s="25">
        <v>0</v>
      </c>
      <c r="AF2634" s="25">
        <v>0</v>
      </c>
      <c r="AG2634" s="25">
        <v>0</v>
      </c>
      <c r="AH2634" s="25">
        <v>60096.59</v>
      </c>
    </row>
    <row r="2635" spans="1:35" ht="30" x14ac:dyDescent="0.25">
      <c r="A2635" s="17">
        <v>123189</v>
      </c>
      <c r="B2635" s="18">
        <v>2</v>
      </c>
      <c r="C2635" s="16" t="s">
        <v>73</v>
      </c>
      <c r="D2635" s="21">
        <v>42353</v>
      </c>
      <c r="E2635" s="16" t="s">
        <v>142</v>
      </c>
      <c r="F2635" s="21">
        <v>44049</v>
      </c>
      <c r="G2635" s="16" t="s">
        <v>125</v>
      </c>
      <c r="H2635" s="26" t="s">
        <v>797</v>
      </c>
      <c r="I2635" s="16" t="s">
        <v>2422</v>
      </c>
      <c r="J2635" s="20" t="s">
        <v>116</v>
      </c>
      <c r="L2635" s="16" t="s">
        <v>116</v>
      </c>
      <c r="M2635" s="26" t="s">
        <v>2423</v>
      </c>
      <c r="N2635" s="26" t="s">
        <v>2424</v>
      </c>
      <c r="O2635" s="16" t="s">
        <v>78</v>
      </c>
      <c r="P2635" s="26" t="s">
        <v>2218</v>
      </c>
      <c r="R2635" s="16" t="s">
        <v>139</v>
      </c>
      <c r="S2635" s="16" t="s">
        <v>42</v>
      </c>
      <c r="T2635" s="22">
        <v>0.6</v>
      </c>
      <c r="U2635" s="21">
        <v>44645</v>
      </c>
      <c r="W2635" s="20" t="s">
        <v>43</v>
      </c>
      <c r="X2635" s="16" t="s">
        <v>78</v>
      </c>
      <c r="Z2635" s="25">
        <v>0</v>
      </c>
      <c r="AA2635" s="25">
        <v>381121</v>
      </c>
      <c r="AB2635" s="25">
        <v>0</v>
      </c>
      <c r="AC2635" s="25">
        <v>0</v>
      </c>
      <c r="AD2635" s="25">
        <v>828700</v>
      </c>
      <c r="AE2635" s="25">
        <v>381121</v>
      </c>
      <c r="AF2635" s="25">
        <v>0</v>
      </c>
      <c r="AG2635" s="25">
        <v>0</v>
      </c>
      <c r="AH2635" s="25">
        <v>1209821</v>
      </c>
      <c r="AI2635" s="16" t="s">
        <v>2425</v>
      </c>
    </row>
    <row r="2636" spans="1:35" ht="30" x14ac:dyDescent="0.25">
      <c r="A2636" s="17">
        <v>123190</v>
      </c>
      <c r="B2636" s="18">
        <v>4</v>
      </c>
      <c r="C2636" s="16" t="s">
        <v>73</v>
      </c>
      <c r="D2636" s="21">
        <v>42356</v>
      </c>
      <c r="E2636" s="16" t="s">
        <v>2240</v>
      </c>
      <c r="F2636" s="21">
        <v>43844</v>
      </c>
      <c r="G2636" s="16" t="s">
        <v>142</v>
      </c>
      <c r="H2636" s="26" t="s">
        <v>126</v>
      </c>
      <c r="I2636" s="16" t="s">
        <v>4170</v>
      </c>
      <c r="J2636" s="20" t="s">
        <v>116</v>
      </c>
      <c r="L2636" s="16" t="s">
        <v>116</v>
      </c>
      <c r="M2636" s="26" t="s">
        <v>16272</v>
      </c>
      <c r="N2636" s="26" t="s">
        <v>2244</v>
      </c>
      <c r="O2636" s="16" t="s">
        <v>1139</v>
      </c>
      <c r="P2636" s="26" t="s">
        <v>1140</v>
      </c>
      <c r="T2636" s="22">
        <v>0.01</v>
      </c>
      <c r="W2636" s="20" t="s">
        <v>43</v>
      </c>
      <c r="X2636" s="16" t="s">
        <v>78</v>
      </c>
      <c r="Z2636" s="24" t="s">
        <v>32</v>
      </c>
      <c r="AA2636" s="24" t="s">
        <v>32</v>
      </c>
      <c r="AB2636" s="24" t="s">
        <v>32</v>
      </c>
      <c r="AC2636" s="24" t="s">
        <v>32</v>
      </c>
      <c r="AD2636" s="25">
        <v>15000</v>
      </c>
      <c r="AE2636" s="25">
        <v>0</v>
      </c>
      <c r="AF2636" s="25">
        <v>0</v>
      </c>
      <c r="AG2636" s="25">
        <v>0</v>
      </c>
      <c r="AH2636" s="25">
        <v>15000</v>
      </c>
      <c r="AI2636" s="16" t="s">
        <v>16271</v>
      </c>
    </row>
    <row r="2637" spans="1:35" ht="30" x14ac:dyDescent="0.25">
      <c r="A2637" s="17">
        <v>123191</v>
      </c>
      <c r="B2637" s="18">
        <v>1</v>
      </c>
      <c r="C2637" s="16" t="s">
        <v>73</v>
      </c>
      <c r="D2637" s="21">
        <v>42356</v>
      </c>
      <c r="E2637" s="16" t="s">
        <v>2240</v>
      </c>
      <c r="F2637" s="21">
        <v>43844</v>
      </c>
      <c r="G2637" s="16" t="s">
        <v>2449</v>
      </c>
      <c r="H2637" s="26" t="s">
        <v>196</v>
      </c>
      <c r="I2637" s="16" t="s">
        <v>16270</v>
      </c>
      <c r="K2637" s="16" t="s">
        <v>2499</v>
      </c>
      <c r="L2637" s="16" t="s">
        <v>37</v>
      </c>
      <c r="M2637" s="26" t="s">
        <v>16269</v>
      </c>
      <c r="N2637" s="26" t="s">
        <v>16268</v>
      </c>
      <c r="O2637" s="16" t="s">
        <v>1139</v>
      </c>
      <c r="P2637" s="26" t="s">
        <v>1140</v>
      </c>
      <c r="T2637" s="22">
        <v>0.01</v>
      </c>
      <c r="W2637" s="20" t="s">
        <v>43</v>
      </c>
      <c r="X2637" s="16" t="s">
        <v>78</v>
      </c>
      <c r="Z2637" s="24" t="s">
        <v>32</v>
      </c>
      <c r="AA2637" s="24" t="s">
        <v>32</v>
      </c>
      <c r="AB2637" s="24" t="s">
        <v>32</v>
      </c>
      <c r="AC2637" s="24" t="s">
        <v>32</v>
      </c>
      <c r="AD2637" s="25">
        <v>15000</v>
      </c>
      <c r="AE2637" s="25">
        <v>0</v>
      </c>
      <c r="AF2637" s="25">
        <v>336705</v>
      </c>
      <c r="AG2637" s="25">
        <v>0</v>
      </c>
      <c r="AH2637" s="25">
        <v>351705</v>
      </c>
      <c r="AI2637" s="16" t="s">
        <v>16267</v>
      </c>
    </row>
    <row r="2638" spans="1:35" ht="30" x14ac:dyDescent="0.25">
      <c r="A2638" s="17">
        <v>123192</v>
      </c>
      <c r="B2638" s="18">
        <v>4</v>
      </c>
      <c r="C2638" s="16" t="s">
        <v>73</v>
      </c>
      <c r="D2638" s="21">
        <v>42356</v>
      </c>
      <c r="E2638" s="16" t="s">
        <v>2240</v>
      </c>
      <c r="F2638" s="21">
        <v>43844</v>
      </c>
      <c r="G2638" s="16" t="s">
        <v>142</v>
      </c>
      <c r="H2638" s="26" t="s">
        <v>270</v>
      </c>
      <c r="I2638" s="16" t="s">
        <v>15235</v>
      </c>
      <c r="K2638" s="16" t="s">
        <v>15234</v>
      </c>
      <c r="L2638" s="16" t="s">
        <v>37</v>
      </c>
      <c r="M2638" s="26" t="s">
        <v>16266</v>
      </c>
      <c r="N2638" s="26" t="s">
        <v>16265</v>
      </c>
      <c r="O2638" s="16" t="s">
        <v>1139</v>
      </c>
      <c r="P2638" s="26" t="s">
        <v>1140</v>
      </c>
      <c r="T2638" s="22">
        <v>0.01</v>
      </c>
      <c r="W2638" s="20" t="s">
        <v>43</v>
      </c>
      <c r="X2638" s="16" t="s">
        <v>44</v>
      </c>
      <c r="Z2638" s="24" t="s">
        <v>32</v>
      </c>
      <c r="AA2638" s="24" t="s">
        <v>32</v>
      </c>
      <c r="AB2638" s="24" t="s">
        <v>32</v>
      </c>
      <c r="AC2638" s="24" t="s">
        <v>32</v>
      </c>
      <c r="AD2638" s="25">
        <v>15000</v>
      </c>
      <c r="AE2638" s="25">
        <v>0</v>
      </c>
      <c r="AF2638" s="25">
        <v>299515</v>
      </c>
      <c r="AG2638" s="25">
        <v>0</v>
      </c>
      <c r="AH2638" s="25">
        <v>314515</v>
      </c>
      <c r="AI2638" s="16" t="s">
        <v>16264</v>
      </c>
    </row>
    <row r="2639" spans="1:35" ht="30" x14ac:dyDescent="0.25">
      <c r="A2639" s="17">
        <v>123194</v>
      </c>
      <c r="B2639" s="18">
        <v>4</v>
      </c>
      <c r="C2639" s="16" t="s">
        <v>73</v>
      </c>
      <c r="D2639" s="21">
        <v>42356</v>
      </c>
      <c r="E2639" s="16" t="s">
        <v>2240</v>
      </c>
      <c r="F2639" s="21">
        <v>43844</v>
      </c>
      <c r="G2639" s="16" t="s">
        <v>142</v>
      </c>
      <c r="H2639" s="26" t="s">
        <v>126</v>
      </c>
      <c r="K2639" s="16" t="s">
        <v>16263</v>
      </c>
      <c r="L2639" s="16" t="s">
        <v>37</v>
      </c>
      <c r="M2639" s="26" t="s">
        <v>16262</v>
      </c>
      <c r="N2639" s="26" t="s">
        <v>16261</v>
      </c>
      <c r="O2639" s="16" t="s">
        <v>1139</v>
      </c>
      <c r="P2639" s="26" t="s">
        <v>1140</v>
      </c>
      <c r="T2639" s="22">
        <v>0.01</v>
      </c>
      <c r="W2639" s="20" t="s">
        <v>43</v>
      </c>
      <c r="X2639" s="16" t="s">
        <v>78</v>
      </c>
      <c r="Z2639" s="24" t="s">
        <v>32</v>
      </c>
      <c r="AA2639" s="24" t="s">
        <v>32</v>
      </c>
      <c r="AB2639" s="24" t="s">
        <v>32</v>
      </c>
      <c r="AC2639" s="24" t="s">
        <v>32</v>
      </c>
      <c r="AD2639" s="25">
        <v>15000</v>
      </c>
      <c r="AE2639" s="25">
        <v>0</v>
      </c>
      <c r="AF2639" s="25">
        <v>582721</v>
      </c>
      <c r="AG2639" s="25">
        <v>0</v>
      </c>
      <c r="AH2639" s="25">
        <v>597721</v>
      </c>
      <c r="AI2639" s="16" t="s">
        <v>16260</v>
      </c>
    </row>
    <row r="2640" spans="1:35" ht="30" x14ac:dyDescent="0.25">
      <c r="A2640" s="17">
        <v>123196</v>
      </c>
      <c r="B2640" s="18">
        <v>1</v>
      </c>
      <c r="C2640" s="16" t="s">
        <v>73</v>
      </c>
      <c r="D2640" s="21">
        <v>42356</v>
      </c>
      <c r="E2640" s="16" t="s">
        <v>2240</v>
      </c>
      <c r="F2640" s="21">
        <v>43844</v>
      </c>
      <c r="G2640" s="16" t="s">
        <v>2449</v>
      </c>
      <c r="H2640" s="26" t="s">
        <v>34</v>
      </c>
      <c r="I2640" s="16" t="s">
        <v>16259</v>
      </c>
      <c r="K2640" s="16" t="s">
        <v>16258</v>
      </c>
      <c r="L2640" s="16" t="s">
        <v>37</v>
      </c>
      <c r="M2640" s="26" t="s">
        <v>16257</v>
      </c>
      <c r="N2640" s="26" t="s">
        <v>16256</v>
      </c>
      <c r="O2640" s="16" t="s">
        <v>1139</v>
      </c>
      <c r="P2640" s="26" t="s">
        <v>1140</v>
      </c>
      <c r="T2640" s="22">
        <v>0.01</v>
      </c>
      <c r="W2640" s="20" t="s">
        <v>43</v>
      </c>
      <c r="X2640" s="16" t="s">
        <v>78</v>
      </c>
      <c r="Z2640" s="24" t="s">
        <v>32</v>
      </c>
      <c r="AA2640" s="24" t="s">
        <v>32</v>
      </c>
      <c r="AB2640" s="24" t="s">
        <v>32</v>
      </c>
      <c r="AC2640" s="24" t="s">
        <v>32</v>
      </c>
      <c r="AD2640" s="25">
        <v>15000</v>
      </c>
      <c r="AE2640" s="25">
        <v>0</v>
      </c>
      <c r="AF2640" s="25">
        <v>350326</v>
      </c>
      <c r="AG2640" s="25">
        <v>0</v>
      </c>
      <c r="AH2640" s="25">
        <v>365326</v>
      </c>
      <c r="AI2640" s="16" t="s">
        <v>16255</v>
      </c>
    </row>
    <row r="2641" spans="1:35" ht="30" x14ac:dyDescent="0.25">
      <c r="A2641" s="17">
        <v>123199</v>
      </c>
      <c r="B2641" s="18">
        <v>1</v>
      </c>
      <c r="C2641" s="16" t="s">
        <v>73</v>
      </c>
      <c r="D2641" s="21">
        <v>42356</v>
      </c>
      <c r="E2641" s="16" t="s">
        <v>2240</v>
      </c>
      <c r="F2641" s="21">
        <v>43844</v>
      </c>
      <c r="G2641" s="16" t="s">
        <v>142</v>
      </c>
      <c r="H2641" s="26" t="s">
        <v>238</v>
      </c>
      <c r="I2641" s="16" t="s">
        <v>16254</v>
      </c>
      <c r="K2641" s="16" t="s">
        <v>16253</v>
      </c>
      <c r="L2641" s="16" t="s">
        <v>37</v>
      </c>
      <c r="M2641" s="26" t="s">
        <v>16252</v>
      </c>
      <c r="N2641" s="26" t="s">
        <v>16251</v>
      </c>
      <c r="O2641" s="16" t="s">
        <v>1139</v>
      </c>
      <c r="P2641" s="26" t="s">
        <v>1140</v>
      </c>
      <c r="T2641" s="22">
        <v>0.01</v>
      </c>
      <c r="W2641" s="20" t="s">
        <v>43</v>
      </c>
      <c r="X2641" s="16" t="s">
        <v>44</v>
      </c>
      <c r="Z2641" s="24" t="s">
        <v>32</v>
      </c>
      <c r="AA2641" s="24" t="s">
        <v>32</v>
      </c>
      <c r="AB2641" s="24" t="s">
        <v>32</v>
      </c>
      <c r="AC2641" s="24" t="s">
        <v>32</v>
      </c>
      <c r="AD2641" s="25">
        <v>76000</v>
      </c>
      <c r="AE2641" s="25">
        <v>0</v>
      </c>
      <c r="AF2641" s="25">
        <v>626984</v>
      </c>
      <c r="AG2641" s="25">
        <v>0</v>
      </c>
      <c r="AH2641" s="25">
        <v>702984</v>
      </c>
      <c r="AI2641" s="16" t="s">
        <v>16250</v>
      </c>
    </row>
    <row r="2642" spans="1:35" ht="30" x14ac:dyDescent="0.25">
      <c r="A2642" s="17">
        <v>123201</v>
      </c>
      <c r="B2642" s="18">
        <v>1</v>
      </c>
      <c r="C2642" s="16" t="s">
        <v>73</v>
      </c>
      <c r="D2642" s="21">
        <v>42356</v>
      </c>
      <c r="E2642" s="16" t="s">
        <v>2240</v>
      </c>
      <c r="F2642" s="21">
        <v>43844</v>
      </c>
      <c r="G2642" s="16" t="s">
        <v>75</v>
      </c>
      <c r="H2642" s="26" t="s">
        <v>146</v>
      </c>
      <c r="I2642" s="16" t="s">
        <v>2918</v>
      </c>
      <c r="J2642" s="20" t="s">
        <v>116</v>
      </c>
      <c r="L2642" s="16" t="s">
        <v>116</v>
      </c>
      <c r="M2642" s="26" t="s">
        <v>16249</v>
      </c>
      <c r="N2642" s="26" t="s">
        <v>16248</v>
      </c>
      <c r="O2642" s="16" t="s">
        <v>1139</v>
      </c>
      <c r="P2642" s="26" t="s">
        <v>1140</v>
      </c>
      <c r="T2642" s="22">
        <v>0.01</v>
      </c>
      <c r="W2642" s="20" t="s">
        <v>43</v>
      </c>
      <c r="X2642" s="16" t="s">
        <v>140</v>
      </c>
      <c r="Z2642" s="24" t="s">
        <v>32</v>
      </c>
      <c r="AA2642" s="24" t="s">
        <v>32</v>
      </c>
      <c r="AB2642" s="24" t="s">
        <v>32</v>
      </c>
      <c r="AC2642" s="24" t="s">
        <v>32</v>
      </c>
      <c r="AD2642" s="25">
        <v>15000</v>
      </c>
      <c r="AE2642" s="25">
        <v>0</v>
      </c>
      <c r="AF2642" s="25">
        <v>0</v>
      </c>
      <c r="AG2642" s="25">
        <v>0</v>
      </c>
      <c r="AH2642" s="25">
        <v>15000</v>
      </c>
      <c r="AI2642" s="16" t="s">
        <v>16247</v>
      </c>
    </row>
    <row r="2643" spans="1:35" ht="30" x14ac:dyDescent="0.25">
      <c r="A2643" s="17">
        <v>123206</v>
      </c>
      <c r="B2643" s="18">
        <v>1</v>
      </c>
      <c r="C2643" s="16" t="s">
        <v>73</v>
      </c>
      <c r="D2643" s="21">
        <v>42359</v>
      </c>
      <c r="E2643" s="16" t="s">
        <v>2240</v>
      </c>
      <c r="F2643" s="21">
        <v>43844</v>
      </c>
      <c r="G2643" s="16" t="s">
        <v>142</v>
      </c>
      <c r="H2643" s="26" t="s">
        <v>643</v>
      </c>
      <c r="I2643" s="16" t="s">
        <v>16246</v>
      </c>
      <c r="K2643" s="16" t="s">
        <v>15112</v>
      </c>
      <c r="L2643" s="16" t="s">
        <v>37</v>
      </c>
      <c r="M2643" s="26" t="s">
        <v>16245</v>
      </c>
      <c r="N2643" s="26" t="s">
        <v>2244</v>
      </c>
      <c r="O2643" s="16" t="s">
        <v>1139</v>
      </c>
      <c r="P2643" s="26" t="s">
        <v>1140</v>
      </c>
      <c r="T2643" s="22">
        <v>0.01</v>
      </c>
      <c r="W2643" s="20" t="s">
        <v>43</v>
      </c>
      <c r="X2643" s="16" t="s">
        <v>44</v>
      </c>
      <c r="Z2643" s="24" t="s">
        <v>32</v>
      </c>
      <c r="AA2643" s="24" t="s">
        <v>32</v>
      </c>
      <c r="AB2643" s="24" t="s">
        <v>32</v>
      </c>
      <c r="AC2643" s="24" t="s">
        <v>32</v>
      </c>
      <c r="AD2643" s="25">
        <v>15000</v>
      </c>
      <c r="AE2643" s="25">
        <v>0</v>
      </c>
      <c r="AF2643" s="25">
        <v>0</v>
      </c>
      <c r="AG2643" s="25">
        <v>0</v>
      </c>
      <c r="AH2643" s="25">
        <v>15000</v>
      </c>
      <c r="AI2643" s="16" t="s">
        <v>16244</v>
      </c>
    </row>
    <row r="2644" spans="1:35" ht="30" x14ac:dyDescent="0.25">
      <c r="A2644" s="17">
        <v>123207</v>
      </c>
      <c r="B2644" s="18">
        <v>3</v>
      </c>
      <c r="C2644" s="16" t="s">
        <v>73</v>
      </c>
      <c r="D2644" s="21">
        <v>42359</v>
      </c>
      <c r="E2644" s="16" t="s">
        <v>2240</v>
      </c>
      <c r="F2644" s="21">
        <v>43844</v>
      </c>
      <c r="G2644" s="16" t="s">
        <v>142</v>
      </c>
      <c r="H2644" s="26" t="s">
        <v>98</v>
      </c>
      <c r="I2644" s="16" t="s">
        <v>16243</v>
      </c>
      <c r="K2644" s="16" t="s">
        <v>2556</v>
      </c>
      <c r="L2644" s="16" t="s">
        <v>37</v>
      </c>
      <c r="M2644" s="26" t="s">
        <v>16242</v>
      </c>
      <c r="N2644" s="26" t="s">
        <v>2244</v>
      </c>
      <c r="O2644" s="16" t="s">
        <v>1139</v>
      </c>
      <c r="P2644" s="26" t="s">
        <v>1140</v>
      </c>
      <c r="T2644" s="22">
        <v>0.01</v>
      </c>
      <c r="W2644" s="20" t="s">
        <v>43</v>
      </c>
      <c r="X2644" s="16" t="s">
        <v>44</v>
      </c>
      <c r="Z2644" s="24" t="s">
        <v>32</v>
      </c>
      <c r="AA2644" s="24" t="s">
        <v>32</v>
      </c>
      <c r="AB2644" s="24" t="s">
        <v>32</v>
      </c>
      <c r="AC2644" s="24" t="s">
        <v>32</v>
      </c>
      <c r="AD2644" s="25">
        <v>15000</v>
      </c>
      <c r="AE2644" s="25">
        <v>0</v>
      </c>
      <c r="AF2644" s="25">
        <v>51138</v>
      </c>
      <c r="AG2644" s="25">
        <v>0</v>
      </c>
      <c r="AH2644" s="25">
        <v>66138</v>
      </c>
      <c r="AI2644" s="16" t="s">
        <v>16241</v>
      </c>
    </row>
    <row r="2645" spans="1:35" ht="30" x14ac:dyDescent="0.25">
      <c r="A2645" s="17">
        <v>123208</v>
      </c>
      <c r="B2645" s="18">
        <v>1</v>
      </c>
      <c r="C2645" s="16" t="s">
        <v>73</v>
      </c>
      <c r="D2645" s="21">
        <v>42359</v>
      </c>
      <c r="E2645" s="16" t="s">
        <v>2240</v>
      </c>
      <c r="F2645" s="21">
        <v>43844</v>
      </c>
      <c r="G2645" s="16" t="s">
        <v>142</v>
      </c>
      <c r="H2645" s="26" t="s">
        <v>34</v>
      </c>
      <c r="I2645" s="16" t="s">
        <v>16240</v>
      </c>
      <c r="K2645" s="16" t="s">
        <v>16239</v>
      </c>
      <c r="L2645" s="16" t="s">
        <v>37</v>
      </c>
      <c r="M2645" s="26" t="s">
        <v>16238</v>
      </c>
      <c r="N2645" s="26" t="s">
        <v>16237</v>
      </c>
      <c r="O2645" s="16" t="s">
        <v>1139</v>
      </c>
      <c r="P2645" s="26" t="s">
        <v>1140</v>
      </c>
      <c r="T2645" s="22">
        <v>0.01</v>
      </c>
      <c r="W2645" s="20" t="s">
        <v>43</v>
      </c>
      <c r="X2645" s="16" t="s">
        <v>44</v>
      </c>
      <c r="Z2645" s="24" t="s">
        <v>32</v>
      </c>
      <c r="AA2645" s="24" t="s">
        <v>32</v>
      </c>
      <c r="AB2645" s="24" t="s">
        <v>32</v>
      </c>
      <c r="AC2645" s="24" t="s">
        <v>32</v>
      </c>
      <c r="AD2645" s="25">
        <v>15000</v>
      </c>
      <c r="AE2645" s="25">
        <v>0</v>
      </c>
      <c r="AF2645" s="25">
        <v>341729</v>
      </c>
      <c r="AG2645" s="25">
        <v>0</v>
      </c>
      <c r="AH2645" s="25">
        <v>356729</v>
      </c>
      <c r="AI2645" s="16" t="s">
        <v>16236</v>
      </c>
    </row>
    <row r="2646" spans="1:35" ht="30" x14ac:dyDescent="0.25">
      <c r="A2646" s="17">
        <v>123212</v>
      </c>
      <c r="B2646" s="18">
        <v>4</v>
      </c>
      <c r="C2646" s="16" t="s">
        <v>73</v>
      </c>
      <c r="D2646" s="21">
        <v>42359</v>
      </c>
      <c r="E2646" s="16" t="s">
        <v>2240</v>
      </c>
      <c r="F2646" s="21">
        <v>44302</v>
      </c>
      <c r="G2646" s="16" t="s">
        <v>105</v>
      </c>
      <c r="H2646" s="26" t="s">
        <v>126</v>
      </c>
      <c r="I2646" s="16" t="s">
        <v>2426</v>
      </c>
      <c r="K2646" s="16" t="s">
        <v>2427</v>
      </c>
      <c r="L2646" s="16" t="s">
        <v>37</v>
      </c>
      <c r="M2646" s="26" t="s">
        <v>2428</v>
      </c>
      <c r="N2646" s="26" t="s">
        <v>2244</v>
      </c>
      <c r="O2646" s="16" t="s">
        <v>1139</v>
      </c>
      <c r="P2646" s="26" t="s">
        <v>1140</v>
      </c>
      <c r="T2646" s="22">
        <v>0.01</v>
      </c>
      <c r="W2646" s="20" t="s">
        <v>43</v>
      </c>
      <c r="X2646" s="16" t="s">
        <v>44</v>
      </c>
      <c r="Z2646" s="25">
        <v>0</v>
      </c>
      <c r="AA2646" s="25">
        <v>311854</v>
      </c>
      <c r="AB2646" s="25">
        <v>0</v>
      </c>
      <c r="AC2646" s="25">
        <v>0</v>
      </c>
      <c r="AD2646" s="25">
        <v>15000</v>
      </c>
      <c r="AE2646" s="25">
        <v>311854</v>
      </c>
      <c r="AF2646" s="25">
        <v>0</v>
      </c>
      <c r="AG2646" s="25">
        <v>0</v>
      </c>
      <c r="AH2646" s="25">
        <v>326854</v>
      </c>
    </row>
    <row r="2647" spans="1:35" ht="30" x14ac:dyDescent="0.25">
      <c r="A2647" s="17">
        <v>123216</v>
      </c>
      <c r="B2647" s="18">
        <v>4</v>
      </c>
      <c r="C2647" s="16" t="s">
        <v>73</v>
      </c>
      <c r="D2647" s="21">
        <v>42359</v>
      </c>
      <c r="E2647" s="16" t="s">
        <v>2240</v>
      </c>
      <c r="F2647" s="21">
        <v>43844</v>
      </c>
      <c r="G2647" s="16" t="s">
        <v>142</v>
      </c>
      <c r="H2647" s="26" t="s">
        <v>258</v>
      </c>
      <c r="I2647" s="16" t="s">
        <v>16235</v>
      </c>
      <c r="K2647" s="16" t="s">
        <v>16234</v>
      </c>
      <c r="L2647" s="16" t="s">
        <v>37</v>
      </c>
      <c r="M2647" s="26" t="s">
        <v>16233</v>
      </c>
      <c r="N2647" s="26" t="s">
        <v>2244</v>
      </c>
      <c r="O2647" s="16" t="s">
        <v>1139</v>
      </c>
      <c r="P2647" s="26" t="s">
        <v>1140</v>
      </c>
      <c r="T2647" s="22">
        <v>0.01</v>
      </c>
      <c r="W2647" s="20" t="s">
        <v>43</v>
      </c>
      <c r="X2647" s="16" t="s">
        <v>44</v>
      </c>
      <c r="Z2647" s="24" t="s">
        <v>32</v>
      </c>
      <c r="AA2647" s="24" t="s">
        <v>32</v>
      </c>
      <c r="AB2647" s="24" t="s">
        <v>32</v>
      </c>
      <c r="AC2647" s="24" t="s">
        <v>32</v>
      </c>
      <c r="AD2647" s="25">
        <v>15000</v>
      </c>
      <c r="AE2647" s="25">
        <v>0</v>
      </c>
      <c r="AF2647" s="25">
        <v>0</v>
      </c>
      <c r="AG2647" s="25">
        <v>0</v>
      </c>
      <c r="AH2647" s="25">
        <v>15000</v>
      </c>
      <c r="AI2647" s="16" t="s">
        <v>16232</v>
      </c>
    </row>
    <row r="2648" spans="1:35" ht="30" x14ac:dyDescent="0.25">
      <c r="A2648" s="17">
        <v>123218</v>
      </c>
      <c r="B2648" s="18">
        <v>4</v>
      </c>
      <c r="C2648" s="16" t="s">
        <v>73</v>
      </c>
      <c r="D2648" s="21">
        <v>42359</v>
      </c>
      <c r="E2648" s="16" t="s">
        <v>2240</v>
      </c>
      <c r="F2648" s="21">
        <v>43844</v>
      </c>
      <c r="G2648" s="16" t="s">
        <v>142</v>
      </c>
      <c r="H2648" s="26" t="s">
        <v>126</v>
      </c>
      <c r="I2648" s="16" t="s">
        <v>16231</v>
      </c>
      <c r="K2648" s="16" t="s">
        <v>11277</v>
      </c>
      <c r="L2648" s="16" t="s">
        <v>37</v>
      </c>
      <c r="M2648" s="26" t="s">
        <v>16230</v>
      </c>
      <c r="N2648" s="26" t="s">
        <v>2244</v>
      </c>
      <c r="O2648" s="16" t="s">
        <v>1139</v>
      </c>
      <c r="P2648" s="26" t="s">
        <v>1140</v>
      </c>
      <c r="T2648" s="22">
        <v>0.01</v>
      </c>
      <c r="W2648" s="20" t="s">
        <v>43</v>
      </c>
      <c r="X2648" s="16" t="s">
        <v>140</v>
      </c>
      <c r="Z2648" s="24" t="s">
        <v>32</v>
      </c>
      <c r="AA2648" s="24" t="s">
        <v>32</v>
      </c>
      <c r="AB2648" s="24" t="s">
        <v>32</v>
      </c>
      <c r="AC2648" s="24" t="s">
        <v>32</v>
      </c>
      <c r="AD2648" s="25">
        <v>15000</v>
      </c>
      <c r="AE2648" s="25">
        <v>0</v>
      </c>
      <c r="AF2648" s="25">
        <v>26646</v>
      </c>
      <c r="AG2648" s="25">
        <v>0</v>
      </c>
      <c r="AH2648" s="25">
        <v>41646</v>
      </c>
      <c r="AI2648" s="16" t="s">
        <v>16229</v>
      </c>
    </row>
    <row r="2649" spans="1:35" ht="30" x14ac:dyDescent="0.25">
      <c r="A2649" s="17">
        <v>123221</v>
      </c>
      <c r="B2649" s="18">
        <v>3</v>
      </c>
      <c r="C2649" s="16" t="s">
        <v>73</v>
      </c>
      <c r="D2649" s="21">
        <v>42359</v>
      </c>
      <c r="E2649" s="16" t="s">
        <v>2240</v>
      </c>
      <c r="F2649" s="21">
        <v>43844</v>
      </c>
      <c r="G2649" s="16" t="s">
        <v>142</v>
      </c>
      <c r="H2649" s="26" t="s">
        <v>98</v>
      </c>
      <c r="I2649" s="16" t="s">
        <v>2429</v>
      </c>
      <c r="K2649" s="16" t="s">
        <v>2430</v>
      </c>
      <c r="L2649" s="16" t="s">
        <v>37</v>
      </c>
      <c r="M2649" s="26" t="s">
        <v>2431</v>
      </c>
      <c r="N2649" s="26" t="s">
        <v>2244</v>
      </c>
      <c r="O2649" s="16" t="s">
        <v>1139</v>
      </c>
      <c r="P2649" s="26" t="s">
        <v>1140</v>
      </c>
      <c r="T2649" s="22">
        <v>0.01</v>
      </c>
      <c r="W2649" s="20" t="s">
        <v>43</v>
      </c>
      <c r="X2649" s="16" t="s">
        <v>44</v>
      </c>
      <c r="Z2649" s="25">
        <v>0</v>
      </c>
      <c r="AA2649" s="25">
        <v>0</v>
      </c>
      <c r="AB2649" s="25">
        <v>167112</v>
      </c>
      <c r="AC2649" s="25">
        <v>0</v>
      </c>
      <c r="AD2649" s="25">
        <v>15000</v>
      </c>
      <c r="AE2649" s="25">
        <v>0</v>
      </c>
      <c r="AF2649" s="25">
        <v>406058</v>
      </c>
      <c r="AG2649" s="25">
        <v>0</v>
      </c>
      <c r="AH2649" s="25">
        <v>421058</v>
      </c>
      <c r="AI2649" s="16" t="s">
        <v>2432</v>
      </c>
    </row>
    <row r="2650" spans="1:35" ht="30" x14ac:dyDescent="0.25">
      <c r="A2650" s="17">
        <v>123222</v>
      </c>
      <c r="B2650" s="18">
        <v>4</v>
      </c>
      <c r="C2650" s="16" t="s">
        <v>73</v>
      </c>
      <c r="D2650" s="21">
        <v>42359</v>
      </c>
      <c r="E2650" s="16" t="s">
        <v>2240</v>
      </c>
      <c r="F2650" s="21">
        <v>43844</v>
      </c>
      <c r="G2650" s="16" t="s">
        <v>142</v>
      </c>
      <c r="H2650" s="26" t="s">
        <v>126</v>
      </c>
      <c r="I2650" s="16" t="s">
        <v>16228</v>
      </c>
      <c r="K2650" s="16" t="s">
        <v>16227</v>
      </c>
      <c r="L2650" s="16" t="s">
        <v>37</v>
      </c>
      <c r="M2650" s="26" t="s">
        <v>16226</v>
      </c>
      <c r="N2650" s="26" t="s">
        <v>2244</v>
      </c>
      <c r="O2650" s="16" t="s">
        <v>1139</v>
      </c>
      <c r="P2650" s="26" t="s">
        <v>1140</v>
      </c>
      <c r="T2650" s="22">
        <v>0.01</v>
      </c>
      <c r="W2650" s="20" t="s">
        <v>43</v>
      </c>
      <c r="X2650" s="16" t="s">
        <v>44</v>
      </c>
      <c r="Z2650" s="24" t="s">
        <v>32</v>
      </c>
      <c r="AA2650" s="24" t="s">
        <v>32</v>
      </c>
      <c r="AB2650" s="24" t="s">
        <v>32</v>
      </c>
      <c r="AC2650" s="24" t="s">
        <v>32</v>
      </c>
      <c r="AD2650" s="25">
        <v>15000</v>
      </c>
      <c r="AE2650" s="25">
        <v>0</v>
      </c>
      <c r="AF2650" s="25">
        <v>0</v>
      </c>
      <c r="AG2650" s="25">
        <v>0</v>
      </c>
      <c r="AH2650" s="25">
        <v>15000</v>
      </c>
    </row>
    <row r="2651" spans="1:35" ht="30" x14ac:dyDescent="0.25">
      <c r="A2651" s="17">
        <v>123225</v>
      </c>
      <c r="B2651" s="18">
        <v>4</v>
      </c>
      <c r="C2651" s="16" t="s">
        <v>73</v>
      </c>
      <c r="D2651" s="21">
        <v>42359</v>
      </c>
      <c r="E2651" s="16" t="s">
        <v>2240</v>
      </c>
      <c r="F2651" s="21">
        <v>43844</v>
      </c>
      <c r="G2651" s="16" t="s">
        <v>142</v>
      </c>
      <c r="H2651" s="26" t="s">
        <v>126</v>
      </c>
      <c r="I2651" s="16" t="s">
        <v>16225</v>
      </c>
      <c r="K2651" s="16" t="s">
        <v>16224</v>
      </c>
      <c r="L2651" s="16" t="s">
        <v>37</v>
      </c>
      <c r="M2651" s="26" t="s">
        <v>16223</v>
      </c>
      <c r="N2651" s="26" t="s">
        <v>2244</v>
      </c>
      <c r="O2651" s="16" t="s">
        <v>1139</v>
      </c>
      <c r="P2651" s="26" t="s">
        <v>1140</v>
      </c>
      <c r="T2651" s="22">
        <v>0.01</v>
      </c>
      <c r="W2651" s="20" t="s">
        <v>43</v>
      </c>
      <c r="X2651" s="16" t="s">
        <v>78</v>
      </c>
      <c r="Z2651" s="24" t="s">
        <v>32</v>
      </c>
      <c r="AA2651" s="24" t="s">
        <v>32</v>
      </c>
      <c r="AB2651" s="24" t="s">
        <v>32</v>
      </c>
      <c r="AC2651" s="24" t="s">
        <v>32</v>
      </c>
      <c r="AD2651" s="25">
        <v>15000</v>
      </c>
      <c r="AE2651" s="25">
        <v>80320</v>
      </c>
      <c r="AF2651" s="25">
        <v>0</v>
      </c>
      <c r="AG2651" s="25">
        <v>0</v>
      </c>
      <c r="AH2651" s="25">
        <v>95320</v>
      </c>
    </row>
    <row r="2652" spans="1:35" ht="30" x14ac:dyDescent="0.25">
      <c r="A2652" s="17">
        <v>123228</v>
      </c>
      <c r="B2652" s="18">
        <v>4</v>
      </c>
      <c r="C2652" s="16" t="s">
        <v>73</v>
      </c>
      <c r="D2652" s="21">
        <v>42359</v>
      </c>
      <c r="E2652" s="16" t="s">
        <v>2240</v>
      </c>
      <c r="F2652" s="21">
        <v>43844</v>
      </c>
      <c r="G2652" s="16" t="s">
        <v>142</v>
      </c>
      <c r="H2652" s="26" t="s">
        <v>634</v>
      </c>
      <c r="I2652" s="16" t="s">
        <v>16222</v>
      </c>
      <c r="K2652" s="16" t="s">
        <v>4400</v>
      </c>
      <c r="L2652" s="16" t="s">
        <v>37</v>
      </c>
      <c r="M2652" s="26" t="s">
        <v>16221</v>
      </c>
      <c r="N2652" s="26" t="s">
        <v>2244</v>
      </c>
      <c r="O2652" s="16" t="s">
        <v>1139</v>
      </c>
      <c r="P2652" s="26" t="s">
        <v>1140</v>
      </c>
      <c r="T2652" s="22">
        <v>0.01</v>
      </c>
      <c r="W2652" s="20" t="s">
        <v>43</v>
      </c>
      <c r="X2652" s="16" t="s">
        <v>44</v>
      </c>
      <c r="Z2652" s="24" t="s">
        <v>32</v>
      </c>
      <c r="AA2652" s="24" t="s">
        <v>32</v>
      </c>
      <c r="AB2652" s="24" t="s">
        <v>32</v>
      </c>
      <c r="AC2652" s="24" t="s">
        <v>32</v>
      </c>
      <c r="AD2652" s="25">
        <v>15000</v>
      </c>
      <c r="AE2652" s="25">
        <v>7002.44</v>
      </c>
      <c r="AF2652" s="25">
        <v>0</v>
      </c>
      <c r="AG2652" s="25">
        <v>0</v>
      </c>
      <c r="AH2652" s="25">
        <v>22002.44</v>
      </c>
    </row>
    <row r="2653" spans="1:35" ht="30" x14ac:dyDescent="0.25">
      <c r="A2653" s="17">
        <v>123229</v>
      </c>
      <c r="B2653" s="18">
        <v>2</v>
      </c>
      <c r="C2653" s="16" t="s">
        <v>73</v>
      </c>
      <c r="D2653" s="21">
        <v>42359</v>
      </c>
      <c r="E2653" s="16" t="s">
        <v>2240</v>
      </c>
      <c r="F2653" s="21">
        <v>44062</v>
      </c>
      <c r="G2653" s="16" t="s">
        <v>573</v>
      </c>
      <c r="H2653" s="26" t="s">
        <v>286</v>
      </c>
      <c r="I2653" s="16" t="s">
        <v>16220</v>
      </c>
      <c r="K2653" s="16" t="s">
        <v>16219</v>
      </c>
      <c r="L2653" s="16" t="s">
        <v>37</v>
      </c>
      <c r="M2653" s="26" t="s">
        <v>16218</v>
      </c>
      <c r="N2653" s="26" t="s">
        <v>4539</v>
      </c>
      <c r="O2653" s="16" t="s">
        <v>1139</v>
      </c>
      <c r="P2653" s="26" t="s">
        <v>1140</v>
      </c>
      <c r="T2653" s="22">
        <v>0.01</v>
      </c>
      <c r="W2653" s="20" t="s">
        <v>43</v>
      </c>
      <c r="X2653" s="16" t="s">
        <v>44</v>
      </c>
      <c r="Z2653" s="24" t="s">
        <v>32</v>
      </c>
      <c r="AA2653" s="24" t="s">
        <v>32</v>
      </c>
      <c r="AB2653" s="24" t="s">
        <v>32</v>
      </c>
      <c r="AC2653" s="24" t="s">
        <v>32</v>
      </c>
      <c r="AD2653" s="25">
        <v>15000</v>
      </c>
      <c r="AE2653" s="25">
        <v>0</v>
      </c>
      <c r="AF2653" s="25">
        <v>0</v>
      </c>
      <c r="AG2653" s="25">
        <v>0</v>
      </c>
      <c r="AH2653" s="25">
        <v>15000</v>
      </c>
    </row>
    <row r="2654" spans="1:35" ht="30" x14ac:dyDescent="0.25">
      <c r="A2654" s="17">
        <v>123232</v>
      </c>
      <c r="B2654" s="18">
        <v>4</v>
      </c>
      <c r="C2654" s="16" t="s">
        <v>73</v>
      </c>
      <c r="D2654" s="21">
        <v>42359</v>
      </c>
      <c r="E2654" s="16" t="s">
        <v>2240</v>
      </c>
      <c r="F2654" s="21">
        <v>43860</v>
      </c>
      <c r="G2654" s="16" t="s">
        <v>108</v>
      </c>
      <c r="H2654" s="26" t="s">
        <v>258</v>
      </c>
      <c r="I2654" s="16" t="s">
        <v>16217</v>
      </c>
      <c r="K2654" s="16" t="s">
        <v>14611</v>
      </c>
      <c r="L2654" s="16" t="s">
        <v>37</v>
      </c>
      <c r="M2654" s="26" t="s">
        <v>16216</v>
      </c>
      <c r="N2654" s="26" t="s">
        <v>2244</v>
      </c>
      <c r="O2654" s="16" t="s">
        <v>1139</v>
      </c>
      <c r="P2654" s="26" t="s">
        <v>1140</v>
      </c>
      <c r="T2654" s="22">
        <v>0.01</v>
      </c>
      <c r="W2654" s="20" t="s">
        <v>43</v>
      </c>
      <c r="X2654" s="16" t="s">
        <v>44</v>
      </c>
      <c r="Z2654" s="24" t="s">
        <v>32</v>
      </c>
      <c r="AA2654" s="24" t="s">
        <v>32</v>
      </c>
      <c r="AB2654" s="24" t="s">
        <v>32</v>
      </c>
      <c r="AC2654" s="24" t="s">
        <v>32</v>
      </c>
      <c r="AD2654" s="25">
        <v>15000</v>
      </c>
      <c r="AE2654" s="25">
        <v>0</v>
      </c>
      <c r="AF2654" s="25">
        <v>0</v>
      </c>
      <c r="AG2654" s="25">
        <v>0</v>
      </c>
      <c r="AH2654" s="25">
        <v>15000</v>
      </c>
    </row>
    <row r="2655" spans="1:35" ht="30" x14ac:dyDescent="0.25">
      <c r="A2655" s="17">
        <v>123233</v>
      </c>
      <c r="B2655" s="18">
        <v>4</v>
      </c>
      <c r="C2655" s="16" t="s">
        <v>73</v>
      </c>
      <c r="D2655" s="21">
        <v>42359</v>
      </c>
      <c r="E2655" s="16" t="s">
        <v>2240</v>
      </c>
      <c r="F2655" s="21">
        <v>43860</v>
      </c>
      <c r="G2655" s="16" t="s">
        <v>108</v>
      </c>
      <c r="H2655" s="26" t="s">
        <v>258</v>
      </c>
      <c r="I2655" s="16" t="s">
        <v>16215</v>
      </c>
      <c r="K2655" s="16" t="s">
        <v>16214</v>
      </c>
      <c r="L2655" s="16" t="s">
        <v>37</v>
      </c>
      <c r="M2655" s="26" t="s">
        <v>16213</v>
      </c>
      <c r="N2655" s="26" t="s">
        <v>2244</v>
      </c>
      <c r="O2655" s="16" t="s">
        <v>1139</v>
      </c>
      <c r="P2655" s="26" t="s">
        <v>1140</v>
      </c>
      <c r="T2655" s="22">
        <v>0.01</v>
      </c>
      <c r="W2655" s="20" t="s">
        <v>43</v>
      </c>
      <c r="X2655" s="16" t="s">
        <v>44</v>
      </c>
      <c r="Z2655" s="24" t="s">
        <v>32</v>
      </c>
      <c r="AA2655" s="24" t="s">
        <v>32</v>
      </c>
      <c r="AB2655" s="24" t="s">
        <v>32</v>
      </c>
      <c r="AC2655" s="24" t="s">
        <v>32</v>
      </c>
      <c r="AD2655" s="25">
        <v>15000</v>
      </c>
      <c r="AE2655" s="25">
        <v>0</v>
      </c>
      <c r="AF2655" s="25">
        <v>0</v>
      </c>
      <c r="AG2655" s="25">
        <v>0</v>
      </c>
      <c r="AH2655" s="25">
        <v>15000</v>
      </c>
    </row>
    <row r="2656" spans="1:35" ht="30" x14ac:dyDescent="0.25">
      <c r="A2656" s="17">
        <v>123235</v>
      </c>
      <c r="B2656" s="18">
        <v>1</v>
      </c>
      <c r="C2656" s="16" t="s">
        <v>73</v>
      </c>
      <c r="D2656" s="21">
        <v>42359</v>
      </c>
      <c r="E2656" s="16" t="s">
        <v>2240</v>
      </c>
      <c r="F2656" s="21">
        <v>43844</v>
      </c>
      <c r="G2656" s="16" t="s">
        <v>142</v>
      </c>
      <c r="H2656" s="26" t="s">
        <v>133</v>
      </c>
      <c r="I2656" s="16" t="s">
        <v>16212</v>
      </c>
      <c r="K2656" s="16" t="s">
        <v>16211</v>
      </c>
      <c r="L2656" s="16" t="s">
        <v>37</v>
      </c>
      <c r="M2656" s="26" t="s">
        <v>16210</v>
      </c>
      <c r="N2656" s="26" t="s">
        <v>16209</v>
      </c>
      <c r="O2656" s="16" t="s">
        <v>1139</v>
      </c>
      <c r="P2656" s="26" t="s">
        <v>1140</v>
      </c>
      <c r="T2656" s="22">
        <v>0.01</v>
      </c>
      <c r="W2656" s="20" t="s">
        <v>43</v>
      </c>
      <c r="X2656" s="16" t="s">
        <v>44</v>
      </c>
      <c r="Z2656" s="24" t="s">
        <v>32</v>
      </c>
      <c r="AA2656" s="24" t="s">
        <v>32</v>
      </c>
      <c r="AB2656" s="24" t="s">
        <v>32</v>
      </c>
      <c r="AC2656" s="24" t="s">
        <v>32</v>
      </c>
      <c r="AD2656" s="25">
        <v>15000</v>
      </c>
      <c r="AE2656" s="25">
        <v>0</v>
      </c>
      <c r="AF2656" s="25">
        <v>270653</v>
      </c>
      <c r="AG2656" s="25">
        <v>0</v>
      </c>
      <c r="AH2656" s="25">
        <v>285653</v>
      </c>
      <c r="AI2656" s="16" t="s">
        <v>16208</v>
      </c>
    </row>
    <row r="2657" spans="1:35" ht="30" x14ac:dyDescent="0.25">
      <c r="A2657" s="17">
        <v>123238</v>
      </c>
      <c r="B2657" s="18">
        <v>1</v>
      </c>
      <c r="C2657" s="16" t="s">
        <v>73</v>
      </c>
      <c r="D2657" s="21">
        <v>42359</v>
      </c>
      <c r="E2657" s="16" t="s">
        <v>2240</v>
      </c>
      <c r="F2657" s="21">
        <v>43844</v>
      </c>
      <c r="G2657" s="16" t="s">
        <v>142</v>
      </c>
      <c r="H2657" s="26" t="s">
        <v>643</v>
      </c>
      <c r="I2657" s="16" t="s">
        <v>16207</v>
      </c>
      <c r="K2657" s="16" t="s">
        <v>16206</v>
      </c>
      <c r="L2657" s="16" t="s">
        <v>37</v>
      </c>
      <c r="M2657" s="26" t="s">
        <v>16205</v>
      </c>
      <c r="N2657" s="26" t="s">
        <v>2244</v>
      </c>
      <c r="O2657" s="16" t="s">
        <v>1139</v>
      </c>
      <c r="P2657" s="26" t="s">
        <v>1140</v>
      </c>
      <c r="T2657" s="22">
        <v>0.01</v>
      </c>
      <c r="W2657" s="20" t="s">
        <v>43</v>
      </c>
      <c r="X2657" s="16" t="s">
        <v>44</v>
      </c>
      <c r="Z2657" s="24" t="s">
        <v>32</v>
      </c>
      <c r="AA2657" s="24" t="s">
        <v>32</v>
      </c>
      <c r="AB2657" s="24" t="s">
        <v>32</v>
      </c>
      <c r="AC2657" s="24" t="s">
        <v>32</v>
      </c>
      <c r="AD2657" s="25">
        <v>15000</v>
      </c>
      <c r="AE2657" s="25">
        <v>0</v>
      </c>
      <c r="AF2657" s="25">
        <v>0</v>
      </c>
      <c r="AG2657" s="25">
        <v>0</v>
      </c>
      <c r="AH2657" s="25">
        <v>15000</v>
      </c>
      <c r="AI2657" s="16" t="s">
        <v>16204</v>
      </c>
    </row>
    <row r="2658" spans="1:35" ht="30" x14ac:dyDescent="0.25">
      <c r="A2658" s="17">
        <v>123240</v>
      </c>
      <c r="B2658" s="18">
        <v>4</v>
      </c>
      <c r="C2658" s="16" t="s">
        <v>73</v>
      </c>
      <c r="D2658" s="21">
        <v>42359</v>
      </c>
      <c r="E2658" s="16" t="s">
        <v>2240</v>
      </c>
      <c r="F2658" s="21">
        <v>43844</v>
      </c>
      <c r="G2658" s="16" t="s">
        <v>142</v>
      </c>
      <c r="H2658" s="26" t="s">
        <v>349</v>
      </c>
      <c r="I2658" s="16" t="s">
        <v>16203</v>
      </c>
      <c r="K2658" s="16" t="s">
        <v>16202</v>
      </c>
      <c r="L2658" s="16" t="s">
        <v>37</v>
      </c>
      <c r="M2658" s="26" t="s">
        <v>16201</v>
      </c>
      <c r="N2658" s="26" t="s">
        <v>2244</v>
      </c>
      <c r="O2658" s="16" t="s">
        <v>1139</v>
      </c>
      <c r="P2658" s="26" t="s">
        <v>1140</v>
      </c>
      <c r="T2658" s="22">
        <v>0.01</v>
      </c>
      <c r="W2658" s="20" t="s">
        <v>43</v>
      </c>
      <c r="X2658" s="16" t="s">
        <v>44</v>
      </c>
      <c r="Z2658" s="24" t="s">
        <v>32</v>
      </c>
      <c r="AA2658" s="24" t="s">
        <v>32</v>
      </c>
      <c r="AB2658" s="24" t="s">
        <v>32</v>
      </c>
      <c r="AC2658" s="24" t="s">
        <v>32</v>
      </c>
      <c r="AD2658" s="25">
        <v>15000</v>
      </c>
      <c r="AE2658" s="25">
        <v>0</v>
      </c>
      <c r="AF2658" s="25">
        <v>15000</v>
      </c>
      <c r="AG2658" s="25">
        <v>0</v>
      </c>
      <c r="AH2658" s="25">
        <v>30000</v>
      </c>
      <c r="AI2658" s="16" t="s">
        <v>16200</v>
      </c>
    </row>
    <row r="2659" spans="1:35" ht="30" x14ac:dyDescent="0.25">
      <c r="A2659" s="17">
        <v>123243</v>
      </c>
      <c r="B2659" s="18">
        <v>2</v>
      </c>
      <c r="C2659" s="16" t="s">
        <v>73</v>
      </c>
      <c r="D2659" s="21">
        <v>42359</v>
      </c>
      <c r="E2659" s="16" t="s">
        <v>2240</v>
      </c>
      <c r="F2659" s="21">
        <v>43860</v>
      </c>
      <c r="G2659" s="16" t="s">
        <v>573</v>
      </c>
      <c r="H2659" s="26" t="s">
        <v>286</v>
      </c>
      <c r="I2659" s="16" t="s">
        <v>16199</v>
      </c>
      <c r="K2659" s="16" t="s">
        <v>16198</v>
      </c>
      <c r="L2659" s="16" t="s">
        <v>37</v>
      </c>
      <c r="M2659" s="26" t="s">
        <v>16197</v>
      </c>
      <c r="N2659" s="26" t="s">
        <v>4539</v>
      </c>
      <c r="O2659" s="16" t="s">
        <v>1139</v>
      </c>
      <c r="P2659" s="26" t="s">
        <v>1140</v>
      </c>
      <c r="T2659" s="22">
        <v>0.01</v>
      </c>
      <c r="W2659" s="20" t="s">
        <v>43</v>
      </c>
      <c r="X2659" s="16" t="s">
        <v>44</v>
      </c>
      <c r="Z2659" s="24" t="s">
        <v>32</v>
      </c>
      <c r="AA2659" s="24" t="s">
        <v>32</v>
      </c>
      <c r="AB2659" s="24" t="s">
        <v>32</v>
      </c>
      <c r="AC2659" s="24" t="s">
        <v>32</v>
      </c>
      <c r="AD2659" s="25">
        <v>15000</v>
      </c>
      <c r="AE2659" s="25">
        <v>0</v>
      </c>
      <c r="AF2659" s="25">
        <v>0</v>
      </c>
      <c r="AG2659" s="25">
        <v>0</v>
      </c>
      <c r="AH2659" s="25">
        <v>15000</v>
      </c>
    </row>
    <row r="2660" spans="1:35" ht="30" x14ac:dyDescent="0.25">
      <c r="A2660" s="17">
        <v>123245</v>
      </c>
      <c r="B2660" s="18">
        <v>4</v>
      </c>
      <c r="C2660" s="16" t="s">
        <v>73</v>
      </c>
      <c r="D2660" s="21">
        <v>42359</v>
      </c>
      <c r="E2660" s="16" t="s">
        <v>2240</v>
      </c>
      <c r="F2660" s="21">
        <v>43844</v>
      </c>
      <c r="G2660" s="16" t="s">
        <v>142</v>
      </c>
      <c r="H2660" s="26" t="s">
        <v>126</v>
      </c>
      <c r="I2660" s="16" t="s">
        <v>16196</v>
      </c>
      <c r="K2660" s="16" t="s">
        <v>16195</v>
      </c>
      <c r="L2660" s="16" t="s">
        <v>37</v>
      </c>
      <c r="M2660" s="26" t="s">
        <v>16194</v>
      </c>
      <c r="N2660" s="26" t="s">
        <v>16193</v>
      </c>
      <c r="O2660" s="16" t="s">
        <v>1139</v>
      </c>
      <c r="P2660" s="26" t="s">
        <v>1140</v>
      </c>
      <c r="T2660" s="22">
        <v>0.01</v>
      </c>
      <c r="W2660" s="20" t="s">
        <v>43</v>
      </c>
      <c r="X2660" s="16" t="s">
        <v>44</v>
      </c>
      <c r="Z2660" s="24" t="s">
        <v>32</v>
      </c>
      <c r="AA2660" s="24" t="s">
        <v>32</v>
      </c>
      <c r="AB2660" s="24" t="s">
        <v>32</v>
      </c>
      <c r="AC2660" s="24" t="s">
        <v>32</v>
      </c>
      <c r="AD2660" s="25">
        <v>15000</v>
      </c>
      <c r="AE2660" s="25">
        <v>0</v>
      </c>
      <c r="AF2660" s="25">
        <v>309925</v>
      </c>
      <c r="AG2660" s="25">
        <v>0</v>
      </c>
      <c r="AH2660" s="25">
        <v>324925</v>
      </c>
      <c r="AI2660" s="16" t="s">
        <v>16192</v>
      </c>
    </row>
    <row r="2661" spans="1:35" ht="30" x14ac:dyDescent="0.25">
      <c r="A2661" s="17">
        <v>123246</v>
      </c>
      <c r="B2661" s="18">
        <v>4</v>
      </c>
      <c r="C2661" s="16" t="s">
        <v>73</v>
      </c>
      <c r="D2661" s="21">
        <v>42359</v>
      </c>
      <c r="E2661" s="16" t="s">
        <v>2240</v>
      </c>
      <c r="F2661" s="21">
        <v>43860</v>
      </c>
      <c r="G2661" s="16" t="s">
        <v>108</v>
      </c>
      <c r="H2661" s="26" t="s">
        <v>349</v>
      </c>
      <c r="I2661" s="16" t="s">
        <v>16191</v>
      </c>
      <c r="K2661" s="16" t="s">
        <v>16190</v>
      </c>
      <c r="L2661" s="16" t="s">
        <v>37</v>
      </c>
      <c r="M2661" s="26" t="s">
        <v>16189</v>
      </c>
      <c r="N2661" s="26" t="s">
        <v>2244</v>
      </c>
      <c r="O2661" s="16" t="s">
        <v>1139</v>
      </c>
      <c r="P2661" s="26" t="s">
        <v>1140</v>
      </c>
      <c r="T2661" s="22">
        <v>0.01</v>
      </c>
      <c r="W2661" s="20" t="s">
        <v>43</v>
      </c>
      <c r="X2661" s="16" t="s">
        <v>44</v>
      </c>
      <c r="Z2661" s="24" t="s">
        <v>32</v>
      </c>
      <c r="AA2661" s="24" t="s">
        <v>32</v>
      </c>
      <c r="AB2661" s="24" t="s">
        <v>32</v>
      </c>
      <c r="AC2661" s="24" t="s">
        <v>32</v>
      </c>
      <c r="AD2661" s="25">
        <v>15000</v>
      </c>
      <c r="AE2661" s="25">
        <v>0</v>
      </c>
      <c r="AF2661" s="25">
        <v>0</v>
      </c>
      <c r="AG2661" s="25">
        <v>0</v>
      </c>
      <c r="AH2661" s="25">
        <v>15000</v>
      </c>
    </row>
    <row r="2662" spans="1:35" ht="30" x14ac:dyDescent="0.25">
      <c r="A2662" s="17">
        <v>123248</v>
      </c>
      <c r="B2662" s="18">
        <v>4</v>
      </c>
      <c r="C2662" s="16" t="s">
        <v>73</v>
      </c>
      <c r="D2662" s="21">
        <v>42359</v>
      </c>
      <c r="E2662" s="16" t="s">
        <v>2240</v>
      </c>
      <c r="F2662" s="21">
        <v>43844</v>
      </c>
      <c r="G2662" s="16" t="s">
        <v>142</v>
      </c>
      <c r="H2662" s="26" t="s">
        <v>126</v>
      </c>
      <c r="I2662" s="16" t="s">
        <v>16188</v>
      </c>
      <c r="K2662" s="16" t="s">
        <v>16187</v>
      </c>
      <c r="L2662" s="16" t="s">
        <v>37</v>
      </c>
      <c r="M2662" s="26" t="s">
        <v>16186</v>
      </c>
      <c r="N2662" s="26" t="s">
        <v>2244</v>
      </c>
      <c r="O2662" s="16" t="s">
        <v>1139</v>
      </c>
      <c r="P2662" s="26" t="s">
        <v>1140</v>
      </c>
      <c r="T2662" s="22">
        <v>0.01</v>
      </c>
      <c r="W2662" s="20" t="s">
        <v>43</v>
      </c>
      <c r="X2662" s="16" t="s">
        <v>44</v>
      </c>
      <c r="Z2662" s="24" t="s">
        <v>32</v>
      </c>
      <c r="AA2662" s="24" t="s">
        <v>32</v>
      </c>
      <c r="AB2662" s="24" t="s">
        <v>32</v>
      </c>
      <c r="AC2662" s="24" t="s">
        <v>32</v>
      </c>
      <c r="AD2662" s="25">
        <v>15000</v>
      </c>
      <c r="AE2662" s="25">
        <v>0</v>
      </c>
      <c r="AF2662" s="25">
        <v>138390</v>
      </c>
      <c r="AG2662" s="25">
        <v>0</v>
      </c>
      <c r="AH2662" s="25">
        <v>153390</v>
      </c>
      <c r="AI2662" s="16" t="s">
        <v>16185</v>
      </c>
    </row>
    <row r="2663" spans="1:35" ht="30" x14ac:dyDescent="0.25">
      <c r="A2663" s="17">
        <v>123249</v>
      </c>
      <c r="B2663" s="18">
        <v>6</v>
      </c>
      <c r="C2663" s="16" t="s">
        <v>73</v>
      </c>
      <c r="D2663" s="21">
        <v>42360</v>
      </c>
      <c r="E2663" s="16" t="s">
        <v>142</v>
      </c>
      <c r="F2663" s="21">
        <v>43419</v>
      </c>
      <c r="G2663" s="16" t="s">
        <v>75</v>
      </c>
      <c r="H2663" s="26" t="s">
        <v>76</v>
      </c>
      <c r="M2663" s="26" t="s">
        <v>16184</v>
      </c>
      <c r="N2663" s="26" t="s">
        <v>16183</v>
      </c>
      <c r="O2663" s="16" t="s">
        <v>151</v>
      </c>
      <c r="P2663" s="26" t="s">
        <v>1347</v>
      </c>
      <c r="T2663" s="23" t="s">
        <v>32</v>
      </c>
      <c r="W2663" s="20" t="s">
        <v>43</v>
      </c>
      <c r="Z2663" s="24" t="s">
        <v>32</v>
      </c>
      <c r="AA2663" s="24" t="s">
        <v>32</v>
      </c>
      <c r="AB2663" s="24" t="s">
        <v>32</v>
      </c>
      <c r="AC2663" s="24" t="s">
        <v>32</v>
      </c>
      <c r="AD2663" s="25">
        <v>4000</v>
      </c>
      <c r="AE2663" s="25">
        <v>0</v>
      </c>
      <c r="AF2663" s="25">
        <v>0</v>
      </c>
      <c r="AG2663" s="25">
        <v>0</v>
      </c>
      <c r="AH2663" s="25">
        <v>4000</v>
      </c>
    </row>
    <row r="2664" spans="1:35" x14ac:dyDescent="0.25">
      <c r="A2664" s="17">
        <v>123250</v>
      </c>
      <c r="B2664" s="18">
        <v>2</v>
      </c>
      <c r="C2664" s="16" t="s">
        <v>73</v>
      </c>
      <c r="D2664" s="21">
        <v>42360</v>
      </c>
      <c r="E2664" s="16" t="s">
        <v>1987</v>
      </c>
      <c r="F2664" s="21">
        <v>42360</v>
      </c>
      <c r="G2664" s="16" t="s">
        <v>1987</v>
      </c>
      <c r="H2664" s="26" t="s">
        <v>212</v>
      </c>
      <c r="L2664" s="16" t="s">
        <v>110</v>
      </c>
      <c r="M2664" s="26" t="s">
        <v>16182</v>
      </c>
      <c r="O2664" s="16" t="s">
        <v>1612</v>
      </c>
      <c r="T2664" s="23" t="s">
        <v>32</v>
      </c>
      <c r="W2664" s="20" t="s">
        <v>43</v>
      </c>
      <c r="Z2664" s="24" t="s">
        <v>32</v>
      </c>
      <c r="AA2664" s="24" t="s">
        <v>32</v>
      </c>
      <c r="AB2664" s="24" t="s">
        <v>32</v>
      </c>
      <c r="AC2664" s="24" t="s">
        <v>32</v>
      </c>
      <c r="AD2664" s="25">
        <v>0</v>
      </c>
      <c r="AE2664" s="25">
        <v>0</v>
      </c>
      <c r="AF2664" s="25">
        <v>27719</v>
      </c>
      <c r="AG2664" s="25">
        <v>0</v>
      </c>
      <c r="AH2664" s="25">
        <v>27719</v>
      </c>
      <c r="AI2664" s="16" t="s">
        <v>16181</v>
      </c>
    </row>
    <row r="2665" spans="1:35" x14ac:dyDescent="0.25">
      <c r="A2665" s="17">
        <v>123252.01</v>
      </c>
      <c r="B2665" s="18">
        <v>4</v>
      </c>
      <c r="C2665" s="16" t="s">
        <v>73</v>
      </c>
      <c r="D2665" s="21">
        <v>44302</v>
      </c>
      <c r="E2665" s="16" t="s">
        <v>176</v>
      </c>
      <c r="F2665" s="21">
        <v>44363</v>
      </c>
      <c r="G2665" s="16" t="s">
        <v>75</v>
      </c>
      <c r="H2665" s="26" t="s">
        <v>258</v>
      </c>
      <c r="I2665" s="16" t="s">
        <v>608</v>
      </c>
      <c r="J2665" s="20" t="s">
        <v>116</v>
      </c>
      <c r="L2665" s="16" t="s">
        <v>116</v>
      </c>
      <c r="M2665" s="26" t="s">
        <v>2433</v>
      </c>
      <c r="O2665" s="16" t="s">
        <v>179</v>
      </c>
      <c r="P2665" s="26" t="s">
        <v>79</v>
      </c>
      <c r="R2665" s="16" t="s">
        <v>41</v>
      </c>
      <c r="S2665" s="16" t="s">
        <v>84</v>
      </c>
      <c r="T2665" s="22">
        <v>0.43</v>
      </c>
      <c r="W2665" s="20" t="s">
        <v>43</v>
      </c>
      <c r="X2665" s="16" t="s">
        <v>140</v>
      </c>
      <c r="Y2665" s="26" t="s">
        <v>2434</v>
      </c>
      <c r="Z2665" s="25">
        <v>0</v>
      </c>
      <c r="AA2665" s="25">
        <v>0</v>
      </c>
      <c r="AB2665" s="25">
        <v>51000</v>
      </c>
      <c r="AC2665" s="25">
        <v>0</v>
      </c>
      <c r="AD2665" s="25">
        <v>0</v>
      </c>
      <c r="AE2665" s="25">
        <v>0</v>
      </c>
      <c r="AF2665" s="25">
        <v>51000</v>
      </c>
      <c r="AG2665" s="25">
        <v>0</v>
      </c>
      <c r="AH2665" s="25">
        <v>51000</v>
      </c>
      <c r="AI2665" s="16" t="s">
        <v>2435</v>
      </c>
    </row>
    <row r="2666" spans="1:35" ht="30" x14ac:dyDescent="0.25">
      <c r="A2666" s="17">
        <v>123255</v>
      </c>
      <c r="B2666" s="18">
        <v>3</v>
      </c>
      <c r="C2666" s="16" t="s">
        <v>73</v>
      </c>
      <c r="D2666" s="21">
        <v>42373</v>
      </c>
      <c r="E2666" s="16" t="s">
        <v>2240</v>
      </c>
      <c r="F2666" s="21">
        <v>43844</v>
      </c>
      <c r="G2666" s="16" t="s">
        <v>142</v>
      </c>
      <c r="H2666" s="26" t="s">
        <v>98</v>
      </c>
      <c r="I2666" s="16" t="s">
        <v>16180</v>
      </c>
      <c r="K2666" s="16" t="s">
        <v>16179</v>
      </c>
      <c r="L2666" s="16" t="s">
        <v>37</v>
      </c>
      <c r="M2666" s="26" t="s">
        <v>16178</v>
      </c>
      <c r="N2666" s="26" t="s">
        <v>16177</v>
      </c>
      <c r="O2666" s="16" t="s">
        <v>1139</v>
      </c>
      <c r="P2666" s="26" t="s">
        <v>1140</v>
      </c>
      <c r="T2666" s="22">
        <v>0.01</v>
      </c>
      <c r="W2666" s="20" t="s">
        <v>43</v>
      </c>
      <c r="X2666" s="16" t="s">
        <v>78</v>
      </c>
      <c r="Z2666" s="24" t="s">
        <v>32</v>
      </c>
      <c r="AA2666" s="24" t="s">
        <v>32</v>
      </c>
      <c r="AB2666" s="24" t="s">
        <v>32</v>
      </c>
      <c r="AC2666" s="24" t="s">
        <v>32</v>
      </c>
      <c r="AD2666" s="25">
        <v>15000</v>
      </c>
      <c r="AE2666" s="25">
        <v>0</v>
      </c>
      <c r="AF2666" s="25">
        <v>10094</v>
      </c>
      <c r="AG2666" s="25">
        <v>0</v>
      </c>
      <c r="AH2666" s="25">
        <v>25094</v>
      </c>
      <c r="AI2666" s="16" t="s">
        <v>16176</v>
      </c>
    </row>
    <row r="2667" spans="1:35" x14ac:dyDescent="0.25">
      <c r="A2667" s="17">
        <v>123256</v>
      </c>
      <c r="B2667" s="18">
        <v>3</v>
      </c>
      <c r="C2667" s="16" t="s">
        <v>73</v>
      </c>
      <c r="D2667" s="21">
        <v>42374</v>
      </c>
      <c r="E2667" s="16" t="s">
        <v>33</v>
      </c>
      <c r="F2667" s="21">
        <v>44097</v>
      </c>
      <c r="G2667" s="16" t="s">
        <v>56</v>
      </c>
      <c r="H2667" s="26" t="s">
        <v>346</v>
      </c>
      <c r="I2667" s="16" t="s">
        <v>16175</v>
      </c>
      <c r="K2667" s="16" t="s">
        <v>16174</v>
      </c>
      <c r="L2667" s="16" t="s">
        <v>37</v>
      </c>
      <c r="M2667" s="26" t="s">
        <v>16173</v>
      </c>
      <c r="O2667" s="16" t="s">
        <v>39</v>
      </c>
      <c r="P2667" s="26" t="s">
        <v>40</v>
      </c>
      <c r="R2667" s="16" t="s">
        <v>41</v>
      </c>
      <c r="S2667" s="16" t="s">
        <v>42</v>
      </c>
      <c r="T2667" s="22">
        <v>0</v>
      </c>
      <c r="W2667" s="20" t="s">
        <v>43</v>
      </c>
      <c r="X2667" s="16" t="s">
        <v>44</v>
      </c>
      <c r="Z2667" s="24" t="s">
        <v>32</v>
      </c>
      <c r="AA2667" s="24" t="s">
        <v>32</v>
      </c>
      <c r="AB2667" s="24" t="s">
        <v>32</v>
      </c>
      <c r="AC2667" s="24" t="s">
        <v>32</v>
      </c>
      <c r="AD2667" s="24" t="s">
        <v>32</v>
      </c>
      <c r="AE2667" s="24" t="s">
        <v>32</v>
      </c>
      <c r="AF2667" s="24" t="s">
        <v>32</v>
      </c>
      <c r="AG2667" s="24" t="s">
        <v>32</v>
      </c>
      <c r="AH2667" s="24" t="s">
        <v>32</v>
      </c>
      <c r="AI2667" s="16" t="s">
        <v>16172</v>
      </c>
    </row>
    <row r="2668" spans="1:35" x14ac:dyDescent="0.25">
      <c r="A2668" s="17">
        <v>123260</v>
      </c>
      <c r="B2668" s="18">
        <v>3</v>
      </c>
      <c r="C2668" s="16" t="s">
        <v>73</v>
      </c>
      <c r="D2668" s="21">
        <v>42374</v>
      </c>
      <c r="E2668" s="16" t="s">
        <v>33</v>
      </c>
      <c r="F2668" s="21">
        <v>44097</v>
      </c>
      <c r="G2668" s="16" t="s">
        <v>56</v>
      </c>
      <c r="H2668" s="26" t="s">
        <v>346</v>
      </c>
      <c r="I2668" s="16" t="s">
        <v>16171</v>
      </c>
      <c r="K2668" s="16" t="s">
        <v>16170</v>
      </c>
      <c r="L2668" s="16" t="s">
        <v>37</v>
      </c>
      <c r="M2668" s="26" t="s">
        <v>16169</v>
      </c>
      <c r="O2668" s="16" t="s">
        <v>39</v>
      </c>
      <c r="P2668" s="26" t="s">
        <v>40</v>
      </c>
      <c r="R2668" s="16" t="s">
        <v>41</v>
      </c>
      <c r="S2668" s="16" t="s">
        <v>42</v>
      </c>
      <c r="T2668" s="22">
        <v>0</v>
      </c>
      <c r="W2668" s="20" t="s">
        <v>43</v>
      </c>
      <c r="X2668" s="16" t="s">
        <v>44</v>
      </c>
      <c r="Z2668" s="24" t="s">
        <v>32</v>
      </c>
      <c r="AA2668" s="24" t="s">
        <v>32</v>
      </c>
      <c r="AB2668" s="24" t="s">
        <v>32</v>
      </c>
      <c r="AC2668" s="24" t="s">
        <v>32</v>
      </c>
      <c r="AD2668" s="24" t="s">
        <v>32</v>
      </c>
      <c r="AE2668" s="24" t="s">
        <v>32</v>
      </c>
      <c r="AF2668" s="24" t="s">
        <v>32</v>
      </c>
      <c r="AG2668" s="24" t="s">
        <v>32</v>
      </c>
      <c r="AH2668" s="24" t="s">
        <v>32</v>
      </c>
      <c r="AI2668" s="16" t="s">
        <v>16168</v>
      </c>
    </row>
    <row r="2669" spans="1:35" x14ac:dyDescent="0.25">
      <c r="A2669" s="17">
        <v>123261</v>
      </c>
      <c r="B2669" s="18">
        <v>3</v>
      </c>
      <c r="C2669" s="16" t="s">
        <v>73</v>
      </c>
      <c r="D2669" s="21">
        <v>42374</v>
      </c>
      <c r="E2669" s="16" t="s">
        <v>33</v>
      </c>
      <c r="F2669" s="21">
        <v>44097</v>
      </c>
      <c r="G2669" s="16" t="s">
        <v>56</v>
      </c>
      <c r="H2669" s="26" t="s">
        <v>346</v>
      </c>
      <c r="I2669" s="16" t="s">
        <v>5873</v>
      </c>
      <c r="K2669" s="16" t="s">
        <v>16167</v>
      </c>
      <c r="L2669" s="16" t="s">
        <v>37</v>
      </c>
      <c r="M2669" s="26" t="s">
        <v>16166</v>
      </c>
      <c r="O2669" s="16" t="s">
        <v>39</v>
      </c>
      <c r="P2669" s="26" t="s">
        <v>40</v>
      </c>
      <c r="R2669" s="16" t="s">
        <v>41</v>
      </c>
      <c r="S2669" s="16" t="s">
        <v>42</v>
      </c>
      <c r="T2669" s="22">
        <v>0</v>
      </c>
      <c r="W2669" s="20" t="s">
        <v>43</v>
      </c>
      <c r="X2669" s="16" t="s">
        <v>44</v>
      </c>
      <c r="Z2669" s="24" t="s">
        <v>32</v>
      </c>
      <c r="AA2669" s="24" t="s">
        <v>32</v>
      </c>
      <c r="AB2669" s="24" t="s">
        <v>32</v>
      </c>
      <c r="AC2669" s="24" t="s">
        <v>32</v>
      </c>
      <c r="AD2669" s="24" t="s">
        <v>32</v>
      </c>
      <c r="AE2669" s="24" t="s">
        <v>32</v>
      </c>
      <c r="AF2669" s="24" t="s">
        <v>32</v>
      </c>
      <c r="AG2669" s="24" t="s">
        <v>32</v>
      </c>
      <c r="AH2669" s="24" t="s">
        <v>32</v>
      </c>
      <c r="AI2669" s="16" t="s">
        <v>16165</v>
      </c>
    </row>
    <row r="2670" spans="1:35" x14ac:dyDescent="0.25">
      <c r="A2670" s="17">
        <v>123265</v>
      </c>
      <c r="B2670" s="18">
        <v>3</v>
      </c>
      <c r="C2670" s="16" t="s">
        <v>73</v>
      </c>
      <c r="D2670" s="21">
        <v>42374</v>
      </c>
      <c r="E2670" s="16" t="s">
        <v>33</v>
      </c>
      <c r="F2670" s="21">
        <v>44301</v>
      </c>
      <c r="G2670" s="16" t="s">
        <v>56</v>
      </c>
      <c r="H2670" s="26" t="s">
        <v>788</v>
      </c>
      <c r="I2670" s="16" t="s">
        <v>16164</v>
      </c>
      <c r="K2670" s="16" t="s">
        <v>16163</v>
      </c>
      <c r="L2670" s="16" t="s">
        <v>37</v>
      </c>
      <c r="M2670" s="26" t="s">
        <v>16162</v>
      </c>
      <c r="O2670" s="16" t="s">
        <v>39</v>
      </c>
      <c r="P2670" s="26" t="s">
        <v>40</v>
      </c>
      <c r="R2670" s="16" t="s">
        <v>41</v>
      </c>
      <c r="S2670" s="16" t="s">
        <v>42</v>
      </c>
      <c r="T2670" s="22">
        <v>0</v>
      </c>
      <c r="W2670" s="20" t="s">
        <v>43</v>
      </c>
      <c r="X2670" s="16" t="s">
        <v>44</v>
      </c>
      <c r="Y2670" s="26" t="s">
        <v>16161</v>
      </c>
      <c r="Z2670" s="24" t="s">
        <v>32</v>
      </c>
      <c r="AA2670" s="24" t="s">
        <v>32</v>
      </c>
      <c r="AB2670" s="24" t="s">
        <v>32</v>
      </c>
      <c r="AC2670" s="24" t="s">
        <v>32</v>
      </c>
      <c r="AD2670" s="24" t="s">
        <v>32</v>
      </c>
      <c r="AE2670" s="24" t="s">
        <v>32</v>
      </c>
      <c r="AF2670" s="24" t="s">
        <v>32</v>
      </c>
      <c r="AG2670" s="24" t="s">
        <v>32</v>
      </c>
      <c r="AH2670" s="24" t="s">
        <v>32</v>
      </c>
      <c r="AI2670" s="16" t="s">
        <v>16160</v>
      </c>
    </row>
    <row r="2671" spans="1:35" x14ac:dyDescent="0.25">
      <c r="A2671" s="17">
        <v>123272</v>
      </c>
      <c r="B2671" s="18">
        <v>6</v>
      </c>
      <c r="C2671" s="16" t="s">
        <v>73</v>
      </c>
      <c r="D2671" s="21">
        <v>42376</v>
      </c>
      <c r="E2671" s="16" t="s">
        <v>142</v>
      </c>
      <c r="F2671" s="21">
        <v>43419</v>
      </c>
      <c r="G2671" s="16" t="s">
        <v>75</v>
      </c>
      <c r="H2671" s="26" t="s">
        <v>76</v>
      </c>
      <c r="M2671" s="26" t="s">
        <v>16159</v>
      </c>
      <c r="N2671" s="26" t="s">
        <v>16158</v>
      </c>
      <c r="O2671" s="16" t="s">
        <v>78</v>
      </c>
      <c r="P2671" s="26" t="s">
        <v>198</v>
      </c>
      <c r="T2671" s="23" t="s">
        <v>32</v>
      </c>
      <c r="W2671" s="20" t="s">
        <v>43</v>
      </c>
      <c r="Z2671" s="24" t="s">
        <v>32</v>
      </c>
      <c r="AA2671" s="24" t="s">
        <v>32</v>
      </c>
      <c r="AB2671" s="24" t="s">
        <v>32</v>
      </c>
      <c r="AC2671" s="24" t="s">
        <v>32</v>
      </c>
      <c r="AD2671" s="25">
        <v>0</v>
      </c>
      <c r="AE2671" s="25">
        <v>0</v>
      </c>
      <c r="AF2671" s="25">
        <v>6278719</v>
      </c>
      <c r="AG2671" s="25">
        <v>0</v>
      </c>
      <c r="AH2671" s="25">
        <v>6278719</v>
      </c>
      <c r="AI2671" s="16" t="s">
        <v>16157</v>
      </c>
    </row>
    <row r="2672" spans="1:35" x14ac:dyDescent="0.25">
      <c r="A2672" s="17">
        <v>123289</v>
      </c>
      <c r="B2672" s="18">
        <v>6</v>
      </c>
      <c r="C2672" s="16" t="s">
        <v>73</v>
      </c>
      <c r="D2672" s="21">
        <v>42394</v>
      </c>
      <c r="E2672" s="16" t="s">
        <v>1987</v>
      </c>
      <c r="F2672" s="21">
        <v>42394</v>
      </c>
      <c r="G2672" s="16" t="s">
        <v>1987</v>
      </c>
      <c r="H2672" s="26" t="s">
        <v>76</v>
      </c>
      <c r="L2672" s="16" t="s">
        <v>110</v>
      </c>
      <c r="M2672" s="26" t="s">
        <v>16156</v>
      </c>
      <c r="O2672" s="16" t="s">
        <v>1612</v>
      </c>
      <c r="T2672" s="23" t="s">
        <v>32</v>
      </c>
      <c r="W2672" s="20" t="s">
        <v>43</v>
      </c>
      <c r="Z2672" s="24" t="s">
        <v>32</v>
      </c>
      <c r="AA2672" s="24" t="s">
        <v>32</v>
      </c>
      <c r="AB2672" s="24" t="s">
        <v>32</v>
      </c>
      <c r="AC2672" s="24" t="s">
        <v>32</v>
      </c>
      <c r="AD2672" s="25">
        <v>0</v>
      </c>
      <c r="AE2672" s="25">
        <v>0</v>
      </c>
      <c r="AF2672" s="25">
        <v>72639.929999999993</v>
      </c>
      <c r="AG2672" s="25">
        <v>0</v>
      </c>
      <c r="AH2672" s="25">
        <v>72639.929999999993</v>
      </c>
      <c r="AI2672" s="16" t="s">
        <v>16155</v>
      </c>
    </row>
    <row r="2673" spans="1:35" x14ac:dyDescent="0.25">
      <c r="A2673" s="17">
        <v>123295</v>
      </c>
      <c r="B2673" s="18">
        <v>2</v>
      </c>
      <c r="C2673" s="16" t="s">
        <v>474</v>
      </c>
      <c r="D2673" s="21">
        <v>42397</v>
      </c>
      <c r="E2673" s="16" t="s">
        <v>142</v>
      </c>
      <c r="F2673" s="21">
        <v>43783</v>
      </c>
      <c r="G2673" s="16" t="s">
        <v>32</v>
      </c>
      <c r="H2673" s="26" t="s">
        <v>380</v>
      </c>
      <c r="I2673" s="16" t="s">
        <v>16154</v>
      </c>
      <c r="K2673" s="16" t="s">
        <v>16153</v>
      </c>
      <c r="L2673" s="16" t="s">
        <v>37</v>
      </c>
      <c r="M2673" s="26" t="s">
        <v>16152</v>
      </c>
      <c r="O2673" s="16" t="s">
        <v>179</v>
      </c>
      <c r="P2673" s="26" t="s">
        <v>79</v>
      </c>
      <c r="R2673" s="16" t="s">
        <v>41</v>
      </c>
      <c r="S2673" s="16" t="s">
        <v>84</v>
      </c>
      <c r="T2673" s="22">
        <v>0</v>
      </c>
      <c r="U2673" s="21">
        <v>43441</v>
      </c>
      <c r="W2673" s="20" t="s">
        <v>43</v>
      </c>
      <c r="X2673" s="16" t="s">
        <v>44</v>
      </c>
      <c r="Y2673" s="26" t="s">
        <v>16151</v>
      </c>
      <c r="Z2673" s="24" t="s">
        <v>32</v>
      </c>
      <c r="AA2673" s="24" t="s">
        <v>32</v>
      </c>
      <c r="AB2673" s="24" t="s">
        <v>32</v>
      </c>
      <c r="AC2673" s="24" t="s">
        <v>32</v>
      </c>
      <c r="AD2673" s="25">
        <v>0</v>
      </c>
      <c r="AE2673" s="25">
        <v>0</v>
      </c>
      <c r="AF2673" s="25">
        <v>978127</v>
      </c>
      <c r="AG2673" s="25">
        <v>0</v>
      </c>
      <c r="AH2673" s="25">
        <v>978127</v>
      </c>
      <c r="AI2673" s="16" t="s">
        <v>16150</v>
      </c>
    </row>
    <row r="2674" spans="1:35" x14ac:dyDescent="0.25">
      <c r="A2674" s="17">
        <v>123296</v>
      </c>
      <c r="B2674" s="18">
        <v>2</v>
      </c>
      <c r="C2674" s="16" t="s">
        <v>474</v>
      </c>
      <c r="D2674" s="21">
        <v>42397</v>
      </c>
      <c r="E2674" s="16" t="s">
        <v>142</v>
      </c>
      <c r="F2674" s="21">
        <v>44175</v>
      </c>
      <c r="G2674" s="16" t="s">
        <v>32</v>
      </c>
      <c r="H2674" s="26" t="s">
        <v>244</v>
      </c>
      <c r="I2674" s="16" t="s">
        <v>159</v>
      </c>
      <c r="J2674" s="20" t="s">
        <v>148</v>
      </c>
      <c r="L2674" s="16" t="s">
        <v>149</v>
      </c>
      <c r="M2674" s="26" t="s">
        <v>16149</v>
      </c>
      <c r="O2674" s="16" t="s">
        <v>179</v>
      </c>
      <c r="P2674" s="26" t="s">
        <v>79</v>
      </c>
      <c r="R2674" s="16" t="s">
        <v>41</v>
      </c>
      <c r="S2674" s="16" t="s">
        <v>84</v>
      </c>
      <c r="T2674" s="22">
        <v>7.0000000000000007E-2</v>
      </c>
      <c r="U2674" s="21">
        <v>43812</v>
      </c>
      <c r="W2674" s="20" t="s">
        <v>43</v>
      </c>
      <c r="X2674" s="16" t="s">
        <v>454</v>
      </c>
      <c r="Y2674" s="26" t="s">
        <v>16148</v>
      </c>
      <c r="Z2674" s="24" t="s">
        <v>32</v>
      </c>
      <c r="AA2674" s="24" t="s">
        <v>32</v>
      </c>
      <c r="AB2674" s="24" t="s">
        <v>32</v>
      </c>
      <c r="AC2674" s="24" t="s">
        <v>32</v>
      </c>
      <c r="AD2674" s="25">
        <v>0</v>
      </c>
      <c r="AE2674" s="25">
        <v>0</v>
      </c>
      <c r="AF2674" s="25">
        <v>1294725</v>
      </c>
      <c r="AG2674" s="25">
        <v>0</v>
      </c>
      <c r="AH2674" s="25">
        <v>1294725</v>
      </c>
      <c r="AI2674" s="16" t="s">
        <v>16147</v>
      </c>
    </row>
    <row r="2675" spans="1:35" ht="30" x14ac:dyDescent="0.25">
      <c r="A2675" s="17">
        <v>123297</v>
      </c>
      <c r="B2675" s="18">
        <v>3</v>
      </c>
      <c r="C2675" s="16" t="s">
        <v>73</v>
      </c>
      <c r="D2675" s="21">
        <v>42397</v>
      </c>
      <c r="E2675" s="16" t="s">
        <v>1429</v>
      </c>
      <c r="F2675" s="21">
        <v>44215</v>
      </c>
      <c r="G2675" s="16" t="s">
        <v>832</v>
      </c>
      <c r="H2675" s="26" t="s">
        <v>425</v>
      </c>
      <c r="I2675" s="16" t="s">
        <v>16146</v>
      </c>
      <c r="M2675" s="26" t="s">
        <v>16145</v>
      </c>
      <c r="N2675" s="26" t="s">
        <v>16144</v>
      </c>
      <c r="O2675" s="16" t="s">
        <v>60</v>
      </c>
      <c r="P2675" s="26" t="s">
        <v>3298</v>
      </c>
      <c r="R2675" s="16" t="s">
        <v>139</v>
      </c>
      <c r="S2675" s="16" t="s">
        <v>42</v>
      </c>
      <c r="T2675" s="22">
        <v>5.64</v>
      </c>
      <c r="W2675" s="20" t="s">
        <v>43</v>
      </c>
      <c r="X2675" s="16" t="s">
        <v>44</v>
      </c>
      <c r="Z2675" s="24" t="s">
        <v>32</v>
      </c>
      <c r="AA2675" s="24" t="s">
        <v>32</v>
      </c>
      <c r="AB2675" s="24" t="s">
        <v>32</v>
      </c>
      <c r="AC2675" s="24" t="s">
        <v>32</v>
      </c>
      <c r="AD2675" s="25">
        <v>4905</v>
      </c>
      <c r="AE2675" s="25">
        <v>0</v>
      </c>
      <c r="AF2675" s="25">
        <v>350100</v>
      </c>
      <c r="AG2675" s="25">
        <v>0</v>
      </c>
      <c r="AH2675" s="25">
        <v>355005</v>
      </c>
      <c r="AI2675" s="16" t="s">
        <v>16143</v>
      </c>
    </row>
    <row r="2676" spans="1:35" x14ac:dyDescent="0.25">
      <c r="A2676" s="17">
        <v>123298</v>
      </c>
      <c r="B2676" s="18">
        <v>3</v>
      </c>
      <c r="C2676" s="16" t="s">
        <v>73</v>
      </c>
      <c r="D2676" s="21">
        <v>42397</v>
      </c>
      <c r="E2676" s="16" t="s">
        <v>142</v>
      </c>
      <c r="F2676" s="21">
        <v>44364</v>
      </c>
      <c r="G2676" s="16" t="s">
        <v>109</v>
      </c>
      <c r="H2676" s="26" t="s">
        <v>354</v>
      </c>
      <c r="I2676" s="16" t="s">
        <v>9915</v>
      </c>
      <c r="J2676" s="20" t="s">
        <v>116</v>
      </c>
      <c r="L2676" s="16" t="s">
        <v>116</v>
      </c>
      <c r="M2676" s="26" t="s">
        <v>16142</v>
      </c>
      <c r="O2676" s="16" t="s">
        <v>53</v>
      </c>
      <c r="P2676" s="26" t="s">
        <v>79</v>
      </c>
      <c r="R2676" s="16" t="s">
        <v>41</v>
      </c>
      <c r="S2676" s="16" t="s">
        <v>84</v>
      </c>
      <c r="T2676" s="22">
        <v>3.5000000000000003E-2</v>
      </c>
      <c r="U2676" s="21">
        <v>44960</v>
      </c>
      <c r="W2676" s="20" t="s">
        <v>43</v>
      </c>
      <c r="X2676" s="16" t="s">
        <v>78</v>
      </c>
      <c r="Y2676" s="26" t="s">
        <v>16141</v>
      </c>
      <c r="Z2676" s="24" t="s">
        <v>32</v>
      </c>
      <c r="AA2676" s="24" t="s">
        <v>32</v>
      </c>
      <c r="AB2676" s="24" t="s">
        <v>32</v>
      </c>
      <c r="AC2676" s="24" t="s">
        <v>32</v>
      </c>
      <c r="AD2676" s="25">
        <v>50000</v>
      </c>
      <c r="AE2676" s="25">
        <v>0</v>
      </c>
      <c r="AF2676" s="25">
        <v>261000</v>
      </c>
      <c r="AG2676" s="25">
        <v>0</v>
      </c>
      <c r="AH2676" s="25">
        <v>311000</v>
      </c>
      <c r="AI2676" s="16" t="s">
        <v>16140</v>
      </c>
    </row>
    <row r="2677" spans="1:35" ht="30" x14ac:dyDescent="0.25">
      <c r="A2677" s="17">
        <v>123307</v>
      </c>
      <c r="B2677" s="18">
        <v>4</v>
      </c>
      <c r="C2677" s="16" t="s">
        <v>73</v>
      </c>
      <c r="D2677" s="21">
        <v>42398</v>
      </c>
      <c r="E2677" s="16" t="s">
        <v>1884</v>
      </c>
      <c r="F2677" s="21">
        <v>44215</v>
      </c>
      <c r="G2677" s="16" t="s">
        <v>75</v>
      </c>
      <c r="H2677" s="26" t="s">
        <v>301</v>
      </c>
      <c r="M2677" s="26" t="s">
        <v>16139</v>
      </c>
      <c r="N2677" s="26" t="s">
        <v>16138</v>
      </c>
      <c r="O2677" s="16" t="s">
        <v>60</v>
      </c>
      <c r="P2677" s="26" t="s">
        <v>768</v>
      </c>
      <c r="R2677" s="16" t="s">
        <v>139</v>
      </c>
      <c r="S2677" s="16" t="s">
        <v>42</v>
      </c>
      <c r="T2677" s="22">
        <v>1.0900000000000001</v>
      </c>
      <c r="W2677" s="20" t="s">
        <v>43</v>
      </c>
      <c r="X2677" s="16" t="s">
        <v>44</v>
      </c>
      <c r="Z2677" s="24" t="s">
        <v>32</v>
      </c>
      <c r="AA2677" s="24" t="s">
        <v>32</v>
      </c>
      <c r="AB2677" s="24" t="s">
        <v>32</v>
      </c>
      <c r="AC2677" s="24" t="s">
        <v>32</v>
      </c>
      <c r="AD2677" s="25">
        <v>73050</v>
      </c>
      <c r="AE2677" s="25">
        <v>0</v>
      </c>
      <c r="AF2677" s="25">
        <v>249480</v>
      </c>
      <c r="AG2677" s="25">
        <v>0</v>
      </c>
      <c r="AH2677" s="25">
        <v>322530</v>
      </c>
      <c r="AI2677" s="16" t="s">
        <v>16137</v>
      </c>
    </row>
    <row r="2678" spans="1:35" ht="30" x14ac:dyDescent="0.25">
      <c r="A2678" s="17">
        <v>123307.01</v>
      </c>
      <c r="B2678" s="18">
        <v>4</v>
      </c>
      <c r="C2678" s="16" t="s">
        <v>73</v>
      </c>
      <c r="D2678" s="21">
        <v>43634</v>
      </c>
      <c r="E2678" s="16" t="s">
        <v>1409</v>
      </c>
      <c r="F2678" s="21">
        <v>44215</v>
      </c>
      <c r="G2678" s="16" t="s">
        <v>75</v>
      </c>
      <c r="H2678" s="26" t="s">
        <v>301</v>
      </c>
      <c r="M2678" s="26" t="s">
        <v>2436</v>
      </c>
      <c r="N2678" s="26" t="s">
        <v>2437</v>
      </c>
      <c r="O2678" s="16" t="s">
        <v>60</v>
      </c>
      <c r="P2678" s="26" t="s">
        <v>768</v>
      </c>
      <c r="R2678" s="16" t="s">
        <v>139</v>
      </c>
      <c r="S2678" s="16" t="s">
        <v>42</v>
      </c>
      <c r="T2678" s="23" t="s">
        <v>32</v>
      </c>
      <c r="W2678" s="20" t="s">
        <v>43</v>
      </c>
      <c r="Z2678" s="25">
        <v>25000</v>
      </c>
      <c r="AA2678" s="25">
        <v>0</v>
      </c>
      <c r="AB2678" s="25">
        <v>0</v>
      </c>
      <c r="AC2678" s="25">
        <v>0</v>
      </c>
      <c r="AD2678" s="25">
        <v>25000</v>
      </c>
      <c r="AE2678" s="25">
        <v>0</v>
      </c>
      <c r="AF2678" s="25">
        <v>0</v>
      </c>
      <c r="AG2678" s="25">
        <v>0</v>
      </c>
      <c r="AH2678" s="25">
        <v>25000</v>
      </c>
      <c r="AI2678" s="16" t="s">
        <v>2438</v>
      </c>
    </row>
    <row r="2679" spans="1:35" ht="30" x14ac:dyDescent="0.25">
      <c r="A2679" s="17">
        <v>123308</v>
      </c>
      <c r="B2679" s="18">
        <v>4</v>
      </c>
      <c r="C2679" s="16" t="s">
        <v>474</v>
      </c>
      <c r="D2679" s="21">
        <v>42398</v>
      </c>
      <c r="E2679" s="16" t="s">
        <v>1884</v>
      </c>
      <c r="F2679" s="21">
        <v>44328</v>
      </c>
      <c r="G2679" s="16" t="s">
        <v>1409</v>
      </c>
      <c r="H2679" s="26" t="s">
        <v>126</v>
      </c>
      <c r="I2679" s="16" t="s">
        <v>2439</v>
      </c>
      <c r="K2679" s="16" t="s">
        <v>2440</v>
      </c>
      <c r="L2679" s="16" t="s">
        <v>37</v>
      </c>
      <c r="M2679" s="26" t="s">
        <v>2441</v>
      </c>
      <c r="N2679" s="26" t="s">
        <v>2442</v>
      </c>
      <c r="O2679" s="16" t="s">
        <v>60</v>
      </c>
      <c r="P2679" s="26" t="s">
        <v>568</v>
      </c>
      <c r="R2679" s="16" t="s">
        <v>139</v>
      </c>
      <c r="S2679" s="16" t="s">
        <v>192</v>
      </c>
      <c r="T2679" s="22">
        <v>0.5</v>
      </c>
      <c r="W2679" s="20" t="s">
        <v>43</v>
      </c>
      <c r="X2679" s="16" t="s">
        <v>44</v>
      </c>
      <c r="Z2679" s="25">
        <v>0</v>
      </c>
      <c r="AA2679" s="25">
        <v>0</v>
      </c>
      <c r="AB2679" s="25">
        <v>780000</v>
      </c>
      <c r="AC2679" s="25">
        <v>0</v>
      </c>
      <c r="AD2679" s="25">
        <v>473300</v>
      </c>
      <c r="AE2679" s="25">
        <v>0</v>
      </c>
      <c r="AF2679" s="25">
        <v>3234650</v>
      </c>
      <c r="AG2679" s="25">
        <v>0</v>
      </c>
      <c r="AH2679" s="25">
        <v>3707950</v>
      </c>
      <c r="AI2679" s="16" t="s">
        <v>2443</v>
      </c>
    </row>
    <row r="2680" spans="1:35" x14ac:dyDescent="0.25">
      <c r="A2680" s="17">
        <v>123309</v>
      </c>
      <c r="B2680" s="18">
        <v>2</v>
      </c>
      <c r="C2680" s="16" t="s">
        <v>474</v>
      </c>
      <c r="D2680" s="21">
        <v>42401</v>
      </c>
      <c r="E2680" s="16" t="s">
        <v>819</v>
      </c>
      <c r="F2680" s="21">
        <v>44340</v>
      </c>
      <c r="G2680" s="16" t="s">
        <v>1409</v>
      </c>
      <c r="H2680" s="26" t="s">
        <v>431</v>
      </c>
      <c r="I2680" s="16" t="s">
        <v>16136</v>
      </c>
      <c r="K2680" s="16" t="s">
        <v>2694</v>
      </c>
      <c r="L2680" s="16" t="s">
        <v>37</v>
      </c>
      <c r="M2680" s="26" t="s">
        <v>16135</v>
      </c>
      <c r="N2680" s="26" t="s">
        <v>16134</v>
      </c>
      <c r="O2680" s="16" t="s">
        <v>53</v>
      </c>
      <c r="P2680" s="26" t="s">
        <v>40</v>
      </c>
      <c r="R2680" s="16" t="s">
        <v>41</v>
      </c>
      <c r="S2680" s="16" t="s">
        <v>42</v>
      </c>
      <c r="T2680" s="22">
        <v>4.4999999999999998E-2</v>
      </c>
      <c r="W2680" s="20" t="s">
        <v>43</v>
      </c>
      <c r="X2680" s="16" t="s">
        <v>44</v>
      </c>
      <c r="Y2680" s="26" t="s">
        <v>16133</v>
      </c>
      <c r="Z2680" s="24" t="s">
        <v>32</v>
      </c>
      <c r="AA2680" s="24" t="s">
        <v>32</v>
      </c>
      <c r="AB2680" s="24" t="s">
        <v>32</v>
      </c>
      <c r="AC2680" s="24" t="s">
        <v>32</v>
      </c>
      <c r="AD2680" s="25">
        <v>244000</v>
      </c>
      <c r="AE2680" s="25">
        <v>0</v>
      </c>
      <c r="AF2680" s="25">
        <v>1745569</v>
      </c>
      <c r="AG2680" s="25">
        <v>0</v>
      </c>
      <c r="AH2680" s="25">
        <v>1989569</v>
      </c>
      <c r="AI2680" s="16" t="s">
        <v>16132</v>
      </c>
    </row>
    <row r="2681" spans="1:35" ht="30" x14ac:dyDescent="0.25">
      <c r="A2681" s="17">
        <v>123310</v>
      </c>
      <c r="B2681" s="18">
        <v>4</v>
      </c>
      <c r="C2681" s="16" t="s">
        <v>73</v>
      </c>
      <c r="D2681" s="21">
        <v>42401</v>
      </c>
      <c r="E2681" s="16" t="s">
        <v>1884</v>
      </c>
      <c r="F2681" s="21">
        <v>44363</v>
      </c>
      <c r="G2681" s="16" t="s">
        <v>105</v>
      </c>
      <c r="H2681" s="26" t="s">
        <v>126</v>
      </c>
      <c r="I2681" s="16" t="s">
        <v>16131</v>
      </c>
      <c r="K2681" s="16" t="s">
        <v>16130</v>
      </c>
      <c r="L2681" s="16" t="s">
        <v>37</v>
      </c>
      <c r="M2681" s="26" t="s">
        <v>16129</v>
      </c>
      <c r="N2681" s="26" t="s">
        <v>16128</v>
      </c>
      <c r="O2681" s="16" t="s">
        <v>60</v>
      </c>
      <c r="P2681" s="26" t="s">
        <v>67</v>
      </c>
      <c r="T2681" s="22">
        <v>1.1599999999999999</v>
      </c>
      <c r="W2681" s="20" t="s">
        <v>43</v>
      </c>
      <c r="X2681" s="16" t="s">
        <v>1150</v>
      </c>
      <c r="Z2681" s="24" t="s">
        <v>32</v>
      </c>
      <c r="AA2681" s="24" t="s">
        <v>32</v>
      </c>
      <c r="AB2681" s="24" t="s">
        <v>32</v>
      </c>
      <c r="AC2681" s="24" t="s">
        <v>32</v>
      </c>
      <c r="AD2681" s="25">
        <v>300000</v>
      </c>
      <c r="AE2681" s="25">
        <v>0</v>
      </c>
      <c r="AF2681" s="25">
        <v>0</v>
      </c>
      <c r="AG2681" s="25">
        <v>0</v>
      </c>
      <c r="AH2681" s="25">
        <v>300000</v>
      </c>
      <c r="AI2681" s="16" t="s">
        <v>16127</v>
      </c>
    </row>
    <row r="2682" spans="1:35" x14ac:dyDescent="0.25">
      <c r="A2682" s="17">
        <v>123311</v>
      </c>
      <c r="B2682" s="18">
        <v>1</v>
      </c>
      <c r="C2682" s="16" t="s">
        <v>73</v>
      </c>
      <c r="D2682" s="21">
        <v>42401</v>
      </c>
      <c r="E2682" s="16" t="s">
        <v>2261</v>
      </c>
      <c r="F2682" s="21">
        <v>42401</v>
      </c>
      <c r="G2682" s="16" t="s">
        <v>2261</v>
      </c>
      <c r="H2682" s="26" t="s">
        <v>182</v>
      </c>
      <c r="M2682" s="26" t="s">
        <v>16126</v>
      </c>
      <c r="O2682" s="16" t="s">
        <v>1171</v>
      </c>
      <c r="P2682" s="26" t="s">
        <v>1062</v>
      </c>
      <c r="T2682" s="23" t="s">
        <v>32</v>
      </c>
      <c r="W2682" s="20" t="s">
        <v>43</v>
      </c>
      <c r="Z2682" s="24" t="s">
        <v>32</v>
      </c>
      <c r="AA2682" s="24" t="s">
        <v>32</v>
      </c>
      <c r="AB2682" s="24" t="s">
        <v>32</v>
      </c>
      <c r="AC2682" s="24" t="s">
        <v>32</v>
      </c>
      <c r="AD2682" s="25">
        <v>0</v>
      </c>
      <c r="AE2682" s="25">
        <v>0</v>
      </c>
      <c r="AF2682" s="25">
        <v>100000</v>
      </c>
      <c r="AG2682" s="25">
        <v>0</v>
      </c>
      <c r="AH2682" s="25">
        <v>100000</v>
      </c>
      <c r="AI2682" s="16" t="s">
        <v>16125</v>
      </c>
    </row>
    <row r="2683" spans="1:35" ht="30" x14ac:dyDescent="0.25">
      <c r="A2683" s="17">
        <v>123316</v>
      </c>
      <c r="B2683" s="18">
        <v>2</v>
      </c>
      <c r="C2683" s="16" t="s">
        <v>73</v>
      </c>
      <c r="D2683" s="21">
        <v>42403</v>
      </c>
      <c r="E2683" s="16" t="s">
        <v>2240</v>
      </c>
      <c r="F2683" s="21">
        <v>43844</v>
      </c>
      <c r="G2683" s="16" t="s">
        <v>142</v>
      </c>
      <c r="H2683" s="26" t="s">
        <v>286</v>
      </c>
      <c r="I2683" s="16" t="s">
        <v>16124</v>
      </c>
      <c r="K2683" s="16" t="s">
        <v>16123</v>
      </c>
      <c r="L2683" s="16" t="s">
        <v>37</v>
      </c>
      <c r="M2683" s="26" t="s">
        <v>16122</v>
      </c>
      <c r="N2683" s="26" t="s">
        <v>16121</v>
      </c>
      <c r="O2683" s="16" t="s">
        <v>1139</v>
      </c>
      <c r="P2683" s="26" t="s">
        <v>1140</v>
      </c>
      <c r="T2683" s="22">
        <v>0.01</v>
      </c>
      <c r="W2683" s="20" t="s">
        <v>43</v>
      </c>
      <c r="X2683" s="16" t="s">
        <v>44</v>
      </c>
      <c r="Z2683" s="24" t="s">
        <v>32</v>
      </c>
      <c r="AA2683" s="24" t="s">
        <v>32</v>
      </c>
      <c r="AB2683" s="24" t="s">
        <v>32</v>
      </c>
      <c r="AC2683" s="24" t="s">
        <v>32</v>
      </c>
      <c r="AD2683" s="25">
        <v>15000</v>
      </c>
      <c r="AE2683" s="25">
        <v>0</v>
      </c>
      <c r="AF2683" s="25">
        <v>267505</v>
      </c>
      <c r="AG2683" s="25">
        <v>0</v>
      </c>
      <c r="AH2683" s="25">
        <v>282505</v>
      </c>
      <c r="AI2683" s="16" t="s">
        <v>16120</v>
      </c>
    </row>
    <row r="2684" spans="1:35" ht="30" x14ac:dyDescent="0.25">
      <c r="A2684" s="17">
        <v>123320</v>
      </c>
      <c r="B2684" s="18">
        <v>2</v>
      </c>
      <c r="C2684" s="16" t="s">
        <v>474</v>
      </c>
      <c r="D2684" s="21">
        <v>42410</v>
      </c>
      <c r="E2684" s="16" t="s">
        <v>1086</v>
      </c>
      <c r="F2684" s="21">
        <v>44281</v>
      </c>
      <c r="G2684" s="16" t="s">
        <v>75</v>
      </c>
      <c r="H2684" s="26" t="s">
        <v>374</v>
      </c>
      <c r="I2684" s="16" t="s">
        <v>518</v>
      </c>
      <c r="J2684" s="20" t="s">
        <v>116</v>
      </c>
      <c r="L2684" s="16" t="s">
        <v>116</v>
      </c>
      <c r="M2684" s="26" t="s">
        <v>16119</v>
      </c>
      <c r="N2684" s="26" t="s">
        <v>16118</v>
      </c>
      <c r="O2684" s="16" t="s">
        <v>188</v>
      </c>
      <c r="P2684" s="26" t="s">
        <v>443</v>
      </c>
      <c r="Q2684" s="26" t="s">
        <v>16117</v>
      </c>
      <c r="R2684" s="16" t="s">
        <v>139</v>
      </c>
      <c r="S2684" s="16" t="s">
        <v>84</v>
      </c>
      <c r="T2684" s="22">
        <v>5.59</v>
      </c>
      <c r="U2684" s="21">
        <v>42825</v>
      </c>
      <c r="V2684" s="16" t="s">
        <v>1179</v>
      </c>
      <c r="W2684" s="20" t="s">
        <v>472</v>
      </c>
      <c r="X2684" s="16" t="s">
        <v>140</v>
      </c>
      <c r="Z2684" s="24" t="s">
        <v>32</v>
      </c>
      <c r="AA2684" s="24" t="s">
        <v>32</v>
      </c>
      <c r="AB2684" s="24" t="s">
        <v>32</v>
      </c>
      <c r="AC2684" s="24" t="s">
        <v>32</v>
      </c>
      <c r="AD2684" s="25">
        <v>0</v>
      </c>
      <c r="AE2684" s="25">
        <v>0</v>
      </c>
      <c r="AF2684" s="25">
        <v>101127.19</v>
      </c>
      <c r="AG2684" s="25">
        <v>555575.37</v>
      </c>
      <c r="AH2684" s="25">
        <v>656702.56000000006</v>
      </c>
      <c r="AI2684" s="16" t="s">
        <v>16116</v>
      </c>
    </row>
    <row r="2685" spans="1:35" ht="30" x14ac:dyDescent="0.25">
      <c r="A2685" s="17">
        <v>123325</v>
      </c>
      <c r="B2685" s="18">
        <v>1</v>
      </c>
      <c r="C2685" s="16" t="s">
        <v>73</v>
      </c>
      <c r="D2685" s="21">
        <v>42411</v>
      </c>
      <c r="E2685" s="16" t="s">
        <v>2154</v>
      </c>
      <c r="F2685" s="21">
        <v>44215</v>
      </c>
      <c r="G2685" s="16" t="s">
        <v>75</v>
      </c>
      <c r="H2685" s="26" t="s">
        <v>182</v>
      </c>
      <c r="K2685" s="16" t="s">
        <v>16115</v>
      </c>
      <c r="L2685" s="16" t="s">
        <v>37</v>
      </c>
      <c r="M2685" s="26" t="s">
        <v>16114</v>
      </c>
      <c r="N2685" s="26" t="s">
        <v>16113</v>
      </c>
      <c r="O2685" s="16" t="s">
        <v>60</v>
      </c>
      <c r="P2685" s="26" t="s">
        <v>188</v>
      </c>
      <c r="R2685" s="16" t="s">
        <v>139</v>
      </c>
      <c r="S2685" s="16" t="s">
        <v>84</v>
      </c>
      <c r="T2685" s="22">
        <v>1.07</v>
      </c>
      <c r="W2685" s="20" t="s">
        <v>43</v>
      </c>
      <c r="X2685" s="16" t="s">
        <v>78</v>
      </c>
      <c r="Z2685" s="24" t="s">
        <v>32</v>
      </c>
      <c r="AA2685" s="24" t="s">
        <v>32</v>
      </c>
      <c r="AB2685" s="24" t="s">
        <v>32</v>
      </c>
      <c r="AC2685" s="24" t="s">
        <v>32</v>
      </c>
      <c r="AD2685" s="25">
        <v>709970</v>
      </c>
      <c r="AE2685" s="25">
        <v>21500</v>
      </c>
      <c r="AF2685" s="25">
        <v>0</v>
      </c>
      <c r="AG2685" s="25">
        <v>0</v>
      </c>
      <c r="AH2685" s="25">
        <v>731470</v>
      </c>
      <c r="AI2685" s="16" t="s">
        <v>16112</v>
      </c>
    </row>
    <row r="2686" spans="1:35" ht="45" x14ac:dyDescent="0.25">
      <c r="A2686" s="17">
        <v>123326</v>
      </c>
      <c r="B2686" s="18">
        <v>6</v>
      </c>
      <c r="C2686" s="16" t="s">
        <v>73</v>
      </c>
      <c r="D2686" s="21">
        <v>42411</v>
      </c>
      <c r="E2686" s="16" t="s">
        <v>142</v>
      </c>
      <c r="F2686" s="21">
        <v>43419</v>
      </c>
      <c r="G2686" s="16" t="s">
        <v>75</v>
      </c>
      <c r="H2686" s="26" t="s">
        <v>76</v>
      </c>
      <c r="M2686" s="26" t="s">
        <v>16111</v>
      </c>
      <c r="N2686" s="26" t="s">
        <v>16110</v>
      </c>
      <c r="O2686" s="16" t="s">
        <v>78</v>
      </c>
      <c r="P2686" s="26" t="s">
        <v>551</v>
      </c>
      <c r="T2686" s="23" t="s">
        <v>32</v>
      </c>
      <c r="W2686" s="20" t="s">
        <v>43</v>
      </c>
      <c r="Z2686" s="24" t="s">
        <v>32</v>
      </c>
      <c r="AA2686" s="24" t="s">
        <v>32</v>
      </c>
      <c r="AB2686" s="24" t="s">
        <v>32</v>
      </c>
      <c r="AC2686" s="24" t="s">
        <v>32</v>
      </c>
      <c r="AD2686" s="25">
        <v>791029</v>
      </c>
      <c r="AE2686" s="25">
        <v>0</v>
      </c>
      <c r="AF2686" s="25">
        <v>0</v>
      </c>
      <c r="AG2686" s="25">
        <v>0</v>
      </c>
      <c r="AH2686" s="25">
        <v>791029</v>
      </c>
    </row>
    <row r="2687" spans="1:35" ht="45" x14ac:dyDescent="0.25">
      <c r="A2687" s="17">
        <v>123327</v>
      </c>
      <c r="B2687" s="18">
        <v>4</v>
      </c>
      <c r="C2687" s="16" t="s">
        <v>73</v>
      </c>
      <c r="D2687" s="21">
        <v>42411</v>
      </c>
      <c r="E2687" s="16" t="s">
        <v>1884</v>
      </c>
      <c r="F2687" s="21">
        <v>44215</v>
      </c>
      <c r="G2687" s="16" t="s">
        <v>75</v>
      </c>
      <c r="H2687" s="26" t="s">
        <v>92</v>
      </c>
      <c r="I2687" s="16" t="s">
        <v>16109</v>
      </c>
      <c r="K2687" s="16" t="s">
        <v>16108</v>
      </c>
      <c r="L2687" s="16" t="s">
        <v>37</v>
      </c>
      <c r="M2687" s="26" t="s">
        <v>16107</v>
      </c>
      <c r="N2687" s="26" t="s">
        <v>16106</v>
      </c>
      <c r="O2687" s="16" t="s">
        <v>60</v>
      </c>
      <c r="P2687" s="26" t="s">
        <v>443</v>
      </c>
      <c r="R2687" s="16" t="s">
        <v>139</v>
      </c>
      <c r="S2687" s="16" t="s">
        <v>84</v>
      </c>
      <c r="T2687" s="22">
        <v>0.47</v>
      </c>
      <c r="W2687" s="20" t="s">
        <v>43</v>
      </c>
      <c r="X2687" s="16" t="s">
        <v>78</v>
      </c>
      <c r="Z2687" s="24" t="s">
        <v>32</v>
      </c>
      <c r="AA2687" s="24" t="s">
        <v>32</v>
      </c>
      <c r="AB2687" s="24" t="s">
        <v>32</v>
      </c>
      <c r="AC2687" s="24" t="s">
        <v>32</v>
      </c>
      <c r="AD2687" s="25">
        <v>77000</v>
      </c>
      <c r="AE2687" s="25">
        <v>10000</v>
      </c>
      <c r="AF2687" s="25">
        <v>0</v>
      </c>
      <c r="AG2687" s="25">
        <v>0</v>
      </c>
      <c r="AH2687" s="25">
        <v>87000</v>
      </c>
      <c r="AI2687" s="16" t="s">
        <v>16105</v>
      </c>
    </row>
    <row r="2688" spans="1:35" ht="30" x14ac:dyDescent="0.25">
      <c r="A2688" s="17">
        <v>123327.01</v>
      </c>
      <c r="B2688" s="18">
        <v>4</v>
      </c>
      <c r="C2688" s="16" t="s">
        <v>73</v>
      </c>
      <c r="D2688" s="21">
        <v>43595</v>
      </c>
      <c r="E2688" s="16" t="s">
        <v>1884</v>
      </c>
      <c r="F2688" s="21">
        <v>44280</v>
      </c>
      <c r="G2688" s="16" t="s">
        <v>105</v>
      </c>
      <c r="H2688" s="26" t="s">
        <v>92</v>
      </c>
      <c r="M2688" s="26" t="s">
        <v>16104</v>
      </c>
      <c r="N2688" s="26" t="s">
        <v>16103</v>
      </c>
      <c r="O2688" s="16" t="s">
        <v>60</v>
      </c>
      <c r="P2688" s="26" t="s">
        <v>443</v>
      </c>
      <c r="R2688" s="16" t="s">
        <v>139</v>
      </c>
      <c r="S2688" s="16" t="s">
        <v>84</v>
      </c>
      <c r="T2688" s="23" t="s">
        <v>32</v>
      </c>
      <c r="W2688" s="20" t="s">
        <v>43</v>
      </c>
      <c r="Z2688" s="24" t="s">
        <v>32</v>
      </c>
      <c r="AA2688" s="24" t="s">
        <v>32</v>
      </c>
      <c r="AB2688" s="24" t="s">
        <v>32</v>
      </c>
      <c r="AC2688" s="24" t="s">
        <v>32</v>
      </c>
      <c r="AD2688" s="24" t="s">
        <v>32</v>
      </c>
      <c r="AE2688" s="24" t="s">
        <v>32</v>
      </c>
      <c r="AF2688" s="24" t="s">
        <v>32</v>
      </c>
      <c r="AG2688" s="24" t="s">
        <v>32</v>
      </c>
      <c r="AH2688" s="24" t="s">
        <v>32</v>
      </c>
      <c r="AI2688" s="16" t="s">
        <v>16102</v>
      </c>
    </row>
    <row r="2689" spans="1:35" x14ac:dyDescent="0.25">
      <c r="A2689" s="17">
        <v>123336</v>
      </c>
      <c r="B2689" s="18">
        <v>2</v>
      </c>
      <c r="C2689" s="16" t="s">
        <v>31</v>
      </c>
      <c r="D2689" s="21">
        <v>42412</v>
      </c>
      <c r="E2689" s="16" t="s">
        <v>142</v>
      </c>
      <c r="F2689" s="21">
        <v>43819</v>
      </c>
      <c r="G2689" s="16" t="s">
        <v>75</v>
      </c>
      <c r="H2689" s="26" t="s">
        <v>286</v>
      </c>
      <c r="I2689" s="16" t="s">
        <v>1234</v>
      </c>
      <c r="J2689" s="20" t="s">
        <v>116</v>
      </c>
      <c r="L2689" s="16" t="s">
        <v>116</v>
      </c>
      <c r="M2689" s="26" t="s">
        <v>16101</v>
      </c>
      <c r="O2689" s="16" t="s">
        <v>179</v>
      </c>
      <c r="P2689" s="26" t="s">
        <v>79</v>
      </c>
      <c r="R2689" s="16" t="s">
        <v>41</v>
      </c>
      <c r="S2689" s="16" t="s">
        <v>84</v>
      </c>
      <c r="T2689" s="22">
        <v>0.18</v>
      </c>
      <c r="U2689" s="21">
        <v>43553</v>
      </c>
      <c r="W2689" s="20" t="s">
        <v>43</v>
      </c>
      <c r="X2689" s="16" t="s">
        <v>140</v>
      </c>
      <c r="Y2689" s="26" t="s">
        <v>16100</v>
      </c>
      <c r="Z2689" s="24" t="s">
        <v>32</v>
      </c>
      <c r="AA2689" s="24" t="s">
        <v>32</v>
      </c>
      <c r="AB2689" s="24" t="s">
        <v>32</v>
      </c>
      <c r="AC2689" s="24" t="s">
        <v>32</v>
      </c>
      <c r="AD2689" s="25">
        <v>0</v>
      </c>
      <c r="AE2689" s="25">
        <v>0</v>
      </c>
      <c r="AF2689" s="25">
        <v>1785251</v>
      </c>
      <c r="AG2689" s="25">
        <v>0</v>
      </c>
      <c r="AH2689" s="25">
        <v>1785251</v>
      </c>
      <c r="AI2689" s="16" t="s">
        <v>16099</v>
      </c>
    </row>
    <row r="2690" spans="1:35" ht="30" x14ac:dyDescent="0.25">
      <c r="A2690" s="17">
        <v>123346</v>
      </c>
      <c r="B2690" s="18">
        <v>3</v>
      </c>
      <c r="C2690" s="16" t="s">
        <v>73</v>
      </c>
      <c r="D2690" s="21">
        <v>42419</v>
      </c>
      <c r="E2690" s="16" t="s">
        <v>1429</v>
      </c>
      <c r="F2690" s="21">
        <v>44215</v>
      </c>
      <c r="G2690" s="16" t="s">
        <v>75</v>
      </c>
      <c r="H2690" s="26" t="s">
        <v>69</v>
      </c>
      <c r="I2690" s="16" t="s">
        <v>3698</v>
      </c>
      <c r="J2690" s="20" t="s">
        <v>116</v>
      </c>
      <c r="L2690" s="16" t="s">
        <v>116</v>
      </c>
      <c r="M2690" s="26" t="s">
        <v>16098</v>
      </c>
      <c r="N2690" s="26" t="s">
        <v>16097</v>
      </c>
      <c r="O2690" s="16" t="s">
        <v>60</v>
      </c>
      <c r="P2690" s="26" t="s">
        <v>16096</v>
      </c>
      <c r="R2690" s="16" t="s">
        <v>139</v>
      </c>
      <c r="S2690" s="16" t="s">
        <v>192</v>
      </c>
      <c r="T2690" s="22">
        <v>0.25</v>
      </c>
      <c r="W2690" s="20" t="s">
        <v>43</v>
      </c>
      <c r="Z2690" s="24" t="s">
        <v>32</v>
      </c>
      <c r="AA2690" s="24" t="s">
        <v>32</v>
      </c>
      <c r="AB2690" s="24" t="s">
        <v>32</v>
      </c>
      <c r="AC2690" s="24" t="s">
        <v>32</v>
      </c>
      <c r="AD2690" s="25">
        <v>595300</v>
      </c>
      <c r="AE2690" s="25">
        <v>0</v>
      </c>
      <c r="AF2690" s="25">
        <v>0</v>
      </c>
      <c r="AG2690" s="25">
        <v>0</v>
      </c>
      <c r="AH2690" s="25">
        <v>595300</v>
      </c>
      <c r="AI2690" s="16" t="s">
        <v>16095</v>
      </c>
    </row>
    <row r="2691" spans="1:35" ht="45" x14ac:dyDescent="0.25">
      <c r="A2691" s="17">
        <v>123348</v>
      </c>
      <c r="B2691" s="18">
        <v>4</v>
      </c>
      <c r="C2691" s="16" t="s">
        <v>73</v>
      </c>
      <c r="D2691" s="21">
        <v>42422</v>
      </c>
      <c r="E2691" s="16" t="s">
        <v>2518</v>
      </c>
      <c r="F2691" s="21">
        <v>44271</v>
      </c>
      <c r="G2691" s="16" t="s">
        <v>543</v>
      </c>
      <c r="H2691" s="26" t="s">
        <v>87</v>
      </c>
      <c r="I2691" s="16" t="s">
        <v>736</v>
      </c>
      <c r="J2691" s="20" t="s">
        <v>116</v>
      </c>
      <c r="K2691" s="16" t="s">
        <v>655</v>
      </c>
      <c r="L2691" s="16" t="s">
        <v>116</v>
      </c>
      <c r="M2691" s="26" t="s">
        <v>16094</v>
      </c>
      <c r="N2691" s="26" t="s">
        <v>16093</v>
      </c>
      <c r="O2691" s="16" t="s">
        <v>632</v>
      </c>
      <c r="P2691" s="26" t="s">
        <v>631</v>
      </c>
      <c r="R2691" s="16" t="s">
        <v>139</v>
      </c>
      <c r="S2691" s="16" t="s">
        <v>42</v>
      </c>
      <c r="T2691" s="22">
        <v>0.08</v>
      </c>
      <c r="U2691" s="21">
        <v>44603</v>
      </c>
      <c r="W2691" s="20" t="s">
        <v>43</v>
      </c>
      <c r="X2691" s="16" t="s">
        <v>140</v>
      </c>
      <c r="Z2691" s="24" t="s">
        <v>32</v>
      </c>
      <c r="AA2691" s="24" t="s">
        <v>32</v>
      </c>
      <c r="AB2691" s="24" t="s">
        <v>32</v>
      </c>
      <c r="AC2691" s="24" t="s">
        <v>32</v>
      </c>
      <c r="AD2691" s="25">
        <v>60000</v>
      </c>
      <c r="AE2691" s="25">
        <v>0</v>
      </c>
      <c r="AF2691" s="25">
        <v>0</v>
      </c>
      <c r="AG2691" s="25">
        <v>0</v>
      </c>
      <c r="AH2691" s="25">
        <v>60000</v>
      </c>
      <c r="AI2691" s="16" t="s">
        <v>16092</v>
      </c>
    </row>
    <row r="2692" spans="1:35" ht="45" x14ac:dyDescent="0.25">
      <c r="A2692" s="17">
        <v>123349</v>
      </c>
      <c r="B2692" s="18">
        <v>4</v>
      </c>
      <c r="C2692" s="16" t="s">
        <v>73</v>
      </c>
      <c r="D2692" s="21">
        <v>42424</v>
      </c>
      <c r="E2692" s="16" t="s">
        <v>1884</v>
      </c>
      <c r="F2692" s="21">
        <v>44215</v>
      </c>
      <c r="G2692" s="16" t="s">
        <v>75</v>
      </c>
      <c r="H2692" s="26" t="s">
        <v>126</v>
      </c>
      <c r="I2692" s="16" t="s">
        <v>2444</v>
      </c>
      <c r="K2692" s="16" t="s">
        <v>2445</v>
      </c>
      <c r="L2692" s="16" t="s">
        <v>37</v>
      </c>
      <c r="M2692" s="26" t="s">
        <v>2446</v>
      </c>
      <c r="N2692" s="26" t="s">
        <v>2447</v>
      </c>
      <c r="O2692" s="16" t="s">
        <v>60</v>
      </c>
      <c r="P2692" s="26" t="s">
        <v>168</v>
      </c>
      <c r="R2692" s="16" t="s">
        <v>139</v>
      </c>
      <c r="S2692" s="16" t="s">
        <v>42</v>
      </c>
      <c r="T2692" s="22">
        <v>1.8</v>
      </c>
      <c r="W2692" s="20" t="s">
        <v>43</v>
      </c>
      <c r="X2692" s="16" t="s">
        <v>78</v>
      </c>
      <c r="Z2692" s="25">
        <v>0</v>
      </c>
      <c r="AA2692" s="25">
        <v>1107433</v>
      </c>
      <c r="AB2692" s="25">
        <v>0</v>
      </c>
      <c r="AC2692" s="25">
        <v>0</v>
      </c>
      <c r="AD2692" s="25">
        <v>1500000</v>
      </c>
      <c r="AE2692" s="25">
        <v>1107433</v>
      </c>
      <c r="AF2692" s="25">
        <v>0</v>
      </c>
      <c r="AG2692" s="25">
        <v>0</v>
      </c>
      <c r="AH2692" s="25">
        <v>2607433</v>
      </c>
      <c r="AI2692" s="16" t="s">
        <v>2448</v>
      </c>
    </row>
    <row r="2693" spans="1:35" x14ac:dyDescent="0.25">
      <c r="A2693" s="17">
        <v>123357</v>
      </c>
      <c r="B2693" s="18">
        <v>4</v>
      </c>
      <c r="C2693" s="16" t="s">
        <v>73</v>
      </c>
      <c r="D2693" s="21">
        <v>42424</v>
      </c>
      <c r="E2693" s="16" t="s">
        <v>2261</v>
      </c>
      <c r="F2693" s="21">
        <v>42424</v>
      </c>
      <c r="G2693" s="16" t="s">
        <v>2261</v>
      </c>
      <c r="H2693" s="26" t="s">
        <v>349</v>
      </c>
      <c r="M2693" s="26" t="s">
        <v>16091</v>
      </c>
      <c r="O2693" s="16" t="s">
        <v>1171</v>
      </c>
      <c r="P2693" s="26" t="s">
        <v>1062</v>
      </c>
      <c r="T2693" s="23" t="s">
        <v>32</v>
      </c>
      <c r="W2693" s="20" t="s">
        <v>43</v>
      </c>
      <c r="Z2693" s="24" t="s">
        <v>32</v>
      </c>
      <c r="AA2693" s="24" t="s">
        <v>32</v>
      </c>
      <c r="AB2693" s="24" t="s">
        <v>32</v>
      </c>
      <c r="AC2693" s="24" t="s">
        <v>32</v>
      </c>
      <c r="AD2693" s="25">
        <v>0</v>
      </c>
      <c r="AE2693" s="25">
        <v>0</v>
      </c>
      <c r="AF2693" s="25">
        <v>6850000</v>
      </c>
      <c r="AG2693" s="25">
        <v>0</v>
      </c>
      <c r="AH2693" s="25">
        <v>6850000</v>
      </c>
      <c r="AI2693" s="16" t="s">
        <v>16090</v>
      </c>
    </row>
    <row r="2694" spans="1:35" x14ac:dyDescent="0.25">
      <c r="A2694" s="17">
        <v>123358</v>
      </c>
      <c r="B2694" s="18">
        <v>4</v>
      </c>
      <c r="C2694" s="16" t="s">
        <v>73</v>
      </c>
      <c r="D2694" s="21">
        <v>42424</v>
      </c>
      <c r="E2694" s="16" t="s">
        <v>2261</v>
      </c>
      <c r="F2694" s="21">
        <v>42424</v>
      </c>
      <c r="G2694" s="16" t="s">
        <v>2261</v>
      </c>
      <c r="H2694" s="26" t="s">
        <v>87</v>
      </c>
      <c r="M2694" s="26" t="s">
        <v>16089</v>
      </c>
      <c r="O2694" s="16" t="s">
        <v>1171</v>
      </c>
      <c r="P2694" s="26" t="s">
        <v>1062</v>
      </c>
      <c r="T2694" s="23" t="s">
        <v>32</v>
      </c>
      <c r="W2694" s="20" t="s">
        <v>43</v>
      </c>
      <c r="Z2694" s="24" t="s">
        <v>32</v>
      </c>
      <c r="AA2694" s="24" t="s">
        <v>32</v>
      </c>
      <c r="AB2694" s="24" t="s">
        <v>32</v>
      </c>
      <c r="AC2694" s="24" t="s">
        <v>32</v>
      </c>
      <c r="AD2694" s="25">
        <v>0</v>
      </c>
      <c r="AE2694" s="25">
        <v>0</v>
      </c>
      <c r="AF2694" s="25">
        <v>502990</v>
      </c>
      <c r="AG2694" s="25">
        <v>0</v>
      </c>
      <c r="AH2694" s="25">
        <v>502990</v>
      </c>
      <c r="AI2694" s="16" t="s">
        <v>16088</v>
      </c>
    </row>
    <row r="2695" spans="1:35" x14ac:dyDescent="0.25">
      <c r="A2695" s="17">
        <v>123361</v>
      </c>
      <c r="B2695" s="18">
        <v>1</v>
      </c>
      <c r="C2695" s="16" t="s">
        <v>474</v>
      </c>
      <c r="D2695" s="21">
        <v>42426</v>
      </c>
      <c r="E2695" s="16" t="s">
        <v>142</v>
      </c>
      <c r="F2695" s="21">
        <v>44279</v>
      </c>
      <c r="G2695" s="16" t="s">
        <v>2449</v>
      </c>
      <c r="H2695" s="26" t="s">
        <v>215</v>
      </c>
      <c r="I2695" s="16" t="s">
        <v>163</v>
      </c>
      <c r="J2695" s="20" t="s">
        <v>148</v>
      </c>
      <c r="L2695" s="16" t="s">
        <v>149</v>
      </c>
      <c r="M2695" s="26" t="s">
        <v>2450</v>
      </c>
      <c r="N2695" s="26" t="s">
        <v>2451</v>
      </c>
      <c r="O2695" s="16" t="s">
        <v>151</v>
      </c>
      <c r="P2695" s="26" t="s">
        <v>1493</v>
      </c>
      <c r="T2695" s="22">
        <v>0.01</v>
      </c>
      <c r="W2695" s="20" t="s">
        <v>43</v>
      </c>
      <c r="X2695" s="16" t="s">
        <v>454</v>
      </c>
      <c r="Z2695" s="25">
        <v>0</v>
      </c>
      <c r="AA2695" s="25">
        <v>0</v>
      </c>
      <c r="AB2695" s="25">
        <v>-2596257</v>
      </c>
      <c r="AC2695" s="25">
        <v>0</v>
      </c>
      <c r="AD2695" s="25">
        <v>0</v>
      </c>
      <c r="AE2695" s="25">
        <v>0</v>
      </c>
      <c r="AF2695" s="25">
        <v>7650000</v>
      </c>
      <c r="AG2695" s="25">
        <v>0</v>
      </c>
      <c r="AH2695" s="25">
        <v>7650000</v>
      </c>
      <c r="AI2695" s="16" t="s">
        <v>2452</v>
      </c>
    </row>
    <row r="2696" spans="1:35" x14ac:dyDescent="0.25">
      <c r="A2696" s="17">
        <v>123367</v>
      </c>
      <c r="B2696" s="18">
        <v>4</v>
      </c>
      <c r="C2696" s="16" t="s">
        <v>73</v>
      </c>
      <c r="D2696" s="21">
        <v>42431</v>
      </c>
      <c r="E2696" s="16" t="s">
        <v>33</v>
      </c>
      <c r="F2696" s="21">
        <v>44301</v>
      </c>
      <c r="G2696" s="16" t="s">
        <v>56</v>
      </c>
      <c r="H2696" s="26" t="s">
        <v>323</v>
      </c>
      <c r="I2696" s="16" t="s">
        <v>16087</v>
      </c>
      <c r="K2696" s="16" t="s">
        <v>16086</v>
      </c>
      <c r="L2696" s="16" t="s">
        <v>37</v>
      </c>
      <c r="M2696" s="26" t="s">
        <v>16085</v>
      </c>
      <c r="O2696" s="16" t="s">
        <v>39</v>
      </c>
      <c r="P2696" s="26" t="s">
        <v>40</v>
      </c>
      <c r="R2696" s="16" t="s">
        <v>41</v>
      </c>
      <c r="S2696" s="16" t="s">
        <v>42</v>
      </c>
      <c r="T2696" s="22">
        <v>0</v>
      </c>
      <c r="W2696" s="20" t="s">
        <v>43</v>
      </c>
      <c r="X2696" s="16" t="s">
        <v>44</v>
      </c>
      <c r="Y2696" s="26" t="s">
        <v>16084</v>
      </c>
      <c r="Z2696" s="24" t="s">
        <v>32</v>
      </c>
      <c r="AA2696" s="24" t="s">
        <v>32</v>
      </c>
      <c r="AB2696" s="24" t="s">
        <v>32</v>
      </c>
      <c r="AC2696" s="24" t="s">
        <v>32</v>
      </c>
      <c r="AD2696" s="24" t="s">
        <v>32</v>
      </c>
      <c r="AE2696" s="24" t="s">
        <v>32</v>
      </c>
      <c r="AF2696" s="24" t="s">
        <v>32</v>
      </c>
      <c r="AG2696" s="24" t="s">
        <v>32</v>
      </c>
      <c r="AH2696" s="24" t="s">
        <v>32</v>
      </c>
      <c r="AI2696" s="16" t="s">
        <v>16083</v>
      </c>
    </row>
    <row r="2697" spans="1:35" x14ac:dyDescent="0.25">
      <c r="A2697" s="17">
        <v>123387</v>
      </c>
      <c r="B2697" s="18">
        <v>6</v>
      </c>
      <c r="C2697" s="16" t="s">
        <v>73</v>
      </c>
      <c r="D2697" s="21">
        <v>42444</v>
      </c>
      <c r="E2697" s="16" t="s">
        <v>142</v>
      </c>
      <c r="F2697" s="21">
        <v>43419</v>
      </c>
      <c r="G2697" s="16" t="s">
        <v>75</v>
      </c>
      <c r="H2697" s="26" t="s">
        <v>76</v>
      </c>
      <c r="M2697" s="26" t="s">
        <v>16082</v>
      </c>
      <c r="N2697" s="26" t="s">
        <v>16081</v>
      </c>
      <c r="O2697" s="16" t="s">
        <v>78</v>
      </c>
      <c r="P2697" s="26" t="s">
        <v>78</v>
      </c>
      <c r="T2697" s="23" t="s">
        <v>32</v>
      </c>
      <c r="W2697" s="20" t="s">
        <v>43</v>
      </c>
      <c r="Z2697" s="24" t="s">
        <v>32</v>
      </c>
      <c r="AA2697" s="24" t="s">
        <v>32</v>
      </c>
      <c r="AB2697" s="24" t="s">
        <v>32</v>
      </c>
      <c r="AC2697" s="24" t="s">
        <v>32</v>
      </c>
      <c r="AD2697" s="25">
        <v>74400</v>
      </c>
      <c r="AE2697" s="25">
        <v>0</v>
      </c>
      <c r="AF2697" s="25">
        <v>0</v>
      </c>
      <c r="AG2697" s="25">
        <v>0</v>
      </c>
      <c r="AH2697" s="25">
        <v>74400</v>
      </c>
    </row>
    <row r="2698" spans="1:35" x14ac:dyDescent="0.25">
      <c r="A2698" s="17">
        <v>123388</v>
      </c>
      <c r="B2698" s="18">
        <v>3</v>
      </c>
      <c r="C2698" s="16" t="s">
        <v>73</v>
      </c>
      <c r="D2698" s="21">
        <v>42445</v>
      </c>
      <c r="E2698" s="16" t="s">
        <v>819</v>
      </c>
      <c r="F2698" s="21">
        <v>44131</v>
      </c>
      <c r="G2698" s="16" t="s">
        <v>125</v>
      </c>
      <c r="H2698" s="26" t="s">
        <v>226</v>
      </c>
      <c r="I2698" s="16" t="s">
        <v>2453</v>
      </c>
      <c r="K2698" s="16" t="s">
        <v>2454</v>
      </c>
      <c r="L2698" s="16" t="s">
        <v>37</v>
      </c>
      <c r="M2698" s="26" t="s">
        <v>2455</v>
      </c>
      <c r="O2698" s="16" t="s">
        <v>53</v>
      </c>
      <c r="P2698" s="26" t="s">
        <v>40</v>
      </c>
      <c r="R2698" s="16" t="s">
        <v>41</v>
      </c>
      <c r="S2698" s="16" t="s">
        <v>42</v>
      </c>
      <c r="T2698" s="22">
        <v>0.02</v>
      </c>
      <c r="U2698" s="21">
        <v>44477</v>
      </c>
      <c r="W2698" s="20" t="s">
        <v>43</v>
      </c>
      <c r="X2698" s="16" t="s">
        <v>44</v>
      </c>
      <c r="Y2698" s="26" t="s">
        <v>2456</v>
      </c>
      <c r="Z2698" s="25">
        <v>234526.77</v>
      </c>
      <c r="AA2698" s="25">
        <v>59610</v>
      </c>
      <c r="AB2698" s="25">
        <v>0</v>
      </c>
      <c r="AC2698" s="25">
        <v>0</v>
      </c>
      <c r="AD2698" s="25">
        <v>361129.92</v>
      </c>
      <c r="AE2698" s="25">
        <v>59610</v>
      </c>
      <c r="AF2698" s="25">
        <v>0</v>
      </c>
      <c r="AG2698" s="25">
        <v>0</v>
      </c>
      <c r="AH2698" s="25">
        <v>420739.92</v>
      </c>
      <c r="AI2698" s="16" t="s">
        <v>2457</v>
      </c>
    </row>
    <row r="2699" spans="1:35" x14ac:dyDescent="0.25">
      <c r="A2699" s="17">
        <v>123391</v>
      </c>
      <c r="B2699" s="18">
        <v>2</v>
      </c>
      <c r="C2699" s="16" t="s">
        <v>47</v>
      </c>
      <c r="D2699" s="21">
        <v>42446</v>
      </c>
      <c r="E2699" s="16" t="s">
        <v>33</v>
      </c>
      <c r="F2699" s="21">
        <v>44273</v>
      </c>
      <c r="G2699" s="16" t="s">
        <v>33</v>
      </c>
      <c r="H2699" s="26" t="s">
        <v>170</v>
      </c>
      <c r="I2699" s="16" t="s">
        <v>2458</v>
      </c>
      <c r="K2699" s="16" t="s">
        <v>2459</v>
      </c>
      <c r="L2699" s="16" t="s">
        <v>37</v>
      </c>
      <c r="M2699" s="26" t="s">
        <v>2460</v>
      </c>
      <c r="O2699" s="16" t="s">
        <v>39</v>
      </c>
      <c r="P2699" s="26" t="s">
        <v>40</v>
      </c>
      <c r="R2699" s="16" t="s">
        <v>41</v>
      </c>
      <c r="S2699" s="16" t="s">
        <v>42</v>
      </c>
      <c r="T2699" s="22">
        <v>0</v>
      </c>
      <c r="W2699" s="20" t="s">
        <v>43</v>
      </c>
      <c r="X2699" s="16" t="s">
        <v>44</v>
      </c>
      <c r="Y2699" s="26" t="s">
        <v>2461</v>
      </c>
      <c r="Z2699" s="25">
        <v>0</v>
      </c>
      <c r="AA2699" s="25">
        <v>0</v>
      </c>
      <c r="AB2699" s="25">
        <v>44801.89</v>
      </c>
      <c r="AC2699" s="25">
        <v>0</v>
      </c>
      <c r="AD2699" s="25">
        <v>0</v>
      </c>
      <c r="AE2699" s="25">
        <v>0</v>
      </c>
      <c r="AF2699" s="25">
        <v>545631.28</v>
      </c>
      <c r="AG2699" s="25">
        <v>0</v>
      </c>
      <c r="AH2699" s="25">
        <v>545631.28</v>
      </c>
      <c r="AI2699" s="16" t="s">
        <v>2462</v>
      </c>
    </row>
    <row r="2700" spans="1:35" ht="45" x14ac:dyDescent="0.25">
      <c r="A2700" s="17">
        <v>123398</v>
      </c>
      <c r="B2700" s="18">
        <v>2</v>
      </c>
      <c r="C2700" s="16" t="s">
        <v>73</v>
      </c>
      <c r="D2700" s="21">
        <v>42450</v>
      </c>
      <c r="E2700" s="16" t="s">
        <v>1928</v>
      </c>
      <c r="F2700" s="21">
        <v>44334</v>
      </c>
      <c r="G2700" s="16" t="s">
        <v>514</v>
      </c>
      <c r="H2700" s="26" t="s">
        <v>286</v>
      </c>
      <c r="M2700" s="26" t="s">
        <v>2463</v>
      </c>
      <c r="N2700" s="26" t="s">
        <v>2464</v>
      </c>
      <c r="O2700" s="16" t="s">
        <v>60</v>
      </c>
      <c r="P2700" s="26" t="s">
        <v>67</v>
      </c>
      <c r="T2700" s="23" t="s">
        <v>32</v>
      </c>
      <c r="W2700" s="20" t="s">
        <v>43</v>
      </c>
      <c r="X2700" s="16" t="s">
        <v>140</v>
      </c>
      <c r="Z2700" s="25">
        <v>0</v>
      </c>
      <c r="AA2700" s="25">
        <v>0</v>
      </c>
      <c r="AB2700" s="25">
        <v>2936153</v>
      </c>
      <c r="AC2700" s="25">
        <v>0</v>
      </c>
      <c r="AD2700" s="25">
        <v>324568</v>
      </c>
      <c r="AE2700" s="25">
        <v>0</v>
      </c>
      <c r="AF2700" s="25">
        <v>2936153</v>
      </c>
      <c r="AG2700" s="25">
        <v>0</v>
      </c>
      <c r="AH2700" s="25">
        <v>3260721</v>
      </c>
      <c r="AI2700" s="16" t="s">
        <v>2465</v>
      </c>
    </row>
    <row r="2701" spans="1:35" ht="30" x14ac:dyDescent="0.25">
      <c r="A2701" s="17">
        <v>123399</v>
      </c>
      <c r="B2701" s="18">
        <v>3</v>
      </c>
      <c r="C2701" s="16" t="s">
        <v>31</v>
      </c>
      <c r="D2701" s="21">
        <v>42450</v>
      </c>
      <c r="E2701" s="16" t="s">
        <v>2282</v>
      </c>
      <c r="F2701" s="21">
        <v>43887</v>
      </c>
      <c r="G2701" s="16" t="s">
        <v>529</v>
      </c>
      <c r="H2701" s="26" t="s">
        <v>49</v>
      </c>
      <c r="I2701" s="16" t="s">
        <v>6993</v>
      </c>
      <c r="J2701" s="20" t="s">
        <v>116</v>
      </c>
      <c r="K2701" s="16" t="s">
        <v>16080</v>
      </c>
      <c r="L2701" s="16" t="s">
        <v>116</v>
      </c>
      <c r="M2701" s="26" t="s">
        <v>16079</v>
      </c>
      <c r="N2701" s="26" t="s">
        <v>16078</v>
      </c>
      <c r="O2701" s="16" t="s">
        <v>119</v>
      </c>
      <c r="P2701" s="26" t="s">
        <v>138</v>
      </c>
      <c r="R2701" s="16" t="s">
        <v>139</v>
      </c>
      <c r="S2701" s="16" t="s">
        <v>42</v>
      </c>
      <c r="T2701" s="22">
        <v>2.64</v>
      </c>
      <c r="U2701" s="21">
        <v>43084</v>
      </c>
      <c r="W2701" s="20" t="s">
        <v>43</v>
      </c>
      <c r="X2701" s="16" t="s">
        <v>44</v>
      </c>
      <c r="Z2701" s="24" t="s">
        <v>32</v>
      </c>
      <c r="AA2701" s="24" t="s">
        <v>32</v>
      </c>
      <c r="AB2701" s="24" t="s">
        <v>32</v>
      </c>
      <c r="AC2701" s="24" t="s">
        <v>32</v>
      </c>
      <c r="AD2701" s="25">
        <v>3000000</v>
      </c>
      <c r="AE2701" s="25">
        <v>10000000</v>
      </c>
      <c r="AF2701" s="25">
        <v>20634608</v>
      </c>
      <c r="AG2701" s="25">
        <v>0</v>
      </c>
      <c r="AH2701" s="25">
        <v>33634608</v>
      </c>
      <c r="AI2701" s="16" t="s">
        <v>16077</v>
      </c>
    </row>
    <row r="2702" spans="1:35" x14ac:dyDescent="0.25">
      <c r="A2702" s="17">
        <v>123405</v>
      </c>
      <c r="B2702" s="18">
        <v>2</v>
      </c>
      <c r="C2702" s="16" t="s">
        <v>474</v>
      </c>
      <c r="D2702" s="21">
        <v>42453</v>
      </c>
      <c r="E2702" s="16" t="s">
        <v>142</v>
      </c>
      <c r="F2702" s="21">
        <v>44343</v>
      </c>
      <c r="G2702" s="16" t="s">
        <v>108</v>
      </c>
      <c r="H2702" s="26" t="s">
        <v>206</v>
      </c>
      <c r="I2702" s="16" t="s">
        <v>166</v>
      </c>
      <c r="J2702" s="20" t="s">
        <v>116</v>
      </c>
      <c r="L2702" s="16" t="s">
        <v>116</v>
      </c>
      <c r="M2702" s="26" t="s">
        <v>16076</v>
      </c>
      <c r="O2702" s="16" t="s">
        <v>151</v>
      </c>
      <c r="P2702" s="26" t="s">
        <v>1493</v>
      </c>
      <c r="T2702" s="22">
        <v>0.01</v>
      </c>
      <c r="W2702" s="20" t="s">
        <v>43</v>
      </c>
      <c r="X2702" s="16" t="s">
        <v>78</v>
      </c>
      <c r="Z2702" s="24" t="s">
        <v>32</v>
      </c>
      <c r="AA2702" s="24" t="s">
        <v>32</v>
      </c>
      <c r="AB2702" s="24" t="s">
        <v>32</v>
      </c>
      <c r="AC2702" s="24" t="s">
        <v>32</v>
      </c>
      <c r="AD2702" s="25">
        <v>0</v>
      </c>
      <c r="AE2702" s="25">
        <v>0</v>
      </c>
      <c r="AF2702" s="25">
        <v>2284554</v>
      </c>
      <c r="AG2702" s="25">
        <v>0</v>
      </c>
      <c r="AH2702" s="25">
        <v>2284554</v>
      </c>
      <c r="AI2702" s="16" t="s">
        <v>16075</v>
      </c>
    </row>
    <row r="2703" spans="1:35" ht="30" x14ac:dyDescent="0.25">
      <c r="A2703" s="17">
        <v>123406</v>
      </c>
      <c r="B2703" s="18">
        <v>2</v>
      </c>
      <c r="C2703" s="16" t="s">
        <v>73</v>
      </c>
      <c r="D2703" s="21">
        <v>42457</v>
      </c>
      <c r="E2703" s="16" t="s">
        <v>1928</v>
      </c>
      <c r="F2703" s="21">
        <v>44215</v>
      </c>
      <c r="G2703" s="16" t="s">
        <v>75</v>
      </c>
      <c r="H2703" s="26" t="s">
        <v>286</v>
      </c>
      <c r="M2703" s="26" t="s">
        <v>16074</v>
      </c>
      <c r="N2703" s="26" t="s">
        <v>16073</v>
      </c>
      <c r="O2703" s="16" t="s">
        <v>60</v>
      </c>
      <c r="P2703" s="26" t="s">
        <v>168</v>
      </c>
      <c r="R2703" s="16" t="s">
        <v>139</v>
      </c>
      <c r="S2703" s="16" t="s">
        <v>42</v>
      </c>
      <c r="T2703" s="22">
        <v>0.9</v>
      </c>
      <c r="W2703" s="20" t="s">
        <v>43</v>
      </c>
      <c r="X2703" s="16" t="s">
        <v>78</v>
      </c>
      <c r="Z2703" s="24" t="s">
        <v>32</v>
      </c>
      <c r="AA2703" s="24" t="s">
        <v>32</v>
      </c>
      <c r="AB2703" s="24" t="s">
        <v>32</v>
      </c>
      <c r="AC2703" s="24" t="s">
        <v>32</v>
      </c>
      <c r="AD2703" s="25">
        <v>466500</v>
      </c>
      <c r="AE2703" s="25">
        <v>0</v>
      </c>
      <c r="AF2703" s="25">
        <v>0</v>
      </c>
      <c r="AG2703" s="25">
        <v>0</v>
      </c>
      <c r="AH2703" s="25">
        <v>466500</v>
      </c>
      <c r="AI2703" s="16" t="s">
        <v>16072</v>
      </c>
    </row>
    <row r="2704" spans="1:35" x14ac:dyDescent="0.25">
      <c r="A2704" s="17">
        <v>123409</v>
      </c>
      <c r="B2704" s="18">
        <v>6</v>
      </c>
      <c r="C2704" s="16" t="s">
        <v>73</v>
      </c>
      <c r="D2704" s="21">
        <v>42460</v>
      </c>
      <c r="E2704" s="16" t="s">
        <v>1987</v>
      </c>
      <c r="F2704" s="21">
        <v>42460</v>
      </c>
      <c r="G2704" s="16" t="s">
        <v>1987</v>
      </c>
      <c r="H2704" s="26" t="s">
        <v>76</v>
      </c>
      <c r="L2704" s="16" t="s">
        <v>110</v>
      </c>
      <c r="M2704" s="26" t="s">
        <v>16071</v>
      </c>
      <c r="O2704" s="16" t="s">
        <v>1612</v>
      </c>
      <c r="T2704" s="23" t="s">
        <v>32</v>
      </c>
      <c r="W2704" s="20" t="s">
        <v>43</v>
      </c>
      <c r="Z2704" s="24" t="s">
        <v>32</v>
      </c>
      <c r="AA2704" s="24" t="s">
        <v>32</v>
      </c>
      <c r="AB2704" s="24" t="s">
        <v>32</v>
      </c>
      <c r="AC2704" s="24" t="s">
        <v>32</v>
      </c>
      <c r="AD2704" s="25">
        <v>0</v>
      </c>
      <c r="AE2704" s="25">
        <v>0</v>
      </c>
      <c r="AF2704" s="25">
        <v>10718.67</v>
      </c>
      <c r="AG2704" s="25">
        <v>0</v>
      </c>
      <c r="AH2704" s="25">
        <v>10718.67</v>
      </c>
      <c r="AI2704" s="16" t="s">
        <v>16070</v>
      </c>
    </row>
    <row r="2705" spans="1:35" ht="45" x14ac:dyDescent="0.25">
      <c r="A2705" s="17">
        <v>123413</v>
      </c>
      <c r="B2705" s="18">
        <v>3</v>
      </c>
      <c r="C2705" s="16" t="s">
        <v>73</v>
      </c>
      <c r="D2705" s="21">
        <v>42464</v>
      </c>
      <c r="E2705" s="16" t="s">
        <v>1429</v>
      </c>
      <c r="F2705" s="21">
        <v>44215</v>
      </c>
      <c r="G2705" s="16" t="s">
        <v>75</v>
      </c>
      <c r="H2705" s="26" t="s">
        <v>69</v>
      </c>
      <c r="I2705" s="16" t="s">
        <v>441</v>
      </c>
      <c r="J2705" s="20" t="s">
        <v>116</v>
      </c>
      <c r="L2705" s="16" t="s">
        <v>116</v>
      </c>
      <c r="M2705" s="26" t="s">
        <v>2466</v>
      </c>
      <c r="N2705" s="26" t="s">
        <v>2467</v>
      </c>
      <c r="O2705" s="16" t="s">
        <v>60</v>
      </c>
      <c r="P2705" s="26" t="s">
        <v>100</v>
      </c>
      <c r="T2705" s="22">
        <v>8.94</v>
      </c>
      <c r="W2705" s="20" t="s">
        <v>43</v>
      </c>
      <c r="X2705" s="16" t="s">
        <v>511</v>
      </c>
      <c r="Z2705" s="25">
        <v>166403</v>
      </c>
      <c r="AA2705" s="25">
        <v>0</v>
      </c>
      <c r="AB2705" s="25">
        <v>0</v>
      </c>
      <c r="AC2705" s="25">
        <v>0</v>
      </c>
      <c r="AD2705" s="25">
        <v>444403</v>
      </c>
      <c r="AE2705" s="25">
        <v>0</v>
      </c>
      <c r="AF2705" s="25">
        <v>0</v>
      </c>
      <c r="AG2705" s="25">
        <v>0</v>
      </c>
      <c r="AH2705" s="25">
        <v>444403</v>
      </c>
      <c r="AI2705" s="16" t="s">
        <v>2468</v>
      </c>
    </row>
    <row r="2706" spans="1:35" x14ac:dyDescent="0.25">
      <c r="A2706" s="17">
        <v>123417</v>
      </c>
      <c r="B2706" s="18">
        <v>3</v>
      </c>
      <c r="C2706" s="16" t="s">
        <v>73</v>
      </c>
      <c r="D2706" s="21">
        <v>42466</v>
      </c>
      <c r="E2706" s="16" t="s">
        <v>2469</v>
      </c>
      <c r="F2706" s="21">
        <v>43998</v>
      </c>
      <c r="G2706" s="16" t="s">
        <v>2470</v>
      </c>
      <c r="H2706" s="26" t="s">
        <v>346</v>
      </c>
      <c r="I2706" s="16" t="s">
        <v>1518</v>
      </c>
      <c r="J2706" s="20" t="s">
        <v>1518</v>
      </c>
      <c r="M2706" s="26" t="s">
        <v>2471</v>
      </c>
      <c r="O2706" s="16" t="s">
        <v>1520</v>
      </c>
      <c r="P2706" s="26" t="s">
        <v>568</v>
      </c>
      <c r="R2706" s="16" t="s">
        <v>139</v>
      </c>
      <c r="S2706" s="16" t="s">
        <v>192</v>
      </c>
      <c r="T2706" s="23" t="s">
        <v>32</v>
      </c>
      <c r="W2706" s="20" t="s">
        <v>43</v>
      </c>
      <c r="X2706" s="16" t="s">
        <v>140</v>
      </c>
      <c r="Z2706" s="25">
        <v>16000</v>
      </c>
      <c r="AA2706" s="25">
        <v>0</v>
      </c>
      <c r="AB2706" s="25">
        <v>0</v>
      </c>
      <c r="AC2706" s="25">
        <v>0</v>
      </c>
      <c r="AD2706" s="25">
        <v>21000</v>
      </c>
      <c r="AE2706" s="25">
        <v>0</v>
      </c>
      <c r="AF2706" s="25">
        <v>0</v>
      </c>
      <c r="AG2706" s="25">
        <v>0</v>
      </c>
      <c r="AH2706" s="25">
        <v>21000</v>
      </c>
      <c r="AI2706" s="16" t="s">
        <v>2472</v>
      </c>
    </row>
    <row r="2707" spans="1:35" ht="30" x14ac:dyDescent="0.25">
      <c r="A2707" s="17">
        <v>123422</v>
      </c>
      <c r="B2707" s="18">
        <v>3</v>
      </c>
      <c r="C2707" s="16" t="s">
        <v>73</v>
      </c>
      <c r="D2707" s="21">
        <v>42467</v>
      </c>
      <c r="E2707" s="16" t="s">
        <v>1429</v>
      </c>
      <c r="F2707" s="21">
        <v>44215</v>
      </c>
      <c r="G2707" s="16" t="s">
        <v>75</v>
      </c>
      <c r="H2707" s="26" t="s">
        <v>98</v>
      </c>
      <c r="M2707" s="26" t="s">
        <v>16069</v>
      </c>
      <c r="N2707" s="26" t="s">
        <v>16068</v>
      </c>
      <c r="O2707" s="16" t="s">
        <v>60</v>
      </c>
      <c r="P2707" s="26" t="s">
        <v>100</v>
      </c>
      <c r="T2707" s="23" t="s">
        <v>32</v>
      </c>
      <c r="W2707" s="20" t="s">
        <v>43</v>
      </c>
      <c r="X2707" s="16" t="s">
        <v>1453</v>
      </c>
      <c r="Z2707" s="24" t="s">
        <v>32</v>
      </c>
      <c r="AA2707" s="24" t="s">
        <v>32</v>
      </c>
      <c r="AB2707" s="24" t="s">
        <v>32</v>
      </c>
      <c r="AC2707" s="24" t="s">
        <v>32</v>
      </c>
      <c r="AD2707" s="25">
        <v>202000</v>
      </c>
      <c r="AE2707" s="25">
        <v>0</v>
      </c>
      <c r="AF2707" s="25">
        <v>0</v>
      </c>
      <c r="AG2707" s="25">
        <v>0</v>
      </c>
      <c r="AH2707" s="25">
        <v>202000</v>
      </c>
      <c r="AI2707" s="16" t="s">
        <v>16067</v>
      </c>
    </row>
    <row r="2708" spans="1:35" ht="30" x14ac:dyDescent="0.25">
      <c r="A2708" s="17">
        <v>123424</v>
      </c>
      <c r="B2708" s="18">
        <v>2</v>
      </c>
      <c r="C2708" s="16" t="s">
        <v>73</v>
      </c>
      <c r="D2708" s="21">
        <v>42468</v>
      </c>
      <c r="E2708" s="16" t="s">
        <v>2240</v>
      </c>
      <c r="F2708" s="21">
        <v>43844</v>
      </c>
      <c r="G2708" s="16" t="s">
        <v>142</v>
      </c>
      <c r="H2708" s="26" t="s">
        <v>380</v>
      </c>
      <c r="I2708" s="16" t="s">
        <v>16066</v>
      </c>
      <c r="K2708" s="16" t="s">
        <v>16065</v>
      </c>
      <c r="L2708" s="16" t="s">
        <v>37</v>
      </c>
      <c r="M2708" s="26" t="s">
        <v>16064</v>
      </c>
      <c r="N2708" s="26" t="s">
        <v>4539</v>
      </c>
      <c r="O2708" s="16" t="s">
        <v>1139</v>
      </c>
      <c r="P2708" s="26" t="s">
        <v>1140</v>
      </c>
      <c r="T2708" s="22">
        <v>0.01</v>
      </c>
      <c r="W2708" s="20" t="s">
        <v>43</v>
      </c>
      <c r="X2708" s="16" t="s">
        <v>44</v>
      </c>
      <c r="Z2708" s="24" t="s">
        <v>32</v>
      </c>
      <c r="AA2708" s="24" t="s">
        <v>32</v>
      </c>
      <c r="AB2708" s="24" t="s">
        <v>32</v>
      </c>
      <c r="AC2708" s="24" t="s">
        <v>32</v>
      </c>
      <c r="AD2708" s="25">
        <v>15000</v>
      </c>
      <c r="AE2708" s="25">
        <v>0</v>
      </c>
      <c r="AF2708" s="25">
        <v>0</v>
      </c>
      <c r="AG2708" s="25">
        <v>0</v>
      </c>
      <c r="AH2708" s="25">
        <v>15000</v>
      </c>
      <c r="AI2708" s="16" t="s">
        <v>16063</v>
      </c>
    </row>
    <row r="2709" spans="1:35" ht="30" x14ac:dyDescent="0.25">
      <c r="A2709" s="17">
        <v>123428</v>
      </c>
      <c r="B2709" s="18">
        <v>1</v>
      </c>
      <c r="C2709" s="16" t="s">
        <v>73</v>
      </c>
      <c r="D2709" s="21">
        <v>42468</v>
      </c>
      <c r="E2709" s="16" t="s">
        <v>2240</v>
      </c>
      <c r="F2709" s="21">
        <v>43837</v>
      </c>
      <c r="G2709" s="16" t="s">
        <v>142</v>
      </c>
      <c r="H2709" s="26" t="s">
        <v>359</v>
      </c>
      <c r="I2709" s="16" t="s">
        <v>8965</v>
      </c>
      <c r="K2709" s="16" t="s">
        <v>16062</v>
      </c>
      <c r="L2709" s="16" t="s">
        <v>37</v>
      </c>
      <c r="M2709" s="26" t="s">
        <v>16061</v>
      </c>
      <c r="N2709" s="26" t="s">
        <v>2244</v>
      </c>
      <c r="O2709" s="16" t="s">
        <v>1139</v>
      </c>
      <c r="P2709" s="26" t="s">
        <v>1140</v>
      </c>
      <c r="T2709" s="22">
        <v>0.01</v>
      </c>
      <c r="W2709" s="20" t="s">
        <v>43</v>
      </c>
      <c r="X2709" s="16" t="s">
        <v>78</v>
      </c>
      <c r="Z2709" s="24" t="s">
        <v>32</v>
      </c>
      <c r="AA2709" s="24" t="s">
        <v>32</v>
      </c>
      <c r="AB2709" s="24" t="s">
        <v>32</v>
      </c>
      <c r="AC2709" s="24" t="s">
        <v>32</v>
      </c>
      <c r="AD2709" s="25">
        <v>23000</v>
      </c>
      <c r="AE2709" s="25">
        <v>0</v>
      </c>
      <c r="AF2709" s="25">
        <v>273687</v>
      </c>
      <c r="AG2709" s="25">
        <v>0</v>
      </c>
      <c r="AH2709" s="25">
        <v>296687</v>
      </c>
      <c r="AI2709" s="16" t="s">
        <v>16060</v>
      </c>
    </row>
    <row r="2710" spans="1:35" ht="30" x14ac:dyDescent="0.25">
      <c r="A2710" s="17">
        <v>123429</v>
      </c>
      <c r="B2710" s="18">
        <v>3</v>
      </c>
      <c r="C2710" s="16" t="s">
        <v>73</v>
      </c>
      <c r="D2710" s="21">
        <v>42468</v>
      </c>
      <c r="E2710" s="16" t="s">
        <v>2240</v>
      </c>
      <c r="F2710" s="21">
        <v>44266</v>
      </c>
      <c r="G2710" s="16" t="s">
        <v>832</v>
      </c>
      <c r="H2710" s="26" t="s">
        <v>389</v>
      </c>
      <c r="I2710" s="16" t="s">
        <v>12271</v>
      </c>
      <c r="K2710" s="16" t="s">
        <v>16059</v>
      </c>
      <c r="L2710" s="16" t="s">
        <v>37</v>
      </c>
      <c r="M2710" s="26" t="s">
        <v>16058</v>
      </c>
      <c r="N2710" s="26" t="s">
        <v>16057</v>
      </c>
      <c r="O2710" s="16" t="s">
        <v>1139</v>
      </c>
      <c r="P2710" s="26" t="s">
        <v>1140</v>
      </c>
      <c r="T2710" s="22">
        <v>0.01</v>
      </c>
      <c r="W2710" s="20" t="s">
        <v>43</v>
      </c>
      <c r="X2710" s="16" t="s">
        <v>44</v>
      </c>
      <c r="Z2710" s="24" t="s">
        <v>32</v>
      </c>
      <c r="AA2710" s="24" t="s">
        <v>32</v>
      </c>
      <c r="AB2710" s="24" t="s">
        <v>32</v>
      </c>
      <c r="AC2710" s="24" t="s">
        <v>32</v>
      </c>
      <c r="AD2710" s="25">
        <v>15000</v>
      </c>
      <c r="AE2710" s="25">
        <v>0</v>
      </c>
      <c r="AF2710" s="25">
        <v>0</v>
      </c>
      <c r="AG2710" s="25">
        <v>0</v>
      </c>
      <c r="AH2710" s="25">
        <v>15000</v>
      </c>
      <c r="AI2710" s="16" t="s">
        <v>16056</v>
      </c>
    </row>
    <row r="2711" spans="1:35" ht="30" x14ac:dyDescent="0.25">
      <c r="A2711" s="17">
        <v>123431</v>
      </c>
      <c r="B2711" s="18">
        <v>3</v>
      </c>
      <c r="C2711" s="16" t="s">
        <v>73</v>
      </c>
      <c r="D2711" s="21">
        <v>42468</v>
      </c>
      <c r="E2711" s="16" t="s">
        <v>2240</v>
      </c>
      <c r="F2711" s="21">
        <v>43837</v>
      </c>
      <c r="G2711" s="16" t="s">
        <v>142</v>
      </c>
      <c r="H2711" s="26" t="s">
        <v>69</v>
      </c>
      <c r="I2711" s="16" t="s">
        <v>2108</v>
      </c>
      <c r="J2711" s="20" t="s">
        <v>116</v>
      </c>
      <c r="L2711" s="16" t="s">
        <v>116</v>
      </c>
      <c r="M2711" s="26" t="s">
        <v>16055</v>
      </c>
      <c r="N2711" s="26" t="s">
        <v>2244</v>
      </c>
      <c r="O2711" s="16" t="s">
        <v>1139</v>
      </c>
      <c r="P2711" s="26" t="s">
        <v>1140</v>
      </c>
      <c r="T2711" s="22">
        <v>0.01</v>
      </c>
      <c r="W2711" s="20" t="s">
        <v>43</v>
      </c>
      <c r="X2711" s="16" t="s">
        <v>78</v>
      </c>
      <c r="Z2711" s="24" t="s">
        <v>32</v>
      </c>
      <c r="AA2711" s="24" t="s">
        <v>32</v>
      </c>
      <c r="AB2711" s="24" t="s">
        <v>32</v>
      </c>
      <c r="AC2711" s="24" t="s">
        <v>32</v>
      </c>
      <c r="AD2711" s="25">
        <v>15000</v>
      </c>
      <c r="AE2711" s="25">
        <v>0</v>
      </c>
      <c r="AF2711" s="25">
        <v>69905</v>
      </c>
      <c r="AG2711" s="25">
        <v>0</v>
      </c>
      <c r="AH2711" s="25">
        <v>84905</v>
      </c>
      <c r="AI2711" s="16" t="s">
        <v>16054</v>
      </c>
    </row>
    <row r="2712" spans="1:35" ht="30" x14ac:dyDescent="0.25">
      <c r="A2712" s="17">
        <v>123432</v>
      </c>
      <c r="B2712" s="18">
        <v>1</v>
      </c>
      <c r="C2712" s="16" t="s">
        <v>73</v>
      </c>
      <c r="D2712" s="21">
        <v>42468</v>
      </c>
      <c r="E2712" s="16" t="s">
        <v>2240</v>
      </c>
      <c r="F2712" s="21">
        <v>43844</v>
      </c>
      <c r="G2712" s="16" t="s">
        <v>81</v>
      </c>
      <c r="H2712" s="26" t="s">
        <v>320</v>
      </c>
      <c r="I2712" s="16" t="s">
        <v>16053</v>
      </c>
      <c r="K2712" s="16" t="s">
        <v>2891</v>
      </c>
      <c r="L2712" s="16" t="s">
        <v>37</v>
      </c>
      <c r="M2712" s="26" t="s">
        <v>16052</v>
      </c>
      <c r="N2712" s="26" t="s">
        <v>3651</v>
      </c>
      <c r="O2712" s="16" t="s">
        <v>1139</v>
      </c>
      <c r="P2712" s="26" t="s">
        <v>1140</v>
      </c>
      <c r="T2712" s="22">
        <v>0.01</v>
      </c>
      <c r="W2712" s="20" t="s">
        <v>43</v>
      </c>
      <c r="X2712" s="16" t="s">
        <v>44</v>
      </c>
      <c r="Z2712" s="24" t="s">
        <v>32</v>
      </c>
      <c r="AA2712" s="24" t="s">
        <v>32</v>
      </c>
      <c r="AB2712" s="24" t="s">
        <v>32</v>
      </c>
      <c r="AC2712" s="24" t="s">
        <v>32</v>
      </c>
      <c r="AD2712" s="25">
        <v>15000</v>
      </c>
      <c r="AE2712" s="25">
        <v>0</v>
      </c>
      <c r="AF2712" s="25">
        <v>0</v>
      </c>
      <c r="AG2712" s="25">
        <v>0</v>
      </c>
      <c r="AH2712" s="25">
        <v>15000</v>
      </c>
      <c r="AI2712" s="16" t="s">
        <v>16051</v>
      </c>
    </row>
    <row r="2713" spans="1:35" ht="30" x14ac:dyDescent="0.25">
      <c r="A2713" s="17">
        <v>123433</v>
      </c>
      <c r="B2713" s="18">
        <v>3</v>
      </c>
      <c r="C2713" s="16" t="s">
        <v>73</v>
      </c>
      <c r="D2713" s="21">
        <v>42468</v>
      </c>
      <c r="E2713" s="16" t="s">
        <v>2240</v>
      </c>
      <c r="F2713" s="21">
        <v>43984</v>
      </c>
      <c r="G2713" s="16" t="s">
        <v>832</v>
      </c>
      <c r="H2713" s="26" t="s">
        <v>64</v>
      </c>
      <c r="I2713" s="16" t="s">
        <v>2473</v>
      </c>
      <c r="J2713" s="20" t="s">
        <v>116</v>
      </c>
      <c r="L2713" s="16" t="s">
        <v>116</v>
      </c>
      <c r="M2713" s="26" t="s">
        <v>2474</v>
      </c>
      <c r="N2713" s="26" t="s">
        <v>2244</v>
      </c>
      <c r="O2713" s="16" t="s">
        <v>1139</v>
      </c>
      <c r="P2713" s="26" t="s">
        <v>1140</v>
      </c>
      <c r="T2713" s="22">
        <v>0.01</v>
      </c>
      <c r="W2713" s="20" t="s">
        <v>43</v>
      </c>
      <c r="X2713" s="16" t="s">
        <v>78</v>
      </c>
      <c r="Z2713" s="25">
        <v>1000</v>
      </c>
      <c r="AA2713" s="25">
        <v>0</v>
      </c>
      <c r="AB2713" s="25">
        <v>352509</v>
      </c>
      <c r="AC2713" s="25">
        <v>0</v>
      </c>
      <c r="AD2713" s="25">
        <v>16000</v>
      </c>
      <c r="AE2713" s="25">
        <v>0</v>
      </c>
      <c r="AF2713" s="25">
        <v>352509</v>
      </c>
      <c r="AG2713" s="25">
        <v>0</v>
      </c>
      <c r="AH2713" s="25">
        <v>368509</v>
      </c>
      <c r="AI2713" s="16" t="s">
        <v>2475</v>
      </c>
    </row>
    <row r="2714" spans="1:35" ht="30" x14ac:dyDescent="0.25">
      <c r="A2714" s="17">
        <v>123434</v>
      </c>
      <c r="B2714" s="18">
        <v>4</v>
      </c>
      <c r="C2714" s="16" t="s">
        <v>73</v>
      </c>
      <c r="D2714" s="21">
        <v>42468</v>
      </c>
      <c r="E2714" s="16" t="s">
        <v>2240</v>
      </c>
      <c r="F2714" s="21">
        <v>43844</v>
      </c>
      <c r="G2714" s="16" t="s">
        <v>142</v>
      </c>
      <c r="H2714" s="26" t="s">
        <v>126</v>
      </c>
      <c r="I2714" s="16" t="s">
        <v>16050</v>
      </c>
      <c r="K2714" s="16" t="s">
        <v>16049</v>
      </c>
      <c r="L2714" s="16" t="s">
        <v>37</v>
      </c>
      <c r="M2714" s="26" t="s">
        <v>16048</v>
      </c>
      <c r="N2714" s="26" t="s">
        <v>2244</v>
      </c>
      <c r="O2714" s="16" t="s">
        <v>1139</v>
      </c>
      <c r="P2714" s="26" t="s">
        <v>1140</v>
      </c>
      <c r="T2714" s="22">
        <v>0.01</v>
      </c>
      <c r="W2714" s="20" t="s">
        <v>43</v>
      </c>
      <c r="X2714" s="16" t="s">
        <v>78</v>
      </c>
      <c r="Z2714" s="24" t="s">
        <v>32</v>
      </c>
      <c r="AA2714" s="24" t="s">
        <v>32</v>
      </c>
      <c r="AB2714" s="24" t="s">
        <v>32</v>
      </c>
      <c r="AC2714" s="24" t="s">
        <v>32</v>
      </c>
      <c r="AD2714" s="25">
        <v>15000</v>
      </c>
      <c r="AE2714" s="25">
        <v>0</v>
      </c>
      <c r="AF2714" s="25">
        <v>0</v>
      </c>
      <c r="AG2714" s="25">
        <v>0</v>
      </c>
      <c r="AH2714" s="25">
        <v>15000</v>
      </c>
    </row>
    <row r="2715" spans="1:35" ht="30" x14ac:dyDescent="0.25">
      <c r="A2715" s="17">
        <v>123435</v>
      </c>
      <c r="B2715" s="18">
        <v>4</v>
      </c>
      <c r="C2715" s="16" t="s">
        <v>73</v>
      </c>
      <c r="D2715" s="21">
        <v>42468</v>
      </c>
      <c r="E2715" s="16" t="s">
        <v>2240</v>
      </c>
      <c r="F2715" s="21">
        <v>43844</v>
      </c>
      <c r="G2715" s="16" t="s">
        <v>142</v>
      </c>
      <c r="H2715" s="26" t="s">
        <v>349</v>
      </c>
      <c r="I2715" s="16" t="s">
        <v>16047</v>
      </c>
      <c r="K2715" s="16" t="s">
        <v>16046</v>
      </c>
      <c r="L2715" s="16" t="s">
        <v>37</v>
      </c>
      <c r="M2715" s="26" t="s">
        <v>16045</v>
      </c>
      <c r="N2715" s="26" t="s">
        <v>12405</v>
      </c>
      <c r="O2715" s="16" t="s">
        <v>1139</v>
      </c>
      <c r="P2715" s="26" t="s">
        <v>1140</v>
      </c>
      <c r="T2715" s="22">
        <v>0.01</v>
      </c>
      <c r="W2715" s="20" t="s">
        <v>43</v>
      </c>
      <c r="X2715" s="16" t="s">
        <v>78</v>
      </c>
      <c r="Z2715" s="24" t="s">
        <v>32</v>
      </c>
      <c r="AA2715" s="24" t="s">
        <v>32</v>
      </c>
      <c r="AB2715" s="24" t="s">
        <v>32</v>
      </c>
      <c r="AC2715" s="24" t="s">
        <v>32</v>
      </c>
      <c r="AD2715" s="25">
        <v>15000</v>
      </c>
      <c r="AE2715" s="25">
        <v>0</v>
      </c>
      <c r="AF2715" s="25">
        <v>0</v>
      </c>
      <c r="AG2715" s="25">
        <v>0</v>
      </c>
      <c r="AH2715" s="25">
        <v>15000</v>
      </c>
    </row>
    <row r="2716" spans="1:35" ht="30" x14ac:dyDescent="0.25">
      <c r="A2716" s="17">
        <v>123436</v>
      </c>
      <c r="B2716" s="18">
        <v>4</v>
      </c>
      <c r="C2716" s="16" t="s">
        <v>73</v>
      </c>
      <c r="D2716" s="21">
        <v>42468</v>
      </c>
      <c r="E2716" s="16" t="s">
        <v>2240</v>
      </c>
      <c r="F2716" s="21">
        <v>43844</v>
      </c>
      <c r="G2716" s="16" t="s">
        <v>142</v>
      </c>
      <c r="H2716" s="26" t="s">
        <v>349</v>
      </c>
      <c r="I2716" s="16" t="s">
        <v>16044</v>
      </c>
      <c r="K2716" s="16" t="s">
        <v>16043</v>
      </c>
      <c r="L2716" s="16" t="s">
        <v>37</v>
      </c>
      <c r="M2716" s="26" t="s">
        <v>16042</v>
      </c>
      <c r="N2716" s="26" t="s">
        <v>2244</v>
      </c>
      <c r="O2716" s="16" t="s">
        <v>1139</v>
      </c>
      <c r="P2716" s="26" t="s">
        <v>1140</v>
      </c>
      <c r="T2716" s="22">
        <v>0.01</v>
      </c>
      <c r="W2716" s="20" t="s">
        <v>43</v>
      </c>
      <c r="X2716" s="16" t="s">
        <v>78</v>
      </c>
      <c r="Z2716" s="24" t="s">
        <v>32</v>
      </c>
      <c r="AA2716" s="24" t="s">
        <v>32</v>
      </c>
      <c r="AB2716" s="24" t="s">
        <v>32</v>
      </c>
      <c r="AC2716" s="24" t="s">
        <v>32</v>
      </c>
      <c r="AD2716" s="25">
        <v>15000</v>
      </c>
      <c r="AE2716" s="25">
        <v>0</v>
      </c>
      <c r="AF2716" s="25">
        <v>0</v>
      </c>
      <c r="AG2716" s="25">
        <v>0</v>
      </c>
      <c r="AH2716" s="25">
        <v>15000</v>
      </c>
    </row>
    <row r="2717" spans="1:35" ht="30" x14ac:dyDescent="0.25">
      <c r="A2717" s="17">
        <v>123437</v>
      </c>
      <c r="B2717" s="18">
        <v>3</v>
      </c>
      <c r="C2717" s="16" t="s">
        <v>73</v>
      </c>
      <c r="D2717" s="21">
        <v>42468</v>
      </c>
      <c r="E2717" s="16" t="s">
        <v>2240</v>
      </c>
      <c r="F2717" s="21">
        <v>44144</v>
      </c>
      <c r="G2717" s="16" t="s">
        <v>573</v>
      </c>
      <c r="H2717" s="26" t="s">
        <v>69</v>
      </c>
      <c r="I2717" s="16" t="s">
        <v>16041</v>
      </c>
      <c r="K2717" s="16" t="s">
        <v>16040</v>
      </c>
      <c r="L2717" s="16" t="s">
        <v>37</v>
      </c>
      <c r="M2717" s="26" t="s">
        <v>16039</v>
      </c>
      <c r="N2717" s="26" t="s">
        <v>2244</v>
      </c>
      <c r="O2717" s="16" t="s">
        <v>1139</v>
      </c>
      <c r="P2717" s="26" t="s">
        <v>1140</v>
      </c>
      <c r="T2717" s="22">
        <v>0.01</v>
      </c>
      <c r="W2717" s="20" t="s">
        <v>43</v>
      </c>
      <c r="X2717" s="16" t="s">
        <v>44</v>
      </c>
      <c r="Z2717" s="24" t="s">
        <v>32</v>
      </c>
      <c r="AA2717" s="24" t="s">
        <v>32</v>
      </c>
      <c r="AB2717" s="24" t="s">
        <v>32</v>
      </c>
      <c r="AC2717" s="24" t="s">
        <v>32</v>
      </c>
      <c r="AD2717" s="25">
        <v>15000</v>
      </c>
      <c r="AE2717" s="25">
        <v>0</v>
      </c>
      <c r="AF2717" s="25">
        <v>0</v>
      </c>
      <c r="AG2717" s="25">
        <v>0</v>
      </c>
      <c r="AH2717" s="25">
        <v>15000</v>
      </c>
      <c r="AI2717" s="16" t="s">
        <v>16038</v>
      </c>
    </row>
    <row r="2718" spans="1:35" ht="30" x14ac:dyDescent="0.25">
      <c r="A2718" s="17">
        <v>123438</v>
      </c>
      <c r="B2718" s="18">
        <v>2</v>
      </c>
      <c r="C2718" s="16" t="s">
        <v>73</v>
      </c>
      <c r="D2718" s="21">
        <v>42468</v>
      </c>
      <c r="E2718" s="16" t="s">
        <v>2240</v>
      </c>
      <c r="F2718" s="21">
        <v>44188</v>
      </c>
      <c r="G2718" s="16" t="s">
        <v>514</v>
      </c>
      <c r="H2718" s="26" t="s">
        <v>380</v>
      </c>
      <c r="I2718" s="16" t="s">
        <v>2476</v>
      </c>
      <c r="K2718" s="16" t="s">
        <v>2477</v>
      </c>
      <c r="L2718" s="16" t="s">
        <v>37</v>
      </c>
      <c r="M2718" s="26" t="s">
        <v>2478</v>
      </c>
      <c r="N2718" s="26" t="s">
        <v>2479</v>
      </c>
      <c r="O2718" s="16" t="s">
        <v>1139</v>
      </c>
      <c r="P2718" s="26" t="s">
        <v>1140</v>
      </c>
      <c r="T2718" s="22">
        <v>0.01</v>
      </c>
      <c r="W2718" s="20" t="s">
        <v>43</v>
      </c>
      <c r="X2718" s="16" t="s">
        <v>78</v>
      </c>
      <c r="Z2718" s="25">
        <v>0</v>
      </c>
      <c r="AA2718" s="25">
        <v>0</v>
      </c>
      <c r="AB2718" s="25">
        <v>146411</v>
      </c>
      <c r="AC2718" s="25">
        <v>0</v>
      </c>
      <c r="AD2718" s="25">
        <v>15000</v>
      </c>
      <c r="AE2718" s="25">
        <v>0</v>
      </c>
      <c r="AF2718" s="25">
        <v>146411</v>
      </c>
      <c r="AG2718" s="25">
        <v>0</v>
      </c>
      <c r="AH2718" s="25">
        <v>161411</v>
      </c>
      <c r="AI2718" s="16" t="s">
        <v>2480</v>
      </c>
    </row>
    <row r="2719" spans="1:35" ht="30" x14ac:dyDescent="0.25">
      <c r="A2719" s="17">
        <v>123439</v>
      </c>
      <c r="B2719" s="18">
        <v>3</v>
      </c>
      <c r="C2719" s="16" t="s">
        <v>73</v>
      </c>
      <c r="D2719" s="21">
        <v>42468</v>
      </c>
      <c r="E2719" s="16" t="s">
        <v>2240</v>
      </c>
      <c r="F2719" s="21">
        <v>44144</v>
      </c>
      <c r="G2719" s="16" t="s">
        <v>573</v>
      </c>
      <c r="H2719" s="26" t="s">
        <v>255</v>
      </c>
      <c r="I2719" s="16" t="s">
        <v>4762</v>
      </c>
      <c r="K2719" s="16" t="s">
        <v>10783</v>
      </c>
      <c r="L2719" s="16" t="s">
        <v>37</v>
      </c>
      <c r="M2719" s="26" t="s">
        <v>16037</v>
      </c>
      <c r="N2719" s="26" t="s">
        <v>2244</v>
      </c>
      <c r="O2719" s="16" t="s">
        <v>1139</v>
      </c>
      <c r="P2719" s="26" t="s">
        <v>1140</v>
      </c>
      <c r="T2719" s="22">
        <v>0.01</v>
      </c>
      <c r="W2719" s="20" t="s">
        <v>43</v>
      </c>
      <c r="X2719" s="16" t="s">
        <v>44</v>
      </c>
      <c r="Z2719" s="24" t="s">
        <v>32</v>
      </c>
      <c r="AA2719" s="24" t="s">
        <v>32</v>
      </c>
      <c r="AB2719" s="24" t="s">
        <v>32</v>
      </c>
      <c r="AC2719" s="24" t="s">
        <v>32</v>
      </c>
      <c r="AD2719" s="25">
        <v>15000</v>
      </c>
      <c r="AE2719" s="25">
        <v>0</v>
      </c>
      <c r="AF2719" s="25">
        <v>0</v>
      </c>
      <c r="AG2719" s="25">
        <v>0</v>
      </c>
      <c r="AH2719" s="25">
        <v>15000</v>
      </c>
      <c r="AI2719" s="16" t="s">
        <v>16036</v>
      </c>
    </row>
    <row r="2720" spans="1:35" ht="30" x14ac:dyDescent="0.25">
      <c r="A2720" s="17">
        <v>123440</v>
      </c>
      <c r="B2720" s="18">
        <v>4</v>
      </c>
      <c r="C2720" s="16" t="s">
        <v>73</v>
      </c>
      <c r="D2720" s="21">
        <v>42468</v>
      </c>
      <c r="E2720" s="16" t="s">
        <v>2240</v>
      </c>
      <c r="F2720" s="21">
        <v>44041</v>
      </c>
      <c r="G2720" s="16" t="s">
        <v>81</v>
      </c>
      <c r="H2720" s="26" t="s">
        <v>349</v>
      </c>
      <c r="I2720" s="16" t="s">
        <v>16024</v>
      </c>
      <c r="K2720" s="16" t="s">
        <v>16023</v>
      </c>
      <c r="L2720" s="16" t="s">
        <v>37</v>
      </c>
      <c r="M2720" s="26" t="s">
        <v>16035</v>
      </c>
      <c r="N2720" s="26" t="s">
        <v>12405</v>
      </c>
      <c r="O2720" s="16" t="s">
        <v>1139</v>
      </c>
      <c r="P2720" s="26" t="s">
        <v>1140</v>
      </c>
      <c r="T2720" s="22">
        <v>0.01</v>
      </c>
      <c r="W2720" s="20" t="s">
        <v>43</v>
      </c>
      <c r="X2720" s="16" t="s">
        <v>78</v>
      </c>
      <c r="Z2720" s="24" t="s">
        <v>32</v>
      </c>
      <c r="AA2720" s="24" t="s">
        <v>32</v>
      </c>
      <c r="AB2720" s="24" t="s">
        <v>32</v>
      </c>
      <c r="AC2720" s="24" t="s">
        <v>32</v>
      </c>
      <c r="AD2720" s="25">
        <v>15000</v>
      </c>
      <c r="AE2720" s="25">
        <v>0</v>
      </c>
      <c r="AF2720" s="25">
        <v>0</v>
      </c>
      <c r="AG2720" s="25">
        <v>0</v>
      </c>
      <c r="AH2720" s="25">
        <v>15000</v>
      </c>
    </row>
    <row r="2721" spans="1:35" ht="30" x14ac:dyDescent="0.25">
      <c r="A2721" s="17">
        <v>123441</v>
      </c>
      <c r="B2721" s="18">
        <v>1</v>
      </c>
      <c r="C2721" s="16" t="s">
        <v>73</v>
      </c>
      <c r="D2721" s="21">
        <v>42468</v>
      </c>
      <c r="E2721" s="16" t="s">
        <v>2240</v>
      </c>
      <c r="F2721" s="21">
        <v>44039</v>
      </c>
      <c r="G2721" s="16" t="s">
        <v>75</v>
      </c>
      <c r="H2721" s="26" t="s">
        <v>791</v>
      </c>
      <c r="I2721" s="16" t="s">
        <v>2481</v>
      </c>
      <c r="K2721" s="16" t="s">
        <v>2482</v>
      </c>
      <c r="L2721" s="16" t="s">
        <v>37</v>
      </c>
      <c r="M2721" s="26" t="s">
        <v>2483</v>
      </c>
      <c r="N2721" s="26" t="s">
        <v>2244</v>
      </c>
      <c r="O2721" s="16" t="s">
        <v>1139</v>
      </c>
      <c r="P2721" s="26" t="s">
        <v>1140</v>
      </c>
      <c r="T2721" s="22">
        <v>0.01</v>
      </c>
      <c r="W2721" s="20" t="s">
        <v>43</v>
      </c>
      <c r="X2721" s="16" t="s">
        <v>78</v>
      </c>
      <c r="Z2721" s="25">
        <v>13000</v>
      </c>
      <c r="AA2721" s="25">
        <v>0</v>
      </c>
      <c r="AB2721" s="25">
        <v>10310</v>
      </c>
      <c r="AC2721" s="25">
        <v>0</v>
      </c>
      <c r="AD2721" s="25">
        <v>28000</v>
      </c>
      <c r="AE2721" s="25">
        <v>0</v>
      </c>
      <c r="AF2721" s="25">
        <v>10310</v>
      </c>
      <c r="AG2721" s="25">
        <v>0</v>
      </c>
      <c r="AH2721" s="25">
        <v>38310</v>
      </c>
      <c r="AI2721" s="16" t="s">
        <v>2484</v>
      </c>
    </row>
    <row r="2722" spans="1:35" ht="30" x14ac:dyDescent="0.25">
      <c r="A2722" s="17">
        <v>123442</v>
      </c>
      <c r="B2722" s="18">
        <v>3</v>
      </c>
      <c r="C2722" s="16" t="s">
        <v>73</v>
      </c>
      <c r="D2722" s="21">
        <v>42468</v>
      </c>
      <c r="E2722" s="16" t="s">
        <v>2240</v>
      </c>
      <c r="F2722" s="21">
        <v>43844</v>
      </c>
      <c r="G2722" s="16" t="s">
        <v>573</v>
      </c>
      <c r="H2722" s="26" t="s">
        <v>98</v>
      </c>
      <c r="I2722" s="16" t="s">
        <v>16034</v>
      </c>
      <c r="K2722" s="16" t="s">
        <v>16033</v>
      </c>
      <c r="L2722" s="16" t="s">
        <v>37</v>
      </c>
      <c r="M2722" s="26" t="s">
        <v>16032</v>
      </c>
      <c r="N2722" s="26" t="s">
        <v>16031</v>
      </c>
      <c r="O2722" s="16" t="s">
        <v>1139</v>
      </c>
      <c r="P2722" s="26" t="s">
        <v>1140</v>
      </c>
      <c r="T2722" s="22">
        <v>0.01</v>
      </c>
      <c r="W2722" s="20" t="s">
        <v>43</v>
      </c>
      <c r="X2722" s="16" t="s">
        <v>44</v>
      </c>
      <c r="Z2722" s="24" t="s">
        <v>32</v>
      </c>
      <c r="AA2722" s="24" t="s">
        <v>32</v>
      </c>
      <c r="AB2722" s="24" t="s">
        <v>32</v>
      </c>
      <c r="AC2722" s="24" t="s">
        <v>32</v>
      </c>
      <c r="AD2722" s="25">
        <v>15000</v>
      </c>
      <c r="AE2722" s="25">
        <v>0</v>
      </c>
      <c r="AF2722" s="25">
        <v>0</v>
      </c>
      <c r="AG2722" s="25">
        <v>0</v>
      </c>
      <c r="AH2722" s="25">
        <v>15000</v>
      </c>
      <c r="AI2722" s="16" t="s">
        <v>16030</v>
      </c>
    </row>
    <row r="2723" spans="1:35" ht="30" x14ac:dyDescent="0.25">
      <c r="A2723" s="17">
        <v>123443</v>
      </c>
      <c r="B2723" s="18">
        <v>3</v>
      </c>
      <c r="C2723" s="16" t="s">
        <v>73</v>
      </c>
      <c r="D2723" s="21">
        <v>42468</v>
      </c>
      <c r="E2723" s="16" t="s">
        <v>2240</v>
      </c>
      <c r="F2723" s="21">
        <v>44144</v>
      </c>
      <c r="G2723" s="16" t="s">
        <v>573</v>
      </c>
      <c r="H2723" s="26" t="s">
        <v>255</v>
      </c>
      <c r="I2723" s="16" t="s">
        <v>11310</v>
      </c>
      <c r="K2723" s="16" t="s">
        <v>14521</v>
      </c>
      <c r="L2723" s="16" t="s">
        <v>37</v>
      </c>
      <c r="M2723" s="26" t="s">
        <v>16029</v>
      </c>
      <c r="N2723" s="26" t="s">
        <v>2244</v>
      </c>
      <c r="O2723" s="16" t="s">
        <v>1139</v>
      </c>
      <c r="P2723" s="26" t="s">
        <v>1140</v>
      </c>
      <c r="T2723" s="22">
        <v>0.01</v>
      </c>
      <c r="W2723" s="20" t="s">
        <v>43</v>
      </c>
      <c r="X2723" s="16" t="s">
        <v>44</v>
      </c>
      <c r="Z2723" s="24" t="s">
        <v>32</v>
      </c>
      <c r="AA2723" s="24" t="s">
        <v>32</v>
      </c>
      <c r="AB2723" s="24" t="s">
        <v>32</v>
      </c>
      <c r="AC2723" s="24" t="s">
        <v>32</v>
      </c>
      <c r="AD2723" s="25">
        <v>15000</v>
      </c>
      <c r="AE2723" s="25">
        <v>0</v>
      </c>
      <c r="AF2723" s="25">
        <v>0</v>
      </c>
      <c r="AG2723" s="25">
        <v>0</v>
      </c>
      <c r="AH2723" s="25">
        <v>15000</v>
      </c>
      <c r="AI2723" s="16" t="s">
        <v>16028</v>
      </c>
    </row>
    <row r="2724" spans="1:35" ht="30" x14ac:dyDescent="0.25">
      <c r="A2724" s="17">
        <v>123444</v>
      </c>
      <c r="B2724" s="18">
        <v>3</v>
      </c>
      <c r="C2724" s="16" t="s">
        <v>73</v>
      </c>
      <c r="D2724" s="21">
        <v>42468</v>
      </c>
      <c r="E2724" s="16" t="s">
        <v>2240</v>
      </c>
      <c r="F2724" s="21">
        <v>44144</v>
      </c>
      <c r="G2724" s="16" t="s">
        <v>573</v>
      </c>
      <c r="H2724" s="26" t="s">
        <v>173</v>
      </c>
      <c r="I2724" s="16" t="s">
        <v>15613</v>
      </c>
      <c r="K2724" s="16" t="s">
        <v>16027</v>
      </c>
      <c r="L2724" s="16" t="s">
        <v>37</v>
      </c>
      <c r="M2724" s="26" t="s">
        <v>16026</v>
      </c>
      <c r="N2724" s="26" t="s">
        <v>2244</v>
      </c>
      <c r="O2724" s="16" t="s">
        <v>1139</v>
      </c>
      <c r="P2724" s="26" t="s">
        <v>1140</v>
      </c>
      <c r="T2724" s="22">
        <v>0.01</v>
      </c>
      <c r="W2724" s="20" t="s">
        <v>43</v>
      </c>
      <c r="X2724" s="16" t="s">
        <v>44</v>
      </c>
      <c r="Z2724" s="24" t="s">
        <v>32</v>
      </c>
      <c r="AA2724" s="24" t="s">
        <v>32</v>
      </c>
      <c r="AB2724" s="24" t="s">
        <v>32</v>
      </c>
      <c r="AC2724" s="24" t="s">
        <v>32</v>
      </c>
      <c r="AD2724" s="25">
        <v>15000</v>
      </c>
      <c r="AE2724" s="25">
        <v>0</v>
      </c>
      <c r="AF2724" s="25">
        <v>0</v>
      </c>
      <c r="AG2724" s="25">
        <v>0</v>
      </c>
      <c r="AH2724" s="25">
        <v>15000</v>
      </c>
      <c r="AI2724" s="16" t="s">
        <v>16025</v>
      </c>
    </row>
    <row r="2725" spans="1:35" ht="30" x14ac:dyDescent="0.25">
      <c r="A2725" s="17">
        <v>123445</v>
      </c>
      <c r="B2725" s="18">
        <v>4</v>
      </c>
      <c r="C2725" s="16" t="s">
        <v>73</v>
      </c>
      <c r="D2725" s="21">
        <v>42468</v>
      </c>
      <c r="E2725" s="16" t="s">
        <v>2240</v>
      </c>
      <c r="F2725" s="21">
        <v>44041</v>
      </c>
      <c r="G2725" s="16" t="s">
        <v>81</v>
      </c>
      <c r="H2725" s="26" t="s">
        <v>349</v>
      </c>
      <c r="I2725" s="16" t="s">
        <v>16024</v>
      </c>
      <c r="K2725" s="16" t="s">
        <v>16023</v>
      </c>
      <c r="L2725" s="16" t="s">
        <v>37</v>
      </c>
      <c r="M2725" s="26" t="s">
        <v>16022</v>
      </c>
      <c r="N2725" s="26" t="s">
        <v>2244</v>
      </c>
      <c r="O2725" s="16" t="s">
        <v>1139</v>
      </c>
      <c r="P2725" s="26" t="s">
        <v>1140</v>
      </c>
      <c r="T2725" s="22">
        <v>0.01</v>
      </c>
      <c r="W2725" s="20" t="s">
        <v>43</v>
      </c>
      <c r="X2725" s="16" t="s">
        <v>44</v>
      </c>
      <c r="Z2725" s="24" t="s">
        <v>32</v>
      </c>
      <c r="AA2725" s="24" t="s">
        <v>32</v>
      </c>
      <c r="AB2725" s="24" t="s">
        <v>32</v>
      </c>
      <c r="AC2725" s="24" t="s">
        <v>32</v>
      </c>
      <c r="AD2725" s="25">
        <v>15000</v>
      </c>
      <c r="AE2725" s="25">
        <v>0</v>
      </c>
      <c r="AF2725" s="25">
        <v>0</v>
      </c>
      <c r="AG2725" s="25">
        <v>0</v>
      </c>
      <c r="AH2725" s="25">
        <v>15000</v>
      </c>
      <c r="AI2725" s="16" t="s">
        <v>16021</v>
      </c>
    </row>
    <row r="2726" spans="1:35" ht="30" x14ac:dyDescent="0.25">
      <c r="A2726" s="17">
        <v>123446</v>
      </c>
      <c r="B2726" s="18">
        <v>1</v>
      </c>
      <c r="C2726" s="16" t="s">
        <v>73</v>
      </c>
      <c r="D2726" s="21">
        <v>42468</v>
      </c>
      <c r="E2726" s="16" t="s">
        <v>2240</v>
      </c>
      <c r="F2726" s="21">
        <v>43844</v>
      </c>
      <c r="G2726" s="16" t="s">
        <v>75</v>
      </c>
      <c r="H2726" s="26" t="s">
        <v>146</v>
      </c>
      <c r="I2726" s="16" t="s">
        <v>2485</v>
      </c>
      <c r="K2726" s="16" t="s">
        <v>2486</v>
      </c>
      <c r="L2726" s="16" t="s">
        <v>37</v>
      </c>
      <c r="M2726" s="26" t="s">
        <v>2487</v>
      </c>
      <c r="N2726" s="26" t="s">
        <v>2488</v>
      </c>
      <c r="O2726" s="16" t="s">
        <v>1139</v>
      </c>
      <c r="P2726" s="26" t="s">
        <v>1140</v>
      </c>
      <c r="T2726" s="22">
        <v>0.01</v>
      </c>
      <c r="W2726" s="20" t="s">
        <v>43</v>
      </c>
      <c r="X2726" s="16" t="s">
        <v>44</v>
      </c>
      <c r="Z2726" s="25">
        <v>9194</v>
      </c>
      <c r="AA2726" s="25">
        <v>344771</v>
      </c>
      <c r="AB2726" s="25">
        <v>0</v>
      </c>
      <c r="AC2726" s="25">
        <v>0</v>
      </c>
      <c r="AD2726" s="25">
        <v>24194</v>
      </c>
      <c r="AE2726" s="25">
        <v>344771</v>
      </c>
      <c r="AF2726" s="25">
        <v>0</v>
      </c>
      <c r="AG2726" s="25">
        <v>0</v>
      </c>
      <c r="AH2726" s="25">
        <v>368965</v>
      </c>
    </row>
    <row r="2727" spans="1:35" ht="30" x14ac:dyDescent="0.25">
      <c r="A2727" s="17">
        <v>123447</v>
      </c>
      <c r="B2727" s="18">
        <v>1</v>
      </c>
      <c r="C2727" s="16" t="s">
        <v>73</v>
      </c>
      <c r="D2727" s="21">
        <v>42468</v>
      </c>
      <c r="E2727" s="16" t="s">
        <v>2240</v>
      </c>
      <c r="F2727" s="21">
        <v>44294</v>
      </c>
      <c r="G2727" s="16" t="s">
        <v>74</v>
      </c>
      <c r="H2727" s="26" t="s">
        <v>196</v>
      </c>
      <c r="I2727" s="16" t="s">
        <v>2489</v>
      </c>
      <c r="K2727" s="16" t="s">
        <v>2490</v>
      </c>
      <c r="L2727" s="16" t="s">
        <v>37</v>
      </c>
      <c r="M2727" s="26" t="s">
        <v>2491</v>
      </c>
      <c r="N2727" s="26" t="s">
        <v>2492</v>
      </c>
      <c r="O2727" s="16" t="s">
        <v>1139</v>
      </c>
      <c r="P2727" s="26" t="s">
        <v>1140</v>
      </c>
      <c r="T2727" s="22">
        <v>0.01</v>
      </c>
      <c r="W2727" s="20" t="s">
        <v>43</v>
      </c>
      <c r="X2727" s="16" t="s">
        <v>44</v>
      </c>
      <c r="Z2727" s="25">
        <v>4000</v>
      </c>
      <c r="AA2727" s="25">
        <v>248296</v>
      </c>
      <c r="AB2727" s="25">
        <v>0</v>
      </c>
      <c r="AC2727" s="25">
        <v>0</v>
      </c>
      <c r="AD2727" s="25">
        <v>19000</v>
      </c>
      <c r="AE2727" s="25">
        <v>248296</v>
      </c>
      <c r="AF2727" s="25">
        <v>0</v>
      </c>
      <c r="AG2727" s="25">
        <v>0</v>
      </c>
      <c r="AH2727" s="25">
        <v>267296</v>
      </c>
    </row>
    <row r="2728" spans="1:35" ht="30" x14ac:dyDescent="0.25">
      <c r="A2728" s="17">
        <v>123448</v>
      </c>
      <c r="B2728" s="18">
        <v>4</v>
      </c>
      <c r="C2728" s="16" t="s">
        <v>73</v>
      </c>
      <c r="D2728" s="21">
        <v>42468</v>
      </c>
      <c r="E2728" s="16" t="s">
        <v>2240</v>
      </c>
      <c r="F2728" s="21">
        <v>43844</v>
      </c>
      <c r="G2728" s="16" t="s">
        <v>142</v>
      </c>
      <c r="H2728" s="26" t="s">
        <v>221</v>
      </c>
      <c r="I2728" s="16" t="s">
        <v>16020</v>
      </c>
      <c r="K2728" s="16" t="s">
        <v>16019</v>
      </c>
      <c r="L2728" s="16" t="s">
        <v>37</v>
      </c>
      <c r="M2728" s="26" t="s">
        <v>16018</v>
      </c>
      <c r="N2728" s="26" t="s">
        <v>2244</v>
      </c>
      <c r="O2728" s="16" t="s">
        <v>1139</v>
      </c>
      <c r="P2728" s="26" t="s">
        <v>1140</v>
      </c>
      <c r="T2728" s="22">
        <v>0.01</v>
      </c>
      <c r="W2728" s="20" t="s">
        <v>43</v>
      </c>
      <c r="X2728" s="16" t="s">
        <v>44</v>
      </c>
      <c r="Z2728" s="24" t="s">
        <v>32</v>
      </c>
      <c r="AA2728" s="24" t="s">
        <v>32</v>
      </c>
      <c r="AB2728" s="24" t="s">
        <v>32</v>
      </c>
      <c r="AC2728" s="24" t="s">
        <v>32</v>
      </c>
      <c r="AD2728" s="25">
        <v>15000</v>
      </c>
      <c r="AE2728" s="25">
        <v>0</v>
      </c>
      <c r="AF2728" s="25">
        <v>0</v>
      </c>
      <c r="AG2728" s="25">
        <v>0</v>
      </c>
      <c r="AH2728" s="25">
        <v>15000</v>
      </c>
    </row>
    <row r="2729" spans="1:35" ht="30" x14ac:dyDescent="0.25">
      <c r="A2729" s="17">
        <v>123449</v>
      </c>
      <c r="B2729" s="18">
        <v>2</v>
      </c>
      <c r="C2729" s="16" t="s">
        <v>73</v>
      </c>
      <c r="D2729" s="21">
        <v>42468</v>
      </c>
      <c r="E2729" s="16" t="s">
        <v>2240</v>
      </c>
      <c r="F2729" s="21">
        <v>44295</v>
      </c>
      <c r="G2729" s="16" t="s">
        <v>514</v>
      </c>
      <c r="H2729" s="26" t="s">
        <v>380</v>
      </c>
      <c r="I2729" s="16" t="s">
        <v>2493</v>
      </c>
      <c r="K2729" s="16" t="s">
        <v>2494</v>
      </c>
      <c r="L2729" s="16" t="s">
        <v>37</v>
      </c>
      <c r="M2729" s="26" t="s">
        <v>2495</v>
      </c>
      <c r="N2729" s="26" t="s">
        <v>2496</v>
      </c>
      <c r="O2729" s="16" t="s">
        <v>1139</v>
      </c>
      <c r="P2729" s="26" t="s">
        <v>1140</v>
      </c>
      <c r="T2729" s="22">
        <v>0.01</v>
      </c>
      <c r="W2729" s="20" t="s">
        <v>43</v>
      </c>
      <c r="X2729" s="16" t="s">
        <v>44</v>
      </c>
      <c r="Z2729" s="25">
        <v>0</v>
      </c>
      <c r="AA2729" s="25">
        <v>0</v>
      </c>
      <c r="AB2729" s="25">
        <v>142975</v>
      </c>
      <c r="AC2729" s="25">
        <v>0</v>
      </c>
      <c r="AD2729" s="25">
        <v>15000</v>
      </c>
      <c r="AE2729" s="25">
        <v>0</v>
      </c>
      <c r="AF2729" s="25">
        <v>142975</v>
      </c>
      <c r="AG2729" s="25">
        <v>0</v>
      </c>
      <c r="AH2729" s="25">
        <v>157975</v>
      </c>
      <c r="AI2729" s="16" t="s">
        <v>2497</v>
      </c>
    </row>
    <row r="2730" spans="1:35" ht="30" x14ac:dyDescent="0.25">
      <c r="A2730" s="17">
        <v>123451</v>
      </c>
      <c r="B2730" s="18">
        <v>4</v>
      </c>
      <c r="C2730" s="16" t="s">
        <v>73</v>
      </c>
      <c r="D2730" s="21">
        <v>42468</v>
      </c>
      <c r="E2730" s="16" t="s">
        <v>2240</v>
      </c>
      <c r="F2730" s="21">
        <v>44210</v>
      </c>
      <c r="G2730" s="16" t="s">
        <v>108</v>
      </c>
      <c r="H2730" s="26" t="s">
        <v>295</v>
      </c>
      <c r="I2730" s="16" t="s">
        <v>16017</v>
      </c>
      <c r="K2730" s="16" t="s">
        <v>16016</v>
      </c>
      <c r="L2730" s="16" t="s">
        <v>37</v>
      </c>
      <c r="M2730" s="26" t="s">
        <v>16015</v>
      </c>
      <c r="N2730" s="26" t="s">
        <v>12293</v>
      </c>
      <c r="O2730" s="16" t="s">
        <v>1139</v>
      </c>
      <c r="P2730" s="26" t="s">
        <v>1140</v>
      </c>
      <c r="T2730" s="22">
        <v>0.01</v>
      </c>
      <c r="W2730" s="20" t="s">
        <v>43</v>
      </c>
      <c r="X2730" s="16" t="s">
        <v>44</v>
      </c>
      <c r="Z2730" s="24" t="s">
        <v>32</v>
      </c>
      <c r="AA2730" s="24" t="s">
        <v>32</v>
      </c>
      <c r="AB2730" s="24" t="s">
        <v>32</v>
      </c>
      <c r="AC2730" s="24" t="s">
        <v>32</v>
      </c>
      <c r="AD2730" s="25">
        <v>15000</v>
      </c>
      <c r="AE2730" s="25">
        <v>0</v>
      </c>
      <c r="AF2730" s="25">
        <v>0</v>
      </c>
      <c r="AG2730" s="25">
        <v>0</v>
      </c>
      <c r="AH2730" s="25">
        <v>15000</v>
      </c>
    </row>
    <row r="2731" spans="1:35" ht="30" x14ac:dyDescent="0.25">
      <c r="A2731" s="17">
        <v>123452</v>
      </c>
      <c r="B2731" s="18">
        <v>3</v>
      </c>
      <c r="C2731" s="16" t="s">
        <v>73</v>
      </c>
      <c r="D2731" s="21">
        <v>42468</v>
      </c>
      <c r="E2731" s="16" t="s">
        <v>2240</v>
      </c>
      <c r="F2731" s="21">
        <v>43844</v>
      </c>
      <c r="G2731" s="16" t="s">
        <v>142</v>
      </c>
      <c r="H2731" s="26" t="s">
        <v>255</v>
      </c>
      <c r="I2731" s="16" t="s">
        <v>16014</v>
      </c>
      <c r="K2731" s="16" t="s">
        <v>16013</v>
      </c>
      <c r="L2731" s="16" t="s">
        <v>37</v>
      </c>
      <c r="M2731" s="26" t="s">
        <v>16012</v>
      </c>
      <c r="N2731" s="26" t="s">
        <v>16011</v>
      </c>
      <c r="O2731" s="16" t="s">
        <v>1139</v>
      </c>
      <c r="P2731" s="26" t="s">
        <v>1140</v>
      </c>
      <c r="T2731" s="22">
        <v>0.01</v>
      </c>
      <c r="W2731" s="20" t="s">
        <v>43</v>
      </c>
      <c r="X2731" s="16" t="s">
        <v>44</v>
      </c>
      <c r="Z2731" s="24" t="s">
        <v>32</v>
      </c>
      <c r="AA2731" s="24" t="s">
        <v>32</v>
      </c>
      <c r="AB2731" s="24" t="s">
        <v>32</v>
      </c>
      <c r="AC2731" s="24" t="s">
        <v>32</v>
      </c>
      <c r="AD2731" s="25">
        <v>15000</v>
      </c>
      <c r="AE2731" s="25">
        <v>0</v>
      </c>
      <c r="AF2731" s="25">
        <v>0</v>
      </c>
      <c r="AG2731" s="25">
        <v>0</v>
      </c>
      <c r="AH2731" s="25">
        <v>15000</v>
      </c>
      <c r="AI2731" s="16" t="s">
        <v>16010</v>
      </c>
    </row>
    <row r="2732" spans="1:35" ht="30" x14ac:dyDescent="0.25">
      <c r="A2732" s="17">
        <v>123453</v>
      </c>
      <c r="B2732" s="18">
        <v>3</v>
      </c>
      <c r="C2732" s="16" t="s">
        <v>73</v>
      </c>
      <c r="D2732" s="21">
        <v>42468</v>
      </c>
      <c r="E2732" s="16" t="s">
        <v>2240</v>
      </c>
      <c r="F2732" s="21">
        <v>43844</v>
      </c>
      <c r="G2732" s="16" t="s">
        <v>573</v>
      </c>
      <c r="H2732" s="26" t="s">
        <v>98</v>
      </c>
      <c r="I2732" s="16" t="s">
        <v>16009</v>
      </c>
      <c r="K2732" s="16" t="s">
        <v>16008</v>
      </c>
      <c r="L2732" s="16" t="s">
        <v>37</v>
      </c>
      <c r="M2732" s="26" t="s">
        <v>16007</v>
      </c>
      <c r="N2732" s="26" t="s">
        <v>2244</v>
      </c>
      <c r="O2732" s="16" t="s">
        <v>1139</v>
      </c>
      <c r="P2732" s="26" t="s">
        <v>1140</v>
      </c>
      <c r="T2732" s="22">
        <v>0.01</v>
      </c>
      <c r="W2732" s="20" t="s">
        <v>43</v>
      </c>
      <c r="X2732" s="16" t="s">
        <v>44</v>
      </c>
      <c r="Z2732" s="24" t="s">
        <v>32</v>
      </c>
      <c r="AA2732" s="24" t="s">
        <v>32</v>
      </c>
      <c r="AB2732" s="24" t="s">
        <v>32</v>
      </c>
      <c r="AC2732" s="24" t="s">
        <v>32</v>
      </c>
      <c r="AD2732" s="25">
        <v>15000</v>
      </c>
      <c r="AE2732" s="25">
        <v>0</v>
      </c>
      <c r="AF2732" s="25">
        <v>0</v>
      </c>
      <c r="AG2732" s="25">
        <v>0</v>
      </c>
      <c r="AH2732" s="25">
        <v>15000</v>
      </c>
      <c r="AI2732" s="16" t="s">
        <v>16006</v>
      </c>
    </row>
    <row r="2733" spans="1:35" ht="30" x14ac:dyDescent="0.25">
      <c r="A2733" s="17">
        <v>123454</v>
      </c>
      <c r="B2733" s="18">
        <v>1</v>
      </c>
      <c r="C2733" s="16" t="s">
        <v>73</v>
      </c>
      <c r="D2733" s="21">
        <v>42468</v>
      </c>
      <c r="E2733" s="16" t="s">
        <v>2240</v>
      </c>
      <c r="F2733" s="21">
        <v>43865</v>
      </c>
      <c r="G2733" s="16" t="s">
        <v>81</v>
      </c>
      <c r="H2733" s="26" t="s">
        <v>320</v>
      </c>
      <c r="I2733" s="16" t="s">
        <v>16005</v>
      </c>
      <c r="K2733" s="16" t="s">
        <v>16004</v>
      </c>
      <c r="L2733" s="16" t="s">
        <v>37</v>
      </c>
      <c r="M2733" s="26" t="s">
        <v>16003</v>
      </c>
      <c r="N2733" s="26" t="s">
        <v>2244</v>
      </c>
      <c r="O2733" s="16" t="s">
        <v>1139</v>
      </c>
      <c r="P2733" s="26" t="s">
        <v>1140</v>
      </c>
      <c r="T2733" s="22">
        <v>0.01</v>
      </c>
      <c r="W2733" s="20" t="s">
        <v>43</v>
      </c>
      <c r="X2733" s="16" t="s">
        <v>44</v>
      </c>
      <c r="Z2733" s="24" t="s">
        <v>32</v>
      </c>
      <c r="AA2733" s="24" t="s">
        <v>32</v>
      </c>
      <c r="AB2733" s="24" t="s">
        <v>32</v>
      </c>
      <c r="AC2733" s="24" t="s">
        <v>32</v>
      </c>
      <c r="AD2733" s="25">
        <v>15000</v>
      </c>
      <c r="AE2733" s="25">
        <v>0</v>
      </c>
      <c r="AF2733" s="25">
        <v>0</v>
      </c>
      <c r="AG2733" s="25">
        <v>0</v>
      </c>
      <c r="AH2733" s="25">
        <v>15000</v>
      </c>
      <c r="AI2733" s="16" t="s">
        <v>16002</v>
      </c>
    </row>
    <row r="2734" spans="1:35" ht="30" x14ac:dyDescent="0.25">
      <c r="A2734" s="17">
        <v>123455</v>
      </c>
      <c r="B2734" s="18">
        <v>4</v>
      </c>
      <c r="C2734" s="16" t="s">
        <v>73</v>
      </c>
      <c r="D2734" s="21">
        <v>42468</v>
      </c>
      <c r="E2734" s="16" t="s">
        <v>2240</v>
      </c>
      <c r="F2734" s="21">
        <v>43844</v>
      </c>
      <c r="G2734" s="16" t="s">
        <v>142</v>
      </c>
      <c r="H2734" s="26" t="s">
        <v>126</v>
      </c>
      <c r="I2734" s="16" t="s">
        <v>16001</v>
      </c>
      <c r="K2734" s="16" t="s">
        <v>16000</v>
      </c>
      <c r="L2734" s="16" t="s">
        <v>37</v>
      </c>
      <c r="M2734" s="26" t="s">
        <v>15999</v>
      </c>
      <c r="N2734" s="26" t="s">
        <v>12405</v>
      </c>
      <c r="O2734" s="16" t="s">
        <v>1139</v>
      </c>
      <c r="P2734" s="26" t="s">
        <v>1140</v>
      </c>
      <c r="T2734" s="22">
        <v>0.01</v>
      </c>
      <c r="W2734" s="20" t="s">
        <v>43</v>
      </c>
      <c r="X2734" s="16" t="s">
        <v>44</v>
      </c>
      <c r="Z2734" s="24" t="s">
        <v>32</v>
      </c>
      <c r="AA2734" s="24" t="s">
        <v>32</v>
      </c>
      <c r="AB2734" s="24" t="s">
        <v>32</v>
      </c>
      <c r="AC2734" s="24" t="s">
        <v>32</v>
      </c>
      <c r="AD2734" s="25">
        <v>15000</v>
      </c>
      <c r="AE2734" s="25">
        <v>0</v>
      </c>
      <c r="AF2734" s="25">
        <v>0</v>
      </c>
      <c r="AG2734" s="25">
        <v>0</v>
      </c>
      <c r="AH2734" s="25">
        <v>15000</v>
      </c>
    </row>
    <row r="2735" spans="1:35" ht="30" x14ac:dyDescent="0.25">
      <c r="A2735" s="17">
        <v>123458</v>
      </c>
      <c r="B2735" s="18">
        <v>4</v>
      </c>
      <c r="C2735" s="16" t="s">
        <v>73</v>
      </c>
      <c r="D2735" s="21">
        <v>42468</v>
      </c>
      <c r="E2735" s="16" t="s">
        <v>2240</v>
      </c>
      <c r="F2735" s="21">
        <v>43844</v>
      </c>
      <c r="G2735" s="16" t="s">
        <v>142</v>
      </c>
      <c r="H2735" s="26" t="s">
        <v>270</v>
      </c>
      <c r="I2735" s="16" t="s">
        <v>15998</v>
      </c>
      <c r="K2735" s="16" t="s">
        <v>15997</v>
      </c>
      <c r="L2735" s="16" t="s">
        <v>37</v>
      </c>
      <c r="M2735" s="26" t="s">
        <v>15996</v>
      </c>
      <c r="N2735" s="26" t="s">
        <v>15995</v>
      </c>
      <c r="O2735" s="16" t="s">
        <v>1139</v>
      </c>
      <c r="P2735" s="26" t="s">
        <v>1140</v>
      </c>
      <c r="T2735" s="22">
        <v>0.01</v>
      </c>
      <c r="W2735" s="20" t="s">
        <v>43</v>
      </c>
      <c r="X2735" s="16" t="s">
        <v>44</v>
      </c>
      <c r="Z2735" s="24" t="s">
        <v>32</v>
      </c>
      <c r="AA2735" s="24" t="s">
        <v>32</v>
      </c>
      <c r="AB2735" s="24" t="s">
        <v>32</v>
      </c>
      <c r="AC2735" s="24" t="s">
        <v>32</v>
      </c>
      <c r="AD2735" s="25">
        <v>15000</v>
      </c>
      <c r="AE2735" s="25">
        <v>128621</v>
      </c>
      <c r="AF2735" s="25">
        <v>0</v>
      </c>
      <c r="AG2735" s="25">
        <v>0</v>
      </c>
      <c r="AH2735" s="25">
        <v>143621</v>
      </c>
    </row>
    <row r="2736" spans="1:35" ht="30" x14ac:dyDescent="0.25">
      <c r="A2736" s="17">
        <v>123459</v>
      </c>
      <c r="B2736" s="18">
        <v>3</v>
      </c>
      <c r="C2736" s="16" t="s">
        <v>73</v>
      </c>
      <c r="D2736" s="21">
        <v>42468</v>
      </c>
      <c r="E2736" s="16" t="s">
        <v>2240</v>
      </c>
      <c r="F2736" s="21">
        <v>43844</v>
      </c>
      <c r="G2736" s="16" t="s">
        <v>82</v>
      </c>
      <c r="H2736" s="26" t="s">
        <v>98</v>
      </c>
      <c r="I2736" s="16" t="s">
        <v>15994</v>
      </c>
      <c r="K2736" s="16" t="s">
        <v>15993</v>
      </c>
      <c r="L2736" s="16" t="s">
        <v>37</v>
      </c>
      <c r="M2736" s="26" t="s">
        <v>15992</v>
      </c>
      <c r="N2736" s="26" t="s">
        <v>2244</v>
      </c>
      <c r="O2736" s="16" t="s">
        <v>1139</v>
      </c>
      <c r="P2736" s="26" t="s">
        <v>1140</v>
      </c>
      <c r="T2736" s="22">
        <v>0.01</v>
      </c>
      <c r="W2736" s="20" t="s">
        <v>43</v>
      </c>
      <c r="X2736" s="16" t="s">
        <v>44</v>
      </c>
      <c r="Z2736" s="24" t="s">
        <v>32</v>
      </c>
      <c r="AA2736" s="24" t="s">
        <v>32</v>
      </c>
      <c r="AB2736" s="24" t="s">
        <v>32</v>
      </c>
      <c r="AC2736" s="24" t="s">
        <v>32</v>
      </c>
      <c r="AD2736" s="25">
        <v>15000</v>
      </c>
      <c r="AE2736" s="25">
        <v>0</v>
      </c>
      <c r="AF2736" s="25">
        <v>0</v>
      </c>
      <c r="AG2736" s="25">
        <v>0</v>
      </c>
      <c r="AH2736" s="25">
        <v>15000</v>
      </c>
      <c r="AI2736" s="16" t="s">
        <v>15991</v>
      </c>
    </row>
    <row r="2737" spans="1:35" ht="30" x14ac:dyDescent="0.25">
      <c r="A2737" s="17">
        <v>123460</v>
      </c>
      <c r="B2737" s="18">
        <v>3</v>
      </c>
      <c r="C2737" s="16" t="s">
        <v>73</v>
      </c>
      <c r="D2737" s="21">
        <v>42468</v>
      </c>
      <c r="E2737" s="16" t="s">
        <v>2240</v>
      </c>
      <c r="F2737" s="21">
        <v>43844</v>
      </c>
      <c r="G2737" s="16" t="s">
        <v>81</v>
      </c>
      <c r="H2737" s="26" t="s">
        <v>405</v>
      </c>
      <c r="I2737" s="16" t="s">
        <v>15990</v>
      </c>
      <c r="K2737" s="16" t="s">
        <v>15989</v>
      </c>
      <c r="L2737" s="16" t="s">
        <v>37</v>
      </c>
      <c r="M2737" s="26" t="s">
        <v>15988</v>
      </c>
      <c r="N2737" s="26" t="s">
        <v>2244</v>
      </c>
      <c r="O2737" s="16" t="s">
        <v>1139</v>
      </c>
      <c r="P2737" s="26" t="s">
        <v>1140</v>
      </c>
      <c r="T2737" s="22">
        <v>0.01</v>
      </c>
      <c r="W2737" s="20" t="s">
        <v>43</v>
      </c>
      <c r="X2737" s="16" t="s">
        <v>44</v>
      </c>
      <c r="Z2737" s="24" t="s">
        <v>32</v>
      </c>
      <c r="AA2737" s="24" t="s">
        <v>32</v>
      </c>
      <c r="AB2737" s="24" t="s">
        <v>32</v>
      </c>
      <c r="AC2737" s="24" t="s">
        <v>32</v>
      </c>
      <c r="AD2737" s="25">
        <v>15000</v>
      </c>
      <c r="AE2737" s="25">
        <v>0</v>
      </c>
      <c r="AF2737" s="25">
        <v>0</v>
      </c>
      <c r="AG2737" s="25">
        <v>0</v>
      </c>
      <c r="AH2737" s="25">
        <v>15000</v>
      </c>
      <c r="AI2737" s="16" t="s">
        <v>15987</v>
      </c>
    </row>
    <row r="2738" spans="1:35" ht="30" x14ac:dyDescent="0.25">
      <c r="A2738" s="17">
        <v>123461</v>
      </c>
      <c r="B2738" s="18">
        <v>1</v>
      </c>
      <c r="C2738" s="16" t="s">
        <v>73</v>
      </c>
      <c r="D2738" s="21">
        <v>42468</v>
      </c>
      <c r="E2738" s="16" t="s">
        <v>2240</v>
      </c>
      <c r="F2738" s="21">
        <v>43844</v>
      </c>
      <c r="G2738" s="16" t="s">
        <v>74</v>
      </c>
      <c r="H2738" s="26" t="s">
        <v>196</v>
      </c>
      <c r="I2738" s="16" t="s">
        <v>15986</v>
      </c>
      <c r="K2738" s="16" t="s">
        <v>15985</v>
      </c>
      <c r="L2738" s="16" t="s">
        <v>37</v>
      </c>
      <c r="M2738" s="26" t="s">
        <v>15984</v>
      </c>
      <c r="N2738" s="26" t="s">
        <v>15983</v>
      </c>
      <c r="O2738" s="16" t="s">
        <v>1139</v>
      </c>
      <c r="P2738" s="26" t="s">
        <v>1140</v>
      </c>
      <c r="T2738" s="22">
        <v>0.01</v>
      </c>
      <c r="W2738" s="20" t="s">
        <v>43</v>
      </c>
      <c r="X2738" s="16" t="s">
        <v>78</v>
      </c>
      <c r="Z2738" s="24" t="s">
        <v>32</v>
      </c>
      <c r="AA2738" s="24" t="s">
        <v>32</v>
      </c>
      <c r="AB2738" s="24" t="s">
        <v>32</v>
      </c>
      <c r="AC2738" s="24" t="s">
        <v>32</v>
      </c>
      <c r="AD2738" s="25">
        <v>15000</v>
      </c>
      <c r="AE2738" s="25">
        <v>0</v>
      </c>
      <c r="AF2738" s="25">
        <v>0</v>
      </c>
      <c r="AG2738" s="25">
        <v>0</v>
      </c>
      <c r="AH2738" s="25">
        <v>15000</v>
      </c>
    </row>
    <row r="2739" spans="1:35" ht="30" x14ac:dyDescent="0.25">
      <c r="A2739" s="17">
        <v>123462</v>
      </c>
      <c r="B2739" s="18">
        <v>4</v>
      </c>
      <c r="C2739" s="16" t="s">
        <v>73</v>
      </c>
      <c r="D2739" s="21">
        <v>42468</v>
      </c>
      <c r="E2739" s="16" t="s">
        <v>2240</v>
      </c>
      <c r="F2739" s="21">
        <v>44208</v>
      </c>
      <c r="G2739" s="16" t="s">
        <v>108</v>
      </c>
      <c r="H2739" s="26" t="s">
        <v>126</v>
      </c>
      <c r="I2739" s="16" t="s">
        <v>15982</v>
      </c>
      <c r="K2739" s="16" t="s">
        <v>15981</v>
      </c>
      <c r="L2739" s="16" t="s">
        <v>37</v>
      </c>
      <c r="M2739" s="26" t="s">
        <v>15980</v>
      </c>
      <c r="N2739" s="26" t="s">
        <v>2244</v>
      </c>
      <c r="O2739" s="16" t="s">
        <v>1139</v>
      </c>
      <c r="P2739" s="26" t="s">
        <v>1140</v>
      </c>
      <c r="T2739" s="22">
        <v>0.01</v>
      </c>
      <c r="W2739" s="20" t="s">
        <v>43</v>
      </c>
      <c r="X2739" s="16" t="s">
        <v>44</v>
      </c>
      <c r="Z2739" s="24" t="s">
        <v>32</v>
      </c>
      <c r="AA2739" s="24" t="s">
        <v>32</v>
      </c>
      <c r="AB2739" s="24" t="s">
        <v>32</v>
      </c>
      <c r="AC2739" s="24" t="s">
        <v>32</v>
      </c>
      <c r="AD2739" s="25">
        <v>15000</v>
      </c>
      <c r="AE2739" s="25">
        <v>0</v>
      </c>
      <c r="AF2739" s="25">
        <v>0</v>
      </c>
      <c r="AG2739" s="25">
        <v>0</v>
      </c>
      <c r="AH2739" s="25">
        <v>15000</v>
      </c>
    </row>
    <row r="2740" spans="1:35" ht="30" x14ac:dyDescent="0.25">
      <c r="A2740" s="17">
        <v>123466</v>
      </c>
      <c r="B2740" s="18">
        <v>1</v>
      </c>
      <c r="C2740" s="16" t="s">
        <v>73</v>
      </c>
      <c r="D2740" s="21">
        <v>42468</v>
      </c>
      <c r="E2740" s="16" t="s">
        <v>2240</v>
      </c>
      <c r="F2740" s="21">
        <v>43844</v>
      </c>
      <c r="G2740" s="16" t="s">
        <v>142</v>
      </c>
      <c r="H2740" s="26" t="s">
        <v>791</v>
      </c>
      <c r="I2740" s="16" t="s">
        <v>15979</v>
      </c>
      <c r="K2740" s="16" t="s">
        <v>15978</v>
      </c>
      <c r="L2740" s="16" t="s">
        <v>37</v>
      </c>
      <c r="M2740" s="26" t="s">
        <v>15977</v>
      </c>
      <c r="N2740" s="26" t="s">
        <v>12405</v>
      </c>
      <c r="O2740" s="16" t="s">
        <v>1139</v>
      </c>
      <c r="P2740" s="26" t="s">
        <v>1140</v>
      </c>
      <c r="T2740" s="22">
        <v>0.01</v>
      </c>
      <c r="W2740" s="20" t="s">
        <v>43</v>
      </c>
      <c r="X2740" s="16" t="s">
        <v>44</v>
      </c>
      <c r="Z2740" s="24" t="s">
        <v>32</v>
      </c>
      <c r="AA2740" s="24" t="s">
        <v>32</v>
      </c>
      <c r="AB2740" s="24" t="s">
        <v>32</v>
      </c>
      <c r="AC2740" s="24" t="s">
        <v>32</v>
      </c>
      <c r="AD2740" s="25">
        <v>15000</v>
      </c>
      <c r="AE2740" s="25">
        <v>0</v>
      </c>
      <c r="AF2740" s="25">
        <v>7615</v>
      </c>
      <c r="AG2740" s="25">
        <v>0</v>
      </c>
      <c r="AH2740" s="25">
        <v>22615</v>
      </c>
      <c r="AI2740" s="16" t="s">
        <v>15976</v>
      </c>
    </row>
    <row r="2741" spans="1:35" x14ac:dyDescent="0.25">
      <c r="A2741" s="17">
        <v>123467</v>
      </c>
      <c r="B2741" s="18">
        <v>2</v>
      </c>
      <c r="C2741" s="16" t="s">
        <v>73</v>
      </c>
      <c r="D2741" s="21">
        <v>42468</v>
      </c>
      <c r="E2741" s="16" t="s">
        <v>33</v>
      </c>
      <c r="F2741" s="21">
        <v>44229</v>
      </c>
      <c r="G2741" s="16" t="s">
        <v>109</v>
      </c>
      <c r="H2741" s="26" t="s">
        <v>170</v>
      </c>
      <c r="I2741" s="16" t="s">
        <v>15975</v>
      </c>
      <c r="K2741" s="16" t="s">
        <v>15974</v>
      </c>
      <c r="L2741" s="16" t="s">
        <v>37</v>
      </c>
      <c r="M2741" s="26" t="s">
        <v>15973</v>
      </c>
      <c r="O2741" s="16" t="s">
        <v>39</v>
      </c>
      <c r="P2741" s="26" t="s">
        <v>40</v>
      </c>
      <c r="R2741" s="16" t="s">
        <v>41</v>
      </c>
      <c r="S2741" s="16" t="s">
        <v>42</v>
      </c>
      <c r="T2741" s="22">
        <v>0</v>
      </c>
      <c r="W2741" s="20" t="s">
        <v>43</v>
      </c>
      <c r="X2741" s="16" t="s">
        <v>44</v>
      </c>
      <c r="Z2741" s="24" t="s">
        <v>32</v>
      </c>
      <c r="AA2741" s="24" t="s">
        <v>32</v>
      </c>
      <c r="AB2741" s="24" t="s">
        <v>32</v>
      </c>
      <c r="AC2741" s="24" t="s">
        <v>32</v>
      </c>
      <c r="AD2741" s="24" t="s">
        <v>32</v>
      </c>
      <c r="AE2741" s="24" t="s">
        <v>32</v>
      </c>
      <c r="AF2741" s="24" t="s">
        <v>32</v>
      </c>
      <c r="AG2741" s="24" t="s">
        <v>32</v>
      </c>
      <c r="AH2741" s="24" t="s">
        <v>32</v>
      </c>
      <c r="AI2741" s="16" t="s">
        <v>15972</v>
      </c>
    </row>
    <row r="2742" spans="1:35" ht="30" x14ac:dyDescent="0.25">
      <c r="A2742" s="17">
        <v>123471</v>
      </c>
      <c r="B2742" s="18">
        <v>2</v>
      </c>
      <c r="C2742" s="16" t="s">
        <v>73</v>
      </c>
      <c r="D2742" s="21">
        <v>42471</v>
      </c>
      <c r="E2742" s="16" t="s">
        <v>2240</v>
      </c>
      <c r="F2742" s="21">
        <v>43844</v>
      </c>
      <c r="G2742" s="16" t="s">
        <v>573</v>
      </c>
      <c r="H2742" s="26" t="s">
        <v>286</v>
      </c>
      <c r="I2742" s="16" t="s">
        <v>15971</v>
      </c>
      <c r="K2742" s="16" t="s">
        <v>15970</v>
      </c>
      <c r="L2742" s="16" t="s">
        <v>37</v>
      </c>
      <c r="M2742" s="26" t="s">
        <v>15969</v>
      </c>
      <c r="N2742" s="26" t="s">
        <v>4539</v>
      </c>
      <c r="O2742" s="16" t="s">
        <v>1139</v>
      </c>
      <c r="P2742" s="26" t="s">
        <v>1140</v>
      </c>
      <c r="T2742" s="22">
        <v>0.01</v>
      </c>
      <c r="W2742" s="20" t="s">
        <v>43</v>
      </c>
      <c r="X2742" s="16" t="s">
        <v>44</v>
      </c>
      <c r="Z2742" s="24" t="s">
        <v>32</v>
      </c>
      <c r="AA2742" s="24" t="s">
        <v>32</v>
      </c>
      <c r="AB2742" s="24" t="s">
        <v>32</v>
      </c>
      <c r="AC2742" s="24" t="s">
        <v>32</v>
      </c>
      <c r="AD2742" s="25">
        <v>15000</v>
      </c>
      <c r="AE2742" s="25">
        <v>0</v>
      </c>
      <c r="AF2742" s="25">
        <v>0</v>
      </c>
      <c r="AG2742" s="25">
        <v>0</v>
      </c>
      <c r="AH2742" s="25">
        <v>15000</v>
      </c>
      <c r="AI2742" s="16" t="s">
        <v>15968</v>
      </c>
    </row>
    <row r="2743" spans="1:35" ht="30" x14ac:dyDescent="0.25">
      <c r="A2743" s="17">
        <v>123472</v>
      </c>
      <c r="B2743" s="18">
        <v>1</v>
      </c>
      <c r="C2743" s="16" t="s">
        <v>73</v>
      </c>
      <c r="D2743" s="21">
        <v>42471</v>
      </c>
      <c r="E2743" s="16" t="s">
        <v>2240</v>
      </c>
      <c r="F2743" s="21">
        <v>43844</v>
      </c>
      <c r="G2743" s="16" t="s">
        <v>142</v>
      </c>
      <c r="H2743" s="26" t="s">
        <v>209</v>
      </c>
      <c r="I2743" s="16" t="s">
        <v>15967</v>
      </c>
      <c r="K2743" s="16" t="s">
        <v>15966</v>
      </c>
      <c r="L2743" s="16" t="s">
        <v>37</v>
      </c>
      <c r="M2743" s="26" t="s">
        <v>15965</v>
      </c>
      <c r="N2743" s="26" t="s">
        <v>2244</v>
      </c>
      <c r="O2743" s="16" t="s">
        <v>1139</v>
      </c>
      <c r="P2743" s="26" t="s">
        <v>1140</v>
      </c>
      <c r="T2743" s="22">
        <v>0.01</v>
      </c>
      <c r="W2743" s="20" t="s">
        <v>43</v>
      </c>
      <c r="X2743" s="16" t="s">
        <v>44</v>
      </c>
      <c r="Z2743" s="24" t="s">
        <v>32</v>
      </c>
      <c r="AA2743" s="24" t="s">
        <v>32</v>
      </c>
      <c r="AB2743" s="24" t="s">
        <v>32</v>
      </c>
      <c r="AC2743" s="24" t="s">
        <v>32</v>
      </c>
      <c r="AD2743" s="25">
        <v>15000</v>
      </c>
      <c r="AE2743" s="25">
        <v>0</v>
      </c>
      <c r="AF2743" s="25">
        <v>12380</v>
      </c>
      <c r="AG2743" s="25">
        <v>0</v>
      </c>
      <c r="AH2743" s="25">
        <v>27380</v>
      </c>
      <c r="AI2743" s="16" t="s">
        <v>15964</v>
      </c>
    </row>
    <row r="2744" spans="1:35" ht="30" x14ac:dyDescent="0.25">
      <c r="A2744" s="17">
        <v>123474</v>
      </c>
      <c r="B2744" s="18">
        <v>4</v>
      </c>
      <c r="C2744" s="16" t="s">
        <v>73</v>
      </c>
      <c r="D2744" s="21">
        <v>42472</v>
      </c>
      <c r="E2744" s="16" t="s">
        <v>142</v>
      </c>
      <c r="F2744" s="21">
        <v>44260</v>
      </c>
      <c r="G2744" s="16" t="s">
        <v>529</v>
      </c>
      <c r="H2744" s="26" t="s">
        <v>126</v>
      </c>
      <c r="M2744" s="26" t="s">
        <v>15963</v>
      </c>
      <c r="O2744" s="16" t="s">
        <v>179</v>
      </c>
      <c r="P2744" s="26" t="s">
        <v>79</v>
      </c>
      <c r="R2744" s="16" t="s">
        <v>41</v>
      </c>
      <c r="S2744" s="16" t="s">
        <v>84</v>
      </c>
      <c r="T2744" s="23" t="s">
        <v>32</v>
      </c>
      <c r="U2744" s="21">
        <v>44477</v>
      </c>
      <c r="W2744" s="20" t="s">
        <v>43</v>
      </c>
      <c r="X2744" s="16" t="s">
        <v>1079</v>
      </c>
      <c r="Y2744" s="26" t="s">
        <v>15962</v>
      </c>
      <c r="Z2744" s="24" t="s">
        <v>32</v>
      </c>
      <c r="AA2744" s="24" t="s">
        <v>32</v>
      </c>
      <c r="AB2744" s="24" t="s">
        <v>32</v>
      </c>
      <c r="AC2744" s="24" t="s">
        <v>32</v>
      </c>
      <c r="AD2744" s="25">
        <v>0</v>
      </c>
      <c r="AE2744" s="25">
        <v>0</v>
      </c>
      <c r="AF2744" s="25">
        <v>66000</v>
      </c>
      <c r="AG2744" s="25">
        <v>0</v>
      </c>
      <c r="AH2744" s="25">
        <v>66000</v>
      </c>
      <c r="AI2744" s="16" t="s">
        <v>15961</v>
      </c>
    </row>
    <row r="2745" spans="1:35" x14ac:dyDescent="0.25">
      <c r="A2745" s="17">
        <v>123475</v>
      </c>
      <c r="B2745" s="18">
        <v>4</v>
      </c>
      <c r="C2745" s="16" t="s">
        <v>73</v>
      </c>
      <c r="D2745" s="21">
        <v>42472</v>
      </c>
      <c r="E2745" s="16" t="s">
        <v>142</v>
      </c>
      <c r="F2745" s="21">
        <v>43487</v>
      </c>
      <c r="G2745" s="16" t="s">
        <v>75</v>
      </c>
      <c r="H2745" s="26" t="s">
        <v>428</v>
      </c>
      <c r="I2745" s="16" t="s">
        <v>722</v>
      </c>
      <c r="J2745" s="20" t="s">
        <v>116</v>
      </c>
      <c r="L2745" s="16" t="s">
        <v>116</v>
      </c>
      <c r="M2745" s="26" t="s">
        <v>15960</v>
      </c>
      <c r="O2745" s="16" t="s">
        <v>179</v>
      </c>
      <c r="P2745" s="26" t="s">
        <v>79</v>
      </c>
      <c r="R2745" s="16" t="s">
        <v>41</v>
      </c>
      <c r="S2745" s="16" t="s">
        <v>84</v>
      </c>
      <c r="T2745" s="22">
        <v>0.01</v>
      </c>
      <c r="W2745" s="20" t="s">
        <v>43</v>
      </c>
      <c r="X2745" s="16" t="s">
        <v>78</v>
      </c>
      <c r="Y2745" s="26" t="s">
        <v>3282</v>
      </c>
      <c r="Z2745" s="24" t="s">
        <v>32</v>
      </c>
      <c r="AA2745" s="24" t="s">
        <v>32</v>
      </c>
      <c r="AB2745" s="24" t="s">
        <v>32</v>
      </c>
      <c r="AC2745" s="24" t="s">
        <v>32</v>
      </c>
      <c r="AD2745" s="25">
        <v>0</v>
      </c>
      <c r="AE2745" s="25">
        <v>0</v>
      </c>
      <c r="AF2745" s="25">
        <v>30000</v>
      </c>
      <c r="AG2745" s="25">
        <v>0</v>
      </c>
      <c r="AH2745" s="25">
        <v>30000</v>
      </c>
      <c r="AI2745" s="16" t="s">
        <v>15959</v>
      </c>
    </row>
    <row r="2746" spans="1:35" x14ac:dyDescent="0.25">
      <c r="A2746" s="17">
        <v>123477</v>
      </c>
      <c r="B2746" s="18">
        <v>1</v>
      </c>
      <c r="C2746" s="16" t="s">
        <v>474</v>
      </c>
      <c r="D2746" s="21">
        <v>42472</v>
      </c>
      <c r="E2746" s="16" t="s">
        <v>142</v>
      </c>
      <c r="F2746" s="21">
        <v>44022</v>
      </c>
      <c r="G2746" s="16" t="s">
        <v>75</v>
      </c>
      <c r="H2746" s="26" t="s">
        <v>146</v>
      </c>
      <c r="I2746" s="16" t="s">
        <v>3983</v>
      </c>
      <c r="J2746" s="20" t="s">
        <v>116</v>
      </c>
      <c r="L2746" s="16" t="s">
        <v>116</v>
      </c>
      <c r="M2746" s="26" t="s">
        <v>15958</v>
      </c>
      <c r="O2746" s="16" t="s">
        <v>179</v>
      </c>
      <c r="P2746" s="26" t="s">
        <v>79</v>
      </c>
      <c r="R2746" s="16" t="s">
        <v>41</v>
      </c>
      <c r="S2746" s="16" t="s">
        <v>84</v>
      </c>
      <c r="T2746" s="22">
        <v>0.01</v>
      </c>
      <c r="U2746" s="21">
        <v>43742</v>
      </c>
      <c r="W2746" s="20" t="s">
        <v>43</v>
      </c>
      <c r="X2746" s="16" t="s">
        <v>78</v>
      </c>
      <c r="Y2746" s="26" t="s">
        <v>15957</v>
      </c>
      <c r="Z2746" s="24" t="s">
        <v>32</v>
      </c>
      <c r="AA2746" s="24" t="s">
        <v>32</v>
      </c>
      <c r="AB2746" s="24" t="s">
        <v>32</v>
      </c>
      <c r="AC2746" s="24" t="s">
        <v>32</v>
      </c>
      <c r="AD2746" s="25">
        <v>0</v>
      </c>
      <c r="AE2746" s="25">
        <v>0</v>
      </c>
      <c r="AF2746" s="25">
        <v>758815</v>
      </c>
      <c r="AG2746" s="25">
        <v>0</v>
      </c>
      <c r="AH2746" s="25">
        <v>758815</v>
      </c>
      <c r="AI2746" s="16" t="s">
        <v>15956</v>
      </c>
    </row>
    <row r="2747" spans="1:35" ht="30" x14ac:dyDescent="0.25">
      <c r="A2747" s="17">
        <v>123479</v>
      </c>
      <c r="B2747" s="18">
        <v>1</v>
      </c>
      <c r="C2747" s="16" t="s">
        <v>73</v>
      </c>
      <c r="D2747" s="21">
        <v>42478</v>
      </c>
      <c r="E2747" s="16" t="s">
        <v>2240</v>
      </c>
      <c r="F2747" s="21">
        <v>44215</v>
      </c>
      <c r="G2747" s="16" t="s">
        <v>105</v>
      </c>
      <c r="H2747" s="26" t="s">
        <v>196</v>
      </c>
      <c r="I2747" s="16" t="s">
        <v>2498</v>
      </c>
      <c r="K2747" s="16" t="s">
        <v>2499</v>
      </c>
      <c r="L2747" s="16" t="s">
        <v>37</v>
      </c>
      <c r="M2747" s="26" t="s">
        <v>2500</v>
      </c>
      <c r="N2747" s="26" t="s">
        <v>2501</v>
      </c>
      <c r="O2747" s="16" t="s">
        <v>1139</v>
      </c>
      <c r="P2747" s="26" t="s">
        <v>1140</v>
      </c>
      <c r="T2747" s="22">
        <v>0.01</v>
      </c>
      <c r="W2747" s="20" t="s">
        <v>43</v>
      </c>
      <c r="X2747" s="16" t="s">
        <v>78</v>
      </c>
      <c r="Z2747" s="25">
        <v>-11244.26</v>
      </c>
      <c r="AA2747" s="25">
        <v>0</v>
      </c>
      <c r="AB2747" s="25">
        <v>-6595.76</v>
      </c>
      <c r="AC2747" s="25">
        <v>0</v>
      </c>
      <c r="AD2747" s="25">
        <v>3755.74</v>
      </c>
      <c r="AE2747" s="25">
        <v>0</v>
      </c>
      <c r="AF2747" s="25">
        <v>233040.24</v>
      </c>
      <c r="AG2747" s="25">
        <v>0</v>
      </c>
      <c r="AH2747" s="25">
        <v>236795.98</v>
      </c>
      <c r="AI2747" s="16" t="s">
        <v>2502</v>
      </c>
    </row>
    <row r="2748" spans="1:35" ht="45" x14ac:dyDescent="0.25">
      <c r="A2748" s="17">
        <v>123480</v>
      </c>
      <c r="B2748" s="18">
        <v>4</v>
      </c>
      <c r="C2748" s="16" t="s">
        <v>73</v>
      </c>
      <c r="D2748" s="21">
        <v>42478</v>
      </c>
      <c r="E2748" s="16" t="s">
        <v>1884</v>
      </c>
      <c r="F2748" s="21">
        <v>44350</v>
      </c>
      <c r="G2748" s="16" t="s">
        <v>2503</v>
      </c>
      <c r="H2748" s="26" t="s">
        <v>92</v>
      </c>
      <c r="I2748" s="16" t="s">
        <v>1788</v>
      </c>
      <c r="J2748" s="20" t="s">
        <v>116</v>
      </c>
      <c r="L2748" s="16" t="s">
        <v>116</v>
      </c>
      <c r="M2748" s="26" t="s">
        <v>2504</v>
      </c>
      <c r="N2748" s="26" t="s">
        <v>2505</v>
      </c>
      <c r="O2748" s="16" t="s">
        <v>60</v>
      </c>
      <c r="P2748" s="26" t="s">
        <v>768</v>
      </c>
      <c r="T2748" s="22">
        <v>0.94</v>
      </c>
      <c r="W2748" s="20" t="s">
        <v>43</v>
      </c>
      <c r="X2748" s="16" t="s">
        <v>78</v>
      </c>
      <c r="Z2748" s="25">
        <v>7500</v>
      </c>
      <c r="AA2748" s="25">
        <v>101710</v>
      </c>
      <c r="AB2748" s="25">
        <v>0</v>
      </c>
      <c r="AC2748" s="25">
        <v>0</v>
      </c>
      <c r="AD2748" s="25">
        <v>108415</v>
      </c>
      <c r="AE2748" s="25">
        <v>121710</v>
      </c>
      <c r="AF2748" s="25">
        <v>0</v>
      </c>
      <c r="AG2748" s="25">
        <v>0</v>
      </c>
      <c r="AH2748" s="25">
        <v>230125</v>
      </c>
      <c r="AI2748" s="16" t="s">
        <v>2506</v>
      </c>
    </row>
    <row r="2749" spans="1:35" ht="75" x14ac:dyDescent="0.25">
      <c r="A2749" s="17">
        <v>123482</v>
      </c>
      <c r="B2749" s="18">
        <v>3</v>
      </c>
      <c r="C2749" s="16" t="s">
        <v>474</v>
      </c>
      <c r="D2749" s="21">
        <v>42479</v>
      </c>
      <c r="E2749" s="16" t="s">
        <v>56</v>
      </c>
      <c r="F2749" s="21">
        <v>44232</v>
      </c>
      <c r="G2749" s="16" t="s">
        <v>75</v>
      </c>
      <c r="H2749" s="26" t="s">
        <v>69</v>
      </c>
      <c r="M2749" s="26" t="s">
        <v>15955</v>
      </c>
      <c r="N2749" s="26" t="s">
        <v>15954</v>
      </c>
      <c r="O2749" s="16" t="s">
        <v>60</v>
      </c>
      <c r="P2749" s="26" t="s">
        <v>67</v>
      </c>
      <c r="T2749" s="23" t="s">
        <v>32</v>
      </c>
      <c r="W2749" s="20" t="s">
        <v>43</v>
      </c>
      <c r="X2749" s="16" t="s">
        <v>1150</v>
      </c>
      <c r="Z2749" s="24" t="s">
        <v>32</v>
      </c>
      <c r="AA2749" s="24" t="s">
        <v>32</v>
      </c>
      <c r="AB2749" s="24" t="s">
        <v>32</v>
      </c>
      <c r="AC2749" s="24" t="s">
        <v>32</v>
      </c>
      <c r="AD2749" s="25">
        <v>100000</v>
      </c>
      <c r="AE2749" s="25">
        <v>0</v>
      </c>
      <c r="AF2749" s="25">
        <v>407871</v>
      </c>
      <c r="AG2749" s="25">
        <v>0</v>
      </c>
      <c r="AH2749" s="25">
        <v>507871</v>
      </c>
      <c r="AI2749" s="16" t="s">
        <v>15953</v>
      </c>
    </row>
    <row r="2750" spans="1:35" x14ac:dyDescent="0.25">
      <c r="A2750" s="17">
        <v>123484</v>
      </c>
      <c r="B2750" s="18">
        <v>1</v>
      </c>
      <c r="C2750" s="16" t="s">
        <v>73</v>
      </c>
      <c r="D2750" s="21">
        <v>42479</v>
      </c>
      <c r="E2750" s="16" t="s">
        <v>1987</v>
      </c>
      <c r="F2750" s="21">
        <v>42479</v>
      </c>
      <c r="G2750" s="16" t="s">
        <v>1987</v>
      </c>
      <c r="H2750" s="26" t="s">
        <v>1163</v>
      </c>
      <c r="L2750" s="16" t="s">
        <v>110</v>
      </c>
      <c r="M2750" s="26" t="s">
        <v>15952</v>
      </c>
      <c r="O2750" s="16" t="s">
        <v>1612</v>
      </c>
      <c r="T2750" s="23" t="s">
        <v>32</v>
      </c>
      <c r="W2750" s="20" t="s">
        <v>43</v>
      </c>
      <c r="Z2750" s="24" t="s">
        <v>32</v>
      </c>
      <c r="AA2750" s="24" t="s">
        <v>32</v>
      </c>
      <c r="AB2750" s="24" t="s">
        <v>32</v>
      </c>
      <c r="AC2750" s="24" t="s">
        <v>32</v>
      </c>
      <c r="AD2750" s="25">
        <v>0</v>
      </c>
      <c r="AE2750" s="25">
        <v>0</v>
      </c>
      <c r="AF2750" s="25">
        <v>2000</v>
      </c>
      <c r="AG2750" s="25">
        <v>0</v>
      </c>
      <c r="AH2750" s="25">
        <v>2000</v>
      </c>
      <c r="AI2750" s="16" t="s">
        <v>15951</v>
      </c>
    </row>
    <row r="2751" spans="1:35" ht="30" x14ac:dyDescent="0.25">
      <c r="A2751" s="17">
        <v>123485</v>
      </c>
      <c r="B2751" s="18">
        <v>1</v>
      </c>
      <c r="C2751" s="16" t="s">
        <v>73</v>
      </c>
      <c r="D2751" s="21">
        <v>42480</v>
      </c>
      <c r="E2751" s="16" t="s">
        <v>2240</v>
      </c>
      <c r="F2751" s="21">
        <v>43844</v>
      </c>
      <c r="G2751" s="16" t="s">
        <v>142</v>
      </c>
      <c r="H2751" s="26" t="s">
        <v>238</v>
      </c>
      <c r="I2751" s="16" t="s">
        <v>15950</v>
      </c>
      <c r="K2751" s="16" t="s">
        <v>15949</v>
      </c>
      <c r="L2751" s="16" t="s">
        <v>37</v>
      </c>
      <c r="M2751" s="26" t="s">
        <v>15948</v>
      </c>
      <c r="N2751" s="26" t="s">
        <v>15947</v>
      </c>
      <c r="O2751" s="16" t="s">
        <v>1139</v>
      </c>
      <c r="P2751" s="26" t="s">
        <v>1140</v>
      </c>
      <c r="T2751" s="22">
        <v>0.01</v>
      </c>
      <c r="W2751" s="20" t="s">
        <v>43</v>
      </c>
      <c r="X2751" s="16" t="s">
        <v>44</v>
      </c>
      <c r="Z2751" s="24" t="s">
        <v>32</v>
      </c>
      <c r="AA2751" s="24" t="s">
        <v>32</v>
      </c>
      <c r="AB2751" s="24" t="s">
        <v>32</v>
      </c>
      <c r="AC2751" s="24" t="s">
        <v>32</v>
      </c>
      <c r="AD2751" s="25">
        <v>6000</v>
      </c>
      <c r="AE2751" s="25">
        <v>0</v>
      </c>
      <c r="AF2751" s="25">
        <v>7251</v>
      </c>
      <c r="AG2751" s="25">
        <v>0</v>
      </c>
      <c r="AH2751" s="25">
        <v>13251</v>
      </c>
      <c r="AI2751" s="16" t="s">
        <v>15946</v>
      </c>
    </row>
    <row r="2752" spans="1:35" x14ac:dyDescent="0.25">
      <c r="A2752" s="17">
        <v>123486</v>
      </c>
      <c r="B2752" s="18">
        <v>3</v>
      </c>
      <c r="C2752" s="16" t="s">
        <v>73</v>
      </c>
      <c r="D2752" s="21">
        <v>42480</v>
      </c>
      <c r="E2752" s="16" t="s">
        <v>1987</v>
      </c>
      <c r="F2752" s="21">
        <v>42480</v>
      </c>
      <c r="G2752" s="16" t="s">
        <v>1987</v>
      </c>
      <c r="H2752" s="26" t="s">
        <v>766</v>
      </c>
      <c r="L2752" s="16" t="s">
        <v>110</v>
      </c>
      <c r="M2752" s="26" t="s">
        <v>15945</v>
      </c>
      <c r="O2752" s="16" t="s">
        <v>1612</v>
      </c>
      <c r="T2752" s="23" t="s">
        <v>32</v>
      </c>
      <c r="W2752" s="20" t="s">
        <v>43</v>
      </c>
      <c r="Z2752" s="24" t="s">
        <v>32</v>
      </c>
      <c r="AA2752" s="24" t="s">
        <v>32</v>
      </c>
      <c r="AB2752" s="24" t="s">
        <v>32</v>
      </c>
      <c r="AC2752" s="24" t="s">
        <v>32</v>
      </c>
      <c r="AD2752" s="25">
        <v>0</v>
      </c>
      <c r="AE2752" s="25">
        <v>0</v>
      </c>
      <c r="AF2752" s="25">
        <v>286127</v>
      </c>
      <c r="AG2752" s="25">
        <v>0</v>
      </c>
      <c r="AH2752" s="25">
        <v>286127</v>
      </c>
      <c r="AI2752" s="16" t="s">
        <v>15944</v>
      </c>
    </row>
    <row r="2753" spans="1:35" x14ac:dyDescent="0.25">
      <c r="A2753" s="17">
        <v>123492</v>
      </c>
      <c r="B2753" s="18">
        <v>1</v>
      </c>
      <c r="C2753" s="16" t="s">
        <v>73</v>
      </c>
      <c r="D2753" s="21">
        <v>42481</v>
      </c>
      <c r="E2753" s="16" t="s">
        <v>1987</v>
      </c>
      <c r="F2753" s="21">
        <v>42481</v>
      </c>
      <c r="G2753" s="16" t="s">
        <v>1987</v>
      </c>
      <c r="H2753" s="26" t="s">
        <v>182</v>
      </c>
      <c r="L2753" s="16" t="s">
        <v>110</v>
      </c>
      <c r="M2753" s="26" t="s">
        <v>15943</v>
      </c>
      <c r="O2753" s="16" t="s">
        <v>1612</v>
      </c>
      <c r="T2753" s="23" t="s">
        <v>32</v>
      </c>
      <c r="W2753" s="20" t="s">
        <v>43</v>
      </c>
      <c r="Z2753" s="24" t="s">
        <v>32</v>
      </c>
      <c r="AA2753" s="24" t="s">
        <v>32</v>
      </c>
      <c r="AB2753" s="24" t="s">
        <v>32</v>
      </c>
      <c r="AC2753" s="24" t="s">
        <v>32</v>
      </c>
      <c r="AD2753" s="25">
        <v>0</v>
      </c>
      <c r="AE2753" s="25">
        <v>0</v>
      </c>
      <c r="AF2753" s="25">
        <v>0</v>
      </c>
      <c r="AG2753" s="25">
        <v>0</v>
      </c>
      <c r="AH2753" s="25">
        <v>0</v>
      </c>
      <c r="AI2753" s="16" t="s">
        <v>15942</v>
      </c>
    </row>
    <row r="2754" spans="1:35" x14ac:dyDescent="0.25">
      <c r="A2754" s="17">
        <v>123509</v>
      </c>
      <c r="B2754" s="18">
        <v>2</v>
      </c>
      <c r="C2754" s="16" t="s">
        <v>73</v>
      </c>
      <c r="D2754" s="21">
        <v>42487</v>
      </c>
      <c r="E2754" s="16" t="s">
        <v>75</v>
      </c>
      <c r="F2754" s="21">
        <v>44238</v>
      </c>
      <c r="G2754" s="16" t="s">
        <v>75</v>
      </c>
      <c r="H2754" s="26" t="s">
        <v>244</v>
      </c>
      <c r="I2754" s="16" t="s">
        <v>159</v>
      </c>
      <c r="J2754" s="20" t="s">
        <v>148</v>
      </c>
      <c r="L2754" s="16" t="s">
        <v>149</v>
      </c>
      <c r="M2754" s="26" t="s">
        <v>15941</v>
      </c>
      <c r="N2754" s="26" t="s">
        <v>2343</v>
      </c>
      <c r="O2754" s="16" t="s">
        <v>188</v>
      </c>
      <c r="P2754" s="26" t="s">
        <v>188</v>
      </c>
      <c r="Q2754" s="26" t="s">
        <v>2343</v>
      </c>
      <c r="R2754" s="16" t="s">
        <v>139</v>
      </c>
      <c r="S2754" s="16" t="s">
        <v>4621</v>
      </c>
      <c r="T2754" s="22">
        <v>4.6399999999999997</v>
      </c>
      <c r="W2754" s="20" t="s">
        <v>43</v>
      </c>
      <c r="X2754" s="16" t="s">
        <v>454</v>
      </c>
      <c r="Z2754" s="24" t="s">
        <v>32</v>
      </c>
      <c r="AA2754" s="24" t="s">
        <v>32</v>
      </c>
      <c r="AB2754" s="24" t="s">
        <v>32</v>
      </c>
      <c r="AC2754" s="24" t="s">
        <v>32</v>
      </c>
      <c r="AD2754" s="24" t="s">
        <v>32</v>
      </c>
      <c r="AE2754" s="24" t="s">
        <v>32</v>
      </c>
      <c r="AF2754" s="24" t="s">
        <v>32</v>
      </c>
      <c r="AG2754" s="24" t="s">
        <v>32</v>
      </c>
      <c r="AH2754" s="24" t="s">
        <v>32</v>
      </c>
    </row>
    <row r="2755" spans="1:35" x14ac:dyDescent="0.25">
      <c r="A2755" s="17">
        <v>123512</v>
      </c>
      <c r="B2755" s="18">
        <v>4</v>
      </c>
      <c r="C2755" s="16" t="s">
        <v>47</v>
      </c>
      <c r="D2755" s="21">
        <v>42487</v>
      </c>
      <c r="E2755" s="16" t="s">
        <v>75</v>
      </c>
      <c r="F2755" s="21">
        <v>42996</v>
      </c>
      <c r="G2755" s="16" t="s">
        <v>103</v>
      </c>
      <c r="H2755" s="26" t="s">
        <v>298</v>
      </c>
      <c r="I2755" s="16" t="s">
        <v>159</v>
      </c>
      <c r="J2755" s="20" t="s">
        <v>148</v>
      </c>
      <c r="L2755" s="16" t="s">
        <v>149</v>
      </c>
      <c r="M2755" s="26" t="s">
        <v>2507</v>
      </c>
      <c r="N2755" s="26" t="s">
        <v>2508</v>
      </c>
      <c r="O2755" s="16" t="s">
        <v>188</v>
      </c>
      <c r="P2755" s="26" t="s">
        <v>188</v>
      </c>
      <c r="Q2755" s="26" t="s">
        <v>2509</v>
      </c>
      <c r="T2755" s="22">
        <v>6</v>
      </c>
      <c r="U2755" s="21">
        <v>42706</v>
      </c>
      <c r="V2755" s="16" t="s">
        <v>1179</v>
      </c>
      <c r="W2755" s="20" t="s">
        <v>472</v>
      </c>
      <c r="X2755" s="16" t="s">
        <v>454</v>
      </c>
      <c r="Z2755" s="25">
        <v>0</v>
      </c>
      <c r="AA2755" s="25">
        <v>0</v>
      </c>
      <c r="AB2755" s="25">
        <v>0</v>
      </c>
      <c r="AC2755" s="25">
        <v>11791.86</v>
      </c>
      <c r="AD2755" s="25">
        <v>0</v>
      </c>
      <c r="AE2755" s="25">
        <v>0</v>
      </c>
      <c r="AF2755" s="25">
        <v>0</v>
      </c>
      <c r="AG2755" s="25">
        <v>3998885.86</v>
      </c>
      <c r="AH2755" s="25">
        <v>3998885.86</v>
      </c>
      <c r="AI2755" s="16" t="s">
        <v>2510</v>
      </c>
    </row>
    <row r="2756" spans="1:35" x14ac:dyDescent="0.25">
      <c r="A2756" s="17">
        <v>123515</v>
      </c>
      <c r="B2756" s="18">
        <v>2</v>
      </c>
      <c r="C2756" s="16" t="s">
        <v>474</v>
      </c>
      <c r="D2756" s="21">
        <v>42488</v>
      </c>
      <c r="E2756" s="16" t="s">
        <v>1928</v>
      </c>
      <c r="F2756" s="21">
        <v>44340</v>
      </c>
      <c r="G2756" s="16" t="s">
        <v>573</v>
      </c>
      <c r="H2756" s="26" t="s">
        <v>267</v>
      </c>
      <c r="M2756" s="26" t="s">
        <v>2511</v>
      </c>
      <c r="N2756" s="26" t="s">
        <v>2512</v>
      </c>
      <c r="O2756" s="16" t="s">
        <v>60</v>
      </c>
      <c r="P2756" s="26" t="s">
        <v>188</v>
      </c>
      <c r="T2756" s="23" t="s">
        <v>32</v>
      </c>
      <c r="W2756" s="20" t="s">
        <v>43</v>
      </c>
      <c r="X2756" s="16" t="s">
        <v>78</v>
      </c>
      <c r="Z2756" s="25">
        <v>4130</v>
      </c>
      <c r="AA2756" s="25">
        <v>0</v>
      </c>
      <c r="AB2756" s="25">
        <v>0</v>
      </c>
      <c r="AC2756" s="25">
        <v>0</v>
      </c>
      <c r="AD2756" s="25">
        <v>30630</v>
      </c>
      <c r="AE2756" s="25">
        <v>0</v>
      </c>
      <c r="AF2756" s="25">
        <v>296830</v>
      </c>
      <c r="AG2756" s="25">
        <v>0</v>
      </c>
      <c r="AH2756" s="25">
        <v>327460</v>
      </c>
      <c r="AI2756" s="16" t="s">
        <v>2513</v>
      </c>
    </row>
    <row r="2757" spans="1:35" ht="45" x14ac:dyDescent="0.25">
      <c r="A2757" s="17">
        <v>123516</v>
      </c>
      <c r="B2757" s="18">
        <v>4</v>
      </c>
      <c r="C2757" s="16" t="s">
        <v>73</v>
      </c>
      <c r="D2757" s="21">
        <v>42492</v>
      </c>
      <c r="E2757" s="16" t="s">
        <v>1884</v>
      </c>
      <c r="F2757" s="21">
        <v>44215</v>
      </c>
      <c r="G2757" s="16" t="s">
        <v>75</v>
      </c>
      <c r="H2757" s="26" t="s">
        <v>270</v>
      </c>
      <c r="M2757" s="26" t="s">
        <v>15940</v>
      </c>
      <c r="N2757" s="26" t="s">
        <v>15939</v>
      </c>
      <c r="O2757" s="16" t="s">
        <v>60</v>
      </c>
      <c r="P2757" s="26" t="s">
        <v>768</v>
      </c>
      <c r="T2757" s="22">
        <v>0.19</v>
      </c>
      <c r="W2757" s="20" t="s">
        <v>43</v>
      </c>
      <c r="X2757" s="16" t="s">
        <v>78</v>
      </c>
      <c r="Z2757" s="24" t="s">
        <v>32</v>
      </c>
      <c r="AA2757" s="24" t="s">
        <v>32</v>
      </c>
      <c r="AB2757" s="24" t="s">
        <v>32</v>
      </c>
      <c r="AC2757" s="24" t="s">
        <v>32</v>
      </c>
      <c r="AD2757" s="25">
        <v>51375</v>
      </c>
      <c r="AE2757" s="25">
        <v>11325</v>
      </c>
      <c r="AF2757" s="25">
        <v>0</v>
      </c>
      <c r="AG2757" s="25">
        <v>0</v>
      </c>
      <c r="AH2757" s="25">
        <v>62700</v>
      </c>
      <c r="AI2757" s="16" t="s">
        <v>15938</v>
      </c>
    </row>
    <row r="2758" spans="1:35" x14ac:dyDescent="0.25">
      <c r="A2758" s="17">
        <v>123517</v>
      </c>
      <c r="B2758" s="18">
        <v>2</v>
      </c>
      <c r="C2758" s="16" t="s">
        <v>47</v>
      </c>
      <c r="D2758" s="21">
        <v>42493</v>
      </c>
      <c r="E2758" s="16" t="s">
        <v>33</v>
      </c>
      <c r="F2758" s="21">
        <v>44098</v>
      </c>
      <c r="G2758" s="16" t="s">
        <v>33</v>
      </c>
      <c r="H2758" s="26" t="s">
        <v>170</v>
      </c>
      <c r="I2758" s="16" t="s">
        <v>2514</v>
      </c>
      <c r="K2758" s="16" t="s">
        <v>2515</v>
      </c>
      <c r="L2758" s="16" t="s">
        <v>37</v>
      </c>
      <c r="M2758" s="26" t="s">
        <v>2516</v>
      </c>
      <c r="O2758" s="16" t="s">
        <v>1149</v>
      </c>
      <c r="P2758" s="26" t="s">
        <v>188</v>
      </c>
      <c r="T2758" s="22">
        <v>3.847</v>
      </c>
      <c r="W2758" s="20" t="s">
        <v>43</v>
      </c>
      <c r="X2758" s="16" t="s">
        <v>44</v>
      </c>
      <c r="Z2758" s="25">
        <v>0</v>
      </c>
      <c r="AA2758" s="25">
        <v>0</v>
      </c>
      <c r="AB2758" s="25">
        <v>0</v>
      </c>
      <c r="AC2758" s="25">
        <v>103520.35</v>
      </c>
      <c r="AD2758" s="25">
        <v>0</v>
      </c>
      <c r="AE2758" s="25">
        <v>0</v>
      </c>
      <c r="AF2758" s="25">
        <v>0</v>
      </c>
      <c r="AG2758" s="25">
        <v>693939.19</v>
      </c>
      <c r="AH2758" s="25">
        <v>693939.19</v>
      </c>
      <c r="AI2758" s="16" t="s">
        <v>2517</v>
      </c>
    </row>
    <row r="2759" spans="1:35" x14ac:dyDescent="0.25">
      <c r="A2759" s="17">
        <v>123543</v>
      </c>
      <c r="B2759" s="18">
        <v>3</v>
      </c>
      <c r="C2759" s="16" t="s">
        <v>73</v>
      </c>
      <c r="D2759" s="21">
        <v>42499</v>
      </c>
      <c r="E2759" s="16" t="s">
        <v>142</v>
      </c>
      <c r="F2759" s="21">
        <v>43474</v>
      </c>
      <c r="G2759" s="16" t="s">
        <v>75</v>
      </c>
      <c r="H2759" s="26" t="s">
        <v>761</v>
      </c>
      <c r="I2759" s="16" t="s">
        <v>1939</v>
      </c>
      <c r="J2759" s="20" t="s">
        <v>116</v>
      </c>
      <c r="L2759" s="16" t="s">
        <v>116</v>
      </c>
      <c r="M2759" s="26" t="s">
        <v>15937</v>
      </c>
      <c r="N2759" s="26" t="s">
        <v>15936</v>
      </c>
      <c r="O2759" s="16" t="s">
        <v>78</v>
      </c>
      <c r="P2759" s="26" t="s">
        <v>1420</v>
      </c>
      <c r="T2759" s="22">
        <v>3.25</v>
      </c>
      <c r="W2759" s="20" t="s">
        <v>43</v>
      </c>
      <c r="X2759" s="16" t="s">
        <v>140</v>
      </c>
      <c r="Z2759" s="24" t="s">
        <v>32</v>
      </c>
      <c r="AA2759" s="24" t="s">
        <v>32</v>
      </c>
      <c r="AB2759" s="24" t="s">
        <v>32</v>
      </c>
      <c r="AC2759" s="24" t="s">
        <v>32</v>
      </c>
      <c r="AD2759" s="25">
        <v>50000</v>
      </c>
      <c r="AE2759" s="25">
        <v>0</v>
      </c>
      <c r="AF2759" s="25">
        <v>0</v>
      </c>
      <c r="AG2759" s="25">
        <v>0</v>
      </c>
      <c r="AH2759" s="25">
        <v>50000</v>
      </c>
    </row>
    <row r="2760" spans="1:35" ht="45" x14ac:dyDescent="0.25">
      <c r="A2760" s="17">
        <v>123559</v>
      </c>
      <c r="B2760" s="18">
        <v>4</v>
      </c>
      <c r="C2760" s="16" t="s">
        <v>73</v>
      </c>
      <c r="D2760" s="21">
        <v>42500</v>
      </c>
      <c r="E2760" s="16" t="s">
        <v>1884</v>
      </c>
      <c r="F2760" s="21">
        <v>44243</v>
      </c>
      <c r="G2760" s="16" t="s">
        <v>75</v>
      </c>
      <c r="H2760" s="26" t="s">
        <v>126</v>
      </c>
      <c r="M2760" s="26" t="s">
        <v>11905</v>
      </c>
      <c r="N2760" s="26" t="s">
        <v>15935</v>
      </c>
      <c r="O2760" s="16" t="s">
        <v>9209</v>
      </c>
      <c r="P2760" s="26" t="s">
        <v>2208</v>
      </c>
      <c r="T2760" s="22">
        <v>0</v>
      </c>
      <c r="W2760" s="20" t="s">
        <v>43</v>
      </c>
      <c r="Z2760" s="24" t="s">
        <v>32</v>
      </c>
      <c r="AA2760" s="24" t="s">
        <v>32</v>
      </c>
      <c r="AB2760" s="24" t="s">
        <v>32</v>
      </c>
      <c r="AC2760" s="24" t="s">
        <v>32</v>
      </c>
      <c r="AD2760" s="25">
        <v>445700</v>
      </c>
      <c r="AE2760" s="25">
        <v>0</v>
      </c>
      <c r="AF2760" s="25">
        <v>0</v>
      </c>
      <c r="AG2760" s="25">
        <v>0</v>
      </c>
      <c r="AH2760" s="25">
        <v>445700</v>
      </c>
    </row>
    <row r="2761" spans="1:35" x14ac:dyDescent="0.25">
      <c r="A2761" s="17">
        <v>123564</v>
      </c>
      <c r="B2761" s="18">
        <v>2</v>
      </c>
      <c r="C2761" s="16" t="s">
        <v>73</v>
      </c>
      <c r="D2761" s="21">
        <v>42501</v>
      </c>
      <c r="E2761" s="16" t="s">
        <v>2518</v>
      </c>
      <c r="F2761" s="21">
        <v>44070</v>
      </c>
      <c r="G2761" s="16" t="s">
        <v>654</v>
      </c>
      <c r="H2761" s="26" t="s">
        <v>286</v>
      </c>
      <c r="I2761" s="16" t="s">
        <v>163</v>
      </c>
      <c r="J2761" s="20" t="s">
        <v>148</v>
      </c>
      <c r="L2761" s="16" t="s">
        <v>149</v>
      </c>
      <c r="M2761" s="26" t="s">
        <v>15934</v>
      </c>
      <c r="N2761" s="26" t="s">
        <v>15934</v>
      </c>
      <c r="O2761" s="16" t="s">
        <v>632</v>
      </c>
      <c r="T2761" s="22">
        <v>0.49</v>
      </c>
      <c r="W2761" s="20" t="s">
        <v>43</v>
      </c>
      <c r="X2761" s="16" t="s">
        <v>454</v>
      </c>
      <c r="Z2761" s="24" t="s">
        <v>32</v>
      </c>
      <c r="AA2761" s="24" t="s">
        <v>32</v>
      </c>
      <c r="AB2761" s="24" t="s">
        <v>32</v>
      </c>
      <c r="AC2761" s="24" t="s">
        <v>32</v>
      </c>
      <c r="AD2761" s="25">
        <v>40000</v>
      </c>
      <c r="AE2761" s="25">
        <v>0</v>
      </c>
      <c r="AF2761" s="25">
        <v>0</v>
      </c>
      <c r="AG2761" s="25">
        <v>0</v>
      </c>
      <c r="AH2761" s="25">
        <v>40000</v>
      </c>
      <c r="AI2761" s="16" t="s">
        <v>15933</v>
      </c>
    </row>
    <row r="2762" spans="1:35" x14ac:dyDescent="0.25">
      <c r="A2762" s="17">
        <v>123565</v>
      </c>
      <c r="B2762" s="18">
        <v>3</v>
      </c>
      <c r="C2762" s="16" t="s">
        <v>73</v>
      </c>
      <c r="D2762" s="21">
        <v>42503</v>
      </c>
      <c r="E2762" s="16" t="s">
        <v>2518</v>
      </c>
      <c r="F2762" s="21">
        <v>44365</v>
      </c>
      <c r="G2762" s="16" t="s">
        <v>832</v>
      </c>
      <c r="H2762" s="26" t="s">
        <v>98</v>
      </c>
      <c r="I2762" s="16" t="s">
        <v>159</v>
      </c>
      <c r="J2762" s="20" t="s">
        <v>148</v>
      </c>
      <c r="L2762" s="16" t="s">
        <v>149</v>
      </c>
      <c r="M2762" s="26" t="s">
        <v>2519</v>
      </c>
      <c r="N2762" s="26" t="s">
        <v>2520</v>
      </c>
      <c r="O2762" s="16" t="s">
        <v>632</v>
      </c>
      <c r="P2762" s="26" t="s">
        <v>1254</v>
      </c>
      <c r="T2762" s="22">
        <v>0.27</v>
      </c>
      <c r="U2762" s="21">
        <v>45058</v>
      </c>
      <c r="W2762" s="20" t="s">
        <v>43</v>
      </c>
      <c r="X2762" s="16" t="s">
        <v>454</v>
      </c>
      <c r="Z2762" s="25">
        <v>60000</v>
      </c>
      <c r="AA2762" s="25">
        <v>0</v>
      </c>
      <c r="AB2762" s="25">
        <v>0</v>
      </c>
      <c r="AC2762" s="25">
        <v>0</v>
      </c>
      <c r="AD2762" s="25">
        <v>100000</v>
      </c>
      <c r="AE2762" s="25">
        <v>0</v>
      </c>
      <c r="AF2762" s="25">
        <v>0</v>
      </c>
      <c r="AG2762" s="25">
        <v>0</v>
      </c>
      <c r="AH2762" s="25">
        <v>100000</v>
      </c>
      <c r="AI2762" s="16" t="s">
        <v>2521</v>
      </c>
    </row>
    <row r="2763" spans="1:35" x14ac:dyDescent="0.25">
      <c r="A2763" s="17">
        <v>123586</v>
      </c>
      <c r="B2763" s="18">
        <v>1</v>
      </c>
      <c r="C2763" s="16" t="s">
        <v>73</v>
      </c>
      <c r="D2763" s="21">
        <v>42507</v>
      </c>
      <c r="E2763" s="16" t="s">
        <v>3772</v>
      </c>
      <c r="F2763" s="21">
        <v>42557</v>
      </c>
      <c r="G2763" s="16" t="s">
        <v>3772</v>
      </c>
      <c r="H2763" s="26" t="s">
        <v>209</v>
      </c>
      <c r="M2763" s="26" t="s">
        <v>15932</v>
      </c>
      <c r="O2763" s="16" t="s">
        <v>1171</v>
      </c>
      <c r="P2763" s="26" t="s">
        <v>1062</v>
      </c>
      <c r="T2763" s="23" t="s">
        <v>32</v>
      </c>
      <c r="W2763" s="20" t="s">
        <v>43</v>
      </c>
      <c r="Z2763" s="24" t="s">
        <v>32</v>
      </c>
      <c r="AA2763" s="24" t="s">
        <v>32</v>
      </c>
      <c r="AB2763" s="24" t="s">
        <v>32</v>
      </c>
      <c r="AC2763" s="24" t="s">
        <v>32</v>
      </c>
      <c r="AD2763" s="25">
        <v>0</v>
      </c>
      <c r="AE2763" s="25">
        <v>0</v>
      </c>
      <c r="AF2763" s="25">
        <v>58769</v>
      </c>
      <c r="AG2763" s="25">
        <v>0</v>
      </c>
      <c r="AH2763" s="25">
        <v>58769</v>
      </c>
      <c r="AI2763" s="16" t="s">
        <v>15931</v>
      </c>
    </row>
    <row r="2764" spans="1:35" x14ac:dyDescent="0.25">
      <c r="A2764" s="17">
        <v>123588</v>
      </c>
      <c r="B2764" s="18">
        <v>1</v>
      </c>
      <c r="C2764" s="16" t="s">
        <v>73</v>
      </c>
      <c r="D2764" s="21">
        <v>42507</v>
      </c>
      <c r="E2764" s="16" t="s">
        <v>3772</v>
      </c>
      <c r="F2764" s="21">
        <v>42557</v>
      </c>
      <c r="G2764" s="16" t="s">
        <v>3772</v>
      </c>
      <c r="H2764" s="26" t="s">
        <v>320</v>
      </c>
      <c r="M2764" s="26" t="s">
        <v>15930</v>
      </c>
      <c r="O2764" s="16" t="s">
        <v>1171</v>
      </c>
      <c r="P2764" s="26" t="s">
        <v>1062</v>
      </c>
      <c r="T2764" s="23" t="s">
        <v>32</v>
      </c>
      <c r="W2764" s="20" t="s">
        <v>43</v>
      </c>
      <c r="Z2764" s="24" t="s">
        <v>32</v>
      </c>
      <c r="AA2764" s="24" t="s">
        <v>32</v>
      </c>
      <c r="AB2764" s="24" t="s">
        <v>32</v>
      </c>
      <c r="AC2764" s="24" t="s">
        <v>32</v>
      </c>
      <c r="AD2764" s="25">
        <v>0</v>
      </c>
      <c r="AE2764" s="25">
        <v>0</v>
      </c>
      <c r="AF2764" s="25">
        <v>1553741</v>
      </c>
      <c r="AG2764" s="25">
        <v>0</v>
      </c>
      <c r="AH2764" s="25">
        <v>1553741</v>
      </c>
      <c r="AI2764" s="16" t="s">
        <v>15929</v>
      </c>
    </row>
    <row r="2765" spans="1:35" x14ac:dyDescent="0.25">
      <c r="A2765" s="17">
        <v>123594</v>
      </c>
      <c r="B2765" s="18">
        <v>1</v>
      </c>
      <c r="C2765" s="16" t="s">
        <v>73</v>
      </c>
      <c r="D2765" s="21">
        <v>42507</v>
      </c>
      <c r="E2765" s="16" t="s">
        <v>3772</v>
      </c>
      <c r="F2765" s="21">
        <v>42557</v>
      </c>
      <c r="G2765" s="16" t="s">
        <v>3772</v>
      </c>
      <c r="H2765" s="26" t="s">
        <v>400</v>
      </c>
      <c r="M2765" s="26" t="s">
        <v>15928</v>
      </c>
      <c r="O2765" s="16" t="s">
        <v>1171</v>
      </c>
      <c r="P2765" s="26" t="s">
        <v>1062</v>
      </c>
      <c r="T2765" s="23" t="s">
        <v>32</v>
      </c>
      <c r="W2765" s="20" t="s">
        <v>43</v>
      </c>
      <c r="Z2765" s="24" t="s">
        <v>32</v>
      </c>
      <c r="AA2765" s="24" t="s">
        <v>32</v>
      </c>
      <c r="AB2765" s="24" t="s">
        <v>32</v>
      </c>
      <c r="AC2765" s="24" t="s">
        <v>32</v>
      </c>
      <c r="AD2765" s="25">
        <v>0</v>
      </c>
      <c r="AE2765" s="25">
        <v>0</v>
      </c>
      <c r="AF2765" s="25">
        <v>170000</v>
      </c>
      <c r="AG2765" s="25">
        <v>0</v>
      </c>
      <c r="AH2765" s="25">
        <v>170000</v>
      </c>
      <c r="AI2765" s="16" t="s">
        <v>15927</v>
      </c>
    </row>
    <row r="2766" spans="1:35" x14ac:dyDescent="0.25">
      <c r="A2766" s="17">
        <v>123603</v>
      </c>
      <c r="B2766" s="18">
        <v>2</v>
      </c>
      <c r="C2766" s="16" t="s">
        <v>47</v>
      </c>
      <c r="D2766" s="21">
        <v>42508</v>
      </c>
      <c r="E2766" s="16" t="s">
        <v>33</v>
      </c>
      <c r="F2766" s="21">
        <v>44090</v>
      </c>
      <c r="G2766" s="16" t="s">
        <v>33</v>
      </c>
      <c r="H2766" s="26" t="s">
        <v>241</v>
      </c>
      <c r="I2766" s="16" t="s">
        <v>2522</v>
      </c>
      <c r="K2766" s="16" t="s">
        <v>2523</v>
      </c>
      <c r="L2766" s="16" t="s">
        <v>37</v>
      </c>
      <c r="M2766" s="26" t="s">
        <v>2524</v>
      </c>
      <c r="O2766" s="16" t="s">
        <v>39</v>
      </c>
      <c r="P2766" s="26" t="s">
        <v>40</v>
      </c>
      <c r="T2766" s="22">
        <v>0.02</v>
      </c>
      <c r="W2766" s="20" t="s">
        <v>43</v>
      </c>
      <c r="X2766" s="16" t="s">
        <v>78</v>
      </c>
      <c r="Y2766" s="26" t="s">
        <v>2525</v>
      </c>
      <c r="Z2766" s="25">
        <v>0</v>
      </c>
      <c r="AA2766" s="25">
        <v>0</v>
      </c>
      <c r="AB2766" s="25">
        <v>52013.79</v>
      </c>
      <c r="AC2766" s="25">
        <v>0</v>
      </c>
      <c r="AD2766" s="25">
        <v>0</v>
      </c>
      <c r="AE2766" s="25">
        <v>0</v>
      </c>
      <c r="AF2766" s="25">
        <v>934739.78</v>
      </c>
      <c r="AG2766" s="25">
        <v>0</v>
      </c>
      <c r="AH2766" s="25">
        <v>934739.78</v>
      </c>
      <c r="AI2766" s="16" t="s">
        <v>2526</v>
      </c>
    </row>
    <row r="2767" spans="1:35" x14ac:dyDescent="0.25">
      <c r="A2767" s="17">
        <v>123606</v>
      </c>
      <c r="B2767" s="18">
        <v>6</v>
      </c>
      <c r="C2767" s="16" t="s">
        <v>73</v>
      </c>
      <c r="D2767" s="21">
        <v>42509</v>
      </c>
      <c r="E2767" s="16" t="s">
        <v>142</v>
      </c>
      <c r="F2767" s="21">
        <v>43419</v>
      </c>
      <c r="G2767" s="16" t="s">
        <v>75</v>
      </c>
      <c r="H2767" s="26" t="s">
        <v>76</v>
      </c>
      <c r="L2767" s="16" t="s">
        <v>840</v>
      </c>
      <c r="M2767" s="26" t="s">
        <v>15926</v>
      </c>
      <c r="N2767" s="26" t="s">
        <v>15925</v>
      </c>
      <c r="O2767" s="16" t="s">
        <v>151</v>
      </c>
      <c r="P2767" s="26" t="s">
        <v>551</v>
      </c>
      <c r="T2767" s="23" t="s">
        <v>32</v>
      </c>
      <c r="W2767" s="20" t="s">
        <v>43</v>
      </c>
      <c r="Z2767" s="24" t="s">
        <v>32</v>
      </c>
      <c r="AA2767" s="24" t="s">
        <v>32</v>
      </c>
      <c r="AB2767" s="24" t="s">
        <v>32</v>
      </c>
      <c r="AC2767" s="24" t="s">
        <v>32</v>
      </c>
      <c r="AD2767" s="25">
        <v>125000</v>
      </c>
      <c r="AE2767" s="25">
        <v>0</v>
      </c>
      <c r="AF2767" s="25">
        <v>0</v>
      </c>
      <c r="AG2767" s="25">
        <v>0</v>
      </c>
      <c r="AH2767" s="25">
        <v>125000</v>
      </c>
    </row>
    <row r="2768" spans="1:35" x14ac:dyDescent="0.25">
      <c r="A2768" s="17">
        <v>123612</v>
      </c>
      <c r="B2768" s="18">
        <v>3</v>
      </c>
      <c r="C2768" s="16" t="s">
        <v>73</v>
      </c>
      <c r="D2768" s="21">
        <v>42513</v>
      </c>
      <c r="E2768" s="16" t="s">
        <v>1987</v>
      </c>
      <c r="F2768" s="21">
        <v>42513</v>
      </c>
      <c r="G2768" s="16" t="s">
        <v>1987</v>
      </c>
      <c r="H2768" s="26" t="s">
        <v>766</v>
      </c>
      <c r="L2768" s="16" t="s">
        <v>110</v>
      </c>
      <c r="M2768" s="26" t="s">
        <v>15924</v>
      </c>
      <c r="O2768" s="16" t="s">
        <v>1612</v>
      </c>
      <c r="T2768" s="23" t="s">
        <v>32</v>
      </c>
      <c r="W2768" s="20" t="s">
        <v>43</v>
      </c>
      <c r="Z2768" s="24" t="s">
        <v>32</v>
      </c>
      <c r="AA2768" s="24" t="s">
        <v>32</v>
      </c>
      <c r="AB2768" s="24" t="s">
        <v>32</v>
      </c>
      <c r="AC2768" s="24" t="s">
        <v>32</v>
      </c>
      <c r="AD2768" s="24" t="s">
        <v>32</v>
      </c>
      <c r="AE2768" s="24" t="s">
        <v>32</v>
      </c>
      <c r="AF2768" s="24" t="s">
        <v>32</v>
      </c>
      <c r="AG2768" s="24" t="s">
        <v>32</v>
      </c>
      <c r="AH2768" s="24" t="s">
        <v>32</v>
      </c>
      <c r="AI2768" s="16" t="s">
        <v>15923</v>
      </c>
    </row>
    <row r="2769" spans="1:35" ht="60" x14ac:dyDescent="0.25">
      <c r="A2769" s="17">
        <v>123624</v>
      </c>
      <c r="B2769" s="18">
        <v>4</v>
      </c>
      <c r="C2769" s="16" t="s">
        <v>31</v>
      </c>
      <c r="D2769" s="21">
        <v>42514</v>
      </c>
      <c r="E2769" s="16" t="s">
        <v>2290</v>
      </c>
      <c r="F2769" s="21">
        <v>44215</v>
      </c>
      <c r="G2769" s="16" t="s">
        <v>75</v>
      </c>
      <c r="H2769" s="26" t="s">
        <v>295</v>
      </c>
      <c r="I2769" s="16" t="s">
        <v>722</v>
      </c>
      <c r="J2769" s="20" t="s">
        <v>116</v>
      </c>
      <c r="L2769" s="16" t="s">
        <v>116</v>
      </c>
      <c r="M2769" s="26" t="s">
        <v>15922</v>
      </c>
      <c r="N2769" s="26" t="s">
        <v>15921</v>
      </c>
      <c r="O2769" s="16" t="s">
        <v>60</v>
      </c>
      <c r="P2769" s="26" t="s">
        <v>67</v>
      </c>
      <c r="T2769" s="22">
        <v>0.13300000000000001</v>
      </c>
      <c r="W2769" s="20" t="s">
        <v>43</v>
      </c>
      <c r="X2769" s="16" t="s">
        <v>78</v>
      </c>
      <c r="Z2769" s="24" t="s">
        <v>32</v>
      </c>
      <c r="AA2769" s="24" t="s">
        <v>32</v>
      </c>
      <c r="AB2769" s="24" t="s">
        <v>32</v>
      </c>
      <c r="AC2769" s="24" t="s">
        <v>32</v>
      </c>
      <c r="AD2769" s="25">
        <v>73612.56</v>
      </c>
      <c r="AE2769" s="25">
        <v>9403.85</v>
      </c>
      <c r="AF2769" s="25">
        <v>891983.59</v>
      </c>
      <c r="AG2769" s="25">
        <v>0</v>
      </c>
      <c r="AH2769" s="25">
        <v>975000</v>
      </c>
      <c r="AI2769" s="16" t="s">
        <v>15920</v>
      </c>
    </row>
    <row r="2770" spans="1:35" ht="45" x14ac:dyDescent="0.25">
      <c r="A2770" s="17">
        <v>123626</v>
      </c>
      <c r="B2770" s="18">
        <v>2</v>
      </c>
      <c r="C2770" s="16" t="s">
        <v>31</v>
      </c>
      <c r="D2770" s="21">
        <v>42514</v>
      </c>
      <c r="E2770" s="16" t="s">
        <v>2290</v>
      </c>
      <c r="F2770" s="21">
        <v>44215</v>
      </c>
      <c r="G2770" s="16" t="s">
        <v>75</v>
      </c>
      <c r="H2770" s="26" t="s">
        <v>397</v>
      </c>
      <c r="I2770" s="16" t="s">
        <v>2527</v>
      </c>
      <c r="J2770" s="20" t="s">
        <v>116</v>
      </c>
      <c r="L2770" s="16" t="s">
        <v>116</v>
      </c>
      <c r="M2770" s="26" t="s">
        <v>2528</v>
      </c>
      <c r="N2770" s="26" t="s">
        <v>2529</v>
      </c>
      <c r="O2770" s="16" t="s">
        <v>60</v>
      </c>
      <c r="P2770" s="26" t="s">
        <v>67</v>
      </c>
      <c r="T2770" s="22">
        <v>0.16</v>
      </c>
      <c r="W2770" s="20" t="s">
        <v>43</v>
      </c>
      <c r="X2770" s="16" t="s">
        <v>140</v>
      </c>
      <c r="Z2770" s="25">
        <v>0</v>
      </c>
      <c r="AA2770" s="25">
        <v>16555.060000000001</v>
      </c>
      <c r="AB2770" s="25">
        <v>593525.4</v>
      </c>
      <c r="AC2770" s="25">
        <v>0</v>
      </c>
      <c r="AD2770" s="25">
        <v>66520</v>
      </c>
      <c r="AE2770" s="25">
        <v>16555.060000000001</v>
      </c>
      <c r="AF2770" s="25">
        <v>593525.4</v>
      </c>
      <c r="AG2770" s="25">
        <v>0</v>
      </c>
      <c r="AH2770" s="25">
        <v>676600.46</v>
      </c>
      <c r="AI2770" s="16" t="s">
        <v>2530</v>
      </c>
    </row>
    <row r="2771" spans="1:35" ht="30" x14ac:dyDescent="0.25">
      <c r="A2771" s="17">
        <v>123627</v>
      </c>
      <c r="B2771" s="18">
        <v>3</v>
      </c>
      <c r="C2771" s="16" t="s">
        <v>73</v>
      </c>
      <c r="D2771" s="21">
        <v>42514</v>
      </c>
      <c r="E2771" s="16" t="s">
        <v>2290</v>
      </c>
      <c r="F2771" s="21">
        <v>44215</v>
      </c>
      <c r="G2771" s="16" t="s">
        <v>75</v>
      </c>
      <c r="H2771" s="26" t="s">
        <v>434</v>
      </c>
      <c r="I2771" s="16" t="s">
        <v>2287</v>
      </c>
      <c r="J2771" s="20" t="s">
        <v>116</v>
      </c>
      <c r="L2771" s="16" t="s">
        <v>116</v>
      </c>
      <c r="M2771" s="26" t="s">
        <v>15919</v>
      </c>
      <c r="N2771" s="26" t="s">
        <v>15918</v>
      </c>
      <c r="O2771" s="16" t="s">
        <v>60</v>
      </c>
      <c r="P2771" s="26" t="s">
        <v>67</v>
      </c>
      <c r="T2771" s="22">
        <v>0.435</v>
      </c>
      <c r="W2771" s="20" t="s">
        <v>43</v>
      </c>
      <c r="X2771" s="16" t="s">
        <v>140</v>
      </c>
      <c r="Z2771" s="24" t="s">
        <v>32</v>
      </c>
      <c r="AA2771" s="24" t="s">
        <v>32</v>
      </c>
      <c r="AB2771" s="24" t="s">
        <v>32</v>
      </c>
      <c r="AC2771" s="24" t="s">
        <v>32</v>
      </c>
      <c r="AD2771" s="25">
        <v>80678</v>
      </c>
      <c r="AE2771" s="25">
        <v>0</v>
      </c>
      <c r="AF2771" s="25">
        <v>0</v>
      </c>
      <c r="AG2771" s="25">
        <v>0</v>
      </c>
      <c r="AH2771" s="25">
        <v>80678</v>
      </c>
      <c r="AI2771" s="16" t="s">
        <v>15917</v>
      </c>
    </row>
    <row r="2772" spans="1:35" ht="30" x14ac:dyDescent="0.25">
      <c r="A2772" s="17">
        <v>123628</v>
      </c>
      <c r="B2772" s="18">
        <v>1</v>
      </c>
      <c r="C2772" s="16" t="s">
        <v>474</v>
      </c>
      <c r="D2772" s="21">
        <v>42514</v>
      </c>
      <c r="E2772" s="16" t="s">
        <v>2290</v>
      </c>
      <c r="F2772" s="21">
        <v>44368</v>
      </c>
      <c r="G2772" s="16" t="s">
        <v>4805</v>
      </c>
      <c r="H2772" s="26" t="s">
        <v>400</v>
      </c>
      <c r="I2772" s="16" t="s">
        <v>3972</v>
      </c>
      <c r="J2772" s="20" t="s">
        <v>116</v>
      </c>
      <c r="L2772" s="16" t="s">
        <v>116</v>
      </c>
      <c r="M2772" s="26" t="s">
        <v>15916</v>
      </c>
      <c r="N2772" s="26" t="s">
        <v>15915</v>
      </c>
      <c r="O2772" s="16" t="s">
        <v>60</v>
      </c>
      <c r="P2772" s="26" t="s">
        <v>67</v>
      </c>
      <c r="T2772" s="22">
        <v>3.9380000000000002</v>
      </c>
      <c r="W2772" s="20" t="s">
        <v>43</v>
      </c>
      <c r="X2772" s="16" t="s">
        <v>78</v>
      </c>
      <c r="Z2772" s="24" t="s">
        <v>32</v>
      </c>
      <c r="AA2772" s="24" t="s">
        <v>32</v>
      </c>
      <c r="AB2772" s="24" t="s">
        <v>32</v>
      </c>
      <c r="AC2772" s="24" t="s">
        <v>32</v>
      </c>
      <c r="AD2772" s="25">
        <v>92872.36</v>
      </c>
      <c r="AE2772" s="25">
        <v>0</v>
      </c>
      <c r="AF2772" s="25">
        <v>324007.64</v>
      </c>
      <c r="AG2772" s="25">
        <v>0</v>
      </c>
      <c r="AH2772" s="25">
        <v>416880</v>
      </c>
      <c r="AI2772" s="16" t="s">
        <v>15914</v>
      </c>
    </row>
    <row r="2773" spans="1:35" ht="45" x14ac:dyDescent="0.25">
      <c r="A2773" s="17">
        <v>123629</v>
      </c>
      <c r="B2773" s="18">
        <v>1</v>
      </c>
      <c r="C2773" s="16" t="s">
        <v>31</v>
      </c>
      <c r="D2773" s="21">
        <v>42514</v>
      </c>
      <c r="E2773" s="16" t="s">
        <v>2290</v>
      </c>
      <c r="F2773" s="21">
        <v>44215</v>
      </c>
      <c r="G2773" s="16" t="s">
        <v>75</v>
      </c>
      <c r="H2773" s="26" t="s">
        <v>182</v>
      </c>
      <c r="I2773" s="16" t="s">
        <v>468</v>
      </c>
      <c r="J2773" s="20" t="s">
        <v>116</v>
      </c>
      <c r="L2773" s="16" t="s">
        <v>116</v>
      </c>
      <c r="M2773" s="26" t="s">
        <v>15913</v>
      </c>
      <c r="N2773" s="26" t="s">
        <v>15912</v>
      </c>
      <c r="O2773" s="16" t="s">
        <v>60</v>
      </c>
      <c r="P2773" s="26" t="s">
        <v>67</v>
      </c>
      <c r="T2773" s="22">
        <v>0.67500000000000004</v>
      </c>
      <c r="W2773" s="20" t="s">
        <v>43</v>
      </c>
      <c r="X2773" s="16" t="s">
        <v>140</v>
      </c>
      <c r="Z2773" s="24" t="s">
        <v>32</v>
      </c>
      <c r="AA2773" s="24" t="s">
        <v>32</v>
      </c>
      <c r="AB2773" s="24" t="s">
        <v>32</v>
      </c>
      <c r="AC2773" s="24" t="s">
        <v>32</v>
      </c>
      <c r="AD2773" s="25">
        <v>120854.27</v>
      </c>
      <c r="AE2773" s="25">
        <v>0</v>
      </c>
      <c r="AF2773" s="25">
        <v>542340</v>
      </c>
      <c r="AG2773" s="25">
        <v>0</v>
      </c>
      <c r="AH2773" s="25">
        <v>663194.27</v>
      </c>
      <c r="AI2773" s="16" t="s">
        <v>15911</v>
      </c>
    </row>
    <row r="2774" spans="1:35" ht="45" x14ac:dyDescent="0.25">
      <c r="A2774" s="17">
        <v>123630</v>
      </c>
      <c r="B2774" s="18">
        <v>3</v>
      </c>
      <c r="C2774" s="16" t="s">
        <v>31</v>
      </c>
      <c r="D2774" s="21">
        <v>42514</v>
      </c>
      <c r="E2774" s="16" t="s">
        <v>2290</v>
      </c>
      <c r="F2774" s="21">
        <v>44341</v>
      </c>
      <c r="G2774" s="16" t="s">
        <v>1124</v>
      </c>
      <c r="H2774" s="26" t="s">
        <v>226</v>
      </c>
      <c r="I2774" s="16" t="s">
        <v>2531</v>
      </c>
      <c r="J2774" s="20" t="s">
        <v>116</v>
      </c>
      <c r="L2774" s="16" t="s">
        <v>116</v>
      </c>
      <c r="M2774" s="26" t="s">
        <v>2532</v>
      </c>
      <c r="N2774" s="26" t="s">
        <v>2533</v>
      </c>
      <c r="O2774" s="16" t="s">
        <v>60</v>
      </c>
      <c r="P2774" s="26" t="s">
        <v>67</v>
      </c>
      <c r="T2774" s="22">
        <v>0.31</v>
      </c>
      <c r="W2774" s="20" t="s">
        <v>43</v>
      </c>
      <c r="X2774" s="16" t="s">
        <v>78</v>
      </c>
      <c r="Z2774" s="25">
        <v>0</v>
      </c>
      <c r="AA2774" s="25">
        <v>0</v>
      </c>
      <c r="AB2774" s="25">
        <v>475000</v>
      </c>
      <c r="AC2774" s="25">
        <v>0</v>
      </c>
      <c r="AD2774" s="25">
        <v>34000</v>
      </c>
      <c r="AE2774" s="25">
        <v>3500</v>
      </c>
      <c r="AF2774" s="25">
        <v>475000</v>
      </c>
      <c r="AG2774" s="25">
        <v>0</v>
      </c>
      <c r="AH2774" s="25">
        <v>512500</v>
      </c>
      <c r="AI2774" s="16" t="s">
        <v>2534</v>
      </c>
    </row>
    <row r="2775" spans="1:35" ht="45" x14ac:dyDescent="0.25">
      <c r="A2775" s="17">
        <v>123633</v>
      </c>
      <c r="B2775" s="18">
        <v>4</v>
      </c>
      <c r="C2775" s="16" t="s">
        <v>73</v>
      </c>
      <c r="D2775" s="21">
        <v>42514</v>
      </c>
      <c r="E2775" s="16" t="s">
        <v>2290</v>
      </c>
      <c r="F2775" s="21">
        <v>44215</v>
      </c>
      <c r="G2775" s="16" t="s">
        <v>75</v>
      </c>
      <c r="H2775" s="26" t="s">
        <v>298</v>
      </c>
      <c r="I2775" s="16" t="s">
        <v>608</v>
      </c>
      <c r="J2775" s="20" t="s">
        <v>116</v>
      </c>
      <c r="L2775" s="16" t="s">
        <v>116</v>
      </c>
      <c r="M2775" s="26" t="s">
        <v>15910</v>
      </c>
      <c r="N2775" s="26" t="s">
        <v>15909</v>
      </c>
      <c r="O2775" s="16" t="s">
        <v>60</v>
      </c>
      <c r="P2775" s="26" t="s">
        <v>67</v>
      </c>
      <c r="T2775" s="22">
        <v>0.73599999999999999</v>
      </c>
      <c r="W2775" s="20" t="s">
        <v>43</v>
      </c>
      <c r="X2775" s="16" t="s">
        <v>140</v>
      </c>
      <c r="Z2775" s="24" t="s">
        <v>32</v>
      </c>
      <c r="AA2775" s="24" t="s">
        <v>32</v>
      </c>
      <c r="AB2775" s="24" t="s">
        <v>32</v>
      </c>
      <c r="AC2775" s="24" t="s">
        <v>32</v>
      </c>
      <c r="AD2775" s="25">
        <v>62286.75</v>
      </c>
      <c r="AE2775" s="25">
        <v>5920.75</v>
      </c>
      <c r="AF2775" s="25">
        <v>0</v>
      </c>
      <c r="AG2775" s="25">
        <v>0</v>
      </c>
      <c r="AH2775" s="25">
        <v>68207.5</v>
      </c>
      <c r="AI2775" s="16" t="s">
        <v>15908</v>
      </c>
    </row>
    <row r="2776" spans="1:35" ht="60" x14ac:dyDescent="0.25">
      <c r="A2776" s="17">
        <v>123634</v>
      </c>
      <c r="B2776" s="18">
        <v>3</v>
      </c>
      <c r="C2776" s="16" t="s">
        <v>31</v>
      </c>
      <c r="D2776" s="21">
        <v>42514</v>
      </c>
      <c r="E2776" s="16" t="s">
        <v>2290</v>
      </c>
      <c r="F2776" s="21">
        <v>44215</v>
      </c>
      <c r="G2776" s="16" t="s">
        <v>75</v>
      </c>
      <c r="H2776" s="26" t="s">
        <v>788</v>
      </c>
      <c r="I2776" s="16" t="s">
        <v>608</v>
      </c>
      <c r="J2776" s="20" t="s">
        <v>116</v>
      </c>
      <c r="L2776" s="16" t="s">
        <v>116</v>
      </c>
      <c r="M2776" s="26" t="s">
        <v>2535</v>
      </c>
      <c r="N2776" s="26" t="s">
        <v>2536</v>
      </c>
      <c r="O2776" s="16" t="s">
        <v>60</v>
      </c>
      <c r="P2776" s="26" t="s">
        <v>67</v>
      </c>
      <c r="T2776" s="22">
        <v>0.39</v>
      </c>
      <c r="W2776" s="20" t="s">
        <v>43</v>
      </c>
      <c r="X2776" s="16" t="s">
        <v>140</v>
      </c>
      <c r="Z2776" s="25">
        <v>0</v>
      </c>
      <c r="AA2776" s="25">
        <v>0</v>
      </c>
      <c r="AB2776" s="25">
        <v>926392.75</v>
      </c>
      <c r="AC2776" s="25">
        <v>0</v>
      </c>
      <c r="AD2776" s="25">
        <v>66796.53</v>
      </c>
      <c r="AE2776" s="25">
        <v>6810.73</v>
      </c>
      <c r="AF2776" s="25">
        <v>926392.75</v>
      </c>
      <c r="AG2776" s="25">
        <v>0</v>
      </c>
      <c r="AH2776" s="25">
        <v>1000000.01</v>
      </c>
      <c r="AI2776" s="16" t="s">
        <v>2537</v>
      </c>
    </row>
    <row r="2777" spans="1:35" ht="60" x14ac:dyDescent="0.25">
      <c r="A2777" s="17">
        <v>123635</v>
      </c>
      <c r="B2777" s="18">
        <v>4</v>
      </c>
      <c r="C2777" s="16" t="s">
        <v>73</v>
      </c>
      <c r="D2777" s="21">
        <v>42514</v>
      </c>
      <c r="E2777" s="16" t="s">
        <v>2290</v>
      </c>
      <c r="F2777" s="21">
        <v>44215</v>
      </c>
      <c r="G2777" s="16" t="s">
        <v>75</v>
      </c>
      <c r="H2777" s="26" t="s">
        <v>221</v>
      </c>
      <c r="I2777" s="16" t="s">
        <v>116</v>
      </c>
      <c r="J2777" s="20" t="s">
        <v>116</v>
      </c>
      <c r="L2777" s="16" t="s">
        <v>116</v>
      </c>
      <c r="M2777" s="26" t="s">
        <v>15907</v>
      </c>
      <c r="N2777" s="26" t="s">
        <v>15906</v>
      </c>
      <c r="O2777" s="16" t="s">
        <v>60</v>
      </c>
      <c r="P2777" s="26" t="s">
        <v>67</v>
      </c>
      <c r="T2777" s="22">
        <v>0.45</v>
      </c>
      <c r="W2777" s="20" t="s">
        <v>43</v>
      </c>
      <c r="X2777" s="16" t="s">
        <v>511</v>
      </c>
      <c r="Z2777" s="24" t="s">
        <v>32</v>
      </c>
      <c r="AA2777" s="24" t="s">
        <v>32</v>
      </c>
      <c r="AB2777" s="24" t="s">
        <v>32</v>
      </c>
      <c r="AC2777" s="24" t="s">
        <v>32</v>
      </c>
      <c r="AD2777" s="25">
        <v>65887.75</v>
      </c>
      <c r="AE2777" s="25">
        <v>9209.75</v>
      </c>
      <c r="AF2777" s="25">
        <v>0</v>
      </c>
      <c r="AG2777" s="25">
        <v>0</v>
      </c>
      <c r="AH2777" s="25">
        <v>75097.5</v>
      </c>
      <c r="AI2777" s="16" t="s">
        <v>15905</v>
      </c>
    </row>
    <row r="2778" spans="1:35" ht="30" x14ac:dyDescent="0.25">
      <c r="A2778" s="17">
        <v>123636</v>
      </c>
      <c r="B2778" s="18">
        <v>4</v>
      </c>
      <c r="C2778" s="16" t="s">
        <v>73</v>
      </c>
      <c r="D2778" s="21">
        <v>42514</v>
      </c>
      <c r="E2778" s="16" t="s">
        <v>2290</v>
      </c>
      <c r="F2778" s="21">
        <v>44215</v>
      </c>
      <c r="G2778" s="16" t="s">
        <v>75</v>
      </c>
      <c r="H2778" s="26" t="s">
        <v>258</v>
      </c>
      <c r="I2778" s="16" t="s">
        <v>9946</v>
      </c>
      <c r="J2778" s="20" t="s">
        <v>116</v>
      </c>
      <c r="L2778" s="16" t="s">
        <v>116</v>
      </c>
      <c r="M2778" s="26" t="s">
        <v>15904</v>
      </c>
      <c r="N2778" s="26" t="s">
        <v>15903</v>
      </c>
      <c r="O2778" s="16" t="s">
        <v>60</v>
      </c>
      <c r="P2778" s="26" t="s">
        <v>67</v>
      </c>
      <c r="T2778" s="22">
        <v>0.75</v>
      </c>
      <c r="W2778" s="20" t="s">
        <v>43</v>
      </c>
      <c r="X2778" s="16" t="s">
        <v>78</v>
      </c>
      <c r="Z2778" s="24" t="s">
        <v>32</v>
      </c>
      <c r="AA2778" s="24" t="s">
        <v>32</v>
      </c>
      <c r="AB2778" s="24" t="s">
        <v>32</v>
      </c>
      <c r="AC2778" s="24" t="s">
        <v>32</v>
      </c>
      <c r="AD2778" s="25">
        <v>59470.5</v>
      </c>
      <c r="AE2778" s="25">
        <v>6836.23</v>
      </c>
      <c r="AF2778" s="25">
        <v>0</v>
      </c>
      <c r="AG2778" s="25">
        <v>0</v>
      </c>
      <c r="AH2778" s="25">
        <v>66306.73</v>
      </c>
      <c r="AI2778" s="16" t="s">
        <v>15902</v>
      </c>
    </row>
    <row r="2779" spans="1:35" ht="45" x14ac:dyDescent="0.25">
      <c r="A2779" s="17">
        <v>123637</v>
      </c>
      <c r="B2779" s="18">
        <v>1</v>
      </c>
      <c r="C2779" s="16" t="s">
        <v>73</v>
      </c>
      <c r="D2779" s="21">
        <v>42514</v>
      </c>
      <c r="E2779" s="16" t="s">
        <v>2290</v>
      </c>
      <c r="F2779" s="21">
        <v>44215</v>
      </c>
      <c r="G2779" s="16" t="s">
        <v>75</v>
      </c>
      <c r="H2779" s="26" t="s">
        <v>196</v>
      </c>
      <c r="I2779" s="16" t="s">
        <v>4453</v>
      </c>
      <c r="J2779" s="20" t="s">
        <v>116</v>
      </c>
      <c r="L2779" s="16" t="s">
        <v>116</v>
      </c>
      <c r="M2779" s="26" t="s">
        <v>15901</v>
      </c>
      <c r="N2779" s="26" t="s">
        <v>15900</v>
      </c>
      <c r="O2779" s="16" t="s">
        <v>60</v>
      </c>
      <c r="P2779" s="26" t="s">
        <v>67</v>
      </c>
      <c r="T2779" s="22">
        <v>2.72</v>
      </c>
      <c r="W2779" s="20" t="s">
        <v>43</v>
      </c>
      <c r="X2779" s="16" t="s">
        <v>140</v>
      </c>
      <c r="Z2779" s="24" t="s">
        <v>32</v>
      </c>
      <c r="AA2779" s="24" t="s">
        <v>32</v>
      </c>
      <c r="AB2779" s="24" t="s">
        <v>32</v>
      </c>
      <c r="AC2779" s="24" t="s">
        <v>32</v>
      </c>
      <c r="AD2779" s="25">
        <v>167009</v>
      </c>
      <c r="AE2779" s="25">
        <v>0</v>
      </c>
      <c r="AF2779" s="25">
        <v>0</v>
      </c>
      <c r="AG2779" s="25">
        <v>0</v>
      </c>
      <c r="AH2779" s="25">
        <v>167009</v>
      </c>
      <c r="AI2779" s="16" t="s">
        <v>15899</v>
      </c>
    </row>
    <row r="2780" spans="1:35" x14ac:dyDescent="0.25">
      <c r="A2780" s="17">
        <v>123640</v>
      </c>
      <c r="B2780" s="18">
        <v>2</v>
      </c>
      <c r="C2780" s="16" t="s">
        <v>73</v>
      </c>
      <c r="D2780" s="21">
        <v>42515</v>
      </c>
      <c r="E2780" s="16" t="s">
        <v>1987</v>
      </c>
      <c r="F2780" s="21">
        <v>42515</v>
      </c>
      <c r="G2780" s="16" t="s">
        <v>1987</v>
      </c>
      <c r="H2780" s="26" t="s">
        <v>212</v>
      </c>
      <c r="L2780" s="16" t="s">
        <v>110</v>
      </c>
      <c r="M2780" s="26" t="s">
        <v>15898</v>
      </c>
      <c r="O2780" s="16" t="s">
        <v>1612</v>
      </c>
      <c r="T2780" s="23" t="s">
        <v>32</v>
      </c>
      <c r="W2780" s="20" t="s">
        <v>43</v>
      </c>
      <c r="Z2780" s="24" t="s">
        <v>32</v>
      </c>
      <c r="AA2780" s="24" t="s">
        <v>32</v>
      </c>
      <c r="AB2780" s="24" t="s">
        <v>32</v>
      </c>
      <c r="AC2780" s="24" t="s">
        <v>32</v>
      </c>
      <c r="AD2780" s="25">
        <v>0</v>
      </c>
      <c r="AE2780" s="25">
        <v>0</v>
      </c>
      <c r="AF2780" s="25">
        <v>377411.12</v>
      </c>
      <c r="AG2780" s="25">
        <v>0</v>
      </c>
      <c r="AH2780" s="25">
        <v>377411.12</v>
      </c>
      <c r="AI2780" s="16" t="s">
        <v>15897</v>
      </c>
    </row>
    <row r="2781" spans="1:35" ht="60" x14ac:dyDescent="0.25">
      <c r="A2781" s="17">
        <v>123661</v>
      </c>
      <c r="B2781" s="18">
        <v>2</v>
      </c>
      <c r="C2781" s="16" t="s">
        <v>73</v>
      </c>
      <c r="D2781" s="21">
        <v>42523</v>
      </c>
      <c r="E2781" s="16" t="s">
        <v>1928</v>
      </c>
      <c r="F2781" s="21">
        <v>44215</v>
      </c>
      <c r="G2781" s="16" t="s">
        <v>75</v>
      </c>
      <c r="H2781" s="26" t="s">
        <v>162</v>
      </c>
      <c r="M2781" s="26" t="s">
        <v>15896</v>
      </c>
      <c r="N2781" s="26" t="s">
        <v>15895</v>
      </c>
      <c r="O2781" s="16" t="s">
        <v>60</v>
      </c>
      <c r="P2781" s="26" t="s">
        <v>188</v>
      </c>
      <c r="R2781" s="16" t="s">
        <v>139</v>
      </c>
      <c r="S2781" s="16" t="s">
        <v>84</v>
      </c>
      <c r="T2781" s="23" t="s">
        <v>32</v>
      </c>
      <c r="W2781" s="20" t="s">
        <v>43</v>
      </c>
      <c r="Z2781" s="24" t="s">
        <v>32</v>
      </c>
      <c r="AA2781" s="24" t="s">
        <v>32</v>
      </c>
      <c r="AB2781" s="24" t="s">
        <v>32</v>
      </c>
      <c r="AC2781" s="24" t="s">
        <v>32</v>
      </c>
      <c r="AD2781" s="25">
        <v>162423</v>
      </c>
      <c r="AE2781" s="25">
        <v>0</v>
      </c>
      <c r="AF2781" s="25">
        <v>0</v>
      </c>
      <c r="AG2781" s="25">
        <v>0</v>
      </c>
      <c r="AH2781" s="25">
        <v>162423</v>
      </c>
      <c r="AI2781" s="16" t="s">
        <v>15894</v>
      </c>
    </row>
    <row r="2782" spans="1:35" x14ac:dyDescent="0.25">
      <c r="A2782" s="17">
        <v>123683</v>
      </c>
      <c r="B2782" s="18">
        <v>3</v>
      </c>
      <c r="C2782" s="16" t="s">
        <v>73</v>
      </c>
      <c r="D2782" s="21">
        <v>42528</v>
      </c>
      <c r="E2782" s="16" t="s">
        <v>33</v>
      </c>
      <c r="F2782" s="21">
        <v>44301</v>
      </c>
      <c r="G2782" s="16" t="s">
        <v>56</v>
      </c>
      <c r="H2782" s="26" t="s">
        <v>437</v>
      </c>
      <c r="I2782" s="16" t="s">
        <v>15893</v>
      </c>
      <c r="K2782" s="16" t="s">
        <v>15892</v>
      </c>
      <c r="L2782" s="16" t="s">
        <v>37</v>
      </c>
      <c r="M2782" s="26" t="s">
        <v>15891</v>
      </c>
      <c r="O2782" s="16" t="s">
        <v>39</v>
      </c>
      <c r="P2782" s="26" t="s">
        <v>40</v>
      </c>
      <c r="R2782" s="16" t="s">
        <v>41</v>
      </c>
      <c r="S2782" s="16" t="s">
        <v>42</v>
      </c>
      <c r="T2782" s="22">
        <v>0</v>
      </c>
      <c r="W2782" s="20" t="s">
        <v>43</v>
      </c>
      <c r="X2782" s="16" t="s">
        <v>44</v>
      </c>
      <c r="Y2782" s="26" t="s">
        <v>15890</v>
      </c>
      <c r="Z2782" s="24" t="s">
        <v>32</v>
      </c>
      <c r="AA2782" s="24" t="s">
        <v>32</v>
      </c>
      <c r="AB2782" s="24" t="s">
        <v>32</v>
      </c>
      <c r="AC2782" s="24" t="s">
        <v>32</v>
      </c>
      <c r="AD2782" s="24" t="s">
        <v>32</v>
      </c>
      <c r="AE2782" s="24" t="s">
        <v>32</v>
      </c>
      <c r="AF2782" s="24" t="s">
        <v>32</v>
      </c>
      <c r="AG2782" s="24" t="s">
        <v>32</v>
      </c>
      <c r="AH2782" s="24" t="s">
        <v>32</v>
      </c>
      <c r="AI2782" s="16" t="s">
        <v>15889</v>
      </c>
    </row>
    <row r="2783" spans="1:35" x14ac:dyDescent="0.25">
      <c r="A2783" s="17">
        <v>123685</v>
      </c>
      <c r="B2783" s="18">
        <v>3</v>
      </c>
      <c r="C2783" s="16" t="s">
        <v>73</v>
      </c>
      <c r="D2783" s="21">
        <v>42528</v>
      </c>
      <c r="E2783" s="16" t="s">
        <v>33</v>
      </c>
      <c r="F2783" s="21">
        <v>44097</v>
      </c>
      <c r="G2783" s="16" t="s">
        <v>56</v>
      </c>
      <c r="H2783" s="26" t="s">
        <v>955</v>
      </c>
      <c r="I2783" s="16" t="s">
        <v>15888</v>
      </c>
      <c r="K2783" s="16" t="s">
        <v>15887</v>
      </c>
      <c r="L2783" s="16" t="s">
        <v>37</v>
      </c>
      <c r="M2783" s="26" t="s">
        <v>15886</v>
      </c>
      <c r="O2783" s="16" t="s">
        <v>39</v>
      </c>
      <c r="P2783" s="26" t="s">
        <v>40</v>
      </c>
      <c r="R2783" s="16" t="s">
        <v>41</v>
      </c>
      <c r="S2783" s="16" t="s">
        <v>42</v>
      </c>
      <c r="T2783" s="22">
        <v>0</v>
      </c>
      <c r="W2783" s="20" t="s">
        <v>43</v>
      </c>
      <c r="X2783" s="16" t="s">
        <v>44</v>
      </c>
      <c r="Z2783" s="24" t="s">
        <v>32</v>
      </c>
      <c r="AA2783" s="24" t="s">
        <v>32</v>
      </c>
      <c r="AB2783" s="24" t="s">
        <v>32</v>
      </c>
      <c r="AC2783" s="24" t="s">
        <v>32</v>
      </c>
      <c r="AD2783" s="24" t="s">
        <v>32</v>
      </c>
      <c r="AE2783" s="24" t="s">
        <v>32</v>
      </c>
      <c r="AF2783" s="24" t="s">
        <v>32</v>
      </c>
      <c r="AG2783" s="24" t="s">
        <v>32</v>
      </c>
      <c r="AH2783" s="24" t="s">
        <v>32</v>
      </c>
      <c r="AI2783" s="16" t="s">
        <v>15885</v>
      </c>
    </row>
    <row r="2784" spans="1:35" x14ac:dyDescent="0.25">
      <c r="A2784" s="17">
        <v>123687</v>
      </c>
      <c r="B2784" s="18">
        <v>4</v>
      </c>
      <c r="C2784" s="16" t="s">
        <v>31</v>
      </c>
      <c r="D2784" s="21">
        <v>42528</v>
      </c>
      <c r="E2784" s="16" t="s">
        <v>33</v>
      </c>
      <c r="F2784" s="21">
        <v>44097</v>
      </c>
      <c r="G2784" s="16" t="s">
        <v>75</v>
      </c>
      <c r="H2784" s="26" t="s">
        <v>221</v>
      </c>
      <c r="I2784" s="16" t="s">
        <v>2538</v>
      </c>
      <c r="K2784" s="16" t="s">
        <v>2539</v>
      </c>
      <c r="L2784" s="16" t="s">
        <v>37</v>
      </c>
      <c r="M2784" s="26" t="s">
        <v>2540</v>
      </c>
      <c r="O2784" s="16" t="s">
        <v>39</v>
      </c>
      <c r="P2784" s="26" t="s">
        <v>40</v>
      </c>
      <c r="R2784" s="16" t="s">
        <v>41</v>
      </c>
      <c r="S2784" s="16" t="s">
        <v>42</v>
      </c>
      <c r="T2784" s="22">
        <v>0</v>
      </c>
      <c r="W2784" s="20" t="s">
        <v>43</v>
      </c>
      <c r="X2784" s="16" t="s">
        <v>44</v>
      </c>
      <c r="Y2784" s="26" t="s">
        <v>2541</v>
      </c>
      <c r="Z2784" s="25">
        <v>0</v>
      </c>
      <c r="AA2784" s="25">
        <v>0</v>
      </c>
      <c r="AB2784" s="25">
        <v>438219.4</v>
      </c>
      <c r="AC2784" s="25">
        <v>0</v>
      </c>
      <c r="AD2784" s="25">
        <v>0</v>
      </c>
      <c r="AE2784" s="25">
        <v>0</v>
      </c>
      <c r="AF2784" s="25">
        <v>436141.8</v>
      </c>
      <c r="AG2784" s="25">
        <v>0</v>
      </c>
      <c r="AH2784" s="25">
        <v>436141.8</v>
      </c>
      <c r="AI2784" s="16" t="s">
        <v>2542</v>
      </c>
    </row>
    <row r="2785" spans="1:35" x14ac:dyDescent="0.25">
      <c r="A2785" s="17">
        <v>123688</v>
      </c>
      <c r="B2785" s="18">
        <v>4</v>
      </c>
      <c r="C2785" s="16" t="s">
        <v>73</v>
      </c>
      <c r="D2785" s="21">
        <v>42528</v>
      </c>
      <c r="E2785" s="16" t="s">
        <v>33</v>
      </c>
      <c r="F2785" s="21">
        <v>44229</v>
      </c>
      <c r="G2785" s="16" t="s">
        <v>109</v>
      </c>
      <c r="H2785" s="26" t="s">
        <v>126</v>
      </c>
      <c r="I2785" s="16" t="s">
        <v>15884</v>
      </c>
      <c r="K2785" s="16" t="s">
        <v>15883</v>
      </c>
      <c r="L2785" s="16" t="s">
        <v>37</v>
      </c>
      <c r="M2785" s="26" t="s">
        <v>15882</v>
      </c>
      <c r="O2785" s="16" t="s">
        <v>39</v>
      </c>
      <c r="P2785" s="26" t="s">
        <v>40</v>
      </c>
      <c r="R2785" s="16" t="s">
        <v>41</v>
      </c>
      <c r="S2785" s="16" t="s">
        <v>42</v>
      </c>
      <c r="T2785" s="22">
        <v>0</v>
      </c>
      <c r="W2785" s="20" t="s">
        <v>43</v>
      </c>
      <c r="X2785" s="16" t="s">
        <v>44</v>
      </c>
      <c r="Z2785" s="24" t="s">
        <v>32</v>
      </c>
      <c r="AA2785" s="24" t="s">
        <v>32</v>
      </c>
      <c r="AB2785" s="24" t="s">
        <v>32</v>
      </c>
      <c r="AC2785" s="24" t="s">
        <v>32</v>
      </c>
      <c r="AD2785" s="24" t="s">
        <v>32</v>
      </c>
      <c r="AE2785" s="24" t="s">
        <v>32</v>
      </c>
      <c r="AF2785" s="24" t="s">
        <v>32</v>
      </c>
      <c r="AG2785" s="24" t="s">
        <v>32</v>
      </c>
      <c r="AH2785" s="24" t="s">
        <v>32</v>
      </c>
      <c r="AI2785" s="16" t="s">
        <v>15881</v>
      </c>
    </row>
    <row r="2786" spans="1:35" x14ac:dyDescent="0.25">
      <c r="A2786" s="17">
        <v>123691</v>
      </c>
      <c r="B2786" s="18">
        <v>2</v>
      </c>
      <c r="C2786" s="16" t="s">
        <v>73</v>
      </c>
      <c r="D2786" s="21">
        <v>42529</v>
      </c>
      <c r="E2786" s="16" t="s">
        <v>142</v>
      </c>
      <c r="F2786" s="21">
        <v>44125</v>
      </c>
      <c r="G2786" s="16" t="s">
        <v>75</v>
      </c>
      <c r="H2786" s="26" t="s">
        <v>920</v>
      </c>
      <c r="I2786" s="16" t="s">
        <v>116</v>
      </c>
      <c r="J2786" s="20" t="s">
        <v>116</v>
      </c>
      <c r="K2786" s="16" t="s">
        <v>15640</v>
      </c>
      <c r="L2786" s="16" t="s">
        <v>116</v>
      </c>
      <c r="M2786" s="26" t="s">
        <v>15880</v>
      </c>
      <c r="N2786" s="26" t="s">
        <v>15879</v>
      </c>
      <c r="O2786" s="16" t="s">
        <v>188</v>
      </c>
      <c r="P2786" s="26" t="s">
        <v>188</v>
      </c>
      <c r="Q2786" s="26" t="s">
        <v>3997</v>
      </c>
      <c r="R2786" s="16" t="s">
        <v>139</v>
      </c>
      <c r="S2786" s="16" t="s">
        <v>4621</v>
      </c>
      <c r="T2786" s="22">
        <v>0.95</v>
      </c>
      <c r="U2786" s="21">
        <v>44869</v>
      </c>
      <c r="W2786" s="20" t="s">
        <v>43</v>
      </c>
      <c r="X2786" s="16" t="s">
        <v>44</v>
      </c>
      <c r="Z2786" s="24" t="s">
        <v>32</v>
      </c>
      <c r="AA2786" s="24" t="s">
        <v>32</v>
      </c>
      <c r="AB2786" s="24" t="s">
        <v>32</v>
      </c>
      <c r="AC2786" s="24" t="s">
        <v>32</v>
      </c>
      <c r="AD2786" s="24" t="s">
        <v>32</v>
      </c>
      <c r="AE2786" s="24" t="s">
        <v>32</v>
      </c>
      <c r="AF2786" s="24" t="s">
        <v>32</v>
      </c>
      <c r="AG2786" s="24" t="s">
        <v>32</v>
      </c>
      <c r="AH2786" s="24" t="s">
        <v>32</v>
      </c>
      <c r="AI2786" s="16" t="s">
        <v>15878</v>
      </c>
    </row>
    <row r="2787" spans="1:35" x14ac:dyDescent="0.25">
      <c r="A2787" s="17">
        <v>123694</v>
      </c>
      <c r="B2787" s="18">
        <v>3</v>
      </c>
      <c r="C2787" s="16" t="s">
        <v>73</v>
      </c>
      <c r="D2787" s="21">
        <v>42530</v>
      </c>
      <c r="E2787" s="16" t="s">
        <v>3375</v>
      </c>
      <c r="F2787" s="21">
        <v>43657</v>
      </c>
      <c r="G2787" s="16" t="s">
        <v>109</v>
      </c>
      <c r="H2787" s="26" t="s">
        <v>434</v>
      </c>
      <c r="I2787" s="16" t="s">
        <v>441</v>
      </c>
      <c r="J2787" s="20" t="s">
        <v>116</v>
      </c>
      <c r="L2787" s="16" t="s">
        <v>116</v>
      </c>
      <c r="M2787" s="26" t="s">
        <v>15877</v>
      </c>
      <c r="N2787" s="26" t="s">
        <v>1723</v>
      </c>
      <c r="O2787" s="16" t="s">
        <v>632</v>
      </c>
      <c r="P2787" s="26" t="s">
        <v>1723</v>
      </c>
      <c r="T2787" s="22">
        <v>0.86</v>
      </c>
      <c r="W2787" s="20" t="s">
        <v>43</v>
      </c>
      <c r="X2787" s="16" t="s">
        <v>140</v>
      </c>
      <c r="Z2787" s="24" t="s">
        <v>32</v>
      </c>
      <c r="AA2787" s="24" t="s">
        <v>32</v>
      </c>
      <c r="AB2787" s="24" t="s">
        <v>32</v>
      </c>
      <c r="AC2787" s="24" t="s">
        <v>32</v>
      </c>
      <c r="AD2787" s="25">
        <v>40000</v>
      </c>
      <c r="AE2787" s="25">
        <v>0</v>
      </c>
      <c r="AF2787" s="25">
        <v>0</v>
      </c>
      <c r="AG2787" s="25">
        <v>0</v>
      </c>
      <c r="AH2787" s="25">
        <v>40000</v>
      </c>
      <c r="AI2787" s="16" t="s">
        <v>15876</v>
      </c>
    </row>
    <row r="2788" spans="1:35" x14ac:dyDescent="0.25">
      <c r="A2788" s="17">
        <v>123696</v>
      </c>
      <c r="B2788" s="18">
        <v>2</v>
      </c>
      <c r="C2788" s="16" t="s">
        <v>31</v>
      </c>
      <c r="D2788" s="21">
        <v>42531</v>
      </c>
      <c r="E2788" s="16" t="s">
        <v>142</v>
      </c>
      <c r="F2788" s="21">
        <v>44252</v>
      </c>
      <c r="G2788" s="16" t="s">
        <v>32</v>
      </c>
      <c r="H2788" s="26" t="s">
        <v>241</v>
      </c>
      <c r="I2788" s="16" t="s">
        <v>464</v>
      </c>
      <c r="J2788" s="20" t="s">
        <v>116</v>
      </c>
      <c r="L2788" s="16" t="s">
        <v>116</v>
      </c>
      <c r="M2788" s="26" t="s">
        <v>2543</v>
      </c>
      <c r="O2788" s="16" t="s">
        <v>179</v>
      </c>
      <c r="P2788" s="26" t="s">
        <v>79</v>
      </c>
      <c r="R2788" s="16" t="s">
        <v>41</v>
      </c>
      <c r="S2788" s="16" t="s">
        <v>84</v>
      </c>
      <c r="T2788" s="22">
        <v>0.01</v>
      </c>
      <c r="U2788" s="21">
        <v>44232</v>
      </c>
      <c r="W2788" s="20" t="s">
        <v>43</v>
      </c>
      <c r="X2788" s="16" t="s">
        <v>78</v>
      </c>
      <c r="Y2788" s="26" t="s">
        <v>2544</v>
      </c>
      <c r="Z2788" s="25">
        <v>0</v>
      </c>
      <c r="AA2788" s="25">
        <v>0</v>
      </c>
      <c r="AB2788" s="25">
        <v>231067</v>
      </c>
      <c r="AC2788" s="25">
        <v>0</v>
      </c>
      <c r="AD2788" s="25">
        <v>92000</v>
      </c>
      <c r="AE2788" s="25">
        <v>0</v>
      </c>
      <c r="AF2788" s="25">
        <v>231067</v>
      </c>
      <c r="AG2788" s="25">
        <v>0</v>
      </c>
      <c r="AH2788" s="25">
        <v>323067</v>
      </c>
      <c r="AI2788" s="16" t="s">
        <v>2545</v>
      </c>
    </row>
    <row r="2789" spans="1:35" x14ac:dyDescent="0.25">
      <c r="A2789" s="17">
        <v>123725</v>
      </c>
      <c r="B2789" s="18">
        <v>3</v>
      </c>
      <c r="C2789" s="16" t="s">
        <v>73</v>
      </c>
      <c r="D2789" s="21">
        <v>42535</v>
      </c>
      <c r="E2789" s="16" t="s">
        <v>33</v>
      </c>
      <c r="F2789" s="21">
        <v>44301</v>
      </c>
      <c r="G2789" s="16" t="s">
        <v>56</v>
      </c>
      <c r="H2789" s="26" t="s">
        <v>362</v>
      </c>
      <c r="I2789" s="16" t="s">
        <v>15875</v>
      </c>
      <c r="K2789" s="16" t="s">
        <v>15874</v>
      </c>
      <c r="L2789" s="16" t="s">
        <v>37</v>
      </c>
      <c r="M2789" s="26" t="s">
        <v>15873</v>
      </c>
      <c r="O2789" s="16" t="s">
        <v>39</v>
      </c>
      <c r="P2789" s="26" t="s">
        <v>40</v>
      </c>
      <c r="R2789" s="16" t="s">
        <v>41</v>
      </c>
      <c r="S2789" s="16" t="s">
        <v>42</v>
      </c>
      <c r="T2789" s="22">
        <v>0</v>
      </c>
      <c r="W2789" s="20" t="s">
        <v>43</v>
      </c>
      <c r="X2789" s="16" t="s">
        <v>78</v>
      </c>
      <c r="Y2789" s="26" t="s">
        <v>15872</v>
      </c>
      <c r="Z2789" s="24" t="s">
        <v>32</v>
      </c>
      <c r="AA2789" s="24" t="s">
        <v>32</v>
      </c>
      <c r="AB2789" s="24" t="s">
        <v>32</v>
      </c>
      <c r="AC2789" s="24" t="s">
        <v>32</v>
      </c>
      <c r="AD2789" s="24" t="s">
        <v>32</v>
      </c>
      <c r="AE2789" s="24" t="s">
        <v>32</v>
      </c>
      <c r="AF2789" s="24" t="s">
        <v>32</v>
      </c>
      <c r="AG2789" s="24" t="s">
        <v>32</v>
      </c>
      <c r="AH2789" s="24" t="s">
        <v>32</v>
      </c>
      <c r="AI2789" s="16" t="s">
        <v>15871</v>
      </c>
    </row>
    <row r="2790" spans="1:35" x14ac:dyDescent="0.25">
      <c r="A2790" s="17">
        <v>123726</v>
      </c>
      <c r="B2790" s="18">
        <v>3</v>
      </c>
      <c r="C2790" s="16" t="s">
        <v>73</v>
      </c>
      <c r="D2790" s="21">
        <v>42535</v>
      </c>
      <c r="E2790" s="16" t="s">
        <v>33</v>
      </c>
      <c r="F2790" s="21">
        <v>44097</v>
      </c>
      <c r="G2790" s="16" t="s">
        <v>56</v>
      </c>
      <c r="H2790" s="26" t="s">
        <v>408</v>
      </c>
      <c r="I2790" s="16" t="s">
        <v>15870</v>
      </c>
      <c r="K2790" s="16" t="s">
        <v>15869</v>
      </c>
      <c r="L2790" s="16" t="s">
        <v>37</v>
      </c>
      <c r="M2790" s="26" t="s">
        <v>15868</v>
      </c>
      <c r="O2790" s="16" t="s">
        <v>39</v>
      </c>
      <c r="P2790" s="26" t="s">
        <v>40</v>
      </c>
      <c r="R2790" s="16" t="s">
        <v>41</v>
      </c>
      <c r="S2790" s="16" t="s">
        <v>42</v>
      </c>
      <c r="T2790" s="22">
        <v>0</v>
      </c>
      <c r="W2790" s="20" t="s">
        <v>43</v>
      </c>
      <c r="X2790" s="16" t="s">
        <v>44</v>
      </c>
      <c r="Z2790" s="24" t="s">
        <v>32</v>
      </c>
      <c r="AA2790" s="24" t="s">
        <v>32</v>
      </c>
      <c r="AB2790" s="24" t="s">
        <v>32</v>
      </c>
      <c r="AC2790" s="24" t="s">
        <v>32</v>
      </c>
      <c r="AD2790" s="24" t="s">
        <v>32</v>
      </c>
      <c r="AE2790" s="24" t="s">
        <v>32</v>
      </c>
      <c r="AF2790" s="24" t="s">
        <v>32</v>
      </c>
      <c r="AG2790" s="24" t="s">
        <v>32</v>
      </c>
      <c r="AH2790" s="24" t="s">
        <v>32</v>
      </c>
      <c r="AI2790" s="16" t="s">
        <v>15867</v>
      </c>
    </row>
    <row r="2791" spans="1:35" x14ac:dyDescent="0.25">
      <c r="A2791" s="17">
        <v>123727</v>
      </c>
      <c r="B2791" s="18">
        <v>3</v>
      </c>
      <c r="C2791" s="16" t="s">
        <v>73</v>
      </c>
      <c r="D2791" s="21">
        <v>42535</v>
      </c>
      <c r="E2791" s="16" t="s">
        <v>33</v>
      </c>
      <c r="F2791" s="21">
        <v>44301</v>
      </c>
      <c r="G2791" s="16" t="s">
        <v>56</v>
      </c>
      <c r="H2791" s="26" t="s">
        <v>408</v>
      </c>
      <c r="I2791" s="16" t="s">
        <v>15866</v>
      </c>
      <c r="K2791" s="16" t="s">
        <v>15865</v>
      </c>
      <c r="L2791" s="16" t="s">
        <v>37</v>
      </c>
      <c r="M2791" s="26" t="s">
        <v>15864</v>
      </c>
      <c r="O2791" s="16" t="s">
        <v>39</v>
      </c>
      <c r="P2791" s="26" t="s">
        <v>40</v>
      </c>
      <c r="R2791" s="16" t="s">
        <v>41</v>
      </c>
      <c r="S2791" s="16" t="s">
        <v>42</v>
      </c>
      <c r="T2791" s="22">
        <v>0</v>
      </c>
      <c r="W2791" s="20" t="s">
        <v>43</v>
      </c>
      <c r="X2791" s="16" t="s">
        <v>44</v>
      </c>
      <c r="Y2791" s="26" t="s">
        <v>15863</v>
      </c>
      <c r="Z2791" s="24" t="s">
        <v>32</v>
      </c>
      <c r="AA2791" s="24" t="s">
        <v>32</v>
      </c>
      <c r="AB2791" s="24" t="s">
        <v>32</v>
      </c>
      <c r="AC2791" s="24" t="s">
        <v>32</v>
      </c>
      <c r="AD2791" s="24" t="s">
        <v>32</v>
      </c>
      <c r="AE2791" s="24" t="s">
        <v>32</v>
      </c>
      <c r="AF2791" s="24" t="s">
        <v>32</v>
      </c>
      <c r="AG2791" s="24" t="s">
        <v>32</v>
      </c>
      <c r="AH2791" s="24" t="s">
        <v>32</v>
      </c>
      <c r="AI2791" s="16" t="s">
        <v>15862</v>
      </c>
    </row>
    <row r="2792" spans="1:35" x14ac:dyDescent="0.25">
      <c r="A2792" s="17">
        <v>123734</v>
      </c>
      <c r="B2792" s="18">
        <v>3</v>
      </c>
      <c r="C2792" s="16" t="s">
        <v>73</v>
      </c>
      <c r="D2792" s="21">
        <v>42535</v>
      </c>
      <c r="E2792" s="16" t="s">
        <v>33</v>
      </c>
      <c r="F2792" s="21">
        <v>44097</v>
      </c>
      <c r="G2792" s="16" t="s">
        <v>56</v>
      </c>
      <c r="H2792" s="26" t="s">
        <v>408</v>
      </c>
      <c r="I2792" s="16" t="s">
        <v>15861</v>
      </c>
      <c r="K2792" s="16" t="s">
        <v>15860</v>
      </c>
      <c r="L2792" s="16" t="s">
        <v>37</v>
      </c>
      <c r="M2792" s="26" t="s">
        <v>15859</v>
      </c>
      <c r="O2792" s="16" t="s">
        <v>39</v>
      </c>
      <c r="P2792" s="26" t="s">
        <v>40</v>
      </c>
      <c r="R2792" s="16" t="s">
        <v>41</v>
      </c>
      <c r="S2792" s="16" t="s">
        <v>42</v>
      </c>
      <c r="T2792" s="22">
        <v>0</v>
      </c>
      <c r="W2792" s="20" t="s">
        <v>43</v>
      </c>
      <c r="X2792" s="16" t="s">
        <v>44</v>
      </c>
      <c r="Z2792" s="24" t="s">
        <v>32</v>
      </c>
      <c r="AA2792" s="24" t="s">
        <v>32</v>
      </c>
      <c r="AB2792" s="24" t="s">
        <v>32</v>
      </c>
      <c r="AC2792" s="24" t="s">
        <v>32</v>
      </c>
      <c r="AD2792" s="24" t="s">
        <v>32</v>
      </c>
      <c r="AE2792" s="24" t="s">
        <v>32</v>
      </c>
      <c r="AF2792" s="24" t="s">
        <v>32</v>
      </c>
      <c r="AG2792" s="24" t="s">
        <v>32</v>
      </c>
      <c r="AH2792" s="24" t="s">
        <v>32</v>
      </c>
      <c r="AI2792" s="16" t="s">
        <v>15858</v>
      </c>
    </row>
    <row r="2793" spans="1:35" x14ac:dyDescent="0.25">
      <c r="A2793" s="17">
        <v>123737</v>
      </c>
      <c r="B2793" s="18">
        <v>2</v>
      </c>
      <c r="C2793" s="16" t="s">
        <v>73</v>
      </c>
      <c r="D2793" s="21">
        <v>42535</v>
      </c>
      <c r="E2793" s="16" t="s">
        <v>142</v>
      </c>
      <c r="F2793" s="21">
        <v>43500</v>
      </c>
      <c r="G2793" s="16" t="s">
        <v>109</v>
      </c>
      <c r="H2793" s="26" t="s">
        <v>377</v>
      </c>
      <c r="I2793" s="16" t="s">
        <v>1004</v>
      </c>
      <c r="J2793" s="20" t="s">
        <v>116</v>
      </c>
      <c r="L2793" s="16" t="s">
        <v>116</v>
      </c>
      <c r="M2793" s="26" t="s">
        <v>15857</v>
      </c>
      <c r="O2793" s="16" t="s">
        <v>179</v>
      </c>
      <c r="P2793" s="26" t="s">
        <v>79</v>
      </c>
      <c r="R2793" s="16" t="s">
        <v>41</v>
      </c>
      <c r="S2793" s="16" t="s">
        <v>84</v>
      </c>
      <c r="T2793" s="22">
        <v>0.01</v>
      </c>
      <c r="W2793" s="20" t="s">
        <v>43</v>
      </c>
      <c r="X2793" s="16" t="s">
        <v>140</v>
      </c>
      <c r="Y2793" s="26" t="s">
        <v>2685</v>
      </c>
      <c r="Z2793" s="24" t="s">
        <v>32</v>
      </c>
      <c r="AA2793" s="24" t="s">
        <v>32</v>
      </c>
      <c r="AB2793" s="24" t="s">
        <v>32</v>
      </c>
      <c r="AC2793" s="24" t="s">
        <v>32</v>
      </c>
      <c r="AD2793" s="25">
        <v>0</v>
      </c>
      <c r="AE2793" s="25">
        <v>0</v>
      </c>
      <c r="AF2793" s="25">
        <v>123500</v>
      </c>
      <c r="AG2793" s="25">
        <v>0</v>
      </c>
      <c r="AH2793" s="25">
        <v>123500</v>
      </c>
      <c r="AI2793" s="16" t="s">
        <v>15856</v>
      </c>
    </row>
    <row r="2794" spans="1:35" x14ac:dyDescent="0.25">
      <c r="A2794" s="17">
        <v>123739</v>
      </c>
      <c r="B2794" s="18">
        <v>3</v>
      </c>
      <c r="C2794" s="16" t="s">
        <v>73</v>
      </c>
      <c r="D2794" s="21">
        <v>42536</v>
      </c>
      <c r="E2794" s="16" t="s">
        <v>33</v>
      </c>
      <c r="F2794" s="21">
        <v>44097</v>
      </c>
      <c r="G2794" s="16" t="s">
        <v>56</v>
      </c>
      <c r="H2794" s="26" t="s">
        <v>434</v>
      </c>
      <c r="I2794" s="16" t="s">
        <v>15855</v>
      </c>
      <c r="K2794" s="16" t="s">
        <v>2454</v>
      </c>
      <c r="L2794" s="16" t="s">
        <v>37</v>
      </c>
      <c r="M2794" s="26" t="s">
        <v>15854</v>
      </c>
      <c r="O2794" s="16" t="s">
        <v>39</v>
      </c>
      <c r="P2794" s="26" t="s">
        <v>40</v>
      </c>
      <c r="R2794" s="16" t="s">
        <v>41</v>
      </c>
      <c r="S2794" s="16" t="s">
        <v>42</v>
      </c>
      <c r="T2794" s="22">
        <v>0.01</v>
      </c>
      <c r="W2794" s="20" t="s">
        <v>43</v>
      </c>
      <c r="X2794" s="16" t="s">
        <v>44</v>
      </c>
      <c r="Y2794" s="26" t="s">
        <v>15853</v>
      </c>
      <c r="Z2794" s="24" t="s">
        <v>32</v>
      </c>
      <c r="AA2794" s="24" t="s">
        <v>32</v>
      </c>
      <c r="AB2794" s="24" t="s">
        <v>32</v>
      </c>
      <c r="AC2794" s="24" t="s">
        <v>32</v>
      </c>
      <c r="AD2794" s="24" t="s">
        <v>32</v>
      </c>
      <c r="AE2794" s="24" t="s">
        <v>32</v>
      </c>
      <c r="AF2794" s="24" t="s">
        <v>32</v>
      </c>
      <c r="AG2794" s="24" t="s">
        <v>32</v>
      </c>
      <c r="AH2794" s="24" t="s">
        <v>32</v>
      </c>
      <c r="AI2794" s="16" t="s">
        <v>15852</v>
      </c>
    </row>
    <row r="2795" spans="1:35" ht="45" x14ac:dyDescent="0.25">
      <c r="A2795" s="17">
        <v>123745</v>
      </c>
      <c r="B2795" s="18">
        <v>1</v>
      </c>
      <c r="C2795" s="16" t="s">
        <v>474</v>
      </c>
      <c r="D2795" s="21">
        <v>42538</v>
      </c>
      <c r="E2795" s="16" t="s">
        <v>56</v>
      </c>
      <c r="F2795" s="21">
        <v>44230</v>
      </c>
      <c r="G2795" s="16" t="s">
        <v>573</v>
      </c>
      <c r="H2795" s="26" t="s">
        <v>386</v>
      </c>
      <c r="M2795" s="26" t="s">
        <v>2546</v>
      </c>
      <c r="N2795" s="26" t="s">
        <v>2547</v>
      </c>
      <c r="O2795" s="16" t="s">
        <v>60</v>
      </c>
      <c r="P2795" s="26" t="s">
        <v>67</v>
      </c>
      <c r="T2795" s="22">
        <v>0</v>
      </c>
      <c r="W2795" s="20" t="s">
        <v>43</v>
      </c>
      <c r="X2795" s="16" t="s">
        <v>78</v>
      </c>
      <c r="Z2795" s="25">
        <v>0</v>
      </c>
      <c r="AA2795" s="25">
        <v>0</v>
      </c>
      <c r="AB2795" s="25">
        <v>21000</v>
      </c>
      <c r="AC2795" s="25">
        <v>0</v>
      </c>
      <c r="AD2795" s="25">
        <v>26049</v>
      </c>
      <c r="AE2795" s="25">
        <v>0</v>
      </c>
      <c r="AF2795" s="25">
        <v>165261</v>
      </c>
      <c r="AG2795" s="25">
        <v>0</v>
      </c>
      <c r="AH2795" s="25">
        <v>191310</v>
      </c>
      <c r="AI2795" s="16" t="s">
        <v>2548</v>
      </c>
    </row>
    <row r="2796" spans="1:35" ht="30" x14ac:dyDescent="0.25">
      <c r="A2796" s="17">
        <v>123746</v>
      </c>
      <c r="B2796" s="18">
        <v>2</v>
      </c>
      <c r="C2796" s="16" t="s">
        <v>73</v>
      </c>
      <c r="D2796" s="21">
        <v>42538</v>
      </c>
      <c r="E2796" s="16" t="s">
        <v>56</v>
      </c>
      <c r="F2796" s="21">
        <v>44215</v>
      </c>
      <c r="G2796" s="16" t="s">
        <v>75</v>
      </c>
      <c r="H2796" s="26" t="s">
        <v>162</v>
      </c>
      <c r="M2796" s="26" t="s">
        <v>2549</v>
      </c>
      <c r="N2796" s="26" t="s">
        <v>2550</v>
      </c>
      <c r="O2796" s="16" t="s">
        <v>60</v>
      </c>
      <c r="P2796" s="26" t="s">
        <v>67</v>
      </c>
      <c r="T2796" s="23" t="s">
        <v>32</v>
      </c>
      <c r="W2796" s="20" t="s">
        <v>43</v>
      </c>
      <c r="X2796" s="16" t="s">
        <v>78</v>
      </c>
      <c r="Z2796" s="25">
        <v>0</v>
      </c>
      <c r="AA2796" s="25">
        <v>30000</v>
      </c>
      <c r="AB2796" s="25">
        <v>0</v>
      </c>
      <c r="AC2796" s="25">
        <v>0</v>
      </c>
      <c r="AD2796" s="25">
        <v>52006</v>
      </c>
      <c r="AE2796" s="25">
        <v>30000</v>
      </c>
      <c r="AF2796" s="25">
        <v>0</v>
      </c>
      <c r="AG2796" s="25">
        <v>0</v>
      </c>
      <c r="AH2796" s="25">
        <v>82006</v>
      </c>
      <c r="AI2796" s="16" t="s">
        <v>2551</v>
      </c>
    </row>
    <row r="2797" spans="1:35" ht="60" x14ac:dyDescent="0.25">
      <c r="A2797" s="17">
        <v>123748</v>
      </c>
      <c r="B2797" s="18">
        <v>3</v>
      </c>
      <c r="C2797" s="16" t="s">
        <v>31</v>
      </c>
      <c r="D2797" s="21">
        <v>42538</v>
      </c>
      <c r="E2797" s="16" t="s">
        <v>56</v>
      </c>
      <c r="F2797" s="21">
        <v>44215</v>
      </c>
      <c r="G2797" s="16" t="s">
        <v>75</v>
      </c>
      <c r="H2797" s="26" t="s">
        <v>69</v>
      </c>
      <c r="M2797" s="26" t="s">
        <v>2552</v>
      </c>
      <c r="N2797" s="26" t="s">
        <v>2553</v>
      </c>
      <c r="O2797" s="16" t="s">
        <v>60</v>
      </c>
      <c r="P2797" s="26" t="s">
        <v>67</v>
      </c>
      <c r="T2797" s="23" t="s">
        <v>32</v>
      </c>
      <c r="W2797" s="20" t="s">
        <v>43</v>
      </c>
      <c r="X2797" s="16" t="s">
        <v>1150</v>
      </c>
      <c r="Z2797" s="25">
        <v>25908</v>
      </c>
      <c r="AA2797" s="25">
        <v>0</v>
      </c>
      <c r="AB2797" s="25">
        <v>400744</v>
      </c>
      <c r="AC2797" s="25">
        <v>0</v>
      </c>
      <c r="AD2797" s="25">
        <v>50908</v>
      </c>
      <c r="AE2797" s="25">
        <v>0</v>
      </c>
      <c r="AF2797" s="25">
        <v>400744</v>
      </c>
      <c r="AG2797" s="25">
        <v>0</v>
      </c>
      <c r="AH2797" s="25">
        <v>451652</v>
      </c>
      <c r="AI2797" s="16" t="s">
        <v>2554</v>
      </c>
    </row>
    <row r="2798" spans="1:35" ht="30" x14ac:dyDescent="0.25">
      <c r="A2798" s="17">
        <v>123749</v>
      </c>
      <c r="B2798" s="18">
        <v>3</v>
      </c>
      <c r="C2798" s="16" t="s">
        <v>31</v>
      </c>
      <c r="D2798" s="21">
        <v>42538</v>
      </c>
      <c r="E2798" s="16" t="s">
        <v>56</v>
      </c>
      <c r="F2798" s="21">
        <v>44309</v>
      </c>
      <c r="G2798" s="16" t="s">
        <v>1124</v>
      </c>
      <c r="H2798" s="26" t="s">
        <v>226</v>
      </c>
      <c r="I2798" s="16" t="s">
        <v>2555</v>
      </c>
      <c r="K2798" s="16" t="s">
        <v>2556</v>
      </c>
      <c r="L2798" s="16" t="s">
        <v>37</v>
      </c>
      <c r="M2798" s="26" t="s">
        <v>2557</v>
      </c>
      <c r="N2798" s="26" t="s">
        <v>2558</v>
      </c>
      <c r="O2798" s="16" t="s">
        <v>60</v>
      </c>
      <c r="P2798" s="26" t="s">
        <v>67</v>
      </c>
      <c r="T2798" s="22">
        <v>0.77</v>
      </c>
      <c r="W2798" s="20" t="s">
        <v>43</v>
      </c>
      <c r="X2798" s="16" t="s">
        <v>44</v>
      </c>
      <c r="Z2798" s="25">
        <v>0</v>
      </c>
      <c r="AA2798" s="25">
        <v>0</v>
      </c>
      <c r="AB2798" s="25">
        <v>326571</v>
      </c>
      <c r="AC2798" s="25">
        <v>0</v>
      </c>
      <c r="AD2798" s="25">
        <v>19500</v>
      </c>
      <c r="AE2798" s="25">
        <v>0</v>
      </c>
      <c r="AF2798" s="25">
        <v>326571</v>
      </c>
      <c r="AG2798" s="25">
        <v>0</v>
      </c>
      <c r="AH2798" s="25">
        <v>346071</v>
      </c>
      <c r="AI2798" s="16" t="s">
        <v>2559</v>
      </c>
    </row>
    <row r="2799" spans="1:35" ht="30" x14ac:dyDescent="0.25">
      <c r="A2799" s="17">
        <v>123750</v>
      </c>
      <c r="B2799" s="18">
        <v>3</v>
      </c>
      <c r="C2799" s="16" t="s">
        <v>474</v>
      </c>
      <c r="D2799" s="21">
        <v>42538</v>
      </c>
      <c r="E2799" s="16" t="s">
        <v>56</v>
      </c>
      <c r="F2799" s="21">
        <v>44125</v>
      </c>
      <c r="G2799" s="16" t="s">
        <v>1124</v>
      </c>
      <c r="H2799" s="26" t="s">
        <v>437</v>
      </c>
      <c r="M2799" s="26" t="s">
        <v>2560</v>
      </c>
      <c r="N2799" s="26" t="s">
        <v>2561</v>
      </c>
      <c r="O2799" s="16" t="s">
        <v>60</v>
      </c>
      <c r="P2799" s="26" t="s">
        <v>67</v>
      </c>
      <c r="T2799" s="22">
        <v>0.52</v>
      </c>
      <c r="W2799" s="20" t="s">
        <v>43</v>
      </c>
      <c r="X2799" s="16" t="s">
        <v>1150</v>
      </c>
      <c r="Z2799" s="25">
        <v>0</v>
      </c>
      <c r="AA2799" s="25">
        <v>0</v>
      </c>
      <c r="AB2799" s="25">
        <v>26853</v>
      </c>
      <c r="AC2799" s="25">
        <v>0</v>
      </c>
      <c r="AD2799" s="25">
        <v>7000</v>
      </c>
      <c r="AE2799" s="25">
        <v>0</v>
      </c>
      <c r="AF2799" s="25">
        <v>351644</v>
      </c>
      <c r="AG2799" s="25">
        <v>0</v>
      </c>
      <c r="AH2799" s="25">
        <v>358644</v>
      </c>
      <c r="AI2799" s="16" t="s">
        <v>2562</v>
      </c>
    </row>
    <row r="2800" spans="1:35" ht="30" x14ac:dyDescent="0.25">
      <c r="A2800" s="17">
        <v>123751</v>
      </c>
      <c r="B2800" s="18">
        <v>3</v>
      </c>
      <c r="C2800" s="16" t="s">
        <v>474</v>
      </c>
      <c r="D2800" s="21">
        <v>42538</v>
      </c>
      <c r="E2800" s="16" t="s">
        <v>56</v>
      </c>
      <c r="F2800" s="21">
        <v>44210</v>
      </c>
      <c r="G2800" s="16" t="s">
        <v>573</v>
      </c>
      <c r="H2800" s="26" t="s">
        <v>57</v>
      </c>
      <c r="I2800" s="16" t="s">
        <v>15851</v>
      </c>
      <c r="M2800" s="26" t="s">
        <v>15850</v>
      </c>
      <c r="N2800" s="26" t="s">
        <v>15849</v>
      </c>
      <c r="O2800" s="16" t="s">
        <v>60</v>
      </c>
      <c r="P2800" s="26" t="s">
        <v>67</v>
      </c>
      <c r="T2800" s="22">
        <v>0.3</v>
      </c>
      <c r="W2800" s="20" t="s">
        <v>43</v>
      </c>
      <c r="X2800" s="16" t="s">
        <v>44</v>
      </c>
      <c r="Z2800" s="24" t="s">
        <v>32</v>
      </c>
      <c r="AA2800" s="24" t="s">
        <v>32</v>
      </c>
      <c r="AB2800" s="24" t="s">
        <v>32</v>
      </c>
      <c r="AC2800" s="24" t="s">
        <v>32</v>
      </c>
      <c r="AD2800" s="25">
        <v>16390</v>
      </c>
      <c r="AE2800" s="25">
        <v>0</v>
      </c>
      <c r="AF2800" s="25">
        <v>266774</v>
      </c>
      <c r="AG2800" s="25">
        <v>0</v>
      </c>
      <c r="AH2800" s="25">
        <v>283164</v>
      </c>
      <c r="AI2800" s="16" t="s">
        <v>15848</v>
      </c>
    </row>
    <row r="2801" spans="1:35" ht="45" x14ac:dyDescent="0.25">
      <c r="A2801" s="17">
        <v>123752</v>
      </c>
      <c r="B2801" s="18">
        <v>3</v>
      </c>
      <c r="C2801" s="16" t="s">
        <v>73</v>
      </c>
      <c r="D2801" s="21">
        <v>42538</v>
      </c>
      <c r="E2801" s="16" t="s">
        <v>56</v>
      </c>
      <c r="F2801" s="21">
        <v>44215</v>
      </c>
      <c r="G2801" s="16" t="s">
        <v>75</v>
      </c>
      <c r="H2801" s="26" t="s">
        <v>57</v>
      </c>
      <c r="M2801" s="26" t="s">
        <v>15847</v>
      </c>
      <c r="N2801" s="26" t="s">
        <v>15846</v>
      </c>
      <c r="O2801" s="16" t="s">
        <v>60</v>
      </c>
      <c r="P2801" s="26" t="s">
        <v>67</v>
      </c>
      <c r="T2801" s="22">
        <v>0.15</v>
      </c>
      <c r="W2801" s="20" t="s">
        <v>43</v>
      </c>
      <c r="X2801" s="16" t="s">
        <v>44</v>
      </c>
      <c r="Z2801" s="24" t="s">
        <v>32</v>
      </c>
      <c r="AA2801" s="24" t="s">
        <v>32</v>
      </c>
      <c r="AB2801" s="24" t="s">
        <v>32</v>
      </c>
      <c r="AC2801" s="24" t="s">
        <v>32</v>
      </c>
      <c r="AD2801" s="25">
        <v>18355</v>
      </c>
      <c r="AE2801" s="25">
        <v>0</v>
      </c>
      <c r="AF2801" s="25">
        <v>0</v>
      </c>
      <c r="AG2801" s="25">
        <v>0</v>
      </c>
      <c r="AH2801" s="25">
        <v>18355</v>
      </c>
      <c r="AI2801" s="16" t="s">
        <v>15845</v>
      </c>
    </row>
    <row r="2802" spans="1:35" ht="30" x14ac:dyDescent="0.25">
      <c r="A2802" s="17">
        <v>123753</v>
      </c>
      <c r="B2802" s="18">
        <v>3</v>
      </c>
      <c r="C2802" s="16" t="s">
        <v>474</v>
      </c>
      <c r="D2802" s="21">
        <v>42538</v>
      </c>
      <c r="E2802" s="16" t="s">
        <v>56</v>
      </c>
      <c r="F2802" s="21">
        <v>44049</v>
      </c>
      <c r="G2802" s="16" t="s">
        <v>1124</v>
      </c>
      <c r="H2802" s="26" t="s">
        <v>273</v>
      </c>
      <c r="M2802" s="26" t="s">
        <v>15844</v>
      </c>
      <c r="N2802" s="26" t="s">
        <v>15843</v>
      </c>
      <c r="O2802" s="16" t="s">
        <v>60</v>
      </c>
      <c r="P2802" s="26" t="s">
        <v>67</v>
      </c>
      <c r="T2802" s="22">
        <v>0.23</v>
      </c>
      <c r="W2802" s="20" t="s">
        <v>43</v>
      </c>
      <c r="X2802" s="16" t="s">
        <v>44</v>
      </c>
      <c r="Z2802" s="24" t="s">
        <v>32</v>
      </c>
      <c r="AA2802" s="24" t="s">
        <v>32</v>
      </c>
      <c r="AB2802" s="24" t="s">
        <v>32</v>
      </c>
      <c r="AC2802" s="24" t="s">
        <v>32</v>
      </c>
      <c r="AD2802" s="25">
        <v>12000</v>
      </c>
      <c r="AE2802" s="25">
        <v>0</v>
      </c>
      <c r="AF2802" s="25">
        <v>66250</v>
      </c>
      <c r="AG2802" s="25">
        <v>0</v>
      </c>
      <c r="AH2802" s="25">
        <v>78250</v>
      </c>
      <c r="AI2802" s="16" t="s">
        <v>15842</v>
      </c>
    </row>
    <row r="2803" spans="1:35" ht="30" x14ac:dyDescent="0.25">
      <c r="A2803" s="17">
        <v>123754</v>
      </c>
      <c r="B2803" s="18">
        <v>4</v>
      </c>
      <c r="C2803" s="16" t="s">
        <v>31</v>
      </c>
      <c r="D2803" s="21">
        <v>42538</v>
      </c>
      <c r="E2803" s="16" t="s">
        <v>56</v>
      </c>
      <c r="F2803" s="21">
        <v>44215</v>
      </c>
      <c r="G2803" s="16" t="s">
        <v>75</v>
      </c>
      <c r="H2803" s="26" t="s">
        <v>221</v>
      </c>
      <c r="M2803" s="26" t="s">
        <v>15841</v>
      </c>
      <c r="N2803" s="26" t="s">
        <v>15840</v>
      </c>
      <c r="O2803" s="16" t="s">
        <v>60</v>
      </c>
      <c r="P2803" s="26" t="s">
        <v>67</v>
      </c>
      <c r="T2803" s="22">
        <v>0.21</v>
      </c>
      <c r="W2803" s="20" t="s">
        <v>43</v>
      </c>
      <c r="X2803" s="16" t="s">
        <v>44</v>
      </c>
      <c r="Z2803" s="24" t="s">
        <v>32</v>
      </c>
      <c r="AA2803" s="24" t="s">
        <v>32</v>
      </c>
      <c r="AB2803" s="24" t="s">
        <v>32</v>
      </c>
      <c r="AC2803" s="24" t="s">
        <v>32</v>
      </c>
      <c r="AD2803" s="25">
        <v>21800</v>
      </c>
      <c r="AE2803" s="25">
        <v>0</v>
      </c>
      <c r="AF2803" s="25">
        <v>200772</v>
      </c>
      <c r="AG2803" s="25">
        <v>0</v>
      </c>
      <c r="AH2803" s="25">
        <v>222572</v>
      </c>
      <c r="AI2803" s="16" t="s">
        <v>15839</v>
      </c>
    </row>
    <row r="2804" spans="1:35" ht="30" x14ac:dyDescent="0.25">
      <c r="A2804" s="17">
        <v>123757</v>
      </c>
      <c r="B2804" s="18">
        <v>4</v>
      </c>
      <c r="C2804" s="16" t="s">
        <v>474</v>
      </c>
      <c r="D2804" s="21">
        <v>42538</v>
      </c>
      <c r="E2804" s="16" t="s">
        <v>56</v>
      </c>
      <c r="F2804" s="21">
        <v>44243</v>
      </c>
      <c r="G2804" s="16" t="s">
        <v>1124</v>
      </c>
      <c r="H2804" s="26" t="s">
        <v>126</v>
      </c>
      <c r="M2804" s="26" t="s">
        <v>15838</v>
      </c>
      <c r="N2804" s="26" t="s">
        <v>15837</v>
      </c>
      <c r="O2804" s="16" t="s">
        <v>60</v>
      </c>
      <c r="P2804" s="26" t="s">
        <v>67</v>
      </c>
      <c r="T2804" s="22">
        <v>0</v>
      </c>
      <c r="W2804" s="20" t="s">
        <v>43</v>
      </c>
      <c r="X2804" s="16" t="s">
        <v>1150</v>
      </c>
      <c r="Z2804" s="24" t="s">
        <v>32</v>
      </c>
      <c r="AA2804" s="24" t="s">
        <v>32</v>
      </c>
      <c r="AB2804" s="24" t="s">
        <v>32</v>
      </c>
      <c r="AC2804" s="24" t="s">
        <v>32</v>
      </c>
      <c r="AD2804" s="25">
        <v>25600</v>
      </c>
      <c r="AE2804" s="25">
        <v>0</v>
      </c>
      <c r="AF2804" s="25">
        <v>355858</v>
      </c>
      <c r="AG2804" s="25">
        <v>0</v>
      </c>
      <c r="AH2804" s="25">
        <v>381458</v>
      </c>
      <c r="AI2804" s="16" t="s">
        <v>15836</v>
      </c>
    </row>
    <row r="2805" spans="1:35" ht="30" x14ac:dyDescent="0.25">
      <c r="A2805" s="17">
        <v>123759</v>
      </c>
      <c r="B2805" s="18">
        <v>1</v>
      </c>
      <c r="C2805" s="16" t="s">
        <v>73</v>
      </c>
      <c r="D2805" s="21">
        <v>42541</v>
      </c>
      <c r="E2805" s="16" t="s">
        <v>2240</v>
      </c>
      <c r="F2805" s="21">
        <v>44333</v>
      </c>
      <c r="G2805" s="16" t="s">
        <v>142</v>
      </c>
      <c r="H2805" s="26" t="s">
        <v>283</v>
      </c>
      <c r="I2805" s="16" t="s">
        <v>2563</v>
      </c>
      <c r="K2805" s="16" t="s">
        <v>2564</v>
      </c>
      <c r="L2805" s="16" t="s">
        <v>37</v>
      </c>
      <c r="M2805" s="26" t="s">
        <v>2565</v>
      </c>
      <c r="N2805" s="26" t="s">
        <v>2244</v>
      </c>
      <c r="O2805" s="16" t="s">
        <v>1139</v>
      </c>
      <c r="P2805" s="26" t="s">
        <v>1140</v>
      </c>
      <c r="T2805" s="22">
        <v>0.01</v>
      </c>
      <c r="W2805" s="20" t="s">
        <v>43</v>
      </c>
      <c r="X2805" s="16" t="s">
        <v>44</v>
      </c>
      <c r="Z2805" s="25">
        <v>18000</v>
      </c>
      <c r="AA2805" s="25">
        <v>0</v>
      </c>
      <c r="AB2805" s="25">
        <v>348022</v>
      </c>
      <c r="AC2805" s="25">
        <v>0</v>
      </c>
      <c r="AD2805" s="25">
        <v>33000</v>
      </c>
      <c r="AE2805" s="25">
        <v>0</v>
      </c>
      <c r="AF2805" s="25">
        <v>348022</v>
      </c>
      <c r="AG2805" s="25">
        <v>0</v>
      </c>
      <c r="AH2805" s="25">
        <v>381022</v>
      </c>
      <c r="AI2805" s="16" t="s">
        <v>2566</v>
      </c>
    </row>
    <row r="2806" spans="1:35" x14ac:dyDescent="0.25">
      <c r="A2806" s="17">
        <v>123763</v>
      </c>
      <c r="B2806" s="18">
        <v>4</v>
      </c>
      <c r="C2806" s="16" t="s">
        <v>474</v>
      </c>
      <c r="D2806" s="21">
        <v>42543</v>
      </c>
      <c r="E2806" s="16" t="s">
        <v>2469</v>
      </c>
      <c r="F2806" s="21">
        <v>43892</v>
      </c>
      <c r="G2806" s="16" t="s">
        <v>2469</v>
      </c>
      <c r="H2806" s="26" t="s">
        <v>349</v>
      </c>
      <c r="I2806" s="16" t="s">
        <v>1518</v>
      </c>
      <c r="J2806" s="20" t="s">
        <v>1518</v>
      </c>
      <c r="M2806" s="26" t="s">
        <v>2567</v>
      </c>
      <c r="O2806" s="16" t="s">
        <v>1520</v>
      </c>
      <c r="P2806" s="26" t="s">
        <v>568</v>
      </c>
      <c r="R2806" s="16" t="s">
        <v>139</v>
      </c>
      <c r="S2806" s="16" t="s">
        <v>192</v>
      </c>
      <c r="T2806" s="23" t="s">
        <v>32</v>
      </c>
      <c r="U2806" s="21">
        <v>43441</v>
      </c>
      <c r="W2806" s="20" t="s">
        <v>43</v>
      </c>
      <c r="X2806" s="16" t="s">
        <v>44</v>
      </c>
      <c r="Z2806" s="25">
        <v>0</v>
      </c>
      <c r="AA2806" s="25">
        <v>0</v>
      </c>
      <c r="AB2806" s="25">
        <v>58000</v>
      </c>
      <c r="AC2806" s="25">
        <v>0</v>
      </c>
      <c r="AD2806" s="25">
        <v>173100</v>
      </c>
      <c r="AE2806" s="25">
        <v>48950</v>
      </c>
      <c r="AF2806" s="25">
        <v>1330850</v>
      </c>
      <c r="AG2806" s="25">
        <v>0</v>
      </c>
      <c r="AH2806" s="25">
        <v>1552900</v>
      </c>
      <c r="AI2806" s="16" t="s">
        <v>2568</v>
      </c>
    </row>
    <row r="2807" spans="1:35" x14ac:dyDescent="0.25">
      <c r="A2807" s="17">
        <v>123790</v>
      </c>
      <c r="B2807" s="18">
        <v>4</v>
      </c>
      <c r="C2807" s="16" t="s">
        <v>73</v>
      </c>
      <c r="D2807" s="21">
        <v>42549</v>
      </c>
      <c r="E2807" s="16" t="s">
        <v>142</v>
      </c>
      <c r="F2807" s="21">
        <v>43476</v>
      </c>
      <c r="G2807" s="16" t="s">
        <v>75</v>
      </c>
      <c r="H2807" s="26" t="s">
        <v>258</v>
      </c>
      <c r="I2807" s="16" t="s">
        <v>1071</v>
      </c>
      <c r="J2807" s="20" t="s">
        <v>148</v>
      </c>
      <c r="L2807" s="16" t="s">
        <v>149</v>
      </c>
      <c r="M2807" s="26" t="s">
        <v>15835</v>
      </c>
      <c r="N2807" s="26" t="s">
        <v>15834</v>
      </c>
      <c r="O2807" s="16" t="s">
        <v>151</v>
      </c>
      <c r="P2807" s="26" t="s">
        <v>551</v>
      </c>
      <c r="T2807" s="23" t="s">
        <v>32</v>
      </c>
      <c r="W2807" s="20" t="s">
        <v>43</v>
      </c>
      <c r="Z2807" s="24" t="s">
        <v>32</v>
      </c>
      <c r="AA2807" s="24" t="s">
        <v>32</v>
      </c>
      <c r="AB2807" s="24" t="s">
        <v>32</v>
      </c>
      <c r="AC2807" s="24" t="s">
        <v>32</v>
      </c>
      <c r="AD2807" s="25">
        <v>50000</v>
      </c>
      <c r="AE2807" s="25">
        <v>0</v>
      </c>
      <c r="AF2807" s="25">
        <v>0</v>
      </c>
      <c r="AG2807" s="25">
        <v>0</v>
      </c>
      <c r="AH2807" s="25">
        <v>50000</v>
      </c>
    </row>
    <row r="2808" spans="1:35" ht="90" x14ac:dyDescent="0.25">
      <c r="A2808" s="17">
        <v>123791</v>
      </c>
      <c r="B2808" s="18">
        <v>1</v>
      </c>
      <c r="C2808" s="16" t="s">
        <v>31</v>
      </c>
      <c r="D2808" s="21">
        <v>42550</v>
      </c>
      <c r="E2808" s="16" t="s">
        <v>2154</v>
      </c>
      <c r="F2808" s="21">
        <v>43852</v>
      </c>
      <c r="G2808" s="16" t="s">
        <v>1022</v>
      </c>
      <c r="H2808" s="26" t="s">
        <v>643</v>
      </c>
      <c r="M2808" s="26" t="s">
        <v>15833</v>
      </c>
      <c r="N2808" s="26" t="s">
        <v>15832</v>
      </c>
      <c r="O2808" s="16" t="s">
        <v>188</v>
      </c>
      <c r="P2808" s="26" t="s">
        <v>188</v>
      </c>
      <c r="T2808" s="22">
        <v>0.83799999999999997</v>
      </c>
      <c r="W2808" s="20" t="s">
        <v>43</v>
      </c>
      <c r="X2808" s="16" t="s">
        <v>78</v>
      </c>
      <c r="Z2808" s="24" t="s">
        <v>32</v>
      </c>
      <c r="AA2808" s="24" t="s">
        <v>32</v>
      </c>
      <c r="AB2808" s="24" t="s">
        <v>32</v>
      </c>
      <c r="AC2808" s="24" t="s">
        <v>32</v>
      </c>
      <c r="AD2808" s="25">
        <v>44000</v>
      </c>
      <c r="AE2808" s="25">
        <v>0</v>
      </c>
      <c r="AF2808" s="25">
        <v>266000</v>
      </c>
      <c r="AG2808" s="25">
        <v>0</v>
      </c>
      <c r="AH2808" s="25">
        <v>310000</v>
      </c>
      <c r="AI2808" s="16" t="s">
        <v>15831</v>
      </c>
    </row>
    <row r="2809" spans="1:35" x14ac:dyDescent="0.25">
      <c r="A2809" s="17">
        <v>123810</v>
      </c>
      <c r="B2809" s="18">
        <v>2</v>
      </c>
      <c r="C2809" s="16" t="s">
        <v>73</v>
      </c>
      <c r="D2809" s="21">
        <v>42550</v>
      </c>
      <c r="E2809" s="16" t="s">
        <v>33</v>
      </c>
      <c r="F2809" s="21">
        <v>44097</v>
      </c>
      <c r="G2809" s="16" t="s">
        <v>56</v>
      </c>
      <c r="H2809" s="26" t="s">
        <v>797</v>
      </c>
      <c r="I2809" s="16" t="s">
        <v>15830</v>
      </c>
      <c r="K2809" s="16" t="s">
        <v>15829</v>
      </c>
      <c r="L2809" s="16" t="s">
        <v>37</v>
      </c>
      <c r="M2809" s="26" t="s">
        <v>15828</v>
      </c>
      <c r="O2809" s="16" t="s">
        <v>1149</v>
      </c>
      <c r="P2809" s="26" t="s">
        <v>188</v>
      </c>
      <c r="R2809" s="16" t="s">
        <v>139</v>
      </c>
      <c r="S2809" s="16" t="s">
        <v>4621</v>
      </c>
      <c r="T2809" s="22">
        <v>6.84</v>
      </c>
      <c r="W2809" s="20" t="s">
        <v>43</v>
      </c>
      <c r="X2809" s="16" t="s">
        <v>44</v>
      </c>
      <c r="Z2809" s="24" t="s">
        <v>32</v>
      </c>
      <c r="AA2809" s="24" t="s">
        <v>32</v>
      </c>
      <c r="AB2809" s="24" t="s">
        <v>32</v>
      </c>
      <c r="AC2809" s="24" t="s">
        <v>32</v>
      </c>
      <c r="AD2809" s="24" t="s">
        <v>32</v>
      </c>
      <c r="AE2809" s="24" t="s">
        <v>32</v>
      </c>
      <c r="AF2809" s="24" t="s">
        <v>32</v>
      </c>
      <c r="AG2809" s="24" t="s">
        <v>32</v>
      </c>
      <c r="AH2809" s="24" t="s">
        <v>32</v>
      </c>
      <c r="AI2809" s="16" t="s">
        <v>15827</v>
      </c>
    </row>
    <row r="2810" spans="1:35" x14ac:dyDescent="0.25">
      <c r="A2810" s="17">
        <v>123811</v>
      </c>
      <c r="B2810" s="18">
        <v>2</v>
      </c>
      <c r="C2810" s="16" t="s">
        <v>73</v>
      </c>
      <c r="D2810" s="21">
        <v>42550</v>
      </c>
      <c r="E2810" s="16" t="s">
        <v>33</v>
      </c>
      <c r="F2810" s="21">
        <v>44097</v>
      </c>
      <c r="G2810" s="16" t="s">
        <v>56</v>
      </c>
      <c r="H2810" s="26" t="s">
        <v>797</v>
      </c>
      <c r="I2810" s="16" t="s">
        <v>15826</v>
      </c>
      <c r="K2810" s="16" t="s">
        <v>15825</v>
      </c>
      <c r="L2810" s="16" t="s">
        <v>37</v>
      </c>
      <c r="M2810" s="26" t="s">
        <v>15824</v>
      </c>
      <c r="O2810" s="16" t="s">
        <v>1149</v>
      </c>
      <c r="P2810" s="26" t="s">
        <v>188</v>
      </c>
      <c r="R2810" s="16" t="s">
        <v>139</v>
      </c>
      <c r="S2810" s="16" t="s">
        <v>4621</v>
      </c>
      <c r="T2810" s="22">
        <v>3</v>
      </c>
      <c r="W2810" s="20" t="s">
        <v>43</v>
      </c>
      <c r="X2810" s="16" t="s">
        <v>44</v>
      </c>
      <c r="Z2810" s="24" t="s">
        <v>32</v>
      </c>
      <c r="AA2810" s="24" t="s">
        <v>32</v>
      </c>
      <c r="AB2810" s="24" t="s">
        <v>32</v>
      </c>
      <c r="AC2810" s="24" t="s">
        <v>32</v>
      </c>
      <c r="AD2810" s="24" t="s">
        <v>32</v>
      </c>
      <c r="AE2810" s="24" t="s">
        <v>32</v>
      </c>
      <c r="AF2810" s="24" t="s">
        <v>32</v>
      </c>
      <c r="AG2810" s="24" t="s">
        <v>32</v>
      </c>
      <c r="AH2810" s="24" t="s">
        <v>32</v>
      </c>
      <c r="AI2810" s="16" t="s">
        <v>15823</v>
      </c>
    </row>
    <row r="2811" spans="1:35" ht="30" x14ac:dyDescent="0.25">
      <c r="A2811" s="17">
        <v>123814</v>
      </c>
      <c r="B2811" s="18">
        <v>3</v>
      </c>
      <c r="C2811" s="16" t="s">
        <v>73</v>
      </c>
      <c r="D2811" s="21">
        <v>42557</v>
      </c>
      <c r="E2811" s="16" t="s">
        <v>109</v>
      </c>
      <c r="F2811" s="21">
        <v>44323</v>
      </c>
      <c r="G2811" s="16" t="s">
        <v>832</v>
      </c>
      <c r="H2811" s="26" t="s">
        <v>98</v>
      </c>
      <c r="I2811" s="16" t="s">
        <v>1690</v>
      </c>
      <c r="J2811" s="20" t="s">
        <v>116</v>
      </c>
      <c r="L2811" s="16" t="s">
        <v>116</v>
      </c>
      <c r="M2811" s="26" t="s">
        <v>2569</v>
      </c>
      <c r="N2811" s="26" t="s">
        <v>2570</v>
      </c>
      <c r="O2811" s="16" t="s">
        <v>119</v>
      </c>
      <c r="P2811" s="26" t="s">
        <v>168</v>
      </c>
      <c r="R2811" s="16" t="s">
        <v>139</v>
      </c>
      <c r="S2811" s="16" t="s">
        <v>42</v>
      </c>
      <c r="T2811" s="22">
        <v>1.52</v>
      </c>
      <c r="U2811" s="21">
        <v>45996</v>
      </c>
      <c r="W2811" s="20" t="s">
        <v>43</v>
      </c>
      <c r="X2811" s="16" t="s">
        <v>140</v>
      </c>
      <c r="Z2811" s="25">
        <v>700000</v>
      </c>
      <c r="AA2811" s="25">
        <v>0</v>
      </c>
      <c r="AB2811" s="25">
        <v>0</v>
      </c>
      <c r="AC2811" s="25">
        <v>0</v>
      </c>
      <c r="AD2811" s="25">
        <v>1000000</v>
      </c>
      <c r="AE2811" s="25">
        <v>0</v>
      </c>
      <c r="AF2811" s="25">
        <v>0</v>
      </c>
      <c r="AG2811" s="25">
        <v>0</v>
      </c>
      <c r="AH2811" s="25">
        <v>1000000</v>
      </c>
    </row>
    <row r="2812" spans="1:35" x14ac:dyDescent="0.25">
      <c r="A2812" s="17">
        <v>123815</v>
      </c>
      <c r="B2812" s="18">
        <v>3</v>
      </c>
      <c r="C2812" s="16" t="s">
        <v>73</v>
      </c>
      <c r="D2812" s="21">
        <v>42557</v>
      </c>
      <c r="E2812" s="16" t="s">
        <v>109</v>
      </c>
      <c r="F2812" s="21">
        <v>44323</v>
      </c>
      <c r="G2812" s="16" t="s">
        <v>832</v>
      </c>
      <c r="H2812" s="26" t="s">
        <v>98</v>
      </c>
      <c r="I2812" s="16" t="s">
        <v>1690</v>
      </c>
      <c r="J2812" s="20" t="s">
        <v>116</v>
      </c>
      <c r="L2812" s="16" t="s">
        <v>116</v>
      </c>
      <c r="M2812" s="26" t="s">
        <v>15822</v>
      </c>
      <c r="N2812" s="26" t="s">
        <v>15821</v>
      </c>
      <c r="O2812" s="16" t="s">
        <v>119</v>
      </c>
      <c r="P2812" s="26" t="s">
        <v>168</v>
      </c>
      <c r="R2812" s="16" t="s">
        <v>139</v>
      </c>
      <c r="S2812" s="16" t="s">
        <v>42</v>
      </c>
      <c r="T2812" s="22">
        <v>1.2</v>
      </c>
      <c r="U2812" s="21">
        <v>45058</v>
      </c>
      <c r="W2812" s="20" t="s">
        <v>43</v>
      </c>
      <c r="X2812" s="16" t="s">
        <v>140</v>
      </c>
      <c r="Z2812" s="24" t="s">
        <v>32</v>
      </c>
      <c r="AA2812" s="24" t="s">
        <v>32</v>
      </c>
      <c r="AB2812" s="24" t="s">
        <v>32</v>
      </c>
      <c r="AC2812" s="24" t="s">
        <v>32</v>
      </c>
      <c r="AD2812" s="24" t="s">
        <v>32</v>
      </c>
      <c r="AE2812" s="24" t="s">
        <v>32</v>
      </c>
      <c r="AF2812" s="24" t="s">
        <v>32</v>
      </c>
      <c r="AG2812" s="24" t="s">
        <v>32</v>
      </c>
      <c r="AH2812" s="24" t="s">
        <v>32</v>
      </c>
    </row>
    <row r="2813" spans="1:35" x14ac:dyDescent="0.25">
      <c r="A2813" s="17">
        <v>123816</v>
      </c>
      <c r="B2813" s="18">
        <v>3</v>
      </c>
      <c r="C2813" s="16" t="s">
        <v>73</v>
      </c>
      <c r="D2813" s="21">
        <v>42557</v>
      </c>
      <c r="E2813" s="16" t="s">
        <v>109</v>
      </c>
      <c r="F2813" s="21">
        <v>44239</v>
      </c>
      <c r="G2813" s="16" t="s">
        <v>1086</v>
      </c>
      <c r="H2813" s="26" t="s">
        <v>98</v>
      </c>
      <c r="I2813" s="16" t="s">
        <v>1690</v>
      </c>
      <c r="J2813" s="20" t="s">
        <v>116</v>
      </c>
      <c r="L2813" s="16" t="s">
        <v>116</v>
      </c>
      <c r="M2813" s="26" t="s">
        <v>15820</v>
      </c>
      <c r="N2813" s="26" t="s">
        <v>15047</v>
      </c>
      <c r="O2813" s="16" t="s">
        <v>119</v>
      </c>
      <c r="P2813" s="26" t="s">
        <v>168</v>
      </c>
      <c r="R2813" s="16" t="s">
        <v>139</v>
      </c>
      <c r="S2813" s="16" t="s">
        <v>42</v>
      </c>
      <c r="T2813" s="22">
        <v>1.71</v>
      </c>
      <c r="U2813" s="21">
        <v>46185</v>
      </c>
      <c r="W2813" s="20" t="s">
        <v>43</v>
      </c>
      <c r="X2813" s="16" t="s">
        <v>140</v>
      </c>
      <c r="Z2813" s="24" t="s">
        <v>32</v>
      </c>
      <c r="AA2813" s="24" t="s">
        <v>32</v>
      </c>
      <c r="AB2813" s="24" t="s">
        <v>32</v>
      </c>
      <c r="AC2813" s="24" t="s">
        <v>32</v>
      </c>
      <c r="AD2813" s="25">
        <v>100000</v>
      </c>
      <c r="AE2813" s="25">
        <v>0</v>
      </c>
      <c r="AF2813" s="25">
        <v>0</v>
      </c>
      <c r="AG2813" s="25">
        <v>0</v>
      </c>
      <c r="AH2813" s="25">
        <v>100000</v>
      </c>
    </row>
    <row r="2814" spans="1:35" x14ac:dyDescent="0.25">
      <c r="A2814" s="17">
        <v>123817</v>
      </c>
      <c r="B2814" s="18">
        <v>2</v>
      </c>
      <c r="C2814" s="16" t="s">
        <v>73</v>
      </c>
      <c r="D2814" s="21">
        <v>42557</v>
      </c>
      <c r="E2814" s="16" t="s">
        <v>109</v>
      </c>
      <c r="F2814" s="21">
        <v>44252</v>
      </c>
      <c r="G2814" s="16" t="s">
        <v>2571</v>
      </c>
      <c r="H2814" s="26" t="s">
        <v>241</v>
      </c>
      <c r="I2814" s="16" t="s">
        <v>464</v>
      </c>
      <c r="J2814" s="20" t="s">
        <v>116</v>
      </c>
      <c r="L2814" s="16" t="s">
        <v>116</v>
      </c>
      <c r="M2814" s="26" t="s">
        <v>2572</v>
      </c>
      <c r="N2814" s="26" t="s">
        <v>2573</v>
      </c>
      <c r="O2814" s="16" t="s">
        <v>119</v>
      </c>
      <c r="P2814" s="26" t="s">
        <v>168</v>
      </c>
      <c r="R2814" s="16" t="s">
        <v>139</v>
      </c>
      <c r="S2814" s="16" t="s">
        <v>42</v>
      </c>
      <c r="T2814" s="22">
        <v>2.13</v>
      </c>
      <c r="U2814" s="21">
        <v>45751</v>
      </c>
      <c r="W2814" s="20" t="s">
        <v>43</v>
      </c>
      <c r="X2814" s="16" t="s">
        <v>78</v>
      </c>
      <c r="Z2814" s="25">
        <v>700000</v>
      </c>
      <c r="AA2814" s="25">
        <v>0</v>
      </c>
      <c r="AB2814" s="25">
        <v>0</v>
      </c>
      <c r="AC2814" s="25">
        <v>0</v>
      </c>
      <c r="AD2814" s="25">
        <v>981000</v>
      </c>
      <c r="AE2814" s="25">
        <v>0</v>
      </c>
      <c r="AF2814" s="25">
        <v>0</v>
      </c>
      <c r="AG2814" s="25">
        <v>0</v>
      </c>
      <c r="AH2814" s="25">
        <v>981000</v>
      </c>
    </row>
    <row r="2815" spans="1:35" x14ac:dyDescent="0.25">
      <c r="A2815" s="17">
        <v>123826</v>
      </c>
      <c r="B2815" s="18">
        <v>1</v>
      </c>
      <c r="C2815" s="16" t="s">
        <v>73</v>
      </c>
      <c r="D2815" s="21">
        <v>42562</v>
      </c>
      <c r="E2815" s="16" t="s">
        <v>33</v>
      </c>
      <c r="F2815" s="21">
        <v>43835</v>
      </c>
      <c r="G2815" s="16" t="s">
        <v>529</v>
      </c>
      <c r="H2815" s="26" t="s">
        <v>400</v>
      </c>
      <c r="I2815" s="16" t="s">
        <v>15819</v>
      </c>
      <c r="K2815" s="16" t="s">
        <v>15818</v>
      </c>
      <c r="L2815" s="16" t="s">
        <v>37</v>
      </c>
      <c r="M2815" s="26" t="s">
        <v>15817</v>
      </c>
      <c r="O2815" s="16" t="s">
        <v>53</v>
      </c>
      <c r="P2815" s="26" t="s">
        <v>40</v>
      </c>
      <c r="R2815" s="16" t="s">
        <v>41</v>
      </c>
      <c r="S2815" s="16" t="s">
        <v>42</v>
      </c>
      <c r="T2815" s="22">
        <v>0.01</v>
      </c>
      <c r="U2815" s="21">
        <v>44729</v>
      </c>
      <c r="W2815" s="20" t="s">
        <v>43</v>
      </c>
      <c r="X2815" s="16" t="s">
        <v>44</v>
      </c>
      <c r="Y2815" s="26" t="s">
        <v>15816</v>
      </c>
      <c r="Z2815" s="24" t="s">
        <v>32</v>
      </c>
      <c r="AA2815" s="24" t="s">
        <v>32</v>
      </c>
      <c r="AB2815" s="24" t="s">
        <v>32</v>
      </c>
      <c r="AC2815" s="24" t="s">
        <v>32</v>
      </c>
      <c r="AD2815" s="25">
        <v>50000</v>
      </c>
      <c r="AE2815" s="25">
        <v>0</v>
      </c>
      <c r="AF2815" s="25">
        <v>0</v>
      </c>
      <c r="AG2815" s="25">
        <v>0</v>
      </c>
      <c r="AH2815" s="25">
        <v>50000</v>
      </c>
      <c r="AI2815" s="16" t="s">
        <v>15815</v>
      </c>
    </row>
    <row r="2816" spans="1:35" ht="60" x14ac:dyDescent="0.25">
      <c r="A2816" s="17">
        <v>123838</v>
      </c>
      <c r="B2816" s="18">
        <v>3</v>
      </c>
      <c r="C2816" s="16" t="s">
        <v>73</v>
      </c>
      <c r="D2816" s="21">
        <v>42563</v>
      </c>
      <c r="E2816" s="16" t="s">
        <v>1429</v>
      </c>
      <c r="F2816" s="21">
        <v>44215</v>
      </c>
      <c r="G2816" s="16" t="s">
        <v>75</v>
      </c>
      <c r="H2816" s="26" t="s">
        <v>98</v>
      </c>
      <c r="I2816" s="16" t="s">
        <v>441</v>
      </c>
      <c r="J2816" s="20" t="s">
        <v>116</v>
      </c>
      <c r="L2816" s="16" t="s">
        <v>116</v>
      </c>
      <c r="M2816" s="26" t="s">
        <v>15814</v>
      </c>
      <c r="N2816" s="26" t="s">
        <v>15813</v>
      </c>
      <c r="O2816" s="16" t="s">
        <v>60</v>
      </c>
      <c r="P2816" s="26" t="s">
        <v>15812</v>
      </c>
      <c r="T2816" s="22">
        <v>1.1100000000000001</v>
      </c>
      <c r="W2816" s="20" t="s">
        <v>43</v>
      </c>
      <c r="X2816" s="16" t="s">
        <v>140</v>
      </c>
      <c r="Z2816" s="24" t="s">
        <v>32</v>
      </c>
      <c r="AA2816" s="24" t="s">
        <v>32</v>
      </c>
      <c r="AB2816" s="24" t="s">
        <v>32</v>
      </c>
      <c r="AC2816" s="24" t="s">
        <v>32</v>
      </c>
      <c r="AD2816" s="25">
        <v>629920</v>
      </c>
      <c r="AE2816" s="25">
        <v>0</v>
      </c>
      <c r="AF2816" s="25">
        <v>0</v>
      </c>
      <c r="AG2816" s="25">
        <v>0</v>
      </c>
      <c r="AH2816" s="25">
        <v>629920</v>
      </c>
      <c r="AI2816" s="16" t="s">
        <v>15811</v>
      </c>
    </row>
    <row r="2817" spans="1:35" x14ac:dyDescent="0.25">
      <c r="A2817" s="17">
        <v>123839</v>
      </c>
      <c r="B2817" s="18">
        <v>3</v>
      </c>
      <c r="C2817" s="16" t="s">
        <v>474</v>
      </c>
      <c r="D2817" s="21">
        <v>42563</v>
      </c>
      <c r="E2817" s="16" t="s">
        <v>75</v>
      </c>
      <c r="F2817" s="21">
        <v>44090</v>
      </c>
      <c r="G2817" s="16" t="s">
        <v>832</v>
      </c>
      <c r="H2817" s="26" t="s">
        <v>57</v>
      </c>
      <c r="I2817" s="16" t="s">
        <v>4104</v>
      </c>
      <c r="J2817" s="20" t="s">
        <v>116</v>
      </c>
      <c r="L2817" s="16" t="s">
        <v>116</v>
      </c>
      <c r="M2817" s="26" t="s">
        <v>15810</v>
      </c>
      <c r="N2817" s="26" t="s">
        <v>2357</v>
      </c>
      <c r="O2817" s="16" t="s">
        <v>188</v>
      </c>
      <c r="P2817" s="26" t="s">
        <v>443</v>
      </c>
      <c r="Q2817" s="26" t="s">
        <v>2357</v>
      </c>
      <c r="R2817" s="16" t="s">
        <v>139</v>
      </c>
      <c r="S2817" s="16" t="s">
        <v>84</v>
      </c>
      <c r="T2817" s="22">
        <v>0.78</v>
      </c>
      <c r="U2817" s="21">
        <v>43868</v>
      </c>
      <c r="V2817" s="16" t="s">
        <v>2358</v>
      </c>
      <c r="W2817" s="20" t="s">
        <v>43</v>
      </c>
      <c r="X2817" s="16" t="s">
        <v>78</v>
      </c>
      <c r="Z2817" s="24" t="s">
        <v>32</v>
      </c>
      <c r="AA2817" s="24" t="s">
        <v>32</v>
      </c>
      <c r="AB2817" s="24" t="s">
        <v>32</v>
      </c>
      <c r="AC2817" s="24" t="s">
        <v>32</v>
      </c>
      <c r="AD2817" s="25">
        <v>0</v>
      </c>
      <c r="AE2817" s="25">
        <v>0</v>
      </c>
      <c r="AF2817" s="25">
        <v>14458</v>
      </c>
      <c r="AG2817" s="25">
        <v>101927</v>
      </c>
      <c r="AH2817" s="25">
        <v>116385</v>
      </c>
      <c r="AI2817" s="16" t="s">
        <v>15809</v>
      </c>
    </row>
    <row r="2818" spans="1:35" x14ac:dyDescent="0.25">
      <c r="A2818" s="17">
        <v>123840</v>
      </c>
      <c r="B2818" s="18">
        <v>3</v>
      </c>
      <c r="C2818" s="16" t="s">
        <v>474</v>
      </c>
      <c r="D2818" s="21">
        <v>42563</v>
      </c>
      <c r="E2818" s="16" t="s">
        <v>75</v>
      </c>
      <c r="F2818" s="21">
        <v>44067</v>
      </c>
      <c r="G2818" s="16" t="s">
        <v>109</v>
      </c>
      <c r="H2818" s="26" t="s">
        <v>425</v>
      </c>
      <c r="I2818" s="16" t="s">
        <v>4104</v>
      </c>
      <c r="J2818" s="20" t="s">
        <v>116</v>
      </c>
      <c r="L2818" s="16" t="s">
        <v>116</v>
      </c>
      <c r="M2818" s="26" t="s">
        <v>10595</v>
      </c>
      <c r="N2818" s="26" t="s">
        <v>2357</v>
      </c>
      <c r="O2818" s="16" t="s">
        <v>188</v>
      </c>
      <c r="P2818" s="26" t="s">
        <v>188</v>
      </c>
      <c r="Q2818" s="26" t="s">
        <v>2357</v>
      </c>
      <c r="T2818" s="22">
        <v>0.3</v>
      </c>
      <c r="U2818" s="21">
        <v>43868</v>
      </c>
      <c r="V2818" s="16" t="s">
        <v>2358</v>
      </c>
      <c r="W2818" s="20" t="s">
        <v>43</v>
      </c>
      <c r="X2818" s="16" t="s">
        <v>78</v>
      </c>
      <c r="Z2818" s="24" t="s">
        <v>32</v>
      </c>
      <c r="AA2818" s="24" t="s">
        <v>32</v>
      </c>
      <c r="AB2818" s="24" t="s">
        <v>32</v>
      </c>
      <c r="AC2818" s="24" t="s">
        <v>32</v>
      </c>
      <c r="AD2818" s="25">
        <v>0</v>
      </c>
      <c r="AE2818" s="25">
        <v>0</v>
      </c>
      <c r="AF2818" s="25">
        <v>0</v>
      </c>
      <c r="AG2818" s="25">
        <v>38906</v>
      </c>
      <c r="AH2818" s="25">
        <v>38906</v>
      </c>
      <c r="AI2818" s="16" t="s">
        <v>15808</v>
      </c>
    </row>
    <row r="2819" spans="1:35" x14ac:dyDescent="0.25">
      <c r="A2819" s="17">
        <v>123841</v>
      </c>
      <c r="B2819" s="18">
        <v>3</v>
      </c>
      <c r="C2819" s="16" t="s">
        <v>474</v>
      </c>
      <c r="D2819" s="21">
        <v>42563</v>
      </c>
      <c r="E2819" s="16" t="s">
        <v>75</v>
      </c>
      <c r="F2819" s="21">
        <v>44067</v>
      </c>
      <c r="G2819" s="16" t="s">
        <v>832</v>
      </c>
      <c r="H2819" s="26" t="s">
        <v>57</v>
      </c>
      <c r="I2819" s="16" t="s">
        <v>4104</v>
      </c>
      <c r="J2819" s="20" t="s">
        <v>116</v>
      </c>
      <c r="L2819" s="16" t="s">
        <v>116</v>
      </c>
      <c r="M2819" s="26" t="s">
        <v>15807</v>
      </c>
      <c r="N2819" s="26" t="s">
        <v>2357</v>
      </c>
      <c r="O2819" s="16" t="s">
        <v>188</v>
      </c>
      <c r="P2819" s="26" t="s">
        <v>443</v>
      </c>
      <c r="Q2819" s="26" t="s">
        <v>2357</v>
      </c>
      <c r="R2819" s="16" t="s">
        <v>139</v>
      </c>
      <c r="S2819" s="16" t="s">
        <v>84</v>
      </c>
      <c r="T2819" s="22">
        <v>4.4029999999999996</v>
      </c>
      <c r="U2819" s="21">
        <v>43868</v>
      </c>
      <c r="V2819" s="16" t="s">
        <v>2358</v>
      </c>
      <c r="W2819" s="20" t="s">
        <v>43</v>
      </c>
      <c r="X2819" s="16" t="s">
        <v>78</v>
      </c>
      <c r="Z2819" s="24" t="s">
        <v>32</v>
      </c>
      <c r="AA2819" s="24" t="s">
        <v>32</v>
      </c>
      <c r="AB2819" s="24" t="s">
        <v>32</v>
      </c>
      <c r="AC2819" s="24" t="s">
        <v>32</v>
      </c>
      <c r="AD2819" s="25">
        <v>0</v>
      </c>
      <c r="AE2819" s="25">
        <v>0</v>
      </c>
      <c r="AF2819" s="25">
        <v>34314</v>
      </c>
      <c r="AG2819" s="25">
        <v>463137</v>
      </c>
      <c r="AH2819" s="25">
        <v>497451</v>
      </c>
      <c r="AI2819" s="16" t="s">
        <v>15806</v>
      </c>
    </row>
    <row r="2820" spans="1:35" x14ac:dyDescent="0.25">
      <c r="A2820" s="17">
        <v>123846</v>
      </c>
      <c r="B2820" s="18">
        <v>3</v>
      </c>
      <c r="C2820" s="16" t="s">
        <v>73</v>
      </c>
      <c r="D2820" s="21">
        <v>42564</v>
      </c>
      <c r="E2820" s="16" t="s">
        <v>75</v>
      </c>
      <c r="F2820" s="21">
        <v>44221</v>
      </c>
      <c r="G2820" s="16" t="s">
        <v>75</v>
      </c>
      <c r="H2820" s="26" t="s">
        <v>98</v>
      </c>
      <c r="I2820" s="16" t="s">
        <v>3593</v>
      </c>
      <c r="J2820" s="20" t="s">
        <v>116</v>
      </c>
      <c r="L2820" s="16" t="s">
        <v>116</v>
      </c>
      <c r="M2820" s="26" t="s">
        <v>15805</v>
      </c>
      <c r="N2820" s="26" t="s">
        <v>2343</v>
      </c>
      <c r="O2820" s="16" t="s">
        <v>188</v>
      </c>
      <c r="P2820" s="26" t="s">
        <v>443</v>
      </c>
      <c r="Q2820" s="26" t="s">
        <v>2343</v>
      </c>
      <c r="R2820" s="16" t="s">
        <v>139</v>
      </c>
      <c r="S2820" s="16" t="s">
        <v>4621</v>
      </c>
      <c r="T2820" s="22">
        <v>5.53</v>
      </c>
      <c r="V2820" s="16" t="s">
        <v>1179</v>
      </c>
      <c r="W2820" s="20" t="s">
        <v>472</v>
      </c>
      <c r="X2820" s="16" t="s">
        <v>140</v>
      </c>
      <c r="Z2820" s="24" t="s">
        <v>32</v>
      </c>
      <c r="AA2820" s="24" t="s">
        <v>32</v>
      </c>
      <c r="AB2820" s="24" t="s">
        <v>32</v>
      </c>
      <c r="AC2820" s="24" t="s">
        <v>32</v>
      </c>
      <c r="AD2820" s="24" t="s">
        <v>32</v>
      </c>
      <c r="AE2820" s="24" t="s">
        <v>32</v>
      </c>
      <c r="AF2820" s="24" t="s">
        <v>32</v>
      </c>
      <c r="AG2820" s="24" t="s">
        <v>32</v>
      </c>
      <c r="AH2820" s="24" t="s">
        <v>32</v>
      </c>
      <c r="AI2820" s="16" t="s">
        <v>15804</v>
      </c>
    </row>
    <row r="2821" spans="1:35" x14ac:dyDescent="0.25">
      <c r="A2821" s="17">
        <v>123851</v>
      </c>
      <c r="B2821" s="18">
        <v>4</v>
      </c>
      <c r="C2821" s="16" t="s">
        <v>474</v>
      </c>
      <c r="D2821" s="21">
        <v>42566</v>
      </c>
      <c r="E2821" s="16" t="s">
        <v>1884</v>
      </c>
      <c r="F2821" s="21">
        <v>43655</v>
      </c>
      <c r="G2821" s="16" t="s">
        <v>573</v>
      </c>
      <c r="H2821" s="26" t="s">
        <v>229</v>
      </c>
      <c r="M2821" s="26" t="s">
        <v>15803</v>
      </c>
      <c r="N2821" s="26" t="s">
        <v>15802</v>
      </c>
      <c r="O2821" s="16" t="s">
        <v>60</v>
      </c>
      <c r="P2821" s="26" t="s">
        <v>443</v>
      </c>
      <c r="R2821" s="16" t="s">
        <v>139</v>
      </c>
      <c r="S2821" s="16" t="s">
        <v>84</v>
      </c>
      <c r="T2821" s="22">
        <v>1.79</v>
      </c>
      <c r="W2821" s="20" t="s">
        <v>43</v>
      </c>
      <c r="X2821" s="16" t="s">
        <v>78</v>
      </c>
      <c r="Z2821" s="24" t="s">
        <v>32</v>
      </c>
      <c r="AA2821" s="24" t="s">
        <v>32</v>
      </c>
      <c r="AB2821" s="24" t="s">
        <v>32</v>
      </c>
      <c r="AC2821" s="24" t="s">
        <v>32</v>
      </c>
      <c r="AD2821" s="25">
        <v>16000</v>
      </c>
      <c r="AE2821" s="25">
        <v>0</v>
      </c>
      <c r="AF2821" s="25">
        <v>628229</v>
      </c>
      <c r="AG2821" s="25">
        <v>0</v>
      </c>
      <c r="AH2821" s="25">
        <v>644229</v>
      </c>
      <c r="AI2821" s="16" t="s">
        <v>15801</v>
      </c>
    </row>
    <row r="2822" spans="1:35" ht="60" x14ac:dyDescent="0.25">
      <c r="A2822" s="17">
        <v>123879</v>
      </c>
      <c r="B2822" s="18">
        <v>3</v>
      </c>
      <c r="C2822" s="16" t="s">
        <v>474</v>
      </c>
      <c r="D2822" s="21">
        <v>42570</v>
      </c>
      <c r="E2822" s="16" t="s">
        <v>1429</v>
      </c>
      <c r="F2822" s="21">
        <v>43997</v>
      </c>
      <c r="G2822" s="16" t="s">
        <v>1935</v>
      </c>
      <c r="H2822" s="26" t="s">
        <v>273</v>
      </c>
      <c r="M2822" s="26" t="s">
        <v>15800</v>
      </c>
      <c r="N2822" s="26" t="s">
        <v>15799</v>
      </c>
      <c r="O2822" s="16" t="s">
        <v>60</v>
      </c>
      <c r="P2822" s="26" t="s">
        <v>188</v>
      </c>
      <c r="T2822" s="23" t="s">
        <v>32</v>
      </c>
      <c r="W2822" s="20" t="s">
        <v>43</v>
      </c>
      <c r="X2822" s="16" t="s">
        <v>78</v>
      </c>
      <c r="Z2822" s="24" t="s">
        <v>32</v>
      </c>
      <c r="AA2822" s="24" t="s">
        <v>32</v>
      </c>
      <c r="AB2822" s="24" t="s">
        <v>32</v>
      </c>
      <c r="AC2822" s="24" t="s">
        <v>32</v>
      </c>
      <c r="AD2822" s="25">
        <v>50000</v>
      </c>
      <c r="AE2822" s="25">
        <v>0</v>
      </c>
      <c r="AF2822" s="25">
        <v>831086</v>
      </c>
      <c r="AG2822" s="25">
        <v>0</v>
      </c>
      <c r="AH2822" s="25">
        <v>881086</v>
      </c>
      <c r="AI2822" s="16" t="s">
        <v>15798</v>
      </c>
    </row>
    <row r="2823" spans="1:35" x14ac:dyDescent="0.25">
      <c r="A2823" s="17">
        <v>123889</v>
      </c>
      <c r="B2823" s="18">
        <v>4</v>
      </c>
      <c r="C2823" s="16" t="s">
        <v>73</v>
      </c>
      <c r="D2823" s="21">
        <v>42571</v>
      </c>
      <c r="E2823" s="16" t="s">
        <v>75</v>
      </c>
      <c r="F2823" s="21">
        <v>44217</v>
      </c>
      <c r="G2823" s="16" t="s">
        <v>75</v>
      </c>
      <c r="H2823" s="26" t="s">
        <v>634</v>
      </c>
      <c r="I2823" s="16" t="s">
        <v>15796</v>
      </c>
      <c r="J2823" s="20" t="s">
        <v>116</v>
      </c>
      <c r="L2823" s="16" t="s">
        <v>116</v>
      </c>
      <c r="M2823" s="26" t="s">
        <v>15797</v>
      </c>
      <c r="N2823" s="26" t="s">
        <v>2343</v>
      </c>
      <c r="O2823" s="16" t="s">
        <v>188</v>
      </c>
      <c r="P2823" s="26" t="s">
        <v>188</v>
      </c>
      <c r="Q2823" s="26" t="s">
        <v>2343</v>
      </c>
      <c r="R2823" s="16" t="s">
        <v>139</v>
      </c>
      <c r="S2823" s="16" t="s">
        <v>4621</v>
      </c>
      <c r="T2823" s="22">
        <v>8.6999999999999993</v>
      </c>
      <c r="W2823" s="20" t="s">
        <v>43</v>
      </c>
      <c r="X2823" s="16" t="s">
        <v>78</v>
      </c>
      <c r="Z2823" s="24" t="s">
        <v>32</v>
      </c>
      <c r="AA2823" s="24" t="s">
        <v>32</v>
      </c>
      <c r="AB2823" s="24" t="s">
        <v>32</v>
      </c>
      <c r="AC2823" s="24" t="s">
        <v>32</v>
      </c>
      <c r="AD2823" s="24" t="s">
        <v>32</v>
      </c>
      <c r="AE2823" s="24" t="s">
        <v>32</v>
      </c>
      <c r="AF2823" s="24" t="s">
        <v>32</v>
      </c>
      <c r="AG2823" s="24" t="s">
        <v>32</v>
      </c>
      <c r="AH2823" s="24" t="s">
        <v>32</v>
      </c>
    </row>
    <row r="2824" spans="1:35" x14ac:dyDescent="0.25">
      <c r="A2824" s="17">
        <v>123890</v>
      </c>
      <c r="B2824" s="18">
        <v>4</v>
      </c>
      <c r="C2824" s="16" t="s">
        <v>73</v>
      </c>
      <c r="D2824" s="21">
        <v>42571</v>
      </c>
      <c r="E2824" s="16" t="s">
        <v>75</v>
      </c>
      <c r="F2824" s="21">
        <v>44217</v>
      </c>
      <c r="G2824" s="16" t="s">
        <v>75</v>
      </c>
      <c r="H2824" s="26" t="s">
        <v>634</v>
      </c>
      <c r="I2824" s="16" t="s">
        <v>15796</v>
      </c>
      <c r="J2824" s="20" t="s">
        <v>116</v>
      </c>
      <c r="L2824" s="16" t="s">
        <v>116</v>
      </c>
      <c r="M2824" s="26" t="s">
        <v>15795</v>
      </c>
      <c r="N2824" s="26" t="s">
        <v>2343</v>
      </c>
      <c r="O2824" s="16" t="s">
        <v>188</v>
      </c>
      <c r="P2824" s="26" t="s">
        <v>188</v>
      </c>
      <c r="Q2824" s="26" t="s">
        <v>2343</v>
      </c>
      <c r="R2824" s="16" t="s">
        <v>139</v>
      </c>
      <c r="S2824" s="16" t="s">
        <v>4621</v>
      </c>
      <c r="T2824" s="22">
        <v>1.82</v>
      </c>
      <c r="W2824" s="20" t="s">
        <v>43</v>
      </c>
      <c r="X2824" s="16" t="s">
        <v>78</v>
      </c>
      <c r="Z2824" s="24" t="s">
        <v>32</v>
      </c>
      <c r="AA2824" s="24" t="s">
        <v>32</v>
      </c>
      <c r="AB2824" s="24" t="s">
        <v>32</v>
      </c>
      <c r="AC2824" s="24" t="s">
        <v>32</v>
      </c>
      <c r="AD2824" s="24" t="s">
        <v>32</v>
      </c>
      <c r="AE2824" s="24" t="s">
        <v>32</v>
      </c>
      <c r="AF2824" s="24" t="s">
        <v>32</v>
      </c>
      <c r="AG2824" s="24" t="s">
        <v>32</v>
      </c>
      <c r="AH2824" s="24" t="s">
        <v>32</v>
      </c>
    </row>
    <row r="2825" spans="1:35" x14ac:dyDescent="0.25">
      <c r="A2825" s="17">
        <v>123891</v>
      </c>
      <c r="B2825" s="18">
        <v>3</v>
      </c>
      <c r="C2825" s="16" t="s">
        <v>73</v>
      </c>
      <c r="D2825" s="21">
        <v>42571</v>
      </c>
      <c r="E2825" s="16" t="s">
        <v>33</v>
      </c>
      <c r="F2825" s="21">
        <v>43474</v>
      </c>
      <c r="G2825" s="16" t="s">
        <v>75</v>
      </c>
      <c r="H2825" s="26" t="s">
        <v>173</v>
      </c>
      <c r="I2825" s="16" t="s">
        <v>15794</v>
      </c>
      <c r="K2825" s="16" t="s">
        <v>15793</v>
      </c>
      <c r="L2825" s="16" t="s">
        <v>37</v>
      </c>
      <c r="M2825" s="26" t="s">
        <v>15792</v>
      </c>
      <c r="O2825" s="16" t="s">
        <v>632</v>
      </c>
      <c r="P2825" s="26" t="s">
        <v>188</v>
      </c>
      <c r="R2825" s="16" t="s">
        <v>139</v>
      </c>
      <c r="S2825" s="16" t="s">
        <v>4621</v>
      </c>
      <c r="T2825" s="22">
        <v>5.68</v>
      </c>
      <c r="W2825" s="20" t="s">
        <v>43</v>
      </c>
      <c r="X2825" s="16" t="s">
        <v>78</v>
      </c>
      <c r="Z2825" s="24" t="s">
        <v>32</v>
      </c>
      <c r="AA2825" s="24" t="s">
        <v>32</v>
      </c>
      <c r="AB2825" s="24" t="s">
        <v>32</v>
      </c>
      <c r="AC2825" s="24" t="s">
        <v>32</v>
      </c>
      <c r="AD2825" s="24" t="s">
        <v>32</v>
      </c>
      <c r="AE2825" s="24" t="s">
        <v>32</v>
      </c>
      <c r="AF2825" s="24" t="s">
        <v>32</v>
      </c>
      <c r="AG2825" s="24" t="s">
        <v>32</v>
      </c>
      <c r="AH2825" s="24" t="s">
        <v>32</v>
      </c>
      <c r="AI2825" s="16" t="s">
        <v>15791</v>
      </c>
    </row>
    <row r="2826" spans="1:35" x14ac:dyDescent="0.25">
      <c r="A2826" s="17">
        <v>123895</v>
      </c>
      <c r="B2826" s="18">
        <v>4</v>
      </c>
      <c r="C2826" s="16" t="s">
        <v>73</v>
      </c>
      <c r="D2826" s="21">
        <v>42571</v>
      </c>
      <c r="E2826" s="16" t="s">
        <v>75</v>
      </c>
      <c r="F2826" s="21">
        <v>44217</v>
      </c>
      <c r="G2826" s="16" t="s">
        <v>75</v>
      </c>
      <c r="H2826" s="26" t="s">
        <v>270</v>
      </c>
      <c r="I2826" s="16" t="s">
        <v>736</v>
      </c>
      <c r="J2826" s="20" t="s">
        <v>116</v>
      </c>
      <c r="L2826" s="16" t="s">
        <v>116</v>
      </c>
      <c r="M2826" s="26" t="s">
        <v>15790</v>
      </c>
      <c r="N2826" s="26" t="s">
        <v>2343</v>
      </c>
      <c r="O2826" s="16" t="s">
        <v>188</v>
      </c>
      <c r="P2826" s="26" t="s">
        <v>188</v>
      </c>
      <c r="Q2826" s="26" t="s">
        <v>2343</v>
      </c>
      <c r="R2826" s="16" t="s">
        <v>139</v>
      </c>
      <c r="S2826" s="16" t="s">
        <v>4621</v>
      </c>
      <c r="T2826" s="22">
        <v>5.37</v>
      </c>
      <c r="W2826" s="20" t="s">
        <v>43</v>
      </c>
      <c r="X2826" s="16" t="s">
        <v>511</v>
      </c>
      <c r="Z2826" s="24" t="s">
        <v>32</v>
      </c>
      <c r="AA2826" s="24" t="s">
        <v>32</v>
      </c>
      <c r="AB2826" s="24" t="s">
        <v>32</v>
      </c>
      <c r="AC2826" s="24" t="s">
        <v>32</v>
      </c>
      <c r="AD2826" s="24" t="s">
        <v>32</v>
      </c>
      <c r="AE2826" s="24" t="s">
        <v>32</v>
      </c>
      <c r="AF2826" s="24" t="s">
        <v>32</v>
      </c>
      <c r="AG2826" s="24" t="s">
        <v>32</v>
      </c>
      <c r="AH2826" s="24" t="s">
        <v>32</v>
      </c>
    </row>
    <row r="2827" spans="1:35" x14ac:dyDescent="0.25">
      <c r="A2827" s="17">
        <v>123896</v>
      </c>
      <c r="B2827" s="18">
        <v>4</v>
      </c>
      <c r="C2827" s="16" t="s">
        <v>73</v>
      </c>
      <c r="D2827" s="21">
        <v>42571</v>
      </c>
      <c r="E2827" s="16" t="s">
        <v>75</v>
      </c>
      <c r="F2827" s="21">
        <v>44217</v>
      </c>
      <c r="G2827" s="16" t="s">
        <v>75</v>
      </c>
      <c r="H2827" s="26" t="s">
        <v>126</v>
      </c>
      <c r="I2827" s="16" t="s">
        <v>2111</v>
      </c>
      <c r="J2827" s="20" t="s">
        <v>116</v>
      </c>
      <c r="L2827" s="16" t="s">
        <v>116</v>
      </c>
      <c r="M2827" s="26" t="s">
        <v>15789</v>
      </c>
      <c r="N2827" s="26" t="s">
        <v>2343</v>
      </c>
      <c r="O2827" s="16" t="s">
        <v>188</v>
      </c>
      <c r="P2827" s="26" t="s">
        <v>188</v>
      </c>
      <c r="Q2827" s="26" t="s">
        <v>2343</v>
      </c>
      <c r="R2827" s="16" t="s">
        <v>139</v>
      </c>
      <c r="S2827" s="16" t="s">
        <v>4621</v>
      </c>
      <c r="T2827" s="22">
        <v>1.84</v>
      </c>
      <c r="W2827" s="20" t="s">
        <v>43</v>
      </c>
      <c r="X2827" s="16" t="s">
        <v>140</v>
      </c>
      <c r="Z2827" s="24" t="s">
        <v>32</v>
      </c>
      <c r="AA2827" s="24" t="s">
        <v>32</v>
      </c>
      <c r="AB2827" s="24" t="s">
        <v>32</v>
      </c>
      <c r="AC2827" s="24" t="s">
        <v>32</v>
      </c>
      <c r="AD2827" s="24" t="s">
        <v>32</v>
      </c>
      <c r="AE2827" s="24" t="s">
        <v>32</v>
      </c>
      <c r="AF2827" s="24" t="s">
        <v>32</v>
      </c>
      <c r="AG2827" s="24" t="s">
        <v>32</v>
      </c>
      <c r="AH2827" s="24" t="s">
        <v>32</v>
      </c>
    </row>
    <row r="2828" spans="1:35" x14ac:dyDescent="0.25">
      <c r="A2828" s="17">
        <v>123898</v>
      </c>
      <c r="B2828" s="18">
        <v>4</v>
      </c>
      <c r="C2828" s="16" t="s">
        <v>73</v>
      </c>
      <c r="D2828" s="21">
        <v>42571</v>
      </c>
      <c r="E2828" s="16" t="s">
        <v>75</v>
      </c>
      <c r="F2828" s="21">
        <v>44217</v>
      </c>
      <c r="G2828" s="16" t="s">
        <v>75</v>
      </c>
      <c r="H2828" s="26" t="s">
        <v>301</v>
      </c>
      <c r="I2828" s="16" t="s">
        <v>12587</v>
      </c>
      <c r="J2828" s="20" t="s">
        <v>116</v>
      </c>
      <c r="L2828" s="16" t="s">
        <v>116</v>
      </c>
      <c r="M2828" s="26" t="s">
        <v>15788</v>
      </c>
      <c r="N2828" s="26" t="s">
        <v>12552</v>
      </c>
      <c r="O2828" s="16" t="s">
        <v>188</v>
      </c>
      <c r="P2828" s="26" t="s">
        <v>188</v>
      </c>
      <c r="Q2828" s="26" t="s">
        <v>12552</v>
      </c>
      <c r="R2828" s="16" t="s">
        <v>139</v>
      </c>
      <c r="S2828" s="16" t="s">
        <v>4621</v>
      </c>
      <c r="T2828" s="22">
        <v>10</v>
      </c>
      <c r="W2828" s="20" t="s">
        <v>43</v>
      </c>
      <c r="X2828" s="16" t="s">
        <v>78</v>
      </c>
      <c r="Z2828" s="24" t="s">
        <v>32</v>
      </c>
      <c r="AA2828" s="24" t="s">
        <v>32</v>
      </c>
      <c r="AB2828" s="24" t="s">
        <v>32</v>
      </c>
      <c r="AC2828" s="24" t="s">
        <v>32</v>
      </c>
      <c r="AD2828" s="24" t="s">
        <v>32</v>
      </c>
      <c r="AE2828" s="24" t="s">
        <v>32</v>
      </c>
      <c r="AF2828" s="24" t="s">
        <v>32</v>
      </c>
      <c r="AG2828" s="24" t="s">
        <v>32</v>
      </c>
      <c r="AH2828" s="24" t="s">
        <v>32</v>
      </c>
    </row>
    <row r="2829" spans="1:35" x14ac:dyDescent="0.25">
      <c r="A2829" s="17">
        <v>123899</v>
      </c>
      <c r="B2829" s="18">
        <v>4</v>
      </c>
      <c r="C2829" s="16" t="s">
        <v>73</v>
      </c>
      <c r="D2829" s="21">
        <v>42571</v>
      </c>
      <c r="E2829" s="16" t="s">
        <v>75</v>
      </c>
      <c r="F2829" s="21">
        <v>44217</v>
      </c>
      <c r="G2829" s="16" t="s">
        <v>75</v>
      </c>
      <c r="H2829" s="26" t="s">
        <v>301</v>
      </c>
      <c r="I2829" s="16" t="s">
        <v>12587</v>
      </c>
      <c r="J2829" s="20" t="s">
        <v>116</v>
      </c>
      <c r="L2829" s="16" t="s">
        <v>116</v>
      </c>
      <c r="M2829" s="26" t="s">
        <v>15787</v>
      </c>
      <c r="N2829" s="26" t="s">
        <v>12552</v>
      </c>
      <c r="O2829" s="16" t="s">
        <v>188</v>
      </c>
      <c r="P2829" s="26" t="s">
        <v>188</v>
      </c>
      <c r="Q2829" s="26" t="s">
        <v>12552</v>
      </c>
      <c r="R2829" s="16" t="s">
        <v>139</v>
      </c>
      <c r="S2829" s="16" t="s">
        <v>4621</v>
      </c>
      <c r="T2829" s="22">
        <v>3.24</v>
      </c>
      <c r="W2829" s="20" t="s">
        <v>43</v>
      </c>
      <c r="X2829" s="16" t="s">
        <v>78</v>
      </c>
      <c r="Z2829" s="24" t="s">
        <v>32</v>
      </c>
      <c r="AA2829" s="24" t="s">
        <v>32</v>
      </c>
      <c r="AB2829" s="24" t="s">
        <v>32</v>
      </c>
      <c r="AC2829" s="24" t="s">
        <v>32</v>
      </c>
      <c r="AD2829" s="24" t="s">
        <v>32</v>
      </c>
      <c r="AE2829" s="24" t="s">
        <v>32</v>
      </c>
      <c r="AF2829" s="24" t="s">
        <v>32</v>
      </c>
      <c r="AG2829" s="24" t="s">
        <v>32</v>
      </c>
      <c r="AH2829" s="24" t="s">
        <v>32</v>
      </c>
    </row>
    <row r="2830" spans="1:35" x14ac:dyDescent="0.25">
      <c r="A2830" s="17">
        <v>123900</v>
      </c>
      <c r="B2830" s="18">
        <v>4</v>
      </c>
      <c r="C2830" s="16" t="s">
        <v>73</v>
      </c>
      <c r="D2830" s="21">
        <v>42571</v>
      </c>
      <c r="E2830" s="16" t="s">
        <v>75</v>
      </c>
      <c r="F2830" s="21">
        <v>44265</v>
      </c>
      <c r="G2830" s="16" t="s">
        <v>75</v>
      </c>
      <c r="H2830" s="26" t="s">
        <v>323</v>
      </c>
      <c r="I2830" s="16" t="s">
        <v>1465</v>
      </c>
      <c r="J2830" s="20" t="s">
        <v>116</v>
      </c>
      <c r="L2830" s="16" t="s">
        <v>116</v>
      </c>
      <c r="M2830" s="26" t="s">
        <v>15786</v>
      </c>
      <c r="N2830" s="26" t="s">
        <v>2343</v>
      </c>
      <c r="O2830" s="16" t="s">
        <v>188</v>
      </c>
      <c r="P2830" s="26" t="s">
        <v>188</v>
      </c>
      <c r="Q2830" s="26" t="s">
        <v>2343</v>
      </c>
      <c r="R2830" s="16" t="s">
        <v>139</v>
      </c>
      <c r="S2830" s="16" t="s">
        <v>4621</v>
      </c>
      <c r="T2830" s="22">
        <v>4.1100000000000003</v>
      </c>
      <c r="U2830" s="21">
        <v>44729</v>
      </c>
      <c r="W2830" s="20" t="s">
        <v>43</v>
      </c>
      <c r="X2830" s="16" t="s">
        <v>78</v>
      </c>
      <c r="Z2830" s="24" t="s">
        <v>32</v>
      </c>
      <c r="AA2830" s="24" t="s">
        <v>32</v>
      </c>
      <c r="AB2830" s="24" t="s">
        <v>32</v>
      </c>
      <c r="AC2830" s="24" t="s">
        <v>32</v>
      </c>
      <c r="AD2830" s="24" t="s">
        <v>32</v>
      </c>
      <c r="AE2830" s="24" t="s">
        <v>32</v>
      </c>
      <c r="AF2830" s="24" t="s">
        <v>32</v>
      </c>
      <c r="AG2830" s="24" t="s">
        <v>32</v>
      </c>
      <c r="AH2830" s="24" t="s">
        <v>32</v>
      </c>
    </row>
    <row r="2831" spans="1:35" x14ac:dyDescent="0.25">
      <c r="A2831" s="17">
        <v>123902</v>
      </c>
      <c r="B2831" s="18">
        <v>4</v>
      </c>
      <c r="C2831" s="16" t="s">
        <v>73</v>
      </c>
      <c r="D2831" s="21">
        <v>42571</v>
      </c>
      <c r="E2831" s="16" t="s">
        <v>75</v>
      </c>
      <c r="F2831" s="21">
        <v>44217</v>
      </c>
      <c r="G2831" s="16" t="s">
        <v>75</v>
      </c>
      <c r="H2831" s="26" t="s">
        <v>203</v>
      </c>
      <c r="I2831" s="16" t="s">
        <v>468</v>
      </c>
      <c r="J2831" s="20" t="s">
        <v>116</v>
      </c>
      <c r="L2831" s="16" t="s">
        <v>116</v>
      </c>
      <c r="M2831" s="26" t="s">
        <v>15785</v>
      </c>
      <c r="N2831" s="26" t="s">
        <v>15784</v>
      </c>
      <c r="O2831" s="16" t="s">
        <v>188</v>
      </c>
      <c r="P2831" s="26" t="s">
        <v>188</v>
      </c>
      <c r="Q2831" s="26" t="s">
        <v>15784</v>
      </c>
      <c r="R2831" s="16" t="s">
        <v>139</v>
      </c>
      <c r="S2831" s="16" t="s">
        <v>84</v>
      </c>
      <c r="T2831" s="22">
        <v>4.38</v>
      </c>
      <c r="W2831" s="20" t="s">
        <v>43</v>
      </c>
      <c r="X2831" s="16" t="s">
        <v>78</v>
      </c>
      <c r="Z2831" s="24" t="s">
        <v>32</v>
      </c>
      <c r="AA2831" s="24" t="s">
        <v>32</v>
      </c>
      <c r="AB2831" s="24" t="s">
        <v>32</v>
      </c>
      <c r="AC2831" s="24" t="s">
        <v>32</v>
      </c>
      <c r="AD2831" s="24" t="s">
        <v>32</v>
      </c>
      <c r="AE2831" s="24" t="s">
        <v>32</v>
      </c>
      <c r="AF2831" s="24" t="s">
        <v>32</v>
      </c>
      <c r="AG2831" s="24" t="s">
        <v>32</v>
      </c>
      <c r="AH2831" s="24" t="s">
        <v>32</v>
      </c>
    </row>
    <row r="2832" spans="1:35" x14ac:dyDescent="0.25">
      <c r="A2832" s="17">
        <v>123903</v>
      </c>
      <c r="B2832" s="18">
        <v>4</v>
      </c>
      <c r="C2832" s="16" t="s">
        <v>73</v>
      </c>
      <c r="D2832" s="21">
        <v>42571</v>
      </c>
      <c r="E2832" s="16" t="s">
        <v>75</v>
      </c>
      <c r="F2832" s="21">
        <v>44217</v>
      </c>
      <c r="G2832" s="16" t="s">
        <v>75</v>
      </c>
      <c r="H2832" s="26" t="s">
        <v>221</v>
      </c>
      <c r="I2832" s="16" t="s">
        <v>15783</v>
      </c>
      <c r="J2832" s="20" t="s">
        <v>116</v>
      </c>
      <c r="L2832" s="16" t="s">
        <v>116</v>
      </c>
      <c r="M2832" s="26" t="s">
        <v>15782</v>
      </c>
      <c r="N2832" s="26" t="s">
        <v>3705</v>
      </c>
      <c r="O2832" s="16" t="s">
        <v>188</v>
      </c>
      <c r="P2832" s="26" t="s">
        <v>188</v>
      </c>
      <c r="Q2832" s="26" t="s">
        <v>3705</v>
      </c>
      <c r="R2832" s="16" t="s">
        <v>139</v>
      </c>
      <c r="S2832" s="16" t="s">
        <v>4621</v>
      </c>
      <c r="T2832" s="22">
        <v>3.59</v>
      </c>
      <c r="W2832" s="20" t="s">
        <v>43</v>
      </c>
      <c r="X2832" s="16" t="s">
        <v>140</v>
      </c>
      <c r="Z2832" s="24" t="s">
        <v>32</v>
      </c>
      <c r="AA2832" s="24" t="s">
        <v>32</v>
      </c>
      <c r="AB2832" s="24" t="s">
        <v>32</v>
      </c>
      <c r="AC2832" s="24" t="s">
        <v>32</v>
      </c>
      <c r="AD2832" s="24" t="s">
        <v>32</v>
      </c>
      <c r="AE2832" s="24" t="s">
        <v>32</v>
      </c>
      <c r="AF2832" s="24" t="s">
        <v>32</v>
      </c>
      <c r="AG2832" s="24" t="s">
        <v>32</v>
      </c>
      <c r="AH2832" s="24" t="s">
        <v>32</v>
      </c>
    </row>
    <row r="2833" spans="1:35" x14ac:dyDescent="0.25">
      <c r="A2833" s="17">
        <v>123904</v>
      </c>
      <c r="B2833" s="18">
        <v>4</v>
      </c>
      <c r="C2833" s="16" t="s">
        <v>73</v>
      </c>
      <c r="D2833" s="21">
        <v>42571</v>
      </c>
      <c r="E2833" s="16" t="s">
        <v>75</v>
      </c>
      <c r="F2833" s="21">
        <v>44217</v>
      </c>
      <c r="G2833" s="16" t="s">
        <v>75</v>
      </c>
      <c r="H2833" s="26" t="s">
        <v>221</v>
      </c>
      <c r="I2833" s="16" t="s">
        <v>9946</v>
      </c>
      <c r="J2833" s="20" t="s">
        <v>116</v>
      </c>
      <c r="L2833" s="16" t="s">
        <v>116</v>
      </c>
      <c r="M2833" s="26" t="s">
        <v>15781</v>
      </c>
      <c r="N2833" s="26" t="s">
        <v>3705</v>
      </c>
      <c r="O2833" s="16" t="s">
        <v>188</v>
      </c>
      <c r="P2833" s="26" t="s">
        <v>188</v>
      </c>
      <c r="Q2833" s="26" t="s">
        <v>3705</v>
      </c>
      <c r="R2833" s="16" t="s">
        <v>139</v>
      </c>
      <c r="S2833" s="16" t="s">
        <v>4621</v>
      </c>
      <c r="T2833" s="22">
        <v>1.89</v>
      </c>
      <c r="W2833" s="20" t="s">
        <v>43</v>
      </c>
      <c r="X2833" s="16" t="s">
        <v>78</v>
      </c>
      <c r="Z2833" s="24" t="s">
        <v>32</v>
      </c>
      <c r="AA2833" s="24" t="s">
        <v>32</v>
      </c>
      <c r="AB2833" s="24" t="s">
        <v>32</v>
      </c>
      <c r="AC2833" s="24" t="s">
        <v>32</v>
      </c>
      <c r="AD2833" s="24" t="s">
        <v>32</v>
      </c>
      <c r="AE2833" s="24" t="s">
        <v>32</v>
      </c>
      <c r="AF2833" s="24" t="s">
        <v>32</v>
      </c>
      <c r="AG2833" s="24" t="s">
        <v>32</v>
      </c>
      <c r="AH2833" s="24" t="s">
        <v>32</v>
      </c>
    </row>
    <row r="2834" spans="1:35" x14ac:dyDescent="0.25">
      <c r="A2834" s="17">
        <v>123905</v>
      </c>
      <c r="B2834" s="18">
        <v>4</v>
      </c>
      <c r="C2834" s="16" t="s">
        <v>73</v>
      </c>
      <c r="D2834" s="21">
        <v>42571</v>
      </c>
      <c r="E2834" s="16" t="s">
        <v>75</v>
      </c>
      <c r="F2834" s="21">
        <v>44217</v>
      </c>
      <c r="G2834" s="16" t="s">
        <v>75</v>
      </c>
      <c r="H2834" s="26" t="s">
        <v>323</v>
      </c>
      <c r="I2834" s="16" t="s">
        <v>1465</v>
      </c>
      <c r="J2834" s="20" t="s">
        <v>116</v>
      </c>
      <c r="L2834" s="16" t="s">
        <v>116</v>
      </c>
      <c r="M2834" s="26" t="s">
        <v>15780</v>
      </c>
      <c r="N2834" s="26" t="s">
        <v>1240</v>
      </c>
      <c r="O2834" s="16" t="s">
        <v>188</v>
      </c>
      <c r="P2834" s="26" t="s">
        <v>188</v>
      </c>
      <c r="Q2834" s="26" t="s">
        <v>1240</v>
      </c>
      <c r="R2834" s="16" t="s">
        <v>139</v>
      </c>
      <c r="S2834" s="16" t="s">
        <v>4621</v>
      </c>
      <c r="T2834" s="22">
        <v>4.3899999999999997</v>
      </c>
      <c r="W2834" s="20" t="s">
        <v>43</v>
      </c>
      <c r="X2834" s="16" t="s">
        <v>78</v>
      </c>
      <c r="Z2834" s="24" t="s">
        <v>32</v>
      </c>
      <c r="AA2834" s="24" t="s">
        <v>32</v>
      </c>
      <c r="AB2834" s="24" t="s">
        <v>32</v>
      </c>
      <c r="AC2834" s="24" t="s">
        <v>32</v>
      </c>
      <c r="AD2834" s="24" t="s">
        <v>32</v>
      </c>
      <c r="AE2834" s="24" t="s">
        <v>32</v>
      </c>
      <c r="AF2834" s="24" t="s">
        <v>32</v>
      </c>
      <c r="AG2834" s="24" t="s">
        <v>32</v>
      </c>
      <c r="AH2834" s="24" t="s">
        <v>32</v>
      </c>
    </row>
    <row r="2835" spans="1:35" x14ac:dyDescent="0.25">
      <c r="A2835" s="17">
        <v>123906</v>
      </c>
      <c r="B2835" s="18">
        <v>4</v>
      </c>
      <c r="C2835" s="16" t="s">
        <v>73</v>
      </c>
      <c r="D2835" s="21">
        <v>42571</v>
      </c>
      <c r="E2835" s="16" t="s">
        <v>75</v>
      </c>
      <c r="F2835" s="21">
        <v>44217</v>
      </c>
      <c r="G2835" s="16" t="s">
        <v>75</v>
      </c>
      <c r="H2835" s="26" t="s">
        <v>258</v>
      </c>
      <c r="I2835" s="16" t="s">
        <v>2589</v>
      </c>
      <c r="J2835" s="20" t="s">
        <v>116</v>
      </c>
      <c r="L2835" s="16" t="s">
        <v>116</v>
      </c>
      <c r="M2835" s="26" t="s">
        <v>15779</v>
      </c>
      <c r="N2835" s="26" t="s">
        <v>12552</v>
      </c>
      <c r="O2835" s="16" t="s">
        <v>188</v>
      </c>
      <c r="P2835" s="26" t="s">
        <v>188</v>
      </c>
      <c r="Q2835" s="26" t="s">
        <v>12552</v>
      </c>
      <c r="R2835" s="16" t="s">
        <v>139</v>
      </c>
      <c r="S2835" s="16" t="s">
        <v>4621</v>
      </c>
      <c r="T2835" s="22">
        <v>2.5299999999999998</v>
      </c>
      <c r="W2835" s="20" t="s">
        <v>43</v>
      </c>
      <c r="X2835" s="16" t="s">
        <v>78</v>
      </c>
      <c r="Z2835" s="24" t="s">
        <v>32</v>
      </c>
      <c r="AA2835" s="24" t="s">
        <v>32</v>
      </c>
      <c r="AB2835" s="24" t="s">
        <v>32</v>
      </c>
      <c r="AC2835" s="24" t="s">
        <v>32</v>
      </c>
      <c r="AD2835" s="24" t="s">
        <v>32</v>
      </c>
      <c r="AE2835" s="24" t="s">
        <v>32</v>
      </c>
      <c r="AF2835" s="24" t="s">
        <v>32</v>
      </c>
      <c r="AG2835" s="24" t="s">
        <v>32</v>
      </c>
      <c r="AH2835" s="24" t="s">
        <v>32</v>
      </c>
    </row>
    <row r="2836" spans="1:35" x14ac:dyDescent="0.25">
      <c r="A2836" s="17">
        <v>123907</v>
      </c>
      <c r="B2836" s="18">
        <v>4</v>
      </c>
      <c r="C2836" s="16" t="s">
        <v>73</v>
      </c>
      <c r="D2836" s="21">
        <v>42571</v>
      </c>
      <c r="E2836" s="16" t="s">
        <v>75</v>
      </c>
      <c r="F2836" s="21">
        <v>44217</v>
      </c>
      <c r="G2836" s="16" t="s">
        <v>75</v>
      </c>
      <c r="H2836" s="26" t="s">
        <v>258</v>
      </c>
      <c r="I2836" s="16" t="s">
        <v>177</v>
      </c>
      <c r="J2836" s="20" t="s">
        <v>116</v>
      </c>
      <c r="L2836" s="16" t="s">
        <v>116</v>
      </c>
      <c r="M2836" s="26" t="s">
        <v>15778</v>
      </c>
      <c r="N2836" s="26" t="s">
        <v>12572</v>
      </c>
      <c r="O2836" s="16" t="s">
        <v>188</v>
      </c>
      <c r="P2836" s="26" t="s">
        <v>188</v>
      </c>
      <c r="Q2836" s="26" t="s">
        <v>12572</v>
      </c>
      <c r="R2836" s="16" t="s">
        <v>139</v>
      </c>
      <c r="S2836" s="16" t="s">
        <v>4621</v>
      </c>
      <c r="T2836" s="22">
        <v>6.68</v>
      </c>
      <c r="W2836" s="20" t="s">
        <v>472</v>
      </c>
      <c r="X2836" s="16" t="s">
        <v>140</v>
      </c>
      <c r="Z2836" s="24" t="s">
        <v>32</v>
      </c>
      <c r="AA2836" s="24" t="s">
        <v>32</v>
      </c>
      <c r="AB2836" s="24" t="s">
        <v>32</v>
      </c>
      <c r="AC2836" s="24" t="s">
        <v>32</v>
      </c>
      <c r="AD2836" s="24" t="s">
        <v>32</v>
      </c>
      <c r="AE2836" s="24" t="s">
        <v>32</v>
      </c>
      <c r="AF2836" s="24" t="s">
        <v>32</v>
      </c>
      <c r="AG2836" s="24" t="s">
        <v>32</v>
      </c>
      <c r="AH2836" s="24" t="s">
        <v>32</v>
      </c>
    </row>
    <row r="2837" spans="1:35" x14ac:dyDescent="0.25">
      <c r="A2837" s="17">
        <v>123908</v>
      </c>
      <c r="B2837" s="18">
        <v>4</v>
      </c>
      <c r="C2837" s="16" t="s">
        <v>73</v>
      </c>
      <c r="D2837" s="21">
        <v>42571</v>
      </c>
      <c r="E2837" s="16" t="s">
        <v>75</v>
      </c>
      <c r="F2837" s="21">
        <v>44217</v>
      </c>
      <c r="G2837" s="16" t="s">
        <v>75</v>
      </c>
      <c r="H2837" s="26" t="s">
        <v>794</v>
      </c>
      <c r="I2837" s="16" t="s">
        <v>5418</v>
      </c>
      <c r="J2837" s="20" t="s">
        <v>116</v>
      </c>
      <c r="L2837" s="16" t="s">
        <v>116</v>
      </c>
      <c r="M2837" s="26" t="s">
        <v>15777</v>
      </c>
      <c r="N2837" s="26" t="s">
        <v>2343</v>
      </c>
      <c r="O2837" s="16" t="s">
        <v>188</v>
      </c>
      <c r="P2837" s="26" t="s">
        <v>188</v>
      </c>
      <c r="Q2837" s="26" t="s">
        <v>2343</v>
      </c>
      <c r="R2837" s="16" t="s">
        <v>139</v>
      </c>
      <c r="S2837" s="16" t="s">
        <v>4621</v>
      </c>
      <c r="T2837" s="22">
        <v>7.06</v>
      </c>
      <c r="W2837" s="20" t="s">
        <v>43</v>
      </c>
      <c r="X2837" s="16" t="s">
        <v>78</v>
      </c>
      <c r="Z2837" s="24" t="s">
        <v>32</v>
      </c>
      <c r="AA2837" s="24" t="s">
        <v>32</v>
      </c>
      <c r="AB2837" s="24" t="s">
        <v>32</v>
      </c>
      <c r="AC2837" s="24" t="s">
        <v>32</v>
      </c>
      <c r="AD2837" s="24" t="s">
        <v>32</v>
      </c>
      <c r="AE2837" s="24" t="s">
        <v>32</v>
      </c>
      <c r="AF2837" s="24" t="s">
        <v>32</v>
      </c>
      <c r="AG2837" s="24" t="s">
        <v>32</v>
      </c>
      <c r="AH2837" s="24" t="s">
        <v>32</v>
      </c>
    </row>
    <row r="2838" spans="1:35" x14ac:dyDescent="0.25">
      <c r="A2838" s="17">
        <v>123909</v>
      </c>
      <c r="B2838" s="18">
        <v>4</v>
      </c>
      <c r="C2838" s="16" t="s">
        <v>73</v>
      </c>
      <c r="D2838" s="21">
        <v>42571</v>
      </c>
      <c r="E2838" s="16" t="s">
        <v>75</v>
      </c>
      <c r="F2838" s="21">
        <v>44217</v>
      </c>
      <c r="G2838" s="16" t="s">
        <v>75</v>
      </c>
      <c r="H2838" s="26" t="s">
        <v>634</v>
      </c>
      <c r="I2838" s="16" t="s">
        <v>15776</v>
      </c>
      <c r="J2838" s="20" t="s">
        <v>116</v>
      </c>
      <c r="L2838" s="16" t="s">
        <v>116</v>
      </c>
      <c r="M2838" s="26" t="s">
        <v>15775</v>
      </c>
      <c r="N2838" s="26" t="s">
        <v>2343</v>
      </c>
      <c r="O2838" s="16" t="s">
        <v>188</v>
      </c>
      <c r="P2838" s="26" t="s">
        <v>188</v>
      </c>
      <c r="Q2838" s="26" t="s">
        <v>2343</v>
      </c>
      <c r="R2838" s="16" t="s">
        <v>139</v>
      </c>
      <c r="S2838" s="16" t="s">
        <v>4621</v>
      </c>
      <c r="T2838" s="22">
        <v>4.8</v>
      </c>
      <c r="W2838" s="20" t="s">
        <v>43</v>
      </c>
      <c r="X2838" s="16" t="s">
        <v>78</v>
      </c>
      <c r="Z2838" s="24" t="s">
        <v>32</v>
      </c>
      <c r="AA2838" s="24" t="s">
        <v>32</v>
      </c>
      <c r="AB2838" s="24" t="s">
        <v>32</v>
      </c>
      <c r="AC2838" s="24" t="s">
        <v>32</v>
      </c>
      <c r="AD2838" s="24" t="s">
        <v>32</v>
      </c>
      <c r="AE2838" s="24" t="s">
        <v>32</v>
      </c>
      <c r="AF2838" s="24" t="s">
        <v>32</v>
      </c>
      <c r="AG2838" s="24" t="s">
        <v>32</v>
      </c>
      <c r="AH2838" s="24" t="s">
        <v>32</v>
      </c>
    </row>
    <row r="2839" spans="1:35" x14ac:dyDescent="0.25">
      <c r="A2839" s="17">
        <v>123913</v>
      </c>
      <c r="B2839" s="18">
        <v>2</v>
      </c>
      <c r="C2839" s="16" t="s">
        <v>474</v>
      </c>
      <c r="D2839" s="21">
        <v>42571</v>
      </c>
      <c r="E2839" s="16" t="s">
        <v>142</v>
      </c>
      <c r="F2839" s="21">
        <v>44132</v>
      </c>
      <c r="G2839" s="16" t="s">
        <v>32</v>
      </c>
      <c r="H2839" s="26" t="s">
        <v>377</v>
      </c>
      <c r="I2839" s="16" t="s">
        <v>1004</v>
      </c>
      <c r="J2839" s="20" t="s">
        <v>116</v>
      </c>
      <c r="L2839" s="16" t="s">
        <v>116</v>
      </c>
      <c r="M2839" s="26" t="s">
        <v>2574</v>
      </c>
      <c r="O2839" s="16" t="s">
        <v>179</v>
      </c>
      <c r="P2839" s="26" t="s">
        <v>1320</v>
      </c>
      <c r="R2839" s="16" t="s">
        <v>41</v>
      </c>
      <c r="S2839" s="16" t="s">
        <v>84</v>
      </c>
      <c r="T2839" s="22">
        <v>0.06</v>
      </c>
      <c r="U2839" s="21">
        <v>43504</v>
      </c>
      <c r="W2839" s="20" t="s">
        <v>43</v>
      </c>
      <c r="X2839" s="16" t="s">
        <v>140</v>
      </c>
      <c r="Y2839" s="26" t="s">
        <v>2575</v>
      </c>
      <c r="Z2839" s="25">
        <v>0</v>
      </c>
      <c r="AA2839" s="25">
        <v>0</v>
      </c>
      <c r="AB2839" s="25">
        <v>1160000</v>
      </c>
      <c r="AC2839" s="25">
        <v>0</v>
      </c>
      <c r="AD2839" s="25">
        <v>0</v>
      </c>
      <c r="AE2839" s="25">
        <v>0</v>
      </c>
      <c r="AF2839" s="25">
        <v>3786876</v>
      </c>
      <c r="AG2839" s="25">
        <v>0</v>
      </c>
      <c r="AH2839" s="25">
        <v>3786876</v>
      </c>
      <c r="AI2839" s="16" t="s">
        <v>2576</v>
      </c>
    </row>
    <row r="2840" spans="1:35" x14ac:dyDescent="0.25">
      <c r="A2840" s="17">
        <v>123915</v>
      </c>
      <c r="B2840" s="18">
        <v>4</v>
      </c>
      <c r="C2840" s="16" t="s">
        <v>31</v>
      </c>
      <c r="D2840" s="21">
        <v>42571</v>
      </c>
      <c r="E2840" s="16" t="s">
        <v>75</v>
      </c>
      <c r="F2840" s="21">
        <v>44349</v>
      </c>
      <c r="G2840" s="16" t="s">
        <v>32</v>
      </c>
      <c r="H2840" s="26" t="s">
        <v>292</v>
      </c>
      <c r="I2840" s="16" t="s">
        <v>694</v>
      </c>
      <c r="J2840" s="20" t="s">
        <v>116</v>
      </c>
      <c r="L2840" s="16" t="s">
        <v>116</v>
      </c>
      <c r="M2840" s="26" t="s">
        <v>2577</v>
      </c>
      <c r="N2840" s="26" t="s">
        <v>2578</v>
      </c>
      <c r="O2840" s="16" t="s">
        <v>188</v>
      </c>
      <c r="P2840" s="26" t="s">
        <v>443</v>
      </c>
      <c r="Q2840" s="26" t="s">
        <v>2579</v>
      </c>
      <c r="R2840" s="16" t="s">
        <v>139</v>
      </c>
      <c r="S2840" s="16" t="s">
        <v>84</v>
      </c>
      <c r="T2840" s="22">
        <v>3.92</v>
      </c>
      <c r="U2840" s="21">
        <v>44323</v>
      </c>
      <c r="V2840" s="16" t="s">
        <v>1179</v>
      </c>
      <c r="W2840" s="20" t="s">
        <v>472</v>
      </c>
      <c r="X2840" s="16" t="s">
        <v>140</v>
      </c>
      <c r="Z2840" s="25">
        <v>0</v>
      </c>
      <c r="AA2840" s="25">
        <v>0</v>
      </c>
      <c r="AB2840" s="25">
        <v>411400</v>
      </c>
      <c r="AC2840" s="25">
        <v>670200</v>
      </c>
      <c r="AD2840" s="25">
        <v>0</v>
      </c>
      <c r="AE2840" s="25">
        <v>0</v>
      </c>
      <c r="AF2840" s="25">
        <v>411400</v>
      </c>
      <c r="AG2840" s="25">
        <v>670200</v>
      </c>
      <c r="AH2840" s="25">
        <v>1081600</v>
      </c>
      <c r="AI2840" s="16" t="s">
        <v>2580</v>
      </c>
    </row>
    <row r="2841" spans="1:35" x14ac:dyDescent="0.25">
      <c r="A2841" s="17">
        <v>123917</v>
      </c>
      <c r="B2841" s="18">
        <v>4</v>
      </c>
      <c r="C2841" s="16" t="s">
        <v>47</v>
      </c>
      <c r="D2841" s="21">
        <v>42571</v>
      </c>
      <c r="E2841" s="16" t="s">
        <v>75</v>
      </c>
      <c r="F2841" s="21">
        <v>43451</v>
      </c>
      <c r="G2841" s="16" t="s">
        <v>103</v>
      </c>
      <c r="H2841" s="26" t="s">
        <v>794</v>
      </c>
      <c r="I2841" s="16" t="s">
        <v>608</v>
      </c>
      <c r="J2841" s="20" t="s">
        <v>116</v>
      </c>
      <c r="L2841" s="16" t="s">
        <v>116</v>
      </c>
      <c r="M2841" s="26" t="s">
        <v>2581</v>
      </c>
      <c r="N2841" s="26" t="s">
        <v>2582</v>
      </c>
      <c r="O2841" s="16" t="s">
        <v>188</v>
      </c>
      <c r="P2841" s="26" t="s">
        <v>443</v>
      </c>
      <c r="Q2841" s="26" t="s">
        <v>2582</v>
      </c>
      <c r="T2841" s="22">
        <v>4.66</v>
      </c>
      <c r="U2841" s="21">
        <v>42867</v>
      </c>
      <c r="V2841" s="16" t="s">
        <v>2583</v>
      </c>
      <c r="W2841" s="20" t="s">
        <v>472</v>
      </c>
      <c r="X2841" s="16" t="s">
        <v>140</v>
      </c>
      <c r="Z2841" s="25">
        <v>0</v>
      </c>
      <c r="AA2841" s="25">
        <v>0</v>
      </c>
      <c r="AB2841" s="25">
        <v>-9107.1</v>
      </c>
      <c r="AC2841" s="25">
        <v>10797.17</v>
      </c>
      <c r="AD2841" s="25">
        <v>0</v>
      </c>
      <c r="AE2841" s="25">
        <v>0</v>
      </c>
      <c r="AF2841" s="25">
        <v>163413.9</v>
      </c>
      <c r="AG2841" s="25">
        <v>2037445.17</v>
      </c>
      <c r="AH2841" s="25">
        <v>2200859.0699999998</v>
      </c>
      <c r="AI2841" s="16" t="s">
        <v>2584</v>
      </c>
    </row>
    <row r="2842" spans="1:35" x14ac:dyDescent="0.25">
      <c r="A2842" s="17">
        <v>123918</v>
      </c>
      <c r="B2842" s="18">
        <v>4</v>
      </c>
      <c r="C2842" s="16" t="s">
        <v>47</v>
      </c>
      <c r="D2842" s="21">
        <v>42571</v>
      </c>
      <c r="E2842" s="16" t="s">
        <v>75</v>
      </c>
      <c r="F2842" s="21">
        <v>43333</v>
      </c>
      <c r="G2842" s="16" t="s">
        <v>103</v>
      </c>
      <c r="H2842" s="26" t="s">
        <v>229</v>
      </c>
      <c r="I2842" s="16" t="s">
        <v>2585</v>
      </c>
      <c r="J2842" s="20" t="s">
        <v>116</v>
      </c>
      <c r="L2842" s="16" t="s">
        <v>116</v>
      </c>
      <c r="M2842" s="26" t="s">
        <v>2586</v>
      </c>
      <c r="N2842" s="26" t="s">
        <v>2587</v>
      </c>
      <c r="O2842" s="16" t="s">
        <v>188</v>
      </c>
      <c r="P2842" s="26" t="s">
        <v>443</v>
      </c>
      <c r="Q2842" s="26" t="s">
        <v>2587</v>
      </c>
      <c r="T2842" s="22">
        <v>7.79</v>
      </c>
      <c r="U2842" s="21">
        <v>43140</v>
      </c>
      <c r="V2842" s="16" t="s">
        <v>1179</v>
      </c>
      <c r="W2842" s="20" t="s">
        <v>43</v>
      </c>
      <c r="X2842" s="16" t="s">
        <v>78</v>
      </c>
      <c r="Z2842" s="25">
        <v>0</v>
      </c>
      <c r="AA2842" s="25">
        <v>0</v>
      </c>
      <c r="AB2842" s="25">
        <v>-6355.8</v>
      </c>
      <c r="AC2842" s="25">
        <v>180343.85</v>
      </c>
      <c r="AD2842" s="25">
        <v>0</v>
      </c>
      <c r="AE2842" s="25">
        <v>0</v>
      </c>
      <c r="AF2842" s="25">
        <v>203292.2</v>
      </c>
      <c r="AG2842" s="25">
        <v>934855.85</v>
      </c>
      <c r="AH2842" s="25">
        <v>1138148.05</v>
      </c>
      <c r="AI2842" s="16" t="s">
        <v>2588</v>
      </c>
    </row>
    <row r="2843" spans="1:35" x14ac:dyDescent="0.25">
      <c r="A2843" s="17">
        <v>123920</v>
      </c>
      <c r="B2843" s="18">
        <v>4</v>
      </c>
      <c r="C2843" s="16" t="s">
        <v>73</v>
      </c>
      <c r="D2843" s="21">
        <v>42571</v>
      </c>
      <c r="E2843" s="16" t="s">
        <v>75</v>
      </c>
      <c r="F2843" s="21">
        <v>44281</v>
      </c>
      <c r="G2843" s="16" t="s">
        <v>75</v>
      </c>
      <c r="H2843" s="26" t="s">
        <v>298</v>
      </c>
      <c r="I2843" s="16" t="s">
        <v>608</v>
      </c>
      <c r="J2843" s="20" t="s">
        <v>116</v>
      </c>
      <c r="L2843" s="16" t="s">
        <v>116</v>
      </c>
      <c r="M2843" s="26" t="s">
        <v>8888</v>
      </c>
      <c r="O2843" s="16" t="s">
        <v>188</v>
      </c>
      <c r="P2843" s="26" t="s">
        <v>188</v>
      </c>
      <c r="Q2843" s="26" t="s">
        <v>1179</v>
      </c>
      <c r="R2843" s="16" t="s">
        <v>139</v>
      </c>
      <c r="S2843" s="16" t="s">
        <v>84</v>
      </c>
      <c r="T2843" s="22">
        <v>6.64</v>
      </c>
      <c r="W2843" s="20" t="s">
        <v>43</v>
      </c>
      <c r="X2843" s="16" t="s">
        <v>140</v>
      </c>
      <c r="Z2843" s="24" t="s">
        <v>32</v>
      </c>
      <c r="AA2843" s="24" t="s">
        <v>32</v>
      </c>
      <c r="AB2843" s="24" t="s">
        <v>32</v>
      </c>
      <c r="AC2843" s="24" t="s">
        <v>32</v>
      </c>
      <c r="AD2843" s="24" t="s">
        <v>32</v>
      </c>
      <c r="AE2843" s="24" t="s">
        <v>32</v>
      </c>
      <c r="AF2843" s="24" t="s">
        <v>32</v>
      </c>
      <c r="AG2843" s="24" t="s">
        <v>32</v>
      </c>
      <c r="AH2843" s="24" t="s">
        <v>32</v>
      </c>
    </row>
    <row r="2844" spans="1:35" x14ac:dyDescent="0.25">
      <c r="A2844" s="17">
        <v>123921</v>
      </c>
      <c r="B2844" s="18">
        <v>1</v>
      </c>
      <c r="C2844" s="16" t="s">
        <v>73</v>
      </c>
      <c r="D2844" s="21">
        <v>42571</v>
      </c>
      <c r="E2844" s="16" t="s">
        <v>142</v>
      </c>
      <c r="F2844" s="21">
        <v>43476</v>
      </c>
      <c r="G2844" s="16" t="s">
        <v>75</v>
      </c>
      <c r="H2844" s="26" t="s">
        <v>34</v>
      </c>
      <c r="I2844" s="16" t="s">
        <v>669</v>
      </c>
      <c r="J2844" s="20" t="s">
        <v>116</v>
      </c>
      <c r="L2844" s="16" t="s">
        <v>116</v>
      </c>
      <c r="M2844" s="26" t="s">
        <v>15774</v>
      </c>
      <c r="O2844" s="16" t="s">
        <v>179</v>
      </c>
      <c r="P2844" s="26" t="s">
        <v>79</v>
      </c>
      <c r="R2844" s="16" t="s">
        <v>41</v>
      </c>
      <c r="S2844" s="16" t="s">
        <v>84</v>
      </c>
      <c r="T2844" s="22">
        <v>0.01</v>
      </c>
      <c r="W2844" s="20" t="s">
        <v>43</v>
      </c>
      <c r="X2844" s="16" t="s">
        <v>140</v>
      </c>
      <c r="Y2844" s="26" t="s">
        <v>3185</v>
      </c>
      <c r="Z2844" s="24" t="s">
        <v>32</v>
      </c>
      <c r="AA2844" s="24" t="s">
        <v>32</v>
      </c>
      <c r="AB2844" s="24" t="s">
        <v>32</v>
      </c>
      <c r="AC2844" s="24" t="s">
        <v>32</v>
      </c>
      <c r="AD2844" s="25">
        <v>0</v>
      </c>
      <c r="AE2844" s="25">
        <v>0</v>
      </c>
      <c r="AF2844" s="25">
        <v>440000</v>
      </c>
      <c r="AG2844" s="25">
        <v>0</v>
      </c>
      <c r="AH2844" s="25">
        <v>440000</v>
      </c>
      <c r="AI2844" s="16" t="s">
        <v>15773</v>
      </c>
    </row>
    <row r="2845" spans="1:35" x14ac:dyDescent="0.25">
      <c r="A2845" s="17">
        <v>123923</v>
      </c>
      <c r="B2845" s="18">
        <v>4</v>
      </c>
      <c r="C2845" s="16" t="s">
        <v>47</v>
      </c>
      <c r="D2845" s="21">
        <v>42571</v>
      </c>
      <c r="E2845" s="16" t="s">
        <v>75</v>
      </c>
      <c r="F2845" s="21">
        <v>43685</v>
      </c>
      <c r="G2845" s="16" t="s">
        <v>103</v>
      </c>
      <c r="H2845" s="26" t="s">
        <v>298</v>
      </c>
      <c r="I2845" s="16" t="s">
        <v>2589</v>
      </c>
      <c r="J2845" s="20" t="s">
        <v>116</v>
      </c>
      <c r="L2845" s="16" t="s">
        <v>116</v>
      </c>
      <c r="M2845" s="26" t="s">
        <v>2590</v>
      </c>
      <c r="N2845" s="26" t="s">
        <v>2591</v>
      </c>
      <c r="O2845" s="16" t="s">
        <v>188</v>
      </c>
      <c r="P2845" s="26" t="s">
        <v>443</v>
      </c>
      <c r="Q2845" s="26" t="s">
        <v>2592</v>
      </c>
      <c r="T2845" s="22">
        <v>7.5</v>
      </c>
      <c r="U2845" s="21">
        <v>43140</v>
      </c>
      <c r="V2845" s="16" t="s">
        <v>1179</v>
      </c>
      <c r="W2845" s="20" t="s">
        <v>43</v>
      </c>
      <c r="X2845" s="16" t="s">
        <v>78</v>
      </c>
      <c r="Z2845" s="25">
        <v>0</v>
      </c>
      <c r="AA2845" s="25">
        <v>0</v>
      </c>
      <c r="AB2845" s="25">
        <v>-1915.18</v>
      </c>
      <c r="AC2845" s="25">
        <v>48484.53</v>
      </c>
      <c r="AD2845" s="25">
        <v>0</v>
      </c>
      <c r="AE2845" s="25">
        <v>0</v>
      </c>
      <c r="AF2845" s="25">
        <v>52601.82</v>
      </c>
      <c r="AG2845" s="25">
        <v>1395857.53</v>
      </c>
      <c r="AH2845" s="25">
        <v>1448459.35</v>
      </c>
      <c r="AI2845" s="16" t="s">
        <v>2593</v>
      </c>
    </row>
    <row r="2846" spans="1:35" x14ac:dyDescent="0.25">
      <c r="A2846" s="17">
        <v>123926</v>
      </c>
      <c r="B2846" s="18">
        <v>4</v>
      </c>
      <c r="C2846" s="16" t="s">
        <v>73</v>
      </c>
      <c r="D2846" s="21">
        <v>42571</v>
      </c>
      <c r="E2846" s="16" t="s">
        <v>75</v>
      </c>
      <c r="F2846" s="21">
        <v>44358</v>
      </c>
      <c r="G2846" s="16" t="s">
        <v>75</v>
      </c>
      <c r="H2846" s="26" t="s">
        <v>87</v>
      </c>
      <c r="I2846" s="16" t="s">
        <v>736</v>
      </c>
      <c r="J2846" s="20" t="s">
        <v>116</v>
      </c>
      <c r="L2846" s="16" t="s">
        <v>116</v>
      </c>
      <c r="M2846" s="26" t="s">
        <v>15772</v>
      </c>
      <c r="N2846" s="26" t="s">
        <v>3705</v>
      </c>
      <c r="O2846" s="16" t="s">
        <v>188</v>
      </c>
      <c r="P2846" s="26" t="s">
        <v>188</v>
      </c>
      <c r="Q2846" s="26" t="s">
        <v>3705</v>
      </c>
      <c r="R2846" s="16" t="s">
        <v>139</v>
      </c>
      <c r="S2846" s="16" t="s">
        <v>4621</v>
      </c>
      <c r="T2846" s="22">
        <v>3.8</v>
      </c>
      <c r="U2846" s="21">
        <v>44603</v>
      </c>
      <c r="W2846" s="20" t="s">
        <v>472</v>
      </c>
      <c r="X2846" s="16" t="s">
        <v>140</v>
      </c>
      <c r="Z2846" s="24" t="s">
        <v>32</v>
      </c>
      <c r="AA2846" s="24" t="s">
        <v>32</v>
      </c>
      <c r="AB2846" s="24" t="s">
        <v>32</v>
      </c>
      <c r="AC2846" s="24" t="s">
        <v>32</v>
      </c>
      <c r="AD2846" s="24" t="s">
        <v>32</v>
      </c>
      <c r="AE2846" s="24" t="s">
        <v>32</v>
      </c>
      <c r="AF2846" s="24" t="s">
        <v>32</v>
      </c>
      <c r="AG2846" s="24" t="s">
        <v>32</v>
      </c>
      <c r="AH2846" s="24" t="s">
        <v>32</v>
      </c>
    </row>
    <row r="2847" spans="1:35" x14ac:dyDescent="0.25">
      <c r="A2847" s="17">
        <v>123927</v>
      </c>
      <c r="B2847" s="18">
        <v>4</v>
      </c>
      <c r="C2847" s="16" t="s">
        <v>73</v>
      </c>
      <c r="D2847" s="21">
        <v>42571</v>
      </c>
      <c r="E2847" s="16" t="s">
        <v>75</v>
      </c>
      <c r="F2847" s="21">
        <v>44217</v>
      </c>
      <c r="G2847" s="16" t="s">
        <v>75</v>
      </c>
      <c r="H2847" s="26" t="s">
        <v>229</v>
      </c>
      <c r="I2847" s="16" t="s">
        <v>12625</v>
      </c>
      <c r="J2847" s="20" t="s">
        <v>116</v>
      </c>
      <c r="L2847" s="16" t="s">
        <v>116</v>
      </c>
      <c r="M2847" s="26" t="s">
        <v>15771</v>
      </c>
      <c r="N2847" s="26" t="s">
        <v>15770</v>
      </c>
      <c r="O2847" s="16" t="s">
        <v>188</v>
      </c>
      <c r="P2847" s="26" t="s">
        <v>188</v>
      </c>
      <c r="Q2847" s="26" t="s">
        <v>15770</v>
      </c>
      <c r="R2847" s="16" t="s">
        <v>139</v>
      </c>
      <c r="S2847" s="16" t="s">
        <v>4621</v>
      </c>
      <c r="T2847" s="22">
        <v>1.02</v>
      </c>
      <c r="W2847" s="20" t="s">
        <v>43</v>
      </c>
      <c r="X2847" s="16" t="s">
        <v>78</v>
      </c>
      <c r="Z2847" s="24" t="s">
        <v>32</v>
      </c>
      <c r="AA2847" s="24" t="s">
        <v>32</v>
      </c>
      <c r="AB2847" s="24" t="s">
        <v>32</v>
      </c>
      <c r="AC2847" s="24" t="s">
        <v>32</v>
      </c>
      <c r="AD2847" s="24" t="s">
        <v>32</v>
      </c>
      <c r="AE2847" s="24" t="s">
        <v>32</v>
      </c>
      <c r="AF2847" s="24" t="s">
        <v>32</v>
      </c>
      <c r="AG2847" s="24" t="s">
        <v>32</v>
      </c>
      <c r="AH2847" s="24" t="s">
        <v>32</v>
      </c>
    </row>
    <row r="2848" spans="1:35" x14ac:dyDescent="0.25">
      <c r="A2848" s="17">
        <v>123929</v>
      </c>
      <c r="B2848" s="18">
        <v>4</v>
      </c>
      <c r="C2848" s="16" t="s">
        <v>73</v>
      </c>
      <c r="D2848" s="21">
        <v>42571</v>
      </c>
      <c r="E2848" s="16" t="s">
        <v>75</v>
      </c>
      <c r="F2848" s="21">
        <v>44217</v>
      </c>
      <c r="G2848" s="16" t="s">
        <v>75</v>
      </c>
      <c r="H2848" s="26" t="s">
        <v>229</v>
      </c>
      <c r="I2848" s="16" t="s">
        <v>2287</v>
      </c>
      <c r="J2848" s="20" t="s">
        <v>116</v>
      </c>
      <c r="L2848" s="16" t="s">
        <v>116</v>
      </c>
      <c r="M2848" s="26" t="s">
        <v>15769</v>
      </c>
      <c r="N2848" s="26" t="s">
        <v>2343</v>
      </c>
      <c r="O2848" s="16" t="s">
        <v>188</v>
      </c>
      <c r="P2848" s="26" t="s">
        <v>188</v>
      </c>
      <c r="Q2848" s="26" t="s">
        <v>2343</v>
      </c>
      <c r="R2848" s="16" t="s">
        <v>139</v>
      </c>
      <c r="S2848" s="16" t="s">
        <v>4621</v>
      </c>
      <c r="T2848" s="22">
        <v>3.91</v>
      </c>
      <c r="W2848" s="20" t="s">
        <v>43</v>
      </c>
      <c r="X2848" s="16" t="s">
        <v>78</v>
      </c>
      <c r="Z2848" s="24" t="s">
        <v>32</v>
      </c>
      <c r="AA2848" s="24" t="s">
        <v>32</v>
      </c>
      <c r="AB2848" s="24" t="s">
        <v>32</v>
      </c>
      <c r="AC2848" s="24" t="s">
        <v>32</v>
      </c>
      <c r="AD2848" s="24" t="s">
        <v>32</v>
      </c>
      <c r="AE2848" s="24" t="s">
        <v>32</v>
      </c>
      <c r="AF2848" s="24" t="s">
        <v>32</v>
      </c>
      <c r="AG2848" s="24" t="s">
        <v>32</v>
      </c>
      <c r="AH2848" s="24" t="s">
        <v>32</v>
      </c>
    </row>
    <row r="2849" spans="1:35" x14ac:dyDescent="0.25">
      <c r="A2849" s="17">
        <v>123932</v>
      </c>
      <c r="B2849" s="18">
        <v>4</v>
      </c>
      <c r="C2849" s="16" t="s">
        <v>73</v>
      </c>
      <c r="D2849" s="21">
        <v>42571</v>
      </c>
      <c r="E2849" s="16" t="s">
        <v>75</v>
      </c>
      <c r="F2849" s="21">
        <v>44217</v>
      </c>
      <c r="G2849" s="16" t="s">
        <v>75</v>
      </c>
      <c r="H2849" s="26" t="s">
        <v>249</v>
      </c>
      <c r="I2849" s="16" t="s">
        <v>2287</v>
      </c>
      <c r="J2849" s="20" t="s">
        <v>116</v>
      </c>
      <c r="L2849" s="16" t="s">
        <v>116</v>
      </c>
      <c r="M2849" s="26" t="s">
        <v>15768</v>
      </c>
      <c r="N2849" s="26" t="s">
        <v>15767</v>
      </c>
      <c r="O2849" s="16" t="s">
        <v>188</v>
      </c>
      <c r="P2849" s="26" t="s">
        <v>188</v>
      </c>
      <c r="Q2849" s="26" t="s">
        <v>15767</v>
      </c>
      <c r="R2849" s="16" t="s">
        <v>139</v>
      </c>
      <c r="S2849" s="16" t="s">
        <v>4621</v>
      </c>
      <c r="T2849" s="22">
        <v>10.3</v>
      </c>
      <c r="W2849" s="20" t="s">
        <v>43</v>
      </c>
      <c r="X2849" s="16" t="s">
        <v>78</v>
      </c>
      <c r="Z2849" s="24" t="s">
        <v>32</v>
      </c>
      <c r="AA2849" s="24" t="s">
        <v>32</v>
      </c>
      <c r="AB2849" s="24" t="s">
        <v>32</v>
      </c>
      <c r="AC2849" s="24" t="s">
        <v>32</v>
      </c>
      <c r="AD2849" s="24" t="s">
        <v>32</v>
      </c>
      <c r="AE2849" s="24" t="s">
        <v>32</v>
      </c>
      <c r="AF2849" s="24" t="s">
        <v>32</v>
      </c>
      <c r="AG2849" s="24" t="s">
        <v>32</v>
      </c>
      <c r="AH2849" s="24" t="s">
        <v>32</v>
      </c>
    </row>
    <row r="2850" spans="1:35" x14ac:dyDescent="0.25">
      <c r="A2850" s="17">
        <v>123935</v>
      </c>
      <c r="B2850" s="18">
        <v>4</v>
      </c>
      <c r="C2850" s="16" t="s">
        <v>73</v>
      </c>
      <c r="D2850" s="21">
        <v>42571</v>
      </c>
      <c r="E2850" s="16" t="s">
        <v>75</v>
      </c>
      <c r="F2850" s="21">
        <v>44217</v>
      </c>
      <c r="G2850" s="16" t="s">
        <v>75</v>
      </c>
      <c r="H2850" s="26" t="s">
        <v>186</v>
      </c>
      <c r="I2850" s="16" t="s">
        <v>116</v>
      </c>
      <c r="J2850" s="20" t="s">
        <v>116</v>
      </c>
      <c r="L2850" s="16" t="s">
        <v>116</v>
      </c>
      <c r="M2850" s="26" t="s">
        <v>15766</v>
      </c>
      <c r="N2850" s="26" t="s">
        <v>15766</v>
      </c>
      <c r="O2850" s="16" t="s">
        <v>188</v>
      </c>
      <c r="P2850" s="26" t="s">
        <v>188</v>
      </c>
      <c r="Q2850" s="26" t="s">
        <v>15766</v>
      </c>
      <c r="R2850" s="16" t="s">
        <v>139</v>
      </c>
      <c r="S2850" s="16" t="s">
        <v>4621</v>
      </c>
      <c r="T2850" s="22">
        <v>30</v>
      </c>
      <c r="W2850" s="20" t="s">
        <v>43</v>
      </c>
      <c r="Z2850" s="24" t="s">
        <v>32</v>
      </c>
      <c r="AA2850" s="24" t="s">
        <v>32</v>
      </c>
      <c r="AB2850" s="24" t="s">
        <v>32</v>
      </c>
      <c r="AC2850" s="24" t="s">
        <v>32</v>
      </c>
      <c r="AD2850" s="24" t="s">
        <v>32</v>
      </c>
      <c r="AE2850" s="24" t="s">
        <v>32</v>
      </c>
      <c r="AF2850" s="24" t="s">
        <v>32</v>
      </c>
      <c r="AG2850" s="24" t="s">
        <v>32</v>
      </c>
      <c r="AH2850" s="24" t="s">
        <v>32</v>
      </c>
    </row>
    <row r="2851" spans="1:35" x14ac:dyDescent="0.25">
      <c r="A2851" s="17">
        <v>123936</v>
      </c>
      <c r="B2851" s="18">
        <v>4</v>
      </c>
      <c r="C2851" s="16" t="s">
        <v>474</v>
      </c>
      <c r="D2851" s="21">
        <v>42571</v>
      </c>
      <c r="E2851" s="16" t="s">
        <v>75</v>
      </c>
      <c r="F2851" s="21">
        <v>43552</v>
      </c>
      <c r="G2851" s="16" t="s">
        <v>105</v>
      </c>
      <c r="H2851" s="26" t="s">
        <v>92</v>
      </c>
      <c r="I2851" s="16" t="s">
        <v>7687</v>
      </c>
      <c r="J2851" s="20" t="s">
        <v>116</v>
      </c>
      <c r="L2851" s="16" t="s">
        <v>116</v>
      </c>
      <c r="M2851" s="26" t="s">
        <v>15765</v>
      </c>
      <c r="N2851" s="26" t="s">
        <v>15764</v>
      </c>
      <c r="O2851" s="16" t="s">
        <v>188</v>
      </c>
      <c r="P2851" s="26" t="s">
        <v>443</v>
      </c>
      <c r="Q2851" s="26" t="s">
        <v>3694</v>
      </c>
      <c r="R2851" s="16" t="s">
        <v>139</v>
      </c>
      <c r="S2851" s="16" t="s">
        <v>84</v>
      </c>
      <c r="T2851" s="22">
        <v>4.38</v>
      </c>
      <c r="U2851" s="21">
        <v>43140</v>
      </c>
      <c r="V2851" s="16" t="s">
        <v>3309</v>
      </c>
      <c r="W2851" s="20" t="s">
        <v>43</v>
      </c>
      <c r="X2851" s="16" t="s">
        <v>78</v>
      </c>
      <c r="Z2851" s="24" t="s">
        <v>32</v>
      </c>
      <c r="AA2851" s="24" t="s">
        <v>32</v>
      </c>
      <c r="AB2851" s="24" t="s">
        <v>32</v>
      </c>
      <c r="AC2851" s="24" t="s">
        <v>32</v>
      </c>
      <c r="AD2851" s="25">
        <v>0</v>
      </c>
      <c r="AE2851" s="25">
        <v>0</v>
      </c>
      <c r="AF2851" s="25">
        <v>256794</v>
      </c>
      <c r="AG2851" s="25">
        <v>959575.37</v>
      </c>
      <c r="AH2851" s="25">
        <v>1216369.3700000001</v>
      </c>
      <c r="AI2851" s="16" t="s">
        <v>15763</v>
      </c>
    </row>
    <row r="2852" spans="1:35" x14ac:dyDescent="0.25">
      <c r="A2852" s="17">
        <v>123937</v>
      </c>
      <c r="B2852" s="18">
        <v>4</v>
      </c>
      <c r="C2852" s="16" t="s">
        <v>474</v>
      </c>
      <c r="D2852" s="21">
        <v>42571</v>
      </c>
      <c r="E2852" s="16" t="s">
        <v>75</v>
      </c>
      <c r="F2852" s="21">
        <v>44281</v>
      </c>
      <c r="G2852" s="16" t="s">
        <v>573</v>
      </c>
      <c r="H2852" s="26" t="s">
        <v>126</v>
      </c>
      <c r="I2852" s="16" t="s">
        <v>468</v>
      </c>
      <c r="J2852" s="20" t="s">
        <v>116</v>
      </c>
      <c r="L2852" s="16" t="s">
        <v>116</v>
      </c>
      <c r="M2852" s="26" t="s">
        <v>15762</v>
      </c>
      <c r="N2852" s="26" t="s">
        <v>15761</v>
      </c>
      <c r="O2852" s="16" t="s">
        <v>188</v>
      </c>
      <c r="P2852" s="26" t="s">
        <v>443</v>
      </c>
      <c r="Q2852" s="26" t="s">
        <v>2343</v>
      </c>
      <c r="R2852" s="16" t="s">
        <v>139</v>
      </c>
      <c r="S2852" s="16" t="s">
        <v>84</v>
      </c>
      <c r="T2852" s="22">
        <v>4.5599999999999996</v>
      </c>
      <c r="U2852" s="21">
        <v>42867</v>
      </c>
      <c r="V2852" s="16" t="s">
        <v>1179</v>
      </c>
      <c r="W2852" s="20" t="s">
        <v>472</v>
      </c>
      <c r="X2852" s="16" t="s">
        <v>140</v>
      </c>
      <c r="Z2852" s="24" t="s">
        <v>32</v>
      </c>
      <c r="AA2852" s="24" t="s">
        <v>32</v>
      </c>
      <c r="AB2852" s="24" t="s">
        <v>32</v>
      </c>
      <c r="AC2852" s="24" t="s">
        <v>32</v>
      </c>
      <c r="AD2852" s="25">
        <v>0</v>
      </c>
      <c r="AE2852" s="25">
        <v>0</v>
      </c>
      <c r="AF2852" s="25">
        <v>506097</v>
      </c>
      <c r="AG2852" s="25">
        <v>1866231</v>
      </c>
      <c r="AH2852" s="25">
        <v>2372328</v>
      </c>
      <c r="AI2852" s="16" t="s">
        <v>15760</v>
      </c>
    </row>
    <row r="2853" spans="1:35" x14ac:dyDescent="0.25">
      <c r="A2853" s="17">
        <v>123941</v>
      </c>
      <c r="B2853" s="18">
        <v>4</v>
      </c>
      <c r="C2853" s="16" t="s">
        <v>474</v>
      </c>
      <c r="D2853" s="21">
        <v>42571</v>
      </c>
      <c r="E2853" s="16" t="s">
        <v>75</v>
      </c>
      <c r="F2853" s="21">
        <v>44281</v>
      </c>
      <c r="G2853" s="16" t="s">
        <v>573</v>
      </c>
      <c r="H2853" s="26" t="s">
        <v>126</v>
      </c>
      <c r="I2853" s="16" t="s">
        <v>4170</v>
      </c>
      <c r="J2853" s="20" t="s">
        <v>116</v>
      </c>
      <c r="L2853" s="16" t="s">
        <v>116</v>
      </c>
      <c r="M2853" s="26" t="s">
        <v>15759</v>
      </c>
      <c r="N2853" s="26" t="s">
        <v>15758</v>
      </c>
      <c r="O2853" s="16" t="s">
        <v>188</v>
      </c>
      <c r="P2853" s="26" t="s">
        <v>443</v>
      </c>
      <c r="Q2853" s="26" t="s">
        <v>2343</v>
      </c>
      <c r="R2853" s="16" t="s">
        <v>139</v>
      </c>
      <c r="S2853" s="16" t="s">
        <v>84</v>
      </c>
      <c r="T2853" s="22">
        <v>3.57</v>
      </c>
      <c r="U2853" s="21">
        <v>42867</v>
      </c>
      <c r="V2853" s="16" t="s">
        <v>1179</v>
      </c>
      <c r="W2853" s="20" t="s">
        <v>472</v>
      </c>
      <c r="X2853" s="16" t="s">
        <v>511</v>
      </c>
      <c r="Z2853" s="24" t="s">
        <v>32</v>
      </c>
      <c r="AA2853" s="24" t="s">
        <v>32</v>
      </c>
      <c r="AB2853" s="24" t="s">
        <v>32</v>
      </c>
      <c r="AC2853" s="24" t="s">
        <v>32</v>
      </c>
      <c r="AD2853" s="25">
        <v>0</v>
      </c>
      <c r="AE2853" s="25">
        <v>0</v>
      </c>
      <c r="AF2853" s="25">
        <v>546535</v>
      </c>
      <c r="AG2853" s="25">
        <v>2803825</v>
      </c>
      <c r="AH2853" s="25">
        <v>3350360</v>
      </c>
      <c r="AI2853" s="16" t="s">
        <v>15757</v>
      </c>
    </row>
    <row r="2854" spans="1:35" x14ac:dyDescent="0.25">
      <c r="A2854" s="17">
        <v>123942</v>
      </c>
      <c r="B2854" s="18">
        <v>4</v>
      </c>
      <c r="C2854" s="16" t="s">
        <v>73</v>
      </c>
      <c r="D2854" s="21">
        <v>42571</v>
      </c>
      <c r="E2854" s="16" t="s">
        <v>75</v>
      </c>
      <c r="F2854" s="21">
        <v>44217</v>
      </c>
      <c r="G2854" s="16" t="s">
        <v>75</v>
      </c>
      <c r="H2854" s="26" t="s">
        <v>261</v>
      </c>
      <c r="I2854" s="16" t="s">
        <v>4214</v>
      </c>
      <c r="J2854" s="20" t="s">
        <v>116</v>
      </c>
      <c r="L2854" s="16" t="s">
        <v>116</v>
      </c>
      <c r="M2854" s="26" t="s">
        <v>15756</v>
      </c>
      <c r="N2854" s="26" t="s">
        <v>15755</v>
      </c>
      <c r="O2854" s="16" t="s">
        <v>188</v>
      </c>
      <c r="P2854" s="26" t="s">
        <v>188</v>
      </c>
      <c r="Q2854" s="26" t="s">
        <v>15755</v>
      </c>
      <c r="R2854" s="16" t="s">
        <v>139</v>
      </c>
      <c r="S2854" s="16" t="s">
        <v>4621</v>
      </c>
      <c r="T2854" s="22">
        <v>8.24</v>
      </c>
      <c r="W2854" s="20" t="s">
        <v>43</v>
      </c>
      <c r="X2854" s="16" t="s">
        <v>78</v>
      </c>
      <c r="Z2854" s="24" t="s">
        <v>32</v>
      </c>
      <c r="AA2854" s="24" t="s">
        <v>32</v>
      </c>
      <c r="AB2854" s="24" t="s">
        <v>32</v>
      </c>
      <c r="AC2854" s="24" t="s">
        <v>32</v>
      </c>
      <c r="AD2854" s="24" t="s">
        <v>32</v>
      </c>
      <c r="AE2854" s="24" t="s">
        <v>32</v>
      </c>
      <c r="AF2854" s="24" t="s">
        <v>32</v>
      </c>
      <c r="AG2854" s="24" t="s">
        <v>32</v>
      </c>
      <c r="AH2854" s="24" t="s">
        <v>32</v>
      </c>
    </row>
    <row r="2855" spans="1:35" x14ac:dyDescent="0.25">
      <c r="A2855" s="17">
        <v>123946</v>
      </c>
      <c r="B2855" s="18">
        <v>4</v>
      </c>
      <c r="C2855" s="16" t="s">
        <v>474</v>
      </c>
      <c r="D2855" s="21">
        <v>42571</v>
      </c>
      <c r="E2855" s="16" t="s">
        <v>75</v>
      </c>
      <c r="F2855" s="21">
        <v>44201</v>
      </c>
      <c r="G2855" s="16" t="s">
        <v>75</v>
      </c>
      <c r="H2855" s="26" t="s">
        <v>126</v>
      </c>
      <c r="I2855" s="16" t="s">
        <v>2111</v>
      </c>
      <c r="J2855" s="20" t="s">
        <v>116</v>
      </c>
      <c r="L2855" s="16" t="s">
        <v>116</v>
      </c>
      <c r="M2855" s="26" t="s">
        <v>2594</v>
      </c>
      <c r="N2855" s="26" t="s">
        <v>2343</v>
      </c>
      <c r="O2855" s="16" t="s">
        <v>188</v>
      </c>
      <c r="P2855" s="26" t="s">
        <v>443</v>
      </c>
      <c r="Q2855" s="26" t="s">
        <v>2343</v>
      </c>
      <c r="R2855" s="16" t="s">
        <v>139</v>
      </c>
      <c r="S2855" s="16" t="s">
        <v>84</v>
      </c>
      <c r="T2855" s="22">
        <v>2.57</v>
      </c>
      <c r="U2855" s="21">
        <v>43140</v>
      </c>
      <c r="V2855" s="16" t="s">
        <v>1179</v>
      </c>
      <c r="W2855" s="20" t="s">
        <v>472</v>
      </c>
      <c r="X2855" s="16" t="s">
        <v>140</v>
      </c>
      <c r="Z2855" s="25">
        <v>0</v>
      </c>
      <c r="AA2855" s="25">
        <v>0</v>
      </c>
      <c r="AB2855" s="25">
        <v>0</v>
      </c>
      <c r="AC2855" s="25">
        <v>-126105</v>
      </c>
      <c r="AD2855" s="25">
        <v>0</v>
      </c>
      <c r="AE2855" s="25">
        <v>0</v>
      </c>
      <c r="AF2855" s="25">
        <v>673413</v>
      </c>
      <c r="AG2855" s="25">
        <v>1413504</v>
      </c>
      <c r="AH2855" s="25">
        <v>2086917</v>
      </c>
      <c r="AI2855" s="16" t="s">
        <v>2595</v>
      </c>
    </row>
    <row r="2856" spans="1:35" x14ac:dyDescent="0.25">
      <c r="A2856" s="17">
        <v>123947</v>
      </c>
      <c r="B2856" s="18">
        <v>4</v>
      </c>
      <c r="C2856" s="16" t="s">
        <v>73</v>
      </c>
      <c r="D2856" s="21">
        <v>42571</v>
      </c>
      <c r="E2856" s="16" t="s">
        <v>75</v>
      </c>
      <c r="F2856" s="21">
        <v>44217</v>
      </c>
      <c r="G2856" s="16" t="s">
        <v>75</v>
      </c>
      <c r="H2856" s="26" t="s">
        <v>126</v>
      </c>
      <c r="I2856" s="16" t="s">
        <v>468</v>
      </c>
      <c r="J2856" s="20" t="s">
        <v>116</v>
      </c>
      <c r="L2856" s="16" t="s">
        <v>116</v>
      </c>
      <c r="M2856" s="26" t="s">
        <v>15754</v>
      </c>
      <c r="N2856" s="26" t="s">
        <v>2343</v>
      </c>
      <c r="O2856" s="16" t="s">
        <v>188</v>
      </c>
      <c r="P2856" s="26" t="s">
        <v>188</v>
      </c>
      <c r="Q2856" s="26" t="s">
        <v>2343</v>
      </c>
      <c r="R2856" s="16" t="s">
        <v>139</v>
      </c>
      <c r="S2856" s="16" t="s">
        <v>4621</v>
      </c>
      <c r="T2856" s="22">
        <v>4.32</v>
      </c>
      <c r="W2856" s="20" t="s">
        <v>43</v>
      </c>
      <c r="X2856" s="16" t="s">
        <v>511</v>
      </c>
      <c r="Z2856" s="24" t="s">
        <v>32</v>
      </c>
      <c r="AA2856" s="24" t="s">
        <v>32</v>
      </c>
      <c r="AB2856" s="24" t="s">
        <v>32</v>
      </c>
      <c r="AC2856" s="24" t="s">
        <v>32</v>
      </c>
      <c r="AD2856" s="24" t="s">
        <v>32</v>
      </c>
      <c r="AE2856" s="24" t="s">
        <v>32</v>
      </c>
      <c r="AF2856" s="24" t="s">
        <v>32</v>
      </c>
      <c r="AG2856" s="24" t="s">
        <v>32</v>
      </c>
      <c r="AH2856" s="24" t="s">
        <v>32</v>
      </c>
    </row>
    <row r="2857" spans="1:35" x14ac:dyDescent="0.25">
      <c r="A2857" s="17">
        <v>123948</v>
      </c>
      <c r="B2857" s="18">
        <v>4</v>
      </c>
      <c r="C2857" s="16" t="s">
        <v>73</v>
      </c>
      <c r="D2857" s="21">
        <v>42571</v>
      </c>
      <c r="E2857" s="16" t="s">
        <v>75</v>
      </c>
      <c r="F2857" s="21">
        <v>44217</v>
      </c>
      <c r="G2857" s="16" t="s">
        <v>75</v>
      </c>
      <c r="H2857" s="26" t="s">
        <v>92</v>
      </c>
      <c r="I2857" s="16" t="s">
        <v>722</v>
      </c>
      <c r="J2857" s="20" t="s">
        <v>116</v>
      </c>
      <c r="L2857" s="16" t="s">
        <v>116</v>
      </c>
      <c r="M2857" s="26" t="s">
        <v>15753</v>
      </c>
      <c r="N2857" s="26" t="s">
        <v>2343</v>
      </c>
      <c r="O2857" s="16" t="s">
        <v>188</v>
      </c>
      <c r="P2857" s="26" t="s">
        <v>188</v>
      </c>
      <c r="Q2857" s="26" t="s">
        <v>2343</v>
      </c>
      <c r="R2857" s="16" t="s">
        <v>139</v>
      </c>
      <c r="S2857" s="16" t="s">
        <v>4621</v>
      </c>
      <c r="T2857" s="22">
        <v>9.77</v>
      </c>
      <c r="W2857" s="20" t="s">
        <v>472</v>
      </c>
      <c r="X2857" s="16" t="s">
        <v>511</v>
      </c>
      <c r="Z2857" s="24" t="s">
        <v>32</v>
      </c>
      <c r="AA2857" s="24" t="s">
        <v>32</v>
      </c>
      <c r="AB2857" s="24" t="s">
        <v>32</v>
      </c>
      <c r="AC2857" s="24" t="s">
        <v>32</v>
      </c>
      <c r="AD2857" s="24" t="s">
        <v>32</v>
      </c>
      <c r="AE2857" s="24" t="s">
        <v>32</v>
      </c>
      <c r="AF2857" s="24" t="s">
        <v>32</v>
      </c>
      <c r="AG2857" s="24" t="s">
        <v>32</v>
      </c>
      <c r="AH2857" s="24" t="s">
        <v>32</v>
      </c>
    </row>
    <row r="2858" spans="1:35" x14ac:dyDescent="0.25">
      <c r="A2858" s="17">
        <v>123949</v>
      </c>
      <c r="B2858" s="18">
        <v>4</v>
      </c>
      <c r="C2858" s="16" t="s">
        <v>73</v>
      </c>
      <c r="D2858" s="21">
        <v>42571</v>
      </c>
      <c r="E2858" s="16" t="s">
        <v>75</v>
      </c>
      <c r="F2858" s="21">
        <v>44217</v>
      </c>
      <c r="G2858" s="16" t="s">
        <v>75</v>
      </c>
      <c r="H2858" s="26" t="s">
        <v>326</v>
      </c>
      <c r="I2858" s="16" t="s">
        <v>5792</v>
      </c>
      <c r="J2858" s="20" t="s">
        <v>116</v>
      </c>
      <c r="L2858" s="16" t="s">
        <v>116</v>
      </c>
      <c r="M2858" s="26" t="s">
        <v>15752</v>
      </c>
      <c r="N2858" s="26" t="s">
        <v>12552</v>
      </c>
      <c r="O2858" s="16" t="s">
        <v>188</v>
      </c>
      <c r="P2858" s="26" t="s">
        <v>188</v>
      </c>
      <c r="Q2858" s="26" t="s">
        <v>12552</v>
      </c>
      <c r="R2858" s="16" t="s">
        <v>139</v>
      </c>
      <c r="S2858" s="16" t="s">
        <v>4621</v>
      </c>
      <c r="T2858" s="22">
        <v>7.95</v>
      </c>
      <c r="W2858" s="20" t="s">
        <v>43</v>
      </c>
      <c r="X2858" s="16" t="s">
        <v>78</v>
      </c>
      <c r="Z2858" s="24" t="s">
        <v>32</v>
      </c>
      <c r="AA2858" s="24" t="s">
        <v>32</v>
      </c>
      <c r="AB2858" s="24" t="s">
        <v>32</v>
      </c>
      <c r="AC2858" s="24" t="s">
        <v>32</v>
      </c>
      <c r="AD2858" s="24" t="s">
        <v>32</v>
      </c>
      <c r="AE2858" s="24" t="s">
        <v>32</v>
      </c>
      <c r="AF2858" s="24" t="s">
        <v>32</v>
      </c>
      <c r="AG2858" s="24" t="s">
        <v>32</v>
      </c>
      <c r="AH2858" s="24" t="s">
        <v>32</v>
      </c>
    </row>
    <row r="2859" spans="1:35" x14ac:dyDescent="0.25">
      <c r="A2859" s="17">
        <v>123950</v>
      </c>
      <c r="B2859" s="18">
        <v>4</v>
      </c>
      <c r="C2859" s="16" t="s">
        <v>73</v>
      </c>
      <c r="D2859" s="21">
        <v>42571</v>
      </c>
      <c r="E2859" s="16" t="s">
        <v>75</v>
      </c>
      <c r="F2859" s="21">
        <v>44217</v>
      </c>
      <c r="G2859" s="16" t="s">
        <v>75</v>
      </c>
      <c r="H2859" s="26" t="s">
        <v>326</v>
      </c>
      <c r="I2859" s="16" t="s">
        <v>5792</v>
      </c>
      <c r="J2859" s="20" t="s">
        <v>116</v>
      </c>
      <c r="L2859" s="16" t="s">
        <v>116</v>
      </c>
      <c r="M2859" s="26" t="s">
        <v>15751</v>
      </c>
      <c r="N2859" s="26" t="s">
        <v>12552</v>
      </c>
      <c r="O2859" s="16" t="s">
        <v>188</v>
      </c>
      <c r="P2859" s="26" t="s">
        <v>188</v>
      </c>
      <c r="Q2859" s="26" t="s">
        <v>12552</v>
      </c>
      <c r="R2859" s="16" t="s">
        <v>139</v>
      </c>
      <c r="S2859" s="16" t="s">
        <v>4621</v>
      </c>
      <c r="T2859" s="22">
        <v>4.45</v>
      </c>
      <c r="W2859" s="20" t="s">
        <v>43</v>
      </c>
      <c r="X2859" s="16" t="s">
        <v>78</v>
      </c>
      <c r="Z2859" s="24" t="s">
        <v>32</v>
      </c>
      <c r="AA2859" s="24" t="s">
        <v>32</v>
      </c>
      <c r="AB2859" s="24" t="s">
        <v>32</v>
      </c>
      <c r="AC2859" s="24" t="s">
        <v>32</v>
      </c>
      <c r="AD2859" s="24" t="s">
        <v>32</v>
      </c>
      <c r="AE2859" s="24" t="s">
        <v>32</v>
      </c>
      <c r="AF2859" s="24" t="s">
        <v>32</v>
      </c>
      <c r="AG2859" s="24" t="s">
        <v>32</v>
      </c>
      <c r="AH2859" s="24" t="s">
        <v>32</v>
      </c>
    </row>
    <row r="2860" spans="1:35" x14ac:dyDescent="0.25">
      <c r="A2860" s="17">
        <v>123951</v>
      </c>
      <c r="B2860" s="18">
        <v>4</v>
      </c>
      <c r="C2860" s="16" t="s">
        <v>73</v>
      </c>
      <c r="D2860" s="21">
        <v>42571</v>
      </c>
      <c r="E2860" s="16" t="s">
        <v>75</v>
      </c>
      <c r="F2860" s="21">
        <v>44217</v>
      </c>
      <c r="G2860" s="16" t="s">
        <v>75</v>
      </c>
      <c r="H2860" s="26" t="s">
        <v>126</v>
      </c>
      <c r="I2860" s="16" t="s">
        <v>15750</v>
      </c>
      <c r="J2860" s="20" t="s">
        <v>116</v>
      </c>
      <c r="L2860" s="16" t="s">
        <v>116</v>
      </c>
      <c r="M2860" s="26" t="s">
        <v>15749</v>
      </c>
      <c r="N2860" s="26" t="s">
        <v>2343</v>
      </c>
      <c r="O2860" s="16" t="s">
        <v>188</v>
      </c>
      <c r="P2860" s="26" t="s">
        <v>188</v>
      </c>
      <c r="Q2860" s="26" t="s">
        <v>2343</v>
      </c>
      <c r="R2860" s="16" t="s">
        <v>139</v>
      </c>
      <c r="S2860" s="16" t="s">
        <v>4621</v>
      </c>
      <c r="T2860" s="22">
        <v>2.44</v>
      </c>
      <c r="W2860" s="20" t="s">
        <v>43</v>
      </c>
      <c r="X2860" s="16" t="s">
        <v>140</v>
      </c>
      <c r="Z2860" s="24" t="s">
        <v>32</v>
      </c>
      <c r="AA2860" s="24" t="s">
        <v>32</v>
      </c>
      <c r="AB2860" s="24" t="s">
        <v>32</v>
      </c>
      <c r="AC2860" s="24" t="s">
        <v>32</v>
      </c>
      <c r="AD2860" s="24" t="s">
        <v>32</v>
      </c>
      <c r="AE2860" s="24" t="s">
        <v>32</v>
      </c>
      <c r="AF2860" s="24" t="s">
        <v>32</v>
      </c>
      <c r="AG2860" s="24" t="s">
        <v>32</v>
      </c>
      <c r="AH2860" s="24" t="s">
        <v>32</v>
      </c>
    </row>
    <row r="2861" spans="1:35" x14ac:dyDescent="0.25">
      <c r="A2861" s="17">
        <v>123952</v>
      </c>
      <c r="B2861" s="18">
        <v>4</v>
      </c>
      <c r="C2861" s="16" t="s">
        <v>73</v>
      </c>
      <c r="D2861" s="21">
        <v>42571</v>
      </c>
      <c r="E2861" s="16" t="s">
        <v>75</v>
      </c>
      <c r="F2861" s="21">
        <v>44217</v>
      </c>
      <c r="G2861" s="16" t="s">
        <v>75</v>
      </c>
      <c r="H2861" s="26" t="s">
        <v>261</v>
      </c>
      <c r="I2861" s="16" t="s">
        <v>477</v>
      </c>
      <c r="J2861" s="20" t="s">
        <v>116</v>
      </c>
      <c r="L2861" s="16" t="s">
        <v>116</v>
      </c>
      <c r="M2861" s="26" t="s">
        <v>15748</v>
      </c>
      <c r="N2861" s="26" t="s">
        <v>15747</v>
      </c>
      <c r="O2861" s="16" t="s">
        <v>188</v>
      </c>
      <c r="P2861" s="26" t="s">
        <v>188</v>
      </c>
      <c r="Q2861" s="26" t="s">
        <v>15747</v>
      </c>
      <c r="R2861" s="16" t="s">
        <v>139</v>
      </c>
      <c r="S2861" s="16" t="s">
        <v>4621</v>
      </c>
      <c r="T2861" s="22">
        <v>5.0599999999999996</v>
      </c>
      <c r="W2861" s="20" t="s">
        <v>43</v>
      </c>
      <c r="X2861" s="16" t="s">
        <v>78</v>
      </c>
      <c r="Z2861" s="24" t="s">
        <v>32</v>
      </c>
      <c r="AA2861" s="24" t="s">
        <v>32</v>
      </c>
      <c r="AB2861" s="24" t="s">
        <v>32</v>
      </c>
      <c r="AC2861" s="24" t="s">
        <v>32</v>
      </c>
      <c r="AD2861" s="24" t="s">
        <v>32</v>
      </c>
      <c r="AE2861" s="24" t="s">
        <v>32</v>
      </c>
      <c r="AF2861" s="24" t="s">
        <v>32</v>
      </c>
      <c r="AG2861" s="24" t="s">
        <v>32</v>
      </c>
      <c r="AH2861" s="24" t="s">
        <v>32</v>
      </c>
    </row>
    <row r="2862" spans="1:35" x14ac:dyDescent="0.25">
      <c r="A2862" s="17">
        <v>123954</v>
      </c>
      <c r="B2862" s="18">
        <v>4</v>
      </c>
      <c r="C2862" s="16" t="s">
        <v>73</v>
      </c>
      <c r="D2862" s="21">
        <v>42571</v>
      </c>
      <c r="E2862" s="16" t="s">
        <v>75</v>
      </c>
      <c r="F2862" s="21">
        <v>44217</v>
      </c>
      <c r="G2862" s="16" t="s">
        <v>75</v>
      </c>
      <c r="H2862" s="26" t="s">
        <v>126</v>
      </c>
      <c r="I2862" s="16" t="s">
        <v>460</v>
      </c>
      <c r="J2862" s="20" t="s">
        <v>116</v>
      </c>
      <c r="L2862" s="16" t="s">
        <v>116</v>
      </c>
      <c r="M2862" s="26" t="s">
        <v>15746</v>
      </c>
      <c r="N2862" s="26" t="s">
        <v>15745</v>
      </c>
      <c r="O2862" s="16" t="s">
        <v>188</v>
      </c>
      <c r="P2862" s="26" t="s">
        <v>188</v>
      </c>
      <c r="Q2862" s="26" t="s">
        <v>2343</v>
      </c>
      <c r="R2862" s="16" t="s">
        <v>139</v>
      </c>
      <c r="S2862" s="16" t="s">
        <v>4621</v>
      </c>
      <c r="T2862" s="22">
        <v>2.34</v>
      </c>
      <c r="W2862" s="20" t="s">
        <v>43</v>
      </c>
      <c r="X2862" s="16" t="s">
        <v>140</v>
      </c>
      <c r="Z2862" s="24" t="s">
        <v>32</v>
      </c>
      <c r="AA2862" s="24" t="s">
        <v>32</v>
      </c>
      <c r="AB2862" s="24" t="s">
        <v>32</v>
      </c>
      <c r="AC2862" s="24" t="s">
        <v>32</v>
      </c>
      <c r="AD2862" s="24" t="s">
        <v>32</v>
      </c>
      <c r="AE2862" s="24" t="s">
        <v>32</v>
      </c>
      <c r="AF2862" s="24" t="s">
        <v>32</v>
      </c>
      <c r="AG2862" s="24" t="s">
        <v>32</v>
      </c>
      <c r="AH2862" s="24" t="s">
        <v>32</v>
      </c>
    </row>
    <row r="2863" spans="1:35" x14ac:dyDescent="0.25">
      <c r="A2863" s="17">
        <v>124004</v>
      </c>
      <c r="B2863" s="18">
        <v>2</v>
      </c>
      <c r="C2863" s="16" t="s">
        <v>73</v>
      </c>
      <c r="D2863" s="21">
        <v>42572</v>
      </c>
      <c r="E2863" s="16" t="s">
        <v>109</v>
      </c>
      <c r="F2863" s="21">
        <v>44099</v>
      </c>
      <c r="G2863" s="16" t="s">
        <v>56</v>
      </c>
      <c r="H2863" s="26" t="s">
        <v>206</v>
      </c>
      <c r="I2863" s="16" t="s">
        <v>15744</v>
      </c>
      <c r="K2863" s="16" t="s">
        <v>3102</v>
      </c>
      <c r="L2863" s="16" t="s">
        <v>37</v>
      </c>
      <c r="M2863" s="26" t="s">
        <v>15743</v>
      </c>
      <c r="O2863" s="16" t="s">
        <v>53</v>
      </c>
      <c r="P2863" s="26" t="s">
        <v>40</v>
      </c>
      <c r="R2863" s="16" t="s">
        <v>41</v>
      </c>
      <c r="S2863" s="16" t="s">
        <v>42</v>
      </c>
      <c r="T2863" s="22">
        <v>0.01</v>
      </c>
      <c r="W2863" s="20" t="s">
        <v>43</v>
      </c>
      <c r="X2863" s="16" t="s">
        <v>44</v>
      </c>
      <c r="Y2863" s="26" t="s">
        <v>15742</v>
      </c>
      <c r="Z2863" s="24" t="s">
        <v>32</v>
      </c>
      <c r="AA2863" s="24" t="s">
        <v>32</v>
      </c>
      <c r="AB2863" s="24" t="s">
        <v>32</v>
      </c>
      <c r="AC2863" s="24" t="s">
        <v>32</v>
      </c>
      <c r="AD2863" s="24" t="s">
        <v>32</v>
      </c>
      <c r="AE2863" s="24" t="s">
        <v>32</v>
      </c>
      <c r="AF2863" s="24" t="s">
        <v>32</v>
      </c>
      <c r="AG2863" s="24" t="s">
        <v>32</v>
      </c>
      <c r="AH2863" s="24" t="s">
        <v>32</v>
      </c>
    </row>
    <row r="2864" spans="1:35" x14ac:dyDescent="0.25">
      <c r="A2864" s="17">
        <v>124011</v>
      </c>
      <c r="B2864" s="18">
        <v>2</v>
      </c>
      <c r="C2864" s="16" t="s">
        <v>73</v>
      </c>
      <c r="D2864" s="21">
        <v>42572</v>
      </c>
      <c r="E2864" s="16" t="s">
        <v>109</v>
      </c>
      <c r="F2864" s="21">
        <v>44099</v>
      </c>
      <c r="G2864" s="16" t="s">
        <v>56</v>
      </c>
      <c r="H2864" s="26" t="s">
        <v>212</v>
      </c>
      <c r="I2864" s="16" t="s">
        <v>15741</v>
      </c>
      <c r="K2864" s="16" t="s">
        <v>2374</v>
      </c>
      <c r="L2864" s="16" t="s">
        <v>37</v>
      </c>
      <c r="M2864" s="26" t="s">
        <v>15740</v>
      </c>
      <c r="O2864" s="16" t="s">
        <v>53</v>
      </c>
      <c r="P2864" s="26" t="s">
        <v>40</v>
      </c>
      <c r="R2864" s="16" t="s">
        <v>41</v>
      </c>
      <c r="S2864" s="16" t="s">
        <v>42</v>
      </c>
      <c r="T2864" s="22">
        <v>1.4999999999999999E-2</v>
      </c>
      <c r="W2864" s="20" t="s">
        <v>43</v>
      </c>
      <c r="X2864" s="16" t="s">
        <v>44</v>
      </c>
      <c r="Y2864" s="26" t="s">
        <v>15739</v>
      </c>
      <c r="Z2864" s="24" t="s">
        <v>32</v>
      </c>
      <c r="AA2864" s="24" t="s">
        <v>32</v>
      </c>
      <c r="AB2864" s="24" t="s">
        <v>32</v>
      </c>
      <c r="AC2864" s="24" t="s">
        <v>32</v>
      </c>
      <c r="AD2864" s="24" t="s">
        <v>32</v>
      </c>
      <c r="AE2864" s="24" t="s">
        <v>32</v>
      </c>
      <c r="AF2864" s="24" t="s">
        <v>32</v>
      </c>
      <c r="AG2864" s="24" t="s">
        <v>32</v>
      </c>
      <c r="AH2864" s="24" t="s">
        <v>32</v>
      </c>
    </row>
    <row r="2865" spans="1:35" x14ac:dyDescent="0.25">
      <c r="A2865" s="17">
        <v>124012</v>
      </c>
      <c r="B2865" s="18">
        <v>2</v>
      </c>
      <c r="C2865" s="16" t="s">
        <v>73</v>
      </c>
      <c r="D2865" s="21">
        <v>42572</v>
      </c>
      <c r="E2865" s="16" t="s">
        <v>109</v>
      </c>
      <c r="F2865" s="21">
        <v>44040</v>
      </c>
      <c r="G2865" s="16" t="s">
        <v>2596</v>
      </c>
      <c r="H2865" s="26" t="s">
        <v>212</v>
      </c>
      <c r="I2865" s="16" t="s">
        <v>2597</v>
      </c>
      <c r="K2865" s="16" t="s">
        <v>2598</v>
      </c>
      <c r="L2865" s="16" t="s">
        <v>37</v>
      </c>
      <c r="M2865" s="26" t="s">
        <v>2599</v>
      </c>
      <c r="O2865" s="16" t="s">
        <v>53</v>
      </c>
      <c r="P2865" s="26" t="s">
        <v>40</v>
      </c>
      <c r="R2865" s="16" t="s">
        <v>41</v>
      </c>
      <c r="S2865" s="16" t="s">
        <v>42</v>
      </c>
      <c r="T2865" s="22">
        <v>0.01</v>
      </c>
      <c r="U2865" s="21">
        <v>44729</v>
      </c>
      <c r="W2865" s="20" t="s">
        <v>43</v>
      </c>
      <c r="X2865" s="16" t="s">
        <v>44</v>
      </c>
      <c r="Y2865" s="26" t="s">
        <v>2600</v>
      </c>
      <c r="Z2865" s="25">
        <v>15011.48</v>
      </c>
      <c r="AA2865" s="25">
        <v>99135</v>
      </c>
      <c r="AB2865" s="25">
        <v>0</v>
      </c>
      <c r="AC2865" s="25">
        <v>0</v>
      </c>
      <c r="AD2865" s="25">
        <v>163601.48000000001</v>
      </c>
      <c r="AE2865" s="25">
        <v>99135</v>
      </c>
      <c r="AF2865" s="25">
        <v>0</v>
      </c>
      <c r="AG2865" s="25">
        <v>0</v>
      </c>
      <c r="AH2865" s="25">
        <v>262736.48</v>
      </c>
      <c r="AI2865" s="16" t="s">
        <v>2601</v>
      </c>
    </row>
    <row r="2866" spans="1:35" x14ac:dyDescent="0.25">
      <c r="A2866" s="17">
        <v>124013</v>
      </c>
      <c r="B2866" s="18">
        <v>2</v>
      </c>
      <c r="C2866" s="16" t="s">
        <v>31</v>
      </c>
      <c r="D2866" s="21">
        <v>42572</v>
      </c>
      <c r="E2866" s="16" t="s">
        <v>109</v>
      </c>
      <c r="F2866" s="21">
        <v>44299</v>
      </c>
      <c r="G2866" s="16" t="s">
        <v>514</v>
      </c>
      <c r="H2866" s="26" t="s">
        <v>212</v>
      </c>
      <c r="I2866" s="16" t="s">
        <v>163</v>
      </c>
      <c r="J2866" s="20" t="s">
        <v>148</v>
      </c>
      <c r="L2866" s="16" t="s">
        <v>149</v>
      </c>
      <c r="M2866" s="26" t="s">
        <v>2602</v>
      </c>
      <c r="N2866" s="26" t="s">
        <v>2603</v>
      </c>
      <c r="O2866" s="16" t="s">
        <v>119</v>
      </c>
      <c r="P2866" s="26" t="s">
        <v>168</v>
      </c>
      <c r="R2866" s="16" t="s">
        <v>139</v>
      </c>
      <c r="S2866" s="16" t="s">
        <v>42</v>
      </c>
      <c r="T2866" s="22">
        <v>0.45</v>
      </c>
      <c r="U2866" s="21">
        <v>44281</v>
      </c>
      <c r="W2866" s="20" t="s">
        <v>43</v>
      </c>
      <c r="X2866" s="16" t="s">
        <v>454</v>
      </c>
      <c r="Z2866" s="25">
        <v>0</v>
      </c>
      <c r="AA2866" s="25">
        <v>0</v>
      </c>
      <c r="AB2866" s="25">
        <v>5379726</v>
      </c>
      <c r="AC2866" s="25">
        <v>0</v>
      </c>
      <c r="AD2866" s="25">
        <v>233700</v>
      </c>
      <c r="AE2866" s="25">
        <v>0</v>
      </c>
      <c r="AF2866" s="25">
        <v>5379726</v>
      </c>
      <c r="AG2866" s="25">
        <v>0</v>
      </c>
      <c r="AH2866" s="25">
        <v>5613426</v>
      </c>
      <c r="AI2866" s="16" t="s">
        <v>2604</v>
      </c>
    </row>
    <row r="2867" spans="1:35" ht="30" x14ac:dyDescent="0.25">
      <c r="A2867" s="17">
        <v>124018</v>
      </c>
      <c r="B2867" s="18">
        <v>2</v>
      </c>
      <c r="C2867" s="16" t="s">
        <v>73</v>
      </c>
      <c r="D2867" s="21">
        <v>42572</v>
      </c>
      <c r="E2867" s="16" t="s">
        <v>109</v>
      </c>
      <c r="F2867" s="21">
        <v>44126</v>
      </c>
      <c r="G2867" s="16" t="s">
        <v>3425</v>
      </c>
      <c r="H2867" s="26" t="s">
        <v>212</v>
      </c>
      <c r="I2867" s="16" t="s">
        <v>464</v>
      </c>
      <c r="J2867" s="20" t="s">
        <v>116</v>
      </c>
      <c r="L2867" s="16" t="s">
        <v>116</v>
      </c>
      <c r="M2867" s="26" t="s">
        <v>15738</v>
      </c>
      <c r="N2867" s="26" t="s">
        <v>15737</v>
      </c>
      <c r="O2867" s="16" t="s">
        <v>119</v>
      </c>
      <c r="P2867" s="26" t="s">
        <v>168</v>
      </c>
      <c r="R2867" s="16" t="s">
        <v>139</v>
      </c>
      <c r="S2867" s="16" t="s">
        <v>42</v>
      </c>
      <c r="T2867" s="22">
        <v>5.4</v>
      </c>
      <c r="U2867" s="21">
        <v>45639</v>
      </c>
      <c r="W2867" s="20" t="s">
        <v>43</v>
      </c>
      <c r="X2867" s="16" t="s">
        <v>511</v>
      </c>
      <c r="Z2867" s="24" t="s">
        <v>32</v>
      </c>
      <c r="AA2867" s="24" t="s">
        <v>32</v>
      </c>
      <c r="AB2867" s="24" t="s">
        <v>32</v>
      </c>
      <c r="AC2867" s="24" t="s">
        <v>32</v>
      </c>
      <c r="AD2867" s="25">
        <v>1507300</v>
      </c>
      <c r="AE2867" s="25">
        <v>0</v>
      </c>
      <c r="AF2867" s="25">
        <v>0</v>
      </c>
      <c r="AG2867" s="25">
        <v>0</v>
      </c>
      <c r="AH2867" s="25">
        <v>1507300</v>
      </c>
      <c r="AI2867" s="16" t="s">
        <v>15736</v>
      </c>
    </row>
    <row r="2868" spans="1:35" x14ac:dyDescent="0.25">
      <c r="A2868" s="17">
        <v>124021</v>
      </c>
      <c r="B2868" s="18">
        <v>2</v>
      </c>
      <c r="C2868" s="16" t="s">
        <v>73</v>
      </c>
      <c r="D2868" s="21">
        <v>42572</v>
      </c>
      <c r="E2868" s="16" t="s">
        <v>109</v>
      </c>
      <c r="F2868" s="21">
        <v>44099</v>
      </c>
      <c r="G2868" s="16" t="s">
        <v>56</v>
      </c>
      <c r="H2868" s="26" t="s">
        <v>218</v>
      </c>
      <c r="I2868" s="16" t="s">
        <v>15735</v>
      </c>
      <c r="K2868" s="16" t="s">
        <v>15734</v>
      </c>
      <c r="L2868" s="16" t="s">
        <v>37</v>
      </c>
      <c r="M2868" s="26" t="s">
        <v>15733</v>
      </c>
      <c r="O2868" s="16" t="s">
        <v>53</v>
      </c>
      <c r="P2868" s="26" t="s">
        <v>40</v>
      </c>
      <c r="R2868" s="16" t="s">
        <v>41</v>
      </c>
      <c r="S2868" s="16" t="s">
        <v>42</v>
      </c>
      <c r="T2868" s="22">
        <v>0.01</v>
      </c>
      <c r="W2868" s="20" t="s">
        <v>43</v>
      </c>
      <c r="X2868" s="16" t="s">
        <v>44</v>
      </c>
      <c r="Y2868" s="26" t="s">
        <v>15732</v>
      </c>
      <c r="Z2868" s="24" t="s">
        <v>32</v>
      </c>
      <c r="AA2868" s="24" t="s">
        <v>32</v>
      </c>
      <c r="AB2868" s="24" t="s">
        <v>32</v>
      </c>
      <c r="AC2868" s="24" t="s">
        <v>32</v>
      </c>
      <c r="AD2868" s="24" t="s">
        <v>32</v>
      </c>
      <c r="AE2868" s="24" t="s">
        <v>32</v>
      </c>
      <c r="AF2868" s="24" t="s">
        <v>32</v>
      </c>
      <c r="AG2868" s="24" t="s">
        <v>32</v>
      </c>
      <c r="AH2868" s="24" t="s">
        <v>32</v>
      </c>
    </row>
    <row r="2869" spans="1:35" x14ac:dyDescent="0.25">
      <c r="A2869" s="17">
        <v>124022</v>
      </c>
      <c r="B2869" s="18">
        <v>2</v>
      </c>
      <c r="C2869" s="16" t="s">
        <v>73</v>
      </c>
      <c r="D2869" s="21">
        <v>42572</v>
      </c>
      <c r="E2869" s="16" t="s">
        <v>109</v>
      </c>
      <c r="F2869" s="21">
        <v>44099</v>
      </c>
      <c r="G2869" s="16" t="s">
        <v>56</v>
      </c>
      <c r="H2869" s="26" t="s">
        <v>218</v>
      </c>
      <c r="K2869" s="16" t="s">
        <v>15731</v>
      </c>
      <c r="L2869" s="16" t="s">
        <v>37</v>
      </c>
      <c r="M2869" s="26" t="s">
        <v>15730</v>
      </c>
      <c r="O2869" s="16" t="s">
        <v>53</v>
      </c>
      <c r="P2869" s="26" t="s">
        <v>40</v>
      </c>
      <c r="R2869" s="16" t="s">
        <v>41</v>
      </c>
      <c r="S2869" s="16" t="s">
        <v>42</v>
      </c>
      <c r="T2869" s="22">
        <v>0.01</v>
      </c>
      <c r="W2869" s="20" t="s">
        <v>43</v>
      </c>
      <c r="X2869" s="16" t="s">
        <v>44</v>
      </c>
      <c r="Y2869" s="26" t="s">
        <v>15729</v>
      </c>
      <c r="Z2869" s="24" t="s">
        <v>32</v>
      </c>
      <c r="AA2869" s="24" t="s">
        <v>32</v>
      </c>
      <c r="AB2869" s="24" t="s">
        <v>32</v>
      </c>
      <c r="AC2869" s="24" t="s">
        <v>32</v>
      </c>
      <c r="AD2869" s="24" t="s">
        <v>32</v>
      </c>
      <c r="AE2869" s="24" t="s">
        <v>32</v>
      </c>
      <c r="AF2869" s="24" t="s">
        <v>32</v>
      </c>
      <c r="AG2869" s="24" t="s">
        <v>32</v>
      </c>
      <c r="AH2869" s="24" t="s">
        <v>32</v>
      </c>
    </row>
    <row r="2870" spans="1:35" x14ac:dyDescent="0.25">
      <c r="A2870" s="17">
        <v>124024</v>
      </c>
      <c r="B2870" s="18">
        <v>2</v>
      </c>
      <c r="C2870" s="16" t="s">
        <v>73</v>
      </c>
      <c r="D2870" s="21">
        <v>42572</v>
      </c>
      <c r="E2870" s="16" t="s">
        <v>109</v>
      </c>
      <c r="F2870" s="21">
        <v>44099</v>
      </c>
      <c r="G2870" s="16" t="s">
        <v>56</v>
      </c>
      <c r="H2870" s="26" t="s">
        <v>218</v>
      </c>
      <c r="I2870" s="16" t="s">
        <v>15728</v>
      </c>
      <c r="K2870" s="16" t="s">
        <v>15727</v>
      </c>
      <c r="L2870" s="16" t="s">
        <v>37</v>
      </c>
      <c r="M2870" s="26" t="s">
        <v>15726</v>
      </c>
      <c r="O2870" s="16" t="s">
        <v>53</v>
      </c>
      <c r="P2870" s="26" t="s">
        <v>40</v>
      </c>
      <c r="R2870" s="16" t="s">
        <v>41</v>
      </c>
      <c r="S2870" s="16" t="s">
        <v>42</v>
      </c>
      <c r="T2870" s="22">
        <v>1.4999999999999999E-2</v>
      </c>
      <c r="W2870" s="20" t="s">
        <v>43</v>
      </c>
      <c r="X2870" s="16" t="s">
        <v>44</v>
      </c>
      <c r="Y2870" s="26" t="s">
        <v>15725</v>
      </c>
      <c r="Z2870" s="24" t="s">
        <v>32</v>
      </c>
      <c r="AA2870" s="24" t="s">
        <v>32</v>
      </c>
      <c r="AB2870" s="24" t="s">
        <v>32</v>
      </c>
      <c r="AC2870" s="24" t="s">
        <v>32</v>
      </c>
      <c r="AD2870" s="24" t="s">
        <v>32</v>
      </c>
      <c r="AE2870" s="24" t="s">
        <v>32</v>
      </c>
      <c r="AF2870" s="24" t="s">
        <v>32</v>
      </c>
      <c r="AG2870" s="24" t="s">
        <v>32</v>
      </c>
      <c r="AH2870" s="24" t="s">
        <v>32</v>
      </c>
    </row>
    <row r="2871" spans="1:35" x14ac:dyDescent="0.25">
      <c r="A2871" s="17">
        <v>124026</v>
      </c>
      <c r="B2871" s="18">
        <v>2</v>
      </c>
      <c r="C2871" s="16" t="s">
        <v>31</v>
      </c>
      <c r="D2871" s="21">
        <v>42572</v>
      </c>
      <c r="E2871" s="16" t="s">
        <v>109</v>
      </c>
      <c r="F2871" s="21">
        <v>44279</v>
      </c>
      <c r="G2871" s="16" t="s">
        <v>56</v>
      </c>
      <c r="H2871" s="26" t="s">
        <v>218</v>
      </c>
      <c r="I2871" s="16" t="s">
        <v>2605</v>
      </c>
      <c r="K2871" s="16" t="s">
        <v>2606</v>
      </c>
      <c r="L2871" s="16" t="s">
        <v>37</v>
      </c>
      <c r="M2871" s="26" t="s">
        <v>2607</v>
      </c>
      <c r="O2871" s="16" t="s">
        <v>39</v>
      </c>
      <c r="P2871" s="26" t="s">
        <v>40</v>
      </c>
      <c r="R2871" s="16" t="s">
        <v>41</v>
      </c>
      <c r="S2871" s="16" t="s">
        <v>42</v>
      </c>
      <c r="T2871" s="22">
        <v>0.01</v>
      </c>
      <c r="W2871" s="20" t="s">
        <v>43</v>
      </c>
      <c r="X2871" s="16" t="s">
        <v>44</v>
      </c>
      <c r="Y2871" s="26" t="s">
        <v>2608</v>
      </c>
      <c r="Z2871" s="25">
        <v>0</v>
      </c>
      <c r="AA2871" s="25">
        <v>0</v>
      </c>
      <c r="AB2871" s="25">
        <v>618873.62</v>
      </c>
      <c r="AC2871" s="25">
        <v>0</v>
      </c>
      <c r="AD2871" s="25">
        <v>0</v>
      </c>
      <c r="AE2871" s="25">
        <v>0</v>
      </c>
      <c r="AF2871" s="25">
        <v>618873.62</v>
      </c>
      <c r="AG2871" s="25">
        <v>0</v>
      </c>
      <c r="AH2871" s="25">
        <v>618873.62</v>
      </c>
      <c r="AI2871" s="16" t="s">
        <v>2609</v>
      </c>
    </row>
    <row r="2872" spans="1:35" x14ac:dyDescent="0.25">
      <c r="A2872" s="17">
        <v>124029</v>
      </c>
      <c r="B2872" s="18">
        <v>2</v>
      </c>
      <c r="C2872" s="16" t="s">
        <v>73</v>
      </c>
      <c r="D2872" s="21">
        <v>42572</v>
      </c>
      <c r="E2872" s="16" t="s">
        <v>109</v>
      </c>
      <c r="F2872" s="21">
        <v>44097</v>
      </c>
      <c r="G2872" s="16" t="s">
        <v>33</v>
      </c>
      <c r="H2872" s="26" t="s">
        <v>218</v>
      </c>
      <c r="I2872" s="16" t="s">
        <v>15724</v>
      </c>
      <c r="K2872" s="16" t="s">
        <v>8961</v>
      </c>
      <c r="L2872" s="16" t="s">
        <v>37</v>
      </c>
      <c r="M2872" s="26" t="s">
        <v>15723</v>
      </c>
      <c r="O2872" s="16" t="s">
        <v>39</v>
      </c>
      <c r="P2872" s="26" t="s">
        <v>40</v>
      </c>
      <c r="R2872" s="16" t="s">
        <v>41</v>
      </c>
      <c r="S2872" s="16" t="s">
        <v>42</v>
      </c>
      <c r="T2872" s="22">
        <v>0.01</v>
      </c>
      <c r="W2872" s="20" t="s">
        <v>43</v>
      </c>
      <c r="X2872" s="16" t="s">
        <v>44</v>
      </c>
      <c r="Y2872" s="26" t="s">
        <v>15722</v>
      </c>
      <c r="Z2872" s="24" t="s">
        <v>32</v>
      </c>
      <c r="AA2872" s="24" t="s">
        <v>32</v>
      </c>
      <c r="AB2872" s="24" t="s">
        <v>32</v>
      </c>
      <c r="AC2872" s="24" t="s">
        <v>32</v>
      </c>
      <c r="AD2872" s="24" t="s">
        <v>32</v>
      </c>
      <c r="AE2872" s="24" t="s">
        <v>32</v>
      </c>
      <c r="AF2872" s="24" t="s">
        <v>32</v>
      </c>
      <c r="AG2872" s="24" t="s">
        <v>32</v>
      </c>
      <c r="AH2872" s="24" t="s">
        <v>32</v>
      </c>
      <c r="AI2872" s="16" t="s">
        <v>15721</v>
      </c>
    </row>
    <row r="2873" spans="1:35" x14ac:dyDescent="0.25">
      <c r="A2873" s="17">
        <v>124030</v>
      </c>
      <c r="B2873" s="18">
        <v>2</v>
      </c>
      <c r="C2873" s="16" t="s">
        <v>73</v>
      </c>
      <c r="D2873" s="21">
        <v>42572</v>
      </c>
      <c r="E2873" s="16" t="s">
        <v>109</v>
      </c>
      <c r="F2873" s="21">
        <v>44207</v>
      </c>
      <c r="G2873" s="16" t="s">
        <v>56</v>
      </c>
      <c r="H2873" s="26" t="s">
        <v>218</v>
      </c>
      <c r="I2873" s="16" t="s">
        <v>15720</v>
      </c>
      <c r="K2873" s="16" t="s">
        <v>15719</v>
      </c>
      <c r="L2873" s="16" t="s">
        <v>37</v>
      </c>
      <c r="M2873" s="26" t="s">
        <v>15718</v>
      </c>
      <c r="O2873" s="16" t="s">
        <v>53</v>
      </c>
      <c r="P2873" s="26" t="s">
        <v>40</v>
      </c>
      <c r="R2873" s="16" t="s">
        <v>41</v>
      </c>
      <c r="S2873" s="16" t="s">
        <v>42</v>
      </c>
      <c r="T2873" s="22">
        <v>0.01</v>
      </c>
      <c r="W2873" s="20" t="s">
        <v>43</v>
      </c>
      <c r="X2873" s="16" t="s">
        <v>44</v>
      </c>
      <c r="Y2873" s="26" t="s">
        <v>15717</v>
      </c>
      <c r="Z2873" s="24" t="s">
        <v>32</v>
      </c>
      <c r="AA2873" s="24" t="s">
        <v>32</v>
      </c>
      <c r="AB2873" s="24" t="s">
        <v>32</v>
      </c>
      <c r="AC2873" s="24" t="s">
        <v>32</v>
      </c>
      <c r="AD2873" s="24" t="s">
        <v>32</v>
      </c>
      <c r="AE2873" s="24" t="s">
        <v>32</v>
      </c>
      <c r="AF2873" s="24" t="s">
        <v>32</v>
      </c>
      <c r="AG2873" s="24" t="s">
        <v>32</v>
      </c>
      <c r="AH2873" s="24" t="s">
        <v>32</v>
      </c>
    </row>
    <row r="2874" spans="1:35" x14ac:dyDescent="0.25">
      <c r="A2874" s="17">
        <v>124031</v>
      </c>
      <c r="B2874" s="18">
        <v>2</v>
      </c>
      <c r="C2874" s="16" t="s">
        <v>73</v>
      </c>
      <c r="D2874" s="21">
        <v>42572</v>
      </c>
      <c r="E2874" s="16" t="s">
        <v>109</v>
      </c>
      <c r="F2874" s="21">
        <v>44207</v>
      </c>
      <c r="G2874" s="16" t="s">
        <v>56</v>
      </c>
      <c r="H2874" s="26" t="s">
        <v>218</v>
      </c>
      <c r="I2874" s="16" t="s">
        <v>15716</v>
      </c>
      <c r="K2874" s="16" t="s">
        <v>11823</v>
      </c>
      <c r="L2874" s="16" t="s">
        <v>37</v>
      </c>
      <c r="M2874" s="26" t="s">
        <v>15715</v>
      </c>
      <c r="O2874" s="16" t="s">
        <v>53</v>
      </c>
      <c r="P2874" s="26" t="s">
        <v>40</v>
      </c>
      <c r="R2874" s="16" t="s">
        <v>41</v>
      </c>
      <c r="S2874" s="16" t="s">
        <v>42</v>
      </c>
      <c r="T2874" s="22">
        <v>0.01</v>
      </c>
      <c r="W2874" s="20" t="s">
        <v>43</v>
      </c>
      <c r="X2874" s="16" t="s">
        <v>44</v>
      </c>
      <c r="Y2874" s="26" t="s">
        <v>15714</v>
      </c>
      <c r="Z2874" s="24" t="s">
        <v>32</v>
      </c>
      <c r="AA2874" s="24" t="s">
        <v>32</v>
      </c>
      <c r="AB2874" s="24" t="s">
        <v>32</v>
      </c>
      <c r="AC2874" s="24" t="s">
        <v>32</v>
      </c>
      <c r="AD2874" s="24" t="s">
        <v>32</v>
      </c>
      <c r="AE2874" s="24" t="s">
        <v>32</v>
      </c>
      <c r="AF2874" s="24" t="s">
        <v>32</v>
      </c>
      <c r="AG2874" s="24" t="s">
        <v>32</v>
      </c>
      <c r="AH2874" s="24" t="s">
        <v>32</v>
      </c>
    </row>
    <row r="2875" spans="1:35" x14ac:dyDescent="0.25">
      <c r="A2875" s="17">
        <v>124033</v>
      </c>
      <c r="B2875" s="18">
        <v>2</v>
      </c>
      <c r="C2875" s="16" t="s">
        <v>73</v>
      </c>
      <c r="D2875" s="21">
        <v>42572</v>
      </c>
      <c r="E2875" s="16" t="s">
        <v>109</v>
      </c>
      <c r="F2875" s="21">
        <v>43500</v>
      </c>
      <c r="G2875" s="16" t="s">
        <v>75</v>
      </c>
      <c r="H2875" s="26" t="s">
        <v>218</v>
      </c>
      <c r="I2875" s="16" t="s">
        <v>15713</v>
      </c>
      <c r="K2875" s="16" t="s">
        <v>15712</v>
      </c>
      <c r="L2875" s="16" t="s">
        <v>37</v>
      </c>
      <c r="M2875" s="26" t="s">
        <v>15711</v>
      </c>
      <c r="O2875" s="16" t="s">
        <v>53</v>
      </c>
      <c r="P2875" s="26" t="s">
        <v>40</v>
      </c>
      <c r="R2875" s="16" t="s">
        <v>41</v>
      </c>
      <c r="S2875" s="16" t="s">
        <v>42</v>
      </c>
      <c r="T2875" s="22">
        <v>0.01</v>
      </c>
      <c r="W2875" s="20" t="s">
        <v>43</v>
      </c>
      <c r="X2875" s="16" t="s">
        <v>44</v>
      </c>
      <c r="Y2875" s="26" t="s">
        <v>15710</v>
      </c>
      <c r="Z2875" s="24" t="s">
        <v>32</v>
      </c>
      <c r="AA2875" s="24" t="s">
        <v>32</v>
      </c>
      <c r="AB2875" s="24" t="s">
        <v>32</v>
      </c>
      <c r="AC2875" s="24" t="s">
        <v>32</v>
      </c>
      <c r="AD2875" s="24" t="s">
        <v>32</v>
      </c>
      <c r="AE2875" s="24" t="s">
        <v>32</v>
      </c>
      <c r="AF2875" s="24" t="s">
        <v>32</v>
      </c>
      <c r="AG2875" s="24" t="s">
        <v>32</v>
      </c>
      <c r="AH2875" s="24" t="s">
        <v>32</v>
      </c>
    </row>
    <row r="2876" spans="1:35" ht="30" x14ac:dyDescent="0.25">
      <c r="A2876" s="17">
        <v>124038</v>
      </c>
      <c r="B2876" s="18">
        <v>2</v>
      </c>
      <c r="C2876" s="16" t="s">
        <v>73</v>
      </c>
      <c r="D2876" s="21">
        <v>42572</v>
      </c>
      <c r="E2876" s="16" t="s">
        <v>109</v>
      </c>
      <c r="F2876" s="21">
        <v>43899</v>
      </c>
      <c r="G2876" s="16" t="s">
        <v>800</v>
      </c>
      <c r="H2876" s="26" t="s">
        <v>218</v>
      </c>
      <c r="I2876" s="16" t="s">
        <v>468</v>
      </c>
      <c r="J2876" s="20" t="s">
        <v>116</v>
      </c>
      <c r="L2876" s="16" t="s">
        <v>116</v>
      </c>
      <c r="M2876" s="26" t="s">
        <v>15709</v>
      </c>
      <c r="N2876" s="26" t="s">
        <v>453</v>
      </c>
      <c r="O2876" s="16" t="s">
        <v>119</v>
      </c>
      <c r="P2876" s="26" t="s">
        <v>453</v>
      </c>
      <c r="T2876" s="22">
        <v>5.44</v>
      </c>
      <c r="U2876" s="21">
        <v>45373</v>
      </c>
      <c r="W2876" s="20" t="s">
        <v>43</v>
      </c>
      <c r="X2876" s="16" t="s">
        <v>140</v>
      </c>
      <c r="Z2876" s="24" t="s">
        <v>32</v>
      </c>
      <c r="AA2876" s="24" t="s">
        <v>32</v>
      </c>
      <c r="AB2876" s="24" t="s">
        <v>32</v>
      </c>
      <c r="AC2876" s="24" t="s">
        <v>32</v>
      </c>
      <c r="AD2876" s="25">
        <v>100000</v>
      </c>
      <c r="AE2876" s="25">
        <v>0</v>
      </c>
      <c r="AF2876" s="25">
        <v>0</v>
      </c>
      <c r="AG2876" s="25">
        <v>0</v>
      </c>
      <c r="AH2876" s="25">
        <v>100000</v>
      </c>
    </row>
    <row r="2877" spans="1:35" x14ac:dyDescent="0.25">
      <c r="A2877" s="17">
        <v>124038.01</v>
      </c>
      <c r="B2877" s="18">
        <v>2</v>
      </c>
      <c r="C2877" s="16" t="s">
        <v>73</v>
      </c>
      <c r="D2877" s="21">
        <v>42572</v>
      </c>
      <c r="E2877" s="16" t="s">
        <v>109</v>
      </c>
      <c r="F2877" s="21">
        <v>43941</v>
      </c>
      <c r="G2877" s="16" t="s">
        <v>81</v>
      </c>
      <c r="H2877" s="26" t="s">
        <v>218</v>
      </c>
      <c r="I2877" s="16" t="s">
        <v>468</v>
      </c>
      <c r="J2877" s="20" t="s">
        <v>116</v>
      </c>
      <c r="L2877" s="16" t="s">
        <v>116</v>
      </c>
      <c r="M2877" s="26" t="s">
        <v>15708</v>
      </c>
      <c r="O2877" s="16" t="s">
        <v>53</v>
      </c>
      <c r="P2877" s="26" t="s">
        <v>40</v>
      </c>
      <c r="R2877" s="16" t="s">
        <v>41</v>
      </c>
      <c r="S2877" s="16" t="s">
        <v>42</v>
      </c>
      <c r="T2877" s="22">
        <v>5.5E-2</v>
      </c>
      <c r="W2877" s="20" t="s">
        <v>43</v>
      </c>
      <c r="X2877" s="16" t="s">
        <v>140</v>
      </c>
      <c r="Y2877" s="26" t="s">
        <v>15707</v>
      </c>
      <c r="Z2877" s="24" t="s">
        <v>32</v>
      </c>
      <c r="AA2877" s="24" t="s">
        <v>32</v>
      </c>
      <c r="AB2877" s="24" t="s">
        <v>32</v>
      </c>
      <c r="AC2877" s="24" t="s">
        <v>32</v>
      </c>
      <c r="AD2877" s="25">
        <v>4374.58</v>
      </c>
      <c r="AE2877" s="25">
        <v>0</v>
      </c>
      <c r="AF2877" s="25">
        <v>0</v>
      </c>
      <c r="AG2877" s="25">
        <v>0</v>
      </c>
      <c r="AH2877" s="25">
        <v>4374.58</v>
      </c>
      <c r="AI2877" s="16" t="s">
        <v>15706</v>
      </c>
    </row>
    <row r="2878" spans="1:35" x14ac:dyDescent="0.25">
      <c r="A2878" s="17">
        <v>124039</v>
      </c>
      <c r="B2878" s="18">
        <v>2</v>
      </c>
      <c r="C2878" s="16" t="s">
        <v>73</v>
      </c>
      <c r="D2878" s="21">
        <v>42572</v>
      </c>
      <c r="E2878" s="16" t="s">
        <v>109</v>
      </c>
      <c r="F2878" s="21">
        <v>44356</v>
      </c>
      <c r="G2878" s="16" t="s">
        <v>109</v>
      </c>
      <c r="H2878" s="26" t="s">
        <v>235</v>
      </c>
      <c r="I2878" s="16" t="s">
        <v>15705</v>
      </c>
      <c r="K2878" s="16" t="s">
        <v>15704</v>
      </c>
      <c r="L2878" s="16" t="s">
        <v>37</v>
      </c>
      <c r="M2878" s="26" t="s">
        <v>15703</v>
      </c>
      <c r="O2878" s="16" t="s">
        <v>53</v>
      </c>
      <c r="P2878" s="26" t="s">
        <v>40</v>
      </c>
      <c r="R2878" s="16" t="s">
        <v>41</v>
      </c>
      <c r="S2878" s="16" t="s">
        <v>42</v>
      </c>
      <c r="T2878" s="22">
        <v>1.4999999999999999E-2</v>
      </c>
      <c r="W2878" s="20" t="s">
        <v>43</v>
      </c>
      <c r="X2878" s="16" t="s">
        <v>44</v>
      </c>
      <c r="Y2878" s="26" t="s">
        <v>15702</v>
      </c>
      <c r="Z2878" s="24" t="s">
        <v>32</v>
      </c>
      <c r="AA2878" s="24" t="s">
        <v>32</v>
      </c>
      <c r="AB2878" s="24" t="s">
        <v>32</v>
      </c>
      <c r="AC2878" s="24" t="s">
        <v>32</v>
      </c>
      <c r="AD2878" s="24" t="s">
        <v>32</v>
      </c>
      <c r="AE2878" s="24" t="s">
        <v>32</v>
      </c>
      <c r="AF2878" s="24" t="s">
        <v>32</v>
      </c>
      <c r="AG2878" s="24" t="s">
        <v>32</v>
      </c>
      <c r="AH2878" s="24" t="s">
        <v>32</v>
      </c>
    </row>
    <row r="2879" spans="1:35" x14ac:dyDescent="0.25">
      <c r="A2879" s="17">
        <v>124040</v>
      </c>
      <c r="B2879" s="18">
        <v>2</v>
      </c>
      <c r="C2879" s="16" t="s">
        <v>73</v>
      </c>
      <c r="D2879" s="21">
        <v>42572</v>
      </c>
      <c r="E2879" s="16" t="s">
        <v>109</v>
      </c>
      <c r="F2879" s="21">
        <v>44246</v>
      </c>
      <c r="G2879" s="16" t="s">
        <v>75</v>
      </c>
      <c r="H2879" s="26" t="s">
        <v>241</v>
      </c>
      <c r="I2879" s="16" t="s">
        <v>2610</v>
      </c>
      <c r="K2879" s="16" t="s">
        <v>2611</v>
      </c>
      <c r="L2879" s="16" t="s">
        <v>37</v>
      </c>
      <c r="M2879" s="26" t="s">
        <v>2612</v>
      </c>
      <c r="O2879" s="16" t="s">
        <v>53</v>
      </c>
      <c r="P2879" s="26" t="s">
        <v>40</v>
      </c>
      <c r="R2879" s="16" t="s">
        <v>41</v>
      </c>
      <c r="S2879" s="16" t="s">
        <v>42</v>
      </c>
      <c r="T2879" s="22">
        <v>7.4999999999999997E-2</v>
      </c>
      <c r="U2879" s="21">
        <v>45233</v>
      </c>
      <c r="W2879" s="20" t="s">
        <v>43</v>
      </c>
      <c r="X2879" s="16" t="s">
        <v>78</v>
      </c>
      <c r="Y2879" s="26" t="s">
        <v>2613</v>
      </c>
      <c r="Z2879" s="25">
        <v>208818.92</v>
      </c>
      <c r="AA2879" s="25">
        <v>0</v>
      </c>
      <c r="AB2879" s="25">
        <v>0</v>
      </c>
      <c r="AC2879" s="25">
        <v>0</v>
      </c>
      <c r="AD2879" s="25">
        <v>554818.92000000004</v>
      </c>
      <c r="AE2879" s="25">
        <v>0</v>
      </c>
      <c r="AF2879" s="25">
        <v>0</v>
      </c>
      <c r="AG2879" s="25">
        <v>0</v>
      </c>
      <c r="AH2879" s="25">
        <v>554818.92000000004</v>
      </c>
      <c r="AI2879" s="16" t="s">
        <v>2614</v>
      </c>
    </row>
    <row r="2880" spans="1:35" x14ac:dyDescent="0.25">
      <c r="A2880" s="17">
        <v>124042</v>
      </c>
      <c r="B2880" s="18">
        <v>2</v>
      </c>
      <c r="C2880" s="16" t="s">
        <v>73</v>
      </c>
      <c r="D2880" s="21">
        <v>42572</v>
      </c>
      <c r="E2880" s="16" t="s">
        <v>109</v>
      </c>
      <c r="F2880" s="21">
        <v>43489</v>
      </c>
      <c r="G2880" s="16" t="s">
        <v>75</v>
      </c>
      <c r="H2880" s="26" t="s">
        <v>241</v>
      </c>
      <c r="I2880" s="16" t="s">
        <v>15701</v>
      </c>
      <c r="K2880" s="16" t="s">
        <v>15700</v>
      </c>
      <c r="L2880" s="16" t="s">
        <v>37</v>
      </c>
      <c r="M2880" s="26" t="s">
        <v>15699</v>
      </c>
      <c r="O2880" s="16" t="s">
        <v>53</v>
      </c>
      <c r="P2880" s="26" t="s">
        <v>40</v>
      </c>
      <c r="R2880" s="16" t="s">
        <v>41</v>
      </c>
      <c r="S2880" s="16" t="s">
        <v>42</v>
      </c>
      <c r="T2880" s="22">
        <v>1.2E-2</v>
      </c>
      <c r="W2880" s="20" t="s">
        <v>43</v>
      </c>
      <c r="X2880" s="16" t="s">
        <v>44</v>
      </c>
      <c r="Y2880" s="26" t="s">
        <v>15698</v>
      </c>
      <c r="Z2880" s="24" t="s">
        <v>32</v>
      </c>
      <c r="AA2880" s="24" t="s">
        <v>32</v>
      </c>
      <c r="AB2880" s="24" t="s">
        <v>32</v>
      </c>
      <c r="AC2880" s="24" t="s">
        <v>32</v>
      </c>
      <c r="AD2880" s="24" t="s">
        <v>32</v>
      </c>
      <c r="AE2880" s="24" t="s">
        <v>32</v>
      </c>
      <c r="AF2880" s="24" t="s">
        <v>32</v>
      </c>
      <c r="AG2880" s="24" t="s">
        <v>32</v>
      </c>
      <c r="AH2880" s="24" t="s">
        <v>32</v>
      </c>
    </row>
    <row r="2881" spans="1:35" x14ac:dyDescent="0.25">
      <c r="A2881" s="17">
        <v>124044</v>
      </c>
      <c r="B2881" s="18">
        <v>2</v>
      </c>
      <c r="C2881" s="16" t="s">
        <v>73</v>
      </c>
      <c r="D2881" s="21">
        <v>42572</v>
      </c>
      <c r="E2881" s="16" t="s">
        <v>109</v>
      </c>
      <c r="F2881" s="21">
        <v>44207</v>
      </c>
      <c r="G2881" s="16" t="s">
        <v>56</v>
      </c>
      <c r="H2881" s="26" t="s">
        <v>241</v>
      </c>
      <c r="I2881" s="16" t="s">
        <v>15697</v>
      </c>
      <c r="K2881" s="16" t="s">
        <v>4763</v>
      </c>
      <c r="L2881" s="16" t="s">
        <v>37</v>
      </c>
      <c r="M2881" s="26" t="s">
        <v>15696</v>
      </c>
      <c r="O2881" s="16" t="s">
        <v>53</v>
      </c>
      <c r="P2881" s="26" t="s">
        <v>40</v>
      </c>
      <c r="R2881" s="16" t="s">
        <v>41</v>
      </c>
      <c r="S2881" s="16" t="s">
        <v>42</v>
      </c>
      <c r="T2881" s="22">
        <v>0.01</v>
      </c>
      <c r="W2881" s="20" t="s">
        <v>43</v>
      </c>
      <c r="X2881" s="16" t="s">
        <v>44</v>
      </c>
      <c r="Y2881" s="26" t="s">
        <v>15695</v>
      </c>
      <c r="Z2881" s="24" t="s">
        <v>32</v>
      </c>
      <c r="AA2881" s="24" t="s">
        <v>32</v>
      </c>
      <c r="AB2881" s="24" t="s">
        <v>32</v>
      </c>
      <c r="AC2881" s="24" t="s">
        <v>32</v>
      </c>
      <c r="AD2881" s="24" t="s">
        <v>32</v>
      </c>
      <c r="AE2881" s="24" t="s">
        <v>32</v>
      </c>
      <c r="AF2881" s="24" t="s">
        <v>32</v>
      </c>
      <c r="AG2881" s="24" t="s">
        <v>32</v>
      </c>
      <c r="AH2881" s="24" t="s">
        <v>32</v>
      </c>
    </row>
    <row r="2882" spans="1:35" x14ac:dyDescent="0.25">
      <c r="A2882" s="17">
        <v>124046</v>
      </c>
      <c r="B2882" s="18">
        <v>2</v>
      </c>
      <c r="C2882" s="16" t="s">
        <v>73</v>
      </c>
      <c r="D2882" s="21">
        <v>42572</v>
      </c>
      <c r="E2882" s="16" t="s">
        <v>109</v>
      </c>
      <c r="F2882" s="21">
        <v>44314</v>
      </c>
      <c r="G2882" s="16" t="s">
        <v>108</v>
      </c>
      <c r="H2882" s="26" t="s">
        <v>241</v>
      </c>
      <c r="I2882" s="16" t="s">
        <v>1436</v>
      </c>
      <c r="J2882" s="20" t="s">
        <v>116</v>
      </c>
      <c r="L2882" s="16" t="s">
        <v>116</v>
      </c>
      <c r="M2882" s="26" t="s">
        <v>15694</v>
      </c>
      <c r="O2882" s="16" t="s">
        <v>53</v>
      </c>
      <c r="P2882" s="26" t="s">
        <v>40</v>
      </c>
      <c r="R2882" s="16" t="s">
        <v>41</v>
      </c>
      <c r="S2882" s="16" t="s">
        <v>42</v>
      </c>
      <c r="T2882" s="22">
        <v>6.5000000000000002E-2</v>
      </c>
      <c r="U2882" s="21">
        <v>44477</v>
      </c>
      <c r="W2882" s="20" t="s">
        <v>43</v>
      </c>
      <c r="X2882" s="16" t="s">
        <v>78</v>
      </c>
      <c r="Y2882" s="26" t="s">
        <v>15693</v>
      </c>
      <c r="Z2882" s="24" t="s">
        <v>32</v>
      </c>
      <c r="AA2882" s="24" t="s">
        <v>32</v>
      </c>
      <c r="AB2882" s="24" t="s">
        <v>32</v>
      </c>
      <c r="AC2882" s="24" t="s">
        <v>32</v>
      </c>
      <c r="AD2882" s="25">
        <v>310000</v>
      </c>
      <c r="AE2882" s="25">
        <v>162027</v>
      </c>
      <c r="AF2882" s="25">
        <v>0</v>
      </c>
      <c r="AG2882" s="25">
        <v>0</v>
      </c>
      <c r="AH2882" s="25">
        <v>472027</v>
      </c>
      <c r="AI2882" s="16" t="s">
        <v>15692</v>
      </c>
    </row>
    <row r="2883" spans="1:35" x14ac:dyDescent="0.25">
      <c r="A2883" s="17">
        <v>124047</v>
      </c>
      <c r="B2883" s="18">
        <v>2</v>
      </c>
      <c r="C2883" s="16" t="s">
        <v>73</v>
      </c>
      <c r="D2883" s="21">
        <v>42572</v>
      </c>
      <c r="E2883" s="16" t="s">
        <v>109</v>
      </c>
      <c r="F2883" s="21">
        <v>43489</v>
      </c>
      <c r="G2883" s="16" t="s">
        <v>75</v>
      </c>
      <c r="H2883" s="26" t="s">
        <v>241</v>
      </c>
      <c r="I2883" s="16" t="s">
        <v>464</v>
      </c>
      <c r="J2883" s="20" t="s">
        <v>116</v>
      </c>
      <c r="L2883" s="16" t="s">
        <v>116</v>
      </c>
      <c r="M2883" s="26" t="s">
        <v>15691</v>
      </c>
      <c r="O2883" s="16" t="s">
        <v>53</v>
      </c>
      <c r="P2883" s="26" t="s">
        <v>40</v>
      </c>
      <c r="R2883" s="16" t="s">
        <v>41</v>
      </c>
      <c r="S2883" s="16" t="s">
        <v>42</v>
      </c>
      <c r="T2883" s="22">
        <v>3.2000000000000001E-2</v>
      </c>
      <c r="U2883" s="21">
        <v>45355</v>
      </c>
      <c r="W2883" s="20" t="s">
        <v>43</v>
      </c>
      <c r="X2883" s="16" t="s">
        <v>78</v>
      </c>
      <c r="Y2883" s="26" t="s">
        <v>2544</v>
      </c>
      <c r="Z2883" s="24" t="s">
        <v>32</v>
      </c>
      <c r="AA2883" s="24" t="s">
        <v>32</v>
      </c>
      <c r="AB2883" s="24" t="s">
        <v>32</v>
      </c>
      <c r="AC2883" s="24" t="s">
        <v>32</v>
      </c>
      <c r="AD2883" s="24" t="s">
        <v>32</v>
      </c>
      <c r="AE2883" s="24" t="s">
        <v>32</v>
      </c>
      <c r="AF2883" s="24" t="s">
        <v>32</v>
      </c>
      <c r="AG2883" s="24" t="s">
        <v>32</v>
      </c>
      <c r="AH2883" s="24" t="s">
        <v>32</v>
      </c>
    </row>
    <row r="2884" spans="1:35" ht="30" x14ac:dyDescent="0.25">
      <c r="A2884" s="17">
        <v>124051</v>
      </c>
      <c r="B2884" s="18">
        <v>2</v>
      </c>
      <c r="C2884" s="16" t="s">
        <v>73</v>
      </c>
      <c r="D2884" s="21">
        <v>42572</v>
      </c>
      <c r="E2884" s="16" t="s">
        <v>109</v>
      </c>
      <c r="F2884" s="21">
        <v>44106</v>
      </c>
      <c r="G2884" s="16" t="s">
        <v>75</v>
      </c>
      <c r="H2884" s="26" t="s">
        <v>244</v>
      </c>
      <c r="I2884" s="16" t="s">
        <v>159</v>
      </c>
      <c r="J2884" s="20" t="s">
        <v>148</v>
      </c>
      <c r="L2884" s="16" t="s">
        <v>149</v>
      </c>
      <c r="M2884" s="26" t="s">
        <v>15690</v>
      </c>
      <c r="N2884" s="26" t="s">
        <v>2784</v>
      </c>
      <c r="O2884" s="16" t="s">
        <v>119</v>
      </c>
      <c r="P2884" s="26" t="s">
        <v>152</v>
      </c>
      <c r="T2884" s="22">
        <v>0.1</v>
      </c>
      <c r="U2884" s="21">
        <v>45345</v>
      </c>
      <c r="W2884" s="20" t="s">
        <v>43</v>
      </c>
      <c r="X2884" s="16" t="s">
        <v>454</v>
      </c>
      <c r="Z2884" s="24" t="s">
        <v>32</v>
      </c>
      <c r="AA2884" s="24" t="s">
        <v>32</v>
      </c>
      <c r="AB2884" s="24" t="s">
        <v>32</v>
      </c>
      <c r="AC2884" s="24" t="s">
        <v>32</v>
      </c>
      <c r="AD2884" s="24" t="s">
        <v>32</v>
      </c>
      <c r="AE2884" s="24" t="s">
        <v>32</v>
      </c>
      <c r="AF2884" s="24" t="s">
        <v>32</v>
      </c>
      <c r="AG2884" s="24" t="s">
        <v>32</v>
      </c>
      <c r="AH2884" s="24" t="s">
        <v>32</v>
      </c>
    </row>
    <row r="2885" spans="1:35" x14ac:dyDescent="0.25">
      <c r="A2885" s="17">
        <v>124052</v>
      </c>
      <c r="B2885" s="18">
        <v>2</v>
      </c>
      <c r="C2885" s="16" t="s">
        <v>73</v>
      </c>
      <c r="D2885" s="21">
        <v>42572</v>
      </c>
      <c r="E2885" s="16" t="s">
        <v>109</v>
      </c>
      <c r="F2885" s="21">
        <v>44203</v>
      </c>
      <c r="G2885" s="16" t="s">
        <v>109</v>
      </c>
      <c r="H2885" s="26" t="s">
        <v>244</v>
      </c>
      <c r="I2885" s="16" t="s">
        <v>468</v>
      </c>
      <c r="J2885" s="20" t="s">
        <v>116</v>
      </c>
      <c r="L2885" s="16" t="s">
        <v>116</v>
      </c>
      <c r="M2885" s="26" t="s">
        <v>15689</v>
      </c>
      <c r="O2885" s="16" t="s">
        <v>53</v>
      </c>
      <c r="P2885" s="26" t="s">
        <v>40</v>
      </c>
      <c r="R2885" s="16" t="s">
        <v>41</v>
      </c>
      <c r="S2885" s="16" t="s">
        <v>42</v>
      </c>
      <c r="T2885" s="22">
        <v>4.2000000000000003E-2</v>
      </c>
      <c r="U2885" s="21">
        <v>44540</v>
      </c>
      <c r="W2885" s="20" t="s">
        <v>43</v>
      </c>
      <c r="X2885" s="16" t="s">
        <v>140</v>
      </c>
      <c r="Y2885" s="26" t="s">
        <v>15688</v>
      </c>
      <c r="Z2885" s="24" t="s">
        <v>32</v>
      </c>
      <c r="AA2885" s="24" t="s">
        <v>32</v>
      </c>
      <c r="AB2885" s="24" t="s">
        <v>32</v>
      </c>
      <c r="AC2885" s="24" t="s">
        <v>32</v>
      </c>
      <c r="AD2885" s="25">
        <v>212000</v>
      </c>
      <c r="AE2885" s="25">
        <v>511225</v>
      </c>
      <c r="AF2885" s="25">
        <v>0</v>
      </c>
      <c r="AG2885" s="25">
        <v>0</v>
      </c>
      <c r="AH2885" s="25">
        <v>723225</v>
      </c>
      <c r="AI2885" s="16" t="s">
        <v>15687</v>
      </c>
    </row>
    <row r="2886" spans="1:35" x14ac:dyDescent="0.25">
      <c r="A2886" s="17">
        <v>124053</v>
      </c>
      <c r="B2886" s="18">
        <v>2</v>
      </c>
      <c r="C2886" s="16" t="s">
        <v>73</v>
      </c>
      <c r="D2886" s="21">
        <v>42572</v>
      </c>
      <c r="E2886" s="16" t="s">
        <v>109</v>
      </c>
      <c r="F2886" s="21">
        <v>44257</v>
      </c>
      <c r="G2886" s="16" t="s">
        <v>125</v>
      </c>
      <c r="H2886" s="26" t="s">
        <v>244</v>
      </c>
      <c r="I2886" s="16" t="s">
        <v>1690</v>
      </c>
      <c r="J2886" s="20" t="s">
        <v>116</v>
      </c>
      <c r="L2886" s="16" t="s">
        <v>116</v>
      </c>
      <c r="M2886" s="26" t="s">
        <v>2615</v>
      </c>
      <c r="O2886" s="16" t="s">
        <v>53</v>
      </c>
      <c r="P2886" s="26" t="s">
        <v>40</v>
      </c>
      <c r="R2886" s="16" t="s">
        <v>41</v>
      </c>
      <c r="S2886" s="16" t="s">
        <v>42</v>
      </c>
      <c r="T2886" s="22">
        <v>3.2000000000000001E-2</v>
      </c>
      <c r="U2886" s="21">
        <v>44792</v>
      </c>
      <c r="W2886" s="20" t="s">
        <v>43</v>
      </c>
      <c r="X2886" s="16" t="s">
        <v>78</v>
      </c>
      <c r="Y2886" s="26" t="s">
        <v>2616</v>
      </c>
      <c r="Z2886" s="25">
        <v>155000</v>
      </c>
      <c r="AA2886" s="25">
        <v>590100</v>
      </c>
      <c r="AB2886" s="25">
        <v>0</v>
      </c>
      <c r="AC2886" s="25">
        <v>0</v>
      </c>
      <c r="AD2886" s="25">
        <v>320276.76</v>
      </c>
      <c r="AE2886" s="25">
        <v>590100</v>
      </c>
      <c r="AF2886" s="25">
        <v>0</v>
      </c>
      <c r="AG2886" s="25">
        <v>0</v>
      </c>
      <c r="AH2886" s="25">
        <v>910376.76</v>
      </c>
      <c r="AI2886" s="16" t="s">
        <v>2617</v>
      </c>
    </row>
    <row r="2887" spans="1:35" ht="30" x14ac:dyDescent="0.25">
      <c r="A2887" s="17">
        <v>124054</v>
      </c>
      <c r="B2887" s="18">
        <v>2</v>
      </c>
      <c r="C2887" s="16" t="s">
        <v>73</v>
      </c>
      <c r="D2887" s="21">
        <v>42572</v>
      </c>
      <c r="E2887" s="16" t="s">
        <v>109</v>
      </c>
      <c r="F2887" s="21">
        <v>43833</v>
      </c>
      <c r="G2887" s="16" t="s">
        <v>75</v>
      </c>
      <c r="H2887" s="26" t="s">
        <v>2618</v>
      </c>
      <c r="I2887" s="16" t="s">
        <v>159</v>
      </c>
      <c r="J2887" s="20" t="s">
        <v>148</v>
      </c>
      <c r="L2887" s="16" t="s">
        <v>149</v>
      </c>
      <c r="M2887" s="26" t="s">
        <v>2619</v>
      </c>
      <c r="N2887" s="26" t="s">
        <v>2620</v>
      </c>
      <c r="O2887" s="16" t="s">
        <v>119</v>
      </c>
      <c r="P2887" s="26" t="s">
        <v>100</v>
      </c>
      <c r="T2887" s="22">
        <v>53.2</v>
      </c>
      <c r="U2887" s="21">
        <v>44904</v>
      </c>
      <c r="W2887" s="20" t="s">
        <v>43</v>
      </c>
      <c r="X2887" s="16" t="s">
        <v>454</v>
      </c>
      <c r="Z2887" s="25">
        <v>400000</v>
      </c>
      <c r="AA2887" s="25">
        <v>0</v>
      </c>
      <c r="AB2887" s="25">
        <v>0</v>
      </c>
      <c r="AC2887" s="25">
        <v>0</v>
      </c>
      <c r="AD2887" s="25">
        <v>500000</v>
      </c>
      <c r="AE2887" s="25">
        <v>0</v>
      </c>
      <c r="AF2887" s="25">
        <v>0</v>
      </c>
      <c r="AG2887" s="25">
        <v>0</v>
      </c>
      <c r="AH2887" s="25">
        <v>500000</v>
      </c>
      <c r="AI2887" s="16" t="s">
        <v>2621</v>
      </c>
    </row>
    <row r="2888" spans="1:35" x14ac:dyDescent="0.25">
      <c r="A2888" s="17">
        <v>124057</v>
      </c>
      <c r="B2888" s="18">
        <v>2</v>
      </c>
      <c r="C2888" s="16" t="s">
        <v>47</v>
      </c>
      <c r="D2888" s="21">
        <v>42572</v>
      </c>
      <c r="E2888" s="16" t="s">
        <v>109</v>
      </c>
      <c r="F2888" s="21">
        <v>44284</v>
      </c>
      <c r="G2888" s="16" t="s">
        <v>33</v>
      </c>
      <c r="H2888" s="26" t="s">
        <v>264</v>
      </c>
      <c r="I2888" s="16" t="s">
        <v>2622</v>
      </c>
      <c r="K2888" s="16" t="s">
        <v>2623</v>
      </c>
      <c r="L2888" s="16" t="s">
        <v>37</v>
      </c>
      <c r="M2888" s="26" t="s">
        <v>2624</v>
      </c>
      <c r="O2888" s="16" t="s">
        <v>39</v>
      </c>
      <c r="P2888" s="26" t="s">
        <v>40</v>
      </c>
      <c r="R2888" s="16" t="s">
        <v>41</v>
      </c>
      <c r="S2888" s="16" t="s">
        <v>42</v>
      </c>
      <c r="T2888" s="22">
        <v>0.01</v>
      </c>
      <c r="W2888" s="20" t="s">
        <v>43</v>
      </c>
      <c r="X2888" s="16" t="s">
        <v>44</v>
      </c>
      <c r="Y2888" s="26" t="s">
        <v>2625</v>
      </c>
      <c r="Z2888" s="25">
        <v>0</v>
      </c>
      <c r="AA2888" s="25">
        <v>0</v>
      </c>
      <c r="AB2888" s="25">
        <v>528350.57999999996</v>
      </c>
      <c r="AC2888" s="25">
        <v>0</v>
      </c>
      <c r="AD2888" s="25">
        <v>0</v>
      </c>
      <c r="AE2888" s="25">
        <v>0</v>
      </c>
      <c r="AF2888" s="25">
        <v>528350.57999999996</v>
      </c>
      <c r="AG2888" s="25">
        <v>0</v>
      </c>
      <c r="AH2888" s="25">
        <v>528350.57999999996</v>
      </c>
      <c r="AI2888" s="16" t="s">
        <v>2626</v>
      </c>
    </row>
    <row r="2889" spans="1:35" x14ac:dyDescent="0.25">
      <c r="A2889" s="17">
        <v>124058</v>
      </c>
      <c r="B2889" s="18">
        <v>2</v>
      </c>
      <c r="C2889" s="16" t="s">
        <v>73</v>
      </c>
      <c r="D2889" s="21">
        <v>42572</v>
      </c>
      <c r="E2889" s="16" t="s">
        <v>109</v>
      </c>
      <c r="F2889" s="21">
        <v>44099</v>
      </c>
      <c r="G2889" s="16" t="s">
        <v>56</v>
      </c>
      <c r="H2889" s="26" t="s">
        <v>264</v>
      </c>
      <c r="K2889" s="16" t="s">
        <v>15686</v>
      </c>
      <c r="L2889" s="16" t="s">
        <v>37</v>
      </c>
      <c r="M2889" s="26" t="s">
        <v>15685</v>
      </c>
      <c r="O2889" s="16" t="s">
        <v>53</v>
      </c>
      <c r="P2889" s="26" t="s">
        <v>40</v>
      </c>
      <c r="R2889" s="16" t="s">
        <v>41</v>
      </c>
      <c r="S2889" s="16" t="s">
        <v>42</v>
      </c>
      <c r="T2889" s="22">
        <v>2.5000000000000001E-2</v>
      </c>
      <c r="W2889" s="20" t="s">
        <v>43</v>
      </c>
      <c r="X2889" s="16" t="s">
        <v>44</v>
      </c>
      <c r="Y2889" s="26" t="s">
        <v>15684</v>
      </c>
      <c r="Z2889" s="24" t="s">
        <v>32</v>
      </c>
      <c r="AA2889" s="24" t="s">
        <v>32</v>
      </c>
      <c r="AB2889" s="24" t="s">
        <v>32</v>
      </c>
      <c r="AC2889" s="24" t="s">
        <v>32</v>
      </c>
      <c r="AD2889" s="24" t="s">
        <v>32</v>
      </c>
      <c r="AE2889" s="24" t="s">
        <v>32</v>
      </c>
      <c r="AF2889" s="24" t="s">
        <v>32</v>
      </c>
      <c r="AG2889" s="24" t="s">
        <v>32</v>
      </c>
      <c r="AH2889" s="24" t="s">
        <v>32</v>
      </c>
    </row>
    <row r="2890" spans="1:35" x14ac:dyDescent="0.25">
      <c r="A2890" s="17">
        <v>124059</v>
      </c>
      <c r="B2890" s="18">
        <v>2</v>
      </c>
      <c r="C2890" s="16" t="s">
        <v>73</v>
      </c>
      <c r="D2890" s="21">
        <v>42572</v>
      </c>
      <c r="E2890" s="16" t="s">
        <v>109</v>
      </c>
      <c r="F2890" s="21">
        <v>44099</v>
      </c>
      <c r="G2890" s="16" t="s">
        <v>56</v>
      </c>
      <c r="H2890" s="26" t="s">
        <v>264</v>
      </c>
      <c r="I2890" s="16" t="s">
        <v>15683</v>
      </c>
      <c r="K2890" s="16" t="s">
        <v>15682</v>
      </c>
      <c r="L2890" s="16" t="s">
        <v>37</v>
      </c>
      <c r="M2890" s="26" t="s">
        <v>15681</v>
      </c>
      <c r="O2890" s="16" t="s">
        <v>53</v>
      </c>
      <c r="P2890" s="26" t="s">
        <v>40</v>
      </c>
      <c r="R2890" s="16" t="s">
        <v>41</v>
      </c>
      <c r="S2890" s="16" t="s">
        <v>42</v>
      </c>
      <c r="T2890" s="22">
        <v>2.5000000000000001E-2</v>
      </c>
      <c r="W2890" s="20" t="s">
        <v>43</v>
      </c>
      <c r="X2890" s="16" t="s">
        <v>44</v>
      </c>
      <c r="Y2890" s="26" t="s">
        <v>15680</v>
      </c>
      <c r="Z2890" s="24" t="s">
        <v>32</v>
      </c>
      <c r="AA2890" s="24" t="s">
        <v>32</v>
      </c>
      <c r="AB2890" s="24" t="s">
        <v>32</v>
      </c>
      <c r="AC2890" s="24" t="s">
        <v>32</v>
      </c>
      <c r="AD2890" s="24" t="s">
        <v>32</v>
      </c>
      <c r="AE2890" s="24" t="s">
        <v>32</v>
      </c>
      <c r="AF2890" s="24" t="s">
        <v>32</v>
      </c>
      <c r="AG2890" s="24" t="s">
        <v>32</v>
      </c>
      <c r="AH2890" s="24" t="s">
        <v>32</v>
      </c>
    </row>
    <row r="2891" spans="1:35" x14ac:dyDescent="0.25">
      <c r="A2891" s="17">
        <v>124061</v>
      </c>
      <c r="B2891" s="18">
        <v>2</v>
      </c>
      <c r="C2891" s="16" t="s">
        <v>73</v>
      </c>
      <c r="D2891" s="21">
        <v>42572</v>
      </c>
      <c r="E2891" s="16" t="s">
        <v>109</v>
      </c>
      <c r="F2891" s="21">
        <v>44074</v>
      </c>
      <c r="G2891" s="16" t="s">
        <v>2596</v>
      </c>
      <c r="H2891" s="26" t="s">
        <v>264</v>
      </c>
      <c r="I2891" s="16" t="s">
        <v>3394</v>
      </c>
      <c r="J2891" s="20" t="s">
        <v>116</v>
      </c>
      <c r="L2891" s="16" t="s">
        <v>116</v>
      </c>
      <c r="M2891" s="26" t="s">
        <v>15679</v>
      </c>
      <c r="O2891" s="16" t="s">
        <v>53</v>
      </c>
      <c r="P2891" s="26" t="s">
        <v>40</v>
      </c>
      <c r="R2891" s="16" t="s">
        <v>41</v>
      </c>
      <c r="S2891" s="16" t="s">
        <v>42</v>
      </c>
      <c r="T2891" s="22">
        <v>7.4999999999999997E-2</v>
      </c>
      <c r="U2891" s="21">
        <v>45058</v>
      </c>
      <c r="W2891" s="20" t="s">
        <v>43</v>
      </c>
      <c r="X2891" s="16" t="s">
        <v>78</v>
      </c>
      <c r="Y2891" s="26" t="s">
        <v>15678</v>
      </c>
      <c r="Z2891" s="24" t="s">
        <v>32</v>
      </c>
      <c r="AA2891" s="24" t="s">
        <v>32</v>
      </c>
      <c r="AB2891" s="24" t="s">
        <v>32</v>
      </c>
      <c r="AC2891" s="24" t="s">
        <v>32</v>
      </c>
      <c r="AD2891" s="25">
        <v>263000</v>
      </c>
      <c r="AE2891" s="25">
        <v>0</v>
      </c>
      <c r="AF2891" s="25">
        <v>0</v>
      </c>
      <c r="AG2891" s="25">
        <v>0</v>
      </c>
      <c r="AH2891" s="25">
        <v>263000</v>
      </c>
      <c r="AI2891" s="16" t="s">
        <v>15677</v>
      </c>
    </row>
    <row r="2892" spans="1:35" x14ac:dyDescent="0.25">
      <c r="A2892" s="17">
        <v>124063</v>
      </c>
      <c r="B2892" s="18">
        <v>2</v>
      </c>
      <c r="C2892" s="16" t="s">
        <v>73</v>
      </c>
      <c r="D2892" s="21">
        <v>42572</v>
      </c>
      <c r="E2892" s="16" t="s">
        <v>109</v>
      </c>
      <c r="F2892" s="21">
        <v>44342</v>
      </c>
      <c r="G2892" s="16" t="s">
        <v>2571</v>
      </c>
      <c r="H2892" s="26" t="s">
        <v>267</v>
      </c>
      <c r="I2892" s="16" t="s">
        <v>2627</v>
      </c>
      <c r="K2892" s="16" t="s">
        <v>2628</v>
      </c>
      <c r="L2892" s="16" t="s">
        <v>37</v>
      </c>
      <c r="M2892" s="26" t="s">
        <v>2629</v>
      </c>
      <c r="O2892" s="16" t="s">
        <v>53</v>
      </c>
      <c r="P2892" s="26" t="s">
        <v>40</v>
      </c>
      <c r="R2892" s="16" t="s">
        <v>41</v>
      </c>
      <c r="S2892" s="16" t="s">
        <v>42</v>
      </c>
      <c r="T2892" s="22">
        <v>0.04</v>
      </c>
      <c r="U2892" s="21">
        <v>44904</v>
      </c>
      <c r="W2892" s="20" t="s">
        <v>43</v>
      </c>
      <c r="X2892" s="16" t="s">
        <v>44</v>
      </c>
      <c r="Y2892" s="26" t="s">
        <v>2630</v>
      </c>
      <c r="Z2892" s="25">
        <v>2236.33</v>
      </c>
      <c r="AA2892" s="25">
        <v>72350</v>
      </c>
      <c r="AB2892" s="25">
        <v>0</v>
      </c>
      <c r="AC2892" s="25">
        <v>0</v>
      </c>
      <c r="AD2892" s="25">
        <v>183840.28</v>
      </c>
      <c r="AE2892" s="25">
        <v>72350</v>
      </c>
      <c r="AF2892" s="25">
        <v>0</v>
      </c>
      <c r="AG2892" s="25">
        <v>0</v>
      </c>
      <c r="AH2892" s="25">
        <v>256190.28</v>
      </c>
      <c r="AI2892" s="16" t="s">
        <v>2631</v>
      </c>
    </row>
    <row r="2893" spans="1:35" x14ac:dyDescent="0.25">
      <c r="A2893" s="17">
        <v>124065</v>
      </c>
      <c r="B2893" s="18">
        <v>2</v>
      </c>
      <c r="C2893" s="16" t="s">
        <v>73</v>
      </c>
      <c r="D2893" s="21">
        <v>42572</v>
      </c>
      <c r="E2893" s="16" t="s">
        <v>109</v>
      </c>
      <c r="F2893" s="21">
        <v>44340</v>
      </c>
      <c r="G2893" s="16" t="s">
        <v>142</v>
      </c>
      <c r="H2893" s="26" t="s">
        <v>286</v>
      </c>
      <c r="I2893" s="16" t="s">
        <v>155</v>
      </c>
      <c r="J2893" s="20" t="s">
        <v>148</v>
      </c>
      <c r="L2893" s="16" t="s">
        <v>149</v>
      </c>
      <c r="M2893" s="26" t="s">
        <v>2632</v>
      </c>
      <c r="O2893" s="16" t="s">
        <v>53</v>
      </c>
      <c r="P2893" s="26" t="s">
        <v>40</v>
      </c>
      <c r="R2893" s="16" t="s">
        <v>41</v>
      </c>
      <c r="S2893" s="16" t="s">
        <v>42</v>
      </c>
      <c r="T2893" s="22">
        <v>0</v>
      </c>
      <c r="U2893" s="21">
        <v>45372</v>
      </c>
      <c r="W2893" s="20" t="s">
        <v>43</v>
      </c>
      <c r="X2893" s="16" t="s">
        <v>454</v>
      </c>
      <c r="Y2893" s="26" t="s">
        <v>2633</v>
      </c>
      <c r="Z2893" s="25">
        <v>29000</v>
      </c>
      <c r="AA2893" s="25">
        <v>0</v>
      </c>
      <c r="AB2893" s="25">
        <v>0</v>
      </c>
      <c r="AC2893" s="25">
        <v>0</v>
      </c>
      <c r="AD2893" s="25">
        <v>29000</v>
      </c>
      <c r="AE2893" s="25">
        <v>0</v>
      </c>
      <c r="AF2893" s="25">
        <v>0</v>
      </c>
      <c r="AG2893" s="25">
        <v>0</v>
      </c>
      <c r="AH2893" s="25">
        <v>29000</v>
      </c>
    </row>
    <row r="2894" spans="1:35" x14ac:dyDescent="0.25">
      <c r="A2894" s="17">
        <v>124066</v>
      </c>
      <c r="B2894" s="18">
        <v>2</v>
      </c>
      <c r="C2894" s="16" t="s">
        <v>73</v>
      </c>
      <c r="D2894" s="21">
        <v>42573</v>
      </c>
      <c r="E2894" s="16" t="s">
        <v>109</v>
      </c>
      <c r="F2894" s="21">
        <v>44340</v>
      </c>
      <c r="G2894" s="16" t="s">
        <v>142</v>
      </c>
      <c r="H2894" s="26" t="s">
        <v>286</v>
      </c>
      <c r="I2894" s="16" t="s">
        <v>155</v>
      </c>
      <c r="J2894" s="20" t="s">
        <v>148</v>
      </c>
      <c r="L2894" s="16" t="s">
        <v>149</v>
      </c>
      <c r="M2894" s="26" t="s">
        <v>2634</v>
      </c>
      <c r="O2894" s="16" t="s">
        <v>53</v>
      </c>
      <c r="P2894" s="26" t="s">
        <v>40</v>
      </c>
      <c r="R2894" s="16" t="s">
        <v>41</v>
      </c>
      <c r="S2894" s="16" t="s">
        <v>42</v>
      </c>
      <c r="T2894" s="22">
        <v>0.04</v>
      </c>
      <c r="U2894" s="21">
        <v>45372</v>
      </c>
      <c r="W2894" s="20" t="s">
        <v>43</v>
      </c>
      <c r="X2894" s="16" t="s">
        <v>454</v>
      </c>
      <c r="Y2894" s="26" t="s">
        <v>2635</v>
      </c>
      <c r="Z2894" s="25">
        <v>29000</v>
      </c>
      <c r="AA2894" s="25">
        <v>0</v>
      </c>
      <c r="AB2894" s="25">
        <v>0</v>
      </c>
      <c r="AC2894" s="25">
        <v>0</v>
      </c>
      <c r="AD2894" s="25">
        <v>29000</v>
      </c>
      <c r="AE2894" s="25">
        <v>0</v>
      </c>
      <c r="AF2894" s="25">
        <v>0</v>
      </c>
      <c r="AG2894" s="25">
        <v>0</v>
      </c>
      <c r="AH2894" s="25">
        <v>29000</v>
      </c>
    </row>
    <row r="2895" spans="1:35" x14ac:dyDescent="0.25">
      <c r="A2895" s="17">
        <v>124067</v>
      </c>
      <c r="B2895" s="18">
        <v>2</v>
      </c>
      <c r="C2895" s="16" t="s">
        <v>73</v>
      </c>
      <c r="D2895" s="21">
        <v>42573</v>
      </c>
      <c r="E2895" s="16" t="s">
        <v>109</v>
      </c>
      <c r="F2895" s="21">
        <v>44340</v>
      </c>
      <c r="G2895" s="16" t="s">
        <v>142</v>
      </c>
      <c r="H2895" s="26" t="s">
        <v>286</v>
      </c>
      <c r="I2895" s="16" t="s">
        <v>155</v>
      </c>
      <c r="J2895" s="20" t="s">
        <v>148</v>
      </c>
      <c r="L2895" s="16" t="s">
        <v>149</v>
      </c>
      <c r="M2895" s="26" t="s">
        <v>2636</v>
      </c>
      <c r="O2895" s="16" t="s">
        <v>53</v>
      </c>
      <c r="P2895" s="26" t="s">
        <v>40</v>
      </c>
      <c r="R2895" s="16" t="s">
        <v>41</v>
      </c>
      <c r="S2895" s="16" t="s">
        <v>42</v>
      </c>
      <c r="T2895" s="22">
        <v>0</v>
      </c>
      <c r="U2895" s="21">
        <v>45393</v>
      </c>
      <c r="W2895" s="20" t="s">
        <v>43</v>
      </c>
      <c r="X2895" s="16" t="s">
        <v>454</v>
      </c>
      <c r="Y2895" s="26" t="s">
        <v>2637</v>
      </c>
      <c r="Z2895" s="25">
        <v>24000</v>
      </c>
      <c r="AA2895" s="25">
        <v>0</v>
      </c>
      <c r="AB2895" s="25">
        <v>0</v>
      </c>
      <c r="AC2895" s="25">
        <v>0</v>
      </c>
      <c r="AD2895" s="25">
        <v>24000</v>
      </c>
      <c r="AE2895" s="25">
        <v>0</v>
      </c>
      <c r="AF2895" s="25">
        <v>0</v>
      </c>
      <c r="AG2895" s="25">
        <v>0</v>
      </c>
      <c r="AH2895" s="25">
        <v>24000</v>
      </c>
    </row>
    <row r="2896" spans="1:35" ht="30" x14ac:dyDescent="0.25">
      <c r="A2896" s="17">
        <v>124069</v>
      </c>
      <c r="B2896" s="18">
        <v>2</v>
      </c>
      <c r="C2896" s="16" t="s">
        <v>31</v>
      </c>
      <c r="D2896" s="21">
        <v>42573</v>
      </c>
      <c r="E2896" s="16" t="s">
        <v>109</v>
      </c>
      <c r="F2896" s="21">
        <v>44060</v>
      </c>
      <c r="G2896" s="16" t="s">
        <v>108</v>
      </c>
      <c r="H2896" s="26" t="s">
        <v>286</v>
      </c>
      <c r="I2896" s="16" t="s">
        <v>155</v>
      </c>
      <c r="J2896" s="20" t="s">
        <v>148</v>
      </c>
      <c r="L2896" s="16" t="s">
        <v>149</v>
      </c>
      <c r="M2896" s="26" t="s">
        <v>2638</v>
      </c>
      <c r="N2896" s="26" t="s">
        <v>2639</v>
      </c>
      <c r="O2896" s="16" t="s">
        <v>53</v>
      </c>
      <c r="P2896" s="26" t="s">
        <v>40</v>
      </c>
      <c r="R2896" s="16" t="s">
        <v>41</v>
      </c>
      <c r="S2896" s="16" t="s">
        <v>42</v>
      </c>
      <c r="T2896" s="22">
        <v>3.5000000000000003E-2</v>
      </c>
      <c r="U2896" s="21">
        <v>43861</v>
      </c>
      <c r="W2896" s="20" t="s">
        <v>43</v>
      </c>
      <c r="X2896" s="16" t="s">
        <v>454</v>
      </c>
      <c r="Y2896" s="26" t="s">
        <v>2640</v>
      </c>
      <c r="Z2896" s="25">
        <v>240000</v>
      </c>
      <c r="AA2896" s="25">
        <v>0</v>
      </c>
      <c r="AB2896" s="25">
        <v>8708862</v>
      </c>
      <c r="AC2896" s="25">
        <v>0</v>
      </c>
      <c r="AD2896" s="25">
        <v>2660747</v>
      </c>
      <c r="AE2896" s="25">
        <v>1200000</v>
      </c>
      <c r="AF2896" s="25">
        <v>36208862</v>
      </c>
      <c r="AG2896" s="25">
        <v>0</v>
      </c>
      <c r="AH2896" s="25">
        <v>40069609</v>
      </c>
      <c r="AI2896" s="16" t="s">
        <v>2641</v>
      </c>
    </row>
    <row r="2897" spans="1:35" x14ac:dyDescent="0.25">
      <c r="A2897" s="17">
        <v>124070</v>
      </c>
      <c r="B2897" s="18">
        <v>2</v>
      </c>
      <c r="C2897" s="16" t="s">
        <v>73</v>
      </c>
      <c r="D2897" s="21">
        <v>42573</v>
      </c>
      <c r="E2897" s="16" t="s">
        <v>109</v>
      </c>
      <c r="F2897" s="21">
        <v>44340</v>
      </c>
      <c r="G2897" s="16" t="s">
        <v>142</v>
      </c>
      <c r="H2897" s="26" t="s">
        <v>286</v>
      </c>
      <c r="I2897" s="16" t="s">
        <v>155</v>
      </c>
      <c r="J2897" s="20" t="s">
        <v>148</v>
      </c>
      <c r="L2897" s="16" t="s">
        <v>149</v>
      </c>
      <c r="M2897" s="26" t="s">
        <v>2642</v>
      </c>
      <c r="O2897" s="16" t="s">
        <v>53</v>
      </c>
      <c r="P2897" s="26" t="s">
        <v>40</v>
      </c>
      <c r="R2897" s="16" t="s">
        <v>41</v>
      </c>
      <c r="S2897" s="16" t="s">
        <v>42</v>
      </c>
      <c r="T2897" s="22">
        <v>2.5000000000000001E-2</v>
      </c>
      <c r="U2897" s="21">
        <v>45344</v>
      </c>
      <c r="W2897" s="20" t="s">
        <v>43</v>
      </c>
      <c r="X2897" s="16" t="s">
        <v>454</v>
      </c>
      <c r="Y2897" s="26" t="s">
        <v>2643</v>
      </c>
      <c r="Z2897" s="25">
        <v>24000</v>
      </c>
      <c r="AA2897" s="25">
        <v>0</v>
      </c>
      <c r="AB2897" s="25">
        <v>0</v>
      </c>
      <c r="AC2897" s="25">
        <v>0</v>
      </c>
      <c r="AD2897" s="25">
        <v>24000</v>
      </c>
      <c r="AE2897" s="25">
        <v>0</v>
      </c>
      <c r="AF2897" s="25">
        <v>0</v>
      </c>
      <c r="AG2897" s="25">
        <v>0</v>
      </c>
      <c r="AH2897" s="25">
        <v>24000</v>
      </c>
    </row>
    <row r="2898" spans="1:35" x14ac:dyDescent="0.25">
      <c r="A2898" s="17">
        <v>124071</v>
      </c>
      <c r="B2898" s="18">
        <v>2</v>
      </c>
      <c r="C2898" s="16" t="s">
        <v>73</v>
      </c>
      <c r="D2898" s="21">
        <v>42573</v>
      </c>
      <c r="E2898" s="16" t="s">
        <v>109</v>
      </c>
      <c r="F2898" s="21">
        <v>44328</v>
      </c>
      <c r="G2898" s="16" t="s">
        <v>3425</v>
      </c>
      <c r="H2898" s="26" t="s">
        <v>286</v>
      </c>
      <c r="I2898" s="16" t="s">
        <v>155</v>
      </c>
      <c r="J2898" s="20" t="s">
        <v>148</v>
      </c>
      <c r="L2898" s="16" t="s">
        <v>149</v>
      </c>
      <c r="M2898" s="26" t="s">
        <v>15676</v>
      </c>
      <c r="O2898" s="16" t="s">
        <v>53</v>
      </c>
      <c r="P2898" s="26" t="s">
        <v>40</v>
      </c>
      <c r="R2898" s="16" t="s">
        <v>41</v>
      </c>
      <c r="S2898" s="16" t="s">
        <v>42</v>
      </c>
      <c r="T2898" s="22">
        <v>2.5000000000000001E-2</v>
      </c>
      <c r="U2898" s="21">
        <v>45296</v>
      </c>
      <c r="W2898" s="20" t="s">
        <v>43</v>
      </c>
      <c r="X2898" s="16" t="s">
        <v>454</v>
      </c>
      <c r="Y2898" s="26" t="s">
        <v>15675</v>
      </c>
      <c r="Z2898" s="24" t="s">
        <v>32</v>
      </c>
      <c r="AA2898" s="24" t="s">
        <v>32</v>
      </c>
      <c r="AB2898" s="24" t="s">
        <v>32</v>
      </c>
      <c r="AC2898" s="24" t="s">
        <v>32</v>
      </c>
      <c r="AD2898" s="25">
        <v>259350</v>
      </c>
      <c r="AE2898" s="25">
        <v>0</v>
      </c>
      <c r="AF2898" s="25">
        <v>0</v>
      </c>
      <c r="AG2898" s="25">
        <v>0</v>
      </c>
      <c r="AH2898" s="25">
        <v>259350</v>
      </c>
      <c r="AI2898" s="16" t="s">
        <v>15674</v>
      </c>
    </row>
    <row r="2899" spans="1:35" ht="30" x14ac:dyDescent="0.25">
      <c r="A2899" s="17">
        <v>124072</v>
      </c>
      <c r="B2899" s="18">
        <v>2</v>
      </c>
      <c r="C2899" s="16" t="s">
        <v>73</v>
      </c>
      <c r="D2899" s="21">
        <v>42573</v>
      </c>
      <c r="E2899" s="16" t="s">
        <v>109</v>
      </c>
      <c r="F2899" s="21">
        <v>43955</v>
      </c>
      <c r="G2899" s="16" t="s">
        <v>75</v>
      </c>
      <c r="H2899" s="26" t="s">
        <v>286</v>
      </c>
      <c r="I2899" s="16" t="s">
        <v>155</v>
      </c>
      <c r="J2899" s="20" t="s">
        <v>148</v>
      </c>
      <c r="L2899" s="16" t="s">
        <v>149</v>
      </c>
      <c r="M2899" s="26" t="s">
        <v>15673</v>
      </c>
      <c r="N2899" s="26" t="s">
        <v>15672</v>
      </c>
      <c r="O2899" s="16" t="s">
        <v>119</v>
      </c>
      <c r="P2899" s="26" t="s">
        <v>582</v>
      </c>
      <c r="T2899" s="22">
        <v>10.029999999999999</v>
      </c>
      <c r="U2899" s="21">
        <v>44841</v>
      </c>
      <c r="W2899" s="20" t="s">
        <v>43</v>
      </c>
      <c r="X2899" s="16" t="s">
        <v>454</v>
      </c>
      <c r="Z2899" s="24" t="s">
        <v>32</v>
      </c>
      <c r="AA2899" s="24" t="s">
        <v>32</v>
      </c>
      <c r="AB2899" s="24" t="s">
        <v>32</v>
      </c>
      <c r="AC2899" s="24" t="s">
        <v>32</v>
      </c>
      <c r="AD2899" s="25">
        <v>5540800</v>
      </c>
      <c r="AE2899" s="25">
        <v>0</v>
      </c>
      <c r="AF2899" s="25">
        <v>0</v>
      </c>
      <c r="AG2899" s="25">
        <v>0</v>
      </c>
      <c r="AH2899" s="25">
        <v>5540800</v>
      </c>
      <c r="AI2899" s="16" t="s">
        <v>15671</v>
      </c>
    </row>
    <row r="2900" spans="1:35" x14ac:dyDescent="0.25">
      <c r="A2900" s="17">
        <v>124072.01</v>
      </c>
      <c r="B2900" s="18">
        <v>2</v>
      </c>
      <c r="C2900" s="16" t="s">
        <v>73</v>
      </c>
      <c r="D2900" s="21">
        <v>43339</v>
      </c>
      <c r="E2900" s="16" t="s">
        <v>109</v>
      </c>
      <c r="F2900" s="21">
        <v>43955</v>
      </c>
      <c r="G2900" s="16" t="s">
        <v>529</v>
      </c>
      <c r="H2900" s="26" t="s">
        <v>286</v>
      </c>
      <c r="I2900" s="16" t="s">
        <v>155</v>
      </c>
      <c r="J2900" s="20" t="s">
        <v>148</v>
      </c>
      <c r="L2900" s="16" t="s">
        <v>149</v>
      </c>
      <c r="M2900" s="26" t="s">
        <v>15670</v>
      </c>
      <c r="N2900" s="26" t="s">
        <v>15669</v>
      </c>
      <c r="O2900" s="16" t="s">
        <v>119</v>
      </c>
      <c r="P2900" s="26" t="s">
        <v>168</v>
      </c>
      <c r="R2900" s="16" t="s">
        <v>139</v>
      </c>
      <c r="S2900" s="16" t="s">
        <v>42</v>
      </c>
      <c r="T2900" s="22">
        <v>2.4700000000000002</v>
      </c>
      <c r="U2900" s="21">
        <v>45344</v>
      </c>
      <c r="W2900" s="20" t="s">
        <v>43</v>
      </c>
      <c r="X2900" s="16" t="s">
        <v>454</v>
      </c>
      <c r="Z2900" s="24" t="s">
        <v>32</v>
      </c>
      <c r="AA2900" s="24" t="s">
        <v>32</v>
      </c>
      <c r="AB2900" s="24" t="s">
        <v>32</v>
      </c>
      <c r="AC2900" s="24" t="s">
        <v>32</v>
      </c>
      <c r="AD2900" s="24" t="s">
        <v>32</v>
      </c>
      <c r="AE2900" s="24" t="s">
        <v>32</v>
      </c>
      <c r="AF2900" s="24" t="s">
        <v>32</v>
      </c>
      <c r="AG2900" s="24" t="s">
        <v>32</v>
      </c>
      <c r="AH2900" s="24" t="s">
        <v>32</v>
      </c>
    </row>
    <row r="2901" spans="1:35" x14ac:dyDescent="0.25">
      <c r="A2901" s="17">
        <v>124072.02</v>
      </c>
      <c r="B2901" s="18">
        <v>2</v>
      </c>
      <c r="C2901" s="16" t="s">
        <v>73</v>
      </c>
      <c r="D2901" s="21">
        <v>43339</v>
      </c>
      <c r="E2901" s="16" t="s">
        <v>109</v>
      </c>
      <c r="F2901" s="21">
        <v>44106</v>
      </c>
      <c r="G2901" s="16" t="s">
        <v>75</v>
      </c>
      <c r="H2901" s="26" t="s">
        <v>286</v>
      </c>
      <c r="I2901" s="16" t="s">
        <v>155</v>
      </c>
      <c r="J2901" s="20" t="s">
        <v>148</v>
      </c>
      <c r="L2901" s="16" t="s">
        <v>149</v>
      </c>
      <c r="M2901" s="26" t="s">
        <v>15668</v>
      </c>
      <c r="N2901" s="26" t="s">
        <v>15666</v>
      </c>
      <c r="O2901" s="16" t="s">
        <v>119</v>
      </c>
      <c r="P2901" s="26" t="s">
        <v>168</v>
      </c>
      <c r="R2901" s="16" t="s">
        <v>139</v>
      </c>
      <c r="S2901" s="16" t="s">
        <v>42</v>
      </c>
      <c r="T2901" s="22">
        <v>4.7300000000000004</v>
      </c>
      <c r="U2901" s="21">
        <v>45212</v>
      </c>
      <c r="W2901" s="20" t="s">
        <v>43</v>
      </c>
      <c r="X2901" s="16" t="s">
        <v>454</v>
      </c>
      <c r="Z2901" s="24" t="s">
        <v>32</v>
      </c>
      <c r="AA2901" s="24" t="s">
        <v>32</v>
      </c>
      <c r="AB2901" s="24" t="s">
        <v>32</v>
      </c>
      <c r="AC2901" s="24" t="s">
        <v>32</v>
      </c>
      <c r="AD2901" s="24" t="s">
        <v>32</v>
      </c>
      <c r="AE2901" s="24" t="s">
        <v>32</v>
      </c>
      <c r="AF2901" s="24" t="s">
        <v>32</v>
      </c>
      <c r="AG2901" s="24" t="s">
        <v>32</v>
      </c>
      <c r="AH2901" s="24" t="s">
        <v>32</v>
      </c>
    </row>
    <row r="2902" spans="1:35" x14ac:dyDescent="0.25">
      <c r="A2902" s="17">
        <v>124072.03</v>
      </c>
      <c r="B2902" s="18">
        <v>2</v>
      </c>
      <c r="C2902" s="16" t="s">
        <v>73</v>
      </c>
      <c r="D2902" s="21">
        <v>43339</v>
      </c>
      <c r="E2902" s="16" t="s">
        <v>109</v>
      </c>
      <c r="F2902" s="21">
        <v>44106</v>
      </c>
      <c r="G2902" s="16" t="s">
        <v>75</v>
      </c>
      <c r="H2902" s="26" t="s">
        <v>286</v>
      </c>
      <c r="I2902" s="16" t="s">
        <v>155</v>
      </c>
      <c r="J2902" s="20" t="s">
        <v>148</v>
      </c>
      <c r="L2902" s="16" t="s">
        <v>149</v>
      </c>
      <c r="M2902" s="26" t="s">
        <v>15667</v>
      </c>
      <c r="N2902" s="26" t="s">
        <v>15666</v>
      </c>
      <c r="O2902" s="16" t="s">
        <v>119</v>
      </c>
      <c r="P2902" s="26" t="s">
        <v>168</v>
      </c>
      <c r="R2902" s="16" t="s">
        <v>139</v>
      </c>
      <c r="S2902" s="16" t="s">
        <v>42</v>
      </c>
      <c r="T2902" s="22">
        <v>2.6</v>
      </c>
      <c r="U2902" s="21">
        <v>45285</v>
      </c>
      <c r="W2902" s="20" t="s">
        <v>43</v>
      </c>
      <c r="X2902" s="16" t="s">
        <v>454</v>
      </c>
      <c r="Z2902" s="24" t="s">
        <v>32</v>
      </c>
      <c r="AA2902" s="24" t="s">
        <v>32</v>
      </c>
      <c r="AB2902" s="24" t="s">
        <v>32</v>
      </c>
      <c r="AC2902" s="24" t="s">
        <v>32</v>
      </c>
      <c r="AD2902" s="24" t="s">
        <v>32</v>
      </c>
      <c r="AE2902" s="24" t="s">
        <v>32</v>
      </c>
      <c r="AF2902" s="24" t="s">
        <v>32</v>
      </c>
      <c r="AG2902" s="24" t="s">
        <v>32</v>
      </c>
      <c r="AH2902" s="24" t="s">
        <v>32</v>
      </c>
    </row>
    <row r="2903" spans="1:35" x14ac:dyDescent="0.25">
      <c r="A2903" s="17">
        <v>124075</v>
      </c>
      <c r="B2903" s="18">
        <v>2</v>
      </c>
      <c r="C2903" s="16" t="s">
        <v>73</v>
      </c>
      <c r="D2903" s="21">
        <v>42573</v>
      </c>
      <c r="E2903" s="16" t="s">
        <v>109</v>
      </c>
      <c r="F2903" s="21">
        <v>44340</v>
      </c>
      <c r="G2903" s="16" t="s">
        <v>142</v>
      </c>
      <c r="H2903" s="26" t="s">
        <v>286</v>
      </c>
      <c r="I2903" s="16" t="s">
        <v>2644</v>
      </c>
      <c r="J2903" s="20" t="s">
        <v>116</v>
      </c>
      <c r="L2903" s="16" t="s">
        <v>116</v>
      </c>
      <c r="M2903" s="26" t="s">
        <v>2645</v>
      </c>
      <c r="O2903" s="16" t="s">
        <v>53</v>
      </c>
      <c r="P2903" s="26" t="s">
        <v>40</v>
      </c>
      <c r="R2903" s="16" t="s">
        <v>41</v>
      </c>
      <c r="S2903" s="16" t="s">
        <v>42</v>
      </c>
      <c r="T2903" s="22">
        <v>8.5000000000000006E-2</v>
      </c>
      <c r="U2903" s="21">
        <v>45268</v>
      </c>
      <c r="W2903" s="20" t="s">
        <v>43</v>
      </c>
      <c r="X2903" s="16" t="s">
        <v>140</v>
      </c>
      <c r="Y2903" s="26" t="s">
        <v>2646</v>
      </c>
      <c r="Z2903" s="25">
        <v>84000</v>
      </c>
      <c r="AA2903" s="25">
        <v>0</v>
      </c>
      <c r="AB2903" s="25">
        <v>0</v>
      </c>
      <c r="AC2903" s="25">
        <v>0</v>
      </c>
      <c r="AD2903" s="25">
        <v>84000</v>
      </c>
      <c r="AE2903" s="25">
        <v>0</v>
      </c>
      <c r="AF2903" s="25">
        <v>0</v>
      </c>
      <c r="AG2903" s="25">
        <v>0</v>
      </c>
      <c r="AH2903" s="25">
        <v>84000</v>
      </c>
    </row>
    <row r="2904" spans="1:35" x14ac:dyDescent="0.25">
      <c r="A2904" s="17">
        <v>124076</v>
      </c>
      <c r="B2904" s="18">
        <v>2</v>
      </c>
      <c r="C2904" s="16" t="s">
        <v>73</v>
      </c>
      <c r="D2904" s="21">
        <v>42573</v>
      </c>
      <c r="E2904" s="16" t="s">
        <v>109</v>
      </c>
      <c r="F2904" s="21">
        <v>44280</v>
      </c>
      <c r="G2904" s="16" t="s">
        <v>514</v>
      </c>
      <c r="H2904" s="26" t="s">
        <v>286</v>
      </c>
      <c r="I2904" s="16" t="s">
        <v>680</v>
      </c>
      <c r="J2904" s="20" t="s">
        <v>116</v>
      </c>
      <c r="L2904" s="16" t="s">
        <v>116</v>
      </c>
      <c r="M2904" s="26" t="s">
        <v>2647</v>
      </c>
      <c r="O2904" s="16" t="s">
        <v>53</v>
      </c>
      <c r="P2904" s="26" t="s">
        <v>40</v>
      </c>
      <c r="R2904" s="16" t="s">
        <v>41</v>
      </c>
      <c r="S2904" s="16" t="s">
        <v>42</v>
      </c>
      <c r="T2904" s="22">
        <v>2.5000000000000001E-2</v>
      </c>
      <c r="U2904" s="21">
        <v>44960</v>
      </c>
      <c r="W2904" s="20" t="s">
        <v>43</v>
      </c>
      <c r="X2904" s="16" t="s">
        <v>78</v>
      </c>
      <c r="Y2904" s="26" t="s">
        <v>2648</v>
      </c>
      <c r="Z2904" s="25">
        <v>603000</v>
      </c>
      <c r="AA2904" s="25">
        <v>0</v>
      </c>
      <c r="AB2904" s="25">
        <v>0</v>
      </c>
      <c r="AC2904" s="25">
        <v>0</v>
      </c>
      <c r="AD2904" s="25">
        <v>653000</v>
      </c>
      <c r="AE2904" s="25">
        <v>0</v>
      </c>
      <c r="AF2904" s="25">
        <v>0</v>
      </c>
      <c r="AG2904" s="25">
        <v>0</v>
      </c>
      <c r="AH2904" s="25">
        <v>653000</v>
      </c>
      <c r="AI2904" s="16" t="s">
        <v>2649</v>
      </c>
    </row>
    <row r="2905" spans="1:35" ht="30" x14ac:dyDescent="0.25">
      <c r="A2905" s="17">
        <v>124077</v>
      </c>
      <c r="B2905" s="18">
        <v>2</v>
      </c>
      <c r="C2905" s="16" t="s">
        <v>73</v>
      </c>
      <c r="D2905" s="21">
        <v>42573</v>
      </c>
      <c r="E2905" s="16" t="s">
        <v>109</v>
      </c>
      <c r="F2905" s="21">
        <v>44363</v>
      </c>
      <c r="G2905" s="16" t="s">
        <v>514</v>
      </c>
      <c r="H2905" s="26" t="s">
        <v>286</v>
      </c>
      <c r="I2905" s="16" t="s">
        <v>680</v>
      </c>
      <c r="J2905" s="20" t="s">
        <v>116</v>
      </c>
      <c r="L2905" s="16" t="s">
        <v>116</v>
      </c>
      <c r="M2905" s="26" t="s">
        <v>2650</v>
      </c>
      <c r="N2905" s="26" t="s">
        <v>2651</v>
      </c>
      <c r="O2905" s="16" t="s">
        <v>119</v>
      </c>
      <c r="P2905" s="26" t="s">
        <v>168</v>
      </c>
      <c r="R2905" s="16" t="s">
        <v>139</v>
      </c>
      <c r="S2905" s="16" t="s">
        <v>42</v>
      </c>
      <c r="T2905" s="22">
        <v>1.51</v>
      </c>
      <c r="U2905" s="21">
        <v>45331</v>
      </c>
      <c r="W2905" s="20" t="s">
        <v>43</v>
      </c>
      <c r="X2905" s="16" t="s">
        <v>78</v>
      </c>
      <c r="Z2905" s="25">
        <v>1100000</v>
      </c>
      <c r="AA2905" s="25">
        <v>0</v>
      </c>
      <c r="AB2905" s="25">
        <v>0</v>
      </c>
      <c r="AC2905" s="25">
        <v>0</v>
      </c>
      <c r="AD2905" s="25">
        <v>2006900</v>
      </c>
      <c r="AE2905" s="25">
        <v>0</v>
      </c>
      <c r="AF2905" s="25">
        <v>0</v>
      </c>
      <c r="AG2905" s="25">
        <v>0</v>
      </c>
      <c r="AH2905" s="25">
        <v>2006900</v>
      </c>
      <c r="AI2905" s="16" t="s">
        <v>2652</v>
      </c>
    </row>
    <row r="2906" spans="1:35" x14ac:dyDescent="0.25">
      <c r="A2906" s="17">
        <v>124078</v>
      </c>
      <c r="B2906" s="18">
        <v>2</v>
      </c>
      <c r="C2906" s="16" t="s">
        <v>73</v>
      </c>
      <c r="D2906" s="21">
        <v>42573</v>
      </c>
      <c r="E2906" s="16" t="s">
        <v>109</v>
      </c>
      <c r="F2906" s="21">
        <v>44368</v>
      </c>
      <c r="G2906" s="16" t="s">
        <v>514</v>
      </c>
      <c r="H2906" s="26" t="s">
        <v>286</v>
      </c>
      <c r="I2906" s="16" t="s">
        <v>4057</v>
      </c>
      <c r="J2906" s="20" t="s">
        <v>116</v>
      </c>
      <c r="L2906" s="16" t="s">
        <v>116</v>
      </c>
      <c r="M2906" s="26" t="s">
        <v>15665</v>
      </c>
      <c r="N2906" s="26" t="s">
        <v>15664</v>
      </c>
      <c r="O2906" s="16" t="s">
        <v>119</v>
      </c>
      <c r="P2906" s="26" t="s">
        <v>168</v>
      </c>
      <c r="R2906" s="16" t="s">
        <v>139</v>
      </c>
      <c r="S2906" s="16" t="s">
        <v>42</v>
      </c>
      <c r="T2906" s="22">
        <v>4.4800000000000004</v>
      </c>
      <c r="U2906" s="21">
        <v>46027</v>
      </c>
      <c r="W2906" s="20" t="s">
        <v>43</v>
      </c>
      <c r="X2906" s="16" t="s">
        <v>78</v>
      </c>
      <c r="Z2906" s="24" t="s">
        <v>32</v>
      </c>
      <c r="AA2906" s="24" t="s">
        <v>32</v>
      </c>
      <c r="AB2906" s="24" t="s">
        <v>32</v>
      </c>
      <c r="AC2906" s="24" t="s">
        <v>32</v>
      </c>
      <c r="AD2906" s="25">
        <v>1406800</v>
      </c>
      <c r="AE2906" s="25">
        <v>0</v>
      </c>
      <c r="AF2906" s="25">
        <v>0</v>
      </c>
      <c r="AG2906" s="25">
        <v>0</v>
      </c>
      <c r="AH2906" s="25">
        <v>1406800</v>
      </c>
      <c r="AI2906" s="16" t="s">
        <v>15663</v>
      </c>
    </row>
    <row r="2907" spans="1:35" x14ac:dyDescent="0.25">
      <c r="A2907" s="17">
        <v>124079</v>
      </c>
      <c r="B2907" s="18">
        <v>4</v>
      </c>
      <c r="C2907" s="16" t="s">
        <v>73</v>
      </c>
      <c r="D2907" s="21">
        <v>42573</v>
      </c>
      <c r="E2907" s="16" t="s">
        <v>819</v>
      </c>
      <c r="F2907" s="21">
        <v>44207</v>
      </c>
      <c r="G2907" s="16" t="s">
        <v>56</v>
      </c>
      <c r="H2907" s="26" t="s">
        <v>203</v>
      </c>
      <c r="I2907" s="16" t="s">
        <v>15662</v>
      </c>
      <c r="K2907" s="16" t="s">
        <v>15661</v>
      </c>
      <c r="L2907" s="16" t="s">
        <v>37</v>
      </c>
      <c r="M2907" s="26" t="s">
        <v>15660</v>
      </c>
      <c r="O2907" s="16" t="s">
        <v>53</v>
      </c>
      <c r="P2907" s="26" t="s">
        <v>40</v>
      </c>
      <c r="R2907" s="16" t="s">
        <v>41</v>
      </c>
      <c r="S2907" s="16" t="s">
        <v>42</v>
      </c>
      <c r="T2907" s="22">
        <v>0.02</v>
      </c>
      <c r="W2907" s="20" t="s">
        <v>43</v>
      </c>
      <c r="X2907" s="16" t="s">
        <v>44</v>
      </c>
      <c r="Y2907" s="26" t="s">
        <v>15659</v>
      </c>
      <c r="Z2907" s="24" t="s">
        <v>32</v>
      </c>
      <c r="AA2907" s="24" t="s">
        <v>32</v>
      </c>
      <c r="AB2907" s="24" t="s">
        <v>32</v>
      </c>
      <c r="AC2907" s="24" t="s">
        <v>32</v>
      </c>
      <c r="AD2907" s="24" t="s">
        <v>32</v>
      </c>
      <c r="AE2907" s="24" t="s">
        <v>32</v>
      </c>
      <c r="AF2907" s="24" t="s">
        <v>32</v>
      </c>
      <c r="AG2907" s="24" t="s">
        <v>32</v>
      </c>
      <c r="AH2907" s="24" t="s">
        <v>32</v>
      </c>
    </row>
    <row r="2908" spans="1:35" ht="30" x14ac:dyDescent="0.25">
      <c r="A2908" s="17">
        <v>124080</v>
      </c>
      <c r="B2908" s="18">
        <v>2</v>
      </c>
      <c r="C2908" s="16" t="s">
        <v>73</v>
      </c>
      <c r="D2908" s="21">
        <v>42573</v>
      </c>
      <c r="E2908" s="16" t="s">
        <v>109</v>
      </c>
      <c r="F2908" s="21">
        <v>44281</v>
      </c>
      <c r="G2908" s="16" t="s">
        <v>514</v>
      </c>
      <c r="H2908" s="26" t="s">
        <v>286</v>
      </c>
      <c r="I2908" s="16" t="s">
        <v>2527</v>
      </c>
      <c r="J2908" s="20" t="s">
        <v>116</v>
      </c>
      <c r="L2908" s="16" t="s">
        <v>116</v>
      </c>
      <c r="M2908" s="26" t="s">
        <v>2653</v>
      </c>
      <c r="N2908" s="26" t="s">
        <v>2654</v>
      </c>
      <c r="O2908" s="16" t="s">
        <v>119</v>
      </c>
      <c r="P2908" s="26" t="s">
        <v>768</v>
      </c>
      <c r="R2908" s="16" t="s">
        <v>1494</v>
      </c>
      <c r="S2908" s="16" t="s">
        <v>84</v>
      </c>
      <c r="T2908" s="22">
        <v>3.05</v>
      </c>
      <c r="U2908" s="21">
        <v>44960</v>
      </c>
      <c r="W2908" s="20" t="s">
        <v>43</v>
      </c>
      <c r="X2908" s="16" t="s">
        <v>78</v>
      </c>
      <c r="Z2908" s="25">
        <v>1200000</v>
      </c>
      <c r="AA2908" s="25">
        <v>0</v>
      </c>
      <c r="AB2908" s="25">
        <v>0</v>
      </c>
      <c r="AC2908" s="25">
        <v>0</v>
      </c>
      <c r="AD2908" s="25">
        <v>2224622.27</v>
      </c>
      <c r="AE2908" s="25">
        <v>0</v>
      </c>
      <c r="AF2908" s="25">
        <v>0</v>
      </c>
      <c r="AG2908" s="25">
        <v>0</v>
      </c>
      <c r="AH2908" s="25">
        <v>2224622.27</v>
      </c>
      <c r="AI2908" s="16" t="s">
        <v>2655</v>
      </c>
    </row>
    <row r="2909" spans="1:35" ht="30" x14ac:dyDescent="0.25">
      <c r="A2909" s="17">
        <v>124080.01</v>
      </c>
      <c r="B2909" s="18">
        <v>2</v>
      </c>
      <c r="C2909" s="16" t="s">
        <v>73</v>
      </c>
      <c r="D2909" s="21">
        <v>44088</v>
      </c>
      <c r="E2909" s="16" t="s">
        <v>109</v>
      </c>
      <c r="F2909" s="21">
        <v>44280</v>
      </c>
      <c r="G2909" s="16" t="s">
        <v>75</v>
      </c>
      <c r="H2909" s="26" t="s">
        <v>286</v>
      </c>
      <c r="I2909" s="16" t="s">
        <v>2527</v>
      </c>
      <c r="J2909" s="20" t="s">
        <v>116</v>
      </c>
      <c r="L2909" s="16" t="s">
        <v>116</v>
      </c>
      <c r="M2909" s="26" t="s">
        <v>15658</v>
      </c>
      <c r="O2909" s="16" t="s">
        <v>78</v>
      </c>
      <c r="P2909" s="26" t="s">
        <v>768</v>
      </c>
      <c r="T2909" s="22">
        <v>0.24</v>
      </c>
      <c r="W2909" s="20" t="s">
        <v>43</v>
      </c>
      <c r="Z2909" s="24" t="s">
        <v>32</v>
      </c>
      <c r="AA2909" s="24" t="s">
        <v>32</v>
      </c>
      <c r="AB2909" s="24" t="s">
        <v>32</v>
      </c>
      <c r="AC2909" s="24" t="s">
        <v>32</v>
      </c>
      <c r="AD2909" s="24" t="s">
        <v>32</v>
      </c>
      <c r="AE2909" s="24" t="s">
        <v>32</v>
      </c>
      <c r="AF2909" s="24" t="s">
        <v>32</v>
      </c>
      <c r="AG2909" s="24" t="s">
        <v>32</v>
      </c>
      <c r="AH2909" s="24" t="s">
        <v>32</v>
      </c>
      <c r="AI2909" s="16" t="s">
        <v>15657</v>
      </c>
    </row>
    <row r="2910" spans="1:35" ht="60" x14ac:dyDescent="0.25">
      <c r="A2910" s="17">
        <v>124081</v>
      </c>
      <c r="B2910" s="18">
        <v>2</v>
      </c>
      <c r="C2910" s="16" t="s">
        <v>73</v>
      </c>
      <c r="D2910" s="21">
        <v>42573</v>
      </c>
      <c r="E2910" s="16" t="s">
        <v>109</v>
      </c>
      <c r="F2910" s="21">
        <v>44315</v>
      </c>
      <c r="G2910" s="16" t="s">
        <v>1086</v>
      </c>
      <c r="H2910" s="26" t="s">
        <v>2656</v>
      </c>
      <c r="I2910" s="16" t="s">
        <v>163</v>
      </c>
      <c r="J2910" s="20" t="s">
        <v>148</v>
      </c>
      <c r="L2910" s="16" t="s">
        <v>149</v>
      </c>
      <c r="M2910" s="26" t="s">
        <v>2657</v>
      </c>
      <c r="N2910" s="26" t="s">
        <v>2658</v>
      </c>
      <c r="O2910" s="16" t="s">
        <v>119</v>
      </c>
      <c r="P2910" s="26" t="s">
        <v>168</v>
      </c>
      <c r="R2910" s="16" t="s">
        <v>139</v>
      </c>
      <c r="S2910" s="16" t="s">
        <v>42</v>
      </c>
      <c r="T2910" s="22">
        <v>8.5299999999999994</v>
      </c>
      <c r="U2910" s="21">
        <v>45639</v>
      </c>
      <c r="W2910" s="20" t="s">
        <v>43</v>
      </c>
      <c r="X2910" s="16" t="s">
        <v>454</v>
      </c>
      <c r="Z2910" s="25">
        <v>745000</v>
      </c>
      <c r="AA2910" s="25">
        <v>0</v>
      </c>
      <c r="AB2910" s="25">
        <v>0</v>
      </c>
      <c r="AC2910" s="25">
        <v>0</v>
      </c>
      <c r="AD2910" s="25">
        <v>3076700</v>
      </c>
      <c r="AE2910" s="25">
        <v>0</v>
      </c>
      <c r="AF2910" s="25">
        <v>0</v>
      </c>
      <c r="AG2910" s="25">
        <v>0</v>
      </c>
      <c r="AH2910" s="25">
        <v>3076700</v>
      </c>
      <c r="AI2910" s="16" t="s">
        <v>2659</v>
      </c>
    </row>
    <row r="2911" spans="1:35" ht="30" x14ac:dyDescent="0.25">
      <c r="A2911" s="17">
        <v>124083</v>
      </c>
      <c r="B2911" s="18">
        <v>2</v>
      </c>
      <c r="C2911" s="16" t="s">
        <v>73</v>
      </c>
      <c r="D2911" s="21">
        <v>42573</v>
      </c>
      <c r="E2911" s="16" t="s">
        <v>109</v>
      </c>
      <c r="F2911" s="21">
        <v>44315</v>
      </c>
      <c r="G2911" s="16" t="s">
        <v>1086</v>
      </c>
      <c r="H2911" s="26" t="s">
        <v>15656</v>
      </c>
      <c r="I2911" s="16" t="s">
        <v>553</v>
      </c>
      <c r="J2911" s="20" t="s">
        <v>116</v>
      </c>
      <c r="L2911" s="16" t="s">
        <v>116</v>
      </c>
      <c r="M2911" s="26" t="s">
        <v>15655</v>
      </c>
      <c r="N2911" s="26" t="s">
        <v>7816</v>
      </c>
      <c r="O2911" s="16" t="s">
        <v>119</v>
      </c>
      <c r="P2911" s="26" t="s">
        <v>453</v>
      </c>
      <c r="T2911" s="22">
        <v>2.23</v>
      </c>
      <c r="U2911" s="21">
        <v>44645</v>
      </c>
      <c r="W2911" s="20" t="s">
        <v>43</v>
      </c>
      <c r="X2911" s="16" t="s">
        <v>78</v>
      </c>
      <c r="Z2911" s="24" t="s">
        <v>32</v>
      </c>
      <c r="AA2911" s="24" t="s">
        <v>32</v>
      </c>
      <c r="AB2911" s="24" t="s">
        <v>32</v>
      </c>
      <c r="AC2911" s="24" t="s">
        <v>32</v>
      </c>
      <c r="AD2911" s="25">
        <v>50000</v>
      </c>
      <c r="AE2911" s="25">
        <v>0</v>
      </c>
      <c r="AF2911" s="25">
        <v>0</v>
      </c>
      <c r="AG2911" s="25">
        <v>0</v>
      </c>
      <c r="AH2911" s="25">
        <v>50000</v>
      </c>
    </row>
    <row r="2912" spans="1:35" x14ac:dyDescent="0.25">
      <c r="A2912" s="17">
        <v>124085</v>
      </c>
      <c r="B2912" s="18">
        <v>2</v>
      </c>
      <c r="C2912" s="16" t="s">
        <v>73</v>
      </c>
      <c r="D2912" s="21">
        <v>42573</v>
      </c>
      <c r="E2912" s="16" t="s">
        <v>109</v>
      </c>
      <c r="F2912" s="21">
        <v>44298</v>
      </c>
      <c r="G2912" s="16" t="s">
        <v>125</v>
      </c>
      <c r="H2912" s="26" t="s">
        <v>170</v>
      </c>
      <c r="I2912" s="16" t="s">
        <v>2660</v>
      </c>
      <c r="K2912" s="16" t="s">
        <v>2661</v>
      </c>
      <c r="L2912" s="16" t="s">
        <v>37</v>
      </c>
      <c r="M2912" s="26" t="s">
        <v>2662</v>
      </c>
      <c r="O2912" s="16" t="s">
        <v>53</v>
      </c>
      <c r="P2912" s="26" t="s">
        <v>40</v>
      </c>
      <c r="R2912" s="16" t="s">
        <v>41</v>
      </c>
      <c r="S2912" s="16" t="s">
        <v>42</v>
      </c>
      <c r="T2912" s="22">
        <v>0.01</v>
      </c>
      <c r="U2912" s="21">
        <v>44958</v>
      </c>
      <c r="W2912" s="20" t="s">
        <v>43</v>
      </c>
      <c r="X2912" s="16" t="s">
        <v>44</v>
      </c>
      <c r="Y2912" s="26" t="s">
        <v>2663</v>
      </c>
      <c r="Z2912" s="25">
        <v>67969.509999999995</v>
      </c>
      <c r="AA2912" s="25">
        <v>56430</v>
      </c>
      <c r="AB2912" s="25">
        <v>0</v>
      </c>
      <c r="AC2912" s="25">
        <v>0</v>
      </c>
      <c r="AD2912" s="25">
        <v>145539.13</v>
      </c>
      <c r="AE2912" s="25">
        <v>56430</v>
      </c>
      <c r="AF2912" s="25">
        <v>0</v>
      </c>
      <c r="AG2912" s="25">
        <v>0</v>
      </c>
      <c r="AH2912" s="25">
        <v>201969.13</v>
      </c>
      <c r="AI2912" s="16" t="s">
        <v>2664</v>
      </c>
    </row>
    <row r="2913" spans="1:35" ht="30" x14ac:dyDescent="0.25">
      <c r="A2913" s="17">
        <v>124086</v>
      </c>
      <c r="B2913" s="18">
        <v>2</v>
      </c>
      <c r="C2913" s="16" t="s">
        <v>73</v>
      </c>
      <c r="D2913" s="21">
        <v>42573</v>
      </c>
      <c r="E2913" s="16" t="s">
        <v>109</v>
      </c>
      <c r="F2913" s="21">
        <v>44106</v>
      </c>
      <c r="G2913" s="16" t="s">
        <v>75</v>
      </c>
      <c r="H2913" s="26" t="s">
        <v>170</v>
      </c>
      <c r="I2913" s="16" t="s">
        <v>464</v>
      </c>
      <c r="J2913" s="20" t="s">
        <v>116</v>
      </c>
      <c r="L2913" s="16" t="s">
        <v>116</v>
      </c>
      <c r="M2913" s="26" t="s">
        <v>15654</v>
      </c>
      <c r="N2913" s="26" t="s">
        <v>15653</v>
      </c>
      <c r="O2913" s="16" t="s">
        <v>119</v>
      </c>
      <c r="P2913" s="26" t="s">
        <v>168</v>
      </c>
      <c r="R2913" s="16" t="s">
        <v>139</v>
      </c>
      <c r="S2913" s="16" t="s">
        <v>42</v>
      </c>
      <c r="T2913" s="22">
        <v>3.54</v>
      </c>
      <c r="U2913" s="21">
        <v>46003</v>
      </c>
      <c r="W2913" s="20" t="s">
        <v>43</v>
      </c>
      <c r="X2913" s="16" t="s">
        <v>78</v>
      </c>
      <c r="Z2913" s="24" t="s">
        <v>32</v>
      </c>
      <c r="AA2913" s="24" t="s">
        <v>32</v>
      </c>
      <c r="AB2913" s="24" t="s">
        <v>32</v>
      </c>
      <c r="AC2913" s="24" t="s">
        <v>32</v>
      </c>
      <c r="AD2913" s="25">
        <v>1095250</v>
      </c>
      <c r="AE2913" s="25">
        <v>0</v>
      </c>
      <c r="AF2913" s="25">
        <v>0</v>
      </c>
      <c r="AG2913" s="25">
        <v>0</v>
      </c>
      <c r="AH2913" s="25">
        <v>1095250</v>
      </c>
      <c r="AI2913" s="16" t="s">
        <v>15652</v>
      </c>
    </row>
    <row r="2914" spans="1:35" ht="45" x14ac:dyDescent="0.25">
      <c r="A2914" s="17">
        <v>124087</v>
      </c>
      <c r="B2914" s="18">
        <v>2</v>
      </c>
      <c r="C2914" s="16" t="s">
        <v>31</v>
      </c>
      <c r="D2914" s="21">
        <v>42573</v>
      </c>
      <c r="E2914" s="16" t="s">
        <v>109</v>
      </c>
      <c r="F2914" s="21">
        <v>44202</v>
      </c>
      <c r="G2914" s="16" t="s">
        <v>514</v>
      </c>
      <c r="H2914" s="26" t="s">
        <v>162</v>
      </c>
      <c r="I2914" s="16" t="s">
        <v>163</v>
      </c>
      <c r="J2914" s="20" t="s">
        <v>148</v>
      </c>
      <c r="L2914" s="16" t="s">
        <v>149</v>
      </c>
      <c r="M2914" s="26" t="s">
        <v>2665</v>
      </c>
      <c r="N2914" s="26" t="s">
        <v>2666</v>
      </c>
      <c r="O2914" s="16" t="s">
        <v>119</v>
      </c>
      <c r="P2914" s="26" t="s">
        <v>631</v>
      </c>
      <c r="R2914" s="16" t="s">
        <v>139</v>
      </c>
      <c r="S2914" s="16" t="s">
        <v>42</v>
      </c>
      <c r="T2914" s="22">
        <v>1.05</v>
      </c>
      <c r="U2914" s="21">
        <v>44176</v>
      </c>
      <c r="W2914" s="20" t="s">
        <v>43</v>
      </c>
      <c r="X2914" s="16" t="s">
        <v>454</v>
      </c>
      <c r="Z2914" s="25">
        <v>0</v>
      </c>
      <c r="AA2914" s="25">
        <v>0</v>
      </c>
      <c r="AB2914" s="25">
        <v>2524533</v>
      </c>
      <c r="AC2914" s="25">
        <v>0</v>
      </c>
      <c r="AD2914" s="25">
        <v>250000</v>
      </c>
      <c r="AE2914" s="25">
        <v>0</v>
      </c>
      <c r="AF2914" s="25">
        <v>2524533</v>
      </c>
      <c r="AG2914" s="25">
        <v>0</v>
      </c>
      <c r="AH2914" s="25">
        <v>2774533</v>
      </c>
      <c r="AI2914" s="16" t="s">
        <v>2667</v>
      </c>
    </row>
    <row r="2915" spans="1:35" x14ac:dyDescent="0.25">
      <c r="A2915" s="17">
        <v>124088</v>
      </c>
      <c r="B2915" s="18">
        <v>2</v>
      </c>
      <c r="C2915" s="16" t="s">
        <v>73</v>
      </c>
      <c r="D2915" s="21">
        <v>42573</v>
      </c>
      <c r="E2915" s="16" t="s">
        <v>109</v>
      </c>
      <c r="F2915" s="21">
        <v>44168</v>
      </c>
      <c r="G2915" s="16" t="s">
        <v>2668</v>
      </c>
      <c r="H2915" s="26" t="s">
        <v>162</v>
      </c>
      <c r="I2915" s="16" t="s">
        <v>2669</v>
      </c>
      <c r="J2915" s="20" t="s">
        <v>116</v>
      </c>
      <c r="L2915" s="16" t="s">
        <v>116</v>
      </c>
      <c r="M2915" s="26" t="s">
        <v>2670</v>
      </c>
      <c r="O2915" s="16" t="s">
        <v>53</v>
      </c>
      <c r="P2915" s="26" t="s">
        <v>40</v>
      </c>
      <c r="R2915" s="16" t="s">
        <v>41</v>
      </c>
      <c r="S2915" s="16" t="s">
        <v>42</v>
      </c>
      <c r="T2915" s="22">
        <v>0.05</v>
      </c>
      <c r="U2915" s="21">
        <v>45450</v>
      </c>
      <c r="W2915" s="20" t="s">
        <v>43</v>
      </c>
      <c r="X2915" s="16" t="s">
        <v>78</v>
      </c>
      <c r="Y2915" s="26" t="s">
        <v>2671</v>
      </c>
      <c r="Z2915" s="25">
        <v>20000</v>
      </c>
      <c r="AA2915" s="25">
        <v>0</v>
      </c>
      <c r="AB2915" s="25">
        <v>0</v>
      </c>
      <c r="AC2915" s="25">
        <v>0</v>
      </c>
      <c r="AD2915" s="25">
        <v>20000</v>
      </c>
      <c r="AE2915" s="25">
        <v>0</v>
      </c>
      <c r="AF2915" s="25">
        <v>0</v>
      </c>
      <c r="AG2915" s="25">
        <v>0</v>
      </c>
      <c r="AH2915" s="25">
        <v>20000</v>
      </c>
    </row>
    <row r="2916" spans="1:35" x14ac:dyDescent="0.25">
      <c r="A2916" s="17">
        <v>124089</v>
      </c>
      <c r="B2916" s="18">
        <v>2</v>
      </c>
      <c r="C2916" s="16" t="s">
        <v>73</v>
      </c>
      <c r="D2916" s="21">
        <v>42573</v>
      </c>
      <c r="E2916" s="16" t="s">
        <v>109</v>
      </c>
      <c r="F2916" s="21">
        <v>44361</v>
      </c>
      <c r="G2916" s="16" t="s">
        <v>108</v>
      </c>
      <c r="H2916" s="26" t="s">
        <v>162</v>
      </c>
      <c r="I2916" s="16" t="s">
        <v>4330</v>
      </c>
      <c r="J2916" s="20" t="s">
        <v>116</v>
      </c>
      <c r="L2916" s="16" t="s">
        <v>116</v>
      </c>
      <c r="M2916" s="26" t="s">
        <v>15651</v>
      </c>
      <c r="O2916" s="16" t="s">
        <v>53</v>
      </c>
      <c r="P2916" s="26" t="s">
        <v>40</v>
      </c>
      <c r="R2916" s="16" t="s">
        <v>41</v>
      </c>
      <c r="S2916" s="16" t="s">
        <v>42</v>
      </c>
      <c r="T2916" s="22">
        <v>0.04</v>
      </c>
      <c r="U2916" s="21">
        <v>44540</v>
      </c>
      <c r="W2916" s="20" t="s">
        <v>43</v>
      </c>
      <c r="X2916" s="16" t="s">
        <v>78</v>
      </c>
      <c r="Y2916" s="26" t="s">
        <v>15650</v>
      </c>
      <c r="Z2916" s="24" t="s">
        <v>32</v>
      </c>
      <c r="AA2916" s="24" t="s">
        <v>32</v>
      </c>
      <c r="AB2916" s="24" t="s">
        <v>32</v>
      </c>
      <c r="AC2916" s="24" t="s">
        <v>32</v>
      </c>
      <c r="AD2916" s="25">
        <v>210000</v>
      </c>
      <c r="AE2916" s="25">
        <v>262050</v>
      </c>
      <c r="AF2916" s="25">
        <v>0</v>
      </c>
      <c r="AG2916" s="25">
        <v>0</v>
      </c>
      <c r="AH2916" s="25">
        <v>472050</v>
      </c>
      <c r="AI2916" s="16" t="s">
        <v>15649</v>
      </c>
    </row>
    <row r="2917" spans="1:35" x14ac:dyDescent="0.25">
      <c r="A2917" s="17">
        <v>124090</v>
      </c>
      <c r="B2917" s="18">
        <v>3</v>
      </c>
      <c r="C2917" s="16" t="s">
        <v>73</v>
      </c>
      <c r="D2917" s="21">
        <v>42573</v>
      </c>
      <c r="E2917" s="16" t="s">
        <v>529</v>
      </c>
      <c r="F2917" s="21">
        <v>43489</v>
      </c>
      <c r="G2917" s="16" t="s">
        <v>75</v>
      </c>
      <c r="H2917" s="26" t="s">
        <v>200</v>
      </c>
      <c r="I2917" s="16" t="s">
        <v>15648</v>
      </c>
      <c r="K2917" s="16" t="s">
        <v>1112</v>
      </c>
      <c r="L2917" s="16" t="s">
        <v>37</v>
      </c>
      <c r="M2917" s="26" t="s">
        <v>15647</v>
      </c>
      <c r="O2917" s="16" t="s">
        <v>53</v>
      </c>
      <c r="P2917" s="26" t="s">
        <v>40</v>
      </c>
      <c r="R2917" s="16" t="s">
        <v>41</v>
      </c>
      <c r="S2917" s="16" t="s">
        <v>42</v>
      </c>
      <c r="T2917" s="22">
        <v>0.03</v>
      </c>
      <c r="W2917" s="20" t="s">
        <v>43</v>
      </c>
      <c r="X2917" s="16" t="s">
        <v>44</v>
      </c>
      <c r="Y2917" s="26" t="s">
        <v>15646</v>
      </c>
      <c r="Z2917" s="24" t="s">
        <v>32</v>
      </c>
      <c r="AA2917" s="24" t="s">
        <v>32</v>
      </c>
      <c r="AB2917" s="24" t="s">
        <v>32</v>
      </c>
      <c r="AC2917" s="24" t="s">
        <v>32</v>
      </c>
      <c r="AD2917" s="24" t="s">
        <v>32</v>
      </c>
      <c r="AE2917" s="24" t="s">
        <v>32</v>
      </c>
      <c r="AF2917" s="24" t="s">
        <v>32</v>
      </c>
      <c r="AG2917" s="24" t="s">
        <v>32</v>
      </c>
      <c r="AH2917" s="24" t="s">
        <v>32</v>
      </c>
    </row>
    <row r="2918" spans="1:35" x14ac:dyDescent="0.25">
      <c r="A2918" s="17">
        <v>124091</v>
      </c>
      <c r="B2918" s="18">
        <v>2</v>
      </c>
      <c r="C2918" s="16" t="s">
        <v>73</v>
      </c>
      <c r="D2918" s="21">
        <v>42573</v>
      </c>
      <c r="E2918" s="16" t="s">
        <v>109</v>
      </c>
      <c r="F2918" s="21">
        <v>44291</v>
      </c>
      <c r="G2918" s="16" t="s">
        <v>2668</v>
      </c>
      <c r="H2918" s="26" t="s">
        <v>920</v>
      </c>
      <c r="I2918" s="16" t="s">
        <v>15645</v>
      </c>
      <c r="K2918" s="16" t="s">
        <v>15644</v>
      </c>
      <c r="L2918" s="16" t="s">
        <v>37</v>
      </c>
      <c r="M2918" s="26" t="s">
        <v>15643</v>
      </c>
      <c r="O2918" s="16" t="s">
        <v>53</v>
      </c>
      <c r="P2918" s="26" t="s">
        <v>40</v>
      </c>
      <c r="R2918" s="16" t="s">
        <v>41</v>
      </c>
      <c r="S2918" s="16" t="s">
        <v>42</v>
      </c>
      <c r="T2918" s="22">
        <v>2.1999999999999999E-2</v>
      </c>
      <c r="W2918" s="20" t="s">
        <v>43</v>
      </c>
      <c r="X2918" s="16" t="s">
        <v>44</v>
      </c>
      <c r="Y2918" s="26" t="s">
        <v>15642</v>
      </c>
      <c r="Z2918" s="24" t="s">
        <v>32</v>
      </c>
      <c r="AA2918" s="24" t="s">
        <v>32</v>
      </c>
      <c r="AB2918" s="24" t="s">
        <v>32</v>
      </c>
      <c r="AC2918" s="24" t="s">
        <v>32</v>
      </c>
      <c r="AD2918" s="25">
        <v>50000</v>
      </c>
      <c r="AE2918" s="25">
        <v>0</v>
      </c>
      <c r="AF2918" s="25">
        <v>0</v>
      </c>
      <c r="AG2918" s="25">
        <v>0</v>
      </c>
      <c r="AH2918" s="25">
        <v>50000</v>
      </c>
    </row>
    <row r="2919" spans="1:35" x14ac:dyDescent="0.25">
      <c r="A2919" s="17">
        <v>124092</v>
      </c>
      <c r="B2919" s="18">
        <v>2</v>
      </c>
      <c r="C2919" s="16" t="s">
        <v>73</v>
      </c>
      <c r="D2919" s="21">
        <v>42573</v>
      </c>
      <c r="E2919" s="16" t="s">
        <v>109</v>
      </c>
      <c r="F2919" s="21">
        <v>44104</v>
      </c>
      <c r="G2919" s="16" t="s">
        <v>109</v>
      </c>
      <c r="H2919" s="26" t="s">
        <v>920</v>
      </c>
      <c r="I2919" s="16" t="s">
        <v>15641</v>
      </c>
      <c r="K2919" s="16" t="s">
        <v>15640</v>
      </c>
      <c r="L2919" s="16" t="s">
        <v>37</v>
      </c>
      <c r="M2919" s="26" t="s">
        <v>15639</v>
      </c>
      <c r="O2919" s="16" t="s">
        <v>53</v>
      </c>
      <c r="P2919" s="26" t="s">
        <v>40</v>
      </c>
      <c r="R2919" s="16" t="s">
        <v>41</v>
      </c>
      <c r="S2919" s="16" t="s">
        <v>42</v>
      </c>
      <c r="T2919" s="22">
        <v>0.01</v>
      </c>
      <c r="U2919" s="21">
        <v>44869</v>
      </c>
      <c r="W2919" s="20" t="s">
        <v>43</v>
      </c>
      <c r="X2919" s="16" t="s">
        <v>44</v>
      </c>
      <c r="Y2919" s="26" t="s">
        <v>15638</v>
      </c>
      <c r="Z2919" s="24" t="s">
        <v>32</v>
      </c>
      <c r="AA2919" s="24" t="s">
        <v>32</v>
      </c>
      <c r="AB2919" s="24" t="s">
        <v>32</v>
      </c>
      <c r="AC2919" s="24" t="s">
        <v>32</v>
      </c>
      <c r="AD2919" s="25">
        <v>23575.11</v>
      </c>
      <c r="AE2919" s="25">
        <v>0</v>
      </c>
      <c r="AF2919" s="25">
        <v>0</v>
      </c>
      <c r="AG2919" s="25">
        <v>0</v>
      </c>
      <c r="AH2919" s="25">
        <v>23575.11</v>
      </c>
      <c r="AI2919" s="16" t="s">
        <v>15637</v>
      </c>
    </row>
    <row r="2920" spans="1:35" x14ac:dyDescent="0.25">
      <c r="A2920" s="17">
        <v>124093</v>
      </c>
      <c r="B2920" s="18">
        <v>1</v>
      </c>
      <c r="C2920" s="16" t="s">
        <v>73</v>
      </c>
      <c r="D2920" s="21">
        <v>42573</v>
      </c>
      <c r="E2920" s="16" t="s">
        <v>1207</v>
      </c>
      <c r="F2920" s="21">
        <v>43475</v>
      </c>
      <c r="G2920" s="16" t="s">
        <v>75</v>
      </c>
      <c r="H2920" s="26" t="s">
        <v>196</v>
      </c>
      <c r="I2920" s="16" t="s">
        <v>15636</v>
      </c>
      <c r="K2920" s="16" t="s">
        <v>15635</v>
      </c>
      <c r="L2920" s="16" t="s">
        <v>37</v>
      </c>
      <c r="M2920" s="26" t="s">
        <v>15634</v>
      </c>
      <c r="O2920" s="16" t="s">
        <v>53</v>
      </c>
      <c r="P2920" s="26" t="s">
        <v>40</v>
      </c>
      <c r="R2920" s="16" t="s">
        <v>41</v>
      </c>
      <c r="S2920" s="16" t="s">
        <v>42</v>
      </c>
      <c r="T2920" s="22">
        <v>0.01</v>
      </c>
      <c r="W2920" s="20" t="s">
        <v>43</v>
      </c>
      <c r="X2920" s="16" t="s">
        <v>78</v>
      </c>
      <c r="Y2920" s="26" t="s">
        <v>15633</v>
      </c>
      <c r="Z2920" s="24" t="s">
        <v>32</v>
      </c>
      <c r="AA2920" s="24" t="s">
        <v>32</v>
      </c>
      <c r="AB2920" s="24" t="s">
        <v>32</v>
      </c>
      <c r="AC2920" s="24" t="s">
        <v>32</v>
      </c>
      <c r="AD2920" s="24" t="s">
        <v>32</v>
      </c>
      <c r="AE2920" s="24" t="s">
        <v>32</v>
      </c>
      <c r="AF2920" s="24" t="s">
        <v>32</v>
      </c>
      <c r="AG2920" s="24" t="s">
        <v>32</v>
      </c>
      <c r="AH2920" s="24" t="s">
        <v>32</v>
      </c>
    </row>
    <row r="2921" spans="1:35" x14ac:dyDescent="0.25">
      <c r="A2921" s="17">
        <v>124094</v>
      </c>
      <c r="B2921" s="18">
        <v>2</v>
      </c>
      <c r="C2921" s="16" t="s">
        <v>73</v>
      </c>
      <c r="D2921" s="21">
        <v>42573</v>
      </c>
      <c r="E2921" s="16" t="s">
        <v>109</v>
      </c>
      <c r="F2921" s="21">
        <v>44207</v>
      </c>
      <c r="G2921" s="16" t="s">
        <v>56</v>
      </c>
      <c r="H2921" s="26" t="s">
        <v>371</v>
      </c>
      <c r="I2921" s="16" t="s">
        <v>15632</v>
      </c>
      <c r="K2921" s="16" t="s">
        <v>15631</v>
      </c>
      <c r="L2921" s="16" t="s">
        <v>37</v>
      </c>
      <c r="M2921" s="26" t="s">
        <v>15630</v>
      </c>
      <c r="O2921" s="16" t="s">
        <v>53</v>
      </c>
      <c r="P2921" s="26" t="s">
        <v>40</v>
      </c>
      <c r="R2921" s="16" t="s">
        <v>41</v>
      </c>
      <c r="S2921" s="16" t="s">
        <v>42</v>
      </c>
      <c r="T2921" s="22">
        <v>0.02</v>
      </c>
      <c r="W2921" s="20" t="s">
        <v>43</v>
      </c>
      <c r="X2921" s="16" t="s">
        <v>44</v>
      </c>
      <c r="Y2921" s="26" t="s">
        <v>15629</v>
      </c>
      <c r="Z2921" s="24" t="s">
        <v>32</v>
      </c>
      <c r="AA2921" s="24" t="s">
        <v>32</v>
      </c>
      <c r="AB2921" s="24" t="s">
        <v>32</v>
      </c>
      <c r="AC2921" s="24" t="s">
        <v>32</v>
      </c>
      <c r="AD2921" s="24" t="s">
        <v>32</v>
      </c>
      <c r="AE2921" s="24" t="s">
        <v>32</v>
      </c>
      <c r="AF2921" s="24" t="s">
        <v>32</v>
      </c>
      <c r="AG2921" s="24" t="s">
        <v>32</v>
      </c>
      <c r="AH2921" s="24" t="s">
        <v>32</v>
      </c>
    </row>
    <row r="2922" spans="1:35" x14ac:dyDescent="0.25">
      <c r="A2922" s="17">
        <v>124097</v>
      </c>
      <c r="B2922" s="18">
        <v>2</v>
      </c>
      <c r="C2922" s="16" t="s">
        <v>73</v>
      </c>
      <c r="D2922" s="21">
        <v>42573</v>
      </c>
      <c r="E2922" s="16" t="s">
        <v>109</v>
      </c>
      <c r="F2922" s="21">
        <v>44257</v>
      </c>
      <c r="G2922" s="16" t="s">
        <v>2596</v>
      </c>
      <c r="H2922" s="26" t="s">
        <v>377</v>
      </c>
      <c r="I2922" s="16" t="s">
        <v>2672</v>
      </c>
      <c r="J2922" s="20" t="s">
        <v>116</v>
      </c>
      <c r="L2922" s="16" t="s">
        <v>116</v>
      </c>
      <c r="M2922" s="26" t="s">
        <v>2673</v>
      </c>
      <c r="O2922" s="16" t="s">
        <v>53</v>
      </c>
      <c r="P2922" s="26" t="s">
        <v>40</v>
      </c>
      <c r="R2922" s="16" t="s">
        <v>41</v>
      </c>
      <c r="S2922" s="16" t="s">
        <v>42</v>
      </c>
      <c r="T2922" s="22">
        <v>4.4999999999999998E-2</v>
      </c>
      <c r="U2922" s="21">
        <v>45268</v>
      </c>
      <c r="W2922" s="20" t="s">
        <v>43</v>
      </c>
      <c r="X2922" s="16" t="s">
        <v>140</v>
      </c>
      <c r="Y2922" s="26" t="s">
        <v>2674</v>
      </c>
      <c r="Z2922" s="25">
        <v>417000</v>
      </c>
      <c r="AA2922" s="25">
        <v>0</v>
      </c>
      <c r="AB2922" s="25">
        <v>0</v>
      </c>
      <c r="AC2922" s="25">
        <v>0</v>
      </c>
      <c r="AD2922" s="25">
        <v>497200</v>
      </c>
      <c r="AE2922" s="25">
        <v>0</v>
      </c>
      <c r="AF2922" s="25">
        <v>0</v>
      </c>
      <c r="AG2922" s="25">
        <v>0</v>
      </c>
      <c r="AH2922" s="25">
        <v>497200</v>
      </c>
      <c r="AI2922" s="16" t="s">
        <v>2675</v>
      </c>
    </row>
    <row r="2923" spans="1:35" x14ac:dyDescent="0.25">
      <c r="A2923" s="17">
        <v>124098</v>
      </c>
      <c r="B2923" s="18">
        <v>4</v>
      </c>
      <c r="C2923" s="16" t="s">
        <v>31</v>
      </c>
      <c r="D2923" s="21">
        <v>42573</v>
      </c>
      <c r="E2923" s="16" t="s">
        <v>819</v>
      </c>
      <c r="F2923" s="21">
        <v>44279</v>
      </c>
      <c r="G2923" s="16" t="s">
        <v>56</v>
      </c>
      <c r="H2923" s="26" t="s">
        <v>203</v>
      </c>
      <c r="I2923" s="16" t="s">
        <v>2676</v>
      </c>
      <c r="K2923" s="16" t="s">
        <v>2677</v>
      </c>
      <c r="L2923" s="16" t="s">
        <v>37</v>
      </c>
      <c r="M2923" s="26" t="s">
        <v>2678</v>
      </c>
      <c r="O2923" s="16" t="s">
        <v>53</v>
      </c>
      <c r="P2923" s="26" t="s">
        <v>40</v>
      </c>
      <c r="R2923" s="16" t="s">
        <v>41</v>
      </c>
      <c r="S2923" s="16" t="s">
        <v>42</v>
      </c>
      <c r="T2923" s="22">
        <v>0.01</v>
      </c>
      <c r="W2923" s="20" t="s">
        <v>43</v>
      </c>
      <c r="X2923" s="16" t="s">
        <v>44</v>
      </c>
      <c r="Y2923" s="26" t="s">
        <v>2679</v>
      </c>
      <c r="Z2923" s="25">
        <v>0</v>
      </c>
      <c r="AA2923" s="25">
        <v>0</v>
      </c>
      <c r="AB2923" s="25">
        <v>364727.65</v>
      </c>
      <c r="AC2923" s="25">
        <v>0</v>
      </c>
      <c r="AD2923" s="25">
        <v>0</v>
      </c>
      <c r="AE2923" s="25">
        <v>0</v>
      </c>
      <c r="AF2923" s="25">
        <v>364727.65</v>
      </c>
      <c r="AG2923" s="25">
        <v>0</v>
      </c>
      <c r="AH2923" s="25">
        <v>364727.65</v>
      </c>
      <c r="AI2923" s="16" t="s">
        <v>2680</v>
      </c>
    </row>
    <row r="2924" spans="1:35" x14ac:dyDescent="0.25">
      <c r="A2924" s="17">
        <v>124099</v>
      </c>
      <c r="B2924" s="18">
        <v>2</v>
      </c>
      <c r="C2924" s="16" t="s">
        <v>73</v>
      </c>
      <c r="D2924" s="21">
        <v>42573</v>
      </c>
      <c r="E2924" s="16" t="s">
        <v>109</v>
      </c>
      <c r="F2924" s="21">
        <v>44364</v>
      </c>
      <c r="G2924" s="16" t="s">
        <v>2596</v>
      </c>
      <c r="H2924" s="26" t="s">
        <v>377</v>
      </c>
      <c r="I2924" s="16" t="s">
        <v>2672</v>
      </c>
      <c r="J2924" s="20" t="s">
        <v>116</v>
      </c>
      <c r="L2924" s="16" t="s">
        <v>116</v>
      </c>
      <c r="M2924" s="26" t="s">
        <v>2681</v>
      </c>
      <c r="O2924" s="16" t="s">
        <v>53</v>
      </c>
      <c r="P2924" s="26" t="s">
        <v>40</v>
      </c>
      <c r="R2924" s="16" t="s">
        <v>41</v>
      </c>
      <c r="S2924" s="16" t="s">
        <v>42</v>
      </c>
      <c r="T2924" s="22">
        <v>3.5000000000000003E-2</v>
      </c>
      <c r="U2924" s="21">
        <v>45373</v>
      </c>
      <c r="W2924" s="20" t="s">
        <v>43</v>
      </c>
      <c r="X2924" s="16" t="s">
        <v>140</v>
      </c>
      <c r="Y2924" s="26" t="s">
        <v>2682</v>
      </c>
      <c r="Z2924" s="25">
        <v>198800</v>
      </c>
      <c r="AA2924" s="25">
        <v>0</v>
      </c>
      <c r="AB2924" s="25">
        <v>0</v>
      </c>
      <c r="AC2924" s="25">
        <v>0</v>
      </c>
      <c r="AD2924" s="25">
        <v>322100</v>
      </c>
      <c r="AE2924" s="25">
        <v>0</v>
      </c>
      <c r="AF2924" s="25">
        <v>0</v>
      </c>
      <c r="AG2924" s="25">
        <v>0</v>
      </c>
      <c r="AH2924" s="25">
        <v>322100</v>
      </c>
      <c r="AI2924" s="16" t="s">
        <v>2683</v>
      </c>
    </row>
    <row r="2925" spans="1:35" x14ac:dyDescent="0.25">
      <c r="A2925" s="17">
        <v>124100</v>
      </c>
      <c r="B2925" s="18">
        <v>3</v>
      </c>
      <c r="C2925" s="16" t="s">
        <v>73</v>
      </c>
      <c r="D2925" s="21">
        <v>42573</v>
      </c>
      <c r="E2925" s="16" t="s">
        <v>529</v>
      </c>
      <c r="F2925" s="21">
        <v>43489</v>
      </c>
      <c r="G2925" s="16" t="s">
        <v>75</v>
      </c>
      <c r="H2925" s="26" t="s">
        <v>200</v>
      </c>
      <c r="I2925" s="16" t="s">
        <v>15628</v>
      </c>
      <c r="K2925" s="16" t="s">
        <v>2328</v>
      </c>
      <c r="L2925" s="16" t="s">
        <v>37</v>
      </c>
      <c r="M2925" s="26" t="s">
        <v>15627</v>
      </c>
      <c r="O2925" s="16" t="s">
        <v>53</v>
      </c>
      <c r="P2925" s="26" t="s">
        <v>40</v>
      </c>
      <c r="R2925" s="16" t="s">
        <v>41</v>
      </c>
      <c r="S2925" s="16" t="s">
        <v>42</v>
      </c>
      <c r="T2925" s="22">
        <v>0.03</v>
      </c>
      <c r="W2925" s="20" t="s">
        <v>43</v>
      </c>
      <c r="X2925" s="16" t="s">
        <v>44</v>
      </c>
      <c r="Y2925" s="26" t="s">
        <v>15626</v>
      </c>
      <c r="Z2925" s="24" t="s">
        <v>32</v>
      </c>
      <c r="AA2925" s="24" t="s">
        <v>32</v>
      </c>
      <c r="AB2925" s="24" t="s">
        <v>32</v>
      </c>
      <c r="AC2925" s="24" t="s">
        <v>32</v>
      </c>
      <c r="AD2925" s="24" t="s">
        <v>32</v>
      </c>
      <c r="AE2925" s="24" t="s">
        <v>32</v>
      </c>
      <c r="AF2925" s="24" t="s">
        <v>32</v>
      </c>
      <c r="AG2925" s="24" t="s">
        <v>32</v>
      </c>
      <c r="AH2925" s="24" t="s">
        <v>32</v>
      </c>
    </row>
    <row r="2926" spans="1:35" x14ac:dyDescent="0.25">
      <c r="A2926" s="17">
        <v>124102</v>
      </c>
      <c r="B2926" s="18">
        <v>2</v>
      </c>
      <c r="C2926" s="16" t="s">
        <v>31</v>
      </c>
      <c r="D2926" s="21">
        <v>42573</v>
      </c>
      <c r="E2926" s="16" t="s">
        <v>109</v>
      </c>
      <c r="F2926" s="21">
        <v>43789</v>
      </c>
      <c r="G2926" s="16" t="s">
        <v>529</v>
      </c>
      <c r="H2926" s="26" t="s">
        <v>377</v>
      </c>
      <c r="I2926" s="16" t="s">
        <v>1004</v>
      </c>
      <c r="J2926" s="20" t="s">
        <v>116</v>
      </c>
      <c r="L2926" s="16" t="s">
        <v>116</v>
      </c>
      <c r="M2926" s="26" t="s">
        <v>2684</v>
      </c>
      <c r="O2926" s="16" t="s">
        <v>53</v>
      </c>
      <c r="P2926" s="26" t="s">
        <v>40</v>
      </c>
      <c r="R2926" s="16" t="s">
        <v>41</v>
      </c>
      <c r="S2926" s="16" t="s">
        <v>42</v>
      </c>
      <c r="T2926" s="22">
        <v>0.11</v>
      </c>
      <c r="W2926" s="20" t="s">
        <v>43</v>
      </c>
      <c r="X2926" s="16" t="s">
        <v>140</v>
      </c>
      <c r="Y2926" s="26" t="s">
        <v>2685</v>
      </c>
      <c r="Z2926" s="25">
        <v>612000</v>
      </c>
      <c r="AA2926" s="25">
        <v>0</v>
      </c>
      <c r="AB2926" s="25">
        <v>-10741577</v>
      </c>
      <c r="AC2926" s="25">
        <v>0</v>
      </c>
      <c r="AD2926" s="25">
        <v>2662000</v>
      </c>
      <c r="AE2926" s="25">
        <v>2000000</v>
      </c>
      <c r="AF2926" s="25">
        <v>13521000.98</v>
      </c>
      <c r="AG2926" s="25">
        <v>0</v>
      </c>
      <c r="AH2926" s="25">
        <v>18183000.98</v>
      </c>
      <c r="AI2926" s="16" t="s">
        <v>2686</v>
      </c>
    </row>
    <row r="2927" spans="1:35" x14ac:dyDescent="0.25">
      <c r="A2927" s="17">
        <v>124103</v>
      </c>
      <c r="B2927" s="18">
        <v>2</v>
      </c>
      <c r="C2927" s="16" t="s">
        <v>73</v>
      </c>
      <c r="D2927" s="21">
        <v>42573</v>
      </c>
      <c r="E2927" s="16" t="s">
        <v>109</v>
      </c>
      <c r="F2927" s="21">
        <v>43500</v>
      </c>
      <c r="G2927" s="16" t="s">
        <v>75</v>
      </c>
      <c r="H2927" s="26" t="s">
        <v>383</v>
      </c>
      <c r="K2927" s="16" t="s">
        <v>4425</v>
      </c>
      <c r="L2927" s="16" t="s">
        <v>37</v>
      </c>
      <c r="M2927" s="26" t="s">
        <v>15625</v>
      </c>
      <c r="O2927" s="16" t="s">
        <v>53</v>
      </c>
      <c r="P2927" s="26" t="s">
        <v>40</v>
      </c>
      <c r="R2927" s="16" t="s">
        <v>41</v>
      </c>
      <c r="S2927" s="16" t="s">
        <v>42</v>
      </c>
      <c r="T2927" s="22">
        <v>4.4999999999999998E-2</v>
      </c>
      <c r="W2927" s="20" t="s">
        <v>43</v>
      </c>
      <c r="X2927" s="16" t="s">
        <v>44</v>
      </c>
      <c r="Y2927" s="26" t="s">
        <v>15624</v>
      </c>
      <c r="Z2927" s="24" t="s">
        <v>32</v>
      </c>
      <c r="AA2927" s="24" t="s">
        <v>32</v>
      </c>
      <c r="AB2927" s="24" t="s">
        <v>32</v>
      </c>
      <c r="AC2927" s="24" t="s">
        <v>32</v>
      </c>
      <c r="AD2927" s="24" t="s">
        <v>32</v>
      </c>
      <c r="AE2927" s="24" t="s">
        <v>32</v>
      </c>
      <c r="AF2927" s="24" t="s">
        <v>32</v>
      </c>
      <c r="AG2927" s="24" t="s">
        <v>32</v>
      </c>
      <c r="AH2927" s="24" t="s">
        <v>32</v>
      </c>
    </row>
    <row r="2928" spans="1:35" ht="45" x14ac:dyDescent="0.25">
      <c r="A2928" s="17">
        <v>124104</v>
      </c>
      <c r="B2928" s="18">
        <v>2</v>
      </c>
      <c r="C2928" s="16" t="s">
        <v>73</v>
      </c>
      <c r="D2928" s="21">
        <v>42573</v>
      </c>
      <c r="E2928" s="16" t="s">
        <v>109</v>
      </c>
      <c r="F2928" s="21">
        <v>44246</v>
      </c>
      <c r="G2928" s="16" t="s">
        <v>109</v>
      </c>
      <c r="H2928" s="26" t="s">
        <v>2687</v>
      </c>
      <c r="I2928" s="16" t="s">
        <v>518</v>
      </c>
      <c r="J2928" s="20" t="s">
        <v>116</v>
      </c>
      <c r="L2928" s="16" t="s">
        <v>116</v>
      </c>
      <c r="M2928" s="26" t="s">
        <v>2688</v>
      </c>
      <c r="N2928" s="26" t="s">
        <v>2689</v>
      </c>
      <c r="O2928" s="16" t="s">
        <v>119</v>
      </c>
      <c r="P2928" s="26" t="s">
        <v>551</v>
      </c>
      <c r="R2928" s="16" t="s">
        <v>139</v>
      </c>
      <c r="S2928" s="16" t="s">
        <v>42</v>
      </c>
      <c r="T2928" s="22">
        <v>19.059999999999999</v>
      </c>
      <c r="W2928" s="20" t="s">
        <v>43</v>
      </c>
      <c r="X2928" s="16" t="s">
        <v>140</v>
      </c>
      <c r="Z2928" s="25">
        <v>1400000</v>
      </c>
      <c r="AA2928" s="25">
        <v>0</v>
      </c>
      <c r="AB2928" s="25">
        <v>0</v>
      </c>
      <c r="AC2928" s="25">
        <v>0</v>
      </c>
      <c r="AD2928" s="25">
        <v>2389900</v>
      </c>
      <c r="AE2928" s="25">
        <v>0</v>
      </c>
      <c r="AF2928" s="25">
        <v>0</v>
      </c>
      <c r="AG2928" s="25">
        <v>0</v>
      </c>
      <c r="AH2928" s="25">
        <v>2389900</v>
      </c>
    </row>
    <row r="2929" spans="1:35" ht="30" x14ac:dyDescent="0.25">
      <c r="A2929" s="17">
        <v>124104.01</v>
      </c>
      <c r="B2929" s="18">
        <v>2</v>
      </c>
      <c r="C2929" s="16" t="s">
        <v>73</v>
      </c>
      <c r="D2929" s="21">
        <v>43406</v>
      </c>
      <c r="E2929" s="16" t="s">
        <v>109</v>
      </c>
      <c r="F2929" s="21">
        <v>44238</v>
      </c>
      <c r="G2929" s="16" t="s">
        <v>81</v>
      </c>
      <c r="H2929" s="26" t="s">
        <v>2687</v>
      </c>
      <c r="I2929" s="16" t="s">
        <v>518</v>
      </c>
      <c r="J2929" s="20" t="s">
        <v>116</v>
      </c>
      <c r="L2929" s="16" t="s">
        <v>116</v>
      </c>
      <c r="M2929" s="26" t="s">
        <v>15623</v>
      </c>
      <c r="N2929" s="26" t="s">
        <v>15618</v>
      </c>
      <c r="O2929" s="16" t="s">
        <v>119</v>
      </c>
      <c r="P2929" s="26" t="s">
        <v>168</v>
      </c>
      <c r="R2929" s="16" t="s">
        <v>139</v>
      </c>
      <c r="S2929" s="16" t="s">
        <v>42</v>
      </c>
      <c r="T2929" s="22">
        <v>3.75</v>
      </c>
      <c r="U2929" s="21">
        <v>45737</v>
      </c>
      <c r="W2929" s="20" t="s">
        <v>43</v>
      </c>
      <c r="X2929" s="16" t="s">
        <v>140</v>
      </c>
      <c r="Z2929" s="24" t="s">
        <v>32</v>
      </c>
      <c r="AA2929" s="24" t="s">
        <v>32</v>
      </c>
      <c r="AB2929" s="24" t="s">
        <v>32</v>
      </c>
      <c r="AC2929" s="24" t="s">
        <v>32</v>
      </c>
      <c r="AD2929" s="24" t="s">
        <v>32</v>
      </c>
      <c r="AE2929" s="24" t="s">
        <v>32</v>
      </c>
      <c r="AF2929" s="24" t="s">
        <v>32</v>
      </c>
      <c r="AG2929" s="24" t="s">
        <v>32</v>
      </c>
      <c r="AH2929" s="24" t="s">
        <v>32</v>
      </c>
    </row>
    <row r="2930" spans="1:35" ht="30" x14ac:dyDescent="0.25">
      <c r="A2930" s="17">
        <v>124104.02</v>
      </c>
      <c r="B2930" s="18">
        <v>2</v>
      </c>
      <c r="C2930" s="16" t="s">
        <v>73</v>
      </c>
      <c r="D2930" s="21">
        <v>43406</v>
      </c>
      <c r="E2930" s="16" t="s">
        <v>109</v>
      </c>
      <c r="F2930" s="21">
        <v>44238</v>
      </c>
      <c r="G2930" s="16" t="s">
        <v>1086</v>
      </c>
      <c r="H2930" s="26" t="s">
        <v>206</v>
      </c>
      <c r="I2930" s="16" t="s">
        <v>518</v>
      </c>
      <c r="J2930" s="20" t="s">
        <v>116</v>
      </c>
      <c r="L2930" s="16" t="s">
        <v>116</v>
      </c>
      <c r="M2930" s="26" t="s">
        <v>15622</v>
      </c>
      <c r="N2930" s="26" t="s">
        <v>15618</v>
      </c>
      <c r="O2930" s="16" t="s">
        <v>119</v>
      </c>
      <c r="P2930" s="26" t="s">
        <v>168</v>
      </c>
      <c r="R2930" s="16" t="s">
        <v>139</v>
      </c>
      <c r="S2930" s="16" t="s">
        <v>42</v>
      </c>
      <c r="T2930" s="22">
        <v>3.41</v>
      </c>
      <c r="U2930" s="21">
        <v>46248</v>
      </c>
      <c r="W2930" s="20" t="s">
        <v>43</v>
      </c>
      <c r="X2930" s="16" t="s">
        <v>140</v>
      </c>
      <c r="Z2930" s="24" t="s">
        <v>32</v>
      </c>
      <c r="AA2930" s="24" t="s">
        <v>32</v>
      </c>
      <c r="AB2930" s="24" t="s">
        <v>32</v>
      </c>
      <c r="AC2930" s="24" t="s">
        <v>32</v>
      </c>
      <c r="AD2930" s="24" t="s">
        <v>32</v>
      </c>
      <c r="AE2930" s="24" t="s">
        <v>32</v>
      </c>
      <c r="AF2930" s="24" t="s">
        <v>32</v>
      </c>
      <c r="AG2930" s="24" t="s">
        <v>32</v>
      </c>
      <c r="AH2930" s="24" t="s">
        <v>32</v>
      </c>
    </row>
    <row r="2931" spans="1:35" ht="30" x14ac:dyDescent="0.25">
      <c r="A2931" s="17">
        <v>124104.03</v>
      </c>
      <c r="B2931" s="18">
        <v>2</v>
      </c>
      <c r="C2931" s="16" t="s">
        <v>73</v>
      </c>
      <c r="D2931" s="21">
        <v>43406</v>
      </c>
      <c r="E2931" s="16" t="s">
        <v>109</v>
      </c>
      <c r="F2931" s="21">
        <v>44265</v>
      </c>
      <c r="G2931" s="16" t="s">
        <v>109</v>
      </c>
      <c r="H2931" s="26" t="s">
        <v>206</v>
      </c>
      <c r="I2931" s="16" t="s">
        <v>518</v>
      </c>
      <c r="J2931" s="20" t="s">
        <v>116</v>
      </c>
      <c r="L2931" s="16" t="s">
        <v>116</v>
      </c>
      <c r="M2931" s="26" t="s">
        <v>15621</v>
      </c>
      <c r="N2931" s="26" t="s">
        <v>15618</v>
      </c>
      <c r="O2931" s="16" t="s">
        <v>119</v>
      </c>
      <c r="P2931" s="26" t="s">
        <v>168</v>
      </c>
      <c r="R2931" s="16" t="s">
        <v>139</v>
      </c>
      <c r="S2931" s="16" t="s">
        <v>42</v>
      </c>
      <c r="T2931" s="22">
        <v>3.54</v>
      </c>
      <c r="U2931" s="21">
        <v>46248</v>
      </c>
      <c r="W2931" s="20" t="s">
        <v>43</v>
      </c>
      <c r="X2931" s="16" t="s">
        <v>140</v>
      </c>
      <c r="Z2931" s="24" t="s">
        <v>32</v>
      </c>
      <c r="AA2931" s="24" t="s">
        <v>32</v>
      </c>
      <c r="AB2931" s="24" t="s">
        <v>32</v>
      </c>
      <c r="AC2931" s="24" t="s">
        <v>32</v>
      </c>
      <c r="AD2931" s="24" t="s">
        <v>32</v>
      </c>
      <c r="AE2931" s="24" t="s">
        <v>32</v>
      </c>
      <c r="AF2931" s="24" t="s">
        <v>32</v>
      </c>
      <c r="AG2931" s="24" t="s">
        <v>32</v>
      </c>
      <c r="AH2931" s="24" t="s">
        <v>32</v>
      </c>
    </row>
    <row r="2932" spans="1:35" ht="30" x14ac:dyDescent="0.25">
      <c r="A2932" s="17">
        <v>124104.04</v>
      </c>
      <c r="B2932" s="18">
        <v>2</v>
      </c>
      <c r="C2932" s="16" t="s">
        <v>73</v>
      </c>
      <c r="D2932" s="21">
        <v>43406</v>
      </c>
      <c r="E2932" s="16" t="s">
        <v>109</v>
      </c>
      <c r="F2932" s="21">
        <v>44260</v>
      </c>
      <c r="G2932" s="16" t="s">
        <v>3425</v>
      </c>
      <c r="H2932" s="26" t="s">
        <v>206</v>
      </c>
      <c r="I2932" s="16" t="s">
        <v>518</v>
      </c>
      <c r="J2932" s="20" t="s">
        <v>116</v>
      </c>
      <c r="L2932" s="16" t="s">
        <v>116</v>
      </c>
      <c r="M2932" s="26" t="s">
        <v>15620</v>
      </c>
      <c r="N2932" s="26" t="s">
        <v>15618</v>
      </c>
      <c r="O2932" s="16" t="s">
        <v>119</v>
      </c>
      <c r="P2932" s="26" t="s">
        <v>168</v>
      </c>
      <c r="R2932" s="16" t="s">
        <v>139</v>
      </c>
      <c r="S2932" s="16" t="s">
        <v>42</v>
      </c>
      <c r="T2932" s="22">
        <v>3.28</v>
      </c>
      <c r="U2932" s="21">
        <v>45835</v>
      </c>
      <c r="W2932" s="20" t="s">
        <v>43</v>
      </c>
      <c r="X2932" s="16" t="s">
        <v>140</v>
      </c>
      <c r="Z2932" s="24" t="s">
        <v>32</v>
      </c>
      <c r="AA2932" s="24" t="s">
        <v>32</v>
      </c>
      <c r="AB2932" s="24" t="s">
        <v>32</v>
      </c>
      <c r="AC2932" s="24" t="s">
        <v>32</v>
      </c>
      <c r="AD2932" s="24" t="s">
        <v>32</v>
      </c>
      <c r="AE2932" s="24" t="s">
        <v>32</v>
      </c>
      <c r="AF2932" s="24" t="s">
        <v>32</v>
      </c>
      <c r="AG2932" s="24" t="s">
        <v>32</v>
      </c>
      <c r="AH2932" s="24" t="s">
        <v>32</v>
      </c>
    </row>
    <row r="2933" spans="1:35" ht="30" x14ac:dyDescent="0.25">
      <c r="A2933" s="17">
        <v>124104.05</v>
      </c>
      <c r="B2933" s="18">
        <v>2</v>
      </c>
      <c r="C2933" s="16" t="s">
        <v>73</v>
      </c>
      <c r="D2933" s="21">
        <v>43406</v>
      </c>
      <c r="E2933" s="16" t="s">
        <v>109</v>
      </c>
      <c r="F2933" s="21">
        <v>44364</v>
      </c>
      <c r="G2933" s="16" t="s">
        <v>2596</v>
      </c>
      <c r="H2933" s="26" t="s">
        <v>206</v>
      </c>
      <c r="I2933" s="16" t="s">
        <v>518</v>
      </c>
      <c r="J2933" s="20" t="s">
        <v>116</v>
      </c>
      <c r="L2933" s="16" t="s">
        <v>116</v>
      </c>
      <c r="M2933" s="26" t="s">
        <v>15619</v>
      </c>
      <c r="N2933" s="26" t="s">
        <v>15618</v>
      </c>
      <c r="O2933" s="16" t="s">
        <v>119</v>
      </c>
      <c r="P2933" s="26" t="s">
        <v>168</v>
      </c>
      <c r="R2933" s="16" t="s">
        <v>139</v>
      </c>
      <c r="S2933" s="16" t="s">
        <v>42</v>
      </c>
      <c r="T2933" s="22">
        <v>3.18</v>
      </c>
      <c r="U2933" s="21">
        <v>45614</v>
      </c>
      <c r="W2933" s="20" t="s">
        <v>43</v>
      </c>
      <c r="X2933" s="16" t="s">
        <v>140</v>
      </c>
      <c r="Z2933" s="24" t="s">
        <v>32</v>
      </c>
      <c r="AA2933" s="24" t="s">
        <v>32</v>
      </c>
      <c r="AB2933" s="24" t="s">
        <v>32</v>
      </c>
      <c r="AC2933" s="24" t="s">
        <v>32</v>
      </c>
      <c r="AD2933" s="24" t="s">
        <v>32</v>
      </c>
      <c r="AE2933" s="24" t="s">
        <v>32</v>
      </c>
      <c r="AF2933" s="24" t="s">
        <v>32</v>
      </c>
      <c r="AG2933" s="24" t="s">
        <v>32</v>
      </c>
      <c r="AH2933" s="24" t="s">
        <v>32</v>
      </c>
    </row>
    <row r="2934" spans="1:35" x14ac:dyDescent="0.25">
      <c r="A2934" s="17">
        <v>124105</v>
      </c>
      <c r="B2934" s="18">
        <v>3</v>
      </c>
      <c r="C2934" s="16" t="s">
        <v>73</v>
      </c>
      <c r="D2934" s="21">
        <v>42573</v>
      </c>
      <c r="E2934" s="16" t="s">
        <v>529</v>
      </c>
      <c r="F2934" s="21">
        <v>44097</v>
      </c>
      <c r="G2934" s="16" t="s">
        <v>56</v>
      </c>
      <c r="H2934" s="26" t="s">
        <v>200</v>
      </c>
      <c r="I2934" s="16" t="s">
        <v>15617</v>
      </c>
      <c r="K2934" s="16" t="s">
        <v>15135</v>
      </c>
      <c r="L2934" s="16" t="s">
        <v>37</v>
      </c>
      <c r="M2934" s="26" t="s">
        <v>15616</v>
      </c>
      <c r="O2934" s="16" t="s">
        <v>39</v>
      </c>
      <c r="P2934" s="26" t="s">
        <v>40</v>
      </c>
      <c r="R2934" s="16" t="s">
        <v>41</v>
      </c>
      <c r="S2934" s="16" t="s">
        <v>42</v>
      </c>
      <c r="T2934" s="22">
        <v>0.01</v>
      </c>
      <c r="W2934" s="20" t="s">
        <v>43</v>
      </c>
      <c r="X2934" s="16" t="s">
        <v>44</v>
      </c>
      <c r="Y2934" s="26" t="s">
        <v>15615</v>
      </c>
      <c r="Z2934" s="24" t="s">
        <v>32</v>
      </c>
      <c r="AA2934" s="24" t="s">
        <v>32</v>
      </c>
      <c r="AB2934" s="24" t="s">
        <v>32</v>
      </c>
      <c r="AC2934" s="24" t="s">
        <v>32</v>
      </c>
      <c r="AD2934" s="24" t="s">
        <v>32</v>
      </c>
      <c r="AE2934" s="24" t="s">
        <v>32</v>
      </c>
      <c r="AF2934" s="24" t="s">
        <v>32</v>
      </c>
      <c r="AG2934" s="24" t="s">
        <v>32</v>
      </c>
      <c r="AH2934" s="24" t="s">
        <v>32</v>
      </c>
      <c r="AI2934" s="16" t="s">
        <v>15614</v>
      </c>
    </row>
    <row r="2935" spans="1:35" x14ac:dyDescent="0.25">
      <c r="A2935" s="17">
        <v>124106</v>
      </c>
      <c r="B2935" s="18">
        <v>2</v>
      </c>
      <c r="C2935" s="16" t="s">
        <v>73</v>
      </c>
      <c r="D2935" s="21">
        <v>42573</v>
      </c>
      <c r="E2935" s="16" t="s">
        <v>109</v>
      </c>
      <c r="F2935" s="21">
        <v>44307</v>
      </c>
      <c r="G2935" s="16" t="s">
        <v>56</v>
      </c>
      <c r="H2935" s="26" t="s">
        <v>420</v>
      </c>
      <c r="I2935" s="16" t="s">
        <v>2690</v>
      </c>
      <c r="K2935" s="16" t="s">
        <v>2606</v>
      </c>
      <c r="L2935" s="16" t="s">
        <v>37</v>
      </c>
      <c r="M2935" s="26" t="s">
        <v>2691</v>
      </c>
      <c r="O2935" s="16" t="s">
        <v>53</v>
      </c>
      <c r="P2935" s="26" t="s">
        <v>40</v>
      </c>
      <c r="R2935" s="16" t="s">
        <v>41</v>
      </c>
      <c r="S2935" s="16" t="s">
        <v>42</v>
      </c>
      <c r="T2935" s="22">
        <v>0.02</v>
      </c>
      <c r="W2935" s="20" t="s">
        <v>43</v>
      </c>
      <c r="X2935" s="16" t="s">
        <v>44</v>
      </c>
      <c r="Y2935" s="26" t="s">
        <v>2692</v>
      </c>
      <c r="Z2935" s="25">
        <v>125650</v>
      </c>
      <c r="AA2935" s="25">
        <v>0</v>
      </c>
      <c r="AB2935" s="25">
        <v>0</v>
      </c>
      <c r="AC2935" s="25">
        <v>0</v>
      </c>
      <c r="AD2935" s="25">
        <v>125650</v>
      </c>
      <c r="AE2935" s="25">
        <v>0</v>
      </c>
      <c r="AF2935" s="25">
        <v>0</v>
      </c>
      <c r="AG2935" s="25">
        <v>0</v>
      </c>
      <c r="AH2935" s="25">
        <v>125650</v>
      </c>
      <c r="AI2935" s="16" t="s">
        <v>2693</v>
      </c>
    </row>
    <row r="2936" spans="1:35" x14ac:dyDescent="0.25">
      <c r="A2936" s="17">
        <v>124108</v>
      </c>
      <c r="B2936" s="18">
        <v>2</v>
      </c>
      <c r="C2936" s="16" t="s">
        <v>73</v>
      </c>
      <c r="D2936" s="21">
        <v>42573</v>
      </c>
      <c r="E2936" s="16" t="s">
        <v>109</v>
      </c>
      <c r="F2936" s="21">
        <v>44307</v>
      </c>
      <c r="G2936" s="16" t="s">
        <v>514</v>
      </c>
      <c r="H2936" s="26" t="s">
        <v>431</v>
      </c>
      <c r="K2936" s="16" t="s">
        <v>2694</v>
      </c>
      <c r="L2936" s="16" t="s">
        <v>37</v>
      </c>
      <c r="M2936" s="26" t="s">
        <v>2695</v>
      </c>
      <c r="O2936" s="16" t="s">
        <v>53</v>
      </c>
      <c r="P2936" s="26" t="s">
        <v>40</v>
      </c>
      <c r="R2936" s="16" t="s">
        <v>41</v>
      </c>
      <c r="S2936" s="16" t="s">
        <v>42</v>
      </c>
      <c r="T2936" s="22">
        <v>0.37</v>
      </c>
      <c r="W2936" s="20" t="s">
        <v>43</v>
      </c>
      <c r="X2936" s="16" t="s">
        <v>44</v>
      </c>
      <c r="Y2936" s="26" t="s">
        <v>2696</v>
      </c>
      <c r="Z2936" s="25">
        <v>50000</v>
      </c>
      <c r="AA2936" s="25">
        <v>0</v>
      </c>
      <c r="AB2936" s="25">
        <v>0</v>
      </c>
      <c r="AC2936" s="25">
        <v>0</v>
      </c>
      <c r="AD2936" s="25">
        <v>50000</v>
      </c>
      <c r="AE2936" s="25">
        <v>0</v>
      </c>
      <c r="AF2936" s="25">
        <v>0</v>
      </c>
      <c r="AG2936" s="25">
        <v>0</v>
      </c>
      <c r="AH2936" s="25">
        <v>50000</v>
      </c>
    </row>
    <row r="2937" spans="1:35" x14ac:dyDescent="0.25">
      <c r="A2937" s="17">
        <v>124110</v>
      </c>
      <c r="B2937" s="18">
        <v>3</v>
      </c>
      <c r="C2937" s="16" t="s">
        <v>47</v>
      </c>
      <c r="D2937" s="21">
        <v>42573</v>
      </c>
      <c r="E2937" s="16" t="s">
        <v>529</v>
      </c>
      <c r="F2937" s="21">
        <v>44361</v>
      </c>
      <c r="G2937" s="16" t="s">
        <v>33</v>
      </c>
      <c r="H2937" s="26" t="s">
        <v>200</v>
      </c>
      <c r="I2937" s="16" t="s">
        <v>2697</v>
      </c>
      <c r="K2937" s="16" t="s">
        <v>2698</v>
      </c>
      <c r="L2937" s="16" t="s">
        <v>37</v>
      </c>
      <c r="M2937" s="26" t="s">
        <v>2699</v>
      </c>
      <c r="O2937" s="16" t="s">
        <v>39</v>
      </c>
      <c r="P2937" s="26" t="s">
        <v>40</v>
      </c>
      <c r="R2937" s="16" t="s">
        <v>41</v>
      </c>
      <c r="S2937" s="16" t="s">
        <v>42</v>
      </c>
      <c r="T2937" s="22">
        <v>0.01</v>
      </c>
      <c r="W2937" s="20" t="s">
        <v>43</v>
      </c>
      <c r="X2937" s="16" t="s">
        <v>44</v>
      </c>
      <c r="Y2937" s="26" t="s">
        <v>2700</v>
      </c>
      <c r="Z2937" s="25">
        <v>0</v>
      </c>
      <c r="AA2937" s="25">
        <v>0</v>
      </c>
      <c r="AB2937" s="25">
        <v>258825</v>
      </c>
      <c r="AC2937" s="25">
        <v>0</v>
      </c>
      <c r="AD2937" s="25">
        <v>0</v>
      </c>
      <c r="AE2937" s="25">
        <v>0</v>
      </c>
      <c r="AF2937" s="25">
        <v>238038.37</v>
      </c>
      <c r="AG2937" s="25">
        <v>0</v>
      </c>
      <c r="AH2937" s="25">
        <v>238038.37</v>
      </c>
      <c r="AI2937" s="16" t="s">
        <v>2701</v>
      </c>
    </row>
    <row r="2938" spans="1:35" x14ac:dyDescent="0.25">
      <c r="A2938" s="17">
        <v>124111</v>
      </c>
      <c r="B2938" s="18">
        <v>3</v>
      </c>
      <c r="C2938" s="16" t="s">
        <v>73</v>
      </c>
      <c r="D2938" s="21">
        <v>42573</v>
      </c>
      <c r="E2938" s="16" t="s">
        <v>529</v>
      </c>
      <c r="F2938" s="21">
        <v>44099</v>
      </c>
      <c r="G2938" s="16" t="s">
        <v>56</v>
      </c>
      <c r="H2938" s="26" t="s">
        <v>200</v>
      </c>
      <c r="I2938" s="16" t="s">
        <v>15613</v>
      </c>
      <c r="K2938" s="16" t="s">
        <v>15612</v>
      </c>
      <c r="L2938" s="16" t="s">
        <v>37</v>
      </c>
      <c r="M2938" s="26" t="s">
        <v>15611</v>
      </c>
      <c r="O2938" s="16" t="s">
        <v>53</v>
      </c>
      <c r="P2938" s="26" t="s">
        <v>40</v>
      </c>
      <c r="R2938" s="16" t="s">
        <v>41</v>
      </c>
      <c r="S2938" s="16" t="s">
        <v>42</v>
      </c>
      <c r="T2938" s="22">
        <v>0.01</v>
      </c>
      <c r="W2938" s="20" t="s">
        <v>43</v>
      </c>
      <c r="X2938" s="16" t="s">
        <v>44</v>
      </c>
      <c r="Y2938" s="26" t="s">
        <v>15610</v>
      </c>
      <c r="Z2938" s="24" t="s">
        <v>32</v>
      </c>
      <c r="AA2938" s="24" t="s">
        <v>32</v>
      </c>
      <c r="AB2938" s="24" t="s">
        <v>32</v>
      </c>
      <c r="AC2938" s="24" t="s">
        <v>32</v>
      </c>
      <c r="AD2938" s="24" t="s">
        <v>32</v>
      </c>
      <c r="AE2938" s="24" t="s">
        <v>32</v>
      </c>
      <c r="AF2938" s="24" t="s">
        <v>32</v>
      </c>
      <c r="AG2938" s="24" t="s">
        <v>32</v>
      </c>
      <c r="AH2938" s="24" t="s">
        <v>32</v>
      </c>
      <c r="AI2938" s="16" t="s">
        <v>15609</v>
      </c>
    </row>
    <row r="2939" spans="1:35" x14ac:dyDescent="0.25">
      <c r="A2939" s="17">
        <v>124112</v>
      </c>
      <c r="B2939" s="18">
        <v>3</v>
      </c>
      <c r="C2939" s="16" t="s">
        <v>73</v>
      </c>
      <c r="D2939" s="21">
        <v>42573</v>
      </c>
      <c r="E2939" s="16" t="s">
        <v>529</v>
      </c>
      <c r="F2939" s="21">
        <v>44207</v>
      </c>
      <c r="G2939" s="16" t="s">
        <v>56</v>
      </c>
      <c r="H2939" s="26" t="s">
        <v>200</v>
      </c>
      <c r="I2939" s="16" t="s">
        <v>15608</v>
      </c>
      <c r="K2939" s="16" t="s">
        <v>15607</v>
      </c>
      <c r="L2939" s="16" t="s">
        <v>37</v>
      </c>
      <c r="M2939" s="26" t="s">
        <v>15606</v>
      </c>
      <c r="O2939" s="16" t="s">
        <v>53</v>
      </c>
      <c r="P2939" s="26" t="s">
        <v>40</v>
      </c>
      <c r="R2939" s="16" t="s">
        <v>41</v>
      </c>
      <c r="S2939" s="16" t="s">
        <v>42</v>
      </c>
      <c r="T2939" s="22">
        <v>0.01</v>
      </c>
      <c r="W2939" s="20" t="s">
        <v>43</v>
      </c>
      <c r="X2939" s="16" t="s">
        <v>44</v>
      </c>
      <c r="Y2939" s="26" t="s">
        <v>15605</v>
      </c>
      <c r="Z2939" s="24" t="s">
        <v>32</v>
      </c>
      <c r="AA2939" s="24" t="s">
        <v>32</v>
      </c>
      <c r="AB2939" s="24" t="s">
        <v>32</v>
      </c>
      <c r="AC2939" s="24" t="s">
        <v>32</v>
      </c>
      <c r="AD2939" s="24" t="s">
        <v>32</v>
      </c>
      <c r="AE2939" s="24" t="s">
        <v>32</v>
      </c>
      <c r="AF2939" s="24" t="s">
        <v>32</v>
      </c>
      <c r="AG2939" s="24" t="s">
        <v>32</v>
      </c>
      <c r="AH2939" s="24" t="s">
        <v>32</v>
      </c>
      <c r="AI2939" s="16" t="s">
        <v>15604</v>
      </c>
    </row>
    <row r="2940" spans="1:35" x14ac:dyDescent="0.25">
      <c r="A2940" s="17">
        <v>124113</v>
      </c>
      <c r="B2940" s="18">
        <v>1</v>
      </c>
      <c r="C2940" s="16" t="s">
        <v>73</v>
      </c>
      <c r="D2940" s="21">
        <v>42573</v>
      </c>
      <c r="E2940" s="16" t="s">
        <v>1207</v>
      </c>
      <c r="F2940" s="21">
        <v>44216</v>
      </c>
      <c r="G2940" s="16" t="s">
        <v>2914</v>
      </c>
      <c r="H2940" s="26" t="s">
        <v>196</v>
      </c>
      <c r="I2940" s="16" t="s">
        <v>15603</v>
      </c>
      <c r="K2940" s="16" t="s">
        <v>2836</v>
      </c>
      <c r="L2940" s="16" t="s">
        <v>37</v>
      </c>
      <c r="M2940" s="26" t="s">
        <v>15602</v>
      </c>
      <c r="O2940" s="16" t="s">
        <v>53</v>
      </c>
      <c r="P2940" s="26" t="s">
        <v>40</v>
      </c>
      <c r="R2940" s="16" t="s">
        <v>41</v>
      </c>
      <c r="S2940" s="16" t="s">
        <v>42</v>
      </c>
      <c r="T2940" s="22">
        <v>0.05</v>
      </c>
      <c r="W2940" s="20" t="s">
        <v>43</v>
      </c>
      <c r="X2940" s="16" t="s">
        <v>44</v>
      </c>
      <c r="Y2940" s="26" t="s">
        <v>15601</v>
      </c>
      <c r="Z2940" s="24" t="s">
        <v>32</v>
      </c>
      <c r="AA2940" s="24" t="s">
        <v>32</v>
      </c>
      <c r="AB2940" s="24" t="s">
        <v>32</v>
      </c>
      <c r="AC2940" s="24" t="s">
        <v>32</v>
      </c>
      <c r="AD2940" s="25">
        <v>15000</v>
      </c>
      <c r="AE2940" s="25">
        <v>0</v>
      </c>
      <c r="AF2940" s="25">
        <v>0</v>
      </c>
      <c r="AG2940" s="25">
        <v>0</v>
      </c>
      <c r="AH2940" s="25">
        <v>15000</v>
      </c>
    </row>
    <row r="2941" spans="1:35" x14ac:dyDescent="0.25">
      <c r="A2941" s="17">
        <v>124114</v>
      </c>
      <c r="B2941" s="18">
        <v>1</v>
      </c>
      <c r="C2941" s="16" t="s">
        <v>31</v>
      </c>
      <c r="D2941" s="21">
        <v>42573</v>
      </c>
      <c r="E2941" s="16" t="s">
        <v>1207</v>
      </c>
      <c r="F2941" s="21">
        <v>44250</v>
      </c>
      <c r="G2941" s="16" t="s">
        <v>56</v>
      </c>
      <c r="H2941" s="26" t="s">
        <v>196</v>
      </c>
      <c r="I2941" s="16" t="s">
        <v>2702</v>
      </c>
      <c r="K2941" s="16" t="s">
        <v>2703</v>
      </c>
      <c r="L2941" s="16" t="s">
        <v>37</v>
      </c>
      <c r="M2941" s="26" t="s">
        <v>2704</v>
      </c>
      <c r="O2941" s="16" t="s">
        <v>39</v>
      </c>
      <c r="P2941" s="26" t="s">
        <v>40</v>
      </c>
      <c r="R2941" s="16" t="s">
        <v>41</v>
      </c>
      <c r="S2941" s="16" t="s">
        <v>42</v>
      </c>
      <c r="T2941" s="22">
        <v>0.01</v>
      </c>
      <c r="W2941" s="20" t="s">
        <v>43</v>
      </c>
      <c r="X2941" s="16" t="s">
        <v>44</v>
      </c>
      <c r="Y2941" s="26" t="s">
        <v>2705</v>
      </c>
      <c r="Z2941" s="25">
        <v>0</v>
      </c>
      <c r="AA2941" s="25">
        <v>0</v>
      </c>
      <c r="AB2941" s="25">
        <v>295237.43</v>
      </c>
      <c r="AC2941" s="25">
        <v>0</v>
      </c>
      <c r="AD2941" s="25">
        <v>0</v>
      </c>
      <c r="AE2941" s="25">
        <v>0</v>
      </c>
      <c r="AF2941" s="25">
        <v>295237.43</v>
      </c>
      <c r="AG2941" s="25">
        <v>0</v>
      </c>
      <c r="AH2941" s="25">
        <v>295237.43</v>
      </c>
      <c r="AI2941" s="16" t="s">
        <v>2706</v>
      </c>
    </row>
    <row r="2942" spans="1:35" x14ac:dyDescent="0.25">
      <c r="A2942" s="17">
        <v>124115</v>
      </c>
      <c r="B2942" s="18">
        <v>3</v>
      </c>
      <c r="C2942" s="16" t="s">
        <v>73</v>
      </c>
      <c r="D2942" s="21">
        <v>42573</v>
      </c>
      <c r="E2942" s="16" t="s">
        <v>529</v>
      </c>
      <c r="F2942" s="21">
        <v>44272</v>
      </c>
      <c r="G2942" s="16" t="s">
        <v>1538</v>
      </c>
      <c r="H2942" s="26" t="s">
        <v>200</v>
      </c>
      <c r="I2942" s="16" t="s">
        <v>2707</v>
      </c>
      <c r="K2942" s="16" t="s">
        <v>2708</v>
      </c>
      <c r="L2942" s="16" t="s">
        <v>37</v>
      </c>
      <c r="M2942" s="26" t="s">
        <v>2709</v>
      </c>
      <c r="O2942" s="16" t="s">
        <v>53</v>
      </c>
      <c r="P2942" s="26" t="s">
        <v>40</v>
      </c>
      <c r="R2942" s="16" t="s">
        <v>41</v>
      </c>
      <c r="S2942" s="16" t="s">
        <v>42</v>
      </c>
      <c r="T2942" s="22">
        <v>0.02</v>
      </c>
      <c r="U2942" s="21">
        <v>45009</v>
      </c>
      <c r="W2942" s="20" t="s">
        <v>43</v>
      </c>
      <c r="X2942" s="16" t="s">
        <v>44</v>
      </c>
      <c r="Y2942" s="26" t="s">
        <v>2710</v>
      </c>
      <c r="Z2942" s="25">
        <v>57786.02</v>
      </c>
      <c r="AA2942" s="25">
        <v>0</v>
      </c>
      <c r="AB2942" s="25">
        <v>0</v>
      </c>
      <c r="AC2942" s="25">
        <v>0</v>
      </c>
      <c r="AD2942" s="25">
        <v>115730.16</v>
      </c>
      <c r="AE2942" s="25">
        <v>0</v>
      </c>
      <c r="AF2942" s="25">
        <v>0</v>
      </c>
      <c r="AG2942" s="25">
        <v>0</v>
      </c>
      <c r="AH2942" s="25">
        <v>115730.16</v>
      </c>
      <c r="AI2942" s="16" t="s">
        <v>2711</v>
      </c>
    </row>
    <row r="2943" spans="1:35" x14ac:dyDescent="0.25">
      <c r="A2943" s="17">
        <v>124117</v>
      </c>
      <c r="B2943" s="18">
        <v>3</v>
      </c>
      <c r="C2943" s="16" t="s">
        <v>73</v>
      </c>
      <c r="D2943" s="21">
        <v>42573</v>
      </c>
      <c r="E2943" s="16" t="s">
        <v>529</v>
      </c>
      <c r="F2943" s="21">
        <v>43489</v>
      </c>
      <c r="G2943" s="16" t="s">
        <v>75</v>
      </c>
      <c r="H2943" s="26" t="s">
        <v>200</v>
      </c>
      <c r="I2943" s="16" t="s">
        <v>4432</v>
      </c>
      <c r="J2943" s="20" t="s">
        <v>116</v>
      </c>
      <c r="L2943" s="16" t="s">
        <v>116</v>
      </c>
      <c r="M2943" s="26" t="s">
        <v>15600</v>
      </c>
      <c r="O2943" s="16" t="s">
        <v>53</v>
      </c>
      <c r="P2943" s="26" t="s">
        <v>40</v>
      </c>
      <c r="R2943" s="16" t="s">
        <v>41</v>
      </c>
      <c r="S2943" s="16" t="s">
        <v>42</v>
      </c>
      <c r="T2943" s="22">
        <v>0.01</v>
      </c>
      <c r="U2943" s="21">
        <v>45331</v>
      </c>
      <c r="W2943" s="20" t="s">
        <v>43</v>
      </c>
      <c r="X2943" s="16" t="s">
        <v>78</v>
      </c>
      <c r="Y2943" s="26" t="s">
        <v>15599</v>
      </c>
      <c r="Z2943" s="24" t="s">
        <v>32</v>
      </c>
      <c r="AA2943" s="24" t="s">
        <v>32</v>
      </c>
      <c r="AB2943" s="24" t="s">
        <v>32</v>
      </c>
      <c r="AC2943" s="24" t="s">
        <v>32</v>
      </c>
      <c r="AD2943" s="24" t="s">
        <v>32</v>
      </c>
      <c r="AE2943" s="24" t="s">
        <v>32</v>
      </c>
      <c r="AF2943" s="24" t="s">
        <v>32</v>
      </c>
      <c r="AG2943" s="24" t="s">
        <v>32</v>
      </c>
      <c r="AH2943" s="24" t="s">
        <v>32</v>
      </c>
    </row>
    <row r="2944" spans="1:35" x14ac:dyDescent="0.25">
      <c r="A2944" s="17">
        <v>124118</v>
      </c>
      <c r="B2944" s="18">
        <v>3</v>
      </c>
      <c r="C2944" s="16" t="s">
        <v>73</v>
      </c>
      <c r="D2944" s="21">
        <v>42573</v>
      </c>
      <c r="E2944" s="16" t="s">
        <v>529</v>
      </c>
      <c r="F2944" s="21">
        <v>44155</v>
      </c>
      <c r="G2944" s="16" t="s">
        <v>75</v>
      </c>
      <c r="H2944" s="26" t="s">
        <v>200</v>
      </c>
      <c r="I2944" s="16" t="s">
        <v>2712</v>
      </c>
      <c r="J2944" s="20" t="s">
        <v>116</v>
      </c>
      <c r="L2944" s="16" t="s">
        <v>116</v>
      </c>
      <c r="M2944" s="26" t="s">
        <v>2713</v>
      </c>
      <c r="N2944" s="26" t="s">
        <v>2714</v>
      </c>
      <c r="O2944" s="16" t="s">
        <v>119</v>
      </c>
      <c r="P2944" s="26" t="s">
        <v>168</v>
      </c>
      <c r="R2944" s="16" t="s">
        <v>139</v>
      </c>
      <c r="S2944" s="16" t="s">
        <v>42</v>
      </c>
      <c r="T2944" s="22">
        <v>3</v>
      </c>
      <c r="U2944" s="21">
        <v>45695</v>
      </c>
      <c r="W2944" s="20" t="s">
        <v>43</v>
      </c>
      <c r="X2944" s="16" t="s">
        <v>511</v>
      </c>
      <c r="Z2944" s="25">
        <v>689000</v>
      </c>
      <c r="AA2944" s="25">
        <v>0</v>
      </c>
      <c r="AB2944" s="25">
        <v>0</v>
      </c>
      <c r="AC2944" s="25">
        <v>0</v>
      </c>
      <c r="AD2944" s="25">
        <v>1959000</v>
      </c>
      <c r="AE2944" s="25">
        <v>0</v>
      </c>
      <c r="AF2944" s="25">
        <v>0</v>
      </c>
      <c r="AG2944" s="25">
        <v>0</v>
      </c>
      <c r="AH2944" s="25">
        <v>1959000</v>
      </c>
      <c r="AI2944" s="16" t="s">
        <v>2715</v>
      </c>
    </row>
    <row r="2945" spans="1:35" x14ac:dyDescent="0.25">
      <c r="A2945" s="17">
        <v>124119</v>
      </c>
      <c r="B2945" s="18">
        <v>4</v>
      </c>
      <c r="C2945" s="16" t="s">
        <v>73</v>
      </c>
      <c r="D2945" s="21">
        <v>42573</v>
      </c>
      <c r="E2945" s="16" t="s">
        <v>819</v>
      </c>
      <c r="F2945" s="21">
        <v>44256</v>
      </c>
      <c r="G2945" s="16" t="s">
        <v>75</v>
      </c>
      <c r="H2945" s="26" t="s">
        <v>2716</v>
      </c>
      <c r="I2945" s="16" t="s">
        <v>159</v>
      </c>
      <c r="J2945" s="20" t="s">
        <v>148</v>
      </c>
      <c r="L2945" s="16" t="s">
        <v>149</v>
      </c>
      <c r="M2945" s="26" t="s">
        <v>2717</v>
      </c>
      <c r="N2945" s="26" t="s">
        <v>2718</v>
      </c>
      <c r="O2945" s="16" t="s">
        <v>119</v>
      </c>
      <c r="P2945" s="26" t="s">
        <v>168</v>
      </c>
      <c r="R2945" s="16" t="s">
        <v>139</v>
      </c>
      <c r="S2945" s="16" t="s">
        <v>42</v>
      </c>
      <c r="T2945" s="22">
        <v>8.15</v>
      </c>
      <c r="U2945" s="21">
        <v>45639</v>
      </c>
      <c r="W2945" s="20" t="s">
        <v>43</v>
      </c>
      <c r="X2945" s="16" t="s">
        <v>454</v>
      </c>
      <c r="Z2945" s="25">
        <v>800000</v>
      </c>
      <c r="AA2945" s="25">
        <v>0</v>
      </c>
      <c r="AB2945" s="25">
        <v>0</v>
      </c>
      <c r="AC2945" s="25">
        <v>0</v>
      </c>
      <c r="AD2945" s="25">
        <v>1510800</v>
      </c>
      <c r="AE2945" s="25">
        <v>0</v>
      </c>
      <c r="AF2945" s="25">
        <v>0</v>
      </c>
      <c r="AG2945" s="25">
        <v>0</v>
      </c>
      <c r="AH2945" s="25">
        <v>1510800</v>
      </c>
    </row>
    <row r="2946" spans="1:35" ht="30" x14ac:dyDescent="0.25">
      <c r="A2946" s="17">
        <v>124119.01</v>
      </c>
      <c r="B2946" s="18">
        <v>4</v>
      </c>
      <c r="C2946" s="16" t="s">
        <v>73</v>
      </c>
      <c r="D2946" s="21">
        <v>44239</v>
      </c>
      <c r="E2946" s="16" t="s">
        <v>109</v>
      </c>
      <c r="F2946" s="21">
        <v>44256</v>
      </c>
      <c r="G2946" s="16" t="s">
        <v>75</v>
      </c>
      <c r="H2946" s="26" t="s">
        <v>15598</v>
      </c>
      <c r="I2946" s="16" t="s">
        <v>159</v>
      </c>
      <c r="J2946" s="20" t="s">
        <v>148</v>
      </c>
      <c r="L2946" s="16" t="s">
        <v>149</v>
      </c>
      <c r="M2946" s="26" t="s">
        <v>15597</v>
      </c>
      <c r="N2946" s="26" t="s">
        <v>2718</v>
      </c>
      <c r="O2946" s="16" t="s">
        <v>119</v>
      </c>
      <c r="P2946" s="26" t="s">
        <v>168</v>
      </c>
      <c r="R2946" s="16" t="s">
        <v>139</v>
      </c>
      <c r="S2946" s="16" t="s">
        <v>42</v>
      </c>
      <c r="T2946" s="23" t="s">
        <v>32</v>
      </c>
      <c r="W2946" s="20" t="s">
        <v>472</v>
      </c>
      <c r="X2946" s="16" t="s">
        <v>454</v>
      </c>
      <c r="Z2946" s="24" t="s">
        <v>32</v>
      </c>
      <c r="AA2946" s="24" t="s">
        <v>32</v>
      </c>
      <c r="AB2946" s="24" t="s">
        <v>32</v>
      </c>
      <c r="AC2946" s="24" t="s">
        <v>32</v>
      </c>
      <c r="AD2946" s="24" t="s">
        <v>32</v>
      </c>
      <c r="AE2946" s="24" t="s">
        <v>32</v>
      </c>
      <c r="AF2946" s="24" t="s">
        <v>32</v>
      </c>
      <c r="AG2946" s="24" t="s">
        <v>32</v>
      </c>
      <c r="AH2946" s="24" t="s">
        <v>32</v>
      </c>
    </row>
    <row r="2947" spans="1:35" x14ac:dyDescent="0.25">
      <c r="A2947" s="17">
        <v>124119.02</v>
      </c>
      <c r="B2947" s="18">
        <v>4</v>
      </c>
      <c r="C2947" s="16" t="s">
        <v>73</v>
      </c>
      <c r="D2947" s="21">
        <v>44239</v>
      </c>
      <c r="E2947" s="16" t="s">
        <v>109</v>
      </c>
      <c r="F2947" s="21">
        <v>44256</v>
      </c>
      <c r="G2947" s="16" t="s">
        <v>75</v>
      </c>
      <c r="H2947" s="26" t="s">
        <v>203</v>
      </c>
      <c r="I2947" s="16" t="s">
        <v>159</v>
      </c>
      <c r="J2947" s="20" t="s">
        <v>148</v>
      </c>
      <c r="L2947" s="16" t="s">
        <v>149</v>
      </c>
      <c r="M2947" s="26" t="s">
        <v>15596</v>
      </c>
      <c r="N2947" s="26" t="s">
        <v>2718</v>
      </c>
      <c r="O2947" s="16" t="s">
        <v>119</v>
      </c>
      <c r="P2947" s="26" t="s">
        <v>168</v>
      </c>
      <c r="R2947" s="16" t="s">
        <v>139</v>
      </c>
      <c r="S2947" s="16" t="s">
        <v>42</v>
      </c>
      <c r="T2947" s="23" t="s">
        <v>32</v>
      </c>
      <c r="W2947" s="20" t="s">
        <v>472</v>
      </c>
      <c r="X2947" s="16" t="s">
        <v>454</v>
      </c>
      <c r="Z2947" s="24" t="s">
        <v>32</v>
      </c>
      <c r="AA2947" s="24" t="s">
        <v>32</v>
      </c>
      <c r="AB2947" s="24" t="s">
        <v>32</v>
      </c>
      <c r="AC2947" s="24" t="s">
        <v>32</v>
      </c>
      <c r="AD2947" s="24" t="s">
        <v>32</v>
      </c>
      <c r="AE2947" s="24" t="s">
        <v>32</v>
      </c>
      <c r="AF2947" s="24" t="s">
        <v>32</v>
      </c>
      <c r="AG2947" s="24" t="s">
        <v>32</v>
      </c>
      <c r="AH2947" s="24" t="s">
        <v>32</v>
      </c>
    </row>
    <row r="2948" spans="1:35" ht="30" x14ac:dyDescent="0.25">
      <c r="A2948" s="17">
        <v>124120</v>
      </c>
      <c r="B2948" s="18">
        <v>3</v>
      </c>
      <c r="C2948" s="16" t="s">
        <v>73</v>
      </c>
      <c r="D2948" s="21">
        <v>42573</v>
      </c>
      <c r="E2948" s="16" t="s">
        <v>529</v>
      </c>
      <c r="F2948" s="21">
        <v>44340</v>
      </c>
      <c r="G2948" s="16" t="s">
        <v>832</v>
      </c>
      <c r="H2948" s="26" t="s">
        <v>200</v>
      </c>
      <c r="I2948" s="16" t="s">
        <v>2719</v>
      </c>
      <c r="J2948" s="20" t="s">
        <v>116</v>
      </c>
      <c r="L2948" s="16" t="s">
        <v>116</v>
      </c>
      <c r="M2948" s="26" t="s">
        <v>2720</v>
      </c>
      <c r="N2948" s="26" t="s">
        <v>2720</v>
      </c>
      <c r="O2948" s="16" t="s">
        <v>53</v>
      </c>
      <c r="P2948" s="26" t="s">
        <v>40</v>
      </c>
      <c r="R2948" s="16" t="s">
        <v>41</v>
      </c>
      <c r="S2948" s="16" t="s">
        <v>42</v>
      </c>
      <c r="T2948" s="22">
        <v>0.3</v>
      </c>
      <c r="U2948" s="21">
        <v>45373</v>
      </c>
      <c r="W2948" s="20" t="s">
        <v>43</v>
      </c>
      <c r="X2948" s="16" t="s">
        <v>511</v>
      </c>
      <c r="Y2948" s="26" t="s">
        <v>2721</v>
      </c>
      <c r="Z2948" s="25">
        <v>308000</v>
      </c>
      <c r="AA2948" s="25">
        <v>0</v>
      </c>
      <c r="AB2948" s="25">
        <v>0</v>
      </c>
      <c r="AC2948" s="25">
        <v>0</v>
      </c>
      <c r="AD2948" s="25">
        <v>323000</v>
      </c>
      <c r="AE2948" s="25">
        <v>0</v>
      </c>
      <c r="AF2948" s="25">
        <v>0</v>
      </c>
      <c r="AG2948" s="25">
        <v>0</v>
      </c>
      <c r="AH2948" s="25">
        <v>323000</v>
      </c>
      <c r="AI2948" s="16" t="s">
        <v>2722</v>
      </c>
    </row>
    <row r="2949" spans="1:35" ht="45" x14ac:dyDescent="0.25">
      <c r="A2949" s="17">
        <v>124121</v>
      </c>
      <c r="B2949" s="18">
        <v>1</v>
      </c>
      <c r="C2949" s="16" t="s">
        <v>73</v>
      </c>
      <c r="D2949" s="21">
        <v>42573</v>
      </c>
      <c r="E2949" s="16" t="s">
        <v>1207</v>
      </c>
      <c r="F2949" s="21">
        <v>44179</v>
      </c>
      <c r="G2949" s="16" t="s">
        <v>75</v>
      </c>
      <c r="H2949" s="26" t="s">
        <v>196</v>
      </c>
      <c r="I2949" s="16" t="s">
        <v>2033</v>
      </c>
      <c r="J2949" s="20" t="s">
        <v>116</v>
      </c>
      <c r="L2949" s="16" t="s">
        <v>116</v>
      </c>
      <c r="M2949" s="26" t="s">
        <v>15595</v>
      </c>
      <c r="N2949" s="26" t="s">
        <v>15594</v>
      </c>
      <c r="O2949" s="16" t="s">
        <v>119</v>
      </c>
      <c r="P2949" s="26" t="s">
        <v>582</v>
      </c>
      <c r="T2949" s="22">
        <v>6.18</v>
      </c>
      <c r="W2949" s="20" t="s">
        <v>43</v>
      </c>
      <c r="X2949" s="16" t="s">
        <v>78</v>
      </c>
      <c r="Z2949" s="24" t="s">
        <v>32</v>
      </c>
      <c r="AA2949" s="24" t="s">
        <v>32</v>
      </c>
      <c r="AB2949" s="24" t="s">
        <v>32</v>
      </c>
      <c r="AC2949" s="24" t="s">
        <v>32</v>
      </c>
      <c r="AD2949" s="25">
        <v>637000</v>
      </c>
      <c r="AE2949" s="25">
        <v>0</v>
      </c>
      <c r="AF2949" s="25">
        <v>0</v>
      </c>
      <c r="AG2949" s="25">
        <v>0</v>
      </c>
      <c r="AH2949" s="25">
        <v>637000</v>
      </c>
    </row>
    <row r="2950" spans="1:35" x14ac:dyDescent="0.25">
      <c r="A2950" s="17">
        <v>124121.01</v>
      </c>
      <c r="B2950" s="18">
        <v>1</v>
      </c>
      <c r="C2950" s="16" t="s">
        <v>73</v>
      </c>
      <c r="D2950" s="21">
        <v>43726</v>
      </c>
      <c r="E2950" s="16" t="s">
        <v>109</v>
      </c>
      <c r="F2950" s="21">
        <v>44308</v>
      </c>
      <c r="G2950" s="16" t="s">
        <v>75</v>
      </c>
      <c r="H2950" s="26" t="s">
        <v>196</v>
      </c>
      <c r="I2950" s="16" t="s">
        <v>2033</v>
      </c>
      <c r="J2950" s="20" t="s">
        <v>116</v>
      </c>
      <c r="L2950" s="16" t="s">
        <v>116</v>
      </c>
      <c r="M2950" s="26" t="s">
        <v>2723</v>
      </c>
      <c r="O2950" s="16" t="s">
        <v>119</v>
      </c>
      <c r="P2950" s="26" t="s">
        <v>138</v>
      </c>
      <c r="R2950" s="16" t="s">
        <v>139</v>
      </c>
      <c r="S2950" s="16" t="s">
        <v>42</v>
      </c>
      <c r="T2950" s="22">
        <v>2.5499999999999998</v>
      </c>
      <c r="U2950" s="21">
        <v>45737</v>
      </c>
      <c r="W2950" s="20" t="s">
        <v>43</v>
      </c>
      <c r="X2950" s="16" t="s">
        <v>78</v>
      </c>
      <c r="Z2950" s="25">
        <v>1006000</v>
      </c>
      <c r="AA2950" s="25">
        <v>0</v>
      </c>
      <c r="AB2950" s="25">
        <v>0</v>
      </c>
      <c r="AC2950" s="25">
        <v>0</v>
      </c>
      <c r="AD2950" s="25">
        <v>1006000</v>
      </c>
      <c r="AE2950" s="25">
        <v>0</v>
      </c>
      <c r="AF2950" s="25">
        <v>0</v>
      </c>
      <c r="AG2950" s="25">
        <v>0</v>
      </c>
      <c r="AH2950" s="25">
        <v>1006000</v>
      </c>
    </row>
    <row r="2951" spans="1:35" x14ac:dyDescent="0.25">
      <c r="A2951" s="17">
        <v>124121.02</v>
      </c>
      <c r="B2951" s="18">
        <v>1</v>
      </c>
      <c r="C2951" s="16" t="s">
        <v>73</v>
      </c>
      <c r="D2951" s="21">
        <v>43726</v>
      </c>
      <c r="E2951" s="16" t="s">
        <v>109</v>
      </c>
      <c r="F2951" s="21">
        <v>44308</v>
      </c>
      <c r="G2951" s="16" t="s">
        <v>74</v>
      </c>
      <c r="H2951" s="26" t="s">
        <v>196</v>
      </c>
      <c r="I2951" s="16" t="s">
        <v>2033</v>
      </c>
      <c r="J2951" s="20" t="s">
        <v>116</v>
      </c>
      <c r="L2951" s="16" t="s">
        <v>116</v>
      </c>
      <c r="M2951" s="26" t="s">
        <v>2724</v>
      </c>
      <c r="O2951" s="16" t="s">
        <v>119</v>
      </c>
      <c r="P2951" s="26" t="s">
        <v>138</v>
      </c>
      <c r="R2951" s="16" t="s">
        <v>139</v>
      </c>
      <c r="S2951" s="16" t="s">
        <v>42</v>
      </c>
      <c r="T2951" s="22">
        <v>3.63</v>
      </c>
      <c r="U2951" s="21">
        <v>45737</v>
      </c>
      <c r="W2951" s="20" t="s">
        <v>43</v>
      </c>
      <c r="X2951" s="16" t="s">
        <v>78</v>
      </c>
      <c r="Z2951" s="25">
        <v>1394000</v>
      </c>
      <c r="AA2951" s="25">
        <v>0</v>
      </c>
      <c r="AB2951" s="25">
        <v>0</v>
      </c>
      <c r="AC2951" s="25">
        <v>0</v>
      </c>
      <c r="AD2951" s="25">
        <v>1394000</v>
      </c>
      <c r="AE2951" s="25">
        <v>0</v>
      </c>
      <c r="AF2951" s="25">
        <v>0</v>
      </c>
      <c r="AG2951" s="25">
        <v>0</v>
      </c>
      <c r="AH2951" s="25">
        <v>1394000</v>
      </c>
    </row>
    <row r="2952" spans="1:35" x14ac:dyDescent="0.25">
      <c r="A2952" s="17">
        <v>124122</v>
      </c>
      <c r="B2952" s="18">
        <v>3</v>
      </c>
      <c r="C2952" s="16" t="s">
        <v>73</v>
      </c>
      <c r="D2952" s="21">
        <v>42573</v>
      </c>
      <c r="E2952" s="16" t="s">
        <v>529</v>
      </c>
      <c r="F2952" s="21">
        <v>44258</v>
      </c>
      <c r="G2952" s="16" t="s">
        <v>1913</v>
      </c>
      <c r="H2952" s="26" t="s">
        <v>200</v>
      </c>
      <c r="I2952" s="16" t="s">
        <v>605</v>
      </c>
      <c r="J2952" s="20" t="s">
        <v>116</v>
      </c>
      <c r="L2952" s="16" t="s">
        <v>116</v>
      </c>
      <c r="M2952" s="26" t="s">
        <v>2725</v>
      </c>
      <c r="O2952" s="16" t="s">
        <v>53</v>
      </c>
      <c r="P2952" s="26" t="s">
        <v>40</v>
      </c>
      <c r="R2952" s="16" t="s">
        <v>41</v>
      </c>
      <c r="S2952" s="16" t="s">
        <v>42</v>
      </c>
      <c r="T2952" s="22">
        <v>0.04</v>
      </c>
      <c r="U2952" s="21">
        <v>45331</v>
      </c>
      <c r="W2952" s="20" t="s">
        <v>43</v>
      </c>
      <c r="X2952" s="16" t="s">
        <v>78</v>
      </c>
      <c r="Y2952" s="26" t="s">
        <v>2726</v>
      </c>
      <c r="Z2952" s="25">
        <v>15000</v>
      </c>
      <c r="AA2952" s="25">
        <v>0</v>
      </c>
      <c r="AB2952" s="25">
        <v>0</v>
      </c>
      <c r="AC2952" s="25">
        <v>0</v>
      </c>
      <c r="AD2952" s="25">
        <v>15000</v>
      </c>
      <c r="AE2952" s="25">
        <v>0</v>
      </c>
      <c r="AF2952" s="25">
        <v>0</v>
      </c>
      <c r="AG2952" s="25">
        <v>0</v>
      </c>
      <c r="AH2952" s="25">
        <v>15000</v>
      </c>
    </row>
    <row r="2953" spans="1:35" ht="30" x14ac:dyDescent="0.25">
      <c r="A2953" s="17">
        <v>124123</v>
      </c>
      <c r="B2953" s="18">
        <v>4</v>
      </c>
      <c r="C2953" s="16" t="s">
        <v>73</v>
      </c>
      <c r="D2953" s="21">
        <v>42573</v>
      </c>
      <c r="E2953" s="16" t="s">
        <v>819</v>
      </c>
      <c r="F2953" s="21">
        <v>44106</v>
      </c>
      <c r="G2953" s="16" t="s">
        <v>109</v>
      </c>
      <c r="H2953" s="26" t="s">
        <v>203</v>
      </c>
      <c r="I2953" s="16" t="s">
        <v>159</v>
      </c>
      <c r="J2953" s="20" t="s">
        <v>148</v>
      </c>
      <c r="L2953" s="16" t="s">
        <v>149</v>
      </c>
      <c r="M2953" s="26" t="s">
        <v>15593</v>
      </c>
      <c r="N2953" s="26" t="s">
        <v>2784</v>
      </c>
      <c r="O2953" s="16" t="s">
        <v>119</v>
      </c>
      <c r="P2953" s="26" t="s">
        <v>152</v>
      </c>
      <c r="T2953" s="22">
        <v>1.1200000000000001</v>
      </c>
      <c r="U2953" s="21">
        <v>45156</v>
      </c>
      <c r="W2953" s="20" t="s">
        <v>43</v>
      </c>
      <c r="X2953" s="16" t="s">
        <v>454</v>
      </c>
      <c r="Z2953" s="24" t="s">
        <v>32</v>
      </c>
      <c r="AA2953" s="24" t="s">
        <v>32</v>
      </c>
      <c r="AB2953" s="24" t="s">
        <v>32</v>
      </c>
      <c r="AC2953" s="24" t="s">
        <v>32</v>
      </c>
      <c r="AD2953" s="24" t="s">
        <v>32</v>
      </c>
      <c r="AE2953" s="24" t="s">
        <v>32</v>
      </c>
      <c r="AF2953" s="24" t="s">
        <v>32</v>
      </c>
      <c r="AG2953" s="24" t="s">
        <v>32</v>
      </c>
      <c r="AH2953" s="24" t="s">
        <v>32</v>
      </c>
    </row>
    <row r="2954" spans="1:35" x14ac:dyDescent="0.25">
      <c r="A2954" s="17">
        <v>124125</v>
      </c>
      <c r="B2954" s="18">
        <v>1</v>
      </c>
      <c r="C2954" s="16" t="s">
        <v>73</v>
      </c>
      <c r="D2954" s="21">
        <v>42573</v>
      </c>
      <c r="E2954" s="16" t="s">
        <v>1207</v>
      </c>
      <c r="F2954" s="21">
        <v>43957</v>
      </c>
      <c r="G2954" s="16" t="s">
        <v>102</v>
      </c>
      <c r="H2954" s="26" t="s">
        <v>196</v>
      </c>
      <c r="I2954" s="16" t="s">
        <v>2125</v>
      </c>
      <c r="J2954" s="20" t="s">
        <v>116</v>
      </c>
      <c r="L2954" s="16" t="s">
        <v>116</v>
      </c>
      <c r="M2954" s="26" t="s">
        <v>15592</v>
      </c>
      <c r="N2954" s="26" t="s">
        <v>40</v>
      </c>
      <c r="O2954" s="16" t="s">
        <v>53</v>
      </c>
      <c r="P2954" s="26" t="s">
        <v>40</v>
      </c>
      <c r="R2954" s="16" t="s">
        <v>41</v>
      </c>
      <c r="S2954" s="16" t="s">
        <v>42</v>
      </c>
      <c r="T2954" s="22">
        <v>3.5000000000000003E-2</v>
      </c>
      <c r="U2954" s="21">
        <v>44603</v>
      </c>
      <c r="W2954" s="20" t="s">
        <v>43</v>
      </c>
      <c r="X2954" s="16" t="s">
        <v>78</v>
      </c>
      <c r="Y2954" s="26" t="s">
        <v>15591</v>
      </c>
      <c r="Z2954" s="24" t="s">
        <v>32</v>
      </c>
      <c r="AA2954" s="24" t="s">
        <v>32</v>
      </c>
      <c r="AB2954" s="24" t="s">
        <v>32</v>
      </c>
      <c r="AC2954" s="24" t="s">
        <v>32</v>
      </c>
      <c r="AD2954" s="25">
        <v>259000</v>
      </c>
      <c r="AE2954" s="25">
        <v>700000</v>
      </c>
      <c r="AF2954" s="25">
        <v>0</v>
      </c>
      <c r="AG2954" s="25">
        <v>0</v>
      </c>
      <c r="AH2954" s="25">
        <v>959000</v>
      </c>
      <c r="AI2954" s="16" t="s">
        <v>15590</v>
      </c>
    </row>
    <row r="2955" spans="1:35" x14ac:dyDescent="0.25">
      <c r="A2955" s="17">
        <v>124126</v>
      </c>
      <c r="B2955" s="18">
        <v>3</v>
      </c>
      <c r="C2955" s="16" t="s">
        <v>73</v>
      </c>
      <c r="D2955" s="21">
        <v>42573</v>
      </c>
      <c r="E2955" s="16" t="s">
        <v>529</v>
      </c>
      <c r="F2955" s="21">
        <v>44207</v>
      </c>
      <c r="G2955" s="16" t="s">
        <v>56</v>
      </c>
      <c r="H2955" s="26" t="s">
        <v>226</v>
      </c>
      <c r="I2955" s="16" t="s">
        <v>15589</v>
      </c>
      <c r="K2955" s="16" t="s">
        <v>821</v>
      </c>
      <c r="L2955" s="16" t="s">
        <v>37</v>
      </c>
      <c r="M2955" s="26" t="s">
        <v>15588</v>
      </c>
      <c r="O2955" s="16" t="s">
        <v>53</v>
      </c>
      <c r="P2955" s="26" t="s">
        <v>40</v>
      </c>
      <c r="R2955" s="16" t="s">
        <v>41</v>
      </c>
      <c r="S2955" s="16" t="s">
        <v>42</v>
      </c>
      <c r="T2955" s="22">
        <v>3.5999999999999997E-2</v>
      </c>
      <c r="W2955" s="20" t="s">
        <v>43</v>
      </c>
      <c r="X2955" s="16" t="s">
        <v>44</v>
      </c>
      <c r="Y2955" s="26" t="s">
        <v>15587</v>
      </c>
      <c r="Z2955" s="24" t="s">
        <v>32</v>
      </c>
      <c r="AA2955" s="24" t="s">
        <v>32</v>
      </c>
      <c r="AB2955" s="24" t="s">
        <v>32</v>
      </c>
      <c r="AC2955" s="24" t="s">
        <v>32</v>
      </c>
      <c r="AD2955" s="24" t="s">
        <v>32</v>
      </c>
      <c r="AE2955" s="24" t="s">
        <v>32</v>
      </c>
      <c r="AF2955" s="24" t="s">
        <v>32</v>
      </c>
      <c r="AG2955" s="24" t="s">
        <v>32</v>
      </c>
      <c r="AH2955" s="24" t="s">
        <v>32</v>
      </c>
    </row>
    <row r="2956" spans="1:35" x14ac:dyDescent="0.25">
      <c r="A2956" s="17">
        <v>124127</v>
      </c>
      <c r="B2956" s="18">
        <v>4</v>
      </c>
      <c r="C2956" s="16" t="s">
        <v>73</v>
      </c>
      <c r="D2956" s="21">
        <v>42573</v>
      </c>
      <c r="E2956" s="16" t="s">
        <v>819</v>
      </c>
      <c r="F2956" s="21">
        <v>44181</v>
      </c>
      <c r="G2956" s="16" t="s">
        <v>718</v>
      </c>
      <c r="H2956" s="26" t="s">
        <v>203</v>
      </c>
      <c r="I2956" s="16" t="s">
        <v>115</v>
      </c>
      <c r="J2956" s="20" t="s">
        <v>116</v>
      </c>
      <c r="L2956" s="16" t="s">
        <v>116</v>
      </c>
      <c r="M2956" s="26" t="s">
        <v>15586</v>
      </c>
      <c r="O2956" s="16" t="s">
        <v>53</v>
      </c>
      <c r="P2956" s="26" t="s">
        <v>40</v>
      </c>
      <c r="R2956" s="16" t="s">
        <v>41</v>
      </c>
      <c r="S2956" s="16" t="s">
        <v>42</v>
      </c>
      <c r="T2956" s="22">
        <v>0.01</v>
      </c>
      <c r="U2956" s="21">
        <v>45520</v>
      </c>
      <c r="W2956" s="20" t="s">
        <v>43</v>
      </c>
      <c r="X2956" s="16" t="s">
        <v>78</v>
      </c>
      <c r="Y2956" s="26" t="s">
        <v>15585</v>
      </c>
      <c r="Z2956" s="24" t="s">
        <v>32</v>
      </c>
      <c r="AA2956" s="24" t="s">
        <v>32</v>
      </c>
      <c r="AB2956" s="24" t="s">
        <v>32</v>
      </c>
      <c r="AC2956" s="24" t="s">
        <v>32</v>
      </c>
      <c r="AD2956" s="24" t="s">
        <v>32</v>
      </c>
      <c r="AE2956" s="24" t="s">
        <v>32</v>
      </c>
      <c r="AF2956" s="24" t="s">
        <v>32</v>
      </c>
      <c r="AG2956" s="24" t="s">
        <v>32</v>
      </c>
      <c r="AH2956" s="24" t="s">
        <v>32</v>
      </c>
    </row>
    <row r="2957" spans="1:35" x14ac:dyDescent="0.25">
      <c r="A2957" s="17">
        <v>124128</v>
      </c>
      <c r="B2957" s="18">
        <v>1</v>
      </c>
      <c r="C2957" s="16" t="s">
        <v>73</v>
      </c>
      <c r="D2957" s="21">
        <v>42573</v>
      </c>
      <c r="E2957" s="16" t="s">
        <v>1207</v>
      </c>
      <c r="F2957" s="21">
        <v>44298</v>
      </c>
      <c r="G2957" s="16" t="s">
        <v>74</v>
      </c>
      <c r="H2957" s="26" t="s">
        <v>196</v>
      </c>
      <c r="I2957" s="16" t="s">
        <v>1767</v>
      </c>
      <c r="J2957" s="20" t="s">
        <v>116</v>
      </c>
      <c r="L2957" s="16" t="s">
        <v>116</v>
      </c>
      <c r="M2957" s="26" t="s">
        <v>15584</v>
      </c>
      <c r="O2957" s="16" t="s">
        <v>53</v>
      </c>
      <c r="P2957" s="26" t="s">
        <v>40</v>
      </c>
      <c r="R2957" s="16" t="s">
        <v>41</v>
      </c>
      <c r="S2957" s="16" t="s">
        <v>42</v>
      </c>
      <c r="T2957" s="22">
        <v>5.5E-2</v>
      </c>
      <c r="U2957" s="21">
        <v>44792</v>
      </c>
      <c r="W2957" s="20" t="s">
        <v>43</v>
      </c>
      <c r="X2957" s="16" t="s">
        <v>78</v>
      </c>
      <c r="Y2957" s="26" t="s">
        <v>15583</v>
      </c>
      <c r="Z2957" s="24" t="s">
        <v>32</v>
      </c>
      <c r="AA2957" s="24" t="s">
        <v>32</v>
      </c>
      <c r="AB2957" s="24" t="s">
        <v>32</v>
      </c>
      <c r="AC2957" s="24" t="s">
        <v>32</v>
      </c>
      <c r="AD2957" s="25">
        <v>371000</v>
      </c>
      <c r="AE2957" s="25">
        <v>0</v>
      </c>
      <c r="AF2957" s="25">
        <v>0</v>
      </c>
      <c r="AG2957" s="25">
        <v>0</v>
      </c>
      <c r="AH2957" s="25">
        <v>371000</v>
      </c>
      <c r="AI2957" s="16" t="s">
        <v>15582</v>
      </c>
    </row>
    <row r="2958" spans="1:35" ht="30" x14ac:dyDescent="0.25">
      <c r="A2958" s="17">
        <v>124131</v>
      </c>
      <c r="B2958" s="18">
        <v>1</v>
      </c>
      <c r="C2958" s="16" t="s">
        <v>73</v>
      </c>
      <c r="D2958" s="21">
        <v>42573</v>
      </c>
      <c r="E2958" s="16" t="s">
        <v>1207</v>
      </c>
      <c r="F2958" s="21">
        <v>44106</v>
      </c>
      <c r="G2958" s="16" t="s">
        <v>75</v>
      </c>
      <c r="H2958" s="26" t="s">
        <v>15574</v>
      </c>
      <c r="I2958" s="16" t="s">
        <v>8675</v>
      </c>
      <c r="J2958" s="20" t="s">
        <v>148</v>
      </c>
      <c r="L2958" s="16" t="s">
        <v>149</v>
      </c>
      <c r="M2958" s="26" t="s">
        <v>15581</v>
      </c>
      <c r="N2958" s="26" t="s">
        <v>15580</v>
      </c>
      <c r="O2958" s="16" t="s">
        <v>119</v>
      </c>
      <c r="P2958" s="26" t="s">
        <v>100</v>
      </c>
      <c r="T2958" s="22">
        <v>9.1999999999999993</v>
      </c>
      <c r="U2958" s="21">
        <v>44904</v>
      </c>
      <c r="W2958" s="20" t="s">
        <v>43</v>
      </c>
      <c r="X2958" s="16" t="s">
        <v>454</v>
      </c>
      <c r="Z2958" s="24" t="s">
        <v>32</v>
      </c>
      <c r="AA2958" s="24" t="s">
        <v>32</v>
      </c>
      <c r="AB2958" s="24" t="s">
        <v>32</v>
      </c>
      <c r="AC2958" s="24" t="s">
        <v>32</v>
      </c>
      <c r="AD2958" s="25">
        <v>400000</v>
      </c>
      <c r="AE2958" s="25">
        <v>0</v>
      </c>
      <c r="AF2958" s="25">
        <v>0</v>
      </c>
      <c r="AG2958" s="25">
        <v>0</v>
      </c>
      <c r="AH2958" s="25">
        <v>400000</v>
      </c>
      <c r="AI2958" s="16" t="s">
        <v>15579</v>
      </c>
    </row>
    <row r="2959" spans="1:35" x14ac:dyDescent="0.25">
      <c r="A2959" s="17">
        <v>124132</v>
      </c>
      <c r="B2959" s="18">
        <v>3</v>
      </c>
      <c r="C2959" s="16" t="s">
        <v>73</v>
      </c>
      <c r="D2959" s="21">
        <v>42573</v>
      </c>
      <c r="E2959" s="16" t="s">
        <v>529</v>
      </c>
      <c r="F2959" s="21">
        <v>43613</v>
      </c>
      <c r="G2959" s="16" t="s">
        <v>75</v>
      </c>
      <c r="H2959" s="26" t="s">
        <v>226</v>
      </c>
      <c r="I2959" s="16" t="s">
        <v>155</v>
      </c>
      <c r="J2959" s="20" t="s">
        <v>148</v>
      </c>
      <c r="L2959" s="16" t="s">
        <v>149</v>
      </c>
      <c r="M2959" s="26" t="s">
        <v>15578</v>
      </c>
      <c r="N2959" s="26" t="s">
        <v>15577</v>
      </c>
      <c r="O2959" s="16" t="s">
        <v>119</v>
      </c>
      <c r="P2959" s="26" t="s">
        <v>15577</v>
      </c>
      <c r="R2959" s="16" t="s">
        <v>139</v>
      </c>
      <c r="S2959" s="16" t="s">
        <v>42</v>
      </c>
      <c r="T2959" s="22">
        <v>0.52</v>
      </c>
      <c r="U2959" s="21">
        <v>44960</v>
      </c>
      <c r="W2959" s="20" t="s">
        <v>43</v>
      </c>
      <c r="X2959" s="16" t="s">
        <v>454</v>
      </c>
      <c r="Z2959" s="24" t="s">
        <v>32</v>
      </c>
      <c r="AA2959" s="24" t="s">
        <v>32</v>
      </c>
      <c r="AB2959" s="24" t="s">
        <v>32</v>
      </c>
      <c r="AC2959" s="24" t="s">
        <v>32</v>
      </c>
      <c r="AD2959" s="24" t="s">
        <v>32</v>
      </c>
      <c r="AE2959" s="24" t="s">
        <v>32</v>
      </c>
      <c r="AF2959" s="24" t="s">
        <v>32</v>
      </c>
      <c r="AG2959" s="24" t="s">
        <v>32</v>
      </c>
      <c r="AH2959" s="24" t="s">
        <v>32</v>
      </c>
    </row>
    <row r="2960" spans="1:35" ht="30" x14ac:dyDescent="0.25">
      <c r="A2960" s="17">
        <v>124133</v>
      </c>
      <c r="B2960" s="18">
        <v>1</v>
      </c>
      <c r="C2960" s="16" t="s">
        <v>73</v>
      </c>
      <c r="D2960" s="21">
        <v>42573</v>
      </c>
      <c r="E2960" s="16" t="s">
        <v>1207</v>
      </c>
      <c r="F2960" s="21">
        <v>43825</v>
      </c>
      <c r="G2960" s="16" t="s">
        <v>529</v>
      </c>
      <c r="H2960" s="26" t="s">
        <v>15576</v>
      </c>
      <c r="I2960" s="16" t="s">
        <v>495</v>
      </c>
      <c r="J2960" s="20" t="s">
        <v>116</v>
      </c>
      <c r="L2960" s="16" t="s">
        <v>116</v>
      </c>
      <c r="M2960" s="26" t="s">
        <v>15575</v>
      </c>
      <c r="N2960" s="26" t="s">
        <v>15572</v>
      </c>
      <c r="O2960" s="16" t="s">
        <v>119</v>
      </c>
      <c r="P2960" s="26" t="s">
        <v>100</v>
      </c>
      <c r="T2960" s="22">
        <v>7.41</v>
      </c>
      <c r="W2960" s="20" t="s">
        <v>43</v>
      </c>
      <c r="X2960" s="16" t="s">
        <v>140</v>
      </c>
      <c r="Z2960" s="24" t="s">
        <v>32</v>
      </c>
      <c r="AA2960" s="24" t="s">
        <v>32</v>
      </c>
      <c r="AB2960" s="24" t="s">
        <v>32</v>
      </c>
      <c r="AC2960" s="24" t="s">
        <v>32</v>
      </c>
      <c r="AD2960" s="25">
        <v>30000</v>
      </c>
      <c r="AE2960" s="25">
        <v>0</v>
      </c>
      <c r="AF2960" s="25">
        <v>0</v>
      </c>
      <c r="AG2960" s="25">
        <v>0</v>
      </c>
      <c r="AH2960" s="25">
        <v>30000</v>
      </c>
    </row>
    <row r="2961" spans="1:35" ht="30" x14ac:dyDescent="0.25">
      <c r="A2961" s="17">
        <v>124133.01</v>
      </c>
      <c r="B2961" s="18">
        <v>1</v>
      </c>
      <c r="C2961" s="16" t="s">
        <v>73</v>
      </c>
      <c r="D2961" s="21">
        <v>43503</v>
      </c>
      <c r="E2961" s="16" t="s">
        <v>109</v>
      </c>
      <c r="F2961" s="21">
        <v>44106</v>
      </c>
      <c r="G2961" s="16" t="s">
        <v>109</v>
      </c>
      <c r="H2961" s="26" t="s">
        <v>15574</v>
      </c>
      <c r="I2961" s="16" t="s">
        <v>495</v>
      </c>
      <c r="J2961" s="20" t="s">
        <v>116</v>
      </c>
      <c r="L2961" s="16" t="s">
        <v>116</v>
      </c>
      <c r="M2961" s="26" t="s">
        <v>15573</v>
      </c>
      <c r="N2961" s="26" t="s">
        <v>15572</v>
      </c>
      <c r="O2961" s="16" t="s">
        <v>119</v>
      </c>
      <c r="P2961" s="26" t="s">
        <v>100</v>
      </c>
      <c r="T2961" s="22">
        <v>5.5575000000000001</v>
      </c>
      <c r="U2961" s="21">
        <v>45009</v>
      </c>
      <c r="W2961" s="20" t="s">
        <v>43</v>
      </c>
      <c r="X2961" s="16" t="s">
        <v>140</v>
      </c>
      <c r="Z2961" s="24" t="s">
        <v>32</v>
      </c>
      <c r="AA2961" s="24" t="s">
        <v>32</v>
      </c>
      <c r="AB2961" s="24" t="s">
        <v>32</v>
      </c>
      <c r="AC2961" s="24" t="s">
        <v>32</v>
      </c>
      <c r="AD2961" s="25">
        <v>52500</v>
      </c>
      <c r="AE2961" s="25">
        <v>0</v>
      </c>
      <c r="AF2961" s="25">
        <v>0</v>
      </c>
      <c r="AG2961" s="25">
        <v>0</v>
      </c>
      <c r="AH2961" s="25">
        <v>52500</v>
      </c>
    </row>
    <row r="2962" spans="1:35" ht="30" x14ac:dyDescent="0.25">
      <c r="A2962" s="17">
        <v>124133.02</v>
      </c>
      <c r="B2962" s="18">
        <v>1</v>
      </c>
      <c r="C2962" s="16" t="s">
        <v>73</v>
      </c>
      <c r="D2962" s="21">
        <v>43503</v>
      </c>
      <c r="E2962" s="16" t="s">
        <v>109</v>
      </c>
      <c r="F2962" s="21">
        <v>44235</v>
      </c>
      <c r="G2962" s="16" t="s">
        <v>109</v>
      </c>
      <c r="H2962" s="26" t="s">
        <v>209</v>
      </c>
      <c r="I2962" s="16" t="s">
        <v>495</v>
      </c>
      <c r="J2962" s="20" t="s">
        <v>116</v>
      </c>
      <c r="L2962" s="16" t="s">
        <v>116</v>
      </c>
      <c r="M2962" s="26" t="s">
        <v>15571</v>
      </c>
      <c r="N2962" s="26" t="s">
        <v>15570</v>
      </c>
      <c r="O2962" s="16" t="s">
        <v>119</v>
      </c>
      <c r="P2962" s="26" t="s">
        <v>100</v>
      </c>
      <c r="T2962" s="22">
        <v>1.8525</v>
      </c>
      <c r="W2962" s="20" t="s">
        <v>43</v>
      </c>
      <c r="X2962" s="16" t="s">
        <v>140</v>
      </c>
      <c r="Z2962" s="24" t="s">
        <v>32</v>
      </c>
      <c r="AA2962" s="24" t="s">
        <v>32</v>
      </c>
      <c r="AB2962" s="24" t="s">
        <v>32</v>
      </c>
      <c r="AC2962" s="24" t="s">
        <v>32</v>
      </c>
      <c r="AD2962" s="24" t="s">
        <v>32</v>
      </c>
      <c r="AE2962" s="24" t="s">
        <v>32</v>
      </c>
      <c r="AF2962" s="24" t="s">
        <v>32</v>
      </c>
      <c r="AG2962" s="24" t="s">
        <v>32</v>
      </c>
      <c r="AH2962" s="24" t="s">
        <v>32</v>
      </c>
    </row>
    <row r="2963" spans="1:35" x14ac:dyDescent="0.25">
      <c r="A2963" s="17">
        <v>124134</v>
      </c>
      <c r="B2963" s="18">
        <v>3</v>
      </c>
      <c r="C2963" s="16" t="s">
        <v>73</v>
      </c>
      <c r="D2963" s="21">
        <v>42573</v>
      </c>
      <c r="E2963" s="16" t="s">
        <v>529</v>
      </c>
      <c r="F2963" s="21">
        <v>43613</v>
      </c>
      <c r="G2963" s="16" t="s">
        <v>75</v>
      </c>
      <c r="H2963" s="26" t="s">
        <v>226</v>
      </c>
      <c r="I2963" s="16" t="s">
        <v>155</v>
      </c>
      <c r="J2963" s="20" t="s">
        <v>148</v>
      </c>
      <c r="L2963" s="16" t="s">
        <v>149</v>
      </c>
      <c r="M2963" s="26" t="s">
        <v>15569</v>
      </c>
      <c r="N2963" s="26" t="s">
        <v>1917</v>
      </c>
      <c r="O2963" s="16" t="s">
        <v>119</v>
      </c>
      <c r="P2963" s="26" t="s">
        <v>1917</v>
      </c>
      <c r="R2963" s="16" t="s">
        <v>139</v>
      </c>
      <c r="S2963" s="16" t="s">
        <v>42</v>
      </c>
      <c r="T2963" s="22">
        <v>0.02</v>
      </c>
      <c r="U2963" s="21">
        <v>46360</v>
      </c>
      <c r="W2963" s="20" t="s">
        <v>43</v>
      </c>
      <c r="X2963" s="16" t="s">
        <v>454</v>
      </c>
      <c r="Z2963" s="24" t="s">
        <v>32</v>
      </c>
      <c r="AA2963" s="24" t="s">
        <v>32</v>
      </c>
      <c r="AB2963" s="24" t="s">
        <v>32</v>
      </c>
      <c r="AC2963" s="24" t="s">
        <v>32</v>
      </c>
      <c r="AD2963" s="24" t="s">
        <v>32</v>
      </c>
      <c r="AE2963" s="24" t="s">
        <v>32</v>
      </c>
      <c r="AF2963" s="24" t="s">
        <v>32</v>
      </c>
      <c r="AG2963" s="24" t="s">
        <v>32</v>
      </c>
      <c r="AH2963" s="24" t="s">
        <v>32</v>
      </c>
    </row>
    <row r="2964" spans="1:35" x14ac:dyDescent="0.25">
      <c r="A2964" s="17">
        <v>124137</v>
      </c>
      <c r="B2964" s="18">
        <v>1</v>
      </c>
      <c r="C2964" s="16" t="s">
        <v>47</v>
      </c>
      <c r="D2964" s="21">
        <v>42573</v>
      </c>
      <c r="E2964" s="16" t="s">
        <v>1207</v>
      </c>
      <c r="F2964" s="21">
        <v>44358</v>
      </c>
      <c r="G2964" s="16" t="s">
        <v>33</v>
      </c>
      <c r="H2964" s="26" t="s">
        <v>215</v>
      </c>
      <c r="I2964" s="16" t="s">
        <v>2727</v>
      </c>
      <c r="K2964" s="16" t="s">
        <v>2728</v>
      </c>
      <c r="L2964" s="16" t="s">
        <v>37</v>
      </c>
      <c r="M2964" s="26" t="s">
        <v>2729</v>
      </c>
      <c r="O2964" s="16" t="s">
        <v>53</v>
      </c>
      <c r="P2964" s="26" t="s">
        <v>40</v>
      </c>
      <c r="R2964" s="16" t="s">
        <v>41</v>
      </c>
      <c r="S2964" s="16" t="s">
        <v>42</v>
      </c>
      <c r="T2964" s="22">
        <v>0.01</v>
      </c>
      <c r="W2964" s="20" t="s">
        <v>43</v>
      </c>
      <c r="X2964" s="16" t="s">
        <v>78</v>
      </c>
      <c r="Y2964" s="26" t="s">
        <v>2730</v>
      </c>
      <c r="Z2964" s="25">
        <v>0</v>
      </c>
      <c r="AA2964" s="25">
        <v>0</v>
      </c>
      <c r="AB2964" s="25">
        <v>204691.97</v>
      </c>
      <c r="AC2964" s="25">
        <v>0</v>
      </c>
      <c r="AD2964" s="25">
        <v>0</v>
      </c>
      <c r="AE2964" s="25">
        <v>0</v>
      </c>
      <c r="AF2964" s="25">
        <v>185802.47</v>
      </c>
      <c r="AG2964" s="25">
        <v>0</v>
      </c>
      <c r="AH2964" s="25">
        <v>185802.47</v>
      </c>
      <c r="AI2964" s="16" t="s">
        <v>2731</v>
      </c>
    </row>
    <row r="2965" spans="1:35" x14ac:dyDescent="0.25">
      <c r="A2965" s="17">
        <v>124138</v>
      </c>
      <c r="B2965" s="18">
        <v>3</v>
      </c>
      <c r="C2965" s="16" t="s">
        <v>73</v>
      </c>
      <c r="D2965" s="21">
        <v>42573</v>
      </c>
      <c r="E2965" s="16" t="s">
        <v>529</v>
      </c>
      <c r="F2965" s="21">
        <v>44201</v>
      </c>
      <c r="G2965" s="16" t="s">
        <v>2732</v>
      </c>
      <c r="H2965" s="26" t="s">
        <v>226</v>
      </c>
      <c r="I2965" s="16" t="s">
        <v>159</v>
      </c>
      <c r="J2965" s="20" t="s">
        <v>148</v>
      </c>
      <c r="L2965" s="16" t="s">
        <v>149</v>
      </c>
      <c r="M2965" s="26" t="s">
        <v>2733</v>
      </c>
      <c r="O2965" s="16" t="s">
        <v>119</v>
      </c>
      <c r="P2965" s="26" t="s">
        <v>168</v>
      </c>
      <c r="R2965" s="16" t="s">
        <v>139</v>
      </c>
      <c r="S2965" s="16" t="s">
        <v>42</v>
      </c>
      <c r="T2965" s="22">
        <v>3.5</v>
      </c>
      <c r="U2965" s="21">
        <v>46360</v>
      </c>
      <c r="W2965" s="20" t="s">
        <v>43</v>
      </c>
      <c r="X2965" s="16" t="s">
        <v>454</v>
      </c>
      <c r="Z2965" s="25">
        <v>40000</v>
      </c>
      <c r="AA2965" s="25">
        <v>0</v>
      </c>
      <c r="AB2965" s="25">
        <v>0</v>
      </c>
      <c r="AC2965" s="25">
        <v>0</v>
      </c>
      <c r="AD2965" s="25">
        <v>40000</v>
      </c>
      <c r="AE2965" s="25">
        <v>0</v>
      </c>
      <c r="AF2965" s="25">
        <v>0</v>
      </c>
      <c r="AG2965" s="25">
        <v>0</v>
      </c>
      <c r="AH2965" s="25">
        <v>40000</v>
      </c>
    </row>
    <row r="2966" spans="1:35" x14ac:dyDescent="0.25">
      <c r="A2966" s="17">
        <v>124138.01</v>
      </c>
      <c r="B2966" s="18">
        <v>3</v>
      </c>
      <c r="C2966" s="16" t="s">
        <v>73</v>
      </c>
      <c r="D2966" s="21">
        <v>42573</v>
      </c>
      <c r="E2966" s="16" t="s">
        <v>529</v>
      </c>
      <c r="F2966" s="21">
        <v>43489</v>
      </c>
      <c r="G2966" s="16" t="s">
        <v>75</v>
      </c>
      <c r="H2966" s="26" t="s">
        <v>226</v>
      </c>
      <c r="I2966" s="16" t="s">
        <v>159</v>
      </c>
      <c r="J2966" s="20" t="s">
        <v>148</v>
      </c>
      <c r="L2966" s="16" t="s">
        <v>149</v>
      </c>
      <c r="M2966" s="26" t="s">
        <v>15568</v>
      </c>
      <c r="O2966" s="16" t="s">
        <v>53</v>
      </c>
      <c r="P2966" s="26" t="s">
        <v>40</v>
      </c>
      <c r="R2966" s="16" t="s">
        <v>41</v>
      </c>
      <c r="S2966" s="16" t="s">
        <v>42</v>
      </c>
      <c r="T2966" s="22">
        <v>0.12</v>
      </c>
      <c r="W2966" s="20" t="s">
        <v>43</v>
      </c>
      <c r="X2966" s="16" t="s">
        <v>454</v>
      </c>
      <c r="Y2966" s="26" t="s">
        <v>15567</v>
      </c>
      <c r="Z2966" s="24" t="s">
        <v>32</v>
      </c>
      <c r="AA2966" s="24" t="s">
        <v>32</v>
      </c>
      <c r="AB2966" s="24" t="s">
        <v>32</v>
      </c>
      <c r="AC2966" s="24" t="s">
        <v>32</v>
      </c>
      <c r="AD2966" s="24" t="s">
        <v>32</v>
      </c>
      <c r="AE2966" s="24" t="s">
        <v>32</v>
      </c>
      <c r="AF2966" s="24" t="s">
        <v>32</v>
      </c>
      <c r="AG2966" s="24" t="s">
        <v>32</v>
      </c>
      <c r="AH2966" s="24" t="s">
        <v>32</v>
      </c>
    </row>
    <row r="2967" spans="1:35" x14ac:dyDescent="0.25">
      <c r="A2967" s="17">
        <v>124138.02</v>
      </c>
      <c r="B2967" s="18">
        <v>3</v>
      </c>
      <c r="C2967" s="16" t="s">
        <v>73</v>
      </c>
      <c r="D2967" s="21">
        <v>42583</v>
      </c>
      <c r="E2967" s="16" t="s">
        <v>109</v>
      </c>
      <c r="F2967" s="21">
        <v>43489</v>
      </c>
      <c r="G2967" s="16" t="s">
        <v>75</v>
      </c>
      <c r="H2967" s="26" t="s">
        <v>226</v>
      </c>
      <c r="I2967" s="16" t="s">
        <v>159</v>
      </c>
      <c r="J2967" s="20" t="s">
        <v>148</v>
      </c>
      <c r="L2967" s="16" t="s">
        <v>149</v>
      </c>
      <c r="M2967" s="26" t="s">
        <v>15566</v>
      </c>
      <c r="O2967" s="16" t="s">
        <v>53</v>
      </c>
      <c r="P2967" s="26" t="s">
        <v>40</v>
      </c>
      <c r="R2967" s="16" t="s">
        <v>41</v>
      </c>
      <c r="S2967" s="16" t="s">
        <v>42</v>
      </c>
      <c r="T2967" s="22">
        <v>0.12</v>
      </c>
      <c r="W2967" s="20" t="s">
        <v>43</v>
      </c>
      <c r="X2967" s="16" t="s">
        <v>454</v>
      </c>
      <c r="Y2967" s="26" t="s">
        <v>15565</v>
      </c>
      <c r="Z2967" s="24" t="s">
        <v>32</v>
      </c>
      <c r="AA2967" s="24" t="s">
        <v>32</v>
      </c>
      <c r="AB2967" s="24" t="s">
        <v>32</v>
      </c>
      <c r="AC2967" s="24" t="s">
        <v>32</v>
      </c>
      <c r="AD2967" s="24" t="s">
        <v>32</v>
      </c>
      <c r="AE2967" s="24" t="s">
        <v>32</v>
      </c>
      <c r="AF2967" s="24" t="s">
        <v>32</v>
      </c>
      <c r="AG2967" s="24" t="s">
        <v>32</v>
      </c>
      <c r="AH2967" s="24" t="s">
        <v>32</v>
      </c>
    </row>
    <row r="2968" spans="1:35" x14ac:dyDescent="0.25">
      <c r="A2968" s="17">
        <v>124140</v>
      </c>
      <c r="B2968" s="18">
        <v>1</v>
      </c>
      <c r="C2968" s="16" t="s">
        <v>47</v>
      </c>
      <c r="D2968" s="21">
        <v>42573</v>
      </c>
      <c r="E2968" s="16" t="s">
        <v>1207</v>
      </c>
      <c r="F2968" s="21">
        <v>44246</v>
      </c>
      <c r="G2968" s="16" t="s">
        <v>33</v>
      </c>
      <c r="H2968" s="26" t="s">
        <v>215</v>
      </c>
      <c r="I2968" s="16" t="s">
        <v>2734</v>
      </c>
      <c r="K2968" s="16" t="s">
        <v>2735</v>
      </c>
      <c r="L2968" s="16" t="s">
        <v>37</v>
      </c>
      <c r="M2968" s="26" t="s">
        <v>2736</v>
      </c>
      <c r="O2968" s="16" t="s">
        <v>39</v>
      </c>
      <c r="P2968" s="26" t="s">
        <v>40</v>
      </c>
      <c r="T2968" s="22">
        <v>0.01</v>
      </c>
      <c r="W2968" s="20" t="s">
        <v>43</v>
      </c>
      <c r="X2968" s="16" t="s">
        <v>44</v>
      </c>
      <c r="Y2968" s="26" t="s">
        <v>2737</v>
      </c>
      <c r="Z2968" s="25">
        <v>0</v>
      </c>
      <c r="AA2968" s="25">
        <v>0</v>
      </c>
      <c r="AB2968" s="25">
        <v>387744.86</v>
      </c>
      <c r="AC2968" s="25">
        <v>0</v>
      </c>
      <c r="AD2968" s="25">
        <v>0</v>
      </c>
      <c r="AE2968" s="25">
        <v>0</v>
      </c>
      <c r="AF2968" s="25">
        <v>387744.86</v>
      </c>
      <c r="AG2968" s="25">
        <v>0</v>
      </c>
      <c r="AH2968" s="25">
        <v>387744.86</v>
      </c>
      <c r="AI2968" s="16" t="s">
        <v>2738</v>
      </c>
    </row>
    <row r="2969" spans="1:35" x14ac:dyDescent="0.25">
      <c r="A2969" s="17">
        <v>124141</v>
      </c>
      <c r="B2969" s="18">
        <v>4</v>
      </c>
      <c r="C2969" s="16" t="s">
        <v>73</v>
      </c>
      <c r="D2969" s="21">
        <v>42573</v>
      </c>
      <c r="E2969" s="16" t="s">
        <v>819</v>
      </c>
      <c r="F2969" s="21">
        <v>44207</v>
      </c>
      <c r="G2969" s="16" t="s">
        <v>56</v>
      </c>
      <c r="H2969" s="26" t="s">
        <v>229</v>
      </c>
      <c r="I2969" s="16" t="s">
        <v>15564</v>
      </c>
      <c r="K2969" s="16" t="s">
        <v>2999</v>
      </c>
      <c r="L2969" s="16" t="s">
        <v>37</v>
      </c>
      <c r="M2969" s="26" t="s">
        <v>15563</v>
      </c>
      <c r="O2969" s="16" t="s">
        <v>53</v>
      </c>
      <c r="P2969" s="26" t="s">
        <v>40</v>
      </c>
      <c r="R2969" s="16" t="s">
        <v>41</v>
      </c>
      <c r="S2969" s="16" t="s">
        <v>42</v>
      </c>
      <c r="T2969" s="22">
        <v>1.4999999999999999E-2</v>
      </c>
      <c r="W2969" s="20" t="s">
        <v>43</v>
      </c>
      <c r="X2969" s="16" t="s">
        <v>44</v>
      </c>
      <c r="Y2969" s="26" t="s">
        <v>15562</v>
      </c>
      <c r="Z2969" s="24" t="s">
        <v>32</v>
      </c>
      <c r="AA2969" s="24" t="s">
        <v>32</v>
      </c>
      <c r="AB2969" s="24" t="s">
        <v>32</v>
      </c>
      <c r="AC2969" s="24" t="s">
        <v>32</v>
      </c>
      <c r="AD2969" s="24" t="s">
        <v>32</v>
      </c>
      <c r="AE2969" s="24" t="s">
        <v>32</v>
      </c>
      <c r="AF2969" s="24" t="s">
        <v>32</v>
      </c>
      <c r="AG2969" s="24" t="s">
        <v>32</v>
      </c>
      <c r="AH2969" s="24" t="s">
        <v>32</v>
      </c>
    </row>
    <row r="2970" spans="1:35" x14ac:dyDescent="0.25">
      <c r="A2970" s="17">
        <v>124142</v>
      </c>
      <c r="B2970" s="18">
        <v>3</v>
      </c>
      <c r="C2970" s="16" t="s">
        <v>73</v>
      </c>
      <c r="D2970" s="21">
        <v>42573</v>
      </c>
      <c r="E2970" s="16" t="s">
        <v>529</v>
      </c>
      <c r="F2970" s="21">
        <v>44336</v>
      </c>
      <c r="G2970" s="16" t="s">
        <v>102</v>
      </c>
      <c r="H2970" s="26" t="s">
        <v>226</v>
      </c>
      <c r="I2970" s="16" t="s">
        <v>2531</v>
      </c>
      <c r="J2970" s="20" t="s">
        <v>116</v>
      </c>
      <c r="L2970" s="16" t="s">
        <v>116</v>
      </c>
      <c r="M2970" s="26" t="s">
        <v>2739</v>
      </c>
      <c r="O2970" s="16" t="s">
        <v>53</v>
      </c>
      <c r="P2970" s="26" t="s">
        <v>40</v>
      </c>
      <c r="R2970" s="16" t="s">
        <v>41</v>
      </c>
      <c r="S2970" s="16" t="s">
        <v>42</v>
      </c>
      <c r="T2970" s="22">
        <v>0.02</v>
      </c>
      <c r="U2970" s="21">
        <v>44904</v>
      </c>
      <c r="W2970" s="20" t="s">
        <v>43</v>
      </c>
      <c r="X2970" s="16" t="s">
        <v>78</v>
      </c>
      <c r="Y2970" s="26" t="s">
        <v>2740</v>
      </c>
      <c r="Z2970" s="25">
        <v>80000</v>
      </c>
      <c r="AA2970" s="25">
        <v>0</v>
      </c>
      <c r="AB2970" s="25">
        <v>0</v>
      </c>
      <c r="AC2970" s="25">
        <v>0</v>
      </c>
      <c r="AD2970" s="25">
        <v>230000</v>
      </c>
      <c r="AE2970" s="25">
        <v>82699</v>
      </c>
      <c r="AF2970" s="25">
        <v>0</v>
      </c>
      <c r="AG2970" s="25">
        <v>0</v>
      </c>
      <c r="AH2970" s="25">
        <v>312699</v>
      </c>
      <c r="AI2970" s="16" t="s">
        <v>2741</v>
      </c>
    </row>
    <row r="2971" spans="1:35" x14ac:dyDescent="0.25">
      <c r="A2971" s="17">
        <v>124143</v>
      </c>
      <c r="B2971" s="18">
        <v>1</v>
      </c>
      <c r="C2971" s="16" t="s">
        <v>31</v>
      </c>
      <c r="D2971" s="21">
        <v>42573</v>
      </c>
      <c r="E2971" s="16" t="s">
        <v>1207</v>
      </c>
      <c r="F2971" s="21">
        <v>44097</v>
      </c>
      <c r="G2971" s="16" t="s">
        <v>75</v>
      </c>
      <c r="H2971" s="26" t="s">
        <v>215</v>
      </c>
      <c r="I2971" s="16" t="s">
        <v>2742</v>
      </c>
      <c r="K2971" s="16" t="s">
        <v>2743</v>
      </c>
      <c r="L2971" s="16" t="s">
        <v>37</v>
      </c>
      <c r="M2971" s="26" t="s">
        <v>2744</v>
      </c>
      <c r="O2971" s="16" t="s">
        <v>39</v>
      </c>
      <c r="P2971" s="26" t="s">
        <v>40</v>
      </c>
      <c r="R2971" s="16" t="s">
        <v>41</v>
      </c>
      <c r="S2971" s="16" t="s">
        <v>42</v>
      </c>
      <c r="T2971" s="22">
        <v>0.02</v>
      </c>
      <c r="W2971" s="20" t="s">
        <v>43</v>
      </c>
      <c r="X2971" s="16" t="s">
        <v>44</v>
      </c>
      <c r="Y2971" s="26" t="s">
        <v>2745</v>
      </c>
      <c r="Z2971" s="25">
        <v>0</v>
      </c>
      <c r="AA2971" s="25">
        <v>0</v>
      </c>
      <c r="AB2971" s="25">
        <v>741797.17</v>
      </c>
      <c r="AC2971" s="25">
        <v>0</v>
      </c>
      <c r="AD2971" s="25">
        <v>0</v>
      </c>
      <c r="AE2971" s="25">
        <v>0</v>
      </c>
      <c r="AF2971" s="25">
        <v>741797.17</v>
      </c>
      <c r="AG2971" s="25">
        <v>0</v>
      </c>
      <c r="AH2971" s="25">
        <v>741797.17</v>
      </c>
      <c r="AI2971" s="16" t="s">
        <v>2746</v>
      </c>
    </row>
    <row r="2972" spans="1:35" x14ac:dyDescent="0.25">
      <c r="A2972" s="17">
        <v>124144</v>
      </c>
      <c r="B2972" s="18">
        <v>3</v>
      </c>
      <c r="C2972" s="16" t="s">
        <v>73</v>
      </c>
      <c r="D2972" s="21">
        <v>42573</v>
      </c>
      <c r="E2972" s="16" t="s">
        <v>529</v>
      </c>
      <c r="F2972" s="21">
        <v>44210</v>
      </c>
      <c r="G2972" s="16" t="s">
        <v>109</v>
      </c>
      <c r="H2972" s="26" t="s">
        <v>226</v>
      </c>
      <c r="I2972" s="16" t="s">
        <v>2531</v>
      </c>
      <c r="J2972" s="20" t="s">
        <v>116</v>
      </c>
      <c r="L2972" s="16" t="s">
        <v>116</v>
      </c>
      <c r="M2972" s="26" t="s">
        <v>15561</v>
      </c>
      <c r="O2972" s="16" t="s">
        <v>53</v>
      </c>
      <c r="P2972" s="26" t="s">
        <v>40</v>
      </c>
      <c r="R2972" s="16" t="s">
        <v>41</v>
      </c>
      <c r="S2972" s="16" t="s">
        <v>42</v>
      </c>
      <c r="T2972" s="22">
        <v>0.05</v>
      </c>
      <c r="U2972" s="21">
        <v>44694</v>
      </c>
      <c r="W2972" s="20" t="s">
        <v>43</v>
      </c>
      <c r="X2972" s="16" t="s">
        <v>78</v>
      </c>
      <c r="Y2972" s="26" t="s">
        <v>2749</v>
      </c>
      <c r="Z2972" s="24" t="s">
        <v>32</v>
      </c>
      <c r="AA2972" s="24" t="s">
        <v>32</v>
      </c>
      <c r="AB2972" s="24" t="s">
        <v>32</v>
      </c>
      <c r="AC2972" s="24" t="s">
        <v>32</v>
      </c>
      <c r="AD2972" s="24" t="s">
        <v>32</v>
      </c>
      <c r="AE2972" s="24" t="s">
        <v>32</v>
      </c>
      <c r="AF2972" s="24" t="s">
        <v>32</v>
      </c>
      <c r="AG2972" s="24" t="s">
        <v>32</v>
      </c>
      <c r="AH2972" s="24" t="s">
        <v>32</v>
      </c>
    </row>
    <row r="2973" spans="1:35" x14ac:dyDescent="0.25">
      <c r="A2973" s="17">
        <v>124144.01</v>
      </c>
      <c r="B2973" s="18">
        <v>3</v>
      </c>
      <c r="C2973" s="16" t="s">
        <v>474</v>
      </c>
      <c r="D2973" s="21">
        <v>42997</v>
      </c>
      <c r="E2973" s="16" t="s">
        <v>142</v>
      </c>
      <c r="F2973" s="21">
        <v>44175</v>
      </c>
      <c r="G2973" s="16" t="s">
        <v>32</v>
      </c>
      <c r="H2973" s="26" t="s">
        <v>226</v>
      </c>
      <c r="I2973" s="16" t="s">
        <v>2531</v>
      </c>
      <c r="J2973" s="20" t="s">
        <v>116</v>
      </c>
      <c r="L2973" s="16" t="s">
        <v>116</v>
      </c>
      <c r="M2973" s="26" t="s">
        <v>2747</v>
      </c>
      <c r="N2973" s="26" t="s">
        <v>2748</v>
      </c>
      <c r="O2973" s="16" t="s">
        <v>179</v>
      </c>
      <c r="P2973" s="26" t="s">
        <v>79</v>
      </c>
      <c r="R2973" s="16" t="s">
        <v>41</v>
      </c>
      <c r="S2973" s="16" t="s">
        <v>84</v>
      </c>
      <c r="T2973" s="22">
        <v>0</v>
      </c>
      <c r="U2973" s="21">
        <v>43686</v>
      </c>
      <c r="W2973" s="20" t="s">
        <v>43</v>
      </c>
      <c r="X2973" s="16" t="s">
        <v>78</v>
      </c>
      <c r="Y2973" s="26" t="s">
        <v>2749</v>
      </c>
      <c r="Z2973" s="25">
        <v>0</v>
      </c>
      <c r="AA2973" s="25">
        <v>0</v>
      </c>
      <c r="AB2973" s="25">
        <v>845000</v>
      </c>
      <c r="AC2973" s="25">
        <v>0</v>
      </c>
      <c r="AD2973" s="25">
        <v>0</v>
      </c>
      <c r="AE2973" s="25">
        <v>0</v>
      </c>
      <c r="AF2973" s="25">
        <v>1498772</v>
      </c>
      <c r="AG2973" s="25">
        <v>0</v>
      </c>
      <c r="AH2973" s="25">
        <v>1498772</v>
      </c>
      <c r="AI2973" s="16" t="s">
        <v>2750</v>
      </c>
    </row>
    <row r="2974" spans="1:35" x14ac:dyDescent="0.25">
      <c r="A2974" s="17">
        <v>124146</v>
      </c>
      <c r="B2974" s="18">
        <v>3</v>
      </c>
      <c r="C2974" s="16" t="s">
        <v>73</v>
      </c>
      <c r="D2974" s="21">
        <v>42573</v>
      </c>
      <c r="E2974" s="16" t="s">
        <v>529</v>
      </c>
      <c r="F2974" s="21">
        <v>44229</v>
      </c>
      <c r="G2974" s="16" t="s">
        <v>142</v>
      </c>
      <c r="H2974" s="26" t="s">
        <v>98</v>
      </c>
      <c r="I2974" s="16" t="s">
        <v>155</v>
      </c>
      <c r="J2974" s="20" t="s">
        <v>148</v>
      </c>
      <c r="L2974" s="16" t="s">
        <v>149</v>
      </c>
      <c r="M2974" s="26" t="s">
        <v>15434</v>
      </c>
      <c r="O2974" s="16" t="s">
        <v>53</v>
      </c>
      <c r="P2974" s="26" t="s">
        <v>40</v>
      </c>
      <c r="R2974" s="16" t="s">
        <v>41</v>
      </c>
      <c r="S2974" s="16" t="s">
        <v>42</v>
      </c>
      <c r="T2974" s="22">
        <v>0.01</v>
      </c>
      <c r="U2974" s="21">
        <v>45331</v>
      </c>
      <c r="W2974" s="20" t="s">
        <v>43</v>
      </c>
      <c r="X2974" s="16" t="s">
        <v>454</v>
      </c>
      <c r="Z2974" s="24" t="s">
        <v>32</v>
      </c>
      <c r="AA2974" s="24" t="s">
        <v>32</v>
      </c>
      <c r="AB2974" s="24" t="s">
        <v>32</v>
      </c>
      <c r="AC2974" s="24" t="s">
        <v>32</v>
      </c>
      <c r="AD2974" s="24" t="s">
        <v>32</v>
      </c>
      <c r="AE2974" s="24" t="s">
        <v>32</v>
      </c>
      <c r="AF2974" s="24" t="s">
        <v>32</v>
      </c>
      <c r="AG2974" s="24" t="s">
        <v>32</v>
      </c>
      <c r="AH2974" s="24" t="s">
        <v>32</v>
      </c>
    </row>
    <row r="2975" spans="1:35" x14ac:dyDescent="0.25">
      <c r="A2975" s="17">
        <v>124146.01</v>
      </c>
      <c r="B2975" s="18">
        <v>3</v>
      </c>
      <c r="C2975" s="16" t="s">
        <v>73</v>
      </c>
      <c r="D2975" s="21">
        <v>44229</v>
      </c>
      <c r="E2975" s="16" t="s">
        <v>176</v>
      </c>
      <c r="F2975" s="21">
        <v>44354</v>
      </c>
      <c r="G2975" s="16" t="s">
        <v>529</v>
      </c>
      <c r="H2975" s="26" t="s">
        <v>98</v>
      </c>
      <c r="I2975" s="16" t="s">
        <v>155</v>
      </c>
      <c r="J2975" s="20" t="s">
        <v>148</v>
      </c>
      <c r="L2975" s="16" t="s">
        <v>149</v>
      </c>
      <c r="M2975" s="26" t="s">
        <v>2751</v>
      </c>
      <c r="O2975" s="16" t="s">
        <v>179</v>
      </c>
      <c r="P2975" s="26" t="s">
        <v>79</v>
      </c>
      <c r="R2975" s="16" t="s">
        <v>41</v>
      </c>
      <c r="S2975" s="16" t="s">
        <v>84</v>
      </c>
      <c r="T2975" s="22">
        <v>0</v>
      </c>
      <c r="U2975" s="21">
        <v>44540</v>
      </c>
      <c r="W2975" s="20" t="s">
        <v>43</v>
      </c>
      <c r="X2975" s="16" t="s">
        <v>454</v>
      </c>
      <c r="Y2975" s="26" t="s">
        <v>2752</v>
      </c>
      <c r="Z2975" s="25">
        <v>0</v>
      </c>
      <c r="AA2975" s="25">
        <v>0</v>
      </c>
      <c r="AB2975" s="25">
        <v>34000</v>
      </c>
      <c r="AC2975" s="25">
        <v>0</v>
      </c>
      <c r="AD2975" s="25">
        <v>0</v>
      </c>
      <c r="AE2975" s="25">
        <v>0</v>
      </c>
      <c r="AF2975" s="25">
        <v>34000</v>
      </c>
      <c r="AG2975" s="25">
        <v>0</v>
      </c>
      <c r="AH2975" s="25">
        <v>34000</v>
      </c>
      <c r="AI2975" s="16" t="s">
        <v>2753</v>
      </c>
    </row>
    <row r="2976" spans="1:35" ht="30" x14ac:dyDescent="0.25">
      <c r="A2976" s="17">
        <v>124147</v>
      </c>
      <c r="B2976" s="18">
        <v>1</v>
      </c>
      <c r="C2976" s="16" t="s">
        <v>73</v>
      </c>
      <c r="D2976" s="21">
        <v>42573</v>
      </c>
      <c r="E2976" s="16" t="s">
        <v>1207</v>
      </c>
      <c r="F2976" s="21">
        <v>43899</v>
      </c>
      <c r="G2976" s="16" t="s">
        <v>800</v>
      </c>
      <c r="H2976" s="26" t="s">
        <v>215</v>
      </c>
      <c r="I2976" s="16" t="s">
        <v>163</v>
      </c>
      <c r="J2976" s="20" t="s">
        <v>148</v>
      </c>
      <c r="L2976" s="16" t="s">
        <v>149</v>
      </c>
      <c r="M2976" s="26" t="s">
        <v>15560</v>
      </c>
      <c r="N2976" s="26" t="s">
        <v>168</v>
      </c>
      <c r="O2976" s="16" t="s">
        <v>119</v>
      </c>
      <c r="P2976" s="26" t="s">
        <v>168</v>
      </c>
      <c r="R2976" s="16" t="s">
        <v>139</v>
      </c>
      <c r="S2976" s="16" t="s">
        <v>42</v>
      </c>
      <c r="T2976" s="22">
        <v>4.8</v>
      </c>
      <c r="U2976" s="21">
        <v>45695</v>
      </c>
      <c r="W2976" s="20" t="s">
        <v>43</v>
      </c>
      <c r="X2976" s="16" t="s">
        <v>454</v>
      </c>
      <c r="Z2976" s="24" t="s">
        <v>32</v>
      </c>
      <c r="AA2976" s="24" t="s">
        <v>32</v>
      </c>
      <c r="AB2976" s="24" t="s">
        <v>32</v>
      </c>
      <c r="AC2976" s="24" t="s">
        <v>32</v>
      </c>
      <c r="AD2976" s="25">
        <v>100000</v>
      </c>
      <c r="AE2976" s="25">
        <v>0</v>
      </c>
      <c r="AF2976" s="25">
        <v>0</v>
      </c>
      <c r="AG2976" s="25">
        <v>0</v>
      </c>
      <c r="AH2976" s="25">
        <v>100000</v>
      </c>
    </row>
    <row r="2977" spans="1:35" x14ac:dyDescent="0.25">
      <c r="A2977" s="17">
        <v>124148</v>
      </c>
      <c r="B2977" s="18">
        <v>4</v>
      </c>
      <c r="C2977" s="16" t="s">
        <v>73</v>
      </c>
      <c r="D2977" s="21">
        <v>42573</v>
      </c>
      <c r="E2977" s="16" t="s">
        <v>819</v>
      </c>
      <c r="F2977" s="21">
        <v>44207</v>
      </c>
      <c r="G2977" s="16" t="s">
        <v>56</v>
      </c>
      <c r="H2977" s="26" t="s">
        <v>229</v>
      </c>
      <c r="I2977" s="16" t="s">
        <v>15559</v>
      </c>
      <c r="K2977" s="16" t="s">
        <v>3027</v>
      </c>
      <c r="L2977" s="16" t="s">
        <v>37</v>
      </c>
      <c r="M2977" s="26" t="s">
        <v>15558</v>
      </c>
      <c r="O2977" s="16" t="s">
        <v>53</v>
      </c>
      <c r="P2977" s="26" t="s">
        <v>40</v>
      </c>
      <c r="R2977" s="16" t="s">
        <v>41</v>
      </c>
      <c r="S2977" s="16" t="s">
        <v>42</v>
      </c>
      <c r="T2977" s="22">
        <v>0.01</v>
      </c>
      <c r="W2977" s="20" t="s">
        <v>43</v>
      </c>
      <c r="X2977" s="16" t="s">
        <v>44</v>
      </c>
      <c r="Y2977" s="26" t="s">
        <v>15557</v>
      </c>
      <c r="Z2977" s="24" t="s">
        <v>32</v>
      </c>
      <c r="AA2977" s="24" t="s">
        <v>32</v>
      </c>
      <c r="AB2977" s="24" t="s">
        <v>32</v>
      </c>
      <c r="AC2977" s="24" t="s">
        <v>32</v>
      </c>
      <c r="AD2977" s="24" t="s">
        <v>32</v>
      </c>
      <c r="AE2977" s="24" t="s">
        <v>32</v>
      </c>
      <c r="AF2977" s="24" t="s">
        <v>32</v>
      </c>
      <c r="AG2977" s="24" t="s">
        <v>32</v>
      </c>
      <c r="AH2977" s="24" t="s">
        <v>32</v>
      </c>
    </row>
    <row r="2978" spans="1:35" x14ac:dyDescent="0.25">
      <c r="A2978" s="17">
        <v>124149</v>
      </c>
      <c r="B2978" s="18">
        <v>3</v>
      </c>
      <c r="C2978" s="16" t="s">
        <v>73</v>
      </c>
      <c r="D2978" s="21">
        <v>42573</v>
      </c>
      <c r="E2978" s="16" t="s">
        <v>529</v>
      </c>
      <c r="F2978" s="21">
        <v>43826</v>
      </c>
      <c r="G2978" s="16" t="s">
        <v>529</v>
      </c>
      <c r="H2978" s="26" t="s">
        <v>98</v>
      </c>
      <c r="I2978" s="16" t="s">
        <v>155</v>
      </c>
      <c r="J2978" s="20" t="s">
        <v>148</v>
      </c>
      <c r="L2978" s="16" t="s">
        <v>149</v>
      </c>
      <c r="M2978" s="26" t="s">
        <v>15556</v>
      </c>
      <c r="O2978" s="16" t="s">
        <v>53</v>
      </c>
      <c r="P2978" s="26" t="s">
        <v>40</v>
      </c>
      <c r="R2978" s="16" t="s">
        <v>41</v>
      </c>
      <c r="S2978" s="16" t="s">
        <v>42</v>
      </c>
      <c r="T2978" s="22">
        <v>0.01</v>
      </c>
      <c r="U2978" s="21">
        <v>45331</v>
      </c>
      <c r="W2978" s="20" t="s">
        <v>43</v>
      </c>
      <c r="X2978" s="16" t="s">
        <v>454</v>
      </c>
      <c r="Z2978" s="24" t="s">
        <v>32</v>
      </c>
      <c r="AA2978" s="24" t="s">
        <v>32</v>
      </c>
      <c r="AB2978" s="24" t="s">
        <v>32</v>
      </c>
      <c r="AC2978" s="24" t="s">
        <v>32</v>
      </c>
      <c r="AD2978" s="24" t="s">
        <v>32</v>
      </c>
      <c r="AE2978" s="24" t="s">
        <v>32</v>
      </c>
      <c r="AF2978" s="24" t="s">
        <v>32</v>
      </c>
      <c r="AG2978" s="24" t="s">
        <v>32</v>
      </c>
      <c r="AH2978" s="24" t="s">
        <v>32</v>
      </c>
    </row>
    <row r="2979" spans="1:35" x14ac:dyDescent="0.25">
      <c r="A2979" s="17">
        <v>124151</v>
      </c>
      <c r="B2979" s="18">
        <v>3</v>
      </c>
      <c r="C2979" s="16" t="s">
        <v>73</v>
      </c>
      <c r="D2979" s="21">
        <v>42573</v>
      </c>
      <c r="E2979" s="16" t="s">
        <v>529</v>
      </c>
      <c r="F2979" s="21">
        <v>43482</v>
      </c>
      <c r="G2979" s="16" t="s">
        <v>529</v>
      </c>
      <c r="H2979" s="26" t="s">
        <v>98</v>
      </c>
      <c r="I2979" s="16" t="s">
        <v>155</v>
      </c>
      <c r="J2979" s="20" t="s">
        <v>148</v>
      </c>
      <c r="L2979" s="16" t="s">
        <v>149</v>
      </c>
      <c r="M2979" s="26" t="s">
        <v>15555</v>
      </c>
      <c r="O2979" s="16" t="s">
        <v>53</v>
      </c>
      <c r="P2979" s="26" t="s">
        <v>40</v>
      </c>
      <c r="R2979" s="16" t="s">
        <v>41</v>
      </c>
      <c r="S2979" s="16" t="s">
        <v>42</v>
      </c>
      <c r="T2979" s="22">
        <v>0.01</v>
      </c>
      <c r="W2979" s="20" t="s">
        <v>43</v>
      </c>
      <c r="X2979" s="16" t="s">
        <v>454</v>
      </c>
      <c r="Z2979" s="24" t="s">
        <v>32</v>
      </c>
      <c r="AA2979" s="24" t="s">
        <v>32</v>
      </c>
      <c r="AB2979" s="24" t="s">
        <v>32</v>
      </c>
      <c r="AC2979" s="24" t="s">
        <v>32</v>
      </c>
      <c r="AD2979" s="24" t="s">
        <v>32</v>
      </c>
      <c r="AE2979" s="24" t="s">
        <v>32</v>
      </c>
      <c r="AF2979" s="24" t="s">
        <v>32</v>
      </c>
      <c r="AG2979" s="24" t="s">
        <v>32</v>
      </c>
      <c r="AH2979" s="24" t="s">
        <v>32</v>
      </c>
    </row>
    <row r="2980" spans="1:35" x14ac:dyDescent="0.25">
      <c r="A2980" s="17">
        <v>124152</v>
      </c>
      <c r="B2980" s="18">
        <v>3</v>
      </c>
      <c r="C2980" s="16" t="s">
        <v>73</v>
      </c>
      <c r="D2980" s="21">
        <v>42573</v>
      </c>
      <c r="E2980" s="16" t="s">
        <v>529</v>
      </c>
      <c r="F2980" s="21">
        <v>43826</v>
      </c>
      <c r="G2980" s="16" t="s">
        <v>529</v>
      </c>
      <c r="H2980" s="26" t="s">
        <v>98</v>
      </c>
      <c r="I2980" s="16" t="s">
        <v>155</v>
      </c>
      <c r="J2980" s="20" t="s">
        <v>148</v>
      </c>
      <c r="L2980" s="16" t="s">
        <v>149</v>
      </c>
      <c r="M2980" s="26" t="s">
        <v>15554</v>
      </c>
      <c r="O2980" s="16" t="s">
        <v>53</v>
      </c>
      <c r="P2980" s="26" t="s">
        <v>40</v>
      </c>
      <c r="R2980" s="16" t="s">
        <v>41</v>
      </c>
      <c r="S2980" s="16" t="s">
        <v>42</v>
      </c>
      <c r="T2980" s="22">
        <v>0.01</v>
      </c>
      <c r="U2980" s="21">
        <v>45373</v>
      </c>
      <c r="W2980" s="20" t="s">
        <v>43</v>
      </c>
      <c r="X2980" s="16" t="s">
        <v>454</v>
      </c>
      <c r="Z2980" s="24" t="s">
        <v>32</v>
      </c>
      <c r="AA2980" s="24" t="s">
        <v>32</v>
      </c>
      <c r="AB2980" s="24" t="s">
        <v>32</v>
      </c>
      <c r="AC2980" s="24" t="s">
        <v>32</v>
      </c>
      <c r="AD2980" s="24" t="s">
        <v>32</v>
      </c>
      <c r="AE2980" s="24" t="s">
        <v>32</v>
      </c>
      <c r="AF2980" s="24" t="s">
        <v>32</v>
      </c>
      <c r="AG2980" s="24" t="s">
        <v>32</v>
      </c>
      <c r="AH2980" s="24" t="s">
        <v>32</v>
      </c>
    </row>
    <row r="2981" spans="1:35" ht="45" x14ac:dyDescent="0.25">
      <c r="A2981" s="17">
        <v>124153</v>
      </c>
      <c r="B2981" s="18">
        <v>1</v>
      </c>
      <c r="C2981" s="16" t="s">
        <v>73</v>
      </c>
      <c r="D2981" s="21">
        <v>42573</v>
      </c>
      <c r="E2981" s="16" t="s">
        <v>1207</v>
      </c>
      <c r="F2981" s="21">
        <v>44228</v>
      </c>
      <c r="G2981" s="16" t="s">
        <v>74</v>
      </c>
      <c r="H2981" s="26" t="s">
        <v>215</v>
      </c>
      <c r="I2981" s="16" t="s">
        <v>163</v>
      </c>
      <c r="J2981" s="20" t="s">
        <v>148</v>
      </c>
      <c r="L2981" s="16" t="s">
        <v>149</v>
      </c>
      <c r="M2981" s="26" t="s">
        <v>2754</v>
      </c>
      <c r="N2981" s="26" t="s">
        <v>2755</v>
      </c>
      <c r="O2981" s="16" t="s">
        <v>119</v>
      </c>
      <c r="P2981" s="26" t="s">
        <v>100</v>
      </c>
      <c r="T2981" s="22">
        <v>24.98</v>
      </c>
      <c r="U2981" s="21">
        <v>44694</v>
      </c>
      <c r="W2981" s="20" t="s">
        <v>43</v>
      </c>
      <c r="X2981" s="16" t="s">
        <v>454</v>
      </c>
      <c r="Z2981" s="25">
        <v>675000</v>
      </c>
      <c r="AA2981" s="25">
        <v>0</v>
      </c>
      <c r="AB2981" s="25">
        <v>0</v>
      </c>
      <c r="AC2981" s="25">
        <v>0</v>
      </c>
      <c r="AD2981" s="25">
        <v>745000</v>
      </c>
      <c r="AE2981" s="25">
        <v>0</v>
      </c>
      <c r="AF2981" s="25">
        <v>0</v>
      </c>
      <c r="AG2981" s="25">
        <v>0</v>
      </c>
      <c r="AH2981" s="25">
        <v>745000</v>
      </c>
    </row>
    <row r="2982" spans="1:35" x14ac:dyDescent="0.25">
      <c r="A2982" s="17">
        <v>124154</v>
      </c>
      <c r="B2982" s="18">
        <v>4</v>
      </c>
      <c r="C2982" s="16" t="s">
        <v>73</v>
      </c>
      <c r="D2982" s="21">
        <v>42573</v>
      </c>
      <c r="E2982" s="16" t="s">
        <v>819</v>
      </c>
      <c r="F2982" s="21">
        <v>44221</v>
      </c>
      <c r="G2982" s="16" t="s">
        <v>102</v>
      </c>
      <c r="H2982" s="26" t="s">
        <v>229</v>
      </c>
      <c r="I2982" s="16" t="s">
        <v>2287</v>
      </c>
      <c r="J2982" s="20" t="s">
        <v>116</v>
      </c>
      <c r="L2982" s="16" t="s">
        <v>116</v>
      </c>
      <c r="M2982" s="26" t="s">
        <v>15553</v>
      </c>
      <c r="O2982" s="16" t="s">
        <v>53</v>
      </c>
      <c r="P2982" s="26" t="s">
        <v>40</v>
      </c>
      <c r="R2982" s="16" t="s">
        <v>41</v>
      </c>
      <c r="S2982" s="16" t="s">
        <v>42</v>
      </c>
      <c r="T2982" s="22">
        <v>0.13</v>
      </c>
      <c r="U2982" s="21">
        <v>45156</v>
      </c>
      <c r="W2982" s="20" t="s">
        <v>43</v>
      </c>
      <c r="X2982" s="16" t="s">
        <v>78</v>
      </c>
      <c r="Y2982" s="26" t="s">
        <v>15552</v>
      </c>
      <c r="Z2982" s="24" t="s">
        <v>32</v>
      </c>
      <c r="AA2982" s="24" t="s">
        <v>32</v>
      </c>
      <c r="AB2982" s="24" t="s">
        <v>32</v>
      </c>
      <c r="AC2982" s="24" t="s">
        <v>32</v>
      </c>
      <c r="AD2982" s="25">
        <v>531000</v>
      </c>
      <c r="AE2982" s="25">
        <v>0</v>
      </c>
      <c r="AF2982" s="25">
        <v>0</v>
      </c>
      <c r="AG2982" s="25">
        <v>0</v>
      </c>
      <c r="AH2982" s="25">
        <v>531000</v>
      </c>
      <c r="AI2982" s="16" t="s">
        <v>15551</v>
      </c>
    </row>
    <row r="2983" spans="1:35" x14ac:dyDescent="0.25">
      <c r="A2983" s="17">
        <v>124155</v>
      </c>
      <c r="B2983" s="18">
        <v>3</v>
      </c>
      <c r="C2983" s="16" t="s">
        <v>73</v>
      </c>
      <c r="D2983" s="21">
        <v>42573</v>
      </c>
      <c r="E2983" s="16" t="s">
        <v>529</v>
      </c>
      <c r="F2983" s="21">
        <v>44221</v>
      </c>
      <c r="G2983" s="16" t="s">
        <v>109</v>
      </c>
      <c r="H2983" s="26" t="s">
        <v>98</v>
      </c>
      <c r="I2983" s="16" t="s">
        <v>155</v>
      </c>
      <c r="J2983" s="20" t="s">
        <v>148</v>
      </c>
      <c r="L2983" s="16" t="s">
        <v>149</v>
      </c>
      <c r="M2983" s="26" t="s">
        <v>15550</v>
      </c>
      <c r="N2983" s="26" t="s">
        <v>15549</v>
      </c>
      <c r="O2983" s="16" t="s">
        <v>53</v>
      </c>
      <c r="P2983" s="26" t="s">
        <v>40</v>
      </c>
      <c r="R2983" s="16" t="s">
        <v>41</v>
      </c>
      <c r="S2983" s="16" t="s">
        <v>42</v>
      </c>
      <c r="T2983" s="22">
        <v>0.05</v>
      </c>
      <c r="W2983" s="20" t="s">
        <v>43</v>
      </c>
      <c r="X2983" s="16" t="s">
        <v>454</v>
      </c>
      <c r="Y2983" s="26" t="s">
        <v>15548</v>
      </c>
      <c r="Z2983" s="24" t="s">
        <v>32</v>
      </c>
      <c r="AA2983" s="24" t="s">
        <v>32</v>
      </c>
      <c r="AB2983" s="24" t="s">
        <v>32</v>
      </c>
      <c r="AC2983" s="24" t="s">
        <v>32</v>
      </c>
      <c r="AD2983" s="24" t="s">
        <v>32</v>
      </c>
      <c r="AE2983" s="24" t="s">
        <v>32</v>
      </c>
      <c r="AF2983" s="24" t="s">
        <v>32</v>
      </c>
      <c r="AG2983" s="24" t="s">
        <v>32</v>
      </c>
      <c r="AH2983" s="24" t="s">
        <v>32</v>
      </c>
    </row>
    <row r="2984" spans="1:35" x14ac:dyDescent="0.25">
      <c r="A2984" s="17">
        <v>124157</v>
      </c>
      <c r="B2984" s="18">
        <v>3</v>
      </c>
      <c r="C2984" s="16" t="s">
        <v>73</v>
      </c>
      <c r="D2984" s="21">
        <v>42573</v>
      </c>
      <c r="E2984" s="16" t="s">
        <v>529</v>
      </c>
      <c r="F2984" s="21">
        <v>44221</v>
      </c>
      <c r="G2984" s="16" t="s">
        <v>109</v>
      </c>
      <c r="H2984" s="26" t="s">
        <v>98</v>
      </c>
      <c r="I2984" s="16" t="s">
        <v>155</v>
      </c>
      <c r="J2984" s="20" t="s">
        <v>148</v>
      </c>
      <c r="L2984" s="16" t="s">
        <v>149</v>
      </c>
      <c r="M2984" s="26" t="s">
        <v>15547</v>
      </c>
      <c r="N2984" s="26" t="s">
        <v>15546</v>
      </c>
      <c r="O2984" s="16" t="s">
        <v>53</v>
      </c>
      <c r="P2984" s="26" t="s">
        <v>40</v>
      </c>
      <c r="R2984" s="16" t="s">
        <v>41</v>
      </c>
      <c r="S2984" s="16" t="s">
        <v>42</v>
      </c>
      <c r="T2984" s="22">
        <v>0.05</v>
      </c>
      <c r="W2984" s="20" t="s">
        <v>43</v>
      </c>
      <c r="X2984" s="16" t="s">
        <v>454</v>
      </c>
      <c r="Y2984" s="26" t="s">
        <v>15545</v>
      </c>
      <c r="Z2984" s="24" t="s">
        <v>32</v>
      </c>
      <c r="AA2984" s="24" t="s">
        <v>32</v>
      </c>
      <c r="AB2984" s="24" t="s">
        <v>32</v>
      </c>
      <c r="AC2984" s="24" t="s">
        <v>32</v>
      </c>
      <c r="AD2984" s="24" t="s">
        <v>32</v>
      </c>
      <c r="AE2984" s="24" t="s">
        <v>32</v>
      </c>
      <c r="AF2984" s="24" t="s">
        <v>32</v>
      </c>
      <c r="AG2984" s="24" t="s">
        <v>32</v>
      </c>
      <c r="AH2984" s="24" t="s">
        <v>32</v>
      </c>
    </row>
    <row r="2985" spans="1:35" x14ac:dyDescent="0.25">
      <c r="A2985" s="17">
        <v>124158</v>
      </c>
      <c r="B2985" s="18">
        <v>3</v>
      </c>
      <c r="C2985" s="16" t="s">
        <v>73</v>
      </c>
      <c r="D2985" s="21">
        <v>42573</v>
      </c>
      <c r="E2985" s="16" t="s">
        <v>529</v>
      </c>
      <c r="F2985" s="21">
        <v>43851</v>
      </c>
      <c r="G2985" s="16" t="s">
        <v>543</v>
      </c>
      <c r="H2985" s="26" t="s">
        <v>98</v>
      </c>
      <c r="I2985" s="16" t="s">
        <v>155</v>
      </c>
      <c r="J2985" s="20" t="s">
        <v>148</v>
      </c>
      <c r="L2985" s="16" t="s">
        <v>149</v>
      </c>
      <c r="M2985" s="26" t="s">
        <v>15544</v>
      </c>
      <c r="O2985" s="16" t="s">
        <v>53</v>
      </c>
      <c r="P2985" s="26" t="s">
        <v>40</v>
      </c>
      <c r="R2985" s="16" t="s">
        <v>41</v>
      </c>
      <c r="S2985" s="16" t="s">
        <v>42</v>
      </c>
      <c r="T2985" s="22">
        <v>0.01</v>
      </c>
      <c r="W2985" s="20" t="s">
        <v>43</v>
      </c>
      <c r="X2985" s="16" t="s">
        <v>454</v>
      </c>
      <c r="Z2985" s="24" t="s">
        <v>32</v>
      </c>
      <c r="AA2985" s="24" t="s">
        <v>32</v>
      </c>
      <c r="AB2985" s="24" t="s">
        <v>32</v>
      </c>
      <c r="AC2985" s="24" t="s">
        <v>32</v>
      </c>
      <c r="AD2985" s="24" t="s">
        <v>32</v>
      </c>
      <c r="AE2985" s="24" t="s">
        <v>32</v>
      </c>
      <c r="AF2985" s="24" t="s">
        <v>32</v>
      </c>
      <c r="AG2985" s="24" t="s">
        <v>32</v>
      </c>
      <c r="AH2985" s="24" t="s">
        <v>32</v>
      </c>
    </row>
    <row r="2986" spans="1:35" x14ac:dyDescent="0.25">
      <c r="A2986" s="17">
        <v>124159</v>
      </c>
      <c r="B2986" s="18">
        <v>4</v>
      </c>
      <c r="C2986" s="16" t="s">
        <v>73</v>
      </c>
      <c r="D2986" s="21">
        <v>42573</v>
      </c>
      <c r="E2986" s="16" t="s">
        <v>819</v>
      </c>
      <c r="F2986" s="21">
        <v>44181</v>
      </c>
      <c r="G2986" s="16" t="s">
        <v>718</v>
      </c>
      <c r="H2986" s="26" t="s">
        <v>229</v>
      </c>
      <c r="I2986" s="16" t="s">
        <v>2287</v>
      </c>
      <c r="J2986" s="20" t="s">
        <v>116</v>
      </c>
      <c r="L2986" s="16" t="s">
        <v>116</v>
      </c>
      <c r="M2986" s="26" t="s">
        <v>15543</v>
      </c>
      <c r="O2986" s="16" t="s">
        <v>53</v>
      </c>
      <c r="P2986" s="26" t="s">
        <v>40</v>
      </c>
      <c r="R2986" s="16" t="s">
        <v>41</v>
      </c>
      <c r="S2986" s="16" t="s">
        <v>42</v>
      </c>
      <c r="T2986" s="22">
        <v>0.03</v>
      </c>
      <c r="U2986" s="21">
        <v>44792</v>
      </c>
      <c r="W2986" s="20" t="s">
        <v>43</v>
      </c>
      <c r="X2986" s="16" t="s">
        <v>78</v>
      </c>
      <c r="Y2986" s="26" t="s">
        <v>15542</v>
      </c>
      <c r="Z2986" s="24" t="s">
        <v>32</v>
      </c>
      <c r="AA2986" s="24" t="s">
        <v>32</v>
      </c>
      <c r="AB2986" s="24" t="s">
        <v>32</v>
      </c>
      <c r="AC2986" s="24" t="s">
        <v>32</v>
      </c>
      <c r="AD2986" s="25">
        <v>135000</v>
      </c>
      <c r="AE2986" s="25">
        <v>0</v>
      </c>
      <c r="AF2986" s="25">
        <v>0</v>
      </c>
      <c r="AG2986" s="25">
        <v>0</v>
      </c>
      <c r="AH2986" s="25">
        <v>135000</v>
      </c>
      <c r="AI2986" s="16" t="s">
        <v>15541</v>
      </c>
    </row>
    <row r="2987" spans="1:35" x14ac:dyDescent="0.25">
      <c r="A2987" s="17">
        <v>124160</v>
      </c>
      <c r="B2987" s="18">
        <v>4</v>
      </c>
      <c r="C2987" s="16" t="s">
        <v>73</v>
      </c>
      <c r="D2987" s="21">
        <v>42573</v>
      </c>
      <c r="E2987" s="16" t="s">
        <v>819</v>
      </c>
      <c r="F2987" s="21">
        <v>44315</v>
      </c>
      <c r="G2987" s="16" t="s">
        <v>1086</v>
      </c>
      <c r="H2987" s="26" t="s">
        <v>229</v>
      </c>
      <c r="I2987" s="16" t="s">
        <v>15540</v>
      </c>
      <c r="J2987" s="20" t="s">
        <v>116</v>
      </c>
      <c r="L2987" s="16" t="s">
        <v>116</v>
      </c>
      <c r="M2987" s="26" t="s">
        <v>15539</v>
      </c>
      <c r="N2987" s="26" t="s">
        <v>168</v>
      </c>
      <c r="O2987" s="16" t="s">
        <v>119</v>
      </c>
      <c r="P2987" s="26" t="s">
        <v>168</v>
      </c>
      <c r="R2987" s="16" t="s">
        <v>139</v>
      </c>
      <c r="S2987" s="16" t="s">
        <v>42</v>
      </c>
      <c r="T2987" s="22">
        <v>0.3</v>
      </c>
      <c r="U2987" s="21">
        <v>45457</v>
      </c>
      <c r="W2987" s="20" t="s">
        <v>43</v>
      </c>
      <c r="X2987" s="16" t="s">
        <v>78</v>
      </c>
      <c r="Z2987" s="24" t="s">
        <v>32</v>
      </c>
      <c r="AA2987" s="24" t="s">
        <v>32</v>
      </c>
      <c r="AB2987" s="24" t="s">
        <v>32</v>
      </c>
      <c r="AC2987" s="24" t="s">
        <v>32</v>
      </c>
      <c r="AD2987" s="25">
        <v>100000</v>
      </c>
      <c r="AE2987" s="25">
        <v>0</v>
      </c>
      <c r="AF2987" s="25">
        <v>0</v>
      </c>
      <c r="AG2987" s="25">
        <v>0</v>
      </c>
      <c r="AH2987" s="25">
        <v>100000</v>
      </c>
    </row>
    <row r="2988" spans="1:35" x14ac:dyDescent="0.25">
      <c r="A2988" s="17">
        <v>124161</v>
      </c>
      <c r="B2988" s="18">
        <v>1</v>
      </c>
      <c r="C2988" s="16" t="s">
        <v>73</v>
      </c>
      <c r="D2988" s="21">
        <v>42573</v>
      </c>
      <c r="E2988" s="16" t="s">
        <v>1207</v>
      </c>
      <c r="F2988" s="21">
        <v>44124</v>
      </c>
      <c r="G2988" s="16" t="s">
        <v>1867</v>
      </c>
      <c r="H2988" s="26" t="s">
        <v>133</v>
      </c>
      <c r="I2988" s="16" t="s">
        <v>2756</v>
      </c>
      <c r="K2988" s="16" t="s">
        <v>2757</v>
      </c>
      <c r="L2988" s="16" t="s">
        <v>37</v>
      </c>
      <c r="M2988" s="26" t="s">
        <v>2758</v>
      </c>
      <c r="O2988" s="16" t="s">
        <v>53</v>
      </c>
      <c r="P2988" s="26" t="s">
        <v>40</v>
      </c>
      <c r="R2988" s="16" t="s">
        <v>41</v>
      </c>
      <c r="S2988" s="16" t="s">
        <v>42</v>
      </c>
      <c r="T2988" s="22">
        <v>0.05</v>
      </c>
      <c r="U2988" s="21">
        <v>44904</v>
      </c>
      <c r="W2988" s="20" t="s">
        <v>43</v>
      </c>
      <c r="X2988" s="16" t="s">
        <v>1150</v>
      </c>
      <c r="Y2988" s="26" t="s">
        <v>2759</v>
      </c>
      <c r="Z2988" s="25">
        <v>25779.35</v>
      </c>
      <c r="AA2988" s="25">
        <v>0</v>
      </c>
      <c r="AB2988" s="25">
        <v>0</v>
      </c>
      <c r="AC2988" s="25">
        <v>0</v>
      </c>
      <c r="AD2988" s="25">
        <v>280429.34999999998</v>
      </c>
      <c r="AE2988" s="25">
        <v>0</v>
      </c>
      <c r="AF2988" s="25">
        <v>0</v>
      </c>
      <c r="AG2988" s="25">
        <v>0</v>
      </c>
      <c r="AH2988" s="25">
        <v>280429.34999999998</v>
      </c>
      <c r="AI2988" s="16" t="s">
        <v>2760</v>
      </c>
    </row>
    <row r="2989" spans="1:35" x14ac:dyDescent="0.25">
      <c r="A2989" s="17">
        <v>124163</v>
      </c>
      <c r="B2989" s="18">
        <v>1</v>
      </c>
      <c r="C2989" s="16" t="s">
        <v>73</v>
      </c>
      <c r="D2989" s="21">
        <v>42573</v>
      </c>
      <c r="E2989" s="16" t="s">
        <v>1207</v>
      </c>
      <c r="F2989" s="21">
        <v>44097</v>
      </c>
      <c r="G2989" s="16" t="s">
        <v>56</v>
      </c>
      <c r="H2989" s="26" t="s">
        <v>133</v>
      </c>
      <c r="I2989" s="16" t="s">
        <v>15538</v>
      </c>
      <c r="K2989" s="16" t="s">
        <v>15537</v>
      </c>
      <c r="L2989" s="16" t="s">
        <v>37</v>
      </c>
      <c r="M2989" s="26" t="s">
        <v>15536</v>
      </c>
      <c r="O2989" s="16" t="s">
        <v>39</v>
      </c>
      <c r="P2989" s="26" t="s">
        <v>40</v>
      </c>
      <c r="R2989" s="16" t="s">
        <v>41</v>
      </c>
      <c r="S2989" s="16" t="s">
        <v>42</v>
      </c>
      <c r="T2989" s="22">
        <v>0.01</v>
      </c>
      <c r="W2989" s="20" t="s">
        <v>43</v>
      </c>
      <c r="X2989" s="16" t="s">
        <v>78</v>
      </c>
      <c r="Y2989" s="26" t="s">
        <v>15535</v>
      </c>
      <c r="Z2989" s="24" t="s">
        <v>32</v>
      </c>
      <c r="AA2989" s="24" t="s">
        <v>32</v>
      </c>
      <c r="AB2989" s="24" t="s">
        <v>32</v>
      </c>
      <c r="AC2989" s="24" t="s">
        <v>32</v>
      </c>
      <c r="AD2989" s="24" t="s">
        <v>32</v>
      </c>
      <c r="AE2989" s="24" t="s">
        <v>32</v>
      </c>
      <c r="AF2989" s="24" t="s">
        <v>32</v>
      </c>
      <c r="AG2989" s="24" t="s">
        <v>32</v>
      </c>
      <c r="AH2989" s="24" t="s">
        <v>32</v>
      </c>
      <c r="AI2989" s="16" t="s">
        <v>15534</v>
      </c>
    </row>
    <row r="2990" spans="1:35" ht="30" x14ac:dyDescent="0.25">
      <c r="A2990" s="17">
        <v>124164</v>
      </c>
      <c r="B2990" s="18">
        <v>4</v>
      </c>
      <c r="C2990" s="16" t="s">
        <v>73</v>
      </c>
      <c r="D2990" s="21">
        <v>42573</v>
      </c>
      <c r="E2990" s="16" t="s">
        <v>819</v>
      </c>
      <c r="F2990" s="21">
        <v>44315</v>
      </c>
      <c r="G2990" s="16" t="s">
        <v>1086</v>
      </c>
      <c r="H2990" s="26" t="s">
        <v>15533</v>
      </c>
      <c r="I2990" s="16" t="s">
        <v>3410</v>
      </c>
      <c r="J2990" s="20" t="s">
        <v>116</v>
      </c>
      <c r="L2990" s="16" t="s">
        <v>116</v>
      </c>
      <c r="M2990" s="26" t="s">
        <v>15532</v>
      </c>
      <c r="N2990" s="26" t="s">
        <v>7816</v>
      </c>
      <c r="O2990" s="16" t="s">
        <v>119</v>
      </c>
      <c r="P2990" s="26" t="s">
        <v>453</v>
      </c>
      <c r="T2990" s="22">
        <v>8.5500000000000007</v>
      </c>
      <c r="U2990" s="21">
        <v>45268</v>
      </c>
      <c r="W2990" s="20" t="s">
        <v>43</v>
      </c>
      <c r="X2990" s="16" t="s">
        <v>78</v>
      </c>
      <c r="Z2990" s="24" t="s">
        <v>32</v>
      </c>
      <c r="AA2990" s="24" t="s">
        <v>32</v>
      </c>
      <c r="AB2990" s="24" t="s">
        <v>32</v>
      </c>
      <c r="AC2990" s="24" t="s">
        <v>32</v>
      </c>
      <c r="AD2990" s="25">
        <v>100000</v>
      </c>
      <c r="AE2990" s="25">
        <v>0</v>
      </c>
      <c r="AF2990" s="25">
        <v>0</v>
      </c>
      <c r="AG2990" s="25">
        <v>0</v>
      </c>
      <c r="AH2990" s="25">
        <v>100000</v>
      </c>
    </row>
    <row r="2991" spans="1:35" x14ac:dyDescent="0.25">
      <c r="A2991" s="17">
        <v>124165</v>
      </c>
      <c r="B2991" s="18">
        <v>3</v>
      </c>
      <c r="C2991" s="16" t="s">
        <v>73</v>
      </c>
      <c r="D2991" s="21">
        <v>42573</v>
      </c>
      <c r="E2991" s="16" t="s">
        <v>529</v>
      </c>
      <c r="F2991" s="21">
        <v>44272</v>
      </c>
      <c r="G2991" s="16" t="s">
        <v>529</v>
      </c>
      <c r="H2991" s="26" t="s">
        <v>98</v>
      </c>
      <c r="I2991" s="16" t="s">
        <v>155</v>
      </c>
      <c r="J2991" s="20" t="s">
        <v>148</v>
      </c>
      <c r="L2991" s="16" t="s">
        <v>149</v>
      </c>
      <c r="M2991" s="26" t="s">
        <v>15531</v>
      </c>
      <c r="N2991" s="26" t="s">
        <v>1917</v>
      </c>
      <c r="O2991" s="16" t="s">
        <v>119</v>
      </c>
      <c r="P2991" s="26" t="s">
        <v>1917</v>
      </c>
      <c r="R2991" s="16" t="s">
        <v>139</v>
      </c>
      <c r="S2991" s="16" t="s">
        <v>42</v>
      </c>
      <c r="T2991" s="22">
        <v>0.6</v>
      </c>
      <c r="W2991" s="20" t="s">
        <v>43</v>
      </c>
      <c r="X2991" s="16" t="s">
        <v>454</v>
      </c>
      <c r="Z2991" s="24" t="s">
        <v>32</v>
      </c>
      <c r="AA2991" s="24" t="s">
        <v>32</v>
      </c>
      <c r="AB2991" s="24" t="s">
        <v>32</v>
      </c>
      <c r="AC2991" s="24" t="s">
        <v>32</v>
      </c>
      <c r="AD2991" s="25">
        <v>350000</v>
      </c>
      <c r="AE2991" s="25">
        <v>0</v>
      </c>
      <c r="AF2991" s="25">
        <v>0</v>
      </c>
      <c r="AG2991" s="25">
        <v>0</v>
      </c>
      <c r="AH2991" s="25">
        <v>350000</v>
      </c>
    </row>
    <row r="2992" spans="1:35" x14ac:dyDescent="0.25">
      <c r="A2992" s="17">
        <v>124165.01</v>
      </c>
      <c r="B2992" s="18">
        <v>3</v>
      </c>
      <c r="C2992" s="16" t="s">
        <v>73</v>
      </c>
      <c r="D2992" s="21">
        <v>43852</v>
      </c>
      <c r="E2992" s="16" t="s">
        <v>109</v>
      </c>
      <c r="F2992" s="21">
        <v>44229</v>
      </c>
      <c r="G2992" s="16" t="s">
        <v>109</v>
      </c>
      <c r="H2992" s="26" t="s">
        <v>98</v>
      </c>
      <c r="I2992" s="16" t="s">
        <v>155</v>
      </c>
      <c r="J2992" s="20" t="s">
        <v>148</v>
      </c>
      <c r="L2992" s="16" t="s">
        <v>149</v>
      </c>
      <c r="M2992" s="26" t="s">
        <v>2761</v>
      </c>
      <c r="N2992" s="26" t="s">
        <v>2762</v>
      </c>
      <c r="O2992" s="16" t="s">
        <v>119</v>
      </c>
      <c r="P2992" s="26" t="s">
        <v>1917</v>
      </c>
      <c r="R2992" s="16" t="s">
        <v>139</v>
      </c>
      <c r="S2992" s="16" t="s">
        <v>42</v>
      </c>
      <c r="T2992" s="22">
        <v>0.64</v>
      </c>
      <c r="U2992" s="21">
        <v>45632</v>
      </c>
      <c r="W2992" s="20" t="s">
        <v>43</v>
      </c>
      <c r="X2992" s="16" t="s">
        <v>454</v>
      </c>
      <c r="Z2992" s="25">
        <v>140000</v>
      </c>
      <c r="AA2992" s="25">
        <v>0</v>
      </c>
      <c r="AB2992" s="25">
        <v>0</v>
      </c>
      <c r="AC2992" s="25">
        <v>0</v>
      </c>
      <c r="AD2992" s="25">
        <v>140000</v>
      </c>
      <c r="AE2992" s="25">
        <v>0</v>
      </c>
      <c r="AF2992" s="25">
        <v>0</v>
      </c>
      <c r="AG2992" s="25">
        <v>0</v>
      </c>
      <c r="AH2992" s="25">
        <v>140000</v>
      </c>
    </row>
    <row r="2993" spans="1:35" x14ac:dyDescent="0.25">
      <c r="A2993" s="17">
        <v>124165.02</v>
      </c>
      <c r="B2993" s="18">
        <v>3</v>
      </c>
      <c r="C2993" s="16" t="s">
        <v>73</v>
      </c>
      <c r="D2993" s="21">
        <v>43852</v>
      </c>
      <c r="E2993" s="16" t="s">
        <v>109</v>
      </c>
      <c r="F2993" s="21">
        <v>44343</v>
      </c>
      <c r="G2993" s="16" t="s">
        <v>75</v>
      </c>
      <c r="H2993" s="26" t="s">
        <v>98</v>
      </c>
      <c r="I2993" s="16" t="s">
        <v>155</v>
      </c>
      <c r="J2993" s="20" t="s">
        <v>148</v>
      </c>
      <c r="L2993" s="16" t="s">
        <v>149</v>
      </c>
      <c r="M2993" s="26" t="s">
        <v>2763</v>
      </c>
      <c r="N2993" s="26" t="s">
        <v>2762</v>
      </c>
      <c r="O2993" s="16" t="s">
        <v>119</v>
      </c>
      <c r="P2993" s="26" t="s">
        <v>1917</v>
      </c>
      <c r="R2993" s="16" t="s">
        <v>139</v>
      </c>
      <c r="S2993" s="16" t="s">
        <v>42</v>
      </c>
      <c r="T2993" s="22">
        <v>0.44500000000000001</v>
      </c>
      <c r="U2993" s="21">
        <v>45632</v>
      </c>
      <c r="W2993" s="20" t="s">
        <v>43</v>
      </c>
      <c r="X2993" s="16" t="s">
        <v>454</v>
      </c>
      <c r="Z2993" s="25">
        <v>210000</v>
      </c>
      <c r="AA2993" s="25">
        <v>0</v>
      </c>
      <c r="AB2993" s="25">
        <v>0</v>
      </c>
      <c r="AC2993" s="25">
        <v>0</v>
      </c>
      <c r="AD2993" s="25">
        <v>210000</v>
      </c>
      <c r="AE2993" s="25">
        <v>0</v>
      </c>
      <c r="AF2993" s="25">
        <v>0</v>
      </c>
      <c r="AG2993" s="25">
        <v>0</v>
      </c>
      <c r="AH2993" s="25">
        <v>210000</v>
      </c>
    </row>
    <row r="2994" spans="1:35" x14ac:dyDescent="0.25">
      <c r="A2994" s="17">
        <v>124165.03</v>
      </c>
      <c r="B2994" s="18">
        <v>3</v>
      </c>
      <c r="C2994" s="16" t="s">
        <v>73</v>
      </c>
      <c r="D2994" s="21">
        <v>43852</v>
      </c>
      <c r="E2994" s="16" t="s">
        <v>109</v>
      </c>
      <c r="F2994" s="21">
        <v>44229</v>
      </c>
      <c r="G2994" s="16" t="s">
        <v>109</v>
      </c>
      <c r="H2994" s="26" t="s">
        <v>98</v>
      </c>
      <c r="I2994" s="16" t="s">
        <v>155</v>
      </c>
      <c r="J2994" s="20" t="s">
        <v>148</v>
      </c>
      <c r="L2994" s="16" t="s">
        <v>149</v>
      </c>
      <c r="M2994" s="26" t="s">
        <v>2764</v>
      </c>
      <c r="N2994" s="26" t="s">
        <v>2762</v>
      </c>
      <c r="O2994" s="16" t="s">
        <v>119</v>
      </c>
      <c r="P2994" s="26" t="s">
        <v>1917</v>
      </c>
      <c r="R2994" s="16" t="s">
        <v>139</v>
      </c>
      <c r="S2994" s="16" t="s">
        <v>42</v>
      </c>
      <c r="T2994" s="22">
        <v>0.38</v>
      </c>
      <c r="U2994" s="21">
        <v>45632</v>
      </c>
      <c r="W2994" s="20" t="s">
        <v>43</v>
      </c>
      <c r="X2994" s="16" t="s">
        <v>454</v>
      </c>
      <c r="Z2994" s="25">
        <v>840000</v>
      </c>
      <c r="AA2994" s="25">
        <v>0</v>
      </c>
      <c r="AB2994" s="25">
        <v>0</v>
      </c>
      <c r="AC2994" s="25">
        <v>0</v>
      </c>
      <c r="AD2994" s="25">
        <v>840000</v>
      </c>
      <c r="AE2994" s="25">
        <v>0</v>
      </c>
      <c r="AF2994" s="25">
        <v>0</v>
      </c>
      <c r="AG2994" s="25">
        <v>0</v>
      </c>
      <c r="AH2994" s="25">
        <v>840000</v>
      </c>
    </row>
    <row r="2995" spans="1:35" x14ac:dyDescent="0.25">
      <c r="A2995" s="17">
        <v>124166</v>
      </c>
      <c r="B2995" s="18">
        <v>1</v>
      </c>
      <c r="C2995" s="16" t="s">
        <v>73</v>
      </c>
      <c r="D2995" s="21">
        <v>42573</v>
      </c>
      <c r="E2995" s="16" t="s">
        <v>1207</v>
      </c>
      <c r="F2995" s="21">
        <v>43476</v>
      </c>
      <c r="G2995" s="16" t="s">
        <v>75</v>
      </c>
      <c r="H2995" s="26" t="s">
        <v>133</v>
      </c>
      <c r="I2995" s="16" t="s">
        <v>15530</v>
      </c>
      <c r="K2995" s="16" t="s">
        <v>15529</v>
      </c>
      <c r="L2995" s="16" t="s">
        <v>37</v>
      </c>
      <c r="M2995" s="26" t="s">
        <v>15528</v>
      </c>
      <c r="O2995" s="16" t="s">
        <v>53</v>
      </c>
      <c r="P2995" s="26" t="s">
        <v>40</v>
      </c>
      <c r="R2995" s="16" t="s">
        <v>41</v>
      </c>
      <c r="S2995" s="16" t="s">
        <v>42</v>
      </c>
      <c r="T2995" s="22">
        <v>0.01</v>
      </c>
      <c r="W2995" s="20" t="s">
        <v>43</v>
      </c>
      <c r="X2995" s="16" t="s">
        <v>44</v>
      </c>
      <c r="Y2995" s="26" t="s">
        <v>15527</v>
      </c>
      <c r="Z2995" s="24" t="s">
        <v>32</v>
      </c>
      <c r="AA2995" s="24" t="s">
        <v>32</v>
      </c>
      <c r="AB2995" s="24" t="s">
        <v>32</v>
      </c>
      <c r="AC2995" s="24" t="s">
        <v>32</v>
      </c>
      <c r="AD2995" s="24" t="s">
        <v>32</v>
      </c>
      <c r="AE2995" s="24" t="s">
        <v>32</v>
      </c>
      <c r="AF2995" s="24" t="s">
        <v>32</v>
      </c>
      <c r="AG2995" s="24" t="s">
        <v>32</v>
      </c>
      <c r="AH2995" s="24" t="s">
        <v>32</v>
      </c>
    </row>
    <row r="2996" spans="1:35" x14ac:dyDescent="0.25">
      <c r="A2996" s="17">
        <v>124169</v>
      </c>
      <c r="B2996" s="18">
        <v>3</v>
      </c>
      <c r="C2996" s="16" t="s">
        <v>73</v>
      </c>
      <c r="D2996" s="21">
        <v>42573</v>
      </c>
      <c r="E2996" s="16" t="s">
        <v>529</v>
      </c>
      <c r="F2996" s="21">
        <v>44067</v>
      </c>
      <c r="G2996" s="16" t="s">
        <v>1913</v>
      </c>
      <c r="H2996" s="26" t="s">
        <v>98</v>
      </c>
      <c r="I2996" s="16" t="s">
        <v>155</v>
      </c>
      <c r="J2996" s="20" t="s">
        <v>148</v>
      </c>
      <c r="L2996" s="16" t="s">
        <v>149</v>
      </c>
      <c r="M2996" s="26" t="s">
        <v>15526</v>
      </c>
      <c r="N2996" s="26" t="s">
        <v>15525</v>
      </c>
      <c r="O2996" s="16" t="s">
        <v>119</v>
      </c>
      <c r="P2996" s="26" t="s">
        <v>2218</v>
      </c>
      <c r="R2996" s="16" t="s">
        <v>139</v>
      </c>
      <c r="S2996" s="16" t="s">
        <v>42</v>
      </c>
      <c r="T2996" s="22">
        <v>0.36</v>
      </c>
      <c r="U2996" s="21">
        <v>46724</v>
      </c>
      <c r="W2996" s="20" t="s">
        <v>43</v>
      </c>
      <c r="X2996" s="16" t="s">
        <v>454</v>
      </c>
      <c r="Z2996" s="24" t="s">
        <v>32</v>
      </c>
      <c r="AA2996" s="24" t="s">
        <v>32</v>
      </c>
      <c r="AB2996" s="24" t="s">
        <v>32</v>
      </c>
      <c r="AC2996" s="24" t="s">
        <v>32</v>
      </c>
      <c r="AD2996" s="25">
        <v>100000</v>
      </c>
      <c r="AE2996" s="25">
        <v>0</v>
      </c>
      <c r="AF2996" s="25">
        <v>0</v>
      </c>
      <c r="AG2996" s="25">
        <v>0</v>
      </c>
      <c r="AH2996" s="25">
        <v>100000</v>
      </c>
    </row>
    <row r="2997" spans="1:35" x14ac:dyDescent="0.25">
      <c r="A2997" s="17">
        <v>124170</v>
      </c>
      <c r="B2997" s="18">
        <v>1</v>
      </c>
      <c r="C2997" s="16" t="s">
        <v>47</v>
      </c>
      <c r="D2997" s="21">
        <v>42573</v>
      </c>
      <c r="E2997" s="16" t="s">
        <v>1207</v>
      </c>
      <c r="F2997" s="21">
        <v>44188</v>
      </c>
      <c r="G2997" s="16" t="s">
        <v>33</v>
      </c>
      <c r="H2997" s="26" t="s">
        <v>133</v>
      </c>
      <c r="I2997" s="16" t="s">
        <v>2765</v>
      </c>
      <c r="K2997" s="16" t="s">
        <v>2766</v>
      </c>
      <c r="L2997" s="16" t="s">
        <v>37</v>
      </c>
      <c r="M2997" s="26" t="s">
        <v>2767</v>
      </c>
      <c r="O2997" s="16" t="s">
        <v>39</v>
      </c>
      <c r="P2997" s="26" t="s">
        <v>40</v>
      </c>
      <c r="T2997" s="22">
        <v>0.01</v>
      </c>
      <c r="W2997" s="20" t="s">
        <v>43</v>
      </c>
      <c r="X2997" s="16" t="s">
        <v>78</v>
      </c>
      <c r="Y2997" s="26" t="s">
        <v>2768</v>
      </c>
      <c r="Z2997" s="25">
        <v>-4692.43</v>
      </c>
      <c r="AA2997" s="25">
        <v>0</v>
      </c>
      <c r="AB2997" s="25">
        <v>496038.15</v>
      </c>
      <c r="AC2997" s="25">
        <v>0</v>
      </c>
      <c r="AD2997" s="25">
        <v>40307.57</v>
      </c>
      <c r="AE2997" s="25">
        <v>0</v>
      </c>
      <c r="AF2997" s="25">
        <v>496038.15</v>
      </c>
      <c r="AG2997" s="25">
        <v>0</v>
      </c>
      <c r="AH2997" s="25">
        <v>536345.72</v>
      </c>
      <c r="AI2997" s="16" t="s">
        <v>2769</v>
      </c>
    </row>
    <row r="2998" spans="1:35" x14ac:dyDescent="0.25">
      <c r="A2998" s="17">
        <v>124171</v>
      </c>
      <c r="B2998" s="18">
        <v>4</v>
      </c>
      <c r="C2998" s="16" t="s">
        <v>47</v>
      </c>
      <c r="D2998" s="21">
        <v>42573</v>
      </c>
      <c r="E2998" s="16" t="s">
        <v>819</v>
      </c>
      <c r="F2998" s="21">
        <v>44207</v>
      </c>
      <c r="G2998" s="16" t="s">
        <v>33</v>
      </c>
      <c r="H2998" s="26" t="s">
        <v>794</v>
      </c>
      <c r="I2998" s="16" t="s">
        <v>2770</v>
      </c>
      <c r="K2998" s="16" t="s">
        <v>2771</v>
      </c>
      <c r="L2998" s="16" t="s">
        <v>37</v>
      </c>
      <c r="M2998" s="26" t="s">
        <v>2772</v>
      </c>
      <c r="O2998" s="16" t="s">
        <v>39</v>
      </c>
      <c r="P2998" s="26" t="s">
        <v>40</v>
      </c>
      <c r="T2998" s="22">
        <v>0.01</v>
      </c>
      <c r="W2998" s="20" t="s">
        <v>43</v>
      </c>
      <c r="X2998" s="16" t="s">
        <v>44</v>
      </c>
      <c r="Y2998" s="26" t="s">
        <v>2773</v>
      </c>
      <c r="Z2998" s="25">
        <v>0</v>
      </c>
      <c r="AA2998" s="25">
        <v>0</v>
      </c>
      <c r="AB2998" s="25">
        <v>8613.2999999999993</v>
      </c>
      <c r="AC2998" s="25">
        <v>0</v>
      </c>
      <c r="AD2998" s="25">
        <v>0</v>
      </c>
      <c r="AE2998" s="25">
        <v>0</v>
      </c>
      <c r="AF2998" s="25">
        <v>250327.55</v>
      </c>
      <c r="AG2998" s="25">
        <v>0</v>
      </c>
      <c r="AH2998" s="25">
        <v>250327.55</v>
      </c>
      <c r="AI2998" s="16" t="s">
        <v>2774</v>
      </c>
    </row>
    <row r="2999" spans="1:35" x14ac:dyDescent="0.25">
      <c r="A2999" s="17">
        <v>124172</v>
      </c>
      <c r="B2999" s="18">
        <v>1</v>
      </c>
      <c r="C2999" s="16" t="s">
        <v>73</v>
      </c>
      <c r="D2999" s="21">
        <v>42573</v>
      </c>
      <c r="E2999" s="16" t="s">
        <v>1207</v>
      </c>
      <c r="F2999" s="21">
        <v>43476</v>
      </c>
      <c r="G2999" s="16" t="s">
        <v>75</v>
      </c>
      <c r="H2999" s="26" t="s">
        <v>133</v>
      </c>
      <c r="I2999" s="16" t="s">
        <v>15524</v>
      </c>
      <c r="K2999" s="16" t="s">
        <v>15523</v>
      </c>
      <c r="L2999" s="16" t="s">
        <v>37</v>
      </c>
      <c r="M2999" s="26" t="s">
        <v>15522</v>
      </c>
      <c r="O2999" s="16" t="s">
        <v>53</v>
      </c>
      <c r="P2999" s="26" t="s">
        <v>40</v>
      </c>
      <c r="R2999" s="16" t="s">
        <v>41</v>
      </c>
      <c r="S2999" s="16" t="s">
        <v>42</v>
      </c>
      <c r="T2999" s="22">
        <v>0.01</v>
      </c>
      <c r="W2999" s="20" t="s">
        <v>43</v>
      </c>
      <c r="X2999" s="16" t="s">
        <v>44</v>
      </c>
      <c r="Y2999" s="26" t="s">
        <v>15521</v>
      </c>
      <c r="Z2999" s="24" t="s">
        <v>32</v>
      </c>
      <c r="AA2999" s="24" t="s">
        <v>32</v>
      </c>
      <c r="AB2999" s="24" t="s">
        <v>32</v>
      </c>
      <c r="AC2999" s="24" t="s">
        <v>32</v>
      </c>
      <c r="AD2999" s="24" t="s">
        <v>32</v>
      </c>
      <c r="AE2999" s="24" t="s">
        <v>32</v>
      </c>
      <c r="AF2999" s="24" t="s">
        <v>32</v>
      </c>
      <c r="AG2999" s="24" t="s">
        <v>32</v>
      </c>
      <c r="AH2999" s="24" t="s">
        <v>32</v>
      </c>
    </row>
    <row r="3000" spans="1:35" x14ac:dyDescent="0.25">
      <c r="A3000" s="17">
        <v>124173</v>
      </c>
      <c r="B3000" s="18">
        <v>3</v>
      </c>
      <c r="C3000" s="16" t="s">
        <v>73</v>
      </c>
      <c r="D3000" s="21">
        <v>42573</v>
      </c>
      <c r="E3000" s="16" t="s">
        <v>529</v>
      </c>
      <c r="F3000" s="21">
        <v>43915</v>
      </c>
      <c r="G3000" s="16" t="s">
        <v>1568</v>
      </c>
      <c r="H3000" s="26" t="s">
        <v>98</v>
      </c>
      <c r="I3000" s="16" t="s">
        <v>155</v>
      </c>
      <c r="J3000" s="20" t="s">
        <v>148</v>
      </c>
      <c r="L3000" s="16" t="s">
        <v>149</v>
      </c>
      <c r="M3000" s="26" t="s">
        <v>15520</v>
      </c>
      <c r="N3000" s="26" t="s">
        <v>168</v>
      </c>
      <c r="O3000" s="16" t="s">
        <v>119</v>
      </c>
      <c r="P3000" s="26" t="s">
        <v>168</v>
      </c>
      <c r="R3000" s="16" t="s">
        <v>139</v>
      </c>
      <c r="S3000" s="16" t="s">
        <v>42</v>
      </c>
      <c r="T3000" s="22">
        <v>1</v>
      </c>
      <c r="U3000" s="21">
        <v>45366</v>
      </c>
      <c r="W3000" s="20" t="s">
        <v>43</v>
      </c>
      <c r="X3000" s="16" t="s">
        <v>454</v>
      </c>
      <c r="Z3000" s="24" t="s">
        <v>32</v>
      </c>
      <c r="AA3000" s="24" t="s">
        <v>32</v>
      </c>
      <c r="AB3000" s="24" t="s">
        <v>32</v>
      </c>
      <c r="AC3000" s="24" t="s">
        <v>32</v>
      </c>
      <c r="AD3000" s="25">
        <v>250000</v>
      </c>
      <c r="AE3000" s="25">
        <v>0</v>
      </c>
      <c r="AF3000" s="25">
        <v>0</v>
      </c>
      <c r="AG3000" s="25">
        <v>0</v>
      </c>
      <c r="AH3000" s="25">
        <v>250000</v>
      </c>
    </row>
    <row r="3001" spans="1:35" x14ac:dyDescent="0.25">
      <c r="A3001" s="17">
        <v>124174</v>
      </c>
      <c r="B3001" s="18">
        <v>1</v>
      </c>
      <c r="C3001" s="16" t="s">
        <v>73</v>
      </c>
      <c r="D3001" s="21">
        <v>42573</v>
      </c>
      <c r="E3001" s="16" t="s">
        <v>1207</v>
      </c>
      <c r="F3001" s="21">
        <v>44097</v>
      </c>
      <c r="G3001" s="16" t="s">
        <v>56</v>
      </c>
      <c r="H3001" s="26" t="s">
        <v>133</v>
      </c>
      <c r="I3001" s="16" t="s">
        <v>15519</v>
      </c>
      <c r="K3001" s="16" t="s">
        <v>15518</v>
      </c>
      <c r="L3001" s="16" t="s">
        <v>37</v>
      </c>
      <c r="M3001" s="26" t="s">
        <v>15517</v>
      </c>
      <c r="O3001" s="16" t="s">
        <v>39</v>
      </c>
      <c r="P3001" s="26" t="s">
        <v>40</v>
      </c>
      <c r="R3001" s="16" t="s">
        <v>41</v>
      </c>
      <c r="S3001" s="16" t="s">
        <v>42</v>
      </c>
      <c r="T3001" s="22">
        <v>0.01</v>
      </c>
      <c r="W3001" s="20" t="s">
        <v>43</v>
      </c>
      <c r="X3001" s="16" t="s">
        <v>44</v>
      </c>
      <c r="Y3001" s="26" t="s">
        <v>15516</v>
      </c>
      <c r="Z3001" s="24" t="s">
        <v>32</v>
      </c>
      <c r="AA3001" s="24" t="s">
        <v>32</v>
      </c>
      <c r="AB3001" s="24" t="s">
        <v>32</v>
      </c>
      <c r="AC3001" s="24" t="s">
        <v>32</v>
      </c>
      <c r="AD3001" s="24" t="s">
        <v>32</v>
      </c>
      <c r="AE3001" s="24" t="s">
        <v>32</v>
      </c>
      <c r="AF3001" s="24" t="s">
        <v>32</v>
      </c>
      <c r="AG3001" s="24" t="s">
        <v>32</v>
      </c>
      <c r="AH3001" s="24" t="s">
        <v>32</v>
      </c>
      <c r="AI3001" s="16" t="s">
        <v>15515</v>
      </c>
    </row>
    <row r="3002" spans="1:35" x14ac:dyDescent="0.25">
      <c r="A3002" s="17">
        <v>124175</v>
      </c>
      <c r="B3002" s="18">
        <v>4</v>
      </c>
      <c r="C3002" s="16" t="s">
        <v>73</v>
      </c>
      <c r="D3002" s="21">
        <v>42573</v>
      </c>
      <c r="E3002" s="16" t="s">
        <v>819</v>
      </c>
      <c r="F3002" s="21">
        <v>43476</v>
      </c>
      <c r="G3002" s="16" t="s">
        <v>75</v>
      </c>
      <c r="H3002" s="26" t="s">
        <v>794</v>
      </c>
      <c r="I3002" s="16" t="s">
        <v>15514</v>
      </c>
      <c r="K3002" s="16" t="s">
        <v>15344</v>
      </c>
      <c r="L3002" s="16" t="s">
        <v>37</v>
      </c>
      <c r="M3002" s="26" t="s">
        <v>15513</v>
      </c>
      <c r="O3002" s="16" t="s">
        <v>53</v>
      </c>
      <c r="P3002" s="26" t="s">
        <v>40</v>
      </c>
      <c r="R3002" s="16" t="s">
        <v>41</v>
      </c>
      <c r="S3002" s="16" t="s">
        <v>42</v>
      </c>
      <c r="T3002" s="22">
        <v>0.01</v>
      </c>
      <c r="W3002" s="20" t="s">
        <v>43</v>
      </c>
      <c r="X3002" s="16" t="s">
        <v>44</v>
      </c>
      <c r="Y3002" s="26" t="s">
        <v>15512</v>
      </c>
      <c r="Z3002" s="24" t="s">
        <v>32</v>
      </c>
      <c r="AA3002" s="24" t="s">
        <v>32</v>
      </c>
      <c r="AB3002" s="24" t="s">
        <v>32</v>
      </c>
      <c r="AC3002" s="24" t="s">
        <v>32</v>
      </c>
      <c r="AD3002" s="24" t="s">
        <v>32</v>
      </c>
      <c r="AE3002" s="24" t="s">
        <v>32</v>
      </c>
      <c r="AF3002" s="24" t="s">
        <v>32</v>
      </c>
      <c r="AG3002" s="24" t="s">
        <v>32</v>
      </c>
      <c r="AH3002" s="24" t="s">
        <v>32</v>
      </c>
    </row>
    <row r="3003" spans="1:35" x14ac:dyDescent="0.25">
      <c r="A3003" s="17">
        <v>124176</v>
      </c>
      <c r="B3003" s="18">
        <v>1</v>
      </c>
      <c r="C3003" s="16" t="s">
        <v>73</v>
      </c>
      <c r="D3003" s="21">
        <v>42573</v>
      </c>
      <c r="E3003" s="16" t="s">
        <v>1207</v>
      </c>
      <c r="F3003" s="21">
        <v>43476</v>
      </c>
      <c r="G3003" s="16" t="s">
        <v>75</v>
      </c>
      <c r="H3003" s="26" t="s">
        <v>133</v>
      </c>
      <c r="I3003" s="16" t="s">
        <v>15511</v>
      </c>
      <c r="K3003" s="16" t="s">
        <v>4712</v>
      </c>
      <c r="L3003" s="16" t="s">
        <v>37</v>
      </c>
      <c r="M3003" s="26" t="s">
        <v>15510</v>
      </c>
      <c r="O3003" s="16" t="s">
        <v>53</v>
      </c>
      <c r="P3003" s="26" t="s">
        <v>40</v>
      </c>
      <c r="R3003" s="16" t="s">
        <v>41</v>
      </c>
      <c r="S3003" s="16" t="s">
        <v>42</v>
      </c>
      <c r="T3003" s="22">
        <v>1.4999999999999999E-2</v>
      </c>
      <c r="W3003" s="20" t="s">
        <v>43</v>
      </c>
      <c r="X3003" s="16" t="s">
        <v>44</v>
      </c>
      <c r="Y3003" s="26" t="s">
        <v>15509</v>
      </c>
      <c r="Z3003" s="24" t="s">
        <v>32</v>
      </c>
      <c r="AA3003" s="24" t="s">
        <v>32</v>
      </c>
      <c r="AB3003" s="24" t="s">
        <v>32</v>
      </c>
      <c r="AC3003" s="24" t="s">
        <v>32</v>
      </c>
      <c r="AD3003" s="24" t="s">
        <v>32</v>
      </c>
      <c r="AE3003" s="24" t="s">
        <v>32</v>
      </c>
      <c r="AF3003" s="24" t="s">
        <v>32</v>
      </c>
      <c r="AG3003" s="24" t="s">
        <v>32</v>
      </c>
      <c r="AH3003" s="24" t="s">
        <v>32</v>
      </c>
    </row>
    <row r="3004" spans="1:35" x14ac:dyDescent="0.25">
      <c r="A3004" s="17">
        <v>124177</v>
      </c>
      <c r="B3004" s="18">
        <v>3</v>
      </c>
      <c r="C3004" s="16" t="s">
        <v>73</v>
      </c>
      <c r="D3004" s="21">
        <v>42573</v>
      </c>
      <c r="E3004" s="16" t="s">
        <v>529</v>
      </c>
      <c r="F3004" s="21">
        <v>43826</v>
      </c>
      <c r="G3004" s="16" t="s">
        <v>529</v>
      </c>
      <c r="H3004" s="26" t="s">
        <v>98</v>
      </c>
      <c r="I3004" s="16" t="s">
        <v>155</v>
      </c>
      <c r="J3004" s="20" t="s">
        <v>148</v>
      </c>
      <c r="L3004" s="16" t="s">
        <v>149</v>
      </c>
      <c r="M3004" s="26" t="s">
        <v>15508</v>
      </c>
      <c r="N3004" s="26" t="s">
        <v>15507</v>
      </c>
      <c r="O3004" s="16" t="s">
        <v>119</v>
      </c>
      <c r="P3004" s="26" t="s">
        <v>168</v>
      </c>
      <c r="R3004" s="16" t="s">
        <v>139</v>
      </c>
      <c r="S3004" s="16" t="s">
        <v>42</v>
      </c>
      <c r="T3004" s="22">
        <v>4.26</v>
      </c>
      <c r="U3004" s="21">
        <v>45205</v>
      </c>
      <c r="W3004" s="20" t="s">
        <v>43</v>
      </c>
      <c r="X3004" s="16" t="s">
        <v>454</v>
      </c>
      <c r="Z3004" s="24" t="s">
        <v>32</v>
      </c>
      <c r="AA3004" s="24" t="s">
        <v>32</v>
      </c>
      <c r="AB3004" s="24" t="s">
        <v>32</v>
      </c>
      <c r="AC3004" s="24" t="s">
        <v>32</v>
      </c>
      <c r="AD3004" s="25">
        <v>85500</v>
      </c>
      <c r="AE3004" s="25">
        <v>0</v>
      </c>
      <c r="AF3004" s="25">
        <v>0</v>
      </c>
      <c r="AG3004" s="25">
        <v>0</v>
      </c>
      <c r="AH3004" s="25">
        <v>85500</v>
      </c>
    </row>
    <row r="3005" spans="1:35" x14ac:dyDescent="0.25">
      <c r="A3005" s="17">
        <v>124180</v>
      </c>
      <c r="B3005" s="18">
        <v>3</v>
      </c>
      <c r="C3005" s="16" t="s">
        <v>73</v>
      </c>
      <c r="D3005" s="21">
        <v>42573</v>
      </c>
      <c r="E3005" s="16" t="s">
        <v>529</v>
      </c>
      <c r="F3005" s="21">
        <v>44210</v>
      </c>
      <c r="G3005" s="16" t="s">
        <v>109</v>
      </c>
      <c r="H3005" s="26" t="s">
        <v>98</v>
      </c>
      <c r="I3005" s="16" t="s">
        <v>159</v>
      </c>
      <c r="J3005" s="20" t="s">
        <v>148</v>
      </c>
      <c r="L3005" s="16" t="s">
        <v>149</v>
      </c>
      <c r="M3005" s="26" t="s">
        <v>15506</v>
      </c>
      <c r="O3005" s="16" t="s">
        <v>53</v>
      </c>
      <c r="P3005" s="26" t="s">
        <v>40</v>
      </c>
      <c r="R3005" s="16" t="s">
        <v>41</v>
      </c>
      <c r="S3005" s="16" t="s">
        <v>42</v>
      </c>
      <c r="T3005" s="22">
        <v>3.5000000000000003E-2</v>
      </c>
      <c r="U3005" s="21">
        <v>44694</v>
      </c>
      <c r="W3005" s="20" t="s">
        <v>43</v>
      </c>
      <c r="X3005" s="16" t="s">
        <v>454</v>
      </c>
      <c r="Y3005" s="26" t="s">
        <v>2776</v>
      </c>
      <c r="Z3005" s="24" t="s">
        <v>32</v>
      </c>
      <c r="AA3005" s="24" t="s">
        <v>32</v>
      </c>
      <c r="AB3005" s="24" t="s">
        <v>32</v>
      </c>
      <c r="AC3005" s="24" t="s">
        <v>32</v>
      </c>
      <c r="AD3005" s="24" t="s">
        <v>32</v>
      </c>
      <c r="AE3005" s="24" t="s">
        <v>32</v>
      </c>
      <c r="AF3005" s="24" t="s">
        <v>32</v>
      </c>
      <c r="AG3005" s="24" t="s">
        <v>32</v>
      </c>
      <c r="AH3005" s="24" t="s">
        <v>32</v>
      </c>
    </row>
    <row r="3006" spans="1:35" x14ac:dyDescent="0.25">
      <c r="A3006" s="17">
        <v>124180.01</v>
      </c>
      <c r="B3006" s="18">
        <v>3</v>
      </c>
      <c r="C3006" s="16" t="s">
        <v>73</v>
      </c>
      <c r="D3006" s="21">
        <v>44264</v>
      </c>
      <c r="E3006" s="16" t="s">
        <v>176</v>
      </c>
      <c r="F3006" s="21">
        <v>44279</v>
      </c>
      <c r="G3006" s="16" t="s">
        <v>75</v>
      </c>
      <c r="H3006" s="26" t="s">
        <v>98</v>
      </c>
      <c r="I3006" s="16" t="s">
        <v>159</v>
      </c>
      <c r="J3006" s="20" t="s">
        <v>148</v>
      </c>
      <c r="L3006" s="16" t="s">
        <v>149</v>
      </c>
      <c r="M3006" s="26" t="s">
        <v>2775</v>
      </c>
      <c r="O3006" s="16" t="s">
        <v>179</v>
      </c>
      <c r="P3006" s="26" t="s">
        <v>79</v>
      </c>
      <c r="R3006" s="16" t="s">
        <v>41</v>
      </c>
      <c r="S3006" s="16" t="s">
        <v>84</v>
      </c>
      <c r="T3006" s="22">
        <v>0</v>
      </c>
      <c r="W3006" s="20" t="s">
        <v>43</v>
      </c>
      <c r="X3006" s="16" t="s">
        <v>454</v>
      </c>
      <c r="Y3006" s="26" t="s">
        <v>2776</v>
      </c>
      <c r="Z3006" s="25">
        <v>0</v>
      </c>
      <c r="AA3006" s="25">
        <v>0</v>
      </c>
      <c r="AB3006" s="25">
        <v>245500</v>
      </c>
      <c r="AC3006" s="25">
        <v>0</v>
      </c>
      <c r="AD3006" s="25">
        <v>0</v>
      </c>
      <c r="AE3006" s="25">
        <v>0</v>
      </c>
      <c r="AF3006" s="25">
        <v>245500</v>
      </c>
      <c r="AG3006" s="25">
        <v>0</v>
      </c>
      <c r="AH3006" s="25">
        <v>245500</v>
      </c>
      <c r="AI3006" s="16" t="s">
        <v>2777</v>
      </c>
    </row>
    <row r="3007" spans="1:35" x14ac:dyDescent="0.25">
      <c r="A3007" s="17">
        <v>124181</v>
      </c>
      <c r="B3007" s="18">
        <v>4</v>
      </c>
      <c r="C3007" s="16" t="s">
        <v>73</v>
      </c>
      <c r="D3007" s="21">
        <v>42573</v>
      </c>
      <c r="E3007" s="16" t="s">
        <v>819</v>
      </c>
      <c r="F3007" s="21">
        <v>44364</v>
      </c>
      <c r="G3007" s="16" t="s">
        <v>529</v>
      </c>
      <c r="H3007" s="26" t="s">
        <v>258</v>
      </c>
      <c r="I3007" s="16" t="s">
        <v>15505</v>
      </c>
      <c r="K3007" s="16" t="s">
        <v>15504</v>
      </c>
      <c r="L3007" s="16" t="s">
        <v>37</v>
      </c>
      <c r="M3007" s="26" t="s">
        <v>15503</v>
      </c>
      <c r="O3007" s="16" t="s">
        <v>53</v>
      </c>
      <c r="P3007" s="26" t="s">
        <v>40</v>
      </c>
      <c r="R3007" s="16" t="s">
        <v>41</v>
      </c>
      <c r="S3007" s="16" t="s">
        <v>42</v>
      </c>
      <c r="T3007" s="22">
        <v>0.11</v>
      </c>
      <c r="W3007" s="20" t="s">
        <v>43</v>
      </c>
      <c r="X3007" s="16" t="s">
        <v>44</v>
      </c>
      <c r="Y3007" s="26" t="s">
        <v>15502</v>
      </c>
      <c r="Z3007" s="24" t="s">
        <v>32</v>
      </c>
      <c r="AA3007" s="24" t="s">
        <v>32</v>
      </c>
      <c r="AB3007" s="24" t="s">
        <v>32</v>
      </c>
      <c r="AC3007" s="24" t="s">
        <v>32</v>
      </c>
      <c r="AD3007" s="25">
        <v>20000</v>
      </c>
      <c r="AE3007" s="25">
        <v>0</v>
      </c>
      <c r="AF3007" s="25">
        <v>0</v>
      </c>
      <c r="AG3007" s="25">
        <v>0</v>
      </c>
      <c r="AH3007" s="25">
        <v>20000</v>
      </c>
    </row>
    <row r="3008" spans="1:35" x14ac:dyDescent="0.25">
      <c r="A3008" s="17">
        <v>124182</v>
      </c>
      <c r="B3008" s="18">
        <v>3</v>
      </c>
      <c r="C3008" s="16" t="s">
        <v>73</v>
      </c>
      <c r="D3008" s="21">
        <v>42573</v>
      </c>
      <c r="E3008" s="16" t="s">
        <v>529</v>
      </c>
      <c r="F3008" s="21">
        <v>43482</v>
      </c>
      <c r="G3008" s="16" t="s">
        <v>529</v>
      </c>
      <c r="H3008" s="26" t="s">
        <v>98</v>
      </c>
      <c r="I3008" s="16" t="s">
        <v>159</v>
      </c>
      <c r="J3008" s="20" t="s">
        <v>148</v>
      </c>
      <c r="L3008" s="16" t="s">
        <v>149</v>
      </c>
      <c r="M3008" s="26" t="s">
        <v>15501</v>
      </c>
      <c r="O3008" s="16" t="s">
        <v>53</v>
      </c>
      <c r="P3008" s="26" t="s">
        <v>40</v>
      </c>
      <c r="R3008" s="16" t="s">
        <v>41</v>
      </c>
      <c r="S3008" s="16" t="s">
        <v>42</v>
      </c>
      <c r="T3008" s="22">
        <v>4.4999999999999998E-2</v>
      </c>
      <c r="W3008" s="20" t="s">
        <v>43</v>
      </c>
      <c r="X3008" s="16" t="s">
        <v>454</v>
      </c>
      <c r="Y3008" s="26" t="s">
        <v>15500</v>
      </c>
      <c r="Z3008" s="24" t="s">
        <v>32</v>
      </c>
      <c r="AA3008" s="24" t="s">
        <v>32</v>
      </c>
      <c r="AB3008" s="24" t="s">
        <v>32</v>
      </c>
      <c r="AC3008" s="24" t="s">
        <v>32</v>
      </c>
      <c r="AD3008" s="24" t="s">
        <v>32</v>
      </c>
      <c r="AE3008" s="24" t="s">
        <v>32</v>
      </c>
      <c r="AF3008" s="24" t="s">
        <v>32</v>
      </c>
      <c r="AG3008" s="24" t="s">
        <v>32</v>
      </c>
      <c r="AH3008" s="24" t="s">
        <v>32</v>
      </c>
    </row>
    <row r="3009" spans="1:35" x14ac:dyDescent="0.25">
      <c r="A3009" s="17">
        <v>124183</v>
      </c>
      <c r="B3009" s="18">
        <v>4</v>
      </c>
      <c r="C3009" s="16" t="s">
        <v>73</v>
      </c>
      <c r="D3009" s="21">
        <v>42573</v>
      </c>
      <c r="E3009" s="16" t="s">
        <v>819</v>
      </c>
      <c r="F3009" s="21">
        <v>43476</v>
      </c>
      <c r="G3009" s="16" t="s">
        <v>75</v>
      </c>
      <c r="H3009" s="26" t="s">
        <v>258</v>
      </c>
      <c r="K3009" s="16" t="s">
        <v>6983</v>
      </c>
      <c r="L3009" s="16" t="s">
        <v>37</v>
      </c>
      <c r="M3009" s="26" t="s">
        <v>15499</v>
      </c>
      <c r="O3009" s="16" t="s">
        <v>53</v>
      </c>
      <c r="P3009" s="26" t="s">
        <v>79</v>
      </c>
      <c r="R3009" s="16" t="s">
        <v>41</v>
      </c>
      <c r="S3009" s="16" t="s">
        <v>84</v>
      </c>
      <c r="T3009" s="22">
        <v>0.01</v>
      </c>
      <c r="W3009" s="20" t="s">
        <v>43</v>
      </c>
      <c r="X3009" s="16" t="s">
        <v>44</v>
      </c>
      <c r="Z3009" s="24" t="s">
        <v>32</v>
      </c>
      <c r="AA3009" s="24" t="s">
        <v>32</v>
      </c>
      <c r="AB3009" s="24" t="s">
        <v>32</v>
      </c>
      <c r="AC3009" s="24" t="s">
        <v>32</v>
      </c>
      <c r="AD3009" s="24" t="s">
        <v>32</v>
      </c>
      <c r="AE3009" s="24" t="s">
        <v>32</v>
      </c>
      <c r="AF3009" s="24" t="s">
        <v>32</v>
      </c>
      <c r="AG3009" s="24" t="s">
        <v>32</v>
      </c>
      <c r="AH3009" s="24" t="s">
        <v>32</v>
      </c>
    </row>
    <row r="3010" spans="1:35" x14ac:dyDescent="0.25">
      <c r="A3010" s="17">
        <v>124184</v>
      </c>
      <c r="B3010" s="18">
        <v>3</v>
      </c>
      <c r="C3010" s="16" t="s">
        <v>73</v>
      </c>
      <c r="D3010" s="21">
        <v>42573</v>
      </c>
      <c r="E3010" s="16" t="s">
        <v>529</v>
      </c>
      <c r="F3010" s="21">
        <v>43482</v>
      </c>
      <c r="G3010" s="16" t="s">
        <v>109</v>
      </c>
      <c r="H3010" s="26" t="s">
        <v>98</v>
      </c>
      <c r="I3010" s="16" t="s">
        <v>159</v>
      </c>
      <c r="J3010" s="20" t="s">
        <v>148</v>
      </c>
      <c r="L3010" s="16" t="s">
        <v>149</v>
      </c>
      <c r="M3010" s="26" t="s">
        <v>15498</v>
      </c>
      <c r="O3010" s="16" t="s">
        <v>53</v>
      </c>
      <c r="P3010" s="26" t="s">
        <v>40</v>
      </c>
      <c r="R3010" s="16" t="s">
        <v>41</v>
      </c>
      <c r="S3010" s="16" t="s">
        <v>42</v>
      </c>
      <c r="T3010" s="22">
        <v>0.03</v>
      </c>
      <c r="W3010" s="20" t="s">
        <v>43</v>
      </c>
      <c r="X3010" s="16" t="s">
        <v>454</v>
      </c>
      <c r="Y3010" s="26" t="s">
        <v>15497</v>
      </c>
      <c r="Z3010" s="24" t="s">
        <v>32</v>
      </c>
      <c r="AA3010" s="24" t="s">
        <v>32</v>
      </c>
      <c r="AB3010" s="24" t="s">
        <v>32</v>
      </c>
      <c r="AC3010" s="24" t="s">
        <v>32</v>
      </c>
      <c r="AD3010" s="24" t="s">
        <v>32</v>
      </c>
      <c r="AE3010" s="24" t="s">
        <v>32</v>
      </c>
      <c r="AF3010" s="24" t="s">
        <v>32</v>
      </c>
      <c r="AG3010" s="24" t="s">
        <v>32</v>
      </c>
      <c r="AH3010" s="24" t="s">
        <v>32</v>
      </c>
    </row>
    <row r="3011" spans="1:35" x14ac:dyDescent="0.25">
      <c r="A3011" s="17">
        <v>124185</v>
      </c>
      <c r="B3011" s="18">
        <v>4</v>
      </c>
      <c r="C3011" s="16" t="s">
        <v>73</v>
      </c>
      <c r="D3011" s="21">
        <v>42573</v>
      </c>
      <c r="E3011" s="16" t="s">
        <v>819</v>
      </c>
      <c r="F3011" s="21">
        <v>44097</v>
      </c>
      <c r="G3011" s="16" t="s">
        <v>56</v>
      </c>
      <c r="H3011" s="26" t="s">
        <v>258</v>
      </c>
      <c r="I3011" s="16" t="s">
        <v>15496</v>
      </c>
      <c r="K3011" s="16" t="s">
        <v>15292</v>
      </c>
      <c r="L3011" s="16" t="s">
        <v>37</v>
      </c>
      <c r="M3011" s="26" t="s">
        <v>15495</v>
      </c>
      <c r="O3011" s="16" t="s">
        <v>39</v>
      </c>
      <c r="P3011" s="26" t="s">
        <v>40</v>
      </c>
      <c r="R3011" s="16" t="s">
        <v>41</v>
      </c>
      <c r="S3011" s="16" t="s">
        <v>42</v>
      </c>
      <c r="T3011" s="22">
        <v>0.01</v>
      </c>
      <c r="W3011" s="20" t="s">
        <v>43</v>
      </c>
      <c r="X3011" s="16" t="s">
        <v>44</v>
      </c>
      <c r="Y3011" s="26" t="s">
        <v>15494</v>
      </c>
      <c r="Z3011" s="24" t="s">
        <v>32</v>
      </c>
      <c r="AA3011" s="24" t="s">
        <v>32</v>
      </c>
      <c r="AB3011" s="24" t="s">
        <v>32</v>
      </c>
      <c r="AC3011" s="24" t="s">
        <v>32</v>
      </c>
      <c r="AD3011" s="24" t="s">
        <v>32</v>
      </c>
      <c r="AE3011" s="24" t="s">
        <v>32</v>
      </c>
      <c r="AF3011" s="24" t="s">
        <v>32</v>
      </c>
      <c r="AG3011" s="24" t="s">
        <v>32</v>
      </c>
      <c r="AH3011" s="24" t="s">
        <v>32</v>
      </c>
      <c r="AI3011" s="16" t="s">
        <v>15493</v>
      </c>
    </row>
    <row r="3012" spans="1:35" x14ac:dyDescent="0.25">
      <c r="A3012" s="17">
        <v>124187</v>
      </c>
      <c r="B3012" s="18">
        <v>3</v>
      </c>
      <c r="C3012" s="16" t="s">
        <v>73</v>
      </c>
      <c r="D3012" s="21">
        <v>42573</v>
      </c>
      <c r="E3012" s="16" t="s">
        <v>529</v>
      </c>
      <c r="F3012" s="21">
        <v>43826</v>
      </c>
      <c r="G3012" s="16" t="s">
        <v>529</v>
      </c>
      <c r="H3012" s="26" t="s">
        <v>98</v>
      </c>
      <c r="I3012" s="16" t="s">
        <v>159</v>
      </c>
      <c r="J3012" s="20" t="s">
        <v>148</v>
      </c>
      <c r="L3012" s="16" t="s">
        <v>149</v>
      </c>
      <c r="M3012" s="26" t="s">
        <v>15492</v>
      </c>
      <c r="O3012" s="16" t="s">
        <v>53</v>
      </c>
      <c r="P3012" s="26" t="s">
        <v>40</v>
      </c>
      <c r="R3012" s="16" t="s">
        <v>41</v>
      </c>
      <c r="S3012" s="16" t="s">
        <v>42</v>
      </c>
      <c r="T3012" s="22">
        <v>4.4999999999999998E-2</v>
      </c>
      <c r="U3012" s="21">
        <v>45432</v>
      </c>
      <c r="W3012" s="20" t="s">
        <v>43</v>
      </c>
      <c r="X3012" s="16" t="s">
        <v>454</v>
      </c>
      <c r="Y3012" s="26" t="s">
        <v>15491</v>
      </c>
      <c r="Z3012" s="24" t="s">
        <v>32</v>
      </c>
      <c r="AA3012" s="24" t="s">
        <v>32</v>
      </c>
      <c r="AB3012" s="24" t="s">
        <v>32</v>
      </c>
      <c r="AC3012" s="24" t="s">
        <v>32</v>
      </c>
      <c r="AD3012" s="24" t="s">
        <v>32</v>
      </c>
      <c r="AE3012" s="24" t="s">
        <v>32</v>
      </c>
      <c r="AF3012" s="24" t="s">
        <v>32</v>
      </c>
      <c r="AG3012" s="24" t="s">
        <v>32</v>
      </c>
      <c r="AH3012" s="24" t="s">
        <v>32</v>
      </c>
    </row>
    <row r="3013" spans="1:35" x14ac:dyDescent="0.25">
      <c r="A3013" s="17">
        <v>124188</v>
      </c>
      <c r="B3013" s="18">
        <v>4</v>
      </c>
      <c r="C3013" s="16" t="s">
        <v>73</v>
      </c>
      <c r="D3013" s="21">
        <v>42573</v>
      </c>
      <c r="E3013" s="16" t="s">
        <v>819</v>
      </c>
      <c r="F3013" s="21">
        <v>44097</v>
      </c>
      <c r="G3013" s="16" t="s">
        <v>56</v>
      </c>
      <c r="H3013" s="26" t="s">
        <v>258</v>
      </c>
      <c r="I3013" s="16" t="s">
        <v>15490</v>
      </c>
      <c r="K3013" s="16" t="s">
        <v>15297</v>
      </c>
      <c r="L3013" s="16" t="s">
        <v>37</v>
      </c>
      <c r="M3013" s="26" t="s">
        <v>15489</v>
      </c>
      <c r="O3013" s="16" t="s">
        <v>39</v>
      </c>
      <c r="P3013" s="26" t="s">
        <v>40</v>
      </c>
      <c r="R3013" s="16" t="s">
        <v>41</v>
      </c>
      <c r="S3013" s="16" t="s">
        <v>42</v>
      </c>
      <c r="T3013" s="22">
        <v>1.4999999999999999E-2</v>
      </c>
      <c r="W3013" s="20" t="s">
        <v>43</v>
      </c>
      <c r="X3013" s="16" t="s">
        <v>44</v>
      </c>
      <c r="Y3013" s="26" t="s">
        <v>15488</v>
      </c>
      <c r="Z3013" s="24" t="s">
        <v>32</v>
      </c>
      <c r="AA3013" s="24" t="s">
        <v>32</v>
      </c>
      <c r="AB3013" s="24" t="s">
        <v>32</v>
      </c>
      <c r="AC3013" s="24" t="s">
        <v>32</v>
      </c>
      <c r="AD3013" s="24" t="s">
        <v>32</v>
      </c>
      <c r="AE3013" s="24" t="s">
        <v>32</v>
      </c>
      <c r="AF3013" s="24" t="s">
        <v>32</v>
      </c>
      <c r="AG3013" s="24" t="s">
        <v>32</v>
      </c>
      <c r="AH3013" s="24" t="s">
        <v>32</v>
      </c>
    </row>
    <row r="3014" spans="1:35" x14ac:dyDescent="0.25">
      <c r="A3014" s="17">
        <v>124189</v>
      </c>
      <c r="B3014" s="18">
        <v>4</v>
      </c>
      <c r="C3014" s="16" t="s">
        <v>73</v>
      </c>
      <c r="D3014" s="21">
        <v>42573</v>
      </c>
      <c r="E3014" s="16" t="s">
        <v>819</v>
      </c>
      <c r="F3014" s="21">
        <v>43476</v>
      </c>
      <c r="G3014" s="16" t="s">
        <v>75</v>
      </c>
      <c r="H3014" s="26" t="s">
        <v>258</v>
      </c>
      <c r="I3014" s="16" t="s">
        <v>15487</v>
      </c>
      <c r="K3014" s="16" t="s">
        <v>15486</v>
      </c>
      <c r="L3014" s="16" t="s">
        <v>37</v>
      </c>
      <c r="M3014" s="26" t="s">
        <v>15485</v>
      </c>
      <c r="O3014" s="16" t="s">
        <v>53</v>
      </c>
      <c r="P3014" s="26" t="s">
        <v>40</v>
      </c>
      <c r="R3014" s="16" t="s">
        <v>41</v>
      </c>
      <c r="S3014" s="16" t="s">
        <v>42</v>
      </c>
      <c r="T3014" s="22">
        <v>0.01</v>
      </c>
      <c r="W3014" s="20" t="s">
        <v>43</v>
      </c>
      <c r="X3014" s="16" t="s">
        <v>44</v>
      </c>
      <c r="Y3014" s="26" t="s">
        <v>15484</v>
      </c>
      <c r="Z3014" s="24" t="s">
        <v>32</v>
      </c>
      <c r="AA3014" s="24" t="s">
        <v>32</v>
      </c>
      <c r="AB3014" s="24" t="s">
        <v>32</v>
      </c>
      <c r="AC3014" s="24" t="s">
        <v>32</v>
      </c>
      <c r="AD3014" s="24" t="s">
        <v>32</v>
      </c>
      <c r="AE3014" s="24" t="s">
        <v>32</v>
      </c>
      <c r="AF3014" s="24" t="s">
        <v>32</v>
      </c>
      <c r="AG3014" s="24" t="s">
        <v>32</v>
      </c>
      <c r="AH3014" s="24" t="s">
        <v>32</v>
      </c>
    </row>
    <row r="3015" spans="1:35" x14ac:dyDescent="0.25">
      <c r="A3015" s="17">
        <v>124190</v>
      </c>
      <c r="B3015" s="18">
        <v>3</v>
      </c>
      <c r="C3015" s="16" t="s">
        <v>73</v>
      </c>
      <c r="D3015" s="21">
        <v>42573</v>
      </c>
      <c r="E3015" s="16" t="s">
        <v>529</v>
      </c>
      <c r="F3015" s="21">
        <v>44221</v>
      </c>
      <c r="G3015" s="16" t="s">
        <v>109</v>
      </c>
      <c r="H3015" s="26" t="s">
        <v>98</v>
      </c>
      <c r="I3015" s="16" t="s">
        <v>159</v>
      </c>
      <c r="J3015" s="20" t="s">
        <v>148</v>
      </c>
      <c r="L3015" s="16" t="s">
        <v>149</v>
      </c>
      <c r="M3015" s="26" t="s">
        <v>15483</v>
      </c>
      <c r="N3015" s="26" t="s">
        <v>15482</v>
      </c>
      <c r="O3015" s="16" t="s">
        <v>53</v>
      </c>
      <c r="P3015" s="26" t="s">
        <v>40</v>
      </c>
      <c r="R3015" s="16" t="s">
        <v>41</v>
      </c>
      <c r="S3015" s="16" t="s">
        <v>42</v>
      </c>
      <c r="T3015" s="22">
        <v>0.04</v>
      </c>
      <c r="W3015" s="20" t="s">
        <v>43</v>
      </c>
      <c r="X3015" s="16" t="s">
        <v>454</v>
      </c>
      <c r="Y3015" s="26" t="s">
        <v>15481</v>
      </c>
      <c r="Z3015" s="24" t="s">
        <v>32</v>
      </c>
      <c r="AA3015" s="24" t="s">
        <v>32</v>
      </c>
      <c r="AB3015" s="24" t="s">
        <v>32</v>
      </c>
      <c r="AC3015" s="24" t="s">
        <v>32</v>
      </c>
      <c r="AD3015" s="24" t="s">
        <v>32</v>
      </c>
      <c r="AE3015" s="24" t="s">
        <v>32</v>
      </c>
      <c r="AF3015" s="24" t="s">
        <v>32</v>
      </c>
      <c r="AG3015" s="24" t="s">
        <v>32</v>
      </c>
      <c r="AH3015" s="24" t="s">
        <v>32</v>
      </c>
    </row>
    <row r="3016" spans="1:35" x14ac:dyDescent="0.25">
      <c r="A3016" s="17">
        <v>124191</v>
      </c>
      <c r="B3016" s="18">
        <v>4</v>
      </c>
      <c r="C3016" s="16" t="s">
        <v>73</v>
      </c>
      <c r="D3016" s="21">
        <v>42573</v>
      </c>
      <c r="E3016" s="16" t="s">
        <v>819</v>
      </c>
      <c r="F3016" s="21">
        <v>44097</v>
      </c>
      <c r="G3016" s="16" t="s">
        <v>56</v>
      </c>
      <c r="H3016" s="26" t="s">
        <v>258</v>
      </c>
      <c r="I3016" s="16" t="s">
        <v>15480</v>
      </c>
      <c r="K3016" s="16" t="s">
        <v>15479</v>
      </c>
      <c r="L3016" s="16" t="s">
        <v>37</v>
      </c>
      <c r="M3016" s="26" t="s">
        <v>15478</v>
      </c>
      <c r="O3016" s="16" t="s">
        <v>39</v>
      </c>
      <c r="P3016" s="26" t="s">
        <v>40</v>
      </c>
      <c r="R3016" s="16" t="s">
        <v>41</v>
      </c>
      <c r="S3016" s="16" t="s">
        <v>42</v>
      </c>
      <c r="T3016" s="22">
        <v>0.01</v>
      </c>
      <c r="W3016" s="20" t="s">
        <v>43</v>
      </c>
      <c r="X3016" s="16" t="s">
        <v>44</v>
      </c>
      <c r="Y3016" s="26" t="s">
        <v>15477</v>
      </c>
      <c r="Z3016" s="24" t="s">
        <v>32</v>
      </c>
      <c r="AA3016" s="24" t="s">
        <v>32</v>
      </c>
      <c r="AB3016" s="24" t="s">
        <v>32</v>
      </c>
      <c r="AC3016" s="24" t="s">
        <v>32</v>
      </c>
      <c r="AD3016" s="24" t="s">
        <v>32</v>
      </c>
      <c r="AE3016" s="24" t="s">
        <v>32</v>
      </c>
      <c r="AF3016" s="24" t="s">
        <v>32</v>
      </c>
      <c r="AG3016" s="24" t="s">
        <v>32</v>
      </c>
      <c r="AH3016" s="24" t="s">
        <v>32</v>
      </c>
      <c r="AI3016" s="16" t="s">
        <v>15476</v>
      </c>
    </row>
    <row r="3017" spans="1:35" x14ac:dyDescent="0.25">
      <c r="A3017" s="17">
        <v>124192</v>
      </c>
      <c r="B3017" s="18">
        <v>4</v>
      </c>
      <c r="C3017" s="16" t="s">
        <v>73</v>
      </c>
      <c r="D3017" s="21">
        <v>42573</v>
      </c>
      <c r="E3017" s="16" t="s">
        <v>819</v>
      </c>
      <c r="F3017" s="21">
        <v>44097</v>
      </c>
      <c r="G3017" s="16" t="s">
        <v>56</v>
      </c>
      <c r="H3017" s="26" t="s">
        <v>258</v>
      </c>
      <c r="I3017" s="16" t="s">
        <v>15475</v>
      </c>
      <c r="K3017" s="16" t="s">
        <v>15474</v>
      </c>
      <c r="L3017" s="16" t="s">
        <v>37</v>
      </c>
      <c r="M3017" s="26" t="s">
        <v>15473</v>
      </c>
      <c r="O3017" s="16" t="s">
        <v>39</v>
      </c>
      <c r="P3017" s="26" t="s">
        <v>40</v>
      </c>
      <c r="R3017" s="16" t="s">
        <v>41</v>
      </c>
      <c r="S3017" s="16" t="s">
        <v>42</v>
      </c>
      <c r="T3017" s="22">
        <v>0.01</v>
      </c>
      <c r="W3017" s="20" t="s">
        <v>43</v>
      </c>
      <c r="X3017" s="16" t="s">
        <v>44</v>
      </c>
      <c r="Y3017" s="26" t="s">
        <v>15472</v>
      </c>
      <c r="Z3017" s="24" t="s">
        <v>32</v>
      </c>
      <c r="AA3017" s="24" t="s">
        <v>32</v>
      </c>
      <c r="AB3017" s="24" t="s">
        <v>32</v>
      </c>
      <c r="AC3017" s="24" t="s">
        <v>32</v>
      </c>
      <c r="AD3017" s="24" t="s">
        <v>32</v>
      </c>
      <c r="AE3017" s="24" t="s">
        <v>32</v>
      </c>
      <c r="AF3017" s="24" t="s">
        <v>32</v>
      </c>
      <c r="AG3017" s="24" t="s">
        <v>32</v>
      </c>
      <c r="AH3017" s="24" t="s">
        <v>32</v>
      </c>
    </row>
    <row r="3018" spans="1:35" x14ac:dyDescent="0.25">
      <c r="A3018" s="17">
        <v>124193</v>
      </c>
      <c r="B3018" s="18">
        <v>1</v>
      </c>
      <c r="C3018" s="16" t="s">
        <v>73</v>
      </c>
      <c r="D3018" s="21">
        <v>42576</v>
      </c>
      <c r="E3018" s="16" t="s">
        <v>1207</v>
      </c>
      <c r="F3018" s="21">
        <v>44207</v>
      </c>
      <c r="G3018" s="16" t="s">
        <v>75</v>
      </c>
      <c r="H3018" s="26" t="s">
        <v>133</v>
      </c>
      <c r="I3018" s="16" t="s">
        <v>15471</v>
      </c>
      <c r="K3018" s="16" t="s">
        <v>15470</v>
      </c>
      <c r="L3018" s="16" t="s">
        <v>37</v>
      </c>
      <c r="M3018" s="26" t="s">
        <v>15469</v>
      </c>
      <c r="O3018" s="16" t="s">
        <v>53</v>
      </c>
      <c r="P3018" s="26" t="s">
        <v>40</v>
      </c>
      <c r="R3018" s="16" t="s">
        <v>41</v>
      </c>
      <c r="S3018" s="16" t="s">
        <v>42</v>
      </c>
      <c r="T3018" s="22">
        <v>0.01</v>
      </c>
      <c r="W3018" s="20" t="s">
        <v>43</v>
      </c>
      <c r="X3018" s="16" t="s">
        <v>44</v>
      </c>
      <c r="Y3018" s="26" t="s">
        <v>15468</v>
      </c>
      <c r="Z3018" s="24" t="s">
        <v>32</v>
      </c>
      <c r="AA3018" s="24" t="s">
        <v>32</v>
      </c>
      <c r="AB3018" s="24" t="s">
        <v>32</v>
      </c>
      <c r="AC3018" s="24" t="s">
        <v>32</v>
      </c>
      <c r="AD3018" s="24" t="s">
        <v>32</v>
      </c>
      <c r="AE3018" s="24" t="s">
        <v>32</v>
      </c>
      <c r="AF3018" s="24" t="s">
        <v>32</v>
      </c>
      <c r="AG3018" s="24" t="s">
        <v>32</v>
      </c>
      <c r="AH3018" s="24" t="s">
        <v>32</v>
      </c>
      <c r="AI3018" s="16" t="s">
        <v>15467</v>
      </c>
    </row>
    <row r="3019" spans="1:35" x14ac:dyDescent="0.25">
      <c r="A3019" s="17">
        <v>124194</v>
      </c>
      <c r="B3019" s="18">
        <v>1</v>
      </c>
      <c r="C3019" s="16" t="s">
        <v>73</v>
      </c>
      <c r="D3019" s="21">
        <v>42576</v>
      </c>
      <c r="E3019" s="16" t="s">
        <v>1207</v>
      </c>
      <c r="F3019" s="21">
        <v>43476</v>
      </c>
      <c r="G3019" s="16" t="s">
        <v>75</v>
      </c>
      <c r="H3019" s="26" t="s">
        <v>133</v>
      </c>
      <c r="I3019" s="16" t="s">
        <v>15466</v>
      </c>
      <c r="K3019" s="16" t="s">
        <v>12266</v>
      </c>
      <c r="L3019" s="16" t="s">
        <v>37</v>
      </c>
      <c r="M3019" s="26" t="s">
        <v>15465</v>
      </c>
      <c r="O3019" s="16" t="s">
        <v>53</v>
      </c>
      <c r="P3019" s="26" t="s">
        <v>40</v>
      </c>
      <c r="R3019" s="16" t="s">
        <v>41</v>
      </c>
      <c r="S3019" s="16" t="s">
        <v>42</v>
      </c>
      <c r="T3019" s="22">
        <v>2.5000000000000001E-2</v>
      </c>
      <c r="W3019" s="20" t="s">
        <v>43</v>
      </c>
      <c r="X3019" s="16" t="s">
        <v>44</v>
      </c>
      <c r="Y3019" s="26" t="s">
        <v>15464</v>
      </c>
      <c r="Z3019" s="24" t="s">
        <v>32</v>
      </c>
      <c r="AA3019" s="24" t="s">
        <v>32</v>
      </c>
      <c r="AB3019" s="24" t="s">
        <v>32</v>
      </c>
      <c r="AC3019" s="24" t="s">
        <v>32</v>
      </c>
      <c r="AD3019" s="24" t="s">
        <v>32</v>
      </c>
      <c r="AE3019" s="24" t="s">
        <v>32</v>
      </c>
      <c r="AF3019" s="24" t="s">
        <v>32</v>
      </c>
      <c r="AG3019" s="24" t="s">
        <v>32</v>
      </c>
      <c r="AH3019" s="24" t="s">
        <v>32</v>
      </c>
    </row>
    <row r="3020" spans="1:35" x14ac:dyDescent="0.25">
      <c r="A3020" s="17">
        <v>124195</v>
      </c>
      <c r="B3020" s="18">
        <v>1</v>
      </c>
      <c r="C3020" s="16" t="s">
        <v>73</v>
      </c>
      <c r="D3020" s="21">
        <v>42576</v>
      </c>
      <c r="E3020" s="16" t="s">
        <v>1207</v>
      </c>
      <c r="F3020" s="21">
        <v>43476</v>
      </c>
      <c r="G3020" s="16" t="s">
        <v>75</v>
      </c>
      <c r="H3020" s="26" t="s">
        <v>133</v>
      </c>
      <c r="I3020" s="16" t="s">
        <v>15463</v>
      </c>
      <c r="K3020" s="16" t="s">
        <v>15462</v>
      </c>
      <c r="L3020" s="16" t="s">
        <v>37</v>
      </c>
      <c r="M3020" s="26" t="s">
        <v>15461</v>
      </c>
      <c r="O3020" s="16" t="s">
        <v>53</v>
      </c>
      <c r="P3020" s="26" t="s">
        <v>40</v>
      </c>
      <c r="R3020" s="16" t="s">
        <v>41</v>
      </c>
      <c r="S3020" s="16" t="s">
        <v>42</v>
      </c>
      <c r="T3020" s="22">
        <v>0.01</v>
      </c>
      <c r="W3020" s="20" t="s">
        <v>43</v>
      </c>
      <c r="X3020" s="16" t="s">
        <v>44</v>
      </c>
      <c r="Y3020" s="26" t="s">
        <v>15460</v>
      </c>
      <c r="Z3020" s="24" t="s">
        <v>32</v>
      </c>
      <c r="AA3020" s="24" t="s">
        <v>32</v>
      </c>
      <c r="AB3020" s="24" t="s">
        <v>32</v>
      </c>
      <c r="AC3020" s="24" t="s">
        <v>32</v>
      </c>
      <c r="AD3020" s="24" t="s">
        <v>32</v>
      </c>
      <c r="AE3020" s="24" t="s">
        <v>32</v>
      </c>
      <c r="AF3020" s="24" t="s">
        <v>32</v>
      </c>
      <c r="AG3020" s="24" t="s">
        <v>32</v>
      </c>
      <c r="AH3020" s="24" t="s">
        <v>32</v>
      </c>
    </row>
    <row r="3021" spans="1:35" x14ac:dyDescent="0.25">
      <c r="A3021" s="17">
        <v>124196</v>
      </c>
      <c r="B3021" s="18">
        <v>1</v>
      </c>
      <c r="C3021" s="16" t="s">
        <v>73</v>
      </c>
      <c r="D3021" s="21">
        <v>42576</v>
      </c>
      <c r="E3021" s="16" t="s">
        <v>1207</v>
      </c>
      <c r="F3021" s="21">
        <v>43476</v>
      </c>
      <c r="G3021" s="16" t="s">
        <v>75</v>
      </c>
      <c r="H3021" s="26" t="s">
        <v>133</v>
      </c>
      <c r="I3021" s="16" t="s">
        <v>15459</v>
      </c>
      <c r="K3021" s="16" t="s">
        <v>15458</v>
      </c>
      <c r="L3021" s="16" t="s">
        <v>37</v>
      </c>
      <c r="M3021" s="26" t="s">
        <v>15457</v>
      </c>
      <c r="O3021" s="16" t="s">
        <v>53</v>
      </c>
      <c r="P3021" s="26" t="s">
        <v>40</v>
      </c>
      <c r="R3021" s="16" t="s">
        <v>41</v>
      </c>
      <c r="S3021" s="16" t="s">
        <v>42</v>
      </c>
      <c r="T3021" s="22">
        <v>0.01</v>
      </c>
      <c r="W3021" s="20" t="s">
        <v>43</v>
      </c>
      <c r="X3021" s="16" t="s">
        <v>44</v>
      </c>
      <c r="Y3021" s="26" t="s">
        <v>15456</v>
      </c>
      <c r="Z3021" s="24" t="s">
        <v>32</v>
      </c>
      <c r="AA3021" s="24" t="s">
        <v>32</v>
      </c>
      <c r="AB3021" s="24" t="s">
        <v>32</v>
      </c>
      <c r="AC3021" s="24" t="s">
        <v>32</v>
      </c>
      <c r="AD3021" s="24" t="s">
        <v>32</v>
      </c>
      <c r="AE3021" s="24" t="s">
        <v>32</v>
      </c>
      <c r="AF3021" s="24" t="s">
        <v>32</v>
      </c>
      <c r="AG3021" s="24" t="s">
        <v>32</v>
      </c>
      <c r="AH3021" s="24" t="s">
        <v>32</v>
      </c>
    </row>
    <row r="3022" spans="1:35" x14ac:dyDescent="0.25">
      <c r="A3022" s="17">
        <v>124197</v>
      </c>
      <c r="B3022" s="18">
        <v>1</v>
      </c>
      <c r="C3022" s="16" t="s">
        <v>73</v>
      </c>
      <c r="D3022" s="21">
        <v>42576</v>
      </c>
      <c r="E3022" s="16" t="s">
        <v>1207</v>
      </c>
      <c r="F3022" s="21">
        <v>43476</v>
      </c>
      <c r="G3022" s="16" t="s">
        <v>75</v>
      </c>
      <c r="H3022" s="26" t="s">
        <v>133</v>
      </c>
      <c r="I3022" s="16" t="s">
        <v>15455</v>
      </c>
      <c r="K3022" s="16" t="s">
        <v>15454</v>
      </c>
      <c r="L3022" s="16" t="s">
        <v>37</v>
      </c>
      <c r="M3022" s="26" t="s">
        <v>15453</v>
      </c>
      <c r="O3022" s="16" t="s">
        <v>53</v>
      </c>
      <c r="P3022" s="26" t="s">
        <v>40</v>
      </c>
      <c r="R3022" s="16" t="s">
        <v>41</v>
      </c>
      <c r="S3022" s="16" t="s">
        <v>42</v>
      </c>
      <c r="T3022" s="22">
        <v>1.4999999999999999E-2</v>
      </c>
      <c r="W3022" s="20" t="s">
        <v>43</v>
      </c>
      <c r="X3022" s="16" t="s">
        <v>44</v>
      </c>
      <c r="Y3022" s="26" t="s">
        <v>15452</v>
      </c>
      <c r="Z3022" s="24" t="s">
        <v>32</v>
      </c>
      <c r="AA3022" s="24" t="s">
        <v>32</v>
      </c>
      <c r="AB3022" s="24" t="s">
        <v>32</v>
      </c>
      <c r="AC3022" s="24" t="s">
        <v>32</v>
      </c>
      <c r="AD3022" s="24" t="s">
        <v>32</v>
      </c>
      <c r="AE3022" s="24" t="s">
        <v>32</v>
      </c>
      <c r="AF3022" s="24" t="s">
        <v>32</v>
      </c>
      <c r="AG3022" s="24" t="s">
        <v>32</v>
      </c>
      <c r="AH3022" s="24" t="s">
        <v>32</v>
      </c>
    </row>
    <row r="3023" spans="1:35" x14ac:dyDescent="0.25">
      <c r="A3023" s="17">
        <v>124198</v>
      </c>
      <c r="B3023" s="18">
        <v>1</v>
      </c>
      <c r="C3023" s="16" t="s">
        <v>73</v>
      </c>
      <c r="D3023" s="21">
        <v>42576</v>
      </c>
      <c r="E3023" s="16" t="s">
        <v>1207</v>
      </c>
      <c r="F3023" s="21">
        <v>43476</v>
      </c>
      <c r="G3023" s="16" t="s">
        <v>75</v>
      </c>
      <c r="H3023" s="26" t="s">
        <v>133</v>
      </c>
      <c r="K3023" s="16" t="s">
        <v>15451</v>
      </c>
      <c r="L3023" s="16" t="s">
        <v>37</v>
      </c>
      <c r="M3023" s="26" t="s">
        <v>15450</v>
      </c>
      <c r="O3023" s="16" t="s">
        <v>53</v>
      </c>
      <c r="P3023" s="26" t="s">
        <v>40</v>
      </c>
      <c r="R3023" s="16" t="s">
        <v>41</v>
      </c>
      <c r="S3023" s="16" t="s">
        <v>42</v>
      </c>
      <c r="T3023" s="22">
        <v>0.03</v>
      </c>
      <c r="W3023" s="20" t="s">
        <v>43</v>
      </c>
      <c r="X3023" s="16" t="s">
        <v>44</v>
      </c>
      <c r="Y3023" s="26" t="s">
        <v>15449</v>
      </c>
      <c r="Z3023" s="24" t="s">
        <v>32</v>
      </c>
      <c r="AA3023" s="24" t="s">
        <v>32</v>
      </c>
      <c r="AB3023" s="24" t="s">
        <v>32</v>
      </c>
      <c r="AC3023" s="24" t="s">
        <v>32</v>
      </c>
      <c r="AD3023" s="24" t="s">
        <v>32</v>
      </c>
      <c r="AE3023" s="24" t="s">
        <v>32</v>
      </c>
      <c r="AF3023" s="24" t="s">
        <v>32</v>
      </c>
      <c r="AG3023" s="24" t="s">
        <v>32</v>
      </c>
      <c r="AH3023" s="24" t="s">
        <v>32</v>
      </c>
    </row>
    <row r="3024" spans="1:35" x14ac:dyDescent="0.25">
      <c r="A3024" s="17">
        <v>124199</v>
      </c>
      <c r="B3024" s="18">
        <v>1</v>
      </c>
      <c r="C3024" s="16" t="s">
        <v>73</v>
      </c>
      <c r="D3024" s="21">
        <v>42576</v>
      </c>
      <c r="E3024" s="16" t="s">
        <v>1207</v>
      </c>
      <c r="F3024" s="21">
        <v>44364</v>
      </c>
      <c r="G3024" s="16" t="s">
        <v>529</v>
      </c>
      <c r="H3024" s="26" t="s">
        <v>133</v>
      </c>
      <c r="I3024" s="16" t="s">
        <v>15448</v>
      </c>
      <c r="K3024" s="16" t="s">
        <v>15447</v>
      </c>
      <c r="L3024" s="16" t="s">
        <v>37</v>
      </c>
      <c r="M3024" s="26" t="s">
        <v>15446</v>
      </c>
      <c r="O3024" s="16" t="s">
        <v>53</v>
      </c>
      <c r="P3024" s="26" t="s">
        <v>40</v>
      </c>
      <c r="R3024" s="16" t="s">
        <v>41</v>
      </c>
      <c r="S3024" s="16" t="s">
        <v>42</v>
      </c>
      <c r="T3024" s="22">
        <v>0.01</v>
      </c>
      <c r="W3024" s="20" t="s">
        <v>43</v>
      </c>
      <c r="X3024" s="16" t="s">
        <v>44</v>
      </c>
      <c r="Y3024" s="26" t="s">
        <v>15445</v>
      </c>
      <c r="Z3024" s="24" t="s">
        <v>32</v>
      </c>
      <c r="AA3024" s="24" t="s">
        <v>32</v>
      </c>
      <c r="AB3024" s="24" t="s">
        <v>32</v>
      </c>
      <c r="AC3024" s="24" t="s">
        <v>32</v>
      </c>
      <c r="AD3024" s="25">
        <v>20000</v>
      </c>
      <c r="AE3024" s="25">
        <v>0</v>
      </c>
      <c r="AF3024" s="25">
        <v>0</v>
      </c>
      <c r="AG3024" s="25">
        <v>0</v>
      </c>
      <c r="AH3024" s="25">
        <v>20000</v>
      </c>
    </row>
    <row r="3025" spans="1:35" x14ac:dyDescent="0.25">
      <c r="A3025" s="17">
        <v>124200</v>
      </c>
      <c r="B3025" s="18">
        <v>1</v>
      </c>
      <c r="C3025" s="16" t="s">
        <v>47</v>
      </c>
      <c r="D3025" s="21">
        <v>42576</v>
      </c>
      <c r="E3025" s="16" t="s">
        <v>1207</v>
      </c>
      <c r="F3025" s="21">
        <v>44357</v>
      </c>
      <c r="G3025" s="16" t="s">
        <v>33</v>
      </c>
      <c r="H3025" s="26" t="s">
        <v>133</v>
      </c>
      <c r="I3025" s="16" t="s">
        <v>2778</v>
      </c>
      <c r="K3025" s="16" t="s">
        <v>2779</v>
      </c>
      <c r="L3025" s="16" t="s">
        <v>37</v>
      </c>
      <c r="M3025" s="26" t="s">
        <v>2780</v>
      </c>
      <c r="O3025" s="16" t="s">
        <v>39</v>
      </c>
      <c r="P3025" s="26" t="s">
        <v>40</v>
      </c>
      <c r="R3025" s="16" t="s">
        <v>41</v>
      </c>
      <c r="S3025" s="16" t="s">
        <v>42</v>
      </c>
      <c r="T3025" s="22">
        <v>0.01</v>
      </c>
      <c r="W3025" s="20" t="s">
        <v>43</v>
      </c>
      <c r="X3025" s="16" t="s">
        <v>44</v>
      </c>
      <c r="Y3025" s="26" t="s">
        <v>2781</v>
      </c>
      <c r="Z3025" s="25">
        <v>0</v>
      </c>
      <c r="AA3025" s="25">
        <v>0</v>
      </c>
      <c r="AB3025" s="25">
        <v>16922.25</v>
      </c>
      <c r="AC3025" s="25">
        <v>0</v>
      </c>
      <c r="AD3025" s="25">
        <v>0</v>
      </c>
      <c r="AE3025" s="25">
        <v>0</v>
      </c>
      <c r="AF3025" s="25">
        <v>919897.86</v>
      </c>
      <c r="AG3025" s="25">
        <v>0</v>
      </c>
      <c r="AH3025" s="25">
        <v>919897.86</v>
      </c>
      <c r="AI3025" s="16" t="s">
        <v>2782</v>
      </c>
    </row>
    <row r="3026" spans="1:35" x14ac:dyDescent="0.25">
      <c r="A3026" s="17">
        <v>124201</v>
      </c>
      <c r="B3026" s="18">
        <v>3</v>
      </c>
      <c r="C3026" s="16" t="s">
        <v>73</v>
      </c>
      <c r="D3026" s="21">
        <v>42576</v>
      </c>
      <c r="E3026" s="16" t="s">
        <v>529</v>
      </c>
      <c r="F3026" s="21">
        <v>43826</v>
      </c>
      <c r="G3026" s="16" t="s">
        <v>529</v>
      </c>
      <c r="H3026" s="26" t="s">
        <v>98</v>
      </c>
      <c r="I3026" s="16" t="s">
        <v>159</v>
      </c>
      <c r="J3026" s="20" t="s">
        <v>148</v>
      </c>
      <c r="L3026" s="16" t="s">
        <v>149</v>
      </c>
      <c r="M3026" s="26" t="s">
        <v>15444</v>
      </c>
      <c r="O3026" s="16" t="s">
        <v>53</v>
      </c>
      <c r="P3026" s="26" t="s">
        <v>40</v>
      </c>
      <c r="R3026" s="16" t="s">
        <v>41</v>
      </c>
      <c r="S3026" s="16" t="s">
        <v>42</v>
      </c>
      <c r="T3026" s="22">
        <v>0.16</v>
      </c>
      <c r="U3026" s="21">
        <v>45373</v>
      </c>
      <c r="W3026" s="20" t="s">
        <v>43</v>
      </c>
      <c r="X3026" s="16" t="s">
        <v>454</v>
      </c>
      <c r="Y3026" s="26" t="s">
        <v>15443</v>
      </c>
      <c r="Z3026" s="24" t="s">
        <v>32</v>
      </c>
      <c r="AA3026" s="24" t="s">
        <v>32</v>
      </c>
      <c r="AB3026" s="24" t="s">
        <v>32</v>
      </c>
      <c r="AC3026" s="24" t="s">
        <v>32</v>
      </c>
      <c r="AD3026" s="24" t="s">
        <v>32</v>
      </c>
      <c r="AE3026" s="24" t="s">
        <v>32</v>
      </c>
      <c r="AF3026" s="24" t="s">
        <v>32</v>
      </c>
      <c r="AG3026" s="24" t="s">
        <v>32</v>
      </c>
      <c r="AH3026" s="24" t="s">
        <v>32</v>
      </c>
    </row>
    <row r="3027" spans="1:35" x14ac:dyDescent="0.25">
      <c r="A3027" s="17">
        <v>124202</v>
      </c>
      <c r="B3027" s="18">
        <v>1</v>
      </c>
      <c r="C3027" s="16" t="s">
        <v>73</v>
      </c>
      <c r="D3027" s="21">
        <v>42576</v>
      </c>
      <c r="E3027" s="16" t="s">
        <v>1207</v>
      </c>
      <c r="F3027" s="21">
        <v>43476</v>
      </c>
      <c r="G3027" s="16" t="s">
        <v>75</v>
      </c>
      <c r="H3027" s="26" t="s">
        <v>133</v>
      </c>
      <c r="I3027" s="16" t="s">
        <v>15442</v>
      </c>
      <c r="K3027" s="16" t="s">
        <v>15441</v>
      </c>
      <c r="L3027" s="16" t="s">
        <v>37</v>
      </c>
      <c r="M3027" s="26" t="s">
        <v>15440</v>
      </c>
      <c r="O3027" s="16" t="s">
        <v>53</v>
      </c>
      <c r="P3027" s="26" t="s">
        <v>40</v>
      </c>
      <c r="R3027" s="16" t="s">
        <v>41</v>
      </c>
      <c r="S3027" s="16" t="s">
        <v>42</v>
      </c>
      <c r="T3027" s="22">
        <v>0.01</v>
      </c>
      <c r="W3027" s="20" t="s">
        <v>43</v>
      </c>
      <c r="X3027" s="16" t="s">
        <v>44</v>
      </c>
      <c r="Y3027" s="26" t="s">
        <v>15439</v>
      </c>
      <c r="Z3027" s="24" t="s">
        <v>32</v>
      </c>
      <c r="AA3027" s="24" t="s">
        <v>32</v>
      </c>
      <c r="AB3027" s="24" t="s">
        <v>32</v>
      </c>
      <c r="AC3027" s="24" t="s">
        <v>32</v>
      </c>
      <c r="AD3027" s="24" t="s">
        <v>32</v>
      </c>
      <c r="AE3027" s="24" t="s">
        <v>32</v>
      </c>
      <c r="AF3027" s="24" t="s">
        <v>32</v>
      </c>
      <c r="AG3027" s="24" t="s">
        <v>32</v>
      </c>
      <c r="AH3027" s="24" t="s">
        <v>32</v>
      </c>
    </row>
    <row r="3028" spans="1:35" x14ac:dyDescent="0.25">
      <c r="A3028" s="17">
        <v>124203</v>
      </c>
      <c r="B3028" s="18">
        <v>4</v>
      </c>
      <c r="C3028" s="16" t="s">
        <v>73</v>
      </c>
      <c r="D3028" s="21">
        <v>42576</v>
      </c>
      <c r="E3028" s="16" t="s">
        <v>819</v>
      </c>
      <c r="F3028" s="21">
        <v>44097</v>
      </c>
      <c r="G3028" s="16" t="s">
        <v>33</v>
      </c>
      <c r="H3028" s="26" t="s">
        <v>258</v>
      </c>
      <c r="I3028" s="16" t="s">
        <v>15438</v>
      </c>
      <c r="K3028" s="16" t="s">
        <v>8330</v>
      </c>
      <c r="L3028" s="16" t="s">
        <v>37</v>
      </c>
      <c r="M3028" s="26" t="s">
        <v>15437</v>
      </c>
      <c r="O3028" s="16" t="s">
        <v>39</v>
      </c>
      <c r="P3028" s="26" t="s">
        <v>40</v>
      </c>
      <c r="R3028" s="16" t="s">
        <v>41</v>
      </c>
      <c r="S3028" s="16" t="s">
        <v>42</v>
      </c>
      <c r="T3028" s="22">
        <v>0.01</v>
      </c>
      <c r="W3028" s="20" t="s">
        <v>43</v>
      </c>
      <c r="X3028" s="16" t="s">
        <v>44</v>
      </c>
      <c r="Y3028" s="26" t="s">
        <v>15436</v>
      </c>
      <c r="Z3028" s="24" t="s">
        <v>32</v>
      </c>
      <c r="AA3028" s="24" t="s">
        <v>32</v>
      </c>
      <c r="AB3028" s="24" t="s">
        <v>32</v>
      </c>
      <c r="AC3028" s="24" t="s">
        <v>32</v>
      </c>
      <c r="AD3028" s="24" t="s">
        <v>32</v>
      </c>
      <c r="AE3028" s="24" t="s">
        <v>32</v>
      </c>
      <c r="AF3028" s="24" t="s">
        <v>32</v>
      </c>
      <c r="AG3028" s="24" t="s">
        <v>32</v>
      </c>
      <c r="AH3028" s="24" t="s">
        <v>32</v>
      </c>
      <c r="AI3028" s="16" t="s">
        <v>15435</v>
      </c>
    </row>
    <row r="3029" spans="1:35" x14ac:dyDescent="0.25">
      <c r="A3029" s="17">
        <v>124204</v>
      </c>
      <c r="B3029" s="18">
        <v>3</v>
      </c>
      <c r="C3029" s="16" t="s">
        <v>73</v>
      </c>
      <c r="D3029" s="21">
        <v>42576</v>
      </c>
      <c r="E3029" s="16" t="s">
        <v>529</v>
      </c>
      <c r="F3029" s="21">
        <v>43826</v>
      </c>
      <c r="G3029" s="16" t="s">
        <v>529</v>
      </c>
      <c r="H3029" s="26" t="s">
        <v>98</v>
      </c>
      <c r="I3029" s="16" t="s">
        <v>159</v>
      </c>
      <c r="J3029" s="20" t="s">
        <v>148</v>
      </c>
      <c r="L3029" s="16" t="s">
        <v>149</v>
      </c>
      <c r="M3029" s="26" t="s">
        <v>15434</v>
      </c>
      <c r="O3029" s="16" t="s">
        <v>53</v>
      </c>
      <c r="P3029" s="26" t="s">
        <v>40</v>
      </c>
      <c r="R3029" s="16" t="s">
        <v>41</v>
      </c>
      <c r="S3029" s="16" t="s">
        <v>42</v>
      </c>
      <c r="T3029" s="22">
        <v>0.05</v>
      </c>
      <c r="U3029" s="21">
        <v>45331</v>
      </c>
      <c r="W3029" s="20" t="s">
        <v>43</v>
      </c>
      <c r="X3029" s="16" t="s">
        <v>454</v>
      </c>
      <c r="Y3029" s="26" t="s">
        <v>15433</v>
      </c>
      <c r="Z3029" s="24" t="s">
        <v>32</v>
      </c>
      <c r="AA3029" s="24" t="s">
        <v>32</v>
      </c>
      <c r="AB3029" s="24" t="s">
        <v>32</v>
      </c>
      <c r="AC3029" s="24" t="s">
        <v>32</v>
      </c>
      <c r="AD3029" s="24" t="s">
        <v>32</v>
      </c>
      <c r="AE3029" s="24" t="s">
        <v>32</v>
      </c>
      <c r="AF3029" s="24" t="s">
        <v>32</v>
      </c>
      <c r="AG3029" s="24" t="s">
        <v>32</v>
      </c>
      <c r="AH3029" s="24" t="s">
        <v>32</v>
      </c>
    </row>
    <row r="3030" spans="1:35" x14ac:dyDescent="0.25">
      <c r="A3030" s="17">
        <v>124205</v>
      </c>
      <c r="B3030" s="18">
        <v>1</v>
      </c>
      <c r="C3030" s="16" t="s">
        <v>73</v>
      </c>
      <c r="D3030" s="21">
        <v>42576</v>
      </c>
      <c r="E3030" s="16" t="s">
        <v>1207</v>
      </c>
      <c r="F3030" s="21">
        <v>43476</v>
      </c>
      <c r="G3030" s="16" t="s">
        <v>75</v>
      </c>
      <c r="H3030" s="26" t="s">
        <v>133</v>
      </c>
      <c r="I3030" s="16" t="s">
        <v>15432</v>
      </c>
      <c r="K3030" s="16" t="s">
        <v>15431</v>
      </c>
      <c r="L3030" s="16" t="s">
        <v>37</v>
      </c>
      <c r="M3030" s="26" t="s">
        <v>15430</v>
      </c>
      <c r="O3030" s="16" t="s">
        <v>53</v>
      </c>
      <c r="P3030" s="26" t="s">
        <v>40</v>
      </c>
      <c r="R3030" s="16" t="s">
        <v>41</v>
      </c>
      <c r="S3030" s="16" t="s">
        <v>42</v>
      </c>
      <c r="T3030" s="22">
        <v>0.01</v>
      </c>
      <c r="W3030" s="20" t="s">
        <v>43</v>
      </c>
      <c r="X3030" s="16" t="s">
        <v>44</v>
      </c>
      <c r="Y3030" s="26" t="s">
        <v>15429</v>
      </c>
      <c r="Z3030" s="24" t="s">
        <v>32</v>
      </c>
      <c r="AA3030" s="24" t="s">
        <v>32</v>
      </c>
      <c r="AB3030" s="24" t="s">
        <v>32</v>
      </c>
      <c r="AC3030" s="24" t="s">
        <v>32</v>
      </c>
      <c r="AD3030" s="24" t="s">
        <v>32</v>
      </c>
      <c r="AE3030" s="24" t="s">
        <v>32</v>
      </c>
      <c r="AF3030" s="24" t="s">
        <v>32</v>
      </c>
      <c r="AG3030" s="24" t="s">
        <v>32</v>
      </c>
      <c r="AH3030" s="24" t="s">
        <v>32</v>
      </c>
    </row>
    <row r="3031" spans="1:35" ht="30" x14ac:dyDescent="0.25">
      <c r="A3031" s="17">
        <v>124207</v>
      </c>
      <c r="B3031" s="18">
        <v>4</v>
      </c>
      <c r="C3031" s="16" t="s">
        <v>73</v>
      </c>
      <c r="D3031" s="21">
        <v>42576</v>
      </c>
      <c r="E3031" s="16" t="s">
        <v>819</v>
      </c>
      <c r="F3031" s="21">
        <v>44315</v>
      </c>
      <c r="G3031" s="16" t="s">
        <v>1086</v>
      </c>
      <c r="H3031" s="26" t="s">
        <v>258</v>
      </c>
      <c r="I3031" s="16" t="s">
        <v>1071</v>
      </c>
      <c r="J3031" s="20" t="s">
        <v>148</v>
      </c>
      <c r="L3031" s="16" t="s">
        <v>149</v>
      </c>
      <c r="M3031" s="26" t="s">
        <v>2783</v>
      </c>
      <c r="N3031" s="26" t="s">
        <v>2784</v>
      </c>
      <c r="O3031" s="16" t="s">
        <v>119</v>
      </c>
      <c r="P3031" s="26" t="s">
        <v>152</v>
      </c>
      <c r="T3031" s="22">
        <v>0.6</v>
      </c>
      <c r="U3031" s="21">
        <v>45156</v>
      </c>
      <c r="W3031" s="20" t="s">
        <v>43</v>
      </c>
      <c r="X3031" s="16" t="s">
        <v>454</v>
      </c>
      <c r="Z3031" s="25">
        <v>100000</v>
      </c>
      <c r="AA3031" s="25">
        <v>0</v>
      </c>
      <c r="AB3031" s="25">
        <v>0</v>
      </c>
      <c r="AC3031" s="25">
        <v>0</v>
      </c>
      <c r="AD3031" s="25">
        <v>100000</v>
      </c>
      <c r="AE3031" s="25">
        <v>0</v>
      </c>
      <c r="AF3031" s="25">
        <v>0</v>
      </c>
      <c r="AG3031" s="25">
        <v>0</v>
      </c>
      <c r="AH3031" s="25">
        <v>100000</v>
      </c>
    </row>
    <row r="3032" spans="1:35" x14ac:dyDescent="0.25">
      <c r="A3032" s="17">
        <v>124208</v>
      </c>
      <c r="B3032" s="18">
        <v>1</v>
      </c>
      <c r="C3032" s="16" t="s">
        <v>73</v>
      </c>
      <c r="D3032" s="21">
        <v>42576</v>
      </c>
      <c r="E3032" s="16" t="s">
        <v>1207</v>
      </c>
      <c r="F3032" s="21">
        <v>44097</v>
      </c>
      <c r="G3032" s="16" t="s">
        <v>75</v>
      </c>
      <c r="H3032" s="26" t="s">
        <v>133</v>
      </c>
      <c r="I3032" s="16" t="s">
        <v>15428</v>
      </c>
      <c r="K3032" s="16" t="s">
        <v>15427</v>
      </c>
      <c r="L3032" s="16" t="s">
        <v>37</v>
      </c>
      <c r="M3032" s="26" t="s">
        <v>15426</v>
      </c>
      <c r="O3032" s="16" t="s">
        <v>39</v>
      </c>
      <c r="P3032" s="26" t="s">
        <v>40</v>
      </c>
      <c r="R3032" s="16" t="s">
        <v>41</v>
      </c>
      <c r="S3032" s="16" t="s">
        <v>42</v>
      </c>
      <c r="T3032" s="22">
        <v>0.01</v>
      </c>
      <c r="W3032" s="20" t="s">
        <v>43</v>
      </c>
      <c r="X3032" s="16" t="s">
        <v>44</v>
      </c>
      <c r="Y3032" s="26" t="s">
        <v>15425</v>
      </c>
      <c r="Z3032" s="24" t="s">
        <v>32</v>
      </c>
      <c r="AA3032" s="24" t="s">
        <v>32</v>
      </c>
      <c r="AB3032" s="24" t="s">
        <v>32</v>
      </c>
      <c r="AC3032" s="24" t="s">
        <v>32</v>
      </c>
      <c r="AD3032" s="24" t="s">
        <v>32</v>
      </c>
      <c r="AE3032" s="24" t="s">
        <v>32</v>
      </c>
      <c r="AF3032" s="24" t="s">
        <v>32</v>
      </c>
      <c r="AG3032" s="24" t="s">
        <v>32</v>
      </c>
      <c r="AH3032" s="24" t="s">
        <v>32</v>
      </c>
      <c r="AI3032" s="16" t="s">
        <v>15424</v>
      </c>
    </row>
    <row r="3033" spans="1:35" x14ac:dyDescent="0.25">
      <c r="A3033" s="17">
        <v>124209</v>
      </c>
      <c r="B3033" s="18">
        <v>3</v>
      </c>
      <c r="C3033" s="16" t="s">
        <v>73</v>
      </c>
      <c r="D3033" s="21">
        <v>42576</v>
      </c>
      <c r="E3033" s="16" t="s">
        <v>529</v>
      </c>
      <c r="F3033" s="21">
        <v>44314</v>
      </c>
      <c r="G3033" s="16" t="s">
        <v>142</v>
      </c>
      <c r="H3033" s="26" t="s">
        <v>98</v>
      </c>
      <c r="I3033" s="16" t="s">
        <v>159</v>
      </c>
      <c r="J3033" s="20" t="s">
        <v>148</v>
      </c>
      <c r="L3033" s="16" t="s">
        <v>149</v>
      </c>
      <c r="M3033" s="26" t="s">
        <v>15423</v>
      </c>
      <c r="O3033" s="16" t="s">
        <v>53</v>
      </c>
      <c r="P3033" s="26" t="s">
        <v>40</v>
      </c>
      <c r="R3033" s="16" t="s">
        <v>41</v>
      </c>
      <c r="S3033" s="16" t="s">
        <v>42</v>
      </c>
      <c r="T3033" s="22">
        <v>0.11</v>
      </c>
      <c r="U3033" s="21">
        <v>45331</v>
      </c>
      <c r="W3033" s="20" t="s">
        <v>43</v>
      </c>
      <c r="X3033" s="16" t="s">
        <v>454</v>
      </c>
      <c r="Y3033" s="26" t="s">
        <v>2786</v>
      </c>
      <c r="Z3033" s="24" t="s">
        <v>32</v>
      </c>
      <c r="AA3033" s="24" t="s">
        <v>32</v>
      </c>
      <c r="AB3033" s="24" t="s">
        <v>32</v>
      </c>
      <c r="AC3033" s="24" t="s">
        <v>32</v>
      </c>
      <c r="AD3033" s="24" t="s">
        <v>32</v>
      </c>
      <c r="AE3033" s="24" t="s">
        <v>32</v>
      </c>
      <c r="AF3033" s="24" t="s">
        <v>32</v>
      </c>
      <c r="AG3033" s="24" t="s">
        <v>32</v>
      </c>
      <c r="AH3033" s="24" t="s">
        <v>32</v>
      </c>
    </row>
    <row r="3034" spans="1:35" x14ac:dyDescent="0.25">
      <c r="A3034" s="17">
        <v>124209.01</v>
      </c>
      <c r="B3034" s="18">
        <v>3</v>
      </c>
      <c r="C3034" s="16" t="s">
        <v>73</v>
      </c>
      <c r="D3034" s="21">
        <v>44314</v>
      </c>
      <c r="E3034" s="16" t="s">
        <v>176</v>
      </c>
      <c r="F3034" s="21">
        <v>44315</v>
      </c>
      <c r="G3034" s="16" t="s">
        <v>529</v>
      </c>
      <c r="H3034" s="26" t="s">
        <v>98</v>
      </c>
      <c r="I3034" s="16" t="s">
        <v>159</v>
      </c>
      <c r="J3034" s="20" t="s">
        <v>148</v>
      </c>
      <c r="L3034" s="16" t="s">
        <v>149</v>
      </c>
      <c r="M3034" s="26" t="s">
        <v>2785</v>
      </c>
      <c r="O3034" s="16" t="s">
        <v>179</v>
      </c>
      <c r="P3034" s="26" t="s">
        <v>79</v>
      </c>
      <c r="R3034" s="16" t="s">
        <v>41</v>
      </c>
      <c r="S3034" s="16" t="s">
        <v>42</v>
      </c>
      <c r="T3034" s="22">
        <v>0</v>
      </c>
      <c r="W3034" s="20" t="s">
        <v>43</v>
      </c>
      <c r="X3034" s="16" t="s">
        <v>454</v>
      </c>
      <c r="Y3034" s="26" t="s">
        <v>2786</v>
      </c>
      <c r="Z3034" s="25">
        <v>0</v>
      </c>
      <c r="AA3034" s="25">
        <v>0</v>
      </c>
      <c r="AB3034" s="25">
        <v>104500</v>
      </c>
      <c r="AC3034" s="25">
        <v>0</v>
      </c>
      <c r="AD3034" s="25">
        <v>0</v>
      </c>
      <c r="AE3034" s="25">
        <v>0</v>
      </c>
      <c r="AF3034" s="25">
        <v>104500</v>
      </c>
      <c r="AG3034" s="25">
        <v>0</v>
      </c>
      <c r="AH3034" s="25">
        <v>104500</v>
      </c>
      <c r="AI3034" s="16" t="s">
        <v>2787</v>
      </c>
    </row>
    <row r="3035" spans="1:35" x14ac:dyDescent="0.25">
      <c r="A3035" s="17">
        <v>124210</v>
      </c>
      <c r="B3035" s="18">
        <v>4</v>
      </c>
      <c r="C3035" s="16" t="s">
        <v>73</v>
      </c>
      <c r="D3035" s="21">
        <v>42576</v>
      </c>
      <c r="E3035" s="16" t="s">
        <v>819</v>
      </c>
      <c r="F3035" s="21">
        <v>44181</v>
      </c>
      <c r="G3035" s="16" t="s">
        <v>718</v>
      </c>
      <c r="H3035" s="26" t="s">
        <v>258</v>
      </c>
      <c r="I3035" s="16" t="s">
        <v>2788</v>
      </c>
      <c r="J3035" s="20" t="s">
        <v>116</v>
      </c>
      <c r="L3035" s="16" t="s">
        <v>116</v>
      </c>
      <c r="M3035" s="26" t="s">
        <v>15422</v>
      </c>
      <c r="O3035" s="16" t="s">
        <v>53</v>
      </c>
      <c r="P3035" s="26" t="s">
        <v>40</v>
      </c>
      <c r="R3035" s="16" t="s">
        <v>41</v>
      </c>
      <c r="S3035" s="16" t="s">
        <v>42</v>
      </c>
      <c r="T3035" s="22">
        <v>0.11</v>
      </c>
      <c r="U3035" s="21">
        <v>45632</v>
      </c>
      <c r="W3035" s="20" t="s">
        <v>43</v>
      </c>
      <c r="X3035" s="16" t="s">
        <v>78</v>
      </c>
      <c r="Y3035" s="26" t="s">
        <v>15421</v>
      </c>
      <c r="Z3035" s="24" t="s">
        <v>32</v>
      </c>
      <c r="AA3035" s="24" t="s">
        <v>32</v>
      </c>
      <c r="AB3035" s="24" t="s">
        <v>32</v>
      </c>
      <c r="AC3035" s="24" t="s">
        <v>32</v>
      </c>
      <c r="AD3035" s="24" t="s">
        <v>32</v>
      </c>
      <c r="AE3035" s="24" t="s">
        <v>32</v>
      </c>
      <c r="AF3035" s="24" t="s">
        <v>32</v>
      </c>
      <c r="AG3035" s="24" t="s">
        <v>32</v>
      </c>
      <c r="AH3035" s="24" t="s">
        <v>32</v>
      </c>
    </row>
    <row r="3036" spans="1:35" x14ac:dyDescent="0.25">
      <c r="A3036" s="17">
        <v>124211</v>
      </c>
      <c r="B3036" s="18">
        <v>3</v>
      </c>
      <c r="C3036" s="16" t="s">
        <v>73</v>
      </c>
      <c r="D3036" s="21">
        <v>42576</v>
      </c>
      <c r="E3036" s="16" t="s">
        <v>529</v>
      </c>
      <c r="F3036" s="21">
        <v>44315</v>
      </c>
      <c r="G3036" s="16" t="s">
        <v>1086</v>
      </c>
      <c r="H3036" s="26" t="s">
        <v>98</v>
      </c>
      <c r="I3036" s="16" t="s">
        <v>159</v>
      </c>
      <c r="J3036" s="20" t="s">
        <v>148</v>
      </c>
      <c r="L3036" s="16" t="s">
        <v>149</v>
      </c>
      <c r="M3036" s="26" t="s">
        <v>15420</v>
      </c>
      <c r="N3036" s="26" t="s">
        <v>2222</v>
      </c>
      <c r="O3036" s="16" t="s">
        <v>119</v>
      </c>
      <c r="P3036" s="26" t="s">
        <v>168</v>
      </c>
      <c r="R3036" s="16" t="s">
        <v>139</v>
      </c>
      <c r="S3036" s="16" t="s">
        <v>42</v>
      </c>
      <c r="T3036" s="22">
        <v>3.78</v>
      </c>
      <c r="U3036" s="21">
        <v>45205</v>
      </c>
      <c r="W3036" s="20" t="s">
        <v>43</v>
      </c>
      <c r="X3036" s="16" t="s">
        <v>454</v>
      </c>
      <c r="Z3036" s="24" t="s">
        <v>32</v>
      </c>
      <c r="AA3036" s="24" t="s">
        <v>32</v>
      </c>
      <c r="AB3036" s="24" t="s">
        <v>32</v>
      </c>
      <c r="AC3036" s="24" t="s">
        <v>32</v>
      </c>
      <c r="AD3036" s="25">
        <v>100000</v>
      </c>
      <c r="AE3036" s="25">
        <v>0</v>
      </c>
      <c r="AF3036" s="25">
        <v>0</v>
      </c>
      <c r="AG3036" s="25">
        <v>0</v>
      </c>
      <c r="AH3036" s="25">
        <v>100000</v>
      </c>
    </row>
    <row r="3037" spans="1:35" x14ac:dyDescent="0.25">
      <c r="A3037" s="17">
        <v>124212</v>
      </c>
      <c r="B3037" s="18">
        <v>4</v>
      </c>
      <c r="C3037" s="16" t="s">
        <v>73</v>
      </c>
      <c r="D3037" s="21">
        <v>42576</v>
      </c>
      <c r="E3037" s="16" t="s">
        <v>819</v>
      </c>
      <c r="F3037" s="21">
        <v>44181</v>
      </c>
      <c r="G3037" s="16" t="s">
        <v>718</v>
      </c>
      <c r="H3037" s="26" t="s">
        <v>258</v>
      </c>
      <c r="I3037" s="16" t="s">
        <v>2788</v>
      </c>
      <c r="J3037" s="20" t="s">
        <v>116</v>
      </c>
      <c r="L3037" s="16" t="s">
        <v>116</v>
      </c>
      <c r="M3037" s="26" t="s">
        <v>15419</v>
      </c>
      <c r="O3037" s="16" t="s">
        <v>53</v>
      </c>
      <c r="P3037" s="26" t="s">
        <v>40</v>
      </c>
      <c r="R3037" s="16" t="s">
        <v>41</v>
      </c>
      <c r="S3037" s="16" t="s">
        <v>42</v>
      </c>
      <c r="T3037" s="22">
        <v>0.13</v>
      </c>
      <c r="U3037" s="21">
        <v>45520</v>
      </c>
      <c r="W3037" s="20" t="s">
        <v>43</v>
      </c>
      <c r="X3037" s="16" t="s">
        <v>78</v>
      </c>
      <c r="Y3037" s="26" t="s">
        <v>15418</v>
      </c>
      <c r="Z3037" s="24" t="s">
        <v>32</v>
      </c>
      <c r="AA3037" s="24" t="s">
        <v>32</v>
      </c>
      <c r="AB3037" s="24" t="s">
        <v>32</v>
      </c>
      <c r="AC3037" s="24" t="s">
        <v>32</v>
      </c>
      <c r="AD3037" s="24" t="s">
        <v>32</v>
      </c>
      <c r="AE3037" s="24" t="s">
        <v>32</v>
      </c>
      <c r="AF3037" s="24" t="s">
        <v>32</v>
      </c>
      <c r="AG3037" s="24" t="s">
        <v>32</v>
      </c>
      <c r="AH3037" s="24" t="s">
        <v>32</v>
      </c>
    </row>
    <row r="3038" spans="1:35" ht="30" x14ac:dyDescent="0.25">
      <c r="A3038" s="17">
        <v>124213</v>
      </c>
      <c r="B3038" s="18">
        <v>4</v>
      </c>
      <c r="C3038" s="16" t="s">
        <v>73</v>
      </c>
      <c r="D3038" s="21">
        <v>42576</v>
      </c>
      <c r="E3038" s="16" t="s">
        <v>819</v>
      </c>
      <c r="F3038" s="21">
        <v>44183</v>
      </c>
      <c r="G3038" s="16" t="s">
        <v>529</v>
      </c>
      <c r="H3038" s="26" t="s">
        <v>258</v>
      </c>
      <c r="I3038" s="16" t="s">
        <v>2788</v>
      </c>
      <c r="J3038" s="20" t="s">
        <v>116</v>
      </c>
      <c r="L3038" s="16" t="s">
        <v>116</v>
      </c>
      <c r="M3038" s="26" t="s">
        <v>2789</v>
      </c>
      <c r="N3038" s="26" t="s">
        <v>2790</v>
      </c>
      <c r="O3038" s="16" t="s">
        <v>119</v>
      </c>
      <c r="P3038" s="26" t="s">
        <v>168</v>
      </c>
      <c r="R3038" s="16" t="s">
        <v>139</v>
      </c>
      <c r="S3038" s="16" t="s">
        <v>42</v>
      </c>
      <c r="T3038" s="22">
        <v>2.78</v>
      </c>
      <c r="U3038" s="21">
        <v>45737</v>
      </c>
      <c r="W3038" s="20" t="s">
        <v>43</v>
      </c>
      <c r="X3038" s="16" t="s">
        <v>78</v>
      </c>
      <c r="Z3038" s="25">
        <v>100000</v>
      </c>
      <c r="AA3038" s="25">
        <v>0</v>
      </c>
      <c r="AB3038" s="25">
        <v>0</v>
      </c>
      <c r="AC3038" s="25">
        <v>0</v>
      </c>
      <c r="AD3038" s="25">
        <v>250000</v>
      </c>
      <c r="AE3038" s="25">
        <v>0</v>
      </c>
      <c r="AF3038" s="25">
        <v>0</v>
      </c>
      <c r="AG3038" s="25">
        <v>0</v>
      </c>
      <c r="AH3038" s="25">
        <v>250000</v>
      </c>
    </row>
    <row r="3039" spans="1:35" x14ac:dyDescent="0.25">
      <c r="A3039" s="17">
        <v>124215</v>
      </c>
      <c r="B3039" s="18">
        <v>1</v>
      </c>
      <c r="C3039" s="16" t="s">
        <v>73</v>
      </c>
      <c r="D3039" s="21">
        <v>42576</v>
      </c>
      <c r="E3039" s="16" t="s">
        <v>1207</v>
      </c>
      <c r="F3039" s="21">
        <v>43476</v>
      </c>
      <c r="G3039" s="16" t="s">
        <v>75</v>
      </c>
      <c r="H3039" s="26" t="s">
        <v>133</v>
      </c>
      <c r="I3039" s="16" t="s">
        <v>15417</v>
      </c>
      <c r="K3039" s="16" t="s">
        <v>15410</v>
      </c>
      <c r="L3039" s="16" t="s">
        <v>37</v>
      </c>
      <c r="M3039" s="26" t="s">
        <v>15416</v>
      </c>
      <c r="O3039" s="16" t="s">
        <v>53</v>
      </c>
      <c r="P3039" s="26" t="s">
        <v>40</v>
      </c>
      <c r="R3039" s="16" t="s">
        <v>41</v>
      </c>
      <c r="S3039" s="16" t="s">
        <v>42</v>
      </c>
      <c r="T3039" s="22">
        <v>0.01</v>
      </c>
      <c r="W3039" s="20" t="s">
        <v>43</v>
      </c>
      <c r="X3039" s="16" t="s">
        <v>44</v>
      </c>
      <c r="Y3039" s="26" t="s">
        <v>15415</v>
      </c>
      <c r="Z3039" s="24" t="s">
        <v>32</v>
      </c>
      <c r="AA3039" s="24" t="s">
        <v>32</v>
      </c>
      <c r="AB3039" s="24" t="s">
        <v>32</v>
      </c>
      <c r="AC3039" s="24" t="s">
        <v>32</v>
      </c>
      <c r="AD3039" s="24" t="s">
        <v>32</v>
      </c>
      <c r="AE3039" s="24" t="s">
        <v>32</v>
      </c>
      <c r="AF3039" s="24" t="s">
        <v>32</v>
      </c>
      <c r="AG3039" s="24" t="s">
        <v>32</v>
      </c>
      <c r="AH3039" s="24" t="s">
        <v>32</v>
      </c>
    </row>
    <row r="3040" spans="1:35" x14ac:dyDescent="0.25">
      <c r="A3040" s="17">
        <v>124217</v>
      </c>
      <c r="B3040" s="18">
        <v>4</v>
      </c>
      <c r="C3040" s="16" t="s">
        <v>73</v>
      </c>
      <c r="D3040" s="21">
        <v>42576</v>
      </c>
      <c r="E3040" s="16" t="s">
        <v>819</v>
      </c>
      <c r="F3040" s="21">
        <v>44207</v>
      </c>
      <c r="G3040" s="16" t="s">
        <v>56</v>
      </c>
      <c r="H3040" s="26" t="s">
        <v>261</v>
      </c>
      <c r="I3040" s="16" t="s">
        <v>2809</v>
      </c>
      <c r="K3040" s="16" t="s">
        <v>15414</v>
      </c>
      <c r="L3040" s="16" t="s">
        <v>37</v>
      </c>
      <c r="M3040" s="26" t="s">
        <v>15413</v>
      </c>
      <c r="O3040" s="16" t="s">
        <v>53</v>
      </c>
      <c r="P3040" s="26" t="s">
        <v>40</v>
      </c>
      <c r="R3040" s="16" t="s">
        <v>41</v>
      </c>
      <c r="S3040" s="16" t="s">
        <v>42</v>
      </c>
      <c r="T3040" s="22">
        <v>1.4999999999999999E-2</v>
      </c>
      <c r="W3040" s="20" t="s">
        <v>43</v>
      </c>
      <c r="X3040" s="16" t="s">
        <v>44</v>
      </c>
      <c r="Y3040" s="26" t="s">
        <v>15412</v>
      </c>
      <c r="Z3040" s="24" t="s">
        <v>32</v>
      </c>
      <c r="AA3040" s="24" t="s">
        <v>32</v>
      </c>
      <c r="AB3040" s="24" t="s">
        <v>32</v>
      </c>
      <c r="AC3040" s="24" t="s">
        <v>32</v>
      </c>
      <c r="AD3040" s="24" t="s">
        <v>32</v>
      </c>
      <c r="AE3040" s="24" t="s">
        <v>32</v>
      </c>
      <c r="AF3040" s="24" t="s">
        <v>32</v>
      </c>
      <c r="AG3040" s="24" t="s">
        <v>32</v>
      </c>
      <c r="AH3040" s="24" t="s">
        <v>32</v>
      </c>
    </row>
    <row r="3041" spans="1:35" x14ac:dyDescent="0.25">
      <c r="A3041" s="17">
        <v>124218</v>
      </c>
      <c r="B3041" s="18">
        <v>1</v>
      </c>
      <c r="C3041" s="16" t="s">
        <v>73</v>
      </c>
      <c r="D3041" s="21">
        <v>42576</v>
      </c>
      <c r="E3041" s="16" t="s">
        <v>1207</v>
      </c>
      <c r="F3041" s="21">
        <v>44097</v>
      </c>
      <c r="G3041" s="16" t="s">
        <v>75</v>
      </c>
      <c r="H3041" s="26" t="s">
        <v>133</v>
      </c>
      <c r="I3041" s="16" t="s">
        <v>15411</v>
      </c>
      <c r="K3041" s="16" t="s">
        <v>15410</v>
      </c>
      <c r="L3041" s="16" t="s">
        <v>37</v>
      </c>
      <c r="M3041" s="26" t="s">
        <v>15409</v>
      </c>
      <c r="O3041" s="16" t="s">
        <v>39</v>
      </c>
      <c r="P3041" s="26" t="s">
        <v>40</v>
      </c>
      <c r="R3041" s="16" t="s">
        <v>41</v>
      </c>
      <c r="S3041" s="16" t="s">
        <v>42</v>
      </c>
      <c r="T3041" s="22">
        <v>1.4999999999999999E-2</v>
      </c>
      <c r="W3041" s="20" t="s">
        <v>43</v>
      </c>
      <c r="X3041" s="16" t="s">
        <v>44</v>
      </c>
      <c r="Y3041" s="26" t="s">
        <v>15408</v>
      </c>
      <c r="Z3041" s="24" t="s">
        <v>32</v>
      </c>
      <c r="AA3041" s="24" t="s">
        <v>32</v>
      </c>
      <c r="AB3041" s="24" t="s">
        <v>32</v>
      </c>
      <c r="AC3041" s="24" t="s">
        <v>32</v>
      </c>
      <c r="AD3041" s="24" t="s">
        <v>32</v>
      </c>
      <c r="AE3041" s="24" t="s">
        <v>32</v>
      </c>
      <c r="AF3041" s="24" t="s">
        <v>32</v>
      </c>
      <c r="AG3041" s="24" t="s">
        <v>32</v>
      </c>
      <c r="AH3041" s="24" t="s">
        <v>32</v>
      </c>
      <c r="AI3041" s="16" t="s">
        <v>15407</v>
      </c>
    </row>
    <row r="3042" spans="1:35" x14ac:dyDescent="0.25">
      <c r="A3042" s="17">
        <v>124219</v>
      </c>
      <c r="B3042" s="18">
        <v>1</v>
      </c>
      <c r="C3042" s="16" t="s">
        <v>73</v>
      </c>
      <c r="D3042" s="21">
        <v>42576</v>
      </c>
      <c r="E3042" s="16" t="s">
        <v>1207</v>
      </c>
      <c r="F3042" s="21">
        <v>44356</v>
      </c>
      <c r="G3042" s="16" t="s">
        <v>109</v>
      </c>
      <c r="H3042" s="26" t="s">
        <v>133</v>
      </c>
      <c r="I3042" s="16" t="s">
        <v>15406</v>
      </c>
      <c r="K3042" s="16" t="s">
        <v>15405</v>
      </c>
      <c r="L3042" s="16" t="s">
        <v>37</v>
      </c>
      <c r="M3042" s="26" t="s">
        <v>15404</v>
      </c>
      <c r="O3042" s="16" t="s">
        <v>53</v>
      </c>
      <c r="P3042" s="26" t="s">
        <v>40</v>
      </c>
      <c r="T3042" s="22">
        <v>0.01</v>
      </c>
      <c r="W3042" s="20" t="s">
        <v>43</v>
      </c>
      <c r="X3042" s="16" t="s">
        <v>44</v>
      </c>
      <c r="Y3042" s="26" t="s">
        <v>15403</v>
      </c>
      <c r="Z3042" s="24" t="s">
        <v>32</v>
      </c>
      <c r="AA3042" s="24" t="s">
        <v>32</v>
      </c>
      <c r="AB3042" s="24" t="s">
        <v>32</v>
      </c>
      <c r="AC3042" s="24" t="s">
        <v>32</v>
      </c>
      <c r="AD3042" s="24" t="s">
        <v>32</v>
      </c>
      <c r="AE3042" s="24" t="s">
        <v>32</v>
      </c>
      <c r="AF3042" s="24" t="s">
        <v>32</v>
      </c>
      <c r="AG3042" s="24" t="s">
        <v>32</v>
      </c>
      <c r="AH3042" s="24" t="s">
        <v>32</v>
      </c>
    </row>
    <row r="3043" spans="1:35" x14ac:dyDescent="0.25">
      <c r="A3043" s="17">
        <v>124221</v>
      </c>
      <c r="B3043" s="18">
        <v>1</v>
      </c>
      <c r="C3043" s="16" t="s">
        <v>47</v>
      </c>
      <c r="D3043" s="21">
        <v>42576</v>
      </c>
      <c r="E3043" s="16" t="s">
        <v>1207</v>
      </c>
      <c r="F3043" s="21">
        <v>44358</v>
      </c>
      <c r="G3043" s="16" t="s">
        <v>33</v>
      </c>
      <c r="H3043" s="26" t="s">
        <v>133</v>
      </c>
      <c r="I3043" s="16" t="s">
        <v>2791</v>
      </c>
      <c r="K3043" s="16" t="s">
        <v>2792</v>
      </c>
      <c r="L3043" s="16" t="s">
        <v>37</v>
      </c>
      <c r="M3043" s="26" t="s">
        <v>2793</v>
      </c>
      <c r="O3043" s="16" t="s">
        <v>39</v>
      </c>
      <c r="P3043" s="26" t="s">
        <v>40</v>
      </c>
      <c r="R3043" s="16" t="s">
        <v>41</v>
      </c>
      <c r="S3043" s="16" t="s">
        <v>42</v>
      </c>
      <c r="T3043" s="22">
        <v>1.4999999999999999E-2</v>
      </c>
      <c r="W3043" s="20" t="s">
        <v>43</v>
      </c>
      <c r="X3043" s="16" t="s">
        <v>44</v>
      </c>
      <c r="Y3043" s="26" t="s">
        <v>2794</v>
      </c>
      <c r="Z3043" s="25">
        <v>0</v>
      </c>
      <c r="AA3043" s="25">
        <v>0</v>
      </c>
      <c r="AB3043" s="25">
        <v>522009</v>
      </c>
      <c r="AC3043" s="25">
        <v>0</v>
      </c>
      <c r="AD3043" s="25">
        <v>0</v>
      </c>
      <c r="AE3043" s="25">
        <v>0</v>
      </c>
      <c r="AF3043" s="25">
        <v>499907.58</v>
      </c>
      <c r="AG3043" s="25">
        <v>0</v>
      </c>
      <c r="AH3043" s="25">
        <v>499907.58</v>
      </c>
      <c r="AI3043" s="16" t="s">
        <v>2795</v>
      </c>
    </row>
    <row r="3044" spans="1:35" x14ac:dyDescent="0.25">
      <c r="A3044" s="17">
        <v>124222</v>
      </c>
      <c r="B3044" s="18">
        <v>1</v>
      </c>
      <c r="C3044" s="16" t="s">
        <v>31</v>
      </c>
      <c r="D3044" s="21">
        <v>42576</v>
      </c>
      <c r="E3044" s="16" t="s">
        <v>1207</v>
      </c>
      <c r="F3044" s="21">
        <v>44127</v>
      </c>
      <c r="G3044" s="16" t="s">
        <v>56</v>
      </c>
      <c r="H3044" s="26" t="s">
        <v>133</v>
      </c>
      <c r="K3044" s="16" t="s">
        <v>2796</v>
      </c>
      <c r="L3044" s="16" t="s">
        <v>37</v>
      </c>
      <c r="M3044" s="26" t="s">
        <v>2797</v>
      </c>
      <c r="O3044" s="16" t="s">
        <v>39</v>
      </c>
      <c r="P3044" s="26" t="s">
        <v>40</v>
      </c>
      <c r="R3044" s="16" t="s">
        <v>41</v>
      </c>
      <c r="S3044" s="16" t="s">
        <v>42</v>
      </c>
      <c r="T3044" s="22">
        <v>0.01</v>
      </c>
      <c r="W3044" s="20" t="s">
        <v>43</v>
      </c>
      <c r="X3044" s="16" t="s">
        <v>44</v>
      </c>
      <c r="Y3044" s="26" t="s">
        <v>2798</v>
      </c>
      <c r="Z3044" s="25">
        <v>0</v>
      </c>
      <c r="AA3044" s="25">
        <v>0</v>
      </c>
      <c r="AB3044" s="25">
        <v>1110426.3500000001</v>
      </c>
      <c r="AC3044" s="25">
        <v>0</v>
      </c>
      <c r="AD3044" s="25">
        <v>0</v>
      </c>
      <c r="AE3044" s="25">
        <v>0</v>
      </c>
      <c r="AF3044" s="25">
        <v>1110426.3500000001</v>
      </c>
      <c r="AG3044" s="25">
        <v>0</v>
      </c>
      <c r="AH3044" s="25">
        <v>1110426.3500000001</v>
      </c>
      <c r="AI3044" s="16" t="s">
        <v>2799</v>
      </c>
    </row>
    <row r="3045" spans="1:35" x14ac:dyDescent="0.25">
      <c r="A3045" s="17">
        <v>124223</v>
      </c>
      <c r="B3045" s="18">
        <v>3</v>
      </c>
      <c r="C3045" s="16" t="s">
        <v>73</v>
      </c>
      <c r="D3045" s="21">
        <v>42576</v>
      </c>
      <c r="E3045" s="16" t="s">
        <v>529</v>
      </c>
      <c r="F3045" s="21">
        <v>43943</v>
      </c>
      <c r="G3045" s="16" t="s">
        <v>529</v>
      </c>
      <c r="H3045" s="26" t="s">
        <v>98</v>
      </c>
      <c r="I3045" s="16" t="s">
        <v>441</v>
      </c>
      <c r="J3045" s="20" t="s">
        <v>116</v>
      </c>
      <c r="L3045" s="16" t="s">
        <v>116</v>
      </c>
      <c r="M3045" s="26" t="s">
        <v>15402</v>
      </c>
      <c r="O3045" s="16" t="s">
        <v>53</v>
      </c>
      <c r="P3045" s="26" t="s">
        <v>40</v>
      </c>
      <c r="R3045" s="16" t="s">
        <v>41</v>
      </c>
      <c r="S3045" s="16" t="s">
        <v>42</v>
      </c>
      <c r="T3045" s="22">
        <v>0.04</v>
      </c>
      <c r="W3045" s="20" t="s">
        <v>43</v>
      </c>
      <c r="X3045" s="16" t="s">
        <v>140</v>
      </c>
      <c r="Y3045" s="26" t="s">
        <v>15401</v>
      </c>
      <c r="Z3045" s="24" t="s">
        <v>32</v>
      </c>
      <c r="AA3045" s="24" t="s">
        <v>32</v>
      </c>
      <c r="AB3045" s="24" t="s">
        <v>32</v>
      </c>
      <c r="AC3045" s="24" t="s">
        <v>32</v>
      </c>
      <c r="AD3045" s="24" t="s">
        <v>32</v>
      </c>
      <c r="AE3045" s="24" t="s">
        <v>32</v>
      </c>
      <c r="AF3045" s="24" t="s">
        <v>32</v>
      </c>
      <c r="AG3045" s="24" t="s">
        <v>32</v>
      </c>
      <c r="AH3045" s="24" t="s">
        <v>32</v>
      </c>
    </row>
    <row r="3046" spans="1:35" x14ac:dyDescent="0.25">
      <c r="A3046" s="17">
        <v>124223.01</v>
      </c>
      <c r="B3046" s="18">
        <v>3</v>
      </c>
      <c r="C3046" s="16" t="s">
        <v>73</v>
      </c>
      <c r="D3046" s="21">
        <v>43448</v>
      </c>
      <c r="E3046" s="16" t="s">
        <v>142</v>
      </c>
      <c r="F3046" s="21">
        <v>44272</v>
      </c>
      <c r="G3046" s="16" t="s">
        <v>1538</v>
      </c>
      <c r="H3046" s="26" t="s">
        <v>98</v>
      </c>
      <c r="I3046" s="16" t="s">
        <v>441</v>
      </c>
      <c r="J3046" s="20" t="s">
        <v>116</v>
      </c>
      <c r="L3046" s="16" t="s">
        <v>116</v>
      </c>
      <c r="M3046" s="26" t="s">
        <v>15400</v>
      </c>
      <c r="N3046" s="26" t="s">
        <v>15399</v>
      </c>
      <c r="O3046" s="16" t="s">
        <v>53</v>
      </c>
      <c r="P3046" s="26" t="s">
        <v>40</v>
      </c>
      <c r="R3046" s="16" t="s">
        <v>41</v>
      </c>
      <c r="S3046" s="16" t="s">
        <v>42</v>
      </c>
      <c r="T3046" s="23" t="s">
        <v>32</v>
      </c>
      <c r="U3046" s="21">
        <v>45268</v>
      </c>
      <c r="W3046" s="20" t="s">
        <v>43</v>
      </c>
      <c r="X3046" s="16" t="s">
        <v>140</v>
      </c>
      <c r="Z3046" s="24" t="s">
        <v>32</v>
      </c>
      <c r="AA3046" s="24" t="s">
        <v>32</v>
      </c>
      <c r="AB3046" s="24" t="s">
        <v>32</v>
      </c>
      <c r="AC3046" s="24" t="s">
        <v>32</v>
      </c>
      <c r="AD3046" s="25">
        <v>500000</v>
      </c>
      <c r="AE3046" s="25">
        <v>0</v>
      </c>
      <c r="AF3046" s="25">
        <v>0</v>
      </c>
      <c r="AG3046" s="25">
        <v>0</v>
      </c>
      <c r="AH3046" s="25">
        <v>500000</v>
      </c>
    </row>
    <row r="3047" spans="1:35" x14ac:dyDescent="0.25">
      <c r="A3047" s="17">
        <v>124223.02</v>
      </c>
      <c r="B3047" s="18">
        <v>3</v>
      </c>
      <c r="C3047" s="16" t="s">
        <v>73</v>
      </c>
      <c r="D3047" s="21">
        <v>43448</v>
      </c>
      <c r="E3047" s="16" t="s">
        <v>142</v>
      </c>
      <c r="F3047" s="21">
        <v>43474</v>
      </c>
      <c r="G3047" s="16" t="s">
        <v>109</v>
      </c>
      <c r="H3047" s="26" t="s">
        <v>98</v>
      </c>
      <c r="I3047" s="16" t="s">
        <v>441</v>
      </c>
      <c r="J3047" s="20" t="s">
        <v>116</v>
      </c>
      <c r="L3047" s="16" t="s">
        <v>116</v>
      </c>
      <c r="M3047" s="26" t="s">
        <v>15398</v>
      </c>
      <c r="O3047" s="16" t="s">
        <v>53</v>
      </c>
      <c r="P3047" s="26" t="s">
        <v>40</v>
      </c>
      <c r="R3047" s="16" t="s">
        <v>41</v>
      </c>
      <c r="S3047" s="16" t="s">
        <v>42</v>
      </c>
      <c r="T3047" s="22">
        <v>0.01</v>
      </c>
      <c r="W3047" s="20" t="s">
        <v>43</v>
      </c>
      <c r="Z3047" s="24" t="s">
        <v>32</v>
      </c>
      <c r="AA3047" s="24" t="s">
        <v>32</v>
      </c>
      <c r="AB3047" s="24" t="s">
        <v>32</v>
      </c>
      <c r="AC3047" s="24" t="s">
        <v>32</v>
      </c>
      <c r="AD3047" s="24" t="s">
        <v>32</v>
      </c>
      <c r="AE3047" s="24" t="s">
        <v>32</v>
      </c>
      <c r="AF3047" s="24" t="s">
        <v>32</v>
      </c>
      <c r="AG3047" s="24" t="s">
        <v>32</v>
      </c>
      <c r="AH3047" s="24" t="s">
        <v>32</v>
      </c>
    </row>
    <row r="3048" spans="1:35" x14ac:dyDescent="0.25">
      <c r="A3048" s="17">
        <v>124224</v>
      </c>
      <c r="B3048" s="18">
        <v>1</v>
      </c>
      <c r="C3048" s="16" t="s">
        <v>73</v>
      </c>
      <c r="D3048" s="21">
        <v>42576</v>
      </c>
      <c r="E3048" s="16" t="s">
        <v>1207</v>
      </c>
      <c r="F3048" s="21">
        <v>44097</v>
      </c>
      <c r="G3048" s="16" t="s">
        <v>75</v>
      </c>
      <c r="H3048" s="26" t="s">
        <v>133</v>
      </c>
      <c r="I3048" s="16" t="s">
        <v>15146</v>
      </c>
      <c r="K3048" s="16" t="s">
        <v>15397</v>
      </c>
      <c r="L3048" s="16" t="s">
        <v>37</v>
      </c>
      <c r="M3048" s="26" t="s">
        <v>15396</v>
      </c>
      <c r="O3048" s="16" t="s">
        <v>39</v>
      </c>
      <c r="P3048" s="26" t="s">
        <v>40</v>
      </c>
      <c r="R3048" s="16" t="s">
        <v>41</v>
      </c>
      <c r="S3048" s="16" t="s">
        <v>42</v>
      </c>
      <c r="T3048" s="22">
        <v>0.01</v>
      </c>
      <c r="W3048" s="20" t="s">
        <v>43</v>
      </c>
      <c r="X3048" s="16" t="s">
        <v>44</v>
      </c>
      <c r="Y3048" s="26" t="s">
        <v>15395</v>
      </c>
      <c r="Z3048" s="24" t="s">
        <v>32</v>
      </c>
      <c r="AA3048" s="24" t="s">
        <v>32</v>
      </c>
      <c r="AB3048" s="24" t="s">
        <v>32</v>
      </c>
      <c r="AC3048" s="24" t="s">
        <v>32</v>
      </c>
      <c r="AD3048" s="24" t="s">
        <v>32</v>
      </c>
      <c r="AE3048" s="24" t="s">
        <v>32</v>
      </c>
      <c r="AF3048" s="24" t="s">
        <v>32</v>
      </c>
      <c r="AG3048" s="24" t="s">
        <v>32</v>
      </c>
      <c r="AH3048" s="24" t="s">
        <v>32</v>
      </c>
      <c r="AI3048" s="16" t="s">
        <v>15394</v>
      </c>
    </row>
    <row r="3049" spans="1:35" x14ac:dyDescent="0.25">
      <c r="A3049" s="17">
        <v>124225</v>
      </c>
      <c r="B3049" s="18">
        <v>1</v>
      </c>
      <c r="C3049" s="16" t="s">
        <v>73</v>
      </c>
      <c r="D3049" s="21">
        <v>42576</v>
      </c>
      <c r="E3049" s="16" t="s">
        <v>1207</v>
      </c>
      <c r="F3049" s="21">
        <v>43476</v>
      </c>
      <c r="G3049" s="16" t="s">
        <v>75</v>
      </c>
      <c r="H3049" s="26" t="s">
        <v>133</v>
      </c>
      <c r="I3049" s="16" t="s">
        <v>15393</v>
      </c>
      <c r="K3049" s="16" t="s">
        <v>15392</v>
      </c>
      <c r="L3049" s="16" t="s">
        <v>37</v>
      </c>
      <c r="M3049" s="26" t="s">
        <v>15391</v>
      </c>
      <c r="O3049" s="16" t="s">
        <v>53</v>
      </c>
      <c r="P3049" s="26" t="s">
        <v>40</v>
      </c>
      <c r="R3049" s="16" t="s">
        <v>41</v>
      </c>
      <c r="S3049" s="16" t="s">
        <v>42</v>
      </c>
      <c r="T3049" s="22">
        <v>0.01</v>
      </c>
      <c r="W3049" s="20" t="s">
        <v>43</v>
      </c>
      <c r="X3049" s="16" t="s">
        <v>44</v>
      </c>
      <c r="Y3049" s="26" t="s">
        <v>15390</v>
      </c>
      <c r="Z3049" s="24" t="s">
        <v>32</v>
      </c>
      <c r="AA3049" s="24" t="s">
        <v>32</v>
      </c>
      <c r="AB3049" s="24" t="s">
        <v>32</v>
      </c>
      <c r="AC3049" s="24" t="s">
        <v>32</v>
      </c>
      <c r="AD3049" s="24" t="s">
        <v>32</v>
      </c>
      <c r="AE3049" s="24" t="s">
        <v>32</v>
      </c>
      <c r="AF3049" s="24" t="s">
        <v>32</v>
      </c>
      <c r="AG3049" s="24" t="s">
        <v>32</v>
      </c>
      <c r="AH3049" s="24" t="s">
        <v>32</v>
      </c>
    </row>
    <row r="3050" spans="1:35" x14ac:dyDescent="0.25">
      <c r="A3050" s="17">
        <v>124226</v>
      </c>
      <c r="B3050" s="18">
        <v>3</v>
      </c>
      <c r="C3050" s="16" t="s">
        <v>73</v>
      </c>
      <c r="D3050" s="21">
        <v>42576</v>
      </c>
      <c r="E3050" s="16" t="s">
        <v>529</v>
      </c>
      <c r="F3050" s="21">
        <v>44117</v>
      </c>
      <c r="G3050" s="16" t="s">
        <v>14539</v>
      </c>
      <c r="H3050" s="26" t="s">
        <v>98</v>
      </c>
      <c r="I3050" s="16" t="s">
        <v>441</v>
      </c>
      <c r="J3050" s="20" t="s">
        <v>116</v>
      </c>
      <c r="L3050" s="16" t="s">
        <v>116</v>
      </c>
      <c r="M3050" s="26" t="s">
        <v>15389</v>
      </c>
      <c r="O3050" s="16" t="s">
        <v>53</v>
      </c>
      <c r="P3050" s="26" t="s">
        <v>40</v>
      </c>
      <c r="R3050" s="16" t="s">
        <v>41</v>
      </c>
      <c r="S3050" s="16" t="s">
        <v>42</v>
      </c>
      <c r="T3050" s="22">
        <v>4.4999999999999998E-2</v>
      </c>
      <c r="U3050" s="21">
        <v>45331</v>
      </c>
      <c r="W3050" s="20" t="s">
        <v>43</v>
      </c>
      <c r="X3050" s="16" t="s">
        <v>140</v>
      </c>
      <c r="Y3050" s="26" t="s">
        <v>15388</v>
      </c>
      <c r="Z3050" s="24" t="s">
        <v>32</v>
      </c>
      <c r="AA3050" s="24" t="s">
        <v>32</v>
      </c>
      <c r="AB3050" s="24" t="s">
        <v>32</v>
      </c>
      <c r="AC3050" s="24" t="s">
        <v>32</v>
      </c>
      <c r="AD3050" s="25">
        <v>20000</v>
      </c>
      <c r="AE3050" s="25">
        <v>0</v>
      </c>
      <c r="AF3050" s="25">
        <v>0</v>
      </c>
      <c r="AG3050" s="25">
        <v>0</v>
      </c>
      <c r="AH3050" s="25">
        <v>20000</v>
      </c>
      <c r="AI3050" s="16" t="s">
        <v>15387</v>
      </c>
    </row>
    <row r="3051" spans="1:35" x14ac:dyDescent="0.25">
      <c r="A3051" s="17">
        <v>124227</v>
      </c>
      <c r="B3051" s="18">
        <v>1</v>
      </c>
      <c r="C3051" s="16" t="s">
        <v>73</v>
      </c>
      <c r="D3051" s="21">
        <v>42576</v>
      </c>
      <c r="E3051" s="16" t="s">
        <v>1207</v>
      </c>
      <c r="F3051" s="21">
        <v>44210</v>
      </c>
      <c r="G3051" s="16" t="s">
        <v>82</v>
      </c>
      <c r="H3051" s="26" t="s">
        <v>133</v>
      </c>
      <c r="I3051" s="16" t="s">
        <v>2800</v>
      </c>
      <c r="K3051" s="16" t="s">
        <v>2801</v>
      </c>
      <c r="L3051" s="16" t="s">
        <v>37</v>
      </c>
      <c r="M3051" s="26" t="s">
        <v>2802</v>
      </c>
      <c r="N3051" s="26" t="s">
        <v>40</v>
      </c>
      <c r="O3051" s="16" t="s">
        <v>53</v>
      </c>
      <c r="P3051" s="26" t="s">
        <v>40</v>
      </c>
      <c r="R3051" s="16" t="s">
        <v>41</v>
      </c>
      <c r="S3051" s="16" t="s">
        <v>42</v>
      </c>
      <c r="T3051" s="22">
        <v>0.01</v>
      </c>
      <c r="U3051" s="21">
        <v>44792</v>
      </c>
      <c r="W3051" s="20" t="s">
        <v>43</v>
      </c>
      <c r="X3051" s="16" t="s">
        <v>78</v>
      </c>
      <c r="Y3051" s="26" t="s">
        <v>2803</v>
      </c>
      <c r="Z3051" s="25">
        <v>8084.71</v>
      </c>
      <c r="AA3051" s="25">
        <v>0</v>
      </c>
      <c r="AB3051" s="25">
        <v>0</v>
      </c>
      <c r="AC3051" s="25">
        <v>0</v>
      </c>
      <c r="AD3051" s="25">
        <v>165614.71</v>
      </c>
      <c r="AE3051" s="25">
        <v>0</v>
      </c>
      <c r="AF3051" s="25">
        <v>0</v>
      </c>
      <c r="AG3051" s="25">
        <v>0</v>
      </c>
      <c r="AH3051" s="25">
        <v>165614.71</v>
      </c>
      <c r="AI3051" s="16" t="s">
        <v>2804</v>
      </c>
    </row>
    <row r="3052" spans="1:35" x14ac:dyDescent="0.25">
      <c r="A3052" s="17">
        <v>124228</v>
      </c>
      <c r="B3052" s="18">
        <v>4</v>
      </c>
      <c r="C3052" s="16" t="s">
        <v>73</v>
      </c>
      <c r="D3052" s="21">
        <v>42576</v>
      </c>
      <c r="E3052" s="16" t="s">
        <v>819</v>
      </c>
      <c r="F3052" s="21">
        <v>44207</v>
      </c>
      <c r="G3052" s="16" t="s">
        <v>56</v>
      </c>
      <c r="H3052" s="26" t="s">
        <v>261</v>
      </c>
      <c r="I3052" s="16" t="s">
        <v>15386</v>
      </c>
      <c r="K3052" s="16" t="s">
        <v>15380</v>
      </c>
      <c r="L3052" s="16" t="s">
        <v>37</v>
      </c>
      <c r="M3052" s="26" t="s">
        <v>15385</v>
      </c>
      <c r="O3052" s="16" t="s">
        <v>53</v>
      </c>
      <c r="P3052" s="26" t="s">
        <v>40</v>
      </c>
      <c r="R3052" s="16" t="s">
        <v>41</v>
      </c>
      <c r="S3052" s="16" t="s">
        <v>42</v>
      </c>
      <c r="T3052" s="22">
        <v>1.4999999999999999E-2</v>
      </c>
      <c r="W3052" s="20" t="s">
        <v>43</v>
      </c>
      <c r="X3052" s="16" t="s">
        <v>44</v>
      </c>
      <c r="Y3052" s="26" t="s">
        <v>15384</v>
      </c>
      <c r="Z3052" s="24" t="s">
        <v>32</v>
      </c>
      <c r="AA3052" s="24" t="s">
        <v>32</v>
      </c>
      <c r="AB3052" s="24" t="s">
        <v>32</v>
      </c>
      <c r="AC3052" s="24" t="s">
        <v>32</v>
      </c>
      <c r="AD3052" s="24" t="s">
        <v>32</v>
      </c>
      <c r="AE3052" s="24" t="s">
        <v>32</v>
      </c>
      <c r="AF3052" s="24" t="s">
        <v>32</v>
      </c>
      <c r="AG3052" s="24" t="s">
        <v>32</v>
      </c>
      <c r="AH3052" s="24" t="s">
        <v>32</v>
      </c>
    </row>
    <row r="3053" spans="1:35" x14ac:dyDescent="0.25">
      <c r="A3053" s="17">
        <v>124229</v>
      </c>
      <c r="B3053" s="18">
        <v>3</v>
      </c>
      <c r="C3053" s="16" t="s">
        <v>73</v>
      </c>
      <c r="D3053" s="21">
        <v>42576</v>
      </c>
      <c r="E3053" s="16" t="s">
        <v>529</v>
      </c>
      <c r="F3053" s="21">
        <v>43826</v>
      </c>
      <c r="G3053" s="16" t="s">
        <v>529</v>
      </c>
      <c r="H3053" s="26" t="s">
        <v>98</v>
      </c>
      <c r="I3053" s="16" t="s">
        <v>2020</v>
      </c>
      <c r="J3053" s="20" t="s">
        <v>116</v>
      </c>
      <c r="L3053" s="16" t="s">
        <v>116</v>
      </c>
      <c r="M3053" s="26" t="s">
        <v>15383</v>
      </c>
      <c r="O3053" s="16" t="s">
        <v>53</v>
      </c>
      <c r="P3053" s="26" t="s">
        <v>40</v>
      </c>
      <c r="R3053" s="16" t="s">
        <v>41</v>
      </c>
      <c r="S3053" s="16" t="s">
        <v>42</v>
      </c>
      <c r="T3053" s="22">
        <v>0.03</v>
      </c>
      <c r="U3053" s="21">
        <v>45331</v>
      </c>
      <c r="W3053" s="20" t="s">
        <v>43</v>
      </c>
      <c r="X3053" s="16" t="s">
        <v>140</v>
      </c>
      <c r="Y3053" s="26" t="s">
        <v>15382</v>
      </c>
      <c r="Z3053" s="24" t="s">
        <v>32</v>
      </c>
      <c r="AA3053" s="24" t="s">
        <v>32</v>
      </c>
      <c r="AB3053" s="24" t="s">
        <v>32</v>
      </c>
      <c r="AC3053" s="24" t="s">
        <v>32</v>
      </c>
      <c r="AD3053" s="24" t="s">
        <v>32</v>
      </c>
      <c r="AE3053" s="24" t="s">
        <v>32</v>
      </c>
      <c r="AF3053" s="24" t="s">
        <v>32</v>
      </c>
      <c r="AG3053" s="24" t="s">
        <v>32</v>
      </c>
      <c r="AH3053" s="24" t="s">
        <v>32</v>
      </c>
    </row>
    <row r="3054" spans="1:35" x14ac:dyDescent="0.25">
      <c r="A3054" s="17">
        <v>124231</v>
      </c>
      <c r="B3054" s="18">
        <v>4</v>
      </c>
      <c r="C3054" s="16" t="s">
        <v>31</v>
      </c>
      <c r="D3054" s="21">
        <v>42576</v>
      </c>
      <c r="E3054" s="16" t="s">
        <v>819</v>
      </c>
      <c r="F3054" s="21">
        <v>44097</v>
      </c>
      <c r="G3054" s="16" t="s">
        <v>75</v>
      </c>
      <c r="H3054" s="26" t="s">
        <v>261</v>
      </c>
      <c r="I3054" s="16" t="s">
        <v>15381</v>
      </c>
      <c r="K3054" s="16" t="s">
        <v>15380</v>
      </c>
      <c r="L3054" s="16" t="s">
        <v>37</v>
      </c>
      <c r="M3054" s="26" t="s">
        <v>15379</v>
      </c>
      <c r="O3054" s="16" t="s">
        <v>39</v>
      </c>
      <c r="P3054" s="26" t="s">
        <v>40</v>
      </c>
      <c r="R3054" s="16" t="s">
        <v>41</v>
      </c>
      <c r="S3054" s="16" t="s">
        <v>42</v>
      </c>
      <c r="T3054" s="22">
        <v>0.01</v>
      </c>
      <c r="W3054" s="20" t="s">
        <v>43</v>
      </c>
      <c r="X3054" s="16" t="s">
        <v>44</v>
      </c>
      <c r="Y3054" s="26" t="s">
        <v>15378</v>
      </c>
      <c r="Z3054" s="24" t="s">
        <v>32</v>
      </c>
      <c r="AA3054" s="24" t="s">
        <v>32</v>
      </c>
      <c r="AB3054" s="24" t="s">
        <v>32</v>
      </c>
      <c r="AC3054" s="24" t="s">
        <v>32</v>
      </c>
      <c r="AD3054" s="25">
        <v>0</v>
      </c>
      <c r="AE3054" s="25">
        <v>0</v>
      </c>
      <c r="AF3054" s="25">
        <v>605381.34</v>
      </c>
      <c r="AG3054" s="25">
        <v>0</v>
      </c>
      <c r="AH3054" s="25">
        <v>605381.34</v>
      </c>
      <c r="AI3054" s="16" t="s">
        <v>15377</v>
      </c>
    </row>
    <row r="3055" spans="1:35" x14ac:dyDescent="0.25">
      <c r="A3055" s="17">
        <v>124235</v>
      </c>
      <c r="B3055" s="18">
        <v>4</v>
      </c>
      <c r="C3055" s="16" t="s">
        <v>73</v>
      </c>
      <c r="D3055" s="21">
        <v>42576</v>
      </c>
      <c r="E3055" s="16" t="s">
        <v>819</v>
      </c>
      <c r="F3055" s="21">
        <v>43475</v>
      </c>
      <c r="G3055" s="16" t="s">
        <v>75</v>
      </c>
      <c r="H3055" s="26" t="s">
        <v>261</v>
      </c>
      <c r="I3055" s="16" t="s">
        <v>15376</v>
      </c>
      <c r="K3055" s="16" t="s">
        <v>15375</v>
      </c>
      <c r="L3055" s="16" t="s">
        <v>37</v>
      </c>
      <c r="M3055" s="26" t="s">
        <v>15374</v>
      </c>
      <c r="O3055" s="16" t="s">
        <v>53</v>
      </c>
      <c r="P3055" s="26" t="s">
        <v>40</v>
      </c>
      <c r="R3055" s="16" t="s">
        <v>41</v>
      </c>
      <c r="S3055" s="16" t="s">
        <v>42</v>
      </c>
      <c r="T3055" s="22">
        <v>0.01</v>
      </c>
      <c r="W3055" s="20" t="s">
        <v>43</v>
      </c>
      <c r="X3055" s="16" t="s">
        <v>44</v>
      </c>
      <c r="Y3055" s="26" t="s">
        <v>15373</v>
      </c>
      <c r="Z3055" s="24" t="s">
        <v>32</v>
      </c>
      <c r="AA3055" s="24" t="s">
        <v>32</v>
      </c>
      <c r="AB3055" s="24" t="s">
        <v>32</v>
      </c>
      <c r="AC3055" s="24" t="s">
        <v>32</v>
      </c>
      <c r="AD3055" s="24" t="s">
        <v>32</v>
      </c>
      <c r="AE3055" s="24" t="s">
        <v>32</v>
      </c>
      <c r="AF3055" s="24" t="s">
        <v>32</v>
      </c>
      <c r="AG3055" s="24" t="s">
        <v>32</v>
      </c>
      <c r="AH3055" s="24" t="s">
        <v>32</v>
      </c>
    </row>
    <row r="3056" spans="1:35" x14ac:dyDescent="0.25">
      <c r="A3056" s="17">
        <v>124237</v>
      </c>
      <c r="B3056" s="18">
        <v>4</v>
      </c>
      <c r="C3056" s="16" t="s">
        <v>73</v>
      </c>
      <c r="D3056" s="21">
        <v>42576</v>
      </c>
      <c r="E3056" s="16" t="s">
        <v>819</v>
      </c>
      <c r="F3056" s="21">
        <v>44097</v>
      </c>
      <c r="G3056" s="16" t="s">
        <v>56</v>
      </c>
      <c r="H3056" s="26" t="s">
        <v>261</v>
      </c>
      <c r="I3056" s="16" t="s">
        <v>15372</v>
      </c>
      <c r="K3056" s="16" t="s">
        <v>7022</v>
      </c>
      <c r="L3056" s="16" t="s">
        <v>37</v>
      </c>
      <c r="M3056" s="26" t="s">
        <v>15371</v>
      </c>
      <c r="O3056" s="16" t="s">
        <v>39</v>
      </c>
      <c r="P3056" s="26" t="s">
        <v>40</v>
      </c>
      <c r="R3056" s="16" t="s">
        <v>41</v>
      </c>
      <c r="S3056" s="16" t="s">
        <v>42</v>
      </c>
      <c r="T3056" s="22">
        <v>0.03</v>
      </c>
      <c r="W3056" s="20" t="s">
        <v>43</v>
      </c>
      <c r="X3056" s="16" t="s">
        <v>44</v>
      </c>
      <c r="Y3056" s="26" t="s">
        <v>15370</v>
      </c>
      <c r="Z3056" s="24" t="s">
        <v>32</v>
      </c>
      <c r="AA3056" s="24" t="s">
        <v>32</v>
      </c>
      <c r="AB3056" s="24" t="s">
        <v>32</v>
      </c>
      <c r="AC3056" s="24" t="s">
        <v>32</v>
      </c>
      <c r="AD3056" s="24" t="s">
        <v>32</v>
      </c>
      <c r="AE3056" s="24" t="s">
        <v>32</v>
      </c>
      <c r="AF3056" s="24" t="s">
        <v>32</v>
      </c>
      <c r="AG3056" s="24" t="s">
        <v>32</v>
      </c>
      <c r="AH3056" s="24" t="s">
        <v>32</v>
      </c>
      <c r="AI3056" s="16" t="s">
        <v>15369</v>
      </c>
    </row>
    <row r="3057" spans="1:35" x14ac:dyDescent="0.25">
      <c r="A3057" s="17">
        <v>124238</v>
      </c>
      <c r="B3057" s="18">
        <v>3</v>
      </c>
      <c r="C3057" s="16" t="s">
        <v>73</v>
      </c>
      <c r="D3057" s="21">
        <v>42576</v>
      </c>
      <c r="E3057" s="16" t="s">
        <v>529</v>
      </c>
      <c r="F3057" s="21">
        <v>44344</v>
      </c>
      <c r="G3057" s="16" t="s">
        <v>109</v>
      </c>
      <c r="H3057" s="26" t="s">
        <v>98</v>
      </c>
      <c r="I3057" s="16" t="s">
        <v>468</v>
      </c>
      <c r="J3057" s="20" t="s">
        <v>116</v>
      </c>
      <c r="L3057" s="16" t="s">
        <v>116</v>
      </c>
      <c r="M3057" s="26" t="s">
        <v>2805</v>
      </c>
      <c r="N3057" s="26" t="s">
        <v>2806</v>
      </c>
      <c r="O3057" s="16" t="s">
        <v>53</v>
      </c>
      <c r="P3057" s="26" t="s">
        <v>40</v>
      </c>
      <c r="R3057" s="16" t="s">
        <v>41</v>
      </c>
      <c r="S3057" s="16" t="s">
        <v>42</v>
      </c>
      <c r="T3057" s="22">
        <v>0.13</v>
      </c>
      <c r="U3057" s="21">
        <v>44841</v>
      </c>
      <c r="W3057" s="20" t="s">
        <v>43</v>
      </c>
      <c r="X3057" s="16" t="s">
        <v>140</v>
      </c>
      <c r="Y3057" s="26" t="s">
        <v>2807</v>
      </c>
      <c r="Z3057" s="25">
        <v>2000000</v>
      </c>
      <c r="AA3057" s="25">
        <v>0</v>
      </c>
      <c r="AB3057" s="25">
        <v>0</v>
      </c>
      <c r="AC3057" s="25">
        <v>0</v>
      </c>
      <c r="AD3057" s="25">
        <v>2079400</v>
      </c>
      <c r="AE3057" s="25">
        <v>0</v>
      </c>
      <c r="AF3057" s="25">
        <v>0</v>
      </c>
      <c r="AG3057" s="25">
        <v>0</v>
      </c>
      <c r="AH3057" s="25">
        <v>2079400</v>
      </c>
      <c r="AI3057" s="16" t="s">
        <v>2808</v>
      </c>
    </row>
    <row r="3058" spans="1:35" x14ac:dyDescent="0.25">
      <c r="A3058" s="17">
        <v>124239</v>
      </c>
      <c r="B3058" s="18">
        <v>4</v>
      </c>
      <c r="C3058" s="16" t="s">
        <v>31</v>
      </c>
      <c r="D3058" s="21">
        <v>42576</v>
      </c>
      <c r="E3058" s="16" t="s">
        <v>819</v>
      </c>
      <c r="F3058" s="21">
        <v>44097</v>
      </c>
      <c r="G3058" s="16" t="s">
        <v>75</v>
      </c>
      <c r="H3058" s="26" t="s">
        <v>261</v>
      </c>
      <c r="I3058" s="16" t="s">
        <v>2809</v>
      </c>
      <c r="K3058" s="16" t="s">
        <v>2810</v>
      </c>
      <c r="L3058" s="16" t="s">
        <v>37</v>
      </c>
      <c r="M3058" s="26" t="s">
        <v>2811</v>
      </c>
      <c r="O3058" s="16" t="s">
        <v>39</v>
      </c>
      <c r="P3058" s="26" t="s">
        <v>40</v>
      </c>
      <c r="R3058" s="16" t="s">
        <v>41</v>
      </c>
      <c r="S3058" s="16" t="s">
        <v>42</v>
      </c>
      <c r="T3058" s="22">
        <v>0.03</v>
      </c>
      <c r="W3058" s="20" t="s">
        <v>43</v>
      </c>
      <c r="X3058" s="16" t="s">
        <v>44</v>
      </c>
      <c r="Y3058" s="26" t="s">
        <v>2812</v>
      </c>
      <c r="Z3058" s="25">
        <v>0</v>
      </c>
      <c r="AA3058" s="25">
        <v>0</v>
      </c>
      <c r="AB3058" s="25">
        <v>622087.4</v>
      </c>
      <c r="AC3058" s="25">
        <v>0</v>
      </c>
      <c r="AD3058" s="25">
        <v>0</v>
      </c>
      <c r="AE3058" s="25">
        <v>0</v>
      </c>
      <c r="AF3058" s="25">
        <v>622087.4</v>
      </c>
      <c r="AG3058" s="25">
        <v>0</v>
      </c>
      <c r="AH3058" s="25">
        <v>622087.4</v>
      </c>
      <c r="AI3058" s="16" t="s">
        <v>2813</v>
      </c>
    </row>
    <row r="3059" spans="1:35" x14ac:dyDescent="0.25">
      <c r="A3059" s="17">
        <v>124241</v>
      </c>
      <c r="B3059" s="18">
        <v>4</v>
      </c>
      <c r="C3059" s="16" t="s">
        <v>73</v>
      </c>
      <c r="D3059" s="21">
        <v>42576</v>
      </c>
      <c r="E3059" s="16" t="s">
        <v>819</v>
      </c>
      <c r="F3059" s="21">
        <v>44356</v>
      </c>
      <c r="G3059" s="16" t="s">
        <v>109</v>
      </c>
      <c r="H3059" s="26" t="s">
        <v>261</v>
      </c>
      <c r="I3059" s="16" t="s">
        <v>15368</v>
      </c>
      <c r="K3059" s="16" t="s">
        <v>15367</v>
      </c>
      <c r="L3059" s="16" t="s">
        <v>37</v>
      </c>
      <c r="M3059" s="26" t="s">
        <v>15366</v>
      </c>
      <c r="O3059" s="16" t="s">
        <v>53</v>
      </c>
      <c r="P3059" s="26" t="s">
        <v>40</v>
      </c>
      <c r="T3059" s="22">
        <v>0.02</v>
      </c>
      <c r="W3059" s="20" t="s">
        <v>43</v>
      </c>
      <c r="X3059" s="16" t="s">
        <v>44</v>
      </c>
      <c r="Y3059" s="26" t="s">
        <v>15365</v>
      </c>
      <c r="Z3059" s="24" t="s">
        <v>32</v>
      </c>
      <c r="AA3059" s="24" t="s">
        <v>32</v>
      </c>
      <c r="AB3059" s="24" t="s">
        <v>32</v>
      </c>
      <c r="AC3059" s="24" t="s">
        <v>32</v>
      </c>
      <c r="AD3059" s="24" t="s">
        <v>32</v>
      </c>
      <c r="AE3059" s="24" t="s">
        <v>32</v>
      </c>
      <c r="AF3059" s="24" t="s">
        <v>32</v>
      </c>
      <c r="AG3059" s="24" t="s">
        <v>32</v>
      </c>
      <c r="AH3059" s="24" t="s">
        <v>32</v>
      </c>
    </row>
    <row r="3060" spans="1:35" x14ac:dyDescent="0.25">
      <c r="A3060" s="17">
        <v>124242</v>
      </c>
      <c r="B3060" s="18">
        <v>1</v>
      </c>
      <c r="C3060" s="16" t="s">
        <v>73</v>
      </c>
      <c r="D3060" s="21">
        <v>42576</v>
      </c>
      <c r="E3060" s="16" t="s">
        <v>1207</v>
      </c>
      <c r="F3060" s="21">
        <v>43889</v>
      </c>
      <c r="G3060" s="16" t="s">
        <v>74</v>
      </c>
      <c r="H3060" s="26" t="s">
        <v>232</v>
      </c>
      <c r="I3060" s="16" t="s">
        <v>614</v>
      </c>
      <c r="J3060" s="20" t="s">
        <v>116</v>
      </c>
      <c r="L3060" s="16" t="s">
        <v>116</v>
      </c>
      <c r="M3060" s="26" t="s">
        <v>15364</v>
      </c>
      <c r="N3060" s="26" t="s">
        <v>40</v>
      </c>
      <c r="O3060" s="16" t="s">
        <v>53</v>
      </c>
      <c r="P3060" s="26" t="s">
        <v>40</v>
      </c>
      <c r="R3060" s="16" t="s">
        <v>41</v>
      </c>
      <c r="S3060" s="16" t="s">
        <v>42</v>
      </c>
      <c r="T3060" s="22">
        <v>1.4999999999999999E-2</v>
      </c>
      <c r="U3060" s="21">
        <v>44729</v>
      </c>
      <c r="W3060" s="20" t="s">
        <v>43</v>
      </c>
      <c r="X3060" s="16" t="s">
        <v>78</v>
      </c>
      <c r="Y3060" s="26" t="s">
        <v>15363</v>
      </c>
      <c r="Z3060" s="24" t="s">
        <v>32</v>
      </c>
      <c r="AA3060" s="24" t="s">
        <v>32</v>
      </c>
      <c r="AB3060" s="24" t="s">
        <v>32</v>
      </c>
      <c r="AC3060" s="24" t="s">
        <v>32</v>
      </c>
      <c r="AD3060" s="25">
        <v>138000</v>
      </c>
      <c r="AE3060" s="25">
        <v>0</v>
      </c>
      <c r="AF3060" s="25">
        <v>0</v>
      </c>
      <c r="AG3060" s="25">
        <v>0</v>
      </c>
      <c r="AH3060" s="25">
        <v>138000</v>
      </c>
      <c r="AI3060" s="16" t="s">
        <v>15362</v>
      </c>
    </row>
    <row r="3061" spans="1:35" x14ac:dyDescent="0.25">
      <c r="A3061" s="17">
        <v>124243</v>
      </c>
      <c r="B3061" s="18">
        <v>4</v>
      </c>
      <c r="C3061" s="16" t="s">
        <v>73</v>
      </c>
      <c r="D3061" s="21">
        <v>42576</v>
      </c>
      <c r="E3061" s="16" t="s">
        <v>819</v>
      </c>
      <c r="F3061" s="21">
        <v>43475</v>
      </c>
      <c r="G3061" s="16" t="s">
        <v>75</v>
      </c>
      <c r="H3061" s="26" t="s">
        <v>261</v>
      </c>
      <c r="I3061" s="16" t="s">
        <v>15361</v>
      </c>
      <c r="K3061" s="16" t="s">
        <v>15360</v>
      </c>
      <c r="L3061" s="16" t="s">
        <v>37</v>
      </c>
      <c r="M3061" s="26" t="s">
        <v>15359</v>
      </c>
      <c r="O3061" s="16" t="s">
        <v>53</v>
      </c>
      <c r="P3061" s="26" t="s">
        <v>40</v>
      </c>
      <c r="R3061" s="16" t="s">
        <v>41</v>
      </c>
      <c r="S3061" s="16" t="s">
        <v>42</v>
      </c>
      <c r="T3061" s="22">
        <v>0.01</v>
      </c>
      <c r="W3061" s="20" t="s">
        <v>43</v>
      </c>
      <c r="X3061" s="16" t="s">
        <v>44</v>
      </c>
      <c r="Y3061" s="26" t="s">
        <v>15358</v>
      </c>
      <c r="Z3061" s="24" t="s">
        <v>32</v>
      </c>
      <c r="AA3061" s="24" t="s">
        <v>32</v>
      </c>
      <c r="AB3061" s="24" t="s">
        <v>32</v>
      </c>
      <c r="AC3061" s="24" t="s">
        <v>32</v>
      </c>
      <c r="AD3061" s="24" t="s">
        <v>32</v>
      </c>
      <c r="AE3061" s="24" t="s">
        <v>32</v>
      </c>
      <c r="AF3061" s="24" t="s">
        <v>32</v>
      </c>
      <c r="AG3061" s="24" t="s">
        <v>32</v>
      </c>
      <c r="AH3061" s="24" t="s">
        <v>32</v>
      </c>
    </row>
    <row r="3062" spans="1:35" x14ac:dyDescent="0.25">
      <c r="A3062" s="17">
        <v>124245</v>
      </c>
      <c r="B3062" s="18">
        <v>1</v>
      </c>
      <c r="C3062" s="16" t="s">
        <v>73</v>
      </c>
      <c r="D3062" s="21">
        <v>42576</v>
      </c>
      <c r="E3062" s="16" t="s">
        <v>1207</v>
      </c>
      <c r="F3062" s="21">
        <v>43500</v>
      </c>
      <c r="G3062" s="16" t="s">
        <v>75</v>
      </c>
      <c r="H3062" s="26" t="s">
        <v>238</v>
      </c>
      <c r="I3062" s="16" t="s">
        <v>15357</v>
      </c>
      <c r="K3062" s="16" t="s">
        <v>15356</v>
      </c>
      <c r="L3062" s="16" t="s">
        <v>37</v>
      </c>
      <c r="M3062" s="26" t="s">
        <v>15355</v>
      </c>
      <c r="O3062" s="16" t="s">
        <v>53</v>
      </c>
      <c r="P3062" s="26" t="s">
        <v>40</v>
      </c>
      <c r="R3062" s="16" t="s">
        <v>41</v>
      </c>
      <c r="S3062" s="16" t="s">
        <v>42</v>
      </c>
      <c r="T3062" s="22">
        <v>0.05</v>
      </c>
      <c r="W3062" s="20" t="s">
        <v>43</v>
      </c>
      <c r="X3062" s="16" t="s">
        <v>78</v>
      </c>
      <c r="Y3062" s="26" t="s">
        <v>15354</v>
      </c>
      <c r="Z3062" s="24" t="s">
        <v>32</v>
      </c>
      <c r="AA3062" s="24" t="s">
        <v>32</v>
      </c>
      <c r="AB3062" s="24" t="s">
        <v>32</v>
      </c>
      <c r="AC3062" s="24" t="s">
        <v>32</v>
      </c>
      <c r="AD3062" s="24" t="s">
        <v>32</v>
      </c>
      <c r="AE3062" s="24" t="s">
        <v>32</v>
      </c>
      <c r="AF3062" s="24" t="s">
        <v>32</v>
      </c>
      <c r="AG3062" s="24" t="s">
        <v>32</v>
      </c>
      <c r="AH3062" s="24" t="s">
        <v>32</v>
      </c>
    </row>
    <row r="3063" spans="1:35" x14ac:dyDescent="0.25">
      <c r="A3063" s="17">
        <v>124249</v>
      </c>
      <c r="B3063" s="18">
        <v>4</v>
      </c>
      <c r="C3063" s="16" t="s">
        <v>31</v>
      </c>
      <c r="D3063" s="21">
        <v>42576</v>
      </c>
      <c r="E3063" s="16" t="s">
        <v>819</v>
      </c>
      <c r="F3063" s="21">
        <v>44097</v>
      </c>
      <c r="G3063" s="16" t="s">
        <v>75</v>
      </c>
      <c r="H3063" s="26" t="s">
        <v>261</v>
      </c>
      <c r="I3063" s="16" t="s">
        <v>2809</v>
      </c>
      <c r="K3063" s="16" t="s">
        <v>2814</v>
      </c>
      <c r="L3063" s="16" t="s">
        <v>37</v>
      </c>
      <c r="M3063" s="26" t="s">
        <v>2815</v>
      </c>
      <c r="O3063" s="16" t="s">
        <v>39</v>
      </c>
      <c r="P3063" s="26" t="s">
        <v>40</v>
      </c>
      <c r="R3063" s="16" t="s">
        <v>41</v>
      </c>
      <c r="S3063" s="16" t="s">
        <v>42</v>
      </c>
      <c r="T3063" s="22">
        <v>2.5000000000000001E-2</v>
      </c>
      <c r="W3063" s="20" t="s">
        <v>43</v>
      </c>
      <c r="X3063" s="16" t="s">
        <v>44</v>
      </c>
      <c r="Y3063" s="26" t="s">
        <v>2816</v>
      </c>
      <c r="Z3063" s="25">
        <v>0</v>
      </c>
      <c r="AA3063" s="25">
        <v>0</v>
      </c>
      <c r="AB3063" s="25">
        <v>616665.09</v>
      </c>
      <c r="AC3063" s="25">
        <v>0</v>
      </c>
      <c r="AD3063" s="25">
        <v>0</v>
      </c>
      <c r="AE3063" s="25">
        <v>0</v>
      </c>
      <c r="AF3063" s="25">
        <v>616665.09</v>
      </c>
      <c r="AG3063" s="25">
        <v>0</v>
      </c>
      <c r="AH3063" s="25">
        <v>616665.09</v>
      </c>
      <c r="AI3063" s="16" t="s">
        <v>2817</v>
      </c>
    </row>
    <row r="3064" spans="1:35" x14ac:dyDescent="0.25">
      <c r="A3064" s="17">
        <v>124250</v>
      </c>
      <c r="B3064" s="18">
        <v>1</v>
      </c>
      <c r="C3064" s="16" t="s">
        <v>73</v>
      </c>
      <c r="D3064" s="21">
        <v>42576</v>
      </c>
      <c r="E3064" s="16" t="s">
        <v>1207</v>
      </c>
      <c r="F3064" s="21">
        <v>44097</v>
      </c>
      <c r="G3064" s="16" t="s">
        <v>56</v>
      </c>
      <c r="H3064" s="26" t="s">
        <v>238</v>
      </c>
      <c r="I3064" s="16" t="s">
        <v>15353</v>
      </c>
      <c r="K3064" s="16" t="s">
        <v>15352</v>
      </c>
      <c r="L3064" s="16" t="s">
        <v>37</v>
      </c>
      <c r="M3064" s="26" t="s">
        <v>15351</v>
      </c>
      <c r="O3064" s="16" t="s">
        <v>39</v>
      </c>
      <c r="P3064" s="26" t="s">
        <v>40</v>
      </c>
      <c r="R3064" s="16" t="s">
        <v>41</v>
      </c>
      <c r="S3064" s="16" t="s">
        <v>42</v>
      </c>
      <c r="T3064" s="22">
        <v>2.5000000000000001E-2</v>
      </c>
      <c r="W3064" s="20" t="s">
        <v>43</v>
      </c>
      <c r="X3064" s="16" t="s">
        <v>44</v>
      </c>
      <c r="Y3064" s="26" t="s">
        <v>15350</v>
      </c>
      <c r="Z3064" s="24" t="s">
        <v>32</v>
      </c>
      <c r="AA3064" s="24" t="s">
        <v>32</v>
      </c>
      <c r="AB3064" s="24" t="s">
        <v>32</v>
      </c>
      <c r="AC3064" s="24" t="s">
        <v>32</v>
      </c>
      <c r="AD3064" s="24" t="s">
        <v>32</v>
      </c>
      <c r="AE3064" s="24" t="s">
        <v>32</v>
      </c>
      <c r="AF3064" s="24" t="s">
        <v>32</v>
      </c>
      <c r="AG3064" s="24" t="s">
        <v>32</v>
      </c>
      <c r="AH3064" s="24" t="s">
        <v>32</v>
      </c>
      <c r="AI3064" s="16" t="s">
        <v>15349</v>
      </c>
    </row>
    <row r="3065" spans="1:35" x14ac:dyDescent="0.25">
      <c r="A3065" s="17">
        <v>124252</v>
      </c>
      <c r="B3065" s="18">
        <v>4</v>
      </c>
      <c r="C3065" s="16" t="s">
        <v>73</v>
      </c>
      <c r="D3065" s="21">
        <v>42576</v>
      </c>
      <c r="E3065" s="16" t="s">
        <v>819</v>
      </c>
      <c r="F3065" s="21">
        <v>44356</v>
      </c>
      <c r="G3065" s="16" t="s">
        <v>109</v>
      </c>
      <c r="H3065" s="26" t="s">
        <v>261</v>
      </c>
      <c r="I3065" s="16" t="s">
        <v>15348</v>
      </c>
      <c r="K3065" s="16" t="s">
        <v>14678</v>
      </c>
      <c r="L3065" s="16" t="s">
        <v>37</v>
      </c>
      <c r="M3065" s="26" t="s">
        <v>15347</v>
      </c>
      <c r="O3065" s="16" t="s">
        <v>53</v>
      </c>
      <c r="P3065" s="26" t="s">
        <v>40</v>
      </c>
      <c r="T3065" s="22">
        <v>0.01</v>
      </c>
      <c r="W3065" s="20" t="s">
        <v>43</v>
      </c>
      <c r="X3065" s="16" t="s">
        <v>44</v>
      </c>
      <c r="Y3065" s="26" t="s">
        <v>15346</v>
      </c>
      <c r="Z3065" s="24" t="s">
        <v>32</v>
      </c>
      <c r="AA3065" s="24" t="s">
        <v>32</v>
      </c>
      <c r="AB3065" s="24" t="s">
        <v>32</v>
      </c>
      <c r="AC3065" s="24" t="s">
        <v>32</v>
      </c>
      <c r="AD3065" s="24" t="s">
        <v>32</v>
      </c>
      <c r="AE3065" s="24" t="s">
        <v>32</v>
      </c>
      <c r="AF3065" s="24" t="s">
        <v>32</v>
      </c>
      <c r="AG3065" s="24" t="s">
        <v>32</v>
      </c>
      <c r="AH3065" s="24" t="s">
        <v>32</v>
      </c>
    </row>
    <row r="3066" spans="1:35" x14ac:dyDescent="0.25">
      <c r="A3066" s="17">
        <v>124253</v>
      </c>
      <c r="B3066" s="18">
        <v>4</v>
      </c>
      <c r="C3066" s="16" t="s">
        <v>73</v>
      </c>
      <c r="D3066" s="21">
        <v>42576</v>
      </c>
      <c r="E3066" s="16" t="s">
        <v>819</v>
      </c>
      <c r="F3066" s="21">
        <v>43475</v>
      </c>
      <c r="G3066" s="16" t="s">
        <v>75</v>
      </c>
      <c r="H3066" s="26" t="s">
        <v>261</v>
      </c>
      <c r="I3066" s="16" t="s">
        <v>15345</v>
      </c>
      <c r="K3066" s="16" t="s">
        <v>15344</v>
      </c>
      <c r="L3066" s="16" t="s">
        <v>37</v>
      </c>
      <c r="M3066" s="26" t="s">
        <v>15343</v>
      </c>
      <c r="O3066" s="16" t="s">
        <v>53</v>
      </c>
      <c r="P3066" s="26" t="s">
        <v>40</v>
      </c>
      <c r="R3066" s="16" t="s">
        <v>41</v>
      </c>
      <c r="S3066" s="16" t="s">
        <v>42</v>
      </c>
      <c r="T3066" s="22">
        <v>0.02</v>
      </c>
      <c r="W3066" s="20" t="s">
        <v>43</v>
      </c>
      <c r="X3066" s="16" t="s">
        <v>44</v>
      </c>
      <c r="Y3066" s="26" t="s">
        <v>15342</v>
      </c>
      <c r="Z3066" s="24" t="s">
        <v>32</v>
      </c>
      <c r="AA3066" s="24" t="s">
        <v>32</v>
      </c>
      <c r="AB3066" s="24" t="s">
        <v>32</v>
      </c>
      <c r="AC3066" s="24" t="s">
        <v>32</v>
      </c>
      <c r="AD3066" s="24" t="s">
        <v>32</v>
      </c>
      <c r="AE3066" s="24" t="s">
        <v>32</v>
      </c>
      <c r="AF3066" s="24" t="s">
        <v>32</v>
      </c>
      <c r="AG3066" s="24" t="s">
        <v>32</v>
      </c>
      <c r="AH3066" s="24" t="s">
        <v>32</v>
      </c>
    </row>
    <row r="3067" spans="1:35" x14ac:dyDescent="0.25">
      <c r="A3067" s="17">
        <v>124254</v>
      </c>
      <c r="B3067" s="18">
        <v>1</v>
      </c>
      <c r="C3067" s="16" t="s">
        <v>73</v>
      </c>
      <c r="D3067" s="21">
        <v>42576</v>
      </c>
      <c r="E3067" s="16" t="s">
        <v>1207</v>
      </c>
      <c r="F3067" s="21">
        <v>44207</v>
      </c>
      <c r="G3067" s="16" t="s">
        <v>56</v>
      </c>
      <c r="H3067" s="26" t="s">
        <v>238</v>
      </c>
      <c r="I3067" s="16" t="s">
        <v>15341</v>
      </c>
      <c r="K3067" s="16" t="s">
        <v>9472</v>
      </c>
      <c r="L3067" s="16" t="s">
        <v>37</v>
      </c>
      <c r="M3067" s="26" t="s">
        <v>15340</v>
      </c>
      <c r="O3067" s="16" t="s">
        <v>53</v>
      </c>
      <c r="P3067" s="26" t="s">
        <v>40</v>
      </c>
      <c r="R3067" s="16" t="s">
        <v>41</v>
      </c>
      <c r="S3067" s="16" t="s">
        <v>42</v>
      </c>
      <c r="T3067" s="22">
        <v>1.4999999999999999E-2</v>
      </c>
      <c r="W3067" s="20" t="s">
        <v>43</v>
      </c>
      <c r="X3067" s="16" t="s">
        <v>44</v>
      </c>
      <c r="Y3067" s="26" t="s">
        <v>15339</v>
      </c>
      <c r="Z3067" s="24" t="s">
        <v>32</v>
      </c>
      <c r="AA3067" s="24" t="s">
        <v>32</v>
      </c>
      <c r="AB3067" s="24" t="s">
        <v>32</v>
      </c>
      <c r="AC3067" s="24" t="s">
        <v>32</v>
      </c>
      <c r="AD3067" s="24" t="s">
        <v>32</v>
      </c>
      <c r="AE3067" s="24" t="s">
        <v>32</v>
      </c>
      <c r="AF3067" s="24" t="s">
        <v>32</v>
      </c>
      <c r="AG3067" s="24" t="s">
        <v>32</v>
      </c>
      <c r="AH3067" s="24" t="s">
        <v>32</v>
      </c>
      <c r="AI3067" s="16" t="s">
        <v>15338</v>
      </c>
    </row>
    <row r="3068" spans="1:35" ht="30" x14ac:dyDescent="0.25">
      <c r="A3068" s="17">
        <v>124255</v>
      </c>
      <c r="B3068" s="18">
        <v>3</v>
      </c>
      <c r="C3068" s="16" t="s">
        <v>73</v>
      </c>
      <c r="D3068" s="21">
        <v>42576</v>
      </c>
      <c r="E3068" s="16" t="s">
        <v>529</v>
      </c>
      <c r="F3068" s="21">
        <v>44186</v>
      </c>
      <c r="G3068" s="16" t="s">
        <v>75</v>
      </c>
      <c r="H3068" s="26" t="s">
        <v>15337</v>
      </c>
      <c r="I3068" s="16" t="s">
        <v>159</v>
      </c>
      <c r="J3068" s="20" t="s">
        <v>148</v>
      </c>
      <c r="L3068" s="16" t="s">
        <v>149</v>
      </c>
      <c r="M3068" s="26" t="s">
        <v>15336</v>
      </c>
      <c r="N3068" s="26" t="s">
        <v>15335</v>
      </c>
      <c r="O3068" s="16" t="s">
        <v>119</v>
      </c>
      <c r="P3068" s="26" t="s">
        <v>100</v>
      </c>
      <c r="T3068" s="22">
        <v>46.4</v>
      </c>
      <c r="U3068" s="21">
        <v>44477</v>
      </c>
      <c r="W3068" s="20" t="s">
        <v>43</v>
      </c>
      <c r="X3068" s="16" t="s">
        <v>454</v>
      </c>
      <c r="Z3068" s="24" t="s">
        <v>32</v>
      </c>
      <c r="AA3068" s="24" t="s">
        <v>32</v>
      </c>
      <c r="AB3068" s="24" t="s">
        <v>32</v>
      </c>
      <c r="AC3068" s="24" t="s">
        <v>32</v>
      </c>
      <c r="AD3068" s="25">
        <v>750000</v>
      </c>
      <c r="AE3068" s="25">
        <v>0</v>
      </c>
      <c r="AF3068" s="25">
        <v>0</v>
      </c>
      <c r="AG3068" s="25">
        <v>0</v>
      </c>
      <c r="AH3068" s="25">
        <v>750000</v>
      </c>
      <c r="AI3068" s="16" t="s">
        <v>15334</v>
      </c>
    </row>
    <row r="3069" spans="1:35" x14ac:dyDescent="0.25">
      <c r="A3069" s="17">
        <v>124256</v>
      </c>
      <c r="B3069" s="18">
        <v>4</v>
      </c>
      <c r="C3069" s="16" t="s">
        <v>73</v>
      </c>
      <c r="D3069" s="21">
        <v>42576</v>
      </c>
      <c r="E3069" s="16" t="s">
        <v>819</v>
      </c>
      <c r="F3069" s="21">
        <v>43475</v>
      </c>
      <c r="G3069" s="16" t="s">
        <v>75</v>
      </c>
      <c r="H3069" s="26" t="s">
        <v>261</v>
      </c>
      <c r="I3069" s="16" t="s">
        <v>15333</v>
      </c>
      <c r="K3069" s="16" t="s">
        <v>15332</v>
      </c>
      <c r="L3069" s="16" t="s">
        <v>37</v>
      </c>
      <c r="M3069" s="26" t="s">
        <v>15331</v>
      </c>
      <c r="O3069" s="16" t="s">
        <v>53</v>
      </c>
      <c r="P3069" s="26" t="s">
        <v>40</v>
      </c>
      <c r="R3069" s="16" t="s">
        <v>41</v>
      </c>
      <c r="S3069" s="16" t="s">
        <v>42</v>
      </c>
      <c r="T3069" s="22">
        <v>1.4999999999999999E-2</v>
      </c>
      <c r="W3069" s="20" t="s">
        <v>43</v>
      </c>
      <c r="X3069" s="16" t="s">
        <v>44</v>
      </c>
      <c r="Y3069" s="26" t="s">
        <v>15330</v>
      </c>
      <c r="Z3069" s="24" t="s">
        <v>32</v>
      </c>
      <c r="AA3069" s="24" t="s">
        <v>32</v>
      </c>
      <c r="AB3069" s="24" t="s">
        <v>32</v>
      </c>
      <c r="AC3069" s="24" t="s">
        <v>32</v>
      </c>
      <c r="AD3069" s="24" t="s">
        <v>32</v>
      </c>
      <c r="AE3069" s="24" t="s">
        <v>32</v>
      </c>
      <c r="AF3069" s="24" t="s">
        <v>32</v>
      </c>
      <c r="AG3069" s="24" t="s">
        <v>32</v>
      </c>
      <c r="AH3069" s="24" t="s">
        <v>32</v>
      </c>
    </row>
    <row r="3070" spans="1:35" x14ac:dyDescent="0.25">
      <c r="A3070" s="17">
        <v>124257</v>
      </c>
      <c r="B3070" s="18">
        <v>1</v>
      </c>
      <c r="C3070" s="16" t="s">
        <v>73</v>
      </c>
      <c r="D3070" s="21">
        <v>42576</v>
      </c>
      <c r="E3070" s="16" t="s">
        <v>1207</v>
      </c>
      <c r="F3070" s="21">
        <v>43500</v>
      </c>
      <c r="G3070" s="16" t="s">
        <v>75</v>
      </c>
      <c r="H3070" s="26" t="s">
        <v>238</v>
      </c>
      <c r="I3070" s="16" t="s">
        <v>15329</v>
      </c>
      <c r="K3070" s="16" t="s">
        <v>15311</v>
      </c>
      <c r="L3070" s="16" t="s">
        <v>37</v>
      </c>
      <c r="M3070" s="26" t="s">
        <v>15328</v>
      </c>
      <c r="O3070" s="16" t="s">
        <v>53</v>
      </c>
      <c r="P3070" s="26" t="s">
        <v>40</v>
      </c>
      <c r="R3070" s="16" t="s">
        <v>41</v>
      </c>
      <c r="S3070" s="16" t="s">
        <v>42</v>
      </c>
      <c r="T3070" s="22">
        <v>0.01</v>
      </c>
      <c r="W3070" s="20" t="s">
        <v>43</v>
      </c>
      <c r="X3070" s="16" t="s">
        <v>44</v>
      </c>
      <c r="Y3070" s="26" t="s">
        <v>15327</v>
      </c>
      <c r="Z3070" s="24" t="s">
        <v>32</v>
      </c>
      <c r="AA3070" s="24" t="s">
        <v>32</v>
      </c>
      <c r="AB3070" s="24" t="s">
        <v>32</v>
      </c>
      <c r="AC3070" s="24" t="s">
        <v>32</v>
      </c>
      <c r="AD3070" s="24" t="s">
        <v>32</v>
      </c>
      <c r="AE3070" s="24" t="s">
        <v>32</v>
      </c>
      <c r="AF3070" s="24" t="s">
        <v>32</v>
      </c>
      <c r="AG3070" s="24" t="s">
        <v>32</v>
      </c>
      <c r="AH3070" s="24" t="s">
        <v>32</v>
      </c>
    </row>
    <row r="3071" spans="1:35" ht="30" x14ac:dyDescent="0.25">
      <c r="A3071" s="17">
        <v>124260</v>
      </c>
      <c r="B3071" s="18">
        <v>3</v>
      </c>
      <c r="C3071" s="16" t="s">
        <v>73</v>
      </c>
      <c r="D3071" s="21">
        <v>42576</v>
      </c>
      <c r="E3071" s="16" t="s">
        <v>529</v>
      </c>
      <c r="F3071" s="21">
        <v>43943</v>
      </c>
      <c r="G3071" s="16" t="s">
        <v>529</v>
      </c>
      <c r="H3071" s="26" t="s">
        <v>2818</v>
      </c>
      <c r="I3071" s="16" t="s">
        <v>155</v>
      </c>
      <c r="J3071" s="20" t="s">
        <v>148</v>
      </c>
      <c r="L3071" s="16" t="s">
        <v>149</v>
      </c>
      <c r="M3071" s="26" t="s">
        <v>15326</v>
      </c>
      <c r="N3071" s="26" t="s">
        <v>15325</v>
      </c>
      <c r="O3071" s="16" t="s">
        <v>119</v>
      </c>
      <c r="P3071" s="26" t="s">
        <v>768</v>
      </c>
      <c r="R3071" s="16" t="s">
        <v>139</v>
      </c>
      <c r="S3071" s="16" t="s">
        <v>42</v>
      </c>
      <c r="T3071" s="22">
        <v>23.46</v>
      </c>
      <c r="U3071" s="21">
        <v>45184</v>
      </c>
      <c r="W3071" s="20" t="s">
        <v>43</v>
      </c>
      <c r="X3071" s="16" t="s">
        <v>454</v>
      </c>
      <c r="Z3071" s="24" t="s">
        <v>32</v>
      </c>
      <c r="AA3071" s="24" t="s">
        <v>32</v>
      </c>
      <c r="AB3071" s="24" t="s">
        <v>32</v>
      </c>
      <c r="AC3071" s="24" t="s">
        <v>32</v>
      </c>
      <c r="AD3071" s="24" t="s">
        <v>32</v>
      </c>
      <c r="AE3071" s="24" t="s">
        <v>32</v>
      </c>
      <c r="AF3071" s="24" t="s">
        <v>32</v>
      </c>
      <c r="AG3071" s="24" t="s">
        <v>32</v>
      </c>
      <c r="AH3071" s="24" t="s">
        <v>32</v>
      </c>
    </row>
    <row r="3072" spans="1:35" ht="45" x14ac:dyDescent="0.25">
      <c r="A3072" s="17">
        <v>124260.01</v>
      </c>
      <c r="B3072" s="18">
        <v>3</v>
      </c>
      <c r="C3072" s="16" t="s">
        <v>73</v>
      </c>
      <c r="D3072" s="21">
        <v>42864</v>
      </c>
      <c r="E3072" s="16" t="s">
        <v>1086</v>
      </c>
      <c r="F3072" s="21">
        <v>43826</v>
      </c>
      <c r="G3072" s="16" t="s">
        <v>529</v>
      </c>
      <c r="H3072" s="26" t="s">
        <v>98</v>
      </c>
      <c r="I3072" s="16" t="s">
        <v>155</v>
      </c>
      <c r="J3072" s="20" t="s">
        <v>148</v>
      </c>
      <c r="L3072" s="16" t="s">
        <v>149</v>
      </c>
      <c r="M3072" s="26" t="s">
        <v>15324</v>
      </c>
      <c r="N3072" s="26" t="s">
        <v>15323</v>
      </c>
      <c r="O3072" s="16" t="s">
        <v>119</v>
      </c>
      <c r="P3072" s="26" t="s">
        <v>1420</v>
      </c>
      <c r="T3072" s="22">
        <v>3</v>
      </c>
      <c r="U3072" s="21">
        <v>44841</v>
      </c>
      <c r="W3072" s="20" t="s">
        <v>43</v>
      </c>
      <c r="X3072" s="16" t="s">
        <v>454</v>
      </c>
      <c r="Z3072" s="24" t="s">
        <v>32</v>
      </c>
      <c r="AA3072" s="24" t="s">
        <v>32</v>
      </c>
      <c r="AB3072" s="24" t="s">
        <v>32</v>
      </c>
      <c r="AC3072" s="24" t="s">
        <v>32</v>
      </c>
      <c r="AD3072" s="25">
        <v>500000</v>
      </c>
      <c r="AE3072" s="25">
        <v>0</v>
      </c>
      <c r="AF3072" s="25">
        <v>0</v>
      </c>
      <c r="AG3072" s="25">
        <v>0</v>
      </c>
      <c r="AH3072" s="25">
        <v>500000</v>
      </c>
      <c r="AI3072" s="16" t="s">
        <v>15322</v>
      </c>
    </row>
    <row r="3073" spans="1:35" ht="60" x14ac:dyDescent="0.25">
      <c r="A3073" s="17">
        <v>124260.02</v>
      </c>
      <c r="B3073" s="18">
        <v>3</v>
      </c>
      <c r="C3073" s="16" t="s">
        <v>73</v>
      </c>
      <c r="D3073" s="21">
        <v>42914</v>
      </c>
      <c r="E3073" s="16" t="s">
        <v>81</v>
      </c>
      <c r="F3073" s="21">
        <v>43826</v>
      </c>
      <c r="G3073" s="16" t="s">
        <v>529</v>
      </c>
      <c r="H3073" s="26" t="s">
        <v>2818</v>
      </c>
      <c r="I3073" s="16" t="s">
        <v>155</v>
      </c>
      <c r="J3073" s="20" t="s">
        <v>148</v>
      </c>
      <c r="L3073" s="16" t="s">
        <v>149</v>
      </c>
      <c r="M3073" s="26" t="s">
        <v>2819</v>
      </c>
      <c r="N3073" s="26" t="s">
        <v>2820</v>
      </c>
      <c r="O3073" s="16" t="s">
        <v>119</v>
      </c>
      <c r="P3073" s="26" t="s">
        <v>100</v>
      </c>
      <c r="T3073" s="22">
        <v>94.08</v>
      </c>
      <c r="W3073" s="20" t="s">
        <v>43</v>
      </c>
      <c r="X3073" s="16" t="s">
        <v>454</v>
      </c>
      <c r="Z3073" s="25">
        <v>1100000</v>
      </c>
      <c r="AA3073" s="25">
        <v>0</v>
      </c>
      <c r="AB3073" s="25">
        <v>0</v>
      </c>
      <c r="AC3073" s="25">
        <v>0</v>
      </c>
      <c r="AD3073" s="25">
        <v>4150000</v>
      </c>
      <c r="AE3073" s="25">
        <v>0</v>
      </c>
      <c r="AF3073" s="25">
        <v>0</v>
      </c>
      <c r="AG3073" s="25">
        <v>0</v>
      </c>
      <c r="AH3073" s="25">
        <v>4150000</v>
      </c>
      <c r="AI3073" s="16" t="s">
        <v>2821</v>
      </c>
    </row>
    <row r="3074" spans="1:35" ht="30" x14ac:dyDescent="0.25">
      <c r="A3074" s="17">
        <v>124260.03</v>
      </c>
      <c r="B3074" s="18">
        <v>3</v>
      </c>
      <c r="C3074" s="16" t="s">
        <v>31</v>
      </c>
      <c r="D3074" s="21">
        <v>43124</v>
      </c>
      <c r="E3074" s="16" t="s">
        <v>109</v>
      </c>
      <c r="F3074" s="21">
        <v>43581</v>
      </c>
      <c r="G3074" s="16" t="s">
        <v>82</v>
      </c>
      <c r="H3074" s="26" t="s">
        <v>2818</v>
      </c>
      <c r="M3074" s="26" t="s">
        <v>15321</v>
      </c>
      <c r="N3074" s="26" t="s">
        <v>15320</v>
      </c>
      <c r="O3074" s="16" t="s">
        <v>119</v>
      </c>
      <c r="P3074" s="26" t="s">
        <v>100</v>
      </c>
      <c r="T3074" s="22">
        <v>94.08</v>
      </c>
      <c r="U3074" s="21">
        <v>43378</v>
      </c>
      <c r="W3074" s="20" t="s">
        <v>43</v>
      </c>
      <c r="X3074" s="16" t="s">
        <v>4947</v>
      </c>
      <c r="Z3074" s="24" t="s">
        <v>32</v>
      </c>
      <c r="AA3074" s="24" t="s">
        <v>32</v>
      </c>
      <c r="AB3074" s="24" t="s">
        <v>32</v>
      </c>
      <c r="AC3074" s="24" t="s">
        <v>32</v>
      </c>
      <c r="AD3074" s="25">
        <v>0</v>
      </c>
      <c r="AE3074" s="25">
        <v>0</v>
      </c>
      <c r="AF3074" s="25">
        <v>23557286</v>
      </c>
      <c r="AG3074" s="25">
        <v>0</v>
      </c>
      <c r="AH3074" s="25">
        <v>23557286</v>
      </c>
      <c r="AI3074" s="16" t="s">
        <v>15319</v>
      </c>
    </row>
    <row r="3075" spans="1:35" ht="30" x14ac:dyDescent="0.25">
      <c r="A3075" s="17">
        <v>124260.04</v>
      </c>
      <c r="B3075" s="18">
        <v>3</v>
      </c>
      <c r="C3075" s="16" t="s">
        <v>31</v>
      </c>
      <c r="D3075" s="21">
        <v>43124</v>
      </c>
      <c r="E3075" s="16" t="s">
        <v>109</v>
      </c>
      <c r="F3075" s="21">
        <v>44106</v>
      </c>
      <c r="G3075" s="16" t="s">
        <v>75</v>
      </c>
      <c r="H3075" s="26" t="s">
        <v>2818</v>
      </c>
      <c r="I3075" s="16" t="s">
        <v>155</v>
      </c>
      <c r="J3075" s="20" t="s">
        <v>148</v>
      </c>
      <c r="L3075" s="16" t="s">
        <v>149</v>
      </c>
      <c r="M3075" s="26" t="s">
        <v>2822</v>
      </c>
      <c r="N3075" s="26" t="s">
        <v>2823</v>
      </c>
      <c r="O3075" s="16" t="s">
        <v>119</v>
      </c>
      <c r="P3075" s="26" t="s">
        <v>100</v>
      </c>
      <c r="T3075" s="22">
        <v>94.1</v>
      </c>
      <c r="U3075" s="21">
        <v>43742</v>
      </c>
      <c r="W3075" s="20" t="s">
        <v>43</v>
      </c>
      <c r="X3075" s="16" t="s">
        <v>454</v>
      </c>
      <c r="Z3075" s="25">
        <v>1900000</v>
      </c>
      <c r="AA3075" s="25">
        <v>0</v>
      </c>
      <c r="AB3075" s="25">
        <v>0</v>
      </c>
      <c r="AC3075" s="25">
        <v>0</v>
      </c>
      <c r="AD3075" s="25">
        <v>3900000</v>
      </c>
      <c r="AE3075" s="25">
        <v>0</v>
      </c>
      <c r="AF3075" s="25">
        <v>47654092</v>
      </c>
      <c r="AG3075" s="25">
        <v>0</v>
      </c>
      <c r="AH3075" s="25">
        <v>51554092</v>
      </c>
      <c r="AI3075" s="16" t="s">
        <v>2824</v>
      </c>
    </row>
    <row r="3076" spans="1:35" ht="30" x14ac:dyDescent="0.25">
      <c r="A3076" s="17">
        <v>124260.05</v>
      </c>
      <c r="B3076" s="18">
        <v>3</v>
      </c>
      <c r="C3076" s="16" t="s">
        <v>73</v>
      </c>
      <c r="D3076" s="21">
        <v>43124</v>
      </c>
      <c r="E3076" s="16" t="s">
        <v>109</v>
      </c>
      <c r="F3076" s="21">
        <v>44272</v>
      </c>
      <c r="G3076" s="16" t="s">
        <v>1086</v>
      </c>
      <c r="H3076" s="26" t="s">
        <v>2818</v>
      </c>
      <c r="I3076" s="16" t="s">
        <v>155</v>
      </c>
      <c r="J3076" s="20" t="s">
        <v>148</v>
      </c>
      <c r="L3076" s="16" t="s">
        <v>149</v>
      </c>
      <c r="M3076" s="26" t="s">
        <v>15318</v>
      </c>
      <c r="N3076" s="26" t="s">
        <v>15317</v>
      </c>
      <c r="O3076" s="16" t="s">
        <v>119</v>
      </c>
      <c r="P3076" s="26" t="s">
        <v>100</v>
      </c>
      <c r="T3076" s="22">
        <v>94.1</v>
      </c>
      <c r="U3076" s="21">
        <v>44792</v>
      </c>
      <c r="W3076" s="20" t="s">
        <v>43</v>
      </c>
      <c r="X3076" s="16" t="s">
        <v>454</v>
      </c>
      <c r="Z3076" s="24" t="s">
        <v>32</v>
      </c>
      <c r="AA3076" s="24" t="s">
        <v>32</v>
      </c>
      <c r="AB3076" s="24" t="s">
        <v>32</v>
      </c>
      <c r="AC3076" s="24" t="s">
        <v>32</v>
      </c>
      <c r="AD3076" s="24" t="s">
        <v>32</v>
      </c>
      <c r="AE3076" s="24" t="s">
        <v>32</v>
      </c>
      <c r="AF3076" s="24" t="s">
        <v>32</v>
      </c>
      <c r="AG3076" s="24" t="s">
        <v>32</v>
      </c>
      <c r="AH3076" s="24" t="s">
        <v>32</v>
      </c>
      <c r="AI3076" s="16" t="s">
        <v>15316</v>
      </c>
    </row>
    <row r="3077" spans="1:35" ht="30" x14ac:dyDescent="0.25">
      <c r="A3077" s="17">
        <v>124260.06</v>
      </c>
      <c r="B3077" s="18">
        <v>3</v>
      </c>
      <c r="C3077" s="16" t="s">
        <v>73</v>
      </c>
      <c r="D3077" s="21">
        <v>43420</v>
      </c>
      <c r="E3077" s="16" t="s">
        <v>109</v>
      </c>
      <c r="F3077" s="21">
        <v>44349</v>
      </c>
      <c r="G3077" s="16" t="s">
        <v>1086</v>
      </c>
      <c r="H3077" s="26" t="s">
        <v>2818</v>
      </c>
      <c r="I3077" s="16" t="s">
        <v>155</v>
      </c>
      <c r="J3077" s="20" t="s">
        <v>148</v>
      </c>
      <c r="L3077" s="16" t="s">
        <v>149</v>
      </c>
      <c r="M3077" s="26" t="s">
        <v>15315</v>
      </c>
      <c r="N3077" s="26" t="s">
        <v>15314</v>
      </c>
      <c r="O3077" s="16" t="s">
        <v>119</v>
      </c>
      <c r="P3077" s="26" t="s">
        <v>100</v>
      </c>
      <c r="T3077" s="22">
        <v>6</v>
      </c>
      <c r="U3077" s="21">
        <v>44477</v>
      </c>
      <c r="W3077" s="20" t="s">
        <v>43</v>
      </c>
      <c r="X3077" s="16" t="s">
        <v>454</v>
      </c>
      <c r="Z3077" s="24" t="s">
        <v>32</v>
      </c>
      <c r="AA3077" s="24" t="s">
        <v>32</v>
      </c>
      <c r="AB3077" s="24" t="s">
        <v>32</v>
      </c>
      <c r="AC3077" s="24" t="s">
        <v>32</v>
      </c>
      <c r="AD3077" s="24" t="s">
        <v>32</v>
      </c>
      <c r="AE3077" s="24" t="s">
        <v>32</v>
      </c>
      <c r="AF3077" s="24" t="s">
        <v>32</v>
      </c>
      <c r="AG3077" s="24" t="s">
        <v>32</v>
      </c>
      <c r="AH3077" s="24" t="s">
        <v>32</v>
      </c>
      <c r="AI3077" s="16" t="s">
        <v>15313</v>
      </c>
    </row>
    <row r="3078" spans="1:35" ht="30" x14ac:dyDescent="0.25">
      <c r="A3078" s="17">
        <v>124260.07</v>
      </c>
      <c r="B3078" s="18">
        <v>6</v>
      </c>
      <c r="C3078" s="16" t="s">
        <v>73</v>
      </c>
      <c r="D3078" s="21">
        <v>44035</v>
      </c>
      <c r="E3078" s="16" t="s">
        <v>109</v>
      </c>
      <c r="F3078" s="21">
        <v>44236</v>
      </c>
      <c r="G3078" s="16" t="s">
        <v>82</v>
      </c>
      <c r="H3078" s="26" t="s">
        <v>76</v>
      </c>
      <c r="M3078" s="26" t="s">
        <v>2825</v>
      </c>
      <c r="N3078" s="26" t="s">
        <v>2826</v>
      </c>
      <c r="O3078" s="16" t="s">
        <v>78</v>
      </c>
      <c r="P3078" s="26" t="s">
        <v>100</v>
      </c>
      <c r="T3078" s="23" t="s">
        <v>32</v>
      </c>
      <c r="W3078" s="20" t="s">
        <v>43</v>
      </c>
      <c r="Z3078" s="25">
        <v>5235306</v>
      </c>
      <c r="AA3078" s="25">
        <v>0</v>
      </c>
      <c r="AB3078" s="25">
        <v>0</v>
      </c>
      <c r="AC3078" s="25">
        <v>0</v>
      </c>
      <c r="AD3078" s="25">
        <v>5235306</v>
      </c>
      <c r="AE3078" s="25">
        <v>0</v>
      </c>
      <c r="AF3078" s="25">
        <v>0</v>
      </c>
      <c r="AG3078" s="25">
        <v>0</v>
      </c>
      <c r="AH3078" s="25">
        <v>5235306</v>
      </c>
    </row>
    <row r="3079" spans="1:35" x14ac:dyDescent="0.25">
      <c r="A3079" s="17">
        <v>124262</v>
      </c>
      <c r="B3079" s="18">
        <v>4</v>
      </c>
      <c r="C3079" s="16" t="s">
        <v>73</v>
      </c>
      <c r="D3079" s="21">
        <v>42576</v>
      </c>
      <c r="E3079" s="16" t="s">
        <v>819</v>
      </c>
      <c r="F3079" s="21">
        <v>43475</v>
      </c>
      <c r="G3079" s="16" t="s">
        <v>75</v>
      </c>
      <c r="H3079" s="26" t="s">
        <v>261</v>
      </c>
      <c r="I3079" s="16" t="s">
        <v>15312</v>
      </c>
      <c r="K3079" s="16" t="s">
        <v>15311</v>
      </c>
      <c r="L3079" s="16" t="s">
        <v>37</v>
      </c>
      <c r="M3079" s="26" t="s">
        <v>15310</v>
      </c>
      <c r="O3079" s="16" t="s">
        <v>53</v>
      </c>
      <c r="P3079" s="26" t="s">
        <v>40</v>
      </c>
      <c r="R3079" s="16" t="s">
        <v>41</v>
      </c>
      <c r="S3079" s="16" t="s">
        <v>42</v>
      </c>
      <c r="T3079" s="22">
        <v>0.01</v>
      </c>
      <c r="W3079" s="20" t="s">
        <v>43</v>
      </c>
      <c r="X3079" s="16" t="s">
        <v>44</v>
      </c>
      <c r="Y3079" s="26" t="s">
        <v>15309</v>
      </c>
      <c r="Z3079" s="24" t="s">
        <v>32</v>
      </c>
      <c r="AA3079" s="24" t="s">
        <v>32</v>
      </c>
      <c r="AB3079" s="24" t="s">
        <v>32</v>
      </c>
      <c r="AC3079" s="24" t="s">
        <v>32</v>
      </c>
      <c r="AD3079" s="24" t="s">
        <v>32</v>
      </c>
      <c r="AE3079" s="24" t="s">
        <v>32</v>
      </c>
      <c r="AF3079" s="24" t="s">
        <v>32</v>
      </c>
      <c r="AG3079" s="24" t="s">
        <v>32</v>
      </c>
      <c r="AH3079" s="24" t="s">
        <v>32</v>
      </c>
    </row>
    <row r="3080" spans="1:35" ht="30" x14ac:dyDescent="0.25">
      <c r="A3080" s="17">
        <v>124263</v>
      </c>
      <c r="B3080" s="18">
        <v>3</v>
      </c>
      <c r="C3080" s="16" t="s">
        <v>73</v>
      </c>
      <c r="D3080" s="21">
        <v>42576</v>
      </c>
      <c r="E3080" s="16" t="s">
        <v>529</v>
      </c>
      <c r="F3080" s="21">
        <v>43941</v>
      </c>
      <c r="G3080" s="16" t="s">
        <v>529</v>
      </c>
      <c r="H3080" s="26" t="s">
        <v>15308</v>
      </c>
      <c r="I3080" s="16" t="s">
        <v>683</v>
      </c>
      <c r="J3080" s="20" t="s">
        <v>148</v>
      </c>
      <c r="L3080" s="16" t="s">
        <v>149</v>
      </c>
      <c r="M3080" s="26" t="s">
        <v>15307</v>
      </c>
      <c r="N3080" s="26" t="s">
        <v>15306</v>
      </c>
      <c r="O3080" s="16" t="s">
        <v>119</v>
      </c>
      <c r="P3080" s="26" t="s">
        <v>582</v>
      </c>
      <c r="T3080" s="22">
        <v>25.77</v>
      </c>
      <c r="W3080" s="20" t="s">
        <v>43</v>
      </c>
      <c r="X3080" s="16" t="s">
        <v>454</v>
      </c>
      <c r="Z3080" s="24" t="s">
        <v>32</v>
      </c>
      <c r="AA3080" s="24" t="s">
        <v>32</v>
      </c>
      <c r="AB3080" s="24" t="s">
        <v>32</v>
      </c>
      <c r="AC3080" s="24" t="s">
        <v>32</v>
      </c>
      <c r="AD3080" s="25">
        <v>1394600</v>
      </c>
      <c r="AE3080" s="25">
        <v>0</v>
      </c>
      <c r="AF3080" s="25">
        <v>0</v>
      </c>
      <c r="AG3080" s="25">
        <v>0</v>
      </c>
      <c r="AH3080" s="25">
        <v>1394600</v>
      </c>
    </row>
    <row r="3081" spans="1:35" x14ac:dyDescent="0.25">
      <c r="A3081" s="17">
        <v>124263.01</v>
      </c>
      <c r="B3081" s="18">
        <v>3</v>
      </c>
      <c r="C3081" s="16" t="s">
        <v>73</v>
      </c>
      <c r="D3081" s="21">
        <v>43437</v>
      </c>
      <c r="E3081" s="16" t="s">
        <v>109</v>
      </c>
      <c r="F3081" s="21">
        <v>43945</v>
      </c>
      <c r="G3081" s="16" t="s">
        <v>3008</v>
      </c>
      <c r="H3081" s="26" t="s">
        <v>9231</v>
      </c>
      <c r="I3081" s="16" t="s">
        <v>683</v>
      </c>
      <c r="J3081" s="20" t="s">
        <v>148</v>
      </c>
      <c r="L3081" s="16" t="s">
        <v>149</v>
      </c>
      <c r="M3081" s="26" t="s">
        <v>15305</v>
      </c>
      <c r="N3081" s="26" t="s">
        <v>15299</v>
      </c>
      <c r="O3081" s="16" t="s">
        <v>119</v>
      </c>
      <c r="P3081" s="26" t="s">
        <v>168</v>
      </c>
      <c r="R3081" s="16" t="s">
        <v>139</v>
      </c>
      <c r="S3081" s="16" t="s">
        <v>42</v>
      </c>
      <c r="T3081" s="22">
        <v>3.14</v>
      </c>
      <c r="U3081" s="21">
        <v>45491</v>
      </c>
      <c r="W3081" s="20" t="s">
        <v>43</v>
      </c>
      <c r="X3081" s="16" t="s">
        <v>454</v>
      </c>
      <c r="Z3081" s="24" t="s">
        <v>32</v>
      </c>
      <c r="AA3081" s="24" t="s">
        <v>32</v>
      </c>
      <c r="AB3081" s="24" t="s">
        <v>32</v>
      </c>
      <c r="AC3081" s="24" t="s">
        <v>32</v>
      </c>
      <c r="AD3081" s="25">
        <v>1000000</v>
      </c>
      <c r="AE3081" s="25">
        <v>0</v>
      </c>
      <c r="AF3081" s="25">
        <v>0</v>
      </c>
      <c r="AG3081" s="25">
        <v>0</v>
      </c>
      <c r="AH3081" s="25">
        <v>1000000</v>
      </c>
      <c r="AI3081" s="16" t="s">
        <v>15304</v>
      </c>
    </row>
    <row r="3082" spans="1:35" x14ac:dyDescent="0.25">
      <c r="A3082" s="17">
        <v>124263.02</v>
      </c>
      <c r="B3082" s="18">
        <v>3</v>
      </c>
      <c r="C3082" s="16" t="s">
        <v>73</v>
      </c>
      <c r="D3082" s="21">
        <v>42031</v>
      </c>
      <c r="E3082" s="16" t="s">
        <v>728</v>
      </c>
      <c r="F3082" s="21">
        <v>43951</v>
      </c>
      <c r="G3082" s="16" t="s">
        <v>832</v>
      </c>
      <c r="H3082" s="26" t="s">
        <v>15303</v>
      </c>
      <c r="I3082" s="16" t="s">
        <v>683</v>
      </c>
      <c r="J3082" s="20" t="s">
        <v>148</v>
      </c>
      <c r="L3082" s="16" t="s">
        <v>149</v>
      </c>
      <c r="M3082" s="26" t="s">
        <v>15302</v>
      </c>
      <c r="N3082" s="26" t="s">
        <v>15299</v>
      </c>
      <c r="O3082" s="16" t="s">
        <v>119</v>
      </c>
      <c r="P3082" s="26" t="s">
        <v>168</v>
      </c>
      <c r="R3082" s="16" t="s">
        <v>139</v>
      </c>
      <c r="S3082" s="16" t="s">
        <v>42</v>
      </c>
      <c r="T3082" s="22">
        <v>5.88</v>
      </c>
      <c r="U3082" s="21">
        <v>45205</v>
      </c>
      <c r="W3082" s="20" t="s">
        <v>43</v>
      </c>
      <c r="X3082" s="16" t="s">
        <v>454</v>
      </c>
      <c r="Z3082" s="24" t="s">
        <v>32</v>
      </c>
      <c r="AA3082" s="24" t="s">
        <v>32</v>
      </c>
      <c r="AB3082" s="24" t="s">
        <v>32</v>
      </c>
      <c r="AC3082" s="24" t="s">
        <v>32</v>
      </c>
      <c r="AD3082" s="25">
        <v>1000000</v>
      </c>
      <c r="AE3082" s="25">
        <v>0</v>
      </c>
      <c r="AF3082" s="25">
        <v>0</v>
      </c>
      <c r="AG3082" s="25">
        <v>0</v>
      </c>
      <c r="AH3082" s="25">
        <v>1000000</v>
      </c>
      <c r="AI3082" s="16" t="s">
        <v>15301</v>
      </c>
    </row>
    <row r="3083" spans="1:35" x14ac:dyDescent="0.25">
      <c r="A3083" s="17">
        <v>124263.03</v>
      </c>
      <c r="B3083" s="18">
        <v>3</v>
      </c>
      <c r="C3083" s="16" t="s">
        <v>73</v>
      </c>
      <c r="D3083" s="21">
        <v>42031</v>
      </c>
      <c r="E3083" s="16" t="s">
        <v>728</v>
      </c>
      <c r="F3083" s="21">
        <v>43959</v>
      </c>
      <c r="G3083" s="16" t="s">
        <v>832</v>
      </c>
      <c r="H3083" s="26" t="s">
        <v>389</v>
      </c>
      <c r="I3083" s="16" t="s">
        <v>683</v>
      </c>
      <c r="J3083" s="20" t="s">
        <v>148</v>
      </c>
      <c r="L3083" s="16" t="s">
        <v>149</v>
      </c>
      <c r="M3083" s="26" t="s">
        <v>15300</v>
      </c>
      <c r="N3083" s="26" t="s">
        <v>15299</v>
      </c>
      <c r="O3083" s="16" t="s">
        <v>119</v>
      </c>
      <c r="P3083" s="26" t="s">
        <v>168</v>
      </c>
      <c r="R3083" s="16" t="s">
        <v>139</v>
      </c>
      <c r="S3083" s="16" t="s">
        <v>42</v>
      </c>
      <c r="T3083" s="22">
        <v>6.11</v>
      </c>
      <c r="U3083" s="21">
        <v>45268</v>
      </c>
      <c r="W3083" s="20" t="s">
        <v>43</v>
      </c>
      <c r="X3083" s="16" t="s">
        <v>454</v>
      </c>
      <c r="Z3083" s="24" t="s">
        <v>32</v>
      </c>
      <c r="AA3083" s="24" t="s">
        <v>32</v>
      </c>
      <c r="AB3083" s="24" t="s">
        <v>32</v>
      </c>
      <c r="AC3083" s="24" t="s">
        <v>32</v>
      </c>
      <c r="AD3083" s="25">
        <v>500000</v>
      </c>
      <c r="AE3083" s="25">
        <v>0</v>
      </c>
      <c r="AF3083" s="25">
        <v>0</v>
      </c>
      <c r="AG3083" s="25">
        <v>0</v>
      </c>
      <c r="AH3083" s="25">
        <v>500000</v>
      </c>
    </row>
    <row r="3084" spans="1:35" x14ac:dyDescent="0.25">
      <c r="A3084" s="17">
        <v>124263.03999999999</v>
      </c>
      <c r="B3084" s="18">
        <v>3</v>
      </c>
      <c r="C3084" s="16" t="s">
        <v>73</v>
      </c>
      <c r="D3084" s="21">
        <v>42031</v>
      </c>
      <c r="E3084" s="16" t="s">
        <v>728</v>
      </c>
      <c r="F3084" s="21">
        <v>44356</v>
      </c>
      <c r="G3084" s="16" t="s">
        <v>108</v>
      </c>
      <c r="H3084" s="26" t="s">
        <v>389</v>
      </c>
      <c r="I3084" s="16" t="s">
        <v>683</v>
      </c>
      <c r="J3084" s="20" t="s">
        <v>148</v>
      </c>
      <c r="L3084" s="16" t="s">
        <v>149</v>
      </c>
      <c r="M3084" s="26" t="s">
        <v>2827</v>
      </c>
      <c r="N3084" s="26" t="s">
        <v>2828</v>
      </c>
      <c r="O3084" s="16" t="s">
        <v>119</v>
      </c>
      <c r="P3084" s="26" t="s">
        <v>168</v>
      </c>
      <c r="R3084" s="16" t="s">
        <v>139</v>
      </c>
      <c r="S3084" s="16" t="s">
        <v>42</v>
      </c>
      <c r="T3084" s="22">
        <v>9.6300000000000008</v>
      </c>
      <c r="U3084" s="21">
        <v>44428</v>
      </c>
      <c r="W3084" s="20" t="s">
        <v>43</v>
      </c>
      <c r="X3084" s="16" t="s">
        <v>454</v>
      </c>
      <c r="Z3084" s="25">
        <v>300000</v>
      </c>
      <c r="AA3084" s="25">
        <v>0</v>
      </c>
      <c r="AB3084" s="25">
        <v>0</v>
      </c>
      <c r="AC3084" s="25">
        <v>0</v>
      </c>
      <c r="AD3084" s="25">
        <v>6150000</v>
      </c>
      <c r="AE3084" s="25">
        <v>0</v>
      </c>
      <c r="AF3084" s="25">
        <v>0</v>
      </c>
      <c r="AG3084" s="25">
        <v>0</v>
      </c>
      <c r="AH3084" s="25">
        <v>6150000</v>
      </c>
      <c r="AI3084" s="16" t="s">
        <v>2829</v>
      </c>
    </row>
    <row r="3085" spans="1:35" x14ac:dyDescent="0.25">
      <c r="A3085" s="17">
        <v>124264</v>
      </c>
      <c r="B3085" s="18">
        <v>1</v>
      </c>
      <c r="C3085" s="16" t="s">
        <v>73</v>
      </c>
      <c r="D3085" s="21">
        <v>42576</v>
      </c>
      <c r="E3085" s="16" t="s">
        <v>1207</v>
      </c>
      <c r="F3085" s="21">
        <v>44097</v>
      </c>
      <c r="G3085" s="16" t="s">
        <v>56</v>
      </c>
      <c r="H3085" s="26" t="s">
        <v>238</v>
      </c>
      <c r="I3085" s="16" t="s">
        <v>15298</v>
      </c>
      <c r="K3085" s="16" t="s">
        <v>15297</v>
      </c>
      <c r="L3085" s="16" t="s">
        <v>37</v>
      </c>
      <c r="M3085" s="26" t="s">
        <v>15296</v>
      </c>
      <c r="O3085" s="16" t="s">
        <v>39</v>
      </c>
      <c r="P3085" s="26" t="s">
        <v>40</v>
      </c>
      <c r="R3085" s="16" t="s">
        <v>41</v>
      </c>
      <c r="S3085" s="16" t="s">
        <v>42</v>
      </c>
      <c r="T3085" s="22">
        <v>0.01</v>
      </c>
      <c r="W3085" s="20" t="s">
        <v>43</v>
      </c>
      <c r="X3085" s="16" t="s">
        <v>44</v>
      </c>
      <c r="Y3085" s="26" t="s">
        <v>15295</v>
      </c>
      <c r="Z3085" s="24" t="s">
        <v>32</v>
      </c>
      <c r="AA3085" s="24" t="s">
        <v>32</v>
      </c>
      <c r="AB3085" s="24" t="s">
        <v>32</v>
      </c>
      <c r="AC3085" s="24" t="s">
        <v>32</v>
      </c>
      <c r="AD3085" s="24" t="s">
        <v>32</v>
      </c>
      <c r="AE3085" s="24" t="s">
        <v>32</v>
      </c>
      <c r="AF3085" s="24" t="s">
        <v>32</v>
      </c>
      <c r="AG3085" s="24" t="s">
        <v>32</v>
      </c>
      <c r="AH3085" s="24" t="s">
        <v>32</v>
      </c>
      <c r="AI3085" s="16" t="s">
        <v>15294</v>
      </c>
    </row>
    <row r="3086" spans="1:35" x14ac:dyDescent="0.25">
      <c r="A3086" s="17">
        <v>124265</v>
      </c>
      <c r="B3086" s="18">
        <v>4</v>
      </c>
      <c r="C3086" s="16" t="s">
        <v>47</v>
      </c>
      <c r="D3086" s="21">
        <v>42576</v>
      </c>
      <c r="E3086" s="16" t="s">
        <v>819</v>
      </c>
      <c r="F3086" s="21">
        <v>44284</v>
      </c>
      <c r="G3086" s="16" t="s">
        <v>33</v>
      </c>
      <c r="H3086" s="26" t="s">
        <v>261</v>
      </c>
      <c r="I3086" s="16" t="s">
        <v>2830</v>
      </c>
      <c r="K3086" s="16" t="s">
        <v>2831</v>
      </c>
      <c r="L3086" s="16" t="s">
        <v>37</v>
      </c>
      <c r="M3086" s="26" t="s">
        <v>2832</v>
      </c>
      <c r="O3086" s="16" t="s">
        <v>39</v>
      </c>
      <c r="P3086" s="26" t="s">
        <v>40</v>
      </c>
      <c r="R3086" s="16" t="s">
        <v>41</v>
      </c>
      <c r="S3086" s="16" t="s">
        <v>42</v>
      </c>
      <c r="T3086" s="22">
        <v>0.03</v>
      </c>
      <c r="W3086" s="20" t="s">
        <v>43</v>
      </c>
      <c r="X3086" s="16" t="s">
        <v>44</v>
      </c>
      <c r="Y3086" s="26" t="s">
        <v>2833</v>
      </c>
      <c r="Z3086" s="25">
        <v>14183.63</v>
      </c>
      <c r="AA3086" s="25">
        <v>0</v>
      </c>
      <c r="AB3086" s="25">
        <v>0</v>
      </c>
      <c r="AC3086" s="25">
        <v>0</v>
      </c>
      <c r="AD3086" s="25">
        <v>34183.629999999997</v>
      </c>
      <c r="AE3086" s="25">
        <v>0</v>
      </c>
      <c r="AF3086" s="25">
        <v>798357.47</v>
      </c>
      <c r="AG3086" s="25">
        <v>0</v>
      </c>
      <c r="AH3086" s="25">
        <v>832541.1</v>
      </c>
      <c r="AI3086" s="16" t="s">
        <v>2834</v>
      </c>
    </row>
    <row r="3087" spans="1:35" x14ac:dyDescent="0.25">
      <c r="A3087" s="17">
        <v>124266</v>
      </c>
      <c r="B3087" s="18">
        <v>1</v>
      </c>
      <c r="C3087" s="16" t="s">
        <v>47</v>
      </c>
      <c r="D3087" s="21">
        <v>42576</v>
      </c>
      <c r="E3087" s="16" t="s">
        <v>1207</v>
      </c>
      <c r="F3087" s="21">
        <v>44188</v>
      </c>
      <c r="G3087" s="16" t="s">
        <v>33</v>
      </c>
      <c r="H3087" s="26" t="s">
        <v>238</v>
      </c>
      <c r="I3087" s="16" t="s">
        <v>2835</v>
      </c>
      <c r="K3087" s="16" t="s">
        <v>2836</v>
      </c>
      <c r="L3087" s="16" t="s">
        <v>37</v>
      </c>
      <c r="M3087" s="26" t="s">
        <v>2837</v>
      </c>
      <c r="O3087" s="16" t="s">
        <v>39</v>
      </c>
      <c r="P3087" s="26" t="s">
        <v>40</v>
      </c>
      <c r="T3087" s="22">
        <v>0.01</v>
      </c>
      <c r="W3087" s="20" t="s">
        <v>43</v>
      </c>
      <c r="X3087" s="16" t="s">
        <v>44</v>
      </c>
      <c r="Y3087" s="26" t="s">
        <v>2838</v>
      </c>
      <c r="Z3087" s="25">
        <v>0</v>
      </c>
      <c r="AA3087" s="25">
        <v>0</v>
      </c>
      <c r="AB3087" s="25">
        <v>11715.45</v>
      </c>
      <c r="AC3087" s="25">
        <v>0</v>
      </c>
      <c r="AD3087" s="25">
        <v>0</v>
      </c>
      <c r="AE3087" s="25">
        <v>0</v>
      </c>
      <c r="AF3087" s="25">
        <v>501534.49</v>
      </c>
      <c r="AG3087" s="25">
        <v>0</v>
      </c>
      <c r="AH3087" s="25">
        <v>501534.49</v>
      </c>
      <c r="AI3087" s="16" t="s">
        <v>2839</v>
      </c>
    </row>
    <row r="3088" spans="1:35" x14ac:dyDescent="0.25">
      <c r="A3088" s="17">
        <v>124268</v>
      </c>
      <c r="B3088" s="18">
        <v>4</v>
      </c>
      <c r="C3088" s="16" t="s">
        <v>73</v>
      </c>
      <c r="D3088" s="21">
        <v>42576</v>
      </c>
      <c r="E3088" s="16" t="s">
        <v>819</v>
      </c>
      <c r="F3088" s="21">
        <v>43475</v>
      </c>
      <c r="G3088" s="16" t="s">
        <v>75</v>
      </c>
      <c r="H3088" s="26" t="s">
        <v>261</v>
      </c>
      <c r="I3088" s="16" t="s">
        <v>15293</v>
      </c>
      <c r="K3088" s="16" t="s">
        <v>15292</v>
      </c>
      <c r="L3088" s="16" t="s">
        <v>37</v>
      </c>
      <c r="M3088" s="26" t="s">
        <v>15291</v>
      </c>
      <c r="O3088" s="16" t="s">
        <v>53</v>
      </c>
      <c r="P3088" s="26" t="s">
        <v>40</v>
      </c>
      <c r="R3088" s="16" t="s">
        <v>41</v>
      </c>
      <c r="S3088" s="16" t="s">
        <v>42</v>
      </c>
      <c r="T3088" s="22">
        <v>1.4999999999999999E-2</v>
      </c>
      <c r="W3088" s="20" t="s">
        <v>43</v>
      </c>
      <c r="X3088" s="16" t="s">
        <v>44</v>
      </c>
      <c r="Y3088" s="26" t="s">
        <v>15290</v>
      </c>
      <c r="Z3088" s="24" t="s">
        <v>32</v>
      </c>
      <c r="AA3088" s="24" t="s">
        <v>32</v>
      </c>
      <c r="AB3088" s="24" t="s">
        <v>32</v>
      </c>
      <c r="AC3088" s="24" t="s">
        <v>32</v>
      </c>
      <c r="AD3088" s="24" t="s">
        <v>32</v>
      </c>
      <c r="AE3088" s="24" t="s">
        <v>32</v>
      </c>
      <c r="AF3088" s="24" t="s">
        <v>32</v>
      </c>
      <c r="AG3088" s="24" t="s">
        <v>32</v>
      </c>
      <c r="AH3088" s="24" t="s">
        <v>32</v>
      </c>
    </row>
    <row r="3089" spans="1:35" x14ac:dyDescent="0.25">
      <c r="A3089" s="17">
        <v>124271</v>
      </c>
      <c r="B3089" s="18">
        <v>4</v>
      </c>
      <c r="C3089" s="16" t="s">
        <v>73</v>
      </c>
      <c r="D3089" s="21">
        <v>42576</v>
      </c>
      <c r="E3089" s="16" t="s">
        <v>819</v>
      </c>
      <c r="F3089" s="21">
        <v>43475</v>
      </c>
      <c r="G3089" s="16" t="s">
        <v>75</v>
      </c>
      <c r="H3089" s="26" t="s">
        <v>261</v>
      </c>
      <c r="I3089" s="16" t="s">
        <v>15289</v>
      </c>
      <c r="K3089" s="16" t="s">
        <v>15288</v>
      </c>
      <c r="L3089" s="16" t="s">
        <v>37</v>
      </c>
      <c r="M3089" s="26" t="s">
        <v>15287</v>
      </c>
      <c r="O3089" s="16" t="s">
        <v>53</v>
      </c>
      <c r="P3089" s="26" t="s">
        <v>40</v>
      </c>
      <c r="R3089" s="16" t="s">
        <v>41</v>
      </c>
      <c r="S3089" s="16" t="s">
        <v>42</v>
      </c>
      <c r="T3089" s="22">
        <v>0.01</v>
      </c>
      <c r="W3089" s="20" t="s">
        <v>43</v>
      </c>
      <c r="X3089" s="16" t="s">
        <v>44</v>
      </c>
      <c r="Y3089" s="26" t="s">
        <v>15286</v>
      </c>
      <c r="Z3089" s="24" t="s">
        <v>32</v>
      </c>
      <c r="AA3089" s="24" t="s">
        <v>32</v>
      </c>
      <c r="AB3089" s="24" t="s">
        <v>32</v>
      </c>
      <c r="AC3089" s="24" t="s">
        <v>32</v>
      </c>
      <c r="AD3089" s="24" t="s">
        <v>32</v>
      </c>
      <c r="AE3089" s="24" t="s">
        <v>32</v>
      </c>
      <c r="AF3089" s="24" t="s">
        <v>32</v>
      </c>
      <c r="AG3089" s="24" t="s">
        <v>32</v>
      </c>
      <c r="AH3089" s="24" t="s">
        <v>32</v>
      </c>
    </row>
    <row r="3090" spans="1:35" x14ac:dyDescent="0.25">
      <c r="A3090" s="17">
        <v>124272</v>
      </c>
      <c r="B3090" s="18">
        <v>1</v>
      </c>
      <c r="C3090" s="16" t="s">
        <v>73</v>
      </c>
      <c r="D3090" s="21">
        <v>42576</v>
      </c>
      <c r="E3090" s="16" t="s">
        <v>1207</v>
      </c>
      <c r="F3090" s="21">
        <v>44207</v>
      </c>
      <c r="G3090" s="16" t="s">
        <v>56</v>
      </c>
      <c r="H3090" s="26" t="s">
        <v>238</v>
      </c>
      <c r="I3090" s="16" t="s">
        <v>15285</v>
      </c>
      <c r="K3090" s="16" t="s">
        <v>15284</v>
      </c>
      <c r="L3090" s="16" t="s">
        <v>37</v>
      </c>
      <c r="M3090" s="26" t="s">
        <v>15283</v>
      </c>
      <c r="O3090" s="16" t="s">
        <v>53</v>
      </c>
      <c r="P3090" s="26" t="s">
        <v>40</v>
      </c>
      <c r="R3090" s="16" t="s">
        <v>41</v>
      </c>
      <c r="S3090" s="16" t="s">
        <v>42</v>
      </c>
      <c r="T3090" s="22">
        <v>0.01</v>
      </c>
      <c r="W3090" s="20" t="s">
        <v>43</v>
      </c>
      <c r="X3090" s="16" t="s">
        <v>44</v>
      </c>
      <c r="Y3090" s="26" t="s">
        <v>15282</v>
      </c>
      <c r="Z3090" s="24" t="s">
        <v>32</v>
      </c>
      <c r="AA3090" s="24" t="s">
        <v>32</v>
      </c>
      <c r="AB3090" s="24" t="s">
        <v>32</v>
      </c>
      <c r="AC3090" s="24" t="s">
        <v>32</v>
      </c>
      <c r="AD3090" s="24" t="s">
        <v>32</v>
      </c>
      <c r="AE3090" s="24" t="s">
        <v>32</v>
      </c>
      <c r="AF3090" s="24" t="s">
        <v>32</v>
      </c>
      <c r="AG3090" s="24" t="s">
        <v>32</v>
      </c>
      <c r="AH3090" s="24" t="s">
        <v>32</v>
      </c>
      <c r="AI3090" s="16" t="s">
        <v>15281</v>
      </c>
    </row>
    <row r="3091" spans="1:35" x14ac:dyDescent="0.25">
      <c r="A3091" s="17">
        <v>124274</v>
      </c>
      <c r="B3091" s="18">
        <v>3</v>
      </c>
      <c r="C3091" s="16" t="s">
        <v>73</v>
      </c>
      <c r="D3091" s="21">
        <v>42576</v>
      </c>
      <c r="E3091" s="16" t="s">
        <v>529</v>
      </c>
      <c r="F3091" s="21">
        <v>43489</v>
      </c>
      <c r="G3091" s="16" t="s">
        <v>75</v>
      </c>
      <c r="H3091" s="26" t="s">
        <v>255</v>
      </c>
      <c r="K3091" s="16" t="s">
        <v>12169</v>
      </c>
      <c r="L3091" s="16" t="s">
        <v>37</v>
      </c>
      <c r="M3091" s="26" t="s">
        <v>15280</v>
      </c>
      <c r="O3091" s="16" t="s">
        <v>53</v>
      </c>
      <c r="P3091" s="26" t="s">
        <v>40</v>
      </c>
      <c r="R3091" s="16" t="s">
        <v>41</v>
      </c>
      <c r="S3091" s="16" t="s">
        <v>42</v>
      </c>
      <c r="T3091" s="22">
        <v>0.01</v>
      </c>
      <c r="W3091" s="20" t="s">
        <v>43</v>
      </c>
      <c r="X3091" s="16" t="s">
        <v>44</v>
      </c>
      <c r="Y3091" s="26" t="s">
        <v>15279</v>
      </c>
      <c r="Z3091" s="24" t="s">
        <v>32</v>
      </c>
      <c r="AA3091" s="24" t="s">
        <v>32</v>
      </c>
      <c r="AB3091" s="24" t="s">
        <v>32</v>
      </c>
      <c r="AC3091" s="24" t="s">
        <v>32</v>
      </c>
      <c r="AD3091" s="24" t="s">
        <v>32</v>
      </c>
      <c r="AE3091" s="24" t="s">
        <v>32</v>
      </c>
      <c r="AF3091" s="24" t="s">
        <v>32</v>
      </c>
      <c r="AG3091" s="24" t="s">
        <v>32</v>
      </c>
      <c r="AH3091" s="24" t="s">
        <v>32</v>
      </c>
    </row>
    <row r="3092" spans="1:35" x14ac:dyDescent="0.25">
      <c r="A3092" s="17">
        <v>124275</v>
      </c>
      <c r="B3092" s="18">
        <v>1</v>
      </c>
      <c r="C3092" s="16" t="s">
        <v>73</v>
      </c>
      <c r="D3092" s="21">
        <v>42576</v>
      </c>
      <c r="E3092" s="16" t="s">
        <v>1207</v>
      </c>
      <c r="F3092" s="21">
        <v>43500</v>
      </c>
      <c r="G3092" s="16" t="s">
        <v>75</v>
      </c>
      <c r="H3092" s="26" t="s">
        <v>238</v>
      </c>
      <c r="I3092" s="16" t="s">
        <v>5873</v>
      </c>
      <c r="K3092" s="16" t="s">
        <v>3121</v>
      </c>
      <c r="L3092" s="16" t="s">
        <v>37</v>
      </c>
      <c r="M3092" s="26" t="s">
        <v>15278</v>
      </c>
      <c r="O3092" s="16" t="s">
        <v>53</v>
      </c>
      <c r="P3092" s="26" t="s">
        <v>40</v>
      </c>
      <c r="R3092" s="16" t="s">
        <v>41</v>
      </c>
      <c r="S3092" s="16" t="s">
        <v>42</v>
      </c>
      <c r="T3092" s="22">
        <v>0.01</v>
      </c>
      <c r="W3092" s="20" t="s">
        <v>43</v>
      </c>
      <c r="X3092" s="16" t="s">
        <v>44</v>
      </c>
      <c r="Y3092" s="26" t="s">
        <v>15277</v>
      </c>
      <c r="Z3092" s="24" t="s">
        <v>32</v>
      </c>
      <c r="AA3092" s="24" t="s">
        <v>32</v>
      </c>
      <c r="AB3092" s="24" t="s">
        <v>32</v>
      </c>
      <c r="AC3092" s="24" t="s">
        <v>32</v>
      </c>
      <c r="AD3092" s="24" t="s">
        <v>32</v>
      </c>
      <c r="AE3092" s="24" t="s">
        <v>32</v>
      </c>
      <c r="AF3092" s="24" t="s">
        <v>32</v>
      </c>
      <c r="AG3092" s="24" t="s">
        <v>32</v>
      </c>
      <c r="AH3092" s="24" t="s">
        <v>32</v>
      </c>
    </row>
    <row r="3093" spans="1:35" x14ac:dyDescent="0.25">
      <c r="A3093" s="17">
        <v>124276</v>
      </c>
      <c r="B3093" s="18">
        <v>4</v>
      </c>
      <c r="C3093" s="16" t="s">
        <v>73</v>
      </c>
      <c r="D3093" s="21">
        <v>42576</v>
      </c>
      <c r="E3093" s="16" t="s">
        <v>819</v>
      </c>
      <c r="F3093" s="21">
        <v>43475</v>
      </c>
      <c r="G3093" s="16" t="s">
        <v>75</v>
      </c>
      <c r="H3093" s="26" t="s">
        <v>261</v>
      </c>
      <c r="I3093" s="16" t="s">
        <v>15276</v>
      </c>
      <c r="K3093" s="16" t="s">
        <v>14622</v>
      </c>
      <c r="L3093" s="16" t="s">
        <v>37</v>
      </c>
      <c r="M3093" s="26" t="s">
        <v>15275</v>
      </c>
      <c r="O3093" s="16" t="s">
        <v>53</v>
      </c>
      <c r="P3093" s="26" t="s">
        <v>40</v>
      </c>
      <c r="R3093" s="16" t="s">
        <v>41</v>
      </c>
      <c r="S3093" s="16" t="s">
        <v>42</v>
      </c>
      <c r="T3093" s="22">
        <v>0.01</v>
      </c>
      <c r="W3093" s="20" t="s">
        <v>43</v>
      </c>
      <c r="X3093" s="16" t="s">
        <v>44</v>
      </c>
      <c r="Y3093" s="26" t="s">
        <v>15274</v>
      </c>
      <c r="Z3093" s="24" t="s">
        <v>32</v>
      </c>
      <c r="AA3093" s="24" t="s">
        <v>32</v>
      </c>
      <c r="AB3093" s="24" t="s">
        <v>32</v>
      </c>
      <c r="AC3093" s="24" t="s">
        <v>32</v>
      </c>
      <c r="AD3093" s="24" t="s">
        <v>32</v>
      </c>
      <c r="AE3093" s="24" t="s">
        <v>32</v>
      </c>
      <c r="AF3093" s="24" t="s">
        <v>32</v>
      </c>
      <c r="AG3093" s="24" t="s">
        <v>32</v>
      </c>
      <c r="AH3093" s="24" t="s">
        <v>32</v>
      </c>
    </row>
    <row r="3094" spans="1:35" ht="30" x14ac:dyDescent="0.25">
      <c r="A3094" s="17">
        <v>124278</v>
      </c>
      <c r="B3094" s="18">
        <v>3</v>
      </c>
      <c r="C3094" s="16" t="s">
        <v>73</v>
      </c>
      <c r="D3094" s="21">
        <v>42576</v>
      </c>
      <c r="E3094" s="16" t="s">
        <v>529</v>
      </c>
      <c r="F3094" s="21">
        <v>44341</v>
      </c>
      <c r="G3094" s="16" t="s">
        <v>832</v>
      </c>
      <c r="H3094" s="26" t="s">
        <v>255</v>
      </c>
      <c r="I3094" s="16" t="s">
        <v>159</v>
      </c>
      <c r="J3094" s="20" t="s">
        <v>148</v>
      </c>
      <c r="L3094" s="16" t="s">
        <v>149</v>
      </c>
      <c r="M3094" s="26" t="s">
        <v>15273</v>
      </c>
      <c r="N3094" s="26" t="s">
        <v>15272</v>
      </c>
      <c r="O3094" s="16" t="s">
        <v>119</v>
      </c>
      <c r="P3094" s="26" t="s">
        <v>152</v>
      </c>
      <c r="T3094" s="22">
        <v>0.01</v>
      </c>
      <c r="U3094" s="21">
        <v>45268</v>
      </c>
      <c r="W3094" s="20" t="s">
        <v>43</v>
      </c>
      <c r="X3094" s="16" t="s">
        <v>454</v>
      </c>
      <c r="Z3094" s="24" t="s">
        <v>32</v>
      </c>
      <c r="AA3094" s="24" t="s">
        <v>32</v>
      </c>
      <c r="AB3094" s="24" t="s">
        <v>32</v>
      </c>
      <c r="AC3094" s="24" t="s">
        <v>32</v>
      </c>
      <c r="AD3094" s="25">
        <v>20000</v>
      </c>
      <c r="AE3094" s="25">
        <v>0</v>
      </c>
      <c r="AF3094" s="25">
        <v>0</v>
      </c>
      <c r="AG3094" s="25">
        <v>0</v>
      </c>
      <c r="AH3094" s="25">
        <v>20000</v>
      </c>
    </row>
    <row r="3095" spans="1:35" x14ac:dyDescent="0.25">
      <c r="A3095" s="17">
        <v>124279</v>
      </c>
      <c r="B3095" s="18">
        <v>1</v>
      </c>
      <c r="C3095" s="16" t="s">
        <v>73</v>
      </c>
      <c r="D3095" s="21">
        <v>42576</v>
      </c>
      <c r="E3095" s="16" t="s">
        <v>1207</v>
      </c>
      <c r="F3095" s="21">
        <v>43500</v>
      </c>
      <c r="G3095" s="16" t="s">
        <v>75</v>
      </c>
      <c r="H3095" s="26" t="s">
        <v>238</v>
      </c>
      <c r="I3095" s="16" t="s">
        <v>15271</v>
      </c>
      <c r="K3095" s="16" t="s">
        <v>10115</v>
      </c>
      <c r="L3095" s="16" t="s">
        <v>37</v>
      </c>
      <c r="M3095" s="26" t="s">
        <v>15270</v>
      </c>
      <c r="O3095" s="16" t="s">
        <v>53</v>
      </c>
      <c r="P3095" s="26" t="s">
        <v>40</v>
      </c>
      <c r="R3095" s="16" t="s">
        <v>41</v>
      </c>
      <c r="S3095" s="16" t="s">
        <v>42</v>
      </c>
      <c r="T3095" s="22">
        <v>0.02</v>
      </c>
      <c r="W3095" s="20" t="s">
        <v>43</v>
      </c>
      <c r="X3095" s="16" t="s">
        <v>44</v>
      </c>
      <c r="Y3095" s="26" t="s">
        <v>15269</v>
      </c>
      <c r="Z3095" s="24" t="s">
        <v>32</v>
      </c>
      <c r="AA3095" s="24" t="s">
        <v>32</v>
      </c>
      <c r="AB3095" s="24" t="s">
        <v>32</v>
      </c>
      <c r="AC3095" s="24" t="s">
        <v>32</v>
      </c>
      <c r="AD3095" s="24" t="s">
        <v>32</v>
      </c>
      <c r="AE3095" s="24" t="s">
        <v>32</v>
      </c>
      <c r="AF3095" s="24" t="s">
        <v>32</v>
      </c>
      <c r="AG3095" s="24" t="s">
        <v>32</v>
      </c>
      <c r="AH3095" s="24" t="s">
        <v>32</v>
      </c>
    </row>
    <row r="3096" spans="1:35" x14ac:dyDescent="0.25">
      <c r="A3096" s="17">
        <v>124281</v>
      </c>
      <c r="B3096" s="18">
        <v>1</v>
      </c>
      <c r="C3096" s="16" t="s">
        <v>73</v>
      </c>
      <c r="D3096" s="21">
        <v>42576</v>
      </c>
      <c r="E3096" s="16" t="s">
        <v>1207</v>
      </c>
      <c r="F3096" s="21">
        <v>43500</v>
      </c>
      <c r="G3096" s="16" t="s">
        <v>75</v>
      </c>
      <c r="H3096" s="26" t="s">
        <v>238</v>
      </c>
      <c r="K3096" s="16" t="s">
        <v>11237</v>
      </c>
      <c r="L3096" s="16" t="s">
        <v>37</v>
      </c>
      <c r="M3096" s="26" t="s">
        <v>15268</v>
      </c>
      <c r="O3096" s="16" t="s">
        <v>53</v>
      </c>
      <c r="P3096" s="26" t="s">
        <v>40</v>
      </c>
      <c r="R3096" s="16" t="s">
        <v>41</v>
      </c>
      <c r="S3096" s="16" t="s">
        <v>42</v>
      </c>
      <c r="T3096" s="22">
        <v>0.01</v>
      </c>
      <c r="W3096" s="20" t="s">
        <v>43</v>
      </c>
      <c r="X3096" s="16" t="s">
        <v>44</v>
      </c>
      <c r="Y3096" s="26" t="s">
        <v>15267</v>
      </c>
      <c r="Z3096" s="24" t="s">
        <v>32</v>
      </c>
      <c r="AA3096" s="24" t="s">
        <v>32</v>
      </c>
      <c r="AB3096" s="24" t="s">
        <v>32</v>
      </c>
      <c r="AC3096" s="24" t="s">
        <v>32</v>
      </c>
      <c r="AD3096" s="24" t="s">
        <v>32</v>
      </c>
      <c r="AE3096" s="24" t="s">
        <v>32</v>
      </c>
      <c r="AF3096" s="24" t="s">
        <v>32</v>
      </c>
      <c r="AG3096" s="24" t="s">
        <v>32</v>
      </c>
      <c r="AH3096" s="24" t="s">
        <v>32</v>
      </c>
    </row>
    <row r="3097" spans="1:35" x14ac:dyDescent="0.25">
      <c r="A3097" s="17">
        <v>124282</v>
      </c>
      <c r="B3097" s="18">
        <v>1</v>
      </c>
      <c r="C3097" s="16" t="s">
        <v>73</v>
      </c>
      <c r="D3097" s="21">
        <v>42576</v>
      </c>
      <c r="E3097" s="16" t="s">
        <v>1207</v>
      </c>
      <c r="F3097" s="21">
        <v>44097</v>
      </c>
      <c r="G3097" s="16" t="s">
        <v>56</v>
      </c>
      <c r="H3097" s="26" t="s">
        <v>238</v>
      </c>
      <c r="I3097" s="16" t="s">
        <v>15266</v>
      </c>
      <c r="K3097" s="16" t="s">
        <v>15265</v>
      </c>
      <c r="L3097" s="16" t="s">
        <v>37</v>
      </c>
      <c r="M3097" s="26" t="s">
        <v>15264</v>
      </c>
      <c r="O3097" s="16" t="s">
        <v>39</v>
      </c>
      <c r="P3097" s="26" t="s">
        <v>40</v>
      </c>
      <c r="R3097" s="16" t="s">
        <v>41</v>
      </c>
      <c r="S3097" s="16" t="s">
        <v>42</v>
      </c>
      <c r="T3097" s="22">
        <v>0.08</v>
      </c>
      <c r="W3097" s="20" t="s">
        <v>43</v>
      </c>
      <c r="X3097" s="16" t="s">
        <v>44</v>
      </c>
      <c r="Y3097" s="26" t="s">
        <v>15263</v>
      </c>
      <c r="Z3097" s="24" t="s">
        <v>32</v>
      </c>
      <c r="AA3097" s="24" t="s">
        <v>32</v>
      </c>
      <c r="AB3097" s="24" t="s">
        <v>32</v>
      </c>
      <c r="AC3097" s="24" t="s">
        <v>32</v>
      </c>
      <c r="AD3097" s="24" t="s">
        <v>32</v>
      </c>
      <c r="AE3097" s="24" t="s">
        <v>32</v>
      </c>
      <c r="AF3097" s="24" t="s">
        <v>32</v>
      </c>
      <c r="AG3097" s="24" t="s">
        <v>32</v>
      </c>
      <c r="AH3097" s="24" t="s">
        <v>32</v>
      </c>
      <c r="AI3097" s="16" t="s">
        <v>15262</v>
      </c>
    </row>
    <row r="3098" spans="1:35" x14ac:dyDescent="0.25">
      <c r="A3098" s="17">
        <v>124284</v>
      </c>
      <c r="B3098" s="18">
        <v>3</v>
      </c>
      <c r="C3098" s="16" t="s">
        <v>73</v>
      </c>
      <c r="D3098" s="21">
        <v>42576</v>
      </c>
      <c r="E3098" s="16" t="s">
        <v>529</v>
      </c>
      <c r="F3098" s="21">
        <v>43851</v>
      </c>
      <c r="G3098" s="16" t="s">
        <v>75</v>
      </c>
      <c r="H3098" s="26" t="s">
        <v>255</v>
      </c>
      <c r="I3098" s="16" t="s">
        <v>4095</v>
      </c>
      <c r="J3098" s="20" t="s">
        <v>148</v>
      </c>
      <c r="L3098" s="16" t="s">
        <v>149</v>
      </c>
      <c r="M3098" s="26" t="s">
        <v>15261</v>
      </c>
      <c r="N3098" s="26" t="s">
        <v>568</v>
      </c>
      <c r="O3098" s="16" t="s">
        <v>119</v>
      </c>
      <c r="P3098" s="26" t="s">
        <v>568</v>
      </c>
      <c r="R3098" s="16" t="s">
        <v>139</v>
      </c>
      <c r="S3098" s="16" t="s">
        <v>192</v>
      </c>
      <c r="T3098" s="22">
        <v>2</v>
      </c>
      <c r="U3098" s="21">
        <v>45331</v>
      </c>
      <c r="W3098" s="20" t="s">
        <v>43</v>
      </c>
      <c r="Z3098" s="24" t="s">
        <v>32</v>
      </c>
      <c r="AA3098" s="24" t="s">
        <v>32</v>
      </c>
      <c r="AB3098" s="24" t="s">
        <v>32</v>
      </c>
      <c r="AC3098" s="24" t="s">
        <v>32</v>
      </c>
      <c r="AD3098" s="25">
        <v>100000</v>
      </c>
      <c r="AE3098" s="25">
        <v>0</v>
      </c>
      <c r="AF3098" s="25">
        <v>0</v>
      </c>
      <c r="AG3098" s="25">
        <v>0</v>
      </c>
      <c r="AH3098" s="25">
        <v>100000</v>
      </c>
    </row>
    <row r="3099" spans="1:35" x14ac:dyDescent="0.25">
      <c r="A3099" s="17">
        <v>124286</v>
      </c>
      <c r="B3099" s="18">
        <v>4</v>
      </c>
      <c r="C3099" s="16" t="s">
        <v>47</v>
      </c>
      <c r="D3099" s="21">
        <v>42576</v>
      </c>
      <c r="E3099" s="16" t="s">
        <v>819</v>
      </c>
      <c r="F3099" s="21">
        <v>44103</v>
      </c>
      <c r="G3099" s="16" t="s">
        <v>33</v>
      </c>
      <c r="H3099" s="26" t="s">
        <v>270</v>
      </c>
      <c r="I3099" s="16" t="s">
        <v>2840</v>
      </c>
      <c r="K3099" s="16" t="s">
        <v>2841</v>
      </c>
      <c r="L3099" s="16" t="s">
        <v>37</v>
      </c>
      <c r="M3099" s="26" t="s">
        <v>2842</v>
      </c>
      <c r="O3099" s="16" t="s">
        <v>39</v>
      </c>
      <c r="P3099" s="26" t="s">
        <v>40</v>
      </c>
      <c r="T3099" s="22">
        <v>0.01</v>
      </c>
      <c r="W3099" s="20" t="s">
        <v>43</v>
      </c>
      <c r="X3099" s="16" t="s">
        <v>44</v>
      </c>
      <c r="Y3099" s="26" t="s">
        <v>2843</v>
      </c>
      <c r="Z3099" s="25">
        <v>0</v>
      </c>
      <c r="AA3099" s="25">
        <v>0</v>
      </c>
      <c r="AB3099" s="25">
        <v>12728.88</v>
      </c>
      <c r="AC3099" s="25">
        <v>0</v>
      </c>
      <c r="AD3099" s="25">
        <v>0</v>
      </c>
      <c r="AE3099" s="25">
        <v>0</v>
      </c>
      <c r="AF3099" s="25">
        <v>535474.56999999995</v>
      </c>
      <c r="AG3099" s="25">
        <v>0</v>
      </c>
      <c r="AH3099" s="25">
        <v>535474.56999999995</v>
      </c>
      <c r="AI3099" s="16" t="s">
        <v>2844</v>
      </c>
    </row>
    <row r="3100" spans="1:35" ht="30" x14ac:dyDescent="0.25">
      <c r="A3100" s="17">
        <v>124287</v>
      </c>
      <c r="B3100" s="18">
        <v>1</v>
      </c>
      <c r="C3100" s="16" t="s">
        <v>73</v>
      </c>
      <c r="D3100" s="21">
        <v>42576</v>
      </c>
      <c r="E3100" s="16" t="s">
        <v>1207</v>
      </c>
      <c r="F3100" s="21">
        <v>44130</v>
      </c>
      <c r="G3100" s="16" t="s">
        <v>1568</v>
      </c>
      <c r="H3100" s="26" t="s">
        <v>238</v>
      </c>
      <c r="I3100" s="16" t="s">
        <v>159</v>
      </c>
      <c r="J3100" s="20" t="s">
        <v>148</v>
      </c>
      <c r="L3100" s="16" t="s">
        <v>149</v>
      </c>
      <c r="M3100" s="26" t="s">
        <v>2845</v>
      </c>
      <c r="N3100" s="26" t="s">
        <v>2846</v>
      </c>
      <c r="O3100" s="16" t="s">
        <v>53</v>
      </c>
      <c r="P3100" s="26" t="s">
        <v>40</v>
      </c>
      <c r="R3100" s="16" t="s">
        <v>41</v>
      </c>
      <c r="S3100" s="16" t="s">
        <v>42</v>
      </c>
      <c r="T3100" s="22">
        <v>2.5000000000000001E-2</v>
      </c>
      <c r="U3100" s="21">
        <v>45268</v>
      </c>
      <c r="W3100" s="20" t="s">
        <v>43</v>
      </c>
      <c r="X3100" s="16" t="s">
        <v>454</v>
      </c>
      <c r="Y3100" s="26" t="s">
        <v>2847</v>
      </c>
      <c r="Z3100" s="25">
        <v>150000</v>
      </c>
      <c r="AA3100" s="25">
        <v>0</v>
      </c>
      <c r="AB3100" s="25">
        <v>0</v>
      </c>
      <c r="AC3100" s="25">
        <v>0</v>
      </c>
      <c r="AD3100" s="25">
        <v>266500</v>
      </c>
      <c r="AE3100" s="25">
        <v>0</v>
      </c>
      <c r="AF3100" s="25">
        <v>0</v>
      </c>
      <c r="AG3100" s="25">
        <v>0</v>
      </c>
      <c r="AH3100" s="25">
        <v>266500</v>
      </c>
      <c r="AI3100" s="16" t="s">
        <v>2848</v>
      </c>
    </row>
    <row r="3101" spans="1:35" x14ac:dyDescent="0.25">
      <c r="A3101" s="17">
        <v>124288</v>
      </c>
      <c r="B3101" s="18">
        <v>3</v>
      </c>
      <c r="C3101" s="16" t="s">
        <v>73</v>
      </c>
      <c r="D3101" s="21">
        <v>42576</v>
      </c>
      <c r="E3101" s="16" t="s">
        <v>529</v>
      </c>
      <c r="F3101" s="21">
        <v>43489</v>
      </c>
      <c r="G3101" s="16" t="s">
        <v>75</v>
      </c>
      <c r="H3101" s="26" t="s">
        <v>273</v>
      </c>
      <c r="I3101" s="16" t="s">
        <v>15260</v>
      </c>
      <c r="K3101" s="16" t="s">
        <v>15259</v>
      </c>
      <c r="L3101" s="16" t="s">
        <v>37</v>
      </c>
      <c r="M3101" s="26" t="s">
        <v>15258</v>
      </c>
      <c r="O3101" s="16" t="s">
        <v>53</v>
      </c>
      <c r="P3101" s="26" t="s">
        <v>40</v>
      </c>
      <c r="R3101" s="16" t="s">
        <v>41</v>
      </c>
      <c r="S3101" s="16" t="s">
        <v>42</v>
      </c>
      <c r="T3101" s="22">
        <v>6.5000000000000002E-2</v>
      </c>
      <c r="W3101" s="20" t="s">
        <v>43</v>
      </c>
      <c r="X3101" s="16" t="s">
        <v>44</v>
      </c>
      <c r="Y3101" s="26" t="s">
        <v>15257</v>
      </c>
      <c r="Z3101" s="24" t="s">
        <v>32</v>
      </c>
      <c r="AA3101" s="24" t="s">
        <v>32</v>
      </c>
      <c r="AB3101" s="24" t="s">
        <v>32</v>
      </c>
      <c r="AC3101" s="24" t="s">
        <v>32</v>
      </c>
      <c r="AD3101" s="24" t="s">
        <v>32</v>
      </c>
      <c r="AE3101" s="24" t="s">
        <v>32</v>
      </c>
      <c r="AF3101" s="24" t="s">
        <v>32</v>
      </c>
      <c r="AG3101" s="24" t="s">
        <v>32</v>
      </c>
      <c r="AH3101" s="24" t="s">
        <v>32</v>
      </c>
    </row>
    <row r="3102" spans="1:35" x14ac:dyDescent="0.25">
      <c r="A3102" s="17">
        <v>124289</v>
      </c>
      <c r="B3102" s="18">
        <v>1</v>
      </c>
      <c r="C3102" s="16" t="s">
        <v>73</v>
      </c>
      <c r="D3102" s="21">
        <v>42576</v>
      </c>
      <c r="E3102" s="16" t="s">
        <v>1207</v>
      </c>
      <c r="F3102" s="21">
        <v>43500</v>
      </c>
      <c r="G3102" s="16" t="s">
        <v>75</v>
      </c>
      <c r="H3102" s="26" t="s">
        <v>238</v>
      </c>
      <c r="I3102" s="16" t="s">
        <v>159</v>
      </c>
      <c r="J3102" s="20" t="s">
        <v>148</v>
      </c>
      <c r="L3102" s="16" t="s">
        <v>149</v>
      </c>
      <c r="M3102" s="26" t="s">
        <v>15256</v>
      </c>
      <c r="O3102" s="16" t="s">
        <v>53</v>
      </c>
      <c r="P3102" s="26" t="s">
        <v>40</v>
      </c>
      <c r="R3102" s="16" t="s">
        <v>41</v>
      </c>
      <c r="S3102" s="16" t="s">
        <v>42</v>
      </c>
      <c r="T3102" s="22">
        <v>7.4999999999999997E-2</v>
      </c>
      <c r="U3102" s="21">
        <v>45366</v>
      </c>
      <c r="W3102" s="20" t="s">
        <v>43</v>
      </c>
      <c r="X3102" s="16" t="s">
        <v>454</v>
      </c>
      <c r="Y3102" s="26" t="s">
        <v>15255</v>
      </c>
      <c r="Z3102" s="24" t="s">
        <v>32</v>
      </c>
      <c r="AA3102" s="24" t="s">
        <v>32</v>
      </c>
      <c r="AB3102" s="24" t="s">
        <v>32</v>
      </c>
      <c r="AC3102" s="24" t="s">
        <v>32</v>
      </c>
      <c r="AD3102" s="24" t="s">
        <v>32</v>
      </c>
      <c r="AE3102" s="24" t="s">
        <v>32</v>
      </c>
      <c r="AF3102" s="24" t="s">
        <v>32</v>
      </c>
      <c r="AG3102" s="24" t="s">
        <v>32</v>
      </c>
      <c r="AH3102" s="24" t="s">
        <v>32</v>
      </c>
    </row>
    <row r="3103" spans="1:35" x14ac:dyDescent="0.25">
      <c r="A3103" s="17">
        <v>124291</v>
      </c>
      <c r="B3103" s="18">
        <v>3</v>
      </c>
      <c r="C3103" s="16" t="s">
        <v>73</v>
      </c>
      <c r="D3103" s="21">
        <v>42576</v>
      </c>
      <c r="E3103" s="16" t="s">
        <v>529</v>
      </c>
      <c r="F3103" s="21">
        <v>44097</v>
      </c>
      <c r="G3103" s="16" t="s">
        <v>56</v>
      </c>
      <c r="H3103" s="26" t="s">
        <v>273</v>
      </c>
      <c r="I3103" s="16" t="s">
        <v>15254</v>
      </c>
      <c r="K3103" s="16" t="s">
        <v>3102</v>
      </c>
      <c r="L3103" s="16" t="s">
        <v>37</v>
      </c>
      <c r="M3103" s="26" t="s">
        <v>15253</v>
      </c>
      <c r="O3103" s="16" t="s">
        <v>39</v>
      </c>
      <c r="P3103" s="26" t="s">
        <v>40</v>
      </c>
      <c r="R3103" s="16" t="s">
        <v>41</v>
      </c>
      <c r="S3103" s="16" t="s">
        <v>42</v>
      </c>
      <c r="T3103" s="22">
        <v>-0.1</v>
      </c>
      <c r="W3103" s="20" t="s">
        <v>43</v>
      </c>
      <c r="X3103" s="16" t="s">
        <v>44</v>
      </c>
      <c r="Y3103" s="26" t="s">
        <v>15252</v>
      </c>
      <c r="Z3103" s="24" t="s">
        <v>32</v>
      </c>
      <c r="AA3103" s="24" t="s">
        <v>32</v>
      </c>
      <c r="AB3103" s="24" t="s">
        <v>32</v>
      </c>
      <c r="AC3103" s="24" t="s">
        <v>32</v>
      </c>
      <c r="AD3103" s="24" t="s">
        <v>32</v>
      </c>
      <c r="AE3103" s="24" t="s">
        <v>32</v>
      </c>
      <c r="AF3103" s="24" t="s">
        <v>32</v>
      </c>
      <c r="AG3103" s="24" t="s">
        <v>32</v>
      </c>
      <c r="AH3103" s="24" t="s">
        <v>32</v>
      </c>
      <c r="AI3103" s="16" t="s">
        <v>15251</v>
      </c>
    </row>
    <row r="3104" spans="1:35" ht="30" x14ac:dyDescent="0.25">
      <c r="A3104" s="17">
        <v>124292</v>
      </c>
      <c r="B3104" s="18">
        <v>1</v>
      </c>
      <c r="C3104" s="16" t="s">
        <v>73</v>
      </c>
      <c r="D3104" s="21">
        <v>42576</v>
      </c>
      <c r="E3104" s="16" t="s">
        <v>1207</v>
      </c>
      <c r="F3104" s="21">
        <v>44106</v>
      </c>
      <c r="G3104" s="16" t="s">
        <v>75</v>
      </c>
      <c r="H3104" s="26" t="s">
        <v>238</v>
      </c>
      <c r="I3104" s="16" t="s">
        <v>159</v>
      </c>
      <c r="J3104" s="20" t="s">
        <v>148</v>
      </c>
      <c r="L3104" s="16" t="s">
        <v>149</v>
      </c>
      <c r="M3104" s="26" t="s">
        <v>2849</v>
      </c>
      <c r="N3104" s="26" t="s">
        <v>2850</v>
      </c>
      <c r="O3104" s="16" t="s">
        <v>119</v>
      </c>
      <c r="P3104" s="26" t="s">
        <v>100</v>
      </c>
      <c r="T3104" s="22">
        <v>21.92</v>
      </c>
      <c r="U3104" s="21">
        <v>44904</v>
      </c>
      <c r="W3104" s="20" t="s">
        <v>43</v>
      </c>
      <c r="X3104" s="16" t="s">
        <v>454</v>
      </c>
      <c r="Z3104" s="25">
        <v>140000</v>
      </c>
      <c r="AA3104" s="25">
        <v>0</v>
      </c>
      <c r="AB3104" s="25">
        <v>0</v>
      </c>
      <c r="AC3104" s="25">
        <v>0</v>
      </c>
      <c r="AD3104" s="25">
        <v>140000</v>
      </c>
      <c r="AE3104" s="25">
        <v>0</v>
      </c>
      <c r="AF3104" s="25">
        <v>0</v>
      </c>
      <c r="AG3104" s="25">
        <v>0</v>
      </c>
      <c r="AH3104" s="25">
        <v>140000</v>
      </c>
    </row>
    <row r="3105" spans="1:35" x14ac:dyDescent="0.25">
      <c r="A3105" s="17">
        <v>124293</v>
      </c>
      <c r="B3105" s="18">
        <v>4</v>
      </c>
      <c r="C3105" s="16" t="s">
        <v>73</v>
      </c>
      <c r="D3105" s="21">
        <v>42576</v>
      </c>
      <c r="E3105" s="16" t="s">
        <v>819</v>
      </c>
      <c r="F3105" s="21">
        <v>43487</v>
      </c>
      <c r="G3105" s="16" t="s">
        <v>75</v>
      </c>
      <c r="H3105" s="26" t="s">
        <v>270</v>
      </c>
      <c r="I3105" s="16" t="s">
        <v>15250</v>
      </c>
      <c r="K3105" s="16" t="s">
        <v>15249</v>
      </c>
      <c r="L3105" s="16" t="s">
        <v>37</v>
      </c>
      <c r="M3105" s="26" t="s">
        <v>15248</v>
      </c>
      <c r="O3105" s="16" t="s">
        <v>53</v>
      </c>
      <c r="P3105" s="26" t="s">
        <v>40</v>
      </c>
      <c r="R3105" s="16" t="s">
        <v>41</v>
      </c>
      <c r="S3105" s="16" t="s">
        <v>42</v>
      </c>
      <c r="T3105" s="22">
        <v>0.01</v>
      </c>
      <c r="W3105" s="20" t="s">
        <v>43</v>
      </c>
      <c r="X3105" s="16" t="s">
        <v>44</v>
      </c>
      <c r="Y3105" s="26" t="s">
        <v>15247</v>
      </c>
      <c r="Z3105" s="24" t="s">
        <v>32</v>
      </c>
      <c r="AA3105" s="24" t="s">
        <v>32</v>
      </c>
      <c r="AB3105" s="24" t="s">
        <v>32</v>
      </c>
      <c r="AC3105" s="24" t="s">
        <v>32</v>
      </c>
      <c r="AD3105" s="24" t="s">
        <v>32</v>
      </c>
      <c r="AE3105" s="24" t="s">
        <v>32</v>
      </c>
      <c r="AF3105" s="24" t="s">
        <v>32</v>
      </c>
      <c r="AG3105" s="24" t="s">
        <v>32</v>
      </c>
      <c r="AH3105" s="24" t="s">
        <v>32</v>
      </c>
    </row>
    <row r="3106" spans="1:35" x14ac:dyDescent="0.25">
      <c r="A3106" s="17">
        <v>124294</v>
      </c>
      <c r="B3106" s="18">
        <v>3</v>
      </c>
      <c r="C3106" s="16" t="s">
        <v>73</v>
      </c>
      <c r="D3106" s="21">
        <v>42576</v>
      </c>
      <c r="E3106" s="16" t="s">
        <v>529</v>
      </c>
      <c r="F3106" s="21">
        <v>44207</v>
      </c>
      <c r="G3106" s="16" t="s">
        <v>56</v>
      </c>
      <c r="H3106" s="26" t="s">
        <v>273</v>
      </c>
      <c r="I3106" s="16" t="s">
        <v>15246</v>
      </c>
      <c r="K3106" s="16" t="s">
        <v>12169</v>
      </c>
      <c r="L3106" s="16" t="s">
        <v>37</v>
      </c>
      <c r="M3106" s="26" t="s">
        <v>15245</v>
      </c>
      <c r="O3106" s="16" t="s">
        <v>53</v>
      </c>
      <c r="P3106" s="26" t="s">
        <v>40</v>
      </c>
      <c r="R3106" s="16" t="s">
        <v>41</v>
      </c>
      <c r="S3106" s="16" t="s">
        <v>42</v>
      </c>
      <c r="T3106" s="22">
        <v>0.02</v>
      </c>
      <c r="W3106" s="20" t="s">
        <v>43</v>
      </c>
      <c r="X3106" s="16" t="s">
        <v>44</v>
      </c>
      <c r="Y3106" s="26" t="s">
        <v>15244</v>
      </c>
      <c r="Z3106" s="24" t="s">
        <v>32</v>
      </c>
      <c r="AA3106" s="24" t="s">
        <v>32</v>
      </c>
      <c r="AB3106" s="24" t="s">
        <v>32</v>
      </c>
      <c r="AC3106" s="24" t="s">
        <v>32</v>
      </c>
      <c r="AD3106" s="24" t="s">
        <v>32</v>
      </c>
      <c r="AE3106" s="24" t="s">
        <v>32</v>
      </c>
      <c r="AF3106" s="24" t="s">
        <v>32</v>
      </c>
      <c r="AG3106" s="24" t="s">
        <v>32</v>
      </c>
      <c r="AH3106" s="24" t="s">
        <v>32</v>
      </c>
      <c r="AI3106" s="16" t="s">
        <v>15243</v>
      </c>
    </row>
    <row r="3107" spans="1:35" x14ac:dyDescent="0.25">
      <c r="A3107" s="17">
        <v>124300</v>
      </c>
      <c r="B3107" s="18">
        <v>4</v>
      </c>
      <c r="C3107" s="16" t="s">
        <v>73</v>
      </c>
      <c r="D3107" s="21">
        <v>42576</v>
      </c>
      <c r="E3107" s="16" t="s">
        <v>819</v>
      </c>
      <c r="F3107" s="21">
        <v>43487</v>
      </c>
      <c r="G3107" s="16" t="s">
        <v>75</v>
      </c>
      <c r="H3107" s="26" t="s">
        <v>270</v>
      </c>
      <c r="I3107" s="16" t="s">
        <v>15242</v>
      </c>
      <c r="K3107" s="16" t="s">
        <v>15241</v>
      </c>
      <c r="L3107" s="16" t="s">
        <v>37</v>
      </c>
      <c r="M3107" s="26" t="s">
        <v>15240</v>
      </c>
      <c r="O3107" s="16" t="s">
        <v>53</v>
      </c>
      <c r="P3107" s="26" t="s">
        <v>40</v>
      </c>
      <c r="R3107" s="16" t="s">
        <v>41</v>
      </c>
      <c r="S3107" s="16" t="s">
        <v>42</v>
      </c>
      <c r="T3107" s="22">
        <v>0.01</v>
      </c>
      <c r="W3107" s="20" t="s">
        <v>43</v>
      </c>
      <c r="X3107" s="16" t="s">
        <v>44</v>
      </c>
      <c r="Y3107" s="26" t="s">
        <v>15239</v>
      </c>
      <c r="Z3107" s="24" t="s">
        <v>32</v>
      </c>
      <c r="AA3107" s="24" t="s">
        <v>32</v>
      </c>
      <c r="AB3107" s="24" t="s">
        <v>32</v>
      </c>
      <c r="AC3107" s="24" t="s">
        <v>32</v>
      </c>
      <c r="AD3107" s="24" t="s">
        <v>32</v>
      </c>
      <c r="AE3107" s="24" t="s">
        <v>32</v>
      </c>
      <c r="AF3107" s="24" t="s">
        <v>32</v>
      </c>
      <c r="AG3107" s="24" t="s">
        <v>32</v>
      </c>
      <c r="AH3107" s="24" t="s">
        <v>32</v>
      </c>
    </row>
    <row r="3108" spans="1:35" ht="30" x14ac:dyDescent="0.25">
      <c r="A3108" s="17">
        <v>124301</v>
      </c>
      <c r="B3108" s="18">
        <v>1</v>
      </c>
      <c r="C3108" s="16" t="s">
        <v>73</v>
      </c>
      <c r="D3108" s="21">
        <v>42576</v>
      </c>
      <c r="E3108" s="16" t="s">
        <v>1207</v>
      </c>
      <c r="F3108" s="21">
        <v>44315</v>
      </c>
      <c r="G3108" s="16" t="s">
        <v>1086</v>
      </c>
      <c r="H3108" s="26" t="s">
        <v>238</v>
      </c>
      <c r="I3108" s="16" t="s">
        <v>159</v>
      </c>
      <c r="J3108" s="20" t="s">
        <v>148</v>
      </c>
      <c r="L3108" s="16" t="s">
        <v>149</v>
      </c>
      <c r="M3108" s="26" t="s">
        <v>15238</v>
      </c>
      <c r="N3108" s="26" t="s">
        <v>2784</v>
      </c>
      <c r="O3108" s="16" t="s">
        <v>119</v>
      </c>
      <c r="P3108" s="26" t="s">
        <v>152</v>
      </c>
      <c r="T3108" s="22">
        <v>0.39</v>
      </c>
      <c r="U3108" s="21">
        <v>45429</v>
      </c>
      <c r="W3108" s="20" t="s">
        <v>43</v>
      </c>
      <c r="X3108" s="16" t="s">
        <v>454</v>
      </c>
      <c r="Z3108" s="24" t="s">
        <v>32</v>
      </c>
      <c r="AA3108" s="24" t="s">
        <v>32</v>
      </c>
      <c r="AB3108" s="24" t="s">
        <v>32</v>
      </c>
      <c r="AC3108" s="24" t="s">
        <v>32</v>
      </c>
      <c r="AD3108" s="24" t="s">
        <v>32</v>
      </c>
      <c r="AE3108" s="24" t="s">
        <v>32</v>
      </c>
      <c r="AF3108" s="24" t="s">
        <v>32</v>
      </c>
      <c r="AG3108" s="24" t="s">
        <v>32</v>
      </c>
      <c r="AH3108" s="24" t="s">
        <v>32</v>
      </c>
    </row>
    <row r="3109" spans="1:35" x14ac:dyDescent="0.25">
      <c r="A3109" s="17">
        <v>124302</v>
      </c>
      <c r="B3109" s="18">
        <v>1</v>
      </c>
      <c r="C3109" s="16" t="s">
        <v>73</v>
      </c>
      <c r="D3109" s="21">
        <v>42576</v>
      </c>
      <c r="E3109" s="16" t="s">
        <v>3772</v>
      </c>
      <c r="F3109" s="21">
        <v>42578</v>
      </c>
      <c r="G3109" s="16" t="s">
        <v>3772</v>
      </c>
      <c r="H3109" s="26" t="s">
        <v>215</v>
      </c>
      <c r="M3109" s="26" t="s">
        <v>15237</v>
      </c>
      <c r="O3109" s="16" t="s">
        <v>1171</v>
      </c>
      <c r="P3109" s="26" t="s">
        <v>1062</v>
      </c>
      <c r="T3109" s="23" t="s">
        <v>32</v>
      </c>
      <c r="W3109" s="20" t="s">
        <v>43</v>
      </c>
      <c r="Z3109" s="24" t="s">
        <v>32</v>
      </c>
      <c r="AA3109" s="24" t="s">
        <v>32</v>
      </c>
      <c r="AB3109" s="24" t="s">
        <v>32</v>
      </c>
      <c r="AC3109" s="24" t="s">
        <v>32</v>
      </c>
      <c r="AD3109" s="25">
        <v>0</v>
      </c>
      <c r="AE3109" s="25">
        <v>0</v>
      </c>
      <c r="AF3109" s="25">
        <v>0</v>
      </c>
      <c r="AG3109" s="25">
        <v>0</v>
      </c>
      <c r="AH3109" s="25">
        <v>0</v>
      </c>
      <c r="AI3109" s="16" t="s">
        <v>15236</v>
      </c>
    </row>
    <row r="3110" spans="1:35" x14ac:dyDescent="0.25">
      <c r="A3110" s="17">
        <v>124303</v>
      </c>
      <c r="B3110" s="18">
        <v>4</v>
      </c>
      <c r="C3110" s="16" t="s">
        <v>73</v>
      </c>
      <c r="D3110" s="21">
        <v>42576</v>
      </c>
      <c r="E3110" s="16" t="s">
        <v>819</v>
      </c>
      <c r="F3110" s="21">
        <v>43487</v>
      </c>
      <c r="G3110" s="16" t="s">
        <v>75</v>
      </c>
      <c r="H3110" s="26" t="s">
        <v>270</v>
      </c>
      <c r="I3110" s="16" t="s">
        <v>15235</v>
      </c>
      <c r="K3110" s="16" t="s">
        <v>15234</v>
      </c>
      <c r="L3110" s="16" t="s">
        <v>37</v>
      </c>
      <c r="M3110" s="26" t="s">
        <v>15233</v>
      </c>
      <c r="O3110" s="16" t="s">
        <v>53</v>
      </c>
      <c r="P3110" s="26" t="s">
        <v>40</v>
      </c>
      <c r="R3110" s="16" t="s">
        <v>41</v>
      </c>
      <c r="S3110" s="16" t="s">
        <v>42</v>
      </c>
      <c r="T3110" s="22">
        <v>0.01</v>
      </c>
      <c r="W3110" s="20" t="s">
        <v>43</v>
      </c>
      <c r="X3110" s="16" t="s">
        <v>44</v>
      </c>
      <c r="Y3110" s="26" t="s">
        <v>15232</v>
      </c>
      <c r="Z3110" s="24" t="s">
        <v>32</v>
      </c>
      <c r="AA3110" s="24" t="s">
        <v>32</v>
      </c>
      <c r="AB3110" s="24" t="s">
        <v>32</v>
      </c>
      <c r="AC3110" s="24" t="s">
        <v>32</v>
      </c>
      <c r="AD3110" s="24" t="s">
        <v>32</v>
      </c>
      <c r="AE3110" s="24" t="s">
        <v>32</v>
      </c>
      <c r="AF3110" s="24" t="s">
        <v>32</v>
      </c>
      <c r="AG3110" s="24" t="s">
        <v>32</v>
      </c>
      <c r="AH3110" s="24" t="s">
        <v>32</v>
      </c>
    </row>
    <row r="3111" spans="1:35" x14ac:dyDescent="0.25">
      <c r="A3111" s="17">
        <v>124306</v>
      </c>
      <c r="B3111" s="18">
        <v>3</v>
      </c>
      <c r="C3111" s="16" t="s">
        <v>73</v>
      </c>
      <c r="D3111" s="21">
        <v>42576</v>
      </c>
      <c r="E3111" s="16" t="s">
        <v>529</v>
      </c>
      <c r="F3111" s="21">
        <v>44097</v>
      </c>
      <c r="G3111" s="16" t="s">
        <v>56</v>
      </c>
      <c r="H3111" s="26" t="s">
        <v>273</v>
      </c>
      <c r="I3111" s="16" t="s">
        <v>15231</v>
      </c>
      <c r="K3111" s="16" t="s">
        <v>15230</v>
      </c>
      <c r="L3111" s="16" t="s">
        <v>37</v>
      </c>
      <c r="M3111" s="26" t="s">
        <v>15229</v>
      </c>
      <c r="O3111" s="16" t="s">
        <v>39</v>
      </c>
      <c r="P3111" s="26" t="s">
        <v>40</v>
      </c>
      <c r="R3111" s="16" t="s">
        <v>41</v>
      </c>
      <c r="S3111" s="16" t="s">
        <v>42</v>
      </c>
      <c r="T3111" s="22">
        <v>0.01</v>
      </c>
      <c r="W3111" s="20" t="s">
        <v>43</v>
      </c>
      <c r="X3111" s="16" t="s">
        <v>44</v>
      </c>
      <c r="Y3111" s="26" t="s">
        <v>15228</v>
      </c>
      <c r="Z3111" s="24" t="s">
        <v>32</v>
      </c>
      <c r="AA3111" s="24" t="s">
        <v>32</v>
      </c>
      <c r="AB3111" s="24" t="s">
        <v>32</v>
      </c>
      <c r="AC3111" s="24" t="s">
        <v>32</v>
      </c>
      <c r="AD3111" s="24" t="s">
        <v>32</v>
      </c>
      <c r="AE3111" s="24" t="s">
        <v>32</v>
      </c>
      <c r="AF3111" s="24" t="s">
        <v>32</v>
      </c>
      <c r="AG3111" s="24" t="s">
        <v>32</v>
      </c>
      <c r="AH3111" s="24" t="s">
        <v>32</v>
      </c>
      <c r="AI3111" s="16" t="s">
        <v>15227</v>
      </c>
    </row>
    <row r="3112" spans="1:35" x14ac:dyDescent="0.25">
      <c r="A3112" s="17">
        <v>124308</v>
      </c>
      <c r="B3112" s="18">
        <v>2</v>
      </c>
      <c r="C3112" s="16" t="s">
        <v>73</v>
      </c>
      <c r="D3112" s="21">
        <v>42576</v>
      </c>
      <c r="E3112" s="16" t="s">
        <v>3772</v>
      </c>
      <c r="F3112" s="21">
        <v>42578</v>
      </c>
      <c r="G3112" s="16" t="s">
        <v>3772</v>
      </c>
      <c r="H3112" s="26" t="s">
        <v>797</v>
      </c>
      <c r="M3112" s="26" t="s">
        <v>15226</v>
      </c>
      <c r="O3112" s="16" t="s">
        <v>1171</v>
      </c>
      <c r="P3112" s="26" t="s">
        <v>1062</v>
      </c>
      <c r="T3112" s="23" t="s">
        <v>32</v>
      </c>
      <c r="W3112" s="20" t="s">
        <v>43</v>
      </c>
      <c r="Z3112" s="24" t="s">
        <v>32</v>
      </c>
      <c r="AA3112" s="24" t="s">
        <v>32</v>
      </c>
      <c r="AB3112" s="24" t="s">
        <v>32</v>
      </c>
      <c r="AC3112" s="24" t="s">
        <v>32</v>
      </c>
      <c r="AD3112" s="25">
        <v>0</v>
      </c>
      <c r="AE3112" s="25">
        <v>0</v>
      </c>
      <c r="AF3112" s="25">
        <v>763260</v>
      </c>
      <c r="AG3112" s="25">
        <v>0</v>
      </c>
      <c r="AH3112" s="25">
        <v>763260</v>
      </c>
      <c r="AI3112" s="16" t="s">
        <v>15225</v>
      </c>
    </row>
    <row r="3113" spans="1:35" x14ac:dyDescent="0.25">
      <c r="A3113" s="17">
        <v>124309</v>
      </c>
      <c r="B3113" s="18">
        <v>3</v>
      </c>
      <c r="C3113" s="16" t="s">
        <v>73</v>
      </c>
      <c r="D3113" s="21">
        <v>42576</v>
      </c>
      <c r="E3113" s="16" t="s">
        <v>529</v>
      </c>
      <c r="F3113" s="21">
        <v>43489</v>
      </c>
      <c r="G3113" s="16" t="s">
        <v>75</v>
      </c>
      <c r="H3113" s="26" t="s">
        <v>273</v>
      </c>
      <c r="I3113" s="16" t="s">
        <v>15224</v>
      </c>
      <c r="K3113" s="16" t="s">
        <v>15223</v>
      </c>
      <c r="L3113" s="16" t="s">
        <v>37</v>
      </c>
      <c r="M3113" s="26" t="s">
        <v>15222</v>
      </c>
      <c r="O3113" s="16" t="s">
        <v>53</v>
      </c>
      <c r="P3113" s="26" t="s">
        <v>40</v>
      </c>
      <c r="R3113" s="16" t="s">
        <v>41</v>
      </c>
      <c r="S3113" s="16" t="s">
        <v>42</v>
      </c>
      <c r="T3113" s="22">
        <v>4.4999999999999998E-2</v>
      </c>
      <c r="W3113" s="20" t="s">
        <v>43</v>
      </c>
      <c r="X3113" s="16" t="s">
        <v>44</v>
      </c>
      <c r="Y3113" s="26" t="s">
        <v>15221</v>
      </c>
      <c r="Z3113" s="24" t="s">
        <v>32</v>
      </c>
      <c r="AA3113" s="24" t="s">
        <v>32</v>
      </c>
      <c r="AB3113" s="24" t="s">
        <v>32</v>
      </c>
      <c r="AC3113" s="24" t="s">
        <v>32</v>
      </c>
      <c r="AD3113" s="24" t="s">
        <v>32</v>
      </c>
      <c r="AE3113" s="24" t="s">
        <v>32</v>
      </c>
      <c r="AF3113" s="24" t="s">
        <v>32</v>
      </c>
      <c r="AG3113" s="24" t="s">
        <v>32</v>
      </c>
      <c r="AH3113" s="24" t="s">
        <v>32</v>
      </c>
    </row>
    <row r="3114" spans="1:35" x14ac:dyDescent="0.25">
      <c r="A3114" s="17">
        <v>124311</v>
      </c>
      <c r="B3114" s="18">
        <v>3</v>
      </c>
      <c r="C3114" s="16" t="s">
        <v>73</v>
      </c>
      <c r="D3114" s="21">
        <v>42576</v>
      </c>
      <c r="E3114" s="16" t="s">
        <v>529</v>
      </c>
      <c r="F3114" s="21">
        <v>44305</v>
      </c>
      <c r="G3114" s="16" t="s">
        <v>1913</v>
      </c>
      <c r="H3114" s="26" t="s">
        <v>273</v>
      </c>
      <c r="I3114" s="16" t="s">
        <v>2851</v>
      </c>
      <c r="J3114" s="20" t="s">
        <v>116</v>
      </c>
      <c r="L3114" s="16" t="s">
        <v>116</v>
      </c>
      <c r="M3114" s="26" t="s">
        <v>2852</v>
      </c>
      <c r="O3114" s="16" t="s">
        <v>53</v>
      </c>
      <c r="P3114" s="26" t="s">
        <v>40</v>
      </c>
      <c r="R3114" s="16" t="s">
        <v>41</v>
      </c>
      <c r="S3114" s="16" t="s">
        <v>42</v>
      </c>
      <c r="T3114" s="22">
        <v>0.14000000000000001</v>
      </c>
      <c r="U3114" s="21">
        <v>45205</v>
      </c>
      <c r="W3114" s="20" t="s">
        <v>43</v>
      </c>
      <c r="X3114" s="16" t="s">
        <v>78</v>
      </c>
      <c r="Y3114" s="26" t="s">
        <v>2853</v>
      </c>
      <c r="Z3114" s="25">
        <v>20000</v>
      </c>
      <c r="AA3114" s="25">
        <v>0</v>
      </c>
      <c r="AB3114" s="25">
        <v>0</v>
      </c>
      <c r="AC3114" s="25">
        <v>0</v>
      </c>
      <c r="AD3114" s="25">
        <v>20000</v>
      </c>
      <c r="AE3114" s="25">
        <v>0</v>
      </c>
      <c r="AF3114" s="25">
        <v>0</v>
      </c>
      <c r="AG3114" s="25">
        <v>0</v>
      </c>
      <c r="AH3114" s="25">
        <v>20000</v>
      </c>
    </row>
    <row r="3115" spans="1:35" x14ac:dyDescent="0.25">
      <c r="A3115" s="17">
        <v>124311.01</v>
      </c>
      <c r="B3115" s="18">
        <v>3</v>
      </c>
      <c r="C3115" s="16" t="s">
        <v>73</v>
      </c>
      <c r="D3115" s="21">
        <v>42744</v>
      </c>
      <c r="E3115" s="16" t="s">
        <v>142</v>
      </c>
      <c r="F3115" s="21">
        <v>43489</v>
      </c>
      <c r="G3115" s="16" t="s">
        <v>75</v>
      </c>
      <c r="H3115" s="26" t="s">
        <v>273</v>
      </c>
      <c r="I3115" s="16" t="s">
        <v>2851</v>
      </c>
      <c r="J3115" s="20" t="s">
        <v>116</v>
      </c>
      <c r="L3115" s="16" t="s">
        <v>116</v>
      </c>
      <c r="M3115" s="26" t="s">
        <v>15220</v>
      </c>
      <c r="N3115" s="26" t="s">
        <v>15219</v>
      </c>
      <c r="O3115" s="16" t="s">
        <v>179</v>
      </c>
      <c r="P3115" s="26" t="s">
        <v>79</v>
      </c>
      <c r="R3115" s="16" t="s">
        <v>41</v>
      </c>
      <c r="S3115" s="16" t="s">
        <v>84</v>
      </c>
      <c r="T3115" s="22">
        <v>0.01</v>
      </c>
      <c r="W3115" s="20" t="s">
        <v>43</v>
      </c>
      <c r="X3115" s="16" t="s">
        <v>78</v>
      </c>
      <c r="Y3115" s="26" t="s">
        <v>2853</v>
      </c>
      <c r="Z3115" s="24" t="s">
        <v>32</v>
      </c>
      <c r="AA3115" s="24" t="s">
        <v>32</v>
      </c>
      <c r="AB3115" s="24" t="s">
        <v>32</v>
      </c>
      <c r="AC3115" s="24" t="s">
        <v>32</v>
      </c>
      <c r="AD3115" s="25">
        <v>0</v>
      </c>
      <c r="AE3115" s="25">
        <v>0</v>
      </c>
      <c r="AF3115" s="25">
        <v>53500</v>
      </c>
      <c r="AG3115" s="25">
        <v>0</v>
      </c>
      <c r="AH3115" s="25">
        <v>53500</v>
      </c>
      <c r="AI3115" s="16" t="s">
        <v>15218</v>
      </c>
    </row>
    <row r="3116" spans="1:35" x14ac:dyDescent="0.25">
      <c r="A3116" s="17">
        <v>124312</v>
      </c>
      <c r="B3116" s="18">
        <v>4</v>
      </c>
      <c r="C3116" s="16" t="s">
        <v>73</v>
      </c>
      <c r="D3116" s="21">
        <v>42576</v>
      </c>
      <c r="E3116" s="16" t="s">
        <v>819</v>
      </c>
      <c r="F3116" s="21">
        <v>43487</v>
      </c>
      <c r="G3116" s="16" t="s">
        <v>75</v>
      </c>
      <c r="H3116" s="26" t="s">
        <v>270</v>
      </c>
      <c r="I3116" s="16" t="s">
        <v>15217</v>
      </c>
      <c r="K3116" s="16" t="s">
        <v>12538</v>
      </c>
      <c r="L3116" s="16" t="s">
        <v>37</v>
      </c>
      <c r="M3116" s="26" t="s">
        <v>15216</v>
      </c>
      <c r="O3116" s="16" t="s">
        <v>53</v>
      </c>
      <c r="P3116" s="26" t="s">
        <v>40</v>
      </c>
      <c r="R3116" s="16" t="s">
        <v>41</v>
      </c>
      <c r="S3116" s="16" t="s">
        <v>42</v>
      </c>
      <c r="T3116" s="22">
        <v>0.01</v>
      </c>
      <c r="W3116" s="20" t="s">
        <v>43</v>
      </c>
      <c r="X3116" s="16" t="s">
        <v>44</v>
      </c>
      <c r="Y3116" s="26" t="s">
        <v>15215</v>
      </c>
      <c r="Z3116" s="24" t="s">
        <v>32</v>
      </c>
      <c r="AA3116" s="24" t="s">
        <v>32</v>
      </c>
      <c r="AB3116" s="24" t="s">
        <v>32</v>
      </c>
      <c r="AC3116" s="24" t="s">
        <v>32</v>
      </c>
      <c r="AD3116" s="24" t="s">
        <v>32</v>
      </c>
      <c r="AE3116" s="24" t="s">
        <v>32</v>
      </c>
      <c r="AF3116" s="24" t="s">
        <v>32</v>
      </c>
      <c r="AG3116" s="24" t="s">
        <v>32</v>
      </c>
      <c r="AH3116" s="24" t="s">
        <v>32</v>
      </c>
    </row>
    <row r="3117" spans="1:35" x14ac:dyDescent="0.25">
      <c r="A3117" s="17">
        <v>124314</v>
      </c>
      <c r="B3117" s="18">
        <v>4</v>
      </c>
      <c r="C3117" s="16" t="s">
        <v>73</v>
      </c>
      <c r="D3117" s="21">
        <v>42576</v>
      </c>
      <c r="E3117" s="16" t="s">
        <v>819</v>
      </c>
      <c r="F3117" s="21">
        <v>43487</v>
      </c>
      <c r="G3117" s="16" t="s">
        <v>75</v>
      </c>
      <c r="H3117" s="26" t="s">
        <v>270</v>
      </c>
      <c r="I3117" s="16" t="s">
        <v>15214</v>
      </c>
      <c r="K3117" s="16" t="s">
        <v>3004</v>
      </c>
      <c r="L3117" s="16" t="s">
        <v>37</v>
      </c>
      <c r="M3117" s="26" t="s">
        <v>15213</v>
      </c>
      <c r="O3117" s="16" t="s">
        <v>53</v>
      </c>
      <c r="P3117" s="26" t="s">
        <v>40</v>
      </c>
      <c r="R3117" s="16" t="s">
        <v>41</v>
      </c>
      <c r="S3117" s="16" t="s">
        <v>42</v>
      </c>
      <c r="T3117" s="22">
        <v>0.01</v>
      </c>
      <c r="W3117" s="20" t="s">
        <v>43</v>
      </c>
      <c r="X3117" s="16" t="s">
        <v>44</v>
      </c>
      <c r="Y3117" s="26" t="s">
        <v>15212</v>
      </c>
      <c r="Z3117" s="24" t="s">
        <v>32</v>
      </c>
      <c r="AA3117" s="24" t="s">
        <v>32</v>
      </c>
      <c r="AB3117" s="24" t="s">
        <v>32</v>
      </c>
      <c r="AC3117" s="24" t="s">
        <v>32</v>
      </c>
      <c r="AD3117" s="24" t="s">
        <v>32</v>
      </c>
      <c r="AE3117" s="24" t="s">
        <v>32</v>
      </c>
      <c r="AF3117" s="24" t="s">
        <v>32</v>
      </c>
      <c r="AG3117" s="24" t="s">
        <v>32</v>
      </c>
      <c r="AH3117" s="24" t="s">
        <v>32</v>
      </c>
    </row>
    <row r="3118" spans="1:35" x14ac:dyDescent="0.25">
      <c r="A3118" s="17">
        <v>124315</v>
      </c>
      <c r="B3118" s="18">
        <v>3</v>
      </c>
      <c r="C3118" s="16" t="s">
        <v>73</v>
      </c>
      <c r="D3118" s="21">
        <v>42576</v>
      </c>
      <c r="E3118" s="16" t="s">
        <v>529</v>
      </c>
      <c r="F3118" s="21">
        <v>44183</v>
      </c>
      <c r="G3118" s="16" t="s">
        <v>529</v>
      </c>
      <c r="H3118" s="26" t="s">
        <v>273</v>
      </c>
      <c r="I3118" s="16" t="s">
        <v>2345</v>
      </c>
      <c r="J3118" s="20" t="s">
        <v>116</v>
      </c>
      <c r="L3118" s="16" t="s">
        <v>116</v>
      </c>
      <c r="M3118" s="26" t="s">
        <v>15211</v>
      </c>
      <c r="O3118" s="16" t="s">
        <v>53</v>
      </c>
      <c r="P3118" s="26" t="s">
        <v>40</v>
      </c>
      <c r="R3118" s="16" t="s">
        <v>41</v>
      </c>
      <c r="S3118" s="16" t="s">
        <v>42</v>
      </c>
      <c r="T3118" s="22">
        <v>4.4999999999999998E-2</v>
      </c>
      <c r="U3118" s="21">
        <v>45331</v>
      </c>
      <c r="W3118" s="20" t="s">
        <v>43</v>
      </c>
      <c r="X3118" s="16" t="s">
        <v>78</v>
      </c>
      <c r="Y3118" s="26" t="s">
        <v>15210</v>
      </c>
      <c r="Z3118" s="24" t="s">
        <v>32</v>
      </c>
      <c r="AA3118" s="24" t="s">
        <v>32</v>
      </c>
      <c r="AB3118" s="24" t="s">
        <v>32</v>
      </c>
      <c r="AC3118" s="24" t="s">
        <v>32</v>
      </c>
      <c r="AD3118" s="24" t="s">
        <v>32</v>
      </c>
      <c r="AE3118" s="24" t="s">
        <v>32</v>
      </c>
      <c r="AF3118" s="24" t="s">
        <v>32</v>
      </c>
      <c r="AG3118" s="24" t="s">
        <v>32</v>
      </c>
      <c r="AH3118" s="24" t="s">
        <v>32</v>
      </c>
    </row>
    <row r="3119" spans="1:35" x14ac:dyDescent="0.25">
      <c r="A3119" s="17">
        <v>124316</v>
      </c>
      <c r="B3119" s="18">
        <v>4</v>
      </c>
      <c r="C3119" s="16" t="s">
        <v>73</v>
      </c>
      <c r="D3119" s="21">
        <v>42576</v>
      </c>
      <c r="E3119" s="16" t="s">
        <v>819</v>
      </c>
      <c r="F3119" s="21">
        <v>43487</v>
      </c>
      <c r="G3119" s="16" t="s">
        <v>75</v>
      </c>
      <c r="H3119" s="26" t="s">
        <v>270</v>
      </c>
      <c r="I3119" s="16" t="s">
        <v>15209</v>
      </c>
      <c r="K3119" s="16" t="s">
        <v>15208</v>
      </c>
      <c r="L3119" s="16" t="s">
        <v>37</v>
      </c>
      <c r="M3119" s="26" t="s">
        <v>15207</v>
      </c>
      <c r="O3119" s="16" t="s">
        <v>53</v>
      </c>
      <c r="P3119" s="26" t="s">
        <v>40</v>
      </c>
      <c r="R3119" s="16" t="s">
        <v>41</v>
      </c>
      <c r="S3119" s="16" t="s">
        <v>42</v>
      </c>
      <c r="T3119" s="22">
        <v>0.01</v>
      </c>
      <c r="W3119" s="20" t="s">
        <v>43</v>
      </c>
      <c r="X3119" s="16" t="s">
        <v>44</v>
      </c>
      <c r="Y3119" s="26" t="s">
        <v>15206</v>
      </c>
      <c r="Z3119" s="24" t="s">
        <v>32</v>
      </c>
      <c r="AA3119" s="24" t="s">
        <v>32</v>
      </c>
      <c r="AB3119" s="24" t="s">
        <v>32</v>
      </c>
      <c r="AC3119" s="24" t="s">
        <v>32</v>
      </c>
      <c r="AD3119" s="24" t="s">
        <v>32</v>
      </c>
      <c r="AE3119" s="24" t="s">
        <v>32</v>
      </c>
      <c r="AF3119" s="24" t="s">
        <v>32</v>
      </c>
      <c r="AG3119" s="24" t="s">
        <v>32</v>
      </c>
      <c r="AH3119" s="24" t="s">
        <v>32</v>
      </c>
    </row>
    <row r="3120" spans="1:35" x14ac:dyDescent="0.25">
      <c r="A3120" s="17">
        <v>124317</v>
      </c>
      <c r="B3120" s="18">
        <v>3</v>
      </c>
      <c r="C3120" s="16" t="s">
        <v>73</v>
      </c>
      <c r="D3120" s="21">
        <v>42576</v>
      </c>
      <c r="E3120" s="16" t="s">
        <v>529</v>
      </c>
      <c r="F3120" s="21">
        <v>44258</v>
      </c>
      <c r="G3120" s="16" t="s">
        <v>1913</v>
      </c>
      <c r="H3120" s="26" t="s">
        <v>273</v>
      </c>
      <c r="I3120" s="16" t="s">
        <v>2345</v>
      </c>
      <c r="J3120" s="20" t="s">
        <v>116</v>
      </c>
      <c r="L3120" s="16" t="s">
        <v>116</v>
      </c>
      <c r="M3120" s="26" t="s">
        <v>2854</v>
      </c>
      <c r="O3120" s="16" t="s">
        <v>53</v>
      </c>
      <c r="P3120" s="26" t="s">
        <v>40</v>
      </c>
      <c r="R3120" s="16" t="s">
        <v>41</v>
      </c>
      <c r="S3120" s="16" t="s">
        <v>42</v>
      </c>
      <c r="T3120" s="22">
        <v>0.04</v>
      </c>
      <c r="U3120" s="21">
        <v>45632</v>
      </c>
      <c r="W3120" s="20" t="s">
        <v>43</v>
      </c>
      <c r="X3120" s="16" t="s">
        <v>78</v>
      </c>
      <c r="Y3120" s="26" t="s">
        <v>2855</v>
      </c>
      <c r="Z3120" s="25">
        <v>15000</v>
      </c>
      <c r="AA3120" s="25">
        <v>0</v>
      </c>
      <c r="AB3120" s="25">
        <v>0</v>
      </c>
      <c r="AC3120" s="25">
        <v>0</v>
      </c>
      <c r="AD3120" s="25">
        <v>15000</v>
      </c>
      <c r="AE3120" s="25">
        <v>0</v>
      </c>
      <c r="AF3120" s="25">
        <v>0</v>
      </c>
      <c r="AG3120" s="25">
        <v>0</v>
      </c>
      <c r="AH3120" s="25">
        <v>15000</v>
      </c>
    </row>
    <row r="3121" spans="1:35" x14ac:dyDescent="0.25">
      <c r="A3121" s="17">
        <v>124318</v>
      </c>
      <c r="B3121" s="18">
        <v>4</v>
      </c>
      <c r="C3121" s="16" t="s">
        <v>73</v>
      </c>
      <c r="D3121" s="21">
        <v>42576</v>
      </c>
      <c r="E3121" s="16" t="s">
        <v>819</v>
      </c>
      <c r="F3121" s="21">
        <v>43487</v>
      </c>
      <c r="G3121" s="16" t="s">
        <v>75</v>
      </c>
      <c r="H3121" s="26" t="s">
        <v>270</v>
      </c>
      <c r="I3121" s="16" t="s">
        <v>15205</v>
      </c>
      <c r="K3121" s="16" t="s">
        <v>15204</v>
      </c>
      <c r="L3121" s="16" t="s">
        <v>37</v>
      </c>
      <c r="M3121" s="26" t="s">
        <v>15203</v>
      </c>
      <c r="O3121" s="16" t="s">
        <v>53</v>
      </c>
      <c r="P3121" s="26" t="s">
        <v>40</v>
      </c>
      <c r="R3121" s="16" t="s">
        <v>41</v>
      </c>
      <c r="S3121" s="16" t="s">
        <v>42</v>
      </c>
      <c r="T3121" s="22">
        <v>0.01</v>
      </c>
      <c r="W3121" s="20" t="s">
        <v>43</v>
      </c>
      <c r="X3121" s="16" t="s">
        <v>44</v>
      </c>
      <c r="Y3121" s="26" t="s">
        <v>15202</v>
      </c>
      <c r="Z3121" s="24" t="s">
        <v>32</v>
      </c>
      <c r="AA3121" s="24" t="s">
        <v>32</v>
      </c>
      <c r="AB3121" s="24" t="s">
        <v>32</v>
      </c>
      <c r="AC3121" s="24" t="s">
        <v>32</v>
      </c>
      <c r="AD3121" s="24" t="s">
        <v>32</v>
      </c>
      <c r="AE3121" s="24" t="s">
        <v>32</v>
      </c>
      <c r="AF3121" s="24" t="s">
        <v>32</v>
      </c>
      <c r="AG3121" s="24" t="s">
        <v>32</v>
      </c>
      <c r="AH3121" s="24" t="s">
        <v>32</v>
      </c>
    </row>
    <row r="3122" spans="1:35" x14ac:dyDescent="0.25">
      <c r="A3122" s="17">
        <v>124319</v>
      </c>
      <c r="B3122" s="18">
        <v>3</v>
      </c>
      <c r="C3122" s="16" t="s">
        <v>73</v>
      </c>
      <c r="D3122" s="21">
        <v>42576</v>
      </c>
      <c r="E3122" s="16" t="s">
        <v>529</v>
      </c>
      <c r="F3122" s="21">
        <v>44329</v>
      </c>
      <c r="G3122" s="16" t="s">
        <v>125</v>
      </c>
      <c r="H3122" s="26" t="s">
        <v>273</v>
      </c>
      <c r="I3122" s="16" t="s">
        <v>2020</v>
      </c>
      <c r="J3122" s="20" t="s">
        <v>116</v>
      </c>
      <c r="L3122" s="16" t="s">
        <v>116</v>
      </c>
      <c r="M3122" s="26" t="s">
        <v>2856</v>
      </c>
      <c r="O3122" s="16" t="s">
        <v>53</v>
      </c>
      <c r="P3122" s="26" t="s">
        <v>40</v>
      </c>
      <c r="R3122" s="16" t="s">
        <v>41</v>
      </c>
      <c r="S3122" s="16" t="s">
        <v>42</v>
      </c>
      <c r="T3122" s="22">
        <v>2.5000000000000001E-2</v>
      </c>
      <c r="U3122" s="21">
        <v>44792</v>
      </c>
      <c r="W3122" s="20" t="s">
        <v>43</v>
      </c>
      <c r="X3122" s="16" t="s">
        <v>78</v>
      </c>
      <c r="Y3122" s="26" t="s">
        <v>2857</v>
      </c>
      <c r="Z3122" s="25">
        <v>160000</v>
      </c>
      <c r="AA3122" s="25">
        <v>53503</v>
      </c>
      <c r="AB3122" s="25">
        <v>0</v>
      </c>
      <c r="AC3122" s="25">
        <v>0</v>
      </c>
      <c r="AD3122" s="25">
        <v>210000</v>
      </c>
      <c r="AE3122" s="25">
        <v>53503</v>
      </c>
      <c r="AF3122" s="25">
        <v>0</v>
      </c>
      <c r="AG3122" s="25">
        <v>0</v>
      </c>
      <c r="AH3122" s="25">
        <v>263503</v>
      </c>
      <c r="AI3122" s="16" t="s">
        <v>2858</v>
      </c>
    </row>
    <row r="3123" spans="1:35" x14ac:dyDescent="0.25">
      <c r="A3123" s="17">
        <v>124319.01</v>
      </c>
      <c r="B3123" s="18">
        <v>3</v>
      </c>
      <c r="C3123" s="16" t="s">
        <v>73</v>
      </c>
      <c r="D3123" s="21">
        <v>42744</v>
      </c>
      <c r="E3123" s="16" t="s">
        <v>142</v>
      </c>
      <c r="F3123" s="21">
        <v>43489</v>
      </c>
      <c r="G3123" s="16" t="s">
        <v>75</v>
      </c>
      <c r="H3123" s="26" t="s">
        <v>273</v>
      </c>
      <c r="I3123" s="16" t="s">
        <v>2020</v>
      </c>
      <c r="J3123" s="20" t="s">
        <v>116</v>
      </c>
      <c r="L3123" s="16" t="s">
        <v>116</v>
      </c>
      <c r="M3123" s="26" t="s">
        <v>15201</v>
      </c>
      <c r="O3123" s="16" t="s">
        <v>179</v>
      </c>
      <c r="P3123" s="26" t="s">
        <v>79</v>
      </c>
      <c r="R3123" s="16" t="s">
        <v>41</v>
      </c>
      <c r="S3123" s="16" t="s">
        <v>84</v>
      </c>
      <c r="T3123" s="22">
        <v>0.01</v>
      </c>
      <c r="W3123" s="20" t="s">
        <v>43</v>
      </c>
      <c r="X3123" s="16" t="s">
        <v>78</v>
      </c>
      <c r="Y3123" s="26" t="s">
        <v>2857</v>
      </c>
      <c r="Z3123" s="24" t="s">
        <v>32</v>
      </c>
      <c r="AA3123" s="24" t="s">
        <v>32</v>
      </c>
      <c r="AB3123" s="24" t="s">
        <v>32</v>
      </c>
      <c r="AC3123" s="24" t="s">
        <v>32</v>
      </c>
      <c r="AD3123" s="25">
        <v>0</v>
      </c>
      <c r="AE3123" s="25">
        <v>0</v>
      </c>
      <c r="AF3123" s="25">
        <v>48525</v>
      </c>
      <c r="AG3123" s="25">
        <v>0</v>
      </c>
      <c r="AH3123" s="25">
        <v>48525</v>
      </c>
      <c r="AI3123" s="16" t="s">
        <v>15200</v>
      </c>
    </row>
    <row r="3124" spans="1:35" x14ac:dyDescent="0.25">
      <c r="A3124" s="17">
        <v>124320</v>
      </c>
      <c r="B3124" s="18">
        <v>4</v>
      </c>
      <c r="C3124" s="16" t="s">
        <v>73</v>
      </c>
      <c r="D3124" s="21">
        <v>42576</v>
      </c>
      <c r="E3124" s="16" t="s">
        <v>819</v>
      </c>
      <c r="F3124" s="21">
        <v>44207</v>
      </c>
      <c r="G3124" s="16" t="s">
        <v>56</v>
      </c>
      <c r="H3124" s="26" t="s">
        <v>270</v>
      </c>
      <c r="I3124" s="16" t="s">
        <v>15199</v>
      </c>
      <c r="K3124" s="16" t="s">
        <v>4771</v>
      </c>
      <c r="L3124" s="16" t="s">
        <v>37</v>
      </c>
      <c r="M3124" s="26" t="s">
        <v>15198</v>
      </c>
      <c r="O3124" s="16" t="s">
        <v>53</v>
      </c>
      <c r="P3124" s="26" t="s">
        <v>40</v>
      </c>
      <c r="R3124" s="16" t="s">
        <v>41</v>
      </c>
      <c r="S3124" s="16" t="s">
        <v>42</v>
      </c>
      <c r="T3124" s="22">
        <v>0.01</v>
      </c>
      <c r="W3124" s="20" t="s">
        <v>43</v>
      </c>
      <c r="X3124" s="16" t="s">
        <v>44</v>
      </c>
      <c r="Y3124" s="26" t="s">
        <v>15197</v>
      </c>
      <c r="Z3124" s="24" t="s">
        <v>32</v>
      </c>
      <c r="AA3124" s="24" t="s">
        <v>32</v>
      </c>
      <c r="AB3124" s="24" t="s">
        <v>32</v>
      </c>
      <c r="AC3124" s="24" t="s">
        <v>32</v>
      </c>
      <c r="AD3124" s="24" t="s">
        <v>32</v>
      </c>
      <c r="AE3124" s="24" t="s">
        <v>32</v>
      </c>
      <c r="AF3124" s="24" t="s">
        <v>32</v>
      </c>
      <c r="AG3124" s="24" t="s">
        <v>32</v>
      </c>
      <c r="AH3124" s="24" t="s">
        <v>32</v>
      </c>
    </row>
    <row r="3125" spans="1:35" x14ac:dyDescent="0.25">
      <c r="A3125" s="17">
        <v>124322</v>
      </c>
      <c r="B3125" s="18">
        <v>1</v>
      </c>
      <c r="C3125" s="16" t="s">
        <v>73</v>
      </c>
      <c r="D3125" s="21">
        <v>42576</v>
      </c>
      <c r="E3125" s="16" t="s">
        <v>1207</v>
      </c>
      <c r="F3125" s="21">
        <v>43500</v>
      </c>
      <c r="G3125" s="16" t="s">
        <v>75</v>
      </c>
      <c r="H3125" s="26" t="s">
        <v>238</v>
      </c>
      <c r="I3125" s="16" t="s">
        <v>1767</v>
      </c>
      <c r="J3125" s="20" t="s">
        <v>116</v>
      </c>
      <c r="L3125" s="16" t="s">
        <v>116</v>
      </c>
      <c r="M3125" s="26" t="s">
        <v>15196</v>
      </c>
      <c r="O3125" s="16" t="s">
        <v>53</v>
      </c>
      <c r="P3125" s="26" t="s">
        <v>40</v>
      </c>
      <c r="R3125" s="16" t="s">
        <v>41</v>
      </c>
      <c r="S3125" s="16" t="s">
        <v>42</v>
      </c>
      <c r="T3125" s="22">
        <v>0.09</v>
      </c>
      <c r="U3125" s="21">
        <v>45432</v>
      </c>
      <c r="W3125" s="20" t="s">
        <v>43</v>
      </c>
      <c r="X3125" s="16" t="s">
        <v>140</v>
      </c>
      <c r="Y3125" s="26" t="s">
        <v>15195</v>
      </c>
      <c r="Z3125" s="24" t="s">
        <v>32</v>
      </c>
      <c r="AA3125" s="24" t="s">
        <v>32</v>
      </c>
      <c r="AB3125" s="24" t="s">
        <v>32</v>
      </c>
      <c r="AC3125" s="24" t="s">
        <v>32</v>
      </c>
      <c r="AD3125" s="24" t="s">
        <v>32</v>
      </c>
      <c r="AE3125" s="24" t="s">
        <v>32</v>
      </c>
      <c r="AF3125" s="24" t="s">
        <v>32</v>
      </c>
      <c r="AG3125" s="24" t="s">
        <v>32</v>
      </c>
      <c r="AH3125" s="24" t="s">
        <v>32</v>
      </c>
    </row>
    <row r="3126" spans="1:35" x14ac:dyDescent="0.25">
      <c r="A3126" s="17">
        <v>124323</v>
      </c>
      <c r="B3126" s="18">
        <v>1</v>
      </c>
      <c r="C3126" s="16" t="s">
        <v>73</v>
      </c>
      <c r="D3126" s="21">
        <v>42576</v>
      </c>
      <c r="E3126" s="16" t="s">
        <v>1207</v>
      </c>
      <c r="F3126" s="21">
        <v>44097</v>
      </c>
      <c r="G3126" s="16" t="s">
        <v>56</v>
      </c>
      <c r="H3126" s="26" t="s">
        <v>276</v>
      </c>
      <c r="I3126" s="16" t="s">
        <v>15194</v>
      </c>
      <c r="K3126" s="16" t="s">
        <v>15193</v>
      </c>
      <c r="L3126" s="16" t="s">
        <v>37</v>
      </c>
      <c r="M3126" s="26" t="s">
        <v>15192</v>
      </c>
      <c r="O3126" s="16" t="s">
        <v>39</v>
      </c>
      <c r="P3126" s="26" t="s">
        <v>40</v>
      </c>
      <c r="R3126" s="16" t="s">
        <v>41</v>
      </c>
      <c r="S3126" s="16" t="s">
        <v>42</v>
      </c>
      <c r="T3126" s="22">
        <v>1.4999999999999999E-2</v>
      </c>
      <c r="W3126" s="20" t="s">
        <v>43</v>
      </c>
      <c r="X3126" s="16" t="s">
        <v>44</v>
      </c>
      <c r="Y3126" s="26" t="s">
        <v>15191</v>
      </c>
      <c r="Z3126" s="24" t="s">
        <v>32</v>
      </c>
      <c r="AA3126" s="24" t="s">
        <v>32</v>
      </c>
      <c r="AB3126" s="24" t="s">
        <v>32</v>
      </c>
      <c r="AC3126" s="24" t="s">
        <v>32</v>
      </c>
      <c r="AD3126" s="24" t="s">
        <v>32</v>
      </c>
      <c r="AE3126" s="24" t="s">
        <v>32</v>
      </c>
      <c r="AF3126" s="24" t="s">
        <v>32</v>
      </c>
      <c r="AG3126" s="24" t="s">
        <v>32</v>
      </c>
      <c r="AH3126" s="24" t="s">
        <v>32</v>
      </c>
      <c r="AI3126" s="16" t="s">
        <v>15190</v>
      </c>
    </row>
    <row r="3127" spans="1:35" x14ac:dyDescent="0.25">
      <c r="A3127" s="17">
        <v>124324</v>
      </c>
      <c r="B3127" s="18">
        <v>1</v>
      </c>
      <c r="C3127" s="16" t="s">
        <v>47</v>
      </c>
      <c r="D3127" s="21">
        <v>42576</v>
      </c>
      <c r="E3127" s="16" t="s">
        <v>1207</v>
      </c>
      <c r="F3127" s="21">
        <v>44258</v>
      </c>
      <c r="G3127" s="16" t="s">
        <v>33</v>
      </c>
      <c r="H3127" s="26" t="s">
        <v>276</v>
      </c>
      <c r="I3127" s="16" t="s">
        <v>2859</v>
      </c>
      <c r="K3127" s="16" t="s">
        <v>2860</v>
      </c>
      <c r="L3127" s="16" t="s">
        <v>37</v>
      </c>
      <c r="M3127" s="26" t="s">
        <v>2861</v>
      </c>
      <c r="O3127" s="16" t="s">
        <v>39</v>
      </c>
      <c r="P3127" s="26" t="s">
        <v>40</v>
      </c>
      <c r="T3127" s="22">
        <v>0.01</v>
      </c>
      <c r="W3127" s="20" t="s">
        <v>43</v>
      </c>
      <c r="X3127" s="16" t="s">
        <v>44</v>
      </c>
      <c r="Y3127" s="26" t="s">
        <v>2862</v>
      </c>
      <c r="Z3127" s="25">
        <v>0</v>
      </c>
      <c r="AA3127" s="25">
        <v>0</v>
      </c>
      <c r="AB3127" s="25">
        <v>21407.61</v>
      </c>
      <c r="AC3127" s="25">
        <v>0</v>
      </c>
      <c r="AD3127" s="25">
        <v>0</v>
      </c>
      <c r="AE3127" s="25">
        <v>0</v>
      </c>
      <c r="AF3127" s="25">
        <v>358535.29</v>
      </c>
      <c r="AG3127" s="25">
        <v>0</v>
      </c>
      <c r="AH3127" s="25">
        <v>358535.29</v>
      </c>
      <c r="AI3127" s="16" t="s">
        <v>2863</v>
      </c>
    </row>
    <row r="3128" spans="1:35" x14ac:dyDescent="0.25">
      <c r="A3128" s="17">
        <v>124325</v>
      </c>
      <c r="B3128" s="18">
        <v>1</v>
      </c>
      <c r="C3128" s="16" t="s">
        <v>73</v>
      </c>
      <c r="D3128" s="21">
        <v>42576</v>
      </c>
      <c r="E3128" s="16" t="s">
        <v>1207</v>
      </c>
      <c r="F3128" s="21">
        <v>44097</v>
      </c>
      <c r="G3128" s="16" t="s">
        <v>56</v>
      </c>
      <c r="H3128" s="26" t="s">
        <v>276</v>
      </c>
      <c r="I3128" s="16" t="s">
        <v>15189</v>
      </c>
      <c r="K3128" s="16" t="s">
        <v>15188</v>
      </c>
      <c r="L3128" s="16" t="s">
        <v>37</v>
      </c>
      <c r="M3128" s="26" t="s">
        <v>15187</v>
      </c>
      <c r="O3128" s="16" t="s">
        <v>39</v>
      </c>
      <c r="P3128" s="26" t="s">
        <v>40</v>
      </c>
      <c r="R3128" s="16" t="s">
        <v>41</v>
      </c>
      <c r="S3128" s="16" t="s">
        <v>42</v>
      </c>
      <c r="T3128" s="22">
        <v>0.01</v>
      </c>
      <c r="W3128" s="20" t="s">
        <v>43</v>
      </c>
      <c r="X3128" s="16" t="s">
        <v>44</v>
      </c>
      <c r="Y3128" s="26" t="s">
        <v>15186</v>
      </c>
      <c r="Z3128" s="24" t="s">
        <v>32</v>
      </c>
      <c r="AA3128" s="24" t="s">
        <v>32</v>
      </c>
      <c r="AB3128" s="24" t="s">
        <v>32</v>
      </c>
      <c r="AC3128" s="24" t="s">
        <v>32</v>
      </c>
      <c r="AD3128" s="24" t="s">
        <v>32</v>
      </c>
      <c r="AE3128" s="24" t="s">
        <v>32</v>
      </c>
      <c r="AF3128" s="24" t="s">
        <v>32</v>
      </c>
      <c r="AG3128" s="24" t="s">
        <v>32</v>
      </c>
      <c r="AH3128" s="24" t="s">
        <v>32</v>
      </c>
      <c r="AI3128" s="16" t="s">
        <v>15185</v>
      </c>
    </row>
    <row r="3129" spans="1:35" x14ac:dyDescent="0.25">
      <c r="A3129" s="17">
        <v>124327</v>
      </c>
      <c r="B3129" s="18">
        <v>1</v>
      </c>
      <c r="C3129" s="16" t="s">
        <v>47</v>
      </c>
      <c r="D3129" s="21">
        <v>42576</v>
      </c>
      <c r="E3129" s="16" t="s">
        <v>1207</v>
      </c>
      <c r="F3129" s="21">
        <v>44047</v>
      </c>
      <c r="G3129" s="16" t="s">
        <v>1517</v>
      </c>
      <c r="H3129" s="26" t="s">
        <v>276</v>
      </c>
      <c r="I3129" s="16" t="s">
        <v>2864</v>
      </c>
      <c r="K3129" s="16" t="s">
        <v>2865</v>
      </c>
      <c r="L3129" s="16" t="s">
        <v>37</v>
      </c>
      <c r="M3129" s="26" t="s">
        <v>2866</v>
      </c>
      <c r="O3129" s="16" t="s">
        <v>39</v>
      </c>
      <c r="P3129" s="26" t="s">
        <v>40</v>
      </c>
      <c r="T3129" s="22">
        <v>1E-3</v>
      </c>
      <c r="W3129" s="20" t="s">
        <v>43</v>
      </c>
      <c r="X3129" s="16" t="s">
        <v>44</v>
      </c>
      <c r="Y3129" s="26" t="s">
        <v>2867</v>
      </c>
      <c r="Z3129" s="25">
        <v>-2684.83</v>
      </c>
      <c r="AA3129" s="25">
        <v>0</v>
      </c>
      <c r="AB3129" s="25">
        <v>339928.21</v>
      </c>
      <c r="AC3129" s="25">
        <v>0</v>
      </c>
      <c r="AD3129" s="25">
        <v>22315.17</v>
      </c>
      <c r="AE3129" s="25">
        <v>0</v>
      </c>
      <c r="AF3129" s="25">
        <v>339928.21</v>
      </c>
      <c r="AG3129" s="25">
        <v>0</v>
      </c>
      <c r="AH3129" s="25">
        <v>362243.38</v>
      </c>
      <c r="AI3129" s="16" t="s">
        <v>2868</v>
      </c>
    </row>
    <row r="3130" spans="1:35" x14ac:dyDescent="0.25">
      <c r="A3130" s="17">
        <v>124328</v>
      </c>
      <c r="B3130" s="18">
        <v>4</v>
      </c>
      <c r="C3130" s="16" t="s">
        <v>73</v>
      </c>
      <c r="D3130" s="21">
        <v>42576</v>
      </c>
      <c r="E3130" s="16" t="s">
        <v>819</v>
      </c>
      <c r="F3130" s="21">
        <v>43487</v>
      </c>
      <c r="G3130" s="16" t="s">
        <v>75</v>
      </c>
      <c r="H3130" s="26" t="s">
        <v>270</v>
      </c>
      <c r="I3130" s="16" t="s">
        <v>15184</v>
      </c>
      <c r="K3130" s="16" t="s">
        <v>8792</v>
      </c>
      <c r="L3130" s="16" t="s">
        <v>37</v>
      </c>
      <c r="M3130" s="26" t="s">
        <v>15183</v>
      </c>
      <c r="O3130" s="16" t="s">
        <v>53</v>
      </c>
      <c r="P3130" s="26" t="s">
        <v>40</v>
      </c>
      <c r="R3130" s="16" t="s">
        <v>41</v>
      </c>
      <c r="S3130" s="16" t="s">
        <v>42</v>
      </c>
      <c r="T3130" s="22">
        <v>1.4999999999999999E-2</v>
      </c>
      <c r="W3130" s="20" t="s">
        <v>43</v>
      </c>
      <c r="X3130" s="16" t="s">
        <v>44</v>
      </c>
      <c r="Y3130" s="26" t="s">
        <v>15182</v>
      </c>
      <c r="Z3130" s="24" t="s">
        <v>32</v>
      </c>
      <c r="AA3130" s="24" t="s">
        <v>32</v>
      </c>
      <c r="AB3130" s="24" t="s">
        <v>32</v>
      </c>
      <c r="AC3130" s="24" t="s">
        <v>32</v>
      </c>
      <c r="AD3130" s="24" t="s">
        <v>32</v>
      </c>
      <c r="AE3130" s="24" t="s">
        <v>32</v>
      </c>
      <c r="AF3130" s="24" t="s">
        <v>32</v>
      </c>
      <c r="AG3130" s="24" t="s">
        <v>32</v>
      </c>
      <c r="AH3130" s="24" t="s">
        <v>32</v>
      </c>
    </row>
    <row r="3131" spans="1:35" x14ac:dyDescent="0.25">
      <c r="A3131" s="17">
        <v>124330</v>
      </c>
      <c r="B3131" s="18">
        <v>4</v>
      </c>
      <c r="C3131" s="16" t="s">
        <v>73</v>
      </c>
      <c r="D3131" s="21">
        <v>42576</v>
      </c>
      <c r="E3131" s="16" t="s">
        <v>819</v>
      </c>
      <c r="F3131" s="21">
        <v>43487</v>
      </c>
      <c r="G3131" s="16" t="s">
        <v>75</v>
      </c>
      <c r="H3131" s="26" t="s">
        <v>270</v>
      </c>
      <c r="I3131" s="16" t="s">
        <v>15181</v>
      </c>
      <c r="K3131" s="16" t="s">
        <v>8792</v>
      </c>
      <c r="L3131" s="16" t="s">
        <v>37</v>
      </c>
      <c r="M3131" s="26" t="s">
        <v>15180</v>
      </c>
      <c r="O3131" s="16" t="s">
        <v>53</v>
      </c>
      <c r="P3131" s="26" t="s">
        <v>40</v>
      </c>
      <c r="R3131" s="16" t="s">
        <v>41</v>
      </c>
      <c r="S3131" s="16" t="s">
        <v>42</v>
      </c>
      <c r="T3131" s="22">
        <v>0.01</v>
      </c>
      <c r="W3131" s="20" t="s">
        <v>43</v>
      </c>
      <c r="X3131" s="16" t="s">
        <v>44</v>
      </c>
      <c r="Y3131" s="26" t="s">
        <v>15179</v>
      </c>
      <c r="Z3131" s="24" t="s">
        <v>32</v>
      </c>
      <c r="AA3131" s="24" t="s">
        <v>32</v>
      </c>
      <c r="AB3131" s="24" t="s">
        <v>32</v>
      </c>
      <c r="AC3131" s="24" t="s">
        <v>32</v>
      </c>
      <c r="AD3131" s="24" t="s">
        <v>32</v>
      </c>
      <c r="AE3131" s="24" t="s">
        <v>32</v>
      </c>
      <c r="AF3131" s="24" t="s">
        <v>32</v>
      </c>
      <c r="AG3131" s="24" t="s">
        <v>32</v>
      </c>
      <c r="AH3131" s="24" t="s">
        <v>32</v>
      </c>
    </row>
    <row r="3132" spans="1:35" x14ac:dyDescent="0.25">
      <c r="A3132" s="17">
        <v>124331</v>
      </c>
      <c r="B3132" s="18">
        <v>1</v>
      </c>
      <c r="C3132" s="16" t="s">
        <v>73</v>
      </c>
      <c r="D3132" s="21">
        <v>42576</v>
      </c>
      <c r="E3132" s="16" t="s">
        <v>1207</v>
      </c>
      <c r="F3132" s="21">
        <v>44123</v>
      </c>
      <c r="G3132" s="16" t="s">
        <v>125</v>
      </c>
      <c r="H3132" s="26" t="s">
        <v>276</v>
      </c>
      <c r="I3132" s="16" t="s">
        <v>1868</v>
      </c>
      <c r="J3132" s="20" t="s">
        <v>116</v>
      </c>
      <c r="L3132" s="16" t="s">
        <v>116</v>
      </c>
      <c r="M3132" s="26" t="s">
        <v>15178</v>
      </c>
      <c r="O3132" s="16" t="s">
        <v>53</v>
      </c>
      <c r="P3132" s="26" t="s">
        <v>40</v>
      </c>
      <c r="R3132" s="16" t="s">
        <v>41</v>
      </c>
      <c r="S3132" s="16" t="s">
        <v>42</v>
      </c>
      <c r="T3132" s="22">
        <v>0.01</v>
      </c>
      <c r="U3132" s="21">
        <v>44694</v>
      </c>
      <c r="W3132" s="20" t="s">
        <v>43</v>
      </c>
      <c r="X3132" s="16" t="s">
        <v>78</v>
      </c>
      <c r="Y3132" s="26" t="s">
        <v>15177</v>
      </c>
      <c r="Z3132" s="24" t="s">
        <v>32</v>
      </c>
      <c r="AA3132" s="24" t="s">
        <v>32</v>
      </c>
      <c r="AB3132" s="24" t="s">
        <v>32</v>
      </c>
      <c r="AC3132" s="24" t="s">
        <v>32</v>
      </c>
      <c r="AD3132" s="25">
        <v>170722.63</v>
      </c>
      <c r="AE3132" s="25">
        <v>641000</v>
      </c>
      <c r="AF3132" s="25">
        <v>0</v>
      </c>
      <c r="AG3132" s="25">
        <v>0</v>
      </c>
      <c r="AH3132" s="25">
        <v>811722.63</v>
      </c>
      <c r="AI3132" s="16" t="s">
        <v>15176</v>
      </c>
    </row>
    <row r="3133" spans="1:35" x14ac:dyDescent="0.25">
      <c r="A3133" s="17">
        <v>124334</v>
      </c>
      <c r="B3133" s="18">
        <v>3</v>
      </c>
      <c r="C3133" s="16" t="s">
        <v>73</v>
      </c>
      <c r="D3133" s="21">
        <v>42576</v>
      </c>
      <c r="E3133" s="16" t="s">
        <v>529</v>
      </c>
      <c r="F3133" s="21">
        <v>43488</v>
      </c>
      <c r="G3133" s="16" t="s">
        <v>75</v>
      </c>
      <c r="H3133" s="26" t="s">
        <v>304</v>
      </c>
      <c r="I3133" s="16" t="s">
        <v>14722</v>
      </c>
      <c r="K3133" s="16" t="s">
        <v>14721</v>
      </c>
      <c r="L3133" s="16" t="s">
        <v>37</v>
      </c>
      <c r="M3133" s="26" t="s">
        <v>15175</v>
      </c>
      <c r="O3133" s="16" t="s">
        <v>53</v>
      </c>
      <c r="P3133" s="26" t="s">
        <v>40</v>
      </c>
      <c r="R3133" s="16" t="s">
        <v>41</v>
      </c>
      <c r="S3133" s="16" t="s">
        <v>42</v>
      </c>
      <c r="T3133" s="22">
        <v>0.02</v>
      </c>
      <c r="W3133" s="20" t="s">
        <v>43</v>
      </c>
      <c r="X3133" s="16" t="s">
        <v>44</v>
      </c>
      <c r="Y3133" s="26" t="s">
        <v>15174</v>
      </c>
      <c r="Z3133" s="24" t="s">
        <v>32</v>
      </c>
      <c r="AA3133" s="24" t="s">
        <v>32</v>
      </c>
      <c r="AB3133" s="24" t="s">
        <v>32</v>
      </c>
      <c r="AC3133" s="24" t="s">
        <v>32</v>
      </c>
      <c r="AD3133" s="24" t="s">
        <v>32</v>
      </c>
      <c r="AE3133" s="24" t="s">
        <v>32</v>
      </c>
      <c r="AF3133" s="24" t="s">
        <v>32</v>
      </c>
      <c r="AG3133" s="24" t="s">
        <v>32</v>
      </c>
      <c r="AH3133" s="24" t="s">
        <v>32</v>
      </c>
    </row>
    <row r="3134" spans="1:35" x14ac:dyDescent="0.25">
      <c r="A3134" s="17">
        <v>124335</v>
      </c>
      <c r="B3134" s="18">
        <v>4</v>
      </c>
      <c r="C3134" s="16" t="s">
        <v>73</v>
      </c>
      <c r="D3134" s="21">
        <v>42576</v>
      </c>
      <c r="E3134" s="16" t="s">
        <v>819</v>
      </c>
      <c r="F3134" s="21">
        <v>43487</v>
      </c>
      <c r="G3134" s="16" t="s">
        <v>75</v>
      </c>
      <c r="H3134" s="26" t="s">
        <v>270</v>
      </c>
      <c r="I3134" s="16" t="s">
        <v>15173</v>
      </c>
      <c r="K3134" s="16" t="s">
        <v>7555</v>
      </c>
      <c r="L3134" s="16" t="s">
        <v>37</v>
      </c>
      <c r="M3134" s="26" t="s">
        <v>15172</v>
      </c>
      <c r="O3134" s="16" t="s">
        <v>53</v>
      </c>
      <c r="P3134" s="26" t="s">
        <v>40</v>
      </c>
      <c r="R3134" s="16" t="s">
        <v>41</v>
      </c>
      <c r="S3134" s="16" t="s">
        <v>42</v>
      </c>
      <c r="T3134" s="22">
        <v>0.01</v>
      </c>
      <c r="W3134" s="20" t="s">
        <v>43</v>
      </c>
      <c r="X3134" s="16" t="s">
        <v>44</v>
      </c>
      <c r="Y3134" s="26" t="s">
        <v>15171</v>
      </c>
      <c r="Z3134" s="24" t="s">
        <v>32</v>
      </c>
      <c r="AA3134" s="24" t="s">
        <v>32</v>
      </c>
      <c r="AB3134" s="24" t="s">
        <v>32</v>
      </c>
      <c r="AC3134" s="24" t="s">
        <v>32</v>
      </c>
      <c r="AD3134" s="24" t="s">
        <v>32</v>
      </c>
      <c r="AE3134" s="24" t="s">
        <v>32</v>
      </c>
      <c r="AF3134" s="24" t="s">
        <v>32</v>
      </c>
      <c r="AG3134" s="24" t="s">
        <v>32</v>
      </c>
      <c r="AH3134" s="24" t="s">
        <v>32</v>
      </c>
    </row>
    <row r="3135" spans="1:35" x14ac:dyDescent="0.25">
      <c r="A3135" s="17">
        <v>124336</v>
      </c>
      <c r="B3135" s="18">
        <v>1</v>
      </c>
      <c r="C3135" s="16" t="s">
        <v>73</v>
      </c>
      <c r="D3135" s="21">
        <v>42576</v>
      </c>
      <c r="E3135" s="16" t="s">
        <v>1207</v>
      </c>
      <c r="F3135" s="21">
        <v>43992</v>
      </c>
      <c r="G3135" s="16" t="s">
        <v>75</v>
      </c>
      <c r="H3135" s="26" t="s">
        <v>146</v>
      </c>
      <c r="I3135" s="16" t="s">
        <v>2869</v>
      </c>
      <c r="K3135" s="16" t="s">
        <v>2870</v>
      </c>
      <c r="L3135" s="16" t="s">
        <v>37</v>
      </c>
      <c r="M3135" s="26" t="s">
        <v>2871</v>
      </c>
      <c r="O3135" s="16" t="s">
        <v>53</v>
      </c>
      <c r="P3135" s="26" t="s">
        <v>40</v>
      </c>
      <c r="R3135" s="16" t="s">
        <v>41</v>
      </c>
      <c r="S3135" s="16" t="s">
        <v>42</v>
      </c>
      <c r="T3135" s="22">
        <v>4.4999999999999998E-2</v>
      </c>
      <c r="W3135" s="20" t="s">
        <v>43</v>
      </c>
      <c r="X3135" s="16" t="s">
        <v>44</v>
      </c>
      <c r="Y3135" s="26" t="s">
        <v>2872</v>
      </c>
      <c r="Z3135" s="25">
        <v>184800</v>
      </c>
      <c r="AA3135" s="25">
        <v>0</v>
      </c>
      <c r="AB3135" s="25">
        <v>0</v>
      </c>
      <c r="AC3135" s="25">
        <v>0</v>
      </c>
      <c r="AD3135" s="25">
        <v>199800</v>
      </c>
      <c r="AE3135" s="25">
        <v>0</v>
      </c>
      <c r="AF3135" s="25">
        <v>0</v>
      </c>
      <c r="AG3135" s="25">
        <v>0</v>
      </c>
      <c r="AH3135" s="25">
        <v>199800</v>
      </c>
      <c r="AI3135" s="16" t="s">
        <v>2873</v>
      </c>
    </row>
    <row r="3136" spans="1:35" x14ac:dyDescent="0.25">
      <c r="A3136" s="17">
        <v>124337</v>
      </c>
      <c r="B3136" s="18">
        <v>1</v>
      </c>
      <c r="C3136" s="16" t="s">
        <v>47</v>
      </c>
      <c r="D3136" s="21">
        <v>42576</v>
      </c>
      <c r="E3136" s="16" t="s">
        <v>1207</v>
      </c>
      <c r="F3136" s="21">
        <v>44069</v>
      </c>
      <c r="G3136" s="16" t="s">
        <v>33</v>
      </c>
      <c r="H3136" s="26" t="s">
        <v>146</v>
      </c>
      <c r="I3136" s="16" t="s">
        <v>2874</v>
      </c>
      <c r="K3136" s="16" t="s">
        <v>2875</v>
      </c>
      <c r="L3136" s="16" t="s">
        <v>37</v>
      </c>
      <c r="M3136" s="26" t="s">
        <v>2876</v>
      </c>
      <c r="O3136" s="16" t="s">
        <v>39</v>
      </c>
      <c r="P3136" s="26" t="s">
        <v>40</v>
      </c>
      <c r="T3136" s="22">
        <v>0.01</v>
      </c>
      <c r="U3136" s="21">
        <v>44729</v>
      </c>
      <c r="W3136" s="20" t="s">
        <v>43</v>
      </c>
      <c r="X3136" s="16" t="s">
        <v>78</v>
      </c>
      <c r="Y3136" s="26" t="s">
        <v>2877</v>
      </c>
      <c r="Z3136" s="25">
        <v>-9785.4699999999993</v>
      </c>
      <c r="AA3136" s="25">
        <v>0</v>
      </c>
      <c r="AB3136" s="25">
        <v>13490</v>
      </c>
      <c r="AC3136" s="25">
        <v>0</v>
      </c>
      <c r="AD3136" s="25">
        <v>10214.530000000001</v>
      </c>
      <c r="AE3136" s="25">
        <v>0</v>
      </c>
      <c r="AF3136" s="25">
        <v>578911.43000000005</v>
      </c>
      <c r="AG3136" s="25">
        <v>0</v>
      </c>
      <c r="AH3136" s="25">
        <v>589125.96</v>
      </c>
      <c r="AI3136" s="16" t="s">
        <v>2878</v>
      </c>
    </row>
    <row r="3137" spans="1:35" x14ac:dyDescent="0.25">
      <c r="A3137" s="17">
        <v>124338</v>
      </c>
      <c r="B3137" s="18">
        <v>3</v>
      </c>
      <c r="C3137" s="16" t="s">
        <v>73</v>
      </c>
      <c r="D3137" s="21">
        <v>42576</v>
      </c>
      <c r="E3137" s="16" t="s">
        <v>529</v>
      </c>
      <c r="F3137" s="21">
        <v>43488</v>
      </c>
      <c r="G3137" s="16" t="s">
        <v>75</v>
      </c>
      <c r="H3137" s="26" t="s">
        <v>304</v>
      </c>
      <c r="I3137" s="16" t="s">
        <v>2879</v>
      </c>
      <c r="K3137" s="16" t="s">
        <v>2880</v>
      </c>
      <c r="L3137" s="16" t="s">
        <v>37</v>
      </c>
      <c r="M3137" s="26" t="s">
        <v>15170</v>
      </c>
      <c r="O3137" s="16" t="s">
        <v>53</v>
      </c>
      <c r="P3137" s="26" t="s">
        <v>40</v>
      </c>
      <c r="R3137" s="16" t="s">
        <v>41</v>
      </c>
      <c r="S3137" s="16" t="s">
        <v>42</v>
      </c>
      <c r="T3137" s="22">
        <v>0.01</v>
      </c>
      <c r="W3137" s="20" t="s">
        <v>43</v>
      </c>
      <c r="X3137" s="16" t="s">
        <v>44</v>
      </c>
      <c r="Y3137" s="26" t="s">
        <v>15169</v>
      </c>
      <c r="Z3137" s="24" t="s">
        <v>32</v>
      </c>
      <c r="AA3137" s="24" t="s">
        <v>32</v>
      </c>
      <c r="AB3137" s="24" t="s">
        <v>32</v>
      </c>
      <c r="AC3137" s="24" t="s">
        <v>32</v>
      </c>
      <c r="AD3137" s="24" t="s">
        <v>32</v>
      </c>
      <c r="AE3137" s="24" t="s">
        <v>32</v>
      </c>
      <c r="AF3137" s="24" t="s">
        <v>32</v>
      </c>
      <c r="AG3137" s="24" t="s">
        <v>32</v>
      </c>
      <c r="AH3137" s="24" t="s">
        <v>32</v>
      </c>
    </row>
    <row r="3138" spans="1:35" x14ac:dyDescent="0.25">
      <c r="A3138" s="17">
        <v>124340</v>
      </c>
      <c r="B3138" s="18">
        <v>1</v>
      </c>
      <c r="C3138" s="16" t="s">
        <v>73</v>
      </c>
      <c r="D3138" s="21">
        <v>42576</v>
      </c>
      <c r="E3138" s="16" t="s">
        <v>1207</v>
      </c>
      <c r="F3138" s="21">
        <v>44097</v>
      </c>
      <c r="G3138" s="16" t="s">
        <v>75</v>
      </c>
      <c r="H3138" s="26" t="s">
        <v>146</v>
      </c>
      <c r="I3138" s="16" t="s">
        <v>15168</v>
      </c>
      <c r="K3138" s="16" t="s">
        <v>2901</v>
      </c>
      <c r="L3138" s="16" t="s">
        <v>37</v>
      </c>
      <c r="M3138" s="26" t="s">
        <v>15167</v>
      </c>
      <c r="O3138" s="16" t="s">
        <v>39</v>
      </c>
      <c r="P3138" s="26" t="s">
        <v>40</v>
      </c>
      <c r="R3138" s="16" t="s">
        <v>41</v>
      </c>
      <c r="S3138" s="16" t="s">
        <v>42</v>
      </c>
      <c r="T3138" s="22">
        <v>0.01</v>
      </c>
      <c r="W3138" s="20" t="s">
        <v>43</v>
      </c>
      <c r="X3138" s="16" t="s">
        <v>44</v>
      </c>
      <c r="Y3138" s="26" t="s">
        <v>15166</v>
      </c>
      <c r="Z3138" s="24" t="s">
        <v>32</v>
      </c>
      <c r="AA3138" s="24" t="s">
        <v>32</v>
      </c>
      <c r="AB3138" s="24" t="s">
        <v>32</v>
      </c>
      <c r="AC3138" s="24" t="s">
        <v>32</v>
      </c>
      <c r="AD3138" s="24" t="s">
        <v>32</v>
      </c>
      <c r="AE3138" s="24" t="s">
        <v>32</v>
      </c>
      <c r="AF3138" s="24" t="s">
        <v>32</v>
      </c>
      <c r="AG3138" s="24" t="s">
        <v>32</v>
      </c>
      <c r="AH3138" s="24" t="s">
        <v>32</v>
      </c>
      <c r="AI3138" s="16" t="s">
        <v>15165</v>
      </c>
    </row>
    <row r="3139" spans="1:35" ht="30" x14ac:dyDescent="0.25">
      <c r="A3139" s="17">
        <v>124341</v>
      </c>
      <c r="B3139" s="18">
        <v>3</v>
      </c>
      <c r="C3139" s="16" t="s">
        <v>73</v>
      </c>
      <c r="D3139" s="21">
        <v>42576</v>
      </c>
      <c r="E3139" s="16" t="s">
        <v>529</v>
      </c>
      <c r="F3139" s="21">
        <v>44259</v>
      </c>
      <c r="G3139" s="16" t="s">
        <v>75</v>
      </c>
      <c r="H3139" s="26" t="s">
        <v>304</v>
      </c>
      <c r="I3139" s="16" t="s">
        <v>2879</v>
      </c>
      <c r="K3139" s="16" t="s">
        <v>2880</v>
      </c>
      <c r="L3139" s="16" t="s">
        <v>37</v>
      </c>
      <c r="M3139" s="26" t="s">
        <v>2881</v>
      </c>
      <c r="N3139" s="26" t="s">
        <v>2882</v>
      </c>
      <c r="O3139" s="16" t="s">
        <v>53</v>
      </c>
      <c r="P3139" s="26" t="s">
        <v>1320</v>
      </c>
      <c r="R3139" s="16" t="s">
        <v>41</v>
      </c>
      <c r="S3139" s="16" t="s">
        <v>84</v>
      </c>
      <c r="T3139" s="22">
        <v>7.4999999999999997E-2</v>
      </c>
      <c r="W3139" s="20" t="s">
        <v>43</v>
      </c>
      <c r="X3139" s="16" t="s">
        <v>44</v>
      </c>
      <c r="Y3139" s="26" t="s">
        <v>2883</v>
      </c>
      <c r="Z3139" s="25">
        <v>127906.75</v>
      </c>
      <c r="AA3139" s="25">
        <v>0</v>
      </c>
      <c r="AB3139" s="25">
        <v>0</v>
      </c>
      <c r="AC3139" s="25">
        <v>0</v>
      </c>
      <c r="AD3139" s="25">
        <v>147906.75</v>
      </c>
      <c r="AE3139" s="25">
        <v>0</v>
      </c>
      <c r="AF3139" s="25">
        <v>0</v>
      </c>
      <c r="AG3139" s="25">
        <v>0</v>
      </c>
      <c r="AH3139" s="25">
        <v>147906.75</v>
      </c>
      <c r="AI3139" s="16" t="s">
        <v>2884</v>
      </c>
    </row>
    <row r="3140" spans="1:35" x14ac:dyDescent="0.25">
      <c r="A3140" s="17">
        <v>124342</v>
      </c>
      <c r="B3140" s="18">
        <v>4</v>
      </c>
      <c r="C3140" s="16" t="s">
        <v>73</v>
      </c>
      <c r="D3140" s="21">
        <v>42576</v>
      </c>
      <c r="E3140" s="16" t="s">
        <v>819</v>
      </c>
      <c r="F3140" s="21">
        <v>43487</v>
      </c>
      <c r="G3140" s="16" t="s">
        <v>75</v>
      </c>
      <c r="H3140" s="26" t="s">
        <v>270</v>
      </c>
      <c r="I3140" s="16" t="s">
        <v>15164</v>
      </c>
      <c r="K3140" s="16" t="s">
        <v>15163</v>
      </c>
      <c r="L3140" s="16" t="s">
        <v>37</v>
      </c>
      <c r="M3140" s="26" t="s">
        <v>15162</v>
      </c>
      <c r="O3140" s="16" t="s">
        <v>53</v>
      </c>
      <c r="P3140" s="26" t="s">
        <v>40</v>
      </c>
      <c r="R3140" s="16" t="s">
        <v>41</v>
      </c>
      <c r="S3140" s="16" t="s">
        <v>42</v>
      </c>
      <c r="T3140" s="22">
        <v>0.01</v>
      </c>
      <c r="W3140" s="20" t="s">
        <v>43</v>
      </c>
      <c r="X3140" s="16" t="s">
        <v>44</v>
      </c>
      <c r="Y3140" s="26" t="s">
        <v>15161</v>
      </c>
      <c r="Z3140" s="24" t="s">
        <v>32</v>
      </c>
      <c r="AA3140" s="24" t="s">
        <v>32</v>
      </c>
      <c r="AB3140" s="24" t="s">
        <v>32</v>
      </c>
      <c r="AC3140" s="24" t="s">
        <v>32</v>
      </c>
      <c r="AD3140" s="24" t="s">
        <v>32</v>
      </c>
      <c r="AE3140" s="24" t="s">
        <v>32</v>
      </c>
      <c r="AF3140" s="24" t="s">
        <v>32</v>
      </c>
      <c r="AG3140" s="24" t="s">
        <v>32</v>
      </c>
      <c r="AH3140" s="24" t="s">
        <v>32</v>
      </c>
    </row>
    <row r="3141" spans="1:35" x14ac:dyDescent="0.25">
      <c r="A3141" s="17">
        <v>124343</v>
      </c>
      <c r="B3141" s="18">
        <v>1</v>
      </c>
      <c r="C3141" s="16" t="s">
        <v>31</v>
      </c>
      <c r="D3141" s="21">
        <v>42576</v>
      </c>
      <c r="E3141" s="16" t="s">
        <v>1207</v>
      </c>
      <c r="F3141" s="21">
        <v>44243</v>
      </c>
      <c r="G3141" s="16" t="s">
        <v>75</v>
      </c>
      <c r="H3141" s="26" t="s">
        <v>146</v>
      </c>
      <c r="I3141" s="16" t="s">
        <v>2885</v>
      </c>
      <c r="K3141" s="16" t="s">
        <v>2886</v>
      </c>
      <c r="L3141" s="16" t="s">
        <v>37</v>
      </c>
      <c r="M3141" s="26" t="s">
        <v>2887</v>
      </c>
      <c r="O3141" s="16" t="s">
        <v>39</v>
      </c>
      <c r="P3141" s="26" t="s">
        <v>40</v>
      </c>
      <c r="R3141" s="16" t="s">
        <v>41</v>
      </c>
      <c r="S3141" s="16" t="s">
        <v>42</v>
      </c>
      <c r="T3141" s="22">
        <v>0.01</v>
      </c>
      <c r="W3141" s="20" t="s">
        <v>43</v>
      </c>
      <c r="X3141" s="16" t="s">
        <v>44</v>
      </c>
      <c r="Y3141" s="26" t="s">
        <v>2888</v>
      </c>
      <c r="Z3141" s="25">
        <v>0</v>
      </c>
      <c r="AA3141" s="25">
        <v>0</v>
      </c>
      <c r="AB3141" s="25">
        <v>700878.49</v>
      </c>
      <c r="AC3141" s="25">
        <v>0</v>
      </c>
      <c r="AD3141" s="25">
        <v>0</v>
      </c>
      <c r="AE3141" s="25">
        <v>0</v>
      </c>
      <c r="AF3141" s="25">
        <v>700878.49</v>
      </c>
      <c r="AG3141" s="25">
        <v>0</v>
      </c>
      <c r="AH3141" s="25">
        <v>700878.49</v>
      </c>
      <c r="AI3141" s="16" t="s">
        <v>2889</v>
      </c>
    </row>
    <row r="3142" spans="1:35" ht="30" x14ac:dyDescent="0.25">
      <c r="A3142" s="17">
        <v>124345</v>
      </c>
      <c r="B3142" s="18">
        <v>1</v>
      </c>
      <c r="C3142" s="16" t="s">
        <v>73</v>
      </c>
      <c r="D3142" s="21">
        <v>42576</v>
      </c>
      <c r="E3142" s="16" t="s">
        <v>1207</v>
      </c>
      <c r="F3142" s="21">
        <v>43826</v>
      </c>
      <c r="G3142" s="16" t="s">
        <v>529</v>
      </c>
      <c r="H3142" s="26" t="s">
        <v>146</v>
      </c>
      <c r="I3142" s="16" t="s">
        <v>147</v>
      </c>
      <c r="J3142" s="20" t="s">
        <v>148</v>
      </c>
      <c r="L3142" s="16" t="s">
        <v>149</v>
      </c>
      <c r="M3142" s="26" t="s">
        <v>15160</v>
      </c>
      <c r="N3142" s="26" t="s">
        <v>2784</v>
      </c>
      <c r="O3142" s="16" t="s">
        <v>119</v>
      </c>
      <c r="P3142" s="26" t="s">
        <v>152</v>
      </c>
      <c r="T3142" s="22">
        <v>0.45</v>
      </c>
      <c r="U3142" s="21">
        <v>45429</v>
      </c>
      <c r="W3142" s="20" t="s">
        <v>43</v>
      </c>
      <c r="X3142" s="16" t="s">
        <v>454</v>
      </c>
      <c r="Z3142" s="24" t="s">
        <v>32</v>
      </c>
      <c r="AA3142" s="24" t="s">
        <v>32</v>
      </c>
      <c r="AB3142" s="24" t="s">
        <v>32</v>
      </c>
      <c r="AC3142" s="24" t="s">
        <v>32</v>
      </c>
      <c r="AD3142" s="24" t="s">
        <v>32</v>
      </c>
      <c r="AE3142" s="24" t="s">
        <v>32</v>
      </c>
      <c r="AF3142" s="24" t="s">
        <v>32</v>
      </c>
      <c r="AG3142" s="24" t="s">
        <v>32</v>
      </c>
      <c r="AH3142" s="24" t="s">
        <v>32</v>
      </c>
    </row>
    <row r="3143" spans="1:35" x14ac:dyDescent="0.25">
      <c r="A3143" s="17">
        <v>124346</v>
      </c>
      <c r="B3143" s="18">
        <v>3</v>
      </c>
      <c r="C3143" s="16" t="s">
        <v>73</v>
      </c>
      <c r="D3143" s="21">
        <v>42576</v>
      </c>
      <c r="E3143" s="16" t="s">
        <v>529</v>
      </c>
      <c r="F3143" s="21">
        <v>44097</v>
      </c>
      <c r="G3143" s="16" t="s">
        <v>56</v>
      </c>
      <c r="H3143" s="26" t="s">
        <v>304</v>
      </c>
      <c r="I3143" s="16" t="s">
        <v>15159</v>
      </c>
      <c r="K3143" s="16" t="s">
        <v>15158</v>
      </c>
      <c r="L3143" s="16" t="s">
        <v>37</v>
      </c>
      <c r="M3143" s="26" t="s">
        <v>15157</v>
      </c>
      <c r="O3143" s="16" t="s">
        <v>39</v>
      </c>
      <c r="P3143" s="26" t="s">
        <v>40</v>
      </c>
      <c r="R3143" s="16" t="s">
        <v>41</v>
      </c>
      <c r="S3143" s="16" t="s">
        <v>42</v>
      </c>
      <c r="T3143" s="22">
        <v>0.01</v>
      </c>
      <c r="W3143" s="20" t="s">
        <v>43</v>
      </c>
      <c r="X3143" s="16" t="s">
        <v>44</v>
      </c>
      <c r="Y3143" s="26" t="s">
        <v>15156</v>
      </c>
      <c r="Z3143" s="24" t="s">
        <v>32</v>
      </c>
      <c r="AA3143" s="24" t="s">
        <v>32</v>
      </c>
      <c r="AB3143" s="24" t="s">
        <v>32</v>
      </c>
      <c r="AC3143" s="24" t="s">
        <v>32</v>
      </c>
      <c r="AD3143" s="24" t="s">
        <v>32</v>
      </c>
      <c r="AE3143" s="24" t="s">
        <v>32</v>
      </c>
      <c r="AF3143" s="24" t="s">
        <v>32</v>
      </c>
      <c r="AG3143" s="24" t="s">
        <v>32</v>
      </c>
      <c r="AH3143" s="24" t="s">
        <v>32</v>
      </c>
      <c r="AI3143" s="16" t="s">
        <v>15155</v>
      </c>
    </row>
    <row r="3144" spans="1:35" x14ac:dyDescent="0.25">
      <c r="A3144" s="17">
        <v>124347</v>
      </c>
      <c r="B3144" s="18">
        <v>3</v>
      </c>
      <c r="C3144" s="16" t="s">
        <v>73</v>
      </c>
      <c r="D3144" s="21">
        <v>42576</v>
      </c>
      <c r="E3144" s="16" t="s">
        <v>529</v>
      </c>
      <c r="F3144" s="21">
        <v>43488</v>
      </c>
      <c r="G3144" s="16" t="s">
        <v>75</v>
      </c>
      <c r="H3144" s="26" t="s">
        <v>304</v>
      </c>
      <c r="I3144" s="16" t="s">
        <v>15154</v>
      </c>
      <c r="K3144" s="16" t="s">
        <v>15153</v>
      </c>
      <c r="L3144" s="16" t="s">
        <v>37</v>
      </c>
      <c r="M3144" s="26" t="s">
        <v>15152</v>
      </c>
      <c r="O3144" s="16" t="s">
        <v>53</v>
      </c>
      <c r="P3144" s="26" t="s">
        <v>40</v>
      </c>
      <c r="R3144" s="16" t="s">
        <v>41</v>
      </c>
      <c r="S3144" s="16" t="s">
        <v>42</v>
      </c>
      <c r="T3144" s="22">
        <v>0.01</v>
      </c>
      <c r="W3144" s="20" t="s">
        <v>43</v>
      </c>
      <c r="X3144" s="16" t="s">
        <v>44</v>
      </c>
      <c r="Y3144" s="26" t="s">
        <v>15151</v>
      </c>
      <c r="Z3144" s="24" t="s">
        <v>32</v>
      </c>
      <c r="AA3144" s="24" t="s">
        <v>32</v>
      </c>
      <c r="AB3144" s="24" t="s">
        <v>32</v>
      </c>
      <c r="AC3144" s="24" t="s">
        <v>32</v>
      </c>
      <c r="AD3144" s="24" t="s">
        <v>32</v>
      </c>
      <c r="AE3144" s="24" t="s">
        <v>32</v>
      </c>
      <c r="AF3144" s="24" t="s">
        <v>32</v>
      </c>
      <c r="AG3144" s="24" t="s">
        <v>32</v>
      </c>
      <c r="AH3144" s="24" t="s">
        <v>32</v>
      </c>
    </row>
    <row r="3145" spans="1:35" x14ac:dyDescent="0.25">
      <c r="A3145" s="17">
        <v>124350</v>
      </c>
      <c r="B3145" s="18">
        <v>3</v>
      </c>
      <c r="C3145" s="16" t="s">
        <v>73</v>
      </c>
      <c r="D3145" s="21">
        <v>42576</v>
      </c>
      <c r="E3145" s="16" t="s">
        <v>529</v>
      </c>
      <c r="F3145" s="21">
        <v>44356</v>
      </c>
      <c r="G3145" s="16" t="s">
        <v>109</v>
      </c>
      <c r="H3145" s="26" t="s">
        <v>304</v>
      </c>
      <c r="I3145" s="16" t="s">
        <v>15150</v>
      </c>
      <c r="K3145" s="16" t="s">
        <v>15149</v>
      </c>
      <c r="L3145" s="16" t="s">
        <v>37</v>
      </c>
      <c r="M3145" s="26" t="s">
        <v>15148</v>
      </c>
      <c r="O3145" s="16" t="s">
        <v>53</v>
      </c>
      <c r="P3145" s="26" t="s">
        <v>40</v>
      </c>
      <c r="R3145" s="16" t="s">
        <v>41</v>
      </c>
      <c r="S3145" s="16" t="s">
        <v>42</v>
      </c>
      <c r="T3145" s="22">
        <v>0.01</v>
      </c>
      <c r="W3145" s="20" t="s">
        <v>43</v>
      </c>
      <c r="X3145" s="16" t="s">
        <v>44</v>
      </c>
      <c r="Y3145" s="26" t="s">
        <v>15147</v>
      </c>
      <c r="Z3145" s="24" t="s">
        <v>32</v>
      </c>
      <c r="AA3145" s="24" t="s">
        <v>32</v>
      </c>
      <c r="AB3145" s="24" t="s">
        <v>32</v>
      </c>
      <c r="AC3145" s="24" t="s">
        <v>32</v>
      </c>
      <c r="AD3145" s="24" t="s">
        <v>32</v>
      </c>
      <c r="AE3145" s="24" t="s">
        <v>32</v>
      </c>
      <c r="AF3145" s="24" t="s">
        <v>32</v>
      </c>
      <c r="AG3145" s="24" t="s">
        <v>32</v>
      </c>
      <c r="AH3145" s="24" t="s">
        <v>32</v>
      </c>
    </row>
    <row r="3146" spans="1:35" x14ac:dyDescent="0.25">
      <c r="A3146" s="17">
        <v>124351</v>
      </c>
      <c r="B3146" s="18">
        <v>4</v>
      </c>
      <c r="C3146" s="16" t="s">
        <v>73</v>
      </c>
      <c r="D3146" s="21">
        <v>42576</v>
      </c>
      <c r="E3146" s="16" t="s">
        <v>819</v>
      </c>
      <c r="F3146" s="21">
        <v>43487</v>
      </c>
      <c r="G3146" s="16" t="s">
        <v>75</v>
      </c>
      <c r="H3146" s="26" t="s">
        <v>270</v>
      </c>
      <c r="I3146" s="16" t="s">
        <v>15146</v>
      </c>
      <c r="K3146" s="16" t="s">
        <v>14542</v>
      </c>
      <c r="L3146" s="16" t="s">
        <v>37</v>
      </c>
      <c r="M3146" s="26" t="s">
        <v>15145</v>
      </c>
      <c r="O3146" s="16" t="s">
        <v>53</v>
      </c>
      <c r="P3146" s="26" t="s">
        <v>40</v>
      </c>
      <c r="R3146" s="16" t="s">
        <v>41</v>
      </c>
      <c r="S3146" s="16" t="s">
        <v>42</v>
      </c>
      <c r="T3146" s="22">
        <v>0.01</v>
      </c>
      <c r="W3146" s="20" t="s">
        <v>43</v>
      </c>
      <c r="X3146" s="16" t="s">
        <v>44</v>
      </c>
      <c r="Y3146" s="26" t="s">
        <v>15144</v>
      </c>
      <c r="Z3146" s="24" t="s">
        <v>32</v>
      </c>
      <c r="AA3146" s="24" t="s">
        <v>32</v>
      </c>
      <c r="AB3146" s="24" t="s">
        <v>32</v>
      </c>
      <c r="AC3146" s="24" t="s">
        <v>32</v>
      </c>
      <c r="AD3146" s="24" t="s">
        <v>32</v>
      </c>
      <c r="AE3146" s="24" t="s">
        <v>32</v>
      </c>
      <c r="AF3146" s="24" t="s">
        <v>32</v>
      </c>
      <c r="AG3146" s="24" t="s">
        <v>32</v>
      </c>
      <c r="AH3146" s="24" t="s">
        <v>32</v>
      </c>
    </row>
    <row r="3147" spans="1:35" x14ac:dyDescent="0.25">
      <c r="A3147" s="17">
        <v>124352</v>
      </c>
      <c r="B3147" s="18">
        <v>1</v>
      </c>
      <c r="C3147" s="16" t="s">
        <v>73</v>
      </c>
      <c r="D3147" s="21">
        <v>42576</v>
      </c>
      <c r="E3147" s="16" t="s">
        <v>1207</v>
      </c>
      <c r="F3147" s="21">
        <v>43474</v>
      </c>
      <c r="G3147" s="16" t="s">
        <v>75</v>
      </c>
      <c r="H3147" s="26" t="s">
        <v>283</v>
      </c>
      <c r="I3147" s="16" t="s">
        <v>15143</v>
      </c>
      <c r="K3147" s="16" t="s">
        <v>15142</v>
      </c>
      <c r="L3147" s="16" t="s">
        <v>37</v>
      </c>
      <c r="M3147" s="26" t="s">
        <v>15141</v>
      </c>
      <c r="O3147" s="16" t="s">
        <v>53</v>
      </c>
      <c r="P3147" s="26" t="s">
        <v>40</v>
      </c>
      <c r="R3147" s="16" t="s">
        <v>41</v>
      </c>
      <c r="S3147" s="16" t="s">
        <v>42</v>
      </c>
      <c r="T3147" s="22">
        <v>0.01</v>
      </c>
      <c r="W3147" s="20" t="s">
        <v>43</v>
      </c>
      <c r="X3147" s="16" t="s">
        <v>44</v>
      </c>
      <c r="Y3147" s="26" t="s">
        <v>15140</v>
      </c>
      <c r="Z3147" s="24" t="s">
        <v>32</v>
      </c>
      <c r="AA3147" s="24" t="s">
        <v>32</v>
      </c>
      <c r="AB3147" s="24" t="s">
        <v>32</v>
      </c>
      <c r="AC3147" s="24" t="s">
        <v>32</v>
      </c>
      <c r="AD3147" s="24" t="s">
        <v>32</v>
      </c>
      <c r="AE3147" s="24" t="s">
        <v>32</v>
      </c>
      <c r="AF3147" s="24" t="s">
        <v>32</v>
      </c>
      <c r="AG3147" s="24" t="s">
        <v>32</v>
      </c>
      <c r="AH3147" s="24" t="s">
        <v>32</v>
      </c>
    </row>
    <row r="3148" spans="1:35" x14ac:dyDescent="0.25">
      <c r="A3148" s="17">
        <v>124353</v>
      </c>
      <c r="B3148" s="18">
        <v>3</v>
      </c>
      <c r="C3148" s="16" t="s">
        <v>73</v>
      </c>
      <c r="D3148" s="21">
        <v>42576</v>
      </c>
      <c r="E3148" s="16" t="s">
        <v>529</v>
      </c>
      <c r="F3148" s="21">
        <v>43488</v>
      </c>
      <c r="G3148" s="16" t="s">
        <v>75</v>
      </c>
      <c r="H3148" s="26" t="s">
        <v>304</v>
      </c>
      <c r="I3148" s="16" t="s">
        <v>15139</v>
      </c>
      <c r="K3148" s="16" t="s">
        <v>14603</v>
      </c>
      <c r="L3148" s="16" t="s">
        <v>37</v>
      </c>
      <c r="M3148" s="26" t="s">
        <v>15138</v>
      </c>
      <c r="O3148" s="16" t="s">
        <v>53</v>
      </c>
      <c r="P3148" s="26" t="s">
        <v>40</v>
      </c>
      <c r="R3148" s="16" t="s">
        <v>41</v>
      </c>
      <c r="S3148" s="16" t="s">
        <v>42</v>
      </c>
      <c r="T3148" s="22">
        <v>0.02</v>
      </c>
      <c r="W3148" s="20" t="s">
        <v>43</v>
      </c>
      <c r="X3148" s="16" t="s">
        <v>44</v>
      </c>
      <c r="Y3148" s="26" t="s">
        <v>15137</v>
      </c>
      <c r="Z3148" s="24" t="s">
        <v>32</v>
      </c>
      <c r="AA3148" s="24" t="s">
        <v>32</v>
      </c>
      <c r="AB3148" s="24" t="s">
        <v>32</v>
      </c>
      <c r="AC3148" s="24" t="s">
        <v>32</v>
      </c>
      <c r="AD3148" s="24" t="s">
        <v>32</v>
      </c>
      <c r="AE3148" s="24" t="s">
        <v>32</v>
      </c>
      <c r="AF3148" s="24" t="s">
        <v>32</v>
      </c>
      <c r="AG3148" s="24" t="s">
        <v>32</v>
      </c>
      <c r="AH3148" s="24" t="s">
        <v>32</v>
      </c>
    </row>
    <row r="3149" spans="1:35" x14ac:dyDescent="0.25">
      <c r="A3149" s="17">
        <v>124355</v>
      </c>
      <c r="B3149" s="18">
        <v>1</v>
      </c>
      <c r="C3149" s="16" t="s">
        <v>31</v>
      </c>
      <c r="D3149" s="21">
        <v>42576</v>
      </c>
      <c r="E3149" s="16" t="s">
        <v>1207</v>
      </c>
      <c r="F3149" s="21">
        <v>44305</v>
      </c>
      <c r="G3149" s="16" t="s">
        <v>56</v>
      </c>
      <c r="H3149" s="26" t="s">
        <v>283</v>
      </c>
      <c r="I3149" s="16" t="s">
        <v>2890</v>
      </c>
      <c r="K3149" s="16" t="s">
        <v>2891</v>
      </c>
      <c r="L3149" s="16" t="s">
        <v>37</v>
      </c>
      <c r="M3149" s="26" t="s">
        <v>2892</v>
      </c>
      <c r="O3149" s="16" t="s">
        <v>39</v>
      </c>
      <c r="P3149" s="26" t="s">
        <v>40</v>
      </c>
      <c r="R3149" s="16" t="s">
        <v>41</v>
      </c>
      <c r="S3149" s="16" t="s">
        <v>42</v>
      </c>
      <c r="T3149" s="22">
        <v>0.01</v>
      </c>
      <c r="W3149" s="20" t="s">
        <v>43</v>
      </c>
      <c r="X3149" s="16" t="s">
        <v>44</v>
      </c>
      <c r="Y3149" s="26" t="s">
        <v>2893</v>
      </c>
      <c r="Z3149" s="25">
        <v>0</v>
      </c>
      <c r="AA3149" s="25">
        <v>0</v>
      </c>
      <c r="AB3149" s="25">
        <v>0</v>
      </c>
      <c r="AC3149" s="25">
        <v>0</v>
      </c>
      <c r="AD3149" s="25">
        <v>0</v>
      </c>
      <c r="AE3149" s="25">
        <v>0</v>
      </c>
      <c r="AF3149" s="25">
        <v>0</v>
      </c>
      <c r="AG3149" s="25">
        <v>0</v>
      </c>
      <c r="AH3149" s="25">
        <v>0</v>
      </c>
      <c r="AI3149" s="16" t="s">
        <v>2894</v>
      </c>
    </row>
    <row r="3150" spans="1:35" x14ac:dyDescent="0.25">
      <c r="A3150" s="17">
        <v>124357</v>
      </c>
      <c r="B3150" s="18">
        <v>3</v>
      </c>
      <c r="C3150" s="16" t="s">
        <v>73</v>
      </c>
      <c r="D3150" s="21">
        <v>42576</v>
      </c>
      <c r="E3150" s="16" t="s">
        <v>529</v>
      </c>
      <c r="F3150" s="21">
        <v>44097</v>
      </c>
      <c r="G3150" s="16" t="s">
        <v>56</v>
      </c>
      <c r="H3150" s="26" t="s">
        <v>304</v>
      </c>
      <c r="I3150" s="16" t="s">
        <v>15136</v>
      </c>
      <c r="K3150" s="16" t="s">
        <v>15135</v>
      </c>
      <c r="L3150" s="16" t="s">
        <v>37</v>
      </c>
      <c r="M3150" s="26" t="s">
        <v>15134</v>
      </c>
      <c r="O3150" s="16" t="s">
        <v>39</v>
      </c>
      <c r="P3150" s="26" t="s">
        <v>40</v>
      </c>
      <c r="R3150" s="16" t="s">
        <v>41</v>
      </c>
      <c r="S3150" s="16" t="s">
        <v>42</v>
      </c>
      <c r="T3150" s="22">
        <v>0.01</v>
      </c>
      <c r="W3150" s="20" t="s">
        <v>43</v>
      </c>
      <c r="X3150" s="16" t="s">
        <v>44</v>
      </c>
      <c r="Y3150" s="26" t="s">
        <v>15133</v>
      </c>
      <c r="Z3150" s="24" t="s">
        <v>32</v>
      </c>
      <c r="AA3150" s="24" t="s">
        <v>32</v>
      </c>
      <c r="AB3150" s="24" t="s">
        <v>32</v>
      </c>
      <c r="AC3150" s="24" t="s">
        <v>32</v>
      </c>
      <c r="AD3150" s="24" t="s">
        <v>32</v>
      </c>
      <c r="AE3150" s="24" t="s">
        <v>32</v>
      </c>
      <c r="AF3150" s="24" t="s">
        <v>32</v>
      </c>
      <c r="AG3150" s="24" t="s">
        <v>32</v>
      </c>
      <c r="AH3150" s="24" t="s">
        <v>32</v>
      </c>
      <c r="AI3150" s="16" t="s">
        <v>15132</v>
      </c>
    </row>
    <row r="3151" spans="1:35" x14ac:dyDescent="0.25">
      <c r="A3151" s="17">
        <v>124360</v>
      </c>
      <c r="B3151" s="18">
        <v>1</v>
      </c>
      <c r="C3151" s="16" t="s">
        <v>73</v>
      </c>
      <c r="D3151" s="21">
        <v>42576</v>
      </c>
      <c r="E3151" s="16" t="s">
        <v>1207</v>
      </c>
      <c r="F3151" s="21">
        <v>44070</v>
      </c>
      <c r="G3151" s="16" t="s">
        <v>75</v>
      </c>
      <c r="H3151" s="26" t="s">
        <v>15131</v>
      </c>
      <c r="I3151" s="16" t="s">
        <v>669</v>
      </c>
      <c r="J3151" s="20" t="s">
        <v>116</v>
      </c>
      <c r="L3151" s="16" t="s">
        <v>116</v>
      </c>
      <c r="M3151" s="26" t="s">
        <v>15130</v>
      </c>
      <c r="N3151" s="26" t="s">
        <v>168</v>
      </c>
      <c r="O3151" s="16" t="s">
        <v>119</v>
      </c>
      <c r="P3151" s="26" t="s">
        <v>168</v>
      </c>
      <c r="R3151" s="16" t="s">
        <v>139</v>
      </c>
      <c r="S3151" s="16" t="s">
        <v>42</v>
      </c>
      <c r="T3151" s="22">
        <v>5.14</v>
      </c>
      <c r="U3151" s="21">
        <v>46003</v>
      </c>
      <c r="W3151" s="20" t="s">
        <v>43</v>
      </c>
      <c r="X3151" s="16" t="s">
        <v>78</v>
      </c>
      <c r="Z3151" s="24" t="s">
        <v>32</v>
      </c>
      <c r="AA3151" s="24" t="s">
        <v>32</v>
      </c>
      <c r="AB3151" s="24" t="s">
        <v>32</v>
      </c>
      <c r="AC3151" s="24" t="s">
        <v>32</v>
      </c>
      <c r="AD3151" s="25">
        <v>80000</v>
      </c>
      <c r="AE3151" s="25">
        <v>0</v>
      </c>
      <c r="AF3151" s="25">
        <v>0</v>
      </c>
      <c r="AG3151" s="25">
        <v>0</v>
      </c>
      <c r="AH3151" s="25">
        <v>80000</v>
      </c>
    </row>
    <row r="3152" spans="1:35" x14ac:dyDescent="0.25">
      <c r="A3152" s="17">
        <v>124361</v>
      </c>
      <c r="B3152" s="18">
        <v>3</v>
      </c>
      <c r="C3152" s="16" t="s">
        <v>73</v>
      </c>
      <c r="D3152" s="21">
        <v>42576</v>
      </c>
      <c r="E3152" s="16" t="s">
        <v>529</v>
      </c>
      <c r="F3152" s="21">
        <v>43488</v>
      </c>
      <c r="G3152" s="16" t="s">
        <v>75</v>
      </c>
      <c r="H3152" s="26" t="s">
        <v>304</v>
      </c>
      <c r="I3152" s="16" t="s">
        <v>15129</v>
      </c>
      <c r="K3152" s="16" t="s">
        <v>15128</v>
      </c>
      <c r="L3152" s="16" t="s">
        <v>37</v>
      </c>
      <c r="M3152" s="26" t="s">
        <v>15127</v>
      </c>
      <c r="O3152" s="16" t="s">
        <v>53</v>
      </c>
      <c r="P3152" s="26" t="s">
        <v>40</v>
      </c>
      <c r="R3152" s="16" t="s">
        <v>41</v>
      </c>
      <c r="S3152" s="16" t="s">
        <v>42</v>
      </c>
      <c r="T3152" s="22">
        <v>0.01</v>
      </c>
      <c r="W3152" s="20" t="s">
        <v>43</v>
      </c>
      <c r="X3152" s="16" t="s">
        <v>44</v>
      </c>
      <c r="Y3152" s="26" t="s">
        <v>15126</v>
      </c>
      <c r="Z3152" s="24" t="s">
        <v>32</v>
      </c>
      <c r="AA3152" s="24" t="s">
        <v>32</v>
      </c>
      <c r="AB3152" s="24" t="s">
        <v>32</v>
      </c>
      <c r="AC3152" s="24" t="s">
        <v>32</v>
      </c>
      <c r="AD3152" s="24" t="s">
        <v>32</v>
      </c>
      <c r="AE3152" s="24" t="s">
        <v>32</v>
      </c>
      <c r="AF3152" s="24" t="s">
        <v>32</v>
      </c>
      <c r="AG3152" s="24" t="s">
        <v>32</v>
      </c>
      <c r="AH3152" s="24" t="s">
        <v>32</v>
      </c>
    </row>
    <row r="3153" spans="1:35" x14ac:dyDescent="0.25">
      <c r="A3153" s="17">
        <v>124362</v>
      </c>
      <c r="B3153" s="18">
        <v>1</v>
      </c>
      <c r="C3153" s="16" t="s">
        <v>73</v>
      </c>
      <c r="D3153" s="21">
        <v>42576</v>
      </c>
      <c r="E3153" s="16" t="s">
        <v>1207</v>
      </c>
      <c r="F3153" s="21">
        <v>44336</v>
      </c>
      <c r="G3153" s="16" t="s">
        <v>82</v>
      </c>
      <c r="H3153" s="26" t="s">
        <v>289</v>
      </c>
      <c r="I3153" s="16" t="s">
        <v>614</v>
      </c>
      <c r="J3153" s="20" t="s">
        <v>116</v>
      </c>
      <c r="L3153" s="16" t="s">
        <v>116</v>
      </c>
      <c r="M3153" s="26" t="s">
        <v>15125</v>
      </c>
      <c r="O3153" s="16" t="s">
        <v>53</v>
      </c>
      <c r="P3153" s="26" t="s">
        <v>40</v>
      </c>
      <c r="R3153" s="16" t="s">
        <v>41</v>
      </c>
      <c r="S3153" s="16" t="s">
        <v>42</v>
      </c>
      <c r="T3153" s="22">
        <v>0.01</v>
      </c>
      <c r="U3153" s="21">
        <v>44645</v>
      </c>
      <c r="W3153" s="20" t="s">
        <v>43</v>
      </c>
      <c r="X3153" s="16" t="s">
        <v>78</v>
      </c>
      <c r="Y3153" s="26" t="s">
        <v>15124</v>
      </c>
      <c r="Z3153" s="24" t="s">
        <v>32</v>
      </c>
      <c r="AA3153" s="24" t="s">
        <v>32</v>
      </c>
      <c r="AB3153" s="24" t="s">
        <v>32</v>
      </c>
      <c r="AC3153" s="24" t="s">
        <v>32</v>
      </c>
      <c r="AD3153" s="25">
        <v>150000</v>
      </c>
      <c r="AE3153" s="25">
        <v>807000</v>
      </c>
      <c r="AF3153" s="25">
        <v>0</v>
      </c>
      <c r="AG3153" s="25">
        <v>0</v>
      </c>
      <c r="AH3153" s="25">
        <v>957000</v>
      </c>
      <c r="AI3153" s="16" t="s">
        <v>15123</v>
      </c>
    </row>
    <row r="3154" spans="1:35" x14ac:dyDescent="0.25">
      <c r="A3154" s="17">
        <v>124363</v>
      </c>
      <c r="B3154" s="18">
        <v>4</v>
      </c>
      <c r="C3154" s="16" t="s">
        <v>73</v>
      </c>
      <c r="D3154" s="21">
        <v>42576</v>
      </c>
      <c r="E3154" s="16" t="s">
        <v>819</v>
      </c>
      <c r="F3154" s="21">
        <v>43487</v>
      </c>
      <c r="G3154" s="16" t="s">
        <v>75</v>
      </c>
      <c r="H3154" s="26" t="s">
        <v>270</v>
      </c>
      <c r="K3154" s="16" t="s">
        <v>2515</v>
      </c>
      <c r="L3154" s="16" t="s">
        <v>37</v>
      </c>
      <c r="M3154" s="26" t="s">
        <v>15122</v>
      </c>
      <c r="O3154" s="16" t="s">
        <v>53</v>
      </c>
      <c r="P3154" s="26" t="s">
        <v>40</v>
      </c>
      <c r="R3154" s="16" t="s">
        <v>41</v>
      </c>
      <c r="S3154" s="16" t="s">
        <v>42</v>
      </c>
      <c r="T3154" s="22">
        <v>0.01</v>
      </c>
      <c r="W3154" s="20" t="s">
        <v>43</v>
      </c>
      <c r="X3154" s="16" t="s">
        <v>44</v>
      </c>
      <c r="Y3154" s="26" t="s">
        <v>15121</v>
      </c>
      <c r="Z3154" s="24" t="s">
        <v>32</v>
      </c>
      <c r="AA3154" s="24" t="s">
        <v>32</v>
      </c>
      <c r="AB3154" s="24" t="s">
        <v>32</v>
      </c>
      <c r="AC3154" s="24" t="s">
        <v>32</v>
      </c>
      <c r="AD3154" s="24" t="s">
        <v>32</v>
      </c>
      <c r="AE3154" s="24" t="s">
        <v>32</v>
      </c>
      <c r="AF3154" s="24" t="s">
        <v>32</v>
      </c>
      <c r="AG3154" s="24" t="s">
        <v>32</v>
      </c>
      <c r="AH3154" s="24" t="s">
        <v>32</v>
      </c>
    </row>
    <row r="3155" spans="1:35" x14ac:dyDescent="0.25">
      <c r="A3155" s="17">
        <v>124364</v>
      </c>
      <c r="B3155" s="18">
        <v>3</v>
      </c>
      <c r="C3155" s="16" t="s">
        <v>73</v>
      </c>
      <c r="D3155" s="21">
        <v>42576</v>
      </c>
      <c r="E3155" s="16" t="s">
        <v>529</v>
      </c>
      <c r="F3155" s="21">
        <v>43488</v>
      </c>
      <c r="G3155" s="16" t="s">
        <v>75</v>
      </c>
      <c r="H3155" s="26" t="s">
        <v>304</v>
      </c>
      <c r="I3155" s="16" t="s">
        <v>15120</v>
      </c>
      <c r="K3155" s="16" t="s">
        <v>15119</v>
      </c>
      <c r="L3155" s="16" t="s">
        <v>37</v>
      </c>
      <c r="M3155" s="26" t="s">
        <v>15118</v>
      </c>
      <c r="O3155" s="16" t="s">
        <v>53</v>
      </c>
      <c r="P3155" s="26" t="s">
        <v>40</v>
      </c>
      <c r="R3155" s="16" t="s">
        <v>41</v>
      </c>
      <c r="S3155" s="16" t="s">
        <v>42</v>
      </c>
      <c r="T3155" s="22">
        <v>2.5000000000000001E-2</v>
      </c>
      <c r="W3155" s="20" t="s">
        <v>43</v>
      </c>
      <c r="X3155" s="16" t="s">
        <v>44</v>
      </c>
      <c r="Y3155" s="26" t="s">
        <v>15117</v>
      </c>
      <c r="Z3155" s="24" t="s">
        <v>32</v>
      </c>
      <c r="AA3155" s="24" t="s">
        <v>32</v>
      </c>
      <c r="AB3155" s="24" t="s">
        <v>32</v>
      </c>
      <c r="AC3155" s="24" t="s">
        <v>32</v>
      </c>
      <c r="AD3155" s="24" t="s">
        <v>32</v>
      </c>
      <c r="AE3155" s="24" t="s">
        <v>32</v>
      </c>
      <c r="AF3155" s="24" t="s">
        <v>32</v>
      </c>
      <c r="AG3155" s="24" t="s">
        <v>32</v>
      </c>
      <c r="AH3155" s="24" t="s">
        <v>32</v>
      </c>
    </row>
    <row r="3156" spans="1:35" x14ac:dyDescent="0.25">
      <c r="A3156" s="17">
        <v>124365</v>
      </c>
      <c r="B3156" s="18">
        <v>1</v>
      </c>
      <c r="C3156" s="16" t="s">
        <v>73</v>
      </c>
      <c r="D3156" s="21">
        <v>42576</v>
      </c>
      <c r="E3156" s="16" t="s">
        <v>1207</v>
      </c>
      <c r="F3156" s="21">
        <v>44329</v>
      </c>
      <c r="G3156" s="16" t="s">
        <v>1913</v>
      </c>
      <c r="H3156" s="26" t="s">
        <v>643</v>
      </c>
      <c r="I3156" s="16" t="s">
        <v>2895</v>
      </c>
      <c r="K3156" s="16" t="s">
        <v>2896</v>
      </c>
      <c r="L3156" s="16" t="s">
        <v>37</v>
      </c>
      <c r="M3156" s="26" t="s">
        <v>2897</v>
      </c>
      <c r="O3156" s="16" t="s">
        <v>39</v>
      </c>
      <c r="P3156" s="26" t="s">
        <v>40</v>
      </c>
      <c r="R3156" s="16" t="s">
        <v>41</v>
      </c>
      <c r="S3156" s="16" t="s">
        <v>42</v>
      </c>
      <c r="T3156" s="22">
        <v>0.02</v>
      </c>
      <c r="W3156" s="20" t="s">
        <v>43</v>
      </c>
      <c r="X3156" s="16" t="s">
        <v>44</v>
      </c>
      <c r="Y3156" s="26" t="s">
        <v>2898</v>
      </c>
      <c r="Z3156" s="25">
        <v>20000</v>
      </c>
      <c r="AA3156" s="25">
        <v>0</v>
      </c>
      <c r="AB3156" s="25">
        <v>0</v>
      </c>
      <c r="AC3156" s="25">
        <v>0</v>
      </c>
      <c r="AD3156" s="25">
        <v>20000</v>
      </c>
      <c r="AE3156" s="25">
        <v>0</v>
      </c>
      <c r="AF3156" s="25">
        <v>0</v>
      </c>
      <c r="AG3156" s="25">
        <v>0</v>
      </c>
      <c r="AH3156" s="25">
        <v>20000</v>
      </c>
      <c r="AI3156" s="16" t="s">
        <v>2899</v>
      </c>
    </row>
    <row r="3157" spans="1:35" x14ac:dyDescent="0.25">
      <c r="A3157" s="17">
        <v>124367</v>
      </c>
      <c r="B3157" s="18">
        <v>3</v>
      </c>
      <c r="C3157" s="16" t="s">
        <v>73</v>
      </c>
      <c r="D3157" s="21">
        <v>42576</v>
      </c>
      <c r="E3157" s="16" t="s">
        <v>529</v>
      </c>
      <c r="F3157" s="21">
        <v>44097</v>
      </c>
      <c r="G3157" s="16" t="s">
        <v>56</v>
      </c>
      <c r="H3157" s="26" t="s">
        <v>304</v>
      </c>
      <c r="I3157" s="16" t="s">
        <v>15096</v>
      </c>
      <c r="K3157" s="16" t="s">
        <v>15095</v>
      </c>
      <c r="L3157" s="16" t="s">
        <v>37</v>
      </c>
      <c r="M3157" s="26" t="s">
        <v>15116</v>
      </c>
      <c r="O3157" s="16" t="s">
        <v>39</v>
      </c>
      <c r="P3157" s="26" t="s">
        <v>40</v>
      </c>
      <c r="R3157" s="16" t="s">
        <v>41</v>
      </c>
      <c r="S3157" s="16" t="s">
        <v>42</v>
      </c>
      <c r="T3157" s="22">
        <v>0.02</v>
      </c>
      <c r="W3157" s="20" t="s">
        <v>43</v>
      </c>
      <c r="X3157" s="16" t="s">
        <v>44</v>
      </c>
      <c r="Y3157" s="26" t="s">
        <v>15115</v>
      </c>
      <c r="Z3157" s="24" t="s">
        <v>32</v>
      </c>
      <c r="AA3157" s="24" t="s">
        <v>32</v>
      </c>
      <c r="AB3157" s="24" t="s">
        <v>32</v>
      </c>
      <c r="AC3157" s="24" t="s">
        <v>32</v>
      </c>
      <c r="AD3157" s="24" t="s">
        <v>32</v>
      </c>
      <c r="AE3157" s="24" t="s">
        <v>32</v>
      </c>
      <c r="AF3157" s="24" t="s">
        <v>32</v>
      </c>
      <c r="AG3157" s="24" t="s">
        <v>32</v>
      </c>
      <c r="AH3157" s="24" t="s">
        <v>32</v>
      </c>
      <c r="AI3157" s="16" t="s">
        <v>15114</v>
      </c>
    </row>
    <row r="3158" spans="1:35" x14ac:dyDescent="0.25">
      <c r="A3158" s="17">
        <v>124368</v>
      </c>
      <c r="B3158" s="18">
        <v>4</v>
      </c>
      <c r="C3158" s="16" t="s">
        <v>73</v>
      </c>
      <c r="D3158" s="21">
        <v>42576</v>
      </c>
      <c r="E3158" s="16" t="s">
        <v>819</v>
      </c>
      <c r="F3158" s="21">
        <v>44207</v>
      </c>
      <c r="G3158" s="16" t="s">
        <v>56</v>
      </c>
      <c r="H3158" s="26" t="s">
        <v>270</v>
      </c>
      <c r="I3158" s="16" t="s">
        <v>15113</v>
      </c>
      <c r="K3158" s="16" t="s">
        <v>15112</v>
      </c>
      <c r="L3158" s="16" t="s">
        <v>37</v>
      </c>
      <c r="M3158" s="26" t="s">
        <v>15111</v>
      </c>
      <c r="O3158" s="16" t="s">
        <v>53</v>
      </c>
      <c r="P3158" s="26" t="s">
        <v>40</v>
      </c>
      <c r="R3158" s="16" t="s">
        <v>41</v>
      </c>
      <c r="S3158" s="16" t="s">
        <v>42</v>
      </c>
      <c r="T3158" s="22">
        <v>0.01</v>
      </c>
      <c r="W3158" s="20" t="s">
        <v>43</v>
      </c>
      <c r="X3158" s="16" t="s">
        <v>44</v>
      </c>
      <c r="Y3158" s="26" t="s">
        <v>15110</v>
      </c>
      <c r="Z3158" s="24" t="s">
        <v>32</v>
      </c>
      <c r="AA3158" s="24" t="s">
        <v>32</v>
      </c>
      <c r="AB3158" s="24" t="s">
        <v>32</v>
      </c>
      <c r="AC3158" s="24" t="s">
        <v>32</v>
      </c>
      <c r="AD3158" s="24" t="s">
        <v>32</v>
      </c>
      <c r="AE3158" s="24" t="s">
        <v>32</v>
      </c>
      <c r="AF3158" s="24" t="s">
        <v>32</v>
      </c>
      <c r="AG3158" s="24" t="s">
        <v>32</v>
      </c>
      <c r="AH3158" s="24" t="s">
        <v>32</v>
      </c>
    </row>
    <row r="3159" spans="1:35" x14ac:dyDescent="0.25">
      <c r="A3159" s="17">
        <v>124369</v>
      </c>
      <c r="B3159" s="18">
        <v>1</v>
      </c>
      <c r="C3159" s="16" t="s">
        <v>73</v>
      </c>
      <c r="D3159" s="21">
        <v>42576</v>
      </c>
      <c r="E3159" s="16" t="s">
        <v>1207</v>
      </c>
      <c r="F3159" s="21">
        <v>44308</v>
      </c>
      <c r="G3159" s="16" t="s">
        <v>102</v>
      </c>
      <c r="H3159" s="26" t="s">
        <v>643</v>
      </c>
      <c r="I3159" s="16" t="s">
        <v>15109</v>
      </c>
      <c r="K3159" s="16" t="s">
        <v>15108</v>
      </c>
      <c r="L3159" s="16" t="s">
        <v>37</v>
      </c>
      <c r="M3159" s="26" t="s">
        <v>15107</v>
      </c>
      <c r="O3159" s="16" t="s">
        <v>53</v>
      </c>
      <c r="P3159" s="26" t="s">
        <v>40</v>
      </c>
      <c r="R3159" s="16" t="s">
        <v>41</v>
      </c>
      <c r="S3159" s="16" t="s">
        <v>42</v>
      </c>
      <c r="T3159" s="22">
        <v>3.5000000000000003E-2</v>
      </c>
      <c r="U3159" s="21">
        <v>44792</v>
      </c>
      <c r="W3159" s="20" t="s">
        <v>43</v>
      </c>
      <c r="X3159" s="16" t="s">
        <v>44</v>
      </c>
      <c r="Y3159" s="26" t="s">
        <v>15106</v>
      </c>
      <c r="Z3159" s="24" t="s">
        <v>32</v>
      </c>
      <c r="AA3159" s="24" t="s">
        <v>32</v>
      </c>
      <c r="AB3159" s="24" t="s">
        <v>32</v>
      </c>
      <c r="AC3159" s="24" t="s">
        <v>32</v>
      </c>
      <c r="AD3159" s="25">
        <v>368280</v>
      </c>
      <c r="AE3159" s="25">
        <v>0</v>
      </c>
      <c r="AF3159" s="25">
        <v>0</v>
      </c>
      <c r="AG3159" s="25">
        <v>0</v>
      </c>
      <c r="AH3159" s="25">
        <v>368280</v>
      </c>
      <c r="AI3159" s="16" t="s">
        <v>15105</v>
      </c>
    </row>
    <row r="3160" spans="1:35" x14ac:dyDescent="0.25">
      <c r="A3160" s="17">
        <v>124370</v>
      </c>
      <c r="B3160" s="18">
        <v>1</v>
      </c>
      <c r="C3160" s="16" t="s">
        <v>73</v>
      </c>
      <c r="D3160" s="21">
        <v>42576</v>
      </c>
      <c r="E3160" s="16" t="s">
        <v>1207</v>
      </c>
      <c r="F3160" s="21">
        <v>44329</v>
      </c>
      <c r="G3160" s="16" t="s">
        <v>1913</v>
      </c>
      <c r="H3160" s="26" t="s">
        <v>643</v>
      </c>
      <c r="I3160" s="16" t="s">
        <v>2900</v>
      </c>
      <c r="K3160" s="16" t="s">
        <v>2901</v>
      </c>
      <c r="L3160" s="16" t="s">
        <v>37</v>
      </c>
      <c r="M3160" s="26" t="s">
        <v>2902</v>
      </c>
      <c r="O3160" s="16" t="s">
        <v>39</v>
      </c>
      <c r="P3160" s="26" t="s">
        <v>40</v>
      </c>
      <c r="R3160" s="16" t="s">
        <v>41</v>
      </c>
      <c r="S3160" s="16" t="s">
        <v>42</v>
      </c>
      <c r="T3160" s="22">
        <v>0.01</v>
      </c>
      <c r="W3160" s="20" t="s">
        <v>43</v>
      </c>
      <c r="X3160" s="16" t="s">
        <v>44</v>
      </c>
      <c r="Y3160" s="26" t="s">
        <v>2903</v>
      </c>
      <c r="Z3160" s="25">
        <v>20000</v>
      </c>
      <c r="AA3160" s="25">
        <v>0</v>
      </c>
      <c r="AB3160" s="25">
        <v>0</v>
      </c>
      <c r="AC3160" s="25">
        <v>0</v>
      </c>
      <c r="AD3160" s="25">
        <v>20000</v>
      </c>
      <c r="AE3160" s="25">
        <v>0</v>
      </c>
      <c r="AF3160" s="25">
        <v>0</v>
      </c>
      <c r="AG3160" s="25">
        <v>0</v>
      </c>
      <c r="AH3160" s="25">
        <v>20000</v>
      </c>
      <c r="AI3160" s="16" t="s">
        <v>2904</v>
      </c>
    </row>
    <row r="3161" spans="1:35" x14ac:dyDescent="0.25">
      <c r="A3161" s="17">
        <v>124371</v>
      </c>
      <c r="B3161" s="18">
        <v>4</v>
      </c>
      <c r="C3161" s="16" t="s">
        <v>73</v>
      </c>
      <c r="D3161" s="21">
        <v>42576</v>
      </c>
      <c r="E3161" s="16" t="s">
        <v>819</v>
      </c>
      <c r="F3161" s="21">
        <v>43487</v>
      </c>
      <c r="G3161" s="16" t="s">
        <v>75</v>
      </c>
      <c r="H3161" s="26" t="s">
        <v>270</v>
      </c>
      <c r="I3161" s="16" t="s">
        <v>15104</v>
      </c>
      <c r="K3161" s="16" t="s">
        <v>15103</v>
      </c>
      <c r="L3161" s="16" t="s">
        <v>37</v>
      </c>
      <c r="M3161" s="26" t="s">
        <v>15102</v>
      </c>
      <c r="O3161" s="16" t="s">
        <v>53</v>
      </c>
      <c r="P3161" s="26" t="s">
        <v>40</v>
      </c>
      <c r="R3161" s="16" t="s">
        <v>41</v>
      </c>
      <c r="S3161" s="16" t="s">
        <v>42</v>
      </c>
      <c r="T3161" s="22">
        <v>0.01</v>
      </c>
      <c r="W3161" s="20" t="s">
        <v>43</v>
      </c>
      <c r="X3161" s="16" t="s">
        <v>44</v>
      </c>
      <c r="Y3161" s="26" t="s">
        <v>15101</v>
      </c>
      <c r="Z3161" s="24" t="s">
        <v>32</v>
      </c>
      <c r="AA3161" s="24" t="s">
        <v>32</v>
      </c>
      <c r="AB3161" s="24" t="s">
        <v>32</v>
      </c>
      <c r="AC3161" s="24" t="s">
        <v>32</v>
      </c>
      <c r="AD3161" s="24" t="s">
        <v>32</v>
      </c>
      <c r="AE3161" s="24" t="s">
        <v>32</v>
      </c>
      <c r="AF3161" s="24" t="s">
        <v>32</v>
      </c>
      <c r="AG3161" s="24" t="s">
        <v>32</v>
      </c>
      <c r="AH3161" s="24" t="s">
        <v>32</v>
      </c>
    </row>
    <row r="3162" spans="1:35" x14ac:dyDescent="0.25">
      <c r="A3162" s="17">
        <v>124372</v>
      </c>
      <c r="B3162" s="18">
        <v>4</v>
      </c>
      <c r="C3162" s="16" t="s">
        <v>73</v>
      </c>
      <c r="D3162" s="21">
        <v>42576</v>
      </c>
      <c r="E3162" s="16" t="s">
        <v>819</v>
      </c>
      <c r="F3162" s="21">
        <v>43487</v>
      </c>
      <c r="G3162" s="16" t="s">
        <v>75</v>
      </c>
      <c r="H3162" s="26" t="s">
        <v>270</v>
      </c>
      <c r="I3162" s="16" t="s">
        <v>15100</v>
      </c>
      <c r="K3162" s="16" t="s">
        <v>15099</v>
      </c>
      <c r="L3162" s="16" t="s">
        <v>37</v>
      </c>
      <c r="M3162" s="26" t="s">
        <v>15098</v>
      </c>
      <c r="O3162" s="16" t="s">
        <v>53</v>
      </c>
      <c r="P3162" s="26" t="s">
        <v>40</v>
      </c>
      <c r="R3162" s="16" t="s">
        <v>41</v>
      </c>
      <c r="S3162" s="16" t="s">
        <v>42</v>
      </c>
      <c r="T3162" s="22">
        <v>0.01</v>
      </c>
      <c r="W3162" s="20" t="s">
        <v>43</v>
      </c>
      <c r="X3162" s="16" t="s">
        <v>44</v>
      </c>
      <c r="Y3162" s="26" t="s">
        <v>15097</v>
      </c>
      <c r="Z3162" s="24" t="s">
        <v>32</v>
      </c>
      <c r="AA3162" s="24" t="s">
        <v>32</v>
      </c>
      <c r="AB3162" s="24" t="s">
        <v>32</v>
      </c>
      <c r="AC3162" s="24" t="s">
        <v>32</v>
      </c>
      <c r="AD3162" s="24" t="s">
        <v>32</v>
      </c>
      <c r="AE3162" s="24" t="s">
        <v>32</v>
      </c>
      <c r="AF3162" s="24" t="s">
        <v>32</v>
      </c>
      <c r="AG3162" s="24" t="s">
        <v>32</v>
      </c>
      <c r="AH3162" s="24" t="s">
        <v>32</v>
      </c>
    </row>
    <row r="3163" spans="1:35" x14ac:dyDescent="0.25">
      <c r="A3163" s="17">
        <v>124373</v>
      </c>
      <c r="B3163" s="18">
        <v>3</v>
      </c>
      <c r="C3163" s="16" t="s">
        <v>73</v>
      </c>
      <c r="D3163" s="21">
        <v>42576</v>
      </c>
      <c r="E3163" s="16" t="s">
        <v>529</v>
      </c>
      <c r="F3163" s="21">
        <v>44097</v>
      </c>
      <c r="G3163" s="16" t="s">
        <v>56</v>
      </c>
      <c r="H3163" s="26" t="s">
        <v>304</v>
      </c>
      <c r="I3163" s="16" t="s">
        <v>15096</v>
      </c>
      <c r="K3163" s="16" t="s">
        <v>15095</v>
      </c>
      <c r="L3163" s="16" t="s">
        <v>37</v>
      </c>
      <c r="M3163" s="26" t="s">
        <v>15094</v>
      </c>
      <c r="O3163" s="16" t="s">
        <v>39</v>
      </c>
      <c r="P3163" s="26" t="s">
        <v>40</v>
      </c>
      <c r="R3163" s="16" t="s">
        <v>41</v>
      </c>
      <c r="S3163" s="16" t="s">
        <v>42</v>
      </c>
      <c r="T3163" s="22">
        <v>0.01</v>
      </c>
      <c r="W3163" s="20" t="s">
        <v>43</v>
      </c>
      <c r="X3163" s="16" t="s">
        <v>44</v>
      </c>
      <c r="Y3163" s="26" t="s">
        <v>15093</v>
      </c>
      <c r="Z3163" s="24" t="s">
        <v>32</v>
      </c>
      <c r="AA3163" s="24" t="s">
        <v>32</v>
      </c>
      <c r="AB3163" s="24" t="s">
        <v>32</v>
      </c>
      <c r="AC3163" s="24" t="s">
        <v>32</v>
      </c>
      <c r="AD3163" s="24" t="s">
        <v>32</v>
      </c>
      <c r="AE3163" s="24" t="s">
        <v>32</v>
      </c>
      <c r="AF3163" s="24" t="s">
        <v>32</v>
      </c>
      <c r="AG3163" s="24" t="s">
        <v>32</v>
      </c>
      <c r="AH3163" s="24" t="s">
        <v>32</v>
      </c>
      <c r="AI3163" s="16" t="s">
        <v>15092</v>
      </c>
    </row>
    <row r="3164" spans="1:35" x14ac:dyDescent="0.25">
      <c r="A3164" s="17">
        <v>124374</v>
      </c>
      <c r="B3164" s="18">
        <v>1</v>
      </c>
      <c r="C3164" s="16" t="s">
        <v>73</v>
      </c>
      <c r="D3164" s="21">
        <v>42576</v>
      </c>
      <c r="E3164" s="16" t="s">
        <v>1207</v>
      </c>
      <c r="F3164" s="21">
        <v>44305</v>
      </c>
      <c r="G3164" s="16" t="s">
        <v>1913</v>
      </c>
      <c r="H3164" s="26" t="s">
        <v>643</v>
      </c>
      <c r="I3164" s="16" t="s">
        <v>2905</v>
      </c>
      <c r="K3164" s="16" t="s">
        <v>2779</v>
      </c>
      <c r="L3164" s="16" t="s">
        <v>37</v>
      </c>
      <c r="M3164" s="26" t="s">
        <v>2906</v>
      </c>
      <c r="O3164" s="16" t="s">
        <v>39</v>
      </c>
      <c r="P3164" s="26" t="s">
        <v>40</v>
      </c>
      <c r="R3164" s="16" t="s">
        <v>41</v>
      </c>
      <c r="S3164" s="16" t="s">
        <v>42</v>
      </c>
      <c r="T3164" s="22">
        <v>5.0000000000000001E-3</v>
      </c>
      <c r="W3164" s="20" t="s">
        <v>43</v>
      </c>
      <c r="X3164" s="16" t="s">
        <v>44</v>
      </c>
      <c r="Y3164" s="26" t="s">
        <v>2907</v>
      </c>
      <c r="Z3164" s="25">
        <v>20000</v>
      </c>
      <c r="AA3164" s="25">
        <v>0</v>
      </c>
      <c r="AB3164" s="25">
        <v>0</v>
      </c>
      <c r="AC3164" s="25">
        <v>0</v>
      </c>
      <c r="AD3164" s="25">
        <v>20000</v>
      </c>
      <c r="AE3164" s="25">
        <v>0</v>
      </c>
      <c r="AF3164" s="25">
        <v>0</v>
      </c>
      <c r="AG3164" s="25">
        <v>0</v>
      </c>
      <c r="AH3164" s="25">
        <v>20000</v>
      </c>
      <c r="AI3164" s="16" t="s">
        <v>2908</v>
      </c>
    </row>
    <row r="3165" spans="1:35" x14ac:dyDescent="0.25">
      <c r="A3165" s="17">
        <v>124375</v>
      </c>
      <c r="B3165" s="18">
        <v>4</v>
      </c>
      <c r="C3165" s="16" t="s">
        <v>73</v>
      </c>
      <c r="D3165" s="21">
        <v>42576</v>
      </c>
      <c r="E3165" s="16" t="s">
        <v>819</v>
      </c>
      <c r="F3165" s="21">
        <v>44097</v>
      </c>
      <c r="G3165" s="16" t="s">
        <v>56</v>
      </c>
      <c r="H3165" s="26" t="s">
        <v>270</v>
      </c>
      <c r="I3165" s="16" t="s">
        <v>15080</v>
      </c>
      <c r="K3165" s="16" t="s">
        <v>15091</v>
      </c>
      <c r="L3165" s="16" t="s">
        <v>37</v>
      </c>
      <c r="M3165" s="26" t="s">
        <v>15078</v>
      </c>
      <c r="O3165" s="16" t="s">
        <v>39</v>
      </c>
      <c r="P3165" s="26" t="s">
        <v>40</v>
      </c>
      <c r="R3165" s="16" t="s">
        <v>41</v>
      </c>
      <c r="S3165" s="16" t="s">
        <v>42</v>
      </c>
      <c r="T3165" s="22">
        <v>0.01</v>
      </c>
      <c r="W3165" s="20" t="s">
        <v>43</v>
      </c>
      <c r="X3165" s="16" t="s">
        <v>44</v>
      </c>
      <c r="Y3165" s="26" t="s">
        <v>15090</v>
      </c>
      <c r="Z3165" s="24" t="s">
        <v>32</v>
      </c>
      <c r="AA3165" s="24" t="s">
        <v>32</v>
      </c>
      <c r="AB3165" s="24" t="s">
        <v>32</v>
      </c>
      <c r="AC3165" s="24" t="s">
        <v>32</v>
      </c>
      <c r="AD3165" s="24" t="s">
        <v>32</v>
      </c>
      <c r="AE3165" s="24" t="s">
        <v>32</v>
      </c>
      <c r="AF3165" s="24" t="s">
        <v>32</v>
      </c>
      <c r="AG3165" s="24" t="s">
        <v>32</v>
      </c>
      <c r="AH3165" s="24" t="s">
        <v>32</v>
      </c>
      <c r="AI3165" s="16" t="s">
        <v>15089</v>
      </c>
    </row>
    <row r="3166" spans="1:35" x14ac:dyDescent="0.25">
      <c r="A3166" s="17">
        <v>124376</v>
      </c>
      <c r="B3166" s="18">
        <v>3</v>
      </c>
      <c r="C3166" s="16" t="s">
        <v>73</v>
      </c>
      <c r="D3166" s="21">
        <v>42576</v>
      </c>
      <c r="E3166" s="16" t="s">
        <v>529</v>
      </c>
      <c r="F3166" s="21">
        <v>43488</v>
      </c>
      <c r="G3166" s="16" t="s">
        <v>75</v>
      </c>
      <c r="H3166" s="26" t="s">
        <v>304</v>
      </c>
      <c r="I3166" s="16" t="s">
        <v>15088</v>
      </c>
      <c r="K3166" s="16" t="s">
        <v>15087</v>
      </c>
      <c r="L3166" s="16" t="s">
        <v>37</v>
      </c>
      <c r="M3166" s="26" t="s">
        <v>15086</v>
      </c>
      <c r="O3166" s="16" t="s">
        <v>53</v>
      </c>
      <c r="P3166" s="26" t="s">
        <v>40</v>
      </c>
      <c r="R3166" s="16" t="s">
        <v>41</v>
      </c>
      <c r="S3166" s="16" t="s">
        <v>42</v>
      </c>
      <c r="T3166" s="22">
        <v>1.4999999999999999E-2</v>
      </c>
      <c r="W3166" s="20" t="s">
        <v>43</v>
      </c>
      <c r="X3166" s="16" t="s">
        <v>44</v>
      </c>
      <c r="Y3166" s="26" t="s">
        <v>15085</v>
      </c>
      <c r="Z3166" s="24" t="s">
        <v>32</v>
      </c>
      <c r="AA3166" s="24" t="s">
        <v>32</v>
      </c>
      <c r="AB3166" s="24" t="s">
        <v>32</v>
      </c>
      <c r="AC3166" s="24" t="s">
        <v>32</v>
      </c>
      <c r="AD3166" s="24" t="s">
        <v>32</v>
      </c>
      <c r="AE3166" s="24" t="s">
        <v>32</v>
      </c>
      <c r="AF3166" s="24" t="s">
        <v>32</v>
      </c>
      <c r="AG3166" s="24" t="s">
        <v>32</v>
      </c>
      <c r="AH3166" s="24" t="s">
        <v>32</v>
      </c>
    </row>
    <row r="3167" spans="1:35" x14ac:dyDescent="0.25">
      <c r="A3167" s="17">
        <v>124377</v>
      </c>
      <c r="B3167" s="18">
        <v>1</v>
      </c>
      <c r="C3167" s="16" t="s">
        <v>31</v>
      </c>
      <c r="D3167" s="21">
        <v>42576</v>
      </c>
      <c r="E3167" s="16" t="s">
        <v>1207</v>
      </c>
      <c r="F3167" s="21">
        <v>44218</v>
      </c>
      <c r="G3167" s="16" t="s">
        <v>543</v>
      </c>
      <c r="H3167" s="26" t="s">
        <v>643</v>
      </c>
      <c r="I3167" s="16" t="s">
        <v>2909</v>
      </c>
      <c r="K3167" s="16" t="s">
        <v>2910</v>
      </c>
      <c r="L3167" s="16" t="s">
        <v>37</v>
      </c>
      <c r="M3167" s="26" t="s">
        <v>2911</v>
      </c>
      <c r="O3167" s="16" t="s">
        <v>53</v>
      </c>
      <c r="P3167" s="26" t="s">
        <v>40</v>
      </c>
      <c r="R3167" s="16" t="s">
        <v>41</v>
      </c>
      <c r="S3167" s="16" t="s">
        <v>42</v>
      </c>
      <c r="T3167" s="22">
        <v>0.01</v>
      </c>
      <c r="U3167" s="21">
        <v>44176</v>
      </c>
      <c r="W3167" s="20" t="s">
        <v>43</v>
      </c>
      <c r="X3167" s="16" t="s">
        <v>44</v>
      </c>
      <c r="Y3167" s="26" t="s">
        <v>2912</v>
      </c>
      <c r="Z3167" s="25">
        <v>7367.89</v>
      </c>
      <c r="AA3167" s="25">
        <v>0</v>
      </c>
      <c r="AB3167" s="25">
        <v>1012386.65</v>
      </c>
      <c r="AC3167" s="25">
        <v>0</v>
      </c>
      <c r="AD3167" s="25">
        <v>176267.89</v>
      </c>
      <c r="AE3167" s="25">
        <v>421733</v>
      </c>
      <c r="AF3167" s="25">
        <v>1012386.65</v>
      </c>
      <c r="AG3167" s="25">
        <v>0</v>
      </c>
      <c r="AH3167" s="25">
        <v>1610387.54</v>
      </c>
      <c r="AI3167" s="16" t="s">
        <v>2913</v>
      </c>
    </row>
    <row r="3168" spans="1:35" x14ac:dyDescent="0.25">
      <c r="A3168" s="17">
        <v>124378</v>
      </c>
      <c r="B3168" s="18">
        <v>3</v>
      </c>
      <c r="C3168" s="16" t="s">
        <v>73</v>
      </c>
      <c r="D3168" s="21">
        <v>42576</v>
      </c>
      <c r="E3168" s="16" t="s">
        <v>529</v>
      </c>
      <c r="F3168" s="21">
        <v>43488</v>
      </c>
      <c r="G3168" s="16" t="s">
        <v>75</v>
      </c>
      <c r="H3168" s="26" t="s">
        <v>304</v>
      </c>
      <c r="I3168" s="16" t="s">
        <v>15084</v>
      </c>
      <c r="K3168" s="16" t="s">
        <v>10047</v>
      </c>
      <c r="L3168" s="16" t="s">
        <v>37</v>
      </c>
      <c r="M3168" s="26" t="s">
        <v>15083</v>
      </c>
      <c r="O3168" s="16" t="s">
        <v>53</v>
      </c>
      <c r="P3168" s="26" t="s">
        <v>40</v>
      </c>
      <c r="R3168" s="16" t="s">
        <v>41</v>
      </c>
      <c r="S3168" s="16" t="s">
        <v>42</v>
      </c>
      <c r="T3168" s="22">
        <v>2.5000000000000001E-2</v>
      </c>
      <c r="W3168" s="20" t="s">
        <v>43</v>
      </c>
      <c r="X3168" s="16" t="s">
        <v>44</v>
      </c>
      <c r="Y3168" s="26" t="s">
        <v>15082</v>
      </c>
      <c r="Z3168" s="24" t="s">
        <v>32</v>
      </c>
      <c r="AA3168" s="24" t="s">
        <v>32</v>
      </c>
      <c r="AB3168" s="24" t="s">
        <v>32</v>
      </c>
      <c r="AC3168" s="24" t="s">
        <v>32</v>
      </c>
      <c r="AD3168" s="24" t="s">
        <v>32</v>
      </c>
      <c r="AE3168" s="24" t="s">
        <v>32</v>
      </c>
      <c r="AF3168" s="24" t="s">
        <v>32</v>
      </c>
      <c r="AG3168" s="24" t="s">
        <v>32</v>
      </c>
      <c r="AH3168" s="24" t="s">
        <v>32</v>
      </c>
    </row>
    <row r="3169" spans="1:35" x14ac:dyDescent="0.25">
      <c r="A3169" s="17">
        <v>124379</v>
      </c>
      <c r="B3169" s="18">
        <v>4</v>
      </c>
      <c r="C3169" s="16" t="s">
        <v>73</v>
      </c>
      <c r="D3169" s="21">
        <v>42576</v>
      </c>
      <c r="E3169" s="16" t="s">
        <v>819</v>
      </c>
      <c r="F3169" s="21">
        <v>44207</v>
      </c>
      <c r="G3169" s="16" t="s">
        <v>56</v>
      </c>
      <c r="H3169" s="26" t="s">
        <v>270</v>
      </c>
      <c r="I3169" s="16" t="s">
        <v>15080</v>
      </c>
      <c r="K3169" s="16" t="s">
        <v>15079</v>
      </c>
      <c r="L3169" s="16" t="s">
        <v>37</v>
      </c>
      <c r="M3169" s="26" t="s">
        <v>15078</v>
      </c>
      <c r="O3169" s="16" t="s">
        <v>53</v>
      </c>
      <c r="P3169" s="26" t="s">
        <v>40</v>
      </c>
      <c r="R3169" s="16" t="s">
        <v>41</v>
      </c>
      <c r="S3169" s="16" t="s">
        <v>42</v>
      </c>
      <c r="T3169" s="22">
        <v>0.01</v>
      </c>
      <c r="W3169" s="20" t="s">
        <v>43</v>
      </c>
      <c r="X3169" s="16" t="s">
        <v>44</v>
      </c>
      <c r="Y3169" s="26" t="s">
        <v>15081</v>
      </c>
      <c r="Z3169" s="24" t="s">
        <v>32</v>
      </c>
      <c r="AA3169" s="24" t="s">
        <v>32</v>
      </c>
      <c r="AB3169" s="24" t="s">
        <v>32</v>
      </c>
      <c r="AC3169" s="24" t="s">
        <v>32</v>
      </c>
      <c r="AD3169" s="24" t="s">
        <v>32</v>
      </c>
      <c r="AE3169" s="24" t="s">
        <v>32</v>
      </c>
      <c r="AF3169" s="24" t="s">
        <v>32</v>
      </c>
      <c r="AG3169" s="24" t="s">
        <v>32</v>
      </c>
      <c r="AH3169" s="24" t="s">
        <v>32</v>
      </c>
    </row>
    <row r="3170" spans="1:35" x14ac:dyDescent="0.25">
      <c r="A3170" s="17">
        <v>124381</v>
      </c>
      <c r="B3170" s="18">
        <v>4</v>
      </c>
      <c r="C3170" s="16" t="s">
        <v>73</v>
      </c>
      <c r="D3170" s="21">
        <v>42576</v>
      </c>
      <c r="E3170" s="16" t="s">
        <v>819</v>
      </c>
      <c r="F3170" s="21">
        <v>44207</v>
      </c>
      <c r="G3170" s="16" t="s">
        <v>56</v>
      </c>
      <c r="H3170" s="26" t="s">
        <v>270</v>
      </c>
      <c r="I3170" s="16" t="s">
        <v>15080</v>
      </c>
      <c r="K3170" s="16" t="s">
        <v>15079</v>
      </c>
      <c r="L3170" s="16" t="s">
        <v>37</v>
      </c>
      <c r="M3170" s="26" t="s">
        <v>15078</v>
      </c>
      <c r="O3170" s="16" t="s">
        <v>53</v>
      </c>
      <c r="P3170" s="26" t="s">
        <v>40</v>
      </c>
      <c r="R3170" s="16" t="s">
        <v>41</v>
      </c>
      <c r="S3170" s="16" t="s">
        <v>42</v>
      </c>
      <c r="T3170" s="22">
        <v>0.01</v>
      </c>
      <c r="W3170" s="20" t="s">
        <v>43</v>
      </c>
      <c r="X3170" s="16" t="s">
        <v>44</v>
      </c>
      <c r="Y3170" s="26" t="s">
        <v>15077</v>
      </c>
      <c r="Z3170" s="24" t="s">
        <v>32</v>
      </c>
      <c r="AA3170" s="24" t="s">
        <v>32</v>
      </c>
      <c r="AB3170" s="24" t="s">
        <v>32</v>
      </c>
      <c r="AC3170" s="24" t="s">
        <v>32</v>
      </c>
      <c r="AD3170" s="24" t="s">
        <v>32</v>
      </c>
      <c r="AE3170" s="24" t="s">
        <v>32</v>
      </c>
      <c r="AF3170" s="24" t="s">
        <v>32</v>
      </c>
      <c r="AG3170" s="24" t="s">
        <v>32</v>
      </c>
      <c r="AH3170" s="24" t="s">
        <v>32</v>
      </c>
    </row>
    <row r="3171" spans="1:35" x14ac:dyDescent="0.25">
      <c r="A3171" s="17">
        <v>124382</v>
      </c>
      <c r="B3171" s="18">
        <v>1</v>
      </c>
      <c r="C3171" s="16" t="s">
        <v>73</v>
      </c>
      <c r="D3171" s="21">
        <v>42576</v>
      </c>
      <c r="E3171" s="16" t="s">
        <v>1207</v>
      </c>
      <c r="F3171" s="21">
        <v>44221</v>
      </c>
      <c r="G3171" s="16" t="s">
        <v>2914</v>
      </c>
      <c r="H3171" s="26" t="s">
        <v>643</v>
      </c>
      <c r="I3171" s="16" t="s">
        <v>2915</v>
      </c>
      <c r="J3171" s="20" t="s">
        <v>116</v>
      </c>
      <c r="L3171" s="16" t="s">
        <v>116</v>
      </c>
      <c r="M3171" s="26" t="s">
        <v>2916</v>
      </c>
      <c r="O3171" s="16" t="s">
        <v>53</v>
      </c>
      <c r="P3171" s="26" t="s">
        <v>40</v>
      </c>
      <c r="R3171" s="16" t="s">
        <v>41</v>
      </c>
      <c r="S3171" s="16" t="s">
        <v>42</v>
      </c>
      <c r="T3171" s="22">
        <v>0.01</v>
      </c>
      <c r="U3171" s="21">
        <v>45093</v>
      </c>
      <c r="W3171" s="20" t="s">
        <v>43</v>
      </c>
      <c r="X3171" s="16" t="s">
        <v>78</v>
      </c>
      <c r="Y3171" s="26" t="s">
        <v>2917</v>
      </c>
      <c r="Z3171" s="25">
        <v>20000</v>
      </c>
      <c r="AA3171" s="25">
        <v>0</v>
      </c>
      <c r="AB3171" s="25">
        <v>0</v>
      </c>
      <c r="AC3171" s="25">
        <v>0</v>
      </c>
      <c r="AD3171" s="25">
        <v>20000</v>
      </c>
      <c r="AE3171" s="25">
        <v>0</v>
      </c>
      <c r="AF3171" s="25">
        <v>0</v>
      </c>
      <c r="AG3171" s="25">
        <v>0</v>
      </c>
      <c r="AH3171" s="25">
        <v>20000</v>
      </c>
    </row>
    <row r="3172" spans="1:35" x14ac:dyDescent="0.25">
      <c r="A3172" s="17">
        <v>124383</v>
      </c>
      <c r="B3172" s="18">
        <v>1</v>
      </c>
      <c r="C3172" s="16" t="s">
        <v>73</v>
      </c>
      <c r="D3172" s="21">
        <v>42576</v>
      </c>
      <c r="E3172" s="16" t="s">
        <v>1207</v>
      </c>
      <c r="F3172" s="21">
        <v>44202</v>
      </c>
      <c r="G3172" s="16" t="s">
        <v>102</v>
      </c>
      <c r="H3172" s="26" t="s">
        <v>643</v>
      </c>
      <c r="I3172" s="16" t="s">
        <v>2918</v>
      </c>
      <c r="J3172" s="20" t="s">
        <v>116</v>
      </c>
      <c r="L3172" s="16" t="s">
        <v>116</v>
      </c>
      <c r="M3172" s="26" t="s">
        <v>2919</v>
      </c>
      <c r="N3172" s="26" t="s">
        <v>40</v>
      </c>
      <c r="O3172" s="16" t="s">
        <v>53</v>
      </c>
      <c r="P3172" s="26" t="s">
        <v>40</v>
      </c>
      <c r="R3172" s="16" t="s">
        <v>41</v>
      </c>
      <c r="S3172" s="16" t="s">
        <v>42</v>
      </c>
      <c r="T3172" s="22">
        <v>0.03</v>
      </c>
      <c r="U3172" s="21">
        <v>44792</v>
      </c>
      <c r="W3172" s="20" t="s">
        <v>43</v>
      </c>
      <c r="X3172" s="16" t="s">
        <v>78</v>
      </c>
      <c r="Y3172" s="26" t="s">
        <v>2920</v>
      </c>
      <c r="Z3172" s="25">
        <v>230000</v>
      </c>
      <c r="AA3172" s="25">
        <v>1006000</v>
      </c>
      <c r="AB3172" s="25">
        <v>0</v>
      </c>
      <c r="AC3172" s="25">
        <v>0</v>
      </c>
      <c r="AD3172" s="25">
        <v>280000</v>
      </c>
      <c r="AE3172" s="25">
        <v>1006000</v>
      </c>
      <c r="AF3172" s="25">
        <v>0</v>
      </c>
      <c r="AG3172" s="25">
        <v>0</v>
      </c>
      <c r="AH3172" s="25">
        <v>1286000</v>
      </c>
      <c r="AI3172" s="16" t="s">
        <v>2921</v>
      </c>
    </row>
    <row r="3173" spans="1:35" x14ac:dyDescent="0.25">
      <c r="A3173" s="17">
        <v>124384</v>
      </c>
      <c r="B3173" s="18">
        <v>1</v>
      </c>
      <c r="C3173" s="16" t="s">
        <v>73</v>
      </c>
      <c r="D3173" s="21">
        <v>42576</v>
      </c>
      <c r="E3173" s="16" t="s">
        <v>1207</v>
      </c>
      <c r="F3173" s="21">
        <v>43558</v>
      </c>
      <c r="G3173" s="16" t="s">
        <v>12494</v>
      </c>
      <c r="H3173" s="26" t="s">
        <v>643</v>
      </c>
      <c r="I3173" s="16" t="s">
        <v>2918</v>
      </c>
      <c r="J3173" s="20" t="s">
        <v>116</v>
      </c>
      <c r="L3173" s="16" t="s">
        <v>116</v>
      </c>
      <c r="M3173" s="26" t="s">
        <v>15076</v>
      </c>
      <c r="O3173" s="16" t="s">
        <v>53</v>
      </c>
      <c r="P3173" s="26" t="s">
        <v>40</v>
      </c>
      <c r="R3173" s="16" t="s">
        <v>41</v>
      </c>
      <c r="S3173" s="16" t="s">
        <v>42</v>
      </c>
      <c r="T3173" s="22">
        <v>1.4999999999999999E-2</v>
      </c>
      <c r="U3173" s="21">
        <v>45268</v>
      </c>
      <c r="W3173" s="20" t="s">
        <v>43</v>
      </c>
      <c r="X3173" s="16" t="s">
        <v>78</v>
      </c>
      <c r="Y3173" s="26" t="s">
        <v>15075</v>
      </c>
      <c r="Z3173" s="24" t="s">
        <v>32</v>
      </c>
      <c r="AA3173" s="24" t="s">
        <v>32</v>
      </c>
      <c r="AB3173" s="24" t="s">
        <v>32</v>
      </c>
      <c r="AC3173" s="24" t="s">
        <v>32</v>
      </c>
      <c r="AD3173" s="24" t="s">
        <v>32</v>
      </c>
      <c r="AE3173" s="24" t="s">
        <v>32</v>
      </c>
      <c r="AF3173" s="24" t="s">
        <v>32</v>
      </c>
      <c r="AG3173" s="24" t="s">
        <v>32</v>
      </c>
      <c r="AH3173" s="24" t="s">
        <v>32</v>
      </c>
    </row>
    <row r="3174" spans="1:35" x14ac:dyDescent="0.25">
      <c r="A3174" s="17">
        <v>124385</v>
      </c>
      <c r="B3174" s="18">
        <v>3</v>
      </c>
      <c r="C3174" s="16" t="s">
        <v>73</v>
      </c>
      <c r="D3174" s="21">
        <v>42576</v>
      </c>
      <c r="E3174" s="16" t="s">
        <v>529</v>
      </c>
      <c r="F3174" s="21">
        <v>43488</v>
      </c>
      <c r="G3174" s="16" t="s">
        <v>75</v>
      </c>
      <c r="H3174" s="26" t="s">
        <v>304</v>
      </c>
      <c r="I3174" s="16" t="s">
        <v>15074</v>
      </c>
      <c r="K3174" s="16" t="s">
        <v>15073</v>
      </c>
      <c r="L3174" s="16" t="s">
        <v>37</v>
      </c>
      <c r="M3174" s="26" t="s">
        <v>15072</v>
      </c>
      <c r="O3174" s="16" t="s">
        <v>53</v>
      </c>
      <c r="P3174" s="26" t="s">
        <v>40</v>
      </c>
      <c r="R3174" s="16" t="s">
        <v>41</v>
      </c>
      <c r="S3174" s="16" t="s">
        <v>42</v>
      </c>
      <c r="T3174" s="22">
        <v>0.01</v>
      </c>
      <c r="W3174" s="20" t="s">
        <v>43</v>
      </c>
      <c r="X3174" s="16" t="s">
        <v>44</v>
      </c>
      <c r="Y3174" s="26" t="s">
        <v>15071</v>
      </c>
      <c r="Z3174" s="24" t="s">
        <v>32</v>
      </c>
      <c r="AA3174" s="24" t="s">
        <v>32</v>
      </c>
      <c r="AB3174" s="24" t="s">
        <v>32</v>
      </c>
      <c r="AC3174" s="24" t="s">
        <v>32</v>
      </c>
      <c r="AD3174" s="24" t="s">
        <v>32</v>
      </c>
      <c r="AE3174" s="24" t="s">
        <v>32</v>
      </c>
      <c r="AF3174" s="24" t="s">
        <v>32</v>
      </c>
      <c r="AG3174" s="24" t="s">
        <v>32</v>
      </c>
      <c r="AH3174" s="24" t="s">
        <v>32</v>
      </c>
    </row>
    <row r="3175" spans="1:35" x14ac:dyDescent="0.25">
      <c r="A3175" s="17">
        <v>124386</v>
      </c>
      <c r="B3175" s="18">
        <v>4</v>
      </c>
      <c r="C3175" s="16" t="s">
        <v>73</v>
      </c>
      <c r="D3175" s="21">
        <v>42576</v>
      </c>
      <c r="E3175" s="16" t="s">
        <v>819</v>
      </c>
      <c r="F3175" s="21">
        <v>43487</v>
      </c>
      <c r="G3175" s="16" t="s">
        <v>75</v>
      </c>
      <c r="H3175" s="26" t="s">
        <v>270</v>
      </c>
      <c r="I3175" s="16" t="s">
        <v>5869</v>
      </c>
      <c r="K3175" s="16" t="s">
        <v>15070</v>
      </c>
      <c r="L3175" s="16" t="s">
        <v>37</v>
      </c>
      <c r="M3175" s="26" t="s">
        <v>15069</v>
      </c>
      <c r="O3175" s="16" t="s">
        <v>53</v>
      </c>
      <c r="P3175" s="26" t="s">
        <v>40</v>
      </c>
      <c r="R3175" s="16" t="s">
        <v>41</v>
      </c>
      <c r="S3175" s="16" t="s">
        <v>42</v>
      </c>
      <c r="T3175" s="22">
        <v>0.01</v>
      </c>
      <c r="W3175" s="20" t="s">
        <v>43</v>
      </c>
      <c r="X3175" s="16" t="s">
        <v>44</v>
      </c>
      <c r="Y3175" s="26" t="s">
        <v>15068</v>
      </c>
      <c r="Z3175" s="24" t="s">
        <v>32</v>
      </c>
      <c r="AA3175" s="24" t="s">
        <v>32</v>
      </c>
      <c r="AB3175" s="24" t="s">
        <v>32</v>
      </c>
      <c r="AC3175" s="24" t="s">
        <v>32</v>
      </c>
      <c r="AD3175" s="24" t="s">
        <v>32</v>
      </c>
      <c r="AE3175" s="24" t="s">
        <v>32</v>
      </c>
      <c r="AF3175" s="24" t="s">
        <v>32</v>
      </c>
      <c r="AG3175" s="24" t="s">
        <v>32</v>
      </c>
      <c r="AH3175" s="24" t="s">
        <v>32</v>
      </c>
    </row>
    <row r="3176" spans="1:35" ht="30" x14ac:dyDescent="0.25">
      <c r="A3176" s="17">
        <v>124387</v>
      </c>
      <c r="B3176" s="18">
        <v>1</v>
      </c>
      <c r="C3176" s="16" t="s">
        <v>73</v>
      </c>
      <c r="D3176" s="21">
        <v>42576</v>
      </c>
      <c r="E3176" s="16" t="s">
        <v>1207</v>
      </c>
      <c r="F3176" s="21">
        <v>44228</v>
      </c>
      <c r="G3176" s="16" t="s">
        <v>109</v>
      </c>
      <c r="H3176" s="26" t="s">
        <v>643</v>
      </c>
      <c r="I3176" s="16" t="s">
        <v>468</v>
      </c>
      <c r="J3176" s="20" t="s">
        <v>116</v>
      </c>
      <c r="L3176" s="16" t="s">
        <v>116</v>
      </c>
      <c r="M3176" s="26" t="s">
        <v>2922</v>
      </c>
      <c r="N3176" s="26" t="s">
        <v>2923</v>
      </c>
      <c r="O3176" s="16" t="s">
        <v>53</v>
      </c>
      <c r="P3176" s="26" t="s">
        <v>40</v>
      </c>
      <c r="R3176" s="16" t="s">
        <v>41</v>
      </c>
      <c r="S3176" s="16" t="s">
        <v>42</v>
      </c>
      <c r="T3176" s="22">
        <v>0.12</v>
      </c>
      <c r="U3176" s="21">
        <v>45093</v>
      </c>
      <c r="W3176" s="20" t="s">
        <v>43</v>
      </c>
      <c r="X3176" s="16" t="s">
        <v>140</v>
      </c>
      <c r="Y3176" s="26" t="s">
        <v>2924</v>
      </c>
      <c r="Z3176" s="25">
        <v>25000</v>
      </c>
      <c r="AA3176" s="25">
        <v>0</v>
      </c>
      <c r="AB3176" s="25">
        <v>0</v>
      </c>
      <c r="AC3176" s="25">
        <v>0</v>
      </c>
      <c r="AD3176" s="25">
        <v>25000</v>
      </c>
      <c r="AE3176" s="25">
        <v>0</v>
      </c>
      <c r="AF3176" s="25">
        <v>0</v>
      </c>
      <c r="AG3176" s="25">
        <v>0</v>
      </c>
      <c r="AH3176" s="25">
        <v>25000</v>
      </c>
    </row>
    <row r="3177" spans="1:35" x14ac:dyDescent="0.25">
      <c r="A3177" s="17">
        <v>124388</v>
      </c>
      <c r="B3177" s="18">
        <v>3</v>
      </c>
      <c r="C3177" s="16" t="s">
        <v>73</v>
      </c>
      <c r="D3177" s="21">
        <v>42576</v>
      </c>
      <c r="E3177" s="16" t="s">
        <v>529</v>
      </c>
      <c r="F3177" s="21">
        <v>44160</v>
      </c>
      <c r="G3177" s="16" t="s">
        <v>56</v>
      </c>
      <c r="H3177" s="26" t="s">
        <v>304</v>
      </c>
      <c r="I3177" s="16" t="s">
        <v>15067</v>
      </c>
      <c r="K3177" s="16" t="s">
        <v>15066</v>
      </c>
      <c r="L3177" s="16" t="s">
        <v>37</v>
      </c>
      <c r="M3177" s="26" t="s">
        <v>15065</v>
      </c>
      <c r="O3177" s="16" t="s">
        <v>53</v>
      </c>
      <c r="P3177" s="26" t="s">
        <v>40</v>
      </c>
      <c r="R3177" s="16" t="s">
        <v>41</v>
      </c>
      <c r="S3177" s="16" t="s">
        <v>42</v>
      </c>
      <c r="T3177" s="22">
        <v>0.01</v>
      </c>
      <c r="W3177" s="20" t="s">
        <v>43</v>
      </c>
      <c r="X3177" s="16" t="s">
        <v>44</v>
      </c>
      <c r="Y3177" s="26" t="s">
        <v>15064</v>
      </c>
      <c r="Z3177" s="24" t="s">
        <v>32</v>
      </c>
      <c r="AA3177" s="24" t="s">
        <v>32</v>
      </c>
      <c r="AB3177" s="24" t="s">
        <v>32</v>
      </c>
      <c r="AC3177" s="24" t="s">
        <v>32</v>
      </c>
      <c r="AD3177" s="24" t="s">
        <v>32</v>
      </c>
      <c r="AE3177" s="24" t="s">
        <v>32</v>
      </c>
      <c r="AF3177" s="24" t="s">
        <v>32</v>
      </c>
      <c r="AG3177" s="24" t="s">
        <v>32</v>
      </c>
      <c r="AH3177" s="24" t="s">
        <v>32</v>
      </c>
    </row>
    <row r="3178" spans="1:35" ht="45" x14ac:dyDescent="0.25">
      <c r="A3178" s="17">
        <v>124389</v>
      </c>
      <c r="B3178" s="18">
        <v>1</v>
      </c>
      <c r="C3178" s="16" t="s">
        <v>73</v>
      </c>
      <c r="D3178" s="21">
        <v>42576</v>
      </c>
      <c r="E3178" s="16" t="s">
        <v>1207</v>
      </c>
      <c r="F3178" s="21">
        <v>44154</v>
      </c>
      <c r="G3178" s="16" t="s">
        <v>109</v>
      </c>
      <c r="H3178" s="26" t="s">
        <v>643</v>
      </c>
      <c r="I3178" s="16" t="s">
        <v>468</v>
      </c>
      <c r="J3178" s="20" t="s">
        <v>116</v>
      </c>
      <c r="L3178" s="16" t="s">
        <v>116</v>
      </c>
      <c r="M3178" s="26" t="s">
        <v>15063</v>
      </c>
      <c r="N3178" s="26" t="s">
        <v>15062</v>
      </c>
      <c r="O3178" s="16" t="s">
        <v>53</v>
      </c>
      <c r="P3178" s="26" t="s">
        <v>40</v>
      </c>
      <c r="R3178" s="16" t="s">
        <v>41</v>
      </c>
      <c r="S3178" s="16" t="s">
        <v>42</v>
      </c>
      <c r="T3178" s="22">
        <v>0.12</v>
      </c>
      <c r="U3178" s="21">
        <v>45093</v>
      </c>
      <c r="W3178" s="20" t="s">
        <v>43</v>
      </c>
      <c r="X3178" s="16" t="s">
        <v>140</v>
      </c>
      <c r="Y3178" s="26" t="s">
        <v>15061</v>
      </c>
      <c r="Z3178" s="24" t="s">
        <v>32</v>
      </c>
      <c r="AA3178" s="24" t="s">
        <v>32</v>
      </c>
      <c r="AB3178" s="24" t="s">
        <v>32</v>
      </c>
      <c r="AC3178" s="24" t="s">
        <v>32</v>
      </c>
      <c r="AD3178" s="24" t="s">
        <v>32</v>
      </c>
      <c r="AE3178" s="24" t="s">
        <v>32</v>
      </c>
      <c r="AF3178" s="24" t="s">
        <v>32</v>
      </c>
      <c r="AG3178" s="24" t="s">
        <v>32</v>
      </c>
      <c r="AH3178" s="24" t="s">
        <v>32</v>
      </c>
    </row>
    <row r="3179" spans="1:35" x14ac:dyDescent="0.25">
      <c r="A3179" s="17">
        <v>124391</v>
      </c>
      <c r="B3179" s="18">
        <v>1</v>
      </c>
      <c r="C3179" s="16" t="s">
        <v>73</v>
      </c>
      <c r="D3179" s="21">
        <v>42576</v>
      </c>
      <c r="E3179" s="16" t="s">
        <v>1207</v>
      </c>
      <c r="F3179" s="21">
        <v>43476</v>
      </c>
      <c r="G3179" s="16" t="s">
        <v>75</v>
      </c>
      <c r="H3179" s="26" t="s">
        <v>158</v>
      </c>
      <c r="I3179" s="16" t="s">
        <v>2265</v>
      </c>
      <c r="K3179" s="16" t="s">
        <v>15060</v>
      </c>
      <c r="L3179" s="16" t="s">
        <v>37</v>
      </c>
      <c r="M3179" s="26" t="s">
        <v>15059</v>
      </c>
      <c r="O3179" s="16" t="s">
        <v>53</v>
      </c>
      <c r="P3179" s="26" t="s">
        <v>40</v>
      </c>
      <c r="R3179" s="16" t="s">
        <v>41</v>
      </c>
      <c r="S3179" s="16" t="s">
        <v>42</v>
      </c>
      <c r="T3179" s="22">
        <v>0.01</v>
      </c>
      <c r="W3179" s="20" t="s">
        <v>43</v>
      </c>
      <c r="X3179" s="16" t="s">
        <v>44</v>
      </c>
      <c r="Y3179" s="26" t="s">
        <v>15058</v>
      </c>
      <c r="Z3179" s="24" t="s">
        <v>32</v>
      </c>
      <c r="AA3179" s="24" t="s">
        <v>32</v>
      </c>
      <c r="AB3179" s="24" t="s">
        <v>32</v>
      </c>
      <c r="AC3179" s="24" t="s">
        <v>32</v>
      </c>
      <c r="AD3179" s="24" t="s">
        <v>32</v>
      </c>
      <c r="AE3179" s="24" t="s">
        <v>32</v>
      </c>
      <c r="AF3179" s="24" t="s">
        <v>32</v>
      </c>
      <c r="AG3179" s="24" t="s">
        <v>32</v>
      </c>
      <c r="AH3179" s="24" t="s">
        <v>32</v>
      </c>
    </row>
    <row r="3180" spans="1:35" x14ac:dyDescent="0.25">
      <c r="A3180" s="17">
        <v>124393</v>
      </c>
      <c r="B3180" s="18">
        <v>4</v>
      </c>
      <c r="C3180" s="16" t="s">
        <v>31</v>
      </c>
      <c r="D3180" s="21">
        <v>42576</v>
      </c>
      <c r="E3180" s="16" t="s">
        <v>819</v>
      </c>
      <c r="F3180" s="21">
        <v>44279</v>
      </c>
      <c r="G3180" s="16" t="s">
        <v>56</v>
      </c>
      <c r="H3180" s="26" t="s">
        <v>270</v>
      </c>
      <c r="I3180" s="16" t="s">
        <v>2925</v>
      </c>
      <c r="K3180" s="16" t="s">
        <v>2926</v>
      </c>
      <c r="L3180" s="16" t="s">
        <v>37</v>
      </c>
      <c r="M3180" s="26" t="s">
        <v>2927</v>
      </c>
      <c r="O3180" s="16" t="s">
        <v>39</v>
      </c>
      <c r="P3180" s="26" t="s">
        <v>40</v>
      </c>
      <c r="R3180" s="16" t="s">
        <v>41</v>
      </c>
      <c r="S3180" s="16" t="s">
        <v>42</v>
      </c>
      <c r="T3180" s="22">
        <v>0.01</v>
      </c>
      <c r="W3180" s="20" t="s">
        <v>43</v>
      </c>
      <c r="X3180" s="16" t="s">
        <v>44</v>
      </c>
      <c r="Y3180" s="26" t="s">
        <v>2928</v>
      </c>
      <c r="Z3180" s="25">
        <v>0</v>
      </c>
      <c r="AA3180" s="25">
        <v>0</v>
      </c>
      <c r="AB3180" s="25">
        <v>431552.84</v>
      </c>
      <c r="AC3180" s="25">
        <v>0</v>
      </c>
      <c r="AD3180" s="25">
        <v>0</v>
      </c>
      <c r="AE3180" s="25">
        <v>0</v>
      </c>
      <c r="AF3180" s="25">
        <v>431552.84</v>
      </c>
      <c r="AG3180" s="25">
        <v>0</v>
      </c>
      <c r="AH3180" s="25">
        <v>431552.84</v>
      </c>
      <c r="AI3180" s="16" t="s">
        <v>2929</v>
      </c>
    </row>
    <row r="3181" spans="1:35" x14ac:dyDescent="0.25">
      <c r="A3181" s="17">
        <v>124394</v>
      </c>
      <c r="B3181" s="18">
        <v>1</v>
      </c>
      <c r="C3181" s="16" t="s">
        <v>73</v>
      </c>
      <c r="D3181" s="21">
        <v>42576</v>
      </c>
      <c r="E3181" s="16" t="s">
        <v>1207</v>
      </c>
      <c r="F3181" s="21">
        <v>44097</v>
      </c>
      <c r="G3181" s="16" t="s">
        <v>56</v>
      </c>
      <c r="H3181" s="26" t="s">
        <v>158</v>
      </c>
      <c r="I3181" s="16" t="s">
        <v>15057</v>
      </c>
      <c r="K3181" s="16" t="s">
        <v>13602</v>
      </c>
      <c r="L3181" s="16" t="s">
        <v>37</v>
      </c>
      <c r="M3181" s="26" t="s">
        <v>15056</v>
      </c>
      <c r="O3181" s="16" t="s">
        <v>39</v>
      </c>
      <c r="P3181" s="26" t="s">
        <v>40</v>
      </c>
      <c r="R3181" s="16" t="s">
        <v>41</v>
      </c>
      <c r="S3181" s="16" t="s">
        <v>42</v>
      </c>
      <c r="T3181" s="22">
        <v>0.01</v>
      </c>
      <c r="W3181" s="20" t="s">
        <v>43</v>
      </c>
      <c r="X3181" s="16" t="s">
        <v>44</v>
      </c>
      <c r="Y3181" s="26" t="s">
        <v>15055</v>
      </c>
      <c r="Z3181" s="24" t="s">
        <v>32</v>
      </c>
      <c r="AA3181" s="24" t="s">
        <v>32</v>
      </c>
      <c r="AB3181" s="24" t="s">
        <v>32</v>
      </c>
      <c r="AC3181" s="24" t="s">
        <v>32</v>
      </c>
      <c r="AD3181" s="24" t="s">
        <v>32</v>
      </c>
      <c r="AE3181" s="24" t="s">
        <v>32</v>
      </c>
      <c r="AF3181" s="24" t="s">
        <v>32</v>
      </c>
      <c r="AG3181" s="24" t="s">
        <v>32</v>
      </c>
      <c r="AH3181" s="24" t="s">
        <v>32</v>
      </c>
      <c r="AI3181" s="16" t="s">
        <v>15054</v>
      </c>
    </row>
    <row r="3182" spans="1:35" x14ac:dyDescent="0.25">
      <c r="A3182" s="17">
        <v>124395</v>
      </c>
      <c r="B3182" s="18">
        <v>3</v>
      </c>
      <c r="C3182" s="16" t="s">
        <v>73</v>
      </c>
      <c r="D3182" s="21">
        <v>42576</v>
      </c>
      <c r="E3182" s="16" t="s">
        <v>529</v>
      </c>
      <c r="F3182" s="21">
        <v>43773</v>
      </c>
      <c r="G3182" s="16" t="s">
        <v>1538</v>
      </c>
      <c r="H3182" s="26" t="s">
        <v>15050</v>
      </c>
      <c r="I3182" s="16" t="s">
        <v>1681</v>
      </c>
      <c r="J3182" s="20" t="s">
        <v>116</v>
      </c>
      <c r="L3182" s="16" t="s">
        <v>116</v>
      </c>
      <c r="M3182" s="26" t="s">
        <v>15053</v>
      </c>
      <c r="N3182" s="26" t="s">
        <v>15052</v>
      </c>
      <c r="O3182" s="16" t="s">
        <v>119</v>
      </c>
      <c r="P3182" s="26" t="s">
        <v>551</v>
      </c>
      <c r="R3182" s="16" t="s">
        <v>139</v>
      </c>
      <c r="S3182" s="16" t="s">
        <v>42</v>
      </c>
      <c r="T3182" s="22">
        <v>6.5</v>
      </c>
      <c r="W3182" s="20" t="s">
        <v>43</v>
      </c>
      <c r="X3182" s="16" t="s">
        <v>511</v>
      </c>
      <c r="Z3182" s="24" t="s">
        <v>32</v>
      </c>
      <c r="AA3182" s="24" t="s">
        <v>32</v>
      </c>
      <c r="AB3182" s="24" t="s">
        <v>32</v>
      </c>
      <c r="AC3182" s="24" t="s">
        <v>32</v>
      </c>
      <c r="AD3182" s="25">
        <v>1950000</v>
      </c>
      <c r="AE3182" s="25">
        <v>0</v>
      </c>
      <c r="AF3182" s="25">
        <v>0</v>
      </c>
      <c r="AG3182" s="25">
        <v>0</v>
      </c>
      <c r="AH3182" s="25">
        <v>1950000</v>
      </c>
      <c r="AI3182" s="16" t="s">
        <v>15051</v>
      </c>
    </row>
    <row r="3183" spans="1:35" x14ac:dyDescent="0.25">
      <c r="A3183" s="17">
        <v>124395.01</v>
      </c>
      <c r="B3183" s="18">
        <v>3</v>
      </c>
      <c r="C3183" s="16" t="s">
        <v>73</v>
      </c>
      <c r="D3183" s="21">
        <v>43376</v>
      </c>
      <c r="E3183" s="16" t="s">
        <v>109</v>
      </c>
      <c r="F3183" s="21">
        <v>43927</v>
      </c>
      <c r="G3183" s="16" t="s">
        <v>75</v>
      </c>
      <c r="H3183" s="26" t="s">
        <v>15050</v>
      </c>
      <c r="I3183" s="16" t="s">
        <v>1681</v>
      </c>
      <c r="J3183" s="20" t="s">
        <v>116</v>
      </c>
      <c r="L3183" s="16" t="s">
        <v>116</v>
      </c>
      <c r="M3183" s="26" t="s">
        <v>15049</v>
      </c>
      <c r="N3183" s="26" t="s">
        <v>15047</v>
      </c>
      <c r="O3183" s="16" t="s">
        <v>119</v>
      </c>
      <c r="P3183" s="26" t="s">
        <v>168</v>
      </c>
      <c r="R3183" s="16" t="s">
        <v>139</v>
      </c>
      <c r="S3183" s="16" t="s">
        <v>42</v>
      </c>
      <c r="T3183" s="22">
        <v>3.1</v>
      </c>
      <c r="U3183" s="21">
        <v>46003</v>
      </c>
      <c r="W3183" s="20" t="s">
        <v>43</v>
      </c>
      <c r="X3183" s="16" t="s">
        <v>78</v>
      </c>
      <c r="Z3183" s="24" t="s">
        <v>32</v>
      </c>
      <c r="AA3183" s="24" t="s">
        <v>32</v>
      </c>
      <c r="AB3183" s="24" t="s">
        <v>32</v>
      </c>
      <c r="AC3183" s="24" t="s">
        <v>32</v>
      </c>
      <c r="AD3183" s="24" t="s">
        <v>32</v>
      </c>
      <c r="AE3183" s="24" t="s">
        <v>32</v>
      </c>
      <c r="AF3183" s="24" t="s">
        <v>32</v>
      </c>
      <c r="AG3183" s="24" t="s">
        <v>32</v>
      </c>
      <c r="AH3183" s="24" t="s">
        <v>32</v>
      </c>
    </row>
    <row r="3184" spans="1:35" x14ac:dyDescent="0.25">
      <c r="A3184" s="17">
        <v>124395.02</v>
      </c>
      <c r="B3184" s="18">
        <v>3</v>
      </c>
      <c r="C3184" s="16" t="s">
        <v>73</v>
      </c>
      <c r="D3184" s="21">
        <v>43376</v>
      </c>
      <c r="E3184" s="16" t="s">
        <v>109</v>
      </c>
      <c r="F3184" s="21">
        <v>44368</v>
      </c>
      <c r="G3184" s="16" t="s">
        <v>109</v>
      </c>
      <c r="H3184" s="26" t="s">
        <v>255</v>
      </c>
      <c r="I3184" s="16" t="s">
        <v>1681</v>
      </c>
      <c r="J3184" s="20" t="s">
        <v>116</v>
      </c>
      <c r="L3184" s="16" t="s">
        <v>116</v>
      </c>
      <c r="M3184" s="26" t="s">
        <v>15048</v>
      </c>
      <c r="N3184" s="26" t="s">
        <v>15047</v>
      </c>
      <c r="O3184" s="16" t="s">
        <v>119</v>
      </c>
      <c r="P3184" s="26" t="s">
        <v>168</v>
      </c>
      <c r="R3184" s="16" t="s">
        <v>139</v>
      </c>
      <c r="S3184" s="16" t="s">
        <v>42</v>
      </c>
      <c r="T3184" s="22">
        <v>3</v>
      </c>
      <c r="U3184" s="21">
        <v>45380</v>
      </c>
      <c r="W3184" s="20" t="s">
        <v>43</v>
      </c>
      <c r="X3184" s="16" t="s">
        <v>511</v>
      </c>
      <c r="Z3184" s="24" t="s">
        <v>32</v>
      </c>
      <c r="AA3184" s="24" t="s">
        <v>32</v>
      </c>
      <c r="AB3184" s="24" t="s">
        <v>32</v>
      </c>
      <c r="AC3184" s="24" t="s">
        <v>32</v>
      </c>
      <c r="AD3184" s="24" t="s">
        <v>32</v>
      </c>
      <c r="AE3184" s="24" t="s">
        <v>32</v>
      </c>
      <c r="AF3184" s="24" t="s">
        <v>32</v>
      </c>
      <c r="AG3184" s="24" t="s">
        <v>32</v>
      </c>
      <c r="AH3184" s="24" t="s">
        <v>32</v>
      </c>
    </row>
    <row r="3185" spans="1:35" x14ac:dyDescent="0.25">
      <c r="A3185" s="17">
        <v>124396</v>
      </c>
      <c r="B3185" s="18">
        <v>1</v>
      </c>
      <c r="C3185" s="16" t="s">
        <v>73</v>
      </c>
      <c r="D3185" s="21">
        <v>42576</v>
      </c>
      <c r="E3185" s="16" t="s">
        <v>1207</v>
      </c>
      <c r="F3185" s="21">
        <v>43532</v>
      </c>
      <c r="G3185" s="16" t="s">
        <v>109</v>
      </c>
      <c r="H3185" s="26" t="s">
        <v>158</v>
      </c>
      <c r="K3185" s="16" t="s">
        <v>15046</v>
      </c>
      <c r="L3185" s="16" t="s">
        <v>37</v>
      </c>
      <c r="M3185" s="26" t="s">
        <v>15045</v>
      </c>
      <c r="O3185" s="16" t="s">
        <v>53</v>
      </c>
      <c r="P3185" s="26" t="s">
        <v>40</v>
      </c>
      <c r="R3185" s="16" t="s">
        <v>41</v>
      </c>
      <c r="S3185" s="16" t="s">
        <v>42</v>
      </c>
      <c r="T3185" s="22">
        <v>0.01</v>
      </c>
      <c r="W3185" s="20" t="s">
        <v>43</v>
      </c>
      <c r="X3185" s="16" t="s">
        <v>44</v>
      </c>
      <c r="Z3185" s="24" t="s">
        <v>32</v>
      </c>
      <c r="AA3185" s="24" t="s">
        <v>32</v>
      </c>
      <c r="AB3185" s="24" t="s">
        <v>32</v>
      </c>
      <c r="AC3185" s="24" t="s">
        <v>32</v>
      </c>
      <c r="AD3185" s="24" t="s">
        <v>32</v>
      </c>
      <c r="AE3185" s="24" t="s">
        <v>32</v>
      </c>
      <c r="AF3185" s="24" t="s">
        <v>32</v>
      </c>
      <c r="AG3185" s="24" t="s">
        <v>32</v>
      </c>
      <c r="AH3185" s="24" t="s">
        <v>32</v>
      </c>
    </row>
    <row r="3186" spans="1:35" x14ac:dyDescent="0.25">
      <c r="A3186" s="17">
        <v>124398</v>
      </c>
      <c r="B3186" s="18">
        <v>1</v>
      </c>
      <c r="C3186" s="16" t="s">
        <v>47</v>
      </c>
      <c r="D3186" s="21">
        <v>42576</v>
      </c>
      <c r="E3186" s="16" t="s">
        <v>1207</v>
      </c>
      <c r="F3186" s="21">
        <v>44364</v>
      </c>
      <c r="G3186" s="16" t="s">
        <v>33</v>
      </c>
      <c r="H3186" s="26" t="s">
        <v>158</v>
      </c>
      <c r="I3186" s="16" t="s">
        <v>2930</v>
      </c>
      <c r="K3186" s="16" t="s">
        <v>2931</v>
      </c>
      <c r="L3186" s="16" t="s">
        <v>37</v>
      </c>
      <c r="M3186" s="26" t="s">
        <v>2932</v>
      </c>
      <c r="O3186" s="16" t="s">
        <v>39</v>
      </c>
      <c r="P3186" s="26" t="s">
        <v>40</v>
      </c>
      <c r="R3186" s="16" t="s">
        <v>41</v>
      </c>
      <c r="S3186" s="16" t="s">
        <v>42</v>
      </c>
      <c r="T3186" s="22">
        <v>0.01</v>
      </c>
      <c r="W3186" s="20" t="s">
        <v>43</v>
      </c>
      <c r="X3186" s="16" t="s">
        <v>44</v>
      </c>
      <c r="Y3186" s="26" t="s">
        <v>2933</v>
      </c>
      <c r="Z3186" s="25">
        <v>0</v>
      </c>
      <c r="AA3186" s="25">
        <v>0</v>
      </c>
      <c r="AB3186" s="25">
        <v>718764.3</v>
      </c>
      <c r="AC3186" s="25">
        <v>0</v>
      </c>
      <c r="AD3186" s="25">
        <v>0</v>
      </c>
      <c r="AE3186" s="25">
        <v>0</v>
      </c>
      <c r="AF3186" s="25">
        <v>668660.97</v>
      </c>
      <c r="AG3186" s="25">
        <v>0</v>
      </c>
      <c r="AH3186" s="25">
        <v>668660.97</v>
      </c>
      <c r="AI3186" s="16" t="s">
        <v>2934</v>
      </c>
    </row>
    <row r="3187" spans="1:35" x14ac:dyDescent="0.25">
      <c r="A3187" s="17">
        <v>124399</v>
      </c>
      <c r="B3187" s="18">
        <v>3</v>
      </c>
      <c r="C3187" s="16" t="s">
        <v>73</v>
      </c>
      <c r="D3187" s="21">
        <v>42576</v>
      </c>
      <c r="E3187" s="16" t="s">
        <v>529</v>
      </c>
      <c r="F3187" s="21">
        <v>44305</v>
      </c>
      <c r="G3187" s="16" t="s">
        <v>1913</v>
      </c>
      <c r="H3187" s="26" t="s">
        <v>304</v>
      </c>
      <c r="I3187" s="16" t="s">
        <v>732</v>
      </c>
      <c r="J3187" s="20" t="s">
        <v>116</v>
      </c>
      <c r="L3187" s="16" t="s">
        <v>116</v>
      </c>
      <c r="M3187" s="26" t="s">
        <v>2935</v>
      </c>
      <c r="O3187" s="16" t="s">
        <v>53</v>
      </c>
      <c r="P3187" s="26" t="s">
        <v>40</v>
      </c>
      <c r="R3187" s="16" t="s">
        <v>41</v>
      </c>
      <c r="S3187" s="16" t="s">
        <v>42</v>
      </c>
      <c r="T3187" s="22">
        <v>0.18</v>
      </c>
      <c r="U3187" s="21">
        <v>46059</v>
      </c>
      <c r="W3187" s="20" t="s">
        <v>43</v>
      </c>
      <c r="X3187" s="16" t="s">
        <v>78</v>
      </c>
      <c r="Y3187" s="26" t="s">
        <v>2936</v>
      </c>
      <c r="Z3187" s="25">
        <v>20000</v>
      </c>
      <c r="AA3187" s="25">
        <v>0</v>
      </c>
      <c r="AB3187" s="25">
        <v>0</v>
      </c>
      <c r="AC3187" s="25">
        <v>0</v>
      </c>
      <c r="AD3187" s="25">
        <v>20000</v>
      </c>
      <c r="AE3187" s="25">
        <v>0</v>
      </c>
      <c r="AF3187" s="25">
        <v>0</v>
      </c>
      <c r="AG3187" s="25">
        <v>0</v>
      </c>
      <c r="AH3187" s="25">
        <v>20000</v>
      </c>
    </row>
    <row r="3188" spans="1:35" x14ac:dyDescent="0.25">
      <c r="A3188" s="17">
        <v>124400</v>
      </c>
      <c r="B3188" s="18">
        <v>1</v>
      </c>
      <c r="C3188" s="16" t="s">
        <v>73</v>
      </c>
      <c r="D3188" s="21">
        <v>42576</v>
      </c>
      <c r="E3188" s="16" t="s">
        <v>1207</v>
      </c>
      <c r="F3188" s="21">
        <v>44097</v>
      </c>
      <c r="G3188" s="16" t="s">
        <v>56</v>
      </c>
      <c r="H3188" s="26" t="s">
        <v>158</v>
      </c>
      <c r="I3188" s="16" t="s">
        <v>15030</v>
      </c>
      <c r="K3188" s="16" t="s">
        <v>15029</v>
      </c>
      <c r="L3188" s="16" t="s">
        <v>37</v>
      </c>
      <c r="M3188" s="26" t="s">
        <v>15028</v>
      </c>
      <c r="O3188" s="16" t="s">
        <v>39</v>
      </c>
      <c r="P3188" s="26" t="s">
        <v>40</v>
      </c>
      <c r="R3188" s="16" t="s">
        <v>41</v>
      </c>
      <c r="S3188" s="16" t="s">
        <v>42</v>
      </c>
      <c r="T3188" s="22">
        <v>0.01</v>
      </c>
      <c r="W3188" s="20" t="s">
        <v>43</v>
      </c>
      <c r="X3188" s="16" t="s">
        <v>44</v>
      </c>
      <c r="Y3188" s="26" t="s">
        <v>15044</v>
      </c>
      <c r="Z3188" s="24" t="s">
        <v>32</v>
      </c>
      <c r="AA3188" s="24" t="s">
        <v>32</v>
      </c>
      <c r="AB3188" s="24" t="s">
        <v>32</v>
      </c>
      <c r="AC3188" s="24" t="s">
        <v>32</v>
      </c>
      <c r="AD3188" s="24" t="s">
        <v>32</v>
      </c>
      <c r="AE3188" s="24" t="s">
        <v>32</v>
      </c>
      <c r="AF3188" s="24" t="s">
        <v>32</v>
      </c>
      <c r="AG3188" s="24" t="s">
        <v>32</v>
      </c>
      <c r="AH3188" s="24" t="s">
        <v>32</v>
      </c>
      <c r="AI3188" s="16" t="s">
        <v>15043</v>
      </c>
    </row>
    <row r="3189" spans="1:35" x14ac:dyDescent="0.25">
      <c r="A3189" s="17">
        <v>124401</v>
      </c>
      <c r="B3189" s="18">
        <v>4</v>
      </c>
      <c r="C3189" s="16" t="s">
        <v>73</v>
      </c>
      <c r="D3189" s="21">
        <v>42576</v>
      </c>
      <c r="E3189" s="16" t="s">
        <v>819</v>
      </c>
      <c r="F3189" s="21">
        <v>44207</v>
      </c>
      <c r="G3189" s="16" t="s">
        <v>56</v>
      </c>
      <c r="H3189" s="26" t="s">
        <v>270</v>
      </c>
      <c r="I3189" s="16" t="s">
        <v>15042</v>
      </c>
      <c r="K3189" s="16" t="s">
        <v>15041</v>
      </c>
      <c r="L3189" s="16" t="s">
        <v>37</v>
      </c>
      <c r="M3189" s="26" t="s">
        <v>15040</v>
      </c>
      <c r="O3189" s="16" t="s">
        <v>53</v>
      </c>
      <c r="P3189" s="26" t="s">
        <v>40</v>
      </c>
      <c r="R3189" s="16" t="s">
        <v>41</v>
      </c>
      <c r="S3189" s="16" t="s">
        <v>42</v>
      </c>
      <c r="T3189" s="22">
        <v>0.01</v>
      </c>
      <c r="W3189" s="20" t="s">
        <v>43</v>
      </c>
      <c r="X3189" s="16" t="s">
        <v>44</v>
      </c>
      <c r="Y3189" s="26" t="s">
        <v>15039</v>
      </c>
      <c r="Z3189" s="24" t="s">
        <v>32</v>
      </c>
      <c r="AA3189" s="24" t="s">
        <v>32</v>
      </c>
      <c r="AB3189" s="24" t="s">
        <v>32</v>
      </c>
      <c r="AC3189" s="24" t="s">
        <v>32</v>
      </c>
      <c r="AD3189" s="24" t="s">
        <v>32</v>
      </c>
      <c r="AE3189" s="24" t="s">
        <v>32</v>
      </c>
      <c r="AF3189" s="24" t="s">
        <v>32</v>
      </c>
      <c r="AG3189" s="24" t="s">
        <v>32</v>
      </c>
      <c r="AH3189" s="24" t="s">
        <v>32</v>
      </c>
    </row>
    <row r="3190" spans="1:35" x14ac:dyDescent="0.25">
      <c r="A3190" s="17">
        <v>124402</v>
      </c>
      <c r="B3190" s="18">
        <v>3</v>
      </c>
      <c r="C3190" s="16" t="s">
        <v>73</v>
      </c>
      <c r="D3190" s="21">
        <v>42576</v>
      </c>
      <c r="E3190" s="16" t="s">
        <v>529</v>
      </c>
      <c r="F3190" s="21">
        <v>44305</v>
      </c>
      <c r="G3190" s="16" t="s">
        <v>1913</v>
      </c>
      <c r="H3190" s="26" t="s">
        <v>304</v>
      </c>
      <c r="I3190" s="16" t="s">
        <v>732</v>
      </c>
      <c r="J3190" s="20" t="s">
        <v>116</v>
      </c>
      <c r="L3190" s="16" t="s">
        <v>116</v>
      </c>
      <c r="M3190" s="26" t="s">
        <v>2937</v>
      </c>
      <c r="O3190" s="16" t="s">
        <v>53</v>
      </c>
      <c r="P3190" s="26" t="s">
        <v>40</v>
      </c>
      <c r="R3190" s="16" t="s">
        <v>41</v>
      </c>
      <c r="S3190" s="16" t="s">
        <v>42</v>
      </c>
      <c r="T3190" s="22">
        <v>0.1</v>
      </c>
      <c r="U3190" s="21">
        <v>45695</v>
      </c>
      <c r="W3190" s="20" t="s">
        <v>43</v>
      </c>
      <c r="X3190" s="16" t="s">
        <v>78</v>
      </c>
      <c r="Y3190" s="26" t="s">
        <v>2938</v>
      </c>
      <c r="Z3190" s="25">
        <v>20000</v>
      </c>
      <c r="AA3190" s="25">
        <v>0</v>
      </c>
      <c r="AB3190" s="25">
        <v>0</v>
      </c>
      <c r="AC3190" s="25">
        <v>0</v>
      </c>
      <c r="AD3190" s="25">
        <v>20000</v>
      </c>
      <c r="AE3190" s="25">
        <v>0</v>
      </c>
      <c r="AF3190" s="25">
        <v>0</v>
      </c>
      <c r="AG3190" s="25">
        <v>0</v>
      </c>
      <c r="AH3190" s="25">
        <v>20000</v>
      </c>
    </row>
    <row r="3191" spans="1:35" x14ac:dyDescent="0.25">
      <c r="A3191" s="17">
        <v>124403</v>
      </c>
      <c r="B3191" s="18">
        <v>3</v>
      </c>
      <c r="C3191" s="16" t="s">
        <v>73</v>
      </c>
      <c r="D3191" s="21">
        <v>42576</v>
      </c>
      <c r="E3191" s="16" t="s">
        <v>529</v>
      </c>
      <c r="F3191" s="21">
        <v>43489</v>
      </c>
      <c r="G3191" s="16" t="s">
        <v>75</v>
      </c>
      <c r="H3191" s="26" t="s">
        <v>307</v>
      </c>
      <c r="I3191" s="16" t="s">
        <v>15038</v>
      </c>
      <c r="K3191" s="16" t="s">
        <v>2102</v>
      </c>
      <c r="L3191" s="16" t="s">
        <v>37</v>
      </c>
      <c r="M3191" s="26" t="s">
        <v>15037</v>
      </c>
      <c r="O3191" s="16" t="s">
        <v>53</v>
      </c>
      <c r="P3191" s="26" t="s">
        <v>40</v>
      </c>
      <c r="R3191" s="16" t="s">
        <v>41</v>
      </c>
      <c r="S3191" s="16" t="s">
        <v>42</v>
      </c>
      <c r="T3191" s="22">
        <v>0.01</v>
      </c>
      <c r="W3191" s="20" t="s">
        <v>43</v>
      </c>
      <c r="X3191" s="16" t="s">
        <v>44</v>
      </c>
      <c r="Y3191" s="26" t="s">
        <v>15036</v>
      </c>
      <c r="Z3191" s="24" t="s">
        <v>32</v>
      </c>
      <c r="AA3191" s="24" t="s">
        <v>32</v>
      </c>
      <c r="AB3191" s="24" t="s">
        <v>32</v>
      </c>
      <c r="AC3191" s="24" t="s">
        <v>32</v>
      </c>
      <c r="AD3191" s="24" t="s">
        <v>32</v>
      </c>
      <c r="AE3191" s="24" t="s">
        <v>32</v>
      </c>
      <c r="AF3191" s="24" t="s">
        <v>32</v>
      </c>
      <c r="AG3191" s="24" t="s">
        <v>32</v>
      </c>
      <c r="AH3191" s="24" t="s">
        <v>32</v>
      </c>
    </row>
    <row r="3192" spans="1:35" x14ac:dyDescent="0.25">
      <c r="A3192" s="17">
        <v>124404</v>
      </c>
      <c r="B3192" s="18">
        <v>4</v>
      </c>
      <c r="C3192" s="16" t="s">
        <v>73</v>
      </c>
      <c r="D3192" s="21">
        <v>42576</v>
      </c>
      <c r="E3192" s="16" t="s">
        <v>819</v>
      </c>
      <c r="F3192" s="21">
        <v>44272</v>
      </c>
      <c r="G3192" s="16" t="s">
        <v>75</v>
      </c>
      <c r="H3192" s="26" t="s">
        <v>292</v>
      </c>
      <c r="I3192" s="16" t="s">
        <v>15035</v>
      </c>
      <c r="K3192" s="16" t="s">
        <v>15034</v>
      </c>
      <c r="L3192" s="16" t="s">
        <v>37</v>
      </c>
      <c r="M3192" s="26" t="s">
        <v>15033</v>
      </c>
      <c r="O3192" s="16" t="s">
        <v>53</v>
      </c>
      <c r="P3192" s="26" t="s">
        <v>40</v>
      </c>
      <c r="R3192" s="16" t="s">
        <v>41</v>
      </c>
      <c r="S3192" s="16" t="s">
        <v>42</v>
      </c>
      <c r="T3192" s="22">
        <v>0.14000000000000001</v>
      </c>
      <c r="W3192" s="20" t="s">
        <v>43</v>
      </c>
      <c r="X3192" s="16" t="s">
        <v>44</v>
      </c>
      <c r="Y3192" s="26" t="s">
        <v>15032</v>
      </c>
      <c r="Z3192" s="24" t="s">
        <v>32</v>
      </c>
      <c r="AA3192" s="24" t="s">
        <v>32</v>
      </c>
      <c r="AB3192" s="24" t="s">
        <v>32</v>
      </c>
      <c r="AC3192" s="24" t="s">
        <v>32</v>
      </c>
      <c r="AD3192" s="25">
        <v>72400</v>
      </c>
      <c r="AE3192" s="25">
        <v>0</v>
      </c>
      <c r="AF3192" s="25">
        <v>0</v>
      </c>
      <c r="AG3192" s="25">
        <v>0</v>
      </c>
      <c r="AH3192" s="25">
        <v>72400</v>
      </c>
      <c r="AI3192" s="16" t="s">
        <v>15031</v>
      </c>
    </row>
    <row r="3193" spans="1:35" x14ac:dyDescent="0.25">
      <c r="A3193" s="17">
        <v>124405</v>
      </c>
      <c r="B3193" s="18">
        <v>1</v>
      </c>
      <c r="C3193" s="16" t="s">
        <v>73</v>
      </c>
      <c r="D3193" s="21">
        <v>42576</v>
      </c>
      <c r="E3193" s="16" t="s">
        <v>1207</v>
      </c>
      <c r="F3193" s="21">
        <v>44207</v>
      </c>
      <c r="G3193" s="16" t="s">
        <v>56</v>
      </c>
      <c r="H3193" s="26" t="s">
        <v>158</v>
      </c>
      <c r="I3193" s="16" t="s">
        <v>15030</v>
      </c>
      <c r="K3193" s="16" t="s">
        <v>15029</v>
      </c>
      <c r="L3193" s="16" t="s">
        <v>37</v>
      </c>
      <c r="M3193" s="26" t="s">
        <v>15028</v>
      </c>
      <c r="O3193" s="16" t="s">
        <v>53</v>
      </c>
      <c r="P3193" s="26" t="s">
        <v>40</v>
      </c>
      <c r="R3193" s="16" t="s">
        <v>41</v>
      </c>
      <c r="S3193" s="16" t="s">
        <v>42</v>
      </c>
      <c r="T3193" s="22">
        <v>0.01</v>
      </c>
      <c r="W3193" s="20" t="s">
        <v>43</v>
      </c>
      <c r="X3193" s="16" t="s">
        <v>44</v>
      </c>
      <c r="Y3193" s="26" t="s">
        <v>15027</v>
      </c>
      <c r="Z3193" s="24" t="s">
        <v>32</v>
      </c>
      <c r="AA3193" s="24" t="s">
        <v>32</v>
      </c>
      <c r="AB3193" s="24" t="s">
        <v>32</v>
      </c>
      <c r="AC3193" s="24" t="s">
        <v>32</v>
      </c>
      <c r="AD3193" s="24" t="s">
        <v>32</v>
      </c>
      <c r="AE3193" s="24" t="s">
        <v>32</v>
      </c>
      <c r="AF3193" s="24" t="s">
        <v>32</v>
      </c>
      <c r="AG3193" s="24" t="s">
        <v>32</v>
      </c>
      <c r="AH3193" s="24" t="s">
        <v>32</v>
      </c>
      <c r="AI3193" s="16" t="s">
        <v>15026</v>
      </c>
    </row>
    <row r="3194" spans="1:35" x14ac:dyDescent="0.25">
      <c r="A3194" s="17">
        <v>124406</v>
      </c>
      <c r="B3194" s="18">
        <v>3</v>
      </c>
      <c r="C3194" s="16" t="s">
        <v>73</v>
      </c>
      <c r="D3194" s="21">
        <v>42576</v>
      </c>
      <c r="E3194" s="16" t="s">
        <v>529</v>
      </c>
      <c r="F3194" s="21">
        <v>44097</v>
      </c>
      <c r="G3194" s="16" t="s">
        <v>56</v>
      </c>
      <c r="H3194" s="26" t="s">
        <v>307</v>
      </c>
      <c r="I3194" s="16" t="s">
        <v>15025</v>
      </c>
      <c r="K3194" s="16" t="s">
        <v>15024</v>
      </c>
      <c r="L3194" s="16" t="s">
        <v>37</v>
      </c>
      <c r="M3194" s="26" t="s">
        <v>15023</v>
      </c>
      <c r="O3194" s="16" t="s">
        <v>39</v>
      </c>
      <c r="P3194" s="26" t="s">
        <v>40</v>
      </c>
      <c r="R3194" s="16" t="s">
        <v>41</v>
      </c>
      <c r="S3194" s="16" t="s">
        <v>42</v>
      </c>
      <c r="T3194" s="22">
        <v>0.01</v>
      </c>
      <c r="W3194" s="20" t="s">
        <v>43</v>
      </c>
      <c r="X3194" s="16" t="s">
        <v>44</v>
      </c>
      <c r="Y3194" s="26" t="s">
        <v>15022</v>
      </c>
      <c r="Z3194" s="24" t="s">
        <v>32</v>
      </c>
      <c r="AA3194" s="24" t="s">
        <v>32</v>
      </c>
      <c r="AB3194" s="24" t="s">
        <v>32</v>
      </c>
      <c r="AC3194" s="24" t="s">
        <v>32</v>
      </c>
      <c r="AD3194" s="24" t="s">
        <v>32</v>
      </c>
      <c r="AE3194" s="24" t="s">
        <v>32</v>
      </c>
      <c r="AF3194" s="24" t="s">
        <v>32</v>
      </c>
      <c r="AG3194" s="24" t="s">
        <v>32</v>
      </c>
      <c r="AH3194" s="24" t="s">
        <v>32</v>
      </c>
      <c r="AI3194" s="16" t="s">
        <v>15021</v>
      </c>
    </row>
    <row r="3195" spans="1:35" x14ac:dyDescent="0.25">
      <c r="A3195" s="17">
        <v>124407</v>
      </c>
      <c r="B3195" s="18">
        <v>4</v>
      </c>
      <c r="C3195" s="16" t="s">
        <v>31</v>
      </c>
      <c r="D3195" s="21">
        <v>42576</v>
      </c>
      <c r="E3195" s="16" t="s">
        <v>819</v>
      </c>
      <c r="F3195" s="21">
        <v>44293</v>
      </c>
      <c r="G3195" s="16" t="s">
        <v>56</v>
      </c>
      <c r="H3195" s="26" t="s">
        <v>292</v>
      </c>
      <c r="I3195" s="16" t="s">
        <v>2707</v>
      </c>
      <c r="K3195" s="16" t="s">
        <v>2939</v>
      </c>
      <c r="L3195" s="16" t="s">
        <v>37</v>
      </c>
      <c r="M3195" s="26" t="s">
        <v>2940</v>
      </c>
      <c r="O3195" s="16" t="s">
        <v>39</v>
      </c>
      <c r="P3195" s="26" t="s">
        <v>40</v>
      </c>
      <c r="R3195" s="16" t="s">
        <v>41</v>
      </c>
      <c r="S3195" s="16" t="s">
        <v>42</v>
      </c>
      <c r="T3195" s="22">
        <v>0.01</v>
      </c>
      <c r="W3195" s="20" t="s">
        <v>43</v>
      </c>
      <c r="X3195" s="16" t="s">
        <v>44</v>
      </c>
      <c r="Y3195" s="26" t="s">
        <v>2941</v>
      </c>
      <c r="Z3195" s="25">
        <v>0</v>
      </c>
      <c r="AA3195" s="25">
        <v>0</v>
      </c>
      <c r="AB3195" s="25">
        <v>580344.94999999995</v>
      </c>
      <c r="AC3195" s="25">
        <v>0</v>
      </c>
      <c r="AD3195" s="25">
        <v>0</v>
      </c>
      <c r="AE3195" s="25">
        <v>0</v>
      </c>
      <c r="AF3195" s="25">
        <v>580344.94999999995</v>
      </c>
      <c r="AG3195" s="25">
        <v>0</v>
      </c>
      <c r="AH3195" s="25">
        <v>580344.94999999995</v>
      </c>
      <c r="AI3195" s="16" t="s">
        <v>2942</v>
      </c>
    </row>
    <row r="3196" spans="1:35" x14ac:dyDescent="0.25">
      <c r="A3196" s="17">
        <v>124408</v>
      </c>
      <c r="B3196" s="18">
        <v>1</v>
      </c>
      <c r="C3196" s="16" t="s">
        <v>73</v>
      </c>
      <c r="D3196" s="21">
        <v>42576</v>
      </c>
      <c r="E3196" s="16" t="s">
        <v>1207</v>
      </c>
      <c r="F3196" s="21">
        <v>43476</v>
      </c>
      <c r="G3196" s="16" t="s">
        <v>75</v>
      </c>
      <c r="H3196" s="26" t="s">
        <v>158</v>
      </c>
      <c r="I3196" s="16" t="s">
        <v>12128</v>
      </c>
      <c r="K3196" s="16" t="s">
        <v>15020</v>
      </c>
      <c r="L3196" s="16" t="s">
        <v>37</v>
      </c>
      <c r="M3196" s="26" t="s">
        <v>15019</v>
      </c>
      <c r="O3196" s="16" t="s">
        <v>53</v>
      </c>
      <c r="P3196" s="26" t="s">
        <v>40</v>
      </c>
      <c r="R3196" s="16" t="s">
        <v>41</v>
      </c>
      <c r="S3196" s="16" t="s">
        <v>42</v>
      </c>
      <c r="T3196" s="22">
        <v>0.01</v>
      </c>
      <c r="W3196" s="20" t="s">
        <v>43</v>
      </c>
      <c r="X3196" s="16" t="s">
        <v>44</v>
      </c>
      <c r="Y3196" s="26" t="s">
        <v>15018</v>
      </c>
      <c r="Z3196" s="24" t="s">
        <v>32</v>
      </c>
      <c r="AA3196" s="24" t="s">
        <v>32</v>
      </c>
      <c r="AB3196" s="24" t="s">
        <v>32</v>
      </c>
      <c r="AC3196" s="24" t="s">
        <v>32</v>
      </c>
      <c r="AD3196" s="24" t="s">
        <v>32</v>
      </c>
      <c r="AE3196" s="24" t="s">
        <v>32</v>
      </c>
      <c r="AF3196" s="24" t="s">
        <v>32</v>
      </c>
      <c r="AG3196" s="24" t="s">
        <v>32</v>
      </c>
      <c r="AH3196" s="24" t="s">
        <v>32</v>
      </c>
    </row>
    <row r="3197" spans="1:35" x14ac:dyDescent="0.25">
      <c r="A3197" s="17">
        <v>124410</v>
      </c>
      <c r="B3197" s="18">
        <v>1</v>
      </c>
      <c r="C3197" s="16" t="s">
        <v>73</v>
      </c>
      <c r="D3197" s="21">
        <v>42576</v>
      </c>
      <c r="E3197" s="16" t="s">
        <v>1207</v>
      </c>
      <c r="F3197" s="21">
        <v>44097</v>
      </c>
      <c r="G3197" s="16" t="s">
        <v>56</v>
      </c>
      <c r="H3197" s="26" t="s">
        <v>158</v>
      </c>
      <c r="I3197" s="16" t="s">
        <v>15017</v>
      </c>
      <c r="K3197" s="16" t="s">
        <v>15016</v>
      </c>
      <c r="L3197" s="16" t="s">
        <v>37</v>
      </c>
      <c r="M3197" s="26" t="s">
        <v>15015</v>
      </c>
      <c r="O3197" s="16" t="s">
        <v>39</v>
      </c>
      <c r="P3197" s="26" t="s">
        <v>40</v>
      </c>
      <c r="R3197" s="16" t="s">
        <v>41</v>
      </c>
      <c r="S3197" s="16" t="s">
        <v>42</v>
      </c>
      <c r="T3197" s="22">
        <v>0.01</v>
      </c>
      <c r="W3197" s="20" t="s">
        <v>43</v>
      </c>
      <c r="X3197" s="16" t="s">
        <v>44</v>
      </c>
      <c r="Y3197" s="26" t="s">
        <v>15014</v>
      </c>
      <c r="Z3197" s="24" t="s">
        <v>32</v>
      </c>
      <c r="AA3197" s="24" t="s">
        <v>32</v>
      </c>
      <c r="AB3197" s="24" t="s">
        <v>32</v>
      </c>
      <c r="AC3197" s="24" t="s">
        <v>32</v>
      </c>
      <c r="AD3197" s="24" t="s">
        <v>32</v>
      </c>
      <c r="AE3197" s="24" t="s">
        <v>32</v>
      </c>
      <c r="AF3197" s="24" t="s">
        <v>32</v>
      </c>
      <c r="AG3197" s="24" t="s">
        <v>32</v>
      </c>
      <c r="AH3197" s="24" t="s">
        <v>32</v>
      </c>
      <c r="AI3197" s="16" t="s">
        <v>15013</v>
      </c>
    </row>
    <row r="3198" spans="1:35" x14ac:dyDescent="0.25">
      <c r="A3198" s="17">
        <v>124411</v>
      </c>
      <c r="B3198" s="18">
        <v>3</v>
      </c>
      <c r="C3198" s="16" t="s">
        <v>73</v>
      </c>
      <c r="D3198" s="21">
        <v>42576</v>
      </c>
      <c r="E3198" s="16" t="s">
        <v>529</v>
      </c>
      <c r="F3198" s="21">
        <v>44361</v>
      </c>
      <c r="G3198" s="16" t="s">
        <v>81</v>
      </c>
      <c r="H3198" s="26" t="s">
        <v>307</v>
      </c>
      <c r="I3198" s="16" t="s">
        <v>5446</v>
      </c>
      <c r="J3198" s="20" t="s">
        <v>116</v>
      </c>
      <c r="L3198" s="16" t="s">
        <v>116</v>
      </c>
      <c r="M3198" s="26" t="s">
        <v>15012</v>
      </c>
      <c r="O3198" s="16" t="s">
        <v>53</v>
      </c>
      <c r="P3198" s="26" t="s">
        <v>40</v>
      </c>
      <c r="R3198" s="16" t="s">
        <v>41</v>
      </c>
      <c r="S3198" s="16" t="s">
        <v>42</v>
      </c>
      <c r="T3198" s="22">
        <v>0.04</v>
      </c>
      <c r="U3198" s="21">
        <v>44505</v>
      </c>
      <c r="W3198" s="20" t="s">
        <v>43</v>
      </c>
      <c r="X3198" s="16" t="s">
        <v>78</v>
      </c>
      <c r="Y3198" s="26" t="s">
        <v>15011</v>
      </c>
      <c r="Z3198" s="24" t="s">
        <v>32</v>
      </c>
      <c r="AA3198" s="24" t="s">
        <v>32</v>
      </c>
      <c r="AB3198" s="24" t="s">
        <v>32</v>
      </c>
      <c r="AC3198" s="24" t="s">
        <v>32</v>
      </c>
      <c r="AD3198" s="25">
        <v>260000</v>
      </c>
      <c r="AE3198" s="25">
        <v>218315</v>
      </c>
      <c r="AF3198" s="25">
        <v>0</v>
      </c>
      <c r="AG3198" s="25">
        <v>0</v>
      </c>
      <c r="AH3198" s="25">
        <v>478315</v>
      </c>
      <c r="AI3198" s="16" t="s">
        <v>15010</v>
      </c>
    </row>
    <row r="3199" spans="1:35" x14ac:dyDescent="0.25">
      <c r="A3199" s="17">
        <v>124412</v>
      </c>
      <c r="B3199" s="18">
        <v>1</v>
      </c>
      <c r="C3199" s="16" t="s">
        <v>73</v>
      </c>
      <c r="D3199" s="21">
        <v>42576</v>
      </c>
      <c r="E3199" s="16" t="s">
        <v>1207</v>
      </c>
      <c r="F3199" s="21">
        <v>43476</v>
      </c>
      <c r="G3199" s="16" t="s">
        <v>75</v>
      </c>
      <c r="H3199" s="26" t="s">
        <v>158</v>
      </c>
      <c r="I3199" s="16" t="s">
        <v>15009</v>
      </c>
      <c r="K3199" s="16" t="s">
        <v>15008</v>
      </c>
      <c r="L3199" s="16" t="s">
        <v>37</v>
      </c>
      <c r="M3199" s="26" t="s">
        <v>15007</v>
      </c>
      <c r="O3199" s="16" t="s">
        <v>53</v>
      </c>
      <c r="P3199" s="26" t="s">
        <v>40</v>
      </c>
      <c r="R3199" s="16" t="s">
        <v>41</v>
      </c>
      <c r="S3199" s="16" t="s">
        <v>42</v>
      </c>
      <c r="T3199" s="22">
        <v>0.01</v>
      </c>
      <c r="W3199" s="20" t="s">
        <v>43</v>
      </c>
      <c r="X3199" s="16" t="s">
        <v>44</v>
      </c>
      <c r="Y3199" s="26" t="s">
        <v>15006</v>
      </c>
      <c r="Z3199" s="24" t="s">
        <v>32</v>
      </c>
      <c r="AA3199" s="24" t="s">
        <v>32</v>
      </c>
      <c r="AB3199" s="24" t="s">
        <v>32</v>
      </c>
      <c r="AC3199" s="24" t="s">
        <v>32</v>
      </c>
      <c r="AD3199" s="24" t="s">
        <v>32</v>
      </c>
      <c r="AE3199" s="24" t="s">
        <v>32</v>
      </c>
      <c r="AF3199" s="24" t="s">
        <v>32</v>
      </c>
      <c r="AG3199" s="24" t="s">
        <v>32</v>
      </c>
      <c r="AH3199" s="24" t="s">
        <v>32</v>
      </c>
    </row>
    <row r="3200" spans="1:35" x14ac:dyDescent="0.25">
      <c r="A3200" s="17">
        <v>124413</v>
      </c>
      <c r="B3200" s="18">
        <v>1</v>
      </c>
      <c r="C3200" s="16" t="s">
        <v>73</v>
      </c>
      <c r="D3200" s="21">
        <v>42576</v>
      </c>
      <c r="E3200" s="16" t="s">
        <v>1207</v>
      </c>
      <c r="F3200" s="21">
        <v>44207</v>
      </c>
      <c r="G3200" s="16" t="s">
        <v>56</v>
      </c>
      <c r="H3200" s="26" t="s">
        <v>158</v>
      </c>
      <c r="I3200" s="16" t="s">
        <v>15005</v>
      </c>
      <c r="K3200" s="16" t="s">
        <v>15004</v>
      </c>
      <c r="L3200" s="16" t="s">
        <v>37</v>
      </c>
      <c r="M3200" s="26" t="s">
        <v>15003</v>
      </c>
      <c r="O3200" s="16" t="s">
        <v>53</v>
      </c>
      <c r="P3200" s="26" t="s">
        <v>40</v>
      </c>
      <c r="R3200" s="16" t="s">
        <v>41</v>
      </c>
      <c r="S3200" s="16" t="s">
        <v>42</v>
      </c>
      <c r="T3200" s="22">
        <v>0.01</v>
      </c>
      <c r="W3200" s="20" t="s">
        <v>43</v>
      </c>
      <c r="X3200" s="16" t="s">
        <v>44</v>
      </c>
      <c r="Y3200" s="26" t="s">
        <v>15002</v>
      </c>
      <c r="Z3200" s="24" t="s">
        <v>32</v>
      </c>
      <c r="AA3200" s="24" t="s">
        <v>32</v>
      </c>
      <c r="AB3200" s="24" t="s">
        <v>32</v>
      </c>
      <c r="AC3200" s="24" t="s">
        <v>32</v>
      </c>
      <c r="AD3200" s="24" t="s">
        <v>32</v>
      </c>
      <c r="AE3200" s="24" t="s">
        <v>32</v>
      </c>
      <c r="AF3200" s="24" t="s">
        <v>32</v>
      </c>
      <c r="AG3200" s="24" t="s">
        <v>32</v>
      </c>
      <c r="AH3200" s="24" t="s">
        <v>32</v>
      </c>
      <c r="AI3200" s="16" t="s">
        <v>15001</v>
      </c>
    </row>
    <row r="3201" spans="1:35" ht="30" x14ac:dyDescent="0.25">
      <c r="A3201" s="17">
        <v>124414</v>
      </c>
      <c r="B3201" s="18">
        <v>3</v>
      </c>
      <c r="C3201" s="16" t="s">
        <v>73</v>
      </c>
      <c r="D3201" s="21">
        <v>42576</v>
      </c>
      <c r="E3201" s="16" t="s">
        <v>529</v>
      </c>
      <c r="F3201" s="21">
        <v>43835</v>
      </c>
      <c r="G3201" s="16" t="s">
        <v>529</v>
      </c>
      <c r="H3201" s="26" t="s">
        <v>307</v>
      </c>
      <c r="I3201" s="16" t="s">
        <v>5446</v>
      </c>
      <c r="J3201" s="20" t="s">
        <v>116</v>
      </c>
      <c r="L3201" s="16" t="s">
        <v>116</v>
      </c>
      <c r="M3201" s="26" t="s">
        <v>15000</v>
      </c>
      <c r="O3201" s="16" t="s">
        <v>119</v>
      </c>
      <c r="P3201" s="26" t="s">
        <v>453</v>
      </c>
      <c r="T3201" s="22">
        <v>3.9</v>
      </c>
      <c r="U3201" s="21">
        <v>45464</v>
      </c>
      <c r="W3201" s="20" t="s">
        <v>43</v>
      </c>
      <c r="X3201" s="16" t="s">
        <v>78</v>
      </c>
      <c r="Z3201" s="24" t="s">
        <v>32</v>
      </c>
      <c r="AA3201" s="24" t="s">
        <v>32</v>
      </c>
      <c r="AB3201" s="24" t="s">
        <v>32</v>
      </c>
      <c r="AC3201" s="24" t="s">
        <v>32</v>
      </c>
      <c r="AD3201" s="24" t="s">
        <v>32</v>
      </c>
      <c r="AE3201" s="24" t="s">
        <v>32</v>
      </c>
      <c r="AF3201" s="24" t="s">
        <v>32</v>
      </c>
      <c r="AG3201" s="24" t="s">
        <v>32</v>
      </c>
      <c r="AH3201" s="24" t="s">
        <v>32</v>
      </c>
    </row>
    <row r="3202" spans="1:35" x14ac:dyDescent="0.25">
      <c r="A3202" s="17">
        <v>124415</v>
      </c>
      <c r="B3202" s="18">
        <v>3</v>
      </c>
      <c r="C3202" s="16" t="s">
        <v>73</v>
      </c>
      <c r="D3202" s="21">
        <v>42576</v>
      </c>
      <c r="E3202" s="16" t="s">
        <v>529</v>
      </c>
      <c r="F3202" s="21">
        <v>43488</v>
      </c>
      <c r="G3202" s="16" t="s">
        <v>75</v>
      </c>
      <c r="H3202" s="26" t="s">
        <v>64</v>
      </c>
      <c r="I3202" s="16" t="s">
        <v>14999</v>
      </c>
      <c r="K3202" s="16" t="s">
        <v>14998</v>
      </c>
      <c r="L3202" s="16" t="s">
        <v>37</v>
      </c>
      <c r="M3202" s="26" t="s">
        <v>14997</v>
      </c>
      <c r="O3202" s="16" t="s">
        <v>53</v>
      </c>
      <c r="P3202" s="26" t="s">
        <v>40</v>
      </c>
      <c r="R3202" s="16" t="s">
        <v>41</v>
      </c>
      <c r="S3202" s="16" t="s">
        <v>42</v>
      </c>
      <c r="T3202" s="22">
        <v>0.01</v>
      </c>
      <c r="W3202" s="20" t="s">
        <v>43</v>
      </c>
      <c r="X3202" s="16" t="s">
        <v>44</v>
      </c>
      <c r="Y3202" s="26" t="s">
        <v>14996</v>
      </c>
      <c r="Z3202" s="24" t="s">
        <v>32</v>
      </c>
      <c r="AA3202" s="24" t="s">
        <v>32</v>
      </c>
      <c r="AB3202" s="24" t="s">
        <v>32</v>
      </c>
      <c r="AC3202" s="24" t="s">
        <v>32</v>
      </c>
      <c r="AD3202" s="24" t="s">
        <v>32</v>
      </c>
      <c r="AE3202" s="24" t="s">
        <v>32</v>
      </c>
      <c r="AF3202" s="24" t="s">
        <v>32</v>
      </c>
      <c r="AG3202" s="24" t="s">
        <v>32</v>
      </c>
      <c r="AH3202" s="24" t="s">
        <v>32</v>
      </c>
    </row>
    <row r="3203" spans="1:35" x14ac:dyDescent="0.25">
      <c r="A3203" s="17">
        <v>124416</v>
      </c>
      <c r="B3203" s="18">
        <v>3</v>
      </c>
      <c r="C3203" s="16" t="s">
        <v>73</v>
      </c>
      <c r="D3203" s="21">
        <v>42576</v>
      </c>
      <c r="E3203" s="16" t="s">
        <v>529</v>
      </c>
      <c r="F3203" s="21">
        <v>43488</v>
      </c>
      <c r="G3203" s="16" t="s">
        <v>75</v>
      </c>
      <c r="H3203" s="26" t="s">
        <v>64</v>
      </c>
      <c r="I3203" s="16" t="s">
        <v>14995</v>
      </c>
      <c r="K3203" s="16" t="s">
        <v>14994</v>
      </c>
      <c r="L3203" s="16" t="s">
        <v>37</v>
      </c>
      <c r="M3203" s="26" t="s">
        <v>14993</v>
      </c>
      <c r="O3203" s="16" t="s">
        <v>53</v>
      </c>
      <c r="P3203" s="26" t="s">
        <v>40</v>
      </c>
      <c r="R3203" s="16" t="s">
        <v>41</v>
      </c>
      <c r="S3203" s="16" t="s">
        <v>42</v>
      </c>
      <c r="T3203" s="22">
        <v>2.5000000000000001E-2</v>
      </c>
      <c r="W3203" s="20" t="s">
        <v>43</v>
      </c>
      <c r="X3203" s="16" t="s">
        <v>44</v>
      </c>
      <c r="Y3203" s="26" t="s">
        <v>14992</v>
      </c>
      <c r="Z3203" s="24" t="s">
        <v>32</v>
      </c>
      <c r="AA3203" s="24" t="s">
        <v>32</v>
      </c>
      <c r="AB3203" s="24" t="s">
        <v>32</v>
      </c>
      <c r="AC3203" s="24" t="s">
        <v>32</v>
      </c>
      <c r="AD3203" s="24" t="s">
        <v>32</v>
      </c>
      <c r="AE3203" s="24" t="s">
        <v>32</v>
      </c>
      <c r="AF3203" s="24" t="s">
        <v>32</v>
      </c>
      <c r="AG3203" s="24" t="s">
        <v>32</v>
      </c>
      <c r="AH3203" s="24" t="s">
        <v>32</v>
      </c>
    </row>
    <row r="3204" spans="1:35" x14ac:dyDescent="0.25">
      <c r="A3204" s="17">
        <v>124419</v>
      </c>
      <c r="B3204" s="18">
        <v>4</v>
      </c>
      <c r="C3204" s="16" t="s">
        <v>73</v>
      </c>
      <c r="D3204" s="21">
        <v>42576</v>
      </c>
      <c r="E3204" s="16" t="s">
        <v>819</v>
      </c>
      <c r="F3204" s="21">
        <v>43476</v>
      </c>
      <c r="G3204" s="16" t="s">
        <v>75</v>
      </c>
      <c r="H3204" s="26" t="s">
        <v>292</v>
      </c>
      <c r="I3204" s="16" t="s">
        <v>14991</v>
      </c>
      <c r="K3204" s="16" t="s">
        <v>14990</v>
      </c>
      <c r="L3204" s="16" t="s">
        <v>37</v>
      </c>
      <c r="M3204" s="26" t="s">
        <v>14989</v>
      </c>
      <c r="O3204" s="16" t="s">
        <v>53</v>
      </c>
      <c r="P3204" s="26" t="s">
        <v>40</v>
      </c>
      <c r="R3204" s="16" t="s">
        <v>41</v>
      </c>
      <c r="S3204" s="16" t="s">
        <v>42</v>
      </c>
      <c r="T3204" s="22">
        <v>0.01</v>
      </c>
      <c r="W3204" s="20" t="s">
        <v>43</v>
      </c>
      <c r="X3204" s="16" t="s">
        <v>44</v>
      </c>
      <c r="Y3204" s="26" t="s">
        <v>14988</v>
      </c>
      <c r="Z3204" s="24" t="s">
        <v>32</v>
      </c>
      <c r="AA3204" s="24" t="s">
        <v>32</v>
      </c>
      <c r="AB3204" s="24" t="s">
        <v>32</v>
      </c>
      <c r="AC3204" s="24" t="s">
        <v>32</v>
      </c>
      <c r="AD3204" s="24" t="s">
        <v>32</v>
      </c>
      <c r="AE3204" s="24" t="s">
        <v>32</v>
      </c>
      <c r="AF3204" s="24" t="s">
        <v>32</v>
      </c>
      <c r="AG3204" s="24" t="s">
        <v>32</v>
      </c>
      <c r="AH3204" s="24" t="s">
        <v>32</v>
      </c>
    </row>
    <row r="3205" spans="1:35" x14ac:dyDescent="0.25">
      <c r="A3205" s="17">
        <v>124420</v>
      </c>
      <c r="B3205" s="18">
        <v>4</v>
      </c>
      <c r="C3205" s="16" t="s">
        <v>73</v>
      </c>
      <c r="D3205" s="21">
        <v>42576</v>
      </c>
      <c r="E3205" s="16" t="s">
        <v>819</v>
      </c>
      <c r="F3205" s="21">
        <v>44153</v>
      </c>
      <c r="G3205" s="16" t="s">
        <v>176</v>
      </c>
      <c r="H3205" s="26" t="s">
        <v>292</v>
      </c>
      <c r="I3205" s="16" t="s">
        <v>2287</v>
      </c>
      <c r="J3205" s="20" t="s">
        <v>116</v>
      </c>
      <c r="L3205" s="16" t="s">
        <v>116</v>
      </c>
      <c r="M3205" s="26" t="s">
        <v>2943</v>
      </c>
      <c r="O3205" s="16" t="s">
        <v>53</v>
      </c>
      <c r="P3205" s="26" t="s">
        <v>40</v>
      </c>
      <c r="R3205" s="16" t="s">
        <v>41</v>
      </c>
      <c r="S3205" s="16" t="s">
        <v>42</v>
      </c>
      <c r="T3205" s="22">
        <v>4.4999999999999998E-2</v>
      </c>
      <c r="U3205" s="21">
        <v>45457</v>
      </c>
      <c r="W3205" s="20" t="s">
        <v>43</v>
      </c>
      <c r="X3205" s="16" t="s">
        <v>78</v>
      </c>
      <c r="Y3205" s="26" t="s">
        <v>2944</v>
      </c>
      <c r="Z3205" s="25">
        <v>15000</v>
      </c>
      <c r="AA3205" s="25">
        <v>0</v>
      </c>
      <c r="AB3205" s="25">
        <v>0</v>
      </c>
      <c r="AC3205" s="25">
        <v>0</v>
      </c>
      <c r="AD3205" s="25">
        <v>15000</v>
      </c>
      <c r="AE3205" s="25">
        <v>0</v>
      </c>
      <c r="AF3205" s="25">
        <v>0</v>
      </c>
      <c r="AG3205" s="25">
        <v>0</v>
      </c>
      <c r="AH3205" s="25">
        <v>15000</v>
      </c>
    </row>
    <row r="3206" spans="1:35" x14ac:dyDescent="0.25">
      <c r="A3206" s="17">
        <v>124421</v>
      </c>
      <c r="B3206" s="18">
        <v>1</v>
      </c>
      <c r="C3206" s="16" t="s">
        <v>73</v>
      </c>
      <c r="D3206" s="21">
        <v>42577</v>
      </c>
      <c r="E3206" s="16" t="s">
        <v>1207</v>
      </c>
      <c r="F3206" s="21">
        <v>43476</v>
      </c>
      <c r="G3206" s="16" t="s">
        <v>75</v>
      </c>
      <c r="H3206" s="26" t="s">
        <v>158</v>
      </c>
      <c r="I3206" s="16" t="s">
        <v>14987</v>
      </c>
      <c r="K3206" s="16" t="s">
        <v>14986</v>
      </c>
      <c r="L3206" s="16" t="s">
        <v>37</v>
      </c>
      <c r="M3206" s="26" t="s">
        <v>14985</v>
      </c>
      <c r="O3206" s="16" t="s">
        <v>53</v>
      </c>
      <c r="P3206" s="26" t="s">
        <v>40</v>
      </c>
      <c r="R3206" s="16" t="s">
        <v>41</v>
      </c>
      <c r="S3206" s="16" t="s">
        <v>42</v>
      </c>
      <c r="T3206" s="22">
        <v>0.01</v>
      </c>
      <c r="W3206" s="20" t="s">
        <v>43</v>
      </c>
      <c r="X3206" s="16" t="s">
        <v>44</v>
      </c>
      <c r="Y3206" s="26" t="s">
        <v>14984</v>
      </c>
      <c r="Z3206" s="24" t="s">
        <v>32</v>
      </c>
      <c r="AA3206" s="24" t="s">
        <v>32</v>
      </c>
      <c r="AB3206" s="24" t="s">
        <v>32</v>
      </c>
      <c r="AC3206" s="24" t="s">
        <v>32</v>
      </c>
      <c r="AD3206" s="24" t="s">
        <v>32</v>
      </c>
      <c r="AE3206" s="24" t="s">
        <v>32</v>
      </c>
      <c r="AF3206" s="24" t="s">
        <v>32</v>
      </c>
      <c r="AG3206" s="24" t="s">
        <v>32</v>
      </c>
      <c r="AH3206" s="24" t="s">
        <v>32</v>
      </c>
    </row>
    <row r="3207" spans="1:35" x14ac:dyDescent="0.25">
      <c r="A3207" s="17">
        <v>124422</v>
      </c>
      <c r="B3207" s="18">
        <v>1</v>
      </c>
      <c r="C3207" s="16" t="s">
        <v>73</v>
      </c>
      <c r="D3207" s="21">
        <v>42577</v>
      </c>
      <c r="E3207" s="16" t="s">
        <v>1207</v>
      </c>
      <c r="F3207" s="21">
        <v>43473</v>
      </c>
      <c r="G3207" s="16" t="s">
        <v>75</v>
      </c>
      <c r="H3207" s="26" t="s">
        <v>158</v>
      </c>
      <c r="I3207" s="16" t="s">
        <v>147</v>
      </c>
      <c r="J3207" s="20" t="s">
        <v>148</v>
      </c>
      <c r="L3207" s="16" t="s">
        <v>149</v>
      </c>
      <c r="M3207" s="26" t="s">
        <v>14983</v>
      </c>
      <c r="O3207" s="16" t="s">
        <v>53</v>
      </c>
      <c r="P3207" s="26" t="s">
        <v>40</v>
      </c>
      <c r="R3207" s="16" t="s">
        <v>41</v>
      </c>
      <c r="S3207" s="16" t="s">
        <v>42</v>
      </c>
      <c r="T3207" s="22">
        <v>0.06</v>
      </c>
      <c r="U3207" s="21">
        <v>45422</v>
      </c>
      <c r="W3207" s="20" t="s">
        <v>43</v>
      </c>
      <c r="X3207" s="16" t="s">
        <v>454</v>
      </c>
      <c r="Y3207" s="26" t="s">
        <v>14982</v>
      </c>
      <c r="Z3207" s="24" t="s">
        <v>32</v>
      </c>
      <c r="AA3207" s="24" t="s">
        <v>32</v>
      </c>
      <c r="AB3207" s="24" t="s">
        <v>32</v>
      </c>
      <c r="AC3207" s="24" t="s">
        <v>32</v>
      </c>
      <c r="AD3207" s="24" t="s">
        <v>32</v>
      </c>
      <c r="AE3207" s="24" t="s">
        <v>32</v>
      </c>
      <c r="AF3207" s="24" t="s">
        <v>32</v>
      </c>
      <c r="AG3207" s="24" t="s">
        <v>32</v>
      </c>
      <c r="AH3207" s="24" t="s">
        <v>32</v>
      </c>
    </row>
    <row r="3208" spans="1:35" ht="30" x14ac:dyDescent="0.25">
      <c r="A3208" s="17">
        <v>124423</v>
      </c>
      <c r="B3208" s="18">
        <v>1</v>
      </c>
      <c r="C3208" s="16" t="s">
        <v>73</v>
      </c>
      <c r="D3208" s="21">
        <v>42577</v>
      </c>
      <c r="E3208" s="16" t="s">
        <v>1207</v>
      </c>
      <c r="F3208" s="21">
        <v>44250</v>
      </c>
      <c r="G3208" s="16" t="s">
        <v>2668</v>
      </c>
      <c r="H3208" s="26" t="s">
        <v>158</v>
      </c>
      <c r="I3208" s="16" t="s">
        <v>147</v>
      </c>
      <c r="J3208" s="20" t="s">
        <v>148</v>
      </c>
      <c r="L3208" s="16" t="s">
        <v>149</v>
      </c>
      <c r="M3208" s="26" t="s">
        <v>14981</v>
      </c>
      <c r="N3208" s="26" t="s">
        <v>168</v>
      </c>
      <c r="O3208" s="16" t="s">
        <v>119</v>
      </c>
      <c r="P3208" s="26" t="s">
        <v>168</v>
      </c>
      <c r="R3208" s="16" t="s">
        <v>139</v>
      </c>
      <c r="S3208" s="16" t="s">
        <v>42</v>
      </c>
      <c r="T3208" s="22">
        <v>3.81</v>
      </c>
      <c r="U3208" s="21">
        <v>45341</v>
      </c>
      <c r="W3208" s="20" t="s">
        <v>43</v>
      </c>
      <c r="X3208" s="16" t="s">
        <v>454</v>
      </c>
      <c r="Z3208" s="24" t="s">
        <v>32</v>
      </c>
      <c r="AA3208" s="24" t="s">
        <v>32</v>
      </c>
      <c r="AB3208" s="24" t="s">
        <v>32</v>
      </c>
      <c r="AC3208" s="24" t="s">
        <v>32</v>
      </c>
      <c r="AD3208" s="25">
        <v>104000</v>
      </c>
      <c r="AE3208" s="25">
        <v>0</v>
      </c>
      <c r="AF3208" s="25">
        <v>0</v>
      </c>
      <c r="AG3208" s="25">
        <v>0</v>
      </c>
      <c r="AH3208" s="25">
        <v>104000</v>
      </c>
    </row>
    <row r="3209" spans="1:35" x14ac:dyDescent="0.25">
      <c r="A3209" s="17">
        <v>124424</v>
      </c>
      <c r="B3209" s="18">
        <v>1</v>
      </c>
      <c r="C3209" s="16" t="s">
        <v>73</v>
      </c>
      <c r="D3209" s="21">
        <v>42577</v>
      </c>
      <c r="E3209" s="16" t="s">
        <v>1207</v>
      </c>
      <c r="F3209" s="21">
        <v>43887</v>
      </c>
      <c r="G3209" s="16" t="s">
        <v>102</v>
      </c>
      <c r="H3209" s="26" t="s">
        <v>158</v>
      </c>
      <c r="I3209" s="16" t="s">
        <v>1767</v>
      </c>
      <c r="J3209" s="20" t="s">
        <v>116</v>
      </c>
      <c r="L3209" s="16" t="s">
        <v>116</v>
      </c>
      <c r="M3209" s="26" t="s">
        <v>14980</v>
      </c>
      <c r="N3209" s="26" t="s">
        <v>40</v>
      </c>
      <c r="O3209" s="16" t="s">
        <v>53</v>
      </c>
      <c r="P3209" s="26" t="s">
        <v>40</v>
      </c>
      <c r="R3209" s="16" t="s">
        <v>41</v>
      </c>
      <c r="S3209" s="16" t="s">
        <v>42</v>
      </c>
      <c r="T3209" s="22">
        <v>2.5000000000000001E-2</v>
      </c>
      <c r="U3209" s="21">
        <v>44603</v>
      </c>
      <c r="W3209" s="20" t="s">
        <v>43</v>
      </c>
      <c r="X3209" s="16" t="s">
        <v>78</v>
      </c>
      <c r="Y3209" s="26" t="s">
        <v>14979</v>
      </c>
      <c r="Z3209" s="24" t="s">
        <v>32</v>
      </c>
      <c r="AA3209" s="24" t="s">
        <v>32</v>
      </c>
      <c r="AB3209" s="24" t="s">
        <v>32</v>
      </c>
      <c r="AC3209" s="24" t="s">
        <v>32</v>
      </c>
      <c r="AD3209" s="25">
        <v>180000</v>
      </c>
      <c r="AE3209" s="25">
        <v>1448000</v>
      </c>
      <c r="AF3209" s="25">
        <v>0</v>
      </c>
      <c r="AG3209" s="25">
        <v>0</v>
      </c>
      <c r="AH3209" s="25">
        <v>1628000</v>
      </c>
      <c r="AI3209" s="16" t="s">
        <v>14978</v>
      </c>
    </row>
    <row r="3210" spans="1:35" x14ac:dyDescent="0.25">
      <c r="A3210" s="17">
        <v>124425</v>
      </c>
      <c r="B3210" s="18">
        <v>1</v>
      </c>
      <c r="C3210" s="16" t="s">
        <v>73</v>
      </c>
      <c r="D3210" s="21">
        <v>42577</v>
      </c>
      <c r="E3210" s="16" t="s">
        <v>1207</v>
      </c>
      <c r="F3210" s="21">
        <v>43887</v>
      </c>
      <c r="G3210" s="16" t="s">
        <v>102</v>
      </c>
      <c r="H3210" s="26" t="s">
        <v>158</v>
      </c>
      <c r="I3210" s="16" t="s">
        <v>1767</v>
      </c>
      <c r="J3210" s="20" t="s">
        <v>116</v>
      </c>
      <c r="L3210" s="16" t="s">
        <v>116</v>
      </c>
      <c r="M3210" s="26" t="s">
        <v>14977</v>
      </c>
      <c r="N3210" s="26" t="s">
        <v>40</v>
      </c>
      <c r="O3210" s="16" t="s">
        <v>53</v>
      </c>
      <c r="P3210" s="26" t="s">
        <v>40</v>
      </c>
      <c r="R3210" s="16" t="s">
        <v>41</v>
      </c>
      <c r="S3210" s="16" t="s">
        <v>42</v>
      </c>
      <c r="T3210" s="22">
        <v>0.03</v>
      </c>
      <c r="U3210" s="21">
        <v>44603</v>
      </c>
      <c r="W3210" s="20" t="s">
        <v>43</v>
      </c>
      <c r="X3210" s="16" t="s">
        <v>78</v>
      </c>
      <c r="Y3210" s="26" t="s">
        <v>14976</v>
      </c>
      <c r="Z3210" s="24" t="s">
        <v>32</v>
      </c>
      <c r="AA3210" s="24" t="s">
        <v>32</v>
      </c>
      <c r="AB3210" s="24" t="s">
        <v>32</v>
      </c>
      <c r="AC3210" s="24" t="s">
        <v>32</v>
      </c>
      <c r="AD3210" s="25">
        <v>142000</v>
      </c>
      <c r="AE3210" s="25">
        <v>604000</v>
      </c>
      <c r="AF3210" s="25">
        <v>0</v>
      </c>
      <c r="AG3210" s="25">
        <v>0</v>
      </c>
      <c r="AH3210" s="25">
        <v>746000</v>
      </c>
      <c r="AI3210" s="16" t="s">
        <v>14975</v>
      </c>
    </row>
    <row r="3211" spans="1:35" x14ac:dyDescent="0.25">
      <c r="A3211" s="17">
        <v>124426</v>
      </c>
      <c r="B3211" s="18">
        <v>1</v>
      </c>
      <c r="C3211" s="16" t="s">
        <v>73</v>
      </c>
      <c r="D3211" s="21">
        <v>42577</v>
      </c>
      <c r="E3211" s="16" t="s">
        <v>1207</v>
      </c>
      <c r="F3211" s="21">
        <v>44097</v>
      </c>
      <c r="G3211" s="16" t="s">
        <v>75</v>
      </c>
      <c r="H3211" s="26" t="s">
        <v>317</v>
      </c>
      <c r="I3211" s="16" t="s">
        <v>14974</v>
      </c>
      <c r="K3211" s="16" t="s">
        <v>14790</v>
      </c>
      <c r="L3211" s="16" t="s">
        <v>37</v>
      </c>
      <c r="M3211" s="26" t="s">
        <v>14973</v>
      </c>
      <c r="O3211" s="16" t="s">
        <v>39</v>
      </c>
      <c r="P3211" s="26" t="s">
        <v>40</v>
      </c>
      <c r="R3211" s="16" t="s">
        <v>41</v>
      </c>
      <c r="S3211" s="16" t="s">
        <v>42</v>
      </c>
      <c r="T3211" s="22">
        <v>0.01</v>
      </c>
      <c r="W3211" s="20" t="s">
        <v>43</v>
      </c>
      <c r="X3211" s="16" t="s">
        <v>44</v>
      </c>
      <c r="Y3211" s="26" t="s">
        <v>14972</v>
      </c>
      <c r="Z3211" s="24" t="s">
        <v>32</v>
      </c>
      <c r="AA3211" s="24" t="s">
        <v>32</v>
      </c>
      <c r="AB3211" s="24" t="s">
        <v>32</v>
      </c>
      <c r="AC3211" s="24" t="s">
        <v>32</v>
      </c>
      <c r="AD3211" s="24" t="s">
        <v>32</v>
      </c>
      <c r="AE3211" s="24" t="s">
        <v>32</v>
      </c>
      <c r="AF3211" s="24" t="s">
        <v>32</v>
      </c>
      <c r="AG3211" s="24" t="s">
        <v>32</v>
      </c>
      <c r="AH3211" s="24" t="s">
        <v>32</v>
      </c>
      <c r="AI3211" s="16" t="s">
        <v>14971</v>
      </c>
    </row>
    <row r="3212" spans="1:35" x14ac:dyDescent="0.25">
      <c r="A3212" s="17">
        <v>124427</v>
      </c>
      <c r="B3212" s="18">
        <v>1</v>
      </c>
      <c r="C3212" s="16" t="s">
        <v>73</v>
      </c>
      <c r="D3212" s="21">
        <v>42577</v>
      </c>
      <c r="E3212" s="16" t="s">
        <v>1207</v>
      </c>
      <c r="F3212" s="21">
        <v>43476</v>
      </c>
      <c r="G3212" s="16" t="s">
        <v>109</v>
      </c>
      <c r="H3212" s="26" t="s">
        <v>317</v>
      </c>
      <c r="I3212" s="16" t="s">
        <v>14970</v>
      </c>
      <c r="K3212" s="16" t="s">
        <v>14969</v>
      </c>
      <c r="L3212" s="16" t="s">
        <v>37</v>
      </c>
      <c r="M3212" s="26" t="s">
        <v>14968</v>
      </c>
      <c r="O3212" s="16" t="s">
        <v>53</v>
      </c>
      <c r="P3212" s="26" t="s">
        <v>40</v>
      </c>
      <c r="R3212" s="16" t="s">
        <v>41</v>
      </c>
      <c r="S3212" s="16" t="s">
        <v>42</v>
      </c>
      <c r="T3212" s="22">
        <v>0.01</v>
      </c>
      <c r="W3212" s="20" t="s">
        <v>43</v>
      </c>
      <c r="X3212" s="16" t="s">
        <v>44</v>
      </c>
      <c r="Y3212" s="26" t="s">
        <v>14967</v>
      </c>
      <c r="Z3212" s="24" t="s">
        <v>32</v>
      </c>
      <c r="AA3212" s="24" t="s">
        <v>32</v>
      </c>
      <c r="AB3212" s="24" t="s">
        <v>32</v>
      </c>
      <c r="AC3212" s="24" t="s">
        <v>32</v>
      </c>
      <c r="AD3212" s="24" t="s">
        <v>32</v>
      </c>
      <c r="AE3212" s="24" t="s">
        <v>32</v>
      </c>
      <c r="AF3212" s="24" t="s">
        <v>32</v>
      </c>
      <c r="AG3212" s="24" t="s">
        <v>32</v>
      </c>
      <c r="AH3212" s="24" t="s">
        <v>32</v>
      </c>
    </row>
    <row r="3213" spans="1:35" x14ac:dyDescent="0.25">
      <c r="A3213" s="17">
        <v>124428</v>
      </c>
      <c r="B3213" s="18">
        <v>1</v>
      </c>
      <c r="C3213" s="16" t="s">
        <v>73</v>
      </c>
      <c r="D3213" s="21">
        <v>42577</v>
      </c>
      <c r="E3213" s="16" t="s">
        <v>1207</v>
      </c>
      <c r="F3213" s="21">
        <v>43857</v>
      </c>
      <c r="G3213" s="16" t="s">
        <v>102</v>
      </c>
      <c r="H3213" s="26" t="s">
        <v>317</v>
      </c>
      <c r="I3213" s="16" t="s">
        <v>2945</v>
      </c>
      <c r="K3213" s="16" t="s">
        <v>2946</v>
      </c>
      <c r="L3213" s="16" t="s">
        <v>37</v>
      </c>
      <c r="M3213" s="26" t="s">
        <v>2947</v>
      </c>
      <c r="O3213" s="16" t="s">
        <v>53</v>
      </c>
      <c r="P3213" s="26" t="s">
        <v>40</v>
      </c>
      <c r="R3213" s="16" t="s">
        <v>41</v>
      </c>
      <c r="S3213" s="16" t="s">
        <v>42</v>
      </c>
      <c r="T3213" s="22">
        <v>0.02</v>
      </c>
      <c r="U3213" s="21">
        <v>44729</v>
      </c>
      <c r="W3213" s="20" t="s">
        <v>43</v>
      </c>
      <c r="X3213" s="16" t="s">
        <v>44</v>
      </c>
      <c r="Y3213" s="26" t="s">
        <v>2948</v>
      </c>
      <c r="Z3213" s="25">
        <v>68263.25</v>
      </c>
      <c r="AA3213" s="25">
        <v>0</v>
      </c>
      <c r="AB3213" s="25">
        <v>0</v>
      </c>
      <c r="AC3213" s="25">
        <v>0</v>
      </c>
      <c r="AD3213" s="25">
        <v>177990.07</v>
      </c>
      <c r="AE3213" s="25">
        <v>0</v>
      </c>
      <c r="AF3213" s="25">
        <v>0</v>
      </c>
      <c r="AG3213" s="25">
        <v>0</v>
      </c>
      <c r="AH3213" s="25">
        <v>177990.07</v>
      </c>
      <c r="AI3213" s="16" t="s">
        <v>2949</v>
      </c>
    </row>
    <row r="3214" spans="1:35" x14ac:dyDescent="0.25">
      <c r="A3214" s="17">
        <v>124429</v>
      </c>
      <c r="B3214" s="18">
        <v>3</v>
      </c>
      <c r="C3214" s="16" t="s">
        <v>73</v>
      </c>
      <c r="D3214" s="21">
        <v>42577</v>
      </c>
      <c r="E3214" s="16" t="s">
        <v>529</v>
      </c>
      <c r="F3214" s="21">
        <v>43488</v>
      </c>
      <c r="G3214" s="16" t="s">
        <v>75</v>
      </c>
      <c r="H3214" s="26" t="s">
        <v>64</v>
      </c>
      <c r="I3214" s="16" t="s">
        <v>14966</v>
      </c>
      <c r="K3214" s="16" t="s">
        <v>14965</v>
      </c>
      <c r="L3214" s="16" t="s">
        <v>37</v>
      </c>
      <c r="M3214" s="26" t="s">
        <v>14964</v>
      </c>
      <c r="O3214" s="16" t="s">
        <v>53</v>
      </c>
      <c r="P3214" s="26" t="s">
        <v>40</v>
      </c>
      <c r="R3214" s="16" t="s">
        <v>41</v>
      </c>
      <c r="S3214" s="16" t="s">
        <v>42</v>
      </c>
      <c r="T3214" s="22">
        <v>0.02</v>
      </c>
      <c r="W3214" s="20" t="s">
        <v>43</v>
      </c>
      <c r="X3214" s="16" t="s">
        <v>44</v>
      </c>
      <c r="Y3214" s="26" t="s">
        <v>14963</v>
      </c>
      <c r="Z3214" s="24" t="s">
        <v>32</v>
      </c>
      <c r="AA3214" s="24" t="s">
        <v>32</v>
      </c>
      <c r="AB3214" s="24" t="s">
        <v>32</v>
      </c>
      <c r="AC3214" s="24" t="s">
        <v>32</v>
      </c>
      <c r="AD3214" s="24" t="s">
        <v>32</v>
      </c>
      <c r="AE3214" s="24" t="s">
        <v>32</v>
      </c>
      <c r="AF3214" s="24" t="s">
        <v>32</v>
      </c>
      <c r="AG3214" s="24" t="s">
        <v>32</v>
      </c>
      <c r="AH3214" s="24" t="s">
        <v>32</v>
      </c>
    </row>
    <row r="3215" spans="1:35" x14ac:dyDescent="0.25">
      <c r="A3215" s="17">
        <v>124431</v>
      </c>
      <c r="B3215" s="18">
        <v>1</v>
      </c>
      <c r="C3215" s="16" t="s">
        <v>73</v>
      </c>
      <c r="D3215" s="21">
        <v>42577</v>
      </c>
      <c r="E3215" s="16" t="s">
        <v>1207</v>
      </c>
      <c r="F3215" s="21">
        <v>44097</v>
      </c>
      <c r="G3215" s="16" t="s">
        <v>75</v>
      </c>
      <c r="H3215" s="26" t="s">
        <v>317</v>
      </c>
      <c r="I3215" s="16" t="s">
        <v>14962</v>
      </c>
      <c r="K3215" s="16" t="s">
        <v>3032</v>
      </c>
      <c r="L3215" s="16" t="s">
        <v>37</v>
      </c>
      <c r="M3215" s="26" t="s">
        <v>14961</v>
      </c>
      <c r="O3215" s="16" t="s">
        <v>39</v>
      </c>
      <c r="P3215" s="26" t="s">
        <v>40</v>
      </c>
      <c r="R3215" s="16" t="s">
        <v>41</v>
      </c>
      <c r="S3215" s="16" t="s">
        <v>42</v>
      </c>
      <c r="T3215" s="22">
        <v>0.02</v>
      </c>
      <c r="W3215" s="20" t="s">
        <v>43</v>
      </c>
      <c r="X3215" s="16" t="s">
        <v>44</v>
      </c>
      <c r="Y3215" s="26" t="s">
        <v>14960</v>
      </c>
      <c r="Z3215" s="24" t="s">
        <v>32</v>
      </c>
      <c r="AA3215" s="24" t="s">
        <v>32</v>
      </c>
      <c r="AB3215" s="24" t="s">
        <v>32</v>
      </c>
      <c r="AC3215" s="24" t="s">
        <v>32</v>
      </c>
      <c r="AD3215" s="24" t="s">
        <v>32</v>
      </c>
      <c r="AE3215" s="24" t="s">
        <v>32</v>
      </c>
      <c r="AF3215" s="24" t="s">
        <v>32</v>
      </c>
      <c r="AG3215" s="24" t="s">
        <v>32</v>
      </c>
      <c r="AH3215" s="24" t="s">
        <v>32</v>
      </c>
      <c r="AI3215" s="16" t="s">
        <v>14959</v>
      </c>
    </row>
    <row r="3216" spans="1:35" x14ac:dyDescent="0.25">
      <c r="A3216" s="17">
        <v>124433</v>
      </c>
      <c r="B3216" s="18">
        <v>1</v>
      </c>
      <c r="C3216" s="16" t="s">
        <v>73</v>
      </c>
      <c r="D3216" s="21">
        <v>42577</v>
      </c>
      <c r="E3216" s="16" t="s">
        <v>1207</v>
      </c>
      <c r="F3216" s="21">
        <v>44201</v>
      </c>
      <c r="G3216" s="16" t="s">
        <v>2732</v>
      </c>
      <c r="H3216" s="26" t="s">
        <v>317</v>
      </c>
      <c r="I3216" s="16" t="s">
        <v>2950</v>
      </c>
      <c r="J3216" s="20" t="s">
        <v>116</v>
      </c>
      <c r="L3216" s="16" t="s">
        <v>116</v>
      </c>
      <c r="M3216" s="26" t="s">
        <v>2951</v>
      </c>
      <c r="N3216" s="26" t="s">
        <v>2952</v>
      </c>
      <c r="O3216" s="16" t="s">
        <v>119</v>
      </c>
      <c r="P3216" s="26" t="s">
        <v>168</v>
      </c>
      <c r="R3216" s="16" t="s">
        <v>139</v>
      </c>
      <c r="S3216" s="16" t="s">
        <v>42</v>
      </c>
      <c r="T3216" s="22">
        <v>6.81</v>
      </c>
      <c r="U3216" s="21">
        <v>45996</v>
      </c>
      <c r="W3216" s="20" t="s">
        <v>43</v>
      </c>
      <c r="X3216" s="16" t="s">
        <v>78</v>
      </c>
      <c r="Z3216" s="25">
        <v>60000</v>
      </c>
      <c r="AA3216" s="25">
        <v>0</v>
      </c>
      <c r="AB3216" s="25">
        <v>0</v>
      </c>
      <c r="AC3216" s="25">
        <v>0</v>
      </c>
      <c r="AD3216" s="25">
        <v>60000</v>
      </c>
      <c r="AE3216" s="25">
        <v>0</v>
      </c>
      <c r="AF3216" s="25">
        <v>0</v>
      </c>
      <c r="AG3216" s="25">
        <v>0</v>
      </c>
      <c r="AH3216" s="25">
        <v>60000</v>
      </c>
    </row>
    <row r="3217" spans="1:35" x14ac:dyDescent="0.25">
      <c r="A3217" s="17">
        <v>124434</v>
      </c>
      <c r="B3217" s="18">
        <v>3</v>
      </c>
      <c r="C3217" s="16" t="s">
        <v>73</v>
      </c>
      <c r="D3217" s="21">
        <v>42577</v>
      </c>
      <c r="E3217" s="16" t="s">
        <v>529</v>
      </c>
      <c r="F3217" s="21">
        <v>43488</v>
      </c>
      <c r="G3217" s="16" t="s">
        <v>75</v>
      </c>
      <c r="H3217" s="26" t="s">
        <v>64</v>
      </c>
      <c r="I3217" s="16" t="s">
        <v>14958</v>
      </c>
      <c r="K3217" s="16" t="s">
        <v>14957</v>
      </c>
      <c r="L3217" s="16" t="s">
        <v>37</v>
      </c>
      <c r="M3217" s="26" t="s">
        <v>14956</v>
      </c>
      <c r="O3217" s="16" t="s">
        <v>53</v>
      </c>
      <c r="P3217" s="26" t="s">
        <v>40</v>
      </c>
      <c r="R3217" s="16" t="s">
        <v>41</v>
      </c>
      <c r="S3217" s="16" t="s">
        <v>42</v>
      </c>
      <c r="T3217" s="22">
        <v>0.01</v>
      </c>
      <c r="W3217" s="20" t="s">
        <v>43</v>
      </c>
      <c r="X3217" s="16" t="s">
        <v>44</v>
      </c>
      <c r="Y3217" s="26" t="s">
        <v>14955</v>
      </c>
      <c r="Z3217" s="24" t="s">
        <v>32</v>
      </c>
      <c r="AA3217" s="24" t="s">
        <v>32</v>
      </c>
      <c r="AB3217" s="24" t="s">
        <v>32</v>
      </c>
      <c r="AC3217" s="24" t="s">
        <v>32</v>
      </c>
      <c r="AD3217" s="24" t="s">
        <v>32</v>
      </c>
      <c r="AE3217" s="24" t="s">
        <v>32</v>
      </c>
      <c r="AF3217" s="24" t="s">
        <v>32</v>
      </c>
      <c r="AG3217" s="24" t="s">
        <v>32</v>
      </c>
      <c r="AH3217" s="24" t="s">
        <v>32</v>
      </c>
    </row>
    <row r="3218" spans="1:35" x14ac:dyDescent="0.25">
      <c r="A3218" s="17">
        <v>124435</v>
      </c>
      <c r="B3218" s="18">
        <v>3</v>
      </c>
      <c r="C3218" s="16" t="s">
        <v>73</v>
      </c>
      <c r="D3218" s="21">
        <v>42577</v>
      </c>
      <c r="E3218" s="16" t="s">
        <v>529</v>
      </c>
      <c r="F3218" s="21">
        <v>44279</v>
      </c>
      <c r="G3218" s="16" t="s">
        <v>75</v>
      </c>
      <c r="H3218" s="26" t="s">
        <v>64</v>
      </c>
      <c r="I3218" s="16" t="s">
        <v>14954</v>
      </c>
      <c r="K3218" s="16" t="s">
        <v>2064</v>
      </c>
      <c r="L3218" s="16" t="s">
        <v>37</v>
      </c>
      <c r="M3218" s="26" t="s">
        <v>14953</v>
      </c>
      <c r="O3218" s="16" t="s">
        <v>39</v>
      </c>
      <c r="P3218" s="26" t="s">
        <v>40</v>
      </c>
      <c r="R3218" s="16" t="s">
        <v>41</v>
      </c>
      <c r="S3218" s="16" t="s">
        <v>42</v>
      </c>
      <c r="T3218" s="22">
        <v>0.01</v>
      </c>
      <c r="W3218" s="20" t="s">
        <v>43</v>
      </c>
      <c r="X3218" s="16" t="s">
        <v>44</v>
      </c>
      <c r="Y3218" s="26" t="s">
        <v>14952</v>
      </c>
      <c r="Z3218" s="24" t="s">
        <v>32</v>
      </c>
      <c r="AA3218" s="24" t="s">
        <v>32</v>
      </c>
      <c r="AB3218" s="24" t="s">
        <v>32</v>
      </c>
      <c r="AC3218" s="24" t="s">
        <v>32</v>
      </c>
      <c r="AD3218" s="24" t="s">
        <v>32</v>
      </c>
      <c r="AE3218" s="24" t="s">
        <v>32</v>
      </c>
      <c r="AF3218" s="24" t="s">
        <v>32</v>
      </c>
      <c r="AG3218" s="24" t="s">
        <v>32</v>
      </c>
      <c r="AH3218" s="24" t="s">
        <v>32</v>
      </c>
      <c r="AI3218" s="16" t="s">
        <v>14951</v>
      </c>
    </row>
    <row r="3219" spans="1:35" x14ac:dyDescent="0.25">
      <c r="A3219" s="17">
        <v>124436</v>
      </c>
      <c r="B3219" s="18">
        <v>3</v>
      </c>
      <c r="C3219" s="16" t="s">
        <v>73</v>
      </c>
      <c r="D3219" s="21">
        <v>42577</v>
      </c>
      <c r="E3219" s="16" t="s">
        <v>529</v>
      </c>
      <c r="F3219" s="21">
        <v>43488</v>
      </c>
      <c r="G3219" s="16" t="s">
        <v>75</v>
      </c>
      <c r="H3219" s="26" t="s">
        <v>64</v>
      </c>
      <c r="I3219" s="16" t="s">
        <v>14941</v>
      </c>
      <c r="K3219" s="16" t="s">
        <v>14940</v>
      </c>
      <c r="L3219" s="16" t="s">
        <v>37</v>
      </c>
      <c r="M3219" s="26" t="s">
        <v>14939</v>
      </c>
      <c r="O3219" s="16" t="s">
        <v>53</v>
      </c>
      <c r="P3219" s="26" t="s">
        <v>40</v>
      </c>
      <c r="R3219" s="16" t="s">
        <v>41</v>
      </c>
      <c r="S3219" s="16" t="s">
        <v>42</v>
      </c>
      <c r="T3219" s="22">
        <v>2.5000000000000001E-2</v>
      </c>
      <c r="W3219" s="20" t="s">
        <v>43</v>
      </c>
      <c r="X3219" s="16" t="s">
        <v>44</v>
      </c>
      <c r="Y3219" s="26" t="s">
        <v>14950</v>
      </c>
      <c r="Z3219" s="24" t="s">
        <v>32</v>
      </c>
      <c r="AA3219" s="24" t="s">
        <v>32</v>
      </c>
      <c r="AB3219" s="24" t="s">
        <v>32</v>
      </c>
      <c r="AC3219" s="24" t="s">
        <v>32</v>
      </c>
      <c r="AD3219" s="24" t="s">
        <v>32</v>
      </c>
      <c r="AE3219" s="24" t="s">
        <v>32</v>
      </c>
      <c r="AF3219" s="24" t="s">
        <v>32</v>
      </c>
      <c r="AG3219" s="24" t="s">
        <v>32</v>
      </c>
      <c r="AH3219" s="24" t="s">
        <v>32</v>
      </c>
    </row>
    <row r="3220" spans="1:35" x14ac:dyDescent="0.25">
      <c r="A3220" s="17">
        <v>124437</v>
      </c>
      <c r="B3220" s="18">
        <v>1</v>
      </c>
      <c r="C3220" s="16" t="s">
        <v>73</v>
      </c>
      <c r="D3220" s="21">
        <v>42577</v>
      </c>
      <c r="E3220" s="16" t="s">
        <v>1207</v>
      </c>
      <c r="F3220" s="21">
        <v>44263</v>
      </c>
      <c r="G3220" s="16" t="s">
        <v>2732</v>
      </c>
      <c r="H3220" s="26" t="s">
        <v>320</v>
      </c>
      <c r="I3220" s="16" t="s">
        <v>8846</v>
      </c>
      <c r="J3220" s="20" t="s">
        <v>148</v>
      </c>
      <c r="L3220" s="16" t="s">
        <v>149</v>
      </c>
      <c r="M3220" s="26" t="s">
        <v>14949</v>
      </c>
      <c r="O3220" s="16" t="s">
        <v>53</v>
      </c>
      <c r="P3220" s="26" t="s">
        <v>40</v>
      </c>
      <c r="R3220" s="16" t="s">
        <v>41</v>
      </c>
      <c r="S3220" s="16" t="s">
        <v>42</v>
      </c>
      <c r="T3220" s="22">
        <v>0.03</v>
      </c>
      <c r="U3220" s="21">
        <v>45093</v>
      </c>
      <c r="W3220" s="20" t="s">
        <v>43</v>
      </c>
      <c r="X3220" s="16" t="s">
        <v>454</v>
      </c>
      <c r="Y3220" s="26" t="s">
        <v>14948</v>
      </c>
      <c r="Z3220" s="24" t="s">
        <v>32</v>
      </c>
      <c r="AA3220" s="24" t="s">
        <v>32</v>
      </c>
      <c r="AB3220" s="24" t="s">
        <v>32</v>
      </c>
      <c r="AC3220" s="24" t="s">
        <v>32</v>
      </c>
      <c r="AD3220" s="25">
        <v>40000</v>
      </c>
      <c r="AE3220" s="25">
        <v>0</v>
      </c>
      <c r="AF3220" s="25">
        <v>0</v>
      </c>
      <c r="AG3220" s="25">
        <v>0</v>
      </c>
      <c r="AH3220" s="25">
        <v>40000</v>
      </c>
    </row>
    <row r="3221" spans="1:35" x14ac:dyDescent="0.25">
      <c r="A3221" s="17">
        <v>124438</v>
      </c>
      <c r="B3221" s="18">
        <v>1</v>
      </c>
      <c r="C3221" s="16" t="s">
        <v>73</v>
      </c>
      <c r="D3221" s="21">
        <v>42577</v>
      </c>
      <c r="E3221" s="16" t="s">
        <v>1207</v>
      </c>
      <c r="F3221" s="21">
        <v>43977</v>
      </c>
      <c r="G3221" s="16" t="s">
        <v>2732</v>
      </c>
      <c r="H3221" s="26" t="s">
        <v>320</v>
      </c>
      <c r="I3221" s="16" t="s">
        <v>159</v>
      </c>
      <c r="J3221" s="20" t="s">
        <v>148</v>
      </c>
      <c r="L3221" s="16" t="s">
        <v>149</v>
      </c>
      <c r="M3221" s="26" t="s">
        <v>14947</v>
      </c>
      <c r="O3221" s="16" t="s">
        <v>53</v>
      </c>
      <c r="P3221" s="26" t="s">
        <v>40</v>
      </c>
      <c r="R3221" s="16" t="s">
        <v>41</v>
      </c>
      <c r="S3221" s="16" t="s">
        <v>42</v>
      </c>
      <c r="T3221" s="22">
        <v>2.5000000000000001E-2</v>
      </c>
      <c r="U3221" s="21">
        <v>45268</v>
      </c>
      <c r="W3221" s="20" t="s">
        <v>43</v>
      </c>
      <c r="X3221" s="16" t="s">
        <v>454</v>
      </c>
      <c r="Y3221" s="26" t="s">
        <v>14946</v>
      </c>
      <c r="Z3221" s="24" t="s">
        <v>32</v>
      </c>
      <c r="AA3221" s="24" t="s">
        <v>32</v>
      </c>
      <c r="AB3221" s="24" t="s">
        <v>32</v>
      </c>
      <c r="AC3221" s="24" t="s">
        <v>32</v>
      </c>
      <c r="AD3221" s="25">
        <v>40000</v>
      </c>
      <c r="AE3221" s="25">
        <v>0</v>
      </c>
      <c r="AF3221" s="25">
        <v>0</v>
      </c>
      <c r="AG3221" s="25">
        <v>0</v>
      </c>
      <c r="AH3221" s="25">
        <v>40000</v>
      </c>
    </row>
    <row r="3222" spans="1:35" x14ac:dyDescent="0.25">
      <c r="A3222" s="17">
        <v>124439</v>
      </c>
      <c r="B3222" s="18">
        <v>1</v>
      </c>
      <c r="C3222" s="16" t="s">
        <v>73</v>
      </c>
      <c r="D3222" s="21">
        <v>42577</v>
      </c>
      <c r="E3222" s="16" t="s">
        <v>1207</v>
      </c>
      <c r="F3222" s="21">
        <v>43882</v>
      </c>
      <c r="G3222" s="16" t="s">
        <v>2668</v>
      </c>
      <c r="H3222" s="26" t="s">
        <v>320</v>
      </c>
      <c r="I3222" s="16" t="s">
        <v>159</v>
      </c>
      <c r="J3222" s="20" t="s">
        <v>148</v>
      </c>
      <c r="L3222" s="16" t="s">
        <v>149</v>
      </c>
      <c r="M3222" s="26" t="s">
        <v>14945</v>
      </c>
      <c r="O3222" s="16" t="s">
        <v>53</v>
      </c>
      <c r="P3222" s="26" t="s">
        <v>40</v>
      </c>
      <c r="R3222" s="16" t="s">
        <v>41</v>
      </c>
      <c r="S3222" s="16" t="s">
        <v>42</v>
      </c>
      <c r="T3222" s="22">
        <v>0.03</v>
      </c>
      <c r="U3222" s="21">
        <v>45268</v>
      </c>
      <c r="W3222" s="20" t="s">
        <v>43</v>
      </c>
      <c r="X3222" s="16" t="s">
        <v>454</v>
      </c>
      <c r="Y3222" s="26" t="s">
        <v>14944</v>
      </c>
      <c r="Z3222" s="24" t="s">
        <v>32</v>
      </c>
      <c r="AA3222" s="24" t="s">
        <v>32</v>
      </c>
      <c r="AB3222" s="24" t="s">
        <v>32</v>
      </c>
      <c r="AC3222" s="24" t="s">
        <v>32</v>
      </c>
      <c r="AD3222" s="24" t="s">
        <v>32</v>
      </c>
      <c r="AE3222" s="24" t="s">
        <v>32</v>
      </c>
      <c r="AF3222" s="24" t="s">
        <v>32</v>
      </c>
      <c r="AG3222" s="24" t="s">
        <v>32</v>
      </c>
      <c r="AH3222" s="24" t="s">
        <v>32</v>
      </c>
    </row>
    <row r="3223" spans="1:35" x14ac:dyDescent="0.25">
      <c r="A3223" s="17">
        <v>124440</v>
      </c>
      <c r="B3223" s="18">
        <v>1</v>
      </c>
      <c r="C3223" s="16" t="s">
        <v>73</v>
      </c>
      <c r="D3223" s="21">
        <v>42577</v>
      </c>
      <c r="E3223" s="16" t="s">
        <v>1207</v>
      </c>
      <c r="F3223" s="21">
        <v>43558</v>
      </c>
      <c r="G3223" s="16" t="s">
        <v>529</v>
      </c>
      <c r="H3223" s="26" t="s">
        <v>320</v>
      </c>
      <c r="I3223" s="16" t="s">
        <v>159</v>
      </c>
      <c r="J3223" s="20" t="s">
        <v>148</v>
      </c>
      <c r="L3223" s="16" t="s">
        <v>149</v>
      </c>
      <c r="M3223" s="26" t="s">
        <v>14943</v>
      </c>
      <c r="N3223" s="26" t="s">
        <v>14942</v>
      </c>
      <c r="O3223" s="16" t="s">
        <v>119</v>
      </c>
      <c r="P3223" s="26" t="s">
        <v>1254</v>
      </c>
      <c r="R3223" s="16" t="s">
        <v>139</v>
      </c>
      <c r="S3223" s="16" t="s">
        <v>42</v>
      </c>
      <c r="T3223" s="22">
        <v>0.66</v>
      </c>
      <c r="U3223" s="21">
        <v>45996</v>
      </c>
      <c r="W3223" s="20" t="s">
        <v>43</v>
      </c>
      <c r="X3223" s="16" t="s">
        <v>454</v>
      </c>
      <c r="Z3223" s="24" t="s">
        <v>32</v>
      </c>
      <c r="AA3223" s="24" t="s">
        <v>32</v>
      </c>
      <c r="AB3223" s="24" t="s">
        <v>32</v>
      </c>
      <c r="AC3223" s="24" t="s">
        <v>32</v>
      </c>
      <c r="AD3223" s="25">
        <v>316900</v>
      </c>
      <c r="AE3223" s="25">
        <v>0</v>
      </c>
      <c r="AF3223" s="25">
        <v>0</v>
      </c>
      <c r="AG3223" s="25">
        <v>0</v>
      </c>
      <c r="AH3223" s="25">
        <v>316900</v>
      </c>
    </row>
    <row r="3224" spans="1:35" x14ac:dyDescent="0.25">
      <c r="A3224" s="17">
        <v>124441</v>
      </c>
      <c r="B3224" s="18">
        <v>3</v>
      </c>
      <c r="C3224" s="16" t="s">
        <v>73</v>
      </c>
      <c r="D3224" s="21">
        <v>42577</v>
      </c>
      <c r="E3224" s="16" t="s">
        <v>529</v>
      </c>
      <c r="F3224" s="21">
        <v>43488</v>
      </c>
      <c r="G3224" s="16" t="s">
        <v>75</v>
      </c>
      <c r="H3224" s="26" t="s">
        <v>64</v>
      </c>
      <c r="I3224" s="16" t="s">
        <v>14941</v>
      </c>
      <c r="K3224" s="16" t="s">
        <v>14940</v>
      </c>
      <c r="L3224" s="16" t="s">
        <v>37</v>
      </c>
      <c r="M3224" s="26" t="s">
        <v>14939</v>
      </c>
      <c r="O3224" s="16" t="s">
        <v>53</v>
      </c>
      <c r="P3224" s="26" t="s">
        <v>40</v>
      </c>
      <c r="R3224" s="16" t="s">
        <v>41</v>
      </c>
      <c r="S3224" s="16" t="s">
        <v>42</v>
      </c>
      <c r="T3224" s="22">
        <v>0.01</v>
      </c>
      <c r="W3224" s="20" t="s">
        <v>43</v>
      </c>
      <c r="X3224" s="16" t="s">
        <v>44</v>
      </c>
      <c r="Y3224" s="26" t="s">
        <v>14938</v>
      </c>
      <c r="Z3224" s="24" t="s">
        <v>32</v>
      </c>
      <c r="AA3224" s="24" t="s">
        <v>32</v>
      </c>
      <c r="AB3224" s="24" t="s">
        <v>32</v>
      </c>
      <c r="AC3224" s="24" t="s">
        <v>32</v>
      </c>
      <c r="AD3224" s="24" t="s">
        <v>32</v>
      </c>
      <c r="AE3224" s="24" t="s">
        <v>32</v>
      </c>
      <c r="AF3224" s="24" t="s">
        <v>32</v>
      </c>
      <c r="AG3224" s="24" t="s">
        <v>32</v>
      </c>
      <c r="AH3224" s="24" t="s">
        <v>32</v>
      </c>
    </row>
    <row r="3225" spans="1:35" ht="30" x14ac:dyDescent="0.25">
      <c r="A3225" s="17">
        <v>124442</v>
      </c>
      <c r="B3225" s="18">
        <v>3</v>
      </c>
      <c r="C3225" s="16" t="s">
        <v>73</v>
      </c>
      <c r="D3225" s="21">
        <v>42577</v>
      </c>
      <c r="E3225" s="16" t="s">
        <v>529</v>
      </c>
      <c r="F3225" s="21">
        <v>44322</v>
      </c>
      <c r="G3225" s="16" t="s">
        <v>102</v>
      </c>
      <c r="H3225" s="26" t="s">
        <v>64</v>
      </c>
      <c r="I3225" s="16" t="s">
        <v>2953</v>
      </c>
      <c r="K3225" s="16" t="s">
        <v>2836</v>
      </c>
      <c r="L3225" s="16" t="s">
        <v>37</v>
      </c>
      <c r="M3225" s="26" t="s">
        <v>2954</v>
      </c>
      <c r="N3225" s="26" t="s">
        <v>2955</v>
      </c>
      <c r="O3225" s="16" t="s">
        <v>53</v>
      </c>
      <c r="P3225" s="26" t="s">
        <v>40</v>
      </c>
      <c r="R3225" s="16" t="s">
        <v>41</v>
      </c>
      <c r="S3225" s="16" t="s">
        <v>42</v>
      </c>
      <c r="T3225" s="22">
        <v>2.5000000000000001E-2</v>
      </c>
      <c r="U3225" s="21">
        <v>44904</v>
      </c>
      <c r="W3225" s="20" t="s">
        <v>43</v>
      </c>
      <c r="X3225" s="16" t="s">
        <v>44</v>
      </c>
      <c r="Y3225" s="26" t="s">
        <v>2956</v>
      </c>
      <c r="Z3225" s="25">
        <v>0</v>
      </c>
      <c r="AA3225" s="25">
        <v>38670</v>
      </c>
      <c r="AB3225" s="25">
        <v>0</v>
      </c>
      <c r="AC3225" s="25">
        <v>0</v>
      </c>
      <c r="AD3225" s="25">
        <v>187550</v>
      </c>
      <c r="AE3225" s="25">
        <v>38670</v>
      </c>
      <c r="AF3225" s="25">
        <v>0</v>
      </c>
      <c r="AG3225" s="25">
        <v>0</v>
      </c>
      <c r="AH3225" s="25">
        <v>226220</v>
      </c>
      <c r="AI3225" s="16" t="s">
        <v>2957</v>
      </c>
    </row>
    <row r="3226" spans="1:35" x14ac:dyDescent="0.25">
      <c r="A3226" s="17">
        <v>124443</v>
      </c>
      <c r="B3226" s="18">
        <v>1</v>
      </c>
      <c r="C3226" s="16" t="s">
        <v>73</v>
      </c>
      <c r="D3226" s="21">
        <v>42577</v>
      </c>
      <c r="E3226" s="16" t="s">
        <v>1207</v>
      </c>
      <c r="F3226" s="21">
        <v>43867</v>
      </c>
      <c r="G3226" s="16" t="s">
        <v>529</v>
      </c>
      <c r="H3226" s="26" t="s">
        <v>320</v>
      </c>
      <c r="I3226" s="16" t="s">
        <v>163</v>
      </c>
      <c r="J3226" s="20" t="s">
        <v>148</v>
      </c>
      <c r="L3226" s="16" t="s">
        <v>149</v>
      </c>
      <c r="M3226" s="26" t="s">
        <v>14937</v>
      </c>
      <c r="N3226" s="26" t="s">
        <v>14936</v>
      </c>
      <c r="O3226" s="16" t="s">
        <v>119</v>
      </c>
      <c r="P3226" s="26" t="s">
        <v>1254</v>
      </c>
      <c r="R3226" s="16" t="s">
        <v>139</v>
      </c>
      <c r="S3226" s="16" t="s">
        <v>42</v>
      </c>
      <c r="T3226" s="22">
        <v>0.56999999999999995</v>
      </c>
      <c r="U3226" s="21">
        <v>45996</v>
      </c>
      <c r="W3226" s="20" t="s">
        <v>43</v>
      </c>
      <c r="X3226" s="16" t="s">
        <v>454</v>
      </c>
      <c r="Z3226" s="24" t="s">
        <v>32</v>
      </c>
      <c r="AA3226" s="24" t="s">
        <v>32</v>
      </c>
      <c r="AB3226" s="24" t="s">
        <v>32</v>
      </c>
      <c r="AC3226" s="24" t="s">
        <v>32</v>
      </c>
      <c r="AD3226" s="25">
        <v>440900</v>
      </c>
      <c r="AE3226" s="25">
        <v>0</v>
      </c>
      <c r="AF3226" s="25">
        <v>0</v>
      </c>
      <c r="AG3226" s="25">
        <v>0</v>
      </c>
      <c r="AH3226" s="25">
        <v>440900</v>
      </c>
    </row>
    <row r="3227" spans="1:35" x14ac:dyDescent="0.25">
      <c r="A3227" s="17">
        <v>124444</v>
      </c>
      <c r="B3227" s="18">
        <v>3</v>
      </c>
      <c r="C3227" s="16" t="s">
        <v>73</v>
      </c>
      <c r="D3227" s="21">
        <v>42577</v>
      </c>
      <c r="E3227" s="16" t="s">
        <v>529</v>
      </c>
      <c r="F3227" s="21">
        <v>44228</v>
      </c>
      <c r="G3227" s="16" t="s">
        <v>832</v>
      </c>
      <c r="H3227" s="26" t="s">
        <v>64</v>
      </c>
      <c r="I3227" s="16" t="s">
        <v>14935</v>
      </c>
      <c r="K3227" s="16" t="s">
        <v>8782</v>
      </c>
      <c r="L3227" s="16" t="s">
        <v>37</v>
      </c>
      <c r="M3227" s="26" t="s">
        <v>14934</v>
      </c>
      <c r="O3227" s="16" t="s">
        <v>53</v>
      </c>
      <c r="P3227" s="26" t="s">
        <v>40</v>
      </c>
      <c r="R3227" s="16" t="s">
        <v>41</v>
      </c>
      <c r="S3227" s="16" t="s">
        <v>42</v>
      </c>
      <c r="T3227" s="22">
        <v>0.02</v>
      </c>
      <c r="U3227" s="21">
        <v>45156</v>
      </c>
      <c r="W3227" s="20" t="s">
        <v>43</v>
      </c>
      <c r="X3227" s="16" t="s">
        <v>44</v>
      </c>
      <c r="Y3227" s="26" t="s">
        <v>14933</v>
      </c>
      <c r="Z3227" s="24" t="s">
        <v>32</v>
      </c>
      <c r="AA3227" s="24" t="s">
        <v>32</v>
      </c>
      <c r="AB3227" s="24" t="s">
        <v>32</v>
      </c>
      <c r="AC3227" s="24" t="s">
        <v>32</v>
      </c>
      <c r="AD3227" s="25">
        <v>176440</v>
      </c>
      <c r="AE3227" s="25">
        <v>0</v>
      </c>
      <c r="AF3227" s="25">
        <v>0</v>
      </c>
      <c r="AG3227" s="25">
        <v>0</v>
      </c>
      <c r="AH3227" s="25">
        <v>176440</v>
      </c>
      <c r="AI3227" s="16" t="s">
        <v>14932</v>
      </c>
    </row>
    <row r="3228" spans="1:35" x14ac:dyDescent="0.25">
      <c r="A3228" s="17">
        <v>124445</v>
      </c>
      <c r="B3228" s="18">
        <v>4</v>
      </c>
      <c r="C3228" s="16" t="s">
        <v>73</v>
      </c>
      <c r="D3228" s="21">
        <v>42577</v>
      </c>
      <c r="E3228" s="16" t="s">
        <v>819</v>
      </c>
      <c r="F3228" s="21">
        <v>43843</v>
      </c>
      <c r="G3228" s="16" t="s">
        <v>529</v>
      </c>
      <c r="H3228" s="26" t="s">
        <v>292</v>
      </c>
      <c r="I3228" s="16" t="s">
        <v>4210</v>
      </c>
      <c r="J3228" s="20" t="s">
        <v>116</v>
      </c>
      <c r="L3228" s="16" t="s">
        <v>116</v>
      </c>
      <c r="M3228" s="26" t="s">
        <v>14931</v>
      </c>
      <c r="O3228" s="16" t="s">
        <v>53</v>
      </c>
      <c r="P3228" s="26" t="s">
        <v>40</v>
      </c>
      <c r="R3228" s="16" t="s">
        <v>41</v>
      </c>
      <c r="S3228" s="16" t="s">
        <v>42</v>
      </c>
      <c r="T3228" s="22">
        <v>0.01</v>
      </c>
      <c r="U3228" s="21">
        <v>45268</v>
      </c>
      <c r="W3228" s="20" t="s">
        <v>43</v>
      </c>
      <c r="X3228" s="16" t="s">
        <v>78</v>
      </c>
      <c r="Y3228" s="26" t="s">
        <v>14930</v>
      </c>
      <c r="Z3228" s="24" t="s">
        <v>32</v>
      </c>
      <c r="AA3228" s="24" t="s">
        <v>32</v>
      </c>
      <c r="AB3228" s="24" t="s">
        <v>32</v>
      </c>
      <c r="AC3228" s="24" t="s">
        <v>32</v>
      </c>
      <c r="AD3228" s="24" t="s">
        <v>32</v>
      </c>
      <c r="AE3228" s="24" t="s">
        <v>32</v>
      </c>
      <c r="AF3228" s="24" t="s">
        <v>32</v>
      </c>
      <c r="AG3228" s="24" t="s">
        <v>32</v>
      </c>
      <c r="AH3228" s="24" t="s">
        <v>32</v>
      </c>
    </row>
    <row r="3229" spans="1:35" x14ac:dyDescent="0.25">
      <c r="A3229" s="17">
        <v>124447</v>
      </c>
      <c r="B3229" s="18">
        <v>3</v>
      </c>
      <c r="C3229" s="16" t="s">
        <v>73</v>
      </c>
      <c r="D3229" s="21">
        <v>42577</v>
      </c>
      <c r="E3229" s="16" t="s">
        <v>529</v>
      </c>
      <c r="F3229" s="21">
        <v>44109</v>
      </c>
      <c r="G3229" s="16" t="s">
        <v>3222</v>
      </c>
      <c r="H3229" s="26" t="s">
        <v>64</v>
      </c>
      <c r="I3229" s="16" t="s">
        <v>14929</v>
      </c>
      <c r="K3229" s="16" t="s">
        <v>14928</v>
      </c>
      <c r="L3229" s="16" t="s">
        <v>37</v>
      </c>
      <c r="M3229" s="26" t="s">
        <v>14927</v>
      </c>
      <c r="O3229" s="16" t="s">
        <v>53</v>
      </c>
      <c r="P3229" s="26" t="s">
        <v>40</v>
      </c>
      <c r="R3229" s="16" t="s">
        <v>41</v>
      </c>
      <c r="S3229" s="16" t="s">
        <v>42</v>
      </c>
      <c r="T3229" s="22">
        <v>7.0000000000000007E-2</v>
      </c>
      <c r="U3229" s="21">
        <v>45520</v>
      </c>
      <c r="W3229" s="20" t="s">
        <v>43</v>
      </c>
      <c r="X3229" s="16" t="s">
        <v>44</v>
      </c>
      <c r="Y3229" s="26" t="s">
        <v>14926</v>
      </c>
      <c r="Z3229" s="24" t="s">
        <v>32</v>
      </c>
      <c r="AA3229" s="24" t="s">
        <v>32</v>
      </c>
      <c r="AB3229" s="24" t="s">
        <v>32</v>
      </c>
      <c r="AC3229" s="24" t="s">
        <v>32</v>
      </c>
      <c r="AD3229" s="25">
        <v>355080</v>
      </c>
      <c r="AE3229" s="25">
        <v>0</v>
      </c>
      <c r="AF3229" s="25">
        <v>0</v>
      </c>
      <c r="AG3229" s="25">
        <v>0</v>
      </c>
      <c r="AH3229" s="25">
        <v>355080</v>
      </c>
      <c r="AI3229" s="16" t="s">
        <v>14925</v>
      </c>
    </row>
    <row r="3230" spans="1:35" ht="60" x14ac:dyDescent="0.25">
      <c r="A3230" s="17">
        <v>124448</v>
      </c>
      <c r="B3230" s="18">
        <v>3</v>
      </c>
      <c r="C3230" s="16" t="s">
        <v>73</v>
      </c>
      <c r="D3230" s="21">
        <v>42577</v>
      </c>
      <c r="E3230" s="16" t="s">
        <v>529</v>
      </c>
      <c r="F3230" s="21">
        <v>44231</v>
      </c>
      <c r="G3230" s="16" t="s">
        <v>75</v>
      </c>
      <c r="H3230" s="26" t="s">
        <v>64</v>
      </c>
      <c r="I3230" s="16" t="s">
        <v>2958</v>
      </c>
      <c r="K3230" s="16" t="s">
        <v>2959</v>
      </c>
      <c r="L3230" s="16" t="s">
        <v>37</v>
      </c>
      <c r="M3230" s="26" t="s">
        <v>2960</v>
      </c>
      <c r="N3230" s="26" t="s">
        <v>2961</v>
      </c>
      <c r="O3230" s="16" t="s">
        <v>53</v>
      </c>
      <c r="P3230" s="26" t="s">
        <v>40</v>
      </c>
      <c r="R3230" s="16" t="s">
        <v>41</v>
      </c>
      <c r="S3230" s="16" t="s">
        <v>42</v>
      </c>
      <c r="T3230" s="22">
        <v>0.06</v>
      </c>
      <c r="U3230" s="21">
        <v>45324</v>
      </c>
      <c r="W3230" s="20" t="s">
        <v>43</v>
      </c>
      <c r="X3230" s="16" t="s">
        <v>44</v>
      </c>
      <c r="Y3230" s="26" t="s">
        <v>2962</v>
      </c>
      <c r="Z3230" s="25">
        <v>206400</v>
      </c>
      <c r="AA3230" s="25">
        <v>0</v>
      </c>
      <c r="AB3230" s="25">
        <v>0</v>
      </c>
      <c r="AC3230" s="25">
        <v>0</v>
      </c>
      <c r="AD3230" s="25">
        <v>221400</v>
      </c>
      <c r="AE3230" s="25">
        <v>0</v>
      </c>
      <c r="AF3230" s="25">
        <v>0</v>
      </c>
      <c r="AG3230" s="25">
        <v>0</v>
      </c>
      <c r="AH3230" s="25">
        <v>221400</v>
      </c>
      <c r="AI3230" s="16" t="s">
        <v>2963</v>
      </c>
    </row>
    <row r="3231" spans="1:35" x14ac:dyDescent="0.25">
      <c r="A3231" s="17">
        <v>124451</v>
      </c>
      <c r="B3231" s="18">
        <v>1</v>
      </c>
      <c r="C3231" s="16" t="s">
        <v>73</v>
      </c>
      <c r="D3231" s="21">
        <v>42577</v>
      </c>
      <c r="E3231" s="16" t="s">
        <v>1207</v>
      </c>
      <c r="F3231" s="21">
        <v>44106</v>
      </c>
      <c r="G3231" s="16" t="s">
        <v>664</v>
      </c>
      <c r="H3231" s="26" t="s">
        <v>320</v>
      </c>
      <c r="I3231" s="16" t="s">
        <v>163</v>
      </c>
      <c r="J3231" s="20" t="s">
        <v>148</v>
      </c>
      <c r="L3231" s="16" t="s">
        <v>149</v>
      </c>
      <c r="M3231" s="26" t="s">
        <v>14924</v>
      </c>
      <c r="N3231" s="26" t="s">
        <v>2718</v>
      </c>
      <c r="O3231" s="16" t="s">
        <v>119</v>
      </c>
      <c r="P3231" s="26" t="s">
        <v>138</v>
      </c>
      <c r="R3231" s="16" t="s">
        <v>139</v>
      </c>
      <c r="S3231" s="16" t="s">
        <v>42</v>
      </c>
      <c r="T3231" s="22">
        <v>5.14</v>
      </c>
      <c r="U3231" s="21">
        <v>45632</v>
      </c>
      <c r="W3231" s="20" t="s">
        <v>43</v>
      </c>
      <c r="X3231" s="16" t="s">
        <v>454</v>
      </c>
      <c r="Z3231" s="24" t="s">
        <v>32</v>
      </c>
      <c r="AA3231" s="24" t="s">
        <v>32</v>
      </c>
      <c r="AB3231" s="24" t="s">
        <v>32</v>
      </c>
      <c r="AC3231" s="24" t="s">
        <v>32</v>
      </c>
      <c r="AD3231" s="25">
        <v>3135000</v>
      </c>
      <c r="AE3231" s="25">
        <v>0</v>
      </c>
      <c r="AF3231" s="25">
        <v>0</v>
      </c>
      <c r="AG3231" s="25">
        <v>0</v>
      </c>
      <c r="AH3231" s="25">
        <v>3135000</v>
      </c>
    </row>
    <row r="3232" spans="1:35" ht="30" x14ac:dyDescent="0.25">
      <c r="A3232" s="17">
        <v>124451.01</v>
      </c>
      <c r="B3232" s="18">
        <v>1</v>
      </c>
      <c r="C3232" s="16" t="s">
        <v>73</v>
      </c>
      <c r="D3232" s="21">
        <v>43936</v>
      </c>
      <c r="E3232" s="16" t="s">
        <v>109</v>
      </c>
      <c r="F3232" s="21">
        <v>44356</v>
      </c>
      <c r="G3232" s="16" t="s">
        <v>75</v>
      </c>
      <c r="H3232" s="26" t="s">
        <v>320</v>
      </c>
      <c r="I3232" s="16" t="s">
        <v>163</v>
      </c>
      <c r="J3232" s="20" t="s">
        <v>148</v>
      </c>
      <c r="L3232" s="16" t="s">
        <v>149</v>
      </c>
      <c r="M3232" s="26" t="s">
        <v>14923</v>
      </c>
      <c r="N3232" s="26" t="s">
        <v>14922</v>
      </c>
      <c r="O3232" s="16" t="s">
        <v>119</v>
      </c>
      <c r="P3232" s="26" t="s">
        <v>138</v>
      </c>
      <c r="R3232" s="16" t="s">
        <v>139</v>
      </c>
      <c r="S3232" s="16" t="s">
        <v>42</v>
      </c>
      <c r="T3232" s="22">
        <v>0.89</v>
      </c>
      <c r="U3232" s="21">
        <v>45268</v>
      </c>
      <c r="W3232" s="20" t="s">
        <v>43</v>
      </c>
      <c r="X3232" s="16" t="s">
        <v>4954</v>
      </c>
      <c r="Z3232" s="24" t="s">
        <v>32</v>
      </c>
      <c r="AA3232" s="24" t="s">
        <v>32</v>
      </c>
      <c r="AB3232" s="24" t="s">
        <v>32</v>
      </c>
      <c r="AC3232" s="24" t="s">
        <v>32</v>
      </c>
      <c r="AD3232" s="24" t="s">
        <v>32</v>
      </c>
      <c r="AE3232" s="24" t="s">
        <v>32</v>
      </c>
      <c r="AF3232" s="24" t="s">
        <v>32</v>
      </c>
      <c r="AG3232" s="24" t="s">
        <v>32</v>
      </c>
      <c r="AH3232" s="24" t="s">
        <v>32</v>
      </c>
      <c r="AI3232" s="16" t="s">
        <v>14921</v>
      </c>
    </row>
    <row r="3233" spans="1:35" ht="30" x14ac:dyDescent="0.25">
      <c r="A3233" s="17">
        <v>124452</v>
      </c>
      <c r="B3233" s="18">
        <v>3</v>
      </c>
      <c r="C3233" s="16" t="s">
        <v>73</v>
      </c>
      <c r="D3233" s="21">
        <v>42577</v>
      </c>
      <c r="E3233" s="16" t="s">
        <v>529</v>
      </c>
      <c r="F3233" s="21">
        <v>43965</v>
      </c>
      <c r="G3233" s="16" t="s">
        <v>529</v>
      </c>
      <c r="H3233" s="26" t="s">
        <v>64</v>
      </c>
      <c r="I3233" s="16" t="s">
        <v>159</v>
      </c>
      <c r="J3233" s="20" t="s">
        <v>148</v>
      </c>
      <c r="L3233" s="16" t="s">
        <v>149</v>
      </c>
      <c r="M3233" s="26" t="s">
        <v>2964</v>
      </c>
      <c r="O3233" s="16" t="s">
        <v>53</v>
      </c>
      <c r="P3233" s="26" t="s">
        <v>40</v>
      </c>
      <c r="R3233" s="16" t="s">
        <v>41</v>
      </c>
      <c r="S3233" s="16" t="s">
        <v>42</v>
      </c>
      <c r="T3233" s="23" t="s">
        <v>32</v>
      </c>
      <c r="W3233" s="20" t="s">
        <v>43</v>
      </c>
      <c r="X3233" s="16" t="s">
        <v>454</v>
      </c>
      <c r="Y3233" s="26" t="s">
        <v>2965</v>
      </c>
      <c r="Z3233" s="25">
        <v>431000</v>
      </c>
      <c r="AA3233" s="25">
        <v>0</v>
      </c>
      <c r="AB3233" s="25">
        <v>0</v>
      </c>
      <c r="AC3233" s="25">
        <v>0</v>
      </c>
      <c r="AD3233" s="25">
        <v>1471000</v>
      </c>
      <c r="AE3233" s="25">
        <v>0</v>
      </c>
      <c r="AF3233" s="25">
        <v>0</v>
      </c>
      <c r="AG3233" s="25">
        <v>0</v>
      </c>
      <c r="AH3233" s="25">
        <v>1471000</v>
      </c>
    </row>
    <row r="3234" spans="1:35" x14ac:dyDescent="0.25">
      <c r="A3234" s="17">
        <v>124452.01</v>
      </c>
      <c r="B3234" s="18">
        <v>3</v>
      </c>
      <c r="C3234" s="16" t="s">
        <v>31</v>
      </c>
      <c r="D3234" s="21">
        <v>44112</v>
      </c>
      <c r="E3234" s="16" t="s">
        <v>142</v>
      </c>
      <c r="F3234" s="21">
        <v>44279</v>
      </c>
      <c r="G3234" s="16" t="s">
        <v>75</v>
      </c>
      <c r="H3234" s="26" t="s">
        <v>64</v>
      </c>
      <c r="I3234" s="16" t="s">
        <v>159</v>
      </c>
      <c r="J3234" s="20" t="s">
        <v>148</v>
      </c>
      <c r="L3234" s="16" t="s">
        <v>149</v>
      </c>
      <c r="M3234" s="26" t="s">
        <v>2966</v>
      </c>
      <c r="N3234" s="26" t="s">
        <v>2967</v>
      </c>
      <c r="O3234" s="16" t="s">
        <v>179</v>
      </c>
      <c r="P3234" s="26" t="s">
        <v>79</v>
      </c>
      <c r="R3234" s="16" t="s">
        <v>41</v>
      </c>
      <c r="S3234" s="16" t="s">
        <v>84</v>
      </c>
      <c r="T3234" s="22">
        <v>0</v>
      </c>
      <c r="U3234" s="21">
        <v>44176</v>
      </c>
      <c r="W3234" s="20" t="s">
        <v>43</v>
      </c>
      <c r="X3234" s="16" t="s">
        <v>454</v>
      </c>
      <c r="Y3234" s="26" t="s">
        <v>2968</v>
      </c>
      <c r="Z3234" s="25">
        <v>0</v>
      </c>
      <c r="AA3234" s="25">
        <v>0</v>
      </c>
      <c r="AB3234" s="25">
        <v>1544953</v>
      </c>
      <c r="AC3234" s="25">
        <v>0</v>
      </c>
      <c r="AD3234" s="25">
        <v>0</v>
      </c>
      <c r="AE3234" s="25">
        <v>0</v>
      </c>
      <c r="AF3234" s="25">
        <v>1544953</v>
      </c>
      <c r="AG3234" s="25">
        <v>0</v>
      </c>
      <c r="AH3234" s="25">
        <v>1544953</v>
      </c>
      <c r="AI3234" s="16" t="s">
        <v>2969</v>
      </c>
    </row>
    <row r="3235" spans="1:35" ht="30" x14ac:dyDescent="0.25">
      <c r="A3235" s="17">
        <v>124453</v>
      </c>
      <c r="B3235" s="18">
        <v>1</v>
      </c>
      <c r="C3235" s="16" t="s">
        <v>73</v>
      </c>
      <c r="D3235" s="21">
        <v>42577</v>
      </c>
      <c r="E3235" s="16" t="s">
        <v>1207</v>
      </c>
      <c r="F3235" s="21">
        <v>44361</v>
      </c>
      <c r="G3235" s="16" t="s">
        <v>74</v>
      </c>
      <c r="H3235" s="26" t="s">
        <v>14920</v>
      </c>
      <c r="I3235" s="16" t="s">
        <v>163</v>
      </c>
      <c r="J3235" s="20" t="s">
        <v>148</v>
      </c>
      <c r="L3235" s="16" t="s">
        <v>149</v>
      </c>
      <c r="M3235" s="26" t="s">
        <v>14919</v>
      </c>
      <c r="N3235" s="26" t="s">
        <v>14918</v>
      </c>
      <c r="O3235" s="16" t="s">
        <v>119</v>
      </c>
      <c r="P3235" s="26" t="s">
        <v>100</v>
      </c>
      <c r="T3235" s="22">
        <v>13.52</v>
      </c>
      <c r="U3235" s="21">
        <v>44904</v>
      </c>
      <c r="W3235" s="20" t="s">
        <v>43</v>
      </c>
      <c r="X3235" s="16" t="s">
        <v>454</v>
      </c>
      <c r="Z3235" s="24" t="s">
        <v>32</v>
      </c>
      <c r="AA3235" s="24" t="s">
        <v>32</v>
      </c>
      <c r="AB3235" s="24" t="s">
        <v>32</v>
      </c>
      <c r="AC3235" s="24" t="s">
        <v>32</v>
      </c>
      <c r="AD3235" s="25">
        <v>30000</v>
      </c>
      <c r="AE3235" s="25">
        <v>0</v>
      </c>
      <c r="AF3235" s="25">
        <v>0</v>
      </c>
      <c r="AG3235" s="25">
        <v>0</v>
      </c>
      <c r="AH3235" s="25">
        <v>30000</v>
      </c>
    </row>
    <row r="3236" spans="1:35" x14ac:dyDescent="0.25">
      <c r="A3236" s="17">
        <v>124454</v>
      </c>
      <c r="B3236" s="18">
        <v>3</v>
      </c>
      <c r="C3236" s="16" t="s">
        <v>73</v>
      </c>
      <c r="D3236" s="21">
        <v>42577</v>
      </c>
      <c r="E3236" s="16" t="s">
        <v>529</v>
      </c>
      <c r="F3236" s="21">
        <v>43741</v>
      </c>
      <c r="G3236" s="16" t="s">
        <v>109</v>
      </c>
      <c r="H3236" s="26" t="s">
        <v>64</v>
      </c>
      <c r="I3236" s="16" t="s">
        <v>159</v>
      </c>
      <c r="J3236" s="20" t="s">
        <v>148</v>
      </c>
      <c r="L3236" s="16" t="s">
        <v>149</v>
      </c>
      <c r="M3236" s="26" t="s">
        <v>14917</v>
      </c>
      <c r="O3236" s="16" t="s">
        <v>53</v>
      </c>
      <c r="P3236" s="26" t="s">
        <v>40</v>
      </c>
      <c r="R3236" s="16" t="s">
        <v>41</v>
      </c>
      <c r="S3236" s="16" t="s">
        <v>42</v>
      </c>
      <c r="T3236" s="22">
        <v>0.34</v>
      </c>
      <c r="W3236" s="20" t="s">
        <v>43</v>
      </c>
      <c r="X3236" s="16" t="s">
        <v>454</v>
      </c>
      <c r="Y3236" s="26" t="s">
        <v>14916</v>
      </c>
      <c r="Z3236" s="24" t="s">
        <v>32</v>
      </c>
      <c r="AA3236" s="24" t="s">
        <v>32</v>
      </c>
      <c r="AB3236" s="24" t="s">
        <v>32</v>
      </c>
      <c r="AC3236" s="24" t="s">
        <v>32</v>
      </c>
      <c r="AD3236" s="24" t="s">
        <v>32</v>
      </c>
      <c r="AE3236" s="24" t="s">
        <v>32</v>
      </c>
      <c r="AF3236" s="24" t="s">
        <v>32</v>
      </c>
      <c r="AG3236" s="24" t="s">
        <v>32</v>
      </c>
      <c r="AH3236" s="24" t="s">
        <v>32</v>
      </c>
    </row>
    <row r="3237" spans="1:35" ht="30" x14ac:dyDescent="0.25">
      <c r="A3237" s="17">
        <v>124455</v>
      </c>
      <c r="B3237" s="18">
        <v>1</v>
      </c>
      <c r="C3237" s="16" t="s">
        <v>73</v>
      </c>
      <c r="D3237" s="21">
        <v>42577</v>
      </c>
      <c r="E3237" s="16" t="s">
        <v>1207</v>
      </c>
      <c r="F3237" s="21">
        <v>44070</v>
      </c>
      <c r="G3237" s="16" t="s">
        <v>529</v>
      </c>
      <c r="H3237" s="26" t="s">
        <v>320</v>
      </c>
      <c r="I3237" s="16" t="s">
        <v>1868</v>
      </c>
      <c r="J3237" s="20" t="s">
        <v>116</v>
      </c>
      <c r="L3237" s="16" t="s">
        <v>116</v>
      </c>
      <c r="M3237" s="26" t="s">
        <v>14915</v>
      </c>
      <c r="N3237" s="26" t="s">
        <v>14914</v>
      </c>
      <c r="O3237" s="16" t="s">
        <v>119</v>
      </c>
      <c r="P3237" s="26" t="s">
        <v>138</v>
      </c>
      <c r="R3237" s="16" t="s">
        <v>139</v>
      </c>
      <c r="S3237" s="16" t="s">
        <v>42</v>
      </c>
      <c r="T3237" s="22">
        <v>4.87</v>
      </c>
      <c r="U3237" s="21">
        <v>46003</v>
      </c>
      <c r="W3237" s="20" t="s">
        <v>43</v>
      </c>
      <c r="X3237" s="16" t="s">
        <v>78</v>
      </c>
      <c r="Z3237" s="24" t="s">
        <v>32</v>
      </c>
      <c r="AA3237" s="24" t="s">
        <v>32</v>
      </c>
      <c r="AB3237" s="24" t="s">
        <v>32</v>
      </c>
      <c r="AC3237" s="24" t="s">
        <v>32</v>
      </c>
      <c r="AD3237" s="25">
        <v>1916500</v>
      </c>
      <c r="AE3237" s="25">
        <v>0</v>
      </c>
      <c r="AF3237" s="25">
        <v>0</v>
      </c>
      <c r="AG3237" s="25">
        <v>0</v>
      </c>
      <c r="AH3237" s="25">
        <v>1916500</v>
      </c>
    </row>
    <row r="3238" spans="1:35" x14ac:dyDescent="0.25">
      <c r="A3238" s="17">
        <v>124456</v>
      </c>
      <c r="B3238" s="18">
        <v>3</v>
      </c>
      <c r="C3238" s="16" t="s">
        <v>73</v>
      </c>
      <c r="D3238" s="21">
        <v>42577</v>
      </c>
      <c r="E3238" s="16" t="s">
        <v>529</v>
      </c>
      <c r="F3238" s="21">
        <v>44350</v>
      </c>
      <c r="G3238" s="16" t="s">
        <v>108</v>
      </c>
      <c r="H3238" s="26" t="s">
        <v>64</v>
      </c>
      <c r="I3238" s="16" t="s">
        <v>686</v>
      </c>
      <c r="J3238" s="20" t="s">
        <v>116</v>
      </c>
      <c r="L3238" s="16" t="s">
        <v>116</v>
      </c>
      <c r="M3238" s="26" t="s">
        <v>2970</v>
      </c>
      <c r="O3238" s="16" t="s">
        <v>53</v>
      </c>
      <c r="P3238" s="26" t="s">
        <v>40</v>
      </c>
      <c r="R3238" s="16" t="s">
        <v>41</v>
      </c>
      <c r="S3238" s="16" t="s">
        <v>42</v>
      </c>
      <c r="T3238" s="22">
        <v>0.13</v>
      </c>
      <c r="U3238" s="21">
        <v>44792</v>
      </c>
      <c r="W3238" s="20" t="s">
        <v>43</v>
      </c>
      <c r="X3238" s="16" t="s">
        <v>78</v>
      </c>
      <c r="Y3238" s="26" t="s">
        <v>2971</v>
      </c>
      <c r="Z3238" s="25">
        <v>400000</v>
      </c>
      <c r="AA3238" s="25">
        <v>0</v>
      </c>
      <c r="AB3238" s="25">
        <v>0</v>
      </c>
      <c r="AC3238" s="25">
        <v>0</v>
      </c>
      <c r="AD3238" s="25">
        <v>480000</v>
      </c>
      <c r="AE3238" s="25">
        <v>374370</v>
      </c>
      <c r="AF3238" s="25">
        <v>0</v>
      </c>
      <c r="AG3238" s="25">
        <v>0</v>
      </c>
      <c r="AH3238" s="25">
        <v>854370</v>
      </c>
      <c r="AI3238" s="16" t="s">
        <v>2972</v>
      </c>
    </row>
    <row r="3239" spans="1:35" x14ac:dyDescent="0.25">
      <c r="A3239" s="17">
        <v>124459</v>
      </c>
      <c r="B3239" s="18">
        <v>4</v>
      </c>
      <c r="C3239" s="16" t="s">
        <v>73</v>
      </c>
      <c r="D3239" s="21">
        <v>42577</v>
      </c>
      <c r="E3239" s="16" t="s">
        <v>819</v>
      </c>
      <c r="F3239" s="21">
        <v>44356</v>
      </c>
      <c r="G3239" s="16" t="s">
        <v>109</v>
      </c>
      <c r="H3239" s="26" t="s">
        <v>564</v>
      </c>
      <c r="K3239" s="16" t="s">
        <v>14913</v>
      </c>
      <c r="L3239" s="16" t="s">
        <v>37</v>
      </c>
      <c r="M3239" s="26" t="s">
        <v>14912</v>
      </c>
      <c r="O3239" s="16" t="s">
        <v>53</v>
      </c>
      <c r="P3239" s="26" t="s">
        <v>40</v>
      </c>
      <c r="T3239" s="22">
        <v>0.01</v>
      </c>
      <c r="W3239" s="20" t="s">
        <v>43</v>
      </c>
      <c r="X3239" s="16" t="s">
        <v>44</v>
      </c>
      <c r="Z3239" s="24" t="s">
        <v>32</v>
      </c>
      <c r="AA3239" s="24" t="s">
        <v>32</v>
      </c>
      <c r="AB3239" s="24" t="s">
        <v>32</v>
      </c>
      <c r="AC3239" s="24" t="s">
        <v>32</v>
      </c>
      <c r="AD3239" s="24" t="s">
        <v>32</v>
      </c>
      <c r="AE3239" s="24" t="s">
        <v>32</v>
      </c>
      <c r="AF3239" s="24" t="s">
        <v>32</v>
      </c>
      <c r="AG3239" s="24" t="s">
        <v>32</v>
      </c>
      <c r="AH3239" s="24" t="s">
        <v>32</v>
      </c>
    </row>
    <row r="3240" spans="1:35" x14ac:dyDescent="0.25">
      <c r="A3240" s="17">
        <v>124460</v>
      </c>
      <c r="B3240" s="18">
        <v>3</v>
      </c>
      <c r="C3240" s="16" t="s">
        <v>73</v>
      </c>
      <c r="D3240" s="21">
        <v>42577</v>
      </c>
      <c r="E3240" s="16" t="s">
        <v>529</v>
      </c>
      <c r="F3240" s="21">
        <v>44328</v>
      </c>
      <c r="G3240" s="16" t="s">
        <v>125</v>
      </c>
      <c r="H3240" s="26" t="s">
        <v>57</v>
      </c>
      <c r="I3240" s="16" t="s">
        <v>2973</v>
      </c>
      <c r="K3240" s="16" t="s">
        <v>2974</v>
      </c>
      <c r="L3240" s="16" t="s">
        <v>37</v>
      </c>
      <c r="M3240" s="26" t="s">
        <v>2975</v>
      </c>
      <c r="O3240" s="16" t="s">
        <v>53</v>
      </c>
      <c r="P3240" s="26" t="s">
        <v>40</v>
      </c>
      <c r="R3240" s="16" t="s">
        <v>41</v>
      </c>
      <c r="S3240" s="16" t="s">
        <v>42</v>
      </c>
      <c r="T3240" s="22">
        <v>4.4999999999999998E-2</v>
      </c>
      <c r="U3240" s="21">
        <v>44792</v>
      </c>
      <c r="W3240" s="20" t="s">
        <v>43</v>
      </c>
      <c r="X3240" s="16" t="s">
        <v>44</v>
      </c>
      <c r="Y3240" s="26" t="s">
        <v>2976</v>
      </c>
      <c r="Z3240" s="25">
        <v>207545.79</v>
      </c>
      <c r="AA3240" s="25">
        <v>29836.03</v>
      </c>
      <c r="AB3240" s="25">
        <v>0</v>
      </c>
      <c r="AC3240" s="25">
        <v>0</v>
      </c>
      <c r="AD3240" s="25">
        <v>318425.78999999998</v>
      </c>
      <c r="AE3240" s="25">
        <v>29836.03</v>
      </c>
      <c r="AF3240" s="25">
        <v>0</v>
      </c>
      <c r="AG3240" s="25">
        <v>0</v>
      </c>
      <c r="AH3240" s="25">
        <v>348261.82</v>
      </c>
      <c r="AI3240" s="16" t="s">
        <v>2977</v>
      </c>
    </row>
    <row r="3241" spans="1:35" x14ac:dyDescent="0.25">
      <c r="A3241" s="17">
        <v>124461</v>
      </c>
      <c r="B3241" s="18">
        <v>4</v>
      </c>
      <c r="C3241" s="16" t="s">
        <v>73</v>
      </c>
      <c r="D3241" s="21">
        <v>42577</v>
      </c>
      <c r="E3241" s="16" t="s">
        <v>819</v>
      </c>
      <c r="F3241" s="21">
        <v>43476</v>
      </c>
      <c r="G3241" s="16" t="s">
        <v>75</v>
      </c>
      <c r="H3241" s="26" t="s">
        <v>564</v>
      </c>
      <c r="I3241" s="16" t="s">
        <v>14911</v>
      </c>
      <c r="K3241" s="16" t="s">
        <v>14910</v>
      </c>
      <c r="L3241" s="16" t="s">
        <v>37</v>
      </c>
      <c r="M3241" s="26" t="s">
        <v>14909</v>
      </c>
      <c r="O3241" s="16" t="s">
        <v>53</v>
      </c>
      <c r="P3241" s="26" t="s">
        <v>40</v>
      </c>
      <c r="R3241" s="16" t="s">
        <v>41</v>
      </c>
      <c r="S3241" s="16" t="s">
        <v>42</v>
      </c>
      <c r="T3241" s="22">
        <v>0.01</v>
      </c>
      <c r="W3241" s="20" t="s">
        <v>43</v>
      </c>
      <c r="X3241" s="16" t="s">
        <v>44</v>
      </c>
      <c r="Y3241" s="26" t="s">
        <v>14908</v>
      </c>
      <c r="Z3241" s="24" t="s">
        <v>32</v>
      </c>
      <c r="AA3241" s="24" t="s">
        <v>32</v>
      </c>
      <c r="AB3241" s="24" t="s">
        <v>32</v>
      </c>
      <c r="AC3241" s="24" t="s">
        <v>32</v>
      </c>
      <c r="AD3241" s="24" t="s">
        <v>32</v>
      </c>
      <c r="AE3241" s="24" t="s">
        <v>32</v>
      </c>
      <c r="AF3241" s="24" t="s">
        <v>32</v>
      </c>
      <c r="AG3241" s="24" t="s">
        <v>32</v>
      </c>
      <c r="AH3241" s="24" t="s">
        <v>32</v>
      </c>
    </row>
    <row r="3242" spans="1:35" x14ac:dyDescent="0.25">
      <c r="A3242" s="17">
        <v>124462</v>
      </c>
      <c r="B3242" s="18">
        <v>3</v>
      </c>
      <c r="C3242" s="16" t="s">
        <v>73</v>
      </c>
      <c r="D3242" s="21">
        <v>42577</v>
      </c>
      <c r="E3242" s="16" t="s">
        <v>529</v>
      </c>
      <c r="F3242" s="21">
        <v>44005</v>
      </c>
      <c r="G3242" s="16" t="s">
        <v>142</v>
      </c>
      <c r="H3242" s="26" t="s">
        <v>57</v>
      </c>
      <c r="I3242" s="16" t="s">
        <v>2978</v>
      </c>
      <c r="K3242" s="16" t="s">
        <v>2677</v>
      </c>
      <c r="L3242" s="16" t="s">
        <v>37</v>
      </c>
      <c r="M3242" s="26" t="s">
        <v>2979</v>
      </c>
      <c r="O3242" s="16" t="s">
        <v>53</v>
      </c>
      <c r="P3242" s="26" t="s">
        <v>40</v>
      </c>
      <c r="R3242" s="16" t="s">
        <v>41</v>
      </c>
      <c r="S3242" s="16" t="s">
        <v>42</v>
      </c>
      <c r="T3242" s="22">
        <v>0.01</v>
      </c>
      <c r="U3242" s="21">
        <v>45058</v>
      </c>
      <c r="W3242" s="20" t="s">
        <v>43</v>
      </c>
      <c r="X3242" s="16" t="s">
        <v>44</v>
      </c>
      <c r="Y3242" s="26" t="s">
        <v>2980</v>
      </c>
      <c r="Z3242" s="25">
        <v>35800.58</v>
      </c>
      <c r="AA3242" s="25">
        <v>0</v>
      </c>
      <c r="AB3242" s="25">
        <v>0</v>
      </c>
      <c r="AC3242" s="25">
        <v>0</v>
      </c>
      <c r="AD3242" s="25">
        <v>80800.58</v>
      </c>
      <c r="AE3242" s="25">
        <v>0</v>
      </c>
      <c r="AF3242" s="25">
        <v>0</v>
      </c>
      <c r="AG3242" s="25">
        <v>0</v>
      </c>
      <c r="AH3242" s="25">
        <v>80800.58</v>
      </c>
      <c r="AI3242" s="16" t="s">
        <v>2981</v>
      </c>
    </row>
    <row r="3243" spans="1:35" x14ac:dyDescent="0.25">
      <c r="A3243" s="17">
        <v>124464</v>
      </c>
      <c r="B3243" s="18">
        <v>3</v>
      </c>
      <c r="C3243" s="16" t="s">
        <v>73</v>
      </c>
      <c r="D3243" s="21">
        <v>42577</v>
      </c>
      <c r="E3243" s="16" t="s">
        <v>529</v>
      </c>
      <c r="F3243" s="21">
        <v>44097</v>
      </c>
      <c r="G3243" s="16" t="s">
        <v>56</v>
      </c>
      <c r="H3243" s="26" t="s">
        <v>331</v>
      </c>
      <c r="I3243" s="16" t="s">
        <v>14907</v>
      </c>
      <c r="K3243" s="16" t="s">
        <v>14906</v>
      </c>
      <c r="L3243" s="16" t="s">
        <v>37</v>
      </c>
      <c r="M3243" s="26" t="s">
        <v>14905</v>
      </c>
      <c r="O3243" s="16" t="s">
        <v>39</v>
      </c>
      <c r="P3243" s="26" t="s">
        <v>40</v>
      </c>
      <c r="R3243" s="16" t="s">
        <v>41</v>
      </c>
      <c r="S3243" s="16" t="s">
        <v>42</v>
      </c>
      <c r="T3243" s="22">
        <v>0.02</v>
      </c>
      <c r="W3243" s="20" t="s">
        <v>43</v>
      </c>
      <c r="X3243" s="16" t="s">
        <v>44</v>
      </c>
      <c r="Y3243" s="26" t="s">
        <v>14904</v>
      </c>
      <c r="Z3243" s="24" t="s">
        <v>32</v>
      </c>
      <c r="AA3243" s="24" t="s">
        <v>32</v>
      </c>
      <c r="AB3243" s="24" t="s">
        <v>32</v>
      </c>
      <c r="AC3243" s="24" t="s">
        <v>32</v>
      </c>
      <c r="AD3243" s="24" t="s">
        <v>32</v>
      </c>
      <c r="AE3243" s="24" t="s">
        <v>32</v>
      </c>
      <c r="AF3243" s="24" t="s">
        <v>32</v>
      </c>
      <c r="AG3243" s="24" t="s">
        <v>32</v>
      </c>
      <c r="AH3243" s="24" t="s">
        <v>32</v>
      </c>
      <c r="AI3243" s="16" t="s">
        <v>14903</v>
      </c>
    </row>
    <row r="3244" spans="1:35" x14ac:dyDescent="0.25">
      <c r="A3244" s="17">
        <v>124465</v>
      </c>
      <c r="B3244" s="18">
        <v>4</v>
      </c>
      <c r="C3244" s="16" t="s">
        <v>73</v>
      </c>
      <c r="D3244" s="21">
        <v>42577</v>
      </c>
      <c r="E3244" s="16" t="s">
        <v>819</v>
      </c>
      <c r="F3244" s="21">
        <v>43476</v>
      </c>
      <c r="G3244" s="16" t="s">
        <v>75</v>
      </c>
      <c r="H3244" s="26" t="s">
        <v>564</v>
      </c>
      <c r="I3244" s="16" t="s">
        <v>14902</v>
      </c>
      <c r="K3244" s="16" t="s">
        <v>1112</v>
      </c>
      <c r="L3244" s="16" t="s">
        <v>37</v>
      </c>
      <c r="M3244" s="26" t="s">
        <v>14901</v>
      </c>
      <c r="O3244" s="16" t="s">
        <v>53</v>
      </c>
      <c r="P3244" s="26" t="s">
        <v>40</v>
      </c>
      <c r="R3244" s="16" t="s">
        <v>41</v>
      </c>
      <c r="S3244" s="16" t="s">
        <v>42</v>
      </c>
      <c r="T3244" s="22">
        <v>0.01</v>
      </c>
      <c r="W3244" s="20" t="s">
        <v>43</v>
      </c>
      <c r="X3244" s="16" t="s">
        <v>44</v>
      </c>
      <c r="Y3244" s="26" t="s">
        <v>14900</v>
      </c>
      <c r="Z3244" s="24" t="s">
        <v>32</v>
      </c>
      <c r="AA3244" s="24" t="s">
        <v>32</v>
      </c>
      <c r="AB3244" s="24" t="s">
        <v>32</v>
      </c>
      <c r="AC3244" s="24" t="s">
        <v>32</v>
      </c>
      <c r="AD3244" s="24" t="s">
        <v>32</v>
      </c>
      <c r="AE3244" s="24" t="s">
        <v>32</v>
      </c>
      <c r="AF3244" s="24" t="s">
        <v>32</v>
      </c>
      <c r="AG3244" s="24" t="s">
        <v>32</v>
      </c>
      <c r="AH3244" s="24" t="s">
        <v>32</v>
      </c>
    </row>
    <row r="3245" spans="1:35" x14ac:dyDescent="0.25">
      <c r="A3245" s="17">
        <v>124466</v>
      </c>
      <c r="B3245" s="18">
        <v>4</v>
      </c>
      <c r="C3245" s="16" t="s">
        <v>73</v>
      </c>
      <c r="D3245" s="21">
        <v>42577</v>
      </c>
      <c r="E3245" s="16" t="s">
        <v>819</v>
      </c>
      <c r="F3245" s="21">
        <v>43476</v>
      </c>
      <c r="G3245" s="16" t="s">
        <v>75</v>
      </c>
      <c r="H3245" s="26" t="s">
        <v>564</v>
      </c>
      <c r="I3245" s="16" t="s">
        <v>14899</v>
      </c>
      <c r="K3245" s="16" t="s">
        <v>2771</v>
      </c>
      <c r="L3245" s="16" t="s">
        <v>37</v>
      </c>
      <c r="M3245" s="26" t="s">
        <v>14898</v>
      </c>
      <c r="O3245" s="16" t="s">
        <v>53</v>
      </c>
      <c r="P3245" s="26" t="s">
        <v>40</v>
      </c>
      <c r="R3245" s="16" t="s">
        <v>41</v>
      </c>
      <c r="S3245" s="16" t="s">
        <v>42</v>
      </c>
      <c r="T3245" s="22">
        <v>0.01</v>
      </c>
      <c r="W3245" s="20" t="s">
        <v>43</v>
      </c>
      <c r="X3245" s="16" t="s">
        <v>44</v>
      </c>
      <c r="Y3245" s="26" t="s">
        <v>14897</v>
      </c>
      <c r="Z3245" s="24" t="s">
        <v>32</v>
      </c>
      <c r="AA3245" s="24" t="s">
        <v>32</v>
      </c>
      <c r="AB3245" s="24" t="s">
        <v>32</v>
      </c>
      <c r="AC3245" s="24" t="s">
        <v>32</v>
      </c>
      <c r="AD3245" s="24" t="s">
        <v>32</v>
      </c>
      <c r="AE3245" s="24" t="s">
        <v>32</v>
      </c>
      <c r="AF3245" s="24" t="s">
        <v>32</v>
      </c>
      <c r="AG3245" s="24" t="s">
        <v>32</v>
      </c>
      <c r="AH3245" s="24" t="s">
        <v>32</v>
      </c>
    </row>
    <row r="3246" spans="1:35" x14ac:dyDescent="0.25">
      <c r="A3246" s="17">
        <v>124468</v>
      </c>
      <c r="B3246" s="18">
        <v>3</v>
      </c>
      <c r="C3246" s="16" t="s">
        <v>73</v>
      </c>
      <c r="D3246" s="21">
        <v>42577</v>
      </c>
      <c r="E3246" s="16" t="s">
        <v>529</v>
      </c>
      <c r="F3246" s="21">
        <v>44097</v>
      </c>
      <c r="G3246" s="16" t="s">
        <v>56</v>
      </c>
      <c r="H3246" s="26" t="s">
        <v>334</v>
      </c>
      <c r="I3246" s="16" t="s">
        <v>14896</v>
      </c>
      <c r="K3246" s="16" t="s">
        <v>14895</v>
      </c>
      <c r="L3246" s="16" t="s">
        <v>37</v>
      </c>
      <c r="M3246" s="26" t="s">
        <v>14894</v>
      </c>
      <c r="O3246" s="16" t="s">
        <v>39</v>
      </c>
      <c r="P3246" s="26" t="s">
        <v>40</v>
      </c>
      <c r="R3246" s="16" t="s">
        <v>41</v>
      </c>
      <c r="S3246" s="16" t="s">
        <v>42</v>
      </c>
      <c r="T3246" s="22">
        <v>1.4999999999999999E-2</v>
      </c>
      <c r="W3246" s="20" t="s">
        <v>43</v>
      </c>
      <c r="X3246" s="16" t="s">
        <v>44</v>
      </c>
      <c r="Y3246" s="26" t="s">
        <v>14893</v>
      </c>
      <c r="Z3246" s="24" t="s">
        <v>32</v>
      </c>
      <c r="AA3246" s="24" t="s">
        <v>32</v>
      </c>
      <c r="AB3246" s="24" t="s">
        <v>32</v>
      </c>
      <c r="AC3246" s="24" t="s">
        <v>32</v>
      </c>
      <c r="AD3246" s="24" t="s">
        <v>32</v>
      </c>
      <c r="AE3246" s="24" t="s">
        <v>32</v>
      </c>
      <c r="AF3246" s="24" t="s">
        <v>32</v>
      </c>
      <c r="AG3246" s="24" t="s">
        <v>32</v>
      </c>
      <c r="AH3246" s="24" t="s">
        <v>32</v>
      </c>
      <c r="AI3246" s="16" t="s">
        <v>14892</v>
      </c>
    </row>
    <row r="3247" spans="1:35" x14ac:dyDescent="0.25">
      <c r="A3247" s="17">
        <v>124470</v>
      </c>
      <c r="B3247" s="18">
        <v>3</v>
      </c>
      <c r="C3247" s="16" t="s">
        <v>73</v>
      </c>
      <c r="D3247" s="21">
        <v>42577</v>
      </c>
      <c r="E3247" s="16" t="s">
        <v>529</v>
      </c>
      <c r="F3247" s="21">
        <v>44207</v>
      </c>
      <c r="G3247" s="16" t="s">
        <v>56</v>
      </c>
      <c r="H3247" s="26" t="s">
        <v>334</v>
      </c>
      <c r="I3247" s="16" t="s">
        <v>14867</v>
      </c>
      <c r="K3247" s="16" t="s">
        <v>14891</v>
      </c>
      <c r="L3247" s="16" t="s">
        <v>37</v>
      </c>
      <c r="M3247" s="26" t="s">
        <v>14890</v>
      </c>
      <c r="O3247" s="16" t="s">
        <v>53</v>
      </c>
      <c r="P3247" s="26" t="s">
        <v>40</v>
      </c>
      <c r="R3247" s="16" t="s">
        <v>41</v>
      </c>
      <c r="S3247" s="16" t="s">
        <v>42</v>
      </c>
      <c r="T3247" s="22">
        <v>1.4999999999999999E-2</v>
      </c>
      <c r="W3247" s="20" t="s">
        <v>43</v>
      </c>
      <c r="X3247" s="16" t="s">
        <v>44</v>
      </c>
      <c r="Y3247" s="26" t="s">
        <v>14889</v>
      </c>
      <c r="Z3247" s="24" t="s">
        <v>32</v>
      </c>
      <c r="AA3247" s="24" t="s">
        <v>32</v>
      </c>
      <c r="AB3247" s="24" t="s">
        <v>32</v>
      </c>
      <c r="AC3247" s="24" t="s">
        <v>32</v>
      </c>
      <c r="AD3247" s="24" t="s">
        <v>32</v>
      </c>
      <c r="AE3247" s="24" t="s">
        <v>32</v>
      </c>
      <c r="AF3247" s="24" t="s">
        <v>32</v>
      </c>
      <c r="AG3247" s="24" t="s">
        <v>32</v>
      </c>
      <c r="AH3247" s="24" t="s">
        <v>32</v>
      </c>
    </row>
    <row r="3248" spans="1:35" x14ac:dyDescent="0.25">
      <c r="A3248" s="17">
        <v>124471</v>
      </c>
      <c r="B3248" s="18">
        <v>1</v>
      </c>
      <c r="C3248" s="16" t="s">
        <v>73</v>
      </c>
      <c r="D3248" s="21">
        <v>42577</v>
      </c>
      <c r="E3248" s="16" t="s">
        <v>1207</v>
      </c>
      <c r="F3248" s="21">
        <v>43735</v>
      </c>
      <c r="G3248" s="16" t="s">
        <v>12494</v>
      </c>
      <c r="H3248" s="26" t="s">
        <v>320</v>
      </c>
      <c r="I3248" s="16" t="s">
        <v>3953</v>
      </c>
      <c r="J3248" s="20" t="s">
        <v>116</v>
      </c>
      <c r="L3248" s="16" t="s">
        <v>116</v>
      </c>
      <c r="M3248" s="26" t="s">
        <v>14888</v>
      </c>
      <c r="O3248" s="16" t="s">
        <v>53</v>
      </c>
      <c r="P3248" s="26" t="s">
        <v>40</v>
      </c>
      <c r="R3248" s="16" t="s">
        <v>41</v>
      </c>
      <c r="S3248" s="16" t="s">
        <v>42</v>
      </c>
      <c r="T3248" s="22">
        <v>8.5000000000000006E-2</v>
      </c>
      <c r="U3248" s="21">
        <v>45268</v>
      </c>
      <c r="W3248" s="20" t="s">
        <v>43</v>
      </c>
      <c r="X3248" s="16" t="s">
        <v>78</v>
      </c>
      <c r="Y3248" s="26" t="s">
        <v>14887</v>
      </c>
      <c r="Z3248" s="24" t="s">
        <v>32</v>
      </c>
      <c r="AA3248" s="24" t="s">
        <v>32</v>
      </c>
      <c r="AB3248" s="24" t="s">
        <v>32</v>
      </c>
      <c r="AC3248" s="24" t="s">
        <v>32</v>
      </c>
      <c r="AD3248" s="24" t="s">
        <v>32</v>
      </c>
      <c r="AE3248" s="24" t="s">
        <v>32</v>
      </c>
      <c r="AF3248" s="24" t="s">
        <v>32</v>
      </c>
      <c r="AG3248" s="24" t="s">
        <v>32</v>
      </c>
      <c r="AH3248" s="24" t="s">
        <v>32</v>
      </c>
    </row>
    <row r="3249" spans="1:35" x14ac:dyDescent="0.25">
      <c r="A3249" s="17">
        <v>124473</v>
      </c>
      <c r="B3249" s="18">
        <v>1</v>
      </c>
      <c r="C3249" s="16" t="s">
        <v>73</v>
      </c>
      <c r="D3249" s="21">
        <v>42577</v>
      </c>
      <c r="E3249" s="16" t="s">
        <v>1207</v>
      </c>
      <c r="F3249" s="21">
        <v>44063</v>
      </c>
      <c r="G3249" s="16" t="s">
        <v>529</v>
      </c>
      <c r="H3249" s="26" t="s">
        <v>320</v>
      </c>
      <c r="I3249" s="16" t="s">
        <v>4438</v>
      </c>
      <c r="J3249" s="20" t="s">
        <v>116</v>
      </c>
      <c r="L3249" s="16" t="s">
        <v>116</v>
      </c>
      <c r="M3249" s="26" t="s">
        <v>14886</v>
      </c>
      <c r="N3249" s="26" t="s">
        <v>168</v>
      </c>
      <c r="O3249" s="16" t="s">
        <v>119</v>
      </c>
      <c r="P3249" s="26" t="s">
        <v>168</v>
      </c>
      <c r="R3249" s="16" t="s">
        <v>139</v>
      </c>
      <c r="S3249" s="16" t="s">
        <v>42</v>
      </c>
      <c r="T3249" s="22">
        <v>4.2</v>
      </c>
      <c r="U3249" s="21">
        <v>45833</v>
      </c>
      <c r="W3249" s="20" t="s">
        <v>43</v>
      </c>
      <c r="X3249" s="16" t="s">
        <v>140</v>
      </c>
      <c r="Z3249" s="24" t="s">
        <v>32</v>
      </c>
      <c r="AA3249" s="24" t="s">
        <v>32</v>
      </c>
      <c r="AB3249" s="24" t="s">
        <v>32</v>
      </c>
      <c r="AC3249" s="24" t="s">
        <v>32</v>
      </c>
      <c r="AD3249" s="25">
        <v>175000</v>
      </c>
      <c r="AE3249" s="25">
        <v>0</v>
      </c>
      <c r="AF3249" s="25">
        <v>0</v>
      </c>
      <c r="AG3249" s="25">
        <v>0</v>
      </c>
      <c r="AH3249" s="25">
        <v>175000</v>
      </c>
    </row>
    <row r="3250" spans="1:35" ht="30" x14ac:dyDescent="0.25">
      <c r="A3250" s="17">
        <v>124474</v>
      </c>
      <c r="B3250" s="18">
        <v>1</v>
      </c>
      <c r="C3250" s="16" t="s">
        <v>31</v>
      </c>
      <c r="D3250" s="21">
        <v>42577</v>
      </c>
      <c r="E3250" s="16" t="s">
        <v>1207</v>
      </c>
      <c r="F3250" s="21">
        <v>43822</v>
      </c>
      <c r="G3250" s="16" t="s">
        <v>75</v>
      </c>
      <c r="H3250" s="26" t="s">
        <v>14885</v>
      </c>
      <c r="I3250" s="16" t="s">
        <v>159</v>
      </c>
      <c r="J3250" s="20" t="s">
        <v>148</v>
      </c>
      <c r="L3250" s="16" t="s">
        <v>149</v>
      </c>
      <c r="M3250" s="26" t="s">
        <v>14884</v>
      </c>
      <c r="N3250" s="26" t="s">
        <v>14484</v>
      </c>
      <c r="O3250" s="16" t="s">
        <v>119</v>
      </c>
      <c r="P3250" s="26" t="s">
        <v>100</v>
      </c>
      <c r="T3250" s="22">
        <v>10.16</v>
      </c>
      <c r="U3250" s="21">
        <v>43812</v>
      </c>
      <c r="W3250" s="20" t="s">
        <v>43</v>
      </c>
      <c r="X3250" s="16" t="s">
        <v>454</v>
      </c>
      <c r="Z3250" s="24" t="s">
        <v>32</v>
      </c>
      <c r="AA3250" s="24" t="s">
        <v>32</v>
      </c>
      <c r="AB3250" s="24" t="s">
        <v>32</v>
      </c>
      <c r="AC3250" s="24" t="s">
        <v>32</v>
      </c>
      <c r="AD3250" s="25">
        <v>750000</v>
      </c>
      <c r="AE3250" s="25">
        <v>0</v>
      </c>
      <c r="AF3250" s="25">
        <v>4717000</v>
      </c>
      <c r="AG3250" s="25">
        <v>0</v>
      </c>
      <c r="AH3250" s="25">
        <v>5467000</v>
      </c>
      <c r="AI3250" s="16" t="s">
        <v>14883</v>
      </c>
    </row>
    <row r="3251" spans="1:35" x14ac:dyDescent="0.25">
      <c r="A3251" s="17">
        <v>124475</v>
      </c>
      <c r="B3251" s="18">
        <v>1</v>
      </c>
      <c r="C3251" s="16" t="s">
        <v>73</v>
      </c>
      <c r="D3251" s="21">
        <v>42577</v>
      </c>
      <c r="E3251" s="16" t="s">
        <v>1207</v>
      </c>
      <c r="F3251" s="21">
        <v>43475</v>
      </c>
      <c r="G3251" s="16" t="s">
        <v>109</v>
      </c>
      <c r="H3251" s="26" t="s">
        <v>337</v>
      </c>
      <c r="I3251" s="16" t="s">
        <v>14882</v>
      </c>
      <c r="K3251" s="16" t="s">
        <v>14881</v>
      </c>
      <c r="L3251" s="16" t="s">
        <v>37</v>
      </c>
      <c r="M3251" s="26" t="s">
        <v>14880</v>
      </c>
      <c r="O3251" s="16" t="s">
        <v>53</v>
      </c>
      <c r="P3251" s="26" t="s">
        <v>40</v>
      </c>
      <c r="R3251" s="16" t="s">
        <v>41</v>
      </c>
      <c r="S3251" s="16" t="s">
        <v>42</v>
      </c>
      <c r="T3251" s="22">
        <v>6.5000000000000002E-2</v>
      </c>
      <c r="W3251" s="20" t="s">
        <v>43</v>
      </c>
      <c r="X3251" s="16" t="s">
        <v>1150</v>
      </c>
      <c r="Y3251" s="26" t="s">
        <v>14879</v>
      </c>
      <c r="Z3251" s="24" t="s">
        <v>32</v>
      </c>
      <c r="AA3251" s="24" t="s">
        <v>32</v>
      </c>
      <c r="AB3251" s="24" t="s">
        <v>32</v>
      </c>
      <c r="AC3251" s="24" t="s">
        <v>32</v>
      </c>
      <c r="AD3251" s="24" t="s">
        <v>32</v>
      </c>
      <c r="AE3251" s="24" t="s">
        <v>32</v>
      </c>
      <c r="AF3251" s="24" t="s">
        <v>32</v>
      </c>
      <c r="AG3251" s="24" t="s">
        <v>32</v>
      </c>
      <c r="AH3251" s="24" t="s">
        <v>32</v>
      </c>
    </row>
    <row r="3252" spans="1:35" ht="60" x14ac:dyDescent="0.25">
      <c r="A3252" s="17">
        <v>124476</v>
      </c>
      <c r="B3252" s="18">
        <v>1</v>
      </c>
      <c r="C3252" s="16" t="s">
        <v>73</v>
      </c>
      <c r="D3252" s="21">
        <v>42577</v>
      </c>
      <c r="E3252" s="16" t="s">
        <v>1207</v>
      </c>
      <c r="F3252" s="21">
        <v>44323</v>
      </c>
      <c r="G3252" s="16" t="s">
        <v>1568</v>
      </c>
      <c r="H3252" s="26" t="s">
        <v>337</v>
      </c>
      <c r="I3252" s="16" t="s">
        <v>2982</v>
      </c>
      <c r="K3252" s="16" t="s">
        <v>2983</v>
      </c>
      <c r="L3252" s="16" t="s">
        <v>37</v>
      </c>
      <c r="M3252" s="26" t="s">
        <v>2984</v>
      </c>
      <c r="N3252" s="26" t="s">
        <v>2985</v>
      </c>
      <c r="O3252" s="16" t="s">
        <v>53</v>
      </c>
      <c r="P3252" s="26" t="s">
        <v>40</v>
      </c>
      <c r="R3252" s="16" t="s">
        <v>41</v>
      </c>
      <c r="S3252" s="16" t="s">
        <v>42</v>
      </c>
      <c r="T3252" s="22">
        <v>0.01</v>
      </c>
      <c r="U3252" s="21">
        <v>45268</v>
      </c>
      <c r="W3252" s="20" t="s">
        <v>43</v>
      </c>
      <c r="X3252" s="16" t="s">
        <v>44</v>
      </c>
      <c r="Y3252" s="26" t="s">
        <v>2986</v>
      </c>
      <c r="Z3252" s="25">
        <v>41657</v>
      </c>
      <c r="AA3252" s="25">
        <v>0</v>
      </c>
      <c r="AB3252" s="25">
        <v>0</v>
      </c>
      <c r="AC3252" s="25">
        <v>0</v>
      </c>
      <c r="AD3252" s="25">
        <v>56657</v>
      </c>
      <c r="AE3252" s="25">
        <v>0</v>
      </c>
      <c r="AF3252" s="25">
        <v>0</v>
      </c>
      <c r="AG3252" s="25">
        <v>0</v>
      </c>
      <c r="AH3252" s="25">
        <v>56657</v>
      </c>
      <c r="AI3252" s="16" t="s">
        <v>2987</v>
      </c>
    </row>
    <row r="3253" spans="1:35" x14ac:dyDescent="0.25">
      <c r="A3253" s="17">
        <v>124479</v>
      </c>
      <c r="B3253" s="18">
        <v>4</v>
      </c>
      <c r="C3253" s="16" t="s">
        <v>73</v>
      </c>
      <c r="D3253" s="21">
        <v>42577</v>
      </c>
      <c r="E3253" s="16" t="s">
        <v>819</v>
      </c>
      <c r="F3253" s="21">
        <v>43476</v>
      </c>
      <c r="G3253" s="16" t="s">
        <v>75</v>
      </c>
      <c r="H3253" s="26" t="s">
        <v>564</v>
      </c>
      <c r="I3253" s="16" t="s">
        <v>14878</v>
      </c>
      <c r="K3253" s="16" t="s">
        <v>14877</v>
      </c>
      <c r="L3253" s="16" t="s">
        <v>37</v>
      </c>
      <c r="M3253" s="26" t="s">
        <v>14876</v>
      </c>
      <c r="O3253" s="16" t="s">
        <v>53</v>
      </c>
      <c r="P3253" s="26" t="s">
        <v>40</v>
      </c>
      <c r="R3253" s="16" t="s">
        <v>41</v>
      </c>
      <c r="S3253" s="16" t="s">
        <v>42</v>
      </c>
      <c r="T3253" s="22">
        <v>0.01</v>
      </c>
      <c r="W3253" s="20" t="s">
        <v>43</v>
      </c>
      <c r="X3253" s="16" t="s">
        <v>44</v>
      </c>
      <c r="Y3253" s="26" t="s">
        <v>14875</v>
      </c>
      <c r="Z3253" s="24" t="s">
        <v>32</v>
      </c>
      <c r="AA3253" s="24" t="s">
        <v>32</v>
      </c>
      <c r="AB3253" s="24" t="s">
        <v>32</v>
      </c>
      <c r="AC3253" s="24" t="s">
        <v>32</v>
      </c>
      <c r="AD3253" s="24" t="s">
        <v>32</v>
      </c>
      <c r="AE3253" s="24" t="s">
        <v>32</v>
      </c>
      <c r="AF3253" s="24" t="s">
        <v>32</v>
      </c>
      <c r="AG3253" s="24" t="s">
        <v>32</v>
      </c>
      <c r="AH3253" s="24" t="s">
        <v>32</v>
      </c>
    </row>
    <row r="3254" spans="1:35" x14ac:dyDescent="0.25">
      <c r="A3254" s="17">
        <v>124480</v>
      </c>
      <c r="B3254" s="18">
        <v>1</v>
      </c>
      <c r="C3254" s="16" t="s">
        <v>73</v>
      </c>
      <c r="D3254" s="21">
        <v>42577</v>
      </c>
      <c r="E3254" s="16" t="s">
        <v>1207</v>
      </c>
      <c r="F3254" s="21">
        <v>43867</v>
      </c>
      <c r="G3254" s="16" t="s">
        <v>529</v>
      </c>
      <c r="H3254" s="26" t="s">
        <v>337</v>
      </c>
      <c r="I3254" s="16" t="s">
        <v>163</v>
      </c>
      <c r="J3254" s="20" t="s">
        <v>148</v>
      </c>
      <c r="L3254" s="16" t="s">
        <v>149</v>
      </c>
      <c r="M3254" s="26" t="s">
        <v>14874</v>
      </c>
      <c r="O3254" s="16" t="s">
        <v>119</v>
      </c>
      <c r="P3254" s="26" t="s">
        <v>168</v>
      </c>
      <c r="R3254" s="16" t="s">
        <v>139</v>
      </c>
      <c r="S3254" s="16" t="s">
        <v>42</v>
      </c>
      <c r="T3254" s="22">
        <v>16.11</v>
      </c>
      <c r="U3254" s="21">
        <v>45635</v>
      </c>
      <c r="W3254" s="20" t="s">
        <v>43</v>
      </c>
      <c r="X3254" s="16" t="s">
        <v>454</v>
      </c>
      <c r="Z3254" s="24" t="s">
        <v>32</v>
      </c>
      <c r="AA3254" s="24" t="s">
        <v>32</v>
      </c>
      <c r="AB3254" s="24" t="s">
        <v>32</v>
      </c>
      <c r="AC3254" s="24" t="s">
        <v>32</v>
      </c>
      <c r="AD3254" s="25">
        <v>100000</v>
      </c>
      <c r="AE3254" s="25">
        <v>0</v>
      </c>
      <c r="AF3254" s="25">
        <v>0</v>
      </c>
      <c r="AG3254" s="25">
        <v>0</v>
      </c>
      <c r="AH3254" s="25">
        <v>100000</v>
      </c>
    </row>
    <row r="3255" spans="1:35" x14ac:dyDescent="0.25">
      <c r="A3255" s="17">
        <v>124480.01</v>
      </c>
      <c r="B3255" s="18">
        <v>1</v>
      </c>
      <c r="C3255" s="16" t="s">
        <v>73</v>
      </c>
      <c r="D3255" s="21">
        <v>42577</v>
      </c>
      <c r="E3255" s="16" t="s">
        <v>1207</v>
      </c>
      <c r="F3255" s="21">
        <v>43810</v>
      </c>
      <c r="G3255" s="16" t="s">
        <v>109</v>
      </c>
      <c r="H3255" s="26" t="s">
        <v>337</v>
      </c>
      <c r="I3255" s="16" t="s">
        <v>159</v>
      </c>
      <c r="J3255" s="20" t="s">
        <v>148</v>
      </c>
      <c r="L3255" s="16" t="s">
        <v>149</v>
      </c>
      <c r="M3255" s="26" t="s">
        <v>14873</v>
      </c>
      <c r="N3255" s="26" t="s">
        <v>14872</v>
      </c>
      <c r="O3255" s="16" t="s">
        <v>53</v>
      </c>
      <c r="P3255" s="26" t="s">
        <v>40</v>
      </c>
      <c r="R3255" s="16" t="s">
        <v>41</v>
      </c>
      <c r="S3255" s="16" t="s">
        <v>42</v>
      </c>
      <c r="T3255" s="22">
        <v>8.5000000000000006E-2</v>
      </c>
      <c r="W3255" s="20" t="s">
        <v>43</v>
      </c>
      <c r="X3255" s="16" t="s">
        <v>454</v>
      </c>
      <c r="Y3255" s="26" t="s">
        <v>14871</v>
      </c>
      <c r="Z3255" s="24" t="s">
        <v>32</v>
      </c>
      <c r="AA3255" s="24" t="s">
        <v>32</v>
      </c>
      <c r="AB3255" s="24" t="s">
        <v>32</v>
      </c>
      <c r="AC3255" s="24" t="s">
        <v>32</v>
      </c>
      <c r="AD3255" s="25">
        <v>30000</v>
      </c>
      <c r="AE3255" s="25">
        <v>0</v>
      </c>
      <c r="AF3255" s="25">
        <v>0</v>
      </c>
      <c r="AG3255" s="25">
        <v>0</v>
      </c>
      <c r="AH3255" s="25">
        <v>30000</v>
      </c>
      <c r="AI3255" s="16" t="s">
        <v>14870</v>
      </c>
    </row>
    <row r="3256" spans="1:35" x14ac:dyDescent="0.25">
      <c r="A3256" s="17">
        <v>124483</v>
      </c>
      <c r="B3256" s="18">
        <v>1</v>
      </c>
      <c r="C3256" s="16" t="s">
        <v>73</v>
      </c>
      <c r="D3256" s="21">
        <v>42577</v>
      </c>
      <c r="E3256" s="16" t="s">
        <v>1207</v>
      </c>
      <c r="F3256" s="21">
        <v>44097</v>
      </c>
      <c r="G3256" s="16" t="s">
        <v>75</v>
      </c>
      <c r="H3256" s="26" t="s">
        <v>359</v>
      </c>
      <c r="I3256" s="16" t="s">
        <v>2988</v>
      </c>
      <c r="K3256" s="16" t="s">
        <v>2989</v>
      </c>
      <c r="L3256" s="16" t="s">
        <v>37</v>
      </c>
      <c r="M3256" s="26" t="s">
        <v>2990</v>
      </c>
      <c r="O3256" s="16" t="s">
        <v>39</v>
      </c>
      <c r="P3256" s="26" t="s">
        <v>40</v>
      </c>
      <c r="R3256" s="16" t="s">
        <v>41</v>
      </c>
      <c r="S3256" s="16" t="s">
        <v>42</v>
      </c>
      <c r="T3256" s="22">
        <v>0.01</v>
      </c>
      <c r="W3256" s="20" t="s">
        <v>43</v>
      </c>
      <c r="X3256" s="16" t="s">
        <v>44</v>
      </c>
      <c r="Y3256" s="26" t="s">
        <v>14869</v>
      </c>
      <c r="Z3256" s="24" t="s">
        <v>32</v>
      </c>
      <c r="AA3256" s="24" t="s">
        <v>32</v>
      </c>
      <c r="AB3256" s="24" t="s">
        <v>32</v>
      </c>
      <c r="AC3256" s="24" t="s">
        <v>32</v>
      </c>
      <c r="AD3256" s="24" t="s">
        <v>32</v>
      </c>
      <c r="AE3256" s="24" t="s">
        <v>32</v>
      </c>
      <c r="AF3256" s="24" t="s">
        <v>32</v>
      </c>
      <c r="AG3256" s="24" t="s">
        <v>32</v>
      </c>
      <c r="AH3256" s="24" t="s">
        <v>32</v>
      </c>
      <c r="AI3256" s="16" t="s">
        <v>14868</v>
      </c>
    </row>
    <row r="3257" spans="1:35" x14ac:dyDescent="0.25">
      <c r="A3257" s="17">
        <v>124484</v>
      </c>
      <c r="B3257" s="18">
        <v>1</v>
      </c>
      <c r="C3257" s="16" t="s">
        <v>47</v>
      </c>
      <c r="D3257" s="21">
        <v>42577</v>
      </c>
      <c r="E3257" s="16" t="s">
        <v>1207</v>
      </c>
      <c r="F3257" s="21">
        <v>44364</v>
      </c>
      <c r="G3257" s="16" t="s">
        <v>33</v>
      </c>
      <c r="H3257" s="26" t="s">
        <v>359</v>
      </c>
      <c r="I3257" s="16" t="s">
        <v>2988</v>
      </c>
      <c r="K3257" s="16" t="s">
        <v>2989</v>
      </c>
      <c r="L3257" s="16" t="s">
        <v>37</v>
      </c>
      <c r="M3257" s="26" t="s">
        <v>2990</v>
      </c>
      <c r="O3257" s="16" t="s">
        <v>39</v>
      </c>
      <c r="P3257" s="26" t="s">
        <v>40</v>
      </c>
      <c r="R3257" s="16" t="s">
        <v>41</v>
      </c>
      <c r="S3257" s="16" t="s">
        <v>42</v>
      </c>
      <c r="T3257" s="22">
        <v>0.01</v>
      </c>
      <c r="W3257" s="20" t="s">
        <v>43</v>
      </c>
      <c r="X3257" s="16" t="s">
        <v>44</v>
      </c>
      <c r="Y3257" s="26" t="s">
        <v>2991</v>
      </c>
      <c r="Z3257" s="25">
        <v>0</v>
      </c>
      <c r="AA3257" s="25">
        <v>0</v>
      </c>
      <c r="AB3257" s="25">
        <v>347516.32</v>
      </c>
      <c r="AC3257" s="25">
        <v>0</v>
      </c>
      <c r="AD3257" s="25">
        <v>0</v>
      </c>
      <c r="AE3257" s="25">
        <v>0</v>
      </c>
      <c r="AF3257" s="25">
        <v>347516.32</v>
      </c>
      <c r="AG3257" s="25">
        <v>0</v>
      </c>
      <c r="AH3257" s="25">
        <v>347516.32</v>
      </c>
      <c r="AI3257" s="16" t="s">
        <v>2992</v>
      </c>
    </row>
    <row r="3258" spans="1:35" x14ac:dyDescent="0.25">
      <c r="A3258" s="17">
        <v>124487</v>
      </c>
      <c r="B3258" s="18">
        <v>4</v>
      </c>
      <c r="C3258" s="16" t="s">
        <v>31</v>
      </c>
      <c r="D3258" s="21">
        <v>42577</v>
      </c>
      <c r="E3258" s="16" t="s">
        <v>819</v>
      </c>
      <c r="F3258" s="21">
        <v>44243</v>
      </c>
      <c r="G3258" s="16" t="s">
        <v>56</v>
      </c>
      <c r="H3258" s="26" t="s">
        <v>295</v>
      </c>
      <c r="I3258" s="16" t="s">
        <v>2993</v>
      </c>
      <c r="K3258" s="16" t="s">
        <v>2994</v>
      </c>
      <c r="L3258" s="16" t="s">
        <v>37</v>
      </c>
      <c r="M3258" s="26" t="s">
        <v>2995</v>
      </c>
      <c r="O3258" s="16" t="s">
        <v>39</v>
      </c>
      <c r="P3258" s="26" t="s">
        <v>40</v>
      </c>
      <c r="R3258" s="16" t="s">
        <v>41</v>
      </c>
      <c r="S3258" s="16" t="s">
        <v>42</v>
      </c>
      <c r="T3258" s="22">
        <v>0.01</v>
      </c>
      <c r="W3258" s="20" t="s">
        <v>43</v>
      </c>
      <c r="X3258" s="16" t="s">
        <v>44</v>
      </c>
      <c r="Y3258" s="26" t="s">
        <v>2996</v>
      </c>
      <c r="Z3258" s="25">
        <v>0</v>
      </c>
      <c r="AA3258" s="25">
        <v>0</v>
      </c>
      <c r="AB3258" s="25">
        <v>457052.31</v>
      </c>
      <c r="AC3258" s="25">
        <v>0</v>
      </c>
      <c r="AD3258" s="25">
        <v>0</v>
      </c>
      <c r="AE3258" s="25">
        <v>0</v>
      </c>
      <c r="AF3258" s="25">
        <v>457052.31</v>
      </c>
      <c r="AG3258" s="25">
        <v>0</v>
      </c>
      <c r="AH3258" s="25">
        <v>457052.31</v>
      </c>
      <c r="AI3258" s="16" t="s">
        <v>2997</v>
      </c>
    </row>
    <row r="3259" spans="1:35" x14ac:dyDescent="0.25">
      <c r="A3259" s="17">
        <v>124488</v>
      </c>
      <c r="B3259" s="18">
        <v>4</v>
      </c>
      <c r="C3259" s="16" t="s">
        <v>47</v>
      </c>
      <c r="D3259" s="21">
        <v>42577</v>
      </c>
      <c r="E3259" s="16" t="s">
        <v>819</v>
      </c>
      <c r="F3259" s="21">
        <v>44355</v>
      </c>
      <c r="G3259" s="16" t="s">
        <v>33</v>
      </c>
      <c r="H3259" s="26" t="s">
        <v>295</v>
      </c>
      <c r="I3259" s="16" t="s">
        <v>2998</v>
      </c>
      <c r="K3259" s="16" t="s">
        <v>2999</v>
      </c>
      <c r="L3259" s="16" t="s">
        <v>37</v>
      </c>
      <c r="M3259" s="26" t="s">
        <v>3000</v>
      </c>
      <c r="O3259" s="16" t="s">
        <v>39</v>
      </c>
      <c r="P3259" s="26" t="s">
        <v>40</v>
      </c>
      <c r="R3259" s="16" t="s">
        <v>41</v>
      </c>
      <c r="S3259" s="16" t="s">
        <v>42</v>
      </c>
      <c r="T3259" s="22">
        <v>0.01</v>
      </c>
      <c r="W3259" s="20" t="s">
        <v>43</v>
      </c>
      <c r="X3259" s="16" t="s">
        <v>44</v>
      </c>
      <c r="Y3259" s="26" t="s">
        <v>3001</v>
      </c>
      <c r="Z3259" s="25">
        <v>0</v>
      </c>
      <c r="AA3259" s="25">
        <v>0</v>
      </c>
      <c r="AB3259" s="25">
        <v>333748.51</v>
      </c>
      <c r="AC3259" s="25">
        <v>0</v>
      </c>
      <c r="AD3259" s="25">
        <v>0</v>
      </c>
      <c r="AE3259" s="25">
        <v>0</v>
      </c>
      <c r="AF3259" s="25">
        <v>333748.51</v>
      </c>
      <c r="AG3259" s="25">
        <v>0</v>
      </c>
      <c r="AH3259" s="25">
        <v>333748.51</v>
      </c>
      <c r="AI3259" s="16" t="s">
        <v>3002</v>
      </c>
    </row>
    <row r="3260" spans="1:35" x14ac:dyDescent="0.25">
      <c r="A3260" s="17">
        <v>124489</v>
      </c>
      <c r="B3260" s="18">
        <v>3</v>
      </c>
      <c r="C3260" s="16" t="s">
        <v>73</v>
      </c>
      <c r="D3260" s="21">
        <v>42577</v>
      </c>
      <c r="E3260" s="16" t="s">
        <v>529</v>
      </c>
      <c r="F3260" s="21">
        <v>44207</v>
      </c>
      <c r="G3260" s="16" t="s">
        <v>56</v>
      </c>
      <c r="H3260" s="26" t="s">
        <v>334</v>
      </c>
      <c r="I3260" s="16" t="s">
        <v>14867</v>
      </c>
      <c r="K3260" s="16" t="s">
        <v>10707</v>
      </c>
      <c r="L3260" s="16" t="s">
        <v>37</v>
      </c>
      <c r="M3260" s="26" t="s">
        <v>14866</v>
      </c>
      <c r="O3260" s="16" t="s">
        <v>53</v>
      </c>
      <c r="P3260" s="26" t="s">
        <v>40</v>
      </c>
      <c r="R3260" s="16" t="s">
        <v>41</v>
      </c>
      <c r="S3260" s="16" t="s">
        <v>42</v>
      </c>
      <c r="T3260" s="22">
        <v>2.5000000000000001E-2</v>
      </c>
      <c r="W3260" s="20" t="s">
        <v>43</v>
      </c>
      <c r="X3260" s="16" t="s">
        <v>44</v>
      </c>
      <c r="Y3260" s="26" t="s">
        <v>14865</v>
      </c>
      <c r="Z3260" s="24" t="s">
        <v>32</v>
      </c>
      <c r="AA3260" s="24" t="s">
        <v>32</v>
      </c>
      <c r="AB3260" s="24" t="s">
        <v>32</v>
      </c>
      <c r="AC3260" s="24" t="s">
        <v>32</v>
      </c>
      <c r="AD3260" s="24" t="s">
        <v>32</v>
      </c>
      <c r="AE3260" s="24" t="s">
        <v>32</v>
      </c>
      <c r="AF3260" s="24" t="s">
        <v>32</v>
      </c>
      <c r="AG3260" s="24" t="s">
        <v>32</v>
      </c>
      <c r="AH3260" s="24" t="s">
        <v>32</v>
      </c>
      <c r="AI3260" s="16" t="s">
        <v>14864</v>
      </c>
    </row>
    <row r="3261" spans="1:35" x14ac:dyDescent="0.25">
      <c r="A3261" s="17">
        <v>124490</v>
      </c>
      <c r="B3261" s="18">
        <v>1</v>
      </c>
      <c r="C3261" s="16" t="s">
        <v>73</v>
      </c>
      <c r="D3261" s="21">
        <v>42577</v>
      </c>
      <c r="E3261" s="16" t="s">
        <v>1207</v>
      </c>
      <c r="F3261" s="21">
        <v>43938</v>
      </c>
      <c r="G3261" s="16" t="s">
        <v>12494</v>
      </c>
      <c r="H3261" s="26" t="s">
        <v>359</v>
      </c>
      <c r="I3261" s="16" t="s">
        <v>464</v>
      </c>
      <c r="J3261" s="20" t="s">
        <v>116</v>
      </c>
      <c r="L3261" s="16" t="s">
        <v>116</v>
      </c>
      <c r="M3261" s="26" t="s">
        <v>14863</v>
      </c>
      <c r="N3261" s="26" t="s">
        <v>40</v>
      </c>
      <c r="O3261" s="16" t="s">
        <v>53</v>
      </c>
      <c r="P3261" s="26" t="s">
        <v>40</v>
      </c>
      <c r="R3261" s="16" t="s">
        <v>41</v>
      </c>
      <c r="S3261" s="16" t="s">
        <v>42</v>
      </c>
      <c r="T3261" s="22">
        <v>0.03</v>
      </c>
      <c r="U3261" s="21">
        <v>44904</v>
      </c>
      <c r="W3261" s="20" t="s">
        <v>43</v>
      </c>
      <c r="X3261" s="16" t="s">
        <v>140</v>
      </c>
      <c r="Y3261" s="26" t="s">
        <v>14862</v>
      </c>
      <c r="Z3261" s="24" t="s">
        <v>32</v>
      </c>
      <c r="AA3261" s="24" t="s">
        <v>32</v>
      </c>
      <c r="AB3261" s="24" t="s">
        <v>32</v>
      </c>
      <c r="AC3261" s="24" t="s">
        <v>32</v>
      </c>
      <c r="AD3261" s="25">
        <v>100000</v>
      </c>
      <c r="AE3261" s="25">
        <v>0</v>
      </c>
      <c r="AF3261" s="25">
        <v>0</v>
      </c>
      <c r="AG3261" s="25">
        <v>0</v>
      </c>
      <c r="AH3261" s="25">
        <v>100000</v>
      </c>
      <c r="AI3261" s="16" t="s">
        <v>14861</v>
      </c>
    </row>
    <row r="3262" spans="1:35" x14ac:dyDescent="0.25">
      <c r="A3262" s="17">
        <v>124492</v>
      </c>
      <c r="B3262" s="18">
        <v>4</v>
      </c>
      <c r="C3262" s="16" t="s">
        <v>31</v>
      </c>
      <c r="D3262" s="21">
        <v>42577</v>
      </c>
      <c r="E3262" s="16" t="s">
        <v>819</v>
      </c>
      <c r="F3262" s="21">
        <v>44298</v>
      </c>
      <c r="G3262" s="16" t="s">
        <v>56</v>
      </c>
      <c r="H3262" s="26" t="s">
        <v>295</v>
      </c>
      <c r="I3262" s="16" t="s">
        <v>3003</v>
      </c>
      <c r="K3262" s="16" t="s">
        <v>3004</v>
      </c>
      <c r="L3262" s="16" t="s">
        <v>37</v>
      </c>
      <c r="M3262" s="26" t="s">
        <v>3005</v>
      </c>
      <c r="O3262" s="16" t="s">
        <v>39</v>
      </c>
      <c r="P3262" s="26" t="s">
        <v>40</v>
      </c>
      <c r="R3262" s="16" t="s">
        <v>41</v>
      </c>
      <c r="S3262" s="16" t="s">
        <v>42</v>
      </c>
      <c r="T3262" s="22">
        <v>0.01</v>
      </c>
      <c r="W3262" s="20" t="s">
        <v>43</v>
      </c>
      <c r="X3262" s="16" t="s">
        <v>44</v>
      </c>
      <c r="Y3262" s="26" t="s">
        <v>3006</v>
      </c>
      <c r="Z3262" s="25">
        <v>0</v>
      </c>
      <c r="AA3262" s="25">
        <v>0</v>
      </c>
      <c r="AB3262" s="25">
        <v>404855.67</v>
      </c>
      <c r="AC3262" s="25">
        <v>0</v>
      </c>
      <c r="AD3262" s="25">
        <v>0</v>
      </c>
      <c r="AE3262" s="25">
        <v>0</v>
      </c>
      <c r="AF3262" s="25">
        <v>404855.67</v>
      </c>
      <c r="AG3262" s="25">
        <v>0</v>
      </c>
      <c r="AH3262" s="25">
        <v>404855.67</v>
      </c>
      <c r="AI3262" s="16" t="s">
        <v>3007</v>
      </c>
    </row>
    <row r="3263" spans="1:35" x14ac:dyDescent="0.25">
      <c r="A3263" s="17">
        <v>124493</v>
      </c>
      <c r="B3263" s="18">
        <v>3</v>
      </c>
      <c r="C3263" s="16" t="s">
        <v>73</v>
      </c>
      <c r="D3263" s="21">
        <v>42577</v>
      </c>
      <c r="E3263" s="16" t="s">
        <v>529</v>
      </c>
      <c r="F3263" s="21">
        <v>44046</v>
      </c>
      <c r="G3263" s="16" t="s">
        <v>3008</v>
      </c>
      <c r="H3263" s="26" t="s">
        <v>334</v>
      </c>
      <c r="I3263" s="16" t="s">
        <v>3009</v>
      </c>
      <c r="K3263" s="16" t="s">
        <v>3010</v>
      </c>
      <c r="L3263" s="16" t="s">
        <v>37</v>
      </c>
      <c r="M3263" s="26" t="s">
        <v>3011</v>
      </c>
      <c r="O3263" s="16" t="s">
        <v>53</v>
      </c>
      <c r="P3263" s="26" t="s">
        <v>40</v>
      </c>
      <c r="R3263" s="16" t="s">
        <v>41</v>
      </c>
      <c r="S3263" s="16" t="s">
        <v>42</v>
      </c>
      <c r="T3263" s="22">
        <v>6.5000000000000002E-2</v>
      </c>
      <c r="U3263" s="21">
        <v>44904</v>
      </c>
      <c r="W3263" s="20" t="s">
        <v>43</v>
      </c>
      <c r="X3263" s="16" t="s">
        <v>44</v>
      </c>
      <c r="Y3263" s="26" t="s">
        <v>3012</v>
      </c>
      <c r="Z3263" s="25">
        <v>498135</v>
      </c>
      <c r="AA3263" s="25">
        <v>0</v>
      </c>
      <c r="AB3263" s="25">
        <v>0</v>
      </c>
      <c r="AC3263" s="25">
        <v>0</v>
      </c>
      <c r="AD3263" s="25">
        <v>881135</v>
      </c>
      <c r="AE3263" s="25">
        <v>0</v>
      </c>
      <c r="AF3263" s="25">
        <v>0</v>
      </c>
      <c r="AG3263" s="25">
        <v>0</v>
      </c>
      <c r="AH3263" s="25">
        <v>881135</v>
      </c>
      <c r="AI3263" s="16" t="s">
        <v>3013</v>
      </c>
    </row>
    <row r="3264" spans="1:35" x14ac:dyDescent="0.25">
      <c r="A3264" s="17">
        <v>124494</v>
      </c>
      <c r="B3264" s="18">
        <v>1</v>
      </c>
      <c r="C3264" s="16" t="s">
        <v>31</v>
      </c>
      <c r="D3264" s="21">
        <v>42577</v>
      </c>
      <c r="E3264" s="16" t="s">
        <v>1207</v>
      </c>
      <c r="F3264" s="21">
        <v>44351</v>
      </c>
      <c r="G3264" s="16" t="s">
        <v>56</v>
      </c>
      <c r="H3264" s="26" t="s">
        <v>368</v>
      </c>
      <c r="I3264" s="16" t="s">
        <v>3014</v>
      </c>
      <c r="K3264" s="16" t="s">
        <v>3015</v>
      </c>
      <c r="L3264" s="16" t="s">
        <v>37</v>
      </c>
      <c r="M3264" s="26" t="s">
        <v>3016</v>
      </c>
      <c r="O3264" s="16" t="s">
        <v>39</v>
      </c>
      <c r="P3264" s="26" t="s">
        <v>40</v>
      </c>
      <c r="R3264" s="16" t="s">
        <v>41</v>
      </c>
      <c r="S3264" s="16" t="s">
        <v>42</v>
      </c>
      <c r="T3264" s="22">
        <v>0.01</v>
      </c>
      <c r="W3264" s="20" t="s">
        <v>43</v>
      </c>
      <c r="X3264" s="16" t="s">
        <v>44</v>
      </c>
      <c r="Y3264" s="26" t="s">
        <v>3017</v>
      </c>
      <c r="Z3264" s="25">
        <v>0</v>
      </c>
      <c r="AA3264" s="25">
        <v>0</v>
      </c>
      <c r="AB3264" s="25">
        <v>337076.16</v>
      </c>
      <c r="AC3264" s="25">
        <v>0</v>
      </c>
      <c r="AD3264" s="25">
        <v>0</v>
      </c>
      <c r="AE3264" s="25">
        <v>0</v>
      </c>
      <c r="AF3264" s="25">
        <v>337076.16</v>
      </c>
      <c r="AG3264" s="25">
        <v>0</v>
      </c>
      <c r="AH3264" s="25">
        <v>337076.16</v>
      </c>
      <c r="AI3264" s="16" t="s">
        <v>3018</v>
      </c>
    </row>
    <row r="3265" spans="1:35" ht="45" x14ac:dyDescent="0.25">
      <c r="A3265" s="17">
        <v>124496</v>
      </c>
      <c r="B3265" s="18">
        <v>3</v>
      </c>
      <c r="C3265" s="16" t="s">
        <v>73</v>
      </c>
      <c r="D3265" s="21">
        <v>42577</v>
      </c>
      <c r="E3265" s="16" t="s">
        <v>529</v>
      </c>
      <c r="F3265" s="21">
        <v>44223</v>
      </c>
      <c r="G3265" s="16" t="s">
        <v>832</v>
      </c>
      <c r="H3265" s="26" t="s">
        <v>334</v>
      </c>
      <c r="I3265" s="16" t="s">
        <v>802</v>
      </c>
      <c r="J3265" s="20" t="s">
        <v>116</v>
      </c>
      <c r="L3265" s="16" t="s">
        <v>116</v>
      </c>
      <c r="M3265" s="26" t="s">
        <v>3019</v>
      </c>
      <c r="N3265" s="26" t="s">
        <v>3020</v>
      </c>
      <c r="O3265" s="16" t="s">
        <v>119</v>
      </c>
      <c r="P3265" s="26" t="s">
        <v>631</v>
      </c>
      <c r="R3265" s="16" t="s">
        <v>139</v>
      </c>
      <c r="S3265" s="16" t="s">
        <v>42</v>
      </c>
      <c r="T3265" s="22">
        <v>1.37</v>
      </c>
      <c r="U3265" s="21">
        <v>45268</v>
      </c>
      <c r="W3265" s="20" t="s">
        <v>43</v>
      </c>
      <c r="X3265" s="16" t="s">
        <v>140</v>
      </c>
      <c r="Z3265" s="25">
        <v>560000</v>
      </c>
      <c r="AA3265" s="25">
        <v>0</v>
      </c>
      <c r="AB3265" s="25">
        <v>0</v>
      </c>
      <c r="AC3265" s="25">
        <v>0</v>
      </c>
      <c r="AD3265" s="25">
        <v>810000</v>
      </c>
      <c r="AE3265" s="25">
        <v>0</v>
      </c>
      <c r="AF3265" s="25">
        <v>0</v>
      </c>
      <c r="AG3265" s="25">
        <v>0</v>
      </c>
      <c r="AH3265" s="25">
        <v>810000</v>
      </c>
    </row>
    <row r="3266" spans="1:35" x14ac:dyDescent="0.25">
      <c r="A3266" s="17">
        <v>124498</v>
      </c>
      <c r="B3266" s="18">
        <v>1</v>
      </c>
      <c r="C3266" s="16" t="s">
        <v>73</v>
      </c>
      <c r="D3266" s="21">
        <v>42577</v>
      </c>
      <c r="E3266" s="16" t="s">
        <v>1207</v>
      </c>
      <c r="F3266" s="21">
        <v>44364</v>
      </c>
      <c r="G3266" s="16" t="s">
        <v>529</v>
      </c>
      <c r="H3266" s="26" t="s">
        <v>368</v>
      </c>
      <c r="I3266" s="16" t="s">
        <v>14860</v>
      </c>
      <c r="K3266" s="16" t="s">
        <v>4421</v>
      </c>
      <c r="L3266" s="16" t="s">
        <v>37</v>
      </c>
      <c r="M3266" s="26" t="s">
        <v>14859</v>
      </c>
      <c r="O3266" s="16" t="s">
        <v>53</v>
      </c>
      <c r="P3266" s="26" t="s">
        <v>40</v>
      </c>
      <c r="R3266" s="16" t="s">
        <v>41</v>
      </c>
      <c r="S3266" s="16" t="s">
        <v>42</v>
      </c>
      <c r="T3266" s="22">
        <v>0.01</v>
      </c>
      <c r="W3266" s="20" t="s">
        <v>43</v>
      </c>
      <c r="X3266" s="16" t="s">
        <v>44</v>
      </c>
      <c r="Y3266" s="26" t="s">
        <v>14858</v>
      </c>
      <c r="Z3266" s="24" t="s">
        <v>32</v>
      </c>
      <c r="AA3266" s="24" t="s">
        <v>32</v>
      </c>
      <c r="AB3266" s="24" t="s">
        <v>32</v>
      </c>
      <c r="AC3266" s="24" t="s">
        <v>32</v>
      </c>
      <c r="AD3266" s="25">
        <v>20000</v>
      </c>
      <c r="AE3266" s="25">
        <v>0</v>
      </c>
      <c r="AF3266" s="25">
        <v>0</v>
      </c>
      <c r="AG3266" s="25">
        <v>0</v>
      </c>
      <c r="AH3266" s="25">
        <v>20000</v>
      </c>
    </row>
    <row r="3267" spans="1:35" x14ac:dyDescent="0.25">
      <c r="A3267" s="17">
        <v>124499</v>
      </c>
      <c r="B3267" s="18">
        <v>3</v>
      </c>
      <c r="C3267" s="16" t="s">
        <v>73</v>
      </c>
      <c r="D3267" s="21">
        <v>42577</v>
      </c>
      <c r="E3267" s="16" t="s">
        <v>529</v>
      </c>
      <c r="F3267" s="21">
        <v>43489</v>
      </c>
      <c r="G3267" s="16" t="s">
        <v>75</v>
      </c>
      <c r="H3267" s="26" t="s">
        <v>346</v>
      </c>
      <c r="I3267" s="16" t="s">
        <v>14857</v>
      </c>
      <c r="K3267" s="16" t="s">
        <v>14856</v>
      </c>
      <c r="L3267" s="16" t="s">
        <v>37</v>
      </c>
      <c r="M3267" s="26" t="s">
        <v>14855</v>
      </c>
      <c r="O3267" s="16" t="s">
        <v>53</v>
      </c>
      <c r="P3267" s="26" t="s">
        <v>40</v>
      </c>
      <c r="R3267" s="16" t="s">
        <v>41</v>
      </c>
      <c r="S3267" s="16" t="s">
        <v>42</v>
      </c>
      <c r="T3267" s="22">
        <v>0.01</v>
      </c>
      <c r="W3267" s="20" t="s">
        <v>43</v>
      </c>
      <c r="X3267" s="16" t="s">
        <v>78</v>
      </c>
      <c r="Y3267" s="26" t="s">
        <v>14854</v>
      </c>
      <c r="Z3267" s="24" t="s">
        <v>32</v>
      </c>
      <c r="AA3267" s="24" t="s">
        <v>32</v>
      </c>
      <c r="AB3267" s="24" t="s">
        <v>32</v>
      </c>
      <c r="AC3267" s="24" t="s">
        <v>32</v>
      </c>
      <c r="AD3267" s="24" t="s">
        <v>32</v>
      </c>
      <c r="AE3267" s="24" t="s">
        <v>32</v>
      </c>
      <c r="AF3267" s="24" t="s">
        <v>32</v>
      </c>
      <c r="AG3267" s="24" t="s">
        <v>32</v>
      </c>
      <c r="AH3267" s="24" t="s">
        <v>32</v>
      </c>
    </row>
    <row r="3268" spans="1:35" x14ac:dyDescent="0.25">
      <c r="A3268" s="17">
        <v>124500</v>
      </c>
      <c r="B3268" s="18">
        <v>4</v>
      </c>
      <c r="C3268" s="16" t="s">
        <v>47</v>
      </c>
      <c r="D3268" s="21">
        <v>42577</v>
      </c>
      <c r="E3268" s="16" t="s">
        <v>819</v>
      </c>
      <c r="F3268" s="21">
        <v>44358</v>
      </c>
      <c r="G3268" s="16" t="s">
        <v>33</v>
      </c>
      <c r="H3268" s="26" t="s">
        <v>295</v>
      </c>
      <c r="I3268" s="16" t="s">
        <v>3021</v>
      </c>
      <c r="K3268" s="16" t="s">
        <v>3022</v>
      </c>
      <c r="L3268" s="16" t="s">
        <v>37</v>
      </c>
      <c r="M3268" s="26" t="s">
        <v>3023</v>
      </c>
      <c r="O3268" s="16" t="s">
        <v>39</v>
      </c>
      <c r="P3268" s="26" t="s">
        <v>40</v>
      </c>
      <c r="R3268" s="16" t="s">
        <v>41</v>
      </c>
      <c r="S3268" s="16" t="s">
        <v>42</v>
      </c>
      <c r="T3268" s="22">
        <v>0.01</v>
      </c>
      <c r="W3268" s="20" t="s">
        <v>43</v>
      </c>
      <c r="X3268" s="16" t="s">
        <v>44</v>
      </c>
      <c r="Y3268" s="26" t="s">
        <v>3024</v>
      </c>
      <c r="Z3268" s="25">
        <v>0</v>
      </c>
      <c r="AA3268" s="25">
        <v>0</v>
      </c>
      <c r="AB3268" s="25">
        <v>216701.77</v>
      </c>
      <c r="AC3268" s="25">
        <v>0</v>
      </c>
      <c r="AD3268" s="25">
        <v>0</v>
      </c>
      <c r="AE3268" s="25">
        <v>0</v>
      </c>
      <c r="AF3268" s="25">
        <v>201490.56</v>
      </c>
      <c r="AG3268" s="25">
        <v>0</v>
      </c>
      <c r="AH3268" s="25">
        <v>201490.56</v>
      </c>
      <c r="AI3268" s="16" t="s">
        <v>3025</v>
      </c>
    </row>
    <row r="3269" spans="1:35" x14ac:dyDescent="0.25">
      <c r="A3269" s="17">
        <v>124501</v>
      </c>
      <c r="B3269" s="18">
        <v>1</v>
      </c>
      <c r="C3269" s="16" t="s">
        <v>73</v>
      </c>
      <c r="D3269" s="21">
        <v>42577</v>
      </c>
      <c r="E3269" s="16" t="s">
        <v>1207</v>
      </c>
      <c r="F3269" s="21">
        <v>44285</v>
      </c>
      <c r="G3269" s="16" t="s">
        <v>125</v>
      </c>
      <c r="H3269" s="26" t="s">
        <v>368</v>
      </c>
      <c r="I3269" s="16" t="s">
        <v>3026</v>
      </c>
      <c r="K3269" s="16" t="s">
        <v>3027</v>
      </c>
      <c r="L3269" s="16" t="s">
        <v>37</v>
      </c>
      <c r="M3269" s="26" t="s">
        <v>3028</v>
      </c>
      <c r="O3269" s="16" t="s">
        <v>53</v>
      </c>
      <c r="P3269" s="26" t="s">
        <v>40</v>
      </c>
      <c r="R3269" s="16" t="s">
        <v>41</v>
      </c>
      <c r="S3269" s="16" t="s">
        <v>42</v>
      </c>
      <c r="T3269" s="22">
        <v>0.01</v>
      </c>
      <c r="U3269" s="21">
        <v>44603</v>
      </c>
      <c r="W3269" s="20" t="s">
        <v>43</v>
      </c>
      <c r="X3269" s="16" t="s">
        <v>44</v>
      </c>
      <c r="Y3269" s="26" t="s">
        <v>3029</v>
      </c>
      <c r="Z3269" s="25">
        <v>51014.17</v>
      </c>
      <c r="AA3269" s="25">
        <v>15000</v>
      </c>
      <c r="AB3269" s="25">
        <v>0</v>
      </c>
      <c r="AC3269" s="25">
        <v>0</v>
      </c>
      <c r="AD3269" s="25">
        <v>202593.83</v>
      </c>
      <c r="AE3269" s="25">
        <v>15000</v>
      </c>
      <c r="AF3269" s="25">
        <v>0</v>
      </c>
      <c r="AG3269" s="25">
        <v>0</v>
      </c>
      <c r="AH3269" s="25">
        <v>217593.83</v>
      </c>
      <c r="AI3269" s="16" t="s">
        <v>3030</v>
      </c>
    </row>
    <row r="3270" spans="1:35" x14ac:dyDescent="0.25">
      <c r="A3270" s="17">
        <v>124502</v>
      </c>
      <c r="B3270" s="18">
        <v>3</v>
      </c>
      <c r="C3270" s="16" t="s">
        <v>73</v>
      </c>
      <c r="D3270" s="21">
        <v>42577</v>
      </c>
      <c r="E3270" s="16" t="s">
        <v>529</v>
      </c>
      <c r="F3270" s="21">
        <v>44183</v>
      </c>
      <c r="G3270" s="16" t="s">
        <v>529</v>
      </c>
      <c r="H3270" s="26" t="s">
        <v>346</v>
      </c>
      <c r="I3270" s="16" t="s">
        <v>539</v>
      </c>
      <c r="J3270" s="20" t="s">
        <v>116</v>
      </c>
      <c r="L3270" s="16" t="s">
        <v>116</v>
      </c>
      <c r="M3270" s="26" t="s">
        <v>14853</v>
      </c>
      <c r="O3270" s="16" t="s">
        <v>119</v>
      </c>
      <c r="P3270" s="26" t="s">
        <v>632</v>
      </c>
      <c r="T3270" s="22">
        <v>20.09</v>
      </c>
      <c r="U3270" s="21">
        <v>45366</v>
      </c>
      <c r="W3270" s="20" t="s">
        <v>43</v>
      </c>
      <c r="X3270" s="16" t="s">
        <v>78</v>
      </c>
      <c r="Z3270" s="24" t="s">
        <v>32</v>
      </c>
      <c r="AA3270" s="24" t="s">
        <v>32</v>
      </c>
      <c r="AB3270" s="24" t="s">
        <v>32</v>
      </c>
      <c r="AC3270" s="24" t="s">
        <v>32</v>
      </c>
      <c r="AD3270" s="24" t="s">
        <v>32</v>
      </c>
      <c r="AE3270" s="24" t="s">
        <v>32</v>
      </c>
      <c r="AF3270" s="24" t="s">
        <v>32</v>
      </c>
      <c r="AG3270" s="24" t="s">
        <v>32</v>
      </c>
      <c r="AH3270" s="24" t="s">
        <v>32</v>
      </c>
    </row>
    <row r="3271" spans="1:35" x14ac:dyDescent="0.25">
      <c r="A3271" s="17">
        <v>124506</v>
      </c>
      <c r="B3271" s="18">
        <v>3</v>
      </c>
      <c r="C3271" s="16" t="s">
        <v>73</v>
      </c>
      <c r="D3271" s="21">
        <v>42577</v>
      </c>
      <c r="E3271" s="16" t="s">
        <v>529</v>
      </c>
      <c r="F3271" s="21">
        <v>43770</v>
      </c>
      <c r="G3271" s="16" t="s">
        <v>81</v>
      </c>
      <c r="H3271" s="26" t="s">
        <v>14852</v>
      </c>
      <c r="I3271" s="16" t="s">
        <v>5474</v>
      </c>
      <c r="J3271" s="20" t="s">
        <v>116</v>
      </c>
      <c r="L3271" s="16" t="s">
        <v>116</v>
      </c>
      <c r="M3271" s="26" t="s">
        <v>14851</v>
      </c>
      <c r="O3271" s="16" t="s">
        <v>53</v>
      </c>
      <c r="P3271" s="26" t="s">
        <v>40</v>
      </c>
      <c r="R3271" s="16" t="s">
        <v>41</v>
      </c>
      <c r="S3271" s="16" t="s">
        <v>42</v>
      </c>
      <c r="T3271" s="22">
        <v>0.04</v>
      </c>
      <c r="U3271" s="21">
        <v>45058</v>
      </c>
      <c r="W3271" s="20" t="s">
        <v>43</v>
      </c>
      <c r="X3271" s="16" t="s">
        <v>78</v>
      </c>
      <c r="Y3271" s="26" t="s">
        <v>14850</v>
      </c>
      <c r="Z3271" s="24" t="s">
        <v>32</v>
      </c>
      <c r="AA3271" s="24" t="s">
        <v>32</v>
      </c>
      <c r="AB3271" s="24" t="s">
        <v>32</v>
      </c>
      <c r="AC3271" s="24" t="s">
        <v>32</v>
      </c>
      <c r="AD3271" s="25">
        <v>50000</v>
      </c>
      <c r="AE3271" s="25">
        <v>0</v>
      </c>
      <c r="AF3271" s="25">
        <v>0</v>
      </c>
      <c r="AG3271" s="25">
        <v>0</v>
      </c>
      <c r="AH3271" s="25">
        <v>50000</v>
      </c>
      <c r="AI3271" s="16" t="s">
        <v>14849</v>
      </c>
    </row>
    <row r="3272" spans="1:35" x14ac:dyDescent="0.25">
      <c r="A3272" s="17">
        <v>124507</v>
      </c>
      <c r="B3272" s="18">
        <v>1</v>
      </c>
      <c r="C3272" s="16" t="s">
        <v>73</v>
      </c>
      <c r="D3272" s="21">
        <v>42577</v>
      </c>
      <c r="E3272" s="16" t="s">
        <v>1207</v>
      </c>
      <c r="F3272" s="21">
        <v>44090</v>
      </c>
      <c r="G3272" s="16" t="s">
        <v>75</v>
      </c>
      <c r="H3272" s="26" t="s">
        <v>368</v>
      </c>
      <c r="I3272" s="16" t="s">
        <v>3031</v>
      </c>
      <c r="K3272" s="16" t="s">
        <v>3032</v>
      </c>
      <c r="L3272" s="16" t="s">
        <v>37</v>
      </c>
      <c r="M3272" s="26" t="s">
        <v>3033</v>
      </c>
      <c r="O3272" s="16" t="s">
        <v>53</v>
      </c>
      <c r="P3272" s="26" t="s">
        <v>40</v>
      </c>
      <c r="R3272" s="16" t="s">
        <v>41</v>
      </c>
      <c r="S3272" s="16" t="s">
        <v>42</v>
      </c>
      <c r="T3272" s="22">
        <v>2.1000000000000001E-2</v>
      </c>
      <c r="U3272" s="21">
        <v>44603</v>
      </c>
      <c r="W3272" s="20" t="s">
        <v>43</v>
      </c>
      <c r="X3272" s="16" t="s">
        <v>44</v>
      </c>
      <c r="Y3272" s="26" t="s">
        <v>3034</v>
      </c>
      <c r="Z3272" s="25">
        <v>30017.03</v>
      </c>
      <c r="AA3272" s="25">
        <v>10343</v>
      </c>
      <c r="AB3272" s="25">
        <v>0</v>
      </c>
      <c r="AC3272" s="25">
        <v>0</v>
      </c>
      <c r="AD3272" s="25">
        <v>187807.35999999999</v>
      </c>
      <c r="AE3272" s="25">
        <v>10343</v>
      </c>
      <c r="AF3272" s="25">
        <v>0</v>
      </c>
      <c r="AG3272" s="25">
        <v>0</v>
      </c>
      <c r="AH3272" s="25">
        <v>198150.36</v>
      </c>
      <c r="AI3272" s="16" t="s">
        <v>3035</v>
      </c>
    </row>
    <row r="3273" spans="1:35" x14ac:dyDescent="0.25">
      <c r="A3273" s="17">
        <v>124508</v>
      </c>
      <c r="B3273" s="18">
        <v>4</v>
      </c>
      <c r="C3273" s="16" t="s">
        <v>73</v>
      </c>
      <c r="D3273" s="21">
        <v>42577</v>
      </c>
      <c r="E3273" s="16" t="s">
        <v>819</v>
      </c>
      <c r="F3273" s="21">
        <v>43476</v>
      </c>
      <c r="G3273" s="16" t="s">
        <v>75</v>
      </c>
      <c r="H3273" s="26" t="s">
        <v>298</v>
      </c>
      <c r="I3273" s="16" t="s">
        <v>14848</v>
      </c>
      <c r="K3273" s="16" t="s">
        <v>14847</v>
      </c>
      <c r="L3273" s="16" t="s">
        <v>37</v>
      </c>
      <c r="M3273" s="26" t="s">
        <v>14846</v>
      </c>
      <c r="O3273" s="16" t="s">
        <v>53</v>
      </c>
      <c r="P3273" s="26" t="s">
        <v>40</v>
      </c>
      <c r="R3273" s="16" t="s">
        <v>41</v>
      </c>
      <c r="S3273" s="16" t="s">
        <v>42</v>
      </c>
      <c r="T3273" s="22">
        <v>1.4999999999999999E-2</v>
      </c>
      <c r="W3273" s="20" t="s">
        <v>43</v>
      </c>
      <c r="X3273" s="16" t="s">
        <v>44</v>
      </c>
      <c r="Y3273" s="26" t="s">
        <v>14845</v>
      </c>
      <c r="Z3273" s="24" t="s">
        <v>32</v>
      </c>
      <c r="AA3273" s="24" t="s">
        <v>32</v>
      </c>
      <c r="AB3273" s="24" t="s">
        <v>32</v>
      </c>
      <c r="AC3273" s="24" t="s">
        <v>32</v>
      </c>
      <c r="AD3273" s="24" t="s">
        <v>32</v>
      </c>
      <c r="AE3273" s="24" t="s">
        <v>32</v>
      </c>
      <c r="AF3273" s="24" t="s">
        <v>32</v>
      </c>
      <c r="AG3273" s="24" t="s">
        <v>32</v>
      </c>
      <c r="AH3273" s="24" t="s">
        <v>32</v>
      </c>
    </row>
    <row r="3274" spans="1:35" x14ac:dyDescent="0.25">
      <c r="A3274" s="17">
        <v>124509</v>
      </c>
      <c r="B3274" s="18">
        <v>3</v>
      </c>
      <c r="C3274" s="16" t="s">
        <v>73</v>
      </c>
      <c r="D3274" s="21">
        <v>42577</v>
      </c>
      <c r="E3274" s="16" t="s">
        <v>529</v>
      </c>
      <c r="F3274" s="21">
        <v>44054</v>
      </c>
      <c r="G3274" s="16" t="s">
        <v>102</v>
      </c>
      <c r="H3274" s="26" t="s">
        <v>354</v>
      </c>
      <c r="I3274" s="16" t="s">
        <v>2020</v>
      </c>
      <c r="J3274" s="20" t="s">
        <v>116</v>
      </c>
      <c r="L3274" s="16" t="s">
        <v>116</v>
      </c>
      <c r="M3274" s="26" t="s">
        <v>3036</v>
      </c>
      <c r="O3274" s="16" t="s">
        <v>53</v>
      </c>
      <c r="P3274" s="26" t="s">
        <v>40</v>
      </c>
      <c r="R3274" s="16" t="s">
        <v>41</v>
      </c>
      <c r="S3274" s="16" t="s">
        <v>42</v>
      </c>
      <c r="T3274" s="22">
        <v>0.05</v>
      </c>
      <c r="U3274" s="21">
        <v>44603</v>
      </c>
      <c r="W3274" s="20" t="s">
        <v>43</v>
      </c>
      <c r="X3274" s="16" t="s">
        <v>78</v>
      </c>
      <c r="Y3274" s="26" t="s">
        <v>3037</v>
      </c>
      <c r="Z3274" s="25">
        <v>25000</v>
      </c>
      <c r="AA3274" s="25">
        <v>210953</v>
      </c>
      <c r="AB3274" s="25">
        <v>0</v>
      </c>
      <c r="AC3274" s="25">
        <v>0</v>
      </c>
      <c r="AD3274" s="25">
        <v>325000</v>
      </c>
      <c r="AE3274" s="25">
        <v>210953</v>
      </c>
      <c r="AF3274" s="25">
        <v>0</v>
      </c>
      <c r="AG3274" s="25">
        <v>0</v>
      </c>
      <c r="AH3274" s="25">
        <v>535953</v>
      </c>
      <c r="AI3274" s="16" t="s">
        <v>3038</v>
      </c>
    </row>
    <row r="3275" spans="1:35" x14ac:dyDescent="0.25">
      <c r="A3275" s="17">
        <v>124510</v>
      </c>
      <c r="B3275" s="18">
        <v>1</v>
      </c>
      <c r="C3275" s="16" t="s">
        <v>73</v>
      </c>
      <c r="D3275" s="21">
        <v>42577</v>
      </c>
      <c r="E3275" s="16" t="s">
        <v>1207</v>
      </c>
      <c r="F3275" s="21">
        <v>44207</v>
      </c>
      <c r="G3275" s="16" t="s">
        <v>56</v>
      </c>
      <c r="H3275" s="26" t="s">
        <v>368</v>
      </c>
      <c r="I3275" s="16" t="s">
        <v>14844</v>
      </c>
      <c r="K3275" s="16" t="s">
        <v>9012</v>
      </c>
      <c r="L3275" s="16" t="s">
        <v>37</v>
      </c>
      <c r="M3275" s="26" t="s">
        <v>14843</v>
      </c>
      <c r="O3275" s="16" t="s">
        <v>53</v>
      </c>
      <c r="P3275" s="26" t="s">
        <v>40</v>
      </c>
      <c r="R3275" s="16" t="s">
        <v>41</v>
      </c>
      <c r="S3275" s="16" t="s">
        <v>42</v>
      </c>
      <c r="T3275" s="22">
        <v>1.4999999999999999E-2</v>
      </c>
      <c r="W3275" s="20" t="s">
        <v>43</v>
      </c>
      <c r="X3275" s="16" t="s">
        <v>44</v>
      </c>
      <c r="Y3275" s="26" t="s">
        <v>14842</v>
      </c>
      <c r="Z3275" s="24" t="s">
        <v>32</v>
      </c>
      <c r="AA3275" s="24" t="s">
        <v>32</v>
      </c>
      <c r="AB3275" s="24" t="s">
        <v>32</v>
      </c>
      <c r="AC3275" s="24" t="s">
        <v>32</v>
      </c>
      <c r="AD3275" s="24" t="s">
        <v>32</v>
      </c>
      <c r="AE3275" s="24" t="s">
        <v>32</v>
      </c>
      <c r="AF3275" s="24" t="s">
        <v>32</v>
      </c>
      <c r="AG3275" s="24" t="s">
        <v>32</v>
      </c>
      <c r="AH3275" s="24" t="s">
        <v>32</v>
      </c>
    </row>
    <row r="3276" spans="1:35" x14ac:dyDescent="0.25">
      <c r="A3276" s="17">
        <v>124511</v>
      </c>
      <c r="B3276" s="18">
        <v>3</v>
      </c>
      <c r="C3276" s="16" t="s">
        <v>73</v>
      </c>
      <c r="D3276" s="21">
        <v>42577</v>
      </c>
      <c r="E3276" s="16" t="s">
        <v>529</v>
      </c>
      <c r="F3276" s="21">
        <v>44356</v>
      </c>
      <c r="G3276" s="16" t="s">
        <v>109</v>
      </c>
      <c r="H3276" s="26" t="s">
        <v>49</v>
      </c>
      <c r="K3276" s="16" t="s">
        <v>14841</v>
      </c>
      <c r="L3276" s="16" t="s">
        <v>37</v>
      </c>
      <c r="M3276" s="26" t="s">
        <v>14840</v>
      </c>
      <c r="O3276" s="16" t="s">
        <v>53</v>
      </c>
      <c r="P3276" s="26" t="s">
        <v>40</v>
      </c>
      <c r="T3276" s="22">
        <v>0.01</v>
      </c>
      <c r="W3276" s="20" t="s">
        <v>43</v>
      </c>
      <c r="X3276" s="16" t="s">
        <v>44</v>
      </c>
      <c r="Z3276" s="24" t="s">
        <v>32</v>
      </c>
      <c r="AA3276" s="24" t="s">
        <v>32</v>
      </c>
      <c r="AB3276" s="24" t="s">
        <v>32</v>
      </c>
      <c r="AC3276" s="24" t="s">
        <v>32</v>
      </c>
      <c r="AD3276" s="24" t="s">
        <v>32</v>
      </c>
      <c r="AE3276" s="24" t="s">
        <v>32</v>
      </c>
      <c r="AF3276" s="24" t="s">
        <v>32</v>
      </c>
      <c r="AG3276" s="24" t="s">
        <v>32</v>
      </c>
      <c r="AH3276" s="24" t="s">
        <v>32</v>
      </c>
    </row>
    <row r="3277" spans="1:35" x14ac:dyDescent="0.25">
      <c r="A3277" s="17">
        <v>124512</v>
      </c>
      <c r="B3277" s="18">
        <v>3</v>
      </c>
      <c r="C3277" s="16" t="s">
        <v>73</v>
      </c>
      <c r="D3277" s="21">
        <v>42577</v>
      </c>
      <c r="E3277" s="16" t="s">
        <v>529</v>
      </c>
      <c r="F3277" s="21">
        <v>44356</v>
      </c>
      <c r="G3277" s="16" t="s">
        <v>109</v>
      </c>
      <c r="H3277" s="26" t="s">
        <v>49</v>
      </c>
      <c r="K3277" s="16" t="s">
        <v>5916</v>
      </c>
      <c r="L3277" s="16" t="s">
        <v>37</v>
      </c>
      <c r="M3277" s="26" t="s">
        <v>14839</v>
      </c>
      <c r="O3277" s="16" t="s">
        <v>53</v>
      </c>
      <c r="P3277" s="26" t="s">
        <v>40</v>
      </c>
      <c r="T3277" s="22">
        <v>0.01</v>
      </c>
      <c r="W3277" s="20" t="s">
        <v>43</v>
      </c>
      <c r="X3277" s="16" t="s">
        <v>44</v>
      </c>
      <c r="Z3277" s="24" t="s">
        <v>32</v>
      </c>
      <c r="AA3277" s="24" t="s">
        <v>32</v>
      </c>
      <c r="AB3277" s="24" t="s">
        <v>32</v>
      </c>
      <c r="AC3277" s="24" t="s">
        <v>32</v>
      </c>
      <c r="AD3277" s="24" t="s">
        <v>32</v>
      </c>
      <c r="AE3277" s="24" t="s">
        <v>32</v>
      </c>
      <c r="AF3277" s="24" t="s">
        <v>32</v>
      </c>
      <c r="AG3277" s="24" t="s">
        <v>32</v>
      </c>
      <c r="AH3277" s="24" t="s">
        <v>32</v>
      </c>
    </row>
    <row r="3278" spans="1:35" x14ac:dyDescent="0.25">
      <c r="A3278" s="17">
        <v>124513</v>
      </c>
      <c r="B3278" s="18">
        <v>1</v>
      </c>
      <c r="C3278" s="16" t="s">
        <v>73</v>
      </c>
      <c r="D3278" s="21">
        <v>42577</v>
      </c>
      <c r="E3278" s="16" t="s">
        <v>1207</v>
      </c>
      <c r="F3278" s="21">
        <v>43858</v>
      </c>
      <c r="G3278" s="16" t="s">
        <v>102</v>
      </c>
      <c r="H3278" s="26" t="s">
        <v>368</v>
      </c>
      <c r="I3278" s="16" t="s">
        <v>1720</v>
      </c>
      <c r="J3278" s="20" t="s">
        <v>116</v>
      </c>
      <c r="L3278" s="16" t="s">
        <v>116</v>
      </c>
      <c r="M3278" s="26" t="s">
        <v>14838</v>
      </c>
      <c r="O3278" s="16" t="s">
        <v>53</v>
      </c>
      <c r="P3278" s="26" t="s">
        <v>40</v>
      </c>
      <c r="R3278" s="16" t="s">
        <v>41</v>
      </c>
      <c r="S3278" s="16" t="s">
        <v>42</v>
      </c>
      <c r="T3278" s="22">
        <v>0.01</v>
      </c>
      <c r="U3278" s="21">
        <v>44540</v>
      </c>
      <c r="W3278" s="20" t="s">
        <v>43</v>
      </c>
      <c r="X3278" s="16" t="s">
        <v>78</v>
      </c>
      <c r="Y3278" s="26" t="s">
        <v>14837</v>
      </c>
      <c r="Z3278" s="24" t="s">
        <v>32</v>
      </c>
      <c r="AA3278" s="24" t="s">
        <v>32</v>
      </c>
      <c r="AB3278" s="24" t="s">
        <v>32</v>
      </c>
      <c r="AC3278" s="24" t="s">
        <v>32</v>
      </c>
      <c r="AD3278" s="25">
        <v>197600</v>
      </c>
      <c r="AE3278" s="25">
        <v>67000</v>
      </c>
      <c r="AF3278" s="25">
        <v>0</v>
      </c>
      <c r="AG3278" s="25">
        <v>0</v>
      </c>
      <c r="AH3278" s="25">
        <v>264600</v>
      </c>
      <c r="AI3278" s="16" t="s">
        <v>14836</v>
      </c>
    </row>
    <row r="3279" spans="1:35" x14ac:dyDescent="0.25">
      <c r="A3279" s="17">
        <v>124514</v>
      </c>
      <c r="B3279" s="18">
        <v>1</v>
      </c>
      <c r="C3279" s="16" t="s">
        <v>73</v>
      </c>
      <c r="D3279" s="21">
        <v>42577</v>
      </c>
      <c r="E3279" s="16" t="s">
        <v>1207</v>
      </c>
      <c r="F3279" s="21">
        <v>44001</v>
      </c>
      <c r="G3279" s="16" t="s">
        <v>102</v>
      </c>
      <c r="H3279" s="26" t="s">
        <v>368</v>
      </c>
      <c r="I3279" s="16" t="s">
        <v>1720</v>
      </c>
      <c r="J3279" s="20" t="s">
        <v>116</v>
      </c>
      <c r="L3279" s="16" t="s">
        <v>116</v>
      </c>
      <c r="M3279" s="26" t="s">
        <v>3039</v>
      </c>
      <c r="N3279" s="26" t="s">
        <v>40</v>
      </c>
      <c r="O3279" s="16" t="s">
        <v>53</v>
      </c>
      <c r="P3279" s="26" t="s">
        <v>40</v>
      </c>
      <c r="R3279" s="16" t="s">
        <v>41</v>
      </c>
      <c r="S3279" s="16" t="s">
        <v>42</v>
      </c>
      <c r="T3279" s="22">
        <v>0.01</v>
      </c>
      <c r="U3279" s="21">
        <v>44540</v>
      </c>
      <c r="W3279" s="20" t="s">
        <v>43</v>
      </c>
      <c r="X3279" s="16" t="s">
        <v>78</v>
      </c>
      <c r="Y3279" s="26" t="s">
        <v>3040</v>
      </c>
      <c r="Z3279" s="25">
        <v>0</v>
      </c>
      <c r="AA3279" s="25">
        <v>213000</v>
      </c>
      <c r="AB3279" s="25">
        <v>0</v>
      </c>
      <c r="AC3279" s="25">
        <v>0</v>
      </c>
      <c r="AD3279" s="25">
        <v>166000</v>
      </c>
      <c r="AE3279" s="25">
        <v>213000</v>
      </c>
      <c r="AF3279" s="25">
        <v>0</v>
      </c>
      <c r="AG3279" s="25">
        <v>0</v>
      </c>
      <c r="AH3279" s="25">
        <v>379000</v>
      </c>
      <c r="AI3279" s="16" t="s">
        <v>3041</v>
      </c>
    </row>
    <row r="3280" spans="1:35" x14ac:dyDescent="0.25">
      <c r="A3280" s="17">
        <v>124515</v>
      </c>
      <c r="B3280" s="18">
        <v>1</v>
      </c>
      <c r="C3280" s="16" t="s">
        <v>73</v>
      </c>
      <c r="D3280" s="21">
        <v>42577</v>
      </c>
      <c r="E3280" s="16" t="s">
        <v>1207</v>
      </c>
      <c r="F3280" s="21">
        <v>44291</v>
      </c>
      <c r="G3280" s="16" t="s">
        <v>2732</v>
      </c>
      <c r="H3280" s="26" t="s">
        <v>368</v>
      </c>
      <c r="I3280" s="16" t="s">
        <v>3042</v>
      </c>
      <c r="J3280" s="20" t="s">
        <v>116</v>
      </c>
      <c r="L3280" s="16" t="s">
        <v>116</v>
      </c>
      <c r="M3280" s="26" t="s">
        <v>3043</v>
      </c>
      <c r="O3280" s="16" t="s">
        <v>53</v>
      </c>
      <c r="P3280" s="26" t="s">
        <v>40</v>
      </c>
      <c r="R3280" s="16" t="s">
        <v>41</v>
      </c>
      <c r="S3280" s="16" t="s">
        <v>42</v>
      </c>
      <c r="T3280" s="22">
        <v>7.0000000000000007E-2</v>
      </c>
      <c r="U3280" s="21">
        <v>45433</v>
      </c>
      <c r="W3280" s="20" t="s">
        <v>43</v>
      </c>
      <c r="X3280" s="16" t="s">
        <v>78</v>
      </c>
      <c r="Y3280" s="26" t="s">
        <v>3044</v>
      </c>
      <c r="Z3280" s="25">
        <v>20000</v>
      </c>
      <c r="AA3280" s="25">
        <v>0</v>
      </c>
      <c r="AB3280" s="25">
        <v>0</v>
      </c>
      <c r="AC3280" s="25">
        <v>0</v>
      </c>
      <c r="AD3280" s="25">
        <v>20000</v>
      </c>
      <c r="AE3280" s="25">
        <v>0</v>
      </c>
      <c r="AF3280" s="25">
        <v>0</v>
      </c>
      <c r="AG3280" s="25">
        <v>0</v>
      </c>
      <c r="AH3280" s="25">
        <v>20000</v>
      </c>
    </row>
    <row r="3281" spans="1:35" x14ac:dyDescent="0.25">
      <c r="A3281" s="17">
        <v>124516.01</v>
      </c>
      <c r="B3281" s="18">
        <v>1</v>
      </c>
      <c r="C3281" s="16" t="s">
        <v>73</v>
      </c>
      <c r="D3281" s="21">
        <v>43175</v>
      </c>
      <c r="E3281" s="16" t="s">
        <v>109</v>
      </c>
      <c r="F3281" s="21">
        <v>43835</v>
      </c>
      <c r="G3281" s="16" t="s">
        <v>529</v>
      </c>
      <c r="H3281" s="26" t="s">
        <v>368</v>
      </c>
      <c r="I3281" s="16" t="s">
        <v>4438</v>
      </c>
      <c r="J3281" s="20" t="s">
        <v>116</v>
      </c>
      <c r="L3281" s="16" t="s">
        <v>116</v>
      </c>
      <c r="M3281" s="26" t="s">
        <v>14835</v>
      </c>
      <c r="O3281" s="16" t="s">
        <v>119</v>
      </c>
      <c r="P3281" s="26" t="s">
        <v>168</v>
      </c>
      <c r="R3281" s="16" t="s">
        <v>139</v>
      </c>
      <c r="S3281" s="16" t="s">
        <v>42</v>
      </c>
      <c r="T3281" s="22">
        <v>3.09</v>
      </c>
      <c r="U3281" s="21">
        <v>45639</v>
      </c>
      <c r="W3281" s="20" t="s">
        <v>43</v>
      </c>
      <c r="X3281" s="16" t="s">
        <v>78</v>
      </c>
      <c r="Z3281" s="24" t="s">
        <v>32</v>
      </c>
      <c r="AA3281" s="24" t="s">
        <v>32</v>
      </c>
      <c r="AB3281" s="24" t="s">
        <v>32</v>
      </c>
      <c r="AC3281" s="24" t="s">
        <v>32</v>
      </c>
      <c r="AD3281" s="24" t="s">
        <v>32</v>
      </c>
      <c r="AE3281" s="24" t="s">
        <v>32</v>
      </c>
      <c r="AF3281" s="24" t="s">
        <v>32</v>
      </c>
      <c r="AG3281" s="24" t="s">
        <v>32</v>
      </c>
      <c r="AH3281" s="24" t="s">
        <v>32</v>
      </c>
    </row>
    <row r="3282" spans="1:35" x14ac:dyDescent="0.25">
      <c r="A3282" s="17">
        <v>124516.02</v>
      </c>
      <c r="B3282" s="18">
        <v>1</v>
      </c>
      <c r="C3282" s="16" t="s">
        <v>73</v>
      </c>
      <c r="D3282" s="21">
        <v>43175</v>
      </c>
      <c r="E3282" s="16" t="s">
        <v>109</v>
      </c>
      <c r="F3282" s="21">
        <v>43835</v>
      </c>
      <c r="G3282" s="16" t="s">
        <v>529</v>
      </c>
      <c r="H3282" s="26" t="s">
        <v>368</v>
      </c>
      <c r="I3282" s="16" t="s">
        <v>4438</v>
      </c>
      <c r="J3282" s="20" t="s">
        <v>116</v>
      </c>
      <c r="L3282" s="16" t="s">
        <v>116</v>
      </c>
      <c r="M3282" s="26" t="s">
        <v>14834</v>
      </c>
      <c r="O3282" s="16" t="s">
        <v>119</v>
      </c>
      <c r="P3282" s="26" t="s">
        <v>168</v>
      </c>
      <c r="R3282" s="16" t="s">
        <v>139</v>
      </c>
      <c r="S3282" s="16" t="s">
        <v>42</v>
      </c>
      <c r="T3282" s="22">
        <v>3.26</v>
      </c>
      <c r="U3282" s="21">
        <v>45639</v>
      </c>
      <c r="W3282" s="20" t="s">
        <v>43</v>
      </c>
      <c r="X3282" s="16" t="s">
        <v>78</v>
      </c>
      <c r="Z3282" s="24" t="s">
        <v>32</v>
      </c>
      <c r="AA3282" s="24" t="s">
        <v>32</v>
      </c>
      <c r="AB3282" s="24" t="s">
        <v>32</v>
      </c>
      <c r="AC3282" s="24" t="s">
        <v>32</v>
      </c>
      <c r="AD3282" s="25">
        <v>100000</v>
      </c>
      <c r="AE3282" s="25">
        <v>0</v>
      </c>
      <c r="AF3282" s="25">
        <v>0</v>
      </c>
      <c r="AG3282" s="25">
        <v>0</v>
      </c>
      <c r="AH3282" s="25">
        <v>100000</v>
      </c>
      <c r="AI3282" s="16" t="s">
        <v>14833</v>
      </c>
    </row>
    <row r="3283" spans="1:35" x14ac:dyDescent="0.25">
      <c r="A3283" s="17">
        <v>124516.03</v>
      </c>
      <c r="B3283" s="18">
        <v>1</v>
      </c>
      <c r="C3283" s="16" t="s">
        <v>73</v>
      </c>
      <c r="D3283" s="21">
        <v>43175</v>
      </c>
      <c r="E3283" s="16" t="s">
        <v>109</v>
      </c>
      <c r="F3283" s="21">
        <v>43835</v>
      </c>
      <c r="G3283" s="16" t="s">
        <v>529</v>
      </c>
      <c r="H3283" s="26" t="s">
        <v>14832</v>
      </c>
      <c r="I3283" s="16" t="s">
        <v>4438</v>
      </c>
      <c r="J3283" s="20" t="s">
        <v>116</v>
      </c>
      <c r="L3283" s="16" t="s">
        <v>116</v>
      </c>
      <c r="M3283" s="26" t="s">
        <v>14831</v>
      </c>
      <c r="N3283" s="26" t="s">
        <v>168</v>
      </c>
      <c r="O3283" s="16" t="s">
        <v>119</v>
      </c>
      <c r="P3283" s="26" t="s">
        <v>168</v>
      </c>
      <c r="R3283" s="16" t="s">
        <v>139</v>
      </c>
      <c r="S3283" s="16" t="s">
        <v>42</v>
      </c>
      <c r="T3283" s="22">
        <v>4.7</v>
      </c>
      <c r="U3283" s="21">
        <v>45639</v>
      </c>
      <c r="W3283" s="20" t="s">
        <v>43</v>
      </c>
      <c r="X3283" s="16" t="s">
        <v>78</v>
      </c>
      <c r="Z3283" s="24" t="s">
        <v>32</v>
      </c>
      <c r="AA3283" s="24" t="s">
        <v>32</v>
      </c>
      <c r="AB3283" s="24" t="s">
        <v>32</v>
      </c>
      <c r="AC3283" s="24" t="s">
        <v>32</v>
      </c>
      <c r="AD3283" s="25">
        <v>250000</v>
      </c>
      <c r="AE3283" s="25">
        <v>0</v>
      </c>
      <c r="AF3283" s="25">
        <v>0</v>
      </c>
      <c r="AG3283" s="25">
        <v>0</v>
      </c>
      <c r="AH3283" s="25">
        <v>250000</v>
      </c>
    </row>
    <row r="3284" spans="1:35" x14ac:dyDescent="0.25">
      <c r="A3284" s="17">
        <v>124517</v>
      </c>
      <c r="B3284" s="18">
        <v>1</v>
      </c>
      <c r="C3284" s="16" t="s">
        <v>73</v>
      </c>
      <c r="D3284" s="21">
        <v>42577</v>
      </c>
      <c r="E3284" s="16" t="s">
        <v>1207</v>
      </c>
      <c r="F3284" s="21">
        <v>44102</v>
      </c>
      <c r="G3284" s="16" t="s">
        <v>12494</v>
      </c>
      <c r="H3284" s="26" t="s">
        <v>368</v>
      </c>
      <c r="I3284" s="16" t="s">
        <v>446</v>
      </c>
      <c r="J3284" s="20" t="s">
        <v>116</v>
      </c>
      <c r="L3284" s="16" t="s">
        <v>116</v>
      </c>
      <c r="M3284" s="26" t="s">
        <v>14830</v>
      </c>
      <c r="O3284" s="16" t="s">
        <v>53</v>
      </c>
      <c r="P3284" s="26" t="s">
        <v>40</v>
      </c>
      <c r="R3284" s="16" t="s">
        <v>41</v>
      </c>
      <c r="S3284" s="16" t="s">
        <v>42</v>
      </c>
      <c r="T3284" s="22">
        <v>0.01</v>
      </c>
      <c r="U3284" s="21">
        <v>45786</v>
      </c>
      <c r="W3284" s="20" t="s">
        <v>43</v>
      </c>
      <c r="X3284" s="16" t="s">
        <v>140</v>
      </c>
      <c r="Y3284" s="26" t="s">
        <v>14829</v>
      </c>
      <c r="Z3284" s="24" t="s">
        <v>32</v>
      </c>
      <c r="AA3284" s="24" t="s">
        <v>32</v>
      </c>
      <c r="AB3284" s="24" t="s">
        <v>32</v>
      </c>
      <c r="AC3284" s="24" t="s">
        <v>32</v>
      </c>
      <c r="AD3284" s="24" t="s">
        <v>32</v>
      </c>
      <c r="AE3284" s="24" t="s">
        <v>32</v>
      </c>
      <c r="AF3284" s="24" t="s">
        <v>32</v>
      </c>
      <c r="AG3284" s="24" t="s">
        <v>32</v>
      </c>
      <c r="AH3284" s="24" t="s">
        <v>32</v>
      </c>
    </row>
    <row r="3285" spans="1:35" x14ac:dyDescent="0.25">
      <c r="A3285" s="17">
        <v>124518</v>
      </c>
      <c r="B3285" s="18">
        <v>1</v>
      </c>
      <c r="C3285" s="16" t="s">
        <v>73</v>
      </c>
      <c r="D3285" s="21">
        <v>42577</v>
      </c>
      <c r="E3285" s="16" t="s">
        <v>1207</v>
      </c>
      <c r="F3285" s="21">
        <v>44312</v>
      </c>
      <c r="G3285" s="16" t="s">
        <v>142</v>
      </c>
      <c r="H3285" s="26" t="s">
        <v>386</v>
      </c>
      <c r="I3285" s="16" t="s">
        <v>3045</v>
      </c>
      <c r="K3285" s="16" t="s">
        <v>3046</v>
      </c>
      <c r="L3285" s="16" t="s">
        <v>37</v>
      </c>
      <c r="M3285" s="26" t="s">
        <v>3047</v>
      </c>
      <c r="O3285" s="16" t="s">
        <v>53</v>
      </c>
      <c r="P3285" s="26" t="s">
        <v>1320</v>
      </c>
      <c r="R3285" s="16" t="s">
        <v>41</v>
      </c>
      <c r="S3285" s="16" t="s">
        <v>84</v>
      </c>
      <c r="T3285" s="22">
        <v>0.15</v>
      </c>
      <c r="W3285" s="20" t="s">
        <v>43</v>
      </c>
      <c r="X3285" s="16" t="s">
        <v>78</v>
      </c>
      <c r="Y3285" s="26" t="s">
        <v>3048</v>
      </c>
      <c r="Z3285" s="25">
        <v>58675.12</v>
      </c>
      <c r="AA3285" s="25">
        <v>0</v>
      </c>
      <c r="AB3285" s="25">
        <v>0</v>
      </c>
      <c r="AC3285" s="25">
        <v>0</v>
      </c>
      <c r="AD3285" s="25">
        <v>108675.12</v>
      </c>
      <c r="AE3285" s="25">
        <v>0</v>
      </c>
      <c r="AF3285" s="25">
        <v>0</v>
      </c>
      <c r="AG3285" s="25">
        <v>0</v>
      </c>
      <c r="AH3285" s="25">
        <v>108675.12</v>
      </c>
      <c r="AI3285" s="16" t="s">
        <v>3049</v>
      </c>
    </row>
    <row r="3286" spans="1:35" x14ac:dyDescent="0.25">
      <c r="A3286" s="17">
        <v>124519</v>
      </c>
      <c r="B3286" s="18">
        <v>1</v>
      </c>
      <c r="C3286" s="16" t="s">
        <v>73</v>
      </c>
      <c r="D3286" s="21">
        <v>42577</v>
      </c>
      <c r="E3286" s="16" t="s">
        <v>1207</v>
      </c>
      <c r="F3286" s="21">
        <v>44229</v>
      </c>
      <c r="G3286" s="16" t="s">
        <v>102</v>
      </c>
      <c r="H3286" s="26" t="s">
        <v>386</v>
      </c>
      <c r="I3286" s="16" t="s">
        <v>3050</v>
      </c>
      <c r="K3286" s="16" t="s">
        <v>3051</v>
      </c>
      <c r="L3286" s="16" t="s">
        <v>37</v>
      </c>
      <c r="M3286" s="26" t="s">
        <v>3052</v>
      </c>
      <c r="O3286" s="16" t="s">
        <v>53</v>
      </c>
      <c r="P3286" s="26" t="s">
        <v>40</v>
      </c>
      <c r="R3286" s="16" t="s">
        <v>41</v>
      </c>
      <c r="S3286" s="16" t="s">
        <v>42</v>
      </c>
      <c r="T3286" s="22">
        <v>7.0000000000000007E-2</v>
      </c>
      <c r="U3286" s="21">
        <v>44694</v>
      </c>
      <c r="W3286" s="20" t="s">
        <v>43</v>
      </c>
      <c r="X3286" s="16" t="s">
        <v>1150</v>
      </c>
      <c r="Y3286" s="26" t="s">
        <v>3053</v>
      </c>
      <c r="Z3286" s="25">
        <v>11159.57</v>
      </c>
      <c r="AA3286" s="25">
        <v>316527.08</v>
      </c>
      <c r="AB3286" s="25">
        <v>0</v>
      </c>
      <c r="AC3286" s="25">
        <v>0</v>
      </c>
      <c r="AD3286" s="25">
        <v>251159.57</v>
      </c>
      <c r="AE3286" s="25">
        <v>316527.08</v>
      </c>
      <c r="AF3286" s="25">
        <v>0</v>
      </c>
      <c r="AG3286" s="25">
        <v>0</v>
      </c>
      <c r="AH3286" s="25">
        <v>567686.65</v>
      </c>
      <c r="AI3286" s="16" t="s">
        <v>3054</v>
      </c>
    </row>
    <row r="3287" spans="1:35" x14ac:dyDescent="0.25">
      <c r="A3287" s="17">
        <v>124520</v>
      </c>
      <c r="B3287" s="18">
        <v>1</v>
      </c>
      <c r="C3287" s="16" t="s">
        <v>73</v>
      </c>
      <c r="D3287" s="21">
        <v>42577</v>
      </c>
      <c r="E3287" s="16" t="s">
        <v>1207</v>
      </c>
      <c r="F3287" s="21">
        <v>44322</v>
      </c>
      <c r="G3287" s="16" t="s">
        <v>142</v>
      </c>
      <c r="H3287" s="26" t="s">
        <v>386</v>
      </c>
      <c r="K3287" s="16" t="s">
        <v>3055</v>
      </c>
      <c r="L3287" s="16" t="s">
        <v>37</v>
      </c>
      <c r="M3287" s="26" t="s">
        <v>3056</v>
      </c>
      <c r="O3287" s="16" t="s">
        <v>53</v>
      </c>
      <c r="P3287" s="26" t="s">
        <v>40</v>
      </c>
      <c r="R3287" s="16" t="s">
        <v>41</v>
      </c>
      <c r="S3287" s="16" t="s">
        <v>42</v>
      </c>
      <c r="T3287" s="22">
        <v>3.5000000000000003E-2</v>
      </c>
      <c r="W3287" s="20" t="s">
        <v>43</v>
      </c>
      <c r="X3287" s="16" t="s">
        <v>44</v>
      </c>
      <c r="Y3287" s="26" t="s">
        <v>3057</v>
      </c>
      <c r="Z3287" s="25">
        <v>400400</v>
      </c>
      <c r="AA3287" s="25">
        <v>0</v>
      </c>
      <c r="AB3287" s="25">
        <v>0</v>
      </c>
      <c r="AC3287" s="25">
        <v>0</v>
      </c>
      <c r="AD3287" s="25">
        <v>415400</v>
      </c>
      <c r="AE3287" s="25">
        <v>0</v>
      </c>
      <c r="AF3287" s="25">
        <v>0</v>
      </c>
      <c r="AG3287" s="25">
        <v>0</v>
      </c>
      <c r="AH3287" s="25">
        <v>415400</v>
      </c>
      <c r="AI3287" s="16" t="s">
        <v>3058</v>
      </c>
    </row>
    <row r="3288" spans="1:35" x14ac:dyDescent="0.25">
      <c r="A3288" s="17">
        <v>124521</v>
      </c>
      <c r="B3288" s="18">
        <v>1</v>
      </c>
      <c r="C3288" s="16" t="s">
        <v>73</v>
      </c>
      <c r="D3288" s="21">
        <v>42577</v>
      </c>
      <c r="E3288" s="16" t="s">
        <v>1207</v>
      </c>
      <c r="F3288" s="21">
        <v>43475</v>
      </c>
      <c r="G3288" s="16" t="s">
        <v>109</v>
      </c>
      <c r="H3288" s="26" t="s">
        <v>386</v>
      </c>
      <c r="K3288" s="16" t="s">
        <v>11446</v>
      </c>
      <c r="L3288" s="16" t="s">
        <v>37</v>
      </c>
      <c r="M3288" s="26" t="s">
        <v>14828</v>
      </c>
      <c r="O3288" s="16" t="s">
        <v>53</v>
      </c>
      <c r="P3288" s="26" t="s">
        <v>40</v>
      </c>
      <c r="R3288" s="16" t="s">
        <v>41</v>
      </c>
      <c r="S3288" s="16" t="s">
        <v>42</v>
      </c>
      <c r="T3288" s="22">
        <v>0.05</v>
      </c>
      <c r="W3288" s="20" t="s">
        <v>43</v>
      </c>
      <c r="X3288" s="16" t="s">
        <v>44</v>
      </c>
      <c r="Y3288" s="26" t="s">
        <v>14827</v>
      </c>
      <c r="Z3288" s="24" t="s">
        <v>32</v>
      </c>
      <c r="AA3288" s="24" t="s">
        <v>32</v>
      </c>
      <c r="AB3288" s="24" t="s">
        <v>32</v>
      </c>
      <c r="AC3288" s="24" t="s">
        <v>32</v>
      </c>
      <c r="AD3288" s="24" t="s">
        <v>32</v>
      </c>
      <c r="AE3288" s="24" t="s">
        <v>32</v>
      </c>
      <c r="AF3288" s="24" t="s">
        <v>32</v>
      </c>
      <c r="AG3288" s="24" t="s">
        <v>32</v>
      </c>
      <c r="AH3288" s="24" t="s">
        <v>32</v>
      </c>
    </row>
    <row r="3289" spans="1:35" x14ac:dyDescent="0.25">
      <c r="A3289" s="17">
        <v>124522</v>
      </c>
      <c r="B3289" s="18">
        <v>1</v>
      </c>
      <c r="C3289" s="16" t="s">
        <v>73</v>
      </c>
      <c r="D3289" s="21">
        <v>42577</v>
      </c>
      <c r="E3289" s="16" t="s">
        <v>1207</v>
      </c>
      <c r="F3289" s="21">
        <v>44298</v>
      </c>
      <c r="G3289" s="16" t="s">
        <v>2668</v>
      </c>
      <c r="H3289" s="26" t="s">
        <v>386</v>
      </c>
      <c r="K3289" s="16" t="s">
        <v>3059</v>
      </c>
      <c r="L3289" s="16" t="s">
        <v>37</v>
      </c>
      <c r="M3289" s="26" t="s">
        <v>3060</v>
      </c>
      <c r="O3289" s="16" t="s">
        <v>53</v>
      </c>
      <c r="P3289" s="26" t="s">
        <v>40</v>
      </c>
      <c r="R3289" s="16" t="s">
        <v>41</v>
      </c>
      <c r="S3289" s="16" t="s">
        <v>42</v>
      </c>
      <c r="T3289" s="22">
        <v>0.03</v>
      </c>
      <c r="W3289" s="20" t="s">
        <v>43</v>
      </c>
      <c r="X3289" s="16" t="s">
        <v>44</v>
      </c>
      <c r="Y3289" s="26" t="s">
        <v>3061</v>
      </c>
      <c r="Z3289" s="25">
        <v>20000</v>
      </c>
      <c r="AA3289" s="25">
        <v>0</v>
      </c>
      <c r="AB3289" s="25">
        <v>0</v>
      </c>
      <c r="AC3289" s="25">
        <v>0</v>
      </c>
      <c r="AD3289" s="25">
        <v>20000</v>
      </c>
      <c r="AE3289" s="25">
        <v>0</v>
      </c>
      <c r="AF3289" s="25">
        <v>0</v>
      </c>
      <c r="AG3289" s="25">
        <v>0</v>
      </c>
      <c r="AH3289" s="25">
        <v>20000</v>
      </c>
    </row>
    <row r="3290" spans="1:35" x14ac:dyDescent="0.25">
      <c r="A3290" s="17">
        <v>124523</v>
      </c>
      <c r="B3290" s="18">
        <v>1</v>
      </c>
      <c r="C3290" s="16" t="s">
        <v>73</v>
      </c>
      <c r="D3290" s="21">
        <v>42577</v>
      </c>
      <c r="E3290" s="16" t="s">
        <v>1207</v>
      </c>
      <c r="F3290" s="21">
        <v>44291</v>
      </c>
      <c r="G3290" s="16" t="s">
        <v>2732</v>
      </c>
      <c r="H3290" s="26" t="s">
        <v>386</v>
      </c>
      <c r="I3290" s="16" t="s">
        <v>159</v>
      </c>
      <c r="J3290" s="20" t="s">
        <v>148</v>
      </c>
      <c r="L3290" s="16" t="s">
        <v>149</v>
      </c>
      <c r="M3290" s="26" t="s">
        <v>3062</v>
      </c>
      <c r="O3290" s="16" t="s">
        <v>53</v>
      </c>
      <c r="P3290" s="26" t="s">
        <v>40</v>
      </c>
      <c r="R3290" s="16" t="s">
        <v>41</v>
      </c>
      <c r="S3290" s="16" t="s">
        <v>42</v>
      </c>
      <c r="T3290" s="22">
        <v>0.27500000000000002</v>
      </c>
      <c r="U3290" s="21">
        <v>45422</v>
      </c>
      <c r="W3290" s="20" t="s">
        <v>43</v>
      </c>
      <c r="X3290" s="16" t="s">
        <v>454</v>
      </c>
      <c r="Y3290" s="26" t="s">
        <v>3063</v>
      </c>
      <c r="Z3290" s="25">
        <v>25000</v>
      </c>
      <c r="AA3290" s="25">
        <v>0</v>
      </c>
      <c r="AB3290" s="25">
        <v>0</v>
      </c>
      <c r="AC3290" s="25">
        <v>0</v>
      </c>
      <c r="AD3290" s="25">
        <v>25000</v>
      </c>
      <c r="AE3290" s="25">
        <v>0</v>
      </c>
      <c r="AF3290" s="25">
        <v>0</v>
      </c>
      <c r="AG3290" s="25">
        <v>0</v>
      </c>
      <c r="AH3290" s="25">
        <v>25000</v>
      </c>
    </row>
    <row r="3291" spans="1:35" x14ac:dyDescent="0.25">
      <c r="A3291" s="17">
        <v>124525</v>
      </c>
      <c r="B3291" s="18">
        <v>1</v>
      </c>
      <c r="C3291" s="16" t="s">
        <v>73</v>
      </c>
      <c r="D3291" s="21">
        <v>42577</v>
      </c>
      <c r="E3291" s="16" t="s">
        <v>1207</v>
      </c>
      <c r="F3291" s="21">
        <v>43892</v>
      </c>
      <c r="G3291" s="16" t="s">
        <v>2668</v>
      </c>
      <c r="H3291" s="26" t="s">
        <v>386</v>
      </c>
      <c r="I3291" s="16" t="s">
        <v>446</v>
      </c>
      <c r="J3291" s="20" t="s">
        <v>116</v>
      </c>
      <c r="L3291" s="16" t="s">
        <v>116</v>
      </c>
      <c r="M3291" s="26" t="s">
        <v>3064</v>
      </c>
      <c r="O3291" s="16" t="s">
        <v>53</v>
      </c>
      <c r="P3291" s="26" t="s">
        <v>40</v>
      </c>
      <c r="R3291" s="16" t="s">
        <v>41</v>
      </c>
      <c r="S3291" s="16" t="s">
        <v>42</v>
      </c>
      <c r="T3291" s="22">
        <v>0.20499999999999999</v>
      </c>
      <c r="U3291" s="21">
        <v>45349</v>
      </c>
      <c r="W3291" s="20" t="s">
        <v>43</v>
      </c>
      <c r="X3291" s="16" t="s">
        <v>140</v>
      </c>
      <c r="Y3291" s="26" t="s">
        <v>3065</v>
      </c>
      <c r="Z3291" s="25">
        <v>575000</v>
      </c>
      <c r="AA3291" s="25">
        <v>0</v>
      </c>
      <c r="AB3291" s="25">
        <v>0</v>
      </c>
      <c r="AC3291" s="25">
        <v>0</v>
      </c>
      <c r="AD3291" s="25">
        <v>585000</v>
      </c>
      <c r="AE3291" s="25">
        <v>0</v>
      </c>
      <c r="AF3291" s="25">
        <v>0</v>
      </c>
      <c r="AG3291" s="25">
        <v>0</v>
      </c>
      <c r="AH3291" s="25">
        <v>585000</v>
      </c>
      <c r="AI3291" s="16" t="s">
        <v>3066</v>
      </c>
    </row>
    <row r="3292" spans="1:35" x14ac:dyDescent="0.25">
      <c r="A3292" s="17">
        <v>124526</v>
      </c>
      <c r="B3292" s="18">
        <v>1</v>
      </c>
      <c r="C3292" s="16" t="s">
        <v>73</v>
      </c>
      <c r="D3292" s="21">
        <v>42577</v>
      </c>
      <c r="E3292" s="16" t="s">
        <v>1207</v>
      </c>
      <c r="F3292" s="21">
        <v>44099</v>
      </c>
      <c r="G3292" s="16" t="s">
        <v>74</v>
      </c>
      <c r="H3292" s="26" t="s">
        <v>386</v>
      </c>
      <c r="I3292" s="16" t="s">
        <v>446</v>
      </c>
      <c r="J3292" s="20" t="s">
        <v>116</v>
      </c>
      <c r="L3292" s="16" t="s">
        <v>116</v>
      </c>
      <c r="M3292" s="26" t="s">
        <v>3067</v>
      </c>
      <c r="O3292" s="16" t="s">
        <v>53</v>
      </c>
      <c r="P3292" s="26" t="s">
        <v>40</v>
      </c>
      <c r="R3292" s="16" t="s">
        <v>41</v>
      </c>
      <c r="S3292" s="16" t="s">
        <v>42</v>
      </c>
      <c r="T3292" s="22">
        <v>0.04</v>
      </c>
      <c r="U3292" s="21">
        <v>44729</v>
      </c>
      <c r="W3292" s="20" t="s">
        <v>43</v>
      </c>
      <c r="X3292" s="16" t="s">
        <v>140</v>
      </c>
      <c r="Y3292" s="26" t="s">
        <v>3068</v>
      </c>
      <c r="Z3292" s="25">
        <v>133000</v>
      </c>
      <c r="AA3292" s="25">
        <v>0</v>
      </c>
      <c r="AB3292" s="25">
        <v>0</v>
      </c>
      <c r="AC3292" s="25">
        <v>0</v>
      </c>
      <c r="AD3292" s="25">
        <v>143000</v>
      </c>
      <c r="AE3292" s="25">
        <v>0</v>
      </c>
      <c r="AF3292" s="25">
        <v>0</v>
      </c>
      <c r="AG3292" s="25">
        <v>0</v>
      </c>
      <c r="AH3292" s="25">
        <v>143000</v>
      </c>
      <c r="AI3292" s="16" t="s">
        <v>3069</v>
      </c>
    </row>
    <row r="3293" spans="1:35" x14ac:dyDescent="0.25">
      <c r="A3293" s="17">
        <v>124529</v>
      </c>
      <c r="B3293" s="18">
        <v>1</v>
      </c>
      <c r="C3293" s="16" t="s">
        <v>73</v>
      </c>
      <c r="D3293" s="21">
        <v>42577</v>
      </c>
      <c r="E3293" s="16" t="s">
        <v>1207</v>
      </c>
      <c r="F3293" s="21">
        <v>44097</v>
      </c>
      <c r="G3293" s="16" t="s">
        <v>56</v>
      </c>
      <c r="H3293" s="26" t="s">
        <v>394</v>
      </c>
      <c r="K3293" s="16" t="s">
        <v>14826</v>
      </c>
      <c r="L3293" s="16" t="s">
        <v>37</v>
      </c>
      <c r="M3293" s="26" t="s">
        <v>14825</v>
      </c>
      <c r="O3293" s="16" t="s">
        <v>39</v>
      </c>
      <c r="P3293" s="26" t="s">
        <v>40</v>
      </c>
      <c r="R3293" s="16" t="s">
        <v>41</v>
      </c>
      <c r="S3293" s="16" t="s">
        <v>42</v>
      </c>
      <c r="T3293" s="22">
        <v>0.02</v>
      </c>
      <c r="W3293" s="20" t="s">
        <v>43</v>
      </c>
      <c r="X3293" s="16" t="s">
        <v>44</v>
      </c>
      <c r="Y3293" s="26" t="s">
        <v>14824</v>
      </c>
      <c r="Z3293" s="24" t="s">
        <v>32</v>
      </c>
      <c r="AA3293" s="24" t="s">
        <v>32</v>
      </c>
      <c r="AB3293" s="24" t="s">
        <v>32</v>
      </c>
      <c r="AC3293" s="24" t="s">
        <v>32</v>
      </c>
      <c r="AD3293" s="24" t="s">
        <v>32</v>
      </c>
      <c r="AE3293" s="24" t="s">
        <v>32</v>
      </c>
      <c r="AF3293" s="24" t="s">
        <v>32</v>
      </c>
      <c r="AG3293" s="24" t="s">
        <v>32</v>
      </c>
      <c r="AH3293" s="24" t="s">
        <v>32</v>
      </c>
      <c r="AI3293" s="16" t="s">
        <v>14823</v>
      </c>
    </row>
    <row r="3294" spans="1:35" x14ac:dyDescent="0.25">
      <c r="A3294" s="17">
        <v>124530</v>
      </c>
      <c r="B3294" s="18">
        <v>4</v>
      </c>
      <c r="C3294" s="16" t="s">
        <v>73</v>
      </c>
      <c r="D3294" s="21">
        <v>42577</v>
      </c>
      <c r="E3294" s="16" t="s">
        <v>819</v>
      </c>
      <c r="F3294" s="21">
        <v>43476</v>
      </c>
      <c r="G3294" s="16" t="s">
        <v>75</v>
      </c>
      <c r="H3294" s="26" t="s">
        <v>298</v>
      </c>
      <c r="I3294" s="16" t="s">
        <v>14822</v>
      </c>
      <c r="K3294" s="16" t="s">
        <v>14821</v>
      </c>
      <c r="L3294" s="16" t="s">
        <v>37</v>
      </c>
      <c r="M3294" s="26" t="s">
        <v>14820</v>
      </c>
      <c r="O3294" s="16" t="s">
        <v>53</v>
      </c>
      <c r="P3294" s="26" t="s">
        <v>40</v>
      </c>
      <c r="R3294" s="16" t="s">
        <v>41</v>
      </c>
      <c r="S3294" s="16" t="s">
        <v>42</v>
      </c>
      <c r="T3294" s="22">
        <v>0.01</v>
      </c>
      <c r="W3294" s="20" t="s">
        <v>43</v>
      </c>
      <c r="X3294" s="16" t="s">
        <v>44</v>
      </c>
      <c r="Y3294" s="26" t="s">
        <v>14819</v>
      </c>
      <c r="Z3294" s="24" t="s">
        <v>32</v>
      </c>
      <c r="AA3294" s="24" t="s">
        <v>32</v>
      </c>
      <c r="AB3294" s="24" t="s">
        <v>32</v>
      </c>
      <c r="AC3294" s="24" t="s">
        <v>32</v>
      </c>
      <c r="AD3294" s="24" t="s">
        <v>32</v>
      </c>
      <c r="AE3294" s="24" t="s">
        <v>32</v>
      </c>
      <c r="AF3294" s="24" t="s">
        <v>32</v>
      </c>
      <c r="AG3294" s="24" t="s">
        <v>32</v>
      </c>
      <c r="AH3294" s="24" t="s">
        <v>32</v>
      </c>
    </row>
    <row r="3295" spans="1:35" x14ac:dyDescent="0.25">
      <c r="A3295" s="17">
        <v>124531</v>
      </c>
      <c r="B3295" s="18">
        <v>1</v>
      </c>
      <c r="C3295" s="16" t="s">
        <v>31</v>
      </c>
      <c r="D3295" s="21">
        <v>42577</v>
      </c>
      <c r="E3295" s="16" t="s">
        <v>1207</v>
      </c>
      <c r="F3295" s="21">
        <v>44180</v>
      </c>
      <c r="G3295" s="16" t="s">
        <v>75</v>
      </c>
      <c r="H3295" s="26" t="s">
        <v>394</v>
      </c>
      <c r="K3295" s="16" t="s">
        <v>3070</v>
      </c>
      <c r="L3295" s="16" t="s">
        <v>37</v>
      </c>
      <c r="M3295" s="26" t="s">
        <v>3071</v>
      </c>
      <c r="O3295" s="16" t="s">
        <v>39</v>
      </c>
      <c r="P3295" s="26" t="s">
        <v>40</v>
      </c>
      <c r="R3295" s="16" t="s">
        <v>41</v>
      </c>
      <c r="S3295" s="16" t="s">
        <v>42</v>
      </c>
      <c r="T3295" s="22">
        <v>0.01</v>
      </c>
      <c r="W3295" s="20" t="s">
        <v>43</v>
      </c>
      <c r="X3295" s="16" t="s">
        <v>44</v>
      </c>
      <c r="Y3295" s="26" t="s">
        <v>3072</v>
      </c>
      <c r="Z3295" s="25">
        <v>0</v>
      </c>
      <c r="AA3295" s="25">
        <v>0</v>
      </c>
      <c r="AB3295" s="25">
        <v>325055.62</v>
      </c>
      <c r="AC3295" s="25">
        <v>0</v>
      </c>
      <c r="AD3295" s="25">
        <v>0</v>
      </c>
      <c r="AE3295" s="25">
        <v>0</v>
      </c>
      <c r="AF3295" s="25">
        <v>325055.62</v>
      </c>
      <c r="AG3295" s="25">
        <v>0</v>
      </c>
      <c r="AH3295" s="25">
        <v>325055.62</v>
      </c>
      <c r="AI3295" s="16" t="s">
        <v>3073</v>
      </c>
    </row>
    <row r="3296" spans="1:35" x14ac:dyDescent="0.25">
      <c r="A3296" s="17">
        <v>124532</v>
      </c>
      <c r="B3296" s="18">
        <v>4</v>
      </c>
      <c r="C3296" s="16" t="s">
        <v>73</v>
      </c>
      <c r="D3296" s="21">
        <v>42577</v>
      </c>
      <c r="E3296" s="16" t="s">
        <v>819</v>
      </c>
      <c r="F3296" s="21">
        <v>43476</v>
      </c>
      <c r="G3296" s="16" t="s">
        <v>75</v>
      </c>
      <c r="H3296" s="26" t="s">
        <v>298</v>
      </c>
      <c r="I3296" s="16" t="s">
        <v>14818</v>
      </c>
      <c r="K3296" s="16" t="s">
        <v>14817</v>
      </c>
      <c r="L3296" s="16" t="s">
        <v>37</v>
      </c>
      <c r="M3296" s="26" t="s">
        <v>14816</v>
      </c>
      <c r="O3296" s="16" t="s">
        <v>53</v>
      </c>
      <c r="P3296" s="26" t="s">
        <v>40</v>
      </c>
      <c r="R3296" s="16" t="s">
        <v>41</v>
      </c>
      <c r="S3296" s="16" t="s">
        <v>42</v>
      </c>
      <c r="T3296" s="22">
        <v>0.01</v>
      </c>
      <c r="W3296" s="20" t="s">
        <v>43</v>
      </c>
      <c r="X3296" s="16" t="s">
        <v>44</v>
      </c>
      <c r="Y3296" s="26" t="s">
        <v>14815</v>
      </c>
      <c r="Z3296" s="24" t="s">
        <v>32</v>
      </c>
      <c r="AA3296" s="24" t="s">
        <v>32</v>
      </c>
      <c r="AB3296" s="24" t="s">
        <v>32</v>
      </c>
      <c r="AC3296" s="24" t="s">
        <v>32</v>
      </c>
      <c r="AD3296" s="24" t="s">
        <v>32</v>
      </c>
      <c r="AE3296" s="24" t="s">
        <v>32</v>
      </c>
      <c r="AF3296" s="24" t="s">
        <v>32</v>
      </c>
      <c r="AG3296" s="24" t="s">
        <v>32</v>
      </c>
      <c r="AH3296" s="24" t="s">
        <v>32</v>
      </c>
    </row>
    <row r="3297" spans="1:35" x14ac:dyDescent="0.25">
      <c r="A3297" s="17">
        <v>124535</v>
      </c>
      <c r="B3297" s="18">
        <v>1</v>
      </c>
      <c r="C3297" s="16" t="s">
        <v>73</v>
      </c>
      <c r="D3297" s="21">
        <v>42577</v>
      </c>
      <c r="E3297" s="16" t="s">
        <v>1207</v>
      </c>
      <c r="F3297" s="21">
        <v>44097</v>
      </c>
      <c r="G3297" s="16" t="s">
        <v>56</v>
      </c>
      <c r="H3297" s="26" t="s">
        <v>394</v>
      </c>
      <c r="I3297" s="16" t="s">
        <v>14814</v>
      </c>
      <c r="K3297" s="16" t="s">
        <v>14813</v>
      </c>
      <c r="L3297" s="16" t="s">
        <v>37</v>
      </c>
      <c r="M3297" s="26" t="s">
        <v>14812</v>
      </c>
      <c r="O3297" s="16" t="s">
        <v>39</v>
      </c>
      <c r="P3297" s="26" t="s">
        <v>40</v>
      </c>
      <c r="R3297" s="16" t="s">
        <v>41</v>
      </c>
      <c r="S3297" s="16" t="s">
        <v>42</v>
      </c>
      <c r="T3297" s="22">
        <v>0.02</v>
      </c>
      <c r="W3297" s="20" t="s">
        <v>43</v>
      </c>
      <c r="X3297" s="16" t="s">
        <v>44</v>
      </c>
      <c r="Y3297" s="26" t="s">
        <v>14811</v>
      </c>
      <c r="Z3297" s="24" t="s">
        <v>32</v>
      </c>
      <c r="AA3297" s="24" t="s">
        <v>32</v>
      </c>
      <c r="AB3297" s="24" t="s">
        <v>32</v>
      </c>
      <c r="AC3297" s="24" t="s">
        <v>32</v>
      </c>
      <c r="AD3297" s="24" t="s">
        <v>32</v>
      </c>
      <c r="AE3297" s="24" t="s">
        <v>32</v>
      </c>
      <c r="AF3297" s="24" t="s">
        <v>32</v>
      </c>
      <c r="AG3297" s="24" t="s">
        <v>32</v>
      </c>
      <c r="AH3297" s="24" t="s">
        <v>32</v>
      </c>
      <c r="AI3297" s="16" t="s">
        <v>14810</v>
      </c>
    </row>
    <row r="3298" spans="1:35" x14ac:dyDescent="0.25">
      <c r="A3298" s="17">
        <v>124536</v>
      </c>
      <c r="B3298" s="18">
        <v>4</v>
      </c>
      <c r="C3298" s="16" t="s">
        <v>31</v>
      </c>
      <c r="D3298" s="21">
        <v>42577</v>
      </c>
      <c r="E3298" s="16" t="s">
        <v>819</v>
      </c>
      <c r="F3298" s="21">
        <v>44298</v>
      </c>
      <c r="G3298" s="16" t="s">
        <v>56</v>
      </c>
      <c r="H3298" s="26" t="s">
        <v>301</v>
      </c>
      <c r="I3298" s="16" t="s">
        <v>3074</v>
      </c>
      <c r="K3298" s="16" t="s">
        <v>3075</v>
      </c>
      <c r="L3298" s="16" t="s">
        <v>37</v>
      </c>
      <c r="M3298" s="26" t="s">
        <v>3076</v>
      </c>
      <c r="O3298" s="16" t="s">
        <v>39</v>
      </c>
      <c r="P3298" s="26" t="s">
        <v>40</v>
      </c>
      <c r="R3298" s="16" t="s">
        <v>41</v>
      </c>
      <c r="S3298" s="16" t="s">
        <v>42</v>
      </c>
      <c r="T3298" s="22">
        <v>0.01</v>
      </c>
      <c r="W3298" s="20" t="s">
        <v>43</v>
      </c>
      <c r="X3298" s="16" t="s">
        <v>44</v>
      </c>
      <c r="Y3298" s="26" t="s">
        <v>3077</v>
      </c>
      <c r="Z3298" s="25">
        <v>0</v>
      </c>
      <c r="AA3298" s="25">
        <v>0</v>
      </c>
      <c r="AB3298" s="25">
        <v>774.07</v>
      </c>
      <c r="AC3298" s="25">
        <v>0</v>
      </c>
      <c r="AD3298" s="25">
        <v>0</v>
      </c>
      <c r="AE3298" s="25">
        <v>0</v>
      </c>
      <c r="AF3298" s="25">
        <v>844761.57</v>
      </c>
      <c r="AG3298" s="25">
        <v>0</v>
      </c>
      <c r="AH3298" s="25">
        <v>844761.57</v>
      </c>
      <c r="AI3298" s="16" t="s">
        <v>3078</v>
      </c>
    </row>
    <row r="3299" spans="1:35" x14ac:dyDescent="0.25">
      <c r="A3299" s="17">
        <v>124537</v>
      </c>
      <c r="B3299" s="18">
        <v>3</v>
      </c>
      <c r="C3299" s="16" t="s">
        <v>73</v>
      </c>
      <c r="D3299" s="21">
        <v>42577</v>
      </c>
      <c r="E3299" s="16" t="s">
        <v>529</v>
      </c>
      <c r="F3299" s="21">
        <v>44356</v>
      </c>
      <c r="G3299" s="16" t="s">
        <v>109</v>
      </c>
      <c r="H3299" s="26" t="s">
        <v>49</v>
      </c>
      <c r="K3299" s="16" t="s">
        <v>3088</v>
      </c>
      <c r="L3299" s="16" t="s">
        <v>37</v>
      </c>
      <c r="M3299" s="26" t="s">
        <v>14809</v>
      </c>
      <c r="O3299" s="16" t="s">
        <v>53</v>
      </c>
      <c r="P3299" s="26" t="s">
        <v>40</v>
      </c>
      <c r="T3299" s="22">
        <v>0.01</v>
      </c>
      <c r="W3299" s="20" t="s">
        <v>43</v>
      </c>
      <c r="X3299" s="16" t="s">
        <v>44</v>
      </c>
      <c r="Z3299" s="24" t="s">
        <v>32</v>
      </c>
      <c r="AA3299" s="24" t="s">
        <v>32</v>
      </c>
      <c r="AB3299" s="24" t="s">
        <v>32</v>
      </c>
      <c r="AC3299" s="24" t="s">
        <v>32</v>
      </c>
      <c r="AD3299" s="24" t="s">
        <v>32</v>
      </c>
      <c r="AE3299" s="24" t="s">
        <v>32</v>
      </c>
      <c r="AF3299" s="24" t="s">
        <v>32</v>
      </c>
      <c r="AG3299" s="24" t="s">
        <v>32</v>
      </c>
      <c r="AH3299" s="24" t="s">
        <v>32</v>
      </c>
    </row>
    <row r="3300" spans="1:35" x14ac:dyDescent="0.25">
      <c r="A3300" s="17">
        <v>124538</v>
      </c>
      <c r="B3300" s="18">
        <v>4</v>
      </c>
      <c r="C3300" s="16" t="s">
        <v>31</v>
      </c>
      <c r="D3300" s="21">
        <v>42577</v>
      </c>
      <c r="E3300" s="16" t="s">
        <v>819</v>
      </c>
      <c r="F3300" s="21">
        <v>44309</v>
      </c>
      <c r="G3300" s="16" t="s">
        <v>33</v>
      </c>
      <c r="H3300" s="26" t="s">
        <v>301</v>
      </c>
      <c r="I3300" s="16" t="s">
        <v>3074</v>
      </c>
      <c r="K3300" s="16" t="s">
        <v>3075</v>
      </c>
      <c r="L3300" s="16" t="s">
        <v>37</v>
      </c>
      <c r="M3300" s="26" t="s">
        <v>3079</v>
      </c>
      <c r="O3300" s="16" t="s">
        <v>39</v>
      </c>
      <c r="P3300" s="26" t="s">
        <v>40</v>
      </c>
      <c r="R3300" s="16" t="s">
        <v>41</v>
      </c>
      <c r="S3300" s="16" t="s">
        <v>42</v>
      </c>
      <c r="T3300" s="22">
        <v>0.01</v>
      </c>
      <c r="W3300" s="20" t="s">
        <v>43</v>
      </c>
      <c r="X3300" s="16" t="s">
        <v>44</v>
      </c>
      <c r="Y3300" s="26" t="s">
        <v>3080</v>
      </c>
      <c r="Z3300" s="25">
        <v>0</v>
      </c>
      <c r="AA3300" s="25">
        <v>0</v>
      </c>
      <c r="AB3300" s="25">
        <v>548652.89</v>
      </c>
      <c r="AC3300" s="25">
        <v>0</v>
      </c>
      <c r="AD3300" s="25">
        <v>0</v>
      </c>
      <c r="AE3300" s="25">
        <v>0</v>
      </c>
      <c r="AF3300" s="25">
        <v>548652.89</v>
      </c>
      <c r="AG3300" s="25">
        <v>0</v>
      </c>
      <c r="AH3300" s="25">
        <v>548652.89</v>
      </c>
      <c r="AI3300" s="16" t="s">
        <v>3081</v>
      </c>
    </row>
    <row r="3301" spans="1:35" x14ac:dyDescent="0.25">
      <c r="A3301" s="17">
        <v>124539</v>
      </c>
      <c r="B3301" s="18">
        <v>1</v>
      </c>
      <c r="C3301" s="16" t="s">
        <v>31</v>
      </c>
      <c r="D3301" s="21">
        <v>42577</v>
      </c>
      <c r="E3301" s="16" t="s">
        <v>1207</v>
      </c>
      <c r="F3301" s="21">
        <v>44279</v>
      </c>
      <c r="G3301" s="16" t="s">
        <v>56</v>
      </c>
      <c r="H3301" s="26" t="s">
        <v>394</v>
      </c>
      <c r="I3301" s="16" t="s">
        <v>3082</v>
      </c>
      <c r="K3301" s="16" t="s">
        <v>3083</v>
      </c>
      <c r="L3301" s="16" t="s">
        <v>37</v>
      </c>
      <c r="M3301" s="26" t="s">
        <v>3084</v>
      </c>
      <c r="O3301" s="16" t="s">
        <v>39</v>
      </c>
      <c r="P3301" s="26" t="s">
        <v>40</v>
      </c>
      <c r="R3301" s="16" t="s">
        <v>41</v>
      </c>
      <c r="S3301" s="16" t="s">
        <v>42</v>
      </c>
      <c r="T3301" s="22">
        <v>0.01</v>
      </c>
      <c r="W3301" s="20" t="s">
        <v>43</v>
      </c>
      <c r="X3301" s="16" t="s">
        <v>44</v>
      </c>
      <c r="Y3301" s="26" t="s">
        <v>3085</v>
      </c>
      <c r="Z3301" s="25">
        <v>0</v>
      </c>
      <c r="AA3301" s="25">
        <v>0</v>
      </c>
      <c r="AB3301" s="25">
        <v>876352</v>
      </c>
      <c r="AC3301" s="25">
        <v>0</v>
      </c>
      <c r="AD3301" s="25">
        <v>0</v>
      </c>
      <c r="AE3301" s="25">
        <v>0</v>
      </c>
      <c r="AF3301" s="25">
        <v>876352</v>
      </c>
      <c r="AG3301" s="25">
        <v>0</v>
      </c>
      <c r="AH3301" s="25">
        <v>876352</v>
      </c>
      <c r="AI3301" s="16" t="s">
        <v>3086</v>
      </c>
    </row>
    <row r="3302" spans="1:35" ht="30" x14ac:dyDescent="0.25">
      <c r="A3302" s="17">
        <v>124540</v>
      </c>
      <c r="B3302" s="18">
        <v>3</v>
      </c>
      <c r="C3302" s="16" t="s">
        <v>73</v>
      </c>
      <c r="D3302" s="21">
        <v>42577</v>
      </c>
      <c r="E3302" s="16" t="s">
        <v>529</v>
      </c>
      <c r="F3302" s="21">
        <v>44211</v>
      </c>
      <c r="G3302" s="16" t="s">
        <v>125</v>
      </c>
      <c r="H3302" s="26" t="s">
        <v>49</v>
      </c>
      <c r="I3302" s="16" t="s">
        <v>3087</v>
      </c>
      <c r="K3302" s="16" t="s">
        <v>3088</v>
      </c>
      <c r="L3302" s="16" t="s">
        <v>37</v>
      </c>
      <c r="M3302" s="26" t="s">
        <v>3089</v>
      </c>
      <c r="N3302" s="26" t="s">
        <v>3090</v>
      </c>
      <c r="O3302" s="16" t="s">
        <v>53</v>
      </c>
      <c r="P3302" s="26" t="s">
        <v>40</v>
      </c>
      <c r="R3302" s="16" t="s">
        <v>41</v>
      </c>
      <c r="S3302" s="16" t="s">
        <v>42</v>
      </c>
      <c r="T3302" s="22">
        <v>2.5000000000000001E-2</v>
      </c>
      <c r="U3302" s="21">
        <v>44645</v>
      </c>
      <c r="W3302" s="20" t="s">
        <v>43</v>
      </c>
      <c r="X3302" s="16" t="s">
        <v>44</v>
      </c>
      <c r="Y3302" s="26" t="s">
        <v>3091</v>
      </c>
      <c r="Z3302" s="25">
        <v>119587.96</v>
      </c>
      <c r="AA3302" s="25">
        <v>725070.38</v>
      </c>
      <c r="AB3302" s="25">
        <v>0</v>
      </c>
      <c r="AC3302" s="25">
        <v>0</v>
      </c>
      <c r="AD3302" s="25">
        <v>248242.19</v>
      </c>
      <c r="AE3302" s="25">
        <v>725070.38</v>
      </c>
      <c r="AF3302" s="25">
        <v>0</v>
      </c>
      <c r="AG3302" s="25">
        <v>0</v>
      </c>
      <c r="AH3302" s="25">
        <v>973312.57</v>
      </c>
      <c r="AI3302" s="16" t="s">
        <v>3092</v>
      </c>
    </row>
    <row r="3303" spans="1:35" x14ac:dyDescent="0.25">
      <c r="A3303" s="17">
        <v>124541</v>
      </c>
      <c r="B3303" s="18">
        <v>4</v>
      </c>
      <c r="C3303" s="16" t="s">
        <v>73</v>
      </c>
      <c r="D3303" s="21">
        <v>42577</v>
      </c>
      <c r="E3303" s="16" t="s">
        <v>819</v>
      </c>
      <c r="F3303" s="21">
        <v>43487</v>
      </c>
      <c r="G3303" s="16" t="s">
        <v>75</v>
      </c>
      <c r="H3303" s="26" t="s">
        <v>301</v>
      </c>
      <c r="I3303" s="16" t="s">
        <v>14808</v>
      </c>
      <c r="K3303" s="16" t="s">
        <v>14807</v>
      </c>
      <c r="L3303" s="16" t="s">
        <v>37</v>
      </c>
      <c r="M3303" s="26" t="s">
        <v>14806</v>
      </c>
      <c r="O3303" s="16" t="s">
        <v>53</v>
      </c>
      <c r="P3303" s="26" t="s">
        <v>40</v>
      </c>
      <c r="R3303" s="16" t="s">
        <v>41</v>
      </c>
      <c r="S3303" s="16" t="s">
        <v>42</v>
      </c>
      <c r="T3303" s="22">
        <v>0.06</v>
      </c>
      <c r="W3303" s="20" t="s">
        <v>43</v>
      </c>
      <c r="X3303" s="16" t="s">
        <v>44</v>
      </c>
      <c r="Y3303" s="26" t="s">
        <v>14805</v>
      </c>
      <c r="Z3303" s="24" t="s">
        <v>32</v>
      </c>
      <c r="AA3303" s="24" t="s">
        <v>32</v>
      </c>
      <c r="AB3303" s="24" t="s">
        <v>32</v>
      </c>
      <c r="AC3303" s="24" t="s">
        <v>32</v>
      </c>
      <c r="AD3303" s="24" t="s">
        <v>32</v>
      </c>
      <c r="AE3303" s="24" t="s">
        <v>32</v>
      </c>
      <c r="AF3303" s="24" t="s">
        <v>32</v>
      </c>
      <c r="AG3303" s="24" t="s">
        <v>32</v>
      </c>
      <c r="AH3303" s="24" t="s">
        <v>32</v>
      </c>
    </row>
    <row r="3304" spans="1:35" x14ac:dyDescent="0.25">
      <c r="A3304" s="17">
        <v>124542</v>
      </c>
      <c r="B3304" s="18">
        <v>3</v>
      </c>
      <c r="C3304" s="16" t="s">
        <v>73</v>
      </c>
      <c r="D3304" s="21">
        <v>42577</v>
      </c>
      <c r="E3304" s="16" t="s">
        <v>529</v>
      </c>
      <c r="F3304" s="21">
        <v>44364</v>
      </c>
      <c r="G3304" s="16" t="s">
        <v>529</v>
      </c>
      <c r="H3304" s="26" t="s">
        <v>49</v>
      </c>
      <c r="K3304" s="16" t="s">
        <v>14804</v>
      </c>
      <c r="L3304" s="16" t="s">
        <v>37</v>
      </c>
      <c r="M3304" s="26" t="s">
        <v>14803</v>
      </c>
      <c r="O3304" s="16" t="s">
        <v>53</v>
      </c>
      <c r="P3304" s="26" t="s">
        <v>40</v>
      </c>
      <c r="T3304" s="22">
        <v>0.01</v>
      </c>
      <c r="W3304" s="20" t="s">
        <v>43</v>
      </c>
      <c r="X3304" s="16" t="s">
        <v>78</v>
      </c>
      <c r="Y3304" s="26" t="s">
        <v>14802</v>
      </c>
      <c r="Z3304" s="24" t="s">
        <v>32</v>
      </c>
      <c r="AA3304" s="24" t="s">
        <v>32</v>
      </c>
      <c r="AB3304" s="24" t="s">
        <v>32</v>
      </c>
      <c r="AC3304" s="24" t="s">
        <v>32</v>
      </c>
      <c r="AD3304" s="25">
        <v>20000</v>
      </c>
      <c r="AE3304" s="25">
        <v>0</v>
      </c>
      <c r="AF3304" s="25">
        <v>0</v>
      </c>
      <c r="AG3304" s="25">
        <v>0</v>
      </c>
      <c r="AH3304" s="25">
        <v>20000</v>
      </c>
    </row>
    <row r="3305" spans="1:35" x14ac:dyDescent="0.25">
      <c r="A3305" s="17">
        <v>124543</v>
      </c>
      <c r="B3305" s="18">
        <v>4</v>
      </c>
      <c r="C3305" s="16" t="s">
        <v>73</v>
      </c>
      <c r="D3305" s="21">
        <v>42577</v>
      </c>
      <c r="E3305" s="16" t="s">
        <v>819</v>
      </c>
      <c r="F3305" s="21">
        <v>43487</v>
      </c>
      <c r="G3305" s="16" t="s">
        <v>75</v>
      </c>
      <c r="H3305" s="26" t="s">
        <v>301</v>
      </c>
      <c r="I3305" s="16" t="s">
        <v>14801</v>
      </c>
      <c r="K3305" s="16" t="s">
        <v>14800</v>
      </c>
      <c r="L3305" s="16" t="s">
        <v>37</v>
      </c>
      <c r="M3305" s="26" t="s">
        <v>14799</v>
      </c>
      <c r="O3305" s="16" t="s">
        <v>53</v>
      </c>
      <c r="P3305" s="26" t="s">
        <v>40</v>
      </c>
      <c r="R3305" s="16" t="s">
        <v>41</v>
      </c>
      <c r="S3305" s="16" t="s">
        <v>42</v>
      </c>
      <c r="T3305" s="22">
        <v>1.4999999999999999E-2</v>
      </c>
      <c r="W3305" s="20" t="s">
        <v>43</v>
      </c>
      <c r="X3305" s="16" t="s">
        <v>44</v>
      </c>
      <c r="Y3305" s="26" t="s">
        <v>14798</v>
      </c>
      <c r="Z3305" s="24" t="s">
        <v>32</v>
      </c>
      <c r="AA3305" s="24" t="s">
        <v>32</v>
      </c>
      <c r="AB3305" s="24" t="s">
        <v>32</v>
      </c>
      <c r="AC3305" s="24" t="s">
        <v>32</v>
      </c>
      <c r="AD3305" s="24" t="s">
        <v>32</v>
      </c>
      <c r="AE3305" s="24" t="s">
        <v>32</v>
      </c>
      <c r="AF3305" s="24" t="s">
        <v>32</v>
      </c>
      <c r="AG3305" s="24" t="s">
        <v>32</v>
      </c>
      <c r="AH3305" s="24" t="s">
        <v>32</v>
      </c>
    </row>
    <row r="3306" spans="1:35" x14ac:dyDescent="0.25">
      <c r="A3306" s="17">
        <v>124544</v>
      </c>
      <c r="B3306" s="18">
        <v>3</v>
      </c>
      <c r="C3306" s="16" t="s">
        <v>73</v>
      </c>
      <c r="D3306" s="21">
        <v>42577</v>
      </c>
      <c r="E3306" s="16" t="s">
        <v>529</v>
      </c>
      <c r="F3306" s="21">
        <v>43489</v>
      </c>
      <c r="G3306" s="16" t="s">
        <v>75</v>
      </c>
      <c r="H3306" s="26" t="s">
        <v>49</v>
      </c>
      <c r="I3306" s="16" t="s">
        <v>14797</v>
      </c>
      <c r="K3306" s="16" t="s">
        <v>14796</v>
      </c>
      <c r="L3306" s="16" t="s">
        <v>37</v>
      </c>
      <c r="M3306" s="26" t="s">
        <v>14795</v>
      </c>
      <c r="O3306" s="16" t="s">
        <v>53</v>
      </c>
      <c r="P3306" s="26" t="s">
        <v>40</v>
      </c>
      <c r="R3306" s="16" t="s">
        <v>41</v>
      </c>
      <c r="S3306" s="16" t="s">
        <v>42</v>
      </c>
      <c r="T3306" s="22">
        <v>1.4999999999999999E-2</v>
      </c>
      <c r="W3306" s="20" t="s">
        <v>43</v>
      </c>
      <c r="X3306" s="16" t="s">
        <v>78</v>
      </c>
      <c r="Y3306" s="26" t="s">
        <v>14794</v>
      </c>
      <c r="Z3306" s="24" t="s">
        <v>32</v>
      </c>
      <c r="AA3306" s="24" t="s">
        <v>32</v>
      </c>
      <c r="AB3306" s="24" t="s">
        <v>32</v>
      </c>
      <c r="AC3306" s="24" t="s">
        <v>32</v>
      </c>
      <c r="AD3306" s="24" t="s">
        <v>32</v>
      </c>
      <c r="AE3306" s="24" t="s">
        <v>32</v>
      </c>
      <c r="AF3306" s="24" t="s">
        <v>32</v>
      </c>
      <c r="AG3306" s="24" t="s">
        <v>32</v>
      </c>
      <c r="AH3306" s="24" t="s">
        <v>32</v>
      </c>
    </row>
    <row r="3307" spans="1:35" x14ac:dyDescent="0.25">
      <c r="A3307" s="17">
        <v>124547</v>
      </c>
      <c r="B3307" s="18">
        <v>3</v>
      </c>
      <c r="C3307" s="16" t="s">
        <v>31</v>
      </c>
      <c r="D3307" s="21">
        <v>42577</v>
      </c>
      <c r="E3307" s="16" t="s">
        <v>529</v>
      </c>
      <c r="F3307" s="21">
        <v>44097</v>
      </c>
      <c r="G3307" s="16" t="s">
        <v>56</v>
      </c>
      <c r="H3307" s="26" t="s">
        <v>49</v>
      </c>
      <c r="I3307" s="16" t="s">
        <v>3093</v>
      </c>
      <c r="K3307" s="16" t="s">
        <v>2227</v>
      </c>
      <c r="L3307" s="16" t="s">
        <v>37</v>
      </c>
      <c r="M3307" s="26" t="s">
        <v>3094</v>
      </c>
      <c r="O3307" s="16" t="s">
        <v>39</v>
      </c>
      <c r="P3307" s="26" t="s">
        <v>40</v>
      </c>
      <c r="R3307" s="16" t="s">
        <v>41</v>
      </c>
      <c r="S3307" s="16" t="s">
        <v>42</v>
      </c>
      <c r="T3307" s="22">
        <v>0.03</v>
      </c>
      <c r="W3307" s="20" t="s">
        <v>43</v>
      </c>
      <c r="X3307" s="16" t="s">
        <v>44</v>
      </c>
      <c r="Y3307" s="26" t="s">
        <v>3095</v>
      </c>
      <c r="Z3307" s="25">
        <v>0</v>
      </c>
      <c r="AA3307" s="25">
        <v>0</v>
      </c>
      <c r="AB3307" s="25">
        <v>597845.75</v>
      </c>
      <c r="AC3307" s="25">
        <v>0</v>
      </c>
      <c r="AD3307" s="25">
        <v>0</v>
      </c>
      <c r="AE3307" s="25">
        <v>0</v>
      </c>
      <c r="AF3307" s="25">
        <v>607204.30000000005</v>
      </c>
      <c r="AG3307" s="25">
        <v>0</v>
      </c>
      <c r="AH3307" s="25">
        <v>607204.30000000005</v>
      </c>
      <c r="AI3307" s="16" t="s">
        <v>3096</v>
      </c>
    </row>
    <row r="3308" spans="1:35" x14ac:dyDescent="0.25">
      <c r="A3308" s="17">
        <v>124548</v>
      </c>
      <c r="B3308" s="18">
        <v>4</v>
      </c>
      <c r="C3308" s="16" t="s">
        <v>47</v>
      </c>
      <c r="D3308" s="21">
        <v>42577</v>
      </c>
      <c r="E3308" s="16" t="s">
        <v>819</v>
      </c>
      <c r="F3308" s="21">
        <v>44279</v>
      </c>
      <c r="G3308" s="16" t="s">
        <v>33</v>
      </c>
      <c r="H3308" s="26" t="s">
        <v>301</v>
      </c>
      <c r="I3308" s="16" t="s">
        <v>3097</v>
      </c>
      <c r="K3308" s="16" t="s">
        <v>2321</v>
      </c>
      <c r="L3308" s="16" t="s">
        <v>37</v>
      </c>
      <c r="M3308" s="26" t="s">
        <v>3098</v>
      </c>
      <c r="O3308" s="16" t="s">
        <v>39</v>
      </c>
      <c r="P3308" s="26" t="s">
        <v>40</v>
      </c>
      <c r="R3308" s="16" t="s">
        <v>41</v>
      </c>
      <c r="S3308" s="16" t="s">
        <v>42</v>
      </c>
      <c r="T3308" s="22">
        <v>0.01</v>
      </c>
      <c r="W3308" s="20" t="s">
        <v>43</v>
      </c>
      <c r="X3308" s="16" t="s">
        <v>44</v>
      </c>
      <c r="Y3308" s="26" t="s">
        <v>3099</v>
      </c>
      <c r="Z3308" s="25">
        <v>0</v>
      </c>
      <c r="AA3308" s="25">
        <v>0</v>
      </c>
      <c r="AB3308" s="25">
        <v>2544.86</v>
      </c>
      <c r="AC3308" s="25">
        <v>0</v>
      </c>
      <c r="AD3308" s="25">
        <v>0</v>
      </c>
      <c r="AE3308" s="25">
        <v>0</v>
      </c>
      <c r="AF3308" s="25">
        <v>427305.7</v>
      </c>
      <c r="AG3308" s="25">
        <v>0</v>
      </c>
      <c r="AH3308" s="25">
        <v>427305.7</v>
      </c>
      <c r="AI3308" s="16" t="s">
        <v>3100</v>
      </c>
    </row>
    <row r="3309" spans="1:35" x14ac:dyDescent="0.25">
      <c r="A3309" s="17">
        <v>124549</v>
      </c>
      <c r="B3309" s="18">
        <v>3</v>
      </c>
      <c r="C3309" s="16" t="s">
        <v>73</v>
      </c>
      <c r="D3309" s="21">
        <v>42577</v>
      </c>
      <c r="E3309" s="16" t="s">
        <v>529</v>
      </c>
      <c r="F3309" s="21">
        <v>43489</v>
      </c>
      <c r="G3309" s="16" t="s">
        <v>75</v>
      </c>
      <c r="H3309" s="26" t="s">
        <v>49</v>
      </c>
      <c r="K3309" s="16" t="s">
        <v>14790</v>
      </c>
      <c r="L3309" s="16" t="s">
        <v>37</v>
      </c>
      <c r="M3309" s="26" t="s">
        <v>14793</v>
      </c>
      <c r="O3309" s="16" t="s">
        <v>53</v>
      </c>
      <c r="P3309" s="26" t="s">
        <v>40</v>
      </c>
      <c r="R3309" s="16" t="s">
        <v>41</v>
      </c>
      <c r="S3309" s="16" t="s">
        <v>42</v>
      </c>
      <c r="T3309" s="22">
        <v>0.02</v>
      </c>
      <c r="W3309" s="20" t="s">
        <v>43</v>
      </c>
      <c r="X3309" s="16" t="s">
        <v>44</v>
      </c>
      <c r="Y3309" s="26" t="s">
        <v>14792</v>
      </c>
      <c r="Z3309" s="24" t="s">
        <v>32</v>
      </c>
      <c r="AA3309" s="24" t="s">
        <v>32</v>
      </c>
      <c r="AB3309" s="24" t="s">
        <v>32</v>
      </c>
      <c r="AC3309" s="24" t="s">
        <v>32</v>
      </c>
      <c r="AD3309" s="24" t="s">
        <v>32</v>
      </c>
      <c r="AE3309" s="24" t="s">
        <v>32</v>
      </c>
      <c r="AF3309" s="24" t="s">
        <v>32</v>
      </c>
      <c r="AG3309" s="24" t="s">
        <v>32</v>
      </c>
      <c r="AH3309" s="24" t="s">
        <v>32</v>
      </c>
    </row>
    <row r="3310" spans="1:35" x14ac:dyDescent="0.25">
      <c r="A3310" s="17">
        <v>124550</v>
      </c>
      <c r="B3310" s="18">
        <v>3</v>
      </c>
      <c r="C3310" s="16" t="s">
        <v>73</v>
      </c>
      <c r="D3310" s="21">
        <v>42577</v>
      </c>
      <c r="E3310" s="16" t="s">
        <v>529</v>
      </c>
      <c r="F3310" s="21">
        <v>44207</v>
      </c>
      <c r="G3310" s="16" t="s">
        <v>56</v>
      </c>
      <c r="H3310" s="26" t="s">
        <v>49</v>
      </c>
      <c r="I3310" s="16" t="s">
        <v>14791</v>
      </c>
      <c r="K3310" s="16" t="s">
        <v>14790</v>
      </c>
      <c r="L3310" s="16" t="s">
        <v>37</v>
      </c>
      <c r="M3310" s="26" t="s">
        <v>14789</v>
      </c>
      <c r="O3310" s="16" t="s">
        <v>53</v>
      </c>
      <c r="P3310" s="26" t="s">
        <v>40</v>
      </c>
      <c r="R3310" s="16" t="s">
        <v>41</v>
      </c>
      <c r="S3310" s="16" t="s">
        <v>42</v>
      </c>
      <c r="T3310" s="22">
        <v>7.0000000000000007E-2</v>
      </c>
      <c r="W3310" s="20" t="s">
        <v>43</v>
      </c>
      <c r="X3310" s="16" t="s">
        <v>44</v>
      </c>
      <c r="Y3310" s="26" t="s">
        <v>14788</v>
      </c>
      <c r="Z3310" s="24" t="s">
        <v>32</v>
      </c>
      <c r="AA3310" s="24" t="s">
        <v>32</v>
      </c>
      <c r="AB3310" s="24" t="s">
        <v>32</v>
      </c>
      <c r="AC3310" s="24" t="s">
        <v>32</v>
      </c>
      <c r="AD3310" s="24" t="s">
        <v>32</v>
      </c>
      <c r="AE3310" s="24" t="s">
        <v>32</v>
      </c>
      <c r="AF3310" s="24" t="s">
        <v>32</v>
      </c>
      <c r="AG3310" s="24" t="s">
        <v>32</v>
      </c>
      <c r="AH3310" s="24" t="s">
        <v>32</v>
      </c>
    </row>
    <row r="3311" spans="1:35" x14ac:dyDescent="0.25">
      <c r="A3311" s="17">
        <v>124551</v>
      </c>
      <c r="B3311" s="18">
        <v>3</v>
      </c>
      <c r="C3311" s="16" t="s">
        <v>31</v>
      </c>
      <c r="D3311" s="21">
        <v>42577</v>
      </c>
      <c r="E3311" s="16" t="s">
        <v>529</v>
      </c>
      <c r="F3311" s="21">
        <v>44097</v>
      </c>
      <c r="G3311" s="16" t="s">
        <v>56</v>
      </c>
      <c r="H3311" s="26" t="s">
        <v>49</v>
      </c>
      <c r="I3311" s="16" t="s">
        <v>3101</v>
      </c>
      <c r="K3311" s="16" t="s">
        <v>3102</v>
      </c>
      <c r="L3311" s="16" t="s">
        <v>37</v>
      </c>
      <c r="M3311" s="26" t="s">
        <v>3103</v>
      </c>
      <c r="O3311" s="16" t="s">
        <v>39</v>
      </c>
      <c r="P3311" s="26" t="s">
        <v>40</v>
      </c>
      <c r="R3311" s="16" t="s">
        <v>41</v>
      </c>
      <c r="S3311" s="16" t="s">
        <v>42</v>
      </c>
      <c r="T3311" s="22">
        <v>1.4999999999999999E-2</v>
      </c>
      <c r="W3311" s="20" t="s">
        <v>43</v>
      </c>
      <c r="X3311" s="16" t="s">
        <v>44</v>
      </c>
      <c r="Y3311" s="26" t="s">
        <v>3104</v>
      </c>
      <c r="Z3311" s="25">
        <v>0</v>
      </c>
      <c r="AA3311" s="25">
        <v>0</v>
      </c>
      <c r="AB3311" s="25">
        <v>396944.5</v>
      </c>
      <c r="AC3311" s="25">
        <v>0</v>
      </c>
      <c r="AD3311" s="25">
        <v>0</v>
      </c>
      <c r="AE3311" s="25">
        <v>0</v>
      </c>
      <c r="AF3311" s="25">
        <v>396944.5</v>
      </c>
      <c r="AG3311" s="25">
        <v>0</v>
      </c>
      <c r="AH3311" s="25">
        <v>396944.5</v>
      </c>
      <c r="AI3311" s="16" t="s">
        <v>3105</v>
      </c>
    </row>
    <row r="3312" spans="1:35" x14ac:dyDescent="0.25">
      <c r="A3312" s="17">
        <v>124552</v>
      </c>
      <c r="B3312" s="18">
        <v>3</v>
      </c>
      <c r="C3312" s="16" t="s">
        <v>73</v>
      </c>
      <c r="D3312" s="21">
        <v>42577</v>
      </c>
      <c r="E3312" s="16" t="s">
        <v>529</v>
      </c>
      <c r="F3312" s="21">
        <v>44097</v>
      </c>
      <c r="G3312" s="16" t="s">
        <v>56</v>
      </c>
      <c r="H3312" s="26" t="s">
        <v>49</v>
      </c>
      <c r="I3312" s="16" t="s">
        <v>14787</v>
      </c>
      <c r="K3312" s="16" t="s">
        <v>4771</v>
      </c>
      <c r="L3312" s="16" t="s">
        <v>37</v>
      </c>
      <c r="M3312" s="26" t="s">
        <v>14786</v>
      </c>
      <c r="O3312" s="16" t="s">
        <v>39</v>
      </c>
      <c r="P3312" s="26" t="s">
        <v>40</v>
      </c>
      <c r="R3312" s="16" t="s">
        <v>41</v>
      </c>
      <c r="S3312" s="16" t="s">
        <v>42</v>
      </c>
      <c r="T3312" s="22">
        <v>0.01</v>
      </c>
      <c r="W3312" s="20" t="s">
        <v>43</v>
      </c>
      <c r="X3312" s="16" t="s">
        <v>44</v>
      </c>
      <c r="Y3312" s="26" t="s">
        <v>14785</v>
      </c>
      <c r="Z3312" s="24" t="s">
        <v>32</v>
      </c>
      <c r="AA3312" s="24" t="s">
        <v>32</v>
      </c>
      <c r="AB3312" s="24" t="s">
        <v>32</v>
      </c>
      <c r="AC3312" s="24" t="s">
        <v>32</v>
      </c>
      <c r="AD3312" s="24" t="s">
        <v>32</v>
      </c>
      <c r="AE3312" s="24" t="s">
        <v>32</v>
      </c>
      <c r="AF3312" s="24" t="s">
        <v>32</v>
      </c>
      <c r="AG3312" s="24" t="s">
        <v>32</v>
      </c>
      <c r="AH3312" s="24" t="s">
        <v>32</v>
      </c>
      <c r="AI3312" s="16" t="s">
        <v>14784</v>
      </c>
    </row>
    <row r="3313" spans="1:35" x14ac:dyDescent="0.25">
      <c r="A3313" s="17">
        <v>124553</v>
      </c>
      <c r="B3313" s="18">
        <v>3</v>
      </c>
      <c r="C3313" s="16" t="s">
        <v>73</v>
      </c>
      <c r="D3313" s="21">
        <v>42577</v>
      </c>
      <c r="E3313" s="16" t="s">
        <v>529</v>
      </c>
      <c r="F3313" s="21">
        <v>43489</v>
      </c>
      <c r="G3313" s="16" t="s">
        <v>75</v>
      </c>
      <c r="H3313" s="26" t="s">
        <v>49</v>
      </c>
      <c r="K3313" s="16" t="s">
        <v>14783</v>
      </c>
      <c r="L3313" s="16" t="s">
        <v>37</v>
      </c>
      <c r="M3313" s="26" t="s">
        <v>14782</v>
      </c>
      <c r="O3313" s="16" t="s">
        <v>53</v>
      </c>
      <c r="P3313" s="26" t="s">
        <v>40</v>
      </c>
      <c r="R3313" s="16" t="s">
        <v>41</v>
      </c>
      <c r="S3313" s="16" t="s">
        <v>42</v>
      </c>
      <c r="T3313" s="22">
        <v>0.01</v>
      </c>
      <c r="W3313" s="20" t="s">
        <v>43</v>
      </c>
      <c r="X3313" s="16" t="s">
        <v>44</v>
      </c>
      <c r="Y3313" s="26" t="s">
        <v>14781</v>
      </c>
      <c r="Z3313" s="24" t="s">
        <v>32</v>
      </c>
      <c r="AA3313" s="24" t="s">
        <v>32</v>
      </c>
      <c r="AB3313" s="24" t="s">
        <v>32</v>
      </c>
      <c r="AC3313" s="24" t="s">
        <v>32</v>
      </c>
      <c r="AD3313" s="24" t="s">
        <v>32</v>
      </c>
      <c r="AE3313" s="24" t="s">
        <v>32</v>
      </c>
      <c r="AF3313" s="24" t="s">
        <v>32</v>
      </c>
      <c r="AG3313" s="24" t="s">
        <v>32</v>
      </c>
      <c r="AH3313" s="24" t="s">
        <v>32</v>
      </c>
    </row>
    <row r="3314" spans="1:35" x14ac:dyDescent="0.25">
      <c r="A3314" s="17">
        <v>124554</v>
      </c>
      <c r="B3314" s="18">
        <v>3</v>
      </c>
      <c r="C3314" s="16" t="s">
        <v>73</v>
      </c>
      <c r="D3314" s="21">
        <v>42577</v>
      </c>
      <c r="E3314" s="16" t="s">
        <v>529</v>
      </c>
      <c r="F3314" s="21">
        <v>43489</v>
      </c>
      <c r="G3314" s="16" t="s">
        <v>75</v>
      </c>
      <c r="H3314" s="26" t="s">
        <v>49</v>
      </c>
      <c r="K3314" s="16" t="s">
        <v>12169</v>
      </c>
      <c r="L3314" s="16" t="s">
        <v>37</v>
      </c>
      <c r="M3314" s="26" t="s">
        <v>14780</v>
      </c>
      <c r="O3314" s="16" t="s">
        <v>53</v>
      </c>
      <c r="P3314" s="26" t="s">
        <v>40</v>
      </c>
      <c r="R3314" s="16" t="s">
        <v>41</v>
      </c>
      <c r="S3314" s="16" t="s">
        <v>42</v>
      </c>
      <c r="T3314" s="22">
        <v>0.01</v>
      </c>
      <c r="W3314" s="20" t="s">
        <v>43</v>
      </c>
      <c r="X3314" s="16" t="s">
        <v>44</v>
      </c>
      <c r="Y3314" s="26" t="s">
        <v>14779</v>
      </c>
      <c r="Z3314" s="24" t="s">
        <v>32</v>
      </c>
      <c r="AA3314" s="24" t="s">
        <v>32</v>
      </c>
      <c r="AB3314" s="24" t="s">
        <v>32</v>
      </c>
      <c r="AC3314" s="24" t="s">
        <v>32</v>
      </c>
      <c r="AD3314" s="24" t="s">
        <v>32</v>
      </c>
      <c r="AE3314" s="24" t="s">
        <v>32</v>
      </c>
      <c r="AF3314" s="24" t="s">
        <v>32</v>
      </c>
      <c r="AG3314" s="24" t="s">
        <v>32</v>
      </c>
      <c r="AH3314" s="24" t="s">
        <v>32</v>
      </c>
    </row>
    <row r="3315" spans="1:35" x14ac:dyDescent="0.25">
      <c r="A3315" s="17">
        <v>124557</v>
      </c>
      <c r="B3315" s="18">
        <v>1</v>
      </c>
      <c r="C3315" s="16" t="s">
        <v>73</v>
      </c>
      <c r="D3315" s="21">
        <v>42577</v>
      </c>
      <c r="E3315" s="16" t="s">
        <v>1207</v>
      </c>
      <c r="F3315" s="21">
        <v>44207</v>
      </c>
      <c r="G3315" s="16" t="s">
        <v>56</v>
      </c>
      <c r="H3315" s="26" t="s">
        <v>394</v>
      </c>
      <c r="K3315" s="16" t="s">
        <v>6345</v>
      </c>
      <c r="L3315" s="16" t="s">
        <v>37</v>
      </c>
      <c r="M3315" s="26" t="s">
        <v>14778</v>
      </c>
      <c r="O3315" s="16" t="s">
        <v>53</v>
      </c>
      <c r="P3315" s="26" t="s">
        <v>40</v>
      </c>
      <c r="R3315" s="16" t="s">
        <v>41</v>
      </c>
      <c r="S3315" s="16" t="s">
        <v>42</v>
      </c>
      <c r="T3315" s="22">
        <v>0.01</v>
      </c>
      <c r="W3315" s="20" t="s">
        <v>43</v>
      </c>
      <c r="X3315" s="16" t="s">
        <v>44</v>
      </c>
      <c r="Y3315" s="26" t="s">
        <v>14777</v>
      </c>
      <c r="Z3315" s="24" t="s">
        <v>32</v>
      </c>
      <c r="AA3315" s="24" t="s">
        <v>32</v>
      </c>
      <c r="AB3315" s="24" t="s">
        <v>32</v>
      </c>
      <c r="AC3315" s="24" t="s">
        <v>32</v>
      </c>
      <c r="AD3315" s="24" t="s">
        <v>32</v>
      </c>
      <c r="AE3315" s="24" t="s">
        <v>32</v>
      </c>
      <c r="AF3315" s="24" t="s">
        <v>32</v>
      </c>
      <c r="AG3315" s="24" t="s">
        <v>32</v>
      </c>
      <c r="AH3315" s="24" t="s">
        <v>32</v>
      </c>
      <c r="AI3315" s="16" t="s">
        <v>14776</v>
      </c>
    </row>
    <row r="3316" spans="1:35" x14ac:dyDescent="0.25">
      <c r="A3316" s="17">
        <v>124558</v>
      </c>
      <c r="B3316" s="18">
        <v>3</v>
      </c>
      <c r="C3316" s="16" t="s">
        <v>73</v>
      </c>
      <c r="D3316" s="21">
        <v>42577</v>
      </c>
      <c r="E3316" s="16" t="s">
        <v>529</v>
      </c>
      <c r="F3316" s="21">
        <v>43489</v>
      </c>
      <c r="G3316" s="16" t="s">
        <v>75</v>
      </c>
      <c r="H3316" s="26" t="s">
        <v>49</v>
      </c>
      <c r="K3316" s="16" t="s">
        <v>14775</v>
      </c>
      <c r="L3316" s="16" t="s">
        <v>37</v>
      </c>
      <c r="M3316" s="26" t="s">
        <v>14774</v>
      </c>
      <c r="O3316" s="16" t="s">
        <v>53</v>
      </c>
      <c r="P3316" s="26" t="s">
        <v>40</v>
      </c>
      <c r="R3316" s="16" t="s">
        <v>41</v>
      </c>
      <c r="S3316" s="16" t="s">
        <v>42</v>
      </c>
      <c r="T3316" s="22">
        <v>0.01</v>
      </c>
      <c r="W3316" s="20" t="s">
        <v>43</v>
      </c>
      <c r="X3316" s="16" t="s">
        <v>44</v>
      </c>
      <c r="Y3316" s="26" t="s">
        <v>14773</v>
      </c>
      <c r="Z3316" s="24" t="s">
        <v>32</v>
      </c>
      <c r="AA3316" s="24" t="s">
        <v>32</v>
      </c>
      <c r="AB3316" s="24" t="s">
        <v>32</v>
      </c>
      <c r="AC3316" s="24" t="s">
        <v>32</v>
      </c>
      <c r="AD3316" s="24" t="s">
        <v>32</v>
      </c>
      <c r="AE3316" s="24" t="s">
        <v>32</v>
      </c>
      <c r="AF3316" s="24" t="s">
        <v>32</v>
      </c>
      <c r="AG3316" s="24" t="s">
        <v>32</v>
      </c>
      <c r="AH3316" s="24" t="s">
        <v>32</v>
      </c>
    </row>
    <row r="3317" spans="1:35" x14ac:dyDescent="0.25">
      <c r="A3317" s="17">
        <v>124559</v>
      </c>
      <c r="B3317" s="18">
        <v>1</v>
      </c>
      <c r="C3317" s="16" t="s">
        <v>73</v>
      </c>
      <c r="D3317" s="21">
        <v>42577</v>
      </c>
      <c r="E3317" s="16" t="s">
        <v>1207</v>
      </c>
      <c r="F3317" s="21">
        <v>44097</v>
      </c>
      <c r="G3317" s="16" t="s">
        <v>33</v>
      </c>
      <c r="H3317" s="26" t="s">
        <v>394</v>
      </c>
      <c r="I3317" s="16" t="s">
        <v>14772</v>
      </c>
      <c r="K3317" s="16" t="s">
        <v>14771</v>
      </c>
      <c r="L3317" s="16" t="s">
        <v>37</v>
      </c>
      <c r="M3317" s="26" t="s">
        <v>14770</v>
      </c>
      <c r="O3317" s="16" t="s">
        <v>39</v>
      </c>
      <c r="P3317" s="26" t="s">
        <v>40</v>
      </c>
      <c r="R3317" s="16" t="s">
        <v>41</v>
      </c>
      <c r="S3317" s="16" t="s">
        <v>42</v>
      </c>
      <c r="T3317" s="22">
        <v>0.01</v>
      </c>
      <c r="W3317" s="20" t="s">
        <v>43</v>
      </c>
      <c r="X3317" s="16" t="s">
        <v>44</v>
      </c>
      <c r="Y3317" s="26" t="s">
        <v>14769</v>
      </c>
      <c r="Z3317" s="24" t="s">
        <v>32</v>
      </c>
      <c r="AA3317" s="24" t="s">
        <v>32</v>
      </c>
      <c r="AB3317" s="24" t="s">
        <v>32</v>
      </c>
      <c r="AC3317" s="24" t="s">
        <v>32</v>
      </c>
      <c r="AD3317" s="24" t="s">
        <v>32</v>
      </c>
      <c r="AE3317" s="24" t="s">
        <v>32</v>
      </c>
      <c r="AF3317" s="24" t="s">
        <v>32</v>
      </c>
      <c r="AG3317" s="24" t="s">
        <v>32</v>
      </c>
      <c r="AH3317" s="24" t="s">
        <v>32</v>
      </c>
      <c r="AI3317" s="16" t="s">
        <v>14768</v>
      </c>
    </row>
    <row r="3318" spans="1:35" x14ac:dyDescent="0.25">
      <c r="A3318" s="17">
        <v>124560</v>
      </c>
      <c r="B3318" s="18">
        <v>3</v>
      </c>
      <c r="C3318" s="16" t="s">
        <v>73</v>
      </c>
      <c r="D3318" s="21">
        <v>42577</v>
      </c>
      <c r="E3318" s="16" t="s">
        <v>529</v>
      </c>
      <c r="F3318" s="21">
        <v>43489</v>
      </c>
      <c r="G3318" s="16" t="s">
        <v>75</v>
      </c>
      <c r="H3318" s="26" t="s">
        <v>49</v>
      </c>
      <c r="K3318" s="16" t="s">
        <v>14760</v>
      </c>
      <c r="L3318" s="16" t="s">
        <v>37</v>
      </c>
      <c r="M3318" s="26" t="s">
        <v>14767</v>
      </c>
      <c r="O3318" s="16" t="s">
        <v>53</v>
      </c>
      <c r="P3318" s="26" t="s">
        <v>40</v>
      </c>
      <c r="R3318" s="16" t="s">
        <v>41</v>
      </c>
      <c r="S3318" s="16" t="s">
        <v>42</v>
      </c>
      <c r="T3318" s="22">
        <v>0.01</v>
      </c>
      <c r="W3318" s="20" t="s">
        <v>43</v>
      </c>
      <c r="X3318" s="16" t="s">
        <v>44</v>
      </c>
      <c r="Y3318" s="26" t="s">
        <v>14766</v>
      </c>
      <c r="Z3318" s="24" t="s">
        <v>32</v>
      </c>
      <c r="AA3318" s="24" t="s">
        <v>32</v>
      </c>
      <c r="AB3318" s="24" t="s">
        <v>32</v>
      </c>
      <c r="AC3318" s="24" t="s">
        <v>32</v>
      </c>
      <c r="AD3318" s="24" t="s">
        <v>32</v>
      </c>
      <c r="AE3318" s="24" t="s">
        <v>32</v>
      </c>
      <c r="AF3318" s="24" t="s">
        <v>32</v>
      </c>
      <c r="AG3318" s="24" t="s">
        <v>32</v>
      </c>
      <c r="AH3318" s="24" t="s">
        <v>32</v>
      </c>
    </row>
    <row r="3319" spans="1:35" x14ac:dyDescent="0.25">
      <c r="A3319" s="17">
        <v>124561</v>
      </c>
      <c r="B3319" s="18">
        <v>1</v>
      </c>
      <c r="C3319" s="16" t="s">
        <v>73</v>
      </c>
      <c r="D3319" s="21">
        <v>42577</v>
      </c>
      <c r="E3319" s="16" t="s">
        <v>1207</v>
      </c>
      <c r="F3319" s="21">
        <v>44097</v>
      </c>
      <c r="G3319" s="16" t="s">
        <v>56</v>
      </c>
      <c r="H3319" s="26" t="s">
        <v>400</v>
      </c>
      <c r="I3319" s="16" t="s">
        <v>14765</v>
      </c>
      <c r="K3319" s="16" t="s">
        <v>14764</v>
      </c>
      <c r="L3319" s="16" t="s">
        <v>37</v>
      </c>
      <c r="M3319" s="26" t="s">
        <v>14763</v>
      </c>
      <c r="O3319" s="16" t="s">
        <v>39</v>
      </c>
      <c r="P3319" s="26" t="s">
        <v>40</v>
      </c>
      <c r="R3319" s="16" t="s">
        <v>41</v>
      </c>
      <c r="S3319" s="16" t="s">
        <v>42</v>
      </c>
      <c r="T3319" s="22">
        <v>0.01</v>
      </c>
      <c r="W3319" s="20" t="s">
        <v>43</v>
      </c>
      <c r="X3319" s="16" t="s">
        <v>44</v>
      </c>
      <c r="Y3319" s="26" t="s">
        <v>14762</v>
      </c>
      <c r="Z3319" s="24" t="s">
        <v>32</v>
      </c>
      <c r="AA3319" s="24" t="s">
        <v>32</v>
      </c>
      <c r="AB3319" s="24" t="s">
        <v>32</v>
      </c>
      <c r="AC3319" s="24" t="s">
        <v>32</v>
      </c>
      <c r="AD3319" s="24" t="s">
        <v>32</v>
      </c>
      <c r="AE3319" s="24" t="s">
        <v>32</v>
      </c>
      <c r="AF3319" s="24" t="s">
        <v>32</v>
      </c>
      <c r="AG3319" s="24" t="s">
        <v>32</v>
      </c>
      <c r="AH3319" s="24" t="s">
        <v>32</v>
      </c>
      <c r="AI3319" s="16" t="s">
        <v>14761</v>
      </c>
    </row>
    <row r="3320" spans="1:35" x14ac:dyDescent="0.25">
      <c r="A3320" s="17">
        <v>124562</v>
      </c>
      <c r="B3320" s="18">
        <v>3</v>
      </c>
      <c r="C3320" s="16" t="s">
        <v>73</v>
      </c>
      <c r="D3320" s="21">
        <v>42577</v>
      </c>
      <c r="E3320" s="16" t="s">
        <v>529</v>
      </c>
      <c r="F3320" s="21">
        <v>43489</v>
      </c>
      <c r="G3320" s="16" t="s">
        <v>75</v>
      </c>
      <c r="H3320" s="26" t="s">
        <v>49</v>
      </c>
      <c r="K3320" s="16" t="s">
        <v>14760</v>
      </c>
      <c r="L3320" s="16" t="s">
        <v>37</v>
      </c>
      <c r="M3320" s="26" t="s">
        <v>14759</v>
      </c>
      <c r="O3320" s="16" t="s">
        <v>53</v>
      </c>
      <c r="P3320" s="26" t="s">
        <v>40</v>
      </c>
      <c r="R3320" s="16" t="s">
        <v>41</v>
      </c>
      <c r="S3320" s="16" t="s">
        <v>42</v>
      </c>
      <c r="T3320" s="22">
        <v>1.4999999999999999E-2</v>
      </c>
      <c r="W3320" s="20" t="s">
        <v>43</v>
      </c>
      <c r="X3320" s="16" t="s">
        <v>44</v>
      </c>
      <c r="Y3320" s="26" t="s">
        <v>14758</v>
      </c>
      <c r="Z3320" s="24" t="s">
        <v>32</v>
      </c>
      <c r="AA3320" s="24" t="s">
        <v>32</v>
      </c>
      <c r="AB3320" s="24" t="s">
        <v>32</v>
      </c>
      <c r="AC3320" s="24" t="s">
        <v>32</v>
      </c>
      <c r="AD3320" s="24" t="s">
        <v>32</v>
      </c>
      <c r="AE3320" s="24" t="s">
        <v>32</v>
      </c>
      <c r="AF3320" s="24" t="s">
        <v>32</v>
      </c>
      <c r="AG3320" s="24" t="s">
        <v>32</v>
      </c>
      <c r="AH3320" s="24" t="s">
        <v>32</v>
      </c>
    </row>
    <row r="3321" spans="1:35" x14ac:dyDescent="0.25">
      <c r="A3321" s="17">
        <v>124563</v>
      </c>
      <c r="B3321" s="18">
        <v>1</v>
      </c>
      <c r="C3321" s="16" t="s">
        <v>73</v>
      </c>
      <c r="D3321" s="21">
        <v>42577</v>
      </c>
      <c r="E3321" s="16" t="s">
        <v>1207</v>
      </c>
      <c r="F3321" s="21">
        <v>44285</v>
      </c>
      <c r="G3321" s="16" t="s">
        <v>102</v>
      </c>
      <c r="H3321" s="26" t="s">
        <v>400</v>
      </c>
      <c r="I3321" s="16" t="s">
        <v>1894</v>
      </c>
      <c r="J3321" s="20" t="s">
        <v>116</v>
      </c>
      <c r="L3321" s="16" t="s">
        <v>116</v>
      </c>
      <c r="M3321" s="26" t="s">
        <v>3106</v>
      </c>
      <c r="N3321" s="26" t="s">
        <v>40</v>
      </c>
      <c r="O3321" s="16" t="s">
        <v>53</v>
      </c>
      <c r="P3321" s="26" t="s">
        <v>40</v>
      </c>
      <c r="R3321" s="16" t="s">
        <v>41</v>
      </c>
      <c r="S3321" s="16" t="s">
        <v>42</v>
      </c>
      <c r="T3321" s="22">
        <v>0.01</v>
      </c>
      <c r="U3321" s="21">
        <v>44694</v>
      </c>
      <c r="W3321" s="20" t="s">
        <v>43</v>
      </c>
      <c r="X3321" s="16" t="s">
        <v>140</v>
      </c>
      <c r="Y3321" s="26" t="s">
        <v>3107</v>
      </c>
      <c r="Z3321" s="25">
        <v>383000</v>
      </c>
      <c r="AA3321" s="25">
        <v>0</v>
      </c>
      <c r="AB3321" s="25">
        <v>0</v>
      </c>
      <c r="AC3321" s="25">
        <v>0</v>
      </c>
      <c r="AD3321" s="25">
        <v>446000</v>
      </c>
      <c r="AE3321" s="25">
        <v>292000</v>
      </c>
      <c r="AF3321" s="25">
        <v>0</v>
      </c>
      <c r="AG3321" s="25">
        <v>0</v>
      </c>
      <c r="AH3321" s="25">
        <v>738000</v>
      </c>
      <c r="AI3321" s="16" t="s">
        <v>3108</v>
      </c>
    </row>
    <row r="3322" spans="1:35" x14ac:dyDescent="0.25">
      <c r="A3322" s="17">
        <v>124564</v>
      </c>
      <c r="B3322" s="18">
        <v>4</v>
      </c>
      <c r="C3322" s="16" t="s">
        <v>73</v>
      </c>
      <c r="D3322" s="21">
        <v>42577</v>
      </c>
      <c r="E3322" s="16" t="s">
        <v>819</v>
      </c>
      <c r="F3322" s="21">
        <v>44207</v>
      </c>
      <c r="G3322" s="16" t="s">
        <v>56</v>
      </c>
      <c r="H3322" s="26" t="s">
        <v>301</v>
      </c>
      <c r="I3322" s="16" t="s">
        <v>14757</v>
      </c>
      <c r="K3322" s="16" t="s">
        <v>14756</v>
      </c>
      <c r="L3322" s="16" t="s">
        <v>37</v>
      </c>
      <c r="M3322" s="26" t="s">
        <v>14755</v>
      </c>
      <c r="O3322" s="16" t="s">
        <v>53</v>
      </c>
      <c r="P3322" s="26" t="s">
        <v>40</v>
      </c>
      <c r="R3322" s="16" t="s">
        <v>41</v>
      </c>
      <c r="S3322" s="16" t="s">
        <v>42</v>
      </c>
      <c r="T3322" s="22">
        <v>0.01</v>
      </c>
      <c r="W3322" s="20" t="s">
        <v>43</v>
      </c>
      <c r="X3322" s="16" t="s">
        <v>44</v>
      </c>
      <c r="Y3322" s="26" t="s">
        <v>14754</v>
      </c>
      <c r="Z3322" s="24" t="s">
        <v>32</v>
      </c>
      <c r="AA3322" s="24" t="s">
        <v>32</v>
      </c>
      <c r="AB3322" s="24" t="s">
        <v>32</v>
      </c>
      <c r="AC3322" s="24" t="s">
        <v>32</v>
      </c>
      <c r="AD3322" s="24" t="s">
        <v>32</v>
      </c>
      <c r="AE3322" s="24" t="s">
        <v>32</v>
      </c>
      <c r="AF3322" s="24" t="s">
        <v>32</v>
      </c>
      <c r="AG3322" s="24" t="s">
        <v>32</v>
      </c>
      <c r="AH3322" s="24" t="s">
        <v>32</v>
      </c>
    </row>
    <row r="3323" spans="1:35" x14ac:dyDescent="0.25">
      <c r="A3323" s="17">
        <v>124565</v>
      </c>
      <c r="B3323" s="18">
        <v>3</v>
      </c>
      <c r="C3323" s="16" t="s">
        <v>73</v>
      </c>
      <c r="D3323" s="21">
        <v>42577</v>
      </c>
      <c r="E3323" s="16" t="s">
        <v>529</v>
      </c>
      <c r="F3323" s="21">
        <v>43990</v>
      </c>
      <c r="G3323" s="16" t="s">
        <v>102</v>
      </c>
      <c r="H3323" s="26" t="s">
        <v>49</v>
      </c>
      <c r="I3323" s="16" t="s">
        <v>3109</v>
      </c>
      <c r="K3323" s="16" t="s">
        <v>3110</v>
      </c>
      <c r="L3323" s="16" t="s">
        <v>37</v>
      </c>
      <c r="M3323" s="26" t="s">
        <v>3111</v>
      </c>
      <c r="N3323" s="26" t="s">
        <v>3112</v>
      </c>
      <c r="O3323" s="16" t="s">
        <v>53</v>
      </c>
      <c r="P3323" s="26" t="s">
        <v>40</v>
      </c>
      <c r="R3323" s="16" t="s">
        <v>41</v>
      </c>
      <c r="S3323" s="16" t="s">
        <v>42</v>
      </c>
      <c r="T3323" s="22">
        <v>0.03</v>
      </c>
      <c r="U3323" s="21">
        <v>44603</v>
      </c>
      <c r="W3323" s="20" t="s">
        <v>43</v>
      </c>
      <c r="X3323" s="16" t="s">
        <v>44</v>
      </c>
      <c r="Y3323" s="26" t="s">
        <v>3113</v>
      </c>
      <c r="Z3323" s="25">
        <v>18984.080000000002</v>
      </c>
      <c r="AA3323" s="25">
        <v>20000</v>
      </c>
      <c r="AB3323" s="25">
        <v>0</v>
      </c>
      <c r="AC3323" s="25">
        <v>0</v>
      </c>
      <c r="AD3323" s="25">
        <v>101799.08</v>
      </c>
      <c r="AE3323" s="25">
        <v>20000</v>
      </c>
      <c r="AF3323" s="25">
        <v>0</v>
      </c>
      <c r="AG3323" s="25">
        <v>0</v>
      </c>
      <c r="AH3323" s="25">
        <v>121799.08</v>
      </c>
      <c r="AI3323" s="16" t="s">
        <v>3114</v>
      </c>
    </row>
    <row r="3324" spans="1:35" x14ac:dyDescent="0.25">
      <c r="A3324" s="17">
        <v>124566</v>
      </c>
      <c r="B3324" s="18">
        <v>3</v>
      </c>
      <c r="C3324" s="16" t="s">
        <v>73</v>
      </c>
      <c r="D3324" s="21">
        <v>42577</v>
      </c>
      <c r="E3324" s="16" t="s">
        <v>529</v>
      </c>
      <c r="F3324" s="21">
        <v>44097</v>
      </c>
      <c r="G3324" s="16" t="s">
        <v>56</v>
      </c>
      <c r="H3324" s="26" t="s">
        <v>49</v>
      </c>
      <c r="I3324" s="16" t="s">
        <v>14753</v>
      </c>
      <c r="K3324" s="16" t="s">
        <v>14752</v>
      </c>
      <c r="L3324" s="16" t="s">
        <v>37</v>
      </c>
      <c r="M3324" s="26" t="s">
        <v>14751</v>
      </c>
      <c r="O3324" s="16" t="s">
        <v>39</v>
      </c>
      <c r="P3324" s="26" t="s">
        <v>40</v>
      </c>
      <c r="R3324" s="16" t="s">
        <v>41</v>
      </c>
      <c r="S3324" s="16" t="s">
        <v>42</v>
      </c>
      <c r="T3324" s="22">
        <v>1.4999999999999999E-2</v>
      </c>
      <c r="W3324" s="20" t="s">
        <v>43</v>
      </c>
      <c r="X3324" s="16" t="s">
        <v>44</v>
      </c>
      <c r="Y3324" s="26" t="s">
        <v>14750</v>
      </c>
      <c r="Z3324" s="24" t="s">
        <v>32</v>
      </c>
      <c r="AA3324" s="24" t="s">
        <v>32</v>
      </c>
      <c r="AB3324" s="24" t="s">
        <v>32</v>
      </c>
      <c r="AC3324" s="24" t="s">
        <v>32</v>
      </c>
      <c r="AD3324" s="24" t="s">
        <v>32</v>
      </c>
      <c r="AE3324" s="24" t="s">
        <v>32</v>
      </c>
      <c r="AF3324" s="24" t="s">
        <v>32</v>
      </c>
      <c r="AG3324" s="24" t="s">
        <v>32</v>
      </c>
      <c r="AH3324" s="24" t="s">
        <v>32</v>
      </c>
      <c r="AI3324" s="16" t="s">
        <v>14749</v>
      </c>
    </row>
    <row r="3325" spans="1:35" x14ac:dyDescent="0.25">
      <c r="A3325" s="17">
        <v>124567</v>
      </c>
      <c r="B3325" s="18">
        <v>1</v>
      </c>
      <c r="C3325" s="16" t="s">
        <v>73</v>
      </c>
      <c r="D3325" s="21">
        <v>42577</v>
      </c>
      <c r="E3325" s="16" t="s">
        <v>1207</v>
      </c>
      <c r="F3325" s="21">
        <v>43476</v>
      </c>
      <c r="G3325" s="16" t="s">
        <v>75</v>
      </c>
      <c r="H3325" s="26" t="s">
        <v>182</v>
      </c>
      <c r="K3325" s="16" t="s">
        <v>14748</v>
      </c>
      <c r="L3325" s="16" t="s">
        <v>37</v>
      </c>
      <c r="M3325" s="26" t="s">
        <v>14747</v>
      </c>
      <c r="O3325" s="16" t="s">
        <v>53</v>
      </c>
      <c r="P3325" s="26" t="s">
        <v>40</v>
      </c>
      <c r="R3325" s="16" t="s">
        <v>41</v>
      </c>
      <c r="S3325" s="16" t="s">
        <v>42</v>
      </c>
      <c r="T3325" s="22">
        <v>0.01</v>
      </c>
      <c r="W3325" s="20" t="s">
        <v>43</v>
      </c>
      <c r="X3325" s="16" t="s">
        <v>78</v>
      </c>
      <c r="Y3325" s="26" t="s">
        <v>14746</v>
      </c>
      <c r="Z3325" s="24" t="s">
        <v>32</v>
      </c>
      <c r="AA3325" s="24" t="s">
        <v>32</v>
      </c>
      <c r="AB3325" s="24" t="s">
        <v>32</v>
      </c>
      <c r="AC3325" s="24" t="s">
        <v>32</v>
      </c>
      <c r="AD3325" s="24" t="s">
        <v>32</v>
      </c>
      <c r="AE3325" s="24" t="s">
        <v>32</v>
      </c>
      <c r="AF3325" s="24" t="s">
        <v>32</v>
      </c>
      <c r="AG3325" s="24" t="s">
        <v>32</v>
      </c>
      <c r="AH3325" s="24" t="s">
        <v>32</v>
      </c>
    </row>
    <row r="3326" spans="1:35" x14ac:dyDescent="0.25">
      <c r="A3326" s="17">
        <v>124568</v>
      </c>
      <c r="B3326" s="18">
        <v>4</v>
      </c>
      <c r="C3326" s="16" t="s">
        <v>31</v>
      </c>
      <c r="D3326" s="21">
        <v>42577</v>
      </c>
      <c r="E3326" s="16" t="s">
        <v>819</v>
      </c>
      <c r="F3326" s="21">
        <v>44305</v>
      </c>
      <c r="G3326" s="16" t="s">
        <v>56</v>
      </c>
      <c r="H3326" s="26" t="s">
        <v>301</v>
      </c>
      <c r="I3326" s="16" t="s">
        <v>3115</v>
      </c>
      <c r="K3326" s="16" t="s">
        <v>3116</v>
      </c>
      <c r="L3326" s="16" t="s">
        <v>37</v>
      </c>
      <c r="M3326" s="26" t="s">
        <v>3117</v>
      </c>
      <c r="O3326" s="16" t="s">
        <v>39</v>
      </c>
      <c r="P3326" s="26" t="s">
        <v>40</v>
      </c>
      <c r="R3326" s="16" t="s">
        <v>41</v>
      </c>
      <c r="S3326" s="16" t="s">
        <v>42</v>
      </c>
      <c r="T3326" s="22">
        <v>0.01</v>
      </c>
      <c r="W3326" s="20" t="s">
        <v>43</v>
      </c>
      <c r="X3326" s="16" t="s">
        <v>44</v>
      </c>
      <c r="Y3326" s="26" t="s">
        <v>3118</v>
      </c>
      <c r="Z3326" s="25">
        <v>0</v>
      </c>
      <c r="AA3326" s="25">
        <v>0</v>
      </c>
      <c r="AB3326" s="25">
        <v>499258.03</v>
      </c>
      <c r="AC3326" s="25">
        <v>0</v>
      </c>
      <c r="AD3326" s="25">
        <v>0</v>
      </c>
      <c r="AE3326" s="25">
        <v>0</v>
      </c>
      <c r="AF3326" s="25">
        <v>499258.03</v>
      </c>
      <c r="AG3326" s="25">
        <v>0</v>
      </c>
      <c r="AH3326" s="25">
        <v>499258.03</v>
      </c>
      <c r="AI3326" s="16" t="s">
        <v>3119</v>
      </c>
    </row>
    <row r="3327" spans="1:35" x14ac:dyDescent="0.25">
      <c r="A3327" s="17">
        <v>124569</v>
      </c>
      <c r="B3327" s="18">
        <v>1</v>
      </c>
      <c r="C3327" s="16" t="s">
        <v>73</v>
      </c>
      <c r="D3327" s="21">
        <v>42577</v>
      </c>
      <c r="E3327" s="16" t="s">
        <v>1207</v>
      </c>
      <c r="F3327" s="21">
        <v>44097</v>
      </c>
      <c r="G3327" s="16" t="s">
        <v>75</v>
      </c>
      <c r="H3327" s="26" t="s">
        <v>182</v>
      </c>
      <c r="I3327" s="16" t="s">
        <v>14745</v>
      </c>
      <c r="K3327" s="16" t="s">
        <v>14744</v>
      </c>
      <c r="L3327" s="16" t="s">
        <v>37</v>
      </c>
      <c r="M3327" s="26" t="s">
        <v>14743</v>
      </c>
      <c r="O3327" s="16" t="s">
        <v>39</v>
      </c>
      <c r="P3327" s="26" t="s">
        <v>40</v>
      </c>
      <c r="R3327" s="16" t="s">
        <v>41</v>
      </c>
      <c r="S3327" s="16" t="s">
        <v>42</v>
      </c>
      <c r="T3327" s="22">
        <v>2.5000000000000001E-2</v>
      </c>
      <c r="W3327" s="20" t="s">
        <v>43</v>
      </c>
      <c r="X3327" s="16" t="s">
        <v>44</v>
      </c>
      <c r="Y3327" s="26" t="s">
        <v>14742</v>
      </c>
      <c r="Z3327" s="24" t="s">
        <v>32</v>
      </c>
      <c r="AA3327" s="24" t="s">
        <v>32</v>
      </c>
      <c r="AB3327" s="24" t="s">
        <v>32</v>
      </c>
      <c r="AC3327" s="24" t="s">
        <v>32</v>
      </c>
      <c r="AD3327" s="24" t="s">
        <v>32</v>
      </c>
      <c r="AE3327" s="24" t="s">
        <v>32</v>
      </c>
      <c r="AF3327" s="24" t="s">
        <v>32</v>
      </c>
      <c r="AG3327" s="24" t="s">
        <v>32</v>
      </c>
      <c r="AH3327" s="24" t="s">
        <v>32</v>
      </c>
      <c r="AI3327" s="16" t="s">
        <v>14741</v>
      </c>
    </row>
    <row r="3328" spans="1:35" x14ac:dyDescent="0.25">
      <c r="A3328" s="17">
        <v>124570</v>
      </c>
      <c r="B3328" s="18">
        <v>1</v>
      </c>
      <c r="C3328" s="16" t="s">
        <v>73</v>
      </c>
      <c r="D3328" s="21">
        <v>42577</v>
      </c>
      <c r="E3328" s="16" t="s">
        <v>1207</v>
      </c>
      <c r="F3328" s="21">
        <v>43476</v>
      </c>
      <c r="G3328" s="16" t="s">
        <v>75</v>
      </c>
      <c r="H3328" s="26" t="s">
        <v>182</v>
      </c>
      <c r="K3328" s="16" t="s">
        <v>14740</v>
      </c>
      <c r="L3328" s="16" t="s">
        <v>37</v>
      </c>
      <c r="M3328" s="26" t="s">
        <v>14739</v>
      </c>
      <c r="O3328" s="16" t="s">
        <v>53</v>
      </c>
      <c r="P3328" s="26" t="s">
        <v>40</v>
      </c>
      <c r="R3328" s="16" t="s">
        <v>41</v>
      </c>
      <c r="S3328" s="16" t="s">
        <v>42</v>
      </c>
      <c r="T3328" s="22">
        <v>0.05</v>
      </c>
      <c r="W3328" s="20" t="s">
        <v>43</v>
      </c>
      <c r="X3328" s="16" t="s">
        <v>78</v>
      </c>
      <c r="Y3328" s="26" t="s">
        <v>14738</v>
      </c>
      <c r="Z3328" s="24" t="s">
        <v>32</v>
      </c>
      <c r="AA3328" s="24" t="s">
        <v>32</v>
      </c>
      <c r="AB3328" s="24" t="s">
        <v>32</v>
      </c>
      <c r="AC3328" s="24" t="s">
        <v>32</v>
      </c>
      <c r="AD3328" s="24" t="s">
        <v>32</v>
      </c>
      <c r="AE3328" s="24" t="s">
        <v>32</v>
      </c>
      <c r="AF3328" s="24" t="s">
        <v>32</v>
      </c>
      <c r="AG3328" s="24" t="s">
        <v>32</v>
      </c>
      <c r="AH3328" s="24" t="s">
        <v>32</v>
      </c>
      <c r="AI3328" s="16" t="s">
        <v>14737</v>
      </c>
    </row>
    <row r="3329" spans="1:35" x14ac:dyDescent="0.25">
      <c r="A3329" s="17">
        <v>124572</v>
      </c>
      <c r="B3329" s="18">
        <v>3</v>
      </c>
      <c r="C3329" s="16" t="s">
        <v>73</v>
      </c>
      <c r="D3329" s="21">
        <v>42577</v>
      </c>
      <c r="E3329" s="16" t="s">
        <v>529</v>
      </c>
      <c r="F3329" s="21">
        <v>44022</v>
      </c>
      <c r="G3329" s="16" t="s">
        <v>125</v>
      </c>
      <c r="H3329" s="26" t="s">
        <v>49</v>
      </c>
      <c r="I3329" s="16" t="s">
        <v>3120</v>
      </c>
      <c r="K3329" s="16" t="s">
        <v>3121</v>
      </c>
      <c r="L3329" s="16" t="s">
        <v>37</v>
      </c>
      <c r="M3329" s="26" t="s">
        <v>3122</v>
      </c>
      <c r="O3329" s="16" t="s">
        <v>53</v>
      </c>
      <c r="P3329" s="26" t="s">
        <v>40</v>
      </c>
      <c r="R3329" s="16" t="s">
        <v>41</v>
      </c>
      <c r="S3329" s="16" t="s">
        <v>42</v>
      </c>
      <c r="T3329" s="22">
        <v>3.5000000000000003E-2</v>
      </c>
      <c r="U3329" s="21">
        <v>44540</v>
      </c>
      <c r="W3329" s="20" t="s">
        <v>43</v>
      </c>
      <c r="X3329" s="16" t="s">
        <v>44</v>
      </c>
      <c r="Y3329" s="26" t="s">
        <v>3123</v>
      </c>
      <c r="Z3329" s="25">
        <v>68809.710000000006</v>
      </c>
      <c r="AA3329" s="25">
        <v>74415</v>
      </c>
      <c r="AB3329" s="25">
        <v>0</v>
      </c>
      <c r="AC3329" s="25">
        <v>0</v>
      </c>
      <c r="AD3329" s="25">
        <v>336056.35</v>
      </c>
      <c r="AE3329" s="25">
        <v>74415</v>
      </c>
      <c r="AF3329" s="25">
        <v>0</v>
      </c>
      <c r="AG3329" s="25">
        <v>0</v>
      </c>
      <c r="AH3329" s="25">
        <v>410471.35</v>
      </c>
      <c r="AI3329" s="16" t="s">
        <v>3124</v>
      </c>
    </row>
    <row r="3330" spans="1:35" x14ac:dyDescent="0.25">
      <c r="A3330" s="17">
        <v>124573</v>
      </c>
      <c r="B3330" s="18">
        <v>3</v>
      </c>
      <c r="C3330" s="16" t="s">
        <v>47</v>
      </c>
      <c r="D3330" s="21">
        <v>42577</v>
      </c>
      <c r="E3330" s="16" t="s">
        <v>819</v>
      </c>
      <c r="F3330" s="21">
        <v>44180</v>
      </c>
      <c r="G3330" s="16" t="s">
        <v>33</v>
      </c>
      <c r="H3330" s="26" t="s">
        <v>304</v>
      </c>
      <c r="I3330" s="16" t="s">
        <v>3125</v>
      </c>
      <c r="K3330" s="16" t="s">
        <v>3126</v>
      </c>
      <c r="L3330" s="16" t="s">
        <v>37</v>
      </c>
      <c r="M3330" s="26" t="s">
        <v>3127</v>
      </c>
      <c r="O3330" s="16" t="s">
        <v>39</v>
      </c>
      <c r="P3330" s="26" t="s">
        <v>40</v>
      </c>
      <c r="T3330" s="22">
        <v>0.05</v>
      </c>
      <c r="W3330" s="20" t="s">
        <v>43</v>
      </c>
      <c r="X3330" s="16" t="s">
        <v>44</v>
      </c>
      <c r="Y3330" s="26" t="s">
        <v>3128</v>
      </c>
      <c r="Z3330" s="25">
        <v>0</v>
      </c>
      <c r="AA3330" s="25">
        <v>0</v>
      </c>
      <c r="AB3330" s="25">
        <v>160699.54</v>
      </c>
      <c r="AC3330" s="25">
        <v>0</v>
      </c>
      <c r="AD3330" s="25">
        <v>0</v>
      </c>
      <c r="AE3330" s="25">
        <v>0</v>
      </c>
      <c r="AF3330" s="25">
        <v>1571356.3</v>
      </c>
      <c r="AG3330" s="25">
        <v>0</v>
      </c>
      <c r="AH3330" s="25">
        <v>1571356.3</v>
      </c>
      <c r="AI3330" s="16" t="s">
        <v>3129</v>
      </c>
    </row>
    <row r="3331" spans="1:35" x14ac:dyDescent="0.25">
      <c r="A3331" s="17">
        <v>124574</v>
      </c>
      <c r="B3331" s="18">
        <v>1</v>
      </c>
      <c r="C3331" s="16" t="s">
        <v>73</v>
      </c>
      <c r="D3331" s="21">
        <v>42577</v>
      </c>
      <c r="E3331" s="16" t="s">
        <v>1207</v>
      </c>
      <c r="F3331" s="21">
        <v>43476</v>
      </c>
      <c r="G3331" s="16" t="s">
        <v>75</v>
      </c>
      <c r="H3331" s="26" t="s">
        <v>182</v>
      </c>
      <c r="K3331" s="16" t="s">
        <v>14736</v>
      </c>
      <c r="L3331" s="16" t="s">
        <v>37</v>
      </c>
      <c r="M3331" s="26" t="s">
        <v>14735</v>
      </c>
      <c r="O3331" s="16" t="s">
        <v>53</v>
      </c>
      <c r="P3331" s="26" t="s">
        <v>40</v>
      </c>
      <c r="R3331" s="16" t="s">
        <v>41</v>
      </c>
      <c r="S3331" s="16" t="s">
        <v>42</v>
      </c>
      <c r="T3331" s="22">
        <v>0.03</v>
      </c>
      <c r="W3331" s="20" t="s">
        <v>43</v>
      </c>
      <c r="X3331" s="16" t="s">
        <v>78</v>
      </c>
      <c r="Y3331" s="26" t="s">
        <v>14734</v>
      </c>
      <c r="Z3331" s="24" t="s">
        <v>32</v>
      </c>
      <c r="AA3331" s="24" t="s">
        <v>32</v>
      </c>
      <c r="AB3331" s="24" t="s">
        <v>32</v>
      </c>
      <c r="AC3331" s="24" t="s">
        <v>32</v>
      </c>
      <c r="AD3331" s="24" t="s">
        <v>32</v>
      </c>
      <c r="AE3331" s="24" t="s">
        <v>32</v>
      </c>
      <c r="AF3331" s="24" t="s">
        <v>32</v>
      </c>
      <c r="AG3331" s="24" t="s">
        <v>32</v>
      </c>
      <c r="AH3331" s="24" t="s">
        <v>32</v>
      </c>
    </row>
    <row r="3332" spans="1:35" x14ac:dyDescent="0.25">
      <c r="A3332" s="17">
        <v>124575</v>
      </c>
      <c r="B3332" s="18">
        <v>1</v>
      </c>
      <c r="C3332" s="16" t="s">
        <v>73</v>
      </c>
      <c r="D3332" s="21">
        <v>42577</v>
      </c>
      <c r="E3332" s="16" t="s">
        <v>1207</v>
      </c>
      <c r="F3332" s="21">
        <v>43476</v>
      </c>
      <c r="G3332" s="16" t="s">
        <v>75</v>
      </c>
      <c r="H3332" s="26" t="s">
        <v>182</v>
      </c>
      <c r="K3332" s="16" t="s">
        <v>14733</v>
      </c>
      <c r="L3332" s="16" t="s">
        <v>37</v>
      </c>
      <c r="M3332" s="26" t="s">
        <v>14732</v>
      </c>
      <c r="O3332" s="16" t="s">
        <v>53</v>
      </c>
      <c r="P3332" s="26" t="s">
        <v>40</v>
      </c>
      <c r="R3332" s="16" t="s">
        <v>41</v>
      </c>
      <c r="S3332" s="16" t="s">
        <v>42</v>
      </c>
      <c r="T3332" s="22">
        <v>1.4999999999999999E-2</v>
      </c>
      <c r="W3332" s="20" t="s">
        <v>43</v>
      </c>
      <c r="X3332" s="16" t="s">
        <v>78</v>
      </c>
      <c r="Y3332" s="26" t="s">
        <v>14731</v>
      </c>
      <c r="Z3332" s="24" t="s">
        <v>32</v>
      </c>
      <c r="AA3332" s="24" t="s">
        <v>32</v>
      </c>
      <c r="AB3332" s="24" t="s">
        <v>32</v>
      </c>
      <c r="AC3332" s="24" t="s">
        <v>32</v>
      </c>
      <c r="AD3332" s="24" t="s">
        <v>32</v>
      </c>
      <c r="AE3332" s="24" t="s">
        <v>32</v>
      </c>
      <c r="AF3332" s="24" t="s">
        <v>32</v>
      </c>
      <c r="AG3332" s="24" t="s">
        <v>32</v>
      </c>
      <c r="AH3332" s="24" t="s">
        <v>32</v>
      </c>
    </row>
    <row r="3333" spans="1:35" x14ac:dyDescent="0.25">
      <c r="A3333" s="17">
        <v>124576</v>
      </c>
      <c r="B3333" s="18">
        <v>1</v>
      </c>
      <c r="C3333" s="16" t="s">
        <v>73</v>
      </c>
      <c r="D3333" s="21">
        <v>42577</v>
      </c>
      <c r="E3333" s="16" t="s">
        <v>1207</v>
      </c>
      <c r="F3333" s="21">
        <v>44097</v>
      </c>
      <c r="G3333" s="16" t="s">
        <v>56</v>
      </c>
      <c r="H3333" s="26" t="s">
        <v>182</v>
      </c>
      <c r="I3333" s="16" t="s">
        <v>14730</v>
      </c>
      <c r="K3333" s="16" t="s">
        <v>14729</v>
      </c>
      <c r="L3333" s="16" t="s">
        <v>37</v>
      </c>
      <c r="M3333" s="26" t="s">
        <v>14728</v>
      </c>
      <c r="O3333" s="16" t="s">
        <v>39</v>
      </c>
      <c r="P3333" s="26" t="s">
        <v>40</v>
      </c>
      <c r="R3333" s="16" t="s">
        <v>41</v>
      </c>
      <c r="S3333" s="16" t="s">
        <v>42</v>
      </c>
      <c r="T3333" s="22">
        <v>0.01</v>
      </c>
      <c r="W3333" s="20" t="s">
        <v>43</v>
      </c>
      <c r="X3333" s="16" t="s">
        <v>44</v>
      </c>
      <c r="Y3333" s="26" t="s">
        <v>14727</v>
      </c>
      <c r="Z3333" s="24" t="s">
        <v>32</v>
      </c>
      <c r="AA3333" s="24" t="s">
        <v>32</v>
      </c>
      <c r="AB3333" s="24" t="s">
        <v>32</v>
      </c>
      <c r="AC3333" s="24" t="s">
        <v>32</v>
      </c>
      <c r="AD3333" s="24" t="s">
        <v>32</v>
      </c>
      <c r="AE3333" s="24" t="s">
        <v>32</v>
      </c>
      <c r="AF3333" s="24" t="s">
        <v>32</v>
      </c>
      <c r="AG3333" s="24" t="s">
        <v>32</v>
      </c>
      <c r="AH3333" s="24" t="s">
        <v>32</v>
      </c>
      <c r="AI3333" s="16" t="s">
        <v>14726</v>
      </c>
    </row>
    <row r="3334" spans="1:35" x14ac:dyDescent="0.25">
      <c r="A3334" s="17">
        <v>124578</v>
      </c>
      <c r="B3334" s="18">
        <v>1</v>
      </c>
      <c r="C3334" s="16" t="s">
        <v>73</v>
      </c>
      <c r="D3334" s="21">
        <v>42577</v>
      </c>
      <c r="E3334" s="16" t="s">
        <v>1207</v>
      </c>
      <c r="F3334" s="21">
        <v>43476</v>
      </c>
      <c r="G3334" s="16" t="s">
        <v>75</v>
      </c>
      <c r="H3334" s="26" t="s">
        <v>182</v>
      </c>
      <c r="K3334" s="16" t="s">
        <v>14725</v>
      </c>
      <c r="L3334" s="16" t="s">
        <v>37</v>
      </c>
      <c r="M3334" s="26" t="s">
        <v>14724</v>
      </c>
      <c r="O3334" s="16" t="s">
        <v>53</v>
      </c>
      <c r="P3334" s="26" t="s">
        <v>40</v>
      </c>
      <c r="R3334" s="16" t="s">
        <v>41</v>
      </c>
      <c r="S3334" s="16" t="s">
        <v>42</v>
      </c>
      <c r="T3334" s="22">
        <v>0.01</v>
      </c>
      <c r="W3334" s="20" t="s">
        <v>43</v>
      </c>
      <c r="X3334" s="16" t="s">
        <v>44</v>
      </c>
      <c r="Y3334" s="26" t="s">
        <v>14723</v>
      </c>
      <c r="Z3334" s="24" t="s">
        <v>32</v>
      </c>
      <c r="AA3334" s="24" t="s">
        <v>32</v>
      </c>
      <c r="AB3334" s="24" t="s">
        <v>32</v>
      </c>
      <c r="AC3334" s="24" t="s">
        <v>32</v>
      </c>
      <c r="AD3334" s="24" t="s">
        <v>32</v>
      </c>
      <c r="AE3334" s="24" t="s">
        <v>32</v>
      </c>
      <c r="AF3334" s="24" t="s">
        <v>32</v>
      </c>
      <c r="AG3334" s="24" t="s">
        <v>32</v>
      </c>
      <c r="AH3334" s="24" t="s">
        <v>32</v>
      </c>
    </row>
    <row r="3335" spans="1:35" x14ac:dyDescent="0.25">
      <c r="A3335" s="17">
        <v>124579</v>
      </c>
      <c r="B3335" s="18">
        <v>3</v>
      </c>
      <c r="C3335" s="16" t="s">
        <v>73</v>
      </c>
      <c r="D3335" s="21">
        <v>42577</v>
      </c>
      <c r="E3335" s="16" t="s">
        <v>819</v>
      </c>
      <c r="F3335" s="21">
        <v>43488</v>
      </c>
      <c r="G3335" s="16" t="s">
        <v>75</v>
      </c>
      <c r="H3335" s="26" t="s">
        <v>304</v>
      </c>
      <c r="I3335" s="16" t="s">
        <v>14722</v>
      </c>
      <c r="K3335" s="16" t="s">
        <v>14721</v>
      </c>
      <c r="L3335" s="16" t="s">
        <v>37</v>
      </c>
      <c r="M3335" s="26" t="s">
        <v>14720</v>
      </c>
      <c r="O3335" s="16" t="s">
        <v>53</v>
      </c>
      <c r="P3335" s="26" t="s">
        <v>40</v>
      </c>
      <c r="R3335" s="16" t="s">
        <v>41</v>
      </c>
      <c r="S3335" s="16" t="s">
        <v>42</v>
      </c>
      <c r="T3335" s="22">
        <v>0.01</v>
      </c>
      <c r="W3335" s="20" t="s">
        <v>43</v>
      </c>
      <c r="X3335" s="16" t="s">
        <v>44</v>
      </c>
      <c r="Y3335" s="26" t="s">
        <v>14719</v>
      </c>
      <c r="Z3335" s="24" t="s">
        <v>32</v>
      </c>
      <c r="AA3335" s="24" t="s">
        <v>32</v>
      </c>
      <c r="AB3335" s="24" t="s">
        <v>32</v>
      </c>
      <c r="AC3335" s="24" t="s">
        <v>32</v>
      </c>
      <c r="AD3335" s="24" t="s">
        <v>32</v>
      </c>
      <c r="AE3335" s="24" t="s">
        <v>32</v>
      </c>
      <c r="AF3335" s="24" t="s">
        <v>32</v>
      </c>
      <c r="AG3335" s="24" t="s">
        <v>32</v>
      </c>
      <c r="AH3335" s="24" t="s">
        <v>32</v>
      </c>
    </row>
    <row r="3336" spans="1:35" x14ac:dyDescent="0.25">
      <c r="A3336" s="17">
        <v>124580</v>
      </c>
      <c r="B3336" s="18">
        <v>1</v>
      </c>
      <c r="C3336" s="16" t="s">
        <v>73</v>
      </c>
      <c r="D3336" s="21">
        <v>42577</v>
      </c>
      <c r="E3336" s="16" t="s">
        <v>1207</v>
      </c>
      <c r="F3336" s="21">
        <v>43476</v>
      </c>
      <c r="G3336" s="16" t="s">
        <v>75</v>
      </c>
      <c r="H3336" s="26" t="s">
        <v>182</v>
      </c>
      <c r="K3336" s="16" t="s">
        <v>14718</v>
      </c>
      <c r="L3336" s="16" t="s">
        <v>37</v>
      </c>
      <c r="M3336" s="26" t="s">
        <v>14717</v>
      </c>
      <c r="O3336" s="16" t="s">
        <v>53</v>
      </c>
      <c r="P3336" s="26" t="s">
        <v>40</v>
      </c>
      <c r="R3336" s="16" t="s">
        <v>41</v>
      </c>
      <c r="S3336" s="16" t="s">
        <v>42</v>
      </c>
      <c r="T3336" s="22">
        <v>0.01</v>
      </c>
      <c r="W3336" s="20" t="s">
        <v>43</v>
      </c>
      <c r="X3336" s="16" t="s">
        <v>44</v>
      </c>
      <c r="Y3336" s="26" t="s">
        <v>14716</v>
      </c>
      <c r="Z3336" s="24" t="s">
        <v>32</v>
      </c>
      <c r="AA3336" s="24" t="s">
        <v>32</v>
      </c>
      <c r="AB3336" s="24" t="s">
        <v>32</v>
      </c>
      <c r="AC3336" s="24" t="s">
        <v>32</v>
      </c>
      <c r="AD3336" s="24" t="s">
        <v>32</v>
      </c>
      <c r="AE3336" s="24" t="s">
        <v>32</v>
      </c>
      <c r="AF3336" s="24" t="s">
        <v>32</v>
      </c>
      <c r="AG3336" s="24" t="s">
        <v>32</v>
      </c>
      <c r="AH3336" s="24" t="s">
        <v>32</v>
      </c>
    </row>
    <row r="3337" spans="1:35" x14ac:dyDescent="0.25">
      <c r="A3337" s="17">
        <v>124581</v>
      </c>
      <c r="B3337" s="18">
        <v>1</v>
      </c>
      <c r="C3337" s="16" t="s">
        <v>73</v>
      </c>
      <c r="D3337" s="21">
        <v>42577</v>
      </c>
      <c r="E3337" s="16" t="s">
        <v>1207</v>
      </c>
      <c r="F3337" s="21">
        <v>43476</v>
      </c>
      <c r="G3337" s="16" t="s">
        <v>75</v>
      </c>
      <c r="H3337" s="26" t="s">
        <v>182</v>
      </c>
      <c r="K3337" s="16" t="s">
        <v>14715</v>
      </c>
      <c r="L3337" s="16" t="s">
        <v>37</v>
      </c>
      <c r="M3337" s="26" t="s">
        <v>14714</v>
      </c>
      <c r="O3337" s="16" t="s">
        <v>53</v>
      </c>
      <c r="P3337" s="26" t="s">
        <v>40</v>
      </c>
      <c r="R3337" s="16" t="s">
        <v>41</v>
      </c>
      <c r="S3337" s="16" t="s">
        <v>42</v>
      </c>
      <c r="T3337" s="22">
        <v>0.01</v>
      </c>
      <c r="W3337" s="20" t="s">
        <v>43</v>
      </c>
      <c r="X3337" s="16" t="s">
        <v>44</v>
      </c>
      <c r="Y3337" s="26" t="s">
        <v>14713</v>
      </c>
      <c r="Z3337" s="24" t="s">
        <v>32</v>
      </c>
      <c r="AA3337" s="24" t="s">
        <v>32</v>
      </c>
      <c r="AB3337" s="24" t="s">
        <v>32</v>
      </c>
      <c r="AC3337" s="24" t="s">
        <v>32</v>
      </c>
      <c r="AD3337" s="24" t="s">
        <v>32</v>
      </c>
      <c r="AE3337" s="24" t="s">
        <v>32</v>
      </c>
      <c r="AF3337" s="24" t="s">
        <v>32</v>
      </c>
      <c r="AG3337" s="24" t="s">
        <v>32</v>
      </c>
      <c r="AH3337" s="24" t="s">
        <v>32</v>
      </c>
    </row>
    <row r="3338" spans="1:35" x14ac:dyDescent="0.25">
      <c r="A3338" s="17">
        <v>124582</v>
      </c>
      <c r="B3338" s="18">
        <v>4</v>
      </c>
      <c r="C3338" s="16" t="s">
        <v>31</v>
      </c>
      <c r="D3338" s="21">
        <v>42577</v>
      </c>
      <c r="E3338" s="16" t="s">
        <v>819</v>
      </c>
      <c r="F3338" s="21">
        <v>44097</v>
      </c>
      <c r="G3338" s="16" t="s">
        <v>75</v>
      </c>
      <c r="H3338" s="26" t="s">
        <v>323</v>
      </c>
      <c r="I3338" s="16" t="s">
        <v>3130</v>
      </c>
      <c r="K3338" s="16" t="s">
        <v>3131</v>
      </c>
      <c r="L3338" s="16" t="s">
        <v>37</v>
      </c>
      <c r="M3338" s="26" t="s">
        <v>3132</v>
      </c>
      <c r="O3338" s="16" t="s">
        <v>39</v>
      </c>
      <c r="P3338" s="26" t="s">
        <v>40</v>
      </c>
      <c r="R3338" s="16" t="s">
        <v>41</v>
      </c>
      <c r="S3338" s="16" t="s">
        <v>42</v>
      </c>
      <c r="T3338" s="22">
        <v>0.01</v>
      </c>
      <c r="W3338" s="20" t="s">
        <v>43</v>
      </c>
      <c r="X3338" s="16" t="s">
        <v>44</v>
      </c>
      <c r="Y3338" s="26" t="s">
        <v>3133</v>
      </c>
      <c r="Z3338" s="25">
        <v>0</v>
      </c>
      <c r="AA3338" s="25">
        <v>0</v>
      </c>
      <c r="AB3338" s="25">
        <v>9348.5</v>
      </c>
      <c r="AC3338" s="25">
        <v>0</v>
      </c>
      <c r="AD3338" s="25">
        <v>0</v>
      </c>
      <c r="AE3338" s="25">
        <v>0</v>
      </c>
      <c r="AF3338" s="25">
        <v>1033578.9</v>
      </c>
      <c r="AG3338" s="25">
        <v>0</v>
      </c>
      <c r="AH3338" s="25">
        <v>1033578.9</v>
      </c>
      <c r="AI3338" s="16" t="s">
        <v>3134</v>
      </c>
    </row>
    <row r="3339" spans="1:35" ht="30" x14ac:dyDescent="0.25">
      <c r="A3339" s="17">
        <v>124583</v>
      </c>
      <c r="B3339" s="18">
        <v>4</v>
      </c>
      <c r="C3339" s="16" t="s">
        <v>73</v>
      </c>
      <c r="D3339" s="21">
        <v>42577</v>
      </c>
      <c r="E3339" s="16" t="s">
        <v>819</v>
      </c>
      <c r="F3339" s="21">
        <v>44181</v>
      </c>
      <c r="G3339" s="16" t="s">
        <v>529</v>
      </c>
      <c r="H3339" s="26" t="s">
        <v>14712</v>
      </c>
      <c r="I3339" s="16" t="s">
        <v>1455</v>
      </c>
      <c r="J3339" s="20" t="s">
        <v>116</v>
      </c>
      <c r="L3339" s="16" t="s">
        <v>116</v>
      </c>
      <c r="M3339" s="26" t="s">
        <v>14711</v>
      </c>
      <c r="N3339" s="26" t="s">
        <v>14710</v>
      </c>
      <c r="O3339" s="16" t="s">
        <v>119</v>
      </c>
      <c r="P3339" s="26" t="s">
        <v>168</v>
      </c>
      <c r="R3339" s="16" t="s">
        <v>139</v>
      </c>
      <c r="S3339" s="16" t="s">
        <v>42</v>
      </c>
      <c r="T3339" s="22">
        <v>5.6</v>
      </c>
      <c r="U3339" s="21">
        <v>45576</v>
      </c>
      <c r="W3339" s="20" t="s">
        <v>43</v>
      </c>
      <c r="X3339" s="16" t="s">
        <v>78</v>
      </c>
      <c r="Z3339" s="24" t="s">
        <v>32</v>
      </c>
      <c r="AA3339" s="24" t="s">
        <v>32</v>
      </c>
      <c r="AB3339" s="24" t="s">
        <v>32</v>
      </c>
      <c r="AC3339" s="24" t="s">
        <v>32</v>
      </c>
      <c r="AD3339" s="25">
        <v>225000</v>
      </c>
      <c r="AE3339" s="25">
        <v>0</v>
      </c>
      <c r="AF3339" s="25">
        <v>0</v>
      </c>
      <c r="AG3339" s="25">
        <v>0</v>
      </c>
      <c r="AH3339" s="25">
        <v>225000</v>
      </c>
    </row>
    <row r="3340" spans="1:35" x14ac:dyDescent="0.25">
      <c r="A3340" s="17">
        <v>124584</v>
      </c>
      <c r="B3340" s="18">
        <v>1</v>
      </c>
      <c r="C3340" s="16" t="s">
        <v>73</v>
      </c>
      <c r="D3340" s="21">
        <v>42577</v>
      </c>
      <c r="E3340" s="16" t="s">
        <v>1207</v>
      </c>
      <c r="F3340" s="21">
        <v>43476</v>
      </c>
      <c r="G3340" s="16" t="s">
        <v>75</v>
      </c>
      <c r="H3340" s="26" t="s">
        <v>182</v>
      </c>
      <c r="K3340" s="16" t="s">
        <v>14709</v>
      </c>
      <c r="L3340" s="16" t="s">
        <v>37</v>
      </c>
      <c r="M3340" s="26" t="s">
        <v>14708</v>
      </c>
      <c r="O3340" s="16" t="s">
        <v>53</v>
      </c>
      <c r="P3340" s="26" t="s">
        <v>40</v>
      </c>
      <c r="R3340" s="16" t="s">
        <v>41</v>
      </c>
      <c r="S3340" s="16" t="s">
        <v>42</v>
      </c>
      <c r="T3340" s="22">
        <v>0.02</v>
      </c>
      <c r="W3340" s="20" t="s">
        <v>43</v>
      </c>
      <c r="X3340" s="16" t="s">
        <v>44</v>
      </c>
      <c r="Y3340" s="26" t="s">
        <v>14707</v>
      </c>
      <c r="Z3340" s="24" t="s">
        <v>32</v>
      </c>
      <c r="AA3340" s="24" t="s">
        <v>32</v>
      </c>
      <c r="AB3340" s="24" t="s">
        <v>32</v>
      </c>
      <c r="AC3340" s="24" t="s">
        <v>32</v>
      </c>
      <c r="AD3340" s="24" t="s">
        <v>32</v>
      </c>
      <c r="AE3340" s="24" t="s">
        <v>32</v>
      </c>
      <c r="AF3340" s="24" t="s">
        <v>32</v>
      </c>
      <c r="AG3340" s="24" t="s">
        <v>32</v>
      </c>
      <c r="AH3340" s="24" t="s">
        <v>32</v>
      </c>
    </row>
    <row r="3341" spans="1:35" x14ac:dyDescent="0.25">
      <c r="A3341" s="17">
        <v>124585</v>
      </c>
      <c r="B3341" s="18">
        <v>4</v>
      </c>
      <c r="C3341" s="16" t="s">
        <v>73</v>
      </c>
      <c r="D3341" s="21">
        <v>42577</v>
      </c>
      <c r="E3341" s="16" t="s">
        <v>819</v>
      </c>
      <c r="F3341" s="21">
        <v>44207</v>
      </c>
      <c r="G3341" s="16" t="s">
        <v>56</v>
      </c>
      <c r="H3341" s="26" t="s">
        <v>326</v>
      </c>
      <c r="I3341" s="16" t="s">
        <v>14693</v>
      </c>
      <c r="K3341" s="16" t="s">
        <v>14692</v>
      </c>
      <c r="L3341" s="16" t="s">
        <v>37</v>
      </c>
      <c r="M3341" s="26" t="s">
        <v>14706</v>
      </c>
      <c r="O3341" s="16" t="s">
        <v>53</v>
      </c>
      <c r="P3341" s="26" t="s">
        <v>40</v>
      </c>
      <c r="R3341" s="16" t="s">
        <v>41</v>
      </c>
      <c r="S3341" s="16" t="s">
        <v>42</v>
      </c>
      <c r="T3341" s="22">
        <v>0.02</v>
      </c>
      <c r="W3341" s="20" t="s">
        <v>43</v>
      </c>
      <c r="X3341" s="16" t="s">
        <v>44</v>
      </c>
      <c r="Y3341" s="26" t="s">
        <v>14705</v>
      </c>
      <c r="Z3341" s="24" t="s">
        <v>32</v>
      </c>
      <c r="AA3341" s="24" t="s">
        <v>32</v>
      </c>
      <c r="AB3341" s="24" t="s">
        <v>32</v>
      </c>
      <c r="AC3341" s="24" t="s">
        <v>32</v>
      </c>
      <c r="AD3341" s="24" t="s">
        <v>32</v>
      </c>
      <c r="AE3341" s="24" t="s">
        <v>32</v>
      </c>
      <c r="AF3341" s="24" t="s">
        <v>32</v>
      </c>
      <c r="AG3341" s="24" t="s">
        <v>32</v>
      </c>
      <c r="AH3341" s="24" t="s">
        <v>32</v>
      </c>
    </row>
    <row r="3342" spans="1:35" x14ac:dyDescent="0.25">
      <c r="A3342" s="17">
        <v>124586</v>
      </c>
      <c r="B3342" s="18">
        <v>3</v>
      </c>
      <c r="C3342" s="16" t="s">
        <v>73</v>
      </c>
      <c r="D3342" s="21">
        <v>42577</v>
      </c>
      <c r="E3342" s="16" t="s">
        <v>529</v>
      </c>
      <c r="F3342" s="21">
        <v>43489</v>
      </c>
      <c r="G3342" s="16" t="s">
        <v>75</v>
      </c>
      <c r="H3342" s="26" t="s">
        <v>49</v>
      </c>
      <c r="I3342" s="16" t="s">
        <v>14704</v>
      </c>
      <c r="K3342" s="16" t="s">
        <v>14703</v>
      </c>
      <c r="L3342" s="16" t="s">
        <v>37</v>
      </c>
      <c r="M3342" s="26" t="s">
        <v>14702</v>
      </c>
      <c r="O3342" s="16" t="s">
        <v>53</v>
      </c>
      <c r="P3342" s="26" t="s">
        <v>40</v>
      </c>
      <c r="R3342" s="16" t="s">
        <v>41</v>
      </c>
      <c r="S3342" s="16" t="s">
        <v>42</v>
      </c>
      <c r="T3342" s="22">
        <v>0.01</v>
      </c>
      <c r="W3342" s="20" t="s">
        <v>43</v>
      </c>
      <c r="X3342" s="16" t="s">
        <v>44</v>
      </c>
      <c r="Y3342" s="26" t="s">
        <v>14701</v>
      </c>
      <c r="Z3342" s="24" t="s">
        <v>32</v>
      </c>
      <c r="AA3342" s="24" t="s">
        <v>32</v>
      </c>
      <c r="AB3342" s="24" t="s">
        <v>32</v>
      </c>
      <c r="AC3342" s="24" t="s">
        <v>32</v>
      </c>
      <c r="AD3342" s="24" t="s">
        <v>32</v>
      </c>
      <c r="AE3342" s="24" t="s">
        <v>32</v>
      </c>
      <c r="AF3342" s="24" t="s">
        <v>32</v>
      </c>
      <c r="AG3342" s="24" t="s">
        <v>32</v>
      </c>
      <c r="AH3342" s="24" t="s">
        <v>32</v>
      </c>
    </row>
    <row r="3343" spans="1:35" x14ac:dyDescent="0.25">
      <c r="A3343" s="17">
        <v>124587</v>
      </c>
      <c r="B3343" s="18">
        <v>1</v>
      </c>
      <c r="C3343" s="16" t="s">
        <v>73</v>
      </c>
      <c r="D3343" s="21">
        <v>42577</v>
      </c>
      <c r="E3343" s="16" t="s">
        <v>1207</v>
      </c>
      <c r="F3343" s="21">
        <v>43476</v>
      </c>
      <c r="G3343" s="16" t="s">
        <v>75</v>
      </c>
      <c r="H3343" s="26" t="s">
        <v>182</v>
      </c>
      <c r="K3343" s="16" t="s">
        <v>14700</v>
      </c>
      <c r="L3343" s="16" t="s">
        <v>37</v>
      </c>
      <c r="M3343" s="26" t="s">
        <v>14699</v>
      </c>
      <c r="O3343" s="16" t="s">
        <v>53</v>
      </c>
      <c r="P3343" s="26" t="s">
        <v>40</v>
      </c>
      <c r="R3343" s="16" t="s">
        <v>41</v>
      </c>
      <c r="S3343" s="16" t="s">
        <v>42</v>
      </c>
      <c r="T3343" s="22">
        <v>0.01</v>
      </c>
      <c r="W3343" s="20" t="s">
        <v>43</v>
      </c>
      <c r="X3343" s="16" t="s">
        <v>44</v>
      </c>
      <c r="Y3343" s="26" t="s">
        <v>14698</v>
      </c>
      <c r="Z3343" s="24" t="s">
        <v>32</v>
      </c>
      <c r="AA3343" s="24" t="s">
        <v>32</v>
      </c>
      <c r="AB3343" s="24" t="s">
        <v>32</v>
      </c>
      <c r="AC3343" s="24" t="s">
        <v>32</v>
      </c>
      <c r="AD3343" s="24" t="s">
        <v>32</v>
      </c>
      <c r="AE3343" s="24" t="s">
        <v>32</v>
      </c>
      <c r="AF3343" s="24" t="s">
        <v>32</v>
      </c>
      <c r="AG3343" s="24" t="s">
        <v>32</v>
      </c>
      <c r="AH3343" s="24" t="s">
        <v>32</v>
      </c>
    </row>
    <row r="3344" spans="1:35" x14ac:dyDescent="0.25">
      <c r="A3344" s="17">
        <v>124588</v>
      </c>
      <c r="B3344" s="18">
        <v>3</v>
      </c>
      <c r="C3344" s="16" t="s">
        <v>73</v>
      </c>
      <c r="D3344" s="21">
        <v>42577</v>
      </c>
      <c r="E3344" s="16" t="s">
        <v>529</v>
      </c>
      <c r="F3344" s="21">
        <v>43489</v>
      </c>
      <c r="G3344" s="16" t="s">
        <v>75</v>
      </c>
      <c r="H3344" s="26" t="s">
        <v>49</v>
      </c>
      <c r="I3344" s="16" t="s">
        <v>14697</v>
      </c>
      <c r="K3344" s="16" t="s">
        <v>14696</v>
      </c>
      <c r="L3344" s="16" t="s">
        <v>37</v>
      </c>
      <c r="M3344" s="26" t="s">
        <v>14695</v>
      </c>
      <c r="O3344" s="16" t="s">
        <v>53</v>
      </c>
      <c r="P3344" s="26" t="s">
        <v>40</v>
      </c>
      <c r="R3344" s="16" t="s">
        <v>41</v>
      </c>
      <c r="S3344" s="16" t="s">
        <v>42</v>
      </c>
      <c r="T3344" s="22">
        <v>0.01</v>
      </c>
      <c r="W3344" s="20" t="s">
        <v>43</v>
      </c>
      <c r="X3344" s="16" t="s">
        <v>44</v>
      </c>
      <c r="Y3344" s="26" t="s">
        <v>14694</v>
      </c>
      <c r="Z3344" s="24" t="s">
        <v>32</v>
      </c>
      <c r="AA3344" s="24" t="s">
        <v>32</v>
      </c>
      <c r="AB3344" s="24" t="s">
        <v>32</v>
      </c>
      <c r="AC3344" s="24" t="s">
        <v>32</v>
      </c>
      <c r="AD3344" s="24" t="s">
        <v>32</v>
      </c>
      <c r="AE3344" s="24" t="s">
        <v>32</v>
      </c>
      <c r="AF3344" s="24" t="s">
        <v>32</v>
      </c>
      <c r="AG3344" s="24" t="s">
        <v>32</v>
      </c>
      <c r="AH3344" s="24" t="s">
        <v>32</v>
      </c>
    </row>
    <row r="3345" spans="1:35" x14ac:dyDescent="0.25">
      <c r="A3345" s="17">
        <v>124589</v>
      </c>
      <c r="B3345" s="18">
        <v>4</v>
      </c>
      <c r="C3345" s="16" t="s">
        <v>73</v>
      </c>
      <c r="D3345" s="21">
        <v>42577</v>
      </c>
      <c r="E3345" s="16" t="s">
        <v>819</v>
      </c>
      <c r="F3345" s="21">
        <v>44207</v>
      </c>
      <c r="G3345" s="16" t="s">
        <v>56</v>
      </c>
      <c r="H3345" s="26" t="s">
        <v>326</v>
      </c>
      <c r="I3345" s="16" t="s">
        <v>14693</v>
      </c>
      <c r="K3345" s="16" t="s">
        <v>14692</v>
      </c>
      <c r="L3345" s="16" t="s">
        <v>37</v>
      </c>
      <c r="M3345" s="26" t="s">
        <v>14691</v>
      </c>
      <c r="O3345" s="16" t="s">
        <v>53</v>
      </c>
      <c r="P3345" s="26" t="s">
        <v>40</v>
      </c>
      <c r="R3345" s="16" t="s">
        <v>41</v>
      </c>
      <c r="S3345" s="16" t="s">
        <v>42</v>
      </c>
      <c r="T3345" s="22">
        <v>0.03</v>
      </c>
      <c r="W3345" s="20" t="s">
        <v>43</v>
      </c>
      <c r="X3345" s="16" t="s">
        <v>44</v>
      </c>
      <c r="Y3345" s="26" t="s">
        <v>14690</v>
      </c>
      <c r="Z3345" s="24" t="s">
        <v>32</v>
      </c>
      <c r="AA3345" s="24" t="s">
        <v>32</v>
      </c>
      <c r="AB3345" s="24" t="s">
        <v>32</v>
      </c>
      <c r="AC3345" s="24" t="s">
        <v>32</v>
      </c>
      <c r="AD3345" s="24" t="s">
        <v>32</v>
      </c>
      <c r="AE3345" s="24" t="s">
        <v>32</v>
      </c>
      <c r="AF3345" s="24" t="s">
        <v>32</v>
      </c>
      <c r="AG3345" s="24" t="s">
        <v>32</v>
      </c>
      <c r="AH3345" s="24" t="s">
        <v>32</v>
      </c>
    </row>
    <row r="3346" spans="1:35" ht="30" x14ac:dyDescent="0.25">
      <c r="A3346" s="17">
        <v>124590</v>
      </c>
      <c r="B3346" s="18">
        <v>1</v>
      </c>
      <c r="C3346" s="16" t="s">
        <v>73</v>
      </c>
      <c r="D3346" s="21">
        <v>42577</v>
      </c>
      <c r="E3346" s="16" t="s">
        <v>1207</v>
      </c>
      <c r="F3346" s="21">
        <v>44106</v>
      </c>
      <c r="G3346" s="16" t="s">
        <v>75</v>
      </c>
      <c r="H3346" s="26" t="s">
        <v>182</v>
      </c>
      <c r="I3346" s="16" t="s">
        <v>147</v>
      </c>
      <c r="J3346" s="20" t="s">
        <v>148</v>
      </c>
      <c r="L3346" s="16" t="s">
        <v>149</v>
      </c>
      <c r="M3346" s="26" t="s">
        <v>14689</v>
      </c>
      <c r="N3346" s="26" t="s">
        <v>14688</v>
      </c>
      <c r="O3346" s="16" t="s">
        <v>119</v>
      </c>
      <c r="P3346" s="26" t="s">
        <v>100</v>
      </c>
      <c r="T3346" s="22">
        <v>18.75</v>
      </c>
      <c r="U3346" s="21">
        <v>45093</v>
      </c>
      <c r="W3346" s="20" t="s">
        <v>43</v>
      </c>
      <c r="X3346" s="16" t="s">
        <v>454</v>
      </c>
      <c r="Z3346" s="24" t="s">
        <v>32</v>
      </c>
      <c r="AA3346" s="24" t="s">
        <v>32</v>
      </c>
      <c r="AB3346" s="24" t="s">
        <v>32</v>
      </c>
      <c r="AC3346" s="24" t="s">
        <v>32</v>
      </c>
      <c r="AD3346" s="25">
        <v>140000</v>
      </c>
      <c r="AE3346" s="25">
        <v>0</v>
      </c>
      <c r="AF3346" s="25">
        <v>0</v>
      </c>
      <c r="AG3346" s="25">
        <v>0</v>
      </c>
      <c r="AH3346" s="25">
        <v>140000</v>
      </c>
    </row>
    <row r="3347" spans="1:35" x14ac:dyDescent="0.25">
      <c r="A3347" s="17">
        <v>124591</v>
      </c>
      <c r="B3347" s="18">
        <v>4</v>
      </c>
      <c r="C3347" s="16" t="s">
        <v>73</v>
      </c>
      <c r="D3347" s="21">
        <v>42577</v>
      </c>
      <c r="E3347" s="16" t="s">
        <v>819</v>
      </c>
      <c r="F3347" s="21">
        <v>43475</v>
      </c>
      <c r="G3347" s="16" t="s">
        <v>75</v>
      </c>
      <c r="H3347" s="26" t="s">
        <v>326</v>
      </c>
      <c r="I3347" s="16" t="s">
        <v>14687</v>
      </c>
      <c r="K3347" s="16" t="s">
        <v>14686</v>
      </c>
      <c r="L3347" s="16" t="s">
        <v>37</v>
      </c>
      <c r="M3347" s="26" t="s">
        <v>14685</v>
      </c>
      <c r="O3347" s="16" t="s">
        <v>53</v>
      </c>
      <c r="P3347" s="26" t="s">
        <v>40</v>
      </c>
      <c r="R3347" s="16" t="s">
        <v>41</v>
      </c>
      <c r="S3347" s="16" t="s">
        <v>42</v>
      </c>
      <c r="T3347" s="22">
        <v>0.02</v>
      </c>
      <c r="W3347" s="20" t="s">
        <v>43</v>
      </c>
      <c r="X3347" s="16" t="s">
        <v>44</v>
      </c>
      <c r="Y3347" s="26" t="s">
        <v>14684</v>
      </c>
      <c r="Z3347" s="24" t="s">
        <v>32</v>
      </c>
      <c r="AA3347" s="24" t="s">
        <v>32</v>
      </c>
      <c r="AB3347" s="24" t="s">
        <v>32</v>
      </c>
      <c r="AC3347" s="24" t="s">
        <v>32</v>
      </c>
      <c r="AD3347" s="24" t="s">
        <v>32</v>
      </c>
      <c r="AE3347" s="24" t="s">
        <v>32</v>
      </c>
      <c r="AF3347" s="24" t="s">
        <v>32</v>
      </c>
      <c r="AG3347" s="24" t="s">
        <v>32</v>
      </c>
      <c r="AH3347" s="24" t="s">
        <v>32</v>
      </c>
    </row>
    <row r="3348" spans="1:35" x14ac:dyDescent="0.25">
      <c r="A3348" s="17">
        <v>124593</v>
      </c>
      <c r="B3348" s="18">
        <v>3</v>
      </c>
      <c r="C3348" s="16" t="s">
        <v>73</v>
      </c>
      <c r="D3348" s="21">
        <v>42577</v>
      </c>
      <c r="E3348" s="16" t="s">
        <v>529</v>
      </c>
      <c r="F3348" s="21">
        <v>43489</v>
      </c>
      <c r="G3348" s="16" t="s">
        <v>75</v>
      </c>
      <c r="H3348" s="26" t="s">
        <v>49</v>
      </c>
      <c r="I3348" s="16" t="s">
        <v>14683</v>
      </c>
      <c r="K3348" s="16" t="s">
        <v>14682</v>
      </c>
      <c r="L3348" s="16" t="s">
        <v>37</v>
      </c>
      <c r="M3348" s="26" t="s">
        <v>14681</v>
      </c>
      <c r="O3348" s="16" t="s">
        <v>53</v>
      </c>
      <c r="P3348" s="26" t="s">
        <v>40</v>
      </c>
      <c r="R3348" s="16" t="s">
        <v>41</v>
      </c>
      <c r="S3348" s="16" t="s">
        <v>42</v>
      </c>
      <c r="T3348" s="22">
        <v>7.0000000000000007E-2</v>
      </c>
      <c r="W3348" s="20" t="s">
        <v>43</v>
      </c>
      <c r="X3348" s="16" t="s">
        <v>44</v>
      </c>
      <c r="Y3348" s="26" t="s">
        <v>14680</v>
      </c>
      <c r="Z3348" s="24" t="s">
        <v>32</v>
      </c>
      <c r="AA3348" s="24" t="s">
        <v>32</v>
      </c>
      <c r="AB3348" s="24" t="s">
        <v>32</v>
      </c>
      <c r="AC3348" s="24" t="s">
        <v>32</v>
      </c>
      <c r="AD3348" s="24" t="s">
        <v>32</v>
      </c>
      <c r="AE3348" s="24" t="s">
        <v>32</v>
      </c>
      <c r="AF3348" s="24" t="s">
        <v>32</v>
      </c>
      <c r="AG3348" s="24" t="s">
        <v>32</v>
      </c>
      <c r="AH3348" s="24" t="s">
        <v>32</v>
      </c>
    </row>
    <row r="3349" spans="1:35" x14ac:dyDescent="0.25">
      <c r="A3349" s="17">
        <v>124595</v>
      </c>
      <c r="B3349" s="18">
        <v>4</v>
      </c>
      <c r="C3349" s="16" t="s">
        <v>73</v>
      </c>
      <c r="D3349" s="21">
        <v>42577</v>
      </c>
      <c r="E3349" s="16" t="s">
        <v>819</v>
      </c>
      <c r="F3349" s="21">
        <v>44106</v>
      </c>
      <c r="G3349" s="16" t="s">
        <v>33</v>
      </c>
      <c r="H3349" s="26" t="s">
        <v>326</v>
      </c>
      <c r="I3349" s="16" t="s">
        <v>14679</v>
      </c>
      <c r="K3349" s="16" t="s">
        <v>14678</v>
      </c>
      <c r="L3349" s="16" t="s">
        <v>37</v>
      </c>
      <c r="M3349" s="26" t="s">
        <v>14677</v>
      </c>
      <c r="O3349" s="16" t="s">
        <v>53</v>
      </c>
      <c r="P3349" s="26" t="s">
        <v>40</v>
      </c>
      <c r="R3349" s="16" t="s">
        <v>41</v>
      </c>
      <c r="S3349" s="16" t="s">
        <v>42</v>
      </c>
      <c r="T3349" s="22">
        <v>0.01</v>
      </c>
      <c r="W3349" s="20" t="s">
        <v>43</v>
      </c>
      <c r="X3349" s="16" t="s">
        <v>44</v>
      </c>
      <c r="Y3349" s="26" t="s">
        <v>14676</v>
      </c>
      <c r="Z3349" s="24" t="s">
        <v>32</v>
      </c>
      <c r="AA3349" s="24" t="s">
        <v>32</v>
      </c>
      <c r="AB3349" s="24" t="s">
        <v>32</v>
      </c>
      <c r="AC3349" s="24" t="s">
        <v>32</v>
      </c>
      <c r="AD3349" s="24" t="s">
        <v>32</v>
      </c>
      <c r="AE3349" s="24" t="s">
        <v>32</v>
      </c>
      <c r="AF3349" s="24" t="s">
        <v>32</v>
      </c>
      <c r="AG3349" s="24" t="s">
        <v>32</v>
      </c>
      <c r="AH3349" s="24" t="s">
        <v>32</v>
      </c>
      <c r="AI3349" s="16" t="s">
        <v>14675</v>
      </c>
    </row>
    <row r="3350" spans="1:35" x14ac:dyDescent="0.25">
      <c r="A3350" s="17">
        <v>124596</v>
      </c>
      <c r="B3350" s="18">
        <v>3</v>
      </c>
      <c r="C3350" s="16" t="s">
        <v>73</v>
      </c>
      <c r="D3350" s="21">
        <v>42577</v>
      </c>
      <c r="E3350" s="16" t="s">
        <v>529</v>
      </c>
      <c r="F3350" s="21">
        <v>44097</v>
      </c>
      <c r="G3350" s="16" t="s">
        <v>56</v>
      </c>
      <c r="H3350" s="26" t="s">
        <v>49</v>
      </c>
      <c r="K3350" s="16" t="s">
        <v>14674</v>
      </c>
      <c r="L3350" s="16" t="s">
        <v>37</v>
      </c>
      <c r="M3350" s="26" t="s">
        <v>14673</v>
      </c>
      <c r="O3350" s="16" t="s">
        <v>39</v>
      </c>
      <c r="P3350" s="26" t="s">
        <v>40</v>
      </c>
      <c r="R3350" s="16" t="s">
        <v>41</v>
      </c>
      <c r="S3350" s="16" t="s">
        <v>42</v>
      </c>
      <c r="T3350" s="22">
        <v>0.02</v>
      </c>
      <c r="W3350" s="20" t="s">
        <v>43</v>
      </c>
      <c r="X3350" s="16" t="s">
        <v>44</v>
      </c>
      <c r="Y3350" s="26" t="s">
        <v>14672</v>
      </c>
      <c r="Z3350" s="24" t="s">
        <v>32</v>
      </c>
      <c r="AA3350" s="24" t="s">
        <v>32</v>
      </c>
      <c r="AB3350" s="24" t="s">
        <v>32</v>
      </c>
      <c r="AC3350" s="24" t="s">
        <v>32</v>
      </c>
      <c r="AD3350" s="24" t="s">
        <v>32</v>
      </c>
      <c r="AE3350" s="24" t="s">
        <v>32</v>
      </c>
      <c r="AF3350" s="24" t="s">
        <v>32</v>
      </c>
      <c r="AG3350" s="24" t="s">
        <v>32</v>
      </c>
      <c r="AH3350" s="24" t="s">
        <v>32</v>
      </c>
      <c r="AI3350" s="16" t="s">
        <v>14671</v>
      </c>
    </row>
    <row r="3351" spans="1:35" x14ac:dyDescent="0.25">
      <c r="A3351" s="17">
        <v>124600</v>
      </c>
      <c r="B3351" s="18">
        <v>3</v>
      </c>
      <c r="C3351" s="16" t="s">
        <v>73</v>
      </c>
      <c r="D3351" s="21">
        <v>42577</v>
      </c>
      <c r="E3351" s="16" t="s">
        <v>529</v>
      </c>
      <c r="F3351" s="21">
        <v>43489</v>
      </c>
      <c r="G3351" s="16" t="s">
        <v>75</v>
      </c>
      <c r="H3351" s="26" t="s">
        <v>49</v>
      </c>
      <c r="K3351" s="16" t="s">
        <v>14670</v>
      </c>
      <c r="L3351" s="16" t="s">
        <v>37</v>
      </c>
      <c r="M3351" s="26" t="s">
        <v>14669</v>
      </c>
      <c r="O3351" s="16" t="s">
        <v>53</v>
      </c>
      <c r="P3351" s="26" t="s">
        <v>40</v>
      </c>
      <c r="R3351" s="16" t="s">
        <v>41</v>
      </c>
      <c r="S3351" s="16" t="s">
        <v>42</v>
      </c>
      <c r="T3351" s="22">
        <v>0.01</v>
      </c>
      <c r="W3351" s="20" t="s">
        <v>43</v>
      </c>
      <c r="X3351" s="16" t="s">
        <v>44</v>
      </c>
      <c r="Y3351" s="26" t="s">
        <v>14668</v>
      </c>
      <c r="Z3351" s="24" t="s">
        <v>32</v>
      </c>
      <c r="AA3351" s="24" t="s">
        <v>32</v>
      </c>
      <c r="AB3351" s="24" t="s">
        <v>32</v>
      </c>
      <c r="AC3351" s="24" t="s">
        <v>32</v>
      </c>
      <c r="AD3351" s="24" t="s">
        <v>32</v>
      </c>
      <c r="AE3351" s="24" t="s">
        <v>32</v>
      </c>
      <c r="AF3351" s="24" t="s">
        <v>32</v>
      </c>
      <c r="AG3351" s="24" t="s">
        <v>32</v>
      </c>
      <c r="AH3351" s="24" t="s">
        <v>32</v>
      </c>
    </row>
    <row r="3352" spans="1:35" x14ac:dyDescent="0.25">
      <c r="A3352" s="17">
        <v>124601</v>
      </c>
      <c r="B3352" s="18">
        <v>4</v>
      </c>
      <c r="C3352" s="16" t="s">
        <v>73</v>
      </c>
      <c r="D3352" s="21">
        <v>42577</v>
      </c>
      <c r="E3352" s="16" t="s">
        <v>819</v>
      </c>
      <c r="F3352" s="21">
        <v>43475</v>
      </c>
      <c r="G3352" s="16" t="s">
        <v>75</v>
      </c>
      <c r="H3352" s="26" t="s">
        <v>326</v>
      </c>
      <c r="I3352" s="16" t="s">
        <v>14667</v>
      </c>
      <c r="K3352" s="16" t="s">
        <v>2085</v>
      </c>
      <c r="L3352" s="16" t="s">
        <v>37</v>
      </c>
      <c r="M3352" s="26" t="s">
        <v>14666</v>
      </c>
      <c r="O3352" s="16" t="s">
        <v>53</v>
      </c>
      <c r="P3352" s="26" t="s">
        <v>40</v>
      </c>
      <c r="R3352" s="16" t="s">
        <v>41</v>
      </c>
      <c r="S3352" s="16" t="s">
        <v>42</v>
      </c>
      <c r="T3352" s="22">
        <v>0.01</v>
      </c>
      <c r="W3352" s="20" t="s">
        <v>43</v>
      </c>
      <c r="X3352" s="16" t="s">
        <v>44</v>
      </c>
      <c r="Y3352" s="26" t="s">
        <v>14665</v>
      </c>
      <c r="Z3352" s="24" t="s">
        <v>32</v>
      </c>
      <c r="AA3352" s="24" t="s">
        <v>32</v>
      </c>
      <c r="AB3352" s="24" t="s">
        <v>32</v>
      </c>
      <c r="AC3352" s="24" t="s">
        <v>32</v>
      </c>
      <c r="AD3352" s="24" t="s">
        <v>32</v>
      </c>
      <c r="AE3352" s="24" t="s">
        <v>32</v>
      </c>
      <c r="AF3352" s="24" t="s">
        <v>32</v>
      </c>
      <c r="AG3352" s="24" t="s">
        <v>32</v>
      </c>
      <c r="AH3352" s="24" t="s">
        <v>32</v>
      </c>
    </row>
    <row r="3353" spans="1:35" x14ac:dyDescent="0.25">
      <c r="A3353" s="17">
        <v>124602</v>
      </c>
      <c r="B3353" s="18">
        <v>3</v>
      </c>
      <c r="C3353" s="16" t="s">
        <v>73</v>
      </c>
      <c r="D3353" s="21">
        <v>42577</v>
      </c>
      <c r="E3353" s="16" t="s">
        <v>529</v>
      </c>
      <c r="F3353" s="21">
        <v>44360</v>
      </c>
      <c r="G3353" s="16" t="s">
        <v>1568</v>
      </c>
      <c r="H3353" s="26" t="s">
        <v>49</v>
      </c>
      <c r="I3353" s="16" t="s">
        <v>3135</v>
      </c>
      <c r="J3353" s="20" t="s">
        <v>116</v>
      </c>
      <c r="L3353" s="16" t="s">
        <v>116</v>
      </c>
      <c r="M3353" s="26" t="s">
        <v>3136</v>
      </c>
      <c r="O3353" s="16" t="s">
        <v>53</v>
      </c>
      <c r="P3353" s="26" t="s">
        <v>40</v>
      </c>
      <c r="R3353" s="16" t="s">
        <v>41</v>
      </c>
      <c r="S3353" s="16" t="s">
        <v>42</v>
      </c>
      <c r="T3353" s="22">
        <v>0.03</v>
      </c>
      <c r="U3353" s="21">
        <v>44904</v>
      </c>
      <c r="W3353" s="20" t="s">
        <v>43</v>
      </c>
      <c r="X3353" s="16" t="s">
        <v>78</v>
      </c>
      <c r="Y3353" s="26" t="s">
        <v>3137</v>
      </c>
      <c r="Z3353" s="25">
        <v>155000</v>
      </c>
      <c r="AA3353" s="25">
        <v>0</v>
      </c>
      <c r="AB3353" s="25">
        <v>0</v>
      </c>
      <c r="AC3353" s="25">
        <v>0</v>
      </c>
      <c r="AD3353" s="25">
        <v>255000</v>
      </c>
      <c r="AE3353" s="25">
        <v>0</v>
      </c>
      <c r="AF3353" s="25">
        <v>0</v>
      </c>
      <c r="AG3353" s="25">
        <v>0</v>
      </c>
      <c r="AH3353" s="25">
        <v>255000</v>
      </c>
      <c r="AI3353" s="16" t="s">
        <v>3138</v>
      </c>
    </row>
    <row r="3354" spans="1:35" x14ac:dyDescent="0.25">
      <c r="A3354" s="17">
        <v>124604</v>
      </c>
      <c r="B3354" s="18">
        <v>4</v>
      </c>
      <c r="C3354" s="16" t="s">
        <v>73</v>
      </c>
      <c r="D3354" s="21">
        <v>42577</v>
      </c>
      <c r="E3354" s="16" t="s">
        <v>819</v>
      </c>
      <c r="F3354" s="21">
        <v>44207</v>
      </c>
      <c r="G3354" s="16" t="s">
        <v>56</v>
      </c>
      <c r="H3354" s="26" t="s">
        <v>326</v>
      </c>
      <c r="I3354" s="16" t="s">
        <v>14664</v>
      </c>
      <c r="K3354" s="16" t="s">
        <v>14663</v>
      </c>
      <c r="L3354" s="16" t="s">
        <v>37</v>
      </c>
      <c r="M3354" s="26" t="s">
        <v>14662</v>
      </c>
      <c r="O3354" s="16" t="s">
        <v>53</v>
      </c>
      <c r="P3354" s="26" t="s">
        <v>40</v>
      </c>
      <c r="R3354" s="16" t="s">
        <v>41</v>
      </c>
      <c r="S3354" s="16" t="s">
        <v>42</v>
      </c>
      <c r="T3354" s="22">
        <v>0.01</v>
      </c>
      <c r="W3354" s="20" t="s">
        <v>43</v>
      </c>
      <c r="X3354" s="16" t="s">
        <v>44</v>
      </c>
      <c r="Y3354" s="26" t="s">
        <v>14661</v>
      </c>
      <c r="Z3354" s="24" t="s">
        <v>32</v>
      </c>
      <c r="AA3354" s="24" t="s">
        <v>32</v>
      </c>
      <c r="AB3354" s="24" t="s">
        <v>32</v>
      </c>
      <c r="AC3354" s="24" t="s">
        <v>32</v>
      </c>
      <c r="AD3354" s="24" t="s">
        <v>32</v>
      </c>
      <c r="AE3354" s="24" t="s">
        <v>32</v>
      </c>
      <c r="AF3354" s="24" t="s">
        <v>32</v>
      </c>
      <c r="AG3354" s="24" t="s">
        <v>32</v>
      </c>
      <c r="AH3354" s="24" t="s">
        <v>32</v>
      </c>
    </row>
    <row r="3355" spans="1:35" x14ac:dyDescent="0.25">
      <c r="A3355" s="17">
        <v>124605</v>
      </c>
      <c r="B3355" s="18">
        <v>3</v>
      </c>
      <c r="C3355" s="16" t="s">
        <v>73</v>
      </c>
      <c r="D3355" s="21">
        <v>42577</v>
      </c>
      <c r="E3355" s="16" t="s">
        <v>529</v>
      </c>
      <c r="F3355" s="21">
        <v>44123</v>
      </c>
      <c r="G3355" s="16" t="s">
        <v>102</v>
      </c>
      <c r="H3355" s="26" t="s">
        <v>49</v>
      </c>
      <c r="I3355" s="16" t="s">
        <v>3139</v>
      </c>
      <c r="J3355" s="20" t="s">
        <v>116</v>
      </c>
      <c r="L3355" s="16" t="s">
        <v>116</v>
      </c>
      <c r="M3355" s="26" t="s">
        <v>3140</v>
      </c>
      <c r="O3355" s="16" t="s">
        <v>53</v>
      </c>
      <c r="P3355" s="26" t="s">
        <v>40</v>
      </c>
      <c r="R3355" s="16" t="s">
        <v>41</v>
      </c>
      <c r="S3355" s="16" t="s">
        <v>42</v>
      </c>
      <c r="T3355" s="22">
        <v>0.02</v>
      </c>
      <c r="U3355" s="21">
        <v>44729</v>
      </c>
      <c r="W3355" s="20" t="s">
        <v>43</v>
      </c>
      <c r="X3355" s="16" t="s">
        <v>78</v>
      </c>
      <c r="Y3355" s="26" t="s">
        <v>3141</v>
      </c>
      <c r="Z3355" s="25">
        <v>320000</v>
      </c>
      <c r="AA3355" s="25">
        <v>273516</v>
      </c>
      <c r="AB3355" s="25">
        <v>0</v>
      </c>
      <c r="AC3355" s="25">
        <v>0</v>
      </c>
      <c r="AD3355" s="25">
        <v>430000</v>
      </c>
      <c r="AE3355" s="25">
        <v>273516</v>
      </c>
      <c r="AF3355" s="25">
        <v>0</v>
      </c>
      <c r="AG3355" s="25">
        <v>0</v>
      </c>
      <c r="AH3355" s="25">
        <v>703516</v>
      </c>
      <c r="AI3355" s="16" t="s">
        <v>3142</v>
      </c>
    </row>
    <row r="3356" spans="1:35" x14ac:dyDescent="0.25">
      <c r="A3356" s="17">
        <v>124606</v>
      </c>
      <c r="B3356" s="18">
        <v>3</v>
      </c>
      <c r="C3356" s="16" t="s">
        <v>73</v>
      </c>
      <c r="D3356" s="21">
        <v>42577</v>
      </c>
      <c r="E3356" s="16" t="s">
        <v>529</v>
      </c>
      <c r="F3356" s="21">
        <v>44097</v>
      </c>
      <c r="G3356" s="16" t="s">
        <v>56</v>
      </c>
      <c r="H3356" s="26" t="s">
        <v>362</v>
      </c>
      <c r="I3356" s="16" t="s">
        <v>14660</v>
      </c>
      <c r="K3356" s="16" t="s">
        <v>14659</v>
      </c>
      <c r="L3356" s="16" t="s">
        <v>37</v>
      </c>
      <c r="M3356" s="26" t="s">
        <v>14658</v>
      </c>
      <c r="O3356" s="16" t="s">
        <v>39</v>
      </c>
      <c r="P3356" s="26" t="s">
        <v>40</v>
      </c>
      <c r="R3356" s="16" t="s">
        <v>41</v>
      </c>
      <c r="S3356" s="16" t="s">
        <v>42</v>
      </c>
      <c r="T3356" s="22">
        <v>0.01</v>
      </c>
      <c r="W3356" s="20" t="s">
        <v>43</v>
      </c>
      <c r="X3356" s="16" t="s">
        <v>44</v>
      </c>
      <c r="Y3356" s="26" t="s">
        <v>14657</v>
      </c>
      <c r="Z3356" s="24" t="s">
        <v>32</v>
      </c>
      <c r="AA3356" s="24" t="s">
        <v>32</v>
      </c>
      <c r="AB3356" s="24" t="s">
        <v>32</v>
      </c>
      <c r="AC3356" s="24" t="s">
        <v>32</v>
      </c>
      <c r="AD3356" s="24" t="s">
        <v>32</v>
      </c>
      <c r="AE3356" s="24" t="s">
        <v>32</v>
      </c>
      <c r="AF3356" s="24" t="s">
        <v>32</v>
      </c>
      <c r="AG3356" s="24" t="s">
        <v>32</v>
      </c>
      <c r="AH3356" s="24" t="s">
        <v>32</v>
      </c>
      <c r="AI3356" s="16" t="s">
        <v>14656</v>
      </c>
    </row>
    <row r="3357" spans="1:35" x14ac:dyDescent="0.25">
      <c r="A3357" s="17">
        <v>124607</v>
      </c>
      <c r="B3357" s="18">
        <v>3</v>
      </c>
      <c r="C3357" s="16" t="s">
        <v>73</v>
      </c>
      <c r="D3357" s="21">
        <v>42577</v>
      </c>
      <c r="E3357" s="16" t="s">
        <v>529</v>
      </c>
      <c r="F3357" s="21">
        <v>43474</v>
      </c>
      <c r="G3357" s="16" t="s">
        <v>75</v>
      </c>
      <c r="H3357" s="26" t="s">
        <v>362</v>
      </c>
      <c r="I3357" s="16" t="s">
        <v>14655</v>
      </c>
      <c r="K3357" s="16" t="s">
        <v>14654</v>
      </c>
      <c r="L3357" s="16" t="s">
        <v>37</v>
      </c>
      <c r="M3357" s="26" t="s">
        <v>14653</v>
      </c>
      <c r="O3357" s="16" t="s">
        <v>53</v>
      </c>
      <c r="P3357" s="26" t="s">
        <v>40</v>
      </c>
      <c r="R3357" s="16" t="s">
        <v>41</v>
      </c>
      <c r="S3357" s="16" t="s">
        <v>42</v>
      </c>
      <c r="T3357" s="22">
        <v>0.03</v>
      </c>
      <c r="W3357" s="20" t="s">
        <v>43</v>
      </c>
      <c r="X3357" s="16" t="s">
        <v>44</v>
      </c>
      <c r="Y3357" s="26" t="s">
        <v>14652</v>
      </c>
      <c r="Z3357" s="24" t="s">
        <v>32</v>
      </c>
      <c r="AA3357" s="24" t="s">
        <v>32</v>
      </c>
      <c r="AB3357" s="24" t="s">
        <v>32</v>
      </c>
      <c r="AC3357" s="24" t="s">
        <v>32</v>
      </c>
      <c r="AD3357" s="24" t="s">
        <v>32</v>
      </c>
      <c r="AE3357" s="24" t="s">
        <v>32</v>
      </c>
      <c r="AF3357" s="24" t="s">
        <v>32</v>
      </c>
      <c r="AG3357" s="24" t="s">
        <v>32</v>
      </c>
      <c r="AH3357" s="24" t="s">
        <v>32</v>
      </c>
    </row>
    <row r="3358" spans="1:35" x14ac:dyDescent="0.25">
      <c r="A3358" s="17">
        <v>124608</v>
      </c>
      <c r="B3358" s="18">
        <v>3</v>
      </c>
      <c r="C3358" s="16" t="s">
        <v>73</v>
      </c>
      <c r="D3358" s="21">
        <v>42577</v>
      </c>
      <c r="E3358" s="16" t="s">
        <v>529</v>
      </c>
      <c r="F3358" s="21">
        <v>43474</v>
      </c>
      <c r="G3358" s="16" t="s">
        <v>75</v>
      </c>
      <c r="H3358" s="26" t="s">
        <v>362</v>
      </c>
      <c r="K3358" s="16" t="s">
        <v>14651</v>
      </c>
      <c r="L3358" s="16" t="s">
        <v>37</v>
      </c>
      <c r="M3358" s="26" t="s">
        <v>14650</v>
      </c>
      <c r="O3358" s="16" t="s">
        <v>53</v>
      </c>
      <c r="P3358" s="26" t="s">
        <v>40</v>
      </c>
      <c r="R3358" s="16" t="s">
        <v>41</v>
      </c>
      <c r="S3358" s="16" t="s">
        <v>42</v>
      </c>
      <c r="T3358" s="22">
        <v>0.01</v>
      </c>
      <c r="W3358" s="20" t="s">
        <v>43</v>
      </c>
      <c r="X3358" s="16" t="s">
        <v>44</v>
      </c>
      <c r="Y3358" s="26" t="s">
        <v>14649</v>
      </c>
      <c r="Z3358" s="24" t="s">
        <v>32</v>
      </c>
      <c r="AA3358" s="24" t="s">
        <v>32</v>
      </c>
      <c r="AB3358" s="24" t="s">
        <v>32</v>
      </c>
      <c r="AC3358" s="24" t="s">
        <v>32</v>
      </c>
      <c r="AD3358" s="24" t="s">
        <v>32</v>
      </c>
      <c r="AE3358" s="24" t="s">
        <v>32</v>
      </c>
      <c r="AF3358" s="24" t="s">
        <v>32</v>
      </c>
      <c r="AG3358" s="24" t="s">
        <v>32</v>
      </c>
      <c r="AH3358" s="24" t="s">
        <v>32</v>
      </c>
    </row>
    <row r="3359" spans="1:35" x14ac:dyDescent="0.25">
      <c r="A3359" s="17">
        <v>124609</v>
      </c>
      <c r="B3359" s="18">
        <v>3</v>
      </c>
      <c r="C3359" s="16" t="s">
        <v>73</v>
      </c>
      <c r="D3359" s="21">
        <v>42577</v>
      </c>
      <c r="E3359" s="16" t="s">
        <v>529</v>
      </c>
      <c r="F3359" s="21">
        <v>44097</v>
      </c>
      <c r="G3359" s="16" t="s">
        <v>56</v>
      </c>
      <c r="H3359" s="26" t="s">
        <v>362</v>
      </c>
      <c r="I3359" s="16" t="s">
        <v>14648</v>
      </c>
      <c r="K3359" s="16" t="s">
        <v>14647</v>
      </c>
      <c r="L3359" s="16" t="s">
        <v>37</v>
      </c>
      <c r="M3359" s="26" t="s">
        <v>14646</v>
      </c>
      <c r="O3359" s="16" t="s">
        <v>39</v>
      </c>
      <c r="P3359" s="26" t="s">
        <v>40</v>
      </c>
      <c r="R3359" s="16" t="s">
        <v>41</v>
      </c>
      <c r="S3359" s="16" t="s">
        <v>42</v>
      </c>
      <c r="T3359" s="22">
        <v>1.4999999999999999E-2</v>
      </c>
      <c r="W3359" s="20" t="s">
        <v>43</v>
      </c>
      <c r="X3359" s="16" t="s">
        <v>44</v>
      </c>
      <c r="Y3359" s="26" t="s">
        <v>14645</v>
      </c>
      <c r="Z3359" s="24" t="s">
        <v>32</v>
      </c>
      <c r="AA3359" s="24" t="s">
        <v>32</v>
      </c>
      <c r="AB3359" s="24" t="s">
        <v>32</v>
      </c>
      <c r="AC3359" s="24" t="s">
        <v>32</v>
      </c>
      <c r="AD3359" s="24" t="s">
        <v>32</v>
      </c>
      <c r="AE3359" s="24" t="s">
        <v>32</v>
      </c>
      <c r="AF3359" s="24" t="s">
        <v>32</v>
      </c>
      <c r="AG3359" s="24" t="s">
        <v>32</v>
      </c>
      <c r="AH3359" s="24" t="s">
        <v>32</v>
      </c>
      <c r="AI3359" s="16" t="s">
        <v>14644</v>
      </c>
    </row>
    <row r="3360" spans="1:35" x14ac:dyDescent="0.25">
      <c r="A3360" s="17">
        <v>124610</v>
      </c>
      <c r="B3360" s="18">
        <v>3</v>
      </c>
      <c r="C3360" s="16" t="s">
        <v>47</v>
      </c>
      <c r="D3360" s="21">
        <v>42577</v>
      </c>
      <c r="E3360" s="16" t="s">
        <v>529</v>
      </c>
      <c r="F3360" s="21">
        <v>44361</v>
      </c>
      <c r="G3360" s="16" t="s">
        <v>33</v>
      </c>
      <c r="H3360" s="26" t="s">
        <v>362</v>
      </c>
      <c r="I3360" s="16" t="s">
        <v>3143</v>
      </c>
      <c r="K3360" s="16" t="s">
        <v>3144</v>
      </c>
      <c r="L3360" s="16" t="s">
        <v>37</v>
      </c>
      <c r="M3360" s="26" t="s">
        <v>3145</v>
      </c>
      <c r="O3360" s="16" t="s">
        <v>39</v>
      </c>
      <c r="P3360" s="26" t="s">
        <v>40</v>
      </c>
      <c r="R3360" s="16" t="s">
        <v>41</v>
      </c>
      <c r="S3360" s="16" t="s">
        <v>42</v>
      </c>
      <c r="T3360" s="22">
        <v>0.01</v>
      </c>
      <c r="W3360" s="20" t="s">
        <v>43</v>
      </c>
      <c r="X3360" s="16" t="s">
        <v>78</v>
      </c>
      <c r="Y3360" s="26" t="s">
        <v>3146</v>
      </c>
      <c r="Z3360" s="25">
        <v>0</v>
      </c>
      <c r="AA3360" s="25">
        <v>0</v>
      </c>
      <c r="AB3360" s="25">
        <v>530260</v>
      </c>
      <c r="AC3360" s="25">
        <v>0</v>
      </c>
      <c r="AD3360" s="25">
        <v>0</v>
      </c>
      <c r="AE3360" s="25">
        <v>0</v>
      </c>
      <c r="AF3360" s="25">
        <v>504138.14</v>
      </c>
      <c r="AG3360" s="25">
        <v>0</v>
      </c>
      <c r="AH3360" s="25">
        <v>504138.14</v>
      </c>
      <c r="AI3360" s="16" t="s">
        <v>3147</v>
      </c>
    </row>
    <row r="3361" spans="1:35" x14ac:dyDescent="0.25">
      <c r="A3361" s="17">
        <v>124611</v>
      </c>
      <c r="B3361" s="18">
        <v>4</v>
      </c>
      <c r="C3361" s="16" t="s">
        <v>73</v>
      </c>
      <c r="D3361" s="21">
        <v>42577</v>
      </c>
      <c r="E3361" s="16" t="s">
        <v>819</v>
      </c>
      <c r="F3361" s="21">
        <v>44106</v>
      </c>
      <c r="G3361" s="16" t="s">
        <v>33</v>
      </c>
      <c r="H3361" s="26" t="s">
        <v>326</v>
      </c>
      <c r="I3361" s="16" t="s">
        <v>14623</v>
      </c>
      <c r="K3361" s="16" t="s">
        <v>14622</v>
      </c>
      <c r="L3361" s="16" t="s">
        <v>37</v>
      </c>
      <c r="M3361" s="26" t="s">
        <v>14621</v>
      </c>
      <c r="O3361" s="16" t="s">
        <v>53</v>
      </c>
      <c r="P3361" s="26" t="s">
        <v>40</v>
      </c>
      <c r="R3361" s="16" t="s">
        <v>41</v>
      </c>
      <c r="S3361" s="16" t="s">
        <v>42</v>
      </c>
      <c r="T3361" s="22">
        <v>0.01</v>
      </c>
      <c r="W3361" s="20" t="s">
        <v>43</v>
      </c>
      <c r="X3361" s="16" t="s">
        <v>44</v>
      </c>
      <c r="Y3361" s="26" t="s">
        <v>14643</v>
      </c>
      <c r="Z3361" s="24" t="s">
        <v>32</v>
      </c>
      <c r="AA3361" s="24" t="s">
        <v>32</v>
      </c>
      <c r="AB3361" s="24" t="s">
        <v>32</v>
      </c>
      <c r="AC3361" s="24" t="s">
        <v>32</v>
      </c>
      <c r="AD3361" s="24" t="s">
        <v>32</v>
      </c>
      <c r="AE3361" s="24" t="s">
        <v>32</v>
      </c>
      <c r="AF3361" s="24" t="s">
        <v>32</v>
      </c>
      <c r="AG3361" s="24" t="s">
        <v>32</v>
      </c>
      <c r="AH3361" s="24" t="s">
        <v>32</v>
      </c>
      <c r="AI3361" s="16" t="s">
        <v>14642</v>
      </c>
    </row>
    <row r="3362" spans="1:35" x14ac:dyDescent="0.25">
      <c r="A3362" s="17">
        <v>124613</v>
      </c>
      <c r="B3362" s="18">
        <v>1</v>
      </c>
      <c r="C3362" s="16" t="s">
        <v>73</v>
      </c>
      <c r="D3362" s="21">
        <v>42578</v>
      </c>
      <c r="E3362" s="16" t="s">
        <v>1207</v>
      </c>
      <c r="F3362" s="21">
        <v>43735</v>
      </c>
      <c r="G3362" s="16" t="s">
        <v>12494</v>
      </c>
      <c r="H3362" s="26" t="s">
        <v>182</v>
      </c>
      <c r="I3362" s="16" t="s">
        <v>3923</v>
      </c>
      <c r="J3362" s="20" t="s">
        <v>116</v>
      </c>
      <c r="L3362" s="16" t="s">
        <v>116</v>
      </c>
      <c r="M3362" s="26" t="s">
        <v>14641</v>
      </c>
      <c r="O3362" s="16" t="s">
        <v>53</v>
      </c>
      <c r="P3362" s="26" t="s">
        <v>40</v>
      </c>
      <c r="R3362" s="16" t="s">
        <v>41</v>
      </c>
      <c r="S3362" s="16" t="s">
        <v>42</v>
      </c>
      <c r="T3362" s="22">
        <v>0.04</v>
      </c>
      <c r="U3362" s="21">
        <v>45422</v>
      </c>
      <c r="W3362" s="20" t="s">
        <v>43</v>
      </c>
      <c r="X3362" s="16" t="s">
        <v>78</v>
      </c>
      <c r="Y3362" s="26" t="s">
        <v>14640</v>
      </c>
      <c r="Z3362" s="24" t="s">
        <v>32</v>
      </c>
      <c r="AA3362" s="24" t="s">
        <v>32</v>
      </c>
      <c r="AB3362" s="24" t="s">
        <v>32</v>
      </c>
      <c r="AC3362" s="24" t="s">
        <v>32</v>
      </c>
      <c r="AD3362" s="24" t="s">
        <v>32</v>
      </c>
      <c r="AE3362" s="24" t="s">
        <v>32</v>
      </c>
      <c r="AF3362" s="24" t="s">
        <v>32</v>
      </c>
      <c r="AG3362" s="24" t="s">
        <v>32</v>
      </c>
      <c r="AH3362" s="24" t="s">
        <v>32</v>
      </c>
    </row>
    <row r="3363" spans="1:35" x14ac:dyDescent="0.25">
      <c r="A3363" s="17">
        <v>124614</v>
      </c>
      <c r="B3363" s="18">
        <v>1</v>
      </c>
      <c r="C3363" s="16" t="s">
        <v>73</v>
      </c>
      <c r="D3363" s="21">
        <v>42578</v>
      </c>
      <c r="E3363" s="16" t="s">
        <v>1207</v>
      </c>
      <c r="F3363" s="21">
        <v>43774</v>
      </c>
      <c r="G3363" s="16" t="s">
        <v>1913</v>
      </c>
      <c r="H3363" s="26" t="s">
        <v>182</v>
      </c>
      <c r="I3363" s="16" t="s">
        <v>2170</v>
      </c>
      <c r="J3363" s="20" t="s">
        <v>116</v>
      </c>
      <c r="L3363" s="16" t="s">
        <v>116</v>
      </c>
      <c r="M3363" s="26" t="s">
        <v>14639</v>
      </c>
      <c r="O3363" s="16" t="s">
        <v>53</v>
      </c>
      <c r="P3363" s="26" t="s">
        <v>40</v>
      </c>
      <c r="R3363" s="16" t="s">
        <v>41</v>
      </c>
      <c r="S3363" s="16" t="s">
        <v>42</v>
      </c>
      <c r="T3363" s="22">
        <v>0.18</v>
      </c>
      <c r="U3363" s="21">
        <v>44904</v>
      </c>
      <c r="W3363" s="20" t="s">
        <v>43</v>
      </c>
      <c r="X3363" s="16" t="s">
        <v>140</v>
      </c>
      <c r="Y3363" s="26" t="s">
        <v>14638</v>
      </c>
      <c r="Z3363" s="24" t="s">
        <v>32</v>
      </c>
      <c r="AA3363" s="24" t="s">
        <v>32</v>
      </c>
      <c r="AB3363" s="24" t="s">
        <v>32</v>
      </c>
      <c r="AC3363" s="24" t="s">
        <v>32</v>
      </c>
      <c r="AD3363" s="25">
        <v>15000</v>
      </c>
      <c r="AE3363" s="25">
        <v>0</v>
      </c>
      <c r="AF3363" s="25">
        <v>0</v>
      </c>
      <c r="AG3363" s="25">
        <v>0</v>
      </c>
      <c r="AH3363" s="25">
        <v>15000</v>
      </c>
      <c r="AI3363" s="16" t="s">
        <v>14637</v>
      </c>
    </row>
    <row r="3364" spans="1:35" x14ac:dyDescent="0.25">
      <c r="A3364" s="17">
        <v>124615</v>
      </c>
      <c r="B3364" s="18">
        <v>1</v>
      </c>
      <c r="C3364" s="16" t="s">
        <v>73</v>
      </c>
      <c r="D3364" s="21">
        <v>42578</v>
      </c>
      <c r="E3364" s="16" t="s">
        <v>1207</v>
      </c>
      <c r="F3364" s="21">
        <v>43774</v>
      </c>
      <c r="G3364" s="16" t="s">
        <v>1913</v>
      </c>
      <c r="H3364" s="26" t="s">
        <v>182</v>
      </c>
      <c r="I3364" s="16" t="s">
        <v>2170</v>
      </c>
      <c r="J3364" s="20" t="s">
        <v>116</v>
      </c>
      <c r="L3364" s="16" t="s">
        <v>116</v>
      </c>
      <c r="M3364" s="26" t="s">
        <v>14636</v>
      </c>
      <c r="O3364" s="16" t="s">
        <v>53</v>
      </c>
      <c r="P3364" s="26" t="s">
        <v>40</v>
      </c>
      <c r="R3364" s="16" t="s">
        <v>41</v>
      </c>
      <c r="S3364" s="16" t="s">
        <v>42</v>
      </c>
      <c r="T3364" s="22">
        <v>4.4999999999999998E-2</v>
      </c>
      <c r="U3364" s="21">
        <v>44904</v>
      </c>
      <c r="W3364" s="20" t="s">
        <v>43</v>
      </c>
      <c r="X3364" s="16" t="s">
        <v>140</v>
      </c>
      <c r="Y3364" s="26" t="s">
        <v>14635</v>
      </c>
      <c r="Z3364" s="24" t="s">
        <v>32</v>
      </c>
      <c r="AA3364" s="24" t="s">
        <v>32</v>
      </c>
      <c r="AB3364" s="24" t="s">
        <v>32</v>
      </c>
      <c r="AC3364" s="24" t="s">
        <v>32</v>
      </c>
      <c r="AD3364" s="25">
        <v>93500</v>
      </c>
      <c r="AE3364" s="25">
        <v>0</v>
      </c>
      <c r="AF3364" s="25">
        <v>0</v>
      </c>
      <c r="AG3364" s="25">
        <v>0</v>
      </c>
      <c r="AH3364" s="25">
        <v>93500</v>
      </c>
      <c r="AI3364" s="16" t="s">
        <v>14634</v>
      </c>
    </row>
    <row r="3365" spans="1:35" x14ac:dyDescent="0.25">
      <c r="A3365" s="17">
        <v>124616</v>
      </c>
      <c r="B3365" s="18">
        <v>3</v>
      </c>
      <c r="C3365" s="16" t="s">
        <v>31</v>
      </c>
      <c r="D3365" s="21">
        <v>42578</v>
      </c>
      <c r="E3365" s="16" t="s">
        <v>529</v>
      </c>
      <c r="F3365" s="21">
        <v>44280</v>
      </c>
      <c r="G3365" s="16" t="s">
        <v>56</v>
      </c>
      <c r="H3365" s="26" t="s">
        <v>362</v>
      </c>
      <c r="I3365" s="16" t="s">
        <v>3148</v>
      </c>
      <c r="K3365" s="16" t="s">
        <v>3149</v>
      </c>
      <c r="L3365" s="16" t="s">
        <v>37</v>
      </c>
      <c r="M3365" s="26" t="s">
        <v>3150</v>
      </c>
      <c r="O3365" s="16" t="s">
        <v>39</v>
      </c>
      <c r="P3365" s="26" t="s">
        <v>40</v>
      </c>
      <c r="R3365" s="16" t="s">
        <v>41</v>
      </c>
      <c r="S3365" s="16" t="s">
        <v>42</v>
      </c>
      <c r="T3365" s="22">
        <v>0.01</v>
      </c>
      <c r="W3365" s="20" t="s">
        <v>43</v>
      </c>
      <c r="X3365" s="16" t="s">
        <v>44</v>
      </c>
      <c r="Y3365" s="26" t="s">
        <v>3151</v>
      </c>
      <c r="Z3365" s="25">
        <v>0</v>
      </c>
      <c r="AA3365" s="25">
        <v>0</v>
      </c>
      <c r="AB3365" s="25">
        <v>562341.06999999995</v>
      </c>
      <c r="AC3365" s="25">
        <v>0</v>
      </c>
      <c r="AD3365" s="25">
        <v>0</v>
      </c>
      <c r="AE3365" s="25">
        <v>0</v>
      </c>
      <c r="AF3365" s="25">
        <v>562341.06999999995</v>
      </c>
      <c r="AG3365" s="25">
        <v>0</v>
      </c>
      <c r="AH3365" s="25">
        <v>562341.06999999995</v>
      </c>
      <c r="AI3365" s="16" t="s">
        <v>3152</v>
      </c>
    </row>
    <row r="3366" spans="1:35" ht="60" x14ac:dyDescent="0.25">
      <c r="A3366" s="17">
        <v>124617</v>
      </c>
      <c r="B3366" s="18">
        <v>1</v>
      </c>
      <c r="C3366" s="16" t="s">
        <v>73</v>
      </c>
      <c r="D3366" s="21">
        <v>42578</v>
      </c>
      <c r="E3366" s="16" t="s">
        <v>1207</v>
      </c>
      <c r="F3366" s="21">
        <v>44342</v>
      </c>
      <c r="G3366" s="16" t="s">
        <v>1867</v>
      </c>
      <c r="H3366" s="26" t="s">
        <v>182</v>
      </c>
      <c r="I3366" s="16" t="s">
        <v>3153</v>
      </c>
      <c r="J3366" s="20" t="s">
        <v>116</v>
      </c>
      <c r="L3366" s="16" t="s">
        <v>116</v>
      </c>
      <c r="M3366" s="26" t="s">
        <v>3154</v>
      </c>
      <c r="N3366" s="26" t="s">
        <v>3155</v>
      </c>
      <c r="O3366" s="16" t="s">
        <v>53</v>
      </c>
      <c r="P3366" s="26" t="s">
        <v>40</v>
      </c>
      <c r="R3366" s="16" t="s">
        <v>41</v>
      </c>
      <c r="S3366" s="16" t="s">
        <v>42</v>
      </c>
      <c r="T3366" s="22">
        <v>0.04</v>
      </c>
      <c r="U3366" s="21">
        <v>45009</v>
      </c>
      <c r="W3366" s="20" t="s">
        <v>43</v>
      </c>
      <c r="X3366" s="16" t="s">
        <v>78</v>
      </c>
      <c r="Y3366" s="26" t="s">
        <v>3156</v>
      </c>
      <c r="Z3366" s="25">
        <v>95000</v>
      </c>
      <c r="AA3366" s="25">
        <v>0</v>
      </c>
      <c r="AB3366" s="25">
        <v>0</v>
      </c>
      <c r="AC3366" s="25">
        <v>0</v>
      </c>
      <c r="AD3366" s="25">
        <v>187400</v>
      </c>
      <c r="AE3366" s="25">
        <v>0</v>
      </c>
      <c r="AF3366" s="25">
        <v>0</v>
      </c>
      <c r="AG3366" s="25">
        <v>0</v>
      </c>
      <c r="AH3366" s="25">
        <v>187400</v>
      </c>
      <c r="AI3366" s="16" t="s">
        <v>3157</v>
      </c>
    </row>
    <row r="3367" spans="1:35" x14ac:dyDescent="0.25">
      <c r="A3367" s="17">
        <v>124619</v>
      </c>
      <c r="B3367" s="18">
        <v>3</v>
      </c>
      <c r="C3367" s="16" t="s">
        <v>73</v>
      </c>
      <c r="D3367" s="21">
        <v>42578</v>
      </c>
      <c r="E3367" s="16" t="s">
        <v>529</v>
      </c>
      <c r="F3367" s="21">
        <v>43474</v>
      </c>
      <c r="G3367" s="16" t="s">
        <v>75</v>
      </c>
      <c r="H3367" s="26" t="s">
        <v>362</v>
      </c>
      <c r="I3367" s="16" t="s">
        <v>14633</v>
      </c>
      <c r="K3367" s="16" t="s">
        <v>14632</v>
      </c>
      <c r="L3367" s="16" t="s">
        <v>37</v>
      </c>
      <c r="M3367" s="26" t="s">
        <v>14631</v>
      </c>
      <c r="O3367" s="16" t="s">
        <v>53</v>
      </c>
      <c r="P3367" s="26" t="s">
        <v>40</v>
      </c>
      <c r="R3367" s="16" t="s">
        <v>41</v>
      </c>
      <c r="S3367" s="16" t="s">
        <v>42</v>
      </c>
      <c r="T3367" s="22">
        <v>0.02</v>
      </c>
      <c r="W3367" s="20" t="s">
        <v>43</v>
      </c>
      <c r="X3367" s="16" t="s">
        <v>44</v>
      </c>
      <c r="Y3367" s="26" t="s">
        <v>14630</v>
      </c>
      <c r="Z3367" s="24" t="s">
        <v>32</v>
      </c>
      <c r="AA3367" s="24" t="s">
        <v>32</v>
      </c>
      <c r="AB3367" s="24" t="s">
        <v>32</v>
      </c>
      <c r="AC3367" s="24" t="s">
        <v>32</v>
      </c>
      <c r="AD3367" s="24" t="s">
        <v>32</v>
      </c>
      <c r="AE3367" s="24" t="s">
        <v>32</v>
      </c>
      <c r="AF3367" s="24" t="s">
        <v>32</v>
      </c>
      <c r="AG3367" s="24" t="s">
        <v>32</v>
      </c>
      <c r="AH3367" s="24" t="s">
        <v>32</v>
      </c>
    </row>
    <row r="3368" spans="1:35" x14ac:dyDescent="0.25">
      <c r="A3368" s="17">
        <v>124620</v>
      </c>
      <c r="B3368" s="18">
        <v>1</v>
      </c>
      <c r="C3368" s="16" t="s">
        <v>73</v>
      </c>
      <c r="D3368" s="21">
        <v>42578</v>
      </c>
      <c r="E3368" s="16" t="s">
        <v>1207</v>
      </c>
      <c r="F3368" s="21">
        <v>44228</v>
      </c>
      <c r="G3368" s="16" t="s">
        <v>2914</v>
      </c>
      <c r="H3368" s="26" t="s">
        <v>182</v>
      </c>
      <c r="I3368" s="16" t="s">
        <v>714</v>
      </c>
      <c r="J3368" s="20" t="s">
        <v>116</v>
      </c>
      <c r="L3368" s="16" t="s">
        <v>116</v>
      </c>
      <c r="M3368" s="26" t="s">
        <v>3158</v>
      </c>
      <c r="O3368" s="16" t="s">
        <v>53</v>
      </c>
      <c r="P3368" s="26" t="s">
        <v>40</v>
      </c>
      <c r="R3368" s="16" t="s">
        <v>41</v>
      </c>
      <c r="S3368" s="16" t="s">
        <v>42</v>
      </c>
      <c r="T3368" s="22">
        <v>0.01</v>
      </c>
      <c r="U3368" s="21">
        <v>45093</v>
      </c>
      <c r="W3368" s="20" t="s">
        <v>43</v>
      </c>
      <c r="X3368" s="16" t="s">
        <v>140</v>
      </c>
      <c r="Z3368" s="25">
        <v>25000</v>
      </c>
      <c r="AA3368" s="25">
        <v>0</v>
      </c>
      <c r="AB3368" s="25">
        <v>0</v>
      </c>
      <c r="AC3368" s="25">
        <v>0</v>
      </c>
      <c r="AD3368" s="25">
        <v>25000</v>
      </c>
      <c r="AE3368" s="25">
        <v>0</v>
      </c>
      <c r="AF3368" s="25">
        <v>0</v>
      </c>
      <c r="AG3368" s="25">
        <v>0</v>
      </c>
      <c r="AH3368" s="25">
        <v>25000</v>
      </c>
    </row>
    <row r="3369" spans="1:35" ht="30" x14ac:dyDescent="0.25">
      <c r="A3369" s="17">
        <v>124621</v>
      </c>
      <c r="B3369" s="18">
        <v>1</v>
      </c>
      <c r="C3369" s="16" t="s">
        <v>73</v>
      </c>
      <c r="D3369" s="21">
        <v>42578</v>
      </c>
      <c r="E3369" s="16" t="s">
        <v>1207</v>
      </c>
      <c r="F3369" s="21">
        <v>44106</v>
      </c>
      <c r="G3369" s="16" t="s">
        <v>75</v>
      </c>
      <c r="H3369" s="26" t="s">
        <v>182</v>
      </c>
      <c r="M3369" s="26" t="s">
        <v>14629</v>
      </c>
      <c r="N3369" s="26" t="s">
        <v>14628</v>
      </c>
      <c r="O3369" s="16" t="s">
        <v>119</v>
      </c>
      <c r="P3369" s="26" t="s">
        <v>568</v>
      </c>
      <c r="R3369" s="16" t="s">
        <v>139</v>
      </c>
      <c r="S3369" s="16" t="s">
        <v>192</v>
      </c>
      <c r="T3369" s="22">
        <v>6</v>
      </c>
      <c r="U3369" s="21">
        <v>45639</v>
      </c>
      <c r="W3369" s="20" t="s">
        <v>43</v>
      </c>
      <c r="X3369" s="16" t="s">
        <v>78</v>
      </c>
      <c r="Z3369" s="24" t="s">
        <v>32</v>
      </c>
      <c r="AA3369" s="24" t="s">
        <v>32</v>
      </c>
      <c r="AB3369" s="24" t="s">
        <v>32</v>
      </c>
      <c r="AC3369" s="24" t="s">
        <v>32</v>
      </c>
      <c r="AD3369" s="25">
        <v>561000</v>
      </c>
      <c r="AE3369" s="25">
        <v>0</v>
      </c>
      <c r="AF3369" s="25">
        <v>0</v>
      </c>
      <c r="AG3369" s="25">
        <v>0</v>
      </c>
      <c r="AH3369" s="25">
        <v>561000</v>
      </c>
    </row>
    <row r="3370" spans="1:35" x14ac:dyDescent="0.25">
      <c r="A3370" s="17">
        <v>124622</v>
      </c>
      <c r="B3370" s="18">
        <v>1</v>
      </c>
      <c r="C3370" s="16" t="s">
        <v>73</v>
      </c>
      <c r="D3370" s="21">
        <v>42578</v>
      </c>
      <c r="E3370" s="16" t="s">
        <v>1207</v>
      </c>
      <c r="F3370" s="21">
        <v>44099</v>
      </c>
      <c r="G3370" s="16" t="s">
        <v>56</v>
      </c>
      <c r="H3370" s="26" t="s">
        <v>791</v>
      </c>
      <c r="I3370" s="16" t="s">
        <v>14627</v>
      </c>
      <c r="K3370" s="16" t="s">
        <v>1112</v>
      </c>
      <c r="L3370" s="16" t="s">
        <v>37</v>
      </c>
      <c r="M3370" s="26" t="s">
        <v>14626</v>
      </c>
      <c r="O3370" s="16" t="s">
        <v>53</v>
      </c>
      <c r="P3370" s="26" t="s">
        <v>40</v>
      </c>
      <c r="R3370" s="16" t="s">
        <v>41</v>
      </c>
      <c r="S3370" s="16" t="s">
        <v>42</v>
      </c>
      <c r="T3370" s="22">
        <v>0.02</v>
      </c>
      <c r="W3370" s="20" t="s">
        <v>43</v>
      </c>
      <c r="X3370" s="16" t="s">
        <v>44</v>
      </c>
      <c r="Y3370" s="26" t="s">
        <v>14625</v>
      </c>
      <c r="Z3370" s="24" t="s">
        <v>32</v>
      </c>
      <c r="AA3370" s="24" t="s">
        <v>32</v>
      </c>
      <c r="AB3370" s="24" t="s">
        <v>32</v>
      </c>
      <c r="AC3370" s="24" t="s">
        <v>32</v>
      </c>
      <c r="AD3370" s="24" t="s">
        <v>32</v>
      </c>
      <c r="AE3370" s="24" t="s">
        <v>32</v>
      </c>
      <c r="AF3370" s="24" t="s">
        <v>32</v>
      </c>
      <c r="AG3370" s="24" t="s">
        <v>32</v>
      </c>
      <c r="AH3370" s="24" t="s">
        <v>32</v>
      </c>
      <c r="AI3370" s="16" t="s">
        <v>14624</v>
      </c>
    </row>
    <row r="3371" spans="1:35" x14ac:dyDescent="0.25">
      <c r="A3371" s="17">
        <v>124623</v>
      </c>
      <c r="B3371" s="18">
        <v>4</v>
      </c>
      <c r="C3371" s="16" t="s">
        <v>73</v>
      </c>
      <c r="D3371" s="21">
        <v>42578</v>
      </c>
      <c r="E3371" s="16" t="s">
        <v>819</v>
      </c>
      <c r="F3371" s="21">
        <v>44106</v>
      </c>
      <c r="G3371" s="16" t="s">
        <v>33</v>
      </c>
      <c r="H3371" s="26" t="s">
        <v>326</v>
      </c>
      <c r="I3371" s="16" t="s">
        <v>14623</v>
      </c>
      <c r="K3371" s="16" t="s">
        <v>14622</v>
      </c>
      <c r="L3371" s="16" t="s">
        <v>37</v>
      </c>
      <c r="M3371" s="26" t="s">
        <v>14621</v>
      </c>
      <c r="O3371" s="16" t="s">
        <v>53</v>
      </c>
      <c r="P3371" s="26" t="s">
        <v>40</v>
      </c>
      <c r="R3371" s="16" t="s">
        <v>41</v>
      </c>
      <c r="S3371" s="16" t="s">
        <v>42</v>
      </c>
      <c r="T3371" s="22">
        <v>0.01</v>
      </c>
      <c r="W3371" s="20" t="s">
        <v>43</v>
      </c>
      <c r="X3371" s="16" t="s">
        <v>44</v>
      </c>
      <c r="Y3371" s="26" t="s">
        <v>14620</v>
      </c>
      <c r="Z3371" s="24" t="s">
        <v>32</v>
      </c>
      <c r="AA3371" s="24" t="s">
        <v>32</v>
      </c>
      <c r="AB3371" s="24" t="s">
        <v>32</v>
      </c>
      <c r="AC3371" s="24" t="s">
        <v>32</v>
      </c>
      <c r="AD3371" s="24" t="s">
        <v>32</v>
      </c>
      <c r="AE3371" s="24" t="s">
        <v>32</v>
      </c>
      <c r="AF3371" s="24" t="s">
        <v>32</v>
      </c>
      <c r="AG3371" s="24" t="s">
        <v>32</v>
      </c>
      <c r="AH3371" s="24" t="s">
        <v>32</v>
      </c>
      <c r="AI3371" s="16" t="s">
        <v>14619</v>
      </c>
    </row>
    <row r="3372" spans="1:35" x14ac:dyDescent="0.25">
      <c r="A3372" s="17">
        <v>124625</v>
      </c>
      <c r="B3372" s="18">
        <v>4</v>
      </c>
      <c r="C3372" s="16" t="s">
        <v>73</v>
      </c>
      <c r="D3372" s="21">
        <v>42578</v>
      </c>
      <c r="E3372" s="16" t="s">
        <v>819</v>
      </c>
      <c r="F3372" s="21">
        <v>43475</v>
      </c>
      <c r="G3372" s="16" t="s">
        <v>75</v>
      </c>
      <c r="H3372" s="26" t="s">
        <v>326</v>
      </c>
      <c r="I3372" s="16" t="s">
        <v>14618</v>
      </c>
      <c r="K3372" s="16" t="s">
        <v>5160</v>
      </c>
      <c r="L3372" s="16" t="s">
        <v>37</v>
      </c>
      <c r="M3372" s="26" t="s">
        <v>14617</v>
      </c>
      <c r="O3372" s="16" t="s">
        <v>53</v>
      </c>
      <c r="P3372" s="26" t="s">
        <v>40</v>
      </c>
      <c r="R3372" s="16" t="s">
        <v>41</v>
      </c>
      <c r="S3372" s="16" t="s">
        <v>42</v>
      </c>
      <c r="T3372" s="22">
        <v>0.01</v>
      </c>
      <c r="W3372" s="20" t="s">
        <v>43</v>
      </c>
      <c r="X3372" s="16" t="s">
        <v>44</v>
      </c>
      <c r="Y3372" s="26" t="s">
        <v>14616</v>
      </c>
      <c r="Z3372" s="24" t="s">
        <v>32</v>
      </c>
      <c r="AA3372" s="24" t="s">
        <v>32</v>
      </c>
      <c r="AB3372" s="24" t="s">
        <v>32</v>
      </c>
      <c r="AC3372" s="24" t="s">
        <v>32</v>
      </c>
      <c r="AD3372" s="24" t="s">
        <v>32</v>
      </c>
      <c r="AE3372" s="24" t="s">
        <v>32</v>
      </c>
      <c r="AF3372" s="24" t="s">
        <v>32</v>
      </c>
      <c r="AG3372" s="24" t="s">
        <v>32</v>
      </c>
      <c r="AH3372" s="24" t="s">
        <v>32</v>
      </c>
    </row>
    <row r="3373" spans="1:35" x14ac:dyDescent="0.25">
      <c r="A3373" s="17">
        <v>124628</v>
      </c>
      <c r="B3373" s="18">
        <v>1</v>
      </c>
      <c r="C3373" s="16" t="s">
        <v>31</v>
      </c>
      <c r="D3373" s="21">
        <v>42578</v>
      </c>
      <c r="E3373" s="16" t="s">
        <v>1207</v>
      </c>
      <c r="F3373" s="21">
        <v>44294</v>
      </c>
      <c r="G3373" s="16" t="s">
        <v>56</v>
      </c>
      <c r="H3373" s="26" t="s">
        <v>791</v>
      </c>
      <c r="I3373" s="16" t="s">
        <v>3159</v>
      </c>
      <c r="K3373" s="16" t="s">
        <v>3160</v>
      </c>
      <c r="L3373" s="16" t="s">
        <v>37</v>
      </c>
      <c r="M3373" s="26" t="s">
        <v>3161</v>
      </c>
      <c r="O3373" s="16" t="s">
        <v>39</v>
      </c>
      <c r="P3373" s="26" t="s">
        <v>40</v>
      </c>
      <c r="R3373" s="16" t="s">
        <v>41</v>
      </c>
      <c r="S3373" s="16" t="s">
        <v>42</v>
      </c>
      <c r="T3373" s="22">
        <v>0.01</v>
      </c>
      <c r="W3373" s="20" t="s">
        <v>43</v>
      </c>
      <c r="X3373" s="16" t="s">
        <v>44</v>
      </c>
      <c r="Y3373" s="26" t="s">
        <v>3162</v>
      </c>
      <c r="Z3373" s="25">
        <v>0</v>
      </c>
      <c r="AA3373" s="25">
        <v>0</v>
      </c>
      <c r="AB3373" s="25">
        <v>622072.80000000005</v>
      </c>
      <c r="AC3373" s="25">
        <v>0</v>
      </c>
      <c r="AD3373" s="25">
        <v>0</v>
      </c>
      <c r="AE3373" s="25">
        <v>0</v>
      </c>
      <c r="AF3373" s="25">
        <v>622072.80000000005</v>
      </c>
      <c r="AG3373" s="25">
        <v>0</v>
      </c>
      <c r="AH3373" s="25">
        <v>622072.80000000005</v>
      </c>
      <c r="AI3373" s="16" t="s">
        <v>3163</v>
      </c>
    </row>
    <row r="3374" spans="1:35" x14ac:dyDescent="0.25">
      <c r="A3374" s="17">
        <v>124629</v>
      </c>
      <c r="B3374" s="18">
        <v>4</v>
      </c>
      <c r="C3374" s="16" t="s">
        <v>73</v>
      </c>
      <c r="D3374" s="21">
        <v>42578</v>
      </c>
      <c r="E3374" s="16" t="s">
        <v>819</v>
      </c>
      <c r="F3374" s="21">
        <v>43475</v>
      </c>
      <c r="G3374" s="16" t="s">
        <v>75</v>
      </c>
      <c r="H3374" s="26" t="s">
        <v>326</v>
      </c>
      <c r="I3374" s="16" t="s">
        <v>14615</v>
      </c>
      <c r="K3374" s="16" t="s">
        <v>9476</v>
      </c>
      <c r="L3374" s="16" t="s">
        <v>37</v>
      </c>
      <c r="M3374" s="26" t="s">
        <v>14614</v>
      </c>
      <c r="O3374" s="16" t="s">
        <v>53</v>
      </c>
      <c r="P3374" s="26" t="s">
        <v>40</v>
      </c>
      <c r="R3374" s="16" t="s">
        <v>41</v>
      </c>
      <c r="S3374" s="16" t="s">
        <v>42</v>
      </c>
      <c r="T3374" s="22">
        <v>0.01</v>
      </c>
      <c r="W3374" s="20" t="s">
        <v>43</v>
      </c>
      <c r="X3374" s="16" t="s">
        <v>44</v>
      </c>
      <c r="Y3374" s="26" t="s">
        <v>14613</v>
      </c>
      <c r="Z3374" s="24" t="s">
        <v>32</v>
      </c>
      <c r="AA3374" s="24" t="s">
        <v>32</v>
      </c>
      <c r="AB3374" s="24" t="s">
        <v>32</v>
      </c>
      <c r="AC3374" s="24" t="s">
        <v>32</v>
      </c>
      <c r="AD3374" s="24" t="s">
        <v>32</v>
      </c>
      <c r="AE3374" s="24" t="s">
        <v>32</v>
      </c>
      <c r="AF3374" s="24" t="s">
        <v>32</v>
      </c>
      <c r="AG3374" s="24" t="s">
        <v>32</v>
      </c>
      <c r="AH3374" s="24" t="s">
        <v>32</v>
      </c>
    </row>
    <row r="3375" spans="1:35" x14ac:dyDescent="0.25">
      <c r="A3375" s="17">
        <v>124630</v>
      </c>
      <c r="B3375" s="18">
        <v>1</v>
      </c>
      <c r="C3375" s="16" t="s">
        <v>73</v>
      </c>
      <c r="D3375" s="21">
        <v>42578</v>
      </c>
      <c r="E3375" s="16" t="s">
        <v>1207</v>
      </c>
      <c r="F3375" s="21">
        <v>44097</v>
      </c>
      <c r="G3375" s="16" t="s">
        <v>75</v>
      </c>
      <c r="H3375" s="26" t="s">
        <v>791</v>
      </c>
      <c r="I3375" s="16" t="s">
        <v>14612</v>
      </c>
      <c r="K3375" s="16" t="s">
        <v>14611</v>
      </c>
      <c r="L3375" s="16" t="s">
        <v>37</v>
      </c>
      <c r="M3375" s="26" t="s">
        <v>14610</v>
      </c>
      <c r="O3375" s="16" t="s">
        <v>39</v>
      </c>
      <c r="P3375" s="26" t="s">
        <v>40</v>
      </c>
      <c r="R3375" s="16" t="s">
        <v>41</v>
      </c>
      <c r="S3375" s="16" t="s">
        <v>42</v>
      </c>
      <c r="T3375" s="22">
        <v>0.01</v>
      </c>
      <c r="W3375" s="20" t="s">
        <v>43</v>
      </c>
      <c r="X3375" s="16" t="s">
        <v>44</v>
      </c>
      <c r="Y3375" s="26" t="s">
        <v>14609</v>
      </c>
      <c r="Z3375" s="24" t="s">
        <v>32</v>
      </c>
      <c r="AA3375" s="24" t="s">
        <v>32</v>
      </c>
      <c r="AB3375" s="24" t="s">
        <v>32</v>
      </c>
      <c r="AC3375" s="24" t="s">
        <v>32</v>
      </c>
      <c r="AD3375" s="24" t="s">
        <v>32</v>
      </c>
      <c r="AE3375" s="24" t="s">
        <v>32</v>
      </c>
      <c r="AF3375" s="24" t="s">
        <v>32</v>
      </c>
      <c r="AG3375" s="24" t="s">
        <v>32</v>
      </c>
      <c r="AH3375" s="24" t="s">
        <v>32</v>
      </c>
      <c r="AI3375" s="16" t="s">
        <v>14608</v>
      </c>
    </row>
    <row r="3376" spans="1:35" x14ac:dyDescent="0.25">
      <c r="A3376" s="17">
        <v>124631</v>
      </c>
      <c r="B3376" s="18">
        <v>1</v>
      </c>
      <c r="C3376" s="16" t="s">
        <v>73</v>
      </c>
      <c r="D3376" s="21">
        <v>42578</v>
      </c>
      <c r="E3376" s="16" t="s">
        <v>1207</v>
      </c>
      <c r="F3376" s="21">
        <v>44124</v>
      </c>
      <c r="G3376" s="16" t="s">
        <v>1867</v>
      </c>
      <c r="H3376" s="26" t="s">
        <v>791</v>
      </c>
      <c r="I3376" s="16" t="s">
        <v>3983</v>
      </c>
      <c r="J3376" s="20" t="s">
        <v>116</v>
      </c>
      <c r="L3376" s="16" t="s">
        <v>116</v>
      </c>
      <c r="M3376" s="26" t="s">
        <v>14607</v>
      </c>
      <c r="N3376" s="26" t="s">
        <v>40</v>
      </c>
      <c r="O3376" s="16" t="s">
        <v>53</v>
      </c>
      <c r="P3376" s="26" t="s">
        <v>40</v>
      </c>
      <c r="R3376" s="16" t="s">
        <v>41</v>
      </c>
      <c r="S3376" s="16" t="s">
        <v>42</v>
      </c>
      <c r="T3376" s="22">
        <v>0.21</v>
      </c>
      <c r="U3376" s="21">
        <v>44645</v>
      </c>
      <c r="W3376" s="20" t="s">
        <v>43</v>
      </c>
      <c r="X3376" s="16" t="s">
        <v>78</v>
      </c>
      <c r="Y3376" s="26" t="s">
        <v>14606</v>
      </c>
      <c r="Z3376" s="24" t="s">
        <v>32</v>
      </c>
      <c r="AA3376" s="24" t="s">
        <v>32</v>
      </c>
      <c r="AB3376" s="24" t="s">
        <v>32</v>
      </c>
      <c r="AC3376" s="24" t="s">
        <v>32</v>
      </c>
      <c r="AD3376" s="25">
        <v>172000</v>
      </c>
      <c r="AE3376" s="25">
        <v>611000</v>
      </c>
      <c r="AF3376" s="25">
        <v>0</v>
      </c>
      <c r="AG3376" s="25">
        <v>0</v>
      </c>
      <c r="AH3376" s="25">
        <v>783000</v>
      </c>
      <c r="AI3376" s="16" t="s">
        <v>14605</v>
      </c>
    </row>
    <row r="3377" spans="1:35" x14ac:dyDescent="0.25">
      <c r="A3377" s="17">
        <v>124632</v>
      </c>
      <c r="B3377" s="18">
        <v>1</v>
      </c>
      <c r="C3377" s="16" t="s">
        <v>47</v>
      </c>
      <c r="D3377" s="21">
        <v>42578</v>
      </c>
      <c r="E3377" s="16" t="s">
        <v>1207</v>
      </c>
      <c r="F3377" s="21">
        <v>44358</v>
      </c>
      <c r="G3377" s="16" t="s">
        <v>33</v>
      </c>
      <c r="H3377" s="26" t="s">
        <v>417</v>
      </c>
      <c r="I3377" s="16" t="s">
        <v>3164</v>
      </c>
      <c r="K3377" s="16" t="s">
        <v>3165</v>
      </c>
      <c r="L3377" s="16" t="s">
        <v>37</v>
      </c>
      <c r="M3377" s="26" t="s">
        <v>3166</v>
      </c>
      <c r="O3377" s="16" t="s">
        <v>39</v>
      </c>
      <c r="P3377" s="26" t="s">
        <v>40</v>
      </c>
      <c r="R3377" s="16" t="s">
        <v>41</v>
      </c>
      <c r="S3377" s="16" t="s">
        <v>42</v>
      </c>
      <c r="T3377" s="22">
        <v>0.01</v>
      </c>
      <c r="W3377" s="20" t="s">
        <v>43</v>
      </c>
      <c r="X3377" s="16" t="s">
        <v>44</v>
      </c>
      <c r="Y3377" s="26" t="s">
        <v>3167</v>
      </c>
      <c r="Z3377" s="25">
        <v>0</v>
      </c>
      <c r="AA3377" s="25">
        <v>0</v>
      </c>
      <c r="AB3377" s="25">
        <v>342897.72</v>
      </c>
      <c r="AC3377" s="25">
        <v>0</v>
      </c>
      <c r="AD3377" s="25">
        <v>0</v>
      </c>
      <c r="AE3377" s="25">
        <v>0</v>
      </c>
      <c r="AF3377" s="25">
        <v>341063.22</v>
      </c>
      <c r="AG3377" s="25">
        <v>0</v>
      </c>
      <c r="AH3377" s="25">
        <v>341063.22</v>
      </c>
      <c r="AI3377" s="16" t="s">
        <v>3168</v>
      </c>
    </row>
    <row r="3378" spans="1:35" x14ac:dyDescent="0.25">
      <c r="A3378" s="17">
        <v>124634</v>
      </c>
      <c r="B3378" s="18">
        <v>4</v>
      </c>
      <c r="C3378" s="16" t="s">
        <v>47</v>
      </c>
      <c r="D3378" s="21">
        <v>42578</v>
      </c>
      <c r="E3378" s="16" t="s">
        <v>819</v>
      </c>
      <c r="F3378" s="21">
        <v>44363</v>
      </c>
      <c r="G3378" s="16" t="s">
        <v>33</v>
      </c>
      <c r="H3378" s="26" t="s">
        <v>326</v>
      </c>
      <c r="I3378" s="16" t="s">
        <v>3169</v>
      </c>
      <c r="K3378" s="16" t="s">
        <v>3170</v>
      </c>
      <c r="L3378" s="16" t="s">
        <v>37</v>
      </c>
      <c r="M3378" s="26" t="s">
        <v>3171</v>
      </c>
      <c r="O3378" s="16" t="s">
        <v>39</v>
      </c>
      <c r="P3378" s="26" t="s">
        <v>40</v>
      </c>
      <c r="R3378" s="16" t="s">
        <v>41</v>
      </c>
      <c r="S3378" s="16" t="s">
        <v>42</v>
      </c>
      <c r="T3378" s="22">
        <v>0.01</v>
      </c>
      <c r="W3378" s="20" t="s">
        <v>43</v>
      </c>
      <c r="X3378" s="16" t="s">
        <v>44</v>
      </c>
      <c r="Y3378" s="26" t="s">
        <v>3172</v>
      </c>
      <c r="Z3378" s="25">
        <v>0</v>
      </c>
      <c r="AA3378" s="25">
        <v>0</v>
      </c>
      <c r="AB3378" s="25">
        <v>377061.55</v>
      </c>
      <c r="AC3378" s="25">
        <v>0</v>
      </c>
      <c r="AD3378" s="25">
        <v>0</v>
      </c>
      <c r="AE3378" s="25">
        <v>0</v>
      </c>
      <c r="AF3378" s="25">
        <v>369413.29</v>
      </c>
      <c r="AG3378" s="25">
        <v>0</v>
      </c>
      <c r="AH3378" s="25">
        <v>369413.29</v>
      </c>
      <c r="AI3378" s="16" t="s">
        <v>3173</v>
      </c>
    </row>
    <row r="3379" spans="1:35" x14ac:dyDescent="0.25">
      <c r="A3379" s="17">
        <v>124635</v>
      </c>
      <c r="B3379" s="18">
        <v>1</v>
      </c>
      <c r="C3379" s="16" t="s">
        <v>73</v>
      </c>
      <c r="D3379" s="21">
        <v>42578</v>
      </c>
      <c r="E3379" s="16" t="s">
        <v>1207</v>
      </c>
      <c r="F3379" s="21">
        <v>44097</v>
      </c>
      <c r="G3379" s="16" t="s">
        <v>56</v>
      </c>
      <c r="H3379" s="26" t="s">
        <v>417</v>
      </c>
      <c r="I3379" s="16" t="s">
        <v>14604</v>
      </c>
      <c r="K3379" s="16" t="s">
        <v>14603</v>
      </c>
      <c r="L3379" s="16" t="s">
        <v>37</v>
      </c>
      <c r="M3379" s="26" t="s">
        <v>14602</v>
      </c>
      <c r="O3379" s="16" t="s">
        <v>39</v>
      </c>
      <c r="P3379" s="26" t="s">
        <v>40</v>
      </c>
      <c r="R3379" s="16" t="s">
        <v>41</v>
      </c>
      <c r="S3379" s="16" t="s">
        <v>42</v>
      </c>
      <c r="T3379" s="22">
        <v>0.01</v>
      </c>
      <c r="W3379" s="20" t="s">
        <v>43</v>
      </c>
      <c r="X3379" s="16" t="s">
        <v>44</v>
      </c>
      <c r="Y3379" s="26" t="s">
        <v>14601</v>
      </c>
      <c r="Z3379" s="24" t="s">
        <v>32</v>
      </c>
      <c r="AA3379" s="24" t="s">
        <v>32</v>
      </c>
      <c r="AB3379" s="24" t="s">
        <v>32</v>
      </c>
      <c r="AC3379" s="24" t="s">
        <v>32</v>
      </c>
      <c r="AD3379" s="24" t="s">
        <v>32</v>
      </c>
      <c r="AE3379" s="24" t="s">
        <v>32</v>
      </c>
      <c r="AF3379" s="24" t="s">
        <v>32</v>
      </c>
      <c r="AG3379" s="24" t="s">
        <v>32</v>
      </c>
      <c r="AH3379" s="24" t="s">
        <v>32</v>
      </c>
      <c r="AI3379" s="16" t="s">
        <v>14600</v>
      </c>
    </row>
    <row r="3380" spans="1:35" x14ac:dyDescent="0.25">
      <c r="A3380" s="17">
        <v>124636</v>
      </c>
      <c r="B3380" s="18">
        <v>1</v>
      </c>
      <c r="C3380" s="16" t="s">
        <v>73</v>
      </c>
      <c r="D3380" s="21">
        <v>42578</v>
      </c>
      <c r="E3380" s="16" t="s">
        <v>1207</v>
      </c>
      <c r="F3380" s="21">
        <v>44097</v>
      </c>
      <c r="G3380" s="16" t="s">
        <v>56</v>
      </c>
      <c r="H3380" s="26" t="s">
        <v>417</v>
      </c>
      <c r="I3380" s="16" t="s">
        <v>317</v>
      </c>
      <c r="K3380" s="16" t="s">
        <v>14595</v>
      </c>
      <c r="L3380" s="16" t="s">
        <v>37</v>
      </c>
      <c r="M3380" s="26" t="s">
        <v>14599</v>
      </c>
      <c r="O3380" s="16" t="s">
        <v>39</v>
      </c>
      <c r="P3380" s="26" t="s">
        <v>40</v>
      </c>
      <c r="R3380" s="16" t="s">
        <v>41</v>
      </c>
      <c r="S3380" s="16" t="s">
        <v>42</v>
      </c>
      <c r="T3380" s="22">
        <v>0.01</v>
      </c>
      <c r="W3380" s="20" t="s">
        <v>43</v>
      </c>
      <c r="X3380" s="16" t="s">
        <v>44</v>
      </c>
      <c r="Y3380" s="26" t="s">
        <v>14598</v>
      </c>
      <c r="Z3380" s="24" t="s">
        <v>32</v>
      </c>
      <c r="AA3380" s="24" t="s">
        <v>32</v>
      </c>
      <c r="AB3380" s="24" t="s">
        <v>32</v>
      </c>
      <c r="AC3380" s="24" t="s">
        <v>32</v>
      </c>
      <c r="AD3380" s="24" t="s">
        <v>32</v>
      </c>
      <c r="AE3380" s="24" t="s">
        <v>32</v>
      </c>
      <c r="AF3380" s="24" t="s">
        <v>32</v>
      </c>
      <c r="AG3380" s="24" t="s">
        <v>32</v>
      </c>
      <c r="AH3380" s="24" t="s">
        <v>32</v>
      </c>
      <c r="AI3380" s="16" t="s">
        <v>14597</v>
      </c>
    </row>
    <row r="3381" spans="1:35" x14ac:dyDescent="0.25">
      <c r="A3381" s="17">
        <v>124638</v>
      </c>
      <c r="B3381" s="18">
        <v>1</v>
      </c>
      <c r="C3381" s="16" t="s">
        <v>73</v>
      </c>
      <c r="D3381" s="21">
        <v>42578</v>
      </c>
      <c r="E3381" s="16" t="s">
        <v>1207</v>
      </c>
      <c r="F3381" s="21">
        <v>44097</v>
      </c>
      <c r="G3381" s="16" t="s">
        <v>56</v>
      </c>
      <c r="H3381" s="26" t="s">
        <v>417</v>
      </c>
      <c r="I3381" s="16" t="s">
        <v>14596</v>
      </c>
      <c r="K3381" s="16" t="s">
        <v>14595</v>
      </c>
      <c r="L3381" s="16" t="s">
        <v>37</v>
      </c>
      <c r="M3381" s="26" t="s">
        <v>14594</v>
      </c>
      <c r="O3381" s="16" t="s">
        <v>39</v>
      </c>
      <c r="P3381" s="26" t="s">
        <v>40</v>
      </c>
      <c r="R3381" s="16" t="s">
        <v>41</v>
      </c>
      <c r="S3381" s="16" t="s">
        <v>42</v>
      </c>
      <c r="T3381" s="22">
        <v>0.01</v>
      </c>
      <c r="W3381" s="20" t="s">
        <v>43</v>
      </c>
      <c r="X3381" s="16" t="s">
        <v>44</v>
      </c>
      <c r="Y3381" s="26" t="s">
        <v>14593</v>
      </c>
      <c r="Z3381" s="24" t="s">
        <v>32</v>
      </c>
      <c r="AA3381" s="24" t="s">
        <v>32</v>
      </c>
      <c r="AB3381" s="24" t="s">
        <v>32</v>
      </c>
      <c r="AC3381" s="24" t="s">
        <v>32</v>
      </c>
      <c r="AD3381" s="24" t="s">
        <v>32</v>
      </c>
      <c r="AE3381" s="24" t="s">
        <v>32</v>
      </c>
      <c r="AF3381" s="24" t="s">
        <v>32</v>
      </c>
      <c r="AG3381" s="24" t="s">
        <v>32</v>
      </c>
      <c r="AH3381" s="24" t="s">
        <v>32</v>
      </c>
      <c r="AI3381" s="16" t="s">
        <v>14592</v>
      </c>
    </row>
    <row r="3382" spans="1:35" x14ac:dyDescent="0.25">
      <c r="A3382" s="17">
        <v>124641</v>
      </c>
      <c r="B3382" s="18">
        <v>1</v>
      </c>
      <c r="C3382" s="16" t="s">
        <v>73</v>
      </c>
      <c r="D3382" s="21">
        <v>42578</v>
      </c>
      <c r="E3382" s="16" t="s">
        <v>1207</v>
      </c>
      <c r="F3382" s="21">
        <v>44207</v>
      </c>
      <c r="G3382" s="16" t="s">
        <v>56</v>
      </c>
      <c r="H3382" s="26" t="s">
        <v>34</v>
      </c>
      <c r="I3382" s="16" t="s">
        <v>14591</v>
      </c>
      <c r="K3382" s="16" t="s">
        <v>8640</v>
      </c>
      <c r="L3382" s="16" t="s">
        <v>37</v>
      </c>
      <c r="M3382" s="26" t="s">
        <v>14590</v>
      </c>
      <c r="O3382" s="16" t="s">
        <v>53</v>
      </c>
      <c r="P3382" s="26" t="s">
        <v>40</v>
      </c>
      <c r="R3382" s="16" t="s">
        <v>41</v>
      </c>
      <c r="S3382" s="16" t="s">
        <v>42</v>
      </c>
      <c r="T3382" s="22">
        <v>0.01</v>
      </c>
      <c r="W3382" s="20" t="s">
        <v>43</v>
      </c>
      <c r="X3382" s="16" t="s">
        <v>44</v>
      </c>
      <c r="Y3382" s="26" t="s">
        <v>14589</v>
      </c>
      <c r="Z3382" s="24" t="s">
        <v>32</v>
      </c>
      <c r="AA3382" s="24" t="s">
        <v>32</v>
      </c>
      <c r="AB3382" s="24" t="s">
        <v>32</v>
      </c>
      <c r="AC3382" s="24" t="s">
        <v>32</v>
      </c>
      <c r="AD3382" s="24" t="s">
        <v>32</v>
      </c>
      <c r="AE3382" s="24" t="s">
        <v>32</v>
      </c>
      <c r="AF3382" s="24" t="s">
        <v>32</v>
      </c>
      <c r="AG3382" s="24" t="s">
        <v>32</v>
      </c>
      <c r="AH3382" s="24" t="s">
        <v>32</v>
      </c>
    </row>
    <row r="3383" spans="1:35" x14ac:dyDescent="0.25">
      <c r="A3383" s="17">
        <v>124643</v>
      </c>
      <c r="B3383" s="18">
        <v>1</v>
      </c>
      <c r="C3383" s="16" t="s">
        <v>31</v>
      </c>
      <c r="D3383" s="21">
        <v>42578</v>
      </c>
      <c r="E3383" s="16" t="s">
        <v>1207</v>
      </c>
      <c r="F3383" s="21">
        <v>44160</v>
      </c>
      <c r="G3383" s="16" t="s">
        <v>56</v>
      </c>
      <c r="H3383" s="26" t="s">
        <v>34</v>
      </c>
      <c r="I3383" s="16" t="s">
        <v>3174</v>
      </c>
      <c r="K3383" s="16" t="s">
        <v>3175</v>
      </c>
      <c r="L3383" s="16" t="s">
        <v>37</v>
      </c>
      <c r="M3383" s="26" t="s">
        <v>3176</v>
      </c>
      <c r="O3383" s="16" t="s">
        <v>39</v>
      </c>
      <c r="P3383" s="26" t="s">
        <v>40</v>
      </c>
      <c r="R3383" s="16" t="s">
        <v>41</v>
      </c>
      <c r="S3383" s="16" t="s">
        <v>42</v>
      </c>
      <c r="T3383" s="22">
        <v>0.01</v>
      </c>
      <c r="W3383" s="20" t="s">
        <v>43</v>
      </c>
      <c r="X3383" s="16" t="s">
        <v>78</v>
      </c>
      <c r="Y3383" s="26" t="s">
        <v>3177</v>
      </c>
      <c r="Z3383" s="25">
        <v>0</v>
      </c>
      <c r="AA3383" s="25">
        <v>0</v>
      </c>
      <c r="AB3383" s="25">
        <v>587929.19999999995</v>
      </c>
      <c r="AC3383" s="25">
        <v>0</v>
      </c>
      <c r="AD3383" s="25">
        <v>0</v>
      </c>
      <c r="AE3383" s="25">
        <v>0</v>
      </c>
      <c r="AF3383" s="25">
        <v>587929.19999999995</v>
      </c>
      <c r="AG3383" s="25">
        <v>0</v>
      </c>
      <c r="AH3383" s="25">
        <v>587929.19999999995</v>
      </c>
      <c r="AI3383" s="16" t="s">
        <v>3178</v>
      </c>
    </row>
    <row r="3384" spans="1:35" x14ac:dyDescent="0.25">
      <c r="A3384" s="17">
        <v>124645</v>
      </c>
      <c r="B3384" s="18">
        <v>1</v>
      </c>
      <c r="C3384" s="16" t="s">
        <v>73</v>
      </c>
      <c r="D3384" s="21">
        <v>42578</v>
      </c>
      <c r="E3384" s="16" t="s">
        <v>1207</v>
      </c>
      <c r="F3384" s="21">
        <v>43476</v>
      </c>
      <c r="G3384" s="16" t="s">
        <v>75</v>
      </c>
      <c r="H3384" s="26" t="s">
        <v>34</v>
      </c>
      <c r="K3384" s="16" t="s">
        <v>14588</v>
      </c>
      <c r="L3384" s="16" t="s">
        <v>37</v>
      </c>
      <c r="M3384" s="26" t="s">
        <v>14587</v>
      </c>
      <c r="O3384" s="16" t="s">
        <v>53</v>
      </c>
      <c r="P3384" s="26" t="s">
        <v>40</v>
      </c>
      <c r="R3384" s="16" t="s">
        <v>41</v>
      </c>
      <c r="S3384" s="16" t="s">
        <v>42</v>
      </c>
      <c r="T3384" s="22">
        <v>0.01</v>
      </c>
      <c r="W3384" s="20" t="s">
        <v>43</v>
      </c>
      <c r="X3384" s="16" t="s">
        <v>78</v>
      </c>
      <c r="Y3384" s="26" t="s">
        <v>14586</v>
      </c>
      <c r="Z3384" s="24" t="s">
        <v>32</v>
      </c>
      <c r="AA3384" s="24" t="s">
        <v>32</v>
      </c>
      <c r="AB3384" s="24" t="s">
        <v>32</v>
      </c>
      <c r="AC3384" s="24" t="s">
        <v>32</v>
      </c>
      <c r="AD3384" s="24" t="s">
        <v>32</v>
      </c>
      <c r="AE3384" s="24" t="s">
        <v>32</v>
      </c>
      <c r="AF3384" s="24" t="s">
        <v>32</v>
      </c>
      <c r="AG3384" s="24" t="s">
        <v>32</v>
      </c>
      <c r="AH3384" s="24" t="s">
        <v>32</v>
      </c>
    </row>
    <row r="3385" spans="1:35" x14ac:dyDescent="0.25">
      <c r="A3385" s="17">
        <v>124646</v>
      </c>
      <c r="B3385" s="18">
        <v>1</v>
      </c>
      <c r="C3385" s="16" t="s">
        <v>73</v>
      </c>
      <c r="D3385" s="21">
        <v>42578</v>
      </c>
      <c r="E3385" s="16" t="s">
        <v>1207</v>
      </c>
      <c r="F3385" s="21">
        <v>43476</v>
      </c>
      <c r="G3385" s="16" t="s">
        <v>75</v>
      </c>
      <c r="H3385" s="26" t="s">
        <v>34</v>
      </c>
      <c r="K3385" s="16" t="s">
        <v>14585</v>
      </c>
      <c r="L3385" s="16" t="s">
        <v>37</v>
      </c>
      <c r="M3385" s="26" t="s">
        <v>14584</v>
      </c>
      <c r="O3385" s="16" t="s">
        <v>53</v>
      </c>
      <c r="P3385" s="26" t="s">
        <v>40</v>
      </c>
      <c r="R3385" s="16" t="s">
        <v>41</v>
      </c>
      <c r="S3385" s="16" t="s">
        <v>42</v>
      </c>
      <c r="T3385" s="22">
        <v>0.01</v>
      </c>
      <c r="W3385" s="20" t="s">
        <v>43</v>
      </c>
      <c r="X3385" s="16" t="s">
        <v>44</v>
      </c>
      <c r="Y3385" s="26" t="s">
        <v>14583</v>
      </c>
      <c r="Z3385" s="24" t="s">
        <v>32</v>
      </c>
      <c r="AA3385" s="24" t="s">
        <v>32</v>
      </c>
      <c r="AB3385" s="24" t="s">
        <v>32</v>
      </c>
      <c r="AC3385" s="24" t="s">
        <v>32</v>
      </c>
      <c r="AD3385" s="24" t="s">
        <v>32</v>
      </c>
      <c r="AE3385" s="24" t="s">
        <v>32</v>
      </c>
      <c r="AF3385" s="24" t="s">
        <v>32</v>
      </c>
      <c r="AG3385" s="24" t="s">
        <v>32</v>
      </c>
      <c r="AH3385" s="24" t="s">
        <v>32</v>
      </c>
    </row>
    <row r="3386" spans="1:35" x14ac:dyDescent="0.25">
      <c r="A3386" s="17">
        <v>124647</v>
      </c>
      <c r="B3386" s="18">
        <v>4</v>
      </c>
      <c r="C3386" s="16" t="s">
        <v>73</v>
      </c>
      <c r="D3386" s="21">
        <v>42578</v>
      </c>
      <c r="E3386" s="16" t="s">
        <v>819</v>
      </c>
      <c r="F3386" s="21">
        <v>43474</v>
      </c>
      <c r="G3386" s="16" t="s">
        <v>75</v>
      </c>
      <c r="H3386" s="26" t="s">
        <v>349</v>
      </c>
      <c r="I3386" s="16" t="s">
        <v>14582</v>
      </c>
      <c r="K3386" s="16" t="s">
        <v>14581</v>
      </c>
      <c r="L3386" s="16" t="s">
        <v>37</v>
      </c>
      <c r="M3386" s="26" t="s">
        <v>14580</v>
      </c>
      <c r="O3386" s="16" t="s">
        <v>53</v>
      </c>
      <c r="P3386" s="26" t="s">
        <v>40</v>
      </c>
      <c r="R3386" s="16" t="s">
        <v>41</v>
      </c>
      <c r="S3386" s="16" t="s">
        <v>42</v>
      </c>
      <c r="T3386" s="22">
        <v>0.01</v>
      </c>
      <c r="W3386" s="20" t="s">
        <v>43</v>
      </c>
      <c r="X3386" s="16" t="s">
        <v>78</v>
      </c>
      <c r="Y3386" s="26" t="s">
        <v>14579</v>
      </c>
      <c r="Z3386" s="24" t="s">
        <v>32</v>
      </c>
      <c r="AA3386" s="24" t="s">
        <v>32</v>
      </c>
      <c r="AB3386" s="24" t="s">
        <v>32</v>
      </c>
      <c r="AC3386" s="24" t="s">
        <v>32</v>
      </c>
      <c r="AD3386" s="24" t="s">
        <v>32</v>
      </c>
      <c r="AE3386" s="24" t="s">
        <v>32</v>
      </c>
      <c r="AF3386" s="24" t="s">
        <v>32</v>
      </c>
      <c r="AG3386" s="24" t="s">
        <v>32</v>
      </c>
      <c r="AH3386" s="24" t="s">
        <v>32</v>
      </c>
    </row>
    <row r="3387" spans="1:35" x14ac:dyDescent="0.25">
      <c r="A3387" s="17">
        <v>124648</v>
      </c>
      <c r="B3387" s="18">
        <v>1</v>
      </c>
      <c r="C3387" s="16" t="s">
        <v>73</v>
      </c>
      <c r="D3387" s="21">
        <v>42578</v>
      </c>
      <c r="E3387" s="16" t="s">
        <v>1207</v>
      </c>
      <c r="F3387" s="21">
        <v>44097</v>
      </c>
      <c r="G3387" s="16" t="s">
        <v>75</v>
      </c>
      <c r="H3387" s="26" t="s">
        <v>34</v>
      </c>
      <c r="I3387" s="16" t="s">
        <v>14578</v>
      </c>
      <c r="K3387" s="16" t="s">
        <v>14577</v>
      </c>
      <c r="L3387" s="16" t="s">
        <v>37</v>
      </c>
      <c r="M3387" s="26" t="s">
        <v>14576</v>
      </c>
      <c r="O3387" s="16" t="s">
        <v>39</v>
      </c>
      <c r="P3387" s="26" t="s">
        <v>40</v>
      </c>
      <c r="R3387" s="16" t="s">
        <v>41</v>
      </c>
      <c r="S3387" s="16" t="s">
        <v>42</v>
      </c>
      <c r="T3387" s="22">
        <v>0.01</v>
      </c>
      <c r="W3387" s="20" t="s">
        <v>43</v>
      </c>
      <c r="X3387" s="16" t="s">
        <v>44</v>
      </c>
      <c r="Y3387" s="26" t="s">
        <v>14575</v>
      </c>
      <c r="Z3387" s="24" t="s">
        <v>32</v>
      </c>
      <c r="AA3387" s="24" t="s">
        <v>32</v>
      </c>
      <c r="AB3387" s="24" t="s">
        <v>32</v>
      </c>
      <c r="AC3387" s="24" t="s">
        <v>32</v>
      </c>
      <c r="AD3387" s="24" t="s">
        <v>32</v>
      </c>
      <c r="AE3387" s="24" t="s">
        <v>32</v>
      </c>
      <c r="AF3387" s="24" t="s">
        <v>32</v>
      </c>
      <c r="AG3387" s="24" t="s">
        <v>32</v>
      </c>
      <c r="AH3387" s="24" t="s">
        <v>32</v>
      </c>
      <c r="AI3387" s="16" t="s">
        <v>14574</v>
      </c>
    </row>
    <row r="3388" spans="1:35" x14ac:dyDescent="0.25">
      <c r="A3388" s="17">
        <v>124649</v>
      </c>
      <c r="B3388" s="18">
        <v>1</v>
      </c>
      <c r="C3388" s="16" t="s">
        <v>73</v>
      </c>
      <c r="D3388" s="21">
        <v>42578</v>
      </c>
      <c r="E3388" s="16" t="s">
        <v>1207</v>
      </c>
      <c r="F3388" s="21">
        <v>44207</v>
      </c>
      <c r="G3388" s="16" t="s">
        <v>56</v>
      </c>
      <c r="H3388" s="26" t="s">
        <v>34</v>
      </c>
      <c r="I3388" s="16" t="s">
        <v>14573</v>
      </c>
      <c r="K3388" s="16" t="s">
        <v>14572</v>
      </c>
      <c r="L3388" s="16" t="s">
        <v>37</v>
      </c>
      <c r="M3388" s="26" t="s">
        <v>14571</v>
      </c>
      <c r="O3388" s="16" t="s">
        <v>53</v>
      </c>
      <c r="P3388" s="26" t="s">
        <v>40</v>
      </c>
      <c r="R3388" s="16" t="s">
        <v>41</v>
      </c>
      <c r="S3388" s="16" t="s">
        <v>42</v>
      </c>
      <c r="T3388" s="22">
        <v>0.01</v>
      </c>
      <c r="W3388" s="20" t="s">
        <v>43</v>
      </c>
      <c r="X3388" s="16" t="s">
        <v>44</v>
      </c>
      <c r="Y3388" s="26" t="s">
        <v>14570</v>
      </c>
      <c r="Z3388" s="24" t="s">
        <v>32</v>
      </c>
      <c r="AA3388" s="24" t="s">
        <v>32</v>
      </c>
      <c r="AB3388" s="24" t="s">
        <v>32</v>
      </c>
      <c r="AC3388" s="24" t="s">
        <v>32</v>
      </c>
      <c r="AD3388" s="24" t="s">
        <v>32</v>
      </c>
      <c r="AE3388" s="24" t="s">
        <v>32</v>
      </c>
      <c r="AF3388" s="24" t="s">
        <v>32</v>
      </c>
      <c r="AG3388" s="24" t="s">
        <v>32</v>
      </c>
      <c r="AH3388" s="24" t="s">
        <v>32</v>
      </c>
    </row>
    <row r="3389" spans="1:35" x14ac:dyDescent="0.25">
      <c r="A3389" s="17">
        <v>124650</v>
      </c>
      <c r="B3389" s="18">
        <v>1</v>
      </c>
      <c r="C3389" s="16" t="s">
        <v>73</v>
      </c>
      <c r="D3389" s="21">
        <v>42578</v>
      </c>
      <c r="E3389" s="16" t="s">
        <v>1207</v>
      </c>
      <c r="F3389" s="21">
        <v>44238</v>
      </c>
      <c r="G3389" s="16" t="s">
        <v>56</v>
      </c>
      <c r="H3389" s="26" t="s">
        <v>34</v>
      </c>
      <c r="K3389" s="16" t="s">
        <v>14569</v>
      </c>
      <c r="L3389" s="16" t="s">
        <v>37</v>
      </c>
      <c r="M3389" s="26" t="s">
        <v>14568</v>
      </c>
      <c r="O3389" s="16" t="s">
        <v>39</v>
      </c>
      <c r="P3389" s="26" t="s">
        <v>40</v>
      </c>
      <c r="R3389" s="16" t="s">
        <v>41</v>
      </c>
      <c r="S3389" s="16" t="s">
        <v>42</v>
      </c>
      <c r="T3389" s="22">
        <v>0.01</v>
      </c>
      <c r="W3389" s="20" t="s">
        <v>43</v>
      </c>
      <c r="X3389" s="16" t="s">
        <v>44</v>
      </c>
      <c r="Y3389" s="26" t="s">
        <v>14567</v>
      </c>
      <c r="Z3389" s="24" t="s">
        <v>32</v>
      </c>
      <c r="AA3389" s="24" t="s">
        <v>32</v>
      </c>
      <c r="AB3389" s="24" t="s">
        <v>32</v>
      </c>
      <c r="AC3389" s="24" t="s">
        <v>32</v>
      </c>
      <c r="AD3389" s="24" t="s">
        <v>32</v>
      </c>
      <c r="AE3389" s="24" t="s">
        <v>32</v>
      </c>
      <c r="AF3389" s="24" t="s">
        <v>32</v>
      </c>
      <c r="AG3389" s="24" t="s">
        <v>32</v>
      </c>
      <c r="AH3389" s="24" t="s">
        <v>32</v>
      </c>
      <c r="AI3389" s="16" t="s">
        <v>14566</v>
      </c>
    </row>
    <row r="3390" spans="1:35" x14ac:dyDescent="0.25">
      <c r="A3390" s="17">
        <v>124651</v>
      </c>
      <c r="B3390" s="18">
        <v>4</v>
      </c>
      <c r="C3390" s="16" t="s">
        <v>73</v>
      </c>
      <c r="D3390" s="21">
        <v>42578</v>
      </c>
      <c r="E3390" s="16" t="s">
        <v>819</v>
      </c>
      <c r="F3390" s="21">
        <v>43474</v>
      </c>
      <c r="G3390" s="16" t="s">
        <v>75</v>
      </c>
      <c r="H3390" s="26" t="s">
        <v>349</v>
      </c>
      <c r="I3390" s="16" t="s">
        <v>11428</v>
      </c>
      <c r="K3390" s="16" t="s">
        <v>14565</v>
      </c>
      <c r="L3390" s="16" t="s">
        <v>37</v>
      </c>
      <c r="M3390" s="26" t="s">
        <v>14564</v>
      </c>
      <c r="O3390" s="16" t="s">
        <v>53</v>
      </c>
      <c r="P3390" s="26" t="s">
        <v>40</v>
      </c>
      <c r="R3390" s="16" t="s">
        <v>41</v>
      </c>
      <c r="S3390" s="16" t="s">
        <v>42</v>
      </c>
      <c r="T3390" s="22">
        <v>0.03</v>
      </c>
      <c r="W3390" s="20" t="s">
        <v>43</v>
      </c>
      <c r="X3390" s="16" t="s">
        <v>78</v>
      </c>
      <c r="Y3390" s="26" t="s">
        <v>14563</v>
      </c>
      <c r="Z3390" s="24" t="s">
        <v>32</v>
      </c>
      <c r="AA3390" s="24" t="s">
        <v>32</v>
      </c>
      <c r="AB3390" s="24" t="s">
        <v>32</v>
      </c>
      <c r="AC3390" s="24" t="s">
        <v>32</v>
      </c>
      <c r="AD3390" s="24" t="s">
        <v>32</v>
      </c>
      <c r="AE3390" s="24" t="s">
        <v>32</v>
      </c>
      <c r="AF3390" s="24" t="s">
        <v>32</v>
      </c>
      <c r="AG3390" s="24" t="s">
        <v>32</v>
      </c>
      <c r="AH3390" s="24" t="s">
        <v>32</v>
      </c>
    </row>
    <row r="3391" spans="1:35" x14ac:dyDescent="0.25">
      <c r="A3391" s="17">
        <v>124652</v>
      </c>
      <c r="B3391" s="18">
        <v>1</v>
      </c>
      <c r="C3391" s="16" t="s">
        <v>31</v>
      </c>
      <c r="D3391" s="21">
        <v>42578</v>
      </c>
      <c r="E3391" s="16" t="s">
        <v>1207</v>
      </c>
      <c r="F3391" s="21">
        <v>44097</v>
      </c>
      <c r="G3391" s="16" t="s">
        <v>56</v>
      </c>
      <c r="H3391" s="26" t="s">
        <v>34</v>
      </c>
      <c r="I3391" s="16" t="s">
        <v>3179</v>
      </c>
      <c r="K3391" s="16" t="s">
        <v>3180</v>
      </c>
      <c r="L3391" s="16" t="s">
        <v>37</v>
      </c>
      <c r="M3391" s="26" t="s">
        <v>3181</v>
      </c>
      <c r="O3391" s="16" t="s">
        <v>39</v>
      </c>
      <c r="P3391" s="26" t="s">
        <v>40</v>
      </c>
      <c r="R3391" s="16" t="s">
        <v>41</v>
      </c>
      <c r="S3391" s="16" t="s">
        <v>42</v>
      </c>
      <c r="T3391" s="22">
        <v>0.01</v>
      </c>
      <c r="W3391" s="20" t="s">
        <v>43</v>
      </c>
      <c r="X3391" s="16" t="s">
        <v>44</v>
      </c>
      <c r="Y3391" s="26" t="s">
        <v>3182</v>
      </c>
      <c r="Z3391" s="25">
        <v>0</v>
      </c>
      <c r="AA3391" s="25">
        <v>0</v>
      </c>
      <c r="AB3391" s="25">
        <v>880579.6</v>
      </c>
      <c r="AC3391" s="25">
        <v>0</v>
      </c>
      <c r="AD3391" s="25">
        <v>0</v>
      </c>
      <c r="AE3391" s="25">
        <v>0</v>
      </c>
      <c r="AF3391" s="25">
        <v>880579.6</v>
      </c>
      <c r="AG3391" s="25">
        <v>0</v>
      </c>
      <c r="AH3391" s="25">
        <v>880579.6</v>
      </c>
      <c r="AI3391" s="16" t="s">
        <v>3183</v>
      </c>
    </row>
    <row r="3392" spans="1:35" x14ac:dyDescent="0.25">
      <c r="A3392" s="17">
        <v>124654</v>
      </c>
      <c r="B3392" s="18">
        <v>1</v>
      </c>
      <c r="C3392" s="16" t="s">
        <v>73</v>
      </c>
      <c r="D3392" s="21">
        <v>42578</v>
      </c>
      <c r="E3392" s="16" t="s">
        <v>1207</v>
      </c>
      <c r="F3392" s="21">
        <v>43476</v>
      </c>
      <c r="G3392" s="16" t="s">
        <v>75</v>
      </c>
      <c r="H3392" s="26" t="s">
        <v>34</v>
      </c>
      <c r="K3392" s="16" t="s">
        <v>14562</v>
      </c>
      <c r="L3392" s="16" t="s">
        <v>37</v>
      </c>
      <c r="M3392" s="26" t="s">
        <v>14561</v>
      </c>
      <c r="O3392" s="16" t="s">
        <v>53</v>
      </c>
      <c r="P3392" s="26" t="s">
        <v>40</v>
      </c>
      <c r="R3392" s="16" t="s">
        <v>41</v>
      </c>
      <c r="S3392" s="16" t="s">
        <v>42</v>
      </c>
      <c r="T3392" s="22">
        <v>0.03</v>
      </c>
      <c r="W3392" s="20" t="s">
        <v>43</v>
      </c>
      <c r="X3392" s="16" t="s">
        <v>44</v>
      </c>
      <c r="Y3392" s="26" t="s">
        <v>14560</v>
      </c>
      <c r="Z3392" s="24" t="s">
        <v>32</v>
      </c>
      <c r="AA3392" s="24" t="s">
        <v>32</v>
      </c>
      <c r="AB3392" s="24" t="s">
        <v>32</v>
      </c>
      <c r="AC3392" s="24" t="s">
        <v>32</v>
      </c>
      <c r="AD3392" s="24" t="s">
        <v>32</v>
      </c>
      <c r="AE3392" s="24" t="s">
        <v>32</v>
      </c>
      <c r="AF3392" s="24" t="s">
        <v>32</v>
      </c>
      <c r="AG3392" s="24" t="s">
        <v>32</v>
      </c>
      <c r="AH3392" s="24" t="s">
        <v>32</v>
      </c>
    </row>
    <row r="3393" spans="1:35" x14ac:dyDescent="0.25">
      <c r="A3393" s="17">
        <v>124656</v>
      </c>
      <c r="B3393" s="18">
        <v>3</v>
      </c>
      <c r="C3393" s="16" t="s">
        <v>73</v>
      </c>
      <c r="D3393" s="21">
        <v>42578</v>
      </c>
      <c r="E3393" s="16" t="s">
        <v>109</v>
      </c>
      <c r="F3393" s="21">
        <v>44315</v>
      </c>
      <c r="G3393" s="16" t="s">
        <v>1086</v>
      </c>
      <c r="H3393" s="26" t="s">
        <v>362</v>
      </c>
      <c r="I3393" s="16" t="s">
        <v>155</v>
      </c>
      <c r="J3393" s="20" t="s">
        <v>148</v>
      </c>
      <c r="L3393" s="16" t="s">
        <v>149</v>
      </c>
      <c r="M3393" s="26" t="s">
        <v>14559</v>
      </c>
      <c r="N3393" s="26" t="s">
        <v>14558</v>
      </c>
      <c r="O3393" s="16" t="s">
        <v>119</v>
      </c>
      <c r="P3393" s="26" t="s">
        <v>168</v>
      </c>
      <c r="R3393" s="16" t="s">
        <v>139</v>
      </c>
      <c r="S3393" s="16" t="s">
        <v>42</v>
      </c>
      <c r="T3393" s="22">
        <v>10.63</v>
      </c>
      <c r="U3393" s="21">
        <v>45324</v>
      </c>
      <c r="W3393" s="20" t="s">
        <v>43</v>
      </c>
      <c r="X3393" s="16" t="s">
        <v>454</v>
      </c>
      <c r="Z3393" s="24" t="s">
        <v>32</v>
      </c>
      <c r="AA3393" s="24" t="s">
        <v>32</v>
      </c>
      <c r="AB3393" s="24" t="s">
        <v>32</v>
      </c>
      <c r="AC3393" s="24" t="s">
        <v>32</v>
      </c>
      <c r="AD3393" s="25">
        <v>100000</v>
      </c>
      <c r="AE3393" s="25">
        <v>0</v>
      </c>
      <c r="AF3393" s="25">
        <v>0</v>
      </c>
      <c r="AG3393" s="25">
        <v>0</v>
      </c>
      <c r="AH3393" s="25">
        <v>100000</v>
      </c>
    </row>
    <row r="3394" spans="1:35" x14ac:dyDescent="0.25">
      <c r="A3394" s="17">
        <v>124657</v>
      </c>
      <c r="B3394" s="18">
        <v>1</v>
      </c>
      <c r="C3394" s="16" t="s">
        <v>73</v>
      </c>
      <c r="D3394" s="21">
        <v>42578</v>
      </c>
      <c r="E3394" s="16" t="s">
        <v>1207</v>
      </c>
      <c r="F3394" s="21">
        <v>43476</v>
      </c>
      <c r="G3394" s="16" t="s">
        <v>75</v>
      </c>
      <c r="H3394" s="26" t="s">
        <v>34</v>
      </c>
      <c r="I3394" s="16" t="s">
        <v>14557</v>
      </c>
      <c r="K3394" s="16" t="s">
        <v>14556</v>
      </c>
      <c r="L3394" s="16" t="s">
        <v>37</v>
      </c>
      <c r="M3394" s="26" t="s">
        <v>14555</v>
      </c>
      <c r="O3394" s="16" t="s">
        <v>53</v>
      </c>
      <c r="P3394" s="26" t="s">
        <v>40</v>
      </c>
      <c r="R3394" s="16" t="s">
        <v>41</v>
      </c>
      <c r="S3394" s="16" t="s">
        <v>42</v>
      </c>
      <c r="T3394" s="22">
        <v>0.12</v>
      </c>
      <c r="W3394" s="20" t="s">
        <v>43</v>
      </c>
      <c r="X3394" s="16" t="s">
        <v>44</v>
      </c>
      <c r="Y3394" s="26" t="s">
        <v>14554</v>
      </c>
      <c r="Z3394" s="24" t="s">
        <v>32</v>
      </c>
      <c r="AA3394" s="24" t="s">
        <v>32</v>
      </c>
      <c r="AB3394" s="24" t="s">
        <v>32</v>
      </c>
      <c r="AC3394" s="24" t="s">
        <v>32</v>
      </c>
      <c r="AD3394" s="24" t="s">
        <v>32</v>
      </c>
      <c r="AE3394" s="24" t="s">
        <v>32</v>
      </c>
      <c r="AF3394" s="24" t="s">
        <v>32</v>
      </c>
      <c r="AG3394" s="24" t="s">
        <v>32</v>
      </c>
      <c r="AH3394" s="24" t="s">
        <v>32</v>
      </c>
    </row>
    <row r="3395" spans="1:35" ht="30" x14ac:dyDescent="0.25">
      <c r="A3395" s="17">
        <v>124659</v>
      </c>
      <c r="B3395" s="18">
        <v>3</v>
      </c>
      <c r="C3395" s="16" t="s">
        <v>73</v>
      </c>
      <c r="D3395" s="21">
        <v>42578</v>
      </c>
      <c r="E3395" s="16" t="s">
        <v>109</v>
      </c>
      <c r="F3395" s="21">
        <v>43473</v>
      </c>
      <c r="G3395" s="16" t="s">
        <v>75</v>
      </c>
      <c r="H3395" s="26" t="s">
        <v>362</v>
      </c>
      <c r="I3395" s="16" t="s">
        <v>155</v>
      </c>
      <c r="J3395" s="20" t="s">
        <v>148</v>
      </c>
      <c r="L3395" s="16" t="s">
        <v>149</v>
      </c>
      <c r="M3395" s="26" t="s">
        <v>14553</v>
      </c>
      <c r="O3395" s="16" t="s">
        <v>119</v>
      </c>
      <c r="P3395" s="26" t="s">
        <v>152</v>
      </c>
      <c r="T3395" s="22">
        <v>0.1</v>
      </c>
      <c r="U3395" s="21">
        <v>45366</v>
      </c>
      <c r="W3395" s="20" t="s">
        <v>43</v>
      </c>
      <c r="X3395" s="16" t="s">
        <v>454</v>
      </c>
      <c r="Z3395" s="24" t="s">
        <v>32</v>
      </c>
      <c r="AA3395" s="24" t="s">
        <v>32</v>
      </c>
      <c r="AB3395" s="24" t="s">
        <v>32</v>
      </c>
      <c r="AC3395" s="24" t="s">
        <v>32</v>
      </c>
      <c r="AD3395" s="24" t="s">
        <v>32</v>
      </c>
      <c r="AE3395" s="24" t="s">
        <v>32</v>
      </c>
      <c r="AF3395" s="24" t="s">
        <v>32</v>
      </c>
      <c r="AG3395" s="24" t="s">
        <v>32</v>
      </c>
      <c r="AH3395" s="24" t="s">
        <v>32</v>
      </c>
    </row>
    <row r="3396" spans="1:35" x14ac:dyDescent="0.25">
      <c r="A3396" s="17">
        <v>124660</v>
      </c>
      <c r="B3396" s="18">
        <v>1</v>
      </c>
      <c r="C3396" s="16" t="s">
        <v>73</v>
      </c>
      <c r="D3396" s="21">
        <v>42578</v>
      </c>
      <c r="E3396" s="16" t="s">
        <v>1207</v>
      </c>
      <c r="F3396" s="21">
        <v>43886</v>
      </c>
      <c r="G3396" s="16" t="s">
        <v>125</v>
      </c>
      <c r="H3396" s="26" t="s">
        <v>34</v>
      </c>
      <c r="I3396" s="16" t="s">
        <v>14552</v>
      </c>
      <c r="J3396" s="20" t="s">
        <v>116</v>
      </c>
      <c r="L3396" s="16" t="s">
        <v>116</v>
      </c>
      <c r="M3396" s="26" t="s">
        <v>14551</v>
      </c>
      <c r="O3396" s="16" t="s">
        <v>53</v>
      </c>
      <c r="P3396" s="26" t="s">
        <v>40</v>
      </c>
      <c r="R3396" s="16" t="s">
        <v>41</v>
      </c>
      <c r="S3396" s="16" t="s">
        <v>42</v>
      </c>
      <c r="T3396" s="22">
        <v>0.01</v>
      </c>
      <c r="U3396" s="21">
        <v>44540</v>
      </c>
      <c r="W3396" s="20" t="s">
        <v>43</v>
      </c>
      <c r="X3396" s="16" t="s">
        <v>78</v>
      </c>
      <c r="Y3396" s="26" t="s">
        <v>14550</v>
      </c>
      <c r="Z3396" s="24" t="s">
        <v>32</v>
      </c>
      <c r="AA3396" s="24" t="s">
        <v>32</v>
      </c>
      <c r="AB3396" s="24" t="s">
        <v>32</v>
      </c>
      <c r="AC3396" s="24" t="s">
        <v>32</v>
      </c>
      <c r="AD3396" s="25">
        <v>150000</v>
      </c>
      <c r="AE3396" s="25">
        <v>232000</v>
      </c>
      <c r="AF3396" s="25">
        <v>0</v>
      </c>
      <c r="AG3396" s="25">
        <v>0</v>
      </c>
      <c r="AH3396" s="25">
        <v>382000</v>
      </c>
      <c r="AI3396" s="16" t="s">
        <v>14549</v>
      </c>
    </row>
    <row r="3397" spans="1:35" x14ac:dyDescent="0.25">
      <c r="A3397" s="17">
        <v>124662</v>
      </c>
      <c r="B3397" s="18">
        <v>1</v>
      </c>
      <c r="C3397" s="16" t="s">
        <v>73</v>
      </c>
      <c r="D3397" s="21">
        <v>42578</v>
      </c>
      <c r="E3397" s="16" t="s">
        <v>1207</v>
      </c>
      <c r="F3397" s="21">
        <v>44342</v>
      </c>
      <c r="G3397" s="16" t="s">
        <v>1867</v>
      </c>
      <c r="H3397" s="26" t="s">
        <v>34</v>
      </c>
      <c r="I3397" s="16" t="s">
        <v>669</v>
      </c>
      <c r="J3397" s="20" t="s">
        <v>116</v>
      </c>
      <c r="L3397" s="16" t="s">
        <v>116</v>
      </c>
      <c r="M3397" s="26" t="s">
        <v>3184</v>
      </c>
      <c r="O3397" s="16" t="s">
        <v>53</v>
      </c>
      <c r="P3397" s="26" t="s">
        <v>40</v>
      </c>
      <c r="R3397" s="16" t="s">
        <v>41</v>
      </c>
      <c r="S3397" s="16" t="s">
        <v>42</v>
      </c>
      <c r="T3397" s="22">
        <v>0.03</v>
      </c>
      <c r="U3397" s="21">
        <v>45058</v>
      </c>
      <c r="W3397" s="20" t="s">
        <v>43</v>
      </c>
      <c r="X3397" s="16" t="s">
        <v>140</v>
      </c>
      <c r="Y3397" s="26" t="s">
        <v>3185</v>
      </c>
      <c r="Z3397" s="25">
        <v>300000</v>
      </c>
      <c r="AA3397" s="25">
        <v>0</v>
      </c>
      <c r="AB3397" s="25">
        <v>0</v>
      </c>
      <c r="AC3397" s="25">
        <v>0</v>
      </c>
      <c r="AD3397" s="25">
        <v>333500</v>
      </c>
      <c r="AE3397" s="25">
        <v>0</v>
      </c>
      <c r="AF3397" s="25">
        <v>0</v>
      </c>
      <c r="AG3397" s="25">
        <v>0</v>
      </c>
      <c r="AH3397" s="25">
        <v>333500</v>
      </c>
      <c r="AI3397" s="16" t="s">
        <v>3186</v>
      </c>
    </row>
    <row r="3398" spans="1:35" x14ac:dyDescent="0.25">
      <c r="A3398" s="17">
        <v>124663</v>
      </c>
      <c r="B3398" s="18">
        <v>1</v>
      </c>
      <c r="C3398" s="16" t="s">
        <v>73</v>
      </c>
      <c r="D3398" s="21">
        <v>42578</v>
      </c>
      <c r="E3398" s="16" t="s">
        <v>1207</v>
      </c>
      <c r="F3398" s="21">
        <v>44131</v>
      </c>
      <c r="G3398" s="16" t="s">
        <v>74</v>
      </c>
      <c r="H3398" s="26" t="s">
        <v>3187</v>
      </c>
      <c r="I3398" s="16" t="s">
        <v>2170</v>
      </c>
      <c r="J3398" s="20" t="s">
        <v>116</v>
      </c>
      <c r="L3398" s="16" t="s">
        <v>116</v>
      </c>
      <c r="M3398" s="26" t="s">
        <v>3188</v>
      </c>
      <c r="N3398" s="26" t="s">
        <v>3189</v>
      </c>
      <c r="O3398" s="16" t="s">
        <v>119</v>
      </c>
      <c r="P3398" s="26" t="s">
        <v>168</v>
      </c>
      <c r="R3398" s="16" t="s">
        <v>139</v>
      </c>
      <c r="S3398" s="16" t="s">
        <v>42</v>
      </c>
      <c r="T3398" s="22">
        <v>3.53</v>
      </c>
      <c r="U3398" s="21">
        <v>45786</v>
      </c>
      <c r="W3398" s="20" t="s">
        <v>43</v>
      </c>
      <c r="X3398" s="16" t="s">
        <v>140</v>
      </c>
      <c r="Z3398" s="25">
        <v>400000</v>
      </c>
      <c r="AA3398" s="25">
        <v>0</v>
      </c>
      <c r="AB3398" s="25">
        <v>0</v>
      </c>
      <c r="AC3398" s="25">
        <v>0</v>
      </c>
      <c r="AD3398" s="25">
        <v>550000</v>
      </c>
      <c r="AE3398" s="25">
        <v>0</v>
      </c>
      <c r="AF3398" s="25">
        <v>0</v>
      </c>
      <c r="AG3398" s="25">
        <v>0</v>
      </c>
      <c r="AH3398" s="25">
        <v>550000</v>
      </c>
    </row>
    <row r="3399" spans="1:35" x14ac:dyDescent="0.25">
      <c r="A3399" s="17">
        <v>124664</v>
      </c>
      <c r="B3399" s="18">
        <v>4</v>
      </c>
      <c r="C3399" s="16" t="s">
        <v>73</v>
      </c>
      <c r="D3399" s="21">
        <v>42578</v>
      </c>
      <c r="E3399" s="16" t="s">
        <v>819</v>
      </c>
      <c r="F3399" s="21">
        <v>44097</v>
      </c>
      <c r="G3399" s="16" t="s">
        <v>56</v>
      </c>
      <c r="H3399" s="26" t="s">
        <v>349</v>
      </c>
      <c r="I3399" s="16" t="s">
        <v>14548</v>
      </c>
      <c r="K3399" s="16" t="s">
        <v>14547</v>
      </c>
      <c r="L3399" s="16" t="s">
        <v>37</v>
      </c>
      <c r="M3399" s="26" t="s">
        <v>14546</v>
      </c>
      <c r="O3399" s="16" t="s">
        <v>39</v>
      </c>
      <c r="P3399" s="26" t="s">
        <v>40</v>
      </c>
      <c r="R3399" s="16" t="s">
        <v>41</v>
      </c>
      <c r="S3399" s="16" t="s">
        <v>42</v>
      </c>
      <c r="T3399" s="22">
        <v>1.4999999999999999E-2</v>
      </c>
      <c r="W3399" s="20" t="s">
        <v>43</v>
      </c>
      <c r="X3399" s="16" t="s">
        <v>44</v>
      </c>
      <c r="Y3399" s="26" t="s">
        <v>14545</v>
      </c>
      <c r="Z3399" s="24" t="s">
        <v>32</v>
      </c>
      <c r="AA3399" s="24" t="s">
        <v>32</v>
      </c>
      <c r="AB3399" s="24" t="s">
        <v>32</v>
      </c>
      <c r="AC3399" s="24" t="s">
        <v>32</v>
      </c>
      <c r="AD3399" s="24" t="s">
        <v>32</v>
      </c>
      <c r="AE3399" s="24" t="s">
        <v>32</v>
      </c>
      <c r="AF3399" s="24" t="s">
        <v>32</v>
      </c>
      <c r="AG3399" s="24" t="s">
        <v>32</v>
      </c>
      <c r="AH3399" s="24" t="s">
        <v>32</v>
      </c>
      <c r="AI3399" s="16" t="s">
        <v>14544</v>
      </c>
    </row>
    <row r="3400" spans="1:35" x14ac:dyDescent="0.25">
      <c r="A3400" s="17">
        <v>124665</v>
      </c>
      <c r="B3400" s="18">
        <v>4</v>
      </c>
      <c r="C3400" s="16" t="s">
        <v>73</v>
      </c>
      <c r="D3400" s="21">
        <v>42578</v>
      </c>
      <c r="E3400" s="16" t="s">
        <v>819</v>
      </c>
      <c r="F3400" s="21">
        <v>43474</v>
      </c>
      <c r="G3400" s="16" t="s">
        <v>75</v>
      </c>
      <c r="H3400" s="26" t="s">
        <v>349</v>
      </c>
      <c r="I3400" s="16" t="s">
        <v>14543</v>
      </c>
      <c r="K3400" s="16" t="s">
        <v>14542</v>
      </c>
      <c r="L3400" s="16" t="s">
        <v>37</v>
      </c>
      <c r="M3400" s="26" t="s">
        <v>14541</v>
      </c>
      <c r="O3400" s="16" t="s">
        <v>53</v>
      </c>
      <c r="P3400" s="26" t="s">
        <v>40</v>
      </c>
      <c r="R3400" s="16" t="s">
        <v>41</v>
      </c>
      <c r="S3400" s="16" t="s">
        <v>42</v>
      </c>
      <c r="T3400" s="22">
        <v>0.01</v>
      </c>
      <c r="W3400" s="20" t="s">
        <v>43</v>
      </c>
      <c r="X3400" s="16" t="s">
        <v>44</v>
      </c>
      <c r="Y3400" s="26" t="s">
        <v>14540</v>
      </c>
      <c r="Z3400" s="24" t="s">
        <v>32</v>
      </c>
      <c r="AA3400" s="24" t="s">
        <v>32</v>
      </c>
      <c r="AB3400" s="24" t="s">
        <v>32</v>
      </c>
      <c r="AC3400" s="24" t="s">
        <v>32</v>
      </c>
      <c r="AD3400" s="24" t="s">
        <v>32</v>
      </c>
      <c r="AE3400" s="24" t="s">
        <v>32</v>
      </c>
      <c r="AF3400" s="24" t="s">
        <v>32</v>
      </c>
      <c r="AG3400" s="24" t="s">
        <v>32</v>
      </c>
      <c r="AH3400" s="24" t="s">
        <v>32</v>
      </c>
    </row>
    <row r="3401" spans="1:35" x14ac:dyDescent="0.25">
      <c r="A3401" s="17">
        <v>124666</v>
      </c>
      <c r="B3401" s="18">
        <v>3</v>
      </c>
      <c r="C3401" s="16" t="s">
        <v>73</v>
      </c>
      <c r="D3401" s="21">
        <v>42578</v>
      </c>
      <c r="E3401" s="16" t="s">
        <v>109</v>
      </c>
      <c r="F3401" s="21">
        <v>44173</v>
      </c>
      <c r="G3401" s="16" t="s">
        <v>2668</v>
      </c>
      <c r="H3401" s="26" t="s">
        <v>362</v>
      </c>
      <c r="I3401" s="16" t="s">
        <v>686</v>
      </c>
      <c r="J3401" s="20" t="s">
        <v>116</v>
      </c>
      <c r="L3401" s="16" t="s">
        <v>116</v>
      </c>
      <c r="M3401" s="26" t="s">
        <v>3190</v>
      </c>
      <c r="O3401" s="16" t="s">
        <v>53</v>
      </c>
      <c r="P3401" s="26" t="s">
        <v>40</v>
      </c>
      <c r="R3401" s="16" t="s">
        <v>41</v>
      </c>
      <c r="S3401" s="16" t="s">
        <v>42</v>
      </c>
      <c r="T3401" s="22">
        <v>0.04</v>
      </c>
      <c r="U3401" s="21">
        <v>45331</v>
      </c>
      <c r="W3401" s="20" t="s">
        <v>43</v>
      </c>
      <c r="X3401" s="16" t="s">
        <v>140</v>
      </c>
      <c r="Y3401" s="26" t="s">
        <v>3191</v>
      </c>
      <c r="Z3401" s="25">
        <v>20000</v>
      </c>
      <c r="AA3401" s="25">
        <v>0</v>
      </c>
      <c r="AB3401" s="25">
        <v>0</v>
      </c>
      <c r="AC3401" s="25">
        <v>0</v>
      </c>
      <c r="AD3401" s="25">
        <v>20000</v>
      </c>
      <c r="AE3401" s="25">
        <v>0</v>
      </c>
      <c r="AF3401" s="25">
        <v>0</v>
      </c>
      <c r="AG3401" s="25">
        <v>0</v>
      </c>
      <c r="AH3401" s="25">
        <v>20000</v>
      </c>
    </row>
    <row r="3402" spans="1:35" ht="30" x14ac:dyDescent="0.25">
      <c r="A3402" s="17">
        <v>124669</v>
      </c>
      <c r="B3402" s="18">
        <v>3</v>
      </c>
      <c r="C3402" s="16" t="s">
        <v>73</v>
      </c>
      <c r="D3402" s="21">
        <v>42578</v>
      </c>
      <c r="E3402" s="16" t="s">
        <v>109</v>
      </c>
      <c r="F3402" s="21">
        <v>44056</v>
      </c>
      <c r="G3402" s="16" t="s">
        <v>14539</v>
      </c>
      <c r="H3402" s="26" t="s">
        <v>365</v>
      </c>
      <c r="I3402" s="16" t="s">
        <v>1777</v>
      </c>
      <c r="J3402" s="20" t="s">
        <v>116</v>
      </c>
      <c r="L3402" s="16" t="s">
        <v>116</v>
      </c>
      <c r="M3402" s="26" t="s">
        <v>14538</v>
      </c>
      <c r="N3402" s="26" t="s">
        <v>7816</v>
      </c>
      <c r="O3402" s="16" t="s">
        <v>119</v>
      </c>
      <c r="P3402" s="26" t="s">
        <v>453</v>
      </c>
      <c r="T3402" s="22">
        <v>1.82</v>
      </c>
      <c r="U3402" s="21">
        <v>45632</v>
      </c>
      <c r="W3402" s="20" t="s">
        <v>43</v>
      </c>
      <c r="X3402" s="16" t="s">
        <v>140</v>
      </c>
      <c r="Z3402" s="24" t="s">
        <v>32</v>
      </c>
      <c r="AA3402" s="24" t="s">
        <v>32</v>
      </c>
      <c r="AB3402" s="24" t="s">
        <v>32</v>
      </c>
      <c r="AC3402" s="24" t="s">
        <v>32</v>
      </c>
      <c r="AD3402" s="25">
        <v>100000</v>
      </c>
      <c r="AE3402" s="25">
        <v>0</v>
      </c>
      <c r="AF3402" s="25">
        <v>0</v>
      </c>
      <c r="AG3402" s="25">
        <v>0</v>
      </c>
      <c r="AH3402" s="25">
        <v>100000</v>
      </c>
    </row>
    <row r="3403" spans="1:35" x14ac:dyDescent="0.25">
      <c r="A3403" s="17">
        <v>124671</v>
      </c>
      <c r="B3403" s="18">
        <v>3</v>
      </c>
      <c r="C3403" s="16" t="s">
        <v>73</v>
      </c>
      <c r="D3403" s="21">
        <v>42578</v>
      </c>
      <c r="E3403" s="16" t="s">
        <v>109</v>
      </c>
      <c r="F3403" s="21">
        <v>44129</v>
      </c>
      <c r="G3403" s="16" t="s">
        <v>3008</v>
      </c>
      <c r="H3403" s="26" t="s">
        <v>788</v>
      </c>
      <c r="I3403" s="16" t="s">
        <v>3192</v>
      </c>
      <c r="K3403" s="16" t="s">
        <v>3193</v>
      </c>
      <c r="L3403" s="16" t="s">
        <v>37</v>
      </c>
      <c r="M3403" s="26" t="s">
        <v>3194</v>
      </c>
      <c r="O3403" s="16" t="s">
        <v>53</v>
      </c>
      <c r="P3403" s="26" t="s">
        <v>40</v>
      </c>
      <c r="R3403" s="16" t="s">
        <v>41</v>
      </c>
      <c r="S3403" s="16" t="s">
        <v>42</v>
      </c>
      <c r="T3403" s="22">
        <v>0.13500000000000001</v>
      </c>
      <c r="U3403" s="21">
        <v>45156</v>
      </c>
      <c r="W3403" s="20" t="s">
        <v>43</v>
      </c>
      <c r="X3403" s="16" t="s">
        <v>44</v>
      </c>
      <c r="Y3403" s="26" t="s">
        <v>3195</v>
      </c>
      <c r="Z3403" s="25">
        <v>386045</v>
      </c>
      <c r="AA3403" s="25">
        <v>0</v>
      </c>
      <c r="AB3403" s="25">
        <v>0</v>
      </c>
      <c r="AC3403" s="25">
        <v>0</v>
      </c>
      <c r="AD3403" s="25">
        <v>772090</v>
      </c>
      <c r="AE3403" s="25">
        <v>0</v>
      </c>
      <c r="AF3403" s="25">
        <v>0</v>
      </c>
      <c r="AG3403" s="25">
        <v>0</v>
      </c>
      <c r="AH3403" s="25">
        <v>772090</v>
      </c>
      <c r="AI3403" s="16" t="s">
        <v>3196</v>
      </c>
    </row>
    <row r="3404" spans="1:35" x14ac:dyDescent="0.25">
      <c r="A3404" s="17">
        <v>124675</v>
      </c>
      <c r="B3404" s="18">
        <v>3</v>
      </c>
      <c r="C3404" s="16" t="s">
        <v>73</v>
      </c>
      <c r="D3404" s="21">
        <v>42578</v>
      </c>
      <c r="E3404" s="16" t="s">
        <v>109</v>
      </c>
      <c r="F3404" s="21">
        <v>44339</v>
      </c>
      <c r="G3404" s="16" t="s">
        <v>3008</v>
      </c>
      <c r="H3404" s="26" t="s">
        <v>389</v>
      </c>
      <c r="I3404" s="16" t="s">
        <v>3197</v>
      </c>
      <c r="K3404" s="16" t="s">
        <v>3198</v>
      </c>
      <c r="L3404" s="16" t="s">
        <v>37</v>
      </c>
      <c r="M3404" s="26" t="s">
        <v>3199</v>
      </c>
      <c r="O3404" s="16" t="s">
        <v>53</v>
      </c>
      <c r="P3404" s="26" t="s">
        <v>40</v>
      </c>
      <c r="R3404" s="16" t="s">
        <v>41</v>
      </c>
      <c r="S3404" s="16" t="s">
        <v>42</v>
      </c>
      <c r="T3404" s="22">
        <v>0.01</v>
      </c>
      <c r="U3404" s="21">
        <v>45058</v>
      </c>
      <c r="W3404" s="20" t="s">
        <v>43</v>
      </c>
      <c r="X3404" s="16" t="s">
        <v>78</v>
      </c>
      <c r="Y3404" s="26" t="s">
        <v>3200</v>
      </c>
      <c r="Z3404" s="25">
        <v>26988.04</v>
      </c>
      <c r="AA3404" s="25">
        <v>130934</v>
      </c>
      <c r="AB3404" s="25">
        <v>0</v>
      </c>
      <c r="AC3404" s="25">
        <v>0</v>
      </c>
      <c r="AD3404" s="25">
        <v>175981.03</v>
      </c>
      <c r="AE3404" s="25">
        <v>130934</v>
      </c>
      <c r="AF3404" s="25">
        <v>0</v>
      </c>
      <c r="AG3404" s="25">
        <v>0</v>
      </c>
      <c r="AH3404" s="25">
        <v>306915.03000000003</v>
      </c>
      <c r="AI3404" s="16" t="s">
        <v>3201</v>
      </c>
    </row>
    <row r="3405" spans="1:35" x14ac:dyDescent="0.25">
      <c r="A3405" s="17">
        <v>124676</v>
      </c>
      <c r="B3405" s="18">
        <v>3</v>
      </c>
      <c r="C3405" s="16" t="s">
        <v>73</v>
      </c>
      <c r="D3405" s="21">
        <v>42578</v>
      </c>
      <c r="E3405" s="16" t="s">
        <v>109</v>
      </c>
      <c r="F3405" s="21">
        <v>43474</v>
      </c>
      <c r="G3405" s="16" t="s">
        <v>75</v>
      </c>
      <c r="H3405" s="26" t="s">
        <v>389</v>
      </c>
      <c r="I3405" s="16" t="s">
        <v>14537</v>
      </c>
      <c r="K3405" s="16" t="s">
        <v>6873</v>
      </c>
      <c r="L3405" s="16" t="s">
        <v>37</v>
      </c>
      <c r="M3405" s="26" t="s">
        <v>14536</v>
      </c>
      <c r="O3405" s="16" t="s">
        <v>53</v>
      </c>
      <c r="P3405" s="26" t="s">
        <v>40</v>
      </c>
      <c r="R3405" s="16" t="s">
        <v>41</v>
      </c>
      <c r="S3405" s="16" t="s">
        <v>42</v>
      </c>
      <c r="T3405" s="22">
        <v>0.02</v>
      </c>
      <c r="W3405" s="20" t="s">
        <v>43</v>
      </c>
      <c r="X3405" s="16" t="s">
        <v>44</v>
      </c>
      <c r="Y3405" s="26" t="s">
        <v>14535</v>
      </c>
      <c r="Z3405" s="24" t="s">
        <v>32</v>
      </c>
      <c r="AA3405" s="24" t="s">
        <v>32</v>
      </c>
      <c r="AB3405" s="24" t="s">
        <v>32</v>
      </c>
      <c r="AC3405" s="24" t="s">
        <v>32</v>
      </c>
      <c r="AD3405" s="24" t="s">
        <v>32</v>
      </c>
      <c r="AE3405" s="24" t="s">
        <v>32</v>
      </c>
      <c r="AF3405" s="24" t="s">
        <v>32</v>
      </c>
      <c r="AG3405" s="24" t="s">
        <v>32</v>
      </c>
      <c r="AH3405" s="24" t="s">
        <v>32</v>
      </c>
    </row>
    <row r="3406" spans="1:35" x14ac:dyDescent="0.25">
      <c r="A3406" s="17">
        <v>124677</v>
      </c>
      <c r="B3406" s="18">
        <v>2</v>
      </c>
      <c r="C3406" s="16" t="s">
        <v>73</v>
      </c>
      <c r="D3406" s="21">
        <v>42578</v>
      </c>
      <c r="E3406" s="16" t="s">
        <v>819</v>
      </c>
      <c r="F3406" s="21">
        <v>44265</v>
      </c>
      <c r="G3406" s="16" t="s">
        <v>102</v>
      </c>
      <c r="H3406" s="26" t="s">
        <v>212</v>
      </c>
      <c r="I3406" s="16" t="s">
        <v>3202</v>
      </c>
      <c r="K3406" s="16" t="s">
        <v>3203</v>
      </c>
      <c r="L3406" s="16" t="s">
        <v>37</v>
      </c>
      <c r="M3406" s="26" t="s">
        <v>3204</v>
      </c>
      <c r="O3406" s="16" t="s">
        <v>53</v>
      </c>
      <c r="P3406" s="26" t="s">
        <v>40</v>
      </c>
      <c r="R3406" s="16" t="s">
        <v>41</v>
      </c>
      <c r="S3406" s="16" t="s">
        <v>42</v>
      </c>
      <c r="T3406" s="22">
        <v>0.03</v>
      </c>
      <c r="U3406" s="21">
        <v>44694</v>
      </c>
      <c r="W3406" s="20" t="s">
        <v>43</v>
      </c>
      <c r="X3406" s="16" t="s">
        <v>78</v>
      </c>
      <c r="Y3406" s="26" t="s">
        <v>3205</v>
      </c>
      <c r="Z3406" s="25">
        <v>130625</v>
      </c>
      <c r="AA3406" s="25">
        <v>155575</v>
      </c>
      <c r="AB3406" s="25">
        <v>0</v>
      </c>
      <c r="AC3406" s="25">
        <v>0</v>
      </c>
      <c r="AD3406" s="25">
        <v>173250</v>
      </c>
      <c r="AE3406" s="25">
        <v>155575</v>
      </c>
      <c r="AF3406" s="25">
        <v>0</v>
      </c>
      <c r="AG3406" s="25">
        <v>0</v>
      </c>
      <c r="AH3406" s="25">
        <v>328825</v>
      </c>
      <c r="AI3406" s="16" t="s">
        <v>3206</v>
      </c>
    </row>
    <row r="3407" spans="1:35" x14ac:dyDescent="0.25">
      <c r="A3407" s="17">
        <v>124678</v>
      </c>
      <c r="B3407" s="18">
        <v>3</v>
      </c>
      <c r="C3407" s="16" t="s">
        <v>73</v>
      </c>
      <c r="D3407" s="21">
        <v>42578</v>
      </c>
      <c r="E3407" s="16" t="s">
        <v>109</v>
      </c>
      <c r="F3407" s="21">
        <v>43835</v>
      </c>
      <c r="G3407" s="16" t="s">
        <v>529</v>
      </c>
      <c r="H3407" s="26" t="s">
        <v>389</v>
      </c>
      <c r="I3407" s="16" t="s">
        <v>155</v>
      </c>
      <c r="J3407" s="20" t="s">
        <v>148</v>
      </c>
      <c r="L3407" s="16" t="s">
        <v>149</v>
      </c>
      <c r="M3407" s="26" t="s">
        <v>14534</v>
      </c>
      <c r="N3407" s="26" t="s">
        <v>168</v>
      </c>
      <c r="O3407" s="16" t="s">
        <v>119</v>
      </c>
      <c r="P3407" s="26" t="s">
        <v>168</v>
      </c>
      <c r="R3407" s="16" t="s">
        <v>139</v>
      </c>
      <c r="S3407" s="16" t="s">
        <v>42</v>
      </c>
      <c r="T3407" s="22">
        <v>1.45</v>
      </c>
      <c r="U3407" s="21">
        <v>45457</v>
      </c>
      <c r="W3407" s="20" t="s">
        <v>43</v>
      </c>
      <c r="X3407" s="16" t="s">
        <v>454</v>
      </c>
      <c r="Z3407" s="24" t="s">
        <v>32</v>
      </c>
      <c r="AA3407" s="24" t="s">
        <v>32</v>
      </c>
      <c r="AB3407" s="24" t="s">
        <v>32</v>
      </c>
      <c r="AC3407" s="24" t="s">
        <v>32</v>
      </c>
      <c r="AD3407" s="24" t="s">
        <v>32</v>
      </c>
      <c r="AE3407" s="24" t="s">
        <v>32</v>
      </c>
      <c r="AF3407" s="24" t="s">
        <v>32</v>
      </c>
      <c r="AG3407" s="24" t="s">
        <v>32</v>
      </c>
      <c r="AH3407" s="24" t="s">
        <v>32</v>
      </c>
    </row>
    <row r="3408" spans="1:35" x14ac:dyDescent="0.25">
      <c r="A3408" s="17">
        <v>124681</v>
      </c>
      <c r="B3408" s="18">
        <v>3</v>
      </c>
      <c r="C3408" s="16" t="s">
        <v>73</v>
      </c>
      <c r="D3408" s="21">
        <v>42578</v>
      </c>
      <c r="E3408" s="16" t="s">
        <v>109</v>
      </c>
      <c r="F3408" s="21">
        <v>43835</v>
      </c>
      <c r="G3408" s="16" t="s">
        <v>529</v>
      </c>
      <c r="H3408" s="26" t="s">
        <v>389</v>
      </c>
      <c r="I3408" s="16" t="s">
        <v>477</v>
      </c>
      <c r="J3408" s="20" t="s">
        <v>116</v>
      </c>
      <c r="L3408" s="16" t="s">
        <v>116</v>
      </c>
      <c r="M3408" s="26" t="s">
        <v>14533</v>
      </c>
      <c r="N3408" s="26" t="s">
        <v>14532</v>
      </c>
      <c r="O3408" s="16" t="s">
        <v>119</v>
      </c>
      <c r="P3408" s="26" t="s">
        <v>168</v>
      </c>
      <c r="R3408" s="16" t="s">
        <v>139</v>
      </c>
      <c r="S3408" s="16" t="s">
        <v>42</v>
      </c>
      <c r="T3408" s="22">
        <v>2.08</v>
      </c>
      <c r="U3408" s="21">
        <v>45632</v>
      </c>
      <c r="W3408" s="20" t="s">
        <v>43</v>
      </c>
      <c r="X3408" s="16" t="s">
        <v>78</v>
      </c>
      <c r="Z3408" s="24" t="s">
        <v>32</v>
      </c>
      <c r="AA3408" s="24" t="s">
        <v>32</v>
      </c>
      <c r="AB3408" s="24" t="s">
        <v>32</v>
      </c>
      <c r="AC3408" s="24" t="s">
        <v>32</v>
      </c>
      <c r="AD3408" s="24" t="s">
        <v>32</v>
      </c>
      <c r="AE3408" s="24" t="s">
        <v>32</v>
      </c>
      <c r="AF3408" s="24" t="s">
        <v>32</v>
      </c>
      <c r="AG3408" s="24" t="s">
        <v>32</v>
      </c>
      <c r="AH3408" s="24" t="s">
        <v>32</v>
      </c>
    </row>
    <row r="3409" spans="1:35" ht="30" x14ac:dyDescent="0.25">
      <c r="A3409" s="17">
        <v>124682.01</v>
      </c>
      <c r="B3409" s="18">
        <v>3</v>
      </c>
      <c r="C3409" s="16" t="s">
        <v>73</v>
      </c>
      <c r="D3409" s="21">
        <v>44313</v>
      </c>
      <c r="E3409" s="16" t="s">
        <v>109</v>
      </c>
      <c r="F3409" s="21">
        <v>44368</v>
      </c>
      <c r="G3409" s="16" t="s">
        <v>2668</v>
      </c>
      <c r="H3409" s="26" t="s">
        <v>173</v>
      </c>
      <c r="I3409" s="16" t="s">
        <v>155</v>
      </c>
      <c r="J3409" s="20" t="s">
        <v>148</v>
      </c>
      <c r="L3409" s="16" t="s">
        <v>149</v>
      </c>
      <c r="M3409" s="26" t="s">
        <v>14531</v>
      </c>
      <c r="O3409" s="16" t="s">
        <v>119</v>
      </c>
      <c r="P3409" s="26" t="s">
        <v>627</v>
      </c>
      <c r="R3409" s="16" t="s">
        <v>139</v>
      </c>
      <c r="S3409" s="16" t="s">
        <v>42</v>
      </c>
      <c r="T3409" s="22">
        <v>1.5</v>
      </c>
      <c r="U3409" s="21">
        <v>45373</v>
      </c>
      <c r="W3409" s="20" t="s">
        <v>43</v>
      </c>
      <c r="Z3409" s="24" t="s">
        <v>32</v>
      </c>
      <c r="AA3409" s="24" t="s">
        <v>32</v>
      </c>
      <c r="AB3409" s="24" t="s">
        <v>32</v>
      </c>
      <c r="AC3409" s="24" t="s">
        <v>32</v>
      </c>
      <c r="AD3409" s="24" t="s">
        <v>32</v>
      </c>
      <c r="AE3409" s="24" t="s">
        <v>32</v>
      </c>
      <c r="AF3409" s="24" t="s">
        <v>32</v>
      </c>
      <c r="AG3409" s="24" t="s">
        <v>32</v>
      </c>
      <c r="AH3409" s="24" t="s">
        <v>32</v>
      </c>
    </row>
    <row r="3410" spans="1:35" ht="30" x14ac:dyDescent="0.25">
      <c r="A3410" s="17">
        <v>124682.02</v>
      </c>
      <c r="B3410" s="18">
        <v>3</v>
      </c>
      <c r="C3410" s="16" t="s">
        <v>73</v>
      </c>
      <c r="D3410" s="21">
        <v>44313</v>
      </c>
      <c r="E3410" s="16" t="s">
        <v>109</v>
      </c>
      <c r="F3410" s="21">
        <v>44368</v>
      </c>
      <c r="G3410" s="16" t="s">
        <v>2668</v>
      </c>
      <c r="H3410" s="26" t="s">
        <v>173</v>
      </c>
      <c r="I3410" s="16" t="s">
        <v>155</v>
      </c>
      <c r="J3410" s="20" t="s">
        <v>148</v>
      </c>
      <c r="L3410" s="16" t="s">
        <v>149</v>
      </c>
      <c r="M3410" s="26" t="s">
        <v>14530</v>
      </c>
      <c r="O3410" s="16" t="s">
        <v>119</v>
      </c>
      <c r="P3410" s="26" t="s">
        <v>627</v>
      </c>
      <c r="R3410" s="16" t="s">
        <v>139</v>
      </c>
      <c r="S3410" s="16" t="s">
        <v>42</v>
      </c>
      <c r="T3410" s="22">
        <v>0.75</v>
      </c>
      <c r="U3410" s="21">
        <v>45373</v>
      </c>
      <c r="W3410" s="20" t="s">
        <v>43</v>
      </c>
      <c r="Z3410" s="24" t="s">
        <v>32</v>
      </c>
      <c r="AA3410" s="24" t="s">
        <v>32</v>
      </c>
      <c r="AB3410" s="24" t="s">
        <v>32</v>
      </c>
      <c r="AC3410" s="24" t="s">
        <v>32</v>
      </c>
      <c r="AD3410" s="24" t="s">
        <v>32</v>
      </c>
      <c r="AE3410" s="24" t="s">
        <v>32</v>
      </c>
      <c r="AF3410" s="24" t="s">
        <v>32</v>
      </c>
      <c r="AG3410" s="24" t="s">
        <v>32</v>
      </c>
      <c r="AH3410" s="24" t="s">
        <v>32</v>
      </c>
    </row>
    <row r="3411" spans="1:35" ht="30" x14ac:dyDescent="0.25">
      <c r="A3411" s="17">
        <v>124682.03</v>
      </c>
      <c r="B3411" s="18">
        <v>3</v>
      </c>
      <c r="C3411" s="16" t="s">
        <v>73</v>
      </c>
      <c r="D3411" s="21">
        <v>44313</v>
      </c>
      <c r="E3411" s="16" t="s">
        <v>109</v>
      </c>
      <c r="F3411" s="21">
        <v>44368</v>
      </c>
      <c r="G3411" s="16" t="s">
        <v>2668</v>
      </c>
      <c r="H3411" s="26" t="s">
        <v>173</v>
      </c>
      <c r="I3411" s="16" t="s">
        <v>155</v>
      </c>
      <c r="J3411" s="20" t="s">
        <v>148</v>
      </c>
      <c r="L3411" s="16" t="s">
        <v>149</v>
      </c>
      <c r="M3411" s="26" t="s">
        <v>14529</v>
      </c>
      <c r="O3411" s="16" t="s">
        <v>119</v>
      </c>
      <c r="P3411" s="26" t="s">
        <v>627</v>
      </c>
      <c r="R3411" s="16" t="s">
        <v>139</v>
      </c>
      <c r="S3411" s="16" t="s">
        <v>42</v>
      </c>
      <c r="T3411" s="22">
        <v>0.9</v>
      </c>
      <c r="U3411" s="21">
        <v>45373</v>
      </c>
      <c r="W3411" s="20" t="s">
        <v>43</v>
      </c>
      <c r="Z3411" s="24" t="s">
        <v>32</v>
      </c>
      <c r="AA3411" s="24" t="s">
        <v>32</v>
      </c>
      <c r="AB3411" s="24" t="s">
        <v>32</v>
      </c>
      <c r="AC3411" s="24" t="s">
        <v>32</v>
      </c>
      <c r="AD3411" s="24" t="s">
        <v>32</v>
      </c>
      <c r="AE3411" s="24" t="s">
        <v>32</v>
      </c>
      <c r="AF3411" s="24" t="s">
        <v>32</v>
      </c>
      <c r="AG3411" s="24" t="s">
        <v>32</v>
      </c>
      <c r="AH3411" s="24" t="s">
        <v>32</v>
      </c>
    </row>
    <row r="3412" spans="1:35" x14ac:dyDescent="0.25">
      <c r="A3412" s="17">
        <v>124683.01</v>
      </c>
      <c r="B3412" s="18">
        <v>3</v>
      </c>
      <c r="C3412" s="16" t="s">
        <v>73</v>
      </c>
      <c r="D3412" s="21">
        <v>43725</v>
      </c>
      <c r="E3412" s="16" t="s">
        <v>109</v>
      </c>
      <c r="F3412" s="21">
        <v>44103</v>
      </c>
      <c r="G3412" s="16" t="s">
        <v>832</v>
      </c>
      <c r="H3412" s="26" t="s">
        <v>173</v>
      </c>
      <c r="I3412" s="16" t="s">
        <v>155</v>
      </c>
      <c r="J3412" s="20" t="s">
        <v>148</v>
      </c>
      <c r="L3412" s="16" t="s">
        <v>149</v>
      </c>
      <c r="M3412" s="26" t="s">
        <v>3207</v>
      </c>
      <c r="N3412" s="26" t="s">
        <v>1917</v>
      </c>
      <c r="O3412" s="16" t="s">
        <v>119</v>
      </c>
      <c r="P3412" s="26" t="s">
        <v>1917</v>
      </c>
      <c r="R3412" s="16" t="s">
        <v>139</v>
      </c>
      <c r="S3412" s="16" t="s">
        <v>42</v>
      </c>
      <c r="T3412" s="22">
        <v>1.17</v>
      </c>
      <c r="W3412" s="20" t="s">
        <v>43</v>
      </c>
      <c r="X3412" s="16" t="s">
        <v>454</v>
      </c>
      <c r="Z3412" s="25">
        <v>80000</v>
      </c>
      <c r="AA3412" s="25">
        <v>0</v>
      </c>
      <c r="AB3412" s="25">
        <v>0</v>
      </c>
      <c r="AC3412" s="25">
        <v>0</v>
      </c>
      <c r="AD3412" s="25">
        <v>80000</v>
      </c>
      <c r="AE3412" s="25">
        <v>0</v>
      </c>
      <c r="AF3412" s="25">
        <v>0</v>
      </c>
      <c r="AG3412" s="25">
        <v>0</v>
      </c>
      <c r="AH3412" s="25">
        <v>80000</v>
      </c>
      <c r="AI3412" s="16" t="s">
        <v>3208</v>
      </c>
    </row>
    <row r="3413" spans="1:35" x14ac:dyDescent="0.25">
      <c r="A3413" s="17">
        <v>124683.02</v>
      </c>
      <c r="B3413" s="18">
        <v>3</v>
      </c>
      <c r="C3413" s="16" t="s">
        <v>73</v>
      </c>
      <c r="D3413" s="21">
        <v>43725</v>
      </c>
      <c r="E3413" s="16" t="s">
        <v>109</v>
      </c>
      <c r="F3413" s="21">
        <v>44350</v>
      </c>
      <c r="G3413" s="16" t="s">
        <v>1568</v>
      </c>
      <c r="H3413" s="26" t="s">
        <v>173</v>
      </c>
      <c r="I3413" s="16" t="s">
        <v>155</v>
      </c>
      <c r="J3413" s="20" t="s">
        <v>148</v>
      </c>
      <c r="L3413" s="16" t="s">
        <v>149</v>
      </c>
      <c r="M3413" s="26" t="s">
        <v>3209</v>
      </c>
      <c r="N3413" s="26" t="s">
        <v>1917</v>
      </c>
      <c r="O3413" s="16" t="s">
        <v>119</v>
      </c>
      <c r="P3413" s="26" t="s">
        <v>1917</v>
      </c>
      <c r="R3413" s="16" t="s">
        <v>139</v>
      </c>
      <c r="S3413" s="16" t="s">
        <v>42</v>
      </c>
      <c r="T3413" s="22">
        <v>1.22</v>
      </c>
      <c r="U3413" s="21">
        <v>45569</v>
      </c>
      <c r="W3413" s="20" t="s">
        <v>43</v>
      </c>
      <c r="X3413" s="16" t="s">
        <v>454</v>
      </c>
      <c r="Z3413" s="25">
        <v>80000</v>
      </c>
      <c r="AA3413" s="25">
        <v>0</v>
      </c>
      <c r="AB3413" s="25">
        <v>0</v>
      </c>
      <c r="AC3413" s="25">
        <v>0</v>
      </c>
      <c r="AD3413" s="25">
        <v>80000</v>
      </c>
      <c r="AE3413" s="25">
        <v>0</v>
      </c>
      <c r="AF3413" s="25">
        <v>0</v>
      </c>
      <c r="AG3413" s="25">
        <v>0</v>
      </c>
      <c r="AH3413" s="25">
        <v>80000</v>
      </c>
      <c r="AI3413" s="16" t="s">
        <v>3210</v>
      </c>
    </row>
    <row r="3414" spans="1:35" x14ac:dyDescent="0.25">
      <c r="A3414" s="17">
        <v>124683.03</v>
      </c>
      <c r="B3414" s="18">
        <v>3</v>
      </c>
      <c r="C3414" s="16" t="s">
        <v>73</v>
      </c>
      <c r="D3414" s="21">
        <v>43725</v>
      </c>
      <c r="E3414" s="16" t="s">
        <v>109</v>
      </c>
      <c r="F3414" s="21">
        <v>44054</v>
      </c>
      <c r="G3414" s="16" t="s">
        <v>102</v>
      </c>
      <c r="H3414" s="26" t="s">
        <v>173</v>
      </c>
      <c r="I3414" s="16" t="s">
        <v>155</v>
      </c>
      <c r="J3414" s="20" t="s">
        <v>148</v>
      </c>
      <c r="L3414" s="16" t="s">
        <v>149</v>
      </c>
      <c r="M3414" s="26" t="s">
        <v>3211</v>
      </c>
      <c r="N3414" s="26" t="s">
        <v>1917</v>
      </c>
      <c r="O3414" s="16" t="s">
        <v>119</v>
      </c>
      <c r="P3414" s="26" t="s">
        <v>1917</v>
      </c>
      <c r="R3414" s="16" t="s">
        <v>139</v>
      </c>
      <c r="S3414" s="16" t="s">
        <v>42</v>
      </c>
      <c r="T3414" s="22">
        <v>0.86</v>
      </c>
      <c r="W3414" s="20" t="s">
        <v>43</v>
      </c>
      <c r="X3414" s="16" t="s">
        <v>454</v>
      </c>
      <c r="Z3414" s="25">
        <v>80000</v>
      </c>
      <c r="AA3414" s="25">
        <v>0</v>
      </c>
      <c r="AB3414" s="25">
        <v>0</v>
      </c>
      <c r="AC3414" s="25">
        <v>0</v>
      </c>
      <c r="AD3414" s="25">
        <v>80000</v>
      </c>
      <c r="AE3414" s="25">
        <v>0</v>
      </c>
      <c r="AF3414" s="25">
        <v>0</v>
      </c>
      <c r="AG3414" s="25">
        <v>0</v>
      </c>
      <c r="AH3414" s="25">
        <v>80000</v>
      </c>
      <c r="AI3414" s="16" t="s">
        <v>3212</v>
      </c>
    </row>
    <row r="3415" spans="1:35" x14ac:dyDescent="0.25">
      <c r="A3415" s="17">
        <v>124683.04</v>
      </c>
      <c r="B3415" s="18">
        <v>3</v>
      </c>
      <c r="C3415" s="16" t="s">
        <v>73</v>
      </c>
      <c r="D3415" s="21">
        <v>43725</v>
      </c>
      <c r="E3415" s="16" t="s">
        <v>109</v>
      </c>
      <c r="F3415" s="21">
        <v>44138</v>
      </c>
      <c r="G3415" s="16" t="s">
        <v>832</v>
      </c>
      <c r="H3415" s="26" t="s">
        <v>173</v>
      </c>
      <c r="I3415" s="16" t="s">
        <v>155</v>
      </c>
      <c r="J3415" s="20" t="s">
        <v>148</v>
      </c>
      <c r="K3415" s="16" t="s">
        <v>3213</v>
      </c>
      <c r="L3415" s="16" t="s">
        <v>149</v>
      </c>
      <c r="M3415" s="26" t="s">
        <v>3214</v>
      </c>
      <c r="N3415" s="26" t="s">
        <v>1917</v>
      </c>
      <c r="O3415" s="16" t="s">
        <v>119</v>
      </c>
      <c r="P3415" s="26" t="s">
        <v>1917</v>
      </c>
      <c r="R3415" s="16" t="s">
        <v>139</v>
      </c>
      <c r="S3415" s="16" t="s">
        <v>42</v>
      </c>
      <c r="T3415" s="22">
        <v>0.82</v>
      </c>
      <c r="W3415" s="20" t="s">
        <v>43</v>
      </c>
      <c r="X3415" s="16" t="s">
        <v>454</v>
      </c>
      <c r="Z3415" s="25">
        <v>80000</v>
      </c>
      <c r="AA3415" s="25">
        <v>0</v>
      </c>
      <c r="AB3415" s="25">
        <v>0</v>
      </c>
      <c r="AC3415" s="25">
        <v>0</v>
      </c>
      <c r="AD3415" s="25">
        <v>80000</v>
      </c>
      <c r="AE3415" s="25">
        <v>0</v>
      </c>
      <c r="AF3415" s="25">
        <v>0</v>
      </c>
      <c r="AG3415" s="25">
        <v>0</v>
      </c>
      <c r="AH3415" s="25">
        <v>80000</v>
      </c>
      <c r="AI3415" s="16" t="s">
        <v>3215</v>
      </c>
    </row>
    <row r="3416" spans="1:35" x14ac:dyDescent="0.25">
      <c r="A3416" s="17">
        <v>124683.05</v>
      </c>
      <c r="B3416" s="18">
        <v>3</v>
      </c>
      <c r="C3416" s="16" t="s">
        <v>73</v>
      </c>
      <c r="D3416" s="21">
        <v>43725</v>
      </c>
      <c r="E3416" s="16" t="s">
        <v>109</v>
      </c>
      <c r="F3416" s="21">
        <v>44350</v>
      </c>
      <c r="G3416" s="16" t="s">
        <v>1568</v>
      </c>
      <c r="H3416" s="26" t="s">
        <v>173</v>
      </c>
      <c r="I3416" s="16" t="s">
        <v>155</v>
      </c>
      <c r="J3416" s="20" t="s">
        <v>148</v>
      </c>
      <c r="K3416" s="16" t="s">
        <v>3216</v>
      </c>
      <c r="L3416" s="16" t="s">
        <v>149</v>
      </c>
      <c r="M3416" s="26" t="s">
        <v>3217</v>
      </c>
      <c r="N3416" s="26" t="s">
        <v>1917</v>
      </c>
      <c r="O3416" s="16" t="s">
        <v>119</v>
      </c>
      <c r="P3416" s="26" t="s">
        <v>1917</v>
      </c>
      <c r="R3416" s="16" t="s">
        <v>139</v>
      </c>
      <c r="S3416" s="16" t="s">
        <v>42</v>
      </c>
      <c r="T3416" s="22">
        <v>1.1499999999999999</v>
      </c>
      <c r="U3416" s="21">
        <v>45268</v>
      </c>
      <c r="W3416" s="20" t="s">
        <v>43</v>
      </c>
      <c r="X3416" s="16" t="s">
        <v>454</v>
      </c>
      <c r="Z3416" s="25">
        <v>80000</v>
      </c>
      <c r="AA3416" s="25">
        <v>0</v>
      </c>
      <c r="AB3416" s="25">
        <v>0</v>
      </c>
      <c r="AC3416" s="25">
        <v>0</v>
      </c>
      <c r="AD3416" s="25">
        <v>80000</v>
      </c>
      <c r="AE3416" s="25">
        <v>0</v>
      </c>
      <c r="AF3416" s="25">
        <v>0</v>
      </c>
      <c r="AG3416" s="25">
        <v>0</v>
      </c>
      <c r="AH3416" s="25">
        <v>80000</v>
      </c>
      <c r="AI3416" s="16" t="s">
        <v>3218</v>
      </c>
    </row>
    <row r="3417" spans="1:35" x14ac:dyDescent="0.25">
      <c r="A3417" s="17">
        <v>124684</v>
      </c>
      <c r="B3417" s="18">
        <v>4</v>
      </c>
      <c r="C3417" s="16" t="s">
        <v>73</v>
      </c>
      <c r="D3417" s="21">
        <v>42578</v>
      </c>
      <c r="E3417" s="16" t="s">
        <v>819</v>
      </c>
      <c r="F3417" s="21">
        <v>43474</v>
      </c>
      <c r="G3417" s="16" t="s">
        <v>75</v>
      </c>
      <c r="H3417" s="26" t="s">
        <v>349</v>
      </c>
      <c r="I3417" s="16" t="s">
        <v>14528</v>
      </c>
      <c r="K3417" s="16" t="s">
        <v>2416</v>
      </c>
      <c r="L3417" s="16" t="s">
        <v>37</v>
      </c>
      <c r="M3417" s="26" t="s">
        <v>14527</v>
      </c>
      <c r="O3417" s="16" t="s">
        <v>53</v>
      </c>
      <c r="P3417" s="26" t="s">
        <v>40</v>
      </c>
      <c r="R3417" s="16" t="s">
        <v>41</v>
      </c>
      <c r="S3417" s="16" t="s">
        <v>42</v>
      </c>
      <c r="T3417" s="22">
        <v>0.01</v>
      </c>
      <c r="W3417" s="20" t="s">
        <v>43</v>
      </c>
      <c r="X3417" s="16" t="s">
        <v>44</v>
      </c>
      <c r="Y3417" s="26" t="s">
        <v>14526</v>
      </c>
      <c r="Z3417" s="24" t="s">
        <v>32</v>
      </c>
      <c r="AA3417" s="24" t="s">
        <v>32</v>
      </c>
      <c r="AB3417" s="24" t="s">
        <v>32</v>
      </c>
      <c r="AC3417" s="24" t="s">
        <v>32</v>
      </c>
      <c r="AD3417" s="24" t="s">
        <v>32</v>
      </c>
      <c r="AE3417" s="24" t="s">
        <v>32</v>
      </c>
      <c r="AF3417" s="24" t="s">
        <v>32</v>
      </c>
      <c r="AG3417" s="24" t="s">
        <v>32</v>
      </c>
      <c r="AH3417" s="24" t="s">
        <v>32</v>
      </c>
    </row>
    <row r="3418" spans="1:35" x14ac:dyDescent="0.25">
      <c r="A3418" s="17">
        <v>124686</v>
      </c>
      <c r="B3418" s="18">
        <v>3</v>
      </c>
      <c r="C3418" s="16" t="s">
        <v>73</v>
      </c>
      <c r="D3418" s="21">
        <v>42578</v>
      </c>
      <c r="E3418" s="16" t="s">
        <v>109</v>
      </c>
      <c r="F3418" s="21">
        <v>44028</v>
      </c>
      <c r="G3418" s="16" t="s">
        <v>6046</v>
      </c>
      <c r="H3418" s="26" t="s">
        <v>173</v>
      </c>
      <c r="I3418" s="16" t="s">
        <v>826</v>
      </c>
      <c r="J3418" s="20" t="s">
        <v>116</v>
      </c>
      <c r="L3418" s="16" t="s">
        <v>116</v>
      </c>
      <c r="M3418" s="26" t="s">
        <v>14525</v>
      </c>
      <c r="O3418" s="16" t="s">
        <v>53</v>
      </c>
      <c r="P3418" s="26" t="s">
        <v>40</v>
      </c>
      <c r="R3418" s="16" t="s">
        <v>41</v>
      </c>
      <c r="S3418" s="16" t="s">
        <v>42</v>
      </c>
      <c r="T3418" s="22">
        <v>0.01</v>
      </c>
      <c r="U3418" s="21">
        <v>45268</v>
      </c>
      <c r="W3418" s="20" t="s">
        <v>43</v>
      </c>
      <c r="X3418" s="16" t="s">
        <v>78</v>
      </c>
      <c r="Y3418" s="26" t="s">
        <v>14524</v>
      </c>
      <c r="Z3418" s="24" t="s">
        <v>32</v>
      </c>
      <c r="AA3418" s="24" t="s">
        <v>32</v>
      </c>
      <c r="AB3418" s="24" t="s">
        <v>32</v>
      </c>
      <c r="AC3418" s="24" t="s">
        <v>32</v>
      </c>
      <c r="AD3418" s="25">
        <v>82200</v>
      </c>
      <c r="AE3418" s="25">
        <v>0</v>
      </c>
      <c r="AF3418" s="25">
        <v>0</v>
      </c>
      <c r="AG3418" s="25">
        <v>0</v>
      </c>
      <c r="AH3418" s="25">
        <v>82200</v>
      </c>
      <c r="AI3418" s="16" t="s">
        <v>14523</v>
      </c>
    </row>
    <row r="3419" spans="1:35" x14ac:dyDescent="0.25">
      <c r="A3419" s="17">
        <v>124687</v>
      </c>
      <c r="B3419" s="18">
        <v>4</v>
      </c>
      <c r="C3419" s="16" t="s">
        <v>73</v>
      </c>
      <c r="D3419" s="21">
        <v>42578</v>
      </c>
      <c r="E3419" s="16" t="s">
        <v>819</v>
      </c>
      <c r="F3419" s="21">
        <v>43474</v>
      </c>
      <c r="G3419" s="16" t="s">
        <v>75</v>
      </c>
      <c r="H3419" s="26" t="s">
        <v>349</v>
      </c>
      <c r="I3419" s="16" t="s">
        <v>14522</v>
      </c>
      <c r="K3419" s="16" t="s">
        <v>14521</v>
      </c>
      <c r="L3419" s="16" t="s">
        <v>37</v>
      </c>
      <c r="M3419" s="26" t="s">
        <v>14520</v>
      </c>
      <c r="O3419" s="16" t="s">
        <v>53</v>
      </c>
      <c r="P3419" s="26" t="s">
        <v>40</v>
      </c>
      <c r="R3419" s="16" t="s">
        <v>41</v>
      </c>
      <c r="S3419" s="16" t="s">
        <v>42</v>
      </c>
      <c r="T3419" s="22">
        <v>1.4999999999999999E-2</v>
      </c>
      <c r="W3419" s="20" t="s">
        <v>43</v>
      </c>
      <c r="X3419" s="16" t="s">
        <v>44</v>
      </c>
      <c r="Y3419" s="26" t="s">
        <v>14519</v>
      </c>
      <c r="Z3419" s="24" t="s">
        <v>32</v>
      </c>
      <c r="AA3419" s="24" t="s">
        <v>32</v>
      </c>
      <c r="AB3419" s="24" t="s">
        <v>32</v>
      </c>
      <c r="AC3419" s="24" t="s">
        <v>32</v>
      </c>
      <c r="AD3419" s="24" t="s">
        <v>32</v>
      </c>
      <c r="AE3419" s="24" t="s">
        <v>32</v>
      </c>
      <c r="AF3419" s="24" t="s">
        <v>32</v>
      </c>
      <c r="AG3419" s="24" t="s">
        <v>32</v>
      </c>
      <c r="AH3419" s="24" t="s">
        <v>32</v>
      </c>
    </row>
    <row r="3420" spans="1:35" x14ac:dyDescent="0.25">
      <c r="A3420" s="17">
        <v>124688</v>
      </c>
      <c r="B3420" s="18">
        <v>3</v>
      </c>
      <c r="C3420" s="16" t="s">
        <v>73</v>
      </c>
      <c r="D3420" s="21">
        <v>42578</v>
      </c>
      <c r="E3420" s="16" t="s">
        <v>109</v>
      </c>
      <c r="F3420" s="21">
        <v>44272</v>
      </c>
      <c r="G3420" s="16" t="s">
        <v>1538</v>
      </c>
      <c r="H3420" s="26" t="s">
        <v>173</v>
      </c>
      <c r="I3420" s="16" t="s">
        <v>802</v>
      </c>
      <c r="J3420" s="20" t="s">
        <v>116</v>
      </c>
      <c r="L3420" s="16" t="s">
        <v>116</v>
      </c>
      <c r="M3420" s="26" t="s">
        <v>3219</v>
      </c>
      <c r="O3420" s="16" t="s">
        <v>53</v>
      </c>
      <c r="P3420" s="26" t="s">
        <v>40</v>
      </c>
      <c r="R3420" s="16" t="s">
        <v>41</v>
      </c>
      <c r="S3420" s="16" t="s">
        <v>42</v>
      </c>
      <c r="T3420" s="22">
        <v>0.12</v>
      </c>
      <c r="U3420" s="21">
        <v>44904</v>
      </c>
      <c r="W3420" s="20" t="s">
        <v>43</v>
      </c>
      <c r="X3420" s="16" t="s">
        <v>140</v>
      </c>
      <c r="Y3420" s="26" t="s">
        <v>3220</v>
      </c>
      <c r="Z3420" s="25">
        <v>207000</v>
      </c>
      <c r="AA3420" s="25">
        <v>0</v>
      </c>
      <c r="AB3420" s="25">
        <v>0</v>
      </c>
      <c r="AC3420" s="25">
        <v>0</v>
      </c>
      <c r="AD3420" s="25">
        <v>671000</v>
      </c>
      <c r="AE3420" s="25">
        <v>0</v>
      </c>
      <c r="AF3420" s="25">
        <v>0</v>
      </c>
      <c r="AG3420" s="25">
        <v>0</v>
      </c>
      <c r="AH3420" s="25">
        <v>671000</v>
      </c>
      <c r="AI3420" s="16" t="s">
        <v>3221</v>
      </c>
    </row>
    <row r="3421" spans="1:35" x14ac:dyDescent="0.25">
      <c r="A3421" s="17">
        <v>124689</v>
      </c>
      <c r="B3421" s="18">
        <v>3</v>
      </c>
      <c r="C3421" s="16" t="s">
        <v>73</v>
      </c>
      <c r="D3421" s="21">
        <v>42578</v>
      </c>
      <c r="E3421" s="16" t="s">
        <v>109</v>
      </c>
      <c r="F3421" s="21">
        <v>44211</v>
      </c>
      <c r="G3421" s="16" t="s">
        <v>529</v>
      </c>
      <c r="H3421" s="26" t="s">
        <v>173</v>
      </c>
      <c r="I3421" s="16" t="s">
        <v>605</v>
      </c>
      <c r="J3421" s="20" t="s">
        <v>116</v>
      </c>
      <c r="L3421" s="16" t="s">
        <v>116</v>
      </c>
      <c r="M3421" s="26" t="s">
        <v>14518</v>
      </c>
      <c r="O3421" s="16" t="s">
        <v>53</v>
      </c>
      <c r="P3421" s="26" t="s">
        <v>40</v>
      </c>
      <c r="R3421" s="16" t="s">
        <v>41</v>
      </c>
      <c r="S3421" s="16" t="s">
        <v>42</v>
      </c>
      <c r="T3421" s="22">
        <v>1.4999999999999999E-2</v>
      </c>
      <c r="U3421" s="21">
        <v>44694</v>
      </c>
      <c r="W3421" s="20" t="s">
        <v>43</v>
      </c>
      <c r="X3421" s="16" t="s">
        <v>78</v>
      </c>
      <c r="Y3421" s="26" t="s">
        <v>14517</v>
      </c>
      <c r="Z3421" s="24" t="s">
        <v>32</v>
      </c>
      <c r="AA3421" s="24" t="s">
        <v>32</v>
      </c>
      <c r="AB3421" s="24" t="s">
        <v>32</v>
      </c>
      <c r="AC3421" s="24" t="s">
        <v>32</v>
      </c>
      <c r="AD3421" s="24" t="s">
        <v>32</v>
      </c>
      <c r="AE3421" s="24" t="s">
        <v>32</v>
      </c>
      <c r="AF3421" s="24" t="s">
        <v>32</v>
      </c>
      <c r="AG3421" s="24" t="s">
        <v>32</v>
      </c>
      <c r="AH3421" s="24" t="s">
        <v>32</v>
      </c>
      <c r="AI3421" s="16" t="s">
        <v>14516</v>
      </c>
    </row>
    <row r="3422" spans="1:35" x14ac:dyDescent="0.25">
      <c r="A3422" s="17">
        <v>124690</v>
      </c>
      <c r="B3422" s="18">
        <v>4</v>
      </c>
      <c r="C3422" s="16" t="s">
        <v>73</v>
      </c>
      <c r="D3422" s="21">
        <v>42578</v>
      </c>
      <c r="E3422" s="16" t="s">
        <v>819</v>
      </c>
      <c r="F3422" s="21">
        <v>43474</v>
      </c>
      <c r="G3422" s="16" t="s">
        <v>75</v>
      </c>
      <c r="H3422" s="26" t="s">
        <v>349</v>
      </c>
      <c r="I3422" s="16" t="s">
        <v>10435</v>
      </c>
      <c r="K3422" s="16" t="s">
        <v>14515</v>
      </c>
      <c r="L3422" s="16" t="s">
        <v>37</v>
      </c>
      <c r="M3422" s="26" t="s">
        <v>14514</v>
      </c>
      <c r="O3422" s="16" t="s">
        <v>53</v>
      </c>
      <c r="P3422" s="26" t="s">
        <v>40</v>
      </c>
      <c r="R3422" s="16" t="s">
        <v>41</v>
      </c>
      <c r="S3422" s="16" t="s">
        <v>42</v>
      </c>
      <c r="T3422" s="22">
        <v>0.01</v>
      </c>
      <c r="W3422" s="20" t="s">
        <v>43</v>
      </c>
      <c r="X3422" s="16" t="s">
        <v>44</v>
      </c>
      <c r="Y3422" s="26" t="s">
        <v>14513</v>
      </c>
      <c r="Z3422" s="24" t="s">
        <v>32</v>
      </c>
      <c r="AA3422" s="24" t="s">
        <v>32</v>
      </c>
      <c r="AB3422" s="24" t="s">
        <v>32</v>
      </c>
      <c r="AC3422" s="24" t="s">
        <v>32</v>
      </c>
      <c r="AD3422" s="24" t="s">
        <v>32</v>
      </c>
      <c r="AE3422" s="24" t="s">
        <v>32</v>
      </c>
      <c r="AF3422" s="24" t="s">
        <v>32</v>
      </c>
      <c r="AG3422" s="24" t="s">
        <v>32</v>
      </c>
      <c r="AH3422" s="24" t="s">
        <v>32</v>
      </c>
    </row>
    <row r="3423" spans="1:35" x14ac:dyDescent="0.25">
      <c r="A3423" s="17">
        <v>124692</v>
      </c>
      <c r="B3423" s="18">
        <v>3</v>
      </c>
      <c r="C3423" s="16" t="s">
        <v>73</v>
      </c>
      <c r="D3423" s="21">
        <v>42578</v>
      </c>
      <c r="E3423" s="16" t="s">
        <v>109</v>
      </c>
      <c r="F3423" s="21">
        <v>44340</v>
      </c>
      <c r="G3423" s="16" t="s">
        <v>3222</v>
      </c>
      <c r="H3423" s="26" t="s">
        <v>405</v>
      </c>
      <c r="I3423" s="16" t="s">
        <v>3223</v>
      </c>
      <c r="K3423" s="16" t="s">
        <v>3224</v>
      </c>
      <c r="L3423" s="16" t="s">
        <v>37</v>
      </c>
      <c r="M3423" s="26" t="s">
        <v>3225</v>
      </c>
      <c r="O3423" s="16" t="s">
        <v>53</v>
      </c>
      <c r="P3423" s="26" t="s">
        <v>40</v>
      </c>
      <c r="R3423" s="16" t="s">
        <v>41</v>
      </c>
      <c r="S3423" s="16" t="s">
        <v>42</v>
      </c>
      <c r="T3423" s="22">
        <v>0.01</v>
      </c>
      <c r="U3423" s="21">
        <v>45156</v>
      </c>
      <c r="W3423" s="20" t="s">
        <v>43</v>
      </c>
      <c r="X3423" s="16" t="s">
        <v>44</v>
      </c>
      <c r="Y3423" s="26" t="s">
        <v>3226</v>
      </c>
      <c r="Z3423" s="25">
        <v>29425</v>
      </c>
      <c r="AA3423" s="25">
        <v>0</v>
      </c>
      <c r="AB3423" s="25">
        <v>0</v>
      </c>
      <c r="AC3423" s="25">
        <v>0</v>
      </c>
      <c r="AD3423" s="25">
        <v>74425</v>
      </c>
      <c r="AE3423" s="25">
        <v>0</v>
      </c>
      <c r="AF3423" s="25">
        <v>0</v>
      </c>
      <c r="AG3423" s="25">
        <v>0</v>
      </c>
      <c r="AH3423" s="25">
        <v>74425</v>
      </c>
      <c r="AI3423" s="16" t="s">
        <v>3227</v>
      </c>
    </row>
    <row r="3424" spans="1:35" x14ac:dyDescent="0.25">
      <c r="A3424" s="17">
        <v>124693</v>
      </c>
      <c r="B3424" s="18">
        <v>3</v>
      </c>
      <c r="C3424" s="16" t="s">
        <v>73</v>
      </c>
      <c r="D3424" s="21">
        <v>42578</v>
      </c>
      <c r="E3424" s="16" t="s">
        <v>109</v>
      </c>
      <c r="F3424" s="21">
        <v>43489</v>
      </c>
      <c r="G3424" s="16" t="s">
        <v>75</v>
      </c>
      <c r="H3424" s="26" t="s">
        <v>405</v>
      </c>
      <c r="K3424" s="16" t="s">
        <v>8601</v>
      </c>
      <c r="L3424" s="16" t="s">
        <v>37</v>
      </c>
      <c r="M3424" s="26" t="s">
        <v>14512</v>
      </c>
      <c r="O3424" s="16" t="s">
        <v>53</v>
      </c>
      <c r="P3424" s="26" t="s">
        <v>40</v>
      </c>
      <c r="R3424" s="16" t="s">
        <v>41</v>
      </c>
      <c r="S3424" s="16" t="s">
        <v>42</v>
      </c>
      <c r="T3424" s="22">
        <v>0.01</v>
      </c>
      <c r="W3424" s="20" t="s">
        <v>43</v>
      </c>
      <c r="X3424" s="16" t="s">
        <v>44</v>
      </c>
      <c r="Y3424" s="26" t="s">
        <v>14511</v>
      </c>
      <c r="Z3424" s="24" t="s">
        <v>32</v>
      </c>
      <c r="AA3424" s="24" t="s">
        <v>32</v>
      </c>
      <c r="AB3424" s="24" t="s">
        <v>32</v>
      </c>
      <c r="AC3424" s="24" t="s">
        <v>32</v>
      </c>
      <c r="AD3424" s="24" t="s">
        <v>32</v>
      </c>
      <c r="AE3424" s="24" t="s">
        <v>32</v>
      </c>
      <c r="AF3424" s="24" t="s">
        <v>32</v>
      </c>
      <c r="AG3424" s="24" t="s">
        <v>32</v>
      </c>
      <c r="AH3424" s="24" t="s">
        <v>32</v>
      </c>
    </row>
    <row r="3425" spans="1:35" x14ac:dyDescent="0.25">
      <c r="A3425" s="17">
        <v>124694</v>
      </c>
      <c r="B3425" s="18">
        <v>3</v>
      </c>
      <c r="C3425" s="16" t="s">
        <v>73</v>
      </c>
      <c r="D3425" s="21">
        <v>42578</v>
      </c>
      <c r="E3425" s="16" t="s">
        <v>109</v>
      </c>
      <c r="F3425" s="21">
        <v>43489</v>
      </c>
      <c r="G3425" s="16" t="s">
        <v>75</v>
      </c>
      <c r="H3425" s="26" t="s">
        <v>405</v>
      </c>
      <c r="K3425" s="16" t="s">
        <v>14510</v>
      </c>
      <c r="L3425" s="16" t="s">
        <v>37</v>
      </c>
      <c r="M3425" s="26" t="s">
        <v>14509</v>
      </c>
      <c r="O3425" s="16" t="s">
        <v>53</v>
      </c>
      <c r="P3425" s="26" t="s">
        <v>40</v>
      </c>
      <c r="R3425" s="16" t="s">
        <v>41</v>
      </c>
      <c r="S3425" s="16" t="s">
        <v>42</v>
      </c>
      <c r="T3425" s="22">
        <v>2.5000000000000001E-2</v>
      </c>
      <c r="W3425" s="20" t="s">
        <v>43</v>
      </c>
      <c r="X3425" s="16" t="s">
        <v>44</v>
      </c>
      <c r="Y3425" s="26" t="s">
        <v>14508</v>
      </c>
      <c r="Z3425" s="24" t="s">
        <v>32</v>
      </c>
      <c r="AA3425" s="24" t="s">
        <v>32</v>
      </c>
      <c r="AB3425" s="24" t="s">
        <v>32</v>
      </c>
      <c r="AC3425" s="24" t="s">
        <v>32</v>
      </c>
      <c r="AD3425" s="24" t="s">
        <v>32</v>
      </c>
      <c r="AE3425" s="24" t="s">
        <v>32</v>
      </c>
      <c r="AF3425" s="24" t="s">
        <v>32</v>
      </c>
      <c r="AG3425" s="24" t="s">
        <v>32</v>
      </c>
      <c r="AH3425" s="24" t="s">
        <v>32</v>
      </c>
    </row>
    <row r="3426" spans="1:35" x14ac:dyDescent="0.25">
      <c r="A3426" s="17">
        <v>124695</v>
      </c>
      <c r="B3426" s="18">
        <v>4</v>
      </c>
      <c r="C3426" s="16" t="s">
        <v>73</v>
      </c>
      <c r="D3426" s="21">
        <v>42578</v>
      </c>
      <c r="E3426" s="16" t="s">
        <v>819</v>
      </c>
      <c r="F3426" s="21">
        <v>43474</v>
      </c>
      <c r="G3426" s="16" t="s">
        <v>75</v>
      </c>
      <c r="H3426" s="26" t="s">
        <v>349</v>
      </c>
      <c r="I3426" s="16" t="s">
        <v>14492</v>
      </c>
      <c r="K3426" s="16" t="s">
        <v>14491</v>
      </c>
      <c r="L3426" s="16" t="s">
        <v>37</v>
      </c>
      <c r="M3426" s="26" t="s">
        <v>14507</v>
      </c>
      <c r="O3426" s="16" t="s">
        <v>53</v>
      </c>
      <c r="P3426" s="26" t="s">
        <v>40</v>
      </c>
      <c r="R3426" s="16" t="s">
        <v>41</v>
      </c>
      <c r="S3426" s="16" t="s">
        <v>42</v>
      </c>
      <c r="T3426" s="22">
        <v>0.01</v>
      </c>
      <c r="W3426" s="20" t="s">
        <v>43</v>
      </c>
      <c r="X3426" s="16" t="s">
        <v>44</v>
      </c>
      <c r="Y3426" s="26" t="s">
        <v>14506</v>
      </c>
      <c r="Z3426" s="24" t="s">
        <v>32</v>
      </c>
      <c r="AA3426" s="24" t="s">
        <v>32</v>
      </c>
      <c r="AB3426" s="24" t="s">
        <v>32</v>
      </c>
      <c r="AC3426" s="24" t="s">
        <v>32</v>
      </c>
      <c r="AD3426" s="24" t="s">
        <v>32</v>
      </c>
      <c r="AE3426" s="24" t="s">
        <v>32</v>
      </c>
      <c r="AF3426" s="24" t="s">
        <v>32</v>
      </c>
      <c r="AG3426" s="24" t="s">
        <v>32</v>
      </c>
      <c r="AH3426" s="24" t="s">
        <v>32</v>
      </c>
    </row>
    <row r="3427" spans="1:35" x14ac:dyDescent="0.25">
      <c r="A3427" s="17">
        <v>124696</v>
      </c>
      <c r="B3427" s="18">
        <v>3</v>
      </c>
      <c r="C3427" s="16" t="s">
        <v>73</v>
      </c>
      <c r="D3427" s="21">
        <v>42578</v>
      </c>
      <c r="E3427" s="16" t="s">
        <v>109</v>
      </c>
      <c r="F3427" s="21">
        <v>43489</v>
      </c>
      <c r="G3427" s="16" t="s">
        <v>75</v>
      </c>
      <c r="H3427" s="26" t="s">
        <v>405</v>
      </c>
      <c r="K3427" s="16" t="s">
        <v>14500</v>
      </c>
      <c r="L3427" s="16" t="s">
        <v>37</v>
      </c>
      <c r="M3427" s="26" t="s">
        <v>14505</v>
      </c>
      <c r="O3427" s="16" t="s">
        <v>53</v>
      </c>
      <c r="P3427" s="26" t="s">
        <v>40</v>
      </c>
      <c r="R3427" s="16" t="s">
        <v>41</v>
      </c>
      <c r="S3427" s="16" t="s">
        <v>42</v>
      </c>
      <c r="T3427" s="22">
        <v>0.01</v>
      </c>
      <c r="W3427" s="20" t="s">
        <v>43</v>
      </c>
      <c r="X3427" s="16" t="s">
        <v>44</v>
      </c>
      <c r="Y3427" s="26" t="s">
        <v>14504</v>
      </c>
      <c r="Z3427" s="24" t="s">
        <v>32</v>
      </c>
      <c r="AA3427" s="24" t="s">
        <v>32</v>
      </c>
      <c r="AB3427" s="24" t="s">
        <v>32</v>
      </c>
      <c r="AC3427" s="24" t="s">
        <v>32</v>
      </c>
      <c r="AD3427" s="24" t="s">
        <v>32</v>
      </c>
      <c r="AE3427" s="24" t="s">
        <v>32</v>
      </c>
      <c r="AF3427" s="24" t="s">
        <v>32</v>
      </c>
      <c r="AG3427" s="24" t="s">
        <v>32</v>
      </c>
      <c r="AH3427" s="24" t="s">
        <v>32</v>
      </c>
    </row>
    <row r="3428" spans="1:35" x14ac:dyDescent="0.25">
      <c r="A3428" s="17">
        <v>124697</v>
      </c>
      <c r="B3428" s="18">
        <v>4</v>
      </c>
      <c r="C3428" s="16" t="s">
        <v>73</v>
      </c>
      <c r="D3428" s="21">
        <v>42578</v>
      </c>
      <c r="E3428" s="16" t="s">
        <v>819</v>
      </c>
      <c r="F3428" s="21">
        <v>44207</v>
      </c>
      <c r="G3428" s="16" t="s">
        <v>56</v>
      </c>
      <c r="H3428" s="26" t="s">
        <v>349</v>
      </c>
      <c r="I3428" s="16" t="s">
        <v>14492</v>
      </c>
      <c r="K3428" s="16" t="s">
        <v>14491</v>
      </c>
      <c r="L3428" s="16" t="s">
        <v>37</v>
      </c>
      <c r="M3428" s="26" t="s">
        <v>14490</v>
      </c>
      <c r="O3428" s="16" t="s">
        <v>53</v>
      </c>
      <c r="P3428" s="26" t="s">
        <v>40</v>
      </c>
      <c r="R3428" s="16" t="s">
        <v>41</v>
      </c>
      <c r="S3428" s="16" t="s">
        <v>42</v>
      </c>
      <c r="T3428" s="22">
        <v>0.03</v>
      </c>
      <c r="W3428" s="20" t="s">
        <v>43</v>
      </c>
      <c r="X3428" s="16" t="s">
        <v>44</v>
      </c>
      <c r="Y3428" s="26" t="s">
        <v>14503</v>
      </c>
      <c r="Z3428" s="24" t="s">
        <v>32</v>
      </c>
      <c r="AA3428" s="24" t="s">
        <v>32</v>
      </c>
      <c r="AB3428" s="24" t="s">
        <v>32</v>
      </c>
      <c r="AC3428" s="24" t="s">
        <v>32</v>
      </c>
      <c r="AD3428" s="24" t="s">
        <v>32</v>
      </c>
      <c r="AE3428" s="24" t="s">
        <v>32</v>
      </c>
      <c r="AF3428" s="24" t="s">
        <v>32</v>
      </c>
      <c r="AG3428" s="24" t="s">
        <v>32</v>
      </c>
      <c r="AH3428" s="24" t="s">
        <v>32</v>
      </c>
    </row>
    <row r="3429" spans="1:35" x14ac:dyDescent="0.25">
      <c r="A3429" s="17">
        <v>124698</v>
      </c>
      <c r="B3429" s="18">
        <v>4</v>
      </c>
      <c r="C3429" s="16" t="s">
        <v>73</v>
      </c>
      <c r="D3429" s="21">
        <v>42578</v>
      </c>
      <c r="E3429" s="16" t="s">
        <v>819</v>
      </c>
      <c r="F3429" s="21">
        <v>44207</v>
      </c>
      <c r="G3429" s="16" t="s">
        <v>56</v>
      </c>
      <c r="H3429" s="26" t="s">
        <v>349</v>
      </c>
      <c r="I3429" s="16" t="s">
        <v>14492</v>
      </c>
      <c r="K3429" s="16" t="s">
        <v>14491</v>
      </c>
      <c r="L3429" s="16" t="s">
        <v>37</v>
      </c>
      <c r="M3429" s="26" t="s">
        <v>14490</v>
      </c>
      <c r="O3429" s="16" t="s">
        <v>53</v>
      </c>
      <c r="P3429" s="26" t="s">
        <v>40</v>
      </c>
      <c r="R3429" s="16" t="s">
        <v>41</v>
      </c>
      <c r="S3429" s="16" t="s">
        <v>42</v>
      </c>
      <c r="T3429" s="22">
        <v>0.02</v>
      </c>
      <c r="W3429" s="20" t="s">
        <v>43</v>
      </c>
      <c r="X3429" s="16" t="s">
        <v>44</v>
      </c>
      <c r="Y3429" s="26" t="s">
        <v>14502</v>
      </c>
      <c r="Z3429" s="24" t="s">
        <v>32</v>
      </c>
      <c r="AA3429" s="24" t="s">
        <v>32</v>
      </c>
      <c r="AB3429" s="24" t="s">
        <v>32</v>
      </c>
      <c r="AC3429" s="24" t="s">
        <v>32</v>
      </c>
      <c r="AD3429" s="24" t="s">
        <v>32</v>
      </c>
      <c r="AE3429" s="24" t="s">
        <v>32</v>
      </c>
      <c r="AF3429" s="24" t="s">
        <v>32</v>
      </c>
      <c r="AG3429" s="24" t="s">
        <v>32</v>
      </c>
      <c r="AH3429" s="24" t="s">
        <v>32</v>
      </c>
    </row>
    <row r="3430" spans="1:35" x14ac:dyDescent="0.25">
      <c r="A3430" s="17">
        <v>124699</v>
      </c>
      <c r="B3430" s="18">
        <v>3</v>
      </c>
      <c r="C3430" s="16" t="s">
        <v>73</v>
      </c>
      <c r="D3430" s="21">
        <v>42578</v>
      </c>
      <c r="E3430" s="16" t="s">
        <v>109</v>
      </c>
      <c r="F3430" s="21">
        <v>44097</v>
      </c>
      <c r="G3430" s="16" t="s">
        <v>56</v>
      </c>
      <c r="H3430" s="26" t="s">
        <v>405</v>
      </c>
      <c r="I3430" s="16" t="s">
        <v>14501</v>
      </c>
      <c r="K3430" s="16" t="s">
        <v>14500</v>
      </c>
      <c r="L3430" s="16" t="s">
        <v>37</v>
      </c>
      <c r="M3430" s="26" t="s">
        <v>14499</v>
      </c>
      <c r="O3430" s="16" t="s">
        <v>39</v>
      </c>
      <c r="P3430" s="26" t="s">
        <v>40</v>
      </c>
      <c r="R3430" s="16" t="s">
        <v>41</v>
      </c>
      <c r="S3430" s="16" t="s">
        <v>42</v>
      </c>
      <c r="T3430" s="22">
        <v>0.01</v>
      </c>
      <c r="W3430" s="20" t="s">
        <v>43</v>
      </c>
      <c r="X3430" s="16" t="s">
        <v>44</v>
      </c>
      <c r="Y3430" s="26" t="s">
        <v>14498</v>
      </c>
      <c r="Z3430" s="24" t="s">
        <v>32</v>
      </c>
      <c r="AA3430" s="24" t="s">
        <v>32</v>
      </c>
      <c r="AB3430" s="24" t="s">
        <v>32</v>
      </c>
      <c r="AC3430" s="24" t="s">
        <v>32</v>
      </c>
      <c r="AD3430" s="24" t="s">
        <v>32</v>
      </c>
      <c r="AE3430" s="24" t="s">
        <v>32</v>
      </c>
      <c r="AF3430" s="24" t="s">
        <v>32</v>
      </c>
      <c r="AG3430" s="24" t="s">
        <v>32</v>
      </c>
      <c r="AH3430" s="24" t="s">
        <v>32</v>
      </c>
      <c r="AI3430" s="16" t="s">
        <v>14497</v>
      </c>
    </row>
    <row r="3431" spans="1:35" x14ac:dyDescent="0.25">
      <c r="A3431" s="17">
        <v>124701</v>
      </c>
      <c r="B3431" s="18">
        <v>3</v>
      </c>
      <c r="C3431" s="16" t="s">
        <v>73</v>
      </c>
      <c r="D3431" s="21">
        <v>42578</v>
      </c>
      <c r="E3431" s="16" t="s">
        <v>109</v>
      </c>
      <c r="F3431" s="21">
        <v>43838</v>
      </c>
      <c r="G3431" s="16" t="s">
        <v>1568</v>
      </c>
      <c r="H3431" s="26" t="s">
        <v>405</v>
      </c>
      <c r="I3431" s="16" t="s">
        <v>159</v>
      </c>
      <c r="J3431" s="20" t="s">
        <v>148</v>
      </c>
      <c r="L3431" s="16" t="s">
        <v>149</v>
      </c>
      <c r="M3431" s="26" t="s">
        <v>14496</v>
      </c>
      <c r="O3431" s="16" t="s">
        <v>53</v>
      </c>
      <c r="P3431" s="26" t="s">
        <v>40</v>
      </c>
      <c r="R3431" s="16" t="s">
        <v>41</v>
      </c>
      <c r="S3431" s="16" t="s">
        <v>42</v>
      </c>
      <c r="T3431" s="22">
        <v>0.08</v>
      </c>
      <c r="U3431" s="21">
        <v>45331</v>
      </c>
      <c r="W3431" s="20" t="s">
        <v>43</v>
      </c>
      <c r="X3431" s="16" t="s">
        <v>454</v>
      </c>
      <c r="Y3431" s="26" t="s">
        <v>14495</v>
      </c>
      <c r="Z3431" s="24" t="s">
        <v>32</v>
      </c>
      <c r="AA3431" s="24" t="s">
        <v>32</v>
      </c>
      <c r="AB3431" s="24" t="s">
        <v>32</v>
      </c>
      <c r="AC3431" s="24" t="s">
        <v>32</v>
      </c>
      <c r="AD3431" s="24" t="s">
        <v>32</v>
      </c>
      <c r="AE3431" s="24" t="s">
        <v>32</v>
      </c>
      <c r="AF3431" s="24" t="s">
        <v>32</v>
      </c>
      <c r="AG3431" s="24" t="s">
        <v>32</v>
      </c>
      <c r="AH3431" s="24" t="s">
        <v>32</v>
      </c>
    </row>
    <row r="3432" spans="1:35" x14ac:dyDescent="0.25">
      <c r="A3432" s="17">
        <v>124702</v>
      </c>
      <c r="B3432" s="18">
        <v>3</v>
      </c>
      <c r="C3432" s="16" t="s">
        <v>73</v>
      </c>
      <c r="D3432" s="21">
        <v>42578</v>
      </c>
      <c r="E3432" s="16" t="s">
        <v>109</v>
      </c>
      <c r="F3432" s="21">
        <v>43838</v>
      </c>
      <c r="G3432" s="16" t="s">
        <v>1568</v>
      </c>
      <c r="H3432" s="26" t="s">
        <v>405</v>
      </c>
      <c r="I3432" s="16" t="s">
        <v>159</v>
      </c>
      <c r="J3432" s="20" t="s">
        <v>148</v>
      </c>
      <c r="L3432" s="16" t="s">
        <v>149</v>
      </c>
      <c r="M3432" s="26" t="s">
        <v>14494</v>
      </c>
      <c r="O3432" s="16" t="s">
        <v>53</v>
      </c>
      <c r="P3432" s="26" t="s">
        <v>40</v>
      </c>
      <c r="R3432" s="16" t="s">
        <v>41</v>
      </c>
      <c r="S3432" s="16" t="s">
        <v>42</v>
      </c>
      <c r="T3432" s="22">
        <v>0.06</v>
      </c>
      <c r="U3432" s="21">
        <v>45331</v>
      </c>
      <c r="W3432" s="20" t="s">
        <v>43</v>
      </c>
      <c r="X3432" s="16" t="s">
        <v>454</v>
      </c>
      <c r="Y3432" s="26" t="s">
        <v>14493</v>
      </c>
      <c r="Z3432" s="24" t="s">
        <v>32</v>
      </c>
      <c r="AA3432" s="24" t="s">
        <v>32</v>
      </c>
      <c r="AB3432" s="24" t="s">
        <v>32</v>
      </c>
      <c r="AC3432" s="24" t="s">
        <v>32</v>
      </c>
      <c r="AD3432" s="24" t="s">
        <v>32</v>
      </c>
      <c r="AE3432" s="24" t="s">
        <v>32</v>
      </c>
      <c r="AF3432" s="24" t="s">
        <v>32</v>
      </c>
      <c r="AG3432" s="24" t="s">
        <v>32</v>
      </c>
      <c r="AH3432" s="24" t="s">
        <v>32</v>
      </c>
    </row>
    <row r="3433" spans="1:35" x14ac:dyDescent="0.25">
      <c r="A3433" s="17">
        <v>124705</v>
      </c>
      <c r="B3433" s="18">
        <v>4</v>
      </c>
      <c r="C3433" s="16" t="s">
        <v>73</v>
      </c>
      <c r="D3433" s="21">
        <v>42578</v>
      </c>
      <c r="E3433" s="16" t="s">
        <v>819</v>
      </c>
      <c r="F3433" s="21">
        <v>43474</v>
      </c>
      <c r="G3433" s="16" t="s">
        <v>75</v>
      </c>
      <c r="H3433" s="26" t="s">
        <v>349</v>
      </c>
      <c r="I3433" s="16" t="s">
        <v>14492</v>
      </c>
      <c r="K3433" s="16" t="s">
        <v>14491</v>
      </c>
      <c r="L3433" s="16" t="s">
        <v>37</v>
      </c>
      <c r="M3433" s="26" t="s">
        <v>14490</v>
      </c>
      <c r="O3433" s="16" t="s">
        <v>53</v>
      </c>
      <c r="P3433" s="26" t="s">
        <v>40</v>
      </c>
      <c r="R3433" s="16" t="s">
        <v>41</v>
      </c>
      <c r="S3433" s="16" t="s">
        <v>42</v>
      </c>
      <c r="T3433" s="22">
        <v>2.5000000000000001E-2</v>
      </c>
      <c r="W3433" s="20" t="s">
        <v>43</v>
      </c>
      <c r="X3433" s="16" t="s">
        <v>44</v>
      </c>
      <c r="Y3433" s="26" t="s">
        <v>14489</v>
      </c>
      <c r="Z3433" s="24" t="s">
        <v>32</v>
      </c>
      <c r="AA3433" s="24" t="s">
        <v>32</v>
      </c>
      <c r="AB3433" s="24" t="s">
        <v>32</v>
      </c>
      <c r="AC3433" s="24" t="s">
        <v>32</v>
      </c>
      <c r="AD3433" s="24" t="s">
        <v>32</v>
      </c>
      <c r="AE3433" s="24" t="s">
        <v>32</v>
      </c>
      <c r="AF3433" s="24" t="s">
        <v>32</v>
      </c>
      <c r="AG3433" s="24" t="s">
        <v>32</v>
      </c>
      <c r="AH3433" s="24" t="s">
        <v>32</v>
      </c>
    </row>
    <row r="3434" spans="1:35" ht="30" x14ac:dyDescent="0.25">
      <c r="A3434" s="17">
        <v>124706</v>
      </c>
      <c r="B3434" s="18">
        <v>3</v>
      </c>
      <c r="C3434" s="16" t="s">
        <v>73</v>
      </c>
      <c r="D3434" s="21">
        <v>42578</v>
      </c>
      <c r="E3434" s="16" t="s">
        <v>109</v>
      </c>
      <c r="F3434" s="21">
        <v>43838</v>
      </c>
      <c r="G3434" s="16" t="s">
        <v>1568</v>
      </c>
      <c r="H3434" s="26" t="s">
        <v>405</v>
      </c>
      <c r="I3434" s="16" t="s">
        <v>159</v>
      </c>
      <c r="J3434" s="20" t="s">
        <v>148</v>
      </c>
      <c r="L3434" s="16" t="s">
        <v>149</v>
      </c>
      <c r="M3434" s="26" t="s">
        <v>14488</v>
      </c>
      <c r="O3434" s="16" t="s">
        <v>119</v>
      </c>
      <c r="P3434" s="26" t="s">
        <v>152</v>
      </c>
      <c r="T3434" s="22">
        <v>0.09</v>
      </c>
      <c r="U3434" s="21">
        <v>45268</v>
      </c>
      <c r="W3434" s="20" t="s">
        <v>43</v>
      </c>
      <c r="X3434" s="16" t="s">
        <v>454</v>
      </c>
      <c r="Z3434" s="24" t="s">
        <v>32</v>
      </c>
      <c r="AA3434" s="24" t="s">
        <v>32</v>
      </c>
      <c r="AB3434" s="24" t="s">
        <v>32</v>
      </c>
      <c r="AC3434" s="24" t="s">
        <v>32</v>
      </c>
      <c r="AD3434" s="24" t="s">
        <v>32</v>
      </c>
      <c r="AE3434" s="24" t="s">
        <v>32</v>
      </c>
      <c r="AF3434" s="24" t="s">
        <v>32</v>
      </c>
      <c r="AG3434" s="24" t="s">
        <v>32</v>
      </c>
      <c r="AH3434" s="24" t="s">
        <v>32</v>
      </c>
    </row>
    <row r="3435" spans="1:35" x14ac:dyDescent="0.25">
      <c r="A3435" s="17">
        <v>124707</v>
      </c>
      <c r="B3435" s="18">
        <v>3</v>
      </c>
      <c r="C3435" s="16" t="s">
        <v>73</v>
      </c>
      <c r="D3435" s="21">
        <v>42578</v>
      </c>
      <c r="E3435" s="16" t="s">
        <v>109</v>
      </c>
      <c r="F3435" s="21">
        <v>43838</v>
      </c>
      <c r="G3435" s="16" t="s">
        <v>1568</v>
      </c>
      <c r="H3435" s="26" t="s">
        <v>405</v>
      </c>
      <c r="I3435" s="16" t="s">
        <v>1484</v>
      </c>
      <c r="J3435" s="20" t="s">
        <v>116</v>
      </c>
      <c r="L3435" s="16" t="s">
        <v>116</v>
      </c>
      <c r="M3435" s="26" t="s">
        <v>14487</v>
      </c>
      <c r="O3435" s="16" t="s">
        <v>53</v>
      </c>
      <c r="P3435" s="26" t="s">
        <v>40</v>
      </c>
      <c r="R3435" s="16" t="s">
        <v>41</v>
      </c>
      <c r="S3435" s="16" t="s">
        <v>42</v>
      </c>
      <c r="T3435" s="22">
        <v>7.0000000000000007E-2</v>
      </c>
      <c r="U3435" s="21">
        <v>45331</v>
      </c>
      <c r="W3435" s="20" t="s">
        <v>43</v>
      </c>
      <c r="X3435" s="16" t="s">
        <v>78</v>
      </c>
      <c r="Y3435" s="26" t="s">
        <v>14486</v>
      </c>
      <c r="Z3435" s="24" t="s">
        <v>32</v>
      </c>
      <c r="AA3435" s="24" t="s">
        <v>32</v>
      </c>
      <c r="AB3435" s="24" t="s">
        <v>32</v>
      </c>
      <c r="AC3435" s="24" t="s">
        <v>32</v>
      </c>
      <c r="AD3435" s="24" t="s">
        <v>32</v>
      </c>
      <c r="AE3435" s="24" t="s">
        <v>32</v>
      </c>
      <c r="AF3435" s="24" t="s">
        <v>32</v>
      </c>
      <c r="AG3435" s="24" t="s">
        <v>32</v>
      </c>
      <c r="AH3435" s="24" t="s">
        <v>32</v>
      </c>
    </row>
    <row r="3436" spans="1:35" ht="30" x14ac:dyDescent="0.25">
      <c r="A3436" s="17">
        <v>124708</v>
      </c>
      <c r="B3436" s="18">
        <v>4</v>
      </c>
      <c r="C3436" s="16" t="s">
        <v>73</v>
      </c>
      <c r="D3436" s="21">
        <v>42578</v>
      </c>
      <c r="E3436" s="16" t="s">
        <v>819</v>
      </c>
      <c r="F3436" s="21">
        <v>44180</v>
      </c>
      <c r="G3436" s="16" t="s">
        <v>529</v>
      </c>
      <c r="H3436" s="26" t="s">
        <v>349</v>
      </c>
      <c r="I3436" s="16" t="s">
        <v>159</v>
      </c>
      <c r="J3436" s="20" t="s">
        <v>148</v>
      </c>
      <c r="L3436" s="16" t="s">
        <v>149</v>
      </c>
      <c r="M3436" s="26" t="s">
        <v>14485</v>
      </c>
      <c r="N3436" s="26" t="s">
        <v>14484</v>
      </c>
      <c r="O3436" s="16" t="s">
        <v>119</v>
      </c>
      <c r="P3436" s="26" t="s">
        <v>100</v>
      </c>
      <c r="T3436" s="22">
        <v>10.87</v>
      </c>
      <c r="U3436" s="21">
        <v>44841</v>
      </c>
      <c r="W3436" s="20" t="s">
        <v>43</v>
      </c>
      <c r="X3436" s="16" t="s">
        <v>454</v>
      </c>
      <c r="Z3436" s="24" t="s">
        <v>32</v>
      </c>
      <c r="AA3436" s="24" t="s">
        <v>32</v>
      </c>
      <c r="AB3436" s="24" t="s">
        <v>32</v>
      </c>
      <c r="AC3436" s="24" t="s">
        <v>32</v>
      </c>
      <c r="AD3436" s="25">
        <v>30000</v>
      </c>
      <c r="AE3436" s="25">
        <v>0</v>
      </c>
      <c r="AF3436" s="25">
        <v>0</v>
      </c>
      <c r="AG3436" s="25">
        <v>0</v>
      </c>
      <c r="AH3436" s="25">
        <v>30000</v>
      </c>
      <c r="AI3436" s="16" t="s">
        <v>14483</v>
      </c>
    </row>
    <row r="3437" spans="1:35" x14ac:dyDescent="0.25">
      <c r="A3437" s="17">
        <v>124710</v>
      </c>
      <c r="B3437" s="18">
        <v>3</v>
      </c>
      <c r="C3437" s="16" t="s">
        <v>73</v>
      </c>
      <c r="D3437" s="21">
        <v>42578</v>
      </c>
      <c r="E3437" s="16" t="s">
        <v>109</v>
      </c>
      <c r="F3437" s="21">
        <v>43489</v>
      </c>
      <c r="G3437" s="16" t="s">
        <v>75</v>
      </c>
      <c r="H3437" s="26" t="s">
        <v>408</v>
      </c>
      <c r="K3437" s="16" t="s">
        <v>14482</v>
      </c>
      <c r="L3437" s="16" t="s">
        <v>37</v>
      </c>
      <c r="M3437" s="26" t="s">
        <v>14481</v>
      </c>
      <c r="O3437" s="16" t="s">
        <v>53</v>
      </c>
      <c r="P3437" s="26" t="s">
        <v>40</v>
      </c>
      <c r="R3437" s="16" t="s">
        <v>41</v>
      </c>
      <c r="S3437" s="16" t="s">
        <v>42</v>
      </c>
      <c r="T3437" s="22">
        <v>0.01</v>
      </c>
      <c r="W3437" s="20" t="s">
        <v>43</v>
      </c>
      <c r="X3437" s="16" t="s">
        <v>44</v>
      </c>
      <c r="Y3437" s="26" t="s">
        <v>14480</v>
      </c>
      <c r="Z3437" s="24" t="s">
        <v>32</v>
      </c>
      <c r="AA3437" s="24" t="s">
        <v>32</v>
      </c>
      <c r="AB3437" s="24" t="s">
        <v>32</v>
      </c>
      <c r="AC3437" s="24" t="s">
        <v>32</v>
      </c>
      <c r="AD3437" s="24" t="s">
        <v>32</v>
      </c>
      <c r="AE3437" s="24" t="s">
        <v>32</v>
      </c>
      <c r="AF3437" s="24" t="s">
        <v>32</v>
      </c>
      <c r="AG3437" s="24" t="s">
        <v>32</v>
      </c>
      <c r="AH3437" s="24" t="s">
        <v>32</v>
      </c>
    </row>
    <row r="3438" spans="1:35" x14ac:dyDescent="0.25">
      <c r="A3438" s="17">
        <v>124711</v>
      </c>
      <c r="B3438" s="18">
        <v>4</v>
      </c>
      <c r="C3438" s="16" t="s">
        <v>73</v>
      </c>
      <c r="D3438" s="21">
        <v>42578</v>
      </c>
      <c r="E3438" s="16" t="s">
        <v>819</v>
      </c>
      <c r="F3438" s="21">
        <v>44340</v>
      </c>
      <c r="G3438" s="16" t="s">
        <v>2668</v>
      </c>
      <c r="H3438" s="26" t="s">
        <v>349</v>
      </c>
      <c r="I3438" s="16" t="s">
        <v>3228</v>
      </c>
      <c r="J3438" s="20" t="s">
        <v>116</v>
      </c>
      <c r="L3438" s="16" t="s">
        <v>116</v>
      </c>
      <c r="M3438" s="26" t="s">
        <v>3229</v>
      </c>
      <c r="O3438" s="16" t="s">
        <v>53</v>
      </c>
      <c r="P3438" s="26" t="s">
        <v>40</v>
      </c>
      <c r="R3438" s="16" t="s">
        <v>41</v>
      </c>
      <c r="S3438" s="16" t="s">
        <v>42</v>
      </c>
      <c r="T3438" s="22">
        <v>0.05</v>
      </c>
      <c r="U3438" s="21">
        <v>45156</v>
      </c>
      <c r="W3438" s="20" t="s">
        <v>43</v>
      </c>
      <c r="X3438" s="16" t="s">
        <v>78</v>
      </c>
      <c r="Y3438" s="26" t="s">
        <v>3230</v>
      </c>
      <c r="Z3438" s="25">
        <v>20000</v>
      </c>
      <c r="AA3438" s="25">
        <v>0</v>
      </c>
      <c r="AB3438" s="25">
        <v>0</v>
      </c>
      <c r="AC3438" s="25">
        <v>0</v>
      </c>
      <c r="AD3438" s="25">
        <v>20000</v>
      </c>
      <c r="AE3438" s="25">
        <v>0</v>
      </c>
      <c r="AF3438" s="25">
        <v>0</v>
      </c>
      <c r="AG3438" s="25">
        <v>0</v>
      </c>
      <c r="AH3438" s="25">
        <v>20000</v>
      </c>
    </row>
    <row r="3439" spans="1:35" x14ac:dyDescent="0.25">
      <c r="A3439" s="17">
        <v>124713</v>
      </c>
      <c r="B3439" s="18">
        <v>3</v>
      </c>
      <c r="C3439" s="16" t="s">
        <v>73</v>
      </c>
      <c r="D3439" s="21">
        <v>42578</v>
      </c>
      <c r="E3439" s="16" t="s">
        <v>109</v>
      </c>
      <c r="F3439" s="21">
        <v>43489</v>
      </c>
      <c r="G3439" s="16" t="s">
        <v>75</v>
      </c>
      <c r="H3439" s="26" t="s">
        <v>408</v>
      </c>
      <c r="K3439" s="16" t="s">
        <v>14479</v>
      </c>
      <c r="L3439" s="16" t="s">
        <v>37</v>
      </c>
      <c r="M3439" s="26" t="s">
        <v>14478</v>
      </c>
      <c r="O3439" s="16" t="s">
        <v>53</v>
      </c>
      <c r="P3439" s="26" t="s">
        <v>40</v>
      </c>
      <c r="R3439" s="16" t="s">
        <v>41</v>
      </c>
      <c r="S3439" s="16" t="s">
        <v>42</v>
      </c>
      <c r="T3439" s="22">
        <v>0.01</v>
      </c>
      <c r="W3439" s="20" t="s">
        <v>43</v>
      </c>
      <c r="X3439" s="16" t="s">
        <v>44</v>
      </c>
      <c r="Y3439" s="26" t="s">
        <v>14477</v>
      </c>
      <c r="Z3439" s="24" t="s">
        <v>32</v>
      </c>
      <c r="AA3439" s="24" t="s">
        <v>32</v>
      </c>
      <c r="AB3439" s="24" t="s">
        <v>32</v>
      </c>
      <c r="AC3439" s="24" t="s">
        <v>32</v>
      </c>
      <c r="AD3439" s="24" t="s">
        <v>32</v>
      </c>
      <c r="AE3439" s="24" t="s">
        <v>32</v>
      </c>
      <c r="AF3439" s="24" t="s">
        <v>32</v>
      </c>
      <c r="AG3439" s="24" t="s">
        <v>32</v>
      </c>
      <c r="AH3439" s="24" t="s">
        <v>32</v>
      </c>
    </row>
    <row r="3440" spans="1:35" x14ac:dyDescent="0.25">
      <c r="A3440" s="17">
        <v>124714</v>
      </c>
      <c r="B3440" s="18">
        <v>3</v>
      </c>
      <c r="C3440" s="16" t="s">
        <v>73</v>
      </c>
      <c r="D3440" s="21">
        <v>42578</v>
      </c>
      <c r="E3440" s="16" t="s">
        <v>109</v>
      </c>
      <c r="F3440" s="21">
        <v>43489</v>
      </c>
      <c r="G3440" s="16" t="s">
        <v>75</v>
      </c>
      <c r="H3440" s="26" t="s">
        <v>408</v>
      </c>
      <c r="K3440" s="16" t="s">
        <v>14476</v>
      </c>
      <c r="L3440" s="16" t="s">
        <v>37</v>
      </c>
      <c r="M3440" s="26" t="s">
        <v>14475</v>
      </c>
      <c r="O3440" s="16" t="s">
        <v>53</v>
      </c>
      <c r="P3440" s="26" t="s">
        <v>40</v>
      </c>
      <c r="R3440" s="16" t="s">
        <v>41</v>
      </c>
      <c r="S3440" s="16" t="s">
        <v>42</v>
      </c>
      <c r="T3440" s="22">
        <v>0.01</v>
      </c>
      <c r="W3440" s="20" t="s">
        <v>43</v>
      </c>
      <c r="X3440" s="16" t="s">
        <v>44</v>
      </c>
      <c r="Y3440" s="26" t="s">
        <v>14474</v>
      </c>
      <c r="Z3440" s="24" t="s">
        <v>32</v>
      </c>
      <c r="AA3440" s="24" t="s">
        <v>32</v>
      </c>
      <c r="AB3440" s="24" t="s">
        <v>32</v>
      </c>
      <c r="AC3440" s="24" t="s">
        <v>32</v>
      </c>
      <c r="AD3440" s="24" t="s">
        <v>32</v>
      </c>
      <c r="AE3440" s="24" t="s">
        <v>32</v>
      </c>
      <c r="AF3440" s="24" t="s">
        <v>32</v>
      </c>
      <c r="AG3440" s="24" t="s">
        <v>32</v>
      </c>
      <c r="AH3440" s="24" t="s">
        <v>32</v>
      </c>
    </row>
    <row r="3441" spans="1:35" x14ac:dyDescent="0.25">
      <c r="A3441" s="17">
        <v>124715</v>
      </c>
      <c r="B3441" s="18">
        <v>3</v>
      </c>
      <c r="C3441" s="16" t="s">
        <v>73</v>
      </c>
      <c r="D3441" s="21">
        <v>42578</v>
      </c>
      <c r="E3441" s="16" t="s">
        <v>109</v>
      </c>
      <c r="F3441" s="21">
        <v>43489</v>
      </c>
      <c r="G3441" s="16" t="s">
        <v>75</v>
      </c>
      <c r="H3441" s="26" t="s">
        <v>408</v>
      </c>
      <c r="K3441" s="16" t="s">
        <v>14473</v>
      </c>
      <c r="L3441" s="16" t="s">
        <v>37</v>
      </c>
      <c r="M3441" s="26" t="s">
        <v>14472</v>
      </c>
      <c r="O3441" s="16" t="s">
        <v>53</v>
      </c>
      <c r="P3441" s="26" t="s">
        <v>40</v>
      </c>
      <c r="R3441" s="16" t="s">
        <v>41</v>
      </c>
      <c r="S3441" s="16" t="s">
        <v>42</v>
      </c>
      <c r="T3441" s="22">
        <v>0.01</v>
      </c>
      <c r="W3441" s="20" t="s">
        <v>43</v>
      </c>
      <c r="X3441" s="16" t="s">
        <v>44</v>
      </c>
      <c r="Y3441" s="26" t="s">
        <v>14471</v>
      </c>
      <c r="Z3441" s="24" t="s">
        <v>32</v>
      </c>
      <c r="AA3441" s="24" t="s">
        <v>32</v>
      </c>
      <c r="AB3441" s="24" t="s">
        <v>32</v>
      </c>
      <c r="AC3441" s="24" t="s">
        <v>32</v>
      </c>
      <c r="AD3441" s="24" t="s">
        <v>32</v>
      </c>
      <c r="AE3441" s="24" t="s">
        <v>32</v>
      </c>
      <c r="AF3441" s="24" t="s">
        <v>32</v>
      </c>
      <c r="AG3441" s="24" t="s">
        <v>32</v>
      </c>
      <c r="AH3441" s="24" t="s">
        <v>32</v>
      </c>
    </row>
    <row r="3442" spans="1:35" x14ac:dyDescent="0.25">
      <c r="A3442" s="17">
        <v>124717</v>
      </c>
      <c r="B3442" s="18">
        <v>3</v>
      </c>
      <c r="C3442" s="16" t="s">
        <v>73</v>
      </c>
      <c r="D3442" s="21">
        <v>42578</v>
      </c>
      <c r="E3442" s="16" t="s">
        <v>109</v>
      </c>
      <c r="F3442" s="21">
        <v>44342</v>
      </c>
      <c r="G3442" s="16" t="s">
        <v>1538</v>
      </c>
      <c r="H3442" s="26" t="s">
        <v>69</v>
      </c>
      <c r="I3442" s="16" t="s">
        <v>1828</v>
      </c>
      <c r="J3442" s="20" t="s">
        <v>116</v>
      </c>
      <c r="L3442" s="16" t="s">
        <v>116</v>
      </c>
      <c r="M3442" s="26" t="s">
        <v>3231</v>
      </c>
      <c r="O3442" s="16" t="s">
        <v>53</v>
      </c>
      <c r="P3442" s="26" t="s">
        <v>40</v>
      </c>
      <c r="R3442" s="16" t="s">
        <v>41</v>
      </c>
      <c r="S3442" s="16" t="s">
        <v>42</v>
      </c>
      <c r="T3442" s="22">
        <v>0.03</v>
      </c>
      <c r="U3442" s="21">
        <v>44645</v>
      </c>
      <c r="W3442" s="20" t="s">
        <v>43</v>
      </c>
      <c r="X3442" s="16" t="s">
        <v>78</v>
      </c>
      <c r="Y3442" s="26" t="s">
        <v>3232</v>
      </c>
      <c r="Z3442" s="25">
        <v>120000</v>
      </c>
      <c r="AA3442" s="25">
        <v>62719</v>
      </c>
      <c r="AB3442" s="25">
        <v>0</v>
      </c>
      <c r="AC3442" s="25">
        <v>0</v>
      </c>
      <c r="AD3442" s="25">
        <v>390000</v>
      </c>
      <c r="AE3442" s="25">
        <v>62719</v>
      </c>
      <c r="AF3442" s="25">
        <v>0</v>
      </c>
      <c r="AG3442" s="25">
        <v>0</v>
      </c>
      <c r="AH3442" s="25">
        <v>452719</v>
      </c>
      <c r="AI3442" s="16" t="s">
        <v>3233</v>
      </c>
    </row>
    <row r="3443" spans="1:35" x14ac:dyDescent="0.25">
      <c r="A3443" s="17">
        <v>124719</v>
      </c>
      <c r="B3443" s="18">
        <v>4</v>
      </c>
      <c r="C3443" s="16" t="s">
        <v>73</v>
      </c>
      <c r="D3443" s="21">
        <v>42578</v>
      </c>
      <c r="E3443" s="16" t="s">
        <v>819</v>
      </c>
      <c r="F3443" s="21">
        <v>44207</v>
      </c>
      <c r="G3443" s="16" t="s">
        <v>56</v>
      </c>
      <c r="H3443" s="26" t="s">
        <v>87</v>
      </c>
      <c r="I3443" s="16" t="s">
        <v>14470</v>
      </c>
      <c r="K3443" s="16" t="s">
        <v>14469</v>
      </c>
      <c r="L3443" s="16" t="s">
        <v>37</v>
      </c>
      <c r="M3443" s="26" t="s">
        <v>14468</v>
      </c>
      <c r="O3443" s="16" t="s">
        <v>53</v>
      </c>
      <c r="P3443" s="26" t="s">
        <v>40</v>
      </c>
      <c r="R3443" s="16" t="s">
        <v>41</v>
      </c>
      <c r="S3443" s="16" t="s">
        <v>42</v>
      </c>
      <c r="T3443" s="22">
        <v>1.4999999999999999E-2</v>
      </c>
      <c r="W3443" s="20" t="s">
        <v>43</v>
      </c>
      <c r="X3443" s="16" t="s">
        <v>44</v>
      </c>
      <c r="Y3443" s="26" t="s">
        <v>14467</v>
      </c>
      <c r="Z3443" s="24" t="s">
        <v>32</v>
      </c>
      <c r="AA3443" s="24" t="s">
        <v>32</v>
      </c>
      <c r="AB3443" s="24" t="s">
        <v>32</v>
      </c>
      <c r="AC3443" s="24" t="s">
        <v>32</v>
      </c>
      <c r="AD3443" s="24" t="s">
        <v>32</v>
      </c>
      <c r="AE3443" s="24" t="s">
        <v>32</v>
      </c>
      <c r="AF3443" s="24" t="s">
        <v>32</v>
      </c>
      <c r="AG3443" s="24" t="s">
        <v>32</v>
      </c>
      <c r="AH3443" s="24" t="s">
        <v>32</v>
      </c>
    </row>
    <row r="3444" spans="1:35" x14ac:dyDescent="0.25">
      <c r="A3444" s="17">
        <v>124720</v>
      </c>
      <c r="B3444" s="18">
        <v>3</v>
      </c>
      <c r="C3444" s="16" t="s">
        <v>73</v>
      </c>
      <c r="D3444" s="21">
        <v>42578</v>
      </c>
      <c r="E3444" s="16" t="s">
        <v>109</v>
      </c>
      <c r="F3444" s="21">
        <v>43737</v>
      </c>
      <c r="G3444" s="16" t="s">
        <v>14466</v>
      </c>
      <c r="H3444" s="26" t="s">
        <v>2396</v>
      </c>
      <c r="I3444" s="16" t="s">
        <v>3698</v>
      </c>
      <c r="J3444" s="20" t="s">
        <v>116</v>
      </c>
      <c r="L3444" s="16" t="s">
        <v>116</v>
      </c>
      <c r="M3444" s="26" t="s">
        <v>14465</v>
      </c>
      <c r="N3444" s="26" t="s">
        <v>14464</v>
      </c>
      <c r="O3444" s="16" t="s">
        <v>119</v>
      </c>
      <c r="P3444" s="26" t="s">
        <v>168</v>
      </c>
      <c r="R3444" s="16" t="s">
        <v>139</v>
      </c>
      <c r="S3444" s="16" t="s">
        <v>42</v>
      </c>
      <c r="T3444" s="22">
        <v>9.9700000000000006</v>
      </c>
      <c r="U3444" s="21">
        <v>45576</v>
      </c>
      <c r="W3444" s="20" t="s">
        <v>43</v>
      </c>
      <c r="X3444" s="16" t="s">
        <v>140</v>
      </c>
      <c r="Z3444" s="24" t="s">
        <v>32</v>
      </c>
      <c r="AA3444" s="24" t="s">
        <v>32</v>
      </c>
      <c r="AB3444" s="24" t="s">
        <v>32</v>
      </c>
      <c r="AC3444" s="24" t="s">
        <v>32</v>
      </c>
      <c r="AD3444" s="25">
        <v>461000</v>
      </c>
      <c r="AE3444" s="25">
        <v>0</v>
      </c>
      <c r="AF3444" s="25">
        <v>0</v>
      </c>
      <c r="AG3444" s="25">
        <v>0</v>
      </c>
      <c r="AH3444" s="25">
        <v>461000</v>
      </c>
      <c r="AI3444" s="16" t="s">
        <v>14463</v>
      </c>
    </row>
    <row r="3445" spans="1:35" x14ac:dyDescent="0.25">
      <c r="A3445" s="17">
        <v>124721</v>
      </c>
      <c r="B3445" s="18">
        <v>3</v>
      </c>
      <c r="C3445" s="16" t="s">
        <v>73</v>
      </c>
      <c r="D3445" s="21">
        <v>42578</v>
      </c>
      <c r="E3445" s="16" t="s">
        <v>109</v>
      </c>
      <c r="F3445" s="21">
        <v>44183</v>
      </c>
      <c r="G3445" s="16" t="s">
        <v>529</v>
      </c>
      <c r="H3445" s="26" t="s">
        <v>69</v>
      </c>
      <c r="I3445" s="16" t="s">
        <v>441</v>
      </c>
      <c r="J3445" s="20" t="s">
        <v>116</v>
      </c>
      <c r="L3445" s="16" t="s">
        <v>116</v>
      </c>
      <c r="M3445" s="26" t="s">
        <v>14462</v>
      </c>
      <c r="O3445" s="16" t="s">
        <v>53</v>
      </c>
      <c r="P3445" s="26" t="s">
        <v>40</v>
      </c>
      <c r="R3445" s="16" t="s">
        <v>41</v>
      </c>
      <c r="S3445" s="16" t="s">
        <v>42</v>
      </c>
      <c r="T3445" s="22">
        <v>0.03</v>
      </c>
      <c r="U3445" s="21">
        <v>44792</v>
      </c>
      <c r="W3445" s="20" t="s">
        <v>43</v>
      </c>
      <c r="X3445" s="16" t="s">
        <v>140</v>
      </c>
      <c r="Y3445" s="26" t="s">
        <v>14461</v>
      </c>
      <c r="Z3445" s="24" t="s">
        <v>32</v>
      </c>
      <c r="AA3445" s="24" t="s">
        <v>32</v>
      </c>
      <c r="AB3445" s="24" t="s">
        <v>32</v>
      </c>
      <c r="AC3445" s="24" t="s">
        <v>32</v>
      </c>
      <c r="AD3445" s="25">
        <v>180000</v>
      </c>
      <c r="AE3445" s="25">
        <v>0</v>
      </c>
      <c r="AF3445" s="25">
        <v>0</v>
      </c>
      <c r="AG3445" s="25">
        <v>0</v>
      </c>
      <c r="AH3445" s="25">
        <v>180000</v>
      </c>
      <c r="AI3445" s="16" t="s">
        <v>14460</v>
      </c>
    </row>
    <row r="3446" spans="1:35" x14ac:dyDescent="0.25">
      <c r="A3446" s="17">
        <v>124722</v>
      </c>
      <c r="B3446" s="18">
        <v>3</v>
      </c>
      <c r="C3446" s="16" t="s">
        <v>73</v>
      </c>
      <c r="D3446" s="21">
        <v>42578</v>
      </c>
      <c r="E3446" s="16" t="s">
        <v>109</v>
      </c>
      <c r="F3446" s="21">
        <v>44183</v>
      </c>
      <c r="G3446" s="16" t="s">
        <v>529</v>
      </c>
      <c r="H3446" s="26" t="s">
        <v>69</v>
      </c>
      <c r="I3446" s="16" t="s">
        <v>441</v>
      </c>
      <c r="J3446" s="20" t="s">
        <v>116</v>
      </c>
      <c r="L3446" s="16" t="s">
        <v>116</v>
      </c>
      <c r="M3446" s="26" t="s">
        <v>14459</v>
      </c>
      <c r="O3446" s="16" t="s">
        <v>53</v>
      </c>
      <c r="P3446" s="26" t="s">
        <v>40</v>
      </c>
      <c r="R3446" s="16" t="s">
        <v>41</v>
      </c>
      <c r="S3446" s="16" t="s">
        <v>42</v>
      </c>
      <c r="T3446" s="22">
        <v>3.5000000000000003E-2</v>
      </c>
      <c r="U3446" s="21">
        <v>44792</v>
      </c>
      <c r="W3446" s="20" t="s">
        <v>43</v>
      </c>
      <c r="X3446" s="16" t="s">
        <v>140</v>
      </c>
      <c r="Y3446" s="26" t="s">
        <v>14458</v>
      </c>
      <c r="Z3446" s="24" t="s">
        <v>32</v>
      </c>
      <c r="AA3446" s="24" t="s">
        <v>32</v>
      </c>
      <c r="AB3446" s="24" t="s">
        <v>32</v>
      </c>
      <c r="AC3446" s="24" t="s">
        <v>32</v>
      </c>
      <c r="AD3446" s="25">
        <v>242000</v>
      </c>
      <c r="AE3446" s="25">
        <v>0</v>
      </c>
      <c r="AF3446" s="25">
        <v>0</v>
      </c>
      <c r="AG3446" s="25">
        <v>0</v>
      </c>
      <c r="AH3446" s="25">
        <v>242000</v>
      </c>
      <c r="AI3446" s="16" t="s">
        <v>14457</v>
      </c>
    </row>
    <row r="3447" spans="1:35" x14ac:dyDescent="0.25">
      <c r="A3447" s="17">
        <v>124723</v>
      </c>
      <c r="B3447" s="18">
        <v>3</v>
      </c>
      <c r="C3447" s="16" t="s">
        <v>73</v>
      </c>
      <c r="D3447" s="21">
        <v>42578</v>
      </c>
      <c r="E3447" s="16" t="s">
        <v>109</v>
      </c>
      <c r="F3447" s="21">
        <v>44183</v>
      </c>
      <c r="G3447" s="16" t="s">
        <v>529</v>
      </c>
      <c r="H3447" s="26" t="s">
        <v>69</v>
      </c>
      <c r="I3447" s="16" t="s">
        <v>441</v>
      </c>
      <c r="J3447" s="20" t="s">
        <v>116</v>
      </c>
      <c r="L3447" s="16" t="s">
        <v>116</v>
      </c>
      <c r="M3447" s="26" t="s">
        <v>3234</v>
      </c>
      <c r="N3447" s="26" t="s">
        <v>168</v>
      </c>
      <c r="O3447" s="16" t="s">
        <v>119</v>
      </c>
      <c r="P3447" s="26" t="s">
        <v>168</v>
      </c>
      <c r="R3447" s="16" t="s">
        <v>139</v>
      </c>
      <c r="S3447" s="16" t="s">
        <v>42</v>
      </c>
      <c r="T3447" s="22">
        <v>1.6</v>
      </c>
      <c r="U3447" s="21">
        <v>45156</v>
      </c>
      <c r="W3447" s="20" t="s">
        <v>43</v>
      </c>
      <c r="X3447" s="16" t="s">
        <v>140</v>
      </c>
      <c r="Z3447" s="25">
        <v>40000</v>
      </c>
      <c r="AA3447" s="25">
        <v>0</v>
      </c>
      <c r="AB3447" s="25">
        <v>0</v>
      </c>
      <c r="AC3447" s="25">
        <v>0</v>
      </c>
      <c r="AD3447" s="25">
        <v>40000</v>
      </c>
      <c r="AE3447" s="25">
        <v>0</v>
      </c>
      <c r="AF3447" s="25">
        <v>0</v>
      </c>
      <c r="AG3447" s="25">
        <v>0</v>
      </c>
      <c r="AH3447" s="25">
        <v>40000</v>
      </c>
    </row>
    <row r="3448" spans="1:35" x14ac:dyDescent="0.25">
      <c r="A3448" s="17">
        <v>124724</v>
      </c>
      <c r="B3448" s="18">
        <v>4</v>
      </c>
      <c r="C3448" s="16" t="s">
        <v>31</v>
      </c>
      <c r="D3448" s="21">
        <v>42578</v>
      </c>
      <c r="E3448" s="16" t="s">
        <v>819</v>
      </c>
      <c r="F3448" s="21">
        <v>44207</v>
      </c>
      <c r="G3448" s="16" t="s">
        <v>75</v>
      </c>
      <c r="H3448" s="26" t="s">
        <v>87</v>
      </c>
      <c r="I3448" s="16" t="s">
        <v>3235</v>
      </c>
      <c r="K3448" s="16" t="s">
        <v>3236</v>
      </c>
      <c r="L3448" s="16" t="s">
        <v>37</v>
      </c>
      <c r="M3448" s="26" t="s">
        <v>3237</v>
      </c>
      <c r="O3448" s="16" t="s">
        <v>39</v>
      </c>
      <c r="P3448" s="26" t="s">
        <v>40</v>
      </c>
      <c r="R3448" s="16" t="s">
        <v>41</v>
      </c>
      <c r="S3448" s="16" t="s">
        <v>42</v>
      </c>
      <c r="T3448" s="22">
        <v>0.01</v>
      </c>
      <c r="W3448" s="20" t="s">
        <v>43</v>
      </c>
      <c r="X3448" s="16" t="s">
        <v>44</v>
      </c>
      <c r="Y3448" s="26" t="s">
        <v>3238</v>
      </c>
      <c r="Z3448" s="25">
        <v>0</v>
      </c>
      <c r="AA3448" s="25">
        <v>0</v>
      </c>
      <c r="AB3448" s="25">
        <v>379748.26</v>
      </c>
      <c r="AC3448" s="25">
        <v>0</v>
      </c>
      <c r="AD3448" s="25">
        <v>0</v>
      </c>
      <c r="AE3448" s="25">
        <v>0</v>
      </c>
      <c r="AF3448" s="25">
        <v>379748.26</v>
      </c>
      <c r="AG3448" s="25">
        <v>0</v>
      </c>
      <c r="AH3448" s="25">
        <v>379748.26</v>
      </c>
      <c r="AI3448" s="16" t="s">
        <v>3239</v>
      </c>
    </row>
    <row r="3449" spans="1:35" x14ac:dyDescent="0.25">
      <c r="A3449" s="17">
        <v>124727</v>
      </c>
      <c r="B3449" s="18">
        <v>3</v>
      </c>
      <c r="C3449" s="16" t="s">
        <v>73</v>
      </c>
      <c r="D3449" s="21">
        <v>42578</v>
      </c>
      <c r="E3449" s="16" t="s">
        <v>109</v>
      </c>
      <c r="F3449" s="21">
        <v>44099</v>
      </c>
      <c r="G3449" s="16" t="s">
        <v>56</v>
      </c>
      <c r="H3449" s="26" t="s">
        <v>425</v>
      </c>
      <c r="I3449" s="16" t="s">
        <v>14456</v>
      </c>
      <c r="K3449" s="16" t="s">
        <v>14455</v>
      </c>
      <c r="L3449" s="16" t="s">
        <v>37</v>
      </c>
      <c r="M3449" s="26" t="s">
        <v>14454</v>
      </c>
      <c r="O3449" s="16" t="s">
        <v>53</v>
      </c>
      <c r="P3449" s="26" t="s">
        <v>40</v>
      </c>
      <c r="R3449" s="16" t="s">
        <v>41</v>
      </c>
      <c r="S3449" s="16" t="s">
        <v>42</v>
      </c>
      <c r="T3449" s="22">
        <v>1.4999999999999999E-2</v>
      </c>
      <c r="W3449" s="20" t="s">
        <v>43</v>
      </c>
      <c r="X3449" s="16" t="s">
        <v>44</v>
      </c>
      <c r="Y3449" s="26" t="s">
        <v>14453</v>
      </c>
      <c r="Z3449" s="24" t="s">
        <v>32</v>
      </c>
      <c r="AA3449" s="24" t="s">
        <v>32</v>
      </c>
      <c r="AB3449" s="24" t="s">
        <v>32</v>
      </c>
      <c r="AC3449" s="24" t="s">
        <v>32</v>
      </c>
      <c r="AD3449" s="24" t="s">
        <v>32</v>
      </c>
      <c r="AE3449" s="24" t="s">
        <v>32</v>
      </c>
      <c r="AF3449" s="24" t="s">
        <v>32</v>
      </c>
      <c r="AG3449" s="24" t="s">
        <v>32</v>
      </c>
      <c r="AH3449" s="24" t="s">
        <v>32</v>
      </c>
    </row>
    <row r="3450" spans="1:35" x14ac:dyDescent="0.25">
      <c r="A3450" s="17">
        <v>124729</v>
      </c>
      <c r="B3450" s="18">
        <v>3</v>
      </c>
      <c r="C3450" s="16" t="s">
        <v>73</v>
      </c>
      <c r="D3450" s="21">
        <v>42578</v>
      </c>
      <c r="E3450" s="16" t="s">
        <v>109</v>
      </c>
      <c r="F3450" s="21">
        <v>44099</v>
      </c>
      <c r="G3450" s="16" t="s">
        <v>56</v>
      </c>
      <c r="H3450" s="26" t="s">
        <v>425</v>
      </c>
      <c r="I3450" s="16" t="s">
        <v>14452</v>
      </c>
      <c r="K3450" s="16" t="s">
        <v>14451</v>
      </c>
      <c r="L3450" s="16" t="s">
        <v>37</v>
      </c>
      <c r="M3450" s="26" t="s">
        <v>14450</v>
      </c>
      <c r="O3450" s="16" t="s">
        <v>53</v>
      </c>
      <c r="P3450" s="26" t="s">
        <v>40</v>
      </c>
      <c r="R3450" s="16" t="s">
        <v>41</v>
      </c>
      <c r="S3450" s="16" t="s">
        <v>42</v>
      </c>
      <c r="T3450" s="22">
        <v>0.01</v>
      </c>
      <c r="W3450" s="20" t="s">
        <v>43</v>
      </c>
      <c r="X3450" s="16" t="s">
        <v>44</v>
      </c>
      <c r="Y3450" s="26" t="s">
        <v>14449</v>
      </c>
      <c r="Z3450" s="24" t="s">
        <v>32</v>
      </c>
      <c r="AA3450" s="24" t="s">
        <v>32</v>
      </c>
      <c r="AB3450" s="24" t="s">
        <v>32</v>
      </c>
      <c r="AC3450" s="24" t="s">
        <v>32</v>
      </c>
      <c r="AD3450" s="24" t="s">
        <v>32</v>
      </c>
      <c r="AE3450" s="24" t="s">
        <v>32</v>
      </c>
      <c r="AF3450" s="24" t="s">
        <v>32</v>
      </c>
      <c r="AG3450" s="24" t="s">
        <v>32</v>
      </c>
      <c r="AH3450" s="24" t="s">
        <v>32</v>
      </c>
    </row>
    <row r="3451" spans="1:35" x14ac:dyDescent="0.25">
      <c r="A3451" s="17">
        <v>124730</v>
      </c>
      <c r="B3451" s="18">
        <v>3</v>
      </c>
      <c r="C3451" s="16" t="s">
        <v>73</v>
      </c>
      <c r="D3451" s="21">
        <v>42578</v>
      </c>
      <c r="E3451" s="16" t="s">
        <v>109</v>
      </c>
      <c r="F3451" s="21">
        <v>44207</v>
      </c>
      <c r="G3451" s="16" t="s">
        <v>56</v>
      </c>
      <c r="H3451" s="26" t="s">
        <v>425</v>
      </c>
      <c r="K3451" s="16" t="s">
        <v>14448</v>
      </c>
      <c r="L3451" s="16" t="s">
        <v>37</v>
      </c>
      <c r="M3451" s="26" t="s">
        <v>14447</v>
      </c>
      <c r="O3451" s="16" t="s">
        <v>53</v>
      </c>
      <c r="P3451" s="26" t="s">
        <v>40</v>
      </c>
      <c r="R3451" s="16" t="s">
        <v>41</v>
      </c>
      <c r="S3451" s="16" t="s">
        <v>42</v>
      </c>
      <c r="T3451" s="22">
        <v>1.4999999999999999E-2</v>
      </c>
      <c r="W3451" s="20" t="s">
        <v>43</v>
      </c>
      <c r="X3451" s="16" t="s">
        <v>44</v>
      </c>
      <c r="Y3451" s="26" t="s">
        <v>14446</v>
      </c>
      <c r="Z3451" s="24" t="s">
        <v>32</v>
      </c>
      <c r="AA3451" s="24" t="s">
        <v>32</v>
      </c>
      <c r="AB3451" s="24" t="s">
        <v>32</v>
      </c>
      <c r="AC3451" s="24" t="s">
        <v>32</v>
      </c>
      <c r="AD3451" s="24" t="s">
        <v>32</v>
      </c>
      <c r="AE3451" s="24" t="s">
        <v>32</v>
      </c>
      <c r="AF3451" s="24" t="s">
        <v>32</v>
      </c>
      <c r="AG3451" s="24" t="s">
        <v>32</v>
      </c>
      <c r="AH3451" s="24" t="s">
        <v>32</v>
      </c>
      <c r="AI3451" s="16" t="s">
        <v>14445</v>
      </c>
    </row>
    <row r="3452" spans="1:35" x14ac:dyDescent="0.25">
      <c r="A3452" s="17">
        <v>124731</v>
      </c>
      <c r="B3452" s="18">
        <v>4</v>
      </c>
      <c r="C3452" s="16" t="s">
        <v>73</v>
      </c>
      <c r="D3452" s="21">
        <v>42578</v>
      </c>
      <c r="E3452" s="16" t="s">
        <v>819</v>
      </c>
      <c r="F3452" s="21">
        <v>44298</v>
      </c>
      <c r="G3452" s="16" t="s">
        <v>2668</v>
      </c>
      <c r="H3452" s="26" t="s">
        <v>87</v>
      </c>
      <c r="I3452" s="16" t="s">
        <v>691</v>
      </c>
      <c r="J3452" s="20" t="s">
        <v>116</v>
      </c>
      <c r="L3452" s="16" t="s">
        <v>116</v>
      </c>
      <c r="M3452" s="26" t="s">
        <v>3240</v>
      </c>
      <c r="O3452" s="16" t="s">
        <v>53</v>
      </c>
      <c r="P3452" s="26" t="s">
        <v>40</v>
      </c>
      <c r="R3452" s="16" t="s">
        <v>41</v>
      </c>
      <c r="S3452" s="16" t="s">
        <v>42</v>
      </c>
      <c r="T3452" s="22">
        <v>0.05</v>
      </c>
      <c r="U3452" s="21">
        <v>45520</v>
      </c>
      <c r="W3452" s="20" t="s">
        <v>43</v>
      </c>
      <c r="X3452" s="16" t="s">
        <v>78</v>
      </c>
      <c r="Y3452" s="26" t="s">
        <v>3241</v>
      </c>
      <c r="Z3452" s="25">
        <v>20000</v>
      </c>
      <c r="AA3452" s="25">
        <v>0</v>
      </c>
      <c r="AB3452" s="25">
        <v>0</v>
      </c>
      <c r="AC3452" s="25">
        <v>0</v>
      </c>
      <c r="AD3452" s="25">
        <v>20000</v>
      </c>
      <c r="AE3452" s="25">
        <v>0</v>
      </c>
      <c r="AF3452" s="25">
        <v>0</v>
      </c>
      <c r="AG3452" s="25">
        <v>0</v>
      </c>
      <c r="AH3452" s="25">
        <v>20000</v>
      </c>
    </row>
    <row r="3453" spans="1:35" x14ac:dyDescent="0.25">
      <c r="A3453" s="17">
        <v>124733</v>
      </c>
      <c r="B3453" s="18">
        <v>4</v>
      </c>
      <c r="C3453" s="16" t="s">
        <v>73</v>
      </c>
      <c r="D3453" s="21">
        <v>42578</v>
      </c>
      <c r="E3453" s="16" t="s">
        <v>819</v>
      </c>
      <c r="F3453" s="21">
        <v>44207</v>
      </c>
      <c r="G3453" s="16" t="s">
        <v>56</v>
      </c>
      <c r="H3453" s="26" t="s">
        <v>634</v>
      </c>
      <c r="I3453" s="16" t="s">
        <v>14444</v>
      </c>
      <c r="K3453" s="16" t="s">
        <v>14443</v>
      </c>
      <c r="L3453" s="16" t="s">
        <v>37</v>
      </c>
      <c r="M3453" s="26" t="s">
        <v>14442</v>
      </c>
      <c r="O3453" s="16" t="s">
        <v>53</v>
      </c>
      <c r="P3453" s="26" t="s">
        <v>40</v>
      </c>
      <c r="R3453" s="16" t="s">
        <v>41</v>
      </c>
      <c r="S3453" s="16" t="s">
        <v>42</v>
      </c>
      <c r="T3453" s="22">
        <v>0.01</v>
      </c>
      <c r="W3453" s="20" t="s">
        <v>43</v>
      </c>
      <c r="X3453" s="16" t="s">
        <v>44</v>
      </c>
      <c r="Y3453" s="26" t="s">
        <v>14441</v>
      </c>
      <c r="Z3453" s="24" t="s">
        <v>32</v>
      </c>
      <c r="AA3453" s="24" t="s">
        <v>32</v>
      </c>
      <c r="AB3453" s="24" t="s">
        <v>32</v>
      </c>
      <c r="AC3453" s="24" t="s">
        <v>32</v>
      </c>
      <c r="AD3453" s="24" t="s">
        <v>32</v>
      </c>
      <c r="AE3453" s="24" t="s">
        <v>32</v>
      </c>
      <c r="AF3453" s="24" t="s">
        <v>32</v>
      </c>
      <c r="AG3453" s="24" t="s">
        <v>32</v>
      </c>
      <c r="AH3453" s="24" t="s">
        <v>32</v>
      </c>
    </row>
    <row r="3454" spans="1:35" x14ac:dyDescent="0.25">
      <c r="A3454" s="17">
        <v>124734</v>
      </c>
      <c r="B3454" s="18">
        <v>3</v>
      </c>
      <c r="C3454" s="16" t="s">
        <v>47</v>
      </c>
      <c r="D3454" s="21">
        <v>42578</v>
      </c>
      <c r="E3454" s="16" t="s">
        <v>109</v>
      </c>
      <c r="F3454" s="21">
        <v>44180</v>
      </c>
      <c r="G3454" s="16" t="s">
        <v>33</v>
      </c>
      <c r="H3454" s="26" t="s">
        <v>425</v>
      </c>
      <c r="I3454" s="16" t="s">
        <v>3242</v>
      </c>
      <c r="K3454" s="16" t="s">
        <v>3243</v>
      </c>
      <c r="L3454" s="16" t="s">
        <v>37</v>
      </c>
      <c r="M3454" s="26" t="s">
        <v>3244</v>
      </c>
      <c r="O3454" s="16" t="s">
        <v>39</v>
      </c>
      <c r="P3454" s="26" t="s">
        <v>40</v>
      </c>
      <c r="T3454" s="22">
        <v>0.01</v>
      </c>
      <c r="W3454" s="20" t="s">
        <v>43</v>
      </c>
      <c r="X3454" s="16" t="s">
        <v>44</v>
      </c>
      <c r="Y3454" s="26" t="s">
        <v>3245</v>
      </c>
      <c r="Z3454" s="25">
        <v>0</v>
      </c>
      <c r="AA3454" s="25">
        <v>0</v>
      </c>
      <c r="AB3454" s="25">
        <v>24494.46</v>
      </c>
      <c r="AC3454" s="25">
        <v>0</v>
      </c>
      <c r="AD3454" s="25">
        <v>0</v>
      </c>
      <c r="AE3454" s="25">
        <v>0</v>
      </c>
      <c r="AF3454" s="25">
        <v>685819.03</v>
      </c>
      <c r="AG3454" s="25">
        <v>0</v>
      </c>
      <c r="AH3454" s="25">
        <v>685819.03</v>
      </c>
      <c r="AI3454" s="16" t="s">
        <v>3246</v>
      </c>
    </row>
    <row r="3455" spans="1:35" x14ac:dyDescent="0.25">
      <c r="A3455" s="17">
        <v>124735</v>
      </c>
      <c r="B3455" s="18">
        <v>3</v>
      </c>
      <c r="C3455" s="16" t="s">
        <v>73</v>
      </c>
      <c r="D3455" s="21">
        <v>42578</v>
      </c>
      <c r="E3455" s="16" t="s">
        <v>109</v>
      </c>
      <c r="F3455" s="21">
        <v>44207</v>
      </c>
      <c r="G3455" s="16" t="s">
        <v>56</v>
      </c>
      <c r="H3455" s="26" t="s">
        <v>425</v>
      </c>
      <c r="I3455" s="16" t="s">
        <v>14440</v>
      </c>
      <c r="K3455" s="16" t="s">
        <v>14439</v>
      </c>
      <c r="L3455" s="16" t="s">
        <v>37</v>
      </c>
      <c r="M3455" s="26" t="s">
        <v>14438</v>
      </c>
      <c r="O3455" s="16" t="s">
        <v>39</v>
      </c>
      <c r="P3455" s="26" t="s">
        <v>40</v>
      </c>
      <c r="R3455" s="16" t="s">
        <v>41</v>
      </c>
      <c r="S3455" s="16" t="s">
        <v>42</v>
      </c>
      <c r="T3455" s="22">
        <v>0.01</v>
      </c>
      <c r="W3455" s="20" t="s">
        <v>43</v>
      </c>
      <c r="X3455" s="16" t="s">
        <v>44</v>
      </c>
      <c r="Y3455" s="26" t="s">
        <v>14437</v>
      </c>
      <c r="Z3455" s="24" t="s">
        <v>32</v>
      </c>
      <c r="AA3455" s="24" t="s">
        <v>32</v>
      </c>
      <c r="AB3455" s="24" t="s">
        <v>32</v>
      </c>
      <c r="AC3455" s="24" t="s">
        <v>32</v>
      </c>
      <c r="AD3455" s="24" t="s">
        <v>32</v>
      </c>
      <c r="AE3455" s="24" t="s">
        <v>32</v>
      </c>
      <c r="AF3455" s="24" t="s">
        <v>32</v>
      </c>
      <c r="AG3455" s="24" t="s">
        <v>32</v>
      </c>
      <c r="AH3455" s="24" t="s">
        <v>32</v>
      </c>
      <c r="AI3455" s="16" t="s">
        <v>14436</v>
      </c>
    </row>
    <row r="3456" spans="1:35" x14ac:dyDescent="0.25">
      <c r="A3456" s="17">
        <v>124738</v>
      </c>
      <c r="B3456" s="18">
        <v>4</v>
      </c>
      <c r="C3456" s="16" t="s">
        <v>73</v>
      </c>
      <c r="D3456" s="21">
        <v>42578</v>
      </c>
      <c r="E3456" s="16" t="s">
        <v>819</v>
      </c>
      <c r="F3456" s="21">
        <v>44207</v>
      </c>
      <c r="G3456" s="16" t="s">
        <v>56</v>
      </c>
      <c r="H3456" s="26" t="s">
        <v>634</v>
      </c>
      <c r="I3456" s="16" t="s">
        <v>14435</v>
      </c>
      <c r="K3456" s="16" t="s">
        <v>14434</v>
      </c>
      <c r="L3456" s="16" t="s">
        <v>37</v>
      </c>
      <c r="M3456" s="26" t="s">
        <v>14433</v>
      </c>
      <c r="O3456" s="16" t="s">
        <v>53</v>
      </c>
      <c r="P3456" s="26" t="s">
        <v>40</v>
      </c>
      <c r="R3456" s="16" t="s">
        <v>41</v>
      </c>
      <c r="S3456" s="16" t="s">
        <v>42</v>
      </c>
      <c r="T3456" s="22">
        <v>1.4999999999999999E-2</v>
      </c>
      <c r="W3456" s="20" t="s">
        <v>43</v>
      </c>
      <c r="X3456" s="16" t="s">
        <v>44</v>
      </c>
      <c r="Y3456" s="26" t="s">
        <v>14432</v>
      </c>
      <c r="Z3456" s="24" t="s">
        <v>32</v>
      </c>
      <c r="AA3456" s="24" t="s">
        <v>32</v>
      </c>
      <c r="AB3456" s="24" t="s">
        <v>32</v>
      </c>
      <c r="AC3456" s="24" t="s">
        <v>32</v>
      </c>
      <c r="AD3456" s="24" t="s">
        <v>32</v>
      </c>
      <c r="AE3456" s="24" t="s">
        <v>32</v>
      </c>
      <c r="AF3456" s="24" t="s">
        <v>32</v>
      </c>
      <c r="AG3456" s="24" t="s">
        <v>32</v>
      </c>
      <c r="AH3456" s="24" t="s">
        <v>32</v>
      </c>
    </row>
    <row r="3457" spans="1:35" x14ac:dyDescent="0.25">
      <c r="A3457" s="17">
        <v>124739</v>
      </c>
      <c r="B3457" s="18">
        <v>4</v>
      </c>
      <c r="C3457" s="16" t="s">
        <v>31</v>
      </c>
      <c r="D3457" s="21">
        <v>42578</v>
      </c>
      <c r="E3457" s="16" t="s">
        <v>819</v>
      </c>
      <c r="F3457" s="21">
        <v>44097</v>
      </c>
      <c r="G3457" s="16" t="s">
        <v>75</v>
      </c>
      <c r="H3457" s="26" t="s">
        <v>634</v>
      </c>
      <c r="I3457" s="16" t="s">
        <v>3247</v>
      </c>
      <c r="K3457" s="16" t="s">
        <v>3248</v>
      </c>
      <c r="L3457" s="16" t="s">
        <v>37</v>
      </c>
      <c r="M3457" s="26" t="s">
        <v>3249</v>
      </c>
      <c r="O3457" s="16" t="s">
        <v>39</v>
      </c>
      <c r="P3457" s="26" t="s">
        <v>40</v>
      </c>
      <c r="R3457" s="16" t="s">
        <v>41</v>
      </c>
      <c r="S3457" s="16" t="s">
        <v>42</v>
      </c>
      <c r="T3457" s="22">
        <v>0.01</v>
      </c>
      <c r="W3457" s="20" t="s">
        <v>43</v>
      </c>
      <c r="X3457" s="16" t="s">
        <v>44</v>
      </c>
      <c r="Y3457" s="26" t="s">
        <v>3250</v>
      </c>
      <c r="Z3457" s="25">
        <v>0</v>
      </c>
      <c r="AA3457" s="25">
        <v>0</v>
      </c>
      <c r="AB3457" s="25">
        <v>593429.92000000004</v>
      </c>
      <c r="AC3457" s="25">
        <v>0</v>
      </c>
      <c r="AD3457" s="25">
        <v>0</v>
      </c>
      <c r="AE3457" s="25">
        <v>0</v>
      </c>
      <c r="AF3457" s="25">
        <v>593429.92000000004</v>
      </c>
      <c r="AG3457" s="25">
        <v>0</v>
      </c>
      <c r="AH3457" s="25">
        <v>593429.92000000004</v>
      </c>
      <c r="AI3457" s="16" t="s">
        <v>3251</v>
      </c>
    </row>
    <row r="3458" spans="1:35" x14ac:dyDescent="0.25">
      <c r="A3458" s="17">
        <v>124740</v>
      </c>
      <c r="B3458" s="18">
        <v>4</v>
      </c>
      <c r="C3458" s="16" t="s">
        <v>73</v>
      </c>
      <c r="D3458" s="21">
        <v>42578</v>
      </c>
      <c r="E3458" s="16" t="s">
        <v>819</v>
      </c>
      <c r="F3458" s="21">
        <v>44207</v>
      </c>
      <c r="G3458" s="16" t="s">
        <v>56</v>
      </c>
      <c r="H3458" s="26" t="s">
        <v>634</v>
      </c>
      <c r="I3458" s="16" t="s">
        <v>14431</v>
      </c>
      <c r="K3458" s="16" t="s">
        <v>8964</v>
      </c>
      <c r="L3458" s="16" t="s">
        <v>37</v>
      </c>
      <c r="M3458" s="26" t="s">
        <v>14430</v>
      </c>
      <c r="O3458" s="16" t="s">
        <v>53</v>
      </c>
      <c r="P3458" s="26" t="s">
        <v>40</v>
      </c>
      <c r="R3458" s="16" t="s">
        <v>41</v>
      </c>
      <c r="S3458" s="16" t="s">
        <v>42</v>
      </c>
      <c r="T3458" s="22">
        <v>0.01</v>
      </c>
      <c r="W3458" s="20" t="s">
        <v>43</v>
      </c>
      <c r="X3458" s="16" t="s">
        <v>44</v>
      </c>
      <c r="Y3458" s="26" t="s">
        <v>14429</v>
      </c>
      <c r="Z3458" s="24" t="s">
        <v>32</v>
      </c>
      <c r="AA3458" s="24" t="s">
        <v>32</v>
      </c>
      <c r="AB3458" s="24" t="s">
        <v>32</v>
      </c>
      <c r="AC3458" s="24" t="s">
        <v>32</v>
      </c>
      <c r="AD3458" s="24" t="s">
        <v>32</v>
      </c>
      <c r="AE3458" s="24" t="s">
        <v>32</v>
      </c>
      <c r="AF3458" s="24" t="s">
        <v>32</v>
      </c>
      <c r="AG3458" s="24" t="s">
        <v>32</v>
      </c>
      <c r="AH3458" s="24" t="s">
        <v>32</v>
      </c>
    </row>
    <row r="3459" spans="1:35" x14ac:dyDescent="0.25">
      <c r="A3459" s="17">
        <v>124741</v>
      </c>
      <c r="B3459" s="18">
        <v>4</v>
      </c>
      <c r="C3459" s="16" t="s">
        <v>73</v>
      </c>
      <c r="D3459" s="21">
        <v>42578</v>
      </c>
      <c r="E3459" s="16" t="s">
        <v>819</v>
      </c>
      <c r="F3459" s="21">
        <v>43476</v>
      </c>
      <c r="G3459" s="16" t="s">
        <v>75</v>
      </c>
      <c r="H3459" s="26" t="s">
        <v>634</v>
      </c>
      <c r="I3459" s="16" t="s">
        <v>14428</v>
      </c>
      <c r="K3459" s="16" t="s">
        <v>8929</v>
      </c>
      <c r="L3459" s="16" t="s">
        <v>37</v>
      </c>
      <c r="M3459" s="26" t="s">
        <v>14427</v>
      </c>
      <c r="O3459" s="16" t="s">
        <v>53</v>
      </c>
      <c r="P3459" s="26" t="s">
        <v>40</v>
      </c>
      <c r="R3459" s="16" t="s">
        <v>41</v>
      </c>
      <c r="S3459" s="16" t="s">
        <v>42</v>
      </c>
      <c r="T3459" s="22">
        <v>0.01</v>
      </c>
      <c r="W3459" s="20" t="s">
        <v>43</v>
      </c>
      <c r="X3459" s="16" t="s">
        <v>44</v>
      </c>
      <c r="Y3459" s="26" t="s">
        <v>14426</v>
      </c>
      <c r="Z3459" s="24" t="s">
        <v>32</v>
      </c>
      <c r="AA3459" s="24" t="s">
        <v>32</v>
      </c>
      <c r="AB3459" s="24" t="s">
        <v>32</v>
      </c>
      <c r="AC3459" s="24" t="s">
        <v>32</v>
      </c>
      <c r="AD3459" s="24" t="s">
        <v>32</v>
      </c>
      <c r="AE3459" s="24" t="s">
        <v>32</v>
      </c>
      <c r="AF3459" s="24" t="s">
        <v>32</v>
      </c>
      <c r="AG3459" s="24" t="s">
        <v>32</v>
      </c>
      <c r="AH3459" s="24" t="s">
        <v>32</v>
      </c>
    </row>
    <row r="3460" spans="1:35" x14ac:dyDescent="0.25">
      <c r="A3460" s="17">
        <v>124742</v>
      </c>
      <c r="B3460" s="18">
        <v>4</v>
      </c>
      <c r="C3460" s="16" t="s">
        <v>73</v>
      </c>
      <c r="D3460" s="21">
        <v>42578</v>
      </c>
      <c r="E3460" s="16" t="s">
        <v>819</v>
      </c>
      <c r="F3460" s="21">
        <v>43476</v>
      </c>
      <c r="G3460" s="16" t="s">
        <v>75</v>
      </c>
      <c r="H3460" s="26" t="s">
        <v>634</v>
      </c>
      <c r="I3460" s="16" t="s">
        <v>14425</v>
      </c>
      <c r="K3460" s="16" t="s">
        <v>14424</v>
      </c>
      <c r="L3460" s="16" t="s">
        <v>37</v>
      </c>
      <c r="M3460" s="26" t="s">
        <v>14423</v>
      </c>
      <c r="O3460" s="16" t="s">
        <v>53</v>
      </c>
      <c r="P3460" s="26" t="s">
        <v>40</v>
      </c>
      <c r="R3460" s="16" t="s">
        <v>41</v>
      </c>
      <c r="S3460" s="16" t="s">
        <v>42</v>
      </c>
      <c r="T3460" s="22">
        <v>0.01</v>
      </c>
      <c r="W3460" s="20" t="s">
        <v>43</v>
      </c>
      <c r="X3460" s="16" t="s">
        <v>44</v>
      </c>
      <c r="Y3460" s="26" t="s">
        <v>14422</v>
      </c>
      <c r="Z3460" s="24" t="s">
        <v>32</v>
      </c>
      <c r="AA3460" s="24" t="s">
        <v>32</v>
      </c>
      <c r="AB3460" s="24" t="s">
        <v>32</v>
      </c>
      <c r="AC3460" s="24" t="s">
        <v>32</v>
      </c>
      <c r="AD3460" s="24" t="s">
        <v>32</v>
      </c>
      <c r="AE3460" s="24" t="s">
        <v>32</v>
      </c>
      <c r="AF3460" s="24" t="s">
        <v>32</v>
      </c>
      <c r="AG3460" s="24" t="s">
        <v>32</v>
      </c>
      <c r="AH3460" s="24" t="s">
        <v>32</v>
      </c>
    </row>
    <row r="3461" spans="1:35" x14ac:dyDescent="0.25">
      <c r="A3461" s="17">
        <v>124743</v>
      </c>
      <c r="B3461" s="18">
        <v>4</v>
      </c>
      <c r="C3461" s="16" t="s">
        <v>31</v>
      </c>
      <c r="D3461" s="21">
        <v>42578</v>
      </c>
      <c r="E3461" s="16" t="s">
        <v>819</v>
      </c>
      <c r="F3461" s="21">
        <v>44071</v>
      </c>
      <c r="G3461" s="16" t="s">
        <v>75</v>
      </c>
      <c r="H3461" s="26" t="s">
        <v>634</v>
      </c>
      <c r="I3461" s="16" t="s">
        <v>3252</v>
      </c>
      <c r="K3461" s="16" t="s">
        <v>3253</v>
      </c>
      <c r="L3461" s="16" t="s">
        <v>37</v>
      </c>
      <c r="M3461" s="26" t="s">
        <v>3254</v>
      </c>
      <c r="O3461" s="16" t="s">
        <v>39</v>
      </c>
      <c r="P3461" s="26" t="s">
        <v>40</v>
      </c>
      <c r="R3461" s="16" t="s">
        <v>41</v>
      </c>
      <c r="S3461" s="16" t="s">
        <v>42</v>
      </c>
      <c r="T3461" s="22">
        <v>0.01</v>
      </c>
      <c r="W3461" s="20" t="s">
        <v>43</v>
      </c>
      <c r="X3461" s="16" t="s">
        <v>44</v>
      </c>
      <c r="Y3461" s="26" t="s">
        <v>3255</v>
      </c>
      <c r="Z3461" s="25">
        <v>0</v>
      </c>
      <c r="AA3461" s="25">
        <v>0</v>
      </c>
      <c r="AB3461" s="25">
        <v>530200.1</v>
      </c>
      <c r="AC3461" s="25">
        <v>0</v>
      </c>
      <c r="AD3461" s="25">
        <v>0</v>
      </c>
      <c r="AE3461" s="25">
        <v>0</v>
      </c>
      <c r="AF3461" s="25">
        <v>530200.1</v>
      </c>
      <c r="AG3461" s="25">
        <v>0</v>
      </c>
      <c r="AH3461" s="25">
        <v>530200.1</v>
      </c>
      <c r="AI3461" s="16" t="s">
        <v>3256</v>
      </c>
    </row>
    <row r="3462" spans="1:35" x14ac:dyDescent="0.25">
      <c r="A3462" s="17">
        <v>124745</v>
      </c>
      <c r="B3462" s="18">
        <v>4</v>
      </c>
      <c r="C3462" s="16" t="s">
        <v>73</v>
      </c>
      <c r="D3462" s="21">
        <v>42578</v>
      </c>
      <c r="E3462" s="16" t="s">
        <v>819</v>
      </c>
      <c r="F3462" s="21">
        <v>44180</v>
      </c>
      <c r="G3462" s="16" t="s">
        <v>529</v>
      </c>
      <c r="H3462" s="26" t="s">
        <v>634</v>
      </c>
      <c r="I3462" s="16" t="s">
        <v>3257</v>
      </c>
      <c r="J3462" s="20" t="s">
        <v>148</v>
      </c>
      <c r="L3462" s="16" t="s">
        <v>149</v>
      </c>
      <c r="M3462" s="26" t="s">
        <v>3258</v>
      </c>
      <c r="N3462" s="26" t="s">
        <v>3259</v>
      </c>
      <c r="O3462" s="16" t="s">
        <v>119</v>
      </c>
      <c r="P3462" s="26" t="s">
        <v>168</v>
      </c>
      <c r="R3462" s="16" t="s">
        <v>139</v>
      </c>
      <c r="S3462" s="16" t="s">
        <v>42</v>
      </c>
      <c r="T3462" s="22">
        <v>5</v>
      </c>
      <c r="U3462" s="21">
        <v>45940</v>
      </c>
      <c r="W3462" s="20" t="s">
        <v>43</v>
      </c>
      <c r="X3462" s="16" t="s">
        <v>454</v>
      </c>
      <c r="Z3462" s="25">
        <v>2100000</v>
      </c>
      <c r="AA3462" s="25">
        <v>0</v>
      </c>
      <c r="AB3462" s="25">
        <v>0</v>
      </c>
      <c r="AC3462" s="25">
        <v>0</v>
      </c>
      <c r="AD3462" s="25">
        <v>2300000</v>
      </c>
      <c r="AE3462" s="25">
        <v>0</v>
      </c>
      <c r="AF3462" s="25">
        <v>0</v>
      </c>
      <c r="AG3462" s="25">
        <v>0</v>
      </c>
      <c r="AH3462" s="25">
        <v>2300000</v>
      </c>
    </row>
    <row r="3463" spans="1:35" x14ac:dyDescent="0.25">
      <c r="A3463" s="17">
        <v>124747</v>
      </c>
      <c r="B3463" s="18">
        <v>4</v>
      </c>
      <c r="C3463" s="16" t="s">
        <v>73</v>
      </c>
      <c r="D3463" s="21">
        <v>42578</v>
      </c>
      <c r="E3463" s="16" t="s">
        <v>819</v>
      </c>
      <c r="F3463" s="21">
        <v>44180</v>
      </c>
      <c r="G3463" s="16" t="s">
        <v>529</v>
      </c>
      <c r="H3463" s="26" t="s">
        <v>126</v>
      </c>
      <c r="I3463" s="16" t="s">
        <v>600</v>
      </c>
      <c r="J3463" s="20" t="s">
        <v>116</v>
      </c>
      <c r="L3463" s="16" t="s">
        <v>116</v>
      </c>
      <c r="M3463" s="26" t="s">
        <v>14421</v>
      </c>
      <c r="O3463" s="16" t="s">
        <v>53</v>
      </c>
      <c r="P3463" s="26" t="s">
        <v>40</v>
      </c>
      <c r="R3463" s="16" t="s">
        <v>41</v>
      </c>
      <c r="S3463" s="16" t="s">
        <v>42</v>
      </c>
      <c r="T3463" s="22">
        <v>0.02</v>
      </c>
      <c r="U3463" s="21">
        <v>44841</v>
      </c>
      <c r="W3463" s="20" t="s">
        <v>43</v>
      </c>
      <c r="X3463" s="16" t="s">
        <v>140</v>
      </c>
      <c r="Y3463" s="26" t="s">
        <v>14420</v>
      </c>
      <c r="Z3463" s="24" t="s">
        <v>32</v>
      </c>
      <c r="AA3463" s="24" t="s">
        <v>32</v>
      </c>
      <c r="AB3463" s="24" t="s">
        <v>32</v>
      </c>
      <c r="AC3463" s="24" t="s">
        <v>32</v>
      </c>
      <c r="AD3463" s="25">
        <v>128000</v>
      </c>
      <c r="AE3463" s="25">
        <v>0</v>
      </c>
      <c r="AF3463" s="25">
        <v>0</v>
      </c>
      <c r="AG3463" s="25">
        <v>0</v>
      </c>
      <c r="AH3463" s="25">
        <v>128000</v>
      </c>
      <c r="AI3463" s="16" t="s">
        <v>14419</v>
      </c>
    </row>
    <row r="3464" spans="1:35" x14ac:dyDescent="0.25">
      <c r="A3464" s="17">
        <v>124748</v>
      </c>
      <c r="B3464" s="18">
        <v>4</v>
      </c>
      <c r="C3464" s="16" t="s">
        <v>73</v>
      </c>
      <c r="D3464" s="21">
        <v>42578</v>
      </c>
      <c r="E3464" s="16" t="s">
        <v>819</v>
      </c>
      <c r="F3464" s="21">
        <v>44180</v>
      </c>
      <c r="G3464" s="16" t="s">
        <v>529</v>
      </c>
      <c r="H3464" s="26" t="s">
        <v>126</v>
      </c>
      <c r="I3464" s="16" t="s">
        <v>177</v>
      </c>
      <c r="J3464" s="20" t="s">
        <v>116</v>
      </c>
      <c r="L3464" s="16" t="s">
        <v>116</v>
      </c>
      <c r="M3464" s="26" t="s">
        <v>3260</v>
      </c>
      <c r="O3464" s="16" t="s">
        <v>53</v>
      </c>
      <c r="P3464" s="26" t="s">
        <v>40</v>
      </c>
      <c r="R3464" s="16" t="s">
        <v>41</v>
      </c>
      <c r="S3464" s="16" t="s">
        <v>42</v>
      </c>
      <c r="T3464" s="22">
        <v>0.06</v>
      </c>
      <c r="U3464" s="21">
        <v>45093</v>
      </c>
      <c r="W3464" s="20" t="s">
        <v>43</v>
      </c>
      <c r="X3464" s="16" t="s">
        <v>78</v>
      </c>
      <c r="Y3464" s="26" t="s">
        <v>3261</v>
      </c>
      <c r="Z3464" s="25">
        <v>100000</v>
      </c>
      <c r="AA3464" s="25">
        <v>0</v>
      </c>
      <c r="AB3464" s="25">
        <v>0</v>
      </c>
      <c r="AC3464" s="25">
        <v>0</v>
      </c>
      <c r="AD3464" s="25">
        <v>150000</v>
      </c>
      <c r="AE3464" s="25">
        <v>0</v>
      </c>
      <c r="AF3464" s="25">
        <v>0</v>
      </c>
      <c r="AG3464" s="25">
        <v>0</v>
      </c>
      <c r="AH3464" s="25">
        <v>150000</v>
      </c>
      <c r="AI3464" s="16" t="s">
        <v>3262</v>
      </c>
    </row>
    <row r="3465" spans="1:35" x14ac:dyDescent="0.25">
      <c r="A3465" s="17">
        <v>124749</v>
      </c>
      <c r="B3465" s="18">
        <v>4</v>
      </c>
      <c r="C3465" s="16" t="s">
        <v>73</v>
      </c>
      <c r="D3465" s="21">
        <v>42578</v>
      </c>
      <c r="E3465" s="16" t="s">
        <v>819</v>
      </c>
      <c r="F3465" s="21">
        <v>44180</v>
      </c>
      <c r="G3465" s="16" t="s">
        <v>529</v>
      </c>
      <c r="H3465" s="26" t="s">
        <v>126</v>
      </c>
      <c r="I3465" s="16" t="s">
        <v>177</v>
      </c>
      <c r="J3465" s="20" t="s">
        <v>116</v>
      </c>
      <c r="L3465" s="16" t="s">
        <v>116</v>
      </c>
      <c r="M3465" s="26" t="s">
        <v>14418</v>
      </c>
      <c r="O3465" s="16" t="s">
        <v>53</v>
      </c>
      <c r="P3465" s="26" t="s">
        <v>40</v>
      </c>
      <c r="R3465" s="16" t="s">
        <v>41</v>
      </c>
      <c r="S3465" s="16" t="s">
        <v>42</v>
      </c>
      <c r="T3465" s="22">
        <v>0.04</v>
      </c>
      <c r="U3465" s="21">
        <v>44729</v>
      </c>
      <c r="W3465" s="20" t="s">
        <v>43</v>
      </c>
      <c r="X3465" s="16" t="s">
        <v>140</v>
      </c>
      <c r="Y3465" s="26" t="s">
        <v>14417</v>
      </c>
      <c r="Z3465" s="24" t="s">
        <v>32</v>
      </c>
      <c r="AA3465" s="24" t="s">
        <v>32</v>
      </c>
      <c r="AB3465" s="24" t="s">
        <v>32</v>
      </c>
      <c r="AC3465" s="24" t="s">
        <v>32</v>
      </c>
      <c r="AD3465" s="25">
        <v>305000</v>
      </c>
      <c r="AE3465" s="25">
        <v>0</v>
      </c>
      <c r="AF3465" s="25">
        <v>0</v>
      </c>
      <c r="AG3465" s="25">
        <v>0</v>
      </c>
      <c r="AH3465" s="25">
        <v>305000</v>
      </c>
      <c r="AI3465" s="16" t="s">
        <v>14416</v>
      </c>
    </row>
    <row r="3466" spans="1:35" x14ac:dyDescent="0.25">
      <c r="A3466" s="17">
        <v>124750</v>
      </c>
      <c r="B3466" s="18">
        <v>4</v>
      </c>
      <c r="C3466" s="16" t="s">
        <v>73</v>
      </c>
      <c r="D3466" s="21">
        <v>42578</v>
      </c>
      <c r="E3466" s="16" t="s">
        <v>819</v>
      </c>
      <c r="F3466" s="21">
        <v>44286</v>
      </c>
      <c r="G3466" s="16" t="s">
        <v>82</v>
      </c>
      <c r="H3466" s="26" t="s">
        <v>126</v>
      </c>
      <c r="I3466" s="16" t="s">
        <v>468</v>
      </c>
      <c r="J3466" s="20" t="s">
        <v>116</v>
      </c>
      <c r="L3466" s="16" t="s">
        <v>116</v>
      </c>
      <c r="M3466" s="26" t="s">
        <v>3263</v>
      </c>
      <c r="O3466" s="16" t="s">
        <v>53</v>
      </c>
      <c r="P3466" s="26" t="s">
        <v>40</v>
      </c>
      <c r="R3466" s="16" t="s">
        <v>41</v>
      </c>
      <c r="S3466" s="16" t="s">
        <v>42</v>
      </c>
      <c r="T3466" s="22">
        <v>0.03</v>
      </c>
      <c r="U3466" s="21">
        <v>44904</v>
      </c>
      <c r="W3466" s="20" t="s">
        <v>43</v>
      </c>
      <c r="X3466" s="16" t="s">
        <v>140</v>
      </c>
      <c r="Y3466" s="26" t="s">
        <v>3264</v>
      </c>
      <c r="Z3466" s="25">
        <v>150000</v>
      </c>
      <c r="AA3466" s="25">
        <v>0</v>
      </c>
      <c r="AB3466" s="25">
        <v>0</v>
      </c>
      <c r="AC3466" s="25">
        <v>0</v>
      </c>
      <c r="AD3466" s="25">
        <v>209700</v>
      </c>
      <c r="AE3466" s="25">
        <v>0</v>
      </c>
      <c r="AF3466" s="25">
        <v>0</v>
      </c>
      <c r="AG3466" s="25">
        <v>0</v>
      </c>
      <c r="AH3466" s="25">
        <v>209700</v>
      </c>
      <c r="AI3466" s="16" t="s">
        <v>3265</v>
      </c>
    </row>
    <row r="3467" spans="1:35" x14ac:dyDescent="0.25">
      <c r="A3467" s="17">
        <v>124751</v>
      </c>
      <c r="B3467" s="18">
        <v>4</v>
      </c>
      <c r="C3467" s="16" t="s">
        <v>73</v>
      </c>
      <c r="D3467" s="21">
        <v>42578</v>
      </c>
      <c r="E3467" s="16" t="s">
        <v>819</v>
      </c>
      <c r="F3467" s="21">
        <v>44180</v>
      </c>
      <c r="G3467" s="16" t="s">
        <v>529</v>
      </c>
      <c r="H3467" s="26" t="s">
        <v>126</v>
      </c>
      <c r="I3467" s="16" t="s">
        <v>2111</v>
      </c>
      <c r="J3467" s="20" t="s">
        <v>116</v>
      </c>
      <c r="L3467" s="16" t="s">
        <v>116</v>
      </c>
      <c r="M3467" s="26" t="s">
        <v>14415</v>
      </c>
      <c r="O3467" s="16" t="s">
        <v>53</v>
      </c>
      <c r="P3467" s="26" t="s">
        <v>40</v>
      </c>
      <c r="R3467" s="16" t="s">
        <v>41</v>
      </c>
      <c r="S3467" s="16" t="s">
        <v>42</v>
      </c>
      <c r="T3467" s="22">
        <v>1.4999999999999999E-2</v>
      </c>
      <c r="U3467" s="21">
        <v>45268</v>
      </c>
      <c r="W3467" s="20" t="s">
        <v>43</v>
      </c>
      <c r="X3467" s="16" t="s">
        <v>140</v>
      </c>
      <c r="Y3467" s="26" t="s">
        <v>14414</v>
      </c>
      <c r="Z3467" s="24" t="s">
        <v>32</v>
      </c>
      <c r="AA3467" s="24" t="s">
        <v>32</v>
      </c>
      <c r="AB3467" s="24" t="s">
        <v>32</v>
      </c>
      <c r="AC3467" s="24" t="s">
        <v>32</v>
      </c>
      <c r="AD3467" s="25">
        <v>30000</v>
      </c>
      <c r="AE3467" s="25">
        <v>0</v>
      </c>
      <c r="AF3467" s="25">
        <v>0</v>
      </c>
      <c r="AG3467" s="25">
        <v>0</v>
      </c>
      <c r="AH3467" s="25">
        <v>30000</v>
      </c>
      <c r="AI3467" s="16" t="s">
        <v>14413</v>
      </c>
    </row>
    <row r="3468" spans="1:35" x14ac:dyDescent="0.25">
      <c r="A3468" s="17">
        <v>124753</v>
      </c>
      <c r="B3468" s="18">
        <v>4</v>
      </c>
      <c r="C3468" s="16" t="s">
        <v>73</v>
      </c>
      <c r="D3468" s="21">
        <v>42578</v>
      </c>
      <c r="E3468" s="16" t="s">
        <v>819</v>
      </c>
      <c r="F3468" s="21">
        <v>43832</v>
      </c>
      <c r="G3468" s="16" t="s">
        <v>718</v>
      </c>
      <c r="H3468" s="26" t="s">
        <v>126</v>
      </c>
      <c r="I3468" s="16" t="s">
        <v>460</v>
      </c>
      <c r="J3468" s="20" t="s">
        <v>116</v>
      </c>
      <c r="L3468" s="16" t="s">
        <v>116</v>
      </c>
      <c r="M3468" s="26" t="s">
        <v>14412</v>
      </c>
      <c r="O3468" s="16" t="s">
        <v>53</v>
      </c>
      <c r="P3468" s="26" t="s">
        <v>40</v>
      </c>
      <c r="R3468" s="16" t="s">
        <v>41</v>
      </c>
      <c r="S3468" s="16" t="s">
        <v>42</v>
      </c>
      <c r="T3468" s="22">
        <v>0.04</v>
      </c>
      <c r="U3468" s="21">
        <v>45156</v>
      </c>
      <c r="W3468" s="20" t="s">
        <v>43</v>
      </c>
      <c r="X3468" s="16" t="s">
        <v>140</v>
      </c>
      <c r="Y3468" s="26" t="s">
        <v>14411</v>
      </c>
      <c r="Z3468" s="24" t="s">
        <v>32</v>
      </c>
      <c r="AA3468" s="24" t="s">
        <v>32</v>
      </c>
      <c r="AB3468" s="24" t="s">
        <v>32</v>
      </c>
      <c r="AC3468" s="24" t="s">
        <v>32</v>
      </c>
      <c r="AD3468" s="24" t="s">
        <v>32</v>
      </c>
      <c r="AE3468" s="24" t="s">
        <v>32</v>
      </c>
      <c r="AF3468" s="24" t="s">
        <v>32</v>
      </c>
      <c r="AG3468" s="24" t="s">
        <v>32</v>
      </c>
      <c r="AH3468" s="24" t="s">
        <v>32</v>
      </c>
    </row>
    <row r="3469" spans="1:35" x14ac:dyDescent="0.25">
      <c r="A3469" s="17">
        <v>124754</v>
      </c>
      <c r="B3469" s="18">
        <v>1</v>
      </c>
      <c r="C3469" s="16" t="s">
        <v>73</v>
      </c>
      <c r="D3469" s="21">
        <v>42578</v>
      </c>
      <c r="E3469" s="16" t="s">
        <v>109</v>
      </c>
      <c r="F3469" s="21">
        <v>44106</v>
      </c>
      <c r="G3469" s="16" t="s">
        <v>75</v>
      </c>
      <c r="H3469" s="26" t="s">
        <v>209</v>
      </c>
      <c r="I3469" s="16" t="s">
        <v>495</v>
      </c>
      <c r="J3469" s="20" t="s">
        <v>116</v>
      </c>
      <c r="L3469" s="16" t="s">
        <v>116</v>
      </c>
      <c r="M3469" s="26" t="s">
        <v>14410</v>
      </c>
      <c r="N3469" s="26" t="s">
        <v>14409</v>
      </c>
      <c r="O3469" s="16" t="s">
        <v>119</v>
      </c>
      <c r="P3469" s="26" t="s">
        <v>138</v>
      </c>
      <c r="R3469" s="16" t="s">
        <v>139</v>
      </c>
      <c r="S3469" s="16" t="s">
        <v>42</v>
      </c>
      <c r="T3469" s="22">
        <v>2.94</v>
      </c>
      <c r="U3469" s="21">
        <v>45156</v>
      </c>
      <c r="W3469" s="20" t="s">
        <v>43</v>
      </c>
      <c r="X3469" s="16" t="s">
        <v>140</v>
      </c>
      <c r="Z3469" s="24" t="s">
        <v>32</v>
      </c>
      <c r="AA3469" s="24" t="s">
        <v>32</v>
      </c>
      <c r="AB3469" s="24" t="s">
        <v>32</v>
      </c>
      <c r="AC3469" s="24" t="s">
        <v>32</v>
      </c>
      <c r="AD3469" s="25">
        <v>406800</v>
      </c>
      <c r="AE3469" s="25">
        <v>0</v>
      </c>
      <c r="AF3469" s="25">
        <v>0</v>
      </c>
      <c r="AG3469" s="25">
        <v>0</v>
      </c>
      <c r="AH3469" s="25">
        <v>406800</v>
      </c>
      <c r="AI3469" s="16" t="s">
        <v>14408</v>
      </c>
    </row>
    <row r="3470" spans="1:35" ht="30" x14ac:dyDescent="0.25">
      <c r="A3470" s="17">
        <v>124755</v>
      </c>
      <c r="B3470" s="18">
        <v>4</v>
      </c>
      <c r="C3470" s="16" t="s">
        <v>73</v>
      </c>
      <c r="D3470" s="21">
        <v>42578</v>
      </c>
      <c r="E3470" s="16" t="s">
        <v>819</v>
      </c>
      <c r="F3470" s="21">
        <v>44167</v>
      </c>
      <c r="G3470" s="16" t="s">
        <v>75</v>
      </c>
      <c r="H3470" s="26" t="s">
        <v>593</v>
      </c>
      <c r="I3470" s="16" t="s">
        <v>3266</v>
      </c>
      <c r="J3470" s="20" t="s">
        <v>148</v>
      </c>
      <c r="L3470" s="16" t="s">
        <v>149</v>
      </c>
      <c r="M3470" s="26" t="s">
        <v>3267</v>
      </c>
      <c r="N3470" s="26" t="s">
        <v>3268</v>
      </c>
      <c r="O3470" s="16" t="s">
        <v>119</v>
      </c>
      <c r="P3470" s="26" t="s">
        <v>100</v>
      </c>
      <c r="T3470" s="22">
        <v>20.2</v>
      </c>
      <c r="U3470" s="21">
        <v>45205</v>
      </c>
      <c r="W3470" s="20" t="s">
        <v>43</v>
      </c>
      <c r="X3470" s="16" t="s">
        <v>454</v>
      </c>
      <c r="Z3470" s="25">
        <v>200000</v>
      </c>
      <c r="AA3470" s="25">
        <v>0</v>
      </c>
      <c r="AB3470" s="25">
        <v>0</v>
      </c>
      <c r="AC3470" s="25">
        <v>0</v>
      </c>
      <c r="AD3470" s="25">
        <v>200000</v>
      </c>
      <c r="AE3470" s="25">
        <v>0</v>
      </c>
      <c r="AF3470" s="25">
        <v>0</v>
      </c>
      <c r="AG3470" s="25">
        <v>0</v>
      </c>
      <c r="AH3470" s="25">
        <v>200000</v>
      </c>
    </row>
    <row r="3471" spans="1:35" ht="30" x14ac:dyDescent="0.25">
      <c r="A3471" s="17">
        <v>124756</v>
      </c>
      <c r="B3471" s="18">
        <v>1</v>
      </c>
      <c r="C3471" s="16" t="s">
        <v>31</v>
      </c>
      <c r="D3471" s="21">
        <v>42578</v>
      </c>
      <c r="E3471" s="16" t="s">
        <v>109</v>
      </c>
      <c r="F3471" s="21">
        <v>43475</v>
      </c>
      <c r="G3471" s="16" t="s">
        <v>75</v>
      </c>
      <c r="H3471" s="26" t="s">
        <v>14407</v>
      </c>
      <c r="I3471" s="16" t="s">
        <v>14406</v>
      </c>
      <c r="M3471" s="26" t="s">
        <v>14405</v>
      </c>
      <c r="N3471" s="26" t="s">
        <v>14404</v>
      </c>
      <c r="O3471" s="16" t="s">
        <v>119</v>
      </c>
      <c r="P3471" s="26" t="s">
        <v>568</v>
      </c>
      <c r="R3471" s="16" t="s">
        <v>139</v>
      </c>
      <c r="S3471" s="16" t="s">
        <v>192</v>
      </c>
      <c r="T3471" s="22">
        <v>16</v>
      </c>
      <c r="W3471" s="20" t="s">
        <v>43</v>
      </c>
      <c r="X3471" s="16" t="s">
        <v>44</v>
      </c>
      <c r="Z3471" s="24" t="s">
        <v>32</v>
      </c>
      <c r="AA3471" s="24" t="s">
        <v>32</v>
      </c>
      <c r="AB3471" s="24" t="s">
        <v>32</v>
      </c>
      <c r="AC3471" s="24" t="s">
        <v>32</v>
      </c>
      <c r="AD3471" s="25">
        <v>0</v>
      </c>
      <c r="AE3471" s="25">
        <v>0</v>
      </c>
      <c r="AF3471" s="25">
        <v>15000000</v>
      </c>
      <c r="AG3471" s="25">
        <v>0</v>
      </c>
      <c r="AH3471" s="25">
        <v>15000000</v>
      </c>
      <c r="AI3471" s="16" t="s">
        <v>14403</v>
      </c>
    </row>
    <row r="3472" spans="1:35" ht="30" x14ac:dyDescent="0.25">
      <c r="A3472" s="17">
        <v>124759</v>
      </c>
      <c r="B3472" s="18">
        <v>4</v>
      </c>
      <c r="C3472" s="16" t="s">
        <v>73</v>
      </c>
      <c r="D3472" s="21">
        <v>42578</v>
      </c>
      <c r="E3472" s="16" t="s">
        <v>819</v>
      </c>
      <c r="F3472" s="21">
        <v>44330</v>
      </c>
      <c r="G3472" s="16" t="s">
        <v>105</v>
      </c>
      <c r="H3472" s="26" t="s">
        <v>593</v>
      </c>
      <c r="I3472" s="16" t="s">
        <v>594</v>
      </c>
      <c r="J3472" s="20" t="s">
        <v>116</v>
      </c>
      <c r="L3472" s="16" t="s">
        <v>116</v>
      </c>
      <c r="M3472" s="26" t="s">
        <v>14402</v>
      </c>
      <c r="N3472" s="26" t="s">
        <v>14401</v>
      </c>
      <c r="O3472" s="16" t="s">
        <v>119</v>
      </c>
      <c r="P3472" s="26" t="s">
        <v>100</v>
      </c>
      <c r="T3472" s="22">
        <v>8.34</v>
      </c>
      <c r="U3472" s="21">
        <v>44729</v>
      </c>
      <c r="W3472" s="20" t="s">
        <v>43</v>
      </c>
      <c r="X3472" s="16" t="s">
        <v>140</v>
      </c>
      <c r="Z3472" s="24" t="s">
        <v>32</v>
      </c>
      <c r="AA3472" s="24" t="s">
        <v>32</v>
      </c>
      <c r="AB3472" s="24" t="s">
        <v>32</v>
      </c>
      <c r="AC3472" s="24" t="s">
        <v>32</v>
      </c>
      <c r="AD3472" s="25">
        <v>400000</v>
      </c>
      <c r="AE3472" s="25">
        <v>0</v>
      </c>
      <c r="AF3472" s="25">
        <v>0</v>
      </c>
      <c r="AG3472" s="25">
        <v>0</v>
      </c>
      <c r="AH3472" s="25">
        <v>400000</v>
      </c>
    </row>
    <row r="3473" spans="1:35" x14ac:dyDescent="0.25">
      <c r="A3473" s="17">
        <v>124761</v>
      </c>
      <c r="B3473" s="18">
        <v>4</v>
      </c>
      <c r="C3473" s="16" t="s">
        <v>47</v>
      </c>
      <c r="D3473" s="21">
        <v>42578</v>
      </c>
      <c r="E3473" s="16" t="s">
        <v>819</v>
      </c>
      <c r="F3473" s="21">
        <v>44083</v>
      </c>
      <c r="G3473" s="16" t="s">
        <v>33</v>
      </c>
      <c r="H3473" s="26" t="s">
        <v>92</v>
      </c>
      <c r="I3473" s="16" t="s">
        <v>3269</v>
      </c>
      <c r="K3473" s="16" t="s">
        <v>3270</v>
      </c>
      <c r="L3473" s="16" t="s">
        <v>37</v>
      </c>
      <c r="M3473" s="26" t="s">
        <v>3271</v>
      </c>
      <c r="O3473" s="16" t="s">
        <v>39</v>
      </c>
      <c r="P3473" s="26" t="s">
        <v>40</v>
      </c>
      <c r="T3473" s="22">
        <v>0.01</v>
      </c>
      <c r="W3473" s="20" t="s">
        <v>43</v>
      </c>
      <c r="X3473" s="16" t="s">
        <v>44</v>
      </c>
      <c r="Y3473" s="26" t="s">
        <v>3272</v>
      </c>
      <c r="Z3473" s="25">
        <v>0</v>
      </c>
      <c r="AA3473" s="25">
        <v>0</v>
      </c>
      <c r="AB3473" s="25">
        <v>271.77999999999997</v>
      </c>
      <c r="AC3473" s="25">
        <v>0</v>
      </c>
      <c r="AD3473" s="25">
        <v>0</v>
      </c>
      <c r="AE3473" s="25">
        <v>0</v>
      </c>
      <c r="AF3473" s="25">
        <v>703195.84</v>
      </c>
      <c r="AG3473" s="25">
        <v>0</v>
      </c>
      <c r="AH3473" s="25">
        <v>703195.84</v>
      </c>
      <c r="AI3473" s="16" t="s">
        <v>3273</v>
      </c>
    </row>
    <row r="3474" spans="1:35" x14ac:dyDescent="0.25">
      <c r="A3474" s="17">
        <v>124764</v>
      </c>
      <c r="B3474" s="18">
        <v>4</v>
      </c>
      <c r="C3474" s="16" t="s">
        <v>47</v>
      </c>
      <c r="D3474" s="21">
        <v>42578</v>
      </c>
      <c r="E3474" s="16" t="s">
        <v>819</v>
      </c>
      <c r="F3474" s="21">
        <v>44082</v>
      </c>
      <c r="G3474" s="16" t="s">
        <v>56</v>
      </c>
      <c r="H3474" s="26" t="s">
        <v>92</v>
      </c>
      <c r="I3474" s="16" t="s">
        <v>3269</v>
      </c>
      <c r="K3474" s="16" t="s">
        <v>3270</v>
      </c>
      <c r="L3474" s="16" t="s">
        <v>37</v>
      </c>
      <c r="M3474" s="26" t="s">
        <v>3274</v>
      </c>
      <c r="O3474" s="16" t="s">
        <v>39</v>
      </c>
      <c r="P3474" s="26" t="s">
        <v>40</v>
      </c>
      <c r="T3474" s="22">
        <v>0.01</v>
      </c>
      <c r="W3474" s="20" t="s">
        <v>43</v>
      </c>
      <c r="X3474" s="16" t="s">
        <v>44</v>
      </c>
      <c r="Y3474" s="26" t="s">
        <v>3275</v>
      </c>
      <c r="Z3474" s="25">
        <v>0</v>
      </c>
      <c r="AA3474" s="25">
        <v>0</v>
      </c>
      <c r="AB3474" s="25">
        <v>1825.03</v>
      </c>
      <c r="AC3474" s="25">
        <v>0</v>
      </c>
      <c r="AD3474" s="25">
        <v>0</v>
      </c>
      <c r="AE3474" s="25">
        <v>0</v>
      </c>
      <c r="AF3474" s="25">
        <v>711053.75</v>
      </c>
      <c r="AG3474" s="25">
        <v>0</v>
      </c>
      <c r="AH3474" s="25">
        <v>711053.75</v>
      </c>
      <c r="AI3474" s="16" t="s">
        <v>3276</v>
      </c>
    </row>
    <row r="3475" spans="1:35" x14ac:dyDescent="0.25">
      <c r="A3475" s="17">
        <v>124766</v>
      </c>
      <c r="B3475" s="18">
        <v>4</v>
      </c>
      <c r="C3475" s="16" t="s">
        <v>73</v>
      </c>
      <c r="D3475" s="21">
        <v>42578</v>
      </c>
      <c r="E3475" s="16" t="s">
        <v>819</v>
      </c>
      <c r="F3475" s="21">
        <v>43475</v>
      </c>
      <c r="G3475" s="16" t="s">
        <v>75</v>
      </c>
      <c r="H3475" s="26" t="s">
        <v>92</v>
      </c>
      <c r="K3475" s="16" t="s">
        <v>3615</v>
      </c>
      <c r="L3475" s="16" t="s">
        <v>37</v>
      </c>
      <c r="M3475" s="26" t="s">
        <v>14400</v>
      </c>
      <c r="O3475" s="16" t="s">
        <v>53</v>
      </c>
      <c r="P3475" s="26" t="s">
        <v>40</v>
      </c>
      <c r="R3475" s="16" t="s">
        <v>41</v>
      </c>
      <c r="S3475" s="16" t="s">
        <v>42</v>
      </c>
      <c r="T3475" s="22">
        <v>0.01</v>
      </c>
      <c r="W3475" s="20" t="s">
        <v>43</v>
      </c>
      <c r="X3475" s="16" t="s">
        <v>44</v>
      </c>
      <c r="Y3475" s="26" t="s">
        <v>14399</v>
      </c>
      <c r="Z3475" s="24" t="s">
        <v>32</v>
      </c>
      <c r="AA3475" s="24" t="s">
        <v>32</v>
      </c>
      <c r="AB3475" s="24" t="s">
        <v>32</v>
      </c>
      <c r="AC3475" s="24" t="s">
        <v>32</v>
      </c>
      <c r="AD3475" s="24" t="s">
        <v>32</v>
      </c>
      <c r="AE3475" s="24" t="s">
        <v>32</v>
      </c>
      <c r="AF3475" s="24" t="s">
        <v>32</v>
      </c>
      <c r="AG3475" s="24" t="s">
        <v>32</v>
      </c>
      <c r="AH3475" s="24" t="s">
        <v>32</v>
      </c>
    </row>
    <row r="3476" spans="1:35" x14ac:dyDescent="0.25">
      <c r="A3476" s="17">
        <v>124769</v>
      </c>
      <c r="B3476" s="18">
        <v>4</v>
      </c>
      <c r="C3476" s="16" t="s">
        <v>73</v>
      </c>
      <c r="D3476" s="21">
        <v>42578</v>
      </c>
      <c r="E3476" s="16" t="s">
        <v>819</v>
      </c>
      <c r="F3476" s="21">
        <v>43475</v>
      </c>
      <c r="G3476" s="16" t="s">
        <v>75</v>
      </c>
      <c r="H3476" s="26" t="s">
        <v>92</v>
      </c>
      <c r="K3476" s="16" t="s">
        <v>2606</v>
      </c>
      <c r="L3476" s="16" t="s">
        <v>37</v>
      </c>
      <c r="M3476" s="26" t="s">
        <v>14398</v>
      </c>
      <c r="O3476" s="16" t="s">
        <v>53</v>
      </c>
      <c r="P3476" s="26" t="s">
        <v>40</v>
      </c>
      <c r="R3476" s="16" t="s">
        <v>41</v>
      </c>
      <c r="S3476" s="16" t="s">
        <v>42</v>
      </c>
      <c r="T3476" s="22">
        <v>0.01</v>
      </c>
      <c r="W3476" s="20" t="s">
        <v>43</v>
      </c>
      <c r="X3476" s="16" t="s">
        <v>44</v>
      </c>
      <c r="Y3476" s="26" t="s">
        <v>14397</v>
      </c>
      <c r="Z3476" s="24" t="s">
        <v>32</v>
      </c>
      <c r="AA3476" s="24" t="s">
        <v>32</v>
      </c>
      <c r="AB3476" s="24" t="s">
        <v>32</v>
      </c>
      <c r="AC3476" s="24" t="s">
        <v>32</v>
      </c>
      <c r="AD3476" s="24" t="s">
        <v>32</v>
      </c>
      <c r="AE3476" s="24" t="s">
        <v>32</v>
      </c>
      <c r="AF3476" s="24" t="s">
        <v>32</v>
      </c>
      <c r="AG3476" s="24" t="s">
        <v>32</v>
      </c>
      <c r="AH3476" s="24" t="s">
        <v>32</v>
      </c>
    </row>
    <row r="3477" spans="1:35" x14ac:dyDescent="0.25">
      <c r="A3477" s="17">
        <v>124771</v>
      </c>
      <c r="B3477" s="18">
        <v>4</v>
      </c>
      <c r="C3477" s="16" t="s">
        <v>73</v>
      </c>
      <c r="D3477" s="21">
        <v>42578</v>
      </c>
      <c r="E3477" s="16" t="s">
        <v>819</v>
      </c>
      <c r="F3477" s="21">
        <v>43475</v>
      </c>
      <c r="G3477" s="16" t="s">
        <v>75</v>
      </c>
      <c r="H3477" s="26" t="s">
        <v>92</v>
      </c>
      <c r="I3477" s="16" t="s">
        <v>14396</v>
      </c>
      <c r="K3477" s="16" t="s">
        <v>8597</v>
      </c>
      <c r="L3477" s="16" t="s">
        <v>37</v>
      </c>
      <c r="M3477" s="26" t="s">
        <v>14395</v>
      </c>
      <c r="O3477" s="16" t="s">
        <v>53</v>
      </c>
      <c r="P3477" s="26" t="s">
        <v>40</v>
      </c>
      <c r="R3477" s="16" t="s">
        <v>41</v>
      </c>
      <c r="S3477" s="16" t="s">
        <v>42</v>
      </c>
      <c r="T3477" s="22">
        <v>0.01</v>
      </c>
      <c r="W3477" s="20" t="s">
        <v>43</v>
      </c>
      <c r="X3477" s="16" t="s">
        <v>44</v>
      </c>
      <c r="Y3477" s="26" t="s">
        <v>14394</v>
      </c>
      <c r="Z3477" s="24" t="s">
        <v>32</v>
      </c>
      <c r="AA3477" s="24" t="s">
        <v>32</v>
      </c>
      <c r="AB3477" s="24" t="s">
        <v>32</v>
      </c>
      <c r="AC3477" s="24" t="s">
        <v>32</v>
      </c>
      <c r="AD3477" s="24" t="s">
        <v>32</v>
      </c>
      <c r="AE3477" s="24" t="s">
        <v>32</v>
      </c>
      <c r="AF3477" s="24" t="s">
        <v>32</v>
      </c>
      <c r="AG3477" s="24" t="s">
        <v>32</v>
      </c>
      <c r="AH3477" s="24" t="s">
        <v>32</v>
      </c>
    </row>
    <row r="3478" spans="1:35" x14ac:dyDescent="0.25">
      <c r="A3478" s="17">
        <v>124772</v>
      </c>
      <c r="B3478" s="18">
        <v>4</v>
      </c>
      <c r="C3478" s="16" t="s">
        <v>73</v>
      </c>
      <c r="D3478" s="21">
        <v>42578</v>
      </c>
      <c r="E3478" s="16" t="s">
        <v>819</v>
      </c>
      <c r="F3478" s="21">
        <v>43475</v>
      </c>
      <c r="G3478" s="16" t="s">
        <v>75</v>
      </c>
      <c r="H3478" s="26" t="s">
        <v>92</v>
      </c>
      <c r="I3478" s="16" t="s">
        <v>14393</v>
      </c>
      <c r="K3478" s="16" t="s">
        <v>14392</v>
      </c>
      <c r="L3478" s="16" t="s">
        <v>37</v>
      </c>
      <c r="M3478" s="26" t="s">
        <v>14391</v>
      </c>
      <c r="O3478" s="16" t="s">
        <v>53</v>
      </c>
      <c r="P3478" s="26" t="s">
        <v>40</v>
      </c>
      <c r="R3478" s="16" t="s">
        <v>41</v>
      </c>
      <c r="S3478" s="16" t="s">
        <v>42</v>
      </c>
      <c r="T3478" s="22">
        <v>0.01</v>
      </c>
      <c r="W3478" s="20" t="s">
        <v>43</v>
      </c>
      <c r="X3478" s="16" t="s">
        <v>44</v>
      </c>
      <c r="Y3478" s="26" t="s">
        <v>14390</v>
      </c>
      <c r="Z3478" s="24" t="s">
        <v>32</v>
      </c>
      <c r="AA3478" s="24" t="s">
        <v>32</v>
      </c>
      <c r="AB3478" s="24" t="s">
        <v>32</v>
      </c>
      <c r="AC3478" s="24" t="s">
        <v>32</v>
      </c>
      <c r="AD3478" s="24" t="s">
        <v>32</v>
      </c>
      <c r="AE3478" s="24" t="s">
        <v>32</v>
      </c>
      <c r="AF3478" s="24" t="s">
        <v>32</v>
      </c>
      <c r="AG3478" s="24" t="s">
        <v>32</v>
      </c>
      <c r="AH3478" s="24" t="s">
        <v>32</v>
      </c>
    </row>
    <row r="3479" spans="1:35" x14ac:dyDescent="0.25">
      <c r="A3479" s="17">
        <v>124773</v>
      </c>
      <c r="B3479" s="18">
        <v>4</v>
      </c>
      <c r="C3479" s="16" t="s">
        <v>73</v>
      </c>
      <c r="D3479" s="21">
        <v>42578</v>
      </c>
      <c r="E3479" s="16" t="s">
        <v>819</v>
      </c>
      <c r="F3479" s="21">
        <v>44291</v>
      </c>
      <c r="G3479" s="16" t="s">
        <v>2668</v>
      </c>
      <c r="H3479" s="26" t="s">
        <v>428</v>
      </c>
      <c r="I3479" s="16" t="s">
        <v>3277</v>
      </c>
      <c r="K3479" s="16" t="s">
        <v>3278</v>
      </c>
      <c r="L3479" s="16" t="s">
        <v>37</v>
      </c>
      <c r="M3479" s="26" t="s">
        <v>3279</v>
      </c>
      <c r="O3479" s="16" t="s">
        <v>53</v>
      </c>
      <c r="P3479" s="26" t="s">
        <v>40</v>
      </c>
      <c r="R3479" s="16" t="s">
        <v>41</v>
      </c>
      <c r="S3479" s="16" t="s">
        <v>42</v>
      </c>
      <c r="T3479" s="22">
        <v>0.09</v>
      </c>
      <c r="W3479" s="20" t="s">
        <v>43</v>
      </c>
      <c r="X3479" s="16" t="s">
        <v>44</v>
      </c>
      <c r="Y3479" s="26" t="s">
        <v>3280</v>
      </c>
      <c r="Z3479" s="25">
        <v>20000</v>
      </c>
      <c r="AA3479" s="25">
        <v>0</v>
      </c>
      <c r="AB3479" s="25">
        <v>0</v>
      </c>
      <c r="AC3479" s="25">
        <v>0</v>
      </c>
      <c r="AD3479" s="25">
        <v>20000</v>
      </c>
      <c r="AE3479" s="25">
        <v>0</v>
      </c>
      <c r="AF3479" s="25">
        <v>0</v>
      </c>
      <c r="AG3479" s="25">
        <v>0</v>
      </c>
      <c r="AH3479" s="25">
        <v>20000</v>
      </c>
    </row>
    <row r="3480" spans="1:35" x14ac:dyDescent="0.25">
      <c r="A3480" s="17">
        <v>124776</v>
      </c>
      <c r="B3480" s="18">
        <v>4</v>
      </c>
      <c r="C3480" s="16" t="s">
        <v>73</v>
      </c>
      <c r="D3480" s="21">
        <v>42578</v>
      </c>
      <c r="E3480" s="16" t="s">
        <v>819</v>
      </c>
      <c r="F3480" s="21">
        <v>43487</v>
      </c>
      <c r="G3480" s="16" t="s">
        <v>75</v>
      </c>
      <c r="H3480" s="26" t="s">
        <v>428</v>
      </c>
      <c r="I3480" s="16" t="s">
        <v>14389</v>
      </c>
      <c r="K3480" s="16" t="s">
        <v>14388</v>
      </c>
      <c r="L3480" s="16" t="s">
        <v>37</v>
      </c>
      <c r="M3480" s="26" t="s">
        <v>14387</v>
      </c>
      <c r="O3480" s="16" t="s">
        <v>53</v>
      </c>
      <c r="P3480" s="26" t="s">
        <v>40</v>
      </c>
      <c r="R3480" s="16" t="s">
        <v>41</v>
      </c>
      <c r="S3480" s="16" t="s">
        <v>42</v>
      </c>
      <c r="T3480" s="22">
        <v>0.01</v>
      </c>
      <c r="W3480" s="20" t="s">
        <v>43</v>
      </c>
      <c r="X3480" s="16" t="s">
        <v>44</v>
      </c>
      <c r="Y3480" s="26" t="s">
        <v>14386</v>
      </c>
      <c r="Z3480" s="24" t="s">
        <v>32</v>
      </c>
      <c r="AA3480" s="24" t="s">
        <v>32</v>
      </c>
      <c r="AB3480" s="24" t="s">
        <v>32</v>
      </c>
      <c r="AC3480" s="24" t="s">
        <v>32</v>
      </c>
      <c r="AD3480" s="24" t="s">
        <v>32</v>
      </c>
      <c r="AE3480" s="24" t="s">
        <v>32</v>
      </c>
      <c r="AF3480" s="24" t="s">
        <v>32</v>
      </c>
      <c r="AG3480" s="24" t="s">
        <v>32</v>
      </c>
      <c r="AH3480" s="24" t="s">
        <v>32</v>
      </c>
    </row>
    <row r="3481" spans="1:35" x14ac:dyDescent="0.25">
      <c r="A3481" s="17">
        <v>124777</v>
      </c>
      <c r="B3481" s="18">
        <v>4</v>
      </c>
      <c r="C3481" s="16" t="s">
        <v>73</v>
      </c>
      <c r="D3481" s="21">
        <v>42578</v>
      </c>
      <c r="E3481" s="16" t="s">
        <v>819</v>
      </c>
      <c r="F3481" s="21">
        <v>44154</v>
      </c>
      <c r="G3481" s="16" t="s">
        <v>56</v>
      </c>
      <c r="H3481" s="26" t="s">
        <v>428</v>
      </c>
      <c r="I3481" s="16" t="s">
        <v>14385</v>
      </c>
      <c r="K3481" s="16" t="s">
        <v>14384</v>
      </c>
      <c r="L3481" s="16" t="s">
        <v>37</v>
      </c>
      <c r="M3481" s="26" t="s">
        <v>14383</v>
      </c>
      <c r="O3481" s="16" t="s">
        <v>53</v>
      </c>
      <c r="P3481" s="26" t="s">
        <v>40</v>
      </c>
      <c r="R3481" s="16" t="s">
        <v>41</v>
      </c>
      <c r="S3481" s="16" t="s">
        <v>42</v>
      </c>
      <c r="T3481" s="22">
        <v>1.4999999999999999E-2</v>
      </c>
      <c r="W3481" s="20" t="s">
        <v>43</v>
      </c>
      <c r="X3481" s="16" t="s">
        <v>44</v>
      </c>
      <c r="Y3481" s="26" t="s">
        <v>14382</v>
      </c>
      <c r="Z3481" s="24" t="s">
        <v>32</v>
      </c>
      <c r="AA3481" s="24" t="s">
        <v>32</v>
      </c>
      <c r="AB3481" s="24" t="s">
        <v>32</v>
      </c>
      <c r="AC3481" s="24" t="s">
        <v>32</v>
      </c>
      <c r="AD3481" s="24" t="s">
        <v>32</v>
      </c>
      <c r="AE3481" s="24" t="s">
        <v>32</v>
      </c>
      <c r="AF3481" s="24" t="s">
        <v>32</v>
      </c>
      <c r="AG3481" s="24" t="s">
        <v>32</v>
      </c>
      <c r="AH3481" s="24" t="s">
        <v>32</v>
      </c>
      <c r="AI3481" s="16" t="s">
        <v>14381</v>
      </c>
    </row>
    <row r="3482" spans="1:35" x14ac:dyDescent="0.25">
      <c r="A3482" s="17">
        <v>124778</v>
      </c>
      <c r="B3482" s="18">
        <v>4</v>
      </c>
      <c r="C3482" s="16" t="s">
        <v>73</v>
      </c>
      <c r="D3482" s="21">
        <v>42578</v>
      </c>
      <c r="E3482" s="16" t="s">
        <v>819</v>
      </c>
      <c r="F3482" s="21">
        <v>44154</v>
      </c>
      <c r="G3482" s="16" t="s">
        <v>56</v>
      </c>
      <c r="H3482" s="26" t="s">
        <v>428</v>
      </c>
      <c r="K3482" s="16" t="s">
        <v>14377</v>
      </c>
      <c r="L3482" s="16" t="s">
        <v>37</v>
      </c>
      <c r="M3482" s="26" t="s">
        <v>14380</v>
      </c>
      <c r="O3482" s="16" t="s">
        <v>53</v>
      </c>
      <c r="P3482" s="26" t="s">
        <v>40</v>
      </c>
      <c r="R3482" s="16" t="s">
        <v>41</v>
      </c>
      <c r="S3482" s="16" t="s">
        <v>42</v>
      </c>
      <c r="T3482" s="22">
        <v>1.4999999999999999E-2</v>
      </c>
      <c r="W3482" s="20" t="s">
        <v>43</v>
      </c>
      <c r="X3482" s="16" t="s">
        <v>44</v>
      </c>
      <c r="Y3482" s="26" t="s">
        <v>14379</v>
      </c>
      <c r="Z3482" s="24" t="s">
        <v>32</v>
      </c>
      <c r="AA3482" s="24" t="s">
        <v>32</v>
      </c>
      <c r="AB3482" s="24" t="s">
        <v>32</v>
      </c>
      <c r="AC3482" s="24" t="s">
        <v>32</v>
      </c>
      <c r="AD3482" s="24" t="s">
        <v>32</v>
      </c>
      <c r="AE3482" s="24" t="s">
        <v>32</v>
      </c>
      <c r="AF3482" s="24" t="s">
        <v>32</v>
      </c>
      <c r="AG3482" s="24" t="s">
        <v>32</v>
      </c>
      <c r="AH3482" s="24" t="s">
        <v>32</v>
      </c>
      <c r="AI3482" s="16" t="s">
        <v>14378</v>
      </c>
    </row>
    <row r="3483" spans="1:35" x14ac:dyDescent="0.25">
      <c r="A3483" s="17">
        <v>124779</v>
      </c>
      <c r="B3483" s="18">
        <v>4</v>
      </c>
      <c r="C3483" s="16" t="s">
        <v>73</v>
      </c>
      <c r="D3483" s="21">
        <v>42578</v>
      </c>
      <c r="E3483" s="16" t="s">
        <v>819</v>
      </c>
      <c r="F3483" s="21">
        <v>43487</v>
      </c>
      <c r="G3483" s="16" t="s">
        <v>75</v>
      </c>
      <c r="H3483" s="26" t="s">
        <v>428</v>
      </c>
      <c r="K3483" s="16" t="s">
        <v>14377</v>
      </c>
      <c r="L3483" s="16" t="s">
        <v>37</v>
      </c>
      <c r="M3483" s="26" t="s">
        <v>14376</v>
      </c>
      <c r="O3483" s="16" t="s">
        <v>53</v>
      </c>
      <c r="P3483" s="26" t="s">
        <v>40</v>
      </c>
      <c r="R3483" s="16" t="s">
        <v>41</v>
      </c>
      <c r="S3483" s="16" t="s">
        <v>42</v>
      </c>
      <c r="T3483" s="22">
        <v>0.01</v>
      </c>
      <c r="W3483" s="20" t="s">
        <v>43</v>
      </c>
      <c r="X3483" s="16" t="s">
        <v>44</v>
      </c>
      <c r="Y3483" s="26" t="s">
        <v>14375</v>
      </c>
      <c r="Z3483" s="24" t="s">
        <v>32</v>
      </c>
      <c r="AA3483" s="24" t="s">
        <v>32</v>
      </c>
      <c r="AB3483" s="24" t="s">
        <v>32</v>
      </c>
      <c r="AC3483" s="24" t="s">
        <v>32</v>
      </c>
      <c r="AD3483" s="24" t="s">
        <v>32</v>
      </c>
      <c r="AE3483" s="24" t="s">
        <v>32</v>
      </c>
      <c r="AF3483" s="24" t="s">
        <v>32</v>
      </c>
      <c r="AG3483" s="24" t="s">
        <v>32</v>
      </c>
      <c r="AH3483" s="24" t="s">
        <v>32</v>
      </c>
    </row>
    <row r="3484" spans="1:35" x14ac:dyDescent="0.25">
      <c r="A3484" s="17">
        <v>124780</v>
      </c>
      <c r="B3484" s="18">
        <v>4</v>
      </c>
      <c r="C3484" s="16" t="s">
        <v>73</v>
      </c>
      <c r="D3484" s="21">
        <v>42578</v>
      </c>
      <c r="E3484" s="16" t="s">
        <v>819</v>
      </c>
      <c r="F3484" s="21">
        <v>44285</v>
      </c>
      <c r="G3484" s="16" t="s">
        <v>105</v>
      </c>
      <c r="H3484" s="26" t="s">
        <v>428</v>
      </c>
      <c r="I3484" s="16" t="s">
        <v>722</v>
      </c>
      <c r="J3484" s="20" t="s">
        <v>116</v>
      </c>
      <c r="L3484" s="16" t="s">
        <v>116</v>
      </c>
      <c r="M3484" s="26" t="s">
        <v>3281</v>
      </c>
      <c r="O3484" s="16" t="s">
        <v>53</v>
      </c>
      <c r="P3484" s="26" t="s">
        <v>40</v>
      </c>
      <c r="R3484" s="16" t="s">
        <v>41</v>
      </c>
      <c r="S3484" s="16" t="s">
        <v>42</v>
      </c>
      <c r="T3484" s="22">
        <v>0.01</v>
      </c>
      <c r="U3484" s="21">
        <v>45422</v>
      </c>
      <c r="W3484" s="20" t="s">
        <v>43</v>
      </c>
      <c r="X3484" s="16" t="s">
        <v>78</v>
      </c>
      <c r="Y3484" s="26" t="s">
        <v>3282</v>
      </c>
      <c r="Z3484" s="25">
        <v>50000</v>
      </c>
      <c r="AA3484" s="25">
        <v>0</v>
      </c>
      <c r="AB3484" s="25">
        <v>0</v>
      </c>
      <c r="AC3484" s="25">
        <v>0</v>
      </c>
      <c r="AD3484" s="25">
        <v>130500</v>
      </c>
      <c r="AE3484" s="25">
        <v>0</v>
      </c>
      <c r="AF3484" s="25">
        <v>0</v>
      </c>
      <c r="AG3484" s="25">
        <v>0</v>
      </c>
      <c r="AH3484" s="25">
        <v>130500</v>
      </c>
      <c r="AI3484" s="16" t="s">
        <v>3283</v>
      </c>
    </row>
    <row r="3485" spans="1:35" ht="30" x14ac:dyDescent="0.25">
      <c r="A3485" s="17">
        <v>124781</v>
      </c>
      <c r="B3485" s="18">
        <v>3</v>
      </c>
      <c r="C3485" s="16" t="s">
        <v>73</v>
      </c>
      <c r="D3485" s="21">
        <v>42579</v>
      </c>
      <c r="E3485" s="16" t="s">
        <v>109</v>
      </c>
      <c r="F3485" s="21">
        <v>44169</v>
      </c>
      <c r="G3485" s="16" t="s">
        <v>832</v>
      </c>
      <c r="H3485" s="26" t="s">
        <v>98</v>
      </c>
      <c r="I3485" s="16" t="s">
        <v>2020</v>
      </c>
      <c r="J3485" s="20" t="s">
        <v>116</v>
      </c>
      <c r="L3485" s="16" t="s">
        <v>116</v>
      </c>
      <c r="M3485" s="26" t="s">
        <v>3284</v>
      </c>
      <c r="N3485" s="26" t="s">
        <v>3285</v>
      </c>
      <c r="O3485" s="16" t="s">
        <v>119</v>
      </c>
      <c r="P3485" s="26" t="s">
        <v>168</v>
      </c>
      <c r="R3485" s="16" t="s">
        <v>139</v>
      </c>
      <c r="S3485" s="16" t="s">
        <v>42</v>
      </c>
      <c r="T3485" s="22">
        <v>0.22</v>
      </c>
      <c r="U3485" s="21">
        <v>45156</v>
      </c>
      <c r="W3485" s="20" t="s">
        <v>43</v>
      </c>
      <c r="X3485" s="16" t="s">
        <v>140</v>
      </c>
      <c r="Z3485" s="25">
        <v>700000</v>
      </c>
      <c r="AA3485" s="25">
        <v>0</v>
      </c>
      <c r="AB3485" s="25">
        <v>0</v>
      </c>
      <c r="AC3485" s="25">
        <v>0</v>
      </c>
      <c r="AD3485" s="25">
        <v>850000</v>
      </c>
      <c r="AE3485" s="25">
        <v>0</v>
      </c>
      <c r="AF3485" s="25">
        <v>0</v>
      </c>
      <c r="AG3485" s="25">
        <v>0</v>
      </c>
      <c r="AH3485" s="25">
        <v>850000</v>
      </c>
    </row>
    <row r="3486" spans="1:35" x14ac:dyDescent="0.25">
      <c r="A3486" s="17">
        <v>124782</v>
      </c>
      <c r="B3486" s="18">
        <v>2</v>
      </c>
      <c r="C3486" s="16" t="s">
        <v>73</v>
      </c>
      <c r="D3486" s="21">
        <v>42579</v>
      </c>
      <c r="E3486" s="16" t="s">
        <v>109</v>
      </c>
      <c r="F3486" s="21">
        <v>44363</v>
      </c>
      <c r="G3486" s="16" t="s">
        <v>81</v>
      </c>
      <c r="H3486" s="26" t="s">
        <v>154</v>
      </c>
      <c r="I3486" s="16" t="s">
        <v>732</v>
      </c>
      <c r="J3486" s="20" t="s">
        <v>116</v>
      </c>
      <c r="L3486" s="16" t="s">
        <v>116</v>
      </c>
      <c r="M3486" s="26" t="s">
        <v>14374</v>
      </c>
      <c r="N3486" s="26" t="s">
        <v>168</v>
      </c>
      <c r="O3486" s="16" t="s">
        <v>119</v>
      </c>
      <c r="P3486" s="26" t="s">
        <v>168</v>
      </c>
      <c r="R3486" s="16" t="s">
        <v>139</v>
      </c>
      <c r="S3486" s="16" t="s">
        <v>42</v>
      </c>
      <c r="T3486" s="22">
        <v>3</v>
      </c>
      <c r="U3486" s="21">
        <v>45373</v>
      </c>
      <c r="W3486" s="20" t="s">
        <v>43</v>
      </c>
      <c r="X3486" s="16" t="s">
        <v>78</v>
      </c>
      <c r="Z3486" s="24" t="s">
        <v>32</v>
      </c>
      <c r="AA3486" s="24" t="s">
        <v>32</v>
      </c>
      <c r="AB3486" s="24" t="s">
        <v>32</v>
      </c>
      <c r="AC3486" s="24" t="s">
        <v>32</v>
      </c>
      <c r="AD3486" s="25">
        <v>340000</v>
      </c>
      <c r="AE3486" s="25">
        <v>0</v>
      </c>
      <c r="AF3486" s="25">
        <v>0</v>
      </c>
      <c r="AG3486" s="25">
        <v>0</v>
      </c>
      <c r="AH3486" s="25">
        <v>340000</v>
      </c>
    </row>
    <row r="3487" spans="1:35" ht="45" x14ac:dyDescent="0.25">
      <c r="A3487" s="17">
        <v>124783</v>
      </c>
      <c r="B3487" s="18">
        <v>1</v>
      </c>
      <c r="C3487" s="16" t="s">
        <v>73</v>
      </c>
      <c r="D3487" s="21">
        <v>42579</v>
      </c>
      <c r="E3487" s="16" t="s">
        <v>109</v>
      </c>
      <c r="F3487" s="21">
        <v>44322</v>
      </c>
      <c r="G3487" s="16" t="s">
        <v>74</v>
      </c>
      <c r="H3487" s="26" t="s">
        <v>320</v>
      </c>
      <c r="I3487" s="16" t="s">
        <v>468</v>
      </c>
      <c r="J3487" s="20" t="s">
        <v>116</v>
      </c>
      <c r="L3487" s="16" t="s">
        <v>116</v>
      </c>
      <c r="M3487" s="26" t="s">
        <v>14373</v>
      </c>
      <c r="N3487" s="26" t="s">
        <v>14372</v>
      </c>
      <c r="O3487" s="16" t="s">
        <v>119</v>
      </c>
      <c r="P3487" s="26" t="s">
        <v>627</v>
      </c>
      <c r="R3487" s="16" t="s">
        <v>139</v>
      </c>
      <c r="S3487" s="16" t="s">
        <v>42</v>
      </c>
      <c r="T3487" s="22">
        <v>0.2</v>
      </c>
      <c r="U3487" s="21">
        <v>45268</v>
      </c>
      <c r="W3487" s="20" t="s">
        <v>43</v>
      </c>
      <c r="X3487" s="16" t="s">
        <v>140</v>
      </c>
      <c r="Z3487" s="24" t="s">
        <v>32</v>
      </c>
      <c r="AA3487" s="24" t="s">
        <v>32</v>
      </c>
      <c r="AB3487" s="24" t="s">
        <v>32</v>
      </c>
      <c r="AC3487" s="24" t="s">
        <v>32</v>
      </c>
      <c r="AD3487" s="25">
        <v>1250000</v>
      </c>
      <c r="AE3487" s="25">
        <v>0</v>
      </c>
      <c r="AF3487" s="25">
        <v>0</v>
      </c>
      <c r="AG3487" s="25">
        <v>0</v>
      </c>
      <c r="AH3487" s="25">
        <v>1250000</v>
      </c>
    </row>
    <row r="3488" spans="1:35" ht="45" x14ac:dyDescent="0.25">
      <c r="A3488" s="17">
        <v>124784</v>
      </c>
      <c r="B3488" s="18">
        <v>1</v>
      </c>
      <c r="C3488" s="16" t="s">
        <v>73</v>
      </c>
      <c r="D3488" s="21">
        <v>42579</v>
      </c>
      <c r="E3488" s="16" t="s">
        <v>109</v>
      </c>
      <c r="F3488" s="21">
        <v>44256</v>
      </c>
      <c r="G3488" s="16" t="s">
        <v>109</v>
      </c>
      <c r="H3488" s="26" t="s">
        <v>14371</v>
      </c>
      <c r="I3488" s="16" t="s">
        <v>1894</v>
      </c>
      <c r="J3488" s="20" t="s">
        <v>116</v>
      </c>
      <c r="L3488" s="16" t="s">
        <v>116</v>
      </c>
      <c r="M3488" s="26" t="s">
        <v>14370</v>
      </c>
      <c r="N3488" s="26" t="s">
        <v>14369</v>
      </c>
      <c r="O3488" s="16" t="s">
        <v>119</v>
      </c>
      <c r="P3488" s="26" t="s">
        <v>631</v>
      </c>
      <c r="R3488" s="16" t="s">
        <v>139</v>
      </c>
      <c r="S3488" s="16" t="s">
        <v>42</v>
      </c>
      <c r="T3488" s="22">
        <v>10.3</v>
      </c>
      <c r="W3488" s="20" t="s">
        <v>43</v>
      </c>
      <c r="X3488" s="16" t="s">
        <v>140</v>
      </c>
      <c r="Z3488" s="24" t="s">
        <v>32</v>
      </c>
      <c r="AA3488" s="24" t="s">
        <v>32</v>
      </c>
      <c r="AB3488" s="24" t="s">
        <v>32</v>
      </c>
      <c r="AC3488" s="24" t="s">
        <v>32</v>
      </c>
      <c r="AD3488" s="25">
        <v>1550000</v>
      </c>
      <c r="AE3488" s="25">
        <v>0</v>
      </c>
      <c r="AF3488" s="25">
        <v>0</v>
      </c>
      <c r="AG3488" s="25">
        <v>0</v>
      </c>
      <c r="AH3488" s="25">
        <v>1550000</v>
      </c>
    </row>
    <row r="3489" spans="1:35" x14ac:dyDescent="0.25">
      <c r="A3489" s="17">
        <v>124785</v>
      </c>
      <c r="B3489" s="18">
        <v>2</v>
      </c>
      <c r="C3489" s="16" t="s">
        <v>73</v>
      </c>
      <c r="D3489" s="21">
        <v>42579</v>
      </c>
      <c r="E3489" s="16" t="s">
        <v>109</v>
      </c>
      <c r="F3489" s="21">
        <v>43865</v>
      </c>
      <c r="G3489" s="16" t="s">
        <v>2668</v>
      </c>
      <c r="H3489" s="26" t="s">
        <v>170</v>
      </c>
      <c r="I3489" s="16" t="s">
        <v>1317</v>
      </c>
      <c r="J3489" s="20" t="s">
        <v>116</v>
      </c>
      <c r="L3489" s="16" t="s">
        <v>116</v>
      </c>
      <c r="M3489" s="26" t="s">
        <v>14368</v>
      </c>
      <c r="N3489" s="26" t="s">
        <v>168</v>
      </c>
      <c r="O3489" s="16" t="s">
        <v>119</v>
      </c>
      <c r="P3489" s="26" t="s">
        <v>168</v>
      </c>
      <c r="R3489" s="16" t="s">
        <v>139</v>
      </c>
      <c r="S3489" s="16" t="s">
        <v>42</v>
      </c>
      <c r="T3489" s="22">
        <v>1.7</v>
      </c>
      <c r="U3489" s="21">
        <v>45373</v>
      </c>
      <c r="W3489" s="20" t="s">
        <v>43</v>
      </c>
      <c r="X3489" s="16" t="s">
        <v>78</v>
      </c>
      <c r="Z3489" s="24" t="s">
        <v>32</v>
      </c>
      <c r="AA3489" s="24" t="s">
        <v>32</v>
      </c>
      <c r="AB3489" s="24" t="s">
        <v>32</v>
      </c>
      <c r="AC3489" s="24" t="s">
        <v>32</v>
      </c>
      <c r="AD3489" s="25">
        <v>100000</v>
      </c>
      <c r="AE3489" s="25">
        <v>0</v>
      </c>
      <c r="AF3489" s="25">
        <v>0</v>
      </c>
      <c r="AG3489" s="25">
        <v>0</v>
      </c>
      <c r="AH3489" s="25">
        <v>100000</v>
      </c>
    </row>
    <row r="3490" spans="1:35" ht="30" x14ac:dyDescent="0.25">
      <c r="A3490" s="17">
        <v>124786</v>
      </c>
      <c r="B3490" s="18">
        <v>3</v>
      </c>
      <c r="C3490" s="16" t="s">
        <v>73</v>
      </c>
      <c r="D3490" s="21">
        <v>42579</v>
      </c>
      <c r="E3490" s="16" t="s">
        <v>109</v>
      </c>
      <c r="F3490" s="21">
        <v>44354</v>
      </c>
      <c r="G3490" s="16" t="s">
        <v>142</v>
      </c>
      <c r="H3490" s="26" t="s">
        <v>1836</v>
      </c>
      <c r="I3490" s="16" t="s">
        <v>441</v>
      </c>
      <c r="J3490" s="20" t="s">
        <v>116</v>
      </c>
      <c r="L3490" s="16" t="s">
        <v>116</v>
      </c>
      <c r="M3490" s="26" t="s">
        <v>14367</v>
      </c>
      <c r="N3490" s="26" t="s">
        <v>14366</v>
      </c>
      <c r="O3490" s="16" t="s">
        <v>119</v>
      </c>
      <c r="P3490" s="26" t="s">
        <v>168</v>
      </c>
      <c r="R3490" s="16" t="s">
        <v>139</v>
      </c>
      <c r="S3490" s="16" t="s">
        <v>42</v>
      </c>
      <c r="T3490" s="22">
        <v>5.39</v>
      </c>
      <c r="U3490" s="21">
        <v>45009</v>
      </c>
      <c r="W3490" s="20" t="s">
        <v>43</v>
      </c>
      <c r="X3490" s="16" t="s">
        <v>140</v>
      </c>
      <c r="Z3490" s="24" t="s">
        <v>32</v>
      </c>
      <c r="AA3490" s="24" t="s">
        <v>32</v>
      </c>
      <c r="AB3490" s="24" t="s">
        <v>32</v>
      </c>
      <c r="AC3490" s="24" t="s">
        <v>32</v>
      </c>
      <c r="AD3490" s="25">
        <v>198000</v>
      </c>
      <c r="AE3490" s="25">
        <v>0</v>
      </c>
      <c r="AF3490" s="25">
        <v>0</v>
      </c>
      <c r="AG3490" s="25">
        <v>0</v>
      </c>
      <c r="AH3490" s="25">
        <v>198000</v>
      </c>
    </row>
    <row r="3491" spans="1:35" ht="30" x14ac:dyDescent="0.25">
      <c r="A3491" s="17">
        <v>124786.01</v>
      </c>
      <c r="B3491" s="18">
        <v>3</v>
      </c>
      <c r="C3491" s="16" t="s">
        <v>73</v>
      </c>
      <c r="D3491" s="21">
        <v>43469</v>
      </c>
      <c r="E3491" s="16" t="s">
        <v>56</v>
      </c>
      <c r="F3491" s="21">
        <v>44183</v>
      </c>
      <c r="G3491" s="16" t="s">
        <v>529</v>
      </c>
      <c r="H3491" s="26" t="s">
        <v>1836</v>
      </c>
      <c r="I3491" s="16" t="s">
        <v>441</v>
      </c>
      <c r="J3491" s="20" t="s">
        <v>116</v>
      </c>
      <c r="L3491" s="16" t="s">
        <v>116</v>
      </c>
      <c r="M3491" s="26" t="s">
        <v>14365</v>
      </c>
      <c r="N3491" s="26" t="s">
        <v>14363</v>
      </c>
      <c r="O3491" s="16" t="s">
        <v>119</v>
      </c>
      <c r="P3491" s="26" t="s">
        <v>168</v>
      </c>
      <c r="R3491" s="16" t="s">
        <v>139</v>
      </c>
      <c r="S3491" s="16" t="s">
        <v>42</v>
      </c>
      <c r="T3491" s="23" t="s">
        <v>32</v>
      </c>
      <c r="U3491" s="21">
        <v>45520</v>
      </c>
      <c r="W3491" s="20" t="s">
        <v>43</v>
      </c>
      <c r="Z3491" s="24" t="s">
        <v>32</v>
      </c>
      <c r="AA3491" s="24" t="s">
        <v>32</v>
      </c>
      <c r="AB3491" s="24" t="s">
        <v>32</v>
      </c>
      <c r="AC3491" s="24" t="s">
        <v>32</v>
      </c>
      <c r="AD3491" s="24" t="s">
        <v>32</v>
      </c>
      <c r="AE3491" s="24" t="s">
        <v>32</v>
      </c>
      <c r="AF3491" s="24" t="s">
        <v>32</v>
      </c>
      <c r="AG3491" s="24" t="s">
        <v>32</v>
      </c>
      <c r="AH3491" s="24" t="s">
        <v>32</v>
      </c>
    </row>
    <row r="3492" spans="1:35" ht="30" x14ac:dyDescent="0.25">
      <c r="A3492" s="17">
        <v>124786.02</v>
      </c>
      <c r="B3492" s="18">
        <v>3</v>
      </c>
      <c r="C3492" s="16" t="s">
        <v>73</v>
      </c>
      <c r="D3492" s="21">
        <v>43469</v>
      </c>
      <c r="E3492" s="16" t="s">
        <v>56</v>
      </c>
      <c r="F3492" s="21">
        <v>44183</v>
      </c>
      <c r="G3492" s="16" t="s">
        <v>529</v>
      </c>
      <c r="H3492" s="26" t="s">
        <v>1836</v>
      </c>
      <c r="I3492" s="16" t="s">
        <v>441</v>
      </c>
      <c r="J3492" s="20" t="s">
        <v>116</v>
      </c>
      <c r="L3492" s="16" t="s">
        <v>116</v>
      </c>
      <c r="M3492" s="26" t="s">
        <v>14364</v>
      </c>
      <c r="N3492" s="26" t="s">
        <v>14363</v>
      </c>
      <c r="O3492" s="16" t="s">
        <v>119</v>
      </c>
      <c r="P3492" s="26" t="s">
        <v>168</v>
      </c>
      <c r="R3492" s="16" t="s">
        <v>139</v>
      </c>
      <c r="S3492" s="16" t="s">
        <v>42</v>
      </c>
      <c r="T3492" s="23" t="s">
        <v>32</v>
      </c>
      <c r="U3492" s="21">
        <v>45520</v>
      </c>
      <c r="W3492" s="20" t="s">
        <v>43</v>
      </c>
      <c r="Z3492" s="24" t="s">
        <v>32</v>
      </c>
      <c r="AA3492" s="24" t="s">
        <v>32</v>
      </c>
      <c r="AB3492" s="24" t="s">
        <v>32</v>
      </c>
      <c r="AC3492" s="24" t="s">
        <v>32</v>
      </c>
      <c r="AD3492" s="24" t="s">
        <v>32</v>
      </c>
      <c r="AE3492" s="24" t="s">
        <v>32</v>
      </c>
      <c r="AF3492" s="24" t="s">
        <v>32</v>
      </c>
      <c r="AG3492" s="24" t="s">
        <v>32</v>
      </c>
      <c r="AH3492" s="24" t="s">
        <v>32</v>
      </c>
    </row>
    <row r="3493" spans="1:35" x14ac:dyDescent="0.25">
      <c r="A3493" s="17">
        <v>124788</v>
      </c>
      <c r="B3493" s="18">
        <v>1</v>
      </c>
      <c r="C3493" s="16" t="s">
        <v>73</v>
      </c>
      <c r="D3493" s="21">
        <v>42579</v>
      </c>
      <c r="E3493" s="16" t="s">
        <v>109</v>
      </c>
      <c r="F3493" s="21">
        <v>44106</v>
      </c>
      <c r="G3493" s="16" t="s">
        <v>75</v>
      </c>
      <c r="H3493" s="26" t="s">
        <v>400</v>
      </c>
      <c r="I3493" s="16" t="s">
        <v>14362</v>
      </c>
      <c r="J3493" s="20" t="s">
        <v>116</v>
      </c>
      <c r="L3493" s="16" t="s">
        <v>116</v>
      </c>
      <c r="M3493" s="26" t="s">
        <v>14361</v>
      </c>
      <c r="N3493" s="26" t="s">
        <v>14360</v>
      </c>
      <c r="O3493" s="16" t="s">
        <v>119</v>
      </c>
      <c r="P3493" s="26" t="s">
        <v>168</v>
      </c>
      <c r="R3493" s="16" t="s">
        <v>139</v>
      </c>
      <c r="S3493" s="16" t="s">
        <v>42</v>
      </c>
      <c r="T3493" s="22">
        <v>0.4</v>
      </c>
      <c r="U3493" s="21">
        <v>45156</v>
      </c>
      <c r="W3493" s="20" t="s">
        <v>43</v>
      </c>
      <c r="X3493" s="16" t="s">
        <v>78</v>
      </c>
      <c r="Z3493" s="24" t="s">
        <v>32</v>
      </c>
      <c r="AA3493" s="24" t="s">
        <v>32</v>
      </c>
      <c r="AB3493" s="24" t="s">
        <v>32</v>
      </c>
      <c r="AC3493" s="24" t="s">
        <v>32</v>
      </c>
      <c r="AD3493" s="25">
        <v>750000</v>
      </c>
      <c r="AE3493" s="25">
        <v>0</v>
      </c>
      <c r="AF3493" s="25">
        <v>0</v>
      </c>
      <c r="AG3493" s="25">
        <v>0</v>
      </c>
      <c r="AH3493" s="25">
        <v>750000</v>
      </c>
      <c r="AI3493" s="16" t="s">
        <v>14359</v>
      </c>
    </row>
    <row r="3494" spans="1:35" ht="45" x14ac:dyDescent="0.25">
      <c r="A3494" s="17">
        <v>124789</v>
      </c>
      <c r="B3494" s="18">
        <v>1</v>
      </c>
      <c r="C3494" s="16" t="s">
        <v>31</v>
      </c>
      <c r="D3494" s="21">
        <v>42579</v>
      </c>
      <c r="E3494" s="16" t="s">
        <v>109</v>
      </c>
      <c r="F3494" s="21">
        <v>44188</v>
      </c>
      <c r="G3494" s="16" t="s">
        <v>32</v>
      </c>
      <c r="H3494" s="26" t="s">
        <v>400</v>
      </c>
      <c r="M3494" s="26" t="s">
        <v>3286</v>
      </c>
      <c r="N3494" s="26" t="s">
        <v>3287</v>
      </c>
      <c r="O3494" s="16" t="s">
        <v>119</v>
      </c>
      <c r="P3494" s="26" t="s">
        <v>568</v>
      </c>
      <c r="R3494" s="16" t="s">
        <v>139</v>
      </c>
      <c r="S3494" s="16" t="s">
        <v>192</v>
      </c>
      <c r="T3494" s="22">
        <v>2.0099999999999998</v>
      </c>
      <c r="U3494" s="21">
        <v>44176</v>
      </c>
      <c r="W3494" s="20" t="s">
        <v>43</v>
      </c>
      <c r="Z3494" s="25">
        <v>0</v>
      </c>
      <c r="AA3494" s="25">
        <v>0</v>
      </c>
      <c r="AB3494" s="25">
        <v>31670287</v>
      </c>
      <c r="AC3494" s="25">
        <v>0</v>
      </c>
      <c r="AD3494" s="25">
        <v>800000</v>
      </c>
      <c r="AE3494" s="25">
        <v>0</v>
      </c>
      <c r="AF3494" s="25">
        <v>31670287</v>
      </c>
      <c r="AG3494" s="25">
        <v>0</v>
      </c>
      <c r="AH3494" s="25">
        <v>32470287</v>
      </c>
      <c r="AI3494" s="16" t="s">
        <v>3288</v>
      </c>
    </row>
    <row r="3495" spans="1:35" x14ac:dyDescent="0.25">
      <c r="A3495" s="17">
        <v>124790</v>
      </c>
      <c r="B3495" s="18">
        <v>1</v>
      </c>
      <c r="C3495" s="16" t="s">
        <v>73</v>
      </c>
      <c r="D3495" s="21">
        <v>42579</v>
      </c>
      <c r="E3495" s="16" t="s">
        <v>109</v>
      </c>
      <c r="F3495" s="21">
        <v>44106</v>
      </c>
      <c r="G3495" s="16" t="s">
        <v>75</v>
      </c>
      <c r="H3495" s="26" t="s">
        <v>34</v>
      </c>
      <c r="I3495" s="16" t="s">
        <v>14358</v>
      </c>
      <c r="K3495" s="16" t="s">
        <v>14357</v>
      </c>
      <c r="L3495" s="16" t="s">
        <v>37</v>
      </c>
      <c r="M3495" s="26" t="s">
        <v>14356</v>
      </c>
      <c r="N3495" s="26" t="s">
        <v>14355</v>
      </c>
      <c r="O3495" s="16" t="s">
        <v>119</v>
      </c>
      <c r="P3495" s="26" t="s">
        <v>168</v>
      </c>
      <c r="R3495" s="16" t="s">
        <v>139</v>
      </c>
      <c r="S3495" s="16" t="s">
        <v>42</v>
      </c>
      <c r="T3495" s="22">
        <v>1.99</v>
      </c>
      <c r="U3495" s="21">
        <v>45422</v>
      </c>
      <c r="W3495" s="20" t="s">
        <v>43</v>
      </c>
      <c r="X3495" s="16" t="s">
        <v>78</v>
      </c>
      <c r="Z3495" s="24" t="s">
        <v>32</v>
      </c>
      <c r="AA3495" s="24" t="s">
        <v>32</v>
      </c>
      <c r="AB3495" s="24" t="s">
        <v>32</v>
      </c>
      <c r="AC3495" s="24" t="s">
        <v>32</v>
      </c>
      <c r="AD3495" s="25">
        <v>100000</v>
      </c>
      <c r="AE3495" s="25">
        <v>0</v>
      </c>
      <c r="AF3495" s="25">
        <v>0</v>
      </c>
      <c r="AG3495" s="25">
        <v>0</v>
      </c>
      <c r="AH3495" s="25">
        <v>100000</v>
      </c>
    </row>
    <row r="3496" spans="1:35" x14ac:dyDescent="0.25">
      <c r="A3496" s="17">
        <v>124792</v>
      </c>
      <c r="B3496" s="18">
        <v>3</v>
      </c>
      <c r="C3496" s="16" t="s">
        <v>73</v>
      </c>
      <c r="D3496" s="21">
        <v>42579</v>
      </c>
      <c r="E3496" s="16" t="s">
        <v>109</v>
      </c>
      <c r="F3496" s="21">
        <v>44340</v>
      </c>
      <c r="G3496" s="16" t="s">
        <v>109</v>
      </c>
      <c r="H3496" s="26" t="s">
        <v>434</v>
      </c>
      <c r="I3496" s="16" t="s">
        <v>441</v>
      </c>
      <c r="J3496" s="20" t="s">
        <v>116</v>
      </c>
      <c r="L3496" s="16" t="s">
        <v>116</v>
      </c>
      <c r="M3496" s="26" t="s">
        <v>14354</v>
      </c>
      <c r="N3496" s="26" t="s">
        <v>168</v>
      </c>
      <c r="O3496" s="16" t="s">
        <v>119</v>
      </c>
      <c r="P3496" s="26" t="s">
        <v>168</v>
      </c>
      <c r="R3496" s="16" t="s">
        <v>139</v>
      </c>
      <c r="S3496" s="16" t="s">
        <v>42</v>
      </c>
      <c r="T3496" s="22">
        <v>4.9400000000000004</v>
      </c>
      <c r="U3496" s="21">
        <v>46157</v>
      </c>
      <c r="W3496" s="20" t="s">
        <v>43</v>
      </c>
      <c r="X3496" s="16" t="s">
        <v>140</v>
      </c>
      <c r="Y3496" s="26" t="s">
        <v>14338</v>
      </c>
      <c r="Z3496" s="24" t="s">
        <v>32</v>
      </c>
      <c r="AA3496" s="24" t="s">
        <v>32</v>
      </c>
      <c r="AB3496" s="24" t="s">
        <v>32</v>
      </c>
      <c r="AC3496" s="24" t="s">
        <v>32</v>
      </c>
      <c r="AD3496" s="25">
        <v>100000</v>
      </c>
      <c r="AE3496" s="25">
        <v>0</v>
      </c>
      <c r="AF3496" s="25">
        <v>0</v>
      </c>
      <c r="AG3496" s="25">
        <v>0</v>
      </c>
      <c r="AH3496" s="25">
        <v>100000</v>
      </c>
    </row>
    <row r="3497" spans="1:35" x14ac:dyDescent="0.25">
      <c r="A3497" s="17">
        <v>124793</v>
      </c>
      <c r="B3497" s="18">
        <v>1</v>
      </c>
      <c r="C3497" s="16" t="s">
        <v>31</v>
      </c>
      <c r="D3497" s="21">
        <v>42579</v>
      </c>
      <c r="E3497" s="16" t="s">
        <v>142</v>
      </c>
      <c r="F3497" s="21">
        <v>44033</v>
      </c>
      <c r="G3497" s="16" t="s">
        <v>109</v>
      </c>
      <c r="H3497" s="26" t="s">
        <v>182</v>
      </c>
      <c r="I3497" s="16" t="s">
        <v>147</v>
      </c>
      <c r="J3497" s="20" t="s">
        <v>148</v>
      </c>
      <c r="L3497" s="16" t="s">
        <v>149</v>
      </c>
      <c r="M3497" s="26" t="s">
        <v>3289</v>
      </c>
      <c r="O3497" s="16" t="s">
        <v>179</v>
      </c>
      <c r="P3497" s="26" t="s">
        <v>79</v>
      </c>
      <c r="R3497" s="16" t="s">
        <v>41</v>
      </c>
      <c r="S3497" s="16" t="s">
        <v>84</v>
      </c>
      <c r="T3497" s="22">
        <v>0.01</v>
      </c>
      <c r="U3497" s="21">
        <v>44008</v>
      </c>
      <c r="W3497" s="20" t="s">
        <v>43</v>
      </c>
      <c r="X3497" s="16" t="s">
        <v>454</v>
      </c>
      <c r="Y3497" s="26" t="s">
        <v>3290</v>
      </c>
      <c r="Z3497" s="25">
        <v>0</v>
      </c>
      <c r="AA3497" s="25">
        <v>0</v>
      </c>
      <c r="AB3497" s="25">
        <v>1450016</v>
      </c>
      <c r="AC3497" s="25">
        <v>0</v>
      </c>
      <c r="AD3497" s="25">
        <v>0</v>
      </c>
      <c r="AE3497" s="25">
        <v>0</v>
      </c>
      <c r="AF3497" s="25">
        <v>1756916</v>
      </c>
      <c r="AG3497" s="25">
        <v>0</v>
      </c>
      <c r="AH3497" s="25">
        <v>1756916</v>
      </c>
      <c r="AI3497" s="16" t="s">
        <v>3291</v>
      </c>
    </row>
    <row r="3498" spans="1:35" ht="45" x14ac:dyDescent="0.25">
      <c r="A3498" s="17">
        <v>124863</v>
      </c>
      <c r="B3498" s="18">
        <v>1</v>
      </c>
      <c r="C3498" s="16" t="s">
        <v>31</v>
      </c>
      <c r="D3498" s="21">
        <v>42580</v>
      </c>
      <c r="E3498" s="16" t="s">
        <v>2469</v>
      </c>
      <c r="F3498" s="21">
        <v>43984</v>
      </c>
      <c r="G3498" s="16" t="s">
        <v>2470</v>
      </c>
      <c r="H3498" s="26" t="s">
        <v>209</v>
      </c>
      <c r="I3498" s="16" t="s">
        <v>1518</v>
      </c>
      <c r="J3498" s="20" t="s">
        <v>1518</v>
      </c>
      <c r="M3498" s="26" t="s">
        <v>14353</v>
      </c>
      <c r="N3498" s="26" t="s">
        <v>14352</v>
      </c>
      <c r="O3498" s="16" t="s">
        <v>1520</v>
      </c>
      <c r="P3498" s="26" t="s">
        <v>568</v>
      </c>
      <c r="R3498" s="16" t="s">
        <v>139</v>
      </c>
      <c r="S3498" s="16" t="s">
        <v>192</v>
      </c>
      <c r="T3498" s="23" t="s">
        <v>32</v>
      </c>
      <c r="U3498" s="21">
        <v>43917</v>
      </c>
      <c r="W3498" s="20" t="s">
        <v>43</v>
      </c>
      <c r="X3498" s="16" t="s">
        <v>78</v>
      </c>
      <c r="Z3498" s="24" t="s">
        <v>32</v>
      </c>
      <c r="AA3498" s="24" t="s">
        <v>32</v>
      </c>
      <c r="AB3498" s="24" t="s">
        <v>32</v>
      </c>
      <c r="AC3498" s="24" t="s">
        <v>32</v>
      </c>
      <c r="AD3498" s="25">
        <v>500100</v>
      </c>
      <c r="AE3498" s="25">
        <v>957104</v>
      </c>
      <c r="AF3498" s="25">
        <v>4979468</v>
      </c>
      <c r="AG3498" s="25">
        <v>0</v>
      </c>
      <c r="AH3498" s="25">
        <v>6436672</v>
      </c>
      <c r="AI3498" s="16" t="s">
        <v>14351</v>
      </c>
    </row>
    <row r="3499" spans="1:35" x14ac:dyDescent="0.25">
      <c r="A3499" s="17">
        <v>124864</v>
      </c>
      <c r="B3499" s="18">
        <v>2</v>
      </c>
      <c r="C3499" s="16" t="s">
        <v>474</v>
      </c>
      <c r="D3499" s="21">
        <v>42580</v>
      </c>
      <c r="E3499" s="16" t="s">
        <v>2469</v>
      </c>
      <c r="F3499" s="21">
        <v>44133</v>
      </c>
      <c r="G3499" s="16" t="s">
        <v>32</v>
      </c>
      <c r="H3499" s="26" t="s">
        <v>431</v>
      </c>
      <c r="I3499" s="16" t="s">
        <v>1518</v>
      </c>
      <c r="J3499" s="20" t="s">
        <v>1518</v>
      </c>
      <c r="K3499" s="16" t="s">
        <v>3292</v>
      </c>
      <c r="M3499" s="26" t="s">
        <v>3293</v>
      </c>
      <c r="N3499" s="26" t="s">
        <v>3294</v>
      </c>
      <c r="O3499" s="16" t="s">
        <v>1520</v>
      </c>
      <c r="P3499" s="26" t="s">
        <v>568</v>
      </c>
      <c r="R3499" s="16" t="s">
        <v>139</v>
      </c>
      <c r="S3499" s="16" t="s">
        <v>192</v>
      </c>
      <c r="T3499" s="22">
        <v>0.61</v>
      </c>
      <c r="U3499" s="21">
        <v>43686</v>
      </c>
      <c r="W3499" s="20" t="s">
        <v>43</v>
      </c>
      <c r="X3499" s="16" t="s">
        <v>44</v>
      </c>
      <c r="Z3499" s="25">
        <v>0</v>
      </c>
      <c r="AA3499" s="25">
        <v>0</v>
      </c>
      <c r="AB3499" s="25">
        <v>900000</v>
      </c>
      <c r="AC3499" s="25">
        <v>0</v>
      </c>
      <c r="AD3499" s="25">
        <v>226200</v>
      </c>
      <c r="AE3499" s="25">
        <v>430400</v>
      </c>
      <c r="AF3499" s="25">
        <v>3522371</v>
      </c>
      <c r="AG3499" s="25">
        <v>0</v>
      </c>
      <c r="AH3499" s="25">
        <v>4178971</v>
      </c>
      <c r="AI3499" s="16" t="s">
        <v>3295</v>
      </c>
    </row>
    <row r="3500" spans="1:35" ht="45" x14ac:dyDescent="0.25">
      <c r="A3500" s="17">
        <v>124865</v>
      </c>
      <c r="B3500" s="18">
        <v>3</v>
      </c>
      <c r="C3500" s="16" t="s">
        <v>474</v>
      </c>
      <c r="D3500" s="21">
        <v>42580</v>
      </c>
      <c r="E3500" s="16" t="s">
        <v>2469</v>
      </c>
      <c r="F3500" s="21">
        <v>44209</v>
      </c>
      <c r="G3500" s="16" t="s">
        <v>32</v>
      </c>
      <c r="H3500" s="26" t="s">
        <v>425</v>
      </c>
      <c r="I3500" s="16" t="s">
        <v>1518</v>
      </c>
      <c r="J3500" s="20" t="s">
        <v>1518</v>
      </c>
      <c r="M3500" s="26" t="s">
        <v>3296</v>
      </c>
      <c r="N3500" s="26" t="s">
        <v>3297</v>
      </c>
      <c r="O3500" s="16" t="s">
        <v>1520</v>
      </c>
      <c r="P3500" s="26" t="s">
        <v>3298</v>
      </c>
      <c r="R3500" s="16" t="s">
        <v>139</v>
      </c>
      <c r="S3500" s="16" t="s">
        <v>42</v>
      </c>
      <c r="T3500" s="23" t="s">
        <v>32</v>
      </c>
      <c r="U3500" s="21">
        <v>43966</v>
      </c>
      <c r="W3500" s="20" t="s">
        <v>43</v>
      </c>
      <c r="X3500" s="16" t="s">
        <v>44</v>
      </c>
      <c r="Z3500" s="25">
        <v>0</v>
      </c>
      <c r="AA3500" s="25">
        <v>0</v>
      </c>
      <c r="AB3500" s="25">
        <v>380975.54</v>
      </c>
      <c r="AC3500" s="25">
        <v>0</v>
      </c>
      <c r="AD3500" s="25">
        <v>90600</v>
      </c>
      <c r="AE3500" s="25">
        <v>34977</v>
      </c>
      <c r="AF3500" s="25">
        <v>380975.54</v>
      </c>
      <c r="AG3500" s="25">
        <v>0</v>
      </c>
      <c r="AH3500" s="25">
        <v>506552.54</v>
      </c>
      <c r="AI3500" s="16" t="s">
        <v>3299</v>
      </c>
    </row>
    <row r="3501" spans="1:35" ht="30" x14ac:dyDescent="0.25">
      <c r="A3501" s="17">
        <v>124868</v>
      </c>
      <c r="B3501" s="18">
        <v>3</v>
      </c>
      <c r="C3501" s="16" t="s">
        <v>73</v>
      </c>
      <c r="D3501" s="21">
        <v>42583</v>
      </c>
      <c r="E3501" s="16" t="s">
        <v>109</v>
      </c>
      <c r="F3501" s="21">
        <v>44183</v>
      </c>
      <c r="G3501" s="16" t="s">
        <v>529</v>
      </c>
      <c r="H3501" s="26" t="s">
        <v>434</v>
      </c>
      <c r="I3501" s="16" t="s">
        <v>683</v>
      </c>
      <c r="J3501" s="20" t="s">
        <v>148</v>
      </c>
      <c r="L3501" s="16" t="s">
        <v>149</v>
      </c>
      <c r="M3501" s="26" t="s">
        <v>14350</v>
      </c>
      <c r="N3501" s="26" t="s">
        <v>627</v>
      </c>
      <c r="O3501" s="16" t="s">
        <v>119</v>
      </c>
      <c r="P3501" s="26" t="s">
        <v>627</v>
      </c>
      <c r="R3501" s="16" t="s">
        <v>139</v>
      </c>
      <c r="S3501" s="16" t="s">
        <v>42</v>
      </c>
      <c r="T3501" s="22">
        <v>0.02</v>
      </c>
      <c r="U3501" s="21">
        <v>45639</v>
      </c>
      <c r="W3501" s="20" t="s">
        <v>43</v>
      </c>
      <c r="X3501" s="16" t="s">
        <v>454</v>
      </c>
      <c r="Z3501" s="24" t="s">
        <v>32</v>
      </c>
      <c r="AA3501" s="24" t="s">
        <v>32</v>
      </c>
      <c r="AB3501" s="24" t="s">
        <v>32</v>
      </c>
      <c r="AC3501" s="24" t="s">
        <v>32</v>
      </c>
      <c r="AD3501" s="25">
        <v>100000</v>
      </c>
      <c r="AE3501" s="25">
        <v>0</v>
      </c>
      <c r="AF3501" s="25">
        <v>0</v>
      </c>
      <c r="AG3501" s="25">
        <v>0</v>
      </c>
      <c r="AH3501" s="25">
        <v>100000</v>
      </c>
    </row>
    <row r="3502" spans="1:35" x14ac:dyDescent="0.25">
      <c r="A3502" s="17">
        <v>124869</v>
      </c>
      <c r="B3502" s="18">
        <v>3</v>
      </c>
      <c r="C3502" s="16" t="s">
        <v>73</v>
      </c>
      <c r="D3502" s="21">
        <v>42583</v>
      </c>
      <c r="E3502" s="16" t="s">
        <v>109</v>
      </c>
      <c r="F3502" s="21">
        <v>44201</v>
      </c>
      <c r="G3502" s="16" t="s">
        <v>2732</v>
      </c>
      <c r="H3502" s="26" t="s">
        <v>434</v>
      </c>
      <c r="I3502" s="16" t="s">
        <v>2287</v>
      </c>
      <c r="J3502" s="20" t="s">
        <v>116</v>
      </c>
      <c r="L3502" s="16" t="s">
        <v>116</v>
      </c>
      <c r="M3502" s="26" t="s">
        <v>3300</v>
      </c>
      <c r="N3502" s="26" t="s">
        <v>168</v>
      </c>
      <c r="O3502" s="16" t="s">
        <v>119</v>
      </c>
      <c r="P3502" s="26" t="s">
        <v>168</v>
      </c>
      <c r="R3502" s="16" t="s">
        <v>139</v>
      </c>
      <c r="S3502" s="16" t="s">
        <v>42</v>
      </c>
      <c r="T3502" s="22">
        <v>4.49</v>
      </c>
      <c r="U3502" s="21">
        <v>45156</v>
      </c>
      <c r="W3502" s="20" t="s">
        <v>43</v>
      </c>
      <c r="X3502" s="16" t="s">
        <v>140</v>
      </c>
      <c r="Z3502" s="25">
        <v>50000</v>
      </c>
      <c r="AA3502" s="25">
        <v>0</v>
      </c>
      <c r="AB3502" s="25">
        <v>0</v>
      </c>
      <c r="AC3502" s="25">
        <v>0</v>
      </c>
      <c r="AD3502" s="25">
        <v>50000</v>
      </c>
      <c r="AE3502" s="25">
        <v>0</v>
      </c>
      <c r="AF3502" s="25">
        <v>0</v>
      </c>
      <c r="AG3502" s="25">
        <v>0</v>
      </c>
      <c r="AH3502" s="25">
        <v>50000</v>
      </c>
    </row>
    <row r="3503" spans="1:35" ht="30" x14ac:dyDescent="0.25">
      <c r="A3503" s="17">
        <v>124870</v>
      </c>
      <c r="B3503" s="18">
        <v>3</v>
      </c>
      <c r="C3503" s="16" t="s">
        <v>73</v>
      </c>
      <c r="D3503" s="21">
        <v>42583</v>
      </c>
      <c r="E3503" s="16" t="s">
        <v>109</v>
      </c>
      <c r="F3503" s="21">
        <v>44183</v>
      </c>
      <c r="G3503" s="16" t="s">
        <v>529</v>
      </c>
      <c r="H3503" s="26" t="s">
        <v>434</v>
      </c>
      <c r="I3503" s="16" t="s">
        <v>8855</v>
      </c>
      <c r="J3503" s="20" t="s">
        <v>116</v>
      </c>
      <c r="L3503" s="16" t="s">
        <v>116</v>
      </c>
      <c r="M3503" s="26" t="s">
        <v>14349</v>
      </c>
      <c r="N3503" s="26" t="s">
        <v>14348</v>
      </c>
      <c r="O3503" s="16" t="s">
        <v>119</v>
      </c>
      <c r="P3503" s="26" t="s">
        <v>168</v>
      </c>
      <c r="R3503" s="16" t="s">
        <v>139</v>
      </c>
      <c r="S3503" s="16" t="s">
        <v>42</v>
      </c>
      <c r="T3503" s="22">
        <v>3.2</v>
      </c>
      <c r="U3503" s="21">
        <v>45331</v>
      </c>
      <c r="W3503" s="20" t="s">
        <v>43</v>
      </c>
      <c r="X3503" s="16" t="s">
        <v>140</v>
      </c>
      <c r="Z3503" s="24" t="s">
        <v>32</v>
      </c>
      <c r="AA3503" s="24" t="s">
        <v>32</v>
      </c>
      <c r="AB3503" s="24" t="s">
        <v>32</v>
      </c>
      <c r="AC3503" s="24" t="s">
        <v>32</v>
      </c>
      <c r="AD3503" s="25">
        <v>200000</v>
      </c>
      <c r="AE3503" s="25">
        <v>0</v>
      </c>
      <c r="AF3503" s="25">
        <v>0</v>
      </c>
      <c r="AG3503" s="25">
        <v>0</v>
      </c>
      <c r="AH3503" s="25">
        <v>200000</v>
      </c>
    </row>
    <row r="3504" spans="1:35" x14ac:dyDescent="0.25">
      <c r="A3504" s="17">
        <v>124872</v>
      </c>
      <c r="B3504" s="18">
        <v>3</v>
      </c>
      <c r="C3504" s="16" t="s">
        <v>73</v>
      </c>
      <c r="D3504" s="21">
        <v>42583</v>
      </c>
      <c r="E3504" s="16" t="s">
        <v>109</v>
      </c>
      <c r="F3504" s="21">
        <v>44229</v>
      </c>
      <c r="G3504" s="16" t="s">
        <v>14347</v>
      </c>
      <c r="H3504" s="26" t="s">
        <v>434</v>
      </c>
      <c r="I3504" s="16" t="s">
        <v>553</v>
      </c>
      <c r="J3504" s="20" t="s">
        <v>116</v>
      </c>
      <c r="L3504" s="16" t="s">
        <v>116</v>
      </c>
      <c r="M3504" s="26" t="s">
        <v>14346</v>
      </c>
      <c r="O3504" s="16" t="s">
        <v>53</v>
      </c>
      <c r="P3504" s="26" t="s">
        <v>40</v>
      </c>
      <c r="R3504" s="16" t="s">
        <v>41</v>
      </c>
      <c r="S3504" s="16" t="s">
        <v>42</v>
      </c>
      <c r="T3504" s="22">
        <v>0.01</v>
      </c>
      <c r="U3504" s="21">
        <v>45569</v>
      </c>
      <c r="W3504" s="20" t="s">
        <v>43</v>
      </c>
      <c r="X3504" s="16" t="s">
        <v>140</v>
      </c>
      <c r="Y3504" s="26" t="s">
        <v>14345</v>
      </c>
      <c r="Z3504" s="24" t="s">
        <v>32</v>
      </c>
      <c r="AA3504" s="24" t="s">
        <v>32</v>
      </c>
      <c r="AB3504" s="24" t="s">
        <v>32</v>
      </c>
      <c r="AC3504" s="24" t="s">
        <v>32</v>
      </c>
      <c r="AD3504" s="25">
        <v>420000</v>
      </c>
      <c r="AE3504" s="25">
        <v>0</v>
      </c>
      <c r="AF3504" s="25">
        <v>0</v>
      </c>
      <c r="AG3504" s="25">
        <v>0</v>
      </c>
      <c r="AH3504" s="25">
        <v>420000</v>
      </c>
      <c r="AI3504" s="16" t="s">
        <v>14344</v>
      </c>
    </row>
    <row r="3505" spans="1:35" x14ac:dyDescent="0.25">
      <c r="A3505" s="17">
        <v>124873</v>
      </c>
      <c r="B3505" s="18">
        <v>3</v>
      </c>
      <c r="C3505" s="16" t="s">
        <v>73</v>
      </c>
      <c r="D3505" s="21">
        <v>42583</v>
      </c>
      <c r="E3505" s="16" t="s">
        <v>109</v>
      </c>
      <c r="F3505" s="21">
        <v>43745</v>
      </c>
      <c r="G3505" s="16" t="s">
        <v>832</v>
      </c>
      <c r="H3505" s="26" t="s">
        <v>434</v>
      </c>
      <c r="I3505" s="16" t="s">
        <v>441</v>
      </c>
      <c r="J3505" s="20" t="s">
        <v>116</v>
      </c>
      <c r="L3505" s="16" t="s">
        <v>116</v>
      </c>
      <c r="M3505" s="26" t="s">
        <v>14343</v>
      </c>
      <c r="O3505" s="16" t="s">
        <v>53</v>
      </c>
      <c r="P3505" s="26" t="s">
        <v>40</v>
      </c>
      <c r="R3505" s="16" t="s">
        <v>41</v>
      </c>
      <c r="S3505" s="16" t="s">
        <v>42</v>
      </c>
      <c r="T3505" s="22">
        <v>0.06</v>
      </c>
      <c r="U3505" s="21">
        <v>45233</v>
      </c>
      <c r="W3505" s="20" t="s">
        <v>43</v>
      </c>
      <c r="X3505" s="16" t="s">
        <v>140</v>
      </c>
      <c r="Y3505" s="26" t="s">
        <v>14342</v>
      </c>
      <c r="Z3505" s="24" t="s">
        <v>32</v>
      </c>
      <c r="AA3505" s="24" t="s">
        <v>32</v>
      </c>
      <c r="AB3505" s="24" t="s">
        <v>32</v>
      </c>
      <c r="AC3505" s="24" t="s">
        <v>32</v>
      </c>
      <c r="AD3505" s="25">
        <v>347110</v>
      </c>
      <c r="AE3505" s="25">
        <v>0</v>
      </c>
      <c r="AF3505" s="25">
        <v>0</v>
      </c>
      <c r="AG3505" s="25">
        <v>0</v>
      </c>
      <c r="AH3505" s="25">
        <v>347110</v>
      </c>
      <c r="AI3505" s="16" t="s">
        <v>14341</v>
      </c>
    </row>
    <row r="3506" spans="1:35" x14ac:dyDescent="0.25">
      <c r="A3506" s="17">
        <v>124874</v>
      </c>
      <c r="B3506" s="18">
        <v>3</v>
      </c>
      <c r="C3506" s="16" t="s">
        <v>73</v>
      </c>
      <c r="D3506" s="21">
        <v>42583</v>
      </c>
      <c r="E3506" s="16" t="s">
        <v>109</v>
      </c>
      <c r="F3506" s="21">
        <v>44340</v>
      </c>
      <c r="G3506" s="16" t="s">
        <v>109</v>
      </c>
      <c r="H3506" s="26" t="s">
        <v>434</v>
      </c>
      <c r="I3506" s="16" t="s">
        <v>441</v>
      </c>
      <c r="J3506" s="20" t="s">
        <v>116</v>
      </c>
      <c r="L3506" s="16" t="s">
        <v>116</v>
      </c>
      <c r="M3506" s="26" t="s">
        <v>14340</v>
      </c>
      <c r="N3506" s="26" t="s">
        <v>14339</v>
      </c>
      <c r="O3506" s="16" t="s">
        <v>53</v>
      </c>
      <c r="P3506" s="26" t="s">
        <v>40</v>
      </c>
      <c r="R3506" s="16" t="s">
        <v>41</v>
      </c>
      <c r="S3506" s="16" t="s">
        <v>42</v>
      </c>
      <c r="T3506" s="22">
        <v>0.04</v>
      </c>
      <c r="W3506" s="20" t="s">
        <v>43</v>
      </c>
      <c r="X3506" s="16" t="s">
        <v>140</v>
      </c>
      <c r="Y3506" s="26" t="s">
        <v>14338</v>
      </c>
      <c r="Z3506" s="24" t="s">
        <v>32</v>
      </c>
      <c r="AA3506" s="24" t="s">
        <v>32</v>
      </c>
      <c r="AB3506" s="24" t="s">
        <v>32</v>
      </c>
      <c r="AC3506" s="24" t="s">
        <v>32</v>
      </c>
      <c r="AD3506" s="25">
        <v>0</v>
      </c>
      <c r="AE3506" s="25">
        <v>0</v>
      </c>
      <c r="AF3506" s="25">
        <v>0</v>
      </c>
      <c r="AG3506" s="25">
        <v>0</v>
      </c>
      <c r="AH3506" s="25">
        <v>0</v>
      </c>
      <c r="AI3506" s="16" t="s">
        <v>14337</v>
      </c>
    </row>
    <row r="3507" spans="1:35" x14ac:dyDescent="0.25">
      <c r="A3507" s="17">
        <v>124875</v>
      </c>
      <c r="B3507" s="18">
        <v>3</v>
      </c>
      <c r="C3507" s="16" t="s">
        <v>73</v>
      </c>
      <c r="D3507" s="21">
        <v>42583</v>
      </c>
      <c r="E3507" s="16" t="s">
        <v>109</v>
      </c>
      <c r="F3507" s="21">
        <v>44363</v>
      </c>
      <c r="G3507" s="16" t="s">
        <v>529</v>
      </c>
      <c r="H3507" s="26" t="s">
        <v>434</v>
      </c>
      <c r="I3507" s="16" t="s">
        <v>441</v>
      </c>
      <c r="J3507" s="20" t="s">
        <v>116</v>
      </c>
      <c r="L3507" s="16" t="s">
        <v>116</v>
      </c>
      <c r="M3507" s="26" t="s">
        <v>14336</v>
      </c>
      <c r="N3507" s="26" t="s">
        <v>14335</v>
      </c>
      <c r="O3507" s="16" t="s">
        <v>53</v>
      </c>
      <c r="P3507" s="26" t="s">
        <v>40</v>
      </c>
      <c r="R3507" s="16" t="s">
        <v>41</v>
      </c>
      <c r="S3507" s="16" t="s">
        <v>42</v>
      </c>
      <c r="T3507" s="22">
        <v>2.5000000000000001E-2</v>
      </c>
      <c r="W3507" s="20" t="s">
        <v>43</v>
      </c>
      <c r="X3507" s="16" t="s">
        <v>140</v>
      </c>
      <c r="Y3507" s="26" t="s">
        <v>14334</v>
      </c>
      <c r="Z3507" s="24" t="s">
        <v>32</v>
      </c>
      <c r="AA3507" s="24" t="s">
        <v>32</v>
      </c>
      <c r="AB3507" s="24" t="s">
        <v>32</v>
      </c>
      <c r="AC3507" s="24" t="s">
        <v>32</v>
      </c>
      <c r="AD3507" s="25">
        <v>0</v>
      </c>
      <c r="AE3507" s="25">
        <v>0</v>
      </c>
      <c r="AF3507" s="25">
        <v>0</v>
      </c>
      <c r="AG3507" s="25">
        <v>0</v>
      </c>
      <c r="AH3507" s="25">
        <v>0</v>
      </c>
      <c r="AI3507" s="16" t="s">
        <v>14333</v>
      </c>
    </row>
    <row r="3508" spans="1:35" x14ac:dyDescent="0.25">
      <c r="A3508" s="17">
        <v>124877</v>
      </c>
      <c r="B3508" s="18">
        <v>3</v>
      </c>
      <c r="C3508" s="16" t="s">
        <v>73</v>
      </c>
      <c r="D3508" s="21">
        <v>42583</v>
      </c>
      <c r="E3508" s="16" t="s">
        <v>109</v>
      </c>
      <c r="F3508" s="21">
        <v>44183</v>
      </c>
      <c r="G3508" s="16" t="s">
        <v>529</v>
      </c>
      <c r="H3508" s="26" t="s">
        <v>434</v>
      </c>
      <c r="I3508" s="16" t="s">
        <v>2020</v>
      </c>
      <c r="J3508" s="20" t="s">
        <v>116</v>
      </c>
      <c r="L3508" s="16" t="s">
        <v>116</v>
      </c>
      <c r="M3508" s="26" t="s">
        <v>14332</v>
      </c>
      <c r="O3508" s="16" t="s">
        <v>53</v>
      </c>
      <c r="P3508" s="26" t="s">
        <v>40</v>
      </c>
      <c r="R3508" s="16" t="s">
        <v>41</v>
      </c>
      <c r="S3508" s="16" t="s">
        <v>42</v>
      </c>
      <c r="T3508" s="22">
        <v>0.01</v>
      </c>
      <c r="U3508" s="21">
        <v>45576</v>
      </c>
      <c r="W3508" s="20" t="s">
        <v>43</v>
      </c>
      <c r="X3508" s="16" t="s">
        <v>140</v>
      </c>
      <c r="Y3508" s="26" t="s">
        <v>14331</v>
      </c>
      <c r="Z3508" s="24" t="s">
        <v>32</v>
      </c>
      <c r="AA3508" s="24" t="s">
        <v>32</v>
      </c>
      <c r="AB3508" s="24" t="s">
        <v>32</v>
      </c>
      <c r="AC3508" s="24" t="s">
        <v>32</v>
      </c>
      <c r="AD3508" s="24" t="s">
        <v>32</v>
      </c>
      <c r="AE3508" s="24" t="s">
        <v>32</v>
      </c>
      <c r="AF3508" s="24" t="s">
        <v>32</v>
      </c>
      <c r="AG3508" s="24" t="s">
        <v>32</v>
      </c>
      <c r="AH3508" s="24" t="s">
        <v>32</v>
      </c>
    </row>
    <row r="3509" spans="1:35" x14ac:dyDescent="0.25">
      <c r="A3509" s="17">
        <v>124878</v>
      </c>
      <c r="B3509" s="18">
        <v>3</v>
      </c>
      <c r="C3509" s="16" t="s">
        <v>73</v>
      </c>
      <c r="D3509" s="21">
        <v>42583</v>
      </c>
      <c r="E3509" s="16" t="s">
        <v>109</v>
      </c>
      <c r="F3509" s="21">
        <v>44236</v>
      </c>
      <c r="G3509" s="16" t="s">
        <v>2732</v>
      </c>
      <c r="H3509" s="26" t="s">
        <v>434</v>
      </c>
      <c r="I3509" s="16" t="s">
        <v>2020</v>
      </c>
      <c r="J3509" s="20" t="s">
        <v>116</v>
      </c>
      <c r="L3509" s="16" t="s">
        <v>116</v>
      </c>
      <c r="M3509" s="26" t="s">
        <v>3301</v>
      </c>
      <c r="O3509" s="16" t="s">
        <v>53</v>
      </c>
      <c r="P3509" s="26" t="s">
        <v>40</v>
      </c>
      <c r="R3509" s="16" t="s">
        <v>41</v>
      </c>
      <c r="S3509" s="16" t="s">
        <v>42</v>
      </c>
      <c r="T3509" s="22">
        <v>0</v>
      </c>
      <c r="U3509" s="21">
        <v>45576</v>
      </c>
      <c r="W3509" s="20" t="s">
        <v>43</v>
      </c>
      <c r="X3509" s="16" t="s">
        <v>140</v>
      </c>
      <c r="Y3509" s="26" t="s">
        <v>3302</v>
      </c>
      <c r="Z3509" s="25">
        <v>25000</v>
      </c>
      <c r="AA3509" s="25">
        <v>0</v>
      </c>
      <c r="AB3509" s="25">
        <v>0</v>
      </c>
      <c r="AC3509" s="25">
        <v>0</v>
      </c>
      <c r="AD3509" s="25">
        <v>25000</v>
      </c>
      <c r="AE3509" s="25">
        <v>0</v>
      </c>
      <c r="AF3509" s="25">
        <v>0</v>
      </c>
      <c r="AG3509" s="25">
        <v>0</v>
      </c>
      <c r="AH3509" s="25">
        <v>25000</v>
      </c>
    </row>
    <row r="3510" spans="1:35" x14ac:dyDescent="0.25">
      <c r="A3510" s="17">
        <v>124879</v>
      </c>
      <c r="B3510" s="18">
        <v>3</v>
      </c>
      <c r="C3510" s="16" t="s">
        <v>73</v>
      </c>
      <c r="D3510" s="21">
        <v>42583</v>
      </c>
      <c r="E3510" s="16" t="s">
        <v>109</v>
      </c>
      <c r="F3510" s="21">
        <v>44340</v>
      </c>
      <c r="G3510" s="16" t="s">
        <v>3222</v>
      </c>
      <c r="H3510" s="26" t="s">
        <v>434</v>
      </c>
      <c r="I3510" s="16" t="s">
        <v>2020</v>
      </c>
      <c r="J3510" s="20" t="s">
        <v>116</v>
      </c>
      <c r="L3510" s="16" t="s">
        <v>116</v>
      </c>
      <c r="M3510" s="26" t="s">
        <v>14330</v>
      </c>
      <c r="O3510" s="16" t="s">
        <v>53</v>
      </c>
      <c r="P3510" s="26" t="s">
        <v>40</v>
      </c>
      <c r="R3510" s="16" t="s">
        <v>41</v>
      </c>
      <c r="S3510" s="16" t="s">
        <v>42</v>
      </c>
      <c r="T3510" s="22">
        <v>1.4999999999999999E-2</v>
      </c>
      <c r="U3510" s="21">
        <v>45156</v>
      </c>
      <c r="W3510" s="20" t="s">
        <v>43</v>
      </c>
      <c r="X3510" s="16" t="s">
        <v>140</v>
      </c>
      <c r="Y3510" s="26" t="s">
        <v>14329</v>
      </c>
      <c r="Z3510" s="24" t="s">
        <v>32</v>
      </c>
      <c r="AA3510" s="24" t="s">
        <v>32</v>
      </c>
      <c r="AB3510" s="24" t="s">
        <v>32</v>
      </c>
      <c r="AC3510" s="24" t="s">
        <v>32</v>
      </c>
      <c r="AD3510" s="25">
        <v>50000</v>
      </c>
      <c r="AE3510" s="25">
        <v>0</v>
      </c>
      <c r="AF3510" s="25">
        <v>0</v>
      </c>
      <c r="AG3510" s="25">
        <v>0</v>
      </c>
      <c r="AH3510" s="25">
        <v>50000</v>
      </c>
      <c r="AI3510" s="16" t="s">
        <v>14328</v>
      </c>
    </row>
    <row r="3511" spans="1:35" x14ac:dyDescent="0.25">
      <c r="A3511" s="17">
        <v>124880</v>
      </c>
      <c r="B3511" s="18">
        <v>3</v>
      </c>
      <c r="C3511" s="16" t="s">
        <v>73</v>
      </c>
      <c r="D3511" s="21">
        <v>42583</v>
      </c>
      <c r="E3511" s="16" t="s">
        <v>109</v>
      </c>
      <c r="F3511" s="21">
        <v>43944</v>
      </c>
      <c r="G3511" s="16" t="s">
        <v>6046</v>
      </c>
      <c r="H3511" s="26" t="s">
        <v>434</v>
      </c>
      <c r="I3511" s="16" t="s">
        <v>2020</v>
      </c>
      <c r="J3511" s="20" t="s">
        <v>116</v>
      </c>
      <c r="L3511" s="16" t="s">
        <v>116</v>
      </c>
      <c r="M3511" s="26" t="s">
        <v>14327</v>
      </c>
      <c r="O3511" s="16" t="s">
        <v>53</v>
      </c>
      <c r="P3511" s="26" t="s">
        <v>40</v>
      </c>
      <c r="R3511" s="16" t="s">
        <v>41</v>
      </c>
      <c r="S3511" s="16" t="s">
        <v>42</v>
      </c>
      <c r="T3511" s="22">
        <v>0.02</v>
      </c>
      <c r="U3511" s="21">
        <v>45156</v>
      </c>
      <c r="W3511" s="20" t="s">
        <v>43</v>
      </c>
      <c r="X3511" s="16" t="s">
        <v>140</v>
      </c>
      <c r="Y3511" s="26" t="s">
        <v>14326</v>
      </c>
      <c r="Z3511" s="24" t="s">
        <v>32</v>
      </c>
      <c r="AA3511" s="24" t="s">
        <v>32</v>
      </c>
      <c r="AB3511" s="24" t="s">
        <v>32</v>
      </c>
      <c r="AC3511" s="24" t="s">
        <v>32</v>
      </c>
      <c r="AD3511" s="25">
        <v>50000</v>
      </c>
      <c r="AE3511" s="25">
        <v>0</v>
      </c>
      <c r="AF3511" s="25">
        <v>0</v>
      </c>
      <c r="AG3511" s="25">
        <v>0</v>
      </c>
      <c r="AH3511" s="25">
        <v>50000</v>
      </c>
      <c r="AI3511" s="16" t="s">
        <v>14325</v>
      </c>
    </row>
    <row r="3512" spans="1:35" x14ac:dyDescent="0.25">
      <c r="A3512" s="17">
        <v>124881</v>
      </c>
      <c r="B3512" s="18">
        <v>3</v>
      </c>
      <c r="C3512" s="16" t="s">
        <v>73</v>
      </c>
      <c r="D3512" s="21">
        <v>42583</v>
      </c>
      <c r="E3512" s="16" t="s">
        <v>109</v>
      </c>
      <c r="F3512" s="21">
        <v>44340</v>
      </c>
      <c r="G3512" s="16" t="s">
        <v>3222</v>
      </c>
      <c r="H3512" s="26" t="s">
        <v>434</v>
      </c>
      <c r="I3512" s="16" t="s">
        <v>2020</v>
      </c>
      <c r="J3512" s="20" t="s">
        <v>116</v>
      </c>
      <c r="L3512" s="16" t="s">
        <v>116</v>
      </c>
      <c r="M3512" s="26" t="s">
        <v>3303</v>
      </c>
      <c r="O3512" s="16" t="s">
        <v>53</v>
      </c>
      <c r="P3512" s="26" t="s">
        <v>40</v>
      </c>
      <c r="R3512" s="16" t="s">
        <v>41</v>
      </c>
      <c r="S3512" s="16" t="s">
        <v>42</v>
      </c>
      <c r="T3512" s="22">
        <v>0.04</v>
      </c>
      <c r="U3512" s="21">
        <v>45156</v>
      </c>
      <c r="W3512" s="20" t="s">
        <v>43</v>
      </c>
      <c r="X3512" s="16" t="s">
        <v>140</v>
      </c>
      <c r="Y3512" s="26" t="s">
        <v>3304</v>
      </c>
      <c r="Z3512" s="25">
        <v>50000</v>
      </c>
      <c r="AA3512" s="25">
        <v>0</v>
      </c>
      <c r="AB3512" s="25">
        <v>0</v>
      </c>
      <c r="AC3512" s="25">
        <v>0</v>
      </c>
      <c r="AD3512" s="25">
        <v>100000</v>
      </c>
      <c r="AE3512" s="25">
        <v>0</v>
      </c>
      <c r="AF3512" s="25">
        <v>0</v>
      </c>
      <c r="AG3512" s="25">
        <v>0</v>
      </c>
      <c r="AH3512" s="25">
        <v>100000</v>
      </c>
      <c r="AI3512" s="16" t="s">
        <v>3305</v>
      </c>
    </row>
    <row r="3513" spans="1:35" x14ac:dyDescent="0.25">
      <c r="A3513" s="17">
        <v>124884</v>
      </c>
      <c r="B3513" s="18">
        <v>3</v>
      </c>
      <c r="C3513" s="16" t="s">
        <v>73</v>
      </c>
      <c r="D3513" s="21">
        <v>42583</v>
      </c>
      <c r="E3513" s="16" t="s">
        <v>109</v>
      </c>
      <c r="F3513" s="21">
        <v>44130</v>
      </c>
      <c r="G3513" s="16" t="s">
        <v>109</v>
      </c>
      <c r="H3513" s="26" t="s">
        <v>437</v>
      </c>
      <c r="I3513" s="16" t="s">
        <v>159</v>
      </c>
      <c r="J3513" s="20" t="s">
        <v>148</v>
      </c>
      <c r="L3513" s="16" t="s">
        <v>149</v>
      </c>
      <c r="M3513" s="26" t="s">
        <v>14324</v>
      </c>
      <c r="N3513" s="26" t="s">
        <v>4783</v>
      </c>
      <c r="O3513" s="16" t="s">
        <v>119</v>
      </c>
      <c r="P3513" s="26" t="s">
        <v>4783</v>
      </c>
      <c r="R3513" s="16" t="s">
        <v>139</v>
      </c>
      <c r="S3513" s="16" t="s">
        <v>192</v>
      </c>
      <c r="T3513" s="22">
        <v>0.02</v>
      </c>
      <c r="U3513" s="21">
        <v>45639</v>
      </c>
      <c r="W3513" s="20" t="s">
        <v>43</v>
      </c>
      <c r="X3513" s="16" t="s">
        <v>454</v>
      </c>
      <c r="Z3513" s="24" t="s">
        <v>32</v>
      </c>
      <c r="AA3513" s="24" t="s">
        <v>32</v>
      </c>
      <c r="AB3513" s="24" t="s">
        <v>32</v>
      </c>
      <c r="AC3513" s="24" t="s">
        <v>32</v>
      </c>
      <c r="AD3513" s="25">
        <v>1000000</v>
      </c>
      <c r="AE3513" s="25">
        <v>0</v>
      </c>
      <c r="AF3513" s="25">
        <v>0</v>
      </c>
      <c r="AG3513" s="25">
        <v>0</v>
      </c>
      <c r="AH3513" s="25">
        <v>1000000</v>
      </c>
    </row>
    <row r="3514" spans="1:35" x14ac:dyDescent="0.25">
      <c r="A3514" s="17">
        <v>124885</v>
      </c>
      <c r="B3514" s="18">
        <v>3</v>
      </c>
      <c r="C3514" s="16" t="s">
        <v>73</v>
      </c>
      <c r="D3514" s="21">
        <v>42583</v>
      </c>
      <c r="E3514" s="16" t="s">
        <v>109</v>
      </c>
      <c r="F3514" s="21">
        <v>44315</v>
      </c>
      <c r="G3514" s="16" t="s">
        <v>1086</v>
      </c>
      <c r="H3514" s="26" t="s">
        <v>437</v>
      </c>
      <c r="I3514" s="16" t="s">
        <v>3439</v>
      </c>
      <c r="J3514" s="20" t="s">
        <v>116</v>
      </c>
      <c r="L3514" s="16" t="s">
        <v>116</v>
      </c>
      <c r="M3514" s="26" t="s">
        <v>14323</v>
      </c>
      <c r="N3514" s="26" t="s">
        <v>14321</v>
      </c>
      <c r="O3514" s="16" t="s">
        <v>119</v>
      </c>
      <c r="P3514" s="26" t="s">
        <v>168</v>
      </c>
      <c r="R3514" s="16" t="s">
        <v>139</v>
      </c>
      <c r="S3514" s="16" t="s">
        <v>42</v>
      </c>
      <c r="T3514" s="22">
        <v>1.5</v>
      </c>
      <c r="U3514" s="21">
        <v>45268</v>
      </c>
      <c r="W3514" s="20" t="s">
        <v>43</v>
      </c>
      <c r="X3514" s="16" t="s">
        <v>78</v>
      </c>
      <c r="Z3514" s="24" t="s">
        <v>32</v>
      </c>
      <c r="AA3514" s="24" t="s">
        <v>32</v>
      </c>
      <c r="AB3514" s="24" t="s">
        <v>32</v>
      </c>
      <c r="AC3514" s="24" t="s">
        <v>32</v>
      </c>
      <c r="AD3514" s="24" t="s">
        <v>32</v>
      </c>
      <c r="AE3514" s="24" t="s">
        <v>32</v>
      </c>
      <c r="AF3514" s="24" t="s">
        <v>32</v>
      </c>
      <c r="AG3514" s="24" t="s">
        <v>32</v>
      </c>
      <c r="AH3514" s="24" t="s">
        <v>32</v>
      </c>
    </row>
    <row r="3515" spans="1:35" x14ac:dyDescent="0.25">
      <c r="A3515" s="17">
        <v>124886</v>
      </c>
      <c r="B3515" s="18">
        <v>3</v>
      </c>
      <c r="C3515" s="16" t="s">
        <v>73</v>
      </c>
      <c r="D3515" s="21">
        <v>42583</v>
      </c>
      <c r="E3515" s="16" t="s">
        <v>109</v>
      </c>
      <c r="F3515" s="21">
        <v>44231</v>
      </c>
      <c r="G3515" s="16" t="s">
        <v>1086</v>
      </c>
      <c r="H3515" s="26" t="s">
        <v>437</v>
      </c>
      <c r="I3515" s="16" t="s">
        <v>1690</v>
      </c>
      <c r="J3515" s="20" t="s">
        <v>116</v>
      </c>
      <c r="L3515" s="16" t="s">
        <v>116</v>
      </c>
      <c r="M3515" s="26" t="s">
        <v>14322</v>
      </c>
      <c r="N3515" s="26" t="s">
        <v>14321</v>
      </c>
      <c r="O3515" s="16" t="s">
        <v>119</v>
      </c>
      <c r="P3515" s="26" t="s">
        <v>568</v>
      </c>
      <c r="R3515" s="16" t="s">
        <v>139</v>
      </c>
      <c r="S3515" s="16" t="s">
        <v>192</v>
      </c>
      <c r="T3515" s="22">
        <v>0.67</v>
      </c>
      <c r="U3515" s="21">
        <v>45268</v>
      </c>
      <c r="W3515" s="20" t="s">
        <v>43</v>
      </c>
      <c r="X3515" s="16" t="s">
        <v>140</v>
      </c>
      <c r="Z3515" s="24" t="s">
        <v>32</v>
      </c>
      <c r="AA3515" s="24" t="s">
        <v>32</v>
      </c>
      <c r="AB3515" s="24" t="s">
        <v>32</v>
      </c>
      <c r="AC3515" s="24" t="s">
        <v>32</v>
      </c>
      <c r="AD3515" s="24" t="s">
        <v>32</v>
      </c>
      <c r="AE3515" s="24" t="s">
        <v>32</v>
      </c>
      <c r="AF3515" s="24" t="s">
        <v>32</v>
      </c>
      <c r="AG3515" s="24" t="s">
        <v>32</v>
      </c>
      <c r="AH3515" s="24" t="s">
        <v>32</v>
      </c>
    </row>
    <row r="3516" spans="1:35" x14ac:dyDescent="0.25">
      <c r="A3516" s="17">
        <v>124887</v>
      </c>
      <c r="B3516" s="18">
        <v>3</v>
      </c>
      <c r="C3516" s="16" t="s">
        <v>73</v>
      </c>
      <c r="D3516" s="21">
        <v>42583</v>
      </c>
      <c r="E3516" s="16" t="s">
        <v>109</v>
      </c>
      <c r="F3516" s="21">
        <v>43838</v>
      </c>
      <c r="G3516" s="16" t="s">
        <v>1568</v>
      </c>
      <c r="H3516" s="26" t="s">
        <v>14320</v>
      </c>
      <c r="I3516" s="16" t="s">
        <v>14319</v>
      </c>
      <c r="J3516" s="20" t="s">
        <v>116</v>
      </c>
      <c r="L3516" s="16" t="s">
        <v>116</v>
      </c>
      <c r="M3516" s="26" t="s">
        <v>14318</v>
      </c>
      <c r="N3516" s="26" t="s">
        <v>2573</v>
      </c>
      <c r="O3516" s="16" t="s">
        <v>119</v>
      </c>
      <c r="P3516" s="26" t="s">
        <v>168</v>
      </c>
      <c r="R3516" s="16" t="s">
        <v>139</v>
      </c>
      <c r="S3516" s="16" t="s">
        <v>42</v>
      </c>
      <c r="T3516" s="22">
        <v>5.4</v>
      </c>
      <c r="U3516" s="21">
        <v>46360</v>
      </c>
      <c r="W3516" s="20" t="s">
        <v>43</v>
      </c>
      <c r="X3516" s="16" t="s">
        <v>78</v>
      </c>
      <c r="Z3516" s="24" t="s">
        <v>32</v>
      </c>
      <c r="AA3516" s="24" t="s">
        <v>32</v>
      </c>
      <c r="AB3516" s="24" t="s">
        <v>32</v>
      </c>
      <c r="AC3516" s="24" t="s">
        <v>32</v>
      </c>
      <c r="AD3516" s="25">
        <v>100000</v>
      </c>
      <c r="AE3516" s="25">
        <v>0</v>
      </c>
      <c r="AF3516" s="25">
        <v>0</v>
      </c>
      <c r="AG3516" s="25">
        <v>0</v>
      </c>
      <c r="AH3516" s="25">
        <v>100000</v>
      </c>
    </row>
    <row r="3517" spans="1:35" x14ac:dyDescent="0.25">
      <c r="A3517" s="17">
        <v>124892</v>
      </c>
      <c r="B3517" s="18">
        <v>2</v>
      </c>
      <c r="C3517" s="16" t="s">
        <v>474</v>
      </c>
      <c r="D3517" s="21">
        <v>42584</v>
      </c>
      <c r="E3517" s="16" t="s">
        <v>75</v>
      </c>
      <c r="F3517" s="21">
        <v>43698</v>
      </c>
      <c r="G3517" s="16" t="s">
        <v>573</v>
      </c>
      <c r="H3517" s="26" t="s">
        <v>286</v>
      </c>
      <c r="I3517" s="16" t="s">
        <v>464</v>
      </c>
      <c r="J3517" s="20" t="s">
        <v>116</v>
      </c>
      <c r="L3517" s="16" t="s">
        <v>116</v>
      </c>
      <c r="M3517" s="26" t="s">
        <v>14317</v>
      </c>
      <c r="N3517" s="26" t="s">
        <v>14316</v>
      </c>
      <c r="O3517" s="16" t="s">
        <v>188</v>
      </c>
      <c r="P3517" s="26" t="s">
        <v>443</v>
      </c>
      <c r="Q3517" s="26" t="s">
        <v>2343</v>
      </c>
      <c r="R3517" s="16" t="s">
        <v>139</v>
      </c>
      <c r="S3517" s="16" t="s">
        <v>84</v>
      </c>
      <c r="T3517" s="22">
        <v>2.02</v>
      </c>
      <c r="U3517" s="21">
        <v>42909</v>
      </c>
      <c r="V3517" s="16" t="s">
        <v>1179</v>
      </c>
      <c r="W3517" s="20" t="s">
        <v>472</v>
      </c>
      <c r="X3517" s="16" t="s">
        <v>140</v>
      </c>
      <c r="Z3517" s="24" t="s">
        <v>32</v>
      </c>
      <c r="AA3517" s="24" t="s">
        <v>32</v>
      </c>
      <c r="AB3517" s="24" t="s">
        <v>32</v>
      </c>
      <c r="AC3517" s="24" t="s">
        <v>32</v>
      </c>
      <c r="AD3517" s="25">
        <v>0</v>
      </c>
      <c r="AE3517" s="25">
        <v>0</v>
      </c>
      <c r="AF3517" s="25">
        <v>245339</v>
      </c>
      <c r="AG3517" s="25">
        <v>1367679</v>
      </c>
      <c r="AH3517" s="25">
        <v>1613018</v>
      </c>
      <c r="AI3517" s="16" t="s">
        <v>14315</v>
      </c>
    </row>
    <row r="3518" spans="1:35" x14ac:dyDescent="0.25">
      <c r="A3518" s="17">
        <v>124901</v>
      </c>
      <c r="B3518" s="18">
        <v>2</v>
      </c>
      <c r="C3518" s="16" t="s">
        <v>47</v>
      </c>
      <c r="D3518" s="21">
        <v>42584</v>
      </c>
      <c r="E3518" s="16" t="s">
        <v>75</v>
      </c>
      <c r="F3518" s="21">
        <v>43144</v>
      </c>
      <c r="G3518" s="16" t="s">
        <v>103</v>
      </c>
      <c r="H3518" s="26" t="s">
        <v>1336</v>
      </c>
      <c r="I3518" s="16" t="s">
        <v>116</v>
      </c>
      <c r="J3518" s="20" t="s">
        <v>116</v>
      </c>
      <c r="L3518" s="16" t="s">
        <v>116</v>
      </c>
      <c r="M3518" s="26" t="s">
        <v>3306</v>
      </c>
      <c r="N3518" s="26" t="s">
        <v>3307</v>
      </c>
      <c r="O3518" s="16" t="s">
        <v>188</v>
      </c>
      <c r="P3518" s="26" t="s">
        <v>188</v>
      </c>
      <c r="Q3518" s="26" t="s">
        <v>3308</v>
      </c>
      <c r="T3518" s="22">
        <v>84.9</v>
      </c>
      <c r="U3518" s="21">
        <v>42825</v>
      </c>
      <c r="V3518" s="16" t="s">
        <v>3309</v>
      </c>
      <c r="W3518" s="20" t="s">
        <v>43</v>
      </c>
      <c r="Z3518" s="25">
        <v>0</v>
      </c>
      <c r="AA3518" s="25">
        <v>0</v>
      </c>
      <c r="AB3518" s="25">
        <v>26555.35</v>
      </c>
      <c r="AC3518" s="25">
        <v>0</v>
      </c>
      <c r="AD3518" s="25">
        <v>0</v>
      </c>
      <c r="AE3518" s="25">
        <v>0</v>
      </c>
      <c r="AF3518" s="25">
        <v>234861.35</v>
      </c>
      <c r="AG3518" s="25">
        <v>0</v>
      </c>
      <c r="AH3518" s="25">
        <v>234861.35</v>
      </c>
      <c r="AI3518" s="16" t="s">
        <v>3310</v>
      </c>
    </row>
    <row r="3519" spans="1:35" x14ac:dyDescent="0.25">
      <c r="A3519" s="17">
        <v>124904</v>
      </c>
      <c r="B3519" s="18">
        <v>2</v>
      </c>
      <c r="C3519" s="16" t="s">
        <v>47</v>
      </c>
      <c r="D3519" s="21">
        <v>42584</v>
      </c>
      <c r="E3519" s="16" t="s">
        <v>75</v>
      </c>
      <c r="F3519" s="21">
        <v>43476</v>
      </c>
      <c r="G3519" s="16" t="s">
        <v>75</v>
      </c>
      <c r="H3519" s="26" t="s">
        <v>286</v>
      </c>
      <c r="I3519" s="16" t="s">
        <v>1234</v>
      </c>
      <c r="J3519" s="20" t="s">
        <v>116</v>
      </c>
      <c r="L3519" s="16" t="s">
        <v>116</v>
      </c>
      <c r="M3519" s="26" t="s">
        <v>3311</v>
      </c>
      <c r="N3519" s="26" t="s">
        <v>3312</v>
      </c>
      <c r="O3519" s="16" t="s">
        <v>188</v>
      </c>
      <c r="P3519" s="26" t="s">
        <v>443</v>
      </c>
      <c r="Q3519" s="26" t="s">
        <v>2343</v>
      </c>
      <c r="T3519" s="22">
        <v>3.65</v>
      </c>
      <c r="U3519" s="21">
        <v>43140</v>
      </c>
      <c r="V3519" s="16" t="s">
        <v>3309</v>
      </c>
      <c r="W3519" s="20" t="s">
        <v>472</v>
      </c>
      <c r="X3519" s="16" t="s">
        <v>140</v>
      </c>
      <c r="Z3519" s="25">
        <v>0</v>
      </c>
      <c r="AA3519" s="25">
        <v>0</v>
      </c>
      <c r="AB3519" s="25">
        <v>31387</v>
      </c>
      <c r="AC3519" s="25">
        <v>133018.4</v>
      </c>
      <c r="AD3519" s="25">
        <v>0</v>
      </c>
      <c r="AE3519" s="25">
        <v>0</v>
      </c>
      <c r="AF3519" s="25">
        <v>89324</v>
      </c>
      <c r="AG3519" s="25">
        <v>2120965.4</v>
      </c>
      <c r="AH3519" s="25">
        <v>2210289.4</v>
      </c>
      <c r="AI3519" s="16" t="s">
        <v>3313</v>
      </c>
    </row>
    <row r="3520" spans="1:35" ht="30" x14ac:dyDescent="0.25">
      <c r="A3520" s="17">
        <v>124911</v>
      </c>
      <c r="B3520" s="18">
        <v>2</v>
      </c>
      <c r="C3520" s="16" t="s">
        <v>47</v>
      </c>
      <c r="D3520" s="21">
        <v>42584</v>
      </c>
      <c r="E3520" s="16" t="s">
        <v>75</v>
      </c>
      <c r="F3520" s="21">
        <v>43682</v>
      </c>
      <c r="G3520" s="16" t="s">
        <v>103</v>
      </c>
      <c r="H3520" s="26" t="s">
        <v>241</v>
      </c>
      <c r="I3520" s="16" t="s">
        <v>464</v>
      </c>
      <c r="J3520" s="20" t="s">
        <v>116</v>
      </c>
      <c r="L3520" s="16" t="s">
        <v>116</v>
      </c>
      <c r="M3520" s="26" t="s">
        <v>3314</v>
      </c>
      <c r="N3520" s="26" t="s">
        <v>3315</v>
      </c>
      <c r="O3520" s="16" t="s">
        <v>188</v>
      </c>
      <c r="P3520" s="26" t="s">
        <v>443</v>
      </c>
      <c r="Q3520" s="26" t="s">
        <v>2343</v>
      </c>
      <c r="T3520" s="22">
        <v>3.86</v>
      </c>
      <c r="U3520" s="21">
        <v>42867</v>
      </c>
      <c r="V3520" s="16" t="s">
        <v>1179</v>
      </c>
      <c r="W3520" s="20" t="s">
        <v>43</v>
      </c>
      <c r="X3520" s="16" t="s">
        <v>78</v>
      </c>
      <c r="Z3520" s="25">
        <v>0</v>
      </c>
      <c r="AA3520" s="25">
        <v>0</v>
      </c>
      <c r="AB3520" s="25">
        <v>9242.5400000000009</v>
      </c>
      <c r="AC3520" s="25">
        <v>3807.44</v>
      </c>
      <c r="AD3520" s="25">
        <v>0</v>
      </c>
      <c r="AE3520" s="25">
        <v>0</v>
      </c>
      <c r="AF3520" s="25">
        <v>670510.54</v>
      </c>
      <c r="AG3520" s="25">
        <v>1836633.44</v>
      </c>
      <c r="AH3520" s="25">
        <v>2507143.98</v>
      </c>
      <c r="AI3520" s="16" t="s">
        <v>3316</v>
      </c>
    </row>
    <row r="3521" spans="1:35" ht="30" x14ac:dyDescent="0.25">
      <c r="A3521" s="17">
        <v>124919</v>
      </c>
      <c r="B3521" s="18">
        <v>3</v>
      </c>
      <c r="C3521" s="16" t="s">
        <v>31</v>
      </c>
      <c r="D3521" s="21">
        <v>42584</v>
      </c>
      <c r="E3521" s="16" t="s">
        <v>2518</v>
      </c>
      <c r="F3521" s="21">
        <v>44208</v>
      </c>
      <c r="G3521" s="16" t="s">
        <v>832</v>
      </c>
      <c r="H3521" s="26" t="s">
        <v>69</v>
      </c>
      <c r="I3521" s="16" t="s">
        <v>2335</v>
      </c>
      <c r="J3521" s="20" t="s">
        <v>116</v>
      </c>
      <c r="L3521" s="16" t="s">
        <v>116</v>
      </c>
      <c r="M3521" s="26" t="s">
        <v>3317</v>
      </c>
      <c r="N3521" s="26" t="s">
        <v>3318</v>
      </c>
      <c r="O3521" s="16" t="s">
        <v>632</v>
      </c>
      <c r="P3521" s="26" t="s">
        <v>453</v>
      </c>
      <c r="T3521" s="22">
        <v>0.3</v>
      </c>
      <c r="U3521" s="21">
        <v>44176</v>
      </c>
      <c r="W3521" s="20" t="s">
        <v>43</v>
      </c>
      <c r="X3521" s="16" t="s">
        <v>140</v>
      </c>
      <c r="Z3521" s="25">
        <v>0</v>
      </c>
      <c r="AA3521" s="25">
        <v>0</v>
      </c>
      <c r="AB3521" s="25">
        <v>173375</v>
      </c>
      <c r="AC3521" s="25">
        <v>0</v>
      </c>
      <c r="AD3521" s="25">
        <v>45000</v>
      </c>
      <c r="AE3521" s="25">
        <v>0</v>
      </c>
      <c r="AF3521" s="25">
        <v>173375</v>
      </c>
      <c r="AG3521" s="25">
        <v>0</v>
      </c>
      <c r="AH3521" s="25">
        <v>218375</v>
      </c>
      <c r="AI3521" s="16" t="s">
        <v>3319</v>
      </c>
    </row>
    <row r="3522" spans="1:35" x14ac:dyDescent="0.25">
      <c r="A3522" s="17">
        <v>124922</v>
      </c>
      <c r="B3522" s="18">
        <v>2</v>
      </c>
      <c r="C3522" s="16" t="s">
        <v>474</v>
      </c>
      <c r="D3522" s="21">
        <v>42584</v>
      </c>
      <c r="E3522" s="16" t="s">
        <v>75</v>
      </c>
      <c r="F3522" s="21">
        <v>44281</v>
      </c>
      <c r="G3522" s="16" t="s">
        <v>75</v>
      </c>
      <c r="H3522" s="26" t="s">
        <v>212</v>
      </c>
      <c r="I3522" s="16" t="s">
        <v>1956</v>
      </c>
      <c r="J3522" s="20" t="s">
        <v>116</v>
      </c>
      <c r="L3522" s="16" t="s">
        <v>116</v>
      </c>
      <c r="M3522" s="26" t="s">
        <v>14314</v>
      </c>
      <c r="N3522" s="26" t="s">
        <v>14313</v>
      </c>
      <c r="O3522" s="16" t="s">
        <v>188</v>
      </c>
      <c r="P3522" s="26" t="s">
        <v>443</v>
      </c>
      <c r="Q3522" s="26" t="s">
        <v>4012</v>
      </c>
      <c r="R3522" s="16" t="s">
        <v>139</v>
      </c>
      <c r="S3522" s="16" t="s">
        <v>84</v>
      </c>
      <c r="T3522" s="22">
        <v>3.73</v>
      </c>
      <c r="U3522" s="21">
        <v>42825</v>
      </c>
      <c r="V3522" s="16" t="s">
        <v>2358</v>
      </c>
      <c r="W3522" s="20" t="s">
        <v>43</v>
      </c>
      <c r="X3522" s="16" t="s">
        <v>78</v>
      </c>
      <c r="Z3522" s="24" t="s">
        <v>32</v>
      </c>
      <c r="AA3522" s="24" t="s">
        <v>32</v>
      </c>
      <c r="AB3522" s="24" t="s">
        <v>32</v>
      </c>
      <c r="AC3522" s="24" t="s">
        <v>32</v>
      </c>
      <c r="AD3522" s="25">
        <v>0</v>
      </c>
      <c r="AE3522" s="25">
        <v>0</v>
      </c>
      <c r="AF3522" s="25">
        <v>96051</v>
      </c>
      <c r="AG3522" s="25">
        <v>241974</v>
      </c>
      <c r="AH3522" s="25">
        <v>338025</v>
      </c>
      <c r="AI3522" s="16" t="s">
        <v>14312</v>
      </c>
    </row>
    <row r="3523" spans="1:35" x14ac:dyDescent="0.25">
      <c r="A3523" s="17">
        <v>124925</v>
      </c>
      <c r="B3523" s="18">
        <v>4</v>
      </c>
      <c r="C3523" s="16" t="s">
        <v>73</v>
      </c>
      <c r="D3523" s="21">
        <v>42584</v>
      </c>
      <c r="E3523" s="16" t="s">
        <v>1884</v>
      </c>
      <c r="F3523" s="21">
        <v>44215</v>
      </c>
      <c r="G3523" s="16" t="s">
        <v>75</v>
      </c>
      <c r="H3523" s="26" t="s">
        <v>126</v>
      </c>
      <c r="M3523" s="26" t="s">
        <v>14311</v>
      </c>
      <c r="N3523" s="26" t="s">
        <v>14310</v>
      </c>
      <c r="O3523" s="16" t="s">
        <v>60</v>
      </c>
      <c r="P3523" s="26" t="s">
        <v>79</v>
      </c>
      <c r="R3523" s="16" t="s">
        <v>41</v>
      </c>
      <c r="S3523" s="16" t="s">
        <v>84</v>
      </c>
      <c r="T3523" s="22">
        <v>0.08</v>
      </c>
      <c r="W3523" s="20" t="s">
        <v>43</v>
      </c>
      <c r="X3523" s="16" t="s">
        <v>140</v>
      </c>
      <c r="Z3523" s="24" t="s">
        <v>32</v>
      </c>
      <c r="AA3523" s="24" t="s">
        <v>32</v>
      </c>
      <c r="AB3523" s="24" t="s">
        <v>32</v>
      </c>
      <c r="AC3523" s="24" t="s">
        <v>32</v>
      </c>
      <c r="AD3523" s="24" t="s">
        <v>32</v>
      </c>
      <c r="AE3523" s="24" t="s">
        <v>32</v>
      </c>
      <c r="AF3523" s="24" t="s">
        <v>32</v>
      </c>
      <c r="AG3523" s="24" t="s">
        <v>32</v>
      </c>
      <c r="AH3523" s="24" t="s">
        <v>32</v>
      </c>
      <c r="AI3523" s="16" t="s">
        <v>14309</v>
      </c>
    </row>
    <row r="3524" spans="1:35" ht="45" x14ac:dyDescent="0.25">
      <c r="A3524" s="17">
        <v>124928</v>
      </c>
      <c r="B3524" s="18">
        <v>1</v>
      </c>
      <c r="C3524" s="16" t="s">
        <v>474</v>
      </c>
      <c r="D3524" s="21">
        <v>42584</v>
      </c>
      <c r="E3524" s="16" t="s">
        <v>728</v>
      </c>
      <c r="F3524" s="21">
        <v>44209</v>
      </c>
      <c r="G3524" s="16" t="s">
        <v>75</v>
      </c>
      <c r="H3524" s="26" t="s">
        <v>146</v>
      </c>
      <c r="I3524" s="16" t="s">
        <v>669</v>
      </c>
      <c r="J3524" s="20" t="s">
        <v>116</v>
      </c>
      <c r="L3524" s="16" t="s">
        <v>116</v>
      </c>
      <c r="M3524" s="26" t="s">
        <v>14308</v>
      </c>
      <c r="N3524" s="26" t="s">
        <v>14307</v>
      </c>
      <c r="O3524" s="16" t="s">
        <v>632</v>
      </c>
      <c r="P3524" s="26" t="s">
        <v>631</v>
      </c>
      <c r="R3524" s="16" t="s">
        <v>139</v>
      </c>
      <c r="S3524" s="16" t="s">
        <v>42</v>
      </c>
      <c r="T3524" s="22">
        <v>0.38100000000000001</v>
      </c>
      <c r="U3524" s="21">
        <v>43742</v>
      </c>
      <c r="W3524" s="20" t="s">
        <v>43</v>
      </c>
      <c r="X3524" s="16" t="s">
        <v>140</v>
      </c>
      <c r="Z3524" s="24" t="s">
        <v>32</v>
      </c>
      <c r="AA3524" s="24" t="s">
        <v>32</v>
      </c>
      <c r="AB3524" s="24" t="s">
        <v>32</v>
      </c>
      <c r="AC3524" s="24" t="s">
        <v>32</v>
      </c>
      <c r="AD3524" s="25">
        <v>64000</v>
      </c>
      <c r="AE3524" s="25">
        <v>0</v>
      </c>
      <c r="AF3524" s="25">
        <v>290000</v>
      </c>
      <c r="AG3524" s="25">
        <v>0</v>
      </c>
      <c r="AH3524" s="25">
        <v>354000</v>
      </c>
      <c r="AI3524" s="16" t="s">
        <v>14306</v>
      </c>
    </row>
    <row r="3525" spans="1:35" ht="60" x14ac:dyDescent="0.25">
      <c r="A3525" s="17">
        <v>124932</v>
      </c>
      <c r="B3525" s="18">
        <v>1</v>
      </c>
      <c r="C3525" s="16" t="s">
        <v>31</v>
      </c>
      <c r="D3525" s="21">
        <v>42584</v>
      </c>
      <c r="E3525" s="16" t="s">
        <v>2518</v>
      </c>
      <c r="F3525" s="21">
        <v>44103</v>
      </c>
      <c r="G3525" s="16" t="s">
        <v>74</v>
      </c>
      <c r="H3525" s="26" t="s">
        <v>182</v>
      </c>
      <c r="I3525" s="16" t="s">
        <v>2170</v>
      </c>
      <c r="J3525" s="20" t="s">
        <v>116</v>
      </c>
      <c r="L3525" s="16" t="s">
        <v>116</v>
      </c>
      <c r="M3525" s="26" t="s">
        <v>3320</v>
      </c>
      <c r="N3525" s="26" t="s">
        <v>3321</v>
      </c>
      <c r="O3525" s="16" t="s">
        <v>632</v>
      </c>
      <c r="P3525" s="26" t="s">
        <v>1810</v>
      </c>
      <c r="R3525" s="16" t="s">
        <v>139</v>
      </c>
      <c r="S3525" s="16" t="s">
        <v>42</v>
      </c>
      <c r="T3525" s="22">
        <v>0.12</v>
      </c>
      <c r="U3525" s="21">
        <v>44057</v>
      </c>
      <c r="W3525" s="20" t="s">
        <v>43</v>
      </c>
      <c r="X3525" s="16" t="s">
        <v>140</v>
      </c>
      <c r="Z3525" s="25">
        <v>9300</v>
      </c>
      <c r="AA3525" s="25">
        <v>0</v>
      </c>
      <c r="AB3525" s="25">
        <v>56100</v>
      </c>
      <c r="AC3525" s="25">
        <v>0</v>
      </c>
      <c r="AD3525" s="25">
        <v>139300</v>
      </c>
      <c r="AE3525" s="25">
        <v>0</v>
      </c>
      <c r="AF3525" s="25">
        <v>876100</v>
      </c>
      <c r="AG3525" s="25">
        <v>0</v>
      </c>
      <c r="AH3525" s="25">
        <v>1015400</v>
      </c>
      <c r="AI3525" s="16" t="s">
        <v>3322</v>
      </c>
    </row>
    <row r="3526" spans="1:35" x14ac:dyDescent="0.25">
      <c r="A3526" s="17">
        <v>124943</v>
      </c>
      <c r="B3526" s="18">
        <v>4</v>
      </c>
      <c r="C3526" s="16" t="s">
        <v>73</v>
      </c>
      <c r="D3526" s="21">
        <v>42586</v>
      </c>
      <c r="E3526" s="16" t="s">
        <v>14063</v>
      </c>
      <c r="F3526" s="21">
        <v>42586</v>
      </c>
      <c r="G3526" s="16" t="s">
        <v>32</v>
      </c>
      <c r="H3526" s="26" t="s">
        <v>126</v>
      </c>
      <c r="M3526" s="26" t="s">
        <v>14305</v>
      </c>
      <c r="O3526" s="16" t="s">
        <v>1865</v>
      </c>
      <c r="T3526" s="23" t="s">
        <v>32</v>
      </c>
      <c r="W3526" s="20" t="s">
        <v>43</v>
      </c>
      <c r="Z3526" s="24" t="s">
        <v>32</v>
      </c>
      <c r="AA3526" s="24" t="s">
        <v>32</v>
      </c>
      <c r="AB3526" s="24" t="s">
        <v>32</v>
      </c>
      <c r="AC3526" s="24" t="s">
        <v>32</v>
      </c>
      <c r="AD3526" s="24" t="s">
        <v>32</v>
      </c>
      <c r="AE3526" s="24" t="s">
        <v>32</v>
      </c>
      <c r="AF3526" s="24" t="s">
        <v>32</v>
      </c>
      <c r="AG3526" s="24" t="s">
        <v>32</v>
      </c>
      <c r="AH3526" s="24" t="s">
        <v>32</v>
      </c>
    </row>
    <row r="3527" spans="1:35" x14ac:dyDescent="0.25">
      <c r="A3527" s="17">
        <v>124963</v>
      </c>
      <c r="B3527" s="18">
        <v>3</v>
      </c>
      <c r="C3527" s="16" t="s">
        <v>474</v>
      </c>
      <c r="D3527" s="21">
        <v>42591</v>
      </c>
      <c r="E3527" s="16" t="s">
        <v>142</v>
      </c>
      <c r="F3527" s="21">
        <v>44205</v>
      </c>
      <c r="G3527" s="16" t="s">
        <v>32</v>
      </c>
      <c r="H3527" s="26" t="s">
        <v>766</v>
      </c>
      <c r="I3527" s="16" t="s">
        <v>4095</v>
      </c>
      <c r="J3527" s="20" t="s">
        <v>148</v>
      </c>
      <c r="L3527" s="16" t="s">
        <v>149</v>
      </c>
      <c r="M3527" s="26" t="s">
        <v>14304</v>
      </c>
      <c r="O3527" s="16" t="s">
        <v>78</v>
      </c>
      <c r="P3527" s="26" t="s">
        <v>1347</v>
      </c>
      <c r="T3527" s="23" t="s">
        <v>32</v>
      </c>
      <c r="U3527" s="21">
        <v>43686</v>
      </c>
      <c r="W3527" s="20" t="s">
        <v>43</v>
      </c>
      <c r="Z3527" s="24" t="s">
        <v>32</v>
      </c>
      <c r="AA3527" s="24" t="s">
        <v>32</v>
      </c>
      <c r="AB3527" s="24" t="s">
        <v>32</v>
      </c>
      <c r="AC3527" s="24" t="s">
        <v>32</v>
      </c>
      <c r="AD3527" s="25">
        <v>45000</v>
      </c>
      <c r="AE3527" s="25">
        <v>0</v>
      </c>
      <c r="AF3527" s="25">
        <v>806399</v>
      </c>
      <c r="AG3527" s="25">
        <v>0</v>
      </c>
      <c r="AH3527" s="25">
        <v>851399</v>
      </c>
      <c r="AI3527" s="16" t="s">
        <v>14303</v>
      </c>
    </row>
    <row r="3528" spans="1:35" x14ac:dyDescent="0.25">
      <c r="A3528" s="17">
        <v>124964</v>
      </c>
      <c r="B3528" s="18">
        <v>1</v>
      </c>
      <c r="C3528" s="16" t="s">
        <v>474</v>
      </c>
      <c r="D3528" s="21">
        <v>42591</v>
      </c>
      <c r="E3528" s="16" t="s">
        <v>142</v>
      </c>
      <c r="F3528" s="21">
        <v>44246</v>
      </c>
      <c r="G3528" s="16" t="s">
        <v>109</v>
      </c>
      <c r="H3528" s="26" t="s">
        <v>196</v>
      </c>
      <c r="I3528" s="16" t="s">
        <v>163</v>
      </c>
      <c r="J3528" s="20" t="s">
        <v>148</v>
      </c>
      <c r="L3528" s="16" t="s">
        <v>149</v>
      </c>
      <c r="M3528" s="26" t="s">
        <v>14302</v>
      </c>
      <c r="O3528" s="16" t="s">
        <v>179</v>
      </c>
      <c r="P3528" s="26" t="s">
        <v>79</v>
      </c>
      <c r="R3528" s="16" t="s">
        <v>41</v>
      </c>
      <c r="S3528" s="16" t="s">
        <v>84</v>
      </c>
      <c r="T3528" s="22">
        <v>0.01</v>
      </c>
      <c r="U3528" s="21">
        <v>43917</v>
      </c>
      <c r="W3528" s="20" t="s">
        <v>43</v>
      </c>
      <c r="X3528" s="16" t="s">
        <v>454</v>
      </c>
      <c r="Y3528" s="26" t="s">
        <v>14301</v>
      </c>
      <c r="Z3528" s="24" t="s">
        <v>32</v>
      </c>
      <c r="AA3528" s="24" t="s">
        <v>32</v>
      </c>
      <c r="AB3528" s="24" t="s">
        <v>32</v>
      </c>
      <c r="AC3528" s="24" t="s">
        <v>32</v>
      </c>
      <c r="AD3528" s="25">
        <v>0</v>
      </c>
      <c r="AE3528" s="25">
        <v>0</v>
      </c>
      <c r="AF3528" s="25">
        <v>713280</v>
      </c>
      <c r="AG3528" s="25">
        <v>0</v>
      </c>
      <c r="AH3528" s="25">
        <v>713280</v>
      </c>
      <c r="AI3528" s="16" t="s">
        <v>14300</v>
      </c>
    </row>
    <row r="3529" spans="1:35" ht="30" x14ac:dyDescent="0.25">
      <c r="A3529" s="17">
        <v>124971</v>
      </c>
      <c r="B3529" s="18">
        <v>1</v>
      </c>
      <c r="C3529" s="16" t="s">
        <v>31</v>
      </c>
      <c r="D3529" s="21">
        <v>42593</v>
      </c>
      <c r="E3529" s="16" t="s">
        <v>2154</v>
      </c>
      <c r="F3529" s="21">
        <v>44215</v>
      </c>
      <c r="G3529" s="16" t="s">
        <v>75</v>
      </c>
      <c r="H3529" s="26" t="s">
        <v>215</v>
      </c>
      <c r="M3529" s="26" t="s">
        <v>14299</v>
      </c>
      <c r="N3529" s="26" t="s">
        <v>14298</v>
      </c>
      <c r="O3529" s="16" t="s">
        <v>60</v>
      </c>
      <c r="P3529" s="26" t="s">
        <v>188</v>
      </c>
      <c r="T3529" s="22">
        <v>1.1399999999999999</v>
      </c>
      <c r="W3529" s="20" t="s">
        <v>43</v>
      </c>
      <c r="X3529" s="16" t="s">
        <v>78</v>
      </c>
      <c r="Z3529" s="24" t="s">
        <v>32</v>
      </c>
      <c r="AA3529" s="24" t="s">
        <v>32</v>
      </c>
      <c r="AB3529" s="24" t="s">
        <v>32</v>
      </c>
      <c r="AC3529" s="24" t="s">
        <v>32</v>
      </c>
      <c r="AD3529" s="25">
        <v>23600</v>
      </c>
      <c r="AE3529" s="25">
        <v>0</v>
      </c>
      <c r="AF3529" s="25">
        <v>232500</v>
      </c>
      <c r="AG3529" s="25">
        <v>0</v>
      </c>
      <c r="AH3529" s="25">
        <v>256100</v>
      </c>
      <c r="AI3529" s="16" t="s">
        <v>14297</v>
      </c>
    </row>
    <row r="3530" spans="1:35" x14ac:dyDescent="0.25">
      <c r="A3530" s="17">
        <v>124978</v>
      </c>
      <c r="B3530" s="18">
        <v>1</v>
      </c>
      <c r="C3530" s="16" t="s">
        <v>73</v>
      </c>
      <c r="D3530" s="21">
        <v>42593</v>
      </c>
      <c r="E3530" s="16" t="s">
        <v>1987</v>
      </c>
      <c r="F3530" s="21">
        <v>42593</v>
      </c>
      <c r="G3530" s="16" t="s">
        <v>1987</v>
      </c>
      <c r="H3530" s="26" t="s">
        <v>34</v>
      </c>
      <c r="L3530" s="16" t="s">
        <v>110</v>
      </c>
      <c r="M3530" s="26" t="s">
        <v>14296</v>
      </c>
      <c r="O3530" s="16" t="s">
        <v>1612</v>
      </c>
      <c r="T3530" s="23" t="s">
        <v>32</v>
      </c>
      <c r="W3530" s="20" t="s">
        <v>43</v>
      </c>
      <c r="Z3530" s="24" t="s">
        <v>32</v>
      </c>
      <c r="AA3530" s="24" t="s">
        <v>32</v>
      </c>
      <c r="AB3530" s="24" t="s">
        <v>32</v>
      </c>
      <c r="AC3530" s="24" t="s">
        <v>32</v>
      </c>
      <c r="AD3530" s="25">
        <v>0</v>
      </c>
      <c r="AE3530" s="25">
        <v>0</v>
      </c>
      <c r="AF3530" s="25">
        <v>144125.03</v>
      </c>
      <c r="AG3530" s="25">
        <v>0</v>
      </c>
      <c r="AH3530" s="25">
        <v>144125.03</v>
      </c>
      <c r="AI3530" s="16" t="s">
        <v>14295</v>
      </c>
    </row>
    <row r="3531" spans="1:35" x14ac:dyDescent="0.25">
      <c r="A3531" s="17">
        <v>124984</v>
      </c>
      <c r="B3531" s="18">
        <v>2</v>
      </c>
      <c r="C3531" s="16" t="s">
        <v>73</v>
      </c>
      <c r="D3531" s="21">
        <v>42593</v>
      </c>
      <c r="E3531" s="16" t="s">
        <v>1987</v>
      </c>
      <c r="F3531" s="21">
        <v>42593</v>
      </c>
      <c r="G3531" s="16" t="s">
        <v>1987</v>
      </c>
      <c r="H3531" s="26" t="s">
        <v>212</v>
      </c>
      <c r="L3531" s="16" t="s">
        <v>110</v>
      </c>
      <c r="M3531" s="26" t="s">
        <v>14294</v>
      </c>
      <c r="O3531" s="16" t="s">
        <v>1612</v>
      </c>
      <c r="T3531" s="23" t="s">
        <v>32</v>
      </c>
      <c r="W3531" s="20" t="s">
        <v>43</v>
      </c>
      <c r="Z3531" s="24" t="s">
        <v>32</v>
      </c>
      <c r="AA3531" s="24" t="s">
        <v>32</v>
      </c>
      <c r="AB3531" s="24" t="s">
        <v>32</v>
      </c>
      <c r="AC3531" s="24" t="s">
        <v>32</v>
      </c>
      <c r="AD3531" s="25">
        <v>0</v>
      </c>
      <c r="AE3531" s="25">
        <v>0</v>
      </c>
      <c r="AF3531" s="25">
        <v>0</v>
      </c>
      <c r="AG3531" s="25">
        <v>0</v>
      </c>
      <c r="AH3531" s="25">
        <v>0</v>
      </c>
      <c r="AI3531" s="16" t="s">
        <v>14293</v>
      </c>
    </row>
    <row r="3532" spans="1:35" x14ac:dyDescent="0.25">
      <c r="A3532" s="17">
        <v>124995</v>
      </c>
      <c r="B3532" s="18">
        <v>2</v>
      </c>
      <c r="C3532" s="16" t="s">
        <v>73</v>
      </c>
      <c r="D3532" s="21">
        <v>42594</v>
      </c>
      <c r="E3532" s="16" t="s">
        <v>3772</v>
      </c>
      <c r="F3532" s="21">
        <v>42594</v>
      </c>
      <c r="G3532" s="16" t="s">
        <v>3772</v>
      </c>
      <c r="H3532" s="26" t="s">
        <v>212</v>
      </c>
      <c r="M3532" s="26" t="s">
        <v>14292</v>
      </c>
      <c r="O3532" s="16" t="s">
        <v>1171</v>
      </c>
      <c r="P3532" s="26" t="s">
        <v>1062</v>
      </c>
      <c r="T3532" s="23" t="s">
        <v>32</v>
      </c>
      <c r="W3532" s="20" t="s">
        <v>43</v>
      </c>
      <c r="Z3532" s="24" t="s">
        <v>32</v>
      </c>
      <c r="AA3532" s="24" t="s">
        <v>32</v>
      </c>
      <c r="AB3532" s="24" t="s">
        <v>32</v>
      </c>
      <c r="AC3532" s="24" t="s">
        <v>32</v>
      </c>
      <c r="AD3532" s="25">
        <v>0</v>
      </c>
      <c r="AE3532" s="25">
        <v>0</v>
      </c>
      <c r="AF3532" s="25">
        <v>15000</v>
      </c>
      <c r="AG3532" s="25">
        <v>0</v>
      </c>
      <c r="AH3532" s="25">
        <v>15000</v>
      </c>
      <c r="AI3532" s="16" t="s">
        <v>14291</v>
      </c>
    </row>
    <row r="3533" spans="1:35" ht="90" x14ac:dyDescent="0.25">
      <c r="A3533" s="17">
        <v>124996</v>
      </c>
      <c r="B3533" s="18">
        <v>1</v>
      </c>
      <c r="C3533" s="16" t="s">
        <v>31</v>
      </c>
      <c r="D3533" s="21">
        <v>42594</v>
      </c>
      <c r="E3533" s="16" t="s">
        <v>2154</v>
      </c>
      <c r="F3533" s="21">
        <v>44341</v>
      </c>
      <c r="G3533" s="16" t="s">
        <v>1022</v>
      </c>
      <c r="H3533" s="26" t="s">
        <v>386</v>
      </c>
      <c r="M3533" s="26" t="s">
        <v>14290</v>
      </c>
      <c r="N3533" s="26" t="s">
        <v>14289</v>
      </c>
      <c r="O3533" s="16" t="s">
        <v>60</v>
      </c>
      <c r="P3533" s="26" t="s">
        <v>188</v>
      </c>
      <c r="T3533" s="22">
        <v>0</v>
      </c>
      <c r="W3533" s="20" t="s">
        <v>43</v>
      </c>
      <c r="X3533" s="16" t="s">
        <v>78</v>
      </c>
      <c r="Z3533" s="24" t="s">
        <v>32</v>
      </c>
      <c r="AA3533" s="24" t="s">
        <v>32</v>
      </c>
      <c r="AB3533" s="24" t="s">
        <v>32</v>
      </c>
      <c r="AC3533" s="24" t="s">
        <v>32</v>
      </c>
      <c r="AD3533" s="25">
        <v>18200</v>
      </c>
      <c r="AE3533" s="25">
        <v>0</v>
      </c>
      <c r="AF3533" s="25">
        <v>465845</v>
      </c>
      <c r="AG3533" s="25">
        <v>0</v>
      </c>
      <c r="AH3533" s="25">
        <v>484045</v>
      </c>
      <c r="AI3533" s="16" t="s">
        <v>14288</v>
      </c>
    </row>
    <row r="3534" spans="1:35" ht="60" x14ac:dyDescent="0.25">
      <c r="A3534" s="17">
        <v>125009</v>
      </c>
      <c r="B3534" s="18">
        <v>1</v>
      </c>
      <c r="C3534" s="16" t="s">
        <v>73</v>
      </c>
      <c r="D3534" s="21">
        <v>42598</v>
      </c>
      <c r="E3534" s="16" t="s">
        <v>2154</v>
      </c>
      <c r="F3534" s="21">
        <v>44256</v>
      </c>
      <c r="G3534" s="16" t="s">
        <v>74</v>
      </c>
      <c r="H3534" s="26" t="s">
        <v>386</v>
      </c>
      <c r="M3534" s="26" t="s">
        <v>3323</v>
      </c>
      <c r="N3534" s="26" t="s">
        <v>3324</v>
      </c>
      <c r="O3534" s="16" t="s">
        <v>60</v>
      </c>
      <c r="P3534" s="26" t="s">
        <v>768</v>
      </c>
      <c r="R3534" s="16" t="s">
        <v>139</v>
      </c>
      <c r="S3534" s="16" t="s">
        <v>4621</v>
      </c>
      <c r="T3534" s="23" t="s">
        <v>32</v>
      </c>
      <c r="W3534" s="20" t="s">
        <v>43</v>
      </c>
      <c r="X3534" s="16" t="s">
        <v>78</v>
      </c>
      <c r="Z3534" s="25">
        <v>0</v>
      </c>
      <c r="AA3534" s="25">
        <v>0</v>
      </c>
      <c r="AB3534" s="25">
        <v>652470</v>
      </c>
      <c r="AC3534" s="25">
        <v>0</v>
      </c>
      <c r="AD3534" s="25">
        <v>117800</v>
      </c>
      <c r="AE3534" s="25">
        <v>0</v>
      </c>
      <c r="AF3534" s="25">
        <v>652470</v>
      </c>
      <c r="AG3534" s="25">
        <v>0</v>
      </c>
      <c r="AH3534" s="25">
        <v>770270</v>
      </c>
      <c r="AI3534" s="16" t="s">
        <v>3325</v>
      </c>
    </row>
    <row r="3535" spans="1:35" x14ac:dyDescent="0.25">
      <c r="A3535" s="17">
        <v>125010</v>
      </c>
      <c r="B3535" s="18">
        <v>3</v>
      </c>
      <c r="C3535" s="16" t="s">
        <v>474</v>
      </c>
      <c r="D3535" s="21">
        <v>42598</v>
      </c>
      <c r="E3535" s="16" t="s">
        <v>2469</v>
      </c>
      <c r="F3535" s="21">
        <v>44321</v>
      </c>
      <c r="G3535" s="16" t="s">
        <v>32</v>
      </c>
      <c r="H3535" s="26" t="s">
        <v>437</v>
      </c>
      <c r="I3535" s="16" t="s">
        <v>1518</v>
      </c>
      <c r="J3535" s="20" t="s">
        <v>1518</v>
      </c>
      <c r="K3535" s="16" t="s">
        <v>3326</v>
      </c>
      <c r="M3535" s="26" t="s">
        <v>3327</v>
      </c>
      <c r="N3535" s="26" t="s">
        <v>3328</v>
      </c>
      <c r="O3535" s="16" t="s">
        <v>60</v>
      </c>
      <c r="P3535" s="26" t="s">
        <v>568</v>
      </c>
      <c r="R3535" s="16" t="s">
        <v>139</v>
      </c>
      <c r="S3535" s="16" t="s">
        <v>192</v>
      </c>
      <c r="T3535" s="22">
        <v>0.59</v>
      </c>
      <c r="U3535" s="21">
        <v>43812</v>
      </c>
      <c r="W3535" s="20" t="s">
        <v>43</v>
      </c>
      <c r="X3535" s="16" t="s">
        <v>44</v>
      </c>
      <c r="Z3535" s="25">
        <v>0</v>
      </c>
      <c r="AA3535" s="25">
        <v>0</v>
      </c>
      <c r="AB3535" s="25">
        <v>350000</v>
      </c>
      <c r="AC3535" s="25">
        <v>0</v>
      </c>
      <c r="AD3535" s="25">
        <v>507600</v>
      </c>
      <c r="AE3535" s="25">
        <v>580962.9</v>
      </c>
      <c r="AF3535" s="25">
        <v>1881355</v>
      </c>
      <c r="AG3535" s="25">
        <v>0</v>
      </c>
      <c r="AH3535" s="25">
        <v>2969917.9</v>
      </c>
      <c r="AI3535" s="16" t="s">
        <v>3329</v>
      </c>
    </row>
    <row r="3536" spans="1:35" x14ac:dyDescent="0.25">
      <c r="A3536" s="17">
        <v>125012</v>
      </c>
      <c r="B3536" s="18">
        <v>3</v>
      </c>
      <c r="C3536" s="16" t="s">
        <v>73</v>
      </c>
      <c r="D3536" s="21">
        <v>42599</v>
      </c>
      <c r="E3536" s="16" t="s">
        <v>514</v>
      </c>
      <c r="F3536" s="21">
        <v>44097</v>
      </c>
      <c r="G3536" s="16" t="s">
        <v>56</v>
      </c>
      <c r="H3536" s="26" t="s">
        <v>408</v>
      </c>
      <c r="I3536" s="16" t="s">
        <v>14287</v>
      </c>
      <c r="K3536" s="16" t="s">
        <v>14286</v>
      </c>
      <c r="L3536" s="16" t="s">
        <v>37</v>
      </c>
      <c r="M3536" s="26" t="s">
        <v>14285</v>
      </c>
      <c r="O3536" s="16" t="s">
        <v>39</v>
      </c>
      <c r="P3536" s="26" t="s">
        <v>40</v>
      </c>
      <c r="R3536" s="16" t="s">
        <v>41</v>
      </c>
      <c r="S3536" s="16" t="s">
        <v>42</v>
      </c>
      <c r="T3536" s="22">
        <v>0</v>
      </c>
      <c r="W3536" s="20" t="s">
        <v>43</v>
      </c>
      <c r="X3536" s="16" t="s">
        <v>44</v>
      </c>
      <c r="Z3536" s="24" t="s">
        <v>32</v>
      </c>
      <c r="AA3536" s="24" t="s">
        <v>32</v>
      </c>
      <c r="AB3536" s="24" t="s">
        <v>32</v>
      </c>
      <c r="AC3536" s="24" t="s">
        <v>32</v>
      </c>
      <c r="AD3536" s="24" t="s">
        <v>32</v>
      </c>
      <c r="AE3536" s="24" t="s">
        <v>32</v>
      </c>
      <c r="AF3536" s="24" t="s">
        <v>32</v>
      </c>
      <c r="AG3536" s="24" t="s">
        <v>32</v>
      </c>
      <c r="AH3536" s="24" t="s">
        <v>32</v>
      </c>
      <c r="AI3536" s="16" t="s">
        <v>14284</v>
      </c>
    </row>
    <row r="3537" spans="1:35" ht="30" x14ac:dyDescent="0.25">
      <c r="A3537" s="17">
        <v>125015</v>
      </c>
      <c r="B3537" s="18">
        <v>1</v>
      </c>
      <c r="C3537" s="16" t="s">
        <v>73</v>
      </c>
      <c r="D3537" s="21">
        <v>42600</v>
      </c>
      <c r="E3537" s="16" t="s">
        <v>3375</v>
      </c>
      <c r="F3537" s="21">
        <v>44103</v>
      </c>
      <c r="G3537" s="16" t="s">
        <v>1418</v>
      </c>
      <c r="H3537" s="26" t="s">
        <v>215</v>
      </c>
      <c r="I3537" s="16" t="s">
        <v>163</v>
      </c>
      <c r="J3537" s="20" t="s">
        <v>148</v>
      </c>
      <c r="L3537" s="16" t="s">
        <v>149</v>
      </c>
      <c r="M3537" s="26" t="s">
        <v>14283</v>
      </c>
      <c r="N3537" s="26" t="s">
        <v>14282</v>
      </c>
      <c r="O3537" s="16" t="s">
        <v>632</v>
      </c>
      <c r="P3537" s="26" t="s">
        <v>453</v>
      </c>
      <c r="T3537" s="22">
        <v>5.45</v>
      </c>
      <c r="U3537" s="21">
        <v>44540</v>
      </c>
      <c r="W3537" s="20" t="s">
        <v>43</v>
      </c>
      <c r="X3537" s="16" t="s">
        <v>454</v>
      </c>
      <c r="Z3537" s="24" t="s">
        <v>32</v>
      </c>
      <c r="AA3537" s="24" t="s">
        <v>32</v>
      </c>
      <c r="AB3537" s="24" t="s">
        <v>32</v>
      </c>
      <c r="AC3537" s="24" t="s">
        <v>32</v>
      </c>
      <c r="AD3537" s="25">
        <v>82100</v>
      </c>
      <c r="AE3537" s="25">
        <v>0</v>
      </c>
      <c r="AF3537" s="25">
        <v>0</v>
      </c>
      <c r="AG3537" s="25">
        <v>0</v>
      </c>
      <c r="AH3537" s="25">
        <v>82100</v>
      </c>
      <c r="AI3537" s="16" t="s">
        <v>14281</v>
      </c>
    </row>
    <row r="3538" spans="1:35" x14ac:dyDescent="0.25">
      <c r="A3538" s="17">
        <v>125028</v>
      </c>
      <c r="B3538" s="18">
        <v>2</v>
      </c>
      <c r="C3538" s="16" t="s">
        <v>73</v>
      </c>
      <c r="D3538" s="21">
        <v>42606</v>
      </c>
      <c r="E3538" s="16" t="s">
        <v>728</v>
      </c>
      <c r="F3538" s="21">
        <v>44315</v>
      </c>
      <c r="G3538" s="16" t="s">
        <v>1086</v>
      </c>
      <c r="H3538" s="26" t="s">
        <v>380</v>
      </c>
      <c r="I3538" s="16" t="s">
        <v>1724</v>
      </c>
      <c r="J3538" s="20" t="s">
        <v>116</v>
      </c>
      <c r="L3538" s="16" t="s">
        <v>116</v>
      </c>
      <c r="M3538" s="26" t="s">
        <v>14280</v>
      </c>
      <c r="N3538" s="26" t="s">
        <v>14279</v>
      </c>
      <c r="O3538" s="16" t="s">
        <v>119</v>
      </c>
      <c r="P3538" s="26" t="s">
        <v>632</v>
      </c>
      <c r="R3538" s="16" t="s">
        <v>139</v>
      </c>
      <c r="S3538" s="16" t="s">
        <v>42</v>
      </c>
      <c r="T3538" s="22">
        <v>1</v>
      </c>
      <c r="U3538" s="21">
        <v>46153</v>
      </c>
      <c r="W3538" s="20" t="s">
        <v>43</v>
      </c>
      <c r="X3538" s="16" t="s">
        <v>78</v>
      </c>
      <c r="Z3538" s="24" t="s">
        <v>32</v>
      </c>
      <c r="AA3538" s="24" t="s">
        <v>32</v>
      </c>
      <c r="AB3538" s="24" t="s">
        <v>32</v>
      </c>
      <c r="AC3538" s="24" t="s">
        <v>32</v>
      </c>
      <c r="AD3538" s="25">
        <v>100000</v>
      </c>
      <c r="AE3538" s="25">
        <v>0</v>
      </c>
      <c r="AF3538" s="25">
        <v>0</v>
      </c>
      <c r="AG3538" s="25">
        <v>0</v>
      </c>
      <c r="AH3538" s="25">
        <v>100000</v>
      </c>
    </row>
    <row r="3539" spans="1:35" ht="30" x14ac:dyDescent="0.25">
      <c r="A3539" s="17">
        <v>125038</v>
      </c>
      <c r="B3539" s="18">
        <v>3</v>
      </c>
      <c r="C3539" s="16" t="s">
        <v>73</v>
      </c>
      <c r="D3539" s="21">
        <v>42607</v>
      </c>
      <c r="E3539" s="16" t="s">
        <v>1429</v>
      </c>
      <c r="F3539" s="21">
        <v>44215</v>
      </c>
      <c r="G3539" s="16" t="s">
        <v>75</v>
      </c>
      <c r="H3539" s="26" t="s">
        <v>200</v>
      </c>
      <c r="I3539" s="16" t="s">
        <v>3330</v>
      </c>
      <c r="K3539" s="16" t="s">
        <v>3331</v>
      </c>
      <c r="L3539" s="16" t="s">
        <v>37</v>
      </c>
      <c r="M3539" s="26" t="s">
        <v>3332</v>
      </c>
      <c r="N3539" s="26" t="s">
        <v>3333</v>
      </c>
      <c r="O3539" s="16" t="s">
        <v>60</v>
      </c>
      <c r="P3539" s="26" t="s">
        <v>1775</v>
      </c>
      <c r="R3539" s="16" t="s">
        <v>139</v>
      </c>
      <c r="S3539" s="16" t="s">
        <v>42</v>
      </c>
      <c r="T3539" s="22">
        <v>0</v>
      </c>
      <c r="W3539" s="20" t="s">
        <v>43</v>
      </c>
      <c r="X3539" s="16" t="s">
        <v>78</v>
      </c>
      <c r="Z3539" s="25">
        <v>202000</v>
      </c>
      <c r="AA3539" s="25">
        <v>0</v>
      </c>
      <c r="AB3539" s="25">
        <v>0</v>
      </c>
      <c r="AC3539" s="25">
        <v>0</v>
      </c>
      <c r="AD3539" s="25">
        <v>302000</v>
      </c>
      <c r="AE3539" s="25">
        <v>0</v>
      </c>
      <c r="AF3539" s="25">
        <v>0</v>
      </c>
      <c r="AG3539" s="25">
        <v>0</v>
      </c>
      <c r="AH3539" s="25">
        <v>302000</v>
      </c>
      <c r="AI3539" s="16" t="s">
        <v>3334</v>
      </c>
    </row>
    <row r="3540" spans="1:35" x14ac:dyDescent="0.25">
      <c r="A3540" s="17">
        <v>125041</v>
      </c>
      <c r="B3540" s="18">
        <v>4</v>
      </c>
      <c r="C3540" s="16" t="s">
        <v>73</v>
      </c>
      <c r="D3540" s="21">
        <v>42611</v>
      </c>
      <c r="E3540" s="16" t="s">
        <v>1884</v>
      </c>
      <c r="F3540" s="21">
        <v>44215</v>
      </c>
      <c r="G3540" s="16" t="s">
        <v>75</v>
      </c>
      <c r="H3540" s="26" t="s">
        <v>126</v>
      </c>
      <c r="M3540" s="26" t="s">
        <v>14278</v>
      </c>
      <c r="N3540" s="26" t="s">
        <v>14275</v>
      </c>
      <c r="O3540" s="16" t="s">
        <v>60</v>
      </c>
      <c r="P3540" s="26" t="s">
        <v>79</v>
      </c>
      <c r="R3540" s="16" t="s">
        <v>41</v>
      </c>
      <c r="S3540" s="16" t="s">
        <v>84</v>
      </c>
      <c r="T3540" s="22">
        <v>7.0000000000000007E-2</v>
      </c>
      <c r="W3540" s="20" t="s">
        <v>43</v>
      </c>
      <c r="X3540" s="16" t="s">
        <v>78</v>
      </c>
      <c r="Z3540" s="24" t="s">
        <v>32</v>
      </c>
      <c r="AA3540" s="24" t="s">
        <v>32</v>
      </c>
      <c r="AB3540" s="24" t="s">
        <v>32</v>
      </c>
      <c r="AC3540" s="24" t="s">
        <v>32</v>
      </c>
      <c r="AD3540" s="24" t="s">
        <v>32</v>
      </c>
      <c r="AE3540" s="24" t="s">
        <v>32</v>
      </c>
      <c r="AF3540" s="24" t="s">
        <v>32</v>
      </c>
      <c r="AG3540" s="24" t="s">
        <v>32</v>
      </c>
      <c r="AH3540" s="24" t="s">
        <v>32</v>
      </c>
      <c r="AI3540" s="16" t="s">
        <v>14277</v>
      </c>
    </row>
    <row r="3541" spans="1:35" x14ac:dyDescent="0.25">
      <c r="A3541" s="17">
        <v>125042</v>
      </c>
      <c r="B3541" s="18">
        <v>4</v>
      </c>
      <c r="C3541" s="16" t="s">
        <v>73</v>
      </c>
      <c r="D3541" s="21">
        <v>42611</v>
      </c>
      <c r="E3541" s="16" t="s">
        <v>1884</v>
      </c>
      <c r="F3541" s="21">
        <v>44215</v>
      </c>
      <c r="G3541" s="16" t="s">
        <v>75</v>
      </c>
      <c r="H3541" s="26" t="s">
        <v>126</v>
      </c>
      <c r="M3541" s="26" t="s">
        <v>14276</v>
      </c>
      <c r="N3541" s="26" t="s">
        <v>14275</v>
      </c>
      <c r="O3541" s="16" t="s">
        <v>60</v>
      </c>
      <c r="P3541" s="26" t="s">
        <v>79</v>
      </c>
      <c r="R3541" s="16" t="s">
        <v>41</v>
      </c>
      <c r="S3541" s="16" t="s">
        <v>84</v>
      </c>
      <c r="T3541" s="22">
        <v>0.22</v>
      </c>
      <c r="W3541" s="20" t="s">
        <v>43</v>
      </c>
      <c r="X3541" s="16" t="s">
        <v>78</v>
      </c>
      <c r="Z3541" s="24" t="s">
        <v>32</v>
      </c>
      <c r="AA3541" s="24" t="s">
        <v>32</v>
      </c>
      <c r="AB3541" s="24" t="s">
        <v>32</v>
      </c>
      <c r="AC3541" s="24" t="s">
        <v>32</v>
      </c>
      <c r="AD3541" s="24" t="s">
        <v>32</v>
      </c>
      <c r="AE3541" s="24" t="s">
        <v>32</v>
      </c>
      <c r="AF3541" s="24" t="s">
        <v>32</v>
      </c>
      <c r="AG3541" s="24" t="s">
        <v>32</v>
      </c>
      <c r="AH3541" s="24" t="s">
        <v>32</v>
      </c>
      <c r="AI3541" s="16" t="s">
        <v>14274</v>
      </c>
    </row>
    <row r="3542" spans="1:35" ht="75" x14ac:dyDescent="0.25">
      <c r="A3542" s="17">
        <v>125045</v>
      </c>
      <c r="B3542" s="18">
        <v>1</v>
      </c>
      <c r="C3542" s="16" t="s">
        <v>73</v>
      </c>
      <c r="D3542" s="21">
        <v>42612</v>
      </c>
      <c r="E3542" s="16" t="s">
        <v>2154</v>
      </c>
      <c r="F3542" s="21">
        <v>44229</v>
      </c>
      <c r="G3542" s="16" t="s">
        <v>75</v>
      </c>
      <c r="H3542" s="26" t="s">
        <v>320</v>
      </c>
      <c r="K3542" s="16" t="s">
        <v>3335</v>
      </c>
      <c r="L3542" s="16" t="s">
        <v>37</v>
      </c>
      <c r="M3542" s="26" t="s">
        <v>3336</v>
      </c>
      <c r="N3542" s="26" t="s">
        <v>3337</v>
      </c>
      <c r="O3542" s="16" t="s">
        <v>60</v>
      </c>
      <c r="P3542" s="26" t="s">
        <v>138</v>
      </c>
      <c r="R3542" s="16" t="s">
        <v>139</v>
      </c>
      <c r="S3542" s="16" t="s">
        <v>42</v>
      </c>
      <c r="T3542" s="22">
        <v>0.79</v>
      </c>
      <c r="W3542" s="20" t="s">
        <v>43</v>
      </c>
      <c r="X3542" s="16" t="s">
        <v>78</v>
      </c>
      <c r="Z3542" s="25">
        <v>97905</v>
      </c>
      <c r="AA3542" s="25">
        <v>0</v>
      </c>
      <c r="AB3542" s="25">
        <v>0</v>
      </c>
      <c r="AC3542" s="25">
        <v>0</v>
      </c>
      <c r="AD3542" s="25">
        <v>447905</v>
      </c>
      <c r="AE3542" s="25">
        <v>0</v>
      </c>
      <c r="AF3542" s="25">
        <v>0</v>
      </c>
      <c r="AG3542" s="25">
        <v>0</v>
      </c>
      <c r="AH3542" s="25">
        <v>447905</v>
      </c>
      <c r="AI3542" s="16" t="s">
        <v>3338</v>
      </c>
    </row>
    <row r="3543" spans="1:35" x14ac:dyDescent="0.25">
      <c r="A3543" s="17">
        <v>125051</v>
      </c>
      <c r="B3543" s="18">
        <v>2</v>
      </c>
      <c r="C3543" s="16" t="s">
        <v>73</v>
      </c>
      <c r="D3543" s="21">
        <v>42614</v>
      </c>
      <c r="E3543" s="16" t="s">
        <v>1987</v>
      </c>
      <c r="F3543" s="21">
        <v>42614</v>
      </c>
      <c r="G3543" s="16" t="s">
        <v>1987</v>
      </c>
      <c r="H3543" s="26" t="s">
        <v>286</v>
      </c>
      <c r="L3543" s="16" t="s">
        <v>110</v>
      </c>
      <c r="M3543" s="26" t="s">
        <v>14273</v>
      </c>
      <c r="O3543" s="16" t="s">
        <v>1612</v>
      </c>
      <c r="T3543" s="23" t="s">
        <v>32</v>
      </c>
      <c r="W3543" s="20" t="s">
        <v>43</v>
      </c>
      <c r="Z3543" s="24" t="s">
        <v>32</v>
      </c>
      <c r="AA3543" s="24" t="s">
        <v>32</v>
      </c>
      <c r="AB3543" s="24" t="s">
        <v>32</v>
      </c>
      <c r="AC3543" s="24" t="s">
        <v>32</v>
      </c>
      <c r="AD3543" s="25">
        <v>0</v>
      </c>
      <c r="AE3543" s="25">
        <v>0</v>
      </c>
      <c r="AF3543" s="25">
        <v>14802</v>
      </c>
      <c r="AG3543" s="25">
        <v>0</v>
      </c>
      <c r="AH3543" s="25">
        <v>14802</v>
      </c>
      <c r="AI3543" s="16" t="s">
        <v>14272</v>
      </c>
    </row>
    <row r="3544" spans="1:35" ht="30" x14ac:dyDescent="0.25">
      <c r="A3544" s="17">
        <v>125057</v>
      </c>
      <c r="B3544" s="18">
        <v>2</v>
      </c>
      <c r="C3544" s="16" t="s">
        <v>73</v>
      </c>
      <c r="D3544" s="21">
        <v>42614</v>
      </c>
      <c r="E3544" s="16" t="s">
        <v>1928</v>
      </c>
      <c r="F3544" s="21">
        <v>44215</v>
      </c>
      <c r="G3544" s="16" t="s">
        <v>75</v>
      </c>
      <c r="H3544" s="26" t="s">
        <v>241</v>
      </c>
      <c r="I3544" s="16" t="s">
        <v>464</v>
      </c>
      <c r="J3544" s="20" t="s">
        <v>116</v>
      </c>
      <c r="L3544" s="16" t="s">
        <v>116</v>
      </c>
      <c r="M3544" s="26" t="s">
        <v>14271</v>
      </c>
      <c r="N3544" s="26" t="s">
        <v>14270</v>
      </c>
      <c r="O3544" s="16" t="s">
        <v>60</v>
      </c>
      <c r="P3544" s="26" t="s">
        <v>100</v>
      </c>
      <c r="T3544" s="22">
        <v>0.8</v>
      </c>
      <c r="W3544" s="20" t="s">
        <v>43</v>
      </c>
      <c r="X3544" s="16" t="s">
        <v>78</v>
      </c>
      <c r="Z3544" s="24" t="s">
        <v>32</v>
      </c>
      <c r="AA3544" s="24" t="s">
        <v>32</v>
      </c>
      <c r="AB3544" s="24" t="s">
        <v>32</v>
      </c>
      <c r="AC3544" s="24" t="s">
        <v>32</v>
      </c>
      <c r="AD3544" s="25">
        <v>27500</v>
      </c>
      <c r="AE3544" s="25">
        <v>0</v>
      </c>
      <c r="AF3544" s="25">
        <v>0</v>
      </c>
      <c r="AG3544" s="25">
        <v>0</v>
      </c>
      <c r="AH3544" s="25">
        <v>27500</v>
      </c>
      <c r="AI3544" s="16" t="s">
        <v>14269</v>
      </c>
    </row>
    <row r="3545" spans="1:35" ht="30" x14ac:dyDescent="0.25">
      <c r="A3545" s="17">
        <v>125058</v>
      </c>
      <c r="B3545" s="18">
        <v>2</v>
      </c>
      <c r="C3545" s="16" t="s">
        <v>73</v>
      </c>
      <c r="D3545" s="21">
        <v>42614</v>
      </c>
      <c r="E3545" s="16" t="s">
        <v>1928</v>
      </c>
      <c r="F3545" s="21">
        <v>44260</v>
      </c>
      <c r="G3545" s="16" t="s">
        <v>108</v>
      </c>
      <c r="H3545" s="26" t="s">
        <v>241</v>
      </c>
      <c r="M3545" s="26" t="s">
        <v>3339</v>
      </c>
      <c r="N3545" s="26" t="s">
        <v>3340</v>
      </c>
      <c r="O3545" s="16" t="s">
        <v>60</v>
      </c>
      <c r="P3545" s="26" t="s">
        <v>168</v>
      </c>
      <c r="R3545" s="16" t="s">
        <v>139</v>
      </c>
      <c r="S3545" s="16" t="s">
        <v>42</v>
      </c>
      <c r="T3545" s="22">
        <v>0.82</v>
      </c>
      <c r="U3545" s="21">
        <v>44365</v>
      </c>
      <c r="W3545" s="20" t="s">
        <v>43</v>
      </c>
      <c r="X3545" s="16" t="s">
        <v>78</v>
      </c>
      <c r="Z3545" s="25">
        <v>0</v>
      </c>
      <c r="AA3545" s="25">
        <v>0</v>
      </c>
      <c r="AB3545" s="25">
        <v>1584171</v>
      </c>
      <c r="AC3545" s="25">
        <v>0</v>
      </c>
      <c r="AD3545" s="25">
        <v>282851</v>
      </c>
      <c r="AE3545" s="25">
        <v>157085</v>
      </c>
      <c r="AF3545" s="25">
        <v>1584171</v>
      </c>
      <c r="AG3545" s="25">
        <v>0</v>
      </c>
      <c r="AH3545" s="25">
        <v>2024107</v>
      </c>
      <c r="AI3545" s="16" t="s">
        <v>3341</v>
      </c>
    </row>
    <row r="3546" spans="1:35" x14ac:dyDescent="0.25">
      <c r="A3546" s="17">
        <v>125061</v>
      </c>
      <c r="B3546" s="18">
        <v>2</v>
      </c>
      <c r="C3546" s="16" t="s">
        <v>73</v>
      </c>
      <c r="D3546" s="21">
        <v>42619</v>
      </c>
      <c r="E3546" s="16" t="s">
        <v>1987</v>
      </c>
      <c r="F3546" s="21">
        <v>42619</v>
      </c>
      <c r="G3546" s="16" t="s">
        <v>1987</v>
      </c>
      <c r="H3546" s="26" t="s">
        <v>286</v>
      </c>
      <c r="L3546" s="16" t="s">
        <v>110</v>
      </c>
      <c r="M3546" s="26" t="s">
        <v>14268</v>
      </c>
      <c r="O3546" s="16" t="s">
        <v>1612</v>
      </c>
      <c r="T3546" s="23" t="s">
        <v>32</v>
      </c>
      <c r="W3546" s="20" t="s">
        <v>43</v>
      </c>
      <c r="Z3546" s="24" t="s">
        <v>32</v>
      </c>
      <c r="AA3546" s="24" t="s">
        <v>32</v>
      </c>
      <c r="AB3546" s="24" t="s">
        <v>32</v>
      </c>
      <c r="AC3546" s="24" t="s">
        <v>32</v>
      </c>
      <c r="AD3546" s="25">
        <v>0</v>
      </c>
      <c r="AE3546" s="25">
        <v>0</v>
      </c>
      <c r="AF3546" s="25">
        <v>101763</v>
      </c>
      <c r="AG3546" s="25">
        <v>0</v>
      </c>
      <c r="AH3546" s="25">
        <v>101763</v>
      </c>
      <c r="AI3546" s="16" t="s">
        <v>14267</v>
      </c>
    </row>
    <row r="3547" spans="1:35" x14ac:dyDescent="0.25">
      <c r="A3547" s="17">
        <v>125064</v>
      </c>
      <c r="B3547" s="18">
        <v>1</v>
      </c>
      <c r="C3547" s="16" t="s">
        <v>31</v>
      </c>
      <c r="D3547" s="21">
        <v>42620</v>
      </c>
      <c r="E3547" s="16" t="s">
        <v>2518</v>
      </c>
      <c r="F3547" s="21">
        <v>43762</v>
      </c>
      <c r="G3547" s="16" t="s">
        <v>74</v>
      </c>
      <c r="H3547" s="26" t="s">
        <v>196</v>
      </c>
      <c r="I3547" s="16" t="s">
        <v>163</v>
      </c>
      <c r="J3547" s="20" t="s">
        <v>148</v>
      </c>
      <c r="K3547" s="16" t="s">
        <v>655</v>
      </c>
      <c r="L3547" s="16" t="s">
        <v>149</v>
      </c>
      <c r="M3547" s="26" t="s">
        <v>14266</v>
      </c>
      <c r="N3547" s="26" t="s">
        <v>14265</v>
      </c>
      <c r="O3547" s="16" t="s">
        <v>632</v>
      </c>
      <c r="P3547" s="26" t="s">
        <v>1917</v>
      </c>
      <c r="R3547" s="16" t="s">
        <v>139</v>
      </c>
      <c r="S3547" s="16" t="s">
        <v>42</v>
      </c>
      <c r="T3547" s="22">
        <v>0.27</v>
      </c>
      <c r="U3547" s="21">
        <v>43742</v>
      </c>
      <c r="W3547" s="20" t="s">
        <v>43</v>
      </c>
      <c r="X3547" s="16" t="s">
        <v>454</v>
      </c>
      <c r="Z3547" s="24" t="s">
        <v>32</v>
      </c>
      <c r="AA3547" s="24" t="s">
        <v>32</v>
      </c>
      <c r="AB3547" s="24" t="s">
        <v>32</v>
      </c>
      <c r="AC3547" s="24" t="s">
        <v>32</v>
      </c>
      <c r="AD3547" s="25">
        <v>65300</v>
      </c>
      <c r="AE3547" s="25">
        <v>0</v>
      </c>
      <c r="AF3547" s="25">
        <v>839500</v>
      </c>
      <c r="AG3547" s="25">
        <v>0</v>
      </c>
      <c r="AH3547" s="25">
        <v>904800</v>
      </c>
      <c r="AI3547" s="16" t="s">
        <v>14264</v>
      </c>
    </row>
    <row r="3548" spans="1:35" ht="45" x14ac:dyDescent="0.25">
      <c r="A3548" s="17">
        <v>125070</v>
      </c>
      <c r="B3548" s="18">
        <v>2</v>
      </c>
      <c r="C3548" s="16" t="s">
        <v>73</v>
      </c>
      <c r="D3548" s="21">
        <v>42622</v>
      </c>
      <c r="E3548" s="16" t="s">
        <v>1928</v>
      </c>
      <c r="F3548" s="21">
        <v>44215</v>
      </c>
      <c r="G3548" s="16" t="s">
        <v>75</v>
      </c>
      <c r="H3548" s="26" t="s">
        <v>241</v>
      </c>
      <c r="I3548" s="16" t="s">
        <v>3342</v>
      </c>
      <c r="M3548" s="26" t="s">
        <v>3343</v>
      </c>
      <c r="N3548" s="26" t="s">
        <v>3344</v>
      </c>
      <c r="O3548" s="16" t="s">
        <v>60</v>
      </c>
      <c r="P3548" s="26" t="s">
        <v>168</v>
      </c>
      <c r="R3548" s="16" t="s">
        <v>139</v>
      </c>
      <c r="S3548" s="16" t="s">
        <v>42</v>
      </c>
      <c r="T3548" s="22">
        <v>0.73</v>
      </c>
      <c r="W3548" s="20" t="s">
        <v>43</v>
      </c>
      <c r="X3548" s="16" t="s">
        <v>78</v>
      </c>
      <c r="Z3548" s="25">
        <v>29750</v>
      </c>
      <c r="AA3548" s="25">
        <v>0</v>
      </c>
      <c r="AB3548" s="25">
        <v>0</v>
      </c>
      <c r="AC3548" s="25">
        <v>0</v>
      </c>
      <c r="AD3548" s="25">
        <v>40095</v>
      </c>
      <c r="AE3548" s="25">
        <v>0</v>
      </c>
      <c r="AF3548" s="25">
        <v>0</v>
      </c>
      <c r="AG3548" s="25">
        <v>0</v>
      </c>
      <c r="AH3548" s="25">
        <v>40095</v>
      </c>
      <c r="AI3548" s="16" t="s">
        <v>3345</v>
      </c>
    </row>
    <row r="3549" spans="1:35" ht="30" x14ac:dyDescent="0.25">
      <c r="A3549" s="17">
        <v>125071</v>
      </c>
      <c r="B3549" s="18">
        <v>2</v>
      </c>
      <c r="C3549" s="16" t="s">
        <v>73</v>
      </c>
      <c r="D3549" s="21">
        <v>42622</v>
      </c>
      <c r="E3549" s="16" t="s">
        <v>1928</v>
      </c>
      <c r="F3549" s="21">
        <v>44215</v>
      </c>
      <c r="G3549" s="16" t="s">
        <v>75</v>
      </c>
      <c r="H3549" s="26" t="s">
        <v>241</v>
      </c>
      <c r="M3549" s="26" t="s">
        <v>14263</v>
      </c>
      <c r="N3549" s="26" t="s">
        <v>14262</v>
      </c>
      <c r="O3549" s="16" t="s">
        <v>60</v>
      </c>
      <c r="P3549" s="26" t="s">
        <v>1695</v>
      </c>
      <c r="T3549" s="23" t="s">
        <v>32</v>
      </c>
      <c r="W3549" s="20" t="s">
        <v>43</v>
      </c>
      <c r="X3549" s="16" t="s">
        <v>78</v>
      </c>
      <c r="Z3549" s="24" t="s">
        <v>32</v>
      </c>
      <c r="AA3549" s="24" t="s">
        <v>32</v>
      </c>
      <c r="AB3549" s="24" t="s">
        <v>32</v>
      </c>
      <c r="AC3549" s="24" t="s">
        <v>32</v>
      </c>
      <c r="AD3549" s="25">
        <v>16250</v>
      </c>
      <c r="AE3549" s="25">
        <v>0</v>
      </c>
      <c r="AF3549" s="25">
        <v>0</v>
      </c>
      <c r="AG3549" s="25">
        <v>0</v>
      </c>
      <c r="AH3549" s="25">
        <v>16250</v>
      </c>
      <c r="AI3549" s="16" t="s">
        <v>14261</v>
      </c>
    </row>
    <row r="3550" spans="1:35" ht="30" x14ac:dyDescent="0.25">
      <c r="A3550" s="17">
        <v>125072</v>
      </c>
      <c r="B3550" s="18">
        <v>3</v>
      </c>
      <c r="C3550" s="16" t="s">
        <v>31</v>
      </c>
      <c r="D3550" s="21">
        <v>42625</v>
      </c>
      <c r="E3550" s="16" t="s">
        <v>1429</v>
      </c>
      <c r="F3550" s="21">
        <v>44215</v>
      </c>
      <c r="G3550" s="16" t="s">
        <v>75</v>
      </c>
      <c r="H3550" s="26" t="s">
        <v>437</v>
      </c>
      <c r="K3550" s="16" t="s">
        <v>14260</v>
      </c>
      <c r="L3550" s="16" t="s">
        <v>37</v>
      </c>
      <c r="M3550" s="26" t="s">
        <v>14259</v>
      </c>
      <c r="N3550" s="26" t="s">
        <v>14258</v>
      </c>
      <c r="O3550" s="16" t="s">
        <v>60</v>
      </c>
      <c r="P3550" s="26" t="s">
        <v>188</v>
      </c>
      <c r="T3550" s="22">
        <v>0.96</v>
      </c>
      <c r="W3550" s="20" t="s">
        <v>43</v>
      </c>
      <c r="X3550" s="16" t="s">
        <v>78</v>
      </c>
      <c r="Z3550" s="24" t="s">
        <v>32</v>
      </c>
      <c r="AA3550" s="24" t="s">
        <v>32</v>
      </c>
      <c r="AB3550" s="24" t="s">
        <v>32</v>
      </c>
      <c r="AC3550" s="24" t="s">
        <v>32</v>
      </c>
      <c r="AD3550" s="25">
        <v>45000</v>
      </c>
      <c r="AE3550" s="25">
        <v>0</v>
      </c>
      <c r="AF3550" s="25">
        <v>449758</v>
      </c>
      <c r="AG3550" s="25">
        <v>0</v>
      </c>
      <c r="AH3550" s="25">
        <v>494758</v>
      </c>
      <c r="AI3550" s="16" t="s">
        <v>14257</v>
      </c>
    </row>
    <row r="3551" spans="1:35" x14ac:dyDescent="0.25">
      <c r="A3551" s="17">
        <v>125074</v>
      </c>
      <c r="B3551" s="18">
        <v>6</v>
      </c>
      <c r="C3551" s="16" t="s">
        <v>73</v>
      </c>
      <c r="D3551" s="21">
        <v>42625</v>
      </c>
      <c r="E3551" s="16" t="s">
        <v>1987</v>
      </c>
      <c r="F3551" s="21">
        <v>42625</v>
      </c>
      <c r="G3551" s="16" t="s">
        <v>1987</v>
      </c>
      <c r="H3551" s="26" t="s">
        <v>76</v>
      </c>
      <c r="L3551" s="16" t="s">
        <v>110</v>
      </c>
      <c r="M3551" s="26" t="s">
        <v>14256</v>
      </c>
      <c r="O3551" s="16" t="s">
        <v>1612</v>
      </c>
      <c r="T3551" s="23" t="s">
        <v>32</v>
      </c>
      <c r="W3551" s="20" t="s">
        <v>43</v>
      </c>
      <c r="Z3551" s="24" t="s">
        <v>32</v>
      </c>
      <c r="AA3551" s="24" t="s">
        <v>32</v>
      </c>
      <c r="AB3551" s="24" t="s">
        <v>32</v>
      </c>
      <c r="AC3551" s="24" t="s">
        <v>32</v>
      </c>
      <c r="AD3551" s="25">
        <v>0</v>
      </c>
      <c r="AE3551" s="25">
        <v>0</v>
      </c>
      <c r="AF3551" s="25">
        <v>387866</v>
      </c>
      <c r="AG3551" s="25">
        <v>0</v>
      </c>
      <c r="AH3551" s="25">
        <v>387866</v>
      </c>
      <c r="AI3551" s="16" t="s">
        <v>14255</v>
      </c>
    </row>
    <row r="3552" spans="1:35" ht="30" x14ac:dyDescent="0.25">
      <c r="A3552" s="17">
        <v>125076</v>
      </c>
      <c r="B3552" s="18">
        <v>4</v>
      </c>
      <c r="C3552" s="16" t="s">
        <v>73</v>
      </c>
      <c r="D3552" s="21">
        <v>42625</v>
      </c>
      <c r="E3552" s="16" t="s">
        <v>2518</v>
      </c>
      <c r="F3552" s="21">
        <v>44071</v>
      </c>
      <c r="G3552" s="16" t="s">
        <v>1244</v>
      </c>
      <c r="H3552" s="26" t="s">
        <v>634</v>
      </c>
      <c r="I3552" s="16" t="s">
        <v>177</v>
      </c>
      <c r="J3552" s="20" t="s">
        <v>116</v>
      </c>
      <c r="K3552" s="16" t="s">
        <v>655</v>
      </c>
      <c r="L3552" s="16" t="s">
        <v>116</v>
      </c>
      <c r="M3552" s="26" t="s">
        <v>14254</v>
      </c>
      <c r="N3552" s="26" t="s">
        <v>14253</v>
      </c>
      <c r="O3552" s="16" t="s">
        <v>632</v>
      </c>
      <c r="P3552" s="26" t="s">
        <v>627</v>
      </c>
      <c r="R3552" s="16" t="s">
        <v>139</v>
      </c>
      <c r="S3552" s="16" t="s">
        <v>42</v>
      </c>
      <c r="T3552" s="22">
        <v>0.02</v>
      </c>
      <c r="U3552" s="21">
        <v>44904</v>
      </c>
      <c r="W3552" s="20" t="s">
        <v>43</v>
      </c>
      <c r="X3552" s="16" t="s">
        <v>140</v>
      </c>
      <c r="Z3552" s="24" t="s">
        <v>32</v>
      </c>
      <c r="AA3552" s="24" t="s">
        <v>32</v>
      </c>
      <c r="AB3552" s="24" t="s">
        <v>32</v>
      </c>
      <c r="AC3552" s="24" t="s">
        <v>32</v>
      </c>
      <c r="AD3552" s="25">
        <v>60000</v>
      </c>
      <c r="AE3552" s="25">
        <v>0</v>
      </c>
      <c r="AF3552" s="25">
        <v>0</v>
      </c>
      <c r="AG3552" s="25">
        <v>0</v>
      </c>
      <c r="AH3552" s="25">
        <v>60000</v>
      </c>
      <c r="AI3552" s="16" t="s">
        <v>14252</v>
      </c>
    </row>
    <row r="3553" spans="1:35" ht="30" x14ac:dyDescent="0.25">
      <c r="A3553" s="17">
        <v>125077</v>
      </c>
      <c r="B3553" s="18">
        <v>4</v>
      </c>
      <c r="C3553" s="16" t="s">
        <v>73</v>
      </c>
      <c r="D3553" s="21">
        <v>42626</v>
      </c>
      <c r="E3553" s="16" t="s">
        <v>2518</v>
      </c>
      <c r="F3553" s="21">
        <v>44070</v>
      </c>
      <c r="G3553" s="16" t="s">
        <v>1244</v>
      </c>
      <c r="H3553" s="26" t="s">
        <v>349</v>
      </c>
      <c r="I3553" s="16" t="s">
        <v>1166</v>
      </c>
      <c r="J3553" s="20" t="s">
        <v>116</v>
      </c>
      <c r="L3553" s="16" t="s">
        <v>116</v>
      </c>
      <c r="M3553" s="26" t="s">
        <v>14251</v>
      </c>
      <c r="N3553" s="26" t="s">
        <v>14250</v>
      </c>
      <c r="O3553" s="16" t="s">
        <v>632</v>
      </c>
      <c r="P3553" s="26" t="s">
        <v>1775</v>
      </c>
      <c r="R3553" s="16" t="s">
        <v>139</v>
      </c>
      <c r="S3553" s="16" t="s">
        <v>42</v>
      </c>
      <c r="T3553" s="22">
        <v>0.31</v>
      </c>
      <c r="U3553" s="21">
        <v>44729</v>
      </c>
      <c r="W3553" s="20" t="s">
        <v>43</v>
      </c>
      <c r="X3553" s="16" t="s">
        <v>140</v>
      </c>
      <c r="Z3553" s="24" t="s">
        <v>32</v>
      </c>
      <c r="AA3553" s="24" t="s">
        <v>32</v>
      </c>
      <c r="AB3553" s="24" t="s">
        <v>32</v>
      </c>
      <c r="AC3553" s="24" t="s">
        <v>32</v>
      </c>
      <c r="AD3553" s="25">
        <v>60000</v>
      </c>
      <c r="AE3553" s="25">
        <v>0</v>
      </c>
      <c r="AF3553" s="25">
        <v>0</v>
      </c>
      <c r="AG3553" s="25">
        <v>0</v>
      </c>
      <c r="AH3553" s="25">
        <v>60000</v>
      </c>
      <c r="AI3553" s="16" t="s">
        <v>14249</v>
      </c>
    </row>
    <row r="3554" spans="1:35" ht="30" x14ac:dyDescent="0.25">
      <c r="A3554" s="17">
        <v>125080</v>
      </c>
      <c r="B3554" s="18">
        <v>2</v>
      </c>
      <c r="C3554" s="16" t="s">
        <v>73</v>
      </c>
      <c r="D3554" s="21">
        <v>42628</v>
      </c>
      <c r="E3554" s="16" t="s">
        <v>1928</v>
      </c>
      <c r="F3554" s="21">
        <v>44215</v>
      </c>
      <c r="G3554" s="16" t="s">
        <v>75</v>
      </c>
      <c r="H3554" s="26" t="s">
        <v>380</v>
      </c>
      <c r="I3554" s="16" t="s">
        <v>3346</v>
      </c>
      <c r="M3554" s="26" t="s">
        <v>3347</v>
      </c>
      <c r="N3554" s="26" t="s">
        <v>3348</v>
      </c>
      <c r="O3554" s="16" t="s">
        <v>60</v>
      </c>
      <c r="P3554" s="26" t="s">
        <v>1434</v>
      </c>
      <c r="T3554" s="22">
        <v>0.13</v>
      </c>
      <c r="W3554" s="20" t="s">
        <v>43</v>
      </c>
      <c r="X3554" s="16" t="s">
        <v>511</v>
      </c>
      <c r="Z3554" s="25">
        <v>0</v>
      </c>
      <c r="AA3554" s="25">
        <v>50000</v>
      </c>
      <c r="AB3554" s="25">
        <v>0</v>
      </c>
      <c r="AC3554" s="25">
        <v>0</v>
      </c>
      <c r="AD3554" s="25">
        <v>160634</v>
      </c>
      <c r="AE3554" s="25">
        <v>50000</v>
      </c>
      <c r="AF3554" s="25">
        <v>0</v>
      </c>
      <c r="AG3554" s="25">
        <v>0</v>
      </c>
      <c r="AH3554" s="25">
        <v>210634</v>
      </c>
      <c r="AI3554" s="16" t="s">
        <v>3349</v>
      </c>
    </row>
    <row r="3555" spans="1:35" ht="30" x14ac:dyDescent="0.25">
      <c r="A3555" s="17">
        <v>125083</v>
      </c>
      <c r="B3555" s="18">
        <v>4</v>
      </c>
      <c r="C3555" s="16" t="s">
        <v>73</v>
      </c>
      <c r="D3555" s="21">
        <v>42629</v>
      </c>
      <c r="E3555" s="16" t="s">
        <v>1884</v>
      </c>
      <c r="F3555" s="21">
        <v>44215</v>
      </c>
      <c r="G3555" s="16" t="s">
        <v>75</v>
      </c>
      <c r="H3555" s="26" t="s">
        <v>326</v>
      </c>
      <c r="M3555" s="26" t="s">
        <v>14248</v>
      </c>
      <c r="N3555" s="26" t="s">
        <v>14247</v>
      </c>
      <c r="O3555" s="16" t="s">
        <v>60</v>
      </c>
      <c r="P3555" s="26" t="s">
        <v>443</v>
      </c>
      <c r="R3555" s="16" t="s">
        <v>139</v>
      </c>
      <c r="S3555" s="16" t="s">
        <v>84</v>
      </c>
      <c r="T3555" s="22">
        <v>0.89</v>
      </c>
      <c r="W3555" s="20" t="s">
        <v>43</v>
      </c>
      <c r="X3555" s="16" t="s">
        <v>78</v>
      </c>
      <c r="Z3555" s="24" t="s">
        <v>32</v>
      </c>
      <c r="AA3555" s="24" t="s">
        <v>32</v>
      </c>
      <c r="AB3555" s="24" t="s">
        <v>32</v>
      </c>
      <c r="AC3555" s="24" t="s">
        <v>32</v>
      </c>
      <c r="AD3555" s="25">
        <v>50000</v>
      </c>
      <c r="AE3555" s="25">
        <v>0</v>
      </c>
      <c r="AF3555" s="25">
        <v>0</v>
      </c>
      <c r="AG3555" s="25">
        <v>0</v>
      </c>
      <c r="AH3555" s="25">
        <v>50000</v>
      </c>
      <c r="AI3555" s="16" t="s">
        <v>14246</v>
      </c>
    </row>
    <row r="3556" spans="1:35" x14ac:dyDescent="0.25">
      <c r="A3556" s="17">
        <v>125085</v>
      </c>
      <c r="B3556" s="18">
        <v>3</v>
      </c>
      <c r="C3556" s="16" t="s">
        <v>73</v>
      </c>
      <c r="D3556" s="21">
        <v>42629</v>
      </c>
      <c r="E3556" s="16" t="s">
        <v>514</v>
      </c>
      <c r="F3556" s="21">
        <v>44097</v>
      </c>
      <c r="G3556" s="16" t="s">
        <v>56</v>
      </c>
      <c r="H3556" s="26" t="s">
        <v>405</v>
      </c>
      <c r="I3556" s="16" t="s">
        <v>14245</v>
      </c>
      <c r="K3556" s="16" t="s">
        <v>14244</v>
      </c>
      <c r="L3556" s="16" t="s">
        <v>37</v>
      </c>
      <c r="M3556" s="26" t="s">
        <v>14243</v>
      </c>
      <c r="O3556" s="16" t="s">
        <v>39</v>
      </c>
      <c r="P3556" s="26" t="s">
        <v>40</v>
      </c>
      <c r="R3556" s="16" t="s">
        <v>41</v>
      </c>
      <c r="S3556" s="16" t="s">
        <v>42</v>
      </c>
      <c r="T3556" s="22">
        <v>0</v>
      </c>
      <c r="W3556" s="20" t="s">
        <v>43</v>
      </c>
      <c r="X3556" s="16" t="s">
        <v>44</v>
      </c>
      <c r="Y3556" s="26" t="s">
        <v>14242</v>
      </c>
      <c r="Z3556" s="24" t="s">
        <v>32</v>
      </c>
      <c r="AA3556" s="24" t="s">
        <v>32</v>
      </c>
      <c r="AB3556" s="24" t="s">
        <v>32</v>
      </c>
      <c r="AC3556" s="24" t="s">
        <v>32</v>
      </c>
      <c r="AD3556" s="24" t="s">
        <v>32</v>
      </c>
      <c r="AE3556" s="24" t="s">
        <v>32</v>
      </c>
      <c r="AF3556" s="24" t="s">
        <v>32</v>
      </c>
      <c r="AG3556" s="24" t="s">
        <v>32</v>
      </c>
      <c r="AH3556" s="24" t="s">
        <v>32</v>
      </c>
      <c r="AI3556" s="16" t="s">
        <v>14241</v>
      </c>
    </row>
    <row r="3557" spans="1:35" x14ac:dyDescent="0.25">
      <c r="A3557" s="17">
        <v>125090</v>
      </c>
      <c r="B3557" s="18">
        <v>1</v>
      </c>
      <c r="C3557" s="16" t="s">
        <v>73</v>
      </c>
      <c r="D3557" s="21">
        <v>42632</v>
      </c>
      <c r="E3557" s="16" t="s">
        <v>1987</v>
      </c>
      <c r="F3557" s="21">
        <v>42632</v>
      </c>
      <c r="G3557" s="16" t="s">
        <v>1987</v>
      </c>
      <c r="H3557" s="26" t="s">
        <v>182</v>
      </c>
      <c r="L3557" s="16" t="s">
        <v>110</v>
      </c>
      <c r="M3557" s="26" t="s">
        <v>14240</v>
      </c>
      <c r="O3557" s="16" t="s">
        <v>1612</v>
      </c>
      <c r="T3557" s="23" t="s">
        <v>32</v>
      </c>
      <c r="W3557" s="20" t="s">
        <v>43</v>
      </c>
      <c r="Z3557" s="24" t="s">
        <v>32</v>
      </c>
      <c r="AA3557" s="24" t="s">
        <v>32</v>
      </c>
      <c r="AB3557" s="24" t="s">
        <v>32</v>
      </c>
      <c r="AC3557" s="24" t="s">
        <v>32</v>
      </c>
      <c r="AD3557" s="25">
        <v>0</v>
      </c>
      <c r="AE3557" s="25">
        <v>0</v>
      </c>
      <c r="AF3557" s="25">
        <v>580800</v>
      </c>
      <c r="AG3557" s="25">
        <v>0</v>
      </c>
      <c r="AH3557" s="25">
        <v>580800</v>
      </c>
      <c r="AI3557" s="16" t="s">
        <v>14239</v>
      </c>
    </row>
    <row r="3558" spans="1:35" ht="30" x14ac:dyDescent="0.25">
      <c r="A3558" s="17">
        <v>125091</v>
      </c>
      <c r="B3558" s="18">
        <v>1</v>
      </c>
      <c r="C3558" s="16" t="s">
        <v>73</v>
      </c>
      <c r="D3558" s="21">
        <v>42632</v>
      </c>
      <c r="E3558" s="16" t="s">
        <v>2154</v>
      </c>
      <c r="F3558" s="21">
        <v>44215</v>
      </c>
      <c r="G3558" s="16" t="s">
        <v>75</v>
      </c>
      <c r="H3558" s="26" t="s">
        <v>791</v>
      </c>
      <c r="M3558" s="26" t="s">
        <v>14238</v>
      </c>
      <c r="N3558" s="26" t="s">
        <v>14237</v>
      </c>
      <c r="O3558" s="16" t="s">
        <v>60</v>
      </c>
      <c r="P3558" s="26" t="s">
        <v>188</v>
      </c>
      <c r="R3558" s="16" t="s">
        <v>139</v>
      </c>
      <c r="S3558" s="16" t="s">
        <v>84</v>
      </c>
      <c r="T3558" s="22">
        <v>6.1189999999999998</v>
      </c>
      <c r="W3558" s="20" t="s">
        <v>43</v>
      </c>
      <c r="X3558" s="16" t="s">
        <v>78</v>
      </c>
      <c r="Z3558" s="24" t="s">
        <v>32</v>
      </c>
      <c r="AA3558" s="24" t="s">
        <v>32</v>
      </c>
      <c r="AB3558" s="24" t="s">
        <v>32</v>
      </c>
      <c r="AC3558" s="24" t="s">
        <v>32</v>
      </c>
      <c r="AD3558" s="25">
        <v>66500</v>
      </c>
      <c r="AE3558" s="25">
        <v>0</v>
      </c>
      <c r="AF3558" s="25">
        <v>0</v>
      </c>
      <c r="AG3558" s="25">
        <v>0</v>
      </c>
      <c r="AH3558" s="25">
        <v>66500</v>
      </c>
      <c r="AI3558" s="16" t="s">
        <v>14236</v>
      </c>
    </row>
    <row r="3559" spans="1:35" x14ac:dyDescent="0.25">
      <c r="A3559" s="17">
        <v>125093</v>
      </c>
      <c r="B3559" s="18">
        <v>2</v>
      </c>
      <c r="C3559" s="16" t="s">
        <v>73</v>
      </c>
      <c r="D3559" s="21">
        <v>42632</v>
      </c>
      <c r="E3559" s="16" t="s">
        <v>1987</v>
      </c>
      <c r="F3559" s="21">
        <v>43193</v>
      </c>
      <c r="G3559" s="16" t="s">
        <v>1610</v>
      </c>
      <c r="H3559" s="26" t="s">
        <v>286</v>
      </c>
      <c r="L3559" s="16" t="s">
        <v>110</v>
      </c>
      <c r="M3559" s="26" t="s">
        <v>14235</v>
      </c>
      <c r="O3559" s="16" t="s">
        <v>1612</v>
      </c>
      <c r="T3559" s="23" t="s">
        <v>32</v>
      </c>
      <c r="W3559" s="20" t="s">
        <v>43</v>
      </c>
      <c r="Z3559" s="24" t="s">
        <v>32</v>
      </c>
      <c r="AA3559" s="24" t="s">
        <v>32</v>
      </c>
      <c r="AB3559" s="24" t="s">
        <v>32</v>
      </c>
      <c r="AC3559" s="24" t="s">
        <v>32</v>
      </c>
      <c r="AD3559" s="25">
        <v>0</v>
      </c>
      <c r="AE3559" s="25">
        <v>0</v>
      </c>
      <c r="AF3559" s="25">
        <v>54296.69</v>
      </c>
      <c r="AG3559" s="25">
        <v>0</v>
      </c>
      <c r="AH3559" s="25">
        <v>54296.69</v>
      </c>
      <c r="AI3559" s="16" t="s">
        <v>14234</v>
      </c>
    </row>
    <row r="3560" spans="1:35" ht="30" x14ac:dyDescent="0.25">
      <c r="A3560" s="17">
        <v>125097</v>
      </c>
      <c r="B3560" s="18">
        <v>6</v>
      </c>
      <c r="C3560" s="16" t="s">
        <v>73</v>
      </c>
      <c r="D3560" s="21">
        <v>42632</v>
      </c>
      <c r="E3560" s="16" t="s">
        <v>74</v>
      </c>
      <c r="F3560" s="21">
        <v>43495</v>
      </c>
      <c r="G3560" s="16" t="s">
        <v>81</v>
      </c>
      <c r="H3560" s="26" t="s">
        <v>76</v>
      </c>
      <c r="M3560" s="26" t="s">
        <v>14233</v>
      </c>
      <c r="N3560" s="26" t="s">
        <v>14232</v>
      </c>
      <c r="O3560" s="16" t="s">
        <v>78</v>
      </c>
      <c r="P3560" s="26" t="s">
        <v>78</v>
      </c>
      <c r="T3560" s="22">
        <v>0</v>
      </c>
      <c r="W3560" s="20" t="s">
        <v>43</v>
      </c>
      <c r="Z3560" s="24" t="s">
        <v>32</v>
      </c>
      <c r="AA3560" s="24" t="s">
        <v>32</v>
      </c>
      <c r="AB3560" s="24" t="s">
        <v>32</v>
      </c>
      <c r="AC3560" s="24" t="s">
        <v>32</v>
      </c>
      <c r="AD3560" s="25">
        <v>0</v>
      </c>
      <c r="AE3560" s="25">
        <v>0</v>
      </c>
      <c r="AF3560" s="25">
        <v>0</v>
      </c>
      <c r="AG3560" s="25">
        <v>0</v>
      </c>
      <c r="AH3560" s="25">
        <v>125000</v>
      </c>
    </row>
    <row r="3561" spans="1:35" x14ac:dyDescent="0.25">
      <c r="A3561" s="17">
        <v>125101</v>
      </c>
      <c r="B3561" s="18">
        <v>2</v>
      </c>
      <c r="C3561" s="16" t="s">
        <v>73</v>
      </c>
      <c r="D3561" s="21">
        <v>42632</v>
      </c>
      <c r="E3561" s="16" t="s">
        <v>81</v>
      </c>
      <c r="F3561" s="21">
        <v>43500</v>
      </c>
      <c r="G3561" s="16" t="s">
        <v>75</v>
      </c>
      <c r="H3561" s="26" t="s">
        <v>377</v>
      </c>
      <c r="I3561" s="16" t="s">
        <v>1004</v>
      </c>
      <c r="J3561" s="20" t="s">
        <v>116</v>
      </c>
      <c r="L3561" s="16" t="s">
        <v>116</v>
      </c>
      <c r="M3561" s="26" t="s">
        <v>14231</v>
      </c>
      <c r="O3561" s="16" t="s">
        <v>78</v>
      </c>
      <c r="T3561" s="22">
        <v>3.78</v>
      </c>
      <c r="W3561" s="20" t="s">
        <v>43</v>
      </c>
      <c r="X3561" s="16" t="s">
        <v>140</v>
      </c>
      <c r="Z3561" s="24" t="s">
        <v>32</v>
      </c>
      <c r="AA3561" s="24" t="s">
        <v>32</v>
      </c>
      <c r="AB3561" s="24" t="s">
        <v>32</v>
      </c>
      <c r="AC3561" s="24" t="s">
        <v>32</v>
      </c>
      <c r="AD3561" s="25">
        <v>12250</v>
      </c>
      <c r="AE3561" s="25">
        <v>0</v>
      </c>
      <c r="AF3561" s="25">
        <v>0</v>
      </c>
      <c r="AG3561" s="25">
        <v>0</v>
      </c>
      <c r="AH3561" s="25">
        <v>12250</v>
      </c>
    </row>
    <row r="3562" spans="1:35" x14ac:dyDescent="0.25">
      <c r="A3562" s="17">
        <v>125108</v>
      </c>
      <c r="B3562" s="18">
        <v>1</v>
      </c>
      <c r="C3562" s="16" t="s">
        <v>73</v>
      </c>
      <c r="D3562" s="21">
        <v>42634</v>
      </c>
      <c r="E3562" s="16" t="s">
        <v>1987</v>
      </c>
      <c r="F3562" s="21">
        <v>42634</v>
      </c>
      <c r="G3562" s="16" t="s">
        <v>1987</v>
      </c>
      <c r="H3562" s="26" t="s">
        <v>182</v>
      </c>
      <c r="L3562" s="16" t="s">
        <v>110</v>
      </c>
      <c r="M3562" s="26" t="s">
        <v>14230</v>
      </c>
      <c r="O3562" s="16" t="s">
        <v>1612</v>
      </c>
      <c r="T3562" s="23" t="s">
        <v>32</v>
      </c>
      <c r="W3562" s="20" t="s">
        <v>43</v>
      </c>
      <c r="Z3562" s="24" t="s">
        <v>32</v>
      </c>
      <c r="AA3562" s="24" t="s">
        <v>32</v>
      </c>
      <c r="AB3562" s="24" t="s">
        <v>32</v>
      </c>
      <c r="AC3562" s="24" t="s">
        <v>32</v>
      </c>
      <c r="AD3562" s="25">
        <v>0</v>
      </c>
      <c r="AE3562" s="25">
        <v>0</v>
      </c>
      <c r="AF3562" s="25">
        <v>37910</v>
      </c>
      <c r="AG3562" s="25">
        <v>0</v>
      </c>
      <c r="AH3562" s="25">
        <v>37910</v>
      </c>
      <c r="AI3562" s="16" t="s">
        <v>14229</v>
      </c>
    </row>
    <row r="3563" spans="1:35" x14ac:dyDescent="0.25">
      <c r="A3563" s="17">
        <v>125110</v>
      </c>
      <c r="B3563" s="18">
        <v>6</v>
      </c>
      <c r="C3563" s="16" t="s">
        <v>73</v>
      </c>
      <c r="D3563" s="21">
        <v>42634</v>
      </c>
      <c r="E3563" s="16" t="s">
        <v>1987</v>
      </c>
      <c r="F3563" s="21">
        <v>42634</v>
      </c>
      <c r="G3563" s="16" t="s">
        <v>1987</v>
      </c>
      <c r="H3563" s="26" t="s">
        <v>76</v>
      </c>
      <c r="L3563" s="16" t="s">
        <v>110</v>
      </c>
      <c r="M3563" s="26" t="s">
        <v>14228</v>
      </c>
      <c r="O3563" s="16" t="s">
        <v>1612</v>
      </c>
      <c r="T3563" s="23" t="s">
        <v>32</v>
      </c>
      <c r="W3563" s="20" t="s">
        <v>43</v>
      </c>
      <c r="Z3563" s="24" t="s">
        <v>32</v>
      </c>
      <c r="AA3563" s="24" t="s">
        <v>32</v>
      </c>
      <c r="AB3563" s="24" t="s">
        <v>32</v>
      </c>
      <c r="AC3563" s="24" t="s">
        <v>32</v>
      </c>
      <c r="AD3563" s="25">
        <v>0</v>
      </c>
      <c r="AE3563" s="25">
        <v>0</v>
      </c>
      <c r="AF3563" s="25">
        <v>139613.88</v>
      </c>
      <c r="AG3563" s="25">
        <v>0</v>
      </c>
      <c r="AH3563" s="25">
        <v>139613.88</v>
      </c>
      <c r="AI3563" s="16" t="s">
        <v>14227</v>
      </c>
    </row>
    <row r="3564" spans="1:35" x14ac:dyDescent="0.25">
      <c r="A3564" s="17">
        <v>125112</v>
      </c>
      <c r="B3564" s="18">
        <v>6</v>
      </c>
      <c r="C3564" s="16" t="s">
        <v>73</v>
      </c>
      <c r="D3564" s="21">
        <v>42634</v>
      </c>
      <c r="E3564" s="16" t="s">
        <v>1987</v>
      </c>
      <c r="F3564" s="21">
        <v>42634</v>
      </c>
      <c r="G3564" s="16" t="s">
        <v>1987</v>
      </c>
      <c r="H3564" s="26" t="s">
        <v>76</v>
      </c>
      <c r="L3564" s="16" t="s">
        <v>110</v>
      </c>
      <c r="M3564" s="26" t="s">
        <v>14226</v>
      </c>
      <c r="O3564" s="16" t="s">
        <v>1612</v>
      </c>
      <c r="T3564" s="23" t="s">
        <v>32</v>
      </c>
      <c r="W3564" s="20" t="s">
        <v>43</v>
      </c>
      <c r="Z3564" s="24" t="s">
        <v>32</v>
      </c>
      <c r="AA3564" s="24" t="s">
        <v>32</v>
      </c>
      <c r="AB3564" s="24" t="s">
        <v>32</v>
      </c>
      <c r="AC3564" s="24" t="s">
        <v>32</v>
      </c>
      <c r="AD3564" s="25">
        <v>0</v>
      </c>
      <c r="AE3564" s="25">
        <v>0</v>
      </c>
      <c r="AF3564" s="25">
        <v>177971.6</v>
      </c>
      <c r="AG3564" s="25">
        <v>0</v>
      </c>
      <c r="AH3564" s="25">
        <v>177971.6</v>
      </c>
      <c r="AI3564" s="16" t="s">
        <v>14225</v>
      </c>
    </row>
    <row r="3565" spans="1:35" x14ac:dyDescent="0.25">
      <c r="A3565" s="17">
        <v>125114</v>
      </c>
      <c r="B3565" s="18">
        <v>6</v>
      </c>
      <c r="C3565" s="16" t="s">
        <v>73</v>
      </c>
      <c r="D3565" s="21">
        <v>42634</v>
      </c>
      <c r="E3565" s="16" t="s">
        <v>1987</v>
      </c>
      <c r="F3565" s="21">
        <v>42634</v>
      </c>
      <c r="G3565" s="16" t="s">
        <v>1987</v>
      </c>
      <c r="H3565" s="26" t="s">
        <v>76</v>
      </c>
      <c r="L3565" s="16" t="s">
        <v>110</v>
      </c>
      <c r="M3565" s="26" t="s">
        <v>14224</v>
      </c>
      <c r="O3565" s="16" t="s">
        <v>1612</v>
      </c>
      <c r="T3565" s="23" t="s">
        <v>32</v>
      </c>
      <c r="W3565" s="20" t="s">
        <v>43</v>
      </c>
      <c r="Z3565" s="24" t="s">
        <v>32</v>
      </c>
      <c r="AA3565" s="24" t="s">
        <v>32</v>
      </c>
      <c r="AB3565" s="24" t="s">
        <v>32</v>
      </c>
      <c r="AC3565" s="24" t="s">
        <v>32</v>
      </c>
      <c r="AD3565" s="25">
        <v>0</v>
      </c>
      <c r="AE3565" s="25">
        <v>0</v>
      </c>
      <c r="AF3565" s="25">
        <v>69460</v>
      </c>
      <c r="AG3565" s="25">
        <v>0</v>
      </c>
      <c r="AH3565" s="25">
        <v>69460</v>
      </c>
      <c r="AI3565" s="16" t="s">
        <v>14223</v>
      </c>
    </row>
    <row r="3566" spans="1:35" x14ac:dyDescent="0.25">
      <c r="A3566" s="17">
        <v>125115</v>
      </c>
      <c r="B3566" s="18">
        <v>6</v>
      </c>
      <c r="C3566" s="16" t="s">
        <v>73</v>
      </c>
      <c r="D3566" s="21">
        <v>42634</v>
      </c>
      <c r="E3566" s="16" t="s">
        <v>1987</v>
      </c>
      <c r="F3566" s="21">
        <v>42634</v>
      </c>
      <c r="G3566" s="16" t="s">
        <v>1987</v>
      </c>
      <c r="H3566" s="26" t="s">
        <v>76</v>
      </c>
      <c r="L3566" s="16" t="s">
        <v>110</v>
      </c>
      <c r="M3566" s="26" t="s">
        <v>14222</v>
      </c>
      <c r="O3566" s="16" t="s">
        <v>1612</v>
      </c>
      <c r="T3566" s="23" t="s">
        <v>32</v>
      </c>
      <c r="W3566" s="20" t="s">
        <v>43</v>
      </c>
      <c r="Z3566" s="24" t="s">
        <v>32</v>
      </c>
      <c r="AA3566" s="24" t="s">
        <v>32</v>
      </c>
      <c r="AB3566" s="24" t="s">
        <v>32</v>
      </c>
      <c r="AC3566" s="24" t="s">
        <v>32</v>
      </c>
      <c r="AD3566" s="25">
        <v>0</v>
      </c>
      <c r="AE3566" s="25">
        <v>0</v>
      </c>
      <c r="AF3566" s="25">
        <v>48086.44</v>
      </c>
      <c r="AG3566" s="25">
        <v>0</v>
      </c>
      <c r="AH3566" s="25">
        <v>48086.44</v>
      </c>
      <c r="AI3566" s="16" t="s">
        <v>14221</v>
      </c>
    </row>
    <row r="3567" spans="1:35" x14ac:dyDescent="0.25">
      <c r="A3567" s="17">
        <v>125117</v>
      </c>
      <c r="B3567" s="18">
        <v>6</v>
      </c>
      <c r="C3567" s="16" t="s">
        <v>73</v>
      </c>
      <c r="D3567" s="21">
        <v>42634</v>
      </c>
      <c r="E3567" s="16" t="s">
        <v>1987</v>
      </c>
      <c r="F3567" s="21">
        <v>42634</v>
      </c>
      <c r="G3567" s="16" t="s">
        <v>1987</v>
      </c>
      <c r="H3567" s="26" t="s">
        <v>76</v>
      </c>
      <c r="L3567" s="16" t="s">
        <v>110</v>
      </c>
      <c r="M3567" s="26" t="s">
        <v>14220</v>
      </c>
      <c r="O3567" s="16" t="s">
        <v>1612</v>
      </c>
      <c r="T3567" s="23" t="s">
        <v>32</v>
      </c>
      <c r="W3567" s="20" t="s">
        <v>43</v>
      </c>
      <c r="Z3567" s="24" t="s">
        <v>32</v>
      </c>
      <c r="AA3567" s="24" t="s">
        <v>32</v>
      </c>
      <c r="AB3567" s="24" t="s">
        <v>32</v>
      </c>
      <c r="AC3567" s="24" t="s">
        <v>32</v>
      </c>
      <c r="AD3567" s="25">
        <v>0</v>
      </c>
      <c r="AE3567" s="25">
        <v>0</v>
      </c>
      <c r="AF3567" s="25">
        <v>66508</v>
      </c>
      <c r="AG3567" s="25">
        <v>0</v>
      </c>
      <c r="AH3567" s="25">
        <v>66508</v>
      </c>
      <c r="AI3567" s="16" t="s">
        <v>14219</v>
      </c>
    </row>
    <row r="3568" spans="1:35" x14ac:dyDescent="0.25">
      <c r="A3568" s="17">
        <v>125119</v>
      </c>
      <c r="B3568" s="18">
        <v>6</v>
      </c>
      <c r="C3568" s="16" t="s">
        <v>73</v>
      </c>
      <c r="D3568" s="21">
        <v>42634</v>
      </c>
      <c r="E3568" s="16" t="s">
        <v>1987</v>
      </c>
      <c r="F3568" s="21">
        <v>42634</v>
      </c>
      <c r="G3568" s="16" t="s">
        <v>1987</v>
      </c>
      <c r="H3568" s="26" t="s">
        <v>76</v>
      </c>
      <c r="L3568" s="16" t="s">
        <v>110</v>
      </c>
      <c r="M3568" s="26" t="s">
        <v>14218</v>
      </c>
      <c r="O3568" s="16" t="s">
        <v>1612</v>
      </c>
      <c r="T3568" s="23" t="s">
        <v>32</v>
      </c>
      <c r="W3568" s="20" t="s">
        <v>43</v>
      </c>
      <c r="Z3568" s="24" t="s">
        <v>32</v>
      </c>
      <c r="AA3568" s="24" t="s">
        <v>32</v>
      </c>
      <c r="AB3568" s="24" t="s">
        <v>32</v>
      </c>
      <c r="AC3568" s="24" t="s">
        <v>32</v>
      </c>
      <c r="AD3568" s="25">
        <v>0</v>
      </c>
      <c r="AE3568" s="25">
        <v>0</v>
      </c>
      <c r="AF3568" s="25">
        <v>1249752.68</v>
      </c>
      <c r="AG3568" s="25">
        <v>0</v>
      </c>
      <c r="AH3568" s="25">
        <v>1249752.68</v>
      </c>
      <c r="AI3568" s="16" t="s">
        <v>14217</v>
      </c>
    </row>
    <row r="3569" spans="1:35" x14ac:dyDescent="0.25">
      <c r="A3569" s="17">
        <v>125121</v>
      </c>
      <c r="B3569" s="18">
        <v>6</v>
      </c>
      <c r="C3569" s="16" t="s">
        <v>73</v>
      </c>
      <c r="D3569" s="21">
        <v>42634</v>
      </c>
      <c r="E3569" s="16" t="s">
        <v>1987</v>
      </c>
      <c r="F3569" s="21">
        <v>42634</v>
      </c>
      <c r="G3569" s="16" t="s">
        <v>1987</v>
      </c>
      <c r="H3569" s="26" t="s">
        <v>76</v>
      </c>
      <c r="L3569" s="16" t="s">
        <v>110</v>
      </c>
      <c r="M3569" s="26" t="s">
        <v>14216</v>
      </c>
      <c r="O3569" s="16" t="s">
        <v>1612</v>
      </c>
      <c r="T3569" s="23" t="s">
        <v>32</v>
      </c>
      <c r="W3569" s="20" t="s">
        <v>43</v>
      </c>
      <c r="Z3569" s="24" t="s">
        <v>32</v>
      </c>
      <c r="AA3569" s="24" t="s">
        <v>32</v>
      </c>
      <c r="AB3569" s="24" t="s">
        <v>32</v>
      </c>
      <c r="AC3569" s="24" t="s">
        <v>32</v>
      </c>
      <c r="AD3569" s="25">
        <v>0</v>
      </c>
      <c r="AE3569" s="25">
        <v>0</v>
      </c>
      <c r="AF3569" s="25">
        <v>731230</v>
      </c>
      <c r="AG3569" s="25">
        <v>0</v>
      </c>
      <c r="AH3569" s="25">
        <v>731230</v>
      </c>
      <c r="AI3569" s="16" t="s">
        <v>14215</v>
      </c>
    </row>
    <row r="3570" spans="1:35" x14ac:dyDescent="0.25">
      <c r="A3570" s="17">
        <v>125122</v>
      </c>
      <c r="B3570" s="18">
        <v>6</v>
      </c>
      <c r="C3570" s="16" t="s">
        <v>73</v>
      </c>
      <c r="D3570" s="21">
        <v>42634</v>
      </c>
      <c r="E3570" s="16" t="s">
        <v>1987</v>
      </c>
      <c r="F3570" s="21">
        <v>42634</v>
      </c>
      <c r="G3570" s="16" t="s">
        <v>1987</v>
      </c>
      <c r="H3570" s="26" t="s">
        <v>76</v>
      </c>
      <c r="L3570" s="16" t="s">
        <v>110</v>
      </c>
      <c r="M3570" s="26" t="s">
        <v>14214</v>
      </c>
      <c r="O3570" s="16" t="s">
        <v>1612</v>
      </c>
      <c r="T3570" s="23" t="s">
        <v>32</v>
      </c>
      <c r="W3570" s="20" t="s">
        <v>43</v>
      </c>
      <c r="Z3570" s="24" t="s">
        <v>32</v>
      </c>
      <c r="AA3570" s="24" t="s">
        <v>32</v>
      </c>
      <c r="AB3570" s="24" t="s">
        <v>32</v>
      </c>
      <c r="AC3570" s="24" t="s">
        <v>32</v>
      </c>
      <c r="AD3570" s="25">
        <v>0</v>
      </c>
      <c r="AE3570" s="25">
        <v>0</v>
      </c>
      <c r="AF3570" s="25">
        <v>46537.96</v>
      </c>
      <c r="AG3570" s="25">
        <v>0</v>
      </c>
      <c r="AH3570" s="25">
        <v>46537.96</v>
      </c>
      <c r="AI3570" s="16" t="s">
        <v>14213</v>
      </c>
    </row>
    <row r="3571" spans="1:35" x14ac:dyDescent="0.25">
      <c r="A3571" s="17">
        <v>125124</v>
      </c>
      <c r="B3571" s="18">
        <v>6</v>
      </c>
      <c r="C3571" s="16" t="s">
        <v>73</v>
      </c>
      <c r="D3571" s="21">
        <v>42634</v>
      </c>
      <c r="E3571" s="16" t="s">
        <v>1987</v>
      </c>
      <c r="F3571" s="21">
        <v>42634</v>
      </c>
      <c r="G3571" s="16" t="s">
        <v>1987</v>
      </c>
      <c r="H3571" s="26" t="s">
        <v>76</v>
      </c>
      <c r="L3571" s="16" t="s">
        <v>110</v>
      </c>
      <c r="M3571" s="26" t="s">
        <v>14212</v>
      </c>
      <c r="O3571" s="16" t="s">
        <v>1612</v>
      </c>
      <c r="T3571" s="23" t="s">
        <v>32</v>
      </c>
      <c r="W3571" s="20" t="s">
        <v>43</v>
      </c>
      <c r="Z3571" s="24" t="s">
        <v>32</v>
      </c>
      <c r="AA3571" s="24" t="s">
        <v>32</v>
      </c>
      <c r="AB3571" s="24" t="s">
        <v>32</v>
      </c>
      <c r="AC3571" s="24" t="s">
        <v>32</v>
      </c>
      <c r="AD3571" s="25">
        <v>0</v>
      </c>
      <c r="AE3571" s="25">
        <v>0</v>
      </c>
      <c r="AF3571" s="25">
        <v>200662.74</v>
      </c>
      <c r="AG3571" s="25">
        <v>0</v>
      </c>
      <c r="AH3571" s="25">
        <v>200662.74</v>
      </c>
      <c r="AI3571" s="16" t="s">
        <v>14211</v>
      </c>
    </row>
    <row r="3572" spans="1:35" x14ac:dyDescent="0.25">
      <c r="A3572" s="17">
        <v>125125</v>
      </c>
      <c r="B3572" s="18">
        <v>6</v>
      </c>
      <c r="C3572" s="16" t="s">
        <v>73</v>
      </c>
      <c r="D3572" s="21">
        <v>42634</v>
      </c>
      <c r="E3572" s="16" t="s">
        <v>1987</v>
      </c>
      <c r="F3572" s="21">
        <v>42634</v>
      </c>
      <c r="G3572" s="16" t="s">
        <v>1987</v>
      </c>
      <c r="H3572" s="26" t="s">
        <v>76</v>
      </c>
      <c r="L3572" s="16" t="s">
        <v>110</v>
      </c>
      <c r="M3572" s="26" t="s">
        <v>14210</v>
      </c>
      <c r="O3572" s="16" t="s">
        <v>1612</v>
      </c>
      <c r="T3572" s="23" t="s">
        <v>32</v>
      </c>
      <c r="W3572" s="20" t="s">
        <v>43</v>
      </c>
      <c r="Z3572" s="24" t="s">
        <v>32</v>
      </c>
      <c r="AA3572" s="24" t="s">
        <v>32</v>
      </c>
      <c r="AB3572" s="24" t="s">
        <v>32</v>
      </c>
      <c r="AC3572" s="24" t="s">
        <v>32</v>
      </c>
      <c r="AD3572" s="25">
        <v>0</v>
      </c>
      <c r="AE3572" s="25">
        <v>0</v>
      </c>
      <c r="AF3572" s="25">
        <v>78235</v>
      </c>
      <c r="AG3572" s="25">
        <v>0</v>
      </c>
      <c r="AH3572" s="25">
        <v>78235</v>
      </c>
      <c r="AI3572" s="16" t="s">
        <v>14209</v>
      </c>
    </row>
    <row r="3573" spans="1:35" x14ac:dyDescent="0.25">
      <c r="A3573" s="17">
        <v>125126</v>
      </c>
      <c r="B3573" s="18">
        <v>6</v>
      </c>
      <c r="C3573" s="16" t="s">
        <v>73</v>
      </c>
      <c r="D3573" s="21">
        <v>42634</v>
      </c>
      <c r="E3573" s="16" t="s">
        <v>1987</v>
      </c>
      <c r="F3573" s="21">
        <v>42634</v>
      </c>
      <c r="G3573" s="16" t="s">
        <v>1987</v>
      </c>
      <c r="H3573" s="26" t="s">
        <v>76</v>
      </c>
      <c r="L3573" s="16" t="s">
        <v>110</v>
      </c>
      <c r="M3573" s="26" t="s">
        <v>14208</v>
      </c>
      <c r="O3573" s="16" t="s">
        <v>1612</v>
      </c>
      <c r="T3573" s="23" t="s">
        <v>32</v>
      </c>
      <c r="W3573" s="20" t="s">
        <v>43</v>
      </c>
      <c r="Z3573" s="24" t="s">
        <v>32</v>
      </c>
      <c r="AA3573" s="24" t="s">
        <v>32</v>
      </c>
      <c r="AB3573" s="24" t="s">
        <v>32</v>
      </c>
      <c r="AC3573" s="24" t="s">
        <v>32</v>
      </c>
      <c r="AD3573" s="25">
        <v>0</v>
      </c>
      <c r="AE3573" s="25">
        <v>0</v>
      </c>
      <c r="AF3573" s="25">
        <v>46537.96</v>
      </c>
      <c r="AG3573" s="25">
        <v>0</v>
      </c>
      <c r="AH3573" s="25">
        <v>46537.96</v>
      </c>
      <c r="AI3573" s="16" t="s">
        <v>14207</v>
      </c>
    </row>
    <row r="3574" spans="1:35" x14ac:dyDescent="0.25">
      <c r="A3574" s="17">
        <v>125129</v>
      </c>
      <c r="B3574" s="18">
        <v>6</v>
      </c>
      <c r="C3574" s="16" t="s">
        <v>73</v>
      </c>
      <c r="D3574" s="21">
        <v>42634</v>
      </c>
      <c r="E3574" s="16" t="s">
        <v>1987</v>
      </c>
      <c r="F3574" s="21">
        <v>42634</v>
      </c>
      <c r="G3574" s="16" t="s">
        <v>1987</v>
      </c>
      <c r="H3574" s="26" t="s">
        <v>76</v>
      </c>
      <c r="L3574" s="16" t="s">
        <v>110</v>
      </c>
      <c r="M3574" s="26" t="s">
        <v>14206</v>
      </c>
      <c r="O3574" s="16" t="s">
        <v>1612</v>
      </c>
      <c r="T3574" s="23" t="s">
        <v>32</v>
      </c>
      <c r="W3574" s="20" t="s">
        <v>43</v>
      </c>
      <c r="Z3574" s="24" t="s">
        <v>32</v>
      </c>
      <c r="AA3574" s="24" t="s">
        <v>32</v>
      </c>
      <c r="AB3574" s="24" t="s">
        <v>32</v>
      </c>
      <c r="AC3574" s="24" t="s">
        <v>32</v>
      </c>
      <c r="AD3574" s="25">
        <v>0</v>
      </c>
      <c r="AE3574" s="25">
        <v>0</v>
      </c>
      <c r="AF3574" s="25">
        <v>1050168</v>
      </c>
      <c r="AG3574" s="25">
        <v>0</v>
      </c>
      <c r="AH3574" s="25">
        <v>1050168</v>
      </c>
      <c r="AI3574" s="16" t="s">
        <v>14205</v>
      </c>
    </row>
    <row r="3575" spans="1:35" x14ac:dyDescent="0.25">
      <c r="A3575" s="17">
        <v>125131</v>
      </c>
      <c r="B3575" s="18">
        <v>6</v>
      </c>
      <c r="C3575" s="16" t="s">
        <v>73</v>
      </c>
      <c r="D3575" s="21">
        <v>42634</v>
      </c>
      <c r="E3575" s="16" t="s">
        <v>1987</v>
      </c>
      <c r="F3575" s="21">
        <v>42634</v>
      </c>
      <c r="G3575" s="16" t="s">
        <v>1987</v>
      </c>
      <c r="H3575" s="26" t="s">
        <v>76</v>
      </c>
      <c r="L3575" s="16" t="s">
        <v>110</v>
      </c>
      <c r="M3575" s="26" t="s">
        <v>14204</v>
      </c>
      <c r="O3575" s="16" t="s">
        <v>1612</v>
      </c>
      <c r="T3575" s="23" t="s">
        <v>32</v>
      </c>
      <c r="W3575" s="20" t="s">
        <v>43</v>
      </c>
      <c r="Z3575" s="24" t="s">
        <v>32</v>
      </c>
      <c r="AA3575" s="24" t="s">
        <v>32</v>
      </c>
      <c r="AB3575" s="24" t="s">
        <v>32</v>
      </c>
      <c r="AC3575" s="24" t="s">
        <v>32</v>
      </c>
      <c r="AD3575" s="25">
        <v>0</v>
      </c>
      <c r="AE3575" s="25">
        <v>0</v>
      </c>
      <c r="AF3575" s="25">
        <v>129284.76</v>
      </c>
      <c r="AG3575" s="25">
        <v>0</v>
      </c>
      <c r="AH3575" s="25">
        <v>129284.76</v>
      </c>
      <c r="AI3575" s="16" t="s">
        <v>14203</v>
      </c>
    </row>
    <row r="3576" spans="1:35" x14ac:dyDescent="0.25">
      <c r="A3576" s="17">
        <v>125132</v>
      </c>
      <c r="B3576" s="18">
        <v>6</v>
      </c>
      <c r="C3576" s="16" t="s">
        <v>73</v>
      </c>
      <c r="D3576" s="21">
        <v>42634</v>
      </c>
      <c r="E3576" s="16" t="s">
        <v>1987</v>
      </c>
      <c r="F3576" s="21">
        <v>42634</v>
      </c>
      <c r="G3576" s="16" t="s">
        <v>1987</v>
      </c>
      <c r="H3576" s="26" t="s">
        <v>76</v>
      </c>
      <c r="L3576" s="16" t="s">
        <v>110</v>
      </c>
      <c r="M3576" s="26" t="s">
        <v>14202</v>
      </c>
      <c r="O3576" s="16" t="s">
        <v>1612</v>
      </c>
      <c r="T3576" s="23" t="s">
        <v>32</v>
      </c>
      <c r="W3576" s="20" t="s">
        <v>43</v>
      </c>
      <c r="Z3576" s="24" t="s">
        <v>32</v>
      </c>
      <c r="AA3576" s="24" t="s">
        <v>32</v>
      </c>
      <c r="AB3576" s="24" t="s">
        <v>32</v>
      </c>
      <c r="AC3576" s="24" t="s">
        <v>32</v>
      </c>
      <c r="AD3576" s="25">
        <v>0</v>
      </c>
      <c r="AE3576" s="25">
        <v>0</v>
      </c>
      <c r="AF3576" s="25">
        <v>38500</v>
      </c>
      <c r="AG3576" s="25">
        <v>0</v>
      </c>
      <c r="AH3576" s="25">
        <v>38500</v>
      </c>
      <c r="AI3576" s="16" t="s">
        <v>14201</v>
      </c>
    </row>
    <row r="3577" spans="1:35" x14ac:dyDescent="0.25">
      <c r="A3577" s="17">
        <v>125133</v>
      </c>
      <c r="B3577" s="18">
        <v>6</v>
      </c>
      <c r="C3577" s="16" t="s">
        <v>73</v>
      </c>
      <c r="D3577" s="21">
        <v>42634</v>
      </c>
      <c r="E3577" s="16" t="s">
        <v>1987</v>
      </c>
      <c r="F3577" s="21">
        <v>42634</v>
      </c>
      <c r="G3577" s="16" t="s">
        <v>1987</v>
      </c>
      <c r="H3577" s="26" t="s">
        <v>76</v>
      </c>
      <c r="L3577" s="16" t="s">
        <v>110</v>
      </c>
      <c r="M3577" s="26" t="s">
        <v>14200</v>
      </c>
      <c r="O3577" s="16" t="s">
        <v>1612</v>
      </c>
      <c r="T3577" s="23" t="s">
        <v>32</v>
      </c>
      <c r="W3577" s="20" t="s">
        <v>43</v>
      </c>
      <c r="Z3577" s="24" t="s">
        <v>32</v>
      </c>
      <c r="AA3577" s="24" t="s">
        <v>32</v>
      </c>
      <c r="AB3577" s="24" t="s">
        <v>32</v>
      </c>
      <c r="AC3577" s="24" t="s">
        <v>32</v>
      </c>
      <c r="AD3577" s="25">
        <v>0</v>
      </c>
      <c r="AE3577" s="25">
        <v>0</v>
      </c>
      <c r="AF3577" s="25">
        <v>1366955.52</v>
      </c>
      <c r="AG3577" s="25">
        <v>0</v>
      </c>
      <c r="AH3577" s="25">
        <v>1366955.52</v>
      </c>
      <c r="AI3577" s="16" t="s">
        <v>14199</v>
      </c>
    </row>
    <row r="3578" spans="1:35" x14ac:dyDescent="0.25">
      <c r="A3578" s="17">
        <v>125134</v>
      </c>
      <c r="B3578" s="18">
        <v>6</v>
      </c>
      <c r="C3578" s="16" t="s">
        <v>73</v>
      </c>
      <c r="D3578" s="21">
        <v>42635</v>
      </c>
      <c r="E3578" s="16" t="s">
        <v>1987</v>
      </c>
      <c r="F3578" s="21">
        <v>42635</v>
      </c>
      <c r="G3578" s="16" t="s">
        <v>1987</v>
      </c>
      <c r="H3578" s="26" t="s">
        <v>76</v>
      </c>
      <c r="L3578" s="16" t="s">
        <v>110</v>
      </c>
      <c r="M3578" s="26" t="s">
        <v>14198</v>
      </c>
      <c r="O3578" s="16" t="s">
        <v>1612</v>
      </c>
      <c r="T3578" s="23" t="s">
        <v>32</v>
      </c>
      <c r="W3578" s="20" t="s">
        <v>43</v>
      </c>
      <c r="Z3578" s="24" t="s">
        <v>32</v>
      </c>
      <c r="AA3578" s="24" t="s">
        <v>32</v>
      </c>
      <c r="AB3578" s="24" t="s">
        <v>32</v>
      </c>
      <c r="AC3578" s="24" t="s">
        <v>32</v>
      </c>
      <c r="AD3578" s="25">
        <v>0</v>
      </c>
      <c r="AE3578" s="25">
        <v>0</v>
      </c>
      <c r="AF3578" s="25">
        <v>258569.52</v>
      </c>
      <c r="AG3578" s="25">
        <v>0</v>
      </c>
      <c r="AH3578" s="25">
        <v>258569.52</v>
      </c>
      <c r="AI3578" s="16" t="s">
        <v>14197</v>
      </c>
    </row>
    <row r="3579" spans="1:35" x14ac:dyDescent="0.25">
      <c r="A3579" s="17">
        <v>125139</v>
      </c>
      <c r="B3579" s="18">
        <v>6</v>
      </c>
      <c r="C3579" s="16" t="s">
        <v>73</v>
      </c>
      <c r="D3579" s="21">
        <v>42635</v>
      </c>
      <c r="E3579" s="16" t="s">
        <v>1987</v>
      </c>
      <c r="F3579" s="21">
        <v>42635</v>
      </c>
      <c r="G3579" s="16" t="s">
        <v>1987</v>
      </c>
      <c r="H3579" s="26" t="s">
        <v>76</v>
      </c>
      <c r="L3579" s="16" t="s">
        <v>110</v>
      </c>
      <c r="M3579" s="26" t="s">
        <v>14196</v>
      </c>
      <c r="O3579" s="16" t="s">
        <v>1612</v>
      </c>
      <c r="T3579" s="23" t="s">
        <v>32</v>
      </c>
      <c r="W3579" s="20" t="s">
        <v>43</v>
      </c>
      <c r="Z3579" s="24" t="s">
        <v>32</v>
      </c>
      <c r="AA3579" s="24" t="s">
        <v>32</v>
      </c>
      <c r="AB3579" s="24" t="s">
        <v>32</v>
      </c>
      <c r="AC3579" s="24" t="s">
        <v>32</v>
      </c>
      <c r="AD3579" s="25">
        <v>0</v>
      </c>
      <c r="AE3579" s="25">
        <v>0</v>
      </c>
      <c r="AF3579" s="25">
        <v>46537.96</v>
      </c>
      <c r="AG3579" s="25">
        <v>0</v>
      </c>
      <c r="AH3579" s="25">
        <v>46537.96</v>
      </c>
      <c r="AI3579" s="16" t="s">
        <v>14195</v>
      </c>
    </row>
    <row r="3580" spans="1:35" ht="30" x14ac:dyDescent="0.25">
      <c r="A3580" s="17">
        <v>125149</v>
      </c>
      <c r="B3580" s="18">
        <v>1</v>
      </c>
      <c r="C3580" s="16" t="s">
        <v>31</v>
      </c>
      <c r="D3580" s="21">
        <v>42639</v>
      </c>
      <c r="E3580" s="16" t="s">
        <v>2154</v>
      </c>
      <c r="F3580" s="21">
        <v>44215</v>
      </c>
      <c r="G3580" s="16" t="s">
        <v>1935</v>
      </c>
      <c r="H3580" s="26" t="s">
        <v>337</v>
      </c>
      <c r="M3580" s="26" t="s">
        <v>14194</v>
      </c>
      <c r="N3580" s="26" t="s">
        <v>14193</v>
      </c>
      <c r="O3580" s="16" t="s">
        <v>60</v>
      </c>
      <c r="P3580" s="26" t="s">
        <v>443</v>
      </c>
      <c r="R3580" s="16" t="s">
        <v>139</v>
      </c>
      <c r="S3580" s="16" t="s">
        <v>84</v>
      </c>
      <c r="T3580" s="22">
        <v>1.9</v>
      </c>
      <c r="W3580" s="20" t="s">
        <v>43</v>
      </c>
      <c r="X3580" s="16" t="s">
        <v>78</v>
      </c>
      <c r="Z3580" s="24" t="s">
        <v>32</v>
      </c>
      <c r="AA3580" s="24" t="s">
        <v>32</v>
      </c>
      <c r="AB3580" s="24" t="s">
        <v>32</v>
      </c>
      <c r="AC3580" s="24" t="s">
        <v>32</v>
      </c>
      <c r="AD3580" s="25">
        <v>32000</v>
      </c>
      <c r="AE3580" s="25">
        <v>0</v>
      </c>
      <c r="AF3580" s="25">
        <v>888000</v>
      </c>
      <c r="AG3580" s="25">
        <v>0</v>
      </c>
      <c r="AH3580" s="25">
        <v>920000</v>
      </c>
      <c r="AI3580" s="16" t="s">
        <v>14192</v>
      </c>
    </row>
    <row r="3581" spans="1:35" ht="45" x14ac:dyDescent="0.25">
      <c r="A3581" s="17">
        <v>125151</v>
      </c>
      <c r="B3581" s="18">
        <v>2</v>
      </c>
      <c r="C3581" s="16" t="s">
        <v>73</v>
      </c>
      <c r="D3581" s="21">
        <v>42640</v>
      </c>
      <c r="E3581" s="16" t="s">
        <v>1928</v>
      </c>
      <c r="F3581" s="21">
        <v>44330</v>
      </c>
      <c r="G3581" s="16" t="s">
        <v>1409</v>
      </c>
      <c r="H3581" s="26" t="s">
        <v>797</v>
      </c>
      <c r="M3581" s="26" t="s">
        <v>3350</v>
      </c>
      <c r="N3581" s="26" t="s">
        <v>3351</v>
      </c>
      <c r="O3581" s="16" t="s">
        <v>60</v>
      </c>
      <c r="P3581" s="26" t="s">
        <v>1444</v>
      </c>
      <c r="T3581" s="23" t="s">
        <v>32</v>
      </c>
      <c r="W3581" s="20" t="s">
        <v>43</v>
      </c>
      <c r="X3581" s="16" t="s">
        <v>1453</v>
      </c>
      <c r="Z3581" s="25">
        <v>56680</v>
      </c>
      <c r="AA3581" s="25">
        <v>0</v>
      </c>
      <c r="AB3581" s="25">
        <v>0</v>
      </c>
      <c r="AC3581" s="25">
        <v>0</v>
      </c>
      <c r="AD3581" s="25">
        <v>147522</v>
      </c>
      <c r="AE3581" s="25">
        <v>0</v>
      </c>
      <c r="AF3581" s="25">
        <v>0</v>
      </c>
      <c r="AG3581" s="25">
        <v>0</v>
      </c>
      <c r="AH3581" s="25">
        <v>147522</v>
      </c>
      <c r="AI3581" s="16" t="s">
        <v>3352</v>
      </c>
    </row>
    <row r="3582" spans="1:35" x14ac:dyDescent="0.25">
      <c r="A3582" s="17">
        <v>125152</v>
      </c>
      <c r="B3582" s="18">
        <v>4</v>
      </c>
      <c r="C3582" s="16" t="s">
        <v>73</v>
      </c>
      <c r="D3582" s="21">
        <v>42640</v>
      </c>
      <c r="E3582" s="16" t="s">
        <v>3772</v>
      </c>
      <c r="F3582" s="21">
        <v>42640</v>
      </c>
      <c r="G3582" s="16" t="s">
        <v>3772</v>
      </c>
      <c r="H3582" s="26" t="s">
        <v>126</v>
      </c>
      <c r="M3582" s="26" t="s">
        <v>14191</v>
      </c>
      <c r="O3582" s="16" t="s">
        <v>1171</v>
      </c>
      <c r="P3582" s="26" t="s">
        <v>1062</v>
      </c>
      <c r="T3582" s="23" t="s">
        <v>32</v>
      </c>
      <c r="W3582" s="20" t="s">
        <v>43</v>
      </c>
      <c r="Z3582" s="24" t="s">
        <v>32</v>
      </c>
      <c r="AA3582" s="24" t="s">
        <v>32</v>
      </c>
      <c r="AB3582" s="24" t="s">
        <v>32</v>
      </c>
      <c r="AC3582" s="24" t="s">
        <v>32</v>
      </c>
      <c r="AD3582" s="25">
        <v>0</v>
      </c>
      <c r="AE3582" s="25">
        <v>0</v>
      </c>
      <c r="AF3582" s="25">
        <v>6175000</v>
      </c>
      <c r="AG3582" s="25">
        <v>0</v>
      </c>
      <c r="AH3582" s="25">
        <v>6175000</v>
      </c>
      <c r="AI3582" s="16" t="s">
        <v>14190</v>
      </c>
    </row>
    <row r="3583" spans="1:35" x14ac:dyDescent="0.25">
      <c r="A3583" s="17">
        <v>125153</v>
      </c>
      <c r="B3583" s="18">
        <v>4</v>
      </c>
      <c r="C3583" s="16" t="s">
        <v>73</v>
      </c>
      <c r="D3583" s="21">
        <v>42640</v>
      </c>
      <c r="E3583" s="16" t="s">
        <v>3772</v>
      </c>
      <c r="F3583" s="21">
        <v>42640</v>
      </c>
      <c r="G3583" s="16" t="s">
        <v>3772</v>
      </c>
      <c r="H3583" s="26" t="s">
        <v>258</v>
      </c>
      <c r="M3583" s="26" t="s">
        <v>14189</v>
      </c>
      <c r="O3583" s="16" t="s">
        <v>1171</v>
      </c>
      <c r="P3583" s="26" t="s">
        <v>1062</v>
      </c>
      <c r="T3583" s="23" t="s">
        <v>32</v>
      </c>
      <c r="W3583" s="20" t="s">
        <v>43</v>
      </c>
      <c r="Z3583" s="24" t="s">
        <v>32</v>
      </c>
      <c r="AA3583" s="24" t="s">
        <v>32</v>
      </c>
      <c r="AB3583" s="24" t="s">
        <v>32</v>
      </c>
      <c r="AC3583" s="24" t="s">
        <v>32</v>
      </c>
      <c r="AD3583" s="25">
        <v>0</v>
      </c>
      <c r="AE3583" s="25">
        <v>0</v>
      </c>
      <c r="AF3583" s="25">
        <v>1381035</v>
      </c>
      <c r="AG3583" s="25">
        <v>0</v>
      </c>
      <c r="AH3583" s="25">
        <v>1381035</v>
      </c>
      <c r="AI3583" s="16" t="s">
        <v>14188</v>
      </c>
    </row>
    <row r="3584" spans="1:35" ht="30" x14ac:dyDescent="0.25">
      <c r="A3584" s="17">
        <v>125164</v>
      </c>
      <c r="B3584" s="18">
        <v>2</v>
      </c>
      <c r="C3584" s="16" t="s">
        <v>474</v>
      </c>
      <c r="D3584" s="21">
        <v>42643</v>
      </c>
      <c r="E3584" s="16" t="s">
        <v>1928</v>
      </c>
      <c r="F3584" s="21">
        <v>44340</v>
      </c>
      <c r="G3584" s="16" t="s">
        <v>1409</v>
      </c>
      <c r="H3584" s="26" t="s">
        <v>267</v>
      </c>
      <c r="I3584" s="16" t="s">
        <v>3353</v>
      </c>
      <c r="M3584" s="26" t="s">
        <v>3354</v>
      </c>
      <c r="N3584" s="26" t="s">
        <v>3355</v>
      </c>
      <c r="O3584" s="16" t="s">
        <v>60</v>
      </c>
      <c r="P3584" s="26" t="s">
        <v>568</v>
      </c>
      <c r="R3584" s="16" t="s">
        <v>139</v>
      </c>
      <c r="S3584" s="16" t="s">
        <v>192</v>
      </c>
      <c r="T3584" s="23" t="s">
        <v>32</v>
      </c>
      <c r="W3584" s="20" t="s">
        <v>43</v>
      </c>
      <c r="Z3584" s="25">
        <v>0</v>
      </c>
      <c r="AA3584" s="25">
        <v>0</v>
      </c>
      <c r="AB3584" s="25">
        <v>1067500</v>
      </c>
      <c r="AC3584" s="25">
        <v>0</v>
      </c>
      <c r="AD3584" s="25">
        <v>100500</v>
      </c>
      <c r="AE3584" s="25">
        <v>0</v>
      </c>
      <c r="AF3584" s="25">
        <v>1067500</v>
      </c>
      <c r="AG3584" s="25">
        <v>0</v>
      </c>
      <c r="AH3584" s="25">
        <v>1168000</v>
      </c>
      <c r="AI3584" s="16" t="s">
        <v>3356</v>
      </c>
    </row>
    <row r="3585" spans="1:35" ht="30" x14ac:dyDescent="0.25">
      <c r="A3585" s="17">
        <v>125165</v>
      </c>
      <c r="B3585" s="18">
        <v>4</v>
      </c>
      <c r="C3585" s="16" t="s">
        <v>474</v>
      </c>
      <c r="D3585" s="21">
        <v>42643</v>
      </c>
      <c r="E3585" s="16" t="s">
        <v>1884</v>
      </c>
      <c r="F3585" s="21">
        <v>44328</v>
      </c>
      <c r="G3585" s="16" t="s">
        <v>1409</v>
      </c>
      <c r="H3585" s="26" t="s">
        <v>634</v>
      </c>
      <c r="K3585" s="16" t="s">
        <v>14187</v>
      </c>
      <c r="L3585" s="16" t="s">
        <v>37</v>
      </c>
      <c r="M3585" s="26" t="s">
        <v>14186</v>
      </c>
      <c r="N3585" s="26" t="s">
        <v>14185</v>
      </c>
      <c r="O3585" s="16" t="s">
        <v>60</v>
      </c>
      <c r="P3585" s="26" t="s">
        <v>443</v>
      </c>
      <c r="R3585" s="16" t="s">
        <v>139</v>
      </c>
      <c r="S3585" s="16" t="s">
        <v>84</v>
      </c>
      <c r="T3585" s="22">
        <v>0.66</v>
      </c>
      <c r="W3585" s="20" t="s">
        <v>43</v>
      </c>
      <c r="X3585" s="16" t="s">
        <v>78</v>
      </c>
      <c r="Z3585" s="24" t="s">
        <v>32</v>
      </c>
      <c r="AA3585" s="24" t="s">
        <v>32</v>
      </c>
      <c r="AB3585" s="24" t="s">
        <v>32</v>
      </c>
      <c r="AC3585" s="24" t="s">
        <v>32</v>
      </c>
      <c r="AD3585" s="25">
        <v>52500</v>
      </c>
      <c r="AE3585" s="25">
        <v>0</v>
      </c>
      <c r="AF3585" s="25">
        <v>645762</v>
      </c>
      <c r="AG3585" s="25">
        <v>0</v>
      </c>
      <c r="AH3585" s="25">
        <v>698262</v>
      </c>
      <c r="AI3585" s="16" t="s">
        <v>14184</v>
      </c>
    </row>
    <row r="3586" spans="1:35" ht="45" x14ac:dyDescent="0.25">
      <c r="A3586" s="17">
        <v>125171</v>
      </c>
      <c r="B3586" s="18">
        <v>3</v>
      </c>
      <c r="C3586" s="16" t="s">
        <v>31</v>
      </c>
      <c r="D3586" s="21">
        <v>42647</v>
      </c>
      <c r="E3586" s="16" t="s">
        <v>56</v>
      </c>
      <c r="F3586" s="21">
        <v>44215</v>
      </c>
      <c r="G3586" s="16" t="s">
        <v>75</v>
      </c>
      <c r="H3586" s="26" t="s">
        <v>788</v>
      </c>
      <c r="I3586" s="16" t="s">
        <v>686</v>
      </c>
      <c r="J3586" s="20" t="s">
        <v>116</v>
      </c>
      <c r="L3586" s="16" t="s">
        <v>116</v>
      </c>
      <c r="M3586" s="26" t="s">
        <v>3357</v>
      </c>
      <c r="N3586" s="26" t="s">
        <v>3358</v>
      </c>
      <c r="O3586" s="16" t="s">
        <v>60</v>
      </c>
      <c r="P3586" s="26" t="s">
        <v>67</v>
      </c>
      <c r="T3586" s="22">
        <v>0.13</v>
      </c>
      <c r="W3586" s="20" t="s">
        <v>43</v>
      </c>
      <c r="X3586" s="16" t="s">
        <v>78</v>
      </c>
      <c r="Z3586" s="25">
        <v>0</v>
      </c>
      <c r="AA3586" s="25">
        <v>0</v>
      </c>
      <c r="AB3586" s="25">
        <v>116108</v>
      </c>
      <c r="AC3586" s="25">
        <v>0</v>
      </c>
      <c r="AD3586" s="25">
        <v>0</v>
      </c>
      <c r="AE3586" s="25">
        <v>0</v>
      </c>
      <c r="AF3586" s="25">
        <v>996108</v>
      </c>
      <c r="AG3586" s="25">
        <v>0</v>
      </c>
      <c r="AH3586" s="25">
        <v>996108</v>
      </c>
      <c r="AI3586" s="16" t="s">
        <v>3359</v>
      </c>
    </row>
    <row r="3587" spans="1:35" ht="45" x14ac:dyDescent="0.25">
      <c r="A3587" s="17">
        <v>125173</v>
      </c>
      <c r="B3587" s="18">
        <v>3</v>
      </c>
      <c r="C3587" s="16" t="s">
        <v>31</v>
      </c>
      <c r="D3587" s="21">
        <v>42647</v>
      </c>
      <c r="E3587" s="16" t="s">
        <v>56</v>
      </c>
      <c r="F3587" s="21">
        <v>44309</v>
      </c>
      <c r="G3587" s="16" t="s">
        <v>1124</v>
      </c>
      <c r="H3587" s="26" t="s">
        <v>173</v>
      </c>
      <c r="I3587" s="16" t="s">
        <v>468</v>
      </c>
      <c r="J3587" s="20" t="s">
        <v>116</v>
      </c>
      <c r="L3587" s="16" t="s">
        <v>116</v>
      </c>
      <c r="M3587" s="26" t="s">
        <v>3360</v>
      </c>
      <c r="N3587" s="26" t="s">
        <v>3361</v>
      </c>
      <c r="O3587" s="16" t="s">
        <v>60</v>
      </c>
      <c r="P3587" s="26" t="s">
        <v>67</v>
      </c>
      <c r="T3587" s="22">
        <v>0.68</v>
      </c>
      <c r="W3587" s="20" t="s">
        <v>43</v>
      </c>
      <c r="X3587" s="16" t="s">
        <v>140</v>
      </c>
      <c r="Z3587" s="25">
        <v>0</v>
      </c>
      <c r="AA3587" s="25">
        <v>0</v>
      </c>
      <c r="AB3587" s="25">
        <v>1506123</v>
      </c>
      <c r="AC3587" s="25">
        <v>0</v>
      </c>
      <c r="AD3587" s="25">
        <v>0</v>
      </c>
      <c r="AE3587" s="25">
        <v>0</v>
      </c>
      <c r="AF3587" s="25">
        <v>1506123</v>
      </c>
      <c r="AG3587" s="25">
        <v>0</v>
      </c>
      <c r="AH3587" s="25">
        <v>1506123</v>
      </c>
      <c r="AI3587" s="16" t="s">
        <v>3362</v>
      </c>
    </row>
    <row r="3588" spans="1:35" ht="45" x14ac:dyDescent="0.25">
      <c r="A3588" s="17">
        <v>125175</v>
      </c>
      <c r="B3588" s="18">
        <v>2</v>
      </c>
      <c r="C3588" s="16" t="s">
        <v>73</v>
      </c>
      <c r="D3588" s="21">
        <v>42647</v>
      </c>
      <c r="E3588" s="16" t="s">
        <v>56</v>
      </c>
      <c r="F3588" s="21">
        <v>44368</v>
      </c>
      <c r="G3588" s="16" t="s">
        <v>514</v>
      </c>
      <c r="H3588" s="26" t="s">
        <v>286</v>
      </c>
      <c r="M3588" s="26" t="s">
        <v>14183</v>
      </c>
      <c r="N3588" s="26" t="s">
        <v>14182</v>
      </c>
      <c r="O3588" s="16" t="s">
        <v>60</v>
      </c>
      <c r="P3588" s="26" t="s">
        <v>67</v>
      </c>
      <c r="T3588" s="22">
        <v>0.47</v>
      </c>
      <c r="W3588" s="20" t="s">
        <v>43</v>
      </c>
      <c r="X3588" s="16" t="s">
        <v>140</v>
      </c>
      <c r="Z3588" s="24" t="s">
        <v>32</v>
      </c>
      <c r="AA3588" s="24" t="s">
        <v>32</v>
      </c>
      <c r="AB3588" s="24" t="s">
        <v>32</v>
      </c>
      <c r="AC3588" s="24" t="s">
        <v>32</v>
      </c>
      <c r="AD3588" s="24" t="s">
        <v>32</v>
      </c>
      <c r="AE3588" s="24" t="s">
        <v>32</v>
      </c>
      <c r="AF3588" s="24" t="s">
        <v>32</v>
      </c>
      <c r="AG3588" s="24" t="s">
        <v>32</v>
      </c>
      <c r="AH3588" s="24" t="s">
        <v>32</v>
      </c>
      <c r="AI3588" s="16" t="s">
        <v>14181</v>
      </c>
    </row>
    <row r="3589" spans="1:35" x14ac:dyDescent="0.25">
      <c r="A3589" s="17">
        <v>125177</v>
      </c>
      <c r="B3589" s="18">
        <v>1</v>
      </c>
      <c r="C3589" s="16" t="s">
        <v>474</v>
      </c>
      <c r="D3589" s="21">
        <v>42647</v>
      </c>
      <c r="E3589" s="16" t="s">
        <v>3375</v>
      </c>
      <c r="F3589" s="21">
        <v>44181</v>
      </c>
      <c r="G3589" s="16" t="s">
        <v>74</v>
      </c>
      <c r="H3589" s="26" t="s">
        <v>34</v>
      </c>
      <c r="I3589" s="16" t="s">
        <v>14180</v>
      </c>
      <c r="J3589" s="20" t="s">
        <v>116</v>
      </c>
      <c r="L3589" s="16" t="s">
        <v>116</v>
      </c>
      <c r="M3589" s="26" t="s">
        <v>14179</v>
      </c>
      <c r="N3589" s="26" t="s">
        <v>14178</v>
      </c>
      <c r="O3589" s="16" t="s">
        <v>632</v>
      </c>
      <c r="P3589" s="26" t="s">
        <v>1444</v>
      </c>
      <c r="T3589" s="22">
        <v>0.01</v>
      </c>
      <c r="U3589" s="21">
        <v>43868</v>
      </c>
      <c r="W3589" s="20" t="s">
        <v>43</v>
      </c>
      <c r="X3589" s="16" t="s">
        <v>140</v>
      </c>
      <c r="Z3589" s="24" t="s">
        <v>32</v>
      </c>
      <c r="AA3589" s="24" t="s">
        <v>32</v>
      </c>
      <c r="AB3589" s="24" t="s">
        <v>32</v>
      </c>
      <c r="AC3589" s="24" t="s">
        <v>32</v>
      </c>
      <c r="AD3589" s="25">
        <v>51100</v>
      </c>
      <c r="AE3589" s="25">
        <v>8000</v>
      </c>
      <c r="AF3589" s="25">
        <v>388100</v>
      </c>
      <c r="AG3589" s="25">
        <v>0</v>
      </c>
      <c r="AH3589" s="25">
        <v>447200</v>
      </c>
      <c r="AI3589" s="16" t="s">
        <v>14177</v>
      </c>
    </row>
    <row r="3590" spans="1:35" ht="45" x14ac:dyDescent="0.25">
      <c r="A3590" s="17">
        <v>125179</v>
      </c>
      <c r="B3590" s="18">
        <v>4</v>
      </c>
      <c r="C3590" s="16" t="s">
        <v>474</v>
      </c>
      <c r="D3590" s="21">
        <v>42647</v>
      </c>
      <c r="E3590" s="16" t="s">
        <v>1568</v>
      </c>
      <c r="F3590" s="21">
        <v>44368</v>
      </c>
      <c r="G3590" s="16" t="s">
        <v>4805</v>
      </c>
      <c r="H3590" s="26" t="s">
        <v>428</v>
      </c>
      <c r="M3590" s="26" t="s">
        <v>14176</v>
      </c>
      <c r="N3590" s="26" t="s">
        <v>14175</v>
      </c>
      <c r="O3590" s="16" t="s">
        <v>60</v>
      </c>
      <c r="P3590" s="26" t="s">
        <v>67</v>
      </c>
      <c r="T3590" s="22">
        <v>0.44</v>
      </c>
      <c r="W3590" s="20" t="s">
        <v>43</v>
      </c>
      <c r="X3590" s="16" t="s">
        <v>78</v>
      </c>
      <c r="Z3590" s="24" t="s">
        <v>32</v>
      </c>
      <c r="AA3590" s="24" t="s">
        <v>32</v>
      </c>
      <c r="AB3590" s="24" t="s">
        <v>32</v>
      </c>
      <c r="AC3590" s="24" t="s">
        <v>32</v>
      </c>
      <c r="AD3590" s="25">
        <v>0</v>
      </c>
      <c r="AE3590" s="25">
        <v>0</v>
      </c>
      <c r="AF3590" s="25">
        <v>956000</v>
      </c>
      <c r="AG3590" s="25">
        <v>0</v>
      </c>
      <c r="AH3590" s="25">
        <v>956000</v>
      </c>
      <c r="AI3590" s="16" t="s">
        <v>14174</v>
      </c>
    </row>
    <row r="3591" spans="1:35" ht="45" x14ac:dyDescent="0.25">
      <c r="A3591" s="17">
        <v>125180</v>
      </c>
      <c r="B3591" s="18">
        <v>2</v>
      </c>
      <c r="C3591" s="16" t="s">
        <v>73</v>
      </c>
      <c r="D3591" s="21">
        <v>42647</v>
      </c>
      <c r="E3591" s="16" t="s">
        <v>56</v>
      </c>
      <c r="F3591" s="21">
        <v>44231</v>
      </c>
      <c r="G3591" s="16" t="s">
        <v>514</v>
      </c>
      <c r="H3591" s="26" t="s">
        <v>286</v>
      </c>
      <c r="I3591" s="16" t="s">
        <v>464</v>
      </c>
      <c r="J3591" s="20" t="s">
        <v>116</v>
      </c>
      <c r="L3591" s="16" t="s">
        <v>116</v>
      </c>
      <c r="M3591" s="26" t="s">
        <v>14173</v>
      </c>
      <c r="N3591" s="26" t="s">
        <v>14172</v>
      </c>
      <c r="O3591" s="16" t="s">
        <v>60</v>
      </c>
      <c r="P3591" s="26" t="s">
        <v>67</v>
      </c>
      <c r="T3591" s="22">
        <v>0.64</v>
      </c>
      <c r="W3591" s="20" t="s">
        <v>43</v>
      </c>
      <c r="X3591" s="16" t="s">
        <v>140</v>
      </c>
      <c r="Z3591" s="24" t="s">
        <v>32</v>
      </c>
      <c r="AA3591" s="24" t="s">
        <v>32</v>
      </c>
      <c r="AB3591" s="24" t="s">
        <v>32</v>
      </c>
      <c r="AC3591" s="24" t="s">
        <v>32</v>
      </c>
      <c r="AD3591" s="24" t="s">
        <v>32</v>
      </c>
      <c r="AE3591" s="24" t="s">
        <v>32</v>
      </c>
      <c r="AF3591" s="24" t="s">
        <v>32</v>
      </c>
      <c r="AG3591" s="24" t="s">
        <v>32</v>
      </c>
      <c r="AH3591" s="24" t="s">
        <v>32</v>
      </c>
      <c r="AI3591" s="16" t="s">
        <v>14171</v>
      </c>
    </row>
    <row r="3592" spans="1:35" ht="60" x14ac:dyDescent="0.25">
      <c r="A3592" s="17">
        <v>125182.01</v>
      </c>
      <c r="B3592" s="18">
        <v>2</v>
      </c>
      <c r="C3592" s="16" t="s">
        <v>73</v>
      </c>
      <c r="D3592" s="21">
        <v>43007</v>
      </c>
      <c r="E3592" s="16" t="s">
        <v>56</v>
      </c>
      <c r="F3592" s="21">
        <v>44215</v>
      </c>
      <c r="G3592" s="16" t="s">
        <v>75</v>
      </c>
      <c r="H3592" s="26" t="s">
        <v>212</v>
      </c>
      <c r="M3592" s="26" t="s">
        <v>14170</v>
      </c>
      <c r="N3592" s="26" t="s">
        <v>14169</v>
      </c>
      <c r="O3592" s="16" t="s">
        <v>60</v>
      </c>
      <c r="P3592" s="26" t="s">
        <v>67</v>
      </c>
      <c r="T3592" s="23" t="s">
        <v>32</v>
      </c>
      <c r="W3592" s="20" t="s">
        <v>43</v>
      </c>
      <c r="X3592" s="16" t="s">
        <v>511</v>
      </c>
      <c r="Z3592" s="24" t="s">
        <v>32</v>
      </c>
      <c r="AA3592" s="24" t="s">
        <v>32</v>
      </c>
      <c r="AB3592" s="24" t="s">
        <v>32</v>
      </c>
      <c r="AC3592" s="24" t="s">
        <v>32</v>
      </c>
      <c r="AD3592" s="25">
        <v>72143</v>
      </c>
      <c r="AE3592" s="25">
        <v>0</v>
      </c>
      <c r="AF3592" s="25">
        <v>0</v>
      </c>
      <c r="AG3592" s="25">
        <v>0</v>
      </c>
      <c r="AH3592" s="25">
        <v>72143</v>
      </c>
      <c r="AI3592" s="16" t="s">
        <v>14168</v>
      </c>
    </row>
    <row r="3593" spans="1:35" ht="45" x14ac:dyDescent="0.25">
      <c r="A3593" s="17">
        <v>125183</v>
      </c>
      <c r="B3593" s="18">
        <v>4</v>
      </c>
      <c r="C3593" s="16" t="s">
        <v>474</v>
      </c>
      <c r="D3593" s="21">
        <v>42647</v>
      </c>
      <c r="E3593" s="16" t="s">
        <v>1568</v>
      </c>
      <c r="F3593" s="21">
        <v>44368</v>
      </c>
      <c r="G3593" s="16" t="s">
        <v>4805</v>
      </c>
      <c r="H3593" s="26" t="s">
        <v>298</v>
      </c>
      <c r="M3593" s="26" t="s">
        <v>14167</v>
      </c>
      <c r="N3593" s="26" t="s">
        <v>14166</v>
      </c>
      <c r="O3593" s="16" t="s">
        <v>60</v>
      </c>
      <c r="P3593" s="26" t="s">
        <v>67</v>
      </c>
      <c r="T3593" s="22">
        <v>0.69</v>
      </c>
      <c r="W3593" s="20" t="s">
        <v>43</v>
      </c>
      <c r="X3593" s="16" t="s">
        <v>44</v>
      </c>
      <c r="Z3593" s="24" t="s">
        <v>32</v>
      </c>
      <c r="AA3593" s="24" t="s">
        <v>32</v>
      </c>
      <c r="AB3593" s="24" t="s">
        <v>32</v>
      </c>
      <c r="AC3593" s="24" t="s">
        <v>32</v>
      </c>
      <c r="AD3593" s="25">
        <v>0</v>
      </c>
      <c r="AE3593" s="25">
        <v>0</v>
      </c>
      <c r="AF3593" s="25">
        <v>608727</v>
      </c>
      <c r="AG3593" s="25">
        <v>0</v>
      </c>
      <c r="AH3593" s="25">
        <v>608727</v>
      </c>
      <c r="AI3593" s="16" t="s">
        <v>14165</v>
      </c>
    </row>
    <row r="3594" spans="1:35" ht="30" x14ac:dyDescent="0.25">
      <c r="A3594" s="17">
        <v>125185</v>
      </c>
      <c r="B3594" s="18">
        <v>3</v>
      </c>
      <c r="C3594" s="16" t="s">
        <v>31</v>
      </c>
      <c r="D3594" s="21">
        <v>42647</v>
      </c>
      <c r="E3594" s="16" t="s">
        <v>1568</v>
      </c>
      <c r="F3594" s="21">
        <v>44215</v>
      </c>
      <c r="G3594" s="16" t="s">
        <v>75</v>
      </c>
      <c r="H3594" s="26" t="s">
        <v>273</v>
      </c>
      <c r="I3594" s="16" t="s">
        <v>2345</v>
      </c>
      <c r="J3594" s="20" t="s">
        <v>116</v>
      </c>
      <c r="L3594" s="16" t="s">
        <v>116</v>
      </c>
      <c r="M3594" s="26" t="s">
        <v>3363</v>
      </c>
      <c r="N3594" s="26" t="s">
        <v>3364</v>
      </c>
      <c r="O3594" s="16" t="s">
        <v>60</v>
      </c>
      <c r="P3594" s="26" t="s">
        <v>67</v>
      </c>
      <c r="T3594" s="22">
        <v>0.28000000000000003</v>
      </c>
      <c r="W3594" s="20" t="s">
        <v>43</v>
      </c>
      <c r="X3594" s="16" t="s">
        <v>140</v>
      </c>
      <c r="Z3594" s="25">
        <v>0</v>
      </c>
      <c r="AA3594" s="25">
        <v>0</v>
      </c>
      <c r="AB3594" s="25">
        <v>1018860</v>
      </c>
      <c r="AC3594" s="25">
        <v>0</v>
      </c>
      <c r="AD3594" s="25">
        <v>0</v>
      </c>
      <c r="AE3594" s="25">
        <v>0</v>
      </c>
      <c r="AF3594" s="25">
        <v>1018860</v>
      </c>
      <c r="AG3594" s="25">
        <v>0</v>
      </c>
      <c r="AH3594" s="25">
        <v>1018860</v>
      </c>
      <c r="AI3594" s="16" t="s">
        <v>3365</v>
      </c>
    </row>
    <row r="3595" spans="1:35" ht="45" x14ac:dyDescent="0.25">
      <c r="A3595" s="17">
        <v>125186</v>
      </c>
      <c r="B3595" s="18">
        <v>1</v>
      </c>
      <c r="C3595" s="16" t="s">
        <v>474</v>
      </c>
      <c r="D3595" s="21">
        <v>42647</v>
      </c>
      <c r="E3595" s="16" t="s">
        <v>56</v>
      </c>
      <c r="F3595" s="21">
        <v>44368</v>
      </c>
      <c r="G3595" s="16" t="s">
        <v>4805</v>
      </c>
      <c r="H3595" s="26" t="s">
        <v>182</v>
      </c>
      <c r="I3595" s="16" t="s">
        <v>669</v>
      </c>
      <c r="J3595" s="20" t="s">
        <v>116</v>
      </c>
      <c r="L3595" s="16" t="s">
        <v>116</v>
      </c>
      <c r="M3595" s="26" t="s">
        <v>14164</v>
      </c>
      <c r="N3595" s="26" t="s">
        <v>14163</v>
      </c>
      <c r="O3595" s="16" t="s">
        <v>60</v>
      </c>
      <c r="P3595" s="26" t="s">
        <v>67</v>
      </c>
      <c r="T3595" s="22">
        <v>0.44</v>
      </c>
      <c r="W3595" s="20" t="s">
        <v>43</v>
      </c>
      <c r="X3595" s="16" t="s">
        <v>140</v>
      </c>
      <c r="Z3595" s="24" t="s">
        <v>32</v>
      </c>
      <c r="AA3595" s="24" t="s">
        <v>32</v>
      </c>
      <c r="AB3595" s="24" t="s">
        <v>32</v>
      </c>
      <c r="AC3595" s="24" t="s">
        <v>32</v>
      </c>
      <c r="AD3595" s="25">
        <v>0</v>
      </c>
      <c r="AE3595" s="25">
        <v>0</v>
      </c>
      <c r="AF3595" s="25">
        <v>626442</v>
      </c>
      <c r="AG3595" s="25">
        <v>0</v>
      </c>
      <c r="AH3595" s="25">
        <v>626442</v>
      </c>
      <c r="AI3595" s="16" t="s">
        <v>14162</v>
      </c>
    </row>
    <row r="3596" spans="1:35" ht="45" x14ac:dyDescent="0.25">
      <c r="A3596" s="17">
        <v>125187.01</v>
      </c>
      <c r="B3596" s="18">
        <v>3</v>
      </c>
      <c r="C3596" s="16" t="s">
        <v>73</v>
      </c>
      <c r="D3596" s="21">
        <v>43011</v>
      </c>
      <c r="E3596" s="16" t="s">
        <v>56</v>
      </c>
      <c r="F3596" s="21">
        <v>44215</v>
      </c>
      <c r="G3596" s="16" t="s">
        <v>75</v>
      </c>
      <c r="H3596" s="26" t="s">
        <v>255</v>
      </c>
      <c r="K3596" s="16" t="s">
        <v>14161</v>
      </c>
      <c r="L3596" s="16" t="s">
        <v>37</v>
      </c>
      <c r="M3596" s="26" t="s">
        <v>14160</v>
      </c>
      <c r="N3596" s="26" t="s">
        <v>14159</v>
      </c>
      <c r="O3596" s="16" t="s">
        <v>60</v>
      </c>
      <c r="P3596" s="26" t="s">
        <v>67</v>
      </c>
      <c r="T3596" s="22">
        <v>0.15</v>
      </c>
      <c r="W3596" s="20" t="s">
        <v>43</v>
      </c>
      <c r="X3596" s="16" t="s">
        <v>44</v>
      </c>
      <c r="Z3596" s="24" t="s">
        <v>32</v>
      </c>
      <c r="AA3596" s="24" t="s">
        <v>32</v>
      </c>
      <c r="AB3596" s="24" t="s">
        <v>32</v>
      </c>
      <c r="AC3596" s="24" t="s">
        <v>32</v>
      </c>
      <c r="AD3596" s="24" t="s">
        <v>32</v>
      </c>
      <c r="AE3596" s="24" t="s">
        <v>32</v>
      </c>
      <c r="AF3596" s="24" t="s">
        <v>32</v>
      </c>
      <c r="AG3596" s="24" t="s">
        <v>32</v>
      </c>
      <c r="AH3596" s="24" t="s">
        <v>32</v>
      </c>
      <c r="AI3596" s="16" t="s">
        <v>14158</v>
      </c>
    </row>
    <row r="3597" spans="1:35" ht="60" x14ac:dyDescent="0.25">
      <c r="A3597" s="17">
        <v>125189</v>
      </c>
      <c r="B3597" s="18">
        <v>3</v>
      </c>
      <c r="C3597" s="16" t="s">
        <v>73</v>
      </c>
      <c r="D3597" s="21">
        <v>42647</v>
      </c>
      <c r="E3597" s="16" t="s">
        <v>1568</v>
      </c>
      <c r="F3597" s="21">
        <v>44292</v>
      </c>
      <c r="G3597" s="16" t="s">
        <v>1124</v>
      </c>
      <c r="H3597" s="26" t="s">
        <v>69</v>
      </c>
      <c r="I3597" s="16" t="s">
        <v>2270</v>
      </c>
      <c r="J3597" s="20" t="s">
        <v>116</v>
      </c>
      <c r="L3597" s="16" t="s">
        <v>116</v>
      </c>
      <c r="M3597" s="26" t="s">
        <v>14157</v>
      </c>
      <c r="N3597" s="26" t="s">
        <v>14156</v>
      </c>
      <c r="O3597" s="16" t="s">
        <v>60</v>
      </c>
      <c r="P3597" s="26" t="s">
        <v>67</v>
      </c>
      <c r="T3597" s="22">
        <v>0.73</v>
      </c>
      <c r="W3597" s="20" t="s">
        <v>43</v>
      </c>
      <c r="X3597" s="16" t="s">
        <v>140</v>
      </c>
      <c r="Z3597" s="24" t="s">
        <v>32</v>
      </c>
      <c r="AA3597" s="24" t="s">
        <v>32</v>
      </c>
      <c r="AB3597" s="24" t="s">
        <v>32</v>
      </c>
      <c r="AC3597" s="24" t="s">
        <v>32</v>
      </c>
      <c r="AD3597" s="25">
        <v>40000</v>
      </c>
      <c r="AE3597" s="25">
        <v>0</v>
      </c>
      <c r="AF3597" s="25">
        <v>0</v>
      </c>
      <c r="AG3597" s="25">
        <v>0</v>
      </c>
      <c r="AH3597" s="25">
        <v>40000</v>
      </c>
      <c r="AI3597" s="16" t="s">
        <v>14155</v>
      </c>
    </row>
    <row r="3598" spans="1:35" ht="45" x14ac:dyDescent="0.25">
      <c r="A3598" s="17">
        <v>125190</v>
      </c>
      <c r="B3598" s="18">
        <v>3</v>
      </c>
      <c r="C3598" s="16" t="s">
        <v>474</v>
      </c>
      <c r="D3598" s="21">
        <v>42647</v>
      </c>
      <c r="E3598" s="16" t="s">
        <v>1568</v>
      </c>
      <c r="F3598" s="21">
        <v>44364</v>
      </c>
      <c r="G3598" s="16" t="s">
        <v>1124</v>
      </c>
      <c r="H3598" s="26" t="s">
        <v>437</v>
      </c>
      <c r="M3598" s="26" t="s">
        <v>3366</v>
      </c>
      <c r="N3598" s="26" t="s">
        <v>3367</v>
      </c>
      <c r="O3598" s="16" t="s">
        <v>60</v>
      </c>
      <c r="P3598" s="26" t="s">
        <v>67</v>
      </c>
      <c r="T3598" s="22">
        <v>0.36</v>
      </c>
      <c r="W3598" s="20" t="s">
        <v>43</v>
      </c>
      <c r="X3598" s="16" t="s">
        <v>78</v>
      </c>
      <c r="Z3598" s="25">
        <v>0</v>
      </c>
      <c r="AA3598" s="25">
        <v>0</v>
      </c>
      <c r="AB3598" s="25">
        <v>43370</v>
      </c>
      <c r="AC3598" s="25">
        <v>0</v>
      </c>
      <c r="AD3598" s="25">
        <v>0</v>
      </c>
      <c r="AE3598" s="25">
        <v>0</v>
      </c>
      <c r="AF3598" s="25">
        <v>505561</v>
      </c>
      <c r="AG3598" s="25">
        <v>0</v>
      </c>
      <c r="AH3598" s="25">
        <v>505561</v>
      </c>
      <c r="AI3598" s="16" t="s">
        <v>3368</v>
      </c>
    </row>
    <row r="3599" spans="1:35" ht="45" x14ac:dyDescent="0.25">
      <c r="A3599" s="17">
        <v>125191.01</v>
      </c>
      <c r="B3599" s="18">
        <v>3</v>
      </c>
      <c r="C3599" s="16" t="s">
        <v>73</v>
      </c>
      <c r="D3599" s="21">
        <v>43012</v>
      </c>
      <c r="E3599" s="16" t="s">
        <v>56</v>
      </c>
      <c r="F3599" s="21">
        <v>44215</v>
      </c>
      <c r="G3599" s="16" t="s">
        <v>75</v>
      </c>
      <c r="H3599" s="26" t="s">
        <v>69</v>
      </c>
      <c r="M3599" s="26" t="s">
        <v>3369</v>
      </c>
      <c r="N3599" s="26" t="s">
        <v>3370</v>
      </c>
      <c r="O3599" s="16" t="s">
        <v>60</v>
      </c>
      <c r="P3599" s="26" t="s">
        <v>67</v>
      </c>
      <c r="T3599" s="23" t="s">
        <v>32</v>
      </c>
      <c r="W3599" s="20" t="s">
        <v>43</v>
      </c>
      <c r="X3599" s="16" t="s">
        <v>1150</v>
      </c>
      <c r="Z3599" s="25">
        <v>134230.37</v>
      </c>
      <c r="AA3599" s="25">
        <v>0</v>
      </c>
      <c r="AB3599" s="25">
        <v>0</v>
      </c>
      <c r="AC3599" s="25">
        <v>0</v>
      </c>
      <c r="AD3599" s="25">
        <v>134230.37</v>
      </c>
      <c r="AE3599" s="25">
        <v>0</v>
      </c>
      <c r="AF3599" s="25">
        <v>0</v>
      </c>
      <c r="AG3599" s="25">
        <v>0</v>
      </c>
      <c r="AH3599" s="25">
        <v>134230.37</v>
      </c>
      <c r="AI3599" s="16" t="s">
        <v>3371</v>
      </c>
    </row>
    <row r="3600" spans="1:35" ht="30" x14ac:dyDescent="0.25">
      <c r="A3600" s="17">
        <v>125194</v>
      </c>
      <c r="B3600" s="18">
        <v>3</v>
      </c>
      <c r="C3600" s="16" t="s">
        <v>73</v>
      </c>
      <c r="D3600" s="21">
        <v>42647</v>
      </c>
      <c r="E3600" s="16" t="s">
        <v>56</v>
      </c>
      <c r="F3600" s="21">
        <v>44239</v>
      </c>
      <c r="G3600" s="16" t="s">
        <v>1124</v>
      </c>
      <c r="H3600" s="26" t="s">
        <v>334</v>
      </c>
      <c r="M3600" s="26" t="s">
        <v>3372</v>
      </c>
      <c r="N3600" s="26" t="s">
        <v>3373</v>
      </c>
      <c r="O3600" s="16" t="s">
        <v>60</v>
      </c>
      <c r="P3600" s="26" t="s">
        <v>67</v>
      </c>
      <c r="T3600" s="22">
        <v>0.05</v>
      </c>
      <c r="W3600" s="20" t="s">
        <v>43</v>
      </c>
      <c r="X3600" s="16" t="s">
        <v>140</v>
      </c>
      <c r="Z3600" s="25">
        <v>0</v>
      </c>
      <c r="AA3600" s="25">
        <v>0</v>
      </c>
      <c r="AB3600" s="25">
        <v>-1451597</v>
      </c>
      <c r="AC3600" s="25">
        <v>0</v>
      </c>
      <c r="AD3600" s="25">
        <v>0</v>
      </c>
      <c r="AE3600" s="25">
        <v>0</v>
      </c>
      <c r="AF3600" s="25">
        <v>0</v>
      </c>
      <c r="AG3600" s="25">
        <v>0</v>
      </c>
      <c r="AH3600" s="25">
        <v>0</v>
      </c>
      <c r="AI3600" s="16" t="s">
        <v>3374</v>
      </c>
    </row>
    <row r="3601" spans="1:35" x14ac:dyDescent="0.25">
      <c r="A3601" s="17">
        <v>125199</v>
      </c>
      <c r="B3601" s="18">
        <v>1</v>
      </c>
      <c r="C3601" s="16" t="s">
        <v>31</v>
      </c>
      <c r="D3601" s="21">
        <v>42647</v>
      </c>
      <c r="E3601" s="16" t="s">
        <v>3375</v>
      </c>
      <c r="F3601" s="21">
        <v>44349</v>
      </c>
      <c r="G3601" s="16" t="s">
        <v>32</v>
      </c>
      <c r="H3601" s="26" t="s">
        <v>359</v>
      </c>
      <c r="I3601" s="16" t="s">
        <v>2672</v>
      </c>
      <c r="J3601" s="20" t="s">
        <v>116</v>
      </c>
      <c r="K3601" s="16" t="s">
        <v>655</v>
      </c>
      <c r="L3601" s="16" t="s">
        <v>116</v>
      </c>
      <c r="M3601" s="26" t="s">
        <v>3376</v>
      </c>
      <c r="N3601" s="26" t="s">
        <v>3377</v>
      </c>
      <c r="O3601" s="16" t="s">
        <v>632</v>
      </c>
      <c r="P3601" s="26" t="s">
        <v>632</v>
      </c>
      <c r="T3601" s="22">
        <v>0.15</v>
      </c>
      <c r="U3601" s="21">
        <v>44323</v>
      </c>
      <c r="W3601" s="20" t="s">
        <v>43</v>
      </c>
      <c r="X3601" s="16" t="s">
        <v>78</v>
      </c>
      <c r="Z3601" s="25">
        <v>34500</v>
      </c>
      <c r="AA3601" s="25">
        <v>0</v>
      </c>
      <c r="AB3601" s="25">
        <v>1089000</v>
      </c>
      <c r="AC3601" s="25">
        <v>0</v>
      </c>
      <c r="AD3601" s="25">
        <v>146500</v>
      </c>
      <c r="AE3601" s="25">
        <v>38700</v>
      </c>
      <c r="AF3601" s="25">
        <v>1089000</v>
      </c>
      <c r="AG3601" s="25">
        <v>0</v>
      </c>
      <c r="AH3601" s="25">
        <v>1274200</v>
      </c>
      <c r="AI3601" s="16" t="s">
        <v>3378</v>
      </c>
    </row>
    <row r="3602" spans="1:35" ht="30" x14ac:dyDescent="0.25">
      <c r="A3602" s="17">
        <v>125200</v>
      </c>
      <c r="B3602" s="18">
        <v>1</v>
      </c>
      <c r="C3602" s="16" t="s">
        <v>474</v>
      </c>
      <c r="D3602" s="21">
        <v>42648</v>
      </c>
      <c r="E3602" s="16" t="s">
        <v>3375</v>
      </c>
      <c r="F3602" s="21">
        <v>44361</v>
      </c>
      <c r="G3602" s="16" t="s">
        <v>32</v>
      </c>
      <c r="H3602" s="26" t="s">
        <v>337</v>
      </c>
      <c r="I3602" s="16" t="s">
        <v>464</v>
      </c>
      <c r="J3602" s="20" t="s">
        <v>116</v>
      </c>
      <c r="L3602" s="16" t="s">
        <v>116</v>
      </c>
      <c r="M3602" s="26" t="s">
        <v>3379</v>
      </c>
      <c r="N3602" s="26" t="s">
        <v>3380</v>
      </c>
      <c r="O3602" s="16" t="s">
        <v>632</v>
      </c>
      <c r="P3602" s="26" t="s">
        <v>168</v>
      </c>
      <c r="R3602" s="16" t="s">
        <v>139</v>
      </c>
      <c r="S3602" s="16" t="s">
        <v>42</v>
      </c>
      <c r="T3602" s="22">
        <v>0.54</v>
      </c>
      <c r="U3602" s="21">
        <v>44113</v>
      </c>
      <c r="W3602" s="20" t="s">
        <v>43</v>
      </c>
      <c r="X3602" s="16" t="s">
        <v>78</v>
      </c>
      <c r="Z3602" s="25">
        <v>18440</v>
      </c>
      <c r="AA3602" s="25">
        <v>0</v>
      </c>
      <c r="AB3602" s="25">
        <v>494850</v>
      </c>
      <c r="AC3602" s="25">
        <v>0</v>
      </c>
      <c r="AD3602" s="25">
        <v>109545</v>
      </c>
      <c r="AE3602" s="25">
        <v>0</v>
      </c>
      <c r="AF3602" s="25">
        <v>494850</v>
      </c>
      <c r="AG3602" s="25">
        <v>0</v>
      </c>
      <c r="AH3602" s="25">
        <v>604395</v>
      </c>
      <c r="AI3602" s="16" t="s">
        <v>3381</v>
      </c>
    </row>
    <row r="3603" spans="1:35" ht="60" x14ac:dyDescent="0.25">
      <c r="A3603" s="17">
        <v>125203</v>
      </c>
      <c r="B3603" s="18">
        <v>1</v>
      </c>
      <c r="C3603" s="16" t="s">
        <v>31</v>
      </c>
      <c r="D3603" s="21">
        <v>42649</v>
      </c>
      <c r="E3603" s="16" t="s">
        <v>2154</v>
      </c>
      <c r="F3603" s="21">
        <v>44215</v>
      </c>
      <c r="G3603" s="16" t="s">
        <v>75</v>
      </c>
      <c r="H3603" s="26" t="s">
        <v>400</v>
      </c>
      <c r="I3603" s="16" t="s">
        <v>3972</v>
      </c>
      <c r="J3603" s="20" t="s">
        <v>116</v>
      </c>
      <c r="L3603" s="16" t="s">
        <v>116</v>
      </c>
      <c r="M3603" s="26" t="s">
        <v>14154</v>
      </c>
      <c r="N3603" s="26" t="s">
        <v>14153</v>
      </c>
      <c r="O3603" s="16" t="s">
        <v>60</v>
      </c>
      <c r="P3603" s="26" t="s">
        <v>627</v>
      </c>
      <c r="R3603" s="16" t="s">
        <v>139</v>
      </c>
      <c r="S3603" s="16" t="s">
        <v>42</v>
      </c>
      <c r="T3603" s="22">
        <v>0</v>
      </c>
      <c r="W3603" s="20" t="s">
        <v>43</v>
      </c>
      <c r="X3603" s="16" t="s">
        <v>78</v>
      </c>
      <c r="Z3603" s="24" t="s">
        <v>32</v>
      </c>
      <c r="AA3603" s="24" t="s">
        <v>32</v>
      </c>
      <c r="AB3603" s="24" t="s">
        <v>32</v>
      </c>
      <c r="AC3603" s="24" t="s">
        <v>32</v>
      </c>
      <c r="AD3603" s="25">
        <v>75000</v>
      </c>
      <c r="AE3603" s="25">
        <v>0</v>
      </c>
      <c r="AF3603" s="25">
        <v>425450</v>
      </c>
      <c r="AG3603" s="25">
        <v>0</v>
      </c>
      <c r="AH3603" s="25">
        <v>500450</v>
      </c>
      <c r="AI3603" s="16" t="s">
        <v>14152</v>
      </c>
    </row>
    <row r="3604" spans="1:35" ht="45" x14ac:dyDescent="0.25">
      <c r="A3604" s="17">
        <v>125204</v>
      </c>
      <c r="B3604" s="18">
        <v>3</v>
      </c>
      <c r="C3604" s="16" t="s">
        <v>73</v>
      </c>
      <c r="D3604" s="21">
        <v>42653</v>
      </c>
      <c r="E3604" s="16" t="s">
        <v>1429</v>
      </c>
      <c r="F3604" s="21">
        <v>44225</v>
      </c>
      <c r="G3604" s="16" t="s">
        <v>3222</v>
      </c>
      <c r="H3604" s="26" t="s">
        <v>57</v>
      </c>
      <c r="I3604" s="16" t="s">
        <v>14151</v>
      </c>
      <c r="K3604" s="16" t="s">
        <v>14150</v>
      </c>
      <c r="L3604" s="16" t="s">
        <v>37</v>
      </c>
      <c r="M3604" s="26" t="s">
        <v>14149</v>
      </c>
      <c r="N3604" s="26" t="s">
        <v>14148</v>
      </c>
      <c r="O3604" s="16" t="s">
        <v>60</v>
      </c>
      <c r="P3604" s="26" t="s">
        <v>3298</v>
      </c>
      <c r="R3604" s="16" t="s">
        <v>139</v>
      </c>
      <c r="S3604" s="16" t="s">
        <v>42</v>
      </c>
      <c r="T3604" s="22">
        <v>0.5</v>
      </c>
      <c r="U3604" s="21">
        <v>45058</v>
      </c>
      <c r="W3604" s="20" t="s">
        <v>43</v>
      </c>
      <c r="X3604" s="16" t="s">
        <v>78</v>
      </c>
      <c r="Z3604" s="24" t="s">
        <v>32</v>
      </c>
      <c r="AA3604" s="24" t="s">
        <v>32</v>
      </c>
      <c r="AB3604" s="24" t="s">
        <v>32</v>
      </c>
      <c r="AC3604" s="24" t="s">
        <v>32</v>
      </c>
      <c r="AD3604" s="25">
        <v>23800</v>
      </c>
      <c r="AE3604" s="25">
        <v>0</v>
      </c>
      <c r="AF3604" s="25">
        <v>0</v>
      </c>
      <c r="AG3604" s="25">
        <v>0</v>
      </c>
      <c r="AH3604" s="25">
        <v>23800</v>
      </c>
      <c r="AI3604" s="16" t="s">
        <v>14147</v>
      </c>
    </row>
    <row r="3605" spans="1:35" x14ac:dyDescent="0.25">
      <c r="A3605" s="17">
        <v>125207</v>
      </c>
      <c r="B3605" s="18">
        <v>6</v>
      </c>
      <c r="C3605" s="16" t="s">
        <v>73</v>
      </c>
      <c r="D3605" s="21">
        <v>42654</v>
      </c>
      <c r="E3605" s="16" t="s">
        <v>74</v>
      </c>
      <c r="F3605" s="21">
        <v>43423</v>
      </c>
      <c r="G3605" s="16" t="s">
        <v>75</v>
      </c>
      <c r="H3605" s="26" t="s">
        <v>76</v>
      </c>
      <c r="M3605" s="26" t="s">
        <v>14146</v>
      </c>
      <c r="O3605" s="16" t="s">
        <v>78</v>
      </c>
      <c r="T3605" s="23" t="s">
        <v>32</v>
      </c>
      <c r="W3605" s="20" t="s">
        <v>43</v>
      </c>
      <c r="Z3605" s="24" t="s">
        <v>32</v>
      </c>
      <c r="AA3605" s="24" t="s">
        <v>32</v>
      </c>
      <c r="AB3605" s="24" t="s">
        <v>32</v>
      </c>
      <c r="AC3605" s="24" t="s">
        <v>32</v>
      </c>
      <c r="AD3605" s="25">
        <v>0</v>
      </c>
      <c r="AE3605" s="25">
        <v>0</v>
      </c>
      <c r="AF3605" s="25">
        <v>1105000</v>
      </c>
      <c r="AG3605" s="25">
        <v>0</v>
      </c>
      <c r="AH3605" s="25">
        <v>1105000</v>
      </c>
      <c r="AI3605" s="16" t="s">
        <v>14145</v>
      </c>
    </row>
    <row r="3606" spans="1:35" x14ac:dyDescent="0.25">
      <c r="A3606" s="17">
        <v>125209</v>
      </c>
      <c r="B3606" s="18">
        <v>4</v>
      </c>
      <c r="C3606" s="16" t="s">
        <v>47</v>
      </c>
      <c r="D3606" s="21">
        <v>42654</v>
      </c>
      <c r="E3606" s="16" t="s">
        <v>514</v>
      </c>
      <c r="F3606" s="21">
        <v>44083</v>
      </c>
      <c r="G3606" s="16" t="s">
        <v>33</v>
      </c>
      <c r="H3606" s="26" t="s">
        <v>634</v>
      </c>
      <c r="I3606" s="16" t="s">
        <v>3382</v>
      </c>
      <c r="K3606" s="16" t="s">
        <v>3383</v>
      </c>
      <c r="L3606" s="16" t="s">
        <v>37</v>
      </c>
      <c r="M3606" s="26" t="s">
        <v>3384</v>
      </c>
      <c r="O3606" s="16" t="s">
        <v>39</v>
      </c>
      <c r="P3606" s="26" t="s">
        <v>40</v>
      </c>
      <c r="T3606" s="22">
        <v>0</v>
      </c>
      <c r="W3606" s="20" t="s">
        <v>43</v>
      </c>
      <c r="X3606" s="16" t="s">
        <v>44</v>
      </c>
      <c r="Y3606" s="26" t="s">
        <v>3385</v>
      </c>
      <c r="Z3606" s="25">
        <v>0</v>
      </c>
      <c r="AA3606" s="25">
        <v>0</v>
      </c>
      <c r="AB3606" s="25">
        <v>27239.01</v>
      </c>
      <c r="AC3606" s="25">
        <v>0</v>
      </c>
      <c r="AD3606" s="25">
        <v>0</v>
      </c>
      <c r="AE3606" s="25">
        <v>0</v>
      </c>
      <c r="AF3606" s="25">
        <v>586162.65</v>
      </c>
      <c r="AG3606" s="25">
        <v>0</v>
      </c>
      <c r="AH3606" s="25">
        <v>586162.65</v>
      </c>
      <c r="AI3606" s="16" t="s">
        <v>3386</v>
      </c>
    </row>
    <row r="3607" spans="1:35" ht="45" x14ac:dyDescent="0.25">
      <c r="A3607" s="17">
        <v>125210</v>
      </c>
      <c r="B3607" s="18">
        <v>3</v>
      </c>
      <c r="C3607" s="16" t="s">
        <v>73</v>
      </c>
      <c r="D3607" s="21">
        <v>42654</v>
      </c>
      <c r="E3607" s="16" t="s">
        <v>1429</v>
      </c>
      <c r="F3607" s="21">
        <v>44215</v>
      </c>
      <c r="G3607" s="16" t="s">
        <v>75</v>
      </c>
      <c r="H3607" s="26" t="s">
        <v>389</v>
      </c>
      <c r="M3607" s="26" t="s">
        <v>14144</v>
      </c>
      <c r="N3607" s="26" t="s">
        <v>14143</v>
      </c>
      <c r="O3607" s="16" t="s">
        <v>60</v>
      </c>
      <c r="P3607" s="26" t="s">
        <v>568</v>
      </c>
      <c r="R3607" s="16" t="s">
        <v>139</v>
      </c>
      <c r="S3607" s="16" t="s">
        <v>192</v>
      </c>
      <c r="T3607" s="23" t="s">
        <v>32</v>
      </c>
      <c r="W3607" s="20" t="s">
        <v>43</v>
      </c>
      <c r="Z3607" s="24" t="s">
        <v>32</v>
      </c>
      <c r="AA3607" s="24" t="s">
        <v>32</v>
      </c>
      <c r="AB3607" s="24" t="s">
        <v>32</v>
      </c>
      <c r="AC3607" s="24" t="s">
        <v>32</v>
      </c>
      <c r="AD3607" s="25">
        <v>367500</v>
      </c>
      <c r="AE3607" s="25">
        <v>0</v>
      </c>
      <c r="AF3607" s="25">
        <v>0</v>
      </c>
      <c r="AG3607" s="25">
        <v>0</v>
      </c>
      <c r="AH3607" s="25">
        <v>367500</v>
      </c>
      <c r="AI3607" s="16" t="s">
        <v>14142</v>
      </c>
    </row>
    <row r="3608" spans="1:35" ht="30" x14ac:dyDescent="0.25">
      <c r="A3608" s="17">
        <v>125212</v>
      </c>
      <c r="B3608" s="18">
        <v>2</v>
      </c>
      <c r="C3608" s="16" t="s">
        <v>31</v>
      </c>
      <c r="D3608" s="21">
        <v>42655</v>
      </c>
      <c r="E3608" s="16" t="s">
        <v>3375</v>
      </c>
      <c r="F3608" s="21">
        <v>44006</v>
      </c>
      <c r="G3608" s="16" t="s">
        <v>109</v>
      </c>
      <c r="H3608" s="26" t="s">
        <v>241</v>
      </c>
      <c r="I3608" s="16" t="s">
        <v>155</v>
      </c>
      <c r="J3608" s="20" t="s">
        <v>148</v>
      </c>
      <c r="K3608" s="16" t="s">
        <v>655</v>
      </c>
      <c r="L3608" s="16" t="s">
        <v>149</v>
      </c>
      <c r="M3608" s="26" t="s">
        <v>3387</v>
      </c>
      <c r="N3608" s="26" t="s">
        <v>3388</v>
      </c>
      <c r="O3608" s="16" t="s">
        <v>632</v>
      </c>
      <c r="P3608" s="26" t="s">
        <v>3389</v>
      </c>
      <c r="T3608" s="22">
        <v>0.68</v>
      </c>
      <c r="U3608" s="21">
        <v>43966</v>
      </c>
      <c r="W3608" s="20" t="s">
        <v>43</v>
      </c>
      <c r="X3608" s="16" t="s">
        <v>454</v>
      </c>
      <c r="Z3608" s="25">
        <v>0</v>
      </c>
      <c r="AA3608" s="25">
        <v>0</v>
      </c>
      <c r="AB3608" s="25">
        <v>-30256</v>
      </c>
      <c r="AC3608" s="25">
        <v>0</v>
      </c>
      <c r="AD3608" s="25">
        <v>40000</v>
      </c>
      <c r="AE3608" s="25">
        <v>0</v>
      </c>
      <c r="AF3608" s="25">
        <v>241294</v>
      </c>
      <c r="AG3608" s="25">
        <v>0</v>
      </c>
      <c r="AH3608" s="25">
        <v>281294</v>
      </c>
      <c r="AI3608" s="16" t="s">
        <v>3390</v>
      </c>
    </row>
    <row r="3609" spans="1:35" ht="30" x14ac:dyDescent="0.25">
      <c r="A3609" s="17">
        <v>125215</v>
      </c>
      <c r="B3609" s="18">
        <v>4</v>
      </c>
      <c r="C3609" s="16" t="s">
        <v>31</v>
      </c>
      <c r="D3609" s="21">
        <v>42660</v>
      </c>
      <c r="E3609" s="16" t="s">
        <v>1884</v>
      </c>
      <c r="F3609" s="21">
        <v>44368</v>
      </c>
      <c r="G3609" s="16" t="s">
        <v>1923</v>
      </c>
      <c r="H3609" s="26" t="s">
        <v>126</v>
      </c>
      <c r="M3609" s="26" t="s">
        <v>14141</v>
      </c>
      <c r="N3609" s="26" t="s">
        <v>14140</v>
      </c>
      <c r="O3609" s="16" t="s">
        <v>60</v>
      </c>
      <c r="P3609" s="26" t="s">
        <v>1444</v>
      </c>
      <c r="T3609" s="22">
        <v>0</v>
      </c>
      <c r="W3609" s="20" t="s">
        <v>43</v>
      </c>
      <c r="X3609" s="16" t="s">
        <v>511</v>
      </c>
      <c r="Z3609" s="24" t="s">
        <v>32</v>
      </c>
      <c r="AA3609" s="24" t="s">
        <v>32</v>
      </c>
      <c r="AB3609" s="24" t="s">
        <v>32</v>
      </c>
      <c r="AC3609" s="24" t="s">
        <v>32</v>
      </c>
      <c r="AD3609" s="25">
        <v>155000</v>
      </c>
      <c r="AE3609" s="25">
        <v>0</v>
      </c>
      <c r="AF3609" s="25">
        <v>1322603</v>
      </c>
      <c r="AG3609" s="25">
        <v>0</v>
      </c>
      <c r="AH3609" s="25">
        <v>1477603</v>
      </c>
      <c r="AI3609" s="16" t="s">
        <v>14139</v>
      </c>
    </row>
    <row r="3610" spans="1:35" ht="60" x14ac:dyDescent="0.25">
      <c r="A3610" s="17">
        <v>125225</v>
      </c>
      <c r="B3610" s="18">
        <v>3</v>
      </c>
      <c r="C3610" s="16" t="s">
        <v>73</v>
      </c>
      <c r="D3610" s="21">
        <v>42661</v>
      </c>
      <c r="E3610" s="16" t="s">
        <v>1429</v>
      </c>
      <c r="F3610" s="21">
        <v>44215</v>
      </c>
      <c r="G3610" s="16" t="s">
        <v>75</v>
      </c>
      <c r="H3610" s="26" t="s">
        <v>434</v>
      </c>
      <c r="M3610" s="26" t="s">
        <v>14138</v>
      </c>
      <c r="N3610" s="26" t="s">
        <v>14137</v>
      </c>
      <c r="O3610" s="16" t="s">
        <v>60</v>
      </c>
      <c r="P3610" s="26" t="s">
        <v>2208</v>
      </c>
      <c r="T3610" s="23" t="s">
        <v>32</v>
      </c>
      <c r="W3610" s="20" t="s">
        <v>43</v>
      </c>
      <c r="Z3610" s="24" t="s">
        <v>32</v>
      </c>
      <c r="AA3610" s="24" t="s">
        <v>32</v>
      </c>
      <c r="AB3610" s="24" t="s">
        <v>32</v>
      </c>
      <c r="AC3610" s="24" t="s">
        <v>32</v>
      </c>
      <c r="AD3610" s="25">
        <v>0</v>
      </c>
      <c r="AE3610" s="25">
        <v>0</v>
      </c>
      <c r="AF3610" s="25">
        <v>1695835</v>
      </c>
      <c r="AG3610" s="25">
        <v>0</v>
      </c>
      <c r="AH3610" s="25">
        <v>1695835</v>
      </c>
      <c r="AI3610" s="16" t="s">
        <v>14136</v>
      </c>
    </row>
    <row r="3611" spans="1:35" x14ac:dyDescent="0.25">
      <c r="A3611" s="17">
        <v>125226</v>
      </c>
      <c r="B3611" s="18">
        <v>3</v>
      </c>
      <c r="C3611" s="16" t="s">
        <v>73</v>
      </c>
      <c r="D3611" s="21">
        <v>42661</v>
      </c>
      <c r="E3611" s="16" t="s">
        <v>1987</v>
      </c>
      <c r="F3611" s="21">
        <v>42661</v>
      </c>
      <c r="G3611" s="16" t="s">
        <v>1987</v>
      </c>
      <c r="H3611" s="26" t="s">
        <v>766</v>
      </c>
      <c r="L3611" s="16" t="s">
        <v>110</v>
      </c>
      <c r="M3611" s="26" t="s">
        <v>14135</v>
      </c>
      <c r="O3611" s="16" t="s">
        <v>1612</v>
      </c>
      <c r="T3611" s="23" t="s">
        <v>32</v>
      </c>
      <c r="W3611" s="20" t="s">
        <v>43</v>
      </c>
      <c r="Z3611" s="24" t="s">
        <v>32</v>
      </c>
      <c r="AA3611" s="24" t="s">
        <v>32</v>
      </c>
      <c r="AB3611" s="24" t="s">
        <v>32</v>
      </c>
      <c r="AC3611" s="24" t="s">
        <v>32</v>
      </c>
      <c r="AD3611" s="25">
        <v>0</v>
      </c>
      <c r="AE3611" s="25">
        <v>0</v>
      </c>
      <c r="AF3611" s="25">
        <v>1084462.5</v>
      </c>
      <c r="AG3611" s="25">
        <v>0</v>
      </c>
      <c r="AH3611" s="25">
        <v>1084462.5</v>
      </c>
      <c r="AI3611" s="16" t="s">
        <v>14134</v>
      </c>
    </row>
    <row r="3612" spans="1:35" x14ac:dyDescent="0.25">
      <c r="A3612" s="17">
        <v>125228</v>
      </c>
      <c r="B3612" s="18">
        <v>3</v>
      </c>
      <c r="C3612" s="16" t="s">
        <v>474</v>
      </c>
      <c r="D3612" s="21">
        <v>42662</v>
      </c>
      <c r="E3612" s="16" t="s">
        <v>142</v>
      </c>
      <c r="F3612" s="21">
        <v>43818</v>
      </c>
      <c r="G3612" s="16" t="s">
        <v>142</v>
      </c>
      <c r="H3612" s="26" t="s">
        <v>226</v>
      </c>
      <c r="I3612" s="16" t="s">
        <v>2045</v>
      </c>
      <c r="J3612" s="20" t="s">
        <v>116</v>
      </c>
      <c r="L3612" s="16" t="s">
        <v>116</v>
      </c>
      <c r="M3612" s="26" t="s">
        <v>14133</v>
      </c>
      <c r="O3612" s="16" t="s">
        <v>78</v>
      </c>
      <c r="P3612" s="26" t="s">
        <v>4592</v>
      </c>
      <c r="R3612" s="16" t="s">
        <v>41</v>
      </c>
      <c r="S3612" s="16" t="s">
        <v>42</v>
      </c>
      <c r="T3612" s="22">
        <v>0</v>
      </c>
      <c r="U3612" s="21">
        <v>43553</v>
      </c>
      <c r="W3612" s="20" t="s">
        <v>43</v>
      </c>
      <c r="X3612" s="16" t="s">
        <v>78</v>
      </c>
      <c r="Z3612" s="24" t="s">
        <v>32</v>
      </c>
      <c r="AA3612" s="24" t="s">
        <v>32</v>
      </c>
      <c r="AB3612" s="24" t="s">
        <v>32</v>
      </c>
      <c r="AC3612" s="24" t="s">
        <v>32</v>
      </c>
      <c r="AD3612" s="25">
        <v>90000</v>
      </c>
      <c r="AE3612" s="25">
        <v>118144.46</v>
      </c>
      <c r="AF3612" s="25">
        <v>586397</v>
      </c>
      <c r="AG3612" s="25">
        <v>0</v>
      </c>
      <c r="AH3612" s="25">
        <v>794541.46</v>
      </c>
      <c r="AI3612" s="16" t="s">
        <v>14132</v>
      </c>
    </row>
    <row r="3613" spans="1:35" x14ac:dyDescent="0.25">
      <c r="A3613" s="17">
        <v>125229</v>
      </c>
      <c r="B3613" s="18">
        <v>4</v>
      </c>
      <c r="C3613" s="16" t="s">
        <v>31</v>
      </c>
      <c r="D3613" s="21">
        <v>42662</v>
      </c>
      <c r="E3613" s="16" t="s">
        <v>142</v>
      </c>
      <c r="F3613" s="21">
        <v>43822</v>
      </c>
      <c r="G3613" s="16" t="s">
        <v>32</v>
      </c>
      <c r="H3613" s="26" t="s">
        <v>258</v>
      </c>
      <c r="I3613" s="16" t="s">
        <v>177</v>
      </c>
      <c r="J3613" s="20" t="s">
        <v>116</v>
      </c>
      <c r="L3613" s="16" t="s">
        <v>116</v>
      </c>
      <c r="M3613" s="26" t="s">
        <v>3391</v>
      </c>
      <c r="O3613" s="16" t="s">
        <v>179</v>
      </c>
      <c r="P3613" s="26" t="s">
        <v>79</v>
      </c>
      <c r="R3613" s="16" t="s">
        <v>41</v>
      </c>
      <c r="S3613" s="16" t="s">
        <v>84</v>
      </c>
      <c r="T3613" s="22">
        <v>0.01</v>
      </c>
      <c r="U3613" s="21">
        <v>43812</v>
      </c>
      <c r="W3613" s="20" t="s">
        <v>43</v>
      </c>
      <c r="X3613" s="16" t="s">
        <v>140</v>
      </c>
      <c r="Y3613" s="26" t="s">
        <v>3392</v>
      </c>
      <c r="Z3613" s="25">
        <v>0</v>
      </c>
      <c r="AA3613" s="25">
        <v>0</v>
      </c>
      <c r="AB3613" s="25">
        <v>512000</v>
      </c>
      <c r="AC3613" s="25">
        <v>0</v>
      </c>
      <c r="AD3613" s="25">
        <v>0</v>
      </c>
      <c r="AE3613" s="25">
        <v>0</v>
      </c>
      <c r="AF3613" s="25">
        <v>1285145</v>
      </c>
      <c r="AG3613" s="25">
        <v>0</v>
      </c>
      <c r="AH3613" s="25">
        <v>1285145</v>
      </c>
      <c r="AI3613" s="16" t="s">
        <v>3393</v>
      </c>
    </row>
    <row r="3614" spans="1:35" ht="30" x14ac:dyDescent="0.25">
      <c r="A3614" s="17">
        <v>125231</v>
      </c>
      <c r="B3614" s="18">
        <v>1</v>
      </c>
      <c r="C3614" s="16" t="s">
        <v>73</v>
      </c>
      <c r="D3614" s="21">
        <v>42662</v>
      </c>
      <c r="E3614" s="16" t="s">
        <v>2154</v>
      </c>
      <c r="F3614" s="21">
        <v>44215</v>
      </c>
      <c r="G3614" s="16" t="s">
        <v>75</v>
      </c>
      <c r="H3614" s="26" t="s">
        <v>238</v>
      </c>
      <c r="M3614" s="26" t="s">
        <v>14131</v>
      </c>
      <c r="N3614" s="26" t="s">
        <v>14130</v>
      </c>
      <c r="O3614" s="16" t="s">
        <v>60</v>
      </c>
      <c r="P3614" s="26" t="s">
        <v>188</v>
      </c>
      <c r="R3614" s="16" t="s">
        <v>139</v>
      </c>
      <c r="S3614" s="16" t="s">
        <v>84</v>
      </c>
      <c r="T3614" s="23" t="s">
        <v>32</v>
      </c>
      <c r="W3614" s="20" t="s">
        <v>43</v>
      </c>
      <c r="X3614" s="16" t="s">
        <v>78</v>
      </c>
      <c r="Z3614" s="24" t="s">
        <v>32</v>
      </c>
      <c r="AA3614" s="24" t="s">
        <v>32</v>
      </c>
      <c r="AB3614" s="24" t="s">
        <v>32</v>
      </c>
      <c r="AC3614" s="24" t="s">
        <v>32</v>
      </c>
      <c r="AD3614" s="25">
        <v>22100</v>
      </c>
      <c r="AE3614" s="25">
        <v>0</v>
      </c>
      <c r="AF3614" s="25">
        <v>393860</v>
      </c>
      <c r="AG3614" s="25">
        <v>0</v>
      </c>
      <c r="AH3614" s="25">
        <v>415960</v>
      </c>
      <c r="AI3614" s="16" t="s">
        <v>14129</v>
      </c>
    </row>
    <row r="3615" spans="1:35" x14ac:dyDescent="0.25">
      <c r="A3615" s="17">
        <v>125232</v>
      </c>
      <c r="B3615" s="18">
        <v>2</v>
      </c>
      <c r="C3615" s="16" t="s">
        <v>73</v>
      </c>
      <c r="D3615" s="21">
        <v>42662</v>
      </c>
      <c r="E3615" s="16" t="s">
        <v>728</v>
      </c>
      <c r="F3615" s="21">
        <v>44363</v>
      </c>
      <c r="G3615" s="16" t="s">
        <v>529</v>
      </c>
      <c r="H3615" s="26" t="s">
        <v>920</v>
      </c>
      <c r="I3615" s="16" t="s">
        <v>4023</v>
      </c>
      <c r="J3615" s="20" t="s">
        <v>116</v>
      </c>
      <c r="L3615" s="16" t="s">
        <v>116</v>
      </c>
      <c r="M3615" s="26" t="s">
        <v>14128</v>
      </c>
      <c r="N3615" s="26" t="s">
        <v>14127</v>
      </c>
      <c r="O3615" s="16" t="s">
        <v>632</v>
      </c>
      <c r="P3615" s="26" t="s">
        <v>1723</v>
      </c>
      <c r="T3615" s="22">
        <v>2.5</v>
      </c>
      <c r="W3615" s="20" t="s">
        <v>43</v>
      </c>
      <c r="X3615" s="16" t="s">
        <v>78</v>
      </c>
      <c r="Z3615" s="24" t="s">
        <v>32</v>
      </c>
      <c r="AA3615" s="24" t="s">
        <v>32</v>
      </c>
      <c r="AB3615" s="24" t="s">
        <v>32</v>
      </c>
      <c r="AC3615" s="24" t="s">
        <v>32</v>
      </c>
      <c r="AD3615" s="25">
        <v>20000</v>
      </c>
      <c r="AE3615" s="25">
        <v>0</v>
      </c>
      <c r="AF3615" s="25">
        <v>0</v>
      </c>
      <c r="AG3615" s="25">
        <v>0</v>
      </c>
      <c r="AH3615" s="25">
        <v>20000</v>
      </c>
      <c r="AI3615" s="16" t="s">
        <v>14126</v>
      </c>
    </row>
    <row r="3616" spans="1:35" x14ac:dyDescent="0.25">
      <c r="A3616" s="17">
        <v>125234</v>
      </c>
      <c r="B3616" s="18">
        <v>4</v>
      </c>
      <c r="C3616" s="16" t="s">
        <v>474</v>
      </c>
      <c r="D3616" s="21">
        <v>42663</v>
      </c>
      <c r="E3616" s="16" t="s">
        <v>142</v>
      </c>
      <c r="F3616" s="21">
        <v>44089</v>
      </c>
      <c r="G3616" s="16" t="s">
        <v>32</v>
      </c>
      <c r="H3616" s="26" t="s">
        <v>126</v>
      </c>
      <c r="I3616" s="16" t="s">
        <v>600</v>
      </c>
      <c r="J3616" s="20" t="s">
        <v>116</v>
      </c>
      <c r="L3616" s="16" t="s">
        <v>116</v>
      </c>
      <c r="M3616" s="26" t="s">
        <v>14125</v>
      </c>
      <c r="O3616" s="16" t="s">
        <v>179</v>
      </c>
      <c r="P3616" s="26" t="s">
        <v>79</v>
      </c>
      <c r="R3616" s="16" t="s">
        <v>41</v>
      </c>
      <c r="S3616" s="16" t="s">
        <v>84</v>
      </c>
      <c r="T3616" s="22">
        <v>0.01</v>
      </c>
      <c r="U3616" s="21">
        <v>43273</v>
      </c>
      <c r="W3616" s="20" t="s">
        <v>43</v>
      </c>
      <c r="X3616" s="16" t="s">
        <v>140</v>
      </c>
      <c r="Y3616" s="26" t="s">
        <v>14124</v>
      </c>
      <c r="Z3616" s="24" t="s">
        <v>32</v>
      </c>
      <c r="AA3616" s="24" t="s">
        <v>32</v>
      </c>
      <c r="AB3616" s="24" t="s">
        <v>32</v>
      </c>
      <c r="AC3616" s="24" t="s">
        <v>32</v>
      </c>
      <c r="AD3616" s="25">
        <v>0</v>
      </c>
      <c r="AE3616" s="25">
        <v>0</v>
      </c>
      <c r="AF3616" s="25">
        <v>1355266</v>
      </c>
      <c r="AG3616" s="25">
        <v>0</v>
      </c>
      <c r="AH3616" s="25">
        <v>1355266</v>
      </c>
      <c r="AI3616" s="16" t="s">
        <v>14123</v>
      </c>
    </row>
    <row r="3617" spans="1:35" x14ac:dyDescent="0.25">
      <c r="A3617" s="17">
        <v>125236</v>
      </c>
      <c r="B3617" s="18">
        <v>2</v>
      </c>
      <c r="C3617" s="16" t="s">
        <v>73</v>
      </c>
      <c r="D3617" s="21">
        <v>42663</v>
      </c>
      <c r="E3617" s="16" t="s">
        <v>1987</v>
      </c>
      <c r="F3617" s="21">
        <v>42663</v>
      </c>
      <c r="G3617" s="16" t="s">
        <v>1987</v>
      </c>
      <c r="H3617" s="26" t="s">
        <v>286</v>
      </c>
      <c r="L3617" s="16" t="s">
        <v>110</v>
      </c>
      <c r="M3617" s="26" t="s">
        <v>14122</v>
      </c>
      <c r="O3617" s="16" t="s">
        <v>1612</v>
      </c>
      <c r="T3617" s="23" t="s">
        <v>32</v>
      </c>
      <c r="W3617" s="20" t="s">
        <v>43</v>
      </c>
      <c r="Z3617" s="24" t="s">
        <v>32</v>
      </c>
      <c r="AA3617" s="24" t="s">
        <v>32</v>
      </c>
      <c r="AB3617" s="24" t="s">
        <v>32</v>
      </c>
      <c r="AC3617" s="24" t="s">
        <v>32</v>
      </c>
      <c r="AD3617" s="25">
        <v>0</v>
      </c>
      <c r="AE3617" s="25">
        <v>0</v>
      </c>
      <c r="AF3617" s="25">
        <v>551488</v>
      </c>
      <c r="AG3617" s="25">
        <v>0</v>
      </c>
      <c r="AH3617" s="25">
        <v>551488</v>
      </c>
      <c r="AI3617" s="16" t="s">
        <v>14121</v>
      </c>
    </row>
    <row r="3618" spans="1:35" x14ac:dyDescent="0.25">
      <c r="A3618" s="17">
        <v>125242</v>
      </c>
      <c r="B3618" s="18">
        <v>4</v>
      </c>
      <c r="C3618" s="16" t="s">
        <v>73</v>
      </c>
      <c r="D3618" s="21">
        <v>42668</v>
      </c>
      <c r="E3618" s="16" t="s">
        <v>142</v>
      </c>
      <c r="F3618" s="21">
        <v>44278</v>
      </c>
      <c r="G3618" s="16" t="s">
        <v>142</v>
      </c>
      <c r="H3618" s="26" t="s">
        <v>295</v>
      </c>
      <c r="I3618" s="16" t="s">
        <v>14120</v>
      </c>
      <c r="K3618" s="16" t="s">
        <v>14119</v>
      </c>
      <c r="L3618" s="16" t="s">
        <v>37</v>
      </c>
      <c r="M3618" s="26" t="s">
        <v>14118</v>
      </c>
      <c r="O3618" s="16" t="s">
        <v>179</v>
      </c>
      <c r="P3618" s="26" t="s">
        <v>79</v>
      </c>
      <c r="R3618" s="16" t="s">
        <v>41</v>
      </c>
      <c r="S3618" s="16" t="s">
        <v>84</v>
      </c>
      <c r="T3618" s="22">
        <v>0.1</v>
      </c>
      <c r="W3618" s="20" t="s">
        <v>43</v>
      </c>
      <c r="X3618" s="16" t="s">
        <v>44</v>
      </c>
      <c r="Y3618" s="26" t="s">
        <v>14117</v>
      </c>
      <c r="Z3618" s="24" t="s">
        <v>32</v>
      </c>
      <c r="AA3618" s="24" t="s">
        <v>32</v>
      </c>
      <c r="AB3618" s="24" t="s">
        <v>32</v>
      </c>
      <c r="AC3618" s="24" t="s">
        <v>32</v>
      </c>
      <c r="AD3618" s="25">
        <v>0</v>
      </c>
      <c r="AE3618" s="25">
        <v>0</v>
      </c>
      <c r="AF3618" s="25">
        <v>51450</v>
      </c>
      <c r="AG3618" s="25">
        <v>0</v>
      </c>
      <c r="AH3618" s="25">
        <v>51450</v>
      </c>
      <c r="AI3618" s="16" t="s">
        <v>14116</v>
      </c>
    </row>
    <row r="3619" spans="1:35" x14ac:dyDescent="0.25">
      <c r="A3619" s="17">
        <v>125254</v>
      </c>
      <c r="B3619" s="18">
        <v>2</v>
      </c>
      <c r="C3619" s="16" t="s">
        <v>474</v>
      </c>
      <c r="D3619" s="21">
        <v>42676</v>
      </c>
      <c r="E3619" s="16" t="s">
        <v>142</v>
      </c>
      <c r="F3619" s="21">
        <v>44363</v>
      </c>
      <c r="G3619" s="16" t="s">
        <v>32</v>
      </c>
      <c r="H3619" s="26" t="s">
        <v>264</v>
      </c>
      <c r="I3619" s="16" t="s">
        <v>3394</v>
      </c>
      <c r="J3619" s="20" t="s">
        <v>116</v>
      </c>
      <c r="L3619" s="16" t="s">
        <v>116</v>
      </c>
      <c r="M3619" s="26" t="s">
        <v>3395</v>
      </c>
      <c r="O3619" s="16" t="s">
        <v>151</v>
      </c>
      <c r="P3619" s="26" t="s">
        <v>1422</v>
      </c>
      <c r="T3619" s="22">
        <v>0.14000000000000001</v>
      </c>
      <c r="U3619" s="21">
        <v>44057</v>
      </c>
      <c r="W3619" s="20" t="s">
        <v>43</v>
      </c>
      <c r="X3619" s="16" t="s">
        <v>78</v>
      </c>
      <c r="Z3619" s="25">
        <v>7000</v>
      </c>
      <c r="AA3619" s="25">
        <v>0</v>
      </c>
      <c r="AB3619" s="25">
        <v>1431405</v>
      </c>
      <c r="AC3619" s="25">
        <v>0</v>
      </c>
      <c r="AD3619" s="25">
        <v>189900</v>
      </c>
      <c r="AE3619" s="25">
        <v>18990</v>
      </c>
      <c r="AF3619" s="25">
        <v>2490021</v>
      </c>
      <c r="AG3619" s="25">
        <v>0</v>
      </c>
      <c r="AH3619" s="25">
        <v>2698911</v>
      </c>
      <c r="AI3619" s="16" t="s">
        <v>3396</v>
      </c>
    </row>
    <row r="3620" spans="1:35" x14ac:dyDescent="0.25">
      <c r="A3620" s="17">
        <v>125255</v>
      </c>
      <c r="B3620" s="18">
        <v>3</v>
      </c>
      <c r="C3620" s="16" t="s">
        <v>31</v>
      </c>
      <c r="D3620" s="21">
        <v>42676</v>
      </c>
      <c r="E3620" s="16" t="s">
        <v>142</v>
      </c>
      <c r="F3620" s="21">
        <v>44138</v>
      </c>
      <c r="G3620" s="16" t="s">
        <v>832</v>
      </c>
      <c r="H3620" s="26" t="s">
        <v>405</v>
      </c>
      <c r="I3620" s="16" t="s">
        <v>2108</v>
      </c>
      <c r="J3620" s="20" t="s">
        <v>116</v>
      </c>
      <c r="L3620" s="16" t="s">
        <v>116</v>
      </c>
      <c r="M3620" s="26" t="s">
        <v>3397</v>
      </c>
      <c r="O3620" s="16" t="s">
        <v>151</v>
      </c>
      <c r="P3620" s="26" t="s">
        <v>1422</v>
      </c>
      <c r="T3620" s="22">
        <v>0</v>
      </c>
      <c r="U3620" s="21">
        <v>44113</v>
      </c>
      <c r="W3620" s="20" t="s">
        <v>43</v>
      </c>
      <c r="X3620" s="16" t="s">
        <v>78</v>
      </c>
      <c r="Z3620" s="25">
        <v>0</v>
      </c>
      <c r="AA3620" s="25">
        <v>0</v>
      </c>
      <c r="AB3620" s="25">
        <v>4073250</v>
      </c>
      <c r="AC3620" s="25">
        <v>0</v>
      </c>
      <c r="AD3620" s="25">
        <v>210000</v>
      </c>
      <c r="AE3620" s="25">
        <v>51327</v>
      </c>
      <c r="AF3620" s="25">
        <v>4073250</v>
      </c>
      <c r="AG3620" s="25">
        <v>0</v>
      </c>
      <c r="AH3620" s="25">
        <v>4334577</v>
      </c>
      <c r="AI3620" s="16" t="s">
        <v>3398</v>
      </c>
    </row>
    <row r="3621" spans="1:35" x14ac:dyDescent="0.25">
      <c r="A3621" s="17">
        <v>125256</v>
      </c>
      <c r="B3621" s="18">
        <v>1</v>
      </c>
      <c r="C3621" s="16" t="s">
        <v>73</v>
      </c>
      <c r="D3621" s="21">
        <v>42676</v>
      </c>
      <c r="E3621" s="16" t="s">
        <v>142</v>
      </c>
      <c r="F3621" s="21">
        <v>44312</v>
      </c>
      <c r="G3621" s="16" t="s">
        <v>125</v>
      </c>
      <c r="H3621" s="26" t="s">
        <v>133</v>
      </c>
      <c r="I3621" s="16" t="s">
        <v>2355</v>
      </c>
      <c r="J3621" s="20" t="s">
        <v>116</v>
      </c>
      <c r="L3621" s="16" t="s">
        <v>116</v>
      </c>
      <c r="M3621" s="26" t="s">
        <v>14115</v>
      </c>
      <c r="O3621" s="16" t="s">
        <v>151</v>
      </c>
      <c r="P3621" s="26" t="s">
        <v>1422</v>
      </c>
      <c r="R3621" s="16" t="s">
        <v>1494</v>
      </c>
      <c r="S3621" s="16" t="s">
        <v>84</v>
      </c>
      <c r="T3621" s="22">
        <v>0</v>
      </c>
      <c r="U3621" s="21">
        <v>44477</v>
      </c>
      <c r="W3621" s="20" t="s">
        <v>43</v>
      </c>
      <c r="X3621" s="16" t="s">
        <v>78</v>
      </c>
      <c r="Z3621" s="24" t="s">
        <v>32</v>
      </c>
      <c r="AA3621" s="24" t="s">
        <v>32</v>
      </c>
      <c r="AB3621" s="24" t="s">
        <v>32</v>
      </c>
      <c r="AC3621" s="24" t="s">
        <v>32</v>
      </c>
      <c r="AD3621" s="25">
        <v>248400</v>
      </c>
      <c r="AE3621" s="25">
        <v>13000</v>
      </c>
      <c r="AF3621" s="25">
        <v>0</v>
      </c>
      <c r="AG3621" s="25">
        <v>0</v>
      </c>
      <c r="AH3621" s="25">
        <v>261400</v>
      </c>
      <c r="AI3621" s="16" t="s">
        <v>14114</v>
      </c>
    </row>
    <row r="3622" spans="1:35" x14ac:dyDescent="0.25">
      <c r="A3622" s="17">
        <v>125257</v>
      </c>
      <c r="B3622" s="18">
        <v>2</v>
      </c>
      <c r="C3622" s="16" t="s">
        <v>73</v>
      </c>
      <c r="D3622" s="21">
        <v>42676</v>
      </c>
      <c r="E3622" s="16" t="s">
        <v>142</v>
      </c>
      <c r="F3622" s="21">
        <v>44323</v>
      </c>
      <c r="G3622" s="16" t="s">
        <v>125</v>
      </c>
      <c r="H3622" s="26" t="s">
        <v>170</v>
      </c>
      <c r="I3622" s="16" t="s">
        <v>155</v>
      </c>
      <c r="J3622" s="20" t="s">
        <v>148</v>
      </c>
      <c r="L3622" s="16" t="s">
        <v>149</v>
      </c>
      <c r="M3622" s="26" t="s">
        <v>14113</v>
      </c>
      <c r="O3622" s="16" t="s">
        <v>151</v>
      </c>
      <c r="P3622" s="26" t="s">
        <v>1422</v>
      </c>
      <c r="R3622" s="16" t="s">
        <v>1494</v>
      </c>
      <c r="S3622" s="16" t="s">
        <v>84</v>
      </c>
      <c r="T3622" s="22">
        <v>0</v>
      </c>
      <c r="U3622" s="21">
        <v>44428</v>
      </c>
      <c r="W3622" s="20" t="s">
        <v>43</v>
      </c>
      <c r="X3622" s="16" t="s">
        <v>454</v>
      </c>
      <c r="Z3622" s="24" t="s">
        <v>32</v>
      </c>
      <c r="AA3622" s="24" t="s">
        <v>32</v>
      </c>
      <c r="AB3622" s="24" t="s">
        <v>32</v>
      </c>
      <c r="AC3622" s="24" t="s">
        <v>32</v>
      </c>
      <c r="AD3622" s="25">
        <v>361200</v>
      </c>
      <c r="AE3622" s="25">
        <v>0</v>
      </c>
      <c r="AF3622" s="25">
        <v>0</v>
      </c>
      <c r="AG3622" s="25">
        <v>0</v>
      </c>
      <c r="AH3622" s="25">
        <v>361200</v>
      </c>
      <c r="AI3622" s="16" t="s">
        <v>14112</v>
      </c>
    </row>
    <row r="3623" spans="1:35" x14ac:dyDescent="0.25">
      <c r="A3623" s="17">
        <v>125258</v>
      </c>
      <c r="B3623" s="18">
        <v>2</v>
      </c>
      <c r="C3623" s="16" t="s">
        <v>73</v>
      </c>
      <c r="D3623" s="21">
        <v>42676</v>
      </c>
      <c r="E3623" s="16" t="s">
        <v>142</v>
      </c>
      <c r="F3623" s="21">
        <v>44323</v>
      </c>
      <c r="G3623" s="16" t="s">
        <v>125</v>
      </c>
      <c r="H3623" s="26" t="s">
        <v>170</v>
      </c>
      <c r="I3623" s="16" t="s">
        <v>155</v>
      </c>
      <c r="J3623" s="20" t="s">
        <v>148</v>
      </c>
      <c r="L3623" s="16" t="s">
        <v>149</v>
      </c>
      <c r="M3623" s="26" t="s">
        <v>14111</v>
      </c>
      <c r="O3623" s="16" t="s">
        <v>151</v>
      </c>
      <c r="P3623" s="26" t="s">
        <v>1422</v>
      </c>
      <c r="R3623" s="16" t="s">
        <v>1494</v>
      </c>
      <c r="S3623" s="16" t="s">
        <v>84</v>
      </c>
      <c r="T3623" s="22">
        <v>0.01</v>
      </c>
      <c r="U3623" s="21">
        <v>44428</v>
      </c>
      <c r="W3623" s="20" t="s">
        <v>43</v>
      </c>
      <c r="X3623" s="16" t="s">
        <v>454</v>
      </c>
      <c r="Z3623" s="24" t="s">
        <v>32</v>
      </c>
      <c r="AA3623" s="24" t="s">
        <v>32</v>
      </c>
      <c r="AB3623" s="24" t="s">
        <v>32</v>
      </c>
      <c r="AC3623" s="24" t="s">
        <v>32</v>
      </c>
      <c r="AD3623" s="25">
        <v>271200</v>
      </c>
      <c r="AE3623" s="25">
        <v>0</v>
      </c>
      <c r="AF3623" s="25">
        <v>0</v>
      </c>
      <c r="AG3623" s="25">
        <v>0</v>
      </c>
      <c r="AH3623" s="25">
        <v>271200</v>
      </c>
      <c r="AI3623" s="16" t="s">
        <v>14110</v>
      </c>
    </row>
    <row r="3624" spans="1:35" x14ac:dyDescent="0.25">
      <c r="A3624" s="17">
        <v>125258.01</v>
      </c>
      <c r="B3624" s="18">
        <v>2</v>
      </c>
      <c r="C3624" s="16" t="s">
        <v>474</v>
      </c>
      <c r="D3624" s="21">
        <v>43439</v>
      </c>
      <c r="E3624" s="16" t="s">
        <v>142</v>
      </c>
      <c r="F3624" s="21">
        <v>44300</v>
      </c>
      <c r="G3624" s="16" t="s">
        <v>81</v>
      </c>
      <c r="H3624" s="26" t="s">
        <v>170</v>
      </c>
      <c r="I3624" s="16" t="s">
        <v>155</v>
      </c>
      <c r="J3624" s="20" t="s">
        <v>148</v>
      </c>
      <c r="L3624" s="16" t="s">
        <v>149</v>
      </c>
      <c r="M3624" s="26" t="s">
        <v>14109</v>
      </c>
      <c r="N3624" s="26" t="s">
        <v>14108</v>
      </c>
      <c r="O3624" s="16" t="s">
        <v>151</v>
      </c>
      <c r="P3624" s="26" t="s">
        <v>1422</v>
      </c>
      <c r="R3624" s="16" t="s">
        <v>1494</v>
      </c>
      <c r="S3624" s="16" t="s">
        <v>84</v>
      </c>
      <c r="T3624" s="22">
        <v>0.01</v>
      </c>
      <c r="W3624" s="20" t="s">
        <v>43</v>
      </c>
      <c r="X3624" s="16" t="s">
        <v>454</v>
      </c>
      <c r="Z3624" s="24" t="s">
        <v>32</v>
      </c>
      <c r="AA3624" s="24" t="s">
        <v>32</v>
      </c>
      <c r="AB3624" s="24" t="s">
        <v>32</v>
      </c>
      <c r="AC3624" s="24" t="s">
        <v>32</v>
      </c>
      <c r="AD3624" s="25">
        <v>0</v>
      </c>
      <c r="AE3624" s="25">
        <v>0</v>
      </c>
      <c r="AF3624" s="25">
        <v>1572085</v>
      </c>
      <c r="AG3624" s="25">
        <v>0</v>
      </c>
      <c r="AH3624" s="25">
        <v>1572085</v>
      </c>
      <c r="AI3624" s="16" t="s">
        <v>14107</v>
      </c>
    </row>
    <row r="3625" spans="1:35" x14ac:dyDescent="0.25">
      <c r="A3625" s="17">
        <v>125259</v>
      </c>
      <c r="B3625" s="18">
        <v>2</v>
      </c>
      <c r="C3625" s="16" t="s">
        <v>73</v>
      </c>
      <c r="D3625" s="21">
        <v>42676</v>
      </c>
      <c r="E3625" s="16" t="s">
        <v>142</v>
      </c>
      <c r="F3625" s="21">
        <v>43745</v>
      </c>
      <c r="G3625" s="16" t="s">
        <v>109</v>
      </c>
      <c r="H3625" s="26" t="s">
        <v>286</v>
      </c>
      <c r="I3625" s="16" t="s">
        <v>3399</v>
      </c>
      <c r="J3625" s="20" t="s">
        <v>116</v>
      </c>
      <c r="L3625" s="16" t="s">
        <v>116</v>
      </c>
      <c r="M3625" s="26" t="s">
        <v>3395</v>
      </c>
      <c r="O3625" s="16" t="s">
        <v>151</v>
      </c>
      <c r="P3625" s="26" t="s">
        <v>1422</v>
      </c>
      <c r="R3625" s="16" t="s">
        <v>1494</v>
      </c>
      <c r="S3625" s="16" t="s">
        <v>84</v>
      </c>
      <c r="T3625" s="22">
        <v>0</v>
      </c>
      <c r="U3625" s="21">
        <v>44729</v>
      </c>
      <c r="W3625" s="20" t="s">
        <v>43</v>
      </c>
      <c r="X3625" s="16" t="s">
        <v>78</v>
      </c>
      <c r="Z3625" s="25">
        <v>7000</v>
      </c>
      <c r="AA3625" s="25">
        <v>0</v>
      </c>
      <c r="AB3625" s="25">
        <v>0</v>
      </c>
      <c r="AC3625" s="25">
        <v>0</v>
      </c>
      <c r="AD3625" s="25">
        <v>107800</v>
      </c>
      <c r="AE3625" s="25">
        <v>0</v>
      </c>
      <c r="AF3625" s="25">
        <v>0</v>
      </c>
      <c r="AG3625" s="25">
        <v>0</v>
      </c>
      <c r="AH3625" s="25">
        <v>107800</v>
      </c>
      <c r="AI3625" s="16" t="s">
        <v>3400</v>
      </c>
    </row>
    <row r="3626" spans="1:35" x14ac:dyDescent="0.25">
      <c r="A3626" s="17">
        <v>125267</v>
      </c>
      <c r="B3626" s="18">
        <v>4</v>
      </c>
      <c r="C3626" s="16" t="s">
        <v>73</v>
      </c>
      <c r="D3626" s="21">
        <v>42682</v>
      </c>
      <c r="E3626" s="16" t="s">
        <v>1987</v>
      </c>
      <c r="F3626" s="21">
        <v>42682</v>
      </c>
      <c r="G3626" s="16" t="s">
        <v>1987</v>
      </c>
      <c r="H3626" s="26" t="s">
        <v>349</v>
      </c>
      <c r="L3626" s="16" t="s">
        <v>110</v>
      </c>
      <c r="M3626" s="26" t="s">
        <v>14106</v>
      </c>
      <c r="O3626" s="16" t="s">
        <v>1612</v>
      </c>
      <c r="T3626" s="23" t="s">
        <v>32</v>
      </c>
      <c r="W3626" s="20" t="s">
        <v>43</v>
      </c>
      <c r="Z3626" s="24" t="s">
        <v>32</v>
      </c>
      <c r="AA3626" s="24" t="s">
        <v>32</v>
      </c>
      <c r="AB3626" s="24" t="s">
        <v>32</v>
      </c>
      <c r="AC3626" s="24" t="s">
        <v>32</v>
      </c>
      <c r="AD3626" s="25">
        <v>0</v>
      </c>
      <c r="AE3626" s="25">
        <v>0</v>
      </c>
      <c r="AF3626" s="25">
        <v>45000</v>
      </c>
      <c r="AG3626" s="25">
        <v>0</v>
      </c>
      <c r="AH3626" s="25">
        <v>45000</v>
      </c>
      <c r="AI3626" s="16" t="s">
        <v>14105</v>
      </c>
    </row>
    <row r="3627" spans="1:35" x14ac:dyDescent="0.25">
      <c r="A3627" s="17">
        <v>125282</v>
      </c>
      <c r="B3627" s="18">
        <v>2</v>
      </c>
      <c r="C3627" s="16" t="s">
        <v>73</v>
      </c>
      <c r="D3627" s="21">
        <v>42690</v>
      </c>
      <c r="E3627" s="16" t="s">
        <v>1987</v>
      </c>
      <c r="F3627" s="21">
        <v>43888</v>
      </c>
      <c r="G3627" s="16" t="s">
        <v>1610</v>
      </c>
      <c r="H3627" s="26" t="s">
        <v>286</v>
      </c>
      <c r="L3627" s="16" t="s">
        <v>110</v>
      </c>
      <c r="M3627" s="26" t="s">
        <v>14104</v>
      </c>
      <c r="O3627" s="16" t="s">
        <v>1612</v>
      </c>
      <c r="T3627" s="23" t="s">
        <v>32</v>
      </c>
      <c r="W3627" s="20" t="s">
        <v>43</v>
      </c>
      <c r="Z3627" s="24" t="s">
        <v>32</v>
      </c>
      <c r="AA3627" s="24" t="s">
        <v>32</v>
      </c>
      <c r="AB3627" s="24" t="s">
        <v>32</v>
      </c>
      <c r="AC3627" s="24" t="s">
        <v>32</v>
      </c>
      <c r="AD3627" s="25">
        <v>0</v>
      </c>
      <c r="AE3627" s="25">
        <v>0</v>
      </c>
      <c r="AF3627" s="25">
        <v>137647.54999999999</v>
      </c>
      <c r="AG3627" s="25">
        <v>0</v>
      </c>
      <c r="AH3627" s="25">
        <v>137647.54999999999</v>
      </c>
      <c r="AI3627" s="16" t="s">
        <v>14103</v>
      </c>
    </row>
    <row r="3628" spans="1:35" x14ac:dyDescent="0.25">
      <c r="A3628" s="17">
        <v>125286</v>
      </c>
      <c r="B3628" s="18">
        <v>1</v>
      </c>
      <c r="C3628" s="16" t="s">
        <v>73</v>
      </c>
      <c r="D3628" s="21">
        <v>42690</v>
      </c>
      <c r="E3628" s="16" t="s">
        <v>1987</v>
      </c>
      <c r="F3628" s="21">
        <v>42690</v>
      </c>
      <c r="G3628" s="16" t="s">
        <v>1987</v>
      </c>
      <c r="H3628" s="26" t="s">
        <v>34</v>
      </c>
      <c r="L3628" s="16" t="s">
        <v>110</v>
      </c>
      <c r="M3628" s="26" t="s">
        <v>14102</v>
      </c>
      <c r="O3628" s="16" t="s">
        <v>1612</v>
      </c>
      <c r="T3628" s="23" t="s">
        <v>32</v>
      </c>
      <c r="W3628" s="20" t="s">
        <v>43</v>
      </c>
      <c r="Z3628" s="24" t="s">
        <v>32</v>
      </c>
      <c r="AA3628" s="24" t="s">
        <v>32</v>
      </c>
      <c r="AB3628" s="24" t="s">
        <v>32</v>
      </c>
      <c r="AC3628" s="24" t="s">
        <v>32</v>
      </c>
      <c r="AD3628" s="25">
        <v>0</v>
      </c>
      <c r="AE3628" s="25">
        <v>0</v>
      </c>
      <c r="AF3628" s="25">
        <v>54771</v>
      </c>
      <c r="AG3628" s="25">
        <v>0</v>
      </c>
      <c r="AH3628" s="25">
        <v>54771</v>
      </c>
      <c r="AI3628" s="16" t="s">
        <v>14101</v>
      </c>
    </row>
    <row r="3629" spans="1:35" x14ac:dyDescent="0.25">
      <c r="A3629" s="17">
        <v>125290</v>
      </c>
      <c r="B3629" s="18">
        <v>1</v>
      </c>
      <c r="C3629" s="16" t="s">
        <v>73</v>
      </c>
      <c r="D3629" s="21">
        <v>42690</v>
      </c>
      <c r="E3629" s="16" t="s">
        <v>1987</v>
      </c>
      <c r="F3629" s="21">
        <v>42690</v>
      </c>
      <c r="G3629" s="16" t="s">
        <v>1987</v>
      </c>
      <c r="H3629" s="26" t="s">
        <v>283</v>
      </c>
      <c r="L3629" s="16" t="s">
        <v>110</v>
      </c>
      <c r="M3629" s="26" t="s">
        <v>14100</v>
      </c>
      <c r="O3629" s="16" t="s">
        <v>1612</v>
      </c>
      <c r="T3629" s="23" t="s">
        <v>32</v>
      </c>
      <c r="W3629" s="20" t="s">
        <v>43</v>
      </c>
      <c r="Z3629" s="24" t="s">
        <v>32</v>
      </c>
      <c r="AA3629" s="24" t="s">
        <v>32</v>
      </c>
      <c r="AB3629" s="24" t="s">
        <v>32</v>
      </c>
      <c r="AC3629" s="24" t="s">
        <v>32</v>
      </c>
      <c r="AD3629" s="25">
        <v>0</v>
      </c>
      <c r="AE3629" s="25">
        <v>0</v>
      </c>
      <c r="AF3629" s="25">
        <v>26853</v>
      </c>
      <c r="AG3629" s="25">
        <v>0</v>
      </c>
      <c r="AH3629" s="25">
        <v>26853</v>
      </c>
      <c r="AI3629" s="16" t="s">
        <v>14099</v>
      </c>
    </row>
    <row r="3630" spans="1:35" x14ac:dyDescent="0.25">
      <c r="A3630" s="17">
        <v>125293</v>
      </c>
      <c r="B3630" s="18">
        <v>2</v>
      </c>
      <c r="C3630" s="16" t="s">
        <v>73</v>
      </c>
      <c r="D3630" s="21">
        <v>42691</v>
      </c>
      <c r="E3630" s="16" t="s">
        <v>3375</v>
      </c>
      <c r="F3630" s="21">
        <v>44001</v>
      </c>
      <c r="G3630" s="16" t="s">
        <v>2668</v>
      </c>
      <c r="H3630" s="26" t="s">
        <v>380</v>
      </c>
      <c r="I3630" s="16" t="s">
        <v>159</v>
      </c>
      <c r="J3630" s="20" t="s">
        <v>148</v>
      </c>
      <c r="L3630" s="16" t="s">
        <v>149</v>
      </c>
      <c r="M3630" s="26" t="s">
        <v>14098</v>
      </c>
      <c r="N3630" s="26" t="s">
        <v>1917</v>
      </c>
      <c r="O3630" s="16" t="s">
        <v>632</v>
      </c>
      <c r="P3630" s="26" t="s">
        <v>1917</v>
      </c>
      <c r="T3630" s="22">
        <v>0.76</v>
      </c>
      <c r="W3630" s="20" t="s">
        <v>43</v>
      </c>
      <c r="X3630" s="16" t="s">
        <v>454</v>
      </c>
      <c r="Z3630" s="24" t="s">
        <v>32</v>
      </c>
      <c r="AA3630" s="24" t="s">
        <v>32</v>
      </c>
      <c r="AB3630" s="24" t="s">
        <v>32</v>
      </c>
      <c r="AC3630" s="24" t="s">
        <v>32</v>
      </c>
      <c r="AD3630" s="25">
        <v>40000</v>
      </c>
      <c r="AE3630" s="25">
        <v>0</v>
      </c>
      <c r="AF3630" s="25">
        <v>0</v>
      </c>
      <c r="AG3630" s="25">
        <v>0</v>
      </c>
      <c r="AH3630" s="25">
        <v>40000</v>
      </c>
      <c r="AI3630" s="16" t="s">
        <v>14097</v>
      </c>
    </row>
    <row r="3631" spans="1:35" x14ac:dyDescent="0.25">
      <c r="A3631" s="17">
        <v>125294</v>
      </c>
      <c r="B3631" s="18">
        <v>1</v>
      </c>
      <c r="C3631" s="16" t="s">
        <v>73</v>
      </c>
      <c r="D3631" s="21">
        <v>42692</v>
      </c>
      <c r="E3631" s="16" t="s">
        <v>3772</v>
      </c>
      <c r="F3631" s="21">
        <v>42692</v>
      </c>
      <c r="G3631" s="16" t="s">
        <v>3772</v>
      </c>
      <c r="H3631" s="26" t="s">
        <v>182</v>
      </c>
      <c r="M3631" s="26" t="s">
        <v>14096</v>
      </c>
      <c r="O3631" s="16" t="s">
        <v>1171</v>
      </c>
      <c r="P3631" s="26" t="s">
        <v>1062</v>
      </c>
      <c r="T3631" s="23" t="s">
        <v>32</v>
      </c>
      <c r="W3631" s="20" t="s">
        <v>43</v>
      </c>
      <c r="Z3631" s="24" t="s">
        <v>32</v>
      </c>
      <c r="AA3631" s="24" t="s">
        <v>32</v>
      </c>
      <c r="AB3631" s="24" t="s">
        <v>32</v>
      </c>
      <c r="AC3631" s="24" t="s">
        <v>32</v>
      </c>
      <c r="AD3631" s="25">
        <v>0</v>
      </c>
      <c r="AE3631" s="25">
        <v>0</v>
      </c>
      <c r="AF3631" s="25">
        <v>300000</v>
      </c>
      <c r="AG3631" s="25">
        <v>0</v>
      </c>
      <c r="AH3631" s="25">
        <v>300000</v>
      </c>
      <c r="AI3631" s="16" t="s">
        <v>14095</v>
      </c>
    </row>
    <row r="3632" spans="1:35" x14ac:dyDescent="0.25">
      <c r="A3632" s="17">
        <v>125295</v>
      </c>
      <c r="B3632" s="18">
        <v>1</v>
      </c>
      <c r="C3632" s="16" t="s">
        <v>73</v>
      </c>
      <c r="D3632" s="21">
        <v>42692</v>
      </c>
      <c r="E3632" s="16" t="s">
        <v>3772</v>
      </c>
      <c r="F3632" s="21">
        <v>42696</v>
      </c>
      <c r="G3632" s="16" t="s">
        <v>3772</v>
      </c>
      <c r="H3632" s="26" t="s">
        <v>182</v>
      </c>
      <c r="M3632" s="26" t="s">
        <v>14094</v>
      </c>
      <c r="O3632" s="16" t="s">
        <v>1171</v>
      </c>
      <c r="P3632" s="26" t="s">
        <v>1062</v>
      </c>
      <c r="T3632" s="23" t="s">
        <v>32</v>
      </c>
      <c r="W3632" s="20" t="s">
        <v>43</v>
      </c>
      <c r="Z3632" s="24" t="s">
        <v>32</v>
      </c>
      <c r="AA3632" s="24" t="s">
        <v>32</v>
      </c>
      <c r="AB3632" s="24" t="s">
        <v>32</v>
      </c>
      <c r="AC3632" s="24" t="s">
        <v>32</v>
      </c>
      <c r="AD3632" s="25">
        <v>0</v>
      </c>
      <c r="AE3632" s="25">
        <v>0</v>
      </c>
      <c r="AF3632" s="25">
        <v>179660</v>
      </c>
      <c r="AG3632" s="25">
        <v>0</v>
      </c>
      <c r="AH3632" s="25">
        <v>179660</v>
      </c>
      <c r="AI3632" s="16" t="s">
        <v>14093</v>
      </c>
    </row>
    <row r="3633" spans="1:35" x14ac:dyDescent="0.25">
      <c r="A3633" s="17">
        <v>125296</v>
      </c>
      <c r="B3633" s="18">
        <v>1</v>
      </c>
      <c r="C3633" s="16" t="s">
        <v>73</v>
      </c>
      <c r="D3633" s="21">
        <v>42692</v>
      </c>
      <c r="E3633" s="16" t="s">
        <v>3772</v>
      </c>
      <c r="F3633" s="21">
        <v>42692</v>
      </c>
      <c r="G3633" s="16" t="s">
        <v>32</v>
      </c>
      <c r="H3633" s="26" t="s">
        <v>133</v>
      </c>
      <c r="M3633" s="26" t="s">
        <v>14092</v>
      </c>
      <c r="O3633" s="16" t="s">
        <v>1171</v>
      </c>
      <c r="T3633" s="23" t="s">
        <v>32</v>
      </c>
      <c r="W3633" s="20" t="s">
        <v>43</v>
      </c>
      <c r="Z3633" s="24" t="s">
        <v>32</v>
      </c>
      <c r="AA3633" s="24" t="s">
        <v>32</v>
      </c>
      <c r="AB3633" s="24" t="s">
        <v>32</v>
      </c>
      <c r="AC3633" s="24" t="s">
        <v>32</v>
      </c>
      <c r="AD3633" s="24" t="s">
        <v>32</v>
      </c>
      <c r="AE3633" s="24" t="s">
        <v>32</v>
      </c>
      <c r="AF3633" s="24" t="s">
        <v>32</v>
      </c>
      <c r="AG3633" s="24" t="s">
        <v>32</v>
      </c>
      <c r="AH3633" s="24" t="s">
        <v>32</v>
      </c>
    </row>
    <row r="3634" spans="1:35" x14ac:dyDescent="0.25">
      <c r="A3634" s="17">
        <v>125300</v>
      </c>
      <c r="B3634" s="18">
        <v>4</v>
      </c>
      <c r="C3634" s="16" t="s">
        <v>73</v>
      </c>
      <c r="D3634" s="21">
        <v>42695</v>
      </c>
      <c r="E3634" s="16" t="s">
        <v>109</v>
      </c>
      <c r="F3634" s="21">
        <v>43475</v>
      </c>
      <c r="G3634" s="16" t="s">
        <v>75</v>
      </c>
      <c r="H3634" s="26" t="s">
        <v>92</v>
      </c>
      <c r="I3634" s="16" t="s">
        <v>14091</v>
      </c>
      <c r="K3634" s="16" t="s">
        <v>14090</v>
      </c>
      <c r="L3634" s="16" t="s">
        <v>37</v>
      </c>
      <c r="M3634" s="26" t="s">
        <v>14089</v>
      </c>
      <c r="O3634" s="16" t="s">
        <v>53</v>
      </c>
      <c r="P3634" s="26" t="s">
        <v>40</v>
      </c>
      <c r="R3634" s="16" t="s">
        <v>41</v>
      </c>
      <c r="S3634" s="16" t="s">
        <v>42</v>
      </c>
      <c r="T3634" s="22">
        <v>0.01</v>
      </c>
      <c r="W3634" s="20" t="s">
        <v>43</v>
      </c>
      <c r="X3634" s="16" t="s">
        <v>78</v>
      </c>
      <c r="Y3634" s="26" t="s">
        <v>14088</v>
      </c>
      <c r="Z3634" s="24" t="s">
        <v>32</v>
      </c>
      <c r="AA3634" s="24" t="s">
        <v>32</v>
      </c>
      <c r="AB3634" s="24" t="s">
        <v>32</v>
      </c>
      <c r="AC3634" s="24" t="s">
        <v>32</v>
      </c>
      <c r="AD3634" s="24" t="s">
        <v>32</v>
      </c>
      <c r="AE3634" s="24" t="s">
        <v>32</v>
      </c>
      <c r="AF3634" s="24" t="s">
        <v>32</v>
      </c>
      <c r="AG3634" s="24" t="s">
        <v>32</v>
      </c>
      <c r="AH3634" s="24" t="s">
        <v>32</v>
      </c>
    </row>
    <row r="3635" spans="1:35" ht="105" x14ac:dyDescent="0.25">
      <c r="A3635" s="17">
        <v>125309</v>
      </c>
      <c r="B3635" s="18">
        <v>3</v>
      </c>
      <c r="C3635" s="16" t="s">
        <v>73</v>
      </c>
      <c r="D3635" s="21">
        <v>42703</v>
      </c>
      <c r="E3635" s="16" t="s">
        <v>1429</v>
      </c>
      <c r="F3635" s="21">
        <v>44215</v>
      </c>
      <c r="G3635" s="16" t="s">
        <v>75</v>
      </c>
      <c r="H3635" s="26" t="s">
        <v>98</v>
      </c>
      <c r="I3635" s="16" t="s">
        <v>468</v>
      </c>
      <c r="J3635" s="20" t="s">
        <v>116</v>
      </c>
      <c r="L3635" s="16" t="s">
        <v>116</v>
      </c>
      <c r="M3635" s="26" t="s">
        <v>14087</v>
      </c>
      <c r="N3635" s="26" t="s">
        <v>14086</v>
      </c>
      <c r="O3635" s="16" t="s">
        <v>60</v>
      </c>
      <c r="P3635" s="26" t="s">
        <v>768</v>
      </c>
      <c r="T3635" s="22">
        <v>0.69</v>
      </c>
      <c r="W3635" s="20" t="s">
        <v>43</v>
      </c>
      <c r="X3635" s="16" t="s">
        <v>140</v>
      </c>
      <c r="Z3635" s="24" t="s">
        <v>32</v>
      </c>
      <c r="AA3635" s="24" t="s">
        <v>32</v>
      </c>
      <c r="AB3635" s="24" t="s">
        <v>32</v>
      </c>
      <c r="AC3635" s="24" t="s">
        <v>32</v>
      </c>
      <c r="AD3635" s="25">
        <v>352500</v>
      </c>
      <c r="AE3635" s="25">
        <v>0</v>
      </c>
      <c r="AF3635" s="25">
        <v>0</v>
      </c>
      <c r="AG3635" s="25">
        <v>0</v>
      </c>
      <c r="AH3635" s="25">
        <v>352500</v>
      </c>
      <c r="AI3635" s="16" t="s">
        <v>14085</v>
      </c>
    </row>
    <row r="3636" spans="1:35" x14ac:dyDescent="0.25">
      <c r="A3636" s="17">
        <v>125311</v>
      </c>
      <c r="B3636" s="18">
        <v>1</v>
      </c>
      <c r="C3636" s="16" t="s">
        <v>73</v>
      </c>
      <c r="D3636" s="21">
        <v>42704</v>
      </c>
      <c r="E3636" s="16" t="s">
        <v>3401</v>
      </c>
      <c r="F3636" s="21">
        <v>42704</v>
      </c>
      <c r="G3636" s="16" t="s">
        <v>3401</v>
      </c>
      <c r="H3636" s="26" t="s">
        <v>209</v>
      </c>
      <c r="M3636" s="26" t="s">
        <v>3402</v>
      </c>
      <c r="O3636" s="16" t="s">
        <v>1171</v>
      </c>
      <c r="P3636" s="26" t="s">
        <v>1062</v>
      </c>
      <c r="T3636" s="23" t="s">
        <v>32</v>
      </c>
      <c r="W3636" s="20" t="s">
        <v>43</v>
      </c>
      <c r="Z3636" s="25">
        <v>0</v>
      </c>
      <c r="AA3636" s="25">
        <v>0</v>
      </c>
      <c r="AB3636" s="25">
        <v>-1817241.71</v>
      </c>
      <c r="AC3636" s="25">
        <v>0</v>
      </c>
      <c r="AD3636" s="25">
        <v>0</v>
      </c>
      <c r="AE3636" s="25">
        <v>0</v>
      </c>
      <c r="AF3636" s="25">
        <v>2601707.35</v>
      </c>
      <c r="AG3636" s="25">
        <v>0</v>
      </c>
      <c r="AH3636" s="25">
        <v>2601707.35</v>
      </c>
      <c r="AI3636" s="16" t="s">
        <v>3403</v>
      </c>
    </row>
    <row r="3637" spans="1:35" x14ac:dyDescent="0.25">
      <c r="A3637" s="17">
        <v>125325</v>
      </c>
      <c r="B3637" s="18">
        <v>3</v>
      </c>
      <c r="C3637" s="16" t="s">
        <v>474</v>
      </c>
      <c r="D3637" s="21">
        <v>42711</v>
      </c>
      <c r="E3637" s="16" t="s">
        <v>81</v>
      </c>
      <c r="F3637" s="21">
        <v>44089</v>
      </c>
      <c r="G3637" s="16" t="s">
        <v>32</v>
      </c>
      <c r="H3637" s="26" t="s">
        <v>98</v>
      </c>
      <c r="I3637" s="16" t="s">
        <v>2381</v>
      </c>
      <c r="J3637" s="20" t="s">
        <v>148</v>
      </c>
      <c r="L3637" s="16" t="s">
        <v>149</v>
      </c>
      <c r="M3637" s="26" t="s">
        <v>3404</v>
      </c>
      <c r="N3637" s="26" t="s">
        <v>3405</v>
      </c>
      <c r="O3637" s="16" t="s">
        <v>119</v>
      </c>
      <c r="P3637" s="26" t="s">
        <v>138</v>
      </c>
      <c r="R3637" s="16" t="s">
        <v>139</v>
      </c>
      <c r="S3637" s="16" t="s">
        <v>42</v>
      </c>
      <c r="T3637" s="22">
        <v>7.66</v>
      </c>
      <c r="U3637" s="21">
        <v>43294</v>
      </c>
      <c r="W3637" s="20" t="s">
        <v>43</v>
      </c>
      <c r="X3637" s="16" t="s">
        <v>454</v>
      </c>
      <c r="Z3637" s="25">
        <v>3850000</v>
      </c>
      <c r="AA3637" s="25">
        <v>11400000</v>
      </c>
      <c r="AB3637" s="25">
        <v>-7750000</v>
      </c>
      <c r="AC3637" s="25">
        <v>0</v>
      </c>
      <c r="AD3637" s="25">
        <v>18557000</v>
      </c>
      <c r="AE3637" s="25">
        <v>13400000</v>
      </c>
      <c r="AF3637" s="25">
        <v>140250000</v>
      </c>
      <c r="AG3637" s="25">
        <v>0</v>
      </c>
      <c r="AH3637" s="25">
        <v>172207000</v>
      </c>
      <c r="AI3637" s="16" t="s">
        <v>3406</v>
      </c>
    </row>
    <row r="3638" spans="1:35" ht="30" x14ac:dyDescent="0.25">
      <c r="A3638" s="17">
        <v>125325.01</v>
      </c>
      <c r="B3638" s="18">
        <v>3</v>
      </c>
      <c r="C3638" s="16" t="s">
        <v>73</v>
      </c>
      <c r="D3638" s="21">
        <v>43412</v>
      </c>
      <c r="E3638" s="16" t="s">
        <v>819</v>
      </c>
      <c r="F3638" s="21">
        <v>44262</v>
      </c>
      <c r="G3638" s="16" t="s">
        <v>1086</v>
      </c>
      <c r="H3638" s="26" t="s">
        <v>98</v>
      </c>
      <c r="I3638" s="16" t="s">
        <v>2381</v>
      </c>
      <c r="J3638" s="20" t="s">
        <v>148</v>
      </c>
      <c r="L3638" s="16" t="s">
        <v>149</v>
      </c>
      <c r="M3638" s="26" t="s">
        <v>14084</v>
      </c>
      <c r="N3638" s="26" t="s">
        <v>14083</v>
      </c>
      <c r="O3638" s="16" t="s">
        <v>119</v>
      </c>
      <c r="P3638" s="26" t="s">
        <v>100</v>
      </c>
      <c r="T3638" s="22">
        <v>7.66</v>
      </c>
      <c r="W3638" s="20" t="s">
        <v>43</v>
      </c>
      <c r="Z3638" s="24" t="s">
        <v>32</v>
      </c>
      <c r="AA3638" s="24" t="s">
        <v>32</v>
      </c>
      <c r="AB3638" s="24" t="s">
        <v>32</v>
      </c>
      <c r="AC3638" s="24" t="s">
        <v>32</v>
      </c>
      <c r="AD3638" s="25">
        <v>0</v>
      </c>
      <c r="AE3638" s="25">
        <v>0</v>
      </c>
      <c r="AF3638" s="25">
        <v>164000</v>
      </c>
      <c r="AG3638" s="25">
        <v>0</v>
      </c>
      <c r="AH3638" s="25">
        <v>164000</v>
      </c>
      <c r="AI3638" s="16" t="s">
        <v>14082</v>
      </c>
    </row>
    <row r="3639" spans="1:35" ht="60" x14ac:dyDescent="0.25">
      <c r="A3639" s="17">
        <v>125327</v>
      </c>
      <c r="B3639" s="18">
        <v>1</v>
      </c>
      <c r="C3639" s="16" t="s">
        <v>31</v>
      </c>
      <c r="D3639" s="21">
        <v>42712</v>
      </c>
      <c r="E3639" s="16" t="s">
        <v>2154</v>
      </c>
      <c r="F3639" s="21">
        <v>44341</v>
      </c>
      <c r="G3639" s="16" t="s">
        <v>1022</v>
      </c>
      <c r="H3639" s="26" t="s">
        <v>209</v>
      </c>
      <c r="M3639" s="26" t="s">
        <v>14081</v>
      </c>
      <c r="N3639" s="26" t="s">
        <v>14080</v>
      </c>
      <c r="O3639" s="16" t="s">
        <v>60</v>
      </c>
      <c r="P3639" s="26" t="s">
        <v>568</v>
      </c>
      <c r="R3639" s="16" t="s">
        <v>139</v>
      </c>
      <c r="S3639" s="16" t="s">
        <v>192</v>
      </c>
      <c r="T3639" s="22">
        <v>0.98499999999999999</v>
      </c>
      <c r="W3639" s="20" t="s">
        <v>43</v>
      </c>
      <c r="X3639" s="16" t="s">
        <v>44</v>
      </c>
      <c r="Z3639" s="24" t="s">
        <v>32</v>
      </c>
      <c r="AA3639" s="24" t="s">
        <v>32</v>
      </c>
      <c r="AB3639" s="24" t="s">
        <v>32</v>
      </c>
      <c r="AC3639" s="24" t="s">
        <v>32</v>
      </c>
      <c r="AD3639" s="25">
        <v>0</v>
      </c>
      <c r="AE3639" s="25">
        <v>0</v>
      </c>
      <c r="AF3639" s="25">
        <v>7276000</v>
      </c>
      <c r="AG3639" s="25">
        <v>0</v>
      </c>
      <c r="AH3639" s="25">
        <v>7276000</v>
      </c>
      <c r="AI3639" s="16" t="s">
        <v>14079</v>
      </c>
    </row>
    <row r="3640" spans="1:35" ht="60" x14ac:dyDescent="0.25">
      <c r="A3640" s="17">
        <v>125332</v>
      </c>
      <c r="B3640" s="18">
        <v>2</v>
      </c>
      <c r="C3640" s="16" t="s">
        <v>73</v>
      </c>
      <c r="D3640" s="21">
        <v>42712</v>
      </c>
      <c r="E3640" s="16" t="s">
        <v>1928</v>
      </c>
      <c r="F3640" s="21">
        <v>44215</v>
      </c>
      <c r="G3640" s="16" t="s">
        <v>75</v>
      </c>
      <c r="H3640" s="26" t="s">
        <v>286</v>
      </c>
      <c r="M3640" s="26" t="s">
        <v>9208</v>
      </c>
      <c r="N3640" s="26" t="s">
        <v>14078</v>
      </c>
      <c r="O3640" s="16" t="s">
        <v>60</v>
      </c>
      <c r="P3640" s="26" t="s">
        <v>100</v>
      </c>
      <c r="T3640" s="23" t="s">
        <v>32</v>
      </c>
      <c r="W3640" s="20" t="s">
        <v>43</v>
      </c>
      <c r="X3640" s="16" t="s">
        <v>511</v>
      </c>
      <c r="Z3640" s="24" t="s">
        <v>32</v>
      </c>
      <c r="AA3640" s="24" t="s">
        <v>32</v>
      </c>
      <c r="AB3640" s="24" t="s">
        <v>32</v>
      </c>
      <c r="AC3640" s="24" t="s">
        <v>32</v>
      </c>
      <c r="AD3640" s="25">
        <v>300000</v>
      </c>
      <c r="AE3640" s="25">
        <v>0</v>
      </c>
      <c r="AF3640" s="25">
        <v>0</v>
      </c>
      <c r="AG3640" s="25">
        <v>0</v>
      </c>
      <c r="AH3640" s="25">
        <v>300000</v>
      </c>
      <c r="AI3640" s="16" t="s">
        <v>14077</v>
      </c>
    </row>
    <row r="3641" spans="1:35" x14ac:dyDescent="0.25">
      <c r="A3641" s="17">
        <v>125333</v>
      </c>
      <c r="B3641" s="18">
        <v>3</v>
      </c>
      <c r="C3641" s="16" t="s">
        <v>474</v>
      </c>
      <c r="D3641" s="21">
        <v>42712</v>
      </c>
      <c r="E3641" s="16" t="s">
        <v>142</v>
      </c>
      <c r="F3641" s="21">
        <v>44043</v>
      </c>
      <c r="G3641" s="16" t="s">
        <v>142</v>
      </c>
      <c r="H3641" s="26" t="s">
        <v>437</v>
      </c>
      <c r="I3641" s="16" t="s">
        <v>535</v>
      </c>
      <c r="J3641" s="20" t="s">
        <v>116</v>
      </c>
      <c r="L3641" s="16" t="s">
        <v>116</v>
      </c>
      <c r="M3641" s="26" t="s">
        <v>3407</v>
      </c>
      <c r="O3641" s="16" t="s">
        <v>179</v>
      </c>
      <c r="P3641" s="26" t="s">
        <v>79</v>
      </c>
      <c r="R3641" s="16" t="s">
        <v>41</v>
      </c>
      <c r="S3641" s="16" t="s">
        <v>84</v>
      </c>
      <c r="T3641" s="22">
        <v>0.01</v>
      </c>
      <c r="U3641" s="21">
        <v>43378</v>
      </c>
      <c r="W3641" s="20" t="s">
        <v>43</v>
      </c>
      <c r="X3641" s="16" t="s">
        <v>140</v>
      </c>
      <c r="Y3641" s="26" t="s">
        <v>3408</v>
      </c>
      <c r="Z3641" s="25">
        <v>0</v>
      </c>
      <c r="AA3641" s="25">
        <v>0</v>
      </c>
      <c r="AB3641" s="25">
        <v>419500</v>
      </c>
      <c r="AC3641" s="25">
        <v>0</v>
      </c>
      <c r="AD3641" s="25">
        <v>0</v>
      </c>
      <c r="AE3641" s="25">
        <v>0</v>
      </c>
      <c r="AF3641" s="25">
        <v>1372438</v>
      </c>
      <c r="AG3641" s="25">
        <v>0</v>
      </c>
      <c r="AH3641" s="25">
        <v>1372438</v>
      </c>
      <c r="AI3641" s="16" t="s">
        <v>3409</v>
      </c>
    </row>
    <row r="3642" spans="1:35" x14ac:dyDescent="0.25">
      <c r="A3642" s="17">
        <v>125334</v>
      </c>
      <c r="B3642" s="18">
        <v>1</v>
      </c>
      <c r="C3642" s="16" t="s">
        <v>73</v>
      </c>
      <c r="D3642" s="21">
        <v>42712</v>
      </c>
      <c r="E3642" s="16" t="s">
        <v>1987</v>
      </c>
      <c r="F3642" s="21">
        <v>42712</v>
      </c>
      <c r="G3642" s="16" t="s">
        <v>1987</v>
      </c>
      <c r="H3642" s="26" t="s">
        <v>34</v>
      </c>
      <c r="L3642" s="16" t="s">
        <v>110</v>
      </c>
      <c r="M3642" s="26" t="s">
        <v>14076</v>
      </c>
      <c r="O3642" s="16" t="s">
        <v>1612</v>
      </c>
      <c r="T3642" s="23" t="s">
        <v>32</v>
      </c>
      <c r="W3642" s="20" t="s">
        <v>43</v>
      </c>
      <c r="Z3642" s="24" t="s">
        <v>32</v>
      </c>
      <c r="AA3642" s="24" t="s">
        <v>32</v>
      </c>
      <c r="AB3642" s="24" t="s">
        <v>32</v>
      </c>
      <c r="AC3642" s="24" t="s">
        <v>32</v>
      </c>
      <c r="AD3642" s="25">
        <v>0</v>
      </c>
      <c r="AE3642" s="25">
        <v>0</v>
      </c>
      <c r="AF3642" s="25">
        <v>78658</v>
      </c>
      <c r="AG3642" s="25">
        <v>0</v>
      </c>
      <c r="AH3642" s="25">
        <v>78658</v>
      </c>
      <c r="AI3642" s="16" t="s">
        <v>14075</v>
      </c>
    </row>
    <row r="3643" spans="1:35" x14ac:dyDescent="0.25">
      <c r="A3643" s="17">
        <v>125336</v>
      </c>
      <c r="B3643" s="18">
        <v>4</v>
      </c>
      <c r="C3643" s="16" t="s">
        <v>474</v>
      </c>
      <c r="D3643" s="21">
        <v>42712</v>
      </c>
      <c r="E3643" s="16" t="s">
        <v>142</v>
      </c>
      <c r="F3643" s="21">
        <v>44137</v>
      </c>
      <c r="G3643" s="16" t="s">
        <v>32</v>
      </c>
      <c r="H3643" s="26" t="s">
        <v>634</v>
      </c>
      <c r="I3643" s="16" t="s">
        <v>1166</v>
      </c>
      <c r="J3643" s="20" t="s">
        <v>116</v>
      </c>
      <c r="L3643" s="16" t="s">
        <v>116</v>
      </c>
      <c r="M3643" s="26" t="s">
        <v>14074</v>
      </c>
      <c r="O3643" s="16" t="s">
        <v>179</v>
      </c>
      <c r="P3643" s="26" t="s">
        <v>79</v>
      </c>
      <c r="R3643" s="16" t="s">
        <v>41</v>
      </c>
      <c r="S3643" s="16" t="s">
        <v>84</v>
      </c>
      <c r="T3643" s="22">
        <v>0.01</v>
      </c>
      <c r="U3643" s="21">
        <v>43812</v>
      </c>
      <c r="W3643" s="20" t="s">
        <v>43</v>
      </c>
      <c r="X3643" s="16" t="s">
        <v>140</v>
      </c>
      <c r="Y3643" s="26" t="s">
        <v>14073</v>
      </c>
      <c r="Z3643" s="24" t="s">
        <v>32</v>
      </c>
      <c r="AA3643" s="24" t="s">
        <v>32</v>
      </c>
      <c r="AB3643" s="24" t="s">
        <v>32</v>
      </c>
      <c r="AC3643" s="24" t="s">
        <v>32</v>
      </c>
      <c r="AD3643" s="25">
        <v>0</v>
      </c>
      <c r="AE3643" s="25">
        <v>0</v>
      </c>
      <c r="AF3643" s="25">
        <v>1105262</v>
      </c>
      <c r="AG3643" s="25">
        <v>0</v>
      </c>
      <c r="AH3643" s="25">
        <v>1105262</v>
      </c>
      <c r="AI3643" s="16" t="s">
        <v>14072</v>
      </c>
    </row>
    <row r="3644" spans="1:35" x14ac:dyDescent="0.25">
      <c r="A3644" s="17">
        <v>125337</v>
      </c>
      <c r="B3644" s="18">
        <v>4</v>
      </c>
      <c r="C3644" s="16" t="s">
        <v>474</v>
      </c>
      <c r="D3644" s="21">
        <v>42713</v>
      </c>
      <c r="E3644" s="16" t="s">
        <v>142</v>
      </c>
      <c r="F3644" s="21">
        <v>44148</v>
      </c>
      <c r="G3644" s="16" t="s">
        <v>32</v>
      </c>
      <c r="H3644" s="26" t="s">
        <v>428</v>
      </c>
      <c r="I3644" s="16" t="s">
        <v>3410</v>
      </c>
      <c r="J3644" s="20" t="s">
        <v>116</v>
      </c>
      <c r="L3644" s="16" t="s">
        <v>116</v>
      </c>
      <c r="M3644" s="26" t="s">
        <v>3411</v>
      </c>
      <c r="O3644" s="16" t="s">
        <v>179</v>
      </c>
      <c r="P3644" s="26" t="s">
        <v>79</v>
      </c>
      <c r="R3644" s="16" t="s">
        <v>41</v>
      </c>
      <c r="S3644" s="16" t="s">
        <v>84</v>
      </c>
      <c r="T3644" s="22">
        <v>0.01</v>
      </c>
      <c r="U3644" s="21">
        <v>43917</v>
      </c>
      <c r="W3644" s="20" t="s">
        <v>43</v>
      </c>
      <c r="X3644" s="16" t="s">
        <v>140</v>
      </c>
      <c r="Y3644" s="26" t="s">
        <v>3412</v>
      </c>
      <c r="Z3644" s="25">
        <v>21500</v>
      </c>
      <c r="AA3644" s="25">
        <v>0</v>
      </c>
      <c r="AB3644" s="25">
        <v>0</v>
      </c>
      <c r="AC3644" s="25">
        <v>0</v>
      </c>
      <c r="AD3644" s="25">
        <v>43500</v>
      </c>
      <c r="AE3644" s="25">
        <v>0</v>
      </c>
      <c r="AF3644" s="25">
        <v>519625</v>
      </c>
      <c r="AG3644" s="25">
        <v>0</v>
      </c>
      <c r="AH3644" s="25">
        <v>563125</v>
      </c>
      <c r="AI3644" s="16" t="s">
        <v>3413</v>
      </c>
    </row>
    <row r="3645" spans="1:35" ht="30" x14ac:dyDescent="0.25">
      <c r="A3645" s="17">
        <v>125338</v>
      </c>
      <c r="B3645" s="18">
        <v>4</v>
      </c>
      <c r="C3645" s="16" t="s">
        <v>31</v>
      </c>
      <c r="D3645" s="21">
        <v>42713</v>
      </c>
      <c r="E3645" s="16" t="s">
        <v>142</v>
      </c>
      <c r="F3645" s="21">
        <v>44188</v>
      </c>
      <c r="G3645" s="16" t="s">
        <v>32</v>
      </c>
      <c r="H3645" s="26" t="s">
        <v>428</v>
      </c>
      <c r="I3645" s="16" t="s">
        <v>1166</v>
      </c>
      <c r="J3645" s="20" t="s">
        <v>116</v>
      </c>
      <c r="L3645" s="16" t="s">
        <v>116</v>
      </c>
      <c r="M3645" s="26" t="s">
        <v>3414</v>
      </c>
      <c r="O3645" s="16" t="s">
        <v>179</v>
      </c>
      <c r="P3645" s="26" t="s">
        <v>79</v>
      </c>
      <c r="R3645" s="16" t="s">
        <v>41</v>
      </c>
      <c r="S3645" s="16" t="s">
        <v>84</v>
      </c>
      <c r="T3645" s="22">
        <v>0.31</v>
      </c>
      <c r="U3645" s="21">
        <v>44176</v>
      </c>
      <c r="W3645" s="20" t="s">
        <v>43</v>
      </c>
      <c r="X3645" s="16" t="s">
        <v>140</v>
      </c>
      <c r="Y3645" s="26" t="s">
        <v>3415</v>
      </c>
      <c r="Z3645" s="25">
        <v>0</v>
      </c>
      <c r="AA3645" s="25">
        <v>0</v>
      </c>
      <c r="AB3645" s="25">
        <v>2007594</v>
      </c>
      <c r="AC3645" s="25">
        <v>0</v>
      </c>
      <c r="AD3645" s="25">
        <v>0</v>
      </c>
      <c r="AE3645" s="25">
        <v>0</v>
      </c>
      <c r="AF3645" s="25">
        <v>2043094</v>
      </c>
      <c r="AG3645" s="25">
        <v>0</v>
      </c>
      <c r="AH3645" s="25">
        <v>2043094</v>
      </c>
      <c r="AI3645" s="16" t="s">
        <v>3416</v>
      </c>
    </row>
    <row r="3646" spans="1:35" x14ac:dyDescent="0.25">
      <c r="A3646" s="17">
        <v>125339</v>
      </c>
      <c r="B3646" s="18">
        <v>6</v>
      </c>
      <c r="C3646" s="16" t="s">
        <v>73</v>
      </c>
      <c r="D3646" s="21">
        <v>42716</v>
      </c>
      <c r="E3646" s="16" t="s">
        <v>1987</v>
      </c>
      <c r="F3646" s="21">
        <v>42716</v>
      </c>
      <c r="G3646" s="16" t="s">
        <v>1987</v>
      </c>
      <c r="H3646" s="26" t="s">
        <v>76</v>
      </c>
      <c r="L3646" s="16" t="s">
        <v>110</v>
      </c>
      <c r="M3646" s="26" t="s">
        <v>14071</v>
      </c>
      <c r="O3646" s="16" t="s">
        <v>1612</v>
      </c>
      <c r="T3646" s="23" t="s">
        <v>32</v>
      </c>
      <c r="W3646" s="20" t="s">
        <v>43</v>
      </c>
      <c r="Z3646" s="24" t="s">
        <v>32</v>
      </c>
      <c r="AA3646" s="24" t="s">
        <v>32</v>
      </c>
      <c r="AB3646" s="24" t="s">
        <v>32</v>
      </c>
      <c r="AC3646" s="24" t="s">
        <v>32</v>
      </c>
      <c r="AD3646" s="25">
        <v>0</v>
      </c>
      <c r="AE3646" s="25">
        <v>0</v>
      </c>
      <c r="AF3646" s="25">
        <v>119986</v>
      </c>
      <c r="AG3646" s="25">
        <v>0</v>
      </c>
      <c r="AH3646" s="25">
        <v>119986</v>
      </c>
      <c r="AI3646" s="16" t="s">
        <v>14070</v>
      </c>
    </row>
    <row r="3647" spans="1:35" x14ac:dyDescent="0.25">
      <c r="A3647" s="17">
        <v>125340</v>
      </c>
      <c r="B3647" s="18">
        <v>4</v>
      </c>
      <c r="C3647" s="16" t="s">
        <v>73</v>
      </c>
      <c r="D3647" s="21">
        <v>42716</v>
      </c>
      <c r="E3647" s="16" t="s">
        <v>142</v>
      </c>
      <c r="F3647" s="21">
        <v>43475</v>
      </c>
      <c r="G3647" s="16" t="s">
        <v>75</v>
      </c>
      <c r="H3647" s="26" t="s">
        <v>326</v>
      </c>
      <c r="I3647" s="16" t="s">
        <v>5792</v>
      </c>
      <c r="J3647" s="20" t="s">
        <v>116</v>
      </c>
      <c r="L3647" s="16" t="s">
        <v>116</v>
      </c>
      <c r="M3647" s="26" t="s">
        <v>14069</v>
      </c>
      <c r="O3647" s="16" t="s">
        <v>179</v>
      </c>
      <c r="P3647" s="26" t="s">
        <v>79</v>
      </c>
      <c r="R3647" s="16" t="s">
        <v>41</v>
      </c>
      <c r="S3647" s="16" t="s">
        <v>84</v>
      </c>
      <c r="T3647" s="22">
        <v>0.48</v>
      </c>
      <c r="W3647" s="20" t="s">
        <v>43</v>
      </c>
      <c r="X3647" s="16" t="s">
        <v>140</v>
      </c>
      <c r="Y3647" s="26" t="s">
        <v>14068</v>
      </c>
      <c r="Z3647" s="24" t="s">
        <v>32</v>
      </c>
      <c r="AA3647" s="24" t="s">
        <v>32</v>
      </c>
      <c r="AB3647" s="24" t="s">
        <v>32</v>
      </c>
      <c r="AC3647" s="24" t="s">
        <v>32</v>
      </c>
      <c r="AD3647" s="25">
        <v>0</v>
      </c>
      <c r="AE3647" s="25">
        <v>0</v>
      </c>
      <c r="AF3647" s="25">
        <v>72300</v>
      </c>
      <c r="AG3647" s="25">
        <v>0</v>
      </c>
      <c r="AH3647" s="25">
        <v>72300</v>
      </c>
      <c r="AI3647" s="16" t="s">
        <v>14067</v>
      </c>
    </row>
    <row r="3648" spans="1:35" ht="60" x14ac:dyDescent="0.25">
      <c r="A3648" s="17">
        <v>125341</v>
      </c>
      <c r="B3648" s="18">
        <v>4</v>
      </c>
      <c r="C3648" s="16" t="s">
        <v>73</v>
      </c>
      <c r="D3648" s="21">
        <v>42716</v>
      </c>
      <c r="E3648" s="16" t="s">
        <v>142</v>
      </c>
      <c r="F3648" s="21">
        <v>43509</v>
      </c>
      <c r="G3648" s="16" t="s">
        <v>142</v>
      </c>
      <c r="H3648" s="26" t="s">
        <v>295</v>
      </c>
      <c r="M3648" s="26" t="s">
        <v>14066</v>
      </c>
      <c r="O3648" s="16" t="s">
        <v>179</v>
      </c>
      <c r="R3648" s="16" t="s">
        <v>41</v>
      </c>
      <c r="S3648" s="16" t="s">
        <v>84</v>
      </c>
      <c r="T3648" s="23" t="s">
        <v>32</v>
      </c>
      <c r="W3648" s="20" t="s">
        <v>43</v>
      </c>
      <c r="X3648" s="16" t="s">
        <v>78</v>
      </c>
      <c r="Y3648" s="26" t="s">
        <v>14065</v>
      </c>
      <c r="Z3648" s="24" t="s">
        <v>32</v>
      </c>
      <c r="AA3648" s="24" t="s">
        <v>32</v>
      </c>
      <c r="AB3648" s="24" t="s">
        <v>32</v>
      </c>
      <c r="AC3648" s="24" t="s">
        <v>32</v>
      </c>
      <c r="AD3648" s="25">
        <v>0</v>
      </c>
      <c r="AE3648" s="25">
        <v>0</v>
      </c>
      <c r="AF3648" s="25">
        <v>107834</v>
      </c>
      <c r="AG3648" s="25">
        <v>0</v>
      </c>
      <c r="AH3648" s="25">
        <v>107834</v>
      </c>
      <c r="AI3648" s="16" t="s">
        <v>14064</v>
      </c>
    </row>
    <row r="3649" spans="1:35" x14ac:dyDescent="0.25">
      <c r="A3649" s="17">
        <v>125343</v>
      </c>
      <c r="B3649" s="18">
        <v>1</v>
      </c>
      <c r="C3649" s="16" t="s">
        <v>73</v>
      </c>
      <c r="D3649" s="21">
        <v>42717</v>
      </c>
      <c r="E3649" s="16" t="s">
        <v>3401</v>
      </c>
      <c r="F3649" s="21">
        <v>42717</v>
      </c>
      <c r="G3649" s="16" t="s">
        <v>3401</v>
      </c>
      <c r="H3649" s="26" t="s">
        <v>182</v>
      </c>
      <c r="M3649" s="26" t="s">
        <v>3417</v>
      </c>
      <c r="O3649" s="16" t="s">
        <v>1171</v>
      </c>
      <c r="P3649" s="26" t="s">
        <v>1062</v>
      </c>
      <c r="T3649" s="23" t="s">
        <v>32</v>
      </c>
      <c r="W3649" s="20" t="s">
        <v>43</v>
      </c>
      <c r="Z3649" s="25">
        <v>0</v>
      </c>
      <c r="AA3649" s="25">
        <v>0</v>
      </c>
      <c r="AB3649" s="25">
        <v>-852760.52</v>
      </c>
      <c r="AC3649" s="25">
        <v>0</v>
      </c>
      <c r="AD3649" s="25">
        <v>0</v>
      </c>
      <c r="AE3649" s="25">
        <v>0</v>
      </c>
      <c r="AF3649" s="25">
        <v>2192244.6</v>
      </c>
      <c r="AG3649" s="25">
        <v>0</v>
      </c>
      <c r="AH3649" s="25">
        <v>2192244.6</v>
      </c>
      <c r="AI3649" s="16" t="s">
        <v>3418</v>
      </c>
    </row>
    <row r="3650" spans="1:35" x14ac:dyDescent="0.25">
      <c r="A3650" s="17">
        <v>125344</v>
      </c>
      <c r="B3650" s="18">
        <v>4</v>
      </c>
      <c r="C3650" s="16" t="s">
        <v>73</v>
      </c>
      <c r="D3650" s="21">
        <v>42717</v>
      </c>
      <c r="E3650" s="16" t="s">
        <v>3401</v>
      </c>
      <c r="F3650" s="21">
        <v>42717</v>
      </c>
      <c r="G3650" s="16" t="s">
        <v>3401</v>
      </c>
      <c r="H3650" s="26" t="s">
        <v>126</v>
      </c>
      <c r="M3650" s="26" t="s">
        <v>3419</v>
      </c>
      <c r="O3650" s="16" t="s">
        <v>1171</v>
      </c>
      <c r="P3650" s="26" t="s">
        <v>1062</v>
      </c>
      <c r="T3650" s="23" t="s">
        <v>32</v>
      </c>
      <c r="W3650" s="20" t="s">
        <v>43</v>
      </c>
      <c r="Z3650" s="25">
        <v>0</v>
      </c>
      <c r="AA3650" s="25">
        <v>0</v>
      </c>
      <c r="AB3650" s="25">
        <v>2152097.7000000002</v>
      </c>
      <c r="AC3650" s="25">
        <v>0</v>
      </c>
      <c r="AD3650" s="25">
        <v>0</v>
      </c>
      <c r="AE3650" s="25">
        <v>0</v>
      </c>
      <c r="AF3650" s="25">
        <v>7514737.7199999997</v>
      </c>
      <c r="AG3650" s="25">
        <v>0</v>
      </c>
      <c r="AH3650" s="25">
        <v>7514737.7199999997</v>
      </c>
      <c r="AI3650" s="16" t="s">
        <v>3420</v>
      </c>
    </row>
    <row r="3651" spans="1:35" x14ac:dyDescent="0.25">
      <c r="A3651" s="17">
        <v>125345</v>
      </c>
      <c r="B3651" s="18">
        <v>3</v>
      </c>
      <c r="C3651" s="16" t="s">
        <v>73</v>
      </c>
      <c r="D3651" s="21">
        <v>42717</v>
      </c>
      <c r="E3651" s="16" t="s">
        <v>3401</v>
      </c>
      <c r="F3651" s="21">
        <v>42717</v>
      </c>
      <c r="G3651" s="16" t="s">
        <v>3401</v>
      </c>
      <c r="H3651" s="26" t="s">
        <v>98</v>
      </c>
      <c r="M3651" s="26" t="s">
        <v>3421</v>
      </c>
      <c r="O3651" s="16" t="s">
        <v>1171</v>
      </c>
      <c r="P3651" s="26" t="s">
        <v>1062</v>
      </c>
      <c r="T3651" s="23" t="s">
        <v>32</v>
      </c>
      <c r="W3651" s="20" t="s">
        <v>43</v>
      </c>
      <c r="Z3651" s="25">
        <v>0</v>
      </c>
      <c r="AA3651" s="25">
        <v>0</v>
      </c>
      <c r="AB3651" s="25">
        <v>-8366640.5099999998</v>
      </c>
      <c r="AC3651" s="25">
        <v>0</v>
      </c>
      <c r="AD3651" s="25">
        <v>0</v>
      </c>
      <c r="AE3651" s="25">
        <v>0</v>
      </c>
      <c r="AF3651" s="25">
        <v>8676560.1099999994</v>
      </c>
      <c r="AG3651" s="25">
        <v>0</v>
      </c>
      <c r="AH3651" s="25">
        <v>8676560.1099999994</v>
      </c>
      <c r="AI3651" s="16" t="s">
        <v>3422</v>
      </c>
    </row>
    <row r="3652" spans="1:35" x14ac:dyDescent="0.25">
      <c r="A3652" s="17">
        <v>125346</v>
      </c>
      <c r="B3652" s="18">
        <v>2</v>
      </c>
      <c r="C3652" s="16" t="s">
        <v>73</v>
      </c>
      <c r="D3652" s="21">
        <v>42717</v>
      </c>
      <c r="E3652" s="16" t="s">
        <v>3401</v>
      </c>
      <c r="F3652" s="21">
        <v>42717</v>
      </c>
      <c r="G3652" s="16" t="s">
        <v>3401</v>
      </c>
      <c r="H3652" s="26" t="s">
        <v>286</v>
      </c>
      <c r="M3652" s="26" t="s">
        <v>3423</v>
      </c>
      <c r="O3652" s="16" t="s">
        <v>1171</v>
      </c>
      <c r="P3652" s="26" t="s">
        <v>1062</v>
      </c>
      <c r="T3652" s="23" t="s">
        <v>32</v>
      </c>
      <c r="W3652" s="20" t="s">
        <v>43</v>
      </c>
      <c r="Z3652" s="25">
        <v>0</v>
      </c>
      <c r="AA3652" s="25">
        <v>0</v>
      </c>
      <c r="AB3652" s="25">
        <v>312947.5</v>
      </c>
      <c r="AC3652" s="25">
        <v>0</v>
      </c>
      <c r="AD3652" s="25">
        <v>0</v>
      </c>
      <c r="AE3652" s="25">
        <v>0</v>
      </c>
      <c r="AF3652" s="25">
        <v>314700.43</v>
      </c>
      <c r="AG3652" s="25">
        <v>0</v>
      </c>
      <c r="AH3652" s="25">
        <v>314700.43</v>
      </c>
      <c r="AI3652" s="16" t="s">
        <v>3424</v>
      </c>
    </row>
    <row r="3653" spans="1:35" x14ac:dyDescent="0.25">
      <c r="A3653" s="17">
        <v>125349</v>
      </c>
      <c r="B3653" s="18">
        <v>6</v>
      </c>
      <c r="C3653" s="16" t="s">
        <v>73</v>
      </c>
      <c r="D3653" s="21">
        <v>42719</v>
      </c>
      <c r="E3653" s="16" t="s">
        <v>14063</v>
      </c>
      <c r="F3653" s="21">
        <v>42719</v>
      </c>
      <c r="G3653" s="16" t="s">
        <v>14063</v>
      </c>
      <c r="H3653" s="26" t="s">
        <v>76</v>
      </c>
      <c r="M3653" s="26" t="s">
        <v>14062</v>
      </c>
      <c r="O3653" s="16" t="s">
        <v>1865</v>
      </c>
      <c r="P3653" s="26" t="s">
        <v>1865</v>
      </c>
      <c r="T3653" s="23" t="s">
        <v>32</v>
      </c>
      <c r="W3653" s="20" t="s">
        <v>43</v>
      </c>
      <c r="Z3653" s="24" t="s">
        <v>32</v>
      </c>
      <c r="AA3653" s="24" t="s">
        <v>32</v>
      </c>
      <c r="AB3653" s="24" t="s">
        <v>32</v>
      </c>
      <c r="AC3653" s="24" t="s">
        <v>32</v>
      </c>
      <c r="AD3653" s="24" t="s">
        <v>32</v>
      </c>
      <c r="AE3653" s="24" t="s">
        <v>32</v>
      </c>
      <c r="AF3653" s="24" t="s">
        <v>32</v>
      </c>
      <c r="AG3653" s="24" t="s">
        <v>32</v>
      </c>
      <c r="AH3653" s="24" t="s">
        <v>32</v>
      </c>
      <c r="AI3653" s="16" t="s">
        <v>14061</v>
      </c>
    </row>
    <row r="3654" spans="1:35" x14ac:dyDescent="0.25">
      <c r="A3654" s="17">
        <v>125358</v>
      </c>
      <c r="B3654" s="18">
        <v>1</v>
      </c>
      <c r="C3654" s="16" t="s">
        <v>73</v>
      </c>
      <c r="D3654" s="21">
        <v>42727</v>
      </c>
      <c r="E3654" s="16" t="s">
        <v>3772</v>
      </c>
      <c r="F3654" s="21">
        <v>42727</v>
      </c>
      <c r="G3654" s="16" t="s">
        <v>3772</v>
      </c>
      <c r="H3654" s="26" t="s">
        <v>359</v>
      </c>
      <c r="M3654" s="26" t="s">
        <v>14060</v>
      </c>
      <c r="O3654" s="16" t="s">
        <v>1171</v>
      </c>
      <c r="P3654" s="26" t="s">
        <v>1062</v>
      </c>
      <c r="T3654" s="23" t="s">
        <v>32</v>
      </c>
      <c r="W3654" s="20" t="s">
        <v>43</v>
      </c>
      <c r="Z3654" s="24" t="s">
        <v>32</v>
      </c>
      <c r="AA3654" s="24" t="s">
        <v>32</v>
      </c>
      <c r="AB3654" s="24" t="s">
        <v>32</v>
      </c>
      <c r="AC3654" s="24" t="s">
        <v>32</v>
      </c>
      <c r="AD3654" s="24" t="s">
        <v>32</v>
      </c>
      <c r="AE3654" s="24" t="s">
        <v>32</v>
      </c>
      <c r="AF3654" s="24" t="s">
        <v>32</v>
      </c>
      <c r="AG3654" s="24" t="s">
        <v>32</v>
      </c>
      <c r="AH3654" s="24" t="s">
        <v>32</v>
      </c>
      <c r="AI3654" s="16" t="s">
        <v>14058</v>
      </c>
    </row>
    <row r="3655" spans="1:35" x14ac:dyDescent="0.25">
      <c r="A3655" s="17">
        <v>125359</v>
      </c>
      <c r="B3655" s="18">
        <v>1</v>
      </c>
      <c r="C3655" s="16" t="s">
        <v>73</v>
      </c>
      <c r="D3655" s="21">
        <v>42727</v>
      </c>
      <c r="E3655" s="16" t="s">
        <v>3772</v>
      </c>
      <c r="F3655" s="21">
        <v>42727</v>
      </c>
      <c r="G3655" s="16" t="s">
        <v>3772</v>
      </c>
      <c r="H3655" s="26" t="s">
        <v>359</v>
      </c>
      <c r="M3655" s="26" t="s">
        <v>14059</v>
      </c>
      <c r="O3655" s="16" t="s">
        <v>1171</v>
      </c>
      <c r="P3655" s="26" t="s">
        <v>1062</v>
      </c>
      <c r="T3655" s="23" t="s">
        <v>32</v>
      </c>
      <c r="W3655" s="20" t="s">
        <v>43</v>
      </c>
      <c r="Z3655" s="24" t="s">
        <v>32</v>
      </c>
      <c r="AA3655" s="24" t="s">
        <v>32</v>
      </c>
      <c r="AB3655" s="24" t="s">
        <v>32</v>
      </c>
      <c r="AC3655" s="24" t="s">
        <v>32</v>
      </c>
      <c r="AD3655" s="24" t="s">
        <v>32</v>
      </c>
      <c r="AE3655" s="24" t="s">
        <v>32</v>
      </c>
      <c r="AF3655" s="24" t="s">
        <v>32</v>
      </c>
      <c r="AG3655" s="24" t="s">
        <v>32</v>
      </c>
      <c r="AH3655" s="24" t="s">
        <v>32</v>
      </c>
      <c r="AI3655" s="16" t="s">
        <v>14058</v>
      </c>
    </row>
    <row r="3656" spans="1:35" x14ac:dyDescent="0.25">
      <c r="A3656" s="17">
        <v>125371</v>
      </c>
      <c r="B3656" s="18">
        <v>3</v>
      </c>
      <c r="C3656" s="16" t="s">
        <v>73</v>
      </c>
      <c r="D3656" s="21">
        <v>42739</v>
      </c>
      <c r="E3656" s="16" t="s">
        <v>819</v>
      </c>
      <c r="F3656" s="21">
        <v>44340</v>
      </c>
      <c r="G3656" s="16" t="s">
        <v>3222</v>
      </c>
      <c r="H3656" s="26" t="s">
        <v>354</v>
      </c>
      <c r="I3656" s="16" t="s">
        <v>14057</v>
      </c>
      <c r="K3656" s="16" t="s">
        <v>14056</v>
      </c>
      <c r="L3656" s="16" t="s">
        <v>37</v>
      </c>
      <c r="M3656" s="26" t="s">
        <v>14055</v>
      </c>
      <c r="O3656" s="16" t="s">
        <v>53</v>
      </c>
      <c r="P3656" s="26" t="s">
        <v>40</v>
      </c>
      <c r="R3656" s="16" t="s">
        <v>41</v>
      </c>
      <c r="S3656" s="16" t="s">
        <v>42</v>
      </c>
      <c r="T3656" s="22">
        <v>0.03</v>
      </c>
      <c r="U3656" s="21">
        <v>45156</v>
      </c>
      <c r="W3656" s="20" t="s">
        <v>43</v>
      </c>
      <c r="X3656" s="16" t="s">
        <v>44</v>
      </c>
      <c r="Y3656" s="26" t="s">
        <v>14054</v>
      </c>
      <c r="Z3656" s="24" t="s">
        <v>32</v>
      </c>
      <c r="AA3656" s="24" t="s">
        <v>32</v>
      </c>
      <c r="AB3656" s="24" t="s">
        <v>32</v>
      </c>
      <c r="AC3656" s="24" t="s">
        <v>32</v>
      </c>
      <c r="AD3656" s="25">
        <v>100000</v>
      </c>
      <c r="AE3656" s="25">
        <v>0</v>
      </c>
      <c r="AF3656" s="25">
        <v>0</v>
      </c>
      <c r="AG3656" s="25">
        <v>0</v>
      </c>
      <c r="AH3656" s="25">
        <v>100000</v>
      </c>
      <c r="AI3656" s="16" t="s">
        <v>14053</v>
      </c>
    </row>
    <row r="3657" spans="1:35" x14ac:dyDescent="0.25">
      <c r="A3657" s="17">
        <v>125374</v>
      </c>
      <c r="B3657" s="18">
        <v>1</v>
      </c>
      <c r="C3657" s="16" t="s">
        <v>73</v>
      </c>
      <c r="D3657" s="21">
        <v>42739</v>
      </c>
      <c r="E3657" s="16" t="s">
        <v>1987</v>
      </c>
      <c r="F3657" s="21">
        <v>42739</v>
      </c>
      <c r="G3657" s="16" t="s">
        <v>1987</v>
      </c>
      <c r="H3657" s="26" t="s">
        <v>320</v>
      </c>
      <c r="L3657" s="16" t="s">
        <v>110</v>
      </c>
      <c r="M3657" s="26" t="s">
        <v>14052</v>
      </c>
      <c r="O3657" s="16" t="s">
        <v>1612</v>
      </c>
      <c r="T3657" s="23" t="s">
        <v>32</v>
      </c>
      <c r="W3657" s="20" t="s">
        <v>43</v>
      </c>
      <c r="Z3657" s="24" t="s">
        <v>32</v>
      </c>
      <c r="AA3657" s="24" t="s">
        <v>32</v>
      </c>
      <c r="AB3657" s="24" t="s">
        <v>32</v>
      </c>
      <c r="AC3657" s="24" t="s">
        <v>32</v>
      </c>
      <c r="AD3657" s="25">
        <v>0</v>
      </c>
      <c r="AE3657" s="25">
        <v>0</v>
      </c>
      <c r="AF3657" s="25">
        <v>105763</v>
      </c>
      <c r="AG3657" s="25">
        <v>0</v>
      </c>
      <c r="AH3657" s="25">
        <v>105763</v>
      </c>
      <c r="AI3657" s="16" t="s">
        <v>14051</v>
      </c>
    </row>
    <row r="3658" spans="1:35" x14ac:dyDescent="0.25">
      <c r="A3658" s="17">
        <v>125376</v>
      </c>
      <c r="B3658" s="18">
        <v>1</v>
      </c>
      <c r="C3658" s="16" t="s">
        <v>73</v>
      </c>
      <c r="D3658" s="21">
        <v>42740</v>
      </c>
      <c r="E3658" s="16" t="s">
        <v>109</v>
      </c>
      <c r="F3658" s="21">
        <v>44099</v>
      </c>
      <c r="G3658" s="16" t="s">
        <v>56</v>
      </c>
      <c r="H3658" s="26" t="s">
        <v>158</v>
      </c>
      <c r="I3658" s="16" t="s">
        <v>14050</v>
      </c>
      <c r="K3658" s="16" t="s">
        <v>3083</v>
      </c>
      <c r="L3658" s="16" t="s">
        <v>37</v>
      </c>
      <c r="M3658" s="26" t="s">
        <v>14049</v>
      </c>
      <c r="O3658" s="16" t="s">
        <v>53</v>
      </c>
      <c r="P3658" s="26" t="s">
        <v>40</v>
      </c>
      <c r="R3658" s="16" t="s">
        <v>41</v>
      </c>
      <c r="S3658" s="16" t="s">
        <v>42</v>
      </c>
      <c r="T3658" s="22">
        <v>0.01</v>
      </c>
      <c r="W3658" s="20" t="s">
        <v>43</v>
      </c>
      <c r="X3658" s="16" t="s">
        <v>44</v>
      </c>
      <c r="Y3658" s="26" t="s">
        <v>14048</v>
      </c>
      <c r="Z3658" s="24" t="s">
        <v>32</v>
      </c>
      <c r="AA3658" s="24" t="s">
        <v>32</v>
      </c>
      <c r="AB3658" s="24" t="s">
        <v>32</v>
      </c>
      <c r="AC3658" s="24" t="s">
        <v>32</v>
      </c>
      <c r="AD3658" s="24" t="s">
        <v>32</v>
      </c>
      <c r="AE3658" s="24" t="s">
        <v>32</v>
      </c>
      <c r="AF3658" s="24" t="s">
        <v>32</v>
      </c>
      <c r="AG3658" s="24" t="s">
        <v>32</v>
      </c>
      <c r="AH3658" s="24" t="s">
        <v>32</v>
      </c>
    </row>
    <row r="3659" spans="1:35" x14ac:dyDescent="0.25">
      <c r="A3659" s="17">
        <v>125382</v>
      </c>
      <c r="B3659" s="18">
        <v>1</v>
      </c>
      <c r="C3659" s="16" t="s">
        <v>73</v>
      </c>
      <c r="D3659" s="21">
        <v>42744</v>
      </c>
      <c r="E3659" s="16" t="s">
        <v>1987</v>
      </c>
      <c r="F3659" s="21">
        <v>42744</v>
      </c>
      <c r="G3659" s="16" t="s">
        <v>1987</v>
      </c>
      <c r="H3659" s="26" t="s">
        <v>182</v>
      </c>
      <c r="L3659" s="16" t="s">
        <v>110</v>
      </c>
      <c r="M3659" s="26" t="s">
        <v>14047</v>
      </c>
      <c r="O3659" s="16" t="s">
        <v>1612</v>
      </c>
      <c r="T3659" s="23" t="s">
        <v>32</v>
      </c>
      <c r="W3659" s="20" t="s">
        <v>43</v>
      </c>
      <c r="Z3659" s="24" t="s">
        <v>32</v>
      </c>
      <c r="AA3659" s="24" t="s">
        <v>32</v>
      </c>
      <c r="AB3659" s="24" t="s">
        <v>32</v>
      </c>
      <c r="AC3659" s="24" t="s">
        <v>32</v>
      </c>
      <c r="AD3659" s="25">
        <v>0</v>
      </c>
      <c r="AE3659" s="25">
        <v>0</v>
      </c>
      <c r="AF3659" s="25">
        <v>16647.560000000001</v>
      </c>
      <c r="AG3659" s="25">
        <v>0</v>
      </c>
      <c r="AH3659" s="25">
        <v>16647.560000000001</v>
      </c>
      <c r="AI3659" s="16" t="s">
        <v>14046</v>
      </c>
    </row>
    <row r="3660" spans="1:35" x14ac:dyDescent="0.25">
      <c r="A3660" s="17">
        <v>125383</v>
      </c>
      <c r="B3660" s="18">
        <v>2</v>
      </c>
      <c r="C3660" s="16" t="s">
        <v>73</v>
      </c>
      <c r="D3660" s="21">
        <v>42744</v>
      </c>
      <c r="E3660" s="16" t="s">
        <v>142</v>
      </c>
      <c r="F3660" s="21">
        <v>44049</v>
      </c>
      <c r="G3660" s="16" t="s">
        <v>3425</v>
      </c>
      <c r="H3660" s="26" t="s">
        <v>154</v>
      </c>
      <c r="I3660" s="16" t="s">
        <v>155</v>
      </c>
      <c r="J3660" s="20" t="s">
        <v>148</v>
      </c>
      <c r="L3660" s="16" t="s">
        <v>149</v>
      </c>
      <c r="M3660" s="26" t="s">
        <v>3426</v>
      </c>
      <c r="O3660" s="16" t="s">
        <v>151</v>
      </c>
      <c r="P3660" s="26" t="s">
        <v>1422</v>
      </c>
      <c r="R3660" s="16" t="s">
        <v>1494</v>
      </c>
      <c r="S3660" s="16" t="s">
        <v>84</v>
      </c>
      <c r="T3660" s="22">
        <v>0</v>
      </c>
      <c r="U3660" s="21">
        <v>44729</v>
      </c>
      <c r="W3660" s="20" t="s">
        <v>43</v>
      </c>
      <c r="X3660" s="16" t="s">
        <v>454</v>
      </c>
      <c r="Z3660" s="25">
        <v>153000</v>
      </c>
      <c r="AA3660" s="25">
        <v>0</v>
      </c>
      <c r="AB3660" s="25">
        <v>0</v>
      </c>
      <c r="AC3660" s="25">
        <v>0</v>
      </c>
      <c r="AD3660" s="25">
        <v>253000</v>
      </c>
      <c r="AE3660" s="25">
        <v>0</v>
      </c>
      <c r="AF3660" s="25">
        <v>0</v>
      </c>
      <c r="AG3660" s="25">
        <v>0</v>
      </c>
      <c r="AH3660" s="25">
        <v>253000</v>
      </c>
      <c r="AI3660" s="16" t="s">
        <v>3427</v>
      </c>
    </row>
    <row r="3661" spans="1:35" x14ac:dyDescent="0.25">
      <c r="A3661" s="17">
        <v>125384</v>
      </c>
      <c r="B3661" s="18">
        <v>1</v>
      </c>
      <c r="C3661" s="16" t="s">
        <v>73</v>
      </c>
      <c r="D3661" s="21">
        <v>42744</v>
      </c>
      <c r="E3661" s="16" t="s">
        <v>142</v>
      </c>
      <c r="F3661" s="21">
        <v>43745</v>
      </c>
      <c r="G3661" s="16" t="s">
        <v>109</v>
      </c>
      <c r="H3661" s="26" t="s">
        <v>133</v>
      </c>
      <c r="I3661" s="16" t="s">
        <v>2355</v>
      </c>
      <c r="J3661" s="20" t="s">
        <v>116</v>
      </c>
      <c r="L3661" s="16" t="s">
        <v>116</v>
      </c>
      <c r="M3661" s="26" t="s">
        <v>3428</v>
      </c>
      <c r="O3661" s="16" t="s">
        <v>151</v>
      </c>
      <c r="P3661" s="26" t="s">
        <v>1422</v>
      </c>
      <c r="R3661" s="16" t="s">
        <v>1494</v>
      </c>
      <c r="S3661" s="16" t="s">
        <v>84</v>
      </c>
      <c r="T3661" s="22">
        <v>0</v>
      </c>
      <c r="U3661" s="21">
        <v>44904</v>
      </c>
      <c r="W3661" s="20" t="s">
        <v>43</v>
      </c>
      <c r="X3661" s="16" t="s">
        <v>140</v>
      </c>
      <c r="Z3661" s="25">
        <v>-100000</v>
      </c>
      <c r="AA3661" s="25">
        <v>0</v>
      </c>
      <c r="AB3661" s="25">
        <v>0</v>
      </c>
      <c r="AC3661" s="25">
        <v>0</v>
      </c>
      <c r="AD3661" s="25">
        <v>150000</v>
      </c>
      <c r="AE3661" s="25">
        <v>100000</v>
      </c>
      <c r="AF3661" s="25">
        <v>0</v>
      </c>
      <c r="AG3661" s="25">
        <v>0</v>
      </c>
      <c r="AH3661" s="25">
        <v>250000</v>
      </c>
      <c r="AI3661" s="16" t="s">
        <v>3429</v>
      </c>
    </row>
    <row r="3662" spans="1:35" x14ac:dyDescent="0.25">
      <c r="A3662" s="17">
        <v>125385</v>
      </c>
      <c r="B3662" s="18">
        <v>1</v>
      </c>
      <c r="C3662" s="16" t="s">
        <v>73</v>
      </c>
      <c r="D3662" s="21">
        <v>42744</v>
      </c>
      <c r="E3662" s="16" t="s">
        <v>142</v>
      </c>
      <c r="F3662" s="21">
        <v>43920</v>
      </c>
      <c r="G3662" s="16" t="s">
        <v>75</v>
      </c>
      <c r="H3662" s="26" t="s">
        <v>317</v>
      </c>
      <c r="I3662" s="16" t="s">
        <v>9802</v>
      </c>
      <c r="J3662" s="20" t="s">
        <v>116</v>
      </c>
      <c r="L3662" s="16" t="s">
        <v>116</v>
      </c>
      <c r="M3662" s="26" t="s">
        <v>14045</v>
      </c>
      <c r="O3662" s="16" t="s">
        <v>151</v>
      </c>
      <c r="P3662" s="26" t="s">
        <v>1422</v>
      </c>
      <c r="R3662" s="16" t="s">
        <v>1494</v>
      </c>
      <c r="S3662" s="16" t="s">
        <v>84</v>
      </c>
      <c r="T3662" s="22">
        <v>0.1</v>
      </c>
      <c r="U3662" s="21">
        <v>44904</v>
      </c>
      <c r="W3662" s="20" t="s">
        <v>43</v>
      </c>
      <c r="X3662" s="16" t="s">
        <v>140</v>
      </c>
      <c r="Z3662" s="24" t="s">
        <v>32</v>
      </c>
      <c r="AA3662" s="24" t="s">
        <v>32</v>
      </c>
      <c r="AB3662" s="24" t="s">
        <v>32</v>
      </c>
      <c r="AC3662" s="24" t="s">
        <v>32</v>
      </c>
      <c r="AD3662" s="25">
        <v>75000</v>
      </c>
      <c r="AE3662" s="25">
        <v>25000</v>
      </c>
      <c r="AF3662" s="25">
        <v>0</v>
      </c>
      <c r="AG3662" s="25">
        <v>0</v>
      </c>
      <c r="AH3662" s="25">
        <v>100000</v>
      </c>
      <c r="AI3662" s="16" t="s">
        <v>14044</v>
      </c>
    </row>
    <row r="3663" spans="1:35" x14ac:dyDescent="0.25">
      <c r="A3663" s="17">
        <v>125386</v>
      </c>
      <c r="B3663" s="18">
        <v>3</v>
      </c>
      <c r="C3663" s="16" t="s">
        <v>73</v>
      </c>
      <c r="D3663" s="21">
        <v>42744</v>
      </c>
      <c r="E3663" s="16" t="s">
        <v>142</v>
      </c>
      <c r="F3663" s="21">
        <v>44262</v>
      </c>
      <c r="G3663" s="16" t="s">
        <v>1086</v>
      </c>
      <c r="H3663" s="26" t="s">
        <v>405</v>
      </c>
      <c r="I3663" s="16" t="s">
        <v>1690</v>
      </c>
      <c r="J3663" s="20" t="s">
        <v>116</v>
      </c>
      <c r="L3663" s="16" t="s">
        <v>116</v>
      </c>
      <c r="M3663" s="26" t="s">
        <v>3430</v>
      </c>
      <c r="O3663" s="16" t="s">
        <v>632</v>
      </c>
      <c r="P3663" s="26" t="s">
        <v>1422</v>
      </c>
      <c r="R3663" s="16" t="s">
        <v>1494</v>
      </c>
      <c r="S3663" s="16" t="s">
        <v>10367</v>
      </c>
      <c r="T3663" s="22">
        <v>0</v>
      </c>
      <c r="U3663" s="21">
        <v>44841</v>
      </c>
      <c r="W3663" s="20" t="s">
        <v>43</v>
      </c>
      <c r="X3663" s="16" t="s">
        <v>78</v>
      </c>
      <c r="Z3663" s="25">
        <v>-200000</v>
      </c>
      <c r="AA3663" s="25">
        <v>220938</v>
      </c>
      <c r="AB3663" s="25">
        <v>0</v>
      </c>
      <c r="AC3663" s="25">
        <v>0</v>
      </c>
      <c r="AD3663" s="25">
        <v>413200</v>
      </c>
      <c r="AE3663" s="25">
        <v>220938</v>
      </c>
      <c r="AF3663" s="25">
        <v>0</v>
      </c>
      <c r="AG3663" s="25">
        <v>0</v>
      </c>
      <c r="AH3663" s="25">
        <v>634138</v>
      </c>
      <c r="AI3663" s="16" t="s">
        <v>3431</v>
      </c>
    </row>
    <row r="3664" spans="1:35" x14ac:dyDescent="0.25">
      <c r="A3664" s="17">
        <v>125387</v>
      </c>
      <c r="B3664" s="18">
        <v>2</v>
      </c>
      <c r="C3664" s="16" t="s">
        <v>73</v>
      </c>
      <c r="D3664" s="21">
        <v>42744</v>
      </c>
      <c r="E3664" s="16" t="s">
        <v>142</v>
      </c>
      <c r="F3664" s="21">
        <v>43745</v>
      </c>
      <c r="G3664" s="16" t="s">
        <v>109</v>
      </c>
      <c r="H3664" s="26" t="s">
        <v>286</v>
      </c>
      <c r="I3664" s="16" t="s">
        <v>464</v>
      </c>
      <c r="J3664" s="20" t="s">
        <v>116</v>
      </c>
      <c r="L3664" s="16" t="s">
        <v>116</v>
      </c>
      <c r="M3664" s="26" t="s">
        <v>3432</v>
      </c>
      <c r="O3664" s="16" t="s">
        <v>151</v>
      </c>
      <c r="P3664" s="26" t="s">
        <v>1422</v>
      </c>
      <c r="R3664" s="16" t="s">
        <v>1494</v>
      </c>
      <c r="S3664" s="16" t="s">
        <v>84</v>
      </c>
      <c r="T3664" s="22">
        <v>0.5</v>
      </c>
      <c r="U3664" s="21">
        <v>44729</v>
      </c>
      <c r="W3664" s="20" t="s">
        <v>43</v>
      </c>
      <c r="X3664" s="16" t="s">
        <v>78</v>
      </c>
      <c r="Z3664" s="25">
        <v>4000</v>
      </c>
      <c r="AA3664" s="25">
        <v>0</v>
      </c>
      <c r="AB3664" s="25">
        <v>0</v>
      </c>
      <c r="AC3664" s="25">
        <v>0</v>
      </c>
      <c r="AD3664" s="25">
        <v>129000</v>
      </c>
      <c r="AE3664" s="25">
        <v>50000</v>
      </c>
      <c r="AF3664" s="25">
        <v>0</v>
      </c>
      <c r="AG3664" s="25">
        <v>0</v>
      </c>
      <c r="AH3664" s="25">
        <v>179000</v>
      </c>
      <c r="AI3664" s="16" t="s">
        <v>3433</v>
      </c>
    </row>
    <row r="3665" spans="1:35" x14ac:dyDescent="0.25">
      <c r="A3665" s="17">
        <v>125390</v>
      </c>
      <c r="B3665" s="18">
        <v>3</v>
      </c>
      <c r="C3665" s="16" t="s">
        <v>73</v>
      </c>
      <c r="D3665" s="21">
        <v>42745</v>
      </c>
      <c r="E3665" s="16" t="s">
        <v>1987</v>
      </c>
      <c r="F3665" s="21">
        <v>42745</v>
      </c>
      <c r="G3665" s="16" t="s">
        <v>1987</v>
      </c>
      <c r="H3665" s="26" t="s">
        <v>362</v>
      </c>
      <c r="L3665" s="16" t="s">
        <v>110</v>
      </c>
      <c r="M3665" s="26" t="s">
        <v>14043</v>
      </c>
      <c r="O3665" s="16" t="s">
        <v>1612</v>
      </c>
      <c r="T3665" s="23" t="s">
        <v>32</v>
      </c>
      <c r="W3665" s="20" t="s">
        <v>43</v>
      </c>
      <c r="Z3665" s="24" t="s">
        <v>32</v>
      </c>
      <c r="AA3665" s="24" t="s">
        <v>32</v>
      </c>
      <c r="AB3665" s="24" t="s">
        <v>32</v>
      </c>
      <c r="AC3665" s="24" t="s">
        <v>32</v>
      </c>
      <c r="AD3665" s="25">
        <v>0</v>
      </c>
      <c r="AE3665" s="25">
        <v>0</v>
      </c>
      <c r="AF3665" s="25">
        <v>63797</v>
      </c>
      <c r="AG3665" s="25">
        <v>0</v>
      </c>
      <c r="AH3665" s="25">
        <v>63797</v>
      </c>
      <c r="AI3665" s="16" t="s">
        <v>14042</v>
      </c>
    </row>
    <row r="3666" spans="1:35" x14ac:dyDescent="0.25">
      <c r="A3666" s="17">
        <v>125395</v>
      </c>
      <c r="B3666" s="18">
        <v>1</v>
      </c>
      <c r="C3666" s="16" t="s">
        <v>73</v>
      </c>
      <c r="D3666" s="21">
        <v>42745</v>
      </c>
      <c r="E3666" s="16" t="s">
        <v>1987</v>
      </c>
      <c r="F3666" s="21">
        <v>43888</v>
      </c>
      <c r="G3666" s="16" t="s">
        <v>1610</v>
      </c>
      <c r="H3666" s="26" t="s">
        <v>182</v>
      </c>
      <c r="L3666" s="16" t="s">
        <v>110</v>
      </c>
      <c r="M3666" s="26" t="s">
        <v>14041</v>
      </c>
      <c r="O3666" s="16" t="s">
        <v>1612</v>
      </c>
      <c r="T3666" s="23" t="s">
        <v>32</v>
      </c>
      <c r="W3666" s="20" t="s">
        <v>43</v>
      </c>
      <c r="Z3666" s="24" t="s">
        <v>32</v>
      </c>
      <c r="AA3666" s="24" t="s">
        <v>32</v>
      </c>
      <c r="AB3666" s="24" t="s">
        <v>32</v>
      </c>
      <c r="AC3666" s="24" t="s">
        <v>32</v>
      </c>
      <c r="AD3666" s="25">
        <v>0</v>
      </c>
      <c r="AE3666" s="25">
        <v>0</v>
      </c>
      <c r="AF3666" s="25">
        <v>47244.9</v>
      </c>
      <c r="AG3666" s="25">
        <v>0</v>
      </c>
      <c r="AH3666" s="25">
        <v>47244.9</v>
      </c>
      <c r="AI3666" s="16" t="s">
        <v>14040</v>
      </c>
    </row>
    <row r="3667" spans="1:35" x14ac:dyDescent="0.25">
      <c r="A3667" s="17">
        <v>125401</v>
      </c>
      <c r="B3667" s="18">
        <v>1</v>
      </c>
      <c r="C3667" s="16" t="s">
        <v>47</v>
      </c>
      <c r="D3667" s="21">
        <v>42745</v>
      </c>
      <c r="E3667" s="16" t="s">
        <v>109</v>
      </c>
      <c r="F3667" s="21">
        <v>44055</v>
      </c>
      <c r="G3667" s="16" t="s">
        <v>33</v>
      </c>
      <c r="H3667" s="26" t="s">
        <v>133</v>
      </c>
      <c r="I3667" s="16" t="s">
        <v>3434</v>
      </c>
      <c r="K3667" s="16" t="s">
        <v>3435</v>
      </c>
      <c r="L3667" s="16" t="s">
        <v>37</v>
      </c>
      <c r="M3667" s="26" t="s">
        <v>3436</v>
      </c>
      <c r="O3667" s="16" t="s">
        <v>39</v>
      </c>
      <c r="P3667" s="26" t="s">
        <v>40</v>
      </c>
      <c r="T3667" s="22">
        <v>0.01</v>
      </c>
      <c r="W3667" s="20" t="s">
        <v>43</v>
      </c>
      <c r="X3667" s="16" t="s">
        <v>44</v>
      </c>
      <c r="Y3667" s="26" t="s">
        <v>3437</v>
      </c>
      <c r="Z3667" s="25">
        <v>0</v>
      </c>
      <c r="AA3667" s="25">
        <v>0</v>
      </c>
      <c r="AB3667" s="25">
        <v>32321.95</v>
      </c>
      <c r="AC3667" s="25">
        <v>0</v>
      </c>
      <c r="AD3667" s="25">
        <v>0</v>
      </c>
      <c r="AE3667" s="25">
        <v>0</v>
      </c>
      <c r="AF3667" s="25">
        <v>366854.06</v>
      </c>
      <c r="AG3667" s="25">
        <v>0</v>
      </c>
      <c r="AH3667" s="25">
        <v>366854.06</v>
      </c>
      <c r="AI3667" s="16" t="s">
        <v>3438</v>
      </c>
    </row>
    <row r="3668" spans="1:35" x14ac:dyDescent="0.25">
      <c r="A3668" s="17">
        <v>125402</v>
      </c>
      <c r="B3668" s="18">
        <v>3</v>
      </c>
      <c r="C3668" s="16" t="s">
        <v>73</v>
      </c>
      <c r="D3668" s="21">
        <v>42745</v>
      </c>
      <c r="E3668" s="16" t="s">
        <v>109</v>
      </c>
      <c r="F3668" s="21">
        <v>44335</v>
      </c>
      <c r="G3668" s="16" t="s">
        <v>108</v>
      </c>
      <c r="H3668" s="26" t="s">
        <v>255</v>
      </c>
      <c r="I3668" s="16" t="s">
        <v>1681</v>
      </c>
      <c r="J3668" s="20" t="s">
        <v>116</v>
      </c>
      <c r="L3668" s="16" t="s">
        <v>116</v>
      </c>
      <c r="M3668" s="26" t="s">
        <v>14039</v>
      </c>
      <c r="O3668" s="16" t="s">
        <v>53</v>
      </c>
      <c r="P3668" s="26" t="s">
        <v>40</v>
      </c>
      <c r="R3668" s="16" t="s">
        <v>41</v>
      </c>
      <c r="S3668" s="16" t="s">
        <v>42</v>
      </c>
      <c r="T3668" s="22">
        <v>0.05</v>
      </c>
      <c r="U3668" s="21">
        <v>44960</v>
      </c>
      <c r="W3668" s="20" t="s">
        <v>43</v>
      </c>
      <c r="X3668" s="16" t="s">
        <v>78</v>
      </c>
      <c r="Y3668" s="26" t="s">
        <v>14038</v>
      </c>
      <c r="Z3668" s="24" t="s">
        <v>32</v>
      </c>
      <c r="AA3668" s="24" t="s">
        <v>32</v>
      </c>
      <c r="AB3668" s="24" t="s">
        <v>32</v>
      </c>
      <c r="AC3668" s="24" t="s">
        <v>32</v>
      </c>
      <c r="AD3668" s="25">
        <v>50000</v>
      </c>
      <c r="AE3668" s="25">
        <v>0</v>
      </c>
      <c r="AF3668" s="25">
        <v>0</v>
      </c>
      <c r="AG3668" s="25">
        <v>0</v>
      </c>
      <c r="AH3668" s="25">
        <v>50000</v>
      </c>
      <c r="AI3668" s="16" t="s">
        <v>14037</v>
      </c>
    </row>
    <row r="3669" spans="1:35" ht="30" x14ac:dyDescent="0.25">
      <c r="A3669" s="17">
        <v>125409</v>
      </c>
      <c r="B3669" s="18">
        <v>3</v>
      </c>
      <c r="C3669" s="16" t="s">
        <v>31</v>
      </c>
      <c r="D3669" s="21">
        <v>42753</v>
      </c>
      <c r="E3669" s="16" t="s">
        <v>543</v>
      </c>
      <c r="F3669" s="21">
        <v>44215</v>
      </c>
      <c r="G3669" s="16" t="s">
        <v>75</v>
      </c>
      <c r="H3669" s="26" t="s">
        <v>437</v>
      </c>
      <c r="I3669" s="16" t="s">
        <v>3439</v>
      </c>
      <c r="J3669" s="20" t="s">
        <v>116</v>
      </c>
      <c r="L3669" s="16" t="s">
        <v>116</v>
      </c>
      <c r="M3669" s="26" t="s">
        <v>3440</v>
      </c>
      <c r="N3669" s="26" t="s">
        <v>3441</v>
      </c>
      <c r="O3669" s="16" t="s">
        <v>60</v>
      </c>
      <c r="P3669" s="26" t="s">
        <v>168</v>
      </c>
      <c r="R3669" s="16" t="s">
        <v>139</v>
      </c>
      <c r="S3669" s="16" t="s">
        <v>42</v>
      </c>
      <c r="T3669" s="22">
        <v>0.72599999999999998</v>
      </c>
      <c r="U3669" s="21">
        <v>44113</v>
      </c>
      <c r="W3669" s="20" t="s">
        <v>43</v>
      </c>
      <c r="X3669" s="16" t="s">
        <v>78</v>
      </c>
      <c r="Z3669" s="25">
        <v>0</v>
      </c>
      <c r="AA3669" s="25">
        <v>0</v>
      </c>
      <c r="AB3669" s="25">
        <v>6218482</v>
      </c>
      <c r="AC3669" s="25">
        <v>0</v>
      </c>
      <c r="AD3669" s="25">
        <v>45920.99</v>
      </c>
      <c r="AE3669" s="25">
        <v>0</v>
      </c>
      <c r="AF3669" s="25">
        <v>6218482</v>
      </c>
      <c r="AG3669" s="25">
        <v>0</v>
      </c>
      <c r="AH3669" s="25">
        <v>6264402.9900000002</v>
      </c>
      <c r="AI3669" s="16" t="s">
        <v>3442</v>
      </c>
    </row>
    <row r="3670" spans="1:35" ht="45" x14ac:dyDescent="0.25">
      <c r="A3670" s="17">
        <v>125410</v>
      </c>
      <c r="B3670" s="18">
        <v>4</v>
      </c>
      <c r="C3670" s="16" t="s">
        <v>31</v>
      </c>
      <c r="D3670" s="21">
        <v>42755</v>
      </c>
      <c r="E3670" s="16" t="s">
        <v>56</v>
      </c>
      <c r="F3670" s="21">
        <v>44215</v>
      </c>
      <c r="G3670" s="16" t="s">
        <v>75</v>
      </c>
      <c r="H3670" s="26" t="s">
        <v>126</v>
      </c>
      <c r="M3670" s="26" t="s">
        <v>14036</v>
      </c>
      <c r="N3670" s="26" t="s">
        <v>14035</v>
      </c>
      <c r="O3670" s="16" t="s">
        <v>60</v>
      </c>
      <c r="P3670" s="26" t="s">
        <v>67</v>
      </c>
      <c r="T3670" s="22">
        <v>0</v>
      </c>
      <c r="W3670" s="20" t="s">
        <v>43</v>
      </c>
      <c r="X3670" s="16" t="s">
        <v>78</v>
      </c>
      <c r="Z3670" s="24" t="s">
        <v>32</v>
      </c>
      <c r="AA3670" s="24" t="s">
        <v>32</v>
      </c>
      <c r="AB3670" s="24" t="s">
        <v>32</v>
      </c>
      <c r="AC3670" s="24" t="s">
        <v>32</v>
      </c>
      <c r="AD3670" s="25">
        <v>168750</v>
      </c>
      <c r="AE3670" s="25">
        <v>0</v>
      </c>
      <c r="AF3670" s="25">
        <v>1187500</v>
      </c>
      <c r="AG3670" s="25">
        <v>0</v>
      </c>
      <c r="AH3670" s="25">
        <v>1356250</v>
      </c>
      <c r="AI3670" s="16" t="s">
        <v>14034</v>
      </c>
    </row>
    <row r="3671" spans="1:35" x14ac:dyDescent="0.25">
      <c r="A3671" s="17">
        <v>125411</v>
      </c>
      <c r="B3671" s="18">
        <v>2</v>
      </c>
      <c r="C3671" s="16" t="s">
        <v>73</v>
      </c>
      <c r="D3671" s="21">
        <v>42755</v>
      </c>
      <c r="E3671" s="16" t="s">
        <v>142</v>
      </c>
      <c r="F3671" s="21">
        <v>43500</v>
      </c>
      <c r="G3671" s="16" t="s">
        <v>75</v>
      </c>
      <c r="H3671" s="26" t="s">
        <v>218</v>
      </c>
      <c r="I3671" s="16" t="s">
        <v>14033</v>
      </c>
      <c r="J3671" s="20" t="s">
        <v>116</v>
      </c>
      <c r="L3671" s="16" t="s">
        <v>116</v>
      </c>
      <c r="M3671" s="26" t="s">
        <v>14032</v>
      </c>
      <c r="N3671" s="26" t="s">
        <v>14031</v>
      </c>
      <c r="O3671" s="16" t="s">
        <v>179</v>
      </c>
      <c r="P3671" s="26" t="s">
        <v>4592</v>
      </c>
      <c r="R3671" s="16" t="s">
        <v>41</v>
      </c>
      <c r="S3671" s="16" t="s">
        <v>42</v>
      </c>
      <c r="T3671" s="22">
        <v>0</v>
      </c>
      <c r="W3671" s="20" t="s">
        <v>43</v>
      </c>
      <c r="X3671" s="16" t="s">
        <v>78</v>
      </c>
      <c r="Z3671" s="24" t="s">
        <v>32</v>
      </c>
      <c r="AA3671" s="24" t="s">
        <v>32</v>
      </c>
      <c r="AB3671" s="24" t="s">
        <v>32</v>
      </c>
      <c r="AC3671" s="24" t="s">
        <v>32</v>
      </c>
      <c r="AD3671" s="25">
        <v>0</v>
      </c>
      <c r="AE3671" s="25">
        <v>0</v>
      </c>
      <c r="AF3671" s="25">
        <v>20000</v>
      </c>
      <c r="AG3671" s="25">
        <v>0</v>
      </c>
      <c r="AH3671" s="25">
        <v>20000</v>
      </c>
      <c r="AI3671" s="16" t="s">
        <v>14030</v>
      </c>
    </row>
    <row r="3672" spans="1:35" x14ac:dyDescent="0.25">
      <c r="A3672" s="17">
        <v>125412</v>
      </c>
      <c r="B3672" s="18">
        <v>2</v>
      </c>
      <c r="C3672" s="16" t="s">
        <v>73</v>
      </c>
      <c r="D3672" s="21">
        <v>42758</v>
      </c>
      <c r="E3672" s="16" t="s">
        <v>1987</v>
      </c>
      <c r="F3672" s="21">
        <v>42758</v>
      </c>
      <c r="G3672" s="16" t="s">
        <v>1987</v>
      </c>
      <c r="H3672" s="26" t="s">
        <v>1336</v>
      </c>
      <c r="L3672" s="16" t="s">
        <v>110</v>
      </c>
      <c r="M3672" s="26" t="s">
        <v>14029</v>
      </c>
      <c r="O3672" s="16" t="s">
        <v>1612</v>
      </c>
      <c r="T3672" s="23" t="s">
        <v>32</v>
      </c>
      <c r="W3672" s="20" t="s">
        <v>43</v>
      </c>
      <c r="Z3672" s="24" t="s">
        <v>32</v>
      </c>
      <c r="AA3672" s="24" t="s">
        <v>32</v>
      </c>
      <c r="AB3672" s="24" t="s">
        <v>32</v>
      </c>
      <c r="AC3672" s="24" t="s">
        <v>32</v>
      </c>
      <c r="AD3672" s="25">
        <v>0</v>
      </c>
      <c r="AE3672" s="25">
        <v>0</v>
      </c>
      <c r="AF3672" s="25">
        <v>30000</v>
      </c>
      <c r="AG3672" s="25">
        <v>0</v>
      </c>
      <c r="AH3672" s="25">
        <v>30000</v>
      </c>
      <c r="AI3672" s="16" t="s">
        <v>14028</v>
      </c>
    </row>
    <row r="3673" spans="1:35" x14ac:dyDescent="0.25">
      <c r="A3673" s="17">
        <v>125413</v>
      </c>
      <c r="B3673" s="18">
        <v>4</v>
      </c>
      <c r="C3673" s="16" t="s">
        <v>73</v>
      </c>
      <c r="D3673" s="21">
        <v>42758</v>
      </c>
      <c r="E3673" s="16" t="s">
        <v>1987</v>
      </c>
      <c r="F3673" s="21">
        <v>42758</v>
      </c>
      <c r="G3673" s="16" t="s">
        <v>1987</v>
      </c>
      <c r="H3673" s="26" t="s">
        <v>186</v>
      </c>
      <c r="L3673" s="16" t="s">
        <v>110</v>
      </c>
      <c r="M3673" s="26" t="s">
        <v>14027</v>
      </c>
      <c r="O3673" s="16" t="s">
        <v>1612</v>
      </c>
      <c r="T3673" s="23" t="s">
        <v>32</v>
      </c>
      <c r="W3673" s="20" t="s">
        <v>43</v>
      </c>
      <c r="Z3673" s="24" t="s">
        <v>32</v>
      </c>
      <c r="AA3673" s="24" t="s">
        <v>32</v>
      </c>
      <c r="AB3673" s="24" t="s">
        <v>32</v>
      </c>
      <c r="AC3673" s="24" t="s">
        <v>32</v>
      </c>
      <c r="AD3673" s="25">
        <v>0</v>
      </c>
      <c r="AE3673" s="25">
        <v>0</v>
      </c>
      <c r="AF3673" s="25">
        <v>10000</v>
      </c>
      <c r="AG3673" s="25">
        <v>0</v>
      </c>
      <c r="AH3673" s="25">
        <v>10000</v>
      </c>
      <c r="AI3673" s="16" t="s">
        <v>14026</v>
      </c>
    </row>
    <row r="3674" spans="1:35" x14ac:dyDescent="0.25">
      <c r="A3674" s="17">
        <v>125415</v>
      </c>
      <c r="B3674" s="18">
        <v>1</v>
      </c>
      <c r="C3674" s="16" t="s">
        <v>73</v>
      </c>
      <c r="D3674" s="21">
        <v>42758</v>
      </c>
      <c r="E3674" s="16" t="s">
        <v>1987</v>
      </c>
      <c r="F3674" s="21">
        <v>43192</v>
      </c>
      <c r="G3674" s="16" t="s">
        <v>1610</v>
      </c>
      <c r="H3674" s="26" t="s">
        <v>182</v>
      </c>
      <c r="L3674" s="16" t="s">
        <v>110</v>
      </c>
      <c r="M3674" s="26" t="s">
        <v>14025</v>
      </c>
      <c r="O3674" s="16" t="s">
        <v>1612</v>
      </c>
      <c r="T3674" s="23" t="s">
        <v>32</v>
      </c>
      <c r="W3674" s="20" t="s">
        <v>43</v>
      </c>
      <c r="Z3674" s="24" t="s">
        <v>32</v>
      </c>
      <c r="AA3674" s="24" t="s">
        <v>32</v>
      </c>
      <c r="AB3674" s="24" t="s">
        <v>32</v>
      </c>
      <c r="AC3674" s="24" t="s">
        <v>32</v>
      </c>
      <c r="AD3674" s="25">
        <v>0</v>
      </c>
      <c r="AE3674" s="25">
        <v>0</v>
      </c>
      <c r="AF3674" s="25">
        <v>9024</v>
      </c>
      <c r="AG3674" s="25">
        <v>0</v>
      </c>
      <c r="AH3674" s="25">
        <v>9024</v>
      </c>
      <c r="AI3674" s="16" t="s">
        <v>14024</v>
      </c>
    </row>
    <row r="3675" spans="1:35" x14ac:dyDescent="0.25">
      <c r="A3675" s="17">
        <v>125416</v>
      </c>
      <c r="B3675" s="18">
        <v>3</v>
      </c>
      <c r="C3675" s="16" t="s">
        <v>73</v>
      </c>
      <c r="D3675" s="21">
        <v>42758</v>
      </c>
      <c r="E3675" s="16" t="s">
        <v>1987</v>
      </c>
      <c r="F3675" s="21">
        <v>42758</v>
      </c>
      <c r="G3675" s="16" t="s">
        <v>1987</v>
      </c>
      <c r="H3675" s="26" t="s">
        <v>362</v>
      </c>
      <c r="L3675" s="16" t="s">
        <v>110</v>
      </c>
      <c r="M3675" s="26" t="s">
        <v>14023</v>
      </c>
      <c r="O3675" s="16" t="s">
        <v>1612</v>
      </c>
      <c r="T3675" s="23" t="s">
        <v>32</v>
      </c>
      <c r="W3675" s="20" t="s">
        <v>43</v>
      </c>
      <c r="Z3675" s="24" t="s">
        <v>32</v>
      </c>
      <c r="AA3675" s="24" t="s">
        <v>32</v>
      </c>
      <c r="AB3675" s="24" t="s">
        <v>32</v>
      </c>
      <c r="AC3675" s="24" t="s">
        <v>32</v>
      </c>
      <c r="AD3675" s="25">
        <v>0</v>
      </c>
      <c r="AE3675" s="25">
        <v>0</v>
      </c>
      <c r="AF3675" s="25">
        <v>228911</v>
      </c>
      <c r="AG3675" s="25">
        <v>0</v>
      </c>
      <c r="AH3675" s="25">
        <v>228911</v>
      </c>
      <c r="AI3675" s="16" t="s">
        <v>14022</v>
      </c>
    </row>
    <row r="3676" spans="1:35" ht="60" x14ac:dyDescent="0.25">
      <c r="A3676" s="17">
        <v>125418</v>
      </c>
      <c r="B3676" s="18">
        <v>3</v>
      </c>
      <c r="C3676" s="16" t="s">
        <v>73</v>
      </c>
      <c r="D3676" s="21">
        <v>42758</v>
      </c>
      <c r="E3676" s="16" t="s">
        <v>1429</v>
      </c>
      <c r="F3676" s="21">
        <v>44215</v>
      </c>
      <c r="G3676" s="16" t="s">
        <v>75</v>
      </c>
      <c r="H3676" s="26" t="s">
        <v>434</v>
      </c>
      <c r="I3676" s="16" t="s">
        <v>14021</v>
      </c>
      <c r="K3676" s="16" t="s">
        <v>14020</v>
      </c>
      <c r="L3676" s="16" t="s">
        <v>37</v>
      </c>
      <c r="M3676" s="26" t="s">
        <v>14019</v>
      </c>
      <c r="N3676" s="26" t="s">
        <v>14018</v>
      </c>
      <c r="O3676" s="16" t="s">
        <v>60</v>
      </c>
      <c r="P3676" s="26" t="s">
        <v>168</v>
      </c>
      <c r="R3676" s="16" t="s">
        <v>139</v>
      </c>
      <c r="S3676" s="16" t="s">
        <v>42</v>
      </c>
      <c r="T3676" s="22">
        <v>1.55</v>
      </c>
      <c r="W3676" s="20" t="s">
        <v>43</v>
      </c>
      <c r="X3676" s="16" t="s">
        <v>44</v>
      </c>
      <c r="Z3676" s="24" t="s">
        <v>32</v>
      </c>
      <c r="AA3676" s="24" t="s">
        <v>32</v>
      </c>
      <c r="AB3676" s="24" t="s">
        <v>32</v>
      </c>
      <c r="AC3676" s="24" t="s">
        <v>32</v>
      </c>
      <c r="AD3676" s="24" t="s">
        <v>32</v>
      </c>
      <c r="AE3676" s="24" t="s">
        <v>32</v>
      </c>
      <c r="AF3676" s="24" t="s">
        <v>32</v>
      </c>
      <c r="AG3676" s="24" t="s">
        <v>32</v>
      </c>
      <c r="AH3676" s="24" t="s">
        <v>32</v>
      </c>
      <c r="AI3676" s="16" t="s">
        <v>14017</v>
      </c>
    </row>
    <row r="3677" spans="1:35" ht="30" x14ac:dyDescent="0.25">
      <c r="A3677" s="17">
        <v>125424</v>
      </c>
      <c r="B3677" s="18">
        <v>6</v>
      </c>
      <c r="C3677" s="16" t="s">
        <v>73</v>
      </c>
      <c r="D3677" s="21">
        <v>42760</v>
      </c>
      <c r="E3677" s="16" t="s">
        <v>74</v>
      </c>
      <c r="F3677" s="21">
        <v>43423</v>
      </c>
      <c r="G3677" s="16" t="s">
        <v>75</v>
      </c>
      <c r="H3677" s="26" t="s">
        <v>76</v>
      </c>
      <c r="M3677" s="26" t="s">
        <v>14016</v>
      </c>
      <c r="N3677" s="26" t="s">
        <v>14015</v>
      </c>
      <c r="O3677" s="16" t="s">
        <v>78</v>
      </c>
      <c r="P3677" s="26" t="s">
        <v>78</v>
      </c>
      <c r="T3677" s="22">
        <v>0</v>
      </c>
      <c r="W3677" s="20" t="s">
        <v>43</v>
      </c>
      <c r="Z3677" s="24" t="s">
        <v>32</v>
      </c>
      <c r="AA3677" s="24" t="s">
        <v>32</v>
      </c>
      <c r="AB3677" s="24" t="s">
        <v>32</v>
      </c>
      <c r="AC3677" s="24" t="s">
        <v>32</v>
      </c>
      <c r="AD3677" s="25">
        <v>0</v>
      </c>
      <c r="AE3677" s="25">
        <v>0</v>
      </c>
      <c r="AF3677" s="25">
        <v>0</v>
      </c>
      <c r="AG3677" s="25">
        <v>0</v>
      </c>
      <c r="AH3677" s="25">
        <v>0</v>
      </c>
    </row>
    <row r="3678" spans="1:35" x14ac:dyDescent="0.25">
      <c r="A3678" s="17">
        <v>125425.02</v>
      </c>
      <c r="B3678" s="18">
        <v>4</v>
      </c>
      <c r="C3678" s="16" t="s">
        <v>474</v>
      </c>
      <c r="D3678" s="21">
        <v>43369</v>
      </c>
      <c r="E3678" s="16" t="s">
        <v>176</v>
      </c>
      <c r="F3678" s="21">
        <v>44270</v>
      </c>
      <c r="G3678" s="16" t="s">
        <v>32</v>
      </c>
      <c r="H3678" s="26" t="s">
        <v>186</v>
      </c>
      <c r="M3678" s="26" t="s">
        <v>14014</v>
      </c>
      <c r="N3678" s="26" t="s">
        <v>14013</v>
      </c>
      <c r="O3678" s="16" t="s">
        <v>151</v>
      </c>
      <c r="P3678" s="26" t="s">
        <v>1695</v>
      </c>
      <c r="T3678" s="23" t="s">
        <v>32</v>
      </c>
      <c r="U3678" s="21">
        <v>43553</v>
      </c>
      <c r="W3678" s="20" t="s">
        <v>43</v>
      </c>
      <c r="Z3678" s="24" t="s">
        <v>32</v>
      </c>
      <c r="AA3678" s="24" t="s">
        <v>32</v>
      </c>
      <c r="AB3678" s="24" t="s">
        <v>32</v>
      </c>
      <c r="AC3678" s="24" t="s">
        <v>32</v>
      </c>
      <c r="AD3678" s="25">
        <v>0</v>
      </c>
      <c r="AE3678" s="25">
        <v>0</v>
      </c>
      <c r="AF3678" s="25">
        <v>1276283</v>
      </c>
      <c r="AG3678" s="25">
        <v>0</v>
      </c>
      <c r="AH3678" s="25">
        <v>1276283</v>
      </c>
      <c r="AI3678" s="16" t="s">
        <v>14012</v>
      </c>
    </row>
    <row r="3679" spans="1:35" x14ac:dyDescent="0.25">
      <c r="A3679" s="17">
        <v>125425.03</v>
      </c>
      <c r="B3679" s="18">
        <v>4</v>
      </c>
      <c r="C3679" s="16" t="s">
        <v>31</v>
      </c>
      <c r="D3679" s="21">
        <v>43734</v>
      </c>
      <c r="E3679" s="16" t="s">
        <v>486</v>
      </c>
      <c r="F3679" s="21">
        <v>43935</v>
      </c>
      <c r="G3679" s="16" t="s">
        <v>109</v>
      </c>
      <c r="H3679" s="26" t="s">
        <v>186</v>
      </c>
      <c r="M3679" s="26" t="s">
        <v>14011</v>
      </c>
      <c r="N3679" s="26" t="s">
        <v>14008</v>
      </c>
      <c r="O3679" s="16" t="s">
        <v>151</v>
      </c>
      <c r="P3679" s="26" t="s">
        <v>1695</v>
      </c>
      <c r="T3679" s="23" t="s">
        <v>32</v>
      </c>
      <c r="U3679" s="21">
        <v>43917</v>
      </c>
      <c r="W3679" s="20" t="s">
        <v>43</v>
      </c>
      <c r="Z3679" s="24" t="s">
        <v>32</v>
      </c>
      <c r="AA3679" s="24" t="s">
        <v>32</v>
      </c>
      <c r="AB3679" s="24" t="s">
        <v>32</v>
      </c>
      <c r="AC3679" s="24" t="s">
        <v>32</v>
      </c>
      <c r="AD3679" s="25">
        <v>0</v>
      </c>
      <c r="AE3679" s="25">
        <v>0</v>
      </c>
      <c r="AF3679" s="25">
        <v>1026991</v>
      </c>
      <c r="AG3679" s="25">
        <v>0</v>
      </c>
      <c r="AH3679" s="25">
        <v>1026991</v>
      </c>
      <c r="AI3679" s="16" t="s">
        <v>14010</v>
      </c>
    </row>
    <row r="3680" spans="1:35" x14ac:dyDescent="0.25">
      <c r="A3680" s="17">
        <v>125425.04</v>
      </c>
      <c r="B3680" s="18">
        <v>4</v>
      </c>
      <c r="C3680" s="16" t="s">
        <v>31</v>
      </c>
      <c r="D3680" s="21">
        <v>44103</v>
      </c>
      <c r="E3680" s="16" t="s">
        <v>176</v>
      </c>
      <c r="F3680" s="21">
        <v>44299</v>
      </c>
      <c r="G3680" s="16" t="s">
        <v>529</v>
      </c>
      <c r="H3680" s="26" t="s">
        <v>186</v>
      </c>
      <c r="M3680" s="26" t="s">
        <v>3443</v>
      </c>
      <c r="N3680" s="26" t="s">
        <v>1694</v>
      </c>
      <c r="O3680" s="16" t="s">
        <v>151</v>
      </c>
      <c r="P3680" s="26" t="s">
        <v>1695</v>
      </c>
      <c r="T3680" s="23" t="s">
        <v>32</v>
      </c>
      <c r="U3680" s="21">
        <v>44281</v>
      </c>
      <c r="W3680" s="20" t="s">
        <v>43</v>
      </c>
      <c r="Z3680" s="25">
        <v>0</v>
      </c>
      <c r="AA3680" s="25">
        <v>0</v>
      </c>
      <c r="AB3680" s="25">
        <v>1031167</v>
      </c>
      <c r="AC3680" s="25">
        <v>0</v>
      </c>
      <c r="AD3680" s="25">
        <v>0</v>
      </c>
      <c r="AE3680" s="25">
        <v>0</v>
      </c>
      <c r="AF3680" s="25">
        <v>1031167</v>
      </c>
      <c r="AG3680" s="25">
        <v>0</v>
      </c>
      <c r="AH3680" s="25">
        <v>1031167</v>
      </c>
      <c r="AI3680" s="16" t="s">
        <v>3444</v>
      </c>
    </row>
    <row r="3681" spans="1:35" x14ac:dyDescent="0.25">
      <c r="A3681" s="17">
        <v>125426.03</v>
      </c>
      <c r="B3681" s="18">
        <v>4</v>
      </c>
      <c r="C3681" s="16" t="s">
        <v>31</v>
      </c>
      <c r="D3681" s="21">
        <v>43734</v>
      </c>
      <c r="E3681" s="16" t="s">
        <v>486</v>
      </c>
      <c r="F3681" s="21">
        <v>43935</v>
      </c>
      <c r="G3681" s="16" t="s">
        <v>109</v>
      </c>
      <c r="H3681" s="26" t="s">
        <v>186</v>
      </c>
      <c r="M3681" s="26" t="s">
        <v>14009</v>
      </c>
      <c r="N3681" s="26" t="s">
        <v>14008</v>
      </c>
      <c r="O3681" s="16" t="s">
        <v>151</v>
      </c>
      <c r="P3681" s="26" t="s">
        <v>1695</v>
      </c>
      <c r="T3681" s="23" t="s">
        <v>32</v>
      </c>
      <c r="U3681" s="21">
        <v>43917</v>
      </c>
      <c r="W3681" s="20" t="s">
        <v>43</v>
      </c>
      <c r="Z3681" s="24" t="s">
        <v>32</v>
      </c>
      <c r="AA3681" s="24" t="s">
        <v>32</v>
      </c>
      <c r="AB3681" s="24" t="s">
        <v>32</v>
      </c>
      <c r="AC3681" s="24" t="s">
        <v>32</v>
      </c>
      <c r="AD3681" s="25">
        <v>0</v>
      </c>
      <c r="AE3681" s="25">
        <v>0</v>
      </c>
      <c r="AF3681" s="25">
        <v>1013704</v>
      </c>
      <c r="AG3681" s="25">
        <v>0</v>
      </c>
      <c r="AH3681" s="25">
        <v>1013704</v>
      </c>
      <c r="AI3681" s="16" t="s">
        <v>14007</v>
      </c>
    </row>
    <row r="3682" spans="1:35" x14ac:dyDescent="0.25">
      <c r="A3682" s="17">
        <v>125426.04</v>
      </c>
      <c r="B3682" s="18">
        <v>4</v>
      </c>
      <c r="C3682" s="16" t="s">
        <v>31</v>
      </c>
      <c r="D3682" s="21">
        <v>44103</v>
      </c>
      <c r="E3682" s="16" t="s">
        <v>176</v>
      </c>
      <c r="F3682" s="21">
        <v>44299</v>
      </c>
      <c r="G3682" s="16" t="s">
        <v>109</v>
      </c>
      <c r="H3682" s="26" t="s">
        <v>186</v>
      </c>
      <c r="M3682" s="26" t="s">
        <v>3445</v>
      </c>
      <c r="N3682" s="26" t="s">
        <v>1694</v>
      </c>
      <c r="O3682" s="16" t="s">
        <v>151</v>
      </c>
      <c r="P3682" s="26" t="s">
        <v>1695</v>
      </c>
      <c r="T3682" s="23" t="s">
        <v>32</v>
      </c>
      <c r="U3682" s="21">
        <v>44281</v>
      </c>
      <c r="W3682" s="20" t="s">
        <v>43</v>
      </c>
      <c r="Z3682" s="25">
        <v>0</v>
      </c>
      <c r="AA3682" s="25">
        <v>0</v>
      </c>
      <c r="AB3682" s="25">
        <v>974854</v>
      </c>
      <c r="AC3682" s="25">
        <v>0</v>
      </c>
      <c r="AD3682" s="25">
        <v>0</v>
      </c>
      <c r="AE3682" s="25">
        <v>0</v>
      </c>
      <c r="AF3682" s="25">
        <v>974854</v>
      </c>
      <c r="AG3682" s="25">
        <v>0</v>
      </c>
      <c r="AH3682" s="25">
        <v>974854</v>
      </c>
      <c r="AI3682" s="16" t="s">
        <v>3446</v>
      </c>
    </row>
    <row r="3683" spans="1:35" ht="60" x14ac:dyDescent="0.25">
      <c r="A3683" s="17">
        <v>125429</v>
      </c>
      <c r="B3683" s="18">
        <v>4</v>
      </c>
      <c r="C3683" s="16" t="s">
        <v>73</v>
      </c>
      <c r="D3683" s="21">
        <v>42761</v>
      </c>
      <c r="E3683" s="16" t="s">
        <v>1884</v>
      </c>
      <c r="F3683" s="21">
        <v>44215</v>
      </c>
      <c r="G3683" s="16" t="s">
        <v>75</v>
      </c>
      <c r="H3683" s="26" t="s">
        <v>126</v>
      </c>
      <c r="M3683" s="26" t="s">
        <v>14006</v>
      </c>
      <c r="N3683" s="26" t="s">
        <v>14005</v>
      </c>
      <c r="O3683" s="16" t="s">
        <v>60</v>
      </c>
      <c r="P3683" s="26" t="s">
        <v>100</v>
      </c>
      <c r="T3683" s="22">
        <v>0</v>
      </c>
      <c r="W3683" s="20" t="s">
        <v>43</v>
      </c>
      <c r="X3683" s="16" t="s">
        <v>78</v>
      </c>
      <c r="Z3683" s="24" t="s">
        <v>32</v>
      </c>
      <c r="AA3683" s="24" t="s">
        <v>32</v>
      </c>
      <c r="AB3683" s="24" t="s">
        <v>32</v>
      </c>
      <c r="AC3683" s="24" t="s">
        <v>32</v>
      </c>
      <c r="AD3683" s="25">
        <v>103484</v>
      </c>
      <c r="AE3683" s="25">
        <v>0</v>
      </c>
      <c r="AF3683" s="25">
        <v>922850</v>
      </c>
      <c r="AG3683" s="25">
        <v>0</v>
      </c>
      <c r="AH3683" s="25">
        <v>1026334</v>
      </c>
      <c r="AI3683" s="16" t="s">
        <v>14004</v>
      </c>
    </row>
    <row r="3684" spans="1:35" ht="30" x14ac:dyDescent="0.25">
      <c r="A3684" s="17">
        <v>125430</v>
      </c>
      <c r="B3684" s="18">
        <v>4</v>
      </c>
      <c r="C3684" s="16" t="s">
        <v>73</v>
      </c>
      <c r="D3684" s="21">
        <v>42761</v>
      </c>
      <c r="E3684" s="16" t="s">
        <v>1884</v>
      </c>
      <c r="F3684" s="21">
        <v>44215</v>
      </c>
      <c r="G3684" s="16" t="s">
        <v>75</v>
      </c>
      <c r="H3684" s="26" t="s">
        <v>126</v>
      </c>
      <c r="M3684" s="26" t="s">
        <v>3447</v>
      </c>
      <c r="N3684" s="26" t="s">
        <v>3448</v>
      </c>
      <c r="O3684" s="16" t="s">
        <v>60</v>
      </c>
      <c r="P3684" s="26" t="s">
        <v>1791</v>
      </c>
      <c r="R3684" s="16" t="s">
        <v>139</v>
      </c>
      <c r="S3684" s="16" t="s">
        <v>42</v>
      </c>
      <c r="T3684" s="22">
        <v>0.02</v>
      </c>
      <c r="W3684" s="20" t="s">
        <v>43</v>
      </c>
      <c r="X3684" s="16" t="s">
        <v>78</v>
      </c>
      <c r="Z3684" s="25">
        <v>47100</v>
      </c>
      <c r="AA3684" s="25">
        <v>0</v>
      </c>
      <c r="AB3684" s="25">
        <v>0</v>
      </c>
      <c r="AC3684" s="25">
        <v>0</v>
      </c>
      <c r="AD3684" s="25">
        <v>147100</v>
      </c>
      <c r="AE3684" s="25">
        <v>0</v>
      </c>
      <c r="AF3684" s="25">
        <v>0</v>
      </c>
      <c r="AG3684" s="25">
        <v>0</v>
      </c>
      <c r="AH3684" s="25">
        <v>147100</v>
      </c>
      <c r="AI3684" s="16" t="s">
        <v>3449</v>
      </c>
    </row>
    <row r="3685" spans="1:35" ht="60" x14ac:dyDescent="0.25">
      <c r="A3685" s="17">
        <v>125431</v>
      </c>
      <c r="B3685" s="18">
        <v>4</v>
      </c>
      <c r="C3685" s="16" t="s">
        <v>73</v>
      </c>
      <c r="D3685" s="21">
        <v>42761</v>
      </c>
      <c r="E3685" s="16" t="s">
        <v>1884</v>
      </c>
      <c r="F3685" s="21">
        <v>44215</v>
      </c>
      <c r="G3685" s="16" t="s">
        <v>75</v>
      </c>
      <c r="H3685" s="26" t="s">
        <v>126</v>
      </c>
      <c r="M3685" s="26" t="s">
        <v>3450</v>
      </c>
      <c r="N3685" s="26" t="s">
        <v>3451</v>
      </c>
      <c r="O3685" s="16" t="s">
        <v>60</v>
      </c>
      <c r="P3685" s="26" t="s">
        <v>78</v>
      </c>
      <c r="T3685" s="23" t="s">
        <v>32</v>
      </c>
      <c r="W3685" s="20" t="s">
        <v>43</v>
      </c>
      <c r="Z3685" s="25">
        <v>465810</v>
      </c>
      <c r="AA3685" s="25">
        <v>0</v>
      </c>
      <c r="AB3685" s="25">
        <v>0</v>
      </c>
      <c r="AC3685" s="25">
        <v>0</v>
      </c>
      <c r="AD3685" s="25">
        <v>465810</v>
      </c>
      <c r="AE3685" s="25">
        <v>0</v>
      </c>
      <c r="AF3685" s="25">
        <v>0</v>
      </c>
      <c r="AG3685" s="25">
        <v>0</v>
      </c>
      <c r="AH3685" s="25">
        <v>465810</v>
      </c>
    </row>
    <row r="3686" spans="1:35" x14ac:dyDescent="0.25">
      <c r="A3686" s="17">
        <v>125446</v>
      </c>
      <c r="B3686" s="18">
        <v>3</v>
      </c>
      <c r="C3686" s="16" t="s">
        <v>47</v>
      </c>
      <c r="D3686" s="21">
        <v>42766</v>
      </c>
      <c r="E3686" s="16" t="s">
        <v>142</v>
      </c>
      <c r="F3686" s="21">
        <v>44272</v>
      </c>
      <c r="G3686" s="16" t="s">
        <v>142</v>
      </c>
      <c r="H3686" s="26" t="s">
        <v>173</v>
      </c>
      <c r="I3686" s="16" t="s">
        <v>468</v>
      </c>
      <c r="J3686" s="20" t="s">
        <v>116</v>
      </c>
      <c r="L3686" s="16" t="s">
        <v>116</v>
      </c>
      <c r="M3686" s="26" t="s">
        <v>3452</v>
      </c>
      <c r="O3686" s="16" t="s">
        <v>179</v>
      </c>
      <c r="P3686" s="26" t="s">
        <v>79</v>
      </c>
      <c r="R3686" s="16" t="s">
        <v>41</v>
      </c>
      <c r="S3686" s="16" t="s">
        <v>84</v>
      </c>
      <c r="T3686" s="23" t="s">
        <v>32</v>
      </c>
      <c r="U3686" s="21">
        <v>43812</v>
      </c>
      <c r="W3686" s="20" t="s">
        <v>43</v>
      </c>
      <c r="X3686" s="16" t="s">
        <v>140</v>
      </c>
      <c r="Y3686" s="26" t="s">
        <v>3453</v>
      </c>
      <c r="Z3686" s="25">
        <v>0</v>
      </c>
      <c r="AA3686" s="25">
        <v>0</v>
      </c>
      <c r="AB3686" s="25">
        <v>118578.92</v>
      </c>
      <c r="AC3686" s="25">
        <v>0</v>
      </c>
      <c r="AD3686" s="25">
        <v>0</v>
      </c>
      <c r="AE3686" s="25">
        <v>0</v>
      </c>
      <c r="AF3686" s="25">
        <v>616542.92000000004</v>
      </c>
      <c r="AG3686" s="25">
        <v>0</v>
      </c>
      <c r="AH3686" s="25">
        <v>616542.92000000004</v>
      </c>
      <c r="AI3686" s="16" t="s">
        <v>3454</v>
      </c>
    </row>
    <row r="3687" spans="1:35" ht="30" x14ac:dyDescent="0.25">
      <c r="A3687" s="17">
        <v>125450</v>
      </c>
      <c r="B3687" s="18">
        <v>1</v>
      </c>
      <c r="C3687" s="16" t="s">
        <v>47</v>
      </c>
      <c r="D3687" s="21">
        <v>42767</v>
      </c>
      <c r="E3687" s="16" t="s">
        <v>728</v>
      </c>
      <c r="F3687" s="21">
        <v>44095</v>
      </c>
      <c r="G3687" s="16" t="s">
        <v>103</v>
      </c>
      <c r="H3687" s="26" t="s">
        <v>209</v>
      </c>
      <c r="M3687" s="26" t="s">
        <v>3455</v>
      </c>
      <c r="O3687" s="16" t="s">
        <v>632</v>
      </c>
      <c r="P3687" s="26" t="s">
        <v>453</v>
      </c>
      <c r="T3687" s="22">
        <v>0</v>
      </c>
      <c r="U3687" s="21">
        <v>43742</v>
      </c>
      <c r="W3687" s="20" t="s">
        <v>43</v>
      </c>
      <c r="X3687" s="16" t="s">
        <v>44</v>
      </c>
      <c r="Z3687" s="25">
        <v>60.39</v>
      </c>
      <c r="AA3687" s="25">
        <v>0</v>
      </c>
      <c r="AB3687" s="25">
        <v>43762.239999999998</v>
      </c>
      <c r="AC3687" s="25">
        <v>0</v>
      </c>
      <c r="AD3687" s="25">
        <v>68560.39</v>
      </c>
      <c r="AE3687" s="25">
        <v>0</v>
      </c>
      <c r="AF3687" s="25">
        <v>246162.24</v>
      </c>
      <c r="AG3687" s="25">
        <v>0</v>
      </c>
      <c r="AH3687" s="25">
        <v>314722.63</v>
      </c>
      <c r="AI3687" s="16" t="s">
        <v>3456</v>
      </c>
    </row>
    <row r="3688" spans="1:35" ht="30" x14ac:dyDescent="0.25">
      <c r="A3688" s="17">
        <v>125450.03</v>
      </c>
      <c r="B3688" s="18">
        <v>1</v>
      </c>
      <c r="C3688" s="16" t="s">
        <v>474</v>
      </c>
      <c r="D3688" s="21">
        <v>42767</v>
      </c>
      <c r="E3688" s="16" t="s">
        <v>728</v>
      </c>
      <c r="F3688" s="21">
        <v>44169</v>
      </c>
      <c r="G3688" s="16" t="s">
        <v>74</v>
      </c>
      <c r="H3688" s="26" t="s">
        <v>791</v>
      </c>
      <c r="M3688" s="26" t="s">
        <v>11152</v>
      </c>
      <c r="O3688" s="16" t="s">
        <v>632</v>
      </c>
      <c r="P3688" s="26" t="s">
        <v>453</v>
      </c>
      <c r="T3688" s="23" t="s">
        <v>32</v>
      </c>
      <c r="U3688" s="21">
        <v>43742</v>
      </c>
      <c r="W3688" s="20" t="s">
        <v>43</v>
      </c>
      <c r="X3688" s="16" t="s">
        <v>44</v>
      </c>
      <c r="Z3688" s="24" t="s">
        <v>32</v>
      </c>
      <c r="AA3688" s="24" t="s">
        <v>32</v>
      </c>
      <c r="AB3688" s="24" t="s">
        <v>32</v>
      </c>
      <c r="AC3688" s="24" t="s">
        <v>32</v>
      </c>
      <c r="AD3688" s="25">
        <v>65000</v>
      </c>
      <c r="AE3688" s="25">
        <v>0</v>
      </c>
      <c r="AF3688" s="25">
        <v>197000</v>
      </c>
      <c r="AG3688" s="25">
        <v>0</v>
      </c>
      <c r="AH3688" s="25">
        <v>262000</v>
      </c>
      <c r="AI3688" s="16" t="s">
        <v>14003</v>
      </c>
    </row>
    <row r="3689" spans="1:35" ht="30" x14ac:dyDescent="0.25">
      <c r="A3689" s="17">
        <v>125450.04</v>
      </c>
      <c r="B3689" s="18">
        <v>1</v>
      </c>
      <c r="C3689" s="16" t="s">
        <v>73</v>
      </c>
      <c r="D3689" s="21">
        <v>42767</v>
      </c>
      <c r="E3689" s="16" t="s">
        <v>728</v>
      </c>
      <c r="F3689" s="21">
        <v>44103</v>
      </c>
      <c r="G3689" s="16" t="s">
        <v>14002</v>
      </c>
      <c r="H3689" s="26" t="s">
        <v>196</v>
      </c>
      <c r="M3689" s="26" t="s">
        <v>4824</v>
      </c>
      <c r="O3689" s="16" t="s">
        <v>632</v>
      </c>
      <c r="P3689" s="26" t="s">
        <v>453</v>
      </c>
      <c r="T3689" s="23" t="s">
        <v>32</v>
      </c>
      <c r="U3689" s="21">
        <v>44477</v>
      </c>
      <c r="W3689" s="20" t="s">
        <v>43</v>
      </c>
      <c r="X3689" s="16" t="s">
        <v>1150</v>
      </c>
      <c r="Z3689" s="24" t="s">
        <v>32</v>
      </c>
      <c r="AA3689" s="24" t="s">
        <v>32</v>
      </c>
      <c r="AB3689" s="24" t="s">
        <v>32</v>
      </c>
      <c r="AC3689" s="24" t="s">
        <v>32</v>
      </c>
      <c r="AD3689" s="25">
        <v>69500</v>
      </c>
      <c r="AE3689" s="25">
        <v>0</v>
      </c>
      <c r="AF3689" s="25">
        <v>0</v>
      </c>
      <c r="AG3689" s="25">
        <v>0</v>
      </c>
      <c r="AH3689" s="25">
        <v>69500</v>
      </c>
      <c r="AI3689" s="16" t="s">
        <v>14001</v>
      </c>
    </row>
    <row r="3690" spans="1:35" ht="30" x14ac:dyDescent="0.25">
      <c r="A3690" s="17">
        <v>125450.05</v>
      </c>
      <c r="B3690" s="18">
        <v>3</v>
      </c>
      <c r="C3690" s="16" t="s">
        <v>47</v>
      </c>
      <c r="D3690" s="21">
        <v>42767</v>
      </c>
      <c r="E3690" s="16" t="s">
        <v>728</v>
      </c>
      <c r="F3690" s="21">
        <v>44089</v>
      </c>
      <c r="G3690" s="16" t="s">
        <v>103</v>
      </c>
      <c r="H3690" s="26" t="s">
        <v>226</v>
      </c>
      <c r="M3690" s="26" t="s">
        <v>3457</v>
      </c>
      <c r="O3690" s="16" t="s">
        <v>632</v>
      </c>
      <c r="P3690" s="26" t="s">
        <v>453</v>
      </c>
      <c r="T3690" s="23" t="s">
        <v>32</v>
      </c>
      <c r="U3690" s="21">
        <v>43812</v>
      </c>
      <c r="W3690" s="20" t="s">
        <v>43</v>
      </c>
      <c r="X3690" s="16" t="s">
        <v>44</v>
      </c>
      <c r="Z3690" s="25">
        <v>-5133.72</v>
      </c>
      <c r="AA3690" s="25">
        <v>0</v>
      </c>
      <c r="AB3690" s="25">
        <v>6439.67</v>
      </c>
      <c r="AC3690" s="25">
        <v>0</v>
      </c>
      <c r="AD3690" s="25">
        <v>63866.28</v>
      </c>
      <c r="AE3690" s="25">
        <v>0</v>
      </c>
      <c r="AF3690" s="25">
        <v>159666.67000000001</v>
      </c>
      <c r="AG3690" s="25">
        <v>0</v>
      </c>
      <c r="AH3690" s="25">
        <v>223532.95</v>
      </c>
      <c r="AI3690" s="16" t="s">
        <v>3458</v>
      </c>
    </row>
    <row r="3691" spans="1:35" ht="30" x14ac:dyDescent="0.25">
      <c r="A3691" s="17">
        <v>125450.06</v>
      </c>
      <c r="B3691" s="18">
        <v>1</v>
      </c>
      <c r="C3691" s="16" t="s">
        <v>474</v>
      </c>
      <c r="D3691" s="21">
        <v>42767</v>
      </c>
      <c r="E3691" s="16" t="s">
        <v>728</v>
      </c>
      <c r="F3691" s="21">
        <v>44326</v>
      </c>
      <c r="G3691" s="16" t="s">
        <v>74</v>
      </c>
      <c r="H3691" s="26" t="s">
        <v>34</v>
      </c>
      <c r="M3691" s="26" t="s">
        <v>3459</v>
      </c>
      <c r="O3691" s="16" t="s">
        <v>632</v>
      </c>
      <c r="P3691" s="26" t="s">
        <v>453</v>
      </c>
      <c r="T3691" s="23" t="s">
        <v>32</v>
      </c>
      <c r="U3691" s="21">
        <v>44113</v>
      </c>
      <c r="W3691" s="20" t="s">
        <v>43</v>
      </c>
      <c r="X3691" s="16" t="s">
        <v>44</v>
      </c>
      <c r="Z3691" s="25">
        <v>25000</v>
      </c>
      <c r="AA3691" s="25">
        <v>0</v>
      </c>
      <c r="AB3691" s="25">
        <v>168120</v>
      </c>
      <c r="AC3691" s="25">
        <v>0</v>
      </c>
      <c r="AD3691" s="25">
        <v>90000</v>
      </c>
      <c r="AE3691" s="25">
        <v>0</v>
      </c>
      <c r="AF3691" s="25">
        <v>168120</v>
      </c>
      <c r="AG3691" s="25">
        <v>0</v>
      </c>
      <c r="AH3691" s="25">
        <v>258120</v>
      </c>
      <c r="AI3691" s="16" t="s">
        <v>3460</v>
      </c>
    </row>
    <row r="3692" spans="1:35" ht="30" x14ac:dyDescent="0.25">
      <c r="A3692" s="17">
        <v>125450.07</v>
      </c>
      <c r="B3692" s="18">
        <v>3</v>
      </c>
      <c r="C3692" s="16" t="s">
        <v>474</v>
      </c>
      <c r="D3692" s="21">
        <v>42767</v>
      </c>
      <c r="E3692" s="16" t="s">
        <v>728</v>
      </c>
      <c r="F3692" s="21">
        <v>44168</v>
      </c>
      <c r="G3692" s="16" t="s">
        <v>832</v>
      </c>
      <c r="H3692" s="26" t="s">
        <v>200</v>
      </c>
      <c r="M3692" s="26" t="s">
        <v>3461</v>
      </c>
      <c r="O3692" s="16" t="s">
        <v>632</v>
      </c>
      <c r="P3692" s="26" t="s">
        <v>453</v>
      </c>
      <c r="T3692" s="23" t="s">
        <v>32</v>
      </c>
      <c r="U3692" s="21">
        <v>44008</v>
      </c>
      <c r="W3692" s="20" t="s">
        <v>43</v>
      </c>
      <c r="X3692" s="16" t="s">
        <v>44</v>
      </c>
      <c r="Z3692" s="25">
        <v>0</v>
      </c>
      <c r="AA3692" s="25">
        <v>0</v>
      </c>
      <c r="AB3692" s="25">
        <v>-69266</v>
      </c>
      <c r="AC3692" s="25">
        <v>0</v>
      </c>
      <c r="AD3692" s="25">
        <v>70000</v>
      </c>
      <c r="AE3692" s="25">
        <v>0</v>
      </c>
      <c r="AF3692" s="25">
        <v>139299</v>
      </c>
      <c r="AG3692" s="25">
        <v>0</v>
      </c>
      <c r="AH3692" s="25">
        <v>209299</v>
      </c>
      <c r="AI3692" s="16" t="s">
        <v>3462</v>
      </c>
    </row>
    <row r="3693" spans="1:35" ht="30" x14ac:dyDescent="0.25">
      <c r="A3693" s="17">
        <v>125450.08</v>
      </c>
      <c r="B3693" s="18">
        <v>3</v>
      </c>
      <c r="C3693" s="16" t="s">
        <v>474</v>
      </c>
      <c r="D3693" s="21">
        <v>42767</v>
      </c>
      <c r="E3693" s="16" t="s">
        <v>728</v>
      </c>
      <c r="F3693" s="21">
        <v>44342</v>
      </c>
      <c r="G3693" s="16" t="s">
        <v>832</v>
      </c>
      <c r="H3693" s="26" t="s">
        <v>57</v>
      </c>
      <c r="M3693" s="26" t="s">
        <v>3463</v>
      </c>
      <c r="O3693" s="16" t="s">
        <v>632</v>
      </c>
      <c r="P3693" s="26" t="s">
        <v>453</v>
      </c>
      <c r="T3693" s="23" t="s">
        <v>32</v>
      </c>
      <c r="U3693" s="21">
        <v>44057</v>
      </c>
      <c r="W3693" s="20" t="s">
        <v>43</v>
      </c>
      <c r="X3693" s="16" t="s">
        <v>1150</v>
      </c>
      <c r="Z3693" s="25">
        <v>4000</v>
      </c>
      <c r="AA3693" s="25">
        <v>0</v>
      </c>
      <c r="AB3693" s="25">
        <v>129829</v>
      </c>
      <c r="AC3693" s="25">
        <v>0</v>
      </c>
      <c r="AD3693" s="25">
        <v>85000</v>
      </c>
      <c r="AE3693" s="25">
        <v>0</v>
      </c>
      <c r="AF3693" s="25">
        <v>129829</v>
      </c>
      <c r="AG3693" s="25">
        <v>0</v>
      </c>
      <c r="AH3693" s="25">
        <v>214829</v>
      </c>
      <c r="AI3693" s="16" t="s">
        <v>3464</v>
      </c>
    </row>
    <row r="3694" spans="1:35" ht="30" x14ac:dyDescent="0.25">
      <c r="A3694" s="17">
        <v>125450.09</v>
      </c>
      <c r="B3694" s="18">
        <v>1</v>
      </c>
      <c r="C3694" s="16" t="s">
        <v>474</v>
      </c>
      <c r="D3694" s="21">
        <v>42767</v>
      </c>
      <c r="E3694" s="16" t="s">
        <v>728</v>
      </c>
      <c r="F3694" s="21">
        <v>44138</v>
      </c>
      <c r="G3694" s="16" t="s">
        <v>74</v>
      </c>
      <c r="H3694" s="26" t="s">
        <v>400</v>
      </c>
      <c r="M3694" s="26" t="s">
        <v>4897</v>
      </c>
      <c r="O3694" s="16" t="s">
        <v>632</v>
      </c>
      <c r="P3694" s="26" t="s">
        <v>453</v>
      </c>
      <c r="T3694" s="23" t="s">
        <v>32</v>
      </c>
      <c r="U3694" s="21">
        <v>43917</v>
      </c>
      <c r="W3694" s="20" t="s">
        <v>43</v>
      </c>
      <c r="X3694" s="16" t="s">
        <v>1150</v>
      </c>
      <c r="Z3694" s="24" t="s">
        <v>32</v>
      </c>
      <c r="AA3694" s="24" t="s">
        <v>32</v>
      </c>
      <c r="AB3694" s="24" t="s">
        <v>32</v>
      </c>
      <c r="AC3694" s="24" t="s">
        <v>32</v>
      </c>
      <c r="AD3694" s="25">
        <v>67300</v>
      </c>
      <c r="AE3694" s="25">
        <v>0</v>
      </c>
      <c r="AF3694" s="25">
        <v>170900</v>
      </c>
      <c r="AG3694" s="25">
        <v>0</v>
      </c>
      <c r="AH3694" s="25">
        <v>238200</v>
      </c>
      <c r="AI3694" s="16" t="s">
        <v>14000</v>
      </c>
    </row>
    <row r="3695" spans="1:35" ht="30" x14ac:dyDescent="0.25">
      <c r="A3695" s="17">
        <v>125450.1</v>
      </c>
      <c r="B3695" s="18">
        <v>2</v>
      </c>
      <c r="C3695" s="16" t="s">
        <v>474</v>
      </c>
      <c r="D3695" s="21">
        <v>42767</v>
      </c>
      <c r="E3695" s="16" t="s">
        <v>728</v>
      </c>
      <c r="F3695" s="21">
        <v>44095</v>
      </c>
      <c r="G3695" s="16" t="s">
        <v>514</v>
      </c>
      <c r="H3695" s="26" t="s">
        <v>212</v>
      </c>
      <c r="M3695" s="26" t="s">
        <v>11174</v>
      </c>
      <c r="O3695" s="16" t="s">
        <v>632</v>
      </c>
      <c r="P3695" s="26" t="s">
        <v>453</v>
      </c>
      <c r="T3695" s="23" t="s">
        <v>32</v>
      </c>
      <c r="U3695" s="21">
        <v>43742</v>
      </c>
      <c r="W3695" s="20" t="s">
        <v>43</v>
      </c>
      <c r="X3695" s="16" t="s">
        <v>1150</v>
      </c>
      <c r="Z3695" s="24" t="s">
        <v>32</v>
      </c>
      <c r="AA3695" s="24" t="s">
        <v>32</v>
      </c>
      <c r="AB3695" s="24" t="s">
        <v>32</v>
      </c>
      <c r="AC3695" s="24" t="s">
        <v>32</v>
      </c>
      <c r="AD3695" s="25">
        <v>67000</v>
      </c>
      <c r="AE3695" s="25">
        <v>0</v>
      </c>
      <c r="AF3695" s="25">
        <v>255180</v>
      </c>
      <c r="AG3695" s="25">
        <v>0</v>
      </c>
      <c r="AH3695" s="25">
        <v>322180</v>
      </c>
      <c r="AI3695" s="16" t="s">
        <v>13999</v>
      </c>
    </row>
    <row r="3696" spans="1:35" ht="30" x14ac:dyDescent="0.25">
      <c r="A3696" s="17">
        <v>125450.11</v>
      </c>
      <c r="B3696" s="18">
        <v>2</v>
      </c>
      <c r="C3696" s="16" t="s">
        <v>31</v>
      </c>
      <c r="D3696" s="21">
        <v>42767</v>
      </c>
      <c r="E3696" s="16" t="s">
        <v>728</v>
      </c>
      <c r="F3696" s="21">
        <v>44252</v>
      </c>
      <c r="G3696" s="16" t="s">
        <v>514</v>
      </c>
      <c r="H3696" s="26" t="s">
        <v>241</v>
      </c>
      <c r="M3696" s="26" t="s">
        <v>3465</v>
      </c>
      <c r="O3696" s="16" t="s">
        <v>632</v>
      </c>
      <c r="P3696" s="26" t="s">
        <v>453</v>
      </c>
      <c r="T3696" s="23" t="s">
        <v>32</v>
      </c>
      <c r="U3696" s="21">
        <v>44232</v>
      </c>
      <c r="W3696" s="20" t="s">
        <v>43</v>
      </c>
      <c r="X3696" s="16" t="s">
        <v>44</v>
      </c>
      <c r="Z3696" s="25">
        <v>0</v>
      </c>
      <c r="AA3696" s="25">
        <v>0</v>
      </c>
      <c r="AB3696" s="25">
        <v>263406</v>
      </c>
      <c r="AC3696" s="25">
        <v>0</v>
      </c>
      <c r="AD3696" s="25">
        <v>67500</v>
      </c>
      <c r="AE3696" s="25">
        <v>0</v>
      </c>
      <c r="AF3696" s="25">
        <v>263406</v>
      </c>
      <c r="AG3696" s="25">
        <v>0</v>
      </c>
      <c r="AH3696" s="25">
        <v>330906</v>
      </c>
      <c r="AI3696" s="16" t="s">
        <v>3466</v>
      </c>
    </row>
    <row r="3697" spans="1:35" ht="30" x14ac:dyDescent="0.25">
      <c r="A3697" s="17">
        <v>125450.12</v>
      </c>
      <c r="B3697" s="18">
        <v>2</v>
      </c>
      <c r="C3697" s="16" t="s">
        <v>31</v>
      </c>
      <c r="D3697" s="21">
        <v>42767</v>
      </c>
      <c r="E3697" s="16" t="s">
        <v>728</v>
      </c>
      <c r="F3697" s="21">
        <v>44203</v>
      </c>
      <c r="G3697" s="16" t="s">
        <v>514</v>
      </c>
      <c r="H3697" s="26" t="s">
        <v>380</v>
      </c>
      <c r="M3697" s="26" t="s">
        <v>3467</v>
      </c>
      <c r="O3697" s="16" t="s">
        <v>632</v>
      </c>
      <c r="P3697" s="26" t="s">
        <v>453</v>
      </c>
      <c r="T3697" s="23" t="s">
        <v>32</v>
      </c>
      <c r="U3697" s="21">
        <v>44176</v>
      </c>
      <c r="W3697" s="20" t="s">
        <v>43</v>
      </c>
      <c r="X3697" s="16" t="s">
        <v>44</v>
      </c>
      <c r="Z3697" s="25">
        <v>0</v>
      </c>
      <c r="AA3697" s="25">
        <v>0</v>
      </c>
      <c r="AB3697" s="25">
        <v>447218</v>
      </c>
      <c r="AC3697" s="25">
        <v>0</v>
      </c>
      <c r="AD3697" s="25">
        <v>65000</v>
      </c>
      <c r="AE3697" s="25">
        <v>0</v>
      </c>
      <c r="AF3697" s="25">
        <v>447218</v>
      </c>
      <c r="AG3697" s="25">
        <v>0</v>
      </c>
      <c r="AH3697" s="25">
        <v>512218</v>
      </c>
      <c r="AI3697" s="16" t="s">
        <v>3468</v>
      </c>
    </row>
    <row r="3698" spans="1:35" ht="30" x14ac:dyDescent="0.25">
      <c r="A3698" s="17">
        <v>125450.13</v>
      </c>
      <c r="B3698" s="18">
        <v>1</v>
      </c>
      <c r="C3698" s="16" t="s">
        <v>31</v>
      </c>
      <c r="D3698" s="21">
        <v>42767</v>
      </c>
      <c r="E3698" s="16" t="s">
        <v>728</v>
      </c>
      <c r="F3698" s="21">
        <v>44188</v>
      </c>
      <c r="G3698" s="16" t="s">
        <v>75</v>
      </c>
      <c r="H3698" s="26" t="s">
        <v>146</v>
      </c>
      <c r="M3698" s="26" t="s">
        <v>3469</v>
      </c>
      <c r="O3698" s="16" t="s">
        <v>632</v>
      </c>
      <c r="P3698" s="26" t="s">
        <v>453</v>
      </c>
      <c r="T3698" s="22">
        <v>0</v>
      </c>
      <c r="U3698" s="21">
        <v>44176</v>
      </c>
      <c r="W3698" s="20" t="s">
        <v>43</v>
      </c>
      <c r="X3698" s="16" t="s">
        <v>1150</v>
      </c>
      <c r="Z3698" s="25">
        <v>9500</v>
      </c>
      <c r="AA3698" s="25">
        <v>0</v>
      </c>
      <c r="AB3698" s="25">
        <v>185500</v>
      </c>
      <c r="AC3698" s="25">
        <v>0</v>
      </c>
      <c r="AD3698" s="25">
        <v>69500</v>
      </c>
      <c r="AE3698" s="25">
        <v>0</v>
      </c>
      <c r="AF3698" s="25">
        <v>185500</v>
      </c>
      <c r="AG3698" s="25">
        <v>0</v>
      </c>
      <c r="AH3698" s="25">
        <v>255000</v>
      </c>
      <c r="AI3698" s="16" t="s">
        <v>3470</v>
      </c>
    </row>
    <row r="3699" spans="1:35" ht="30" x14ac:dyDescent="0.25">
      <c r="A3699" s="17">
        <v>125450.14</v>
      </c>
      <c r="B3699" s="18">
        <v>1</v>
      </c>
      <c r="C3699" s="16" t="s">
        <v>31</v>
      </c>
      <c r="D3699" s="21">
        <v>42767</v>
      </c>
      <c r="E3699" s="16" t="s">
        <v>728</v>
      </c>
      <c r="F3699" s="21">
        <v>44077</v>
      </c>
      <c r="G3699" s="16" t="s">
        <v>74</v>
      </c>
      <c r="H3699" s="26" t="s">
        <v>182</v>
      </c>
      <c r="M3699" s="26" t="s">
        <v>3471</v>
      </c>
      <c r="O3699" s="16" t="s">
        <v>632</v>
      </c>
      <c r="P3699" s="26" t="s">
        <v>453</v>
      </c>
      <c r="T3699" s="23" t="s">
        <v>32</v>
      </c>
      <c r="U3699" s="21">
        <v>44057</v>
      </c>
      <c r="W3699" s="20" t="s">
        <v>43</v>
      </c>
      <c r="X3699" s="16" t="s">
        <v>1150</v>
      </c>
      <c r="Z3699" s="25">
        <v>12300</v>
      </c>
      <c r="AA3699" s="25">
        <v>0</v>
      </c>
      <c r="AB3699" s="25">
        <v>200500</v>
      </c>
      <c r="AC3699" s="25">
        <v>0</v>
      </c>
      <c r="AD3699" s="25">
        <v>72300</v>
      </c>
      <c r="AE3699" s="25">
        <v>0</v>
      </c>
      <c r="AF3699" s="25">
        <v>200500</v>
      </c>
      <c r="AG3699" s="25">
        <v>0</v>
      </c>
      <c r="AH3699" s="25">
        <v>272800</v>
      </c>
      <c r="AI3699" s="16" t="s">
        <v>3472</v>
      </c>
    </row>
    <row r="3700" spans="1:35" ht="30" x14ac:dyDescent="0.25">
      <c r="A3700" s="17">
        <v>125450.15</v>
      </c>
      <c r="B3700" s="18">
        <v>1</v>
      </c>
      <c r="C3700" s="16" t="s">
        <v>47</v>
      </c>
      <c r="D3700" s="21">
        <v>42767</v>
      </c>
      <c r="E3700" s="16" t="s">
        <v>728</v>
      </c>
      <c r="F3700" s="21">
        <v>44089</v>
      </c>
      <c r="G3700" s="16" t="s">
        <v>103</v>
      </c>
      <c r="H3700" s="26" t="s">
        <v>133</v>
      </c>
      <c r="M3700" s="26" t="s">
        <v>3473</v>
      </c>
      <c r="O3700" s="16" t="s">
        <v>632</v>
      </c>
      <c r="P3700" s="26" t="s">
        <v>453</v>
      </c>
      <c r="T3700" s="22">
        <v>0</v>
      </c>
      <c r="U3700" s="21">
        <v>43742</v>
      </c>
      <c r="W3700" s="20" t="s">
        <v>43</v>
      </c>
      <c r="X3700" s="16" t="s">
        <v>44</v>
      </c>
      <c r="Z3700" s="25">
        <v>-2184.29</v>
      </c>
      <c r="AA3700" s="25">
        <v>0</v>
      </c>
      <c r="AB3700" s="25">
        <v>15039.5</v>
      </c>
      <c r="AC3700" s="25">
        <v>0</v>
      </c>
      <c r="AD3700" s="25">
        <v>62815.71</v>
      </c>
      <c r="AE3700" s="25">
        <v>0</v>
      </c>
      <c r="AF3700" s="25">
        <v>211239.5</v>
      </c>
      <c r="AG3700" s="25">
        <v>0</v>
      </c>
      <c r="AH3700" s="25">
        <v>274055.21000000002</v>
      </c>
      <c r="AI3700" s="16" t="s">
        <v>3474</v>
      </c>
    </row>
    <row r="3701" spans="1:35" ht="30" x14ac:dyDescent="0.25">
      <c r="A3701" s="17">
        <v>125450.16</v>
      </c>
      <c r="B3701" s="18">
        <v>2</v>
      </c>
      <c r="C3701" s="16" t="s">
        <v>474</v>
      </c>
      <c r="D3701" s="21">
        <v>42767</v>
      </c>
      <c r="E3701" s="16" t="s">
        <v>728</v>
      </c>
      <c r="F3701" s="21">
        <v>44089</v>
      </c>
      <c r="G3701" s="16" t="s">
        <v>32</v>
      </c>
      <c r="H3701" s="26" t="s">
        <v>162</v>
      </c>
      <c r="M3701" s="26" t="s">
        <v>11156</v>
      </c>
      <c r="O3701" s="16" t="s">
        <v>632</v>
      </c>
      <c r="P3701" s="26" t="s">
        <v>453</v>
      </c>
      <c r="T3701" s="23" t="s">
        <v>32</v>
      </c>
      <c r="U3701" s="21">
        <v>43742</v>
      </c>
      <c r="W3701" s="20" t="s">
        <v>43</v>
      </c>
      <c r="X3701" s="16" t="s">
        <v>44</v>
      </c>
      <c r="Z3701" s="24" t="s">
        <v>32</v>
      </c>
      <c r="AA3701" s="24" t="s">
        <v>32</v>
      </c>
      <c r="AB3701" s="24" t="s">
        <v>32</v>
      </c>
      <c r="AC3701" s="24" t="s">
        <v>32</v>
      </c>
      <c r="AD3701" s="25">
        <v>65000</v>
      </c>
      <c r="AE3701" s="25">
        <v>0</v>
      </c>
      <c r="AF3701" s="25">
        <v>217907</v>
      </c>
      <c r="AG3701" s="25">
        <v>0</v>
      </c>
      <c r="AH3701" s="25">
        <v>282907</v>
      </c>
      <c r="AI3701" s="16" t="s">
        <v>13998</v>
      </c>
    </row>
    <row r="3702" spans="1:35" ht="30" x14ac:dyDescent="0.25">
      <c r="A3702" s="17">
        <v>125450.18</v>
      </c>
      <c r="B3702" s="18">
        <v>3</v>
      </c>
      <c r="C3702" s="16" t="s">
        <v>31</v>
      </c>
      <c r="D3702" s="21">
        <v>42767</v>
      </c>
      <c r="E3702" s="16" t="s">
        <v>728</v>
      </c>
      <c r="F3702" s="21">
        <v>44014</v>
      </c>
      <c r="G3702" s="16" t="s">
        <v>832</v>
      </c>
      <c r="H3702" s="26" t="s">
        <v>307</v>
      </c>
      <c r="M3702" s="26" t="s">
        <v>3475</v>
      </c>
      <c r="O3702" s="16" t="s">
        <v>632</v>
      </c>
      <c r="P3702" s="26" t="s">
        <v>453</v>
      </c>
      <c r="T3702" s="23" t="s">
        <v>32</v>
      </c>
      <c r="U3702" s="21">
        <v>43966</v>
      </c>
      <c r="W3702" s="20" t="s">
        <v>43</v>
      </c>
      <c r="X3702" s="16" t="s">
        <v>44</v>
      </c>
      <c r="Z3702" s="25">
        <v>1000</v>
      </c>
      <c r="AA3702" s="25">
        <v>0</v>
      </c>
      <c r="AB3702" s="25">
        <v>-72724</v>
      </c>
      <c r="AC3702" s="25">
        <v>0</v>
      </c>
      <c r="AD3702" s="25">
        <v>69000</v>
      </c>
      <c r="AE3702" s="25">
        <v>0</v>
      </c>
      <c r="AF3702" s="25">
        <v>157967</v>
      </c>
      <c r="AG3702" s="25">
        <v>0</v>
      </c>
      <c r="AH3702" s="25">
        <v>226967</v>
      </c>
      <c r="AI3702" s="16" t="s">
        <v>3476</v>
      </c>
    </row>
    <row r="3703" spans="1:35" ht="30" x14ac:dyDescent="0.25">
      <c r="A3703" s="17">
        <v>125450.19</v>
      </c>
      <c r="B3703" s="18">
        <v>3</v>
      </c>
      <c r="C3703" s="16" t="s">
        <v>31</v>
      </c>
      <c r="D3703" s="21">
        <v>42767</v>
      </c>
      <c r="E3703" s="16" t="s">
        <v>728</v>
      </c>
      <c r="F3703" s="21">
        <v>44084</v>
      </c>
      <c r="G3703" s="16" t="s">
        <v>832</v>
      </c>
      <c r="H3703" s="26" t="s">
        <v>354</v>
      </c>
      <c r="M3703" s="26" t="s">
        <v>3477</v>
      </c>
      <c r="O3703" s="16" t="s">
        <v>632</v>
      </c>
      <c r="P3703" s="26" t="s">
        <v>453</v>
      </c>
      <c r="T3703" s="23" t="s">
        <v>32</v>
      </c>
      <c r="U3703" s="21">
        <v>44057</v>
      </c>
      <c r="W3703" s="20" t="s">
        <v>43</v>
      </c>
      <c r="X3703" s="16" t="s">
        <v>44</v>
      </c>
      <c r="Z3703" s="25">
        <v>1500</v>
      </c>
      <c r="AA3703" s="25">
        <v>0</v>
      </c>
      <c r="AB3703" s="25">
        <v>149956</v>
      </c>
      <c r="AC3703" s="25">
        <v>0</v>
      </c>
      <c r="AD3703" s="25">
        <v>72000</v>
      </c>
      <c r="AE3703" s="25">
        <v>0</v>
      </c>
      <c r="AF3703" s="25">
        <v>149956</v>
      </c>
      <c r="AG3703" s="25">
        <v>0</v>
      </c>
      <c r="AH3703" s="25">
        <v>221956</v>
      </c>
      <c r="AI3703" s="16" t="s">
        <v>3478</v>
      </c>
    </row>
    <row r="3704" spans="1:35" ht="30" x14ac:dyDescent="0.25">
      <c r="A3704" s="17">
        <v>125450.2</v>
      </c>
      <c r="B3704" s="18">
        <v>3</v>
      </c>
      <c r="C3704" s="16" t="s">
        <v>31</v>
      </c>
      <c r="D3704" s="21">
        <v>42767</v>
      </c>
      <c r="E3704" s="16" t="s">
        <v>728</v>
      </c>
      <c r="F3704" s="21">
        <v>44082</v>
      </c>
      <c r="G3704" s="16" t="s">
        <v>832</v>
      </c>
      <c r="H3704" s="26" t="s">
        <v>331</v>
      </c>
      <c r="M3704" s="26" t="s">
        <v>3479</v>
      </c>
      <c r="O3704" s="16" t="s">
        <v>632</v>
      </c>
      <c r="P3704" s="26" t="s">
        <v>453</v>
      </c>
      <c r="T3704" s="23" t="s">
        <v>32</v>
      </c>
      <c r="U3704" s="21">
        <v>44057</v>
      </c>
      <c r="W3704" s="20" t="s">
        <v>43</v>
      </c>
      <c r="X3704" s="16" t="s">
        <v>44</v>
      </c>
      <c r="Z3704" s="25">
        <v>18000</v>
      </c>
      <c r="AA3704" s="25">
        <v>0</v>
      </c>
      <c r="AB3704" s="25">
        <v>132032</v>
      </c>
      <c r="AC3704" s="25">
        <v>0</v>
      </c>
      <c r="AD3704" s="25">
        <v>78000</v>
      </c>
      <c r="AE3704" s="25">
        <v>0</v>
      </c>
      <c r="AF3704" s="25">
        <v>132032</v>
      </c>
      <c r="AG3704" s="25">
        <v>0</v>
      </c>
      <c r="AH3704" s="25">
        <v>210032</v>
      </c>
      <c r="AI3704" s="16" t="s">
        <v>3480</v>
      </c>
    </row>
    <row r="3705" spans="1:35" ht="30" x14ac:dyDescent="0.25">
      <c r="A3705" s="17">
        <v>125450.21</v>
      </c>
      <c r="B3705" s="18">
        <v>3</v>
      </c>
      <c r="C3705" s="16" t="s">
        <v>474</v>
      </c>
      <c r="D3705" s="21">
        <v>42767</v>
      </c>
      <c r="E3705" s="16" t="s">
        <v>728</v>
      </c>
      <c r="F3705" s="21">
        <v>44337</v>
      </c>
      <c r="G3705" s="16" t="s">
        <v>832</v>
      </c>
      <c r="H3705" s="26" t="s">
        <v>788</v>
      </c>
      <c r="M3705" s="26" t="s">
        <v>3481</v>
      </c>
      <c r="O3705" s="16" t="s">
        <v>632</v>
      </c>
      <c r="P3705" s="26" t="s">
        <v>453</v>
      </c>
      <c r="T3705" s="23" t="s">
        <v>32</v>
      </c>
      <c r="U3705" s="21">
        <v>44008</v>
      </c>
      <c r="W3705" s="20" t="s">
        <v>43</v>
      </c>
      <c r="X3705" s="16" t="s">
        <v>44</v>
      </c>
      <c r="Z3705" s="25">
        <v>0</v>
      </c>
      <c r="AA3705" s="25">
        <v>0</v>
      </c>
      <c r="AB3705" s="25">
        <v>-36636</v>
      </c>
      <c r="AC3705" s="25">
        <v>0</v>
      </c>
      <c r="AD3705" s="25">
        <v>73000</v>
      </c>
      <c r="AE3705" s="25">
        <v>0</v>
      </c>
      <c r="AF3705" s="25">
        <v>105183</v>
      </c>
      <c r="AG3705" s="25">
        <v>0</v>
      </c>
      <c r="AH3705" s="25">
        <v>178183</v>
      </c>
      <c r="AI3705" s="16" t="s">
        <v>3482</v>
      </c>
    </row>
    <row r="3706" spans="1:35" ht="30" x14ac:dyDescent="0.25">
      <c r="A3706" s="17">
        <v>125450.22</v>
      </c>
      <c r="B3706" s="18">
        <v>3</v>
      </c>
      <c r="C3706" s="16" t="s">
        <v>31</v>
      </c>
      <c r="D3706" s="21">
        <v>42767</v>
      </c>
      <c r="E3706" s="16" t="s">
        <v>728</v>
      </c>
      <c r="F3706" s="21">
        <v>44040</v>
      </c>
      <c r="G3706" s="16" t="s">
        <v>832</v>
      </c>
      <c r="H3706" s="26" t="s">
        <v>408</v>
      </c>
      <c r="M3706" s="26" t="s">
        <v>3483</v>
      </c>
      <c r="O3706" s="16" t="s">
        <v>632</v>
      </c>
      <c r="P3706" s="26" t="s">
        <v>453</v>
      </c>
      <c r="T3706" s="23" t="s">
        <v>32</v>
      </c>
      <c r="U3706" s="21">
        <v>44008</v>
      </c>
      <c r="W3706" s="20" t="s">
        <v>43</v>
      </c>
      <c r="X3706" s="16" t="s">
        <v>44</v>
      </c>
      <c r="Z3706" s="25">
        <v>2000</v>
      </c>
      <c r="AA3706" s="25">
        <v>0</v>
      </c>
      <c r="AB3706" s="25">
        <v>-72510</v>
      </c>
      <c r="AC3706" s="25">
        <v>0</v>
      </c>
      <c r="AD3706" s="25">
        <v>82000</v>
      </c>
      <c r="AE3706" s="25">
        <v>0</v>
      </c>
      <c r="AF3706" s="25">
        <v>149828</v>
      </c>
      <c r="AG3706" s="25">
        <v>0</v>
      </c>
      <c r="AH3706" s="25">
        <v>231828</v>
      </c>
      <c r="AI3706" s="16" t="s">
        <v>3484</v>
      </c>
    </row>
    <row r="3707" spans="1:35" ht="30" x14ac:dyDescent="0.25">
      <c r="A3707" s="17">
        <v>125450.23</v>
      </c>
      <c r="B3707" s="18">
        <v>1</v>
      </c>
      <c r="C3707" s="16" t="s">
        <v>474</v>
      </c>
      <c r="D3707" s="21">
        <v>42767</v>
      </c>
      <c r="E3707" s="16" t="s">
        <v>728</v>
      </c>
      <c r="F3707" s="21">
        <v>44099</v>
      </c>
      <c r="G3707" s="16" t="s">
        <v>74</v>
      </c>
      <c r="H3707" s="26" t="s">
        <v>158</v>
      </c>
      <c r="M3707" s="26" t="s">
        <v>11160</v>
      </c>
      <c r="O3707" s="16" t="s">
        <v>632</v>
      </c>
      <c r="P3707" s="26" t="s">
        <v>453</v>
      </c>
      <c r="T3707" s="23" t="s">
        <v>32</v>
      </c>
      <c r="U3707" s="21">
        <v>43812</v>
      </c>
      <c r="W3707" s="20" t="s">
        <v>43</v>
      </c>
      <c r="X3707" s="16" t="s">
        <v>44</v>
      </c>
      <c r="Z3707" s="24" t="s">
        <v>32</v>
      </c>
      <c r="AA3707" s="24" t="s">
        <v>32</v>
      </c>
      <c r="AB3707" s="24" t="s">
        <v>32</v>
      </c>
      <c r="AC3707" s="24" t="s">
        <v>32</v>
      </c>
      <c r="AD3707" s="25">
        <v>70400</v>
      </c>
      <c r="AE3707" s="25">
        <v>0</v>
      </c>
      <c r="AF3707" s="25">
        <v>210200</v>
      </c>
      <c r="AG3707" s="25">
        <v>0</v>
      </c>
      <c r="AH3707" s="25">
        <v>280600</v>
      </c>
      <c r="AI3707" s="16" t="s">
        <v>13997</v>
      </c>
    </row>
    <row r="3708" spans="1:35" ht="30" x14ac:dyDescent="0.25">
      <c r="A3708" s="17">
        <v>125450.24000000001</v>
      </c>
      <c r="B3708" s="18">
        <v>1</v>
      </c>
      <c r="C3708" s="16" t="s">
        <v>474</v>
      </c>
      <c r="D3708" s="21">
        <v>42767</v>
      </c>
      <c r="E3708" s="16" t="s">
        <v>728</v>
      </c>
      <c r="F3708" s="21">
        <v>44113</v>
      </c>
      <c r="G3708" s="16" t="s">
        <v>74</v>
      </c>
      <c r="H3708" s="26" t="s">
        <v>337</v>
      </c>
      <c r="M3708" s="26" t="s">
        <v>4872</v>
      </c>
      <c r="O3708" s="16" t="s">
        <v>632</v>
      </c>
      <c r="P3708" s="26" t="s">
        <v>453</v>
      </c>
      <c r="T3708" s="22">
        <v>0</v>
      </c>
      <c r="U3708" s="21">
        <v>43812</v>
      </c>
      <c r="W3708" s="20" t="s">
        <v>43</v>
      </c>
      <c r="X3708" s="16" t="s">
        <v>1150</v>
      </c>
      <c r="Z3708" s="24" t="s">
        <v>32</v>
      </c>
      <c r="AA3708" s="24" t="s">
        <v>32</v>
      </c>
      <c r="AB3708" s="24" t="s">
        <v>32</v>
      </c>
      <c r="AC3708" s="24" t="s">
        <v>32</v>
      </c>
      <c r="AD3708" s="25">
        <v>66000</v>
      </c>
      <c r="AE3708" s="25">
        <v>0</v>
      </c>
      <c r="AF3708" s="25">
        <v>199000</v>
      </c>
      <c r="AG3708" s="25">
        <v>0</v>
      </c>
      <c r="AH3708" s="25">
        <v>265000</v>
      </c>
      <c r="AI3708" s="16" t="s">
        <v>13996</v>
      </c>
    </row>
    <row r="3709" spans="1:35" ht="30" x14ac:dyDescent="0.25">
      <c r="A3709" s="17">
        <v>125450.25</v>
      </c>
      <c r="B3709" s="18">
        <v>1</v>
      </c>
      <c r="C3709" s="16" t="s">
        <v>474</v>
      </c>
      <c r="D3709" s="21">
        <v>42767</v>
      </c>
      <c r="E3709" s="16" t="s">
        <v>728</v>
      </c>
      <c r="F3709" s="21">
        <v>44116</v>
      </c>
      <c r="G3709" s="16" t="s">
        <v>74</v>
      </c>
      <c r="H3709" s="26" t="s">
        <v>643</v>
      </c>
      <c r="M3709" s="26" t="s">
        <v>4855</v>
      </c>
      <c r="O3709" s="16" t="s">
        <v>632</v>
      </c>
      <c r="P3709" s="26" t="s">
        <v>453</v>
      </c>
      <c r="T3709" s="22">
        <v>0</v>
      </c>
      <c r="U3709" s="21">
        <v>43917</v>
      </c>
      <c r="W3709" s="20" t="s">
        <v>43</v>
      </c>
      <c r="X3709" s="16" t="s">
        <v>44</v>
      </c>
      <c r="Z3709" s="24" t="s">
        <v>32</v>
      </c>
      <c r="AA3709" s="24" t="s">
        <v>32</v>
      </c>
      <c r="AB3709" s="24" t="s">
        <v>32</v>
      </c>
      <c r="AC3709" s="24" t="s">
        <v>32</v>
      </c>
      <c r="AD3709" s="25">
        <v>68200</v>
      </c>
      <c r="AE3709" s="25">
        <v>0</v>
      </c>
      <c r="AF3709" s="25">
        <v>192700</v>
      </c>
      <c r="AG3709" s="25">
        <v>0</v>
      </c>
      <c r="AH3709" s="25">
        <v>260900</v>
      </c>
      <c r="AI3709" s="16" t="s">
        <v>13995</v>
      </c>
    </row>
    <row r="3710" spans="1:35" ht="30" x14ac:dyDescent="0.25">
      <c r="A3710" s="17">
        <v>125450.26</v>
      </c>
      <c r="B3710" s="18">
        <v>1</v>
      </c>
      <c r="C3710" s="16" t="s">
        <v>31</v>
      </c>
      <c r="D3710" s="21">
        <v>42767</v>
      </c>
      <c r="E3710" s="16" t="s">
        <v>728</v>
      </c>
      <c r="F3710" s="21">
        <v>44299</v>
      </c>
      <c r="G3710" s="16" t="s">
        <v>74</v>
      </c>
      <c r="H3710" s="26" t="s">
        <v>238</v>
      </c>
      <c r="M3710" s="26" t="s">
        <v>3485</v>
      </c>
      <c r="O3710" s="16" t="s">
        <v>632</v>
      </c>
      <c r="P3710" s="26" t="s">
        <v>453</v>
      </c>
      <c r="T3710" s="23" t="s">
        <v>32</v>
      </c>
      <c r="U3710" s="21">
        <v>44281</v>
      </c>
      <c r="W3710" s="20" t="s">
        <v>43</v>
      </c>
      <c r="X3710" s="16" t="s">
        <v>1150</v>
      </c>
      <c r="Z3710" s="25">
        <v>11600</v>
      </c>
      <c r="AA3710" s="25">
        <v>0</v>
      </c>
      <c r="AB3710" s="25">
        <v>192300</v>
      </c>
      <c r="AC3710" s="25">
        <v>0</v>
      </c>
      <c r="AD3710" s="25">
        <v>71600</v>
      </c>
      <c r="AE3710" s="25">
        <v>0</v>
      </c>
      <c r="AF3710" s="25">
        <v>192300</v>
      </c>
      <c r="AG3710" s="25">
        <v>0</v>
      </c>
      <c r="AH3710" s="25">
        <v>263900</v>
      </c>
      <c r="AI3710" s="16" t="s">
        <v>3486</v>
      </c>
    </row>
    <row r="3711" spans="1:35" ht="30" x14ac:dyDescent="0.25">
      <c r="A3711" s="17">
        <v>125450.28</v>
      </c>
      <c r="B3711" s="18">
        <v>2</v>
      </c>
      <c r="C3711" s="16" t="s">
        <v>474</v>
      </c>
      <c r="D3711" s="21">
        <v>42767</v>
      </c>
      <c r="E3711" s="16" t="s">
        <v>728</v>
      </c>
      <c r="F3711" s="21">
        <v>44089</v>
      </c>
      <c r="G3711" s="16" t="s">
        <v>13994</v>
      </c>
      <c r="H3711" s="26" t="s">
        <v>154</v>
      </c>
      <c r="M3711" s="26" t="s">
        <v>11165</v>
      </c>
      <c r="O3711" s="16" t="s">
        <v>632</v>
      </c>
      <c r="P3711" s="26" t="s">
        <v>453</v>
      </c>
      <c r="T3711" s="23" t="s">
        <v>32</v>
      </c>
      <c r="U3711" s="21">
        <v>43742</v>
      </c>
      <c r="W3711" s="20" t="s">
        <v>43</v>
      </c>
      <c r="X3711" s="16" t="s">
        <v>44</v>
      </c>
      <c r="Z3711" s="24" t="s">
        <v>32</v>
      </c>
      <c r="AA3711" s="24" t="s">
        <v>32</v>
      </c>
      <c r="AB3711" s="24" t="s">
        <v>32</v>
      </c>
      <c r="AC3711" s="24" t="s">
        <v>32</v>
      </c>
      <c r="AD3711" s="25">
        <v>65000</v>
      </c>
      <c r="AE3711" s="25">
        <v>0</v>
      </c>
      <c r="AF3711" s="25">
        <v>275489</v>
      </c>
      <c r="AG3711" s="25">
        <v>0</v>
      </c>
      <c r="AH3711" s="25">
        <v>340489</v>
      </c>
      <c r="AI3711" s="16" t="s">
        <v>13993</v>
      </c>
    </row>
    <row r="3712" spans="1:35" ht="30" x14ac:dyDescent="0.25">
      <c r="A3712" s="17">
        <v>125450.29</v>
      </c>
      <c r="B3712" s="18">
        <v>2</v>
      </c>
      <c r="C3712" s="16" t="s">
        <v>73</v>
      </c>
      <c r="D3712" s="21">
        <v>42767</v>
      </c>
      <c r="E3712" s="16" t="s">
        <v>728</v>
      </c>
      <c r="F3712" s="21">
        <v>44224</v>
      </c>
      <c r="G3712" s="16" t="s">
        <v>108</v>
      </c>
      <c r="H3712" s="26" t="s">
        <v>377</v>
      </c>
      <c r="M3712" s="26" t="s">
        <v>4888</v>
      </c>
      <c r="O3712" s="16" t="s">
        <v>632</v>
      </c>
      <c r="P3712" s="26" t="s">
        <v>453</v>
      </c>
      <c r="T3712" s="23" t="s">
        <v>32</v>
      </c>
      <c r="U3712" s="21">
        <v>44540</v>
      </c>
      <c r="W3712" s="20" t="s">
        <v>43</v>
      </c>
      <c r="X3712" s="16" t="s">
        <v>44</v>
      </c>
      <c r="Z3712" s="24" t="s">
        <v>32</v>
      </c>
      <c r="AA3712" s="24" t="s">
        <v>32</v>
      </c>
      <c r="AB3712" s="24" t="s">
        <v>32</v>
      </c>
      <c r="AC3712" s="24" t="s">
        <v>32</v>
      </c>
      <c r="AD3712" s="25">
        <v>65000</v>
      </c>
      <c r="AE3712" s="25">
        <v>0</v>
      </c>
      <c r="AF3712" s="25">
        <v>0</v>
      </c>
      <c r="AG3712" s="25">
        <v>0</v>
      </c>
      <c r="AH3712" s="25">
        <v>65000</v>
      </c>
      <c r="AI3712" s="16" t="s">
        <v>13992</v>
      </c>
    </row>
    <row r="3713" spans="1:35" ht="30" x14ac:dyDescent="0.25">
      <c r="A3713" s="17">
        <v>125450.3</v>
      </c>
      <c r="B3713" s="18">
        <v>1</v>
      </c>
      <c r="C3713" s="16" t="s">
        <v>474</v>
      </c>
      <c r="D3713" s="21">
        <v>42767</v>
      </c>
      <c r="E3713" s="16" t="s">
        <v>728</v>
      </c>
      <c r="F3713" s="21">
        <v>44089</v>
      </c>
      <c r="G3713" s="16" t="s">
        <v>74</v>
      </c>
      <c r="H3713" s="26" t="s">
        <v>359</v>
      </c>
      <c r="M3713" s="26" t="s">
        <v>3487</v>
      </c>
      <c r="O3713" s="16" t="s">
        <v>632</v>
      </c>
      <c r="P3713" s="26" t="s">
        <v>453</v>
      </c>
      <c r="T3713" s="22">
        <v>0</v>
      </c>
      <c r="U3713" s="21">
        <v>43868</v>
      </c>
      <c r="W3713" s="20" t="s">
        <v>43</v>
      </c>
      <c r="X3713" s="16" t="s">
        <v>44</v>
      </c>
      <c r="Z3713" s="25">
        <v>0</v>
      </c>
      <c r="AA3713" s="25">
        <v>0</v>
      </c>
      <c r="AB3713" s="25">
        <v>-47000</v>
      </c>
      <c r="AC3713" s="25">
        <v>0</v>
      </c>
      <c r="AD3713" s="25">
        <v>67000</v>
      </c>
      <c r="AE3713" s="25">
        <v>0</v>
      </c>
      <c r="AF3713" s="25">
        <v>204000</v>
      </c>
      <c r="AG3713" s="25">
        <v>0</v>
      </c>
      <c r="AH3713" s="25">
        <v>271000</v>
      </c>
      <c r="AI3713" s="16" t="s">
        <v>3488</v>
      </c>
    </row>
    <row r="3714" spans="1:35" ht="30" x14ac:dyDescent="0.25">
      <c r="A3714" s="17">
        <v>125450.31</v>
      </c>
      <c r="B3714" s="18">
        <v>1</v>
      </c>
      <c r="C3714" s="16" t="s">
        <v>73</v>
      </c>
      <c r="D3714" s="21">
        <v>42767</v>
      </c>
      <c r="E3714" s="16" t="s">
        <v>728</v>
      </c>
      <c r="F3714" s="21">
        <v>44260</v>
      </c>
      <c r="G3714" s="16" t="s">
        <v>82</v>
      </c>
      <c r="H3714" s="26" t="s">
        <v>386</v>
      </c>
      <c r="M3714" s="26" t="s">
        <v>4893</v>
      </c>
      <c r="O3714" s="16" t="s">
        <v>632</v>
      </c>
      <c r="P3714" s="26" t="s">
        <v>453</v>
      </c>
      <c r="T3714" s="22">
        <v>19.05</v>
      </c>
      <c r="U3714" s="21">
        <v>44428</v>
      </c>
      <c r="W3714" s="20" t="s">
        <v>43</v>
      </c>
      <c r="X3714" s="16" t="s">
        <v>1150</v>
      </c>
      <c r="Z3714" s="24" t="s">
        <v>32</v>
      </c>
      <c r="AA3714" s="24" t="s">
        <v>32</v>
      </c>
      <c r="AB3714" s="24" t="s">
        <v>32</v>
      </c>
      <c r="AC3714" s="24" t="s">
        <v>32</v>
      </c>
      <c r="AD3714" s="25">
        <v>66000</v>
      </c>
      <c r="AE3714" s="25">
        <v>0</v>
      </c>
      <c r="AF3714" s="25">
        <v>0</v>
      </c>
      <c r="AG3714" s="25">
        <v>0</v>
      </c>
      <c r="AH3714" s="25">
        <v>66000</v>
      </c>
      <c r="AI3714" s="16" t="s">
        <v>13991</v>
      </c>
    </row>
    <row r="3715" spans="1:35" ht="30" x14ac:dyDescent="0.25">
      <c r="A3715" s="17">
        <v>125450.32</v>
      </c>
      <c r="B3715" s="18">
        <v>2</v>
      </c>
      <c r="C3715" s="16" t="s">
        <v>474</v>
      </c>
      <c r="D3715" s="21">
        <v>42767</v>
      </c>
      <c r="E3715" s="16" t="s">
        <v>728</v>
      </c>
      <c r="F3715" s="21">
        <v>44089</v>
      </c>
      <c r="G3715" s="16" t="s">
        <v>514</v>
      </c>
      <c r="H3715" s="26" t="s">
        <v>920</v>
      </c>
      <c r="M3715" s="26" t="s">
        <v>4878</v>
      </c>
      <c r="O3715" s="16" t="s">
        <v>632</v>
      </c>
      <c r="P3715" s="26" t="s">
        <v>453</v>
      </c>
      <c r="T3715" s="23" t="s">
        <v>32</v>
      </c>
      <c r="U3715" s="21">
        <v>43742</v>
      </c>
      <c r="W3715" s="20" t="s">
        <v>43</v>
      </c>
      <c r="X3715" s="16" t="s">
        <v>44</v>
      </c>
      <c r="Z3715" s="24" t="s">
        <v>32</v>
      </c>
      <c r="AA3715" s="24" t="s">
        <v>32</v>
      </c>
      <c r="AB3715" s="24" t="s">
        <v>32</v>
      </c>
      <c r="AC3715" s="24" t="s">
        <v>32</v>
      </c>
      <c r="AD3715" s="25">
        <v>65000</v>
      </c>
      <c r="AE3715" s="25">
        <v>0</v>
      </c>
      <c r="AF3715" s="25">
        <v>214601</v>
      </c>
      <c r="AG3715" s="25">
        <v>0</v>
      </c>
      <c r="AH3715" s="25">
        <v>279601</v>
      </c>
      <c r="AI3715" s="16" t="s">
        <v>13990</v>
      </c>
    </row>
    <row r="3716" spans="1:35" ht="30" x14ac:dyDescent="0.25">
      <c r="A3716" s="17">
        <v>125450.33</v>
      </c>
      <c r="B3716" s="18">
        <v>4</v>
      </c>
      <c r="C3716" s="16" t="s">
        <v>474</v>
      </c>
      <c r="D3716" s="21">
        <v>42767</v>
      </c>
      <c r="E3716" s="16" t="s">
        <v>728</v>
      </c>
      <c r="F3716" s="21">
        <v>44111</v>
      </c>
      <c r="G3716" s="16" t="s">
        <v>105</v>
      </c>
      <c r="H3716" s="26" t="s">
        <v>794</v>
      </c>
      <c r="M3716" s="26" t="s">
        <v>4837</v>
      </c>
      <c r="O3716" s="16" t="s">
        <v>632</v>
      </c>
      <c r="P3716" s="26" t="s">
        <v>453</v>
      </c>
      <c r="T3716" s="23" t="s">
        <v>32</v>
      </c>
      <c r="U3716" s="21">
        <v>43812</v>
      </c>
      <c r="W3716" s="20" t="s">
        <v>43</v>
      </c>
      <c r="X3716" s="16" t="s">
        <v>44</v>
      </c>
      <c r="Z3716" s="24" t="s">
        <v>32</v>
      </c>
      <c r="AA3716" s="24" t="s">
        <v>32</v>
      </c>
      <c r="AB3716" s="24" t="s">
        <v>32</v>
      </c>
      <c r="AC3716" s="24" t="s">
        <v>32</v>
      </c>
      <c r="AD3716" s="25">
        <v>66800</v>
      </c>
      <c r="AE3716" s="25">
        <v>0</v>
      </c>
      <c r="AF3716" s="25">
        <v>140000</v>
      </c>
      <c r="AG3716" s="25">
        <v>0</v>
      </c>
      <c r="AH3716" s="25">
        <v>206800</v>
      </c>
      <c r="AI3716" s="16" t="s">
        <v>13989</v>
      </c>
    </row>
    <row r="3717" spans="1:35" ht="45" x14ac:dyDescent="0.25">
      <c r="A3717" s="17">
        <v>125450.34</v>
      </c>
      <c r="B3717" s="18">
        <v>4</v>
      </c>
      <c r="C3717" s="16" t="s">
        <v>474</v>
      </c>
      <c r="D3717" s="21">
        <v>42767</v>
      </c>
      <c r="E3717" s="16" t="s">
        <v>728</v>
      </c>
      <c r="F3717" s="21">
        <v>44293</v>
      </c>
      <c r="G3717" s="16" t="s">
        <v>105</v>
      </c>
      <c r="H3717" s="26" t="s">
        <v>261</v>
      </c>
      <c r="M3717" s="26" t="s">
        <v>3489</v>
      </c>
      <c r="N3717" s="26" t="s">
        <v>3490</v>
      </c>
      <c r="O3717" s="16" t="s">
        <v>632</v>
      </c>
      <c r="P3717" s="26" t="s">
        <v>453</v>
      </c>
      <c r="T3717" s="22">
        <v>0</v>
      </c>
      <c r="U3717" s="21">
        <v>43966</v>
      </c>
      <c r="W3717" s="20" t="s">
        <v>43</v>
      </c>
      <c r="X3717" s="16" t="s">
        <v>44</v>
      </c>
      <c r="Z3717" s="25">
        <v>1000</v>
      </c>
      <c r="AA3717" s="25">
        <v>0</v>
      </c>
      <c r="AB3717" s="25">
        <v>-113409</v>
      </c>
      <c r="AC3717" s="25">
        <v>0</v>
      </c>
      <c r="AD3717" s="25">
        <v>70000</v>
      </c>
      <c r="AE3717" s="25">
        <v>0</v>
      </c>
      <c r="AF3717" s="25">
        <v>124591</v>
      </c>
      <c r="AG3717" s="25">
        <v>0</v>
      </c>
      <c r="AH3717" s="25">
        <v>194591</v>
      </c>
      <c r="AI3717" s="16" t="s">
        <v>3491</v>
      </c>
    </row>
    <row r="3718" spans="1:35" ht="30" x14ac:dyDescent="0.25">
      <c r="A3718" s="17">
        <v>125450.35</v>
      </c>
      <c r="B3718" s="18">
        <v>4</v>
      </c>
      <c r="C3718" s="16" t="s">
        <v>31</v>
      </c>
      <c r="D3718" s="21">
        <v>42767</v>
      </c>
      <c r="E3718" s="16" t="s">
        <v>728</v>
      </c>
      <c r="F3718" s="21">
        <v>44033</v>
      </c>
      <c r="G3718" s="16" t="s">
        <v>105</v>
      </c>
      <c r="H3718" s="26" t="s">
        <v>292</v>
      </c>
      <c r="M3718" s="26" t="s">
        <v>3492</v>
      </c>
      <c r="N3718" s="26" t="s">
        <v>3493</v>
      </c>
      <c r="O3718" s="16" t="s">
        <v>632</v>
      </c>
      <c r="P3718" s="26" t="s">
        <v>453</v>
      </c>
      <c r="T3718" s="23" t="s">
        <v>32</v>
      </c>
      <c r="U3718" s="21">
        <v>44008</v>
      </c>
      <c r="W3718" s="20" t="s">
        <v>43</v>
      </c>
      <c r="X3718" s="16" t="s">
        <v>44</v>
      </c>
      <c r="Z3718" s="25">
        <v>0</v>
      </c>
      <c r="AA3718" s="25">
        <v>0</v>
      </c>
      <c r="AB3718" s="25">
        <v>-95205</v>
      </c>
      <c r="AC3718" s="25">
        <v>0</v>
      </c>
      <c r="AD3718" s="25">
        <v>67000</v>
      </c>
      <c r="AE3718" s="25">
        <v>0</v>
      </c>
      <c r="AF3718" s="25">
        <v>125795</v>
      </c>
      <c r="AG3718" s="25">
        <v>0</v>
      </c>
      <c r="AH3718" s="25">
        <v>192795</v>
      </c>
      <c r="AI3718" s="16" t="s">
        <v>3494</v>
      </c>
    </row>
    <row r="3719" spans="1:35" ht="30" x14ac:dyDescent="0.25">
      <c r="A3719" s="17">
        <v>125450.37</v>
      </c>
      <c r="B3719" s="18">
        <v>3</v>
      </c>
      <c r="C3719" s="16" t="s">
        <v>31</v>
      </c>
      <c r="D3719" s="21">
        <v>42767</v>
      </c>
      <c r="E3719" s="16" t="s">
        <v>728</v>
      </c>
      <c r="F3719" s="21">
        <v>44204</v>
      </c>
      <c r="G3719" s="16" t="s">
        <v>832</v>
      </c>
      <c r="H3719" s="26" t="s">
        <v>273</v>
      </c>
      <c r="M3719" s="26" t="s">
        <v>3495</v>
      </c>
      <c r="O3719" s="16" t="s">
        <v>632</v>
      </c>
      <c r="P3719" s="26" t="s">
        <v>453</v>
      </c>
      <c r="T3719" s="23" t="s">
        <v>32</v>
      </c>
      <c r="U3719" s="21">
        <v>44176</v>
      </c>
      <c r="W3719" s="20" t="s">
        <v>43</v>
      </c>
      <c r="X3719" s="16" t="s">
        <v>44</v>
      </c>
      <c r="Z3719" s="25">
        <v>14000</v>
      </c>
      <c r="AA3719" s="25">
        <v>0</v>
      </c>
      <c r="AB3719" s="25">
        <v>158168</v>
      </c>
      <c r="AC3719" s="25">
        <v>0</v>
      </c>
      <c r="AD3719" s="25">
        <v>74000</v>
      </c>
      <c r="AE3719" s="25">
        <v>0</v>
      </c>
      <c r="AF3719" s="25">
        <v>158168</v>
      </c>
      <c r="AG3719" s="25">
        <v>0</v>
      </c>
      <c r="AH3719" s="25">
        <v>232168</v>
      </c>
      <c r="AI3719" s="16" t="s">
        <v>3496</v>
      </c>
    </row>
    <row r="3720" spans="1:35" ht="30" x14ac:dyDescent="0.25">
      <c r="A3720" s="17">
        <v>125450.38</v>
      </c>
      <c r="B3720" s="18">
        <v>3</v>
      </c>
      <c r="C3720" s="16" t="s">
        <v>474</v>
      </c>
      <c r="D3720" s="21">
        <v>42767</v>
      </c>
      <c r="E3720" s="16" t="s">
        <v>728</v>
      </c>
      <c r="F3720" s="21">
        <v>44348</v>
      </c>
      <c r="G3720" s="16" t="s">
        <v>32</v>
      </c>
      <c r="H3720" s="26" t="s">
        <v>955</v>
      </c>
      <c r="M3720" s="26" t="s">
        <v>3497</v>
      </c>
      <c r="O3720" s="16" t="s">
        <v>632</v>
      </c>
      <c r="P3720" s="26" t="s">
        <v>453</v>
      </c>
      <c r="T3720" s="23" t="s">
        <v>32</v>
      </c>
      <c r="U3720" s="21">
        <v>44057</v>
      </c>
      <c r="W3720" s="20" t="s">
        <v>43</v>
      </c>
      <c r="X3720" s="16" t="s">
        <v>44</v>
      </c>
      <c r="Z3720" s="25">
        <v>1000</v>
      </c>
      <c r="AA3720" s="25">
        <v>0</v>
      </c>
      <c r="AB3720" s="25">
        <v>77738</v>
      </c>
      <c r="AC3720" s="25">
        <v>0</v>
      </c>
      <c r="AD3720" s="25">
        <v>81500</v>
      </c>
      <c r="AE3720" s="25">
        <v>0</v>
      </c>
      <c r="AF3720" s="25">
        <v>77738</v>
      </c>
      <c r="AG3720" s="25">
        <v>0</v>
      </c>
      <c r="AH3720" s="25">
        <v>159238</v>
      </c>
      <c r="AI3720" s="16" t="s">
        <v>3498</v>
      </c>
    </row>
    <row r="3721" spans="1:35" ht="30" x14ac:dyDescent="0.25">
      <c r="A3721" s="17">
        <v>125450.39</v>
      </c>
      <c r="B3721" s="18">
        <v>3</v>
      </c>
      <c r="C3721" s="16" t="s">
        <v>31</v>
      </c>
      <c r="D3721" s="21">
        <v>42767</v>
      </c>
      <c r="E3721" s="16" t="s">
        <v>728</v>
      </c>
      <c r="F3721" s="21">
        <v>44204</v>
      </c>
      <c r="G3721" s="16" t="s">
        <v>832</v>
      </c>
      <c r="H3721" s="26" t="s">
        <v>334</v>
      </c>
      <c r="M3721" s="26" t="s">
        <v>3499</v>
      </c>
      <c r="O3721" s="16" t="s">
        <v>632</v>
      </c>
      <c r="P3721" s="26" t="s">
        <v>453</v>
      </c>
      <c r="T3721" s="23" t="s">
        <v>32</v>
      </c>
      <c r="U3721" s="21">
        <v>44176</v>
      </c>
      <c r="W3721" s="20" t="s">
        <v>43</v>
      </c>
      <c r="X3721" s="16" t="s">
        <v>44</v>
      </c>
      <c r="Z3721" s="25">
        <v>21500</v>
      </c>
      <c r="AA3721" s="25">
        <v>0</v>
      </c>
      <c r="AB3721" s="25">
        <v>149252</v>
      </c>
      <c r="AC3721" s="25">
        <v>0</v>
      </c>
      <c r="AD3721" s="25">
        <v>81500</v>
      </c>
      <c r="AE3721" s="25">
        <v>0</v>
      </c>
      <c r="AF3721" s="25">
        <v>149252</v>
      </c>
      <c r="AG3721" s="25">
        <v>0</v>
      </c>
      <c r="AH3721" s="25">
        <v>230752</v>
      </c>
      <c r="AI3721" s="16" t="s">
        <v>3500</v>
      </c>
    </row>
    <row r="3722" spans="1:35" ht="30" x14ac:dyDescent="0.25">
      <c r="A3722" s="17">
        <v>125450.4</v>
      </c>
      <c r="B3722" s="18">
        <v>1</v>
      </c>
      <c r="C3722" s="16" t="s">
        <v>31</v>
      </c>
      <c r="D3722" s="21">
        <v>42767</v>
      </c>
      <c r="E3722" s="16" t="s">
        <v>728</v>
      </c>
      <c r="F3722" s="21">
        <v>44252</v>
      </c>
      <c r="G3722" s="16" t="s">
        <v>74</v>
      </c>
      <c r="H3722" s="26" t="s">
        <v>276</v>
      </c>
      <c r="M3722" s="26" t="s">
        <v>3501</v>
      </c>
      <c r="O3722" s="16" t="s">
        <v>632</v>
      </c>
      <c r="P3722" s="26" t="s">
        <v>453</v>
      </c>
      <c r="T3722" s="22">
        <v>0</v>
      </c>
      <c r="U3722" s="21">
        <v>44232</v>
      </c>
      <c r="W3722" s="20" t="s">
        <v>43</v>
      </c>
      <c r="X3722" s="16" t="s">
        <v>44</v>
      </c>
      <c r="Z3722" s="25">
        <v>3000</v>
      </c>
      <c r="AA3722" s="25">
        <v>0</v>
      </c>
      <c r="AB3722" s="25">
        <v>303220</v>
      </c>
      <c r="AC3722" s="25">
        <v>0</v>
      </c>
      <c r="AD3722" s="25">
        <v>68000</v>
      </c>
      <c r="AE3722" s="25">
        <v>0</v>
      </c>
      <c r="AF3722" s="25">
        <v>303220</v>
      </c>
      <c r="AG3722" s="25">
        <v>0</v>
      </c>
      <c r="AH3722" s="25">
        <v>371220</v>
      </c>
      <c r="AI3722" s="16" t="s">
        <v>3502</v>
      </c>
    </row>
    <row r="3723" spans="1:35" ht="30" x14ac:dyDescent="0.25">
      <c r="A3723" s="17">
        <v>125450.41</v>
      </c>
      <c r="B3723" s="18">
        <v>2</v>
      </c>
      <c r="C3723" s="16" t="s">
        <v>31</v>
      </c>
      <c r="D3723" s="21">
        <v>42767</v>
      </c>
      <c r="E3723" s="16" t="s">
        <v>728</v>
      </c>
      <c r="F3723" s="21">
        <v>43766</v>
      </c>
      <c r="G3723" s="16" t="s">
        <v>514</v>
      </c>
      <c r="H3723" s="26" t="s">
        <v>383</v>
      </c>
      <c r="M3723" s="26" t="s">
        <v>4891</v>
      </c>
      <c r="O3723" s="16" t="s">
        <v>632</v>
      </c>
      <c r="P3723" s="26" t="s">
        <v>453</v>
      </c>
      <c r="T3723" s="23" t="s">
        <v>32</v>
      </c>
      <c r="U3723" s="21">
        <v>43742</v>
      </c>
      <c r="W3723" s="20" t="s">
        <v>43</v>
      </c>
      <c r="X3723" s="16" t="s">
        <v>44</v>
      </c>
      <c r="Z3723" s="24" t="s">
        <v>32</v>
      </c>
      <c r="AA3723" s="24" t="s">
        <v>32</v>
      </c>
      <c r="AB3723" s="24" t="s">
        <v>32</v>
      </c>
      <c r="AC3723" s="24" t="s">
        <v>32</v>
      </c>
      <c r="AD3723" s="25">
        <v>68000</v>
      </c>
      <c r="AE3723" s="25">
        <v>0</v>
      </c>
      <c r="AF3723" s="25">
        <v>306585</v>
      </c>
      <c r="AG3723" s="25">
        <v>0</v>
      </c>
      <c r="AH3723" s="25">
        <v>374585</v>
      </c>
      <c r="AI3723" s="16" t="s">
        <v>13988</v>
      </c>
    </row>
    <row r="3724" spans="1:35" ht="30" x14ac:dyDescent="0.25">
      <c r="A3724" s="17">
        <v>125450.42</v>
      </c>
      <c r="B3724" s="18">
        <v>2</v>
      </c>
      <c r="C3724" s="16" t="s">
        <v>73</v>
      </c>
      <c r="D3724" s="21">
        <v>42767</v>
      </c>
      <c r="E3724" s="16" t="s">
        <v>728</v>
      </c>
      <c r="F3724" s="21">
        <v>44224</v>
      </c>
      <c r="G3724" s="16" t="s">
        <v>108</v>
      </c>
      <c r="H3724" s="26" t="s">
        <v>797</v>
      </c>
      <c r="M3724" s="26" t="s">
        <v>13987</v>
      </c>
      <c r="O3724" s="16" t="s">
        <v>632</v>
      </c>
      <c r="P3724" s="26" t="s">
        <v>453</v>
      </c>
      <c r="T3724" s="23" t="s">
        <v>32</v>
      </c>
      <c r="U3724" s="21">
        <v>44477</v>
      </c>
      <c r="W3724" s="20" t="s">
        <v>43</v>
      </c>
      <c r="X3724" s="16" t="s">
        <v>44</v>
      </c>
      <c r="Z3724" s="24" t="s">
        <v>32</v>
      </c>
      <c r="AA3724" s="24" t="s">
        <v>32</v>
      </c>
      <c r="AB3724" s="24" t="s">
        <v>32</v>
      </c>
      <c r="AC3724" s="24" t="s">
        <v>32</v>
      </c>
      <c r="AD3724" s="25">
        <v>65000</v>
      </c>
      <c r="AE3724" s="25">
        <v>0</v>
      </c>
      <c r="AF3724" s="25">
        <v>0</v>
      </c>
      <c r="AG3724" s="25">
        <v>0</v>
      </c>
      <c r="AH3724" s="25">
        <v>65000</v>
      </c>
      <c r="AI3724" s="16" t="s">
        <v>13986</v>
      </c>
    </row>
    <row r="3725" spans="1:35" ht="30" x14ac:dyDescent="0.25">
      <c r="A3725" s="17">
        <v>125450.43</v>
      </c>
      <c r="B3725" s="18">
        <v>2</v>
      </c>
      <c r="C3725" s="16" t="s">
        <v>474</v>
      </c>
      <c r="D3725" s="21">
        <v>42767</v>
      </c>
      <c r="E3725" s="16" t="s">
        <v>728</v>
      </c>
      <c r="F3725" s="21">
        <v>44131</v>
      </c>
      <c r="G3725" s="16" t="s">
        <v>514</v>
      </c>
      <c r="H3725" s="26" t="s">
        <v>267</v>
      </c>
      <c r="M3725" s="26" t="s">
        <v>3503</v>
      </c>
      <c r="O3725" s="16" t="s">
        <v>632</v>
      </c>
      <c r="P3725" s="26" t="s">
        <v>453</v>
      </c>
      <c r="T3725" s="23" t="s">
        <v>32</v>
      </c>
      <c r="U3725" s="21">
        <v>43868</v>
      </c>
      <c r="W3725" s="20" t="s">
        <v>43</v>
      </c>
      <c r="X3725" s="16" t="s">
        <v>44</v>
      </c>
      <c r="Z3725" s="25">
        <v>0</v>
      </c>
      <c r="AA3725" s="25">
        <v>0</v>
      </c>
      <c r="AB3725" s="25">
        <v>-45148</v>
      </c>
      <c r="AC3725" s="25">
        <v>0</v>
      </c>
      <c r="AD3725" s="25">
        <v>65000</v>
      </c>
      <c r="AE3725" s="25">
        <v>0</v>
      </c>
      <c r="AF3725" s="25">
        <v>313874</v>
      </c>
      <c r="AG3725" s="25">
        <v>0</v>
      </c>
      <c r="AH3725" s="25">
        <v>378874</v>
      </c>
      <c r="AI3725" s="16" t="s">
        <v>3504</v>
      </c>
    </row>
    <row r="3726" spans="1:35" ht="30" x14ac:dyDescent="0.25">
      <c r="A3726" s="17">
        <v>125450.44</v>
      </c>
      <c r="B3726" s="18">
        <v>3</v>
      </c>
      <c r="C3726" s="16" t="s">
        <v>474</v>
      </c>
      <c r="D3726" s="21">
        <v>42767</v>
      </c>
      <c r="E3726" s="16" t="s">
        <v>728</v>
      </c>
      <c r="F3726" s="21">
        <v>44333</v>
      </c>
      <c r="G3726" s="16" t="s">
        <v>832</v>
      </c>
      <c r="H3726" s="26" t="s">
        <v>425</v>
      </c>
      <c r="M3726" s="26" t="s">
        <v>3505</v>
      </c>
      <c r="O3726" s="16" t="s">
        <v>632</v>
      </c>
      <c r="P3726" s="26" t="s">
        <v>453</v>
      </c>
      <c r="T3726" s="23" t="s">
        <v>32</v>
      </c>
      <c r="U3726" s="21">
        <v>43966</v>
      </c>
      <c r="W3726" s="20" t="s">
        <v>43</v>
      </c>
      <c r="X3726" s="16" t="s">
        <v>44</v>
      </c>
      <c r="Z3726" s="25">
        <v>500</v>
      </c>
      <c r="AA3726" s="25">
        <v>0</v>
      </c>
      <c r="AB3726" s="25">
        <v>-43656</v>
      </c>
      <c r="AC3726" s="25">
        <v>0</v>
      </c>
      <c r="AD3726" s="25">
        <v>75500</v>
      </c>
      <c r="AE3726" s="25">
        <v>0</v>
      </c>
      <c r="AF3726" s="25">
        <v>62998</v>
      </c>
      <c r="AG3726" s="25">
        <v>0</v>
      </c>
      <c r="AH3726" s="25">
        <v>138498</v>
      </c>
      <c r="AI3726" s="16" t="s">
        <v>3506</v>
      </c>
    </row>
    <row r="3727" spans="1:35" ht="30" x14ac:dyDescent="0.25">
      <c r="A3727" s="17">
        <v>125450.45</v>
      </c>
      <c r="B3727" s="18">
        <v>3</v>
      </c>
      <c r="C3727" s="16" t="s">
        <v>31</v>
      </c>
      <c r="D3727" s="21">
        <v>42767</v>
      </c>
      <c r="E3727" s="16" t="s">
        <v>728</v>
      </c>
      <c r="F3727" s="21">
        <v>44204</v>
      </c>
      <c r="G3727" s="16" t="s">
        <v>832</v>
      </c>
      <c r="H3727" s="26" t="s">
        <v>304</v>
      </c>
      <c r="M3727" s="26" t="s">
        <v>3507</v>
      </c>
      <c r="O3727" s="16" t="s">
        <v>632</v>
      </c>
      <c r="P3727" s="26" t="s">
        <v>453</v>
      </c>
      <c r="T3727" s="23" t="s">
        <v>32</v>
      </c>
      <c r="U3727" s="21">
        <v>44176</v>
      </c>
      <c r="W3727" s="20" t="s">
        <v>43</v>
      </c>
      <c r="X3727" s="16" t="s">
        <v>44</v>
      </c>
      <c r="Z3727" s="25">
        <v>10500</v>
      </c>
      <c r="AA3727" s="25">
        <v>0</v>
      </c>
      <c r="AB3727" s="25">
        <v>185639</v>
      </c>
      <c r="AC3727" s="25">
        <v>0</v>
      </c>
      <c r="AD3727" s="25">
        <v>70500</v>
      </c>
      <c r="AE3727" s="25">
        <v>0</v>
      </c>
      <c r="AF3727" s="25">
        <v>185639</v>
      </c>
      <c r="AG3727" s="25">
        <v>0</v>
      </c>
      <c r="AH3727" s="25">
        <v>256139</v>
      </c>
      <c r="AI3727" s="16" t="s">
        <v>3508</v>
      </c>
    </row>
    <row r="3728" spans="1:35" ht="30" x14ac:dyDescent="0.25">
      <c r="A3728" s="17">
        <v>125450.46</v>
      </c>
      <c r="B3728" s="18">
        <v>3</v>
      </c>
      <c r="C3728" s="16" t="s">
        <v>31</v>
      </c>
      <c r="D3728" s="21">
        <v>42767</v>
      </c>
      <c r="E3728" s="16" t="s">
        <v>728</v>
      </c>
      <c r="F3728" s="21">
        <v>44082</v>
      </c>
      <c r="G3728" s="16" t="s">
        <v>832</v>
      </c>
      <c r="H3728" s="26" t="s">
        <v>64</v>
      </c>
      <c r="M3728" s="26" t="s">
        <v>3509</v>
      </c>
      <c r="O3728" s="16" t="s">
        <v>632</v>
      </c>
      <c r="P3728" s="26" t="s">
        <v>453</v>
      </c>
      <c r="T3728" s="23" t="s">
        <v>32</v>
      </c>
      <c r="U3728" s="21">
        <v>44057</v>
      </c>
      <c r="W3728" s="20" t="s">
        <v>43</v>
      </c>
      <c r="X3728" s="16" t="s">
        <v>44</v>
      </c>
      <c r="Z3728" s="25">
        <v>29000</v>
      </c>
      <c r="AA3728" s="25">
        <v>0</v>
      </c>
      <c r="AB3728" s="25">
        <v>156326</v>
      </c>
      <c r="AC3728" s="25">
        <v>0</v>
      </c>
      <c r="AD3728" s="25">
        <v>89000</v>
      </c>
      <c r="AE3728" s="25">
        <v>0</v>
      </c>
      <c r="AF3728" s="25">
        <v>156326</v>
      </c>
      <c r="AG3728" s="25">
        <v>0</v>
      </c>
      <c r="AH3728" s="25">
        <v>245326</v>
      </c>
      <c r="AI3728" s="16" t="s">
        <v>3510</v>
      </c>
    </row>
    <row r="3729" spans="1:35" ht="30" x14ac:dyDescent="0.25">
      <c r="A3729" s="17">
        <v>125450.47</v>
      </c>
      <c r="B3729" s="18">
        <v>4</v>
      </c>
      <c r="C3729" s="16" t="s">
        <v>474</v>
      </c>
      <c r="D3729" s="21">
        <v>42767</v>
      </c>
      <c r="E3729" s="16" t="s">
        <v>728</v>
      </c>
      <c r="F3729" s="21">
        <v>44111</v>
      </c>
      <c r="G3729" s="16" t="s">
        <v>105</v>
      </c>
      <c r="H3729" s="26" t="s">
        <v>295</v>
      </c>
      <c r="M3729" s="26" t="s">
        <v>4857</v>
      </c>
      <c r="O3729" s="16" t="s">
        <v>632</v>
      </c>
      <c r="P3729" s="26" t="s">
        <v>453</v>
      </c>
      <c r="T3729" s="23" t="s">
        <v>32</v>
      </c>
      <c r="U3729" s="21">
        <v>43812</v>
      </c>
      <c r="W3729" s="20" t="s">
        <v>43</v>
      </c>
      <c r="X3729" s="16" t="s">
        <v>44</v>
      </c>
      <c r="Z3729" s="24" t="s">
        <v>32</v>
      </c>
      <c r="AA3729" s="24" t="s">
        <v>32</v>
      </c>
      <c r="AB3729" s="24" t="s">
        <v>32</v>
      </c>
      <c r="AC3729" s="24" t="s">
        <v>32</v>
      </c>
      <c r="AD3729" s="25">
        <v>74000</v>
      </c>
      <c r="AE3729" s="25">
        <v>0</v>
      </c>
      <c r="AF3729" s="25">
        <v>140178</v>
      </c>
      <c r="AG3729" s="25">
        <v>0</v>
      </c>
      <c r="AH3729" s="25">
        <v>214178</v>
      </c>
      <c r="AI3729" s="16" t="s">
        <v>13985</v>
      </c>
    </row>
    <row r="3730" spans="1:35" ht="30" x14ac:dyDescent="0.25">
      <c r="A3730" s="17">
        <v>125450.48</v>
      </c>
      <c r="B3730" s="18">
        <v>4</v>
      </c>
      <c r="C3730" s="16" t="s">
        <v>31</v>
      </c>
      <c r="D3730" s="21">
        <v>42767</v>
      </c>
      <c r="E3730" s="16" t="s">
        <v>728</v>
      </c>
      <c r="F3730" s="21">
        <v>44076</v>
      </c>
      <c r="G3730" s="16" t="s">
        <v>105</v>
      </c>
      <c r="H3730" s="26" t="s">
        <v>221</v>
      </c>
      <c r="M3730" s="26" t="s">
        <v>3511</v>
      </c>
      <c r="O3730" s="16" t="s">
        <v>632</v>
      </c>
      <c r="P3730" s="26" t="s">
        <v>453</v>
      </c>
      <c r="T3730" s="23" t="s">
        <v>32</v>
      </c>
      <c r="U3730" s="21">
        <v>44057</v>
      </c>
      <c r="W3730" s="20" t="s">
        <v>43</v>
      </c>
      <c r="X3730" s="16" t="s">
        <v>44</v>
      </c>
      <c r="Z3730" s="25">
        <v>25000</v>
      </c>
      <c r="AA3730" s="25">
        <v>0</v>
      </c>
      <c r="AB3730" s="25">
        <v>130117</v>
      </c>
      <c r="AC3730" s="25">
        <v>0</v>
      </c>
      <c r="AD3730" s="25">
        <v>90000</v>
      </c>
      <c r="AE3730" s="25">
        <v>0</v>
      </c>
      <c r="AF3730" s="25">
        <v>130117</v>
      </c>
      <c r="AG3730" s="25">
        <v>0</v>
      </c>
      <c r="AH3730" s="25">
        <v>220117</v>
      </c>
      <c r="AI3730" s="16" t="s">
        <v>3512</v>
      </c>
    </row>
    <row r="3731" spans="1:35" ht="30" x14ac:dyDescent="0.25">
      <c r="A3731" s="17">
        <v>125450.49</v>
      </c>
      <c r="B3731" s="18">
        <v>4</v>
      </c>
      <c r="C3731" s="16" t="s">
        <v>31</v>
      </c>
      <c r="D3731" s="21">
        <v>42767</v>
      </c>
      <c r="E3731" s="16" t="s">
        <v>728</v>
      </c>
      <c r="F3731" s="21">
        <v>44349</v>
      </c>
      <c r="G3731" s="16" t="s">
        <v>32</v>
      </c>
      <c r="H3731" s="26" t="s">
        <v>323</v>
      </c>
      <c r="M3731" s="26" t="s">
        <v>4866</v>
      </c>
      <c r="O3731" s="16" t="s">
        <v>632</v>
      </c>
      <c r="P3731" s="26" t="s">
        <v>453</v>
      </c>
      <c r="T3731" s="23" t="s">
        <v>32</v>
      </c>
      <c r="U3731" s="21">
        <v>44323</v>
      </c>
      <c r="W3731" s="20" t="s">
        <v>43</v>
      </c>
      <c r="X3731" s="16" t="s">
        <v>44</v>
      </c>
      <c r="Z3731" s="24" t="s">
        <v>32</v>
      </c>
      <c r="AA3731" s="24" t="s">
        <v>32</v>
      </c>
      <c r="AB3731" s="24" t="s">
        <v>32</v>
      </c>
      <c r="AC3731" s="24" t="s">
        <v>32</v>
      </c>
      <c r="AD3731" s="25">
        <v>82000</v>
      </c>
      <c r="AE3731" s="25">
        <v>0</v>
      </c>
      <c r="AF3731" s="25">
        <v>136000</v>
      </c>
      <c r="AG3731" s="25">
        <v>0</v>
      </c>
      <c r="AH3731" s="25">
        <v>218000</v>
      </c>
      <c r="AI3731" s="16" t="s">
        <v>13984</v>
      </c>
    </row>
    <row r="3732" spans="1:35" ht="30" x14ac:dyDescent="0.25">
      <c r="A3732" s="17">
        <v>125450.5</v>
      </c>
      <c r="B3732" s="18">
        <v>4</v>
      </c>
      <c r="C3732" s="16" t="s">
        <v>474</v>
      </c>
      <c r="D3732" s="21">
        <v>42767</v>
      </c>
      <c r="E3732" s="16" t="s">
        <v>728</v>
      </c>
      <c r="F3732" s="21">
        <v>44111</v>
      </c>
      <c r="G3732" s="16" t="s">
        <v>74</v>
      </c>
      <c r="H3732" s="26" t="s">
        <v>298</v>
      </c>
      <c r="M3732" s="26" t="s">
        <v>4860</v>
      </c>
      <c r="O3732" s="16" t="s">
        <v>632</v>
      </c>
      <c r="P3732" s="26" t="s">
        <v>453</v>
      </c>
      <c r="T3732" s="23" t="s">
        <v>32</v>
      </c>
      <c r="U3732" s="21">
        <v>43917</v>
      </c>
      <c r="W3732" s="20" t="s">
        <v>43</v>
      </c>
      <c r="X3732" s="16" t="s">
        <v>1150</v>
      </c>
      <c r="Z3732" s="24" t="s">
        <v>32</v>
      </c>
      <c r="AA3732" s="24" t="s">
        <v>32</v>
      </c>
      <c r="AB3732" s="24" t="s">
        <v>32</v>
      </c>
      <c r="AC3732" s="24" t="s">
        <v>32</v>
      </c>
      <c r="AD3732" s="25">
        <v>70000</v>
      </c>
      <c r="AE3732" s="25">
        <v>0</v>
      </c>
      <c r="AF3732" s="25">
        <v>143115</v>
      </c>
      <c r="AG3732" s="25">
        <v>0</v>
      </c>
      <c r="AH3732" s="25">
        <v>213115</v>
      </c>
      <c r="AI3732" s="16" t="s">
        <v>13983</v>
      </c>
    </row>
    <row r="3733" spans="1:35" ht="30" x14ac:dyDescent="0.25">
      <c r="A3733" s="17">
        <v>125450.51</v>
      </c>
      <c r="B3733" s="18">
        <v>4</v>
      </c>
      <c r="C3733" s="16" t="s">
        <v>31</v>
      </c>
      <c r="D3733" s="21">
        <v>42767</v>
      </c>
      <c r="E3733" s="16" t="s">
        <v>728</v>
      </c>
      <c r="F3733" s="21">
        <v>44349</v>
      </c>
      <c r="G3733" s="16" t="s">
        <v>32</v>
      </c>
      <c r="H3733" s="26" t="s">
        <v>203</v>
      </c>
      <c r="M3733" s="26" t="s">
        <v>3513</v>
      </c>
      <c r="O3733" s="16" t="s">
        <v>632</v>
      </c>
      <c r="P3733" s="26" t="s">
        <v>453</v>
      </c>
      <c r="T3733" s="23" t="s">
        <v>32</v>
      </c>
      <c r="U3733" s="21">
        <v>44323</v>
      </c>
      <c r="W3733" s="20" t="s">
        <v>43</v>
      </c>
      <c r="X3733" s="16" t="s">
        <v>44</v>
      </c>
      <c r="Z3733" s="25">
        <v>6100</v>
      </c>
      <c r="AA3733" s="25">
        <v>0</v>
      </c>
      <c r="AB3733" s="25">
        <v>146000</v>
      </c>
      <c r="AC3733" s="25">
        <v>0</v>
      </c>
      <c r="AD3733" s="25">
        <v>66100</v>
      </c>
      <c r="AE3733" s="25">
        <v>0</v>
      </c>
      <c r="AF3733" s="25">
        <v>146000</v>
      </c>
      <c r="AG3733" s="25">
        <v>0</v>
      </c>
      <c r="AH3733" s="25">
        <v>212100</v>
      </c>
      <c r="AI3733" s="16" t="s">
        <v>3514</v>
      </c>
    </row>
    <row r="3734" spans="1:35" ht="30" x14ac:dyDescent="0.25">
      <c r="A3734" s="17">
        <v>125450.52</v>
      </c>
      <c r="B3734" s="18">
        <v>2</v>
      </c>
      <c r="C3734" s="16" t="s">
        <v>474</v>
      </c>
      <c r="D3734" s="21">
        <v>42767</v>
      </c>
      <c r="E3734" s="16" t="s">
        <v>728</v>
      </c>
      <c r="F3734" s="21">
        <v>44103</v>
      </c>
      <c r="G3734" s="16" t="s">
        <v>573</v>
      </c>
      <c r="H3734" s="26" t="s">
        <v>206</v>
      </c>
      <c r="M3734" s="26" t="s">
        <v>3515</v>
      </c>
      <c r="O3734" s="16" t="s">
        <v>632</v>
      </c>
      <c r="P3734" s="26" t="s">
        <v>453</v>
      </c>
      <c r="T3734" s="23" t="s">
        <v>32</v>
      </c>
      <c r="U3734" s="21">
        <v>43868</v>
      </c>
      <c r="W3734" s="20" t="s">
        <v>43</v>
      </c>
      <c r="X3734" s="16" t="s">
        <v>44</v>
      </c>
      <c r="Z3734" s="25">
        <v>0</v>
      </c>
      <c r="AA3734" s="25">
        <v>0</v>
      </c>
      <c r="AB3734" s="25">
        <v>-43165</v>
      </c>
      <c r="AC3734" s="25">
        <v>0</v>
      </c>
      <c r="AD3734" s="25">
        <v>65000</v>
      </c>
      <c r="AE3734" s="25">
        <v>0</v>
      </c>
      <c r="AF3734" s="25">
        <v>234144</v>
      </c>
      <c r="AG3734" s="25">
        <v>0</v>
      </c>
      <c r="AH3734" s="25">
        <v>299144</v>
      </c>
      <c r="AI3734" s="16" t="s">
        <v>3516</v>
      </c>
    </row>
    <row r="3735" spans="1:35" ht="30" x14ac:dyDescent="0.25">
      <c r="A3735" s="17">
        <v>125450.53</v>
      </c>
      <c r="B3735" s="18">
        <v>2</v>
      </c>
      <c r="C3735" s="16" t="s">
        <v>474</v>
      </c>
      <c r="D3735" s="21">
        <v>42767</v>
      </c>
      <c r="E3735" s="16" t="s">
        <v>728</v>
      </c>
      <c r="F3735" s="21">
        <v>44089</v>
      </c>
      <c r="G3735" s="16" t="s">
        <v>514</v>
      </c>
      <c r="H3735" s="26" t="s">
        <v>244</v>
      </c>
      <c r="M3735" s="26" t="s">
        <v>4839</v>
      </c>
      <c r="O3735" s="16" t="s">
        <v>632</v>
      </c>
      <c r="P3735" s="26" t="s">
        <v>453</v>
      </c>
      <c r="T3735" s="23" t="s">
        <v>32</v>
      </c>
      <c r="U3735" s="21">
        <v>43742</v>
      </c>
      <c r="W3735" s="20" t="s">
        <v>43</v>
      </c>
      <c r="X3735" s="16" t="s">
        <v>44</v>
      </c>
      <c r="Z3735" s="24" t="s">
        <v>32</v>
      </c>
      <c r="AA3735" s="24" t="s">
        <v>32</v>
      </c>
      <c r="AB3735" s="24" t="s">
        <v>32</v>
      </c>
      <c r="AC3735" s="24" t="s">
        <v>32</v>
      </c>
      <c r="AD3735" s="25">
        <v>65000</v>
      </c>
      <c r="AE3735" s="25">
        <v>0</v>
      </c>
      <c r="AF3735" s="25">
        <v>248320</v>
      </c>
      <c r="AG3735" s="25">
        <v>0</v>
      </c>
      <c r="AH3735" s="25">
        <v>313320</v>
      </c>
      <c r="AI3735" s="16" t="s">
        <v>13982</v>
      </c>
    </row>
    <row r="3736" spans="1:35" ht="30" x14ac:dyDescent="0.25">
      <c r="A3736" s="17">
        <v>125450.54</v>
      </c>
      <c r="B3736" s="18">
        <v>2</v>
      </c>
      <c r="C3736" s="16" t="s">
        <v>47</v>
      </c>
      <c r="D3736" s="21">
        <v>42767</v>
      </c>
      <c r="E3736" s="16" t="s">
        <v>728</v>
      </c>
      <c r="F3736" s="21">
        <v>44089</v>
      </c>
      <c r="G3736" s="16" t="s">
        <v>103</v>
      </c>
      <c r="H3736" s="26" t="s">
        <v>397</v>
      </c>
      <c r="M3736" s="26" t="s">
        <v>3517</v>
      </c>
      <c r="O3736" s="16" t="s">
        <v>632</v>
      </c>
      <c r="P3736" s="26" t="s">
        <v>453</v>
      </c>
      <c r="T3736" s="23" t="s">
        <v>32</v>
      </c>
      <c r="U3736" s="21">
        <v>43742</v>
      </c>
      <c r="W3736" s="20" t="s">
        <v>43</v>
      </c>
      <c r="X3736" s="16" t="s">
        <v>44</v>
      </c>
      <c r="Z3736" s="25">
        <v>-16874.97</v>
      </c>
      <c r="AA3736" s="25">
        <v>0</v>
      </c>
      <c r="AB3736" s="25">
        <v>28757.85</v>
      </c>
      <c r="AC3736" s="25">
        <v>0</v>
      </c>
      <c r="AD3736" s="25">
        <v>48125.03</v>
      </c>
      <c r="AE3736" s="25">
        <v>0</v>
      </c>
      <c r="AF3736" s="25">
        <v>227366.85</v>
      </c>
      <c r="AG3736" s="25">
        <v>0</v>
      </c>
      <c r="AH3736" s="25">
        <v>275491.88</v>
      </c>
      <c r="AI3736" s="16" t="s">
        <v>3518</v>
      </c>
    </row>
    <row r="3737" spans="1:35" ht="30" x14ac:dyDescent="0.25">
      <c r="A3737" s="17">
        <v>125450.55</v>
      </c>
      <c r="B3737" s="18">
        <v>1</v>
      </c>
      <c r="C3737" s="16" t="s">
        <v>31</v>
      </c>
      <c r="D3737" s="21">
        <v>42767</v>
      </c>
      <c r="E3737" s="16" t="s">
        <v>728</v>
      </c>
      <c r="F3737" s="21">
        <v>44188</v>
      </c>
      <c r="G3737" s="16" t="s">
        <v>74</v>
      </c>
      <c r="H3737" s="26" t="s">
        <v>215</v>
      </c>
      <c r="M3737" s="26" t="s">
        <v>3519</v>
      </c>
      <c r="N3737" s="26" t="s">
        <v>3520</v>
      </c>
      <c r="O3737" s="16" t="s">
        <v>632</v>
      </c>
      <c r="P3737" s="26" t="s">
        <v>453</v>
      </c>
      <c r="T3737" s="22">
        <v>0</v>
      </c>
      <c r="U3737" s="21">
        <v>44176</v>
      </c>
      <c r="W3737" s="20" t="s">
        <v>43</v>
      </c>
      <c r="X3737" s="16" t="s">
        <v>1150</v>
      </c>
      <c r="Z3737" s="25">
        <v>4200</v>
      </c>
      <c r="AA3737" s="25">
        <v>0</v>
      </c>
      <c r="AB3737" s="25">
        <v>182300</v>
      </c>
      <c r="AC3737" s="25">
        <v>0</v>
      </c>
      <c r="AD3737" s="25">
        <v>75700</v>
      </c>
      <c r="AE3737" s="25">
        <v>0</v>
      </c>
      <c r="AF3737" s="25">
        <v>182300</v>
      </c>
      <c r="AG3737" s="25">
        <v>0</v>
      </c>
      <c r="AH3737" s="25">
        <v>258000</v>
      </c>
      <c r="AI3737" s="16" t="s">
        <v>3521</v>
      </c>
    </row>
    <row r="3738" spans="1:35" ht="30" x14ac:dyDescent="0.25">
      <c r="A3738" s="17">
        <v>125450.56</v>
      </c>
      <c r="B3738" s="18">
        <v>1</v>
      </c>
      <c r="C3738" s="16" t="s">
        <v>31</v>
      </c>
      <c r="D3738" s="21">
        <v>42767</v>
      </c>
      <c r="E3738" s="16" t="s">
        <v>728</v>
      </c>
      <c r="F3738" s="21">
        <v>44134</v>
      </c>
      <c r="G3738" s="16" t="s">
        <v>105</v>
      </c>
      <c r="H3738" s="26" t="s">
        <v>368</v>
      </c>
      <c r="M3738" s="26" t="s">
        <v>3522</v>
      </c>
      <c r="O3738" s="16" t="s">
        <v>632</v>
      </c>
      <c r="P3738" s="26" t="s">
        <v>453</v>
      </c>
      <c r="T3738" s="22">
        <v>0</v>
      </c>
      <c r="U3738" s="21">
        <v>44113</v>
      </c>
      <c r="W3738" s="20" t="s">
        <v>43</v>
      </c>
      <c r="X3738" s="16" t="s">
        <v>44</v>
      </c>
      <c r="Z3738" s="25">
        <v>3500</v>
      </c>
      <c r="AA3738" s="25">
        <v>0</v>
      </c>
      <c r="AB3738" s="25">
        <v>154200</v>
      </c>
      <c r="AC3738" s="25">
        <v>0</v>
      </c>
      <c r="AD3738" s="25">
        <v>74500</v>
      </c>
      <c r="AE3738" s="25">
        <v>0</v>
      </c>
      <c r="AF3738" s="25">
        <v>154200</v>
      </c>
      <c r="AG3738" s="25">
        <v>0</v>
      </c>
      <c r="AH3738" s="25">
        <v>228700</v>
      </c>
      <c r="AI3738" s="16" t="s">
        <v>3523</v>
      </c>
    </row>
    <row r="3739" spans="1:35" ht="30" x14ac:dyDescent="0.25">
      <c r="A3739" s="17">
        <v>125450.57</v>
      </c>
      <c r="B3739" s="18">
        <v>1</v>
      </c>
      <c r="C3739" s="16" t="s">
        <v>474</v>
      </c>
      <c r="D3739" s="21">
        <v>42767</v>
      </c>
      <c r="E3739" s="16" t="s">
        <v>728</v>
      </c>
      <c r="F3739" s="21">
        <v>44342</v>
      </c>
      <c r="G3739" s="16" t="s">
        <v>32</v>
      </c>
      <c r="H3739" s="26" t="s">
        <v>417</v>
      </c>
      <c r="M3739" s="26" t="s">
        <v>4904</v>
      </c>
      <c r="O3739" s="16" t="s">
        <v>632</v>
      </c>
      <c r="P3739" s="26" t="s">
        <v>453</v>
      </c>
      <c r="T3739" s="22">
        <v>0</v>
      </c>
      <c r="U3739" s="21">
        <v>43812</v>
      </c>
      <c r="W3739" s="20" t="s">
        <v>43</v>
      </c>
      <c r="X3739" s="16" t="s">
        <v>44</v>
      </c>
      <c r="Z3739" s="24" t="s">
        <v>32</v>
      </c>
      <c r="AA3739" s="24" t="s">
        <v>32</v>
      </c>
      <c r="AB3739" s="24" t="s">
        <v>32</v>
      </c>
      <c r="AC3739" s="24" t="s">
        <v>32</v>
      </c>
      <c r="AD3739" s="25">
        <v>67000</v>
      </c>
      <c r="AE3739" s="25">
        <v>0</v>
      </c>
      <c r="AF3739" s="25">
        <v>174000</v>
      </c>
      <c r="AG3739" s="25">
        <v>0</v>
      </c>
      <c r="AH3739" s="25">
        <v>241000</v>
      </c>
      <c r="AI3739" s="16" t="s">
        <v>13981</v>
      </c>
    </row>
    <row r="3740" spans="1:35" ht="30" x14ac:dyDescent="0.25">
      <c r="A3740" s="17">
        <v>125450.58</v>
      </c>
      <c r="B3740" s="18">
        <v>1</v>
      </c>
      <c r="C3740" s="16" t="s">
        <v>73</v>
      </c>
      <c r="D3740" s="21">
        <v>42767</v>
      </c>
      <c r="E3740" s="16" t="s">
        <v>728</v>
      </c>
      <c r="F3740" s="21">
        <v>44232</v>
      </c>
      <c r="G3740" s="16" t="s">
        <v>82</v>
      </c>
      <c r="H3740" s="26" t="s">
        <v>232</v>
      </c>
      <c r="M3740" s="26" t="s">
        <v>3524</v>
      </c>
      <c r="O3740" s="16" t="s">
        <v>632</v>
      </c>
      <c r="P3740" s="26" t="s">
        <v>453</v>
      </c>
      <c r="T3740" s="23" t="s">
        <v>32</v>
      </c>
      <c r="U3740" s="21">
        <v>44428</v>
      </c>
      <c r="W3740" s="20" t="s">
        <v>43</v>
      </c>
      <c r="X3740" s="16" t="s">
        <v>1150</v>
      </c>
      <c r="Z3740" s="25">
        <v>10500</v>
      </c>
      <c r="AA3740" s="25">
        <v>0</v>
      </c>
      <c r="AB3740" s="25">
        <v>0</v>
      </c>
      <c r="AC3740" s="25">
        <v>0</v>
      </c>
      <c r="AD3740" s="25">
        <v>70500</v>
      </c>
      <c r="AE3740" s="25">
        <v>0</v>
      </c>
      <c r="AF3740" s="25">
        <v>0</v>
      </c>
      <c r="AG3740" s="25">
        <v>0</v>
      </c>
      <c r="AH3740" s="25">
        <v>70500</v>
      </c>
      <c r="AI3740" s="16" t="s">
        <v>3525</v>
      </c>
    </row>
    <row r="3741" spans="1:35" ht="30" x14ac:dyDescent="0.25">
      <c r="A3741" s="17">
        <v>125450.59</v>
      </c>
      <c r="B3741" s="18">
        <v>2</v>
      </c>
      <c r="C3741" s="16" t="s">
        <v>474</v>
      </c>
      <c r="D3741" s="21">
        <v>42767</v>
      </c>
      <c r="E3741" s="16" t="s">
        <v>728</v>
      </c>
      <c r="F3741" s="21">
        <v>44320</v>
      </c>
      <c r="G3741" s="16" t="s">
        <v>32</v>
      </c>
      <c r="H3741" s="26" t="s">
        <v>431</v>
      </c>
      <c r="M3741" s="26" t="s">
        <v>3526</v>
      </c>
      <c r="O3741" s="16" t="s">
        <v>632</v>
      </c>
      <c r="P3741" s="26" t="s">
        <v>453</v>
      </c>
      <c r="T3741" s="23" t="s">
        <v>32</v>
      </c>
      <c r="U3741" s="21">
        <v>43966</v>
      </c>
      <c r="W3741" s="20" t="s">
        <v>43</v>
      </c>
      <c r="X3741" s="16" t="s">
        <v>44</v>
      </c>
      <c r="Z3741" s="25">
        <v>0</v>
      </c>
      <c r="AA3741" s="25">
        <v>0</v>
      </c>
      <c r="AB3741" s="25">
        <v>-53956</v>
      </c>
      <c r="AC3741" s="25">
        <v>0</v>
      </c>
      <c r="AD3741" s="25">
        <v>66000</v>
      </c>
      <c r="AE3741" s="25">
        <v>0</v>
      </c>
      <c r="AF3741" s="25">
        <v>159074</v>
      </c>
      <c r="AG3741" s="25">
        <v>0</v>
      </c>
      <c r="AH3741" s="25">
        <v>225074</v>
      </c>
      <c r="AI3741" s="16" t="s">
        <v>3527</v>
      </c>
    </row>
    <row r="3742" spans="1:35" ht="30" x14ac:dyDescent="0.25">
      <c r="A3742" s="17">
        <v>125450.6</v>
      </c>
      <c r="B3742" s="18">
        <v>2</v>
      </c>
      <c r="C3742" s="16" t="s">
        <v>474</v>
      </c>
      <c r="D3742" s="21">
        <v>42767</v>
      </c>
      <c r="E3742" s="16" t="s">
        <v>728</v>
      </c>
      <c r="F3742" s="21">
        <v>44363</v>
      </c>
      <c r="G3742" s="16" t="s">
        <v>32</v>
      </c>
      <c r="H3742" s="26" t="s">
        <v>371</v>
      </c>
      <c r="M3742" s="26" t="s">
        <v>3528</v>
      </c>
      <c r="O3742" s="16" t="s">
        <v>632</v>
      </c>
      <c r="P3742" s="26" t="s">
        <v>453</v>
      </c>
      <c r="T3742" s="23" t="s">
        <v>32</v>
      </c>
      <c r="U3742" s="21">
        <v>44008</v>
      </c>
      <c r="W3742" s="20" t="s">
        <v>43</v>
      </c>
      <c r="X3742" s="16" t="s">
        <v>44</v>
      </c>
      <c r="Z3742" s="25">
        <v>0</v>
      </c>
      <c r="AA3742" s="25">
        <v>0</v>
      </c>
      <c r="AB3742" s="25">
        <v>-62081</v>
      </c>
      <c r="AC3742" s="25">
        <v>0</v>
      </c>
      <c r="AD3742" s="25">
        <v>65000</v>
      </c>
      <c r="AE3742" s="25">
        <v>0</v>
      </c>
      <c r="AF3742" s="25">
        <v>141228</v>
      </c>
      <c r="AG3742" s="25">
        <v>0</v>
      </c>
      <c r="AH3742" s="25">
        <v>206228</v>
      </c>
      <c r="AI3742" s="16" t="s">
        <v>3529</v>
      </c>
    </row>
    <row r="3743" spans="1:35" ht="30" x14ac:dyDescent="0.25">
      <c r="A3743" s="17">
        <v>125450.61</v>
      </c>
      <c r="B3743" s="18">
        <v>2</v>
      </c>
      <c r="C3743" s="16" t="s">
        <v>474</v>
      </c>
      <c r="D3743" s="21">
        <v>42767</v>
      </c>
      <c r="E3743" s="16" t="s">
        <v>728</v>
      </c>
      <c r="F3743" s="21">
        <v>44363</v>
      </c>
      <c r="G3743" s="16" t="s">
        <v>32</v>
      </c>
      <c r="H3743" s="26" t="s">
        <v>264</v>
      </c>
      <c r="M3743" s="26" t="s">
        <v>3530</v>
      </c>
      <c r="O3743" s="16" t="s">
        <v>632</v>
      </c>
      <c r="P3743" s="26" t="s">
        <v>453</v>
      </c>
      <c r="T3743" s="23" t="s">
        <v>32</v>
      </c>
      <c r="U3743" s="21">
        <v>43966</v>
      </c>
      <c r="W3743" s="20" t="s">
        <v>43</v>
      </c>
      <c r="X3743" s="16" t="s">
        <v>44</v>
      </c>
      <c r="Z3743" s="25">
        <v>0</v>
      </c>
      <c r="AA3743" s="25">
        <v>0</v>
      </c>
      <c r="AB3743" s="25">
        <v>-46689</v>
      </c>
      <c r="AC3743" s="25">
        <v>0</v>
      </c>
      <c r="AD3743" s="25">
        <v>65000</v>
      </c>
      <c r="AE3743" s="25">
        <v>0</v>
      </c>
      <c r="AF3743" s="25">
        <v>142966</v>
      </c>
      <c r="AG3743" s="25">
        <v>0</v>
      </c>
      <c r="AH3743" s="25">
        <v>207966</v>
      </c>
      <c r="AI3743" s="16" t="s">
        <v>3531</v>
      </c>
    </row>
    <row r="3744" spans="1:35" ht="30" x14ac:dyDescent="0.25">
      <c r="A3744" s="17">
        <v>125450.62</v>
      </c>
      <c r="B3744" s="18">
        <v>2</v>
      </c>
      <c r="C3744" s="16" t="s">
        <v>31</v>
      </c>
      <c r="D3744" s="21">
        <v>42767</v>
      </c>
      <c r="E3744" s="16" t="s">
        <v>728</v>
      </c>
      <c r="F3744" s="21">
        <v>44006</v>
      </c>
      <c r="G3744" s="16" t="s">
        <v>514</v>
      </c>
      <c r="H3744" s="26" t="s">
        <v>252</v>
      </c>
      <c r="M3744" s="26" t="s">
        <v>3532</v>
      </c>
      <c r="O3744" s="16" t="s">
        <v>632</v>
      </c>
      <c r="P3744" s="26" t="s">
        <v>453</v>
      </c>
      <c r="T3744" s="23" t="s">
        <v>32</v>
      </c>
      <c r="U3744" s="21">
        <v>43966</v>
      </c>
      <c r="W3744" s="20" t="s">
        <v>43</v>
      </c>
      <c r="X3744" s="16" t="s">
        <v>44</v>
      </c>
      <c r="Z3744" s="25">
        <v>0</v>
      </c>
      <c r="AA3744" s="25">
        <v>0</v>
      </c>
      <c r="AB3744" s="25">
        <v>-66497</v>
      </c>
      <c r="AC3744" s="25">
        <v>0</v>
      </c>
      <c r="AD3744" s="25">
        <v>65000</v>
      </c>
      <c r="AE3744" s="25">
        <v>0</v>
      </c>
      <c r="AF3744" s="25">
        <v>252322</v>
      </c>
      <c r="AG3744" s="25">
        <v>0</v>
      </c>
      <c r="AH3744" s="25">
        <v>317322</v>
      </c>
      <c r="AI3744" s="16" t="s">
        <v>3533</v>
      </c>
    </row>
    <row r="3745" spans="1:35" ht="30" x14ac:dyDescent="0.25">
      <c r="A3745" s="17">
        <v>125450.63</v>
      </c>
      <c r="B3745" s="18">
        <v>2</v>
      </c>
      <c r="C3745" s="16" t="s">
        <v>31</v>
      </c>
      <c r="D3745" s="21">
        <v>42767</v>
      </c>
      <c r="E3745" s="16" t="s">
        <v>728</v>
      </c>
      <c r="F3745" s="21">
        <v>44138</v>
      </c>
      <c r="G3745" s="16" t="s">
        <v>514</v>
      </c>
      <c r="H3745" s="26" t="s">
        <v>218</v>
      </c>
      <c r="M3745" s="26" t="s">
        <v>3534</v>
      </c>
      <c r="O3745" s="16" t="s">
        <v>632</v>
      </c>
      <c r="P3745" s="26" t="s">
        <v>453</v>
      </c>
      <c r="T3745" s="23" t="s">
        <v>32</v>
      </c>
      <c r="U3745" s="21">
        <v>44113</v>
      </c>
      <c r="W3745" s="20" t="s">
        <v>43</v>
      </c>
      <c r="X3745" s="16" t="s">
        <v>44</v>
      </c>
      <c r="Z3745" s="25">
        <v>2500</v>
      </c>
      <c r="AA3745" s="25">
        <v>0</v>
      </c>
      <c r="AB3745" s="25">
        <v>401055</v>
      </c>
      <c r="AC3745" s="25">
        <v>0</v>
      </c>
      <c r="AD3745" s="25">
        <v>73500</v>
      </c>
      <c r="AE3745" s="25">
        <v>0</v>
      </c>
      <c r="AF3745" s="25">
        <v>401055</v>
      </c>
      <c r="AG3745" s="25">
        <v>0</v>
      </c>
      <c r="AH3745" s="25">
        <v>474555</v>
      </c>
      <c r="AI3745" s="16" t="s">
        <v>3535</v>
      </c>
    </row>
    <row r="3746" spans="1:35" ht="30" x14ac:dyDescent="0.25">
      <c r="A3746" s="17">
        <v>125450.64</v>
      </c>
      <c r="B3746" s="18">
        <v>1</v>
      </c>
      <c r="C3746" s="16" t="s">
        <v>73</v>
      </c>
      <c r="D3746" s="21">
        <v>42767</v>
      </c>
      <c r="E3746" s="16" t="s">
        <v>728</v>
      </c>
      <c r="F3746" s="21">
        <v>44103</v>
      </c>
      <c r="G3746" s="16" t="s">
        <v>82</v>
      </c>
      <c r="H3746" s="26" t="s">
        <v>394</v>
      </c>
      <c r="M3746" s="26" t="s">
        <v>3536</v>
      </c>
      <c r="O3746" s="16" t="s">
        <v>632</v>
      </c>
      <c r="P3746" s="26" t="s">
        <v>453</v>
      </c>
      <c r="T3746" s="23" t="s">
        <v>32</v>
      </c>
      <c r="U3746" s="21">
        <v>44477</v>
      </c>
      <c r="W3746" s="20" t="s">
        <v>43</v>
      </c>
      <c r="X3746" s="16" t="s">
        <v>44</v>
      </c>
      <c r="Z3746" s="25">
        <v>10100</v>
      </c>
      <c r="AA3746" s="25">
        <v>0</v>
      </c>
      <c r="AB3746" s="25">
        <v>0</v>
      </c>
      <c r="AC3746" s="25">
        <v>0</v>
      </c>
      <c r="AD3746" s="25">
        <v>70100</v>
      </c>
      <c r="AE3746" s="25">
        <v>0</v>
      </c>
      <c r="AF3746" s="25">
        <v>0</v>
      </c>
      <c r="AG3746" s="25">
        <v>0</v>
      </c>
      <c r="AH3746" s="25">
        <v>70100</v>
      </c>
      <c r="AI3746" s="16" t="s">
        <v>3537</v>
      </c>
    </row>
    <row r="3747" spans="1:35" ht="30" x14ac:dyDescent="0.25">
      <c r="A3747" s="17">
        <v>125450.65</v>
      </c>
      <c r="B3747" s="18">
        <v>1</v>
      </c>
      <c r="C3747" s="16" t="s">
        <v>31</v>
      </c>
      <c r="D3747" s="21">
        <v>42767</v>
      </c>
      <c r="E3747" s="16" t="s">
        <v>728</v>
      </c>
      <c r="F3747" s="21">
        <v>44204</v>
      </c>
      <c r="G3747" s="16" t="s">
        <v>74</v>
      </c>
      <c r="H3747" s="26" t="s">
        <v>289</v>
      </c>
      <c r="M3747" s="26" t="s">
        <v>3538</v>
      </c>
      <c r="O3747" s="16" t="s">
        <v>632</v>
      </c>
      <c r="P3747" s="26" t="s">
        <v>453</v>
      </c>
      <c r="T3747" s="22">
        <v>0</v>
      </c>
      <c r="U3747" s="21">
        <v>44176</v>
      </c>
      <c r="W3747" s="20" t="s">
        <v>43</v>
      </c>
      <c r="X3747" s="16" t="s">
        <v>44</v>
      </c>
      <c r="Z3747" s="25">
        <v>16900</v>
      </c>
      <c r="AA3747" s="25">
        <v>0</v>
      </c>
      <c r="AB3747" s="25">
        <v>141800</v>
      </c>
      <c r="AC3747" s="25">
        <v>0</v>
      </c>
      <c r="AD3747" s="25">
        <v>76900</v>
      </c>
      <c r="AE3747" s="25">
        <v>0</v>
      </c>
      <c r="AF3747" s="25">
        <v>141800</v>
      </c>
      <c r="AG3747" s="25">
        <v>0</v>
      </c>
      <c r="AH3747" s="25">
        <v>218700</v>
      </c>
      <c r="AI3747" s="16" t="s">
        <v>3539</v>
      </c>
    </row>
    <row r="3748" spans="1:35" ht="30" x14ac:dyDescent="0.25">
      <c r="A3748" s="17">
        <v>125450.66</v>
      </c>
      <c r="B3748" s="18">
        <v>3</v>
      </c>
      <c r="C3748" s="16" t="s">
        <v>31</v>
      </c>
      <c r="D3748" s="21">
        <v>42767</v>
      </c>
      <c r="E3748" s="16" t="s">
        <v>728</v>
      </c>
      <c r="F3748" s="21">
        <v>44204</v>
      </c>
      <c r="G3748" s="16" t="s">
        <v>832</v>
      </c>
      <c r="H3748" s="26" t="s">
        <v>346</v>
      </c>
      <c r="M3748" s="26" t="s">
        <v>3540</v>
      </c>
      <c r="O3748" s="16" t="s">
        <v>632</v>
      </c>
      <c r="P3748" s="26" t="s">
        <v>453</v>
      </c>
      <c r="T3748" s="23" t="s">
        <v>32</v>
      </c>
      <c r="U3748" s="21">
        <v>44176</v>
      </c>
      <c r="W3748" s="20" t="s">
        <v>43</v>
      </c>
      <c r="X3748" s="16" t="s">
        <v>1150</v>
      </c>
      <c r="Z3748" s="25">
        <v>2000</v>
      </c>
      <c r="AA3748" s="25">
        <v>0</v>
      </c>
      <c r="AB3748" s="25">
        <v>156713</v>
      </c>
      <c r="AC3748" s="25">
        <v>0</v>
      </c>
      <c r="AD3748" s="25">
        <v>71000</v>
      </c>
      <c r="AE3748" s="25">
        <v>0</v>
      </c>
      <c r="AF3748" s="25">
        <v>156713</v>
      </c>
      <c r="AG3748" s="25">
        <v>0</v>
      </c>
      <c r="AH3748" s="25">
        <v>227713</v>
      </c>
      <c r="AI3748" s="16" t="s">
        <v>3541</v>
      </c>
    </row>
    <row r="3749" spans="1:35" ht="30" x14ac:dyDescent="0.25">
      <c r="A3749" s="17">
        <v>125450.67</v>
      </c>
      <c r="B3749" s="18">
        <v>3</v>
      </c>
      <c r="C3749" s="16" t="s">
        <v>31</v>
      </c>
      <c r="D3749" s="21">
        <v>42767</v>
      </c>
      <c r="E3749" s="16" t="s">
        <v>728</v>
      </c>
      <c r="F3749" s="21">
        <v>44084</v>
      </c>
      <c r="G3749" s="16" t="s">
        <v>832</v>
      </c>
      <c r="H3749" s="26" t="s">
        <v>365</v>
      </c>
      <c r="M3749" s="26" t="s">
        <v>3542</v>
      </c>
      <c r="O3749" s="16" t="s">
        <v>632</v>
      </c>
      <c r="P3749" s="26" t="s">
        <v>453</v>
      </c>
      <c r="T3749" s="23" t="s">
        <v>32</v>
      </c>
      <c r="U3749" s="21">
        <v>44057</v>
      </c>
      <c r="W3749" s="20" t="s">
        <v>43</v>
      </c>
      <c r="X3749" s="16" t="s">
        <v>44</v>
      </c>
      <c r="Z3749" s="25">
        <v>2500</v>
      </c>
      <c r="AA3749" s="25">
        <v>0</v>
      </c>
      <c r="AB3749" s="25">
        <v>155898</v>
      </c>
      <c r="AC3749" s="25">
        <v>0</v>
      </c>
      <c r="AD3749" s="25">
        <v>76500</v>
      </c>
      <c r="AE3749" s="25">
        <v>0</v>
      </c>
      <c r="AF3749" s="25">
        <v>155898</v>
      </c>
      <c r="AG3749" s="25">
        <v>0</v>
      </c>
      <c r="AH3749" s="25">
        <v>232398</v>
      </c>
      <c r="AI3749" s="16" t="s">
        <v>3543</v>
      </c>
    </row>
    <row r="3750" spans="1:35" ht="45" x14ac:dyDescent="0.25">
      <c r="A3750" s="17">
        <v>125450.68</v>
      </c>
      <c r="B3750" s="18">
        <v>4</v>
      </c>
      <c r="C3750" s="16" t="s">
        <v>31</v>
      </c>
      <c r="D3750" s="21">
        <v>42767</v>
      </c>
      <c r="E3750" s="16" t="s">
        <v>728</v>
      </c>
      <c r="F3750" s="21">
        <v>44188</v>
      </c>
      <c r="G3750" s="16" t="s">
        <v>32</v>
      </c>
      <c r="H3750" s="26" t="s">
        <v>229</v>
      </c>
      <c r="M3750" s="26" t="s">
        <v>3544</v>
      </c>
      <c r="N3750" s="26" t="s">
        <v>3545</v>
      </c>
      <c r="O3750" s="16" t="s">
        <v>632</v>
      </c>
      <c r="P3750" s="26" t="s">
        <v>453</v>
      </c>
      <c r="T3750" s="22">
        <v>0</v>
      </c>
      <c r="U3750" s="21">
        <v>44176</v>
      </c>
      <c r="W3750" s="20" t="s">
        <v>43</v>
      </c>
      <c r="X3750" s="16" t="s">
        <v>44</v>
      </c>
      <c r="Z3750" s="25">
        <v>1000</v>
      </c>
      <c r="AA3750" s="25">
        <v>0</v>
      </c>
      <c r="AB3750" s="25">
        <v>123315</v>
      </c>
      <c r="AC3750" s="25">
        <v>0</v>
      </c>
      <c r="AD3750" s="25">
        <v>70500</v>
      </c>
      <c r="AE3750" s="25">
        <v>0</v>
      </c>
      <c r="AF3750" s="25">
        <v>123315</v>
      </c>
      <c r="AG3750" s="25">
        <v>0</v>
      </c>
      <c r="AH3750" s="25">
        <v>193815</v>
      </c>
      <c r="AI3750" s="16" t="s">
        <v>3546</v>
      </c>
    </row>
    <row r="3751" spans="1:35" ht="30" x14ac:dyDescent="0.25">
      <c r="A3751" s="17">
        <v>125450.69</v>
      </c>
      <c r="B3751" s="18">
        <v>4</v>
      </c>
      <c r="C3751" s="16" t="s">
        <v>474</v>
      </c>
      <c r="D3751" s="21">
        <v>42767</v>
      </c>
      <c r="E3751" s="16" t="s">
        <v>728</v>
      </c>
      <c r="F3751" s="21">
        <v>44111</v>
      </c>
      <c r="G3751" s="16" t="s">
        <v>105</v>
      </c>
      <c r="H3751" s="26" t="s">
        <v>249</v>
      </c>
      <c r="M3751" s="26" t="s">
        <v>4841</v>
      </c>
      <c r="N3751" s="26" t="s">
        <v>13980</v>
      </c>
      <c r="O3751" s="16" t="s">
        <v>632</v>
      </c>
      <c r="P3751" s="26" t="s">
        <v>453</v>
      </c>
      <c r="T3751" s="23" t="s">
        <v>32</v>
      </c>
      <c r="U3751" s="21">
        <v>43742</v>
      </c>
      <c r="W3751" s="20" t="s">
        <v>43</v>
      </c>
      <c r="X3751" s="16" t="s">
        <v>44</v>
      </c>
      <c r="Z3751" s="24" t="s">
        <v>32</v>
      </c>
      <c r="AA3751" s="24" t="s">
        <v>32</v>
      </c>
      <c r="AB3751" s="24" t="s">
        <v>32</v>
      </c>
      <c r="AC3751" s="24" t="s">
        <v>32</v>
      </c>
      <c r="AD3751" s="25">
        <v>68100</v>
      </c>
      <c r="AE3751" s="25">
        <v>0</v>
      </c>
      <c r="AF3751" s="25">
        <v>225550</v>
      </c>
      <c r="AG3751" s="25">
        <v>0</v>
      </c>
      <c r="AH3751" s="25">
        <v>293650</v>
      </c>
      <c r="AI3751" s="16" t="s">
        <v>13979</v>
      </c>
    </row>
    <row r="3752" spans="1:35" ht="30" x14ac:dyDescent="0.25">
      <c r="A3752" s="17">
        <v>125450.7</v>
      </c>
      <c r="B3752" s="18">
        <v>2</v>
      </c>
      <c r="C3752" s="16" t="s">
        <v>474</v>
      </c>
      <c r="D3752" s="21">
        <v>42767</v>
      </c>
      <c r="E3752" s="16" t="s">
        <v>728</v>
      </c>
      <c r="F3752" s="21">
        <v>44309</v>
      </c>
      <c r="G3752" s="16" t="s">
        <v>32</v>
      </c>
      <c r="H3752" s="26" t="s">
        <v>420</v>
      </c>
      <c r="M3752" s="26" t="s">
        <v>4906</v>
      </c>
      <c r="O3752" s="16" t="s">
        <v>632</v>
      </c>
      <c r="P3752" s="26" t="s">
        <v>453</v>
      </c>
      <c r="T3752" s="23" t="s">
        <v>32</v>
      </c>
      <c r="U3752" s="21">
        <v>43742</v>
      </c>
      <c r="W3752" s="20" t="s">
        <v>43</v>
      </c>
      <c r="X3752" s="16" t="s">
        <v>44</v>
      </c>
      <c r="Z3752" s="24" t="s">
        <v>32</v>
      </c>
      <c r="AA3752" s="24" t="s">
        <v>32</v>
      </c>
      <c r="AB3752" s="24" t="s">
        <v>32</v>
      </c>
      <c r="AC3752" s="24" t="s">
        <v>32</v>
      </c>
      <c r="AD3752" s="25">
        <v>65000</v>
      </c>
      <c r="AE3752" s="25">
        <v>0</v>
      </c>
      <c r="AF3752" s="25">
        <v>96724</v>
      </c>
      <c r="AG3752" s="25">
        <v>0</v>
      </c>
      <c r="AH3752" s="25">
        <v>161724</v>
      </c>
      <c r="AI3752" s="16" t="s">
        <v>13978</v>
      </c>
    </row>
    <row r="3753" spans="1:35" ht="30" x14ac:dyDescent="0.25">
      <c r="A3753" s="17">
        <v>125450.71</v>
      </c>
      <c r="B3753" s="18">
        <v>4</v>
      </c>
      <c r="C3753" s="16" t="s">
        <v>474</v>
      </c>
      <c r="D3753" s="21">
        <v>42767</v>
      </c>
      <c r="E3753" s="16" t="s">
        <v>728</v>
      </c>
      <c r="F3753" s="21">
        <v>44169</v>
      </c>
      <c r="G3753" s="16" t="s">
        <v>105</v>
      </c>
      <c r="H3753" s="26" t="s">
        <v>87</v>
      </c>
      <c r="M3753" s="26" t="s">
        <v>4876</v>
      </c>
      <c r="O3753" s="16" t="s">
        <v>632</v>
      </c>
      <c r="P3753" s="26" t="s">
        <v>453</v>
      </c>
      <c r="T3753" s="23" t="s">
        <v>32</v>
      </c>
      <c r="U3753" s="21">
        <v>43812</v>
      </c>
      <c r="W3753" s="20" t="s">
        <v>43</v>
      </c>
      <c r="X3753" s="16" t="s">
        <v>44</v>
      </c>
      <c r="Z3753" s="24" t="s">
        <v>32</v>
      </c>
      <c r="AA3753" s="24" t="s">
        <v>32</v>
      </c>
      <c r="AB3753" s="24" t="s">
        <v>32</v>
      </c>
      <c r="AC3753" s="24" t="s">
        <v>32</v>
      </c>
      <c r="AD3753" s="25">
        <v>66000</v>
      </c>
      <c r="AE3753" s="25">
        <v>0</v>
      </c>
      <c r="AF3753" s="25">
        <v>236336</v>
      </c>
      <c r="AG3753" s="25">
        <v>0</v>
      </c>
      <c r="AH3753" s="25">
        <v>302336</v>
      </c>
      <c r="AI3753" s="16" t="s">
        <v>13977</v>
      </c>
    </row>
    <row r="3754" spans="1:35" ht="30" x14ac:dyDescent="0.25">
      <c r="A3754" s="17">
        <v>125450.72</v>
      </c>
      <c r="B3754" s="18">
        <v>2</v>
      </c>
      <c r="C3754" s="16" t="s">
        <v>31</v>
      </c>
      <c r="D3754" s="21">
        <v>42767</v>
      </c>
      <c r="E3754" s="16" t="s">
        <v>728</v>
      </c>
      <c r="F3754" s="21">
        <v>44134</v>
      </c>
      <c r="G3754" s="16" t="s">
        <v>514</v>
      </c>
      <c r="H3754" s="26" t="s">
        <v>374</v>
      </c>
      <c r="M3754" s="26" t="s">
        <v>3547</v>
      </c>
      <c r="O3754" s="16" t="s">
        <v>632</v>
      </c>
      <c r="P3754" s="26" t="s">
        <v>453</v>
      </c>
      <c r="T3754" s="23" t="s">
        <v>32</v>
      </c>
      <c r="U3754" s="21">
        <v>44113</v>
      </c>
      <c r="W3754" s="20" t="s">
        <v>43</v>
      </c>
      <c r="X3754" s="16" t="s">
        <v>44</v>
      </c>
      <c r="Z3754" s="25">
        <v>0</v>
      </c>
      <c r="AA3754" s="25">
        <v>0</v>
      </c>
      <c r="AB3754" s="25">
        <v>79543</v>
      </c>
      <c r="AC3754" s="25">
        <v>0</v>
      </c>
      <c r="AD3754" s="25">
        <v>66000</v>
      </c>
      <c r="AE3754" s="25">
        <v>0</v>
      </c>
      <c r="AF3754" s="25">
        <v>79543</v>
      </c>
      <c r="AG3754" s="25">
        <v>0</v>
      </c>
      <c r="AH3754" s="25">
        <v>145543</v>
      </c>
      <c r="AI3754" s="16" t="s">
        <v>3548</v>
      </c>
    </row>
    <row r="3755" spans="1:35" ht="30" x14ac:dyDescent="0.25">
      <c r="A3755" s="17">
        <v>125450.73</v>
      </c>
      <c r="B3755" s="18">
        <v>3</v>
      </c>
      <c r="C3755" s="16" t="s">
        <v>73</v>
      </c>
      <c r="D3755" s="21">
        <v>42767</v>
      </c>
      <c r="E3755" s="16" t="s">
        <v>728</v>
      </c>
      <c r="F3755" s="21">
        <v>44186</v>
      </c>
      <c r="G3755" s="16" t="s">
        <v>108</v>
      </c>
      <c r="H3755" s="26" t="s">
        <v>405</v>
      </c>
      <c r="M3755" s="26" t="s">
        <v>4899</v>
      </c>
      <c r="O3755" s="16" t="s">
        <v>632</v>
      </c>
      <c r="P3755" s="26" t="s">
        <v>453</v>
      </c>
      <c r="T3755" s="23" t="s">
        <v>32</v>
      </c>
      <c r="U3755" s="21">
        <v>44477</v>
      </c>
      <c r="W3755" s="20" t="s">
        <v>43</v>
      </c>
      <c r="X3755" s="16" t="s">
        <v>44</v>
      </c>
      <c r="Z3755" s="24" t="s">
        <v>32</v>
      </c>
      <c r="AA3755" s="24" t="s">
        <v>32</v>
      </c>
      <c r="AB3755" s="24" t="s">
        <v>32</v>
      </c>
      <c r="AC3755" s="24" t="s">
        <v>32</v>
      </c>
      <c r="AD3755" s="25">
        <v>69000</v>
      </c>
      <c r="AE3755" s="25">
        <v>0</v>
      </c>
      <c r="AF3755" s="25">
        <v>0</v>
      </c>
      <c r="AG3755" s="25">
        <v>0</v>
      </c>
      <c r="AH3755" s="25">
        <v>69000</v>
      </c>
      <c r="AI3755" s="16" t="s">
        <v>13976</v>
      </c>
    </row>
    <row r="3756" spans="1:35" ht="30" x14ac:dyDescent="0.25">
      <c r="A3756" s="17">
        <v>125450.74</v>
      </c>
      <c r="B3756" s="18">
        <v>2</v>
      </c>
      <c r="C3756" s="16" t="s">
        <v>474</v>
      </c>
      <c r="D3756" s="21">
        <v>42767</v>
      </c>
      <c r="E3756" s="16" t="s">
        <v>728</v>
      </c>
      <c r="F3756" s="21">
        <v>44363</v>
      </c>
      <c r="G3756" s="16" t="s">
        <v>32</v>
      </c>
      <c r="H3756" s="26" t="s">
        <v>235</v>
      </c>
      <c r="M3756" s="26" t="s">
        <v>3549</v>
      </c>
      <c r="O3756" s="16" t="s">
        <v>632</v>
      </c>
      <c r="P3756" s="26" t="s">
        <v>453</v>
      </c>
      <c r="T3756" s="23" t="s">
        <v>32</v>
      </c>
      <c r="U3756" s="21">
        <v>43966</v>
      </c>
      <c r="W3756" s="20" t="s">
        <v>43</v>
      </c>
      <c r="X3756" s="16" t="s">
        <v>44</v>
      </c>
      <c r="Z3756" s="25">
        <v>0</v>
      </c>
      <c r="AA3756" s="25">
        <v>0</v>
      </c>
      <c r="AB3756" s="25">
        <v>-46032</v>
      </c>
      <c r="AC3756" s="25">
        <v>0</v>
      </c>
      <c r="AD3756" s="25">
        <v>66000</v>
      </c>
      <c r="AE3756" s="25">
        <v>0</v>
      </c>
      <c r="AF3756" s="25">
        <v>141292</v>
      </c>
      <c r="AG3756" s="25">
        <v>0</v>
      </c>
      <c r="AH3756" s="25">
        <v>207292</v>
      </c>
      <c r="AI3756" s="16" t="s">
        <v>3550</v>
      </c>
    </row>
    <row r="3757" spans="1:35" ht="30" x14ac:dyDescent="0.25">
      <c r="A3757" s="17">
        <v>125450.75</v>
      </c>
      <c r="B3757" s="18">
        <v>2</v>
      </c>
      <c r="C3757" s="16" t="s">
        <v>474</v>
      </c>
      <c r="D3757" s="21">
        <v>42767</v>
      </c>
      <c r="E3757" s="16" t="s">
        <v>728</v>
      </c>
      <c r="F3757" s="21">
        <v>44363</v>
      </c>
      <c r="G3757" s="16" t="s">
        <v>32</v>
      </c>
      <c r="H3757" s="26" t="s">
        <v>312</v>
      </c>
      <c r="M3757" s="26" t="s">
        <v>3551</v>
      </c>
      <c r="O3757" s="16" t="s">
        <v>632</v>
      </c>
      <c r="P3757" s="26" t="s">
        <v>453</v>
      </c>
      <c r="T3757" s="23" t="s">
        <v>32</v>
      </c>
      <c r="U3757" s="21">
        <v>43966</v>
      </c>
      <c r="W3757" s="20" t="s">
        <v>43</v>
      </c>
      <c r="X3757" s="16" t="s">
        <v>44</v>
      </c>
      <c r="Z3757" s="25">
        <v>0</v>
      </c>
      <c r="AA3757" s="25">
        <v>0</v>
      </c>
      <c r="AB3757" s="25">
        <v>-44278</v>
      </c>
      <c r="AC3757" s="25">
        <v>0</v>
      </c>
      <c r="AD3757" s="25">
        <v>65000</v>
      </c>
      <c r="AE3757" s="25">
        <v>0</v>
      </c>
      <c r="AF3757" s="25">
        <v>156614</v>
      </c>
      <c r="AG3757" s="25">
        <v>0</v>
      </c>
      <c r="AH3757" s="25">
        <v>221614</v>
      </c>
      <c r="AI3757" s="16" t="s">
        <v>3552</v>
      </c>
    </row>
    <row r="3758" spans="1:35" ht="30" x14ac:dyDescent="0.25">
      <c r="A3758" s="17">
        <v>125450.76</v>
      </c>
      <c r="B3758" s="18">
        <v>4</v>
      </c>
      <c r="C3758" s="16" t="s">
        <v>31</v>
      </c>
      <c r="D3758" s="21">
        <v>42767</v>
      </c>
      <c r="E3758" s="16" t="s">
        <v>728</v>
      </c>
      <c r="F3758" s="21">
        <v>44188</v>
      </c>
      <c r="G3758" s="16" t="s">
        <v>32</v>
      </c>
      <c r="H3758" s="26" t="s">
        <v>564</v>
      </c>
      <c r="M3758" s="26" t="s">
        <v>3553</v>
      </c>
      <c r="O3758" s="16" t="s">
        <v>632</v>
      </c>
      <c r="P3758" s="26" t="s">
        <v>453</v>
      </c>
      <c r="T3758" s="23" t="s">
        <v>32</v>
      </c>
      <c r="U3758" s="21">
        <v>44176</v>
      </c>
      <c r="W3758" s="20" t="s">
        <v>43</v>
      </c>
      <c r="X3758" s="16" t="s">
        <v>44</v>
      </c>
      <c r="Z3758" s="25">
        <v>0</v>
      </c>
      <c r="AA3758" s="25">
        <v>0</v>
      </c>
      <c r="AB3758" s="25">
        <v>158865</v>
      </c>
      <c r="AC3758" s="25">
        <v>0</v>
      </c>
      <c r="AD3758" s="25">
        <v>78000</v>
      </c>
      <c r="AE3758" s="25">
        <v>0</v>
      </c>
      <c r="AF3758" s="25">
        <v>158865</v>
      </c>
      <c r="AG3758" s="25">
        <v>0</v>
      </c>
      <c r="AH3758" s="25">
        <v>236865</v>
      </c>
      <c r="AI3758" s="16" t="s">
        <v>3554</v>
      </c>
    </row>
    <row r="3759" spans="1:35" ht="30" x14ac:dyDescent="0.25">
      <c r="A3759" s="17">
        <v>125450.77</v>
      </c>
      <c r="B3759" s="18">
        <v>1</v>
      </c>
      <c r="C3759" s="16" t="s">
        <v>31</v>
      </c>
      <c r="D3759" s="21">
        <v>42767</v>
      </c>
      <c r="E3759" s="16" t="s">
        <v>728</v>
      </c>
      <c r="F3759" s="21">
        <v>44076</v>
      </c>
      <c r="G3759" s="16" t="s">
        <v>74</v>
      </c>
      <c r="H3759" s="26" t="s">
        <v>317</v>
      </c>
      <c r="M3759" s="26" t="s">
        <v>3555</v>
      </c>
      <c r="O3759" s="16" t="s">
        <v>632</v>
      </c>
      <c r="P3759" s="26" t="s">
        <v>453</v>
      </c>
      <c r="T3759" s="22">
        <v>0</v>
      </c>
      <c r="U3759" s="21">
        <v>44057</v>
      </c>
      <c r="W3759" s="20" t="s">
        <v>43</v>
      </c>
      <c r="X3759" s="16" t="s">
        <v>44</v>
      </c>
      <c r="Z3759" s="25">
        <v>3100</v>
      </c>
      <c r="AA3759" s="25">
        <v>0</v>
      </c>
      <c r="AB3759" s="25">
        <v>186100</v>
      </c>
      <c r="AC3759" s="25">
        <v>0</v>
      </c>
      <c r="AD3759" s="25">
        <v>74200</v>
      </c>
      <c r="AE3759" s="25">
        <v>0</v>
      </c>
      <c r="AF3759" s="25">
        <v>186100</v>
      </c>
      <c r="AG3759" s="25">
        <v>0</v>
      </c>
      <c r="AH3759" s="25">
        <v>260300</v>
      </c>
      <c r="AI3759" s="16" t="s">
        <v>3556</v>
      </c>
    </row>
    <row r="3760" spans="1:35" ht="30" x14ac:dyDescent="0.25">
      <c r="A3760" s="17">
        <v>125450.78</v>
      </c>
      <c r="B3760" s="18">
        <v>4</v>
      </c>
      <c r="C3760" s="16" t="s">
        <v>47</v>
      </c>
      <c r="D3760" s="21">
        <v>42767</v>
      </c>
      <c r="E3760" s="16" t="s">
        <v>728</v>
      </c>
      <c r="F3760" s="21">
        <v>44111</v>
      </c>
      <c r="G3760" s="16" t="s">
        <v>103</v>
      </c>
      <c r="H3760" s="26" t="s">
        <v>326</v>
      </c>
      <c r="M3760" s="26" t="s">
        <v>3557</v>
      </c>
      <c r="N3760" s="26" t="s">
        <v>3558</v>
      </c>
      <c r="O3760" s="16" t="s">
        <v>632</v>
      </c>
      <c r="P3760" s="26" t="s">
        <v>453</v>
      </c>
      <c r="T3760" s="23" t="s">
        <v>32</v>
      </c>
      <c r="U3760" s="21">
        <v>43742</v>
      </c>
      <c r="W3760" s="20" t="s">
        <v>43</v>
      </c>
      <c r="X3760" s="16" t="s">
        <v>44</v>
      </c>
      <c r="Z3760" s="25">
        <v>-4134.62</v>
      </c>
      <c r="AA3760" s="25">
        <v>0</v>
      </c>
      <c r="AB3760" s="25">
        <v>46282.45</v>
      </c>
      <c r="AC3760" s="25">
        <v>0</v>
      </c>
      <c r="AD3760" s="25">
        <v>60865.38</v>
      </c>
      <c r="AE3760" s="25">
        <v>0</v>
      </c>
      <c r="AF3760" s="25">
        <v>347002.45</v>
      </c>
      <c r="AG3760" s="25">
        <v>0</v>
      </c>
      <c r="AH3760" s="25">
        <v>407867.83</v>
      </c>
      <c r="AI3760" s="16" t="s">
        <v>3559</v>
      </c>
    </row>
    <row r="3761" spans="1:35" ht="30" x14ac:dyDescent="0.25">
      <c r="A3761" s="17">
        <v>125450.8</v>
      </c>
      <c r="B3761" s="18">
        <v>4</v>
      </c>
      <c r="C3761" s="16" t="s">
        <v>474</v>
      </c>
      <c r="D3761" s="21">
        <v>42767</v>
      </c>
      <c r="E3761" s="16" t="s">
        <v>728</v>
      </c>
      <c r="F3761" s="21">
        <v>44140</v>
      </c>
      <c r="G3761" s="16" t="s">
        <v>74</v>
      </c>
      <c r="H3761" s="26" t="s">
        <v>270</v>
      </c>
      <c r="M3761" s="26" t="s">
        <v>3560</v>
      </c>
      <c r="O3761" s="16" t="s">
        <v>632</v>
      </c>
      <c r="P3761" s="26" t="s">
        <v>453</v>
      </c>
      <c r="T3761" s="23" t="s">
        <v>32</v>
      </c>
      <c r="U3761" s="21">
        <v>43966</v>
      </c>
      <c r="W3761" s="20" t="s">
        <v>43</v>
      </c>
      <c r="X3761" s="16" t="s">
        <v>44</v>
      </c>
      <c r="Z3761" s="25">
        <v>0</v>
      </c>
      <c r="AA3761" s="25">
        <v>0</v>
      </c>
      <c r="AB3761" s="25">
        <v>-87630</v>
      </c>
      <c r="AC3761" s="25">
        <v>0</v>
      </c>
      <c r="AD3761" s="25">
        <v>74000</v>
      </c>
      <c r="AE3761" s="25">
        <v>0</v>
      </c>
      <c r="AF3761" s="25">
        <v>125370</v>
      </c>
      <c r="AG3761" s="25">
        <v>0</v>
      </c>
      <c r="AH3761" s="25">
        <v>199370</v>
      </c>
      <c r="AI3761" s="16" t="s">
        <v>3561</v>
      </c>
    </row>
    <row r="3762" spans="1:35" ht="30" x14ac:dyDescent="0.25">
      <c r="A3762" s="17">
        <v>125450.81</v>
      </c>
      <c r="B3762" s="18">
        <v>4</v>
      </c>
      <c r="C3762" s="16" t="s">
        <v>474</v>
      </c>
      <c r="D3762" s="21">
        <v>42767</v>
      </c>
      <c r="E3762" s="16" t="s">
        <v>728</v>
      </c>
      <c r="F3762" s="21">
        <v>44111</v>
      </c>
      <c r="G3762" s="16" t="s">
        <v>476</v>
      </c>
      <c r="H3762" s="26" t="s">
        <v>301</v>
      </c>
      <c r="M3762" s="26" t="s">
        <v>11163</v>
      </c>
      <c r="O3762" s="16" t="s">
        <v>632</v>
      </c>
      <c r="P3762" s="26" t="s">
        <v>453</v>
      </c>
      <c r="T3762" s="23" t="s">
        <v>32</v>
      </c>
      <c r="U3762" s="21">
        <v>43553</v>
      </c>
      <c r="W3762" s="20" t="s">
        <v>43</v>
      </c>
      <c r="X3762" s="16" t="s">
        <v>44</v>
      </c>
      <c r="Z3762" s="24" t="s">
        <v>32</v>
      </c>
      <c r="AA3762" s="24" t="s">
        <v>32</v>
      </c>
      <c r="AB3762" s="24" t="s">
        <v>32</v>
      </c>
      <c r="AC3762" s="24" t="s">
        <v>32</v>
      </c>
      <c r="AD3762" s="25">
        <v>67300</v>
      </c>
      <c r="AE3762" s="25">
        <v>0</v>
      </c>
      <c r="AF3762" s="25">
        <v>341895</v>
      </c>
      <c r="AG3762" s="25">
        <v>0</v>
      </c>
      <c r="AH3762" s="25">
        <v>409195</v>
      </c>
      <c r="AI3762" s="16" t="s">
        <v>13975</v>
      </c>
    </row>
    <row r="3763" spans="1:35" ht="90" x14ac:dyDescent="0.25">
      <c r="A3763" s="17">
        <v>125453</v>
      </c>
      <c r="B3763" s="18">
        <v>1</v>
      </c>
      <c r="C3763" s="16" t="s">
        <v>73</v>
      </c>
      <c r="D3763" s="21">
        <v>42772</v>
      </c>
      <c r="E3763" s="16" t="s">
        <v>2154</v>
      </c>
      <c r="F3763" s="21">
        <v>44215</v>
      </c>
      <c r="G3763" s="16" t="s">
        <v>75</v>
      </c>
      <c r="H3763" s="26" t="s">
        <v>320</v>
      </c>
      <c r="M3763" s="26" t="s">
        <v>2206</v>
      </c>
      <c r="N3763" s="26" t="s">
        <v>3562</v>
      </c>
      <c r="O3763" s="16" t="s">
        <v>60</v>
      </c>
      <c r="P3763" s="26" t="s">
        <v>2208</v>
      </c>
      <c r="T3763" s="22">
        <v>0</v>
      </c>
      <c r="W3763" s="20" t="s">
        <v>43</v>
      </c>
      <c r="Z3763" s="25">
        <v>334000</v>
      </c>
      <c r="AA3763" s="25">
        <v>0</v>
      </c>
      <c r="AB3763" s="25">
        <v>0</v>
      </c>
      <c r="AC3763" s="25">
        <v>0</v>
      </c>
      <c r="AD3763" s="25">
        <v>494000</v>
      </c>
      <c r="AE3763" s="25">
        <v>0</v>
      </c>
      <c r="AF3763" s="25">
        <v>0</v>
      </c>
      <c r="AG3763" s="25">
        <v>0</v>
      </c>
      <c r="AH3763" s="25">
        <v>494000</v>
      </c>
    </row>
    <row r="3764" spans="1:35" x14ac:dyDescent="0.25">
      <c r="A3764" s="17">
        <v>125454</v>
      </c>
      <c r="B3764" s="18">
        <v>3</v>
      </c>
      <c r="C3764" s="16" t="s">
        <v>474</v>
      </c>
      <c r="D3764" s="21">
        <v>42772</v>
      </c>
      <c r="E3764" s="16" t="s">
        <v>543</v>
      </c>
      <c r="F3764" s="21">
        <v>44260</v>
      </c>
      <c r="G3764" s="16" t="s">
        <v>32</v>
      </c>
      <c r="H3764" s="26" t="s">
        <v>434</v>
      </c>
      <c r="I3764" s="16" t="s">
        <v>683</v>
      </c>
      <c r="J3764" s="20" t="s">
        <v>148</v>
      </c>
      <c r="L3764" s="16" t="s">
        <v>149</v>
      </c>
      <c r="M3764" s="26" t="s">
        <v>3563</v>
      </c>
      <c r="O3764" s="16" t="s">
        <v>60</v>
      </c>
      <c r="P3764" s="26" t="s">
        <v>3389</v>
      </c>
      <c r="T3764" s="22">
        <v>1.18</v>
      </c>
      <c r="U3764" s="21">
        <v>43742</v>
      </c>
      <c r="W3764" s="20" t="s">
        <v>43</v>
      </c>
      <c r="X3764" s="16" t="s">
        <v>454</v>
      </c>
      <c r="Z3764" s="25">
        <v>0</v>
      </c>
      <c r="AA3764" s="25">
        <v>0</v>
      </c>
      <c r="AB3764" s="25">
        <v>74100</v>
      </c>
      <c r="AC3764" s="25">
        <v>0</v>
      </c>
      <c r="AD3764" s="25">
        <v>117508</v>
      </c>
      <c r="AE3764" s="25">
        <v>0</v>
      </c>
      <c r="AF3764" s="25">
        <v>599045</v>
      </c>
      <c r="AG3764" s="25">
        <v>0</v>
      </c>
      <c r="AH3764" s="25">
        <v>716553</v>
      </c>
      <c r="AI3764" s="16" t="s">
        <v>3564</v>
      </c>
    </row>
    <row r="3765" spans="1:35" x14ac:dyDescent="0.25">
      <c r="A3765" s="17">
        <v>125455</v>
      </c>
      <c r="B3765" s="18">
        <v>1</v>
      </c>
      <c r="C3765" s="16" t="s">
        <v>31</v>
      </c>
      <c r="D3765" s="21">
        <v>42772</v>
      </c>
      <c r="E3765" s="16" t="s">
        <v>543</v>
      </c>
      <c r="F3765" s="21">
        <v>44215</v>
      </c>
      <c r="G3765" s="16" t="s">
        <v>74</v>
      </c>
      <c r="H3765" s="26" t="s">
        <v>337</v>
      </c>
      <c r="I3765" s="16" t="s">
        <v>163</v>
      </c>
      <c r="J3765" s="20" t="s">
        <v>148</v>
      </c>
      <c r="L3765" s="16" t="s">
        <v>149</v>
      </c>
      <c r="M3765" s="26" t="s">
        <v>3565</v>
      </c>
      <c r="O3765" s="16" t="s">
        <v>60</v>
      </c>
      <c r="P3765" s="26" t="s">
        <v>3389</v>
      </c>
      <c r="T3765" s="22">
        <v>0</v>
      </c>
      <c r="U3765" s="21">
        <v>44113</v>
      </c>
      <c r="W3765" s="20" t="s">
        <v>43</v>
      </c>
      <c r="X3765" s="16" t="s">
        <v>454</v>
      </c>
      <c r="Z3765" s="25">
        <v>91440</v>
      </c>
      <c r="AA3765" s="25">
        <v>0</v>
      </c>
      <c r="AB3765" s="25">
        <v>784080</v>
      </c>
      <c r="AC3765" s="25">
        <v>0</v>
      </c>
      <c r="AD3765" s="25">
        <v>198998</v>
      </c>
      <c r="AE3765" s="25">
        <v>0</v>
      </c>
      <c r="AF3765" s="25">
        <v>784080</v>
      </c>
      <c r="AG3765" s="25">
        <v>0</v>
      </c>
      <c r="AH3765" s="25">
        <v>983078</v>
      </c>
      <c r="AI3765" s="16" t="s">
        <v>3566</v>
      </c>
    </row>
    <row r="3766" spans="1:35" ht="105" x14ac:dyDescent="0.25">
      <c r="A3766" s="17">
        <v>125460</v>
      </c>
      <c r="B3766" s="18">
        <v>1</v>
      </c>
      <c r="C3766" s="16" t="s">
        <v>73</v>
      </c>
      <c r="D3766" s="21">
        <v>42773</v>
      </c>
      <c r="E3766" s="16" t="s">
        <v>2154</v>
      </c>
      <c r="F3766" s="21">
        <v>44215</v>
      </c>
      <c r="G3766" s="16" t="s">
        <v>75</v>
      </c>
      <c r="H3766" s="26" t="s">
        <v>320</v>
      </c>
      <c r="M3766" s="26" t="s">
        <v>3567</v>
      </c>
      <c r="N3766" s="26" t="s">
        <v>3568</v>
      </c>
      <c r="O3766" s="16" t="s">
        <v>60</v>
      </c>
      <c r="P3766" s="26" t="s">
        <v>100</v>
      </c>
      <c r="T3766" s="23" t="s">
        <v>32</v>
      </c>
      <c r="W3766" s="20" t="s">
        <v>43</v>
      </c>
      <c r="X3766" s="16" t="s">
        <v>511</v>
      </c>
      <c r="Z3766" s="25">
        <v>61338</v>
      </c>
      <c r="AA3766" s="25">
        <v>0</v>
      </c>
      <c r="AB3766" s="25">
        <v>0</v>
      </c>
      <c r="AC3766" s="25">
        <v>0</v>
      </c>
      <c r="AD3766" s="25">
        <v>526338</v>
      </c>
      <c r="AE3766" s="25">
        <v>0</v>
      </c>
      <c r="AF3766" s="25">
        <v>0</v>
      </c>
      <c r="AG3766" s="25">
        <v>0</v>
      </c>
      <c r="AH3766" s="25">
        <v>526338</v>
      </c>
      <c r="AI3766" s="16" t="s">
        <v>3569</v>
      </c>
    </row>
    <row r="3767" spans="1:35" x14ac:dyDescent="0.25">
      <c r="A3767" s="17">
        <v>125461</v>
      </c>
      <c r="B3767" s="18">
        <v>4</v>
      </c>
      <c r="C3767" s="16" t="s">
        <v>73</v>
      </c>
      <c r="D3767" s="21">
        <v>42774</v>
      </c>
      <c r="E3767" s="16" t="s">
        <v>13672</v>
      </c>
      <c r="F3767" s="21">
        <v>42774</v>
      </c>
      <c r="G3767" s="16" t="s">
        <v>13672</v>
      </c>
      <c r="H3767" s="26" t="s">
        <v>564</v>
      </c>
      <c r="M3767" s="26" t="s">
        <v>13974</v>
      </c>
      <c r="O3767" s="16" t="s">
        <v>1171</v>
      </c>
      <c r="P3767" s="26" t="s">
        <v>1062</v>
      </c>
      <c r="T3767" s="23" t="s">
        <v>32</v>
      </c>
      <c r="W3767" s="20" t="s">
        <v>43</v>
      </c>
      <c r="Z3767" s="24" t="s">
        <v>32</v>
      </c>
      <c r="AA3767" s="24" t="s">
        <v>32</v>
      </c>
      <c r="AB3767" s="24" t="s">
        <v>32</v>
      </c>
      <c r="AC3767" s="24" t="s">
        <v>32</v>
      </c>
      <c r="AD3767" s="25">
        <v>0</v>
      </c>
      <c r="AE3767" s="25">
        <v>0</v>
      </c>
      <c r="AF3767" s="25">
        <v>50000</v>
      </c>
      <c r="AG3767" s="25">
        <v>0</v>
      </c>
      <c r="AH3767" s="25">
        <v>50000</v>
      </c>
      <c r="AI3767" s="16" t="s">
        <v>13973</v>
      </c>
    </row>
    <row r="3768" spans="1:35" ht="120" x14ac:dyDescent="0.25">
      <c r="A3768" s="17">
        <v>125462</v>
      </c>
      <c r="B3768" s="18">
        <v>1</v>
      </c>
      <c r="C3768" s="16" t="s">
        <v>73</v>
      </c>
      <c r="D3768" s="21">
        <v>42774</v>
      </c>
      <c r="E3768" s="16" t="s">
        <v>2154</v>
      </c>
      <c r="F3768" s="21">
        <v>44320</v>
      </c>
      <c r="G3768" s="16" t="s">
        <v>1022</v>
      </c>
      <c r="H3768" s="26" t="s">
        <v>320</v>
      </c>
      <c r="M3768" s="26" t="s">
        <v>13972</v>
      </c>
      <c r="N3768" s="26" t="s">
        <v>13971</v>
      </c>
      <c r="O3768" s="16" t="s">
        <v>60</v>
      </c>
      <c r="P3768" s="26" t="s">
        <v>100</v>
      </c>
      <c r="T3768" s="23" t="s">
        <v>32</v>
      </c>
      <c r="W3768" s="20" t="s">
        <v>43</v>
      </c>
      <c r="X3768" s="16" t="s">
        <v>511</v>
      </c>
      <c r="Z3768" s="24" t="s">
        <v>32</v>
      </c>
      <c r="AA3768" s="24" t="s">
        <v>32</v>
      </c>
      <c r="AB3768" s="24" t="s">
        <v>32</v>
      </c>
      <c r="AC3768" s="24" t="s">
        <v>32</v>
      </c>
      <c r="AD3768" s="25">
        <v>420000</v>
      </c>
      <c r="AE3768" s="25">
        <v>0</v>
      </c>
      <c r="AF3768" s="25">
        <v>0</v>
      </c>
      <c r="AG3768" s="25">
        <v>0</v>
      </c>
      <c r="AH3768" s="25">
        <v>420000</v>
      </c>
      <c r="AI3768" s="16" t="s">
        <v>13970</v>
      </c>
    </row>
    <row r="3769" spans="1:35" x14ac:dyDescent="0.25">
      <c r="A3769" s="17">
        <v>125463</v>
      </c>
      <c r="B3769" s="18">
        <v>3</v>
      </c>
      <c r="C3769" s="16" t="s">
        <v>73</v>
      </c>
      <c r="D3769" s="21">
        <v>42774</v>
      </c>
      <c r="E3769" s="16" t="s">
        <v>3375</v>
      </c>
      <c r="F3769" s="21">
        <v>43970</v>
      </c>
      <c r="G3769" s="16" t="s">
        <v>109</v>
      </c>
      <c r="H3769" s="26" t="s">
        <v>173</v>
      </c>
      <c r="I3769" s="16" t="s">
        <v>155</v>
      </c>
      <c r="J3769" s="20" t="s">
        <v>148</v>
      </c>
      <c r="L3769" s="16" t="s">
        <v>149</v>
      </c>
      <c r="M3769" s="26" t="s">
        <v>3570</v>
      </c>
      <c r="N3769" s="26" t="s">
        <v>3571</v>
      </c>
      <c r="O3769" s="16" t="s">
        <v>632</v>
      </c>
      <c r="P3769" s="26" t="s">
        <v>1917</v>
      </c>
      <c r="R3769" s="16" t="s">
        <v>139</v>
      </c>
      <c r="S3769" s="16" t="s">
        <v>42</v>
      </c>
      <c r="T3769" s="22">
        <v>0.6</v>
      </c>
      <c r="U3769" s="21">
        <v>44792</v>
      </c>
      <c r="W3769" s="20" t="s">
        <v>43</v>
      </c>
      <c r="X3769" s="16" t="s">
        <v>454</v>
      </c>
      <c r="Z3769" s="25">
        <v>286600</v>
      </c>
      <c r="AA3769" s="25">
        <v>0</v>
      </c>
      <c r="AB3769" s="25">
        <v>0</v>
      </c>
      <c r="AC3769" s="25">
        <v>0</v>
      </c>
      <c r="AD3769" s="25">
        <v>326600</v>
      </c>
      <c r="AE3769" s="25">
        <v>0</v>
      </c>
      <c r="AF3769" s="25">
        <v>0</v>
      </c>
      <c r="AG3769" s="25">
        <v>0</v>
      </c>
      <c r="AH3769" s="25">
        <v>326600</v>
      </c>
      <c r="AI3769" s="16" t="s">
        <v>3572</v>
      </c>
    </row>
    <row r="3770" spans="1:35" x14ac:dyDescent="0.25">
      <c r="A3770" s="17">
        <v>125464</v>
      </c>
      <c r="B3770" s="18">
        <v>3</v>
      </c>
      <c r="C3770" s="16" t="s">
        <v>73</v>
      </c>
      <c r="D3770" s="21">
        <v>42774</v>
      </c>
      <c r="E3770" s="16" t="s">
        <v>1429</v>
      </c>
      <c r="F3770" s="21">
        <v>43852</v>
      </c>
      <c r="G3770" s="16" t="s">
        <v>832</v>
      </c>
      <c r="H3770" s="26" t="s">
        <v>425</v>
      </c>
      <c r="I3770" s="16" t="s">
        <v>13969</v>
      </c>
      <c r="K3770" s="16" t="s">
        <v>13968</v>
      </c>
      <c r="L3770" s="16" t="s">
        <v>37</v>
      </c>
      <c r="M3770" s="26" t="s">
        <v>13967</v>
      </c>
      <c r="N3770" s="26" t="s">
        <v>13966</v>
      </c>
      <c r="O3770" s="16" t="s">
        <v>60</v>
      </c>
      <c r="P3770" s="26" t="s">
        <v>3298</v>
      </c>
      <c r="R3770" s="16" t="s">
        <v>139</v>
      </c>
      <c r="S3770" s="16" t="s">
        <v>42</v>
      </c>
      <c r="T3770" s="22">
        <v>10.19</v>
      </c>
      <c r="W3770" s="20" t="s">
        <v>43</v>
      </c>
      <c r="X3770" s="16" t="s">
        <v>44</v>
      </c>
      <c r="Z3770" s="24" t="s">
        <v>32</v>
      </c>
      <c r="AA3770" s="24" t="s">
        <v>32</v>
      </c>
      <c r="AB3770" s="24" t="s">
        <v>32</v>
      </c>
      <c r="AC3770" s="24" t="s">
        <v>32</v>
      </c>
      <c r="AD3770" s="25">
        <v>25220</v>
      </c>
      <c r="AE3770" s="25">
        <v>0</v>
      </c>
      <c r="AF3770" s="25">
        <v>0</v>
      </c>
      <c r="AG3770" s="25">
        <v>0</v>
      </c>
      <c r="AH3770" s="25">
        <v>25220</v>
      </c>
      <c r="AI3770" s="16" t="s">
        <v>13965</v>
      </c>
    </row>
    <row r="3771" spans="1:35" x14ac:dyDescent="0.25">
      <c r="A3771" s="17">
        <v>125466</v>
      </c>
      <c r="B3771" s="18">
        <v>3</v>
      </c>
      <c r="C3771" s="16" t="s">
        <v>73</v>
      </c>
      <c r="D3771" s="21">
        <v>42774</v>
      </c>
      <c r="E3771" s="16" t="s">
        <v>2518</v>
      </c>
      <c r="F3771" s="21">
        <v>44165</v>
      </c>
      <c r="G3771" s="16" t="s">
        <v>109</v>
      </c>
      <c r="H3771" s="26" t="s">
        <v>98</v>
      </c>
      <c r="I3771" s="16" t="s">
        <v>620</v>
      </c>
      <c r="J3771" s="20" t="s">
        <v>116</v>
      </c>
      <c r="L3771" s="16" t="s">
        <v>116</v>
      </c>
      <c r="M3771" s="26" t="s">
        <v>13964</v>
      </c>
      <c r="N3771" s="26" t="s">
        <v>3571</v>
      </c>
      <c r="O3771" s="16" t="s">
        <v>632</v>
      </c>
      <c r="P3771" s="26" t="s">
        <v>632</v>
      </c>
      <c r="T3771" s="22">
        <v>0.05</v>
      </c>
      <c r="W3771" s="20" t="s">
        <v>43</v>
      </c>
      <c r="X3771" s="16" t="s">
        <v>78</v>
      </c>
      <c r="Z3771" s="24" t="s">
        <v>32</v>
      </c>
      <c r="AA3771" s="24" t="s">
        <v>32</v>
      </c>
      <c r="AB3771" s="24" t="s">
        <v>32</v>
      </c>
      <c r="AC3771" s="24" t="s">
        <v>32</v>
      </c>
      <c r="AD3771" s="25">
        <v>40000</v>
      </c>
      <c r="AE3771" s="25">
        <v>0</v>
      </c>
      <c r="AF3771" s="25">
        <v>0</v>
      </c>
      <c r="AG3771" s="25">
        <v>0</v>
      </c>
      <c r="AH3771" s="25">
        <v>40000</v>
      </c>
      <c r="AI3771" s="16" t="s">
        <v>13963</v>
      </c>
    </row>
    <row r="3772" spans="1:35" x14ac:dyDescent="0.25">
      <c r="A3772" s="17">
        <v>125467</v>
      </c>
      <c r="B3772" s="18">
        <v>3</v>
      </c>
      <c r="C3772" s="16" t="s">
        <v>73</v>
      </c>
      <c r="D3772" s="21">
        <v>42774</v>
      </c>
      <c r="E3772" s="16" t="s">
        <v>2518</v>
      </c>
      <c r="F3772" s="21">
        <v>43903</v>
      </c>
      <c r="G3772" s="16" t="s">
        <v>176</v>
      </c>
      <c r="H3772" s="26" t="s">
        <v>64</v>
      </c>
      <c r="I3772" s="16" t="s">
        <v>468</v>
      </c>
      <c r="J3772" s="20" t="s">
        <v>116</v>
      </c>
      <c r="L3772" s="16" t="s">
        <v>116</v>
      </c>
      <c r="M3772" s="26" t="s">
        <v>13962</v>
      </c>
      <c r="N3772" s="26" t="s">
        <v>3571</v>
      </c>
      <c r="O3772" s="16" t="s">
        <v>632</v>
      </c>
      <c r="P3772" s="26" t="s">
        <v>632</v>
      </c>
      <c r="T3772" s="22">
        <v>2.33</v>
      </c>
      <c r="W3772" s="20" t="s">
        <v>43</v>
      </c>
      <c r="X3772" s="16" t="s">
        <v>78</v>
      </c>
      <c r="Z3772" s="24" t="s">
        <v>32</v>
      </c>
      <c r="AA3772" s="24" t="s">
        <v>32</v>
      </c>
      <c r="AB3772" s="24" t="s">
        <v>32</v>
      </c>
      <c r="AC3772" s="24" t="s">
        <v>32</v>
      </c>
      <c r="AD3772" s="25">
        <v>40000</v>
      </c>
      <c r="AE3772" s="25">
        <v>0</v>
      </c>
      <c r="AF3772" s="25">
        <v>0</v>
      </c>
      <c r="AG3772" s="25">
        <v>0</v>
      </c>
      <c r="AH3772" s="25">
        <v>40000</v>
      </c>
      <c r="AI3772" s="16" t="s">
        <v>13961</v>
      </c>
    </row>
    <row r="3773" spans="1:35" ht="30" x14ac:dyDescent="0.25">
      <c r="A3773" s="17">
        <v>125468</v>
      </c>
      <c r="B3773" s="18">
        <v>3</v>
      </c>
      <c r="C3773" s="16" t="s">
        <v>474</v>
      </c>
      <c r="D3773" s="21">
        <v>42774</v>
      </c>
      <c r="E3773" s="16" t="s">
        <v>3375</v>
      </c>
      <c r="F3773" s="21">
        <v>43605</v>
      </c>
      <c r="G3773" s="16" t="s">
        <v>832</v>
      </c>
      <c r="H3773" s="26" t="s">
        <v>173</v>
      </c>
      <c r="I3773" s="16" t="s">
        <v>1067</v>
      </c>
      <c r="J3773" s="20" t="s">
        <v>116</v>
      </c>
      <c r="L3773" s="16" t="s">
        <v>116</v>
      </c>
      <c r="M3773" s="26" t="s">
        <v>13960</v>
      </c>
      <c r="N3773" s="26" t="s">
        <v>3571</v>
      </c>
      <c r="O3773" s="16" t="s">
        <v>632</v>
      </c>
      <c r="P3773" s="26" t="s">
        <v>453</v>
      </c>
      <c r="T3773" s="22">
        <v>0.4</v>
      </c>
      <c r="U3773" s="21">
        <v>43441</v>
      </c>
      <c r="W3773" s="20" t="s">
        <v>43</v>
      </c>
      <c r="X3773" s="16" t="s">
        <v>78</v>
      </c>
      <c r="Z3773" s="24" t="s">
        <v>32</v>
      </c>
      <c r="AA3773" s="24" t="s">
        <v>32</v>
      </c>
      <c r="AB3773" s="24" t="s">
        <v>32</v>
      </c>
      <c r="AC3773" s="24" t="s">
        <v>32</v>
      </c>
      <c r="AD3773" s="25">
        <v>45000</v>
      </c>
      <c r="AE3773" s="25">
        <v>0</v>
      </c>
      <c r="AF3773" s="25">
        <v>17865</v>
      </c>
      <c r="AG3773" s="25">
        <v>0</v>
      </c>
      <c r="AH3773" s="25">
        <v>62865</v>
      </c>
      <c r="AI3773" s="16" t="s">
        <v>13959</v>
      </c>
    </row>
    <row r="3774" spans="1:35" x14ac:dyDescent="0.25">
      <c r="A3774" s="17">
        <v>125470</v>
      </c>
      <c r="B3774" s="18">
        <v>3</v>
      </c>
      <c r="C3774" s="16" t="s">
        <v>73</v>
      </c>
      <c r="D3774" s="21">
        <v>42775</v>
      </c>
      <c r="E3774" s="16" t="s">
        <v>2518</v>
      </c>
      <c r="F3774" s="21">
        <v>44180</v>
      </c>
      <c r="G3774" s="16" t="s">
        <v>6046</v>
      </c>
      <c r="H3774" s="26" t="s">
        <v>437</v>
      </c>
      <c r="I3774" s="16" t="s">
        <v>1690</v>
      </c>
      <c r="J3774" s="20" t="s">
        <v>116</v>
      </c>
      <c r="L3774" s="16" t="s">
        <v>116</v>
      </c>
      <c r="M3774" s="26" t="s">
        <v>13958</v>
      </c>
      <c r="N3774" s="26" t="s">
        <v>13957</v>
      </c>
      <c r="O3774" s="16" t="s">
        <v>632</v>
      </c>
      <c r="P3774" s="26" t="s">
        <v>632</v>
      </c>
      <c r="T3774" s="22">
        <v>0.59199999999999997</v>
      </c>
      <c r="U3774" s="21">
        <v>45093</v>
      </c>
      <c r="W3774" s="20" t="s">
        <v>43</v>
      </c>
      <c r="X3774" s="16" t="s">
        <v>140</v>
      </c>
      <c r="Z3774" s="24" t="s">
        <v>32</v>
      </c>
      <c r="AA3774" s="24" t="s">
        <v>32</v>
      </c>
      <c r="AB3774" s="24" t="s">
        <v>32</v>
      </c>
      <c r="AC3774" s="24" t="s">
        <v>32</v>
      </c>
      <c r="AD3774" s="25">
        <v>40000</v>
      </c>
      <c r="AE3774" s="25">
        <v>0</v>
      </c>
      <c r="AF3774" s="25">
        <v>0</v>
      </c>
      <c r="AG3774" s="25">
        <v>0</v>
      </c>
      <c r="AH3774" s="25">
        <v>40000</v>
      </c>
      <c r="AI3774" s="16" t="s">
        <v>13956</v>
      </c>
    </row>
    <row r="3775" spans="1:35" ht="30" x14ac:dyDescent="0.25">
      <c r="A3775" s="17">
        <v>125474</v>
      </c>
      <c r="B3775" s="18">
        <v>3</v>
      </c>
      <c r="C3775" s="16" t="s">
        <v>47</v>
      </c>
      <c r="D3775" s="21">
        <v>42775</v>
      </c>
      <c r="E3775" s="16" t="s">
        <v>2518</v>
      </c>
      <c r="F3775" s="21">
        <v>43741</v>
      </c>
      <c r="G3775" s="16" t="s">
        <v>103</v>
      </c>
      <c r="H3775" s="26" t="s">
        <v>437</v>
      </c>
      <c r="I3775" s="16" t="s">
        <v>535</v>
      </c>
      <c r="J3775" s="20" t="s">
        <v>116</v>
      </c>
      <c r="L3775" s="16" t="s">
        <v>116</v>
      </c>
      <c r="M3775" s="26" t="s">
        <v>3573</v>
      </c>
      <c r="O3775" s="16" t="s">
        <v>632</v>
      </c>
      <c r="P3775" s="26" t="s">
        <v>453</v>
      </c>
      <c r="T3775" s="22">
        <v>0.2</v>
      </c>
      <c r="U3775" s="21">
        <v>43504</v>
      </c>
      <c r="W3775" s="20" t="s">
        <v>43</v>
      </c>
      <c r="X3775" s="16" t="s">
        <v>140</v>
      </c>
      <c r="Z3775" s="25">
        <v>-14136.93</v>
      </c>
      <c r="AA3775" s="25">
        <v>0</v>
      </c>
      <c r="AB3775" s="25">
        <v>47698.05</v>
      </c>
      <c r="AC3775" s="25">
        <v>0</v>
      </c>
      <c r="AD3775" s="25">
        <v>30863.07</v>
      </c>
      <c r="AE3775" s="25">
        <v>0</v>
      </c>
      <c r="AF3775" s="25">
        <v>104953.05</v>
      </c>
      <c r="AG3775" s="25">
        <v>0</v>
      </c>
      <c r="AH3775" s="25">
        <v>135816.12</v>
      </c>
      <c r="AI3775" s="16" t="s">
        <v>3574</v>
      </c>
    </row>
    <row r="3776" spans="1:35" x14ac:dyDescent="0.25">
      <c r="A3776" s="17">
        <v>125476</v>
      </c>
      <c r="B3776" s="18">
        <v>3</v>
      </c>
      <c r="C3776" s="16" t="s">
        <v>73</v>
      </c>
      <c r="D3776" s="21">
        <v>42775</v>
      </c>
      <c r="E3776" s="16" t="s">
        <v>728</v>
      </c>
      <c r="F3776" s="21">
        <v>43595</v>
      </c>
      <c r="G3776" s="16" t="s">
        <v>109</v>
      </c>
      <c r="H3776" s="26" t="s">
        <v>334</v>
      </c>
      <c r="I3776" s="16" t="s">
        <v>802</v>
      </c>
      <c r="J3776" s="20" t="s">
        <v>116</v>
      </c>
      <c r="L3776" s="16" t="s">
        <v>116</v>
      </c>
      <c r="M3776" s="26" t="s">
        <v>13955</v>
      </c>
      <c r="N3776" s="26" t="s">
        <v>3571</v>
      </c>
      <c r="O3776" s="16" t="s">
        <v>632</v>
      </c>
      <c r="P3776" s="26" t="s">
        <v>632</v>
      </c>
      <c r="T3776" s="22">
        <v>0.05</v>
      </c>
      <c r="W3776" s="20" t="s">
        <v>43</v>
      </c>
      <c r="X3776" s="16" t="s">
        <v>140</v>
      </c>
      <c r="Z3776" s="24" t="s">
        <v>32</v>
      </c>
      <c r="AA3776" s="24" t="s">
        <v>32</v>
      </c>
      <c r="AB3776" s="24" t="s">
        <v>32</v>
      </c>
      <c r="AC3776" s="24" t="s">
        <v>32</v>
      </c>
      <c r="AD3776" s="25">
        <v>40000</v>
      </c>
      <c r="AE3776" s="25">
        <v>0</v>
      </c>
      <c r="AF3776" s="25">
        <v>0</v>
      </c>
      <c r="AG3776" s="25">
        <v>0</v>
      </c>
      <c r="AH3776" s="25">
        <v>40000</v>
      </c>
      <c r="AI3776" s="16" t="s">
        <v>13954</v>
      </c>
    </row>
    <row r="3777" spans="1:35" x14ac:dyDescent="0.25">
      <c r="A3777" s="17">
        <v>125477</v>
      </c>
      <c r="B3777" s="18">
        <v>3</v>
      </c>
      <c r="C3777" s="16" t="s">
        <v>73</v>
      </c>
      <c r="D3777" s="21">
        <v>42775</v>
      </c>
      <c r="E3777" s="16" t="s">
        <v>2518</v>
      </c>
      <c r="F3777" s="21">
        <v>44165</v>
      </c>
      <c r="G3777" s="16" t="s">
        <v>81</v>
      </c>
      <c r="H3777" s="26" t="s">
        <v>434</v>
      </c>
      <c r="I3777" s="16" t="s">
        <v>683</v>
      </c>
      <c r="J3777" s="20" t="s">
        <v>148</v>
      </c>
      <c r="L3777" s="16" t="s">
        <v>149</v>
      </c>
      <c r="M3777" s="26" t="s">
        <v>13953</v>
      </c>
      <c r="N3777" s="26" t="s">
        <v>3571</v>
      </c>
      <c r="O3777" s="16" t="s">
        <v>632</v>
      </c>
      <c r="P3777" s="26" t="s">
        <v>632</v>
      </c>
      <c r="T3777" s="22">
        <v>0.64</v>
      </c>
      <c r="W3777" s="20" t="s">
        <v>43</v>
      </c>
      <c r="X3777" s="16" t="s">
        <v>454</v>
      </c>
      <c r="Z3777" s="24" t="s">
        <v>32</v>
      </c>
      <c r="AA3777" s="24" t="s">
        <v>32</v>
      </c>
      <c r="AB3777" s="24" t="s">
        <v>32</v>
      </c>
      <c r="AC3777" s="24" t="s">
        <v>32</v>
      </c>
      <c r="AD3777" s="25">
        <v>40000</v>
      </c>
      <c r="AE3777" s="25">
        <v>0</v>
      </c>
      <c r="AF3777" s="25">
        <v>0</v>
      </c>
      <c r="AG3777" s="25">
        <v>0</v>
      </c>
      <c r="AH3777" s="25">
        <v>40000</v>
      </c>
      <c r="AI3777" s="16" t="s">
        <v>13952</v>
      </c>
    </row>
    <row r="3778" spans="1:35" x14ac:dyDescent="0.25">
      <c r="A3778" s="17">
        <v>125480</v>
      </c>
      <c r="B3778" s="18">
        <v>3</v>
      </c>
      <c r="C3778" s="16" t="s">
        <v>474</v>
      </c>
      <c r="D3778" s="21">
        <v>42775</v>
      </c>
      <c r="E3778" s="16" t="s">
        <v>728</v>
      </c>
      <c r="F3778" s="21">
        <v>44333</v>
      </c>
      <c r="G3778" s="16" t="s">
        <v>832</v>
      </c>
      <c r="H3778" s="26" t="s">
        <v>69</v>
      </c>
      <c r="I3778" s="16" t="s">
        <v>2108</v>
      </c>
      <c r="J3778" s="20" t="s">
        <v>116</v>
      </c>
      <c r="L3778" s="16" t="s">
        <v>116</v>
      </c>
      <c r="M3778" s="26" t="s">
        <v>13951</v>
      </c>
      <c r="N3778" s="26" t="s">
        <v>3571</v>
      </c>
      <c r="O3778" s="16" t="s">
        <v>632</v>
      </c>
      <c r="P3778" s="26" t="s">
        <v>632</v>
      </c>
      <c r="T3778" s="22">
        <v>0.1</v>
      </c>
      <c r="U3778" s="21">
        <v>43812</v>
      </c>
      <c r="W3778" s="20" t="s">
        <v>43</v>
      </c>
      <c r="X3778" s="16" t="s">
        <v>78</v>
      </c>
      <c r="Z3778" s="24" t="s">
        <v>32</v>
      </c>
      <c r="AA3778" s="24" t="s">
        <v>32</v>
      </c>
      <c r="AB3778" s="24" t="s">
        <v>32</v>
      </c>
      <c r="AC3778" s="24" t="s">
        <v>32</v>
      </c>
      <c r="AD3778" s="25">
        <v>45000</v>
      </c>
      <c r="AE3778" s="25">
        <v>0</v>
      </c>
      <c r="AF3778" s="25">
        <v>262605</v>
      </c>
      <c r="AG3778" s="25">
        <v>0</v>
      </c>
      <c r="AH3778" s="25">
        <v>307605</v>
      </c>
      <c r="AI3778" s="16" t="s">
        <v>13950</v>
      </c>
    </row>
    <row r="3779" spans="1:35" x14ac:dyDescent="0.25">
      <c r="A3779" s="17">
        <v>125482</v>
      </c>
      <c r="B3779" s="18">
        <v>3</v>
      </c>
      <c r="C3779" s="16" t="s">
        <v>73</v>
      </c>
      <c r="D3779" s="21">
        <v>42775</v>
      </c>
      <c r="E3779" s="16" t="s">
        <v>3375</v>
      </c>
      <c r="F3779" s="21">
        <v>43511</v>
      </c>
      <c r="G3779" s="16" t="s">
        <v>109</v>
      </c>
      <c r="H3779" s="26" t="s">
        <v>434</v>
      </c>
      <c r="I3779" s="16" t="s">
        <v>4095</v>
      </c>
      <c r="J3779" s="20" t="s">
        <v>148</v>
      </c>
      <c r="L3779" s="16" t="s">
        <v>149</v>
      </c>
      <c r="M3779" s="26" t="s">
        <v>13949</v>
      </c>
      <c r="N3779" s="26" t="s">
        <v>3571</v>
      </c>
      <c r="O3779" s="16" t="s">
        <v>632</v>
      </c>
      <c r="P3779" s="26" t="s">
        <v>632</v>
      </c>
      <c r="T3779" s="22">
        <v>5</v>
      </c>
      <c r="W3779" s="20" t="s">
        <v>43</v>
      </c>
      <c r="X3779" s="16" t="s">
        <v>454</v>
      </c>
      <c r="Z3779" s="24" t="s">
        <v>32</v>
      </c>
      <c r="AA3779" s="24" t="s">
        <v>32</v>
      </c>
      <c r="AB3779" s="24" t="s">
        <v>32</v>
      </c>
      <c r="AC3779" s="24" t="s">
        <v>32</v>
      </c>
      <c r="AD3779" s="25">
        <v>40000</v>
      </c>
      <c r="AE3779" s="25">
        <v>0</v>
      </c>
      <c r="AF3779" s="25">
        <v>0</v>
      </c>
      <c r="AG3779" s="25">
        <v>0</v>
      </c>
      <c r="AH3779" s="25">
        <v>40000</v>
      </c>
      <c r="AI3779" s="16" t="s">
        <v>13948</v>
      </c>
    </row>
    <row r="3780" spans="1:35" ht="30" x14ac:dyDescent="0.25">
      <c r="A3780" s="17">
        <v>125484</v>
      </c>
      <c r="B3780" s="18">
        <v>3</v>
      </c>
      <c r="C3780" s="16" t="s">
        <v>73</v>
      </c>
      <c r="D3780" s="21">
        <v>42776</v>
      </c>
      <c r="E3780" s="16" t="s">
        <v>3375</v>
      </c>
      <c r="F3780" s="21">
        <v>44228</v>
      </c>
      <c r="G3780" s="16" t="s">
        <v>102</v>
      </c>
      <c r="H3780" s="26" t="s">
        <v>362</v>
      </c>
      <c r="I3780" s="16" t="s">
        <v>8482</v>
      </c>
      <c r="J3780" s="20" t="s">
        <v>116</v>
      </c>
      <c r="L3780" s="16" t="s">
        <v>116</v>
      </c>
      <c r="M3780" s="26" t="s">
        <v>13947</v>
      </c>
      <c r="N3780" s="26" t="s">
        <v>13946</v>
      </c>
      <c r="O3780" s="16" t="s">
        <v>632</v>
      </c>
      <c r="P3780" s="26" t="s">
        <v>632</v>
      </c>
      <c r="T3780" s="22">
        <v>2.93</v>
      </c>
      <c r="U3780" s="21">
        <v>44904</v>
      </c>
      <c r="W3780" s="20" t="s">
        <v>43</v>
      </c>
      <c r="X3780" s="16" t="s">
        <v>78</v>
      </c>
      <c r="Z3780" s="24" t="s">
        <v>32</v>
      </c>
      <c r="AA3780" s="24" t="s">
        <v>32</v>
      </c>
      <c r="AB3780" s="24" t="s">
        <v>32</v>
      </c>
      <c r="AC3780" s="24" t="s">
        <v>32</v>
      </c>
      <c r="AD3780" s="25">
        <v>127000</v>
      </c>
      <c r="AE3780" s="25">
        <v>0</v>
      </c>
      <c r="AF3780" s="25">
        <v>0</v>
      </c>
      <c r="AG3780" s="25">
        <v>0</v>
      </c>
      <c r="AH3780" s="25">
        <v>127000</v>
      </c>
      <c r="AI3780" s="16" t="s">
        <v>13945</v>
      </c>
    </row>
    <row r="3781" spans="1:35" x14ac:dyDescent="0.25">
      <c r="A3781" s="17">
        <v>125496</v>
      </c>
      <c r="B3781" s="18">
        <v>2</v>
      </c>
      <c r="C3781" s="16" t="s">
        <v>73</v>
      </c>
      <c r="D3781" s="21">
        <v>42779</v>
      </c>
      <c r="E3781" s="16" t="s">
        <v>514</v>
      </c>
      <c r="F3781" s="21">
        <v>44097</v>
      </c>
      <c r="G3781" s="16" t="s">
        <v>56</v>
      </c>
      <c r="H3781" s="26" t="s">
        <v>377</v>
      </c>
      <c r="I3781" s="16" t="s">
        <v>13944</v>
      </c>
      <c r="K3781" s="16" t="s">
        <v>8583</v>
      </c>
      <c r="L3781" s="16" t="s">
        <v>37</v>
      </c>
      <c r="M3781" s="26" t="s">
        <v>13943</v>
      </c>
      <c r="O3781" s="16" t="s">
        <v>1149</v>
      </c>
      <c r="P3781" s="26" t="s">
        <v>188</v>
      </c>
      <c r="R3781" s="16" t="s">
        <v>139</v>
      </c>
      <c r="S3781" s="16" t="s">
        <v>4621</v>
      </c>
      <c r="T3781" s="22">
        <v>0.93799999999999994</v>
      </c>
      <c r="W3781" s="20" t="s">
        <v>43</v>
      </c>
      <c r="X3781" s="16" t="s">
        <v>44</v>
      </c>
      <c r="Z3781" s="24" t="s">
        <v>32</v>
      </c>
      <c r="AA3781" s="24" t="s">
        <v>32</v>
      </c>
      <c r="AB3781" s="24" t="s">
        <v>32</v>
      </c>
      <c r="AC3781" s="24" t="s">
        <v>32</v>
      </c>
      <c r="AD3781" s="24" t="s">
        <v>32</v>
      </c>
      <c r="AE3781" s="24" t="s">
        <v>32</v>
      </c>
      <c r="AF3781" s="24" t="s">
        <v>32</v>
      </c>
      <c r="AG3781" s="24" t="s">
        <v>32</v>
      </c>
      <c r="AH3781" s="24" t="s">
        <v>32</v>
      </c>
      <c r="AI3781" s="16" t="s">
        <v>13942</v>
      </c>
    </row>
    <row r="3782" spans="1:35" ht="75" x14ac:dyDescent="0.25">
      <c r="A3782" s="17">
        <v>125505</v>
      </c>
      <c r="B3782" s="18">
        <v>3</v>
      </c>
      <c r="C3782" s="16" t="s">
        <v>73</v>
      </c>
      <c r="D3782" s="21">
        <v>42782</v>
      </c>
      <c r="E3782" s="16" t="s">
        <v>1429</v>
      </c>
      <c r="F3782" s="21">
        <v>44343</v>
      </c>
      <c r="G3782" s="16" t="s">
        <v>832</v>
      </c>
      <c r="H3782" s="26" t="s">
        <v>173</v>
      </c>
      <c r="K3782" s="16" t="s">
        <v>13941</v>
      </c>
      <c r="L3782" s="16" t="s">
        <v>37</v>
      </c>
      <c r="M3782" s="26" t="s">
        <v>13940</v>
      </c>
      <c r="N3782" s="26" t="s">
        <v>13939</v>
      </c>
      <c r="O3782" s="16" t="s">
        <v>60</v>
      </c>
      <c r="P3782" s="26" t="s">
        <v>100</v>
      </c>
      <c r="T3782" s="23" t="s">
        <v>32</v>
      </c>
      <c r="W3782" s="20" t="s">
        <v>43</v>
      </c>
      <c r="X3782" s="16" t="s">
        <v>511</v>
      </c>
      <c r="Z3782" s="24" t="s">
        <v>32</v>
      </c>
      <c r="AA3782" s="24" t="s">
        <v>32</v>
      </c>
      <c r="AB3782" s="24" t="s">
        <v>32</v>
      </c>
      <c r="AC3782" s="24" t="s">
        <v>32</v>
      </c>
      <c r="AD3782" s="25">
        <v>372752</v>
      </c>
      <c r="AE3782" s="25">
        <v>0</v>
      </c>
      <c r="AF3782" s="25">
        <v>0</v>
      </c>
      <c r="AG3782" s="25">
        <v>0</v>
      </c>
      <c r="AH3782" s="25">
        <v>372752</v>
      </c>
      <c r="AI3782" s="16" t="s">
        <v>13938</v>
      </c>
    </row>
    <row r="3783" spans="1:35" ht="30" x14ac:dyDescent="0.25">
      <c r="A3783" s="17">
        <v>125506</v>
      </c>
      <c r="B3783" s="18">
        <v>3</v>
      </c>
      <c r="C3783" s="16" t="s">
        <v>73</v>
      </c>
      <c r="D3783" s="21">
        <v>42782</v>
      </c>
      <c r="E3783" s="16" t="s">
        <v>1429</v>
      </c>
      <c r="F3783" s="21">
        <v>44215</v>
      </c>
      <c r="G3783" s="16" t="s">
        <v>75</v>
      </c>
      <c r="H3783" s="26" t="s">
        <v>69</v>
      </c>
      <c r="I3783" s="16" t="s">
        <v>441</v>
      </c>
      <c r="J3783" s="20" t="s">
        <v>116</v>
      </c>
      <c r="L3783" s="16" t="s">
        <v>116</v>
      </c>
      <c r="M3783" s="26" t="s">
        <v>3575</v>
      </c>
      <c r="N3783" s="26" t="s">
        <v>3576</v>
      </c>
      <c r="O3783" s="16" t="s">
        <v>60</v>
      </c>
      <c r="P3783" s="26" t="s">
        <v>67</v>
      </c>
      <c r="T3783" s="22">
        <v>0.34</v>
      </c>
      <c r="W3783" s="20" t="s">
        <v>43</v>
      </c>
      <c r="X3783" s="16" t="s">
        <v>140</v>
      </c>
      <c r="Z3783" s="25">
        <v>4553</v>
      </c>
      <c r="AA3783" s="25">
        <v>0</v>
      </c>
      <c r="AB3783" s="25">
        <v>0</v>
      </c>
      <c r="AC3783" s="25">
        <v>0</v>
      </c>
      <c r="AD3783" s="25">
        <v>90053</v>
      </c>
      <c r="AE3783" s="25">
        <v>0</v>
      </c>
      <c r="AF3783" s="25">
        <v>0</v>
      </c>
      <c r="AG3783" s="25">
        <v>0</v>
      </c>
      <c r="AH3783" s="25">
        <v>90053</v>
      </c>
      <c r="AI3783" s="16" t="s">
        <v>3577</v>
      </c>
    </row>
    <row r="3784" spans="1:35" ht="30" x14ac:dyDescent="0.25">
      <c r="A3784" s="17">
        <v>125507</v>
      </c>
      <c r="B3784" s="18">
        <v>3</v>
      </c>
      <c r="C3784" s="16" t="s">
        <v>73</v>
      </c>
      <c r="D3784" s="21">
        <v>42782</v>
      </c>
      <c r="E3784" s="16" t="s">
        <v>1429</v>
      </c>
      <c r="F3784" s="21">
        <v>44215</v>
      </c>
      <c r="G3784" s="16" t="s">
        <v>75</v>
      </c>
      <c r="H3784" s="26" t="s">
        <v>173</v>
      </c>
      <c r="M3784" s="26" t="s">
        <v>13937</v>
      </c>
      <c r="N3784" s="26" t="s">
        <v>13936</v>
      </c>
      <c r="O3784" s="16" t="s">
        <v>60</v>
      </c>
      <c r="P3784" s="26" t="s">
        <v>100</v>
      </c>
      <c r="T3784" s="23" t="s">
        <v>32</v>
      </c>
      <c r="W3784" s="20" t="s">
        <v>43</v>
      </c>
      <c r="X3784" s="16" t="s">
        <v>4947</v>
      </c>
      <c r="Z3784" s="24" t="s">
        <v>32</v>
      </c>
      <c r="AA3784" s="24" t="s">
        <v>32</v>
      </c>
      <c r="AB3784" s="24" t="s">
        <v>32</v>
      </c>
      <c r="AC3784" s="24" t="s">
        <v>32</v>
      </c>
      <c r="AD3784" s="25">
        <v>113050</v>
      </c>
      <c r="AE3784" s="25">
        <v>0</v>
      </c>
      <c r="AF3784" s="25">
        <v>0</v>
      </c>
      <c r="AG3784" s="25">
        <v>0</v>
      </c>
      <c r="AH3784" s="25">
        <v>113050</v>
      </c>
      <c r="AI3784" s="16" t="s">
        <v>13935</v>
      </c>
    </row>
    <row r="3785" spans="1:35" ht="45" x14ac:dyDescent="0.25">
      <c r="A3785" s="17">
        <v>125508</v>
      </c>
      <c r="B3785" s="18">
        <v>3</v>
      </c>
      <c r="C3785" s="16" t="s">
        <v>73</v>
      </c>
      <c r="D3785" s="21">
        <v>42782</v>
      </c>
      <c r="E3785" s="16" t="s">
        <v>1429</v>
      </c>
      <c r="F3785" s="21">
        <v>44215</v>
      </c>
      <c r="G3785" s="16" t="s">
        <v>75</v>
      </c>
      <c r="H3785" s="26" t="s">
        <v>437</v>
      </c>
      <c r="M3785" s="26" t="s">
        <v>13934</v>
      </c>
      <c r="N3785" s="26" t="s">
        <v>13933</v>
      </c>
      <c r="O3785" s="16" t="s">
        <v>60</v>
      </c>
      <c r="P3785" s="26" t="s">
        <v>100</v>
      </c>
      <c r="T3785" s="23" t="s">
        <v>32</v>
      </c>
      <c r="W3785" s="20" t="s">
        <v>43</v>
      </c>
      <c r="Z3785" s="24" t="s">
        <v>32</v>
      </c>
      <c r="AA3785" s="24" t="s">
        <v>32</v>
      </c>
      <c r="AB3785" s="24" t="s">
        <v>32</v>
      </c>
      <c r="AC3785" s="24" t="s">
        <v>32</v>
      </c>
      <c r="AD3785" s="25">
        <v>274000</v>
      </c>
      <c r="AE3785" s="25">
        <v>0</v>
      </c>
      <c r="AF3785" s="25">
        <v>0</v>
      </c>
      <c r="AG3785" s="25">
        <v>0</v>
      </c>
      <c r="AH3785" s="25">
        <v>274000</v>
      </c>
      <c r="AI3785" s="16" t="s">
        <v>13932</v>
      </c>
    </row>
    <row r="3786" spans="1:35" ht="75" x14ac:dyDescent="0.25">
      <c r="A3786" s="17">
        <v>125509</v>
      </c>
      <c r="B3786" s="18">
        <v>3</v>
      </c>
      <c r="C3786" s="16" t="s">
        <v>73</v>
      </c>
      <c r="D3786" s="21">
        <v>42782</v>
      </c>
      <c r="E3786" s="16" t="s">
        <v>1429</v>
      </c>
      <c r="F3786" s="21">
        <v>44215</v>
      </c>
      <c r="G3786" s="16" t="s">
        <v>75</v>
      </c>
      <c r="H3786" s="26" t="s">
        <v>98</v>
      </c>
      <c r="M3786" s="26" t="s">
        <v>13931</v>
      </c>
      <c r="N3786" s="26" t="s">
        <v>13930</v>
      </c>
      <c r="O3786" s="16" t="s">
        <v>60</v>
      </c>
      <c r="P3786" s="26" t="s">
        <v>890</v>
      </c>
      <c r="T3786" s="23" t="s">
        <v>32</v>
      </c>
      <c r="W3786" s="20" t="s">
        <v>43</v>
      </c>
      <c r="Z3786" s="24" t="s">
        <v>32</v>
      </c>
      <c r="AA3786" s="24" t="s">
        <v>32</v>
      </c>
      <c r="AB3786" s="24" t="s">
        <v>32</v>
      </c>
      <c r="AC3786" s="24" t="s">
        <v>32</v>
      </c>
      <c r="AD3786" s="25">
        <v>958920</v>
      </c>
      <c r="AE3786" s="25">
        <v>0</v>
      </c>
      <c r="AF3786" s="25">
        <v>0</v>
      </c>
      <c r="AG3786" s="25">
        <v>0</v>
      </c>
      <c r="AH3786" s="25">
        <v>958920</v>
      </c>
    </row>
    <row r="3787" spans="1:35" ht="60" x14ac:dyDescent="0.25">
      <c r="A3787" s="17">
        <v>125510</v>
      </c>
      <c r="B3787" s="18">
        <v>3</v>
      </c>
      <c r="C3787" s="16" t="s">
        <v>73</v>
      </c>
      <c r="D3787" s="21">
        <v>42782</v>
      </c>
      <c r="E3787" s="16" t="s">
        <v>1429</v>
      </c>
      <c r="F3787" s="21">
        <v>44215</v>
      </c>
      <c r="G3787" s="16" t="s">
        <v>75</v>
      </c>
      <c r="H3787" s="26" t="s">
        <v>334</v>
      </c>
      <c r="I3787" s="16" t="s">
        <v>13929</v>
      </c>
      <c r="K3787" s="16" t="s">
        <v>13928</v>
      </c>
      <c r="L3787" s="16" t="s">
        <v>37</v>
      </c>
      <c r="M3787" s="26" t="s">
        <v>13927</v>
      </c>
      <c r="N3787" s="26" t="s">
        <v>13926</v>
      </c>
      <c r="O3787" s="16" t="s">
        <v>60</v>
      </c>
      <c r="P3787" s="26" t="s">
        <v>188</v>
      </c>
      <c r="R3787" s="16" t="s">
        <v>139</v>
      </c>
      <c r="S3787" s="16" t="s">
        <v>84</v>
      </c>
      <c r="T3787" s="22">
        <v>0.36</v>
      </c>
      <c r="W3787" s="20" t="s">
        <v>43</v>
      </c>
      <c r="X3787" s="16" t="s">
        <v>78</v>
      </c>
      <c r="Z3787" s="24" t="s">
        <v>32</v>
      </c>
      <c r="AA3787" s="24" t="s">
        <v>32</v>
      </c>
      <c r="AB3787" s="24" t="s">
        <v>32</v>
      </c>
      <c r="AC3787" s="24" t="s">
        <v>32</v>
      </c>
      <c r="AD3787" s="25">
        <v>75000</v>
      </c>
      <c r="AE3787" s="25">
        <v>0</v>
      </c>
      <c r="AF3787" s="25">
        <v>0</v>
      </c>
      <c r="AG3787" s="25">
        <v>0</v>
      </c>
      <c r="AH3787" s="25">
        <v>75000</v>
      </c>
      <c r="AI3787" s="16" t="s">
        <v>13925</v>
      </c>
    </row>
    <row r="3788" spans="1:35" x14ac:dyDescent="0.25">
      <c r="A3788" s="17">
        <v>125513</v>
      </c>
      <c r="B3788" s="18">
        <v>2</v>
      </c>
      <c r="C3788" s="16" t="s">
        <v>73</v>
      </c>
      <c r="D3788" s="21">
        <v>42783</v>
      </c>
      <c r="E3788" s="16" t="s">
        <v>13672</v>
      </c>
      <c r="F3788" s="21">
        <v>42783</v>
      </c>
      <c r="G3788" s="16" t="s">
        <v>13672</v>
      </c>
      <c r="H3788" s="26" t="s">
        <v>212</v>
      </c>
      <c r="M3788" s="26" t="s">
        <v>13924</v>
      </c>
      <c r="O3788" s="16" t="s">
        <v>1171</v>
      </c>
      <c r="P3788" s="26" t="s">
        <v>1062</v>
      </c>
      <c r="T3788" s="23" t="s">
        <v>32</v>
      </c>
      <c r="W3788" s="20" t="s">
        <v>43</v>
      </c>
      <c r="Z3788" s="24" t="s">
        <v>32</v>
      </c>
      <c r="AA3788" s="24" t="s">
        <v>32</v>
      </c>
      <c r="AB3788" s="24" t="s">
        <v>32</v>
      </c>
      <c r="AC3788" s="24" t="s">
        <v>32</v>
      </c>
      <c r="AD3788" s="25">
        <v>0</v>
      </c>
      <c r="AE3788" s="25">
        <v>0</v>
      </c>
      <c r="AF3788" s="25">
        <v>2500000</v>
      </c>
      <c r="AG3788" s="25">
        <v>0</v>
      </c>
      <c r="AH3788" s="25">
        <v>2500000</v>
      </c>
      <c r="AI3788" s="16" t="s">
        <v>13923</v>
      </c>
    </row>
    <row r="3789" spans="1:35" x14ac:dyDescent="0.25">
      <c r="A3789" s="17">
        <v>125514</v>
      </c>
      <c r="B3789" s="18">
        <v>2</v>
      </c>
      <c r="C3789" s="16" t="s">
        <v>73</v>
      </c>
      <c r="D3789" s="21">
        <v>42783</v>
      </c>
      <c r="E3789" s="16" t="s">
        <v>142</v>
      </c>
      <c r="F3789" s="21">
        <v>44279</v>
      </c>
      <c r="G3789" s="16" t="s">
        <v>75</v>
      </c>
      <c r="H3789" s="26" t="s">
        <v>170</v>
      </c>
      <c r="M3789" s="26" t="s">
        <v>13922</v>
      </c>
      <c r="N3789" s="26" t="s">
        <v>13921</v>
      </c>
      <c r="O3789" s="16" t="s">
        <v>151</v>
      </c>
      <c r="P3789" s="26" t="s">
        <v>551</v>
      </c>
      <c r="T3789" s="23" t="s">
        <v>32</v>
      </c>
      <c r="W3789" s="20" t="s">
        <v>43</v>
      </c>
      <c r="Z3789" s="24" t="s">
        <v>32</v>
      </c>
      <c r="AA3789" s="24" t="s">
        <v>32</v>
      </c>
      <c r="AB3789" s="24" t="s">
        <v>32</v>
      </c>
      <c r="AC3789" s="24" t="s">
        <v>32</v>
      </c>
      <c r="AD3789" s="25">
        <v>119468.44</v>
      </c>
      <c r="AE3789" s="25">
        <v>0</v>
      </c>
      <c r="AF3789" s="25">
        <v>0</v>
      </c>
      <c r="AG3789" s="25">
        <v>0</v>
      </c>
      <c r="AH3789" s="25">
        <v>119468.44</v>
      </c>
    </row>
    <row r="3790" spans="1:35" x14ac:dyDescent="0.25">
      <c r="A3790" s="17">
        <v>125526</v>
      </c>
      <c r="B3790" s="18">
        <v>6</v>
      </c>
      <c r="C3790" s="16" t="s">
        <v>73</v>
      </c>
      <c r="D3790" s="21">
        <v>42788</v>
      </c>
      <c r="E3790" s="16" t="s">
        <v>3375</v>
      </c>
      <c r="F3790" s="21">
        <v>44333</v>
      </c>
      <c r="G3790" s="16" t="s">
        <v>1076</v>
      </c>
      <c r="H3790" s="26" t="s">
        <v>76</v>
      </c>
      <c r="M3790" s="26" t="s">
        <v>13920</v>
      </c>
      <c r="N3790" s="26" t="s">
        <v>8021</v>
      </c>
      <c r="O3790" s="16" t="s">
        <v>632</v>
      </c>
      <c r="P3790" s="26" t="s">
        <v>632</v>
      </c>
      <c r="T3790" s="23" t="s">
        <v>32</v>
      </c>
      <c r="U3790" s="21">
        <v>44603</v>
      </c>
      <c r="W3790" s="20" t="s">
        <v>43</v>
      </c>
      <c r="Z3790" s="24" t="s">
        <v>32</v>
      </c>
      <c r="AA3790" s="24" t="s">
        <v>32</v>
      </c>
      <c r="AB3790" s="24" t="s">
        <v>32</v>
      </c>
      <c r="AC3790" s="24" t="s">
        <v>32</v>
      </c>
      <c r="AD3790" s="25">
        <v>250000</v>
      </c>
      <c r="AE3790" s="25">
        <v>0</v>
      </c>
      <c r="AF3790" s="25">
        <v>0</v>
      </c>
      <c r="AG3790" s="25">
        <v>0</v>
      </c>
      <c r="AH3790" s="25">
        <v>250000</v>
      </c>
    </row>
    <row r="3791" spans="1:35" ht="30" x14ac:dyDescent="0.25">
      <c r="A3791" s="17">
        <v>125526.01</v>
      </c>
      <c r="B3791" s="18">
        <v>2</v>
      </c>
      <c r="C3791" s="16" t="s">
        <v>73</v>
      </c>
      <c r="D3791" s="21">
        <v>43389</v>
      </c>
      <c r="E3791" s="16" t="s">
        <v>2041</v>
      </c>
      <c r="F3791" s="21">
        <v>44333</v>
      </c>
      <c r="G3791" s="16" t="s">
        <v>529</v>
      </c>
      <c r="H3791" s="26" t="s">
        <v>286</v>
      </c>
      <c r="I3791" s="16" t="s">
        <v>2527</v>
      </c>
      <c r="J3791" s="20" t="s">
        <v>116</v>
      </c>
      <c r="L3791" s="16" t="s">
        <v>116</v>
      </c>
      <c r="M3791" s="26" t="s">
        <v>13919</v>
      </c>
      <c r="N3791" s="26" t="s">
        <v>3586</v>
      </c>
      <c r="O3791" s="16" t="s">
        <v>632</v>
      </c>
      <c r="P3791" s="26" t="s">
        <v>67</v>
      </c>
      <c r="T3791" s="22">
        <v>0.91</v>
      </c>
      <c r="U3791" s="21">
        <v>44904</v>
      </c>
      <c r="W3791" s="20" t="s">
        <v>43</v>
      </c>
      <c r="X3791" s="16" t="s">
        <v>511</v>
      </c>
      <c r="Z3791" s="24" t="s">
        <v>32</v>
      </c>
      <c r="AA3791" s="24" t="s">
        <v>32</v>
      </c>
      <c r="AB3791" s="24" t="s">
        <v>32</v>
      </c>
      <c r="AC3791" s="24" t="s">
        <v>32</v>
      </c>
      <c r="AD3791" s="25">
        <v>10000</v>
      </c>
      <c r="AE3791" s="25">
        <v>0</v>
      </c>
      <c r="AF3791" s="25">
        <v>0</v>
      </c>
      <c r="AG3791" s="25">
        <v>0</v>
      </c>
      <c r="AH3791" s="25">
        <v>10000</v>
      </c>
      <c r="AI3791" s="16" t="s">
        <v>13918</v>
      </c>
    </row>
    <row r="3792" spans="1:35" ht="30" x14ac:dyDescent="0.25">
      <c r="A3792" s="17">
        <v>125526.02</v>
      </c>
      <c r="B3792" s="18">
        <v>4</v>
      </c>
      <c r="C3792" s="16" t="s">
        <v>73</v>
      </c>
      <c r="D3792" s="21">
        <v>43389</v>
      </c>
      <c r="E3792" s="16" t="s">
        <v>2041</v>
      </c>
      <c r="F3792" s="21">
        <v>44333</v>
      </c>
      <c r="G3792" s="16" t="s">
        <v>529</v>
      </c>
      <c r="H3792" s="26" t="s">
        <v>126</v>
      </c>
      <c r="I3792" s="16" t="s">
        <v>177</v>
      </c>
      <c r="J3792" s="20" t="s">
        <v>116</v>
      </c>
      <c r="L3792" s="16" t="s">
        <v>116</v>
      </c>
      <c r="M3792" s="26" t="s">
        <v>13917</v>
      </c>
      <c r="N3792" s="26" t="s">
        <v>3586</v>
      </c>
      <c r="O3792" s="16" t="s">
        <v>632</v>
      </c>
      <c r="P3792" s="26" t="s">
        <v>67</v>
      </c>
      <c r="T3792" s="22">
        <v>0.2</v>
      </c>
      <c r="U3792" s="21">
        <v>44645</v>
      </c>
      <c r="W3792" s="20" t="s">
        <v>43</v>
      </c>
      <c r="X3792" s="16" t="s">
        <v>78</v>
      </c>
      <c r="Z3792" s="24" t="s">
        <v>32</v>
      </c>
      <c r="AA3792" s="24" t="s">
        <v>32</v>
      </c>
      <c r="AB3792" s="24" t="s">
        <v>32</v>
      </c>
      <c r="AC3792" s="24" t="s">
        <v>32</v>
      </c>
      <c r="AD3792" s="25">
        <v>10000</v>
      </c>
      <c r="AE3792" s="25">
        <v>0</v>
      </c>
      <c r="AF3792" s="25">
        <v>0</v>
      </c>
      <c r="AG3792" s="25">
        <v>0</v>
      </c>
      <c r="AH3792" s="25">
        <v>10000</v>
      </c>
      <c r="AI3792" s="16" t="s">
        <v>13916</v>
      </c>
    </row>
    <row r="3793" spans="1:35" ht="30" x14ac:dyDescent="0.25">
      <c r="A3793" s="17">
        <v>125526.03</v>
      </c>
      <c r="B3793" s="18">
        <v>4</v>
      </c>
      <c r="C3793" s="16" t="s">
        <v>73</v>
      </c>
      <c r="D3793" s="21">
        <v>43480</v>
      </c>
      <c r="E3793" s="16" t="s">
        <v>2041</v>
      </c>
      <c r="F3793" s="21">
        <v>44333</v>
      </c>
      <c r="G3793" s="16" t="s">
        <v>529</v>
      </c>
      <c r="H3793" s="26" t="s">
        <v>126</v>
      </c>
      <c r="I3793" s="16" t="s">
        <v>1011</v>
      </c>
      <c r="J3793" s="20" t="s">
        <v>116</v>
      </c>
      <c r="L3793" s="16" t="s">
        <v>116</v>
      </c>
      <c r="M3793" s="26" t="s">
        <v>13915</v>
      </c>
      <c r="N3793" s="26" t="s">
        <v>3586</v>
      </c>
      <c r="O3793" s="16" t="s">
        <v>632</v>
      </c>
      <c r="P3793" s="26" t="s">
        <v>67</v>
      </c>
      <c r="T3793" s="22">
        <v>2.1</v>
      </c>
      <c r="U3793" s="21">
        <v>44792</v>
      </c>
      <c r="W3793" s="20" t="s">
        <v>43</v>
      </c>
      <c r="X3793" s="16" t="s">
        <v>140</v>
      </c>
      <c r="Z3793" s="24" t="s">
        <v>32</v>
      </c>
      <c r="AA3793" s="24" t="s">
        <v>32</v>
      </c>
      <c r="AB3793" s="24" t="s">
        <v>32</v>
      </c>
      <c r="AC3793" s="24" t="s">
        <v>32</v>
      </c>
      <c r="AD3793" s="25">
        <v>10000</v>
      </c>
      <c r="AE3793" s="25">
        <v>0</v>
      </c>
      <c r="AF3793" s="25">
        <v>0</v>
      </c>
      <c r="AG3793" s="25">
        <v>0</v>
      </c>
      <c r="AH3793" s="25">
        <v>10000</v>
      </c>
      <c r="AI3793" s="16" t="s">
        <v>13914</v>
      </c>
    </row>
    <row r="3794" spans="1:35" ht="30" x14ac:dyDescent="0.25">
      <c r="A3794" s="17">
        <v>125526.04</v>
      </c>
      <c r="B3794" s="18">
        <v>4</v>
      </c>
      <c r="C3794" s="16" t="s">
        <v>73</v>
      </c>
      <c r="D3794" s="21">
        <v>43495</v>
      </c>
      <c r="E3794" s="16" t="s">
        <v>2041</v>
      </c>
      <c r="F3794" s="21">
        <v>44333</v>
      </c>
      <c r="G3794" s="16" t="s">
        <v>529</v>
      </c>
      <c r="H3794" s="26" t="s">
        <v>126</v>
      </c>
      <c r="I3794" s="16" t="s">
        <v>13913</v>
      </c>
      <c r="K3794" s="16" t="s">
        <v>13912</v>
      </c>
      <c r="L3794" s="16" t="s">
        <v>37</v>
      </c>
      <c r="M3794" s="26" t="s">
        <v>13911</v>
      </c>
      <c r="N3794" s="26" t="s">
        <v>3586</v>
      </c>
      <c r="O3794" s="16" t="s">
        <v>632</v>
      </c>
      <c r="P3794" s="26" t="s">
        <v>67</v>
      </c>
      <c r="T3794" s="22">
        <v>2.02</v>
      </c>
      <c r="U3794" s="21">
        <v>44792</v>
      </c>
      <c r="W3794" s="20" t="s">
        <v>43</v>
      </c>
      <c r="X3794" s="16" t="s">
        <v>511</v>
      </c>
      <c r="Z3794" s="24" t="s">
        <v>32</v>
      </c>
      <c r="AA3794" s="24" t="s">
        <v>32</v>
      </c>
      <c r="AB3794" s="24" t="s">
        <v>32</v>
      </c>
      <c r="AC3794" s="24" t="s">
        <v>32</v>
      </c>
      <c r="AD3794" s="25">
        <v>10000</v>
      </c>
      <c r="AE3794" s="25">
        <v>0</v>
      </c>
      <c r="AF3794" s="25">
        <v>0</v>
      </c>
      <c r="AG3794" s="25">
        <v>0</v>
      </c>
      <c r="AH3794" s="25">
        <v>10000</v>
      </c>
      <c r="AI3794" s="16" t="s">
        <v>13910</v>
      </c>
    </row>
    <row r="3795" spans="1:35" ht="30" x14ac:dyDescent="0.25">
      <c r="A3795" s="17">
        <v>125526.05</v>
      </c>
      <c r="B3795" s="18">
        <v>4</v>
      </c>
      <c r="C3795" s="16" t="s">
        <v>73</v>
      </c>
      <c r="D3795" s="21">
        <v>43495</v>
      </c>
      <c r="E3795" s="16" t="s">
        <v>2041</v>
      </c>
      <c r="F3795" s="21">
        <v>44333</v>
      </c>
      <c r="G3795" s="16" t="s">
        <v>529</v>
      </c>
      <c r="H3795" s="26" t="s">
        <v>126</v>
      </c>
      <c r="I3795" s="16" t="s">
        <v>13909</v>
      </c>
      <c r="K3795" s="16" t="s">
        <v>13908</v>
      </c>
      <c r="L3795" s="16" t="s">
        <v>37</v>
      </c>
      <c r="M3795" s="26" t="s">
        <v>13907</v>
      </c>
      <c r="N3795" s="26" t="s">
        <v>3586</v>
      </c>
      <c r="O3795" s="16" t="s">
        <v>632</v>
      </c>
      <c r="P3795" s="26" t="s">
        <v>67</v>
      </c>
      <c r="T3795" s="22">
        <v>1.19</v>
      </c>
      <c r="U3795" s="21">
        <v>44792</v>
      </c>
      <c r="W3795" s="20" t="s">
        <v>43</v>
      </c>
      <c r="X3795" s="16" t="s">
        <v>78</v>
      </c>
      <c r="Z3795" s="24" t="s">
        <v>32</v>
      </c>
      <c r="AA3795" s="24" t="s">
        <v>32</v>
      </c>
      <c r="AB3795" s="24" t="s">
        <v>32</v>
      </c>
      <c r="AC3795" s="24" t="s">
        <v>32</v>
      </c>
      <c r="AD3795" s="25">
        <v>10000</v>
      </c>
      <c r="AE3795" s="25">
        <v>0</v>
      </c>
      <c r="AF3795" s="25">
        <v>0</v>
      </c>
      <c r="AG3795" s="25">
        <v>0</v>
      </c>
      <c r="AH3795" s="25">
        <v>10000</v>
      </c>
      <c r="AI3795" s="16" t="s">
        <v>13906</v>
      </c>
    </row>
    <row r="3796" spans="1:35" ht="30" x14ac:dyDescent="0.25">
      <c r="A3796" s="17">
        <v>125526.06</v>
      </c>
      <c r="B3796" s="18">
        <v>3</v>
      </c>
      <c r="C3796" s="16" t="s">
        <v>73</v>
      </c>
      <c r="D3796" s="21">
        <v>43530</v>
      </c>
      <c r="E3796" s="16" t="s">
        <v>2041</v>
      </c>
      <c r="F3796" s="21">
        <v>44333</v>
      </c>
      <c r="G3796" s="16" t="s">
        <v>529</v>
      </c>
      <c r="H3796" s="26" t="s">
        <v>98</v>
      </c>
      <c r="I3796" s="16" t="s">
        <v>2338</v>
      </c>
      <c r="J3796" s="20" t="s">
        <v>116</v>
      </c>
      <c r="L3796" s="16" t="s">
        <v>116</v>
      </c>
      <c r="M3796" s="26" t="s">
        <v>13905</v>
      </c>
      <c r="N3796" s="26" t="s">
        <v>3586</v>
      </c>
      <c r="O3796" s="16" t="s">
        <v>632</v>
      </c>
      <c r="P3796" s="26" t="s">
        <v>67</v>
      </c>
      <c r="T3796" s="22">
        <v>0.69</v>
      </c>
      <c r="U3796" s="21">
        <v>44540</v>
      </c>
      <c r="W3796" s="20" t="s">
        <v>43</v>
      </c>
      <c r="X3796" s="16" t="s">
        <v>140</v>
      </c>
      <c r="Z3796" s="24" t="s">
        <v>32</v>
      </c>
      <c r="AA3796" s="24" t="s">
        <v>32</v>
      </c>
      <c r="AB3796" s="24" t="s">
        <v>32</v>
      </c>
      <c r="AC3796" s="24" t="s">
        <v>32</v>
      </c>
      <c r="AD3796" s="25">
        <v>10000</v>
      </c>
      <c r="AE3796" s="25">
        <v>0</v>
      </c>
      <c r="AF3796" s="25">
        <v>0</v>
      </c>
      <c r="AG3796" s="25">
        <v>0</v>
      </c>
      <c r="AH3796" s="25">
        <v>10000</v>
      </c>
      <c r="AI3796" s="16" t="s">
        <v>13904</v>
      </c>
    </row>
    <row r="3797" spans="1:35" ht="30" x14ac:dyDescent="0.25">
      <c r="A3797" s="17">
        <v>125526.07</v>
      </c>
      <c r="B3797" s="18">
        <v>3</v>
      </c>
      <c r="C3797" s="16" t="s">
        <v>73</v>
      </c>
      <c r="D3797" s="21">
        <v>43530</v>
      </c>
      <c r="E3797" s="16" t="s">
        <v>2041</v>
      </c>
      <c r="F3797" s="21">
        <v>44333</v>
      </c>
      <c r="G3797" s="16" t="s">
        <v>529</v>
      </c>
      <c r="H3797" s="26" t="s">
        <v>98</v>
      </c>
      <c r="I3797" s="16" t="s">
        <v>2338</v>
      </c>
      <c r="J3797" s="20" t="s">
        <v>116</v>
      </c>
      <c r="L3797" s="16" t="s">
        <v>116</v>
      </c>
      <c r="M3797" s="26" t="s">
        <v>3578</v>
      </c>
      <c r="N3797" s="26" t="s">
        <v>3579</v>
      </c>
      <c r="O3797" s="16" t="s">
        <v>632</v>
      </c>
      <c r="P3797" s="26" t="s">
        <v>67</v>
      </c>
      <c r="T3797" s="22">
        <v>0.4</v>
      </c>
      <c r="U3797" s="21">
        <v>44603</v>
      </c>
      <c r="W3797" s="20" t="s">
        <v>43</v>
      </c>
      <c r="X3797" s="16" t="s">
        <v>140</v>
      </c>
      <c r="Z3797" s="25">
        <v>10000</v>
      </c>
      <c r="AA3797" s="25">
        <v>0</v>
      </c>
      <c r="AB3797" s="25">
        <v>0</v>
      </c>
      <c r="AC3797" s="25">
        <v>0</v>
      </c>
      <c r="AD3797" s="25">
        <v>50000</v>
      </c>
      <c r="AE3797" s="25">
        <v>0</v>
      </c>
      <c r="AF3797" s="25">
        <v>0</v>
      </c>
      <c r="AG3797" s="25">
        <v>0</v>
      </c>
      <c r="AH3797" s="25">
        <v>50000</v>
      </c>
      <c r="AI3797" s="16" t="s">
        <v>3580</v>
      </c>
    </row>
    <row r="3798" spans="1:35" ht="30" x14ac:dyDescent="0.25">
      <c r="A3798" s="17">
        <v>125526.08</v>
      </c>
      <c r="B3798" s="18">
        <v>3</v>
      </c>
      <c r="C3798" s="16" t="s">
        <v>73</v>
      </c>
      <c r="D3798" s="21">
        <v>43647</v>
      </c>
      <c r="E3798" s="16" t="s">
        <v>2041</v>
      </c>
      <c r="F3798" s="21">
        <v>44333</v>
      </c>
      <c r="G3798" s="16" t="s">
        <v>529</v>
      </c>
      <c r="H3798" s="26" t="s">
        <v>98</v>
      </c>
      <c r="I3798" s="16" t="s">
        <v>468</v>
      </c>
      <c r="J3798" s="20" t="s">
        <v>116</v>
      </c>
      <c r="L3798" s="16" t="s">
        <v>116</v>
      </c>
      <c r="M3798" s="26" t="s">
        <v>3581</v>
      </c>
      <c r="N3798" s="26" t="s">
        <v>3582</v>
      </c>
      <c r="O3798" s="16" t="s">
        <v>632</v>
      </c>
      <c r="P3798" s="26" t="s">
        <v>67</v>
      </c>
      <c r="T3798" s="22">
        <v>4.0599999999999996</v>
      </c>
      <c r="U3798" s="21">
        <v>44694</v>
      </c>
      <c r="W3798" s="20" t="s">
        <v>43</v>
      </c>
      <c r="X3798" s="16" t="s">
        <v>140</v>
      </c>
      <c r="Z3798" s="25">
        <v>23500</v>
      </c>
      <c r="AA3798" s="25">
        <v>0</v>
      </c>
      <c r="AB3798" s="25">
        <v>0</v>
      </c>
      <c r="AC3798" s="25">
        <v>0</v>
      </c>
      <c r="AD3798" s="25">
        <v>33500</v>
      </c>
      <c r="AE3798" s="25">
        <v>0</v>
      </c>
      <c r="AF3798" s="25">
        <v>0</v>
      </c>
      <c r="AG3798" s="25">
        <v>0</v>
      </c>
      <c r="AH3798" s="25">
        <v>33500</v>
      </c>
      <c r="AI3798" s="16" t="s">
        <v>3583</v>
      </c>
    </row>
    <row r="3799" spans="1:35" ht="30" x14ac:dyDescent="0.25">
      <c r="A3799" s="17">
        <v>125526.09</v>
      </c>
      <c r="B3799" s="18">
        <v>3</v>
      </c>
      <c r="C3799" s="16" t="s">
        <v>73</v>
      </c>
      <c r="D3799" s="21">
        <v>43867</v>
      </c>
      <c r="E3799" s="16" t="s">
        <v>3584</v>
      </c>
      <c r="F3799" s="21">
        <v>44333</v>
      </c>
      <c r="G3799" s="16" t="s">
        <v>529</v>
      </c>
      <c r="H3799" s="26" t="s">
        <v>98</v>
      </c>
      <c r="I3799" s="16" t="s">
        <v>441</v>
      </c>
      <c r="J3799" s="20" t="s">
        <v>116</v>
      </c>
      <c r="L3799" s="16" t="s">
        <v>116</v>
      </c>
      <c r="M3799" s="26" t="s">
        <v>3585</v>
      </c>
      <c r="N3799" s="26" t="s">
        <v>3586</v>
      </c>
      <c r="O3799" s="16" t="s">
        <v>632</v>
      </c>
      <c r="P3799" s="26" t="s">
        <v>67</v>
      </c>
      <c r="T3799" s="22">
        <v>2.2599999999999998</v>
      </c>
      <c r="U3799" s="21">
        <v>44904</v>
      </c>
      <c r="W3799" s="20" t="s">
        <v>43</v>
      </c>
      <c r="X3799" s="16" t="s">
        <v>140</v>
      </c>
      <c r="Z3799" s="25">
        <v>70000</v>
      </c>
      <c r="AA3799" s="25">
        <v>0</v>
      </c>
      <c r="AB3799" s="25">
        <v>0</v>
      </c>
      <c r="AC3799" s="25">
        <v>0</v>
      </c>
      <c r="AD3799" s="25">
        <v>70000</v>
      </c>
      <c r="AE3799" s="25">
        <v>0</v>
      </c>
      <c r="AF3799" s="25">
        <v>0</v>
      </c>
      <c r="AG3799" s="25">
        <v>0</v>
      </c>
      <c r="AH3799" s="25">
        <v>70000</v>
      </c>
      <c r="AI3799" s="16" t="s">
        <v>3587</v>
      </c>
    </row>
    <row r="3800" spans="1:35" ht="30" x14ac:dyDescent="0.25">
      <c r="A3800" s="17">
        <v>125526.1</v>
      </c>
      <c r="B3800" s="18">
        <v>3</v>
      </c>
      <c r="C3800" s="16" t="s">
        <v>73</v>
      </c>
      <c r="D3800" s="21">
        <v>43874</v>
      </c>
      <c r="E3800" s="16" t="s">
        <v>3584</v>
      </c>
      <c r="F3800" s="21">
        <v>44333</v>
      </c>
      <c r="G3800" s="16" t="s">
        <v>529</v>
      </c>
      <c r="H3800" s="26" t="s">
        <v>98</v>
      </c>
      <c r="K3800" s="16" t="s">
        <v>3588</v>
      </c>
      <c r="L3800" s="16" t="s">
        <v>37</v>
      </c>
      <c r="M3800" s="26" t="s">
        <v>3589</v>
      </c>
      <c r="N3800" s="26" t="s">
        <v>3586</v>
      </c>
      <c r="O3800" s="16" t="s">
        <v>632</v>
      </c>
      <c r="P3800" s="26" t="s">
        <v>67</v>
      </c>
      <c r="T3800" s="22">
        <v>1.1299999999999999</v>
      </c>
      <c r="U3800" s="21">
        <v>44904</v>
      </c>
      <c r="W3800" s="20" t="s">
        <v>43</v>
      </c>
      <c r="X3800" s="16" t="s">
        <v>78</v>
      </c>
      <c r="Z3800" s="25">
        <v>10000</v>
      </c>
      <c r="AA3800" s="25">
        <v>0</v>
      </c>
      <c r="AB3800" s="25">
        <v>0</v>
      </c>
      <c r="AC3800" s="25">
        <v>0</v>
      </c>
      <c r="AD3800" s="25">
        <v>10000</v>
      </c>
      <c r="AE3800" s="25">
        <v>0</v>
      </c>
      <c r="AF3800" s="25">
        <v>0</v>
      </c>
      <c r="AG3800" s="25">
        <v>0</v>
      </c>
      <c r="AH3800" s="25">
        <v>10000</v>
      </c>
      <c r="AI3800" s="16" t="s">
        <v>3590</v>
      </c>
    </row>
    <row r="3801" spans="1:35" ht="30" x14ac:dyDescent="0.25">
      <c r="A3801" s="17">
        <v>125526.11</v>
      </c>
      <c r="B3801" s="18">
        <v>3</v>
      </c>
      <c r="C3801" s="16" t="s">
        <v>73</v>
      </c>
      <c r="D3801" s="21">
        <v>43874</v>
      </c>
      <c r="E3801" s="16" t="s">
        <v>3584</v>
      </c>
      <c r="F3801" s="21">
        <v>44333</v>
      </c>
      <c r="G3801" s="16" t="s">
        <v>529</v>
      </c>
      <c r="H3801" s="26" t="s">
        <v>98</v>
      </c>
      <c r="I3801" s="16" t="s">
        <v>468</v>
      </c>
      <c r="J3801" s="20" t="s">
        <v>116</v>
      </c>
      <c r="L3801" s="16" t="s">
        <v>116</v>
      </c>
      <c r="M3801" s="26" t="s">
        <v>3591</v>
      </c>
      <c r="N3801" s="26" t="s">
        <v>3586</v>
      </c>
      <c r="O3801" s="16" t="s">
        <v>632</v>
      </c>
      <c r="P3801" s="26" t="s">
        <v>67</v>
      </c>
      <c r="T3801" s="22">
        <v>1.43</v>
      </c>
      <c r="W3801" s="20" t="s">
        <v>43</v>
      </c>
      <c r="X3801" s="16" t="s">
        <v>140</v>
      </c>
      <c r="Z3801" s="25">
        <v>24700</v>
      </c>
      <c r="AA3801" s="25">
        <v>0</v>
      </c>
      <c r="AB3801" s="25">
        <v>0</v>
      </c>
      <c r="AC3801" s="25">
        <v>0</v>
      </c>
      <c r="AD3801" s="25">
        <v>24700</v>
      </c>
      <c r="AE3801" s="25">
        <v>0</v>
      </c>
      <c r="AF3801" s="25">
        <v>0</v>
      </c>
      <c r="AG3801" s="25">
        <v>0</v>
      </c>
      <c r="AH3801" s="25">
        <v>24700</v>
      </c>
      <c r="AI3801" s="16" t="s">
        <v>3592</v>
      </c>
    </row>
    <row r="3802" spans="1:35" ht="30" x14ac:dyDescent="0.25">
      <c r="A3802" s="17">
        <v>125526.12</v>
      </c>
      <c r="B3802" s="18">
        <v>3</v>
      </c>
      <c r="C3802" s="16" t="s">
        <v>73</v>
      </c>
      <c r="D3802" s="21">
        <v>43874</v>
      </c>
      <c r="E3802" s="16" t="s">
        <v>3584</v>
      </c>
      <c r="F3802" s="21">
        <v>44333</v>
      </c>
      <c r="G3802" s="16" t="s">
        <v>529</v>
      </c>
      <c r="H3802" s="26" t="s">
        <v>98</v>
      </c>
      <c r="I3802" s="16" t="s">
        <v>3593</v>
      </c>
      <c r="J3802" s="20" t="s">
        <v>116</v>
      </c>
      <c r="L3802" s="16" t="s">
        <v>116</v>
      </c>
      <c r="M3802" s="26" t="s">
        <v>3594</v>
      </c>
      <c r="N3802" s="26" t="s">
        <v>3586</v>
      </c>
      <c r="O3802" s="16" t="s">
        <v>632</v>
      </c>
      <c r="P3802" s="26" t="s">
        <v>67</v>
      </c>
      <c r="T3802" s="22">
        <v>1.03</v>
      </c>
      <c r="U3802" s="21">
        <v>44904</v>
      </c>
      <c r="W3802" s="20" t="s">
        <v>43</v>
      </c>
      <c r="X3802" s="16" t="s">
        <v>140</v>
      </c>
      <c r="Z3802" s="25">
        <v>10000</v>
      </c>
      <c r="AA3802" s="25">
        <v>0</v>
      </c>
      <c r="AB3802" s="25">
        <v>0</v>
      </c>
      <c r="AC3802" s="25">
        <v>0</v>
      </c>
      <c r="AD3802" s="25">
        <v>10000</v>
      </c>
      <c r="AE3802" s="25">
        <v>0</v>
      </c>
      <c r="AF3802" s="25">
        <v>0</v>
      </c>
      <c r="AG3802" s="25">
        <v>0</v>
      </c>
      <c r="AH3802" s="25">
        <v>10000</v>
      </c>
      <c r="AI3802" s="16" t="s">
        <v>3595</v>
      </c>
    </row>
    <row r="3803" spans="1:35" ht="30" x14ac:dyDescent="0.25">
      <c r="A3803" s="17">
        <v>125526.13</v>
      </c>
      <c r="B3803" s="18">
        <v>3</v>
      </c>
      <c r="C3803" s="16" t="s">
        <v>73</v>
      </c>
      <c r="D3803" s="21">
        <v>43874</v>
      </c>
      <c r="E3803" s="16" t="s">
        <v>3584</v>
      </c>
      <c r="F3803" s="21">
        <v>44333</v>
      </c>
      <c r="G3803" s="16" t="s">
        <v>529</v>
      </c>
      <c r="H3803" s="26" t="s">
        <v>98</v>
      </c>
      <c r="I3803" s="16" t="s">
        <v>1939</v>
      </c>
      <c r="J3803" s="20" t="s">
        <v>116</v>
      </c>
      <c r="L3803" s="16" t="s">
        <v>116</v>
      </c>
      <c r="M3803" s="26" t="s">
        <v>3596</v>
      </c>
      <c r="N3803" s="26" t="s">
        <v>3586</v>
      </c>
      <c r="O3803" s="16" t="s">
        <v>632</v>
      </c>
      <c r="P3803" s="26" t="s">
        <v>67</v>
      </c>
      <c r="T3803" s="22">
        <v>0.85</v>
      </c>
      <c r="U3803" s="21">
        <v>44904</v>
      </c>
      <c r="W3803" s="20" t="s">
        <v>43</v>
      </c>
      <c r="X3803" s="16" t="s">
        <v>140</v>
      </c>
      <c r="Z3803" s="25">
        <v>40000</v>
      </c>
      <c r="AA3803" s="25">
        <v>0</v>
      </c>
      <c r="AB3803" s="25">
        <v>0</v>
      </c>
      <c r="AC3803" s="25">
        <v>0</v>
      </c>
      <c r="AD3803" s="25">
        <v>40000</v>
      </c>
      <c r="AE3803" s="25">
        <v>0</v>
      </c>
      <c r="AF3803" s="25">
        <v>0</v>
      </c>
      <c r="AG3803" s="25">
        <v>0</v>
      </c>
      <c r="AH3803" s="25">
        <v>40000</v>
      </c>
      <c r="AI3803" s="16" t="s">
        <v>3597</v>
      </c>
    </row>
    <row r="3804" spans="1:35" ht="30" x14ac:dyDescent="0.25">
      <c r="A3804" s="17">
        <v>125526.15</v>
      </c>
      <c r="B3804" s="18">
        <v>3</v>
      </c>
      <c r="C3804" s="16" t="s">
        <v>73</v>
      </c>
      <c r="D3804" s="21">
        <v>43972</v>
      </c>
      <c r="E3804" s="16" t="s">
        <v>3584</v>
      </c>
      <c r="F3804" s="21">
        <v>44333</v>
      </c>
      <c r="G3804" s="16" t="s">
        <v>529</v>
      </c>
      <c r="H3804" s="26" t="s">
        <v>98</v>
      </c>
      <c r="I3804" s="16" t="s">
        <v>2020</v>
      </c>
      <c r="J3804" s="20" t="s">
        <v>116</v>
      </c>
      <c r="L3804" s="16" t="s">
        <v>116</v>
      </c>
      <c r="M3804" s="26" t="s">
        <v>3598</v>
      </c>
      <c r="N3804" s="26" t="s">
        <v>3599</v>
      </c>
      <c r="O3804" s="16" t="s">
        <v>632</v>
      </c>
      <c r="P3804" s="26" t="s">
        <v>67</v>
      </c>
      <c r="T3804" s="22">
        <v>2.06</v>
      </c>
      <c r="U3804" s="21">
        <v>44904</v>
      </c>
      <c r="W3804" s="20" t="s">
        <v>43</v>
      </c>
      <c r="X3804" s="16" t="s">
        <v>140</v>
      </c>
      <c r="Z3804" s="25">
        <v>70000</v>
      </c>
      <c r="AA3804" s="25">
        <v>0</v>
      </c>
      <c r="AB3804" s="25">
        <v>0</v>
      </c>
      <c r="AC3804" s="25">
        <v>0</v>
      </c>
      <c r="AD3804" s="25">
        <v>70000</v>
      </c>
      <c r="AE3804" s="25">
        <v>0</v>
      </c>
      <c r="AF3804" s="25">
        <v>0</v>
      </c>
      <c r="AG3804" s="25">
        <v>0</v>
      </c>
      <c r="AH3804" s="25">
        <v>70000</v>
      </c>
      <c r="AI3804" s="16" t="s">
        <v>3600</v>
      </c>
    </row>
    <row r="3805" spans="1:35" x14ac:dyDescent="0.25">
      <c r="A3805" s="17">
        <v>125528</v>
      </c>
      <c r="B3805" s="18">
        <v>1</v>
      </c>
      <c r="C3805" s="16" t="s">
        <v>31</v>
      </c>
      <c r="D3805" s="21">
        <v>42793</v>
      </c>
      <c r="E3805" s="16" t="s">
        <v>543</v>
      </c>
      <c r="F3805" s="21">
        <v>44225</v>
      </c>
      <c r="G3805" s="16" t="s">
        <v>56</v>
      </c>
      <c r="H3805" s="26" t="s">
        <v>133</v>
      </c>
      <c r="I3805" s="16" t="s">
        <v>3601</v>
      </c>
      <c r="K3805" s="16" t="s">
        <v>3602</v>
      </c>
      <c r="L3805" s="16" t="s">
        <v>37</v>
      </c>
      <c r="M3805" s="26" t="s">
        <v>3603</v>
      </c>
      <c r="O3805" s="16" t="s">
        <v>60</v>
      </c>
      <c r="P3805" s="26" t="s">
        <v>1320</v>
      </c>
      <c r="R3805" s="16" t="s">
        <v>41</v>
      </c>
      <c r="S3805" s="16" t="s">
        <v>84</v>
      </c>
      <c r="T3805" s="22">
        <v>0.05</v>
      </c>
      <c r="U3805" s="21">
        <v>44008</v>
      </c>
      <c r="W3805" s="20" t="s">
        <v>43</v>
      </c>
      <c r="X3805" s="16" t="s">
        <v>78</v>
      </c>
      <c r="Y3805" s="26" t="s">
        <v>3604</v>
      </c>
      <c r="Z3805" s="25">
        <v>5000</v>
      </c>
      <c r="AA3805" s="25">
        <v>0</v>
      </c>
      <c r="AB3805" s="25">
        <v>189395</v>
      </c>
      <c r="AC3805" s="25">
        <v>0</v>
      </c>
      <c r="AD3805" s="25">
        <v>90000</v>
      </c>
      <c r="AE3805" s="25">
        <v>0</v>
      </c>
      <c r="AF3805" s="25">
        <v>892395</v>
      </c>
      <c r="AG3805" s="25">
        <v>0</v>
      </c>
      <c r="AH3805" s="25">
        <v>982395</v>
      </c>
      <c r="AI3805" s="16" t="s">
        <v>3605</v>
      </c>
    </row>
    <row r="3806" spans="1:35" x14ac:dyDescent="0.25">
      <c r="A3806" s="17">
        <v>125529</v>
      </c>
      <c r="B3806" s="18">
        <v>1</v>
      </c>
      <c r="C3806" s="16" t="s">
        <v>73</v>
      </c>
      <c r="D3806" s="21">
        <v>42793</v>
      </c>
      <c r="E3806" s="16" t="s">
        <v>13589</v>
      </c>
      <c r="F3806" s="21">
        <v>42793</v>
      </c>
      <c r="G3806" s="16" t="s">
        <v>13589</v>
      </c>
      <c r="H3806" s="26" t="s">
        <v>146</v>
      </c>
      <c r="M3806" s="26" t="s">
        <v>13903</v>
      </c>
      <c r="O3806" s="16" t="s">
        <v>1171</v>
      </c>
      <c r="P3806" s="26" t="s">
        <v>1062</v>
      </c>
      <c r="T3806" s="23" t="s">
        <v>32</v>
      </c>
      <c r="W3806" s="20" t="s">
        <v>43</v>
      </c>
      <c r="Z3806" s="24" t="s">
        <v>32</v>
      </c>
      <c r="AA3806" s="24" t="s">
        <v>32</v>
      </c>
      <c r="AB3806" s="24" t="s">
        <v>32</v>
      </c>
      <c r="AC3806" s="24" t="s">
        <v>32</v>
      </c>
      <c r="AD3806" s="25">
        <v>0</v>
      </c>
      <c r="AE3806" s="25">
        <v>0</v>
      </c>
      <c r="AF3806" s="25">
        <v>60000</v>
      </c>
      <c r="AG3806" s="25">
        <v>0</v>
      </c>
      <c r="AH3806" s="25">
        <v>60000</v>
      </c>
      <c r="AI3806" s="16" t="s">
        <v>13902</v>
      </c>
    </row>
    <row r="3807" spans="1:35" ht="30" x14ac:dyDescent="0.25">
      <c r="A3807" s="17">
        <v>125537</v>
      </c>
      <c r="B3807" s="18">
        <v>4</v>
      </c>
      <c r="C3807" s="16" t="s">
        <v>73</v>
      </c>
      <c r="D3807" s="21">
        <v>42795</v>
      </c>
      <c r="E3807" s="16" t="s">
        <v>3608</v>
      </c>
      <c r="F3807" s="21">
        <v>43844</v>
      </c>
      <c r="G3807" s="16" t="s">
        <v>81</v>
      </c>
      <c r="H3807" s="26" t="s">
        <v>126</v>
      </c>
      <c r="I3807" s="16" t="s">
        <v>13901</v>
      </c>
      <c r="K3807" s="16" t="s">
        <v>13900</v>
      </c>
      <c r="L3807" s="16" t="s">
        <v>37</v>
      </c>
      <c r="M3807" s="26" t="s">
        <v>13899</v>
      </c>
      <c r="N3807" s="26" t="s">
        <v>3612</v>
      </c>
      <c r="O3807" s="16" t="s">
        <v>1139</v>
      </c>
      <c r="P3807" s="26" t="s">
        <v>1140</v>
      </c>
      <c r="T3807" s="22">
        <v>0.01</v>
      </c>
      <c r="W3807" s="20" t="s">
        <v>43</v>
      </c>
      <c r="X3807" s="16" t="s">
        <v>78</v>
      </c>
      <c r="Z3807" s="24" t="s">
        <v>32</v>
      </c>
      <c r="AA3807" s="24" t="s">
        <v>32</v>
      </c>
      <c r="AB3807" s="24" t="s">
        <v>32</v>
      </c>
      <c r="AC3807" s="24" t="s">
        <v>32</v>
      </c>
      <c r="AD3807" s="25">
        <v>15000</v>
      </c>
      <c r="AE3807" s="25">
        <v>0</v>
      </c>
      <c r="AF3807" s="25">
        <v>0</v>
      </c>
      <c r="AG3807" s="25">
        <v>0</v>
      </c>
      <c r="AH3807" s="25">
        <v>15000</v>
      </c>
      <c r="AI3807" s="16" t="s">
        <v>13898</v>
      </c>
    </row>
    <row r="3808" spans="1:35" x14ac:dyDescent="0.25">
      <c r="A3808" s="17">
        <v>125538.03</v>
      </c>
      <c r="B3808" s="18">
        <v>3</v>
      </c>
      <c r="C3808" s="16" t="s">
        <v>31</v>
      </c>
      <c r="D3808" s="21">
        <v>43644</v>
      </c>
      <c r="E3808" s="16" t="s">
        <v>486</v>
      </c>
      <c r="F3808" s="21">
        <v>43895</v>
      </c>
      <c r="G3808" s="16" t="s">
        <v>109</v>
      </c>
      <c r="H3808" s="26" t="s">
        <v>766</v>
      </c>
      <c r="I3808" s="16" t="s">
        <v>148</v>
      </c>
      <c r="J3808" s="20" t="s">
        <v>148</v>
      </c>
      <c r="L3808" s="16" t="s">
        <v>149</v>
      </c>
      <c r="M3808" s="26" t="s">
        <v>13897</v>
      </c>
      <c r="O3808" s="16" t="s">
        <v>151</v>
      </c>
      <c r="P3808" s="26" t="s">
        <v>757</v>
      </c>
      <c r="T3808" s="22">
        <v>57.45</v>
      </c>
      <c r="U3808" s="21">
        <v>43868</v>
      </c>
      <c r="W3808" s="20" t="s">
        <v>43</v>
      </c>
      <c r="Z3808" s="24" t="s">
        <v>32</v>
      </c>
      <c r="AA3808" s="24" t="s">
        <v>32</v>
      </c>
      <c r="AB3808" s="24" t="s">
        <v>32</v>
      </c>
      <c r="AC3808" s="24" t="s">
        <v>32</v>
      </c>
      <c r="AD3808" s="25">
        <v>0</v>
      </c>
      <c r="AE3808" s="25">
        <v>0</v>
      </c>
      <c r="AF3808" s="25">
        <v>449074</v>
      </c>
      <c r="AG3808" s="25">
        <v>0</v>
      </c>
      <c r="AH3808" s="25">
        <v>449074</v>
      </c>
      <c r="AI3808" s="16" t="s">
        <v>13896</v>
      </c>
    </row>
    <row r="3809" spans="1:35" x14ac:dyDescent="0.25">
      <c r="A3809" s="17">
        <v>125538.04</v>
      </c>
      <c r="B3809" s="18">
        <v>3</v>
      </c>
      <c r="C3809" s="16" t="s">
        <v>31</v>
      </c>
      <c r="D3809" s="21">
        <v>44004</v>
      </c>
      <c r="E3809" s="16" t="s">
        <v>486</v>
      </c>
      <c r="F3809" s="21">
        <v>44169</v>
      </c>
      <c r="G3809" s="16" t="s">
        <v>1568</v>
      </c>
      <c r="H3809" s="26" t="s">
        <v>766</v>
      </c>
      <c r="I3809" s="16" t="s">
        <v>148</v>
      </c>
      <c r="J3809" s="20" t="s">
        <v>148</v>
      </c>
      <c r="L3809" s="16" t="s">
        <v>149</v>
      </c>
      <c r="M3809" s="26" t="s">
        <v>3606</v>
      </c>
      <c r="O3809" s="16" t="s">
        <v>151</v>
      </c>
      <c r="P3809" s="26" t="s">
        <v>757</v>
      </c>
      <c r="T3809" s="22">
        <v>57.45</v>
      </c>
      <c r="U3809" s="21">
        <v>44141</v>
      </c>
      <c r="W3809" s="20" t="s">
        <v>43</v>
      </c>
      <c r="Z3809" s="25">
        <v>0</v>
      </c>
      <c r="AA3809" s="25">
        <v>0</v>
      </c>
      <c r="AB3809" s="25">
        <v>393437</v>
      </c>
      <c r="AC3809" s="25">
        <v>0</v>
      </c>
      <c r="AD3809" s="25">
        <v>0</v>
      </c>
      <c r="AE3809" s="25">
        <v>0</v>
      </c>
      <c r="AF3809" s="25">
        <v>393437</v>
      </c>
      <c r="AG3809" s="25">
        <v>0</v>
      </c>
      <c r="AH3809" s="25">
        <v>393437</v>
      </c>
      <c r="AI3809" s="16" t="s">
        <v>3607</v>
      </c>
    </row>
    <row r="3810" spans="1:35" x14ac:dyDescent="0.25">
      <c r="A3810" s="17">
        <v>125538.05</v>
      </c>
      <c r="B3810" s="18">
        <v>3</v>
      </c>
      <c r="C3810" s="16" t="s">
        <v>73</v>
      </c>
      <c r="D3810" s="21">
        <v>44330</v>
      </c>
      <c r="E3810" s="16" t="s">
        <v>176</v>
      </c>
      <c r="F3810" s="21">
        <v>44365</v>
      </c>
      <c r="G3810" s="16" t="s">
        <v>109</v>
      </c>
      <c r="H3810" s="26" t="s">
        <v>766</v>
      </c>
      <c r="I3810" s="16" t="s">
        <v>148</v>
      </c>
      <c r="J3810" s="20" t="s">
        <v>148</v>
      </c>
      <c r="L3810" s="16" t="s">
        <v>149</v>
      </c>
      <c r="M3810" s="26" t="s">
        <v>13895</v>
      </c>
      <c r="O3810" s="16" t="s">
        <v>151</v>
      </c>
      <c r="P3810" s="26" t="s">
        <v>757</v>
      </c>
      <c r="T3810" s="22">
        <v>57.45</v>
      </c>
      <c r="U3810" s="21">
        <v>44505</v>
      </c>
      <c r="W3810" s="20" t="s">
        <v>43</v>
      </c>
      <c r="Z3810" s="24" t="s">
        <v>32</v>
      </c>
      <c r="AA3810" s="24" t="s">
        <v>32</v>
      </c>
      <c r="AB3810" s="24" t="s">
        <v>32</v>
      </c>
      <c r="AC3810" s="24" t="s">
        <v>32</v>
      </c>
      <c r="AD3810" s="24" t="s">
        <v>32</v>
      </c>
      <c r="AE3810" s="24" t="s">
        <v>32</v>
      </c>
      <c r="AF3810" s="24" t="s">
        <v>32</v>
      </c>
      <c r="AG3810" s="24" t="s">
        <v>32</v>
      </c>
      <c r="AH3810" s="24" t="s">
        <v>32</v>
      </c>
      <c r="AI3810" s="16" t="s">
        <v>13894</v>
      </c>
    </row>
    <row r="3811" spans="1:35" ht="30" x14ac:dyDescent="0.25">
      <c r="A3811" s="17">
        <v>125539</v>
      </c>
      <c r="B3811" s="18">
        <v>2</v>
      </c>
      <c r="C3811" s="16" t="s">
        <v>73</v>
      </c>
      <c r="D3811" s="21">
        <v>42795</v>
      </c>
      <c r="E3811" s="16" t="s">
        <v>3608</v>
      </c>
      <c r="F3811" s="21">
        <v>43837</v>
      </c>
      <c r="G3811" s="16" t="s">
        <v>142</v>
      </c>
      <c r="H3811" s="26" t="s">
        <v>286</v>
      </c>
      <c r="I3811" s="16" t="s">
        <v>13893</v>
      </c>
      <c r="K3811" s="16" t="s">
        <v>10069</v>
      </c>
      <c r="L3811" s="16" t="s">
        <v>37</v>
      </c>
      <c r="M3811" s="26" t="s">
        <v>13892</v>
      </c>
      <c r="N3811" s="26" t="s">
        <v>3612</v>
      </c>
      <c r="O3811" s="16" t="s">
        <v>1139</v>
      </c>
      <c r="P3811" s="26" t="s">
        <v>1140</v>
      </c>
      <c r="T3811" s="22">
        <v>0.01</v>
      </c>
      <c r="W3811" s="20" t="s">
        <v>43</v>
      </c>
      <c r="X3811" s="16" t="s">
        <v>44</v>
      </c>
      <c r="Z3811" s="24" t="s">
        <v>32</v>
      </c>
      <c r="AA3811" s="24" t="s">
        <v>32</v>
      </c>
      <c r="AB3811" s="24" t="s">
        <v>32</v>
      </c>
      <c r="AC3811" s="24" t="s">
        <v>32</v>
      </c>
      <c r="AD3811" s="25">
        <v>15000</v>
      </c>
      <c r="AE3811" s="25">
        <v>0</v>
      </c>
      <c r="AF3811" s="25">
        <v>379930</v>
      </c>
      <c r="AG3811" s="25">
        <v>0</v>
      </c>
      <c r="AH3811" s="25">
        <v>394930</v>
      </c>
      <c r="AI3811" s="16" t="s">
        <v>13891</v>
      </c>
    </row>
    <row r="3812" spans="1:35" ht="30" x14ac:dyDescent="0.25">
      <c r="A3812" s="17">
        <v>125541</v>
      </c>
      <c r="B3812" s="18">
        <v>1</v>
      </c>
      <c r="C3812" s="16" t="s">
        <v>73</v>
      </c>
      <c r="D3812" s="21">
        <v>42795</v>
      </c>
      <c r="E3812" s="16" t="s">
        <v>3608</v>
      </c>
      <c r="F3812" s="21">
        <v>43844</v>
      </c>
      <c r="G3812" s="16" t="s">
        <v>142</v>
      </c>
      <c r="H3812" s="26" t="s">
        <v>359</v>
      </c>
      <c r="I3812" s="16" t="s">
        <v>13890</v>
      </c>
      <c r="K3812" s="16" t="s">
        <v>13889</v>
      </c>
      <c r="L3812" s="16" t="s">
        <v>37</v>
      </c>
      <c r="M3812" s="26" t="s">
        <v>13888</v>
      </c>
      <c r="N3812" s="26" t="s">
        <v>3612</v>
      </c>
      <c r="O3812" s="16" t="s">
        <v>1139</v>
      </c>
      <c r="P3812" s="26" t="s">
        <v>1140</v>
      </c>
      <c r="T3812" s="22">
        <v>0.01</v>
      </c>
      <c r="W3812" s="20" t="s">
        <v>43</v>
      </c>
      <c r="X3812" s="16" t="s">
        <v>44</v>
      </c>
      <c r="Z3812" s="24" t="s">
        <v>32</v>
      </c>
      <c r="AA3812" s="24" t="s">
        <v>32</v>
      </c>
      <c r="AB3812" s="24" t="s">
        <v>32</v>
      </c>
      <c r="AC3812" s="24" t="s">
        <v>32</v>
      </c>
      <c r="AD3812" s="25">
        <v>15000</v>
      </c>
      <c r="AE3812" s="25">
        <v>0</v>
      </c>
      <c r="AF3812" s="25">
        <v>0</v>
      </c>
      <c r="AG3812" s="25">
        <v>0</v>
      </c>
      <c r="AH3812" s="25">
        <v>15000</v>
      </c>
    </row>
    <row r="3813" spans="1:35" ht="30" x14ac:dyDescent="0.25">
      <c r="A3813" s="17">
        <v>125542</v>
      </c>
      <c r="B3813" s="18">
        <v>2</v>
      </c>
      <c r="C3813" s="16" t="s">
        <v>73</v>
      </c>
      <c r="D3813" s="21">
        <v>42795</v>
      </c>
      <c r="E3813" s="16" t="s">
        <v>3608</v>
      </c>
      <c r="F3813" s="21">
        <v>43844</v>
      </c>
      <c r="G3813" s="16" t="s">
        <v>573</v>
      </c>
      <c r="H3813" s="26" t="s">
        <v>383</v>
      </c>
      <c r="I3813" s="16" t="s">
        <v>13887</v>
      </c>
      <c r="K3813" s="16" t="s">
        <v>13886</v>
      </c>
      <c r="L3813" s="16" t="s">
        <v>37</v>
      </c>
      <c r="M3813" s="26" t="s">
        <v>13885</v>
      </c>
      <c r="N3813" s="26" t="s">
        <v>3612</v>
      </c>
      <c r="O3813" s="16" t="s">
        <v>1139</v>
      </c>
      <c r="P3813" s="26" t="s">
        <v>1140</v>
      </c>
      <c r="T3813" s="22">
        <v>0.01</v>
      </c>
      <c r="W3813" s="20" t="s">
        <v>43</v>
      </c>
      <c r="X3813" s="16" t="s">
        <v>78</v>
      </c>
      <c r="Z3813" s="24" t="s">
        <v>32</v>
      </c>
      <c r="AA3813" s="24" t="s">
        <v>32</v>
      </c>
      <c r="AB3813" s="24" t="s">
        <v>32</v>
      </c>
      <c r="AC3813" s="24" t="s">
        <v>32</v>
      </c>
      <c r="AD3813" s="25">
        <v>15000</v>
      </c>
      <c r="AE3813" s="25">
        <v>0</v>
      </c>
      <c r="AF3813" s="25">
        <v>0</v>
      </c>
      <c r="AG3813" s="25">
        <v>0</v>
      </c>
      <c r="AH3813" s="25">
        <v>15000</v>
      </c>
      <c r="AI3813" s="16" t="s">
        <v>13884</v>
      </c>
    </row>
    <row r="3814" spans="1:35" ht="30" x14ac:dyDescent="0.25">
      <c r="A3814" s="17">
        <v>125543</v>
      </c>
      <c r="B3814" s="18">
        <v>4</v>
      </c>
      <c r="C3814" s="16" t="s">
        <v>73</v>
      </c>
      <c r="D3814" s="21">
        <v>42795</v>
      </c>
      <c r="E3814" s="16" t="s">
        <v>3608</v>
      </c>
      <c r="F3814" s="21">
        <v>43844</v>
      </c>
      <c r="G3814" s="16" t="s">
        <v>81</v>
      </c>
      <c r="H3814" s="26" t="s">
        <v>126</v>
      </c>
      <c r="I3814" s="16" t="s">
        <v>13883</v>
      </c>
      <c r="K3814" s="16" t="s">
        <v>13882</v>
      </c>
      <c r="L3814" s="16" t="s">
        <v>37</v>
      </c>
      <c r="M3814" s="26" t="s">
        <v>13881</v>
      </c>
      <c r="N3814" s="26" t="s">
        <v>3612</v>
      </c>
      <c r="O3814" s="16" t="s">
        <v>1139</v>
      </c>
      <c r="P3814" s="26" t="s">
        <v>1140</v>
      </c>
      <c r="T3814" s="22">
        <v>0.01</v>
      </c>
      <c r="W3814" s="20" t="s">
        <v>43</v>
      </c>
      <c r="X3814" s="16" t="s">
        <v>78</v>
      </c>
      <c r="Z3814" s="24" t="s">
        <v>32</v>
      </c>
      <c r="AA3814" s="24" t="s">
        <v>32</v>
      </c>
      <c r="AB3814" s="24" t="s">
        <v>32</v>
      </c>
      <c r="AC3814" s="24" t="s">
        <v>32</v>
      </c>
      <c r="AD3814" s="25">
        <v>63000</v>
      </c>
      <c r="AE3814" s="25">
        <v>0</v>
      </c>
      <c r="AF3814" s="25">
        <v>0</v>
      </c>
      <c r="AG3814" s="25">
        <v>0</v>
      </c>
      <c r="AH3814" s="25">
        <v>63000</v>
      </c>
      <c r="AI3814" s="16" t="s">
        <v>13880</v>
      </c>
    </row>
    <row r="3815" spans="1:35" ht="30" x14ac:dyDescent="0.25">
      <c r="A3815" s="17">
        <v>125544</v>
      </c>
      <c r="B3815" s="18">
        <v>4</v>
      </c>
      <c r="C3815" s="16" t="s">
        <v>73</v>
      </c>
      <c r="D3815" s="21">
        <v>42795</v>
      </c>
      <c r="E3815" s="16" t="s">
        <v>3608</v>
      </c>
      <c r="F3815" s="21">
        <v>43907</v>
      </c>
      <c r="G3815" s="16" t="s">
        <v>105</v>
      </c>
      <c r="H3815" s="26" t="s">
        <v>270</v>
      </c>
      <c r="I3815" s="16" t="s">
        <v>13879</v>
      </c>
      <c r="K3815" s="16" t="s">
        <v>13878</v>
      </c>
      <c r="L3815" s="16" t="s">
        <v>37</v>
      </c>
      <c r="M3815" s="26" t="s">
        <v>13877</v>
      </c>
      <c r="N3815" s="26" t="s">
        <v>3612</v>
      </c>
      <c r="O3815" s="16" t="s">
        <v>1139</v>
      </c>
      <c r="P3815" s="26" t="s">
        <v>1140</v>
      </c>
      <c r="T3815" s="22">
        <v>0.01</v>
      </c>
      <c r="W3815" s="20" t="s">
        <v>43</v>
      </c>
      <c r="X3815" s="16" t="s">
        <v>44</v>
      </c>
      <c r="Z3815" s="24" t="s">
        <v>32</v>
      </c>
      <c r="AA3815" s="24" t="s">
        <v>32</v>
      </c>
      <c r="AB3815" s="24" t="s">
        <v>32</v>
      </c>
      <c r="AC3815" s="24" t="s">
        <v>32</v>
      </c>
      <c r="AD3815" s="25">
        <v>15000</v>
      </c>
      <c r="AE3815" s="25">
        <v>0</v>
      </c>
      <c r="AF3815" s="25">
        <v>57500</v>
      </c>
      <c r="AG3815" s="25">
        <v>0</v>
      </c>
      <c r="AH3815" s="25">
        <v>72500</v>
      </c>
      <c r="AI3815" s="16" t="s">
        <v>13876</v>
      </c>
    </row>
    <row r="3816" spans="1:35" ht="30" x14ac:dyDescent="0.25">
      <c r="A3816" s="17">
        <v>125545</v>
      </c>
      <c r="B3816" s="18">
        <v>4</v>
      </c>
      <c r="C3816" s="16" t="s">
        <v>73</v>
      </c>
      <c r="D3816" s="21">
        <v>42795</v>
      </c>
      <c r="E3816" s="16" t="s">
        <v>3608</v>
      </c>
      <c r="F3816" s="21">
        <v>43844</v>
      </c>
      <c r="G3816" s="16" t="s">
        <v>142</v>
      </c>
      <c r="H3816" s="26" t="s">
        <v>126</v>
      </c>
      <c r="I3816" s="16" t="s">
        <v>13875</v>
      </c>
      <c r="K3816" s="16" t="s">
        <v>13874</v>
      </c>
      <c r="L3816" s="16" t="s">
        <v>37</v>
      </c>
      <c r="M3816" s="26" t="s">
        <v>13873</v>
      </c>
      <c r="N3816" s="26" t="s">
        <v>3612</v>
      </c>
      <c r="O3816" s="16" t="s">
        <v>1139</v>
      </c>
      <c r="P3816" s="26" t="s">
        <v>1140</v>
      </c>
      <c r="T3816" s="22">
        <v>0.01</v>
      </c>
      <c r="W3816" s="20" t="s">
        <v>43</v>
      </c>
      <c r="X3816" s="16" t="s">
        <v>140</v>
      </c>
      <c r="Z3816" s="24" t="s">
        <v>32</v>
      </c>
      <c r="AA3816" s="24" t="s">
        <v>32</v>
      </c>
      <c r="AB3816" s="24" t="s">
        <v>32</v>
      </c>
      <c r="AC3816" s="24" t="s">
        <v>32</v>
      </c>
      <c r="AD3816" s="25">
        <v>15000</v>
      </c>
      <c r="AE3816" s="25">
        <v>0</v>
      </c>
      <c r="AF3816" s="25">
        <v>12400</v>
      </c>
      <c r="AG3816" s="25">
        <v>0</v>
      </c>
      <c r="AH3816" s="25">
        <v>27400</v>
      </c>
      <c r="AI3816" s="16" t="s">
        <v>13872</v>
      </c>
    </row>
    <row r="3817" spans="1:35" ht="30" x14ac:dyDescent="0.25">
      <c r="A3817" s="17">
        <v>125546</v>
      </c>
      <c r="B3817" s="18">
        <v>3</v>
      </c>
      <c r="C3817" s="16" t="s">
        <v>73</v>
      </c>
      <c r="D3817" s="21">
        <v>42795</v>
      </c>
      <c r="E3817" s="16" t="s">
        <v>3608</v>
      </c>
      <c r="F3817" s="21">
        <v>43844</v>
      </c>
      <c r="G3817" s="16" t="s">
        <v>142</v>
      </c>
      <c r="H3817" s="26" t="s">
        <v>389</v>
      </c>
      <c r="I3817" s="16" t="s">
        <v>13871</v>
      </c>
      <c r="K3817" s="16" t="s">
        <v>13870</v>
      </c>
      <c r="L3817" s="16" t="s">
        <v>37</v>
      </c>
      <c r="M3817" s="26" t="s">
        <v>13869</v>
      </c>
      <c r="N3817" s="26" t="s">
        <v>3612</v>
      </c>
      <c r="O3817" s="16" t="s">
        <v>1139</v>
      </c>
      <c r="P3817" s="26" t="s">
        <v>1140</v>
      </c>
      <c r="T3817" s="22">
        <v>0.01</v>
      </c>
      <c r="W3817" s="20" t="s">
        <v>43</v>
      </c>
      <c r="X3817" s="16" t="s">
        <v>44</v>
      </c>
      <c r="Z3817" s="24" t="s">
        <v>32</v>
      </c>
      <c r="AA3817" s="24" t="s">
        <v>32</v>
      </c>
      <c r="AB3817" s="24" t="s">
        <v>32</v>
      </c>
      <c r="AC3817" s="24" t="s">
        <v>32</v>
      </c>
      <c r="AD3817" s="25">
        <v>15000</v>
      </c>
      <c r="AE3817" s="25">
        <v>0</v>
      </c>
      <c r="AF3817" s="25">
        <v>22590</v>
      </c>
      <c r="AG3817" s="25">
        <v>0</v>
      </c>
      <c r="AH3817" s="25">
        <v>37590</v>
      </c>
      <c r="AI3817" s="16" t="s">
        <v>13868</v>
      </c>
    </row>
    <row r="3818" spans="1:35" ht="30" x14ac:dyDescent="0.25">
      <c r="A3818" s="17">
        <v>125547</v>
      </c>
      <c r="B3818" s="18">
        <v>4</v>
      </c>
      <c r="C3818" s="16" t="s">
        <v>73</v>
      </c>
      <c r="D3818" s="21">
        <v>42795</v>
      </c>
      <c r="E3818" s="16" t="s">
        <v>3608</v>
      </c>
      <c r="F3818" s="21">
        <v>43844</v>
      </c>
      <c r="G3818" s="16" t="s">
        <v>142</v>
      </c>
      <c r="H3818" s="26" t="s">
        <v>126</v>
      </c>
      <c r="I3818" s="16" t="s">
        <v>13867</v>
      </c>
      <c r="K3818" s="16" t="s">
        <v>13866</v>
      </c>
      <c r="L3818" s="16" t="s">
        <v>37</v>
      </c>
      <c r="M3818" s="26" t="s">
        <v>13865</v>
      </c>
      <c r="N3818" s="26" t="s">
        <v>3612</v>
      </c>
      <c r="O3818" s="16" t="s">
        <v>1139</v>
      </c>
      <c r="P3818" s="26" t="s">
        <v>1140</v>
      </c>
      <c r="T3818" s="22">
        <v>0.01</v>
      </c>
      <c r="W3818" s="20" t="s">
        <v>43</v>
      </c>
      <c r="X3818" s="16" t="s">
        <v>44</v>
      </c>
      <c r="Z3818" s="24" t="s">
        <v>32</v>
      </c>
      <c r="AA3818" s="24" t="s">
        <v>32</v>
      </c>
      <c r="AB3818" s="24" t="s">
        <v>32</v>
      </c>
      <c r="AC3818" s="24" t="s">
        <v>32</v>
      </c>
      <c r="AD3818" s="25">
        <v>15000</v>
      </c>
      <c r="AE3818" s="25">
        <v>0</v>
      </c>
      <c r="AF3818" s="25">
        <v>11420</v>
      </c>
      <c r="AG3818" s="25">
        <v>0</v>
      </c>
      <c r="AH3818" s="25">
        <v>26420</v>
      </c>
      <c r="AI3818" s="16" t="s">
        <v>13864</v>
      </c>
    </row>
    <row r="3819" spans="1:35" ht="30" x14ac:dyDescent="0.25">
      <c r="A3819" s="17">
        <v>125548</v>
      </c>
      <c r="B3819" s="18">
        <v>3</v>
      </c>
      <c r="C3819" s="16" t="s">
        <v>73</v>
      </c>
      <c r="D3819" s="21">
        <v>42795</v>
      </c>
      <c r="E3819" s="16" t="s">
        <v>3608</v>
      </c>
      <c r="F3819" s="21">
        <v>43844</v>
      </c>
      <c r="G3819" s="16" t="s">
        <v>573</v>
      </c>
      <c r="H3819" s="26" t="s">
        <v>273</v>
      </c>
      <c r="I3819" s="16" t="s">
        <v>13863</v>
      </c>
      <c r="K3819" s="16" t="s">
        <v>8597</v>
      </c>
      <c r="L3819" s="16" t="s">
        <v>37</v>
      </c>
      <c r="M3819" s="26" t="s">
        <v>13862</v>
      </c>
      <c r="N3819" s="26" t="s">
        <v>3612</v>
      </c>
      <c r="O3819" s="16" t="s">
        <v>1139</v>
      </c>
      <c r="P3819" s="26" t="s">
        <v>1140</v>
      </c>
      <c r="T3819" s="22">
        <v>0.01</v>
      </c>
      <c r="W3819" s="20" t="s">
        <v>43</v>
      </c>
      <c r="X3819" s="16" t="s">
        <v>44</v>
      </c>
      <c r="Z3819" s="24" t="s">
        <v>32</v>
      </c>
      <c r="AA3819" s="24" t="s">
        <v>32</v>
      </c>
      <c r="AB3819" s="24" t="s">
        <v>32</v>
      </c>
      <c r="AC3819" s="24" t="s">
        <v>32</v>
      </c>
      <c r="AD3819" s="25">
        <v>15000</v>
      </c>
      <c r="AE3819" s="25">
        <v>0</v>
      </c>
      <c r="AF3819" s="25">
        <v>0</v>
      </c>
      <c r="AG3819" s="25">
        <v>0</v>
      </c>
      <c r="AH3819" s="25">
        <v>15000</v>
      </c>
      <c r="AI3819" s="16" t="s">
        <v>13861</v>
      </c>
    </row>
    <row r="3820" spans="1:35" ht="30" x14ac:dyDescent="0.25">
      <c r="A3820" s="17">
        <v>125549</v>
      </c>
      <c r="B3820" s="18">
        <v>3</v>
      </c>
      <c r="C3820" s="16" t="s">
        <v>73</v>
      </c>
      <c r="D3820" s="21">
        <v>42795</v>
      </c>
      <c r="E3820" s="16" t="s">
        <v>3608</v>
      </c>
      <c r="F3820" s="21">
        <v>43844</v>
      </c>
      <c r="G3820" s="16" t="s">
        <v>142</v>
      </c>
      <c r="H3820" s="26" t="s">
        <v>389</v>
      </c>
      <c r="I3820" s="16" t="s">
        <v>13860</v>
      </c>
      <c r="K3820" s="16" t="s">
        <v>3198</v>
      </c>
      <c r="L3820" s="16" t="s">
        <v>37</v>
      </c>
      <c r="M3820" s="26" t="s">
        <v>13859</v>
      </c>
      <c r="N3820" s="26" t="s">
        <v>3612</v>
      </c>
      <c r="O3820" s="16" t="s">
        <v>1139</v>
      </c>
      <c r="P3820" s="26" t="s">
        <v>1140</v>
      </c>
      <c r="T3820" s="22">
        <v>0.01</v>
      </c>
      <c r="W3820" s="20" t="s">
        <v>43</v>
      </c>
      <c r="X3820" s="16" t="s">
        <v>78</v>
      </c>
      <c r="Z3820" s="24" t="s">
        <v>32</v>
      </c>
      <c r="AA3820" s="24" t="s">
        <v>32</v>
      </c>
      <c r="AB3820" s="24" t="s">
        <v>32</v>
      </c>
      <c r="AC3820" s="24" t="s">
        <v>32</v>
      </c>
      <c r="AD3820" s="25">
        <v>15000</v>
      </c>
      <c r="AE3820" s="25">
        <v>0</v>
      </c>
      <c r="AF3820" s="25">
        <v>5865</v>
      </c>
      <c r="AG3820" s="25">
        <v>0</v>
      </c>
      <c r="AH3820" s="25">
        <v>20865</v>
      </c>
      <c r="AI3820" s="16" t="s">
        <v>13858</v>
      </c>
    </row>
    <row r="3821" spans="1:35" ht="30" x14ac:dyDescent="0.25">
      <c r="A3821" s="17">
        <v>125550</v>
      </c>
      <c r="B3821" s="18">
        <v>3</v>
      </c>
      <c r="C3821" s="16" t="s">
        <v>73</v>
      </c>
      <c r="D3821" s="21">
        <v>42795</v>
      </c>
      <c r="E3821" s="16" t="s">
        <v>3608</v>
      </c>
      <c r="F3821" s="21">
        <v>43844</v>
      </c>
      <c r="G3821" s="16" t="s">
        <v>142</v>
      </c>
      <c r="H3821" s="26" t="s">
        <v>434</v>
      </c>
      <c r="I3821" s="16" t="s">
        <v>13857</v>
      </c>
      <c r="K3821" s="16" t="s">
        <v>13856</v>
      </c>
      <c r="L3821" s="16" t="s">
        <v>37</v>
      </c>
      <c r="M3821" s="26" t="s">
        <v>13855</v>
      </c>
      <c r="N3821" s="26" t="s">
        <v>3612</v>
      </c>
      <c r="O3821" s="16" t="s">
        <v>1139</v>
      </c>
      <c r="P3821" s="26" t="s">
        <v>1140</v>
      </c>
      <c r="T3821" s="22">
        <v>0.01</v>
      </c>
      <c r="W3821" s="20" t="s">
        <v>43</v>
      </c>
      <c r="X3821" s="16" t="s">
        <v>78</v>
      </c>
      <c r="Z3821" s="24" t="s">
        <v>32</v>
      </c>
      <c r="AA3821" s="24" t="s">
        <v>32</v>
      </c>
      <c r="AB3821" s="24" t="s">
        <v>32</v>
      </c>
      <c r="AC3821" s="24" t="s">
        <v>32</v>
      </c>
      <c r="AD3821" s="25">
        <v>15000</v>
      </c>
      <c r="AE3821" s="25">
        <v>0</v>
      </c>
      <c r="AF3821" s="25">
        <v>107483</v>
      </c>
      <c r="AG3821" s="25">
        <v>0</v>
      </c>
      <c r="AH3821" s="25">
        <v>122483</v>
      </c>
      <c r="AI3821" s="16" t="s">
        <v>13854</v>
      </c>
    </row>
    <row r="3822" spans="1:35" ht="30" x14ac:dyDescent="0.25">
      <c r="A3822" s="17">
        <v>125552</v>
      </c>
      <c r="B3822" s="18">
        <v>3</v>
      </c>
      <c r="C3822" s="16" t="s">
        <v>73</v>
      </c>
      <c r="D3822" s="21">
        <v>42795</v>
      </c>
      <c r="E3822" s="16" t="s">
        <v>3608</v>
      </c>
      <c r="F3822" s="21">
        <v>44026</v>
      </c>
      <c r="G3822" s="16" t="s">
        <v>832</v>
      </c>
      <c r="H3822" s="26" t="s">
        <v>57</v>
      </c>
      <c r="I3822" s="16" t="s">
        <v>3609</v>
      </c>
      <c r="K3822" s="16" t="s">
        <v>3610</v>
      </c>
      <c r="L3822" s="16" t="s">
        <v>37</v>
      </c>
      <c r="M3822" s="26" t="s">
        <v>3611</v>
      </c>
      <c r="N3822" s="26" t="s">
        <v>3612</v>
      </c>
      <c r="O3822" s="16" t="s">
        <v>1139</v>
      </c>
      <c r="P3822" s="26" t="s">
        <v>1140</v>
      </c>
      <c r="T3822" s="22">
        <v>0.01</v>
      </c>
      <c r="W3822" s="20" t="s">
        <v>43</v>
      </c>
      <c r="X3822" s="16" t="s">
        <v>44</v>
      </c>
      <c r="Z3822" s="25">
        <v>0</v>
      </c>
      <c r="AA3822" s="25">
        <v>0</v>
      </c>
      <c r="AB3822" s="25">
        <v>20645</v>
      </c>
      <c r="AC3822" s="25">
        <v>0</v>
      </c>
      <c r="AD3822" s="25">
        <v>15000</v>
      </c>
      <c r="AE3822" s="25">
        <v>0</v>
      </c>
      <c r="AF3822" s="25">
        <v>20645</v>
      </c>
      <c r="AG3822" s="25">
        <v>0</v>
      </c>
      <c r="AH3822" s="25">
        <v>35645</v>
      </c>
      <c r="AI3822" s="16" t="s">
        <v>3613</v>
      </c>
    </row>
    <row r="3823" spans="1:35" x14ac:dyDescent="0.25">
      <c r="A3823" s="17">
        <v>125553</v>
      </c>
      <c r="B3823" s="18">
        <v>3</v>
      </c>
      <c r="C3823" s="16" t="s">
        <v>73</v>
      </c>
      <c r="D3823" s="21">
        <v>42795</v>
      </c>
      <c r="E3823" s="16" t="s">
        <v>1173</v>
      </c>
      <c r="F3823" s="21">
        <v>42795</v>
      </c>
      <c r="G3823" s="16" t="s">
        <v>1173</v>
      </c>
      <c r="H3823" s="26" t="s">
        <v>173</v>
      </c>
      <c r="M3823" s="26" t="s">
        <v>13853</v>
      </c>
      <c r="O3823" s="16" t="s">
        <v>1171</v>
      </c>
      <c r="P3823" s="26" t="s">
        <v>1062</v>
      </c>
      <c r="T3823" s="23" t="s">
        <v>32</v>
      </c>
      <c r="W3823" s="20" t="s">
        <v>43</v>
      </c>
      <c r="Z3823" s="24" t="s">
        <v>32</v>
      </c>
      <c r="AA3823" s="24" t="s">
        <v>32</v>
      </c>
      <c r="AB3823" s="24" t="s">
        <v>32</v>
      </c>
      <c r="AC3823" s="24" t="s">
        <v>32</v>
      </c>
      <c r="AD3823" s="24" t="s">
        <v>32</v>
      </c>
      <c r="AE3823" s="24" t="s">
        <v>32</v>
      </c>
      <c r="AF3823" s="24" t="s">
        <v>32</v>
      </c>
      <c r="AG3823" s="24" t="s">
        <v>32</v>
      </c>
      <c r="AH3823" s="24" t="s">
        <v>32</v>
      </c>
      <c r="AI3823" s="16" t="s">
        <v>13852</v>
      </c>
    </row>
    <row r="3824" spans="1:35" ht="30" x14ac:dyDescent="0.25">
      <c r="A3824" s="17">
        <v>125554</v>
      </c>
      <c r="B3824" s="18">
        <v>1</v>
      </c>
      <c r="C3824" s="16" t="s">
        <v>73</v>
      </c>
      <c r="D3824" s="21">
        <v>42795</v>
      </c>
      <c r="E3824" s="16" t="s">
        <v>3608</v>
      </c>
      <c r="F3824" s="21">
        <v>43844</v>
      </c>
      <c r="G3824" s="16" t="s">
        <v>142</v>
      </c>
      <c r="H3824" s="26" t="s">
        <v>320</v>
      </c>
      <c r="I3824" s="16" t="s">
        <v>13851</v>
      </c>
      <c r="K3824" s="16" t="s">
        <v>13850</v>
      </c>
      <c r="L3824" s="16" t="s">
        <v>37</v>
      </c>
      <c r="M3824" s="26" t="s">
        <v>13849</v>
      </c>
      <c r="N3824" s="26" t="s">
        <v>3612</v>
      </c>
      <c r="O3824" s="16" t="s">
        <v>1139</v>
      </c>
      <c r="P3824" s="26" t="s">
        <v>1140</v>
      </c>
      <c r="T3824" s="22">
        <v>0.01</v>
      </c>
      <c r="W3824" s="20" t="s">
        <v>43</v>
      </c>
      <c r="X3824" s="16" t="s">
        <v>78</v>
      </c>
      <c r="Z3824" s="24" t="s">
        <v>32</v>
      </c>
      <c r="AA3824" s="24" t="s">
        <v>32</v>
      </c>
      <c r="AB3824" s="24" t="s">
        <v>32</v>
      </c>
      <c r="AC3824" s="24" t="s">
        <v>32</v>
      </c>
      <c r="AD3824" s="25">
        <v>15000</v>
      </c>
      <c r="AE3824" s="25">
        <v>0</v>
      </c>
      <c r="AF3824" s="25">
        <v>8060</v>
      </c>
      <c r="AG3824" s="25">
        <v>0</v>
      </c>
      <c r="AH3824" s="25">
        <v>23060</v>
      </c>
      <c r="AI3824" s="16" t="s">
        <v>13848</v>
      </c>
    </row>
    <row r="3825" spans="1:35" ht="30" x14ac:dyDescent="0.25">
      <c r="A3825" s="17">
        <v>125555</v>
      </c>
      <c r="B3825" s="18">
        <v>2</v>
      </c>
      <c r="C3825" s="16" t="s">
        <v>73</v>
      </c>
      <c r="D3825" s="21">
        <v>42795</v>
      </c>
      <c r="E3825" s="16" t="s">
        <v>3608</v>
      </c>
      <c r="F3825" s="21">
        <v>43844</v>
      </c>
      <c r="G3825" s="16" t="s">
        <v>573</v>
      </c>
      <c r="H3825" s="26" t="s">
        <v>286</v>
      </c>
      <c r="I3825" s="16" t="s">
        <v>13847</v>
      </c>
      <c r="K3825" s="16" t="s">
        <v>13846</v>
      </c>
      <c r="L3825" s="16" t="s">
        <v>37</v>
      </c>
      <c r="M3825" s="26" t="s">
        <v>13845</v>
      </c>
      <c r="N3825" s="26" t="s">
        <v>3612</v>
      </c>
      <c r="O3825" s="16" t="s">
        <v>1139</v>
      </c>
      <c r="P3825" s="26" t="s">
        <v>1140</v>
      </c>
      <c r="T3825" s="22">
        <v>0.01</v>
      </c>
      <c r="W3825" s="20" t="s">
        <v>43</v>
      </c>
      <c r="X3825" s="16" t="s">
        <v>78</v>
      </c>
      <c r="Z3825" s="24" t="s">
        <v>32</v>
      </c>
      <c r="AA3825" s="24" t="s">
        <v>32</v>
      </c>
      <c r="AB3825" s="24" t="s">
        <v>32</v>
      </c>
      <c r="AC3825" s="24" t="s">
        <v>32</v>
      </c>
      <c r="AD3825" s="25">
        <v>15000</v>
      </c>
      <c r="AE3825" s="25">
        <v>0</v>
      </c>
      <c r="AF3825" s="25">
        <v>0</v>
      </c>
      <c r="AG3825" s="25">
        <v>0</v>
      </c>
      <c r="AH3825" s="25">
        <v>15000</v>
      </c>
      <c r="AI3825" s="16" t="s">
        <v>13844</v>
      </c>
    </row>
    <row r="3826" spans="1:35" ht="30" x14ac:dyDescent="0.25">
      <c r="A3826" s="17">
        <v>125557</v>
      </c>
      <c r="B3826" s="18">
        <v>4</v>
      </c>
      <c r="C3826" s="16" t="s">
        <v>73</v>
      </c>
      <c r="D3826" s="21">
        <v>42795</v>
      </c>
      <c r="E3826" s="16" t="s">
        <v>3608</v>
      </c>
      <c r="F3826" s="21">
        <v>43844</v>
      </c>
      <c r="G3826" s="16" t="s">
        <v>142</v>
      </c>
      <c r="H3826" s="26" t="s">
        <v>326</v>
      </c>
      <c r="I3826" s="16" t="s">
        <v>13843</v>
      </c>
      <c r="K3826" s="16" t="s">
        <v>4767</v>
      </c>
      <c r="L3826" s="16" t="s">
        <v>37</v>
      </c>
      <c r="M3826" s="26" t="s">
        <v>13842</v>
      </c>
      <c r="N3826" s="26" t="s">
        <v>3612</v>
      </c>
      <c r="O3826" s="16" t="s">
        <v>1139</v>
      </c>
      <c r="P3826" s="26" t="s">
        <v>1140</v>
      </c>
      <c r="T3826" s="22">
        <v>0.01</v>
      </c>
      <c r="W3826" s="20" t="s">
        <v>43</v>
      </c>
      <c r="X3826" s="16" t="s">
        <v>44</v>
      </c>
      <c r="Z3826" s="24" t="s">
        <v>32</v>
      </c>
      <c r="AA3826" s="24" t="s">
        <v>32</v>
      </c>
      <c r="AB3826" s="24" t="s">
        <v>32</v>
      </c>
      <c r="AC3826" s="24" t="s">
        <v>32</v>
      </c>
      <c r="AD3826" s="25">
        <v>15000</v>
      </c>
      <c r="AE3826" s="25">
        <v>0</v>
      </c>
      <c r="AF3826" s="25">
        <v>0</v>
      </c>
      <c r="AG3826" s="25">
        <v>0</v>
      </c>
      <c r="AH3826" s="25">
        <v>15000</v>
      </c>
      <c r="AI3826" s="16" t="s">
        <v>13841</v>
      </c>
    </row>
    <row r="3827" spans="1:35" ht="30" x14ac:dyDescent="0.25">
      <c r="A3827" s="17">
        <v>125558</v>
      </c>
      <c r="B3827" s="18">
        <v>2</v>
      </c>
      <c r="C3827" s="16" t="s">
        <v>73</v>
      </c>
      <c r="D3827" s="21">
        <v>42795</v>
      </c>
      <c r="E3827" s="16" t="s">
        <v>3608</v>
      </c>
      <c r="F3827" s="21">
        <v>43844</v>
      </c>
      <c r="G3827" s="16" t="s">
        <v>573</v>
      </c>
      <c r="H3827" s="26" t="s">
        <v>383</v>
      </c>
      <c r="I3827" s="16" t="s">
        <v>13840</v>
      </c>
      <c r="K3827" s="16" t="s">
        <v>13839</v>
      </c>
      <c r="L3827" s="16" t="s">
        <v>37</v>
      </c>
      <c r="M3827" s="26" t="s">
        <v>13838</v>
      </c>
      <c r="N3827" s="26" t="s">
        <v>3612</v>
      </c>
      <c r="O3827" s="16" t="s">
        <v>1139</v>
      </c>
      <c r="P3827" s="26" t="s">
        <v>1140</v>
      </c>
      <c r="T3827" s="22">
        <v>0.01</v>
      </c>
      <c r="W3827" s="20" t="s">
        <v>43</v>
      </c>
      <c r="X3827" s="16" t="s">
        <v>44</v>
      </c>
      <c r="Z3827" s="24" t="s">
        <v>32</v>
      </c>
      <c r="AA3827" s="24" t="s">
        <v>32</v>
      </c>
      <c r="AB3827" s="24" t="s">
        <v>32</v>
      </c>
      <c r="AC3827" s="24" t="s">
        <v>32</v>
      </c>
      <c r="AD3827" s="25">
        <v>15000</v>
      </c>
      <c r="AE3827" s="25">
        <v>0</v>
      </c>
      <c r="AF3827" s="25">
        <v>0</v>
      </c>
      <c r="AG3827" s="25">
        <v>0</v>
      </c>
      <c r="AH3827" s="25">
        <v>15000</v>
      </c>
      <c r="AI3827" s="16" t="s">
        <v>13837</v>
      </c>
    </row>
    <row r="3828" spans="1:35" ht="30" x14ac:dyDescent="0.25">
      <c r="A3828" s="17">
        <v>125559</v>
      </c>
      <c r="B3828" s="18">
        <v>3</v>
      </c>
      <c r="C3828" s="16" t="s">
        <v>73</v>
      </c>
      <c r="D3828" s="21">
        <v>42795</v>
      </c>
      <c r="E3828" s="16" t="s">
        <v>3608</v>
      </c>
      <c r="F3828" s="21">
        <v>43837</v>
      </c>
      <c r="G3828" s="16" t="s">
        <v>142</v>
      </c>
      <c r="H3828" s="26" t="s">
        <v>437</v>
      </c>
      <c r="I3828" s="16" t="s">
        <v>13836</v>
      </c>
      <c r="K3828" s="16" t="s">
        <v>13835</v>
      </c>
      <c r="L3828" s="16" t="s">
        <v>37</v>
      </c>
      <c r="M3828" s="26" t="s">
        <v>13834</v>
      </c>
      <c r="N3828" s="26" t="s">
        <v>3612</v>
      </c>
      <c r="O3828" s="16" t="s">
        <v>1139</v>
      </c>
      <c r="P3828" s="26" t="s">
        <v>1140</v>
      </c>
      <c r="T3828" s="22">
        <v>0.01</v>
      </c>
      <c r="W3828" s="20" t="s">
        <v>43</v>
      </c>
      <c r="X3828" s="16" t="s">
        <v>44</v>
      </c>
      <c r="Z3828" s="24" t="s">
        <v>32</v>
      </c>
      <c r="AA3828" s="24" t="s">
        <v>32</v>
      </c>
      <c r="AB3828" s="24" t="s">
        <v>32</v>
      </c>
      <c r="AC3828" s="24" t="s">
        <v>32</v>
      </c>
      <c r="AD3828" s="25">
        <v>15000</v>
      </c>
      <c r="AE3828" s="25">
        <v>0</v>
      </c>
      <c r="AF3828" s="25">
        <v>117077</v>
      </c>
      <c r="AG3828" s="25">
        <v>0</v>
      </c>
      <c r="AH3828" s="25">
        <v>132077</v>
      </c>
      <c r="AI3828" s="16" t="s">
        <v>13833</v>
      </c>
    </row>
    <row r="3829" spans="1:35" ht="30" x14ac:dyDescent="0.25">
      <c r="A3829" s="17">
        <v>125560</v>
      </c>
      <c r="B3829" s="18">
        <v>4</v>
      </c>
      <c r="C3829" s="16" t="s">
        <v>73</v>
      </c>
      <c r="D3829" s="21">
        <v>42795</v>
      </c>
      <c r="E3829" s="16" t="s">
        <v>3608</v>
      </c>
      <c r="F3829" s="21">
        <v>43844</v>
      </c>
      <c r="G3829" s="16" t="s">
        <v>142</v>
      </c>
      <c r="H3829" s="26" t="s">
        <v>126</v>
      </c>
      <c r="I3829" s="16" t="s">
        <v>13832</v>
      </c>
      <c r="K3829" s="16" t="s">
        <v>13831</v>
      </c>
      <c r="L3829" s="16" t="s">
        <v>37</v>
      </c>
      <c r="M3829" s="26" t="s">
        <v>13830</v>
      </c>
      <c r="N3829" s="26" t="s">
        <v>3612</v>
      </c>
      <c r="O3829" s="16" t="s">
        <v>1139</v>
      </c>
      <c r="P3829" s="26" t="s">
        <v>1140</v>
      </c>
      <c r="T3829" s="22">
        <v>0.01</v>
      </c>
      <c r="W3829" s="20" t="s">
        <v>43</v>
      </c>
      <c r="X3829" s="16" t="s">
        <v>44</v>
      </c>
      <c r="Z3829" s="24" t="s">
        <v>32</v>
      </c>
      <c r="AA3829" s="24" t="s">
        <v>32</v>
      </c>
      <c r="AB3829" s="24" t="s">
        <v>32</v>
      </c>
      <c r="AC3829" s="24" t="s">
        <v>32</v>
      </c>
      <c r="AD3829" s="25">
        <v>15000</v>
      </c>
      <c r="AE3829" s="25">
        <v>0</v>
      </c>
      <c r="AF3829" s="25">
        <v>8925</v>
      </c>
      <c r="AG3829" s="25">
        <v>0</v>
      </c>
      <c r="AH3829" s="25">
        <v>23925</v>
      </c>
      <c r="AI3829" s="16" t="s">
        <v>13829</v>
      </c>
    </row>
    <row r="3830" spans="1:35" ht="30" x14ac:dyDescent="0.25">
      <c r="A3830" s="17">
        <v>125561</v>
      </c>
      <c r="B3830" s="18">
        <v>1</v>
      </c>
      <c r="C3830" s="16" t="s">
        <v>73</v>
      </c>
      <c r="D3830" s="21">
        <v>42795</v>
      </c>
      <c r="E3830" s="16" t="s">
        <v>3608</v>
      </c>
      <c r="F3830" s="21">
        <v>43844</v>
      </c>
      <c r="G3830" s="16" t="s">
        <v>142</v>
      </c>
      <c r="H3830" s="26" t="s">
        <v>320</v>
      </c>
      <c r="I3830" s="16" t="s">
        <v>13828</v>
      </c>
      <c r="K3830" s="16" t="s">
        <v>13827</v>
      </c>
      <c r="L3830" s="16" t="s">
        <v>37</v>
      </c>
      <c r="M3830" s="26" t="s">
        <v>13826</v>
      </c>
      <c r="N3830" s="26" t="s">
        <v>3612</v>
      </c>
      <c r="O3830" s="16" t="s">
        <v>1139</v>
      </c>
      <c r="P3830" s="26" t="s">
        <v>1140</v>
      </c>
      <c r="T3830" s="22">
        <v>0.01</v>
      </c>
      <c r="W3830" s="20" t="s">
        <v>43</v>
      </c>
      <c r="X3830" s="16" t="s">
        <v>44</v>
      </c>
      <c r="Z3830" s="24" t="s">
        <v>32</v>
      </c>
      <c r="AA3830" s="24" t="s">
        <v>32</v>
      </c>
      <c r="AB3830" s="24" t="s">
        <v>32</v>
      </c>
      <c r="AC3830" s="24" t="s">
        <v>32</v>
      </c>
      <c r="AD3830" s="25">
        <v>15000</v>
      </c>
      <c r="AE3830" s="25">
        <v>0</v>
      </c>
      <c r="AF3830" s="25">
        <v>6145</v>
      </c>
      <c r="AG3830" s="25">
        <v>0</v>
      </c>
      <c r="AH3830" s="25">
        <v>21145</v>
      </c>
      <c r="AI3830" s="16" t="s">
        <v>13825</v>
      </c>
    </row>
    <row r="3831" spans="1:35" ht="30" x14ac:dyDescent="0.25">
      <c r="A3831" s="17">
        <v>125562</v>
      </c>
      <c r="B3831" s="18">
        <v>4</v>
      </c>
      <c r="C3831" s="16" t="s">
        <v>73</v>
      </c>
      <c r="D3831" s="21">
        <v>42795</v>
      </c>
      <c r="E3831" s="16" t="s">
        <v>3608</v>
      </c>
      <c r="F3831" s="21">
        <v>44062</v>
      </c>
      <c r="G3831" s="16" t="s">
        <v>105</v>
      </c>
      <c r="H3831" s="26" t="s">
        <v>126</v>
      </c>
      <c r="I3831" s="16" t="s">
        <v>3614</v>
      </c>
      <c r="K3831" s="16" t="s">
        <v>3615</v>
      </c>
      <c r="L3831" s="16" t="s">
        <v>37</v>
      </c>
      <c r="M3831" s="26" t="s">
        <v>3616</v>
      </c>
      <c r="N3831" s="26" t="s">
        <v>3612</v>
      </c>
      <c r="O3831" s="16" t="s">
        <v>1139</v>
      </c>
      <c r="P3831" s="26" t="s">
        <v>1140</v>
      </c>
      <c r="T3831" s="22">
        <v>0.01</v>
      </c>
      <c r="W3831" s="20" t="s">
        <v>43</v>
      </c>
      <c r="X3831" s="16" t="s">
        <v>78</v>
      </c>
      <c r="Z3831" s="25">
        <v>0</v>
      </c>
      <c r="AA3831" s="25">
        <v>0</v>
      </c>
      <c r="AB3831" s="25">
        <v>32215</v>
      </c>
      <c r="AC3831" s="25">
        <v>0</v>
      </c>
      <c r="AD3831" s="25">
        <v>15000</v>
      </c>
      <c r="AE3831" s="25">
        <v>0</v>
      </c>
      <c r="AF3831" s="25">
        <v>32215</v>
      </c>
      <c r="AG3831" s="25">
        <v>0</v>
      </c>
      <c r="AH3831" s="25">
        <v>47215</v>
      </c>
      <c r="AI3831" s="16" t="s">
        <v>3617</v>
      </c>
    </row>
    <row r="3832" spans="1:35" ht="30" x14ac:dyDescent="0.25">
      <c r="A3832" s="17">
        <v>125563</v>
      </c>
      <c r="B3832" s="18">
        <v>2</v>
      </c>
      <c r="C3832" s="16" t="s">
        <v>73</v>
      </c>
      <c r="D3832" s="21">
        <v>42795</v>
      </c>
      <c r="E3832" s="16" t="s">
        <v>3608</v>
      </c>
      <c r="F3832" s="21">
        <v>43844</v>
      </c>
      <c r="G3832" s="16" t="s">
        <v>81</v>
      </c>
      <c r="H3832" s="26" t="s">
        <v>286</v>
      </c>
      <c r="I3832" s="16" t="s">
        <v>13824</v>
      </c>
      <c r="K3832" s="16" t="s">
        <v>13823</v>
      </c>
      <c r="L3832" s="16" t="s">
        <v>37</v>
      </c>
      <c r="M3832" s="26" t="s">
        <v>13822</v>
      </c>
      <c r="N3832" s="26" t="s">
        <v>3612</v>
      </c>
      <c r="O3832" s="16" t="s">
        <v>1139</v>
      </c>
      <c r="P3832" s="26" t="s">
        <v>1140</v>
      </c>
      <c r="T3832" s="22">
        <v>0.01</v>
      </c>
      <c r="W3832" s="20" t="s">
        <v>43</v>
      </c>
      <c r="X3832" s="16" t="s">
        <v>44</v>
      </c>
      <c r="Z3832" s="24" t="s">
        <v>32</v>
      </c>
      <c r="AA3832" s="24" t="s">
        <v>32</v>
      </c>
      <c r="AB3832" s="24" t="s">
        <v>32</v>
      </c>
      <c r="AC3832" s="24" t="s">
        <v>32</v>
      </c>
      <c r="AD3832" s="25">
        <v>90000</v>
      </c>
      <c r="AE3832" s="25">
        <v>0</v>
      </c>
      <c r="AF3832" s="25">
        <v>0</v>
      </c>
      <c r="AG3832" s="25">
        <v>0</v>
      </c>
      <c r="AH3832" s="25">
        <v>90000</v>
      </c>
      <c r="AI3832" s="16" t="s">
        <v>13821</v>
      </c>
    </row>
    <row r="3833" spans="1:35" ht="30" x14ac:dyDescent="0.25">
      <c r="A3833" s="17">
        <v>125564</v>
      </c>
      <c r="B3833" s="18">
        <v>3</v>
      </c>
      <c r="C3833" s="16" t="s">
        <v>73</v>
      </c>
      <c r="D3833" s="21">
        <v>42795</v>
      </c>
      <c r="E3833" s="16" t="s">
        <v>3608</v>
      </c>
      <c r="F3833" s="21">
        <v>44026</v>
      </c>
      <c r="G3833" s="16" t="s">
        <v>832</v>
      </c>
      <c r="H3833" s="26" t="s">
        <v>354</v>
      </c>
      <c r="I3833" s="16" t="s">
        <v>3618</v>
      </c>
      <c r="J3833" s="20" t="s">
        <v>116</v>
      </c>
      <c r="L3833" s="16" t="s">
        <v>116</v>
      </c>
      <c r="M3833" s="26" t="s">
        <v>3619</v>
      </c>
      <c r="N3833" s="26" t="s">
        <v>3612</v>
      </c>
      <c r="O3833" s="16" t="s">
        <v>1139</v>
      </c>
      <c r="P3833" s="26" t="s">
        <v>1140</v>
      </c>
      <c r="T3833" s="22">
        <v>0.01</v>
      </c>
      <c r="W3833" s="20" t="s">
        <v>43</v>
      </c>
      <c r="X3833" s="16" t="s">
        <v>78</v>
      </c>
      <c r="Z3833" s="25">
        <v>6000</v>
      </c>
      <c r="AA3833" s="25">
        <v>0</v>
      </c>
      <c r="AB3833" s="25">
        <v>444713</v>
      </c>
      <c r="AC3833" s="25">
        <v>0</v>
      </c>
      <c r="AD3833" s="25">
        <v>21000</v>
      </c>
      <c r="AE3833" s="25">
        <v>0</v>
      </c>
      <c r="AF3833" s="25">
        <v>444713</v>
      </c>
      <c r="AG3833" s="25">
        <v>0</v>
      </c>
      <c r="AH3833" s="25">
        <v>465713</v>
      </c>
      <c r="AI3833" s="16" t="s">
        <v>3620</v>
      </c>
    </row>
    <row r="3834" spans="1:35" ht="30" x14ac:dyDescent="0.25">
      <c r="A3834" s="17">
        <v>125565</v>
      </c>
      <c r="B3834" s="18">
        <v>4</v>
      </c>
      <c r="C3834" s="16" t="s">
        <v>73</v>
      </c>
      <c r="D3834" s="21">
        <v>42795</v>
      </c>
      <c r="E3834" s="16" t="s">
        <v>3608</v>
      </c>
      <c r="F3834" s="21">
        <v>43844</v>
      </c>
      <c r="G3834" s="16" t="s">
        <v>142</v>
      </c>
      <c r="H3834" s="26" t="s">
        <v>126</v>
      </c>
      <c r="I3834" s="16" t="s">
        <v>13820</v>
      </c>
      <c r="K3834" s="16" t="s">
        <v>13819</v>
      </c>
      <c r="L3834" s="16" t="s">
        <v>37</v>
      </c>
      <c r="M3834" s="26" t="s">
        <v>13818</v>
      </c>
      <c r="N3834" s="26" t="s">
        <v>3612</v>
      </c>
      <c r="O3834" s="16" t="s">
        <v>1139</v>
      </c>
      <c r="P3834" s="26" t="s">
        <v>1140</v>
      </c>
      <c r="T3834" s="22">
        <v>0.01</v>
      </c>
      <c r="W3834" s="20" t="s">
        <v>43</v>
      </c>
      <c r="X3834" s="16" t="s">
        <v>78</v>
      </c>
      <c r="Z3834" s="24" t="s">
        <v>32</v>
      </c>
      <c r="AA3834" s="24" t="s">
        <v>32</v>
      </c>
      <c r="AB3834" s="24" t="s">
        <v>32</v>
      </c>
      <c r="AC3834" s="24" t="s">
        <v>32</v>
      </c>
      <c r="AD3834" s="25">
        <v>15000</v>
      </c>
      <c r="AE3834" s="25">
        <v>0</v>
      </c>
      <c r="AF3834" s="25">
        <v>0</v>
      </c>
      <c r="AG3834" s="25">
        <v>0</v>
      </c>
      <c r="AH3834" s="25">
        <v>15000</v>
      </c>
      <c r="AI3834" s="16" t="s">
        <v>13817</v>
      </c>
    </row>
    <row r="3835" spans="1:35" x14ac:dyDescent="0.25">
      <c r="A3835" s="17">
        <v>125566</v>
      </c>
      <c r="B3835" s="18">
        <v>3</v>
      </c>
      <c r="C3835" s="16" t="s">
        <v>73</v>
      </c>
      <c r="D3835" s="21">
        <v>42796</v>
      </c>
      <c r="E3835" s="16" t="s">
        <v>1987</v>
      </c>
      <c r="F3835" s="21">
        <v>42796</v>
      </c>
      <c r="G3835" s="16" t="s">
        <v>1987</v>
      </c>
      <c r="H3835" s="26" t="s">
        <v>362</v>
      </c>
      <c r="L3835" s="16" t="s">
        <v>110</v>
      </c>
      <c r="M3835" s="26" t="s">
        <v>13816</v>
      </c>
      <c r="O3835" s="16" t="s">
        <v>1612</v>
      </c>
      <c r="T3835" s="23" t="s">
        <v>32</v>
      </c>
      <c r="W3835" s="20" t="s">
        <v>43</v>
      </c>
      <c r="Z3835" s="24" t="s">
        <v>32</v>
      </c>
      <c r="AA3835" s="24" t="s">
        <v>32</v>
      </c>
      <c r="AB3835" s="24" t="s">
        <v>32</v>
      </c>
      <c r="AC3835" s="24" t="s">
        <v>32</v>
      </c>
      <c r="AD3835" s="25">
        <v>0</v>
      </c>
      <c r="AE3835" s="25">
        <v>0</v>
      </c>
      <c r="AF3835" s="25">
        <v>7995.72</v>
      </c>
      <c r="AG3835" s="25">
        <v>0</v>
      </c>
      <c r="AH3835" s="25">
        <v>7995.72</v>
      </c>
      <c r="AI3835" s="16" t="s">
        <v>13815</v>
      </c>
    </row>
    <row r="3836" spans="1:35" ht="45" x14ac:dyDescent="0.25">
      <c r="A3836" s="17">
        <v>125568</v>
      </c>
      <c r="B3836" s="18">
        <v>4</v>
      </c>
      <c r="C3836" s="16" t="s">
        <v>73</v>
      </c>
      <c r="D3836" s="21">
        <v>42796</v>
      </c>
      <c r="E3836" s="16" t="s">
        <v>1884</v>
      </c>
      <c r="F3836" s="21">
        <v>44215</v>
      </c>
      <c r="G3836" s="16" t="s">
        <v>75</v>
      </c>
      <c r="H3836" s="26" t="s">
        <v>126</v>
      </c>
      <c r="M3836" s="26" t="s">
        <v>3621</v>
      </c>
      <c r="N3836" s="26" t="s">
        <v>3622</v>
      </c>
      <c r="O3836" s="16" t="s">
        <v>60</v>
      </c>
      <c r="P3836" s="26" t="s">
        <v>168</v>
      </c>
      <c r="R3836" s="16" t="s">
        <v>139</v>
      </c>
      <c r="S3836" s="16" t="s">
        <v>42</v>
      </c>
      <c r="T3836" s="22">
        <v>1.35</v>
      </c>
      <c r="W3836" s="20" t="s">
        <v>43</v>
      </c>
      <c r="X3836" s="16" t="s">
        <v>78</v>
      </c>
      <c r="Z3836" s="25">
        <v>0</v>
      </c>
      <c r="AA3836" s="25">
        <v>885665</v>
      </c>
      <c r="AB3836" s="25">
        <v>0</v>
      </c>
      <c r="AC3836" s="25">
        <v>0</v>
      </c>
      <c r="AD3836" s="25">
        <v>876547</v>
      </c>
      <c r="AE3836" s="25">
        <v>885665</v>
      </c>
      <c r="AF3836" s="25">
        <v>0</v>
      </c>
      <c r="AG3836" s="25">
        <v>0</v>
      </c>
      <c r="AH3836" s="25">
        <v>1762212</v>
      </c>
      <c r="AI3836" s="16" t="s">
        <v>3623</v>
      </c>
    </row>
    <row r="3837" spans="1:35" x14ac:dyDescent="0.25">
      <c r="A3837" s="17">
        <v>125569</v>
      </c>
      <c r="B3837" s="18">
        <v>3</v>
      </c>
      <c r="C3837" s="16" t="s">
        <v>73</v>
      </c>
      <c r="D3837" s="21">
        <v>42797</v>
      </c>
      <c r="E3837" s="16" t="s">
        <v>1173</v>
      </c>
      <c r="F3837" s="21">
        <v>42797</v>
      </c>
      <c r="G3837" s="16" t="s">
        <v>1173</v>
      </c>
      <c r="H3837" s="26" t="s">
        <v>173</v>
      </c>
      <c r="M3837" s="26" t="s">
        <v>13814</v>
      </c>
      <c r="O3837" s="16" t="s">
        <v>1171</v>
      </c>
      <c r="P3837" s="26" t="s">
        <v>1062</v>
      </c>
      <c r="T3837" s="23" t="s">
        <v>32</v>
      </c>
      <c r="W3837" s="20" t="s">
        <v>43</v>
      </c>
      <c r="Z3837" s="24" t="s">
        <v>32</v>
      </c>
      <c r="AA3837" s="24" t="s">
        <v>32</v>
      </c>
      <c r="AB3837" s="24" t="s">
        <v>32</v>
      </c>
      <c r="AC3837" s="24" t="s">
        <v>32</v>
      </c>
      <c r="AD3837" s="25">
        <v>0</v>
      </c>
      <c r="AE3837" s="25">
        <v>0</v>
      </c>
      <c r="AF3837" s="25">
        <v>112000</v>
      </c>
      <c r="AG3837" s="25">
        <v>0</v>
      </c>
      <c r="AH3837" s="25">
        <v>112000</v>
      </c>
      <c r="AI3837" s="16" t="s">
        <v>13813</v>
      </c>
    </row>
    <row r="3838" spans="1:35" ht="30" x14ac:dyDescent="0.25">
      <c r="A3838" s="17">
        <v>125570</v>
      </c>
      <c r="B3838" s="18">
        <v>1</v>
      </c>
      <c r="C3838" s="16" t="s">
        <v>73</v>
      </c>
      <c r="D3838" s="21">
        <v>42797</v>
      </c>
      <c r="E3838" s="16" t="s">
        <v>728</v>
      </c>
      <c r="F3838" s="21">
        <v>44210</v>
      </c>
      <c r="G3838" s="16" t="s">
        <v>102</v>
      </c>
      <c r="H3838" s="26" t="s">
        <v>320</v>
      </c>
      <c r="I3838" s="16" t="s">
        <v>1868</v>
      </c>
      <c r="J3838" s="20" t="s">
        <v>116</v>
      </c>
      <c r="L3838" s="16" t="s">
        <v>116</v>
      </c>
      <c r="M3838" s="26" t="s">
        <v>13812</v>
      </c>
      <c r="N3838" s="26" t="s">
        <v>13811</v>
      </c>
      <c r="O3838" s="16" t="s">
        <v>632</v>
      </c>
      <c r="P3838" s="26" t="s">
        <v>453</v>
      </c>
      <c r="R3838" s="16" t="s">
        <v>139</v>
      </c>
      <c r="S3838" s="16" t="s">
        <v>42</v>
      </c>
      <c r="T3838" s="22">
        <v>3.7999999999999999E-2</v>
      </c>
      <c r="U3838" s="21">
        <v>44694</v>
      </c>
      <c r="W3838" s="20" t="s">
        <v>43</v>
      </c>
      <c r="X3838" s="16" t="s">
        <v>78</v>
      </c>
      <c r="Z3838" s="24" t="s">
        <v>32</v>
      </c>
      <c r="AA3838" s="24" t="s">
        <v>32</v>
      </c>
      <c r="AB3838" s="24" t="s">
        <v>32</v>
      </c>
      <c r="AC3838" s="24" t="s">
        <v>32</v>
      </c>
      <c r="AD3838" s="25">
        <v>250000</v>
      </c>
      <c r="AE3838" s="25">
        <v>0</v>
      </c>
      <c r="AF3838" s="25">
        <v>0</v>
      </c>
      <c r="AG3838" s="25">
        <v>0</v>
      </c>
      <c r="AH3838" s="25">
        <v>250000</v>
      </c>
      <c r="AI3838" s="16" t="s">
        <v>13810</v>
      </c>
    </row>
    <row r="3839" spans="1:35" ht="45" x14ac:dyDescent="0.25">
      <c r="A3839" s="17">
        <v>125571</v>
      </c>
      <c r="B3839" s="18">
        <v>4</v>
      </c>
      <c r="C3839" s="16" t="s">
        <v>31</v>
      </c>
      <c r="D3839" s="21">
        <v>42797</v>
      </c>
      <c r="E3839" s="16" t="s">
        <v>1884</v>
      </c>
      <c r="F3839" s="21">
        <v>44215</v>
      </c>
      <c r="G3839" s="16" t="s">
        <v>75</v>
      </c>
      <c r="H3839" s="26" t="s">
        <v>295</v>
      </c>
      <c r="M3839" s="26" t="s">
        <v>13809</v>
      </c>
      <c r="N3839" s="26" t="s">
        <v>13808</v>
      </c>
      <c r="O3839" s="16" t="s">
        <v>60</v>
      </c>
      <c r="P3839" s="26" t="s">
        <v>443</v>
      </c>
      <c r="R3839" s="16" t="s">
        <v>139</v>
      </c>
      <c r="S3839" s="16" t="s">
        <v>84</v>
      </c>
      <c r="T3839" s="22">
        <v>0.38</v>
      </c>
      <c r="W3839" s="20" t="s">
        <v>43</v>
      </c>
      <c r="X3839" s="16" t="s">
        <v>78</v>
      </c>
      <c r="Z3839" s="24" t="s">
        <v>32</v>
      </c>
      <c r="AA3839" s="24" t="s">
        <v>32</v>
      </c>
      <c r="AB3839" s="24" t="s">
        <v>32</v>
      </c>
      <c r="AC3839" s="24" t="s">
        <v>32</v>
      </c>
      <c r="AD3839" s="25">
        <v>34900</v>
      </c>
      <c r="AE3839" s="25">
        <v>0</v>
      </c>
      <c r="AF3839" s="25">
        <v>466100</v>
      </c>
      <c r="AG3839" s="25">
        <v>0</v>
      </c>
      <c r="AH3839" s="25">
        <v>501000</v>
      </c>
      <c r="AI3839" s="16" t="s">
        <v>13807</v>
      </c>
    </row>
    <row r="3840" spans="1:35" x14ac:dyDescent="0.25">
      <c r="A3840" s="17">
        <v>125581</v>
      </c>
      <c r="B3840" s="18">
        <v>3</v>
      </c>
      <c r="C3840" s="16" t="s">
        <v>73</v>
      </c>
      <c r="D3840" s="21">
        <v>42801</v>
      </c>
      <c r="E3840" s="16" t="s">
        <v>2518</v>
      </c>
      <c r="F3840" s="21">
        <v>44187</v>
      </c>
      <c r="G3840" s="16" t="s">
        <v>125</v>
      </c>
      <c r="H3840" s="26" t="s">
        <v>98</v>
      </c>
      <c r="I3840" s="16" t="s">
        <v>159</v>
      </c>
      <c r="J3840" s="20" t="s">
        <v>148</v>
      </c>
      <c r="L3840" s="16" t="s">
        <v>149</v>
      </c>
      <c r="M3840" s="26" t="s">
        <v>3624</v>
      </c>
      <c r="N3840" s="26" t="s">
        <v>3625</v>
      </c>
      <c r="O3840" s="16" t="s">
        <v>632</v>
      </c>
      <c r="P3840" s="26" t="s">
        <v>1917</v>
      </c>
      <c r="T3840" s="22">
        <v>0.22</v>
      </c>
      <c r="U3840" s="21">
        <v>44477</v>
      </c>
      <c r="W3840" s="20" t="s">
        <v>43</v>
      </c>
      <c r="X3840" s="16" t="s">
        <v>454</v>
      </c>
      <c r="Z3840" s="25">
        <v>64400</v>
      </c>
      <c r="AA3840" s="25">
        <v>0</v>
      </c>
      <c r="AB3840" s="25">
        <v>0</v>
      </c>
      <c r="AC3840" s="25">
        <v>0</v>
      </c>
      <c r="AD3840" s="25">
        <v>104400</v>
      </c>
      <c r="AE3840" s="25">
        <v>0</v>
      </c>
      <c r="AF3840" s="25">
        <v>0</v>
      </c>
      <c r="AG3840" s="25">
        <v>0</v>
      </c>
      <c r="AH3840" s="25">
        <v>104400</v>
      </c>
      <c r="AI3840" s="16" t="s">
        <v>3626</v>
      </c>
    </row>
    <row r="3841" spans="1:35" ht="45" x14ac:dyDescent="0.25">
      <c r="A3841" s="17">
        <v>125583</v>
      </c>
      <c r="B3841" s="18">
        <v>2</v>
      </c>
      <c r="C3841" s="16" t="s">
        <v>73</v>
      </c>
      <c r="D3841" s="21">
        <v>42802</v>
      </c>
      <c r="E3841" s="16" t="s">
        <v>1928</v>
      </c>
      <c r="F3841" s="21">
        <v>44215</v>
      </c>
      <c r="G3841" s="16" t="s">
        <v>75</v>
      </c>
      <c r="H3841" s="26" t="s">
        <v>286</v>
      </c>
      <c r="M3841" s="26" t="s">
        <v>13806</v>
      </c>
      <c r="N3841" s="26" t="s">
        <v>13805</v>
      </c>
      <c r="O3841" s="16" t="s">
        <v>60</v>
      </c>
      <c r="P3841" s="26" t="s">
        <v>78</v>
      </c>
      <c r="T3841" s="23" t="s">
        <v>32</v>
      </c>
      <c r="W3841" s="20" t="s">
        <v>43</v>
      </c>
      <c r="Z3841" s="24" t="s">
        <v>32</v>
      </c>
      <c r="AA3841" s="24" t="s">
        <v>32</v>
      </c>
      <c r="AB3841" s="24" t="s">
        <v>32</v>
      </c>
      <c r="AC3841" s="24" t="s">
        <v>32</v>
      </c>
      <c r="AD3841" s="25">
        <v>600000</v>
      </c>
      <c r="AE3841" s="25">
        <v>0</v>
      </c>
      <c r="AF3841" s="25">
        <v>0</v>
      </c>
      <c r="AG3841" s="25">
        <v>0</v>
      </c>
      <c r="AH3841" s="25">
        <v>600000</v>
      </c>
    </row>
    <row r="3842" spans="1:35" ht="60" x14ac:dyDescent="0.25">
      <c r="A3842" s="17">
        <v>125584</v>
      </c>
      <c r="B3842" s="18">
        <v>2</v>
      </c>
      <c r="C3842" s="16" t="s">
        <v>73</v>
      </c>
      <c r="D3842" s="21">
        <v>42802</v>
      </c>
      <c r="E3842" s="16" t="s">
        <v>1928</v>
      </c>
      <c r="F3842" s="21">
        <v>44215</v>
      </c>
      <c r="G3842" s="16" t="s">
        <v>75</v>
      </c>
      <c r="H3842" s="26" t="s">
        <v>212</v>
      </c>
      <c r="M3842" s="26" t="s">
        <v>3627</v>
      </c>
      <c r="N3842" s="26" t="s">
        <v>3628</v>
      </c>
      <c r="O3842" s="16" t="s">
        <v>60</v>
      </c>
      <c r="P3842" s="26" t="s">
        <v>568</v>
      </c>
      <c r="R3842" s="16" t="s">
        <v>139</v>
      </c>
      <c r="S3842" s="16" t="s">
        <v>192</v>
      </c>
      <c r="T3842" s="23" t="s">
        <v>32</v>
      </c>
      <c r="W3842" s="20" t="s">
        <v>43</v>
      </c>
      <c r="X3842" s="16" t="s">
        <v>78</v>
      </c>
      <c r="Z3842" s="25">
        <v>20000</v>
      </c>
      <c r="AA3842" s="25">
        <v>0</v>
      </c>
      <c r="AB3842" s="25">
        <v>0</v>
      </c>
      <c r="AC3842" s="25">
        <v>0</v>
      </c>
      <c r="AD3842" s="25">
        <v>20000</v>
      </c>
      <c r="AE3842" s="25">
        <v>0</v>
      </c>
      <c r="AF3842" s="25">
        <v>0</v>
      </c>
      <c r="AG3842" s="25">
        <v>0</v>
      </c>
      <c r="AH3842" s="25">
        <v>20000</v>
      </c>
      <c r="AI3842" s="16" t="s">
        <v>3629</v>
      </c>
    </row>
    <row r="3843" spans="1:35" ht="30" x14ac:dyDescent="0.25">
      <c r="A3843" s="17">
        <v>125586</v>
      </c>
      <c r="B3843" s="18">
        <v>2</v>
      </c>
      <c r="C3843" s="16" t="s">
        <v>47</v>
      </c>
      <c r="D3843" s="21">
        <v>42803</v>
      </c>
      <c r="E3843" s="16" t="s">
        <v>3375</v>
      </c>
      <c r="F3843" s="21">
        <v>43679</v>
      </c>
      <c r="G3843" s="16" t="s">
        <v>103</v>
      </c>
      <c r="H3843" s="26" t="s">
        <v>162</v>
      </c>
      <c r="I3843" s="16" t="s">
        <v>3630</v>
      </c>
      <c r="J3843" s="20" t="s">
        <v>116</v>
      </c>
      <c r="L3843" s="16" t="s">
        <v>116</v>
      </c>
      <c r="M3843" s="26" t="s">
        <v>3631</v>
      </c>
      <c r="N3843" s="26" t="s">
        <v>453</v>
      </c>
      <c r="O3843" s="16" t="s">
        <v>632</v>
      </c>
      <c r="P3843" s="26" t="s">
        <v>453</v>
      </c>
      <c r="T3843" s="22">
        <v>3.89</v>
      </c>
      <c r="U3843" s="21">
        <v>43441</v>
      </c>
      <c r="W3843" s="20" t="s">
        <v>43</v>
      </c>
      <c r="X3843" s="16" t="s">
        <v>78</v>
      </c>
      <c r="Z3843" s="25">
        <v>-2325.4</v>
      </c>
      <c r="AA3843" s="25">
        <v>0</v>
      </c>
      <c r="AB3843" s="25">
        <v>6801.65</v>
      </c>
      <c r="AC3843" s="25">
        <v>0</v>
      </c>
      <c r="AD3843" s="25">
        <v>49674.6</v>
      </c>
      <c r="AE3843" s="25">
        <v>0</v>
      </c>
      <c r="AF3843" s="25">
        <v>66342.649999999994</v>
      </c>
      <c r="AG3843" s="25">
        <v>0</v>
      </c>
      <c r="AH3843" s="25">
        <v>116017.25</v>
      </c>
      <c r="AI3843" s="16" t="s">
        <v>3632</v>
      </c>
    </row>
    <row r="3844" spans="1:35" ht="30" x14ac:dyDescent="0.25">
      <c r="A3844" s="17">
        <v>125590</v>
      </c>
      <c r="B3844" s="18">
        <v>4</v>
      </c>
      <c r="C3844" s="16" t="s">
        <v>31</v>
      </c>
      <c r="D3844" s="21">
        <v>42809</v>
      </c>
      <c r="E3844" s="16" t="s">
        <v>56</v>
      </c>
      <c r="F3844" s="21">
        <v>44215</v>
      </c>
      <c r="G3844" s="16" t="s">
        <v>75</v>
      </c>
      <c r="H3844" s="26" t="s">
        <v>126</v>
      </c>
      <c r="M3844" s="26" t="s">
        <v>13804</v>
      </c>
      <c r="N3844" s="26" t="s">
        <v>13803</v>
      </c>
      <c r="O3844" s="16" t="s">
        <v>60</v>
      </c>
      <c r="P3844" s="26" t="s">
        <v>67</v>
      </c>
      <c r="T3844" s="22">
        <v>1.2</v>
      </c>
      <c r="W3844" s="20" t="s">
        <v>43</v>
      </c>
      <c r="X3844" s="16" t="s">
        <v>78</v>
      </c>
      <c r="Z3844" s="24" t="s">
        <v>32</v>
      </c>
      <c r="AA3844" s="24" t="s">
        <v>32</v>
      </c>
      <c r="AB3844" s="24" t="s">
        <v>32</v>
      </c>
      <c r="AC3844" s="24" t="s">
        <v>32</v>
      </c>
      <c r="AD3844" s="25">
        <v>107025</v>
      </c>
      <c r="AE3844" s="25">
        <v>0</v>
      </c>
      <c r="AF3844" s="25">
        <v>1618325</v>
      </c>
      <c r="AG3844" s="25">
        <v>0</v>
      </c>
      <c r="AH3844" s="25">
        <v>1725350</v>
      </c>
      <c r="AI3844" s="16" t="s">
        <v>13802</v>
      </c>
    </row>
    <row r="3845" spans="1:35" ht="30" x14ac:dyDescent="0.25">
      <c r="A3845" s="17">
        <v>125591</v>
      </c>
      <c r="B3845" s="18">
        <v>2</v>
      </c>
      <c r="C3845" s="16" t="s">
        <v>73</v>
      </c>
      <c r="D3845" s="21">
        <v>42809</v>
      </c>
      <c r="E3845" s="16" t="s">
        <v>1928</v>
      </c>
      <c r="F3845" s="21">
        <v>44363</v>
      </c>
      <c r="G3845" s="16" t="s">
        <v>1409</v>
      </c>
      <c r="H3845" s="26" t="s">
        <v>377</v>
      </c>
      <c r="M3845" s="26" t="s">
        <v>13801</v>
      </c>
      <c r="N3845" s="26" t="s">
        <v>13800</v>
      </c>
      <c r="O3845" s="16" t="s">
        <v>60</v>
      </c>
      <c r="P3845" s="26" t="s">
        <v>768</v>
      </c>
      <c r="T3845" s="22">
        <v>4.42</v>
      </c>
      <c r="W3845" s="20" t="s">
        <v>43</v>
      </c>
      <c r="X3845" s="16" t="s">
        <v>44</v>
      </c>
      <c r="Z3845" s="24" t="s">
        <v>32</v>
      </c>
      <c r="AA3845" s="24" t="s">
        <v>32</v>
      </c>
      <c r="AB3845" s="24" t="s">
        <v>32</v>
      </c>
      <c r="AC3845" s="24" t="s">
        <v>32</v>
      </c>
      <c r="AD3845" s="24" t="s">
        <v>32</v>
      </c>
      <c r="AE3845" s="24" t="s">
        <v>32</v>
      </c>
      <c r="AF3845" s="24" t="s">
        <v>32</v>
      </c>
      <c r="AG3845" s="24" t="s">
        <v>32</v>
      </c>
      <c r="AH3845" s="24" t="s">
        <v>32</v>
      </c>
      <c r="AI3845" s="16" t="s">
        <v>13799</v>
      </c>
    </row>
    <row r="3846" spans="1:35" x14ac:dyDescent="0.25">
      <c r="A3846" s="17">
        <v>125592</v>
      </c>
      <c r="B3846" s="18">
        <v>2</v>
      </c>
      <c r="C3846" s="16" t="s">
        <v>73</v>
      </c>
      <c r="D3846" s="21">
        <v>42810</v>
      </c>
      <c r="E3846" s="16" t="s">
        <v>142</v>
      </c>
      <c r="F3846" s="21">
        <v>43500</v>
      </c>
      <c r="G3846" s="16" t="s">
        <v>75</v>
      </c>
      <c r="H3846" s="26" t="s">
        <v>154</v>
      </c>
      <c r="I3846" s="16" t="s">
        <v>155</v>
      </c>
      <c r="J3846" s="20" t="s">
        <v>148</v>
      </c>
      <c r="L3846" s="16" t="s">
        <v>149</v>
      </c>
      <c r="M3846" s="26" t="s">
        <v>13798</v>
      </c>
      <c r="N3846" s="26" t="s">
        <v>13797</v>
      </c>
      <c r="O3846" s="16" t="s">
        <v>151</v>
      </c>
      <c r="P3846" s="26" t="s">
        <v>551</v>
      </c>
      <c r="T3846" s="23" t="s">
        <v>32</v>
      </c>
      <c r="W3846" s="20" t="s">
        <v>43</v>
      </c>
      <c r="Z3846" s="24" t="s">
        <v>32</v>
      </c>
      <c r="AA3846" s="24" t="s">
        <v>32</v>
      </c>
      <c r="AB3846" s="24" t="s">
        <v>32</v>
      </c>
      <c r="AC3846" s="24" t="s">
        <v>32</v>
      </c>
      <c r="AD3846" s="25">
        <v>10014.41</v>
      </c>
      <c r="AE3846" s="25">
        <v>0</v>
      </c>
      <c r="AF3846" s="25">
        <v>0</v>
      </c>
      <c r="AG3846" s="25">
        <v>0</v>
      </c>
      <c r="AH3846" s="25">
        <v>10014.41</v>
      </c>
    </row>
    <row r="3847" spans="1:35" x14ac:dyDescent="0.25">
      <c r="A3847" s="17">
        <v>125592.01</v>
      </c>
      <c r="B3847" s="18">
        <v>2</v>
      </c>
      <c r="C3847" s="16" t="s">
        <v>73</v>
      </c>
      <c r="D3847" s="21">
        <v>43713</v>
      </c>
      <c r="E3847" s="16" t="s">
        <v>142</v>
      </c>
      <c r="F3847" s="21">
        <v>44279</v>
      </c>
      <c r="G3847" s="16" t="s">
        <v>75</v>
      </c>
      <c r="H3847" s="26" t="s">
        <v>154</v>
      </c>
      <c r="I3847" s="16" t="s">
        <v>155</v>
      </c>
      <c r="J3847" s="20" t="s">
        <v>148</v>
      </c>
      <c r="L3847" s="16" t="s">
        <v>149</v>
      </c>
      <c r="M3847" s="26" t="s">
        <v>13796</v>
      </c>
      <c r="O3847" s="16" t="s">
        <v>151</v>
      </c>
      <c r="P3847" s="26" t="s">
        <v>551</v>
      </c>
      <c r="T3847" s="23" t="s">
        <v>32</v>
      </c>
      <c r="W3847" s="20" t="s">
        <v>43</v>
      </c>
      <c r="Z3847" s="24" t="s">
        <v>32</v>
      </c>
      <c r="AA3847" s="24" t="s">
        <v>32</v>
      </c>
      <c r="AB3847" s="24" t="s">
        <v>32</v>
      </c>
      <c r="AC3847" s="24" t="s">
        <v>32</v>
      </c>
      <c r="AD3847" s="25">
        <v>14255.55</v>
      </c>
      <c r="AE3847" s="25">
        <v>0</v>
      </c>
      <c r="AF3847" s="25">
        <v>0</v>
      </c>
      <c r="AG3847" s="25">
        <v>0</v>
      </c>
      <c r="AH3847" s="25">
        <v>14255.55</v>
      </c>
    </row>
    <row r="3848" spans="1:35" ht="30" x14ac:dyDescent="0.25">
      <c r="A3848" s="17">
        <v>125593</v>
      </c>
      <c r="B3848" s="18">
        <v>6</v>
      </c>
      <c r="C3848" s="16" t="s">
        <v>73</v>
      </c>
      <c r="D3848" s="21">
        <v>42811</v>
      </c>
      <c r="E3848" s="16" t="s">
        <v>142</v>
      </c>
      <c r="F3848" s="21">
        <v>43424</v>
      </c>
      <c r="G3848" s="16" t="s">
        <v>75</v>
      </c>
      <c r="H3848" s="26" t="s">
        <v>76</v>
      </c>
      <c r="M3848" s="26" t="s">
        <v>13795</v>
      </c>
      <c r="N3848" s="26" t="s">
        <v>13794</v>
      </c>
      <c r="O3848" s="16" t="s">
        <v>78</v>
      </c>
      <c r="P3848" s="26" t="s">
        <v>78</v>
      </c>
      <c r="T3848" s="23" t="s">
        <v>32</v>
      </c>
      <c r="W3848" s="20" t="s">
        <v>43</v>
      </c>
      <c r="Z3848" s="24" t="s">
        <v>32</v>
      </c>
      <c r="AA3848" s="24" t="s">
        <v>32</v>
      </c>
      <c r="AB3848" s="24" t="s">
        <v>32</v>
      </c>
      <c r="AC3848" s="24" t="s">
        <v>32</v>
      </c>
      <c r="AD3848" s="25">
        <v>0</v>
      </c>
      <c r="AE3848" s="25">
        <v>0</v>
      </c>
      <c r="AF3848" s="25">
        <v>5000</v>
      </c>
      <c r="AG3848" s="25">
        <v>0</v>
      </c>
      <c r="AH3848" s="25">
        <v>5000</v>
      </c>
      <c r="AI3848" s="16" t="s">
        <v>13793</v>
      </c>
    </row>
    <row r="3849" spans="1:35" ht="30" x14ac:dyDescent="0.25">
      <c r="A3849" s="17">
        <v>125612.01</v>
      </c>
      <c r="B3849" s="18">
        <v>3</v>
      </c>
      <c r="C3849" s="16" t="s">
        <v>474</v>
      </c>
      <c r="D3849" s="21">
        <v>43131</v>
      </c>
      <c r="E3849" s="16" t="s">
        <v>2282</v>
      </c>
      <c r="F3849" s="21">
        <v>44176</v>
      </c>
      <c r="G3849" s="16" t="s">
        <v>32</v>
      </c>
      <c r="H3849" s="26" t="s">
        <v>362</v>
      </c>
      <c r="I3849" s="16" t="s">
        <v>1518</v>
      </c>
      <c r="J3849" s="20" t="s">
        <v>1518</v>
      </c>
      <c r="M3849" s="26" t="s">
        <v>3633</v>
      </c>
      <c r="N3849" s="26" t="s">
        <v>3634</v>
      </c>
      <c r="O3849" s="16" t="s">
        <v>1520</v>
      </c>
      <c r="P3849" s="26" t="s">
        <v>568</v>
      </c>
      <c r="R3849" s="16" t="s">
        <v>139</v>
      </c>
      <c r="S3849" s="16" t="s">
        <v>192</v>
      </c>
      <c r="T3849" s="23" t="s">
        <v>32</v>
      </c>
      <c r="U3849" s="21">
        <v>43742</v>
      </c>
      <c r="W3849" s="20" t="s">
        <v>43</v>
      </c>
      <c r="Z3849" s="25">
        <v>0</v>
      </c>
      <c r="AA3849" s="25">
        <v>0</v>
      </c>
      <c r="AB3849" s="25">
        <v>284000</v>
      </c>
      <c r="AC3849" s="25">
        <v>0</v>
      </c>
      <c r="AD3849" s="25">
        <v>150000</v>
      </c>
      <c r="AE3849" s="25">
        <v>0</v>
      </c>
      <c r="AF3849" s="25">
        <v>990275</v>
      </c>
      <c r="AG3849" s="25">
        <v>0</v>
      </c>
      <c r="AH3849" s="25">
        <v>1140275</v>
      </c>
      <c r="AI3849" s="16" t="s">
        <v>3635</v>
      </c>
    </row>
    <row r="3850" spans="1:35" x14ac:dyDescent="0.25">
      <c r="A3850" s="17">
        <v>125613</v>
      </c>
      <c r="B3850" s="18">
        <v>2</v>
      </c>
      <c r="C3850" s="16" t="s">
        <v>73</v>
      </c>
      <c r="D3850" s="21">
        <v>42821</v>
      </c>
      <c r="E3850" s="16" t="s">
        <v>1173</v>
      </c>
      <c r="F3850" s="21">
        <v>42821</v>
      </c>
      <c r="G3850" s="16" t="s">
        <v>1173</v>
      </c>
      <c r="H3850" s="26" t="s">
        <v>252</v>
      </c>
      <c r="M3850" s="26" t="s">
        <v>13792</v>
      </c>
      <c r="O3850" s="16" t="s">
        <v>1171</v>
      </c>
      <c r="P3850" s="26" t="s">
        <v>1062</v>
      </c>
      <c r="T3850" s="23" t="s">
        <v>32</v>
      </c>
      <c r="W3850" s="20" t="s">
        <v>43</v>
      </c>
      <c r="Z3850" s="24" t="s">
        <v>32</v>
      </c>
      <c r="AA3850" s="24" t="s">
        <v>32</v>
      </c>
      <c r="AB3850" s="24" t="s">
        <v>32</v>
      </c>
      <c r="AC3850" s="24" t="s">
        <v>32</v>
      </c>
      <c r="AD3850" s="24" t="s">
        <v>32</v>
      </c>
      <c r="AE3850" s="24" t="s">
        <v>32</v>
      </c>
      <c r="AF3850" s="24" t="s">
        <v>32</v>
      </c>
      <c r="AG3850" s="24" t="s">
        <v>32</v>
      </c>
      <c r="AH3850" s="24" t="s">
        <v>32</v>
      </c>
    </row>
    <row r="3851" spans="1:35" x14ac:dyDescent="0.25">
      <c r="A3851" s="17">
        <v>125616</v>
      </c>
      <c r="B3851" s="18">
        <v>6</v>
      </c>
      <c r="C3851" s="16" t="s">
        <v>73</v>
      </c>
      <c r="D3851" s="21">
        <v>42822</v>
      </c>
      <c r="E3851" s="16" t="s">
        <v>1987</v>
      </c>
      <c r="F3851" s="21">
        <v>42822</v>
      </c>
      <c r="G3851" s="16" t="s">
        <v>1987</v>
      </c>
      <c r="H3851" s="26" t="s">
        <v>76</v>
      </c>
      <c r="L3851" s="16" t="s">
        <v>110</v>
      </c>
      <c r="M3851" s="26" t="s">
        <v>13683</v>
      </c>
      <c r="O3851" s="16" t="s">
        <v>1612</v>
      </c>
      <c r="T3851" s="23" t="s">
        <v>32</v>
      </c>
      <c r="W3851" s="20" t="s">
        <v>43</v>
      </c>
      <c r="Z3851" s="24" t="s">
        <v>32</v>
      </c>
      <c r="AA3851" s="24" t="s">
        <v>32</v>
      </c>
      <c r="AB3851" s="24" t="s">
        <v>32</v>
      </c>
      <c r="AC3851" s="24" t="s">
        <v>32</v>
      </c>
      <c r="AD3851" s="25">
        <v>0</v>
      </c>
      <c r="AE3851" s="25">
        <v>0</v>
      </c>
      <c r="AF3851" s="25">
        <v>74999.38</v>
      </c>
      <c r="AG3851" s="25">
        <v>0</v>
      </c>
      <c r="AH3851" s="25">
        <v>74999.38</v>
      </c>
      <c r="AI3851" s="16" t="s">
        <v>13791</v>
      </c>
    </row>
    <row r="3852" spans="1:35" ht="45" x14ac:dyDescent="0.25">
      <c r="A3852" s="17">
        <v>125617</v>
      </c>
      <c r="B3852" s="18">
        <v>2</v>
      </c>
      <c r="C3852" s="16" t="s">
        <v>31</v>
      </c>
      <c r="D3852" s="21">
        <v>42822</v>
      </c>
      <c r="E3852" s="16" t="s">
        <v>1928</v>
      </c>
      <c r="F3852" s="21">
        <v>44340</v>
      </c>
      <c r="G3852" s="16" t="s">
        <v>1409</v>
      </c>
      <c r="H3852" s="26" t="s">
        <v>244</v>
      </c>
      <c r="I3852" s="16" t="s">
        <v>518</v>
      </c>
      <c r="J3852" s="20" t="s">
        <v>116</v>
      </c>
      <c r="L3852" s="16" t="s">
        <v>116</v>
      </c>
      <c r="M3852" s="26" t="s">
        <v>3636</v>
      </c>
      <c r="N3852" s="26" t="s">
        <v>3637</v>
      </c>
      <c r="O3852" s="16" t="s">
        <v>60</v>
      </c>
      <c r="P3852" s="26" t="s">
        <v>1444</v>
      </c>
      <c r="T3852" s="22">
        <v>0.02</v>
      </c>
      <c r="W3852" s="20" t="s">
        <v>43</v>
      </c>
      <c r="X3852" s="16" t="s">
        <v>140</v>
      </c>
      <c r="Z3852" s="25">
        <v>0</v>
      </c>
      <c r="AA3852" s="25">
        <v>0</v>
      </c>
      <c r="AB3852" s="25">
        <v>259806</v>
      </c>
      <c r="AC3852" s="25">
        <v>0</v>
      </c>
      <c r="AD3852" s="25">
        <v>52000</v>
      </c>
      <c r="AE3852" s="25">
        <v>0</v>
      </c>
      <c r="AF3852" s="25">
        <v>259806</v>
      </c>
      <c r="AG3852" s="25">
        <v>0</v>
      </c>
      <c r="AH3852" s="25">
        <v>311806</v>
      </c>
      <c r="AI3852" s="16" t="s">
        <v>3638</v>
      </c>
    </row>
    <row r="3853" spans="1:35" ht="75" x14ac:dyDescent="0.25">
      <c r="A3853" s="17">
        <v>125622</v>
      </c>
      <c r="B3853" s="18">
        <v>4</v>
      </c>
      <c r="C3853" s="16" t="s">
        <v>31</v>
      </c>
      <c r="D3853" s="21">
        <v>42829</v>
      </c>
      <c r="E3853" s="16" t="s">
        <v>56</v>
      </c>
      <c r="F3853" s="21">
        <v>44215</v>
      </c>
      <c r="G3853" s="16" t="s">
        <v>75</v>
      </c>
      <c r="H3853" s="26" t="s">
        <v>126</v>
      </c>
      <c r="M3853" s="26" t="s">
        <v>12081</v>
      </c>
      <c r="N3853" s="26" t="s">
        <v>13790</v>
      </c>
      <c r="O3853" s="16" t="s">
        <v>60</v>
      </c>
      <c r="P3853" s="26" t="s">
        <v>1420</v>
      </c>
      <c r="T3853" s="23" t="s">
        <v>32</v>
      </c>
      <c r="W3853" s="20" t="s">
        <v>43</v>
      </c>
      <c r="Z3853" s="24" t="s">
        <v>32</v>
      </c>
      <c r="AA3853" s="24" t="s">
        <v>32</v>
      </c>
      <c r="AB3853" s="24" t="s">
        <v>32</v>
      </c>
      <c r="AC3853" s="24" t="s">
        <v>32</v>
      </c>
      <c r="AD3853" s="25">
        <v>150000</v>
      </c>
      <c r="AE3853" s="25">
        <v>0</v>
      </c>
      <c r="AF3853" s="25">
        <v>0</v>
      </c>
      <c r="AG3853" s="25">
        <v>0</v>
      </c>
      <c r="AH3853" s="25">
        <v>150000</v>
      </c>
    </row>
    <row r="3854" spans="1:35" ht="45" x14ac:dyDescent="0.25">
      <c r="A3854" s="17">
        <v>125623</v>
      </c>
      <c r="B3854" s="18">
        <v>1</v>
      </c>
      <c r="C3854" s="16" t="s">
        <v>73</v>
      </c>
      <c r="D3854" s="21">
        <v>42830</v>
      </c>
      <c r="E3854" s="16" t="s">
        <v>56</v>
      </c>
      <c r="F3854" s="21">
        <v>44215</v>
      </c>
      <c r="G3854" s="16" t="s">
        <v>75</v>
      </c>
      <c r="H3854" s="26" t="s">
        <v>320</v>
      </c>
      <c r="M3854" s="26" t="s">
        <v>3639</v>
      </c>
      <c r="N3854" s="26" t="s">
        <v>3640</v>
      </c>
      <c r="O3854" s="16" t="s">
        <v>60</v>
      </c>
      <c r="P3854" s="26" t="s">
        <v>67</v>
      </c>
      <c r="T3854" s="22">
        <v>2.27</v>
      </c>
      <c r="W3854" s="20" t="s">
        <v>43</v>
      </c>
      <c r="X3854" s="16" t="s">
        <v>140</v>
      </c>
      <c r="Z3854" s="25">
        <v>18600</v>
      </c>
      <c r="AA3854" s="25">
        <v>0</v>
      </c>
      <c r="AB3854" s="25">
        <v>0</v>
      </c>
      <c r="AC3854" s="25">
        <v>0</v>
      </c>
      <c r="AD3854" s="25">
        <v>318600</v>
      </c>
      <c r="AE3854" s="25">
        <v>0</v>
      </c>
      <c r="AF3854" s="25">
        <v>0</v>
      </c>
      <c r="AG3854" s="25">
        <v>0</v>
      </c>
      <c r="AH3854" s="25">
        <v>318600</v>
      </c>
      <c r="AI3854" s="16" t="s">
        <v>3641</v>
      </c>
    </row>
    <row r="3855" spans="1:35" ht="45" x14ac:dyDescent="0.25">
      <c r="A3855" s="17">
        <v>125624</v>
      </c>
      <c r="B3855" s="18">
        <v>1</v>
      </c>
      <c r="C3855" s="16" t="s">
        <v>73</v>
      </c>
      <c r="D3855" s="21">
        <v>42830</v>
      </c>
      <c r="E3855" s="16" t="s">
        <v>56</v>
      </c>
      <c r="F3855" s="21">
        <v>44215</v>
      </c>
      <c r="G3855" s="16" t="s">
        <v>75</v>
      </c>
      <c r="H3855" s="26" t="s">
        <v>196</v>
      </c>
      <c r="M3855" s="26" t="s">
        <v>13789</v>
      </c>
      <c r="N3855" s="26" t="s">
        <v>13788</v>
      </c>
      <c r="O3855" s="16" t="s">
        <v>60</v>
      </c>
      <c r="P3855" s="26" t="s">
        <v>67</v>
      </c>
      <c r="T3855" s="22">
        <v>0</v>
      </c>
      <c r="W3855" s="20" t="s">
        <v>43</v>
      </c>
      <c r="X3855" s="16" t="s">
        <v>78</v>
      </c>
      <c r="Z3855" s="24" t="s">
        <v>32</v>
      </c>
      <c r="AA3855" s="24" t="s">
        <v>32</v>
      </c>
      <c r="AB3855" s="24" t="s">
        <v>32</v>
      </c>
      <c r="AC3855" s="24" t="s">
        <v>32</v>
      </c>
      <c r="AD3855" s="25">
        <v>358317</v>
      </c>
      <c r="AE3855" s="25">
        <v>0</v>
      </c>
      <c r="AF3855" s="25">
        <v>0</v>
      </c>
      <c r="AG3855" s="25">
        <v>0</v>
      </c>
      <c r="AH3855" s="25">
        <v>358317</v>
      </c>
      <c r="AI3855" s="16" t="s">
        <v>13787</v>
      </c>
    </row>
    <row r="3856" spans="1:35" x14ac:dyDescent="0.25">
      <c r="A3856" s="17">
        <v>125635</v>
      </c>
      <c r="B3856" s="18">
        <v>1</v>
      </c>
      <c r="C3856" s="16" t="s">
        <v>73</v>
      </c>
      <c r="D3856" s="21">
        <v>42837</v>
      </c>
      <c r="E3856" s="16" t="s">
        <v>1987</v>
      </c>
      <c r="F3856" s="21">
        <v>42837</v>
      </c>
      <c r="G3856" s="16" t="s">
        <v>1987</v>
      </c>
      <c r="H3856" s="26" t="s">
        <v>320</v>
      </c>
      <c r="L3856" s="16" t="s">
        <v>110</v>
      </c>
      <c r="M3856" s="26" t="s">
        <v>13786</v>
      </c>
      <c r="O3856" s="16" t="s">
        <v>1612</v>
      </c>
      <c r="T3856" s="23" t="s">
        <v>32</v>
      </c>
      <c r="W3856" s="20" t="s">
        <v>43</v>
      </c>
      <c r="Z3856" s="24" t="s">
        <v>32</v>
      </c>
      <c r="AA3856" s="24" t="s">
        <v>32</v>
      </c>
      <c r="AB3856" s="24" t="s">
        <v>32</v>
      </c>
      <c r="AC3856" s="24" t="s">
        <v>32</v>
      </c>
      <c r="AD3856" s="25">
        <v>0</v>
      </c>
      <c r="AE3856" s="25">
        <v>0</v>
      </c>
      <c r="AF3856" s="25">
        <v>643918</v>
      </c>
      <c r="AG3856" s="25">
        <v>0</v>
      </c>
      <c r="AH3856" s="25">
        <v>643918</v>
      </c>
      <c r="AI3856" s="16" t="s">
        <v>13785</v>
      </c>
    </row>
    <row r="3857" spans="1:35" x14ac:dyDescent="0.25">
      <c r="A3857" s="17">
        <v>125636</v>
      </c>
      <c r="B3857" s="18">
        <v>1</v>
      </c>
      <c r="C3857" s="16" t="s">
        <v>73</v>
      </c>
      <c r="D3857" s="21">
        <v>42838</v>
      </c>
      <c r="E3857" s="16" t="s">
        <v>1987</v>
      </c>
      <c r="F3857" s="21">
        <v>42843</v>
      </c>
      <c r="G3857" s="16" t="s">
        <v>1987</v>
      </c>
      <c r="H3857" s="26" t="s">
        <v>320</v>
      </c>
      <c r="L3857" s="16" t="s">
        <v>110</v>
      </c>
      <c r="M3857" s="26" t="s">
        <v>3642</v>
      </c>
      <c r="O3857" s="16" t="s">
        <v>1612</v>
      </c>
      <c r="T3857" s="23" t="s">
        <v>32</v>
      </c>
      <c r="W3857" s="20" t="s">
        <v>43</v>
      </c>
      <c r="Z3857" s="25">
        <v>0</v>
      </c>
      <c r="AA3857" s="25">
        <v>0</v>
      </c>
      <c r="AB3857" s="25">
        <v>-2992.7</v>
      </c>
      <c r="AC3857" s="25">
        <v>0</v>
      </c>
      <c r="AD3857" s="25">
        <v>0</v>
      </c>
      <c r="AE3857" s="25">
        <v>0</v>
      </c>
      <c r="AF3857" s="25">
        <v>17007.3</v>
      </c>
      <c r="AG3857" s="25">
        <v>0</v>
      </c>
      <c r="AH3857" s="25">
        <v>17007.3</v>
      </c>
      <c r="AI3857" s="16" t="s">
        <v>3643</v>
      </c>
    </row>
    <row r="3858" spans="1:35" x14ac:dyDescent="0.25">
      <c r="A3858" s="17">
        <v>125641</v>
      </c>
      <c r="B3858" s="18">
        <v>1</v>
      </c>
      <c r="C3858" s="16" t="s">
        <v>73</v>
      </c>
      <c r="D3858" s="21">
        <v>42842</v>
      </c>
      <c r="E3858" s="16" t="s">
        <v>1987</v>
      </c>
      <c r="F3858" s="21">
        <v>42842</v>
      </c>
      <c r="G3858" s="16" t="s">
        <v>1987</v>
      </c>
      <c r="H3858" s="26" t="s">
        <v>1163</v>
      </c>
      <c r="L3858" s="16" t="s">
        <v>110</v>
      </c>
      <c r="M3858" s="26" t="s">
        <v>13784</v>
      </c>
      <c r="O3858" s="16" t="s">
        <v>1612</v>
      </c>
      <c r="T3858" s="23" t="s">
        <v>32</v>
      </c>
      <c r="W3858" s="20" t="s">
        <v>43</v>
      </c>
      <c r="Z3858" s="24" t="s">
        <v>32</v>
      </c>
      <c r="AA3858" s="24" t="s">
        <v>32</v>
      </c>
      <c r="AB3858" s="24" t="s">
        <v>32</v>
      </c>
      <c r="AC3858" s="24" t="s">
        <v>32</v>
      </c>
      <c r="AD3858" s="24" t="s">
        <v>32</v>
      </c>
      <c r="AE3858" s="24" t="s">
        <v>32</v>
      </c>
      <c r="AF3858" s="24" t="s">
        <v>32</v>
      </c>
      <c r="AG3858" s="24" t="s">
        <v>32</v>
      </c>
      <c r="AH3858" s="24" t="s">
        <v>32</v>
      </c>
      <c r="AI3858" s="16" t="s">
        <v>13783</v>
      </c>
    </row>
    <row r="3859" spans="1:35" x14ac:dyDescent="0.25">
      <c r="A3859" s="17">
        <v>125642</v>
      </c>
      <c r="B3859" s="18">
        <v>2</v>
      </c>
      <c r="C3859" s="16" t="s">
        <v>73</v>
      </c>
      <c r="D3859" s="21">
        <v>42842</v>
      </c>
      <c r="E3859" s="16" t="s">
        <v>1987</v>
      </c>
      <c r="F3859" s="21">
        <v>42842</v>
      </c>
      <c r="G3859" s="16" t="s">
        <v>1987</v>
      </c>
      <c r="H3859" s="26" t="s">
        <v>1336</v>
      </c>
      <c r="L3859" s="16" t="s">
        <v>110</v>
      </c>
      <c r="M3859" s="26" t="s">
        <v>13782</v>
      </c>
      <c r="O3859" s="16" t="s">
        <v>1612</v>
      </c>
      <c r="T3859" s="23" t="s">
        <v>32</v>
      </c>
      <c r="W3859" s="20" t="s">
        <v>43</v>
      </c>
      <c r="Z3859" s="24" t="s">
        <v>32</v>
      </c>
      <c r="AA3859" s="24" t="s">
        <v>32</v>
      </c>
      <c r="AB3859" s="24" t="s">
        <v>32</v>
      </c>
      <c r="AC3859" s="24" t="s">
        <v>32</v>
      </c>
      <c r="AD3859" s="25">
        <v>0</v>
      </c>
      <c r="AE3859" s="25">
        <v>0</v>
      </c>
      <c r="AF3859" s="25">
        <v>570815.16</v>
      </c>
      <c r="AG3859" s="25">
        <v>0</v>
      </c>
      <c r="AH3859" s="25">
        <v>570815.16</v>
      </c>
      <c r="AI3859" s="16" t="s">
        <v>13781</v>
      </c>
    </row>
    <row r="3860" spans="1:35" x14ac:dyDescent="0.25">
      <c r="A3860" s="17">
        <v>125643</v>
      </c>
      <c r="B3860" s="18">
        <v>2</v>
      </c>
      <c r="C3860" s="16" t="s">
        <v>73</v>
      </c>
      <c r="D3860" s="21">
        <v>42842</v>
      </c>
      <c r="E3860" s="16" t="s">
        <v>1987</v>
      </c>
      <c r="F3860" s="21">
        <v>42842</v>
      </c>
      <c r="G3860" s="16" t="s">
        <v>1987</v>
      </c>
      <c r="H3860" s="26" t="s">
        <v>1336</v>
      </c>
      <c r="L3860" s="16" t="s">
        <v>110</v>
      </c>
      <c r="M3860" s="26" t="s">
        <v>13780</v>
      </c>
      <c r="O3860" s="16" t="s">
        <v>1612</v>
      </c>
      <c r="T3860" s="23" t="s">
        <v>32</v>
      </c>
      <c r="W3860" s="20" t="s">
        <v>43</v>
      </c>
      <c r="Z3860" s="24" t="s">
        <v>32</v>
      </c>
      <c r="AA3860" s="24" t="s">
        <v>32</v>
      </c>
      <c r="AB3860" s="24" t="s">
        <v>32</v>
      </c>
      <c r="AC3860" s="24" t="s">
        <v>32</v>
      </c>
      <c r="AD3860" s="25">
        <v>0</v>
      </c>
      <c r="AE3860" s="25">
        <v>0</v>
      </c>
      <c r="AF3860" s="25">
        <v>148486.70000000001</v>
      </c>
      <c r="AG3860" s="25">
        <v>0</v>
      </c>
      <c r="AH3860" s="25">
        <v>148486.70000000001</v>
      </c>
      <c r="AI3860" s="16" t="s">
        <v>13779</v>
      </c>
    </row>
    <row r="3861" spans="1:35" ht="45" x14ac:dyDescent="0.25">
      <c r="A3861" s="17">
        <v>125644</v>
      </c>
      <c r="B3861" s="18">
        <v>3</v>
      </c>
      <c r="C3861" s="16" t="s">
        <v>47</v>
      </c>
      <c r="D3861" s="21">
        <v>42843</v>
      </c>
      <c r="E3861" s="16" t="s">
        <v>75</v>
      </c>
      <c r="F3861" s="21">
        <v>43664</v>
      </c>
      <c r="G3861" s="16" t="s">
        <v>103</v>
      </c>
      <c r="H3861" s="26" t="s">
        <v>98</v>
      </c>
      <c r="I3861" s="16" t="s">
        <v>159</v>
      </c>
      <c r="J3861" s="20" t="s">
        <v>148</v>
      </c>
      <c r="L3861" s="16" t="s">
        <v>149</v>
      </c>
      <c r="M3861" s="26" t="s">
        <v>3644</v>
      </c>
      <c r="N3861" s="26" t="s">
        <v>3645</v>
      </c>
      <c r="O3861" s="16" t="s">
        <v>188</v>
      </c>
      <c r="P3861" s="26" t="s">
        <v>188</v>
      </c>
      <c r="Q3861" s="26" t="s">
        <v>2343</v>
      </c>
      <c r="T3861" s="22">
        <v>4.12</v>
      </c>
      <c r="U3861" s="21">
        <v>43182</v>
      </c>
      <c r="V3861" s="16" t="s">
        <v>1179</v>
      </c>
      <c r="W3861" s="20" t="s">
        <v>43</v>
      </c>
      <c r="X3861" s="16" t="s">
        <v>454</v>
      </c>
      <c r="Y3861" s="26" t="s">
        <v>3646</v>
      </c>
      <c r="Z3861" s="25">
        <v>0</v>
      </c>
      <c r="AA3861" s="25">
        <v>0</v>
      </c>
      <c r="AB3861" s="25">
        <v>1653.08</v>
      </c>
      <c r="AC3861" s="25">
        <v>44095.360000000001</v>
      </c>
      <c r="AD3861" s="25">
        <v>0</v>
      </c>
      <c r="AE3861" s="25">
        <v>0</v>
      </c>
      <c r="AF3861" s="25">
        <v>1441660.08</v>
      </c>
      <c r="AG3861" s="25">
        <v>6990955.3600000003</v>
      </c>
      <c r="AH3861" s="25">
        <v>8432615.4399999995</v>
      </c>
      <c r="AI3861" s="16" t="s">
        <v>3647</v>
      </c>
    </row>
    <row r="3862" spans="1:35" ht="45" x14ac:dyDescent="0.25">
      <c r="A3862" s="17">
        <v>125644.01</v>
      </c>
      <c r="B3862" s="18">
        <v>3</v>
      </c>
      <c r="C3862" s="16" t="s">
        <v>474</v>
      </c>
      <c r="D3862" s="21">
        <v>43220</v>
      </c>
      <c r="E3862" s="16" t="s">
        <v>81</v>
      </c>
      <c r="F3862" s="21">
        <v>43664</v>
      </c>
      <c r="G3862" s="16" t="s">
        <v>832</v>
      </c>
      <c r="H3862" s="26" t="s">
        <v>98</v>
      </c>
      <c r="I3862" s="16" t="s">
        <v>159</v>
      </c>
      <c r="J3862" s="20" t="s">
        <v>148</v>
      </c>
      <c r="L3862" s="16" t="s">
        <v>149</v>
      </c>
      <c r="M3862" s="26" t="s">
        <v>13778</v>
      </c>
      <c r="N3862" s="26" t="s">
        <v>13777</v>
      </c>
      <c r="O3862" s="16" t="s">
        <v>78</v>
      </c>
      <c r="P3862" s="26" t="s">
        <v>188</v>
      </c>
      <c r="T3862" s="22">
        <v>0.01</v>
      </c>
      <c r="W3862" s="20" t="s">
        <v>43</v>
      </c>
      <c r="X3862" s="16" t="s">
        <v>454</v>
      </c>
      <c r="Z3862" s="24" t="s">
        <v>32</v>
      </c>
      <c r="AA3862" s="24" t="s">
        <v>32</v>
      </c>
      <c r="AB3862" s="24" t="s">
        <v>32</v>
      </c>
      <c r="AC3862" s="24" t="s">
        <v>32</v>
      </c>
      <c r="AD3862" s="25">
        <v>0</v>
      </c>
      <c r="AE3862" s="25">
        <v>0</v>
      </c>
      <c r="AF3862" s="25">
        <v>1191794</v>
      </c>
      <c r="AG3862" s="25">
        <v>0</v>
      </c>
      <c r="AH3862" s="25">
        <v>1191794</v>
      </c>
      <c r="AI3862" s="16" t="s">
        <v>13776</v>
      </c>
    </row>
    <row r="3863" spans="1:35" ht="30" x14ac:dyDescent="0.25">
      <c r="A3863" s="17">
        <v>125645</v>
      </c>
      <c r="B3863" s="18">
        <v>3</v>
      </c>
      <c r="C3863" s="16" t="s">
        <v>474</v>
      </c>
      <c r="D3863" s="21">
        <v>42843</v>
      </c>
      <c r="E3863" s="16" t="s">
        <v>75</v>
      </c>
      <c r="F3863" s="21">
        <v>44281</v>
      </c>
      <c r="G3863" s="16" t="s">
        <v>75</v>
      </c>
      <c r="H3863" s="26" t="s">
        <v>13775</v>
      </c>
      <c r="I3863" s="16" t="s">
        <v>4095</v>
      </c>
      <c r="J3863" s="20" t="s">
        <v>148</v>
      </c>
      <c r="L3863" s="16" t="s">
        <v>149</v>
      </c>
      <c r="M3863" s="26" t="s">
        <v>13774</v>
      </c>
      <c r="N3863" s="26" t="s">
        <v>4085</v>
      </c>
      <c r="O3863" s="16" t="s">
        <v>188</v>
      </c>
      <c r="P3863" s="26" t="s">
        <v>188</v>
      </c>
      <c r="Q3863" s="26" t="s">
        <v>4085</v>
      </c>
      <c r="T3863" s="22">
        <v>5.28</v>
      </c>
      <c r="U3863" s="21">
        <v>43077</v>
      </c>
      <c r="V3863" s="16" t="s">
        <v>1179</v>
      </c>
      <c r="W3863" s="20" t="s">
        <v>43</v>
      </c>
      <c r="X3863" s="16" t="s">
        <v>454</v>
      </c>
      <c r="Y3863" s="26" t="s">
        <v>13773</v>
      </c>
      <c r="Z3863" s="24" t="s">
        <v>32</v>
      </c>
      <c r="AA3863" s="24" t="s">
        <v>32</v>
      </c>
      <c r="AB3863" s="24" t="s">
        <v>32</v>
      </c>
      <c r="AC3863" s="24" t="s">
        <v>32</v>
      </c>
      <c r="AD3863" s="25">
        <v>0</v>
      </c>
      <c r="AE3863" s="25">
        <v>0</v>
      </c>
      <c r="AF3863" s="25">
        <v>322052</v>
      </c>
      <c r="AG3863" s="25">
        <v>3615882</v>
      </c>
      <c r="AH3863" s="25">
        <v>3937934</v>
      </c>
      <c r="AI3863" s="16" t="s">
        <v>13772</v>
      </c>
    </row>
    <row r="3864" spans="1:35" ht="105" x14ac:dyDescent="0.25">
      <c r="A3864" s="17">
        <v>125646</v>
      </c>
      <c r="B3864" s="18">
        <v>3</v>
      </c>
      <c r="C3864" s="16" t="s">
        <v>474</v>
      </c>
      <c r="D3864" s="21">
        <v>42843</v>
      </c>
      <c r="E3864" s="16" t="s">
        <v>75</v>
      </c>
      <c r="F3864" s="21">
        <v>44281</v>
      </c>
      <c r="G3864" s="16" t="s">
        <v>75</v>
      </c>
      <c r="H3864" s="26" t="s">
        <v>434</v>
      </c>
      <c r="I3864" s="16" t="s">
        <v>4095</v>
      </c>
      <c r="J3864" s="20" t="s">
        <v>148</v>
      </c>
      <c r="L3864" s="16" t="s">
        <v>149</v>
      </c>
      <c r="M3864" s="26" t="s">
        <v>13771</v>
      </c>
      <c r="N3864" s="26" t="s">
        <v>4085</v>
      </c>
      <c r="O3864" s="16" t="s">
        <v>188</v>
      </c>
      <c r="P3864" s="26" t="s">
        <v>188</v>
      </c>
      <c r="Q3864" s="26" t="s">
        <v>4085</v>
      </c>
      <c r="T3864" s="22">
        <v>4.3</v>
      </c>
      <c r="U3864" s="21">
        <v>43077</v>
      </c>
      <c r="V3864" s="16" t="s">
        <v>1179</v>
      </c>
      <c r="W3864" s="20" t="s">
        <v>43</v>
      </c>
      <c r="X3864" s="16" t="s">
        <v>454</v>
      </c>
      <c r="Y3864" s="26" t="s">
        <v>13770</v>
      </c>
      <c r="Z3864" s="24" t="s">
        <v>32</v>
      </c>
      <c r="AA3864" s="24" t="s">
        <v>32</v>
      </c>
      <c r="AB3864" s="24" t="s">
        <v>32</v>
      </c>
      <c r="AC3864" s="24" t="s">
        <v>32</v>
      </c>
      <c r="AD3864" s="25">
        <v>0</v>
      </c>
      <c r="AE3864" s="25">
        <v>0</v>
      </c>
      <c r="AF3864" s="25">
        <v>582625</v>
      </c>
      <c r="AG3864" s="25">
        <v>3092607</v>
      </c>
      <c r="AH3864" s="25">
        <v>3675232</v>
      </c>
      <c r="AI3864" s="16" t="s">
        <v>13769</v>
      </c>
    </row>
    <row r="3865" spans="1:35" x14ac:dyDescent="0.25">
      <c r="A3865" s="17">
        <v>125652</v>
      </c>
      <c r="B3865" s="18">
        <v>3</v>
      </c>
      <c r="C3865" s="16" t="s">
        <v>73</v>
      </c>
      <c r="D3865" s="21">
        <v>42844</v>
      </c>
      <c r="E3865" s="16" t="s">
        <v>142</v>
      </c>
      <c r="F3865" s="21">
        <v>44279</v>
      </c>
      <c r="G3865" s="16" t="s">
        <v>75</v>
      </c>
      <c r="H3865" s="26" t="s">
        <v>98</v>
      </c>
      <c r="M3865" s="26" t="s">
        <v>13768</v>
      </c>
      <c r="N3865" s="26" t="s">
        <v>13767</v>
      </c>
      <c r="O3865" s="16" t="s">
        <v>151</v>
      </c>
      <c r="T3865" s="23" t="s">
        <v>32</v>
      </c>
      <c r="W3865" s="20" t="s">
        <v>43</v>
      </c>
      <c r="Z3865" s="24" t="s">
        <v>32</v>
      </c>
      <c r="AA3865" s="24" t="s">
        <v>32</v>
      </c>
      <c r="AB3865" s="24" t="s">
        <v>32</v>
      </c>
      <c r="AC3865" s="24" t="s">
        <v>32</v>
      </c>
      <c r="AD3865" s="25">
        <v>0</v>
      </c>
      <c r="AE3865" s="25">
        <v>0</v>
      </c>
      <c r="AF3865" s="25">
        <v>5477021.0999999996</v>
      </c>
      <c r="AG3865" s="25">
        <v>0</v>
      </c>
      <c r="AH3865" s="25">
        <v>5477021.0999999996</v>
      </c>
      <c r="AI3865" s="16" t="s">
        <v>13766</v>
      </c>
    </row>
    <row r="3866" spans="1:35" ht="30" x14ac:dyDescent="0.25">
      <c r="A3866" s="17">
        <v>125653</v>
      </c>
      <c r="B3866" s="18">
        <v>2</v>
      </c>
      <c r="C3866" s="16" t="s">
        <v>474</v>
      </c>
      <c r="D3866" s="21">
        <v>42844</v>
      </c>
      <c r="E3866" s="16" t="s">
        <v>2518</v>
      </c>
      <c r="F3866" s="21">
        <v>43857</v>
      </c>
      <c r="G3866" s="16" t="s">
        <v>514</v>
      </c>
      <c r="H3866" s="26" t="s">
        <v>797</v>
      </c>
      <c r="I3866" s="16" t="s">
        <v>468</v>
      </c>
      <c r="J3866" s="20" t="s">
        <v>116</v>
      </c>
      <c r="L3866" s="16" t="s">
        <v>116</v>
      </c>
      <c r="M3866" s="26" t="s">
        <v>13765</v>
      </c>
      <c r="N3866" s="26" t="s">
        <v>453</v>
      </c>
      <c r="O3866" s="16" t="s">
        <v>632</v>
      </c>
      <c r="P3866" s="26" t="s">
        <v>453</v>
      </c>
      <c r="T3866" s="22">
        <v>0</v>
      </c>
      <c r="U3866" s="21">
        <v>43378</v>
      </c>
      <c r="W3866" s="20" t="s">
        <v>43</v>
      </c>
      <c r="X3866" s="16" t="s">
        <v>140</v>
      </c>
      <c r="Z3866" s="24" t="s">
        <v>32</v>
      </c>
      <c r="AA3866" s="24" t="s">
        <v>32</v>
      </c>
      <c r="AB3866" s="24" t="s">
        <v>32</v>
      </c>
      <c r="AC3866" s="24" t="s">
        <v>32</v>
      </c>
      <c r="AD3866" s="25">
        <v>30000</v>
      </c>
      <c r="AE3866" s="25">
        <v>0</v>
      </c>
      <c r="AF3866" s="25">
        <v>44897</v>
      </c>
      <c r="AG3866" s="25">
        <v>0</v>
      </c>
      <c r="AH3866" s="25">
        <v>74897</v>
      </c>
      <c r="AI3866" s="16" t="s">
        <v>13764</v>
      </c>
    </row>
    <row r="3867" spans="1:35" x14ac:dyDescent="0.25">
      <c r="A3867" s="17">
        <v>125655</v>
      </c>
      <c r="B3867" s="18">
        <v>3</v>
      </c>
      <c r="C3867" s="16" t="s">
        <v>73</v>
      </c>
      <c r="D3867" s="21">
        <v>42845</v>
      </c>
      <c r="E3867" s="16" t="s">
        <v>1987</v>
      </c>
      <c r="F3867" s="21">
        <v>42845</v>
      </c>
      <c r="G3867" s="16" t="s">
        <v>1987</v>
      </c>
      <c r="H3867" s="26" t="s">
        <v>98</v>
      </c>
      <c r="L3867" s="16" t="s">
        <v>110</v>
      </c>
      <c r="M3867" s="26" t="s">
        <v>13763</v>
      </c>
      <c r="O3867" s="16" t="s">
        <v>1612</v>
      </c>
      <c r="T3867" s="23" t="s">
        <v>32</v>
      </c>
      <c r="W3867" s="20" t="s">
        <v>43</v>
      </c>
      <c r="Z3867" s="24" t="s">
        <v>32</v>
      </c>
      <c r="AA3867" s="24" t="s">
        <v>32</v>
      </c>
      <c r="AB3867" s="24" t="s">
        <v>32</v>
      </c>
      <c r="AC3867" s="24" t="s">
        <v>32</v>
      </c>
      <c r="AD3867" s="25">
        <v>0</v>
      </c>
      <c r="AE3867" s="25">
        <v>0</v>
      </c>
      <c r="AF3867" s="25">
        <v>1175000</v>
      </c>
      <c r="AG3867" s="25">
        <v>0</v>
      </c>
      <c r="AH3867" s="25">
        <v>1175000</v>
      </c>
      <c r="AI3867" s="16" t="s">
        <v>13762</v>
      </c>
    </row>
    <row r="3868" spans="1:35" x14ac:dyDescent="0.25">
      <c r="A3868" s="17">
        <v>125658</v>
      </c>
      <c r="B3868" s="18">
        <v>1</v>
      </c>
      <c r="C3868" s="16" t="s">
        <v>73</v>
      </c>
      <c r="D3868" s="21">
        <v>42849</v>
      </c>
      <c r="E3868" s="16" t="s">
        <v>142</v>
      </c>
      <c r="F3868" s="21">
        <v>43776</v>
      </c>
      <c r="G3868" s="16" t="s">
        <v>2449</v>
      </c>
      <c r="H3868" s="26" t="s">
        <v>196</v>
      </c>
      <c r="I3868" s="16" t="s">
        <v>1720</v>
      </c>
      <c r="J3868" s="20" t="s">
        <v>116</v>
      </c>
      <c r="L3868" s="16" t="s">
        <v>116</v>
      </c>
      <c r="M3868" s="26" t="s">
        <v>13761</v>
      </c>
      <c r="N3868" s="26" t="s">
        <v>13756</v>
      </c>
      <c r="O3868" s="16" t="s">
        <v>151</v>
      </c>
      <c r="P3868" s="26" t="s">
        <v>1493</v>
      </c>
      <c r="R3868" s="16" t="s">
        <v>1494</v>
      </c>
      <c r="S3868" s="16" t="s">
        <v>84</v>
      </c>
      <c r="T3868" s="23" t="s">
        <v>32</v>
      </c>
      <c r="W3868" s="20" t="s">
        <v>43</v>
      </c>
      <c r="X3868" s="16" t="s">
        <v>78</v>
      </c>
      <c r="Z3868" s="24" t="s">
        <v>32</v>
      </c>
      <c r="AA3868" s="24" t="s">
        <v>32</v>
      </c>
      <c r="AB3868" s="24" t="s">
        <v>32</v>
      </c>
      <c r="AC3868" s="24" t="s">
        <v>32</v>
      </c>
      <c r="AD3868" s="25">
        <v>0</v>
      </c>
      <c r="AE3868" s="25">
        <v>0</v>
      </c>
      <c r="AF3868" s="25">
        <v>127074</v>
      </c>
      <c r="AG3868" s="25">
        <v>0</v>
      </c>
      <c r="AH3868" s="25">
        <v>127074</v>
      </c>
      <c r="AI3868" s="16" t="s">
        <v>13760</v>
      </c>
    </row>
    <row r="3869" spans="1:35" x14ac:dyDescent="0.25">
      <c r="A3869" s="17">
        <v>125659</v>
      </c>
      <c r="B3869" s="18">
        <v>1</v>
      </c>
      <c r="C3869" s="16" t="s">
        <v>73</v>
      </c>
      <c r="D3869" s="21">
        <v>42849</v>
      </c>
      <c r="E3869" s="16" t="s">
        <v>142</v>
      </c>
      <c r="F3869" s="21">
        <v>43501</v>
      </c>
      <c r="G3869" s="16" t="s">
        <v>2449</v>
      </c>
      <c r="H3869" s="26" t="s">
        <v>394</v>
      </c>
      <c r="I3869" s="16" t="s">
        <v>5189</v>
      </c>
      <c r="J3869" s="20" t="s">
        <v>116</v>
      </c>
      <c r="L3869" s="16" t="s">
        <v>116</v>
      </c>
      <c r="M3869" s="26" t="s">
        <v>13759</v>
      </c>
      <c r="N3869" s="26" t="s">
        <v>13756</v>
      </c>
      <c r="O3869" s="16" t="s">
        <v>151</v>
      </c>
      <c r="P3869" s="26" t="s">
        <v>1493</v>
      </c>
      <c r="R3869" s="16" t="s">
        <v>1494</v>
      </c>
      <c r="S3869" s="16" t="s">
        <v>84</v>
      </c>
      <c r="T3869" s="23" t="s">
        <v>32</v>
      </c>
      <c r="W3869" s="20" t="s">
        <v>43</v>
      </c>
      <c r="X3869" s="16" t="s">
        <v>78</v>
      </c>
      <c r="Z3869" s="24" t="s">
        <v>32</v>
      </c>
      <c r="AA3869" s="24" t="s">
        <v>32</v>
      </c>
      <c r="AB3869" s="24" t="s">
        <v>32</v>
      </c>
      <c r="AC3869" s="24" t="s">
        <v>32</v>
      </c>
      <c r="AD3869" s="25">
        <v>0</v>
      </c>
      <c r="AE3869" s="25">
        <v>0</v>
      </c>
      <c r="AF3869" s="25">
        <v>163010</v>
      </c>
      <c r="AG3869" s="25">
        <v>0</v>
      </c>
      <c r="AH3869" s="25">
        <v>163010</v>
      </c>
      <c r="AI3869" s="16" t="s">
        <v>13758</v>
      </c>
    </row>
    <row r="3870" spans="1:35" x14ac:dyDescent="0.25">
      <c r="A3870" s="17">
        <v>125660</v>
      </c>
      <c r="B3870" s="18">
        <v>1</v>
      </c>
      <c r="C3870" s="16" t="s">
        <v>474</v>
      </c>
      <c r="D3870" s="21">
        <v>42849</v>
      </c>
      <c r="E3870" s="16" t="s">
        <v>142</v>
      </c>
      <c r="F3870" s="21">
        <v>44279</v>
      </c>
      <c r="G3870" s="16" t="s">
        <v>2449</v>
      </c>
      <c r="H3870" s="26" t="s">
        <v>417</v>
      </c>
      <c r="I3870" s="16" t="s">
        <v>2125</v>
      </c>
      <c r="J3870" s="20" t="s">
        <v>116</v>
      </c>
      <c r="L3870" s="16" t="s">
        <v>116</v>
      </c>
      <c r="M3870" s="26" t="s">
        <v>13757</v>
      </c>
      <c r="N3870" s="26" t="s">
        <v>13756</v>
      </c>
      <c r="O3870" s="16" t="s">
        <v>151</v>
      </c>
      <c r="P3870" s="26" t="s">
        <v>1493</v>
      </c>
      <c r="R3870" s="16" t="s">
        <v>1494</v>
      </c>
      <c r="S3870" s="16" t="s">
        <v>84</v>
      </c>
      <c r="T3870" s="23" t="s">
        <v>32</v>
      </c>
      <c r="U3870" s="21">
        <v>42852</v>
      </c>
      <c r="W3870" s="20" t="s">
        <v>43</v>
      </c>
      <c r="X3870" s="16" t="s">
        <v>78</v>
      </c>
      <c r="Z3870" s="24" t="s">
        <v>32</v>
      </c>
      <c r="AA3870" s="24" t="s">
        <v>32</v>
      </c>
      <c r="AB3870" s="24" t="s">
        <v>32</v>
      </c>
      <c r="AC3870" s="24" t="s">
        <v>32</v>
      </c>
      <c r="AD3870" s="25">
        <v>0</v>
      </c>
      <c r="AE3870" s="25">
        <v>0</v>
      </c>
      <c r="AF3870" s="25">
        <v>639280</v>
      </c>
      <c r="AG3870" s="25">
        <v>0</v>
      </c>
      <c r="AH3870" s="25">
        <v>639280</v>
      </c>
      <c r="AI3870" s="16" t="s">
        <v>13755</v>
      </c>
    </row>
    <row r="3871" spans="1:35" x14ac:dyDescent="0.25">
      <c r="A3871" s="17">
        <v>125663</v>
      </c>
      <c r="B3871" s="18">
        <v>1</v>
      </c>
      <c r="C3871" s="16" t="s">
        <v>73</v>
      </c>
      <c r="D3871" s="21">
        <v>42849</v>
      </c>
      <c r="E3871" s="16" t="s">
        <v>1987</v>
      </c>
      <c r="F3871" s="21">
        <v>42849</v>
      </c>
      <c r="G3871" s="16" t="s">
        <v>32</v>
      </c>
      <c r="H3871" s="26" t="s">
        <v>1163</v>
      </c>
      <c r="L3871" s="16" t="s">
        <v>110</v>
      </c>
      <c r="M3871" s="26" t="s">
        <v>13754</v>
      </c>
      <c r="O3871" s="16" t="s">
        <v>1612</v>
      </c>
      <c r="T3871" s="23" t="s">
        <v>32</v>
      </c>
      <c r="W3871" s="20" t="s">
        <v>43</v>
      </c>
      <c r="Z3871" s="24" t="s">
        <v>32</v>
      </c>
      <c r="AA3871" s="24" t="s">
        <v>32</v>
      </c>
      <c r="AB3871" s="24" t="s">
        <v>32</v>
      </c>
      <c r="AC3871" s="24" t="s">
        <v>32</v>
      </c>
      <c r="AD3871" s="24" t="s">
        <v>32</v>
      </c>
      <c r="AE3871" s="24" t="s">
        <v>32</v>
      </c>
      <c r="AF3871" s="24" t="s">
        <v>32</v>
      </c>
      <c r="AG3871" s="24" t="s">
        <v>32</v>
      </c>
      <c r="AH3871" s="24" t="s">
        <v>32</v>
      </c>
    </row>
    <row r="3872" spans="1:35" x14ac:dyDescent="0.25">
      <c r="A3872" s="17">
        <v>125672</v>
      </c>
      <c r="B3872" s="18">
        <v>1</v>
      </c>
      <c r="C3872" s="16" t="s">
        <v>73</v>
      </c>
      <c r="D3872" s="21">
        <v>42852</v>
      </c>
      <c r="E3872" s="16" t="s">
        <v>1987</v>
      </c>
      <c r="F3872" s="21">
        <v>42852</v>
      </c>
      <c r="G3872" s="16" t="s">
        <v>1987</v>
      </c>
      <c r="H3872" s="26" t="s">
        <v>1163</v>
      </c>
      <c r="L3872" s="16" t="s">
        <v>110</v>
      </c>
      <c r="M3872" s="26" t="s">
        <v>13753</v>
      </c>
      <c r="O3872" s="16" t="s">
        <v>1612</v>
      </c>
      <c r="T3872" s="23" t="s">
        <v>32</v>
      </c>
      <c r="W3872" s="20" t="s">
        <v>43</v>
      </c>
      <c r="Z3872" s="24" t="s">
        <v>32</v>
      </c>
      <c r="AA3872" s="24" t="s">
        <v>32</v>
      </c>
      <c r="AB3872" s="24" t="s">
        <v>32</v>
      </c>
      <c r="AC3872" s="24" t="s">
        <v>32</v>
      </c>
      <c r="AD3872" s="25">
        <v>0</v>
      </c>
      <c r="AE3872" s="25">
        <v>0</v>
      </c>
      <c r="AF3872" s="25">
        <v>5949</v>
      </c>
      <c r="AG3872" s="25">
        <v>0</v>
      </c>
      <c r="AH3872" s="25">
        <v>5949</v>
      </c>
      <c r="AI3872" s="16" t="s">
        <v>13752</v>
      </c>
    </row>
    <row r="3873" spans="1:35" ht="30" x14ac:dyDescent="0.25">
      <c r="A3873" s="17">
        <v>125679</v>
      </c>
      <c r="B3873" s="18">
        <v>1</v>
      </c>
      <c r="C3873" s="16" t="s">
        <v>474</v>
      </c>
      <c r="D3873" s="21">
        <v>42853</v>
      </c>
      <c r="E3873" s="16" t="s">
        <v>3375</v>
      </c>
      <c r="F3873" s="21">
        <v>44089</v>
      </c>
      <c r="G3873" s="16" t="s">
        <v>2449</v>
      </c>
      <c r="H3873" s="26" t="s">
        <v>182</v>
      </c>
      <c r="M3873" s="26" t="s">
        <v>13751</v>
      </c>
      <c r="O3873" s="16" t="s">
        <v>632</v>
      </c>
      <c r="P3873" s="26" t="s">
        <v>453</v>
      </c>
      <c r="T3873" s="22">
        <v>4.55</v>
      </c>
      <c r="U3873" s="21">
        <v>43742</v>
      </c>
      <c r="W3873" s="20" t="s">
        <v>43</v>
      </c>
      <c r="X3873" s="16" t="s">
        <v>1150</v>
      </c>
      <c r="Z3873" s="24" t="s">
        <v>32</v>
      </c>
      <c r="AA3873" s="24" t="s">
        <v>32</v>
      </c>
      <c r="AB3873" s="24" t="s">
        <v>32</v>
      </c>
      <c r="AC3873" s="24" t="s">
        <v>32</v>
      </c>
      <c r="AD3873" s="25">
        <v>64000</v>
      </c>
      <c r="AE3873" s="25">
        <v>0</v>
      </c>
      <c r="AF3873" s="25">
        <v>61100</v>
      </c>
      <c r="AG3873" s="25">
        <v>0</v>
      </c>
      <c r="AH3873" s="25">
        <v>125100</v>
      </c>
      <c r="AI3873" s="16" t="s">
        <v>13750</v>
      </c>
    </row>
    <row r="3874" spans="1:35" x14ac:dyDescent="0.25">
      <c r="A3874" s="17">
        <v>125681</v>
      </c>
      <c r="B3874" s="18">
        <v>4</v>
      </c>
      <c r="C3874" s="16" t="s">
        <v>73</v>
      </c>
      <c r="D3874" s="21">
        <v>42857</v>
      </c>
      <c r="E3874" s="16" t="s">
        <v>9211</v>
      </c>
      <c r="F3874" s="21">
        <v>43474</v>
      </c>
      <c r="G3874" s="16" t="s">
        <v>75</v>
      </c>
      <c r="H3874" s="26" t="s">
        <v>126</v>
      </c>
      <c r="I3874" s="16" t="s">
        <v>1446</v>
      </c>
      <c r="J3874" s="20" t="s">
        <v>148</v>
      </c>
      <c r="L3874" s="16" t="s">
        <v>149</v>
      </c>
      <c r="M3874" s="26" t="s">
        <v>13749</v>
      </c>
      <c r="N3874" s="26" t="s">
        <v>13748</v>
      </c>
      <c r="O3874" s="16" t="s">
        <v>78</v>
      </c>
      <c r="P3874" s="26" t="s">
        <v>596</v>
      </c>
      <c r="T3874" s="23" t="s">
        <v>32</v>
      </c>
      <c r="W3874" s="20" t="s">
        <v>43</v>
      </c>
      <c r="Z3874" s="24" t="s">
        <v>32</v>
      </c>
      <c r="AA3874" s="24" t="s">
        <v>32</v>
      </c>
      <c r="AB3874" s="24" t="s">
        <v>32</v>
      </c>
      <c r="AC3874" s="24" t="s">
        <v>32</v>
      </c>
      <c r="AD3874" s="25">
        <v>0</v>
      </c>
      <c r="AE3874" s="25">
        <v>0</v>
      </c>
      <c r="AF3874" s="25">
        <v>80000</v>
      </c>
      <c r="AG3874" s="25">
        <v>0</v>
      </c>
      <c r="AH3874" s="25">
        <v>80000</v>
      </c>
      <c r="AI3874" s="16" t="s">
        <v>13747</v>
      </c>
    </row>
    <row r="3875" spans="1:35" x14ac:dyDescent="0.25">
      <c r="A3875" s="17">
        <v>125682</v>
      </c>
      <c r="B3875" s="18">
        <v>4</v>
      </c>
      <c r="C3875" s="16" t="s">
        <v>73</v>
      </c>
      <c r="D3875" s="21">
        <v>42858</v>
      </c>
      <c r="E3875" s="16" t="s">
        <v>2240</v>
      </c>
      <c r="F3875" s="21">
        <v>43474</v>
      </c>
      <c r="G3875" s="16" t="s">
        <v>75</v>
      </c>
      <c r="H3875" s="26" t="s">
        <v>126</v>
      </c>
      <c r="K3875" s="16" t="s">
        <v>3649</v>
      </c>
      <c r="L3875" s="16" t="s">
        <v>37</v>
      </c>
      <c r="M3875" s="26" t="s">
        <v>13746</v>
      </c>
      <c r="O3875" s="16" t="s">
        <v>632</v>
      </c>
      <c r="T3875" s="22">
        <v>0.02</v>
      </c>
      <c r="W3875" s="20" t="s">
        <v>43</v>
      </c>
      <c r="X3875" s="16" t="s">
        <v>78</v>
      </c>
      <c r="Z3875" s="24" t="s">
        <v>32</v>
      </c>
      <c r="AA3875" s="24" t="s">
        <v>32</v>
      </c>
      <c r="AB3875" s="24" t="s">
        <v>32</v>
      </c>
      <c r="AC3875" s="24" t="s">
        <v>32</v>
      </c>
      <c r="AD3875" s="24" t="s">
        <v>32</v>
      </c>
      <c r="AE3875" s="24" t="s">
        <v>32</v>
      </c>
      <c r="AF3875" s="24" t="s">
        <v>32</v>
      </c>
      <c r="AG3875" s="24" t="s">
        <v>32</v>
      </c>
      <c r="AH3875" s="24" t="s">
        <v>32</v>
      </c>
    </row>
    <row r="3876" spans="1:35" ht="30" x14ac:dyDescent="0.25">
      <c r="A3876" s="17">
        <v>125683</v>
      </c>
      <c r="B3876" s="18">
        <v>4</v>
      </c>
      <c r="C3876" s="16" t="s">
        <v>73</v>
      </c>
      <c r="D3876" s="21">
        <v>42858</v>
      </c>
      <c r="E3876" s="16" t="s">
        <v>2240</v>
      </c>
      <c r="F3876" s="21">
        <v>44300</v>
      </c>
      <c r="G3876" s="16" t="s">
        <v>105</v>
      </c>
      <c r="H3876" s="26" t="s">
        <v>126</v>
      </c>
      <c r="I3876" s="16" t="s">
        <v>3648</v>
      </c>
      <c r="K3876" s="16" t="s">
        <v>3649</v>
      </c>
      <c r="L3876" s="16" t="s">
        <v>37</v>
      </c>
      <c r="M3876" s="26" t="s">
        <v>3650</v>
      </c>
      <c r="N3876" s="26" t="s">
        <v>3651</v>
      </c>
      <c r="O3876" s="16" t="s">
        <v>1139</v>
      </c>
      <c r="P3876" s="26" t="s">
        <v>1140</v>
      </c>
      <c r="T3876" s="22">
        <v>0.01</v>
      </c>
      <c r="W3876" s="20" t="s">
        <v>43</v>
      </c>
      <c r="X3876" s="16" t="s">
        <v>78</v>
      </c>
      <c r="Z3876" s="25">
        <v>0</v>
      </c>
      <c r="AA3876" s="25">
        <v>0</v>
      </c>
      <c r="AB3876" s="25">
        <v>74543</v>
      </c>
      <c r="AC3876" s="25">
        <v>0</v>
      </c>
      <c r="AD3876" s="25">
        <v>15000</v>
      </c>
      <c r="AE3876" s="25">
        <v>0</v>
      </c>
      <c r="AF3876" s="25">
        <v>74543</v>
      </c>
      <c r="AG3876" s="25">
        <v>0</v>
      </c>
      <c r="AH3876" s="25">
        <v>89543</v>
      </c>
      <c r="AI3876" s="16" t="s">
        <v>3652</v>
      </c>
    </row>
    <row r="3877" spans="1:35" x14ac:dyDescent="0.25">
      <c r="A3877" s="17">
        <v>125690</v>
      </c>
      <c r="B3877" s="18">
        <v>2</v>
      </c>
      <c r="C3877" s="16" t="s">
        <v>31</v>
      </c>
      <c r="D3877" s="21">
        <v>42859</v>
      </c>
      <c r="E3877" s="16" t="s">
        <v>2470</v>
      </c>
      <c r="F3877" s="21">
        <v>44022</v>
      </c>
      <c r="G3877" s="16" t="s">
        <v>529</v>
      </c>
      <c r="H3877" s="26" t="s">
        <v>383</v>
      </c>
      <c r="I3877" s="16" t="s">
        <v>1518</v>
      </c>
      <c r="J3877" s="20" t="s">
        <v>1518</v>
      </c>
      <c r="M3877" s="26" t="s">
        <v>13745</v>
      </c>
      <c r="N3877" s="26" t="s">
        <v>13744</v>
      </c>
      <c r="O3877" s="16" t="s">
        <v>1520</v>
      </c>
      <c r="P3877" s="26" t="s">
        <v>568</v>
      </c>
      <c r="R3877" s="16" t="s">
        <v>139</v>
      </c>
      <c r="S3877" s="16" t="s">
        <v>192</v>
      </c>
      <c r="T3877" s="23" t="s">
        <v>32</v>
      </c>
      <c r="U3877" s="21">
        <v>43868</v>
      </c>
      <c r="W3877" s="20" t="s">
        <v>43</v>
      </c>
      <c r="X3877" s="16" t="s">
        <v>44</v>
      </c>
      <c r="Z3877" s="24" t="s">
        <v>32</v>
      </c>
      <c r="AA3877" s="24" t="s">
        <v>32</v>
      </c>
      <c r="AB3877" s="24" t="s">
        <v>32</v>
      </c>
      <c r="AC3877" s="24" t="s">
        <v>32</v>
      </c>
      <c r="AD3877" s="25">
        <v>685000</v>
      </c>
      <c r="AE3877" s="25">
        <v>706800</v>
      </c>
      <c r="AF3877" s="25">
        <v>5719090</v>
      </c>
      <c r="AG3877" s="25">
        <v>0</v>
      </c>
      <c r="AH3877" s="25">
        <v>7110890</v>
      </c>
      <c r="AI3877" s="16" t="s">
        <v>13743</v>
      </c>
    </row>
    <row r="3878" spans="1:35" x14ac:dyDescent="0.25">
      <c r="A3878" s="17">
        <v>125694</v>
      </c>
      <c r="B3878" s="18">
        <v>3</v>
      </c>
      <c r="C3878" s="16" t="s">
        <v>73</v>
      </c>
      <c r="D3878" s="21">
        <v>42859</v>
      </c>
      <c r="E3878" s="16" t="s">
        <v>1987</v>
      </c>
      <c r="F3878" s="21">
        <v>42859</v>
      </c>
      <c r="G3878" s="16" t="s">
        <v>1987</v>
      </c>
      <c r="H3878" s="26" t="s">
        <v>98</v>
      </c>
      <c r="L3878" s="16" t="s">
        <v>110</v>
      </c>
      <c r="M3878" s="26" t="s">
        <v>13742</v>
      </c>
      <c r="O3878" s="16" t="s">
        <v>1612</v>
      </c>
      <c r="T3878" s="23" t="s">
        <v>32</v>
      </c>
      <c r="W3878" s="20" t="s">
        <v>43</v>
      </c>
      <c r="Z3878" s="24" t="s">
        <v>32</v>
      </c>
      <c r="AA3878" s="24" t="s">
        <v>32</v>
      </c>
      <c r="AB3878" s="24" t="s">
        <v>32</v>
      </c>
      <c r="AC3878" s="24" t="s">
        <v>32</v>
      </c>
      <c r="AD3878" s="25">
        <v>0</v>
      </c>
      <c r="AE3878" s="25">
        <v>0</v>
      </c>
      <c r="AF3878" s="25">
        <v>25744.7</v>
      </c>
      <c r="AG3878" s="25">
        <v>0</v>
      </c>
      <c r="AH3878" s="25">
        <v>25744.7</v>
      </c>
      <c r="AI3878" s="16" t="s">
        <v>13741</v>
      </c>
    </row>
    <row r="3879" spans="1:35" x14ac:dyDescent="0.25">
      <c r="A3879" s="17">
        <v>125704</v>
      </c>
      <c r="B3879" s="18">
        <v>3</v>
      </c>
      <c r="C3879" s="16" t="s">
        <v>73</v>
      </c>
      <c r="D3879" s="21">
        <v>42864</v>
      </c>
      <c r="E3879" s="16" t="s">
        <v>13582</v>
      </c>
      <c r="F3879" s="21">
        <v>42864</v>
      </c>
      <c r="G3879" s="16" t="s">
        <v>13582</v>
      </c>
      <c r="H3879" s="26" t="s">
        <v>362</v>
      </c>
      <c r="M3879" s="26" t="s">
        <v>13740</v>
      </c>
      <c r="O3879" s="16" t="s">
        <v>1171</v>
      </c>
      <c r="P3879" s="26" t="s">
        <v>1062</v>
      </c>
      <c r="T3879" s="23" t="s">
        <v>32</v>
      </c>
      <c r="W3879" s="20" t="s">
        <v>43</v>
      </c>
      <c r="Z3879" s="24" t="s">
        <v>32</v>
      </c>
      <c r="AA3879" s="24" t="s">
        <v>32</v>
      </c>
      <c r="AB3879" s="24" t="s">
        <v>32</v>
      </c>
      <c r="AC3879" s="24" t="s">
        <v>32</v>
      </c>
      <c r="AD3879" s="25">
        <v>0</v>
      </c>
      <c r="AE3879" s="25">
        <v>0</v>
      </c>
      <c r="AF3879" s="25">
        <v>13040372</v>
      </c>
      <c r="AG3879" s="25">
        <v>0</v>
      </c>
      <c r="AH3879" s="25">
        <v>13040372</v>
      </c>
      <c r="AI3879" s="16" t="s">
        <v>13739</v>
      </c>
    </row>
    <row r="3880" spans="1:35" x14ac:dyDescent="0.25">
      <c r="A3880" s="17">
        <v>125708</v>
      </c>
      <c r="B3880" s="18">
        <v>1</v>
      </c>
      <c r="C3880" s="16" t="s">
        <v>73</v>
      </c>
      <c r="D3880" s="21">
        <v>42865</v>
      </c>
      <c r="E3880" s="16" t="s">
        <v>1987</v>
      </c>
      <c r="F3880" s="21">
        <v>42865</v>
      </c>
      <c r="G3880" s="16" t="s">
        <v>32</v>
      </c>
      <c r="H3880" s="26" t="s">
        <v>1163</v>
      </c>
      <c r="L3880" s="16" t="s">
        <v>110</v>
      </c>
      <c r="M3880" s="26" t="s">
        <v>13738</v>
      </c>
      <c r="O3880" s="16" t="s">
        <v>1612</v>
      </c>
      <c r="T3880" s="23" t="s">
        <v>32</v>
      </c>
      <c r="W3880" s="20" t="s">
        <v>43</v>
      </c>
      <c r="Z3880" s="24" t="s">
        <v>32</v>
      </c>
      <c r="AA3880" s="24" t="s">
        <v>32</v>
      </c>
      <c r="AB3880" s="24" t="s">
        <v>32</v>
      </c>
      <c r="AC3880" s="24" t="s">
        <v>32</v>
      </c>
      <c r="AD3880" s="24" t="s">
        <v>32</v>
      </c>
      <c r="AE3880" s="24" t="s">
        <v>32</v>
      </c>
      <c r="AF3880" s="24" t="s">
        <v>32</v>
      </c>
      <c r="AG3880" s="24" t="s">
        <v>32</v>
      </c>
      <c r="AH3880" s="24" t="s">
        <v>32</v>
      </c>
    </row>
    <row r="3881" spans="1:35" x14ac:dyDescent="0.25">
      <c r="A3881" s="17">
        <v>125716</v>
      </c>
      <c r="B3881" s="18">
        <v>3</v>
      </c>
      <c r="C3881" s="16" t="s">
        <v>73</v>
      </c>
      <c r="D3881" s="21">
        <v>42866</v>
      </c>
      <c r="E3881" s="16" t="s">
        <v>142</v>
      </c>
      <c r="F3881" s="21">
        <v>43489</v>
      </c>
      <c r="G3881" s="16" t="s">
        <v>75</v>
      </c>
      <c r="H3881" s="26" t="s">
        <v>255</v>
      </c>
      <c r="I3881" s="16" t="s">
        <v>1681</v>
      </c>
      <c r="J3881" s="20" t="s">
        <v>116</v>
      </c>
      <c r="L3881" s="16" t="s">
        <v>116</v>
      </c>
      <c r="M3881" s="26" t="s">
        <v>13737</v>
      </c>
      <c r="O3881" s="16" t="s">
        <v>179</v>
      </c>
      <c r="P3881" s="26" t="s">
        <v>79</v>
      </c>
      <c r="R3881" s="16" t="s">
        <v>41</v>
      </c>
      <c r="S3881" s="16" t="s">
        <v>84</v>
      </c>
      <c r="T3881" s="23" t="s">
        <v>32</v>
      </c>
      <c r="W3881" s="20" t="s">
        <v>43</v>
      </c>
      <c r="X3881" s="16" t="s">
        <v>78</v>
      </c>
      <c r="Y3881" s="26" t="s">
        <v>13736</v>
      </c>
      <c r="Z3881" s="24" t="s">
        <v>32</v>
      </c>
      <c r="AA3881" s="24" t="s">
        <v>32</v>
      </c>
      <c r="AB3881" s="24" t="s">
        <v>32</v>
      </c>
      <c r="AC3881" s="24" t="s">
        <v>32</v>
      </c>
      <c r="AD3881" s="25">
        <v>0</v>
      </c>
      <c r="AE3881" s="25">
        <v>0</v>
      </c>
      <c r="AF3881" s="25">
        <v>86500</v>
      </c>
      <c r="AG3881" s="25">
        <v>0</v>
      </c>
      <c r="AH3881" s="25">
        <v>86500</v>
      </c>
      <c r="AI3881" s="16" t="s">
        <v>13735</v>
      </c>
    </row>
    <row r="3882" spans="1:35" x14ac:dyDescent="0.25">
      <c r="A3882" s="17">
        <v>125719</v>
      </c>
      <c r="B3882" s="18">
        <v>2</v>
      </c>
      <c r="C3882" s="16" t="s">
        <v>73</v>
      </c>
      <c r="D3882" s="21">
        <v>42866</v>
      </c>
      <c r="E3882" s="16" t="s">
        <v>1987</v>
      </c>
      <c r="F3882" s="21">
        <v>43661</v>
      </c>
      <c r="G3882" s="16" t="s">
        <v>1610</v>
      </c>
      <c r="H3882" s="26" t="s">
        <v>1336</v>
      </c>
      <c r="L3882" s="16" t="s">
        <v>110</v>
      </c>
      <c r="M3882" s="26" t="s">
        <v>13734</v>
      </c>
      <c r="O3882" s="16" t="s">
        <v>1612</v>
      </c>
      <c r="T3882" s="23" t="s">
        <v>32</v>
      </c>
      <c r="W3882" s="20" t="s">
        <v>43</v>
      </c>
      <c r="Z3882" s="24" t="s">
        <v>32</v>
      </c>
      <c r="AA3882" s="24" t="s">
        <v>32</v>
      </c>
      <c r="AB3882" s="24" t="s">
        <v>32</v>
      </c>
      <c r="AC3882" s="24" t="s">
        <v>32</v>
      </c>
      <c r="AD3882" s="25">
        <v>0</v>
      </c>
      <c r="AE3882" s="25">
        <v>0</v>
      </c>
      <c r="AF3882" s="25">
        <v>3377796.92</v>
      </c>
      <c r="AG3882" s="25">
        <v>0</v>
      </c>
      <c r="AH3882" s="25">
        <v>3377796.92</v>
      </c>
      <c r="AI3882" s="16" t="s">
        <v>13733</v>
      </c>
    </row>
    <row r="3883" spans="1:35" x14ac:dyDescent="0.25">
      <c r="A3883" s="17">
        <v>125720</v>
      </c>
      <c r="B3883" s="18">
        <v>3</v>
      </c>
      <c r="C3883" s="16" t="s">
        <v>73</v>
      </c>
      <c r="D3883" s="21">
        <v>42866</v>
      </c>
      <c r="E3883" s="16" t="s">
        <v>13582</v>
      </c>
      <c r="F3883" s="21">
        <v>42866</v>
      </c>
      <c r="G3883" s="16" t="s">
        <v>32</v>
      </c>
      <c r="H3883" s="26" t="s">
        <v>362</v>
      </c>
      <c r="M3883" s="26" t="s">
        <v>13732</v>
      </c>
      <c r="O3883" s="16" t="s">
        <v>1171</v>
      </c>
      <c r="T3883" s="23" t="s">
        <v>32</v>
      </c>
      <c r="W3883" s="20" t="s">
        <v>43</v>
      </c>
      <c r="Z3883" s="24" t="s">
        <v>32</v>
      </c>
      <c r="AA3883" s="24" t="s">
        <v>32</v>
      </c>
      <c r="AB3883" s="24" t="s">
        <v>32</v>
      </c>
      <c r="AC3883" s="24" t="s">
        <v>32</v>
      </c>
      <c r="AD3883" s="24" t="s">
        <v>32</v>
      </c>
      <c r="AE3883" s="24" t="s">
        <v>32</v>
      </c>
      <c r="AF3883" s="24" t="s">
        <v>32</v>
      </c>
      <c r="AG3883" s="24" t="s">
        <v>32</v>
      </c>
      <c r="AH3883" s="24" t="s">
        <v>32</v>
      </c>
    </row>
    <row r="3884" spans="1:35" x14ac:dyDescent="0.25">
      <c r="A3884" s="17">
        <v>125721</v>
      </c>
      <c r="B3884" s="18">
        <v>6</v>
      </c>
      <c r="C3884" s="16" t="s">
        <v>73</v>
      </c>
      <c r="D3884" s="21">
        <v>42866</v>
      </c>
      <c r="E3884" s="16" t="s">
        <v>1987</v>
      </c>
      <c r="F3884" s="21">
        <v>43844</v>
      </c>
      <c r="G3884" s="16" t="s">
        <v>1610</v>
      </c>
      <c r="H3884" s="26" t="s">
        <v>76</v>
      </c>
      <c r="L3884" s="16" t="s">
        <v>110</v>
      </c>
      <c r="M3884" s="26" t="s">
        <v>13731</v>
      </c>
      <c r="O3884" s="16" t="s">
        <v>1612</v>
      </c>
      <c r="T3884" s="23" t="s">
        <v>32</v>
      </c>
      <c r="W3884" s="20" t="s">
        <v>43</v>
      </c>
      <c r="Z3884" s="24" t="s">
        <v>32</v>
      </c>
      <c r="AA3884" s="24" t="s">
        <v>32</v>
      </c>
      <c r="AB3884" s="24" t="s">
        <v>32</v>
      </c>
      <c r="AC3884" s="24" t="s">
        <v>32</v>
      </c>
      <c r="AD3884" s="25">
        <v>0</v>
      </c>
      <c r="AE3884" s="25">
        <v>0</v>
      </c>
      <c r="AF3884" s="25">
        <v>100000</v>
      </c>
      <c r="AG3884" s="25">
        <v>0</v>
      </c>
      <c r="AH3884" s="25">
        <v>100000</v>
      </c>
      <c r="AI3884" s="16" t="s">
        <v>13730</v>
      </c>
    </row>
    <row r="3885" spans="1:35" x14ac:dyDescent="0.25">
      <c r="A3885" s="17">
        <v>125724</v>
      </c>
      <c r="B3885" s="18">
        <v>2</v>
      </c>
      <c r="C3885" s="16" t="s">
        <v>73</v>
      </c>
      <c r="D3885" s="21">
        <v>42870</v>
      </c>
      <c r="E3885" s="16" t="s">
        <v>33</v>
      </c>
      <c r="F3885" s="21">
        <v>44097</v>
      </c>
      <c r="G3885" s="16" t="s">
        <v>56</v>
      </c>
      <c r="H3885" s="26" t="s">
        <v>170</v>
      </c>
      <c r="I3885" s="16" t="s">
        <v>13729</v>
      </c>
      <c r="K3885" s="16" t="s">
        <v>11386</v>
      </c>
      <c r="L3885" s="16" t="s">
        <v>37</v>
      </c>
      <c r="M3885" s="26" t="s">
        <v>13728</v>
      </c>
      <c r="O3885" s="16" t="s">
        <v>1149</v>
      </c>
      <c r="P3885" s="26" t="s">
        <v>188</v>
      </c>
      <c r="R3885" s="16" t="s">
        <v>139</v>
      </c>
      <c r="S3885" s="16" t="s">
        <v>4621</v>
      </c>
      <c r="T3885" s="22">
        <v>1.0549999999999999</v>
      </c>
      <c r="W3885" s="20" t="s">
        <v>43</v>
      </c>
      <c r="X3885" s="16" t="s">
        <v>44</v>
      </c>
      <c r="Z3885" s="24" t="s">
        <v>32</v>
      </c>
      <c r="AA3885" s="24" t="s">
        <v>32</v>
      </c>
      <c r="AB3885" s="24" t="s">
        <v>32</v>
      </c>
      <c r="AC3885" s="24" t="s">
        <v>32</v>
      </c>
      <c r="AD3885" s="24" t="s">
        <v>32</v>
      </c>
      <c r="AE3885" s="24" t="s">
        <v>32</v>
      </c>
      <c r="AF3885" s="24" t="s">
        <v>32</v>
      </c>
      <c r="AG3885" s="24" t="s">
        <v>32</v>
      </c>
      <c r="AH3885" s="24" t="s">
        <v>32</v>
      </c>
      <c r="AI3885" s="16" t="s">
        <v>13727</v>
      </c>
    </row>
    <row r="3886" spans="1:35" x14ac:dyDescent="0.25">
      <c r="A3886" s="17">
        <v>125726</v>
      </c>
      <c r="B3886" s="18">
        <v>3</v>
      </c>
      <c r="C3886" s="16" t="s">
        <v>73</v>
      </c>
      <c r="D3886" s="21">
        <v>42870</v>
      </c>
      <c r="E3886" s="16" t="s">
        <v>33</v>
      </c>
      <c r="F3886" s="21">
        <v>44097</v>
      </c>
      <c r="G3886" s="16" t="s">
        <v>56</v>
      </c>
      <c r="H3886" s="26" t="s">
        <v>362</v>
      </c>
      <c r="I3886" s="16" t="s">
        <v>13726</v>
      </c>
      <c r="K3886" s="16" t="s">
        <v>13725</v>
      </c>
      <c r="L3886" s="16" t="s">
        <v>37</v>
      </c>
      <c r="M3886" s="26" t="s">
        <v>13724</v>
      </c>
      <c r="O3886" s="16" t="s">
        <v>1149</v>
      </c>
      <c r="P3886" s="26" t="s">
        <v>188</v>
      </c>
      <c r="R3886" s="16" t="s">
        <v>139</v>
      </c>
      <c r="S3886" s="16" t="s">
        <v>4621</v>
      </c>
      <c r="T3886" s="22">
        <v>2.5499999999999998</v>
      </c>
      <c r="W3886" s="20" t="s">
        <v>43</v>
      </c>
      <c r="X3886" s="16" t="s">
        <v>78</v>
      </c>
      <c r="Z3886" s="24" t="s">
        <v>32</v>
      </c>
      <c r="AA3886" s="24" t="s">
        <v>32</v>
      </c>
      <c r="AB3886" s="24" t="s">
        <v>32</v>
      </c>
      <c r="AC3886" s="24" t="s">
        <v>32</v>
      </c>
      <c r="AD3886" s="24" t="s">
        <v>32</v>
      </c>
      <c r="AE3886" s="24" t="s">
        <v>32</v>
      </c>
      <c r="AF3886" s="24" t="s">
        <v>32</v>
      </c>
      <c r="AG3886" s="24" t="s">
        <v>32</v>
      </c>
      <c r="AH3886" s="24" t="s">
        <v>32</v>
      </c>
      <c r="AI3886" s="16" t="s">
        <v>13723</v>
      </c>
    </row>
    <row r="3887" spans="1:35" x14ac:dyDescent="0.25">
      <c r="A3887" s="17">
        <v>125730</v>
      </c>
      <c r="B3887" s="18">
        <v>1</v>
      </c>
      <c r="C3887" s="16" t="s">
        <v>73</v>
      </c>
      <c r="D3887" s="21">
        <v>42870</v>
      </c>
      <c r="E3887" s="16" t="s">
        <v>1517</v>
      </c>
      <c r="F3887" s="21">
        <v>44229</v>
      </c>
      <c r="G3887" s="16" t="s">
        <v>109</v>
      </c>
      <c r="H3887" s="26" t="s">
        <v>368</v>
      </c>
      <c r="I3887" s="16" t="s">
        <v>13722</v>
      </c>
      <c r="K3887" s="16" t="s">
        <v>2328</v>
      </c>
      <c r="L3887" s="16" t="s">
        <v>37</v>
      </c>
      <c r="M3887" s="26" t="s">
        <v>13721</v>
      </c>
      <c r="N3887" s="26" t="s">
        <v>13720</v>
      </c>
      <c r="O3887" s="16" t="s">
        <v>39</v>
      </c>
      <c r="P3887" s="26" t="s">
        <v>40</v>
      </c>
      <c r="R3887" s="16" t="s">
        <v>41</v>
      </c>
      <c r="S3887" s="16" t="s">
        <v>42</v>
      </c>
      <c r="T3887" s="22">
        <v>0</v>
      </c>
      <c r="W3887" s="20" t="s">
        <v>43</v>
      </c>
      <c r="X3887" s="16" t="s">
        <v>44</v>
      </c>
      <c r="Z3887" s="24" t="s">
        <v>32</v>
      </c>
      <c r="AA3887" s="24" t="s">
        <v>32</v>
      </c>
      <c r="AB3887" s="24" t="s">
        <v>32</v>
      </c>
      <c r="AC3887" s="24" t="s">
        <v>32</v>
      </c>
      <c r="AD3887" s="24" t="s">
        <v>32</v>
      </c>
      <c r="AE3887" s="24" t="s">
        <v>32</v>
      </c>
      <c r="AF3887" s="24" t="s">
        <v>32</v>
      </c>
      <c r="AG3887" s="24" t="s">
        <v>32</v>
      </c>
      <c r="AH3887" s="24" t="s">
        <v>32</v>
      </c>
      <c r="AI3887" s="16" t="s">
        <v>13719</v>
      </c>
    </row>
    <row r="3888" spans="1:35" x14ac:dyDescent="0.25">
      <c r="A3888" s="17">
        <v>125732</v>
      </c>
      <c r="B3888" s="18">
        <v>1</v>
      </c>
      <c r="C3888" s="16" t="s">
        <v>474</v>
      </c>
      <c r="D3888" s="21">
        <v>42871</v>
      </c>
      <c r="E3888" s="16" t="s">
        <v>142</v>
      </c>
      <c r="F3888" s="21">
        <v>44279</v>
      </c>
      <c r="G3888" s="16" t="s">
        <v>2449</v>
      </c>
      <c r="H3888" s="26" t="s">
        <v>643</v>
      </c>
      <c r="I3888" s="16" t="s">
        <v>2918</v>
      </c>
      <c r="J3888" s="20" t="s">
        <v>116</v>
      </c>
      <c r="L3888" s="16" t="s">
        <v>116</v>
      </c>
      <c r="M3888" s="26" t="s">
        <v>13718</v>
      </c>
      <c r="O3888" s="16" t="s">
        <v>151</v>
      </c>
      <c r="P3888" s="26" t="s">
        <v>1493</v>
      </c>
      <c r="R3888" s="16" t="s">
        <v>1494</v>
      </c>
      <c r="S3888" s="16" t="s">
        <v>84</v>
      </c>
      <c r="T3888" s="22">
        <v>0.01</v>
      </c>
      <c r="U3888" s="21">
        <v>43077</v>
      </c>
      <c r="W3888" s="20" t="s">
        <v>43</v>
      </c>
      <c r="X3888" s="16" t="s">
        <v>78</v>
      </c>
      <c r="Z3888" s="24" t="s">
        <v>32</v>
      </c>
      <c r="AA3888" s="24" t="s">
        <v>32</v>
      </c>
      <c r="AB3888" s="24" t="s">
        <v>32</v>
      </c>
      <c r="AC3888" s="24" t="s">
        <v>32</v>
      </c>
      <c r="AD3888" s="25">
        <v>0</v>
      </c>
      <c r="AE3888" s="25">
        <v>0</v>
      </c>
      <c r="AF3888" s="25">
        <v>890063</v>
      </c>
      <c r="AG3888" s="25">
        <v>0</v>
      </c>
      <c r="AH3888" s="25">
        <v>890063</v>
      </c>
      <c r="AI3888" s="16" t="s">
        <v>13717</v>
      </c>
    </row>
    <row r="3889" spans="1:35" x14ac:dyDescent="0.25">
      <c r="A3889" s="17">
        <v>125743</v>
      </c>
      <c r="B3889" s="18">
        <v>4</v>
      </c>
      <c r="C3889" s="16" t="s">
        <v>31</v>
      </c>
      <c r="D3889" s="21">
        <v>42872</v>
      </c>
      <c r="E3889" s="16" t="s">
        <v>142</v>
      </c>
      <c r="F3889" s="21">
        <v>44299</v>
      </c>
      <c r="G3889" s="16" t="s">
        <v>32</v>
      </c>
      <c r="H3889" s="26" t="s">
        <v>126</v>
      </c>
      <c r="K3889" s="16" t="s">
        <v>2999</v>
      </c>
      <c r="L3889" s="16" t="s">
        <v>37</v>
      </c>
      <c r="M3889" s="26" t="s">
        <v>3653</v>
      </c>
      <c r="O3889" s="16" t="s">
        <v>179</v>
      </c>
      <c r="P3889" s="26" t="s">
        <v>79</v>
      </c>
      <c r="R3889" s="16" t="s">
        <v>41</v>
      </c>
      <c r="S3889" s="16" t="s">
        <v>84</v>
      </c>
      <c r="T3889" s="22">
        <v>0.01</v>
      </c>
      <c r="U3889" s="21">
        <v>44281</v>
      </c>
      <c r="W3889" s="20" t="s">
        <v>43</v>
      </c>
      <c r="X3889" s="16" t="s">
        <v>44</v>
      </c>
      <c r="Y3889" s="26" t="s">
        <v>3654</v>
      </c>
      <c r="Z3889" s="25">
        <v>0</v>
      </c>
      <c r="AA3889" s="25">
        <v>0</v>
      </c>
      <c r="AB3889" s="25">
        <v>490109</v>
      </c>
      <c r="AC3889" s="25">
        <v>0</v>
      </c>
      <c r="AD3889" s="25">
        <v>0</v>
      </c>
      <c r="AE3889" s="25">
        <v>0</v>
      </c>
      <c r="AF3889" s="25">
        <v>616609</v>
      </c>
      <c r="AG3889" s="25">
        <v>0</v>
      </c>
      <c r="AH3889" s="25">
        <v>616609</v>
      </c>
      <c r="AI3889" s="16" t="s">
        <v>3655</v>
      </c>
    </row>
    <row r="3890" spans="1:35" x14ac:dyDescent="0.25">
      <c r="A3890" s="17">
        <v>125744</v>
      </c>
      <c r="B3890" s="18">
        <v>3</v>
      </c>
      <c r="C3890" s="16" t="s">
        <v>47</v>
      </c>
      <c r="D3890" s="21">
        <v>42872</v>
      </c>
      <c r="E3890" s="16" t="s">
        <v>142</v>
      </c>
      <c r="F3890" s="21">
        <v>44348</v>
      </c>
      <c r="G3890" s="16" t="s">
        <v>142</v>
      </c>
      <c r="H3890" s="26" t="s">
        <v>437</v>
      </c>
      <c r="I3890" s="16" t="s">
        <v>802</v>
      </c>
      <c r="J3890" s="20" t="s">
        <v>116</v>
      </c>
      <c r="L3890" s="16" t="s">
        <v>116</v>
      </c>
      <c r="M3890" s="26" t="s">
        <v>3656</v>
      </c>
      <c r="O3890" s="16" t="s">
        <v>179</v>
      </c>
      <c r="P3890" s="26" t="s">
        <v>79</v>
      </c>
      <c r="R3890" s="16" t="s">
        <v>41</v>
      </c>
      <c r="S3890" s="16" t="s">
        <v>84</v>
      </c>
      <c r="T3890" s="22">
        <v>0.01</v>
      </c>
      <c r="U3890" s="21">
        <v>43686</v>
      </c>
      <c r="W3890" s="20" t="s">
        <v>43</v>
      </c>
      <c r="X3890" s="16" t="s">
        <v>140</v>
      </c>
      <c r="Z3890" s="25">
        <v>0</v>
      </c>
      <c r="AA3890" s="25">
        <v>0</v>
      </c>
      <c r="AB3890" s="25">
        <v>464500</v>
      </c>
      <c r="AC3890" s="25">
        <v>0</v>
      </c>
      <c r="AD3890" s="25">
        <v>0</v>
      </c>
      <c r="AE3890" s="25">
        <v>0</v>
      </c>
      <c r="AF3890" s="25">
        <v>1441552.82</v>
      </c>
      <c r="AG3890" s="25">
        <v>0</v>
      </c>
      <c r="AH3890" s="25">
        <v>1441552.82</v>
      </c>
      <c r="AI3890" s="16" t="s">
        <v>3657</v>
      </c>
    </row>
    <row r="3891" spans="1:35" x14ac:dyDescent="0.25">
      <c r="A3891" s="17">
        <v>125746</v>
      </c>
      <c r="B3891" s="18">
        <v>3</v>
      </c>
      <c r="C3891" s="16" t="s">
        <v>474</v>
      </c>
      <c r="D3891" s="21">
        <v>42873</v>
      </c>
      <c r="E3891" s="16" t="s">
        <v>142</v>
      </c>
      <c r="F3891" s="21">
        <v>44327</v>
      </c>
      <c r="G3891" s="16" t="s">
        <v>32</v>
      </c>
      <c r="H3891" s="26" t="s">
        <v>437</v>
      </c>
      <c r="I3891" s="16" t="s">
        <v>802</v>
      </c>
      <c r="J3891" s="20" t="s">
        <v>116</v>
      </c>
      <c r="L3891" s="16" t="s">
        <v>116</v>
      </c>
      <c r="M3891" s="26" t="s">
        <v>3658</v>
      </c>
      <c r="O3891" s="16" t="s">
        <v>179</v>
      </c>
      <c r="P3891" s="26" t="s">
        <v>79</v>
      </c>
      <c r="R3891" s="16" t="s">
        <v>41</v>
      </c>
      <c r="S3891" s="16" t="s">
        <v>84</v>
      </c>
      <c r="T3891" s="23" t="s">
        <v>32</v>
      </c>
      <c r="U3891" s="21">
        <v>43742</v>
      </c>
      <c r="W3891" s="20" t="s">
        <v>43</v>
      </c>
      <c r="X3891" s="16" t="s">
        <v>140</v>
      </c>
      <c r="Z3891" s="25">
        <v>0</v>
      </c>
      <c r="AA3891" s="25">
        <v>0</v>
      </c>
      <c r="AB3891" s="25">
        <v>525000</v>
      </c>
      <c r="AC3891" s="25">
        <v>0</v>
      </c>
      <c r="AD3891" s="25">
        <v>0</v>
      </c>
      <c r="AE3891" s="25">
        <v>0</v>
      </c>
      <c r="AF3891" s="25">
        <v>3147799</v>
      </c>
      <c r="AG3891" s="25">
        <v>0</v>
      </c>
      <c r="AH3891" s="25">
        <v>3147799</v>
      </c>
      <c r="AI3891" s="16" t="s">
        <v>3659</v>
      </c>
    </row>
    <row r="3892" spans="1:35" x14ac:dyDescent="0.25">
      <c r="A3892" s="17">
        <v>125747</v>
      </c>
      <c r="B3892" s="18">
        <v>3</v>
      </c>
      <c r="C3892" s="16" t="s">
        <v>73</v>
      </c>
      <c r="D3892" s="21">
        <v>42874</v>
      </c>
      <c r="E3892" s="16" t="s">
        <v>13589</v>
      </c>
      <c r="F3892" s="21">
        <v>42880</v>
      </c>
      <c r="G3892" s="16" t="s">
        <v>13589</v>
      </c>
      <c r="H3892" s="26" t="s">
        <v>69</v>
      </c>
      <c r="M3892" s="26" t="s">
        <v>13716</v>
      </c>
      <c r="O3892" s="16" t="s">
        <v>1171</v>
      </c>
      <c r="P3892" s="26" t="s">
        <v>1062</v>
      </c>
      <c r="T3892" s="23" t="s">
        <v>32</v>
      </c>
      <c r="W3892" s="20" t="s">
        <v>43</v>
      </c>
      <c r="Z3892" s="24" t="s">
        <v>32</v>
      </c>
      <c r="AA3892" s="24" t="s">
        <v>32</v>
      </c>
      <c r="AB3892" s="24" t="s">
        <v>32</v>
      </c>
      <c r="AC3892" s="24" t="s">
        <v>32</v>
      </c>
      <c r="AD3892" s="25">
        <v>0</v>
      </c>
      <c r="AE3892" s="25">
        <v>0</v>
      </c>
      <c r="AF3892" s="25">
        <v>909244</v>
      </c>
      <c r="AG3892" s="25">
        <v>0</v>
      </c>
      <c r="AH3892" s="25">
        <v>909244</v>
      </c>
      <c r="AI3892" s="16" t="s">
        <v>13715</v>
      </c>
    </row>
    <row r="3893" spans="1:35" x14ac:dyDescent="0.25">
      <c r="A3893" s="17">
        <v>125749</v>
      </c>
      <c r="B3893" s="18">
        <v>1</v>
      </c>
      <c r="C3893" s="16" t="s">
        <v>73</v>
      </c>
      <c r="D3893" s="21">
        <v>42874</v>
      </c>
      <c r="E3893" s="16" t="s">
        <v>142</v>
      </c>
      <c r="F3893" s="21">
        <v>43475</v>
      </c>
      <c r="G3893" s="16" t="s">
        <v>75</v>
      </c>
      <c r="H3893" s="26" t="s">
        <v>337</v>
      </c>
      <c r="I3893" s="16" t="s">
        <v>3972</v>
      </c>
      <c r="J3893" s="20" t="s">
        <v>116</v>
      </c>
      <c r="L3893" s="16" t="s">
        <v>116</v>
      </c>
      <c r="M3893" s="26" t="s">
        <v>13714</v>
      </c>
      <c r="N3893" s="26" t="s">
        <v>13713</v>
      </c>
      <c r="O3893" s="16" t="s">
        <v>179</v>
      </c>
      <c r="P3893" s="26" t="s">
        <v>79</v>
      </c>
      <c r="R3893" s="16" t="s">
        <v>41</v>
      </c>
      <c r="S3893" s="16" t="s">
        <v>84</v>
      </c>
      <c r="T3893" s="22">
        <v>0.01</v>
      </c>
      <c r="W3893" s="20" t="s">
        <v>43</v>
      </c>
      <c r="X3893" s="16" t="s">
        <v>140</v>
      </c>
      <c r="Y3893" s="26" t="s">
        <v>13712</v>
      </c>
      <c r="Z3893" s="24" t="s">
        <v>32</v>
      </c>
      <c r="AA3893" s="24" t="s">
        <v>32</v>
      </c>
      <c r="AB3893" s="24" t="s">
        <v>32</v>
      </c>
      <c r="AC3893" s="24" t="s">
        <v>32</v>
      </c>
      <c r="AD3893" s="25">
        <v>0</v>
      </c>
      <c r="AE3893" s="25">
        <v>0</v>
      </c>
      <c r="AF3893" s="25">
        <v>25000</v>
      </c>
      <c r="AG3893" s="25">
        <v>0</v>
      </c>
      <c r="AH3893" s="25">
        <v>25000</v>
      </c>
      <c r="AI3893" s="16" t="s">
        <v>13711</v>
      </c>
    </row>
    <row r="3894" spans="1:35" x14ac:dyDescent="0.25">
      <c r="A3894" s="17">
        <v>125752</v>
      </c>
      <c r="B3894" s="18">
        <v>3</v>
      </c>
      <c r="C3894" s="16" t="s">
        <v>73</v>
      </c>
      <c r="D3894" s="21">
        <v>42877</v>
      </c>
      <c r="E3894" s="16" t="s">
        <v>13709</v>
      </c>
      <c r="F3894" s="21">
        <v>42919</v>
      </c>
      <c r="G3894" s="16" t="s">
        <v>1510</v>
      </c>
      <c r="H3894" s="26" t="s">
        <v>331</v>
      </c>
      <c r="M3894" s="26" t="s">
        <v>13708</v>
      </c>
      <c r="O3894" s="16" t="s">
        <v>1171</v>
      </c>
      <c r="P3894" s="26" t="s">
        <v>1062</v>
      </c>
      <c r="T3894" s="23" t="s">
        <v>32</v>
      </c>
      <c r="W3894" s="20" t="s">
        <v>43</v>
      </c>
      <c r="Z3894" s="24" t="s">
        <v>32</v>
      </c>
      <c r="AA3894" s="24" t="s">
        <v>32</v>
      </c>
      <c r="AB3894" s="24" t="s">
        <v>32</v>
      </c>
      <c r="AC3894" s="24" t="s">
        <v>32</v>
      </c>
      <c r="AD3894" s="25">
        <v>0</v>
      </c>
      <c r="AE3894" s="25">
        <v>0</v>
      </c>
      <c r="AF3894" s="25">
        <v>350750</v>
      </c>
      <c r="AG3894" s="25">
        <v>0</v>
      </c>
      <c r="AH3894" s="25">
        <v>350750</v>
      </c>
      <c r="AI3894" s="16" t="s">
        <v>13710</v>
      </c>
    </row>
    <row r="3895" spans="1:35" x14ac:dyDescent="0.25">
      <c r="A3895" s="17">
        <v>125753</v>
      </c>
      <c r="B3895" s="18">
        <v>3</v>
      </c>
      <c r="C3895" s="16" t="s">
        <v>73</v>
      </c>
      <c r="D3895" s="21">
        <v>42877</v>
      </c>
      <c r="E3895" s="16" t="s">
        <v>13709</v>
      </c>
      <c r="F3895" s="21">
        <v>42877</v>
      </c>
      <c r="G3895" s="16" t="s">
        <v>32</v>
      </c>
      <c r="H3895" s="26" t="s">
        <v>331</v>
      </c>
      <c r="M3895" s="26" t="s">
        <v>13708</v>
      </c>
      <c r="O3895" s="16" t="s">
        <v>1171</v>
      </c>
      <c r="T3895" s="23" t="s">
        <v>32</v>
      </c>
      <c r="W3895" s="20" t="s">
        <v>43</v>
      </c>
      <c r="Z3895" s="24" t="s">
        <v>32</v>
      </c>
      <c r="AA3895" s="24" t="s">
        <v>32</v>
      </c>
      <c r="AB3895" s="24" t="s">
        <v>32</v>
      </c>
      <c r="AC3895" s="24" t="s">
        <v>32</v>
      </c>
      <c r="AD3895" s="24" t="s">
        <v>32</v>
      </c>
      <c r="AE3895" s="24" t="s">
        <v>32</v>
      </c>
      <c r="AF3895" s="24" t="s">
        <v>32</v>
      </c>
      <c r="AG3895" s="24" t="s">
        <v>32</v>
      </c>
      <c r="AH3895" s="24" t="s">
        <v>32</v>
      </c>
    </row>
    <row r="3896" spans="1:35" x14ac:dyDescent="0.25">
      <c r="A3896" s="17">
        <v>125754</v>
      </c>
      <c r="B3896" s="18">
        <v>1</v>
      </c>
      <c r="C3896" s="16" t="s">
        <v>73</v>
      </c>
      <c r="D3896" s="21">
        <v>42877</v>
      </c>
      <c r="E3896" s="16" t="s">
        <v>1987</v>
      </c>
      <c r="F3896" s="21">
        <v>42877</v>
      </c>
      <c r="G3896" s="16" t="s">
        <v>1987</v>
      </c>
      <c r="H3896" s="26" t="s">
        <v>1163</v>
      </c>
      <c r="L3896" s="16" t="s">
        <v>110</v>
      </c>
      <c r="M3896" s="26" t="s">
        <v>13707</v>
      </c>
      <c r="O3896" s="16" t="s">
        <v>1612</v>
      </c>
      <c r="T3896" s="23" t="s">
        <v>32</v>
      </c>
      <c r="W3896" s="20" t="s">
        <v>43</v>
      </c>
      <c r="Z3896" s="24" t="s">
        <v>32</v>
      </c>
      <c r="AA3896" s="24" t="s">
        <v>32</v>
      </c>
      <c r="AB3896" s="24" t="s">
        <v>32</v>
      </c>
      <c r="AC3896" s="24" t="s">
        <v>32</v>
      </c>
      <c r="AD3896" s="25">
        <v>0</v>
      </c>
      <c r="AE3896" s="25">
        <v>0</v>
      </c>
      <c r="AF3896" s="25">
        <v>208912</v>
      </c>
      <c r="AG3896" s="25">
        <v>0</v>
      </c>
      <c r="AH3896" s="25">
        <v>208912</v>
      </c>
      <c r="AI3896" s="16" t="s">
        <v>13706</v>
      </c>
    </row>
    <row r="3897" spans="1:35" x14ac:dyDescent="0.25">
      <c r="A3897" s="17">
        <v>125755</v>
      </c>
      <c r="B3897" s="18">
        <v>4</v>
      </c>
      <c r="C3897" s="16" t="s">
        <v>73</v>
      </c>
      <c r="D3897" s="21">
        <v>42877</v>
      </c>
      <c r="E3897" s="16" t="s">
        <v>1987</v>
      </c>
      <c r="F3897" s="21">
        <v>42877</v>
      </c>
      <c r="G3897" s="16" t="s">
        <v>1987</v>
      </c>
      <c r="H3897" s="26" t="s">
        <v>186</v>
      </c>
      <c r="L3897" s="16" t="s">
        <v>110</v>
      </c>
      <c r="M3897" s="26" t="s">
        <v>13705</v>
      </c>
      <c r="O3897" s="16" t="s">
        <v>1612</v>
      </c>
      <c r="T3897" s="23" t="s">
        <v>32</v>
      </c>
      <c r="W3897" s="20" t="s">
        <v>43</v>
      </c>
      <c r="Z3897" s="24" t="s">
        <v>32</v>
      </c>
      <c r="AA3897" s="24" t="s">
        <v>32</v>
      </c>
      <c r="AB3897" s="24" t="s">
        <v>32</v>
      </c>
      <c r="AC3897" s="24" t="s">
        <v>32</v>
      </c>
      <c r="AD3897" s="25">
        <v>0</v>
      </c>
      <c r="AE3897" s="25">
        <v>0</v>
      </c>
      <c r="AF3897" s="25">
        <v>640912.5</v>
      </c>
      <c r="AG3897" s="25">
        <v>0</v>
      </c>
      <c r="AH3897" s="25">
        <v>640912.5</v>
      </c>
      <c r="AI3897" s="16" t="s">
        <v>13704</v>
      </c>
    </row>
    <row r="3898" spans="1:35" x14ac:dyDescent="0.25">
      <c r="A3898" s="17">
        <v>125756</v>
      </c>
      <c r="B3898" s="18">
        <v>2</v>
      </c>
      <c r="C3898" s="16" t="s">
        <v>73</v>
      </c>
      <c r="D3898" s="21">
        <v>42877</v>
      </c>
      <c r="E3898" s="16" t="s">
        <v>1987</v>
      </c>
      <c r="F3898" s="21">
        <v>42877</v>
      </c>
      <c r="G3898" s="16" t="s">
        <v>1987</v>
      </c>
      <c r="H3898" s="26" t="s">
        <v>1336</v>
      </c>
      <c r="L3898" s="16" t="s">
        <v>110</v>
      </c>
      <c r="M3898" s="26" t="s">
        <v>13703</v>
      </c>
      <c r="O3898" s="16" t="s">
        <v>1612</v>
      </c>
      <c r="T3898" s="23" t="s">
        <v>32</v>
      </c>
      <c r="W3898" s="20" t="s">
        <v>43</v>
      </c>
      <c r="Z3898" s="24" t="s">
        <v>32</v>
      </c>
      <c r="AA3898" s="24" t="s">
        <v>32</v>
      </c>
      <c r="AB3898" s="24" t="s">
        <v>32</v>
      </c>
      <c r="AC3898" s="24" t="s">
        <v>32</v>
      </c>
      <c r="AD3898" s="25">
        <v>0</v>
      </c>
      <c r="AE3898" s="25">
        <v>0</v>
      </c>
      <c r="AF3898" s="25">
        <v>265733.68</v>
      </c>
      <c r="AG3898" s="25">
        <v>0</v>
      </c>
      <c r="AH3898" s="25">
        <v>265733.68</v>
      </c>
      <c r="AI3898" s="16" t="s">
        <v>13702</v>
      </c>
    </row>
    <row r="3899" spans="1:35" x14ac:dyDescent="0.25">
      <c r="A3899" s="17">
        <v>125757</v>
      </c>
      <c r="B3899" s="18">
        <v>4</v>
      </c>
      <c r="C3899" s="16" t="s">
        <v>73</v>
      </c>
      <c r="D3899" s="21">
        <v>42878</v>
      </c>
      <c r="E3899" s="16" t="s">
        <v>3772</v>
      </c>
      <c r="F3899" s="21">
        <v>42878</v>
      </c>
      <c r="G3899" s="16" t="s">
        <v>3772</v>
      </c>
      <c r="H3899" s="26" t="s">
        <v>126</v>
      </c>
      <c r="M3899" s="26" t="s">
        <v>13701</v>
      </c>
      <c r="O3899" s="16" t="s">
        <v>1171</v>
      </c>
      <c r="P3899" s="26" t="s">
        <v>1062</v>
      </c>
      <c r="T3899" s="23" t="s">
        <v>32</v>
      </c>
      <c r="W3899" s="20" t="s">
        <v>43</v>
      </c>
      <c r="Z3899" s="24" t="s">
        <v>32</v>
      </c>
      <c r="AA3899" s="24" t="s">
        <v>32</v>
      </c>
      <c r="AB3899" s="24" t="s">
        <v>32</v>
      </c>
      <c r="AC3899" s="24" t="s">
        <v>32</v>
      </c>
      <c r="AD3899" s="25">
        <v>0</v>
      </c>
      <c r="AE3899" s="25">
        <v>0</v>
      </c>
      <c r="AF3899" s="25">
        <v>38000</v>
      </c>
      <c r="AG3899" s="25">
        <v>0</v>
      </c>
      <c r="AH3899" s="25">
        <v>38000</v>
      </c>
      <c r="AI3899" s="16" t="s">
        <v>13700</v>
      </c>
    </row>
    <row r="3900" spans="1:35" x14ac:dyDescent="0.25">
      <c r="A3900" s="17">
        <v>125758</v>
      </c>
      <c r="B3900" s="18">
        <v>4</v>
      </c>
      <c r="C3900" s="16" t="s">
        <v>73</v>
      </c>
      <c r="D3900" s="21">
        <v>42878</v>
      </c>
      <c r="E3900" s="16" t="s">
        <v>3772</v>
      </c>
      <c r="F3900" s="21">
        <v>42878</v>
      </c>
      <c r="G3900" s="16" t="s">
        <v>3772</v>
      </c>
      <c r="H3900" s="26" t="s">
        <v>126</v>
      </c>
      <c r="M3900" s="26" t="s">
        <v>13699</v>
      </c>
      <c r="O3900" s="16" t="s">
        <v>1171</v>
      </c>
      <c r="P3900" s="26" t="s">
        <v>1062</v>
      </c>
      <c r="T3900" s="23" t="s">
        <v>32</v>
      </c>
      <c r="W3900" s="20" t="s">
        <v>43</v>
      </c>
      <c r="Z3900" s="24" t="s">
        <v>32</v>
      </c>
      <c r="AA3900" s="24" t="s">
        <v>32</v>
      </c>
      <c r="AB3900" s="24" t="s">
        <v>32</v>
      </c>
      <c r="AC3900" s="24" t="s">
        <v>32</v>
      </c>
      <c r="AD3900" s="25">
        <v>0</v>
      </c>
      <c r="AE3900" s="25">
        <v>0</v>
      </c>
      <c r="AF3900" s="25">
        <v>145000</v>
      </c>
      <c r="AG3900" s="25">
        <v>0</v>
      </c>
      <c r="AH3900" s="25">
        <v>145000</v>
      </c>
      <c r="AI3900" s="16" t="s">
        <v>13698</v>
      </c>
    </row>
    <row r="3901" spans="1:35" x14ac:dyDescent="0.25">
      <c r="A3901" s="17">
        <v>125759</v>
      </c>
      <c r="B3901" s="18">
        <v>4</v>
      </c>
      <c r="C3901" s="16" t="s">
        <v>73</v>
      </c>
      <c r="D3901" s="21">
        <v>42878</v>
      </c>
      <c r="E3901" s="16" t="s">
        <v>3772</v>
      </c>
      <c r="F3901" s="21">
        <v>42878</v>
      </c>
      <c r="G3901" s="16" t="s">
        <v>3772</v>
      </c>
      <c r="H3901" s="26" t="s">
        <v>126</v>
      </c>
      <c r="M3901" s="26" t="s">
        <v>13697</v>
      </c>
      <c r="O3901" s="16" t="s">
        <v>1171</v>
      </c>
      <c r="P3901" s="26" t="s">
        <v>1062</v>
      </c>
      <c r="T3901" s="23" t="s">
        <v>32</v>
      </c>
      <c r="W3901" s="20" t="s">
        <v>43</v>
      </c>
      <c r="Z3901" s="24" t="s">
        <v>32</v>
      </c>
      <c r="AA3901" s="24" t="s">
        <v>32</v>
      </c>
      <c r="AB3901" s="24" t="s">
        <v>32</v>
      </c>
      <c r="AC3901" s="24" t="s">
        <v>32</v>
      </c>
      <c r="AD3901" s="25">
        <v>0</v>
      </c>
      <c r="AE3901" s="25">
        <v>0</v>
      </c>
      <c r="AF3901" s="25">
        <v>60116</v>
      </c>
      <c r="AG3901" s="25">
        <v>0</v>
      </c>
      <c r="AH3901" s="25">
        <v>60116</v>
      </c>
      <c r="AI3901" s="16" t="s">
        <v>13696</v>
      </c>
    </row>
    <row r="3902" spans="1:35" x14ac:dyDescent="0.25">
      <c r="A3902" s="17">
        <v>125762</v>
      </c>
      <c r="B3902" s="18">
        <v>4</v>
      </c>
      <c r="C3902" s="16" t="s">
        <v>73</v>
      </c>
      <c r="D3902" s="21">
        <v>42878</v>
      </c>
      <c r="E3902" s="16" t="s">
        <v>3772</v>
      </c>
      <c r="F3902" s="21">
        <v>42878</v>
      </c>
      <c r="G3902" s="16" t="s">
        <v>3772</v>
      </c>
      <c r="H3902" s="26" t="s">
        <v>221</v>
      </c>
      <c r="M3902" s="26" t="s">
        <v>13695</v>
      </c>
      <c r="O3902" s="16" t="s">
        <v>1171</v>
      </c>
      <c r="P3902" s="26" t="s">
        <v>1062</v>
      </c>
      <c r="T3902" s="23" t="s">
        <v>32</v>
      </c>
      <c r="W3902" s="20" t="s">
        <v>43</v>
      </c>
      <c r="Z3902" s="24" t="s">
        <v>32</v>
      </c>
      <c r="AA3902" s="24" t="s">
        <v>32</v>
      </c>
      <c r="AB3902" s="24" t="s">
        <v>32</v>
      </c>
      <c r="AC3902" s="24" t="s">
        <v>32</v>
      </c>
      <c r="AD3902" s="25">
        <v>0</v>
      </c>
      <c r="AE3902" s="25">
        <v>0</v>
      </c>
      <c r="AF3902" s="25">
        <v>484000</v>
      </c>
      <c r="AG3902" s="25">
        <v>0</v>
      </c>
      <c r="AH3902" s="25">
        <v>484000</v>
      </c>
      <c r="AI3902" s="16" t="s">
        <v>13694</v>
      </c>
    </row>
    <row r="3903" spans="1:35" x14ac:dyDescent="0.25">
      <c r="A3903" s="17">
        <v>125763</v>
      </c>
      <c r="B3903" s="18">
        <v>4</v>
      </c>
      <c r="C3903" s="16" t="s">
        <v>73</v>
      </c>
      <c r="D3903" s="21">
        <v>42878</v>
      </c>
      <c r="E3903" s="16" t="s">
        <v>3772</v>
      </c>
      <c r="F3903" s="21">
        <v>43242</v>
      </c>
      <c r="G3903" s="16" t="s">
        <v>3773</v>
      </c>
      <c r="H3903" s="26" t="s">
        <v>270</v>
      </c>
      <c r="M3903" s="26" t="s">
        <v>13693</v>
      </c>
      <c r="O3903" s="16" t="s">
        <v>1171</v>
      </c>
      <c r="P3903" s="26" t="s">
        <v>1062</v>
      </c>
      <c r="T3903" s="23" t="s">
        <v>32</v>
      </c>
      <c r="W3903" s="20" t="s">
        <v>43</v>
      </c>
      <c r="Z3903" s="24" t="s">
        <v>32</v>
      </c>
      <c r="AA3903" s="24" t="s">
        <v>32</v>
      </c>
      <c r="AB3903" s="24" t="s">
        <v>32</v>
      </c>
      <c r="AC3903" s="24" t="s">
        <v>32</v>
      </c>
      <c r="AD3903" s="25">
        <v>0</v>
      </c>
      <c r="AE3903" s="25">
        <v>0</v>
      </c>
      <c r="AF3903" s="25">
        <v>679460</v>
      </c>
      <c r="AG3903" s="25">
        <v>0</v>
      </c>
      <c r="AH3903" s="25">
        <v>679460</v>
      </c>
      <c r="AI3903" s="16" t="s">
        <v>13692</v>
      </c>
    </row>
    <row r="3904" spans="1:35" x14ac:dyDescent="0.25">
      <c r="A3904" s="17">
        <v>125775</v>
      </c>
      <c r="B3904" s="18">
        <v>4</v>
      </c>
      <c r="C3904" s="16" t="s">
        <v>47</v>
      </c>
      <c r="D3904" s="21">
        <v>42879</v>
      </c>
      <c r="E3904" s="16" t="s">
        <v>75</v>
      </c>
      <c r="F3904" s="21">
        <v>43843</v>
      </c>
      <c r="G3904" s="16" t="s">
        <v>75</v>
      </c>
      <c r="H3904" s="26" t="s">
        <v>349</v>
      </c>
      <c r="I3904" s="16" t="s">
        <v>159</v>
      </c>
      <c r="J3904" s="20" t="s">
        <v>148</v>
      </c>
      <c r="L3904" s="16" t="s">
        <v>149</v>
      </c>
      <c r="M3904" s="26" t="s">
        <v>3660</v>
      </c>
      <c r="N3904" s="26" t="s">
        <v>3661</v>
      </c>
      <c r="O3904" s="16" t="s">
        <v>188</v>
      </c>
      <c r="P3904" s="26" t="s">
        <v>188</v>
      </c>
      <c r="Q3904" s="26" t="s">
        <v>3661</v>
      </c>
      <c r="T3904" s="22">
        <v>8</v>
      </c>
      <c r="U3904" s="21">
        <v>43077</v>
      </c>
      <c r="V3904" s="16" t="s">
        <v>1179</v>
      </c>
      <c r="W3904" s="20" t="s">
        <v>43</v>
      </c>
      <c r="X3904" s="16" t="s">
        <v>454</v>
      </c>
      <c r="Z3904" s="25">
        <v>0</v>
      </c>
      <c r="AA3904" s="25">
        <v>0</v>
      </c>
      <c r="AB3904" s="25">
        <v>0</v>
      </c>
      <c r="AC3904" s="25">
        <v>6052.33</v>
      </c>
      <c r="AD3904" s="25">
        <v>0</v>
      </c>
      <c r="AE3904" s="25">
        <v>0</v>
      </c>
      <c r="AF3904" s="25">
        <v>0</v>
      </c>
      <c r="AG3904" s="25">
        <v>3071836.33</v>
      </c>
      <c r="AH3904" s="25">
        <v>3071836.33</v>
      </c>
      <c r="AI3904" s="16" t="s">
        <v>3662</v>
      </c>
    </row>
    <row r="3905" spans="1:35" x14ac:dyDescent="0.25">
      <c r="A3905" s="17">
        <v>125776</v>
      </c>
      <c r="B3905" s="18">
        <v>1</v>
      </c>
      <c r="C3905" s="16" t="s">
        <v>73</v>
      </c>
      <c r="D3905" s="21">
        <v>42879</v>
      </c>
      <c r="E3905" s="16" t="s">
        <v>13589</v>
      </c>
      <c r="F3905" s="21">
        <v>42879</v>
      </c>
      <c r="G3905" s="16" t="s">
        <v>13589</v>
      </c>
      <c r="H3905" s="26" t="s">
        <v>400</v>
      </c>
      <c r="M3905" s="26" t="s">
        <v>13691</v>
      </c>
      <c r="O3905" s="16" t="s">
        <v>1171</v>
      </c>
      <c r="P3905" s="26" t="s">
        <v>1062</v>
      </c>
      <c r="T3905" s="23" t="s">
        <v>32</v>
      </c>
      <c r="W3905" s="20" t="s">
        <v>43</v>
      </c>
      <c r="Z3905" s="24" t="s">
        <v>32</v>
      </c>
      <c r="AA3905" s="24" t="s">
        <v>32</v>
      </c>
      <c r="AB3905" s="24" t="s">
        <v>32</v>
      </c>
      <c r="AC3905" s="24" t="s">
        <v>32</v>
      </c>
      <c r="AD3905" s="25">
        <v>0</v>
      </c>
      <c r="AE3905" s="25">
        <v>0</v>
      </c>
      <c r="AF3905" s="25">
        <v>523500</v>
      </c>
      <c r="AG3905" s="25">
        <v>0</v>
      </c>
      <c r="AH3905" s="25">
        <v>523500</v>
      </c>
      <c r="AI3905" s="16" t="s">
        <v>13690</v>
      </c>
    </row>
    <row r="3906" spans="1:35" x14ac:dyDescent="0.25">
      <c r="A3906" s="17">
        <v>125780</v>
      </c>
      <c r="B3906" s="18">
        <v>3</v>
      </c>
      <c r="C3906" s="16" t="s">
        <v>73</v>
      </c>
      <c r="D3906" s="21">
        <v>42881</v>
      </c>
      <c r="E3906" s="16" t="s">
        <v>142</v>
      </c>
      <c r="F3906" s="21">
        <v>43474</v>
      </c>
      <c r="G3906" s="16" t="s">
        <v>75</v>
      </c>
      <c r="H3906" s="26" t="s">
        <v>173</v>
      </c>
      <c r="I3906" s="16" t="s">
        <v>1067</v>
      </c>
      <c r="J3906" s="20" t="s">
        <v>116</v>
      </c>
      <c r="L3906" s="16" t="s">
        <v>116</v>
      </c>
      <c r="M3906" s="26" t="s">
        <v>13689</v>
      </c>
      <c r="N3906" s="26" t="s">
        <v>13688</v>
      </c>
      <c r="O3906" s="16" t="s">
        <v>4543</v>
      </c>
      <c r="P3906" s="26" t="s">
        <v>551</v>
      </c>
      <c r="T3906" s="23" t="s">
        <v>32</v>
      </c>
      <c r="W3906" s="20" t="s">
        <v>43</v>
      </c>
      <c r="X3906" s="16" t="s">
        <v>78</v>
      </c>
      <c r="Z3906" s="24" t="s">
        <v>32</v>
      </c>
      <c r="AA3906" s="24" t="s">
        <v>32</v>
      </c>
      <c r="AB3906" s="24" t="s">
        <v>32</v>
      </c>
      <c r="AC3906" s="24" t="s">
        <v>32</v>
      </c>
      <c r="AD3906" s="25">
        <v>0</v>
      </c>
      <c r="AE3906" s="25">
        <v>0</v>
      </c>
      <c r="AF3906" s="25">
        <v>0</v>
      </c>
      <c r="AG3906" s="25">
        <v>0</v>
      </c>
      <c r="AH3906" s="25">
        <v>0</v>
      </c>
    </row>
    <row r="3907" spans="1:35" x14ac:dyDescent="0.25">
      <c r="A3907" s="17">
        <v>125786</v>
      </c>
      <c r="B3907" s="18">
        <v>2</v>
      </c>
      <c r="C3907" s="16" t="s">
        <v>31</v>
      </c>
      <c r="D3907" s="21">
        <v>42887</v>
      </c>
      <c r="E3907" s="16" t="s">
        <v>33</v>
      </c>
      <c r="F3907" s="21">
        <v>44099</v>
      </c>
      <c r="G3907" s="16" t="s">
        <v>56</v>
      </c>
      <c r="H3907" s="26" t="s">
        <v>241</v>
      </c>
      <c r="I3907" s="16" t="s">
        <v>3663</v>
      </c>
      <c r="K3907" s="16" t="s">
        <v>3664</v>
      </c>
      <c r="L3907" s="16" t="s">
        <v>37</v>
      </c>
      <c r="M3907" s="26" t="s">
        <v>3665</v>
      </c>
      <c r="O3907" s="16" t="s">
        <v>1149</v>
      </c>
      <c r="P3907" s="26" t="s">
        <v>188</v>
      </c>
      <c r="T3907" s="22">
        <v>6.1</v>
      </c>
      <c r="W3907" s="20" t="s">
        <v>43</v>
      </c>
      <c r="X3907" s="16" t="s">
        <v>44</v>
      </c>
      <c r="Z3907" s="25">
        <v>0</v>
      </c>
      <c r="AA3907" s="25">
        <v>0</v>
      </c>
      <c r="AB3907" s="25">
        <v>0</v>
      </c>
      <c r="AC3907" s="25">
        <v>10854.15</v>
      </c>
      <c r="AD3907" s="25">
        <v>0</v>
      </c>
      <c r="AE3907" s="25">
        <v>0</v>
      </c>
      <c r="AF3907" s="25">
        <v>0</v>
      </c>
      <c r="AG3907" s="25">
        <v>238791.23</v>
      </c>
      <c r="AH3907" s="25">
        <v>238791.23</v>
      </c>
      <c r="AI3907" s="16" t="s">
        <v>3666</v>
      </c>
    </row>
    <row r="3908" spans="1:35" x14ac:dyDescent="0.25">
      <c r="A3908" s="17">
        <v>125787</v>
      </c>
      <c r="B3908" s="18">
        <v>2</v>
      </c>
      <c r="C3908" s="16" t="s">
        <v>73</v>
      </c>
      <c r="D3908" s="21">
        <v>42887</v>
      </c>
      <c r="E3908" s="16" t="s">
        <v>33</v>
      </c>
      <c r="F3908" s="21">
        <v>44097</v>
      </c>
      <c r="G3908" s="16" t="s">
        <v>56</v>
      </c>
      <c r="H3908" s="26" t="s">
        <v>241</v>
      </c>
      <c r="I3908" s="16" t="s">
        <v>3074</v>
      </c>
      <c r="K3908" s="16" t="s">
        <v>4821</v>
      </c>
      <c r="L3908" s="16" t="s">
        <v>37</v>
      </c>
      <c r="M3908" s="26" t="s">
        <v>13687</v>
      </c>
      <c r="O3908" s="16" t="s">
        <v>1149</v>
      </c>
      <c r="P3908" s="26" t="s">
        <v>188</v>
      </c>
      <c r="R3908" s="16" t="s">
        <v>139</v>
      </c>
      <c r="S3908" s="16" t="s">
        <v>4621</v>
      </c>
      <c r="T3908" s="22">
        <v>3.37</v>
      </c>
      <c r="W3908" s="20" t="s">
        <v>43</v>
      </c>
      <c r="Z3908" s="24" t="s">
        <v>32</v>
      </c>
      <c r="AA3908" s="24" t="s">
        <v>32</v>
      </c>
      <c r="AB3908" s="24" t="s">
        <v>32</v>
      </c>
      <c r="AC3908" s="24" t="s">
        <v>32</v>
      </c>
      <c r="AD3908" s="24" t="s">
        <v>32</v>
      </c>
      <c r="AE3908" s="24" t="s">
        <v>32</v>
      </c>
      <c r="AF3908" s="24" t="s">
        <v>32</v>
      </c>
      <c r="AG3908" s="24" t="s">
        <v>32</v>
      </c>
      <c r="AH3908" s="24" t="s">
        <v>32</v>
      </c>
      <c r="AI3908" s="16" t="s">
        <v>13686</v>
      </c>
    </row>
    <row r="3909" spans="1:35" x14ac:dyDescent="0.25">
      <c r="A3909" s="17">
        <v>125830</v>
      </c>
      <c r="B3909" s="18">
        <v>3</v>
      </c>
      <c r="C3909" s="16" t="s">
        <v>474</v>
      </c>
      <c r="D3909" s="21">
        <v>42893</v>
      </c>
      <c r="E3909" s="16" t="s">
        <v>33</v>
      </c>
      <c r="F3909" s="21">
        <v>44208</v>
      </c>
      <c r="G3909" s="16" t="s">
        <v>56</v>
      </c>
      <c r="H3909" s="26" t="s">
        <v>98</v>
      </c>
      <c r="I3909" s="16" t="s">
        <v>3667</v>
      </c>
      <c r="K3909" s="16" t="s">
        <v>3668</v>
      </c>
      <c r="L3909" s="16" t="s">
        <v>37</v>
      </c>
      <c r="M3909" s="26" t="s">
        <v>3669</v>
      </c>
      <c r="O3909" s="16" t="s">
        <v>1149</v>
      </c>
      <c r="P3909" s="26" t="s">
        <v>188</v>
      </c>
      <c r="T3909" s="22">
        <v>2.42</v>
      </c>
      <c r="W3909" s="20" t="s">
        <v>43</v>
      </c>
      <c r="X3909" s="16" t="s">
        <v>78</v>
      </c>
      <c r="Z3909" s="25">
        <v>0</v>
      </c>
      <c r="AA3909" s="25">
        <v>0</v>
      </c>
      <c r="AB3909" s="25">
        <v>0</v>
      </c>
      <c r="AC3909" s="25">
        <v>1608675</v>
      </c>
      <c r="AD3909" s="25">
        <v>0</v>
      </c>
      <c r="AE3909" s="25">
        <v>0</v>
      </c>
      <c r="AF3909" s="25">
        <v>0</v>
      </c>
      <c r="AG3909" s="25">
        <v>1608675</v>
      </c>
      <c r="AH3909" s="25">
        <v>1608675</v>
      </c>
      <c r="AI3909" s="16" t="s">
        <v>3670</v>
      </c>
    </row>
    <row r="3910" spans="1:35" x14ac:dyDescent="0.25">
      <c r="A3910" s="17">
        <v>125833</v>
      </c>
      <c r="B3910" s="18">
        <v>6</v>
      </c>
      <c r="C3910" s="16" t="s">
        <v>73</v>
      </c>
      <c r="D3910" s="21">
        <v>42893</v>
      </c>
      <c r="E3910" s="16" t="s">
        <v>1987</v>
      </c>
      <c r="F3910" s="21">
        <v>42893</v>
      </c>
      <c r="G3910" s="16" t="s">
        <v>1987</v>
      </c>
      <c r="H3910" s="26" t="s">
        <v>76</v>
      </c>
      <c r="L3910" s="16" t="s">
        <v>110</v>
      </c>
      <c r="M3910" s="26" t="s">
        <v>13685</v>
      </c>
      <c r="O3910" s="16" t="s">
        <v>1612</v>
      </c>
      <c r="T3910" s="23" t="s">
        <v>32</v>
      </c>
      <c r="W3910" s="20" t="s">
        <v>43</v>
      </c>
      <c r="Z3910" s="24" t="s">
        <v>32</v>
      </c>
      <c r="AA3910" s="24" t="s">
        <v>32</v>
      </c>
      <c r="AB3910" s="24" t="s">
        <v>32</v>
      </c>
      <c r="AC3910" s="24" t="s">
        <v>32</v>
      </c>
      <c r="AD3910" s="24" t="s">
        <v>32</v>
      </c>
      <c r="AE3910" s="24" t="s">
        <v>32</v>
      </c>
      <c r="AF3910" s="24" t="s">
        <v>32</v>
      </c>
      <c r="AG3910" s="24" t="s">
        <v>32</v>
      </c>
      <c r="AH3910" s="24" t="s">
        <v>32</v>
      </c>
      <c r="AI3910" s="16" t="s">
        <v>13684</v>
      </c>
    </row>
    <row r="3911" spans="1:35" x14ac:dyDescent="0.25">
      <c r="A3911" s="17">
        <v>125859</v>
      </c>
      <c r="B3911" s="18">
        <v>1</v>
      </c>
      <c r="C3911" s="16" t="s">
        <v>73</v>
      </c>
      <c r="D3911" s="21">
        <v>42898</v>
      </c>
      <c r="E3911" s="16" t="s">
        <v>1987</v>
      </c>
      <c r="F3911" s="21">
        <v>42898</v>
      </c>
      <c r="G3911" s="16" t="s">
        <v>1987</v>
      </c>
      <c r="H3911" s="26" t="s">
        <v>1163</v>
      </c>
      <c r="L3911" s="16" t="s">
        <v>110</v>
      </c>
      <c r="M3911" s="26" t="s">
        <v>13683</v>
      </c>
      <c r="O3911" s="16" t="s">
        <v>1612</v>
      </c>
      <c r="T3911" s="23" t="s">
        <v>32</v>
      </c>
      <c r="W3911" s="20" t="s">
        <v>43</v>
      </c>
      <c r="Z3911" s="24" t="s">
        <v>32</v>
      </c>
      <c r="AA3911" s="24" t="s">
        <v>32</v>
      </c>
      <c r="AB3911" s="24" t="s">
        <v>32</v>
      </c>
      <c r="AC3911" s="24" t="s">
        <v>32</v>
      </c>
      <c r="AD3911" s="25">
        <v>0</v>
      </c>
      <c r="AE3911" s="25">
        <v>0</v>
      </c>
      <c r="AF3911" s="25">
        <v>213258</v>
      </c>
      <c r="AG3911" s="25">
        <v>0</v>
      </c>
      <c r="AH3911" s="25">
        <v>213258</v>
      </c>
      <c r="AI3911" s="16" t="s">
        <v>13682</v>
      </c>
    </row>
    <row r="3912" spans="1:35" x14ac:dyDescent="0.25">
      <c r="A3912" s="17">
        <v>125861</v>
      </c>
      <c r="B3912" s="18">
        <v>2</v>
      </c>
      <c r="C3912" s="16" t="s">
        <v>73</v>
      </c>
      <c r="D3912" s="21">
        <v>42898</v>
      </c>
      <c r="E3912" s="16" t="s">
        <v>1987</v>
      </c>
      <c r="F3912" s="21">
        <v>42898</v>
      </c>
      <c r="G3912" s="16" t="s">
        <v>1987</v>
      </c>
      <c r="H3912" s="26" t="s">
        <v>286</v>
      </c>
      <c r="L3912" s="16" t="s">
        <v>110</v>
      </c>
      <c r="M3912" s="26" t="s">
        <v>13681</v>
      </c>
      <c r="O3912" s="16" t="s">
        <v>1612</v>
      </c>
      <c r="T3912" s="23" t="s">
        <v>32</v>
      </c>
      <c r="W3912" s="20" t="s">
        <v>43</v>
      </c>
      <c r="Z3912" s="24" t="s">
        <v>32</v>
      </c>
      <c r="AA3912" s="24" t="s">
        <v>32</v>
      </c>
      <c r="AB3912" s="24" t="s">
        <v>32</v>
      </c>
      <c r="AC3912" s="24" t="s">
        <v>32</v>
      </c>
      <c r="AD3912" s="25">
        <v>0</v>
      </c>
      <c r="AE3912" s="25">
        <v>0</v>
      </c>
      <c r="AF3912" s="25">
        <v>2188300</v>
      </c>
      <c r="AG3912" s="25">
        <v>0</v>
      </c>
      <c r="AH3912" s="25">
        <v>2188300</v>
      </c>
      <c r="AI3912" s="16" t="s">
        <v>13680</v>
      </c>
    </row>
    <row r="3913" spans="1:35" x14ac:dyDescent="0.25">
      <c r="A3913" s="17">
        <v>125862</v>
      </c>
      <c r="B3913" s="18">
        <v>3</v>
      </c>
      <c r="C3913" s="16" t="s">
        <v>73</v>
      </c>
      <c r="D3913" s="21">
        <v>42898</v>
      </c>
      <c r="E3913" s="16" t="s">
        <v>1987</v>
      </c>
      <c r="F3913" s="21">
        <v>42898</v>
      </c>
      <c r="G3913" s="16" t="s">
        <v>1987</v>
      </c>
      <c r="H3913" s="26" t="s">
        <v>362</v>
      </c>
      <c r="L3913" s="16" t="s">
        <v>110</v>
      </c>
      <c r="M3913" s="26" t="s">
        <v>13679</v>
      </c>
      <c r="O3913" s="16" t="s">
        <v>1612</v>
      </c>
      <c r="T3913" s="23" t="s">
        <v>32</v>
      </c>
      <c r="W3913" s="20" t="s">
        <v>43</v>
      </c>
      <c r="Z3913" s="24" t="s">
        <v>32</v>
      </c>
      <c r="AA3913" s="24" t="s">
        <v>32</v>
      </c>
      <c r="AB3913" s="24" t="s">
        <v>32</v>
      </c>
      <c r="AC3913" s="24" t="s">
        <v>32</v>
      </c>
      <c r="AD3913" s="25">
        <v>0</v>
      </c>
      <c r="AE3913" s="25">
        <v>0</v>
      </c>
      <c r="AF3913" s="25">
        <v>911000</v>
      </c>
      <c r="AG3913" s="25">
        <v>0</v>
      </c>
      <c r="AH3913" s="25">
        <v>911000</v>
      </c>
      <c r="AI3913" s="16" t="s">
        <v>13678</v>
      </c>
    </row>
    <row r="3914" spans="1:35" x14ac:dyDescent="0.25">
      <c r="A3914" s="17">
        <v>125866</v>
      </c>
      <c r="B3914" s="18">
        <v>1</v>
      </c>
      <c r="C3914" s="16" t="s">
        <v>73</v>
      </c>
      <c r="D3914" s="21">
        <v>42898</v>
      </c>
      <c r="E3914" s="16" t="s">
        <v>1987</v>
      </c>
      <c r="F3914" s="21">
        <v>42898</v>
      </c>
      <c r="G3914" s="16" t="s">
        <v>1987</v>
      </c>
      <c r="H3914" s="26" t="s">
        <v>400</v>
      </c>
      <c r="L3914" s="16" t="s">
        <v>110</v>
      </c>
      <c r="M3914" s="26" t="s">
        <v>13677</v>
      </c>
      <c r="O3914" s="16" t="s">
        <v>1612</v>
      </c>
      <c r="T3914" s="23" t="s">
        <v>32</v>
      </c>
      <c r="W3914" s="20" t="s">
        <v>43</v>
      </c>
      <c r="Z3914" s="24" t="s">
        <v>32</v>
      </c>
      <c r="AA3914" s="24" t="s">
        <v>32</v>
      </c>
      <c r="AB3914" s="24" t="s">
        <v>32</v>
      </c>
      <c r="AC3914" s="24" t="s">
        <v>32</v>
      </c>
      <c r="AD3914" s="25">
        <v>0</v>
      </c>
      <c r="AE3914" s="25">
        <v>0</v>
      </c>
      <c r="AF3914" s="25">
        <v>624400</v>
      </c>
      <c r="AG3914" s="25">
        <v>0</v>
      </c>
      <c r="AH3914" s="25">
        <v>624400</v>
      </c>
      <c r="AI3914" s="16" t="s">
        <v>13676</v>
      </c>
    </row>
    <row r="3915" spans="1:35" x14ac:dyDescent="0.25">
      <c r="A3915" s="17">
        <v>125874</v>
      </c>
      <c r="B3915" s="18">
        <v>4</v>
      </c>
      <c r="C3915" s="16" t="s">
        <v>73</v>
      </c>
      <c r="D3915" s="21">
        <v>42899</v>
      </c>
      <c r="E3915" s="16" t="s">
        <v>1987</v>
      </c>
      <c r="F3915" s="21">
        <v>42899</v>
      </c>
      <c r="G3915" s="16" t="s">
        <v>1987</v>
      </c>
      <c r="H3915" s="26" t="s">
        <v>126</v>
      </c>
      <c r="L3915" s="16" t="s">
        <v>110</v>
      </c>
      <c r="M3915" s="26" t="s">
        <v>13674</v>
      </c>
      <c r="O3915" s="16" t="s">
        <v>1612</v>
      </c>
      <c r="T3915" s="23" t="s">
        <v>32</v>
      </c>
      <c r="W3915" s="20" t="s">
        <v>43</v>
      </c>
      <c r="Z3915" s="24" t="s">
        <v>32</v>
      </c>
      <c r="AA3915" s="24" t="s">
        <v>32</v>
      </c>
      <c r="AB3915" s="24" t="s">
        <v>32</v>
      </c>
      <c r="AC3915" s="24" t="s">
        <v>32</v>
      </c>
      <c r="AD3915" s="25">
        <v>0</v>
      </c>
      <c r="AE3915" s="25">
        <v>0</v>
      </c>
      <c r="AF3915" s="25">
        <v>6000000</v>
      </c>
      <c r="AG3915" s="25">
        <v>0</v>
      </c>
      <c r="AH3915" s="25">
        <v>6000000</v>
      </c>
      <c r="AI3915" s="16" t="s">
        <v>13675</v>
      </c>
    </row>
    <row r="3916" spans="1:35" x14ac:dyDescent="0.25">
      <c r="A3916" s="17">
        <v>125877</v>
      </c>
      <c r="B3916" s="18">
        <v>4</v>
      </c>
      <c r="C3916" s="16" t="s">
        <v>73</v>
      </c>
      <c r="D3916" s="21">
        <v>42899</v>
      </c>
      <c r="E3916" s="16" t="s">
        <v>1987</v>
      </c>
      <c r="F3916" s="21">
        <v>42899</v>
      </c>
      <c r="G3916" s="16" t="s">
        <v>109</v>
      </c>
      <c r="H3916" s="26" t="s">
        <v>126</v>
      </c>
      <c r="L3916" s="16" t="s">
        <v>110</v>
      </c>
      <c r="M3916" s="26" t="s">
        <v>13674</v>
      </c>
      <c r="O3916" s="16" t="s">
        <v>1612</v>
      </c>
      <c r="T3916" s="23" t="s">
        <v>32</v>
      </c>
      <c r="W3916" s="20" t="s">
        <v>43</v>
      </c>
      <c r="Z3916" s="24" t="s">
        <v>32</v>
      </c>
      <c r="AA3916" s="24" t="s">
        <v>32</v>
      </c>
      <c r="AB3916" s="24" t="s">
        <v>32</v>
      </c>
      <c r="AC3916" s="24" t="s">
        <v>32</v>
      </c>
      <c r="AD3916" s="25">
        <v>0</v>
      </c>
      <c r="AE3916" s="25">
        <v>0</v>
      </c>
      <c r="AF3916" s="25">
        <v>86900</v>
      </c>
      <c r="AG3916" s="25">
        <v>0</v>
      </c>
      <c r="AH3916" s="25">
        <v>86900</v>
      </c>
      <c r="AI3916" s="16" t="s">
        <v>13673</v>
      </c>
    </row>
    <row r="3917" spans="1:35" x14ac:dyDescent="0.25">
      <c r="A3917" s="17">
        <v>125897</v>
      </c>
      <c r="B3917" s="18">
        <v>4</v>
      </c>
      <c r="C3917" s="16" t="s">
        <v>73</v>
      </c>
      <c r="D3917" s="21">
        <v>42900</v>
      </c>
      <c r="E3917" s="16" t="s">
        <v>13672</v>
      </c>
      <c r="F3917" s="21">
        <v>42900</v>
      </c>
      <c r="G3917" s="16" t="s">
        <v>13672</v>
      </c>
      <c r="H3917" s="26" t="s">
        <v>634</v>
      </c>
      <c r="M3917" s="26" t="s">
        <v>13671</v>
      </c>
      <c r="O3917" s="16" t="s">
        <v>1171</v>
      </c>
      <c r="P3917" s="26" t="s">
        <v>1062</v>
      </c>
      <c r="T3917" s="23" t="s">
        <v>32</v>
      </c>
      <c r="W3917" s="20" t="s">
        <v>43</v>
      </c>
      <c r="Z3917" s="24" t="s">
        <v>32</v>
      </c>
      <c r="AA3917" s="24" t="s">
        <v>32</v>
      </c>
      <c r="AB3917" s="24" t="s">
        <v>32</v>
      </c>
      <c r="AC3917" s="24" t="s">
        <v>32</v>
      </c>
      <c r="AD3917" s="25">
        <v>0</v>
      </c>
      <c r="AE3917" s="25">
        <v>0</v>
      </c>
      <c r="AF3917" s="25">
        <v>25740</v>
      </c>
      <c r="AG3917" s="25">
        <v>0</v>
      </c>
      <c r="AH3917" s="25">
        <v>25740</v>
      </c>
      <c r="AI3917" s="16" t="s">
        <v>13670</v>
      </c>
    </row>
    <row r="3918" spans="1:35" ht="30" x14ac:dyDescent="0.25">
      <c r="A3918" s="17">
        <v>125901</v>
      </c>
      <c r="B3918" s="18">
        <v>1</v>
      </c>
      <c r="C3918" s="16" t="s">
        <v>73</v>
      </c>
      <c r="D3918" s="21">
        <v>42900</v>
      </c>
      <c r="E3918" s="16" t="s">
        <v>2154</v>
      </c>
      <c r="F3918" s="21">
        <v>44343</v>
      </c>
      <c r="G3918" s="16" t="s">
        <v>142</v>
      </c>
      <c r="H3918" s="26" t="s">
        <v>400</v>
      </c>
      <c r="M3918" s="26" t="s">
        <v>13669</v>
      </c>
      <c r="N3918" s="26" t="s">
        <v>13668</v>
      </c>
      <c r="O3918" s="16" t="s">
        <v>60</v>
      </c>
      <c r="P3918" s="26" t="s">
        <v>443</v>
      </c>
      <c r="R3918" s="16" t="s">
        <v>139</v>
      </c>
      <c r="S3918" s="16" t="s">
        <v>84</v>
      </c>
      <c r="T3918" s="23" t="s">
        <v>32</v>
      </c>
      <c r="W3918" s="20" t="s">
        <v>43</v>
      </c>
      <c r="X3918" s="16" t="s">
        <v>78</v>
      </c>
      <c r="Z3918" s="24" t="s">
        <v>32</v>
      </c>
      <c r="AA3918" s="24" t="s">
        <v>32</v>
      </c>
      <c r="AB3918" s="24" t="s">
        <v>32</v>
      </c>
      <c r="AC3918" s="24" t="s">
        <v>32</v>
      </c>
      <c r="AD3918" s="25">
        <v>123750</v>
      </c>
      <c r="AE3918" s="25">
        <v>0</v>
      </c>
      <c r="AF3918" s="25">
        <v>0</v>
      </c>
      <c r="AG3918" s="25">
        <v>0</v>
      </c>
      <c r="AH3918" s="25">
        <v>123750</v>
      </c>
      <c r="AI3918" s="16" t="s">
        <v>13667</v>
      </c>
    </row>
    <row r="3919" spans="1:35" ht="90" x14ac:dyDescent="0.25">
      <c r="A3919" s="17">
        <v>125912</v>
      </c>
      <c r="B3919" s="18">
        <v>3</v>
      </c>
      <c r="C3919" s="16" t="s">
        <v>73</v>
      </c>
      <c r="D3919" s="21">
        <v>42901</v>
      </c>
      <c r="E3919" s="16" t="s">
        <v>1429</v>
      </c>
      <c r="F3919" s="21">
        <v>44215</v>
      </c>
      <c r="G3919" s="16" t="s">
        <v>75</v>
      </c>
      <c r="H3919" s="26" t="s">
        <v>49</v>
      </c>
      <c r="I3919" s="16" t="s">
        <v>441</v>
      </c>
      <c r="J3919" s="20" t="s">
        <v>116</v>
      </c>
      <c r="L3919" s="16" t="s">
        <v>116</v>
      </c>
      <c r="M3919" s="26" t="s">
        <v>3671</v>
      </c>
      <c r="N3919" s="26" t="s">
        <v>3672</v>
      </c>
      <c r="O3919" s="16" t="s">
        <v>60</v>
      </c>
      <c r="P3919" s="26" t="s">
        <v>627</v>
      </c>
      <c r="R3919" s="16" t="s">
        <v>139</v>
      </c>
      <c r="S3919" s="16" t="s">
        <v>42</v>
      </c>
      <c r="T3919" s="22">
        <v>0.42</v>
      </c>
      <c r="W3919" s="20" t="s">
        <v>43</v>
      </c>
      <c r="X3919" s="16" t="s">
        <v>140</v>
      </c>
      <c r="Z3919" s="25">
        <v>250000</v>
      </c>
      <c r="AA3919" s="25">
        <v>0</v>
      </c>
      <c r="AB3919" s="25">
        <v>0</v>
      </c>
      <c r="AC3919" s="25">
        <v>0</v>
      </c>
      <c r="AD3919" s="25">
        <v>375000</v>
      </c>
      <c r="AE3919" s="25">
        <v>0</v>
      </c>
      <c r="AF3919" s="25">
        <v>0</v>
      </c>
      <c r="AG3919" s="25">
        <v>0</v>
      </c>
      <c r="AH3919" s="25">
        <v>375000</v>
      </c>
      <c r="AI3919" s="16" t="s">
        <v>3673</v>
      </c>
    </row>
    <row r="3920" spans="1:35" x14ac:dyDescent="0.25">
      <c r="A3920" s="17">
        <v>125938</v>
      </c>
      <c r="B3920" s="18">
        <v>3</v>
      </c>
      <c r="C3920" s="16" t="s">
        <v>73</v>
      </c>
      <c r="D3920" s="21">
        <v>42905</v>
      </c>
      <c r="E3920" s="16" t="s">
        <v>33</v>
      </c>
      <c r="F3920" s="21">
        <v>44097</v>
      </c>
      <c r="G3920" s="16" t="s">
        <v>56</v>
      </c>
      <c r="H3920" s="26" t="s">
        <v>226</v>
      </c>
      <c r="I3920" s="16" t="s">
        <v>13666</v>
      </c>
      <c r="K3920" s="16" t="s">
        <v>11394</v>
      </c>
      <c r="L3920" s="16" t="s">
        <v>37</v>
      </c>
      <c r="M3920" s="26" t="s">
        <v>13665</v>
      </c>
      <c r="O3920" s="16" t="s">
        <v>39</v>
      </c>
      <c r="P3920" s="26" t="s">
        <v>40</v>
      </c>
      <c r="R3920" s="16" t="s">
        <v>41</v>
      </c>
      <c r="S3920" s="16" t="s">
        <v>42</v>
      </c>
      <c r="T3920" s="22">
        <v>0</v>
      </c>
      <c r="W3920" s="20" t="s">
        <v>43</v>
      </c>
      <c r="X3920" s="16" t="s">
        <v>44</v>
      </c>
      <c r="Y3920" s="26" t="s">
        <v>13664</v>
      </c>
      <c r="Z3920" s="24" t="s">
        <v>32</v>
      </c>
      <c r="AA3920" s="24" t="s">
        <v>32</v>
      </c>
      <c r="AB3920" s="24" t="s">
        <v>32</v>
      </c>
      <c r="AC3920" s="24" t="s">
        <v>32</v>
      </c>
      <c r="AD3920" s="24" t="s">
        <v>32</v>
      </c>
      <c r="AE3920" s="24" t="s">
        <v>32</v>
      </c>
      <c r="AF3920" s="24" t="s">
        <v>32</v>
      </c>
      <c r="AG3920" s="24" t="s">
        <v>32</v>
      </c>
      <c r="AH3920" s="24" t="s">
        <v>32</v>
      </c>
      <c r="AI3920" s="16" t="s">
        <v>13663</v>
      </c>
    </row>
    <row r="3921" spans="1:35" x14ac:dyDescent="0.25">
      <c r="A3921" s="17">
        <v>125961</v>
      </c>
      <c r="B3921" s="18">
        <v>4</v>
      </c>
      <c r="C3921" s="16" t="s">
        <v>73</v>
      </c>
      <c r="D3921" s="21">
        <v>42908</v>
      </c>
      <c r="E3921" s="16" t="s">
        <v>33</v>
      </c>
      <c r="F3921" s="21">
        <v>44301</v>
      </c>
      <c r="G3921" s="16" t="s">
        <v>56</v>
      </c>
      <c r="H3921" s="26" t="s">
        <v>229</v>
      </c>
      <c r="I3921" s="16" t="s">
        <v>13662</v>
      </c>
      <c r="K3921" s="16" t="s">
        <v>13661</v>
      </c>
      <c r="L3921" s="16" t="s">
        <v>37</v>
      </c>
      <c r="M3921" s="26" t="s">
        <v>13660</v>
      </c>
      <c r="O3921" s="16" t="s">
        <v>39</v>
      </c>
      <c r="P3921" s="26" t="s">
        <v>40</v>
      </c>
      <c r="R3921" s="16" t="s">
        <v>41</v>
      </c>
      <c r="S3921" s="16" t="s">
        <v>42</v>
      </c>
      <c r="T3921" s="22">
        <v>0</v>
      </c>
      <c r="W3921" s="20" t="s">
        <v>43</v>
      </c>
      <c r="X3921" s="16" t="s">
        <v>44</v>
      </c>
      <c r="Y3921" s="26" t="s">
        <v>13659</v>
      </c>
      <c r="Z3921" s="24" t="s">
        <v>32</v>
      </c>
      <c r="AA3921" s="24" t="s">
        <v>32</v>
      </c>
      <c r="AB3921" s="24" t="s">
        <v>32</v>
      </c>
      <c r="AC3921" s="24" t="s">
        <v>32</v>
      </c>
      <c r="AD3921" s="24" t="s">
        <v>32</v>
      </c>
      <c r="AE3921" s="24" t="s">
        <v>32</v>
      </c>
      <c r="AF3921" s="24" t="s">
        <v>32</v>
      </c>
      <c r="AG3921" s="24" t="s">
        <v>32</v>
      </c>
      <c r="AH3921" s="24" t="s">
        <v>32</v>
      </c>
      <c r="AI3921" s="16" t="s">
        <v>13658</v>
      </c>
    </row>
    <row r="3922" spans="1:35" x14ac:dyDescent="0.25">
      <c r="A3922" s="17">
        <v>125966</v>
      </c>
      <c r="B3922" s="18">
        <v>3</v>
      </c>
      <c r="C3922" s="16" t="s">
        <v>73</v>
      </c>
      <c r="D3922" s="21">
        <v>42908</v>
      </c>
      <c r="E3922" s="16" t="s">
        <v>1987</v>
      </c>
      <c r="F3922" s="21">
        <v>42908</v>
      </c>
      <c r="G3922" s="16" t="s">
        <v>1987</v>
      </c>
      <c r="H3922" s="26" t="s">
        <v>98</v>
      </c>
      <c r="L3922" s="16" t="s">
        <v>110</v>
      </c>
      <c r="M3922" s="26" t="s">
        <v>13657</v>
      </c>
      <c r="O3922" s="16" t="s">
        <v>1612</v>
      </c>
      <c r="T3922" s="23" t="s">
        <v>32</v>
      </c>
      <c r="W3922" s="20" t="s">
        <v>43</v>
      </c>
      <c r="Z3922" s="24" t="s">
        <v>32</v>
      </c>
      <c r="AA3922" s="24" t="s">
        <v>32</v>
      </c>
      <c r="AB3922" s="24" t="s">
        <v>32</v>
      </c>
      <c r="AC3922" s="24" t="s">
        <v>32</v>
      </c>
      <c r="AD3922" s="25">
        <v>0</v>
      </c>
      <c r="AE3922" s="25">
        <v>0</v>
      </c>
      <c r="AF3922" s="25">
        <v>4723500</v>
      </c>
      <c r="AG3922" s="25">
        <v>0</v>
      </c>
      <c r="AH3922" s="25">
        <v>4723500</v>
      </c>
      <c r="AI3922" s="16" t="s">
        <v>13656</v>
      </c>
    </row>
    <row r="3923" spans="1:35" x14ac:dyDescent="0.25">
      <c r="A3923" s="17">
        <v>125967</v>
      </c>
      <c r="B3923" s="18">
        <v>3</v>
      </c>
      <c r="C3923" s="16" t="s">
        <v>73</v>
      </c>
      <c r="D3923" s="21">
        <v>42908</v>
      </c>
      <c r="E3923" s="16" t="s">
        <v>1987</v>
      </c>
      <c r="F3923" s="21">
        <v>42908</v>
      </c>
      <c r="G3923" s="16" t="s">
        <v>1987</v>
      </c>
      <c r="H3923" s="26" t="s">
        <v>766</v>
      </c>
      <c r="L3923" s="16" t="s">
        <v>110</v>
      </c>
      <c r="M3923" s="26" t="s">
        <v>13655</v>
      </c>
      <c r="O3923" s="16" t="s">
        <v>1612</v>
      </c>
      <c r="T3923" s="23" t="s">
        <v>32</v>
      </c>
      <c r="W3923" s="20" t="s">
        <v>43</v>
      </c>
      <c r="Z3923" s="24" t="s">
        <v>32</v>
      </c>
      <c r="AA3923" s="24" t="s">
        <v>32</v>
      </c>
      <c r="AB3923" s="24" t="s">
        <v>32</v>
      </c>
      <c r="AC3923" s="24" t="s">
        <v>32</v>
      </c>
      <c r="AD3923" s="25">
        <v>0</v>
      </c>
      <c r="AE3923" s="25">
        <v>0</v>
      </c>
      <c r="AF3923" s="25">
        <v>586800</v>
      </c>
      <c r="AG3923" s="25">
        <v>0</v>
      </c>
      <c r="AH3923" s="25">
        <v>586800</v>
      </c>
      <c r="AI3923" s="16" t="s">
        <v>13654</v>
      </c>
    </row>
    <row r="3924" spans="1:35" x14ac:dyDescent="0.25">
      <c r="A3924" s="17">
        <v>125968</v>
      </c>
      <c r="B3924" s="18">
        <v>4</v>
      </c>
      <c r="C3924" s="16" t="s">
        <v>73</v>
      </c>
      <c r="D3924" s="21">
        <v>42908</v>
      </c>
      <c r="E3924" s="16" t="s">
        <v>1987</v>
      </c>
      <c r="F3924" s="21">
        <v>42908</v>
      </c>
      <c r="G3924" s="16" t="s">
        <v>1987</v>
      </c>
      <c r="H3924" s="26" t="s">
        <v>349</v>
      </c>
      <c r="L3924" s="16" t="s">
        <v>110</v>
      </c>
      <c r="M3924" s="26" t="s">
        <v>13645</v>
      </c>
      <c r="O3924" s="16" t="s">
        <v>1612</v>
      </c>
      <c r="T3924" s="23" t="s">
        <v>32</v>
      </c>
      <c r="W3924" s="20" t="s">
        <v>43</v>
      </c>
      <c r="Z3924" s="24" t="s">
        <v>32</v>
      </c>
      <c r="AA3924" s="24" t="s">
        <v>32</v>
      </c>
      <c r="AB3924" s="24" t="s">
        <v>32</v>
      </c>
      <c r="AC3924" s="24" t="s">
        <v>32</v>
      </c>
      <c r="AD3924" s="24" t="s">
        <v>32</v>
      </c>
      <c r="AE3924" s="24" t="s">
        <v>32</v>
      </c>
      <c r="AF3924" s="24" t="s">
        <v>32</v>
      </c>
      <c r="AG3924" s="24" t="s">
        <v>32</v>
      </c>
      <c r="AH3924" s="24" t="s">
        <v>32</v>
      </c>
      <c r="AI3924" s="16" t="s">
        <v>13653</v>
      </c>
    </row>
    <row r="3925" spans="1:35" x14ac:dyDescent="0.25">
      <c r="A3925" s="17">
        <v>125970</v>
      </c>
      <c r="B3925" s="18">
        <v>1</v>
      </c>
      <c r="C3925" s="16" t="s">
        <v>73</v>
      </c>
      <c r="D3925" s="21">
        <v>42908</v>
      </c>
      <c r="E3925" s="16" t="s">
        <v>1987</v>
      </c>
      <c r="F3925" s="21">
        <v>42908</v>
      </c>
      <c r="G3925" s="16" t="s">
        <v>1987</v>
      </c>
      <c r="H3925" s="26" t="s">
        <v>320</v>
      </c>
      <c r="L3925" s="16" t="s">
        <v>110</v>
      </c>
      <c r="M3925" s="26" t="s">
        <v>13652</v>
      </c>
      <c r="O3925" s="16" t="s">
        <v>1612</v>
      </c>
      <c r="T3925" s="23" t="s">
        <v>32</v>
      </c>
      <c r="W3925" s="20" t="s">
        <v>43</v>
      </c>
      <c r="Z3925" s="24" t="s">
        <v>32</v>
      </c>
      <c r="AA3925" s="24" t="s">
        <v>32</v>
      </c>
      <c r="AB3925" s="24" t="s">
        <v>32</v>
      </c>
      <c r="AC3925" s="24" t="s">
        <v>32</v>
      </c>
      <c r="AD3925" s="25">
        <v>0</v>
      </c>
      <c r="AE3925" s="25">
        <v>0</v>
      </c>
      <c r="AF3925" s="25">
        <v>3208100</v>
      </c>
      <c r="AG3925" s="25">
        <v>0</v>
      </c>
      <c r="AH3925" s="25">
        <v>3208100</v>
      </c>
      <c r="AI3925" s="16" t="s">
        <v>13651</v>
      </c>
    </row>
    <row r="3926" spans="1:35" x14ac:dyDescent="0.25">
      <c r="A3926" s="17">
        <v>125971</v>
      </c>
      <c r="B3926" s="18">
        <v>3</v>
      </c>
      <c r="C3926" s="16" t="s">
        <v>474</v>
      </c>
      <c r="D3926" s="21">
        <v>42909</v>
      </c>
      <c r="E3926" s="16" t="s">
        <v>543</v>
      </c>
      <c r="F3926" s="21">
        <v>44253</v>
      </c>
      <c r="G3926" s="16" t="s">
        <v>543</v>
      </c>
      <c r="H3926" s="26" t="s">
        <v>437</v>
      </c>
      <c r="I3926" s="16" t="s">
        <v>13650</v>
      </c>
      <c r="K3926" s="16" t="s">
        <v>13649</v>
      </c>
      <c r="L3926" s="16" t="s">
        <v>37</v>
      </c>
      <c r="M3926" s="26" t="s">
        <v>13648</v>
      </c>
      <c r="N3926" s="26" t="s">
        <v>13647</v>
      </c>
      <c r="O3926" s="16" t="s">
        <v>60</v>
      </c>
      <c r="P3926" s="26" t="s">
        <v>1695</v>
      </c>
      <c r="T3926" s="22">
        <v>7.0000000000000007E-2</v>
      </c>
      <c r="W3926" s="20" t="s">
        <v>43</v>
      </c>
      <c r="X3926" s="16" t="s">
        <v>78</v>
      </c>
      <c r="Z3926" s="24" t="s">
        <v>32</v>
      </c>
      <c r="AA3926" s="24" t="s">
        <v>32</v>
      </c>
      <c r="AB3926" s="24" t="s">
        <v>32</v>
      </c>
      <c r="AC3926" s="24" t="s">
        <v>32</v>
      </c>
      <c r="AD3926" s="25">
        <v>0</v>
      </c>
      <c r="AE3926" s="25">
        <v>0</v>
      </c>
      <c r="AF3926" s="25">
        <v>10000</v>
      </c>
      <c r="AG3926" s="25">
        <v>0</v>
      </c>
      <c r="AH3926" s="25">
        <v>10000</v>
      </c>
      <c r="AI3926" s="16" t="s">
        <v>13646</v>
      </c>
    </row>
    <row r="3927" spans="1:35" x14ac:dyDescent="0.25">
      <c r="A3927" s="17">
        <v>125989</v>
      </c>
      <c r="B3927" s="18">
        <v>4</v>
      </c>
      <c r="C3927" s="16" t="s">
        <v>73</v>
      </c>
      <c r="D3927" s="21">
        <v>42914</v>
      </c>
      <c r="E3927" s="16" t="s">
        <v>1987</v>
      </c>
      <c r="F3927" s="21">
        <v>42914</v>
      </c>
      <c r="G3927" s="16" t="s">
        <v>1987</v>
      </c>
      <c r="H3927" s="26" t="s">
        <v>349</v>
      </c>
      <c r="L3927" s="16" t="s">
        <v>110</v>
      </c>
      <c r="M3927" s="26" t="s">
        <v>13645</v>
      </c>
      <c r="O3927" s="16" t="s">
        <v>1612</v>
      </c>
      <c r="T3927" s="23" t="s">
        <v>32</v>
      </c>
      <c r="W3927" s="20" t="s">
        <v>43</v>
      </c>
      <c r="Z3927" s="24" t="s">
        <v>32</v>
      </c>
      <c r="AA3927" s="24" t="s">
        <v>32</v>
      </c>
      <c r="AB3927" s="24" t="s">
        <v>32</v>
      </c>
      <c r="AC3927" s="24" t="s">
        <v>32</v>
      </c>
      <c r="AD3927" s="25">
        <v>0</v>
      </c>
      <c r="AE3927" s="25">
        <v>0</v>
      </c>
      <c r="AF3927" s="25">
        <v>412700</v>
      </c>
      <c r="AG3927" s="25">
        <v>0</v>
      </c>
      <c r="AH3927" s="25">
        <v>412700</v>
      </c>
      <c r="AI3927" s="16" t="s">
        <v>13644</v>
      </c>
    </row>
    <row r="3928" spans="1:35" x14ac:dyDescent="0.25">
      <c r="A3928" s="17">
        <v>125994</v>
      </c>
      <c r="B3928" s="18">
        <v>2</v>
      </c>
      <c r="C3928" s="16" t="s">
        <v>73</v>
      </c>
      <c r="D3928" s="21">
        <v>42914</v>
      </c>
      <c r="E3928" s="16" t="s">
        <v>9211</v>
      </c>
      <c r="F3928" s="21">
        <v>42914</v>
      </c>
      <c r="G3928" s="16" t="s">
        <v>9211</v>
      </c>
      <c r="H3928" s="26" t="s">
        <v>162</v>
      </c>
      <c r="L3928" s="16" t="s">
        <v>110</v>
      </c>
      <c r="M3928" s="26" t="s">
        <v>13643</v>
      </c>
      <c r="O3928" s="16" t="s">
        <v>756</v>
      </c>
      <c r="P3928" s="26" t="s">
        <v>198</v>
      </c>
      <c r="R3928" s="16" t="s">
        <v>139</v>
      </c>
      <c r="S3928" s="16" t="s">
        <v>84</v>
      </c>
      <c r="T3928" s="23" t="s">
        <v>32</v>
      </c>
      <c r="W3928" s="20" t="s">
        <v>43</v>
      </c>
      <c r="Z3928" s="24" t="s">
        <v>32</v>
      </c>
      <c r="AA3928" s="24" t="s">
        <v>32</v>
      </c>
      <c r="AB3928" s="24" t="s">
        <v>32</v>
      </c>
      <c r="AC3928" s="24" t="s">
        <v>32</v>
      </c>
      <c r="AD3928" s="25">
        <v>0</v>
      </c>
      <c r="AE3928" s="25">
        <v>0</v>
      </c>
      <c r="AF3928" s="25">
        <v>25780.32</v>
      </c>
      <c r="AG3928" s="25">
        <v>0</v>
      </c>
      <c r="AH3928" s="25">
        <v>25780.32</v>
      </c>
      <c r="AI3928" s="16" t="s">
        <v>13642</v>
      </c>
    </row>
    <row r="3929" spans="1:35" x14ac:dyDescent="0.25">
      <c r="A3929" s="17">
        <v>125999</v>
      </c>
      <c r="B3929" s="18">
        <v>3</v>
      </c>
      <c r="C3929" s="16" t="s">
        <v>73</v>
      </c>
      <c r="D3929" s="21">
        <v>42916</v>
      </c>
      <c r="E3929" s="16" t="s">
        <v>728</v>
      </c>
      <c r="F3929" s="21">
        <v>44252</v>
      </c>
      <c r="G3929" s="16" t="s">
        <v>108</v>
      </c>
      <c r="H3929" s="26" t="s">
        <v>98</v>
      </c>
      <c r="I3929" s="16" t="s">
        <v>13641</v>
      </c>
      <c r="K3929" s="16" t="s">
        <v>13640</v>
      </c>
      <c r="L3929" s="16" t="s">
        <v>37</v>
      </c>
      <c r="M3929" s="26" t="s">
        <v>13639</v>
      </c>
      <c r="O3929" s="16" t="s">
        <v>632</v>
      </c>
      <c r="P3929" s="26" t="s">
        <v>1723</v>
      </c>
      <c r="T3929" s="22">
        <v>0.5</v>
      </c>
      <c r="U3929" s="21">
        <v>44729</v>
      </c>
      <c r="W3929" s="20" t="s">
        <v>43</v>
      </c>
      <c r="X3929" s="16" t="s">
        <v>78</v>
      </c>
      <c r="Z3929" s="24" t="s">
        <v>32</v>
      </c>
      <c r="AA3929" s="24" t="s">
        <v>32</v>
      </c>
      <c r="AB3929" s="24" t="s">
        <v>32</v>
      </c>
      <c r="AC3929" s="24" t="s">
        <v>32</v>
      </c>
      <c r="AD3929" s="25">
        <v>138000</v>
      </c>
      <c r="AE3929" s="25">
        <v>0</v>
      </c>
      <c r="AF3929" s="25">
        <v>0</v>
      </c>
      <c r="AG3929" s="25">
        <v>0</v>
      </c>
      <c r="AH3929" s="25">
        <v>138000</v>
      </c>
      <c r="AI3929" s="16" t="s">
        <v>13638</v>
      </c>
    </row>
    <row r="3930" spans="1:35" x14ac:dyDescent="0.25">
      <c r="A3930" s="17">
        <v>126000</v>
      </c>
      <c r="B3930" s="18">
        <v>3</v>
      </c>
      <c r="C3930" s="16" t="s">
        <v>73</v>
      </c>
      <c r="D3930" s="21">
        <v>42916</v>
      </c>
      <c r="E3930" s="16" t="s">
        <v>728</v>
      </c>
      <c r="F3930" s="21">
        <v>44077</v>
      </c>
      <c r="G3930" s="16" t="s">
        <v>108</v>
      </c>
      <c r="H3930" s="26" t="s">
        <v>64</v>
      </c>
      <c r="I3930" s="16" t="s">
        <v>159</v>
      </c>
      <c r="J3930" s="20" t="s">
        <v>148</v>
      </c>
      <c r="L3930" s="16" t="s">
        <v>149</v>
      </c>
      <c r="M3930" s="26" t="s">
        <v>13637</v>
      </c>
      <c r="N3930" s="26" t="s">
        <v>13636</v>
      </c>
      <c r="O3930" s="16" t="s">
        <v>632</v>
      </c>
      <c r="P3930" s="26" t="s">
        <v>1723</v>
      </c>
      <c r="T3930" s="22">
        <v>1</v>
      </c>
      <c r="W3930" s="20" t="s">
        <v>43</v>
      </c>
      <c r="X3930" s="16" t="s">
        <v>454</v>
      </c>
      <c r="Z3930" s="24" t="s">
        <v>32</v>
      </c>
      <c r="AA3930" s="24" t="s">
        <v>32</v>
      </c>
      <c r="AB3930" s="24" t="s">
        <v>32</v>
      </c>
      <c r="AC3930" s="24" t="s">
        <v>32</v>
      </c>
      <c r="AD3930" s="25">
        <v>20000</v>
      </c>
      <c r="AE3930" s="25">
        <v>0</v>
      </c>
      <c r="AF3930" s="25">
        <v>0</v>
      </c>
      <c r="AG3930" s="25">
        <v>0</v>
      </c>
      <c r="AH3930" s="25">
        <v>20000</v>
      </c>
      <c r="AI3930" s="16" t="s">
        <v>13635</v>
      </c>
    </row>
    <row r="3931" spans="1:35" x14ac:dyDescent="0.25">
      <c r="A3931" s="17">
        <v>126006</v>
      </c>
      <c r="B3931" s="18">
        <v>3</v>
      </c>
      <c r="C3931" s="16" t="s">
        <v>73</v>
      </c>
      <c r="D3931" s="21">
        <v>42921</v>
      </c>
      <c r="E3931" s="16" t="s">
        <v>728</v>
      </c>
      <c r="F3931" s="21">
        <v>44322</v>
      </c>
      <c r="G3931" s="16" t="s">
        <v>728</v>
      </c>
      <c r="H3931" s="26" t="s">
        <v>173</v>
      </c>
      <c r="I3931" s="16" t="s">
        <v>468</v>
      </c>
      <c r="J3931" s="20" t="s">
        <v>116</v>
      </c>
      <c r="K3931" s="16" t="s">
        <v>655</v>
      </c>
      <c r="L3931" s="16" t="s">
        <v>116</v>
      </c>
      <c r="M3931" s="26" t="s">
        <v>13634</v>
      </c>
      <c r="N3931" s="26" t="s">
        <v>3571</v>
      </c>
      <c r="O3931" s="16" t="s">
        <v>632</v>
      </c>
      <c r="P3931" s="26" t="s">
        <v>1723</v>
      </c>
      <c r="T3931" s="22">
        <v>0.47</v>
      </c>
      <c r="U3931" s="21">
        <v>44729</v>
      </c>
      <c r="W3931" s="20" t="s">
        <v>43</v>
      </c>
      <c r="X3931" s="16" t="s">
        <v>140</v>
      </c>
      <c r="Z3931" s="24" t="s">
        <v>32</v>
      </c>
      <c r="AA3931" s="24" t="s">
        <v>32</v>
      </c>
      <c r="AB3931" s="24" t="s">
        <v>32</v>
      </c>
      <c r="AC3931" s="24" t="s">
        <v>32</v>
      </c>
      <c r="AD3931" s="25">
        <v>20000</v>
      </c>
      <c r="AE3931" s="25">
        <v>0</v>
      </c>
      <c r="AF3931" s="25">
        <v>0</v>
      </c>
      <c r="AG3931" s="25">
        <v>0</v>
      </c>
      <c r="AH3931" s="25">
        <v>20000</v>
      </c>
      <c r="AI3931" s="16" t="s">
        <v>13633</v>
      </c>
    </row>
    <row r="3932" spans="1:35" x14ac:dyDescent="0.25">
      <c r="A3932" s="17">
        <v>126007</v>
      </c>
      <c r="B3932" s="18">
        <v>3</v>
      </c>
      <c r="C3932" s="16" t="s">
        <v>73</v>
      </c>
      <c r="D3932" s="21">
        <v>42921</v>
      </c>
      <c r="E3932" s="16" t="s">
        <v>1987</v>
      </c>
      <c r="F3932" s="21">
        <v>42921</v>
      </c>
      <c r="G3932" s="16" t="s">
        <v>1987</v>
      </c>
      <c r="H3932" s="26" t="s">
        <v>98</v>
      </c>
      <c r="L3932" s="16" t="s">
        <v>110</v>
      </c>
      <c r="M3932" s="26" t="s">
        <v>13632</v>
      </c>
      <c r="O3932" s="16" t="s">
        <v>1612</v>
      </c>
      <c r="T3932" s="23" t="s">
        <v>32</v>
      </c>
      <c r="W3932" s="20" t="s">
        <v>43</v>
      </c>
      <c r="Z3932" s="24" t="s">
        <v>32</v>
      </c>
      <c r="AA3932" s="24" t="s">
        <v>32</v>
      </c>
      <c r="AB3932" s="24" t="s">
        <v>32</v>
      </c>
      <c r="AC3932" s="24" t="s">
        <v>32</v>
      </c>
      <c r="AD3932" s="25">
        <v>0</v>
      </c>
      <c r="AE3932" s="25">
        <v>0</v>
      </c>
      <c r="AF3932" s="25">
        <v>65481</v>
      </c>
      <c r="AG3932" s="25">
        <v>0</v>
      </c>
      <c r="AH3932" s="25">
        <v>65481</v>
      </c>
      <c r="AI3932" s="16" t="s">
        <v>13631</v>
      </c>
    </row>
    <row r="3933" spans="1:35" x14ac:dyDescent="0.25">
      <c r="A3933" s="17">
        <v>126009</v>
      </c>
      <c r="B3933" s="18">
        <v>2</v>
      </c>
      <c r="C3933" s="16" t="s">
        <v>73</v>
      </c>
      <c r="D3933" s="21">
        <v>42921</v>
      </c>
      <c r="E3933" s="16" t="s">
        <v>1173</v>
      </c>
      <c r="F3933" s="21">
        <v>42921</v>
      </c>
      <c r="G3933" s="16" t="s">
        <v>1173</v>
      </c>
      <c r="H3933" s="26" t="s">
        <v>267</v>
      </c>
      <c r="M3933" s="26" t="s">
        <v>13630</v>
      </c>
      <c r="O3933" s="16" t="s">
        <v>1171</v>
      </c>
      <c r="P3933" s="26" t="s">
        <v>1062</v>
      </c>
      <c r="T3933" s="23" t="s">
        <v>32</v>
      </c>
      <c r="W3933" s="20" t="s">
        <v>43</v>
      </c>
      <c r="Z3933" s="24" t="s">
        <v>32</v>
      </c>
      <c r="AA3933" s="24" t="s">
        <v>32</v>
      </c>
      <c r="AB3933" s="24" t="s">
        <v>32</v>
      </c>
      <c r="AC3933" s="24" t="s">
        <v>32</v>
      </c>
      <c r="AD3933" s="24" t="s">
        <v>32</v>
      </c>
      <c r="AE3933" s="24" t="s">
        <v>32</v>
      </c>
      <c r="AF3933" s="24" t="s">
        <v>32</v>
      </c>
      <c r="AG3933" s="24" t="s">
        <v>32</v>
      </c>
      <c r="AH3933" s="24" t="s">
        <v>32</v>
      </c>
      <c r="AI3933" s="16" t="s">
        <v>13629</v>
      </c>
    </row>
    <row r="3934" spans="1:35" x14ac:dyDescent="0.25">
      <c r="A3934" s="17">
        <v>126018</v>
      </c>
      <c r="B3934" s="18">
        <v>3</v>
      </c>
      <c r="C3934" s="16" t="s">
        <v>73</v>
      </c>
      <c r="D3934" s="21">
        <v>42922</v>
      </c>
      <c r="E3934" s="16" t="s">
        <v>1987</v>
      </c>
      <c r="F3934" s="21">
        <v>42922</v>
      </c>
      <c r="G3934" s="16" t="s">
        <v>1987</v>
      </c>
      <c r="H3934" s="26" t="s">
        <v>98</v>
      </c>
      <c r="L3934" s="16" t="s">
        <v>110</v>
      </c>
      <c r="M3934" s="26" t="s">
        <v>13628</v>
      </c>
      <c r="O3934" s="16" t="s">
        <v>1612</v>
      </c>
      <c r="T3934" s="23" t="s">
        <v>32</v>
      </c>
      <c r="W3934" s="20" t="s">
        <v>43</v>
      </c>
      <c r="Z3934" s="24" t="s">
        <v>32</v>
      </c>
      <c r="AA3934" s="24" t="s">
        <v>32</v>
      </c>
      <c r="AB3934" s="24" t="s">
        <v>32</v>
      </c>
      <c r="AC3934" s="24" t="s">
        <v>32</v>
      </c>
      <c r="AD3934" s="25">
        <v>0</v>
      </c>
      <c r="AE3934" s="25">
        <v>0</v>
      </c>
      <c r="AF3934" s="25">
        <v>17778.75</v>
      </c>
      <c r="AG3934" s="25">
        <v>0</v>
      </c>
      <c r="AH3934" s="25">
        <v>17778.75</v>
      </c>
      <c r="AI3934" s="16" t="s">
        <v>13627</v>
      </c>
    </row>
    <row r="3935" spans="1:35" x14ac:dyDescent="0.25">
      <c r="A3935" s="17">
        <v>126019</v>
      </c>
      <c r="B3935" s="18">
        <v>3</v>
      </c>
      <c r="C3935" s="16" t="s">
        <v>73</v>
      </c>
      <c r="D3935" s="21">
        <v>42922</v>
      </c>
      <c r="E3935" s="16" t="s">
        <v>1987</v>
      </c>
      <c r="F3935" s="21">
        <v>42922</v>
      </c>
      <c r="G3935" s="16" t="s">
        <v>1987</v>
      </c>
      <c r="H3935" s="26" t="s">
        <v>98</v>
      </c>
      <c r="L3935" s="16" t="s">
        <v>110</v>
      </c>
      <c r="M3935" s="26" t="s">
        <v>13626</v>
      </c>
      <c r="O3935" s="16" t="s">
        <v>1612</v>
      </c>
      <c r="T3935" s="23" t="s">
        <v>32</v>
      </c>
      <c r="W3935" s="20" t="s">
        <v>43</v>
      </c>
      <c r="Z3935" s="24" t="s">
        <v>32</v>
      </c>
      <c r="AA3935" s="24" t="s">
        <v>32</v>
      </c>
      <c r="AB3935" s="24" t="s">
        <v>32</v>
      </c>
      <c r="AC3935" s="24" t="s">
        <v>32</v>
      </c>
      <c r="AD3935" s="25">
        <v>0</v>
      </c>
      <c r="AE3935" s="25">
        <v>0</v>
      </c>
      <c r="AF3935" s="25">
        <v>10982.25</v>
      </c>
      <c r="AG3935" s="25">
        <v>0</v>
      </c>
      <c r="AH3935" s="25">
        <v>10982.25</v>
      </c>
      <c r="AI3935" s="16" t="s">
        <v>13625</v>
      </c>
    </row>
    <row r="3936" spans="1:35" x14ac:dyDescent="0.25">
      <c r="A3936" s="17">
        <v>126043</v>
      </c>
      <c r="B3936" s="18">
        <v>3</v>
      </c>
      <c r="C3936" s="16" t="s">
        <v>73</v>
      </c>
      <c r="D3936" s="21">
        <v>42928</v>
      </c>
      <c r="E3936" s="16" t="s">
        <v>1987</v>
      </c>
      <c r="F3936" s="21">
        <v>43097</v>
      </c>
      <c r="G3936" s="16" t="s">
        <v>12945</v>
      </c>
      <c r="H3936" s="26" t="s">
        <v>98</v>
      </c>
      <c r="L3936" s="16" t="s">
        <v>110</v>
      </c>
      <c r="M3936" s="26" t="s">
        <v>13624</v>
      </c>
      <c r="O3936" s="16" t="s">
        <v>1612</v>
      </c>
      <c r="T3936" s="23" t="s">
        <v>32</v>
      </c>
      <c r="W3936" s="20" t="s">
        <v>43</v>
      </c>
      <c r="Z3936" s="24" t="s">
        <v>32</v>
      </c>
      <c r="AA3936" s="24" t="s">
        <v>32</v>
      </c>
      <c r="AB3936" s="24" t="s">
        <v>32</v>
      </c>
      <c r="AC3936" s="24" t="s">
        <v>32</v>
      </c>
      <c r="AD3936" s="25">
        <v>0</v>
      </c>
      <c r="AE3936" s="25">
        <v>0</v>
      </c>
      <c r="AF3936" s="25">
        <v>2684.93</v>
      </c>
      <c r="AG3936" s="25">
        <v>0</v>
      </c>
      <c r="AH3936" s="25">
        <v>2684.93</v>
      </c>
      <c r="AI3936" s="16" t="s">
        <v>13623</v>
      </c>
    </row>
    <row r="3937" spans="1:35" x14ac:dyDescent="0.25">
      <c r="A3937" s="17">
        <v>126044</v>
      </c>
      <c r="B3937" s="18">
        <v>3</v>
      </c>
      <c r="C3937" s="16" t="s">
        <v>73</v>
      </c>
      <c r="D3937" s="21">
        <v>42928</v>
      </c>
      <c r="E3937" s="16" t="s">
        <v>1987</v>
      </c>
      <c r="F3937" s="21">
        <v>43097</v>
      </c>
      <c r="G3937" s="16" t="s">
        <v>12945</v>
      </c>
      <c r="H3937" s="26" t="s">
        <v>98</v>
      </c>
      <c r="L3937" s="16" t="s">
        <v>110</v>
      </c>
      <c r="M3937" s="26" t="s">
        <v>13622</v>
      </c>
      <c r="O3937" s="16" t="s">
        <v>1612</v>
      </c>
      <c r="T3937" s="23" t="s">
        <v>32</v>
      </c>
      <c r="W3937" s="20" t="s">
        <v>43</v>
      </c>
      <c r="Z3937" s="24" t="s">
        <v>32</v>
      </c>
      <c r="AA3937" s="24" t="s">
        <v>32</v>
      </c>
      <c r="AB3937" s="24" t="s">
        <v>32</v>
      </c>
      <c r="AC3937" s="24" t="s">
        <v>32</v>
      </c>
      <c r="AD3937" s="25">
        <v>0</v>
      </c>
      <c r="AE3937" s="25">
        <v>0</v>
      </c>
      <c r="AF3937" s="25">
        <v>14540.78</v>
      </c>
      <c r="AG3937" s="25">
        <v>0</v>
      </c>
      <c r="AH3937" s="25">
        <v>14540.78</v>
      </c>
      <c r="AI3937" s="16" t="s">
        <v>13621</v>
      </c>
    </row>
    <row r="3938" spans="1:35" x14ac:dyDescent="0.25">
      <c r="A3938" s="17">
        <v>126045</v>
      </c>
      <c r="B3938" s="18">
        <v>3</v>
      </c>
      <c r="C3938" s="16" t="s">
        <v>73</v>
      </c>
      <c r="D3938" s="21">
        <v>42928</v>
      </c>
      <c r="E3938" s="16" t="s">
        <v>1987</v>
      </c>
      <c r="F3938" s="21">
        <v>42928</v>
      </c>
      <c r="G3938" s="16" t="s">
        <v>1987</v>
      </c>
      <c r="H3938" s="26" t="s">
        <v>98</v>
      </c>
      <c r="L3938" s="16" t="s">
        <v>110</v>
      </c>
      <c r="M3938" s="26" t="s">
        <v>13620</v>
      </c>
      <c r="O3938" s="16" t="s">
        <v>1612</v>
      </c>
      <c r="T3938" s="23" t="s">
        <v>32</v>
      </c>
      <c r="W3938" s="20" t="s">
        <v>43</v>
      </c>
      <c r="Z3938" s="24" t="s">
        <v>32</v>
      </c>
      <c r="AA3938" s="24" t="s">
        <v>32</v>
      </c>
      <c r="AB3938" s="24" t="s">
        <v>32</v>
      </c>
      <c r="AC3938" s="24" t="s">
        <v>32</v>
      </c>
      <c r="AD3938" s="25">
        <v>0</v>
      </c>
      <c r="AE3938" s="25">
        <v>0</v>
      </c>
      <c r="AF3938" s="25">
        <v>8164.69</v>
      </c>
      <c r="AG3938" s="25">
        <v>0</v>
      </c>
      <c r="AH3938" s="25">
        <v>8164.69</v>
      </c>
      <c r="AI3938" s="16" t="s">
        <v>13619</v>
      </c>
    </row>
    <row r="3939" spans="1:35" x14ac:dyDescent="0.25">
      <c r="A3939" s="17">
        <v>126048</v>
      </c>
      <c r="B3939" s="18">
        <v>1</v>
      </c>
      <c r="C3939" s="16" t="s">
        <v>73</v>
      </c>
      <c r="D3939" s="21">
        <v>42928</v>
      </c>
      <c r="E3939" s="16" t="s">
        <v>1987</v>
      </c>
      <c r="F3939" s="21">
        <v>42928</v>
      </c>
      <c r="G3939" s="16" t="s">
        <v>1987</v>
      </c>
      <c r="H3939" s="26" t="s">
        <v>1163</v>
      </c>
      <c r="L3939" s="16" t="s">
        <v>110</v>
      </c>
      <c r="M3939" s="26" t="s">
        <v>13618</v>
      </c>
      <c r="O3939" s="16" t="s">
        <v>1612</v>
      </c>
      <c r="T3939" s="23" t="s">
        <v>32</v>
      </c>
      <c r="W3939" s="20" t="s">
        <v>43</v>
      </c>
      <c r="Z3939" s="24" t="s">
        <v>32</v>
      </c>
      <c r="AA3939" s="24" t="s">
        <v>32</v>
      </c>
      <c r="AB3939" s="24" t="s">
        <v>32</v>
      </c>
      <c r="AC3939" s="24" t="s">
        <v>32</v>
      </c>
      <c r="AD3939" s="25">
        <v>0</v>
      </c>
      <c r="AE3939" s="25">
        <v>0</v>
      </c>
      <c r="AF3939" s="25">
        <v>370633.95</v>
      </c>
      <c r="AG3939" s="25">
        <v>0</v>
      </c>
      <c r="AH3939" s="25">
        <v>370633.95</v>
      </c>
      <c r="AI3939" s="16" t="s">
        <v>13617</v>
      </c>
    </row>
    <row r="3940" spans="1:35" x14ac:dyDescent="0.25">
      <c r="A3940" s="17">
        <v>126057</v>
      </c>
      <c r="B3940" s="18">
        <v>1</v>
      </c>
      <c r="C3940" s="16" t="s">
        <v>47</v>
      </c>
      <c r="D3940" s="21">
        <v>42929</v>
      </c>
      <c r="E3940" s="16" t="s">
        <v>75</v>
      </c>
      <c r="F3940" s="21">
        <v>43391</v>
      </c>
      <c r="G3940" s="16" t="s">
        <v>103</v>
      </c>
      <c r="H3940" s="26" t="s">
        <v>368</v>
      </c>
      <c r="I3940" s="16" t="s">
        <v>3674</v>
      </c>
      <c r="J3940" s="20" t="s">
        <v>116</v>
      </c>
      <c r="L3940" s="16" t="s">
        <v>116</v>
      </c>
      <c r="M3940" s="26" t="s">
        <v>3675</v>
      </c>
      <c r="N3940" s="26" t="s">
        <v>3676</v>
      </c>
      <c r="O3940" s="16" t="s">
        <v>188</v>
      </c>
      <c r="P3940" s="26" t="s">
        <v>632</v>
      </c>
      <c r="Q3940" s="26" t="s">
        <v>2357</v>
      </c>
      <c r="T3940" s="22">
        <v>6.45</v>
      </c>
      <c r="U3940" s="21">
        <v>43140</v>
      </c>
      <c r="V3940" s="16" t="s">
        <v>2358</v>
      </c>
      <c r="W3940" s="20" t="s">
        <v>43</v>
      </c>
      <c r="X3940" s="16" t="s">
        <v>78</v>
      </c>
      <c r="Z3940" s="25">
        <v>0</v>
      </c>
      <c r="AA3940" s="25">
        <v>0</v>
      </c>
      <c r="AB3940" s="25">
        <v>-6631.51</v>
      </c>
      <c r="AC3940" s="25">
        <v>139603.47</v>
      </c>
      <c r="AD3940" s="25">
        <v>0</v>
      </c>
      <c r="AE3940" s="25">
        <v>0</v>
      </c>
      <c r="AF3940" s="25">
        <v>40668.49</v>
      </c>
      <c r="AG3940" s="25">
        <v>787903.47</v>
      </c>
      <c r="AH3940" s="25">
        <v>828571.96</v>
      </c>
      <c r="AI3940" s="16" t="s">
        <v>3677</v>
      </c>
    </row>
    <row r="3941" spans="1:35" x14ac:dyDescent="0.25">
      <c r="A3941" s="17">
        <v>126061</v>
      </c>
      <c r="B3941" s="18">
        <v>1</v>
      </c>
      <c r="C3941" s="16" t="s">
        <v>474</v>
      </c>
      <c r="D3941" s="21">
        <v>42929</v>
      </c>
      <c r="E3941" s="16" t="s">
        <v>75</v>
      </c>
      <c r="F3941" s="21">
        <v>44281</v>
      </c>
      <c r="G3941" s="16" t="s">
        <v>2449</v>
      </c>
      <c r="H3941" s="26" t="s">
        <v>386</v>
      </c>
      <c r="I3941" s="16" t="s">
        <v>446</v>
      </c>
      <c r="J3941" s="20" t="s">
        <v>116</v>
      </c>
      <c r="L3941" s="16" t="s">
        <v>116</v>
      </c>
      <c r="M3941" s="26" t="s">
        <v>13616</v>
      </c>
      <c r="N3941" s="26" t="s">
        <v>13615</v>
      </c>
      <c r="O3941" s="16" t="s">
        <v>188</v>
      </c>
      <c r="P3941" s="26" t="s">
        <v>443</v>
      </c>
      <c r="Q3941" s="26" t="s">
        <v>2343</v>
      </c>
      <c r="R3941" s="16" t="s">
        <v>139</v>
      </c>
      <c r="S3941" s="16" t="s">
        <v>84</v>
      </c>
      <c r="T3941" s="22">
        <v>3.28</v>
      </c>
      <c r="U3941" s="21">
        <v>43140</v>
      </c>
      <c r="V3941" s="16" t="s">
        <v>1179</v>
      </c>
      <c r="W3941" s="20" t="s">
        <v>43</v>
      </c>
      <c r="X3941" s="16" t="s">
        <v>140</v>
      </c>
      <c r="Z3941" s="24" t="s">
        <v>32</v>
      </c>
      <c r="AA3941" s="24" t="s">
        <v>32</v>
      </c>
      <c r="AB3941" s="24" t="s">
        <v>32</v>
      </c>
      <c r="AC3941" s="24" t="s">
        <v>32</v>
      </c>
      <c r="AD3941" s="25">
        <v>0</v>
      </c>
      <c r="AE3941" s="25">
        <v>0</v>
      </c>
      <c r="AF3941" s="25">
        <v>1239000</v>
      </c>
      <c r="AG3941" s="25">
        <v>1514546.53</v>
      </c>
      <c r="AH3941" s="25">
        <v>2753546.53</v>
      </c>
      <c r="AI3941" s="16" t="s">
        <v>13614</v>
      </c>
    </row>
    <row r="3942" spans="1:35" x14ac:dyDescent="0.25">
      <c r="A3942" s="17">
        <v>126079</v>
      </c>
      <c r="B3942" s="18">
        <v>1</v>
      </c>
      <c r="C3942" s="16" t="s">
        <v>474</v>
      </c>
      <c r="D3942" s="21">
        <v>42929</v>
      </c>
      <c r="E3942" s="16" t="s">
        <v>75</v>
      </c>
      <c r="F3942" s="21">
        <v>43668</v>
      </c>
      <c r="G3942" s="16" t="s">
        <v>573</v>
      </c>
      <c r="H3942" s="26" t="s">
        <v>215</v>
      </c>
      <c r="I3942" s="16" t="s">
        <v>1767</v>
      </c>
      <c r="J3942" s="20" t="s">
        <v>116</v>
      </c>
      <c r="L3942" s="16" t="s">
        <v>116</v>
      </c>
      <c r="M3942" s="26" t="s">
        <v>13613</v>
      </c>
      <c r="N3942" s="26" t="s">
        <v>2343</v>
      </c>
      <c r="O3942" s="16" t="s">
        <v>188</v>
      </c>
      <c r="P3942" s="26" t="s">
        <v>443</v>
      </c>
      <c r="Q3942" s="26" t="s">
        <v>2343</v>
      </c>
      <c r="R3942" s="16" t="s">
        <v>139</v>
      </c>
      <c r="S3942" s="16" t="s">
        <v>84</v>
      </c>
      <c r="T3942" s="22">
        <v>4.62</v>
      </c>
      <c r="U3942" s="21">
        <v>43231</v>
      </c>
      <c r="V3942" s="16" t="s">
        <v>1179</v>
      </c>
      <c r="W3942" s="20" t="s">
        <v>472</v>
      </c>
      <c r="X3942" s="16" t="s">
        <v>511</v>
      </c>
      <c r="Z3942" s="24" t="s">
        <v>32</v>
      </c>
      <c r="AA3942" s="24" t="s">
        <v>32</v>
      </c>
      <c r="AB3942" s="24" t="s">
        <v>32</v>
      </c>
      <c r="AC3942" s="24" t="s">
        <v>32</v>
      </c>
      <c r="AD3942" s="25">
        <v>0</v>
      </c>
      <c r="AE3942" s="25">
        <v>0</v>
      </c>
      <c r="AF3942" s="25">
        <v>436630</v>
      </c>
      <c r="AG3942" s="25">
        <v>2708350</v>
      </c>
      <c r="AH3942" s="25">
        <v>3144980</v>
      </c>
      <c r="AI3942" s="16" t="s">
        <v>13612</v>
      </c>
    </row>
    <row r="3943" spans="1:35" x14ac:dyDescent="0.25">
      <c r="A3943" s="17">
        <v>126083</v>
      </c>
      <c r="B3943" s="18">
        <v>1</v>
      </c>
      <c r="C3943" s="16" t="s">
        <v>47</v>
      </c>
      <c r="D3943" s="21">
        <v>42929</v>
      </c>
      <c r="E3943" s="16" t="s">
        <v>75</v>
      </c>
      <c r="F3943" s="21">
        <v>43759</v>
      </c>
      <c r="G3943" s="16" t="s">
        <v>75</v>
      </c>
      <c r="H3943" s="26" t="s">
        <v>320</v>
      </c>
      <c r="I3943" s="16" t="s">
        <v>3678</v>
      </c>
      <c r="J3943" s="20" t="s">
        <v>116</v>
      </c>
      <c r="L3943" s="16" t="s">
        <v>116</v>
      </c>
      <c r="M3943" s="26" t="s">
        <v>3679</v>
      </c>
      <c r="N3943" s="26" t="s">
        <v>2357</v>
      </c>
      <c r="O3943" s="16" t="s">
        <v>188</v>
      </c>
      <c r="P3943" s="26" t="s">
        <v>443</v>
      </c>
      <c r="Q3943" s="26" t="s">
        <v>2357</v>
      </c>
      <c r="T3943" s="22">
        <v>5.26</v>
      </c>
      <c r="U3943" s="21">
        <v>43231</v>
      </c>
      <c r="V3943" s="16" t="s">
        <v>2358</v>
      </c>
      <c r="W3943" s="20" t="s">
        <v>43</v>
      </c>
      <c r="X3943" s="16" t="s">
        <v>78</v>
      </c>
      <c r="Z3943" s="25">
        <v>0</v>
      </c>
      <c r="AA3943" s="25">
        <v>0</v>
      </c>
      <c r="AB3943" s="25">
        <v>12777.7</v>
      </c>
      <c r="AC3943" s="25">
        <v>4266.84</v>
      </c>
      <c r="AD3943" s="25">
        <v>0</v>
      </c>
      <c r="AE3943" s="25">
        <v>0</v>
      </c>
      <c r="AF3943" s="25">
        <v>112177.7</v>
      </c>
      <c r="AG3943" s="25">
        <v>557866.84</v>
      </c>
      <c r="AH3943" s="25">
        <v>670044.54</v>
      </c>
      <c r="AI3943" s="16" t="s">
        <v>3680</v>
      </c>
    </row>
    <row r="3944" spans="1:35" x14ac:dyDescent="0.25">
      <c r="A3944" s="17">
        <v>126084</v>
      </c>
      <c r="B3944" s="18">
        <v>1</v>
      </c>
      <c r="C3944" s="16" t="s">
        <v>47</v>
      </c>
      <c r="D3944" s="21">
        <v>42929</v>
      </c>
      <c r="E3944" s="16" t="s">
        <v>75</v>
      </c>
      <c r="F3944" s="21">
        <v>43682</v>
      </c>
      <c r="G3944" s="16" t="s">
        <v>75</v>
      </c>
      <c r="H3944" s="26" t="s">
        <v>337</v>
      </c>
      <c r="I3944" s="16" t="s">
        <v>3681</v>
      </c>
      <c r="J3944" s="20" t="s">
        <v>116</v>
      </c>
      <c r="L3944" s="16" t="s">
        <v>116</v>
      </c>
      <c r="M3944" s="26" t="s">
        <v>3682</v>
      </c>
      <c r="N3944" s="26" t="s">
        <v>2587</v>
      </c>
      <c r="O3944" s="16" t="s">
        <v>188</v>
      </c>
      <c r="P3944" s="26" t="s">
        <v>443</v>
      </c>
      <c r="Q3944" s="26" t="s">
        <v>2587</v>
      </c>
      <c r="T3944" s="22">
        <v>11.02</v>
      </c>
      <c r="U3944" s="21">
        <v>43231</v>
      </c>
      <c r="V3944" s="16" t="s">
        <v>1179</v>
      </c>
      <c r="W3944" s="20" t="s">
        <v>43</v>
      </c>
      <c r="X3944" s="16" t="s">
        <v>78</v>
      </c>
      <c r="Z3944" s="25">
        <v>0</v>
      </c>
      <c r="AA3944" s="25">
        <v>0</v>
      </c>
      <c r="AB3944" s="25">
        <v>77123.94</v>
      </c>
      <c r="AC3944" s="25">
        <v>28043.83</v>
      </c>
      <c r="AD3944" s="25">
        <v>0</v>
      </c>
      <c r="AE3944" s="25">
        <v>0</v>
      </c>
      <c r="AF3944" s="25">
        <v>952323.94</v>
      </c>
      <c r="AG3944" s="25">
        <v>1841843.83</v>
      </c>
      <c r="AH3944" s="25">
        <v>2794167.77</v>
      </c>
      <c r="AI3944" s="16" t="s">
        <v>3683</v>
      </c>
    </row>
    <row r="3945" spans="1:35" x14ac:dyDescent="0.25">
      <c r="A3945" s="17">
        <v>126097</v>
      </c>
      <c r="B3945" s="18">
        <v>1</v>
      </c>
      <c r="C3945" s="16" t="s">
        <v>47</v>
      </c>
      <c r="D3945" s="21">
        <v>42929</v>
      </c>
      <c r="E3945" s="16" t="s">
        <v>75</v>
      </c>
      <c r="F3945" s="21">
        <v>43430</v>
      </c>
      <c r="G3945" s="16" t="s">
        <v>103</v>
      </c>
      <c r="H3945" s="26" t="s">
        <v>643</v>
      </c>
      <c r="I3945" s="16" t="s">
        <v>644</v>
      </c>
      <c r="J3945" s="20" t="s">
        <v>116</v>
      </c>
      <c r="L3945" s="16" t="s">
        <v>116</v>
      </c>
      <c r="M3945" s="26" t="s">
        <v>3684</v>
      </c>
      <c r="N3945" s="26" t="s">
        <v>2587</v>
      </c>
      <c r="O3945" s="16" t="s">
        <v>188</v>
      </c>
      <c r="P3945" s="26" t="s">
        <v>443</v>
      </c>
      <c r="Q3945" s="26" t="s">
        <v>2587</v>
      </c>
      <c r="T3945" s="22">
        <v>2.74</v>
      </c>
      <c r="U3945" s="21">
        <v>43231</v>
      </c>
      <c r="V3945" s="16" t="s">
        <v>1179</v>
      </c>
      <c r="W3945" s="20" t="s">
        <v>43</v>
      </c>
      <c r="X3945" s="16" t="s">
        <v>78</v>
      </c>
      <c r="Z3945" s="25">
        <v>0</v>
      </c>
      <c r="AA3945" s="25">
        <v>0</v>
      </c>
      <c r="AB3945" s="25">
        <v>-822.97</v>
      </c>
      <c r="AC3945" s="25">
        <v>176211.67</v>
      </c>
      <c r="AD3945" s="25">
        <v>0</v>
      </c>
      <c r="AE3945" s="25">
        <v>0</v>
      </c>
      <c r="AF3945" s="25">
        <v>40177.03</v>
      </c>
      <c r="AG3945" s="25">
        <v>660211.67000000004</v>
      </c>
      <c r="AH3945" s="25">
        <v>700388.7</v>
      </c>
      <c r="AI3945" s="16" t="s">
        <v>3685</v>
      </c>
    </row>
    <row r="3946" spans="1:35" x14ac:dyDescent="0.25">
      <c r="A3946" s="17">
        <v>126098</v>
      </c>
      <c r="B3946" s="18">
        <v>1</v>
      </c>
      <c r="C3946" s="16" t="s">
        <v>47</v>
      </c>
      <c r="D3946" s="21">
        <v>42929</v>
      </c>
      <c r="E3946" s="16" t="s">
        <v>75</v>
      </c>
      <c r="F3946" s="21">
        <v>43752</v>
      </c>
      <c r="G3946" s="16" t="s">
        <v>103</v>
      </c>
      <c r="H3946" s="26" t="s">
        <v>289</v>
      </c>
      <c r="I3946" s="16" t="s">
        <v>644</v>
      </c>
      <c r="J3946" s="20" t="s">
        <v>116</v>
      </c>
      <c r="L3946" s="16" t="s">
        <v>116</v>
      </c>
      <c r="M3946" s="26" t="s">
        <v>3686</v>
      </c>
      <c r="N3946" s="26" t="s">
        <v>2587</v>
      </c>
      <c r="O3946" s="16" t="s">
        <v>188</v>
      </c>
      <c r="P3946" s="26" t="s">
        <v>443</v>
      </c>
      <c r="Q3946" s="26" t="s">
        <v>2587</v>
      </c>
      <c r="T3946" s="22">
        <v>1.62</v>
      </c>
      <c r="U3946" s="21">
        <v>43231</v>
      </c>
      <c r="V3946" s="16" t="s">
        <v>1179</v>
      </c>
      <c r="W3946" s="20" t="s">
        <v>43</v>
      </c>
      <c r="X3946" s="16" t="s">
        <v>78</v>
      </c>
      <c r="Z3946" s="25">
        <v>0</v>
      </c>
      <c r="AA3946" s="25">
        <v>0</v>
      </c>
      <c r="AB3946" s="25">
        <v>4667.16</v>
      </c>
      <c r="AC3946" s="25">
        <v>35171.480000000003</v>
      </c>
      <c r="AD3946" s="25">
        <v>0</v>
      </c>
      <c r="AE3946" s="25">
        <v>0</v>
      </c>
      <c r="AF3946" s="25">
        <v>23567.16</v>
      </c>
      <c r="AG3946" s="25">
        <v>340171.48</v>
      </c>
      <c r="AH3946" s="25">
        <v>363738.64</v>
      </c>
      <c r="AI3946" s="16" t="s">
        <v>3687</v>
      </c>
    </row>
    <row r="3947" spans="1:35" x14ac:dyDescent="0.25">
      <c r="A3947" s="17">
        <v>126102</v>
      </c>
      <c r="B3947" s="18">
        <v>1</v>
      </c>
      <c r="C3947" s="16" t="s">
        <v>73</v>
      </c>
      <c r="D3947" s="21">
        <v>42929</v>
      </c>
      <c r="E3947" s="16" t="s">
        <v>75</v>
      </c>
      <c r="F3947" s="21">
        <v>43634</v>
      </c>
      <c r="G3947" s="16" t="s">
        <v>75</v>
      </c>
      <c r="H3947" s="26" t="s">
        <v>182</v>
      </c>
      <c r="I3947" s="16" t="s">
        <v>3947</v>
      </c>
      <c r="J3947" s="20" t="s">
        <v>116</v>
      </c>
      <c r="L3947" s="16" t="s">
        <v>116</v>
      </c>
      <c r="M3947" s="26" t="s">
        <v>13611</v>
      </c>
      <c r="N3947" s="26" t="s">
        <v>2357</v>
      </c>
      <c r="O3947" s="16" t="s">
        <v>188</v>
      </c>
      <c r="P3947" s="26" t="s">
        <v>443</v>
      </c>
      <c r="Q3947" s="26" t="s">
        <v>2357</v>
      </c>
      <c r="R3947" s="16" t="s">
        <v>139</v>
      </c>
      <c r="S3947" s="16" t="s">
        <v>4621</v>
      </c>
      <c r="T3947" s="22">
        <v>7.92</v>
      </c>
      <c r="V3947" s="16" t="s">
        <v>2358</v>
      </c>
      <c r="W3947" s="20" t="s">
        <v>43</v>
      </c>
      <c r="X3947" s="16" t="s">
        <v>78</v>
      </c>
      <c r="Z3947" s="24" t="s">
        <v>32</v>
      </c>
      <c r="AA3947" s="24" t="s">
        <v>32</v>
      </c>
      <c r="AB3947" s="24" t="s">
        <v>32</v>
      </c>
      <c r="AC3947" s="24" t="s">
        <v>32</v>
      </c>
      <c r="AD3947" s="24" t="s">
        <v>32</v>
      </c>
      <c r="AE3947" s="24" t="s">
        <v>32</v>
      </c>
      <c r="AF3947" s="24" t="s">
        <v>32</v>
      </c>
      <c r="AG3947" s="24" t="s">
        <v>32</v>
      </c>
      <c r="AH3947" s="24" t="s">
        <v>32</v>
      </c>
      <c r="AI3947" s="16" t="s">
        <v>13610</v>
      </c>
    </row>
    <row r="3948" spans="1:35" x14ac:dyDescent="0.25">
      <c r="A3948" s="17">
        <v>126109</v>
      </c>
      <c r="B3948" s="18">
        <v>3</v>
      </c>
      <c r="C3948" s="16" t="s">
        <v>474</v>
      </c>
      <c r="D3948" s="21">
        <v>42934</v>
      </c>
      <c r="E3948" s="16" t="s">
        <v>142</v>
      </c>
      <c r="F3948" s="21">
        <v>44277</v>
      </c>
      <c r="G3948" s="16" t="s">
        <v>32</v>
      </c>
      <c r="H3948" s="26" t="s">
        <v>13609</v>
      </c>
      <c r="I3948" s="16" t="s">
        <v>441</v>
      </c>
      <c r="J3948" s="20" t="s">
        <v>116</v>
      </c>
      <c r="L3948" s="16" t="s">
        <v>116</v>
      </c>
      <c r="M3948" s="26" t="s">
        <v>13608</v>
      </c>
      <c r="N3948" s="26" t="s">
        <v>13607</v>
      </c>
      <c r="O3948" s="16" t="s">
        <v>78</v>
      </c>
      <c r="P3948" s="26" t="s">
        <v>168</v>
      </c>
      <c r="R3948" s="16" t="s">
        <v>139</v>
      </c>
      <c r="S3948" s="16" t="s">
        <v>42</v>
      </c>
      <c r="T3948" s="22">
        <v>1.6850000000000001</v>
      </c>
      <c r="U3948" s="21">
        <v>43686</v>
      </c>
      <c r="W3948" s="20" t="s">
        <v>43</v>
      </c>
      <c r="X3948" s="16" t="s">
        <v>140</v>
      </c>
      <c r="Z3948" s="24" t="s">
        <v>32</v>
      </c>
      <c r="AA3948" s="24" t="s">
        <v>32</v>
      </c>
      <c r="AB3948" s="24" t="s">
        <v>32</v>
      </c>
      <c r="AC3948" s="24" t="s">
        <v>32</v>
      </c>
      <c r="AD3948" s="25">
        <v>440500</v>
      </c>
      <c r="AE3948" s="25">
        <v>0</v>
      </c>
      <c r="AF3948" s="25">
        <v>6280838</v>
      </c>
      <c r="AG3948" s="25">
        <v>0</v>
      </c>
      <c r="AH3948" s="25">
        <v>6721338</v>
      </c>
      <c r="AI3948" s="16" t="s">
        <v>13606</v>
      </c>
    </row>
    <row r="3949" spans="1:35" x14ac:dyDescent="0.25">
      <c r="A3949" s="17">
        <v>126120</v>
      </c>
      <c r="B3949" s="18">
        <v>2</v>
      </c>
      <c r="C3949" s="16" t="s">
        <v>47</v>
      </c>
      <c r="D3949" s="21">
        <v>42935</v>
      </c>
      <c r="E3949" s="16" t="s">
        <v>75</v>
      </c>
      <c r="F3949" s="21">
        <v>43759</v>
      </c>
      <c r="G3949" s="16" t="s">
        <v>103</v>
      </c>
      <c r="H3949" s="26" t="s">
        <v>420</v>
      </c>
      <c r="I3949" s="16" t="s">
        <v>3688</v>
      </c>
      <c r="J3949" s="20" t="s">
        <v>116</v>
      </c>
      <c r="L3949" s="16" t="s">
        <v>116</v>
      </c>
      <c r="M3949" s="26" t="s">
        <v>3689</v>
      </c>
      <c r="N3949" s="26" t="s">
        <v>3690</v>
      </c>
      <c r="O3949" s="16" t="s">
        <v>188</v>
      </c>
      <c r="P3949" s="26" t="s">
        <v>443</v>
      </c>
      <c r="Q3949" s="26" t="s">
        <v>3691</v>
      </c>
      <c r="T3949" s="22">
        <v>1.57</v>
      </c>
      <c r="U3949" s="21">
        <v>43140</v>
      </c>
      <c r="V3949" s="16" t="s">
        <v>3309</v>
      </c>
      <c r="W3949" s="20" t="s">
        <v>43</v>
      </c>
      <c r="X3949" s="16" t="s">
        <v>78</v>
      </c>
      <c r="Z3949" s="25">
        <v>0</v>
      </c>
      <c r="AA3949" s="25">
        <v>0</v>
      </c>
      <c r="AB3949" s="25">
        <v>-849.28</v>
      </c>
      <c r="AC3949" s="25">
        <v>21300.63</v>
      </c>
      <c r="AD3949" s="25">
        <v>0</v>
      </c>
      <c r="AE3949" s="25">
        <v>0</v>
      </c>
      <c r="AF3949" s="25">
        <v>1553.72</v>
      </c>
      <c r="AG3949" s="25">
        <v>139558.63</v>
      </c>
      <c r="AH3949" s="25">
        <v>141112.35</v>
      </c>
      <c r="AI3949" s="16" t="s">
        <v>3692</v>
      </c>
    </row>
    <row r="3950" spans="1:35" x14ac:dyDescent="0.25">
      <c r="A3950" s="17">
        <v>126123</v>
      </c>
      <c r="B3950" s="18">
        <v>2</v>
      </c>
      <c r="C3950" s="16" t="s">
        <v>474</v>
      </c>
      <c r="D3950" s="21">
        <v>42935</v>
      </c>
      <c r="E3950" s="16" t="s">
        <v>75</v>
      </c>
      <c r="F3950" s="21">
        <v>43448</v>
      </c>
      <c r="G3950" s="16" t="s">
        <v>75</v>
      </c>
      <c r="H3950" s="26" t="s">
        <v>286</v>
      </c>
      <c r="I3950" s="16" t="s">
        <v>464</v>
      </c>
      <c r="J3950" s="20" t="s">
        <v>116</v>
      </c>
      <c r="L3950" s="16" t="s">
        <v>116</v>
      </c>
      <c r="M3950" s="26" t="s">
        <v>13605</v>
      </c>
      <c r="N3950" s="26" t="s">
        <v>2343</v>
      </c>
      <c r="O3950" s="16" t="s">
        <v>188</v>
      </c>
      <c r="P3950" s="26" t="s">
        <v>443</v>
      </c>
      <c r="Q3950" s="26" t="s">
        <v>2343</v>
      </c>
      <c r="R3950" s="16" t="s">
        <v>139</v>
      </c>
      <c r="S3950" s="16" t="s">
        <v>84</v>
      </c>
      <c r="T3950" s="22">
        <v>1.99</v>
      </c>
      <c r="U3950" s="21">
        <v>43231</v>
      </c>
      <c r="V3950" s="16" t="s">
        <v>1179</v>
      </c>
      <c r="W3950" s="20" t="s">
        <v>472</v>
      </c>
      <c r="X3950" s="16" t="s">
        <v>140</v>
      </c>
      <c r="Z3950" s="24" t="s">
        <v>32</v>
      </c>
      <c r="AA3950" s="24" t="s">
        <v>32</v>
      </c>
      <c r="AB3950" s="24" t="s">
        <v>32</v>
      </c>
      <c r="AC3950" s="24" t="s">
        <v>32</v>
      </c>
      <c r="AD3950" s="25">
        <v>0</v>
      </c>
      <c r="AE3950" s="25">
        <v>0</v>
      </c>
      <c r="AF3950" s="25">
        <v>191850</v>
      </c>
      <c r="AG3950" s="25">
        <v>1717253</v>
      </c>
      <c r="AH3950" s="25">
        <v>1909103</v>
      </c>
      <c r="AI3950" s="16" t="s">
        <v>13604</v>
      </c>
    </row>
    <row r="3951" spans="1:35" x14ac:dyDescent="0.25">
      <c r="A3951" s="17">
        <v>126134</v>
      </c>
      <c r="B3951" s="18">
        <v>1</v>
      </c>
      <c r="C3951" s="16" t="s">
        <v>73</v>
      </c>
      <c r="D3951" s="21">
        <v>42935</v>
      </c>
      <c r="E3951" s="16" t="s">
        <v>33</v>
      </c>
      <c r="F3951" s="21">
        <v>44097</v>
      </c>
      <c r="G3951" s="16" t="s">
        <v>56</v>
      </c>
      <c r="H3951" s="26" t="s">
        <v>158</v>
      </c>
      <c r="I3951" s="16" t="s">
        <v>13603</v>
      </c>
      <c r="K3951" s="16" t="s">
        <v>13602</v>
      </c>
      <c r="L3951" s="16" t="s">
        <v>37</v>
      </c>
      <c r="M3951" s="26" t="s">
        <v>13601</v>
      </c>
      <c r="O3951" s="16" t="s">
        <v>1149</v>
      </c>
      <c r="P3951" s="26" t="s">
        <v>188</v>
      </c>
      <c r="R3951" s="16" t="s">
        <v>139</v>
      </c>
      <c r="S3951" s="16" t="s">
        <v>4621</v>
      </c>
      <c r="T3951" s="22">
        <v>4.4619999999999997</v>
      </c>
      <c r="W3951" s="20" t="s">
        <v>43</v>
      </c>
      <c r="X3951" s="16" t="s">
        <v>44</v>
      </c>
      <c r="Z3951" s="24" t="s">
        <v>32</v>
      </c>
      <c r="AA3951" s="24" t="s">
        <v>32</v>
      </c>
      <c r="AB3951" s="24" t="s">
        <v>32</v>
      </c>
      <c r="AC3951" s="24" t="s">
        <v>32</v>
      </c>
      <c r="AD3951" s="24" t="s">
        <v>32</v>
      </c>
      <c r="AE3951" s="24" t="s">
        <v>32</v>
      </c>
      <c r="AF3951" s="24" t="s">
        <v>32</v>
      </c>
      <c r="AG3951" s="24" t="s">
        <v>32</v>
      </c>
      <c r="AH3951" s="24" t="s">
        <v>32</v>
      </c>
      <c r="AI3951" s="16" t="s">
        <v>13600</v>
      </c>
    </row>
    <row r="3952" spans="1:35" x14ac:dyDescent="0.25">
      <c r="A3952" s="17">
        <v>126139</v>
      </c>
      <c r="B3952" s="18">
        <v>2</v>
      </c>
      <c r="C3952" s="16" t="s">
        <v>474</v>
      </c>
      <c r="D3952" s="21">
        <v>42935</v>
      </c>
      <c r="E3952" s="16" t="s">
        <v>75</v>
      </c>
      <c r="F3952" s="21">
        <v>44281</v>
      </c>
      <c r="G3952" s="16" t="s">
        <v>75</v>
      </c>
      <c r="H3952" s="26" t="s">
        <v>371</v>
      </c>
      <c r="I3952" s="16" t="s">
        <v>10211</v>
      </c>
      <c r="J3952" s="20" t="s">
        <v>116</v>
      </c>
      <c r="L3952" s="16" t="s">
        <v>116</v>
      </c>
      <c r="M3952" s="26" t="s">
        <v>13599</v>
      </c>
      <c r="N3952" s="26" t="s">
        <v>3997</v>
      </c>
      <c r="O3952" s="16" t="s">
        <v>188</v>
      </c>
      <c r="P3952" s="26" t="s">
        <v>443</v>
      </c>
      <c r="Q3952" s="26" t="s">
        <v>3997</v>
      </c>
      <c r="R3952" s="16" t="s">
        <v>139</v>
      </c>
      <c r="S3952" s="16" t="s">
        <v>84</v>
      </c>
      <c r="T3952" s="22">
        <v>5</v>
      </c>
      <c r="U3952" s="21">
        <v>43273</v>
      </c>
      <c r="V3952" s="16" t="s">
        <v>2358</v>
      </c>
      <c r="W3952" s="20" t="s">
        <v>43</v>
      </c>
      <c r="X3952" s="16" t="s">
        <v>78</v>
      </c>
      <c r="Z3952" s="24" t="s">
        <v>32</v>
      </c>
      <c r="AA3952" s="24" t="s">
        <v>32</v>
      </c>
      <c r="AB3952" s="24" t="s">
        <v>32</v>
      </c>
      <c r="AC3952" s="24" t="s">
        <v>32</v>
      </c>
      <c r="AD3952" s="25">
        <v>0</v>
      </c>
      <c r="AE3952" s="25">
        <v>0</v>
      </c>
      <c r="AF3952" s="25">
        <v>16421</v>
      </c>
      <c r="AG3952" s="25">
        <v>452369</v>
      </c>
      <c r="AH3952" s="25">
        <v>468790</v>
      </c>
      <c r="AI3952" s="16" t="s">
        <v>13598</v>
      </c>
    </row>
    <row r="3953" spans="1:35" x14ac:dyDescent="0.25">
      <c r="A3953" s="17">
        <v>126140</v>
      </c>
      <c r="B3953" s="18">
        <v>2</v>
      </c>
      <c r="C3953" s="16" t="s">
        <v>474</v>
      </c>
      <c r="D3953" s="21">
        <v>42935</v>
      </c>
      <c r="E3953" s="16" t="s">
        <v>75</v>
      </c>
      <c r="F3953" s="21">
        <v>44281</v>
      </c>
      <c r="G3953" s="16" t="s">
        <v>75</v>
      </c>
      <c r="H3953" s="26" t="s">
        <v>371</v>
      </c>
      <c r="I3953" s="16" t="s">
        <v>3394</v>
      </c>
      <c r="J3953" s="20" t="s">
        <v>116</v>
      </c>
      <c r="L3953" s="16" t="s">
        <v>116</v>
      </c>
      <c r="M3953" s="26" t="s">
        <v>13597</v>
      </c>
      <c r="N3953" s="26" t="s">
        <v>3997</v>
      </c>
      <c r="O3953" s="16" t="s">
        <v>188</v>
      </c>
      <c r="P3953" s="26" t="s">
        <v>443</v>
      </c>
      <c r="Q3953" s="26" t="s">
        <v>3997</v>
      </c>
      <c r="R3953" s="16" t="s">
        <v>139</v>
      </c>
      <c r="S3953" s="16" t="s">
        <v>84</v>
      </c>
      <c r="T3953" s="22">
        <v>2.74</v>
      </c>
      <c r="U3953" s="21">
        <v>43273</v>
      </c>
      <c r="V3953" s="16" t="s">
        <v>2358</v>
      </c>
      <c r="W3953" s="20" t="s">
        <v>43</v>
      </c>
      <c r="X3953" s="16" t="s">
        <v>78</v>
      </c>
      <c r="Z3953" s="24" t="s">
        <v>32</v>
      </c>
      <c r="AA3953" s="24" t="s">
        <v>32</v>
      </c>
      <c r="AB3953" s="24" t="s">
        <v>32</v>
      </c>
      <c r="AC3953" s="24" t="s">
        <v>32</v>
      </c>
      <c r="AD3953" s="25">
        <v>0</v>
      </c>
      <c r="AE3953" s="25">
        <v>0</v>
      </c>
      <c r="AF3953" s="25">
        <v>0</v>
      </c>
      <c r="AG3953" s="25">
        <v>205874</v>
      </c>
      <c r="AH3953" s="25">
        <v>205874</v>
      </c>
      <c r="AI3953" s="16" t="s">
        <v>13596</v>
      </c>
    </row>
    <row r="3954" spans="1:35" x14ac:dyDescent="0.25">
      <c r="A3954" s="17">
        <v>126141</v>
      </c>
      <c r="B3954" s="18">
        <v>2</v>
      </c>
      <c r="C3954" s="16" t="s">
        <v>474</v>
      </c>
      <c r="D3954" s="21">
        <v>42935</v>
      </c>
      <c r="E3954" s="16" t="s">
        <v>75</v>
      </c>
      <c r="F3954" s="21">
        <v>44281</v>
      </c>
      <c r="G3954" s="16" t="s">
        <v>75</v>
      </c>
      <c r="H3954" s="26" t="s">
        <v>264</v>
      </c>
      <c r="I3954" s="16" t="s">
        <v>3394</v>
      </c>
      <c r="J3954" s="20" t="s">
        <v>116</v>
      </c>
      <c r="L3954" s="16" t="s">
        <v>116</v>
      </c>
      <c r="M3954" s="26" t="s">
        <v>13595</v>
      </c>
      <c r="N3954" s="26" t="s">
        <v>3997</v>
      </c>
      <c r="O3954" s="16" t="s">
        <v>188</v>
      </c>
      <c r="P3954" s="26" t="s">
        <v>443</v>
      </c>
      <c r="Q3954" s="26" t="s">
        <v>3997</v>
      </c>
      <c r="R3954" s="16" t="s">
        <v>139</v>
      </c>
      <c r="S3954" s="16" t="s">
        <v>84</v>
      </c>
      <c r="T3954" s="22">
        <v>8</v>
      </c>
      <c r="U3954" s="21">
        <v>43273</v>
      </c>
      <c r="V3954" s="16" t="s">
        <v>2358</v>
      </c>
      <c r="W3954" s="20" t="s">
        <v>43</v>
      </c>
      <c r="X3954" s="16" t="s">
        <v>78</v>
      </c>
      <c r="Z3954" s="24" t="s">
        <v>32</v>
      </c>
      <c r="AA3954" s="24" t="s">
        <v>32</v>
      </c>
      <c r="AB3954" s="24" t="s">
        <v>32</v>
      </c>
      <c r="AC3954" s="24" t="s">
        <v>32</v>
      </c>
      <c r="AD3954" s="25">
        <v>0</v>
      </c>
      <c r="AE3954" s="25">
        <v>0</v>
      </c>
      <c r="AF3954" s="25">
        <v>15465</v>
      </c>
      <c r="AG3954" s="25">
        <v>600041</v>
      </c>
      <c r="AH3954" s="25">
        <v>615506</v>
      </c>
      <c r="AI3954" s="16" t="s">
        <v>13594</v>
      </c>
    </row>
    <row r="3955" spans="1:35" x14ac:dyDescent="0.25">
      <c r="A3955" s="17">
        <v>126145</v>
      </c>
      <c r="B3955" s="18">
        <v>2</v>
      </c>
      <c r="C3955" s="16" t="s">
        <v>47</v>
      </c>
      <c r="D3955" s="21">
        <v>42935</v>
      </c>
      <c r="E3955" s="16" t="s">
        <v>75</v>
      </c>
      <c r="F3955" s="21">
        <v>43958</v>
      </c>
      <c r="G3955" s="16" t="s">
        <v>103</v>
      </c>
      <c r="H3955" s="26" t="s">
        <v>212</v>
      </c>
      <c r="I3955" s="16" t="s">
        <v>673</v>
      </c>
      <c r="J3955" s="20" t="s">
        <v>116</v>
      </c>
      <c r="L3955" s="16" t="s">
        <v>116</v>
      </c>
      <c r="M3955" s="26" t="s">
        <v>3693</v>
      </c>
      <c r="N3955" s="26" t="s">
        <v>3694</v>
      </c>
      <c r="O3955" s="16" t="s">
        <v>188</v>
      </c>
      <c r="P3955" s="26" t="s">
        <v>443</v>
      </c>
      <c r="Q3955" s="26" t="s">
        <v>3694</v>
      </c>
      <c r="T3955" s="22">
        <v>4.71</v>
      </c>
      <c r="U3955" s="21">
        <v>43553</v>
      </c>
      <c r="V3955" s="16" t="s">
        <v>1179</v>
      </c>
      <c r="W3955" s="20" t="s">
        <v>472</v>
      </c>
      <c r="X3955" s="16" t="s">
        <v>140</v>
      </c>
      <c r="Z3955" s="25">
        <v>0</v>
      </c>
      <c r="AA3955" s="25">
        <v>0</v>
      </c>
      <c r="AB3955" s="25">
        <v>-9847.83</v>
      </c>
      <c r="AC3955" s="25">
        <v>27351.9</v>
      </c>
      <c r="AD3955" s="25">
        <v>0</v>
      </c>
      <c r="AE3955" s="25">
        <v>0</v>
      </c>
      <c r="AF3955" s="25">
        <v>18237.169999999998</v>
      </c>
      <c r="AG3955" s="25">
        <v>941703.9</v>
      </c>
      <c r="AH3955" s="25">
        <v>959941.07</v>
      </c>
      <c r="AI3955" s="16" t="s">
        <v>3695</v>
      </c>
    </row>
    <row r="3956" spans="1:35" x14ac:dyDescent="0.25">
      <c r="A3956" s="17">
        <v>126147</v>
      </c>
      <c r="B3956" s="18">
        <v>2</v>
      </c>
      <c r="C3956" s="16" t="s">
        <v>474</v>
      </c>
      <c r="D3956" s="21">
        <v>42935</v>
      </c>
      <c r="E3956" s="16" t="s">
        <v>75</v>
      </c>
      <c r="F3956" s="21">
        <v>43703</v>
      </c>
      <c r="G3956" s="16" t="s">
        <v>514</v>
      </c>
      <c r="H3956" s="26" t="s">
        <v>212</v>
      </c>
      <c r="I3956" s="16" t="s">
        <v>9271</v>
      </c>
      <c r="J3956" s="20" t="s">
        <v>116</v>
      </c>
      <c r="L3956" s="16" t="s">
        <v>116</v>
      </c>
      <c r="M3956" s="26" t="s">
        <v>13593</v>
      </c>
      <c r="N3956" s="26" t="s">
        <v>2343</v>
      </c>
      <c r="O3956" s="16" t="s">
        <v>188</v>
      </c>
      <c r="P3956" s="26" t="s">
        <v>2347</v>
      </c>
      <c r="Q3956" s="26" t="s">
        <v>2343</v>
      </c>
      <c r="R3956" s="16" t="s">
        <v>139</v>
      </c>
      <c r="S3956" s="16" t="s">
        <v>84</v>
      </c>
      <c r="T3956" s="22">
        <v>1.92</v>
      </c>
      <c r="U3956" s="21">
        <v>43329</v>
      </c>
      <c r="V3956" s="16" t="s">
        <v>1179</v>
      </c>
      <c r="W3956" s="20" t="s">
        <v>472</v>
      </c>
      <c r="X3956" s="16" t="s">
        <v>511</v>
      </c>
      <c r="Z3956" s="24" t="s">
        <v>32</v>
      </c>
      <c r="AA3956" s="24" t="s">
        <v>32</v>
      </c>
      <c r="AB3956" s="24" t="s">
        <v>32</v>
      </c>
      <c r="AC3956" s="24" t="s">
        <v>32</v>
      </c>
      <c r="AD3956" s="25">
        <v>0</v>
      </c>
      <c r="AE3956" s="25">
        <v>0</v>
      </c>
      <c r="AF3956" s="25">
        <v>234480</v>
      </c>
      <c r="AG3956" s="25">
        <v>1444561</v>
      </c>
      <c r="AH3956" s="25">
        <v>1679041</v>
      </c>
      <c r="AI3956" s="16" t="s">
        <v>13592</v>
      </c>
    </row>
    <row r="3957" spans="1:35" x14ac:dyDescent="0.25">
      <c r="A3957" s="17">
        <v>126155</v>
      </c>
      <c r="B3957" s="18">
        <v>2</v>
      </c>
      <c r="C3957" s="16" t="s">
        <v>73</v>
      </c>
      <c r="D3957" s="21">
        <v>42936</v>
      </c>
      <c r="E3957" s="16" t="s">
        <v>75</v>
      </c>
      <c r="F3957" s="21">
        <v>44012</v>
      </c>
      <c r="G3957" s="16" t="s">
        <v>75</v>
      </c>
      <c r="H3957" s="26" t="s">
        <v>286</v>
      </c>
      <c r="I3957" s="16" t="s">
        <v>1087</v>
      </c>
      <c r="J3957" s="20" t="s">
        <v>116</v>
      </c>
      <c r="L3957" s="16" t="s">
        <v>116</v>
      </c>
      <c r="M3957" s="26" t="s">
        <v>13591</v>
      </c>
      <c r="N3957" s="26" t="s">
        <v>2343</v>
      </c>
      <c r="O3957" s="16" t="s">
        <v>188</v>
      </c>
      <c r="P3957" s="26" t="s">
        <v>188</v>
      </c>
      <c r="Q3957" s="26" t="s">
        <v>2343</v>
      </c>
      <c r="R3957" s="16" t="s">
        <v>139</v>
      </c>
      <c r="S3957" s="16" t="s">
        <v>4621</v>
      </c>
      <c r="T3957" s="22">
        <v>2.13</v>
      </c>
      <c r="V3957" s="16" t="s">
        <v>1179</v>
      </c>
      <c r="W3957" s="20" t="s">
        <v>43</v>
      </c>
      <c r="X3957" s="16" t="s">
        <v>140</v>
      </c>
      <c r="Z3957" s="24" t="s">
        <v>32</v>
      </c>
      <c r="AA3957" s="24" t="s">
        <v>32</v>
      </c>
      <c r="AB3957" s="24" t="s">
        <v>32</v>
      </c>
      <c r="AC3957" s="24" t="s">
        <v>32</v>
      </c>
      <c r="AD3957" s="24" t="s">
        <v>32</v>
      </c>
      <c r="AE3957" s="24" t="s">
        <v>32</v>
      </c>
      <c r="AF3957" s="24" t="s">
        <v>32</v>
      </c>
      <c r="AG3957" s="24" t="s">
        <v>32</v>
      </c>
      <c r="AH3957" s="24" t="s">
        <v>32</v>
      </c>
      <c r="AI3957" s="16" t="s">
        <v>13590</v>
      </c>
    </row>
    <row r="3958" spans="1:35" x14ac:dyDescent="0.25">
      <c r="A3958" s="17">
        <v>126162</v>
      </c>
      <c r="B3958" s="18">
        <v>2</v>
      </c>
      <c r="C3958" s="16" t="s">
        <v>47</v>
      </c>
      <c r="D3958" s="21">
        <v>42936</v>
      </c>
      <c r="E3958" s="16" t="s">
        <v>75</v>
      </c>
      <c r="F3958" s="21">
        <v>43753</v>
      </c>
      <c r="G3958" s="16" t="s">
        <v>75</v>
      </c>
      <c r="H3958" s="26" t="s">
        <v>212</v>
      </c>
      <c r="I3958" s="16" t="s">
        <v>673</v>
      </c>
      <c r="J3958" s="20" t="s">
        <v>116</v>
      </c>
      <c r="L3958" s="16" t="s">
        <v>116</v>
      </c>
      <c r="M3958" s="26" t="s">
        <v>3696</v>
      </c>
      <c r="N3958" s="26" t="s">
        <v>2343</v>
      </c>
      <c r="O3958" s="16" t="s">
        <v>188</v>
      </c>
      <c r="P3958" s="26" t="s">
        <v>443</v>
      </c>
      <c r="Q3958" s="26" t="s">
        <v>2343</v>
      </c>
      <c r="T3958" s="22">
        <v>3.85</v>
      </c>
      <c r="U3958" s="21">
        <v>43231</v>
      </c>
      <c r="V3958" s="16" t="s">
        <v>3309</v>
      </c>
      <c r="W3958" s="20" t="s">
        <v>43</v>
      </c>
      <c r="X3958" s="16" t="s">
        <v>78</v>
      </c>
      <c r="Z3958" s="25">
        <v>0</v>
      </c>
      <c r="AA3958" s="25">
        <v>0</v>
      </c>
      <c r="AB3958" s="25">
        <v>-1081.49</v>
      </c>
      <c r="AC3958" s="25">
        <v>215516.67</v>
      </c>
      <c r="AD3958" s="25">
        <v>0</v>
      </c>
      <c r="AE3958" s="25">
        <v>0</v>
      </c>
      <c r="AF3958" s="25">
        <v>10195.51</v>
      </c>
      <c r="AG3958" s="25">
        <v>1118769.67</v>
      </c>
      <c r="AH3958" s="25">
        <v>1128965.18</v>
      </c>
      <c r="AI3958" s="16" t="s">
        <v>3697</v>
      </c>
    </row>
    <row r="3959" spans="1:35" x14ac:dyDescent="0.25">
      <c r="A3959" s="17">
        <v>126168</v>
      </c>
      <c r="B3959" s="18">
        <v>1</v>
      </c>
      <c r="C3959" s="16" t="s">
        <v>73</v>
      </c>
      <c r="D3959" s="21">
        <v>42937</v>
      </c>
      <c r="E3959" s="16" t="s">
        <v>13589</v>
      </c>
      <c r="F3959" s="21">
        <v>42937</v>
      </c>
      <c r="G3959" s="16" t="s">
        <v>13589</v>
      </c>
      <c r="H3959" s="26" t="s">
        <v>182</v>
      </c>
      <c r="M3959" s="26" t="s">
        <v>13588</v>
      </c>
      <c r="O3959" s="16" t="s">
        <v>1171</v>
      </c>
      <c r="P3959" s="26" t="s">
        <v>1062</v>
      </c>
      <c r="T3959" s="23" t="s">
        <v>32</v>
      </c>
      <c r="W3959" s="20" t="s">
        <v>43</v>
      </c>
      <c r="Z3959" s="24" t="s">
        <v>32</v>
      </c>
      <c r="AA3959" s="24" t="s">
        <v>32</v>
      </c>
      <c r="AB3959" s="24" t="s">
        <v>32</v>
      </c>
      <c r="AC3959" s="24" t="s">
        <v>32</v>
      </c>
      <c r="AD3959" s="25">
        <v>0</v>
      </c>
      <c r="AE3959" s="25">
        <v>0</v>
      </c>
      <c r="AF3959" s="25">
        <v>240500</v>
      </c>
      <c r="AG3959" s="25">
        <v>0</v>
      </c>
      <c r="AH3959" s="25">
        <v>240500</v>
      </c>
      <c r="AI3959" s="16" t="s">
        <v>13587</v>
      </c>
    </row>
    <row r="3960" spans="1:35" x14ac:dyDescent="0.25">
      <c r="A3960" s="17">
        <v>126175</v>
      </c>
      <c r="B3960" s="18">
        <v>2</v>
      </c>
      <c r="C3960" s="16" t="s">
        <v>73</v>
      </c>
      <c r="D3960" s="21">
        <v>42937</v>
      </c>
      <c r="E3960" s="16" t="s">
        <v>1173</v>
      </c>
      <c r="F3960" s="21">
        <v>42937</v>
      </c>
      <c r="G3960" s="16" t="s">
        <v>1173</v>
      </c>
      <c r="H3960" s="26" t="s">
        <v>286</v>
      </c>
      <c r="M3960" s="26" t="s">
        <v>13586</v>
      </c>
      <c r="O3960" s="16" t="s">
        <v>1171</v>
      </c>
      <c r="P3960" s="26" t="s">
        <v>1062</v>
      </c>
      <c r="T3960" s="23" t="s">
        <v>32</v>
      </c>
      <c r="W3960" s="20" t="s">
        <v>43</v>
      </c>
      <c r="Z3960" s="24" t="s">
        <v>32</v>
      </c>
      <c r="AA3960" s="24" t="s">
        <v>32</v>
      </c>
      <c r="AB3960" s="24" t="s">
        <v>32</v>
      </c>
      <c r="AC3960" s="24" t="s">
        <v>32</v>
      </c>
      <c r="AD3960" s="25">
        <v>0</v>
      </c>
      <c r="AE3960" s="25">
        <v>0</v>
      </c>
      <c r="AF3960" s="25">
        <v>304701.31</v>
      </c>
      <c r="AG3960" s="25">
        <v>0</v>
      </c>
      <c r="AH3960" s="25">
        <v>304701.31</v>
      </c>
      <c r="AI3960" s="16" t="s">
        <v>13585</v>
      </c>
    </row>
    <row r="3961" spans="1:35" x14ac:dyDescent="0.25">
      <c r="A3961" s="17">
        <v>126176</v>
      </c>
      <c r="B3961" s="18">
        <v>2</v>
      </c>
      <c r="C3961" s="16" t="s">
        <v>73</v>
      </c>
      <c r="D3961" s="21">
        <v>42940</v>
      </c>
      <c r="E3961" s="16" t="s">
        <v>142</v>
      </c>
      <c r="F3961" s="21">
        <v>44326</v>
      </c>
      <c r="G3961" s="16" t="s">
        <v>125</v>
      </c>
      <c r="H3961" s="26" t="s">
        <v>170</v>
      </c>
      <c r="I3961" s="16" t="s">
        <v>155</v>
      </c>
      <c r="J3961" s="20" t="s">
        <v>148</v>
      </c>
      <c r="L3961" s="16" t="s">
        <v>149</v>
      </c>
      <c r="M3961" s="26" t="s">
        <v>13584</v>
      </c>
      <c r="O3961" s="16" t="s">
        <v>151</v>
      </c>
      <c r="P3961" s="26" t="s">
        <v>1422</v>
      </c>
      <c r="R3961" s="16" t="s">
        <v>1494</v>
      </c>
      <c r="S3961" s="16" t="s">
        <v>84</v>
      </c>
      <c r="T3961" s="22">
        <v>0</v>
      </c>
      <c r="U3961" s="21">
        <v>44428</v>
      </c>
      <c r="W3961" s="20" t="s">
        <v>43</v>
      </c>
      <c r="X3961" s="16" t="s">
        <v>454</v>
      </c>
      <c r="Z3961" s="24" t="s">
        <v>32</v>
      </c>
      <c r="AA3961" s="24" t="s">
        <v>32</v>
      </c>
      <c r="AB3961" s="24" t="s">
        <v>32</v>
      </c>
      <c r="AC3961" s="24" t="s">
        <v>32</v>
      </c>
      <c r="AD3961" s="25">
        <v>350000</v>
      </c>
      <c r="AE3961" s="25">
        <v>0</v>
      </c>
      <c r="AF3961" s="25">
        <v>0</v>
      </c>
      <c r="AG3961" s="25">
        <v>0</v>
      </c>
      <c r="AH3961" s="25">
        <v>350000</v>
      </c>
      <c r="AI3961" s="16" t="s">
        <v>13583</v>
      </c>
    </row>
    <row r="3962" spans="1:35" x14ac:dyDescent="0.25">
      <c r="A3962" s="17">
        <v>126186</v>
      </c>
      <c r="B3962" s="18">
        <v>4</v>
      </c>
      <c r="C3962" s="16" t="s">
        <v>73</v>
      </c>
      <c r="D3962" s="21">
        <v>42942</v>
      </c>
      <c r="E3962" s="16" t="s">
        <v>13582</v>
      </c>
      <c r="F3962" s="21">
        <v>42942</v>
      </c>
      <c r="G3962" s="16" t="s">
        <v>13582</v>
      </c>
      <c r="H3962" s="26" t="s">
        <v>87</v>
      </c>
      <c r="M3962" s="26" t="s">
        <v>13581</v>
      </c>
      <c r="O3962" s="16" t="s">
        <v>1171</v>
      </c>
      <c r="P3962" s="26" t="s">
        <v>1062</v>
      </c>
      <c r="T3962" s="23" t="s">
        <v>32</v>
      </c>
      <c r="W3962" s="20" t="s">
        <v>43</v>
      </c>
      <c r="Z3962" s="24" t="s">
        <v>32</v>
      </c>
      <c r="AA3962" s="24" t="s">
        <v>32</v>
      </c>
      <c r="AB3962" s="24" t="s">
        <v>32</v>
      </c>
      <c r="AC3962" s="24" t="s">
        <v>32</v>
      </c>
      <c r="AD3962" s="25">
        <v>0</v>
      </c>
      <c r="AE3962" s="25">
        <v>0</v>
      </c>
      <c r="AF3962" s="25">
        <v>14500</v>
      </c>
      <c r="AG3962" s="25">
        <v>0</v>
      </c>
      <c r="AH3962" s="25">
        <v>14500</v>
      </c>
      <c r="AI3962" s="16" t="s">
        <v>13580</v>
      </c>
    </row>
    <row r="3963" spans="1:35" x14ac:dyDescent="0.25">
      <c r="A3963" s="17">
        <v>126193</v>
      </c>
      <c r="B3963" s="18">
        <v>1</v>
      </c>
      <c r="C3963" s="16" t="s">
        <v>73</v>
      </c>
      <c r="D3963" s="21">
        <v>42942</v>
      </c>
      <c r="E3963" s="16" t="s">
        <v>4294</v>
      </c>
      <c r="F3963" s="21">
        <v>44097</v>
      </c>
      <c r="G3963" s="16" t="s">
        <v>56</v>
      </c>
      <c r="H3963" s="26" t="s">
        <v>182</v>
      </c>
      <c r="I3963" s="16" t="s">
        <v>10939</v>
      </c>
      <c r="K3963" s="16" t="s">
        <v>13579</v>
      </c>
      <c r="L3963" s="16" t="s">
        <v>37</v>
      </c>
      <c r="M3963" s="26" t="s">
        <v>13578</v>
      </c>
      <c r="O3963" s="16" t="s">
        <v>1149</v>
      </c>
      <c r="P3963" s="26" t="s">
        <v>188</v>
      </c>
      <c r="R3963" s="16" t="s">
        <v>139</v>
      </c>
      <c r="S3963" s="16" t="s">
        <v>4621</v>
      </c>
      <c r="T3963" s="22">
        <v>0.4</v>
      </c>
      <c r="W3963" s="20" t="s">
        <v>43</v>
      </c>
      <c r="X3963" s="16" t="s">
        <v>44</v>
      </c>
      <c r="Z3963" s="24" t="s">
        <v>32</v>
      </c>
      <c r="AA3963" s="24" t="s">
        <v>32</v>
      </c>
      <c r="AB3963" s="24" t="s">
        <v>32</v>
      </c>
      <c r="AC3963" s="24" t="s">
        <v>32</v>
      </c>
      <c r="AD3963" s="24" t="s">
        <v>32</v>
      </c>
      <c r="AE3963" s="24" t="s">
        <v>32</v>
      </c>
      <c r="AF3963" s="24" t="s">
        <v>32</v>
      </c>
      <c r="AG3963" s="24" t="s">
        <v>32</v>
      </c>
      <c r="AH3963" s="24" t="s">
        <v>32</v>
      </c>
      <c r="AI3963" s="16" t="s">
        <v>13577</v>
      </c>
    </row>
    <row r="3964" spans="1:35" x14ac:dyDescent="0.25">
      <c r="A3964" s="17">
        <v>126194</v>
      </c>
      <c r="B3964" s="18">
        <v>1</v>
      </c>
      <c r="C3964" s="16" t="s">
        <v>73</v>
      </c>
      <c r="D3964" s="21">
        <v>42942</v>
      </c>
      <c r="E3964" s="16" t="s">
        <v>4294</v>
      </c>
      <c r="F3964" s="21">
        <v>44097</v>
      </c>
      <c r="G3964" s="16" t="s">
        <v>56</v>
      </c>
      <c r="H3964" s="26" t="s">
        <v>182</v>
      </c>
      <c r="I3964" s="16" t="s">
        <v>10939</v>
      </c>
      <c r="K3964" s="16" t="s">
        <v>13576</v>
      </c>
      <c r="L3964" s="16" t="s">
        <v>37</v>
      </c>
      <c r="M3964" s="26" t="s">
        <v>13575</v>
      </c>
      <c r="O3964" s="16" t="s">
        <v>1149</v>
      </c>
      <c r="P3964" s="26" t="s">
        <v>188</v>
      </c>
      <c r="R3964" s="16" t="s">
        <v>139</v>
      </c>
      <c r="S3964" s="16" t="s">
        <v>4621</v>
      </c>
      <c r="T3964" s="22">
        <v>2.4</v>
      </c>
      <c r="W3964" s="20" t="s">
        <v>43</v>
      </c>
      <c r="X3964" s="16" t="s">
        <v>44</v>
      </c>
      <c r="Z3964" s="24" t="s">
        <v>32</v>
      </c>
      <c r="AA3964" s="24" t="s">
        <v>32</v>
      </c>
      <c r="AB3964" s="24" t="s">
        <v>32</v>
      </c>
      <c r="AC3964" s="24" t="s">
        <v>32</v>
      </c>
      <c r="AD3964" s="24" t="s">
        <v>32</v>
      </c>
      <c r="AE3964" s="24" t="s">
        <v>32</v>
      </c>
      <c r="AF3964" s="24" t="s">
        <v>32</v>
      </c>
      <c r="AG3964" s="24" t="s">
        <v>32</v>
      </c>
      <c r="AH3964" s="24" t="s">
        <v>32</v>
      </c>
      <c r="AI3964" s="16" t="s">
        <v>13574</v>
      </c>
    </row>
    <row r="3965" spans="1:35" x14ac:dyDescent="0.25">
      <c r="A3965" s="17">
        <v>126195</v>
      </c>
      <c r="B3965" s="18">
        <v>1</v>
      </c>
      <c r="C3965" s="16" t="s">
        <v>73</v>
      </c>
      <c r="D3965" s="21">
        <v>42942</v>
      </c>
      <c r="E3965" s="16" t="s">
        <v>4294</v>
      </c>
      <c r="F3965" s="21">
        <v>44097</v>
      </c>
      <c r="G3965" s="16" t="s">
        <v>56</v>
      </c>
      <c r="H3965" s="26" t="s">
        <v>182</v>
      </c>
      <c r="I3965" s="16" t="s">
        <v>10939</v>
      </c>
      <c r="K3965" s="16" t="s">
        <v>2865</v>
      </c>
      <c r="L3965" s="16" t="s">
        <v>37</v>
      </c>
      <c r="M3965" s="26" t="s">
        <v>13573</v>
      </c>
      <c r="O3965" s="16" t="s">
        <v>1149</v>
      </c>
      <c r="P3965" s="26" t="s">
        <v>188</v>
      </c>
      <c r="R3965" s="16" t="s">
        <v>139</v>
      </c>
      <c r="S3965" s="16" t="s">
        <v>4621</v>
      </c>
      <c r="T3965" s="22">
        <v>1.6</v>
      </c>
      <c r="W3965" s="20" t="s">
        <v>43</v>
      </c>
      <c r="X3965" s="16" t="s">
        <v>44</v>
      </c>
      <c r="Z3965" s="24" t="s">
        <v>32</v>
      </c>
      <c r="AA3965" s="24" t="s">
        <v>32</v>
      </c>
      <c r="AB3965" s="24" t="s">
        <v>32</v>
      </c>
      <c r="AC3965" s="24" t="s">
        <v>32</v>
      </c>
      <c r="AD3965" s="24" t="s">
        <v>32</v>
      </c>
      <c r="AE3965" s="24" t="s">
        <v>32</v>
      </c>
      <c r="AF3965" s="24" t="s">
        <v>32</v>
      </c>
      <c r="AG3965" s="24" t="s">
        <v>32</v>
      </c>
      <c r="AH3965" s="24" t="s">
        <v>32</v>
      </c>
      <c r="AI3965" s="16" t="s">
        <v>13572</v>
      </c>
    </row>
    <row r="3966" spans="1:35" x14ac:dyDescent="0.25">
      <c r="A3966" s="17">
        <v>126198</v>
      </c>
      <c r="B3966" s="18">
        <v>3</v>
      </c>
      <c r="C3966" s="16" t="s">
        <v>47</v>
      </c>
      <c r="D3966" s="21">
        <v>42943</v>
      </c>
      <c r="E3966" s="16" t="s">
        <v>75</v>
      </c>
      <c r="F3966" s="21">
        <v>43413</v>
      </c>
      <c r="G3966" s="16" t="s">
        <v>75</v>
      </c>
      <c r="H3966" s="26" t="s">
        <v>69</v>
      </c>
      <c r="I3966" s="16" t="s">
        <v>3698</v>
      </c>
      <c r="J3966" s="20" t="s">
        <v>116</v>
      </c>
      <c r="L3966" s="16" t="s">
        <v>116</v>
      </c>
      <c r="M3966" s="26" t="s">
        <v>3699</v>
      </c>
      <c r="N3966" s="26" t="s">
        <v>2343</v>
      </c>
      <c r="O3966" s="16" t="s">
        <v>188</v>
      </c>
      <c r="P3966" s="26" t="s">
        <v>443</v>
      </c>
      <c r="Q3966" s="26" t="s">
        <v>2343</v>
      </c>
      <c r="T3966" s="22">
        <v>1.89</v>
      </c>
      <c r="U3966" s="21">
        <v>43140</v>
      </c>
      <c r="V3966" s="16" t="s">
        <v>1179</v>
      </c>
      <c r="W3966" s="20" t="s">
        <v>472</v>
      </c>
      <c r="X3966" s="16" t="s">
        <v>140</v>
      </c>
      <c r="Z3966" s="25">
        <v>0</v>
      </c>
      <c r="AA3966" s="25">
        <v>0</v>
      </c>
      <c r="AB3966" s="25">
        <v>281.11</v>
      </c>
      <c r="AC3966" s="25">
        <v>1891.29</v>
      </c>
      <c r="AD3966" s="25">
        <v>0</v>
      </c>
      <c r="AE3966" s="25">
        <v>0</v>
      </c>
      <c r="AF3966" s="25">
        <v>31000.11</v>
      </c>
      <c r="AG3966" s="25">
        <v>1353595.29</v>
      </c>
      <c r="AH3966" s="25">
        <v>1384595.4</v>
      </c>
      <c r="AI3966" s="16" t="s">
        <v>3700</v>
      </c>
    </row>
    <row r="3967" spans="1:35" x14ac:dyDescent="0.25">
      <c r="A3967" s="17">
        <v>126202.01</v>
      </c>
      <c r="B3967" s="18">
        <v>3</v>
      </c>
      <c r="C3967" s="16" t="s">
        <v>73</v>
      </c>
      <c r="D3967" s="21">
        <v>43242</v>
      </c>
      <c r="E3967" s="16" t="s">
        <v>81</v>
      </c>
      <c r="F3967" s="21">
        <v>43474</v>
      </c>
      <c r="G3967" s="16" t="s">
        <v>75</v>
      </c>
      <c r="H3967" s="26" t="s">
        <v>362</v>
      </c>
      <c r="I3967" s="16" t="s">
        <v>477</v>
      </c>
      <c r="J3967" s="20" t="s">
        <v>116</v>
      </c>
      <c r="L3967" s="16" t="s">
        <v>116</v>
      </c>
      <c r="M3967" s="26" t="s">
        <v>13571</v>
      </c>
      <c r="N3967" s="26" t="s">
        <v>13570</v>
      </c>
      <c r="O3967" s="16" t="s">
        <v>151</v>
      </c>
      <c r="P3967" s="26" t="s">
        <v>198</v>
      </c>
      <c r="R3967" s="16" t="s">
        <v>139</v>
      </c>
      <c r="S3967" s="16" t="s">
        <v>84</v>
      </c>
      <c r="T3967" s="23" t="s">
        <v>32</v>
      </c>
      <c r="W3967" s="20" t="s">
        <v>43</v>
      </c>
      <c r="Z3967" s="24" t="s">
        <v>32</v>
      </c>
      <c r="AA3967" s="24" t="s">
        <v>32</v>
      </c>
      <c r="AB3967" s="24" t="s">
        <v>32</v>
      </c>
      <c r="AC3967" s="24" t="s">
        <v>32</v>
      </c>
      <c r="AD3967" s="25">
        <v>0</v>
      </c>
      <c r="AE3967" s="25">
        <v>0</v>
      </c>
      <c r="AF3967" s="25">
        <v>649890</v>
      </c>
      <c r="AG3967" s="25">
        <v>0</v>
      </c>
      <c r="AH3967" s="25">
        <v>649890</v>
      </c>
      <c r="AI3967" s="16" t="s">
        <v>13569</v>
      </c>
    </row>
    <row r="3968" spans="1:35" x14ac:dyDescent="0.25">
      <c r="A3968" s="17">
        <v>126236</v>
      </c>
      <c r="B3968" s="18">
        <v>3</v>
      </c>
      <c r="C3968" s="16" t="s">
        <v>474</v>
      </c>
      <c r="D3968" s="21">
        <v>42944</v>
      </c>
      <c r="E3968" s="16" t="s">
        <v>75</v>
      </c>
      <c r="F3968" s="21">
        <v>44281</v>
      </c>
      <c r="G3968" s="16" t="s">
        <v>75</v>
      </c>
      <c r="H3968" s="26" t="s">
        <v>304</v>
      </c>
      <c r="I3968" s="16" t="s">
        <v>5301</v>
      </c>
      <c r="J3968" s="20" t="s">
        <v>116</v>
      </c>
      <c r="L3968" s="16" t="s">
        <v>116</v>
      </c>
      <c r="M3968" s="26" t="s">
        <v>13568</v>
      </c>
      <c r="N3968" s="26" t="s">
        <v>13567</v>
      </c>
      <c r="O3968" s="16" t="s">
        <v>188</v>
      </c>
      <c r="P3968" s="26" t="s">
        <v>2347</v>
      </c>
      <c r="Q3968" s="26" t="s">
        <v>3721</v>
      </c>
      <c r="R3968" s="16" t="s">
        <v>139</v>
      </c>
      <c r="S3968" s="16" t="s">
        <v>84</v>
      </c>
      <c r="T3968" s="22">
        <v>6.94</v>
      </c>
      <c r="U3968" s="21">
        <v>43231</v>
      </c>
      <c r="V3968" s="16" t="s">
        <v>2358</v>
      </c>
      <c r="W3968" s="20" t="s">
        <v>43</v>
      </c>
      <c r="X3968" s="16" t="s">
        <v>78</v>
      </c>
      <c r="Y3968" s="26" t="s">
        <v>13566</v>
      </c>
      <c r="Z3968" s="24" t="s">
        <v>32</v>
      </c>
      <c r="AA3968" s="24" t="s">
        <v>32</v>
      </c>
      <c r="AB3968" s="24" t="s">
        <v>32</v>
      </c>
      <c r="AC3968" s="24" t="s">
        <v>32</v>
      </c>
      <c r="AD3968" s="25">
        <v>0</v>
      </c>
      <c r="AE3968" s="25">
        <v>0</v>
      </c>
      <c r="AF3968" s="25">
        <v>80013.95</v>
      </c>
      <c r="AG3968" s="25">
        <v>749032.91</v>
      </c>
      <c r="AH3968" s="25">
        <v>829046.86</v>
      </c>
      <c r="AI3968" s="16" t="s">
        <v>13565</v>
      </c>
    </row>
    <row r="3969" spans="1:35" x14ac:dyDescent="0.25">
      <c r="A3969" s="17">
        <v>126238</v>
      </c>
      <c r="B3969" s="18">
        <v>3</v>
      </c>
      <c r="C3969" s="16" t="s">
        <v>474</v>
      </c>
      <c r="D3969" s="21">
        <v>42944</v>
      </c>
      <c r="E3969" s="16" t="s">
        <v>75</v>
      </c>
      <c r="F3969" s="21">
        <v>44281</v>
      </c>
      <c r="G3969" s="16" t="s">
        <v>75</v>
      </c>
      <c r="H3969" s="26" t="s">
        <v>346</v>
      </c>
      <c r="I3969" s="16" t="s">
        <v>539</v>
      </c>
      <c r="J3969" s="20" t="s">
        <v>116</v>
      </c>
      <c r="L3969" s="16" t="s">
        <v>116</v>
      </c>
      <c r="M3969" s="26" t="s">
        <v>13564</v>
      </c>
      <c r="N3969" s="26" t="s">
        <v>2587</v>
      </c>
      <c r="O3969" s="16" t="s">
        <v>188</v>
      </c>
      <c r="P3969" s="26" t="s">
        <v>443</v>
      </c>
      <c r="Q3969" s="26" t="s">
        <v>2587</v>
      </c>
      <c r="R3969" s="16" t="s">
        <v>139</v>
      </c>
      <c r="S3969" s="16" t="s">
        <v>84</v>
      </c>
      <c r="T3969" s="22">
        <v>5.39</v>
      </c>
      <c r="U3969" s="21">
        <v>43182</v>
      </c>
      <c r="V3969" s="16" t="s">
        <v>1179</v>
      </c>
      <c r="W3969" s="20" t="s">
        <v>43</v>
      </c>
      <c r="X3969" s="16" t="s">
        <v>78</v>
      </c>
      <c r="Z3969" s="24" t="s">
        <v>32</v>
      </c>
      <c r="AA3969" s="24" t="s">
        <v>32</v>
      </c>
      <c r="AB3969" s="24" t="s">
        <v>32</v>
      </c>
      <c r="AC3969" s="24" t="s">
        <v>32</v>
      </c>
      <c r="AD3969" s="25">
        <v>0</v>
      </c>
      <c r="AE3969" s="25">
        <v>0</v>
      </c>
      <c r="AF3969" s="25">
        <v>21202</v>
      </c>
      <c r="AG3969" s="25">
        <v>672142</v>
      </c>
      <c r="AH3969" s="25">
        <v>693344</v>
      </c>
      <c r="AI3969" s="16" t="s">
        <v>13563</v>
      </c>
    </row>
    <row r="3970" spans="1:35" x14ac:dyDescent="0.25">
      <c r="A3970" s="17">
        <v>126245</v>
      </c>
      <c r="B3970" s="18">
        <v>3</v>
      </c>
      <c r="C3970" s="16" t="s">
        <v>47</v>
      </c>
      <c r="D3970" s="21">
        <v>42944</v>
      </c>
      <c r="E3970" s="16" t="s">
        <v>75</v>
      </c>
      <c r="F3970" s="21">
        <v>43755</v>
      </c>
      <c r="G3970" s="16" t="s">
        <v>103</v>
      </c>
      <c r="H3970" s="26" t="s">
        <v>405</v>
      </c>
      <c r="I3970" s="16" t="s">
        <v>3701</v>
      </c>
      <c r="J3970" s="20" t="s">
        <v>116</v>
      </c>
      <c r="L3970" s="16" t="s">
        <v>116</v>
      </c>
      <c r="M3970" s="26" t="s">
        <v>3702</v>
      </c>
      <c r="N3970" s="26" t="s">
        <v>2357</v>
      </c>
      <c r="O3970" s="16" t="s">
        <v>188</v>
      </c>
      <c r="P3970" s="26" t="s">
        <v>443</v>
      </c>
      <c r="Q3970" s="26" t="s">
        <v>2357</v>
      </c>
      <c r="T3970" s="22">
        <v>4.53</v>
      </c>
      <c r="U3970" s="21">
        <v>43231</v>
      </c>
      <c r="V3970" s="16" t="s">
        <v>2358</v>
      </c>
      <c r="W3970" s="20" t="s">
        <v>43</v>
      </c>
      <c r="X3970" s="16" t="s">
        <v>78</v>
      </c>
      <c r="Z3970" s="25">
        <v>0</v>
      </c>
      <c r="AA3970" s="25">
        <v>0</v>
      </c>
      <c r="AB3970" s="25">
        <v>-15458.37</v>
      </c>
      <c r="AC3970" s="25">
        <v>54012.66</v>
      </c>
      <c r="AD3970" s="25">
        <v>0</v>
      </c>
      <c r="AE3970" s="25">
        <v>0</v>
      </c>
      <c r="AF3970" s="25">
        <v>44376.63</v>
      </c>
      <c r="AG3970" s="25">
        <v>505188.66</v>
      </c>
      <c r="AH3970" s="25">
        <v>549565.29</v>
      </c>
      <c r="AI3970" s="16" t="s">
        <v>3703</v>
      </c>
    </row>
    <row r="3971" spans="1:35" ht="75" x14ac:dyDescent="0.25">
      <c r="A3971" s="17">
        <v>126256</v>
      </c>
      <c r="B3971" s="18">
        <v>3</v>
      </c>
      <c r="C3971" s="16" t="s">
        <v>73</v>
      </c>
      <c r="D3971" s="21">
        <v>42944</v>
      </c>
      <c r="E3971" s="16" t="s">
        <v>1801</v>
      </c>
      <c r="F3971" s="21">
        <v>44215</v>
      </c>
      <c r="G3971" s="16" t="s">
        <v>75</v>
      </c>
      <c r="H3971" s="26" t="s">
        <v>255</v>
      </c>
      <c r="M3971" s="26" t="s">
        <v>13562</v>
      </c>
      <c r="N3971" s="26" t="s">
        <v>13561</v>
      </c>
      <c r="O3971" s="16" t="s">
        <v>60</v>
      </c>
      <c r="P3971" s="26" t="s">
        <v>1444</v>
      </c>
      <c r="T3971" s="23" t="s">
        <v>32</v>
      </c>
      <c r="W3971" s="20" t="s">
        <v>43</v>
      </c>
      <c r="X3971" s="16" t="s">
        <v>140</v>
      </c>
      <c r="Z3971" s="24" t="s">
        <v>32</v>
      </c>
      <c r="AA3971" s="24" t="s">
        <v>32</v>
      </c>
      <c r="AB3971" s="24" t="s">
        <v>32</v>
      </c>
      <c r="AC3971" s="24" t="s">
        <v>32</v>
      </c>
      <c r="AD3971" s="25">
        <v>175200</v>
      </c>
      <c r="AE3971" s="25">
        <v>0</v>
      </c>
      <c r="AF3971" s="25">
        <v>0</v>
      </c>
      <c r="AG3971" s="25">
        <v>0</v>
      </c>
      <c r="AH3971" s="25">
        <v>175200</v>
      </c>
      <c r="AI3971" s="16" t="s">
        <v>13560</v>
      </c>
    </row>
    <row r="3972" spans="1:35" x14ac:dyDescent="0.25">
      <c r="A3972" s="17">
        <v>126261</v>
      </c>
      <c r="B3972" s="18">
        <v>3</v>
      </c>
      <c r="C3972" s="16" t="s">
        <v>73</v>
      </c>
      <c r="D3972" s="21">
        <v>42948</v>
      </c>
      <c r="E3972" s="16" t="s">
        <v>142</v>
      </c>
      <c r="F3972" s="21">
        <v>43489</v>
      </c>
      <c r="G3972" s="16" t="s">
        <v>75</v>
      </c>
      <c r="H3972" s="26" t="s">
        <v>200</v>
      </c>
      <c r="M3972" s="26" t="s">
        <v>13559</v>
      </c>
      <c r="N3972" s="26" t="s">
        <v>13535</v>
      </c>
      <c r="O3972" s="16" t="s">
        <v>151</v>
      </c>
      <c r="P3972" s="26" t="s">
        <v>198</v>
      </c>
      <c r="T3972" s="23" t="s">
        <v>32</v>
      </c>
      <c r="W3972" s="20" t="s">
        <v>43</v>
      </c>
      <c r="Z3972" s="24" t="s">
        <v>32</v>
      </c>
      <c r="AA3972" s="24" t="s">
        <v>32</v>
      </c>
      <c r="AB3972" s="24" t="s">
        <v>32</v>
      </c>
      <c r="AC3972" s="24" t="s">
        <v>32</v>
      </c>
      <c r="AD3972" s="25">
        <v>0</v>
      </c>
      <c r="AE3972" s="25">
        <v>0</v>
      </c>
      <c r="AF3972" s="25">
        <v>10000</v>
      </c>
      <c r="AG3972" s="25">
        <v>0</v>
      </c>
      <c r="AH3972" s="25">
        <v>10000</v>
      </c>
      <c r="AI3972" s="16" t="s">
        <v>13558</v>
      </c>
    </row>
    <row r="3973" spans="1:35" x14ac:dyDescent="0.25">
      <c r="A3973" s="17">
        <v>126262</v>
      </c>
      <c r="B3973" s="18">
        <v>4</v>
      </c>
      <c r="C3973" s="16" t="s">
        <v>73</v>
      </c>
      <c r="D3973" s="21">
        <v>42948</v>
      </c>
      <c r="E3973" s="16" t="s">
        <v>142</v>
      </c>
      <c r="F3973" s="21">
        <v>43474</v>
      </c>
      <c r="G3973" s="16" t="s">
        <v>75</v>
      </c>
      <c r="H3973" s="26" t="s">
        <v>349</v>
      </c>
      <c r="M3973" s="26" t="s">
        <v>13557</v>
      </c>
      <c r="O3973" s="16" t="s">
        <v>151</v>
      </c>
      <c r="P3973" s="26" t="s">
        <v>551</v>
      </c>
      <c r="T3973" s="23" t="s">
        <v>32</v>
      </c>
      <c r="W3973" s="20" t="s">
        <v>43</v>
      </c>
      <c r="Z3973" s="24" t="s">
        <v>32</v>
      </c>
      <c r="AA3973" s="24" t="s">
        <v>32</v>
      </c>
      <c r="AB3973" s="24" t="s">
        <v>32</v>
      </c>
      <c r="AC3973" s="24" t="s">
        <v>32</v>
      </c>
      <c r="AD3973" s="25">
        <v>20000</v>
      </c>
      <c r="AE3973" s="25">
        <v>0</v>
      </c>
      <c r="AF3973" s="25">
        <v>0</v>
      </c>
      <c r="AG3973" s="25">
        <v>0</v>
      </c>
      <c r="AH3973" s="25">
        <v>20000</v>
      </c>
    </row>
    <row r="3974" spans="1:35" x14ac:dyDescent="0.25">
      <c r="A3974" s="17">
        <v>126265</v>
      </c>
      <c r="B3974" s="18">
        <v>3</v>
      </c>
      <c r="C3974" s="16" t="s">
        <v>73</v>
      </c>
      <c r="D3974" s="21">
        <v>42948</v>
      </c>
      <c r="E3974" s="16" t="s">
        <v>142</v>
      </c>
      <c r="F3974" s="21">
        <v>43489</v>
      </c>
      <c r="G3974" s="16" t="s">
        <v>75</v>
      </c>
      <c r="H3974" s="26" t="s">
        <v>226</v>
      </c>
      <c r="M3974" s="26" t="s">
        <v>13556</v>
      </c>
      <c r="N3974" s="26" t="s">
        <v>13535</v>
      </c>
      <c r="O3974" s="16" t="s">
        <v>151</v>
      </c>
      <c r="P3974" s="26" t="s">
        <v>198</v>
      </c>
      <c r="T3974" s="23" t="s">
        <v>32</v>
      </c>
      <c r="W3974" s="20" t="s">
        <v>43</v>
      </c>
      <c r="Z3974" s="24" t="s">
        <v>32</v>
      </c>
      <c r="AA3974" s="24" t="s">
        <v>32</v>
      </c>
      <c r="AB3974" s="24" t="s">
        <v>32</v>
      </c>
      <c r="AC3974" s="24" t="s">
        <v>32</v>
      </c>
      <c r="AD3974" s="25">
        <v>0</v>
      </c>
      <c r="AE3974" s="25">
        <v>0</v>
      </c>
      <c r="AF3974" s="25">
        <v>10000</v>
      </c>
      <c r="AG3974" s="25">
        <v>0</v>
      </c>
      <c r="AH3974" s="25">
        <v>10000</v>
      </c>
      <c r="AI3974" s="16" t="s">
        <v>13555</v>
      </c>
    </row>
    <row r="3975" spans="1:35" x14ac:dyDescent="0.25">
      <c r="A3975" s="17">
        <v>126266</v>
      </c>
      <c r="B3975" s="18">
        <v>3</v>
      </c>
      <c r="C3975" s="16" t="s">
        <v>73</v>
      </c>
      <c r="D3975" s="21">
        <v>42948</v>
      </c>
      <c r="E3975" s="16" t="s">
        <v>142</v>
      </c>
      <c r="F3975" s="21">
        <v>43474</v>
      </c>
      <c r="G3975" s="16" t="s">
        <v>75</v>
      </c>
      <c r="H3975" s="26" t="s">
        <v>98</v>
      </c>
      <c r="M3975" s="26" t="s">
        <v>13554</v>
      </c>
      <c r="N3975" s="26" t="s">
        <v>13535</v>
      </c>
      <c r="O3975" s="16" t="s">
        <v>151</v>
      </c>
      <c r="P3975" s="26" t="s">
        <v>198</v>
      </c>
      <c r="T3975" s="23" t="s">
        <v>32</v>
      </c>
      <c r="W3975" s="20" t="s">
        <v>43</v>
      </c>
      <c r="Z3975" s="24" t="s">
        <v>32</v>
      </c>
      <c r="AA3975" s="24" t="s">
        <v>32</v>
      </c>
      <c r="AB3975" s="24" t="s">
        <v>32</v>
      </c>
      <c r="AC3975" s="24" t="s">
        <v>32</v>
      </c>
      <c r="AD3975" s="25">
        <v>0</v>
      </c>
      <c r="AE3975" s="25">
        <v>0</v>
      </c>
      <c r="AF3975" s="25">
        <v>50000</v>
      </c>
      <c r="AG3975" s="25">
        <v>0</v>
      </c>
      <c r="AH3975" s="25">
        <v>50000</v>
      </c>
      <c r="AI3975" s="16" t="s">
        <v>13553</v>
      </c>
    </row>
    <row r="3976" spans="1:35" x14ac:dyDescent="0.25">
      <c r="A3976" s="17">
        <v>126267</v>
      </c>
      <c r="B3976" s="18">
        <v>3</v>
      </c>
      <c r="C3976" s="16" t="s">
        <v>73</v>
      </c>
      <c r="D3976" s="21">
        <v>42948</v>
      </c>
      <c r="E3976" s="16" t="s">
        <v>142</v>
      </c>
      <c r="F3976" s="21">
        <v>43489</v>
      </c>
      <c r="G3976" s="16" t="s">
        <v>75</v>
      </c>
      <c r="H3976" s="26" t="s">
        <v>255</v>
      </c>
      <c r="M3976" s="26" t="s">
        <v>13552</v>
      </c>
      <c r="N3976" s="26" t="s">
        <v>13535</v>
      </c>
      <c r="O3976" s="16" t="s">
        <v>151</v>
      </c>
      <c r="P3976" s="26" t="s">
        <v>198</v>
      </c>
      <c r="T3976" s="23" t="s">
        <v>32</v>
      </c>
      <c r="W3976" s="20" t="s">
        <v>43</v>
      </c>
      <c r="Z3976" s="24" t="s">
        <v>32</v>
      </c>
      <c r="AA3976" s="24" t="s">
        <v>32</v>
      </c>
      <c r="AB3976" s="24" t="s">
        <v>32</v>
      </c>
      <c r="AC3976" s="24" t="s">
        <v>32</v>
      </c>
      <c r="AD3976" s="25">
        <v>0</v>
      </c>
      <c r="AE3976" s="25">
        <v>0</v>
      </c>
      <c r="AF3976" s="25">
        <v>293862.2</v>
      </c>
      <c r="AG3976" s="25">
        <v>0</v>
      </c>
      <c r="AH3976" s="25">
        <v>293862.2</v>
      </c>
      <c r="AI3976" s="16" t="s">
        <v>13551</v>
      </c>
    </row>
    <row r="3977" spans="1:35" x14ac:dyDescent="0.25">
      <c r="A3977" s="17">
        <v>126268</v>
      </c>
      <c r="B3977" s="18">
        <v>3</v>
      </c>
      <c r="C3977" s="16" t="s">
        <v>73</v>
      </c>
      <c r="D3977" s="21">
        <v>42948</v>
      </c>
      <c r="E3977" s="16" t="s">
        <v>142</v>
      </c>
      <c r="F3977" s="21">
        <v>43489</v>
      </c>
      <c r="G3977" s="16" t="s">
        <v>75</v>
      </c>
      <c r="H3977" s="26" t="s">
        <v>273</v>
      </c>
      <c r="M3977" s="26" t="s">
        <v>13550</v>
      </c>
      <c r="N3977" s="26" t="s">
        <v>13535</v>
      </c>
      <c r="O3977" s="16" t="s">
        <v>151</v>
      </c>
      <c r="P3977" s="26" t="s">
        <v>198</v>
      </c>
      <c r="T3977" s="23" t="s">
        <v>32</v>
      </c>
      <c r="W3977" s="20" t="s">
        <v>43</v>
      </c>
      <c r="Z3977" s="24" t="s">
        <v>32</v>
      </c>
      <c r="AA3977" s="24" t="s">
        <v>32</v>
      </c>
      <c r="AB3977" s="24" t="s">
        <v>32</v>
      </c>
      <c r="AC3977" s="24" t="s">
        <v>32</v>
      </c>
      <c r="AD3977" s="25">
        <v>0</v>
      </c>
      <c r="AE3977" s="25">
        <v>0</v>
      </c>
      <c r="AF3977" s="25">
        <v>10000</v>
      </c>
      <c r="AG3977" s="25">
        <v>0</v>
      </c>
      <c r="AH3977" s="25">
        <v>10000</v>
      </c>
      <c r="AI3977" s="16" t="s">
        <v>13549</v>
      </c>
    </row>
    <row r="3978" spans="1:35" x14ac:dyDescent="0.25">
      <c r="A3978" s="17">
        <v>126269</v>
      </c>
      <c r="B3978" s="18">
        <v>3</v>
      </c>
      <c r="C3978" s="16" t="s">
        <v>73</v>
      </c>
      <c r="D3978" s="21">
        <v>42948</v>
      </c>
      <c r="E3978" s="16" t="s">
        <v>142</v>
      </c>
      <c r="F3978" s="21">
        <v>43488</v>
      </c>
      <c r="G3978" s="16" t="s">
        <v>75</v>
      </c>
      <c r="H3978" s="26" t="s">
        <v>304</v>
      </c>
      <c r="M3978" s="26" t="s">
        <v>13548</v>
      </c>
      <c r="N3978" s="26" t="s">
        <v>13535</v>
      </c>
      <c r="O3978" s="16" t="s">
        <v>151</v>
      </c>
      <c r="P3978" s="26" t="s">
        <v>198</v>
      </c>
      <c r="T3978" s="23" t="s">
        <v>32</v>
      </c>
      <c r="W3978" s="20" t="s">
        <v>43</v>
      </c>
      <c r="Z3978" s="24" t="s">
        <v>32</v>
      </c>
      <c r="AA3978" s="24" t="s">
        <v>32</v>
      </c>
      <c r="AB3978" s="24" t="s">
        <v>32</v>
      </c>
      <c r="AC3978" s="24" t="s">
        <v>32</v>
      </c>
      <c r="AD3978" s="25">
        <v>0</v>
      </c>
      <c r="AE3978" s="25">
        <v>0</v>
      </c>
      <c r="AF3978" s="25">
        <v>10000</v>
      </c>
      <c r="AG3978" s="25">
        <v>0</v>
      </c>
      <c r="AH3978" s="25">
        <v>10000</v>
      </c>
      <c r="AI3978" s="16" t="s">
        <v>13547</v>
      </c>
    </row>
    <row r="3979" spans="1:35" x14ac:dyDescent="0.25">
      <c r="A3979" s="17">
        <v>126270</v>
      </c>
      <c r="B3979" s="18">
        <v>3</v>
      </c>
      <c r="C3979" s="16" t="s">
        <v>73</v>
      </c>
      <c r="D3979" s="21">
        <v>42948</v>
      </c>
      <c r="E3979" s="16" t="s">
        <v>142</v>
      </c>
      <c r="F3979" s="21">
        <v>43489</v>
      </c>
      <c r="G3979" s="16" t="s">
        <v>75</v>
      </c>
      <c r="H3979" s="26" t="s">
        <v>307</v>
      </c>
      <c r="M3979" s="26" t="s">
        <v>13546</v>
      </c>
      <c r="N3979" s="26" t="s">
        <v>13535</v>
      </c>
      <c r="O3979" s="16" t="s">
        <v>151</v>
      </c>
      <c r="P3979" s="26" t="s">
        <v>198</v>
      </c>
      <c r="T3979" s="23" t="s">
        <v>32</v>
      </c>
      <c r="W3979" s="20" t="s">
        <v>43</v>
      </c>
      <c r="Z3979" s="24" t="s">
        <v>32</v>
      </c>
      <c r="AA3979" s="24" t="s">
        <v>32</v>
      </c>
      <c r="AB3979" s="24" t="s">
        <v>32</v>
      </c>
      <c r="AC3979" s="24" t="s">
        <v>32</v>
      </c>
      <c r="AD3979" s="25">
        <v>0</v>
      </c>
      <c r="AE3979" s="25">
        <v>0</v>
      </c>
      <c r="AF3979" s="25">
        <v>10000</v>
      </c>
      <c r="AG3979" s="25">
        <v>0</v>
      </c>
      <c r="AH3979" s="25">
        <v>10000</v>
      </c>
      <c r="AI3979" s="16" t="s">
        <v>13545</v>
      </c>
    </row>
    <row r="3980" spans="1:35" x14ac:dyDescent="0.25">
      <c r="A3980" s="17">
        <v>126271</v>
      </c>
      <c r="B3980" s="18">
        <v>3</v>
      </c>
      <c r="C3980" s="16" t="s">
        <v>73</v>
      </c>
      <c r="D3980" s="21">
        <v>42948</v>
      </c>
      <c r="E3980" s="16" t="s">
        <v>142</v>
      </c>
      <c r="F3980" s="21">
        <v>43488</v>
      </c>
      <c r="G3980" s="16" t="s">
        <v>75</v>
      </c>
      <c r="H3980" s="26" t="s">
        <v>64</v>
      </c>
      <c r="M3980" s="26" t="s">
        <v>13544</v>
      </c>
      <c r="N3980" s="26" t="s">
        <v>13535</v>
      </c>
      <c r="O3980" s="16" t="s">
        <v>151</v>
      </c>
      <c r="P3980" s="26" t="s">
        <v>198</v>
      </c>
      <c r="T3980" s="23" t="s">
        <v>32</v>
      </c>
      <c r="W3980" s="20" t="s">
        <v>43</v>
      </c>
      <c r="Z3980" s="24" t="s">
        <v>32</v>
      </c>
      <c r="AA3980" s="24" t="s">
        <v>32</v>
      </c>
      <c r="AB3980" s="24" t="s">
        <v>32</v>
      </c>
      <c r="AC3980" s="24" t="s">
        <v>32</v>
      </c>
      <c r="AD3980" s="25">
        <v>0</v>
      </c>
      <c r="AE3980" s="25">
        <v>0</v>
      </c>
      <c r="AF3980" s="25">
        <v>10000</v>
      </c>
      <c r="AG3980" s="25">
        <v>0</v>
      </c>
      <c r="AH3980" s="25">
        <v>10000</v>
      </c>
      <c r="AI3980" s="16" t="s">
        <v>13543</v>
      </c>
    </row>
    <row r="3981" spans="1:35" x14ac:dyDescent="0.25">
      <c r="A3981" s="17">
        <v>126272</v>
      </c>
      <c r="B3981" s="18">
        <v>3</v>
      </c>
      <c r="C3981" s="16" t="s">
        <v>73</v>
      </c>
      <c r="D3981" s="21">
        <v>42948</v>
      </c>
      <c r="E3981" s="16" t="s">
        <v>142</v>
      </c>
      <c r="F3981" s="21">
        <v>43488</v>
      </c>
      <c r="G3981" s="16" t="s">
        <v>75</v>
      </c>
      <c r="H3981" s="26" t="s">
        <v>57</v>
      </c>
      <c r="M3981" s="26" t="s">
        <v>13542</v>
      </c>
      <c r="N3981" s="26" t="s">
        <v>13535</v>
      </c>
      <c r="O3981" s="16" t="s">
        <v>151</v>
      </c>
      <c r="P3981" s="26" t="s">
        <v>198</v>
      </c>
      <c r="T3981" s="23" t="s">
        <v>32</v>
      </c>
      <c r="W3981" s="20" t="s">
        <v>43</v>
      </c>
      <c r="Z3981" s="24" t="s">
        <v>32</v>
      </c>
      <c r="AA3981" s="24" t="s">
        <v>32</v>
      </c>
      <c r="AB3981" s="24" t="s">
        <v>32</v>
      </c>
      <c r="AC3981" s="24" t="s">
        <v>32</v>
      </c>
      <c r="AD3981" s="25">
        <v>0</v>
      </c>
      <c r="AE3981" s="25">
        <v>0</v>
      </c>
      <c r="AF3981" s="25">
        <v>10000</v>
      </c>
      <c r="AG3981" s="25">
        <v>0</v>
      </c>
      <c r="AH3981" s="25">
        <v>10000</v>
      </c>
      <c r="AI3981" s="16" t="s">
        <v>13541</v>
      </c>
    </row>
    <row r="3982" spans="1:35" x14ac:dyDescent="0.25">
      <c r="A3982" s="17">
        <v>126273</v>
      </c>
      <c r="B3982" s="18">
        <v>3</v>
      </c>
      <c r="C3982" s="16" t="s">
        <v>73</v>
      </c>
      <c r="D3982" s="21">
        <v>42948</v>
      </c>
      <c r="E3982" s="16" t="s">
        <v>142</v>
      </c>
      <c r="F3982" s="21">
        <v>43488</v>
      </c>
      <c r="G3982" s="16" t="s">
        <v>75</v>
      </c>
      <c r="H3982" s="26" t="s">
        <v>331</v>
      </c>
      <c r="M3982" s="26" t="s">
        <v>13540</v>
      </c>
      <c r="N3982" s="26" t="s">
        <v>13535</v>
      </c>
      <c r="O3982" s="16" t="s">
        <v>151</v>
      </c>
      <c r="P3982" s="26" t="s">
        <v>198</v>
      </c>
      <c r="T3982" s="23" t="s">
        <v>32</v>
      </c>
      <c r="W3982" s="20" t="s">
        <v>43</v>
      </c>
      <c r="Z3982" s="24" t="s">
        <v>32</v>
      </c>
      <c r="AA3982" s="24" t="s">
        <v>32</v>
      </c>
      <c r="AB3982" s="24" t="s">
        <v>32</v>
      </c>
      <c r="AC3982" s="24" t="s">
        <v>32</v>
      </c>
      <c r="AD3982" s="25">
        <v>0</v>
      </c>
      <c r="AE3982" s="25">
        <v>0</v>
      </c>
      <c r="AF3982" s="25">
        <v>10000</v>
      </c>
      <c r="AG3982" s="25">
        <v>0</v>
      </c>
      <c r="AH3982" s="25">
        <v>10000</v>
      </c>
      <c r="AI3982" s="16" t="s">
        <v>13539</v>
      </c>
    </row>
    <row r="3983" spans="1:35" x14ac:dyDescent="0.25">
      <c r="A3983" s="17">
        <v>126274</v>
      </c>
      <c r="B3983" s="18">
        <v>3</v>
      </c>
      <c r="C3983" s="16" t="s">
        <v>73</v>
      </c>
      <c r="D3983" s="21">
        <v>42948</v>
      </c>
      <c r="E3983" s="16" t="s">
        <v>142</v>
      </c>
      <c r="F3983" s="21">
        <v>43489</v>
      </c>
      <c r="G3983" s="16" t="s">
        <v>75</v>
      </c>
      <c r="H3983" s="26" t="s">
        <v>334</v>
      </c>
      <c r="M3983" s="26" t="s">
        <v>13538</v>
      </c>
      <c r="N3983" s="26" t="s">
        <v>13535</v>
      </c>
      <c r="O3983" s="16" t="s">
        <v>151</v>
      </c>
      <c r="P3983" s="26" t="s">
        <v>198</v>
      </c>
      <c r="T3983" s="23" t="s">
        <v>32</v>
      </c>
      <c r="W3983" s="20" t="s">
        <v>43</v>
      </c>
      <c r="Z3983" s="24" t="s">
        <v>32</v>
      </c>
      <c r="AA3983" s="24" t="s">
        <v>32</v>
      </c>
      <c r="AB3983" s="24" t="s">
        <v>32</v>
      </c>
      <c r="AC3983" s="24" t="s">
        <v>32</v>
      </c>
      <c r="AD3983" s="25">
        <v>0</v>
      </c>
      <c r="AE3983" s="25">
        <v>0</v>
      </c>
      <c r="AF3983" s="25">
        <v>10000</v>
      </c>
      <c r="AG3983" s="25">
        <v>0</v>
      </c>
      <c r="AH3983" s="25">
        <v>10000</v>
      </c>
      <c r="AI3983" s="16" t="s">
        <v>13537</v>
      </c>
    </row>
    <row r="3984" spans="1:35" x14ac:dyDescent="0.25">
      <c r="A3984" s="17">
        <v>126275</v>
      </c>
      <c r="B3984" s="18">
        <v>3</v>
      </c>
      <c r="C3984" s="16" t="s">
        <v>73</v>
      </c>
      <c r="D3984" s="21">
        <v>42948</v>
      </c>
      <c r="E3984" s="16" t="s">
        <v>142</v>
      </c>
      <c r="F3984" s="21">
        <v>43489</v>
      </c>
      <c r="G3984" s="16" t="s">
        <v>75</v>
      </c>
      <c r="H3984" s="26" t="s">
        <v>346</v>
      </c>
      <c r="M3984" s="26" t="s">
        <v>13536</v>
      </c>
      <c r="N3984" s="26" t="s">
        <v>13535</v>
      </c>
      <c r="O3984" s="16" t="s">
        <v>151</v>
      </c>
      <c r="P3984" s="26" t="s">
        <v>198</v>
      </c>
      <c r="T3984" s="23" t="s">
        <v>32</v>
      </c>
      <c r="W3984" s="20" t="s">
        <v>43</v>
      </c>
      <c r="Z3984" s="24" t="s">
        <v>32</v>
      </c>
      <c r="AA3984" s="24" t="s">
        <v>32</v>
      </c>
      <c r="AB3984" s="24" t="s">
        <v>32</v>
      </c>
      <c r="AC3984" s="24" t="s">
        <v>32</v>
      </c>
      <c r="AD3984" s="25">
        <v>0</v>
      </c>
      <c r="AE3984" s="25">
        <v>0</v>
      </c>
      <c r="AF3984" s="25">
        <v>10000</v>
      </c>
      <c r="AG3984" s="25">
        <v>0</v>
      </c>
      <c r="AH3984" s="25">
        <v>10000</v>
      </c>
      <c r="AI3984" s="16" t="s">
        <v>13534</v>
      </c>
    </row>
    <row r="3985" spans="1:35" x14ac:dyDescent="0.25">
      <c r="A3985" s="17">
        <v>126276</v>
      </c>
      <c r="B3985" s="18">
        <v>3</v>
      </c>
      <c r="C3985" s="16" t="s">
        <v>73</v>
      </c>
      <c r="D3985" s="21">
        <v>42948</v>
      </c>
      <c r="E3985" s="16" t="s">
        <v>142</v>
      </c>
      <c r="F3985" s="21">
        <v>43489</v>
      </c>
      <c r="G3985" s="16" t="s">
        <v>75</v>
      </c>
      <c r="H3985" s="26" t="s">
        <v>354</v>
      </c>
      <c r="M3985" s="26" t="s">
        <v>13533</v>
      </c>
      <c r="N3985" s="26" t="s">
        <v>13330</v>
      </c>
      <c r="O3985" s="16" t="s">
        <v>151</v>
      </c>
      <c r="P3985" s="26" t="s">
        <v>198</v>
      </c>
      <c r="T3985" s="23" t="s">
        <v>32</v>
      </c>
      <c r="W3985" s="20" t="s">
        <v>43</v>
      </c>
      <c r="Z3985" s="24" t="s">
        <v>32</v>
      </c>
      <c r="AA3985" s="24" t="s">
        <v>32</v>
      </c>
      <c r="AB3985" s="24" t="s">
        <v>32</v>
      </c>
      <c r="AC3985" s="24" t="s">
        <v>32</v>
      </c>
      <c r="AD3985" s="25">
        <v>0</v>
      </c>
      <c r="AE3985" s="25">
        <v>0</v>
      </c>
      <c r="AF3985" s="25">
        <v>10000</v>
      </c>
      <c r="AG3985" s="25">
        <v>0</v>
      </c>
      <c r="AH3985" s="25">
        <v>10000</v>
      </c>
      <c r="AI3985" s="16" t="s">
        <v>13532</v>
      </c>
    </row>
    <row r="3986" spans="1:35" x14ac:dyDescent="0.25">
      <c r="A3986" s="17">
        <v>126277</v>
      </c>
      <c r="B3986" s="18">
        <v>3</v>
      </c>
      <c r="C3986" s="16" t="s">
        <v>73</v>
      </c>
      <c r="D3986" s="21">
        <v>42948</v>
      </c>
      <c r="E3986" s="16" t="s">
        <v>142</v>
      </c>
      <c r="F3986" s="21">
        <v>43489</v>
      </c>
      <c r="G3986" s="16" t="s">
        <v>75</v>
      </c>
      <c r="H3986" s="26" t="s">
        <v>49</v>
      </c>
      <c r="M3986" s="26" t="s">
        <v>13531</v>
      </c>
      <c r="N3986" s="26" t="s">
        <v>13330</v>
      </c>
      <c r="O3986" s="16" t="s">
        <v>151</v>
      </c>
      <c r="P3986" s="26" t="s">
        <v>198</v>
      </c>
      <c r="T3986" s="23" t="s">
        <v>32</v>
      </c>
      <c r="W3986" s="20" t="s">
        <v>43</v>
      </c>
      <c r="Z3986" s="24" t="s">
        <v>32</v>
      </c>
      <c r="AA3986" s="24" t="s">
        <v>32</v>
      </c>
      <c r="AB3986" s="24" t="s">
        <v>32</v>
      </c>
      <c r="AC3986" s="24" t="s">
        <v>32</v>
      </c>
      <c r="AD3986" s="25">
        <v>0</v>
      </c>
      <c r="AE3986" s="25">
        <v>0</v>
      </c>
      <c r="AF3986" s="25">
        <v>10000</v>
      </c>
      <c r="AG3986" s="25">
        <v>0</v>
      </c>
      <c r="AH3986" s="25">
        <v>10000</v>
      </c>
      <c r="AI3986" s="16" t="s">
        <v>13530</v>
      </c>
    </row>
    <row r="3987" spans="1:35" x14ac:dyDescent="0.25">
      <c r="A3987" s="17">
        <v>126278</v>
      </c>
      <c r="B3987" s="18">
        <v>3</v>
      </c>
      <c r="C3987" s="16" t="s">
        <v>73</v>
      </c>
      <c r="D3987" s="21">
        <v>42948</v>
      </c>
      <c r="E3987" s="16" t="s">
        <v>142</v>
      </c>
      <c r="F3987" s="21">
        <v>43474</v>
      </c>
      <c r="G3987" s="16" t="s">
        <v>75</v>
      </c>
      <c r="H3987" s="26" t="s">
        <v>362</v>
      </c>
      <c r="M3987" s="26" t="s">
        <v>13529</v>
      </c>
      <c r="N3987" s="26" t="s">
        <v>13330</v>
      </c>
      <c r="O3987" s="16" t="s">
        <v>151</v>
      </c>
      <c r="P3987" s="26" t="s">
        <v>198</v>
      </c>
      <c r="T3987" s="23" t="s">
        <v>32</v>
      </c>
      <c r="W3987" s="20" t="s">
        <v>43</v>
      </c>
      <c r="Z3987" s="24" t="s">
        <v>32</v>
      </c>
      <c r="AA3987" s="24" t="s">
        <v>32</v>
      </c>
      <c r="AB3987" s="24" t="s">
        <v>32</v>
      </c>
      <c r="AC3987" s="24" t="s">
        <v>32</v>
      </c>
      <c r="AD3987" s="25">
        <v>0</v>
      </c>
      <c r="AE3987" s="25">
        <v>0</v>
      </c>
      <c r="AF3987" s="25">
        <v>10000</v>
      </c>
      <c r="AG3987" s="25">
        <v>0</v>
      </c>
      <c r="AH3987" s="25">
        <v>10000</v>
      </c>
      <c r="AI3987" s="16" t="s">
        <v>13528</v>
      </c>
    </row>
    <row r="3988" spans="1:35" x14ac:dyDescent="0.25">
      <c r="A3988" s="17">
        <v>126279</v>
      </c>
      <c r="B3988" s="18">
        <v>3</v>
      </c>
      <c r="C3988" s="16" t="s">
        <v>73</v>
      </c>
      <c r="D3988" s="21">
        <v>42948</v>
      </c>
      <c r="E3988" s="16" t="s">
        <v>142</v>
      </c>
      <c r="F3988" s="21">
        <v>43489</v>
      </c>
      <c r="G3988" s="16" t="s">
        <v>75</v>
      </c>
      <c r="H3988" s="26" t="s">
        <v>365</v>
      </c>
      <c r="M3988" s="26" t="s">
        <v>13527</v>
      </c>
      <c r="N3988" s="26" t="s">
        <v>13330</v>
      </c>
      <c r="O3988" s="16" t="s">
        <v>151</v>
      </c>
      <c r="P3988" s="26" t="s">
        <v>198</v>
      </c>
      <c r="T3988" s="23" t="s">
        <v>32</v>
      </c>
      <c r="W3988" s="20" t="s">
        <v>43</v>
      </c>
      <c r="Z3988" s="24" t="s">
        <v>32</v>
      </c>
      <c r="AA3988" s="24" t="s">
        <v>32</v>
      </c>
      <c r="AB3988" s="24" t="s">
        <v>32</v>
      </c>
      <c r="AC3988" s="24" t="s">
        <v>32</v>
      </c>
      <c r="AD3988" s="25">
        <v>0</v>
      </c>
      <c r="AE3988" s="25">
        <v>0</v>
      </c>
      <c r="AF3988" s="25">
        <v>10000</v>
      </c>
      <c r="AG3988" s="25">
        <v>0</v>
      </c>
      <c r="AH3988" s="25">
        <v>10000</v>
      </c>
      <c r="AI3988" s="16" t="s">
        <v>13526</v>
      </c>
    </row>
    <row r="3989" spans="1:35" x14ac:dyDescent="0.25">
      <c r="A3989" s="17">
        <v>126280</v>
      </c>
      <c r="B3989" s="18">
        <v>3</v>
      </c>
      <c r="C3989" s="16" t="s">
        <v>73</v>
      </c>
      <c r="D3989" s="21">
        <v>42948</v>
      </c>
      <c r="E3989" s="16" t="s">
        <v>142</v>
      </c>
      <c r="F3989" s="21">
        <v>43488</v>
      </c>
      <c r="G3989" s="16" t="s">
        <v>75</v>
      </c>
      <c r="H3989" s="26" t="s">
        <v>788</v>
      </c>
      <c r="M3989" s="26" t="s">
        <v>13525</v>
      </c>
      <c r="N3989" s="26" t="s">
        <v>13330</v>
      </c>
      <c r="O3989" s="16" t="s">
        <v>151</v>
      </c>
      <c r="P3989" s="26" t="s">
        <v>198</v>
      </c>
      <c r="T3989" s="23" t="s">
        <v>32</v>
      </c>
      <c r="W3989" s="20" t="s">
        <v>43</v>
      </c>
      <c r="Z3989" s="24" t="s">
        <v>32</v>
      </c>
      <c r="AA3989" s="24" t="s">
        <v>32</v>
      </c>
      <c r="AB3989" s="24" t="s">
        <v>32</v>
      </c>
      <c r="AC3989" s="24" t="s">
        <v>32</v>
      </c>
      <c r="AD3989" s="25">
        <v>0</v>
      </c>
      <c r="AE3989" s="25">
        <v>0</v>
      </c>
      <c r="AF3989" s="25">
        <v>10000</v>
      </c>
      <c r="AG3989" s="25">
        <v>0</v>
      </c>
      <c r="AH3989" s="25">
        <v>10000</v>
      </c>
      <c r="AI3989" s="16" t="s">
        <v>13524</v>
      </c>
    </row>
    <row r="3990" spans="1:35" x14ac:dyDescent="0.25">
      <c r="A3990" s="17">
        <v>126281</v>
      </c>
      <c r="B3990" s="18">
        <v>3</v>
      </c>
      <c r="C3990" s="16" t="s">
        <v>73</v>
      </c>
      <c r="D3990" s="21">
        <v>42948</v>
      </c>
      <c r="E3990" s="16" t="s">
        <v>142</v>
      </c>
      <c r="F3990" s="21">
        <v>43474</v>
      </c>
      <c r="G3990" s="16" t="s">
        <v>75</v>
      </c>
      <c r="H3990" s="26" t="s">
        <v>389</v>
      </c>
      <c r="M3990" s="26" t="s">
        <v>13523</v>
      </c>
      <c r="N3990" s="26" t="s">
        <v>13330</v>
      </c>
      <c r="O3990" s="16" t="s">
        <v>151</v>
      </c>
      <c r="P3990" s="26" t="s">
        <v>198</v>
      </c>
      <c r="T3990" s="23" t="s">
        <v>32</v>
      </c>
      <c r="W3990" s="20" t="s">
        <v>43</v>
      </c>
      <c r="Z3990" s="24" t="s">
        <v>32</v>
      </c>
      <c r="AA3990" s="24" t="s">
        <v>32</v>
      </c>
      <c r="AB3990" s="24" t="s">
        <v>32</v>
      </c>
      <c r="AC3990" s="24" t="s">
        <v>32</v>
      </c>
      <c r="AD3990" s="25">
        <v>0</v>
      </c>
      <c r="AE3990" s="25">
        <v>0</v>
      </c>
      <c r="AF3990" s="25">
        <v>10000</v>
      </c>
      <c r="AG3990" s="25">
        <v>0</v>
      </c>
      <c r="AH3990" s="25">
        <v>10000</v>
      </c>
      <c r="AI3990" s="16" t="s">
        <v>13522</v>
      </c>
    </row>
    <row r="3991" spans="1:35" x14ac:dyDescent="0.25">
      <c r="A3991" s="17">
        <v>126282</v>
      </c>
      <c r="B3991" s="18">
        <v>3</v>
      </c>
      <c r="C3991" s="16" t="s">
        <v>73</v>
      </c>
      <c r="D3991" s="21">
        <v>42948</v>
      </c>
      <c r="E3991" s="16" t="s">
        <v>142</v>
      </c>
      <c r="F3991" s="21">
        <v>43474</v>
      </c>
      <c r="G3991" s="16" t="s">
        <v>75</v>
      </c>
      <c r="H3991" s="26" t="s">
        <v>173</v>
      </c>
      <c r="M3991" s="26" t="s">
        <v>13521</v>
      </c>
      <c r="N3991" s="26" t="s">
        <v>13330</v>
      </c>
      <c r="O3991" s="16" t="s">
        <v>151</v>
      </c>
      <c r="P3991" s="26" t="s">
        <v>198</v>
      </c>
      <c r="T3991" s="23" t="s">
        <v>32</v>
      </c>
      <c r="W3991" s="20" t="s">
        <v>43</v>
      </c>
      <c r="Z3991" s="24" t="s">
        <v>32</v>
      </c>
      <c r="AA3991" s="24" t="s">
        <v>32</v>
      </c>
      <c r="AB3991" s="24" t="s">
        <v>32</v>
      </c>
      <c r="AC3991" s="24" t="s">
        <v>32</v>
      </c>
      <c r="AD3991" s="25">
        <v>0</v>
      </c>
      <c r="AE3991" s="25">
        <v>0</v>
      </c>
      <c r="AF3991" s="25">
        <v>10000</v>
      </c>
      <c r="AG3991" s="25">
        <v>0</v>
      </c>
      <c r="AH3991" s="25">
        <v>10000</v>
      </c>
      <c r="AI3991" s="16" t="s">
        <v>13520</v>
      </c>
    </row>
    <row r="3992" spans="1:35" x14ac:dyDescent="0.25">
      <c r="A3992" s="17">
        <v>126283</v>
      </c>
      <c r="B3992" s="18">
        <v>3</v>
      </c>
      <c r="C3992" s="16" t="s">
        <v>73</v>
      </c>
      <c r="D3992" s="21">
        <v>42948</v>
      </c>
      <c r="E3992" s="16" t="s">
        <v>142</v>
      </c>
      <c r="F3992" s="21">
        <v>43489</v>
      </c>
      <c r="G3992" s="16" t="s">
        <v>75</v>
      </c>
      <c r="H3992" s="26" t="s">
        <v>405</v>
      </c>
      <c r="M3992" s="26" t="s">
        <v>13519</v>
      </c>
      <c r="N3992" s="26" t="s">
        <v>13330</v>
      </c>
      <c r="O3992" s="16" t="s">
        <v>151</v>
      </c>
      <c r="P3992" s="26" t="s">
        <v>198</v>
      </c>
      <c r="T3992" s="23" t="s">
        <v>32</v>
      </c>
      <c r="W3992" s="20" t="s">
        <v>43</v>
      </c>
      <c r="Z3992" s="24" t="s">
        <v>32</v>
      </c>
      <c r="AA3992" s="24" t="s">
        <v>32</v>
      </c>
      <c r="AB3992" s="24" t="s">
        <v>32</v>
      </c>
      <c r="AC3992" s="24" t="s">
        <v>32</v>
      </c>
      <c r="AD3992" s="25">
        <v>0</v>
      </c>
      <c r="AE3992" s="25">
        <v>0</v>
      </c>
      <c r="AF3992" s="25">
        <v>10000</v>
      </c>
      <c r="AG3992" s="25">
        <v>0</v>
      </c>
      <c r="AH3992" s="25">
        <v>10000</v>
      </c>
      <c r="AI3992" s="16" t="s">
        <v>13518</v>
      </c>
    </row>
    <row r="3993" spans="1:35" x14ac:dyDescent="0.25">
      <c r="A3993" s="17">
        <v>126284</v>
      </c>
      <c r="B3993" s="18">
        <v>3</v>
      </c>
      <c r="C3993" s="16" t="s">
        <v>73</v>
      </c>
      <c r="D3993" s="21">
        <v>42948</v>
      </c>
      <c r="E3993" s="16" t="s">
        <v>142</v>
      </c>
      <c r="F3993" s="21">
        <v>43489</v>
      </c>
      <c r="G3993" s="16" t="s">
        <v>75</v>
      </c>
      <c r="H3993" s="26" t="s">
        <v>408</v>
      </c>
      <c r="M3993" s="26" t="s">
        <v>13517</v>
      </c>
      <c r="N3993" s="26" t="s">
        <v>13330</v>
      </c>
      <c r="O3993" s="16" t="s">
        <v>151</v>
      </c>
      <c r="P3993" s="26" t="s">
        <v>198</v>
      </c>
      <c r="T3993" s="23" t="s">
        <v>32</v>
      </c>
      <c r="W3993" s="20" t="s">
        <v>43</v>
      </c>
      <c r="Z3993" s="24" t="s">
        <v>32</v>
      </c>
      <c r="AA3993" s="24" t="s">
        <v>32</v>
      </c>
      <c r="AB3993" s="24" t="s">
        <v>32</v>
      </c>
      <c r="AC3993" s="24" t="s">
        <v>32</v>
      </c>
      <c r="AD3993" s="25">
        <v>0</v>
      </c>
      <c r="AE3993" s="25">
        <v>0</v>
      </c>
      <c r="AF3993" s="25">
        <v>10000</v>
      </c>
      <c r="AG3993" s="25">
        <v>0</v>
      </c>
      <c r="AH3993" s="25">
        <v>10000</v>
      </c>
      <c r="AI3993" s="16" t="s">
        <v>13516</v>
      </c>
    </row>
    <row r="3994" spans="1:35" x14ac:dyDescent="0.25">
      <c r="A3994" s="17">
        <v>126285</v>
      </c>
      <c r="B3994" s="18">
        <v>3</v>
      </c>
      <c r="C3994" s="16" t="s">
        <v>73</v>
      </c>
      <c r="D3994" s="21">
        <v>42948</v>
      </c>
      <c r="E3994" s="16" t="s">
        <v>142</v>
      </c>
      <c r="F3994" s="21">
        <v>43474</v>
      </c>
      <c r="G3994" s="16" t="s">
        <v>75</v>
      </c>
      <c r="H3994" s="26" t="s">
        <v>69</v>
      </c>
      <c r="M3994" s="26" t="s">
        <v>13515</v>
      </c>
      <c r="N3994" s="26" t="s">
        <v>13330</v>
      </c>
      <c r="O3994" s="16" t="s">
        <v>151</v>
      </c>
      <c r="P3994" s="26" t="s">
        <v>198</v>
      </c>
      <c r="T3994" s="23" t="s">
        <v>32</v>
      </c>
      <c r="W3994" s="20" t="s">
        <v>43</v>
      </c>
      <c r="Z3994" s="24" t="s">
        <v>32</v>
      </c>
      <c r="AA3994" s="24" t="s">
        <v>32</v>
      </c>
      <c r="AB3994" s="24" t="s">
        <v>32</v>
      </c>
      <c r="AC3994" s="24" t="s">
        <v>32</v>
      </c>
      <c r="AD3994" s="25">
        <v>0</v>
      </c>
      <c r="AE3994" s="25">
        <v>0</v>
      </c>
      <c r="AF3994" s="25">
        <v>10000</v>
      </c>
      <c r="AG3994" s="25">
        <v>0</v>
      </c>
      <c r="AH3994" s="25">
        <v>10000</v>
      </c>
      <c r="AI3994" s="16" t="s">
        <v>13514</v>
      </c>
    </row>
    <row r="3995" spans="1:35" x14ac:dyDescent="0.25">
      <c r="A3995" s="17">
        <v>126286</v>
      </c>
      <c r="B3995" s="18">
        <v>3</v>
      </c>
      <c r="C3995" s="16" t="s">
        <v>73</v>
      </c>
      <c r="D3995" s="21">
        <v>42948</v>
      </c>
      <c r="E3995" s="16" t="s">
        <v>142</v>
      </c>
      <c r="F3995" s="21">
        <v>43489</v>
      </c>
      <c r="G3995" s="16" t="s">
        <v>75</v>
      </c>
      <c r="H3995" s="26" t="s">
        <v>955</v>
      </c>
      <c r="M3995" s="26" t="s">
        <v>13513</v>
      </c>
      <c r="N3995" s="26" t="s">
        <v>13330</v>
      </c>
      <c r="O3995" s="16" t="s">
        <v>151</v>
      </c>
      <c r="P3995" s="26" t="s">
        <v>198</v>
      </c>
      <c r="T3995" s="23" t="s">
        <v>32</v>
      </c>
      <c r="W3995" s="20" t="s">
        <v>43</v>
      </c>
      <c r="Z3995" s="24" t="s">
        <v>32</v>
      </c>
      <c r="AA3995" s="24" t="s">
        <v>32</v>
      </c>
      <c r="AB3995" s="24" t="s">
        <v>32</v>
      </c>
      <c r="AC3995" s="24" t="s">
        <v>32</v>
      </c>
      <c r="AD3995" s="25">
        <v>0</v>
      </c>
      <c r="AE3995" s="25">
        <v>0</v>
      </c>
      <c r="AF3995" s="25">
        <v>10000</v>
      </c>
      <c r="AG3995" s="25">
        <v>0</v>
      </c>
      <c r="AH3995" s="25">
        <v>10000</v>
      </c>
      <c r="AI3995" s="16" t="s">
        <v>13512</v>
      </c>
    </row>
    <row r="3996" spans="1:35" x14ac:dyDescent="0.25">
      <c r="A3996" s="17">
        <v>126287</v>
      </c>
      <c r="B3996" s="18">
        <v>3</v>
      </c>
      <c r="C3996" s="16" t="s">
        <v>73</v>
      </c>
      <c r="D3996" s="21">
        <v>42948</v>
      </c>
      <c r="E3996" s="16" t="s">
        <v>142</v>
      </c>
      <c r="F3996" s="21">
        <v>43488</v>
      </c>
      <c r="G3996" s="16" t="s">
        <v>75</v>
      </c>
      <c r="H3996" s="26" t="s">
        <v>425</v>
      </c>
      <c r="M3996" s="26" t="s">
        <v>13511</v>
      </c>
      <c r="N3996" s="26" t="s">
        <v>13330</v>
      </c>
      <c r="O3996" s="16" t="s">
        <v>151</v>
      </c>
      <c r="P3996" s="26" t="s">
        <v>198</v>
      </c>
      <c r="T3996" s="23" t="s">
        <v>32</v>
      </c>
      <c r="W3996" s="20" t="s">
        <v>43</v>
      </c>
      <c r="Z3996" s="24" t="s">
        <v>32</v>
      </c>
      <c r="AA3996" s="24" t="s">
        <v>32</v>
      </c>
      <c r="AB3996" s="24" t="s">
        <v>32</v>
      </c>
      <c r="AC3996" s="24" t="s">
        <v>32</v>
      </c>
      <c r="AD3996" s="25">
        <v>0</v>
      </c>
      <c r="AE3996" s="25">
        <v>0</v>
      </c>
      <c r="AF3996" s="25">
        <v>10000</v>
      </c>
      <c r="AG3996" s="25">
        <v>0</v>
      </c>
      <c r="AH3996" s="25">
        <v>10000</v>
      </c>
      <c r="AI3996" s="16" t="s">
        <v>13510</v>
      </c>
    </row>
    <row r="3997" spans="1:35" x14ac:dyDescent="0.25">
      <c r="A3997" s="17">
        <v>126288</v>
      </c>
      <c r="B3997" s="18">
        <v>3</v>
      </c>
      <c r="C3997" s="16" t="s">
        <v>73</v>
      </c>
      <c r="D3997" s="21">
        <v>42948</v>
      </c>
      <c r="E3997" s="16" t="s">
        <v>142</v>
      </c>
      <c r="F3997" s="21">
        <v>43474</v>
      </c>
      <c r="G3997" s="16" t="s">
        <v>75</v>
      </c>
      <c r="H3997" s="26" t="s">
        <v>434</v>
      </c>
      <c r="M3997" s="26" t="s">
        <v>13509</v>
      </c>
      <c r="N3997" s="26" t="s">
        <v>13330</v>
      </c>
      <c r="O3997" s="16" t="s">
        <v>151</v>
      </c>
      <c r="P3997" s="26" t="s">
        <v>198</v>
      </c>
      <c r="T3997" s="23" t="s">
        <v>32</v>
      </c>
      <c r="W3997" s="20" t="s">
        <v>43</v>
      </c>
      <c r="Z3997" s="24" t="s">
        <v>32</v>
      </c>
      <c r="AA3997" s="24" t="s">
        <v>32</v>
      </c>
      <c r="AB3997" s="24" t="s">
        <v>32</v>
      </c>
      <c r="AC3997" s="24" t="s">
        <v>32</v>
      </c>
      <c r="AD3997" s="25">
        <v>0</v>
      </c>
      <c r="AE3997" s="25">
        <v>0</v>
      </c>
      <c r="AF3997" s="25">
        <v>10000</v>
      </c>
      <c r="AG3997" s="25">
        <v>0</v>
      </c>
      <c r="AH3997" s="25">
        <v>10000</v>
      </c>
      <c r="AI3997" s="16" t="s">
        <v>13508</v>
      </c>
    </row>
    <row r="3998" spans="1:35" x14ac:dyDescent="0.25">
      <c r="A3998" s="17">
        <v>126289</v>
      </c>
      <c r="B3998" s="18">
        <v>3</v>
      </c>
      <c r="C3998" s="16" t="s">
        <v>73</v>
      </c>
      <c r="D3998" s="21">
        <v>42948</v>
      </c>
      <c r="E3998" s="16" t="s">
        <v>142</v>
      </c>
      <c r="F3998" s="21">
        <v>43474</v>
      </c>
      <c r="G3998" s="16" t="s">
        <v>75</v>
      </c>
      <c r="H3998" s="26" t="s">
        <v>437</v>
      </c>
      <c r="M3998" s="26" t="s">
        <v>13507</v>
      </c>
      <c r="N3998" s="26" t="s">
        <v>13330</v>
      </c>
      <c r="O3998" s="16" t="s">
        <v>151</v>
      </c>
      <c r="P3998" s="26" t="s">
        <v>198</v>
      </c>
      <c r="T3998" s="23" t="s">
        <v>32</v>
      </c>
      <c r="W3998" s="20" t="s">
        <v>43</v>
      </c>
      <c r="Z3998" s="24" t="s">
        <v>32</v>
      </c>
      <c r="AA3998" s="24" t="s">
        <v>32</v>
      </c>
      <c r="AB3998" s="24" t="s">
        <v>32</v>
      </c>
      <c r="AC3998" s="24" t="s">
        <v>32</v>
      </c>
      <c r="AD3998" s="25">
        <v>0</v>
      </c>
      <c r="AE3998" s="25">
        <v>0</v>
      </c>
      <c r="AF3998" s="25">
        <v>10000</v>
      </c>
      <c r="AG3998" s="25">
        <v>0</v>
      </c>
      <c r="AH3998" s="25">
        <v>10000</v>
      </c>
      <c r="AI3998" s="16" t="s">
        <v>13506</v>
      </c>
    </row>
    <row r="3999" spans="1:35" x14ac:dyDescent="0.25">
      <c r="A3999" s="17">
        <v>126290</v>
      </c>
      <c r="B3999" s="18">
        <v>2</v>
      </c>
      <c r="C3999" s="16" t="s">
        <v>73</v>
      </c>
      <c r="D3999" s="21">
        <v>42949</v>
      </c>
      <c r="E3999" s="16" t="s">
        <v>1173</v>
      </c>
      <c r="F3999" s="21">
        <v>42949</v>
      </c>
      <c r="G3999" s="16" t="s">
        <v>32</v>
      </c>
      <c r="H3999" s="26" t="s">
        <v>286</v>
      </c>
      <c r="M3999" s="26" t="s">
        <v>13505</v>
      </c>
      <c r="O3999" s="16" t="s">
        <v>1171</v>
      </c>
      <c r="T3999" s="23" t="s">
        <v>32</v>
      </c>
      <c r="W3999" s="20" t="s">
        <v>43</v>
      </c>
      <c r="Z3999" s="24" t="s">
        <v>32</v>
      </c>
      <c r="AA3999" s="24" t="s">
        <v>32</v>
      </c>
      <c r="AB3999" s="24" t="s">
        <v>32</v>
      </c>
      <c r="AC3999" s="24" t="s">
        <v>32</v>
      </c>
      <c r="AD3999" s="24" t="s">
        <v>32</v>
      </c>
      <c r="AE3999" s="24" t="s">
        <v>32</v>
      </c>
      <c r="AF3999" s="24" t="s">
        <v>32</v>
      </c>
      <c r="AG3999" s="24" t="s">
        <v>32</v>
      </c>
      <c r="AH3999" s="24" t="s">
        <v>32</v>
      </c>
    </row>
    <row r="4000" spans="1:35" ht="30" x14ac:dyDescent="0.25">
      <c r="A4000" s="17">
        <v>126292.01</v>
      </c>
      <c r="B4000" s="18">
        <v>3</v>
      </c>
      <c r="C4000" s="16" t="s">
        <v>474</v>
      </c>
      <c r="D4000" s="21">
        <v>43245</v>
      </c>
      <c r="E4000" s="16" t="s">
        <v>81</v>
      </c>
      <c r="F4000" s="21">
        <v>44279</v>
      </c>
      <c r="G4000" s="16" t="s">
        <v>75</v>
      </c>
      <c r="H4000" s="26" t="s">
        <v>98</v>
      </c>
      <c r="M4000" s="26" t="s">
        <v>13504</v>
      </c>
      <c r="N4000" s="26" t="s">
        <v>13503</v>
      </c>
      <c r="O4000" s="16" t="s">
        <v>151</v>
      </c>
      <c r="P4000" s="26" t="s">
        <v>13502</v>
      </c>
      <c r="T4000" s="23" t="s">
        <v>32</v>
      </c>
      <c r="W4000" s="20" t="s">
        <v>43</v>
      </c>
      <c r="Z4000" s="24" t="s">
        <v>32</v>
      </c>
      <c r="AA4000" s="24" t="s">
        <v>32</v>
      </c>
      <c r="AB4000" s="24" t="s">
        <v>32</v>
      </c>
      <c r="AC4000" s="24" t="s">
        <v>32</v>
      </c>
      <c r="AD4000" s="25">
        <v>0</v>
      </c>
      <c r="AE4000" s="25">
        <v>0</v>
      </c>
      <c r="AF4000" s="25">
        <v>187108</v>
      </c>
      <c r="AG4000" s="25">
        <v>0</v>
      </c>
      <c r="AH4000" s="25">
        <v>187108</v>
      </c>
      <c r="AI4000" s="16" t="s">
        <v>13501</v>
      </c>
    </row>
    <row r="4001" spans="1:35" x14ac:dyDescent="0.25">
      <c r="A4001" s="17">
        <v>126306</v>
      </c>
      <c r="B4001" s="18">
        <v>1</v>
      </c>
      <c r="C4001" s="16" t="s">
        <v>73</v>
      </c>
      <c r="D4001" s="21">
        <v>42950</v>
      </c>
      <c r="E4001" s="16" t="s">
        <v>142</v>
      </c>
      <c r="F4001" s="21">
        <v>43424</v>
      </c>
      <c r="G4001" s="16" t="s">
        <v>75</v>
      </c>
      <c r="H4001" s="26" t="s">
        <v>1163</v>
      </c>
      <c r="M4001" s="26" t="s">
        <v>13500</v>
      </c>
      <c r="O4001" s="16" t="s">
        <v>78</v>
      </c>
      <c r="P4001" s="26" t="s">
        <v>78</v>
      </c>
      <c r="T4001" s="23" t="s">
        <v>32</v>
      </c>
      <c r="W4001" s="20" t="s">
        <v>43</v>
      </c>
      <c r="Z4001" s="24" t="s">
        <v>32</v>
      </c>
      <c r="AA4001" s="24" t="s">
        <v>32</v>
      </c>
      <c r="AB4001" s="24" t="s">
        <v>32</v>
      </c>
      <c r="AC4001" s="24" t="s">
        <v>32</v>
      </c>
      <c r="AD4001" s="25">
        <v>0</v>
      </c>
      <c r="AE4001" s="25">
        <v>0</v>
      </c>
      <c r="AF4001" s="25">
        <v>222000</v>
      </c>
      <c r="AG4001" s="25">
        <v>0</v>
      </c>
      <c r="AH4001" s="25">
        <v>222000</v>
      </c>
      <c r="AI4001" s="16" t="s">
        <v>13499</v>
      </c>
    </row>
    <row r="4002" spans="1:35" x14ac:dyDescent="0.25">
      <c r="A4002" s="17">
        <v>126307</v>
      </c>
      <c r="B4002" s="18">
        <v>2</v>
      </c>
      <c r="C4002" s="16" t="s">
        <v>73</v>
      </c>
      <c r="D4002" s="21">
        <v>42950</v>
      </c>
      <c r="E4002" s="16" t="s">
        <v>142</v>
      </c>
      <c r="F4002" s="21">
        <v>43424</v>
      </c>
      <c r="G4002" s="16" t="s">
        <v>75</v>
      </c>
      <c r="H4002" s="26" t="s">
        <v>1336</v>
      </c>
      <c r="M4002" s="26" t="s">
        <v>13498</v>
      </c>
      <c r="O4002" s="16" t="s">
        <v>78</v>
      </c>
      <c r="P4002" s="26" t="s">
        <v>78</v>
      </c>
      <c r="T4002" s="23" t="s">
        <v>32</v>
      </c>
      <c r="W4002" s="20" t="s">
        <v>43</v>
      </c>
      <c r="Z4002" s="24" t="s">
        <v>32</v>
      </c>
      <c r="AA4002" s="24" t="s">
        <v>32</v>
      </c>
      <c r="AB4002" s="24" t="s">
        <v>32</v>
      </c>
      <c r="AC4002" s="24" t="s">
        <v>32</v>
      </c>
      <c r="AD4002" s="25">
        <v>0</v>
      </c>
      <c r="AE4002" s="25">
        <v>0</v>
      </c>
      <c r="AF4002" s="25">
        <v>936000</v>
      </c>
      <c r="AG4002" s="25">
        <v>0</v>
      </c>
      <c r="AH4002" s="25">
        <v>936000</v>
      </c>
      <c r="AI4002" s="16" t="s">
        <v>13497</v>
      </c>
    </row>
    <row r="4003" spans="1:35" x14ac:dyDescent="0.25">
      <c r="A4003" s="17">
        <v>126308</v>
      </c>
      <c r="B4003" s="18">
        <v>3</v>
      </c>
      <c r="C4003" s="16" t="s">
        <v>73</v>
      </c>
      <c r="D4003" s="21">
        <v>42950</v>
      </c>
      <c r="E4003" s="16" t="s">
        <v>142</v>
      </c>
      <c r="F4003" s="21">
        <v>43424</v>
      </c>
      <c r="G4003" s="16" t="s">
        <v>75</v>
      </c>
      <c r="H4003" s="26" t="s">
        <v>766</v>
      </c>
      <c r="M4003" s="26" t="s">
        <v>13496</v>
      </c>
      <c r="O4003" s="16" t="s">
        <v>78</v>
      </c>
      <c r="P4003" s="26" t="s">
        <v>78</v>
      </c>
      <c r="T4003" s="23" t="s">
        <v>32</v>
      </c>
      <c r="W4003" s="20" t="s">
        <v>43</v>
      </c>
      <c r="Z4003" s="24" t="s">
        <v>32</v>
      </c>
      <c r="AA4003" s="24" t="s">
        <v>32</v>
      </c>
      <c r="AB4003" s="24" t="s">
        <v>32</v>
      </c>
      <c r="AC4003" s="24" t="s">
        <v>32</v>
      </c>
      <c r="AD4003" s="25">
        <v>0</v>
      </c>
      <c r="AE4003" s="25">
        <v>0</v>
      </c>
      <c r="AF4003" s="25">
        <v>484000</v>
      </c>
      <c r="AG4003" s="25">
        <v>0</v>
      </c>
      <c r="AH4003" s="25">
        <v>484000</v>
      </c>
      <c r="AI4003" s="16" t="s">
        <v>13495</v>
      </c>
    </row>
    <row r="4004" spans="1:35" x14ac:dyDescent="0.25">
      <c r="A4004" s="17">
        <v>126308.01</v>
      </c>
      <c r="B4004" s="18">
        <v>3</v>
      </c>
      <c r="C4004" s="16" t="s">
        <v>73</v>
      </c>
      <c r="D4004" s="21">
        <v>44350</v>
      </c>
      <c r="E4004" s="16" t="s">
        <v>142</v>
      </c>
      <c r="F4004" s="21">
        <v>44350</v>
      </c>
      <c r="G4004" s="16" t="s">
        <v>142</v>
      </c>
      <c r="H4004" s="26" t="s">
        <v>434</v>
      </c>
      <c r="M4004" s="26" t="s">
        <v>13494</v>
      </c>
      <c r="O4004" s="16" t="s">
        <v>78</v>
      </c>
      <c r="P4004" s="26" t="s">
        <v>78</v>
      </c>
      <c r="T4004" s="23" t="s">
        <v>32</v>
      </c>
      <c r="W4004" s="20" t="s">
        <v>43</v>
      </c>
      <c r="Z4004" s="24" t="s">
        <v>32</v>
      </c>
      <c r="AA4004" s="24" t="s">
        <v>32</v>
      </c>
      <c r="AB4004" s="24" t="s">
        <v>32</v>
      </c>
      <c r="AC4004" s="24" t="s">
        <v>32</v>
      </c>
      <c r="AD4004" s="24" t="s">
        <v>32</v>
      </c>
      <c r="AE4004" s="24" t="s">
        <v>32</v>
      </c>
      <c r="AF4004" s="24" t="s">
        <v>32</v>
      </c>
      <c r="AG4004" s="24" t="s">
        <v>32</v>
      </c>
      <c r="AH4004" s="24" t="s">
        <v>32</v>
      </c>
      <c r="AI4004" s="16" t="s">
        <v>13493</v>
      </c>
    </row>
    <row r="4005" spans="1:35" x14ac:dyDescent="0.25">
      <c r="A4005" s="17">
        <v>126309</v>
      </c>
      <c r="B4005" s="18">
        <v>4</v>
      </c>
      <c r="C4005" s="16" t="s">
        <v>73</v>
      </c>
      <c r="D4005" s="21">
        <v>42950</v>
      </c>
      <c r="E4005" s="16" t="s">
        <v>142</v>
      </c>
      <c r="F4005" s="21">
        <v>43424</v>
      </c>
      <c r="G4005" s="16" t="s">
        <v>75</v>
      </c>
      <c r="H4005" s="26" t="s">
        <v>186</v>
      </c>
      <c r="M4005" s="26" t="s">
        <v>13492</v>
      </c>
      <c r="O4005" s="16" t="s">
        <v>78</v>
      </c>
      <c r="P4005" s="26" t="s">
        <v>78</v>
      </c>
      <c r="T4005" s="23" t="s">
        <v>32</v>
      </c>
      <c r="W4005" s="20" t="s">
        <v>43</v>
      </c>
      <c r="Z4005" s="24" t="s">
        <v>32</v>
      </c>
      <c r="AA4005" s="24" t="s">
        <v>32</v>
      </c>
      <c r="AB4005" s="24" t="s">
        <v>32</v>
      </c>
      <c r="AC4005" s="24" t="s">
        <v>32</v>
      </c>
      <c r="AD4005" s="25">
        <v>0</v>
      </c>
      <c r="AE4005" s="25">
        <v>0</v>
      </c>
      <c r="AF4005" s="25">
        <v>1179281</v>
      </c>
      <c r="AG4005" s="25">
        <v>0</v>
      </c>
      <c r="AH4005" s="25">
        <v>1179281</v>
      </c>
      <c r="AI4005" s="16" t="s">
        <v>13491</v>
      </c>
    </row>
    <row r="4006" spans="1:35" x14ac:dyDescent="0.25">
      <c r="A4006" s="17">
        <v>126311</v>
      </c>
      <c r="B4006" s="18">
        <v>4</v>
      </c>
      <c r="C4006" s="16" t="s">
        <v>474</v>
      </c>
      <c r="D4006" s="21">
        <v>42950</v>
      </c>
      <c r="E4006" s="16" t="s">
        <v>75</v>
      </c>
      <c r="F4006" s="21">
        <v>44281</v>
      </c>
      <c r="G4006" s="16" t="s">
        <v>75</v>
      </c>
      <c r="H4006" s="26" t="s">
        <v>298</v>
      </c>
      <c r="I4006" s="16" t="s">
        <v>3410</v>
      </c>
      <c r="J4006" s="20" t="s">
        <v>116</v>
      </c>
      <c r="L4006" s="16" t="s">
        <v>116</v>
      </c>
      <c r="M4006" s="26" t="s">
        <v>3704</v>
      </c>
      <c r="N4006" s="26" t="s">
        <v>3705</v>
      </c>
      <c r="O4006" s="16" t="s">
        <v>188</v>
      </c>
      <c r="P4006" s="26" t="s">
        <v>443</v>
      </c>
      <c r="Q4006" s="26" t="s">
        <v>3705</v>
      </c>
      <c r="R4006" s="16" t="s">
        <v>139</v>
      </c>
      <c r="S4006" s="16" t="s">
        <v>84</v>
      </c>
      <c r="T4006" s="22">
        <v>4.742</v>
      </c>
      <c r="U4006" s="21">
        <v>43182</v>
      </c>
      <c r="V4006" s="16" t="s">
        <v>2583</v>
      </c>
      <c r="W4006" s="20" t="s">
        <v>43</v>
      </c>
      <c r="X4006" s="16" t="s">
        <v>511</v>
      </c>
      <c r="Z4006" s="25">
        <v>0</v>
      </c>
      <c r="AA4006" s="25">
        <v>0</v>
      </c>
      <c r="AB4006" s="25">
        <v>7846.46</v>
      </c>
      <c r="AC4006" s="25">
        <v>92388.06</v>
      </c>
      <c r="AD4006" s="25">
        <v>0</v>
      </c>
      <c r="AE4006" s="25">
        <v>0</v>
      </c>
      <c r="AF4006" s="25">
        <v>131706.46</v>
      </c>
      <c r="AG4006" s="25">
        <v>2195068.06</v>
      </c>
      <c r="AH4006" s="25">
        <v>2326774.52</v>
      </c>
      <c r="AI4006" s="16" t="s">
        <v>3706</v>
      </c>
    </row>
    <row r="4007" spans="1:35" x14ac:dyDescent="0.25">
      <c r="A4007" s="17">
        <v>126315</v>
      </c>
      <c r="B4007" s="18">
        <v>4</v>
      </c>
      <c r="C4007" s="16" t="s">
        <v>474</v>
      </c>
      <c r="D4007" s="21">
        <v>42950</v>
      </c>
      <c r="E4007" s="16" t="s">
        <v>75</v>
      </c>
      <c r="F4007" s="21">
        <v>44089</v>
      </c>
      <c r="G4007" s="16" t="s">
        <v>75</v>
      </c>
      <c r="H4007" s="26" t="s">
        <v>126</v>
      </c>
      <c r="I4007" s="16" t="s">
        <v>177</v>
      </c>
      <c r="J4007" s="20" t="s">
        <v>116</v>
      </c>
      <c r="L4007" s="16" t="s">
        <v>116</v>
      </c>
      <c r="M4007" s="26" t="s">
        <v>13490</v>
      </c>
      <c r="N4007" s="26" t="s">
        <v>2343</v>
      </c>
      <c r="O4007" s="16" t="s">
        <v>188</v>
      </c>
      <c r="P4007" s="26" t="s">
        <v>443</v>
      </c>
      <c r="Q4007" s="26" t="s">
        <v>2343</v>
      </c>
      <c r="R4007" s="16" t="s">
        <v>139</v>
      </c>
      <c r="S4007" s="16" t="s">
        <v>84</v>
      </c>
      <c r="T4007" s="22">
        <v>3.38</v>
      </c>
      <c r="U4007" s="21">
        <v>43595</v>
      </c>
      <c r="V4007" s="16" t="s">
        <v>1179</v>
      </c>
      <c r="W4007" s="20" t="s">
        <v>43</v>
      </c>
      <c r="X4007" s="16" t="s">
        <v>511</v>
      </c>
      <c r="Z4007" s="24" t="s">
        <v>32</v>
      </c>
      <c r="AA4007" s="24" t="s">
        <v>32</v>
      </c>
      <c r="AB4007" s="24" t="s">
        <v>32</v>
      </c>
      <c r="AC4007" s="24" t="s">
        <v>32</v>
      </c>
      <c r="AD4007" s="25">
        <v>0</v>
      </c>
      <c r="AE4007" s="25">
        <v>0</v>
      </c>
      <c r="AF4007" s="25">
        <v>640000</v>
      </c>
      <c r="AG4007" s="25">
        <v>2968500</v>
      </c>
      <c r="AH4007" s="25">
        <v>3608500</v>
      </c>
      <c r="AI4007" s="16" t="s">
        <v>13489</v>
      </c>
    </row>
    <row r="4008" spans="1:35" x14ac:dyDescent="0.25">
      <c r="A4008" s="17">
        <v>126315.01</v>
      </c>
      <c r="B4008" s="18">
        <v>4</v>
      </c>
      <c r="C4008" s="16" t="s">
        <v>73</v>
      </c>
      <c r="D4008" s="21">
        <v>43598</v>
      </c>
      <c r="E4008" s="16" t="s">
        <v>75</v>
      </c>
      <c r="F4008" s="21">
        <v>44368</v>
      </c>
      <c r="G4008" s="16" t="s">
        <v>56</v>
      </c>
      <c r="H4008" s="26" t="s">
        <v>126</v>
      </c>
      <c r="I4008" s="16" t="s">
        <v>177</v>
      </c>
      <c r="J4008" s="20" t="s">
        <v>116</v>
      </c>
      <c r="L4008" s="16" t="s">
        <v>116</v>
      </c>
      <c r="M4008" s="26" t="s">
        <v>13488</v>
      </c>
      <c r="N4008" s="26" t="s">
        <v>2343</v>
      </c>
      <c r="O4008" s="16" t="s">
        <v>188</v>
      </c>
      <c r="P4008" s="26" t="s">
        <v>443</v>
      </c>
      <c r="Q4008" s="26" t="s">
        <v>2343</v>
      </c>
      <c r="R4008" s="16" t="s">
        <v>139</v>
      </c>
      <c r="S4008" s="16" t="s">
        <v>4621</v>
      </c>
      <c r="T4008" s="22">
        <v>0.14000000000000001</v>
      </c>
      <c r="W4008" s="20" t="s">
        <v>43</v>
      </c>
      <c r="X4008" s="16" t="s">
        <v>78</v>
      </c>
      <c r="Z4008" s="24" t="s">
        <v>32</v>
      </c>
      <c r="AA4008" s="24" t="s">
        <v>32</v>
      </c>
      <c r="AB4008" s="24" t="s">
        <v>32</v>
      </c>
      <c r="AC4008" s="24" t="s">
        <v>32</v>
      </c>
      <c r="AD4008" s="24" t="s">
        <v>32</v>
      </c>
      <c r="AE4008" s="24" t="s">
        <v>32</v>
      </c>
      <c r="AF4008" s="24" t="s">
        <v>32</v>
      </c>
      <c r="AG4008" s="24" t="s">
        <v>32</v>
      </c>
      <c r="AH4008" s="24" t="s">
        <v>32</v>
      </c>
      <c r="AI4008" s="16" t="s">
        <v>13487</v>
      </c>
    </row>
    <row r="4009" spans="1:35" x14ac:dyDescent="0.25">
      <c r="A4009" s="17">
        <v>126320</v>
      </c>
      <c r="B4009" s="18">
        <v>4</v>
      </c>
      <c r="C4009" s="16" t="s">
        <v>47</v>
      </c>
      <c r="D4009" s="21">
        <v>42951</v>
      </c>
      <c r="E4009" s="16" t="s">
        <v>75</v>
      </c>
      <c r="F4009" s="21">
        <v>43717</v>
      </c>
      <c r="G4009" s="16" t="s">
        <v>75</v>
      </c>
      <c r="H4009" s="26" t="s">
        <v>349</v>
      </c>
      <c r="I4009" s="16" t="s">
        <v>1166</v>
      </c>
      <c r="J4009" s="20" t="s">
        <v>116</v>
      </c>
      <c r="L4009" s="16" t="s">
        <v>116</v>
      </c>
      <c r="M4009" s="26" t="s">
        <v>3707</v>
      </c>
      <c r="N4009" s="26" t="s">
        <v>3705</v>
      </c>
      <c r="O4009" s="16" t="s">
        <v>188</v>
      </c>
      <c r="P4009" s="26" t="s">
        <v>443</v>
      </c>
      <c r="Q4009" s="26" t="s">
        <v>3705</v>
      </c>
      <c r="T4009" s="22">
        <v>3.86</v>
      </c>
      <c r="U4009" s="21">
        <v>43231</v>
      </c>
      <c r="V4009" s="16" t="s">
        <v>2583</v>
      </c>
      <c r="W4009" s="20" t="s">
        <v>43</v>
      </c>
      <c r="X4009" s="16" t="s">
        <v>140</v>
      </c>
      <c r="Z4009" s="25">
        <v>0</v>
      </c>
      <c r="AA4009" s="25">
        <v>0</v>
      </c>
      <c r="AB4009" s="25">
        <v>6335.19</v>
      </c>
      <c r="AC4009" s="25">
        <v>175954.5</v>
      </c>
      <c r="AD4009" s="25">
        <v>0</v>
      </c>
      <c r="AE4009" s="25">
        <v>0</v>
      </c>
      <c r="AF4009" s="25">
        <v>74335.19</v>
      </c>
      <c r="AG4009" s="25">
        <v>1965954.5</v>
      </c>
      <c r="AH4009" s="25">
        <v>2040289.69</v>
      </c>
      <c r="AI4009" s="16" t="s">
        <v>3708</v>
      </c>
    </row>
    <row r="4010" spans="1:35" x14ac:dyDescent="0.25">
      <c r="A4010" s="17">
        <v>126321</v>
      </c>
      <c r="B4010" s="18">
        <v>4</v>
      </c>
      <c r="C4010" s="16" t="s">
        <v>47</v>
      </c>
      <c r="D4010" s="21">
        <v>42951</v>
      </c>
      <c r="E4010" s="16" t="s">
        <v>75</v>
      </c>
      <c r="F4010" s="21">
        <v>43686</v>
      </c>
      <c r="G4010" s="16" t="s">
        <v>75</v>
      </c>
      <c r="H4010" s="26" t="s">
        <v>126</v>
      </c>
      <c r="I4010" s="16" t="s">
        <v>594</v>
      </c>
      <c r="J4010" s="20" t="s">
        <v>116</v>
      </c>
      <c r="L4010" s="16" t="s">
        <v>116</v>
      </c>
      <c r="M4010" s="26" t="s">
        <v>3709</v>
      </c>
      <c r="N4010" s="26" t="s">
        <v>2343</v>
      </c>
      <c r="O4010" s="16" t="s">
        <v>188</v>
      </c>
      <c r="P4010" s="26" t="s">
        <v>443</v>
      </c>
      <c r="Q4010" s="26" t="s">
        <v>2343</v>
      </c>
      <c r="T4010" s="22">
        <v>4.87</v>
      </c>
      <c r="U4010" s="21">
        <v>43231</v>
      </c>
      <c r="V4010" s="16" t="s">
        <v>1179</v>
      </c>
      <c r="W4010" s="20" t="s">
        <v>472</v>
      </c>
      <c r="X4010" s="16" t="s">
        <v>140</v>
      </c>
      <c r="Z4010" s="25">
        <v>0</v>
      </c>
      <c r="AA4010" s="25">
        <v>0</v>
      </c>
      <c r="AB4010" s="25">
        <v>0</v>
      </c>
      <c r="AC4010" s="25">
        <v>4488.5200000000004</v>
      </c>
      <c r="AD4010" s="25">
        <v>0</v>
      </c>
      <c r="AE4010" s="25">
        <v>0</v>
      </c>
      <c r="AF4010" s="25">
        <v>0</v>
      </c>
      <c r="AG4010" s="25">
        <v>4082377.52</v>
      </c>
      <c r="AH4010" s="25">
        <v>4082377.52</v>
      </c>
      <c r="AI4010" s="16" t="s">
        <v>3710</v>
      </c>
    </row>
    <row r="4011" spans="1:35" x14ac:dyDescent="0.25">
      <c r="A4011" s="17">
        <v>126322</v>
      </c>
      <c r="B4011" s="18">
        <v>4</v>
      </c>
      <c r="C4011" s="16" t="s">
        <v>73</v>
      </c>
      <c r="D4011" s="21">
        <v>42951</v>
      </c>
      <c r="E4011" s="16" t="s">
        <v>75</v>
      </c>
      <c r="F4011" s="21">
        <v>44210</v>
      </c>
      <c r="G4011" s="16" t="s">
        <v>75</v>
      </c>
      <c r="H4011" s="26" t="s">
        <v>126</v>
      </c>
      <c r="I4011" s="16" t="s">
        <v>177</v>
      </c>
      <c r="J4011" s="20" t="s">
        <v>116</v>
      </c>
      <c r="L4011" s="16" t="s">
        <v>116</v>
      </c>
      <c r="M4011" s="26" t="s">
        <v>13486</v>
      </c>
      <c r="N4011" s="26" t="s">
        <v>2343</v>
      </c>
      <c r="O4011" s="16" t="s">
        <v>188</v>
      </c>
      <c r="P4011" s="26" t="s">
        <v>443</v>
      </c>
      <c r="Q4011" s="26" t="s">
        <v>2343</v>
      </c>
      <c r="R4011" s="16" t="s">
        <v>139</v>
      </c>
      <c r="S4011" s="16" t="s">
        <v>4621</v>
      </c>
      <c r="T4011" s="22">
        <v>0.93</v>
      </c>
      <c r="V4011" s="16" t="s">
        <v>1179</v>
      </c>
      <c r="W4011" s="20" t="s">
        <v>43</v>
      </c>
      <c r="X4011" s="16" t="s">
        <v>511</v>
      </c>
      <c r="Z4011" s="24" t="s">
        <v>32</v>
      </c>
      <c r="AA4011" s="24" t="s">
        <v>32</v>
      </c>
      <c r="AB4011" s="24" t="s">
        <v>32</v>
      </c>
      <c r="AC4011" s="24" t="s">
        <v>32</v>
      </c>
      <c r="AD4011" s="24" t="s">
        <v>32</v>
      </c>
      <c r="AE4011" s="24" t="s">
        <v>32</v>
      </c>
      <c r="AF4011" s="24" t="s">
        <v>32</v>
      </c>
      <c r="AG4011" s="24" t="s">
        <v>32</v>
      </c>
      <c r="AH4011" s="24" t="s">
        <v>32</v>
      </c>
      <c r="AI4011" s="16" t="s">
        <v>13485</v>
      </c>
    </row>
    <row r="4012" spans="1:35" x14ac:dyDescent="0.25">
      <c r="A4012" s="17">
        <v>126324</v>
      </c>
      <c r="B4012" s="18">
        <v>4</v>
      </c>
      <c r="C4012" s="16" t="s">
        <v>47</v>
      </c>
      <c r="D4012" s="21">
        <v>42951</v>
      </c>
      <c r="E4012" s="16" t="s">
        <v>75</v>
      </c>
      <c r="F4012" s="21">
        <v>43717</v>
      </c>
      <c r="G4012" s="16" t="s">
        <v>103</v>
      </c>
      <c r="H4012" s="26" t="s">
        <v>564</v>
      </c>
      <c r="I4012" s="16" t="s">
        <v>691</v>
      </c>
      <c r="J4012" s="20" t="s">
        <v>116</v>
      </c>
      <c r="L4012" s="16" t="s">
        <v>116</v>
      </c>
      <c r="M4012" s="26" t="s">
        <v>3711</v>
      </c>
      <c r="N4012" s="26" t="s">
        <v>2343</v>
      </c>
      <c r="O4012" s="16" t="s">
        <v>188</v>
      </c>
      <c r="P4012" s="26" t="s">
        <v>443</v>
      </c>
      <c r="Q4012" s="26" t="s">
        <v>2343</v>
      </c>
      <c r="T4012" s="22">
        <v>1.69</v>
      </c>
      <c r="U4012" s="21">
        <v>43231</v>
      </c>
      <c r="V4012" s="16" t="s">
        <v>1179</v>
      </c>
      <c r="W4012" s="20" t="s">
        <v>472</v>
      </c>
      <c r="X4012" s="16" t="s">
        <v>140</v>
      </c>
      <c r="Z4012" s="25">
        <v>0</v>
      </c>
      <c r="AA4012" s="25">
        <v>0</v>
      </c>
      <c r="AB4012" s="25">
        <v>9538.6200000000008</v>
      </c>
      <c r="AC4012" s="25">
        <v>106728.63</v>
      </c>
      <c r="AD4012" s="25">
        <v>0</v>
      </c>
      <c r="AE4012" s="25">
        <v>0</v>
      </c>
      <c r="AF4012" s="25">
        <v>202358.62</v>
      </c>
      <c r="AG4012" s="25">
        <v>1208559.6299999999</v>
      </c>
      <c r="AH4012" s="25">
        <v>1410918.25</v>
      </c>
      <c r="AI4012" s="16" t="s">
        <v>3712</v>
      </c>
    </row>
    <row r="4013" spans="1:35" x14ac:dyDescent="0.25">
      <c r="A4013" s="17">
        <v>126327</v>
      </c>
      <c r="B4013" s="18">
        <v>4</v>
      </c>
      <c r="C4013" s="16" t="s">
        <v>474</v>
      </c>
      <c r="D4013" s="21">
        <v>42951</v>
      </c>
      <c r="E4013" s="16" t="s">
        <v>75</v>
      </c>
      <c r="F4013" s="21">
        <v>44217</v>
      </c>
      <c r="G4013" s="16" t="s">
        <v>105</v>
      </c>
      <c r="H4013" s="26" t="s">
        <v>258</v>
      </c>
      <c r="I4013" s="16" t="s">
        <v>608</v>
      </c>
      <c r="J4013" s="20" t="s">
        <v>116</v>
      </c>
      <c r="L4013" s="16" t="s">
        <v>116</v>
      </c>
      <c r="M4013" s="26" t="s">
        <v>3713</v>
      </c>
      <c r="N4013" s="26" t="s">
        <v>3714</v>
      </c>
      <c r="O4013" s="16" t="s">
        <v>188</v>
      </c>
      <c r="P4013" s="26" t="s">
        <v>188</v>
      </c>
      <c r="Q4013" s="26" t="s">
        <v>3714</v>
      </c>
      <c r="T4013" s="22">
        <v>8.1</v>
      </c>
      <c r="U4013" s="21">
        <v>43553</v>
      </c>
      <c r="V4013" s="16" t="s">
        <v>2583</v>
      </c>
      <c r="W4013" s="20" t="s">
        <v>43</v>
      </c>
      <c r="X4013" s="16" t="s">
        <v>140</v>
      </c>
      <c r="Z4013" s="25">
        <v>0</v>
      </c>
      <c r="AA4013" s="25">
        <v>0</v>
      </c>
      <c r="AB4013" s="25">
        <v>14000</v>
      </c>
      <c r="AC4013" s="25">
        <v>1175000</v>
      </c>
      <c r="AD4013" s="25">
        <v>7588.68</v>
      </c>
      <c r="AE4013" s="25">
        <v>0</v>
      </c>
      <c r="AF4013" s="25">
        <v>54698</v>
      </c>
      <c r="AG4013" s="25">
        <v>7190671</v>
      </c>
      <c r="AH4013" s="25">
        <v>7252957.6799999997</v>
      </c>
      <c r="AI4013" s="16" t="s">
        <v>3715</v>
      </c>
    </row>
    <row r="4014" spans="1:35" x14ac:dyDescent="0.25">
      <c r="A4014" s="17">
        <v>126330</v>
      </c>
      <c r="B4014" s="18">
        <v>4</v>
      </c>
      <c r="C4014" s="16" t="s">
        <v>47</v>
      </c>
      <c r="D4014" s="21">
        <v>42951</v>
      </c>
      <c r="E4014" s="16" t="s">
        <v>75</v>
      </c>
      <c r="F4014" s="21">
        <v>44341</v>
      </c>
      <c r="G4014" s="16" t="s">
        <v>103</v>
      </c>
      <c r="H4014" s="26" t="s">
        <v>564</v>
      </c>
      <c r="I4014" s="16" t="s">
        <v>3716</v>
      </c>
      <c r="J4014" s="20" t="s">
        <v>116</v>
      </c>
      <c r="L4014" s="16" t="s">
        <v>116</v>
      </c>
      <c r="M4014" s="26" t="s">
        <v>3717</v>
      </c>
      <c r="N4014" s="26" t="s">
        <v>3694</v>
      </c>
      <c r="O4014" s="16" t="s">
        <v>188</v>
      </c>
      <c r="P4014" s="26" t="s">
        <v>443</v>
      </c>
      <c r="Q4014" s="26" t="s">
        <v>3694</v>
      </c>
      <c r="R4014" s="16" t="s">
        <v>139</v>
      </c>
      <c r="S4014" s="16" t="s">
        <v>84</v>
      </c>
      <c r="T4014" s="22">
        <v>6.16</v>
      </c>
      <c r="U4014" s="21">
        <v>43273</v>
      </c>
      <c r="V4014" s="16" t="s">
        <v>3309</v>
      </c>
      <c r="W4014" s="20" t="s">
        <v>43</v>
      </c>
      <c r="X4014" s="16" t="s">
        <v>78</v>
      </c>
      <c r="Z4014" s="25">
        <v>0</v>
      </c>
      <c r="AA4014" s="25">
        <v>0</v>
      </c>
      <c r="AB4014" s="25">
        <v>-13288.42</v>
      </c>
      <c r="AC4014" s="25">
        <v>122363.18</v>
      </c>
      <c r="AD4014" s="25">
        <v>0</v>
      </c>
      <c r="AE4014" s="25">
        <v>0</v>
      </c>
      <c r="AF4014" s="25">
        <v>82160.58</v>
      </c>
      <c r="AG4014" s="25">
        <v>1248582.18</v>
      </c>
      <c r="AH4014" s="25">
        <v>1330742.76</v>
      </c>
      <c r="AI4014" s="16" t="s">
        <v>3718</v>
      </c>
    </row>
    <row r="4015" spans="1:35" x14ac:dyDescent="0.25">
      <c r="A4015" s="17">
        <v>126331</v>
      </c>
      <c r="B4015" s="18">
        <v>4</v>
      </c>
      <c r="C4015" s="16" t="s">
        <v>47</v>
      </c>
      <c r="D4015" s="21">
        <v>42951</v>
      </c>
      <c r="E4015" s="16" t="s">
        <v>75</v>
      </c>
      <c r="F4015" s="21">
        <v>43475</v>
      </c>
      <c r="G4015" s="16" t="s">
        <v>103</v>
      </c>
      <c r="H4015" s="26" t="s">
        <v>326</v>
      </c>
      <c r="I4015" s="16" t="s">
        <v>3719</v>
      </c>
      <c r="J4015" s="20" t="s">
        <v>116</v>
      </c>
      <c r="L4015" s="16" t="s">
        <v>116</v>
      </c>
      <c r="M4015" s="26" t="s">
        <v>3720</v>
      </c>
      <c r="N4015" s="26" t="s">
        <v>3721</v>
      </c>
      <c r="O4015" s="16" t="s">
        <v>188</v>
      </c>
      <c r="P4015" s="26" t="s">
        <v>443</v>
      </c>
      <c r="Q4015" s="26" t="s">
        <v>3721</v>
      </c>
      <c r="T4015" s="22">
        <v>4.09</v>
      </c>
      <c r="U4015" s="21">
        <v>43329</v>
      </c>
      <c r="V4015" s="16" t="s">
        <v>2358</v>
      </c>
      <c r="W4015" s="20" t="s">
        <v>43</v>
      </c>
      <c r="X4015" s="16" t="s">
        <v>78</v>
      </c>
      <c r="Z4015" s="25">
        <v>0</v>
      </c>
      <c r="AA4015" s="25">
        <v>0</v>
      </c>
      <c r="AB4015" s="25">
        <v>-18569.48</v>
      </c>
      <c r="AC4015" s="25">
        <v>33380.11</v>
      </c>
      <c r="AD4015" s="25">
        <v>0</v>
      </c>
      <c r="AE4015" s="25">
        <v>0</v>
      </c>
      <c r="AF4015" s="25">
        <v>82580.52</v>
      </c>
      <c r="AG4015" s="25">
        <v>767094.11</v>
      </c>
      <c r="AH4015" s="25">
        <v>849674.63</v>
      </c>
      <c r="AI4015" s="16" t="s">
        <v>3722</v>
      </c>
    </row>
    <row r="4016" spans="1:35" x14ac:dyDescent="0.25">
      <c r="A4016" s="17">
        <v>126332</v>
      </c>
      <c r="B4016" s="18">
        <v>4</v>
      </c>
      <c r="C4016" s="16" t="s">
        <v>47</v>
      </c>
      <c r="D4016" s="21">
        <v>42951</v>
      </c>
      <c r="E4016" s="16" t="s">
        <v>75</v>
      </c>
      <c r="F4016" s="21">
        <v>43753</v>
      </c>
      <c r="G4016" s="16" t="s">
        <v>103</v>
      </c>
      <c r="H4016" s="26" t="s">
        <v>794</v>
      </c>
      <c r="I4016" s="16" t="s">
        <v>722</v>
      </c>
      <c r="J4016" s="20" t="s">
        <v>116</v>
      </c>
      <c r="L4016" s="16" t="s">
        <v>116</v>
      </c>
      <c r="M4016" s="26" t="s">
        <v>3723</v>
      </c>
      <c r="N4016" s="26" t="s">
        <v>3694</v>
      </c>
      <c r="O4016" s="16" t="s">
        <v>188</v>
      </c>
      <c r="P4016" s="26" t="s">
        <v>443</v>
      </c>
      <c r="Q4016" s="26" t="s">
        <v>3694</v>
      </c>
      <c r="T4016" s="22">
        <v>5.36</v>
      </c>
      <c r="U4016" s="21">
        <v>43231</v>
      </c>
      <c r="V4016" s="16" t="s">
        <v>2358</v>
      </c>
      <c r="W4016" s="20" t="s">
        <v>43</v>
      </c>
      <c r="X4016" s="16" t="s">
        <v>78</v>
      </c>
      <c r="Z4016" s="25">
        <v>0</v>
      </c>
      <c r="AA4016" s="25">
        <v>0</v>
      </c>
      <c r="AB4016" s="25">
        <v>-4115.04</v>
      </c>
      <c r="AC4016" s="25">
        <v>123633.8</v>
      </c>
      <c r="AD4016" s="25">
        <v>0</v>
      </c>
      <c r="AE4016" s="25">
        <v>0</v>
      </c>
      <c r="AF4016" s="25">
        <v>73659.960000000006</v>
      </c>
      <c r="AG4016" s="25">
        <v>898918.8</v>
      </c>
      <c r="AH4016" s="25">
        <v>972578.76</v>
      </c>
      <c r="AI4016" s="16" t="s">
        <v>3724</v>
      </c>
    </row>
    <row r="4017" spans="1:35" x14ac:dyDescent="0.25">
      <c r="A4017" s="17">
        <v>126335</v>
      </c>
      <c r="B4017" s="18">
        <v>4</v>
      </c>
      <c r="C4017" s="16" t="s">
        <v>474</v>
      </c>
      <c r="D4017" s="21">
        <v>42951</v>
      </c>
      <c r="E4017" s="16" t="s">
        <v>75</v>
      </c>
      <c r="F4017" s="21">
        <v>43573</v>
      </c>
      <c r="G4017" s="16" t="s">
        <v>573</v>
      </c>
      <c r="H4017" s="26" t="s">
        <v>126</v>
      </c>
      <c r="I4017" s="16" t="s">
        <v>1924</v>
      </c>
      <c r="J4017" s="20" t="s">
        <v>116</v>
      </c>
      <c r="L4017" s="16" t="s">
        <v>116</v>
      </c>
      <c r="M4017" s="26" t="s">
        <v>13484</v>
      </c>
      <c r="N4017" s="26" t="s">
        <v>2343</v>
      </c>
      <c r="O4017" s="16" t="s">
        <v>188</v>
      </c>
      <c r="P4017" s="26" t="s">
        <v>443</v>
      </c>
      <c r="Q4017" s="26" t="s">
        <v>2343</v>
      </c>
      <c r="R4017" s="16" t="s">
        <v>139</v>
      </c>
      <c r="S4017" s="16" t="s">
        <v>84</v>
      </c>
      <c r="T4017" s="22">
        <v>2.98</v>
      </c>
      <c r="U4017" s="21">
        <v>43231</v>
      </c>
      <c r="V4017" s="16" t="s">
        <v>1179</v>
      </c>
      <c r="W4017" s="20" t="s">
        <v>472</v>
      </c>
      <c r="X4017" s="16" t="s">
        <v>140</v>
      </c>
      <c r="Z4017" s="24" t="s">
        <v>32</v>
      </c>
      <c r="AA4017" s="24" t="s">
        <v>32</v>
      </c>
      <c r="AB4017" s="24" t="s">
        <v>32</v>
      </c>
      <c r="AC4017" s="24" t="s">
        <v>32</v>
      </c>
      <c r="AD4017" s="25">
        <v>0</v>
      </c>
      <c r="AE4017" s="25">
        <v>0</v>
      </c>
      <c r="AF4017" s="25">
        <v>971981</v>
      </c>
      <c r="AG4017" s="25">
        <v>2825867</v>
      </c>
      <c r="AH4017" s="25">
        <v>3797848</v>
      </c>
      <c r="AI4017" s="16" t="s">
        <v>13483</v>
      </c>
    </row>
    <row r="4018" spans="1:35" ht="30" x14ac:dyDescent="0.25">
      <c r="A4018" s="17">
        <v>126345</v>
      </c>
      <c r="B4018" s="18">
        <v>4</v>
      </c>
      <c r="C4018" s="16" t="s">
        <v>73</v>
      </c>
      <c r="D4018" s="21">
        <v>42954</v>
      </c>
      <c r="E4018" s="16" t="s">
        <v>1884</v>
      </c>
      <c r="F4018" s="21">
        <v>44215</v>
      </c>
      <c r="G4018" s="16" t="s">
        <v>75</v>
      </c>
      <c r="H4018" s="26" t="s">
        <v>126</v>
      </c>
      <c r="M4018" s="26" t="s">
        <v>3725</v>
      </c>
      <c r="N4018" s="26" t="s">
        <v>3726</v>
      </c>
      <c r="O4018" s="16" t="s">
        <v>60</v>
      </c>
      <c r="P4018" s="26" t="s">
        <v>443</v>
      </c>
      <c r="R4018" s="16" t="s">
        <v>139</v>
      </c>
      <c r="S4018" s="16" t="s">
        <v>84</v>
      </c>
      <c r="T4018" s="22">
        <v>0.98</v>
      </c>
      <c r="W4018" s="20" t="s">
        <v>43</v>
      </c>
      <c r="X4018" s="16" t="s">
        <v>78</v>
      </c>
      <c r="Z4018" s="25">
        <v>0</v>
      </c>
      <c r="AA4018" s="25">
        <v>0</v>
      </c>
      <c r="AB4018" s="25">
        <v>1372809</v>
      </c>
      <c r="AC4018" s="25">
        <v>0</v>
      </c>
      <c r="AD4018" s="25">
        <v>80650</v>
      </c>
      <c r="AE4018" s="25">
        <v>0</v>
      </c>
      <c r="AF4018" s="25">
        <v>1372809</v>
      </c>
      <c r="AG4018" s="25">
        <v>0</v>
      </c>
      <c r="AH4018" s="25">
        <v>1453459</v>
      </c>
      <c r="AI4018" s="16" t="s">
        <v>3727</v>
      </c>
    </row>
    <row r="4019" spans="1:35" x14ac:dyDescent="0.25">
      <c r="A4019" s="17">
        <v>126350</v>
      </c>
      <c r="B4019" s="18">
        <v>2</v>
      </c>
      <c r="C4019" s="16" t="s">
        <v>73</v>
      </c>
      <c r="D4019" s="21">
        <v>42955</v>
      </c>
      <c r="E4019" s="16" t="s">
        <v>1987</v>
      </c>
      <c r="F4019" s="21">
        <v>42955</v>
      </c>
      <c r="G4019" s="16" t="s">
        <v>1987</v>
      </c>
      <c r="H4019" s="26" t="s">
        <v>1336</v>
      </c>
      <c r="L4019" s="16" t="s">
        <v>110</v>
      </c>
      <c r="M4019" s="26" t="s">
        <v>13482</v>
      </c>
      <c r="O4019" s="16" t="s">
        <v>1612</v>
      </c>
      <c r="T4019" s="23" t="s">
        <v>32</v>
      </c>
      <c r="W4019" s="20" t="s">
        <v>43</v>
      </c>
      <c r="Z4019" s="24" t="s">
        <v>32</v>
      </c>
      <c r="AA4019" s="24" t="s">
        <v>32</v>
      </c>
      <c r="AB4019" s="24" t="s">
        <v>32</v>
      </c>
      <c r="AC4019" s="24" t="s">
        <v>32</v>
      </c>
      <c r="AD4019" s="25">
        <v>0</v>
      </c>
      <c r="AE4019" s="25">
        <v>0</v>
      </c>
      <c r="AF4019" s="25">
        <v>46971.29</v>
      </c>
      <c r="AG4019" s="25">
        <v>0</v>
      </c>
      <c r="AH4019" s="25">
        <v>46971.29</v>
      </c>
      <c r="AI4019" s="16" t="s">
        <v>13481</v>
      </c>
    </row>
    <row r="4020" spans="1:35" x14ac:dyDescent="0.25">
      <c r="A4020" s="17">
        <v>126352</v>
      </c>
      <c r="B4020" s="18">
        <v>1</v>
      </c>
      <c r="C4020" s="16" t="s">
        <v>73</v>
      </c>
      <c r="D4020" s="21">
        <v>42955</v>
      </c>
      <c r="E4020" s="16" t="s">
        <v>1987</v>
      </c>
      <c r="F4020" s="21">
        <v>42955</v>
      </c>
      <c r="G4020" s="16" t="s">
        <v>1987</v>
      </c>
      <c r="H4020" s="26" t="s">
        <v>34</v>
      </c>
      <c r="L4020" s="16" t="s">
        <v>110</v>
      </c>
      <c r="M4020" s="26" t="s">
        <v>13480</v>
      </c>
      <c r="O4020" s="16" t="s">
        <v>1612</v>
      </c>
      <c r="T4020" s="23" t="s">
        <v>32</v>
      </c>
      <c r="W4020" s="20" t="s">
        <v>43</v>
      </c>
      <c r="Z4020" s="24" t="s">
        <v>32</v>
      </c>
      <c r="AA4020" s="24" t="s">
        <v>32</v>
      </c>
      <c r="AB4020" s="24" t="s">
        <v>32</v>
      </c>
      <c r="AC4020" s="24" t="s">
        <v>32</v>
      </c>
      <c r="AD4020" s="25">
        <v>0</v>
      </c>
      <c r="AE4020" s="25">
        <v>0</v>
      </c>
      <c r="AF4020" s="25">
        <v>2213</v>
      </c>
      <c r="AG4020" s="25">
        <v>0</v>
      </c>
      <c r="AH4020" s="25">
        <v>2213</v>
      </c>
      <c r="AI4020" s="16" t="s">
        <v>13479</v>
      </c>
    </row>
    <row r="4021" spans="1:35" x14ac:dyDescent="0.25">
      <c r="A4021" s="17">
        <v>126353</v>
      </c>
      <c r="B4021" s="18">
        <v>1</v>
      </c>
      <c r="C4021" s="16" t="s">
        <v>73</v>
      </c>
      <c r="D4021" s="21">
        <v>42955</v>
      </c>
      <c r="E4021" s="16" t="s">
        <v>1987</v>
      </c>
      <c r="F4021" s="21">
        <v>42955</v>
      </c>
      <c r="G4021" s="16" t="s">
        <v>1987</v>
      </c>
      <c r="H4021" s="26" t="s">
        <v>320</v>
      </c>
      <c r="L4021" s="16" t="s">
        <v>110</v>
      </c>
      <c r="M4021" s="26" t="s">
        <v>13478</v>
      </c>
      <c r="O4021" s="16" t="s">
        <v>1612</v>
      </c>
      <c r="T4021" s="23" t="s">
        <v>32</v>
      </c>
      <c r="W4021" s="20" t="s">
        <v>43</v>
      </c>
      <c r="Z4021" s="24" t="s">
        <v>32</v>
      </c>
      <c r="AA4021" s="24" t="s">
        <v>32</v>
      </c>
      <c r="AB4021" s="24" t="s">
        <v>32</v>
      </c>
      <c r="AC4021" s="24" t="s">
        <v>32</v>
      </c>
      <c r="AD4021" s="25">
        <v>0</v>
      </c>
      <c r="AE4021" s="25">
        <v>0</v>
      </c>
      <c r="AF4021" s="25">
        <v>197577</v>
      </c>
      <c r="AG4021" s="25">
        <v>0</v>
      </c>
      <c r="AH4021" s="25">
        <v>197577</v>
      </c>
      <c r="AI4021" s="16" t="s">
        <v>13477</v>
      </c>
    </row>
    <row r="4022" spans="1:35" x14ac:dyDescent="0.25">
      <c r="A4022" s="17">
        <v>126367</v>
      </c>
      <c r="B4022" s="18">
        <v>3</v>
      </c>
      <c r="C4022" s="16" t="s">
        <v>73</v>
      </c>
      <c r="D4022" s="21">
        <v>42962</v>
      </c>
      <c r="E4022" s="16" t="s">
        <v>1987</v>
      </c>
      <c r="F4022" s="21">
        <v>42962</v>
      </c>
      <c r="G4022" s="16" t="s">
        <v>1987</v>
      </c>
      <c r="H4022" s="26" t="s">
        <v>766</v>
      </c>
      <c r="L4022" s="16" t="s">
        <v>110</v>
      </c>
      <c r="M4022" s="26" t="s">
        <v>13476</v>
      </c>
      <c r="O4022" s="16" t="s">
        <v>1612</v>
      </c>
      <c r="T4022" s="23" t="s">
        <v>32</v>
      </c>
      <c r="W4022" s="20" t="s">
        <v>43</v>
      </c>
      <c r="Z4022" s="24" t="s">
        <v>32</v>
      </c>
      <c r="AA4022" s="24" t="s">
        <v>32</v>
      </c>
      <c r="AB4022" s="24" t="s">
        <v>32</v>
      </c>
      <c r="AC4022" s="24" t="s">
        <v>32</v>
      </c>
      <c r="AD4022" s="25">
        <v>0</v>
      </c>
      <c r="AE4022" s="25">
        <v>0</v>
      </c>
      <c r="AF4022" s="25">
        <v>300223</v>
      </c>
      <c r="AG4022" s="25">
        <v>0</v>
      </c>
      <c r="AH4022" s="25">
        <v>300223</v>
      </c>
      <c r="AI4022" s="16" t="s">
        <v>13475</v>
      </c>
    </row>
    <row r="4023" spans="1:35" x14ac:dyDescent="0.25">
      <c r="A4023" s="17">
        <v>126368</v>
      </c>
      <c r="B4023" s="18">
        <v>4</v>
      </c>
      <c r="C4023" s="16" t="s">
        <v>73</v>
      </c>
      <c r="D4023" s="21">
        <v>42962</v>
      </c>
      <c r="E4023" s="16" t="s">
        <v>1987</v>
      </c>
      <c r="F4023" s="21">
        <v>42962</v>
      </c>
      <c r="G4023" s="16" t="s">
        <v>1987</v>
      </c>
      <c r="H4023" s="26" t="s">
        <v>186</v>
      </c>
      <c r="L4023" s="16" t="s">
        <v>110</v>
      </c>
      <c r="M4023" s="26" t="s">
        <v>13474</v>
      </c>
      <c r="O4023" s="16" t="s">
        <v>1612</v>
      </c>
      <c r="T4023" s="23" t="s">
        <v>32</v>
      </c>
      <c r="W4023" s="20" t="s">
        <v>43</v>
      </c>
      <c r="Z4023" s="24" t="s">
        <v>32</v>
      </c>
      <c r="AA4023" s="24" t="s">
        <v>32</v>
      </c>
      <c r="AB4023" s="24" t="s">
        <v>32</v>
      </c>
      <c r="AC4023" s="24" t="s">
        <v>32</v>
      </c>
      <c r="AD4023" s="25">
        <v>0</v>
      </c>
      <c r="AE4023" s="25">
        <v>0</v>
      </c>
      <c r="AF4023" s="25">
        <v>2500</v>
      </c>
      <c r="AG4023" s="25">
        <v>0</v>
      </c>
      <c r="AH4023" s="25">
        <v>2500</v>
      </c>
      <c r="AI4023" s="16" t="s">
        <v>13473</v>
      </c>
    </row>
    <row r="4024" spans="1:35" x14ac:dyDescent="0.25">
      <c r="A4024" s="17">
        <v>126372</v>
      </c>
      <c r="B4024" s="18">
        <v>4</v>
      </c>
      <c r="C4024" s="16" t="s">
        <v>73</v>
      </c>
      <c r="D4024" s="21">
        <v>42962</v>
      </c>
      <c r="E4024" s="16" t="s">
        <v>1987</v>
      </c>
      <c r="F4024" s="21">
        <v>42962</v>
      </c>
      <c r="G4024" s="16" t="s">
        <v>1987</v>
      </c>
      <c r="H4024" s="26" t="s">
        <v>186</v>
      </c>
      <c r="L4024" s="16" t="s">
        <v>110</v>
      </c>
      <c r="M4024" s="26" t="s">
        <v>13472</v>
      </c>
      <c r="O4024" s="16" t="s">
        <v>1612</v>
      </c>
      <c r="T4024" s="23" t="s">
        <v>32</v>
      </c>
      <c r="W4024" s="20" t="s">
        <v>43</v>
      </c>
      <c r="Z4024" s="24" t="s">
        <v>32</v>
      </c>
      <c r="AA4024" s="24" t="s">
        <v>32</v>
      </c>
      <c r="AB4024" s="24" t="s">
        <v>32</v>
      </c>
      <c r="AC4024" s="24" t="s">
        <v>32</v>
      </c>
      <c r="AD4024" s="25">
        <v>0</v>
      </c>
      <c r="AE4024" s="25">
        <v>0</v>
      </c>
      <c r="AF4024" s="25">
        <v>2500</v>
      </c>
      <c r="AG4024" s="25">
        <v>0</v>
      </c>
      <c r="AH4024" s="25">
        <v>2500</v>
      </c>
      <c r="AI4024" s="16" t="s">
        <v>13471</v>
      </c>
    </row>
    <row r="4025" spans="1:35" x14ac:dyDescent="0.25">
      <c r="A4025" s="17">
        <v>126385</v>
      </c>
      <c r="B4025" s="18">
        <v>1</v>
      </c>
      <c r="C4025" s="16" t="s">
        <v>73</v>
      </c>
      <c r="D4025" s="21">
        <v>42963</v>
      </c>
      <c r="E4025" s="16" t="s">
        <v>142</v>
      </c>
      <c r="F4025" s="21">
        <v>43475</v>
      </c>
      <c r="G4025" s="16" t="s">
        <v>75</v>
      </c>
      <c r="H4025" s="26" t="s">
        <v>196</v>
      </c>
      <c r="M4025" s="26" t="s">
        <v>13470</v>
      </c>
      <c r="N4025" s="26" t="s">
        <v>13330</v>
      </c>
      <c r="O4025" s="16" t="s">
        <v>151</v>
      </c>
      <c r="P4025" s="26" t="s">
        <v>198</v>
      </c>
      <c r="T4025" s="23" t="s">
        <v>32</v>
      </c>
      <c r="W4025" s="20" t="s">
        <v>43</v>
      </c>
      <c r="Z4025" s="24" t="s">
        <v>32</v>
      </c>
      <c r="AA4025" s="24" t="s">
        <v>32</v>
      </c>
      <c r="AB4025" s="24" t="s">
        <v>32</v>
      </c>
      <c r="AC4025" s="24" t="s">
        <v>32</v>
      </c>
      <c r="AD4025" s="25">
        <v>0</v>
      </c>
      <c r="AE4025" s="25">
        <v>0</v>
      </c>
      <c r="AF4025" s="25">
        <v>10000</v>
      </c>
      <c r="AG4025" s="25">
        <v>0</v>
      </c>
      <c r="AH4025" s="25">
        <v>10000</v>
      </c>
      <c r="AI4025" s="16" t="s">
        <v>13469</v>
      </c>
    </row>
    <row r="4026" spans="1:35" x14ac:dyDescent="0.25">
      <c r="A4026" s="17">
        <v>126386</v>
      </c>
      <c r="B4026" s="18">
        <v>1</v>
      </c>
      <c r="C4026" s="16" t="s">
        <v>73</v>
      </c>
      <c r="D4026" s="21">
        <v>42963</v>
      </c>
      <c r="E4026" s="16" t="s">
        <v>142</v>
      </c>
      <c r="F4026" s="21">
        <v>43475</v>
      </c>
      <c r="G4026" s="16" t="s">
        <v>75</v>
      </c>
      <c r="H4026" s="26" t="s">
        <v>209</v>
      </c>
      <c r="M4026" s="26" t="s">
        <v>13468</v>
      </c>
      <c r="N4026" s="26" t="s">
        <v>13330</v>
      </c>
      <c r="O4026" s="16" t="s">
        <v>151</v>
      </c>
      <c r="P4026" s="26" t="s">
        <v>198</v>
      </c>
      <c r="T4026" s="23" t="s">
        <v>32</v>
      </c>
      <c r="W4026" s="20" t="s">
        <v>43</v>
      </c>
      <c r="Z4026" s="24" t="s">
        <v>32</v>
      </c>
      <c r="AA4026" s="24" t="s">
        <v>32</v>
      </c>
      <c r="AB4026" s="24" t="s">
        <v>32</v>
      </c>
      <c r="AC4026" s="24" t="s">
        <v>32</v>
      </c>
      <c r="AD4026" s="25">
        <v>0</v>
      </c>
      <c r="AE4026" s="25">
        <v>0</v>
      </c>
      <c r="AF4026" s="25">
        <v>10000</v>
      </c>
      <c r="AG4026" s="25">
        <v>0</v>
      </c>
      <c r="AH4026" s="25">
        <v>10000</v>
      </c>
      <c r="AI4026" s="16" t="s">
        <v>13467</v>
      </c>
    </row>
    <row r="4027" spans="1:35" x14ac:dyDescent="0.25">
      <c r="A4027" s="17">
        <v>126387</v>
      </c>
      <c r="B4027" s="18">
        <v>1</v>
      </c>
      <c r="C4027" s="16" t="s">
        <v>73</v>
      </c>
      <c r="D4027" s="21">
        <v>42963</v>
      </c>
      <c r="E4027" s="16" t="s">
        <v>142</v>
      </c>
      <c r="F4027" s="21">
        <v>43501</v>
      </c>
      <c r="G4027" s="16" t="s">
        <v>75</v>
      </c>
      <c r="H4027" s="26" t="s">
        <v>215</v>
      </c>
      <c r="M4027" s="26" t="s">
        <v>13466</v>
      </c>
      <c r="N4027" s="26" t="s">
        <v>13330</v>
      </c>
      <c r="O4027" s="16" t="s">
        <v>151</v>
      </c>
      <c r="P4027" s="26" t="s">
        <v>198</v>
      </c>
      <c r="T4027" s="23" t="s">
        <v>32</v>
      </c>
      <c r="W4027" s="20" t="s">
        <v>43</v>
      </c>
      <c r="Z4027" s="24" t="s">
        <v>32</v>
      </c>
      <c r="AA4027" s="24" t="s">
        <v>32</v>
      </c>
      <c r="AB4027" s="24" t="s">
        <v>32</v>
      </c>
      <c r="AC4027" s="24" t="s">
        <v>32</v>
      </c>
      <c r="AD4027" s="25">
        <v>0</v>
      </c>
      <c r="AE4027" s="25">
        <v>0</v>
      </c>
      <c r="AF4027" s="25">
        <v>10000</v>
      </c>
      <c r="AG4027" s="25">
        <v>0</v>
      </c>
      <c r="AH4027" s="25">
        <v>10000</v>
      </c>
      <c r="AI4027" s="16" t="s">
        <v>13465</v>
      </c>
    </row>
    <row r="4028" spans="1:35" x14ac:dyDescent="0.25">
      <c r="A4028" s="17">
        <v>126388</v>
      </c>
      <c r="B4028" s="18">
        <v>1</v>
      </c>
      <c r="C4028" s="16" t="s">
        <v>73</v>
      </c>
      <c r="D4028" s="21">
        <v>42963</v>
      </c>
      <c r="E4028" s="16" t="s">
        <v>142</v>
      </c>
      <c r="F4028" s="21">
        <v>43476</v>
      </c>
      <c r="G4028" s="16" t="s">
        <v>75</v>
      </c>
      <c r="H4028" s="26" t="s">
        <v>133</v>
      </c>
      <c r="M4028" s="26" t="s">
        <v>13464</v>
      </c>
      <c r="N4028" s="26" t="s">
        <v>13330</v>
      </c>
      <c r="O4028" s="16" t="s">
        <v>151</v>
      </c>
      <c r="P4028" s="26" t="s">
        <v>198</v>
      </c>
      <c r="T4028" s="23" t="s">
        <v>32</v>
      </c>
      <c r="W4028" s="20" t="s">
        <v>43</v>
      </c>
      <c r="Z4028" s="24" t="s">
        <v>32</v>
      </c>
      <c r="AA4028" s="24" t="s">
        <v>32</v>
      </c>
      <c r="AB4028" s="24" t="s">
        <v>32</v>
      </c>
      <c r="AC4028" s="24" t="s">
        <v>32</v>
      </c>
      <c r="AD4028" s="25">
        <v>0</v>
      </c>
      <c r="AE4028" s="25">
        <v>0</v>
      </c>
      <c r="AF4028" s="25">
        <v>10000</v>
      </c>
      <c r="AG4028" s="25">
        <v>0</v>
      </c>
      <c r="AH4028" s="25">
        <v>10000</v>
      </c>
      <c r="AI4028" s="16" t="s">
        <v>13463</v>
      </c>
    </row>
    <row r="4029" spans="1:35" x14ac:dyDescent="0.25">
      <c r="A4029" s="17">
        <v>126389</v>
      </c>
      <c r="B4029" s="18">
        <v>1</v>
      </c>
      <c r="C4029" s="16" t="s">
        <v>73</v>
      </c>
      <c r="D4029" s="21">
        <v>42963</v>
      </c>
      <c r="E4029" s="16" t="s">
        <v>142</v>
      </c>
      <c r="F4029" s="21">
        <v>43501</v>
      </c>
      <c r="G4029" s="16" t="s">
        <v>75</v>
      </c>
      <c r="H4029" s="26" t="s">
        <v>232</v>
      </c>
      <c r="M4029" s="26" t="s">
        <v>13462</v>
      </c>
      <c r="N4029" s="26" t="s">
        <v>13330</v>
      </c>
      <c r="O4029" s="16" t="s">
        <v>151</v>
      </c>
      <c r="P4029" s="26" t="s">
        <v>198</v>
      </c>
      <c r="T4029" s="23" t="s">
        <v>32</v>
      </c>
      <c r="W4029" s="20" t="s">
        <v>43</v>
      </c>
      <c r="Z4029" s="24" t="s">
        <v>32</v>
      </c>
      <c r="AA4029" s="24" t="s">
        <v>32</v>
      </c>
      <c r="AB4029" s="24" t="s">
        <v>32</v>
      </c>
      <c r="AC4029" s="24" t="s">
        <v>32</v>
      </c>
      <c r="AD4029" s="25">
        <v>0</v>
      </c>
      <c r="AE4029" s="25">
        <v>0</v>
      </c>
      <c r="AF4029" s="25">
        <v>10000</v>
      </c>
      <c r="AG4029" s="25">
        <v>0</v>
      </c>
      <c r="AH4029" s="25">
        <v>10000</v>
      </c>
      <c r="AI4029" s="16" t="s">
        <v>13461</v>
      </c>
    </row>
    <row r="4030" spans="1:35" x14ac:dyDescent="0.25">
      <c r="A4030" s="17">
        <v>126390</v>
      </c>
      <c r="B4030" s="18">
        <v>1</v>
      </c>
      <c r="C4030" s="16" t="s">
        <v>73</v>
      </c>
      <c r="D4030" s="21">
        <v>42963</v>
      </c>
      <c r="E4030" s="16" t="s">
        <v>142</v>
      </c>
      <c r="F4030" s="21">
        <v>43500</v>
      </c>
      <c r="G4030" s="16" t="s">
        <v>75</v>
      </c>
      <c r="H4030" s="26" t="s">
        <v>238</v>
      </c>
      <c r="M4030" s="26" t="s">
        <v>13460</v>
      </c>
      <c r="N4030" s="26" t="s">
        <v>13330</v>
      </c>
      <c r="O4030" s="16" t="s">
        <v>151</v>
      </c>
      <c r="P4030" s="26" t="s">
        <v>198</v>
      </c>
      <c r="T4030" s="23" t="s">
        <v>32</v>
      </c>
      <c r="W4030" s="20" t="s">
        <v>43</v>
      </c>
      <c r="Z4030" s="24" t="s">
        <v>32</v>
      </c>
      <c r="AA4030" s="24" t="s">
        <v>32</v>
      </c>
      <c r="AB4030" s="24" t="s">
        <v>32</v>
      </c>
      <c r="AC4030" s="24" t="s">
        <v>32</v>
      </c>
      <c r="AD4030" s="25">
        <v>0</v>
      </c>
      <c r="AE4030" s="25">
        <v>0</v>
      </c>
      <c r="AF4030" s="25">
        <v>10000</v>
      </c>
      <c r="AG4030" s="25">
        <v>0</v>
      </c>
      <c r="AH4030" s="25">
        <v>10000</v>
      </c>
      <c r="AI4030" s="16" t="s">
        <v>13459</v>
      </c>
    </row>
    <row r="4031" spans="1:35" x14ac:dyDescent="0.25">
      <c r="A4031" s="17">
        <v>126391</v>
      </c>
      <c r="B4031" s="18">
        <v>1</v>
      </c>
      <c r="C4031" s="16" t="s">
        <v>73</v>
      </c>
      <c r="D4031" s="21">
        <v>42963</v>
      </c>
      <c r="E4031" s="16" t="s">
        <v>142</v>
      </c>
      <c r="F4031" s="21">
        <v>43501</v>
      </c>
      <c r="G4031" s="16" t="s">
        <v>75</v>
      </c>
      <c r="H4031" s="26" t="s">
        <v>276</v>
      </c>
      <c r="M4031" s="26" t="s">
        <v>13458</v>
      </c>
      <c r="N4031" s="26" t="s">
        <v>13330</v>
      </c>
      <c r="O4031" s="16" t="s">
        <v>151</v>
      </c>
      <c r="P4031" s="26" t="s">
        <v>198</v>
      </c>
      <c r="T4031" s="23" t="s">
        <v>32</v>
      </c>
      <c r="W4031" s="20" t="s">
        <v>43</v>
      </c>
      <c r="Z4031" s="24" t="s">
        <v>32</v>
      </c>
      <c r="AA4031" s="24" t="s">
        <v>32</v>
      </c>
      <c r="AB4031" s="24" t="s">
        <v>32</v>
      </c>
      <c r="AC4031" s="24" t="s">
        <v>32</v>
      </c>
      <c r="AD4031" s="25">
        <v>0</v>
      </c>
      <c r="AE4031" s="25">
        <v>0</v>
      </c>
      <c r="AF4031" s="25">
        <v>10000</v>
      </c>
      <c r="AG4031" s="25">
        <v>0</v>
      </c>
      <c r="AH4031" s="25">
        <v>10000</v>
      </c>
      <c r="AI4031" s="16" t="s">
        <v>13457</v>
      </c>
    </row>
    <row r="4032" spans="1:35" x14ac:dyDescent="0.25">
      <c r="A4032" s="17">
        <v>126392</v>
      </c>
      <c r="B4032" s="18">
        <v>1</v>
      </c>
      <c r="C4032" s="16" t="s">
        <v>73</v>
      </c>
      <c r="D4032" s="21">
        <v>42963</v>
      </c>
      <c r="E4032" s="16" t="s">
        <v>142</v>
      </c>
      <c r="F4032" s="21">
        <v>43488</v>
      </c>
      <c r="G4032" s="16" t="s">
        <v>75</v>
      </c>
      <c r="H4032" s="26" t="s">
        <v>146</v>
      </c>
      <c r="M4032" s="26" t="s">
        <v>13456</v>
      </c>
      <c r="N4032" s="26" t="s">
        <v>13330</v>
      </c>
      <c r="O4032" s="16" t="s">
        <v>151</v>
      </c>
      <c r="P4032" s="26" t="s">
        <v>198</v>
      </c>
      <c r="T4032" s="23" t="s">
        <v>32</v>
      </c>
      <c r="W4032" s="20" t="s">
        <v>43</v>
      </c>
      <c r="Z4032" s="24" t="s">
        <v>32</v>
      </c>
      <c r="AA4032" s="24" t="s">
        <v>32</v>
      </c>
      <c r="AB4032" s="24" t="s">
        <v>32</v>
      </c>
      <c r="AC4032" s="24" t="s">
        <v>32</v>
      </c>
      <c r="AD4032" s="25">
        <v>0</v>
      </c>
      <c r="AE4032" s="25">
        <v>0</v>
      </c>
      <c r="AF4032" s="25">
        <v>423389.33</v>
      </c>
      <c r="AG4032" s="25">
        <v>0</v>
      </c>
      <c r="AH4032" s="25">
        <v>423389.33</v>
      </c>
      <c r="AI4032" s="16" t="s">
        <v>13455</v>
      </c>
    </row>
    <row r="4033" spans="1:35" x14ac:dyDescent="0.25">
      <c r="A4033" s="17">
        <v>126393</v>
      </c>
      <c r="B4033" s="18">
        <v>1</v>
      </c>
      <c r="C4033" s="16" t="s">
        <v>73</v>
      </c>
      <c r="D4033" s="21">
        <v>42963</v>
      </c>
      <c r="E4033" s="16" t="s">
        <v>142</v>
      </c>
      <c r="F4033" s="21">
        <v>43474</v>
      </c>
      <c r="G4033" s="16" t="s">
        <v>75</v>
      </c>
      <c r="H4033" s="26" t="s">
        <v>283</v>
      </c>
      <c r="M4033" s="26" t="s">
        <v>13454</v>
      </c>
      <c r="N4033" s="26" t="s">
        <v>13330</v>
      </c>
      <c r="O4033" s="16" t="s">
        <v>151</v>
      </c>
      <c r="P4033" s="26" t="s">
        <v>198</v>
      </c>
      <c r="T4033" s="23" t="s">
        <v>32</v>
      </c>
      <c r="W4033" s="20" t="s">
        <v>43</v>
      </c>
      <c r="Z4033" s="24" t="s">
        <v>32</v>
      </c>
      <c r="AA4033" s="24" t="s">
        <v>32</v>
      </c>
      <c r="AB4033" s="24" t="s">
        <v>32</v>
      </c>
      <c r="AC4033" s="24" t="s">
        <v>32</v>
      </c>
      <c r="AD4033" s="25">
        <v>0</v>
      </c>
      <c r="AE4033" s="25">
        <v>0</v>
      </c>
      <c r="AF4033" s="25">
        <v>10000</v>
      </c>
      <c r="AG4033" s="25">
        <v>0</v>
      </c>
      <c r="AH4033" s="25">
        <v>10000</v>
      </c>
      <c r="AI4033" s="16" t="s">
        <v>13453</v>
      </c>
    </row>
    <row r="4034" spans="1:35" x14ac:dyDescent="0.25">
      <c r="A4034" s="17">
        <v>126394</v>
      </c>
      <c r="B4034" s="18">
        <v>1</v>
      </c>
      <c r="C4034" s="16" t="s">
        <v>73</v>
      </c>
      <c r="D4034" s="21">
        <v>42963</v>
      </c>
      <c r="E4034" s="16" t="s">
        <v>142</v>
      </c>
      <c r="F4034" s="21">
        <v>43476</v>
      </c>
      <c r="G4034" s="16" t="s">
        <v>75</v>
      </c>
      <c r="H4034" s="26" t="s">
        <v>289</v>
      </c>
      <c r="M4034" s="26" t="s">
        <v>13452</v>
      </c>
      <c r="N4034" s="26" t="s">
        <v>13330</v>
      </c>
      <c r="O4034" s="16" t="s">
        <v>151</v>
      </c>
      <c r="P4034" s="26" t="s">
        <v>198</v>
      </c>
      <c r="T4034" s="23" t="s">
        <v>32</v>
      </c>
      <c r="W4034" s="20" t="s">
        <v>43</v>
      </c>
      <c r="Z4034" s="24" t="s">
        <v>32</v>
      </c>
      <c r="AA4034" s="24" t="s">
        <v>32</v>
      </c>
      <c r="AB4034" s="24" t="s">
        <v>32</v>
      </c>
      <c r="AC4034" s="24" t="s">
        <v>32</v>
      </c>
      <c r="AD4034" s="25">
        <v>0</v>
      </c>
      <c r="AE4034" s="25">
        <v>0</v>
      </c>
      <c r="AF4034" s="25">
        <v>10000</v>
      </c>
      <c r="AG4034" s="25">
        <v>0</v>
      </c>
      <c r="AH4034" s="25">
        <v>10000</v>
      </c>
      <c r="AI4034" s="16" t="s">
        <v>13451</v>
      </c>
    </row>
    <row r="4035" spans="1:35" x14ac:dyDescent="0.25">
      <c r="A4035" s="17">
        <v>126395</v>
      </c>
      <c r="B4035" s="18">
        <v>1</v>
      </c>
      <c r="C4035" s="16" t="s">
        <v>73</v>
      </c>
      <c r="D4035" s="21">
        <v>42963</v>
      </c>
      <c r="E4035" s="16" t="s">
        <v>142</v>
      </c>
      <c r="F4035" s="21">
        <v>43476</v>
      </c>
      <c r="G4035" s="16" t="s">
        <v>75</v>
      </c>
      <c r="H4035" s="26" t="s">
        <v>643</v>
      </c>
      <c r="M4035" s="26" t="s">
        <v>13450</v>
      </c>
      <c r="N4035" s="26" t="s">
        <v>13330</v>
      </c>
      <c r="O4035" s="16" t="s">
        <v>151</v>
      </c>
      <c r="P4035" s="26" t="s">
        <v>198</v>
      </c>
      <c r="T4035" s="23" t="s">
        <v>32</v>
      </c>
      <c r="W4035" s="20" t="s">
        <v>43</v>
      </c>
      <c r="Z4035" s="24" t="s">
        <v>32</v>
      </c>
      <c r="AA4035" s="24" t="s">
        <v>32</v>
      </c>
      <c r="AB4035" s="24" t="s">
        <v>32</v>
      </c>
      <c r="AC4035" s="24" t="s">
        <v>32</v>
      </c>
      <c r="AD4035" s="25">
        <v>0</v>
      </c>
      <c r="AE4035" s="25">
        <v>0</v>
      </c>
      <c r="AF4035" s="25">
        <v>10000</v>
      </c>
      <c r="AG4035" s="25">
        <v>0</v>
      </c>
      <c r="AH4035" s="25">
        <v>10000</v>
      </c>
      <c r="AI4035" s="16" t="s">
        <v>13449</v>
      </c>
    </row>
    <row r="4036" spans="1:35" x14ac:dyDescent="0.25">
      <c r="A4036" s="17">
        <v>126396</v>
      </c>
      <c r="B4036" s="18">
        <v>1</v>
      </c>
      <c r="C4036" s="16" t="s">
        <v>73</v>
      </c>
      <c r="D4036" s="21">
        <v>42963</v>
      </c>
      <c r="E4036" s="16" t="s">
        <v>142</v>
      </c>
      <c r="F4036" s="21">
        <v>43476</v>
      </c>
      <c r="G4036" s="16" t="s">
        <v>75</v>
      </c>
      <c r="H4036" s="26" t="s">
        <v>158</v>
      </c>
      <c r="M4036" s="26" t="s">
        <v>13448</v>
      </c>
      <c r="N4036" s="26" t="s">
        <v>13330</v>
      </c>
      <c r="O4036" s="16" t="s">
        <v>151</v>
      </c>
      <c r="P4036" s="26" t="s">
        <v>198</v>
      </c>
      <c r="T4036" s="23" t="s">
        <v>32</v>
      </c>
      <c r="W4036" s="20" t="s">
        <v>43</v>
      </c>
      <c r="Z4036" s="24" t="s">
        <v>32</v>
      </c>
      <c r="AA4036" s="24" t="s">
        <v>32</v>
      </c>
      <c r="AB4036" s="24" t="s">
        <v>32</v>
      </c>
      <c r="AC4036" s="24" t="s">
        <v>32</v>
      </c>
      <c r="AD4036" s="25">
        <v>0</v>
      </c>
      <c r="AE4036" s="25">
        <v>0</v>
      </c>
      <c r="AF4036" s="25">
        <v>593227.06999999995</v>
      </c>
      <c r="AG4036" s="25">
        <v>0</v>
      </c>
      <c r="AH4036" s="25">
        <v>593227.06999999995</v>
      </c>
      <c r="AI4036" s="16" t="s">
        <v>13447</v>
      </c>
    </row>
    <row r="4037" spans="1:35" x14ac:dyDescent="0.25">
      <c r="A4037" s="17">
        <v>126397</v>
      </c>
      <c r="B4037" s="18">
        <v>1</v>
      </c>
      <c r="C4037" s="16" t="s">
        <v>73</v>
      </c>
      <c r="D4037" s="21">
        <v>42963</v>
      </c>
      <c r="E4037" s="16" t="s">
        <v>142</v>
      </c>
      <c r="F4037" s="21">
        <v>43476</v>
      </c>
      <c r="G4037" s="16" t="s">
        <v>75</v>
      </c>
      <c r="H4037" s="26" t="s">
        <v>317</v>
      </c>
      <c r="M4037" s="26" t="s">
        <v>13446</v>
      </c>
      <c r="N4037" s="26" t="s">
        <v>13330</v>
      </c>
      <c r="O4037" s="16" t="s">
        <v>151</v>
      </c>
      <c r="P4037" s="26" t="s">
        <v>198</v>
      </c>
      <c r="T4037" s="23" t="s">
        <v>32</v>
      </c>
      <c r="W4037" s="20" t="s">
        <v>43</v>
      </c>
      <c r="Z4037" s="24" t="s">
        <v>32</v>
      </c>
      <c r="AA4037" s="24" t="s">
        <v>32</v>
      </c>
      <c r="AB4037" s="24" t="s">
        <v>32</v>
      </c>
      <c r="AC4037" s="24" t="s">
        <v>32</v>
      </c>
      <c r="AD4037" s="25">
        <v>0</v>
      </c>
      <c r="AE4037" s="25">
        <v>0</v>
      </c>
      <c r="AF4037" s="25">
        <v>10000</v>
      </c>
      <c r="AG4037" s="25">
        <v>0</v>
      </c>
      <c r="AH4037" s="25">
        <v>10000</v>
      </c>
      <c r="AI4037" s="16" t="s">
        <v>13445</v>
      </c>
    </row>
    <row r="4038" spans="1:35" x14ac:dyDescent="0.25">
      <c r="A4038" s="17">
        <v>126398</v>
      </c>
      <c r="B4038" s="18">
        <v>1</v>
      </c>
      <c r="C4038" s="16" t="s">
        <v>73</v>
      </c>
      <c r="D4038" s="21">
        <v>42963</v>
      </c>
      <c r="E4038" s="16" t="s">
        <v>142</v>
      </c>
      <c r="F4038" s="21">
        <v>43475</v>
      </c>
      <c r="G4038" s="16" t="s">
        <v>75</v>
      </c>
      <c r="H4038" s="26" t="s">
        <v>320</v>
      </c>
      <c r="M4038" s="26" t="s">
        <v>13444</v>
      </c>
      <c r="N4038" s="26" t="s">
        <v>13330</v>
      </c>
      <c r="O4038" s="16" t="s">
        <v>151</v>
      </c>
      <c r="P4038" s="26" t="s">
        <v>198</v>
      </c>
      <c r="T4038" s="23" t="s">
        <v>32</v>
      </c>
      <c r="W4038" s="20" t="s">
        <v>43</v>
      </c>
      <c r="Z4038" s="24" t="s">
        <v>32</v>
      </c>
      <c r="AA4038" s="24" t="s">
        <v>32</v>
      </c>
      <c r="AB4038" s="24" t="s">
        <v>32</v>
      </c>
      <c r="AC4038" s="24" t="s">
        <v>32</v>
      </c>
      <c r="AD4038" s="25">
        <v>0</v>
      </c>
      <c r="AE4038" s="25">
        <v>0</v>
      </c>
      <c r="AF4038" s="25">
        <v>50000</v>
      </c>
      <c r="AG4038" s="25">
        <v>0</v>
      </c>
      <c r="AH4038" s="25">
        <v>50000</v>
      </c>
      <c r="AI4038" s="16" t="s">
        <v>13443</v>
      </c>
    </row>
    <row r="4039" spans="1:35" x14ac:dyDescent="0.25">
      <c r="A4039" s="17">
        <v>126399</v>
      </c>
      <c r="B4039" s="18">
        <v>1</v>
      </c>
      <c r="C4039" s="16" t="s">
        <v>73</v>
      </c>
      <c r="D4039" s="21">
        <v>42963</v>
      </c>
      <c r="E4039" s="16" t="s">
        <v>142</v>
      </c>
      <c r="F4039" s="21">
        <v>43475</v>
      </c>
      <c r="G4039" s="16" t="s">
        <v>75</v>
      </c>
      <c r="H4039" s="26" t="s">
        <v>337</v>
      </c>
      <c r="M4039" s="26" t="s">
        <v>13442</v>
      </c>
      <c r="N4039" s="26" t="s">
        <v>13330</v>
      </c>
      <c r="O4039" s="16" t="s">
        <v>151</v>
      </c>
      <c r="P4039" s="26" t="s">
        <v>198</v>
      </c>
      <c r="T4039" s="23" t="s">
        <v>32</v>
      </c>
      <c r="W4039" s="20" t="s">
        <v>43</v>
      </c>
      <c r="Z4039" s="24" t="s">
        <v>32</v>
      </c>
      <c r="AA4039" s="24" t="s">
        <v>32</v>
      </c>
      <c r="AB4039" s="24" t="s">
        <v>32</v>
      </c>
      <c r="AC4039" s="24" t="s">
        <v>32</v>
      </c>
      <c r="AD4039" s="25">
        <v>0</v>
      </c>
      <c r="AE4039" s="25">
        <v>0</v>
      </c>
      <c r="AF4039" s="25">
        <v>10000</v>
      </c>
      <c r="AG4039" s="25">
        <v>0</v>
      </c>
      <c r="AH4039" s="25">
        <v>10000</v>
      </c>
      <c r="AI4039" s="16" t="s">
        <v>13441</v>
      </c>
    </row>
    <row r="4040" spans="1:35" x14ac:dyDescent="0.25">
      <c r="A4040" s="17">
        <v>126400</v>
      </c>
      <c r="B4040" s="18">
        <v>1</v>
      </c>
      <c r="C4040" s="16" t="s">
        <v>73</v>
      </c>
      <c r="D4040" s="21">
        <v>42963</v>
      </c>
      <c r="E4040" s="16" t="s">
        <v>142</v>
      </c>
      <c r="F4040" s="21">
        <v>43500</v>
      </c>
      <c r="G4040" s="16" t="s">
        <v>75</v>
      </c>
      <c r="H4040" s="26" t="s">
        <v>359</v>
      </c>
      <c r="M4040" s="26" t="s">
        <v>13440</v>
      </c>
      <c r="N4040" s="26" t="s">
        <v>13330</v>
      </c>
      <c r="O4040" s="16" t="s">
        <v>151</v>
      </c>
      <c r="P4040" s="26" t="s">
        <v>198</v>
      </c>
      <c r="T4040" s="23" t="s">
        <v>32</v>
      </c>
      <c r="W4040" s="20" t="s">
        <v>43</v>
      </c>
      <c r="Z4040" s="24" t="s">
        <v>32</v>
      </c>
      <c r="AA4040" s="24" t="s">
        <v>32</v>
      </c>
      <c r="AB4040" s="24" t="s">
        <v>32</v>
      </c>
      <c r="AC4040" s="24" t="s">
        <v>32</v>
      </c>
      <c r="AD4040" s="25">
        <v>0</v>
      </c>
      <c r="AE4040" s="25">
        <v>0</v>
      </c>
      <c r="AF4040" s="25">
        <v>10000</v>
      </c>
      <c r="AG4040" s="25">
        <v>0</v>
      </c>
      <c r="AH4040" s="25">
        <v>10000</v>
      </c>
      <c r="AI4040" s="16" t="s">
        <v>13439</v>
      </c>
    </row>
    <row r="4041" spans="1:35" x14ac:dyDescent="0.25">
      <c r="A4041" s="17">
        <v>126401</v>
      </c>
      <c r="B4041" s="18">
        <v>1</v>
      </c>
      <c r="C4041" s="16" t="s">
        <v>73</v>
      </c>
      <c r="D4041" s="21">
        <v>42963</v>
      </c>
      <c r="E4041" s="16" t="s">
        <v>142</v>
      </c>
      <c r="F4041" s="21">
        <v>43500</v>
      </c>
      <c r="G4041" s="16" t="s">
        <v>75</v>
      </c>
      <c r="H4041" s="26" t="s">
        <v>368</v>
      </c>
      <c r="M4041" s="26" t="s">
        <v>13438</v>
      </c>
      <c r="N4041" s="26" t="s">
        <v>13330</v>
      </c>
      <c r="O4041" s="16" t="s">
        <v>151</v>
      </c>
      <c r="P4041" s="26" t="s">
        <v>198</v>
      </c>
      <c r="T4041" s="23" t="s">
        <v>32</v>
      </c>
      <c r="W4041" s="20" t="s">
        <v>43</v>
      </c>
      <c r="Z4041" s="24" t="s">
        <v>32</v>
      </c>
      <c r="AA4041" s="24" t="s">
        <v>32</v>
      </c>
      <c r="AB4041" s="24" t="s">
        <v>32</v>
      </c>
      <c r="AC4041" s="24" t="s">
        <v>32</v>
      </c>
      <c r="AD4041" s="25">
        <v>0</v>
      </c>
      <c r="AE4041" s="25">
        <v>0</v>
      </c>
      <c r="AF4041" s="25">
        <v>10000</v>
      </c>
      <c r="AG4041" s="25">
        <v>0</v>
      </c>
      <c r="AH4041" s="25">
        <v>10000</v>
      </c>
      <c r="AI4041" s="16" t="s">
        <v>13437</v>
      </c>
    </row>
    <row r="4042" spans="1:35" x14ac:dyDescent="0.25">
      <c r="A4042" s="17">
        <v>126402</v>
      </c>
      <c r="B4042" s="18">
        <v>1</v>
      </c>
      <c r="C4042" s="16" t="s">
        <v>73</v>
      </c>
      <c r="D4042" s="21">
        <v>42963</v>
      </c>
      <c r="E4042" s="16" t="s">
        <v>142</v>
      </c>
      <c r="F4042" s="21">
        <v>43475</v>
      </c>
      <c r="G4042" s="16" t="s">
        <v>75</v>
      </c>
      <c r="H4042" s="26" t="s">
        <v>386</v>
      </c>
      <c r="M4042" s="26" t="s">
        <v>13436</v>
      </c>
      <c r="N4042" s="26" t="s">
        <v>13330</v>
      </c>
      <c r="O4042" s="16" t="s">
        <v>151</v>
      </c>
      <c r="P4042" s="26" t="s">
        <v>198</v>
      </c>
      <c r="T4042" s="23" t="s">
        <v>32</v>
      </c>
      <c r="W4042" s="20" t="s">
        <v>43</v>
      </c>
      <c r="Z4042" s="24" t="s">
        <v>32</v>
      </c>
      <c r="AA4042" s="24" t="s">
        <v>32</v>
      </c>
      <c r="AB4042" s="24" t="s">
        <v>32</v>
      </c>
      <c r="AC4042" s="24" t="s">
        <v>32</v>
      </c>
      <c r="AD4042" s="25">
        <v>0</v>
      </c>
      <c r="AE4042" s="25">
        <v>0</v>
      </c>
      <c r="AF4042" s="25">
        <v>10000</v>
      </c>
      <c r="AG4042" s="25">
        <v>0</v>
      </c>
      <c r="AH4042" s="25">
        <v>10000</v>
      </c>
      <c r="AI4042" s="16" t="s">
        <v>13435</v>
      </c>
    </row>
    <row r="4043" spans="1:35" x14ac:dyDescent="0.25">
      <c r="A4043" s="17">
        <v>126403</v>
      </c>
      <c r="B4043" s="18">
        <v>1</v>
      </c>
      <c r="C4043" s="16" t="s">
        <v>73</v>
      </c>
      <c r="D4043" s="21">
        <v>42963</v>
      </c>
      <c r="E4043" s="16" t="s">
        <v>142</v>
      </c>
      <c r="F4043" s="21">
        <v>43501</v>
      </c>
      <c r="G4043" s="16" t="s">
        <v>75</v>
      </c>
      <c r="H4043" s="26" t="s">
        <v>394</v>
      </c>
      <c r="M4043" s="26" t="s">
        <v>13434</v>
      </c>
      <c r="N4043" s="26" t="s">
        <v>13330</v>
      </c>
      <c r="O4043" s="16" t="s">
        <v>151</v>
      </c>
      <c r="P4043" s="26" t="s">
        <v>198</v>
      </c>
      <c r="T4043" s="23" t="s">
        <v>32</v>
      </c>
      <c r="W4043" s="20" t="s">
        <v>43</v>
      </c>
      <c r="Z4043" s="24" t="s">
        <v>32</v>
      </c>
      <c r="AA4043" s="24" t="s">
        <v>32</v>
      </c>
      <c r="AB4043" s="24" t="s">
        <v>32</v>
      </c>
      <c r="AC4043" s="24" t="s">
        <v>32</v>
      </c>
      <c r="AD4043" s="25">
        <v>0</v>
      </c>
      <c r="AE4043" s="25">
        <v>0</v>
      </c>
      <c r="AF4043" s="25">
        <v>10000</v>
      </c>
      <c r="AG4043" s="25">
        <v>0</v>
      </c>
      <c r="AH4043" s="25">
        <v>10000</v>
      </c>
      <c r="AI4043" s="16" t="s">
        <v>13433</v>
      </c>
    </row>
    <row r="4044" spans="1:35" x14ac:dyDescent="0.25">
      <c r="A4044" s="17">
        <v>126404</v>
      </c>
      <c r="B4044" s="18">
        <v>1</v>
      </c>
      <c r="C4044" s="16" t="s">
        <v>73</v>
      </c>
      <c r="D4044" s="21">
        <v>42963</v>
      </c>
      <c r="E4044" s="16" t="s">
        <v>142</v>
      </c>
      <c r="F4044" s="21">
        <v>43476</v>
      </c>
      <c r="G4044" s="16" t="s">
        <v>75</v>
      </c>
      <c r="H4044" s="26" t="s">
        <v>400</v>
      </c>
      <c r="M4044" s="26" t="s">
        <v>13432</v>
      </c>
      <c r="N4044" s="26" t="s">
        <v>13330</v>
      </c>
      <c r="O4044" s="16" t="s">
        <v>151</v>
      </c>
      <c r="P4044" s="26" t="s">
        <v>198</v>
      </c>
      <c r="T4044" s="23" t="s">
        <v>32</v>
      </c>
      <c r="W4044" s="20" t="s">
        <v>43</v>
      </c>
      <c r="Z4044" s="24" t="s">
        <v>32</v>
      </c>
      <c r="AA4044" s="24" t="s">
        <v>32</v>
      </c>
      <c r="AB4044" s="24" t="s">
        <v>32</v>
      </c>
      <c r="AC4044" s="24" t="s">
        <v>32</v>
      </c>
      <c r="AD4044" s="25">
        <v>0</v>
      </c>
      <c r="AE4044" s="25">
        <v>0</v>
      </c>
      <c r="AF4044" s="25">
        <v>10000</v>
      </c>
      <c r="AG4044" s="25">
        <v>0</v>
      </c>
      <c r="AH4044" s="25">
        <v>10000</v>
      </c>
      <c r="AI4044" s="16" t="s">
        <v>13431</v>
      </c>
    </row>
    <row r="4045" spans="1:35" x14ac:dyDescent="0.25">
      <c r="A4045" s="17">
        <v>126405</v>
      </c>
      <c r="B4045" s="18">
        <v>1</v>
      </c>
      <c r="C4045" s="16" t="s">
        <v>73</v>
      </c>
      <c r="D4045" s="21">
        <v>42963</v>
      </c>
      <c r="E4045" s="16" t="s">
        <v>142</v>
      </c>
      <c r="F4045" s="21">
        <v>43476</v>
      </c>
      <c r="G4045" s="16" t="s">
        <v>75</v>
      </c>
      <c r="H4045" s="26" t="s">
        <v>182</v>
      </c>
      <c r="M4045" s="26" t="s">
        <v>13430</v>
      </c>
      <c r="N4045" s="26" t="s">
        <v>13330</v>
      </c>
      <c r="O4045" s="16" t="s">
        <v>151</v>
      </c>
      <c r="P4045" s="26" t="s">
        <v>198</v>
      </c>
      <c r="T4045" s="23" t="s">
        <v>32</v>
      </c>
      <c r="W4045" s="20" t="s">
        <v>43</v>
      </c>
      <c r="Z4045" s="24" t="s">
        <v>32</v>
      </c>
      <c r="AA4045" s="24" t="s">
        <v>32</v>
      </c>
      <c r="AB4045" s="24" t="s">
        <v>32</v>
      </c>
      <c r="AC4045" s="24" t="s">
        <v>32</v>
      </c>
      <c r="AD4045" s="25">
        <v>0</v>
      </c>
      <c r="AE4045" s="25">
        <v>0</v>
      </c>
      <c r="AF4045" s="25">
        <v>10000</v>
      </c>
      <c r="AG4045" s="25">
        <v>0</v>
      </c>
      <c r="AH4045" s="25">
        <v>10000</v>
      </c>
      <c r="AI4045" s="16" t="s">
        <v>13429</v>
      </c>
    </row>
    <row r="4046" spans="1:35" x14ac:dyDescent="0.25">
      <c r="A4046" s="17">
        <v>126407</v>
      </c>
      <c r="B4046" s="18">
        <v>1</v>
      </c>
      <c r="C4046" s="16" t="s">
        <v>73</v>
      </c>
      <c r="D4046" s="21">
        <v>42964</v>
      </c>
      <c r="E4046" s="16" t="s">
        <v>142</v>
      </c>
      <c r="F4046" s="21">
        <v>43476</v>
      </c>
      <c r="G4046" s="16" t="s">
        <v>75</v>
      </c>
      <c r="H4046" s="26" t="s">
        <v>791</v>
      </c>
      <c r="M4046" s="26" t="s">
        <v>13428</v>
      </c>
      <c r="N4046" s="26" t="s">
        <v>13330</v>
      </c>
      <c r="O4046" s="16" t="s">
        <v>151</v>
      </c>
      <c r="P4046" s="26" t="s">
        <v>198</v>
      </c>
      <c r="T4046" s="23" t="s">
        <v>32</v>
      </c>
      <c r="W4046" s="20" t="s">
        <v>43</v>
      </c>
      <c r="Z4046" s="24" t="s">
        <v>32</v>
      </c>
      <c r="AA4046" s="24" t="s">
        <v>32</v>
      </c>
      <c r="AB4046" s="24" t="s">
        <v>32</v>
      </c>
      <c r="AC4046" s="24" t="s">
        <v>32</v>
      </c>
      <c r="AD4046" s="25">
        <v>0</v>
      </c>
      <c r="AE4046" s="25">
        <v>0</v>
      </c>
      <c r="AF4046" s="25">
        <v>10000</v>
      </c>
      <c r="AG4046" s="25">
        <v>0</v>
      </c>
      <c r="AH4046" s="25">
        <v>10000</v>
      </c>
      <c r="AI4046" s="16" t="s">
        <v>13427</v>
      </c>
    </row>
    <row r="4047" spans="1:35" x14ac:dyDescent="0.25">
      <c r="A4047" s="17">
        <v>126408</v>
      </c>
      <c r="B4047" s="18">
        <v>1</v>
      </c>
      <c r="C4047" s="16" t="s">
        <v>73</v>
      </c>
      <c r="D4047" s="21">
        <v>42964</v>
      </c>
      <c r="E4047" s="16" t="s">
        <v>142</v>
      </c>
      <c r="F4047" s="21">
        <v>43501</v>
      </c>
      <c r="G4047" s="16" t="s">
        <v>75</v>
      </c>
      <c r="H4047" s="26" t="s">
        <v>417</v>
      </c>
      <c r="M4047" s="26" t="s">
        <v>13426</v>
      </c>
      <c r="N4047" s="26" t="s">
        <v>13330</v>
      </c>
      <c r="O4047" s="16" t="s">
        <v>151</v>
      </c>
      <c r="P4047" s="26" t="s">
        <v>198</v>
      </c>
      <c r="T4047" s="23" t="s">
        <v>32</v>
      </c>
      <c r="W4047" s="20" t="s">
        <v>43</v>
      </c>
      <c r="Z4047" s="24" t="s">
        <v>32</v>
      </c>
      <c r="AA4047" s="24" t="s">
        <v>32</v>
      </c>
      <c r="AB4047" s="24" t="s">
        <v>32</v>
      </c>
      <c r="AC4047" s="24" t="s">
        <v>32</v>
      </c>
      <c r="AD4047" s="25">
        <v>0</v>
      </c>
      <c r="AE4047" s="25">
        <v>0</v>
      </c>
      <c r="AF4047" s="25">
        <v>10000</v>
      </c>
      <c r="AG4047" s="25">
        <v>0</v>
      </c>
      <c r="AH4047" s="25">
        <v>10000</v>
      </c>
      <c r="AI4047" s="16" t="s">
        <v>13425</v>
      </c>
    </row>
    <row r="4048" spans="1:35" x14ac:dyDescent="0.25">
      <c r="A4048" s="17">
        <v>126409</v>
      </c>
      <c r="B4048" s="18">
        <v>1</v>
      </c>
      <c r="C4048" s="16" t="s">
        <v>73</v>
      </c>
      <c r="D4048" s="21">
        <v>42964</v>
      </c>
      <c r="E4048" s="16" t="s">
        <v>142</v>
      </c>
      <c r="F4048" s="21">
        <v>43476</v>
      </c>
      <c r="G4048" s="16" t="s">
        <v>75</v>
      </c>
      <c r="H4048" s="26" t="s">
        <v>34</v>
      </c>
      <c r="M4048" s="26" t="s">
        <v>13424</v>
      </c>
      <c r="N4048" s="26" t="s">
        <v>13330</v>
      </c>
      <c r="O4048" s="16" t="s">
        <v>151</v>
      </c>
      <c r="P4048" s="26" t="s">
        <v>198</v>
      </c>
      <c r="T4048" s="23" t="s">
        <v>32</v>
      </c>
      <c r="W4048" s="20" t="s">
        <v>43</v>
      </c>
      <c r="Z4048" s="24" t="s">
        <v>32</v>
      </c>
      <c r="AA4048" s="24" t="s">
        <v>32</v>
      </c>
      <c r="AB4048" s="24" t="s">
        <v>32</v>
      </c>
      <c r="AC4048" s="24" t="s">
        <v>32</v>
      </c>
      <c r="AD4048" s="25">
        <v>0</v>
      </c>
      <c r="AE4048" s="25">
        <v>0</v>
      </c>
      <c r="AF4048" s="25">
        <v>10000</v>
      </c>
      <c r="AG4048" s="25">
        <v>0</v>
      </c>
      <c r="AH4048" s="25">
        <v>10000</v>
      </c>
      <c r="AI4048" s="16" t="s">
        <v>13423</v>
      </c>
    </row>
    <row r="4049" spans="1:35" x14ac:dyDescent="0.25">
      <c r="A4049" s="17">
        <v>126410</v>
      </c>
      <c r="B4049" s="18">
        <v>2</v>
      </c>
      <c r="C4049" s="16" t="s">
        <v>73</v>
      </c>
      <c r="D4049" s="21">
        <v>42964</v>
      </c>
      <c r="E4049" s="16" t="s">
        <v>142</v>
      </c>
      <c r="F4049" s="21">
        <v>43500</v>
      </c>
      <c r="G4049" s="16" t="s">
        <v>75</v>
      </c>
      <c r="H4049" s="26" t="s">
        <v>206</v>
      </c>
      <c r="M4049" s="26" t="s">
        <v>13422</v>
      </c>
      <c r="N4049" s="26" t="s">
        <v>13330</v>
      </c>
      <c r="O4049" s="16" t="s">
        <v>151</v>
      </c>
      <c r="P4049" s="26" t="s">
        <v>198</v>
      </c>
      <c r="T4049" s="23" t="s">
        <v>32</v>
      </c>
      <c r="W4049" s="20" t="s">
        <v>43</v>
      </c>
      <c r="Z4049" s="24" t="s">
        <v>32</v>
      </c>
      <c r="AA4049" s="24" t="s">
        <v>32</v>
      </c>
      <c r="AB4049" s="24" t="s">
        <v>32</v>
      </c>
      <c r="AC4049" s="24" t="s">
        <v>32</v>
      </c>
      <c r="AD4049" s="25">
        <v>0</v>
      </c>
      <c r="AE4049" s="25">
        <v>0</v>
      </c>
      <c r="AF4049" s="25">
        <v>10000</v>
      </c>
      <c r="AG4049" s="25">
        <v>0</v>
      </c>
      <c r="AH4049" s="25">
        <v>10000</v>
      </c>
      <c r="AI4049" s="16" t="s">
        <v>13421</v>
      </c>
    </row>
    <row r="4050" spans="1:35" x14ac:dyDescent="0.25">
      <c r="A4050" s="17">
        <v>126411</v>
      </c>
      <c r="B4050" s="18">
        <v>2</v>
      </c>
      <c r="C4050" s="16" t="s">
        <v>73</v>
      </c>
      <c r="D4050" s="21">
        <v>42964</v>
      </c>
      <c r="E4050" s="16" t="s">
        <v>142</v>
      </c>
      <c r="F4050" s="21">
        <v>44281</v>
      </c>
      <c r="G4050" s="16" t="s">
        <v>75</v>
      </c>
      <c r="H4050" s="26" t="s">
        <v>212</v>
      </c>
      <c r="M4050" s="26" t="s">
        <v>13420</v>
      </c>
      <c r="N4050" s="26" t="s">
        <v>13330</v>
      </c>
      <c r="O4050" s="16" t="s">
        <v>151</v>
      </c>
      <c r="P4050" s="26" t="s">
        <v>198</v>
      </c>
      <c r="T4050" s="23" t="s">
        <v>32</v>
      </c>
      <c r="W4050" s="20" t="s">
        <v>43</v>
      </c>
      <c r="Z4050" s="24" t="s">
        <v>32</v>
      </c>
      <c r="AA4050" s="24" t="s">
        <v>32</v>
      </c>
      <c r="AB4050" s="24" t="s">
        <v>32</v>
      </c>
      <c r="AC4050" s="24" t="s">
        <v>32</v>
      </c>
      <c r="AD4050" s="25">
        <v>0</v>
      </c>
      <c r="AE4050" s="25">
        <v>0</v>
      </c>
      <c r="AF4050" s="25">
        <v>10000</v>
      </c>
      <c r="AG4050" s="25">
        <v>0</v>
      </c>
      <c r="AH4050" s="25">
        <v>10000</v>
      </c>
      <c r="AI4050" s="16" t="s">
        <v>13419</v>
      </c>
    </row>
    <row r="4051" spans="1:35" x14ac:dyDescent="0.25">
      <c r="A4051" s="17">
        <v>126412</v>
      </c>
      <c r="B4051" s="18">
        <v>2</v>
      </c>
      <c r="C4051" s="16" t="s">
        <v>73</v>
      </c>
      <c r="D4051" s="21">
        <v>42964</v>
      </c>
      <c r="E4051" s="16" t="s">
        <v>142</v>
      </c>
      <c r="F4051" s="21">
        <v>43500</v>
      </c>
      <c r="G4051" s="16" t="s">
        <v>75</v>
      </c>
      <c r="H4051" s="26" t="s">
        <v>218</v>
      </c>
      <c r="M4051" s="26" t="s">
        <v>13418</v>
      </c>
      <c r="N4051" s="26" t="s">
        <v>13330</v>
      </c>
      <c r="O4051" s="16" t="s">
        <v>151</v>
      </c>
      <c r="P4051" s="26" t="s">
        <v>198</v>
      </c>
      <c r="T4051" s="23" t="s">
        <v>32</v>
      </c>
      <c r="W4051" s="20" t="s">
        <v>43</v>
      </c>
      <c r="Z4051" s="24" t="s">
        <v>32</v>
      </c>
      <c r="AA4051" s="24" t="s">
        <v>32</v>
      </c>
      <c r="AB4051" s="24" t="s">
        <v>32</v>
      </c>
      <c r="AC4051" s="24" t="s">
        <v>32</v>
      </c>
      <c r="AD4051" s="25">
        <v>0</v>
      </c>
      <c r="AE4051" s="25">
        <v>0</v>
      </c>
      <c r="AF4051" s="25">
        <v>10000</v>
      </c>
      <c r="AG4051" s="25">
        <v>0</v>
      </c>
      <c r="AH4051" s="25">
        <v>10000</v>
      </c>
      <c r="AI4051" s="16" t="s">
        <v>13417</v>
      </c>
    </row>
    <row r="4052" spans="1:35" x14ac:dyDescent="0.25">
      <c r="A4052" s="17">
        <v>126413</v>
      </c>
      <c r="B4052" s="18">
        <v>2</v>
      </c>
      <c r="C4052" s="16" t="s">
        <v>73</v>
      </c>
      <c r="D4052" s="21">
        <v>42964</v>
      </c>
      <c r="E4052" s="16" t="s">
        <v>142</v>
      </c>
      <c r="F4052" s="21">
        <v>43500</v>
      </c>
      <c r="G4052" s="16" t="s">
        <v>75</v>
      </c>
      <c r="H4052" s="26" t="s">
        <v>235</v>
      </c>
      <c r="M4052" s="26" t="s">
        <v>13416</v>
      </c>
      <c r="N4052" s="26" t="s">
        <v>13330</v>
      </c>
      <c r="O4052" s="16" t="s">
        <v>151</v>
      </c>
      <c r="P4052" s="26" t="s">
        <v>198</v>
      </c>
      <c r="T4052" s="23" t="s">
        <v>32</v>
      </c>
      <c r="W4052" s="20" t="s">
        <v>43</v>
      </c>
      <c r="Z4052" s="24" t="s">
        <v>32</v>
      </c>
      <c r="AA4052" s="24" t="s">
        <v>32</v>
      </c>
      <c r="AB4052" s="24" t="s">
        <v>32</v>
      </c>
      <c r="AC4052" s="24" t="s">
        <v>32</v>
      </c>
      <c r="AD4052" s="25">
        <v>0</v>
      </c>
      <c r="AE4052" s="25">
        <v>0</v>
      </c>
      <c r="AF4052" s="25">
        <v>10000</v>
      </c>
      <c r="AG4052" s="25">
        <v>0</v>
      </c>
      <c r="AH4052" s="25">
        <v>10000</v>
      </c>
      <c r="AI4052" s="16" t="s">
        <v>13415</v>
      </c>
    </row>
    <row r="4053" spans="1:35" x14ac:dyDescent="0.25">
      <c r="A4053" s="17">
        <v>126414</v>
      </c>
      <c r="B4053" s="18">
        <v>2</v>
      </c>
      <c r="C4053" s="16" t="s">
        <v>73</v>
      </c>
      <c r="D4053" s="21">
        <v>42964</v>
      </c>
      <c r="E4053" s="16" t="s">
        <v>142</v>
      </c>
      <c r="F4053" s="21">
        <v>43489</v>
      </c>
      <c r="G4053" s="16" t="s">
        <v>75</v>
      </c>
      <c r="H4053" s="26" t="s">
        <v>241</v>
      </c>
      <c r="M4053" s="26" t="s">
        <v>13414</v>
      </c>
      <c r="N4053" s="26" t="s">
        <v>13330</v>
      </c>
      <c r="O4053" s="16" t="s">
        <v>151</v>
      </c>
      <c r="P4053" s="26" t="s">
        <v>198</v>
      </c>
      <c r="T4053" s="23" t="s">
        <v>32</v>
      </c>
      <c r="W4053" s="20" t="s">
        <v>43</v>
      </c>
      <c r="Z4053" s="24" t="s">
        <v>32</v>
      </c>
      <c r="AA4053" s="24" t="s">
        <v>32</v>
      </c>
      <c r="AB4053" s="24" t="s">
        <v>32</v>
      </c>
      <c r="AC4053" s="24" t="s">
        <v>32</v>
      </c>
      <c r="AD4053" s="25">
        <v>0</v>
      </c>
      <c r="AE4053" s="25">
        <v>0</v>
      </c>
      <c r="AF4053" s="25">
        <v>10000</v>
      </c>
      <c r="AG4053" s="25">
        <v>0</v>
      </c>
      <c r="AH4053" s="25">
        <v>10000</v>
      </c>
      <c r="AI4053" s="16" t="s">
        <v>13413</v>
      </c>
    </row>
    <row r="4054" spans="1:35" ht="45" x14ac:dyDescent="0.25">
      <c r="A4054" s="17">
        <v>126415</v>
      </c>
      <c r="B4054" s="18">
        <v>4</v>
      </c>
      <c r="C4054" s="16" t="s">
        <v>73</v>
      </c>
      <c r="D4054" s="21">
        <v>42964</v>
      </c>
      <c r="E4054" s="16" t="s">
        <v>1884</v>
      </c>
      <c r="F4054" s="21">
        <v>44215</v>
      </c>
      <c r="G4054" s="16" t="s">
        <v>75</v>
      </c>
      <c r="H4054" s="26" t="s">
        <v>301</v>
      </c>
      <c r="M4054" s="26" t="s">
        <v>13412</v>
      </c>
      <c r="N4054" s="26" t="s">
        <v>13411</v>
      </c>
      <c r="O4054" s="16" t="s">
        <v>60</v>
      </c>
      <c r="P4054" s="26" t="s">
        <v>1420</v>
      </c>
      <c r="T4054" s="22">
        <v>0</v>
      </c>
      <c r="W4054" s="20" t="s">
        <v>43</v>
      </c>
      <c r="Z4054" s="24" t="s">
        <v>32</v>
      </c>
      <c r="AA4054" s="24" t="s">
        <v>32</v>
      </c>
      <c r="AB4054" s="24" t="s">
        <v>32</v>
      </c>
      <c r="AC4054" s="24" t="s">
        <v>32</v>
      </c>
      <c r="AD4054" s="25">
        <v>174000</v>
      </c>
      <c r="AE4054" s="25">
        <v>0</v>
      </c>
      <c r="AF4054" s="25">
        <v>0</v>
      </c>
      <c r="AG4054" s="25">
        <v>0</v>
      </c>
      <c r="AH4054" s="25">
        <v>174000</v>
      </c>
    </row>
    <row r="4055" spans="1:35" x14ac:dyDescent="0.25">
      <c r="A4055" s="17">
        <v>126416</v>
      </c>
      <c r="B4055" s="18">
        <v>2</v>
      </c>
      <c r="C4055" s="16" t="s">
        <v>73</v>
      </c>
      <c r="D4055" s="21">
        <v>42964</v>
      </c>
      <c r="E4055" s="16" t="s">
        <v>142</v>
      </c>
      <c r="F4055" s="21">
        <v>43500</v>
      </c>
      <c r="G4055" s="16" t="s">
        <v>75</v>
      </c>
      <c r="H4055" s="26" t="s">
        <v>244</v>
      </c>
      <c r="M4055" s="26" t="s">
        <v>13410</v>
      </c>
      <c r="N4055" s="26" t="s">
        <v>13330</v>
      </c>
      <c r="O4055" s="16" t="s">
        <v>151</v>
      </c>
      <c r="P4055" s="26" t="s">
        <v>198</v>
      </c>
      <c r="T4055" s="23" t="s">
        <v>32</v>
      </c>
      <c r="W4055" s="20" t="s">
        <v>43</v>
      </c>
      <c r="Z4055" s="24" t="s">
        <v>32</v>
      </c>
      <c r="AA4055" s="24" t="s">
        <v>32</v>
      </c>
      <c r="AB4055" s="24" t="s">
        <v>32</v>
      </c>
      <c r="AC4055" s="24" t="s">
        <v>32</v>
      </c>
      <c r="AD4055" s="25">
        <v>0</v>
      </c>
      <c r="AE4055" s="25">
        <v>0</v>
      </c>
      <c r="AF4055" s="25">
        <v>363977.96</v>
      </c>
      <c r="AG4055" s="25">
        <v>0</v>
      </c>
      <c r="AH4055" s="25">
        <v>363977.96</v>
      </c>
      <c r="AI4055" s="16" t="s">
        <v>13409</v>
      </c>
    </row>
    <row r="4056" spans="1:35" x14ac:dyDescent="0.25">
      <c r="A4056" s="17">
        <v>126417</v>
      </c>
      <c r="B4056" s="18">
        <v>2</v>
      </c>
      <c r="C4056" s="16" t="s">
        <v>73</v>
      </c>
      <c r="D4056" s="21">
        <v>42964</v>
      </c>
      <c r="E4056" s="16" t="s">
        <v>142</v>
      </c>
      <c r="F4056" s="21">
        <v>43500</v>
      </c>
      <c r="G4056" s="16" t="s">
        <v>75</v>
      </c>
      <c r="H4056" s="26" t="s">
        <v>252</v>
      </c>
      <c r="M4056" s="26" t="s">
        <v>13408</v>
      </c>
      <c r="N4056" s="26" t="s">
        <v>13330</v>
      </c>
      <c r="O4056" s="16" t="s">
        <v>151</v>
      </c>
      <c r="P4056" s="26" t="s">
        <v>198</v>
      </c>
      <c r="T4056" s="23" t="s">
        <v>32</v>
      </c>
      <c r="W4056" s="20" t="s">
        <v>43</v>
      </c>
      <c r="Z4056" s="24" t="s">
        <v>32</v>
      </c>
      <c r="AA4056" s="24" t="s">
        <v>32</v>
      </c>
      <c r="AB4056" s="24" t="s">
        <v>32</v>
      </c>
      <c r="AC4056" s="24" t="s">
        <v>32</v>
      </c>
      <c r="AD4056" s="25">
        <v>0</v>
      </c>
      <c r="AE4056" s="25">
        <v>0</v>
      </c>
      <c r="AF4056" s="25">
        <v>10000</v>
      </c>
      <c r="AG4056" s="25">
        <v>0</v>
      </c>
      <c r="AH4056" s="25">
        <v>10000</v>
      </c>
      <c r="AI4056" s="16" t="s">
        <v>13407</v>
      </c>
    </row>
    <row r="4057" spans="1:35" x14ac:dyDescent="0.25">
      <c r="A4057" s="17">
        <v>126418</v>
      </c>
      <c r="B4057" s="18">
        <v>2</v>
      </c>
      <c r="C4057" s="16" t="s">
        <v>73</v>
      </c>
      <c r="D4057" s="21">
        <v>42964</v>
      </c>
      <c r="E4057" s="16" t="s">
        <v>142</v>
      </c>
      <c r="F4057" s="21">
        <v>43500</v>
      </c>
      <c r="G4057" s="16" t="s">
        <v>75</v>
      </c>
      <c r="H4057" s="26" t="s">
        <v>264</v>
      </c>
      <c r="M4057" s="26" t="s">
        <v>13406</v>
      </c>
      <c r="N4057" s="26" t="s">
        <v>13330</v>
      </c>
      <c r="O4057" s="16" t="s">
        <v>151</v>
      </c>
      <c r="P4057" s="26" t="s">
        <v>198</v>
      </c>
      <c r="T4057" s="23" t="s">
        <v>32</v>
      </c>
      <c r="W4057" s="20" t="s">
        <v>43</v>
      </c>
      <c r="Z4057" s="24" t="s">
        <v>32</v>
      </c>
      <c r="AA4057" s="24" t="s">
        <v>32</v>
      </c>
      <c r="AB4057" s="24" t="s">
        <v>32</v>
      </c>
      <c r="AC4057" s="24" t="s">
        <v>32</v>
      </c>
      <c r="AD4057" s="25">
        <v>0</v>
      </c>
      <c r="AE4057" s="25">
        <v>0</v>
      </c>
      <c r="AF4057" s="25">
        <v>10000</v>
      </c>
      <c r="AG4057" s="25">
        <v>0</v>
      </c>
      <c r="AH4057" s="25">
        <v>10000</v>
      </c>
      <c r="AI4057" s="16" t="s">
        <v>13405</v>
      </c>
    </row>
    <row r="4058" spans="1:35" x14ac:dyDescent="0.25">
      <c r="A4058" s="17">
        <v>126419</v>
      </c>
      <c r="B4058" s="18">
        <v>2</v>
      </c>
      <c r="C4058" s="16" t="s">
        <v>73</v>
      </c>
      <c r="D4058" s="21">
        <v>42964</v>
      </c>
      <c r="E4058" s="16" t="s">
        <v>142</v>
      </c>
      <c r="F4058" s="21">
        <v>43489</v>
      </c>
      <c r="G4058" s="16" t="s">
        <v>75</v>
      </c>
      <c r="H4058" s="26" t="s">
        <v>267</v>
      </c>
      <c r="M4058" s="26" t="s">
        <v>13404</v>
      </c>
      <c r="N4058" s="26" t="s">
        <v>13330</v>
      </c>
      <c r="O4058" s="16" t="s">
        <v>151</v>
      </c>
      <c r="P4058" s="26" t="s">
        <v>198</v>
      </c>
      <c r="T4058" s="23" t="s">
        <v>32</v>
      </c>
      <c r="W4058" s="20" t="s">
        <v>43</v>
      </c>
      <c r="Z4058" s="24" t="s">
        <v>32</v>
      </c>
      <c r="AA4058" s="24" t="s">
        <v>32</v>
      </c>
      <c r="AB4058" s="24" t="s">
        <v>32</v>
      </c>
      <c r="AC4058" s="24" t="s">
        <v>32</v>
      </c>
      <c r="AD4058" s="25">
        <v>0</v>
      </c>
      <c r="AE4058" s="25">
        <v>0</v>
      </c>
      <c r="AF4058" s="25">
        <v>10000</v>
      </c>
      <c r="AG4058" s="25">
        <v>0</v>
      </c>
      <c r="AH4058" s="25">
        <v>10000</v>
      </c>
      <c r="AI4058" s="16" t="s">
        <v>13403</v>
      </c>
    </row>
    <row r="4059" spans="1:35" x14ac:dyDescent="0.25">
      <c r="A4059" s="17">
        <v>126420</v>
      </c>
      <c r="B4059" s="18">
        <v>2</v>
      </c>
      <c r="C4059" s="16" t="s">
        <v>73</v>
      </c>
      <c r="D4059" s="21">
        <v>42964</v>
      </c>
      <c r="E4059" s="16" t="s">
        <v>142</v>
      </c>
      <c r="F4059" s="21">
        <v>43500</v>
      </c>
      <c r="G4059" s="16" t="s">
        <v>75</v>
      </c>
      <c r="H4059" s="26" t="s">
        <v>154</v>
      </c>
      <c r="M4059" s="26" t="s">
        <v>13402</v>
      </c>
      <c r="N4059" s="26" t="s">
        <v>13330</v>
      </c>
      <c r="O4059" s="16" t="s">
        <v>151</v>
      </c>
      <c r="P4059" s="26" t="s">
        <v>198</v>
      </c>
      <c r="T4059" s="23" t="s">
        <v>32</v>
      </c>
      <c r="W4059" s="20" t="s">
        <v>43</v>
      </c>
      <c r="Z4059" s="24" t="s">
        <v>32</v>
      </c>
      <c r="AA4059" s="24" t="s">
        <v>32</v>
      </c>
      <c r="AB4059" s="24" t="s">
        <v>32</v>
      </c>
      <c r="AC4059" s="24" t="s">
        <v>32</v>
      </c>
      <c r="AD4059" s="25">
        <v>0</v>
      </c>
      <c r="AE4059" s="25">
        <v>0</v>
      </c>
      <c r="AF4059" s="25">
        <v>238113.82</v>
      </c>
      <c r="AG4059" s="25">
        <v>0</v>
      </c>
      <c r="AH4059" s="25">
        <v>238113.82</v>
      </c>
      <c r="AI4059" s="16" t="s">
        <v>13401</v>
      </c>
    </row>
    <row r="4060" spans="1:35" x14ac:dyDescent="0.25">
      <c r="A4060" s="17">
        <v>126421</v>
      </c>
      <c r="B4060" s="18">
        <v>2</v>
      </c>
      <c r="C4060" s="16" t="s">
        <v>73</v>
      </c>
      <c r="D4060" s="21">
        <v>42964</v>
      </c>
      <c r="E4060" s="16" t="s">
        <v>142</v>
      </c>
      <c r="F4060" s="21">
        <v>43474</v>
      </c>
      <c r="G4060" s="16" t="s">
        <v>75</v>
      </c>
      <c r="H4060" s="26" t="s">
        <v>286</v>
      </c>
      <c r="M4060" s="26" t="s">
        <v>13400</v>
      </c>
      <c r="N4060" s="26" t="s">
        <v>13330</v>
      </c>
      <c r="O4060" s="16" t="s">
        <v>151</v>
      </c>
      <c r="P4060" s="26" t="s">
        <v>198</v>
      </c>
      <c r="T4060" s="23" t="s">
        <v>32</v>
      </c>
      <c r="W4060" s="20" t="s">
        <v>43</v>
      </c>
      <c r="Z4060" s="24" t="s">
        <v>32</v>
      </c>
      <c r="AA4060" s="24" t="s">
        <v>32</v>
      </c>
      <c r="AB4060" s="24" t="s">
        <v>32</v>
      </c>
      <c r="AC4060" s="24" t="s">
        <v>32</v>
      </c>
      <c r="AD4060" s="25">
        <v>0</v>
      </c>
      <c r="AE4060" s="25">
        <v>0</v>
      </c>
      <c r="AF4060" s="25">
        <v>50000</v>
      </c>
      <c r="AG4060" s="25">
        <v>0</v>
      </c>
      <c r="AH4060" s="25">
        <v>50000</v>
      </c>
      <c r="AI4060" s="16" t="s">
        <v>13399</v>
      </c>
    </row>
    <row r="4061" spans="1:35" x14ac:dyDescent="0.25">
      <c r="A4061" s="17">
        <v>126422</v>
      </c>
      <c r="B4061" s="18">
        <v>2</v>
      </c>
      <c r="C4061" s="16" t="s">
        <v>73</v>
      </c>
      <c r="D4061" s="21">
        <v>42964</v>
      </c>
      <c r="E4061" s="16" t="s">
        <v>142</v>
      </c>
      <c r="F4061" s="21">
        <v>43500</v>
      </c>
      <c r="G4061" s="16" t="s">
        <v>75</v>
      </c>
      <c r="H4061" s="26" t="s">
        <v>312</v>
      </c>
      <c r="M4061" s="26" t="s">
        <v>13398</v>
      </c>
      <c r="N4061" s="26" t="s">
        <v>13330</v>
      </c>
      <c r="O4061" s="16" t="s">
        <v>151</v>
      </c>
      <c r="P4061" s="26" t="s">
        <v>198</v>
      </c>
      <c r="T4061" s="23" t="s">
        <v>32</v>
      </c>
      <c r="W4061" s="20" t="s">
        <v>43</v>
      </c>
      <c r="Z4061" s="24" t="s">
        <v>32</v>
      </c>
      <c r="AA4061" s="24" t="s">
        <v>32</v>
      </c>
      <c r="AB4061" s="24" t="s">
        <v>32</v>
      </c>
      <c r="AC4061" s="24" t="s">
        <v>32</v>
      </c>
      <c r="AD4061" s="25">
        <v>0</v>
      </c>
      <c r="AE4061" s="25">
        <v>0</v>
      </c>
      <c r="AF4061" s="25">
        <v>10000</v>
      </c>
      <c r="AG4061" s="25">
        <v>0</v>
      </c>
      <c r="AH4061" s="25">
        <v>10000</v>
      </c>
      <c r="AI4061" s="16" t="s">
        <v>13397</v>
      </c>
    </row>
    <row r="4062" spans="1:35" x14ac:dyDescent="0.25">
      <c r="A4062" s="17">
        <v>126423</v>
      </c>
      <c r="B4062" s="18">
        <v>2</v>
      </c>
      <c r="C4062" s="16" t="s">
        <v>73</v>
      </c>
      <c r="D4062" s="21">
        <v>42964</v>
      </c>
      <c r="E4062" s="16" t="s">
        <v>142</v>
      </c>
      <c r="F4062" s="21">
        <v>43500</v>
      </c>
      <c r="G4062" s="16" t="s">
        <v>75</v>
      </c>
      <c r="H4062" s="26" t="s">
        <v>162</v>
      </c>
      <c r="M4062" s="26" t="s">
        <v>13396</v>
      </c>
      <c r="N4062" s="26" t="s">
        <v>13330</v>
      </c>
      <c r="O4062" s="16" t="s">
        <v>151</v>
      </c>
      <c r="P4062" s="26" t="s">
        <v>198</v>
      </c>
      <c r="T4062" s="23" t="s">
        <v>32</v>
      </c>
      <c r="W4062" s="20" t="s">
        <v>43</v>
      </c>
      <c r="Z4062" s="24" t="s">
        <v>32</v>
      </c>
      <c r="AA4062" s="24" t="s">
        <v>32</v>
      </c>
      <c r="AB4062" s="24" t="s">
        <v>32</v>
      </c>
      <c r="AC4062" s="24" t="s">
        <v>32</v>
      </c>
      <c r="AD4062" s="25">
        <v>0</v>
      </c>
      <c r="AE4062" s="25">
        <v>0</v>
      </c>
      <c r="AF4062" s="25">
        <v>524950</v>
      </c>
      <c r="AG4062" s="25">
        <v>0</v>
      </c>
      <c r="AH4062" s="25">
        <v>524950</v>
      </c>
      <c r="AI4062" s="16" t="s">
        <v>13395</v>
      </c>
    </row>
    <row r="4063" spans="1:35" x14ac:dyDescent="0.25">
      <c r="A4063" s="17">
        <v>126424</v>
      </c>
      <c r="B4063" s="18">
        <v>2</v>
      </c>
      <c r="C4063" s="16" t="s">
        <v>73</v>
      </c>
      <c r="D4063" s="21">
        <v>42964</v>
      </c>
      <c r="E4063" s="16" t="s">
        <v>142</v>
      </c>
      <c r="F4063" s="21">
        <v>43500</v>
      </c>
      <c r="G4063" s="16" t="s">
        <v>75</v>
      </c>
      <c r="H4063" s="26" t="s">
        <v>170</v>
      </c>
      <c r="M4063" s="26" t="s">
        <v>13394</v>
      </c>
      <c r="N4063" s="26" t="s">
        <v>13330</v>
      </c>
      <c r="O4063" s="16" t="s">
        <v>151</v>
      </c>
      <c r="P4063" s="26" t="s">
        <v>198</v>
      </c>
      <c r="T4063" s="23" t="s">
        <v>32</v>
      </c>
      <c r="W4063" s="20" t="s">
        <v>43</v>
      </c>
      <c r="Z4063" s="24" t="s">
        <v>32</v>
      </c>
      <c r="AA4063" s="24" t="s">
        <v>32</v>
      </c>
      <c r="AB4063" s="24" t="s">
        <v>32</v>
      </c>
      <c r="AC4063" s="24" t="s">
        <v>32</v>
      </c>
      <c r="AD4063" s="25">
        <v>0</v>
      </c>
      <c r="AE4063" s="25">
        <v>0</v>
      </c>
      <c r="AF4063" s="25">
        <v>50000</v>
      </c>
      <c r="AG4063" s="25">
        <v>0</v>
      </c>
      <c r="AH4063" s="25">
        <v>50000</v>
      </c>
      <c r="AI4063" s="16" t="s">
        <v>13393</v>
      </c>
    </row>
    <row r="4064" spans="1:35" x14ac:dyDescent="0.25">
      <c r="A4064" s="17">
        <v>126425</v>
      </c>
      <c r="B4064" s="18">
        <v>2</v>
      </c>
      <c r="C4064" s="16" t="s">
        <v>73</v>
      </c>
      <c r="D4064" s="21">
        <v>42964</v>
      </c>
      <c r="E4064" s="16" t="s">
        <v>142</v>
      </c>
      <c r="F4064" s="21">
        <v>43500</v>
      </c>
      <c r="G4064" s="16" t="s">
        <v>75</v>
      </c>
      <c r="H4064" s="26" t="s">
        <v>920</v>
      </c>
      <c r="M4064" s="26" t="s">
        <v>13392</v>
      </c>
      <c r="N4064" s="26" t="s">
        <v>13330</v>
      </c>
      <c r="O4064" s="16" t="s">
        <v>151</v>
      </c>
      <c r="P4064" s="26" t="s">
        <v>198</v>
      </c>
      <c r="T4064" s="23" t="s">
        <v>32</v>
      </c>
      <c r="W4064" s="20" t="s">
        <v>43</v>
      </c>
      <c r="Z4064" s="24" t="s">
        <v>32</v>
      </c>
      <c r="AA4064" s="24" t="s">
        <v>32</v>
      </c>
      <c r="AB4064" s="24" t="s">
        <v>32</v>
      </c>
      <c r="AC4064" s="24" t="s">
        <v>32</v>
      </c>
      <c r="AD4064" s="25">
        <v>0</v>
      </c>
      <c r="AE4064" s="25">
        <v>0</v>
      </c>
      <c r="AF4064" s="25">
        <v>10000</v>
      </c>
      <c r="AG4064" s="25">
        <v>0</v>
      </c>
      <c r="AH4064" s="25">
        <v>10000</v>
      </c>
      <c r="AI4064" s="16" t="s">
        <v>13391</v>
      </c>
    </row>
    <row r="4065" spans="1:35" x14ac:dyDescent="0.25">
      <c r="A4065" s="17">
        <v>126426</v>
      </c>
      <c r="B4065" s="18">
        <v>2</v>
      </c>
      <c r="C4065" s="16" t="s">
        <v>73</v>
      </c>
      <c r="D4065" s="21">
        <v>42964</v>
      </c>
      <c r="E4065" s="16" t="s">
        <v>142</v>
      </c>
      <c r="F4065" s="21">
        <v>43500</v>
      </c>
      <c r="G4065" s="16" t="s">
        <v>75</v>
      </c>
      <c r="H4065" s="26" t="s">
        <v>371</v>
      </c>
      <c r="M4065" s="26" t="s">
        <v>13390</v>
      </c>
      <c r="N4065" s="26" t="s">
        <v>13330</v>
      </c>
      <c r="O4065" s="16" t="s">
        <v>151</v>
      </c>
      <c r="P4065" s="26" t="s">
        <v>198</v>
      </c>
      <c r="T4065" s="23" t="s">
        <v>32</v>
      </c>
      <c r="W4065" s="20" t="s">
        <v>43</v>
      </c>
      <c r="Z4065" s="24" t="s">
        <v>32</v>
      </c>
      <c r="AA4065" s="24" t="s">
        <v>32</v>
      </c>
      <c r="AB4065" s="24" t="s">
        <v>32</v>
      </c>
      <c r="AC4065" s="24" t="s">
        <v>32</v>
      </c>
      <c r="AD4065" s="25">
        <v>0</v>
      </c>
      <c r="AE4065" s="25">
        <v>0</v>
      </c>
      <c r="AF4065" s="25">
        <v>10000</v>
      </c>
      <c r="AG4065" s="25">
        <v>0</v>
      </c>
      <c r="AH4065" s="25">
        <v>10000</v>
      </c>
      <c r="AI4065" s="16" t="s">
        <v>13389</v>
      </c>
    </row>
    <row r="4066" spans="1:35" x14ac:dyDescent="0.25">
      <c r="A4066" s="17">
        <v>126427</v>
      </c>
      <c r="B4066" s="18">
        <v>2</v>
      </c>
      <c r="C4066" s="16" t="s">
        <v>73</v>
      </c>
      <c r="D4066" s="21">
        <v>42964</v>
      </c>
      <c r="E4066" s="16" t="s">
        <v>142</v>
      </c>
      <c r="F4066" s="21">
        <v>43500</v>
      </c>
      <c r="G4066" s="16" t="s">
        <v>75</v>
      </c>
      <c r="H4066" s="26" t="s">
        <v>374</v>
      </c>
      <c r="M4066" s="26" t="s">
        <v>13388</v>
      </c>
      <c r="N4066" s="26" t="s">
        <v>13330</v>
      </c>
      <c r="O4066" s="16" t="s">
        <v>151</v>
      </c>
      <c r="P4066" s="26" t="s">
        <v>198</v>
      </c>
      <c r="T4066" s="23" t="s">
        <v>32</v>
      </c>
      <c r="W4066" s="20" t="s">
        <v>43</v>
      </c>
      <c r="Z4066" s="24" t="s">
        <v>32</v>
      </c>
      <c r="AA4066" s="24" t="s">
        <v>32</v>
      </c>
      <c r="AB4066" s="24" t="s">
        <v>32</v>
      </c>
      <c r="AC4066" s="24" t="s">
        <v>32</v>
      </c>
      <c r="AD4066" s="25">
        <v>0</v>
      </c>
      <c r="AE4066" s="25">
        <v>0</v>
      </c>
      <c r="AF4066" s="25">
        <v>10000</v>
      </c>
      <c r="AG4066" s="25">
        <v>0</v>
      </c>
      <c r="AH4066" s="25">
        <v>10000</v>
      </c>
      <c r="AI4066" s="16" t="s">
        <v>13387</v>
      </c>
    </row>
    <row r="4067" spans="1:35" x14ac:dyDescent="0.25">
      <c r="A4067" s="17">
        <v>126428</v>
      </c>
      <c r="B4067" s="18">
        <v>2</v>
      </c>
      <c r="C4067" s="16" t="s">
        <v>73</v>
      </c>
      <c r="D4067" s="21">
        <v>42964</v>
      </c>
      <c r="E4067" s="16" t="s">
        <v>142</v>
      </c>
      <c r="F4067" s="21">
        <v>43500</v>
      </c>
      <c r="G4067" s="16" t="s">
        <v>75</v>
      </c>
      <c r="H4067" s="26" t="s">
        <v>377</v>
      </c>
      <c r="M4067" s="26" t="s">
        <v>13386</v>
      </c>
      <c r="N4067" s="26" t="s">
        <v>13330</v>
      </c>
      <c r="O4067" s="16" t="s">
        <v>151</v>
      </c>
      <c r="P4067" s="26" t="s">
        <v>198</v>
      </c>
      <c r="T4067" s="23" t="s">
        <v>32</v>
      </c>
      <c r="W4067" s="20" t="s">
        <v>43</v>
      </c>
      <c r="Z4067" s="24" t="s">
        <v>32</v>
      </c>
      <c r="AA4067" s="24" t="s">
        <v>32</v>
      </c>
      <c r="AB4067" s="24" t="s">
        <v>32</v>
      </c>
      <c r="AC4067" s="24" t="s">
        <v>32</v>
      </c>
      <c r="AD4067" s="25">
        <v>0</v>
      </c>
      <c r="AE4067" s="25">
        <v>0</v>
      </c>
      <c r="AF4067" s="25">
        <v>10000</v>
      </c>
      <c r="AG4067" s="25">
        <v>0</v>
      </c>
      <c r="AH4067" s="25">
        <v>10000</v>
      </c>
      <c r="AI4067" s="16" t="s">
        <v>13385</v>
      </c>
    </row>
    <row r="4068" spans="1:35" x14ac:dyDescent="0.25">
      <c r="A4068" s="17">
        <v>126429</v>
      </c>
      <c r="B4068" s="18">
        <v>2</v>
      </c>
      <c r="C4068" s="16" t="s">
        <v>73</v>
      </c>
      <c r="D4068" s="21">
        <v>42964</v>
      </c>
      <c r="E4068" s="16" t="s">
        <v>142</v>
      </c>
      <c r="F4068" s="21">
        <v>43500</v>
      </c>
      <c r="G4068" s="16" t="s">
        <v>75</v>
      </c>
      <c r="H4068" s="26" t="s">
        <v>380</v>
      </c>
      <c r="M4068" s="26" t="s">
        <v>13384</v>
      </c>
      <c r="N4068" s="26" t="s">
        <v>13330</v>
      </c>
      <c r="O4068" s="16" t="s">
        <v>151</v>
      </c>
      <c r="P4068" s="26" t="s">
        <v>198</v>
      </c>
      <c r="T4068" s="23" t="s">
        <v>32</v>
      </c>
      <c r="W4068" s="20" t="s">
        <v>43</v>
      </c>
      <c r="Z4068" s="24" t="s">
        <v>32</v>
      </c>
      <c r="AA4068" s="24" t="s">
        <v>32</v>
      </c>
      <c r="AB4068" s="24" t="s">
        <v>32</v>
      </c>
      <c r="AC4068" s="24" t="s">
        <v>32</v>
      </c>
      <c r="AD4068" s="25">
        <v>0</v>
      </c>
      <c r="AE4068" s="25">
        <v>0</v>
      </c>
      <c r="AF4068" s="25">
        <v>10000</v>
      </c>
      <c r="AG4068" s="25">
        <v>0</v>
      </c>
      <c r="AH4068" s="25">
        <v>10000</v>
      </c>
      <c r="AI4068" s="16" t="s">
        <v>13383</v>
      </c>
    </row>
    <row r="4069" spans="1:35" x14ac:dyDescent="0.25">
      <c r="A4069" s="17">
        <v>126430</v>
      </c>
      <c r="B4069" s="18">
        <v>2</v>
      </c>
      <c r="C4069" s="16" t="s">
        <v>73</v>
      </c>
      <c r="D4069" s="21">
        <v>42964</v>
      </c>
      <c r="E4069" s="16" t="s">
        <v>142</v>
      </c>
      <c r="F4069" s="21">
        <v>43500</v>
      </c>
      <c r="G4069" s="16" t="s">
        <v>75</v>
      </c>
      <c r="H4069" s="26" t="s">
        <v>383</v>
      </c>
      <c r="M4069" s="26" t="s">
        <v>13382</v>
      </c>
      <c r="N4069" s="26" t="s">
        <v>13330</v>
      </c>
      <c r="O4069" s="16" t="s">
        <v>151</v>
      </c>
      <c r="P4069" s="26" t="s">
        <v>198</v>
      </c>
      <c r="T4069" s="23" t="s">
        <v>32</v>
      </c>
      <c r="W4069" s="20" t="s">
        <v>43</v>
      </c>
      <c r="Z4069" s="24" t="s">
        <v>32</v>
      </c>
      <c r="AA4069" s="24" t="s">
        <v>32</v>
      </c>
      <c r="AB4069" s="24" t="s">
        <v>32</v>
      </c>
      <c r="AC4069" s="24" t="s">
        <v>32</v>
      </c>
      <c r="AD4069" s="25">
        <v>0</v>
      </c>
      <c r="AE4069" s="25">
        <v>0</v>
      </c>
      <c r="AF4069" s="25">
        <v>10000</v>
      </c>
      <c r="AG4069" s="25">
        <v>0</v>
      </c>
      <c r="AH4069" s="25">
        <v>10000</v>
      </c>
      <c r="AI4069" s="16" t="s">
        <v>13381</v>
      </c>
    </row>
    <row r="4070" spans="1:35" x14ac:dyDescent="0.25">
      <c r="A4070" s="17">
        <v>126431</v>
      </c>
      <c r="B4070" s="18">
        <v>2</v>
      </c>
      <c r="C4070" s="16" t="s">
        <v>73</v>
      </c>
      <c r="D4070" s="21">
        <v>42964</v>
      </c>
      <c r="E4070" s="16" t="s">
        <v>142</v>
      </c>
      <c r="F4070" s="21">
        <v>43500</v>
      </c>
      <c r="G4070" s="16" t="s">
        <v>75</v>
      </c>
      <c r="H4070" s="26" t="s">
        <v>397</v>
      </c>
      <c r="M4070" s="26" t="s">
        <v>13380</v>
      </c>
      <c r="N4070" s="26" t="s">
        <v>13330</v>
      </c>
      <c r="O4070" s="16" t="s">
        <v>151</v>
      </c>
      <c r="P4070" s="26" t="s">
        <v>198</v>
      </c>
      <c r="T4070" s="23" t="s">
        <v>32</v>
      </c>
      <c r="W4070" s="20" t="s">
        <v>43</v>
      </c>
      <c r="Z4070" s="24" t="s">
        <v>32</v>
      </c>
      <c r="AA4070" s="24" t="s">
        <v>32</v>
      </c>
      <c r="AB4070" s="24" t="s">
        <v>32</v>
      </c>
      <c r="AC4070" s="24" t="s">
        <v>32</v>
      </c>
      <c r="AD4070" s="25">
        <v>0</v>
      </c>
      <c r="AE4070" s="25">
        <v>0</v>
      </c>
      <c r="AF4070" s="25">
        <v>10000</v>
      </c>
      <c r="AG4070" s="25">
        <v>0</v>
      </c>
      <c r="AH4070" s="25">
        <v>10000</v>
      </c>
      <c r="AI4070" s="16" t="s">
        <v>13379</v>
      </c>
    </row>
    <row r="4071" spans="1:35" x14ac:dyDescent="0.25">
      <c r="A4071" s="17">
        <v>126432</v>
      </c>
      <c r="B4071" s="18">
        <v>2</v>
      </c>
      <c r="C4071" s="16" t="s">
        <v>73</v>
      </c>
      <c r="D4071" s="21">
        <v>42964</v>
      </c>
      <c r="E4071" s="16" t="s">
        <v>142</v>
      </c>
      <c r="F4071" s="21">
        <v>43500</v>
      </c>
      <c r="G4071" s="16" t="s">
        <v>75</v>
      </c>
      <c r="H4071" s="26" t="s">
        <v>420</v>
      </c>
      <c r="M4071" s="26" t="s">
        <v>13378</v>
      </c>
      <c r="N4071" s="26" t="s">
        <v>13330</v>
      </c>
      <c r="O4071" s="16" t="s">
        <v>151</v>
      </c>
      <c r="P4071" s="26" t="s">
        <v>198</v>
      </c>
      <c r="T4071" s="23" t="s">
        <v>32</v>
      </c>
      <c r="W4071" s="20" t="s">
        <v>43</v>
      </c>
      <c r="Z4071" s="24" t="s">
        <v>32</v>
      </c>
      <c r="AA4071" s="24" t="s">
        <v>32</v>
      </c>
      <c r="AB4071" s="24" t="s">
        <v>32</v>
      </c>
      <c r="AC4071" s="24" t="s">
        <v>32</v>
      </c>
      <c r="AD4071" s="25">
        <v>0</v>
      </c>
      <c r="AE4071" s="25">
        <v>0</v>
      </c>
      <c r="AF4071" s="25">
        <v>10000</v>
      </c>
      <c r="AG4071" s="25">
        <v>0</v>
      </c>
      <c r="AH4071" s="25">
        <v>10000</v>
      </c>
      <c r="AI4071" s="16" t="s">
        <v>13377</v>
      </c>
    </row>
    <row r="4072" spans="1:35" x14ac:dyDescent="0.25">
      <c r="A4072" s="17">
        <v>126433</v>
      </c>
      <c r="B4072" s="18">
        <v>2</v>
      </c>
      <c r="C4072" s="16" t="s">
        <v>73</v>
      </c>
      <c r="D4072" s="21">
        <v>42964</v>
      </c>
      <c r="E4072" s="16" t="s">
        <v>142</v>
      </c>
      <c r="F4072" s="21">
        <v>43500</v>
      </c>
      <c r="G4072" s="16" t="s">
        <v>75</v>
      </c>
      <c r="H4072" s="26" t="s">
        <v>797</v>
      </c>
      <c r="M4072" s="26" t="s">
        <v>13376</v>
      </c>
      <c r="N4072" s="26" t="s">
        <v>13330</v>
      </c>
      <c r="O4072" s="16" t="s">
        <v>151</v>
      </c>
      <c r="P4072" s="26" t="s">
        <v>198</v>
      </c>
      <c r="T4072" s="23" t="s">
        <v>32</v>
      </c>
      <c r="W4072" s="20" t="s">
        <v>43</v>
      </c>
      <c r="Z4072" s="24" t="s">
        <v>32</v>
      </c>
      <c r="AA4072" s="24" t="s">
        <v>32</v>
      </c>
      <c r="AB4072" s="24" t="s">
        <v>32</v>
      </c>
      <c r="AC4072" s="24" t="s">
        <v>32</v>
      </c>
      <c r="AD4072" s="25">
        <v>0</v>
      </c>
      <c r="AE4072" s="25">
        <v>0</v>
      </c>
      <c r="AF4072" s="25">
        <v>19644.73</v>
      </c>
      <c r="AG4072" s="25">
        <v>0</v>
      </c>
      <c r="AH4072" s="25">
        <v>19644.73</v>
      </c>
      <c r="AI4072" s="16" t="s">
        <v>13375</v>
      </c>
    </row>
    <row r="4073" spans="1:35" x14ac:dyDescent="0.25">
      <c r="A4073" s="17">
        <v>126434</v>
      </c>
      <c r="B4073" s="18">
        <v>2</v>
      </c>
      <c r="C4073" s="16" t="s">
        <v>73</v>
      </c>
      <c r="D4073" s="21">
        <v>42964</v>
      </c>
      <c r="E4073" s="16" t="s">
        <v>142</v>
      </c>
      <c r="F4073" s="21">
        <v>43500</v>
      </c>
      <c r="G4073" s="16" t="s">
        <v>75</v>
      </c>
      <c r="H4073" s="26" t="s">
        <v>431</v>
      </c>
      <c r="M4073" s="26" t="s">
        <v>13374</v>
      </c>
      <c r="N4073" s="26" t="s">
        <v>13330</v>
      </c>
      <c r="O4073" s="16" t="s">
        <v>151</v>
      </c>
      <c r="P4073" s="26" t="s">
        <v>198</v>
      </c>
      <c r="T4073" s="23" t="s">
        <v>32</v>
      </c>
      <c r="W4073" s="20" t="s">
        <v>43</v>
      </c>
      <c r="Z4073" s="24" t="s">
        <v>32</v>
      </c>
      <c r="AA4073" s="24" t="s">
        <v>32</v>
      </c>
      <c r="AB4073" s="24" t="s">
        <v>32</v>
      </c>
      <c r="AC4073" s="24" t="s">
        <v>32</v>
      </c>
      <c r="AD4073" s="25">
        <v>0</v>
      </c>
      <c r="AE4073" s="25">
        <v>0</v>
      </c>
      <c r="AF4073" s="25">
        <v>10000</v>
      </c>
      <c r="AG4073" s="25">
        <v>0</v>
      </c>
      <c r="AH4073" s="25">
        <v>10000</v>
      </c>
      <c r="AI4073" s="16" t="s">
        <v>13373</v>
      </c>
    </row>
    <row r="4074" spans="1:35" x14ac:dyDescent="0.25">
      <c r="A4074" s="17">
        <v>126439</v>
      </c>
      <c r="B4074" s="18">
        <v>4</v>
      </c>
      <c r="C4074" s="16" t="s">
        <v>73</v>
      </c>
      <c r="D4074" s="21">
        <v>42964</v>
      </c>
      <c r="E4074" s="16" t="s">
        <v>142</v>
      </c>
      <c r="F4074" s="21">
        <v>43488</v>
      </c>
      <c r="G4074" s="16" t="s">
        <v>75</v>
      </c>
      <c r="H4074" s="26" t="s">
        <v>203</v>
      </c>
      <c r="M4074" s="26" t="s">
        <v>13372</v>
      </c>
      <c r="N4074" s="26" t="s">
        <v>13371</v>
      </c>
      <c r="O4074" s="16" t="s">
        <v>151</v>
      </c>
      <c r="P4074" s="26" t="s">
        <v>198</v>
      </c>
      <c r="T4074" s="23" t="s">
        <v>32</v>
      </c>
      <c r="W4074" s="20" t="s">
        <v>43</v>
      </c>
      <c r="Z4074" s="24" t="s">
        <v>32</v>
      </c>
      <c r="AA4074" s="24" t="s">
        <v>32</v>
      </c>
      <c r="AB4074" s="24" t="s">
        <v>32</v>
      </c>
      <c r="AC4074" s="24" t="s">
        <v>32</v>
      </c>
      <c r="AD4074" s="25">
        <v>0</v>
      </c>
      <c r="AE4074" s="25">
        <v>0</v>
      </c>
      <c r="AF4074" s="25">
        <v>171212.14</v>
      </c>
      <c r="AG4074" s="25">
        <v>0</v>
      </c>
      <c r="AH4074" s="25">
        <v>171212.14</v>
      </c>
      <c r="AI4074" s="16" t="s">
        <v>13370</v>
      </c>
    </row>
    <row r="4075" spans="1:35" x14ac:dyDescent="0.25">
      <c r="A4075" s="17">
        <v>126440</v>
      </c>
      <c r="B4075" s="18">
        <v>4</v>
      </c>
      <c r="C4075" s="16" t="s">
        <v>73</v>
      </c>
      <c r="D4075" s="21">
        <v>42964</v>
      </c>
      <c r="E4075" s="16" t="s">
        <v>142</v>
      </c>
      <c r="F4075" s="21">
        <v>43488</v>
      </c>
      <c r="G4075" s="16" t="s">
        <v>75</v>
      </c>
      <c r="H4075" s="26" t="s">
        <v>221</v>
      </c>
      <c r="M4075" s="26" t="s">
        <v>13369</v>
      </c>
      <c r="N4075" s="26" t="s">
        <v>13330</v>
      </c>
      <c r="O4075" s="16" t="s">
        <v>151</v>
      </c>
      <c r="P4075" s="26" t="s">
        <v>198</v>
      </c>
      <c r="T4075" s="23" t="s">
        <v>32</v>
      </c>
      <c r="W4075" s="20" t="s">
        <v>43</v>
      </c>
      <c r="Z4075" s="24" t="s">
        <v>32</v>
      </c>
      <c r="AA4075" s="24" t="s">
        <v>32</v>
      </c>
      <c r="AB4075" s="24" t="s">
        <v>32</v>
      </c>
      <c r="AC4075" s="24" t="s">
        <v>32</v>
      </c>
      <c r="AD4075" s="25">
        <v>0</v>
      </c>
      <c r="AE4075" s="25">
        <v>0</v>
      </c>
      <c r="AF4075" s="25">
        <v>10000</v>
      </c>
      <c r="AG4075" s="25">
        <v>0</v>
      </c>
      <c r="AH4075" s="25">
        <v>10000</v>
      </c>
      <c r="AI4075" s="16" t="s">
        <v>13368</v>
      </c>
    </row>
    <row r="4076" spans="1:35" x14ac:dyDescent="0.25">
      <c r="A4076" s="17">
        <v>126441</v>
      </c>
      <c r="B4076" s="18">
        <v>4</v>
      </c>
      <c r="C4076" s="16" t="s">
        <v>73</v>
      </c>
      <c r="D4076" s="21">
        <v>42964</v>
      </c>
      <c r="E4076" s="16" t="s">
        <v>142</v>
      </c>
      <c r="F4076" s="21">
        <v>43476</v>
      </c>
      <c r="G4076" s="16" t="s">
        <v>75</v>
      </c>
      <c r="H4076" s="26" t="s">
        <v>229</v>
      </c>
      <c r="M4076" s="26" t="s">
        <v>13367</v>
      </c>
      <c r="N4076" s="26" t="s">
        <v>13330</v>
      </c>
      <c r="O4076" s="16" t="s">
        <v>151</v>
      </c>
      <c r="P4076" s="26" t="s">
        <v>198</v>
      </c>
      <c r="T4076" s="23" t="s">
        <v>32</v>
      </c>
      <c r="W4076" s="20" t="s">
        <v>43</v>
      </c>
      <c r="Z4076" s="24" t="s">
        <v>32</v>
      </c>
      <c r="AA4076" s="24" t="s">
        <v>32</v>
      </c>
      <c r="AB4076" s="24" t="s">
        <v>32</v>
      </c>
      <c r="AC4076" s="24" t="s">
        <v>32</v>
      </c>
      <c r="AD4076" s="25">
        <v>0</v>
      </c>
      <c r="AE4076" s="25">
        <v>0</v>
      </c>
      <c r="AF4076" s="25">
        <v>10000</v>
      </c>
      <c r="AG4076" s="25">
        <v>0</v>
      </c>
      <c r="AH4076" s="25">
        <v>10000</v>
      </c>
      <c r="AI4076" s="16" t="s">
        <v>13366</v>
      </c>
    </row>
    <row r="4077" spans="1:35" x14ac:dyDescent="0.25">
      <c r="A4077" s="17">
        <v>126442</v>
      </c>
      <c r="B4077" s="18">
        <v>4</v>
      </c>
      <c r="C4077" s="16" t="s">
        <v>73</v>
      </c>
      <c r="D4077" s="21">
        <v>42964</v>
      </c>
      <c r="E4077" s="16" t="s">
        <v>142</v>
      </c>
      <c r="F4077" s="21">
        <v>43476</v>
      </c>
      <c r="G4077" s="16" t="s">
        <v>75</v>
      </c>
      <c r="H4077" s="26" t="s">
        <v>794</v>
      </c>
      <c r="M4077" s="26" t="s">
        <v>13365</v>
      </c>
      <c r="N4077" s="26" t="s">
        <v>13330</v>
      </c>
      <c r="O4077" s="16" t="s">
        <v>151</v>
      </c>
      <c r="P4077" s="26" t="s">
        <v>198</v>
      </c>
      <c r="T4077" s="23" t="s">
        <v>32</v>
      </c>
      <c r="W4077" s="20" t="s">
        <v>43</v>
      </c>
      <c r="Z4077" s="24" t="s">
        <v>32</v>
      </c>
      <c r="AA4077" s="24" t="s">
        <v>32</v>
      </c>
      <c r="AB4077" s="24" t="s">
        <v>32</v>
      </c>
      <c r="AC4077" s="24" t="s">
        <v>32</v>
      </c>
      <c r="AD4077" s="25">
        <v>0</v>
      </c>
      <c r="AE4077" s="25">
        <v>0</v>
      </c>
      <c r="AF4077" s="25">
        <v>10000</v>
      </c>
      <c r="AG4077" s="25">
        <v>0</v>
      </c>
      <c r="AH4077" s="25">
        <v>10000</v>
      </c>
      <c r="AI4077" s="16" t="s">
        <v>13364</v>
      </c>
    </row>
    <row r="4078" spans="1:35" x14ac:dyDescent="0.25">
      <c r="A4078" s="17">
        <v>126443</v>
      </c>
      <c r="B4078" s="18">
        <v>4</v>
      </c>
      <c r="C4078" s="16" t="s">
        <v>73</v>
      </c>
      <c r="D4078" s="21">
        <v>42965</v>
      </c>
      <c r="E4078" s="16" t="s">
        <v>142</v>
      </c>
      <c r="F4078" s="21">
        <v>43476</v>
      </c>
      <c r="G4078" s="16" t="s">
        <v>75</v>
      </c>
      <c r="H4078" s="26" t="s">
        <v>249</v>
      </c>
      <c r="M4078" s="26" t="s">
        <v>13363</v>
      </c>
      <c r="N4078" s="26" t="s">
        <v>13330</v>
      </c>
      <c r="O4078" s="16" t="s">
        <v>151</v>
      </c>
      <c r="P4078" s="26" t="s">
        <v>198</v>
      </c>
      <c r="T4078" s="23" t="s">
        <v>32</v>
      </c>
      <c r="W4078" s="20" t="s">
        <v>43</v>
      </c>
      <c r="Z4078" s="24" t="s">
        <v>32</v>
      </c>
      <c r="AA4078" s="24" t="s">
        <v>32</v>
      </c>
      <c r="AB4078" s="24" t="s">
        <v>32</v>
      </c>
      <c r="AC4078" s="24" t="s">
        <v>32</v>
      </c>
      <c r="AD4078" s="25">
        <v>0</v>
      </c>
      <c r="AE4078" s="25">
        <v>0</v>
      </c>
      <c r="AF4078" s="25">
        <v>10000</v>
      </c>
      <c r="AG4078" s="25">
        <v>0</v>
      </c>
      <c r="AH4078" s="25">
        <v>10000</v>
      </c>
      <c r="AI4078" s="16" t="s">
        <v>13362</v>
      </c>
    </row>
    <row r="4079" spans="1:35" x14ac:dyDescent="0.25">
      <c r="A4079" s="17">
        <v>126445</v>
      </c>
      <c r="B4079" s="18">
        <v>4</v>
      </c>
      <c r="C4079" s="16" t="s">
        <v>73</v>
      </c>
      <c r="D4079" s="21">
        <v>42965</v>
      </c>
      <c r="E4079" s="16" t="s">
        <v>142</v>
      </c>
      <c r="F4079" s="21">
        <v>43476</v>
      </c>
      <c r="G4079" s="16" t="s">
        <v>75</v>
      </c>
      <c r="H4079" s="26" t="s">
        <v>258</v>
      </c>
      <c r="M4079" s="26" t="s">
        <v>13361</v>
      </c>
      <c r="N4079" s="26" t="s">
        <v>13330</v>
      </c>
      <c r="O4079" s="16" t="s">
        <v>151</v>
      </c>
      <c r="P4079" s="26" t="s">
        <v>198</v>
      </c>
      <c r="T4079" s="23" t="s">
        <v>32</v>
      </c>
      <c r="W4079" s="20" t="s">
        <v>43</v>
      </c>
      <c r="Z4079" s="24" t="s">
        <v>32</v>
      </c>
      <c r="AA4079" s="24" t="s">
        <v>32</v>
      </c>
      <c r="AB4079" s="24" t="s">
        <v>32</v>
      </c>
      <c r="AC4079" s="24" t="s">
        <v>32</v>
      </c>
      <c r="AD4079" s="25">
        <v>0</v>
      </c>
      <c r="AE4079" s="25">
        <v>0</v>
      </c>
      <c r="AF4079" s="25">
        <v>10000</v>
      </c>
      <c r="AG4079" s="25">
        <v>0</v>
      </c>
      <c r="AH4079" s="25">
        <v>10000</v>
      </c>
      <c r="AI4079" s="16" t="s">
        <v>13360</v>
      </c>
    </row>
    <row r="4080" spans="1:35" x14ac:dyDescent="0.25">
      <c r="A4080" s="17">
        <v>126446</v>
      </c>
      <c r="B4080" s="18">
        <v>4</v>
      </c>
      <c r="C4080" s="16" t="s">
        <v>73</v>
      </c>
      <c r="D4080" s="21">
        <v>42965</v>
      </c>
      <c r="E4080" s="16" t="s">
        <v>142</v>
      </c>
      <c r="F4080" s="21">
        <v>43475</v>
      </c>
      <c r="G4080" s="16" t="s">
        <v>75</v>
      </c>
      <c r="H4080" s="26" t="s">
        <v>261</v>
      </c>
      <c r="M4080" s="26" t="s">
        <v>13359</v>
      </c>
      <c r="N4080" s="26" t="s">
        <v>13330</v>
      </c>
      <c r="O4080" s="16" t="s">
        <v>151</v>
      </c>
      <c r="P4080" s="26" t="s">
        <v>198</v>
      </c>
      <c r="T4080" s="23" t="s">
        <v>32</v>
      </c>
      <c r="W4080" s="20" t="s">
        <v>43</v>
      </c>
      <c r="Z4080" s="24" t="s">
        <v>32</v>
      </c>
      <c r="AA4080" s="24" t="s">
        <v>32</v>
      </c>
      <c r="AB4080" s="24" t="s">
        <v>32</v>
      </c>
      <c r="AC4080" s="24" t="s">
        <v>32</v>
      </c>
      <c r="AD4080" s="25">
        <v>0</v>
      </c>
      <c r="AE4080" s="25">
        <v>0</v>
      </c>
      <c r="AF4080" s="25">
        <v>10000</v>
      </c>
      <c r="AG4080" s="25">
        <v>0</v>
      </c>
      <c r="AH4080" s="25">
        <v>10000</v>
      </c>
      <c r="AI4080" s="16" t="s">
        <v>13358</v>
      </c>
    </row>
    <row r="4081" spans="1:35" x14ac:dyDescent="0.25">
      <c r="A4081" s="17">
        <v>126447</v>
      </c>
      <c r="B4081" s="18">
        <v>4</v>
      </c>
      <c r="C4081" s="16" t="s">
        <v>73</v>
      </c>
      <c r="D4081" s="21">
        <v>42965</v>
      </c>
      <c r="E4081" s="16" t="s">
        <v>142</v>
      </c>
      <c r="F4081" s="21">
        <v>43487</v>
      </c>
      <c r="G4081" s="16" t="s">
        <v>75</v>
      </c>
      <c r="H4081" s="26" t="s">
        <v>270</v>
      </c>
      <c r="M4081" s="26" t="s">
        <v>13357</v>
      </c>
      <c r="N4081" s="26" t="s">
        <v>13330</v>
      </c>
      <c r="O4081" s="16" t="s">
        <v>151</v>
      </c>
      <c r="P4081" s="26" t="s">
        <v>198</v>
      </c>
      <c r="T4081" s="23" t="s">
        <v>32</v>
      </c>
      <c r="W4081" s="20" t="s">
        <v>43</v>
      </c>
      <c r="Z4081" s="24" t="s">
        <v>32</v>
      </c>
      <c r="AA4081" s="24" t="s">
        <v>32</v>
      </c>
      <c r="AB4081" s="24" t="s">
        <v>32</v>
      </c>
      <c r="AC4081" s="24" t="s">
        <v>32</v>
      </c>
      <c r="AD4081" s="25">
        <v>0</v>
      </c>
      <c r="AE4081" s="25">
        <v>0</v>
      </c>
      <c r="AF4081" s="25">
        <v>10000</v>
      </c>
      <c r="AG4081" s="25">
        <v>0</v>
      </c>
      <c r="AH4081" s="25">
        <v>10000</v>
      </c>
      <c r="AI4081" s="16" t="s">
        <v>13356</v>
      </c>
    </row>
    <row r="4082" spans="1:35" x14ac:dyDescent="0.25">
      <c r="A4082" s="17">
        <v>126448</v>
      </c>
      <c r="B4082" s="18">
        <v>4</v>
      </c>
      <c r="C4082" s="16" t="s">
        <v>73</v>
      </c>
      <c r="D4082" s="21">
        <v>42965</v>
      </c>
      <c r="E4082" s="16" t="s">
        <v>142</v>
      </c>
      <c r="F4082" s="21">
        <v>43476</v>
      </c>
      <c r="G4082" s="16" t="s">
        <v>75</v>
      </c>
      <c r="H4082" s="26" t="s">
        <v>292</v>
      </c>
      <c r="M4082" s="26" t="s">
        <v>13355</v>
      </c>
      <c r="N4082" s="26" t="s">
        <v>13330</v>
      </c>
      <c r="O4082" s="16" t="s">
        <v>151</v>
      </c>
      <c r="P4082" s="26" t="s">
        <v>198</v>
      </c>
      <c r="T4082" s="23" t="s">
        <v>32</v>
      </c>
      <c r="W4082" s="20" t="s">
        <v>43</v>
      </c>
      <c r="Z4082" s="24" t="s">
        <v>32</v>
      </c>
      <c r="AA4082" s="24" t="s">
        <v>32</v>
      </c>
      <c r="AB4082" s="24" t="s">
        <v>32</v>
      </c>
      <c r="AC4082" s="24" t="s">
        <v>32</v>
      </c>
      <c r="AD4082" s="25">
        <v>0</v>
      </c>
      <c r="AE4082" s="25">
        <v>0</v>
      </c>
      <c r="AF4082" s="25">
        <v>10000</v>
      </c>
      <c r="AG4082" s="25">
        <v>0</v>
      </c>
      <c r="AH4082" s="25">
        <v>10000</v>
      </c>
      <c r="AI4082" s="16" t="s">
        <v>13354</v>
      </c>
    </row>
    <row r="4083" spans="1:35" x14ac:dyDescent="0.25">
      <c r="A4083" s="17">
        <v>126449</v>
      </c>
      <c r="B4083" s="18">
        <v>4</v>
      </c>
      <c r="C4083" s="16" t="s">
        <v>73</v>
      </c>
      <c r="D4083" s="21">
        <v>42965</v>
      </c>
      <c r="E4083" s="16" t="s">
        <v>142</v>
      </c>
      <c r="F4083" s="21">
        <v>43476</v>
      </c>
      <c r="G4083" s="16" t="s">
        <v>75</v>
      </c>
      <c r="H4083" s="26" t="s">
        <v>564</v>
      </c>
      <c r="M4083" s="26" t="s">
        <v>13353</v>
      </c>
      <c r="N4083" s="26" t="s">
        <v>13330</v>
      </c>
      <c r="O4083" s="16" t="s">
        <v>151</v>
      </c>
      <c r="P4083" s="26" t="s">
        <v>198</v>
      </c>
      <c r="T4083" s="23" t="s">
        <v>32</v>
      </c>
      <c r="W4083" s="20" t="s">
        <v>43</v>
      </c>
      <c r="Z4083" s="24" t="s">
        <v>32</v>
      </c>
      <c r="AA4083" s="24" t="s">
        <v>32</v>
      </c>
      <c r="AB4083" s="24" t="s">
        <v>32</v>
      </c>
      <c r="AC4083" s="24" t="s">
        <v>32</v>
      </c>
      <c r="AD4083" s="25">
        <v>0</v>
      </c>
      <c r="AE4083" s="25">
        <v>0</v>
      </c>
      <c r="AF4083" s="25">
        <v>10000</v>
      </c>
      <c r="AG4083" s="25">
        <v>0</v>
      </c>
      <c r="AH4083" s="25">
        <v>10000</v>
      </c>
      <c r="AI4083" s="16" t="s">
        <v>13352</v>
      </c>
    </row>
    <row r="4084" spans="1:35" x14ac:dyDescent="0.25">
      <c r="A4084" s="17">
        <v>126450</v>
      </c>
      <c r="B4084" s="18">
        <v>4</v>
      </c>
      <c r="C4084" s="16" t="s">
        <v>73</v>
      </c>
      <c r="D4084" s="21">
        <v>42965</v>
      </c>
      <c r="E4084" s="16" t="s">
        <v>142</v>
      </c>
      <c r="F4084" s="21">
        <v>43476</v>
      </c>
      <c r="G4084" s="16" t="s">
        <v>75</v>
      </c>
      <c r="H4084" s="26" t="s">
        <v>295</v>
      </c>
      <c r="M4084" s="26" t="s">
        <v>13351</v>
      </c>
      <c r="N4084" s="26" t="s">
        <v>13330</v>
      </c>
      <c r="O4084" s="16" t="s">
        <v>151</v>
      </c>
      <c r="P4084" s="26" t="s">
        <v>198</v>
      </c>
      <c r="T4084" s="23" t="s">
        <v>32</v>
      </c>
      <c r="W4084" s="20" t="s">
        <v>43</v>
      </c>
      <c r="Z4084" s="24" t="s">
        <v>32</v>
      </c>
      <c r="AA4084" s="24" t="s">
        <v>32</v>
      </c>
      <c r="AB4084" s="24" t="s">
        <v>32</v>
      </c>
      <c r="AC4084" s="24" t="s">
        <v>32</v>
      </c>
      <c r="AD4084" s="25">
        <v>0</v>
      </c>
      <c r="AE4084" s="25">
        <v>0</v>
      </c>
      <c r="AF4084" s="25">
        <v>10000</v>
      </c>
      <c r="AG4084" s="25">
        <v>0</v>
      </c>
      <c r="AH4084" s="25">
        <v>10000</v>
      </c>
      <c r="AI4084" s="16" t="s">
        <v>13350</v>
      </c>
    </row>
    <row r="4085" spans="1:35" x14ac:dyDescent="0.25">
      <c r="A4085" s="17">
        <v>126451</v>
      </c>
      <c r="B4085" s="18">
        <v>4</v>
      </c>
      <c r="C4085" s="16" t="s">
        <v>73</v>
      </c>
      <c r="D4085" s="21">
        <v>42965</v>
      </c>
      <c r="E4085" s="16" t="s">
        <v>142</v>
      </c>
      <c r="F4085" s="21">
        <v>43476</v>
      </c>
      <c r="G4085" s="16" t="s">
        <v>75</v>
      </c>
      <c r="H4085" s="26" t="s">
        <v>298</v>
      </c>
      <c r="M4085" s="26" t="s">
        <v>13349</v>
      </c>
      <c r="N4085" s="26" t="s">
        <v>13330</v>
      </c>
      <c r="O4085" s="16" t="s">
        <v>151</v>
      </c>
      <c r="P4085" s="26" t="s">
        <v>198</v>
      </c>
      <c r="T4085" s="23" t="s">
        <v>32</v>
      </c>
      <c r="W4085" s="20" t="s">
        <v>43</v>
      </c>
      <c r="Z4085" s="24" t="s">
        <v>32</v>
      </c>
      <c r="AA4085" s="24" t="s">
        <v>32</v>
      </c>
      <c r="AB4085" s="24" t="s">
        <v>32</v>
      </c>
      <c r="AC4085" s="24" t="s">
        <v>32</v>
      </c>
      <c r="AD4085" s="25">
        <v>0</v>
      </c>
      <c r="AE4085" s="25">
        <v>0</v>
      </c>
      <c r="AF4085" s="25">
        <v>10000</v>
      </c>
      <c r="AG4085" s="25">
        <v>0</v>
      </c>
      <c r="AH4085" s="25">
        <v>10000</v>
      </c>
      <c r="AI4085" s="16" t="s">
        <v>13348</v>
      </c>
    </row>
    <row r="4086" spans="1:35" x14ac:dyDescent="0.25">
      <c r="A4086" s="17">
        <v>126452</v>
      </c>
      <c r="B4086" s="18">
        <v>4</v>
      </c>
      <c r="C4086" s="16" t="s">
        <v>73</v>
      </c>
      <c r="D4086" s="21">
        <v>42965</v>
      </c>
      <c r="E4086" s="16" t="s">
        <v>142</v>
      </c>
      <c r="F4086" s="21">
        <v>43487</v>
      </c>
      <c r="G4086" s="16" t="s">
        <v>75</v>
      </c>
      <c r="H4086" s="26" t="s">
        <v>301</v>
      </c>
      <c r="M4086" s="26" t="s">
        <v>13347</v>
      </c>
      <c r="N4086" s="26" t="s">
        <v>13330</v>
      </c>
      <c r="O4086" s="16" t="s">
        <v>151</v>
      </c>
      <c r="P4086" s="26" t="s">
        <v>198</v>
      </c>
      <c r="T4086" s="23" t="s">
        <v>32</v>
      </c>
      <c r="W4086" s="20" t="s">
        <v>43</v>
      </c>
      <c r="Z4086" s="24" t="s">
        <v>32</v>
      </c>
      <c r="AA4086" s="24" t="s">
        <v>32</v>
      </c>
      <c r="AB4086" s="24" t="s">
        <v>32</v>
      </c>
      <c r="AC4086" s="24" t="s">
        <v>32</v>
      </c>
      <c r="AD4086" s="25">
        <v>0</v>
      </c>
      <c r="AE4086" s="25">
        <v>0</v>
      </c>
      <c r="AF4086" s="25">
        <v>10000</v>
      </c>
      <c r="AG4086" s="25">
        <v>0</v>
      </c>
      <c r="AH4086" s="25">
        <v>10000</v>
      </c>
      <c r="AI4086" s="16" t="s">
        <v>13346</v>
      </c>
    </row>
    <row r="4087" spans="1:35" x14ac:dyDescent="0.25">
      <c r="A4087" s="17">
        <v>126453</v>
      </c>
      <c r="B4087" s="18">
        <v>4</v>
      </c>
      <c r="C4087" s="16" t="s">
        <v>73</v>
      </c>
      <c r="D4087" s="21">
        <v>42965</v>
      </c>
      <c r="E4087" s="16" t="s">
        <v>142</v>
      </c>
      <c r="F4087" s="21">
        <v>43476</v>
      </c>
      <c r="G4087" s="16" t="s">
        <v>75</v>
      </c>
      <c r="H4087" s="26" t="s">
        <v>323</v>
      </c>
      <c r="M4087" s="26" t="s">
        <v>13345</v>
      </c>
      <c r="N4087" s="26" t="s">
        <v>13330</v>
      </c>
      <c r="O4087" s="16" t="s">
        <v>151</v>
      </c>
      <c r="P4087" s="26" t="s">
        <v>198</v>
      </c>
      <c r="T4087" s="23" t="s">
        <v>32</v>
      </c>
      <c r="W4087" s="20" t="s">
        <v>43</v>
      </c>
      <c r="Z4087" s="24" t="s">
        <v>32</v>
      </c>
      <c r="AA4087" s="24" t="s">
        <v>32</v>
      </c>
      <c r="AB4087" s="24" t="s">
        <v>32</v>
      </c>
      <c r="AC4087" s="24" t="s">
        <v>32</v>
      </c>
      <c r="AD4087" s="25">
        <v>0</v>
      </c>
      <c r="AE4087" s="25">
        <v>0</v>
      </c>
      <c r="AF4087" s="25">
        <v>10000</v>
      </c>
      <c r="AG4087" s="25">
        <v>0</v>
      </c>
      <c r="AH4087" s="25">
        <v>10000</v>
      </c>
      <c r="AI4087" s="16" t="s">
        <v>13344</v>
      </c>
    </row>
    <row r="4088" spans="1:35" x14ac:dyDescent="0.25">
      <c r="A4088" s="17">
        <v>126454</v>
      </c>
      <c r="B4088" s="18">
        <v>4</v>
      </c>
      <c r="C4088" s="16" t="s">
        <v>73</v>
      </c>
      <c r="D4088" s="21">
        <v>42965</v>
      </c>
      <c r="E4088" s="16" t="s">
        <v>142</v>
      </c>
      <c r="F4088" s="21">
        <v>43475</v>
      </c>
      <c r="G4088" s="16" t="s">
        <v>75</v>
      </c>
      <c r="H4088" s="26" t="s">
        <v>326</v>
      </c>
      <c r="M4088" s="26" t="s">
        <v>13343</v>
      </c>
      <c r="N4088" s="26" t="s">
        <v>13330</v>
      </c>
      <c r="O4088" s="16" t="s">
        <v>151</v>
      </c>
      <c r="P4088" s="26" t="s">
        <v>198</v>
      </c>
      <c r="T4088" s="23" t="s">
        <v>32</v>
      </c>
      <c r="W4088" s="20" t="s">
        <v>43</v>
      </c>
      <c r="Z4088" s="24" t="s">
        <v>32</v>
      </c>
      <c r="AA4088" s="24" t="s">
        <v>32</v>
      </c>
      <c r="AB4088" s="24" t="s">
        <v>32</v>
      </c>
      <c r="AC4088" s="24" t="s">
        <v>32</v>
      </c>
      <c r="AD4088" s="25">
        <v>0</v>
      </c>
      <c r="AE4088" s="25">
        <v>0</v>
      </c>
      <c r="AF4088" s="25">
        <v>50000</v>
      </c>
      <c r="AG4088" s="25">
        <v>0</v>
      </c>
      <c r="AH4088" s="25">
        <v>50000</v>
      </c>
      <c r="AI4088" s="16" t="s">
        <v>13342</v>
      </c>
    </row>
    <row r="4089" spans="1:35" x14ac:dyDescent="0.25">
      <c r="A4089" s="17">
        <v>126455</v>
      </c>
      <c r="B4089" s="18">
        <v>4</v>
      </c>
      <c r="C4089" s="16" t="s">
        <v>73</v>
      </c>
      <c r="D4089" s="21">
        <v>42965</v>
      </c>
      <c r="E4089" s="16" t="s">
        <v>142</v>
      </c>
      <c r="F4089" s="21">
        <v>43476</v>
      </c>
      <c r="G4089" s="16" t="s">
        <v>75</v>
      </c>
      <c r="H4089" s="26" t="s">
        <v>87</v>
      </c>
      <c r="M4089" s="26" t="s">
        <v>13341</v>
      </c>
      <c r="N4089" s="26" t="s">
        <v>13330</v>
      </c>
      <c r="O4089" s="16" t="s">
        <v>151</v>
      </c>
      <c r="P4089" s="26" t="s">
        <v>198</v>
      </c>
      <c r="T4089" s="23" t="s">
        <v>32</v>
      </c>
      <c r="W4089" s="20" t="s">
        <v>43</v>
      </c>
      <c r="Z4089" s="24" t="s">
        <v>32</v>
      </c>
      <c r="AA4089" s="24" t="s">
        <v>32</v>
      </c>
      <c r="AB4089" s="24" t="s">
        <v>32</v>
      </c>
      <c r="AC4089" s="24" t="s">
        <v>32</v>
      </c>
      <c r="AD4089" s="25">
        <v>0</v>
      </c>
      <c r="AE4089" s="25">
        <v>0</v>
      </c>
      <c r="AF4089" s="25">
        <v>10000</v>
      </c>
      <c r="AG4089" s="25">
        <v>0</v>
      </c>
      <c r="AH4089" s="25">
        <v>10000</v>
      </c>
      <c r="AI4089" s="16" t="s">
        <v>13340</v>
      </c>
    </row>
    <row r="4090" spans="1:35" x14ac:dyDescent="0.25">
      <c r="A4090" s="17">
        <v>126456</v>
      </c>
      <c r="B4090" s="18">
        <v>4</v>
      </c>
      <c r="C4090" s="16" t="s">
        <v>73</v>
      </c>
      <c r="D4090" s="21">
        <v>42965</v>
      </c>
      <c r="E4090" s="16" t="s">
        <v>142</v>
      </c>
      <c r="F4090" s="21">
        <v>44272</v>
      </c>
      <c r="G4090" s="16" t="s">
        <v>142</v>
      </c>
      <c r="H4090" s="26" t="s">
        <v>349</v>
      </c>
      <c r="M4090" s="26" t="s">
        <v>13339</v>
      </c>
      <c r="N4090" s="26" t="s">
        <v>13330</v>
      </c>
      <c r="O4090" s="16" t="s">
        <v>151</v>
      </c>
      <c r="P4090" s="26" t="s">
        <v>198</v>
      </c>
      <c r="T4090" s="23" t="s">
        <v>32</v>
      </c>
      <c r="W4090" s="20" t="s">
        <v>43</v>
      </c>
      <c r="Z4090" s="24" t="s">
        <v>32</v>
      </c>
      <c r="AA4090" s="24" t="s">
        <v>32</v>
      </c>
      <c r="AB4090" s="24" t="s">
        <v>32</v>
      </c>
      <c r="AC4090" s="24" t="s">
        <v>32</v>
      </c>
      <c r="AD4090" s="25">
        <v>0</v>
      </c>
      <c r="AE4090" s="25">
        <v>0</v>
      </c>
      <c r="AF4090" s="25">
        <v>225460.2</v>
      </c>
      <c r="AG4090" s="25">
        <v>0</v>
      </c>
      <c r="AH4090" s="25">
        <v>225460.2</v>
      </c>
      <c r="AI4090" s="16" t="s">
        <v>13338</v>
      </c>
    </row>
    <row r="4091" spans="1:35" x14ac:dyDescent="0.25">
      <c r="A4091" s="17">
        <v>126457</v>
      </c>
      <c r="B4091" s="18">
        <v>4</v>
      </c>
      <c r="C4091" s="16" t="s">
        <v>73</v>
      </c>
      <c r="D4091" s="21">
        <v>42965</v>
      </c>
      <c r="E4091" s="16" t="s">
        <v>142</v>
      </c>
      <c r="F4091" s="21">
        <v>43476</v>
      </c>
      <c r="G4091" s="16" t="s">
        <v>75</v>
      </c>
      <c r="H4091" s="26" t="s">
        <v>634</v>
      </c>
      <c r="M4091" s="26" t="s">
        <v>13337</v>
      </c>
      <c r="N4091" s="26" t="s">
        <v>13330</v>
      </c>
      <c r="O4091" s="16" t="s">
        <v>151</v>
      </c>
      <c r="P4091" s="26" t="s">
        <v>198</v>
      </c>
      <c r="T4091" s="23" t="s">
        <v>32</v>
      </c>
      <c r="W4091" s="20" t="s">
        <v>43</v>
      </c>
      <c r="Z4091" s="24" t="s">
        <v>32</v>
      </c>
      <c r="AA4091" s="24" t="s">
        <v>32</v>
      </c>
      <c r="AB4091" s="24" t="s">
        <v>32</v>
      </c>
      <c r="AC4091" s="24" t="s">
        <v>32</v>
      </c>
      <c r="AD4091" s="25">
        <v>0</v>
      </c>
      <c r="AE4091" s="25">
        <v>0</v>
      </c>
      <c r="AF4091" s="25">
        <v>10000</v>
      </c>
      <c r="AG4091" s="25">
        <v>0</v>
      </c>
      <c r="AH4091" s="25">
        <v>10000</v>
      </c>
      <c r="AI4091" s="16" t="s">
        <v>13336</v>
      </c>
    </row>
    <row r="4092" spans="1:35" x14ac:dyDescent="0.25">
      <c r="A4092" s="17">
        <v>126458</v>
      </c>
      <c r="B4092" s="18">
        <v>4</v>
      </c>
      <c r="C4092" s="16" t="s">
        <v>73</v>
      </c>
      <c r="D4092" s="21">
        <v>42965</v>
      </c>
      <c r="E4092" s="16" t="s">
        <v>142</v>
      </c>
      <c r="F4092" s="21">
        <v>43474</v>
      </c>
      <c r="G4092" s="16" t="s">
        <v>75</v>
      </c>
      <c r="H4092" s="26" t="s">
        <v>126</v>
      </c>
      <c r="M4092" s="26" t="s">
        <v>13335</v>
      </c>
      <c r="N4092" s="26" t="s">
        <v>13330</v>
      </c>
      <c r="O4092" s="16" t="s">
        <v>151</v>
      </c>
      <c r="P4092" s="26" t="s">
        <v>198</v>
      </c>
      <c r="T4092" s="23" t="s">
        <v>32</v>
      </c>
      <c r="W4092" s="20" t="s">
        <v>43</v>
      </c>
      <c r="Z4092" s="24" t="s">
        <v>32</v>
      </c>
      <c r="AA4092" s="24" t="s">
        <v>32</v>
      </c>
      <c r="AB4092" s="24" t="s">
        <v>32</v>
      </c>
      <c r="AC4092" s="24" t="s">
        <v>32</v>
      </c>
      <c r="AD4092" s="25">
        <v>0</v>
      </c>
      <c r="AE4092" s="25">
        <v>0</v>
      </c>
      <c r="AF4092" s="25">
        <v>50000</v>
      </c>
      <c r="AG4092" s="25">
        <v>0</v>
      </c>
      <c r="AH4092" s="25">
        <v>50000</v>
      </c>
      <c r="AI4092" s="16" t="s">
        <v>13334</v>
      </c>
    </row>
    <row r="4093" spans="1:35" x14ac:dyDescent="0.25">
      <c r="A4093" s="17">
        <v>126459</v>
      </c>
      <c r="B4093" s="18">
        <v>4</v>
      </c>
      <c r="C4093" s="16" t="s">
        <v>73</v>
      </c>
      <c r="D4093" s="21">
        <v>42965</v>
      </c>
      <c r="E4093" s="16" t="s">
        <v>142</v>
      </c>
      <c r="F4093" s="21">
        <v>43475</v>
      </c>
      <c r="G4093" s="16" t="s">
        <v>75</v>
      </c>
      <c r="H4093" s="26" t="s">
        <v>92</v>
      </c>
      <c r="M4093" s="26" t="s">
        <v>13333</v>
      </c>
      <c r="N4093" s="26" t="s">
        <v>13330</v>
      </c>
      <c r="O4093" s="16" t="s">
        <v>151</v>
      </c>
      <c r="P4093" s="26" t="s">
        <v>198</v>
      </c>
      <c r="T4093" s="23" t="s">
        <v>32</v>
      </c>
      <c r="W4093" s="20" t="s">
        <v>43</v>
      </c>
      <c r="Z4093" s="24" t="s">
        <v>32</v>
      </c>
      <c r="AA4093" s="24" t="s">
        <v>32</v>
      </c>
      <c r="AB4093" s="24" t="s">
        <v>32</v>
      </c>
      <c r="AC4093" s="24" t="s">
        <v>32</v>
      </c>
      <c r="AD4093" s="25">
        <v>0</v>
      </c>
      <c r="AE4093" s="25">
        <v>0</v>
      </c>
      <c r="AF4093" s="25">
        <v>10000</v>
      </c>
      <c r="AG4093" s="25">
        <v>0</v>
      </c>
      <c r="AH4093" s="25">
        <v>10000</v>
      </c>
      <c r="AI4093" s="16" t="s">
        <v>13332</v>
      </c>
    </row>
    <row r="4094" spans="1:35" x14ac:dyDescent="0.25">
      <c r="A4094" s="17">
        <v>126460</v>
      </c>
      <c r="B4094" s="18">
        <v>4</v>
      </c>
      <c r="C4094" s="16" t="s">
        <v>73</v>
      </c>
      <c r="D4094" s="21">
        <v>42965</v>
      </c>
      <c r="E4094" s="16" t="s">
        <v>142</v>
      </c>
      <c r="F4094" s="21">
        <v>43487</v>
      </c>
      <c r="G4094" s="16" t="s">
        <v>75</v>
      </c>
      <c r="H4094" s="26" t="s">
        <v>428</v>
      </c>
      <c r="M4094" s="26" t="s">
        <v>13331</v>
      </c>
      <c r="N4094" s="26" t="s">
        <v>13330</v>
      </c>
      <c r="O4094" s="16" t="s">
        <v>151</v>
      </c>
      <c r="P4094" s="26" t="s">
        <v>198</v>
      </c>
      <c r="T4094" s="23" t="s">
        <v>32</v>
      </c>
      <c r="W4094" s="20" t="s">
        <v>43</v>
      </c>
      <c r="Z4094" s="24" t="s">
        <v>32</v>
      </c>
      <c r="AA4094" s="24" t="s">
        <v>32</v>
      </c>
      <c r="AB4094" s="24" t="s">
        <v>32</v>
      </c>
      <c r="AC4094" s="24" t="s">
        <v>32</v>
      </c>
      <c r="AD4094" s="25">
        <v>0</v>
      </c>
      <c r="AE4094" s="25">
        <v>0</v>
      </c>
      <c r="AF4094" s="25">
        <v>10000</v>
      </c>
      <c r="AG4094" s="25">
        <v>0</v>
      </c>
      <c r="AH4094" s="25">
        <v>10000</v>
      </c>
      <c r="AI4094" s="16" t="s">
        <v>13329</v>
      </c>
    </row>
    <row r="4095" spans="1:35" ht="45" x14ac:dyDescent="0.25">
      <c r="A4095" s="17">
        <v>126461</v>
      </c>
      <c r="B4095" s="18">
        <v>2</v>
      </c>
      <c r="C4095" s="16" t="s">
        <v>47</v>
      </c>
      <c r="D4095" s="21">
        <v>42965</v>
      </c>
      <c r="E4095" s="16" t="s">
        <v>1928</v>
      </c>
      <c r="F4095" s="21">
        <v>44025</v>
      </c>
      <c r="G4095" s="16" t="s">
        <v>103</v>
      </c>
      <c r="H4095" s="26" t="s">
        <v>380</v>
      </c>
      <c r="M4095" s="26" t="s">
        <v>3728</v>
      </c>
      <c r="N4095" s="26" t="s">
        <v>3729</v>
      </c>
      <c r="O4095" s="16" t="s">
        <v>60</v>
      </c>
      <c r="P4095" s="26" t="s">
        <v>1420</v>
      </c>
      <c r="T4095" s="23" t="s">
        <v>32</v>
      </c>
      <c r="W4095" s="20" t="s">
        <v>43</v>
      </c>
      <c r="Z4095" s="25">
        <v>15.49</v>
      </c>
      <c r="AA4095" s="25">
        <v>0</v>
      </c>
      <c r="AB4095" s="25">
        <v>0</v>
      </c>
      <c r="AC4095" s="25">
        <v>0</v>
      </c>
      <c r="AD4095" s="25">
        <v>593915.49</v>
      </c>
      <c r="AE4095" s="25">
        <v>0</v>
      </c>
      <c r="AF4095" s="25">
        <v>0</v>
      </c>
      <c r="AG4095" s="25">
        <v>0</v>
      </c>
      <c r="AH4095" s="25">
        <v>593915.49</v>
      </c>
    </row>
    <row r="4096" spans="1:35" x14ac:dyDescent="0.25">
      <c r="A4096" s="17">
        <v>126464</v>
      </c>
      <c r="B4096" s="18">
        <v>3</v>
      </c>
      <c r="C4096" s="16" t="s">
        <v>47</v>
      </c>
      <c r="D4096" s="21">
        <v>42968</v>
      </c>
      <c r="E4096" s="16" t="s">
        <v>75</v>
      </c>
      <c r="F4096" s="21">
        <v>43832</v>
      </c>
      <c r="G4096" s="16" t="s">
        <v>103</v>
      </c>
      <c r="H4096" s="26" t="s">
        <v>788</v>
      </c>
      <c r="I4096" s="16" t="s">
        <v>686</v>
      </c>
      <c r="J4096" s="20" t="s">
        <v>116</v>
      </c>
      <c r="L4096" s="16" t="s">
        <v>116</v>
      </c>
      <c r="M4096" s="26" t="s">
        <v>3730</v>
      </c>
      <c r="N4096" s="26" t="s">
        <v>2357</v>
      </c>
      <c r="O4096" s="16" t="s">
        <v>188</v>
      </c>
      <c r="P4096" s="26" t="s">
        <v>443</v>
      </c>
      <c r="Q4096" s="26" t="s">
        <v>2357</v>
      </c>
      <c r="T4096" s="22">
        <v>5.77</v>
      </c>
      <c r="U4096" s="21">
        <v>43595</v>
      </c>
      <c r="V4096" s="16" t="s">
        <v>2358</v>
      </c>
      <c r="W4096" s="20" t="s">
        <v>43</v>
      </c>
      <c r="X4096" s="16" t="s">
        <v>78</v>
      </c>
      <c r="Z4096" s="25">
        <v>0</v>
      </c>
      <c r="AA4096" s="25">
        <v>0</v>
      </c>
      <c r="AB4096" s="25">
        <v>89782.57</v>
      </c>
      <c r="AC4096" s="25">
        <v>-31120.99</v>
      </c>
      <c r="AD4096" s="25">
        <v>0</v>
      </c>
      <c r="AE4096" s="25">
        <v>0</v>
      </c>
      <c r="AF4096" s="25">
        <v>119145.57</v>
      </c>
      <c r="AG4096" s="25">
        <v>706132.01</v>
      </c>
      <c r="AH4096" s="25">
        <v>825277.58</v>
      </c>
      <c r="AI4096" s="16" t="s">
        <v>3731</v>
      </c>
    </row>
    <row r="4097" spans="1:35" x14ac:dyDescent="0.25">
      <c r="A4097" s="17">
        <v>126466</v>
      </c>
      <c r="B4097" s="18">
        <v>3</v>
      </c>
      <c r="C4097" s="16" t="s">
        <v>47</v>
      </c>
      <c r="D4097" s="21">
        <v>42968</v>
      </c>
      <c r="E4097" s="16" t="s">
        <v>75</v>
      </c>
      <c r="F4097" s="21">
        <v>43712</v>
      </c>
      <c r="G4097" s="16" t="s">
        <v>103</v>
      </c>
      <c r="H4097" s="26" t="s">
        <v>255</v>
      </c>
      <c r="I4097" s="16" t="s">
        <v>3732</v>
      </c>
      <c r="J4097" s="20" t="s">
        <v>116</v>
      </c>
      <c r="L4097" s="16" t="s">
        <v>116</v>
      </c>
      <c r="M4097" s="26" t="s">
        <v>3733</v>
      </c>
      <c r="N4097" s="26" t="s">
        <v>2343</v>
      </c>
      <c r="O4097" s="16" t="s">
        <v>188</v>
      </c>
      <c r="P4097" s="26" t="s">
        <v>443</v>
      </c>
      <c r="Q4097" s="26" t="s">
        <v>2343</v>
      </c>
      <c r="T4097" s="22">
        <v>2.2799999999999998</v>
      </c>
      <c r="U4097" s="21">
        <v>43504</v>
      </c>
      <c r="V4097" s="16" t="s">
        <v>1179</v>
      </c>
      <c r="W4097" s="20" t="s">
        <v>43</v>
      </c>
      <c r="X4097" s="16" t="s">
        <v>78</v>
      </c>
      <c r="Z4097" s="25">
        <v>0</v>
      </c>
      <c r="AA4097" s="25">
        <v>0</v>
      </c>
      <c r="AB4097" s="25">
        <v>-1684.58</v>
      </c>
      <c r="AC4097" s="25">
        <v>59431.47</v>
      </c>
      <c r="AD4097" s="25">
        <v>0</v>
      </c>
      <c r="AE4097" s="25">
        <v>0</v>
      </c>
      <c r="AF4097" s="25">
        <v>31699.42</v>
      </c>
      <c r="AG4097" s="25">
        <v>548792.47</v>
      </c>
      <c r="AH4097" s="25">
        <v>580491.89</v>
      </c>
      <c r="AI4097" s="16" t="s">
        <v>3734</v>
      </c>
    </row>
    <row r="4098" spans="1:35" x14ac:dyDescent="0.25">
      <c r="A4098" s="17">
        <v>126468</v>
      </c>
      <c r="B4098" s="18">
        <v>3</v>
      </c>
      <c r="C4098" s="16" t="s">
        <v>474</v>
      </c>
      <c r="D4098" s="21">
        <v>42968</v>
      </c>
      <c r="E4098" s="16" t="s">
        <v>75</v>
      </c>
      <c r="F4098" s="21">
        <v>44139</v>
      </c>
      <c r="G4098" s="16" t="s">
        <v>74</v>
      </c>
      <c r="H4098" s="26" t="s">
        <v>200</v>
      </c>
      <c r="I4098" s="16" t="s">
        <v>3735</v>
      </c>
      <c r="J4098" s="20" t="s">
        <v>116</v>
      </c>
      <c r="L4098" s="16" t="s">
        <v>116</v>
      </c>
      <c r="M4098" s="26" t="s">
        <v>3736</v>
      </c>
      <c r="N4098" s="26" t="s">
        <v>2587</v>
      </c>
      <c r="O4098" s="16" t="s">
        <v>188</v>
      </c>
      <c r="P4098" s="26" t="s">
        <v>443</v>
      </c>
      <c r="Q4098" s="26" t="s">
        <v>2587</v>
      </c>
      <c r="R4098" s="16" t="s">
        <v>139</v>
      </c>
      <c r="S4098" s="16" t="s">
        <v>84</v>
      </c>
      <c r="T4098" s="22">
        <v>5.59</v>
      </c>
      <c r="U4098" s="21">
        <v>43966</v>
      </c>
      <c r="V4098" s="16" t="s">
        <v>2358</v>
      </c>
      <c r="W4098" s="20" t="s">
        <v>43</v>
      </c>
      <c r="X4098" s="16" t="s">
        <v>78</v>
      </c>
      <c r="Z4098" s="25">
        <v>0</v>
      </c>
      <c r="AA4098" s="25">
        <v>0</v>
      </c>
      <c r="AB4098" s="25">
        <v>-31348</v>
      </c>
      <c r="AC4098" s="25">
        <v>-130522</v>
      </c>
      <c r="AD4098" s="25">
        <v>0</v>
      </c>
      <c r="AE4098" s="25">
        <v>0</v>
      </c>
      <c r="AF4098" s="25">
        <v>62922</v>
      </c>
      <c r="AG4098" s="25">
        <v>725768</v>
      </c>
      <c r="AH4098" s="25">
        <v>788690</v>
      </c>
      <c r="AI4098" s="16" t="s">
        <v>3737</v>
      </c>
    </row>
    <row r="4099" spans="1:35" x14ac:dyDescent="0.25">
      <c r="A4099" s="17">
        <v>126513</v>
      </c>
      <c r="B4099" s="18">
        <v>4</v>
      </c>
      <c r="C4099" s="16" t="s">
        <v>73</v>
      </c>
      <c r="D4099" s="21">
        <v>42976</v>
      </c>
      <c r="E4099" s="16" t="s">
        <v>4294</v>
      </c>
      <c r="F4099" s="21">
        <v>44097</v>
      </c>
      <c r="G4099" s="16" t="s">
        <v>56</v>
      </c>
      <c r="H4099" s="26" t="s">
        <v>349</v>
      </c>
      <c r="I4099" s="16" t="s">
        <v>13328</v>
      </c>
      <c r="K4099" s="16" t="s">
        <v>13327</v>
      </c>
      <c r="L4099" s="16" t="s">
        <v>37</v>
      </c>
      <c r="M4099" s="26" t="s">
        <v>13326</v>
      </c>
      <c r="O4099" s="16" t="s">
        <v>1149</v>
      </c>
      <c r="P4099" s="26" t="s">
        <v>188</v>
      </c>
      <c r="R4099" s="16" t="s">
        <v>139</v>
      </c>
      <c r="S4099" s="16" t="s">
        <v>4621</v>
      </c>
      <c r="T4099" s="22">
        <v>0.62</v>
      </c>
      <c r="W4099" s="20" t="s">
        <v>43</v>
      </c>
      <c r="X4099" s="16" t="s">
        <v>44</v>
      </c>
      <c r="Z4099" s="24" t="s">
        <v>32</v>
      </c>
      <c r="AA4099" s="24" t="s">
        <v>32</v>
      </c>
      <c r="AB4099" s="24" t="s">
        <v>32</v>
      </c>
      <c r="AC4099" s="24" t="s">
        <v>32</v>
      </c>
      <c r="AD4099" s="24" t="s">
        <v>32</v>
      </c>
      <c r="AE4099" s="24" t="s">
        <v>32</v>
      </c>
      <c r="AF4099" s="24" t="s">
        <v>32</v>
      </c>
      <c r="AG4099" s="24" t="s">
        <v>32</v>
      </c>
      <c r="AH4099" s="24" t="s">
        <v>32</v>
      </c>
      <c r="AI4099" s="16" t="s">
        <v>13325</v>
      </c>
    </row>
    <row r="4100" spans="1:35" x14ac:dyDescent="0.25">
      <c r="A4100" s="17">
        <v>126518</v>
      </c>
      <c r="B4100" s="18">
        <v>3</v>
      </c>
      <c r="C4100" s="16" t="s">
        <v>73</v>
      </c>
      <c r="D4100" s="21">
        <v>42976</v>
      </c>
      <c r="E4100" s="16" t="s">
        <v>1987</v>
      </c>
      <c r="F4100" s="21">
        <v>42976</v>
      </c>
      <c r="G4100" s="16" t="s">
        <v>1987</v>
      </c>
      <c r="H4100" s="26" t="s">
        <v>98</v>
      </c>
      <c r="L4100" s="16" t="s">
        <v>110</v>
      </c>
      <c r="M4100" s="26" t="s">
        <v>13324</v>
      </c>
      <c r="O4100" s="16" t="s">
        <v>1612</v>
      </c>
      <c r="T4100" s="23" t="s">
        <v>32</v>
      </c>
      <c r="W4100" s="20" t="s">
        <v>43</v>
      </c>
      <c r="Z4100" s="24" t="s">
        <v>32</v>
      </c>
      <c r="AA4100" s="24" t="s">
        <v>32</v>
      </c>
      <c r="AB4100" s="24" t="s">
        <v>32</v>
      </c>
      <c r="AC4100" s="24" t="s">
        <v>32</v>
      </c>
      <c r="AD4100" s="25">
        <v>0</v>
      </c>
      <c r="AE4100" s="25">
        <v>0</v>
      </c>
      <c r="AF4100" s="25">
        <v>0</v>
      </c>
      <c r="AG4100" s="25">
        <v>0</v>
      </c>
      <c r="AH4100" s="25">
        <v>0</v>
      </c>
      <c r="AI4100" s="16" t="s">
        <v>13323</v>
      </c>
    </row>
    <row r="4101" spans="1:35" x14ac:dyDescent="0.25">
      <c r="A4101" s="17">
        <v>126522</v>
      </c>
      <c r="B4101" s="18">
        <v>3</v>
      </c>
      <c r="C4101" s="16" t="s">
        <v>73</v>
      </c>
      <c r="D4101" s="21">
        <v>42976</v>
      </c>
      <c r="E4101" s="16" t="s">
        <v>1987</v>
      </c>
      <c r="F4101" s="21">
        <v>42976</v>
      </c>
      <c r="G4101" s="16" t="s">
        <v>1987</v>
      </c>
      <c r="H4101" s="26" t="s">
        <v>98</v>
      </c>
      <c r="L4101" s="16" t="s">
        <v>110</v>
      </c>
      <c r="M4101" s="26" t="s">
        <v>13322</v>
      </c>
      <c r="O4101" s="16" t="s">
        <v>1612</v>
      </c>
      <c r="T4101" s="23" t="s">
        <v>32</v>
      </c>
      <c r="W4101" s="20" t="s">
        <v>43</v>
      </c>
      <c r="Z4101" s="24" t="s">
        <v>32</v>
      </c>
      <c r="AA4101" s="24" t="s">
        <v>32</v>
      </c>
      <c r="AB4101" s="24" t="s">
        <v>32</v>
      </c>
      <c r="AC4101" s="24" t="s">
        <v>32</v>
      </c>
      <c r="AD4101" s="25">
        <v>0</v>
      </c>
      <c r="AE4101" s="25">
        <v>0</v>
      </c>
      <c r="AF4101" s="25">
        <v>0</v>
      </c>
      <c r="AG4101" s="25">
        <v>0</v>
      </c>
      <c r="AH4101" s="25">
        <v>0</v>
      </c>
      <c r="AI4101" s="16" t="s">
        <v>13321</v>
      </c>
    </row>
    <row r="4102" spans="1:35" x14ac:dyDescent="0.25">
      <c r="A4102" s="17">
        <v>126523</v>
      </c>
      <c r="B4102" s="18">
        <v>3</v>
      </c>
      <c r="C4102" s="16" t="s">
        <v>31</v>
      </c>
      <c r="D4102" s="21">
        <v>42977</v>
      </c>
      <c r="E4102" s="16" t="s">
        <v>2469</v>
      </c>
      <c r="F4102" s="21">
        <v>44077</v>
      </c>
      <c r="G4102" s="16" t="s">
        <v>109</v>
      </c>
      <c r="H4102" s="26" t="s">
        <v>69</v>
      </c>
      <c r="I4102" s="16" t="s">
        <v>1518</v>
      </c>
      <c r="J4102" s="20" t="s">
        <v>1518</v>
      </c>
      <c r="K4102" s="16" t="s">
        <v>3738</v>
      </c>
      <c r="M4102" s="26" t="s">
        <v>3739</v>
      </c>
      <c r="O4102" s="16" t="s">
        <v>1520</v>
      </c>
      <c r="P4102" s="26" t="s">
        <v>568</v>
      </c>
      <c r="R4102" s="16" t="s">
        <v>139</v>
      </c>
      <c r="S4102" s="16" t="s">
        <v>192</v>
      </c>
      <c r="T4102" s="22">
        <v>0.16</v>
      </c>
      <c r="U4102" s="21">
        <v>44057</v>
      </c>
      <c r="W4102" s="20" t="s">
        <v>43</v>
      </c>
      <c r="X4102" s="16" t="s">
        <v>78</v>
      </c>
      <c r="Z4102" s="25">
        <v>0</v>
      </c>
      <c r="AA4102" s="25">
        <v>0</v>
      </c>
      <c r="AB4102" s="25">
        <v>544239.05000000005</v>
      </c>
      <c r="AC4102" s="25">
        <v>0</v>
      </c>
      <c r="AD4102" s="25">
        <v>124800</v>
      </c>
      <c r="AE4102" s="25">
        <v>114310</v>
      </c>
      <c r="AF4102" s="25">
        <v>544239.05000000005</v>
      </c>
      <c r="AG4102" s="25">
        <v>0</v>
      </c>
      <c r="AH4102" s="25">
        <v>783349.05</v>
      </c>
      <c r="AI4102" s="16" t="s">
        <v>3740</v>
      </c>
    </row>
    <row r="4103" spans="1:35" ht="30" x14ac:dyDescent="0.25">
      <c r="A4103" s="17">
        <v>126525</v>
      </c>
      <c r="B4103" s="18">
        <v>2</v>
      </c>
      <c r="C4103" s="16" t="s">
        <v>73</v>
      </c>
      <c r="D4103" s="21">
        <v>42978</v>
      </c>
      <c r="E4103" s="16" t="s">
        <v>142</v>
      </c>
      <c r="F4103" s="21">
        <v>44064</v>
      </c>
      <c r="G4103" s="16" t="s">
        <v>102</v>
      </c>
      <c r="H4103" s="26" t="s">
        <v>154</v>
      </c>
      <c r="I4103" s="16" t="s">
        <v>3741</v>
      </c>
      <c r="J4103" s="20" t="s">
        <v>116</v>
      </c>
      <c r="L4103" s="16" t="s">
        <v>116</v>
      </c>
      <c r="M4103" s="26" t="s">
        <v>3742</v>
      </c>
      <c r="N4103" s="26" t="s">
        <v>3743</v>
      </c>
      <c r="O4103" s="16" t="s">
        <v>78</v>
      </c>
      <c r="P4103" s="26" t="s">
        <v>168</v>
      </c>
      <c r="R4103" s="16" t="s">
        <v>139</v>
      </c>
      <c r="S4103" s="16" t="s">
        <v>42</v>
      </c>
      <c r="T4103" s="22">
        <v>0.3</v>
      </c>
      <c r="U4103" s="21">
        <v>44841</v>
      </c>
      <c r="W4103" s="20" t="s">
        <v>43</v>
      </c>
      <c r="X4103" s="16" t="s">
        <v>78</v>
      </c>
      <c r="Z4103" s="25">
        <v>0</v>
      </c>
      <c r="AA4103" s="25">
        <v>1107400</v>
      </c>
      <c r="AB4103" s="25">
        <v>0</v>
      </c>
      <c r="AC4103" s="25">
        <v>0</v>
      </c>
      <c r="AD4103" s="25">
        <v>147800</v>
      </c>
      <c r="AE4103" s="25">
        <v>1107400</v>
      </c>
      <c r="AF4103" s="25">
        <v>0</v>
      </c>
      <c r="AG4103" s="25">
        <v>0</v>
      </c>
      <c r="AH4103" s="25">
        <v>1255200</v>
      </c>
      <c r="AI4103" s="16" t="s">
        <v>3744</v>
      </c>
    </row>
    <row r="4104" spans="1:35" x14ac:dyDescent="0.25">
      <c r="A4104" s="17">
        <v>126529</v>
      </c>
      <c r="B4104" s="18">
        <v>2</v>
      </c>
      <c r="C4104" s="16" t="s">
        <v>47</v>
      </c>
      <c r="D4104" s="21">
        <v>42983</v>
      </c>
      <c r="E4104" s="16" t="s">
        <v>75</v>
      </c>
      <c r="F4104" s="21">
        <v>44281</v>
      </c>
      <c r="G4104" s="16" t="s">
        <v>103</v>
      </c>
      <c r="H4104" s="26" t="s">
        <v>154</v>
      </c>
      <c r="I4104" s="16" t="s">
        <v>3741</v>
      </c>
      <c r="J4104" s="20" t="s">
        <v>116</v>
      </c>
      <c r="L4104" s="16" t="s">
        <v>116</v>
      </c>
      <c r="M4104" s="26" t="s">
        <v>3745</v>
      </c>
      <c r="N4104" s="26" t="s">
        <v>2343</v>
      </c>
      <c r="O4104" s="16" t="s">
        <v>188</v>
      </c>
      <c r="P4104" s="26" t="s">
        <v>443</v>
      </c>
      <c r="Q4104" s="26" t="s">
        <v>2343</v>
      </c>
      <c r="R4104" s="16" t="s">
        <v>139</v>
      </c>
      <c r="S4104" s="16" t="s">
        <v>84</v>
      </c>
      <c r="T4104" s="22">
        <v>2.98</v>
      </c>
      <c r="U4104" s="21">
        <v>43273</v>
      </c>
      <c r="V4104" s="16" t="s">
        <v>1179</v>
      </c>
      <c r="W4104" s="20" t="s">
        <v>43</v>
      </c>
      <c r="X4104" s="16" t="s">
        <v>78</v>
      </c>
      <c r="Z4104" s="25">
        <v>0</v>
      </c>
      <c r="AA4104" s="25">
        <v>0</v>
      </c>
      <c r="AB4104" s="25">
        <v>-6962.57</v>
      </c>
      <c r="AC4104" s="25">
        <v>156571.82</v>
      </c>
      <c r="AD4104" s="25">
        <v>0</v>
      </c>
      <c r="AE4104" s="25">
        <v>0</v>
      </c>
      <c r="AF4104" s="25">
        <v>30601.43</v>
      </c>
      <c r="AG4104" s="25">
        <v>1391925.82</v>
      </c>
      <c r="AH4104" s="25">
        <v>1422527.25</v>
      </c>
      <c r="AI4104" s="16" t="s">
        <v>3746</v>
      </c>
    </row>
    <row r="4105" spans="1:35" x14ac:dyDescent="0.25">
      <c r="A4105" s="17">
        <v>126531</v>
      </c>
      <c r="B4105" s="18">
        <v>2</v>
      </c>
      <c r="C4105" s="16" t="s">
        <v>47</v>
      </c>
      <c r="D4105" s="21">
        <v>42983</v>
      </c>
      <c r="E4105" s="16" t="s">
        <v>75</v>
      </c>
      <c r="F4105" s="21">
        <v>43958</v>
      </c>
      <c r="G4105" s="16" t="s">
        <v>103</v>
      </c>
      <c r="H4105" s="26" t="s">
        <v>252</v>
      </c>
      <c r="I4105" s="16" t="s">
        <v>3747</v>
      </c>
      <c r="J4105" s="20" t="s">
        <v>116</v>
      </c>
      <c r="L4105" s="16" t="s">
        <v>116</v>
      </c>
      <c r="M4105" s="26" t="s">
        <v>3748</v>
      </c>
      <c r="N4105" s="26" t="s">
        <v>3749</v>
      </c>
      <c r="O4105" s="16" t="s">
        <v>188</v>
      </c>
      <c r="P4105" s="26" t="s">
        <v>443</v>
      </c>
      <c r="Q4105" s="26" t="s">
        <v>3749</v>
      </c>
      <c r="T4105" s="22">
        <v>5.47</v>
      </c>
      <c r="U4105" s="21">
        <v>43595</v>
      </c>
      <c r="V4105" s="16" t="s">
        <v>1179</v>
      </c>
      <c r="W4105" s="20" t="s">
        <v>43</v>
      </c>
      <c r="X4105" s="16" t="s">
        <v>78</v>
      </c>
      <c r="Z4105" s="25">
        <v>0</v>
      </c>
      <c r="AA4105" s="25">
        <v>0</v>
      </c>
      <c r="AB4105" s="25">
        <v>-629.47</v>
      </c>
      <c r="AC4105" s="25">
        <v>7887.9</v>
      </c>
      <c r="AD4105" s="25">
        <v>0</v>
      </c>
      <c r="AE4105" s="25">
        <v>0</v>
      </c>
      <c r="AF4105" s="25">
        <v>35400.53</v>
      </c>
      <c r="AG4105" s="25">
        <v>424289.9</v>
      </c>
      <c r="AH4105" s="25">
        <v>459690.43</v>
      </c>
      <c r="AI4105" s="16" t="s">
        <v>3750</v>
      </c>
    </row>
    <row r="4106" spans="1:35" x14ac:dyDescent="0.25">
      <c r="A4106" s="17">
        <v>126539</v>
      </c>
      <c r="B4106" s="18">
        <v>2</v>
      </c>
      <c r="C4106" s="16" t="s">
        <v>474</v>
      </c>
      <c r="D4106" s="21">
        <v>42983</v>
      </c>
      <c r="E4106" s="16" t="s">
        <v>75</v>
      </c>
      <c r="F4106" s="21">
        <v>43517</v>
      </c>
      <c r="G4106" s="16" t="s">
        <v>514</v>
      </c>
      <c r="H4106" s="26" t="s">
        <v>377</v>
      </c>
      <c r="I4106" s="16" t="s">
        <v>166</v>
      </c>
      <c r="J4106" s="20" t="s">
        <v>116</v>
      </c>
      <c r="L4106" s="16" t="s">
        <v>116</v>
      </c>
      <c r="M4106" s="26" t="s">
        <v>13320</v>
      </c>
      <c r="N4106" s="26" t="s">
        <v>2343</v>
      </c>
      <c r="O4106" s="16" t="s">
        <v>188</v>
      </c>
      <c r="P4106" s="26" t="s">
        <v>443</v>
      </c>
      <c r="Q4106" s="26" t="s">
        <v>2343</v>
      </c>
      <c r="R4106" s="16" t="s">
        <v>139</v>
      </c>
      <c r="S4106" s="16" t="s">
        <v>84</v>
      </c>
      <c r="T4106" s="22">
        <v>5.35</v>
      </c>
      <c r="U4106" s="21">
        <v>43273</v>
      </c>
      <c r="V4106" s="16" t="s">
        <v>1179</v>
      </c>
      <c r="W4106" s="20" t="s">
        <v>43</v>
      </c>
      <c r="X4106" s="16" t="s">
        <v>78</v>
      </c>
      <c r="Z4106" s="24" t="s">
        <v>32</v>
      </c>
      <c r="AA4106" s="24" t="s">
        <v>32</v>
      </c>
      <c r="AB4106" s="24" t="s">
        <v>32</v>
      </c>
      <c r="AC4106" s="24" t="s">
        <v>32</v>
      </c>
      <c r="AD4106" s="25">
        <v>0</v>
      </c>
      <c r="AE4106" s="25">
        <v>0</v>
      </c>
      <c r="AF4106" s="25">
        <v>20228</v>
      </c>
      <c r="AG4106" s="25">
        <v>1093431</v>
      </c>
      <c r="AH4106" s="25">
        <v>1113659</v>
      </c>
      <c r="AI4106" s="16" t="s">
        <v>13319</v>
      </c>
    </row>
    <row r="4107" spans="1:35" x14ac:dyDescent="0.25">
      <c r="A4107" s="17">
        <v>126542</v>
      </c>
      <c r="B4107" s="18">
        <v>4</v>
      </c>
      <c r="C4107" s="16" t="s">
        <v>47</v>
      </c>
      <c r="D4107" s="21">
        <v>42984</v>
      </c>
      <c r="E4107" s="16" t="s">
        <v>75</v>
      </c>
      <c r="F4107" s="21">
        <v>43689</v>
      </c>
      <c r="G4107" s="16" t="s">
        <v>75</v>
      </c>
      <c r="H4107" s="26" t="s">
        <v>349</v>
      </c>
      <c r="I4107" s="16" t="s">
        <v>3751</v>
      </c>
      <c r="J4107" s="20" t="s">
        <v>116</v>
      </c>
      <c r="L4107" s="16" t="s">
        <v>116</v>
      </c>
      <c r="M4107" s="26" t="s">
        <v>3752</v>
      </c>
      <c r="N4107" s="26" t="s">
        <v>3694</v>
      </c>
      <c r="O4107" s="16" t="s">
        <v>188</v>
      </c>
      <c r="P4107" s="26" t="s">
        <v>443</v>
      </c>
      <c r="Q4107" s="26" t="s">
        <v>3694</v>
      </c>
      <c r="T4107" s="22">
        <v>10.29</v>
      </c>
      <c r="U4107" s="21">
        <v>43182</v>
      </c>
      <c r="V4107" s="16" t="s">
        <v>3309</v>
      </c>
      <c r="W4107" s="20" t="s">
        <v>43</v>
      </c>
      <c r="X4107" s="16" t="s">
        <v>78</v>
      </c>
      <c r="Z4107" s="25">
        <v>0</v>
      </c>
      <c r="AA4107" s="25">
        <v>0</v>
      </c>
      <c r="AB4107" s="25">
        <v>2146.04</v>
      </c>
      <c r="AC4107" s="25">
        <v>267140.64</v>
      </c>
      <c r="AD4107" s="25">
        <v>0</v>
      </c>
      <c r="AE4107" s="25">
        <v>0</v>
      </c>
      <c r="AF4107" s="25">
        <v>66010.039999999994</v>
      </c>
      <c r="AG4107" s="25">
        <v>1819306.64</v>
      </c>
      <c r="AH4107" s="25">
        <v>1885316.68</v>
      </c>
      <c r="AI4107" s="16" t="s">
        <v>3753</v>
      </c>
    </row>
    <row r="4108" spans="1:35" x14ac:dyDescent="0.25">
      <c r="A4108" s="17">
        <v>126554</v>
      </c>
      <c r="B4108" s="18">
        <v>2</v>
      </c>
      <c r="C4108" s="16" t="s">
        <v>73</v>
      </c>
      <c r="D4108" s="21">
        <v>42989</v>
      </c>
      <c r="E4108" s="16" t="s">
        <v>2518</v>
      </c>
      <c r="F4108" s="21">
        <v>44077</v>
      </c>
      <c r="G4108" s="16" t="s">
        <v>7771</v>
      </c>
      <c r="H4108" s="26" t="s">
        <v>383</v>
      </c>
      <c r="I4108" s="16" t="s">
        <v>2672</v>
      </c>
      <c r="J4108" s="20" t="s">
        <v>116</v>
      </c>
      <c r="L4108" s="16" t="s">
        <v>116</v>
      </c>
      <c r="M4108" s="26" t="s">
        <v>13318</v>
      </c>
      <c r="N4108" s="26" t="s">
        <v>4347</v>
      </c>
      <c r="O4108" s="16" t="s">
        <v>632</v>
      </c>
      <c r="P4108" s="26" t="s">
        <v>1723</v>
      </c>
      <c r="T4108" s="22">
        <v>2.0009999999999999</v>
      </c>
      <c r="W4108" s="20" t="s">
        <v>43</v>
      </c>
      <c r="X4108" s="16" t="s">
        <v>78</v>
      </c>
      <c r="Z4108" s="24" t="s">
        <v>32</v>
      </c>
      <c r="AA4108" s="24" t="s">
        <v>32</v>
      </c>
      <c r="AB4108" s="24" t="s">
        <v>32</v>
      </c>
      <c r="AC4108" s="24" t="s">
        <v>32</v>
      </c>
      <c r="AD4108" s="25">
        <v>40000</v>
      </c>
      <c r="AE4108" s="25">
        <v>0</v>
      </c>
      <c r="AF4108" s="25">
        <v>0</v>
      </c>
      <c r="AG4108" s="25">
        <v>0</v>
      </c>
      <c r="AH4108" s="25">
        <v>40000</v>
      </c>
      <c r="AI4108" s="16" t="s">
        <v>13317</v>
      </c>
    </row>
    <row r="4109" spans="1:35" x14ac:dyDescent="0.25">
      <c r="A4109" s="17">
        <v>126557</v>
      </c>
      <c r="B4109" s="18">
        <v>3</v>
      </c>
      <c r="C4109" s="16" t="s">
        <v>73</v>
      </c>
      <c r="D4109" s="21">
        <v>42989</v>
      </c>
      <c r="E4109" s="16" t="s">
        <v>1987</v>
      </c>
      <c r="F4109" s="21">
        <v>43424</v>
      </c>
      <c r="G4109" s="16" t="s">
        <v>75</v>
      </c>
      <c r="H4109" s="26" t="s">
        <v>766</v>
      </c>
      <c r="M4109" s="26" t="s">
        <v>13315</v>
      </c>
      <c r="O4109" s="16" t="s">
        <v>4543</v>
      </c>
      <c r="T4109" s="23" t="s">
        <v>32</v>
      </c>
      <c r="W4109" s="20" t="s">
        <v>43</v>
      </c>
      <c r="Z4109" s="24" t="s">
        <v>32</v>
      </c>
      <c r="AA4109" s="24" t="s">
        <v>32</v>
      </c>
      <c r="AB4109" s="24" t="s">
        <v>32</v>
      </c>
      <c r="AC4109" s="24" t="s">
        <v>32</v>
      </c>
      <c r="AD4109" s="25">
        <v>0</v>
      </c>
      <c r="AE4109" s="25">
        <v>0</v>
      </c>
      <c r="AF4109" s="25">
        <v>130500</v>
      </c>
      <c r="AG4109" s="25">
        <v>0</v>
      </c>
      <c r="AH4109" s="25">
        <v>130500</v>
      </c>
      <c r="AI4109" s="16" t="s">
        <v>13316</v>
      </c>
    </row>
    <row r="4110" spans="1:35" x14ac:dyDescent="0.25">
      <c r="A4110" s="17">
        <v>126558</v>
      </c>
      <c r="B4110" s="18">
        <v>3</v>
      </c>
      <c r="C4110" s="16" t="s">
        <v>73</v>
      </c>
      <c r="D4110" s="21">
        <v>42989</v>
      </c>
      <c r="E4110" s="16" t="s">
        <v>1987</v>
      </c>
      <c r="F4110" s="21">
        <v>43424</v>
      </c>
      <c r="G4110" s="16" t="s">
        <v>75</v>
      </c>
      <c r="H4110" s="26" t="s">
        <v>766</v>
      </c>
      <c r="M4110" s="26" t="s">
        <v>13315</v>
      </c>
      <c r="O4110" s="16" t="s">
        <v>4543</v>
      </c>
      <c r="T4110" s="23" t="s">
        <v>32</v>
      </c>
      <c r="W4110" s="20" t="s">
        <v>43</v>
      </c>
      <c r="Z4110" s="24" t="s">
        <v>32</v>
      </c>
      <c r="AA4110" s="24" t="s">
        <v>32</v>
      </c>
      <c r="AB4110" s="24" t="s">
        <v>32</v>
      </c>
      <c r="AC4110" s="24" t="s">
        <v>32</v>
      </c>
      <c r="AD4110" s="24" t="s">
        <v>32</v>
      </c>
      <c r="AE4110" s="24" t="s">
        <v>32</v>
      </c>
      <c r="AF4110" s="24" t="s">
        <v>32</v>
      </c>
      <c r="AG4110" s="24" t="s">
        <v>32</v>
      </c>
      <c r="AH4110" s="24" t="s">
        <v>32</v>
      </c>
    </row>
    <row r="4111" spans="1:35" x14ac:dyDescent="0.25">
      <c r="A4111" s="17">
        <v>126559</v>
      </c>
      <c r="B4111" s="18">
        <v>4</v>
      </c>
      <c r="C4111" s="16" t="s">
        <v>73</v>
      </c>
      <c r="D4111" s="21">
        <v>42990</v>
      </c>
      <c r="E4111" s="16" t="s">
        <v>1987</v>
      </c>
      <c r="F4111" s="21">
        <v>42990</v>
      </c>
      <c r="G4111" s="16" t="s">
        <v>1987</v>
      </c>
      <c r="H4111" s="26" t="s">
        <v>186</v>
      </c>
      <c r="L4111" s="16" t="s">
        <v>110</v>
      </c>
      <c r="M4111" s="26" t="s">
        <v>13314</v>
      </c>
      <c r="O4111" s="16" t="s">
        <v>1612</v>
      </c>
      <c r="T4111" s="23" t="s">
        <v>32</v>
      </c>
      <c r="W4111" s="20" t="s">
        <v>43</v>
      </c>
      <c r="Z4111" s="24" t="s">
        <v>32</v>
      </c>
      <c r="AA4111" s="24" t="s">
        <v>32</v>
      </c>
      <c r="AB4111" s="24" t="s">
        <v>32</v>
      </c>
      <c r="AC4111" s="24" t="s">
        <v>32</v>
      </c>
      <c r="AD4111" s="25">
        <v>0</v>
      </c>
      <c r="AE4111" s="25">
        <v>0</v>
      </c>
      <c r="AF4111" s="25">
        <v>29814.29</v>
      </c>
      <c r="AG4111" s="25">
        <v>0</v>
      </c>
      <c r="AH4111" s="25">
        <v>29814.29</v>
      </c>
      <c r="AI4111" s="16" t="s">
        <v>13313</v>
      </c>
    </row>
    <row r="4112" spans="1:35" x14ac:dyDescent="0.25">
      <c r="A4112" s="17">
        <v>126560</v>
      </c>
      <c r="B4112" s="18">
        <v>3</v>
      </c>
      <c r="C4112" s="16" t="s">
        <v>73</v>
      </c>
      <c r="D4112" s="21">
        <v>42990</v>
      </c>
      <c r="E4112" s="16" t="s">
        <v>1987</v>
      </c>
      <c r="F4112" s="21">
        <v>42990</v>
      </c>
      <c r="G4112" s="16" t="s">
        <v>1987</v>
      </c>
      <c r="H4112" s="26" t="s">
        <v>98</v>
      </c>
      <c r="L4112" s="16" t="s">
        <v>110</v>
      </c>
      <c r="M4112" s="26" t="s">
        <v>13312</v>
      </c>
      <c r="O4112" s="16" t="s">
        <v>1612</v>
      </c>
      <c r="T4112" s="23" t="s">
        <v>32</v>
      </c>
      <c r="W4112" s="20" t="s">
        <v>43</v>
      </c>
      <c r="Z4112" s="24" t="s">
        <v>32</v>
      </c>
      <c r="AA4112" s="24" t="s">
        <v>32</v>
      </c>
      <c r="AB4112" s="24" t="s">
        <v>32</v>
      </c>
      <c r="AC4112" s="24" t="s">
        <v>32</v>
      </c>
      <c r="AD4112" s="25">
        <v>0</v>
      </c>
      <c r="AE4112" s="25">
        <v>0</v>
      </c>
      <c r="AF4112" s="25">
        <v>205375</v>
      </c>
      <c r="AG4112" s="25">
        <v>0</v>
      </c>
      <c r="AH4112" s="25">
        <v>205375</v>
      </c>
      <c r="AI4112" s="16" t="s">
        <v>13311</v>
      </c>
    </row>
    <row r="4113" spans="1:35" x14ac:dyDescent="0.25">
      <c r="A4113" s="17">
        <v>126573</v>
      </c>
      <c r="B4113" s="18">
        <v>1</v>
      </c>
      <c r="C4113" s="16" t="s">
        <v>474</v>
      </c>
      <c r="D4113" s="21">
        <v>42992</v>
      </c>
      <c r="E4113" s="16" t="s">
        <v>75</v>
      </c>
      <c r="F4113" s="21">
        <v>44167</v>
      </c>
      <c r="G4113" s="16" t="s">
        <v>75</v>
      </c>
      <c r="H4113" s="26" t="s">
        <v>317</v>
      </c>
      <c r="I4113" s="16" t="s">
        <v>3754</v>
      </c>
      <c r="J4113" s="20" t="s">
        <v>116</v>
      </c>
      <c r="L4113" s="16" t="s">
        <v>116</v>
      </c>
      <c r="M4113" s="26" t="s">
        <v>3755</v>
      </c>
      <c r="N4113" s="26" t="s">
        <v>2587</v>
      </c>
      <c r="O4113" s="16" t="s">
        <v>188</v>
      </c>
      <c r="P4113" s="26" t="s">
        <v>443</v>
      </c>
      <c r="Q4113" s="26" t="s">
        <v>2587</v>
      </c>
      <c r="R4113" s="16" t="s">
        <v>139</v>
      </c>
      <c r="S4113" s="16" t="s">
        <v>84</v>
      </c>
      <c r="T4113" s="22">
        <v>7.04</v>
      </c>
      <c r="U4113" s="21">
        <v>43868</v>
      </c>
      <c r="V4113" s="16" t="s">
        <v>2358</v>
      </c>
      <c r="W4113" s="20" t="s">
        <v>43</v>
      </c>
      <c r="X4113" s="16" t="s">
        <v>78</v>
      </c>
      <c r="Z4113" s="25">
        <v>0</v>
      </c>
      <c r="AA4113" s="25">
        <v>0</v>
      </c>
      <c r="AB4113" s="25">
        <v>307440</v>
      </c>
      <c r="AC4113" s="25">
        <v>352300</v>
      </c>
      <c r="AD4113" s="25">
        <v>0</v>
      </c>
      <c r="AE4113" s="25">
        <v>0</v>
      </c>
      <c r="AF4113" s="25">
        <v>485940</v>
      </c>
      <c r="AG4113" s="25">
        <v>1128800</v>
      </c>
      <c r="AH4113" s="25">
        <v>1614740</v>
      </c>
      <c r="AI4113" s="16" t="s">
        <v>3756</v>
      </c>
    </row>
    <row r="4114" spans="1:35" ht="45" x14ac:dyDescent="0.25">
      <c r="A4114" s="17">
        <v>126580</v>
      </c>
      <c r="B4114" s="18">
        <v>4</v>
      </c>
      <c r="C4114" s="16" t="s">
        <v>73</v>
      </c>
      <c r="D4114" s="21">
        <v>42996</v>
      </c>
      <c r="E4114" s="16" t="s">
        <v>142</v>
      </c>
      <c r="F4114" s="21">
        <v>43488</v>
      </c>
      <c r="G4114" s="16" t="s">
        <v>75</v>
      </c>
      <c r="H4114" s="26" t="s">
        <v>221</v>
      </c>
      <c r="I4114" s="16" t="s">
        <v>116</v>
      </c>
      <c r="J4114" s="20" t="s">
        <v>116</v>
      </c>
      <c r="L4114" s="16" t="s">
        <v>116</v>
      </c>
      <c r="M4114" s="26" t="s">
        <v>13310</v>
      </c>
      <c r="N4114" s="26" t="s">
        <v>2748</v>
      </c>
      <c r="O4114" s="16" t="s">
        <v>179</v>
      </c>
      <c r="P4114" s="26" t="s">
        <v>79</v>
      </c>
      <c r="R4114" s="16" t="s">
        <v>41</v>
      </c>
      <c r="S4114" s="16" t="s">
        <v>84</v>
      </c>
      <c r="T4114" s="23" t="s">
        <v>32</v>
      </c>
      <c r="W4114" s="20" t="s">
        <v>43</v>
      </c>
      <c r="X4114" s="16" t="s">
        <v>78</v>
      </c>
      <c r="Y4114" s="26" t="s">
        <v>13309</v>
      </c>
      <c r="Z4114" s="24" t="s">
        <v>32</v>
      </c>
      <c r="AA4114" s="24" t="s">
        <v>32</v>
      </c>
      <c r="AB4114" s="24" t="s">
        <v>32</v>
      </c>
      <c r="AC4114" s="24" t="s">
        <v>32</v>
      </c>
      <c r="AD4114" s="25">
        <v>0</v>
      </c>
      <c r="AE4114" s="25">
        <v>0</v>
      </c>
      <c r="AF4114" s="25">
        <v>88000</v>
      </c>
      <c r="AG4114" s="25">
        <v>0</v>
      </c>
      <c r="AH4114" s="25">
        <v>88000</v>
      </c>
      <c r="AI4114" s="16" t="s">
        <v>13308</v>
      </c>
    </row>
    <row r="4115" spans="1:35" ht="30" x14ac:dyDescent="0.25">
      <c r="A4115" s="17">
        <v>126581</v>
      </c>
      <c r="B4115" s="18">
        <v>1</v>
      </c>
      <c r="C4115" s="16" t="s">
        <v>73</v>
      </c>
      <c r="D4115" s="21">
        <v>42996</v>
      </c>
      <c r="E4115" s="16" t="s">
        <v>543</v>
      </c>
      <c r="F4115" s="21">
        <v>43500</v>
      </c>
      <c r="G4115" s="16" t="s">
        <v>75</v>
      </c>
      <c r="H4115" s="26" t="s">
        <v>238</v>
      </c>
      <c r="I4115" s="16" t="s">
        <v>13307</v>
      </c>
      <c r="K4115" s="16" t="s">
        <v>13306</v>
      </c>
      <c r="L4115" s="16" t="s">
        <v>37</v>
      </c>
      <c r="M4115" s="26" t="s">
        <v>13305</v>
      </c>
      <c r="N4115" s="26" t="s">
        <v>13304</v>
      </c>
      <c r="O4115" s="16" t="s">
        <v>53</v>
      </c>
      <c r="P4115" s="26" t="s">
        <v>603</v>
      </c>
      <c r="T4115" s="22">
        <v>0.06</v>
      </c>
      <c r="W4115" s="20" t="s">
        <v>43</v>
      </c>
      <c r="X4115" s="16" t="s">
        <v>44</v>
      </c>
      <c r="Z4115" s="24" t="s">
        <v>32</v>
      </c>
      <c r="AA4115" s="24" t="s">
        <v>32</v>
      </c>
      <c r="AB4115" s="24" t="s">
        <v>32</v>
      </c>
      <c r="AC4115" s="24" t="s">
        <v>32</v>
      </c>
      <c r="AD4115" s="25">
        <v>0</v>
      </c>
      <c r="AE4115" s="25">
        <v>10000</v>
      </c>
      <c r="AF4115" s="25">
        <v>0</v>
      </c>
      <c r="AG4115" s="25">
        <v>0</v>
      </c>
      <c r="AH4115" s="25">
        <v>10000</v>
      </c>
    </row>
    <row r="4116" spans="1:35" x14ac:dyDescent="0.25">
      <c r="A4116" s="17">
        <v>126584</v>
      </c>
      <c r="B4116" s="18">
        <v>3</v>
      </c>
      <c r="C4116" s="16" t="s">
        <v>474</v>
      </c>
      <c r="D4116" s="21">
        <v>42996</v>
      </c>
      <c r="E4116" s="16" t="s">
        <v>142</v>
      </c>
      <c r="F4116" s="21">
        <v>44354</v>
      </c>
      <c r="G4116" s="16" t="s">
        <v>32</v>
      </c>
      <c r="H4116" s="26" t="s">
        <v>389</v>
      </c>
      <c r="I4116" s="16" t="s">
        <v>683</v>
      </c>
      <c r="J4116" s="20" t="s">
        <v>148</v>
      </c>
      <c r="L4116" s="16" t="s">
        <v>149</v>
      </c>
      <c r="M4116" s="26" t="s">
        <v>13303</v>
      </c>
      <c r="N4116" s="26" t="s">
        <v>13302</v>
      </c>
      <c r="O4116" s="16" t="s">
        <v>179</v>
      </c>
      <c r="P4116" s="26" t="s">
        <v>79</v>
      </c>
      <c r="R4116" s="16" t="s">
        <v>41</v>
      </c>
      <c r="S4116" s="16" t="s">
        <v>84</v>
      </c>
      <c r="T4116" s="22">
        <v>0</v>
      </c>
      <c r="U4116" s="21">
        <v>43637</v>
      </c>
      <c r="W4116" s="20" t="s">
        <v>43</v>
      </c>
      <c r="X4116" s="16" t="s">
        <v>454</v>
      </c>
      <c r="Y4116" s="26" t="s">
        <v>13301</v>
      </c>
      <c r="Z4116" s="24" t="s">
        <v>32</v>
      </c>
      <c r="AA4116" s="24" t="s">
        <v>32</v>
      </c>
      <c r="AB4116" s="24" t="s">
        <v>32</v>
      </c>
      <c r="AC4116" s="24" t="s">
        <v>32</v>
      </c>
      <c r="AD4116" s="25">
        <v>0</v>
      </c>
      <c r="AE4116" s="25">
        <v>0</v>
      </c>
      <c r="AF4116" s="25">
        <v>574041</v>
      </c>
      <c r="AG4116" s="25">
        <v>0</v>
      </c>
      <c r="AH4116" s="25">
        <v>574041</v>
      </c>
      <c r="AI4116" s="16" t="s">
        <v>13300</v>
      </c>
    </row>
    <row r="4117" spans="1:35" ht="30" x14ac:dyDescent="0.25">
      <c r="A4117" s="17">
        <v>126586</v>
      </c>
      <c r="B4117" s="18">
        <v>3</v>
      </c>
      <c r="C4117" s="16" t="s">
        <v>73</v>
      </c>
      <c r="D4117" s="21">
        <v>42997</v>
      </c>
      <c r="E4117" s="16" t="s">
        <v>142</v>
      </c>
      <c r="F4117" s="21">
        <v>43852</v>
      </c>
      <c r="G4117" s="16" t="s">
        <v>529</v>
      </c>
      <c r="H4117" s="26" t="s">
        <v>98</v>
      </c>
      <c r="I4117" s="16" t="s">
        <v>441</v>
      </c>
      <c r="J4117" s="20" t="s">
        <v>116</v>
      </c>
      <c r="L4117" s="16" t="s">
        <v>116</v>
      </c>
      <c r="M4117" s="26" t="s">
        <v>13299</v>
      </c>
      <c r="N4117" s="26" t="s">
        <v>4442</v>
      </c>
      <c r="O4117" s="16" t="s">
        <v>179</v>
      </c>
      <c r="P4117" s="26" t="s">
        <v>79</v>
      </c>
      <c r="R4117" s="16" t="s">
        <v>41</v>
      </c>
      <c r="S4117" s="16" t="s">
        <v>84</v>
      </c>
      <c r="T4117" s="22">
        <v>0</v>
      </c>
      <c r="W4117" s="20" t="s">
        <v>43</v>
      </c>
      <c r="X4117" s="16" t="s">
        <v>140</v>
      </c>
      <c r="Y4117" s="26" t="s">
        <v>13298</v>
      </c>
      <c r="Z4117" s="24" t="s">
        <v>32</v>
      </c>
      <c r="AA4117" s="24" t="s">
        <v>32</v>
      </c>
      <c r="AB4117" s="24" t="s">
        <v>32</v>
      </c>
      <c r="AC4117" s="24" t="s">
        <v>32</v>
      </c>
      <c r="AD4117" s="25">
        <v>101000</v>
      </c>
      <c r="AE4117" s="25">
        <v>0</v>
      </c>
      <c r="AF4117" s="25">
        <v>0</v>
      </c>
      <c r="AG4117" s="25">
        <v>0</v>
      </c>
      <c r="AH4117" s="25">
        <v>101000</v>
      </c>
      <c r="AI4117" s="16" t="s">
        <v>13297</v>
      </c>
    </row>
    <row r="4118" spans="1:35" x14ac:dyDescent="0.25">
      <c r="A4118" s="17">
        <v>126586.01</v>
      </c>
      <c r="B4118" s="18">
        <v>3</v>
      </c>
      <c r="C4118" s="16" t="s">
        <v>474</v>
      </c>
      <c r="D4118" s="21">
        <v>43846</v>
      </c>
      <c r="E4118" s="16" t="s">
        <v>142</v>
      </c>
      <c r="F4118" s="21">
        <v>44279</v>
      </c>
      <c r="G4118" s="16" t="s">
        <v>75</v>
      </c>
      <c r="H4118" s="26" t="s">
        <v>98</v>
      </c>
      <c r="I4118" s="16" t="s">
        <v>441</v>
      </c>
      <c r="J4118" s="20" t="s">
        <v>116</v>
      </c>
      <c r="L4118" s="16" t="s">
        <v>116</v>
      </c>
      <c r="M4118" s="26" t="s">
        <v>3757</v>
      </c>
      <c r="N4118" s="26" t="s">
        <v>3758</v>
      </c>
      <c r="O4118" s="16" t="s">
        <v>179</v>
      </c>
      <c r="P4118" s="26" t="s">
        <v>79</v>
      </c>
      <c r="R4118" s="16" t="s">
        <v>41</v>
      </c>
      <c r="S4118" s="16" t="s">
        <v>84</v>
      </c>
      <c r="T4118" s="22">
        <v>0.01</v>
      </c>
      <c r="U4118" s="21">
        <v>43980</v>
      </c>
      <c r="W4118" s="20" t="s">
        <v>43</v>
      </c>
      <c r="X4118" s="16" t="s">
        <v>140</v>
      </c>
      <c r="Y4118" s="26" t="s">
        <v>3759</v>
      </c>
      <c r="Z4118" s="25">
        <v>0</v>
      </c>
      <c r="AA4118" s="25">
        <v>0</v>
      </c>
      <c r="AB4118" s="25">
        <v>153694</v>
      </c>
      <c r="AC4118" s="25">
        <v>0</v>
      </c>
      <c r="AD4118" s="25">
        <v>0</v>
      </c>
      <c r="AE4118" s="25">
        <v>0</v>
      </c>
      <c r="AF4118" s="25">
        <v>153694</v>
      </c>
      <c r="AG4118" s="25">
        <v>0</v>
      </c>
      <c r="AH4118" s="25">
        <v>153694</v>
      </c>
      <c r="AI4118" s="16" t="s">
        <v>3760</v>
      </c>
    </row>
    <row r="4119" spans="1:35" x14ac:dyDescent="0.25">
      <c r="A4119" s="17">
        <v>126586.02</v>
      </c>
      <c r="B4119" s="18">
        <v>3</v>
      </c>
      <c r="C4119" s="16" t="s">
        <v>73</v>
      </c>
      <c r="D4119" s="21">
        <v>43846</v>
      </c>
      <c r="E4119" s="16" t="s">
        <v>142</v>
      </c>
      <c r="F4119" s="21">
        <v>44279</v>
      </c>
      <c r="G4119" s="16" t="s">
        <v>75</v>
      </c>
      <c r="H4119" s="26" t="s">
        <v>98</v>
      </c>
      <c r="I4119" s="16" t="s">
        <v>441</v>
      </c>
      <c r="J4119" s="20" t="s">
        <v>116</v>
      </c>
      <c r="L4119" s="16" t="s">
        <v>116</v>
      </c>
      <c r="M4119" s="26" t="s">
        <v>13296</v>
      </c>
      <c r="N4119" s="26" t="s">
        <v>13295</v>
      </c>
      <c r="O4119" s="16" t="s">
        <v>179</v>
      </c>
      <c r="P4119" s="26" t="s">
        <v>79</v>
      </c>
      <c r="R4119" s="16" t="s">
        <v>41</v>
      </c>
      <c r="S4119" s="16" t="s">
        <v>84</v>
      </c>
      <c r="T4119" s="22">
        <v>0.01</v>
      </c>
      <c r="W4119" s="20" t="s">
        <v>43</v>
      </c>
      <c r="X4119" s="16" t="s">
        <v>140</v>
      </c>
      <c r="Y4119" s="26" t="s">
        <v>13294</v>
      </c>
      <c r="Z4119" s="24" t="s">
        <v>32</v>
      </c>
      <c r="AA4119" s="24" t="s">
        <v>32</v>
      </c>
      <c r="AB4119" s="24" t="s">
        <v>32</v>
      </c>
      <c r="AC4119" s="24" t="s">
        <v>32</v>
      </c>
      <c r="AD4119" s="24" t="s">
        <v>32</v>
      </c>
      <c r="AE4119" s="24" t="s">
        <v>32</v>
      </c>
      <c r="AF4119" s="24" t="s">
        <v>32</v>
      </c>
      <c r="AG4119" s="24" t="s">
        <v>32</v>
      </c>
      <c r="AH4119" s="24" t="s">
        <v>32</v>
      </c>
      <c r="AI4119" s="16" t="s">
        <v>13293</v>
      </c>
    </row>
    <row r="4120" spans="1:35" x14ac:dyDescent="0.25">
      <c r="A4120" s="17">
        <v>126587</v>
      </c>
      <c r="B4120" s="18">
        <v>3</v>
      </c>
      <c r="C4120" s="16" t="s">
        <v>73</v>
      </c>
      <c r="D4120" s="21">
        <v>42997</v>
      </c>
      <c r="E4120" s="16" t="s">
        <v>142</v>
      </c>
      <c r="F4120" s="21">
        <v>43693</v>
      </c>
      <c r="G4120" s="16" t="s">
        <v>142</v>
      </c>
      <c r="H4120" s="26" t="s">
        <v>98</v>
      </c>
      <c r="I4120" s="16" t="s">
        <v>10943</v>
      </c>
      <c r="K4120" s="16" t="s">
        <v>10942</v>
      </c>
      <c r="L4120" s="16" t="s">
        <v>37</v>
      </c>
      <c r="M4120" s="26" t="s">
        <v>13292</v>
      </c>
      <c r="N4120" s="26" t="s">
        <v>2748</v>
      </c>
      <c r="O4120" s="16" t="s">
        <v>179</v>
      </c>
      <c r="P4120" s="26" t="s">
        <v>79</v>
      </c>
      <c r="R4120" s="16" t="s">
        <v>41</v>
      </c>
      <c r="S4120" s="16" t="s">
        <v>84</v>
      </c>
      <c r="T4120" s="22">
        <v>0</v>
      </c>
      <c r="W4120" s="20" t="s">
        <v>43</v>
      </c>
      <c r="X4120" s="16" t="s">
        <v>78</v>
      </c>
      <c r="Z4120" s="24" t="s">
        <v>32</v>
      </c>
      <c r="AA4120" s="24" t="s">
        <v>32</v>
      </c>
      <c r="AB4120" s="24" t="s">
        <v>32</v>
      </c>
      <c r="AC4120" s="24" t="s">
        <v>32</v>
      </c>
      <c r="AD4120" s="25">
        <v>0</v>
      </c>
      <c r="AE4120" s="25">
        <v>0</v>
      </c>
      <c r="AF4120" s="25">
        <v>77000</v>
      </c>
      <c r="AG4120" s="25">
        <v>0</v>
      </c>
      <c r="AH4120" s="25">
        <v>77000</v>
      </c>
      <c r="AI4120" s="16" t="s">
        <v>13291</v>
      </c>
    </row>
    <row r="4121" spans="1:35" x14ac:dyDescent="0.25">
      <c r="A4121" s="17">
        <v>126597</v>
      </c>
      <c r="B4121" s="18">
        <v>3</v>
      </c>
      <c r="C4121" s="16" t="s">
        <v>474</v>
      </c>
      <c r="D4121" s="21">
        <v>42999</v>
      </c>
      <c r="E4121" s="16" t="s">
        <v>142</v>
      </c>
      <c r="F4121" s="21">
        <v>44089</v>
      </c>
      <c r="G4121" s="16" t="s">
        <v>32</v>
      </c>
      <c r="H4121" s="26" t="s">
        <v>425</v>
      </c>
      <c r="M4121" s="26" t="s">
        <v>3761</v>
      </c>
      <c r="O4121" s="16" t="s">
        <v>78</v>
      </c>
      <c r="P4121" s="26" t="s">
        <v>568</v>
      </c>
      <c r="R4121" s="16" t="s">
        <v>139</v>
      </c>
      <c r="S4121" s="16" t="s">
        <v>192</v>
      </c>
      <c r="T4121" s="23" t="s">
        <v>32</v>
      </c>
      <c r="U4121" s="21">
        <v>43595</v>
      </c>
      <c r="W4121" s="20" t="s">
        <v>43</v>
      </c>
      <c r="Z4121" s="25">
        <v>0</v>
      </c>
      <c r="AA4121" s="25">
        <v>0</v>
      </c>
      <c r="AB4121" s="25">
        <v>42995.49</v>
      </c>
      <c r="AC4121" s="25">
        <v>0</v>
      </c>
      <c r="AD4121" s="25">
        <v>0</v>
      </c>
      <c r="AE4121" s="25">
        <v>0</v>
      </c>
      <c r="AF4121" s="25">
        <v>542995.49</v>
      </c>
      <c r="AG4121" s="25">
        <v>0</v>
      </c>
      <c r="AH4121" s="25">
        <v>542995.49</v>
      </c>
      <c r="AI4121" s="16" t="s">
        <v>3762</v>
      </c>
    </row>
    <row r="4122" spans="1:35" x14ac:dyDescent="0.25">
      <c r="A4122" s="17">
        <v>126599</v>
      </c>
      <c r="B4122" s="18">
        <v>3</v>
      </c>
      <c r="C4122" s="16" t="s">
        <v>47</v>
      </c>
      <c r="D4122" s="21">
        <v>42999</v>
      </c>
      <c r="E4122" s="16" t="s">
        <v>142</v>
      </c>
      <c r="F4122" s="21">
        <v>44340</v>
      </c>
      <c r="G4122" s="16" t="s">
        <v>142</v>
      </c>
      <c r="H4122" s="26" t="s">
        <v>425</v>
      </c>
      <c r="M4122" s="26" t="s">
        <v>3763</v>
      </c>
      <c r="O4122" s="16" t="s">
        <v>78</v>
      </c>
      <c r="P4122" s="26" t="s">
        <v>568</v>
      </c>
      <c r="R4122" s="16" t="s">
        <v>139</v>
      </c>
      <c r="S4122" s="16" t="s">
        <v>192</v>
      </c>
      <c r="T4122" s="23" t="s">
        <v>32</v>
      </c>
      <c r="U4122" s="21">
        <v>43595</v>
      </c>
      <c r="W4122" s="20" t="s">
        <v>43</v>
      </c>
      <c r="Z4122" s="25">
        <v>0</v>
      </c>
      <c r="AA4122" s="25">
        <v>0</v>
      </c>
      <c r="AB4122" s="25">
        <v>2954.54</v>
      </c>
      <c r="AC4122" s="25">
        <v>0</v>
      </c>
      <c r="AD4122" s="25">
        <v>0</v>
      </c>
      <c r="AE4122" s="25">
        <v>0</v>
      </c>
      <c r="AF4122" s="25">
        <v>202954.54</v>
      </c>
      <c r="AG4122" s="25">
        <v>0</v>
      </c>
      <c r="AH4122" s="25">
        <v>202954.54</v>
      </c>
      <c r="AI4122" s="16" t="s">
        <v>3764</v>
      </c>
    </row>
    <row r="4123" spans="1:35" ht="45" x14ac:dyDescent="0.25">
      <c r="A4123" s="17">
        <v>126600</v>
      </c>
      <c r="B4123" s="18">
        <v>3</v>
      </c>
      <c r="C4123" s="16" t="s">
        <v>73</v>
      </c>
      <c r="D4123" s="21">
        <v>43000</v>
      </c>
      <c r="E4123" s="16" t="s">
        <v>2518</v>
      </c>
      <c r="F4123" s="21">
        <v>44315</v>
      </c>
      <c r="G4123" s="16" t="s">
        <v>108</v>
      </c>
      <c r="H4123" s="26" t="s">
        <v>98</v>
      </c>
      <c r="I4123" s="16" t="s">
        <v>785</v>
      </c>
      <c r="J4123" s="20" t="s">
        <v>116</v>
      </c>
      <c r="L4123" s="16" t="s">
        <v>116</v>
      </c>
      <c r="M4123" s="26" t="s">
        <v>3765</v>
      </c>
      <c r="N4123" s="26" t="s">
        <v>3766</v>
      </c>
      <c r="O4123" s="16" t="s">
        <v>632</v>
      </c>
      <c r="P4123" s="26" t="s">
        <v>631</v>
      </c>
      <c r="R4123" s="16" t="s">
        <v>139</v>
      </c>
      <c r="S4123" s="16" t="s">
        <v>42</v>
      </c>
      <c r="T4123" s="22">
        <v>0.17</v>
      </c>
      <c r="U4123" s="21">
        <v>44603</v>
      </c>
      <c r="W4123" s="20" t="s">
        <v>43</v>
      </c>
      <c r="X4123" s="16" t="s">
        <v>140</v>
      </c>
      <c r="Z4123" s="25">
        <v>127500</v>
      </c>
      <c r="AA4123" s="25">
        <v>0</v>
      </c>
      <c r="AB4123" s="25">
        <v>0</v>
      </c>
      <c r="AC4123" s="25">
        <v>0</v>
      </c>
      <c r="AD4123" s="25">
        <v>167500</v>
      </c>
      <c r="AE4123" s="25">
        <v>0</v>
      </c>
      <c r="AF4123" s="25">
        <v>0</v>
      </c>
      <c r="AG4123" s="25">
        <v>0</v>
      </c>
      <c r="AH4123" s="25">
        <v>167500</v>
      </c>
      <c r="AI4123" s="16" t="s">
        <v>3767</v>
      </c>
    </row>
    <row r="4124" spans="1:35" ht="30" x14ac:dyDescent="0.25">
      <c r="A4124" s="17">
        <v>126602</v>
      </c>
      <c r="B4124" s="18">
        <v>4</v>
      </c>
      <c r="C4124" s="16" t="s">
        <v>73</v>
      </c>
      <c r="D4124" s="21">
        <v>43003</v>
      </c>
      <c r="E4124" s="16" t="s">
        <v>2469</v>
      </c>
      <c r="F4124" s="21">
        <v>44350</v>
      </c>
      <c r="G4124" s="16" t="s">
        <v>142</v>
      </c>
      <c r="H4124" s="26" t="s">
        <v>261</v>
      </c>
      <c r="I4124" s="16" t="s">
        <v>1518</v>
      </c>
      <c r="J4124" s="20" t="s">
        <v>1518</v>
      </c>
      <c r="K4124" s="16" t="s">
        <v>3768</v>
      </c>
      <c r="M4124" s="26" t="s">
        <v>3769</v>
      </c>
      <c r="N4124" s="26" t="s">
        <v>3770</v>
      </c>
      <c r="O4124" s="16" t="s">
        <v>1520</v>
      </c>
      <c r="P4124" s="26" t="s">
        <v>768</v>
      </c>
      <c r="R4124" s="16" t="s">
        <v>139</v>
      </c>
      <c r="S4124" s="16" t="s">
        <v>42</v>
      </c>
      <c r="T4124" s="22">
        <v>0.25</v>
      </c>
      <c r="U4124" s="21">
        <v>44428</v>
      </c>
      <c r="W4124" s="20" t="s">
        <v>43</v>
      </c>
      <c r="X4124" s="16" t="s">
        <v>78</v>
      </c>
      <c r="Z4124" s="25">
        <v>118000</v>
      </c>
      <c r="AA4124" s="25">
        <v>0</v>
      </c>
      <c r="AB4124" s="25">
        <v>0</v>
      </c>
      <c r="AC4124" s="25">
        <v>0</v>
      </c>
      <c r="AD4124" s="25">
        <v>381400</v>
      </c>
      <c r="AE4124" s="25">
        <v>0</v>
      </c>
      <c r="AF4124" s="25">
        <v>0</v>
      </c>
      <c r="AG4124" s="25">
        <v>0</v>
      </c>
      <c r="AH4124" s="25">
        <v>381400</v>
      </c>
      <c r="AI4124" s="16" t="s">
        <v>3771</v>
      </c>
    </row>
    <row r="4125" spans="1:35" ht="30" x14ac:dyDescent="0.25">
      <c r="A4125" s="17">
        <v>126611</v>
      </c>
      <c r="B4125" s="18">
        <v>2</v>
      </c>
      <c r="C4125" s="16" t="s">
        <v>474</v>
      </c>
      <c r="D4125" s="21">
        <v>43004</v>
      </c>
      <c r="E4125" s="16" t="s">
        <v>2518</v>
      </c>
      <c r="F4125" s="21">
        <v>43857</v>
      </c>
      <c r="G4125" s="16" t="s">
        <v>514</v>
      </c>
      <c r="H4125" s="26" t="s">
        <v>797</v>
      </c>
      <c r="I4125" s="16" t="s">
        <v>468</v>
      </c>
      <c r="J4125" s="20" t="s">
        <v>116</v>
      </c>
      <c r="L4125" s="16" t="s">
        <v>116</v>
      </c>
      <c r="M4125" s="26" t="s">
        <v>13290</v>
      </c>
      <c r="N4125" s="26" t="s">
        <v>4347</v>
      </c>
      <c r="O4125" s="16" t="s">
        <v>632</v>
      </c>
      <c r="P4125" s="26" t="s">
        <v>453</v>
      </c>
      <c r="T4125" s="22">
        <v>0</v>
      </c>
      <c r="U4125" s="21">
        <v>43378</v>
      </c>
      <c r="W4125" s="20" t="s">
        <v>43</v>
      </c>
      <c r="X4125" s="16" t="s">
        <v>140</v>
      </c>
      <c r="Z4125" s="24" t="s">
        <v>32</v>
      </c>
      <c r="AA4125" s="24" t="s">
        <v>32</v>
      </c>
      <c r="AB4125" s="24" t="s">
        <v>32</v>
      </c>
      <c r="AC4125" s="24" t="s">
        <v>32</v>
      </c>
      <c r="AD4125" s="25">
        <v>50000</v>
      </c>
      <c r="AE4125" s="25">
        <v>0</v>
      </c>
      <c r="AF4125" s="25">
        <v>45322</v>
      </c>
      <c r="AG4125" s="25">
        <v>0</v>
      </c>
      <c r="AH4125" s="25">
        <v>95322</v>
      </c>
      <c r="AI4125" s="16" t="s">
        <v>13289</v>
      </c>
    </row>
    <row r="4126" spans="1:35" x14ac:dyDescent="0.25">
      <c r="A4126" s="17">
        <v>126612</v>
      </c>
      <c r="B4126" s="18">
        <v>1</v>
      </c>
      <c r="C4126" s="16" t="s">
        <v>73</v>
      </c>
      <c r="D4126" s="21">
        <v>43004</v>
      </c>
      <c r="E4126" s="16" t="s">
        <v>2154</v>
      </c>
      <c r="F4126" s="21">
        <v>44215</v>
      </c>
      <c r="G4126" s="16" t="s">
        <v>75</v>
      </c>
      <c r="H4126" s="26" t="s">
        <v>238</v>
      </c>
      <c r="M4126" s="26" t="s">
        <v>13288</v>
      </c>
      <c r="N4126" s="26" t="s">
        <v>13287</v>
      </c>
      <c r="O4126" s="16" t="s">
        <v>60</v>
      </c>
      <c r="P4126" s="26" t="s">
        <v>188</v>
      </c>
      <c r="R4126" s="16" t="s">
        <v>139</v>
      </c>
      <c r="S4126" s="16" t="s">
        <v>84</v>
      </c>
      <c r="T4126" s="22">
        <v>2.46</v>
      </c>
      <c r="W4126" s="20" t="s">
        <v>43</v>
      </c>
      <c r="X4126" s="16" t="s">
        <v>78</v>
      </c>
      <c r="Z4126" s="24" t="s">
        <v>32</v>
      </c>
      <c r="AA4126" s="24" t="s">
        <v>32</v>
      </c>
      <c r="AB4126" s="24" t="s">
        <v>32</v>
      </c>
      <c r="AC4126" s="24" t="s">
        <v>32</v>
      </c>
      <c r="AD4126" s="25">
        <v>49900</v>
      </c>
      <c r="AE4126" s="25">
        <v>0</v>
      </c>
      <c r="AF4126" s="25">
        <v>0</v>
      </c>
      <c r="AG4126" s="25">
        <v>0</v>
      </c>
      <c r="AH4126" s="25">
        <v>49900</v>
      </c>
      <c r="AI4126" s="16" t="s">
        <v>13286</v>
      </c>
    </row>
    <row r="4127" spans="1:35" ht="45" x14ac:dyDescent="0.25">
      <c r="A4127" s="17">
        <v>126616</v>
      </c>
      <c r="B4127" s="18">
        <v>3</v>
      </c>
      <c r="C4127" s="16" t="s">
        <v>73</v>
      </c>
      <c r="D4127" s="21">
        <v>43006</v>
      </c>
      <c r="E4127" s="16" t="s">
        <v>56</v>
      </c>
      <c r="F4127" s="21">
        <v>44215</v>
      </c>
      <c r="G4127" s="16" t="s">
        <v>75</v>
      </c>
      <c r="H4127" s="26" t="s">
        <v>173</v>
      </c>
      <c r="I4127" s="16" t="s">
        <v>468</v>
      </c>
      <c r="J4127" s="20" t="s">
        <v>116</v>
      </c>
      <c r="L4127" s="16" t="s">
        <v>116</v>
      </c>
      <c r="M4127" s="26" t="s">
        <v>13285</v>
      </c>
      <c r="N4127" s="26" t="s">
        <v>13284</v>
      </c>
      <c r="O4127" s="16" t="s">
        <v>60</v>
      </c>
      <c r="P4127" s="26" t="s">
        <v>67</v>
      </c>
      <c r="T4127" s="23" t="s">
        <v>32</v>
      </c>
      <c r="W4127" s="20" t="s">
        <v>43</v>
      </c>
      <c r="X4127" s="16" t="s">
        <v>140</v>
      </c>
      <c r="Z4127" s="24" t="s">
        <v>32</v>
      </c>
      <c r="AA4127" s="24" t="s">
        <v>32</v>
      </c>
      <c r="AB4127" s="24" t="s">
        <v>32</v>
      </c>
      <c r="AC4127" s="24" t="s">
        <v>32</v>
      </c>
      <c r="AD4127" s="24" t="s">
        <v>32</v>
      </c>
      <c r="AE4127" s="24" t="s">
        <v>32</v>
      </c>
      <c r="AF4127" s="24" t="s">
        <v>32</v>
      </c>
      <c r="AG4127" s="24" t="s">
        <v>32</v>
      </c>
      <c r="AH4127" s="24" t="s">
        <v>32</v>
      </c>
      <c r="AI4127" s="16" t="s">
        <v>13283</v>
      </c>
    </row>
    <row r="4128" spans="1:35" x14ac:dyDescent="0.25">
      <c r="A4128" s="17">
        <v>126618</v>
      </c>
      <c r="B4128" s="18">
        <v>4</v>
      </c>
      <c r="C4128" s="16" t="s">
        <v>73</v>
      </c>
      <c r="D4128" s="21">
        <v>43006</v>
      </c>
      <c r="E4128" s="16" t="s">
        <v>3772</v>
      </c>
      <c r="F4128" s="21">
        <v>43375</v>
      </c>
      <c r="G4128" s="16" t="s">
        <v>3773</v>
      </c>
      <c r="H4128" s="26" t="s">
        <v>126</v>
      </c>
      <c r="M4128" s="26" t="s">
        <v>3774</v>
      </c>
      <c r="O4128" s="16" t="s">
        <v>1171</v>
      </c>
      <c r="P4128" s="26" t="s">
        <v>1062</v>
      </c>
      <c r="T4128" s="23" t="s">
        <v>32</v>
      </c>
      <c r="W4128" s="20" t="s">
        <v>43</v>
      </c>
      <c r="Z4128" s="25">
        <v>0</v>
      </c>
      <c r="AA4128" s="25">
        <v>0</v>
      </c>
      <c r="AB4128" s="25">
        <v>37600</v>
      </c>
      <c r="AC4128" s="25">
        <v>0</v>
      </c>
      <c r="AD4128" s="25">
        <v>0</v>
      </c>
      <c r="AE4128" s="25">
        <v>0</v>
      </c>
      <c r="AF4128" s="25">
        <v>4677408</v>
      </c>
      <c r="AG4128" s="25">
        <v>0</v>
      </c>
      <c r="AH4128" s="25">
        <v>4677408</v>
      </c>
      <c r="AI4128" s="16" t="s">
        <v>3775</v>
      </c>
    </row>
    <row r="4129" spans="1:35" ht="30" x14ac:dyDescent="0.25">
      <c r="A4129" s="17">
        <v>126619</v>
      </c>
      <c r="B4129" s="18">
        <v>6</v>
      </c>
      <c r="C4129" s="16" t="s">
        <v>73</v>
      </c>
      <c r="D4129" s="21">
        <v>43006</v>
      </c>
      <c r="E4129" s="16" t="s">
        <v>142</v>
      </c>
      <c r="F4129" s="21">
        <v>43424</v>
      </c>
      <c r="G4129" s="16" t="s">
        <v>75</v>
      </c>
      <c r="H4129" s="26" t="s">
        <v>76</v>
      </c>
      <c r="M4129" s="26" t="s">
        <v>3776</v>
      </c>
      <c r="N4129" s="26" t="s">
        <v>3777</v>
      </c>
      <c r="O4129" s="16" t="s">
        <v>78</v>
      </c>
      <c r="P4129" s="26" t="s">
        <v>1422</v>
      </c>
      <c r="R4129" s="16" t="s">
        <v>1494</v>
      </c>
      <c r="S4129" s="16" t="s">
        <v>10367</v>
      </c>
      <c r="T4129" s="23" t="s">
        <v>32</v>
      </c>
      <c r="W4129" s="20" t="s">
        <v>43</v>
      </c>
      <c r="Z4129" s="25">
        <v>45000</v>
      </c>
      <c r="AA4129" s="25">
        <v>0</v>
      </c>
      <c r="AB4129" s="25">
        <v>0</v>
      </c>
      <c r="AC4129" s="25">
        <v>0</v>
      </c>
      <c r="AD4129" s="25">
        <v>795000</v>
      </c>
      <c r="AE4129" s="25">
        <v>0</v>
      </c>
      <c r="AF4129" s="25">
        <v>0</v>
      </c>
      <c r="AG4129" s="25">
        <v>0</v>
      </c>
      <c r="AH4129" s="25">
        <v>795000</v>
      </c>
    </row>
    <row r="4130" spans="1:35" ht="30" x14ac:dyDescent="0.25">
      <c r="A4130" s="17">
        <v>126620</v>
      </c>
      <c r="B4130" s="18">
        <v>1</v>
      </c>
      <c r="C4130" s="16" t="s">
        <v>73</v>
      </c>
      <c r="D4130" s="21">
        <v>43006</v>
      </c>
      <c r="E4130" s="16" t="s">
        <v>142</v>
      </c>
      <c r="F4130" s="21">
        <v>43424</v>
      </c>
      <c r="G4130" s="16" t="s">
        <v>75</v>
      </c>
      <c r="H4130" s="26" t="s">
        <v>1163</v>
      </c>
      <c r="M4130" s="26" t="s">
        <v>13282</v>
      </c>
      <c r="N4130" s="26" t="s">
        <v>13281</v>
      </c>
      <c r="O4130" s="16" t="s">
        <v>78</v>
      </c>
      <c r="P4130" s="26" t="s">
        <v>1422</v>
      </c>
      <c r="R4130" s="16" t="s">
        <v>1494</v>
      </c>
      <c r="S4130" s="16" t="s">
        <v>10367</v>
      </c>
      <c r="T4130" s="23" t="s">
        <v>32</v>
      </c>
      <c r="W4130" s="20" t="s">
        <v>43</v>
      </c>
      <c r="Z4130" s="24" t="s">
        <v>32</v>
      </c>
      <c r="AA4130" s="24" t="s">
        <v>32</v>
      </c>
      <c r="AB4130" s="24" t="s">
        <v>32</v>
      </c>
      <c r="AC4130" s="24" t="s">
        <v>32</v>
      </c>
      <c r="AD4130" s="25">
        <v>1500000</v>
      </c>
      <c r="AE4130" s="25">
        <v>0</v>
      </c>
      <c r="AF4130" s="25">
        <v>0</v>
      </c>
      <c r="AG4130" s="25">
        <v>0</v>
      </c>
      <c r="AH4130" s="25">
        <v>1500000</v>
      </c>
    </row>
    <row r="4131" spans="1:35" x14ac:dyDescent="0.25">
      <c r="A4131" s="17">
        <v>126623</v>
      </c>
      <c r="B4131" s="18">
        <v>3</v>
      </c>
      <c r="C4131" s="16" t="s">
        <v>31</v>
      </c>
      <c r="D4131" s="21">
        <v>43010</v>
      </c>
      <c r="E4131" s="16" t="s">
        <v>142</v>
      </c>
      <c r="F4131" s="21">
        <v>44077</v>
      </c>
      <c r="G4131" s="16" t="s">
        <v>529</v>
      </c>
      <c r="H4131" s="26" t="s">
        <v>64</v>
      </c>
      <c r="I4131" s="16" t="s">
        <v>468</v>
      </c>
      <c r="J4131" s="20" t="s">
        <v>116</v>
      </c>
      <c r="L4131" s="16" t="s">
        <v>116</v>
      </c>
      <c r="M4131" s="26" t="s">
        <v>3778</v>
      </c>
      <c r="O4131" s="16" t="s">
        <v>179</v>
      </c>
      <c r="P4131" s="26" t="s">
        <v>79</v>
      </c>
      <c r="R4131" s="16" t="s">
        <v>41</v>
      </c>
      <c r="S4131" s="16" t="s">
        <v>84</v>
      </c>
      <c r="T4131" s="22">
        <v>0</v>
      </c>
      <c r="U4131" s="21">
        <v>44057</v>
      </c>
      <c r="W4131" s="20" t="s">
        <v>43</v>
      </c>
      <c r="X4131" s="16" t="s">
        <v>78</v>
      </c>
      <c r="Y4131" s="26" t="s">
        <v>3779</v>
      </c>
      <c r="Z4131" s="25">
        <v>0</v>
      </c>
      <c r="AA4131" s="25">
        <v>0</v>
      </c>
      <c r="AB4131" s="25">
        <v>1805103</v>
      </c>
      <c r="AC4131" s="25">
        <v>0</v>
      </c>
      <c r="AD4131" s="25">
        <v>0</v>
      </c>
      <c r="AE4131" s="25">
        <v>0</v>
      </c>
      <c r="AF4131" s="25">
        <v>1872703</v>
      </c>
      <c r="AG4131" s="25">
        <v>0</v>
      </c>
      <c r="AH4131" s="25">
        <v>1872703</v>
      </c>
      <c r="AI4131" s="16" t="s">
        <v>3780</v>
      </c>
    </row>
    <row r="4132" spans="1:35" x14ac:dyDescent="0.25">
      <c r="A4132" s="17">
        <v>126625</v>
      </c>
      <c r="B4132" s="18">
        <v>1</v>
      </c>
      <c r="C4132" s="16" t="s">
        <v>73</v>
      </c>
      <c r="D4132" s="21">
        <v>43010</v>
      </c>
      <c r="E4132" s="16" t="s">
        <v>142</v>
      </c>
      <c r="F4132" s="21">
        <v>43424</v>
      </c>
      <c r="G4132" s="16" t="s">
        <v>75</v>
      </c>
      <c r="H4132" s="26" t="s">
        <v>1163</v>
      </c>
      <c r="M4132" s="26" t="s">
        <v>13280</v>
      </c>
      <c r="N4132" s="26" t="s">
        <v>13279</v>
      </c>
      <c r="O4132" s="16" t="s">
        <v>151</v>
      </c>
      <c r="P4132" s="26" t="s">
        <v>551</v>
      </c>
      <c r="T4132" s="23" t="s">
        <v>32</v>
      </c>
      <c r="W4132" s="20" t="s">
        <v>43</v>
      </c>
      <c r="Z4132" s="24" t="s">
        <v>32</v>
      </c>
      <c r="AA4132" s="24" t="s">
        <v>32</v>
      </c>
      <c r="AB4132" s="24" t="s">
        <v>32</v>
      </c>
      <c r="AC4132" s="24" t="s">
        <v>32</v>
      </c>
      <c r="AD4132" s="25">
        <v>1</v>
      </c>
      <c r="AE4132" s="25">
        <v>0</v>
      </c>
      <c r="AF4132" s="25">
        <v>0</v>
      </c>
      <c r="AG4132" s="25">
        <v>0</v>
      </c>
      <c r="AH4132" s="25">
        <v>1</v>
      </c>
    </row>
    <row r="4133" spans="1:35" x14ac:dyDescent="0.25">
      <c r="A4133" s="17">
        <v>126626</v>
      </c>
      <c r="B4133" s="18">
        <v>3</v>
      </c>
      <c r="C4133" s="16" t="s">
        <v>474</v>
      </c>
      <c r="D4133" s="21">
        <v>43010</v>
      </c>
      <c r="E4133" s="16" t="s">
        <v>142</v>
      </c>
      <c r="F4133" s="21">
        <v>44089</v>
      </c>
      <c r="G4133" s="16" t="s">
        <v>832</v>
      </c>
      <c r="H4133" s="26" t="s">
        <v>98</v>
      </c>
      <c r="I4133" s="16" t="s">
        <v>155</v>
      </c>
      <c r="J4133" s="20" t="s">
        <v>148</v>
      </c>
      <c r="L4133" s="16" t="s">
        <v>149</v>
      </c>
      <c r="M4133" s="26" t="s">
        <v>13278</v>
      </c>
      <c r="N4133" s="26" t="s">
        <v>13277</v>
      </c>
      <c r="O4133" s="16" t="s">
        <v>151</v>
      </c>
      <c r="P4133" s="26" t="s">
        <v>1493</v>
      </c>
      <c r="R4133" s="16" t="s">
        <v>1494</v>
      </c>
      <c r="S4133" s="16" t="s">
        <v>84</v>
      </c>
      <c r="T4133" s="22">
        <v>0.01</v>
      </c>
      <c r="U4133" s="21">
        <v>43519</v>
      </c>
      <c r="W4133" s="20" t="s">
        <v>43</v>
      </c>
      <c r="X4133" s="16" t="s">
        <v>454</v>
      </c>
      <c r="Z4133" s="24" t="s">
        <v>32</v>
      </c>
      <c r="AA4133" s="24" t="s">
        <v>32</v>
      </c>
      <c r="AB4133" s="24" t="s">
        <v>32</v>
      </c>
      <c r="AC4133" s="24" t="s">
        <v>32</v>
      </c>
      <c r="AD4133" s="25">
        <v>50000</v>
      </c>
      <c r="AE4133" s="25">
        <v>80000</v>
      </c>
      <c r="AF4133" s="25">
        <v>5512500</v>
      </c>
      <c r="AG4133" s="25">
        <v>0</v>
      </c>
      <c r="AH4133" s="25">
        <v>5642500</v>
      </c>
      <c r="AI4133" s="16" t="s">
        <v>13276</v>
      </c>
    </row>
    <row r="4134" spans="1:35" x14ac:dyDescent="0.25">
      <c r="A4134" s="17">
        <v>126627</v>
      </c>
      <c r="B4134" s="18">
        <v>6</v>
      </c>
      <c r="C4134" s="16" t="s">
        <v>73</v>
      </c>
      <c r="D4134" s="21">
        <v>43010</v>
      </c>
      <c r="E4134" s="16" t="s">
        <v>142</v>
      </c>
      <c r="F4134" s="21">
        <v>43424</v>
      </c>
      <c r="G4134" s="16" t="s">
        <v>75</v>
      </c>
      <c r="H4134" s="26" t="s">
        <v>76</v>
      </c>
      <c r="M4134" s="26" t="s">
        <v>13275</v>
      </c>
      <c r="N4134" s="26" t="s">
        <v>13274</v>
      </c>
      <c r="O4134" s="16" t="s">
        <v>151</v>
      </c>
      <c r="P4134" s="26" t="s">
        <v>198</v>
      </c>
      <c r="T4134" s="23" t="s">
        <v>32</v>
      </c>
      <c r="W4134" s="20" t="s">
        <v>43</v>
      </c>
      <c r="Z4134" s="24" t="s">
        <v>32</v>
      </c>
      <c r="AA4134" s="24" t="s">
        <v>32</v>
      </c>
      <c r="AB4134" s="24" t="s">
        <v>32</v>
      </c>
      <c r="AC4134" s="24" t="s">
        <v>32</v>
      </c>
      <c r="AD4134" s="25">
        <v>0</v>
      </c>
      <c r="AE4134" s="25">
        <v>0</v>
      </c>
      <c r="AF4134" s="25">
        <v>1</v>
      </c>
      <c r="AG4134" s="25">
        <v>0</v>
      </c>
      <c r="AH4134" s="25">
        <v>1</v>
      </c>
      <c r="AI4134" s="16" t="s">
        <v>13273</v>
      </c>
    </row>
    <row r="4135" spans="1:35" ht="45" x14ac:dyDescent="0.25">
      <c r="A4135" s="17">
        <v>126628</v>
      </c>
      <c r="B4135" s="18">
        <v>2</v>
      </c>
      <c r="C4135" s="16" t="s">
        <v>73</v>
      </c>
      <c r="D4135" s="21">
        <v>43011</v>
      </c>
      <c r="E4135" s="16" t="s">
        <v>56</v>
      </c>
      <c r="F4135" s="21">
        <v>44252</v>
      </c>
      <c r="G4135" s="16" t="s">
        <v>514</v>
      </c>
      <c r="H4135" s="26" t="s">
        <v>241</v>
      </c>
      <c r="M4135" s="26" t="s">
        <v>13272</v>
      </c>
      <c r="N4135" s="26" t="s">
        <v>13271</v>
      </c>
      <c r="O4135" s="16" t="s">
        <v>60</v>
      </c>
      <c r="P4135" s="26" t="s">
        <v>67</v>
      </c>
      <c r="T4135" s="23" t="s">
        <v>32</v>
      </c>
      <c r="W4135" s="20" t="s">
        <v>43</v>
      </c>
      <c r="X4135" s="16" t="s">
        <v>44</v>
      </c>
      <c r="Z4135" s="24" t="s">
        <v>32</v>
      </c>
      <c r="AA4135" s="24" t="s">
        <v>32</v>
      </c>
      <c r="AB4135" s="24" t="s">
        <v>32</v>
      </c>
      <c r="AC4135" s="24" t="s">
        <v>32</v>
      </c>
      <c r="AD4135" s="24" t="s">
        <v>32</v>
      </c>
      <c r="AE4135" s="24" t="s">
        <v>32</v>
      </c>
      <c r="AF4135" s="24" t="s">
        <v>32</v>
      </c>
      <c r="AG4135" s="24" t="s">
        <v>32</v>
      </c>
      <c r="AH4135" s="24" t="s">
        <v>32</v>
      </c>
      <c r="AI4135" s="16" t="s">
        <v>13270</v>
      </c>
    </row>
    <row r="4136" spans="1:35" ht="45" x14ac:dyDescent="0.25">
      <c r="A4136" s="17">
        <v>126630</v>
      </c>
      <c r="B4136" s="18">
        <v>3</v>
      </c>
      <c r="C4136" s="16" t="s">
        <v>73</v>
      </c>
      <c r="D4136" s="21">
        <v>43011</v>
      </c>
      <c r="E4136" s="16" t="s">
        <v>56</v>
      </c>
      <c r="F4136" s="21">
        <v>44215</v>
      </c>
      <c r="G4136" s="16" t="s">
        <v>75</v>
      </c>
      <c r="H4136" s="26" t="s">
        <v>434</v>
      </c>
      <c r="M4136" s="26" t="s">
        <v>13269</v>
      </c>
      <c r="N4136" s="26" t="s">
        <v>13268</v>
      </c>
      <c r="O4136" s="16" t="s">
        <v>60</v>
      </c>
      <c r="P4136" s="26" t="s">
        <v>67</v>
      </c>
      <c r="T4136" s="23" t="s">
        <v>32</v>
      </c>
      <c r="W4136" s="20" t="s">
        <v>43</v>
      </c>
      <c r="Z4136" s="24" t="s">
        <v>32</v>
      </c>
      <c r="AA4136" s="24" t="s">
        <v>32</v>
      </c>
      <c r="AB4136" s="24" t="s">
        <v>32</v>
      </c>
      <c r="AC4136" s="24" t="s">
        <v>32</v>
      </c>
      <c r="AD4136" s="24" t="s">
        <v>32</v>
      </c>
      <c r="AE4136" s="24" t="s">
        <v>32</v>
      </c>
      <c r="AF4136" s="24" t="s">
        <v>32</v>
      </c>
      <c r="AG4136" s="24" t="s">
        <v>32</v>
      </c>
      <c r="AH4136" s="24" t="s">
        <v>32</v>
      </c>
      <c r="AI4136" s="16" t="s">
        <v>13267</v>
      </c>
    </row>
    <row r="4137" spans="1:35" ht="45" x14ac:dyDescent="0.25">
      <c r="A4137" s="17">
        <v>126639</v>
      </c>
      <c r="B4137" s="18">
        <v>2</v>
      </c>
      <c r="C4137" s="16" t="s">
        <v>73</v>
      </c>
      <c r="D4137" s="21">
        <v>43011</v>
      </c>
      <c r="E4137" s="16" t="s">
        <v>56</v>
      </c>
      <c r="F4137" s="21">
        <v>44215</v>
      </c>
      <c r="G4137" s="16" t="s">
        <v>75</v>
      </c>
      <c r="H4137" s="26" t="s">
        <v>797</v>
      </c>
      <c r="M4137" s="26" t="s">
        <v>13266</v>
      </c>
      <c r="N4137" s="26" t="s">
        <v>13265</v>
      </c>
      <c r="O4137" s="16" t="s">
        <v>60</v>
      </c>
      <c r="P4137" s="26" t="s">
        <v>67</v>
      </c>
      <c r="T4137" s="23" t="s">
        <v>32</v>
      </c>
      <c r="W4137" s="20" t="s">
        <v>43</v>
      </c>
      <c r="X4137" s="16" t="s">
        <v>78</v>
      </c>
      <c r="Z4137" s="24" t="s">
        <v>32</v>
      </c>
      <c r="AA4137" s="24" t="s">
        <v>32</v>
      </c>
      <c r="AB4137" s="24" t="s">
        <v>32</v>
      </c>
      <c r="AC4137" s="24" t="s">
        <v>32</v>
      </c>
      <c r="AD4137" s="24" t="s">
        <v>32</v>
      </c>
      <c r="AE4137" s="24" t="s">
        <v>32</v>
      </c>
      <c r="AF4137" s="24" t="s">
        <v>32</v>
      </c>
      <c r="AG4137" s="24" t="s">
        <v>32</v>
      </c>
      <c r="AH4137" s="24" t="s">
        <v>32</v>
      </c>
      <c r="AI4137" s="16" t="s">
        <v>13264</v>
      </c>
    </row>
    <row r="4138" spans="1:35" ht="45" x14ac:dyDescent="0.25">
      <c r="A4138" s="17">
        <v>126641</v>
      </c>
      <c r="B4138" s="18">
        <v>1</v>
      </c>
      <c r="C4138" s="16" t="s">
        <v>73</v>
      </c>
      <c r="D4138" s="21">
        <v>43011</v>
      </c>
      <c r="E4138" s="16" t="s">
        <v>56</v>
      </c>
      <c r="F4138" s="21">
        <v>44215</v>
      </c>
      <c r="G4138" s="16" t="s">
        <v>75</v>
      </c>
      <c r="H4138" s="26" t="s">
        <v>320</v>
      </c>
      <c r="M4138" s="26" t="s">
        <v>13263</v>
      </c>
      <c r="N4138" s="26" t="s">
        <v>13262</v>
      </c>
      <c r="O4138" s="16" t="s">
        <v>60</v>
      </c>
      <c r="P4138" s="26" t="s">
        <v>67</v>
      </c>
      <c r="T4138" s="23" t="s">
        <v>32</v>
      </c>
      <c r="W4138" s="20" t="s">
        <v>43</v>
      </c>
      <c r="X4138" s="16" t="s">
        <v>44</v>
      </c>
      <c r="Z4138" s="24" t="s">
        <v>32</v>
      </c>
      <c r="AA4138" s="24" t="s">
        <v>32</v>
      </c>
      <c r="AB4138" s="24" t="s">
        <v>32</v>
      </c>
      <c r="AC4138" s="24" t="s">
        <v>32</v>
      </c>
      <c r="AD4138" s="24" t="s">
        <v>32</v>
      </c>
      <c r="AE4138" s="24" t="s">
        <v>32</v>
      </c>
      <c r="AF4138" s="24" t="s">
        <v>32</v>
      </c>
      <c r="AG4138" s="24" t="s">
        <v>32</v>
      </c>
      <c r="AH4138" s="24" t="s">
        <v>32</v>
      </c>
      <c r="AI4138" s="16" t="s">
        <v>13261</v>
      </c>
    </row>
    <row r="4139" spans="1:35" ht="30" x14ac:dyDescent="0.25">
      <c r="A4139" s="17">
        <v>126644</v>
      </c>
      <c r="B4139" s="18">
        <v>1</v>
      </c>
      <c r="C4139" s="16" t="s">
        <v>73</v>
      </c>
      <c r="D4139" s="21">
        <v>43011</v>
      </c>
      <c r="E4139" s="16" t="s">
        <v>56</v>
      </c>
      <c r="F4139" s="21">
        <v>44349</v>
      </c>
      <c r="G4139" s="16" t="s">
        <v>74</v>
      </c>
      <c r="H4139" s="26" t="s">
        <v>182</v>
      </c>
      <c r="M4139" s="26" t="s">
        <v>13260</v>
      </c>
      <c r="N4139" s="26" t="s">
        <v>13259</v>
      </c>
      <c r="O4139" s="16" t="s">
        <v>60</v>
      </c>
      <c r="P4139" s="26" t="s">
        <v>67</v>
      </c>
      <c r="T4139" s="23" t="s">
        <v>32</v>
      </c>
      <c r="W4139" s="20" t="s">
        <v>43</v>
      </c>
      <c r="X4139" s="16" t="s">
        <v>78</v>
      </c>
      <c r="Z4139" s="24" t="s">
        <v>32</v>
      </c>
      <c r="AA4139" s="24" t="s">
        <v>32</v>
      </c>
      <c r="AB4139" s="24" t="s">
        <v>32</v>
      </c>
      <c r="AC4139" s="24" t="s">
        <v>32</v>
      </c>
      <c r="AD4139" s="24" t="s">
        <v>32</v>
      </c>
      <c r="AE4139" s="24" t="s">
        <v>32</v>
      </c>
      <c r="AF4139" s="24" t="s">
        <v>32</v>
      </c>
      <c r="AG4139" s="24" t="s">
        <v>32</v>
      </c>
      <c r="AH4139" s="24" t="s">
        <v>32</v>
      </c>
      <c r="AI4139" s="16" t="s">
        <v>13258</v>
      </c>
    </row>
    <row r="4140" spans="1:35" ht="45" x14ac:dyDescent="0.25">
      <c r="A4140" s="17">
        <v>126646</v>
      </c>
      <c r="B4140" s="18">
        <v>3</v>
      </c>
      <c r="C4140" s="16" t="s">
        <v>73</v>
      </c>
      <c r="D4140" s="21">
        <v>43011</v>
      </c>
      <c r="E4140" s="16" t="s">
        <v>56</v>
      </c>
      <c r="F4140" s="21">
        <v>44224</v>
      </c>
      <c r="G4140" s="16" t="s">
        <v>1124</v>
      </c>
      <c r="H4140" s="26" t="s">
        <v>788</v>
      </c>
      <c r="I4140" s="16" t="s">
        <v>608</v>
      </c>
      <c r="J4140" s="20" t="s">
        <v>116</v>
      </c>
      <c r="L4140" s="16" t="s">
        <v>116</v>
      </c>
      <c r="M4140" s="26" t="s">
        <v>13257</v>
      </c>
      <c r="N4140" s="26" t="s">
        <v>13256</v>
      </c>
      <c r="O4140" s="16" t="s">
        <v>60</v>
      </c>
      <c r="P4140" s="26" t="s">
        <v>67</v>
      </c>
      <c r="T4140" s="23" t="s">
        <v>32</v>
      </c>
      <c r="W4140" s="20" t="s">
        <v>43</v>
      </c>
      <c r="X4140" s="16" t="s">
        <v>140</v>
      </c>
      <c r="Z4140" s="24" t="s">
        <v>32</v>
      </c>
      <c r="AA4140" s="24" t="s">
        <v>32</v>
      </c>
      <c r="AB4140" s="24" t="s">
        <v>32</v>
      </c>
      <c r="AC4140" s="24" t="s">
        <v>32</v>
      </c>
      <c r="AD4140" s="24" t="s">
        <v>32</v>
      </c>
      <c r="AE4140" s="24" t="s">
        <v>32</v>
      </c>
      <c r="AF4140" s="24" t="s">
        <v>32</v>
      </c>
      <c r="AG4140" s="24" t="s">
        <v>32</v>
      </c>
      <c r="AH4140" s="24" t="s">
        <v>32</v>
      </c>
      <c r="AI4140" s="16" t="s">
        <v>13255</v>
      </c>
    </row>
    <row r="4141" spans="1:35" ht="45" x14ac:dyDescent="0.25">
      <c r="A4141" s="17">
        <v>126653</v>
      </c>
      <c r="B4141" s="18">
        <v>3</v>
      </c>
      <c r="C4141" s="16" t="s">
        <v>73</v>
      </c>
      <c r="D4141" s="21">
        <v>43011</v>
      </c>
      <c r="E4141" s="16" t="s">
        <v>56</v>
      </c>
      <c r="F4141" s="21">
        <v>44215</v>
      </c>
      <c r="G4141" s="16" t="s">
        <v>75</v>
      </c>
      <c r="H4141" s="26" t="s">
        <v>354</v>
      </c>
      <c r="I4141" s="16" t="s">
        <v>2020</v>
      </c>
      <c r="J4141" s="20" t="s">
        <v>116</v>
      </c>
      <c r="L4141" s="16" t="s">
        <v>116</v>
      </c>
      <c r="M4141" s="26" t="s">
        <v>13254</v>
      </c>
      <c r="N4141" s="26" t="s">
        <v>13253</v>
      </c>
      <c r="O4141" s="16" t="s">
        <v>60</v>
      </c>
      <c r="P4141" s="26" t="s">
        <v>67</v>
      </c>
      <c r="T4141" s="22">
        <v>0.37</v>
      </c>
      <c r="W4141" s="20" t="s">
        <v>43</v>
      </c>
      <c r="X4141" s="16" t="s">
        <v>78</v>
      </c>
      <c r="Z4141" s="24" t="s">
        <v>32</v>
      </c>
      <c r="AA4141" s="24" t="s">
        <v>32</v>
      </c>
      <c r="AB4141" s="24" t="s">
        <v>32</v>
      </c>
      <c r="AC4141" s="24" t="s">
        <v>32</v>
      </c>
      <c r="AD4141" s="24" t="s">
        <v>32</v>
      </c>
      <c r="AE4141" s="24" t="s">
        <v>32</v>
      </c>
      <c r="AF4141" s="24" t="s">
        <v>32</v>
      </c>
      <c r="AG4141" s="24" t="s">
        <v>32</v>
      </c>
      <c r="AH4141" s="24" t="s">
        <v>32</v>
      </c>
      <c r="AI4141" s="16" t="s">
        <v>13252</v>
      </c>
    </row>
    <row r="4142" spans="1:35" ht="45" x14ac:dyDescent="0.25">
      <c r="A4142" s="17">
        <v>126655</v>
      </c>
      <c r="B4142" s="18">
        <v>4</v>
      </c>
      <c r="C4142" s="16" t="s">
        <v>73</v>
      </c>
      <c r="D4142" s="21">
        <v>43011</v>
      </c>
      <c r="E4142" s="16" t="s">
        <v>56</v>
      </c>
      <c r="F4142" s="21">
        <v>44215</v>
      </c>
      <c r="G4142" s="16" t="s">
        <v>75</v>
      </c>
      <c r="H4142" s="26" t="s">
        <v>301</v>
      </c>
      <c r="M4142" s="26" t="s">
        <v>13251</v>
      </c>
      <c r="N4142" s="26" t="s">
        <v>13250</v>
      </c>
      <c r="O4142" s="16" t="s">
        <v>60</v>
      </c>
      <c r="P4142" s="26" t="s">
        <v>67</v>
      </c>
      <c r="T4142" s="23" t="s">
        <v>32</v>
      </c>
      <c r="W4142" s="20" t="s">
        <v>43</v>
      </c>
      <c r="X4142" s="16" t="s">
        <v>1150</v>
      </c>
      <c r="Z4142" s="24" t="s">
        <v>32</v>
      </c>
      <c r="AA4142" s="24" t="s">
        <v>32</v>
      </c>
      <c r="AB4142" s="24" t="s">
        <v>32</v>
      </c>
      <c r="AC4142" s="24" t="s">
        <v>32</v>
      </c>
      <c r="AD4142" s="24" t="s">
        <v>32</v>
      </c>
      <c r="AE4142" s="24" t="s">
        <v>32</v>
      </c>
      <c r="AF4142" s="24" t="s">
        <v>32</v>
      </c>
      <c r="AG4142" s="24" t="s">
        <v>32</v>
      </c>
      <c r="AH4142" s="24" t="s">
        <v>32</v>
      </c>
      <c r="AI4142" s="16" t="s">
        <v>13249</v>
      </c>
    </row>
    <row r="4143" spans="1:35" ht="45" x14ac:dyDescent="0.25">
      <c r="A4143" s="17">
        <v>126656</v>
      </c>
      <c r="B4143" s="18">
        <v>4</v>
      </c>
      <c r="C4143" s="16" t="s">
        <v>73</v>
      </c>
      <c r="D4143" s="21">
        <v>43011</v>
      </c>
      <c r="E4143" s="16" t="s">
        <v>56</v>
      </c>
      <c r="F4143" s="21">
        <v>44215</v>
      </c>
      <c r="G4143" s="16" t="s">
        <v>75</v>
      </c>
      <c r="H4143" s="26" t="s">
        <v>92</v>
      </c>
      <c r="I4143" s="16" t="s">
        <v>177</v>
      </c>
      <c r="J4143" s="20" t="s">
        <v>116</v>
      </c>
      <c r="L4143" s="16" t="s">
        <v>116</v>
      </c>
      <c r="M4143" s="26" t="s">
        <v>3781</v>
      </c>
      <c r="N4143" s="26" t="s">
        <v>3782</v>
      </c>
      <c r="O4143" s="16" t="s">
        <v>60</v>
      </c>
      <c r="P4143" s="26" t="s">
        <v>67</v>
      </c>
      <c r="T4143" s="23" t="s">
        <v>32</v>
      </c>
      <c r="W4143" s="20" t="s">
        <v>43</v>
      </c>
      <c r="X4143" s="16" t="s">
        <v>140</v>
      </c>
      <c r="Z4143" s="25">
        <v>113625</v>
      </c>
      <c r="AA4143" s="25">
        <v>0</v>
      </c>
      <c r="AB4143" s="25">
        <v>0</v>
      </c>
      <c r="AC4143" s="25">
        <v>0</v>
      </c>
      <c r="AD4143" s="25">
        <v>113625</v>
      </c>
      <c r="AE4143" s="25">
        <v>0</v>
      </c>
      <c r="AF4143" s="25">
        <v>0</v>
      </c>
      <c r="AG4143" s="25">
        <v>0</v>
      </c>
      <c r="AH4143" s="25">
        <v>113625</v>
      </c>
      <c r="AI4143" s="16" t="s">
        <v>3783</v>
      </c>
    </row>
    <row r="4144" spans="1:35" ht="60" x14ac:dyDescent="0.25">
      <c r="A4144" s="17">
        <v>126657</v>
      </c>
      <c r="B4144" s="18">
        <v>3</v>
      </c>
      <c r="C4144" s="16" t="s">
        <v>73</v>
      </c>
      <c r="D4144" s="21">
        <v>43011</v>
      </c>
      <c r="E4144" s="16" t="s">
        <v>56</v>
      </c>
      <c r="F4144" s="21">
        <v>44215</v>
      </c>
      <c r="G4144" s="16" t="s">
        <v>75</v>
      </c>
      <c r="H4144" s="26" t="s">
        <v>226</v>
      </c>
      <c r="M4144" s="26" t="s">
        <v>13248</v>
      </c>
      <c r="N4144" s="26" t="s">
        <v>13247</v>
      </c>
      <c r="O4144" s="16" t="s">
        <v>60</v>
      </c>
      <c r="P4144" s="26" t="s">
        <v>67</v>
      </c>
      <c r="T4144" s="23" t="s">
        <v>32</v>
      </c>
      <c r="W4144" s="20" t="s">
        <v>43</v>
      </c>
      <c r="X4144" s="16" t="s">
        <v>1150</v>
      </c>
      <c r="Z4144" s="24" t="s">
        <v>32</v>
      </c>
      <c r="AA4144" s="24" t="s">
        <v>32</v>
      </c>
      <c r="AB4144" s="24" t="s">
        <v>32</v>
      </c>
      <c r="AC4144" s="24" t="s">
        <v>32</v>
      </c>
      <c r="AD4144" s="24" t="s">
        <v>32</v>
      </c>
      <c r="AE4144" s="24" t="s">
        <v>32</v>
      </c>
      <c r="AF4144" s="24" t="s">
        <v>32</v>
      </c>
      <c r="AG4144" s="24" t="s">
        <v>32</v>
      </c>
      <c r="AH4144" s="24" t="s">
        <v>32</v>
      </c>
      <c r="AI4144" s="16" t="s">
        <v>13246</v>
      </c>
    </row>
    <row r="4145" spans="1:35" ht="30" x14ac:dyDescent="0.25">
      <c r="A4145" s="17">
        <v>126658</v>
      </c>
      <c r="B4145" s="18">
        <v>1</v>
      </c>
      <c r="C4145" s="16" t="s">
        <v>73</v>
      </c>
      <c r="D4145" s="21">
        <v>43011</v>
      </c>
      <c r="E4145" s="16" t="s">
        <v>56</v>
      </c>
      <c r="F4145" s="21">
        <v>44278</v>
      </c>
      <c r="G4145" s="16" t="s">
        <v>74</v>
      </c>
      <c r="H4145" s="26" t="s">
        <v>209</v>
      </c>
      <c r="I4145" s="16" t="s">
        <v>13245</v>
      </c>
      <c r="M4145" s="26" t="s">
        <v>13244</v>
      </c>
      <c r="N4145" s="26" t="s">
        <v>13243</v>
      </c>
      <c r="O4145" s="16" t="s">
        <v>60</v>
      </c>
      <c r="P4145" s="26" t="s">
        <v>67</v>
      </c>
      <c r="T4145" s="22">
        <v>0.14000000000000001</v>
      </c>
      <c r="W4145" s="20" t="s">
        <v>43</v>
      </c>
      <c r="X4145" s="16" t="s">
        <v>78</v>
      </c>
      <c r="Z4145" s="24" t="s">
        <v>32</v>
      </c>
      <c r="AA4145" s="24" t="s">
        <v>32</v>
      </c>
      <c r="AB4145" s="24" t="s">
        <v>32</v>
      </c>
      <c r="AC4145" s="24" t="s">
        <v>32</v>
      </c>
      <c r="AD4145" s="24" t="s">
        <v>32</v>
      </c>
      <c r="AE4145" s="24" t="s">
        <v>32</v>
      </c>
      <c r="AF4145" s="24" t="s">
        <v>32</v>
      </c>
      <c r="AG4145" s="24" t="s">
        <v>32</v>
      </c>
      <c r="AH4145" s="24" t="s">
        <v>32</v>
      </c>
      <c r="AI4145" s="16" t="s">
        <v>13242</v>
      </c>
    </row>
    <row r="4146" spans="1:35" ht="30" x14ac:dyDescent="0.25">
      <c r="A4146" s="17">
        <v>126659.01</v>
      </c>
      <c r="B4146" s="18">
        <v>4</v>
      </c>
      <c r="C4146" s="16" t="s">
        <v>73</v>
      </c>
      <c r="D4146" s="21">
        <v>43377</v>
      </c>
      <c r="E4146" s="16" t="s">
        <v>56</v>
      </c>
      <c r="F4146" s="21">
        <v>44215</v>
      </c>
      <c r="G4146" s="16" t="s">
        <v>75</v>
      </c>
      <c r="H4146" s="26" t="s">
        <v>428</v>
      </c>
      <c r="M4146" s="26" t="s">
        <v>13241</v>
      </c>
      <c r="N4146" s="26" t="s">
        <v>13240</v>
      </c>
      <c r="O4146" s="16" t="s">
        <v>60</v>
      </c>
      <c r="P4146" s="26" t="s">
        <v>67</v>
      </c>
      <c r="T4146" s="22">
        <v>0.24</v>
      </c>
      <c r="W4146" s="20" t="s">
        <v>43</v>
      </c>
      <c r="X4146" s="16" t="s">
        <v>78</v>
      </c>
      <c r="Z4146" s="24" t="s">
        <v>32</v>
      </c>
      <c r="AA4146" s="24" t="s">
        <v>32</v>
      </c>
      <c r="AB4146" s="24" t="s">
        <v>32</v>
      </c>
      <c r="AC4146" s="24" t="s">
        <v>32</v>
      </c>
      <c r="AD4146" s="24" t="s">
        <v>32</v>
      </c>
      <c r="AE4146" s="24" t="s">
        <v>32</v>
      </c>
      <c r="AF4146" s="24" t="s">
        <v>32</v>
      </c>
      <c r="AG4146" s="24" t="s">
        <v>32</v>
      </c>
      <c r="AH4146" s="24" t="s">
        <v>32</v>
      </c>
      <c r="AI4146" s="16" t="s">
        <v>13239</v>
      </c>
    </row>
    <row r="4147" spans="1:35" ht="45" x14ac:dyDescent="0.25">
      <c r="A4147" s="17">
        <v>126660</v>
      </c>
      <c r="B4147" s="18">
        <v>3</v>
      </c>
      <c r="C4147" s="16" t="s">
        <v>73</v>
      </c>
      <c r="D4147" s="21">
        <v>43012</v>
      </c>
      <c r="E4147" s="16" t="s">
        <v>56</v>
      </c>
      <c r="F4147" s="21">
        <v>44215</v>
      </c>
      <c r="G4147" s="16" t="s">
        <v>75</v>
      </c>
      <c r="H4147" s="26" t="s">
        <v>49</v>
      </c>
      <c r="I4147" s="16" t="s">
        <v>2851</v>
      </c>
      <c r="J4147" s="20" t="s">
        <v>116</v>
      </c>
      <c r="L4147" s="16" t="s">
        <v>116</v>
      </c>
      <c r="M4147" s="26" t="s">
        <v>13238</v>
      </c>
      <c r="N4147" s="26" t="s">
        <v>13237</v>
      </c>
      <c r="O4147" s="16" t="s">
        <v>60</v>
      </c>
      <c r="P4147" s="26" t="s">
        <v>67</v>
      </c>
      <c r="T4147" s="22">
        <v>0.151</v>
      </c>
      <c r="W4147" s="20" t="s">
        <v>43</v>
      </c>
      <c r="X4147" s="16" t="s">
        <v>78</v>
      </c>
      <c r="Z4147" s="24" t="s">
        <v>32</v>
      </c>
      <c r="AA4147" s="24" t="s">
        <v>32</v>
      </c>
      <c r="AB4147" s="24" t="s">
        <v>32</v>
      </c>
      <c r="AC4147" s="24" t="s">
        <v>32</v>
      </c>
      <c r="AD4147" s="25">
        <v>184095</v>
      </c>
      <c r="AE4147" s="25">
        <v>0</v>
      </c>
      <c r="AF4147" s="25">
        <v>0</v>
      </c>
      <c r="AG4147" s="25">
        <v>0</v>
      </c>
      <c r="AH4147" s="25">
        <v>184095</v>
      </c>
      <c r="AI4147" s="16" t="s">
        <v>13236</v>
      </c>
    </row>
    <row r="4148" spans="1:35" ht="45" x14ac:dyDescent="0.25">
      <c r="A4148" s="17">
        <v>126661.01</v>
      </c>
      <c r="B4148" s="18">
        <v>3</v>
      </c>
      <c r="C4148" s="16" t="s">
        <v>73</v>
      </c>
      <c r="D4148" s="21">
        <v>43377</v>
      </c>
      <c r="E4148" s="16" t="s">
        <v>56</v>
      </c>
      <c r="F4148" s="21">
        <v>44356</v>
      </c>
      <c r="G4148" s="16" t="s">
        <v>75</v>
      </c>
      <c r="H4148" s="26" t="s">
        <v>434</v>
      </c>
      <c r="M4148" s="26" t="s">
        <v>13235</v>
      </c>
      <c r="N4148" s="26" t="s">
        <v>13234</v>
      </c>
      <c r="O4148" s="16" t="s">
        <v>60</v>
      </c>
      <c r="P4148" s="26" t="s">
        <v>67</v>
      </c>
      <c r="T4148" s="23" t="s">
        <v>32</v>
      </c>
      <c r="W4148" s="20" t="s">
        <v>43</v>
      </c>
      <c r="X4148" s="16" t="s">
        <v>4555</v>
      </c>
      <c r="Z4148" s="24" t="s">
        <v>32</v>
      </c>
      <c r="AA4148" s="24" t="s">
        <v>32</v>
      </c>
      <c r="AB4148" s="24" t="s">
        <v>32</v>
      </c>
      <c r="AC4148" s="24" t="s">
        <v>32</v>
      </c>
      <c r="AD4148" s="24" t="s">
        <v>32</v>
      </c>
      <c r="AE4148" s="24" t="s">
        <v>32</v>
      </c>
      <c r="AF4148" s="24" t="s">
        <v>32</v>
      </c>
      <c r="AG4148" s="24" t="s">
        <v>32</v>
      </c>
      <c r="AH4148" s="24" t="s">
        <v>32</v>
      </c>
      <c r="AI4148" s="16" t="s">
        <v>13233</v>
      </c>
    </row>
    <row r="4149" spans="1:35" ht="45" x14ac:dyDescent="0.25">
      <c r="A4149" s="17">
        <v>126662</v>
      </c>
      <c r="B4149" s="18">
        <v>2</v>
      </c>
      <c r="C4149" s="16" t="s">
        <v>73</v>
      </c>
      <c r="D4149" s="21">
        <v>43012</v>
      </c>
      <c r="E4149" s="16" t="s">
        <v>56</v>
      </c>
      <c r="F4149" s="21">
        <v>44215</v>
      </c>
      <c r="G4149" s="16" t="s">
        <v>75</v>
      </c>
      <c r="H4149" s="26" t="s">
        <v>244</v>
      </c>
      <c r="I4149" s="16" t="s">
        <v>518</v>
      </c>
      <c r="J4149" s="20" t="s">
        <v>116</v>
      </c>
      <c r="L4149" s="16" t="s">
        <v>116</v>
      </c>
      <c r="M4149" s="26" t="s">
        <v>13232</v>
      </c>
      <c r="N4149" s="26" t="s">
        <v>13231</v>
      </c>
      <c r="O4149" s="16" t="s">
        <v>60</v>
      </c>
      <c r="P4149" s="26" t="s">
        <v>67</v>
      </c>
      <c r="T4149" s="23" t="s">
        <v>32</v>
      </c>
      <c r="W4149" s="20" t="s">
        <v>43</v>
      </c>
      <c r="X4149" s="16" t="s">
        <v>140</v>
      </c>
      <c r="Z4149" s="24" t="s">
        <v>32</v>
      </c>
      <c r="AA4149" s="24" t="s">
        <v>32</v>
      </c>
      <c r="AB4149" s="24" t="s">
        <v>32</v>
      </c>
      <c r="AC4149" s="24" t="s">
        <v>32</v>
      </c>
      <c r="AD4149" s="24" t="s">
        <v>32</v>
      </c>
      <c r="AE4149" s="24" t="s">
        <v>32</v>
      </c>
      <c r="AF4149" s="24" t="s">
        <v>32</v>
      </c>
      <c r="AG4149" s="24" t="s">
        <v>32</v>
      </c>
      <c r="AH4149" s="24" t="s">
        <v>32</v>
      </c>
      <c r="AI4149" s="16" t="s">
        <v>13230</v>
      </c>
    </row>
    <row r="4150" spans="1:35" ht="30" x14ac:dyDescent="0.25">
      <c r="A4150" s="17">
        <v>126664</v>
      </c>
      <c r="B4150" s="18">
        <v>4</v>
      </c>
      <c r="C4150" s="16" t="s">
        <v>73</v>
      </c>
      <c r="D4150" s="21">
        <v>43012</v>
      </c>
      <c r="E4150" s="16" t="s">
        <v>56</v>
      </c>
      <c r="F4150" s="21">
        <v>44215</v>
      </c>
      <c r="G4150" s="16" t="s">
        <v>75</v>
      </c>
      <c r="H4150" s="26" t="s">
        <v>270</v>
      </c>
      <c r="I4150" s="16" t="s">
        <v>3228</v>
      </c>
      <c r="J4150" s="20" t="s">
        <v>116</v>
      </c>
      <c r="L4150" s="16" t="s">
        <v>116</v>
      </c>
      <c r="M4150" s="26" t="s">
        <v>13229</v>
      </c>
      <c r="N4150" s="26" t="s">
        <v>13228</v>
      </c>
      <c r="O4150" s="16" t="s">
        <v>60</v>
      </c>
      <c r="P4150" s="26" t="s">
        <v>67</v>
      </c>
      <c r="T4150" s="23" t="s">
        <v>32</v>
      </c>
      <c r="W4150" s="20" t="s">
        <v>43</v>
      </c>
      <c r="X4150" s="16" t="s">
        <v>1150</v>
      </c>
      <c r="Z4150" s="24" t="s">
        <v>32</v>
      </c>
      <c r="AA4150" s="24" t="s">
        <v>32</v>
      </c>
      <c r="AB4150" s="24" t="s">
        <v>32</v>
      </c>
      <c r="AC4150" s="24" t="s">
        <v>32</v>
      </c>
      <c r="AD4150" s="24" t="s">
        <v>32</v>
      </c>
      <c r="AE4150" s="24" t="s">
        <v>32</v>
      </c>
      <c r="AF4150" s="24" t="s">
        <v>32</v>
      </c>
      <c r="AG4150" s="24" t="s">
        <v>32</v>
      </c>
      <c r="AH4150" s="24" t="s">
        <v>32</v>
      </c>
      <c r="AI4150" s="16" t="s">
        <v>13227</v>
      </c>
    </row>
    <row r="4151" spans="1:35" ht="60" x14ac:dyDescent="0.25">
      <c r="A4151" s="17">
        <v>126667</v>
      </c>
      <c r="B4151" s="18">
        <v>4</v>
      </c>
      <c r="C4151" s="16" t="s">
        <v>73</v>
      </c>
      <c r="D4151" s="21">
        <v>43012</v>
      </c>
      <c r="E4151" s="16" t="s">
        <v>56</v>
      </c>
      <c r="F4151" s="21">
        <v>44215</v>
      </c>
      <c r="G4151" s="16" t="s">
        <v>75</v>
      </c>
      <c r="H4151" s="26" t="s">
        <v>298</v>
      </c>
      <c r="I4151" s="16" t="s">
        <v>2589</v>
      </c>
      <c r="J4151" s="20" t="s">
        <v>116</v>
      </c>
      <c r="L4151" s="16" t="s">
        <v>116</v>
      </c>
      <c r="M4151" s="26" t="s">
        <v>13226</v>
      </c>
      <c r="N4151" s="26" t="s">
        <v>13225</v>
      </c>
      <c r="O4151" s="16" t="s">
        <v>60</v>
      </c>
      <c r="P4151" s="26" t="s">
        <v>67</v>
      </c>
      <c r="T4151" s="23" t="s">
        <v>32</v>
      </c>
      <c r="W4151" s="20" t="s">
        <v>43</v>
      </c>
      <c r="X4151" s="16" t="s">
        <v>1150</v>
      </c>
      <c r="Z4151" s="24" t="s">
        <v>32</v>
      </c>
      <c r="AA4151" s="24" t="s">
        <v>32</v>
      </c>
      <c r="AB4151" s="24" t="s">
        <v>32</v>
      </c>
      <c r="AC4151" s="24" t="s">
        <v>32</v>
      </c>
      <c r="AD4151" s="24" t="s">
        <v>32</v>
      </c>
      <c r="AE4151" s="24" t="s">
        <v>32</v>
      </c>
      <c r="AF4151" s="24" t="s">
        <v>32</v>
      </c>
      <c r="AG4151" s="24" t="s">
        <v>32</v>
      </c>
      <c r="AH4151" s="24" t="s">
        <v>32</v>
      </c>
      <c r="AI4151" s="16" t="s">
        <v>13224</v>
      </c>
    </row>
    <row r="4152" spans="1:35" ht="45" x14ac:dyDescent="0.25">
      <c r="A4152" s="17">
        <v>126668</v>
      </c>
      <c r="B4152" s="18">
        <v>4</v>
      </c>
      <c r="C4152" s="16" t="s">
        <v>73</v>
      </c>
      <c r="D4152" s="21">
        <v>43012</v>
      </c>
      <c r="E4152" s="16" t="s">
        <v>56</v>
      </c>
      <c r="F4152" s="21">
        <v>44215</v>
      </c>
      <c r="G4152" s="16" t="s">
        <v>75</v>
      </c>
      <c r="H4152" s="26" t="s">
        <v>261</v>
      </c>
      <c r="M4152" s="26" t="s">
        <v>13223</v>
      </c>
      <c r="N4152" s="26" t="s">
        <v>13222</v>
      </c>
      <c r="O4152" s="16" t="s">
        <v>60</v>
      </c>
      <c r="P4152" s="26" t="s">
        <v>67</v>
      </c>
      <c r="T4152" s="23" t="s">
        <v>32</v>
      </c>
      <c r="W4152" s="20" t="s">
        <v>43</v>
      </c>
      <c r="X4152" s="16" t="s">
        <v>44</v>
      </c>
      <c r="Z4152" s="24" t="s">
        <v>32</v>
      </c>
      <c r="AA4152" s="24" t="s">
        <v>32</v>
      </c>
      <c r="AB4152" s="24" t="s">
        <v>32</v>
      </c>
      <c r="AC4152" s="24" t="s">
        <v>32</v>
      </c>
      <c r="AD4152" s="24" t="s">
        <v>32</v>
      </c>
      <c r="AE4152" s="24" t="s">
        <v>32</v>
      </c>
      <c r="AF4152" s="24" t="s">
        <v>32</v>
      </c>
      <c r="AG4152" s="24" t="s">
        <v>32</v>
      </c>
      <c r="AH4152" s="24" t="s">
        <v>32</v>
      </c>
      <c r="AI4152" s="16" t="s">
        <v>13221</v>
      </c>
    </row>
    <row r="4153" spans="1:35" x14ac:dyDescent="0.25">
      <c r="A4153" s="17">
        <v>126669</v>
      </c>
      <c r="B4153" s="18">
        <v>1</v>
      </c>
      <c r="C4153" s="16" t="s">
        <v>73</v>
      </c>
      <c r="D4153" s="21">
        <v>43012</v>
      </c>
      <c r="E4153" s="16" t="s">
        <v>142</v>
      </c>
      <c r="F4153" s="21">
        <v>44309</v>
      </c>
      <c r="G4153" s="16" t="s">
        <v>82</v>
      </c>
      <c r="H4153" s="26" t="s">
        <v>182</v>
      </c>
      <c r="I4153" s="16" t="s">
        <v>147</v>
      </c>
      <c r="J4153" s="20" t="s">
        <v>148</v>
      </c>
      <c r="L4153" s="16" t="s">
        <v>149</v>
      </c>
      <c r="M4153" s="26" t="s">
        <v>3784</v>
      </c>
      <c r="N4153" s="26" t="s">
        <v>3785</v>
      </c>
      <c r="O4153" s="16" t="s">
        <v>78</v>
      </c>
      <c r="P4153" s="26" t="s">
        <v>1422</v>
      </c>
      <c r="R4153" s="16" t="s">
        <v>1494</v>
      </c>
      <c r="S4153" s="16" t="s">
        <v>10367</v>
      </c>
      <c r="T4153" s="22">
        <v>0.52</v>
      </c>
      <c r="U4153" s="21">
        <v>44365</v>
      </c>
      <c r="W4153" s="20" t="s">
        <v>43</v>
      </c>
      <c r="X4153" s="16" t="s">
        <v>454</v>
      </c>
      <c r="Z4153" s="25">
        <v>0</v>
      </c>
      <c r="AA4153" s="25">
        <v>0</v>
      </c>
      <c r="AB4153" s="25">
        <v>2072000</v>
      </c>
      <c r="AC4153" s="25">
        <v>0</v>
      </c>
      <c r="AD4153" s="25">
        <v>210000</v>
      </c>
      <c r="AE4153" s="25">
        <v>0</v>
      </c>
      <c r="AF4153" s="25">
        <v>2072000</v>
      </c>
      <c r="AG4153" s="25">
        <v>0</v>
      </c>
      <c r="AH4153" s="25">
        <v>2282000</v>
      </c>
      <c r="AI4153" s="16" t="s">
        <v>3786</v>
      </c>
    </row>
    <row r="4154" spans="1:35" ht="45" x14ac:dyDescent="0.25">
      <c r="A4154" s="17">
        <v>126670</v>
      </c>
      <c r="B4154" s="18">
        <v>4</v>
      </c>
      <c r="C4154" s="16" t="s">
        <v>73</v>
      </c>
      <c r="D4154" s="21">
        <v>43012</v>
      </c>
      <c r="E4154" s="16" t="s">
        <v>56</v>
      </c>
      <c r="F4154" s="21">
        <v>44215</v>
      </c>
      <c r="G4154" s="16" t="s">
        <v>75</v>
      </c>
      <c r="H4154" s="26" t="s">
        <v>258</v>
      </c>
      <c r="I4154" s="16" t="s">
        <v>2788</v>
      </c>
      <c r="J4154" s="20" t="s">
        <v>116</v>
      </c>
      <c r="L4154" s="16" t="s">
        <v>116</v>
      </c>
      <c r="M4154" s="26" t="s">
        <v>13220</v>
      </c>
      <c r="N4154" s="26" t="s">
        <v>13219</v>
      </c>
      <c r="O4154" s="16" t="s">
        <v>60</v>
      </c>
      <c r="P4154" s="26" t="s">
        <v>67</v>
      </c>
      <c r="T4154" s="23" t="s">
        <v>32</v>
      </c>
      <c r="W4154" s="20" t="s">
        <v>43</v>
      </c>
      <c r="X4154" s="16" t="s">
        <v>78</v>
      </c>
      <c r="Z4154" s="24" t="s">
        <v>32</v>
      </c>
      <c r="AA4154" s="24" t="s">
        <v>32</v>
      </c>
      <c r="AB4154" s="24" t="s">
        <v>32</v>
      </c>
      <c r="AC4154" s="24" t="s">
        <v>32</v>
      </c>
      <c r="AD4154" s="24" t="s">
        <v>32</v>
      </c>
      <c r="AE4154" s="24" t="s">
        <v>32</v>
      </c>
      <c r="AF4154" s="24" t="s">
        <v>32</v>
      </c>
      <c r="AG4154" s="24" t="s">
        <v>32</v>
      </c>
      <c r="AH4154" s="24" t="s">
        <v>32</v>
      </c>
      <c r="AI4154" s="16" t="s">
        <v>13218</v>
      </c>
    </row>
    <row r="4155" spans="1:35" ht="45" x14ac:dyDescent="0.25">
      <c r="A4155" s="17">
        <v>126671</v>
      </c>
      <c r="B4155" s="18">
        <v>3</v>
      </c>
      <c r="C4155" s="16" t="s">
        <v>73</v>
      </c>
      <c r="D4155" s="21">
        <v>43012</v>
      </c>
      <c r="E4155" s="16" t="s">
        <v>56</v>
      </c>
      <c r="F4155" s="21">
        <v>44215</v>
      </c>
      <c r="G4155" s="16" t="s">
        <v>75</v>
      </c>
      <c r="H4155" s="26" t="s">
        <v>273</v>
      </c>
      <c r="M4155" s="26" t="s">
        <v>13217</v>
      </c>
      <c r="N4155" s="26" t="s">
        <v>13216</v>
      </c>
      <c r="O4155" s="16" t="s">
        <v>60</v>
      </c>
      <c r="P4155" s="26" t="s">
        <v>67</v>
      </c>
      <c r="T4155" s="23" t="s">
        <v>32</v>
      </c>
      <c r="W4155" s="20" t="s">
        <v>43</v>
      </c>
      <c r="X4155" s="16" t="s">
        <v>1150</v>
      </c>
      <c r="Z4155" s="24" t="s">
        <v>32</v>
      </c>
      <c r="AA4155" s="24" t="s">
        <v>32</v>
      </c>
      <c r="AB4155" s="24" t="s">
        <v>32</v>
      </c>
      <c r="AC4155" s="24" t="s">
        <v>32</v>
      </c>
      <c r="AD4155" s="24" t="s">
        <v>32</v>
      </c>
      <c r="AE4155" s="24" t="s">
        <v>32</v>
      </c>
      <c r="AF4155" s="24" t="s">
        <v>32</v>
      </c>
      <c r="AG4155" s="24" t="s">
        <v>32</v>
      </c>
      <c r="AH4155" s="24" t="s">
        <v>32</v>
      </c>
      <c r="AI4155" s="16" t="s">
        <v>13215</v>
      </c>
    </row>
    <row r="4156" spans="1:35" ht="30" x14ac:dyDescent="0.25">
      <c r="A4156" s="17">
        <v>126673.01</v>
      </c>
      <c r="B4156" s="18">
        <v>3</v>
      </c>
      <c r="C4156" s="16" t="s">
        <v>73</v>
      </c>
      <c r="D4156" s="21">
        <v>43377</v>
      </c>
      <c r="E4156" s="16" t="s">
        <v>56</v>
      </c>
      <c r="F4156" s="21">
        <v>44215</v>
      </c>
      <c r="G4156" s="16" t="s">
        <v>75</v>
      </c>
      <c r="H4156" s="26" t="s">
        <v>425</v>
      </c>
      <c r="I4156" s="16" t="s">
        <v>565</v>
      </c>
      <c r="J4156" s="20" t="s">
        <v>116</v>
      </c>
      <c r="L4156" s="16" t="s">
        <v>116</v>
      </c>
      <c r="M4156" s="26" t="s">
        <v>13214</v>
      </c>
      <c r="N4156" s="26" t="s">
        <v>13213</v>
      </c>
      <c r="O4156" s="16" t="s">
        <v>60</v>
      </c>
      <c r="P4156" s="26" t="s">
        <v>67</v>
      </c>
      <c r="T4156" s="22">
        <v>0.62</v>
      </c>
      <c r="W4156" s="20" t="s">
        <v>43</v>
      </c>
      <c r="X4156" s="16" t="s">
        <v>78</v>
      </c>
      <c r="Z4156" s="24" t="s">
        <v>32</v>
      </c>
      <c r="AA4156" s="24" t="s">
        <v>32</v>
      </c>
      <c r="AB4156" s="24" t="s">
        <v>32</v>
      </c>
      <c r="AC4156" s="24" t="s">
        <v>32</v>
      </c>
      <c r="AD4156" s="24" t="s">
        <v>32</v>
      </c>
      <c r="AE4156" s="24" t="s">
        <v>32</v>
      </c>
      <c r="AF4156" s="24" t="s">
        <v>32</v>
      </c>
      <c r="AG4156" s="24" t="s">
        <v>32</v>
      </c>
      <c r="AH4156" s="24" t="s">
        <v>32</v>
      </c>
      <c r="AI4156" s="16" t="s">
        <v>13212</v>
      </c>
    </row>
    <row r="4157" spans="1:35" ht="45" x14ac:dyDescent="0.25">
      <c r="A4157" s="17">
        <v>126676</v>
      </c>
      <c r="B4157" s="18">
        <v>1</v>
      </c>
      <c r="C4157" s="16" t="s">
        <v>73</v>
      </c>
      <c r="D4157" s="21">
        <v>43012</v>
      </c>
      <c r="E4157" s="16" t="s">
        <v>56</v>
      </c>
      <c r="F4157" s="21">
        <v>44215</v>
      </c>
      <c r="G4157" s="16" t="s">
        <v>75</v>
      </c>
      <c r="H4157" s="26" t="s">
        <v>386</v>
      </c>
      <c r="I4157" s="16" t="s">
        <v>446</v>
      </c>
      <c r="J4157" s="20" t="s">
        <v>116</v>
      </c>
      <c r="L4157" s="16" t="s">
        <v>116</v>
      </c>
      <c r="M4157" s="26" t="s">
        <v>13211</v>
      </c>
      <c r="N4157" s="26" t="s">
        <v>13210</v>
      </c>
      <c r="O4157" s="16" t="s">
        <v>60</v>
      </c>
      <c r="P4157" s="26" t="s">
        <v>67</v>
      </c>
      <c r="T4157" s="23" t="s">
        <v>32</v>
      </c>
      <c r="W4157" s="20" t="s">
        <v>43</v>
      </c>
      <c r="X4157" s="16" t="s">
        <v>140</v>
      </c>
      <c r="Z4157" s="24" t="s">
        <v>32</v>
      </c>
      <c r="AA4157" s="24" t="s">
        <v>32</v>
      </c>
      <c r="AB4157" s="24" t="s">
        <v>32</v>
      </c>
      <c r="AC4157" s="24" t="s">
        <v>32</v>
      </c>
      <c r="AD4157" s="24" t="s">
        <v>32</v>
      </c>
      <c r="AE4157" s="24" t="s">
        <v>32</v>
      </c>
      <c r="AF4157" s="24" t="s">
        <v>32</v>
      </c>
      <c r="AG4157" s="24" t="s">
        <v>32</v>
      </c>
      <c r="AH4157" s="24" t="s">
        <v>32</v>
      </c>
      <c r="AI4157" s="16" t="s">
        <v>13209</v>
      </c>
    </row>
    <row r="4158" spans="1:35" ht="45" x14ac:dyDescent="0.25">
      <c r="A4158" s="17">
        <v>126677</v>
      </c>
      <c r="B4158" s="18">
        <v>1</v>
      </c>
      <c r="C4158" s="16" t="s">
        <v>73</v>
      </c>
      <c r="D4158" s="21">
        <v>43012</v>
      </c>
      <c r="E4158" s="16" t="s">
        <v>56</v>
      </c>
      <c r="F4158" s="21">
        <v>44215</v>
      </c>
      <c r="G4158" s="16" t="s">
        <v>75</v>
      </c>
      <c r="H4158" s="26" t="s">
        <v>400</v>
      </c>
      <c r="M4158" s="26" t="s">
        <v>13208</v>
      </c>
      <c r="N4158" s="26" t="s">
        <v>13207</v>
      </c>
      <c r="O4158" s="16" t="s">
        <v>60</v>
      </c>
      <c r="P4158" s="26" t="s">
        <v>67</v>
      </c>
      <c r="T4158" s="23" t="s">
        <v>32</v>
      </c>
      <c r="W4158" s="20" t="s">
        <v>43</v>
      </c>
      <c r="X4158" s="16" t="s">
        <v>44</v>
      </c>
      <c r="Z4158" s="24" t="s">
        <v>32</v>
      </c>
      <c r="AA4158" s="24" t="s">
        <v>32</v>
      </c>
      <c r="AB4158" s="24" t="s">
        <v>32</v>
      </c>
      <c r="AC4158" s="24" t="s">
        <v>32</v>
      </c>
      <c r="AD4158" s="24" t="s">
        <v>32</v>
      </c>
      <c r="AE4158" s="24" t="s">
        <v>32</v>
      </c>
      <c r="AF4158" s="24" t="s">
        <v>32</v>
      </c>
      <c r="AG4158" s="24" t="s">
        <v>32</v>
      </c>
      <c r="AH4158" s="24" t="s">
        <v>32</v>
      </c>
      <c r="AI4158" s="16" t="s">
        <v>13206</v>
      </c>
    </row>
    <row r="4159" spans="1:35" ht="30" x14ac:dyDescent="0.25">
      <c r="A4159" s="17">
        <v>126679</v>
      </c>
      <c r="B4159" s="18">
        <v>3</v>
      </c>
      <c r="C4159" s="16" t="s">
        <v>73</v>
      </c>
      <c r="D4159" s="21">
        <v>43013</v>
      </c>
      <c r="E4159" s="16" t="s">
        <v>1801</v>
      </c>
      <c r="F4159" s="21">
        <v>44215</v>
      </c>
      <c r="G4159" s="16" t="s">
        <v>75</v>
      </c>
      <c r="H4159" s="26" t="s">
        <v>437</v>
      </c>
      <c r="M4159" s="26" t="s">
        <v>3787</v>
      </c>
      <c r="N4159" s="26" t="s">
        <v>3788</v>
      </c>
      <c r="O4159" s="16" t="s">
        <v>60</v>
      </c>
      <c r="P4159" s="26" t="s">
        <v>188</v>
      </c>
      <c r="R4159" s="16" t="s">
        <v>139</v>
      </c>
      <c r="S4159" s="16" t="s">
        <v>84</v>
      </c>
      <c r="T4159" s="22">
        <v>2.5</v>
      </c>
      <c r="W4159" s="20" t="s">
        <v>43</v>
      </c>
      <c r="X4159" s="16" t="s">
        <v>78</v>
      </c>
      <c r="Z4159" s="25">
        <v>0</v>
      </c>
      <c r="AA4159" s="25">
        <v>0</v>
      </c>
      <c r="AB4159" s="25">
        <v>615000</v>
      </c>
      <c r="AC4159" s="25">
        <v>0</v>
      </c>
      <c r="AD4159" s="25">
        <v>47000</v>
      </c>
      <c r="AE4159" s="25">
        <v>0</v>
      </c>
      <c r="AF4159" s="25">
        <v>615000</v>
      </c>
      <c r="AG4159" s="25">
        <v>0</v>
      </c>
      <c r="AH4159" s="25">
        <v>662000</v>
      </c>
      <c r="AI4159" s="16" t="s">
        <v>3789</v>
      </c>
    </row>
    <row r="4160" spans="1:35" ht="30" x14ac:dyDescent="0.25">
      <c r="A4160" s="17">
        <v>126683</v>
      </c>
      <c r="B4160" s="18">
        <v>6</v>
      </c>
      <c r="C4160" s="16" t="s">
        <v>73</v>
      </c>
      <c r="D4160" s="21">
        <v>43018</v>
      </c>
      <c r="E4160" s="16" t="s">
        <v>142</v>
      </c>
      <c r="F4160" s="21">
        <v>43528</v>
      </c>
      <c r="G4160" s="16" t="s">
        <v>82</v>
      </c>
      <c r="H4160" s="26" t="s">
        <v>76</v>
      </c>
      <c r="M4160" s="26" t="s">
        <v>13205</v>
      </c>
      <c r="N4160" s="26" t="s">
        <v>13204</v>
      </c>
      <c r="O4160" s="16" t="s">
        <v>78</v>
      </c>
      <c r="P4160" s="26" t="s">
        <v>100</v>
      </c>
      <c r="T4160" s="23" t="s">
        <v>32</v>
      </c>
      <c r="W4160" s="20" t="s">
        <v>43</v>
      </c>
      <c r="Z4160" s="24" t="s">
        <v>32</v>
      </c>
      <c r="AA4160" s="24" t="s">
        <v>32</v>
      </c>
      <c r="AB4160" s="24" t="s">
        <v>32</v>
      </c>
      <c r="AC4160" s="24" t="s">
        <v>32</v>
      </c>
      <c r="AD4160" s="25">
        <v>4021279</v>
      </c>
      <c r="AE4160" s="25">
        <v>0</v>
      </c>
      <c r="AF4160" s="25">
        <v>0</v>
      </c>
      <c r="AG4160" s="25">
        <v>0</v>
      </c>
      <c r="AH4160" s="25">
        <v>4021279</v>
      </c>
    </row>
    <row r="4161" spans="1:35" x14ac:dyDescent="0.25">
      <c r="A4161" s="17">
        <v>126684</v>
      </c>
      <c r="B4161" s="18">
        <v>6</v>
      </c>
      <c r="C4161" s="16" t="s">
        <v>73</v>
      </c>
      <c r="D4161" s="21">
        <v>43018</v>
      </c>
      <c r="E4161" s="16" t="s">
        <v>142</v>
      </c>
      <c r="F4161" s="21">
        <v>43424</v>
      </c>
      <c r="G4161" s="16" t="s">
        <v>75</v>
      </c>
      <c r="H4161" s="26" t="s">
        <v>76</v>
      </c>
      <c r="M4161" s="26" t="s">
        <v>13203</v>
      </c>
      <c r="N4161" s="26" t="s">
        <v>13202</v>
      </c>
      <c r="O4161" s="16" t="s">
        <v>179</v>
      </c>
      <c r="P4161" s="26" t="s">
        <v>551</v>
      </c>
      <c r="T4161" s="23" t="s">
        <v>32</v>
      </c>
      <c r="W4161" s="20" t="s">
        <v>43</v>
      </c>
      <c r="Z4161" s="24" t="s">
        <v>32</v>
      </c>
      <c r="AA4161" s="24" t="s">
        <v>32</v>
      </c>
      <c r="AB4161" s="24" t="s">
        <v>32</v>
      </c>
      <c r="AC4161" s="24" t="s">
        <v>32</v>
      </c>
      <c r="AD4161" s="25">
        <v>95000</v>
      </c>
      <c r="AE4161" s="25">
        <v>0</v>
      </c>
      <c r="AF4161" s="25">
        <v>0</v>
      </c>
      <c r="AG4161" s="25">
        <v>0</v>
      </c>
      <c r="AH4161" s="25">
        <v>95000</v>
      </c>
    </row>
    <row r="4162" spans="1:35" ht="45" x14ac:dyDescent="0.25">
      <c r="A4162" s="17">
        <v>126685</v>
      </c>
      <c r="B4162" s="18">
        <v>4</v>
      </c>
      <c r="C4162" s="16" t="s">
        <v>73</v>
      </c>
      <c r="D4162" s="21">
        <v>43018</v>
      </c>
      <c r="E4162" s="16" t="s">
        <v>1884</v>
      </c>
      <c r="F4162" s="21">
        <v>44215</v>
      </c>
      <c r="G4162" s="16" t="s">
        <v>75</v>
      </c>
      <c r="H4162" s="26" t="s">
        <v>126</v>
      </c>
      <c r="I4162" s="16" t="s">
        <v>4170</v>
      </c>
      <c r="J4162" s="20" t="s">
        <v>116</v>
      </c>
      <c r="L4162" s="16" t="s">
        <v>116</v>
      </c>
      <c r="M4162" s="26" t="s">
        <v>13201</v>
      </c>
      <c r="N4162" s="26" t="s">
        <v>13200</v>
      </c>
      <c r="O4162" s="16" t="s">
        <v>60</v>
      </c>
      <c r="P4162" s="26" t="s">
        <v>168</v>
      </c>
      <c r="R4162" s="16" t="s">
        <v>139</v>
      </c>
      <c r="S4162" s="16" t="s">
        <v>42</v>
      </c>
      <c r="T4162" s="22">
        <v>0.8</v>
      </c>
      <c r="W4162" s="20" t="s">
        <v>43</v>
      </c>
      <c r="X4162" s="16" t="s">
        <v>78</v>
      </c>
      <c r="Z4162" s="24" t="s">
        <v>32</v>
      </c>
      <c r="AA4162" s="24" t="s">
        <v>32</v>
      </c>
      <c r="AB4162" s="24" t="s">
        <v>32</v>
      </c>
      <c r="AC4162" s="24" t="s">
        <v>32</v>
      </c>
      <c r="AD4162" s="25">
        <v>185000</v>
      </c>
      <c r="AE4162" s="25">
        <v>0</v>
      </c>
      <c r="AF4162" s="25">
        <v>0</v>
      </c>
      <c r="AG4162" s="25">
        <v>0</v>
      </c>
      <c r="AH4162" s="25">
        <v>185000</v>
      </c>
      <c r="AI4162" s="16" t="s">
        <v>13199</v>
      </c>
    </row>
    <row r="4163" spans="1:35" x14ac:dyDescent="0.25">
      <c r="A4163" s="17">
        <v>126686.01</v>
      </c>
      <c r="B4163" s="18">
        <v>6</v>
      </c>
      <c r="C4163" s="16" t="s">
        <v>73</v>
      </c>
      <c r="D4163" s="21">
        <v>43025</v>
      </c>
      <c r="E4163" s="16" t="s">
        <v>74</v>
      </c>
      <c r="F4163" s="21">
        <v>43424</v>
      </c>
      <c r="G4163" s="16" t="s">
        <v>75</v>
      </c>
      <c r="H4163" s="26" t="s">
        <v>76</v>
      </c>
      <c r="M4163" s="26" t="s">
        <v>13198</v>
      </c>
      <c r="O4163" s="16" t="s">
        <v>78</v>
      </c>
      <c r="P4163" s="26" t="s">
        <v>760</v>
      </c>
      <c r="T4163" s="22">
        <v>0</v>
      </c>
      <c r="W4163" s="20" t="s">
        <v>43</v>
      </c>
      <c r="Z4163" s="24" t="s">
        <v>32</v>
      </c>
      <c r="AA4163" s="24" t="s">
        <v>32</v>
      </c>
      <c r="AB4163" s="24" t="s">
        <v>32</v>
      </c>
      <c r="AC4163" s="24" t="s">
        <v>32</v>
      </c>
      <c r="AD4163" s="25">
        <v>0</v>
      </c>
      <c r="AE4163" s="25">
        <v>0</v>
      </c>
      <c r="AF4163" s="25">
        <v>0</v>
      </c>
      <c r="AG4163" s="25">
        <v>0</v>
      </c>
      <c r="AH4163" s="25">
        <v>2000000</v>
      </c>
    </row>
    <row r="4164" spans="1:35" x14ac:dyDescent="0.25">
      <c r="A4164" s="17">
        <v>126686.02</v>
      </c>
      <c r="B4164" s="18">
        <v>3</v>
      </c>
      <c r="C4164" s="16" t="s">
        <v>73</v>
      </c>
      <c r="D4164" s="21">
        <v>43025</v>
      </c>
      <c r="E4164" s="16" t="s">
        <v>74</v>
      </c>
      <c r="F4164" s="21">
        <v>43474</v>
      </c>
      <c r="G4164" s="16" t="s">
        <v>75</v>
      </c>
      <c r="H4164" s="26" t="s">
        <v>98</v>
      </c>
      <c r="M4164" s="26" t="s">
        <v>13197</v>
      </c>
      <c r="O4164" s="16" t="s">
        <v>78</v>
      </c>
      <c r="P4164" s="26" t="s">
        <v>760</v>
      </c>
      <c r="T4164" s="23" t="s">
        <v>32</v>
      </c>
      <c r="W4164" s="20" t="s">
        <v>43</v>
      </c>
      <c r="Z4164" s="24" t="s">
        <v>32</v>
      </c>
      <c r="AA4164" s="24" t="s">
        <v>32</v>
      </c>
      <c r="AB4164" s="24" t="s">
        <v>32</v>
      </c>
      <c r="AC4164" s="24" t="s">
        <v>32</v>
      </c>
      <c r="AD4164" s="25">
        <v>0</v>
      </c>
      <c r="AE4164" s="25">
        <v>0</v>
      </c>
      <c r="AF4164" s="25">
        <v>0</v>
      </c>
      <c r="AG4164" s="25">
        <v>0</v>
      </c>
      <c r="AH4164" s="25">
        <v>775162</v>
      </c>
    </row>
    <row r="4165" spans="1:35" x14ac:dyDescent="0.25">
      <c r="A4165" s="17">
        <v>126686.03</v>
      </c>
      <c r="B4165" s="18">
        <v>3</v>
      </c>
      <c r="C4165" s="16" t="s">
        <v>73</v>
      </c>
      <c r="D4165" s="21">
        <v>43026</v>
      </c>
      <c r="E4165" s="16" t="s">
        <v>74</v>
      </c>
      <c r="F4165" s="21">
        <v>43474</v>
      </c>
      <c r="G4165" s="16" t="s">
        <v>75</v>
      </c>
      <c r="H4165" s="26" t="s">
        <v>362</v>
      </c>
      <c r="M4165" s="26" t="s">
        <v>13196</v>
      </c>
      <c r="O4165" s="16" t="s">
        <v>78</v>
      </c>
      <c r="P4165" s="26" t="s">
        <v>760</v>
      </c>
      <c r="T4165" s="22">
        <v>0</v>
      </c>
      <c r="W4165" s="20" t="s">
        <v>43</v>
      </c>
      <c r="Z4165" s="24" t="s">
        <v>32</v>
      </c>
      <c r="AA4165" s="24" t="s">
        <v>32</v>
      </c>
      <c r="AB4165" s="24" t="s">
        <v>32</v>
      </c>
      <c r="AC4165" s="24" t="s">
        <v>32</v>
      </c>
      <c r="AD4165" s="25">
        <v>0</v>
      </c>
      <c r="AE4165" s="25">
        <v>0</v>
      </c>
      <c r="AF4165" s="25">
        <v>0</v>
      </c>
      <c r="AG4165" s="25">
        <v>0</v>
      </c>
      <c r="AH4165" s="25">
        <v>170022</v>
      </c>
    </row>
    <row r="4166" spans="1:35" x14ac:dyDescent="0.25">
      <c r="A4166" s="17">
        <v>126686.04</v>
      </c>
      <c r="B4166" s="18">
        <v>4</v>
      </c>
      <c r="C4166" s="16" t="s">
        <v>73</v>
      </c>
      <c r="D4166" s="21">
        <v>43026</v>
      </c>
      <c r="E4166" s="16" t="s">
        <v>74</v>
      </c>
      <c r="F4166" s="21">
        <v>43474</v>
      </c>
      <c r="G4166" s="16" t="s">
        <v>75</v>
      </c>
      <c r="H4166" s="26" t="s">
        <v>349</v>
      </c>
      <c r="M4166" s="26" t="s">
        <v>13195</v>
      </c>
      <c r="O4166" s="16" t="s">
        <v>78</v>
      </c>
      <c r="P4166" s="26" t="s">
        <v>760</v>
      </c>
      <c r="T4166" s="22">
        <v>0</v>
      </c>
      <c r="W4166" s="20" t="s">
        <v>43</v>
      </c>
      <c r="Z4166" s="24" t="s">
        <v>32</v>
      </c>
      <c r="AA4166" s="24" t="s">
        <v>32</v>
      </c>
      <c r="AB4166" s="24" t="s">
        <v>32</v>
      </c>
      <c r="AC4166" s="24" t="s">
        <v>32</v>
      </c>
      <c r="AD4166" s="25">
        <v>0</v>
      </c>
      <c r="AE4166" s="25">
        <v>0</v>
      </c>
      <c r="AF4166" s="25">
        <v>0</v>
      </c>
      <c r="AG4166" s="25">
        <v>0</v>
      </c>
      <c r="AH4166" s="25">
        <v>68524</v>
      </c>
    </row>
    <row r="4167" spans="1:35" x14ac:dyDescent="0.25">
      <c r="A4167" s="17">
        <v>126686.07</v>
      </c>
      <c r="B4167" s="18">
        <v>6</v>
      </c>
      <c r="C4167" s="16" t="s">
        <v>73</v>
      </c>
      <c r="D4167" s="21">
        <v>43026</v>
      </c>
      <c r="E4167" s="16" t="s">
        <v>74</v>
      </c>
      <c r="F4167" s="21">
        <v>43714</v>
      </c>
      <c r="G4167" s="16" t="s">
        <v>81</v>
      </c>
      <c r="H4167" s="26" t="s">
        <v>76</v>
      </c>
      <c r="M4167" s="26" t="s">
        <v>13194</v>
      </c>
      <c r="O4167" s="16" t="s">
        <v>78</v>
      </c>
      <c r="P4167" s="26" t="s">
        <v>760</v>
      </c>
      <c r="T4167" s="23" t="s">
        <v>32</v>
      </c>
      <c r="W4167" s="20" t="s">
        <v>43</v>
      </c>
      <c r="Z4167" s="24" t="s">
        <v>32</v>
      </c>
      <c r="AA4167" s="24" t="s">
        <v>32</v>
      </c>
      <c r="AB4167" s="24" t="s">
        <v>32</v>
      </c>
      <c r="AC4167" s="24" t="s">
        <v>32</v>
      </c>
      <c r="AD4167" s="25">
        <v>0</v>
      </c>
      <c r="AE4167" s="25">
        <v>0</v>
      </c>
      <c r="AF4167" s="25">
        <v>0</v>
      </c>
      <c r="AG4167" s="25">
        <v>0</v>
      </c>
      <c r="AH4167" s="25">
        <v>400000</v>
      </c>
    </row>
    <row r="4168" spans="1:35" x14ac:dyDescent="0.25">
      <c r="A4168" s="17">
        <v>126686.08</v>
      </c>
      <c r="B4168" s="18">
        <v>6</v>
      </c>
      <c r="C4168" s="16" t="s">
        <v>73</v>
      </c>
      <c r="D4168" s="21">
        <v>43026</v>
      </c>
      <c r="E4168" s="16" t="s">
        <v>74</v>
      </c>
      <c r="F4168" s="21">
        <v>43714</v>
      </c>
      <c r="G4168" s="16" t="s">
        <v>108</v>
      </c>
      <c r="H4168" s="26" t="s">
        <v>76</v>
      </c>
      <c r="M4168" s="26" t="s">
        <v>3790</v>
      </c>
      <c r="O4168" s="16" t="s">
        <v>78</v>
      </c>
      <c r="P4168" s="26" t="s">
        <v>760</v>
      </c>
      <c r="T4168" s="22">
        <v>0</v>
      </c>
      <c r="W4168" s="20" t="s">
        <v>43</v>
      </c>
      <c r="Z4168" s="25">
        <v>0</v>
      </c>
      <c r="AA4168" s="25">
        <v>0</v>
      </c>
      <c r="AB4168" s="25">
        <v>0</v>
      </c>
      <c r="AC4168" s="25">
        <v>0</v>
      </c>
      <c r="AD4168" s="25">
        <v>0</v>
      </c>
      <c r="AE4168" s="25">
        <v>0</v>
      </c>
      <c r="AF4168" s="25">
        <v>0</v>
      </c>
      <c r="AG4168" s="25">
        <v>0</v>
      </c>
      <c r="AH4168" s="25">
        <v>3415000</v>
      </c>
    </row>
    <row r="4169" spans="1:35" x14ac:dyDescent="0.25">
      <c r="A4169" s="17">
        <v>126686.09</v>
      </c>
      <c r="B4169" s="18">
        <v>6</v>
      </c>
      <c r="C4169" s="16" t="s">
        <v>73</v>
      </c>
      <c r="D4169" s="21">
        <v>43080</v>
      </c>
      <c r="E4169" s="16" t="s">
        <v>74</v>
      </c>
      <c r="F4169" s="21">
        <v>43424</v>
      </c>
      <c r="G4169" s="16" t="s">
        <v>75</v>
      </c>
      <c r="H4169" s="26" t="s">
        <v>76</v>
      </c>
      <c r="M4169" s="26" t="s">
        <v>13193</v>
      </c>
      <c r="O4169" s="16" t="s">
        <v>78</v>
      </c>
      <c r="P4169" s="26" t="s">
        <v>760</v>
      </c>
      <c r="T4169" s="23" t="s">
        <v>32</v>
      </c>
      <c r="W4169" s="20" t="s">
        <v>43</v>
      </c>
      <c r="Z4169" s="24" t="s">
        <v>32</v>
      </c>
      <c r="AA4169" s="24" t="s">
        <v>32</v>
      </c>
      <c r="AB4169" s="24" t="s">
        <v>32</v>
      </c>
      <c r="AC4169" s="24" t="s">
        <v>32</v>
      </c>
      <c r="AD4169" s="25">
        <v>0</v>
      </c>
      <c r="AE4169" s="25">
        <v>0</v>
      </c>
      <c r="AF4169" s="25">
        <v>0</v>
      </c>
      <c r="AG4169" s="25">
        <v>0</v>
      </c>
      <c r="AH4169" s="25">
        <v>1800000</v>
      </c>
    </row>
    <row r="4170" spans="1:35" x14ac:dyDescent="0.25">
      <c r="A4170" s="17">
        <v>126686.1</v>
      </c>
      <c r="B4170" s="18">
        <v>6</v>
      </c>
      <c r="C4170" s="16" t="s">
        <v>73</v>
      </c>
      <c r="D4170" s="21">
        <v>43080</v>
      </c>
      <c r="E4170" s="16" t="s">
        <v>74</v>
      </c>
      <c r="F4170" s="21">
        <v>43424</v>
      </c>
      <c r="G4170" s="16" t="s">
        <v>75</v>
      </c>
      <c r="H4170" s="26" t="s">
        <v>76</v>
      </c>
      <c r="M4170" s="26" t="s">
        <v>13192</v>
      </c>
      <c r="O4170" s="16" t="s">
        <v>78</v>
      </c>
      <c r="P4170" s="26" t="s">
        <v>760</v>
      </c>
      <c r="T4170" s="23" t="s">
        <v>32</v>
      </c>
      <c r="W4170" s="20" t="s">
        <v>43</v>
      </c>
      <c r="Z4170" s="24" t="s">
        <v>32</v>
      </c>
      <c r="AA4170" s="24" t="s">
        <v>32</v>
      </c>
      <c r="AB4170" s="24" t="s">
        <v>32</v>
      </c>
      <c r="AC4170" s="24" t="s">
        <v>32</v>
      </c>
      <c r="AD4170" s="25">
        <v>0</v>
      </c>
      <c r="AE4170" s="25">
        <v>0</v>
      </c>
      <c r="AF4170" s="25">
        <v>0</v>
      </c>
      <c r="AG4170" s="25">
        <v>0</v>
      </c>
      <c r="AH4170" s="25">
        <v>2500000</v>
      </c>
    </row>
    <row r="4171" spans="1:35" x14ac:dyDescent="0.25">
      <c r="A4171" s="17">
        <v>126686.11</v>
      </c>
      <c r="B4171" s="18">
        <v>3</v>
      </c>
      <c r="C4171" s="16" t="s">
        <v>73</v>
      </c>
      <c r="D4171" s="21">
        <v>43322</v>
      </c>
      <c r="E4171" s="16" t="s">
        <v>74</v>
      </c>
      <c r="F4171" s="21">
        <v>43489</v>
      </c>
      <c r="G4171" s="16" t="s">
        <v>75</v>
      </c>
      <c r="H4171" s="26" t="s">
        <v>226</v>
      </c>
      <c r="M4171" s="26" t="s">
        <v>13191</v>
      </c>
      <c r="O4171" s="16" t="s">
        <v>78</v>
      </c>
      <c r="P4171" s="26" t="s">
        <v>760</v>
      </c>
      <c r="T4171" s="22">
        <v>0</v>
      </c>
      <c r="W4171" s="20" t="s">
        <v>43</v>
      </c>
      <c r="Z4171" s="24" t="s">
        <v>32</v>
      </c>
      <c r="AA4171" s="24" t="s">
        <v>32</v>
      </c>
      <c r="AB4171" s="24" t="s">
        <v>32</v>
      </c>
      <c r="AC4171" s="24" t="s">
        <v>32</v>
      </c>
      <c r="AD4171" s="25">
        <v>0</v>
      </c>
      <c r="AE4171" s="25">
        <v>0</v>
      </c>
      <c r="AF4171" s="25">
        <v>0</v>
      </c>
      <c r="AG4171" s="25">
        <v>0</v>
      </c>
      <c r="AH4171" s="25">
        <v>60000</v>
      </c>
    </row>
    <row r="4172" spans="1:35" x14ac:dyDescent="0.25">
      <c r="A4172" s="17">
        <v>126686.12</v>
      </c>
      <c r="B4172" s="18">
        <v>2</v>
      </c>
      <c r="C4172" s="16" t="s">
        <v>73</v>
      </c>
      <c r="D4172" s="21">
        <v>43322</v>
      </c>
      <c r="E4172" s="16" t="s">
        <v>74</v>
      </c>
      <c r="F4172" s="21">
        <v>43500</v>
      </c>
      <c r="G4172" s="16" t="s">
        <v>75</v>
      </c>
      <c r="H4172" s="26" t="s">
        <v>162</v>
      </c>
      <c r="M4172" s="26" t="s">
        <v>13190</v>
      </c>
      <c r="O4172" s="16" t="s">
        <v>78</v>
      </c>
      <c r="P4172" s="26" t="s">
        <v>760</v>
      </c>
      <c r="T4172" s="22">
        <v>0</v>
      </c>
      <c r="W4172" s="20" t="s">
        <v>43</v>
      </c>
      <c r="Z4172" s="24" t="s">
        <v>32</v>
      </c>
      <c r="AA4172" s="24" t="s">
        <v>32</v>
      </c>
      <c r="AB4172" s="24" t="s">
        <v>32</v>
      </c>
      <c r="AC4172" s="24" t="s">
        <v>32</v>
      </c>
      <c r="AD4172" s="25">
        <v>0</v>
      </c>
      <c r="AE4172" s="25">
        <v>0</v>
      </c>
      <c r="AF4172" s="25">
        <v>0</v>
      </c>
      <c r="AG4172" s="25">
        <v>0</v>
      </c>
      <c r="AH4172" s="25">
        <v>115000</v>
      </c>
    </row>
    <row r="4173" spans="1:35" x14ac:dyDescent="0.25">
      <c r="A4173" s="17">
        <v>126686.13</v>
      </c>
      <c r="B4173" s="18">
        <v>2</v>
      </c>
      <c r="C4173" s="16" t="s">
        <v>73</v>
      </c>
      <c r="D4173" s="21">
        <v>43322</v>
      </c>
      <c r="E4173" s="16" t="s">
        <v>74</v>
      </c>
      <c r="F4173" s="21">
        <v>43500</v>
      </c>
      <c r="G4173" s="16" t="s">
        <v>75</v>
      </c>
      <c r="H4173" s="26" t="s">
        <v>380</v>
      </c>
      <c r="M4173" s="26" t="s">
        <v>13189</v>
      </c>
      <c r="O4173" s="16" t="s">
        <v>78</v>
      </c>
      <c r="P4173" s="26" t="s">
        <v>760</v>
      </c>
      <c r="T4173" s="23" t="s">
        <v>32</v>
      </c>
      <c r="W4173" s="20" t="s">
        <v>43</v>
      </c>
      <c r="Z4173" s="24" t="s">
        <v>32</v>
      </c>
      <c r="AA4173" s="24" t="s">
        <v>32</v>
      </c>
      <c r="AB4173" s="24" t="s">
        <v>32</v>
      </c>
      <c r="AC4173" s="24" t="s">
        <v>32</v>
      </c>
      <c r="AD4173" s="25">
        <v>0</v>
      </c>
      <c r="AE4173" s="25">
        <v>0</v>
      </c>
      <c r="AF4173" s="25">
        <v>0</v>
      </c>
      <c r="AG4173" s="25">
        <v>0</v>
      </c>
      <c r="AH4173" s="25">
        <v>65000</v>
      </c>
    </row>
    <row r="4174" spans="1:35" x14ac:dyDescent="0.25">
      <c r="A4174" s="17">
        <v>126686.15</v>
      </c>
      <c r="B4174" s="18">
        <v>3</v>
      </c>
      <c r="C4174" s="16" t="s">
        <v>73</v>
      </c>
      <c r="D4174" s="21">
        <v>43322</v>
      </c>
      <c r="E4174" s="16" t="s">
        <v>74</v>
      </c>
      <c r="F4174" s="21">
        <v>43489</v>
      </c>
      <c r="G4174" s="16" t="s">
        <v>75</v>
      </c>
      <c r="H4174" s="26" t="s">
        <v>354</v>
      </c>
      <c r="M4174" s="26" t="s">
        <v>13188</v>
      </c>
      <c r="O4174" s="16" t="s">
        <v>78</v>
      </c>
      <c r="P4174" s="26" t="s">
        <v>760</v>
      </c>
      <c r="T4174" s="22">
        <v>0</v>
      </c>
      <c r="W4174" s="20" t="s">
        <v>43</v>
      </c>
      <c r="Z4174" s="24" t="s">
        <v>32</v>
      </c>
      <c r="AA4174" s="24" t="s">
        <v>32</v>
      </c>
      <c r="AB4174" s="24" t="s">
        <v>32</v>
      </c>
      <c r="AC4174" s="24" t="s">
        <v>32</v>
      </c>
      <c r="AD4174" s="25">
        <v>0</v>
      </c>
      <c r="AE4174" s="25">
        <v>0</v>
      </c>
      <c r="AF4174" s="25">
        <v>0</v>
      </c>
      <c r="AG4174" s="25">
        <v>0</v>
      </c>
      <c r="AH4174" s="25">
        <v>60000</v>
      </c>
    </row>
    <row r="4175" spans="1:35" x14ac:dyDescent="0.25">
      <c r="A4175" s="17">
        <v>126686.16</v>
      </c>
      <c r="B4175" s="18">
        <v>3</v>
      </c>
      <c r="C4175" s="16" t="s">
        <v>73</v>
      </c>
      <c r="D4175" s="21">
        <v>43322</v>
      </c>
      <c r="E4175" s="16" t="s">
        <v>74</v>
      </c>
      <c r="F4175" s="21">
        <v>43489</v>
      </c>
      <c r="G4175" s="16" t="s">
        <v>75</v>
      </c>
      <c r="H4175" s="26" t="s">
        <v>255</v>
      </c>
      <c r="M4175" s="26" t="s">
        <v>13187</v>
      </c>
      <c r="O4175" s="16" t="s">
        <v>78</v>
      </c>
      <c r="P4175" s="26" t="s">
        <v>760</v>
      </c>
      <c r="T4175" s="22">
        <v>0</v>
      </c>
      <c r="W4175" s="20" t="s">
        <v>43</v>
      </c>
      <c r="Z4175" s="24" t="s">
        <v>32</v>
      </c>
      <c r="AA4175" s="24" t="s">
        <v>32</v>
      </c>
      <c r="AB4175" s="24" t="s">
        <v>32</v>
      </c>
      <c r="AC4175" s="24" t="s">
        <v>32</v>
      </c>
      <c r="AD4175" s="25">
        <v>0</v>
      </c>
      <c r="AE4175" s="25">
        <v>0</v>
      </c>
      <c r="AF4175" s="25">
        <v>0</v>
      </c>
      <c r="AG4175" s="25">
        <v>0</v>
      </c>
      <c r="AH4175" s="25">
        <v>35000</v>
      </c>
    </row>
    <row r="4176" spans="1:35" x14ac:dyDescent="0.25">
      <c r="A4176" s="17">
        <v>126686.17</v>
      </c>
      <c r="B4176" s="18">
        <v>2</v>
      </c>
      <c r="C4176" s="16" t="s">
        <v>73</v>
      </c>
      <c r="D4176" s="21">
        <v>43322</v>
      </c>
      <c r="E4176" s="16" t="s">
        <v>74</v>
      </c>
      <c r="F4176" s="21">
        <v>43500</v>
      </c>
      <c r="G4176" s="16" t="s">
        <v>74</v>
      </c>
      <c r="H4176" s="26" t="s">
        <v>380</v>
      </c>
      <c r="M4176" s="26" t="s">
        <v>13186</v>
      </c>
      <c r="O4176" s="16" t="s">
        <v>78</v>
      </c>
      <c r="P4176" s="26" t="s">
        <v>760</v>
      </c>
      <c r="T4176" s="22">
        <v>0</v>
      </c>
      <c r="W4176" s="20" t="s">
        <v>43</v>
      </c>
      <c r="Z4176" s="24" t="s">
        <v>32</v>
      </c>
      <c r="AA4176" s="24" t="s">
        <v>32</v>
      </c>
      <c r="AB4176" s="24" t="s">
        <v>32</v>
      </c>
      <c r="AC4176" s="24" t="s">
        <v>32</v>
      </c>
      <c r="AD4176" s="25">
        <v>0</v>
      </c>
      <c r="AE4176" s="25">
        <v>0</v>
      </c>
      <c r="AF4176" s="25">
        <v>0</v>
      </c>
      <c r="AG4176" s="25">
        <v>0</v>
      </c>
      <c r="AH4176" s="25">
        <v>80000</v>
      </c>
    </row>
    <row r="4177" spans="1:34" x14ac:dyDescent="0.25">
      <c r="A4177" s="17">
        <v>126686.19</v>
      </c>
      <c r="B4177" s="18">
        <v>3</v>
      </c>
      <c r="C4177" s="16" t="s">
        <v>73</v>
      </c>
      <c r="D4177" s="21">
        <v>43322</v>
      </c>
      <c r="E4177" s="16" t="s">
        <v>74</v>
      </c>
      <c r="F4177" s="21">
        <v>43914</v>
      </c>
      <c r="G4177" s="16" t="s">
        <v>81</v>
      </c>
      <c r="H4177" s="26" t="s">
        <v>273</v>
      </c>
      <c r="M4177" s="26" t="s">
        <v>13185</v>
      </c>
      <c r="O4177" s="16" t="s">
        <v>78</v>
      </c>
      <c r="P4177" s="26" t="s">
        <v>760</v>
      </c>
      <c r="T4177" s="22">
        <v>0</v>
      </c>
      <c r="W4177" s="20" t="s">
        <v>43</v>
      </c>
      <c r="Z4177" s="24" t="s">
        <v>32</v>
      </c>
      <c r="AA4177" s="24" t="s">
        <v>32</v>
      </c>
      <c r="AB4177" s="24" t="s">
        <v>32</v>
      </c>
      <c r="AC4177" s="24" t="s">
        <v>32</v>
      </c>
      <c r="AD4177" s="25">
        <v>0</v>
      </c>
      <c r="AE4177" s="25">
        <v>0</v>
      </c>
      <c r="AF4177" s="25">
        <v>0</v>
      </c>
      <c r="AG4177" s="25">
        <v>0</v>
      </c>
      <c r="AH4177" s="25">
        <v>44747</v>
      </c>
    </row>
    <row r="4178" spans="1:34" x14ac:dyDescent="0.25">
      <c r="A4178" s="17">
        <v>126686.2</v>
      </c>
      <c r="B4178" s="18">
        <v>1</v>
      </c>
      <c r="C4178" s="16" t="s">
        <v>73</v>
      </c>
      <c r="D4178" s="21">
        <v>43322</v>
      </c>
      <c r="E4178" s="16" t="s">
        <v>74</v>
      </c>
      <c r="F4178" s="21">
        <v>43476</v>
      </c>
      <c r="G4178" s="16" t="s">
        <v>75</v>
      </c>
      <c r="H4178" s="26" t="s">
        <v>791</v>
      </c>
      <c r="M4178" s="26" t="s">
        <v>13184</v>
      </c>
      <c r="O4178" s="16" t="s">
        <v>78</v>
      </c>
      <c r="P4178" s="26" t="s">
        <v>760</v>
      </c>
      <c r="T4178" s="22">
        <v>0</v>
      </c>
      <c r="W4178" s="20" t="s">
        <v>43</v>
      </c>
      <c r="Z4178" s="24" t="s">
        <v>32</v>
      </c>
      <c r="AA4178" s="24" t="s">
        <v>32</v>
      </c>
      <c r="AB4178" s="24" t="s">
        <v>32</v>
      </c>
      <c r="AC4178" s="24" t="s">
        <v>32</v>
      </c>
      <c r="AD4178" s="25">
        <v>0</v>
      </c>
      <c r="AE4178" s="25">
        <v>0</v>
      </c>
      <c r="AF4178" s="25">
        <v>0</v>
      </c>
      <c r="AG4178" s="25">
        <v>0</v>
      </c>
      <c r="AH4178" s="25">
        <v>90000</v>
      </c>
    </row>
    <row r="4179" spans="1:34" x14ac:dyDescent="0.25">
      <c r="A4179" s="17">
        <v>126686.22</v>
      </c>
      <c r="B4179" s="18">
        <v>4</v>
      </c>
      <c r="C4179" s="16" t="s">
        <v>73</v>
      </c>
      <c r="D4179" s="21">
        <v>43325</v>
      </c>
      <c r="E4179" s="16" t="s">
        <v>74</v>
      </c>
      <c r="F4179" s="21">
        <v>43476</v>
      </c>
      <c r="G4179" s="16" t="s">
        <v>75</v>
      </c>
      <c r="H4179" s="26" t="s">
        <v>229</v>
      </c>
      <c r="M4179" s="26" t="s">
        <v>13183</v>
      </c>
      <c r="O4179" s="16" t="s">
        <v>78</v>
      </c>
      <c r="P4179" s="26" t="s">
        <v>760</v>
      </c>
      <c r="T4179" s="22">
        <v>0</v>
      </c>
      <c r="W4179" s="20" t="s">
        <v>43</v>
      </c>
      <c r="Z4179" s="24" t="s">
        <v>32</v>
      </c>
      <c r="AA4179" s="24" t="s">
        <v>32</v>
      </c>
      <c r="AB4179" s="24" t="s">
        <v>32</v>
      </c>
      <c r="AC4179" s="24" t="s">
        <v>32</v>
      </c>
      <c r="AD4179" s="25">
        <v>0</v>
      </c>
      <c r="AE4179" s="25">
        <v>0</v>
      </c>
      <c r="AF4179" s="25">
        <v>0</v>
      </c>
      <c r="AG4179" s="25">
        <v>0</v>
      </c>
      <c r="AH4179" s="25">
        <v>65000</v>
      </c>
    </row>
    <row r="4180" spans="1:34" x14ac:dyDescent="0.25">
      <c r="A4180" s="17">
        <v>126686.23</v>
      </c>
      <c r="B4180" s="18">
        <v>4</v>
      </c>
      <c r="C4180" s="16" t="s">
        <v>73</v>
      </c>
      <c r="D4180" s="21">
        <v>43325</v>
      </c>
      <c r="E4180" s="16" t="s">
        <v>74</v>
      </c>
      <c r="F4180" s="21">
        <v>43475</v>
      </c>
      <c r="G4180" s="16" t="s">
        <v>75</v>
      </c>
      <c r="H4180" s="26" t="s">
        <v>326</v>
      </c>
      <c r="M4180" s="26" t="s">
        <v>13182</v>
      </c>
      <c r="O4180" s="16" t="s">
        <v>78</v>
      </c>
      <c r="P4180" s="26" t="s">
        <v>760</v>
      </c>
      <c r="T4180" s="22">
        <v>0</v>
      </c>
      <c r="W4180" s="20" t="s">
        <v>43</v>
      </c>
      <c r="Z4180" s="24" t="s">
        <v>32</v>
      </c>
      <c r="AA4180" s="24" t="s">
        <v>32</v>
      </c>
      <c r="AB4180" s="24" t="s">
        <v>32</v>
      </c>
      <c r="AC4180" s="24" t="s">
        <v>32</v>
      </c>
      <c r="AD4180" s="25">
        <v>0</v>
      </c>
      <c r="AE4180" s="25">
        <v>0</v>
      </c>
      <c r="AF4180" s="25">
        <v>0</v>
      </c>
      <c r="AG4180" s="25">
        <v>0</v>
      </c>
      <c r="AH4180" s="25">
        <v>30000</v>
      </c>
    </row>
    <row r="4181" spans="1:34" x14ac:dyDescent="0.25">
      <c r="A4181" s="17">
        <v>126686.24</v>
      </c>
      <c r="B4181" s="18">
        <v>2</v>
      </c>
      <c r="C4181" s="16" t="s">
        <v>73</v>
      </c>
      <c r="D4181" s="21">
        <v>43325</v>
      </c>
      <c r="E4181" s="16" t="s">
        <v>74</v>
      </c>
      <c r="F4181" s="21">
        <v>43489</v>
      </c>
      <c r="G4181" s="16" t="s">
        <v>75</v>
      </c>
      <c r="H4181" s="26" t="s">
        <v>241</v>
      </c>
      <c r="M4181" s="26" t="s">
        <v>13181</v>
      </c>
      <c r="O4181" s="16" t="s">
        <v>78</v>
      </c>
      <c r="P4181" s="26" t="s">
        <v>760</v>
      </c>
      <c r="T4181" s="22">
        <v>0</v>
      </c>
      <c r="W4181" s="20" t="s">
        <v>43</v>
      </c>
      <c r="Z4181" s="24" t="s">
        <v>32</v>
      </c>
      <c r="AA4181" s="24" t="s">
        <v>32</v>
      </c>
      <c r="AB4181" s="24" t="s">
        <v>32</v>
      </c>
      <c r="AC4181" s="24" t="s">
        <v>32</v>
      </c>
      <c r="AD4181" s="25">
        <v>0</v>
      </c>
      <c r="AE4181" s="25">
        <v>0</v>
      </c>
      <c r="AF4181" s="25">
        <v>0</v>
      </c>
      <c r="AG4181" s="25">
        <v>0</v>
      </c>
      <c r="AH4181" s="25">
        <v>100000</v>
      </c>
    </row>
    <row r="4182" spans="1:34" x14ac:dyDescent="0.25">
      <c r="A4182" s="17">
        <v>126686.25</v>
      </c>
      <c r="B4182" s="18">
        <v>1</v>
      </c>
      <c r="C4182" s="16" t="s">
        <v>73</v>
      </c>
      <c r="D4182" s="21">
        <v>43325</v>
      </c>
      <c r="E4182" s="16" t="s">
        <v>74</v>
      </c>
      <c r="F4182" s="21">
        <v>43500</v>
      </c>
      <c r="G4182" s="16" t="s">
        <v>75</v>
      </c>
      <c r="H4182" s="26" t="s">
        <v>238</v>
      </c>
      <c r="M4182" s="26" t="s">
        <v>13180</v>
      </c>
      <c r="O4182" s="16" t="s">
        <v>78</v>
      </c>
      <c r="P4182" s="26" t="s">
        <v>760</v>
      </c>
      <c r="T4182" s="22">
        <v>0</v>
      </c>
      <c r="W4182" s="20" t="s">
        <v>43</v>
      </c>
      <c r="Z4182" s="24" t="s">
        <v>32</v>
      </c>
      <c r="AA4182" s="24" t="s">
        <v>32</v>
      </c>
      <c r="AB4182" s="24" t="s">
        <v>32</v>
      </c>
      <c r="AC4182" s="24" t="s">
        <v>32</v>
      </c>
      <c r="AD4182" s="25">
        <v>0</v>
      </c>
      <c r="AE4182" s="25">
        <v>0</v>
      </c>
      <c r="AF4182" s="25">
        <v>0</v>
      </c>
      <c r="AG4182" s="25">
        <v>0</v>
      </c>
      <c r="AH4182" s="25">
        <v>65000</v>
      </c>
    </row>
    <row r="4183" spans="1:34" x14ac:dyDescent="0.25">
      <c r="A4183" s="17">
        <v>126686.26</v>
      </c>
      <c r="B4183" s="18">
        <v>4</v>
      </c>
      <c r="C4183" s="16" t="s">
        <v>73</v>
      </c>
      <c r="D4183" s="21">
        <v>43325</v>
      </c>
      <c r="E4183" s="16" t="s">
        <v>74</v>
      </c>
      <c r="F4183" s="21">
        <v>43487</v>
      </c>
      <c r="G4183" s="16" t="s">
        <v>75</v>
      </c>
      <c r="H4183" s="26" t="s">
        <v>301</v>
      </c>
      <c r="M4183" s="26" t="s">
        <v>13179</v>
      </c>
      <c r="O4183" s="16" t="s">
        <v>78</v>
      </c>
      <c r="P4183" s="26" t="s">
        <v>760</v>
      </c>
      <c r="T4183" s="22">
        <v>0</v>
      </c>
      <c r="W4183" s="20" t="s">
        <v>43</v>
      </c>
      <c r="Z4183" s="24" t="s">
        <v>32</v>
      </c>
      <c r="AA4183" s="24" t="s">
        <v>32</v>
      </c>
      <c r="AB4183" s="24" t="s">
        <v>32</v>
      </c>
      <c r="AC4183" s="24" t="s">
        <v>32</v>
      </c>
      <c r="AD4183" s="25">
        <v>0</v>
      </c>
      <c r="AE4183" s="25">
        <v>0</v>
      </c>
      <c r="AF4183" s="25">
        <v>0</v>
      </c>
      <c r="AG4183" s="25">
        <v>0</v>
      </c>
      <c r="AH4183" s="25">
        <v>115000</v>
      </c>
    </row>
    <row r="4184" spans="1:34" x14ac:dyDescent="0.25">
      <c r="A4184" s="17">
        <v>126686.28</v>
      </c>
      <c r="B4184" s="18">
        <v>2</v>
      </c>
      <c r="C4184" s="16" t="s">
        <v>73</v>
      </c>
      <c r="D4184" s="21">
        <v>43325</v>
      </c>
      <c r="E4184" s="16" t="s">
        <v>74</v>
      </c>
      <c r="F4184" s="21">
        <v>43500</v>
      </c>
      <c r="G4184" s="16" t="s">
        <v>75</v>
      </c>
      <c r="H4184" s="26" t="s">
        <v>206</v>
      </c>
      <c r="M4184" s="26" t="s">
        <v>13178</v>
      </c>
      <c r="O4184" s="16" t="s">
        <v>78</v>
      </c>
      <c r="P4184" s="26" t="s">
        <v>760</v>
      </c>
      <c r="T4184" s="22">
        <v>0</v>
      </c>
      <c r="W4184" s="20" t="s">
        <v>43</v>
      </c>
      <c r="Z4184" s="24" t="s">
        <v>32</v>
      </c>
      <c r="AA4184" s="24" t="s">
        <v>32</v>
      </c>
      <c r="AB4184" s="24" t="s">
        <v>32</v>
      </c>
      <c r="AC4184" s="24" t="s">
        <v>32</v>
      </c>
      <c r="AD4184" s="25">
        <v>0</v>
      </c>
      <c r="AE4184" s="25">
        <v>0</v>
      </c>
      <c r="AF4184" s="25">
        <v>0</v>
      </c>
      <c r="AG4184" s="25">
        <v>0</v>
      </c>
      <c r="AH4184" s="25">
        <v>35000</v>
      </c>
    </row>
    <row r="4185" spans="1:34" x14ac:dyDescent="0.25">
      <c r="A4185" s="17">
        <v>126686.29</v>
      </c>
      <c r="B4185" s="18">
        <v>4</v>
      </c>
      <c r="C4185" s="16" t="s">
        <v>73</v>
      </c>
      <c r="D4185" s="21">
        <v>43325</v>
      </c>
      <c r="E4185" s="16" t="s">
        <v>74</v>
      </c>
      <c r="F4185" s="21">
        <v>43476</v>
      </c>
      <c r="G4185" s="16" t="s">
        <v>75</v>
      </c>
      <c r="H4185" s="26" t="s">
        <v>564</v>
      </c>
      <c r="M4185" s="26" t="s">
        <v>13177</v>
      </c>
      <c r="O4185" s="16" t="s">
        <v>78</v>
      </c>
      <c r="P4185" s="26" t="s">
        <v>760</v>
      </c>
      <c r="T4185" s="22">
        <v>0</v>
      </c>
      <c r="W4185" s="20" t="s">
        <v>43</v>
      </c>
      <c r="Z4185" s="24" t="s">
        <v>32</v>
      </c>
      <c r="AA4185" s="24" t="s">
        <v>32</v>
      </c>
      <c r="AB4185" s="24" t="s">
        <v>32</v>
      </c>
      <c r="AC4185" s="24" t="s">
        <v>32</v>
      </c>
      <c r="AD4185" s="25">
        <v>0</v>
      </c>
      <c r="AE4185" s="25">
        <v>0</v>
      </c>
      <c r="AF4185" s="25">
        <v>0</v>
      </c>
      <c r="AG4185" s="25">
        <v>0</v>
      </c>
      <c r="AH4185" s="25">
        <v>115000</v>
      </c>
    </row>
    <row r="4186" spans="1:34" x14ac:dyDescent="0.25">
      <c r="A4186" s="17">
        <v>126686.3</v>
      </c>
      <c r="B4186" s="18">
        <v>1</v>
      </c>
      <c r="C4186" s="16" t="s">
        <v>73</v>
      </c>
      <c r="D4186" s="21">
        <v>43325</v>
      </c>
      <c r="E4186" s="16" t="s">
        <v>74</v>
      </c>
      <c r="F4186" s="21">
        <v>43476</v>
      </c>
      <c r="G4186" s="16" t="s">
        <v>75</v>
      </c>
      <c r="H4186" s="26" t="s">
        <v>289</v>
      </c>
      <c r="M4186" s="26" t="s">
        <v>13176</v>
      </c>
      <c r="O4186" s="16" t="s">
        <v>78</v>
      </c>
      <c r="P4186" s="26" t="s">
        <v>760</v>
      </c>
      <c r="T4186" s="22">
        <v>0</v>
      </c>
      <c r="W4186" s="20" t="s">
        <v>43</v>
      </c>
      <c r="Z4186" s="24" t="s">
        <v>32</v>
      </c>
      <c r="AA4186" s="24" t="s">
        <v>32</v>
      </c>
      <c r="AB4186" s="24" t="s">
        <v>32</v>
      </c>
      <c r="AC4186" s="24" t="s">
        <v>32</v>
      </c>
      <c r="AD4186" s="25">
        <v>0</v>
      </c>
      <c r="AE4186" s="25">
        <v>0</v>
      </c>
      <c r="AF4186" s="25">
        <v>0</v>
      </c>
      <c r="AG4186" s="25">
        <v>0</v>
      </c>
      <c r="AH4186" s="25">
        <v>35000</v>
      </c>
    </row>
    <row r="4187" spans="1:34" x14ac:dyDescent="0.25">
      <c r="A4187" s="17">
        <v>126686.31</v>
      </c>
      <c r="B4187" s="18">
        <v>2</v>
      </c>
      <c r="C4187" s="16" t="s">
        <v>73</v>
      </c>
      <c r="D4187" s="21">
        <v>43325</v>
      </c>
      <c r="E4187" s="16" t="s">
        <v>74</v>
      </c>
      <c r="F4187" s="21">
        <v>43500</v>
      </c>
      <c r="G4187" s="16" t="s">
        <v>75</v>
      </c>
      <c r="H4187" s="26" t="s">
        <v>170</v>
      </c>
      <c r="M4187" s="26" t="s">
        <v>13175</v>
      </c>
      <c r="O4187" s="16" t="s">
        <v>78</v>
      </c>
      <c r="P4187" s="26" t="s">
        <v>760</v>
      </c>
      <c r="T4187" s="22">
        <v>0</v>
      </c>
      <c r="W4187" s="20" t="s">
        <v>43</v>
      </c>
      <c r="Z4187" s="24" t="s">
        <v>32</v>
      </c>
      <c r="AA4187" s="24" t="s">
        <v>32</v>
      </c>
      <c r="AB4187" s="24" t="s">
        <v>32</v>
      </c>
      <c r="AC4187" s="24" t="s">
        <v>32</v>
      </c>
      <c r="AD4187" s="25">
        <v>0</v>
      </c>
      <c r="AE4187" s="25">
        <v>0</v>
      </c>
      <c r="AF4187" s="25">
        <v>0</v>
      </c>
      <c r="AG4187" s="25">
        <v>0</v>
      </c>
      <c r="AH4187" s="25">
        <v>55000</v>
      </c>
    </row>
    <row r="4188" spans="1:34" x14ac:dyDescent="0.25">
      <c r="A4188" s="17">
        <v>126686.32</v>
      </c>
      <c r="B4188" s="18">
        <v>2</v>
      </c>
      <c r="C4188" s="16" t="s">
        <v>73</v>
      </c>
      <c r="D4188" s="21">
        <v>43325</v>
      </c>
      <c r="E4188" s="16" t="s">
        <v>74</v>
      </c>
      <c r="F4188" s="21">
        <v>43489</v>
      </c>
      <c r="G4188" s="16" t="s">
        <v>75</v>
      </c>
      <c r="H4188" s="26" t="s">
        <v>267</v>
      </c>
      <c r="M4188" s="26" t="s">
        <v>13174</v>
      </c>
      <c r="O4188" s="16" t="s">
        <v>78</v>
      </c>
      <c r="P4188" s="26" t="s">
        <v>760</v>
      </c>
      <c r="T4188" s="22">
        <v>0</v>
      </c>
      <c r="W4188" s="20" t="s">
        <v>43</v>
      </c>
      <c r="Z4188" s="24" t="s">
        <v>32</v>
      </c>
      <c r="AA4188" s="24" t="s">
        <v>32</v>
      </c>
      <c r="AB4188" s="24" t="s">
        <v>32</v>
      </c>
      <c r="AC4188" s="24" t="s">
        <v>32</v>
      </c>
      <c r="AD4188" s="25">
        <v>0</v>
      </c>
      <c r="AE4188" s="25">
        <v>0</v>
      </c>
      <c r="AF4188" s="25">
        <v>0</v>
      </c>
      <c r="AG4188" s="25">
        <v>0</v>
      </c>
      <c r="AH4188" s="25">
        <v>65000</v>
      </c>
    </row>
    <row r="4189" spans="1:34" x14ac:dyDescent="0.25">
      <c r="A4189" s="17">
        <v>126686.33</v>
      </c>
      <c r="B4189" s="18">
        <v>6</v>
      </c>
      <c r="C4189" s="16" t="s">
        <v>73</v>
      </c>
      <c r="D4189" s="21">
        <v>43325</v>
      </c>
      <c r="E4189" s="16" t="s">
        <v>74</v>
      </c>
      <c r="F4189" s="21">
        <v>43707</v>
      </c>
      <c r="G4189" s="16" t="s">
        <v>108</v>
      </c>
      <c r="H4189" s="26" t="s">
        <v>76</v>
      </c>
      <c r="M4189" s="26" t="s">
        <v>13173</v>
      </c>
      <c r="O4189" s="16" t="s">
        <v>78</v>
      </c>
      <c r="P4189" s="26" t="s">
        <v>760</v>
      </c>
      <c r="T4189" s="22">
        <v>0</v>
      </c>
      <c r="W4189" s="20" t="s">
        <v>43</v>
      </c>
      <c r="Z4189" s="24" t="s">
        <v>32</v>
      </c>
      <c r="AA4189" s="24" t="s">
        <v>32</v>
      </c>
      <c r="AB4189" s="24" t="s">
        <v>32</v>
      </c>
      <c r="AC4189" s="24" t="s">
        <v>32</v>
      </c>
      <c r="AD4189" s="25">
        <v>0</v>
      </c>
      <c r="AE4189" s="25">
        <v>0</v>
      </c>
      <c r="AF4189" s="25">
        <v>0</v>
      </c>
      <c r="AG4189" s="25">
        <v>0</v>
      </c>
      <c r="AH4189" s="25">
        <v>5000000</v>
      </c>
    </row>
    <row r="4190" spans="1:34" x14ac:dyDescent="0.25">
      <c r="A4190" s="17">
        <v>126686.34</v>
      </c>
      <c r="B4190" s="18">
        <v>6</v>
      </c>
      <c r="C4190" s="16" t="s">
        <v>73</v>
      </c>
      <c r="D4190" s="21">
        <v>43566</v>
      </c>
      <c r="E4190" s="16" t="s">
        <v>74</v>
      </c>
      <c r="F4190" s="21">
        <v>43854</v>
      </c>
      <c r="G4190" s="16" t="s">
        <v>74</v>
      </c>
      <c r="H4190" s="26" t="s">
        <v>76</v>
      </c>
      <c r="M4190" s="26" t="s">
        <v>3791</v>
      </c>
      <c r="O4190" s="16" t="s">
        <v>78</v>
      </c>
      <c r="P4190" s="26" t="s">
        <v>760</v>
      </c>
      <c r="T4190" s="22">
        <v>0</v>
      </c>
      <c r="W4190" s="20" t="s">
        <v>43</v>
      </c>
      <c r="Z4190" s="25">
        <v>0</v>
      </c>
      <c r="AA4190" s="25">
        <v>0</v>
      </c>
      <c r="AB4190" s="25">
        <v>0</v>
      </c>
      <c r="AC4190" s="25">
        <v>0</v>
      </c>
      <c r="AD4190" s="25">
        <v>0</v>
      </c>
      <c r="AE4190" s="25">
        <v>0</v>
      </c>
      <c r="AF4190" s="25">
        <v>0</v>
      </c>
      <c r="AG4190" s="25">
        <v>0</v>
      </c>
      <c r="AH4190" s="25">
        <v>6000000</v>
      </c>
    </row>
    <row r="4191" spans="1:34" x14ac:dyDescent="0.25">
      <c r="A4191" s="17">
        <v>126686.35</v>
      </c>
      <c r="B4191" s="18">
        <v>6</v>
      </c>
      <c r="C4191" s="16" t="s">
        <v>73</v>
      </c>
      <c r="D4191" s="21">
        <v>43566</v>
      </c>
      <c r="E4191" s="16" t="s">
        <v>74</v>
      </c>
      <c r="F4191" s="21">
        <v>43566</v>
      </c>
      <c r="G4191" s="16" t="s">
        <v>74</v>
      </c>
      <c r="H4191" s="26" t="s">
        <v>76</v>
      </c>
      <c r="M4191" s="26" t="s">
        <v>13172</v>
      </c>
      <c r="O4191" s="16" t="s">
        <v>78</v>
      </c>
      <c r="P4191" s="26" t="s">
        <v>760</v>
      </c>
      <c r="T4191" s="22">
        <v>0</v>
      </c>
      <c r="W4191" s="20" t="s">
        <v>43</v>
      </c>
      <c r="Z4191" s="24" t="s">
        <v>32</v>
      </c>
      <c r="AA4191" s="24" t="s">
        <v>32</v>
      </c>
      <c r="AB4191" s="24" t="s">
        <v>32</v>
      </c>
      <c r="AC4191" s="24" t="s">
        <v>32</v>
      </c>
      <c r="AD4191" s="25">
        <v>0</v>
      </c>
      <c r="AE4191" s="25">
        <v>0</v>
      </c>
      <c r="AF4191" s="25">
        <v>0</v>
      </c>
      <c r="AG4191" s="25">
        <v>0</v>
      </c>
      <c r="AH4191" s="25">
        <v>2000000</v>
      </c>
    </row>
    <row r="4192" spans="1:34" x14ac:dyDescent="0.25">
      <c r="A4192" s="17">
        <v>126686.36</v>
      </c>
      <c r="B4192" s="18">
        <v>6</v>
      </c>
      <c r="C4192" s="16" t="s">
        <v>73</v>
      </c>
      <c r="D4192" s="21">
        <v>43643</v>
      </c>
      <c r="E4192" s="16" t="s">
        <v>74</v>
      </c>
      <c r="F4192" s="21">
        <v>43712</v>
      </c>
      <c r="G4192" s="16" t="s">
        <v>108</v>
      </c>
      <c r="H4192" s="26" t="s">
        <v>76</v>
      </c>
      <c r="M4192" s="26" t="s">
        <v>13171</v>
      </c>
      <c r="O4192" s="16" t="s">
        <v>78</v>
      </c>
      <c r="P4192" s="26" t="s">
        <v>760</v>
      </c>
      <c r="T4192" s="22">
        <v>0</v>
      </c>
      <c r="W4192" s="20" t="s">
        <v>43</v>
      </c>
      <c r="Z4192" s="24" t="s">
        <v>32</v>
      </c>
      <c r="AA4192" s="24" t="s">
        <v>32</v>
      </c>
      <c r="AB4192" s="24" t="s">
        <v>32</v>
      </c>
      <c r="AC4192" s="24" t="s">
        <v>32</v>
      </c>
      <c r="AD4192" s="25">
        <v>0</v>
      </c>
      <c r="AE4192" s="25">
        <v>0</v>
      </c>
      <c r="AF4192" s="25">
        <v>0</v>
      </c>
      <c r="AG4192" s="25">
        <v>0</v>
      </c>
      <c r="AH4192" s="25">
        <v>115744</v>
      </c>
    </row>
    <row r="4193" spans="1:34" x14ac:dyDescent="0.25">
      <c r="A4193" s="17">
        <v>126686.37</v>
      </c>
      <c r="B4193" s="18">
        <v>6</v>
      </c>
      <c r="C4193" s="16" t="s">
        <v>73</v>
      </c>
      <c r="D4193" s="21">
        <v>43643</v>
      </c>
      <c r="E4193" s="16" t="s">
        <v>74</v>
      </c>
      <c r="F4193" s="21">
        <v>43643</v>
      </c>
      <c r="G4193" s="16" t="s">
        <v>74</v>
      </c>
      <c r="H4193" s="26" t="s">
        <v>76</v>
      </c>
      <c r="M4193" s="26" t="s">
        <v>13170</v>
      </c>
      <c r="O4193" s="16" t="s">
        <v>78</v>
      </c>
      <c r="P4193" s="26" t="s">
        <v>760</v>
      </c>
      <c r="T4193" s="22">
        <v>0</v>
      </c>
      <c r="W4193" s="20" t="s">
        <v>43</v>
      </c>
      <c r="Z4193" s="24" t="s">
        <v>32</v>
      </c>
      <c r="AA4193" s="24" t="s">
        <v>32</v>
      </c>
      <c r="AB4193" s="24" t="s">
        <v>32</v>
      </c>
      <c r="AC4193" s="24" t="s">
        <v>32</v>
      </c>
      <c r="AD4193" s="25">
        <v>0</v>
      </c>
      <c r="AE4193" s="25">
        <v>0</v>
      </c>
      <c r="AF4193" s="25">
        <v>0</v>
      </c>
      <c r="AG4193" s="25">
        <v>0</v>
      </c>
      <c r="AH4193" s="25">
        <v>30000</v>
      </c>
    </row>
    <row r="4194" spans="1:34" x14ac:dyDescent="0.25">
      <c r="A4194" s="17">
        <v>126686.39</v>
      </c>
      <c r="B4194" s="18">
        <v>6</v>
      </c>
      <c r="C4194" s="16" t="s">
        <v>73</v>
      </c>
      <c r="D4194" s="21">
        <v>43703</v>
      </c>
      <c r="E4194" s="16" t="s">
        <v>74</v>
      </c>
      <c r="F4194" s="21">
        <v>43857</v>
      </c>
      <c r="G4194" s="16" t="s">
        <v>176</v>
      </c>
      <c r="H4194" s="26" t="s">
        <v>76</v>
      </c>
      <c r="M4194" s="26" t="s">
        <v>3792</v>
      </c>
      <c r="O4194" s="16" t="s">
        <v>78</v>
      </c>
      <c r="P4194" s="26" t="s">
        <v>760</v>
      </c>
      <c r="T4194" s="22">
        <v>0</v>
      </c>
      <c r="W4194" s="20" t="s">
        <v>43</v>
      </c>
      <c r="Z4194" s="25">
        <v>0</v>
      </c>
      <c r="AA4194" s="25">
        <v>0</v>
      </c>
      <c r="AB4194" s="25">
        <v>0</v>
      </c>
      <c r="AC4194" s="25">
        <v>0</v>
      </c>
      <c r="AD4194" s="25">
        <v>0</v>
      </c>
      <c r="AE4194" s="25">
        <v>0</v>
      </c>
      <c r="AF4194" s="25">
        <v>0</v>
      </c>
      <c r="AG4194" s="25">
        <v>0</v>
      </c>
      <c r="AH4194" s="25">
        <v>599615</v>
      </c>
    </row>
    <row r="4195" spans="1:34" x14ac:dyDescent="0.25">
      <c r="A4195" s="17">
        <v>126686.41</v>
      </c>
      <c r="B4195" s="18">
        <v>6</v>
      </c>
      <c r="C4195" s="16" t="s">
        <v>73</v>
      </c>
      <c r="D4195" s="21">
        <v>43703</v>
      </c>
      <c r="E4195" s="16" t="s">
        <v>74</v>
      </c>
      <c r="F4195" s="21">
        <v>43726</v>
      </c>
      <c r="G4195" s="16" t="s">
        <v>74</v>
      </c>
      <c r="H4195" s="26" t="s">
        <v>76</v>
      </c>
      <c r="M4195" s="26" t="s">
        <v>3793</v>
      </c>
      <c r="O4195" s="16" t="s">
        <v>78</v>
      </c>
      <c r="P4195" s="26" t="s">
        <v>760</v>
      </c>
      <c r="T4195" s="22">
        <v>0</v>
      </c>
      <c r="W4195" s="20" t="s">
        <v>43</v>
      </c>
      <c r="Z4195" s="25">
        <v>0</v>
      </c>
      <c r="AA4195" s="25">
        <v>0</v>
      </c>
      <c r="AB4195" s="25">
        <v>0</v>
      </c>
      <c r="AC4195" s="25">
        <v>0</v>
      </c>
      <c r="AD4195" s="25">
        <v>0</v>
      </c>
      <c r="AE4195" s="25">
        <v>0</v>
      </c>
      <c r="AF4195" s="25">
        <v>0</v>
      </c>
      <c r="AG4195" s="25">
        <v>0</v>
      </c>
      <c r="AH4195" s="25">
        <v>753444</v>
      </c>
    </row>
    <row r="4196" spans="1:34" x14ac:dyDescent="0.25">
      <c r="A4196" s="17">
        <v>126686.42</v>
      </c>
      <c r="B4196" s="18">
        <v>6</v>
      </c>
      <c r="C4196" s="16" t="s">
        <v>73</v>
      </c>
      <c r="D4196" s="21">
        <v>43703</v>
      </c>
      <c r="E4196" s="16" t="s">
        <v>74</v>
      </c>
      <c r="F4196" s="21">
        <v>43857</v>
      </c>
      <c r="G4196" s="16" t="s">
        <v>176</v>
      </c>
      <c r="H4196" s="26" t="s">
        <v>76</v>
      </c>
      <c r="M4196" s="26" t="s">
        <v>3794</v>
      </c>
      <c r="O4196" s="16" t="s">
        <v>78</v>
      </c>
      <c r="P4196" s="26" t="s">
        <v>760</v>
      </c>
      <c r="T4196" s="22">
        <v>0</v>
      </c>
      <c r="W4196" s="20" t="s">
        <v>43</v>
      </c>
      <c r="Z4196" s="25">
        <v>0</v>
      </c>
      <c r="AA4196" s="25">
        <v>0</v>
      </c>
      <c r="AB4196" s="25">
        <v>0</v>
      </c>
      <c r="AC4196" s="25">
        <v>0</v>
      </c>
      <c r="AD4196" s="25">
        <v>0</v>
      </c>
      <c r="AE4196" s="25">
        <v>0</v>
      </c>
      <c r="AF4196" s="25">
        <v>0</v>
      </c>
      <c r="AG4196" s="25">
        <v>0</v>
      </c>
      <c r="AH4196" s="25">
        <v>391713</v>
      </c>
    </row>
    <row r="4197" spans="1:34" x14ac:dyDescent="0.25">
      <c r="A4197" s="17">
        <v>126686.43</v>
      </c>
      <c r="B4197" s="18">
        <v>6</v>
      </c>
      <c r="C4197" s="16" t="s">
        <v>73</v>
      </c>
      <c r="D4197" s="21">
        <v>43703</v>
      </c>
      <c r="E4197" s="16" t="s">
        <v>74</v>
      </c>
      <c r="F4197" s="21">
        <v>43857</v>
      </c>
      <c r="G4197" s="16" t="s">
        <v>176</v>
      </c>
      <c r="H4197" s="26" t="s">
        <v>76</v>
      </c>
      <c r="M4197" s="26" t="s">
        <v>3795</v>
      </c>
      <c r="O4197" s="16" t="s">
        <v>78</v>
      </c>
      <c r="P4197" s="26" t="s">
        <v>760</v>
      </c>
      <c r="T4197" s="22">
        <v>0</v>
      </c>
      <c r="W4197" s="20" t="s">
        <v>43</v>
      </c>
      <c r="Z4197" s="25">
        <v>0</v>
      </c>
      <c r="AA4197" s="25">
        <v>0</v>
      </c>
      <c r="AB4197" s="25">
        <v>0</v>
      </c>
      <c r="AC4197" s="25">
        <v>0</v>
      </c>
      <c r="AD4197" s="25">
        <v>0</v>
      </c>
      <c r="AE4197" s="25">
        <v>0</v>
      </c>
      <c r="AF4197" s="25">
        <v>0</v>
      </c>
      <c r="AG4197" s="25">
        <v>0</v>
      </c>
      <c r="AH4197" s="25">
        <v>374489</v>
      </c>
    </row>
    <row r="4198" spans="1:34" x14ac:dyDescent="0.25">
      <c r="A4198" s="17">
        <v>126686.44</v>
      </c>
      <c r="B4198" s="18">
        <v>6</v>
      </c>
      <c r="C4198" s="16" t="s">
        <v>73</v>
      </c>
      <c r="D4198" s="21">
        <v>43703</v>
      </c>
      <c r="E4198" s="16" t="s">
        <v>74</v>
      </c>
      <c r="F4198" s="21">
        <v>43857</v>
      </c>
      <c r="G4198" s="16" t="s">
        <v>176</v>
      </c>
      <c r="H4198" s="26" t="s">
        <v>76</v>
      </c>
      <c r="M4198" s="26" t="s">
        <v>3796</v>
      </c>
      <c r="O4198" s="16" t="s">
        <v>78</v>
      </c>
      <c r="P4198" s="26" t="s">
        <v>760</v>
      </c>
      <c r="T4198" s="22">
        <v>0</v>
      </c>
      <c r="W4198" s="20" t="s">
        <v>43</v>
      </c>
      <c r="Z4198" s="25">
        <v>0</v>
      </c>
      <c r="AA4198" s="25">
        <v>0</v>
      </c>
      <c r="AB4198" s="25">
        <v>0</v>
      </c>
      <c r="AC4198" s="25">
        <v>0</v>
      </c>
      <c r="AD4198" s="25">
        <v>0</v>
      </c>
      <c r="AE4198" s="25">
        <v>0</v>
      </c>
      <c r="AF4198" s="25">
        <v>0</v>
      </c>
      <c r="AG4198" s="25">
        <v>0</v>
      </c>
      <c r="AH4198" s="25">
        <v>373306</v>
      </c>
    </row>
    <row r="4199" spans="1:34" x14ac:dyDescent="0.25">
      <c r="A4199" s="17">
        <v>126686.45</v>
      </c>
      <c r="B4199" s="18">
        <v>6</v>
      </c>
      <c r="C4199" s="16" t="s">
        <v>73</v>
      </c>
      <c r="D4199" s="21">
        <v>43703</v>
      </c>
      <c r="E4199" s="16" t="s">
        <v>74</v>
      </c>
      <c r="F4199" s="21">
        <v>43857</v>
      </c>
      <c r="G4199" s="16" t="s">
        <v>176</v>
      </c>
      <c r="H4199" s="26" t="s">
        <v>76</v>
      </c>
      <c r="M4199" s="26" t="s">
        <v>3797</v>
      </c>
      <c r="O4199" s="16" t="s">
        <v>78</v>
      </c>
      <c r="P4199" s="26" t="s">
        <v>760</v>
      </c>
      <c r="T4199" s="22">
        <v>0</v>
      </c>
      <c r="W4199" s="20" t="s">
        <v>43</v>
      </c>
      <c r="Z4199" s="25">
        <v>0</v>
      </c>
      <c r="AA4199" s="25">
        <v>0</v>
      </c>
      <c r="AB4199" s="25">
        <v>0</v>
      </c>
      <c r="AC4199" s="25">
        <v>0</v>
      </c>
      <c r="AD4199" s="25">
        <v>0</v>
      </c>
      <c r="AE4199" s="25">
        <v>0</v>
      </c>
      <c r="AF4199" s="25">
        <v>0</v>
      </c>
      <c r="AG4199" s="25">
        <v>0</v>
      </c>
      <c r="AH4199" s="25">
        <v>614952</v>
      </c>
    </row>
    <row r="4200" spans="1:34" x14ac:dyDescent="0.25">
      <c r="A4200" s="17">
        <v>126686.47</v>
      </c>
      <c r="B4200" s="18">
        <v>6</v>
      </c>
      <c r="C4200" s="16" t="s">
        <v>73</v>
      </c>
      <c r="D4200" s="21">
        <v>43703</v>
      </c>
      <c r="E4200" s="16" t="s">
        <v>74</v>
      </c>
      <c r="F4200" s="21">
        <v>43857</v>
      </c>
      <c r="G4200" s="16" t="s">
        <v>176</v>
      </c>
      <c r="H4200" s="26" t="s">
        <v>76</v>
      </c>
      <c r="M4200" s="26" t="s">
        <v>3798</v>
      </c>
      <c r="O4200" s="16" t="s">
        <v>78</v>
      </c>
      <c r="P4200" s="26" t="s">
        <v>760</v>
      </c>
      <c r="T4200" s="22">
        <v>0</v>
      </c>
      <c r="W4200" s="20" t="s">
        <v>43</v>
      </c>
      <c r="Z4200" s="25">
        <v>0</v>
      </c>
      <c r="AA4200" s="25">
        <v>0</v>
      </c>
      <c r="AB4200" s="25">
        <v>0</v>
      </c>
      <c r="AC4200" s="25">
        <v>0</v>
      </c>
      <c r="AD4200" s="25">
        <v>0</v>
      </c>
      <c r="AE4200" s="25">
        <v>0</v>
      </c>
      <c r="AF4200" s="25">
        <v>0</v>
      </c>
      <c r="AG4200" s="25">
        <v>0</v>
      </c>
      <c r="AH4200" s="25">
        <v>446578</v>
      </c>
    </row>
    <row r="4201" spans="1:34" x14ac:dyDescent="0.25">
      <c r="A4201" s="17">
        <v>126686.48</v>
      </c>
      <c r="B4201" s="18">
        <v>6</v>
      </c>
      <c r="C4201" s="16" t="s">
        <v>73</v>
      </c>
      <c r="D4201" s="21">
        <v>43703</v>
      </c>
      <c r="E4201" s="16" t="s">
        <v>74</v>
      </c>
      <c r="F4201" s="21">
        <v>43857</v>
      </c>
      <c r="G4201" s="16" t="s">
        <v>176</v>
      </c>
      <c r="H4201" s="26" t="s">
        <v>76</v>
      </c>
      <c r="M4201" s="26" t="s">
        <v>3799</v>
      </c>
      <c r="O4201" s="16" t="s">
        <v>78</v>
      </c>
      <c r="P4201" s="26" t="s">
        <v>760</v>
      </c>
      <c r="T4201" s="22">
        <v>0</v>
      </c>
      <c r="W4201" s="20" t="s">
        <v>43</v>
      </c>
      <c r="Z4201" s="25">
        <v>0</v>
      </c>
      <c r="AA4201" s="25">
        <v>0</v>
      </c>
      <c r="AB4201" s="25">
        <v>0</v>
      </c>
      <c r="AC4201" s="25">
        <v>0</v>
      </c>
      <c r="AD4201" s="25">
        <v>0</v>
      </c>
      <c r="AE4201" s="25">
        <v>0</v>
      </c>
      <c r="AF4201" s="25">
        <v>0</v>
      </c>
      <c r="AG4201" s="25">
        <v>0</v>
      </c>
      <c r="AH4201" s="25">
        <v>285178</v>
      </c>
    </row>
    <row r="4202" spans="1:34" x14ac:dyDescent="0.25">
      <c r="A4202" s="17">
        <v>126686.49</v>
      </c>
      <c r="B4202" s="18">
        <v>6</v>
      </c>
      <c r="C4202" s="16" t="s">
        <v>73</v>
      </c>
      <c r="D4202" s="21">
        <v>43703</v>
      </c>
      <c r="E4202" s="16" t="s">
        <v>74</v>
      </c>
      <c r="F4202" s="21">
        <v>43857</v>
      </c>
      <c r="G4202" s="16" t="s">
        <v>176</v>
      </c>
      <c r="H4202" s="26" t="s">
        <v>76</v>
      </c>
      <c r="M4202" s="26" t="s">
        <v>3800</v>
      </c>
      <c r="O4202" s="16" t="s">
        <v>78</v>
      </c>
      <c r="P4202" s="26" t="s">
        <v>760</v>
      </c>
      <c r="T4202" s="22">
        <v>0</v>
      </c>
      <c r="W4202" s="20" t="s">
        <v>43</v>
      </c>
      <c r="Z4202" s="25">
        <v>0</v>
      </c>
      <c r="AA4202" s="25">
        <v>0</v>
      </c>
      <c r="AB4202" s="25">
        <v>0</v>
      </c>
      <c r="AC4202" s="25">
        <v>0</v>
      </c>
      <c r="AD4202" s="25">
        <v>0</v>
      </c>
      <c r="AE4202" s="25">
        <v>0</v>
      </c>
      <c r="AF4202" s="25">
        <v>0</v>
      </c>
      <c r="AG4202" s="25">
        <v>0</v>
      </c>
      <c r="AH4202" s="25">
        <v>451750</v>
      </c>
    </row>
    <row r="4203" spans="1:34" x14ac:dyDescent="0.25">
      <c r="A4203" s="17">
        <v>126686.5</v>
      </c>
      <c r="B4203" s="18">
        <v>6</v>
      </c>
      <c r="C4203" s="16" t="s">
        <v>73</v>
      </c>
      <c r="D4203" s="21">
        <v>43712</v>
      </c>
      <c r="E4203" s="16" t="s">
        <v>108</v>
      </c>
      <c r="F4203" s="21">
        <v>43712</v>
      </c>
      <c r="G4203" s="16" t="s">
        <v>108</v>
      </c>
      <c r="H4203" s="26" t="s">
        <v>76</v>
      </c>
      <c r="M4203" s="26" t="s">
        <v>13169</v>
      </c>
      <c r="N4203" s="26" t="s">
        <v>13168</v>
      </c>
      <c r="O4203" s="16" t="s">
        <v>78</v>
      </c>
      <c r="P4203" s="26" t="s">
        <v>760</v>
      </c>
      <c r="T4203" s="23" t="s">
        <v>32</v>
      </c>
      <c r="W4203" s="20" t="s">
        <v>43</v>
      </c>
      <c r="Z4203" s="24" t="s">
        <v>32</v>
      </c>
      <c r="AA4203" s="24" t="s">
        <v>32</v>
      </c>
      <c r="AB4203" s="24" t="s">
        <v>32</v>
      </c>
      <c r="AC4203" s="24" t="s">
        <v>32</v>
      </c>
      <c r="AD4203" s="25">
        <v>0</v>
      </c>
      <c r="AE4203" s="25">
        <v>0</v>
      </c>
      <c r="AF4203" s="25">
        <v>0</v>
      </c>
      <c r="AG4203" s="25">
        <v>0</v>
      </c>
      <c r="AH4203" s="25">
        <v>93538</v>
      </c>
    </row>
    <row r="4204" spans="1:34" x14ac:dyDescent="0.25">
      <c r="A4204" s="17">
        <v>126686.51</v>
      </c>
      <c r="B4204" s="18">
        <v>1</v>
      </c>
      <c r="C4204" s="16" t="s">
        <v>73</v>
      </c>
      <c r="D4204" s="21">
        <v>43728</v>
      </c>
      <c r="E4204" s="16" t="s">
        <v>74</v>
      </c>
      <c r="F4204" s="21">
        <v>44281</v>
      </c>
      <c r="G4204" s="16" t="s">
        <v>75</v>
      </c>
      <c r="H4204" s="26" t="s">
        <v>320</v>
      </c>
      <c r="M4204" s="26" t="s">
        <v>13167</v>
      </c>
      <c r="O4204" s="16" t="s">
        <v>78</v>
      </c>
      <c r="P4204" s="26" t="s">
        <v>760</v>
      </c>
      <c r="T4204" s="23" t="s">
        <v>32</v>
      </c>
      <c r="W4204" s="20" t="s">
        <v>43</v>
      </c>
      <c r="Z4204" s="24" t="s">
        <v>32</v>
      </c>
      <c r="AA4204" s="24" t="s">
        <v>32</v>
      </c>
      <c r="AB4204" s="24" t="s">
        <v>32</v>
      </c>
      <c r="AC4204" s="24" t="s">
        <v>32</v>
      </c>
      <c r="AD4204" s="24" t="s">
        <v>32</v>
      </c>
      <c r="AE4204" s="24" t="s">
        <v>32</v>
      </c>
      <c r="AF4204" s="24" t="s">
        <v>32</v>
      </c>
      <c r="AG4204" s="24" t="s">
        <v>32</v>
      </c>
      <c r="AH4204" s="24" t="s">
        <v>32</v>
      </c>
    </row>
    <row r="4205" spans="1:34" x14ac:dyDescent="0.25">
      <c r="A4205" s="17">
        <v>126686.52</v>
      </c>
      <c r="B4205" s="18">
        <v>6</v>
      </c>
      <c r="C4205" s="16" t="s">
        <v>73</v>
      </c>
      <c r="D4205" s="21">
        <v>43741</v>
      </c>
      <c r="E4205" s="16" t="s">
        <v>74</v>
      </c>
      <c r="F4205" s="21">
        <v>43859</v>
      </c>
      <c r="G4205" s="16" t="s">
        <v>176</v>
      </c>
      <c r="H4205" s="26" t="s">
        <v>76</v>
      </c>
      <c r="M4205" s="26" t="s">
        <v>3801</v>
      </c>
      <c r="O4205" s="16" t="s">
        <v>78</v>
      </c>
      <c r="P4205" s="26" t="s">
        <v>760</v>
      </c>
      <c r="T4205" s="22">
        <v>0</v>
      </c>
      <c r="W4205" s="20" t="s">
        <v>43</v>
      </c>
      <c r="Z4205" s="25">
        <v>0</v>
      </c>
      <c r="AA4205" s="25">
        <v>0</v>
      </c>
      <c r="AB4205" s="25">
        <v>0</v>
      </c>
      <c r="AC4205" s="25">
        <v>0</v>
      </c>
      <c r="AD4205" s="25">
        <v>0</v>
      </c>
      <c r="AE4205" s="25">
        <v>0</v>
      </c>
      <c r="AF4205" s="25">
        <v>0</v>
      </c>
      <c r="AG4205" s="25">
        <v>0</v>
      </c>
      <c r="AH4205" s="25">
        <v>921000</v>
      </c>
    </row>
    <row r="4206" spans="1:34" x14ac:dyDescent="0.25">
      <c r="A4206" s="17">
        <v>126686.53</v>
      </c>
      <c r="B4206" s="18">
        <v>6</v>
      </c>
      <c r="C4206" s="16" t="s">
        <v>73</v>
      </c>
      <c r="D4206" s="21">
        <v>43741</v>
      </c>
      <c r="E4206" s="16" t="s">
        <v>74</v>
      </c>
      <c r="F4206" s="21">
        <v>43859</v>
      </c>
      <c r="G4206" s="16" t="s">
        <v>176</v>
      </c>
      <c r="H4206" s="26" t="s">
        <v>76</v>
      </c>
      <c r="M4206" s="26" t="s">
        <v>3802</v>
      </c>
      <c r="O4206" s="16" t="s">
        <v>78</v>
      </c>
      <c r="P4206" s="26" t="s">
        <v>760</v>
      </c>
      <c r="T4206" s="22">
        <v>0</v>
      </c>
      <c r="W4206" s="20" t="s">
        <v>43</v>
      </c>
      <c r="Z4206" s="25">
        <v>0</v>
      </c>
      <c r="AA4206" s="25">
        <v>0</v>
      </c>
      <c r="AB4206" s="25">
        <v>0</v>
      </c>
      <c r="AC4206" s="25">
        <v>0</v>
      </c>
      <c r="AD4206" s="25">
        <v>0</v>
      </c>
      <c r="AE4206" s="25">
        <v>0</v>
      </c>
      <c r="AF4206" s="25">
        <v>0</v>
      </c>
      <c r="AG4206" s="25">
        <v>0</v>
      </c>
      <c r="AH4206" s="25">
        <v>710000</v>
      </c>
    </row>
    <row r="4207" spans="1:34" x14ac:dyDescent="0.25">
      <c r="A4207" s="17">
        <v>126686.54</v>
      </c>
      <c r="B4207" s="18">
        <v>6</v>
      </c>
      <c r="C4207" s="16" t="s">
        <v>73</v>
      </c>
      <c r="D4207" s="21">
        <v>43742</v>
      </c>
      <c r="E4207" s="16" t="s">
        <v>74</v>
      </c>
      <c r="F4207" s="21">
        <v>43742</v>
      </c>
      <c r="G4207" s="16" t="s">
        <v>74</v>
      </c>
      <c r="H4207" s="26" t="s">
        <v>76</v>
      </c>
      <c r="M4207" s="26" t="s">
        <v>3803</v>
      </c>
      <c r="O4207" s="16" t="s">
        <v>78</v>
      </c>
      <c r="P4207" s="26" t="s">
        <v>760</v>
      </c>
      <c r="T4207" s="22">
        <v>0</v>
      </c>
      <c r="W4207" s="20" t="s">
        <v>43</v>
      </c>
      <c r="Z4207" s="25">
        <v>0</v>
      </c>
      <c r="AA4207" s="25">
        <v>0</v>
      </c>
      <c r="AB4207" s="25">
        <v>0</v>
      </c>
      <c r="AC4207" s="25">
        <v>0</v>
      </c>
      <c r="AD4207" s="25">
        <v>0</v>
      </c>
      <c r="AE4207" s="25">
        <v>0</v>
      </c>
      <c r="AF4207" s="25">
        <v>0</v>
      </c>
      <c r="AG4207" s="25">
        <v>0</v>
      </c>
      <c r="AH4207" s="25">
        <v>60000</v>
      </c>
    </row>
    <row r="4208" spans="1:34" x14ac:dyDescent="0.25">
      <c r="A4208" s="17">
        <v>126686.55</v>
      </c>
      <c r="B4208" s="18">
        <v>6</v>
      </c>
      <c r="C4208" s="16" t="s">
        <v>73</v>
      </c>
      <c r="D4208" s="21">
        <v>43742</v>
      </c>
      <c r="E4208" s="16" t="s">
        <v>74</v>
      </c>
      <c r="F4208" s="21">
        <v>43859</v>
      </c>
      <c r="G4208" s="16" t="s">
        <v>176</v>
      </c>
      <c r="H4208" s="26" t="s">
        <v>76</v>
      </c>
      <c r="M4208" s="26" t="s">
        <v>3804</v>
      </c>
      <c r="O4208" s="16" t="s">
        <v>78</v>
      </c>
      <c r="P4208" s="26" t="s">
        <v>760</v>
      </c>
      <c r="T4208" s="22">
        <v>0</v>
      </c>
      <c r="W4208" s="20" t="s">
        <v>43</v>
      </c>
      <c r="Z4208" s="25">
        <v>0</v>
      </c>
      <c r="AA4208" s="25">
        <v>0</v>
      </c>
      <c r="AB4208" s="25">
        <v>0</v>
      </c>
      <c r="AC4208" s="25">
        <v>0</v>
      </c>
      <c r="AD4208" s="25">
        <v>0</v>
      </c>
      <c r="AE4208" s="25">
        <v>0</v>
      </c>
      <c r="AF4208" s="25">
        <v>0</v>
      </c>
      <c r="AG4208" s="25">
        <v>0</v>
      </c>
      <c r="AH4208" s="25">
        <v>100000</v>
      </c>
    </row>
    <row r="4209" spans="1:34" x14ac:dyDescent="0.25">
      <c r="A4209" s="17">
        <v>126686.57</v>
      </c>
      <c r="B4209" s="18">
        <v>6</v>
      </c>
      <c r="C4209" s="16" t="s">
        <v>73</v>
      </c>
      <c r="D4209" s="21">
        <v>43742</v>
      </c>
      <c r="E4209" s="16" t="s">
        <v>74</v>
      </c>
      <c r="F4209" s="21">
        <v>43742</v>
      </c>
      <c r="G4209" s="16" t="s">
        <v>74</v>
      </c>
      <c r="H4209" s="26" t="s">
        <v>76</v>
      </c>
      <c r="M4209" s="26" t="s">
        <v>13166</v>
      </c>
      <c r="O4209" s="16" t="s">
        <v>78</v>
      </c>
      <c r="P4209" s="26" t="s">
        <v>760</v>
      </c>
      <c r="T4209" s="22">
        <v>0</v>
      </c>
      <c r="W4209" s="20" t="s">
        <v>43</v>
      </c>
      <c r="Z4209" s="24" t="s">
        <v>32</v>
      </c>
      <c r="AA4209" s="24" t="s">
        <v>32</v>
      </c>
      <c r="AB4209" s="24" t="s">
        <v>32</v>
      </c>
      <c r="AC4209" s="24" t="s">
        <v>32</v>
      </c>
      <c r="AD4209" s="24" t="s">
        <v>32</v>
      </c>
      <c r="AE4209" s="24" t="s">
        <v>32</v>
      </c>
      <c r="AF4209" s="24" t="s">
        <v>32</v>
      </c>
      <c r="AG4209" s="24" t="s">
        <v>32</v>
      </c>
      <c r="AH4209" s="24" t="s">
        <v>32</v>
      </c>
    </row>
    <row r="4210" spans="1:34" x14ac:dyDescent="0.25">
      <c r="A4210" s="17">
        <v>126686.58</v>
      </c>
      <c r="B4210" s="18">
        <v>6</v>
      </c>
      <c r="C4210" s="16" t="s">
        <v>73</v>
      </c>
      <c r="D4210" s="21">
        <v>43742</v>
      </c>
      <c r="E4210" s="16" t="s">
        <v>74</v>
      </c>
      <c r="F4210" s="21">
        <v>43742</v>
      </c>
      <c r="G4210" s="16" t="s">
        <v>74</v>
      </c>
      <c r="H4210" s="26" t="s">
        <v>76</v>
      </c>
      <c r="M4210" s="26" t="s">
        <v>3805</v>
      </c>
      <c r="O4210" s="16" t="s">
        <v>78</v>
      </c>
      <c r="P4210" s="26" t="s">
        <v>760</v>
      </c>
      <c r="T4210" s="22">
        <v>0</v>
      </c>
      <c r="W4210" s="20" t="s">
        <v>43</v>
      </c>
      <c r="Z4210" s="25">
        <v>0</v>
      </c>
      <c r="AA4210" s="25">
        <v>0</v>
      </c>
      <c r="AB4210" s="25">
        <v>0</v>
      </c>
      <c r="AC4210" s="25">
        <v>0</v>
      </c>
      <c r="AD4210" s="25">
        <v>0</v>
      </c>
      <c r="AE4210" s="25">
        <v>0</v>
      </c>
      <c r="AF4210" s="25">
        <v>0</v>
      </c>
      <c r="AG4210" s="25">
        <v>0</v>
      </c>
      <c r="AH4210" s="25">
        <v>790000</v>
      </c>
    </row>
    <row r="4211" spans="1:34" x14ac:dyDescent="0.25">
      <c r="A4211" s="17">
        <v>126686.59</v>
      </c>
      <c r="B4211" s="18">
        <v>6</v>
      </c>
      <c r="C4211" s="16" t="s">
        <v>73</v>
      </c>
      <c r="D4211" s="21">
        <v>43742</v>
      </c>
      <c r="E4211" s="16" t="s">
        <v>74</v>
      </c>
      <c r="F4211" s="21">
        <v>43742</v>
      </c>
      <c r="G4211" s="16" t="s">
        <v>74</v>
      </c>
      <c r="H4211" s="26" t="s">
        <v>76</v>
      </c>
      <c r="M4211" s="26" t="s">
        <v>3806</v>
      </c>
      <c r="O4211" s="16" t="s">
        <v>78</v>
      </c>
      <c r="P4211" s="26" t="s">
        <v>760</v>
      </c>
      <c r="T4211" s="22">
        <v>0</v>
      </c>
      <c r="W4211" s="20" t="s">
        <v>43</v>
      </c>
      <c r="Z4211" s="25">
        <v>0</v>
      </c>
      <c r="AA4211" s="25">
        <v>0</v>
      </c>
      <c r="AB4211" s="25">
        <v>0</v>
      </c>
      <c r="AC4211" s="25">
        <v>0</v>
      </c>
      <c r="AD4211" s="25">
        <v>0</v>
      </c>
      <c r="AE4211" s="25">
        <v>0</v>
      </c>
      <c r="AF4211" s="25">
        <v>0</v>
      </c>
      <c r="AG4211" s="25">
        <v>0</v>
      </c>
      <c r="AH4211" s="25">
        <v>820000</v>
      </c>
    </row>
    <row r="4212" spans="1:34" x14ac:dyDescent="0.25">
      <c r="A4212" s="17">
        <v>126686.6</v>
      </c>
      <c r="B4212" s="18">
        <v>6</v>
      </c>
      <c r="C4212" s="16" t="s">
        <v>73</v>
      </c>
      <c r="D4212" s="21">
        <v>43742</v>
      </c>
      <c r="E4212" s="16" t="s">
        <v>74</v>
      </c>
      <c r="F4212" s="21">
        <v>43860</v>
      </c>
      <c r="G4212" s="16" t="s">
        <v>176</v>
      </c>
      <c r="H4212" s="26" t="s">
        <v>76</v>
      </c>
      <c r="M4212" s="26" t="s">
        <v>3807</v>
      </c>
      <c r="O4212" s="16" t="s">
        <v>78</v>
      </c>
      <c r="P4212" s="26" t="s">
        <v>760</v>
      </c>
      <c r="T4212" s="22">
        <v>0</v>
      </c>
      <c r="W4212" s="20" t="s">
        <v>43</v>
      </c>
      <c r="Z4212" s="25">
        <v>0</v>
      </c>
      <c r="AA4212" s="25">
        <v>0</v>
      </c>
      <c r="AB4212" s="25">
        <v>0</v>
      </c>
      <c r="AC4212" s="25">
        <v>0</v>
      </c>
      <c r="AD4212" s="25">
        <v>0</v>
      </c>
      <c r="AE4212" s="25">
        <v>0</v>
      </c>
      <c r="AF4212" s="25">
        <v>0</v>
      </c>
      <c r="AG4212" s="25">
        <v>0</v>
      </c>
      <c r="AH4212" s="25">
        <v>2530000</v>
      </c>
    </row>
    <row r="4213" spans="1:34" x14ac:dyDescent="0.25">
      <c r="A4213" s="17">
        <v>126686.61</v>
      </c>
      <c r="B4213" s="18">
        <v>6</v>
      </c>
      <c r="C4213" s="16" t="s">
        <v>73</v>
      </c>
      <c r="D4213" s="21">
        <v>43742</v>
      </c>
      <c r="E4213" s="16" t="s">
        <v>74</v>
      </c>
      <c r="F4213" s="21">
        <v>43742</v>
      </c>
      <c r="G4213" s="16" t="s">
        <v>74</v>
      </c>
      <c r="H4213" s="26" t="s">
        <v>76</v>
      </c>
      <c r="M4213" s="26" t="s">
        <v>3808</v>
      </c>
      <c r="O4213" s="16" t="s">
        <v>78</v>
      </c>
      <c r="P4213" s="26" t="s">
        <v>760</v>
      </c>
      <c r="T4213" s="22">
        <v>0</v>
      </c>
      <c r="W4213" s="20" t="s">
        <v>43</v>
      </c>
      <c r="Z4213" s="25">
        <v>0</v>
      </c>
      <c r="AA4213" s="25">
        <v>0</v>
      </c>
      <c r="AB4213" s="25">
        <v>0</v>
      </c>
      <c r="AC4213" s="25">
        <v>0</v>
      </c>
      <c r="AD4213" s="25">
        <v>0</v>
      </c>
      <c r="AE4213" s="25">
        <v>0</v>
      </c>
      <c r="AF4213" s="25">
        <v>0</v>
      </c>
      <c r="AG4213" s="25">
        <v>0</v>
      </c>
      <c r="AH4213" s="25">
        <v>1300000</v>
      </c>
    </row>
    <row r="4214" spans="1:34" x14ac:dyDescent="0.25">
      <c r="A4214" s="17">
        <v>126686.62</v>
      </c>
      <c r="B4214" s="18">
        <v>6</v>
      </c>
      <c r="C4214" s="16" t="s">
        <v>73</v>
      </c>
      <c r="D4214" s="21">
        <v>43745</v>
      </c>
      <c r="E4214" s="16" t="s">
        <v>74</v>
      </c>
      <c r="F4214" s="21">
        <v>43872</v>
      </c>
      <c r="G4214" s="16" t="s">
        <v>142</v>
      </c>
      <c r="H4214" s="26" t="s">
        <v>76</v>
      </c>
      <c r="M4214" s="26" t="s">
        <v>3809</v>
      </c>
      <c r="O4214" s="16" t="s">
        <v>78</v>
      </c>
      <c r="P4214" s="26" t="s">
        <v>760</v>
      </c>
      <c r="T4214" s="22">
        <v>0</v>
      </c>
      <c r="W4214" s="20" t="s">
        <v>43</v>
      </c>
      <c r="Z4214" s="25">
        <v>0</v>
      </c>
      <c r="AA4214" s="25">
        <v>0</v>
      </c>
      <c r="AB4214" s="25">
        <v>0</v>
      </c>
      <c r="AC4214" s="25">
        <v>0</v>
      </c>
      <c r="AD4214" s="25">
        <v>0</v>
      </c>
      <c r="AE4214" s="25">
        <v>0</v>
      </c>
      <c r="AF4214" s="25">
        <v>0</v>
      </c>
      <c r="AG4214" s="25">
        <v>0</v>
      </c>
      <c r="AH4214" s="25">
        <v>3200000</v>
      </c>
    </row>
    <row r="4215" spans="1:34" x14ac:dyDescent="0.25">
      <c r="A4215" s="17">
        <v>126686.63</v>
      </c>
      <c r="B4215" s="18">
        <v>6</v>
      </c>
      <c r="C4215" s="16" t="s">
        <v>73</v>
      </c>
      <c r="D4215" s="21">
        <v>43745</v>
      </c>
      <c r="E4215" s="16" t="s">
        <v>74</v>
      </c>
      <c r="F4215" s="21">
        <v>43745</v>
      </c>
      <c r="G4215" s="16" t="s">
        <v>74</v>
      </c>
      <c r="H4215" s="26" t="s">
        <v>76</v>
      </c>
      <c r="M4215" s="26" t="s">
        <v>3810</v>
      </c>
      <c r="O4215" s="16" t="s">
        <v>78</v>
      </c>
      <c r="P4215" s="26" t="s">
        <v>760</v>
      </c>
      <c r="T4215" s="22">
        <v>0</v>
      </c>
      <c r="W4215" s="20" t="s">
        <v>43</v>
      </c>
      <c r="Z4215" s="25">
        <v>0</v>
      </c>
      <c r="AA4215" s="25">
        <v>0</v>
      </c>
      <c r="AB4215" s="25">
        <v>0</v>
      </c>
      <c r="AC4215" s="25">
        <v>0</v>
      </c>
      <c r="AD4215" s="25">
        <v>0</v>
      </c>
      <c r="AE4215" s="25">
        <v>0</v>
      </c>
      <c r="AF4215" s="25">
        <v>0</v>
      </c>
      <c r="AG4215" s="25">
        <v>0</v>
      </c>
      <c r="AH4215" s="25">
        <v>1860000</v>
      </c>
    </row>
    <row r="4216" spans="1:34" x14ac:dyDescent="0.25">
      <c r="A4216" s="17">
        <v>126686.64</v>
      </c>
      <c r="B4216" s="18">
        <v>6</v>
      </c>
      <c r="C4216" s="16" t="s">
        <v>73</v>
      </c>
      <c r="D4216" s="21">
        <v>43745</v>
      </c>
      <c r="E4216" s="16" t="s">
        <v>74</v>
      </c>
      <c r="F4216" s="21">
        <v>43861</v>
      </c>
      <c r="G4216" s="16" t="s">
        <v>176</v>
      </c>
      <c r="H4216" s="26" t="s">
        <v>76</v>
      </c>
      <c r="M4216" s="26" t="s">
        <v>3811</v>
      </c>
      <c r="O4216" s="16" t="s">
        <v>78</v>
      </c>
      <c r="P4216" s="26" t="s">
        <v>760</v>
      </c>
      <c r="T4216" s="22">
        <v>0</v>
      </c>
      <c r="W4216" s="20" t="s">
        <v>43</v>
      </c>
      <c r="Z4216" s="25">
        <v>0</v>
      </c>
      <c r="AA4216" s="25">
        <v>0</v>
      </c>
      <c r="AB4216" s="25">
        <v>0</v>
      </c>
      <c r="AC4216" s="25">
        <v>0</v>
      </c>
      <c r="AD4216" s="25">
        <v>0</v>
      </c>
      <c r="AE4216" s="25">
        <v>0</v>
      </c>
      <c r="AF4216" s="25">
        <v>0</v>
      </c>
      <c r="AG4216" s="25">
        <v>0</v>
      </c>
      <c r="AH4216" s="25">
        <v>1015000</v>
      </c>
    </row>
    <row r="4217" spans="1:34" x14ac:dyDescent="0.25">
      <c r="A4217" s="17">
        <v>126686.65</v>
      </c>
      <c r="B4217" s="18">
        <v>6</v>
      </c>
      <c r="C4217" s="16" t="s">
        <v>73</v>
      </c>
      <c r="D4217" s="21">
        <v>43745</v>
      </c>
      <c r="E4217" s="16" t="s">
        <v>74</v>
      </c>
      <c r="F4217" s="21">
        <v>43861</v>
      </c>
      <c r="G4217" s="16" t="s">
        <v>176</v>
      </c>
      <c r="H4217" s="26" t="s">
        <v>76</v>
      </c>
      <c r="M4217" s="26" t="s">
        <v>3812</v>
      </c>
      <c r="O4217" s="16" t="s">
        <v>78</v>
      </c>
      <c r="P4217" s="26" t="s">
        <v>760</v>
      </c>
      <c r="T4217" s="22">
        <v>0</v>
      </c>
      <c r="W4217" s="20" t="s">
        <v>43</v>
      </c>
      <c r="Z4217" s="25">
        <v>0</v>
      </c>
      <c r="AA4217" s="25">
        <v>0</v>
      </c>
      <c r="AB4217" s="25">
        <v>0</v>
      </c>
      <c r="AC4217" s="25">
        <v>0</v>
      </c>
      <c r="AD4217" s="25">
        <v>0</v>
      </c>
      <c r="AE4217" s="25">
        <v>0</v>
      </c>
      <c r="AF4217" s="25">
        <v>0</v>
      </c>
      <c r="AG4217" s="25">
        <v>0</v>
      </c>
      <c r="AH4217" s="25">
        <v>1320000</v>
      </c>
    </row>
    <row r="4218" spans="1:34" x14ac:dyDescent="0.25">
      <c r="A4218" s="17">
        <v>126686.66</v>
      </c>
      <c r="B4218" s="18">
        <v>6</v>
      </c>
      <c r="C4218" s="16" t="s">
        <v>73</v>
      </c>
      <c r="D4218" s="21">
        <v>43745</v>
      </c>
      <c r="E4218" s="16" t="s">
        <v>74</v>
      </c>
      <c r="F4218" s="21">
        <v>43861</v>
      </c>
      <c r="G4218" s="16" t="s">
        <v>176</v>
      </c>
      <c r="H4218" s="26" t="s">
        <v>76</v>
      </c>
      <c r="M4218" s="26" t="s">
        <v>3813</v>
      </c>
      <c r="O4218" s="16" t="s">
        <v>78</v>
      </c>
      <c r="P4218" s="26" t="s">
        <v>760</v>
      </c>
      <c r="T4218" s="22">
        <v>0</v>
      </c>
      <c r="W4218" s="20" t="s">
        <v>43</v>
      </c>
      <c r="Z4218" s="25">
        <v>0</v>
      </c>
      <c r="AA4218" s="25">
        <v>0</v>
      </c>
      <c r="AB4218" s="25">
        <v>0</v>
      </c>
      <c r="AC4218" s="25">
        <v>0</v>
      </c>
      <c r="AD4218" s="25">
        <v>0</v>
      </c>
      <c r="AE4218" s="25">
        <v>0</v>
      </c>
      <c r="AF4218" s="25">
        <v>0</v>
      </c>
      <c r="AG4218" s="25">
        <v>0</v>
      </c>
      <c r="AH4218" s="25">
        <v>910000</v>
      </c>
    </row>
    <row r="4219" spans="1:34" x14ac:dyDescent="0.25">
      <c r="A4219" s="17">
        <v>126686.67</v>
      </c>
      <c r="B4219" s="18">
        <v>6</v>
      </c>
      <c r="C4219" s="16" t="s">
        <v>73</v>
      </c>
      <c r="D4219" s="21">
        <v>43745</v>
      </c>
      <c r="E4219" s="16" t="s">
        <v>74</v>
      </c>
      <c r="F4219" s="21">
        <v>43983</v>
      </c>
      <c r="G4219" s="16" t="s">
        <v>81</v>
      </c>
      <c r="H4219" s="26" t="s">
        <v>76</v>
      </c>
      <c r="M4219" s="26" t="s">
        <v>3814</v>
      </c>
      <c r="O4219" s="16" t="s">
        <v>78</v>
      </c>
      <c r="P4219" s="26" t="s">
        <v>760</v>
      </c>
      <c r="T4219" s="22">
        <v>0</v>
      </c>
      <c r="W4219" s="20" t="s">
        <v>43</v>
      </c>
      <c r="Z4219" s="25">
        <v>0</v>
      </c>
      <c r="AA4219" s="25">
        <v>0</v>
      </c>
      <c r="AB4219" s="25">
        <v>0</v>
      </c>
      <c r="AC4219" s="25">
        <v>0</v>
      </c>
      <c r="AD4219" s="25">
        <v>0</v>
      </c>
      <c r="AE4219" s="25">
        <v>0</v>
      </c>
      <c r="AF4219" s="25">
        <v>0</v>
      </c>
      <c r="AG4219" s="25">
        <v>0</v>
      </c>
      <c r="AH4219" s="25">
        <v>400000</v>
      </c>
    </row>
    <row r="4220" spans="1:34" x14ac:dyDescent="0.25">
      <c r="A4220" s="17">
        <v>126686.68</v>
      </c>
      <c r="B4220" s="18">
        <v>6</v>
      </c>
      <c r="C4220" s="16" t="s">
        <v>73</v>
      </c>
      <c r="D4220" s="21">
        <v>43745</v>
      </c>
      <c r="E4220" s="16" t="s">
        <v>74</v>
      </c>
      <c r="F4220" s="21">
        <v>43745</v>
      </c>
      <c r="G4220" s="16" t="s">
        <v>74</v>
      </c>
      <c r="H4220" s="26" t="s">
        <v>76</v>
      </c>
      <c r="M4220" s="26" t="s">
        <v>3815</v>
      </c>
      <c r="O4220" s="16" t="s">
        <v>78</v>
      </c>
      <c r="P4220" s="26" t="s">
        <v>760</v>
      </c>
      <c r="T4220" s="22">
        <v>0</v>
      </c>
      <c r="W4220" s="20" t="s">
        <v>43</v>
      </c>
      <c r="Z4220" s="25">
        <v>0</v>
      </c>
      <c r="AA4220" s="25">
        <v>0</v>
      </c>
      <c r="AB4220" s="25">
        <v>0</v>
      </c>
      <c r="AC4220" s="25">
        <v>0</v>
      </c>
      <c r="AD4220" s="25">
        <v>0</v>
      </c>
      <c r="AE4220" s="25">
        <v>0</v>
      </c>
      <c r="AF4220" s="25">
        <v>0</v>
      </c>
      <c r="AG4220" s="25">
        <v>0</v>
      </c>
      <c r="AH4220" s="25">
        <v>956368</v>
      </c>
    </row>
    <row r="4221" spans="1:34" x14ac:dyDescent="0.25">
      <c r="A4221" s="17">
        <v>126686.69</v>
      </c>
      <c r="B4221" s="18">
        <v>6</v>
      </c>
      <c r="C4221" s="16" t="s">
        <v>73</v>
      </c>
      <c r="D4221" s="21">
        <v>43745</v>
      </c>
      <c r="E4221" s="16" t="s">
        <v>74</v>
      </c>
      <c r="F4221" s="21">
        <v>43861</v>
      </c>
      <c r="G4221" s="16" t="s">
        <v>176</v>
      </c>
      <c r="H4221" s="26" t="s">
        <v>76</v>
      </c>
      <c r="M4221" s="26" t="s">
        <v>3816</v>
      </c>
      <c r="O4221" s="16" t="s">
        <v>78</v>
      </c>
      <c r="P4221" s="26" t="s">
        <v>760</v>
      </c>
      <c r="T4221" s="22">
        <v>0</v>
      </c>
      <c r="W4221" s="20" t="s">
        <v>43</v>
      </c>
      <c r="Z4221" s="25">
        <v>0</v>
      </c>
      <c r="AA4221" s="25">
        <v>0</v>
      </c>
      <c r="AB4221" s="25">
        <v>0</v>
      </c>
      <c r="AC4221" s="25">
        <v>0</v>
      </c>
      <c r="AD4221" s="25">
        <v>0</v>
      </c>
      <c r="AE4221" s="25">
        <v>0</v>
      </c>
      <c r="AF4221" s="25">
        <v>0</v>
      </c>
      <c r="AG4221" s="25">
        <v>0</v>
      </c>
      <c r="AH4221" s="25">
        <v>1480550</v>
      </c>
    </row>
    <row r="4222" spans="1:34" x14ac:dyDescent="0.25">
      <c r="A4222" s="17">
        <v>126686.7</v>
      </c>
      <c r="B4222" s="18">
        <v>6</v>
      </c>
      <c r="C4222" s="16" t="s">
        <v>73</v>
      </c>
      <c r="D4222" s="21">
        <v>43745</v>
      </c>
      <c r="E4222" s="16" t="s">
        <v>74</v>
      </c>
      <c r="F4222" s="21">
        <v>43861</v>
      </c>
      <c r="G4222" s="16" t="s">
        <v>176</v>
      </c>
      <c r="H4222" s="26" t="s">
        <v>76</v>
      </c>
      <c r="M4222" s="26" t="s">
        <v>3817</v>
      </c>
      <c r="O4222" s="16" t="s">
        <v>78</v>
      </c>
      <c r="P4222" s="26" t="s">
        <v>760</v>
      </c>
      <c r="T4222" s="22">
        <v>0</v>
      </c>
      <c r="W4222" s="20" t="s">
        <v>43</v>
      </c>
      <c r="Z4222" s="25">
        <v>0</v>
      </c>
      <c r="AA4222" s="25">
        <v>0</v>
      </c>
      <c r="AB4222" s="25">
        <v>0</v>
      </c>
      <c r="AC4222" s="25">
        <v>0</v>
      </c>
      <c r="AD4222" s="25">
        <v>0</v>
      </c>
      <c r="AE4222" s="25">
        <v>0</v>
      </c>
      <c r="AF4222" s="25">
        <v>0</v>
      </c>
      <c r="AG4222" s="25">
        <v>0</v>
      </c>
      <c r="AH4222" s="25">
        <v>1359804.4</v>
      </c>
    </row>
    <row r="4223" spans="1:34" x14ac:dyDescent="0.25">
      <c r="A4223" s="17">
        <v>126686.71</v>
      </c>
      <c r="B4223" s="18">
        <v>6</v>
      </c>
      <c r="C4223" s="16" t="s">
        <v>73</v>
      </c>
      <c r="D4223" s="21">
        <v>43745</v>
      </c>
      <c r="E4223" s="16" t="s">
        <v>74</v>
      </c>
      <c r="F4223" s="21">
        <v>43861</v>
      </c>
      <c r="G4223" s="16" t="s">
        <v>176</v>
      </c>
      <c r="H4223" s="26" t="s">
        <v>76</v>
      </c>
      <c r="M4223" s="26" t="s">
        <v>3818</v>
      </c>
      <c r="O4223" s="16" t="s">
        <v>78</v>
      </c>
      <c r="P4223" s="26" t="s">
        <v>760</v>
      </c>
      <c r="T4223" s="22">
        <v>0</v>
      </c>
      <c r="W4223" s="20" t="s">
        <v>43</v>
      </c>
      <c r="Z4223" s="25">
        <v>0</v>
      </c>
      <c r="AA4223" s="25">
        <v>0</v>
      </c>
      <c r="AB4223" s="25">
        <v>0</v>
      </c>
      <c r="AC4223" s="25">
        <v>0</v>
      </c>
      <c r="AD4223" s="25">
        <v>0</v>
      </c>
      <c r="AE4223" s="25">
        <v>0</v>
      </c>
      <c r="AF4223" s="25">
        <v>0</v>
      </c>
      <c r="AG4223" s="25">
        <v>0</v>
      </c>
      <c r="AH4223" s="25">
        <v>1357000</v>
      </c>
    </row>
    <row r="4224" spans="1:34" x14ac:dyDescent="0.25">
      <c r="A4224" s="17">
        <v>126686.72</v>
      </c>
      <c r="B4224" s="18">
        <v>6</v>
      </c>
      <c r="C4224" s="16" t="s">
        <v>73</v>
      </c>
      <c r="D4224" s="21">
        <v>43746</v>
      </c>
      <c r="E4224" s="16" t="s">
        <v>74</v>
      </c>
      <c r="F4224" s="21">
        <v>43861</v>
      </c>
      <c r="G4224" s="16" t="s">
        <v>176</v>
      </c>
      <c r="H4224" s="26" t="s">
        <v>76</v>
      </c>
      <c r="M4224" s="26" t="s">
        <v>3819</v>
      </c>
      <c r="O4224" s="16" t="s">
        <v>78</v>
      </c>
      <c r="P4224" s="26" t="s">
        <v>760</v>
      </c>
      <c r="T4224" s="22">
        <v>0</v>
      </c>
      <c r="W4224" s="20" t="s">
        <v>43</v>
      </c>
      <c r="Z4224" s="25">
        <v>0</v>
      </c>
      <c r="AA4224" s="25">
        <v>0</v>
      </c>
      <c r="AB4224" s="25">
        <v>0</v>
      </c>
      <c r="AC4224" s="25">
        <v>0</v>
      </c>
      <c r="AD4224" s="25">
        <v>0</v>
      </c>
      <c r="AE4224" s="25">
        <v>0</v>
      </c>
      <c r="AF4224" s="25">
        <v>0</v>
      </c>
      <c r="AG4224" s="25">
        <v>0</v>
      </c>
      <c r="AH4224" s="25">
        <v>1274500</v>
      </c>
    </row>
    <row r="4225" spans="1:34" x14ac:dyDescent="0.25">
      <c r="A4225" s="17">
        <v>126686.73</v>
      </c>
      <c r="B4225" s="18">
        <v>3</v>
      </c>
      <c r="C4225" s="16" t="s">
        <v>73</v>
      </c>
      <c r="D4225" s="21">
        <v>43746</v>
      </c>
      <c r="E4225" s="16" t="s">
        <v>74</v>
      </c>
      <c r="F4225" s="21">
        <v>44280</v>
      </c>
      <c r="G4225" s="16" t="s">
        <v>75</v>
      </c>
      <c r="H4225" s="26" t="s">
        <v>362</v>
      </c>
      <c r="M4225" s="26" t="s">
        <v>3820</v>
      </c>
      <c r="O4225" s="16" t="s">
        <v>78</v>
      </c>
      <c r="P4225" s="26" t="s">
        <v>760</v>
      </c>
      <c r="T4225" s="22">
        <v>0</v>
      </c>
      <c r="W4225" s="20" t="s">
        <v>43</v>
      </c>
      <c r="Z4225" s="25">
        <v>0</v>
      </c>
      <c r="AA4225" s="25">
        <v>0</v>
      </c>
      <c r="AB4225" s="25">
        <v>0</v>
      </c>
      <c r="AC4225" s="25">
        <v>0</v>
      </c>
      <c r="AD4225" s="25">
        <v>0</v>
      </c>
      <c r="AE4225" s="25">
        <v>0</v>
      </c>
      <c r="AF4225" s="25">
        <v>0</v>
      </c>
      <c r="AG4225" s="25">
        <v>0</v>
      </c>
      <c r="AH4225" s="25">
        <v>137776</v>
      </c>
    </row>
    <row r="4226" spans="1:34" x14ac:dyDescent="0.25">
      <c r="A4226" s="17">
        <v>126686.74</v>
      </c>
      <c r="B4226" s="18">
        <v>4</v>
      </c>
      <c r="C4226" s="16" t="s">
        <v>73</v>
      </c>
      <c r="D4226" s="21">
        <v>43746</v>
      </c>
      <c r="E4226" s="16" t="s">
        <v>74</v>
      </c>
      <c r="F4226" s="21">
        <v>44280</v>
      </c>
      <c r="G4226" s="16" t="s">
        <v>75</v>
      </c>
      <c r="H4226" s="26" t="s">
        <v>349</v>
      </c>
      <c r="M4226" s="26" t="s">
        <v>3821</v>
      </c>
      <c r="O4226" s="16" t="s">
        <v>78</v>
      </c>
      <c r="P4226" s="26" t="s">
        <v>760</v>
      </c>
      <c r="T4226" s="22">
        <v>0</v>
      </c>
      <c r="W4226" s="20" t="s">
        <v>43</v>
      </c>
      <c r="Z4226" s="25">
        <v>0</v>
      </c>
      <c r="AA4226" s="25">
        <v>0</v>
      </c>
      <c r="AB4226" s="25">
        <v>0</v>
      </c>
      <c r="AC4226" s="25">
        <v>0</v>
      </c>
      <c r="AD4226" s="25">
        <v>0</v>
      </c>
      <c r="AE4226" s="25">
        <v>0</v>
      </c>
      <c r="AF4226" s="25">
        <v>0</v>
      </c>
      <c r="AG4226" s="25">
        <v>0</v>
      </c>
      <c r="AH4226" s="25">
        <v>212209</v>
      </c>
    </row>
    <row r="4227" spans="1:34" x14ac:dyDescent="0.25">
      <c r="A4227" s="17">
        <v>126686.75</v>
      </c>
      <c r="B4227" s="18">
        <v>3</v>
      </c>
      <c r="C4227" s="16" t="s">
        <v>73</v>
      </c>
      <c r="D4227" s="21">
        <v>43746</v>
      </c>
      <c r="E4227" s="16" t="s">
        <v>74</v>
      </c>
      <c r="F4227" s="21">
        <v>44280</v>
      </c>
      <c r="G4227" s="16" t="s">
        <v>75</v>
      </c>
      <c r="H4227" s="26" t="s">
        <v>98</v>
      </c>
      <c r="M4227" s="26" t="s">
        <v>13165</v>
      </c>
      <c r="O4227" s="16" t="s">
        <v>78</v>
      </c>
      <c r="P4227" s="26" t="s">
        <v>760</v>
      </c>
      <c r="T4227" s="22">
        <v>0</v>
      </c>
      <c r="W4227" s="20" t="s">
        <v>43</v>
      </c>
      <c r="Z4227" s="24" t="s">
        <v>32</v>
      </c>
      <c r="AA4227" s="24" t="s">
        <v>32</v>
      </c>
      <c r="AB4227" s="24" t="s">
        <v>32</v>
      </c>
      <c r="AC4227" s="24" t="s">
        <v>32</v>
      </c>
      <c r="AD4227" s="25">
        <v>0</v>
      </c>
      <c r="AE4227" s="25">
        <v>0</v>
      </c>
      <c r="AF4227" s="25">
        <v>0</v>
      </c>
      <c r="AG4227" s="25">
        <v>0</v>
      </c>
      <c r="AH4227" s="25">
        <v>775162</v>
      </c>
    </row>
    <row r="4228" spans="1:34" x14ac:dyDescent="0.25">
      <c r="A4228" s="17">
        <v>126686.76</v>
      </c>
      <c r="B4228" s="18">
        <v>1</v>
      </c>
      <c r="C4228" s="16" t="s">
        <v>73</v>
      </c>
      <c r="D4228" s="21">
        <v>43746</v>
      </c>
      <c r="E4228" s="16" t="s">
        <v>74</v>
      </c>
      <c r="F4228" s="21">
        <v>44280</v>
      </c>
      <c r="G4228" s="16" t="s">
        <v>75</v>
      </c>
      <c r="H4228" s="26" t="s">
        <v>320</v>
      </c>
      <c r="M4228" s="26" t="s">
        <v>3822</v>
      </c>
      <c r="O4228" s="16" t="s">
        <v>78</v>
      </c>
      <c r="P4228" s="26" t="s">
        <v>760</v>
      </c>
      <c r="T4228" s="22">
        <v>0</v>
      </c>
      <c r="W4228" s="20" t="s">
        <v>43</v>
      </c>
      <c r="Z4228" s="25">
        <v>0</v>
      </c>
      <c r="AA4228" s="25">
        <v>0</v>
      </c>
      <c r="AB4228" s="25">
        <v>0</v>
      </c>
      <c r="AC4228" s="25">
        <v>0</v>
      </c>
      <c r="AD4228" s="25">
        <v>0</v>
      </c>
      <c r="AE4228" s="25">
        <v>0</v>
      </c>
      <c r="AF4228" s="25">
        <v>0</v>
      </c>
      <c r="AG4228" s="25">
        <v>0</v>
      </c>
      <c r="AH4228" s="25">
        <v>225000</v>
      </c>
    </row>
    <row r="4229" spans="1:34" x14ac:dyDescent="0.25">
      <c r="A4229" s="17">
        <v>126686.77</v>
      </c>
      <c r="B4229" s="18">
        <v>6</v>
      </c>
      <c r="C4229" s="16" t="s">
        <v>73</v>
      </c>
      <c r="D4229" s="21">
        <v>43746</v>
      </c>
      <c r="E4229" s="16" t="s">
        <v>74</v>
      </c>
      <c r="F4229" s="21">
        <v>43804</v>
      </c>
      <c r="G4229" s="16" t="s">
        <v>74</v>
      </c>
      <c r="H4229" s="26" t="s">
        <v>76</v>
      </c>
      <c r="M4229" s="26" t="s">
        <v>13164</v>
      </c>
      <c r="O4229" s="16" t="s">
        <v>78</v>
      </c>
      <c r="P4229" s="26" t="s">
        <v>760</v>
      </c>
      <c r="T4229" s="23" t="s">
        <v>32</v>
      </c>
      <c r="W4229" s="20" t="s">
        <v>43</v>
      </c>
      <c r="Z4229" s="24" t="s">
        <v>32</v>
      </c>
      <c r="AA4229" s="24" t="s">
        <v>32</v>
      </c>
      <c r="AB4229" s="24" t="s">
        <v>32</v>
      </c>
      <c r="AC4229" s="24" t="s">
        <v>32</v>
      </c>
      <c r="AD4229" s="25">
        <v>0</v>
      </c>
      <c r="AE4229" s="25">
        <v>0</v>
      </c>
      <c r="AF4229" s="25">
        <v>0</v>
      </c>
      <c r="AG4229" s="25">
        <v>0</v>
      </c>
      <c r="AH4229" s="25">
        <v>160000</v>
      </c>
    </row>
    <row r="4230" spans="1:34" x14ac:dyDescent="0.25">
      <c r="A4230" s="17">
        <v>126686.78</v>
      </c>
      <c r="B4230" s="18">
        <v>6</v>
      </c>
      <c r="C4230" s="16" t="s">
        <v>73</v>
      </c>
      <c r="D4230" s="21">
        <v>43852</v>
      </c>
      <c r="E4230" s="16" t="s">
        <v>176</v>
      </c>
      <c r="F4230" s="21">
        <v>43852</v>
      </c>
      <c r="G4230" s="16" t="s">
        <v>176</v>
      </c>
      <c r="H4230" s="26" t="s">
        <v>76</v>
      </c>
      <c r="M4230" s="26" t="s">
        <v>13163</v>
      </c>
      <c r="O4230" s="16" t="s">
        <v>78</v>
      </c>
      <c r="P4230" s="26" t="s">
        <v>760</v>
      </c>
      <c r="T4230" s="23" t="s">
        <v>32</v>
      </c>
      <c r="W4230" s="20" t="s">
        <v>43</v>
      </c>
      <c r="Z4230" s="24" t="s">
        <v>32</v>
      </c>
      <c r="AA4230" s="24" t="s">
        <v>32</v>
      </c>
      <c r="AB4230" s="24" t="s">
        <v>32</v>
      </c>
      <c r="AC4230" s="24" t="s">
        <v>32</v>
      </c>
      <c r="AD4230" s="25">
        <v>0</v>
      </c>
      <c r="AE4230" s="25">
        <v>0</v>
      </c>
      <c r="AF4230" s="25">
        <v>0</v>
      </c>
      <c r="AG4230" s="25">
        <v>0</v>
      </c>
      <c r="AH4230" s="25">
        <v>449445</v>
      </c>
    </row>
    <row r="4231" spans="1:34" x14ac:dyDescent="0.25">
      <c r="A4231" s="17">
        <v>126686.79</v>
      </c>
      <c r="B4231" s="18">
        <v>6</v>
      </c>
      <c r="C4231" s="16" t="s">
        <v>73</v>
      </c>
      <c r="D4231" s="21">
        <v>43965</v>
      </c>
      <c r="E4231" s="16" t="s">
        <v>74</v>
      </c>
      <c r="F4231" s="21">
        <v>43965</v>
      </c>
      <c r="G4231" s="16" t="s">
        <v>74</v>
      </c>
      <c r="H4231" s="26" t="s">
        <v>76</v>
      </c>
      <c r="M4231" s="26" t="s">
        <v>3823</v>
      </c>
      <c r="O4231" s="16" t="s">
        <v>78</v>
      </c>
      <c r="P4231" s="26" t="s">
        <v>760</v>
      </c>
      <c r="T4231" s="23" t="s">
        <v>32</v>
      </c>
      <c r="W4231" s="20" t="s">
        <v>43</v>
      </c>
      <c r="Z4231" s="25">
        <v>0</v>
      </c>
      <c r="AA4231" s="25">
        <v>0</v>
      </c>
      <c r="AB4231" s="25">
        <v>0</v>
      </c>
      <c r="AC4231" s="25">
        <v>0</v>
      </c>
      <c r="AD4231" s="25">
        <v>0</v>
      </c>
      <c r="AE4231" s="25">
        <v>0</v>
      </c>
      <c r="AF4231" s="25">
        <v>0</v>
      </c>
      <c r="AG4231" s="25">
        <v>0</v>
      </c>
      <c r="AH4231" s="25">
        <v>200000</v>
      </c>
    </row>
    <row r="4232" spans="1:34" x14ac:dyDescent="0.25">
      <c r="A4232" s="17">
        <v>126686.8</v>
      </c>
      <c r="B4232" s="18">
        <v>6</v>
      </c>
      <c r="C4232" s="16" t="s">
        <v>73</v>
      </c>
      <c r="D4232" s="21">
        <v>44054</v>
      </c>
      <c r="E4232" s="16" t="s">
        <v>74</v>
      </c>
      <c r="F4232" s="21">
        <v>44054</v>
      </c>
      <c r="G4232" s="16" t="s">
        <v>74</v>
      </c>
      <c r="H4232" s="26" t="s">
        <v>76</v>
      </c>
      <c r="M4232" s="26" t="s">
        <v>3824</v>
      </c>
      <c r="O4232" s="16" t="s">
        <v>78</v>
      </c>
      <c r="P4232" s="26" t="s">
        <v>760</v>
      </c>
      <c r="T4232" s="22">
        <v>0</v>
      </c>
      <c r="W4232" s="20" t="s">
        <v>43</v>
      </c>
      <c r="Z4232" s="25">
        <v>0</v>
      </c>
      <c r="AA4232" s="25">
        <v>0</v>
      </c>
      <c r="AB4232" s="25">
        <v>0</v>
      </c>
      <c r="AC4232" s="25">
        <v>0</v>
      </c>
      <c r="AD4232" s="25">
        <v>0</v>
      </c>
      <c r="AE4232" s="25">
        <v>0</v>
      </c>
      <c r="AF4232" s="25">
        <v>0</v>
      </c>
      <c r="AG4232" s="25">
        <v>0</v>
      </c>
      <c r="AH4232" s="25">
        <v>2500000</v>
      </c>
    </row>
    <row r="4233" spans="1:34" x14ac:dyDescent="0.25">
      <c r="A4233" s="17">
        <v>126686.81</v>
      </c>
      <c r="B4233" s="18">
        <v>6</v>
      </c>
      <c r="C4233" s="16" t="s">
        <v>73</v>
      </c>
      <c r="D4233" s="21">
        <v>44064</v>
      </c>
      <c r="E4233" s="16" t="s">
        <v>74</v>
      </c>
      <c r="F4233" s="21">
        <v>44176</v>
      </c>
      <c r="G4233" s="16" t="s">
        <v>81</v>
      </c>
      <c r="H4233" s="26" t="s">
        <v>76</v>
      </c>
      <c r="M4233" s="26" t="s">
        <v>13162</v>
      </c>
      <c r="O4233" s="16" t="s">
        <v>78</v>
      </c>
      <c r="P4233" s="26" t="s">
        <v>760</v>
      </c>
      <c r="T4233" s="22">
        <v>0</v>
      </c>
      <c r="W4233" s="20" t="s">
        <v>43</v>
      </c>
      <c r="Z4233" s="24" t="s">
        <v>32</v>
      </c>
      <c r="AA4233" s="24" t="s">
        <v>32</v>
      </c>
      <c r="AB4233" s="24" t="s">
        <v>32</v>
      </c>
      <c r="AC4233" s="24" t="s">
        <v>32</v>
      </c>
      <c r="AD4233" s="24" t="s">
        <v>32</v>
      </c>
      <c r="AE4233" s="24" t="s">
        <v>32</v>
      </c>
      <c r="AF4233" s="24" t="s">
        <v>32</v>
      </c>
      <c r="AG4233" s="24" t="s">
        <v>32</v>
      </c>
      <c r="AH4233" s="24" t="s">
        <v>32</v>
      </c>
    </row>
    <row r="4234" spans="1:34" x14ac:dyDescent="0.25">
      <c r="A4234" s="17">
        <v>126686.82</v>
      </c>
      <c r="B4234" s="18">
        <v>3</v>
      </c>
      <c r="C4234" s="16" t="s">
        <v>73</v>
      </c>
      <c r="D4234" s="21">
        <v>44259</v>
      </c>
      <c r="E4234" s="16" t="s">
        <v>74</v>
      </c>
      <c r="F4234" s="21">
        <v>44280</v>
      </c>
      <c r="G4234" s="16" t="s">
        <v>82</v>
      </c>
      <c r="H4234" s="26" t="s">
        <v>226</v>
      </c>
      <c r="M4234" s="26" t="s">
        <v>3825</v>
      </c>
      <c r="N4234" s="26" t="s">
        <v>3826</v>
      </c>
      <c r="O4234" s="16" t="s">
        <v>78</v>
      </c>
      <c r="P4234" s="26" t="s">
        <v>760</v>
      </c>
      <c r="T4234" s="23" t="s">
        <v>32</v>
      </c>
      <c r="W4234" s="20" t="s">
        <v>43</v>
      </c>
      <c r="Z4234" s="25">
        <v>0</v>
      </c>
      <c r="AA4234" s="25">
        <v>0</v>
      </c>
      <c r="AB4234" s="25">
        <v>0</v>
      </c>
      <c r="AC4234" s="25">
        <v>0</v>
      </c>
      <c r="AD4234" s="25">
        <v>0</v>
      </c>
      <c r="AE4234" s="25">
        <v>0</v>
      </c>
      <c r="AF4234" s="25">
        <v>0</v>
      </c>
      <c r="AG4234" s="25">
        <v>0</v>
      </c>
      <c r="AH4234" s="25">
        <v>45000</v>
      </c>
    </row>
    <row r="4235" spans="1:34" x14ac:dyDescent="0.25">
      <c r="A4235" s="17">
        <v>126686.83</v>
      </c>
      <c r="B4235" s="18">
        <v>2</v>
      </c>
      <c r="C4235" s="16" t="s">
        <v>73</v>
      </c>
      <c r="D4235" s="21">
        <v>44259</v>
      </c>
      <c r="E4235" s="16" t="s">
        <v>74</v>
      </c>
      <c r="F4235" s="21">
        <v>44280</v>
      </c>
      <c r="G4235" s="16" t="s">
        <v>82</v>
      </c>
      <c r="H4235" s="26" t="s">
        <v>162</v>
      </c>
      <c r="M4235" s="26" t="s">
        <v>3827</v>
      </c>
      <c r="N4235" s="26" t="s">
        <v>3826</v>
      </c>
      <c r="O4235" s="16" t="s">
        <v>78</v>
      </c>
      <c r="P4235" s="26" t="s">
        <v>760</v>
      </c>
      <c r="T4235" s="23" t="s">
        <v>32</v>
      </c>
      <c r="W4235" s="20" t="s">
        <v>43</v>
      </c>
      <c r="Z4235" s="25">
        <v>0</v>
      </c>
      <c r="AA4235" s="25">
        <v>0</v>
      </c>
      <c r="AB4235" s="25">
        <v>0</v>
      </c>
      <c r="AC4235" s="25">
        <v>0</v>
      </c>
      <c r="AD4235" s="25">
        <v>0</v>
      </c>
      <c r="AE4235" s="25">
        <v>0</v>
      </c>
      <c r="AF4235" s="25">
        <v>0</v>
      </c>
      <c r="AG4235" s="25">
        <v>0</v>
      </c>
      <c r="AH4235" s="25">
        <v>100000</v>
      </c>
    </row>
    <row r="4236" spans="1:34" x14ac:dyDescent="0.25">
      <c r="A4236" s="17">
        <v>126686.84</v>
      </c>
      <c r="B4236" s="18">
        <v>4</v>
      </c>
      <c r="C4236" s="16" t="s">
        <v>73</v>
      </c>
      <c r="D4236" s="21">
        <v>44259</v>
      </c>
      <c r="E4236" s="16" t="s">
        <v>74</v>
      </c>
      <c r="F4236" s="21">
        <v>44280</v>
      </c>
      <c r="G4236" s="16" t="s">
        <v>82</v>
      </c>
      <c r="H4236" s="26" t="s">
        <v>292</v>
      </c>
      <c r="M4236" s="26" t="s">
        <v>3828</v>
      </c>
      <c r="N4236" s="26" t="s">
        <v>3826</v>
      </c>
      <c r="O4236" s="16" t="s">
        <v>78</v>
      </c>
      <c r="P4236" s="26" t="s">
        <v>760</v>
      </c>
      <c r="T4236" s="23" t="s">
        <v>32</v>
      </c>
      <c r="W4236" s="20" t="s">
        <v>43</v>
      </c>
      <c r="Z4236" s="25">
        <v>0</v>
      </c>
      <c r="AA4236" s="25">
        <v>0</v>
      </c>
      <c r="AB4236" s="25">
        <v>0</v>
      </c>
      <c r="AC4236" s="25">
        <v>0</v>
      </c>
      <c r="AD4236" s="25">
        <v>0</v>
      </c>
      <c r="AE4236" s="25">
        <v>0</v>
      </c>
      <c r="AF4236" s="25">
        <v>0</v>
      </c>
      <c r="AG4236" s="25">
        <v>0</v>
      </c>
      <c r="AH4236" s="25">
        <v>50000</v>
      </c>
    </row>
    <row r="4237" spans="1:34" x14ac:dyDescent="0.25">
      <c r="A4237" s="17">
        <v>126686.85</v>
      </c>
      <c r="B4237" s="18">
        <v>2</v>
      </c>
      <c r="C4237" s="16" t="s">
        <v>73</v>
      </c>
      <c r="D4237" s="21">
        <v>44259</v>
      </c>
      <c r="E4237" s="16" t="s">
        <v>74</v>
      </c>
      <c r="F4237" s="21">
        <v>44280</v>
      </c>
      <c r="G4237" s="16" t="s">
        <v>102</v>
      </c>
      <c r="H4237" s="26" t="s">
        <v>374</v>
      </c>
      <c r="M4237" s="26" t="s">
        <v>3829</v>
      </c>
      <c r="N4237" s="26" t="s">
        <v>3826</v>
      </c>
      <c r="O4237" s="16" t="s">
        <v>78</v>
      </c>
      <c r="P4237" s="26" t="s">
        <v>760</v>
      </c>
      <c r="T4237" s="23" t="s">
        <v>32</v>
      </c>
      <c r="W4237" s="20" t="s">
        <v>43</v>
      </c>
      <c r="Z4237" s="25">
        <v>0</v>
      </c>
      <c r="AA4237" s="25">
        <v>0</v>
      </c>
      <c r="AB4237" s="25">
        <v>0</v>
      </c>
      <c r="AC4237" s="25">
        <v>0</v>
      </c>
      <c r="AD4237" s="25">
        <v>0</v>
      </c>
      <c r="AE4237" s="25">
        <v>0</v>
      </c>
      <c r="AF4237" s="25">
        <v>0</v>
      </c>
      <c r="AG4237" s="25">
        <v>0</v>
      </c>
      <c r="AH4237" s="25">
        <v>50000</v>
      </c>
    </row>
    <row r="4238" spans="1:34" x14ac:dyDescent="0.25">
      <c r="A4238" s="17">
        <v>126686.86</v>
      </c>
      <c r="B4238" s="18">
        <v>1</v>
      </c>
      <c r="C4238" s="16" t="s">
        <v>73</v>
      </c>
      <c r="D4238" s="21">
        <v>44259</v>
      </c>
      <c r="E4238" s="16" t="s">
        <v>74</v>
      </c>
      <c r="F4238" s="21">
        <v>44280</v>
      </c>
      <c r="G4238" s="16" t="s">
        <v>82</v>
      </c>
      <c r="H4238" s="26" t="s">
        <v>215</v>
      </c>
      <c r="M4238" s="26" t="s">
        <v>3830</v>
      </c>
      <c r="N4238" s="26" t="s">
        <v>3826</v>
      </c>
      <c r="O4238" s="16" t="s">
        <v>78</v>
      </c>
      <c r="P4238" s="26" t="s">
        <v>760</v>
      </c>
      <c r="T4238" s="23" t="s">
        <v>32</v>
      </c>
      <c r="W4238" s="20" t="s">
        <v>43</v>
      </c>
      <c r="Z4238" s="25">
        <v>0</v>
      </c>
      <c r="AA4238" s="25">
        <v>0</v>
      </c>
      <c r="AB4238" s="25">
        <v>0</v>
      </c>
      <c r="AC4238" s="25">
        <v>0</v>
      </c>
      <c r="AD4238" s="25">
        <v>0</v>
      </c>
      <c r="AE4238" s="25">
        <v>0</v>
      </c>
      <c r="AF4238" s="25">
        <v>0</v>
      </c>
      <c r="AG4238" s="25">
        <v>0</v>
      </c>
      <c r="AH4238" s="25">
        <v>110000</v>
      </c>
    </row>
    <row r="4239" spans="1:34" x14ac:dyDescent="0.25">
      <c r="A4239" s="17">
        <v>126686.87</v>
      </c>
      <c r="B4239" s="18">
        <v>3</v>
      </c>
      <c r="C4239" s="16" t="s">
        <v>73</v>
      </c>
      <c r="D4239" s="21">
        <v>44259</v>
      </c>
      <c r="E4239" s="16" t="s">
        <v>74</v>
      </c>
      <c r="F4239" s="21">
        <v>44280</v>
      </c>
      <c r="G4239" s="16" t="s">
        <v>82</v>
      </c>
      <c r="H4239" s="26" t="s">
        <v>255</v>
      </c>
      <c r="M4239" s="26" t="s">
        <v>3831</v>
      </c>
      <c r="N4239" s="26" t="s">
        <v>3826</v>
      </c>
      <c r="O4239" s="16" t="s">
        <v>78</v>
      </c>
      <c r="P4239" s="26" t="s">
        <v>760</v>
      </c>
      <c r="T4239" s="23" t="s">
        <v>32</v>
      </c>
      <c r="W4239" s="20" t="s">
        <v>43</v>
      </c>
      <c r="Z4239" s="25">
        <v>0</v>
      </c>
      <c r="AA4239" s="25">
        <v>0</v>
      </c>
      <c r="AB4239" s="25">
        <v>0</v>
      </c>
      <c r="AC4239" s="25">
        <v>0</v>
      </c>
      <c r="AD4239" s="25">
        <v>0</v>
      </c>
      <c r="AE4239" s="25">
        <v>0</v>
      </c>
      <c r="AF4239" s="25">
        <v>0</v>
      </c>
      <c r="AG4239" s="25">
        <v>0</v>
      </c>
      <c r="AH4239" s="25">
        <v>45000</v>
      </c>
    </row>
    <row r="4240" spans="1:34" x14ac:dyDescent="0.25">
      <c r="A4240" s="17">
        <v>126686.88</v>
      </c>
      <c r="B4240" s="18">
        <v>3</v>
      </c>
      <c r="C4240" s="16" t="s">
        <v>73</v>
      </c>
      <c r="D4240" s="21">
        <v>44259</v>
      </c>
      <c r="E4240" s="16" t="s">
        <v>74</v>
      </c>
      <c r="F4240" s="21">
        <v>44280</v>
      </c>
      <c r="G4240" s="16" t="s">
        <v>82</v>
      </c>
      <c r="H4240" s="26" t="s">
        <v>255</v>
      </c>
      <c r="M4240" s="26" t="s">
        <v>3832</v>
      </c>
      <c r="N4240" s="26" t="s">
        <v>3826</v>
      </c>
      <c r="O4240" s="16" t="s">
        <v>78</v>
      </c>
      <c r="P4240" s="26" t="s">
        <v>760</v>
      </c>
      <c r="T4240" s="23" t="s">
        <v>32</v>
      </c>
      <c r="W4240" s="20" t="s">
        <v>43</v>
      </c>
      <c r="Z4240" s="25">
        <v>0</v>
      </c>
      <c r="AA4240" s="25">
        <v>0</v>
      </c>
      <c r="AB4240" s="25">
        <v>0</v>
      </c>
      <c r="AC4240" s="25">
        <v>0</v>
      </c>
      <c r="AD4240" s="25">
        <v>0</v>
      </c>
      <c r="AE4240" s="25">
        <v>0</v>
      </c>
      <c r="AF4240" s="25">
        <v>0</v>
      </c>
      <c r="AG4240" s="25">
        <v>0</v>
      </c>
      <c r="AH4240" s="25">
        <v>115000</v>
      </c>
    </row>
    <row r="4241" spans="1:34" x14ac:dyDescent="0.25">
      <c r="A4241" s="17">
        <v>126686.89</v>
      </c>
      <c r="B4241" s="18">
        <v>4</v>
      </c>
      <c r="C4241" s="16" t="s">
        <v>73</v>
      </c>
      <c r="D4241" s="21">
        <v>44259</v>
      </c>
      <c r="E4241" s="16" t="s">
        <v>74</v>
      </c>
      <c r="F4241" s="21">
        <v>44280</v>
      </c>
      <c r="G4241" s="16" t="s">
        <v>82</v>
      </c>
      <c r="H4241" s="26" t="s">
        <v>428</v>
      </c>
      <c r="M4241" s="26" t="s">
        <v>3833</v>
      </c>
      <c r="N4241" s="26" t="s">
        <v>3826</v>
      </c>
      <c r="O4241" s="16" t="s">
        <v>78</v>
      </c>
      <c r="P4241" s="26" t="s">
        <v>760</v>
      </c>
      <c r="T4241" s="23" t="s">
        <v>32</v>
      </c>
      <c r="W4241" s="20" t="s">
        <v>43</v>
      </c>
      <c r="Z4241" s="25">
        <v>0</v>
      </c>
      <c r="AA4241" s="25">
        <v>0</v>
      </c>
      <c r="AB4241" s="25">
        <v>0</v>
      </c>
      <c r="AC4241" s="25">
        <v>0</v>
      </c>
      <c r="AD4241" s="25">
        <v>0</v>
      </c>
      <c r="AE4241" s="25">
        <v>0</v>
      </c>
      <c r="AF4241" s="25">
        <v>0</v>
      </c>
      <c r="AG4241" s="25">
        <v>0</v>
      </c>
      <c r="AH4241" s="25">
        <v>50000</v>
      </c>
    </row>
    <row r="4242" spans="1:34" x14ac:dyDescent="0.25">
      <c r="A4242" s="17">
        <v>126686.9</v>
      </c>
      <c r="B4242" s="18">
        <v>2</v>
      </c>
      <c r="C4242" s="16" t="s">
        <v>73</v>
      </c>
      <c r="D4242" s="21">
        <v>44259</v>
      </c>
      <c r="E4242" s="16" t="s">
        <v>74</v>
      </c>
      <c r="F4242" s="21">
        <v>44280</v>
      </c>
      <c r="G4242" s="16" t="s">
        <v>82</v>
      </c>
      <c r="H4242" s="26" t="s">
        <v>397</v>
      </c>
      <c r="M4242" s="26" t="s">
        <v>3834</v>
      </c>
      <c r="N4242" s="26" t="s">
        <v>3826</v>
      </c>
      <c r="O4242" s="16" t="s">
        <v>78</v>
      </c>
      <c r="P4242" s="26" t="s">
        <v>760</v>
      </c>
      <c r="T4242" s="23" t="s">
        <v>32</v>
      </c>
      <c r="W4242" s="20" t="s">
        <v>43</v>
      </c>
      <c r="Z4242" s="25">
        <v>0</v>
      </c>
      <c r="AA4242" s="25">
        <v>0</v>
      </c>
      <c r="AB4242" s="25">
        <v>0</v>
      </c>
      <c r="AC4242" s="25">
        <v>0</v>
      </c>
      <c r="AD4242" s="25">
        <v>0</v>
      </c>
      <c r="AE4242" s="25">
        <v>0</v>
      </c>
      <c r="AF4242" s="25">
        <v>0</v>
      </c>
      <c r="AG4242" s="25">
        <v>0</v>
      </c>
      <c r="AH4242" s="25">
        <v>60000</v>
      </c>
    </row>
    <row r="4243" spans="1:34" x14ac:dyDescent="0.25">
      <c r="A4243" s="17">
        <v>126686.91</v>
      </c>
      <c r="B4243" s="18">
        <v>2</v>
      </c>
      <c r="C4243" s="16" t="s">
        <v>73</v>
      </c>
      <c r="D4243" s="21">
        <v>44260</v>
      </c>
      <c r="E4243" s="16" t="s">
        <v>74</v>
      </c>
      <c r="F4243" s="21">
        <v>44280</v>
      </c>
      <c r="G4243" s="16" t="s">
        <v>82</v>
      </c>
      <c r="H4243" s="26" t="s">
        <v>312</v>
      </c>
      <c r="M4243" s="26" t="s">
        <v>3835</v>
      </c>
      <c r="N4243" s="26" t="s">
        <v>3826</v>
      </c>
      <c r="O4243" s="16" t="s">
        <v>78</v>
      </c>
      <c r="P4243" s="26" t="s">
        <v>760</v>
      </c>
      <c r="T4243" s="23" t="s">
        <v>32</v>
      </c>
      <c r="W4243" s="20" t="s">
        <v>43</v>
      </c>
      <c r="Z4243" s="25">
        <v>0</v>
      </c>
      <c r="AA4243" s="25">
        <v>0</v>
      </c>
      <c r="AB4243" s="25">
        <v>0</v>
      </c>
      <c r="AC4243" s="25">
        <v>0</v>
      </c>
      <c r="AD4243" s="25">
        <v>0</v>
      </c>
      <c r="AE4243" s="25">
        <v>0</v>
      </c>
      <c r="AF4243" s="25">
        <v>0</v>
      </c>
      <c r="AG4243" s="25">
        <v>0</v>
      </c>
      <c r="AH4243" s="25">
        <v>50000</v>
      </c>
    </row>
    <row r="4244" spans="1:34" x14ac:dyDescent="0.25">
      <c r="A4244" s="17">
        <v>126686.92</v>
      </c>
      <c r="B4244" s="18">
        <v>1</v>
      </c>
      <c r="C4244" s="16" t="s">
        <v>73</v>
      </c>
      <c r="D4244" s="21">
        <v>44260</v>
      </c>
      <c r="E4244" s="16" t="s">
        <v>74</v>
      </c>
      <c r="F4244" s="21">
        <v>44281</v>
      </c>
      <c r="G4244" s="16" t="s">
        <v>82</v>
      </c>
      <c r="H4244" s="26" t="s">
        <v>386</v>
      </c>
      <c r="M4244" s="26" t="s">
        <v>3836</v>
      </c>
      <c r="N4244" s="26" t="s">
        <v>3826</v>
      </c>
      <c r="O4244" s="16" t="s">
        <v>78</v>
      </c>
      <c r="P4244" s="26" t="s">
        <v>760</v>
      </c>
      <c r="T4244" s="23" t="s">
        <v>32</v>
      </c>
      <c r="W4244" s="20" t="s">
        <v>43</v>
      </c>
      <c r="Z4244" s="25">
        <v>0</v>
      </c>
      <c r="AA4244" s="25">
        <v>0</v>
      </c>
      <c r="AB4244" s="25">
        <v>0</v>
      </c>
      <c r="AC4244" s="25">
        <v>0</v>
      </c>
      <c r="AD4244" s="25">
        <v>0</v>
      </c>
      <c r="AE4244" s="25">
        <v>0</v>
      </c>
      <c r="AF4244" s="25">
        <v>0</v>
      </c>
      <c r="AG4244" s="25">
        <v>0</v>
      </c>
      <c r="AH4244" s="25">
        <v>70000</v>
      </c>
    </row>
    <row r="4245" spans="1:34" x14ac:dyDescent="0.25">
      <c r="A4245" s="17">
        <v>126686.93</v>
      </c>
      <c r="B4245" s="18">
        <v>2</v>
      </c>
      <c r="C4245" s="16" t="s">
        <v>73</v>
      </c>
      <c r="D4245" s="21">
        <v>44260</v>
      </c>
      <c r="E4245" s="16" t="s">
        <v>74</v>
      </c>
      <c r="F4245" s="21">
        <v>44280</v>
      </c>
      <c r="G4245" s="16" t="s">
        <v>82</v>
      </c>
      <c r="H4245" s="26" t="s">
        <v>264</v>
      </c>
      <c r="M4245" s="26" t="s">
        <v>3837</v>
      </c>
      <c r="N4245" s="26" t="s">
        <v>3826</v>
      </c>
      <c r="O4245" s="16" t="s">
        <v>78</v>
      </c>
      <c r="P4245" s="26" t="s">
        <v>760</v>
      </c>
      <c r="T4245" s="23" t="s">
        <v>32</v>
      </c>
      <c r="W4245" s="20" t="s">
        <v>43</v>
      </c>
      <c r="Z4245" s="25">
        <v>0</v>
      </c>
      <c r="AA4245" s="25">
        <v>0</v>
      </c>
      <c r="AB4245" s="25">
        <v>0</v>
      </c>
      <c r="AC4245" s="25">
        <v>0</v>
      </c>
      <c r="AD4245" s="25">
        <v>0</v>
      </c>
      <c r="AE4245" s="25">
        <v>0</v>
      </c>
      <c r="AF4245" s="25">
        <v>0</v>
      </c>
      <c r="AG4245" s="25">
        <v>0</v>
      </c>
      <c r="AH4245" s="25">
        <v>45000</v>
      </c>
    </row>
    <row r="4246" spans="1:34" x14ac:dyDescent="0.25">
      <c r="A4246" s="17">
        <v>126686.94</v>
      </c>
      <c r="B4246" s="18">
        <v>3</v>
      </c>
      <c r="C4246" s="16" t="s">
        <v>73</v>
      </c>
      <c r="D4246" s="21">
        <v>44260</v>
      </c>
      <c r="E4246" s="16" t="s">
        <v>74</v>
      </c>
      <c r="F4246" s="21">
        <v>44280</v>
      </c>
      <c r="G4246" s="16" t="s">
        <v>82</v>
      </c>
      <c r="H4246" s="26" t="s">
        <v>226</v>
      </c>
      <c r="M4246" s="26" t="s">
        <v>3838</v>
      </c>
      <c r="N4246" s="26" t="s">
        <v>3826</v>
      </c>
      <c r="O4246" s="16" t="s">
        <v>78</v>
      </c>
      <c r="P4246" s="26" t="s">
        <v>760</v>
      </c>
      <c r="T4246" s="23" t="s">
        <v>32</v>
      </c>
      <c r="W4246" s="20" t="s">
        <v>43</v>
      </c>
      <c r="Z4246" s="25">
        <v>0</v>
      </c>
      <c r="AA4246" s="25">
        <v>0</v>
      </c>
      <c r="AB4246" s="25">
        <v>0</v>
      </c>
      <c r="AC4246" s="25">
        <v>0</v>
      </c>
      <c r="AD4246" s="25">
        <v>0</v>
      </c>
      <c r="AE4246" s="25">
        <v>0</v>
      </c>
      <c r="AF4246" s="25">
        <v>0</v>
      </c>
      <c r="AG4246" s="25">
        <v>0</v>
      </c>
      <c r="AH4246" s="25">
        <v>45000</v>
      </c>
    </row>
    <row r="4247" spans="1:34" x14ac:dyDescent="0.25">
      <c r="A4247" s="17">
        <v>126686.95</v>
      </c>
      <c r="B4247" s="18">
        <v>3</v>
      </c>
      <c r="C4247" s="16" t="s">
        <v>73</v>
      </c>
      <c r="D4247" s="21">
        <v>44260</v>
      </c>
      <c r="E4247" s="16" t="s">
        <v>74</v>
      </c>
      <c r="F4247" s="21">
        <v>44280</v>
      </c>
      <c r="G4247" s="16" t="s">
        <v>82</v>
      </c>
      <c r="H4247" s="26" t="s">
        <v>346</v>
      </c>
      <c r="M4247" s="26" t="s">
        <v>3839</v>
      </c>
      <c r="N4247" s="26" t="s">
        <v>3826</v>
      </c>
      <c r="O4247" s="16" t="s">
        <v>78</v>
      </c>
      <c r="P4247" s="26" t="s">
        <v>760</v>
      </c>
      <c r="T4247" s="23" t="s">
        <v>32</v>
      </c>
      <c r="W4247" s="20" t="s">
        <v>43</v>
      </c>
      <c r="Z4247" s="25">
        <v>0</v>
      </c>
      <c r="AA4247" s="25">
        <v>0</v>
      </c>
      <c r="AB4247" s="25">
        <v>0</v>
      </c>
      <c r="AC4247" s="25">
        <v>0</v>
      </c>
      <c r="AD4247" s="25">
        <v>0</v>
      </c>
      <c r="AE4247" s="25">
        <v>0</v>
      </c>
      <c r="AF4247" s="25">
        <v>0</v>
      </c>
      <c r="AG4247" s="25">
        <v>0</v>
      </c>
      <c r="AH4247" s="25">
        <v>55000</v>
      </c>
    </row>
    <row r="4248" spans="1:34" x14ac:dyDescent="0.25">
      <c r="A4248" s="17">
        <v>126686.96</v>
      </c>
      <c r="B4248" s="18">
        <v>4</v>
      </c>
      <c r="C4248" s="16" t="s">
        <v>73</v>
      </c>
      <c r="D4248" s="21">
        <v>44260</v>
      </c>
      <c r="E4248" s="16" t="s">
        <v>74</v>
      </c>
      <c r="F4248" s="21">
        <v>44280</v>
      </c>
      <c r="G4248" s="16" t="s">
        <v>82</v>
      </c>
      <c r="H4248" s="26" t="s">
        <v>92</v>
      </c>
      <c r="M4248" s="26" t="s">
        <v>3840</v>
      </c>
      <c r="N4248" s="26" t="s">
        <v>3826</v>
      </c>
      <c r="O4248" s="16" t="s">
        <v>78</v>
      </c>
      <c r="P4248" s="26" t="s">
        <v>760</v>
      </c>
      <c r="T4248" s="23" t="s">
        <v>32</v>
      </c>
      <c r="W4248" s="20" t="s">
        <v>43</v>
      </c>
      <c r="Z4248" s="25">
        <v>0</v>
      </c>
      <c r="AA4248" s="25">
        <v>0</v>
      </c>
      <c r="AB4248" s="25">
        <v>0</v>
      </c>
      <c r="AC4248" s="25">
        <v>0</v>
      </c>
      <c r="AD4248" s="25">
        <v>0</v>
      </c>
      <c r="AE4248" s="25">
        <v>0</v>
      </c>
      <c r="AF4248" s="25">
        <v>0</v>
      </c>
      <c r="AG4248" s="25">
        <v>0</v>
      </c>
      <c r="AH4248" s="25">
        <v>35000</v>
      </c>
    </row>
    <row r="4249" spans="1:34" x14ac:dyDescent="0.25">
      <c r="A4249" s="17">
        <v>126686.97</v>
      </c>
      <c r="B4249" s="18">
        <v>2</v>
      </c>
      <c r="C4249" s="16" t="s">
        <v>73</v>
      </c>
      <c r="D4249" s="21">
        <v>44260</v>
      </c>
      <c r="E4249" s="16" t="s">
        <v>74</v>
      </c>
      <c r="F4249" s="21">
        <v>44300</v>
      </c>
      <c r="G4249" s="16" t="s">
        <v>82</v>
      </c>
      <c r="H4249" s="26" t="s">
        <v>797</v>
      </c>
      <c r="M4249" s="26" t="s">
        <v>3841</v>
      </c>
      <c r="N4249" s="26" t="s">
        <v>3826</v>
      </c>
      <c r="O4249" s="16" t="s">
        <v>78</v>
      </c>
      <c r="P4249" s="26" t="s">
        <v>760</v>
      </c>
      <c r="T4249" s="23" t="s">
        <v>32</v>
      </c>
      <c r="W4249" s="20" t="s">
        <v>43</v>
      </c>
      <c r="Z4249" s="25">
        <v>0</v>
      </c>
      <c r="AA4249" s="25">
        <v>0</v>
      </c>
      <c r="AB4249" s="25">
        <v>0</v>
      </c>
      <c r="AC4249" s="25">
        <v>0</v>
      </c>
      <c r="AD4249" s="25">
        <v>0</v>
      </c>
      <c r="AE4249" s="25">
        <v>0</v>
      </c>
      <c r="AF4249" s="25">
        <v>0</v>
      </c>
      <c r="AG4249" s="25">
        <v>0</v>
      </c>
      <c r="AH4249" s="25">
        <v>75000</v>
      </c>
    </row>
    <row r="4250" spans="1:34" x14ac:dyDescent="0.25">
      <c r="A4250" s="17">
        <v>126686.98</v>
      </c>
      <c r="B4250" s="18">
        <v>4</v>
      </c>
      <c r="C4250" s="16" t="s">
        <v>73</v>
      </c>
      <c r="D4250" s="21">
        <v>44260</v>
      </c>
      <c r="E4250" s="16" t="s">
        <v>74</v>
      </c>
      <c r="F4250" s="21">
        <v>44280</v>
      </c>
      <c r="G4250" s="16" t="s">
        <v>82</v>
      </c>
      <c r="H4250" s="26" t="s">
        <v>92</v>
      </c>
      <c r="M4250" s="26" t="s">
        <v>3842</v>
      </c>
      <c r="N4250" s="26" t="s">
        <v>3826</v>
      </c>
      <c r="O4250" s="16" t="s">
        <v>78</v>
      </c>
      <c r="P4250" s="26" t="s">
        <v>760</v>
      </c>
      <c r="T4250" s="23" t="s">
        <v>32</v>
      </c>
      <c r="W4250" s="20" t="s">
        <v>43</v>
      </c>
      <c r="Z4250" s="25">
        <v>0</v>
      </c>
      <c r="AA4250" s="25">
        <v>0</v>
      </c>
      <c r="AB4250" s="25">
        <v>0</v>
      </c>
      <c r="AC4250" s="25">
        <v>0</v>
      </c>
      <c r="AD4250" s="25">
        <v>0</v>
      </c>
      <c r="AE4250" s="25">
        <v>0</v>
      </c>
      <c r="AF4250" s="25">
        <v>0</v>
      </c>
      <c r="AG4250" s="25">
        <v>0</v>
      </c>
      <c r="AH4250" s="25">
        <v>55000</v>
      </c>
    </row>
    <row r="4251" spans="1:34" x14ac:dyDescent="0.25">
      <c r="A4251" s="17">
        <v>126686.99</v>
      </c>
      <c r="B4251" s="18">
        <v>1</v>
      </c>
      <c r="C4251" s="16" t="s">
        <v>73</v>
      </c>
      <c r="D4251" s="21">
        <v>44260</v>
      </c>
      <c r="E4251" s="16" t="s">
        <v>74</v>
      </c>
      <c r="F4251" s="21">
        <v>44280</v>
      </c>
      <c r="G4251" s="16" t="s">
        <v>82</v>
      </c>
      <c r="H4251" s="26" t="s">
        <v>238</v>
      </c>
      <c r="M4251" s="26" t="s">
        <v>3843</v>
      </c>
      <c r="N4251" s="26" t="s">
        <v>3826</v>
      </c>
      <c r="O4251" s="16" t="s">
        <v>78</v>
      </c>
      <c r="P4251" s="26" t="s">
        <v>760</v>
      </c>
      <c r="T4251" s="23" t="s">
        <v>32</v>
      </c>
      <c r="W4251" s="20" t="s">
        <v>43</v>
      </c>
      <c r="Z4251" s="25">
        <v>0</v>
      </c>
      <c r="AA4251" s="25">
        <v>0</v>
      </c>
      <c r="AB4251" s="25">
        <v>0</v>
      </c>
      <c r="AC4251" s="25">
        <v>0</v>
      </c>
      <c r="AD4251" s="25">
        <v>0</v>
      </c>
      <c r="AE4251" s="25">
        <v>0</v>
      </c>
      <c r="AF4251" s="25">
        <v>0</v>
      </c>
      <c r="AG4251" s="25">
        <v>0</v>
      </c>
      <c r="AH4251" s="25">
        <v>80000</v>
      </c>
    </row>
    <row r="4252" spans="1:34" ht="30" x14ac:dyDescent="0.25">
      <c r="A4252" s="17">
        <v>126687</v>
      </c>
      <c r="B4252" s="18">
        <v>6</v>
      </c>
      <c r="C4252" s="16" t="s">
        <v>73</v>
      </c>
      <c r="D4252" s="21">
        <v>43019</v>
      </c>
      <c r="E4252" s="16" t="s">
        <v>74</v>
      </c>
      <c r="F4252" s="21">
        <v>43425</v>
      </c>
      <c r="G4252" s="16" t="s">
        <v>573</v>
      </c>
      <c r="H4252" s="26" t="s">
        <v>76</v>
      </c>
      <c r="M4252" s="26" t="s">
        <v>13161</v>
      </c>
      <c r="N4252" s="26" t="s">
        <v>13160</v>
      </c>
      <c r="O4252" s="16" t="s">
        <v>78</v>
      </c>
      <c r="P4252" s="26" t="s">
        <v>760</v>
      </c>
      <c r="T4252" s="23" t="s">
        <v>32</v>
      </c>
      <c r="W4252" s="20" t="s">
        <v>43</v>
      </c>
      <c r="Z4252" s="24" t="s">
        <v>32</v>
      </c>
      <c r="AA4252" s="24" t="s">
        <v>32</v>
      </c>
      <c r="AB4252" s="24" t="s">
        <v>32</v>
      </c>
      <c r="AC4252" s="24" t="s">
        <v>32</v>
      </c>
      <c r="AD4252" s="25">
        <v>0</v>
      </c>
      <c r="AE4252" s="25">
        <v>0</v>
      </c>
      <c r="AF4252" s="25">
        <v>0</v>
      </c>
      <c r="AG4252" s="25">
        <v>0</v>
      </c>
      <c r="AH4252" s="25">
        <v>200000</v>
      </c>
    </row>
    <row r="4253" spans="1:34" ht="30" x14ac:dyDescent="0.25">
      <c r="A4253" s="17">
        <v>126687.01</v>
      </c>
      <c r="B4253" s="18">
        <v>6</v>
      </c>
      <c r="C4253" s="16" t="s">
        <v>73</v>
      </c>
      <c r="D4253" s="21">
        <v>43077</v>
      </c>
      <c r="E4253" s="16" t="s">
        <v>74</v>
      </c>
      <c r="F4253" s="21">
        <v>43425</v>
      </c>
      <c r="G4253" s="16" t="s">
        <v>75</v>
      </c>
      <c r="H4253" s="26" t="s">
        <v>76</v>
      </c>
      <c r="M4253" s="26" t="s">
        <v>3844</v>
      </c>
      <c r="O4253" s="16" t="s">
        <v>78</v>
      </c>
      <c r="P4253" s="26" t="s">
        <v>760</v>
      </c>
      <c r="T4253" s="23" t="s">
        <v>32</v>
      </c>
      <c r="W4253" s="20" t="s">
        <v>43</v>
      </c>
      <c r="Z4253" s="25">
        <v>0</v>
      </c>
      <c r="AA4253" s="25">
        <v>0</v>
      </c>
      <c r="AB4253" s="25">
        <v>0</v>
      </c>
      <c r="AC4253" s="25">
        <v>0</v>
      </c>
      <c r="AD4253" s="25">
        <v>0</v>
      </c>
      <c r="AE4253" s="25">
        <v>0</v>
      </c>
      <c r="AF4253" s="25">
        <v>0</v>
      </c>
      <c r="AG4253" s="25">
        <v>0</v>
      </c>
      <c r="AH4253" s="25">
        <v>4000000</v>
      </c>
    </row>
    <row r="4254" spans="1:34" x14ac:dyDescent="0.25">
      <c r="A4254" s="17">
        <v>126687.02</v>
      </c>
      <c r="B4254" s="18">
        <v>6</v>
      </c>
      <c r="C4254" s="16" t="s">
        <v>73</v>
      </c>
      <c r="D4254" s="21">
        <v>43322</v>
      </c>
      <c r="E4254" s="16" t="s">
        <v>74</v>
      </c>
      <c r="F4254" s="21">
        <v>43425</v>
      </c>
      <c r="G4254" s="16" t="s">
        <v>75</v>
      </c>
      <c r="H4254" s="26" t="s">
        <v>76</v>
      </c>
      <c r="M4254" s="26" t="s">
        <v>13159</v>
      </c>
      <c r="O4254" s="16" t="s">
        <v>78</v>
      </c>
      <c r="P4254" s="26" t="s">
        <v>760</v>
      </c>
      <c r="T4254" s="22">
        <v>0</v>
      </c>
      <c r="W4254" s="20" t="s">
        <v>43</v>
      </c>
      <c r="Z4254" s="24" t="s">
        <v>32</v>
      </c>
      <c r="AA4254" s="24" t="s">
        <v>32</v>
      </c>
      <c r="AB4254" s="24" t="s">
        <v>32</v>
      </c>
      <c r="AC4254" s="24" t="s">
        <v>32</v>
      </c>
      <c r="AD4254" s="25">
        <v>0</v>
      </c>
      <c r="AE4254" s="25">
        <v>0</v>
      </c>
      <c r="AF4254" s="25">
        <v>0</v>
      </c>
      <c r="AG4254" s="25">
        <v>0</v>
      </c>
      <c r="AH4254" s="25">
        <v>174999</v>
      </c>
    </row>
    <row r="4255" spans="1:34" ht="30" x14ac:dyDescent="0.25">
      <c r="A4255" s="17">
        <v>126687.03</v>
      </c>
      <c r="B4255" s="18">
        <v>6</v>
      </c>
      <c r="C4255" s="16" t="s">
        <v>73</v>
      </c>
      <c r="D4255" s="21">
        <v>43327</v>
      </c>
      <c r="E4255" s="16" t="s">
        <v>74</v>
      </c>
      <c r="F4255" s="21">
        <v>43425</v>
      </c>
      <c r="G4255" s="16" t="s">
        <v>75</v>
      </c>
      <c r="H4255" s="26" t="s">
        <v>76</v>
      </c>
      <c r="M4255" s="26" t="s">
        <v>13158</v>
      </c>
      <c r="O4255" s="16" t="s">
        <v>78</v>
      </c>
      <c r="P4255" s="26" t="s">
        <v>760</v>
      </c>
      <c r="T4255" s="22">
        <v>0</v>
      </c>
      <c r="W4255" s="20" t="s">
        <v>43</v>
      </c>
      <c r="Z4255" s="24" t="s">
        <v>32</v>
      </c>
      <c r="AA4255" s="24" t="s">
        <v>32</v>
      </c>
      <c r="AB4255" s="24" t="s">
        <v>32</v>
      </c>
      <c r="AC4255" s="24" t="s">
        <v>32</v>
      </c>
      <c r="AD4255" s="25">
        <v>0</v>
      </c>
      <c r="AE4255" s="25">
        <v>0</v>
      </c>
      <c r="AF4255" s="25">
        <v>0</v>
      </c>
      <c r="AG4255" s="25">
        <v>0</v>
      </c>
      <c r="AH4255" s="25">
        <v>199998</v>
      </c>
    </row>
    <row r="4256" spans="1:34" ht="30" x14ac:dyDescent="0.25">
      <c r="A4256" s="17">
        <v>126687.03999999999</v>
      </c>
      <c r="B4256" s="18">
        <v>6</v>
      </c>
      <c r="C4256" s="16" t="s">
        <v>73</v>
      </c>
      <c r="D4256" s="21">
        <v>43327</v>
      </c>
      <c r="E4256" s="16" t="s">
        <v>74</v>
      </c>
      <c r="F4256" s="21">
        <v>43536</v>
      </c>
      <c r="G4256" s="16" t="s">
        <v>573</v>
      </c>
      <c r="H4256" s="26" t="s">
        <v>76</v>
      </c>
      <c r="M4256" s="26" t="s">
        <v>13157</v>
      </c>
      <c r="O4256" s="16" t="s">
        <v>78</v>
      </c>
      <c r="P4256" s="26" t="s">
        <v>760</v>
      </c>
      <c r="T4256" s="22">
        <v>0</v>
      </c>
      <c r="W4256" s="20" t="s">
        <v>43</v>
      </c>
      <c r="Z4256" s="24" t="s">
        <v>32</v>
      </c>
      <c r="AA4256" s="24" t="s">
        <v>32</v>
      </c>
      <c r="AB4256" s="24" t="s">
        <v>32</v>
      </c>
      <c r="AC4256" s="24" t="s">
        <v>32</v>
      </c>
      <c r="AD4256" s="25">
        <v>0</v>
      </c>
      <c r="AE4256" s="25">
        <v>0</v>
      </c>
      <c r="AF4256" s="25">
        <v>0</v>
      </c>
      <c r="AG4256" s="25">
        <v>0</v>
      </c>
      <c r="AH4256" s="25">
        <v>77284</v>
      </c>
    </row>
    <row r="4257" spans="1:34" ht="30" x14ac:dyDescent="0.25">
      <c r="A4257" s="17">
        <v>126687.05</v>
      </c>
      <c r="B4257" s="18">
        <v>6</v>
      </c>
      <c r="C4257" s="16" t="s">
        <v>73</v>
      </c>
      <c r="D4257" s="21">
        <v>43327</v>
      </c>
      <c r="E4257" s="16" t="s">
        <v>74</v>
      </c>
      <c r="F4257" s="21">
        <v>43425</v>
      </c>
      <c r="G4257" s="16" t="s">
        <v>75</v>
      </c>
      <c r="H4257" s="26" t="s">
        <v>76</v>
      </c>
      <c r="M4257" s="26" t="s">
        <v>13156</v>
      </c>
      <c r="O4257" s="16" t="s">
        <v>78</v>
      </c>
      <c r="P4257" s="26" t="s">
        <v>760</v>
      </c>
      <c r="T4257" s="22">
        <v>0</v>
      </c>
      <c r="W4257" s="20" t="s">
        <v>43</v>
      </c>
      <c r="Z4257" s="24" t="s">
        <v>32</v>
      </c>
      <c r="AA4257" s="24" t="s">
        <v>32</v>
      </c>
      <c r="AB4257" s="24" t="s">
        <v>32</v>
      </c>
      <c r="AC4257" s="24" t="s">
        <v>32</v>
      </c>
      <c r="AD4257" s="25">
        <v>0</v>
      </c>
      <c r="AE4257" s="25">
        <v>0</v>
      </c>
      <c r="AF4257" s="25">
        <v>0</v>
      </c>
      <c r="AG4257" s="25">
        <v>0</v>
      </c>
      <c r="AH4257" s="25">
        <v>188798</v>
      </c>
    </row>
    <row r="4258" spans="1:34" ht="30" x14ac:dyDescent="0.25">
      <c r="A4258" s="17">
        <v>126687.06</v>
      </c>
      <c r="B4258" s="18">
        <v>6</v>
      </c>
      <c r="C4258" s="16" t="s">
        <v>73</v>
      </c>
      <c r="D4258" s="21">
        <v>43327</v>
      </c>
      <c r="E4258" s="16" t="s">
        <v>74</v>
      </c>
      <c r="F4258" s="21">
        <v>43425</v>
      </c>
      <c r="G4258" s="16" t="s">
        <v>573</v>
      </c>
      <c r="H4258" s="26" t="s">
        <v>76</v>
      </c>
      <c r="M4258" s="26" t="s">
        <v>13155</v>
      </c>
      <c r="O4258" s="16" t="s">
        <v>78</v>
      </c>
      <c r="P4258" s="26" t="s">
        <v>760</v>
      </c>
      <c r="T4258" s="22">
        <v>0</v>
      </c>
      <c r="W4258" s="20" t="s">
        <v>43</v>
      </c>
      <c r="Z4258" s="24" t="s">
        <v>32</v>
      </c>
      <c r="AA4258" s="24" t="s">
        <v>32</v>
      </c>
      <c r="AB4258" s="24" t="s">
        <v>32</v>
      </c>
      <c r="AC4258" s="24" t="s">
        <v>32</v>
      </c>
      <c r="AD4258" s="25">
        <v>0</v>
      </c>
      <c r="AE4258" s="25">
        <v>0</v>
      </c>
      <c r="AF4258" s="25">
        <v>0</v>
      </c>
      <c r="AG4258" s="25">
        <v>0</v>
      </c>
      <c r="AH4258" s="25">
        <v>150000</v>
      </c>
    </row>
    <row r="4259" spans="1:34" ht="30" x14ac:dyDescent="0.25">
      <c r="A4259" s="17">
        <v>126687.08</v>
      </c>
      <c r="B4259" s="18">
        <v>6</v>
      </c>
      <c r="C4259" s="16" t="s">
        <v>73</v>
      </c>
      <c r="D4259" s="21">
        <v>43327</v>
      </c>
      <c r="E4259" s="16" t="s">
        <v>74</v>
      </c>
      <c r="F4259" s="21">
        <v>43425</v>
      </c>
      <c r="G4259" s="16" t="s">
        <v>75</v>
      </c>
      <c r="H4259" s="26" t="s">
        <v>76</v>
      </c>
      <c r="M4259" s="26" t="s">
        <v>13154</v>
      </c>
      <c r="O4259" s="16" t="s">
        <v>78</v>
      </c>
      <c r="P4259" s="26" t="s">
        <v>760</v>
      </c>
      <c r="T4259" s="22">
        <v>0</v>
      </c>
      <c r="W4259" s="20" t="s">
        <v>43</v>
      </c>
      <c r="Z4259" s="24" t="s">
        <v>32</v>
      </c>
      <c r="AA4259" s="24" t="s">
        <v>32</v>
      </c>
      <c r="AB4259" s="24" t="s">
        <v>32</v>
      </c>
      <c r="AC4259" s="24" t="s">
        <v>32</v>
      </c>
      <c r="AD4259" s="25">
        <v>0</v>
      </c>
      <c r="AE4259" s="25">
        <v>0</v>
      </c>
      <c r="AF4259" s="25">
        <v>0</v>
      </c>
      <c r="AG4259" s="25">
        <v>0</v>
      </c>
      <c r="AH4259" s="25">
        <v>220000</v>
      </c>
    </row>
    <row r="4260" spans="1:34" ht="30" x14ac:dyDescent="0.25">
      <c r="A4260" s="17">
        <v>126687.09</v>
      </c>
      <c r="B4260" s="18">
        <v>6</v>
      </c>
      <c r="C4260" s="16" t="s">
        <v>73</v>
      </c>
      <c r="D4260" s="21">
        <v>43327</v>
      </c>
      <c r="E4260" s="16" t="s">
        <v>74</v>
      </c>
      <c r="F4260" s="21">
        <v>43425</v>
      </c>
      <c r="G4260" s="16" t="s">
        <v>75</v>
      </c>
      <c r="H4260" s="26" t="s">
        <v>76</v>
      </c>
      <c r="M4260" s="26" t="s">
        <v>13153</v>
      </c>
      <c r="O4260" s="16" t="s">
        <v>78</v>
      </c>
      <c r="P4260" s="26" t="s">
        <v>760</v>
      </c>
      <c r="T4260" s="22">
        <v>0</v>
      </c>
      <c r="W4260" s="20" t="s">
        <v>43</v>
      </c>
      <c r="Z4260" s="24" t="s">
        <v>32</v>
      </c>
      <c r="AA4260" s="24" t="s">
        <v>32</v>
      </c>
      <c r="AB4260" s="24" t="s">
        <v>32</v>
      </c>
      <c r="AC4260" s="24" t="s">
        <v>32</v>
      </c>
      <c r="AD4260" s="25">
        <v>0</v>
      </c>
      <c r="AE4260" s="25">
        <v>0</v>
      </c>
      <c r="AF4260" s="25">
        <v>0</v>
      </c>
      <c r="AG4260" s="25">
        <v>0</v>
      </c>
      <c r="AH4260" s="25">
        <v>200000</v>
      </c>
    </row>
    <row r="4261" spans="1:34" ht="30" x14ac:dyDescent="0.25">
      <c r="A4261" s="17">
        <v>126687.1</v>
      </c>
      <c r="B4261" s="18">
        <v>6</v>
      </c>
      <c r="C4261" s="16" t="s">
        <v>73</v>
      </c>
      <c r="D4261" s="21">
        <v>43327</v>
      </c>
      <c r="E4261" s="16" t="s">
        <v>74</v>
      </c>
      <c r="F4261" s="21">
        <v>43536</v>
      </c>
      <c r="G4261" s="16" t="s">
        <v>74</v>
      </c>
      <c r="H4261" s="26" t="s">
        <v>76</v>
      </c>
      <c r="M4261" s="26" t="s">
        <v>13152</v>
      </c>
      <c r="O4261" s="16" t="s">
        <v>78</v>
      </c>
      <c r="P4261" s="26" t="s">
        <v>760</v>
      </c>
      <c r="T4261" s="22">
        <v>0</v>
      </c>
      <c r="W4261" s="20" t="s">
        <v>43</v>
      </c>
      <c r="Z4261" s="24" t="s">
        <v>32</v>
      </c>
      <c r="AA4261" s="24" t="s">
        <v>32</v>
      </c>
      <c r="AB4261" s="24" t="s">
        <v>32</v>
      </c>
      <c r="AC4261" s="24" t="s">
        <v>32</v>
      </c>
      <c r="AD4261" s="25">
        <v>0</v>
      </c>
      <c r="AE4261" s="25">
        <v>0</v>
      </c>
      <c r="AF4261" s="25">
        <v>0</v>
      </c>
      <c r="AG4261" s="25">
        <v>0</v>
      </c>
      <c r="AH4261" s="25">
        <v>99997</v>
      </c>
    </row>
    <row r="4262" spans="1:34" ht="30" x14ac:dyDescent="0.25">
      <c r="A4262" s="17">
        <v>126687.11</v>
      </c>
      <c r="B4262" s="18">
        <v>6</v>
      </c>
      <c r="C4262" s="16" t="s">
        <v>73</v>
      </c>
      <c r="D4262" s="21">
        <v>43327</v>
      </c>
      <c r="E4262" s="16" t="s">
        <v>74</v>
      </c>
      <c r="F4262" s="21">
        <v>43425</v>
      </c>
      <c r="G4262" s="16" t="s">
        <v>75</v>
      </c>
      <c r="H4262" s="26" t="s">
        <v>76</v>
      </c>
      <c r="M4262" s="26" t="s">
        <v>13151</v>
      </c>
      <c r="O4262" s="16" t="s">
        <v>78</v>
      </c>
      <c r="P4262" s="26" t="s">
        <v>760</v>
      </c>
      <c r="T4262" s="22">
        <v>0</v>
      </c>
      <c r="W4262" s="20" t="s">
        <v>43</v>
      </c>
      <c r="Z4262" s="24" t="s">
        <v>32</v>
      </c>
      <c r="AA4262" s="24" t="s">
        <v>32</v>
      </c>
      <c r="AB4262" s="24" t="s">
        <v>32</v>
      </c>
      <c r="AC4262" s="24" t="s">
        <v>32</v>
      </c>
      <c r="AD4262" s="25">
        <v>0</v>
      </c>
      <c r="AE4262" s="25">
        <v>0</v>
      </c>
      <c r="AF4262" s="25">
        <v>0</v>
      </c>
      <c r="AG4262" s="25">
        <v>0</v>
      </c>
      <c r="AH4262" s="25">
        <v>150000</v>
      </c>
    </row>
    <row r="4263" spans="1:34" x14ac:dyDescent="0.25">
      <c r="A4263" s="17">
        <v>126687.12</v>
      </c>
      <c r="B4263" s="18">
        <v>6</v>
      </c>
      <c r="C4263" s="16" t="s">
        <v>73</v>
      </c>
      <c r="D4263" s="21">
        <v>43327</v>
      </c>
      <c r="E4263" s="16" t="s">
        <v>74</v>
      </c>
      <c r="F4263" s="21">
        <v>43425</v>
      </c>
      <c r="G4263" s="16" t="s">
        <v>573</v>
      </c>
      <c r="H4263" s="26" t="s">
        <v>76</v>
      </c>
      <c r="M4263" s="26" t="s">
        <v>13150</v>
      </c>
      <c r="O4263" s="16" t="s">
        <v>78</v>
      </c>
      <c r="P4263" s="26" t="s">
        <v>760</v>
      </c>
      <c r="T4263" s="22">
        <v>0</v>
      </c>
      <c r="W4263" s="20" t="s">
        <v>43</v>
      </c>
      <c r="Z4263" s="24" t="s">
        <v>32</v>
      </c>
      <c r="AA4263" s="24" t="s">
        <v>32</v>
      </c>
      <c r="AB4263" s="24" t="s">
        <v>32</v>
      </c>
      <c r="AC4263" s="24" t="s">
        <v>32</v>
      </c>
      <c r="AD4263" s="25">
        <v>0</v>
      </c>
      <c r="AE4263" s="25">
        <v>0</v>
      </c>
      <c r="AF4263" s="25">
        <v>0</v>
      </c>
      <c r="AG4263" s="25">
        <v>0</v>
      </c>
      <c r="AH4263" s="25">
        <v>125000</v>
      </c>
    </row>
    <row r="4264" spans="1:34" ht="30" x14ac:dyDescent="0.25">
      <c r="A4264" s="17">
        <v>126687.13</v>
      </c>
      <c r="B4264" s="18">
        <v>6</v>
      </c>
      <c r="C4264" s="16" t="s">
        <v>73</v>
      </c>
      <c r="D4264" s="21">
        <v>43327</v>
      </c>
      <c r="E4264" s="16" t="s">
        <v>74</v>
      </c>
      <c r="F4264" s="21">
        <v>43425</v>
      </c>
      <c r="G4264" s="16" t="s">
        <v>75</v>
      </c>
      <c r="H4264" s="26" t="s">
        <v>76</v>
      </c>
      <c r="M4264" s="26" t="s">
        <v>13149</v>
      </c>
      <c r="O4264" s="16" t="s">
        <v>78</v>
      </c>
      <c r="P4264" s="26" t="s">
        <v>760</v>
      </c>
      <c r="T4264" s="22">
        <v>0</v>
      </c>
      <c r="W4264" s="20" t="s">
        <v>43</v>
      </c>
      <c r="Z4264" s="24" t="s">
        <v>32</v>
      </c>
      <c r="AA4264" s="24" t="s">
        <v>32</v>
      </c>
      <c r="AB4264" s="24" t="s">
        <v>32</v>
      </c>
      <c r="AC4264" s="24" t="s">
        <v>32</v>
      </c>
      <c r="AD4264" s="25">
        <v>0</v>
      </c>
      <c r="AE4264" s="25">
        <v>0</v>
      </c>
      <c r="AF4264" s="25">
        <v>0</v>
      </c>
      <c r="AG4264" s="25">
        <v>0</v>
      </c>
      <c r="AH4264" s="25">
        <v>179925</v>
      </c>
    </row>
    <row r="4265" spans="1:34" x14ac:dyDescent="0.25">
      <c r="A4265" s="17">
        <v>126687.14</v>
      </c>
      <c r="B4265" s="18">
        <v>6</v>
      </c>
      <c r="C4265" s="16" t="s">
        <v>73</v>
      </c>
      <c r="D4265" s="21">
        <v>43327</v>
      </c>
      <c r="E4265" s="16" t="s">
        <v>74</v>
      </c>
      <c r="F4265" s="21">
        <v>43425</v>
      </c>
      <c r="G4265" s="16" t="s">
        <v>75</v>
      </c>
      <c r="H4265" s="26" t="s">
        <v>76</v>
      </c>
      <c r="M4265" s="26" t="s">
        <v>13148</v>
      </c>
      <c r="O4265" s="16" t="s">
        <v>78</v>
      </c>
      <c r="P4265" s="26" t="s">
        <v>760</v>
      </c>
      <c r="T4265" s="22">
        <v>0</v>
      </c>
      <c r="W4265" s="20" t="s">
        <v>43</v>
      </c>
      <c r="Z4265" s="24" t="s">
        <v>32</v>
      </c>
      <c r="AA4265" s="24" t="s">
        <v>32</v>
      </c>
      <c r="AB4265" s="24" t="s">
        <v>32</v>
      </c>
      <c r="AC4265" s="24" t="s">
        <v>32</v>
      </c>
      <c r="AD4265" s="25">
        <v>0</v>
      </c>
      <c r="AE4265" s="25">
        <v>0</v>
      </c>
      <c r="AF4265" s="25">
        <v>0</v>
      </c>
      <c r="AG4265" s="25">
        <v>0</v>
      </c>
      <c r="AH4265" s="25">
        <v>99997</v>
      </c>
    </row>
    <row r="4266" spans="1:34" ht="30" x14ac:dyDescent="0.25">
      <c r="A4266" s="17">
        <v>126687.15</v>
      </c>
      <c r="B4266" s="18">
        <v>6</v>
      </c>
      <c r="C4266" s="16" t="s">
        <v>73</v>
      </c>
      <c r="D4266" s="21">
        <v>43327</v>
      </c>
      <c r="E4266" s="16" t="s">
        <v>74</v>
      </c>
      <c r="F4266" s="21">
        <v>43425</v>
      </c>
      <c r="G4266" s="16" t="s">
        <v>75</v>
      </c>
      <c r="H4266" s="26" t="s">
        <v>76</v>
      </c>
      <c r="M4266" s="26" t="s">
        <v>13147</v>
      </c>
      <c r="O4266" s="16" t="s">
        <v>78</v>
      </c>
      <c r="P4266" s="26" t="s">
        <v>760</v>
      </c>
      <c r="T4266" s="22">
        <v>0</v>
      </c>
      <c r="W4266" s="20" t="s">
        <v>43</v>
      </c>
      <c r="Z4266" s="24" t="s">
        <v>32</v>
      </c>
      <c r="AA4266" s="24" t="s">
        <v>32</v>
      </c>
      <c r="AB4266" s="24" t="s">
        <v>32</v>
      </c>
      <c r="AC4266" s="24" t="s">
        <v>32</v>
      </c>
      <c r="AD4266" s="25">
        <v>0</v>
      </c>
      <c r="AE4266" s="25">
        <v>0</v>
      </c>
      <c r="AF4266" s="25">
        <v>0</v>
      </c>
      <c r="AG4266" s="25">
        <v>0</v>
      </c>
      <c r="AH4266" s="25">
        <v>300000</v>
      </c>
    </row>
    <row r="4267" spans="1:34" ht="30" x14ac:dyDescent="0.25">
      <c r="A4267" s="17">
        <v>126687.16</v>
      </c>
      <c r="B4267" s="18">
        <v>6</v>
      </c>
      <c r="C4267" s="16" t="s">
        <v>73</v>
      </c>
      <c r="D4267" s="21">
        <v>43327</v>
      </c>
      <c r="E4267" s="16" t="s">
        <v>74</v>
      </c>
      <c r="F4267" s="21">
        <v>43425</v>
      </c>
      <c r="G4267" s="16" t="s">
        <v>75</v>
      </c>
      <c r="H4267" s="26" t="s">
        <v>76</v>
      </c>
      <c r="M4267" s="26" t="s">
        <v>13146</v>
      </c>
      <c r="O4267" s="16" t="s">
        <v>78</v>
      </c>
      <c r="P4267" s="26" t="s">
        <v>760</v>
      </c>
      <c r="T4267" s="22">
        <v>0</v>
      </c>
      <c r="W4267" s="20" t="s">
        <v>43</v>
      </c>
      <c r="Z4267" s="24" t="s">
        <v>32</v>
      </c>
      <c r="AA4267" s="24" t="s">
        <v>32</v>
      </c>
      <c r="AB4267" s="24" t="s">
        <v>32</v>
      </c>
      <c r="AC4267" s="24" t="s">
        <v>32</v>
      </c>
      <c r="AD4267" s="25">
        <v>0</v>
      </c>
      <c r="AE4267" s="25">
        <v>0</v>
      </c>
      <c r="AF4267" s="25">
        <v>0</v>
      </c>
      <c r="AG4267" s="25">
        <v>0</v>
      </c>
      <c r="AH4267" s="25">
        <v>149681</v>
      </c>
    </row>
    <row r="4268" spans="1:34" ht="30" x14ac:dyDescent="0.25">
      <c r="A4268" s="17">
        <v>126687.17</v>
      </c>
      <c r="B4268" s="18">
        <v>6</v>
      </c>
      <c r="C4268" s="16" t="s">
        <v>73</v>
      </c>
      <c r="D4268" s="21">
        <v>43328</v>
      </c>
      <c r="E4268" s="16" t="s">
        <v>74</v>
      </c>
      <c r="F4268" s="21">
        <v>43536</v>
      </c>
      <c r="G4268" s="16" t="s">
        <v>74</v>
      </c>
      <c r="H4268" s="26" t="s">
        <v>76</v>
      </c>
      <c r="M4268" s="26" t="s">
        <v>13145</v>
      </c>
      <c r="O4268" s="16" t="s">
        <v>78</v>
      </c>
      <c r="P4268" s="26" t="s">
        <v>760</v>
      </c>
      <c r="T4268" s="22">
        <v>0</v>
      </c>
      <c r="W4268" s="20" t="s">
        <v>43</v>
      </c>
      <c r="Z4268" s="24" t="s">
        <v>32</v>
      </c>
      <c r="AA4268" s="24" t="s">
        <v>32</v>
      </c>
      <c r="AB4268" s="24" t="s">
        <v>32</v>
      </c>
      <c r="AC4268" s="24" t="s">
        <v>32</v>
      </c>
      <c r="AD4268" s="25">
        <v>0</v>
      </c>
      <c r="AE4268" s="25">
        <v>0</v>
      </c>
      <c r="AF4268" s="25">
        <v>0</v>
      </c>
      <c r="AG4268" s="25">
        <v>0</v>
      </c>
      <c r="AH4268" s="25">
        <v>300000</v>
      </c>
    </row>
    <row r="4269" spans="1:34" x14ac:dyDescent="0.25">
      <c r="A4269" s="17">
        <v>126687.18</v>
      </c>
      <c r="B4269" s="18">
        <v>6</v>
      </c>
      <c r="C4269" s="16" t="s">
        <v>73</v>
      </c>
      <c r="D4269" s="21">
        <v>43328</v>
      </c>
      <c r="E4269" s="16" t="s">
        <v>74</v>
      </c>
      <c r="F4269" s="21">
        <v>43425</v>
      </c>
      <c r="G4269" s="16" t="s">
        <v>75</v>
      </c>
      <c r="H4269" s="26" t="s">
        <v>76</v>
      </c>
      <c r="M4269" s="26" t="s">
        <v>13144</v>
      </c>
      <c r="O4269" s="16" t="s">
        <v>78</v>
      </c>
      <c r="P4269" s="26" t="s">
        <v>760</v>
      </c>
      <c r="T4269" s="22">
        <v>0</v>
      </c>
      <c r="W4269" s="20" t="s">
        <v>43</v>
      </c>
      <c r="Z4269" s="24" t="s">
        <v>32</v>
      </c>
      <c r="AA4269" s="24" t="s">
        <v>32</v>
      </c>
      <c r="AB4269" s="24" t="s">
        <v>32</v>
      </c>
      <c r="AC4269" s="24" t="s">
        <v>32</v>
      </c>
      <c r="AD4269" s="25">
        <v>0</v>
      </c>
      <c r="AE4269" s="25">
        <v>0</v>
      </c>
      <c r="AF4269" s="25">
        <v>0</v>
      </c>
      <c r="AG4269" s="25">
        <v>0</v>
      </c>
      <c r="AH4269" s="25">
        <v>150000</v>
      </c>
    </row>
    <row r="4270" spans="1:34" x14ac:dyDescent="0.25">
      <c r="A4270" s="17">
        <v>126687.19</v>
      </c>
      <c r="B4270" s="18">
        <v>6</v>
      </c>
      <c r="C4270" s="16" t="s">
        <v>73</v>
      </c>
      <c r="D4270" s="21">
        <v>43328</v>
      </c>
      <c r="E4270" s="16" t="s">
        <v>74</v>
      </c>
      <c r="F4270" s="21">
        <v>43536</v>
      </c>
      <c r="G4270" s="16" t="s">
        <v>74</v>
      </c>
      <c r="H4270" s="26" t="s">
        <v>76</v>
      </c>
      <c r="M4270" s="26" t="s">
        <v>13143</v>
      </c>
      <c r="O4270" s="16" t="s">
        <v>78</v>
      </c>
      <c r="P4270" s="26" t="s">
        <v>760</v>
      </c>
      <c r="T4270" s="22">
        <v>0</v>
      </c>
      <c r="W4270" s="20" t="s">
        <v>43</v>
      </c>
      <c r="Z4270" s="24" t="s">
        <v>32</v>
      </c>
      <c r="AA4270" s="24" t="s">
        <v>32</v>
      </c>
      <c r="AB4270" s="24" t="s">
        <v>32</v>
      </c>
      <c r="AC4270" s="24" t="s">
        <v>32</v>
      </c>
      <c r="AD4270" s="25">
        <v>0</v>
      </c>
      <c r="AE4270" s="25">
        <v>0</v>
      </c>
      <c r="AF4270" s="25">
        <v>0</v>
      </c>
      <c r="AG4270" s="25">
        <v>0</v>
      </c>
      <c r="AH4270" s="25">
        <v>149857</v>
      </c>
    </row>
    <row r="4271" spans="1:34" ht="30" x14ac:dyDescent="0.25">
      <c r="A4271" s="17">
        <v>126687.2</v>
      </c>
      <c r="B4271" s="18">
        <v>6</v>
      </c>
      <c r="C4271" s="16" t="s">
        <v>73</v>
      </c>
      <c r="D4271" s="21">
        <v>43328</v>
      </c>
      <c r="E4271" s="16" t="s">
        <v>74</v>
      </c>
      <c r="F4271" s="21">
        <v>43425</v>
      </c>
      <c r="G4271" s="16" t="s">
        <v>573</v>
      </c>
      <c r="H4271" s="26" t="s">
        <v>76</v>
      </c>
      <c r="M4271" s="26" t="s">
        <v>13142</v>
      </c>
      <c r="O4271" s="16" t="s">
        <v>78</v>
      </c>
      <c r="P4271" s="26" t="s">
        <v>760</v>
      </c>
      <c r="T4271" s="22">
        <v>0</v>
      </c>
      <c r="W4271" s="20" t="s">
        <v>43</v>
      </c>
      <c r="Z4271" s="24" t="s">
        <v>32</v>
      </c>
      <c r="AA4271" s="24" t="s">
        <v>32</v>
      </c>
      <c r="AB4271" s="24" t="s">
        <v>32</v>
      </c>
      <c r="AC4271" s="24" t="s">
        <v>32</v>
      </c>
      <c r="AD4271" s="25">
        <v>0</v>
      </c>
      <c r="AE4271" s="25">
        <v>0</v>
      </c>
      <c r="AF4271" s="25">
        <v>0</v>
      </c>
      <c r="AG4271" s="25">
        <v>0</v>
      </c>
      <c r="AH4271" s="25">
        <v>69710</v>
      </c>
    </row>
    <row r="4272" spans="1:34" x14ac:dyDescent="0.25">
      <c r="A4272" s="17">
        <v>126687.21</v>
      </c>
      <c r="B4272" s="18">
        <v>6</v>
      </c>
      <c r="C4272" s="16" t="s">
        <v>73</v>
      </c>
      <c r="D4272" s="21">
        <v>43328</v>
      </c>
      <c r="E4272" s="16" t="s">
        <v>74</v>
      </c>
      <c r="F4272" s="21">
        <v>43425</v>
      </c>
      <c r="G4272" s="16" t="s">
        <v>75</v>
      </c>
      <c r="H4272" s="26" t="s">
        <v>76</v>
      </c>
      <c r="M4272" s="26" t="s">
        <v>13141</v>
      </c>
      <c r="O4272" s="16" t="s">
        <v>78</v>
      </c>
      <c r="P4272" s="26" t="s">
        <v>760</v>
      </c>
      <c r="T4272" s="22">
        <v>0</v>
      </c>
      <c r="W4272" s="20" t="s">
        <v>43</v>
      </c>
      <c r="Z4272" s="24" t="s">
        <v>32</v>
      </c>
      <c r="AA4272" s="24" t="s">
        <v>32</v>
      </c>
      <c r="AB4272" s="24" t="s">
        <v>32</v>
      </c>
      <c r="AC4272" s="24" t="s">
        <v>32</v>
      </c>
      <c r="AD4272" s="25">
        <v>0</v>
      </c>
      <c r="AE4272" s="25">
        <v>0</v>
      </c>
      <c r="AF4272" s="25">
        <v>0</v>
      </c>
      <c r="AG4272" s="25">
        <v>0</v>
      </c>
      <c r="AH4272" s="25">
        <v>150000</v>
      </c>
    </row>
    <row r="4273" spans="1:34" ht="30" x14ac:dyDescent="0.25">
      <c r="A4273" s="17">
        <v>126687.22</v>
      </c>
      <c r="B4273" s="18">
        <v>6</v>
      </c>
      <c r="C4273" s="16" t="s">
        <v>73</v>
      </c>
      <c r="D4273" s="21">
        <v>43328</v>
      </c>
      <c r="E4273" s="16" t="s">
        <v>74</v>
      </c>
      <c r="F4273" s="21">
        <v>43536</v>
      </c>
      <c r="G4273" s="16" t="s">
        <v>74</v>
      </c>
      <c r="H4273" s="26" t="s">
        <v>76</v>
      </c>
      <c r="M4273" s="26" t="s">
        <v>13140</v>
      </c>
      <c r="O4273" s="16" t="s">
        <v>78</v>
      </c>
      <c r="P4273" s="26" t="s">
        <v>760</v>
      </c>
      <c r="T4273" s="22">
        <v>0</v>
      </c>
      <c r="W4273" s="20" t="s">
        <v>43</v>
      </c>
      <c r="Z4273" s="24" t="s">
        <v>32</v>
      </c>
      <c r="AA4273" s="24" t="s">
        <v>32</v>
      </c>
      <c r="AB4273" s="24" t="s">
        <v>32</v>
      </c>
      <c r="AC4273" s="24" t="s">
        <v>32</v>
      </c>
      <c r="AD4273" s="25">
        <v>0</v>
      </c>
      <c r="AE4273" s="25">
        <v>0</v>
      </c>
      <c r="AF4273" s="25">
        <v>0</v>
      </c>
      <c r="AG4273" s="25">
        <v>0</v>
      </c>
      <c r="AH4273" s="25">
        <v>96000</v>
      </c>
    </row>
    <row r="4274" spans="1:34" ht="30" x14ac:dyDescent="0.25">
      <c r="A4274" s="17">
        <v>126687.23</v>
      </c>
      <c r="B4274" s="18">
        <v>6</v>
      </c>
      <c r="C4274" s="16" t="s">
        <v>73</v>
      </c>
      <c r="D4274" s="21">
        <v>43328</v>
      </c>
      <c r="E4274" s="16" t="s">
        <v>74</v>
      </c>
      <c r="F4274" s="21">
        <v>43425</v>
      </c>
      <c r="G4274" s="16" t="s">
        <v>75</v>
      </c>
      <c r="H4274" s="26" t="s">
        <v>76</v>
      </c>
      <c r="M4274" s="26" t="s">
        <v>13139</v>
      </c>
      <c r="O4274" s="16" t="s">
        <v>78</v>
      </c>
      <c r="P4274" s="26" t="s">
        <v>760</v>
      </c>
      <c r="T4274" s="22">
        <v>0</v>
      </c>
      <c r="W4274" s="20" t="s">
        <v>43</v>
      </c>
      <c r="Z4274" s="24" t="s">
        <v>32</v>
      </c>
      <c r="AA4274" s="24" t="s">
        <v>32</v>
      </c>
      <c r="AB4274" s="24" t="s">
        <v>32</v>
      </c>
      <c r="AC4274" s="24" t="s">
        <v>32</v>
      </c>
      <c r="AD4274" s="25">
        <v>0</v>
      </c>
      <c r="AE4274" s="25">
        <v>0</v>
      </c>
      <c r="AF4274" s="25">
        <v>0</v>
      </c>
      <c r="AG4274" s="25">
        <v>0</v>
      </c>
      <c r="AH4274" s="25">
        <v>125000</v>
      </c>
    </row>
    <row r="4275" spans="1:34" ht="30" x14ac:dyDescent="0.25">
      <c r="A4275" s="17">
        <v>126687.24</v>
      </c>
      <c r="B4275" s="18">
        <v>6</v>
      </c>
      <c r="C4275" s="16" t="s">
        <v>73</v>
      </c>
      <c r="D4275" s="21">
        <v>43328</v>
      </c>
      <c r="E4275" s="16" t="s">
        <v>74</v>
      </c>
      <c r="F4275" s="21">
        <v>43425</v>
      </c>
      <c r="G4275" s="16" t="s">
        <v>75</v>
      </c>
      <c r="H4275" s="26" t="s">
        <v>76</v>
      </c>
      <c r="M4275" s="26" t="s">
        <v>13138</v>
      </c>
      <c r="O4275" s="16" t="s">
        <v>78</v>
      </c>
      <c r="P4275" s="26" t="s">
        <v>760</v>
      </c>
      <c r="T4275" s="22">
        <v>0</v>
      </c>
      <c r="W4275" s="20" t="s">
        <v>43</v>
      </c>
      <c r="Z4275" s="24" t="s">
        <v>32</v>
      </c>
      <c r="AA4275" s="24" t="s">
        <v>32</v>
      </c>
      <c r="AB4275" s="24" t="s">
        <v>32</v>
      </c>
      <c r="AC4275" s="24" t="s">
        <v>32</v>
      </c>
      <c r="AD4275" s="25">
        <v>0</v>
      </c>
      <c r="AE4275" s="25">
        <v>0</v>
      </c>
      <c r="AF4275" s="25">
        <v>0</v>
      </c>
      <c r="AG4275" s="25">
        <v>0</v>
      </c>
      <c r="AH4275" s="25">
        <v>174999</v>
      </c>
    </row>
    <row r="4276" spans="1:34" x14ac:dyDescent="0.25">
      <c r="A4276" s="17">
        <v>126687.25</v>
      </c>
      <c r="B4276" s="18">
        <v>6</v>
      </c>
      <c r="C4276" s="16" t="s">
        <v>73</v>
      </c>
      <c r="D4276" s="21">
        <v>43328</v>
      </c>
      <c r="E4276" s="16" t="s">
        <v>74</v>
      </c>
      <c r="F4276" s="21">
        <v>43425</v>
      </c>
      <c r="G4276" s="16" t="s">
        <v>75</v>
      </c>
      <c r="H4276" s="26" t="s">
        <v>76</v>
      </c>
      <c r="M4276" s="26" t="s">
        <v>13137</v>
      </c>
      <c r="O4276" s="16" t="s">
        <v>78</v>
      </c>
      <c r="P4276" s="26" t="s">
        <v>760</v>
      </c>
      <c r="T4276" s="22">
        <v>0</v>
      </c>
      <c r="W4276" s="20" t="s">
        <v>43</v>
      </c>
      <c r="Z4276" s="24" t="s">
        <v>32</v>
      </c>
      <c r="AA4276" s="24" t="s">
        <v>32</v>
      </c>
      <c r="AB4276" s="24" t="s">
        <v>32</v>
      </c>
      <c r="AC4276" s="24" t="s">
        <v>32</v>
      </c>
      <c r="AD4276" s="25">
        <v>0</v>
      </c>
      <c r="AE4276" s="25">
        <v>0</v>
      </c>
      <c r="AF4276" s="25">
        <v>0</v>
      </c>
      <c r="AG4276" s="25">
        <v>0</v>
      </c>
      <c r="AH4276" s="25">
        <v>149868</v>
      </c>
    </row>
    <row r="4277" spans="1:34" x14ac:dyDescent="0.25">
      <c r="A4277" s="17">
        <v>126687.26</v>
      </c>
      <c r="B4277" s="18">
        <v>6</v>
      </c>
      <c r="C4277" s="16" t="s">
        <v>73</v>
      </c>
      <c r="D4277" s="21">
        <v>43328</v>
      </c>
      <c r="E4277" s="16" t="s">
        <v>74</v>
      </c>
      <c r="F4277" s="21">
        <v>43528</v>
      </c>
      <c r="G4277" s="16" t="s">
        <v>74</v>
      </c>
      <c r="H4277" s="26" t="s">
        <v>76</v>
      </c>
      <c r="M4277" s="26" t="s">
        <v>13136</v>
      </c>
      <c r="O4277" s="16" t="s">
        <v>78</v>
      </c>
      <c r="P4277" s="26" t="s">
        <v>760</v>
      </c>
      <c r="T4277" s="22">
        <v>0</v>
      </c>
      <c r="W4277" s="20" t="s">
        <v>43</v>
      </c>
      <c r="Z4277" s="24" t="s">
        <v>32</v>
      </c>
      <c r="AA4277" s="24" t="s">
        <v>32</v>
      </c>
      <c r="AB4277" s="24" t="s">
        <v>32</v>
      </c>
      <c r="AC4277" s="24" t="s">
        <v>32</v>
      </c>
      <c r="AD4277" s="25">
        <v>0</v>
      </c>
      <c r="AE4277" s="25">
        <v>0</v>
      </c>
      <c r="AF4277" s="25">
        <v>0</v>
      </c>
      <c r="AG4277" s="25">
        <v>0</v>
      </c>
      <c r="AH4277" s="25">
        <v>100000</v>
      </c>
    </row>
    <row r="4278" spans="1:34" x14ac:dyDescent="0.25">
      <c r="A4278" s="17">
        <v>126687.27</v>
      </c>
      <c r="B4278" s="18">
        <v>6</v>
      </c>
      <c r="C4278" s="16" t="s">
        <v>73</v>
      </c>
      <c r="D4278" s="21">
        <v>43528</v>
      </c>
      <c r="E4278" s="16" t="s">
        <v>74</v>
      </c>
      <c r="F4278" s="21">
        <v>43655</v>
      </c>
      <c r="G4278" s="16" t="s">
        <v>74</v>
      </c>
      <c r="H4278" s="26" t="s">
        <v>76</v>
      </c>
      <c r="M4278" s="26" t="s">
        <v>13135</v>
      </c>
      <c r="O4278" s="16" t="s">
        <v>78</v>
      </c>
      <c r="P4278" s="26" t="s">
        <v>760</v>
      </c>
      <c r="T4278" s="22">
        <v>0</v>
      </c>
      <c r="W4278" s="20" t="s">
        <v>43</v>
      </c>
      <c r="Z4278" s="24" t="s">
        <v>32</v>
      </c>
      <c r="AA4278" s="24" t="s">
        <v>32</v>
      </c>
      <c r="AB4278" s="24" t="s">
        <v>32</v>
      </c>
      <c r="AC4278" s="24" t="s">
        <v>32</v>
      </c>
      <c r="AD4278" s="25">
        <v>0</v>
      </c>
      <c r="AE4278" s="25">
        <v>0</v>
      </c>
      <c r="AF4278" s="25">
        <v>0</v>
      </c>
      <c r="AG4278" s="25">
        <v>0</v>
      </c>
      <c r="AH4278" s="25">
        <v>100000</v>
      </c>
    </row>
    <row r="4279" spans="1:34" x14ac:dyDescent="0.25">
      <c r="A4279" s="17">
        <v>126687.28</v>
      </c>
      <c r="B4279" s="18">
        <v>6</v>
      </c>
      <c r="C4279" s="16" t="s">
        <v>73</v>
      </c>
      <c r="D4279" s="21">
        <v>43528</v>
      </c>
      <c r="E4279" s="16" t="s">
        <v>74</v>
      </c>
      <c r="F4279" s="21">
        <v>43644</v>
      </c>
      <c r="G4279" s="16" t="s">
        <v>74</v>
      </c>
      <c r="H4279" s="26" t="s">
        <v>76</v>
      </c>
      <c r="M4279" s="26" t="s">
        <v>13134</v>
      </c>
      <c r="O4279" s="16" t="s">
        <v>78</v>
      </c>
      <c r="P4279" s="26" t="s">
        <v>760</v>
      </c>
      <c r="T4279" s="22">
        <v>0</v>
      </c>
      <c r="W4279" s="20" t="s">
        <v>43</v>
      </c>
      <c r="Z4279" s="24" t="s">
        <v>32</v>
      </c>
      <c r="AA4279" s="24" t="s">
        <v>32</v>
      </c>
      <c r="AB4279" s="24" t="s">
        <v>32</v>
      </c>
      <c r="AC4279" s="24" t="s">
        <v>32</v>
      </c>
      <c r="AD4279" s="25">
        <v>0</v>
      </c>
      <c r="AE4279" s="25">
        <v>0</v>
      </c>
      <c r="AF4279" s="25">
        <v>0</v>
      </c>
      <c r="AG4279" s="25">
        <v>0</v>
      </c>
      <c r="AH4279" s="25">
        <v>201500</v>
      </c>
    </row>
    <row r="4280" spans="1:34" ht="30" x14ac:dyDescent="0.25">
      <c r="A4280" s="17">
        <v>126687.29</v>
      </c>
      <c r="B4280" s="18">
        <v>6</v>
      </c>
      <c r="C4280" s="16" t="s">
        <v>73</v>
      </c>
      <c r="D4280" s="21">
        <v>43528</v>
      </c>
      <c r="E4280" s="16" t="s">
        <v>74</v>
      </c>
      <c r="F4280" s="21">
        <v>43644</v>
      </c>
      <c r="G4280" s="16" t="s">
        <v>74</v>
      </c>
      <c r="H4280" s="26" t="s">
        <v>76</v>
      </c>
      <c r="M4280" s="26" t="s">
        <v>13133</v>
      </c>
      <c r="O4280" s="16" t="s">
        <v>78</v>
      </c>
      <c r="P4280" s="26" t="s">
        <v>760</v>
      </c>
      <c r="T4280" s="22">
        <v>0</v>
      </c>
      <c r="W4280" s="20" t="s">
        <v>43</v>
      </c>
      <c r="Z4280" s="24" t="s">
        <v>32</v>
      </c>
      <c r="AA4280" s="24" t="s">
        <v>32</v>
      </c>
      <c r="AB4280" s="24" t="s">
        <v>32</v>
      </c>
      <c r="AC4280" s="24" t="s">
        <v>32</v>
      </c>
      <c r="AD4280" s="25">
        <v>0</v>
      </c>
      <c r="AE4280" s="25">
        <v>0</v>
      </c>
      <c r="AF4280" s="25">
        <v>0</v>
      </c>
      <c r="AG4280" s="25">
        <v>0</v>
      </c>
      <c r="AH4280" s="25">
        <v>199929</v>
      </c>
    </row>
    <row r="4281" spans="1:34" x14ac:dyDescent="0.25">
      <c r="A4281" s="17">
        <v>126687.3</v>
      </c>
      <c r="B4281" s="18">
        <v>6</v>
      </c>
      <c r="C4281" s="16" t="s">
        <v>73</v>
      </c>
      <c r="D4281" s="21">
        <v>43528</v>
      </c>
      <c r="E4281" s="16" t="s">
        <v>74</v>
      </c>
      <c r="F4281" s="21">
        <v>43927</v>
      </c>
      <c r="G4281" s="16" t="s">
        <v>74</v>
      </c>
      <c r="H4281" s="26" t="s">
        <v>76</v>
      </c>
      <c r="M4281" s="26" t="s">
        <v>13132</v>
      </c>
      <c r="O4281" s="16" t="s">
        <v>78</v>
      </c>
      <c r="P4281" s="26" t="s">
        <v>760</v>
      </c>
      <c r="T4281" s="22">
        <v>0</v>
      </c>
      <c r="W4281" s="20" t="s">
        <v>43</v>
      </c>
      <c r="Z4281" s="24" t="s">
        <v>32</v>
      </c>
      <c r="AA4281" s="24" t="s">
        <v>32</v>
      </c>
      <c r="AB4281" s="24" t="s">
        <v>32</v>
      </c>
      <c r="AC4281" s="24" t="s">
        <v>32</v>
      </c>
      <c r="AD4281" s="25">
        <v>0</v>
      </c>
      <c r="AE4281" s="25">
        <v>0</v>
      </c>
      <c r="AF4281" s="25">
        <v>0</v>
      </c>
      <c r="AG4281" s="25">
        <v>0</v>
      </c>
      <c r="AH4281" s="25">
        <v>198680</v>
      </c>
    </row>
    <row r="4282" spans="1:34" x14ac:dyDescent="0.25">
      <c r="A4282" s="17">
        <v>126687.31</v>
      </c>
      <c r="B4282" s="18">
        <v>6</v>
      </c>
      <c r="C4282" s="16" t="s">
        <v>73</v>
      </c>
      <c r="D4282" s="21">
        <v>43528</v>
      </c>
      <c r="E4282" s="16" t="s">
        <v>74</v>
      </c>
      <c r="F4282" s="21">
        <v>43644</v>
      </c>
      <c r="G4282" s="16" t="s">
        <v>74</v>
      </c>
      <c r="H4282" s="26" t="s">
        <v>76</v>
      </c>
      <c r="M4282" s="26" t="s">
        <v>13131</v>
      </c>
      <c r="O4282" s="16" t="s">
        <v>78</v>
      </c>
      <c r="P4282" s="26" t="s">
        <v>760</v>
      </c>
      <c r="T4282" s="22">
        <v>0</v>
      </c>
      <c r="W4282" s="20" t="s">
        <v>43</v>
      </c>
      <c r="Z4282" s="24" t="s">
        <v>32</v>
      </c>
      <c r="AA4282" s="24" t="s">
        <v>32</v>
      </c>
      <c r="AB4282" s="24" t="s">
        <v>32</v>
      </c>
      <c r="AC4282" s="24" t="s">
        <v>32</v>
      </c>
      <c r="AD4282" s="25">
        <v>0</v>
      </c>
      <c r="AE4282" s="25">
        <v>0</v>
      </c>
      <c r="AF4282" s="25">
        <v>0</v>
      </c>
      <c r="AG4282" s="25">
        <v>0</v>
      </c>
      <c r="AH4282" s="25">
        <v>76415</v>
      </c>
    </row>
    <row r="4283" spans="1:34" ht="30" x14ac:dyDescent="0.25">
      <c r="A4283" s="17">
        <v>126687.32</v>
      </c>
      <c r="B4283" s="18">
        <v>6</v>
      </c>
      <c r="C4283" s="16" t="s">
        <v>73</v>
      </c>
      <c r="D4283" s="21">
        <v>43528</v>
      </c>
      <c r="E4283" s="16" t="s">
        <v>74</v>
      </c>
      <c r="F4283" s="21">
        <v>43644</v>
      </c>
      <c r="G4283" s="16" t="s">
        <v>74</v>
      </c>
      <c r="H4283" s="26" t="s">
        <v>76</v>
      </c>
      <c r="M4283" s="26" t="s">
        <v>13130</v>
      </c>
      <c r="O4283" s="16" t="s">
        <v>78</v>
      </c>
      <c r="P4283" s="26" t="s">
        <v>760</v>
      </c>
      <c r="T4283" s="23" t="s">
        <v>32</v>
      </c>
      <c r="W4283" s="20" t="s">
        <v>43</v>
      </c>
      <c r="Z4283" s="24" t="s">
        <v>32</v>
      </c>
      <c r="AA4283" s="24" t="s">
        <v>32</v>
      </c>
      <c r="AB4283" s="24" t="s">
        <v>32</v>
      </c>
      <c r="AC4283" s="24" t="s">
        <v>32</v>
      </c>
      <c r="AD4283" s="25">
        <v>0</v>
      </c>
      <c r="AE4283" s="25">
        <v>0</v>
      </c>
      <c r="AF4283" s="25">
        <v>0</v>
      </c>
      <c r="AG4283" s="25">
        <v>0</v>
      </c>
      <c r="AH4283" s="25">
        <v>98996</v>
      </c>
    </row>
    <row r="4284" spans="1:34" x14ac:dyDescent="0.25">
      <c r="A4284" s="17">
        <v>126687.33</v>
      </c>
      <c r="B4284" s="18">
        <v>6</v>
      </c>
      <c r="C4284" s="16" t="s">
        <v>73</v>
      </c>
      <c r="D4284" s="21">
        <v>43528</v>
      </c>
      <c r="E4284" s="16" t="s">
        <v>74</v>
      </c>
      <c r="F4284" s="21">
        <v>43717</v>
      </c>
      <c r="G4284" s="16" t="s">
        <v>142</v>
      </c>
      <c r="H4284" s="26" t="s">
        <v>76</v>
      </c>
      <c r="M4284" s="26" t="s">
        <v>13129</v>
      </c>
      <c r="O4284" s="16" t="s">
        <v>78</v>
      </c>
      <c r="P4284" s="26" t="s">
        <v>760</v>
      </c>
      <c r="T4284" s="23" t="s">
        <v>32</v>
      </c>
      <c r="W4284" s="20" t="s">
        <v>43</v>
      </c>
      <c r="Z4284" s="24" t="s">
        <v>32</v>
      </c>
      <c r="AA4284" s="24" t="s">
        <v>32</v>
      </c>
      <c r="AB4284" s="24" t="s">
        <v>32</v>
      </c>
      <c r="AC4284" s="24" t="s">
        <v>32</v>
      </c>
      <c r="AD4284" s="25">
        <v>0</v>
      </c>
      <c r="AE4284" s="25">
        <v>0</v>
      </c>
      <c r="AF4284" s="25">
        <v>0</v>
      </c>
      <c r="AG4284" s="25">
        <v>0</v>
      </c>
      <c r="AH4284" s="25">
        <v>134955</v>
      </c>
    </row>
    <row r="4285" spans="1:34" x14ac:dyDescent="0.25">
      <c r="A4285" s="17">
        <v>126687.34</v>
      </c>
      <c r="B4285" s="18">
        <v>6</v>
      </c>
      <c r="C4285" s="16" t="s">
        <v>73</v>
      </c>
      <c r="D4285" s="21">
        <v>43528</v>
      </c>
      <c r="E4285" s="16" t="s">
        <v>74</v>
      </c>
      <c r="F4285" s="21">
        <v>43644</v>
      </c>
      <c r="G4285" s="16" t="s">
        <v>74</v>
      </c>
      <c r="H4285" s="26" t="s">
        <v>76</v>
      </c>
      <c r="M4285" s="26" t="s">
        <v>13128</v>
      </c>
      <c r="O4285" s="16" t="s">
        <v>78</v>
      </c>
      <c r="P4285" s="26" t="s">
        <v>760</v>
      </c>
      <c r="T4285" s="22">
        <v>0</v>
      </c>
      <c r="W4285" s="20" t="s">
        <v>43</v>
      </c>
      <c r="Z4285" s="24" t="s">
        <v>32</v>
      </c>
      <c r="AA4285" s="24" t="s">
        <v>32</v>
      </c>
      <c r="AB4285" s="24" t="s">
        <v>32</v>
      </c>
      <c r="AC4285" s="24" t="s">
        <v>32</v>
      </c>
      <c r="AD4285" s="25">
        <v>0</v>
      </c>
      <c r="AE4285" s="25">
        <v>0</v>
      </c>
      <c r="AF4285" s="25">
        <v>0</v>
      </c>
      <c r="AG4285" s="25">
        <v>0</v>
      </c>
      <c r="AH4285" s="25">
        <v>200000</v>
      </c>
    </row>
    <row r="4286" spans="1:34" x14ac:dyDescent="0.25">
      <c r="A4286" s="17">
        <v>126687.35</v>
      </c>
      <c r="B4286" s="18">
        <v>6</v>
      </c>
      <c r="C4286" s="16" t="s">
        <v>73</v>
      </c>
      <c r="D4286" s="21">
        <v>43528</v>
      </c>
      <c r="E4286" s="16" t="s">
        <v>74</v>
      </c>
      <c r="F4286" s="21">
        <v>43717</v>
      </c>
      <c r="G4286" s="16" t="s">
        <v>142</v>
      </c>
      <c r="H4286" s="26" t="s">
        <v>76</v>
      </c>
      <c r="M4286" s="26" t="s">
        <v>13127</v>
      </c>
      <c r="O4286" s="16" t="s">
        <v>78</v>
      </c>
      <c r="P4286" s="26" t="s">
        <v>760</v>
      </c>
      <c r="T4286" s="22">
        <v>0</v>
      </c>
      <c r="W4286" s="20" t="s">
        <v>43</v>
      </c>
      <c r="Z4286" s="24" t="s">
        <v>32</v>
      </c>
      <c r="AA4286" s="24" t="s">
        <v>32</v>
      </c>
      <c r="AB4286" s="24" t="s">
        <v>32</v>
      </c>
      <c r="AC4286" s="24" t="s">
        <v>32</v>
      </c>
      <c r="AD4286" s="25">
        <v>0</v>
      </c>
      <c r="AE4286" s="25">
        <v>0</v>
      </c>
      <c r="AF4286" s="25">
        <v>0</v>
      </c>
      <c r="AG4286" s="25">
        <v>0</v>
      </c>
      <c r="AH4286" s="25">
        <v>219281</v>
      </c>
    </row>
    <row r="4287" spans="1:34" ht="30" x14ac:dyDescent="0.25">
      <c r="A4287" s="17">
        <v>126687.36</v>
      </c>
      <c r="B4287" s="18">
        <v>6</v>
      </c>
      <c r="C4287" s="16" t="s">
        <v>73</v>
      </c>
      <c r="D4287" s="21">
        <v>43528</v>
      </c>
      <c r="E4287" s="16" t="s">
        <v>74</v>
      </c>
      <c r="F4287" s="21">
        <v>43927</v>
      </c>
      <c r="G4287" s="16" t="s">
        <v>74</v>
      </c>
      <c r="H4287" s="26" t="s">
        <v>76</v>
      </c>
      <c r="M4287" s="26" t="s">
        <v>13126</v>
      </c>
      <c r="O4287" s="16" t="s">
        <v>78</v>
      </c>
      <c r="P4287" s="26" t="s">
        <v>760</v>
      </c>
      <c r="T4287" s="22">
        <v>0</v>
      </c>
      <c r="W4287" s="20" t="s">
        <v>43</v>
      </c>
      <c r="Z4287" s="24" t="s">
        <v>32</v>
      </c>
      <c r="AA4287" s="24" t="s">
        <v>32</v>
      </c>
      <c r="AB4287" s="24" t="s">
        <v>32</v>
      </c>
      <c r="AC4287" s="24" t="s">
        <v>32</v>
      </c>
      <c r="AD4287" s="25">
        <v>0</v>
      </c>
      <c r="AE4287" s="25">
        <v>0</v>
      </c>
      <c r="AF4287" s="25">
        <v>0</v>
      </c>
      <c r="AG4287" s="25">
        <v>0</v>
      </c>
      <c r="AH4287" s="25">
        <v>174989</v>
      </c>
    </row>
    <row r="4288" spans="1:34" ht="30" x14ac:dyDescent="0.25">
      <c r="A4288" s="17">
        <v>126687.37</v>
      </c>
      <c r="B4288" s="18">
        <v>6</v>
      </c>
      <c r="C4288" s="16" t="s">
        <v>73</v>
      </c>
      <c r="D4288" s="21">
        <v>43528</v>
      </c>
      <c r="E4288" s="16" t="s">
        <v>74</v>
      </c>
      <c r="F4288" s="21">
        <v>43655</v>
      </c>
      <c r="G4288" s="16" t="s">
        <v>125</v>
      </c>
      <c r="H4288" s="26" t="s">
        <v>76</v>
      </c>
      <c r="M4288" s="26" t="s">
        <v>13125</v>
      </c>
      <c r="O4288" s="16" t="s">
        <v>78</v>
      </c>
      <c r="P4288" s="26" t="s">
        <v>760</v>
      </c>
      <c r="T4288" s="22">
        <v>0</v>
      </c>
      <c r="W4288" s="20" t="s">
        <v>43</v>
      </c>
      <c r="Z4288" s="24" t="s">
        <v>32</v>
      </c>
      <c r="AA4288" s="24" t="s">
        <v>32</v>
      </c>
      <c r="AB4288" s="24" t="s">
        <v>32</v>
      </c>
      <c r="AC4288" s="24" t="s">
        <v>32</v>
      </c>
      <c r="AD4288" s="25">
        <v>0</v>
      </c>
      <c r="AE4288" s="25">
        <v>0</v>
      </c>
      <c r="AF4288" s="25">
        <v>0</v>
      </c>
      <c r="AG4288" s="25">
        <v>0</v>
      </c>
      <c r="AH4288" s="25">
        <v>163207</v>
      </c>
    </row>
    <row r="4289" spans="1:34" ht="30" x14ac:dyDescent="0.25">
      <c r="A4289" s="17">
        <v>126687.38</v>
      </c>
      <c r="B4289" s="18">
        <v>6</v>
      </c>
      <c r="C4289" s="16" t="s">
        <v>73</v>
      </c>
      <c r="D4289" s="21">
        <v>43528</v>
      </c>
      <c r="E4289" s="16" t="s">
        <v>74</v>
      </c>
      <c r="F4289" s="21">
        <v>43647</v>
      </c>
      <c r="G4289" s="16" t="s">
        <v>74</v>
      </c>
      <c r="H4289" s="26" t="s">
        <v>76</v>
      </c>
      <c r="M4289" s="26" t="s">
        <v>13124</v>
      </c>
      <c r="O4289" s="16" t="s">
        <v>78</v>
      </c>
      <c r="P4289" s="26" t="s">
        <v>760</v>
      </c>
      <c r="T4289" s="22">
        <v>0</v>
      </c>
      <c r="W4289" s="20" t="s">
        <v>43</v>
      </c>
      <c r="Z4289" s="24" t="s">
        <v>32</v>
      </c>
      <c r="AA4289" s="24" t="s">
        <v>32</v>
      </c>
      <c r="AB4289" s="24" t="s">
        <v>32</v>
      </c>
      <c r="AC4289" s="24" t="s">
        <v>32</v>
      </c>
      <c r="AD4289" s="25">
        <v>0</v>
      </c>
      <c r="AE4289" s="25">
        <v>0</v>
      </c>
      <c r="AF4289" s="25">
        <v>0</v>
      </c>
      <c r="AG4289" s="25">
        <v>0</v>
      </c>
      <c r="AH4289" s="25">
        <v>247609</v>
      </c>
    </row>
    <row r="4290" spans="1:34" ht="30" x14ac:dyDescent="0.25">
      <c r="A4290" s="17">
        <v>126687.39</v>
      </c>
      <c r="B4290" s="18">
        <v>6</v>
      </c>
      <c r="C4290" s="16" t="s">
        <v>73</v>
      </c>
      <c r="D4290" s="21">
        <v>43528</v>
      </c>
      <c r="E4290" s="16" t="s">
        <v>74</v>
      </c>
      <c r="F4290" s="21">
        <v>43927</v>
      </c>
      <c r="G4290" s="16" t="s">
        <v>74</v>
      </c>
      <c r="H4290" s="26" t="s">
        <v>76</v>
      </c>
      <c r="M4290" s="26" t="s">
        <v>13123</v>
      </c>
      <c r="O4290" s="16" t="s">
        <v>78</v>
      </c>
      <c r="P4290" s="26" t="s">
        <v>760</v>
      </c>
      <c r="T4290" s="22">
        <v>0</v>
      </c>
      <c r="W4290" s="20" t="s">
        <v>43</v>
      </c>
      <c r="Z4290" s="24" t="s">
        <v>32</v>
      </c>
      <c r="AA4290" s="24" t="s">
        <v>32</v>
      </c>
      <c r="AB4290" s="24" t="s">
        <v>32</v>
      </c>
      <c r="AC4290" s="24" t="s">
        <v>32</v>
      </c>
      <c r="AD4290" s="25">
        <v>0</v>
      </c>
      <c r="AE4290" s="25">
        <v>0</v>
      </c>
      <c r="AF4290" s="25">
        <v>0</v>
      </c>
      <c r="AG4290" s="25">
        <v>0</v>
      </c>
      <c r="AH4290" s="25">
        <v>97007</v>
      </c>
    </row>
    <row r="4291" spans="1:34" x14ac:dyDescent="0.25">
      <c r="A4291" s="17">
        <v>126687.41</v>
      </c>
      <c r="B4291" s="18">
        <v>6</v>
      </c>
      <c r="C4291" s="16" t="s">
        <v>73</v>
      </c>
      <c r="D4291" s="21">
        <v>43529</v>
      </c>
      <c r="E4291" s="16" t="s">
        <v>74</v>
      </c>
      <c r="F4291" s="21">
        <v>43647</v>
      </c>
      <c r="G4291" s="16" t="s">
        <v>74</v>
      </c>
      <c r="H4291" s="26" t="s">
        <v>76</v>
      </c>
      <c r="M4291" s="26" t="s">
        <v>13122</v>
      </c>
      <c r="O4291" s="16" t="s">
        <v>78</v>
      </c>
      <c r="P4291" s="26" t="s">
        <v>760</v>
      </c>
      <c r="T4291" s="22">
        <v>0</v>
      </c>
      <c r="W4291" s="20" t="s">
        <v>43</v>
      </c>
      <c r="Z4291" s="24" t="s">
        <v>32</v>
      </c>
      <c r="AA4291" s="24" t="s">
        <v>32</v>
      </c>
      <c r="AB4291" s="24" t="s">
        <v>32</v>
      </c>
      <c r="AC4291" s="24" t="s">
        <v>32</v>
      </c>
      <c r="AD4291" s="25">
        <v>0</v>
      </c>
      <c r="AE4291" s="25">
        <v>0</v>
      </c>
      <c r="AF4291" s="25">
        <v>0</v>
      </c>
      <c r="AG4291" s="25">
        <v>0</v>
      </c>
      <c r="AH4291" s="25">
        <v>224446</v>
      </c>
    </row>
    <row r="4292" spans="1:34" ht="30" x14ac:dyDescent="0.25">
      <c r="A4292" s="17">
        <v>126687.42</v>
      </c>
      <c r="B4292" s="18">
        <v>6</v>
      </c>
      <c r="C4292" s="16" t="s">
        <v>73</v>
      </c>
      <c r="D4292" s="21">
        <v>43529</v>
      </c>
      <c r="E4292" s="16" t="s">
        <v>74</v>
      </c>
      <c r="F4292" s="21">
        <v>43648</v>
      </c>
      <c r="G4292" s="16" t="s">
        <v>74</v>
      </c>
      <c r="H4292" s="26" t="s">
        <v>76</v>
      </c>
      <c r="M4292" s="26" t="s">
        <v>13121</v>
      </c>
      <c r="O4292" s="16" t="s">
        <v>78</v>
      </c>
      <c r="P4292" s="26" t="s">
        <v>760</v>
      </c>
      <c r="T4292" s="23" t="s">
        <v>32</v>
      </c>
      <c r="W4292" s="20" t="s">
        <v>43</v>
      </c>
      <c r="Z4292" s="24" t="s">
        <v>32</v>
      </c>
      <c r="AA4292" s="24" t="s">
        <v>32</v>
      </c>
      <c r="AB4292" s="24" t="s">
        <v>32</v>
      </c>
      <c r="AC4292" s="24" t="s">
        <v>32</v>
      </c>
      <c r="AD4292" s="25">
        <v>0</v>
      </c>
      <c r="AE4292" s="25">
        <v>0</v>
      </c>
      <c r="AF4292" s="25">
        <v>0</v>
      </c>
      <c r="AG4292" s="25">
        <v>0</v>
      </c>
      <c r="AH4292" s="25">
        <v>199274</v>
      </c>
    </row>
    <row r="4293" spans="1:34" ht="30" x14ac:dyDescent="0.25">
      <c r="A4293" s="17">
        <v>126687.43</v>
      </c>
      <c r="B4293" s="18">
        <v>6</v>
      </c>
      <c r="C4293" s="16" t="s">
        <v>73</v>
      </c>
      <c r="D4293" s="21">
        <v>43529</v>
      </c>
      <c r="E4293" s="16" t="s">
        <v>74</v>
      </c>
      <c r="F4293" s="21">
        <v>43648</v>
      </c>
      <c r="G4293" s="16" t="s">
        <v>74</v>
      </c>
      <c r="H4293" s="26" t="s">
        <v>76</v>
      </c>
      <c r="M4293" s="26" t="s">
        <v>13120</v>
      </c>
      <c r="O4293" s="16" t="s">
        <v>78</v>
      </c>
      <c r="P4293" s="26" t="s">
        <v>760</v>
      </c>
      <c r="T4293" s="23" t="s">
        <v>32</v>
      </c>
      <c r="W4293" s="20" t="s">
        <v>43</v>
      </c>
      <c r="Z4293" s="24" t="s">
        <v>32</v>
      </c>
      <c r="AA4293" s="24" t="s">
        <v>32</v>
      </c>
      <c r="AB4293" s="24" t="s">
        <v>32</v>
      </c>
      <c r="AC4293" s="24" t="s">
        <v>32</v>
      </c>
      <c r="AD4293" s="25">
        <v>0</v>
      </c>
      <c r="AE4293" s="25">
        <v>0</v>
      </c>
      <c r="AF4293" s="25">
        <v>0</v>
      </c>
      <c r="AG4293" s="25">
        <v>0</v>
      </c>
      <c r="AH4293" s="25">
        <v>199989</v>
      </c>
    </row>
    <row r="4294" spans="1:34" ht="30" x14ac:dyDescent="0.25">
      <c r="A4294" s="17">
        <v>126687.44</v>
      </c>
      <c r="B4294" s="18">
        <v>6</v>
      </c>
      <c r="C4294" s="16" t="s">
        <v>73</v>
      </c>
      <c r="D4294" s="21">
        <v>43529</v>
      </c>
      <c r="E4294" s="16" t="s">
        <v>74</v>
      </c>
      <c r="F4294" s="21">
        <v>43886</v>
      </c>
      <c r="G4294" s="16" t="s">
        <v>74</v>
      </c>
      <c r="H4294" s="26" t="s">
        <v>76</v>
      </c>
      <c r="M4294" s="26" t="s">
        <v>13119</v>
      </c>
      <c r="O4294" s="16" t="s">
        <v>78</v>
      </c>
      <c r="P4294" s="26" t="s">
        <v>760</v>
      </c>
      <c r="T4294" s="22">
        <v>0</v>
      </c>
      <c r="W4294" s="20" t="s">
        <v>43</v>
      </c>
      <c r="Z4294" s="24" t="s">
        <v>32</v>
      </c>
      <c r="AA4294" s="24" t="s">
        <v>32</v>
      </c>
      <c r="AB4294" s="24" t="s">
        <v>32</v>
      </c>
      <c r="AC4294" s="24" t="s">
        <v>32</v>
      </c>
      <c r="AD4294" s="25">
        <v>0</v>
      </c>
      <c r="AE4294" s="25">
        <v>0</v>
      </c>
      <c r="AF4294" s="25">
        <v>0</v>
      </c>
      <c r="AG4294" s="25">
        <v>0</v>
      </c>
      <c r="AH4294" s="25">
        <v>150000</v>
      </c>
    </row>
    <row r="4295" spans="1:34" x14ac:dyDescent="0.25">
      <c r="A4295" s="17">
        <v>126687.45</v>
      </c>
      <c r="B4295" s="18">
        <v>6</v>
      </c>
      <c r="C4295" s="16" t="s">
        <v>73</v>
      </c>
      <c r="D4295" s="21">
        <v>43529</v>
      </c>
      <c r="E4295" s="16" t="s">
        <v>74</v>
      </c>
      <c r="F4295" s="21">
        <v>44070</v>
      </c>
      <c r="G4295" s="16" t="s">
        <v>74</v>
      </c>
      <c r="H4295" s="26" t="s">
        <v>76</v>
      </c>
      <c r="M4295" s="26" t="s">
        <v>3845</v>
      </c>
      <c r="O4295" s="16" t="s">
        <v>78</v>
      </c>
      <c r="P4295" s="26" t="s">
        <v>760</v>
      </c>
      <c r="T4295" s="22">
        <v>0</v>
      </c>
      <c r="W4295" s="20" t="s">
        <v>43</v>
      </c>
      <c r="Z4295" s="25">
        <v>0</v>
      </c>
      <c r="AA4295" s="25">
        <v>0</v>
      </c>
      <c r="AB4295" s="25">
        <v>0</v>
      </c>
      <c r="AC4295" s="25">
        <v>0</v>
      </c>
      <c r="AD4295" s="25">
        <v>0</v>
      </c>
      <c r="AE4295" s="25">
        <v>0</v>
      </c>
      <c r="AF4295" s="25">
        <v>0</v>
      </c>
      <c r="AG4295" s="25">
        <v>0</v>
      </c>
      <c r="AH4295" s="25">
        <v>478517.5</v>
      </c>
    </row>
    <row r="4296" spans="1:34" ht="30" x14ac:dyDescent="0.25">
      <c r="A4296" s="17">
        <v>126687.46</v>
      </c>
      <c r="B4296" s="18">
        <v>6</v>
      </c>
      <c r="C4296" s="16" t="s">
        <v>73</v>
      </c>
      <c r="D4296" s="21">
        <v>43529</v>
      </c>
      <c r="E4296" s="16" t="s">
        <v>74</v>
      </c>
      <c r="F4296" s="21">
        <v>43927</v>
      </c>
      <c r="G4296" s="16" t="s">
        <v>74</v>
      </c>
      <c r="H4296" s="26" t="s">
        <v>76</v>
      </c>
      <c r="M4296" s="26" t="s">
        <v>13118</v>
      </c>
      <c r="O4296" s="16" t="s">
        <v>78</v>
      </c>
      <c r="P4296" s="26" t="s">
        <v>760</v>
      </c>
      <c r="T4296" s="22">
        <v>0</v>
      </c>
      <c r="W4296" s="20" t="s">
        <v>43</v>
      </c>
      <c r="Z4296" s="24" t="s">
        <v>32</v>
      </c>
      <c r="AA4296" s="24" t="s">
        <v>32</v>
      </c>
      <c r="AB4296" s="24" t="s">
        <v>32</v>
      </c>
      <c r="AC4296" s="24" t="s">
        <v>32</v>
      </c>
      <c r="AD4296" s="25">
        <v>0</v>
      </c>
      <c r="AE4296" s="25">
        <v>0</v>
      </c>
      <c r="AF4296" s="25">
        <v>0</v>
      </c>
      <c r="AG4296" s="25">
        <v>0</v>
      </c>
      <c r="AH4296" s="25">
        <v>174966</v>
      </c>
    </row>
    <row r="4297" spans="1:34" x14ac:dyDescent="0.25">
      <c r="A4297" s="17">
        <v>126687.47</v>
      </c>
      <c r="B4297" s="18">
        <v>6</v>
      </c>
      <c r="C4297" s="16" t="s">
        <v>73</v>
      </c>
      <c r="D4297" s="21">
        <v>43529</v>
      </c>
      <c r="E4297" s="16" t="s">
        <v>74</v>
      </c>
      <c r="F4297" s="21">
        <v>43648</v>
      </c>
      <c r="G4297" s="16" t="s">
        <v>74</v>
      </c>
      <c r="H4297" s="26" t="s">
        <v>76</v>
      </c>
      <c r="M4297" s="26" t="s">
        <v>13117</v>
      </c>
      <c r="O4297" s="16" t="s">
        <v>78</v>
      </c>
      <c r="P4297" s="26" t="s">
        <v>760</v>
      </c>
      <c r="T4297" s="23" t="s">
        <v>32</v>
      </c>
      <c r="W4297" s="20" t="s">
        <v>43</v>
      </c>
      <c r="Z4297" s="24" t="s">
        <v>32</v>
      </c>
      <c r="AA4297" s="24" t="s">
        <v>32</v>
      </c>
      <c r="AB4297" s="24" t="s">
        <v>32</v>
      </c>
      <c r="AC4297" s="24" t="s">
        <v>32</v>
      </c>
      <c r="AD4297" s="25">
        <v>0</v>
      </c>
      <c r="AE4297" s="25">
        <v>0</v>
      </c>
      <c r="AF4297" s="25">
        <v>0</v>
      </c>
      <c r="AG4297" s="25">
        <v>0</v>
      </c>
      <c r="AH4297" s="25">
        <v>344318</v>
      </c>
    </row>
    <row r="4298" spans="1:34" x14ac:dyDescent="0.25">
      <c r="A4298" s="17">
        <v>126687.48</v>
      </c>
      <c r="B4298" s="18">
        <v>6</v>
      </c>
      <c r="C4298" s="16" t="s">
        <v>73</v>
      </c>
      <c r="D4298" s="21">
        <v>43529</v>
      </c>
      <c r="E4298" s="16" t="s">
        <v>74</v>
      </c>
      <c r="F4298" s="21">
        <v>43882</v>
      </c>
      <c r="G4298" s="16" t="s">
        <v>74</v>
      </c>
      <c r="H4298" s="26" t="s">
        <v>76</v>
      </c>
      <c r="M4298" s="26" t="s">
        <v>13116</v>
      </c>
      <c r="O4298" s="16" t="s">
        <v>78</v>
      </c>
      <c r="P4298" s="26" t="s">
        <v>760</v>
      </c>
      <c r="T4298" s="22">
        <v>0</v>
      </c>
      <c r="W4298" s="20" t="s">
        <v>43</v>
      </c>
      <c r="Z4298" s="24" t="s">
        <v>32</v>
      </c>
      <c r="AA4298" s="24" t="s">
        <v>32</v>
      </c>
      <c r="AB4298" s="24" t="s">
        <v>32</v>
      </c>
      <c r="AC4298" s="24" t="s">
        <v>32</v>
      </c>
      <c r="AD4298" s="25">
        <v>0</v>
      </c>
      <c r="AE4298" s="25">
        <v>0</v>
      </c>
      <c r="AF4298" s="25">
        <v>0</v>
      </c>
      <c r="AG4298" s="25">
        <v>0</v>
      </c>
      <c r="AH4298" s="25">
        <v>159141</v>
      </c>
    </row>
    <row r="4299" spans="1:34" x14ac:dyDescent="0.25">
      <c r="A4299" s="17">
        <v>126687.49</v>
      </c>
      <c r="B4299" s="18">
        <v>6</v>
      </c>
      <c r="C4299" s="16" t="s">
        <v>73</v>
      </c>
      <c r="D4299" s="21">
        <v>43529</v>
      </c>
      <c r="E4299" s="16" t="s">
        <v>74</v>
      </c>
      <c r="F4299" s="21">
        <v>43648</v>
      </c>
      <c r="G4299" s="16" t="s">
        <v>74</v>
      </c>
      <c r="H4299" s="26" t="s">
        <v>76</v>
      </c>
      <c r="M4299" s="26" t="s">
        <v>13115</v>
      </c>
      <c r="O4299" s="16" t="s">
        <v>78</v>
      </c>
      <c r="P4299" s="26" t="s">
        <v>760</v>
      </c>
      <c r="T4299" s="22">
        <v>0</v>
      </c>
      <c r="W4299" s="20" t="s">
        <v>43</v>
      </c>
      <c r="Z4299" s="24" t="s">
        <v>32</v>
      </c>
      <c r="AA4299" s="24" t="s">
        <v>32</v>
      </c>
      <c r="AB4299" s="24" t="s">
        <v>32</v>
      </c>
      <c r="AC4299" s="24" t="s">
        <v>32</v>
      </c>
      <c r="AD4299" s="25">
        <v>0</v>
      </c>
      <c r="AE4299" s="25">
        <v>0</v>
      </c>
      <c r="AF4299" s="25">
        <v>0</v>
      </c>
      <c r="AG4299" s="25">
        <v>0</v>
      </c>
      <c r="AH4299" s="25">
        <v>100000</v>
      </c>
    </row>
    <row r="4300" spans="1:34" ht="30" x14ac:dyDescent="0.25">
      <c r="A4300" s="17">
        <v>126687.5</v>
      </c>
      <c r="B4300" s="18">
        <v>6</v>
      </c>
      <c r="C4300" s="16" t="s">
        <v>73</v>
      </c>
      <c r="D4300" s="21">
        <v>43529</v>
      </c>
      <c r="E4300" s="16" t="s">
        <v>74</v>
      </c>
      <c r="F4300" s="21">
        <v>43648</v>
      </c>
      <c r="G4300" s="16" t="s">
        <v>74</v>
      </c>
      <c r="H4300" s="26" t="s">
        <v>76</v>
      </c>
      <c r="M4300" s="26" t="s">
        <v>13114</v>
      </c>
      <c r="O4300" s="16" t="s">
        <v>78</v>
      </c>
      <c r="P4300" s="26" t="s">
        <v>760</v>
      </c>
      <c r="T4300" s="22">
        <v>0</v>
      </c>
      <c r="W4300" s="20" t="s">
        <v>43</v>
      </c>
      <c r="Z4300" s="24" t="s">
        <v>32</v>
      </c>
      <c r="AA4300" s="24" t="s">
        <v>32</v>
      </c>
      <c r="AB4300" s="24" t="s">
        <v>32</v>
      </c>
      <c r="AC4300" s="24" t="s">
        <v>32</v>
      </c>
      <c r="AD4300" s="25">
        <v>0</v>
      </c>
      <c r="AE4300" s="25">
        <v>0</v>
      </c>
      <c r="AF4300" s="25">
        <v>0</v>
      </c>
      <c r="AG4300" s="25">
        <v>0</v>
      </c>
      <c r="AH4300" s="25">
        <v>149967</v>
      </c>
    </row>
    <row r="4301" spans="1:34" ht="30" x14ac:dyDescent="0.25">
      <c r="A4301" s="17">
        <v>126687.51</v>
      </c>
      <c r="B4301" s="18">
        <v>6</v>
      </c>
      <c r="C4301" s="16" t="s">
        <v>73</v>
      </c>
      <c r="D4301" s="21">
        <v>43529</v>
      </c>
      <c r="E4301" s="16" t="s">
        <v>74</v>
      </c>
      <c r="F4301" s="21">
        <v>43648</v>
      </c>
      <c r="G4301" s="16" t="s">
        <v>74</v>
      </c>
      <c r="H4301" s="26" t="s">
        <v>76</v>
      </c>
      <c r="M4301" s="26" t="s">
        <v>13113</v>
      </c>
      <c r="O4301" s="16" t="s">
        <v>78</v>
      </c>
      <c r="P4301" s="26" t="s">
        <v>760</v>
      </c>
      <c r="T4301" s="22">
        <v>0</v>
      </c>
      <c r="W4301" s="20" t="s">
        <v>43</v>
      </c>
      <c r="Z4301" s="24" t="s">
        <v>32</v>
      </c>
      <c r="AA4301" s="24" t="s">
        <v>32</v>
      </c>
      <c r="AB4301" s="24" t="s">
        <v>32</v>
      </c>
      <c r="AC4301" s="24" t="s">
        <v>32</v>
      </c>
      <c r="AD4301" s="25">
        <v>0</v>
      </c>
      <c r="AE4301" s="25">
        <v>0</v>
      </c>
      <c r="AF4301" s="25">
        <v>0</v>
      </c>
      <c r="AG4301" s="25">
        <v>0</v>
      </c>
      <c r="AH4301" s="25">
        <v>124480</v>
      </c>
    </row>
    <row r="4302" spans="1:34" x14ac:dyDescent="0.25">
      <c r="A4302" s="17">
        <v>126687.52</v>
      </c>
      <c r="B4302" s="18">
        <v>6</v>
      </c>
      <c r="C4302" s="16" t="s">
        <v>73</v>
      </c>
      <c r="D4302" s="21">
        <v>43712</v>
      </c>
      <c r="E4302" s="16" t="s">
        <v>108</v>
      </c>
      <c r="F4302" s="21">
        <v>43712</v>
      </c>
      <c r="G4302" s="16" t="s">
        <v>108</v>
      </c>
      <c r="H4302" s="26" t="s">
        <v>76</v>
      </c>
      <c r="M4302" s="26" t="s">
        <v>13112</v>
      </c>
      <c r="N4302" s="26" t="s">
        <v>13112</v>
      </c>
      <c r="O4302" s="16" t="s">
        <v>78</v>
      </c>
      <c r="P4302" s="26" t="s">
        <v>760</v>
      </c>
      <c r="T4302" s="23" t="s">
        <v>32</v>
      </c>
      <c r="W4302" s="20" t="s">
        <v>43</v>
      </c>
      <c r="Z4302" s="24" t="s">
        <v>32</v>
      </c>
      <c r="AA4302" s="24" t="s">
        <v>32</v>
      </c>
      <c r="AB4302" s="24" t="s">
        <v>32</v>
      </c>
      <c r="AC4302" s="24" t="s">
        <v>32</v>
      </c>
      <c r="AD4302" s="25">
        <v>0</v>
      </c>
      <c r="AE4302" s="25">
        <v>0</v>
      </c>
      <c r="AF4302" s="25">
        <v>0</v>
      </c>
      <c r="AG4302" s="25">
        <v>0</v>
      </c>
      <c r="AH4302" s="25">
        <v>120038</v>
      </c>
    </row>
    <row r="4303" spans="1:34" x14ac:dyDescent="0.25">
      <c r="A4303" s="17">
        <v>126687.53</v>
      </c>
      <c r="B4303" s="18">
        <v>6</v>
      </c>
      <c r="C4303" s="16" t="s">
        <v>73</v>
      </c>
      <c r="D4303" s="21">
        <v>43746</v>
      </c>
      <c r="E4303" s="16" t="s">
        <v>74</v>
      </c>
      <c r="F4303" s="21">
        <v>43746</v>
      </c>
      <c r="G4303" s="16" t="s">
        <v>74</v>
      </c>
      <c r="H4303" s="26" t="s">
        <v>76</v>
      </c>
      <c r="M4303" s="26" t="s">
        <v>3846</v>
      </c>
      <c r="O4303" s="16" t="s">
        <v>78</v>
      </c>
      <c r="P4303" s="26" t="s">
        <v>760</v>
      </c>
      <c r="T4303" s="22">
        <v>0</v>
      </c>
      <c r="W4303" s="20" t="s">
        <v>43</v>
      </c>
      <c r="Z4303" s="25">
        <v>0</v>
      </c>
      <c r="AA4303" s="25">
        <v>0</v>
      </c>
      <c r="AB4303" s="25">
        <v>0</v>
      </c>
      <c r="AC4303" s="25">
        <v>0</v>
      </c>
      <c r="AD4303" s="25">
        <v>0</v>
      </c>
      <c r="AE4303" s="25">
        <v>0</v>
      </c>
      <c r="AF4303" s="25">
        <v>0</v>
      </c>
      <c r="AG4303" s="25">
        <v>0</v>
      </c>
      <c r="AH4303" s="25">
        <v>900000</v>
      </c>
    </row>
    <row r="4304" spans="1:34" x14ac:dyDescent="0.25">
      <c r="A4304" s="17">
        <v>126687.54</v>
      </c>
      <c r="B4304" s="18">
        <v>6</v>
      </c>
      <c r="C4304" s="16" t="s">
        <v>73</v>
      </c>
      <c r="D4304" s="21">
        <v>43746</v>
      </c>
      <c r="E4304" s="16" t="s">
        <v>74</v>
      </c>
      <c r="F4304" s="21">
        <v>44280</v>
      </c>
      <c r="G4304" s="16" t="s">
        <v>108</v>
      </c>
      <c r="H4304" s="26" t="s">
        <v>76</v>
      </c>
      <c r="M4304" s="26" t="s">
        <v>3847</v>
      </c>
      <c r="O4304" s="16" t="s">
        <v>78</v>
      </c>
      <c r="P4304" s="26" t="s">
        <v>760</v>
      </c>
      <c r="T4304" s="22">
        <v>0</v>
      </c>
      <c r="W4304" s="20" t="s">
        <v>43</v>
      </c>
      <c r="Z4304" s="25">
        <v>0</v>
      </c>
      <c r="AA4304" s="25">
        <v>0</v>
      </c>
      <c r="AB4304" s="25">
        <v>0</v>
      </c>
      <c r="AC4304" s="25">
        <v>0</v>
      </c>
      <c r="AD4304" s="25">
        <v>0</v>
      </c>
      <c r="AE4304" s="25">
        <v>0</v>
      </c>
      <c r="AF4304" s="25">
        <v>0</v>
      </c>
      <c r="AG4304" s="25">
        <v>0</v>
      </c>
      <c r="AH4304" s="25">
        <v>0</v>
      </c>
    </row>
    <row r="4305" spans="1:35" x14ac:dyDescent="0.25">
      <c r="A4305" s="17">
        <v>126687.55</v>
      </c>
      <c r="B4305" s="18">
        <v>6</v>
      </c>
      <c r="C4305" s="16" t="s">
        <v>73</v>
      </c>
      <c r="D4305" s="21">
        <v>43927</v>
      </c>
      <c r="E4305" s="16" t="s">
        <v>74</v>
      </c>
      <c r="F4305" s="21">
        <v>43927</v>
      </c>
      <c r="G4305" s="16" t="s">
        <v>74</v>
      </c>
      <c r="H4305" s="26" t="s">
        <v>76</v>
      </c>
      <c r="M4305" s="26" t="s">
        <v>13111</v>
      </c>
      <c r="O4305" s="16" t="s">
        <v>78</v>
      </c>
      <c r="P4305" s="26" t="s">
        <v>760</v>
      </c>
      <c r="T4305" s="22">
        <v>0</v>
      </c>
      <c r="W4305" s="20" t="s">
        <v>43</v>
      </c>
      <c r="Z4305" s="24" t="s">
        <v>32</v>
      </c>
      <c r="AA4305" s="24" t="s">
        <v>32</v>
      </c>
      <c r="AB4305" s="24" t="s">
        <v>32</v>
      </c>
      <c r="AC4305" s="24" t="s">
        <v>32</v>
      </c>
      <c r="AD4305" s="25">
        <v>0</v>
      </c>
      <c r="AE4305" s="25">
        <v>0</v>
      </c>
      <c r="AF4305" s="25">
        <v>0</v>
      </c>
      <c r="AG4305" s="25">
        <v>0</v>
      </c>
      <c r="AH4305" s="25">
        <v>150000</v>
      </c>
    </row>
    <row r="4306" spans="1:35" x14ac:dyDescent="0.25">
      <c r="A4306" s="17">
        <v>126687.56</v>
      </c>
      <c r="B4306" s="18">
        <v>6</v>
      </c>
      <c r="C4306" s="16" t="s">
        <v>73</v>
      </c>
      <c r="D4306" s="21">
        <v>43928</v>
      </c>
      <c r="E4306" s="16" t="s">
        <v>74</v>
      </c>
      <c r="F4306" s="21">
        <v>43928</v>
      </c>
      <c r="G4306" s="16" t="s">
        <v>74</v>
      </c>
      <c r="H4306" s="26" t="s">
        <v>76</v>
      </c>
      <c r="M4306" s="26" t="s">
        <v>13110</v>
      </c>
      <c r="O4306" s="16" t="s">
        <v>78</v>
      </c>
      <c r="P4306" s="26" t="s">
        <v>760</v>
      </c>
      <c r="T4306" s="22">
        <v>0</v>
      </c>
      <c r="W4306" s="20" t="s">
        <v>43</v>
      </c>
      <c r="Z4306" s="24" t="s">
        <v>32</v>
      </c>
      <c r="AA4306" s="24" t="s">
        <v>32</v>
      </c>
      <c r="AB4306" s="24" t="s">
        <v>32</v>
      </c>
      <c r="AC4306" s="24" t="s">
        <v>32</v>
      </c>
      <c r="AD4306" s="25">
        <v>0</v>
      </c>
      <c r="AE4306" s="25">
        <v>0</v>
      </c>
      <c r="AF4306" s="25">
        <v>0</v>
      </c>
      <c r="AG4306" s="25">
        <v>0</v>
      </c>
      <c r="AH4306" s="25">
        <v>149999</v>
      </c>
    </row>
    <row r="4307" spans="1:35" x14ac:dyDescent="0.25">
      <c r="A4307" s="17">
        <v>126687.57</v>
      </c>
      <c r="B4307" s="18">
        <v>6</v>
      </c>
      <c r="C4307" s="16" t="s">
        <v>73</v>
      </c>
      <c r="D4307" s="21">
        <v>43928</v>
      </c>
      <c r="E4307" s="16" t="s">
        <v>74</v>
      </c>
      <c r="F4307" s="21">
        <v>43928</v>
      </c>
      <c r="G4307" s="16" t="s">
        <v>74</v>
      </c>
      <c r="H4307" s="26" t="s">
        <v>76</v>
      </c>
      <c r="M4307" s="26" t="s">
        <v>13109</v>
      </c>
      <c r="O4307" s="16" t="s">
        <v>78</v>
      </c>
      <c r="P4307" s="26" t="s">
        <v>760</v>
      </c>
      <c r="T4307" s="22">
        <v>0</v>
      </c>
      <c r="W4307" s="20" t="s">
        <v>43</v>
      </c>
      <c r="Z4307" s="24" t="s">
        <v>32</v>
      </c>
      <c r="AA4307" s="24" t="s">
        <v>32</v>
      </c>
      <c r="AB4307" s="24" t="s">
        <v>32</v>
      </c>
      <c r="AC4307" s="24" t="s">
        <v>32</v>
      </c>
      <c r="AD4307" s="25">
        <v>0</v>
      </c>
      <c r="AE4307" s="25">
        <v>0</v>
      </c>
      <c r="AF4307" s="25">
        <v>0</v>
      </c>
      <c r="AG4307" s="25">
        <v>0</v>
      </c>
      <c r="AH4307" s="25">
        <v>146853</v>
      </c>
    </row>
    <row r="4308" spans="1:35" ht="30" x14ac:dyDescent="0.25">
      <c r="A4308" s="17">
        <v>126687.58</v>
      </c>
      <c r="B4308" s="18">
        <v>6</v>
      </c>
      <c r="C4308" s="16" t="s">
        <v>73</v>
      </c>
      <c r="D4308" s="21">
        <v>43928</v>
      </c>
      <c r="E4308" s="16" t="s">
        <v>74</v>
      </c>
      <c r="F4308" s="21">
        <v>43928</v>
      </c>
      <c r="G4308" s="16" t="s">
        <v>74</v>
      </c>
      <c r="H4308" s="26" t="s">
        <v>76</v>
      </c>
      <c r="M4308" s="26" t="s">
        <v>3848</v>
      </c>
      <c r="O4308" s="16" t="s">
        <v>78</v>
      </c>
      <c r="P4308" s="26" t="s">
        <v>760</v>
      </c>
      <c r="T4308" s="22">
        <v>0</v>
      </c>
      <c r="W4308" s="20" t="s">
        <v>43</v>
      </c>
      <c r="Z4308" s="25">
        <v>0</v>
      </c>
      <c r="AA4308" s="25">
        <v>0</v>
      </c>
      <c r="AB4308" s="25">
        <v>0</v>
      </c>
      <c r="AC4308" s="25">
        <v>0</v>
      </c>
      <c r="AD4308" s="25">
        <v>0</v>
      </c>
      <c r="AE4308" s="25">
        <v>0</v>
      </c>
      <c r="AF4308" s="25">
        <v>0</v>
      </c>
      <c r="AG4308" s="25">
        <v>0</v>
      </c>
      <c r="AH4308" s="25">
        <v>271996</v>
      </c>
    </row>
    <row r="4309" spans="1:35" x14ac:dyDescent="0.25">
      <c r="A4309" s="17">
        <v>126687.59</v>
      </c>
      <c r="B4309" s="18">
        <v>6</v>
      </c>
      <c r="C4309" s="16" t="s">
        <v>73</v>
      </c>
      <c r="D4309" s="21">
        <v>43928</v>
      </c>
      <c r="E4309" s="16" t="s">
        <v>74</v>
      </c>
      <c r="F4309" s="21">
        <v>43928</v>
      </c>
      <c r="G4309" s="16" t="s">
        <v>74</v>
      </c>
      <c r="H4309" s="26" t="s">
        <v>76</v>
      </c>
      <c r="M4309" s="26" t="s">
        <v>13108</v>
      </c>
      <c r="O4309" s="16" t="s">
        <v>78</v>
      </c>
      <c r="P4309" s="26" t="s">
        <v>760</v>
      </c>
      <c r="T4309" s="23" t="s">
        <v>32</v>
      </c>
      <c r="W4309" s="20" t="s">
        <v>43</v>
      </c>
      <c r="Z4309" s="24" t="s">
        <v>32</v>
      </c>
      <c r="AA4309" s="24" t="s">
        <v>32</v>
      </c>
      <c r="AB4309" s="24" t="s">
        <v>32</v>
      </c>
      <c r="AC4309" s="24" t="s">
        <v>32</v>
      </c>
      <c r="AD4309" s="25">
        <v>0</v>
      </c>
      <c r="AE4309" s="25">
        <v>0</v>
      </c>
      <c r="AF4309" s="25">
        <v>0</v>
      </c>
      <c r="AG4309" s="25">
        <v>0</v>
      </c>
      <c r="AH4309" s="25">
        <v>150000</v>
      </c>
    </row>
    <row r="4310" spans="1:35" ht="30" x14ac:dyDescent="0.25">
      <c r="A4310" s="17">
        <v>126687.6</v>
      </c>
      <c r="B4310" s="18">
        <v>6</v>
      </c>
      <c r="C4310" s="16" t="s">
        <v>73</v>
      </c>
      <c r="D4310" s="21">
        <v>43928</v>
      </c>
      <c r="E4310" s="16" t="s">
        <v>74</v>
      </c>
      <c r="F4310" s="21">
        <v>43928</v>
      </c>
      <c r="G4310" s="16" t="s">
        <v>74</v>
      </c>
      <c r="H4310" s="26" t="s">
        <v>76</v>
      </c>
      <c r="M4310" s="26" t="s">
        <v>13107</v>
      </c>
      <c r="O4310" s="16" t="s">
        <v>78</v>
      </c>
      <c r="P4310" s="26" t="s">
        <v>760</v>
      </c>
      <c r="T4310" s="22">
        <v>0</v>
      </c>
      <c r="W4310" s="20" t="s">
        <v>43</v>
      </c>
      <c r="Z4310" s="24" t="s">
        <v>32</v>
      </c>
      <c r="AA4310" s="24" t="s">
        <v>32</v>
      </c>
      <c r="AB4310" s="24" t="s">
        <v>32</v>
      </c>
      <c r="AC4310" s="24" t="s">
        <v>32</v>
      </c>
      <c r="AD4310" s="25">
        <v>0</v>
      </c>
      <c r="AE4310" s="25">
        <v>0</v>
      </c>
      <c r="AF4310" s="25">
        <v>0</v>
      </c>
      <c r="AG4310" s="25">
        <v>0</v>
      </c>
      <c r="AH4310" s="25">
        <v>204956</v>
      </c>
    </row>
    <row r="4311" spans="1:35" x14ac:dyDescent="0.25">
      <c r="A4311" s="17">
        <v>126687.61</v>
      </c>
      <c r="B4311" s="18">
        <v>6</v>
      </c>
      <c r="C4311" s="16" t="s">
        <v>73</v>
      </c>
      <c r="D4311" s="21">
        <v>43928</v>
      </c>
      <c r="E4311" s="16" t="s">
        <v>74</v>
      </c>
      <c r="F4311" s="21">
        <v>43929</v>
      </c>
      <c r="G4311" s="16" t="s">
        <v>74</v>
      </c>
      <c r="H4311" s="26" t="s">
        <v>76</v>
      </c>
      <c r="M4311" s="26" t="s">
        <v>13106</v>
      </c>
      <c r="O4311" s="16" t="s">
        <v>78</v>
      </c>
      <c r="P4311" s="26" t="s">
        <v>760</v>
      </c>
      <c r="T4311" s="22">
        <v>0</v>
      </c>
      <c r="W4311" s="20" t="s">
        <v>43</v>
      </c>
      <c r="Z4311" s="24" t="s">
        <v>32</v>
      </c>
      <c r="AA4311" s="24" t="s">
        <v>32</v>
      </c>
      <c r="AB4311" s="24" t="s">
        <v>32</v>
      </c>
      <c r="AC4311" s="24" t="s">
        <v>32</v>
      </c>
      <c r="AD4311" s="25">
        <v>0</v>
      </c>
      <c r="AE4311" s="25">
        <v>0</v>
      </c>
      <c r="AF4311" s="25">
        <v>0</v>
      </c>
      <c r="AG4311" s="25">
        <v>0</v>
      </c>
      <c r="AH4311" s="25">
        <v>124997</v>
      </c>
    </row>
    <row r="4312" spans="1:35" x14ac:dyDescent="0.25">
      <c r="A4312" s="17">
        <v>126687.62</v>
      </c>
      <c r="B4312" s="18">
        <v>6</v>
      </c>
      <c r="C4312" s="16" t="s">
        <v>73</v>
      </c>
      <c r="D4312" s="21">
        <v>43929</v>
      </c>
      <c r="E4312" s="16" t="s">
        <v>74</v>
      </c>
      <c r="F4312" s="21">
        <v>43929</v>
      </c>
      <c r="G4312" s="16" t="s">
        <v>74</v>
      </c>
      <c r="H4312" s="26" t="s">
        <v>76</v>
      </c>
      <c r="M4312" s="26" t="s">
        <v>13105</v>
      </c>
      <c r="O4312" s="16" t="s">
        <v>78</v>
      </c>
      <c r="P4312" s="26" t="s">
        <v>760</v>
      </c>
      <c r="T4312" s="22">
        <v>0</v>
      </c>
      <c r="W4312" s="20" t="s">
        <v>43</v>
      </c>
      <c r="Z4312" s="24" t="s">
        <v>32</v>
      </c>
      <c r="AA4312" s="24" t="s">
        <v>32</v>
      </c>
      <c r="AB4312" s="24" t="s">
        <v>32</v>
      </c>
      <c r="AC4312" s="24" t="s">
        <v>32</v>
      </c>
      <c r="AD4312" s="25">
        <v>0</v>
      </c>
      <c r="AE4312" s="25">
        <v>0</v>
      </c>
      <c r="AF4312" s="25">
        <v>0</v>
      </c>
      <c r="AG4312" s="25">
        <v>0</v>
      </c>
      <c r="AH4312" s="25">
        <v>156783</v>
      </c>
    </row>
    <row r="4313" spans="1:35" x14ac:dyDescent="0.25">
      <c r="A4313" s="17">
        <v>126687.63</v>
      </c>
      <c r="B4313" s="18">
        <v>6</v>
      </c>
      <c r="C4313" s="16" t="s">
        <v>73</v>
      </c>
      <c r="D4313" s="21">
        <v>43929</v>
      </c>
      <c r="E4313" s="16" t="s">
        <v>74</v>
      </c>
      <c r="F4313" s="21">
        <v>43929</v>
      </c>
      <c r="G4313" s="16" t="s">
        <v>74</v>
      </c>
      <c r="H4313" s="26" t="s">
        <v>76</v>
      </c>
      <c r="M4313" s="26" t="s">
        <v>13104</v>
      </c>
      <c r="O4313" s="16" t="s">
        <v>78</v>
      </c>
      <c r="P4313" s="26" t="s">
        <v>760</v>
      </c>
      <c r="T4313" s="22">
        <v>0</v>
      </c>
      <c r="W4313" s="20" t="s">
        <v>43</v>
      </c>
      <c r="Z4313" s="24" t="s">
        <v>32</v>
      </c>
      <c r="AA4313" s="24" t="s">
        <v>32</v>
      </c>
      <c r="AB4313" s="24" t="s">
        <v>32</v>
      </c>
      <c r="AC4313" s="24" t="s">
        <v>32</v>
      </c>
      <c r="AD4313" s="25">
        <v>0</v>
      </c>
      <c r="AE4313" s="25">
        <v>0</v>
      </c>
      <c r="AF4313" s="25">
        <v>0</v>
      </c>
      <c r="AG4313" s="25">
        <v>0</v>
      </c>
      <c r="AH4313" s="25">
        <v>150000</v>
      </c>
    </row>
    <row r="4314" spans="1:35" ht="30" x14ac:dyDescent="0.25">
      <c r="A4314" s="17">
        <v>126687.64</v>
      </c>
      <c r="B4314" s="18">
        <v>6</v>
      </c>
      <c r="C4314" s="16" t="s">
        <v>73</v>
      </c>
      <c r="D4314" s="21">
        <v>43929</v>
      </c>
      <c r="E4314" s="16" t="s">
        <v>74</v>
      </c>
      <c r="F4314" s="21">
        <v>43929</v>
      </c>
      <c r="G4314" s="16" t="s">
        <v>74</v>
      </c>
      <c r="H4314" s="26" t="s">
        <v>76</v>
      </c>
      <c r="M4314" s="26" t="s">
        <v>13103</v>
      </c>
      <c r="O4314" s="16" t="s">
        <v>78</v>
      </c>
      <c r="P4314" s="26" t="s">
        <v>760</v>
      </c>
      <c r="T4314" s="22">
        <v>0</v>
      </c>
      <c r="W4314" s="20" t="s">
        <v>43</v>
      </c>
      <c r="Z4314" s="24" t="s">
        <v>32</v>
      </c>
      <c r="AA4314" s="24" t="s">
        <v>32</v>
      </c>
      <c r="AB4314" s="24" t="s">
        <v>32</v>
      </c>
      <c r="AC4314" s="24" t="s">
        <v>32</v>
      </c>
      <c r="AD4314" s="25">
        <v>0</v>
      </c>
      <c r="AE4314" s="25">
        <v>0</v>
      </c>
      <c r="AF4314" s="25">
        <v>0</v>
      </c>
      <c r="AG4314" s="25">
        <v>0</v>
      </c>
      <c r="AH4314" s="25">
        <v>160809</v>
      </c>
    </row>
    <row r="4315" spans="1:35" ht="30" x14ac:dyDescent="0.25">
      <c r="A4315" s="17">
        <v>126687.65</v>
      </c>
      <c r="B4315" s="18">
        <v>6</v>
      </c>
      <c r="C4315" s="16" t="s">
        <v>73</v>
      </c>
      <c r="D4315" s="21">
        <v>43983</v>
      </c>
      <c r="E4315" s="16" t="s">
        <v>74</v>
      </c>
      <c r="F4315" s="21">
        <v>44027</v>
      </c>
      <c r="G4315" s="16" t="s">
        <v>74</v>
      </c>
      <c r="H4315" s="26" t="s">
        <v>76</v>
      </c>
      <c r="M4315" s="26" t="s">
        <v>3849</v>
      </c>
      <c r="O4315" s="16" t="s">
        <v>78</v>
      </c>
      <c r="P4315" s="26" t="s">
        <v>760</v>
      </c>
      <c r="T4315" s="23" t="s">
        <v>32</v>
      </c>
      <c r="W4315" s="20" t="s">
        <v>43</v>
      </c>
      <c r="Z4315" s="25">
        <v>0</v>
      </c>
      <c r="AA4315" s="25">
        <v>0</v>
      </c>
      <c r="AB4315" s="25">
        <v>0</v>
      </c>
      <c r="AC4315" s="25">
        <v>0</v>
      </c>
      <c r="AD4315" s="25">
        <v>0</v>
      </c>
      <c r="AE4315" s="25">
        <v>0</v>
      </c>
      <c r="AF4315" s="25">
        <v>0</v>
      </c>
      <c r="AG4315" s="25">
        <v>0</v>
      </c>
      <c r="AH4315" s="25">
        <v>194629</v>
      </c>
    </row>
    <row r="4316" spans="1:35" ht="30" x14ac:dyDescent="0.25">
      <c r="A4316" s="17">
        <v>126687.66</v>
      </c>
      <c r="B4316" s="18">
        <v>6</v>
      </c>
      <c r="C4316" s="16" t="s">
        <v>73</v>
      </c>
      <c r="D4316" s="21">
        <v>44117</v>
      </c>
      <c r="E4316" s="16" t="s">
        <v>74</v>
      </c>
      <c r="F4316" s="21">
        <v>44137</v>
      </c>
      <c r="G4316" s="16" t="s">
        <v>81</v>
      </c>
      <c r="H4316" s="26" t="s">
        <v>76</v>
      </c>
      <c r="M4316" s="26" t="s">
        <v>3850</v>
      </c>
      <c r="O4316" s="16" t="s">
        <v>78</v>
      </c>
      <c r="P4316" s="26" t="s">
        <v>760</v>
      </c>
      <c r="T4316" s="22">
        <v>0</v>
      </c>
      <c r="W4316" s="20" t="s">
        <v>43</v>
      </c>
      <c r="Z4316" s="25">
        <v>0</v>
      </c>
      <c r="AA4316" s="25">
        <v>0</v>
      </c>
      <c r="AB4316" s="25">
        <v>0</v>
      </c>
      <c r="AC4316" s="25">
        <v>0</v>
      </c>
      <c r="AD4316" s="25">
        <v>0</v>
      </c>
      <c r="AE4316" s="25">
        <v>0</v>
      </c>
      <c r="AF4316" s="25">
        <v>0</v>
      </c>
      <c r="AG4316" s="25">
        <v>0</v>
      </c>
      <c r="AH4316" s="25">
        <v>1000000</v>
      </c>
    </row>
    <row r="4317" spans="1:35" x14ac:dyDescent="0.25">
      <c r="A4317" s="17">
        <v>126687.67</v>
      </c>
      <c r="B4317" s="18">
        <v>6</v>
      </c>
      <c r="C4317" s="16" t="s">
        <v>73</v>
      </c>
      <c r="D4317" s="21">
        <v>44166</v>
      </c>
      <c r="E4317" s="16" t="s">
        <v>74</v>
      </c>
      <c r="F4317" s="21">
        <v>44166</v>
      </c>
      <c r="G4317" s="16" t="s">
        <v>74</v>
      </c>
      <c r="H4317" s="26" t="s">
        <v>76</v>
      </c>
      <c r="M4317" s="26" t="s">
        <v>3851</v>
      </c>
      <c r="O4317" s="16" t="s">
        <v>78</v>
      </c>
      <c r="P4317" s="26" t="s">
        <v>760</v>
      </c>
      <c r="T4317" s="22">
        <v>0</v>
      </c>
      <c r="W4317" s="20" t="s">
        <v>43</v>
      </c>
      <c r="Z4317" s="25">
        <v>0</v>
      </c>
      <c r="AA4317" s="25">
        <v>0</v>
      </c>
      <c r="AB4317" s="25">
        <v>0</v>
      </c>
      <c r="AC4317" s="25">
        <v>0</v>
      </c>
      <c r="AD4317" s="25">
        <v>0</v>
      </c>
      <c r="AE4317" s="25">
        <v>0</v>
      </c>
      <c r="AF4317" s="25">
        <v>0</v>
      </c>
      <c r="AG4317" s="25">
        <v>0</v>
      </c>
      <c r="AH4317" s="25">
        <v>700000</v>
      </c>
    </row>
    <row r="4318" spans="1:35" ht="30" x14ac:dyDescent="0.25">
      <c r="A4318" s="17">
        <v>126687.67999999999</v>
      </c>
      <c r="B4318" s="18">
        <v>6</v>
      </c>
      <c r="C4318" s="16" t="s">
        <v>73</v>
      </c>
      <c r="D4318" s="21">
        <v>44285</v>
      </c>
      <c r="E4318" s="16" t="s">
        <v>74</v>
      </c>
      <c r="F4318" s="21">
        <v>44286</v>
      </c>
      <c r="G4318" s="16" t="s">
        <v>74</v>
      </c>
      <c r="H4318" s="26" t="s">
        <v>76</v>
      </c>
      <c r="M4318" s="26" t="s">
        <v>3852</v>
      </c>
      <c r="O4318" s="16" t="s">
        <v>78</v>
      </c>
      <c r="P4318" s="26" t="s">
        <v>760</v>
      </c>
      <c r="T4318" s="22">
        <v>0</v>
      </c>
      <c r="W4318" s="20" t="s">
        <v>43</v>
      </c>
      <c r="Z4318" s="25">
        <v>0</v>
      </c>
      <c r="AA4318" s="25">
        <v>0</v>
      </c>
      <c r="AB4318" s="25">
        <v>0</v>
      </c>
      <c r="AC4318" s="25">
        <v>0</v>
      </c>
      <c r="AD4318" s="25">
        <v>0</v>
      </c>
      <c r="AE4318" s="25">
        <v>0</v>
      </c>
      <c r="AF4318" s="25">
        <v>0</v>
      </c>
      <c r="AG4318" s="25">
        <v>0</v>
      </c>
      <c r="AH4318" s="25">
        <v>90000</v>
      </c>
    </row>
    <row r="4319" spans="1:35" ht="30" x14ac:dyDescent="0.25">
      <c r="A4319" s="17">
        <v>126687.69</v>
      </c>
      <c r="B4319" s="18">
        <v>6</v>
      </c>
      <c r="C4319" s="16" t="s">
        <v>73</v>
      </c>
      <c r="D4319" s="21">
        <v>44313</v>
      </c>
      <c r="E4319" s="16" t="s">
        <v>74</v>
      </c>
      <c r="F4319" s="21">
        <v>44313</v>
      </c>
      <c r="G4319" s="16" t="s">
        <v>74</v>
      </c>
      <c r="H4319" s="26" t="s">
        <v>76</v>
      </c>
      <c r="M4319" s="26" t="s">
        <v>13102</v>
      </c>
      <c r="O4319" s="16" t="s">
        <v>78</v>
      </c>
      <c r="P4319" s="26" t="s">
        <v>760</v>
      </c>
      <c r="T4319" s="22">
        <v>0</v>
      </c>
      <c r="W4319" s="20" t="s">
        <v>43</v>
      </c>
      <c r="Z4319" s="24" t="s">
        <v>32</v>
      </c>
      <c r="AA4319" s="24" t="s">
        <v>32</v>
      </c>
      <c r="AB4319" s="24" t="s">
        <v>32</v>
      </c>
      <c r="AC4319" s="24" t="s">
        <v>32</v>
      </c>
      <c r="AD4319" s="25">
        <v>0</v>
      </c>
      <c r="AE4319" s="25">
        <v>0</v>
      </c>
      <c r="AF4319" s="25">
        <v>0</v>
      </c>
      <c r="AG4319" s="25">
        <v>0</v>
      </c>
      <c r="AH4319" s="25">
        <v>120000</v>
      </c>
    </row>
    <row r="4320" spans="1:35" x14ac:dyDescent="0.25">
      <c r="A4320" s="17">
        <v>126688</v>
      </c>
      <c r="B4320" s="18">
        <v>1</v>
      </c>
      <c r="C4320" s="16" t="s">
        <v>31</v>
      </c>
      <c r="D4320" s="21">
        <v>43020</v>
      </c>
      <c r="E4320" s="16" t="s">
        <v>2154</v>
      </c>
      <c r="F4320" s="21">
        <v>44341</v>
      </c>
      <c r="G4320" s="16" t="s">
        <v>1022</v>
      </c>
      <c r="H4320" s="26" t="s">
        <v>337</v>
      </c>
      <c r="M4320" s="26" t="s">
        <v>13101</v>
      </c>
      <c r="N4320" s="26" t="s">
        <v>13100</v>
      </c>
      <c r="O4320" s="16" t="s">
        <v>60</v>
      </c>
      <c r="P4320" s="26" t="s">
        <v>443</v>
      </c>
      <c r="R4320" s="16" t="s">
        <v>139</v>
      </c>
      <c r="S4320" s="16" t="s">
        <v>84</v>
      </c>
      <c r="T4320" s="22">
        <v>0.56000000000000005</v>
      </c>
      <c r="W4320" s="20" t="s">
        <v>43</v>
      </c>
      <c r="X4320" s="16" t="s">
        <v>78</v>
      </c>
      <c r="Z4320" s="24" t="s">
        <v>32</v>
      </c>
      <c r="AA4320" s="24" t="s">
        <v>32</v>
      </c>
      <c r="AB4320" s="24" t="s">
        <v>32</v>
      </c>
      <c r="AC4320" s="24" t="s">
        <v>32</v>
      </c>
      <c r="AD4320" s="25">
        <v>42000</v>
      </c>
      <c r="AE4320" s="25">
        <v>0</v>
      </c>
      <c r="AF4320" s="25">
        <v>259050</v>
      </c>
      <c r="AG4320" s="25">
        <v>0</v>
      </c>
      <c r="AH4320" s="25">
        <v>301050</v>
      </c>
      <c r="AI4320" s="16" t="s">
        <v>13099</v>
      </c>
    </row>
    <row r="4321" spans="1:35" x14ac:dyDescent="0.25">
      <c r="A4321" s="17">
        <v>126689</v>
      </c>
      <c r="B4321" s="18">
        <v>3</v>
      </c>
      <c r="C4321" s="16" t="s">
        <v>73</v>
      </c>
      <c r="D4321" s="21">
        <v>43024</v>
      </c>
      <c r="E4321" s="16" t="s">
        <v>1173</v>
      </c>
      <c r="F4321" s="21">
        <v>43024</v>
      </c>
      <c r="G4321" s="16" t="s">
        <v>1173</v>
      </c>
      <c r="H4321" s="26" t="s">
        <v>173</v>
      </c>
      <c r="M4321" s="26" t="s">
        <v>13098</v>
      </c>
      <c r="O4321" s="16" t="s">
        <v>1171</v>
      </c>
      <c r="P4321" s="26" t="s">
        <v>1062</v>
      </c>
      <c r="T4321" s="23" t="s">
        <v>32</v>
      </c>
      <c r="W4321" s="20" t="s">
        <v>43</v>
      </c>
      <c r="Z4321" s="24" t="s">
        <v>32</v>
      </c>
      <c r="AA4321" s="24" t="s">
        <v>32</v>
      </c>
      <c r="AB4321" s="24" t="s">
        <v>32</v>
      </c>
      <c r="AC4321" s="24" t="s">
        <v>32</v>
      </c>
      <c r="AD4321" s="25">
        <v>0</v>
      </c>
      <c r="AE4321" s="25">
        <v>0</v>
      </c>
      <c r="AF4321" s="25">
        <v>700000</v>
      </c>
      <c r="AG4321" s="25">
        <v>0</v>
      </c>
      <c r="AH4321" s="25">
        <v>700000</v>
      </c>
      <c r="AI4321" s="16" t="s">
        <v>13097</v>
      </c>
    </row>
    <row r="4322" spans="1:35" x14ac:dyDescent="0.25">
      <c r="A4322" s="17">
        <v>126690</v>
      </c>
      <c r="B4322" s="18">
        <v>4</v>
      </c>
      <c r="C4322" s="16" t="s">
        <v>31</v>
      </c>
      <c r="D4322" s="21">
        <v>43024</v>
      </c>
      <c r="E4322" s="16" t="s">
        <v>2282</v>
      </c>
      <c r="F4322" s="21">
        <v>44006</v>
      </c>
      <c r="G4322" s="16" t="s">
        <v>2470</v>
      </c>
      <c r="H4322" s="26" t="s">
        <v>270</v>
      </c>
      <c r="I4322" s="16" t="s">
        <v>1518</v>
      </c>
      <c r="J4322" s="20" t="s">
        <v>1518</v>
      </c>
      <c r="K4322" s="16" t="s">
        <v>13096</v>
      </c>
      <c r="M4322" s="26" t="s">
        <v>13094</v>
      </c>
      <c r="O4322" s="16" t="s">
        <v>1520</v>
      </c>
      <c r="P4322" s="26" t="s">
        <v>568</v>
      </c>
      <c r="R4322" s="16" t="s">
        <v>139</v>
      </c>
      <c r="S4322" s="16" t="s">
        <v>192</v>
      </c>
      <c r="T4322" s="22">
        <v>0.33</v>
      </c>
      <c r="U4322" s="21">
        <v>43742</v>
      </c>
      <c r="W4322" s="20" t="s">
        <v>43</v>
      </c>
      <c r="X4322" s="16" t="s">
        <v>44</v>
      </c>
      <c r="Z4322" s="24" t="s">
        <v>32</v>
      </c>
      <c r="AA4322" s="24" t="s">
        <v>32</v>
      </c>
      <c r="AB4322" s="24" t="s">
        <v>32</v>
      </c>
      <c r="AC4322" s="24" t="s">
        <v>32</v>
      </c>
      <c r="AD4322" s="25">
        <v>941000</v>
      </c>
      <c r="AE4322" s="25">
        <v>0</v>
      </c>
      <c r="AF4322" s="25">
        <v>3752965</v>
      </c>
      <c r="AG4322" s="25">
        <v>0</v>
      </c>
      <c r="AH4322" s="25">
        <v>4693965</v>
      </c>
      <c r="AI4322" s="16" t="s">
        <v>13095</v>
      </c>
    </row>
    <row r="4323" spans="1:35" x14ac:dyDescent="0.25">
      <c r="A4323" s="17">
        <v>126690.01</v>
      </c>
      <c r="B4323" s="18">
        <v>4</v>
      </c>
      <c r="C4323" s="16" t="s">
        <v>73</v>
      </c>
      <c r="D4323" s="21">
        <v>43699</v>
      </c>
      <c r="E4323" s="16" t="s">
        <v>2282</v>
      </c>
      <c r="F4323" s="21">
        <v>44358</v>
      </c>
      <c r="G4323" s="16" t="s">
        <v>142</v>
      </c>
      <c r="H4323" s="26" t="s">
        <v>270</v>
      </c>
      <c r="I4323" s="16" t="s">
        <v>1518</v>
      </c>
      <c r="J4323" s="20" t="s">
        <v>1518</v>
      </c>
      <c r="M4323" s="26" t="s">
        <v>13094</v>
      </c>
      <c r="N4323" s="26" t="s">
        <v>13093</v>
      </c>
      <c r="O4323" s="16" t="s">
        <v>1520</v>
      </c>
      <c r="P4323" s="26" t="s">
        <v>568</v>
      </c>
      <c r="R4323" s="16" t="s">
        <v>139</v>
      </c>
      <c r="S4323" s="16" t="s">
        <v>192</v>
      </c>
      <c r="T4323" s="23" t="s">
        <v>32</v>
      </c>
      <c r="U4323" s="21">
        <v>44540</v>
      </c>
      <c r="W4323" s="20" t="s">
        <v>43</v>
      </c>
      <c r="Z4323" s="24" t="s">
        <v>32</v>
      </c>
      <c r="AA4323" s="24" t="s">
        <v>32</v>
      </c>
      <c r="AB4323" s="24" t="s">
        <v>32</v>
      </c>
      <c r="AC4323" s="24" t="s">
        <v>32</v>
      </c>
      <c r="AD4323" s="25">
        <v>0</v>
      </c>
      <c r="AE4323" s="25">
        <v>50000</v>
      </c>
      <c r="AF4323" s="25">
        <v>0</v>
      </c>
      <c r="AG4323" s="25">
        <v>0</v>
      </c>
      <c r="AH4323" s="25">
        <v>50000</v>
      </c>
      <c r="AI4323" s="16" t="s">
        <v>13092</v>
      </c>
    </row>
    <row r="4324" spans="1:35" ht="30" x14ac:dyDescent="0.25">
      <c r="A4324" s="17">
        <v>126692</v>
      </c>
      <c r="B4324" s="18">
        <v>1</v>
      </c>
      <c r="C4324" s="16" t="s">
        <v>31</v>
      </c>
      <c r="D4324" s="21">
        <v>43024</v>
      </c>
      <c r="E4324" s="16" t="s">
        <v>2518</v>
      </c>
      <c r="F4324" s="21">
        <v>44134</v>
      </c>
      <c r="G4324" s="16" t="s">
        <v>74</v>
      </c>
      <c r="H4324" s="26" t="s">
        <v>643</v>
      </c>
      <c r="I4324" s="16" t="s">
        <v>3853</v>
      </c>
      <c r="K4324" s="16" t="s">
        <v>3854</v>
      </c>
      <c r="L4324" s="16" t="s">
        <v>37</v>
      </c>
      <c r="M4324" s="26" t="s">
        <v>3855</v>
      </c>
      <c r="N4324" s="26" t="s">
        <v>453</v>
      </c>
      <c r="O4324" s="16" t="s">
        <v>632</v>
      </c>
      <c r="P4324" s="26" t="s">
        <v>453</v>
      </c>
      <c r="T4324" s="22">
        <v>2.5099999999999998</v>
      </c>
      <c r="U4324" s="21">
        <v>44113</v>
      </c>
      <c r="W4324" s="20" t="s">
        <v>43</v>
      </c>
      <c r="X4324" s="16" t="s">
        <v>78</v>
      </c>
      <c r="Z4324" s="25">
        <v>25000</v>
      </c>
      <c r="AA4324" s="25">
        <v>0</v>
      </c>
      <c r="AB4324" s="25">
        <v>79800</v>
      </c>
      <c r="AC4324" s="25">
        <v>0</v>
      </c>
      <c r="AD4324" s="25">
        <v>70000</v>
      </c>
      <c r="AE4324" s="25">
        <v>0</v>
      </c>
      <c r="AF4324" s="25">
        <v>79800</v>
      </c>
      <c r="AG4324" s="25">
        <v>0</v>
      </c>
      <c r="AH4324" s="25">
        <v>149800</v>
      </c>
      <c r="AI4324" s="16" t="s">
        <v>3856</v>
      </c>
    </row>
    <row r="4325" spans="1:35" x14ac:dyDescent="0.25">
      <c r="A4325" s="17">
        <v>126693</v>
      </c>
      <c r="B4325" s="18">
        <v>1</v>
      </c>
      <c r="C4325" s="16" t="s">
        <v>73</v>
      </c>
      <c r="D4325" s="21">
        <v>43024</v>
      </c>
      <c r="E4325" s="16" t="s">
        <v>1510</v>
      </c>
      <c r="F4325" s="21">
        <v>43024</v>
      </c>
      <c r="G4325" s="16" t="s">
        <v>1510</v>
      </c>
      <c r="H4325" s="26" t="s">
        <v>182</v>
      </c>
      <c r="M4325" s="26" t="s">
        <v>13091</v>
      </c>
      <c r="O4325" s="16" t="s">
        <v>1171</v>
      </c>
      <c r="P4325" s="26" t="s">
        <v>1062</v>
      </c>
      <c r="T4325" s="23" t="s">
        <v>32</v>
      </c>
      <c r="W4325" s="20" t="s">
        <v>43</v>
      </c>
      <c r="Z4325" s="24" t="s">
        <v>32</v>
      </c>
      <c r="AA4325" s="24" t="s">
        <v>32</v>
      </c>
      <c r="AB4325" s="24" t="s">
        <v>32</v>
      </c>
      <c r="AC4325" s="24" t="s">
        <v>32</v>
      </c>
      <c r="AD4325" s="25">
        <v>0</v>
      </c>
      <c r="AE4325" s="25">
        <v>0</v>
      </c>
      <c r="AF4325" s="25">
        <v>1441812</v>
      </c>
      <c r="AG4325" s="25">
        <v>0</v>
      </c>
      <c r="AH4325" s="25">
        <v>1441812</v>
      </c>
      <c r="AI4325" s="16" t="s">
        <v>13090</v>
      </c>
    </row>
    <row r="4326" spans="1:35" x14ac:dyDescent="0.25">
      <c r="A4326" s="17">
        <v>126695</v>
      </c>
      <c r="B4326" s="18">
        <v>1</v>
      </c>
      <c r="C4326" s="16" t="s">
        <v>73</v>
      </c>
      <c r="D4326" s="21">
        <v>43024</v>
      </c>
      <c r="E4326" s="16" t="s">
        <v>1510</v>
      </c>
      <c r="F4326" s="21">
        <v>43024</v>
      </c>
      <c r="G4326" s="16" t="s">
        <v>1510</v>
      </c>
      <c r="H4326" s="26" t="s">
        <v>320</v>
      </c>
      <c r="M4326" s="26" t="s">
        <v>3857</v>
      </c>
      <c r="O4326" s="16" t="s">
        <v>1171</v>
      </c>
      <c r="P4326" s="26" t="s">
        <v>1062</v>
      </c>
      <c r="T4326" s="23" t="s">
        <v>32</v>
      </c>
      <c r="W4326" s="20" t="s">
        <v>43</v>
      </c>
      <c r="Z4326" s="25">
        <v>0</v>
      </c>
      <c r="AA4326" s="25">
        <v>0</v>
      </c>
      <c r="AB4326" s="25">
        <v>346800</v>
      </c>
      <c r="AC4326" s="25">
        <v>0</v>
      </c>
      <c r="AD4326" s="25">
        <v>0</v>
      </c>
      <c r="AE4326" s="25">
        <v>0</v>
      </c>
      <c r="AF4326" s="25">
        <v>1933348</v>
      </c>
      <c r="AG4326" s="25">
        <v>0</v>
      </c>
      <c r="AH4326" s="25">
        <v>1933348</v>
      </c>
      <c r="AI4326" s="16" t="s">
        <v>3858</v>
      </c>
    </row>
    <row r="4327" spans="1:35" ht="30" x14ac:dyDescent="0.25">
      <c r="A4327" s="17">
        <v>126702</v>
      </c>
      <c r="B4327" s="18">
        <v>3</v>
      </c>
      <c r="C4327" s="16" t="s">
        <v>73</v>
      </c>
      <c r="D4327" s="21">
        <v>43026</v>
      </c>
      <c r="E4327" s="16" t="s">
        <v>1801</v>
      </c>
      <c r="F4327" s="21">
        <v>44215</v>
      </c>
      <c r="G4327" s="16" t="s">
        <v>75</v>
      </c>
      <c r="H4327" s="26" t="s">
        <v>408</v>
      </c>
      <c r="M4327" s="26" t="s">
        <v>13089</v>
      </c>
      <c r="N4327" s="26" t="s">
        <v>13088</v>
      </c>
      <c r="O4327" s="16" t="s">
        <v>60</v>
      </c>
      <c r="P4327" s="26" t="s">
        <v>443</v>
      </c>
      <c r="R4327" s="16" t="s">
        <v>139</v>
      </c>
      <c r="S4327" s="16" t="s">
        <v>84</v>
      </c>
      <c r="T4327" s="23" t="s">
        <v>32</v>
      </c>
      <c r="W4327" s="20" t="s">
        <v>43</v>
      </c>
      <c r="X4327" s="16" t="s">
        <v>44</v>
      </c>
      <c r="Z4327" s="24" t="s">
        <v>32</v>
      </c>
      <c r="AA4327" s="24" t="s">
        <v>32</v>
      </c>
      <c r="AB4327" s="24" t="s">
        <v>32</v>
      </c>
      <c r="AC4327" s="24" t="s">
        <v>32</v>
      </c>
      <c r="AD4327" s="25">
        <v>255335</v>
      </c>
      <c r="AE4327" s="25">
        <v>0</v>
      </c>
      <c r="AF4327" s="25">
        <v>0</v>
      </c>
      <c r="AG4327" s="25">
        <v>0</v>
      </c>
      <c r="AH4327" s="25">
        <v>255335</v>
      </c>
      <c r="AI4327" s="16" t="s">
        <v>13087</v>
      </c>
    </row>
    <row r="4328" spans="1:35" ht="45" x14ac:dyDescent="0.25">
      <c r="A4328" s="17">
        <v>126705</v>
      </c>
      <c r="B4328" s="18">
        <v>1</v>
      </c>
      <c r="C4328" s="16" t="s">
        <v>73</v>
      </c>
      <c r="D4328" s="21">
        <v>43028</v>
      </c>
      <c r="E4328" s="16" t="s">
        <v>2154</v>
      </c>
      <c r="F4328" s="21">
        <v>44362</v>
      </c>
      <c r="G4328" s="16" t="s">
        <v>74</v>
      </c>
      <c r="H4328" s="26" t="s">
        <v>209</v>
      </c>
      <c r="M4328" s="26" t="s">
        <v>13086</v>
      </c>
      <c r="N4328" s="26" t="s">
        <v>13085</v>
      </c>
      <c r="O4328" s="16" t="s">
        <v>60</v>
      </c>
      <c r="P4328" s="26" t="s">
        <v>138</v>
      </c>
      <c r="R4328" s="16" t="s">
        <v>139</v>
      </c>
      <c r="S4328" s="16" t="s">
        <v>42</v>
      </c>
      <c r="T4328" s="22">
        <v>2.25</v>
      </c>
      <c r="W4328" s="20" t="s">
        <v>43</v>
      </c>
      <c r="X4328" s="16" t="s">
        <v>78</v>
      </c>
      <c r="Z4328" s="24" t="s">
        <v>32</v>
      </c>
      <c r="AA4328" s="24" t="s">
        <v>32</v>
      </c>
      <c r="AB4328" s="24" t="s">
        <v>32</v>
      </c>
      <c r="AC4328" s="24" t="s">
        <v>32</v>
      </c>
      <c r="AD4328" s="25">
        <v>200000</v>
      </c>
      <c r="AE4328" s="25">
        <v>0</v>
      </c>
      <c r="AF4328" s="25">
        <v>0</v>
      </c>
      <c r="AG4328" s="25">
        <v>0</v>
      </c>
      <c r="AH4328" s="25">
        <v>200000</v>
      </c>
      <c r="AI4328" s="16" t="s">
        <v>13084</v>
      </c>
    </row>
    <row r="4329" spans="1:35" ht="30" x14ac:dyDescent="0.25">
      <c r="A4329" s="17">
        <v>126706</v>
      </c>
      <c r="B4329" s="18">
        <v>2</v>
      </c>
      <c r="C4329" s="16" t="s">
        <v>73</v>
      </c>
      <c r="D4329" s="21">
        <v>43028</v>
      </c>
      <c r="E4329" s="16" t="s">
        <v>1928</v>
      </c>
      <c r="F4329" s="21">
        <v>44215</v>
      </c>
      <c r="G4329" s="16" t="s">
        <v>75</v>
      </c>
      <c r="H4329" s="26" t="s">
        <v>244</v>
      </c>
      <c r="I4329" s="16" t="s">
        <v>468</v>
      </c>
      <c r="J4329" s="20" t="s">
        <v>116</v>
      </c>
      <c r="L4329" s="16" t="s">
        <v>116</v>
      </c>
      <c r="M4329" s="26" t="s">
        <v>13083</v>
      </c>
      <c r="N4329" s="26" t="s">
        <v>13082</v>
      </c>
      <c r="O4329" s="16" t="s">
        <v>60</v>
      </c>
      <c r="P4329" s="26" t="s">
        <v>1444</v>
      </c>
      <c r="T4329" s="22">
        <v>0.02</v>
      </c>
      <c r="W4329" s="20" t="s">
        <v>43</v>
      </c>
      <c r="X4329" s="16" t="s">
        <v>78</v>
      </c>
      <c r="Z4329" s="24" t="s">
        <v>32</v>
      </c>
      <c r="AA4329" s="24" t="s">
        <v>32</v>
      </c>
      <c r="AB4329" s="24" t="s">
        <v>32</v>
      </c>
      <c r="AC4329" s="24" t="s">
        <v>32</v>
      </c>
      <c r="AD4329" s="25">
        <v>103500</v>
      </c>
      <c r="AE4329" s="25">
        <v>0</v>
      </c>
      <c r="AF4329" s="25">
        <v>0</v>
      </c>
      <c r="AG4329" s="25">
        <v>0</v>
      </c>
      <c r="AH4329" s="25">
        <v>103500</v>
      </c>
      <c r="AI4329" s="16" t="s">
        <v>13081</v>
      </c>
    </row>
    <row r="4330" spans="1:35" x14ac:dyDescent="0.25">
      <c r="A4330" s="17">
        <v>126708</v>
      </c>
      <c r="B4330" s="18">
        <v>1</v>
      </c>
      <c r="C4330" s="16" t="s">
        <v>73</v>
      </c>
      <c r="D4330" s="21">
        <v>43031</v>
      </c>
      <c r="E4330" s="16" t="s">
        <v>1517</v>
      </c>
      <c r="F4330" s="21">
        <v>44097</v>
      </c>
      <c r="G4330" s="16" t="s">
        <v>56</v>
      </c>
      <c r="H4330" s="26" t="s">
        <v>209</v>
      </c>
      <c r="I4330" s="16" t="s">
        <v>13080</v>
      </c>
      <c r="K4330" s="16" t="s">
        <v>13079</v>
      </c>
      <c r="L4330" s="16" t="s">
        <v>37</v>
      </c>
      <c r="M4330" s="26" t="s">
        <v>13078</v>
      </c>
      <c r="N4330" s="26" t="s">
        <v>13077</v>
      </c>
      <c r="O4330" s="16" t="s">
        <v>39</v>
      </c>
      <c r="P4330" s="26" t="s">
        <v>40</v>
      </c>
      <c r="R4330" s="16" t="s">
        <v>41</v>
      </c>
      <c r="S4330" s="16" t="s">
        <v>42</v>
      </c>
      <c r="T4330" s="22">
        <v>0</v>
      </c>
      <c r="W4330" s="20" t="s">
        <v>43</v>
      </c>
      <c r="X4330" s="16" t="s">
        <v>44</v>
      </c>
      <c r="Y4330" s="26" t="s">
        <v>13076</v>
      </c>
      <c r="Z4330" s="24" t="s">
        <v>32</v>
      </c>
      <c r="AA4330" s="24" t="s">
        <v>32</v>
      </c>
      <c r="AB4330" s="24" t="s">
        <v>32</v>
      </c>
      <c r="AC4330" s="24" t="s">
        <v>32</v>
      </c>
      <c r="AD4330" s="24" t="s">
        <v>32</v>
      </c>
      <c r="AE4330" s="24" t="s">
        <v>32</v>
      </c>
      <c r="AF4330" s="24" t="s">
        <v>32</v>
      </c>
      <c r="AG4330" s="24" t="s">
        <v>32</v>
      </c>
      <c r="AH4330" s="24" t="s">
        <v>32</v>
      </c>
      <c r="AI4330" s="16" t="s">
        <v>13075</v>
      </c>
    </row>
    <row r="4331" spans="1:35" x14ac:dyDescent="0.25">
      <c r="A4331" s="17">
        <v>126709</v>
      </c>
      <c r="B4331" s="18">
        <v>1</v>
      </c>
      <c r="C4331" s="16" t="s">
        <v>31</v>
      </c>
      <c r="D4331" s="21">
        <v>43031</v>
      </c>
      <c r="E4331" s="16" t="s">
        <v>1517</v>
      </c>
      <c r="F4331" s="21">
        <v>44301</v>
      </c>
      <c r="G4331" s="16" t="s">
        <v>56</v>
      </c>
      <c r="H4331" s="26" t="s">
        <v>209</v>
      </c>
      <c r="I4331" s="16" t="s">
        <v>3859</v>
      </c>
      <c r="K4331" s="16" t="s">
        <v>2896</v>
      </c>
      <c r="L4331" s="16" t="s">
        <v>37</v>
      </c>
      <c r="M4331" s="26" t="s">
        <v>3860</v>
      </c>
      <c r="N4331" s="26" t="s">
        <v>3861</v>
      </c>
      <c r="O4331" s="16" t="s">
        <v>39</v>
      </c>
      <c r="P4331" s="26" t="s">
        <v>40</v>
      </c>
      <c r="R4331" s="16" t="s">
        <v>41</v>
      </c>
      <c r="S4331" s="16" t="s">
        <v>42</v>
      </c>
      <c r="T4331" s="22">
        <v>0</v>
      </c>
      <c r="W4331" s="20" t="s">
        <v>43</v>
      </c>
      <c r="X4331" s="16" t="s">
        <v>44</v>
      </c>
      <c r="Y4331" s="26" t="s">
        <v>3862</v>
      </c>
      <c r="Z4331" s="25">
        <v>0</v>
      </c>
      <c r="AA4331" s="25">
        <v>0</v>
      </c>
      <c r="AB4331" s="25">
        <v>781688.11</v>
      </c>
      <c r="AC4331" s="25">
        <v>0</v>
      </c>
      <c r="AD4331" s="25">
        <v>0</v>
      </c>
      <c r="AE4331" s="25">
        <v>0</v>
      </c>
      <c r="AF4331" s="25">
        <v>781688.11</v>
      </c>
      <c r="AG4331" s="25">
        <v>0</v>
      </c>
      <c r="AH4331" s="25">
        <v>781688.11</v>
      </c>
      <c r="AI4331" s="16" t="s">
        <v>3863</v>
      </c>
    </row>
    <row r="4332" spans="1:35" ht="30" x14ac:dyDescent="0.25">
      <c r="A4332" s="17">
        <v>126711</v>
      </c>
      <c r="B4332" s="18">
        <v>1</v>
      </c>
      <c r="C4332" s="16" t="s">
        <v>31</v>
      </c>
      <c r="D4332" s="21">
        <v>43032</v>
      </c>
      <c r="E4332" s="16" t="s">
        <v>4468</v>
      </c>
      <c r="F4332" s="21">
        <v>43984</v>
      </c>
      <c r="G4332" s="16" t="s">
        <v>2470</v>
      </c>
      <c r="H4332" s="26" t="s">
        <v>209</v>
      </c>
      <c r="I4332" s="16" t="s">
        <v>1518</v>
      </c>
      <c r="J4332" s="20" t="s">
        <v>1518</v>
      </c>
      <c r="K4332" s="16" t="s">
        <v>13074</v>
      </c>
      <c r="M4332" s="26" t="s">
        <v>13073</v>
      </c>
      <c r="N4332" s="26" t="s">
        <v>13072</v>
      </c>
      <c r="O4332" s="16" t="s">
        <v>1520</v>
      </c>
      <c r="P4332" s="26" t="s">
        <v>3298</v>
      </c>
      <c r="R4332" s="16" t="s">
        <v>139</v>
      </c>
      <c r="S4332" s="16" t="s">
        <v>42</v>
      </c>
      <c r="T4332" s="23" t="s">
        <v>32</v>
      </c>
      <c r="U4332" s="21">
        <v>43917</v>
      </c>
      <c r="W4332" s="20" t="s">
        <v>43</v>
      </c>
      <c r="X4332" s="16" t="s">
        <v>78</v>
      </c>
      <c r="Z4332" s="24" t="s">
        <v>32</v>
      </c>
      <c r="AA4332" s="24" t="s">
        <v>32</v>
      </c>
      <c r="AB4332" s="24" t="s">
        <v>32</v>
      </c>
      <c r="AC4332" s="24" t="s">
        <v>32</v>
      </c>
      <c r="AD4332" s="25">
        <v>886300</v>
      </c>
      <c r="AE4332" s="25">
        <v>1631088</v>
      </c>
      <c r="AF4332" s="25">
        <v>12031570</v>
      </c>
      <c r="AG4332" s="25">
        <v>0</v>
      </c>
      <c r="AH4332" s="25">
        <v>14548958</v>
      </c>
      <c r="AI4332" s="16" t="s">
        <v>13071</v>
      </c>
    </row>
    <row r="4333" spans="1:35" x14ac:dyDescent="0.25">
      <c r="A4333" s="17">
        <v>126711.01</v>
      </c>
      <c r="B4333" s="18">
        <v>1</v>
      </c>
      <c r="C4333" s="16" t="s">
        <v>31</v>
      </c>
      <c r="D4333" s="21">
        <v>43157</v>
      </c>
      <c r="E4333" s="16" t="s">
        <v>2469</v>
      </c>
      <c r="F4333" s="21">
        <v>43935</v>
      </c>
      <c r="G4333" s="16" t="s">
        <v>109</v>
      </c>
      <c r="H4333" s="26" t="s">
        <v>209</v>
      </c>
      <c r="I4333" s="16" t="s">
        <v>1518</v>
      </c>
      <c r="J4333" s="20" t="s">
        <v>1518</v>
      </c>
      <c r="M4333" s="26" t="s">
        <v>13070</v>
      </c>
      <c r="N4333" s="26" t="s">
        <v>13069</v>
      </c>
      <c r="O4333" s="16" t="s">
        <v>1520</v>
      </c>
      <c r="P4333" s="26" t="s">
        <v>568</v>
      </c>
      <c r="R4333" s="16" t="s">
        <v>139</v>
      </c>
      <c r="S4333" s="16" t="s">
        <v>192</v>
      </c>
      <c r="T4333" s="23" t="s">
        <v>32</v>
      </c>
      <c r="U4333" s="21">
        <v>43917</v>
      </c>
      <c r="W4333" s="20" t="s">
        <v>43</v>
      </c>
      <c r="Z4333" s="24" t="s">
        <v>32</v>
      </c>
      <c r="AA4333" s="24" t="s">
        <v>32</v>
      </c>
      <c r="AB4333" s="24" t="s">
        <v>32</v>
      </c>
      <c r="AC4333" s="24" t="s">
        <v>32</v>
      </c>
      <c r="AD4333" s="25">
        <v>280000</v>
      </c>
      <c r="AE4333" s="25">
        <v>0</v>
      </c>
      <c r="AF4333" s="25">
        <v>3034020</v>
      </c>
      <c r="AG4333" s="25">
        <v>0</v>
      </c>
      <c r="AH4333" s="25">
        <v>3314020</v>
      </c>
      <c r="AI4333" s="16" t="s">
        <v>13068</v>
      </c>
    </row>
    <row r="4334" spans="1:35" ht="60" x14ac:dyDescent="0.25">
      <c r="A4334" s="17">
        <v>126713</v>
      </c>
      <c r="B4334" s="18">
        <v>4</v>
      </c>
      <c r="C4334" s="16" t="s">
        <v>73</v>
      </c>
      <c r="D4334" s="21">
        <v>43033</v>
      </c>
      <c r="E4334" s="16" t="s">
        <v>1884</v>
      </c>
      <c r="F4334" s="21">
        <v>44215</v>
      </c>
      <c r="G4334" s="16" t="s">
        <v>75</v>
      </c>
      <c r="H4334" s="26" t="s">
        <v>126</v>
      </c>
      <c r="K4334" s="16" t="s">
        <v>3864</v>
      </c>
      <c r="L4334" s="16" t="s">
        <v>37</v>
      </c>
      <c r="M4334" s="26" t="s">
        <v>3865</v>
      </c>
      <c r="N4334" s="26" t="s">
        <v>3866</v>
      </c>
      <c r="O4334" s="16" t="s">
        <v>60</v>
      </c>
      <c r="P4334" s="26" t="s">
        <v>67</v>
      </c>
      <c r="T4334" s="22">
        <v>0.31</v>
      </c>
      <c r="W4334" s="20" t="s">
        <v>43</v>
      </c>
      <c r="X4334" s="16" t="s">
        <v>44</v>
      </c>
      <c r="Z4334" s="25">
        <v>0</v>
      </c>
      <c r="AA4334" s="25">
        <v>20000</v>
      </c>
      <c r="AB4334" s="25">
        <v>571872</v>
      </c>
      <c r="AC4334" s="25">
        <v>0</v>
      </c>
      <c r="AD4334" s="25">
        <v>54482</v>
      </c>
      <c r="AE4334" s="25">
        <v>20000</v>
      </c>
      <c r="AF4334" s="25">
        <v>604319</v>
      </c>
      <c r="AG4334" s="25">
        <v>0</v>
      </c>
      <c r="AH4334" s="25">
        <v>678801</v>
      </c>
      <c r="AI4334" s="16" t="s">
        <v>3867</v>
      </c>
    </row>
    <row r="4335" spans="1:35" x14ac:dyDescent="0.25">
      <c r="A4335" s="17">
        <v>126715</v>
      </c>
      <c r="B4335" s="18">
        <v>1</v>
      </c>
      <c r="C4335" s="16" t="s">
        <v>73</v>
      </c>
      <c r="D4335" s="21">
        <v>43033</v>
      </c>
      <c r="E4335" s="16" t="s">
        <v>1987</v>
      </c>
      <c r="F4335" s="21">
        <v>43033</v>
      </c>
      <c r="G4335" s="16" t="s">
        <v>1987</v>
      </c>
      <c r="H4335" s="26" t="s">
        <v>1163</v>
      </c>
      <c r="L4335" s="16" t="s">
        <v>110</v>
      </c>
      <c r="M4335" s="26" t="s">
        <v>13067</v>
      </c>
      <c r="O4335" s="16" t="s">
        <v>1612</v>
      </c>
      <c r="T4335" s="23" t="s">
        <v>32</v>
      </c>
      <c r="W4335" s="20" t="s">
        <v>43</v>
      </c>
      <c r="Z4335" s="24" t="s">
        <v>32</v>
      </c>
      <c r="AA4335" s="24" t="s">
        <v>32</v>
      </c>
      <c r="AB4335" s="24" t="s">
        <v>32</v>
      </c>
      <c r="AC4335" s="24" t="s">
        <v>32</v>
      </c>
      <c r="AD4335" s="25">
        <v>0</v>
      </c>
      <c r="AE4335" s="25">
        <v>0</v>
      </c>
      <c r="AF4335" s="25">
        <v>340740</v>
      </c>
      <c r="AG4335" s="25">
        <v>0</v>
      </c>
      <c r="AH4335" s="25">
        <v>340740</v>
      </c>
      <c r="AI4335" s="16" t="s">
        <v>13066</v>
      </c>
    </row>
    <row r="4336" spans="1:35" ht="75" x14ac:dyDescent="0.25">
      <c r="A4336" s="17">
        <v>126722</v>
      </c>
      <c r="B4336" s="18">
        <v>1</v>
      </c>
      <c r="C4336" s="16" t="s">
        <v>474</v>
      </c>
      <c r="D4336" s="21">
        <v>43034</v>
      </c>
      <c r="E4336" s="16" t="s">
        <v>2154</v>
      </c>
      <c r="F4336" s="21">
        <v>44225</v>
      </c>
      <c r="G4336" s="16" t="s">
        <v>573</v>
      </c>
      <c r="H4336" s="26" t="s">
        <v>320</v>
      </c>
      <c r="M4336" s="26" t="s">
        <v>13065</v>
      </c>
      <c r="N4336" s="26" t="s">
        <v>13064</v>
      </c>
      <c r="O4336" s="16" t="s">
        <v>60</v>
      </c>
      <c r="P4336" s="26" t="s">
        <v>1420</v>
      </c>
      <c r="T4336" s="22">
        <v>0</v>
      </c>
      <c r="W4336" s="20" t="s">
        <v>43</v>
      </c>
      <c r="Z4336" s="24" t="s">
        <v>32</v>
      </c>
      <c r="AA4336" s="24" t="s">
        <v>32</v>
      </c>
      <c r="AB4336" s="24" t="s">
        <v>32</v>
      </c>
      <c r="AC4336" s="24" t="s">
        <v>32</v>
      </c>
      <c r="AD4336" s="25">
        <v>300000</v>
      </c>
      <c r="AE4336" s="25">
        <v>0</v>
      </c>
      <c r="AF4336" s="25">
        <v>0</v>
      </c>
      <c r="AG4336" s="25">
        <v>0</v>
      </c>
      <c r="AH4336" s="25">
        <v>300000</v>
      </c>
    </row>
    <row r="4337" spans="1:35" x14ac:dyDescent="0.25">
      <c r="A4337" s="17">
        <v>126724</v>
      </c>
      <c r="B4337" s="18">
        <v>1</v>
      </c>
      <c r="C4337" s="16" t="s">
        <v>73</v>
      </c>
      <c r="D4337" s="21">
        <v>43038</v>
      </c>
      <c r="E4337" s="16" t="s">
        <v>1987</v>
      </c>
      <c r="F4337" s="21">
        <v>43038</v>
      </c>
      <c r="G4337" s="16" t="s">
        <v>1987</v>
      </c>
      <c r="H4337" s="26" t="s">
        <v>34</v>
      </c>
      <c r="L4337" s="16" t="s">
        <v>110</v>
      </c>
      <c r="M4337" s="26" t="s">
        <v>13063</v>
      </c>
      <c r="O4337" s="16" t="s">
        <v>1612</v>
      </c>
      <c r="T4337" s="23" t="s">
        <v>32</v>
      </c>
      <c r="W4337" s="20" t="s">
        <v>43</v>
      </c>
      <c r="Z4337" s="24" t="s">
        <v>32</v>
      </c>
      <c r="AA4337" s="24" t="s">
        <v>32</v>
      </c>
      <c r="AB4337" s="24" t="s">
        <v>32</v>
      </c>
      <c r="AC4337" s="24" t="s">
        <v>32</v>
      </c>
      <c r="AD4337" s="25">
        <v>0</v>
      </c>
      <c r="AE4337" s="25">
        <v>0</v>
      </c>
      <c r="AF4337" s="25">
        <v>51635</v>
      </c>
      <c r="AG4337" s="25">
        <v>0</v>
      </c>
      <c r="AH4337" s="25">
        <v>51635</v>
      </c>
      <c r="AI4337" s="16" t="s">
        <v>13062</v>
      </c>
    </row>
    <row r="4338" spans="1:35" x14ac:dyDescent="0.25">
      <c r="A4338" s="17">
        <v>126726</v>
      </c>
      <c r="B4338" s="18">
        <v>1</v>
      </c>
      <c r="C4338" s="16" t="s">
        <v>73</v>
      </c>
      <c r="D4338" s="21">
        <v>43038</v>
      </c>
      <c r="E4338" s="16" t="s">
        <v>1987</v>
      </c>
      <c r="F4338" s="21">
        <v>43038</v>
      </c>
      <c r="G4338" s="16" t="s">
        <v>1987</v>
      </c>
      <c r="H4338" s="26" t="s">
        <v>320</v>
      </c>
      <c r="L4338" s="16" t="s">
        <v>110</v>
      </c>
      <c r="M4338" s="26" t="s">
        <v>13061</v>
      </c>
      <c r="O4338" s="16" t="s">
        <v>1612</v>
      </c>
      <c r="T4338" s="23" t="s">
        <v>32</v>
      </c>
      <c r="W4338" s="20" t="s">
        <v>43</v>
      </c>
      <c r="Z4338" s="24" t="s">
        <v>32</v>
      </c>
      <c r="AA4338" s="24" t="s">
        <v>32</v>
      </c>
      <c r="AB4338" s="24" t="s">
        <v>32</v>
      </c>
      <c r="AC4338" s="24" t="s">
        <v>32</v>
      </c>
      <c r="AD4338" s="25">
        <v>0</v>
      </c>
      <c r="AE4338" s="25">
        <v>0</v>
      </c>
      <c r="AF4338" s="25">
        <v>302800</v>
      </c>
      <c r="AG4338" s="25">
        <v>0</v>
      </c>
      <c r="AH4338" s="25">
        <v>302800</v>
      </c>
      <c r="AI4338" s="16" t="s">
        <v>13060</v>
      </c>
    </row>
    <row r="4339" spans="1:35" x14ac:dyDescent="0.25">
      <c r="A4339" s="17">
        <v>126727</v>
      </c>
      <c r="B4339" s="18">
        <v>2</v>
      </c>
      <c r="C4339" s="16" t="s">
        <v>73</v>
      </c>
      <c r="D4339" s="21">
        <v>43038</v>
      </c>
      <c r="E4339" s="16" t="s">
        <v>1987</v>
      </c>
      <c r="F4339" s="21">
        <v>43038</v>
      </c>
      <c r="G4339" s="16" t="s">
        <v>1987</v>
      </c>
      <c r="H4339" s="26" t="s">
        <v>286</v>
      </c>
      <c r="L4339" s="16" t="s">
        <v>110</v>
      </c>
      <c r="M4339" s="26" t="s">
        <v>13059</v>
      </c>
      <c r="O4339" s="16" t="s">
        <v>1612</v>
      </c>
      <c r="T4339" s="23" t="s">
        <v>32</v>
      </c>
      <c r="W4339" s="20" t="s">
        <v>43</v>
      </c>
      <c r="Z4339" s="24" t="s">
        <v>32</v>
      </c>
      <c r="AA4339" s="24" t="s">
        <v>32</v>
      </c>
      <c r="AB4339" s="24" t="s">
        <v>32</v>
      </c>
      <c r="AC4339" s="24" t="s">
        <v>32</v>
      </c>
      <c r="AD4339" s="25">
        <v>0</v>
      </c>
      <c r="AE4339" s="25">
        <v>0</v>
      </c>
      <c r="AF4339" s="25">
        <v>87963</v>
      </c>
      <c r="AG4339" s="25">
        <v>0</v>
      </c>
      <c r="AH4339" s="25">
        <v>87963</v>
      </c>
      <c r="AI4339" s="16" t="s">
        <v>13058</v>
      </c>
    </row>
    <row r="4340" spans="1:35" x14ac:dyDescent="0.25">
      <c r="A4340" s="17">
        <v>126728</v>
      </c>
      <c r="B4340" s="18">
        <v>1</v>
      </c>
      <c r="C4340" s="16" t="s">
        <v>73</v>
      </c>
      <c r="D4340" s="21">
        <v>43038</v>
      </c>
      <c r="E4340" s="16" t="s">
        <v>1987</v>
      </c>
      <c r="F4340" s="21">
        <v>43038</v>
      </c>
      <c r="G4340" s="16" t="s">
        <v>1987</v>
      </c>
      <c r="H4340" s="26" t="s">
        <v>320</v>
      </c>
      <c r="L4340" s="16" t="s">
        <v>110</v>
      </c>
      <c r="M4340" s="26" t="s">
        <v>13057</v>
      </c>
      <c r="O4340" s="16" t="s">
        <v>1612</v>
      </c>
      <c r="T4340" s="23" t="s">
        <v>32</v>
      </c>
      <c r="W4340" s="20" t="s">
        <v>43</v>
      </c>
      <c r="Z4340" s="24" t="s">
        <v>32</v>
      </c>
      <c r="AA4340" s="24" t="s">
        <v>32</v>
      </c>
      <c r="AB4340" s="24" t="s">
        <v>32</v>
      </c>
      <c r="AC4340" s="24" t="s">
        <v>32</v>
      </c>
      <c r="AD4340" s="25">
        <v>0</v>
      </c>
      <c r="AE4340" s="25">
        <v>0</v>
      </c>
      <c r="AF4340" s="25">
        <v>67122</v>
      </c>
      <c r="AG4340" s="25">
        <v>0</v>
      </c>
      <c r="AH4340" s="25">
        <v>67122</v>
      </c>
      <c r="AI4340" s="16" t="s">
        <v>13056</v>
      </c>
    </row>
    <row r="4341" spans="1:35" x14ac:dyDescent="0.25">
      <c r="A4341" s="17">
        <v>126729</v>
      </c>
      <c r="B4341" s="18">
        <v>1</v>
      </c>
      <c r="C4341" s="16" t="s">
        <v>73</v>
      </c>
      <c r="D4341" s="21">
        <v>43038</v>
      </c>
      <c r="E4341" s="16" t="s">
        <v>1987</v>
      </c>
      <c r="F4341" s="21">
        <v>43038</v>
      </c>
      <c r="G4341" s="16" t="s">
        <v>1987</v>
      </c>
      <c r="H4341" s="26" t="s">
        <v>34</v>
      </c>
      <c r="L4341" s="16" t="s">
        <v>110</v>
      </c>
      <c r="M4341" s="26" t="s">
        <v>13055</v>
      </c>
      <c r="O4341" s="16" t="s">
        <v>1612</v>
      </c>
      <c r="T4341" s="23" t="s">
        <v>32</v>
      </c>
      <c r="W4341" s="20" t="s">
        <v>43</v>
      </c>
      <c r="Z4341" s="24" t="s">
        <v>32</v>
      </c>
      <c r="AA4341" s="24" t="s">
        <v>32</v>
      </c>
      <c r="AB4341" s="24" t="s">
        <v>32</v>
      </c>
      <c r="AC4341" s="24" t="s">
        <v>32</v>
      </c>
      <c r="AD4341" s="25">
        <v>0</v>
      </c>
      <c r="AE4341" s="25">
        <v>0</v>
      </c>
      <c r="AF4341" s="25">
        <v>13821</v>
      </c>
      <c r="AG4341" s="25">
        <v>0</v>
      </c>
      <c r="AH4341" s="25">
        <v>13821</v>
      </c>
      <c r="AI4341" s="16" t="s">
        <v>13054</v>
      </c>
    </row>
    <row r="4342" spans="1:35" x14ac:dyDescent="0.25">
      <c r="A4342" s="17">
        <v>126730</v>
      </c>
      <c r="B4342" s="18">
        <v>2</v>
      </c>
      <c r="C4342" s="16" t="s">
        <v>73</v>
      </c>
      <c r="D4342" s="21">
        <v>43038</v>
      </c>
      <c r="E4342" s="16" t="s">
        <v>1987</v>
      </c>
      <c r="F4342" s="21">
        <v>43038</v>
      </c>
      <c r="G4342" s="16" t="s">
        <v>1987</v>
      </c>
      <c r="H4342" s="26" t="s">
        <v>286</v>
      </c>
      <c r="L4342" s="16" t="s">
        <v>110</v>
      </c>
      <c r="M4342" s="26" t="s">
        <v>13053</v>
      </c>
      <c r="O4342" s="16" t="s">
        <v>1612</v>
      </c>
      <c r="T4342" s="23" t="s">
        <v>32</v>
      </c>
      <c r="W4342" s="20" t="s">
        <v>43</v>
      </c>
      <c r="Z4342" s="24" t="s">
        <v>32</v>
      </c>
      <c r="AA4342" s="24" t="s">
        <v>32</v>
      </c>
      <c r="AB4342" s="24" t="s">
        <v>32</v>
      </c>
      <c r="AC4342" s="24" t="s">
        <v>32</v>
      </c>
      <c r="AD4342" s="25">
        <v>0</v>
      </c>
      <c r="AE4342" s="25">
        <v>0</v>
      </c>
      <c r="AF4342" s="25">
        <v>100704</v>
      </c>
      <c r="AG4342" s="25">
        <v>0</v>
      </c>
      <c r="AH4342" s="25">
        <v>100704</v>
      </c>
      <c r="AI4342" s="16" t="s">
        <v>13052</v>
      </c>
    </row>
    <row r="4343" spans="1:35" x14ac:dyDescent="0.25">
      <c r="A4343" s="17">
        <v>126731</v>
      </c>
      <c r="B4343" s="18">
        <v>4</v>
      </c>
      <c r="C4343" s="16" t="s">
        <v>73</v>
      </c>
      <c r="D4343" s="21">
        <v>43038</v>
      </c>
      <c r="E4343" s="16" t="s">
        <v>1987</v>
      </c>
      <c r="F4343" s="21">
        <v>44256</v>
      </c>
      <c r="G4343" s="16" t="s">
        <v>1610</v>
      </c>
      <c r="H4343" s="26" t="s">
        <v>126</v>
      </c>
      <c r="L4343" s="16" t="s">
        <v>110</v>
      </c>
      <c r="M4343" s="26" t="s">
        <v>3868</v>
      </c>
      <c r="O4343" s="16" t="s">
        <v>1612</v>
      </c>
      <c r="T4343" s="23" t="s">
        <v>32</v>
      </c>
      <c r="W4343" s="20" t="s">
        <v>43</v>
      </c>
      <c r="Z4343" s="25">
        <v>0</v>
      </c>
      <c r="AA4343" s="25">
        <v>0</v>
      </c>
      <c r="AB4343" s="25">
        <v>-35635.86</v>
      </c>
      <c r="AC4343" s="25">
        <v>0</v>
      </c>
      <c r="AD4343" s="25">
        <v>0</v>
      </c>
      <c r="AE4343" s="25">
        <v>0</v>
      </c>
      <c r="AF4343" s="25">
        <v>234364.14</v>
      </c>
      <c r="AG4343" s="25">
        <v>0</v>
      </c>
      <c r="AH4343" s="25">
        <v>234364.14</v>
      </c>
      <c r="AI4343" s="16" t="s">
        <v>3869</v>
      </c>
    </row>
    <row r="4344" spans="1:35" ht="105" x14ac:dyDescent="0.25">
      <c r="A4344" s="17">
        <v>126732</v>
      </c>
      <c r="B4344" s="18">
        <v>1</v>
      </c>
      <c r="C4344" s="16" t="s">
        <v>73</v>
      </c>
      <c r="D4344" s="21">
        <v>43039</v>
      </c>
      <c r="E4344" s="16" t="s">
        <v>2154</v>
      </c>
      <c r="F4344" s="21">
        <v>44320</v>
      </c>
      <c r="G4344" s="16" t="s">
        <v>1022</v>
      </c>
      <c r="H4344" s="26" t="s">
        <v>337</v>
      </c>
      <c r="M4344" s="26" t="s">
        <v>13051</v>
      </c>
      <c r="N4344" s="26" t="s">
        <v>13050</v>
      </c>
      <c r="O4344" s="16" t="s">
        <v>60</v>
      </c>
      <c r="P4344" s="26" t="s">
        <v>188</v>
      </c>
      <c r="R4344" s="16" t="s">
        <v>139</v>
      </c>
      <c r="S4344" s="16" t="s">
        <v>84</v>
      </c>
      <c r="T4344" s="22">
        <v>0</v>
      </c>
      <c r="W4344" s="20" t="s">
        <v>43</v>
      </c>
      <c r="X4344" s="16" t="s">
        <v>78</v>
      </c>
      <c r="Z4344" s="24" t="s">
        <v>32</v>
      </c>
      <c r="AA4344" s="24" t="s">
        <v>32</v>
      </c>
      <c r="AB4344" s="24" t="s">
        <v>32</v>
      </c>
      <c r="AC4344" s="24" t="s">
        <v>32</v>
      </c>
      <c r="AD4344" s="25">
        <v>91000</v>
      </c>
      <c r="AE4344" s="25">
        <v>0</v>
      </c>
      <c r="AF4344" s="25">
        <v>0</v>
      </c>
      <c r="AG4344" s="25">
        <v>0</v>
      </c>
      <c r="AH4344" s="25">
        <v>91000</v>
      </c>
      <c r="AI4344" s="16" t="s">
        <v>13049</v>
      </c>
    </row>
    <row r="4345" spans="1:35" x14ac:dyDescent="0.25">
      <c r="A4345" s="17">
        <v>126738</v>
      </c>
      <c r="B4345" s="18">
        <v>4</v>
      </c>
      <c r="C4345" s="16" t="s">
        <v>47</v>
      </c>
      <c r="D4345" s="21">
        <v>43040</v>
      </c>
      <c r="E4345" s="16" t="s">
        <v>142</v>
      </c>
      <c r="F4345" s="21">
        <v>44299</v>
      </c>
      <c r="G4345" s="16" t="s">
        <v>142</v>
      </c>
      <c r="H4345" s="26" t="s">
        <v>349</v>
      </c>
      <c r="I4345" s="16" t="s">
        <v>3228</v>
      </c>
      <c r="J4345" s="20" t="s">
        <v>116</v>
      </c>
      <c r="L4345" s="16" t="s">
        <v>116</v>
      </c>
      <c r="M4345" s="26" t="s">
        <v>3870</v>
      </c>
      <c r="N4345" s="26" t="s">
        <v>3871</v>
      </c>
      <c r="O4345" s="16" t="s">
        <v>151</v>
      </c>
      <c r="P4345" s="26" t="s">
        <v>596</v>
      </c>
      <c r="R4345" s="16" t="s">
        <v>139</v>
      </c>
      <c r="S4345" s="16" t="s">
        <v>192</v>
      </c>
      <c r="T4345" s="22">
        <v>2.08</v>
      </c>
      <c r="W4345" s="20" t="s">
        <v>43</v>
      </c>
      <c r="X4345" s="16" t="s">
        <v>78</v>
      </c>
      <c r="Z4345" s="25">
        <v>0</v>
      </c>
      <c r="AA4345" s="25">
        <v>0</v>
      </c>
      <c r="AB4345" s="25">
        <v>9108.98</v>
      </c>
      <c r="AC4345" s="25">
        <v>0</v>
      </c>
      <c r="AD4345" s="25">
        <v>0</v>
      </c>
      <c r="AE4345" s="25">
        <v>0</v>
      </c>
      <c r="AF4345" s="25">
        <v>129108.98</v>
      </c>
      <c r="AG4345" s="25">
        <v>0</v>
      </c>
      <c r="AH4345" s="25">
        <v>129108.98</v>
      </c>
      <c r="AI4345" s="16" t="s">
        <v>3872</v>
      </c>
    </row>
    <row r="4346" spans="1:35" x14ac:dyDescent="0.25">
      <c r="A4346" s="17">
        <v>126749</v>
      </c>
      <c r="B4346" s="18">
        <v>2</v>
      </c>
      <c r="C4346" s="16" t="s">
        <v>73</v>
      </c>
      <c r="D4346" s="21">
        <v>43046</v>
      </c>
      <c r="E4346" s="16" t="s">
        <v>514</v>
      </c>
      <c r="F4346" s="21">
        <v>44342</v>
      </c>
      <c r="G4346" s="16" t="s">
        <v>2571</v>
      </c>
      <c r="H4346" s="26" t="s">
        <v>312</v>
      </c>
      <c r="I4346" s="16" t="s">
        <v>1724</v>
      </c>
      <c r="J4346" s="20" t="s">
        <v>116</v>
      </c>
      <c r="L4346" s="16" t="s">
        <v>116</v>
      </c>
      <c r="M4346" s="26" t="s">
        <v>3873</v>
      </c>
      <c r="O4346" s="16" t="s">
        <v>151</v>
      </c>
      <c r="P4346" s="26" t="s">
        <v>1422</v>
      </c>
      <c r="R4346" s="16" t="s">
        <v>1494</v>
      </c>
      <c r="S4346" s="16" t="s">
        <v>84</v>
      </c>
      <c r="T4346" s="22">
        <v>0</v>
      </c>
      <c r="U4346" s="21">
        <v>44792</v>
      </c>
      <c r="W4346" s="20" t="s">
        <v>43</v>
      </c>
      <c r="X4346" s="16" t="s">
        <v>78</v>
      </c>
      <c r="Z4346" s="25">
        <v>70000</v>
      </c>
      <c r="AA4346" s="25">
        <v>0</v>
      </c>
      <c r="AB4346" s="25">
        <v>0</v>
      </c>
      <c r="AC4346" s="25">
        <v>0</v>
      </c>
      <c r="AD4346" s="25">
        <v>210000</v>
      </c>
      <c r="AE4346" s="25">
        <v>0</v>
      </c>
      <c r="AF4346" s="25">
        <v>0</v>
      </c>
      <c r="AG4346" s="25">
        <v>0</v>
      </c>
      <c r="AH4346" s="25">
        <v>210000</v>
      </c>
      <c r="AI4346" s="16" t="s">
        <v>3874</v>
      </c>
    </row>
    <row r="4347" spans="1:35" x14ac:dyDescent="0.25">
      <c r="A4347" s="17">
        <v>126750</v>
      </c>
      <c r="B4347" s="18">
        <v>2</v>
      </c>
      <c r="C4347" s="16" t="s">
        <v>73</v>
      </c>
      <c r="D4347" s="21">
        <v>43046</v>
      </c>
      <c r="E4347" s="16" t="s">
        <v>514</v>
      </c>
      <c r="F4347" s="21">
        <v>44343</v>
      </c>
      <c r="G4347" s="16" t="s">
        <v>2571</v>
      </c>
      <c r="H4347" s="26" t="s">
        <v>397</v>
      </c>
      <c r="I4347" s="16" t="s">
        <v>2527</v>
      </c>
      <c r="J4347" s="20" t="s">
        <v>116</v>
      </c>
      <c r="L4347" s="16" t="s">
        <v>116</v>
      </c>
      <c r="M4347" s="26" t="s">
        <v>3875</v>
      </c>
      <c r="O4347" s="16" t="s">
        <v>151</v>
      </c>
      <c r="P4347" s="26" t="s">
        <v>1422</v>
      </c>
      <c r="R4347" s="16" t="s">
        <v>1494</v>
      </c>
      <c r="S4347" s="16" t="s">
        <v>84</v>
      </c>
      <c r="T4347" s="22">
        <v>0.2</v>
      </c>
      <c r="U4347" s="21">
        <v>44603</v>
      </c>
      <c r="W4347" s="20" t="s">
        <v>43</v>
      </c>
      <c r="X4347" s="16" t="s">
        <v>140</v>
      </c>
      <c r="Z4347" s="25">
        <v>100000</v>
      </c>
      <c r="AA4347" s="25">
        <v>0</v>
      </c>
      <c r="AB4347" s="25">
        <v>0</v>
      </c>
      <c r="AC4347" s="25">
        <v>0</v>
      </c>
      <c r="AD4347" s="25">
        <v>450000</v>
      </c>
      <c r="AE4347" s="25">
        <v>0</v>
      </c>
      <c r="AF4347" s="25">
        <v>0</v>
      </c>
      <c r="AG4347" s="25">
        <v>0</v>
      </c>
      <c r="AH4347" s="25">
        <v>450000</v>
      </c>
      <c r="AI4347" s="16" t="s">
        <v>3876</v>
      </c>
    </row>
    <row r="4348" spans="1:35" ht="30" x14ac:dyDescent="0.25">
      <c r="A4348" s="17">
        <v>126752</v>
      </c>
      <c r="B4348" s="18">
        <v>2</v>
      </c>
      <c r="C4348" s="16" t="s">
        <v>73</v>
      </c>
      <c r="D4348" s="21">
        <v>43047</v>
      </c>
      <c r="E4348" s="16" t="s">
        <v>75</v>
      </c>
      <c r="F4348" s="21">
        <v>44215</v>
      </c>
      <c r="G4348" s="16" t="s">
        <v>75</v>
      </c>
      <c r="H4348" s="26" t="s">
        <v>212</v>
      </c>
      <c r="M4348" s="26" t="s">
        <v>13048</v>
      </c>
      <c r="N4348" s="26" t="s">
        <v>13047</v>
      </c>
      <c r="O4348" s="16" t="s">
        <v>119</v>
      </c>
      <c r="P4348" s="26" t="s">
        <v>9862</v>
      </c>
      <c r="T4348" s="23" t="s">
        <v>32</v>
      </c>
      <c r="W4348" s="20" t="s">
        <v>43</v>
      </c>
      <c r="Z4348" s="24" t="s">
        <v>32</v>
      </c>
      <c r="AA4348" s="24" t="s">
        <v>32</v>
      </c>
      <c r="AB4348" s="24" t="s">
        <v>32</v>
      </c>
      <c r="AC4348" s="24" t="s">
        <v>32</v>
      </c>
      <c r="AD4348" s="24" t="s">
        <v>32</v>
      </c>
      <c r="AE4348" s="24" t="s">
        <v>32</v>
      </c>
      <c r="AF4348" s="24" t="s">
        <v>32</v>
      </c>
      <c r="AG4348" s="24" t="s">
        <v>32</v>
      </c>
      <c r="AH4348" s="24" t="s">
        <v>32</v>
      </c>
    </row>
    <row r="4349" spans="1:35" ht="30" x14ac:dyDescent="0.25">
      <c r="A4349" s="17">
        <v>126753</v>
      </c>
      <c r="B4349" s="18">
        <v>2</v>
      </c>
      <c r="C4349" s="16" t="s">
        <v>73</v>
      </c>
      <c r="D4349" s="21">
        <v>43047</v>
      </c>
      <c r="E4349" s="16" t="s">
        <v>75</v>
      </c>
      <c r="F4349" s="21">
        <v>44215</v>
      </c>
      <c r="G4349" s="16" t="s">
        <v>75</v>
      </c>
      <c r="H4349" s="26" t="s">
        <v>212</v>
      </c>
      <c r="M4349" s="26" t="s">
        <v>13046</v>
      </c>
      <c r="N4349" s="26" t="s">
        <v>12983</v>
      </c>
      <c r="O4349" s="16" t="s">
        <v>119</v>
      </c>
      <c r="P4349" s="26" t="s">
        <v>9862</v>
      </c>
      <c r="T4349" s="23" t="s">
        <v>32</v>
      </c>
      <c r="W4349" s="20" t="s">
        <v>43</v>
      </c>
      <c r="Z4349" s="24" t="s">
        <v>32</v>
      </c>
      <c r="AA4349" s="24" t="s">
        <v>32</v>
      </c>
      <c r="AB4349" s="24" t="s">
        <v>32</v>
      </c>
      <c r="AC4349" s="24" t="s">
        <v>32</v>
      </c>
      <c r="AD4349" s="24" t="s">
        <v>32</v>
      </c>
      <c r="AE4349" s="24" t="s">
        <v>32</v>
      </c>
      <c r="AF4349" s="24" t="s">
        <v>32</v>
      </c>
      <c r="AG4349" s="24" t="s">
        <v>32</v>
      </c>
      <c r="AH4349" s="24" t="s">
        <v>32</v>
      </c>
    </row>
    <row r="4350" spans="1:35" ht="30" x14ac:dyDescent="0.25">
      <c r="A4350" s="17">
        <v>126754</v>
      </c>
      <c r="B4350" s="18">
        <v>2</v>
      </c>
      <c r="C4350" s="16" t="s">
        <v>73</v>
      </c>
      <c r="D4350" s="21">
        <v>43047</v>
      </c>
      <c r="E4350" s="16" t="s">
        <v>75</v>
      </c>
      <c r="F4350" s="21">
        <v>44215</v>
      </c>
      <c r="G4350" s="16" t="s">
        <v>75</v>
      </c>
      <c r="H4350" s="26" t="s">
        <v>212</v>
      </c>
      <c r="M4350" s="26" t="s">
        <v>13045</v>
      </c>
      <c r="N4350" s="26" t="s">
        <v>12983</v>
      </c>
      <c r="O4350" s="16" t="s">
        <v>119</v>
      </c>
      <c r="P4350" s="26" t="s">
        <v>9862</v>
      </c>
      <c r="T4350" s="23" t="s">
        <v>32</v>
      </c>
      <c r="W4350" s="20" t="s">
        <v>43</v>
      </c>
      <c r="Z4350" s="24" t="s">
        <v>32</v>
      </c>
      <c r="AA4350" s="24" t="s">
        <v>32</v>
      </c>
      <c r="AB4350" s="24" t="s">
        <v>32</v>
      </c>
      <c r="AC4350" s="24" t="s">
        <v>32</v>
      </c>
      <c r="AD4350" s="24" t="s">
        <v>32</v>
      </c>
      <c r="AE4350" s="24" t="s">
        <v>32</v>
      </c>
      <c r="AF4350" s="24" t="s">
        <v>32</v>
      </c>
      <c r="AG4350" s="24" t="s">
        <v>32</v>
      </c>
      <c r="AH4350" s="24" t="s">
        <v>32</v>
      </c>
    </row>
    <row r="4351" spans="1:35" x14ac:dyDescent="0.25">
      <c r="A4351" s="17">
        <v>126755</v>
      </c>
      <c r="B4351" s="18">
        <v>2</v>
      </c>
      <c r="C4351" s="16" t="s">
        <v>73</v>
      </c>
      <c r="D4351" s="21">
        <v>43047</v>
      </c>
      <c r="E4351" s="16" t="s">
        <v>514</v>
      </c>
      <c r="F4351" s="21">
        <v>44188</v>
      </c>
      <c r="G4351" s="16" t="s">
        <v>8237</v>
      </c>
      <c r="H4351" s="26" t="s">
        <v>252</v>
      </c>
      <c r="I4351" s="16" t="s">
        <v>1484</v>
      </c>
      <c r="J4351" s="20" t="s">
        <v>116</v>
      </c>
      <c r="L4351" s="16" t="s">
        <v>116</v>
      </c>
      <c r="M4351" s="26" t="s">
        <v>13044</v>
      </c>
      <c r="O4351" s="16" t="s">
        <v>151</v>
      </c>
      <c r="P4351" s="26" t="s">
        <v>1422</v>
      </c>
      <c r="R4351" s="16" t="s">
        <v>1494</v>
      </c>
      <c r="S4351" s="16" t="s">
        <v>84</v>
      </c>
      <c r="T4351" s="22">
        <v>0</v>
      </c>
      <c r="U4351" s="21">
        <v>44792</v>
      </c>
      <c r="W4351" s="20" t="s">
        <v>43</v>
      </c>
      <c r="X4351" s="16" t="s">
        <v>78</v>
      </c>
      <c r="Z4351" s="24" t="s">
        <v>32</v>
      </c>
      <c r="AA4351" s="24" t="s">
        <v>32</v>
      </c>
      <c r="AB4351" s="24" t="s">
        <v>32</v>
      </c>
      <c r="AC4351" s="24" t="s">
        <v>32</v>
      </c>
      <c r="AD4351" s="25">
        <v>350000</v>
      </c>
      <c r="AE4351" s="25">
        <v>0</v>
      </c>
      <c r="AF4351" s="25">
        <v>0</v>
      </c>
      <c r="AG4351" s="25">
        <v>0</v>
      </c>
      <c r="AH4351" s="25">
        <v>350000</v>
      </c>
      <c r="AI4351" s="16" t="s">
        <v>13043</v>
      </c>
    </row>
    <row r="4352" spans="1:35" ht="45" x14ac:dyDescent="0.25">
      <c r="A4352" s="17">
        <v>126756</v>
      </c>
      <c r="B4352" s="18">
        <v>3</v>
      </c>
      <c r="C4352" s="16" t="s">
        <v>73</v>
      </c>
      <c r="D4352" s="21">
        <v>43048</v>
      </c>
      <c r="E4352" s="16" t="s">
        <v>75</v>
      </c>
      <c r="F4352" s="21">
        <v>44215</v>
      </c>
      <c r="G4352" s="16" t="s">
        <v>75</v>
      </c>
      <c r="H4352" s="26" t="s">
        <v>13040</v>
      </c>
      <c r="M4352" s="26" t="s">
        <v>13042</v>
      </c>
      <c r="N4352" s="26" t="s">
        <v>12983</v>
      </c>
      <c r="O4352" s="16" t="s">
        <v>119</v>
      </c>
      <c r="P4352" s="26" t="s">
        <v>9862</v>
      </c>
      <c r="T4352" s="23" t="s">
        <v>32</v>
      </c>
      <c r="W4352" s="20" t="s">
        <v>43</v>
      </c>
      <c r="Z4352" s="24" t="s">
        <v>32</v>
      </c>
      <c r="AA4352" s="24" t="s">
        <v>32</v>
      </c>
      <c r="AB4352" s="24" t="s">
        <v>32</v>
      </c>
      <c r="AC4352" s="24" t="s">
        <v>32</v>
      </c>
      <c r="AD4352" s="24" t="s">
        <v>32</v>
      </c>
      <c r="AE4352" s="24" t="s">
        <v>32</v>
      </c>
      <c r="AF4352" s="24" t="s">
        <v>32</v>
      </c>
      <c r="AG4352" s="24" t="s">
        <v>32</v>
      </c>
      <c r="AH4352" s="24" t="s">
        <v>32</v>
      </c>
    </row>
    <row r="4353" spans="1:35" ht="45" x14ac:dyDescent="0.25">
      <c r="A4353" s="17">
        <v>126759</v>
      </c>
      <c r="B4353" s="18">
        <v>3</v>
      </c>
      <c r="C4353" s="16" t="s">
        <v>73</v>
      </c>
      <c r="D4353" s="21">
        <v>43048</v>
      </c>
      <c r="E4353" s="16" t="s">
        <v>75</v>
      </c>
      <c r="F4353" s="21">
        <v>44215</v>
      </c>
      <c r="G4353" s="16" t="s">
        <v>75</v>
      </c>
      <c r="H4353" s="26" t="s">
        <v>13040</v>
      </c>
      <c r="M4353" s="26" t="s">
        <v>13041</v>
      </c>
      <c r="N4353" s="26" t="s">
        <v>12983</v>
      </c>
      <c r="O4353" s="16" t="s">
        <v>119</v>
      </c>
      <c r="P4353" s="26" t="s">
        <v>9862</v>
      </c>
      <c r="T4353" s="23" t="s">
        <v>32</v>
      </c>
      <c r="W4353" s="20" t="s">
        <v>43</v>
      </c>
      <c r="Z4353" s="24" t="s">
        <v>32</v>
      </c>
      <c r="AA4353" s="24" t="s">
        <v>32</v>
      </c>
      <c r="AB4353" s="24" t="s">
        <v>32</v>
      </c>
      <c r="AC4353" s="24" t="s">
        <v>32</v>
      </c>
      <c r="AD4353" s="24" t="s">
        <v>32</v>
      </c>
      <c r="AE4353" s="24" t="s">
        <v>32</v>
      </c>
      <c r="AF4353" s="24" t="s">
        <v>32</v>
      </c>
      <c r="AG4353" s="24" t="s">
        <v>32</v>
      </c>
      <c r="AH4353" s="24" t="s">
        <v>32</v>
      </c>
    </row>
    <row r="4354" spans="1:35" ht="45" x14ac:dyDescent="0.25">
      <c r="A4354" s="17">
        <v>126761</v>
      </c>
      <c r="B4354" s="18">
        <v>3</v>
      </c>
      <c r="C4354" s="16" t="s">
        <v>73</v>
      </c>
      <c r="D4354" s="21">
        <v>43048</v>
      </c>
      <c r="E4354" s="16" t="s">
        <v>75</v>
      </c>
      <c r="F4354" s="21">
        <v>44215</v>
      </c>
      <c r="G4354" s="16" t="s">
        <v>75</v>
      </c>
      <c r="H4354" s="26" t="s">
        <v>13040</v>
      </c>
      <c r="M4354" s="26" t="s">
        <v>13039</v>
      </c>
      <c r="N4354" s="26" t="s">
        <v>12983</v>
      </c>
      <c r="O4354" s="16" t="s">
        <v>119</v>
      </c>
      <c r="P4354" s="26" t="s">
        <v>9862</v>
      </c>
      <c r="T4354" s="23" t="s">
        <v>32</v>
      </c>
      <c r="W4354" s="20" t="s">
        <v>43</v>
      </c>
      <c r="Z4354" s="24" t="s">
        <v>32</v>
      </c>
      <c r="AA4354" s="24" t="s">
        <v>32</v>
      </c>
      <c r="AB4354" s="24" t="s">
        <v>32</v>
      </c>
      <c r="AC4354" s="24" t="s">
        <v>32</v>
      </c>
      <c r="AD4354" s="24" t="s">
        <v>32</v>
      </c>
      <c r="AE4354" s="24" t="s">
        <v>32</v>
      </c>
      <c r="AF4354" s="24" t="s">
        <v>32</v>
      </c>
      <c r="AG4354" s="24" t="s">
        <v>32</v>
      </c>
      <c r="AH4354" s="24" t="s">
        <v>32</v>
      </c>
    </row>
    <row r="4355" spans="1:35" ht="30" x14ac:dyDescent="0.25">
      <c r="A4355" s="17">
        <v>126762</v>
      </c>
      <c r="B4355" s="18">
        <v>1</v>
      </c>
      <c r="C4355" s="16" t="s">
        <v>73</v>
      </c>
      <c r="D4355" s="21">
        <v>43052</v>
      </c>
      <c r="E4355" s="16" t="s">
        <v>75</v>
      </c>
      <c r="F4355" s="21">
        <v>44215</v>
      </c>
      <c r="G4355" s="16" t="s">
        <v>75</v>
      </c>
      <c r="H4355" s="26" t="s">
        <v>504</v>
      </c>
      <c r="M4355" s="26" t="s">
        <v>13038</v>
      </c>
      <c r="N4355" s="26" t="s">
        <v>12980</v>
      </c>
      <c r="O4355" s="16" t="s">
        <v>119</v>
      </c>
      <c r="P4355" s="26" t="s">
        <v>9862</v>
      </c>
      <c r="T4355" s="23" t="s">
        <v>32</v>
      </c>
      <c r="W4355" s="20" t="s">
        <v>43</v>
      </c>
      <c r="Z4355" s="24" t="s">
        <v>32</v>
      </c>
      <c r="AA4355" s="24" t="s">
        <v>32</v>
      </c>
      <c r="AB4355" s="24" t="s">
        <v>32</v>
      </c>
      <c r="AC4355" s="24" t="s">
        <v>32</v>
      </c>
      <c r="AD4355" s="24" t="s">
        <v>32</v>
      </c>
      <c r="AE4355" s="24" t="s">
        <v>32</v>
      </c>
      <c r="AF4355" s="24" t="s">
        <v>32</v>
      </c>
      <c r="AG4355" s="24" t="s">
        <v>32</v>
      </c>
      <c r="AH4355" s="24" t="s">
        <v>32</v>
      </c>
    </row>
    <row r="4356" spans="1:35" ht="30" x14ac:dyDescent="0.25">
      <c r="A4356" s="17">
        <v>126763</v>
      </c>
      <c r="B4356" s="18">
        <v>1</v>
      </c>
      <c r="C4356" s="16" t="s">
        <v>73</v>
      </c>
      <c r="D4356" s="21">
        <v>43052</v>
      </c>
      <c r="E4356" s="16" t="s">
        <v>75</v>
      </c>
      <c r="F4356" s="21">
        <v>44215</v>
      </c>
      <c r="G4356" s="16" t="s">
        <v>75</v>
      </c>
      <c r="H4356" s="26" t="s">
        <v>504</v>
      </c>
      <c r="M4356" s="26" t="s">
        <v>13037</v>
      </c>
      <c r="N4356" s="26" t="s">
        <v>12980</v>
      </c>
      <c r="O4356" s="16" t="s">
        <v>119</v>
      </c>
      <c r="P4356" s="26" t="s">
        <v>9862</v>
      </c>
      <c r="T4356" s="23" t="s">
        <v>32</v>
      </c>
      <c r="W4356" s="20" t="s">
        <v>43</v>
      </c>
      <c r="Z4356" s="24" t="s">
        <v>32</v>
      </c>
      <c r="AA4356" s="24" t="s">
        <v>32</v>
      </c>
      <c r="AB4356" s="24" t="s">
        <v>32</v>
      </c>
      <c r="AC4356" s="24" t="s">
        <v>32</v>
      </c>
      <c r="AD4356" s="24" t="s">
        <v>32</v>
      </c>
      <c r="AE4356" s="24" t="s">
        <v>32</v>
      </c>
      <c r="AF4356" s="24" t="s">
        <v>32</v>
      </c>
      <c r="AG4356" s="24" t="s">
        <v>32</v>
      </c>
      <c r="AH4356" s="24" t="s">
        <v>32</v>
      </c>
    </row>
    <row r="4357" spans="1:35" ht="30" x14ac:dyDescent="0.25">
      <c r="A4357" s="17">
        <v>126764</v>
      </c>
      <c r="B4357" s="18">
        <v>1</v>
      </c>
      <c r="C4357" s="16" t="s">
        <v>73</v>
      </c>
      <c r="D4357" s="21">
        <v>43052</v>
      </c>
      <c r="E4357" s="16" t="s">
        <v>75</v>
      </c>
      <c r="F4357" s="21">
        <v>44215</v>
      </c>
      <c r="G4357" s="16" t="s">
        <v>75</v>
      </c>
      <c r="H4357" s="26" t="s">
        <v>504</v>
      </c>
      <c r="M4357" s="26" t="s">
        <v>13036</v>
      </c>
      <c r="N4357" s="26" t="s">
        <v>12983</v>
      </c>
      <c r="O4357" s="16" t="s">
        <v>119</v>
      </c>
      <c r="P4357" s="26" t="s">
        <v>9862</v>
      </c>
      <c r="T4357" s="23" t="s">
        <v>32</v>
      </c>
      <c r="W4357" s="20" t="s">
        <v>43</v>
      </c>
      <c r="Z4357" s="24" t="s">
        <v>32</v>
      </c>
      <c r="AA4357" s="24" t="s">
        <v>32</v>
      </c>
      <c r="AB4357" s="24" t="s">
        <v>32</v>
      </c>
      <c r="AC4357" s="24" t="s">
        <v>32</v>
      </c>
      <c r="AD4357" s="24" t="s">
        <v>32</v>
      </c>
      <c r="AE4357" s="24" t="s">
        <v>32</v>
      </c>
      <c r="AF4357" s="24" t="s">
        <v>32</v>
      </c>
      <c r="AG4357" s="24" t="s">
        <v>32</v>
      </c>
      <c r="AH4357" s="24" t="s">
        <v>32</v>
      </c>
    </row>
    <row r="4358" spans="1:35" x14ac:dyDescent="0.25">
      <c r="A4358" s="17">
        <v>126765</v>
      </c>
      <c r="B4358" s="18">
        <v>1</v>
      </c>
      <c r="C4358" s="16" t="s">
        <v>73</v>
      </c>
      <c r="D4358" s="21">
        <v>43052</v>
      </c>
      <c r="E4358" s="16" t="s">
        <v>74</v>
      </c>
      <c r="F4358" s="21">
        <v>44105</v>
      </c>
      <c r="G4358" s="16" t="s">
        <v>12494</v>
      </c>
      <c r="H4358" s="26" t="s">
        <v>209</v>
      </c>
      <c r="I4358" s="16" t="s">
        <v>495</v>
      </c>
      <c r="J4358" s="20" t="s">
        <v>116</v>
      </c>
      <c r="L4358" s="16" t="s">
        <v>116</v>
      </c>
      <c r="M4358" s="26" t="s">
        <v>13035</v>
      </c>
      <c r="O4358" s="16" t="s">
        <v>632</v>
      </c>
      <c r="P4358" s="26" t="s">
        <v>1422</v>
      </c>
      <c r="R4358" s="16" t="s">
        <v>1494</v>
      </c>
      <c r="S4358" s="16" t="s">
        <v>10367</v>
      </c>
      <c r="T4358" s="22">
        <v>0</v>
      </c>
      <c r="U4358" s="21">
        <v>44729</v>
      </c>
      <c r="W4358" s="20" t="s">
        <v>43</v>
      </c>
      <c r="X4358" s="16" t="s">
        <v>78</v>
      </c>
      <c r="Z4358" s="24" t="s">
        <v>32</v>
      </c>
      <c r="AA4358" s="24" t="s">
        <v>32</v>
      </c>
      <c r="AB4358" s="24" t="s">
        <v>32</v>
      </c>
      <c r="AC4358" s="24" t="s">
        <v>32</v>
      </c>
      <c r="AD4358" s="25">
        <v>350000</v>
      </c>
      <c r="AE4358" s="25">
        <v>0</v>
      </c>
      <c r="AF4358" s="25">
        <v>0</v>
      </c>
      <c r="AG4358" s="25">
        <v>0</v>
      </c>
      <c r="AH4358" s="25">
        <v>350000</v>
      </c>
    </row>
    <row r="4359" spans="1:35" ht="30" x14ac:dyDescent="0.25">
      <c r="A4359" s="17">
        <v>126766</v>
      </c>
      <c r="B4359" s="18">
        <v>2</v>
      </c>
      <c r="C4359" s="16" t="s">
        <v>73</v>
      </c>
      <c r="D4359" s="21">
        <v>43052</v>
      </c>
      <c r="E4359" s="16" t="s">
        <v>75</v>
      </c>
      <c r="F4359" s="21">
        <v>44215</v>
      </c>
      <c r="G4359" s="16" t="s">
        <v>75</v>
      </c>
      <c r="H4359" s="26" t="s">
        <v>286</v>
      </c>
      <c r="M4359" s="26" t="s">
        <v>13034</v>
      </c>
      <c r="N4359" s="26" t="s">
        <v>12980</v>
      </c>
      <c r="O4359" s="16" t="s">
        <v>119</v>
      </c>
      <c r="P4359" s="26" t="s">
        <v>9862</v>
      </c>
      <c r="T4359" s="23" t="s">
        <v>32</v>
      </c>
      <c r="W4359" s="20" t="s">
        <v>43</v>
      </c>
      <c r="Z4359" s="24" t="s">
        <v>32</v>
      </c>
      <c r="AA4359" s="24" t="s">
        <v>32</v>
      </c>
      <c r="AB4359" s="24" t="s">
        <v>32</v>
      </c>
      <c r="AC4359" s="24" t="s">
        <v>32</v>
      </c>
      <c r="AD4359" s="24" t="s">
        <v>32</v>
      </c>
      <c r="AE4359" s="24" t="s">
        <v>32</v>
      </c>
      <c r="AF4359" s="24" t="s">
        <v>32</v>
      </c>
      <c r="AG4359" s="24" t="s">
        <v>32</v>
      </c>
      <c r="AH4359" s="24" t="s">
        <v>32</v>
      </c>
    </row>
    <row r="4360" spans="1:35" ht="30" x14ac:dyDescent="0.25">
      <c r="A4360" s="17">
        <v>126767</v>
      </c>
      <c r="B4360" s="18">
        <v>2</v>
      </c>
      <c r="C4360" s="16" t="s">
        <v>73</v>
      </c>
      <c r="D4360" s="21">
        <v>43052</v>
      </c>
      <c r="E4360" s="16" t="s">
        <v>75</v>
      </c>
      <c r="F4360" s="21">
        <v>44215</v>
      </c>
      <c r="G4360" s="16" t="s">
        <v>75</v>
      </c>
      <c r="H4360" s="26" t="s">
        <v>286</v>
      </c>
      <c r="M4360" s="26" t="s">
        <v>13033</v>
      </c>
      <c r="N4360" s="26" t="s">
        <v>12983</v>
      </c>
      <c r="O4360" s="16" t="s">
        <v>119</v>
      </c>
      <c r="P4360" s="26" t="s">
        <v>9862</v>
      </c>
      <c r="T4360" s="23" t="s">
        <v>32</v>
      </c>
      <c r="W4360" s="20" t="s">
        <v>43</v>
      </c>
      <c r="Z4360" s="24" t="s">
        <v>32</v>
      </c>
      <c r="AA4360" s="24" t="s">
        <v>32</v>
      </c>
      <c r="AB4360" s="24" t="s">
        <v>32</v>
      </c>
      <c r="AC4360" s="24" t="s">
        <v>32</v>
      </c>
      <c r="AD4360" s="24" t="s">
        <v>32</v>
      </c>
      <c r="AE4360" s="24" t="s">
        <v>32</v>
      </c>
      <c r="AF4360" s="24" t="s">
        <v>32</v>
      </c>
      <c r="AG4360" s="24" t="s">
        <v>32</v>
      </c>
      <c r="AH4360" s="24" t="s">
        <v>32</v>
      </c>
    </row>
    <row r="4361" spans="1:35" ht="30" x14ac:dyDescent="0.25">
      <c r="A4361" s="17">
        <v>126768</v>
      </c>
      <c r="B4361" s="18">
        <v>2</v>
      </c>
      <c r="C4361" s="16" t="s">
        <v>73</v>
      </c>
      <c r="D4361" s="21">
        <v>43052</v>
      </c>
      <c r="E4361" s="16" t="s">
        <v>75</v>
      </c>
      <c r="F4361" s="21">
        <v>44215</v>
      </c>
      <c r="G4361" s="16" t="s">
        <v>75</v>
      </c>
      <c r="H4361" s="26" t="s">
        <v>286</v>
      </c>
      <c r="M4361" s="26" t="s">
        <v>13032</v>
      </c>
      <c r="N4361" s="26" t="s">
        <v>12980</v>
      </c>
      <c r="O4361" s="16" t="s">
        <v>119</v>
      </c>
      <c r="P4361" s="26" t="s">
        <v>9862</v>
      </c>
      <c r="T4361" s="23" t="s">
        <v>32</v>
      </c>
      <c r="W4361" s="20" t="s">
        <v>43</v>
      </c>
      <c r="Z4361" s="24" t="s">
        <v>32</v>
      </c>
      <c r="AA4361" s="24" t="s">
        <v>32</v>
      </c>
      <c r="AB4361" s="24" t="s">
        <v>32</v>
      </c>
      <c r="AC4361" s="24" t="s">
        <v>32</v>
      </c>
      <c r="AD4361" s="24" t="s">
        <v>32</v>
      </c>
      <c r="AE4361" s="24" t="s">
        <v>32</v>
      </c>
      <c r="AF4361" s="24" t="s">
        <v>32</v>
      </c>
      <c r="AG4361" s="24" t="s">
        <v>32</v>
      </c>
      <c r="AH4361" s="24" t="s">
        <v>32</v>
      </c>
    </row>
    <row r="4362" spans="1:35" ht="45" x14ac:dyDescent="0.25">
      <c r="A4362" s="17">
        <v>126769</v>
      </c>
      <c r="B4362" s="18">
        <v>3</v>
      </c>
      <c r="C4362" s="16" t="s">
        <v>31</v>
      </c>
      <c r="D4362" s="21">
        <v>43052</v>
      </c>
      <c r="E4362" s="16" t="s">
        <v>1801</v>
      </c>
      <c r="F4362" s="21">
        <v>44215</v>
      </c>
      <c r="G4362" s="16" t="s">
        <v>75</v>
      </c>
      <c r="H4362" s="26" t="s">
        <v>173</v>
      </c>
      <c r="I4362" s="16" t="s">
        <v>1067</v>
      </c>
      <c r="J4362" s="20" t="s">
        <v>116</v>
      </c>
      <c r="L4362" s="16" t="s">
        <v>116</v>
      </c>
      <c r="M4362" s="26" t="s">
        <v>13031</v>
      </c>
      <c r="N4362" s="26" t="s">
        <v>13030</v>
      </c>
      <c r="O4362" s="16" t="s">
        <v>60</v>
      </c>
      <c r="P4362" s="26" t="s">
        <v>168</v>
      </c>
      <c r="R4362" s="16" t="s">
        <v>139</v>
      </c>
      <c r="S4362" s="16" t="s">
        <v>42</v>
      </c>
      <c r="T4362" s="22">
        <v>1.51</v>
      </c>
      <c r="W4362" s="20" t="s">
        <v>43</v>
      </c>
      <c r="X4362" s="16" t="s">
        <v>78</v>
      </c>
      <c r="Z4362" s="24" t="s">
        <v>32</v>
      </c>
      <c r="AA4362" s="24" t="s">
        <v>32</v>
      </c>
      <c r="AB4362" s="24" t="s">
        <v>32</v>
      </c>
      <c r="AC4362" s="24" t="s">
        <v>32</v>
      </c>
      <c r="AD4362" s="25">
        <v>556346.81999999995</v>
      </c>
      <c r="AE4362" s="25">
        <v>0</v>
      </c>
      <c r="AF4362" s="25">
        <v>9399376</v>
      </c>
      <c r="AG4362" s="25">
        <v>0</v>
      </c>
      <c r="AH4362" s="25">
        <v>9955722.8200000003</v>
      </c>
      <c r="AI4362" s="16" t="s">
        <v>13029</v>
      </c>
    </row>
    <row r="4363" spans="1:35" x14ac:dyDescent="0.25">
      <c r="A4363" s="17">
        <v>126772</v>
      </c>
      <c r="B4363" s="18">
        <v>2</v>
      </c>
      <c r="C4363" s="16" t="s">
        <v>73</v>
      </c>
      <c r="D4363" s="21">
        <v>43053</v>
      </c>
      <c r="E4363" s="16" t="s">
        <v>514</v>
      </c>
      <c r="F4363" s="21">
        <v>44348</v>
      </c>
      <c r="G4363" s="16" t="s">
        <v>514</v>
      </c>
      <c r="H4363" s="26" t="s">
        <v>206</v>
      </c>
      <c r="I4363" s="16" t="s">
        <v>166</v>
      </c>
      <c r="J4363" s="20" t="s">
        <v>116</v>
      </c>
      <c r="L4363" s="16" t="s">
        <v>116</v>
      </c>
      <c r="M4363" s="26" t="s">
        <v>13028</v>
      </c>
      <c r="O4363" s="16" t="s">
        <v>151</v>
      </c>
      <c r="P4363" s="26" t="s">
        <v>1422</v>
      </c>
      <c r="R4363" s="16" t="s">
        <v>1494</v>
      </c>
      <c r="S4363" s="16" t="s">
        <v>84</v>
      </c>
      <c r="T4363" s="22">
        <v>0</v>
      </c>
      <c r="U4363" s="21">
        <v>44694</v>
      </c>
      <c r="W4363" s="20" t="s">
        <v>43</v>
      </c>
      <c r="X4363" s="16" t="s">
        <v>78</v>
      </c>
      <c r="Z4363" s="24" t="s">
        <v>32</v>
      </c>
      <c r="AA4363" s="24" t="s">
        <v>32</v>
      </c>
      <c r="AB4363" s="24" t="s">
        <v>32</v>
      </c>
      <c r="AC4363" s="24" t="s">
        <v>32</v>
      </c>
      <c r="AD4363" s="25">
        <v>350000</v>
      </c>
      <c r="AE4363" s="25">
        <v>0</v>
      </c>
      <c r="AF4363" s="25">
        <v>0</v>
      </c>
      <c r="AG4363" s="25">
        <v>0</v>
      </c>
      <c r="AH4363" s="25">
        <v>350000</v>
      </c>
      <c r="AI4363" s="16" t="s">
        <v>13027</v>
      </c>
    </row>
    <row r="4364" spans="1:35" x14ac:dyDescent="0.25">
      <c r="A4364" s="17">
        <v>126774</v>
      </c>
      <c r="B4364" s="18">
        <v>2</v>
      </c>
      <c r="C4364" s="16" t="s">
        <v>73</v>
      </c>
      <c r="D4364" s="21">
        <v>43053</v>
      </c>
      <c r="E4364" s="16" t="s">
        <v>514</v>
      </c>
      <c r="F4364" s="21">
        <v>43924</v>
      </c>
      <c r="G4364" s="16" t="s">
        <v>529</v>
      </c>
      <c r="H4364" s="26" t="s">
        <v>383</v>
      </c>
      <c r="I4364" s="16" t="s">
        <v>2672</v>
      </c>
      <c r="J4364" s="20" t="s">
        <v>116</v>
      </c>
      <c r="L4364" s="16" t="s">
        <v>116</v>
      </c>
      <c r="M4364" s="26" t="s">
        <v>13026</v>
      </c>
      <c r="O4364" s="16" t="s">
        <v>151</v>
      </c>
      <c r="P4364" s="26" t="s">
        <v>1422</v>
      </c>
      <c r="R4364" s="16" t="s">
        <v>1494</v>
      </c>
      <c r="S4364" s="16" t="s">
        <v>84</v>
      </c>
      <c r="T4364" s="23" t="s">
        <v>32</v>
      </c>
      <c r="U4364" s="21">
        <v>44841</v>
      </c>
      <c r="W4364" s="20" t="s">
        <v>43</v>
      </c>
      <c r="X4364" s="16" t="s">
        <v>78</v>
      </c>
      <c r="Z4364" s="24" t="s">
        <v>32</v>
      </c>
      <c r="AA4364" s="24" t="s">
        <v>32</v>
      </c>
      <c r="AB4364" s="24" t="s">
        <v>32</v>
      </c>
      <c r="AC4364" s="24" t="s">
        <v>32</v>
      </c>
      <c r="AD4364" s="25">
        <v>210000</v>
      </c>
      <c r="AE4364" s="25">
        <v>0</v>
      </c>
      <c r="AF4364" s="25">
        <v>0</v>
      </c>
      <c r="AG4364" s="25">
        <v>0</v>
      </c>
      <c r="AH4364" s="25">
        <v>210000</v>
      </c>
      <c r="AI4364" s="16" t="s">
        <v>13025</v>
      </c>
    </row>
    <row r="4365" spans="1:35" ht="30" x14ac:dyDescent="0.25">
      <c r="A4365" s="17">
        <v>126775</v>
      </c>
      <c r="B4365" s="18">
        <v>1</v>
      </c>
      <c r="C4365" s="16" t="s">
        <v>73</v>
      </c>
      <c r="D4365" s="21">
        <v>43053</v>
      </c>
      <c r="E4365" s="16" t="s">
        <v>75</v>
      </c>
      <c r="F4365" s="21">
        <v>44215</v>
      </c>
      <c r="G4365" s="16" t="s">
        <v>75</v>
      </c>
      <c r="H4365" s="26" t="s">
        <v>13022</v>
      </c>
      <c r="M4365" s="26" t="s">
        <v>13024</v>
      </c>
      <c r="N4365" s="26" t="s">
        <v>12980</v>
      </c>
      <c r="O4365" s="16" t="s">
        <v>119</v>
      </c>
      <c r="P4365" s="26" t="s">
        <v>9862</v>
      </c>
      <c r="T4365" s="23" t="s">
        <v>32</v>
      </c>
      <c r="W4365" s="20" t="s">
        <v>43</v>
      </c>
      <c r="Z4365" s="24" t="s">
        <v>32</v>
      </c>
      <c r="AA4365" s="24" t="s">
        <v>32</v>
      </c>
      <c r="AB4365" s="24" t="s">
        <v>32</v>
      </c>
      <c r="AC4365" s="24" t="s">
        <v>32</v>
      </c>
      <c r="AD4365" s="24" t="s">
        <v>32</v>
      </c>
      <c r="AE4365" s="24" t="s">
        <v>32</v>
      </c>
      <c r="AF4365" s="24" t="s">
        <v>32</v>
      </c>
      <c r="AG4365" s="24" t="s">
        <v>32</v>
      </c>
      <c r="AH4365" s="24" t="s">
        <v>32</v>
      </c>
    </row>
    <row r="4366" spans="1:35" ht="30" x14ac:dyDescent="0.25">
      <c r="A4366" s="17">
        <v>126776</v>
      </c>
      <c r="B4366" s="18">
        <v>1</v>
      </c>
      <c r="C4366" s="16" t="s">
        <v>73</v>
      </c>
      <c r="D4366" s="21">
        <v>43053</v>
      </c>
      <c r="E4366" s="16" t="s">
        <v>75</v>
      </c>
      <c r="F4366" s="21">
        <v>44215</v>
      </c>
      <c r="G4366" s="16" t="s">
        <v>75</v>
      </c>
      <c r="H4366" s="26" t="s">
        <v>13022</v>
      </c>
      <c r="M4366" s="26" t="s">
        <v>13023</v>
      </c>
      <c r="N4366" s="26" t="s">
        <v>12983</v>
      </c>
      <c r="O4366" s="16" t="s">
        <v>119</v>
      </c>
      <c r="P4366" s="26" t="s">
        <v>9862</v>
      </c>
      <c r="T4366" s="23" t="s">
        <v>32</v>
      </c>
      <c r="W4366" s="20" t="s">
        <v>43</v>
      </c>
      <c r="Z4366" s="24" t="s">
        <v>32</v>
      </c>
      <c r="AA4366" s="24" t="s">
        <v>32</v>
      </c>
      <c r="AB4366" s="24" t="s">
        <v>32</v>
      </c>
      <c r="AC4366" s="24" t="s">
        <v>32</v>
      </c>
      <c r="AD4366" s="24" t="s">
        <v>32</v>
      </c>
      <c r="AE4366" s="24" t="s">
        <v>32</v>
      </c>
      <c r="AF4366" s="24" t="s">
        <v>32</v>
      </c>
      <c r="AG4366" s="24" t="s">
        <v>32</v>
      </c>
      <c r="AH4366" s="24" t="s">
        <v>32</v>
      </c>
    </row>
    <row r="4367" spans="1:35" ht="30" x14ac:dyDescent="0.25">
      <c r="A4367" s="17">
        <v>126777</v>
      </c>
      <c r="B4367" s="18">
        <v>1</v>
      </c>
      <c r="C4367" s="16" t="s">
        <v>73</v>
      </c>
      <c r="D4367" s="21">
        <v>43053</v>
      </c>
      <c r="E4367" s="16" t="s">
        <v>75</v>
      </c>
      <c r="F4367" s="21">
        <v>44215</v>
      </c>
      <c r="G4367" s="16" t="s">
        <v>75</v>
      </c>
      <c r="H4367" s="26" t="s">
        <v>13022</v>
      </c>
      <c r="M4367" s="26" t="s">
        <v>13021</v>
      </c>
      <c r="N4367" s="26" t="s">
        <v>12980</v>
      </c>
      <c r="O4367" s="16" t="s">
        <v>119</v>
      </c>
      <c r="P4367" s="26" t="s">
        <v>9862</v>
      </c>
      <c r="T4367" s="23" t="s">
        <v>32</v>
      </c>
      <c r="W4367" s="20" t="s">
        <v>43</v>
      </c>
      <c r="Z4367" s="24" t="s">
        <v>32</v>
      </c>
      <c r="AA4367" s="24" t="s">
        <v>32</v>
      </c>
      <c r="AB4367" s="24" t="s">
        <v>32</v>
      </c>
      <c r="AC4367" s="24" t="s">
        <v>32</v>
      </c>
      <c r="AD4367" s="24" t="s">
        <v>32</v>
      </c>
      <c r="AE4367" s="24" t="s">
        <v>32</v>
      </c>
      <c r="AF4367" s="24" t="s">
        <v>32</v>
      </c>
      <c r="AG4367" s="24" t="s">
        <v>32</v>
      </c>
      <c r="AH4367" s="24" t="s">
        <v>32</v>
      </c>
    </row>
    <row r="4368" spans="1:35" ht="30" x14ac:dyDescent="0.25">
      <c r="A4368" s="17">
        <v>126779</v>
      </c>
      <c r="B4368" s="18">
        <v>4</v>
      </c>
      <c r="C4368" s="16" t="s">
        <v>73</v>
      </c>
      <c r="D4368" s="21">
        <v>43053</v>
      </c>
      <c r="E4368" s="16" t="s">
        <v>75</v>
      </c>
      <c r="F4368" s="21">
        <v>44215</v>
      </c>
      <c r="G4368" s="16" t="s">
        <v>75</v>
      </c>
      <c r="H4368" s="26" t="s">
        <v>349</v>
      </c>
      <c r="M4368" s="26" t="s">
        <v>13020</v>
      </c>
      <c r="N4368" s="26" t="s">
        <v>12980</v>
      </c>
      <c r="O4368" s="16" t="s">
        <v>119</v>
      </c>
      <c r="P4368" s="26" t="s">
        <v>9862</v>
      </c>
      <c r="T4368" s="23" t="s">
        <v>32</v>
      </c>
      <c r="W4368" s="20" t="s">
        <v>43</v>
      </c>
      <c r="Z4368" s="24" t="s">
        <v>32</v>
      </c>
      <c r="AA4368" s="24" t="s">
        <v>32</v>
      </c>
      <c r="AB4368" s="24" t="s">
        <v>32</v>
      </c>
      <c r="AC4368" s="24" t="s">
        <v>32</v>
      </c>
      <c r="AD4368" s="24" t="s">
        <v>32</v>
      </c>
      <c r="AE4368" s="24" t="s">
        <v>32</v>
      </c>
      <c r="AF4368" s="24" t="s">
        <v>32</v>
      </c>
      <c r="AG4368" s="24" t="s">
        <v>32</v>
      </c>
      <c r="AH4368" s="24" t="s">
        <v>32</v>
      </c>
    </row>
    <row r="4369" spans="1:35" ht="30" x14ac:dyDescent="0.25">
      <c r="A4369" s="17">
        <v>126780</v>
      </c>
      <c r="B4369" s="18">
        <v>4</v>
      </c>
      <c r="C4369" s="16" t="s">
        <v>73</v>
      </c>
      <c r="D4369" s="21">
        <v>43053</v>
      </c>
      <c r="E4369" s="16" t="s">
        <v>75</v>
      </c>
      <c r="F4369" s="21">
        <v>44215</v>
      </c>
      <c r="G4369" s="16" t="s">
        <v>75</v>
      </c>
      <c r="H4369" s="26" t="s">
        <v>349</v>
      </c>
      <c r="M4369" s="26" t="s">
        <v>13019</v>
      </c>
      <c r="N4369" s="26" t="s">
        <v>12983</v>
      </c>
      <c r="O4369" s="16" t="s">
        <v>119</v>
      </c>
      <c r="P4369" s="26" t="s">
        <v>9862</v>
      </c>
      <c r="T4369" s="23" t="s">
        <v>32</v>
      </c>
      <c r="W4369" s="20" t="s">
        <v>43</v>
      </c>
      <c r="Z4369" s="24" t="s">
        <v>32</v>
      </c>
      <c r="AA4369" s="24" t="s">
        <v>32</v>
      </c>
      <c r="AB4369" s="24" t="s">
        <v>32</v>
      </c>
      <c r="AC4369" s="24" t="s">
        <v>32</v>
      </c>
      <c r="AD4369" s="24" t="s">
        <v>32</v>
      </c>
      <c r="AE4369" s="24" t="s">
        <v>32</v>
      </c>
      <c r="AF4369" s="24" t="s">
        <v>32</v>
      </c>
      <c r="AG4369" s="24" t="s">
        <v>32</v>
      </c>
      <c r="AH4369" s="24" t="s">
        <v>32</v>
      </c>
    </row>
    <row r="4370" spans="1:35" ht="30" x14ac:dyDescent="0.25">
      <c r="A4370" s="17">
        <v>126781</v>
      </c>
      <c r="B4370" s="18">
        <v>4</v>
      </c>
      <c r="C4370" s="16" t="s">
        <v>73</v>
      </c>
      <c r="D4370" s="21">
        <v>43053</v>
      </c>
      <c r="E4370" s="16" t="s">
        <v>75</v>
      </c>
      <c r="F4370" s="21">
        <v>44215</v>
      </c>
      <c r="G4370" s="16" t="s">
        <v>75</v>
      </c>
      <c r="H4370" s="26" t="s">
        <v>349</v>
      </c>
      <c r="M4370" s="26" t="s">
        <v>13018</v>
      </c>
      <c r="N4370" s="26" t="s">
        <v>12980</v>
      </c>
      <c r="O4370" s="16" t="s">
        <v>119</v>
      </c>
      <c r="P4370" s="26" t="s">
        <v>9862</v>
      </c>
      <c r="T4370" s="23" t="s">
        <v>32</v>
      </c>
      <c r="W4370" s="20" t="s">
        <v>43</v>
      </c>
      <c r="Z4370" s="24" t="s">
        <v>32</v>
      </c>
      <c r="AA4370" s="24" t="s">
        <v>32</v>
      </c>
      <c r="AB4370" s="24" t="s">
        <v>32</v>
      </c>
      <c r="AC4370" s="24" t="s">
        <v>32</v>
      </c>
      <c r="AD4370" s="24" t="s">
        <v>32</v>
      </c>
      <c r="AE4370" s="24" t="s">
        <v>32</v>
      </c>
      <c r="AF4370" s="24" t="s">
        <v>32</v>
      </c>
      <c r="AG4370" s="24" t="s">
        <v>32</v>
      </c>
      <c r="AH4370" s="24" t="s">
        <v>32</v>
      </c>
    </row>
    <row r="4371" spans="1:35" x14ac:dyDescent="0.25">
      <c r="A4371" s="17">
        <v>126783</v>
      </c>
      <c r="B4371" s="18">
        <v>2</v>
      </c>
      <c r="C4371" s="16" t="s">
        <v>73</v>
      </c>
      <c r="D4371" s="21">
        <v>43054</v>
      </c>
      <c r="E4371" s="16" t="s">
        <v>514</v>
      </c>
      <c r="F4371" s="21">
        <v>43924</v>
      </c>
      <c r="G4371" s="16" t="s">
        <v>529</v>
      </c>
      <c r="H4371" s="26" t="s">
        <v>377</v>
      </c>
      <c r="I4371" s="16" t="s">
        <v>1004</v>
      </c>
      <c r="J4371" s="20" t="s">
        <v>116</v>
      </c>
      <c r="L4371" s="16" t="s">
        <v>116</v>
      </c>
      <c r="M4371" s="26" t="s">
        <v>13017</v>
      </c>
      <c r="O4371" s="16" t="s">
        <v>78</v>
      </c>
      <c r="P4371" s="26" t="s">
        <v>1422</v>
      </c>
      <c r="R4371" s="16" t="s">
        <v>1494</v>
      </c>
      <c r="S4371" s="16" t="s">
        <v>10367</v>
      </c>
      <c r="T4371" s="22">
        <v>0</v>
      </c>
      <c r="U4371" s="21">
        <v>44729</v>
      </c>
      <c r="W4371" s="20" t="s">
        <v>43</v>
      </c>
      <c r="X4371" s="16" t="s">
        <v>140</v>
      </c>
      <c r="Z4371" s="24" t="s">
        <v>32</v>
      </c>
      <c r="AA4371" s="24" t="s">
        <v>32</v>
      </c>
      <c r="AB4371" s="24" t="s">
        <v>32</v>
      </c>
      <c r="AC4371" s="24" t="s">
        <v>32</v>
      </c>
      <c r="AD4371" s="25">
        <v>350000</v>
      </c>
      <c r="AE4371" s="25">
        <v>0</v>
      </c>
      <c r="AF4371" s="25">
        <v>0</v>
      </c>
      <c r="AG4371" s="25">
        <v>0</v>
      </c>
      <c r="AH4371" s="25">
        <v>350000</v>
      </c>
      <c r="AI4371" s="16" t="s">
        <v>13016</v>
      </c>
    </row>
    <row r="4372" spans="1:35" x14ac:dyDescent="0.25">
      <c r="A4372" s="17">
        <v>126784</v>
      </c>
      <c r="B4372" s="18">
        <v>2</v>
      </c>
      <c r="C4372" s="16" t="s">
        <v>73</v>
      </c>
      <c r="D4372" s="21">
        <v>43054</v>
      </c>
      <c r="E4372" s="16" t="s">
        <v>514</v>
      </c>
      <c r="F4372" s="21">
        <v>43924</v>
      </c>
      <c r="G4372" s="16" t="s">
        <v>529</v>
      </c>
      <c r="H4372" s="26" t="s">
        <v>377</v>
      </c>
      <c r="I4372" s="16" t="s">
        <v>1004</v>
      </c>
      <c r="J4372" s="20" t="s">
        <v>116</v>
      </c>
      <c r="L4372" s="16" t="s">
        <v>116</v>
      </c>
      <c r="M4372" s="26" t="s">
        <v>13015</v>
      </c>
      <c r="O4372" s="16" t="s">
        <v>151</v>
      </c>
      <c r="P4372" s="26" t="s">
        <v>1422</v>
      </c>
      <c r="R4372" s="16" t="s">
        <v>1494</v>
      </c>
      <c r="S4372" s="16" t="s">
        <v>84</v>
      </c>
      <c r="T4372" s="22">
        <v>0</v>
      </c>
      <c r="U4372" s="21">
        <v>44729</v>
      </c>
      <c r="W4372" s="20" t="s">
        <v>43</v>
      </c>
      <c r="X4372" s="16" t="s">
        <v>140</v>
      </c>
      <c r="Z4372" s="24" t="s">
        <v>32</v>
      </c>
      <c r="AA4372" s="24" t="s">
        <v>32</v>
      </c>
      <c r="AB4372" s="24" t="s">
        <v>32</v>
      </c>
      <c r="AC4372" s="24" t="s">
        <v>32</v>
      </c>
      <c r="AD4372" s="25">
        <v>350000</v>
      </c>
      <c r="AE4372" s="25">
        <v>0</v>
      </c>
      <c r="AF4372" s="25">
        <v>0</v>
      </c>
      <c r="AG4372" s="25">
        <v>0</v>
      </c>
      <c r="AH4372" s="25">
        <v>350000</v>
      </c>
      <c r="AI4372" s="16" t="s">
        <v>13014</v>
      </c>
    </row>
    <row r="4373" spans="1:35" x14ac:dyDescent="0.25">
      <c r="A4373" s="17">
        <v>126786</v>
      </c>
      <c r="B4373" s="18">
        <v>2</v>
      </c>
      <c r="C4373" s="16" t="s">
        <v>73</v>
      </c>
      <c r="D4373" s="21">
        <v>43054</v>
      </c>
      <c r="E4373" s="16" t="s">
        <v>514</v>
      </c>
      <c r="F4373" s="21">
        <v>43924</v>
      </c>
      <c r="G4373" s="16" t="s">
        <v>529</v>
      </c>
      <c r="H4373" s="26" t="s">
        <v>377</v>
      </c>
      <c r="I4373" s="16" t="s">
        <v>1004</v>
      </c>
      <c r="J4373" s="20" t="s">
        <v>116</v>
      </c>
      <c r="L4373" s="16" t="s">
        <v>116</v>
      </c>
      <c r="M4373" s="26" t="s">
        <v>13013</v>
      </c>
      <c r="O4373" s="16" t="s">
        <v>151</v>
      </c>
      <c r="P4373" s="26" t="s">
        <v>1422</v>
      </c>
      <c r="R4373" s="16" t="s">
        <v>1494</v>
      </c>
      <c r="S4373" s="16" t="s">
        <v>84</v>
      </c>
      <c r="T4373" s="22">
        <v>0</v>
      </c>
      <c r="U4373" s="21">
        <v>44729</v>
      </c>
      <c r="W4373" s="20" t="s">
        <v>43</v>
      </c>
      <c r="X4373" s="16" t="s">
        <v>140</v>
      </c>
      <c r="Z4373" s="24" t="s">
        <v>32</v>
      </c>
      <c r="AA4373" s="24" t="s">
        <v>32</v>
      </c>
      <c r="AB4373" s="24" t="s">
        <v>32</v>
      </c>
      <c r="AC4373" s="24" t="s">
        <v>32</v>
      </c>
      <c r="AD4373" s="25">
        <v>350000</v>
      </c>
      <c r="AE4373" s="25">
        <v>0</v>
      </c>
      <c r="AF4373" s="25">
        <v>0</v>
      </c>
      <c r="AG4373" s="25">
        <v>0</v>
      </c>
      <c r="AH4373" s="25">
        <v>350000</v>
      </c>
      <c r="AI4373" s="16" t="s">
        <v>13012</v>
      </c>
    </row>
    <row r="4374" spans="1:35" ht="30" x14ac:dyDescent="0.25">
      <c r="A4374" s="17">
        <v>126787</v>
      </c>
      <c r="B4374" s="18">
        <v>4</v>
      </c>
      <c r="C4374" s="16" t="s">
        <v>73</v>
      </c>
      <c r="D4374" s="21">
        <v>43059</v>
      </c>
      <c r="E4374" s="16" t="s">
        <v>56</v>
      </c>
      <c r="F4374" s="21">
        <v>44215</v>
      </c>
      <c r="G4374" s="16" t="s">
        <v>75</v>
      </c>
      <c r="H4374" s="26" t="s">
        <v>126</v>
      </c>
      <c r="M4374" s="26" t="s">
        <v>13011</v>
      </c>
      <c r="N4374" s="26" t="s">
        <v>13010</v>
      </c>
      <c r="O4374" s="16" t="s">
        <v>60</v>
      </c>
      <c r="P4374" s="26" t="s">
        <v>67</v>
      </c>
      <c r="T4374" s="22">
        <v>0</v>
      </c>
      <c r="W4374" s="20" t="s">
        <v>43</v>
      </c>
      <c r="Z4374" s="24" t="s">
        <v>32</v>
      </c>
      <c r="AA4374" s="24" t="s">
        <v>32</v>
      </c>
      <c r="AB4374" s="24" t="s">
        <v>32</v>
      </c>
      <c r="AC4374" s="24" t="s">
        <v>32</v>
      </c>
      <c r="AD4374" s="25">
        <v>100000</v>
      </c>
      <c r="AE4374" s="25">
        <v>0</v>
      </c>
      <c r="AF4374" s="25">
        <v>0</v>
      </c>
      <c r="AG4374" s="25">
        <v>0</v>
      </c>
      <c r="AH4374" s="25">
        <v>100000</v>
      </c>
      <c r="AI4374" s="16" t="s">
        <v>13009</v>
      </c>
    </row>
    <row r="4375" spans="1:35" ht="75" x14ac:dyDescent="0.25">
      <c r="A4375" s="17">
        <v>126788</v>
      </c>
      <c r="B4375" s="18">
        <v>4</v>
      </c>
      <c r="C4375" s="16" t="s">
        <v>31</v>
      </c>
      <c r="D4375" s="21">
        <v>43059</v>
      </c>
      <c r="E4375" s="16" t="s">
        <v>56</v>
      </c>
      <c r="F4375" s="21">
        <v>44215</v>
      </c>
      <c r="G4375" s="16" t="s">
        <v>75</v>
      </c>
      <c r="H4375" s="26" t="s">
        <v>126</v>
      </c>
      <c r="M4375" s="26" t="s">
        <v>12081</v>
      </c>
      <c r="N4375" s="26" t="s">
        <v>13008</v>
      </c>
      <c r="O4375" s="16" t="s">
        <v>60</v>
      </c>
      <c r="P4375" s="26" t="s">
        <v>1420</v>
      </c>
      <c r="T4375" s="22">
        <v>0</v>
      </c>
      <c r="W4375" s="20" t="s">
        <v>43</v>
      </c>
      <c r="Z4375" s="24" t="s">
        <v>32</v>
      </c>
      <c r="AA4375" s="24" t="s">
        <v>32</v>
      </c>
      <c r="AB4375" s="24" t="s">
        <v>32</v>
      </c>
      <c r="AC4375" s="24" t="s">
        <v>32</v>
      </c>
      <c r="AD4375" s="25">
        <v>640000</v>
      </c>
      <c r="AE4375" s="25">
        <v>0</v>
      </c>
      <c r="AF4375" s="25">
        <v>0</v>
      </c>
      <c r="AG4375" s="25">
        <v>0</v>
      </c>
      <c r="AH4375" s="25">
        <v>640000</v>
      </c>
    </row>
    <row r="4376" spans="1:35" ht="75" x14ac:dyDescent="0.25">
      <c r="A4376" s="17">
        <v>126789</v>
      </c>
      <c r="B4376" s="18">
        <v>4</v>
      </c>
      <c r="C4376" s="16" t="s">
        <v>31</v>
      </c>
      <c r="D4376" s="21">
        <v>43059</v>
      </c>
      <c r="E4376" s="16" t="s">
        <v>56</v>
      </c>
      <c r="F4376" s="21">
        <v>44215</v>
      </c>
      <c r="G4376" s="16" t="s">
        <v>75</v>
      </c>
      <c r="H4376" s="26" t="s">
        <v>126</v>
      </c>
      <c r="M4376" s="26" t="s">
        <v>12081</v>
      </c>
      <c r="N4376" s="26" t="s">
        <v>13007</v>
      </c>
      <c r="O4376" s="16" t="s">
        <v>60</v>
      </c>
      <c r="P4376" s="26" t="s">
        <v>1420</v>
      </c>
      <c r="T4376" s="23" t="s">
        <v>32</v>
      </c>
      <c r="W4376" s="20" t="s">
        <v>43</v>
      </c>
      <c r="Z4376" s="24" t="s">
        <v>32</v>
      </c>
      <c r="AA4376" s="24" t="s">
        <v>32</v>
      </c>
      <c r="AB4376" s="24" t="s">
        <v>32</v>
      </c>
      <c r="AC4376" s="24" t="s">
        <v>32</v>
      </c>
      <c r="AD4376" s="25">
        <v>450000</v>
      </c>
      <c r="AE4376" s="25">
        <v>0</v>
      </c>
      <c r="AF4376" s="25">
        <v>0</v>
      </c>
      <c r="AG4376" s="25">
        <v>0</v>
      </c>
      <c r="AH4376" s="25">
        <v>450000</v>
      </c>
    </row>
    <row r="4377" spans="1:35" ht="75" x14ac:dyDescent="0.25">
      <c r="A4377" s="17">
        <v>126793</v>
      </c>
      <c r="B4377" s="18">
        <v>4</v>
      </c>
      <c r="C4377" s="16" t="s">
        <v>31</v>
      </c>
      <c r="D4377" s="21">
        <v>43059</v>
      </c>
      <c r="E4377" s="16" t="s">
        <v>56</v>
      </c>
      <c r="F4377" s="21">
        <v>44215</v>
      </c>
      <c r="G4377" s="16" t="s">
        <v>75</v>
      </c>
      <c r="H4377" s="26" t="s">
        <v>126</v>
      </c>
      <c r="M4377" s="26" t="s">
        <v>13006</v>
      </c>
      <c r="N4377" s="26" t="s">
        <v>13005</v>
      </c>
      <c r="O4377" s="16" t="s">
        <v>60</v>
      </c>
      <c r="P4377" s="26" t="s">
        <v>1420</v>
      </c>
      <c r="T4377" s="22">
        <v>0</v>
      </c>
      <c r="W4377" s="20" t="s">
        <v>43</v>
      </c>
      <c r="Z4377" s="24" t="s">
        <v>32</v>
      </c>
      <c r="AA4377" s="24" t="s">
        <v>32</v>
      </c>
      <c r="AB4377" s="24" t="s">
        <v>32</v>
      </c>
      <c r="AC4377" s="24" t="s">
        <v>32</v>
      </c>
      <c r="AD4377" s="25">
        <v>479999.79</v>
      </c>
      <c r="AE4377" s="25">
        <v>0</v>
      </c>
      <c r="AF4377" s="25">
        <v>0</v>
      </c>
      <c r="AG4377" s="25">
        <v>0</v>
      </c>
      <c r="AH4377" s="25">
        <v>479999.79</v>
      </c>
    </row>
    <row r="4378" spans="1:35" ht="75" x14ac:dyDescent="0.25">
      <c r="A4378" s="17">
        <v>126794</v>
      </c>
      <c r="B4378" s="18">
        <v>4</v>
      </c>
      <c r="C4378" s="16" t="s">
        <v>31</v>
      </c>
      <c r="D4378" s="21">
        <v>43059</v>
      </c>
      <c r="E4378" s="16" t="s">
        <v>56</v>
      </c>
      <c r="F4378" s="21">
        <v>44215</v>
      </c>
      <c r="G4378" s="16" t="s">
        <v>75</v>
      </c>
      <c r="H4378" s="26" t="s">
        <v>126</v>
      </c>
      <c r="M4378" s="26" t="s">
        <v>12081</v>
      </c>
      <c r="N4378" s="26" t="s">
        <v>12080</v>
      </c>
      <c r="O4378" s="16" t="s">
        <v>60</v>
      </c>
      <c r="P4378" s="26" t="s">
        <v>1420</v>
      </c>
      <c r="T4378" s="23" t="s">
        <v>32</v>
      </c>
      <c r="W4378" s="20" t="s">
        <v>43</v>
      </c>
      <c r="Z4378" s="24" t="s">
        <v>32</v>
      </c>
      <c r="AA4378" s="24" t="s">
        <v>32</v>
      </c>
      <c r="AB4378" s="24" t="s">
        <v>32</v>
      </c>
      <c r="AC4378" s="24" t="s">
        <v>32</v>
      </c>
      <c r="AD4378" s="25">
        <v>750000</v>
      </c>
      <c r="AE4378" s="25">
        <v>0</v>
      </c>
      <c r="AF4378" s="25">
        <v>0</v>
      </c>
      <c r="AG4378" s="25">
        <v>0</v>
      </c>
      <c r="AH4378" s="25">
        <v>750000</v>
      </c>
    </row>
    <row r="4379" spans="1:35" x14ac:dyDescent="0.25">
      <c r="A4379" s="17">
        <v>126796</v>
      </c>
      <c r="B4379" s="18">
        <v>2</v>
      </c>
      <c r="C4379" s="16" t="s">
        <v>47</v>
      </c>
      <c r="D4379" s="21">
        <v>43059</v>
      </c>
      <c r="E4379" s="16" t="s">
        <v>33</v>
      </c>
      <c r="F4379" s="21">
        <v>44362</v>
      </c>
      <c r="G4379" s="16" t="s">
        <v>33</v>
      </c>
      <c r="H4379" s="26" t="s">
        <v>286</v>
      </c>
      <c r="I4379" s="16" t="s">
        <v>3877</v>
      </c>
      <c r="K4379" s="16" t="s">
        <v>3878</v>
      </c>
      <c r="L4379" s="16" t="s">
        <v>37</v>
      </c>
      <c r="M4379" s="26" t="s">
        <v>3879</v>
      </c>
      <c r="O4379" s="16" t="s">
        <v>1149</v>
      </c>
      <c r="P4379" s="26" t="s">
        <v>188</v>
      </c>
      <c r="T4379" s="22">
        <v>3.2829999999999999</v>
      </c>
      <c r="W4379" s="20" t="s">
        <v>43</v>
      </c>
      <c r="X4379" s="16" t="s">
        <v>44</v>
      </c>
      <c r="Z4379" s="25">
        <v>0</v>
      </c>
      <c r="AA4379" s="25">
        <v>0</v>
      </c>
      <c r="AB4379" s="25">
        <v>0</v>
      </c>
      <c r="AC4379" s="25">
        <v>23631.8</v>
      </c>
      <c r="AD4379" s="25">
        <v>0</v>
      </c>
      <c r="AE4379" s="25">
        <v>0</v>
      </c>
      <c r="AF4379" s="25">
        <v>0</v>
      </c>
      <c r="AG4379" s="25">
        <v>498782.2</v>
      </c>
      <c r="AH4379" s="25">
        <v>498782.2</v>
      </c>
      <c r="AI4379" s="16" t="s">
        <v>3880</v>
      </c>
    </row>
    <row r="4380" spans="1:35" ht="30" x14ac:dyDescent="0.25">
      <c r="A4380" s="17">
        <v>126803</v>
      </c>
      <c r="B4380" s="18">
        <v>3</v>
      </c>
      <c r="C4380" s="16" t="s">
        <v>73</v>
      </c>
      <c r="D4380" s="21">
        <v>43067</v>
      </c>
      <c r="E4380" s="16" t="s">
        <v>75</v>
      </c>
      <c r="F4380" s="21">
        <v>44215</v>
      </c>
      <c r="G4380" s="16" t="s">
        <v>75</v>
      </c>
      <c r="H4380" s="26" t="s">
        <v>362</v>
      </c>
      <c r="M4380" s="26" t="s">
        <v>13004</v>
      </c>
      <c r="N4380" s="26" t="s">
        <v>12983</v>
      </c>
      <c r="O4380" s="16" t="s">
        <v>119</v>
      </c>
      <c r="P4380" s="26" t="s">
        <v>9862</v>
      </c>
      <c r="T4380" s="23" t="s">
        <v>32</v>
      </c>
      <c r="W4380" s="20" t="s">
        <v>43</v>
      </c>
      <c r="Z4380" s="24" t="s">
        <v>32</v>
      </c>
      <c r="AA4380" s="24" t="s">
        <v>32</v>
      </c>
      <c r="AB4380" s="24" t="s">
        <v>32</v>
      </c>
      <c r="AC4380" s="24" t="s">
        <v>32</v>
      </c>
      <c r="AD4380" s="24" t="s">
        <v>32</v>
      </c>
      <c r="AE4380" s="24" t="s">
        <v>32</v>
      </c>
      <c r="AF4380" s="24" t="s">
        <v>32</v>
      </c>
      <c r="AG4380" s="24" t="s">
        <v>32</v>
      </c>
      <c r="AH4380" s="24" t="s">
        <v>32</v>
      </c>
    </row>
    <row r="4381" spans="1:35" ht="30" x14ac:dyDescent="0.25">
      <c r="A4381" s="17">
        <v>126804</v>
      </c>
      <c r="B4381" s="18">
        <v>3</v>
      </c>
      <c r="C4381" s="16" t="s">
        <v>73</v>
      </c>
      <c r="D4381" s="21">
        <v>43067</v>
      </c>
      <c r="E4381" s="16" t="s">
        <v>75</v>
      </c>
      <c r="F4381" s="21">
        <v>44215</v>
      </c>
      <c r="G4381" s="16" t="s">
        <v>75</v>
      </c>
      <c r="H4381" s="26" t="s">
        <v>362</v>
      </c>
      <c r="M4381" s="26" t="s">
        <v>13003</v>
      </c>
      <c r="N4381" s="26" t="s">
        <v>12983</v>
      </c>
      <c r="O4381" s="16" t="s">
        <v>119</v>
      </c>
      <c r="P4381" s="26" t="s">
        <v>9862</v>
      </c>
      <c r="T4381" s="23" t="s">
        <v>32</v>
      </c>
      <c r="W4381" s="20" t="s">
        <v>43</v>
      </c>
      <c r="Z4381" s="24" t="s">
        <v>32</v>
      </c>
      <c r="AA4381" s="24" t="s">
        <v>32</v>
      </c>
      <c r="AB4381" s="24" t="s">
        <v>32</v>
      </c>
      <c r="AC4381" s="24" t="s">
        <v>32</v>
      </c>
      <c r="AD4381" s="24" t="s">
        <v>32</v>
      </c>
      <c r="AE4381" s="24" t="s">
        <v>32</v>
      </c>
      <c r="AF4381" s="24" t="s">
        <v>32</v>
      </c>
      <c r="AG4381" s="24" t="s">
        <v>32</v>
      </c>
      <c r="AH4381" s="24" t="s">
        <v>32</v>
      </c>
    </row>
    <row r="4382" spans="1:35" ht="30" x14ac:dyDescent="0.25">
      <c r="A4382" s="17">
        <v>126805</v>
      </c>
      <c r="B4382" s="18">
        <v>3</v>
      </c>
      <c r="C4382" s="16" t="s">
        <v>73</v>
      </c>
      <c r="D4382" s="21">
        <v>43067</v>
      </c>
      <c r="E4382" s="16" t="s">
        <v>75</v>
      </c>
      <c r="F4382" s="21">
        <v>44215</v>
      </c>
      <c r="G4382" s="16" t="s">
        <v>75</v>
      </c>
      <c r="H4382" s="26" t="s">
        <v>362</v>
      </c>
      <c r="M4382" s="26" t="s">
        <v>13002</v>
      </c>
      <c r="N4382" s="26" t="s">
        <v>12983</v>
      </c>
      <c r="O4382" s="16" t="s">
        <v>119</v>
      </c>
      <c r="P4382" s="26" t="s">
        <v>9862</v>
      </c>
      <c r="T4382" s="23" t="s">
        <v>32</v>
      </c>
      <c r="W4382" s="20" t="s">
        <v>43</v>
      </c>
      <c r="Z4382" s="24" t="s">
        <v>32</v>
      </c>
      <c r="AA4382" s="24" t="s">
        <v>32</v>
      </c>
      <c r="AB4382" s="24" t="s">
        <v>32</v>
      </c>
      <c r="AC4382" s="24" t="s">
        <v>32</v>
      </c>
      <c r="AD4382" s="24" t="s">
        <v>32</v>
      </c>
      <c r="AE4382" s="24" t="s">
        <v>32</v>
      </c>
      <c r="AF4382" s="24" t="s">
        <v>32</v>
      </c>
      <c r="AG4382" s="24" t="s">
        <v>32</v>
      </c>
      <c r="AH4382" s="24" t="s">
        <v>32</v>
      </c>
    </row>
    <row r="4383" spans="1:35" x14ac:dyDescent="0.25">
      <c r="A4383" s="17">
        <v>126809</v>
      </c>
      <c r="B4383" s="18">
        <v>3</v>
      </c>
      <c r="C4383" s="16" t="s">
        <v>73</v>
      </c>
      <c r="D4383" s="21">
        <v>43067</v>
      </c>
      <c r="E4383" s="16" t="s">
        <v>12945</v>
      </c>
      <c r="F4383" s="21">
        <v>43067</v>
      </c>
      <c r="G4383" s="16" t="s">
        <v>12945</v>
      </c>
      <c r="H4383" s="26" t="s">
        <v>434</v>
      </c>
      <c r="L4383" s="16" t="s">
        <v>110</v>
      </c>
      <c r="M4383" s="26" t="s">
        <v>13001</v>
      </c>
      <c r="O4383" s="16" t="s">
        <v>1612</v>
      </c>
      <c r="T4383" s="23" t="s">
        <v>32</v>
      </c>
      <c r="W4383" s="20" t="s">
        <v>43</v>
      </c>
      <c r="Z4383" s="24" t="s">
        <v>32</v>
      </c>
      <c r="AA4383" s="24" t="s">
        <v>32</v>
      </c>
      <c r="AB4383" s="24" t="s">
        <v>32</v>
      </c>
      <c r="AC4383" s="24" t="s">
        <v>32</v>
      </c>
      <c r="AD4383" s="25">
        <v>0</v>
      </c>
      <c r="AE4383" s="25">
        <v>0</v>
      </c>
      <c r="AF4383" s="25">
        <v>12500</v>
      </c>
      <c r="AG4383" s="25">
        <v>0</v>
      </c>
      <c r="AH4383" s="25">
        <v>12500</v>
      </c>
      <c r="AI4383" s="16" t="s">
        <v>13000</v>
      </c>
    </row>
    <row r="4384" spans="1:35" x14ac:dyDescent="0.25">
      <c r="A4384" s="17">
        <v>126810</v>
      </c>
      <c r="B4384" s="18">
        <v>3</v>
      </c>
      <c r="C4384" s="16" t="s">
        <v>73</v>
      </c>
      <c r="D4384" s="21">
        <v>43067</v>
      </c>
      <c r="E4384" s="16" t="s">
        <v>12945</v>
      </c>
      <c r="F4384" s="21">
        <v>43067</v>
      </c>
      <c r="G4384" s="16" t="s">
        <v>109</v>
      </c>
      <c r="H4384" s="26" t="s">
        <v>362</v>
      </c>
      <c r="L4384" s="16" t="s">
        <v>110</v>
      </c>
      <c r="M4384" s="26" t="s">
        <v>12999</v>
      </c>
      <c r="O4384" s="16" t="s">
        <v>1612</v>
      </c>
      <c r="T4384" s="23" t="s">
        <v>32</v>
      </c>
      <c r="W4384" s="20" t="s">
        <v>43</v>
      </c>
      <c r="Z4384" s="24" t="s">
        <v>32</v>
      </c>
      <c r="AA4384" s="24" t="s">
        <v>32</v>
      </c>
      <c r="AB4384" s="24" t="s">
        <v>32</v>
      </c>
      <c r="AC4384" s="24" t="s">
        <v>32</v>
      </c>
      <c r="AD4384" s="25">
        <v>0</v>
      </c>
      <c r="AE4384" s="25">
        <v>0</v>
      </c>
      <c r="AF4384" s="25">
        <v>27776</v>
      </c>
      <c r="AG4384" s="25">
        <v>0</v>
      </c>
      <c r="AH4384" s="25">
        <v>27776</v>
      </c>
      <c r="AI4384" s="16" t="s">
        <v>12998</v>
      </c>
    </row>
    <row r="4385" spans="1:35" ht="30" x14ac:dyDescent="0.25">
      <c r="A4385" s="17">
        <v>126811</v>
      </c>
      <c r="B4385" s="18">
        <v>4</v>
      </c>
      <c r="C4385" s="16" t="s">
        <v>73</v>
      </c>
      <c r="D4385" s="21">
        <v>43067</v>
      </c>
      <c r="E4385" s="16" t="s">
        <v>75</v>
      </c>
      <c r="F4385" s="21">
        <v>44215</v>
      </c>
      <c r="G4385" s="16" t="s">
        <v>75</v>
      </c>
      <c r="H4385" s="26" t="s">
        <v>593</v>
      </c>
      <c r="M4385" s="26" t="s">
        <v>12997</v>
      </c>
      <c r="N4385" s="26" t="s">
        <v>12980</v>
      </c>
      <c r="O4385" s="16" t="s">
        <v>119</v>
      </c>
      <c r="P4385" s="26" t="s">
        <v>9862</v>
      </c>
      <c r="T4385" s="23" t="s">
        <v>32</v>
      </c>
      <c r="W4385" s="20" t="s">
        <v>43</v>
      </c>
      <c r="Z4385" s="24" t="s">
        <v>32</v>
      </c>
      <c r="AA4385" s="24" t="s">
        <v>32</v>
      </c>
      <c r="AB4385" s="24" t="s">
        <v>32</v>
      </c>
      <c r="AC4385" s="24" t="s">
        <v>32</v>
      </c>
      <c r="AD4385" s="24" t="s">
        <v>32</v>
      </c>
      <c r="AE4385" s="24" t="s">
        <v>32</v>
      </c>
      <c r="AF4385" s="24" t="s">
        <v>32</v>
      </c>
      <c r="AG4385" s="24" t="s">
        <v>32</v>
      </c>
      <c r="AH4385" s="24" t="s">
        <v>32</v>
      </c>
    </row>
    <row r="4386" spans="1:35" ht="30" x14ac:dyDescent="0.25">
      <c r="A4386" s="17">
        <v>126812</v>
      </c>
      <c r="B4386" s="18">
        <v>4</v>
      </c>
      <c r="C4386" s="16" t="s">
        <v>73</v>
      </c>
      <c r="D4386" s="21">
        <v>43067</v>
      </c>
      <c r="E4386" s="16" t="s">
        <v>75</v>
      </c>
      <c r="F4386" s="21">
        <v>44215</v>
      </c>
      <c r="G4386" s="16" t="s">
        <v>75</v>
      </c>
      <c r="H4386" s="26" t="s">
        <v>593</v>
      </c>
      <c r="M4386" s="26" t="s">
        <v>12996</v>
      </c>
      <c r="N4386" s="26" t="s">
        <v>12980</v>
      </c>
      <c r="O4386" s="16" t="s">
        <v>119</v>
      </c>
      <c r="P4386" s="26" t="s">
        <v>9862</v>
      </c>
      <c r="T4386" s="23" t="s">
        <v>32</v>
      </c>
      <c r="W4386" s="20" t="s">
        <v>43</v>
      </c>
      <c r="Z4386" s="24" t="s">
        <v>32</v>
      </c>
      <c r="AA4386" s="24" t="s">
        <v>32</v>
      </c>
      <c r="AB4386" s="24" t="s">
        <v>32</v>
      </c>
      <c r="AC4386" s="24" t="s">
        <v>32</v>
      </c>
      <c r="AD4386" s="24" t="s">
        <v>32</v>
      </c>
      <c r="AE4386" s="24" t="s">
        <v>32</v>
      </c>
      <c r="AF4386" s="24" t="s">
        <v>32</v>
      </c>
      <c r="AG4386" s="24" t="s">
        <v>32</v>
      </c>
      <c r="AH4386" s="24" t="s">
        <v>32</v>
      </c>
    </row>
    <row r="4387" spans="1:35" x14ac:dyDescent="0.25">
      <c r="A4387" s="17">
        <v>126813</v>
      </c>
      <c r="B4387" s="18">
        <v>3</v>
      </c>
      <c r="C4387" s="16" t="s">
        <v>73</v>
      </c>
      <c r="D4387" s="21">
        <v>43067</v>
      </c>
      <c r="E4387" s="16" t="s">
        <v>12945</v>
      </c>
      <c r="F4387" s="21">
        <v>43067</v>
      </c>
      <c r="G4387" s="16" t="s">
        <v>12945</v>
      </c>
      <c r="H4387" s="26" t="s">
        <v>173</v>
      </c>
      <c r="L4387" s="16" t="s">
        <v>110</v>
      </c>
      <c r="M4387" s="26" t="s">
        <v>12995</v>
      </c>
      <c r="O4387" s="16" t="s">
        <v>1612</v>
      </c>
      <c r="T4387" s="23" t="s">
        <v>32</v>
      </c>
      <c r="W4387" s="20" t="s">
        <v>43</v>
      </c>
      <c r="Z4387" s="24" t="s">
        <v>32</v>
      </c>
      <c r="AA4387" s="24" t="s">
        <v>32</v>
      </c>
      <c r="AB4387" s="24" t="s">
        <v>32</v>
      </c>
      <c r="AC4387" s="24" t="s">
        <v>32</v>
      </c>
      <c r="AD4387" s="25">
        <v>0</v>
      </c>
      <c r="AE4387" s="25">
        <v>0</v>
      </c>
      <c r="AF4387" s="25">
        <v>156250</v>
      </c>
      <c r="AG4387" s="25">
        <v>0</v>
      </c>
      <c r="AH4387" s="25">
        <v>156250</v>
      </c>
      <c r="AI4387" s="16" t="s">
        <v>12994</v>
      </c>
    </row>
    <row r="4388" spans="1:35" ht="30" x14ac:dyDescent="0.25">
      <c r="A4388" s="17">
        <v>126814</v>
      </c>
      <c r="B4388" s="18">
        <v>4</v>
      </c>
      <c r="C4388" s="16" t="s">
        <v>73</v>
      </c>
      <c r="D4388" s="21">
        <v>43067</v>
      </c>
      <c r="E4388" s="16" t="s">
        <v>75</v>
      </c>
      <c r="F4388" s="21">
        <v>44215</v>
      </c>
      <c r="G4388" s="16" t="s">
        <v>75</v>
      </c>
      <c r="H4388" s="26" t="s">
        <v>593</v>
      </c>
      <c r="M4388" s="26" t="s">
        <v>12993</v>
      </c>
      <c r="N4388" s="26" t="s">
        <v>12980</v>
      </c>
      <c r="O4388" s="16" t="s">
        <v>119</v>
      </c>
      <c r="P4388" s="26" t="s">
        <v>9862</v>
      </c>
      <c r="T4388" s="23" t="s">
        <v>32</v>
      </c>
      <c r="W4388" s="20" t="s">
        <v>43</v>
      </c>
      <c r="Z4388" s="24" t="s">
        <v>32</v>
      </c>
      <c r="AA4388" s="24" t="s">
        <v>32</v>
      </c>
      <c r="AB4388" s="24" t="s">
        <v>32</v>
      </c>
      <c r="AC4388" s="24" t="s">
        <v>32</v>
      </c>
      <c r="AD4388" s="24" t="s">
        <v>32</v>
      </c>
      <c r="AE4388" s="24" t="s">
        <v>32</v>
      </c>
      <c r="AF4388" s="24" t="s">
        <v>32</v>
      </c>
      <c r="AG4388" s="24" t="s">
        <v>32</v>
      </c>
      <c r="AH4388" s="24" t="s">
        <v>32</v>
      </c>
    </row>
    <row r="4389" spans="1:35" ht="30" x14ac:dyDescent="0.25">
      <c r="A4389" s="17">
        <v>126815</v>
      </c>
      <c r="B4389" s="18">
        <v>1</v>
      </c>
      <c r="C4389" s="16" t="s">
        <v>73</v>
      </c>
      <c r="D4389" s="21">
        <v>43067</v>
      </c>
      <c r="E4389" s="16" t="s">
        <v>75</v>
      </c>
      <c r="F4389" s="21">
        <v>44215</v>
      </c>
      <c r="G4389" s="16" t="s">
        <v>75</v>
      </c>
      <c r="H4389" s="26" t="s">
        <v>182</v>
      </c>
      <c r="M4389" s="26" t="s">
        <v>12992</v>
      </c>
      <c r="N4389" s="26" t="s">
        <v>12983</v>
      </c>
      <c r="O4389" s="16" t="s">
        <v>119</v>
      </c>
      <c r="P4389" s="26" t="s">
        <v>9862</v>
      </c>
      <c r="T4389" s="23" t="s">
        <v>32</v>
      </c>
      <c r="W4389" s="20" t="s">
        <v>43</v>
      </c>
      <c r="Z4389" s="24" t="s">
        <v>32</v>
      </c>
      <c r="AA4389" s="24" t="s">
        <v>32</v>
      </c>
      <c r="AB4389" s="24" t="s">
        <v>32</v>
      </c>
      <c r="AC4389" s="24" t="s">
        <v>32</v>
      </c>
      <c r="AD4389" s="24" t="s">
        <v>32</v>
      </c>
      <c r="AE4389" s="24" t="s">
        <v>32</v>
      </c>
      <c r="AF4389" s="24" t="s">
        <v>32</v>
      </c>
      <c r="AG4389" s="24" t="s">
        <v>32</v>
      </c>
      <c r="AH4389" s="24" t="s">
        <v>32</v>
      </c>
    </row>
    <row r="4390" spans="1:35" ht="30" x14ac:dyDescent="0.25">
      <c r="A4390" s="17">
        <v>126816</v>
      </c>
      <c r="B4390" s="18">
        <v>1</v>
      </c>
      <c r="C4390" s="16" t="s">
        <v>73</v>
      </c>
      <c r="D4390" s="21">
        <v>43067</v>
      </c>
      <c r="E4390" s="16" t="s">
        <v>75</v>
      </c>
      <c r="F4390" s="21">
        <v>43706</v>
      </c>
      <c r="G4390" s="16" t="s">
        <v>75</v>
      </c>
      <c r="H4390" s="26" t="s">
        <v>182</v>
      </c>
      <c r="M4390" s="26" t="s">
        <v>12991</v>
      </c>
      <c r="N4390" s="26" t="s">
        <v>12983</v>
      </c>
      <c r="O4390" s="16" t="s">
        <v>119</v>
      </c>
      <c r="P4390" s="26" t="s">
        <v>9862</v>
      </c>
      <c r="T4390" s="23" t="s">
        <v>32</v>
      </c>
      <c r="W4390" s="20" t="s">
        <v>43</v>
      </c>
      <c r="Z4390" s="24" t="s">
        <v>32</v>
      </c>
      <c r="AA4390" s="24" t="s">
        <v>32</v>
      </c>
      <c r="AB4390" s="24" t="s">
        <v>32</v>
      </c>
      <c r="AC4390" s="24" t="s">
        <v>32</v>
      </c>
      <c r="AD4390" s="24" t="s">
        <v>32</v>
      </c>
      <c r="AE4390" s="24" t="s">
        <v>32</v>
      </c>
      <c r="AF4390" s="24" t="s">
        <v>32</v>
      </c>
      <c r="AG4390" s="24" t="s">
        <v>32</v>
      </c>
      <c r="AH4390" s="24" t="s">
        <v>32</v>
      </c>
    </row>
    <row r="4391" spans="1:35" ht="30" x14ac:dyDescent="0.25">
      <c r="A4391" s="17">
        <v>126817</v>
      </c>
      <c r="B4391" s="18">
        <v>1</v>
      </c>
      <c r="C4391" s="16" t="s">
        <v>73</v>
      </c>
      <c r="D4391" s="21">
        <v>43067</v>
      </c>
      <c r="E4391" s="16" t="s">
        <v>75</v>
      </c>
      <c r="F4391" s="21">
        <v>44215</v>
      </c>
      <c r="G4391" s="16" t="s">
        <v>75</v>
      </c>
      <c r="H4391" s="26" t="s">
        <v>182</v>
      </c>
      <c r="M4391" s="26" t="s">
        <v>12990</v>
      </c>
      <c r="N4391" s="26" t="s">
        <v>12980</v>
      </c>
      <c r="O4391" s="16" t="s">
        <v>119</v>
      </c>
      <c r="P4391" s="26" t="s">
        <v>9862</v>
      </c>
      <c r="T4391" s="23" t="s">
        <v>32</v>
      </c>
      <c r="W4391" s="20" t="s">
        <v>43</v>
      </c>
      <c r="Z4391" s="24" t="s">
        <v>32</v>
      </c>
      <c r="AA4391" s="24" t="s">
        <v>32</v>
      </c>
      <c r="AB4391" s="24" t="s">
        <v>32</v>
      </c>
      <c r="AC4391" s="24" t="s">
        <v>32</v>
      </c>
      <c r="AD4391" s="24" t="s">
        <v>32</v>
      </c>
      <c r="AE4391" s="24" t="s">
        <v>32</v>
      </c>
      <c r="AF4391" s="24" t="s">
        <v>32</v>
      </c>
      <c r="AG4391" s="24" t="s">
        <v>32</v>
      </c>
      <c r="AH4391" s="24" t="s">
        <v>32</v>
      </c>
    </row>
    <row r="4392" spans="1:35" ht="30" x14ac:dyDescent="0.25">
      <c r="A4392" s="17">
        <v>126818</v>
      </c>
      <c r="B4392" s="18">
        <v>1</v>
      </c>
      <c r="C4392" s="16" t="s">
        <v>73</v>
      </c>
      <c r="D4392" s="21">
        <v>43067</v>
      </c>
      <c r="E4392" s="16" t="s">
        <v>75</v>
      </c>
      <c r="F4392" s="21">
        <v>44215</v>
      </c>
      <c r="G4392" s="16" t="s">
        <v>75</v>
      </c>
      <c r="H4392" s="26" t="s">
        <v>12987</v>
      </c>
      <c r="M4392" s="26" t="s">
        <v>12989</v>
      </c>
      <c r="N4392" s="26" t="s">
        <v>12983</v>
      </c>
      <c r="O4392" s="16" t="s">
        <v>119</v>
      </c>
      <c r="P4392" s="26" t="s">
        <v>9862</v>
      </c>
      <c r="T4392" s="23" t="s">
        <v>32</v>
      </c>
      <c r="W4392" s="20" t="s">
        <v>43</v>
      </c>
      <c r="Z4392" s="24" t="s">
        <v>32</v>
      </c>
      <c r="AA4392" s="24" t="s">
        <v>32</v>
      </c>
      <c r="AB4392" s="24" t="s">
        <v>32</v>
      </c>
      <c r="AC4392" s="24" t="s">
        <v>32</v>
      </c>
      <c r="AD4392" s="24" t="s">
        <v>32</v>
      </c>
      <c r="AE4392" s="24" t="s">
        <v>32</v>
      </c>
      <c r="AF4392" s="24" t="s">
        <v>32</v>
      </c>
      <c r="AG4392" s="24" t="s">
        <v>32</v>
      </c>
      <c r="AH4392" s="24" t="s">
        <v>32</v>
      </c>
    </row>
    <row r="4393" spans="1:35" ht="30" x14ac:dyDescent="0.25">
      <c r="A4393" s="17">
        <v>126819</v>
      </c>
      <c r="B4393" s="18">
        <v>1</v>
      </c>
      <c r="C4393" s="16" t="s">
        <v>73</v>
      </c>
      <c r="D4393" s="21">
        <v>43067</v>
      </c>
      <c r="E4393" s="16" t="s">
        <v>75</v>
      </c>
      <c r="F4393" s="21">
        <v>44215</v>
      </c>
      <c r="G4393" s="16" t="s">
        <v>75</v>
      </c>
      <c r="H4393" s="26" t="s">
        <v>12987</v>
      </c>
      <c r="M4393" s="26" t="s">
        <v>12988</v>
      </c>
      <c r="N4393" s="26" t="s">
        <v>12980</v>
      </c>
      <c r="O4393" s="16" t="s">
        <v>119</v>
      </c>
      <c r="P4393" s="26" t="s">
        <v>9862</v>
      </c>
      <c r="T4393" s="23" t="s">
        <v>32</v>
      </c>
      <c r="W4393" s="20" t="s">
        <v>43</v>
      </c>
      <c r="Z4393" s="24" t="s">
        <v>32</v>
      </c>
      <c r="AA4393" s="24" t="s">
        <v>32</v>
      </c>
      <c r="AB4393" s="24" t="s">
        <v>32</v>
      </c>
      <c r="AC4393" s="24" t="s">
        <v>32</v>
      </c>
      <c r="AD4393" s="24" t="s">
        <v>32</v>
      </c>
      <c r="AE4393" s="24" t="s">
        <v>32</v>
      </c>
      <c r="AF4393" s="24" t="s">
        <v>32</v>
      </c>
      <c r="AG4393" s="24" t="s">
        <v>32</v>
      </c>
      <c r="AH4393" s="24" t="s">
        <v>32</v>
      </c>
    </row>
    <row r="4394" spans="1:35" ht="30" x14ac:dyDescent="0.25">
      <c r="A4394" s="17">
        <v>126820</v>
      </c>
      <c r="B4394" s="18">
        <v>1</v>
      </c>
      <c r="C4394" s="16" t="s">
        <v>73</v>
      </c>
      <c r="D4394" s="21">
        <v>43067</v>
      </c>
      <c r="E4394" s="16" t="s">
        <v>75</v>
      </c>
      <c r="F4394" s="21">
        <v>44215</v>
      </c>
      <c r="G4394" s="16" t="s">
        <v>75</v>
      </c>
      <c r="H4394" s="26" t="s">
        <v>12987</v>
      </c>
      <c r="M4394" s="26" t="s">
        <v>12986</v>
      </c>
      <c r="N4394" s="26" t="s">
        <v>12980</v>
      </c>
      <c r="O4394" s="16" t="s">
        <v>119</v>
      </c>
      <c r="P4394" s="26" t="s">
        <v>9862</v>
      </c>
      <c r="T4394" s="23" t="s">
        <v>32</v>
      </c>
      <c r="W4394" s="20" t="s">
        <v>43</v>
      </c>
      <c r="Z4394" s="24" t="s">
        <v>32</v>
      </c>
      <c r="AA4394" s="24" t="s">
        <v>32</v>
      </c>
      <c r="AB4394" s="24" t="s">
        <v>32</v>
      </c>
      <c r="AC4394" s="24" t="s">
        <v>32</v>
      </c>
      <c r="AD4394" s="24" t="s">
        <v>32</v>
      </c>
      <c r="AE4394" s="24" t="s">
        <v>32</v>
      </c>
      <c r="AF4394" s="24" t="s">
        <v>32</v>
      </c>
      <c r="AG4394" s="24" t="s">
        <v>32</v>
      </c>
      <c r="AH4394" s="24" t="s">
        <v>32</v>
      </c>
    </row>
    <row r="4395" spans="1:35" ht="30" x14ac:dyDescent="0.25">
      <c r="A4395" s="17">
        <v>126821</v>
      </c>
      <c r="B4395" s="18">
        <v>1</v>
      </c>
      <c r="C4395" s="16" t="s">
        <v>73</v>
      </c>
      <c r="D4395" s="21">
        <v>43067</v>
      </c>
      <c r="E4395" s="16" t="s">
        <v>75</v>
      </c>
      <c r="F4395" s="21">
        <v>44215</v>
      </c>
      <c r="G4395" s="16" t="s">
        <v>75</v>
      </c>
      <c r="H4395" s="26" t="s">
        <v>12982</v>
      </c>
      <c r="M4395" s="26" t="s">
        <v>12985</v>
      </c>
      <c r="N4395" s="26" t="s">
        <v>12983</v>
      </c>
      <c r="O4395" s="16" t="s">
        <v>119</v>
      </c>
      <c r="P4395" s="26" t="s">
        <v>9862</v>
      </c>
      <c r="T4395" s="23" t="s">
        <v>32</v>
      </c>
      <c r="W4395" s="20" t="s">
        <v>43</v>
      </c>
      <c r="Z4395" s="24" t="s">
        <v>32</v>
      </c>
      <c r="AA4395" s="24" t="s">
        <v>32</v>
      </c>
      <c r="AB4395" s="24" t="s">
        <v>32</v>
      </c>
      <c r="AC4395" s="24" t="s">
        <v>32</v>
      </c>
      <c r="AD4395" s="24" t="s">
        <v>32</v>
      </c>
      <c r="AE4395" s="24" t="s">
        <v>32</v>
      </c>
      <c r="AF4395" s="24" t="s">
        <v>32</v>
      </c>
      <c r="AG4395" s="24" t="s">
        <v>32</v>
      </c>
      <c r="AH4395" s="24" t="s">
        <v>32</v>
      </c>
    </row>
    <row r="4396" spans="1:35" ht="30" x14ac:dyDescent="0.25">
      <c r="A4396" s="17">
        <v>126822</v>
      </c>
      <c r="B4396" s="18">
        <v>1</v>
      </c>
      <c r="C4396" s="16" t="s">
        <v>73</v>
      </c>
      <c r="D4396" s="21">
        <v>43067</v>
      </c>
      <c r="E4396" s="16" t="s">
        <v>75</v>
      </c>
      <c r="F4396" s="21">
        <v>44215</v>
      </c>
      <c r="G4396" s="16" t="s">
        <v>75</v>
      </c>
      <c r="H4396" s="26" t="s">
        <v>12982</v>
      </c>
      <c r="M4396" s="26" t="s">
        <v>12984</v>
      </c>
      <c r="N4396" s="26" t="s">
        <v>12983</v>
      </c>
      <c r="O4396" s="16" t="s">
        <v>119</v>
      </c>
      <c r="P4396" s="26" t="s">
        <v>9862</v>
      </c>
      <c r="T4396" s="23" t="s">
        <v>32</v>
      </c>
      <c r="W4396" s="20" t="s">
        <v>43</v>
      </c>
      <c r="Z4396" s="24" t="s">
        <v>32</v>
      </c>
      <c r="AA4396" s="24" t="s">
        <v>32</v>
      </c>
      <c r="AB4396" s="24" t="s">
        <v>32</v>
      </c>
      <c r="AC4396" s="24" t="s">
        <v>32</v>
      </c>
      <c r="AD4396" s="24" t="s">
        <v>32</v>
      </c>
      <c r="AE4396" s="24" t="s">
        <v>32</v>
      </c>
      <c r="AF4396" s="24" t="s">
        <v>32</v>
      </c>
      <c r="AG4396" s="24" t="s">
        <v>32</v>
      </c>
      <c r="AH4396" s="24" t="s">
        <v>32</v>
      </c>
    </row>
    <row r="4397" spans="1:35" ht="30" x14ac:dyDescent="0.25">
      <c r="A4397" s="17">
        <v>126823</v>
      </c>
      <c r="B4397" s="18">
        <v>1</v>
      </c>
      <c r="C4397" s="16" t="s">
        <v>73</v>
      </c>
      <c r="D4397" s="21">
        <v>43068</v>
      </c>
      <c r="E4397" s="16" t="s">
        <v>75</v>
      </c>
      <c r="F4397" s="21">
        <v>44215</v>
      </c>
      <c r="G4397" s="16" t="s">
        <v>75</v>
      </c>
      <c r="H4397" s="26" t="s">
        <v>12982</v>
      </c>
      <c r="M4397" s="26" t="s">
        <v>12981</v>
      </c>
      <c r="N4397" s="26" t="s">
        <v>12980</v>
      </c>
      <c r="O4397" s="16" t="s">
        <v>119</v>
      </c>
      <c r="P4397" s="26" t="s">
        <v>9862</v>
      </c>
      <c r="T4397" s="23" t="s">
        <v>32</v>
      </c>
      <c r="W4397" s="20" t="s">
        <v>43</v>
      </c>
      <c r="Z4397" s="24" t="s">
        <v>32</v>
      </c>
      <c r="AA4397" s="24" t="s">
        <v>32</v>
      </c>
      <c r="AB4397" s="24" t="s">
        <v>32</v>
      </c>
      <c r="AC4397" s="24" t="s">
        <v>32</v>
      </c>
      <c r="AD4397" s="24" t="s">
        <v>32</v>
      </c>
      <c r="AE4397" s="24" t="s">
        <v>32</v>
      </c>
      <c r="AF4397" s="24" t="s">
        <v>32</v>
      </c>
      <c r="AG4397" s="24" t="s">
        <v>32</v>
      </c>
      <c r="AH4397" s="24" t="s">
        <v>32</v>
      </c>
    </row>
    <row r="4398" spans="1:35" ht="30" x14ac:dyDescent="0.25">
      <c r="A4398" s="17">
        <v>126824</v>
      </c>
      <c r="B4398" s="18">
        <v>6</v>
      </c>
      <c r="C4398" s="16" t="s">
        <v>73</v>
      </c>
      <c r="D4398" s="21">
        <v>43068</v>
      </c>
      <c r="E4398" s="16" t="s">
        <v>75</v>
      </c>
      <c r="F4398" s="21">
        <v>44106</v>
      </c>
      <c r="G4398" s="16" t="s">
        <v>75</v>
      </c>
      <c r="H4398" s="26" t="s">
        <v>76</v>
      </c>
      <c r="M4398" s="26" t="s">
        <v>12979</v>
      </c>
      <c r="N4398" s="26" t="s">
        <v>12976</v>
      </c>
      <c r="O4398" s="16" t="s">
        <v>119</v>
      </c>
      <c r="P4398" s="26" t="s">
        <v>9862</v>
      </c>
      <c r="T4398" s="23" t="s">
        <v>32</v>
      </c>
      <c r="W4398" s="20" t="s">
        <v>43</v>
      </c>
      <c r="Z4398" s="24" t="s">
        <v>32</v>
      </c>
      <c r="AA4398" s="24" t="s">
        <v>32</v>
      </c>
      <c r="AB4398" s="24" t="s">
        <v>32</v>
      </c>
      <c r="AC4398" s="24" t="s">
        <v>32</v>
      </c>
      <c r="AD4398" s="24" t="s">
        <v>32</v>
      </c>
      <c r="AE4398" s="24" t="s">
        <v>32</v>
      </c>
      <c r="AF4398" s="24" t="s">
        <v>32</v>
      </c>
      <c r="AG4398" s="24" t="s">
        <v>32</v>
      </c>
      <c r="AH4398" s="24" t="s">
        <v>32</v>
      </c>
    </row>
    <row r="4399" spans="1:35" ht="30" x14ac:dyDescent="0.25">
      <c r="A4399" s="17">
        <v>126825</v>
      </c>
      <c r="B4399" s="18">
        <v>6</v>
      </c>
      <c r="C4399" s="16" t="s">
        <v>73</v>
      </c>
      <c r="D4399" s="21">
        <v>43068</v>
      </c>
      <c r="E4399" s="16" t="s">
        <v>75</v>
      </c>
      <c r="F4399" s="21">
        <v>43706</v>
      </c>
      <c r="G4399" s="16" t="s">
        <v>75</v>
      </c>
      <c r="H4399" s="26" t="s">
        <v>76</v>
      </c>
      <c r="M4399" s="26" t="s">
        <v>12978</v>
      </c>
      <c r="N4399" s="26" t="s">
        <v>12976</v>
      </c>
      <c r="O4399" s="16" t="s">
        <v>119</v>
      </c>
      <c r="P4399" s="26" t="s">
        <v>9862</v>
      </c>
      <c r="T4399" s="23" t="s">
        <v>32</v>
      </c>
      <c r="W4399" s="20" t="s">
        <v>43</v>
      </c>
      <c r="Z4399" s="24" t="s">
        <v>32</v>
      </c>
      <c r="AA4399" s="24" t="s">
        <v>32</v>
      </c>
      <c r="AB4399" s="24" t="s">
        <v>32</v>
      </c>
      <c r="AC4399" s="24" t="s">
        <v>32</v>
      </c>
      <c r="AD4399" s="24" t="s">
        <v>32</v>
      </c>
      <c r="AE4399" s="24" t="s">
        <v>32</v>
      </c>
      <c r="AF4399" s="24" t="s">
        <v>32</v>
      </c>
      <c r="AG4399" s="24" t="s">
        <v>32</v>
      </c>
      <c r="AH4399" s="24" t="s">
        <v>32</v>
      </c>
    </row>
    <row r="4400" spans="1:35" ht="30" x14ac:dyDescent="0.25">
      <c r="A4400" s="17">
        <v>126826</v>
      </c>
      <c r="B4400" s="18">
        <v>6</v>
      </c>
      <c r="C4400" s="16" t="s">
        <v>73</v>
      </c>
      <c r="D4400" s="21">
        <v>43068</v>
      </c>
      <c r="E4400" s="16" t="s">
        <v>75</v>
      </c>
      <c r="F4400" s="21">
        <v>43706</v>
      </c>
      <c r="G4400" s="16" t="s">
        <v>75</v>
      </c>
      <c r="H4400" s="26" t="s">
        <v>76</v>
      </c>
      <c r="M4400" s="26" t="s">
        <v>12977</v>
      </c>
      <c r="N4400" s="26" t="s">
        <v>12976</v>
      </c>
      <c r="O4400" s="16" t="s">
        <v>119</v>
      </c>
      <c r="P4400" s="26" t="s">
        <v>9862</v>
      </c>
      <c r="T4400" s="23" t="s">
        <v>32</v>
      </c>
      <c r="W4400" s="20" t="s">
        <v>43</v>
      </c>
      <c r="Z4400" s="24" t="s">
        <v>32</v>
      </c>
      <c r="AA4400" s="24" t="s">
        <v>32</v>
      </c>
      <c r="AB4400" s="24" t="s">
        <v>32</v>
      </c>
      <c r="AC4400" s="24" t="s">
        <v>32</v>
      </c>
      <c r="AD4400" s="24" t="s">
        <v>32</v>
      </c>
      <c r="AE4400" s="24" t="s">
        <v>32</v>
      </c>
      <c r="AF4400" s="24" t="s">
        <v>32</v>
      </c>
      <c r="AG4400" s="24" t="s">
        <v>32</v>
      </c>
      <c r="AH4400" s="24" t="s">
        <v>32</v>
      </c>
    </row>
    <row r="4401" spans="1:35" x14ac:dyDescent="0.25">
      <c r="A4401" s="17">
        <v>126828</v>
      </c>
      <c r="B4401" s="18">
        <v>6</v>
      </c>
      <c r="C4401" s="16" t="s">
        <v>73</v>
      </c>
      <c r="D4401" s="21">
        <v>43068</v>
      </c>
      <c r="E4401" s="16" t="s">
        <v>75</v>
      </c>
      <c r="F4401" s="21">
        <v>43706</v>
      </c>
      <c r="G4401" s="16" t="s">
        <v>75</v>
      </c>
      <c r="H4401" s="26" t="s">
        <v>76</v>
      </c>
      <c r="M4401" s="26" t="s">
        <v>12975</v>
      </c>
      <c r="N4401" s="26" t="s">
        <v>12974</v>
      </c>
      <c r="O4401" s="16" t="s">
        <v>119</v>
      </c>
      <c r="P4401" s="26" t="s">
        <v>9862</v>
      </c>
      <c r="T4401" s="23" t="s">
        <v>32</v>
      </c>
      <c r="W4401" s="20" t="s">
        <v>43</v>
      </c>
      <c r="Z4401" s="24" t="s">
        <v>32</v>
      </c>
      <c r="AA4401" s="24" t="s">
        <v>32</v>
      </c>
      <c r="AB4401" s="24" t="s">
        <v>32</v>
      </c>
      <c r="AC4401" s="24" t="s">
        <v>32</v>
      </c>
      <c r="AD4401" s="24" t="s">
        <v>32</v>
      </c>
      <c r="AE4401" s="24" t="s">
        <v>32</v>
      </c>
      <c r="AF4401" s="24" t="s">
        <v>32</v>
      </c>
      <c r="AG4401" s="24" t="s">
        <v>32</v>
      </c>
      <c r="AH4401" s="24" t="s">
        <v>32</v>
      </c>
    </row>
    <row r="4402" spans="1:35" x14ac:dyDescent="0.25">
      <c r="A4402" s="17">
        <v>126830</v>
      </c>
      <c r="B4402" s="18">
        <v>6</v>
      </c>
      <c r="C4402" s="16" t="s">
        <v>73</v>
      </c>
      <c r="D4402" s="21">
        <v>43068</v>
      </c>
      <c r="E4402" s="16" t="s">
        <v>75</v>
      </c>
      <c r="F4402" s="21">
        <v>44215</v>
      </c>
      <c r="G4402" s="16" t="s">
        <v>75</v>
      </c>
      <c r="H4402" s="26" t="s">
        <v>76</v>
      </c>
      <c r="M4402" s="26" t="s">
        <v>12973</v>
      </c>
      <c r="N4402" s="26" t="s">
        <v>12972</v>
      </c>
      <c r="O4402" s="16" t="s">
        <v>119</v>
      </c>
      <c r="P4402" s="26" t="s">
        <v>9862</v>
      </c>
      <c r="T4402" s="23" t="s">
        <v>32</v>
      </c>
      <c r="W4402" s="20" t="s">
        <v>43</v>
      </c>
      <c r="Z4402" s="24" t="s">
        <v>32</v>
      </c>
      <c r="AA4402" s="24" t="s">
        <v>32</v>
      </c>
      <c r="AB4402" s="24" t="s">
        <v>32</v>
      </c>
      <c r="AC4402" s="24" t="s">
        <v>32</v>
      </c>
      <c r="AD4402" s="24" t="s">
        <v>32</v>
      </c>
      <c r="AE4402" s="24" t="s">
        <v>32</v>
      </c>
      <c r="AF4402" s="24" t="s">
        <v>32</v>
      </c>
      <c r="AG4402" s="24" t="s">
        <v>32</v>
      </c>
      <c r="AH4402" s="24" t="s">
        <v>32</v>
      </c>
    </row>
    <row r="4403" spans="1:35" x14ac:dyDescent="0.25">
      <c r="A4403" s="17">
        <v>126831</v>
      </c>
      <c r="B4403" s="18">
        <v>6</v>
      </c>
      <c r="C4403" s="16" t="s">
        <v>73</v>
      </c>
      <c r="D4403" s="21">
        <v>43068</v>
      </c>
      <c r="E4403" s="16" t="s">
        <v>75</v>
      </c>
      <c r="F4403" s="21">
        <v>44215</v>
      </c>
      <c r="G4403" s="16" t="s">
        <v>75</v>
      </c>
      <c r="H4403" s="26" t="s">
        <v>76</v>
      </c>
      <c r="M4403" s="26" t="s">
        <v>12971</v>
      </c>
      <c r="N4403" s="26" t="s">
        <v>12970</v>
      </c>
      <c r="O4403" s="16" t="s">
        <v>119</v>
      </c>
      <c r="P4403" s="26" t="s">
        <v>9862</v>
      </c>
      <c r="T4403" s="23" t="s">
        <v>32</v>
      </c>
      <c r="W4403" s="20" t="s">
        <v>43</v>
      </c>
      <c r="Z4403" s="24" t="s">
        <v>32</v>
      </c>
      <c r="AA4403" s="24" t="s">
        <v>32</v>
      </c>
      <c r="AB4403" s="24" t="s">
        <v>32</v>
      </c>
      <c r="AC4403" s="24" t="s">
        <v>32</v>
      </c>
      <c r="AD4403" s="24" t="s">
        <v>32</v>
      </c>
      <c r="AE4403" s="24" t="s">
        <v>32</v>
      </c>
      <c r="AF4403" s="24" t="s">
        <v>32</v>
      </c>
      <c r="AG4403" s="24" t="s">
        <v>32</v>
      </c>
      <c r="AH4403" s="24" t="s">
        <v>32</v>
      </c>
    </row>
    <row r="4404" spans="1:35" x14ac:dyDescent="0.25">
      <c r="A4404" s="17">
        <v>126832</v>
      </c>
      <c r="B4404" s="18">
        <v>6</v>
      </c>
      <c r="C4404" s="16" t="s">
        <v>73</v>
      </c>
      <c r="D4404" s="21">
        <v>43068</v>
      </c>
      <c r="E4404" s="16" t="s">
        <v>75</v>
      </c>
      <c r="F4404" s="21">
        <v>44215</v>
      </c>
      <c r="G4404" s="16" t="s">
        <v>75</v>
      </c>
      <c r="H4404" s="26" t="s">
        <v>76</v>
      </c>
      <c r="M4404" s="26" t="s">
        <v>12969</v>
      </c>
      <c r="N4404" s="26" t="s">
        <v>12968</v>
      </c>
      <c r="O4404" s="16" t="s">
        <v>119</v>
      </c>
      <c r="P4404" s="26" t="s">
        <v>9862</v>
      </c>
      <c r="T4404" s="23" t="s">
        <v>32</v>
      </c>
      <c r="W4404" s="20" t="s">
        <v>43</v>
      </c>
      <c r="Z4404" s="24" t="s">
        <v>32</v>
      </c>
      <c r="AA4404" s="24" t="s">
        <v>32</v>
      </c>
      <c r="AB4404" s="24" t="s">
        <v>32</v>
      </c>
      <c r="AC4404" s="24" t="s">
        <v>32</v>
      </c>
      <c r="AD4404" s="24" t="s">
        <v>32</v>
      </c>
      <c r="AE4404" s="24" t="s">
        <v>32</v>
      </c>
      <c r="AF4404" s="24" t="s">
        <v>32</v>
      </c>
      <c r="AG4404" s="24" t="s">
        <v>32</v>
      </c>
      <c r="AH4404" s="24" t="s">
        <v>32</v>
      </c>
    </row>
    <row r="4405" spans="1:35" x14ac:dyDescent="0.25">
      <c r="A4405" s="17">
        <v>126841</v>
      </c>
      <c r="B4405" s="18">
        <v>3</v>
      </c>
      <c r="C4405" s="16" t="s">
        <v>73</v>
      </c>
      <c r="D4405" s="21">
        <v>43070</v>
      </c>
      <c r="E4405" s="16" t="s">
        <v>12945</v>
      </c>
      <c r="F4405" s="21">
        <v>43070</v>
      </c>
      <c r="G4405" s="16" t="s">
        <v>12945</v>
      </c>
      <c r="H4405" s="26" t="s">
        <v>362</v>
      </c>
      <c r="L4405" s="16" t="s">
        <v>110</v>
      </c>
      <c r="M4405" s="26" t="s">
        <v>12967</v>
      </c>
      <c r="O4405" s="16" t="s">
        <v>1612</v>
      </c>
      <c r="T4405" s="23" t="s">
        <v>32</v>
      </c>
      <c r="W4405" s="20" t="s">
        <v>43</v>
      </c>
      <c r="Z4405" s="24" t="s">
        <v>32</v>
      </c>
      <c r="AA4405" s="24" t="s">
        <v>32</v>
      </c>
      <c r="AB4405" s="24" t="s">
        <v>32</v>
      </c>
      <c r="AC4405" s="24" t="s">
        <v>32</v>
      </c>
      <c r="AD4405" s="25">
        <v>0</v>
      </c>
      <c r="AE4405" s="25">
        <v>0</v>
      </c>
      <c r="AF4405" s="25">
        <v>154371</v>
      </c>
      <c r="AG4405" s="25">
        <v>0</v>
      </c>
      <c r="AH4405" s="25">
        <v>154371</v>
      </c>
      <c r="AI4405" s="16" t="s">
        <v>12966</v>
      </c>
    </row>
    <row r="4406" spans="1:35" x14ac:dyDescent="0.25">
      <c r="A4406" s="17">
        <v>126847</v>
      </c>
      <c r="B4406" s="18">
        <v>3</v>
      </c>
      <c r="C4406" s="16" t="s">
        <v>73</v>
      </c>
      <c r="D4406" s="21">
        <v>43075</v>
      </c>
      <c r="E4406" s="16" t="s">
        <v>1173</v>
      </c>
      <c r="F4406" s="21">
        <v>43075</v>
      </c>
      <c r="G4406" s="16" t="s">
        <v>1173</v>
      </c>
      <c r="H4406" s="26" t="s">
        <v>200</v>
      </c>
      <c r="M4406" s="26" t="s">
        <v>12965</v>
      </c>
      <c r="O4406" s="16" t="s">
        <v>1171</v>
      </c>
      <c r="P4406" s="26" t="s">
        <v>1062</v>
      </c>
      <c r="T4406" s="23" t="s">
        <v>32</v>
      </c>
      <c r="W4406" s="20" t="s">
        <v>43</v>
      </c>
      <c r="Z4406" s="24" t="s">
        <v>32</v>
      </c>
      <c r="AA4406" s="24" t="s">
        <v>32</v>
      </c>
      <c r="AB4406" s="24" t="s">
        <v>32</v>
      </c>
      <c r="AC4406" s="24" t="s">
        <v>32</v>
      </c>
      <c r="AD4406" s="25">
        <v>0</v>
      </c>
      <c r="AE4406" s="25">
        <v>0</v>
      </c>
      <c r="AF4406" s="25">
        <v>20000</v>
      </c>
      <c r="AG4406" s="25">
        <v>0</v>
      </c>
      <c r="AH4406" s="25">
        <v>20000</v>
      </c>
      <c r="AI4406" s="16" t="s">
        <v>12964</v>
      </c>
    </row>
    <row r="4407" spans="1:35" x14ac:dyDescent="0.25">
      <c r="A4407" s="17">
        <v>126851</v>
      </c>
      <c r="B4407" s="18">
        <v>1</v>
      </c>
      <c r="C4407" s="16" t="s">
        <v>73</v>
      </c>
      <c r="D4407" s="21">
        <v>43076</v>
      </c>
      <c r="E4407" s="16" t="s">
        <v>142</v>
      </c>
      <c r="F4407" s="21">
        <v>44174</v>
      </c>
      <c r="G4407" s="16" t="s">
        <v>142</v>
      </c>
      <c r="H4407" s="26" t="s">
        <v>215</v>
      </c>
      <c r="M4407" s="26" t="s">
        <v>3881</v>
      </c>
      <c r="O4407" s="16" t="s">
        <v>78</v>
      </c>
      <c r="P4407" s="26" t="s">
        <v>144</v>
      </c>
      <c r="T4407" s="23" t="s">
        <v>32</v>
      </c>
      <c r="W4407" s="20" t="s">
        <v>43</v>
      </c>
      <c r="Z4407" s="25">
        <v>0</v>
      </c>
      <c r="AA4407" s="25">
        <v>0</v>
      </c>
      <c r="AB4407" s="25">
        <v>520000</v>
      </c>
      <c r="AC4407" s="25">
        <v>0</v>
      </c>
      <c r="AD4407" s="25">
        <v>0</v>
      </c>
      <c r="AE4407" s="25">
        <v>0</v>
      </c>
      <c r="AF4407" s="25">
        <v>710000</v>
      </c>
      <c r="AG4407" s="25">
        <v>0</v>
      </c>
      <c r="AH4407" s="25">
        <v>710000</v>
      </c>
      <c r="AI4407" s="16" t="s">
        <v>3882</v>
      </c>
    </row>
    <row r="4408" spans="1:35" x14ac:dyDescent="0.25">
      <c r="A4408" s="17">
        <v>126862</v>
      </c>
      <c r="B4408" s="18">
        <v>2</v>
      </c>
      <c r="C4408" s="16" t="s">
        <v>73</v>
      </c>
      <c r="D4408" s="21">
        <v>43077</v>
      </c>
      <c r="E4408" s="16" t="s">
        <v>142</v>
      </c>
      <c r="F4408" s="21">
        <v>44365</v>
      </c>
      <c r="G4408" s="16" t="s">
        <v>109</v>
      </c>
      <c r="H4408" s="26" t="s">
        <v>264</v>
      </c>
      <c r="M4408" s="26" t="s">
        <v>3883</v>
      </c>
      <c r="N4408" s="26" t="s">
        <v>1295</v>
      </c>
      <c r="O4408" s="16" t="s">
        <v>78</v>
      </c>
      <c r="P4408" s="26" t="s">
        <v>144</v>
      </c>
      <c r="T4408" s="23" t="s">
        <v>32</v>
      </c>
      <c r="U4408" s="21">
        <v>44365</v>
      </c>
      <c r="W4408" s="20" t="s">
        <v>43</v>
      </c>
      <c r="Z4408" s="25">
        <v>0</v>
      </c>
      <c r="AA4408" s="25">
        <v>0</v>
      </c>
      <c r="AB4408" s="25">
        <v>172000</v>
      </c>
      <c r="AC4408" s="25">
        <v>0</v>
      </c>
      <c r="AD4408" s="25">
        <v>0</v>
      </c>
      <c r="AE4408" s="25">
        <v>0</v>
      </c>
      <c r="AF4408" s="25">
        <v>292000</v>
      </c>
      <c r="AG4408" s="25">
        <v>0</v>
      </c>
      <c r="AH4408" s="25">
        <v>292000</v>
      </c>
      <c r="AI4408" s="16" t="s">
        <v>3884</v>
      </c>
    </row>
    <row r="4409" spans="1:35" x14ac:dyDescent="0.25">
      <c r="A4409" s="17">
        <v>126865</v>
      </c>
      <c r="B4409" s="18">
        <v>4</v>
      </c>
      <c r="C4409" s="16" t="s">
        <v>31</v>
      </c>
      <c r="D4409" s="21">
        <v>43077</v>
      </c>
      <c r="E4409" s="16" t="s">
        <v>176</v>
      </c>
      <c r="F4409" s="21">
        <v>44188</v>
      </c>
      <c r="G4409" s="16" t="s">
        <v>32</v>
      </c>
      <c r="H4409" s="26" t="s">
        <v>298</v>
      </c>
      <c r="I4409" s="16" t="s">
        <v>3410</v>
      </c>
      <c r="J4409" s="20" t="s">
        <v>116</v>
      </c>
      <c r="L4409" s="16" t="s">
        <v>116</v>
      </c>
      <c r="M4409" s="26" t="s">
        <v>3885</v>
      </c>
      <c r="O4409" s="16" t="s">
        <v>179</v>
      </c>
      <c r="P4409" s="26" t="s">
        <v>79</v>
      </c>
      <c r="R4409" s="16" t="s">
        <v>41</v>
      </c>
      <c r="S4409" s="16" t="s">
        <v>84</v>
      </c>
      <c r="T4409" s="23" t="s">
        <v>32</v>
      </c>
      <c r="U4409" s="21">
        <v>44176</v>
      </c>
      <c r="W4409" s="20" t="s">
        <v>43</v>
      </c>
      <c r="X4409" s="16" t="s">
        <v>78</v>
      </c>
      <c r="Y4409" s="26" t="s">
        <v>3886</v>
      </c>
      <c r="Z4409" s="25">
        <v>0</v>
      </c>
      <c r="AA4409" s="25">
        <v>0</v>
      </c>
      <c r="AB4409" s="25">
        <v>1177590</v>
      </c>
      <c r="AC4409" s="25">
        <v>0</v>
      </c>
      <c r="AD4409" s="25">
        <v>0</v>
      </c>
      <c r="AE4409" s="25">
        <v>0</v>
      </c>
      <c r="AF4409" s="25">
        <v>1253590</v>
      </c>
      <c r="AG4409" s="25">
        <v>0</v>
      </c>
      <c r="AH4409" s="25">
        <v>1253590</v>
      </c>
      <c r="AI4409" s="16" t="s">
        <v>3887</v>
      </c>
    </row>
    <row r="4410" spans="1:35" ht="30" x14ac:dyDescent="0.25">
      <c r="A4410" s="17">
        <v>126869</v>
      </c>
      <c r="B4410" s="18">
        <v>3</v>
      </c>
      <c r="C4410" s="16" t="s">
        <v>73</v>
      </c>
      <c r="D4410" s="21">
        <v>43081</v>
      </c>
      <c r="E4410" s="16" t="s">
        <v>1022</v>
      </c>
      <c r="F4410" s="21">
        <v>44339</v>
      </c>
      <c r="G4410" s="16" t="s">
        <v>3008</v>
      </c>
      <c r="H4410" s="26" t="s">
        <v>434</v>
      </c>
      <c r="I4410" s="16" t="s">
        <v>2287</v>
      </c>
      <c r="J4410" s="20" t="s">
        <v>116</v>
      </c>
      <c r="L4410" s="16" t="s">
        <v>116</v>
      </c>
      <c r="M4410" s="26" t="s">
        <v>12963</v>
      </c>
      <c r="N4410" s="26" t="s">
        <v>12962</v>
      </c>
      <c r="O4410" s="16" t="s">
        <v>60</v>
      </c>
      <c r="P4410" s="26" t="s">
        <v>627</v>
      </c>
      <c r="R4410" s="16" t="s">
        <v>139</v>
      </c>
      <c r="S4410" s="16" t="s">
        <v>42</v>
      </c>
      <c r="T4410" s="22">
        <v>0.3</v>
      </c>
      <c r="U4410" s="21">
        <v>44904</v>
      </c>
      <c r="W4410" s="20" t="s">
        <v>43</v>
      </c>
      <c r="X4410" s="16" t="s">
        <v>140</v>
      </c>
      <c r="Z4410" s="24" t="s">
        <v>32</v>
      </c>
      <c r="AA4410" s="24" t="s">
        <v>32</v>
      </c>
      <c r="AB4410" s="24" t="s">
        <v>32</v>
      </c>
      <c r="AC4410" s="24" t="s">
        <v>32</v>
      </c>
      <c r="AD4410" s="25">
        <v>17000</v>
      </c>
      <c r="AE4410" s="25">
        <v>0</v>
      </c>
      <c r="AF4410" s="25">
        <v>0</v>
      </c>
      <c r="AG4410" s="25">
        <v>0</v>
      </c>
      <c r="AH4410" s="25">
        <v>17000</v>
      </c>
      <c r="AI4410" s="16" t="s">
        <v>12961</v>
      </c>
    </row>
    <row r="4411" spans="1:35" x14ac:dyDescent="0.25">
      <c r="A4411" s="17">
        <v>126871</v>
      </c>
      <c r="B4411" s="18">
        <v>6</v>
      </c>
      <c r="C4411" s="16" t="s">
        <v>73</v>
      </c>
      <c r="D4411" s="21">
        <v>43082</v>
      </c>
      <c r="E4411" s="16" t="s">
        <v>142</v>
      </c>
      <c r="F4411" s="21">
        <v>43425</v>
      </c>
      <c r="G4411" s="16" t="s">
        <v>75</v>
      </c>
      <c r="H4411" s="26" t="s">
        <v>76</v>
      </c>
      <c r="M4411" s="26" t="s">
        <v>3888</v>
      </c>
      <c r="O4411" s="16" t="s">
        <v>78</v>
      </c>
      <c r="T4411" s="23" t="s">
        <v>32</v>
      </c>
      <c r="W4411" s="20" t="s">
        <v>43</v>
      </c>
      <c r="Z4411" s="25">
        <v>0</v>
      </c>
      <c r="AA4411" s="25">
        <v>0</v>
      </c>
      <c r="AB4411" s="25">
        <v>302119.28999999998</v>
      </c>
      <c r="AC4411" s="25">
        <v>0</v>
      </c>
      <c r="AD4411" s="25">
        <v>0</v>
      </c>
      <c r="AE4411" s="25">
        <v>0</v>
      </c>
      <c r="AF4411" s="25">
        <v>7950547.25</v>
      </c>
      <c r="AG4411" s="25">
        <v>0</v>
      </c>
      <c r="AH4411" s="25">
        <v>7950547.25</v>
      </c>
      <c r="AI4411" s="16" t="s">
        <v>3889</v>
      </c>
    </row>
    <row r="4412" spans="1:35" ht="60" x14ac:dyDescent="0.25">
      <c r="A4412" s="17">
        <v>126872</v>
      </c>
      <c r="B4412" s="18">
        <v>1</v>
      </c>
      <c r="C4412" s="16" t="s">
        <v>474</v>
      </c>
      <c r="D4412" s="21">
        <v>43082</v>
      </c>
      <c r="E4412" s="16" t="s">
        <v>2154</v>
      </c>
      <c r="F4412" s="21">
        <v>44258</v>
      </c>
      <c r="G4412" s="16" t="s">
        <v>573</v>
      </c>
      <c r="H4412" s="26" t="s">
        <v>320</v>
      </c>
      <c r="I4412" s="16" t="s">
        <v>1894</v>
      </c>
      <c r="J4412" s="20" t="s">
        <v>116</v>
      </c>
      <c r="L4412" s="16" t="s">
        <v>116</v>
      </c>
      <c r="M4412" s="26" t="s">
        <v>12960</v>
      </c>
      <c r="N4412" s="26" t="s">
        <v>12959</v>
      </c>
      <c r="O4412" s="16" t="s">
        <v>60</v>
      </c>
      <c r="P4412" s="26" t="s">
        <v>1420</v>
      </c>
      <c r="T4412" s="22">
        <v>2.5659999999999998</v>
      </c>
      <c r="W4412" s="20" t="s">
        <v>43</v>
      </c>
      <c r="X4412" s="16" t="s">
        <v>140</v>
      </c>
      <c r="Z4412" s="24" t="s">
        <v>32</v>
      </c>
      <c r="AA4412" s="24" t="s">
        <v>32</v>
      </c>
      <c r="AB4412" s="24" t="s">
        <v>32</v>
      </c>
      <c r="AC4412" s="24" t="s">
        <v>32</v>
      </c>
      <c r="AD4412" s="25">
        <v>250000</v>
      </c>
      <c r="AE4412" s="25">
        <v>0</v>
      </c>
      <c r="AF4412" s="25">
        <v>0</v>
      </c>
      <c r="AG4412" s="25">
        <v>0</v>
      </c>
      <c r="AH4412" s="25">
        <v>250000</v>
      </c>
    </row>
    <row r="4413" spans="1:35" x14ac:dyDescent="0.25">
      <c r="A4413" s="17">
        <v>126873</v>
      </c>
      <c r="B4413" s="18">
        <v>6</v>
      </c>
      <c r="C4413" s="16" t="s">
        <v>73</v>
      </c>
      <c r="D4413" s="21">
        <v>43082</v>
      </c>
      <c r="E4413" s="16" t="s">
        <v>12945</v>
      </c>
      <c r="F4413" s="21">
        <v>43082</v>
      </c>
      <c r="G4413" s="16" t="s">
        <v>12945</v>
      </c>
      <c r="H4413" s="26" t="s">
        <v>76</v>
      </c>
      <c r="L4413" s="16" t="s">
        <v>110</v>
      </c>
      <c r="M4413" s="26" t="s">
        <v>12958</v>
      </c>
      <c r="O4413" s="16" t="s">
        <v>1612</v>
      </c>
      <c r="T4413" s="23" t="s">
        <v>32</v>
      </c>
      <c r="W4413" s="20" t="s">
        <v>43</v>
      </c>
      <c r="Z4413" s="24" t="s">
        <v>32</v>
      </c>
      <c r="AA4413" s="24" t="s">
        <v>32</v>
      </c>
      <c r="AB4413" s="24" t="s">
        <v>32</v>
      </c>
      <c r="AC4413" s="24" t="s">
        <v>32</v>
      </c>
      <c r="AD4413" s="25">
        <v>0</v>
      </c>
      <c r="AE4413" s="25">
        <v>0</v>
      </c>
      <c r="AF4413" s="25">
        <v>200000</v>
      </c>
      <c r="AG4413" s="25">
        <v>0</v>
      </c>
      <c r="AH4413" s="25">
        <v>200000</v>
      </c>
      <c r="AI4413" s="16" t="s">
        <v>12957</v>
      </c>
    </row>
    <row r="4414" spans="1:35" x14ac:dyDescent="0.25">
      <c r="A4414" s="17">
        <v>126874</v>
      </c>
      <c r="B4414" s="18">
        <v>1</v>
      </c>
      <c r="C4414" s="16" t="s">
        <v>73</v>
      </c>
      <c r="D4414" s="21">
        <v>43082</v>
      </c>
      <c r="E4414" s="16" t="s">
        <v>1517</v>
      </c>
      <c r="F4414" s="21">
        <v>44097</v>
      </c>
      <c r="G4414" s="16" t="s">
        <v>56</v>
      </c>
      <c r="H4414" s="26" t="s">
        <v>209</v>
      </c>
      <c r="I4414" s="16" t="s">
        <v>12956</v>
      </c>
      <c r="K4414" s="16" t="s">
        <v>12955</v>
      </c>
      <c r="L4414" s="16" t="s">
        <v>37</v>
      </c>
      <c r="M4414" s="26" t="s">
        <v>12954</v>
      </c>
      <c r="O4414" s="16" t="s">
        <v>39</v>
      </c>
      <c r="P4414" s="26" t="s">
        <v>40</v>
      </c>
      <c r="R4414" s="16" t="s">
        <v>41</v>
      </c>
      <c r="S4414" s="16" t="s">
        <v>42</v>
      </c>
      <c r="T4414" s="22">
        <v>0.01</v>
      </c>
      <c r="W4414" s="20" t="s">
        <v>43</v>
      </c>
      <c r="X4414" s="16" t="s">
        <v>78</v>
      </c>
      <c r="Y4414" s="26" t="s">
        <v>12953</v>
      </c>
      <c r="Z4414" s="24" t="s">
        <v>32</v>
      </c>
      <c r="AA4414" s="24" t="s">
        <v>32</v>
      </c>
      <c r="AB4414" s="24" t="s">
        <v>32</v>
      </c>
      <c r="AC4414" s="24" t="s">
        <v>32</v>
      </c>
      <c r="AD4414" s="24" t="s">
        <v>32</v>
      </c>
      <c r="AE4414" s="24" t="s">
        <v>32</v>
      </c>
      <c r="AF4414" s="24" t="s">
        <v>32</v>
      </c>
      <c r="AG4414" s="24" t="s">
        <v>32</v>
      </c>
      <c r="AH4414" s="24" t="s">
        <v>32</v>
      </c>
      <c r="AI4414" s="16" t="s">
        <v>12952</v>
      </c>
    </row>
    <row r="4415" spans="1:35" x14ac:dyDescent="0.25">
      <c r="A4415" s="17">
        <v>126890</v>
      </c>
      <c r="B4415" s="18">
        <v>3</v>
      </c>
      <c r="C4415" s="16" t="s">
        <v>73</v>
      </c>
      <c r="D4415" s="21">
        <v>43084</v>
      </c>
      <c r="E4415" s="16" t="s">
        <v>12945</v>
      </c>
      <c r="F4415" s="21">
        <v>43084</v>
      </c>
      <c r="G4415" s="16" t="s">
        <v>12945</v>
      </c>
      <c r="H4415" s="26" t="s">
        <v>434</v>
      </c>
      <c r="L4415" s="16" t="s">
        <v>110</v>
      </c>
      <c r="M4415" s="26" t="s">
        <v>12951</v>
      </c>
      <c r="O4415" s="16" t="s">
        <v>1612</v>
      </c>
      <c r="T4415" s="23" t="s">
        <v>32</v>
      </c>
      <c r="W4415" s="20" t="s">
        <v>43</v>
      </c>
      <c r="Z4415" s="24" t="s">
        <v>32</v>
      </c>
      <c r="AA4415" s="24" t="s">
        <v>32</v>
      </c>
      <c r="AB4415" s="24" t="s">
        <v>32</v>
      </c>
      <c r="AC4415" s="24" t="s">
        <v>32</v>
      </c>
      <c r="AD4415" s="25">
        <v>0</v>
      </c>
      <c r="AE4415" s="25">
        <v>0</v>
      </c>
      <c r="AF4415" s="25">
        <v>72926.289999999994</v>
      </c>
      <c r="AG4415" s="25">
        <v>0</v>
      </c>
      <c r="AH4415" s="25">
        <v>72926.289999999994</v>
      </c>
      <c r="AI4415" s="16" t="s">
        <v>12950</v>
      </c>
    </row>
    <row r="4416" spans="1:35" x14ac:dyDescent="0.25">
      <c r="A4416" s="17">
        <v>126891</v>
      </c>
      <c r="B4416" s="18">
        <v>4</v>
      </c>
      <c r="C4416" s="16" t="s">
        <v>73</v>
      </c>
      <c r="D4416" s="21">
        <v>43087</v>
      </c>
      <c r="E4416" s="16" t="s">
        <v>12945</v>
      </c>
      <c r="F4416" s="21">
        <v>43087</v>
      </c>
      <c r="G4416" s="16" t="s">
        <v>12945</v>
      </c>
      <c r="H4416" s="26" t="s">
        <v>126</v>
      </c>
      <c r="L4416" s="16" t="s">
        <v>110</v>
      </c>
      <c r="M4416" s="26" t="s">
        <v>12949</v>
      </c>
      <c r="O4416" s="16" t="s">
        <v>1612</v>
      </c>
      <c r="T4416" s="23" t="s">
        <v>32</v>
      </c>
      <c r="W4416" s="20" t="s">
        <v>43</v>
      </c>
      <c r="Z4416" s="24" t="s">
        <v>32</v>
      </c>
      <c r="AA4416" s="24" t="s">
        <v>32</v>
      </c>
      <c r="AB4416" s="24" t="s">
        <v>32</v>
      </c>
      <c r="AC4416" s="24" t="s">
        <v>32</v>
      </c>
      <c r="AD4416" s="25">
        <v>0</v>
      </c>
      <c r="AE4416" s="25">
        <v>0</v>
      </c>
      <c r="AF4416" s="25">
        <v>308028.07</v>
      </c>
      <c r="AG4416" s="25">
        <v>0</v>
      </c>
      <c r="AH4416" s="25">
        <v>308028.07</v>
      </c>
      <c r="AI4416" s="16" t="s">
        <v>12948</v>
      </c>
    </row>
    <row r="4417" spans="1:35" x14ac:dyDescent="0.25">
      <c r="A4417" s="17">
        <v>126892</v>
      </c>
      <c r="B4417" s="18">
        <v>1</v>
      </c>
      <c r="C4417" s="16" t="s">
        <v>73</v>
      </c>
      <c r="D4417" s="21">
        <v>43088</v>
      </c>
      <c r="E4417" s="16" t="s">
        <v>12945</v>
      </c>
      <c r="F4417" s="21">
        <v>43088</v>
      </c>
      <c r="G4417" s="16" t="s">
        <v>12945</v>
      </c>
      <c r="H4417" s="26" t="s">
        <v>34</v>
      </c>
      <c r="L4417" s="16" t="s">
        <v>110</v>
      </c>
      <c r="M4417" s="26" t="s">
        <v>12947</v>
      </c>
      <c r="O4417" s="16" t="s">
        <v>1612</v>
      </c>
      <c r="T4417" s="23" t="s">
        <v>32</v>
      </c>
      <c r="W4417" s="20" t="s">
        <v>43</v>
      </c>
      <c r="Z4417" s="24" t="s">
        <v>32</v>
      </c>
      <c r="AA4417" s="24" t="s">
        <v>32</v>
      </c>
      <c r="AB4417" s="24" t="s">
        <v>32</v>
      </c>
      <c r="AC4417" s="24" t="s">
        <v>32</v>
      </c>
      <c r="AD4417" s="25">
        <v>0</v>
      </c>
      <c r="AE4417" s="25">
        <v>0</v>
      </c>
      <c r="AF4417" s="25">
        <v>121969.65</v>
      </c>
      <c r="AG4417" s="25">
        <v>0</v>
      </c>
      <c r="AH4417" s="25">
        <v>121969.65</v>
      </c>
      <c r="AI4417" s="16" t="s">
        <v>12946</v>
      </c>
    </row>
    <row r="4418" spans="1:35" x14ac:dyDescent="0.25">
      <c r="A4418" s="17">
        <v>126894</v>
      </c>
      <c r="B4418" s="18">
        <v>1</v>
      </c>
      <c r="C4418" s="16" t="s">
        <v>73</v>
      </c>
      <c r="D4418" s="21">
        <v>43090</v>
      </c>
      <c r="E4418" s="16" t="s">
        <v>12945</v>
      </c>
      <c r="F4418" s="21">
        <v>43970</v>
      </c>
      <c r="G4418" s="16" t="s">
        <v>1610</v>
      </c>
      <c r="H4418" s="26" t="s">
        <v>34</v>
      </c>
      <c r="L4418" s="16" t="s">
        <v>110</v>
      </c>
      <c r="M4418" s="26" t="s">
        <v>12944</v>
      </c>
      <c r="O4418" s="16" t="s">
        <v>1612</v>
      </c>
      <c r="T4418" s="23" t="s">
        <v>32</v>
      </c>
      <c r="W4418" s="20" t="s">
        <v>43</v>
      </c>
      <c r="Z4418" s="24" t="s">
        <v>32</v>
      </c>
      <c r="AA4418" s="24" t="s">
        <v>32</v>
      </c>
      <c r="AB4418" s="24" t="s">
        <v>32</v>
      </c>
      <c r="AC4418" s="24" t="s">
        <v>32</v>
      </c>
      <c r="AD4418" s="25">
        <v>0</v>
      </c>
      <c r="AE4418" s="25">
        <v>0</v>
      </c>
      <c r="AF4418" s="25">
        <v>80092.75</v>
      </c>
      <c r="AG4418" s="25">
        <v>0</v>
      </c>
      <c r="AH4418" s="25">
        <v>80092.75</v>
      </c>
      <c r="AI4418" s="16" t="s">
        <v>12943</v>
      </c>
    </row>
    <row r="4419" spans="1:35" ht="45" x14ac:dyDescent="0.25">
      <c r="A4419" s="17">
        <v>126895</v>
      </c>
      <c r="B4419" s="18">
        <v>1</v>
      </c>
      <c r="C4419" s="16" t="s">
        <v>474</v>
      </c>
      <c r="D4419" s="21">
        <v>43092</v>
      </c>
      <c r="E4419" s="16" t="s">
        <v>56</v>
      </c>
      <c r="F4419" s="21">
        <v>44089</v>
      </c>
      <c r="G4419" s="16" t="s">
        <v>2449</v>
      </c>
      <c r="H4419" s="26" t="s">
        <v>283</v>
      </c>
      <c r="I4419" s="16" t="s">
        <v>669</v>
      </c>
      <c r="J4419" s="20" t="s">
        <v>116</v>
      </c>
      <c r="L4419" s="16" t="s">
        <v>116</v>
      </c>
      <c r="M4419" s="26" t="s">
        <v>12942</v>
      </c>
      <c r="N4419" s="26" t="s">
        <v>12941</v>
      </c>
      <c r="O4419" s="16" t="s">
        <v>60</v>
      </c>
      <c r="P4419" s="26" t="s">
        <v>67</v>
      </c>
      <c r="T4419" s="22">
        <v>0</v>
      </c>
      <c r="U4419" s="21">
        <v>43742</v>
      </c>
      <c r="W4419" s="20" t="s">
        <v>43</v>
      </c>
      <c r="X4419" s="16" t="s">
        <v>140</v>
      </c>
      <c r="Z4419" s="24" t="s">
        <v>32</v>
      </c>
      <c r="AA4419" s="24" t="s">
        <v>32</v>
      </c>
      <c r="AB4419" s="24" t="s">
        <v>32</v>
      </c>
      <c r="AC4419" s="24" t="s">
        <v>32</v>
      </c>
      <c r="AD4419" s="25">
        <v>148106</v>
      </c>
      <c r="AE4419" s="25">
        <v>0</v>
      </c>
      <c r="AF4419" s="25">
        <v>989500</v>
      </c>
      <c r="AG4419" s="25">
        <v>0</v>
      </c>
      <c r="AH4419" s="25">
        <v>1137606</v>
      </c>
      <c r="AI4419" s="16" t="s">
        <v>12940</v>
      </c>
    </row>
    <row r="4420" spans="1:35" ht="45" x14ac:dyDescent="0.25">
      <c r="A4420" s="17">
        <v>126896</v>
      </c>
      <c r="B4420" s="18">
        <v>1</v>
      </c>
      <c r="C4420" s="16" t="s">
        <v>474</v>
      </c>
      <c r="D4420" s="21">
        <v>43092</v>
      </c>
      <c r="E4420" s="16" t="s">
        <v>56</v>
      </c>
      <c r="F4420" s="21">
        <v>44151</v>
      </c>
      <c r="G4420" s="16" t="s">
        <v>74</v>
      </c>
      <c r="H4420" s="26" t="s">
        <v>320</v>
      </c>
      <c r="I4420" s="16" t="s">
        <v>10624</v>
      </c>
      <c r="J4420" s="20" t="s">
        <v>116</v>
      </c>
      <c r="L4420" s="16" t="s">
        <v>116</v>
      </c>
      <c r="M4420" s="26" t="s">
        <v>12939</v>
      </c>
      <c r="N4420" s="26" t="s">
        <v>12938</v>
      </c>
      <c r="O4420" s="16" t="s">
        <v>60</v>
      </c>
      <c r="P4420" s="26" t="s">
        <v>67</v>
      </c>
      <c r="T4420" s="22">
        <v>0.18</v>
      </c>
      <c r="U4420" s="21">
        <v>43742</v>
      </c>
      <c r="W4420" s="20" t="s">
        <v>43</v>
      </c>
      <c r="X4420" s="16" t="s">
        <v>78</v>
      </c>
      <c r="Z4420" s="24" t="s">
        <v>32</v>
      </c>
      <c r="AA4420" s="24" t="s">
        <v>32</v>
      </c>
      <c r="AB4420" s="24" t="s">
        <v>32</v>
      </c>
      <c r="AC4420" s="24" t="s">
        <v>32</v>
      </c>
      <c r="AD4420" s="25">
        <v>78309</v>
      </c>
      <c r="AE4420" s="25">
        <v>0</v>
      </c>
      <c r="AF4420" s="25">
        <v>187000</v>
      </c>
      <c r="AG4420" s="25">
        <v>0</v>
      </c>
      <c r="AH4420" s="25">
        <v>265309</v>
      </c>
      <c r="AI4420" s="16" t="s">
        <v>12937</v>
      </c>
    </row>
    <row r="4421" spans="1:35" ht="30" x14ac:dyDescent="0.25">
      <c r="A4421" s="17">
        <v>126897</v>
      </c>
      <c r="B4421" s="18">
        <v>2</v>
      </c>
      <c r="C4421" s="16" t="s">
        <v>73</v>
      </c>
      <c r="D4421" s="21">
        <v>43092</v>
      </c>
      <c r="E4421" s="16" t="s">
        <v>56</v>
      </c>
      <c r="F4421" s="21">
        <v>44295</v>
      </c>
      <c r="G4421" s="16" t="s">
        <v>543</v>
      </c>
      <c r="H4421" s="26" t="s">
        <v>154</v>
      </c>
      <c r="I4421" s="16" t="s">
        <v>691</v>
      </c>
      <c r="J4421" s="20" t="s">
        <v>116</v>
      </c>
      <c r="L4421" s="16" t="s">
        <v>116</v>
      </c>
      <c r="M4421" s="26" t="s">
        <v>12936</v>
      </c>
      <c r="N4421" s="26" t="s">
        <v>12935</v>
      </c>
      <c r="O4421" s="16" t="s">
        <v>60</v>
      </c>
      <c r="P4421" s="26" t="s">
        <v>67</v>
      </c>
      <c r="T4421" s="22">
        <v>0.51</v>
      </c>
      <c r="U4421" s="21">
        <v>44544</v>
      </c>
      <c r="W4421" s="20" t="s">
        <v>43</v>
      </c>
      <c r="X4421" s="16" t="s">
        <v>140</v>
      </c>
      <c r="Z4421" s="24" t="s">
        <v>32</v>
      </c>
      <c r="AA4421" s="24" t="s">
        <v>32</v>
      </c>
      <c r="AB4421" s="24" t="s">
        <v>32</v>
      </c>
      <c r="AC4421" s="24" t="s">
        <v>32</v>
      </c>
      <c r="AD4421" s="25">
        <v>150963.07999999999</v>
      </c>
      <c r="AE4421" s="25">
        <v>41575</v>
      </c>
      <c r="AF4421" s="25">
        <v>0</v>
      </c>
      <c r="AG4421" s="25">
        <v>0</v>
      </c>
      <c r="AH4421" s="25">
        <v>192538.08</v>
      </c>
      <c r="AI4421" s="16" t="s">
        <v>12934</v>
      </c>
    </row>
    <row r="4422" spans="1:35" ht="45" x14ac:dyDescent="0.25">
      <c r="A4422" s="17">
        <v>126898</v>
      </c>
      <c r="B4422" s="18">
        <v>3</v>
      </c>
      <c r="C4422" s="16" t="s">
        <v>31</v>
      </c>
      <c r="D4422" s="21">
        <v>43092</v>
      </c>
      <c r="E4422" s="16" t="s">
        <v>56</v>
      </c>
      <c r="F4422" s="21">
        <v>44215</v>
      </c>
      <c r="G4422" s="16" t="s">
        <v>75</v>
      </c>
      <c r="H4422" s="26" t="s">
        <v>98</v>
      </c>
      <c r="I4422" s="16" t="s">
        <v>468</v>
      </c>
      <c r="J4422" s="20" t="s">
        <v>116</v>
      </c>
      <c r="L4422" s="16" t="s">
        <v>116</v>
      </c>
      <c r="M4422" s="26" t="s">
        <v>12933</v>
      </c>
      <c r="N4422" s="26" t="s">
        <v>12932</v>
      </c>
      <c r="O4422" s="16" t="s">
        <v>60</v>
      </c>
      <c r="P4422" s="26" t="s">
        <v>67</v>
      </c>
      <c r="T4422" s="22">
        <v>0.45</v>
      </c>
      <c r="U4422" s="21">
        <v>43686</v>
      </c>
      <c r="W4422" s="20" t="s">
        <v>43</v>
      </c>
      <c r="X4422" s="16" t="s">
        <v>140</v>
      </c>
      <c r="Z4422" s="24" t="s">
        <v>32</v>
      </c>
      <c r="AA4422" s="24" t="s">
        <v>32</v>
      </c>
      <c r="AB4422" s="24" t="s">
        <v>32</v>
      </c>
      <c r="AC4422" s="24" t="s">
        <v>32</v>
      </c>
      <c r="AD4422" s="25">
        <v>178109</v>
      </c>
      <c r="AE4422" s="25">
        <v>8731</v>
      </c>
      <c r="AF4422" s="25">
        <v>1565136</v>
      </c>
      <c r="AG4422" s="25">
        <v>0</v>
      </c>
      <c r="AH4422" s="25">
        <v>1751976</v>
      </c>
      <c r="AI4422" s="16" t="s">
        <v>12931</v>
      </c>
    </row>
    <row r="4423" spans="1:35" ht="60" x14ac:dyDescent="0.25">
      <c r="A4423" s="17">
        <v>126899</v>
      </c>
      <c r="B4423" s="18">
        <v>3</v>
      </c>
      <c r="C4423" s="16" t="s">
        <v>73</v>
      </c>
      <c r="D4423" s="21">
        <v>43092</v>
      </c>
      <c r="E4423" s="16" t="s">
        <v>56</v>
      </c>
      <c r="F4423" s="21">
        <v>44259</v>
      </c>
      <c r="G4423" s="16" t="s">
        <v>3008</v>
      </c>
      <c r="H4423" s="26" t="s">
        <v>57</v>
      </c>
      <c r="I4423" s="16" t="s">
        <v>441</v>
      </c>
      <c r="J4423" s="20" t="s">
        <v>116</v>
      </c>
      <c r="L4423" s="16" t="s">
        <v>116</v>
      </c>
      <c r="M4423" s="26" t="s">
        <v>12930</v>
      </c>
      <c r="N4423" s="26" t="s">
        <v>12929</v>
      </c>
      <c r="O4423" s="16" t="s">
        <v>60</v>
      </c>
      <c r="P4423" s="26" t="s">
        <v>67</v>
      </c>
      <c r="T4423" s="22">
        <v>1.31</v>
      </c>
      <c r="W4423" s="20" t="s">
        <v>43</v>
      </c>
      <c r="X4423" s="16" t="s">
        <v>140</v>
      </c>
      <c r="Z4423" s="24" t="s">
        <v>32</v>
      </c>
      <c r="AA4423" s="24" t="s">
        <v>32</v>
      </c>
      <c r="AB4423" s="24" t="s">
        <v>32</v>
      </c>
      <c r="AC4423" s="24" t="s">
        <v>32</v>
      </c>
      <c r="AD4423" s="25">
        <v>480000</v>
      </c>
      <c r="AE4423" s="25">
        <v>2106566</v>
      </c>
      <c r="AF4423" s="25">
        <v>0</v>
      </c>
      <c r="AG4423" s="25">
        <v>0</v>
      </c>
      <c r="AH4423" s="25">
        <v>2586566</v>
      </c>
    </row>
    <row r="4424" spans="1:35" ht="30" x14ac:dyDescent="0.25">
      <c r="A4424" s="17">
        <v>126899.01</v>
      </c>
      <c r="B4424" s="18">
        <v>3</v>
      </c>
      <c r="C4424" s="16" t="s">
        <v>73</v>
      </c>
      <c r="D4424" s="21">
        <v>43642</v>
      </c>
      <c r="E4424" s="16" t="s">
        <v>109</v>
      </c>
      <c r="F4424" s="21">
        <v>44265</v>
      </c>
      <c r="G4424" s="16" t="s">
        <v>109</v>
      </c>
      <c r="H4424" s="26" t="s">
        <v>57</v>
      </c>
      <c r="I4424" s="16" t="s">
        <v>441</v>
      </c>
      <c r="J4424" s="20" t="s">
        <v>116</v>
      </c>
      <c r="L4424" s="16" t="s">
        <v>116</v>
      </c>
      <c r="M4424" s="26" t="s">
        <v>12928</v>
      </c>
      <c r="O4424" s="16" t="s">
        <v>60</v>
      </c>
      <c r="P4424" s="26" t="s">
        <v>67</v>
      </c>
      <c r="T4424" s="22">
        <v>1.04</v>
      </c>
      <c r="U4424" s="21">
        <v>44477</v>
      </c>
      <c r="W4424" s="20" t="s">
        <v>43</v>
      </c>
      <c r="Z4424" s="24" t="s">
        <v>32</v>
      </c>
      <c r="AA4424" s="24" t="s">
        <v>32</v>
      </c>
      <c r="AB4424" s="24" t="s">
        <v>32</v>
      </c>
      <c r="AC4424" s="24" t="s">
        <v>32</v>
      </c>
      <c r="AD4424" s="24" t="s">
        <v>32</v>
      </c>
      <c r="AE4424" s="24" t="s">
        <v>32</v>
      </c>
      <c r="AF4424" s="24" t="s">
        <v>32</v>
      </c>
      <c r="AG4424" s="24" t="s">
        <v>32</v>
      </c>
      <c r="AH4424" s="24" t="s">
        <v>32</v>
      </c>
      <c r="AI4424" s="16" t="s">
        <v>12927</v>
      </c>
    </row>
    <row r="4425" spans="1:35" ht="30" x14ac:dyDescent="0.25">
      <c r="A4425" s="17">
        <v>126900</v>
      </c>
      <c r="B4425" s="18">
        <v>3</v>
      </c>
      <c r="C4425" s="16" t="s">
        <v>474</v>
      </c>
      <c r="D4425" s="21">
        <v>43092</v>
      </c>
      <c r="E4425" s="16" t="s">
        <v>56</v>
      </c>
      <c r="F4425" s="21">
        <v>44217</v>
      </c>
      <c r="G4425" s="16" t="s">
        <v>832</v>
      </c>
      <c r="H4425" s="26" t="s">
        <v>354</v>
      </c>
      <c r="I4425" s="16" t="s">
        <v>9915</v>
      </c>
      <c r="J4425" s="20" t="s">
        <v>116</v>
      </c>
      <c r="L4425" s="16" t="s">
        <v>116</v>
      </c>
      <c r="M4425" s="26" t="s">
        <v>12926</v>
      </c>
      <c r="N4425" s="26" t="s">
        <v>12925</v>
      </c>
      <c r="O4425" s="16" t="s">
        <v>60</v>
      </c>
      <c r="P4425" s="26" t="s">
        <v>67</v>
      </c>
      <c r="T4425" s="22">
        <v>0.56999999999999995</v>
      </c>
      <c r="U4425" s="21">
        <v>43917</v>
      </c>
      <c r="W4425" s="20" t="s">
        <v>43</v>
      </c>
      <c r="X4425" s="16" t="s">
        <v>78</v>
      </c>
      <c r="Z4425" s="24" t="s">
        <v>32</v>
      </c>
      <c r="AA4425" s="24" t="s">
        <v>32</v>
      </c>
      <c r="AB4425" s="24" t="s">
        <v>32</v>
      </c>
      <c r="AC4425" s="24" t="s">
        <v>32</v>
      </c>
      <c r="AD4425" s="25">
        <v>173452</v>
      </c>
      <c r="AE4425" s="25">
        <v>559631</v>
      </c>
      <c r="AF4425" s="25">
        <v>2062470</v>
      </c>
      <c r="AG4425" s="25">
        <v>0</v>
      </c>
      <c r="AH4425" s="25">
        <v>2795553</v>
      </c>
      <c r="AI4425" s="16" t="s">
        <v>12924</v>
      </c>
    </row>
    <row r="4426" spans="1:35" ht="30" x14ac:dyDescent="0.25">
      <c r="A4426" s="17">
        <v>126901</v>
      </c>
      <c r="B4426" s="18">
        <v>3</v>
      </c>
      <c r="C4426" s="16" t="s">
        <v>73</v>
      </c>
      <c r="D4426" s="21">
        <v>43092</v>
      </c>
      <c r="E4426" s="16" t="s">
        <v>56</v>
      </c>
      <c r="F4426" s="21">
        <v>44215</v>
      </c>
      <c r="G4426" s="16" t="s">
        <v>75</v>
      </c>
      <c r="H4426" s="26" t="s">
        <v>362</v>
      </c>
      <c r="I4426" s="16" t="s">
        <v>2045</v>
      </c>
      <c r="J4426" s="20" t="s">
        <v>116</v>
      </c>
      <c r="L4426" s="16" t="s">
        <v>116</v>
      </c>
      <c r="M4426" s="26" t="s">
        <v>12923</v>
      </c>
      <c r="N4426" s="26" t="s">
        <v>12922</v>
      </c>
      <c r="O4426" s="16" t="s">
        <v>60</v>
      </c>
      <c r="P4426" s="26" t="s">
        <v>67</v>
      </c>
      <c r="T4426" s="22">
        <v>4.6100000000000003</v>
      </c>
      <c r="U4426" s="21">
        <v>44477</v>
      </c>
      <c r="W4426" s="20" t="s">
        <v>43</v>
      </c>
      <c r="X4426" s="16" t="s">
        <v>140</v>
      </c>
      <c r="Z4426" s="24" t="s">
        <v>32</v>
      </c>
      <c r="AA4426" s="24" t="s">
        <v>32</v>
      </c>
      <c r="AB4426" s="24" t="s">
        <v>32</v>
      </c>
      <c r="AC4426" s="24" t="s">
        <v>32</v>
      </c>
      <c r="AD4426" s="25">
        <v>419176</v>
      </c>
      <c r="AE4426" s="25">
        <v>13102</v>
      </c>
      <c r="AF4426" s="25">
        <v>2741098</v>
      </c>
      <c r="AG4426" s="25">
        <v>0</v>
      </c>
      <c r="AH4426" s="25">
        <v>3173376</v>
      </c>
      <c r="AI4426" s="16" t="s">
        <v>12921</v>
      </c>
    </row>
    <row r="4427" spans="1:35" ht="45" x14ac:dyDescent="0.25">
      <c r="A4427" s="17">
        <v>126902</v>
      </c>
      <c r="B4427" s="18">
        <v>3</v>
      </c>
      <c r="C4427" s="16" t="s">
        <v>474</v>
      </c>
      <c r="D4427" s="21">
        <v>43092</v>
      </c>
      <c r="E4427" s="16" t="s">
        <v>56</v>
      </c>
      <c r="F4427" s="21">
        <v>44323</v>
      </c>
      <c r="G4427" s="16" t="s">
        <v>32</v>
      </c>
      <c r="H4427" s="26" t="s">
        <v>362</v>
      </c>
      <c r="I4427" s="16" t="s">
        <v>686</v>
      </c>
      <c r="J4427" s="20" t="s">
        <v>116</v>
      </c>
      <c r="L4427" s="16" t="s">
        <v>116</v>
      </c>
      <c r="M4427" s="26" t="s">
        <v>12920</v>
      </c>
      <c r="N4427" s="26" t="s">
        <v>12919</v>
      </c>
      <c r="O4427" s="16" t="s">
        <v>60</v>
      </c>
      <c r="P4427" s="26" t="s">
        <v>67</v>
      </c>
      <c r="T4427" s="22">
        <v>2.3929999999999998</v>
      </c>
      <c r="U4427" s="21">
        <v>43686</v>
      </c>
      <c r="W4427" s="20" t="s">
        <v>43</v>
      </c>
      <c r="X4427" s="16" t="s">
        <v>140</v>
      </c>
      <c r="Z4427" s="24" t="s">
        <v>32</v>
      </c>
      <c r="AA4427" s="24" t="s">
        <v>32</v>
      </c>
      <c r="AB4427" s="24" t="s">
        <v>32</v>
      </c>
      <c r="AC4427" s="24" t="s">
        <v>32</v>
      </c>
      <c r="AD4427" s="25">
        <v>670046</v>
      </c>
      <c r="AE4427" s="25">
        <v>22350</v>
      </c>
      <c r="AF4427" s="25">
        <v>5106377</v>
      </c>
      <c r="AG4427" s="25">
        <v>0</v>
      </c>
      <c r="AH4427" s="25">
        <v>5798773</v>
      </c>
      <c r="AI4427" s="16" t="s">
        <v>12918</v>
      </c>
    </row>
    <row r="4428" spans="1:35" ht="30" x14ac:dyDescent="0.25">
      <c r="A4428" s="17">
        <v>126903</v>
      </c>
      <c r="B4428" s="18">
        <v>3</v>
      </c>
      <c r="C4428" s="16" t="s">
        <v>474</v>
      </c>
      <c r="D4428" s="21">
        <v>43092</v>
      </c>
      <c r="E4428" s="16" t="s">
        <v>56</v>
      </c>
      <c r="F4428" s="21">
        <v>44063</v>
      </c>
      <c r="G4428" s="16" t="s">
        <v>514</v>
      </c>
      <c r="H4428" s="26" t="s">
        <v>173</v>
      </c>
      <c r="I4428" s="16" t="s">
        <v>553</v>
      </c>
      <c r="J4428" s="20" t="s">
        <v>116</v>
      </c>
      <c r="L4428" s="16" t="s">
        <v>116</v>
      </c>
      <c r="M4428" s="26" t="s">
        <v>12917</v>
      </c>
      <c r="N4428" s="26" t="s">
        <v>12916</v>
      </c>
      <c r="O4428" s="16" t="s">
        <v>60</v>
      </c>
      <c r="P4428" s="26" t="s">
        <v>67</v>
      </c>
      <c r="T4428" s="22">
        <v>0.28000000000000003</v>
      </c>
      <c r="U4428" s="21">
        <v>43686</v>
      </c>
      <c r="W4428" s="20" t="s">
        <v>43</v>
      </c>
      <c r="X4428" s="16" t="s">
        <v>140</v>
      </c>
      <c r="Z4428" s="24" t="s">
        <v>32</v>
      </c>
      <c r="AA4428" s="24" t="s">
        <v>32</v>
      </c>
      <c r="AB4428" s="24" t="s">
        <v>32</v>
      </c>
      <c r="AC4428" s="24" t="s">
        <v>32</v>
      </c>
      <c r="AD4428" s="25">
        <v>92428</v>
      </c>
      <c r="AE4428" s="25">
        <v>207000</v>
      </c>
      <c r="AF4428" s="25">
        <v>188815</v>
      </c>
      <c r="AG4428" s="25">
        <v>0</v>
      </c>
      <c r="AH4428" s="25">
        <v>488243</v>
      </c>
      <c r="AI4428" s="16" t="s">
        <v>12915</v>
      </c>
    </row>
    <row r="4429" spans="1:35" ht="45" x14ac:dyDescent="0.25">
      <c r="A4429" s="17">
        <v>126904</v>
      </c>
      <c r="B4429" s="18">
        <v>3</v>
      </c>
      <c r="C4429" s="16" t="s">
        <v>474</v>
      </c>
      <c r="D4429" s="21">
        <v>43092</v>
      </c>
      <c r="E4429" s="16" t="s">
        <v>56</v>
      </c>
      <c r="F4429" s="21">
        <v>44145</v>
      </c>
      <c r="G4429" s="16" t="s">
        <v>32</v>
      </c>
      <c r="H4429" s="26" t="s">
        <v>173</v>
      </c>
      <c r="I4429" s="16" t="s">
        <v>802</v>
      </c>
      <c r="J4429" s="20" t="s">
        <v>116</v>
      </c>
      <c r="L4429" s="16" t="s">
        <v>116</v>
      </c>
      <c r="M4429" s="26" t="s">
        <v>12914</v>
      </c>
      <c r="N4429" s="26" t="s">
        <v>12913</v>
      </c>
      <c r="O4429" s="16" t="s">
        <v>60</v>
      </c>
      <c r="P4429" s="26" t="s">
        <v>67</v>
      </c>
      <c r="T4429" s="22">
        <v>1.24</v>
      </c>
      <c r="U4429" s="21">
        <v>43812</v>
      </c>
      <c r="W4429" s="20" t="s">
        <v>43</v>
      </c>
      <c r="X4429" s="16" t="s">
        <v>140</v>
      </c>
      <c r="Z4429" s="24" t="s">
        <v>32</v>
      </c>
      <c r="AA4429" s="24" t="s">
        <v>32</v>
      </c>
      <c r="AB4429" s="24" t="s">
        <v>32</v>
      </c>
      <c r="AC4429" s="24" t="s">
        <v>32</v>
      </c>
      <c r="AD4429" s="25">
        <v>359957</v>
      </c>
      <c r="AE4429" s="25">
        <v>70725</v>
      </c>
      <c r="AF4429" s="25">
        <v>1906308</v>
      </c>
      <c r="AG4429" s="25">
        <v>0</v>
      </c>
      <c r="AH4429" s="25">
        <v>2336990</v>
      </c>
      <c r="AI4429" s="16" t="s">
        <v>12912</v>
      </c>
    </row>
    <row r="4430" spans="1:35" ht="30" x14ac:dyDescent="0.25">
      <c r="A4430" s="17">
        <v>126905</v>
      </c>
      <c r="B4430" s="18">
        <v>3</v>
      </c>
      <c r="C4430" s="16" t="s">
        <v>73</v>
      </c>
      <c r="D4430" s="21">
        <v>43092</v>
      </c>
      <c r="E4430" s="16" t="s">
        <v>56</v>
      </c>
      <c r="F4430" s="21">
        <v>44215</v>
      </c>
      <c r="G4430" s="16" t="s">
        <v>75</v>
      </c>
      <c r="H4430" s="26" t="s">
        <v>434</v>
      </c>
      <c r="I4430" s="16" t="s">
        <v>2287</v>
      </c>
      <c r="J4430" s="20" t="s">
        <v>116</v>
      </c>
      <c r="L4430" s="16" t="s">
        <v>116</v>
      </c>
      <c r="M4430" s="26" t="s">
        <v>12911</v>
      </c>
      <c r="N4430" s="26" t="s">
        <v>12910</v>
      </c>
      <c r="O4430" s="16" t="s">
        <v>60</v>
      </c>
      <c r="P4430" s="26" t="s">
        <v>67</v>
      </c>
      <c r="T4430" s="22">
        <v>2.12</v>
      </c>
      <c r="U4430" s="21">
        <v>44904</v>
      </c>
      <c r="W4430" s="20" t="s">
        <v>43</v>
      </c>
      <c r="X4430" s="16" t="s">
        <v>140</v>
      </c>
      <c r="Z4430" s="24" t="s">
        <v>32</v>
      </c>
      <c r="AA4430" s="24" t="s">
        <v>32</v>
      </c>
      <c r="AB4430" s="24" t="s">
        <v>32</v>
      </c>
      <c r="AC4430" s="24" t="s">
        <v>32</v>
      </c>
      <c r="AD4430" s="25">
        <v>245552</v>
      </c>
      <c r="AE4430" s="25">
        <v>3009743</v>
      </c>
      <c r="AF4430" s="25">
        <v>0</v>
      </c>
      <c r="AG4430" s="25">
        <v>0</v>
      </c>
      <c r="AH4430" s="25">
        <v>3255295</v>
      </c>
      <c r="AI4430" s="16" t="s">
        <v>12909</v>
      </c>
    </row>
    <row r="4431" spans="1:35" ht="45" x14ac:dyDescent="0.25">
      <c r="A4431" s="17">
        <v>126906</v>
      </c>
      <c r="B4431" s="18">
        <v>3</v>
      </c>
      <c r="C4431" s="16" t="s">
        <v>31</v>
      </c>
      <c r="D4431" s="21">
        <v>43092</v>
      </c>
      <c r="E4431" s="16" t="s">
        <v>56</v>
      </c>
      <c r="F4431" s="21">
        <v>44215</v>
      </c>
      <c r="G4431" s="16" t="s">
        <v>832</v>
      </c>
      <c r="H4431" s="26" t="s">
        <v>437</v>
      </c>
      <c r="I4431" s="16" t="s">
        <v>1690</v>
      </c>
      <c r="J4431" s="20" t="s">
        <v>116</v>
      </c>
      <c r="L4431" s="16" t="s">
        <v>116</v>
      </c>
      <c r="M4431" s="26" t="s">
        <v>3890</v>
      </c>
      <c r="N4431" s="26" t="s">
        <v>3891</v>
      </c>
      <c r="O4431" s="16" t="s">
        <v>60</v>
      </c>
      <c r="P4431" s="26" t="s">
        <v>67</v>
      </c>
      <c r="T4431" s="22">
        <v>0.28000000000000003</v>
      </c>
      <c r="U4431" s="21">
        <v>44176</v>
      </c>
      <c r="W4431" s="20" t="s">
        <v>43</v>
      </c>
      <c r="X4431" s="16" t="s">
        <v>140</v>
      </c>
      <c r="Z4431" s="25">
        <v>67470.58</v>
      </c>
      <c r="AA4431" s="25">
        <v>0</v>
      </c>
      <c r="AB4431" s="25">
        <v>257811</v>
      </c>
      <c r="AC4431" s="25">
        <v>0</v>
      </c>
      <c r="AD4431" s="25">
        <v>153459.57999999999</v>
      </c>
      <c r="AE4431" s="25">
        <v>90368</v>
      </c>
      <c r="AF4431" s="25">
        <v>1648311</v>
      </c>
      <c r="AG4431" s="25">
        <v>0</v>
      </c>
      <c r="AH4431" s="25">
        <v>1892138.58</v>
      </c>
      <c r="AI4431" s="16" t="s">
        <v>3892</v>
      </c>
    </row>
    <row r="4432" spans="1:35" ht="30" x14ac:dyDescent="0.25">
      <c r="A4432" s="17">
        <v>126907</v>
      </c>
      <c r="B4432" s="18">
        <v>4</v>
      </c>
      <c r="C4432" s="16" t="s">
        <v>474</v>
      </c>
      <c r="D4432" s="21">
        <v>43092</v>
      </c>
      <c r="E4432" s="16" t="s">
        <v>56</v>
      </c>
      <c r="F4432" s="21">
        <v>44089</v>
      </c>
      <c r="G4432" s="16" t="s">
        <v>105</v>
      </c>
      <c r="H4432" s="26" t="s">
        <v>258</v>
      </c>
      <c r="I4432" s="16" t="s">
        <v>1465</v>
      </c>
      <c r="J4432" s="20" t="s">
        <v>116</v>
      </c>
      <c r="L4432" s="16" t="s">
        <v>116</v>
      </c>
      <c r="M4432" s="26" t="s">
        <v>12908</v>
      </c>
      <c r="N4432" s="26" t="s">
        <v>12907</v>
      </c>
      <c r="O4432" s="16" t="s">
        <v>60</v>
      </c>
      <c r="P4432" s="26" t="s">
        <v>67</v>
      </c>
      <c r="T4432" s="22">
        <v>0.13</v>
      </c>
      <c r="U4432" s="21">
        <v>43686</v>
      </c>
      <c r="W4432" s="20" t="s">
        <v>43</v>
      </c>
      <c r="X4432" s="16" t="s">
        <v>511</v>
      </c>
      <c r="Z4432" s="24" t="s">
        <v>32</v>
      </c>
      <c r="AA4432" s="24" t="s">
        <v>32</v>
      </c>
      <c r="AB4432" s="24" t="s">
        <v>32</v>
      </c>
      <c r="AC4432" s="24" t="s">
        <v>32</v>
      </c>
      <c r="AD4432" s="25">
        <v>138258</v>
      </c>
      <c r="AE4432" s="25">
        <v>147000</v>
      </c>
      <c r="AF4432" s="25">
        <v>494180</v>
      </c>
      <c r="AG4432" s="25">
        <v>0</v>
      </c>
      <c r="AH4432" s="25">
        <v>779438</v>
      </c>
      <c r="AI4432" s="16" t="s">
        <v>12906</v>
      </c>
    </row>
    <row r="4433" spans="1:35" ht="30" x14ac:dyDescent="0.25">
      <c r="A4433" s="17">
        <v>126908</v>
      </c>
      <c r="B4433" s="18">
        <v>4</v>
      </c>
      <c r="C4433" s="16" t="s">
        <v>31</v>
      </c>
      <c r="D4433" s="21">
        <v>43092</v>
      </c>
      <c r="E4433" s="16" t="s">
        <v>56</v>
      </c>
      <c r="F4433" s="21">
        <v>44349</v>
      </c>
      <c r="G4433" s="16" t="s">
        <v>32</v>
      </c>
      <c r="H4433" s="26" t="s">
        <v>298</v>
      </c>
      <c r="I4433" s="16" t="s">
        <v>3410</v>
      </c>
      <c r="J4433" s="20" t="s">
        <v>116</v>
      </c>
      <c r="L4433" s="16" t="s">
        <v>116</v>
      </c>
      <c r="M4433" s="26" t="s">
        <v>3893</v>
      </c>
      <c r="N4433" s="26" t="s">
        <v>3894</v>
      </c>
      <c r="O4433" s="16" t="s">
        <v>60</v>
      </c>
      <c r="P4433" s="26" t="s">
        <v>67</v>
      </c>
      <c r="T4433" s="22">
        <v>0.67</v>
      </c>
      <c r="U4433" s="21">
        <v>44323</v>
      </c>
      <c r="W4433" s="20" t="s">
        <v>43</v>
      </c>
      <c r="X4433" s="16" t="s">
        <v>140</v>
      </c>
      <c r="Z4433" s="25">
        <v>0</v>
      </c>
      <c r="AA4433" s="25">
        <v>0</v>
      </c>
      <c r="AB4433" s="25">
        <v>809600</v>
      </c>
      <c r="AC4433" s="25">
        <v>0</v>
      </c>
      <c r="AD4433" s="25">
        <v>192794</v>
      </c>
      <c r="AE4433" s="25">
        <v>330000</v>
      </c>
      <c r="AF4433" s="25">
        <v>809600</v>
      </c>
      <c r="AG4433" s="25">
        <v>0</v>
      </c>
      <c r="AH4433" s="25">
        <v>1332394</v>
      </c>
      <c r="AI4433" s="16" t="s">
        <v>3895</v>
      </c>
    </row>
    <row r="4434" spans="1:35" ht="45" x14ac:dyDescent="0.25">
      <c r="A4434" s="17">
        <v>126910</v>
      </c>
      <c r="B4434" s="18">
        <v>4</v>
      </c>
      <c r="C4434" s="16" t="s">
        <v>31</v>
      </c>
      <c r="D4434" s="21">
        <v>43092</v>
      </c>
      <c r="E4434" s="16" t="s">
        <v>56</v>
      </c>
      <c r="F4434" s="21">
        <v>44299</v>
      </c>
      <c r="G4434" s="16" t="s">
        <v>32</v>
      </c>
      <c r="H4434" s="26" t="s">
        <v>126</v>
      </c>
      <c r="I4434" s="16" t="s">
        <v>770</v>
      </c>
      <c r="J4434" s="20" t="s">
        <v>116</v>
      </c>
      <c r="L4434" s="16" t="s">
        <v>116</v>
      </c>
      <c r="M4434" s="26" t="s">
        <v>3896</v>
      </c>
      <c r="N4434" s="26" t="s">
        <v>3897</v>
      </c>
      <c r="O4434" s="16" t="s">
        <v>60</v>
      </c>
      <c r="P4434" s="26" t="s">
        <v>67</v>
      </c>
      <c r="T4434" s="22">
        <v>0.25</v>
      </c>
      <c r="U4434" s="21">
        <v>44281</v>
      </c>
      <c r="W4434" s="20" t="s">
        <v>43</v>
      </c>
      <c r="X4434" s="16" t="s">
        <v>140</v>
      </c>
      <c r="Z4434" s="25">
        <v>0</v>
      </c>
      <c r="AA4434" s="25">
        <v>0</v>
      </c>
      <c r="AB4434" s="25">
        <v>575985</v>
      </c>
      <c r="AC4434" s="25">
        <v>0</v>
      </c>
      <c r="AD4434" s="25">
        <v>118179</v>
      </c>
      <c r="AE4434" s="25">
        <v>181800</v>
      </c>
      <c r="AF4434" s="25">
        <v>575985</v>
      </c>
      <c r="AG4434" s="25">
        <v>0</v>
      </c>
      <c r="AH4434" s="25">
        <v>875964</v>
      </c>
      <c r="AI4434" s="16" t="s">
        <v>3898</v>
      </c>
    </row>
    <row r="4435" spans="1:35" ht="30" x14ac:dyDescent="0.25">
      <c r="A4435" s="17">
        <v>126911</v>
      </c>
      <c r="B4435" s="18">
        <v>4</v>
      </c>
      <c r="C4435" s="16" t="s">
        <v>474</v>
      </c>
      <c r="D4435" s="21">
        <v>43092</v>
      </c>
      <c r="E4435" s="16" t="s">
        <v>56</v>
      </c>
      <c r="F4435" s="21">
        <v>44243</v>
      </c>
      <c r="G4435" s="16" t="s">
        <v>573</v>
      </c>
      <c r="H4435" s="26" t="s">
        <v>126</v>
      </c>
      <c r="M4435" s="26" t="s">
        <v>12905</v>
      </c>
      <c r="N4435" s="26" t="s">
        <v>12904</v>
      </c>
      <c r="O4435" s="16" t="s">
        <v>60</v>
      </c>
      <c r="P4435" s="26" t="s">
        <v>817</v>
      </c>
      <c r="T4435" s="22">
        <v>0.14000000000000001</v>
      </c>
      <c r="U4435" s="21">
        <v>43637</v>
      </c>
      <c r="W4435" s="20" t="s">
        <v>43</v>
      </c>
      <c r="X4435" s="16" t="s">
        <v>454</v>
      </c>
      <c r="Z4435" s="24" t="s">
        <v>32</v>
      </c>
      <c r="AA4435" s="24" t="s">
        <v>32</v>
      </c>
      <c r="AB4435" s="24" t="s">
        <v>32</v>
      </c>
      <c r="AC4435" s="24" t="s">
        <v>32</v>
      </c>
      <c r="AD4435" s="25">
        <v>8000</v>
      </c>
      <c r="AE4435" s="25">
        <v>0</v>
      </c>
      <c r="AF4435" s="25">
        <v>94660</v>
      </c>
      <c r="AG4435" s="25">
        <v>0</v>
      </c>
      <c r="AH4435" s="25">
        <v>102660</v>
      </c>
      <c r="AI4435" s="16" t="s">
        <v>12903</v>
      </c>
    </row>
    <row r="4436" spans="1:35" x14ac:dyDescent="0.25">
      <c r="A4436" s="17">
        <v>126916</v>
      </c>
      <c r="B4436" s="18">
        <v>2</v>
      </c>
      <c r="C4436" s="16" t="s">
        <v>73</v>
      </c>
      <c r="D4436" s="21">
        <v>43103</v>
      </c>
      <c r="E4436" s="16" t="s">
        <v>819</v>
      </c>
      <c r="F4436" s="21">
        <v>43860</v>
      </c>
      <c r="G4436" s="16" t="s">
        <v>2668</v>
      </c>
      <c r="H4436" s="26" t="s">
        <v>241</v>
      </c>
      <c r="I4436" s="16" t="s">
        <v>12902</v>
      </c>
      <c r="K4436" s="16" t="s">
        <v>12901</v>
      </c>
      <c r="L4436" s="16" t="s">
        <v>37</v>
      </c>
      <c r="M4436" s="26" t="s">
        <v>12900</v>
      </c>
      <c r="O4436" s="16" t="s">
        <v>53</v>
      </c>
      <c r="P4436" s="26" t="s">
        <v>40</v>
      </c>
      <c r="R4436" s="16" t="s">
        <v>41</v>
      </c>
      <c r="S4436" s="16" t="s">
        <v>42</v>
      </c>
      <c r="T4436" s="22">
        <v>0.02</v>
      </c>
      <c r="W4436" s="20" t="s">
        <v>43</v>
      </c>
      <c r="X4436" s="16" t="s">
        <v>44</v>
      </c>
      <c r="Y4436" s="26" t="s">
        <v>12899</v>
      </c>
      <c r="Z4436" s="24" t="s">
        <v>32</v>
      </c>
      <c r="AA4436" s="24" t="s">
        <v>32</v>
      </c>
      <c r="AB4436" s="24" t="s">
        <v>32</v>
      </c>
      <c r="AC4436" s="24" t="s">
        <v>32</v>
      </c>
      <c r="AD4436" s="24" t="s">
        <v>32</v>
      </c>
      <c r="AE4436" s="24" t="s">
        <v>32</v>
      </c>
      <c r="AF4436" s="24" t="s">
        <v>32</v>
      </c>
      <c r="AG4436" s="24" t="s">
        <v>32</v>
      </c>
      <c r="AH4436" s="24" t="s">
        <v>32</v>
      </c>
    </row>
    <row r="4437" spans="1:35" x14ac:dyDescent="0.25">
      <c r="A4437" s="17">
        <v>126917</v>
      </c>
      <c r="B4437" s="18">
        <v>4</v>
      </c>
      <c r="C4437" s="16" t="s">
        <v>73</v>
      </c>
      <c r="D4437" s="21">
        <v>43103</v>
      </c>
      <c r="E4437" s="16" t="s">
        <v>819</v>
      </c>
      <c r="F4437" s="21">
        <v>44229</v>
      </c>
      <c r="G4437" s="16" t="s">
        <v>543</v>
      </c>
      <c r="H4437" s="26" t="s">
        <v>326</v>
      </c>
      <c r="I4437" s="16" t="s">
        <v>3899</v>
      </c>
      <c r="K4437" s="16" t="s">
        <v>3900</v>
      </c>
      <c r="L4437" s="16" t="s">
        <v>37</v>
      </c>
      <c r="M4437" s="26" t="s">
        <v>3901</v>
      </c>
      <c r="N4437" s="26" t="s">
        <v>3902</v>
      </c>
      <c r="O4437" s="16" t="s">
        <v>53</v>
      </c>
      <c r="P4437" s="26" t="s">
        <v>40</v>
      </c>
      <c r="R4437" s="16" t="s">
        <v>41</v>
      </c>
      <c r="S4437" s="16" t="s">
        <v>42</v>
      </c>
      <c r="T4437" s="22">
        <v>0.01</v>
      </c>
      <c r="W4437" s="20" t="s">
        <v>43</v>
      </c>
      <c r="X4437" s="16" t="s">
        <v>44</v>
      </c>
      <c r="Y4437" s="26" t="s">
        <v>3903</v>
      </c>
      <c r="Z4437" s="25">
        <v>0</v>
      </c>
      <c r="AA4437" s="25">
        <v>158183</v>
      </c>
      <c r="AB4437" s="25">
        <v>0</v>
      </c>
      <c r="AC4437" s="25">
        <v>0</v>
      </c>
      <c r="AD4437" s="25">
        <v>93000</v>
      </c>
      <c r="AE4437" s="25">
        <v>158183</v>
      </c>
      <c r="AF4437" s="25">
        <v>0</v>
      </c>
      <c r="AG4437" s="25">
        <v>0</v>
      </c>
      <c r="AH4437" s="25">
        <v>251183</v>
      </c>
      <c r="AI4437" s="16" t="s">
        <v>3904</v>
      </c>
    </row>
    <row r="4438" spans="1:35" x14ac:dyDescent="0.25">
      <c r="A4438" s="17">
        <v>126920</v>
      </c>
      <c r="B4438" s="18">
        <v>2</v>
      </c>
      <c r="C4438" s="16" t="s">
        <v>73</v>
      </c>
      <c r="D4438" s="21">
        <v>43108</v>
      </c>
      <c r="E4438" s="16" t="s">
        <v>142</v>
      </c>
      <c r="F4438" s="21">
        <v>43500</v>
      </c>
      <c r="G4438" s="16" t="s">
        <v>75</v>
      </c>
      <c r="H4438" s="26" t="s">
        <v>170</v>
      </c>
      <c r="I4438" s="16" t="s">
        <v>464</v>
      </c>
      <c r="J4438" s="20" t="s">
        <v>116</v>
      </c>
      <c r="L4438" s="16" t="s">
        <v>116</v>
      </c>
      <c r="M4438" s="26" t="s">
        <v>12898</v>
      </c>
      <c r="N4438" s="26" t="s">
        <v>12897</v>
      </c>
      <c r="O4438" s="16" t="s">
        <v>151</v>
      </c>
      <c r="P4438" s="26" t="s">
        <v>12896</v>
      </c>
      <c r="T4438" s="22">
        <v>0</v>
      </c>
      <c r="W4438" s="20" t="s">
        <v>43</v>
      </c>
      <c r="X4438" s="16" t="s">
        <v>78</v>
      </c>
      <c r="Z4438" s="24" t="s">
        <v>32</v>
      </c>
      <c r="AA4438" s="24" t="s">
        <v>32</v>
      </c>
      <c r="AB4438" s="24" t="s">
        <v>32</v>
      </c>
      <c r="AC4438" s="24" t="s">
        <v>32</v>
      </c>
      <c r="AD4438" s="25">
        <v>0</v>
      </c>
      <c r="AE4438" s="25">
        <v>395700</v>
      </c>
      <c r="AF4438" s="25">
        <v>0</v>
      </c>
      <c r="AG4438" s="25">
        <v>0</v>
      </c>
      <c r="AH4438" s="25">
        <v>395700</v>
      </c>
    </row>
    <row r="4439" spans="1:35" x14ac:dyDescent="0.25">
      <c r="A4439" s="17">
        <v>126920.01</v>
      </c>
      <c r="B4439" s="18">
        <v>2</v>
      </c>
      <c r="C4439" s="16" t="s">
        <v>73</v>
      </c>
      <c r="D4439" s="21">
        <v>43319</v>
      </c>
      <c r="E4439" s="16" t="s">
        <v>109</v>
      </c>
      <c r="F4439" s="21">
        <v>43500</v>
      </c>
      <c r="G4439" s="16" t="s">
        <v>75</v>
      </c>
      <c r="H4439" s="26" t="s">
        <v>170</v>
      </c>
      <c r="I4439" s="16" t="s">
        <v>464</v>
      </c>
      <c r="J4439" s="20" t="s">
        <v>116</v>
      </c>
      <c r="L4439" s="16" t="s">
        <v>116</v>
      </c>
      <c r="M4439" s="26" t="s">
        <v>12895</v>
      </c>
      <c r="N4439" s="26" t="s">
        <v>12894</v>
      </c>
      <c r="O4439" s="16" t="s">
        <v>151</v>
      </c>
      <c r="P4439" s="26" t="s">
        <v>551</v>
      </c>
      <c r="T4439" s="22">
        <v>0</v>
      </c>
      <c r="W4439" s="20" t="s">
        <v>43</v>
      </c>
      <c r="X4439" s="16" t="s">
        <v>78</v>
      </c>
      <c r="Z4439" s="24" t="s">
        <v>32</v>
      </c>
      <c r="AA4439" s="24" t="s">
        <v>32</v>
      </c>
      <c r="AB4439" s="24" t="s">
        <v>32</v>
      </c>
      <c r="AC4439" s="24" t="s">
        <v>32</v>
      </c>
      <c r="AD4439" s="25">
        <v>40000</v>
      </c>
      <c r="AE4439" s="25">
        <v>0</v>
      </c>
      <c r="AF4439" s="25">
        <v>0</v>
      </c>
      <c r="AG4439" s="25">
        <v>0</v>
      </c>
      <c r="AH4439" s="25">
        <v>40000</v>
      </c>
      <c r="AI4439" s="16" t="s">
        <v>12893</v>
      </c>
    </row>
    <row r="4440" spans="1:35" ht="75" x14ac:dyDescent="0.25">
      <c r="A4440" s="17">
        <v>126924</v>
      </c>
      <c r="B4440" s="18">
        <v>1</v>
      </c>
      <c r="C4440" s="16" t="s">
        <v>73</v>
      </c>
      <c r="D4440" s="21">
        <v>43109</v>
      </c>
      <c r="E4440" s="16" t="s">
        <v>3905</v>
      </c>
      <c r="F4440" s="21">
        <v>44329</v>
      </c>
      <c r="G4440" s="16" t="s">
        <v>108</v>
      </c>
      <c r="H4440" s="26" t="s">
        <v>215</v>
      </c>
      <c r="M4440" s="26" t="s">
        <v>12892</v>
      </c>
      <c r="N4440" s="26" t="s">
        <v>12891</v>
      </c>
      <c r="O4440" s="16" t="s">
        <v>60</v>
      </c>
      <c r="P4440" s="26" t="s">
        <v>188</v>
      </c>
      <c r="R4440" s="16" t="s">
        <v>139</v>
      </c>
      <c r="S4440" s="16" t="s">
        <v>84</v>
      </c>
      <c r="T4440" s="22">
        <v>0</v>
      </c>
      <c r="W4440" s="20" t="s">
        <v>43</v>
      </c>
      <c r="X4440" s="16" t="s">
        <v>78</v>
      </c>
      <c r="Z4440" s="24" t="s">
        <v>32</v>
      </c>
      <c r="AA4440" s="24" t="s">
        <v>32</v>
      </c>
      <c r="AB4440" s="24" t="s">
        <v>32</v>
      </c>
      <c r="AC4440" s="24" t="s">
        <v>32</v>
      </c>
      <c r="AD4440" s="25">
        <v>34000</v>
      </c>
      <c r="AE4440" s="25">
        <v>0</v>
      </c>
      <c r="AF4440" s="25">
        <v>0</v>
      </c>
      <c r="AG4440" s="25">
        <v>0</v>
      </c>
      <c r="AH4440" s="25">
        <v>34000</v>
      </c>
      <c r="AI4440" s="16" t="s">
        <v>12890</v>
      </c>
    </row>
    <row r="4441" spans="1:35" x14ac:dyDescent="0.25">
      <c r="A4441" s="17">
        <v>126935</v>
      </c>
      <c r="B4441" s="18">
        <v>2</v>
      </c>
      <c r="C4441" s="16" t="s">
        <v>73</v>
      </c>
      <c r="D4441" s="21">
        <v>43122</v>
      </c>
      <c r="E4441" s="16" t="s">
        <v>109</v>
      </c>
      <c r="F4441" s="21">
        <v>43832</v>
      </c>
      <c r="G4441" s="16" t="s">
        <v>1086</v>
      </c>
      <c r="H4441" s="26" t="s">
        <v>797</v>
      </c>
      <c r="I4441" s="16" t="s">
        <v>539</v>
      </c>
      <c r="J4441" s="20" t="s">
        <v>116</v>
      </c>
      <c r="L4441" s="16" t="s">
        <v>116</v>
      </c>
      <c r="M4441" s="26" t="s">
        <v>12889</v>
      </c>
      <c r="O4441" s="16" t="s">
        <v>119</v>
      </c>
      <c r="P4441" s="26" t="s">
        <v>676</v>
      </c>
      <c r="T4441" s="22">
        <v>1.32</v>
      </c>
      <c r="W4441" s="20" t="s">
        <v>43</v>
      </c>
      <c r="X4441" s="16" t="s">
        <v>78</v>
      </c>
      <c r="Z4441" s="24" t="s">
        <v>32</v>
      </c>
      <c r="AA4441" s="24" t="s">
        <v>32</v>
      </c>
      <c r="AB4441" s="24" t="s">
        <v>32</v>
      </c>
      <c r="AC4441" s="24" t="s">
        <v>32</v>
      </c>
      <c r="AD4441" s="25">
        <v>26000</v>
      </c>
      <c r="AE4441" s="25">
        <v>0</v>
      </c>
      <c r="AF4441" s="25">
        <v>0</v>
      </c>
      <c r="AG4441" s="25">
        <v>0</v>
      </c>
      <c r="AH4441" s="25">
        <v>26000</v>
      </c>
    </row>
    <row r="4442" spans="1:35" x14ac:dyDescent="0.25">
      <c r="A4442" s="17">
        <v>126936</v>
      </c>
      <c r="B4442" s="18">
        <v>4</v>
      </c>
      <c r="C4442" s="16" t="s">
        <v>73</v>
      </c>
      <c r="D4442" s="21">
        <v>43123</v>
      </c>
      <c r="E4442" s="16" t="s">
        <v>1173</v>
      </c>
      <c r="F4442" s="21">
        <v>43123</v>
      </c>
      <c r="G4442" s="16" t="s">
        <v>1173</v>
      </c>
      <c r="H4442" s="26" t="s">
        <v>92</v>
      </c>
      <c r="M4442" s="26" t="s">
        <v>12888</v>
      </c>
      <c r="O4442" s="16" t="s">
        <v>1171</v>
      </c>
      <c r="P4442" s="26" t="s">
        <v>1062</v>
      </c>
      <c r="T4442" s="23" t="s">
        <v>32</v>
      </c>
      <c r="W4442" s="20" t="s">
        <v>43</v>
      </c>
      <c r="Z4442" s="24" t="s">
        <v>32</v>
      </c>
      <c r="AA4442" s="24" t="s">
        <v>32</v>
      </c>
      <c r="AB4442" s="24" t="s">
        <v>32</v>
      </c>
      <c r="AC4442" s="24" t="s">
        <v>32</v>
      </c>
      <c r="AD4442" s="25">
        <v>0</v>
      </c>
      <c r="AE4442" s="25">
        <v>0</v>
      </c>
      <c r="AF4442" s="25">
        <v>734410</v>
      </c>
      <c r="AG4442" s="25">
        <v>0</v>
      </c>
      <c r="AH4442" s="25">
        <v>734410</v>
      </c>
      <c r="AI4442" s="16" t="s">
        <v>12887</v>
      </c>
    </row>
    <row r="4443" spans="1:35" ht="30" x14ac:dyDescent="0.25">
      <c r="A4443" s="17">
        <v>126937</v>
      </c>
      <c r="B4443" s="18">
        <v>2</v>
      </c>
      <c r="C4443" s="16" t="s">
        <v>73</v>
      </c>
      <c r="D4443" s="21">
        <v>43123</v>
      </c>
      <c r="E4443" s="16" t="s">
        <v>176</v>
      </c>
      <c r="F4443" s="21">
        <v>43921</v>
      </c>
      <c r="G4443" s="16" t="s">
        <v>529</v>
      </c>
      <c r="H4443" s="26" t="s">
        <v>286</v>
      </c>
      <c r="I4443" s="16" t="s">
        <v>12886</v>
      </c>
      <c r="K4443" s="16" t="s">
        <v>12885</v>
      </c>
      <c r="L4443" s="16" t="s">
        <v>37</v>
      </c>
      <c r="M4443" s="26" t="s">
        <v>12884</v>
      </c>
      <c r="N4443" s="26" t="s">
        <v>12883</v>
      </c>
      <c r="O4443" s="16" t="s">
        <v>179</v>
      </c>
      <c r="P4443" s="26" t="s">
        <v>79</v>
      </c>
      <c r="R4443" s="16" t="s">
        <v>41</v>
      </c>
      <c r="S4443" s="16" t="s">
        <v>84</v>
      </c>
      <c r="T4443" s="22">
        <v>1E-3</v>
      </c>
      <c r="W4443" s="20" t="s">
        <v>43</v>
      </c>
      <c r="X4443" s="16" t="s">
        <v>44</v>
      </c>
      <c r="Z4443" s="24" t="s">
        <v>32</v>
      </c>
      <c r="AA4443" s="24" t="s">
        <v>32</v>
      </c>
      <c r="AB4443" s="24" t="s">
        <v>32</v>
      </c>
      <c r="AC4443" s="24" t="s">
        <v>32</v>
      </c>
      <c r="AD4443" s="25">
        <v>0</v>
      </c>
      <c r="AE4443" s="25">
        <v>0</v>
      </c>
      <c r="AF4443" s="25">
        <v>79900</v>
      </c>
      <c r="AG4443" s="25">
        <v>0</v>
      </c>
      <c r="AH4443" s="25">
        <v>79900</v>
      </c>
      <c r="AI4443" s="16" t="s">
        <v>12882</v>
      </c>
    </row>
    <row r="4444" spans="1:35" ht="30" x14ac:dyDescent="0.25">
      <c r="A4444" s="17">
        <v>126939</v>
      </c>
      <c r="B4444" s="18">
        <v>1</v>
      </c>
      <c r="C4444" s="16" t="s">
        <v>73</v>
      </c>
      <c r="D4444" s="21">
        <v>43124</v>
      </c>
      <c r="E4444" s="16" t="s">
        <v>3905</v>
      </c>
      <c r="F4444" s="21">
        <v>44215</v>
      </c>
      <c r="G4444" s="16" t="s">
        <v>75</v>
      </c>
      <c r="H4444" s="26" t="s">
        <v>320</v>
      </c>
      <c r="M4444" s="26" t="s">
        <v>12881</v>
      </c>
      <c r="N4444" s="26" t="s">
        <v>12880</v>
      </c>
      <c r="O4444" s="16" t="s">
        <v>60</v>
      </c>
      <c r="P4444" s="26" t="s">
        <v>1420</v>
      </c>
      <c r="T4444" s="22">
        <v>0</v>
      </c>
      <c r="W4444" s="20" t="s">
        <v>43</v>
      </c>
      <c r="Z4444" s="24" t="s">
        <v>32</v>
      </c>
      <c r="AA4444" s="24" t="s">
        <v>32</v>
      </c>
      <c r="AB4444" s="24" t="s">
        <v>32</v>
      </c>
      <c r="AC4444" s="24" t="s">
        <v>32</v>
      </c>
      <c r="AD4444" s="25">
        <v>225700</v>
      </c>
      <c r="AE4444" s="25">
        <v>0</v>
      </c>
      <c r="AF4444" s="25">
        <v>0</v>
      </c>
      <c r="AG4444" s="25">
        <v>0</v>
      </c>
      <c r="AH4444" s="25">
        <v>225700</v>
      </c>
    </row>
    <row r="4445" spans="1:35" ht="30" x14ac:dyDescent="0.25">
      <c r="A4445" s="17">
        <v>126946</v>
      </c>
      <c r="B4445" s="18">
        <v>1</v>
      </c>
      <c r="C4445" s="16" t="s">
        <v>73</v>
      </c>
      <c r="D4445" s="21">
        <v>43125</v>
      </c>
      <c r="E4445" s="16" t="s">
        <v>3905</v>
      </c>
      <c r="F4445" s="21">
        <v>44215</v>
      </c>
      <c r="G4445" s="16" t="s">
        <v>75</v>
      </c>
      <c r="H4445" s="26" t="s">
        <v>320</v>
      </c>
      <c r="M4445" s="26" t="s">
        <v>3906</v>
      </c>
      <c r="N4445" s="26" t="s">
        <v>3907</v>
      </c>
      <c r="O4445" s="16" t="s">
        <v>60</v>
      </c>
      <c r="P4445" s="26" t="s">
        <v>1434</v>
      </c>
      <c r="T4445" s="22">
        <v>0.67</v>
      </c>
      <c r="W4445" s="20" t="s">
        <v>43</v>
      </c>
      <c r="X4445" s="16" t="s">
        <v>78</v>
      </c>
      <c r="Z4445" s="25">
        <v>0</v>
      </c>
      <c r="AA4445" s="25">
        <v>25000</v>
      </c>
      <c r="AB4445" s="25">
        <v>0</v>
      </c>
      <c r="AC4445" s="25">
        <v>0</v>
      </c>
      <c r="AD4445" s="25">
        <v>160100</v>
      </c>
      <c r="AE4445" s="25">
        <v>25000</v>
      </c>
      <c r="AF4445" s="25">
        <v>0</v>
      </c>
      <c r="AG4445" s="25">
        <v>0</v>
      </c>
      <c r="AH4445" s="25">
        <v>185100</v>
      </c>
      <c r="AI4445" s="16" t="s">
        <v>3908</v>
      </c>
    </row>
    <row r="4446" spans="1:35" ht="30" x14ac:dyDescent="0.25">
      <c r="A4446" s="17">
        <v>126947</v>
      </c>
      <c r="B4446" s="18">
        <v>2</v>
      </c>
      <c r="C4446" s="16" t="s">
        <v>73</v>
      </c>
      <c r="D4446" s="21">
        <v>43125</v>
      </c>
      <c r="E4446" s="16" t="s">
        <v>728</v>
      </c>
      <c r="F4446" s="21">
        <v>44274</v>
      </c>
      <c r="G4446" s="16" t="s">
        <v>125</v>
      </c>
      <c r="H4446" s="26" t="s">
        <v>380</v>
      </c>
      <c r="I4446" s="16" t="s">
        <v>1690</v>
      </c>
      <c r="J4446" s="20" t="s">
        <v>116</v>
      </c>
      <c r="L4446" s="16" t="s">
        <v>116</v>
      </c>
      <c r="M4446" s="26" t="s">
        <v>12879</v>
      </c>
      <c r="N4446" s="26" t="s">
        <v>12878</v>
      </c>
      <c r="O4446" s="16" t="s">
        <v>632</v>
      </c>
      <c r="P4446" s="26" t="s">
        <v>453</v>
      </c>
      <c r="R4446" s="16" t="s">
        <v>139</v>
      </c>
      <c r="S4446" s="16" t="s">
        <v>42</v>
      </c>
      <c r="T4446" s="22">
        <v>0.1</v>
      </c>
      <c r="U4446" s="21">
        <v>44428</v>
      </c>
      <c r="W4446" s="20" t="s">
        <v>43</v>
      </c>
      <c r="X4446" s="16" t="s">
        <v>78</v>
      </c>
      <c r="Z4446" s="24" t="s">
        <v>32</v>
      </c>
      <c r="AA4446" s="24" t="s">
        <v>32</v>
      </c>
      <c r="AB4446" s="24" t="s">
        <v>32</v>
      </c>
      <c r="AC4446" s="24" t="s">
        <v>32</v>
      </c>
      <c r="AD4446" s="25">
        <v>119000</v>
      </c>
      <c r="AE4446" s="25">
        <v>0</v>
      </c>
      <c r="AF4446" s="25">
        <v>0</v>
      </c>
      <c r="AG4446" s="25">
        <v>0</v>
      </c>
      <c r="AH4446" s="25">
        <v>119000</v>
      </c>
      <c r="AI4446" s="16" t="s">
        <v>12877</v>
      </c>
    </row>
    <row r="4447" spans="1:35" x14ac:dyDescent="0.25">
      <c r="A4447" s="17">
        <v>126953</v>
      </c>
      <c r="B4447" s="18">
        <v>3</v>
      </c>
      <c r="C4447" s="16" t="s">
        <v>73</v>
      </c>
      <c r="D4447" s="21">
        <v>43129</v>
      </c>
      <c r="E4447" s="16" t="s">
        <v>1610</v>
      </c>
      <c r="F4447" s="21">
        <v>43159</v>
      </c>
      <c r="G4447" s="16" t="s">
        <v>1610</v>
      </c>
      <c r="H4447" s="26" t="s">
        <v>362</v>
      </c>
      <c r="L4447" s="16" t="s">
        <v>110</v>
      </c>
      <c r="M4447" s="26" t="s">
        <v>12876</v>
      </c>
      <c r="O4447" s="16" t="s">
        <v>1612</v>
      </c>
      <c r="T4447" s="23" t="s">
        <v>32</v>
      </c>
      <c r="W4447" s="20" t="s">
        <v>43</v>
      </c>
      <c r="Z4447" s="24" t="s">
        <v>32</v>
      </c>
      <c r="AA4447" s="24" t="s">
        <v>32</v>
      </c>
      <c r="AB4447" s="24" t="s">
        <v>32</v>
      </c>
      <c r="AC4447" s="24" t="s">
        <v>32</v>
      </c>
      <c r="AD4447" s="25">
        <v>0</v>
      </c>
      <c r="AE4447" s="25">
        <v>0</v>
      </c>
      <c r="AF4447" s="25">
        <v>0</v>
      </c>
      <c r="AG4447" s="25">
        <v>0</v>
      </c>
      <c r="AH4447" s="25">
        <v>0</v>
      </c>
      <c r="AI4447" s="16" t="s">
        <v>12875</v>
      </c>
    </row>
    <row r="4448" spans="1:35" x14ac:dyDescent="0.25">
      <c r="A4448" s="17">
        <v>126956</v>
      </c>
      <c r="B4448" s="18">
        <v>4</v>
      </c>
      <c r="C4448" s="16" t="s">
        <v>73</v>
      </c>
      <c r="D4448" s="21">
        <v>43130</v>
      </c>
      <c r="E4448" s="16" t="s">
        <v>1173</v>
      </c>
      <c r="F4448" s="21">
        <v>43130</v>
      </c>
      <c r="G4448" s="16" t="s">
        <v>1173</v>
      </c>
      <c r="H4448" s="26" t="s">
        <v>634</v>
      </c>
      <c r="M4448" s="26" t="s">
        <v>3909</v>
      </c>
      <c r="O4448" s="16" t="s">
        <v>1171</v>
      </c>
      <c r="P4448" s="26" t="s">
        <v>1062</v>
      </c>
      <c r="T4448" s="23" t="s">
        <v>32</v>
      </c>
      <c r="W4448" s="20" t="s">
        <v>43</v>
      </c>
      <c r="Z4448" s="25">
        <v>0</v>
      </c>
      <c r="AA4448" s="25">
        <v>0</v>
      </c>
      <c r="AB4448" s="25">
        <v>35500</v>
      </c>
      <c r="AC4448" s="25">
        <v>0</v>
      </c>
      <c r="AD4448" s="25">
        <v>0</v>
      </c>
      <c r="AE4448" s="25">
        <v>0</v>
      </c>
      <c r="AF4448" s="25">
        <v>66030</v>
      </c>
      <c r="AG4448" s="25">
        <v>0</v>
      </c>
      <c r="AH4448" s="25">
        <v>66030</v>
      </c>
      <c r="AI4448" s="16" t="s">
        <v>3910</v>
      </c>
    </row>
    <row r="4449" spans="1:35" ht="45" x14ac:dyDescent="0.25">
      <c r="A4449" s="17">
        <v>126972</v>
      </c>
      <c r="B4449" s="18">
        <v>1</v>
      </c>
      <c r="C4449" s="16" t="s">
        <v>474</v>
      </c>
      <c r="D4449" s="21">
        <v>43132</v>
      </c>
      <c r="E4449" s="16" t="s">
        <v>56</v>
      </c>
      <c r="F4449" s="21">
        <v>44105</v>
      </c>
      <c r="G4449" s="16" t="s">
        <v>74</v>
      </c>
      <c r="H4449" s="26" t="s">
        <v>320</v>
      </c>
      <c r="I4449" s="16" t="s">
        <v>614</v>
      </c>
      <c r="J4449" s="20" t="s">
        <v>116</v>
      </c>
      <c r="L4449" s="16" t="s">
        <v>116</v>
      </c>
      <c r="M4449" s="26" t="s">
        <v>12874</v>
      </c>
      <c r="N4449" s="26" t="s">
        <v>12873</v>
      </c>
      <c r="O4449" s="16" t="s">
        <v>60</v>
      </c>
      <c r="P4449" s="26" t="s">
        <v>67</v>
      </c>
      <c r="T4449" s="22">
        <v>1.21</v>
      </c>
      <c r="U4449" s="21">
        <v>43742</v>
      </c>
      <c r="W4449" s="20" t="s">
        <v>43</v>
      </c>
      <c r="X4449" s="16" t="s">
        <v>140</v>
      </c>
      <c r="Z4449" s="24" t="s">
        <v>32</v>
      </c>
      <c r="AA4449" s="24" t="s">
        <v>32</v>
      </c>
      <c r="AB4449" s="24" t="s">
        <v>32</v>
      </c>
      <c r="AC4449" s="24" t="s">
        <v>32</v>
      </c>
      <c r="AD4449" s="25">
        <v>200500</v>
      </c>
      <c r="AE4449" s="25">
        <v>0</v>
      </c>
      <c r="AF4449" s="25">
        <v>1320000</v>
      </c>
      <c r="AG4449" s="25">
        <v>0</v>
      </c>
      <c r="AH4449" s="25">
        <v>1520500</v>
      </c>
      <c r="AI4449" s="16" t="s">
        <v>12872</v>
      </c>
    </row>
    <row r="4450" spans="1:35" x14ac:dyDescent="0.25">
      <c r="A4450" s="17">
        <v>126981</v>
      </c>
      <c r="B4450" s="18">
        <v>4</v>
      </c>
      <c r="C4450" s="16" t="s">
        <v>73</v>
      </c>
      <c r="D4450" s="21">
        <v>43136</v>
      </c>
      <c r="E4450" s="16" t="s">
        <v>342</v>
      </c>
      <c r="F4450" s="21">
        <v>44071</v>
      </c>
      <c r="G4450" s="16" t="s">
        <v>1244</v>
      </c>
      <c r="H4450" s="26" t="s">
        <v>92</v>
      </c>
      <c r="I4450" s="16" t="s">
        <v>177</v>
      </c>
      <c r="J4450" s="20" t="s">
        <v>116</v>
      </c>
      <c r="L4450" s="16" t="s">
        <v>116</v>
      </c>
      <c r="M4450" s="26" t="s">
        <v>3911</v>
      </c>
      <c r="N4450" s="26" t="s">
        <v>3912</v>
      </c>
      <c r="O4450" s="16" t="s">
        <v>632</v>
      </c>
      <c r="P4450" s="26" t="s">
        <v>1723</v>
      </c>
      <c r="T4450" s="22">
        <v>1</v>
      </c>
      <c r="U4450" s="21">
        <v>44841</v>
      </c>
      <c r="W4450" s="20" t="s">
        <v>43</v>
      </c>
      <c r="X4450" s="16" t="s">
        <v>140</v>
      </c>
      <c r="Z4450" s="25">
        <v>80000</v>
      </c>
      <c r="AA4450" s="25">
        <v>0</v>
      </c>
      <c r="AB4450" s="25">
        <v>0</v>
      </c>
      <c r="AC4450" s="25">
        <v>0</v>
      </c>
      <c r="AD4450" s="25">
        <v>140000</v>
      </c>
      <c r="AE4450" s="25">
        <v>0</v>
      </c>
      <c r="AF4450" s="25">
        <v>0</v>
      </c>
      <c r="AG4450" s="25">
        <v>0</v>
      </c>
      <c r="AH4450" s="25">
        <v>140000</v>
      </c>
      <c r="AI4450" s="16" t="s">
        <v>3913</v>
      </c>
    </row>
    <row r="4451" spans="1:35" x14ac:dyDescent="0.25">
      <c r="A4451" s="17">
        <v>126983</v>
      </c>
      <c r="B4451" s="18">
        <v>4</v>
      </c>
      <c r="C4451" s="16" t="s">
        <v>73</v>
      </c>
      <c r="D4451" s="21">
        <v>43138</v>
      </c>
      <c r="E4451" s="16" t="s">
        <v>1517</v>
      </c>
      <c r="F4451" s="21">
        <v>44097</v>
      </c>
      <c r="G4451" s="16" t="s">
        <v>56</v>
      </c>
      <c r="H4451" s="26" t="s">
        <v>87</v>
      </c>
      <c r="I4451" s="16" t="s">
        <v>12871</v>
      </c>
      <c r="K4451" s="16" t="s">
        <v>12870</v>
      </c>
      <c r="L4451" s="16" t="s">
        <v>37</v>
      </c>
      <c r="M4451" s="26" t="s">
        <v>12869</v>
      </c>
      <c r="O4451" s="16" t="s">
        <v>39</v>
      </c>
      <c r="P4451" s="26" t="s">
        <v>40</v>
      </c>
      <c r="R4451" s="16" t="s">
        <v>41</v>
      </c>
      <c r="S4451" s="16" t="s">
        <v>42</v>
      </c>
      <c r="T4451" s="22">
        <v>0.01</v>
      </c>
      <c r="W4451" s="20" t="s">
        <v>43</v>
      </c>
      <c r="X4451" s="16" t="s">
        <v>44</v>
      </c>
      <c r="Z4451" s="24" t="s">
        <v>32</v>
      </c>
      <c r="AA4451" s="24" t="s">
        <v>32</v>
      </c>
      <c r="AB4451" s="24" t="s">
        <v>32</v>
      </c>
      <c r="AC4451" s="24" t="s">
        <v>32</v>
      </c>
      <c r="AD4451" s="24" t="s">
        <v>32</v>
      </c>
      <c r="AE4451" s="24" t="s">
        <v>32</v>
      </c>
      <c r="AF4451" s="24" t="s">
        <v>32</v>
      </c>
      <c r="AG4451" s="24" t="s">
        <v>32</v>
      </c>
      <c r="AH4451" s="24" t="s">
        <v>32</v>
      </c>
      <c r="AI4451" s="16" t="s">
        <v>12868</v>
      </c>
    </row>
    <row r="4452" spans="1:35" x14ac:dyDescent="0.25">
      <c r="A4452" s="17">
        <v>126984</v>
      </c>
      <c r="B4452" s="18">
        <v>6</v>
      </c>
      <c r="C4452" s="16" t="s">
        <v>73</v>
      </c>
      <c r="D4452" s="21">
        <v>43138</v>
      </c>
      <c r="E4452" s="16" t="s">
        <v>176</v>
      </c>
      <c r="F4452" s="21">
        <v>43425</v>
      </c>
      <c r="G4452" s="16" t="s">
        <v>75</v>
      </c>
      <c r="H4452" s="26" t="s">
        <v>76</v>
      </c>
      <c r="M4452" s="26" t="s">
        <v>12867</v>
      </c>
      <c r="O4452" s="16" t="s">
        <v>78</v>
      </c>
      <c r="P4452" s="26" t="s">
        <v>551</v>
      </c>
      <c r="T4452" s="23" t="s">
        <v>32</v>
      </c>
      <c r="W4452" s="20" t="s">
        <v>43</v>
      </c>
      <c r="Z4452" s="24" t="s">
        <v>32</v>
      </c>
      <c r="AA4452" s="24" t="s">
        <v>32</v>
      </c>
      <c r="AB4452" s="24" t="s">
        <v>32</v>
      </c>
      <c r="AC4452" s="24" t="s">
        <v>32</v>
      </c>
      <c r="AD4452" s="25">
        <v>0</v>
      </c>
      <c r="AE4452" s="25">
        <v>0</v>
      </c>
      <c r="AF4452" s="25">
        <v>30000</v>
      </c>
      <c r="AG4452" s="25">
        <v>0</v>
      </c>
      <c r="AH4452" s="25">
        <v>30000</v>
      </c>
      <c r="AI4452" s="16" t="s">
        <v>12866</v>
      </c>
    </row>
    <row r="4453" spans="1:35" x14ac:dyDescent="0.25">
      <c r="A4453" s="17">
        <v>127003</v>
      </c>
      <c r="B4453" s="18">
        <v>4</v>
      </c>
      <c r="C4453" s="16" t="s">
        <v>73</v>
      </c>
      <c r="D4453" s="21">
        <v>43147</v>
      </c>
      <c r="E4453" s="16" t="s">
        <v>3772</v>
      </c>
      <c r="F4453" s="21">
        <v>43147</v>
      </c>
      <c r="G4453" s="16" t="s">
        <v>32</v>
      </c>
      <c r="H4453" s="26" t="s">
        <v>301</v>
      </c>
      <c r="M4453" s="26" t="s">
        <v>12865</v>
      </c>
      <c r="O4453" s="16" t="s">
        <v>1171</v>
      </c>
      <c r="T4453" s="23" t="s">
        <v>32</v>
      </c>
      <c r="W4453" s="20" t="s">
        <v>43</v>
      </c>
      <c r="Z4453" s="24" t="s">
        <v>32</v>
      </c>
      <c r="AA4453" s="24" t="s">
        <v>32</v>
      </c>
      <c r="AB4453" s="24" t="s">
        <v>32</v>
      </c>
      <c r="AC4453" s="24" t="s">
        <v>32</v>
      </c>
      <c r="AD4453" s="24" t="s">
        <v>32</v>
      </c>
      <c r="AE4453" s="24" t="s">
        <v>32</v>
      </c>
      <c r="AF4453" s="24" t="s">
        <v>32</v>
      </c>
      <c r="AG4453" s="24" t="s">
        <v>32</v>
      </c>
      <c r="AH4453" s="24" t="s">
        <v>32</v>
      </c>
    </row>
    <row r="4454" spans="1:35" x14ac:dyDescent="0.25">
      <c r="A4454" s="17">
        <v>127015</v>
      </c>
      <c r="B4454" s="18">
        <v>3</v>
      </c>
      <c r="C4454" s="16" t="s">
        <v>73</v>
      </c>
      <c r="D4454" s="21">
        <v>43147</v>
      </c>
      <c r="E4454" s="16" t="s">
        <v>1173</v>
      </c>
      <c r="F4454" s="21">
        <v>43147</v>
      </c>
      <c r="G4454" s="16" t="s">
        <v>1173</v>
      </c>
      <c r="H4454" s="26" t="s">
        <v>173</v>
      </c>
      <c r="M4454" s="26" t="s">
        <v>12864</v>
      </c>
      <c r="O4454" s="16" t="s">
        <v>1171</v>
      </c>
      <c r="P4454" s="26" t="s">
        <v>1062</v>
      </c>
      <c r="T4454" s="23" t="s">
        <v>32</v>
      </c>
      <c r="W4454" s="20" t="s">
        <v>43</v>
      </c>
      <c r="Z4454" s="24" t="s">
        <v>32</v>
      </c>
      <c r="AA4454" s="24" t="s">
        <v>32</v>
      </c>
      <c r="AB4454" s="24" t="s">
        <v>32</v>
      </c>
      <c r="AC4454" s="24" t="s">
        <v>32</v>
      </c>
      <c r="AD4454" s="25">
        <v>0</v>
      </c>
      <c r="AE4454" s="25">
        <v>0</v>
      </c>
      <c r="AF4454" s="25">
        <v>181093.89</v>
      </c>
      <c r="AG4454" s="25">
        <v>0</v>
      </c>
      <c r="AH4454" s="25">
        <v>181093.89</v>
      </c>
      <c r="AI4454" s="16" t="s">
        <v>12863</v>
      </c>
    </row>
    <row r="4455" spans="1:35" x14ac:dyDescent="0.25">
      <c r="A4455" s="17">
        <v>127017</v>
      </c>
      <c r="B4455" s="18">
        <v>3</v>
      </c>
      <c r="C4455" s="16" t="s">
        <v>73</v>
      </c>
      <c r="D4455" s="21">
        <v>43151</v>
      </c>
      <c r="E4455" s="16" t="s">
        <v>4566</v>
      </c>
      <c r="F4455" s="21">
        <v>43151</v>
      </c>
      <c r="G4455" s="16" t="s">
        <v>4566</v>
      </c>
      <c r="H4455" s="26" t="s">
        <v>69</v>
      </c>
      <c r="M4455" s="26" t="s">
        <v>12862</v>
      </c>
      <c r="O4455" s="16" t="s">
        <v>1171</v>
      </c>
      <c r="P4455" s="26" t="s">
        <v>1062</v>
      </c>
      <c r="T4455" s="23" t="s">
        <v>32</v>
      </c>
      <c r="W4455" s="20" t="s">
        <v>43</v>
      </c>
      <c r="Z4455" s="24" t="s">
        <v>32</v>
      </c>
      <c r="AA4455" s="24" t="s">
        <v>32</v>
      </c>
      <c r="AB4455" s="24" t="s">
        <v>32</v>
      </c>
      <c r="AC4455" s="24" t="s">
        <v>32</v>
      </c>
      <c r="AD4455" s="25">
        <v>0</v>
      </c>
      <c r="AE4455" s="25">
        <v>0</v>
      </c>
      <c r="AF4455" s="25">
        <v>58100</v>
      </c>
      <c r="AG4455" s="25">
        <v>0</v>
      </c>
      <c r="AH4455" s="25">
        <v>58100</v>
      </c>
      <c r="AI4455" s="16" t="s">
        <v>12861</v>
      </c>
    </row>
    <row r="4456" spans="1:35" ht="45" x14ac:dyDescent="0.25">
      <c r="A4456" s="17">
        <v>127024</v>
      </c>
      <c r="B4456" s="18">
        <v>4</v>
      </c>
      <c r="C4456" s="16" t="s">
        <v>73</v>
      </c>
      <c r="D4456" s="21">
        <v>43152</v>
      </c>
      <c r="E4456" s="16" t="s">
        <v>1409</v>
      </c>
      <c r="F4456" s="21">
        <v>44362</v>
      </c>
      <c r="G4456" s="16" t="s">
        <v>1923</v>
      </c>
      <c r="H4456" s="26" t="s">
        <v>126</v>
      </c>
      <c r="M4456" s="26" t="s">
        <v>12860</v>
      </c>
      <c r="N4456" s="26" t="s">
        <v>12859</v>
      </c>
      <c r="O4456" s="16" t="s">
        <v>60</v>
      </c>
      <c r="P4456" s="26" t="s">
        <v>568</v>
      </c>
      <c r="R4456" s="16" t="s">
        <v>139</v>
      </c>
      <c r="S4456" s="16" t="s">
        <v>192</v>
      </c>
      <c r="T4456" s="22">
        <v>2.17</v>
      </c>
      <c r="W4456" s="20" t="s">
        <v>43</v>
      </c>
      <c r="X4456" s="16" t="s">
        <v>1150</v>
      </c>
      <c r="Z4456" s="24" t="s">
        <v>32</v>
      </c>
      <c r="AA4456" s="24" t="s">
        <v>32</v>
      </c>
      <c r="AB4456" s="24" t="s">
        <v>32</v>
      </c>
      <c r="AC4456" s="24" t="s">
        <v>32</v>
      </c>
      <c r="AD4456" s="25">
        <v>2500000</v>
      </c>
      <c r="AE4456" s="25">
        <v>0</v>
      </c>
      <c r="AF4456" s="25">
        <v>0</v>
      </c>
      <c r="AG4456" s="25">
        <v>0</v>
      </c>
      <c r="AH4456" s="25">
        <v>2500000</v>
      </c>
      <c r="AI4456" s="16" t="s">
        <v>12858</v>
      </c>
    </row>
    <row r="4457" spans="1:35" x14ac:dyDescent="0.25">
      <c r="A4457" s="17">
        <v>127036</v>
      </c>
      <c r="B4457" s="18">
        <v>4</v>
      </c>
      <c r="C4457" s="16" t="s">
        <v>73</v>
      </c>
      <c r="D4457" s="21">
        <v>43154</v>
      </c>
      <c r="E4457" s="16" t="s">
        <v>1409</v>
      </c>
      <c r="F4457" s="21">
        <v>44215</v>
      </c>
      <c r="G4457" s="16" t="s">
        <v>75</v>
      </c>
      <c r="H4457" s="26" t="s">
        <v>126</v>
      </c>
      <c r="M4457" s="26" t="s">
        <v>3914</v>
      </c>
      <c r="N4457" s="26" t="s">
        <v>3915</v>
      </c>
      <c r="O4457" s="16" t="s">
        <v>60</v>
      </c>
      <c r="P4457" s="26" t="s">
        <v>188</v>
      </c>
      <c r="R4457" s="16" t="s">
        <v>139</v>
      </c>
      <c r="S4457" s="16" t="s">
        <v>84</v>
      </c>
      <c r="T4457" s="22">
        <v>3.99</v>
      </c>
      <c r="W4457" s="20" t="s">
        <v>43</v>
      </c>
      <c r="X4457" s="16" t="s">
        <v>140</v>
      </c>
      <c r="Z4457" s="25">
        <v>37046</v>
      </c>
      <c r="AA4457" s="25">
        <v>0</v>
      </c>
      <c r="AB4457" s="25">
        <v>0</v>
      </c>
      <c r="AC4457" s="25">
        <v>0</v>
      </c>
      <c r="AD4457" s="25">
        <v>87046</v>
      </c>
      <c r="AE4457" s="25">
        <v>0</v>
      </c>
      <c r="AF4457" s="25">
        <v>0</v>
      </c>
      <c r="AG4457" s="25">
        <v>0</v>
      </c>
      <c r="AH4457" s="25">
        <v>87046</v>
      </c>
      <c r="AI4457" s="16" t="s">
        <v>3916</v>
      </c>
    </row>
    <row r="4458" spans="1:35" x14ac:dyDescent="0.25">
      <c r="A4458" s="17">
        <v>127039</v>
      </c>
      <c r="B4458" s="18">
        <v>1</v>
      </c>
      <c r="C4458" s="16" t="s">
        <v>73</v>
      </c>
      <c r="D4458" s="21">
        <v>43157</v>
      </c>
      <c r="E4458" s="16" t="s">
        <v>142</v>
      </c>
      <c r="F4458" s="21">
        <v>43693</v>
      </c>
      <c r="G4458" s="16" t="s">
        <v>109</v>
      </c>
      <c r="H4458" s="26" t="s">
        <v>386</v>
      </c>
      <c r="I4458" s="16" t="s">
        <v>159</v>
      </c>
      <c r="J4458" s="20" t="s">
        <v>148</v>
      </c>
      <c r="L4458" s="16" t="s">
        <v>149</v>
      </c>
      <c r="M4458" s="26" t="s">
        <v>3917</v>
      </c>
      <c r="N4458" s="26" t="s">
        <v>3918</v>
      </c>
      <c r="O4458" s="16" t="s">
        <v>151</v>
      </c>
      <c r="R4458" s="16" t="s">
        <v>1494</v>
      </c>
      <c r="S4458" s="16" t="s">
        <v>84</v>
      </c>
      <c r="T4458" s="22">
        <v>0</v>
      </c>
      <c r="W4458" s="20" t="s">
        <v>43</v>
      </c>
      <c r="X4458" s="16" t="s">
        <v>454</v>
      </c>
      <c r="Z4458" s="25">
        <v>7000</v>
      </c>
      <c r="AA4458" s="25">
        <v>0</v>
      </c>
      <c r="AB4458" s="25">
        <v>0</v>
      </c>
      <c r="AC4458" s="25">
        <v>0</v>
      </c>
      <c r="AD4458" s="25">
        <v>802100</v>
      </c>
      <c r="AE4458" s="25">
        <v>0</v>
      </c>
      <c r="AF4458" s="25">
        <v>0</v>
      </c>
      <c r="AG4458" s="25">
        <v>0</v>
      </c>
      <c r="AH4458" s="25">
        <v>802100</v>
      </c>
    </row>
    <row r="4459" spans="1:35" ht="30" x14ac:dyDescent="0.25">
      <c r="A4459" s="17">
        <v>127040</v>
      </c>
      <c r="B4459" s="18">
        <v>4</v>
      </c>
      <c r="C4459" s="16" t="s">
        <v>73</v>
      </c>
      <c r="D4459" s="21">
        <v>43157</v>
      </c>
      <c r="E4459" s="16" t="s">
        <v>1409</v>
      </c>
      <c r="F4459" s="21">
        <v>44215</v>
      </c>
      <c r="G4459" s="16" t="s">
        <v>75</v>
      </c>
      <c r="H4459" s="26" t="s">
        <v>126</v>
      </c>
      <c r="M4459" s="26" t="s">
        <v>12857</v>
      </c>
      <c r="N4459" s="26" t="s">
        <v>12856</v>
      </c>
      <c r="O4459" s="16" t="s">
        <v>60</v>
      </c>
      <c r="P4459" s="26" t="s">
        <v>768</v>
      </c>
      <c r="R4459" s="16" t="s">
        <v>139</v>
      </c>
      <c r="S4459" s="16" t="s">
        <v>42</v>
      </c>
      <c r="T4459" s="22">
        <v>1.31</v>
      </c>
      <c r="W4459" s="20" t="s">
        <v>43</v>
      </c>
      <c r="X4459" s="16" t="s">
        <v>511</v>
      </c>
      <c r="Z4459" s="24" t="s">
        <v>32</v>
      </c>
      <c r="AA4459" s="24" t="s">
        <v>32</v>
      </c>
      <c r="AB4459" s="24" t="s">
        <v>32</v>
      </c>
      <c r="AC4459" s="24" t="s">
        <v>32</v>
      </c>
      <c r="AD4459" s="25">
        <v>800000</v>
      </c>
      <c r="AE4459" s="25">
        <v>0</v>
      </c>
      <c r="AF4459" s="25">
        <v>0</v>
      </c>
      <c r="AG4459" s="25">
        <v>0</v>
      </c>
      <c r="AH4459" s="25">
        <v>800000</v>
      </c>
      <c r="AI4459" s="16" t="s">
        <v>12855</v>
      </c>
    </row>
    <row r="4460" spans="1:35" x14ac:dyDescent="0.25">
      <c r="A4460" s="17">
        <v>127041</v>
      </c>
      <c r="B4460" s="18">
        <v>2</v>
      </c>
      <c r="C4460" s="16" t="s">
        <v>73</v>
      </c>
      <c r="D4460" s="21">
        <v>43157</v>
      </c>
      <c r="E4460" s="16" t="s">
        <v>1517</v>
      </c>
      <c r="F4460" s="21">
        <v>44097</v>
      </c>
      <c r="G4460" s="16" t="s">
        <v>56</v>
      </c>
      <c r="H4460" s="26" t="s">
        <v>383</v>
      </c>
      <c r="I4460" s="16" t="s">
        <v>12854</v>
      </c>
      <c r="K4460" s="16" t="s">
        <v>12853</v>
      </c>
      <c r="L4460" s="16" t="s">
        <v>37</v>
      </c>
      <c r="M4460" s="26" t="s">
        <v>12852</v>
      </c>
      <c r="O4460" s="16" t="s">
        <v>39</v>
      </c>
      <c r="P4460" s="26" t="s">
        <v>40</v>
      </c>
      <c r="R4460" s="16" t="s">
        <v>41</v>
      </c>
      <c r="S4460" s="16" t="s">
        <v>42</v>
      </c>
      <c r="T4460" s="22">
        <v>0.01</v>
      </c>
      <c r="W4460" s="20" t="s">
        <v>43</v>
      </c>
      <c r="X4460" s="16" t="s">
        <v>44</v>
      </c>
      <c r="Z4460" s="24" t="s">
        <v>32</v>
      </c>
      <c r="AA4460" s="24" t="s">
        <v>32</v>
      </c>
      <c r="AB4460" s="24" t="s">
        <v>32</v>
      </c>
      <c r="AC4460" s="24" t="s">
        <v>32</v>
      </c>
      <c r="AD4460" s="24" t="s">
        <v>32</v>
      </c>
      <c r="AE4460" s="24" t="s">
        <v>32</v>
      </c>
      <c r="AF4460" s="24" t="s">
        <v>32</v>
      </c>
      <c r="AG4460" s="24" t="s">
        <v>32</v>
      </c>
      <c r="AH4460" s="24" t="s">
        <v>32</v>
      </c>
      <c r="AI4460" s="16" t="s">
        <v>12851</v>
      </c>
    </row>
    <row r="4461" spans="1:35" x14ac:dyDescent="0.25">
      <c r="A4461" s="17">
        <v>127043</v>
      </c>
      <c r="B4461" s="18">
        <v>2</v>
      </c>
      <c r="C4461" s="16" t="s">
        <v>73</v>
      </c>
      <c r="D4461" s="21">
        <v>43157</v>
      </c>
      <c r="E4461" s="16" t="s">
        <v>1517</v>
      </c>
      <c r="F4461" s="21">
        <v>44097</v>
      </c>
      <c r="G4461" s="16" t="s">
        <v>56</v>
      </c>
      <c r="H4461" s="26" t="s">
        <v>170</v>
      </c>
      <c r="I4461" s="16" t="s">
        <v>12850</v>
      </c>
      <c r="K4461" s="16" t="s">
        <v>12849</v>
      </c>
      <c r="L4461" s="16" t="s">
        <v>37</v>
      </c>
      <c r="M4461" s="26" t="s">
        <v>12848</v>
      </c>
      <c r="O4461" s="16" t="s">
        <v>39</v>
      </c>
      <c r="P4461" s="26" t="s">
        <v>40</v>
      </c>
      <c r="R4461" s="16" t="s">
        <v>41</v>
      </c>
      <c r="S4461" s="16" t="s">
        <v>42</v>
      </c>
      <c r="T4461" s="22">
        <v>0.01</v>
      </c>
      <c r="W4461" s="20" t="s">
        <v>43</v>
      </c>
      <c r="X4461" s="16" t="s">
        <v>44</v>
      </c>
      <c r="Z4461" s="24" t="s">
        <v>32</v>
      </c>
      <c r="AA4461" s="24" t="s">
        <v>32</v>
      </c>
      <c r="AB4461" s="24" t="s">
        <v>32</v>
      </c>
      <c r="AC4461" s="24" t="s">
        <v>32</v>
      </c>
      <c r="AD4461" s="24" t="s">
        <v>32</v>
      </c>
      <c r="AE4461" s="24" t="s">
        <v>32</v>
      </c>
      <c r="AF4461" s="24" t="s">
        <v>32</v>
      </c>
      <c r="AG4461" s="24" t="s">
        <v>32</v>
      </c>
      <c r="AH4461" s="24" t="s">
        <v>32</v>
      </c>
      <c r="AI4461" s="16" t="s">
        <v>12847</v>
      </c>
    </row>
    <row r="4462" spans="1:35" x14ac:dyDescent="0.25">
      <c r="A4462" s="17">
        <v>127044</v>
      </c>
      <c r="B4462" s="18">
        <v>1</v>
      </c>
      <c r="C4462" s="16" t="s">
        <v>73</v>
      </c>
      <c r="D4462" s="21">
        <v>43157</v>
      </c>
      <c r="E4462" s="16" t="s">
        <v>1610</v>
      </c>
      <c r="F4462" s="21">
        <v>43157</v>
      </c>
      <c r="G4462" s="16" t="s">
        <v>1610</v>
      </c>
      <c r="H4462" s="26" t="s">
        <v>34</v>
      </c>
      <c r="L4462" s="16" t="s">
        <v>110</v>
      </c>
      <c r="M4462" s="26" t="s">
        <v>12846</v>
      </c>
      <c r="O4462" s="16" t="s">
        <v>1612</v>
      </c>
      <c r="T4462" s="23" t="s">
        <v>32</v>
      </c>
      <c r="W4462" s="20" t="s">
        <v>43</v>
      </c>
      <c r="Z4462" s="24" t="s">
        <v>32</v>
      </c>
      <c r="AA4462" s="24" t="s">
        <v>32</v>
      </c>
      <c r="AB4462" s="24" t="s">
        <v>32</v>
      </c>
      <c r="AC4462" s="24" t="s">
        <v>32</v>
      </c>
      <c r="AD4462" s="25">
        <v>0</v>
      </c>
      <c r="AE4462" s="25">
        <v>0</v>
      </c>
      <c r="AF4462" s="25">
        <v>113980.03</v>
      </c>
      <c r="AG4462" s="25">
        <v>0</v>
      </c>
      <c r="AH4462" s="25">
        <v>113980.03</v>
      </c>
      <c r="AI4462" s="16" t="s">
        <v>12845</v>
      </c>
    </row>
    <row r="4463" spans="1:35" x14ac:dyDescent="0.25">
      <c r="A4463" s="17">
        <v>127045</v>
      </c>
      <c r="B4463" s="18">
        <v>3</v>
      </c>
      <c r="C4463" s="16" t="s">
        <v>73</v>
      </c>
      <c r="D4463" s="21">
        <v>43158</v>
      </c>
      <c r="E4463" s="16" t="s">
        <v>4566</v>
      </c>
      <c r="F4463" s="21">
        <v>43158</v>
      </c>
      <c r="G4463" s="16" t="s">
        <v>4566</v>
      </c>
      <c r="H4463" s="26" t="s">
        <v>69</v>
      </c>
      <c r="M4463" s="26" t="s">
        <v>12844</v>
      </c>
      <c r="O4463" s="16" t="s">
        <v>1171</v>
      </c>
      <c r="P4463" s="26" t="s">
        <v>1062</v>
      </c>
      <c r="T4463" s="23" t="s">
        <v>32</v>
      </c>
      <c r="W4463" s="20" t="s">
        <v>43</v>
      </c>
      <c r="Z4463" s="24" t="s">
        <v>32</v>
      </c>
      <c r="AA4463" s="24" t="s">
        <v>32</v>
      </c>
      <c r="AB4463" s="24" t="s">
        <v>32</v>
      </c>
      <c r="AC4463" s="24" t="s">
        <v>32</v>
      </c>
      <c r="AD4463" s="24" t="s">
        <v>32</v>
      </c>
      <c r="AE4463" s="24" t="s">
        <v>32</v>
      </c>
      <c r="AF4463" s="24" t="s">
        <v>32</v>
      </c>
      <c r="AG4463" s="24" t="s">
        <v>32</v>
      </c>
      <c r="AH4463" s="24" t="s">
        <v>32</v>
      </c>
      <c r="AI4463" s="16" t="s">
        <v>12843</v>
      </c>
    </row>
    <row r="4464" spans="1:35" x14ac:dyDescent="0.25">
      <c r="A4464" s="17">
        <v>127050</v>
      </c>
      <c r="B4464" s="18">
        <v>1</v>
      </c>
      <c r="C4464" s="16" t="s">
        <v>73</v>
      </c>
      <c r="D4464" s="21">
        <v>43160</v>
      </c>
      <c r="E4464" s="16" t="s">
        <v>81</v>
      </c>
      <c r="F4464" s="21">
        <v>43474</v>
      </c>
      <c r="G4464" s="16" t="s">
        <v>75</v>
      </c>
      <c r="H4464" s="26" t="s">
        <v>283</v>
      </c>
      <c r="I4464" s="16" t="s">
        <v>505</v>
      </c>
      <c r="J4464" s="20" t="s">
        <v>116</v>
      </c>
      <c r="L4464" s="16" t="s">
        <v>116</v>
      </c>
      <c r="M4464" s="26" t="s">
        <v>12842</v>
      </c>
      <c r="O4464" s="16" t="s">
        <v>78</v>
      </c>
      <c r="T4464" s="23" t="s">
        <v>32</v>
      </c>
      <c r="W4464" s="20" t="s">
        <v>43</v>
      </c>
      <c r="Z4464" s="24" t="s">
        <v>32</v>
      </c>
      <c r="AA4464" s="24" t="s">
        <v>32</v>
      </c>
      <c r="AB4464" s="24" t="s">
        <v>32</v>
      </c>
      <c r="AC4464" s="24" t="s">
        <v>32</v>
      </c>
      <c r="AD4464" s="24" t="s">
        <v>32</v>
      </c>
      <c r="AE4464" s="24" t="s">
        <v>32</v>
      </c>
      <c r="AF4464" s="24" t="s">
        <v>32</v>
      </c>
      <c r="AG4464" s="24" t="s">
        <v>32</v>
      </c>
      <c r="AH4464" s="24" t="s">
        <v>32</v>
      </c>
    </row>
    <row r="4465" spans="1:35" x14ac:dyDescent="0.25">
      <c r="A4465" s="17">
        <v>127056</v>
      </c>
      <c r="B4465" s="18">
        <v>6</v>
      </c>
      <c r="C4465" s="16" t="s">
        <v>73</v>
      </c>
      <c r="D4465" s="21">
        <v>43164</v>
      </c>
      <c r="E4465" s="16" t="s">
        <v>3772</v>
      </c>
      <c r="F4465" s="21">
        <v>43164</v>
      </c>
      <c r="G4465" s="16" t="s">
        <v>3772</v>
      </c>
      <c r="H4465" s="26" t="s">
        <v>76</v>
      </c>
      <c r="M4465" s="26" t="s">
        <v>3919</v>
      </c>
      <c r="O4465" s="16" t="s">
        <v>1171</v>
      </c>
      <c r="P4465" s="26" t="s">
        <v>1062</v>
      </c>
      <c r="T4465" s="23" t="s">
        <v>32</v>
      </c>
      <c r="W4465" s="20" t="s">
        <v>43</v>
      </c>
      <c r="Z4465" s="25">
        <v>0</v>
      </c>
      <c r="AA4465" s="25">
        <v>0</v>
      </c>
      <c r="AB4465" s="25">
        <v>500000</v>
      </c>
      <c r="AC4465" s="25">
        <v>0</v>
      </c>
      <c r="AD4465" s="25">
        <v>0</v>
      </c>
      <c r="AE4465" s="25">
        <v>0</v>
      </c>
      <c r="AF4465" s="25">
        <v>1000000</v>
      </c>
      <c r="AG4465" s="25">
        <v>0</v>
      </c>
      <c r="AH4465" s="25">
        <v>1000000</v>
      </c>
      <c r="AI4465" s="16" t="s">
        <v>3920</v>
      </c>
    </row>
    <row r="4466" spans="1:35" x14ac:dyDescent="0.25">
      <c r="A4466" s="17">
        <v>127057</v>
      </c>
      <c r="B4466" s="18">
        <v>6</v>
      </c>
      <c r="C4466" s="16" t="s">
        <v>73</v>
      </c>
      <c r="D4466" s="21">
        <v>43164</v>
      </c>
      <c r="E4466" s="16" t="s">
        <v>3772</v>
      </c>
      <c r="F4466" s="21">
        <v>43164</v>
      </c>
      <c r="G4466" s="16" t="s">
        <v>3772</v>
      </c>
      <c r="H4466" s="26" t="s">
        <v>76</v>
      </c>
      <c r="M4466" s="26" t="s">
        <v>3921</v>
      </c>
      <c r="O4466" s="16" t="s">
        <v>1171</v>
      </c>
      <c r="P4466" s="26" t="s">
        <v>1062</v>
      </c>
      <c r="T4466" s="23" t="s">
        <v>32</v>
      </c>
      <c r="W4466" s="20" t="s">
        <v>43</v>
      </c>
      <c r="Z4466" s="25">
        <v>0</v>
      </c>
      <c r="AA4466" s="25">
        <v>0</v>
      </c>
      <c r="AB4466" s="25">
        <v>650000</v>
      </c>
      <c r="AC4466" s="25">
        <v>0</v>
      </c>
      <c r="AD4466" s="25">
        <v>0</v>
      </c>
      <c r="AE4466" s="25">
        <v>0</v>
      </c>
      <c r="AF4466" s="25">
        <v>800000</v>
      </c>
      <c r="AG4466" s="25">
        <v>0</v>
      </c>
      <c r="AH4466" s="25">
        <v>800000</v>
      </c>
      <c r="AI4466" s="16" t="s">
        <v>3922</v>
      </c>
    </row>
    <row r="4467" spans="1:35" x14ac:dyDescent="0.25">
      <c r="A4467" s="17">
        <v>127061</v>
      </c>
      <c r="B4467" s="18">
        <v>1</v>
      </c>
      <c r="C4467" s="16" t="s">
        <v>73</v>
      </c>
      <c r="D4467" s="21">
        <v>43167</v>
      </c>
      <c r="E4467" s="16" t="s">
        <v>1610</v>
      </c>
      <c r="F4467" s="21">
        <v>43970</v>
      </c>
      <c r="G4467" s="16" t="s">
        <v>1610</v>
      </c>
      <c r="H4467" s="26" t="s">
        <v>182</v>
      </c>
      <c r="L4467" s="16" t="s">
        <v>110</v>
      </c>
      <c r="M4467" s="26" t="s">
        <v>12841</v>
      </c>
      <c r="O4467" s="16" t="s">
        <v>1612</v>
      </c>
      <c r="T4467" s="23" t="s">
        <v>32</v>
      </c>
      <c r="W4467" s="20" t="s">
        <v>43</v>
      </c>
      <c r="Z4467" s="24" t="s">
        <v>32</v>
      </c>
      <c r="AA4467" s="24" t="s">
        <v>32</v>
      </c>
      <c r="AB4467" s="24" t="s">
        <v>32</v>
      </c>
      <c r="AC4467" s="24" t="s">
        <v>32</v>
      </c>
      <c r="AD4467" s="25">
        <v>0</v>
      </c>
      <c r="AE4467" s="25">
        <v>0</v>
      </c>
      <c r="AF4467" s="25">
        <v>38250</v>
      </c>
      <c r="AG4467" s="25">
        <v>0</v>
      </c>
      <c r="AH4467" s="25">
        <v>38250</v>
      </c>
      <c r="AI4467" s="16" t="s">
        <v>12840</v>
      </c>
    </row>
    <row r="4468" spans="1:35" x14ac:dyDescent="0.25">
      <c r="A4468" s="17">
        <v>127062</v>
      </c>
      <c r="B4468" s="18">
        <v>1</v>
      </c>
      <c r="C4468" s="16" t="s">
        <v>73</v>
      </c>
      <c r="D4468" s="21">
        <v>43167</v>
      </c>
      <c r="E4468" s="16" t="s">
        <v>1610</v>
      </c>
      <c r="F4468" s="21">
        <v>43187</v>
      </c>
      <c r="G4468" s="16" t="s">
        <v>1610</v>
      </c>
      <c r="H4468" s="26" t="s">
        <v>1163</v>
      </c>
      <c r="L4468" s="16" t="s">
        <v>110</v>
      </c>
      <c r="M4468" s="26" t="s">
        <v>12839</v>
      </c>
      <c r="O4468" s="16" t="s">
        <v>1612</v>
      </c>
      <c r="T4468" s="23" t="s">
        <v>32</v>
      </c>
      <c r="W4468" s="20" t="s">
        <v>43</v>
      </c>
      <c r="Z4468" s="24" t="s">
        <v>32</v>
      </c>
      <c r="AA4468" s="24" t="s">
        <v>32</v>
      </c>
      <c r="AB4468" s="24" t="s">
        <v>32</v>
      </c>
      <c r="AC4468" s="24" t="s">
        <v>32</v>
      </c>
      <c r="AD4468" s="25">
        <v>0</v>
      </c>
      <c r="AE4468" s="25">
        <v>0</v>
      </c>
      <c r="AF4468" s="25">
        <v>603930.47</v>
      </c>
      <c r="AG4468" s="25">
        <v>0</v>
      </c>
      <c r="AH4468" s="25">
        <v>603930.47</v>
      </c>
      <c r="AI4468" s="16" t="s">
        <v>12838</v>
      </c>
    </row>
    <row r="4469" spans="1:35" x14ac:dyDescent="0.25">
      <c r="A4469" s="17">
        <v>127066</v>
      </c>
      <c r="B4469" s="18">
        <v>1</v>
      </c>
      <c r="C4469" s="16" t="s">
        <v>474</v>
      </c>
      <c r="D4469" s="21">
        <v>43168</v>
      </c>
      <c r="E4469" s="16" t="s">
        <v>75</v>
      </c>
      <c r="F4469" s="21">
        <v>44351</v>
      </c>
      <c r="G4469" s="16" t="s">
        <v>74</v>
      </c>
      <c r="H4469" s="26" t="s">
        <v>182</v>
      </c>
      <c r="I4469" s="16" t="s">
        <v>3923</v>
      </c>
      <c r="J4469" s="20" t="s">
        <v>116</v>
      </c>
      <c r="L4469" s="16" t="s">
        <v>116</v>
      </c>
      <c r="M4469" s="26" t="s">
        <v>3924</v>
      </c>
      <c r="N4469" s="26" t="s">
        <v>2587</v>
      </c>
      <c r="O4469" s="16" t="s">
        <v>188</v>
      </c>
      <c r="P4469" s="26" t="s">
        <v>443</v>
      </c>
      <c r="Q4469" s="26" t="s">
        <v>2587</v>
      </c>
      <c r="R4469" s="16" t="s">
        <v>139</v>
      </c>
      <c r="S4469" s="16" t="s">
        <v>84</v>
      </c>
      <c r="T4469" s="22">
        <v>2.59</v>
      </c>
      <c r="U4469" s="21">
        <v>44057</v>
      </c>
      <c r="V4469" s="16" t="s">
        <v>1179</v>
      </c>
      <c r="W4469" s="20" t="s">
        <v>43</v>
      </c>
      <c r="X4469" s="16" t="s">
        <v>78</v>
      </c>
      <c r="Z4469" s="25">
        <v>0</v>
      </c>
      <c r="AA4469" s="25">
        <v>0</v>
      </c>
      <c r="AB4469" s="25">
        <v>52900</v>
      </c>
      <c r="AC4469" s="25">
        <v>851900</v>
      </c>
      <c r="AD4469" s="25">
        <v>0</v>
      </c>
      <c r="AE4469" s="25">
        <v>0</v>
      </c>
      <c r="AF4469" s="25">
        <v>52900</v>
      </c>
      <c r="AG4469" s="25">
        <v>851900</v>
      </c>
      <c r="AH4469" s="25">
        <v>904800</v>
      </c>
      <c r="AI4469" s="16" t="s">
        <v>3925</v>
      </c>
    </row>
    <row r="4470" spans="1:35" x14ac:dyDescent="0.25">
      <c r="A4470" s="17">
        <v>127067</v>
      </c>
      <c r="B4470" s="18">
        <v>1</v>
      </c>
      <c r="C4470" s="16" t="s">
        <v>73</v>
      </c>
      <c r="D4470" s="21">
        <v>43168</v>
      </c>
      <c r="E4470" s="16" t="s">
        <v>75</v>
      </c>
      <c r="F4470" s="21">
        <v>44006</v>
      </c>
      <c r="G4470" s="16" t="s">
        <v>75</v>
      </c>
      <c r="H4470" s="26" t="s">
        <v>215</v>
      </c>
      <c r="I4470" s="16" t="s">
        <v>1767</v>
      </c>
      <c r="J4470" s="20" t="s">
        <v>116</v>
      </c>
      <c r="L4470" s="16" t="s">
        <v>116</v>
      </c>
      <c r="M4470" s="26" t="s">
        <v>12837</v>
      </c>
      <c r="N4470" s="26" t="s">
        <v>2587</v>
      </c>
      <c r="O4470" s="16" t="s">
        <v>188</v>
      </c>
      <c r="P4470" s="26" t="s">
        <v>188</v>
      </c>
      <c r="Q4470" s="26" t="s">
        <v>2587</v>
      </c>
      <c r="R4470" s="16" t="s">
        <v>139</v>
      </c>
      <c r="S4470" s="16" t="s">
        <v>4621</v>
      </c>
      <c r="T4470" s="22">
        <v>11.68</v>
      </c>
      <c r="V4470" s="16" t="s">
        <v>1179</v>
      </c>
      <c r="W4470" s="20" t="s">
        <v>43</v>
      </c>
      <c r="X4470" s="16" t="s">
        <v>78</v>
      </c>
      <c r="Z4470" s="24" t="s">
        <v>32</v>
      </c>
      <c r="AA4470" s="24" t="s">
        <v>32</v>
      </c>
      <c r="AB4470" s="24" t="s">
        <v>32</v>
      </c>
      <c r="AC4470" s="24" t="s">
        <v>32</v>
      </c>
      <c r="AD4470" s="24" t="s">
        <v>32</v>
      </c>
      <c r="AE4470" s="24" t="s">
        <v>32</v>
      </c>
      <c r="AF4470" s="24" t="s">
        <v>32</v>
      </c>
      <c r="AG4470" s="24" t="s">
        <v>32</v>
      </c>
      <c r="AH4470" s="24" t="s">
        <v>32</v>
      </c>
    </row>
    <row r="4471" spans="1:35" x14ac:dyDescent="0.25">
      <c r="A4471" s="17">
        <v>127068</v>
      </c>
      <c r="B4471" s="18">
        <v>1</v>
      </c>
      <c r="C4471" s="16" t="s">
        <v>474</v>
      </c>
      <c r="D4471" s="21">
        <v>43168</v>
      </c>
      <c r="E4471" s="16" t="s">
        <v>75</v>
      </c>
      <c r="F4471" s="21">
        <v>44067</v>
      </c>
      <c r="G4471" s="16" t="s">
        <v>74</v>
      </c>
      <c r="H4471" s="26" t="s">
        <v>289</v>
      </c>
      <c r="I4471" s="16" t="s">
        <v>614</v>
      </c>
      <c r="J4471" s="20" t="s">
        <v>116</v>
      </c>
      <c r="L4471" s="16" t="s">
        <v>116</v>
      </c>
      <c r="M4471" s="26" t="s">
        <v>12836</v>
      </c>
      <c r="N4471" s="26" t="s">
        <v>2357</v>
      </c>
      <c r="O4471" s="16" t="s">
        <v>188</v>
      </c>
      <c r="P4471" s="26" t="s">
        <v>2347</v>
      </c>
      <c r="Q4471" s="26" t="s">
        <v>2357</v>
      </c>
      <c r="R4471" s="16" t="s">
        <v>139</v>
      </c>
      <c r="S4471" s="16" t="s">
        <v>84</v>
      </c>
      <c r="T4471" s="22">
        <v>10.130000000000001</v>
      </c>
      <c r="U4471" s="21">
        <v>43868</v>
      </c>
      <c r="V4471" s="16" t="s">
        <v>2358</v>
      </c>
      <c r="W4471" s="20" t="s">
        <v>43</v>
      </c>
      <c r="X4471" s="16" t="s">
        <v>78</v>
      </c>
      <c r="Y4471" s="26" t="s">
        <v>12835</v>
      </c>
      <c r="Z4471" s="24" t="s">
        <v>32</v>
      </c>
      <c r="AA4471" s="24" t="s">
        <v>32</v>
      </c>
      <c r="AB4471" s="24" t="s">
        <v>32</v>
      </c>
      <c r="AC4471" s="24" t="s">
        <v>32</v>
      </c>
      <c r="AD4471" s="25">
        <v>0</v>
      </c>
      <c r="AE4471" s="25">
        <v>0</v>
      </c>
      <c r="AF4471" s="25">
        <v>196178</v>
      </c>
      <c r="AG4471" s="25">
        <v>1294935</v>
      </c>
      <c r="AH4471" s="25">
        <v>1491113</v>
      </c>
      <c r="AI4471" s="16" t="s">
        <v>12834</v>
      </c>
    </row>
    <row r="4472" spans="1:35" x14ac:dyDescent="0.25">
      <c r="A4472" s="17">
        <v>127069</v>
      </c>
      <c r="B4472" s="18">
        <v>1</v>
      </c>
      <c r="C4472" s="16" t="s">
        <v>474</v>
      </c>
      <c r="D4472" s="21">
        <v>43168</v>
      </c>
      <c r="E4472" s="16" t="s">
        <v>75</v>
      </c>
      <c r="F4472" s="21">
        <v>44089</v>
      </c>
      <c r="G4472" s="16" t="s">
        <v>32</v>
      </c>
      <c r="H4472" s="26" t="s">
        <v>417</v>
      </c>
      <c r="I4472" s="16" t="s">
        <v>10654</v>
      </c>
      <c r="J4472" s="20" t="s">
        <v>116</v>
      </c>
      <c r="L4472" s="16" t="s">
        <v>116</v>
      </c>
      <c r="M4472" s="26" t="s">
        <v>12833</v>
      </c>
      <c r="N4472" s="26" t="s">
        <v>4012</v>
      </c>
      <c r="O4472" s="16" t="s">
        <v>188</v>
      </c>
      <c r="P4472" s="26" t="s">
        <v>2347</v>
      </c>
      <c r="Q4472" s="26" t="s">
        <v>4012</v>
      </c>
      <c r="R4472" s="16" t="s">
        <v>139</v>
      </c>
      <c r="S4472" s="16" t="s">
        <v>84</v>
      </c>
      <c r="T4472" s="22">
        <v>5.03</v>
      </c>
      <c r="U4472" s="21">
        <v>43637</v>
      </c>
      <c r="V4472" s="16" t="s">
        <v>2358</v>
      </c>
      <c r="W4472" s="20" t="s">
        <v>43</v>
      </c>
      <c r="X4472" s="16" t="s">
        <v>78</v>
      </c>
      <c r="Y4472" s="26" t="s">
        <v>12832</v>
      </c>
      <c r="Z4472" s="24" t="s">
        <v>32</v>
      </c>
      <c r="AA4472" s="24" t="s">
        <v>32</v>
      </c>
      <c r="AB4472" s="24" t="s">
        <v>32</v>
      </c>
      <c r="AC4472" s="24" t="s">
        <v>32</v>
      </c>
      <c r="AD4472" s="25">
        <v>0</v>
      </c>
      <c r="AE4472" s="25">
        <v>0</v>
      </c>
      <c r="AF4472" s="25">
        <v>50320</v>
      </c>
      <c r="AG4472" s="25">
        <v>656040</v>
      </c>
      <c r="AH4472" s="25">
        <v>706360</v>
      </c>
      <c r="AI4472" s="16" t="s">
        <v>12831</v>
      </c>
    </row>
    <row r="4473" spans="1:35" x14ac:dyDescent="0.25">
      <c r="A4473" s="17">
        <v>127070</v>
      </c>
      <c r="B4473" s="18">
        <v>1</v>
      </c>
      <c r="C4473" s="16" t="s">
        <v>73</v>
      </c>
      <c r="D4473" s="21">
        <v>43168</v>
      </c>
      <c r="E4473" s="16" t="s">
        <v>75</v>
      </c>
      <c r="F4473" s="21">
        <v>43634</v>
      </c>
      <c r="G4473" s="16" t="s">
        <v>75</v>
      </c>
      <c r="H4473" s="26" t="s">
        <v>215</v>
      </c>
      <c r="I4473" s="16" t="s">
        <v>1460</v>
      </c>
      <c r="J4473" s="20" t="s">
        <v>116</v>
      </c>
      <c r="L4473" s="16" t="s">
        <v>116</v>
      </c>
      <c r="M4473" s="26" t="s">
        <v>12830</v>
      </c>
      <c r="N4473" s="26" t="s">
        <v>2357</v>
      </c>
      <c r="O4473" s="16" t="s">
        <v>188</v>
      </c>
      <c r="P4473" s="26" t="s">
        <v>188</v>
      </c>
      <c r="Q4473" s="26" t="s">
        <v>2357</v>
      </c>
      <c r="R4473" s="16" t="s">
        <v>139</v>
      </c>
      <c r="S4473" s="16" t="s">
        <v>4621</v>
      </c>
      <c r="T4473" s="22">
        <v>6.07</v>
      </c>
      <c r="V4473" s="16" t="s">
        <v>2358</v>
      </c>
      <c r="W4473" s="20" t="s">
        <v>43</v>
      </c>
      <c r="X4473" s="16" t="s">
        <v>78</v>
      </c>
      <c r="Z4473" s="24" t="s">
        <v>32</v>
      </c>
      <c r="AA4473" s="24" t="s">
        <v>32</v>
      </c>
      <c r="AB4473" s="24" t="s">
        <v>32</v>
      </c>
      <c r="AC4473" s="24" t="s">
        <v>32</v>
      </c>
      <c r="AD4473" s="24" t="s">
        <v>32</v>
      </c>
      <c r="AE4473" s="24" t="s">
        <v>32</v>
      </c>
      <c r="AF4473" s="24" t="s">
        <v>32</v>
      </c>
      <c r="AG4473" s="24" t="s">
        <v>32</v>
      </c>
      <c r="AH4473" s="24" t="s">
        <v>32</v>
      </c>
    </row>
    <row r="4474" spans="1:35" x14ac:dyDescent="0.25">
      <c r="A4474" s="17">
        <v>127072</v>
      </c>
      <c r="B4474" s="18">
        <v>1</v>
      </c>
      <c r="C4474" s="16" t="s">
        <v>31</v>
      </c>
      <c r="D4474" s="21">
        <v>43168</v>
      </c>
      <c r="E4474" s="16" t="s">
        <v>75</v>
      </c>
      <c r="F4474" s="21">
        <v>44299</v>
      </c>
      <c r="G4474" s="16" t="s">
        <v>75</v>
      </c>
      <c r="H4474" s="26" t="s">
        <v>209</v>
      </c>
      <c r="I4474" s="16" t="s">
        <v>491</v>
      </c>
      <c r="J4474" s="20" t="s">
        <v>116</v>
      </c>
      <c r="L4474" s="16" t="s">
        <v>116</v>
      </c>
      <c r="M4474" s="26" t="s">
        <v>3926</v>
      </c>
      <c r="N4474" s="26" t="s">
        <v>2357</v>
      </c>
      <c r="O4474" s="16" t="s">
        <v>188</v>
      </c>
      <c r="P4474" s="26" t="s">
        <v>2347</v>
      </c>
      <c r="Q4474" s="26" t="s">
        <v>2357</v>
      </c>
      <c r="R4474" s="16" t="s">
        <v>139</v>
      </c>
      <c r="S4474" s="16" t="s">
        <v>84</v>
      </c>
      <c r="T4474" s="22">
        <v>13.12</v>
      </c>
      <c r="U4474" s="21">
        <v>44281</v>
      </c>
      <c r="V4474" s="16" t="s">
        <v>2358</v>
      </c>
      <c r="W4474" s="20" t="s">
        <v>43</v>
      </c>
      <c r="X4474" s="16" t="s">
        <v>511</v>
      </c>
      <c r="Y4474" s="26" t="s">
        <v>3927</v>
      </c>
      <c r="Z4474" s="25">
        <v>0</v>
      </c>
      <c r="AA4474" s="25">
        <v>0</v>
      </c>
      <c r="AB4474" s="25">
        <v>107900</v>
      </c>
      <c r="AC4474" s="25">
        <v>1691500</v>
      </c>
      <c r="AD4474" s="25">
        <v>0</v>
      </c>
      <c r="AE4474" s="25">
        <v>0</v>
      </c>
      <c r="AF4474" s="25">
        <v>107900</v>
      </c>
      <c r="AG4474" s="25">
        <v>1691500</v>
      </c>
      <c r="AH4474" s="25">
        <v>1799400</v>
      </c>
      <c r="AI4474" s="16" t="s">
        <v>3928</v>
      </c>
    </row>
    <row r="4475" spans="1:35" x14ac:dyDescent="0.25">
      <c r="A4475" s="17">
        <v>127074</v>
      </c>
      <c r="B4475" s="18">
        <v>1</v>
      </c>
      <c r="C4475" s="16" t="s">
        <v>73</v>
      </c>
      <c r="D4475" s="21">
        <v>43168</v>
      </c>
      <c r="E4475" s="16" t="s">
        <v>75</v>
      </c>
      <c r="F4475" s="21">
        <v>44012</v>
      </c>
      <c r="G4475" s="16" t="s">
        <v>75</v>
      </c>
      <c r="H4475" s="26" t="s">
        <v>232</v>
      </c>
      <c r="I4475" s="16" t="s">
        <v>748</v>
      </c>
      <c r="J4475" s="20" t="s">
        <v>116</v>
      </c>
      <c r="L4475" s="16" t="s">
        <v>116</v>
      </c>
      <c r="M4475" s="26" t="s">
        <v>12829</v>
      </c>
      <c r="N4475" s="26" t="s">
        <v>2587</v>
      </c>
      <c r="O4475" s="16" t="s">
        <v>188</v>
      </c>
      <c r="P4475" s="26" t="s">
        <v>188</v>
      </c>
      <c r="Q4475" s="26" t="s">
        <v>2587</v>
      </c>
      <c r="R4475" s="16" t="s">
        <v>139</v>
      </c>
      <c r="S4475" s="16" t="s">
        <v>4621</v>
      </c>
      <c r="T4475" s="22">
        <v>2.5</v>
      </c>
      <c r="V4475" s="16" t="s">
        <v>1179</v>
      </c>
      <c r="W4475" s="20" t="s">
        <v>472</v>
      </c>
      <c r="X4475" s="16" t="s">
        <v>140</v>
      </c>
      <c r="Z4475" s="24" t="s">
        <v>32</v>
      </c>
      <c r="AA4475" s="24" t="s">
        <v>32</v>
      </c>
      <c r="AB4475" s="24" t="s">
        <v>32</v>
      </c>
      <c r="AC4475" s="24" t="s">
        <v>32</v>
      </c>
      <c r="AD4475" s="24" t="s">
        <v>32</v>
      </c>
      <c r="AE4475" s="24" t="s">
        <v>32</v>
      </c>
      <c r="AF4475" s="24" t="s">
        <v>32</v>
      </c>
      <c r="AG4475" s="24" t="s">
        <v>32</v>
      </c>
      <c r="AH4475" s="24" t="s">
        <v>32</v>
      </c>
    </row>
    <row r="4476" spans="1:35" x14ac:dyDescent="0.25">
      <c r="A4476" s="17">
        <v>127075</v>
      </c>
      <c r="B4476" s="18">
        <v>1</v>
      </c>
      <c r="C4476" s="16" t="s">
        <v>73</v>
      </c>
      <c r="D4476" s="21">
        <v>43168</v>
      </c>
      <c r="E4476" s="16" t="s">
        <v>75</v>
      </c>
      <c r="F4476" s="21">
        <v>44012</v>
      </c>
      <c r="G4476" s="16" t="s">
        <v>75</v>
      </c>
      <c r="H4476" s="26" t="s">
        <v>209</v>
      </c>
      <c r="I4476" s="16" t="s">
        <v>3972</v>
      </c>
      <c r="J4476" s="20" t="s">
        <v>116</v>
      </c>
      <c r="L4476" s="16" t="s">
        <v>116</v>
      </c>
      <c r="M4476" s="26" t="s">
        <v>12828</v>
      </c>
      <c r="N4476" s="26" t="s">
        <v>2357</v>
      </c>
      <c r="O4476" s="16" t="s">
        <v>188</v>
      </c>
      <c r="P4476" s="26" t="s">
        <v>188</v>
      </c>
      <c r="Q4476" s="26" t="s">
        <v>2357</v>
      </c>
      <c r="R4476" s="16" t="s">
        <v>139</v>
      </c>
      <c r="S4476" s="16" t="s">
        <v>4621</v>
      </c>
      <c r="T4476" s="22">
        <v>3.75</v>
      </c>
      <c r="V4476" s="16" t="s">
        <v>2358</v>
      </c>
      <c r="W4476" s="20" t="s">
        <v>472</v>
      </c>
      <c r="X4476" s="16" t="s">
        <v>140</v>
      </c>
      <c r="Z4476" s="24" t="s">
        <v>32</v>
      </c>
      <c r="AA4476" s="24" t="s">
        <v>32</v>
      </c>
      <c r="AB4476" s="24" t="s">
        <v>32</v>
      </c>
      <c r="AC4476" s="24" t="s">
        <v>32</v>
      </c>
      <c r="AD4476" s="24" t="s">
        <v>32</v>
      </c>
      <c r="AE4476" s="24" t="s">
        <v>32</v>
      </c>
      <c r="AF4476" s="24" t="s">
        <v>32</v>
      </c>
      <c r="AG4476" s="24" t="s">
        <v>32</v>
      </c>
      <c r="AH4476" s="24" t="s">
        <v>32</v>
      </c>
    </row>
    <row r="4477" spans="1:35" ht="45" x14ac:dyDescent="0.25">
      <c r="A4477" s="17">
        <v>127076</v>
      </c>
      <c r="B4477" s="18">
        <v>4</v>
      </c>
      <c r="C4477" s="16" t="s">
        <v>73</v>
      </c>
      <c r="D4477" s="21">
        <v>43168</v>
      </c>
      <c r="E4477" s="16" t="s">
        <v>1409</v>
      </c>
      <c r="F4477" s="21">
        <v>44215</v>
      </c>
      <c r="G4477" s="16" t="s">
        <v>75</v>
      </c>
      <c r="H4477" s="26" t="s">
        <v>126</v>
      </c>
      <c r="M4477" s="26" t="s">
        <v>3929</v>
      </c>
      <c r="N4477" s="26" t="s">
        <v>3930</v>
      </c>
      <c r="O4477" s="16" t="s">
        <v>60</v>
      </c>
      <c r="P4477" s="26" t="s">
        <v>627</v>
      </c>
      <c r="R4477" s="16" t="s">
        <v>139</v>
      </c>
      <c r="S4477" s="16" t="s">
        <v>42</v>
      </c>
      <c r="T4477" s="22">
        <v>0.22</v>
      </c>
      <c r="W4477" s="20" t="s">
        <v>43</v>
      </c>
      <c r="X4477" s="16" t="s">
        <v>78</v>
      </c>
      <c r="Z4477" s="25">
        <v>0</v>
      </c>
      <c r="AA4477" s="25">
        <v>0</v>
      </c>
      <c r="AB4477" s="25">
        <v>109930</v>
      </c>
      <c r="AC4477" s="25">
        <v>0</v>
      </c>
      <c r="AD4477" s="25">
        <v>85000</v>
      </c>
      <c r="AE4477" s="25">
        <v>0</v>
      </c>
      <c r="AF4477" s="25">
        <v>732166</v>
      </c>
      <c r="AG4477" s="25">
        <v>0</v>
      </c>
      <c r="AH4477" s="25">
        <v>817166</v>
      </c>
      <c r="AI4477" s="16" t="s">
        <v>3931</v>
      </c>
    </row>
    <row r="4478" spans="1:35" x14ac:dyDescent="0.25">
      <c r="A4478" s="17">
        <v>127077</v>
      </c>
      <c r="B4478" s="18">
        <v>1</v>
      </c>
      <c r="C4478" s="16" t="s">
        <v>47</v>
      </c>
      <c r="D4478" s="21">
        <v>43168</v>
      </c>
      <c r="E4478" s="16" t="s">
        <v>75</v>
      </c>
      <c r="F4478" s="21">
        <v>43789</v>
      </c>
      <c r="G4478" s="16" t="s">
        <v>103</v>
      </c>
      <c r="H4478" s="26" t="s">
        <v>276</v>
      </c>
      <c r="I4478" s="16" t="s">
        <v>748</v>
      </c>
      <c r="J4478" s="20" t="s">
        <v>116</v>
      </c>
      <c r="L4478" s="16" t="s">
        <v>116</v>
      </c>
      <c r="M4478" s="26" t="s">
        <v>3932</v>
      </c>
      <c r="N4478" s="26" t="s">
        <v>2587</v>
      </c>
      <c r="O4478" s="16" t="s">
        <v>188</v>
      </c>
      <c r="P4478" s="26" t="s">
        <v>443</v>
      </c>
      <c r="Q4478" s="26" t="s">
        <v>2587</v>
      </c>
      <c r="T4478" s="22">
        <v>5.53</v>
      </c>
      <c r="U4478" s="21">
        <v>43504</v>
      </c>
      <c r="V4478" s="16" t="s">
        <v>1179</v>
      </c>
      <c r="W4478" s="20" t="s">
        <v>472</v>
      </c>
      <c r="X4478" s="16" t="s">
        <v>140</v>
      </c>
      <c r="Z4478" s="25">
        <v>0</v>
      </c>
      <c r="AA4478" s="25">
        <v>0</v>
      </c>
      <c r="AB4478" s="25">
        <v>12402.73</v>
      </c>
      <c r="AC4478" s="25">
        <v>178196.86</v>
      </c>
      <c r="AD4478" s="25">
        <v>0</v>
      </c>
      <c r="AE4478" s="25">
        <v>0</v>
      </c>
      <c r="AF4478" s="25">
        <v>103838.73</v>
      </c>
      <c r="AG4478" s="25">
        <v>2826916.86</v>
      </c>
      <c r="AH4478" s="25">
        <v>2930755.59</v>
      </c>
      <c r="AI4478" s="16" t="s">
        <v>3933</v>
      </c>
    </row>
    <row r="4479" spans="1:35" x14ac:dyDescent="0.25">
      <c r="A4479" s="17">
        <v>127080</v>
      </c>
      <c r="B4479" s="18">
        <v>1</v>
      </c>
      <c r="C4479" s="16" t="s">
        <v>474</v>
      </c>
      <c r="D4479" s="21">
        <v>43168</v>
      </c>
      <c r="E4479" s="16" t="s">
        <v>75</v>
      </c>
      <c r="F4479" s="21">
        <v>44099</v>
      </c>
      <c r="G4479" s="16" t="s">
        <v>75</v>
      </c>
      <c r="H4479" s="26" t="s">
        <v>643</v>
      </c>
      <c r="I4479" s="16" t="s">
        <v>468</v>
      </c>
      <c r="J4479" s="20" t="s">
        <v>116</v>
      </c>
      <c r="L4479" s="16" t="s">
        <v>116</v>
      </c>
      <c r="M4479" s="26" t="s">
        <v>12827</v>
      </c>
      <c r="N4479" s="26" t="s">
        <v>2587</v>
      </c>
      <c r="O4479" s="16" t="s">
        <v>188</v>
      </c>
      <c r="P4479" s="26" t="s">
        <v>188</v>
      </c>
      <c r="Q4479" s="26" t="s">
        <v>2587</v>
      </c>
      <c r="T4479" s="22">
        <v>5</v>
      </c>
      <c r="U4479" s="21">
        <v>43917</v>
      </c>
      <c r="V4479" s="16" t="s">
        <v>1179</v>
      </c>
      <c r="W4479" s="20" t="s">
        <v>472</v>
      </c>
      <c r="X4479" s="16" t="s">
        <v>140</v>
      </c>
      <c r="Z4479" s="24" t="s">
        <v>32</v>
      </c>
      <c r="AA4479" s="24" t="s">
        <v>32</v>
      </c>
      <c r="AB4479" s="24" t="s">
        <v>32</v>
      </c>
      <c r="AC4479" s="24" t="s">
        <v>32</v>
      </c>
      <c r="AD4479" s="25">
        <v>0</v>
      </c>
      <c r="AE4479" s="25">
        <v>0</v>
      </c>
      <c r="AF4479" s="25">
        <v>23660</v>
      </c>
      <c r="AG4479" s="25">
        <v>2632400</v>
      </c>
      <c r="AH4479" s="25">
        <v>2656060</v>
      </c>
      <c r="AI4479" s="16" t="s">
        <v>12826</v>
      </c>
    </row>
    <row r="4480" spans="1:35" x14ac:dyDescent="0.25">
      <c r="A4480" s="17">
        <v>127081</v>
      </c>
      <c r="B4480" s="18">
        <v>3</v>
      </c>
      <c r="C4480" s="16" t="s">
        <v>73</v>
      </c>
      <c r="D4480" s="21">
        <v>43168</v>
      </c>
      <c r="E4480" s="16" t="s">
        <v>1173</v>
      </c>
      <c r="F4480" s="21">
        <v>43168</v>
      </c>
      <c r="G4480" s="16" t="s">
        <v>1173</v>
      </c>
      <c r="H4480" s="26" t="s">
        <v>173</v>
      </c>
      <c r="M4480" s="26" t="s">
        <v>12825</v>
      </c>
      <c r="O4480" s="16" t="s">
        <v>1171</v>
      </c>
      <c r="P4480" s="26" t="s">
        <v>1062</v>
      </c>
      <c r="T4480" s="23" t="s">
        <v>32</v>
      </c>
      <c r="W4480" s="20" t="s">
        <v>43</v>
      </c>
      <c r="Z4480" s="24" t="s">
        <v>32</v>
      </c>
      <c r="AA4480" s="24" t="s">
        <v>32</v>
      </c>
      <c r="AB4480" s="24" t="s">
        <v>32</v>
      </c>
      <c r="AC4480" s="24" t="s">
        <v>32</v>
      </c>
      <c r="AD4480" s="24" t="s">
        <v>32</v>
      </c>
      <c r="AE4480" s="24" t="s">
        <v>32</v>
      </c>
      <c r="AF4480" s="24" t="s">
        <v>32</v>
      </c>
      <c r="AG4480" s="24" t="s">
        <v>32</v>
      </c>
      <c r="AH4480" s="24" t="s">
        <v>32</v>
      </c>
      <c r="AI4480" s="16" t="s">
        <v>12824</v>
      </c>
    </row>
    <row r="4481" spans="1:35" x14ac:dyDescent="0.25">
      <c r="A4481" s="17">
        <v>127082</v>
      </c>
      <c r="B4481" s="18">
        <v>3</v>
      </c>
      <c r="C4481" s="16" t="s">
        <v>73</v>
      </c>
      <c r="D4481" s="21">
        <v>43168</v>
      </c>
      <c r="E4481" s="16" t="s">
        <v>1173</v>
      </c>
      <c r="F4481" s="21">
        <v>43168</v>
      </c>
      <c r="G4481" s="16" t="s">
        <v>1173</v>
      </c>
      <c r="H4481" s="26" t="s">
        <v>173</v>
      </c>
      <c r="M4481" s="26" t="s">
        <v>12825</v>
      </c>
      <c r="O4481" s="16" t="s">
        <v>1171</v>
      </c>
      <c r="P4481" s="26" t="s">
        <v>1062</v>
      </c>
      <c r="T4481" s="23" t="s">
        <v>32</v>
      </c>
      <c r="W4481" s="20" t="s">
        <v>43</v>
      </c>
      <c r="Z4481" s="24" t="s">
        <v>32</v>
      </c>
      <c r="AA4481" s="24" t="s">
        <v>32</v>
      </c>
      <c r="AB4481" s="24" t="s">
        <v>32</v>
      </c>
      <c r="AC4481" s="24" t="s">
        <v>32</v>
      </c>
      <c r="AD4481" s="24" t="s">
        <v>32</v>
      </c>
      <c r="AE4481" s="24" t="s">
        <v>32</v>
      </c>
      <c r="AF4481" s="24" t="s">
        <v>32</v>
      </c>
      <c r="AG4481" s="24" t="s">
        <v>32</v>
      </c>
      <c r="AH4481" s="24" t="s">
        <v>32</v>
      </c>
      <c r="AI4481" s="16" t="s">
        <v>12824</v>
      </c>
    </row>
    <row r="4482" spans="1:35" x14ac:dyDescent="0.25">
      <c r="A4482" s="17">
        <v>127085</v>
      </c>
      <c r="B4482" s="18">
        <v>1</v>
      </c>
      <c r="C4482" s="16" t="s">
        <v>73</v>
      </c>
      <c r="D4482" s="21">
        <v>43171</v>
      </c>
      <c r="E4482" s="16" t="s">
        <v>75</v>
      </c>
      <c r="F4482" s="21">
        <v>43978</v>
      </c>
      <c r="G4482" s="16" t="s">
        <v>75</v>
      </c>
      <c r="H4482" s="26" t="s">
        <v>320</v>
      </c>
      <c r="I4482" s="16" t="s">
        <v>614</v>
      </c>
      <c r="J4482" s="20" t="s">
        <v>116</v>
      </c>
      <c r="L4482" s="16" t="s">
        <v>116</v>
      </c>
      <c r="M4482" s="26" t="s">
        <v>12823</v>
      </c>
      <c r="N4482" s="26" t="s">
        <v>2587</v>
      </c>
      <c r="O4482" s="16" t="s">
        <v>188</v>
      </c>
      <c r="P4482" s="26" t="s">
        <v>188</v>
      </c>
      <c r="Q4482" s="26" t="s">
        <v>2587</v>
      </c>
      <c r="R4482" s="16" t="s">
        <v>139</v>
      </c>
      <c r="S4482" s="16" t="s">
        <v>84</v>
      </c>
      <c r="T4482" s="22">
        <v>3.91</v>
      </c>
      <c r="V4482" s="16" t="s">
        <v>1179</v>
      </c>
      <c r="W4482" s="20" t="s">
        <v>472</v>
      </c>
      <c r="X4482" s="16" t="s">
        <v>140</v>
      </c>
      <c r="Z4482" s="24" t="s">
        <v>32</v>
      </c>
      <c r="AA4482" s="24" t="s">
        <v>32</v>
      </c>
      <c r="AB4482" s="24" t="s">
        <v>32</v>
      </c>
      <c r="AC4482" s="24" t="s">
        <v>32</v>
      </c>
      <c r="AD4482" s="24" t="s">
        <v>32</v>
      </c>
      <c r="AE4482" s="24" t="s">
        <v>32</v>
      </c>
      <c r="AF4482" s="24" t="s">
        <v>32</v>
      </c>
      <c r="AG4482" s="24" t="s">
        <v>32</v>
      </c>
      <c r="AH4482" s="24" t="s">
        <v>32</v>
      </c>
    </row>
    <row r="4483" spans="1:35" x14ac:dyDescent="0.25">
      <c r="A4483" s="17">
        <v>127086</v>
      </c>
      <c r="B4483" s="18">
        <v>1</v>
      </c>
      <c r="C4483" s="16" t="s">
        <v>31</v>
      </c>
      <c r="D4483" s="21">
        <v>43171</v>
      </c>
      <c r="E4483" s="16" t="s">
        <v>75</v>
      </c>
      <c r="F4483" s="21">
        <v>44252</v>
      </c>
      <c r="G4483" s="16" t="s">
        <v>74</v>
      </c>
      <c r="H4483" s="26" t="s">
        <v>337</v>
      </c>
      <c r="I4483" s="16" t="s">
        <v>614</v>
      </c>
      <c r="J4483" s="20" t="s">
        <v>116</v>
      </c>
      <c r="L4483" s="16" t="s">
        <v>116</v>
      </c>
      <c r="M4483" s="26" t="s">
        <v>3934</v>
      </c>
      <c r="N4483" s="26" t="s">
        <v>2587</v>
      </c>
      <c r="O4483" s="16" t="s">
        <v>188</v>
      </c>
      <c r="P4483" s="26" t="s">
        <v>443</v>
      </c>
      <c r="Q4483" s="26" t="s">
        <v>2587</v>
      </c>
      <c r="R4483" s="16" t="s">
        <v>139</v>
      </c>
      <c r="S4483" s="16" t="s">
        <v>84</v>
      </c>
      <c r="T4483" s="22">
        <v>4.07</v>
      </c>
      <c r="U4483" s="21">
        <v>44232</v>
      </c>
      <c r="V4483" s="16" t="s">
        <v>1179</v>
      </c>
      <c r="W4483" s="20" t="s">
        <v>472</v>
      </c>
      <c r="X4483" s="16" t="s">
        <v>140</v>
      </c>
      <c r="Z4483" s="25">
        <v>0</v>
      </c>
      <c r="AA4483" s="25">
        <v>0</v>
      </c>
      <c r="AB4483" s="25">
        <v>36100</v>
      </c>
      <c r="AC4483" s="25">
        <v>1577100</v>
      </c>
      <c r="AD4483" s="25">
        <v>0</v>
      </c>
      <c r="AE4483" s="25">
        <v>0</v>
      </c>
      <c r="AF4483" s="25">
        <v>36100</v>
      </c>
      <c r="AG4483" s="25">
        <v>1577100</v>
      </c>
      <c r="AH4483" s="25">
        <v>1613200</v>
      </c>
      <c r="AI4483" s="16" t="s">
        <v>3935</v>
      </c>
    </row>
    <row r="4484" spans="1:35" x14ac:dyDescent="0.25">
      <c r="A4484" s="17">
        <v>127088</v>
      </c>
      <c r="B4484" s="18">
        <v>1</v>
      </c>
      <c r="C4484" s="16" t="s">
        <v>47</v>
      </c>
      <c r="D4484" s="21">
        <v>43172</v>
      </c>
      <c r="E4484" s="16" t="s">
        <v>75</v>
      </c>
      <c r="F4484" s="21">
        <v>43803</v>
      </c>
      <c r="G4484" s="16" t="s">
        <v>75</v>
      </c>
      <c r="H4484" s="26" t="s">
        <v>146</v>
      </c>
      <c r="I4484" s="16" t="s">
        <v>669</v>
      </c>
      <c r="J4484" s="20" t="s">
        <v>116</v>
      </c>
      <c r="L4484" s="16" t="s">
        <v>116</v>
      </c>
      <c r="M4484" s="26" t="s">
        <v>3936</v>
      </c>
      <c r="N4484" s="26" t="s">
        <v>2587</v>
      </c>
      <c r="O4484" s="16" t="s">
        <v>188</v>
      </c>
      <c r="P4484" s="26" t="s">
        <v>443</v>
      </c>
      <c r="Q4484" s="26" t="s">
        <v>2587</v>
      </c>
      <c r="T4484" s="22">
        <v>4.49</v>
      </c>
      <c r="U4484" s="21">
        <v>43595</v>
      </c>
      <c r="V4484" s="16" t="s">
        <v>1179</v>
      </c>
      <c r="W4484" s="20" t="s">
        <v>43</v>
      </c>
      <c r="X4484" s="16" t="s">
        <v>511</v>
      </c>
      <c r="Z4484" s="25">
        <v>0</v>
      </c>
      <c r="AA4484" s="25">
        <v>0</v>
      </c>
      <c r="AB4484" s="25">
        <v>16712.16</v>
      </c>
      <c r="AC4484" s="25">
        <v>173086.37</v>
      </c>
      <c r="AD4484" s="25">
        <v>0</v>
      </c>
      <c r="AE4484" s="25">
        <v>0</v>
      </c>
      <c r="AF4484" s="25">
        <v>147442.16</v>
      </c>
      <c r="AG4484" s="25">
        <v>2158766.37</v>
      </c>
      <c r="AH4484" s="25">
        <v>2306208.5299999998</v>
      </c>
      <c r="AI4484" s="16" t="s">
        <v>3937</v>
      </c>
    </row>
    <row r="4485" spans="1:35" ht="30" x14ac:dyDescent="0.25">
      <c r="A4485" s="17">
        <v>127089</v>
      </c>
      <c r="B4485" s="18">
        <v>1</v>
      </c>
      <c r="C4485" s="16" t="s">
        <v>31</v>
      </c>
      <c r="D4485" s="21">
        <v>43172</v>
      </c>
      <c r="E4485" s="16" t="s">
        <v>75</v>
      </c>
      <c r="F4485" s="21">
        <v>44033</v>
      </c>
      <c r="G4485" s="16" t="s">
        <v>75</v>
      </c>
      <c r="H4485" s="26" t="s">
        <v>196</v>
      </c>
      <c r="I4485" s="16" t="s">
        <v>2033</v>
      </c>
      <c r="J4485" s="20" t="s">
        <v>116</v>
      </c>
      <c r="L4485" s="16" t="s">
        <v>116</v>
      </c>
      <c r="M4485" s="26" t="s">
        <v>3938</v>
      </c>
      <c r="N4485" s="26" t="s">
        <v>3939</v>
      </c>
      <c r="O4485" s="16" t="s">
        <v>188</v>
      </c>
      <c r="P4485" s="26" t="s">
        <v>443</v>
      </c>
      <c r="Q4485" s="26" t="s">
        <v>3939</v>
      </c>
      <c r="R4485" s="16" t="s">
        <v>139</v>
      </c>
      <c r="S4485" s="16" t="s">
        <v>84</v>
      </c>
      <c r="T4485" s="22">
        <v>8.15</v>
      </c>
      <c r="U4485" s="21">
        <v>44008</v>
      </c>
      <c r="V4485" s="16" t="s">
        <v>2358</v>
      </c>
      <c r="W4485" s="20" t="s">
        <v>43</v>
      </c>
      <c r="X4485" s="16" t="s">
        <v>78</v>
      </c>
      <c r="Z4485" s="25">
        <v>0</v>
      </c>
      <c r="AA4485" s="25">
        <v>0</v>
      </c>
      <c r="AB4485" s="25">
        <v>0</v>
      </c>
      <c r="AC4485" s="25">
        <v>1438000</v>
      </c>
      <c r="AD4485" s="25">
        <v>0</v>
      </c>
      <c r="AE4485" s="25">
        <v>0</v>
      </c>
      <c r="AF4485" s="25">
        <v>80300</v>
      </c>
      <c r="AG4485" s="25">
        <v>1438000</v>
      </c>
      <c r="AH4485" s="25">
        <v>1518300</v>
      </c>
      <c r="AI4485" s="16" t="s">
        <v>3940</v>
      </c>
    </row>
    <row r="4486" spans="1:35" x14ac:dyDescent="0.25">
      <c r="A4486" s="17">
        <v>127090</v>
      </c>
      <c r="B4486" s="18">
        <v>1</v>
      </c>
      <c r="C4486" s="16" t="s">
        <v>73</v>
      </c>
      <c r="D4486" s="21">
        <v>43172</v>
      </c>
      <c r="E4486" s="16" t="s">
        <v>75</v>
      </c>
      <c r="F4486" s="21">
        <v>43425</v>
      </c>
      <c r="G4486" s="16" t="s">
        <v>75</v>
      </c>
      <c r="H4486" s="26" t="s">
        <v>182</v>
      </c>
      <c r="I4486" s="16" t="s">
        <v>12822</v>
      </c>
      <c r="J4486" s="20" t="s">
        <v>116</v>
      </c>
      <c r="L4486" s="16" t="s">
        <v>116</v>
      </c>
      <c r="M4486" s="26" t="s">
        <v>12821</v>
      </c>
      <c r="N4486" s="26" t="s">
        <v>5212</v>
      </c>
      <c r="O4486" s="16" t="s">
        <v>188</v>
      </c>
      <c r="P4486" s="26" t="s">
        <v>188</v>
      </c>
      <c r="Q4486" s="26" t="s">
        <v>5212</v>
      </c>
      <c r="R4486" s="16" t="s">
        <v>139</v>
      </c>
      <c r="S4486" s="16" t="s">
        <v>4621</v>
      </c>
      <c r="T4486" s="22">
        <v>6.1</v>
      </c>
      <c r="V4486" s="16" t="s">
        <v>2358</v>
      </c>
      <c r="W4486" s="20" t="s">
        <v>43</v>
      </c>
      <c r="X4486" s="16" t="s">
        <v>78</v>
      </c>
      <c r="Z4486" s="24" t="s">
        <v>32</v>
      </c>
      <c r="AA4486" s="24" t="s">
        <v>32</v>
      </c>
      <c r="AB4486" s="24" t="s">
        <v>32</v>
      </c>
      <c r="AC4486" s="24" t="s">
        <v>32</v>
      </c>
      <c r="AD4486" s="24" t="s">
        <v>32</v>
      </c>
      <c r="AE4486" s="24" t="s">
        <v>32</v>
      </c>
      <c r="AF4486" s="24" t="s">
        <v>32</v>
      </c>
      <c r="AG4486" s="24" t="s">
        <v>32</v>
      </c>
      <c r="AH4486" s="24" t="s">
        <v>32</v>
      </c>
    </row>
    <row r="4487" spans="1:35" x14ac:dyDescent="0.25">
      <c r="A4487" s="17">
        <v>127091</v>
      </c>
      <c r="B4487" s="18">
        <v>1</v>
      </c>
      <c r="C4487" s="16" t="s">
        <v>474</v>
      </c>
      <c r="D4487" s="21">
        <v>43172</v>
      </c>
      <c r="E4487" s="16" t="s">
        <v>75</v>
      </c>
      <c r="F4487" s="21">
        <v>44203</v>
      </c>
      <c r="G4487" s="16" t="s">
        <v>74</v>
      </c>
      <c r="H4487" s="26" t="s">
        <v>196</v>
      </c>
      <c r="I4487" s="16" t="s">
        <v>1894</v>
      </c>
      <c r="J4487" s="20" t="s">
        <v>116</v>
      </c>
      <c r="L4487" s="16" t="s">
        <v>116</v>
      </c>
      <c r="M4487" s="26" t="s">
        <v>3941</v>
      </c>
      <c r="N4487" s="26" t="s">
        <v>3942</v>
      </c>
      <c r="O4487" s="16" t="s">
        <v>188</v>
      </c>
      <c r="P4487" s="26" t="s">
        <v>188</v>
      </c>
      <c r="Q4487" s="26" t="s">
        <v>3942</v>
      </c>
      <c r="T4487" s="22">
        <v>4.9400000000000004</v>
      </c>
      <c r="U4487" s="21">
        <v>44008</v>
      </c>
      <c r="V4487" s="16" t="s">
        <v>2358</v>
      </c>
      <c r="W4487" s="20" t="s">
        <v>43</v>
      </c>
      <c r="X4487" s="16" t="s">
        <v>78</v>
      </c>
      <c r="Z4487" s="25">
        <v>0</v>
      </c>
      <c r="AA4487" s="25">
        <v>0</v>
      </c>
      <c r="AB4487" s="25">
        <v>0</v>
      </c>
      <c r="AC4487" s="25">
        <v>-95500</v>
      </c>
      <c r="AD4487" s="25">
        <v>0</v>
      </c>
      <c r="AE4487" s="25">
        <v>0</v>
      </c>
      <c r="AF4487" s="25">
        <v>0</v>
      </c>
      <c r="AG4487" s="25">
        <v>474700</v>
      </c>
      <c r="AH4487" s="25">
        <v>474700</v>
      </c>
      <c r="AI4487" s="16" t="s">
        <v>3943</v>
      </c>
    </row>
    <row r="4488" spans="1:35" x14ac:dyDescent="0.25">
      <c r="A4488" s="17">
        <v>127092</v>
      </c>
      <c r="B4488" s="18">
        <v>1</v>
      </c>
      <c r="C4488" s="16" t="s">
        <v>474</v>
      </c>
      <c r="D4488" s="21">
        <v>43172</v>
      </c>
      <c r="E4488" s="16" t="s">
        <v>75</v>
      </c>
      <c r="F4488" s="21">
        <v>44124</v>
      </c>
      <c r="G4488" s="16" t="s">
        <v>75</v>
      </c>
      <c r="H4488" s="26" t="s">
        <v>158</v>
      </c>
      <c r="I4488" s="16" t="s">
        <v>748</v>
      </c>
      <c r="J4488" s="20" t="s">
        <v>116</v>
      </c>
      <c r="L4488" s="16" t="s">
        <v>116</v>
      </c>
      <c r="M4488" s="26" t="s">
        <v>3944</v>
      </c>
      <c r="N4488" s="26" t="s">
        <v>2357</v>
      </c>
      <c r="O4488" s="16" t="s">
        <v>188</v>
      </c>
      <c r="P4488" s="26" t="s">
        <v>2347</v>
      </c>
      <c r="Q4488" s="26" t="s">
        <v>2357</v>
      </c>
      <c r="R4488" s="16" t="s">
        <v>139</v>
      </c>
      <c r="S4488" s="16" t="s">
        <v>84</v>
      </c>
      <c r="T4488" s="22">
        <v>5.82</v>
      </c>
      <c r="U4488" s="21">
        <v>43966</v>
      </c>
      <c r="V4488" s="16" t="s">
        <v>2358</v>
      </c>
      <c r="W4488" s="20" t="s">
        <v>43</v>
      </c>
      <c r="X4488" s="16" t="s">
        <v>78</v>
      </c>
      <c r="Y4488" s="26" t="s">
        <v>3945</v>
      </c>
      <c r="Z4488" s="25">
        <v>0</v>
      </c>
      <c r="AA4488" s="25">
        <v>0</v>
      </c>
      <c r="AB4488" s="25">
        <v>-24100</v>
      </c>
      <c r="AC4488" s="25">
        <v>66000</v>
      </c>
      <c r="AD4488" s="25">
        <v>0</v>
      </c>
      <c r="AE4488" s="25">
        <v>0</v>
      </c>
      <c r="AF4488" s="25">
        <v>303100</v>
      </c>
      <c r="AG4488" s="25">
        <v>989000</v>
      </c>
      <c r="AH4488" s="25">
        <v>1292100</v>
      </c>
      <c r="AI4488" s="16" t="s">
        <v>3946</v>
      </c>
    </row>
    <row r="4489" spans="1:35" x14ac:dyDescent="0.25">
      <c r="A4489" s="17">
        <v>127093</v>
      </c>
      <c r="B4489" s="18">
        <v>1</v>
      </c>
      <c r="C4489" s="16" t="s">
        <v>47</v>
      </c>
      <c r="D4489" s="21">
        <v>43172</v>
      </c>
      <c r="E4489" s="16" t="s">
        <v>75</v>
      </c>
      <c r="F4489" s="21">
        <v>43747</v>
      </c>
      <c r="G4489" s="16" t="s">
        <v>103</v>
      </c>
      <c r="H4489" s="26" t="s">
        <v>182</v>
      </c>
      <c r="I4489" s="16" t="s">
        <v>3947</v>
      </c>
      <c r="J4489" s="20" t="s">
        <v>116</v>
      </c>
      <c r="L4489" s="16" t="s">
        <v>116</v>
      </c>
      <c r="M4489" s="26" t="s">
        <v>3948</v>
      </c>
      <c r="N4489" s="26" t="s">
        <v>2357</v>
      </c>
      <c r="O4489" s="16" t="s">
        <v>188</v>
      </c>
      <c r="P4489" s="26" t="s">
        <v>443</v>
      </c>
      <c r="Q4489" s="26" t="s">
        <v>2357</v>
      </c>
      <c r="T4489" s="22">
        <v>6.34</v>
      </c>
      <c r="U4489" s="21">
        <v>43504</v>
      </c>
      <c r="V4489" s="16" t="s">
        <v>2358</v>
      </c>
      <c r="W4489" s="20" t="s">
        <v>43</v>
      </c>
      <c r="X4489" s="16" t="s">
        <v>78</v>
      </c>
      <c r="Z4489" s="25">
        <v>0</v>
      </c>
      <c r="AA4489" s="25">
        <v>0</v>
      </c>
      <c r="AB4489" s="25">
        <v>14037.06</v>
      </c>
      <c r="AC4489" s="25">
        <v>67905.47</v>
      </c>
      <c r="AD4489" s="25">
        <v>0</v>
      </c>
      <c r="AE4489" s="25">
        <v>0</v>
      </c>
      <c r="AF4489" s="25">
        <v>65367.06</v>
      </c>
      <c r="AG4489" s="25">
        <v>917465.47</v>
      </c>
      <c r="AH4489" s="25">
        <v>982832.53</v>
      </c>
      <c r="AI4489" s="16" t="s">
        <v>3949</v>
      </c>
    </row>
    <row r="4490" spans="1:35" x14ac:dyDescent="0.25">
      <c r="A4490" s="17">
        <v>127094.01</v>
      </c>
      <c r="B4490" s="18">
        <v>1</v>
      </c>
      <c r="C4490" s="16" t="s">
        <v>73</v>
      </c>
      <c r="D4490" s="21">
        <v>43598</v>
      </c>
      <c r="E4490" s="16" t="s">
        <v>75</v>
      </c>
      <c r="F4490" s="21">
        <v>44230</v>
      </c>
      <c r="G4490" s="16" t="s">
        <v>75</v>
      </c>
      <c r="H4490" s="26" t="s">
        <v>238</v>
      </c>
      <c r="I4490" s="16" t="s">
        <v>1767</v>
      </c>
      <c r="J4490" s="20" t="s">
        <v>116</v>
      </c>
      <c r="L4490" s="16" t="s">
        <v>116</v>
      </c>
      <c r="M4490" s="26" t="s">
        <v>12820</v>
      </c>
      <c r="N4490" s="26" t="s">
        <v>12819</v>
      </c>
      <c r="O4490" s="16" t="s">
        <v>188</v>
      </c>
      <c r="P4490" s="26" t="s">
        <v>188</v>
      </c>
      <c r="Q4490" s="26" t="s">
        <v>2357</v>
      </c>
      <c r="R4490" s="16" t="s">
        <v>139</v>
      </c>
      <c r="S4490" s="16" t="s">
        <v>4621</v>
      </c>
      <c r="T4490" s="22">
        <v>3.28</v>
      </c>
      <c r="V4490" s="16" t="s">
        <v>2358</v>
      </c>
      <c r="W4490" s="20" t="s">
        <v>43</v>
      </c>
      <c r="X4490" s="16" t="s">
        <v>511</v>
      </c>
      <c r="Z4490" s="24" t="s">
        <v>32</v>
      </c>
      <c r="AA4490" s="24" t="s">
        <v>32</v>
      </c>
      <c r="AB4490" s="24" t="s">
        <v>32</v>
      </c>
      <c r="AC4490" s="24" t="s">
        <v>32</v>
      </c>
      <c r="AD4490" s="24" t="s">
        <v>32</v>
      </c>
      <c r="AE4490" s="24" t="s">
        <v>32</v>
      </c>
      <c r="AF4490" s="24" t="s">
        <v>32</v>
      </c>
      <c r="AG4490" s="24" t="s">
        <v>32</v>
      </c>
      <c r="AH4490" s="24" t="s">
        <v>32</v>
      </c>
      <c r="AI4490" s="16" t="s">
        <v>12818</v>
      </c>
    </row>
    <row r="4491" spans="1:35" x14ac:dyDescent="0.25">
      <c r="A4491" s="17">
        <v>127095</v>
      </c>
      <c r="B4491" s="18">
        <v>1</v>
      </c>
      <c r="C4491" s="16" t="s">
        <v>31</v>
      </c>
      <c r="D4491" s="21">
        <v>43172</v>
      </c>
      <c r="E4491" s="16" t="s">
        <v>75</v>
      </c>
      <c r="F4491" s="21">
        <v>44013</v>
      </c>
      <c r="G4491" s="16" t="s">
        <v>75</v>
      </c>
      <c r="H4491" s="26" t="s">
        <v>283</v>
      </c>
      <c r="I4491" s="16" t="s">
        <v>1772</v>
      </c>
      <c r="J4491" s="20" t="s">
        <v>116</v>
      </c>
      <c r="L4491" s="16" t="s">
        <v>116</v>
      </c>
      <c r="M4491" s="26" t="s">
        <v>3950</v>
      </c>
      <c r="N4491" s="26" t="s">
        <v>2587</v>
      </c>
      <c r="O4491" s="16" t="s">
        <v>188</v>
      </c>
      <c r="P4491" s="26" t="s">
        <v>2347</v>
      </c>
      <c r="Q4491" s="26" t="s">
        <v>2587</v>
      </c>
      <c r="R4491" s="16" t="s">
        <v>139</v>
      </c>
      <c r="S4491" s="16" t="s">
        <v>84</v>
      </c>
      <c r="T4491" s="22">
        <v>4.76</v>
      </c>
      <c r="U4491" s="21">
        <v>43966</v>
      </c>
      <c r="V4491" s="16" t="s">
        <v>1179</v>
      </c>
      <c r="W4491" s="20" t="s">
        <v>472</v>
      </c>
      <c r="X4491" s="16" t="s">
        <v>140</v>
      </c>
      <c r="Y4491" s="26" t="s">
        <v>3951</v>
      </c>
      <c r="Z4491" s="25">
        <v>0</v>
      </c>
      <c r="AA4491" s="25">
        <v>0</v>
      </c>
      <c r="AB4491" s="25">
        <v>-39300</v>
      </c>
      <c r="AC4491" s="25">
        <v>324600</v>
      </c>
      <c r="AD4491" s="25">
        <v>0</v>
      </c>
      <c r="AE4491" s="25">
        <v>0</v>
      </c>
      <c r="AF4491" s="25">
        <v>119900</v>
      </c>
      <c r="AG4491" s="25">
        <v>2859700</v>
      </c>
      <c r="AH4491" s="25">
        <v>2979600</v>
      </c>
      <c r="AI4491" s="16" t="s">
        <v>3952</v>
      </c>
    </row>
    <row r="4492" spans="1:35" x14ac:dyDescent="0.25">
      <c r="A4492" s="17">
        <v>127096.01</v>
      </c>
      <c r="B4492" s="18">
        <v>1</v>
      </c>
      <c r="C4492" s="16" t="s">
        <v>73</v>
      </c>
      <c r="D4492" s="21">
        <v>43598</v>
      </c>
      <c r="E4492" s="16" t="s">
        <v>75</v>
      </c>
      <c r="F4492" s="21">
        <v>44284</v>
      </c>
      <c r="G4492" s="16" t="s">
        <v>75</v>
      </c>
      <c r="H4492" s="26" t="s">
        <v>158</v>
      </c>
      <c r="I4492" s="16" t="s">
        <v>669</v>
      </c>
      <c r="J4492" s="20" t="s">
        <v>116</v>
      </c>
      <c r="L4492" s="16" t="s">
        <v>116</v>
      </c>
      <c r="M4492" s="26" t="s">
        <v>12817</v>
      </c>
      <c r="N4492" s="26" t="s">
        <v>2587</v>
      </c>
      <c r="O4492" s="16" t="s">
        <v>188</v>
      </c>
      <c r="P4492" s="26" t="s">
        <v>443</v>
      </c>
      <c r="Q4492" s="26" t="s">
        <v>2587</v>
      </c>
      <c r="R4492" s="16" t="s">
        <v>139</v>
      </c>
      <c r="S4492" s="16" t="s">
        <v>4621</v>
      </c>
      <c r="T4492" s="22">
        <v>0.19</v>
      </c>
      <c r="V4492" s="16" t="s">
        <v>1179</v>
      </c>
      <c r="W4492" s="20" t="s">
        <v>43</v>
      </c>
      <c r="X4492" s="16" t="s">
        <v>78</v>
      </c>
      <c r="Z4492" s="24" t="s">
        <v>32</v>
      </c>
      <c r="AA4492" s="24" t="s">
        <v>32</v>
      </c>
      <c r="AB4492" s="24" t="s">
        <v>32</v>
      </c>
      <c r="AC4492" s="24" t="s">
        <v>32</v>
      </c>
      <c r="AD4492" s="24" t="s">
        <v>32</v>
      </c>
      <c r="AE4492" s="24" t="s">
        <v>32</v>
      </c>
      <c r="AF4492" s="24" t="s">
        <v>32</v>
      </c>
      <c r="AG4492" s="24" t="s">
        <v>32</v>
      </c>
      <c r="AH4492" s="24" t="s">
        <v>32</v>
      </c>
      <c r="AI4492" s="16" t="s">
        <v>12816</v>
      </c>
    </row>
    <row r="4493" spans="1:35" x14ac:dyDescent="0.25">
      <c r="A4493" s="17">
        <v>127098</v>
      </c>
      <c r="B4493" s="18">
        <v>1</v>
      </c>
      <c r="C4493" s="16" t="s">
        <v>31</v>
      </c>
      <c r="D4493" s="21">
        <v>43172</v>
      </c>
      <c r="E4493" s="16" t="s">
        <v>75</v>
      </c>
      <c r="F4493" s="21">
        <v>44349</v>
      </c>
      <c r="G4493" s="16" t="s">
        <v>74</v>
      </c>
      <c r="H4493" s="26" t="s">
        <v>320</v>
      </c>
      <c r="I4493" s="16" t="s">
        <v>3953</v>
      </c>
      <c r="J4493" s="20" t="s">
        <v>116</v>
      </c>
      <c r="L4493" s="16" t="s">
        <v>116</v>
      </c>
      <c r="M4493" s="26" t="s">
        <v>3954</v>
      </c>
      <c r="N4493" s="26" t="s">
        <v>2343</v>
      </c>
      <c r="O4493" s="16" t="s">
        <v>188</v>
      </c>
      <c r="P4493" s="26" t="s">
        <v>443</v>
      </c>
      <c r="Q4493" s="26" t="s">
        <v>2343</v>
      </c>
      <c r="R4493" s="16" t="s">
        <v>139</v>
      </c>
      <c r="S4493" s="16" t="s">
        <v>84</v>
      </c>
      <c r="T4493" s="22">
        <v>1.28</v>
      </c>
      <c r="U4493" s="21">
        <v>44323</v>
      </c>
      <c r="V4493" s="16" t="s">
        <v>1179</v>
      </c>
      <c r="W4493" s="20" t="s">
        <v>43</v>
      </c>
      <c r="X4493" s="16" t="s">
        <v>78</v>
      </c>
      <c r="Z4493" s="25">
        <v>0</v>
      </c>
      <c r="AA4493" s="25">
        <v>0</v>
      </c>
      <c r="AB4493" s="25">
        <v>59000</v>
      </c>
      <c r="AC4493" s="25">
        <v>660000</v>
      </c>
      <c r="AD4493" s="25">
        <v>0</v>
      </c>
      <c r="AE4493" s="25">
        <v>0</v>
      </c>
      <c r="AF4493" s="25">
        <v>59000</v>
      </c>
      <c r="AG4493" s="25">
        <v>660000</v>
      </c>
      <c r="AH4493" s="25">
        <v>719000</v>
      </c>
      <c r="AI4493" s="16" t="s">
        <v>3955</v>
      </c>
    </row>
    <row r="4494" spans="1:35" x14ac:dyDescent="0.25">
      <c r="A4494" s="17">
        <v>127099</v>
      </c>
      <c r="B4494" s="18">
        <v>1</v>
      </c>
      <c r="C4494" s="16" t="s">
        <v>31</v>
      </c>
      <c r="D4494" s="21">
        <v>43172</v>
      </c>
      <c r="E4494" s="16" t="s">
        <v>75</v>
      </c>
      <c r="F4494" s="21">
        <v>44252</v>
      </c>
      <c r="G4494" s="16" t="s">
        <v>74</v>
      </c>
      <c r="H4494" s="26" t="s">
        <v>283</v>
      </c>
      <c r="I4494" s="16" t="s">
        <v>669</v>
      </c>
      <c r="J4494" s="20" t="s">
        <v>116</v>
      </c>
      <c r="L4494" s="16" t="s">
        <v>116</v>
      </c>
      <c r="M4494" s="26" t="s">
        <v>3956</v>
      </c>
      <c r="N4494" s="26" t="s">
        <v>2587</v>
      </c>
      <c r="O4494" s="16" t="s">
        <v>188</v>
      </c>
      <c r="P4494" s="26" t="s">
        <v>443</v>
      </c>
      <c r="Q4494" s="26" t="s">
        <v>2587</v>
      </c>
      <c r="R4494" s="16" t="s">
        <v>139</v>
      </c>
      <c r="S4494" s="16" t="s">
        <v>84</v>
      </c>
      <c r="T4494" s="22">
        <v>7.09</v>
      </c>
      <c r="U4494" s="21">
        <v>44232</v>
      </c>
      <c r="V4494" s="16" t="s">
        <v>1179</v>
      </c>
      <c r="W4494" s="20" t="s">
        <v>472</v>
      </c>
      <c r="X4494" s="16" t="s">
        <v>140</v>
      </c>
      <c r="Z4494" s="25">
        <v>0</v>
      </c>
      <c r="AA4494" s="25">
        <v>0</v>
      </c>
      <c r="AB4494" s="25">
        <v>372000</v>
      </c>
      <c r="AC4494" s="25">
        <v>4703100</v>
      </c>
      <c r="AD4494" s="25">
        <v>0</v>
      </c>
      <c r="AE4494" s="25">
        <v>0</v>
      </c>
      <c r="AF4494" s="25">
        <v>372000</v>
      </c>
      <c r="AG4494" s="25">
        <v>4703100</v>
      </c>
      <c r="AH4494" s="25">
        <v>5075100</v>
      </c>
      <c r="AI4494" s="16" t="s">
        <v>3957</v>
      </c>
    </row>
    <row r="4495" spans="1:35" x14ac:dyDescent="0.25">
      <c r="A4495" s="17">
        <v>127100</v>
      </c>
      <c r="B4495" s="18">
        <v>1</v>
      </c>
      <c r="C4495" s="16" t="s">
        <v>474</v>
      </c>
      <c r="D4495" s="21">
        <v>43172</v>
      </c>
      <c r="E4495" s="16" t="s">
        <v>75</v>
      </c>
      <c r="F4495" s="21">
        <v>44124</v>
      </c>
      <c r="G4495" s="16" t="s">
        <v>573</v>
      </c>
      <c r="H4495" s="26" t="s">
        <v>400</v>
      </c>
      <c r="I4495" s="16" t="s">
        <v>3972</v>
      </c>
      <c r="J4495" s="20" t="s">
        <v>116</v>
      </c>
      <c r="L4495" s="16" t="s">
        <v>116</v>
      </c>
      <c r="M4495" s="26" t="s">
        <v>12815</v>
      </c>
      <c r="N4495" s="26" t="s">
        <v>2357</v>
      </c>
      <c r="O4495" s="16" t="s">
        <v>188</v>
      </c>
      <c r="P4495" s="26" t="s">
        <v>443</v>
      </c>
      <c r="Q4495" s="26" t="s">
        <v>2357</v>
      </c>
      <c r="R4495" s="16" t="s">
        <v>139</v>
      </c>
      <c r="S4495" s="16" t="s">
        <v>84</v>
      </c>
      <c r="T4495" s="22">
        <v>2.2599999999999998</v>
      </c>
      <c r="U4495" s="21">
        <v>43917</v>
      </c>
      <c r="V4495" s="16" t="s">
        <v>2358</v>
      </c>
      <c r="W4495" s="20" t="s">
        <v>43</v>
      </c>
      <c r="X4495" s="16" t="s">
        <v>78</v>
      </c>
      <c r="Z4495" s="24" t="s">
        <v>32</v>
      </c>
      <c r="AA4495" s="24" t="s">
        <v>32</v>
      </c>
      <c r="AB4495" s="24" t="s">
        <v>32</v>
      </c>
      <c r="AC4495" s="24" t="s">
        <v>32</v>
      </c>
      <c r="AD4495" s="25">
        <v>0</v>
      </c>
      <c r="AE4495" s="25">
        <v>0</v>
      </c>
      <c r="AF4495" s="25">
        <v>22890</v>
      </c>
      <c r="AG4495" s="25">
        <v>436020</v>
      </c>
      <c r="AH4495" s="25">
        <v>458910</v>
      </c>
      <c r="AI4495" s="16" t="s">
        <v>12814</v>
      </c>
    </row>
    <row r="4496" spans="1:35" x14ac:dyDescent="0.25">
      <c r="A4496" s="17">
        <v>127101</v>
      </c>
      <c r="B4496" s="18">
        <v>1</v>
      </c>
      <c r="C4496" s="16" t="s">
        <v>73</v>
      </c>
      <c r="D4496" s="21">
        <v>43172</v>
      </c>
      <c r="E4496" s="16" t="s">
        <v>75</v>
      </c>
      <c r="F4496" s="21">
        <v>44341</v>
      </c>
      <c r="G4496" s="16" t="s">
        <v>75</v>
      </c>
      <c r="H4496" s="26" t="s">
        <v>386</v>
      </c>
      <c r="I4496" s="16" t="s">
        <v>3958</v>
      </c>
      <c r="J4496" s="20" t="s">
        <v>116</v>
      </c>
      <c r="L4496" s="16" t="s">
        <v>116</v>
      </c>
      <c r="M4496" s="26" t="s">
        <v>3959</v>
      </c>
      <c r="N4496" s="26" t="s">
        <v>3960</v>
      </c>
      <c r="O4496" s="16" t="s">
        <v>188</v>
      </c>
      <c r="P4496" s="26" t="s">
        <v>2347</v>
      </c>
      <c r="Q4496" s="26" t="s">
        <v>3960</v>
      </c>
      <c r="R4496" s="16" t="s">
        <v>139</v>
      </c>
      <c r="S4496" s="16" t="s">
        <v>4621</v>
      </c>
      <c r="T4496" s="22">
        <v>5.73</v>
      </c>
      <c r="U4496" s="21">
        <v>44365</v>
      </c>
      <c r="V4496" s="16" t="s">
        <v>2358</v>
      </c>
      <c r="W4496" s="20" t="s">
        <v>43</v>
      </c>
      <c r="X4496" s="16" t="s">
        <v>78</v>
      </c>
      <c r="Y4496" s="26" t="s">
        <v>3961</v>
      </c>
      <c r="Z4496" s="25">
        <v>0</v>
      </c>
      <c r="AA4496" s="25">
        <v>0</v>
      </c>
      <c r="AB4496" s="25">
        <v>91200</v>
      </c>
      <c r="AC4496" s="25">
        <v>823700</v>
      </c>
      <c r="AD4496" s="25">
        <v>0</v>
      </c>
      <c r="AE4496" s="25">
        <v>0</v>
      </c>
      <c r="AF4496" s="25">
        <v>96200</v>
      </c>
      <c r="AG4496" s="25">
        <v>823700</v>
      </c>
      <c r="AH4496" s="25">
        <v>919900</v>
      </c>
      <c r="AI4496" s="16" t="s">
        <v>3962</v>
      </c>
    </row>
    <row r="4497" spans="1:35" x14ac:dyDescent="0.25">
      <c r="A4497" s="17">
        <v>127102</v>
      </c>
      <c r="B4497" s="18">
        <v>1</v>
      </c>
      <c r="C4497" s="16" t="s">
        <v>31</v>
      </c>
      <c r="D4497" s="21">
        <v>43172</v>
      </c>
      <c r="E4497" s="16" t="s">
        <v>75</v>
      </c>
      <c r="F4497" s="21">
        <v>44301</v>
      </c>
      <c r="G4497" s="16" t="s">
        <v>74</v>
      </c>
      <c r="H4497" s="26" t="s">
        <v>276</v>
      </c>
      <c r="I4497" s="16" t="s">
        <v>3963</v>
      </c>
      <c r="J4497" s="20" t="s">
        <v>116</v>
      </c>
      <c r="L4497" s="16" t="s">
        <v>116</v>
      </c>
      <c r="M4497" s="26" t="s">
        <v>3964</v>
      </c>
      <c r="N4497" s="26" t="s">
        <v>2357</v>
      </c>
      <c r="O4497" s="16" t="s">
        <v>188</v>
      </c>
      <c r="P4497" s="26" t="s">
        <v>443</v>
      </c>
      <c r="Q4497" s="26" t="s">
        <v>2357</v>
      </c>
      <c r="R4497" s="16" t="s">
        <v>139</v>
      </c>
      <c r="S4497" s="16" t="s">
        <v>84</v>
      </c>
      <c r="T4497" s="22">
        <v>6.89</v>
      </c>
      <c r="U4497" s="21">
        <v>44281</v>
      </c>
      <c r="V4497" s="16" t="s">
        <v>2358</v>
      </c>
      <c r="W4497" s="20" t="s">
        <v>43</v>
      </c>
      <c r="X4497" s="16" t="s">
        <v>78</v>
      </c>
      <c r="Z4497" s="25">
        <v>0</v>
      </c>
      <c r="AA4497" s="25">
        <v>0</v>
      </c>
      <c r="AB4497" s="25">
        <v>0</v>
      </c>
      <c r="AC4497" s="25">
        <v>847910</v>
      </c>
      <c r="AD4497" s="25">
        <v>0</v>
      </c>
      <c r="AE4497" s="25">
        <v>0</v>
      </c>
      <c r="AF4497" s="25">
        <v>0</v>
      </c>
      <c r="AG4497" s="25">
        <v>910</v>
      </c>
      <c r="AH4497" s="25">
        <v>910</v>
      </c>
      <c r="AI4497" s="16" t="s">
        <v>3965</v>
      </c>
    </row>
    <row r="4498" spans="1:35" x14ac:dyDescent="0.25">
      <c r="A4498" s="17">
        <v>127103</v>
      </c>
      <c r="B4498" s="18">
        <v>1</v>
      </c>
      <c r="C4498" s="16" t="s">
        <v>73</v>
      </c>
      <c r="D4498" s="21">
        <v>43172</v>
      </c>
      <c r="E4498" s="16" t="s">
        <v>75</v>
      </c>
      <c r="F4498" s="21">
        <v>44012</v>
      </c>
      <c r="G4498" s="16" t="s">
        <v>75</v>
      </c>
      <c r="H4498" s="26" t="s">
        <v>182</v>
      </c>
      <c r="I4498" s="16" t="s">
        <v>714</v>
      </c>
      <c r="J4498" s="20" t="s">
        <v>116</v>
      </c>
      <c r="L4498" s="16" t="s">
        <v>116</v>
      </c>
      <c r="M4498" s="26" t="s">
        <v>12813</v>
      </c>
      <c r="N4498" s="26" t="s">
        <v>2587</v>
      </c>
      <c r="O4498" s="16" t="s">
        <v>188</v>
      </c>
      <c r="P4498" s="26" t="s">
        <v>188</v>
      </c>
      <c r="Q4498" s="26" t="s">
        <v>2587</v>
      </c>
      <c r="R4498" s="16" t="s">
        <v>139</v>
      </c>
      <c r="S4498" s="16" t="s">
        <v>4621</v>
      </c>
      <c r="T4498" s="22">
        <v>3.95</v>
      </c>
      <c r="V4498" s="16" t="s">
        <v>1179</v>
      </c>
      <c r="W4498" s="20" t="s">
        <v>43</v>
      </c>
      <c r="X4498" s="16" t="s">
        <v>78</v>
      </c>
      <c r="Z4498" s="24" t="s">
        <v>32</v>
      </c>
      <c r="AA4498" s="24" t="s">
        <v>32</v>
      </c>
      <c r="AB4498" s="24" t="s">
        <v>32</v>
      </c>
      <c r="AC4498" s="24" t="s">
        <v>32</v>
      </c>
      <c r="AD4498" s="24" t="s">
        <v>32</v>
      </c>
      <c r="AE4498" s="24" t="s">
        <v>32</v>
      </c>
      <c r="AF4498" s="24" t="s">
        <v>32</v>
      </c>
      <c r="AG4498" s="24" t="s">
        <v>32</v>
      </c>
      <c r="AH4498" s="24" t="s">
        <v>32</v>
      </c>
    </row>
    <row r="4499" spans="1:35" x14ac:dyDescent="0.25">
      <c r="A4499" s="17">
        <v>127104</v>
      </c>
      <c r="B4499" s="18">
        <v>1</v>
      </c>
      <c r="C4499" s="16" t="s">
        <v>47</v>
      </c>
      <c r="D4499" s="21">
        <v>43172</v>
      </c>
      <c r="E4499" s="16" t="s">
        <v>75</v>
      </c>
      <c r="F4499" s="21">
        <v>43668</v>
      </c>
      <c r="G4499" s="16" t="s">
        <v>75</v>
      </c>
      <c r="H4499" s="26" t="s">
        <v>337</v>
      </c>
      <c r="I4499" s="16" t="s">
        <v>3966</v>
      </c>
      <c r="J4499" s="20" t="s">
        <v>116</v>
      </c>
      <c r="L4499" s="16" t="s">
        <v>116</v>
      </c>
      <c r="M4499" s="26" t="s">
        <v>3967</v>
      </c>
      <c r="N4499" s="26" t="s">
        <v>2587</v>
      </c>
      <c r="O4499" s="16" t="s">
        <v>188</v>
      </c>
      <c r="P4499" s="26" t="s">
        <v>443</v>
      </c>
      <c r="Q4499" s="26" t="s">
        <v>2587</v>
      </c>
      <c r="T4499" s="22">
        <v>2.17</v>
      </c>
      <c r="U4499" s="21">
        <v>43553</v>
      </c>
      <c r="V4499" s="16" t="s">
        <v>1179</v>
      </c>
      <c r="W4499" s="20" t="s">
        <v>43</v>
      </c>
      <c r="X4499" s="16" t="s">
        <v>78</v>
      </c>
      <c r="Z4499" s="25">
        <v>0</v>
      </c>
      <c r="AA4499" s="25">
        <v>0</v>
      </c>
      <c r="AB4499" s="25">
        <v>40863.589999999997</v>
      </c>
      <c r="AC4499" s="25">
        <v>-3460.66</v>
      </c>
      <c r="AD4499" s="25">
        <v>0</v>
      </c>
      <c r="AE4499" s="25">
        <v>0</v>
      </c>
      <c r="AF4499" s="25">
        <v>105463.59</v>
      </c>
      <c r="AG4499" s="25">
        <v>449939.34</v>
      </c>
      <c r="AH4499" s="25">
        <v>555402.93000000005</v>
      </c>
      <c r="AI4499" s="16" t="s">
        <v>3968</v>
      </c>
    </row>
    <row r="4500" spans="1:35" x14ac:dyDescent="0.25">
      <c r="A4500" s="17">
        <v>127106.01</v>
      </c>
      <c r="B4500" s="18">
        <v>1</v>
      </c>
      <c r="C4500" s="16" t="s">
        <v>73</v>
      </c>
      <c r="D4500" s="21">
        <v>43598</v>
      </c>
      <c r="E4500" s="16" t="s">
        <v>75</v>
      </c>
      <c r="F4500" s="21">
        <v>43599</v>
      </c>
      <c r="G4500" s="16" t="s">
        <v>75</v>
      </c>
      <c r="H4500" s="26" t="s">
        <v>386</v>
      </c>
      <c r="I4500" s="16" t="s">
        <v>446</v>
      </c>
      <c r="J4500" s="20" t="s">
        <v>116</v>
      </c>
      <c r="L4500" s="16" t="s">
        <v>116</v>
      </c>
      <c r="M4500" s="26" t="s">
        <v>12812</v>
      </c>
      <c r="N4500" s="26" t="s">
        <v>2343</v>
      </c>
      <c r="O4500" s="16" t="s">
        <v>188</v>
      </c>
      <c r="P4500" s="26" t="s">
        <v>443</v>
      </c>
      <c r="Q4500" s="26" t="s">
        <v>2343</v>
      </c>
      <c r="R4500" s="16" t="s">
        <v>139</v>
      </c>
      <c r="S4500" s="16" t="s">
        <v>4621</v>
      </c>
      <c r="T4500" s="22">
        <v>0.13</v>
      </c>
      <c r="V4500" s="16" t="s">
        <v>1179</v>
      </c>
      <c r="W4500" s="20" t="s">
        <v>43</v>
      </c>
      <c r="X4500" s="16" t="s">
        <v>140</v>
      </c>
      <c r="Z4500" s="24" t="s">
        <v>32</v>
      </c>
      <c r="AA4500" s="24" t="s">
        <v>32</v>
      </c>
      <c r="AB4500" s="24" t="s">
        <v>32</v>
      </c>
      <c r="AC4500" s="24" t="s">
        <v>32</v>
      </c>
      <c r="AD4500" s="24" t="s">
        <v>32</v>
      </c>
      <c r="AE4500" s="24" t="s">
        <v>32</v>
      </c>
      <c r="AF4500" s="24" t="s">
        <v>32</v>
      </c>
      <c r="AG4500" s="24" t="s">
        <v>32</v>
      </c>
      <c r="AH4500" s="24" t="s">
        <v>32</v>
      </c>
      <c r="AI4500" s="16" t="s">
        <v>12811</v>
      </c>
    </row>
    <row r="4501" spans="1:35" x14ac:dyDescent="0.25">
      <c r="A4501" s="17">
        <v>127107</v>
      </c>
      <c r="B4501" s="18">
        <v>1</v>
      </c>
      <c r="C4501" s="16" t="s">
        <v>47</v>
      </c>
      <c r="D4501" s="21">
        <v>43172</v>
      </c>
      <c r="E4501" s="16" t="s">
        <v>75</v>
      </c>
      <c r="F4501" s="21">
        <v>43747</v>
      </c>
      <c r="G4501" s="16" t="s">
        <v>103</v>
      </c>
      <c r="H4501" s="26" t="s">
        <v>182</v>
      </c>
      <c r="I4501" s="16" t="s">
        <v>714</v>
      </c>
      <c r="J4501" s="20" t="s">
        <v>116</v>
      </c>
      <c r="L4501" s="16" t="s">
        <v>116</v>
      </c>
      <c r="M4501" s="26" t="s">
        <v>3969</v>
      </c>
      <c r="N4501" s="26" t="s">
        <v>2343</v>
      </c>
      <c r="O4501" s="16" t="s">
        <v>188</v>
      </c>
      <c r="P4501" s="26" t="s">
        <v>2347</v>
      </c>
      <c r="Q4501" s="26" t="s">
        <v>2343</v>
      </c>
      <c r="T4501" s="22">
        <v>1.91</v>
      </c>
      <c r="U4501" s="21">
        <v>43504</v>
      </c>
      <c r="V4501" s="16" t="s">
        <v>1179</v>
      </c>
      <c r="W4501" s="20" t="s">
        <v>472</v>
      </c>
      <c r="X4501" s="16" t="s">
        <v>140</v>
      </c>
      <c r="Y4501" s="26" t="s">
        <v>3970</v>
      </c>
      <c r="Z4501" s="25">
        <v>0</v>
      </c>
      <c r="AA4501" s="25">
        <v>0</v>
      </c>
      <c r="AB4501" s="25">
        <v>7306.94</v>
      </c>
      <c r="AC4501" s="25">
        <v>29259.41</v>
      </c>
      <c r="AD4501" s="25">
        <v>0</v>
      </c>
      <c r="AE4501" s="25">
        <v>0</v>
      </c>
      <c r="AF4501" s="25">
        <v>358296.94</v>
      </c>
      <c r="AG4501" s="25">
        <v>794489.41</v>
      </c>
      <c r="AH4501" s="25">
        <v>1152786.3500000001</v>
      </c>
      <c r="AI4501" s="16" t="s">
        <v>3971</v>
      </c>
    </row>
    <row r="4502" spans="1:35" x14ac:dyDescent="0.25">
      <c r="A4502" s="17">
        <v>127108</v>
      </c>
      <c r="B4502" s="18">
        <v>1</v>
      </c>
      <c r="C4502" s="16" t="s">
        <v>73</v>
      </c>
      <c r="D4502" s="21">
        <v>43172</v>
      </c>
      <c r="E4502" s="16" t="s">
        <v>75</v>
      </c>
      <c r="F4502" s="21">
        <v>43978</v>
      </c>
      <c r="G4502" s="16" t="s">
        <v>75</v>
      </c>
      <c r="H4502" s="26" t="s">
        <v>196</v>
      </c>
      <c r="I4502" s="16" t="s">
        <v>1767</v>
      </c>
      <c r="J4502" s="20" t="s">
        <v>116</v>
      </c>
      <c r="L4502" s="16" t="s">
        <v>116</v>
      </c>
      <c r="M4502" s="26" t="s">
        <v>12810</v>
      </c>
      <c r="N4502" s="26" t="s">
        <v>2343</v>
      </c>
      <c r="O4502" s="16" t="s">
        <v>188</v>
      </c>
      <c r="P4502" s="26" t="s">
        <v>188</v>
      </c>
      <c r="Q4502" s="26" t="s">
        <v>2343</v>
      </c>
      <c r="R4502" s="16" t="s">
        <v>139</v>
      </c>
      <c r="S4502" s="16" t="s">
        <v>4621</v>
      </c>
      <c r="T4502" s="22">
        <v>2.96</v>
      </c>
      <c r="V4502" s="16" t="s">
        <v>1179</v>
      </c>
      <c r="W4502" s="20" t="s">
        <v>472</v>
      </c>
      <c r="X4502" s="16" t="s">
        <v>511</v>
      </c>
      <c r="Z4502" s="24" t="s">
        <v>32</v>
      </c>
      <c r="AA4502" s="24" t="s">
        <v>32</v>
      </c>
      <c r="AB4502" s="24" t="s">
        <v>32</v>
      </c>
      <c r="AC4502" s="24" t="s">
        <v>32</v>
      </c>
      <c r="AD4502" s="24" t="s">
        <v>32</v>
      </c>
      <c r="AE4502" s="24" t="s">
        <v>32</v>
      </c>
      <c r="AF4502" s="24" t="s">
        <v>32</v>
      </c>
      <c r="AG4502" s="24" t="s">
        <v>32</v>
      </c>
      <c r="AH4502" s="24" t="s">
        <v>32</v>
      </c>
    </row>
    <row r="4503" spans="1:35" x14ac:dyDescent="0.25">
      <c r="A4503" s="17">
        <v>127109</v>
      </c>
      <c r="B4503" s="18">
        <v>1</v>
      </c>
      <c r="C4503" s="16" t="s">
        <v>73</v>
      </c>
      <c r="D4503" s="21">
        <v>43172</v>
      </c>
      <c r="E4503" s="16" t="s">
        <v>75</v>
      </c>
      <c r="F4503" s="21">
        <v>43978</v>
      </c>
      <c r="G4503" s="16" t="s">
        <v>75</v>
      </c>
      <c r="H4503" s="26" t="s">
        <v>359</v>
      </c>
      <c r="I4503" s="16" t="s">
        <v>2672</v>
      </c>
      <c r="J4503" s="20" t="s">
        <v>116</v>
      </c>
      <c r="L4503" s="16" t="s">
        <v>116</v>
      </c>
      <c r="M4503" s="26" t="s">
        <v>12809</v>
      </c>
      <c r="N4503" s="26" t="s">
        <v>2357</v>
      </c>
      <c r="O4503" s="16" t="s">
        <v>188</v>
      </c>
      <c r="P4503" s="26" t="s">
        <v>188</v>
      </c>
      <c r="Q4503" s="26" t="s">
        <v>2357</v>
      </c>
      <c r="R4503" s="16" t="s">
        <v>139</v>
      </c>
      <c r="S4503" s="16" t="s">
        <v>4621</v>
      </c>
      <c r="T4503" s="22">
        <v>7.67</v>
      </c>
      <c r="V4503" s="16" t="s">
        <v>2358</v>
      </c>
      <c r="W4503" s="20" t="s">
        <v>43</v>
      </c>
      <c r="X4503" s="16" t="s">
        <v>78</v>
      </c>
      <c r="Z4503" s="24" t="s">
        <v>32</v>
      </c>
      <c r="AA4503" s="24" t="s">
        <v>32</v>
      </c>
      <c r="AB4503" s="24" t="s">
        <v>32</v>
      </c>
      <c r="AC4503" s="24" t="s">
        <v>32</v>
      </c>
      <c r="AD4503" s="24" t="s">
        <v>32</v>
      </c>
      <c r="AE4503" s="24" t="s">
        <v>32</v>
      </c>
      <c r="AF4503" s="24" t="s">
        <v>32</v>
      </c>
      <c r="AG4503" s="24" t="s">
        <v>32</v>
      </c>
      <c r="AH4503" s="24" t="s">
        <v>32</v>
      </c>
    </row>
    <row r="4504" spans="1:35" x14ac:dyDescent="0.25">
      <c r="A4504" s="17">
        <v>127110</v>
      </c>
      <c r="B4504" s="18">
        <v>1</v>
      </c>
      <c r="C4504" s="16" t="s">
        <v>73</v>
      </c>
      <c r="D4504" s="21">
        <v>43172</v>
      </c>
      <c r="E4504" s="16" t="s">
        <v>75</v>
      </c>
      <c r="F4504" s="21">
        <v>43634</v>
      </c>
      <c r="G4504" s="16" t="s">
        <v>75</v>
      </c>
      <c r="H4504" s="26" t="s">
        <v>182</v>
      </c>
      <c r="I4504" s="16" t="s">
        <v>468</v>
      </c>
      <c r="J4504" s="20" t="s">
        <v>116</v>
      </c>
      <c r="L4504" s="16" t="s">
        <v>116</v>
      </c>
      <c r="M4504" s="26" t="s">
        <v>12808</v>
      </c>
      <c r="N4504" s="26" t="s">
        <v>2587</v>
      </c>
      <c r="O4504" s="16" t="s">
        <v>188</v>
      </c>
      <c r="P4504" s="26" t="s">
        <v>188</v>
      </c>
      <c r="Q4504" s="26" t="s">
        <v>2587</v>
      </c>
      <c r="R4504" s="16" t="s">
        <v>139</v>
      </c>
      <c r="S4504" s="16" t="s">
        <v>4621</v>
      </c>
      <c r="T4504" s="22">
        <v>5.67</v>
      </c>
      <c r="V4504" s="16" t="s">
        <v>1179</v>
      </c>
      <c r="W4504" s="20" t="s">
        <v>472</v>
      </c>
      <c r="X4504" s="16" t="s">
        <v>140</v>
      </c>
      <c r="Z4504" s="24" t="s">
        <v>32</v>
      </c>
      <c r="AA4504" s="24" t="s">
        <v>32</v>
      </c>
      <c r="AB4504" s="24" t="s">
        <v>32</v>
      </c>
      <c r="AC4504" s="24" t="s">
        <v>32</v>
      </c>
      <c r="AD4504" s="24" t="s">
        <v>32</v>
      </c>
      <c r="AE4504" s="24" t="s">
        <v>32</v>
      </c>
      <c r="AF4504" s="24" t="s">
        <v>32</v>
      </c>
      <c r="AG4504" s="24" t="s">
        <v>32</v>
      </c>
      <c r="AH4504" s="24" t="s">
        <v>32</v>
      </c>
    </row>
    <row r="4505" spans="1:35" ht="30" x14ac:dyDescent="0.25">
      <c r="A4505" s="17">
        <v>127111</v>
      </c>
      <c r="B4505" s="18">
        <v>1</v>
      </c>
      <c r="C4505" s="16" t="s">
        <v>31</v>
      </c>
      <c r="D4505" s="21">
        <v>43172</v>
      </c>
      <c r="E4505" s="16" t="s">
        <v>75</v>
      </c>
      <c r="F4505" s="21">
        <v>44299</v>
      </c>
      <c r="G4505" s="16" t="s">
        <v>74</v>
      </c>
      <c r="H4505" s="26" t="s">
        <v>337</v>
      </c>
      <c r="I4505" s="16" t="s">
        <v>3972</v>
      </c>
      <c r="J4505" s="20" t="s">
        <v>116</v>
      </c>
      <c r="L4505" s="16" t="s">
        <v>116</v>
      </c>
      <c r="M4505" s="26" t="s">
        <v>3973</v>
      </c>
      <c r="N4505" s="26" t="s">
        <v>3974</v>
      </c>
      <c r="O4505" s="16" t="s">
        <v>188</v>
      </c>
      <c r="P4505" s="26" t="s">
        <v>2347</v>
      </c>
      <c r="Q4505" s="26" t="s">
        <v>3975</v>
      </c>
      <c r="R4505" s="16" t="s">
        <v>139</v>
      </c>
      <c r="S4505" s="16" t="s">
        <v>84</v>
      </c>
      <c r="T4505" s="22">
        <v>6</v>
      </c>
      <c r="U4505" s="21">
        <v>44281</v>
      </c>
      <c r="V4505" s="16" t="s">
        <v>3976</v>
      </c>
      <c r="W4505" s="20" t="s">
        <v>472</v>
      </c>
      <c r="X4505" s="16" t="s">
        <v>140</v>
      </c>
      <c r="Y4505" s="26" t="s">
        <v>3977</v>
      </c>
      <c r="Z4505" s="25">
        <v>0</v>
      </c>
      <c r="AA4505" s="25">
        <v>0</v>
      </c>
      <c r="AB4505" s="25">
        <v>319200</v>
      </c>
      <c r="AC4505" s="25">
        <v>2173500</v>
      </c>
      <c r="AD4505" s="25">
        <v>0</v>
      </c>
      <c r="AE4505" s="25">
        <v>0</v>
      </c>
      <c r="AF4505" s="25">
        <v>319200</v>
      </c>
      <c r="AG4505" s="25">
        <v>2173500</v>
      </c>
      <c r="AH4505" s="25">
        <v>2492700</v>
      </c>
      <c r="AI4505" s="16" t="s">
        <v>3978</v>
      </c>
    </row>
    <row r="4506" spans="1:35" x14ac:dyDescent="0.25">
      <c r="A4506" s="17">
        <v>127112</v>
      </c>
      <c r="B4506" s="18">
        <v>1</v>
      </c>
      <c r="C4506" s="16" t="s">
        <v>73</v>
      </c>
      <c r="D4506" s="21">
        <v>43172</v>
      </c>
      <c r="E4506" s="16" t="s">
        <v>75</v>
      </c>
      <c r="F4506" s="21">
        <v>44012</v>
      </c>
      <c r="G4506" s="16" t="s">
        <v>75</v>
      </c>
      <c r="H4506" s="26" t="s">
        <v>643</v>
      </c>
      <c r="I4506" s="16" t="s">
        <v>2915</v>
      </c>
      <c r="J4506" s="20" t="s">
        <v>116</v>
      </c>
      <c r="L4506" s="16" t="s">
        <v>116</v>
      </c>
      <c r="M4506" s="26" t="s">
        <v>12807</v>
      </c>
      <c r="N4506" s="26" t="s">
        <v>12806</v>
      </c>
      <c r="O4506" s="16" t="s">
        <v>188</v>
      </c>
      <c r="P4506" s="26" t="s">
        <v>188</v>
      </c>
      <c r="Q4506" s="26" t="s">
        <v>2357</v>
      </c>
      <c r="R4506" s="16" t="s">
        <v>139</v>
      </c>
      <c r="S4506" s="16" t="s">
        <v>4621</v>
      </c>
      <c r="T4506" s="22">
        <v>7.62</v>
      </c>
      <c r="V4506" s="16" t="s">
        <v>2358</v>
      </c>
      <c r="W4506" s="20" t="s">
        <v>43</v>
      </c>
      <c r="X4506" s="16" t="s">
        <v>78</v>
      </c>
      <c r="Z4506" s="24" t="s">
        <v>32</v>
      </c>
      <c r="AA4506" s="24" t="s">
        <v>32</v>
      </c>
      <c r="AB4506" s="24" t="s">
        <v>32</v>
      </c>
      <c r="AC4506" s="24" t="s">
        <v>32</v>
      </c>
      <c r="AD4506" s="24" t="s">
        <v>32</v>
      </c>
      <c r="AE4506" s="24" t="s">
        <v>32</v>
      </c>
      <c r="AF4506" s="24" t="s">
        <v>32</v>
      </c>
      <c r="AG4506" s="24" t="s">
        <v>32</v>
      </c>
      <c r="AH4506" s="24" t="s">
        <v>32</v>
      </c>
    </row>
    <row r="4507" spans="1:35" x14ac:dyDescent="0.25">
      <c r="A4507" s="17">
        <v>127113</v>
      </c>
      <c r="B4507" s="18">
        <v>1</v>
      </c>
      <c r="C4507" s="16" t="s">
        <v>73</v>
      </c>
      <c r="D4507" s="21">
        <v>43172</v>
      </c>
      <c r="E4507" s="16" t="s">
        <v>75</v>
      </c>
      <c r="F4507" s="21">
        <v>44012</v>
      </c>
      <c r="G4507" s="16" t="s">
        <v>75</v>
      </c>
      <c r="H4507" s="26" t="s">
        <v>196</v>
      </c>
      <c r="I4507" s="16" t="s">
        <v>4453</v>
      </c>
      <c r="J4507" s="20" t="s">
        <v>116</v>
      </c>
      <c r="L4507" s="16" t="s">
        <v>116</v>
      </c>
      <c r="M4507" s="26" t="s">
        <v>12805</v>
      </c>
      <c r="N4507" s="26" t="s">
        <v>2357</v>
      </c>
      <c r="O4507" s="16" t="s">
        <v>188</v>
      </c>
      <c r="P4507" s="26" t="s">
        <v>188</v>
      </c>
      <c r="Q4507" s="26" t="s">
        <v>2357</v>
      </c>
      <c r="R4507" s="16" t="s">
        <v>139</v>
      </c>
      <c r="S4507" s="16" t="s">
        <v>4621</v>
      </c>
      <c r="T4507" s="22">
        <v>5.52</v>
      </c>
      <c r="V4507" s="16" t="s">
        <v>2358</v>
      </c>
      <c r="W4507" s="20" t="s">
        <v>43</v>
      </c>
      <c r="X4507" s="16" t="s">
        <v>140</v>
      </c>
      <c r="Z4507" s="24" t="s">
        <v>32</v>
      </c>
      <c r="AA4507" s="24" t="s">
        <v>32</v>
      </c>
      <c r="AB4507" s="24" t="s">
        <v>32</v>
      </c>
      <c r="AC4507" s="24" t="s">
        <v>32</v>
      </c>
      <c r="AD4507" s="24" t="s">
        <v>32</v>
      </c>
      <c r="AE4507" s="24" t="s">
        <v>32</v>
      </c>
      <c r="AF4507" s="24" t="s">
        <v>32</v>
      </c>
      <c r="AG4507" s="24" t="s">
        <v>32</v>
      </c>
      <c r="AH4507" s="24" t="s">
        <v>32</v>
      </c>
    </row>
    <row r="4508" spans="1:35" x14ac:dyDescent="0.25">
      <c r="A4508" s="17">
        <v>127114</v>
      </c>
      <c r="B4508" s="18">
        <v>1</v>
      </c>
      <c r="C4508" s="16" t="s">
        <v>474</v>
      </c>
      <c r="D4508" s="21">
        <v>43172</v>
      </c>
      <c r="E4508" s="16" t="s">
        <v>75</v>
      </c>
      <c r="F4508" s="21">
        <v>44138</v>
      </c>
      <c r="G4508" s="16" t="s">
        <v>74</v>
      </c>
      <c r="H4508" s="26" t="s">
        <v>158</v>
      </c>
      <c r="I4508" s="16" t="s">
        <v>3988</v>
      </c>
      <c r="J4508" s="20" t="s">
        <v>116</v>
      </c>
      <c r="L4508" s="16" t="s">
        <v>116</v>
      </c>
      <c r="M4508" s="26" t="s">
        <v>12804</v>
      </c>
      <c r="N4508" s="26" t="s">
        <v>2357</v>
      </c>
      <c r="O4508" s="16" t="s">
        <v>188</v>
      </c>
      <c r="P4508" s="26" t="s">
        <v>443</v>
      </c>
      <c r="Q4508" s="26" t="s">
        <v>2357</v>
      </c>
      <c r="R4508" s="16" t="s">
        <v>139</v>
      </c>
      <c r="S4508" s="16" t="s">
        <v>84</v>
      </c>
      <c r="T4508" s="22">
        <v>7.99</v>
      </c>
      <c r="U4508" s="21">
        <v>43917</v>
      </c>
      <c r="V4508" s="16" t="s">
        <v>2358</v>
      </c>
      <c r="W4508" s="20" t="s">
        <v>43</v>
      </c>
      <c r="X4508" s="16" t="s">
        <v>78</v>
      </c>
      <c r="Z4508" s="24" t="s">
        <v>32</v>
      </c>
      <c r="AA4508" s="24" t="s">
        <v>32</v>
      </c>
      <c r="AB4508" s="24" t="s">
        <v>32</v>
      </c>
      <c r="AC4508" s="24" t="s">
        <v>32</v>
      </c>
      <c r="AD4508" s="25">
        <v>0</v>
      </c>
      <c r="AE4508" s="25">
        <v>0</v>
      </c>
      <c r="AF4508" s="25">
        <v>113800</v>
      </c>
      <c r="AG4508" s="25">
        <v>1376100</v>
      </c>
      <c r="AH4508" s="25">
        <v>1489900</v>
      </c>
      <c r="AI4508" s="16" t="s">
        <v>12803</v>
      </c>
    </row>
    <row r="4509" spans="1:35" x14ac:dyDescent="0.25">
      <c r="A4509" s="17">
        <v>127115</v>
      </c>
      <c r="B4509" s="18">
        <v>1</v>
      </c>
      <c r="C4509" s="16" t="s">
        <v>73</v>
      </c>
      <c r="D4509" s="21">
        <v>43172</v>
      </c>
      <c r="E4509" s="16" t="s">
        <v>75</v>
      </c>
      <c r="F4509" s="21">
        <v>43634</v>
      </c>
      <c r="G4509" s="16" t="s">
        <v>75</v>
      </c>
      <c r="H4509" s="26" t="s">
        <v>337</v>
      </c>
      <c r="I4509" s="16" t="s">
        <v>464</v>
      </c>
      <c r="J4509" s="20" t="s">
        <v>116</v>
      </c>
      <c r="L4509" s="16" t="s">
        <v>116</v>
      </c>
      <c r="M4509" s="26" t="s">
        <v>12802</v>
      </c>
      <c r="N4509" s="26" t="s">
        <v>2357</v>
      </c>
      <c r="O4509" s="16" t="s">
        <v>188</v>
      </c>
      <c r="P4509" s="26" t="s">
        <v>188</v>
      </c>
      <c r="Q4509" s="26" t="s">
        <v>2357</v>
      </c>
      <c r="R4509" s="16" t="s">
        <v>139</v>
      </c>
      <c r="S4509" s="16" t="s">
        <v>4621</v>
      </c>
      <c r="T4509" s="22">
        <v>5.1100000000000003</v>
      </c>
      <c r="V4509" s="16" t="s">
        <v>2358</v>
      </c>
      <c r="W4509" s="20" t="s">
        <v>472</v>
      </c>
      <c r="X4509" s="16" t="s">
        <v>140</v>
      </c>
      <c r="Z4509" s="24" t="s">
        <v>32</v>
      </c>
      <c r="AA4509" s="24" t="s">
        <v>32</v>
      </c>
      <c r="AB4509" s="24" t="s">
        <v>32</v>
      </c>
      <c r="AC4509" s="24" t="s">
        <v>32</v>
      </c>
      <c r="AD4509" s="24" t="s">
        <v>32</v>
      </c>
      <c r="AE4509" s="24" t="s">
        <v>32</v>
      </c>
      <c r="AF4509" s="24" t="s">
        <v>32</v>
      </c>
      <c r="AG4509" s="24" t="s">
        <v>32</v>
      </c>
      <c r="AH4509" s="24" t="s">
        <v>32</v>
      </c>
    </row>
    <row r="4510" spans="1:35" x14ac:dyDescent="0.25">
      <c r="A4510" s="17">
        <v>127116</v>
      </c>
      <c r="B4510" s="18">
        <v>1</v>
      </c>
      <c r="C4510" s="16" t="s">
        <v>31</v>
      </c>
      <c r="D4510" s="21">
        <v>43172</v>
      </c>
      <c r="E4510" s="16" t="s">
        <v>75</v>
      </c>
      <c r="F4510" s="21">
        <v>44299</v>
      </c>
      <c r="G4510" s="16" t="s">
        <v>32</v>
      </c>
      <c r="H4510" s="26" t="s">
        <v>182</v>
      </c>
      <c r="I4510" s="16" t="s">
        <v>669</v>
      </c>
      <c r="J4510" s="20" t="s">
        <v>116</v>
      </c>
      <c r="L4510" s="16" t="s">
        <v>116</v>
      </c>
      <c r="M4510" s="26" t="s">
        <v>3979</v>
      </c>
      <c r="N4510" s="26" t="s">
        <v>2357</v>
      </c>
      <c r="O4510" s="16" t="s">
        <v>188</v>
      </c>
      <c r="P4510" s="26" t="s">
        <v>443</v>
      </c>
      <c r="Q4510" s="26" t="s">
        <v>2357</v>
      </c>
      <c r="R4510" s="16" t="s">
        <v>139</v>
      </c>
      <c r="S4510" s="16" t="s">
        <v>84</v>
      </c>
      <c r="T4510" s="22">
        <v>7.72</v>
      </c>
      <c r="U4510" s="21">
        <v>44281</v>
      </c>
      <c r="V4510" s="16" t="s">
        <v>2358</v>
      </c>
      <c r="W4510" s="20" t="s">
        <v>43</v>
      </c>
      <c r="X4510" s="16" t="s">
        <v>511</v>
      </c>
      <c r="Z4510" s="25">
        <v>0</v>
      </c>
      <c r="AA4510" s="25">
        <v>0</v>
      </c>
      <c r="AB4510" s="25">
        <v>117500</v>
      </c>
      <c r="AC4510" s="25">
        <v>1890200</v>
      </c>
      <c r="AD4510" s="25">
        <v>0</v>
      </c>
      <c r="AE4510" s="25">
        <v>0</v>
      </c>
      <c r="AF4510" s="25">
        <v>117500</v>
      </c>
      <c r="AG4510" s="25">
        <v>1890200</v>
      </c>
      <c r="AH4510" s="25">
        <v>2007700</v>
      </c>
      <c r="AI4510" s="16" t="s">
        <v>3980</v>
      </c>
    </row>
    <row r="4511" spans="1:35" x14ac:dyDescent="0.25">
      <c r="A4511" s="17">
        <v>127117</v>
      </c>
      <c r="B4511" s="18">
        <v>1</v>
      </c>
      <c r="C4511" s="16" t="s">
        <v>474</v>
      </c>
      <c r="D4511" s="21">
        <v>43173</v>
      </c>
      <c r="E4511" s="16" t="s">
        <v>75</v>
      </c>
      <c r="F4511" s="21">
        <v>44137</v>
      </c>
      <c r="G4511" s="16" t="s">
        <v>74</v>
      </c>
      <c r="H4511" s="26" t="s">
        <v>276</v>
      </c>
      <c r="I4511" s="16" t="s">
        <v>748</v>
      </c>
      <c r="J4511" s="20" t="s">
        <v>116</v>
      </c>
      <c r="L4511" s="16" t="s">
        <v>116</v>
      </c>
      <c r="M4511" s="26" t="s">
        <v>3981</v>
      </c>
      <c r="N4511" s="26" t="s">
        <v>2343</v>
      </c>
      <c r="O4511" s="16" t="s">
        <v>188</v>
      </c>
      <c r="P4511" s="26" t="s">
        <v>443</v>
      </c>
      <c r="Q4511" s="26" t="s">
        <v>2343</v>
      </c>
      <c r="R4511" s="16" t="s">
        <v>139</v>
      </c>
      <c r="S4511" s="16" t="s">
        <v>84</v>
      </c>
      <c r="T4511" s="22">
        <v>5.93</v>
      </c>
      <c r="U4511" s="21">
        <v>43966</v>
      </c>
      <c r="V4511" s="16" t="s">
        <v>1179</v>
      </c>
      <c r="W4511" s="20" t="s">
        <v>472</v>
      </c>
      <c r="X4511" s="16" t="s">
        <v>140</v>
      </c>
      <c r="Z4511" s="25">
        <v>0</v>
      </c>
      <c r="AA4511" s="25">
        <v>0</v>
      </c>
      <c r="AB4511" s="25">
        <v>-3500</v>
      </c>
      <c r="AC4511" s="25">
        <v>-1090500</v>
      </c>
      <c r="AD4511" s="25">
        <v>0</v>
      </c>
      <c r="AE4511" s="25">
        <v>0</v>
      </c>
      <c r="AF4511" s="25">
        <v>52600</v>
      </c>
      <c r="AG4511" s="25">
        <v>2742300</v>
      </c>
      <c r="AH4511" s="25">
        <v>2794900</v>
      </c>
      <c r="AI4511" s="16" t="s">
        <v>3982</v>
      </c>
    </row>
    <row r="4512" spans="1:35" x14ac:dyDescent="0.25">
      <c r="A4512" s="17">
        <v>127120</v>
      </c>
      <c r="B4512" s="18">
        <v>1</v>
      </c>
      <c r="C4512" s="16" t="s">
        <v>73</v>
      </c>
      <c r="D4512" s="21">
        <v>43173</v>
      </c>
      <c r="E4512" s="16" t="s">
        <v>75</v>
      </c>
      <c r="F4512" s="21">
        <v>44306</v>
      </c>
      <c r="G4512" s="16" t="s">
        <v>75</v>
      </c>
      <c r="H4512" s="26" t="s">
        <v>386</v>
      </c>
      <c r="I4512" s="16" t="s">
        <v>4391</v>
      </c>
      <c r="J4512" s="20" t="s">
        <v>116</v>
      </c>
      <c r="L4512" s="16" t="s">
        <v>116</v>
      </c>
      <c r="M4512" s="26" t="s">
        <v>12801</v>
      </c>
      <c r="N4512" s="26" t="s">
        <v>4012</v>
      </c>
      <c r="O4512" s="16" t="s">
        <v>188</v>
      </c>
      <c r="P4512" s="26" t="s">
        <v>443</v>
      </c>
      <c r="Q4512" s="26" t="s">
        <v>4012</v>
      </c>
      <c r="R4512" s="16" t="s">
        <v>139</v>
      </c>
      <c r="S4512" s="16" t="s">
        <v>4621</v>
      </c>
      <c r="T4512" s="22">
        <v>7.08</v>
      </c>
      <c r="U4512" s="21">
        <v>44596</v>
      </c>
      <c r="V4512" s="16" t="s">
        <v>2358</v>
      </c>
      <c r="W4512" s="20" t="s">
        <v>43</v>
      </c>
      <c r="X4512" s="16" t="s">
        <v>78</v>
      </c>
      <c r="Z4512" s="24" t="s">
        <v>32</v>
      </c>
      <c r="AA4512" s="24" t="s">
        <v>32</v>
      </c>
      <c r="AB4512" s="24" t="s">
        <v>32</v>
      </c>
      <c r="AC4512" s="24" t="s">
        <v>32</v>
      </c>
      <c r="AD4512" s="24" t="s">
        <v>32</v>
      </c>
      <c r="AE4512" s="24" t="s">
        <v>32</v>
      </c>
      <c r="AF4512" s="24" t="s">
        <v>32</v>
      </c>
      <c r="AG4512" s="24" t="s">
        <v>32</v>
      </c>
      <c r="AH4512" s="24" t="s">
        <v>32</v>
      </c>
      <c r="AI4512" s="16" t="s">
        <v>12800</v>
      </c>
    </row>
    <row r="4513" spans="1:35" ht="45" x14ac:dyDescent="0.25">
      <c r="A4513" s="17">
        <v>127121</v>
      </c>
      <c r="B4513" s="18">
        <v>1</v>
      </c>
      <c r="C4513" s="16" t="s">
        <v>73</v>
      </c>
      <c r="D4513" s="21">
        <v>43173</v>
      </c>
      <c r="E4513" s="16" t="s">
        <v>56</v>
      </c>
      <c r="F4513" s="21">
        <v>44334</v>
      </c>
      <c r="G4513" s="16" t="s">
        <v>74</v>
      </c>
      <c r="H4513" s="26" t="s">
        <v>209</v>
      </c>
      <c r="I4513" s="16" t="s">
        <v>3972</v>
      </c>
      <c r="J4513" s="20" t="s">
        <v>116</v>
      </c>
      <c r="L4513" s="16" t="s">
        <v>116</v>
      </c>
      <c r="M4513" s="26" t="s">
        <v>12799</v>
      </c>
      <c r="N4513" s="26" t="s">
        <v>12798</v>
      </c>
      <c r="O4513" s="16" t="s">
        <v>60</v>
      </c>
      <c r="P4513" s="26" t="s">
        <v>67</v>
      </c>
      <c r="T4513" s="22">
        <v>4.47</v>
      </c>
      <c r="W4513" s="20" t="s">
        <v>43</v>
      </c>
      <c r="X4513" s="16" t="s">
        <v>140</v>
      </c>
      <c r="Z4513" s="24" t="s">
        <v>32</v>
      </c>
      <c r="AA4513" s="24" t="s">
        <v>32</v>
      </c>
      <c r="AB4513" s="24" t="s">
        <v>32</v>
      </c>
      <c r="AC4513" s="24" t="s">
        <v>32</v>
      </c>
      <c r="AD4513" s="25">
        <v>290551</v>
      </c>
      <c r="AE4513" s="25">
        <v>0</v>
      </c>
      <c r="AF4513" s="25">
        <v>0</v>
      </c>
      <c r="AG4513" s="25">
        <v>0</v>
      </c>
      <c r="AH4513" s="25">
        <v>290551</v>
      </c>
    </row>
    <row r="4514" spans="1:35" x14ac:dyDescent="0.25">
      <c r="A4514" s="17">
        <v>127123</v>
      </c>
      <c r="B4514" s="18">
        <v>4</v>
      </c>
      <c r="C4514" s="16" t="s">
        <v>73</v>
      </c>
      <c r="D4514" s="21">
        <v>43173</v>
      </c>
      <c r="E4514" s="16" t="s">
        <v>3773</v>
      </c>
      <c r="F4514" s="21">
        <v>43173</v>
      </c>
      <c r="G4514" s="16" t="s">
        <v>3773</v>
      </c>
      <c r="H4514" s="26" t="s">
        <v>126</v>
      </c>
      <c r="M4514" s="26" t="s">
        <v>12797</v>
      </c>
      <c r="O4514" s="16" t="s">
        <v>1171</v>
      </c>
      <c r="P4514" s="26" t="s">
        <v>1062</v>
      </c>
      <c r="T4514" s="23" t="s">
        <v>32</v>
      </c>
      <c r="W4514" s="20" t="s">
        <v>43</v>
      </c>
      <c r="Z4514" s="24" t="s">
        <v>32</v>
      </c>
      <c r="AA4514" s="24" t="s">
        <v>32</v>
      </c>
      <c r="AB4514" s="24" t="s">
        <v>32</v>
      </c>
      <c r="AC4514" s="24" t="s">
        <v>32</v>
      </c>
      <c r="AD4514" s="25">
        <v>0</v>
      </c>
      <c r="AE4514" s="25">
        <v>0</v>
      </c>
      <c r="AF4514" s="25">
        <v>2129400</v>
      </c>
      <c r="AG4514" s="25">
        <v>0</v>
      </c>
      <c r="AH4514" s="25">
        <v>2129400</v>
      </c>
      <c r="AI4514" s="16" t="s">
        <v>12796</v>
      </c>
    </row>
    <row r="4515" spans="1:35" x14ac:dyDescent="0.25">
      <c r="A4515" s="17">
        <v>127124</v>
      </c>
      <c r="B4515" s="18">
        <v>1</v>
      </c>
      <c r="C4515" s="16" t="s">
        <v>73</v>
      </c>
      <c r="D4515" s="21">
        <v>43174</v>
      </c>
      <c r="E4515" s="16" t="s">
        <v>75</v>
      </c>
      <c r="F4515" s="21">
        <v>43634</v>
      </c>
      <c r="G4515" s="16" t="s">
        <v>75</v>
      </c>
      <c r="H4515" s="26" t="s">
        <v>317</v>
      </c>
      <c r="I4515" s="16" t="s">
        <v>2950</v>
      </c>
      <c r="J4515" s="20" t="s">
        <v>116</v>
      </c>
      <c r="L4515" s="16" t="s">
        <v>116</v>
      </c>
      <c r="M4515" s="26" t="s">
        <v>12795</v>
      </c>
      <c r="N4515" s="26" t="s">
        <v>2587</v>
      </c>
      <c r="O4515" s="16" t="s">
        <v>188</v>
      </c>
      <c r="P4515" s="26" t="s">
        <v>188</v>
      </c>
      <c r="Q4515" s="26" t="s">
        <v>2587</v>
      </c>
      <c r="R4515" s="16" t="s">
        <v>41</v>
      </c>
      <c r="S4515" s="16" t="s">
        <v>4621</v>
      </c>
      <c r="T4515" s="22">
        <v>6.36</v>
      </c>
      <c r="V4515" s="16" t="s">
        <v>1179</v>
      </c>
      <c r="W4515" s="20" t="s">
        <v>43</v>
      </c>
      <c r="X4515" s="16" t="s">
        <v>78</v>
      </c>
      <c r="Z4515" s="24" t="s">
        <v>32</v>
      </c>
      <c r="AA4515" s="24" t="s">
        <v>32</v>
      </c>
      <c r="AB4515" s="24" t="s">
        <v>32</v>
      </c>
      <c r="AC4515" s="24" t="s">
        <v>32</v>
      </c>
      <c r="AD4515" s="24" t="s">
        <v>32</v>
      </c>
      <c r="AE4515" s="24" t="s">
        <v>32</v>
      </c>
      <c r="AF4515" s="24" t="s">
        <v>32</v>
      </c>
      <c r="AG4515" s="24" t="s">
        <v>32</v>
      </c>
      <c r="AH4515" s="24" t="s">
        <v>32</v>
      </c>
    </row>
    <row r="4516" spans="1:35" x14ac:dyDescent="0.25">
      <c r="A4516" s="17">
        <v>127127</v>
      </c>
      <c r="B4516" s="18">
        <v>1</v>
      </c>
      <c r="C4516" s="16" t="s">
        <v>31</v>
      </c>
      <c r="D4516" s="21">
        <v>43174</v>
      </c>
      <c r="E4516" s="16" t="s">
        <v>75</v>
      </c>
      <c r="F4516" s="21">
        <v>44252</v>
      </c>
      <c r="G4516" s="16" t="s">
        <v>32</v>
      </c>
      <c r="H4516" s="26" t="s">
        <v>791</v>
      </c>
      <c r="I4516" s="16" t="s">
        <v>3983</v>
      </c>
      <c r="J4516" s="20" t="s">
        <v>116</v>
      </c>
      <c r="L4516" s="16" t="s">
        <v>116</v>
      </c>
      <c r="M4516" s="26" t="s">
        <v>3984</v>
      </c>
      <c r="N4516" s="26" t="s">
        <v>3985</v>
      </c>
      <c r="O4516" s="16" t="s">
        <v>188</v>
      </c>
      <c r="P4516" s="26" t="s">
        <v>443</v>
      </c>
      <c r="Q4516" s="26" t="s">
        <v>3985</v>
      </c>
      <c r="R4516" s="16" t="s">
        <v>139</v>
      </c>
      <c r="S4516" s="16" t="s">
        <v>84</v>
      </c>
      <c r="T4516" s="22">
        <v>4.4800000000000004</v>
      </c>
      <c r="U4516" s="21">
        <v>44232</v>
      </c>
      <c r="V4516" s="16" t="s">
        <v>3986</v>
      </c>
      <c r="W4516" s="20" t="s">
        <v>43</v>
      </c>
      <c r="X4516" s="16" t="s">
        <v>78</v>
      </c>
      <c r="Z4516" s="25">
        <v>0</v>
      </c>
      <c r="AA4516" s="25">
        <v>0</v>
      </c>
      <c r="AB4516" s="25">
        <v>27300</v>
      </c>
      <c r="AC4516" s="25">
        <v>690500</v>
      </c>
      <c r="AD4516" s="25">
        <v>0</v>
      </c>
      <c r="AE4516" s="25">
        <v>0</v>
      </c>
      <c r="AF4516" s="25">
        <v>27300</v>
      </c>
      <c r="AG4516" s="25">
        <v>690500</v>
      </c>
      <c r="AH4516" s="25">
        <v>717800</v>
      </c>
      <c r="AI4516" s="16" t="s">
        <v>3987</v>
      </c>
    </row>
    <row r="4517" spans="1:35" x14ac:dyDescent="0.25">
      <c r="A4517" s="17">
        <v>127128</v>
      </c>
      <c r="B4517" s="18">
        <v>1</v>
      </c>
      <c r="C4517" s="16" t="s">
        <v>73</v>
      </c>
      <c r="D4517" s="21">
        <v>43174</v>
      </c>
      <c r="E4517" s="16" t="s">
        <v>75</v>
      </c>
      <c r="F4517" s="21">
        <v>44369</v>
      </c>
      <c r="G4517" s="16" t="s">
        <v>74</v>
      </c>
      <c r="H4517" s="26" t="s">
        <v>158</v>
      </c>
      <c r="I4517" s="16" t="s">
        <v>3988</v>
      </c>
      <c r="J4517" s="20" t="s">
        <v>116</v>
      </c>
      <c r="L4517" s="16" t="s">
        <v>116</v>
      </c>
      <c r="M4517" s="26" t="s">
        <v>3989</v>
      </c>
      <c r="N4517" s="26" t="s">
        <v>2587</v>
      </c>
      <c r="O4517" s="16" t="s">
        <v>188</v>
      </c>
      <c r="P4517" s="26" t="s">
        <v>2347</v>
      </c>
      <c r="Q4517" s="26" t="s">
        <v>2587</v>
      </c>
      <c r="R4517" s="16" t="s">
        <v>139</v>
      </c>
      <c r="S4517" s="16" t="s">
        <v>4621</v>
      </c>
      <c r="T4517" s="22">
        <v>5.62</v>
      </c>
      <c r="V4517" s="16" t="s">
        <v>1179</v>
      </c>
      <c r="W4517" s="20" t="s">
        <v>43</v>
      </c>
      <c r="X4517" s="16" t="s">
        <v>78</v>
      </c>
      <c r="Y4517" s="26" t="s">
        <v>3990</v>
      </c>
      <c r="Z4517" s="25">
        <v>0</v>
      </c>
      <c r="AA4517" s="25">
        <v>0</v>
      </c>
      <c r="AB4517" s="25">
        <v>5000</v>
      </c>
      <c r="AC4517" s="25">
        <v>0</v>
      </c>
      <c r="AD4517" s="25">
        <v>0</v>
      </c>
      <c r="AE4517" s="25">
        <v>0</v>
      </c>
      <c r="AF4517" s="25">
        <v>5000</v>
      </c>
      <c r="AG4517" s="25">
        <v>0</v>
      </c>
      <c r="AH4517" s="25">
        <v>5000</v>
      </c>
      <c r="AI4517" s="16" t="s">
        <v>3991</v>
      </c>
    </row>
    <row r="4518" spans="1:35" x14ac:dyDescent="0.25">
      <c r="A4518" s="17">
        <v>127129</v>
      </c>
      <c r="B4518" s="18">
        <v>1</v>
      </c>
      <c r="C4518" s="16" t="s">
        <v>474</v>
      </c>
      <c r="D4518" s="21">
        <v>43174</v>
      </c>
      <c r="E4518" s="16" t="s">
        <v>75</v>
      </c>
      <c r="F4518" s="21">
        <v>44084</v>
      </c>
      <c r="G4518" s="16" t="s">
        <v>75</v>
      </c>
      <c r="H4518" s="26" t="s">
        <v>146</v>
      </c>
      <c r="I4518" s="16" t="s">
        <v>8561</v>
      </c>
      <c r="J4518" s="20" t="s">
        <v>116</v>
      </c>
      <c r="L4518" s="16" t="s">
        <v>116</v>
      </c>
      <c r="M4518" s="26" t="s">
        <v>12794</v>
      </c>
      <c r="N4518" s="26" t="s">
        <v>2357</v>
      </c>
      <c r="O4518" s="16" t="s">
        <v>188</v>
      </c>
      <c r="P4518" s="26" t="s">
        <v>2347</v>
      </c>
      <c r="Q4518" s="26" t="s">
        <v>2357</v>
      </c>
      <c r="R4518" s="16" t="s">
        <v>139</v>
      </c>
      <c r="S4518" s="16" t="s">
        <v>84</v>
      </c>
      <c r="T4518" s="22">
        <v>8.17</v>
      </c>
      <c r="U4518" s="21">
        <v>43917</v>
      </c>
      <c r="V4518" s="16" t="s">
        <v>1179</v>
      </c>
      <c r="W4518" s="20" t="s">
        <v>43</v>
      </c>
      <c r="X4518" s="16" t="s">
        <v>78</v>
      </c>
      <c r="Y4518" s="26" t="s">
        <v>12793</v>
      </c>
      <c r="Z4518" s="24" t="s">
        <v>32</v>
      </c>
      <c r="AA4518" s="24" t="s">
        <v>32</v>
      </c>
      <c r="AB4518" s="24" t="s">
        <v>32</v>
      </c>
      <c r="AC4518" s="24" t="s">
        <v>32</v>
      </c>
      <c r="AD4518" s="25">
        <v>0</v>
      </c>
      <c r="AE4518" s="25">
        <v>0</v>
      </c>
      <c r="AF4518" s="25">
        <v>44500</v>
      </c>
      <c r="AG4518" s="25">
        <v>925620</v>
      </c>
      <c r="AH4518" s="25">
        <v>970120</v>
      </c>
      <c r="AI4518" s="16" t="s">
        <v>12792</v>
      </c>
    </row>
    <row r="4519" spans="1:35" x14ac:dyDescent="0.25">
      <c r="A4519" s="17">
        <v>127131</v>
      </c>
      <c r="B4519" s="18">
        <v>1</v>
      </c>
      <c r="C4519" s="16" t="s">
        <v>474</v>
      </c>
      <c r="D4519" s="21">
        <v>43174</v>
      </c>
      <c r="E4519" s="16" t="s">
        <v>75</v>
      </c>
      <c r="F4519" s="21">
        <v>44167</v>
      </c>
      <c r="G4519" s="16" t="s">
        <v>32</v>
      </c>
      <c r="H4519" s="26" t="s">
        <v>317</v>
      </c>
      <c r="I4519" s="16" t="s">
        <v>2950</v>
      </c>
      <c r="J4519" s="20" t="s">
        <v>116</v>
      </c>
      <c r="L4519" s="16" t="s">
        <v>116</v>
      </c>
      <c r="M4519" s="26" t="s">
        <v>12791</v>
      </c>
      <c r="N4519" s="26" t="s">
        <v>2587</v>
      </c>
      <c r="O4519" s="16" t="s">
        <v>188</v>
      </c>
      <c r="P4519" s="26" t="s">
        <v>188</v>
      </c>
      <c r="Q4519" s="26" t="s">
        <v>2587</v>
      </c>
      <c r="T4519" s="22">
        <v>3.58</v>
      </c>
      <c r="U4519" s="21">
        <v>43868</v>
      </c>
      <c r="V4519" s="16" t="s">
        <v>1179</v>
      </c>
      <c r="W4519" s="20" t="s">
        <v>43</v>
      </c>
      <c r="X4519" s="16" t="s">
        <v>78</v>
      </c>
      <c r="Z4519" s="24" t="s">
        <v>32</v>
      </c>
      <c r="AA4519" s="24" t="s">
        <v>32</v>
      </c>
      <c r="AB4519" s="24" t="s">
        <v>32</v>
      </c>
      <c r="AC4519" s="24" t="s">
        <v>32</v>
      </c>
      <c r="AD4519" s="25">
        <v>0</v>
      </c>
      <c r="AE4519" s="25">
        <v>0</v>
      </c>
      <c r="AF4519" s="25">
        <v>0</v>
      </c>
      <c r="AG4519" s="25">
        <v>543404</v>
      </c>
      <c r="AH4519" s="25">
        <v>543404</v>
      </c>
      <c r="AI4519" s="16" t="s">
        <v>12790</v>
      </c>
    </row>
    <row r="4520" spans="1:35" x14ac:dyDescent="0.25">
      <c r="A4520" s="17">
        <v>127132</v>
      </c>
      <c r="B4520" s="18">
        <v>1</v>
      </c>
      <c r="C4520" s="16" t="s">
        <v>73</v>
      </c>
      <c r="D4520" s="21">
        <v>43174</v>
      </c>
      <c r="E4520" s="16" t="s">
        <v>75</v>
      </c>
      <c r="F4520" s="21">
        <v>43476</v>
      </c>
      <c r="G4520" s="16" t="s">
        <v>75</v>
      </c>
      <c r="H4520" s="26" t="s">
        <v>289</v>
      </c>
      <c r="I4520" s="16" t="s">
        <v>614</v>
      </c>
      <c r="J4520" s="20" t="s">
        <v>116</v>
      </c>
      <c r="L4520" s="16" t="s">
        <v>116</v>
      </c>
      <c r="M4520" s="26" t="s">
        <v>12789</v>
      </c>
      <c r="N4520" s="26" t="s">
        <v>12788</v>
      </c>
      <c r="O4520" s="16" t="s">
        <v>188</v>
      </c>
      <c r="P4520" s="26" t="s">
        <v>188</v>
      </c>
      <c r="Q4520" s="26" t="s">
        <v>12787</v>
      </c>
      <c r="R4520" s="16" t="s">
        <v>139</v>
      </c>
      <c r="S4520" s="16" t="s">
        <v>4621</v>
      </c>
      <c r="T4520" s="22">
        <v>13.24</v>
      </c>
      <c r="V4520" s="16" t="s">
        <v>2358</v>
      </c>
      <c r="W4520" s="20" t="s">
        <v>43</v>
      </c>
      <c r="X4520" s="16" t="s">
        <v>78</v>
      </c>
      <c r="Z4520" s="24" t="s">
        <v>32</v>
      </c>
      <c r="AA4520" s="24" t="s">
        <v>32</v>
      </c>
      <c r="AB4520" s="24" t="s">
        <v>32</v>
      </c>
      <c r="AC4520" s="24" t="s">
        <v>32</v>
      </c>
      <c r="AD4520" s="24" t="s">
        <v>32</v>
      </c>
      <c r="AE4520" s="24" t="s">
        <v>32</v>
      </c>
      <c r="AF4520" s="24" t="s">
        <v>32</v>
      </c>
      <c r="AG4520" s="24" t="s">
        <v>32</v>
      </c>
      <c r="AH4520" s="24" t="s">
        <v>32</v>
      </c>
    </row>
    <row r="4521" spans="1:35" x14ac:dyDescent="0.25">
      <c r="A4521" s="17">
        <v>127133</v>
      </c>
      <c r="B4521" s="18">
        <v>1</v>
      </c>
      <c r="C4521" s="16" t="s">
        <v>474</v>
      </c>
      <c r="D4521" s="21">
        <v>43174</v>
      </c>
      <c r="E4521" s="16" t="s">
        <v>75</v>
      </c>
      <c r="F4521" s="21">
        <v>44167</v>
      </c>
      <c r="G4521" s="16" t="s">
        <v>75</v>
      </c>
      <c r="H4521" s="26" t="s">
        <v>133</v>
      </c>
      <c r="I4521" s="16" t="s">
        <v>2950</v>
      </c>
      <c r="J4521" s="20" t="s">
        <v>116</v>
      </c>
      <c r="L4521" s="16" t="s">
        <v>116</v>
      </c>
      <c r="M4521" s="26" t="s">
        <v>12786</v>
      </c>
      <c r="N4521" s="26" t="s">
        <v>2587</v>
      </c>
      <c r="O4521" s="16" t="s">
        <v>188</v>
      </c>
      <c r="P4521" s="26" t="s">
        <v>188</v>
      </c>
      <c r="Q4521" s="26" t="s">
        <v>2587</v>
      </c>
      <c r="T4521" s="22">
        <v>3.92</v>
      </c>
      <c r="U4521" s="21">
        <v>43868</v>
      </c>
      <c r="V4521" s="16" t="s">
        <v>1179</v>
      </c>
      <c r="W4521" s="20" t="s">
        <v>43</v>
      </c>
      <c r="X4521" s="16" t="s">
        <v>78</v>
      </c>
      <c r="Z4521" s="24" t="s">
        <v>32</v>
      </c>
      <c r="AA4521" s="24" t="s">
        <v>32</v>
      </c>
      <c r="AB4521" s="24" t="s">
        <v>32</v>
      </c>
      <c r="AC4521" s="24" t="s">
        <v>32</v>
      </c>
      <c r="AD4521" s="25">
        <v>0</v>
      </c>
      <c r="AE4521" s="25">
        <v>0</v>
      </c>
      <c r="AF4521" s="25">
        <v>0</v>
      </c>
      <c r="AG4521" s="25">
        <v>450694</v>
      </c>
      <c r="AH4521" s="25">
        <v>450694</v>
      </c>
      <c r="AI4521" s="16" t="s">
        <v>12785</v>
      </c>
    </row>
    <row r="4522" spans="1:35" x14ac:dyDescent="0.25">
      <c r="A4522" s="17">
        <v>127134.01</v>
      </c>
      <c r="B4522" s="18">
        <v>1</v>
      </c>
      <c r="C4522" s="16" t="s">
        <v>73</v>
      </c>
      <c r="D4522" s="21">
        <v>43598</v>
      </c>
      <c r="E4522" s="16" t="s">
        <v>75</v>
      </c>
      <c r="F4522" s="21">
        <v>44362</v>
      </c>
      <c r="G4522" s="16" t="s">
        <v>108</v>
      </c>
      <c r="H4522" s="26" t="s">
        <v>34</v>
      </c>
      <c r="I4522" s="16" t="s">
        <v>669</v>
      </c>
      <c r="J4522" s="20" t="s">
        <v>116</v>
      </c>
      <c r="L4522" s="16" t="s">
        <v>116</v>
      </c>
      <c r="M4522" s="26" t="s">
        <v>12784</v>
      </c>
      <c r="N4522" s="26" t="s">
        <v>2343</v>
      </c>
      <c r="O4522" s="16" t="s">
        <v>188</v>
      </c>
      <c r="P4522" s="26" t="s">
        <v>443</v>
      </c>
      <c r="Q4522" s="26" t="s">
        <v>2343</v>
      </c>
      <c r="R4522" s="16" t="s">
        <v>139</v>
      </c>
      <c r="S4522" s="16" t="s">
        <v>4621</v>
      </c>
      <c r="T4522" s="22">
        <v>4.72</v>
      </c>
      <c r="V4522" s="16" t="s">
        <v>1179</v>
      </c>
      <c r="W4522" s="20" t="s">
        <v>472</v>
      </c>
      <c r="X4522" s="16" t="s">
        <v>140</v>
      </c>
      <c r="Z4522" s="24" t="s">
        <v>32</v>
      </c>
      <c r="AA4522" s="24" t="s">
        <v>32</v>
      </c>
      <c r="AB4522" s="24" t="s">
        <v>32</v>
      </c>
      <c r="AC4522" s="24" t="s">
        <v>32</v>
      </c>
      <c r="AD4522" s="25">
        <v>0</v>
      </c>
      <c r="AE4522" s="25">
        <v>100000</v>
      </c>
      <c r="AF4522" s="25">
        <v>0</v>
      </c>
      <c r="AG4522" s="25">
        <v>0</v>
      </c>
      <c r="AH4522" s="25">
        <v>100000</v>
      </c>
      <c r="AI4522" s="16" t="s">
        <v>12783</v>
      </c>
    </row>
    <row r="4523" spans="1:35" x14ac:dyDescent="0.25">
      <c r="A4523" s="17">
        <v>127135</v>
      </c>
      <c r="B4523" s="18">
        <v>1</v>
      </c>
      <c r="C4523" s="16" t="s">
        <v>73</v>
      </c>
      <c r="D4523" s="21">
        <v>43174</v>
      </c>
      <c r="E4523" s="16" t="s">
        <v>75</v>
      </c>
      <c r="F4523" s="21">
        <v>43476</v>
      </c>
      <c r="G4523" s="16" t="s">
        <v>75</v>
      </c>
      <c r="H4523" s="26" t="s">
        <v>133</v>
      </c>
      <c r="I4523" s="16" t="s">
        <v>8549</v>
      </c>
      <c r="J4523" s="20" t="s">
        <v>116</v>
      </c>
      <c r="L4523" s="16" t="s">
        <v>116</v>
      </c>
      <c r="M4523" s="26" t="s">
        <v>12782</v>
      </c>
      <c r="N4523" s="26" t="s">
        <v>2587</v>
      </c>
      <c r="O4523" s="16" t="s">
        <v>188</v>
      </c>
      <c r="P4523" s="26" t="s">
        <v>188</v>
      </c>
      <c r="Q4523" s="26" t="s">
        <v>2587</v>
      </c>
      <c r="R4523" s="16" t="s">
        <v>139</v>
      </c>
      <c r="S4523" s="16" t="s">
        <v>4621</v>
      </c>
      <c r="T4523" s="22">
        <v>7.55</v>
      </c>
      <c r="V4523" s="16" t="s">
        <v>1179</v>
      </c>
      <c r="W4523" s="20" t="s">
        <v>43</v>
      </c>
      <c r="X4523" s="16" t="s">
        <v>78</v>
      </c>
      <c r="Z4523" s="24" t="s">
        <v>32</v>
      </c>
      <c r="AA4523" s="24" t="s">
        <v>32</v>
      </c>
      <c r="AB4523" s="24" t="s">
        <v>32</v>
      </c>
      <c r="AC4523" s="24" t="s">
        <v>32</v>
      </c>
      <c r="AD4523" s="24" t="s">
        <v>32</v>
      </c>
      <c r="AE4523" s="24" t="s">
        <v>32</v>
      </c>
      <c r="AF4523" s="24" t="s">
        <v>32</v>
      </c>
      <c r="AG4523" s="24" t="s">
        <v>32</v>
      </c>
      <c r="AH4523" s="24" t="s">
        <v>32</v>
      </c>
    </row>
    <row r="4524" spans="1:35" x14ac:dyDescent="0.25">
      <c r="A4524" s="17">
        <v>127136</v>
      </c>
      <c r="B4524" s="18">
        <v>1</v>
      </c>
      <c r="C4524" s="16" t="s">
        <v>73</v>
      </c>
      <c r="D4524" s="21">
        <v>43174</v>
      </c>
      <c r="E4524" s="16" t="s">
        <v>75</v>
      </c>
      <c r="F4524" s="21">
        <v>43425</v>
      </c>
      <c r="G4524" s="16" t="s">
        <v>75</v>
      </c>
      <c r="H4524" s="26" t="s">
        <v>209</v>
      </c>
      <c r="I4524" s="16" t="s">
        <v>614</v>
      </c>
      <c r="J4524" s="20" t="s">
        <v>116</v>
      </c>
      <c r="L4524" s="16" t="s">
        <v>116</v>
      </c>
      <c r="M4524" s="26" t="s">
        <v>12781</v>
      </c>
      <c r="N4524" s="26" t="s">
        <v>2343</v>
      </c>
      <c r="O4524" s="16" t="s">
        <v>188</v>
      </c>
      <c r="P4524" s="26" t="s">
        <v>188</v>
      </c>
      <c r="Q4524" s="26" t="s">
        <v>2343</v>
      </c>
      <c r="R4524" s="16" t="s">
        <v>139</v>
      </c>
      <c r="S4524" s="16" t="s">
        <v>4621</v>
      </c>
      <c r="T4524" s="22">
        <v>0.81</v>
      </c>
      <c r="V4524" s="16" t="s">
        <v>1179</v>
      </c>
      <c r="W4524" s="20" t="s">
        <v>43</v>
      </c>
      <c r="X4524" s="16" t="s">
        <v>78</v>
      </c>
      <c r="Z4524" s="24" t="s">
        <v>32</v>
      </c>
      <c r="AA4524" s="24" t="s">
        <v>32</v>
      </c>
      <c r="AB4524" s="24" t="s">
        <v>32</v>
      </c>
      <c r="AC4524" s="24" t="s">
        <v>32</v>
      </c>
      <c r="AD4524" s="24" t="s">
        <v>32</v>
      </c>
      <c r="AE4524" s="24" t="s">
        <v>32</v>
      </c>
      <c r="AF4524" s="24" t="s">
        <v>32</v>
      </c>
      <c r="AG4524" s="24" t="s">
        <v>32</v>
      </c>
      <c r="AH4524" s="24" t="s">
        <v>32</v>
      </c>
    </row>
    <row r="4525" spans="1:35" x14ac:dyDescent="0.25">
      <c r="A4525" s="17">
        <v>127137</v>
      </c>
      <c r="B4525" s="18">
        <v>1</v>
      </c>
      <c r="C4525" s="16" t="s">
        <v>31</v>
      </c>
      <c r="D4525" s="21">
        <v>43174</v>
      </c>
      <c r="E4525" s="16" t="s">
        <v>75</v>
      </c>
      <c r="F4525" s="21">
        <v>44299</v>
      </c>
      <c r="G4525" s="16" t="s">
        <v>75</v>
      </c>
      <c r="H4525" s="26" t="s">
        <v>209</v>
      </c>
      <c r="I4525" s="16" t="s">
        <v>3992</v>
      </c>
      <c r="J4525" s="20" t="s">
        <v>116</v>
      </c>
      <c r="L4525" s="16" t="s">
        <v>116</v>
      </c>
      <c r="M4525" s="26" t="s">
        <v>3993</v>
      </c>
      <c r="N4525" s="26" t="s">
        <v>2343</v>
      </c>
      <c r="O4525" s="16" t="s">
        <v>188</v>
      </c>
      <c r="P4525" s="26" t="s">
        <v>443</v>
      </c>
      <c r="Q4525" s="26" t="s">
        <v>2343</v>
      </c>
      <c r="R4525" s="16" t="s">
        <v>139</v>
      </c>
      <c r="S4525" s="16" t="s">
        <v>84</v>
      </c>
      <c r="T4525" s="22">
        <v>0.16</v>
      </c>
      <c r="U4525" s="21">
        <v>44281</v>
      </c>
      <c r="V4525" s="16" t="s">
        <v>1179</v>
      </c>
      <c r="W4525" s="20" t="s">
        <v>43</v>
      </c>
      <c r="X4525" s="16" t="s">
        <v>140</v>
      </c>
      <c r="Z4525" s="25">
        <v>0</v>
      </c>
      <c r="AA4525" s="25">
        <v>0</v>
      </c>
      <c r="AB4525" s="25">
        <v>30600</v>
      </c>
      <c r="AC4525" s="25">
        <v>92500</v>
      </c>
      <c r="AD4525" s="25">
        <v>0</v>
      </c>
      <c r="AE4525" s="25">
        <v>0</v>
      </c>
      <c r="AF4525" s="25">
        <v>30600</v>
      </c>
      <c r="AG4525" s="25">
        <v>92500</v>
      </c>
      <c r="AH4525" s="25">
        <v>123100</v>
      </c>
      <c r="AI4525" s="16" t="s">
        <v>3994</v>
      </c>
    </row>
    <row r="4526" spans="1:35" x14ac:dyDescent="0.25">
      <c r="A4526" s="17">
        <v>127138</v>
      </c>
      <c r="B4526" s="18">
        <v>1</v>
      </c>
      <c r="C4526" s="16" t="s">
        <v>474</v>
      </c>
      <c r="D4526" s="21">
        <v>43174</v>
      </c>
      <c r="E4526" s="16" t="s">
        <v>75</v>
      </c>
      <c r="F4526" s="21">
        <v>43808</v>
      </c>
      <c r="G4526" s="16" t="s">
        <v>75</v>
      </c>
      <c r="H4526" s="26" t="s">
        <v>209</v>
      </c>
      <c r="I4526" s="16" t="s">
        <v>3972</v>
      </c>
      <c r="J4526" s="20" t="s">
        <v>116</v>
      </c>
      <c r="L4526" s="16" t="s">
        <v>116</v>
      </c>
      <c r="M4526" s="26" t="s">
        <v>12780</v>
      </c>
      <c r="N4526" s="26" t="s">
        <v>2343</v>
      </c>
      <c r="O4526" s="16" t="s">
        <v>188</v>
      </c>
      <c r="P4526" s="26" t="s">
        <v>443</v>
      </c>
      <c r="Q4526" s="26" t="s">
        <v>2343</v>
      </c>
      <c r="R4526" s="16" t="s">
        <v>139</v>
      </c>
      <c r="S4526" s="16" t="s">
        <v>84</v>
      </c>
      <c r="T4526" s="22">
        <v>4.8</v>
      </c>
      <c r="U4526" s="21">
        <v>43595</v>
      </c>
      <c r="V4526" s="16" t="s">
        <v>1179</v>
      </c>
      <c r="W4526" s="20" t="s">
        <v>43</v>
      </c>
      <c r="X4526" s="16" t="s">
        <v>140</v>
      </c>
      <c r="Z4526" s="24" t="s">
        <v>32</v>
      </c>
      <c r="AA4526" s="24" t="s">
        <v>32</v>
      </c>
      <c r="AB4526" s="24" t="s">
        <v>32</v>
      </c>
      <c r="AC4526" s="24" t="s">
        <v>32</v>
      </c>
      <c r="AD4526" s="25">
        <v>0</v>
      </c>
      <c r="AE4526" s="25">
        <v>0</v>
      </c>
      <c r="AF4526" s="25">
        <v>217700</v>
      </c>
      <c r="AG4526" s="25">
        <v>2034900</v>
      </c>
      <c r="AH4526" s="25">
        <v>2252600</v>
      </c>
      <c r="AI4526" s="16" t="s">
        <v>12779</v>
      </c>
    </row>
    <row r="4527" spans="1:35" x14ac:dyDescent="0.25">
      <c r="A4527" s="17">
        <v>127140</v>
      </c>
      <c r="B4527" s="18">
        <v>1</v>
      </c>
      <c r="C4527" s="16" t="s">
        <v>73</v>
      </c>
      <c r="D4527" s="21">
        <v>43174</v>
      </c>
      <c r="E4527" s="16" t="s">
        <v>75</v>
      </c>
      <c r="F4527" s="21">
        <v>44005</v>
      </c>
      <c r="G4527" s="16" t="s">
        <v>75</v>
      </c>
      <c r="H4527" s="26" t="s">
        <v>320</v>
      </c>
      <c r="I4527" s="16" t="s">
        <v>1868</v>
      </c>
      <c r="J4527" s="20" t="s">
        <v>116</v>
      </c>
      <c r="L4527" s="16" t="s">
        <v>116</v>
      </c>
      <c r="M4527" s="26" t="s">
        <v>12778</v>
      </c>
      <c r="N4527" s="26" t="s">
        <v>2587</v>
      </c>
      <c r="O4527" s="16" t="s">
        <v>188</v>
      </c>
      <c r="P4527" s="26" t="s">
        <v>188</v>
      </c>
      <c r="Q4527" s="26" t="s">
        <v>2587</v>
      </c>
      <c r="R4527" s="16" t="s">
        <v>139</v>
      </c>
      <c r="S4527" s="16" t="s">
        <v>4621</v>
      </c>
      <c r="T4527" s="22">
        <v>2.34</v>
      </c>
      <c r="V4527" s="16" t="s">
        <v>1179</v>
      </c>
      <c r="W4527" s="20" t="s">
        <v>43</v>
      </c>
      <c r="X4527" s="16" t="s">
        <v>78</v>
      </c>
      <c r="Z4527" s="24" t="s">
        <v>32</v>
      </c>
      <c r="AA4527" s="24" t="s">
        <v>32</v>
      </c>
      <c r="AB4527" s="24" t="s">
        <v>32</v>
      </c>
      <c r="AC4527" s="24" t="s">
        <v>32</v>
      </c>
      <c r="AD4527" s="24" t="s">
        <v>32</v>
      </c>
      <c r="AE4527" s="24" t="s">
        <v>32</v>
      </c>
      <c r="AF4527" s="24" t="s">
        <v>32</v>
      </c>
      <c r="AG4527" s="24" t="s">
        <v>32</v>
      </c>
      <c r="AH4527" s="24" t="s">
        <v>32</v>
      </c>
    </row>
    <row r="4528" spans="1:35" x14ac:dyDescent="0.25">
      <c r="A4528" s="17">
        <v>127142</v>
      </c>
      <c r="B4528" s="18">
        <v>2</v>
      </c>
      <c r="C4528" s="16" t="s">
        <v>73</v>
      </c>
      <c r="D4528" s="21">
        <v>43178</v>
      </c>
      <c r="E4528" s="16" t="s">
        <v>1610</v>
      </c>
      <c r="F4528" s="21">
        <v>43970</v>
      </c>
      <c r="G4528" s="16" t="s">
        <v>1610</v>
      </c>
      <c r="H4528" s="26" t="s">
        <v>286</v>
      </c>
      <c r="L4528" s="16" t="s">
        <v>110</v>
      </c>
      <c r="M4528" s="26" t="s">
        <v>12777</v>
      </c>
      <c r="O4528" s="16" t="s">
        <v>1612</v>
      </c>
      <c r="T4528" s="23" t="s">
        <v>32</v>
      </c>
      <c r="W4528" s="20" t="s">
        <v>43</v>
      </c>
      <c r="Z4528" s="24" t="s">
        <v>32</v>
      </c>
      <c r="AA4528" s="24" t="s">
        <v>32</v>
      </c>
      <c r="AB4528" s="24" t="s">
        <v>32</v>
      </c>
      <c r="AC4528" s="24" t="s">
        <v>32</v>
      </c>
      <c r="AD4528" s="25">
        <v>0</v>
      </c>
      <c r="AE4528" s="25">
        <v>0</v>
      </c>
      <c r="AF4528" s="25">
        <v>796875</v>
      </c>
      <c r="AG4528" s="25">
        <v>0</v>
      </c>
      <c r="AH4528" s="25">
        <v>796875</v>
      </c>
      <c r="AI4528" s="16" t="s">
        <v>12776</v>
      </c>
    </row>
    <row r="4529" spans="1:35" x14ac:dyDescent="0.25">
      <c r="A4529" s="17">
        <v>127147</v>
      </c>
      <c r="B4529" s="18">
        <v>4</v>
      </c>
      <c r="C4529" s="16" t="s">
        <v>73</v>
      </c>
      <c r="D4529" s="21">
        <v>43178</v>
      </c>
      <c r="E4529" s="16" t="s">
        <v>1610</v>
      </c>
      <c r="F4529" s="21">
        <v>43970</v>
      </c>
      <c r="G4529" s="16" t="s">
        <v>1610</v>
      </c>
      <c r="H4529" s="26" t="s">
        <v>349</v>
      </c>
      <c r="L4529" s="16" t="s">
        <v>110</v>
      </c>
      <c r="M4529" s="26" t="s">
        <v>12775</v>
      </c>
      <c r="O4529" s="16" t="s">
        <v>1612</v>
      </c>
      <c r="T4529" s="23" t="s">
        <v>32</v>
      </c>
      <c r="W4529" s="20" t="s">
        <v>43</v>
      </c>
      <c r="Z4529" s="24" t="s">
        <v>32</v>
      </c>
      <c r="AA4529" s="24" t="s">
        <v>32</v>
      </c>
      <c r="AB4529" s="24" t="s">
        <v>32</v>
      </c>
      <c r="AC4529" s="24" t="s">
        <v>32</v>
      </c>
      <c r="AD4529" s="25">
        <v>0</v>
      </c>
      <c r="AE4529" s="25">
        <v>0</v>
      </c>
      <c r="AF4529" s="25">
        <v>112500</v>
      </c>
      <c r="AG4529" s="25">
        <v>0</v>
      </c>
      <c r="AH4529" s="25">
        <v>112500</v>
      </c>
      <c r="AI4529" s="16" t="s">
        <v>12774</v>
      </c>
    </row>
    <row r="4530" spans="1:35" x14ac:dyDescent="0.25">
      <c r="A4530" s="17">
        <v>127148</v>
      </c>
      <c r="B4530" s="18">
        <v>4</v>
      </c>
      <c r="C4530" s="16" t="s">
        <v>73</v>
      </c>
      <c r="D4530" s="21">
        <v>43178</v>
      </c>
      <c r="E4530" s="16" t="s">
        <v>819</v>
      </c>
      <c r="F4530" s="21">
        <v>44201</v>
      </c>
      <c r="G4530" s="16" t="s">
        <v>1409</v>
      </c>
      <c r="H4530" s="26" t="s">
        <v>301</v>
      </c>
      <c r="I4530" s="16" t="s">
        <v>12773</v>
      </c>
      <c r="K4530" s="16" t="s">
        <v>12772</v>
      </c>
      <c r="L4530" s="16" t="s">
        <v>37</v>
      </c>
      <c r="M4530" s="26" t="s">
        <v>12771</v>
      </c>
      <c r="N4530" s="26" t="s">
        <v>12770</v>
      </c>
      <c r="O4530" s="16" t="s">
        <v>53</v>
      </c>
      <c r="P4530" s="26" t="s">
        <v>40</v>
      </c>
      <c r="R4530" s="16" t="s">
        <v>41</v>
      </c>
      <c r="S4530" s="16" t="s">
        <v>42</v>
      </c>
      <c r="T4530" s="22">
        <v>0.01</v>
      </c>
      <c r="W4530" s="20" t="s">
        <v>43</v>
      </c>
      <c r="X4530" s="16" t="s">
        <v>44</v>
      </c>
      <c r="Y4530" s="26" t="s">
        <v>12769</v>
      </c>
      <c r="Z4530" s="24" t="s">
        <v>32</v>
      </c>
      <c r="AA4530" s="24" t="s">
        <v>32</v>
      </c>
      <c r="AB4530" s="24" t="s">
        <v>32</v>
      </c>
      <c r="AC4530" s="24" t="s">
        <v>32</v>
      </c>
      <c r="AD4530" s="25">
        <v>64300</v>
      </c>
      <c r="AE4530" s="25">
        <v>0</v>
      </c>
      <c r="AF4530" s="25">
        <v>0</v>
      </c>
      <c r="AG4530" s="25">
        <v>0</v>
      </c>
      <c r="AH4530" s="25">
        <v>64300</v>
      </c>
      <c r="AI4530" s="16" t="s">
        <v>12768</v>
      </c>
    </row>
    <row r="4531" spans="1:35" x14ac:dyDescent="0.25">
      <c r="A4531" s="17">
        <v>127149</v>
      </c>
      <c r="B4531" s="18">
        <v>4</v>
      </c>
      <c r="C4531" s="16" t="s">
        <v>73</v>
      </c>
      <c r="D4531" s="21">
        <v>43178</v>
      </c>
      <c r="E4531" s="16" t="s">
        <v>1610</v>
      </c>
      <c r="F4531" s="21">
        <v>43970</v>
      </c>
      <c r="G4531" s="16" t="s">
        <v>1610</v>
      </c>
      <c r="H4531" s="26" t="s">
        <v>126</v>
      </c>
      <c r="L4531" s="16" t="s">
        <v>110</v>
      </c>
      <c r="M4531" s="26" t="s">
        <v>12767</v>
      </c>
      <c r="O4531" s="16" t="s">
        <v>1612</v>
      </c>
      <c r="T4531" s="23" t="s">
        <v>32</v>
      </c>
      <c r="W4531" s="20" t="s">
        <v>43</v>
      </c>
      <c r="Z4531" s="24" t="s">
        <v>32</v>
      </c>
      <c r="AA4531" s="24" t="s">
        <v>32</v>
      </c>
      <c r="AB4531" s="24" t="s">
        <v>32</v>
      </c>
      <c r="AC4531" s="24" t="s">
        <v>32</v>
      </c>
      <c r="AD4531" s="25">
        <v>0</v>
      </c>
      <c r="AE4531" s="25">
        <v>0</v>
      </c>
      <c r="AF4531" s="25">
        <v>250000</v>
      </c>
      <c r="AG4531" s="25">
        <v>0</v>
      </c>
      <c r="AH4531" s="25">
        <v>250000</v>
      </c>
      <c r="AI4531" s="16" t="s">
        <v>12766</v>
      </c>
    </row>
    <row r="4532" spans="1:35" x14ac:dyDescent="0.25">
      <c r="A4532" s="17">
        <v>127151</v>
      </c>
      <c r="B4532" s="18">
        <v>1</v>
      </c>
      <c r="C4532" s="16" t="s">
        <v>73</v>
      </c>
      <c r="D4532" s="21">
        <v>43178</v>
      </c>
      <c r="E4532" s="16" t="s">
        <v>1610</v>
      </c>
      <c r="F4532" s="21">
        <v>43970</v>
      </c>
      <c r="G4532" s="16" t="s">
        <v>1610</v>
      </c>
      <c r="H4532" s="26" t="s">
        <v>320</v>
      </c>
      <c r="L4532" s="16" t="s">
        <v>110</v>
      </c>
      <c r="M4532" s="26" t="s">
        <v>12765</v>
      </c>
      <c r="O4532" s="16" t="s">
        <v>1612</v>
      </c>
      <c r="T4532" s="23" t="s">
        <v>32</v>
      </c>
      <c r="W4532" s="20" t="s">
        <v>43</v>
      </c>
      <c r="Z4532" s="24" t="s">
        <v>32</v>
      </c>
      <c r="AA4532" s="24" t="s">
        <v>32</v>
      </c>
      <c r="AB4532" s="24" t="s">
        <v>32</v>
      </c>
      <c r="AC4532" s="24" t="s">
        <v>32</v>
      </c>
      <c r="AD4532" s="25">
        <v>0</v>
      </c>
      <c r="AE4532" s="25">
        <v>0</v>
      </c>
      <c r="AF4532" s="25">
        <v>225000</v>
      </c>
      <c r="AG4532" s="25">
        <v>0</v>
      </c>
      <c r="AH4532" s="25">
        <v>225000</v>
      </c>
      <c r="AI4532" s="16" t="s">
        <v>12764</v>
      </c>
    </row>
    <row r="4533" spans="1:35" x14ac:dyDescent="0.25">
      <c r="A4533" s="17">
        <v>127155</v>
      </c>
      <c r="B4533" s="18">
        <v>4</v>
      </c>
      <c r="C4533" s="16" t="s">
        <v>73</v>
      </c>
      <c r="D4533" s="21">
        <v>43178</v>
      </c>
      <c r="E4533" s="16" t="s">
        <v>1610</v>
      </c>
      <c r="F4533" s="21">
        <v>43970</v>
      </c>
      <c r="G4533" s="16" t="s">
        <v>1610</v>
      </c>
      <c r="H4533" s="26" t="s">
        <v>186</v>
      </c>
      <c r="L4533" s="16" t="s">
        <v>110</v>
      </c>
      <c r="M4533" s="26" t="s">
        <v>12763</v>
      </c>
      <c r="O4533" s="16" t="s">
        <v>1612</v>
      </c>
      <c r="T4533" s="23" t="s">
        <v>32</v>
      </c>
      <c r="W4533" s="20" t="s">
        <v>43</v>
      </c>
      <c r="Z4533" s="24" t="s">
        <v>32</v>
      </c>
      <c r="AA4533" s="24" t="s">
        <v>32</v>
      </c>
      <c r="AB4533" s="24" t="s">
        <v>32</v>
      </c>
      <c r="AC4533" s="24" t="s">
        <v>32</v>
      </c>
      <c r="AD4533" s="25">
        <v>0</v>
      </c>
      <c r="AE4533" s="25">
        <v>0</v>
      </c>
      <c r="AF4533" s="25">
        <v>907941</v>
      </c>
      <c r="AG4533" s="25">
        <v>0</v>
      </c>
      <c r="AH4533" s="25">
        <v>907941</v>
      </c>
      <c r="AI4533" s="16" t="s">
        <v>12762</v>
      </c>
    </row>
    <row r="4534" spans="1:35" x14ac:dyDescent="0.25">
      <c r="A4534" s="17">
        <v>127156</v>
      </c>
      <c r="B4534" s="18">
        <v>2</v>
      </c>
      <c r="C4534" s="16" t="s">
        <v>474</v>
      </c>
      <c r="D4534" s="21">
        <v>43179</v>
      </c>
      <c r="E4534" s="16" t="s">
        <v>75</v>
      </c>
      <c r="F4534" s="21">
        <v>44175</v>
      </c>
      <c r="G4534" s="16" t="s">
        <v>514</v>
      </c>
      <c r="H4534" s="26" t="s">
        <v>244</v>
      </c>
      <c r="I4534" s="16" t="s">
        <v>518</v>
      </c>
      <c r="J4534" s="20" t="s">
        <v>116</v>
      </c>
      <c r="L4534" s="16" t="s">
        <v>116</v>
      </c>
      <c r="M4534" s="26" t="s">
        <v>12761</v>
      </c>
      <c r="N4534" s="26" t="s">
        <v>2343</v>
      </c>
      <c r="O4534" s="16" t="s">
        <v>188</v>
      </c>
      <c r="P4534" s="26" t="s">
        <v>2347</v>
      </c>
      <c r="Q4534" s="26" t="s">
        <v>2343</v>
      </c>
      <c r="R4534" s="16" t="s">
        <v>139</v>
      </c>
      <c r="S4534" s="16" t="s">
        <v>84</v>
      </c>
      <c r="T4534" s="22">
        <v>2.95</v>
      </c>
      <c r="U4534" s="21">
        <v>43917</v>
      </c>
      <c r="V4534" s="16" t="s">
        <v>1179</v>
      </c>
      <c r="W4534" s="20" t="s">
        <v>472</v>
      </c>
      <c r="X4534" s="16" t="s">
        <v>140</v>
      </c>
      <c r="Y4534" s="26" t="s">
        <v>12760</v>
      </c>
      <c r="Z4534" s="24" t="s">
        <v>32</v>
      </c>
      <c r="AA4534" s="24" t="s">
        <v>32</v>
      </c>
      <c r="AB4534" s="24" t="s">
        <v>32</v>
      </c>
      <c r="AC4534" s="24" t="s">
        <v>32</v>
      </c>
      <c r="AD4534" s="25">
        <v>0</v>
      </c>
      <c r="AE4534" s="25">
        <v>0</v>
      </c>
      <c r="AF4534" s="25">
        <v>695843</v>
      </c>
      <c r="AG4534" s="25">
        <v>2366794</v>
      </c>
      <c r="AH4534" s="25">
        <v>3062637</v>
      </c>
      <c r="AI4534" s="16" t="s">
        <v>12759</v>
      </c>
    </row>
    <row r="4535" spans="1:35" x14ac:dyDescent="0.25">
      <c r="A4535" s="17">
        <v>127157</v>
      </c>
      <c r="B4535" s="18">
        <v>2</v>
      </c>
      <c r="C4535" s="16" t="s">
        <v>474</v>
      </c>
      <c r="D4535" s="21">
        <v>43179</v>
      </c>
      <c r="E4535" s="16" t="s">
        <v>75</v>
      </c>
      <c r="F4535" s="21">
        <v>44175</v>
      </c>
      <c r="G4535" s="16" t="s">
        <v>514</v>
      </c>
      <c r="H4535" s="26" t="s">
        <v>244</v>
      </c>
      <c r="I4535" s="16" t="s">
        <v>1690</v>
      </c>
      <c r="J4535" s="20" t="s">
        <v>116</v>
      </c>
      <c r="L4535" s="16" t="s">
        <v>116</v>
      </c>
      <c r="M4535" s="26" t="s">
        <v>12758</v>
      </c>
      <c r="N4535" s="26" t="s">
        <v>2343</v>
      </c>
      <c r="O4535" s="16" t="s">
        <v>188</v>
      </c>
      <c r="P4535" s="26" t="s">
        <v>443</v>
      </c>
      <c r="Q4535" s="26" t="s">
        <v>2343</v>
      </c>
      <c r="R4535" s="16" t="s">
        <v>139</v>
      </c>
      <c r="S4535" s="16" t="s">
        <v>84</v>
      </c>
      <c r="T4535" s="22">
        <v>0.33</v>
      </c>
      <c r="U4535" s="21">
        <v>43917</v>
      </c>
      <c r="V4535" s="16" t="s">
        <v>1179</v>
      </c>
      <c r="W4535" s="20" t="s">
        <v>472</v>
      </c>
      <c r="X4535" s="16" t="s">
        <v>140</v>
      </c>
      <c r="Z4535" s="24" t="s">
        <v>32</v>
      </c>
      <c r="AA4535" s="24" t="s">
        <v>32</v>
      </c>
      <c r="AB4535" s="24" t="s">
        <v>32</v>
      </c>
      <c r="AC4535" s="24" t="s">
        <v>32</v>
      </c>
      <c r="AD4535" s="25">
        <v>0</v>
      </c>
      <c r="AE4535" s="25">
        <v>0</v>
      </c>
      <c r="AF4535" s="25">
        <v>63520</v>
      </c>
      <c r="AG4535" s="25">
        <v>256252</v>
      </c>
      <c r="AH4535" s="25">
        <v>319772</v>
      </c>
      <c r="AI4535" s="16" t="s">
        <v>12757</v>
      </c>
    </row>
    <row r="4536" spans="1:35" x14ac:dyDescent="0.25">
      <c r="A4536" s="17">
        <v>127160</v>
      </c>
      <c r="B4536" s="18">
        <v>2</v>
      </c>
      <c r="C4536" s="16" t="s">
        <v>73</v>
      </c>
      <c r="D4536" s="21">
        <v>43179</v>
      </c>
      <c r="E4536" s="16" t="s">
        <v>75</v>
      </c>
      <c r="F4536" s="21">
        <v>43958</v>
      </c>
      <c r="G4536" s="16" t="s">
        <v>75</v>
      </c>
      <c r="H4536" s="26" t="s">
        <v>235</v>
      </c>
      <c r="I4536" s="16" t="s">
        <v>4000</v>
      </c>
      <c r="J4536" s="20" t="s">
        <v>116</v>
      </c>
      <c r="L4536" s="16" t="s">
        <v>116</v>
      </c>
      <c r="M4536" s="26" t="s">
        <v>12756</v>
      </c>
      <c r="N4536" s="26" t="s">
        <v>3749</v>
      </c>
      <c r="O4536" s="16" t="s">
        <v>188</v>
      </c>
      <c r="P4536" s="26" t="s">
        <v>188</v>
      </c>
      <c r="Q4536" s="26" t="s">
        <v>3749</v>
      </c>
      <c r="R4536" s="16" t="s">
        <v>139</v>
      </c>
      <c r="S4536" s="16" t="s">
        <v>4621</v>
      </c>
      <c r="T4536" s="22">
        <v>3.42</v>
      </c>
      <c r="V4536" s="16" t="s">
        <v>1179</v>
      </c>
      <c r="W4536" s="20" t="s">
        <v>43</v>
      </c>
      <c r="X4536" s="16" t="s">
        <v>78</v>
      </c>
      <c r="Z4536" s="24" t="s">
        <v>32</v>
      </c>
      <c r="AA4536" s="24" t="s">
        <v>32</v>
      </c>
      <c r="AB4536" s="24" t="s">
        <v>32</v>
      </c>
      <c r="AC4536" s="24" t="s">
        <v>32</v>
      </c>
      <c r="AD4536" s="24" t="s">
        <v>32</v>
      </c>
      <c r="AE4536" s="24" t="s">
        <v>32</v>
      </c>
      <c r="AF4536" s="24" t="s">
        <v>32</v>
      </c>
      <c r="AG4536" s="24" t="s">
        <v>32</v>
      </c>
      <c r="AH4536" s="24" t="s">
        <v>32</v>
      </c>
    </row>
    <row r="4537" spans="1:35" x14ac:dyDescent="0.25">
      <c r="A4537" s="17">
        <v>127162</v>
      </c>
      <c r="B4537" s="18">
        <v>2</v>
      </c>
      <c r="C4537" s="16" t="s">
        <v>73</v>
      </c>
      <c r="D4537" s="21">
        <v>43179</v>
      </c>
      <c r="E4537" s="16" t="s">
        <v>75</v>
      </c>
      <c r="F4537" s="21">
        <v>44006</v>
      </c>
      <c r="G4537" s="16" t="s">
        <v>75</v>
      </c>
      <c r="H4537" s="26" t="s">
        <v>235</v>
      </c>
      <c r="I4537" s="16" t="s">
        <v>4000</v>
      </c>
      <c r="J4537" s="20" t="s">
        <v>116</v>
      </c>
      <c r="L4537" s="16" t="s">
        <v>116</v>
      </c>
      <c r="M4537" s="26" t="s">
        <v>12755</v>
      </c>
      <c r="N4537" s="26" t="s">
        <v>3749</v>
      </c>
      <c r="O4537" s="16" t="s">
        <v>188</v>
      </c>
      <c r="P4537" s="26" t="s">
        <v>188</v>
      </c>
      <c r="Q4537" s="26" t="s">
        <v>3749</v>
      </c>
      <c r="R4537" s="16" t="s">
        <v>139</v>
      </c>
      <c r="S4537" s="16" t="s">
        <v>4621</v>
      </c>
      <c r="T4537" s="22">
        <v>3.37</v>
      </c>
      <c r="V4537" s="16" t="s">
        <v>1179</v>
      </c>
      <c r="W4537" s="20" t="s">
        <v>43</v>
      </c>
      <c r="X4537" s="16" t="s">
        <v>78</v>
      </c>
      <c r="Z4537" s="24" t="s">
        <v>32</v>
      </c>
      <c r="AA4537" s="24" t="s">
        <v>32</v>
      </c>
      <c r="AB4537" s="24" t="s">
        <v>32</v>
      </c>
      <c r="AC4537" s="24" t="s">
        <v>32</v>
      </c>
      <c r="AD4537" s="24" t="s">
        <v>32</v>
      </c>
      <c r="AE4537" s="24" t="s">
        <v>32</v>
      </c>
      <c r="AF4537" s="24" t="s">
        <v>32</v>
      </c>
      <c r="AG4537" s="24" t="s">
        <v>32</v>
      </c>
      <c r="AH4537" s="24" t="s">
        <v>32</v>
      </c>
    </row>
    <row r="4538" spans="1:35" ht="30" x14ac:dyDescent="0.25">
      <c r="A4538" s="17">
        <v>127163</v>
      </c>
      <c r="B4538" s="18">
        <v>2</v>
      </c>
      <c r="C4538" s="16" t="s">
        <v>474</v>
      </c>
      <c r="D4538" s="21">
        <v>43179</v>
      </c>
      <c r="E4538" s="16" t="s">
        <v>75</v>
      </c>
      <c r="F4538" s="21">
        <v>44363</v>
      </c>
      <c r="G4538" s="16" t="s">
        <v>32</v>
      </c>
      <c r="H4538" s="26" t="s">
        <v>235</v>
      </c>
      <c r="I4538" s="16" t="s">
        <v>1724</v>
      </c>
      <c r="J4538" s="20" t="s">
        <v>116</v>
      </c>
      <c r="L4538" s="16" t="s">
        <v>116</v>
      </c>
      <c r="M4538" s="26" t="s">
        <v>12754</v>
      </c>
      <c r="N4538" s="26" t="s">
        <v>8346</v>
      </c>
      <c r="O4538" s="16" t="s">
        <v>188</v>
      </c>
      <c r="P4538" s="26" t="s">
        <v>443</v>
      </c>
      <c r="Q4538" s="26" t="s">
        <v>8345</v>
      </c>
      <c r="R4538" s="16" t="s">
        <v>139</v>
      </c>
      <c r="S4538" s="16" t="s">
        <v>84</v>
      </c>
      <c r="T4538" s="22">
        <v>8.43</v>
      </c>
      <c r="U4538" s="21">
        <v>43917</v>
      </c>
      <c r="V4538" s="16" t="s">
        <v>1179</v>
      </c>
      <c r="W4538" s="20" t="s">
        <v>43</v>
      </c>
      <c r="X4538" s="16" t="s">
        <v>78</v>
      </c>
      <c r="Z4538" s="24" t="s">
        <v>32</v>
      </c>
      <c r="AA4538" s="24" t="s">
        <v>32</v>
      </c>
      <c r="AB4538" s="24" t="s">
        <v>32</v>
      </c>
      <c r="AC4538" s="24" t="s">
        <v>32</v>
      </c>
      <c r="AD4538" s="25">
        <v>0</v>
      </c>
      <c r="AE4538" s="25">
        <v>0</v>
      </c>
      <c r="AF4538" s="25">
        <v>43097</v>
      </c>
      <c r="AG4538" s="25">
        <v>500405</v>
      </c>
      <c r="AH4538" s="25">
        <v>543502</v>
      </c>
      <c r="AI4538" s="16" t="s">
        <v>12753</v>
      </c>
    </row>
    <row r="4539" spans="1:35" x14ac:dyDescent="0.25">
      <c r="A4539" s="17">
        <v>127164</v>
      </c>
      <c r="B4539" s="18">
        <v>2</v>
      </c>
      <c r="C4539" s="16" t="s">
        <v>31</v>
      </c>
      <c r="D4539" s="21">
        <v>43179</v>
      </c>
      <c r="E4539" s="16" t="s">
        <v>75</v>
      </c>
      <c r="F4539" s="21">
        <v>44349</v>
      </c>
      <c r="G4539" s="16" t="s">
        <v>514</v>
      </c>
      <c r="H4539" s="26" t="s">
        <v>264</v>
      </c>
      <c r="I4539" s="16" t="s">
        <v>3995</v>
      </c>
      <c r="J4539" s="20" t="s">
        <v>116</v>
      </c>
      <c r="L4539" s="16" t="s">
        <v>116</v>
      </c>
      <c r="M4539" s="26" t="s">
        <v>3996</v>
      </c>
      <c r="N4539" s="26" t="s">
        <v>3997</v>
      </c>
      <c r="O4539" s="16" t="s">
        <v>188</v>
      </c>
      <c r="P4539" s="26" t="s">
        <v>443</v>
      </c>
      <c r="Q4539" s="26" t="s">
        <v>3997</v>
      </c>
      <c r="R4539" s="16" t="s">
        <v>139</v>
      </c>
      <c r="S4539" s="16" t="s">
        <v>84</v>
      </c>
      <c r="T4539" s="22">
        <v>4.87</v>
      </c>
      <c r="U4539" s="21">
        <v>44323</v>
      </c>
      <c r="V4539" s="16" t="s">
        <v>3998</v>
      </c>
      <c r="W4539" s="20" t="s">
        <v>43</v>
      </c>
      <c r="X4539" s="16" t="s">
        <v>78</v>
      </c>
      <c r="Z4539" s="25">
        <v>0</v>
      </c>
      <c r="AA4539" s="25">
        <v>0</v>
      </c>
      <c r="AB4539" s="25">
        <v>0</v>
      </c>
      <c r="AC4539" s="25">
        <v>909050</v>
      </c>
      <c r="AD4539" s="25">
        <v>0</v>
      </c>
      <c r="AE4539" s="25">
        <v>0</v>
      </c>
      <c r="AF4539" s="25">
        <v>0</v>
      </c>
      <c r="AG4539" s="25">
        <v>909050</v>
      </c>
      <c r="AH4539" s="25">
        <v>909050</v>
      </c>
      <c r="AI4539" s="16" t="s">
        <v>3999</v>
      </c>
    </row>
    <row r="4540" spans="1:35" x14ac:dyDescent="0.25">
      <c r="A4540" s="17">
        <v>127166</v>
      </c>
      <c r="B4540" s="18">
        <v>2</v>
      </c>
      <c r="C4540" s="16" t="s">
        <v>474</v>
      </c>
      <c r="D4540" s="21">
        <v>43179</v>
      </c>
      <c r="E4540" s="16" t="s">
        <v>75</v>
      </c>
      <c r="F4540" s="21">
        <v>44110</v>
      </c>
      <c r="G4540" s="16" t="s">
        <v>514</v>
      </c>
      <c r="H4540" s="26" t="s">
        <v>371</v>
      </c>
      <c r="I4540" s="16" t="s">
        <v>1266</v>
      </c>
      <c r="J4540" s="20" t="s">
        <v>116</v>
      </c>
      <c r="L4540" s="16" t="s">
        <v>116</v>
      </c>
      <c r="M4540" s="26" t="s">
        <v>10246</v>
      </c>
      <c r="N4540" s="26" t="s">
        <v>4037</v>
      </c>
      <c r="O4540" s="16" t="s">
        <v>188</v>
      </c>
      <c r="P4540" s="26" t="s">
        <v>2347</v>
      </c>
      <c r="Q4540" s="26" t="s">
        <v>4037</v>
      </c>
      <c r="R4540" s="16" t="s">
        <v>139</v>
      </c>
      <c r="S4540" s="16" t="s">
        <v>84</v>
      </c>
      <c r="T4540" s="22">
        <v>9.2100000000000009</v>
      </c>
      <c r="U4540" s="21">
        <v>43868</v>
      </c>
      <c r="V4540" s="16" t="s">
        <v>3998</v>
      </c>
      <c r="W4540" s="20" t="s">
        <v>43</v>
      </c>
      <c r="X4540" s="16" t="s">
        <v>78</v>
      </c>
      <c r="Y4540" s="26" t="s">
        <v>12752</v>
      </c>
      <c r="Z4540" s="24" t="s">
        <v>32</v>
      </c>
      <c r="AA4540" s="24" t="s">
        <v>32</v>
      </c>
      <c r="AB4540" s="24" t="s">
        <v>32</v>
      </c>
      <c r="AC4540" s="24" t="s">
        <v>32</v>
      </c>
      <c r="AD4540" s="25">
        <v>0</v>
      </c>
      <c r="AE4540" s="25">
        <v>0</v>
      </c>
      <c r="AF4540" s="25">
        <v>28114</v>
      </c>
      <c r="AG4540" s="25">
        <v>568668</v>
      </c>
      <c r="AH4540" s="25">
        <v>596782</v>
      </c>
      <c r="AI4540" s="16" t="s">
        <v>12751</v>
      </c>
    </row>
    <row r="4541" spans="1:35" x14ac:dyDescent="0.25">
      <c r="A4541" s="17">
        <v>127167</v>
      </c>
      <c r="B4541" s="18">
        <v>2</v>
      </c>
      <c r="C4541" s="16" t="s">
        <v>474</v>
      </c>
      <c r="D4541" s="21">
        <v>43179</v>
      </c>
      <c r="E4541" s="16" t="s">
        <v>75</v>
      </c>
      <c r="F4541" s="21">
        <v>44110</v>
      </c>
      <c r="G4541" s="16" t="s">
        <v>514</v>
      </c>
      <c r="H4541" s="26" t="s">
        <v>371</v>
      </c>
      <c r="I4541" s="16" t="s">
        <v>7349</v>
      </c>
      <c r="J4541" s="20" t="s">
        <v>116</v>
      </c>
      <c r="L4541" s="16" t="s">
        <v>116</v>
      </c>
      <c r="M4541" s="26" t="s">
        <v>12750</v>
      </c>
      <c r="N4541" s="26" t="s">
        <v>4037</v>
      </c>
      <c r="O4541" s="16" t="s">
        <v>188</v>
      </c>
      <c r="P4541" s="26" t="s">
        <v>443</v>
      </c>
      <c r="Q4541" s="26" t="s">
        <v>4037</v>
      </c>
      <c r="R4541" s="16" t="s">
        <v>139</v>
      </c>
      <c r="S4541" s="16" t="s">
        <v>84</v>
      </c>
      <c r="T4541" s="22">
        <v>6.6</v>
      </c>
      <c r="U4541" s="21">
        <v>43868</v>
      </c>
      <c r="V4541" s="16" t="s">
        <v>3998</v>
      </c>
      <c r="W4541" s="20" t="s">
        <v>43</v>
      </c>
      <c r="X4541" s="16" t="s">
        <v>78</v>
      </c>
      <c r="Z4541" s="24" t="s">
        <v>32</v>
      </c>
      <c r="AA4541" s="24" t="s">
        <v>32</v>
      </c>
      <c r="AB4541" s="24" t="s">
        <v>32</v>
      </c>
      <c r="AC4541" s="24" t="s">
        <v>32</v>
      </c>
      <c r="AD4541" s="25">
        <v>0</v>
      </c>
      <c r="AE4541" s="25">
        <v>0</v>
      </c>
      <c r="AF4541" s="25">
        <v>0</v>
      </c>
      <c r="AG4541" s="25">
        <v>423605</v>
      </c>
      <c r="AH4541" s="25">
        <v>423605</v>
      </c>
      <c r="AI4541" s="16" t="s">
        <v>12749</v>
      </c>
    </row>
    <row r="4542" spans="1:35" ht="30" x14ac:dyDescent="0.25">
      <c r="A4542" s="17">
        <v>127171</v>
      </c>
      <c r="B4542" s="18">
        <v>2</v>
      </c>
      <c r="C4542" s="16" t="s">
        <v>47</v>
      </c>
      <c r="D4542" s="21">
        <v>43179</v>
      </c>
      <c r="E4542" s="16" t="s">
        <v>75</v>
      </c>
      <c r="F4542" s="21">
        <v>43731</v>
      </c>
      <c r="G4542" s="16" t="s">
        <v>103</v>
      </c>
      <c r="H4542" s="26" t="s">
        <v>312</v>
      </c>
      <c r="I4542" s="16" t="s">
        <v>4000</v>
      </c>
      <c r="J4542" s="20" t="s">
        <v>116</v>
      </c>
      <c r="L4542" s="16" t="s">
        <v>116</v>
      </c>
      <c r="M4542" s="26" t="s">
        <v>4001</v>
      </c>
      <c r="N4542" s="26" t="s">
        <v>4002</v>
      </c>
      <c r="O4542" s="16" t="s">
        <v>188</v>
      </c>
      <c r="P4542" s="26" t="s">
        <v>188</v>
      </c>
      <c r="Q4542" s="26" t="s">
        <v>4002</v>
      </c>
      <c r="T4542" s="22">
        <v>9.02</v>
      </c>
      <c r="U4542" s="21">
        <v>43504</v>
      </c>
      <c r="V4542" s="16" t="s">
        <v>3309</v>
      </c>
      <c r="W4542" s="20" t="s">
        <v>43</v>
      </c>
      <c r="X4542" s="16" t="s">
        <v>78</v>
      </c>
      <c r="Z4542" s="25">
        <v>0</v>
      </c>
      <c r="AA4542" s="25">
        <v>0</v>
      </c>
      <c r="AB4542" s="25">
        <v>0</v>
      </c>
      <c r="AC4542" s="25">
        <v>39113.839999999997</v>
      </c>
      <c r="AD4542" s="25">
        <v>0</v>
      </c>
      <c r="AE4542" s="25">
        <v>0</v>
      </c>
      <c r="AF4542" s="25">
        <v>0</v>
      </c>
      <c r="AG4542" s="25">
        <v>718021.84</v>
      </c>
      <c r="AH4542" s="25">
        <v>718021.84</v>
      </c>
      <c r="AI4542" s="16" t="s">
        <v>4003</v>
      </c>
    </row>
    <row r="4543" spans="1:35" x14ac:dyDescent="0.25">
      <c r="A4543" s="17">
        <v>127172</v>
      </c>
      <c r="B4543" s="18">
        <v>2</v>
      </c>
      <c r="C4543" s="16" t="s">
        <v>474</v>
      </c>
      <c r="D4543" s="21">
        <v>43179</v>
      </c>
      <c r="E4543" s="16" t="s">
        <v>75</v>
      </c>
      <c r="F4543" s="21">
        <v>44089</v>
      </c>
      <c r="G4543" s="16" t="s">
        <v>32</v>
      </c>
      <c r="H4543" s="26" t="s">
        <v>170</v>
      </c>
      <c r="K4543" s="16" t="s">
        <v>4004</v>
      </c>
      <c r="L4543" s="16" t="s">
        <v>37</v>
      </c>
      <c r="M4543" s="26" t="s">
        <v>4005</v>
      </c>
      <c r="N4543" s="26" t="s">
        <v>2343</v>
      </c>
      <c r="O4543" s="16" t="s">
        <v>188</v>
      </c>
      <c r="P4543" s="26" t="s">
        <v>443</v>
      </c>
      <c r="Q4543" s="26" t="s">
        <v>2343</v>
      </c>
      <c r="R4543" s="16" t="s">
        <v>139</v>
      </c>
      <c r="S4543" s="16" t="s">
        <v>84</v>
      </c>
      <c r="T4543" s="22">
        <v>1.17</v>
      </c>
      <c r="U4543" s="21">
        <v>43868</v>
      </c>
      <c r="V4543" s="16" t="s">
        <v>1179</v>
      </c>
      <c r="W4543" s="20" t="s">
        <v>43</v>
      </c>
      <c r="X4543" s="16" t="s">
        <v>78</v>
      </c>
      <c r="Z4543" s="25">
        <v>0</v>
      </c>
      <c r="AA4543" s="25">
        <v>0</v>
      </c>
      <c r="AB4543" s="25">
        <v>49053</v>
      </c>
      <c r="AC4543" s="25">
        <v>68474</v>
      </c>
      <c r="AD4543" s="25">
        <v>0</v>
      </c>
      <c r="AE4543" s="25">
        <v>0</v>
      </c>
      <c r="AF4543" s="25">
        <v>111770</v>
      </c>
      <c r="AG4543" s="25">
        <v>499470</v>
      </c>
      <c r="AH4543" s="25">
        <v>611240</v>
      </c>
      <c r="AI4543" s="16" t="s">
        <v>4006</v>
      </c>
    </row>
    <row r="4544" spans="1:35" x14ac:dyDescent="0.25">
      <c r="A4544" s="17">
        <v>127173</v>
      </c>
      <c r="B4544" s="18">
        <v>2</v>
      </c>
      <c r="C4544" s="16" t="s">
        <v>47</v>
      </c>
      <c r="D4544" s="21">
        <v>43179</v>
      </c>
      <c r="E4544" s="16" t="s">
        <v>75</v>
      </c>
      <c r="F4544" s="21">
        <v>44089</v>
      </c>
      <c r="G4544" s="16" t="s">
        <v>103</v>
      </c>
      <c r="H4544" s="26" t="s">
        <v>397</v>
      </c>
      <c r="I4544" s="16" t="s">
        <v>2527</v>
      </c>
      <c r="J4544" s="20" t="s">
        <v>116</v>
      </c>
      <c r="L4544" s="16" t="s">
        <v>116</v>
      </c>
      <c r="M4544" s="26" t="s">
        <v>4007</v>
      </c>
      <c r="N4544" s="26" t="s">
        <v>2343</v>
      </c>
      <c r="O4544" s="16" t="s">
        <v>188</v>
      </c>
      <c r="P4544" s="26" t="s">
        <v>443</v>
      </c>
      <c r="Q4544" s="26" t="s">
        <v>2343</v>
      </c>
      <c r="R4544" s="16" t="s">
        <v>139</v>
      </c>
      <c r="S4544" s="16" t="s">
        <v>84</v>
      </c>
      <c r="T4544" s="22">
        <v>2.68</v>
      </c>
      <c r="U4544" s="21">
        <v>43637</v>
      </c>
      <c r="V4544" s="16" t="s">
        <v>1179</v>
      </c>
      <c r="W4544" s="20" t="s">
        <v>43</v>
      </c>
      <c r="X4544" s="16" t="s">
        <v>140</v>
      </c>
      <c r="Z4544" s="25">
        <v>0</v>
      </c>
      <c r="AA4544" s="25">
        <v>0</v>
      </c>
      <c r="AB4544" s="25">
        <v>57932.42</v>
      </c>
      <c r="AC4544" s="25">
        <v>101322.96</v>
      </c>
      <c r="AD4544" s="25">
        <v>0</v>
      </c>
      <c r="AE4544" s="25">
        <v>0</v>
      </c>
      <c r="AF4544" s="25">
        <v>551211.42000000004</v>
      </c>
      <c r="AG4544" s="25">
        <v>1287513.96</v>
      </c>
      <c r="AH4544" s="25">
        <v>1838725.38</v>
      </c>
      <c r="AI4544" s="16" t="s">
        <v>4008</v>
      </c>
    </row>
    <row r="4545" spans="1:35" x14ac:dyDescent="0.25">
      <c r="A4545" s="17">
        <v>127176</v>
      </c>
      <c r="B4545" s="18">
        <v>2</v>
      </c>
      <c r="C4545" s="16" t="s">
        <v>474</v>
      </c>
      <c r="D4545" s="21">
        <v>43179</v>
      </c>
      <c r="E4545" s="16" t="s">
        <v>75</v>
      </c>
      <c r="F4545" s="21">
        <v>43958</v>
      </c>
      <c r="G4545" s="16" t="s">
        <v>82</v>
      </c>
      <c r="H4545" s="26" t="s">
        <v>218</v>
      </c>
      <c r="I4545" s="16" t="s">
        <v>553</v>
      </c>
      <c r="J4545" s="20" t="s">
        <v>116</v>
      </c>
      <c r="L4545" s="16" t="s">
        <v>116</v>
      </c>
      <c r="M4545" s="26" t="s">
        <v>12748</v>
      </c>
      <c r="N4545" s="26" t="s">
        <v>4044</v>
      </c>
      <c r="O4545" s="16" t="s">
        <v>188</v>
      </c>
      <c r="P4545" s="26" t="s">
        <v>443</v>
      </c>
      <c r="Q4545" s="26" t="s">
        <v>4044</v>
      </c>
      <c r="R4545" s="16" t="s">
        <v>139</v>
      </c>
      <c r="S4545" s="16" t="s">
        <v>84</v>
      </c>
      <c r="T4545" s="22">
        <v>4.96</v>
      </c>
      <c r="U4545" s="21">
        <v>43595</v>
      </c>
      <c r="V4545" s="16" t="s">
        <v>3998</v>
      </c>
      <c r="W4545" s="20" t="s">
        <v>43</v>
      </c>
      <c r="X4545" s="16" t="s">
        <v>78</v>
      </c>
      <c r="Z4545" s="24" t="s">
        <v>32</v>
      </c>
      <c r="AA4545" s="24" t="s">
        <v>32</v>
      </c>
      <c r="AB4545" s="24" t="s">
        <v>32</v>
      </c>
      <c r="AC4545" s="24" t="s">
        <v>32</v>
      </c>
      <c r="AD4545" s="25">
        <v>0</v>
      </c>
      <c r="AE4545" s="25">
        <v>0</v>
      </c>
      <c r="AF4545" s="25">
        <v>0</v>
      </c>
      <c r="AG4545" s="25">
        <v>495174</v>
      </c>
      <c r="AH4545" s="25">
        <v>495174</v>
      </c>
      <c r="AI4545" s="16" t="s">
        <v>12747</v>
      </c>
    </row>
    <row r="4546" spans="1:35" x14ac:dyDescent="0.25">
      <c r="A4546" s="17">
        <v>127178</v>
      </c>
      <c r="B4546" s="18">
        <v>2</v>
      </c>
      <c r="C4546" s="16" t="s">
        <v>47</v>
      </c>
      <c r="D4546" s="21">
        <v>43179</v>
      </c>
      <c r="E4546" s="16" t="s">
        <v>75</v>
      </c>
      <c r="F4546" s="21">
        <v>43958</v>
      </c>
      <c r="G4546" s="16" t="s">
        <v>103</v>
      </c>
      <c r="H4546" s="26" t="s">
        <v>154</v>
      </c>
      <c r="I4546" s="16" t="s">
        <v>539</v>
      </c>
      <c r="J4546" s="20" t="s">
        <v>116</v>
      </c>
      <c r="L4546" s="16" t="s">
        <v>116</v>
      </c>
      <c r="M4546" s="26" t="s">
        <v>4009</v>
      </c>
      <c r="N4546" s="26" t="s">
        <v>2587</v>
      </c>
      <c r="O4546" s="16" t="s">
        <v>188</v>
      </c>
      <c r="P4546" s="26" t="s">
        <v>443</v>
      </c>
      <c r="Q4546" s="26" t="s">
        <v>2587</v>
      </c>
      <c r="T4546" s="22">
        <v>5.5</v>
      </c>
      <c r="U4546" s="21">
        <v>43553</v>
      </c>
      <c r="V4546" s="16" t="s">
        <v>1179</v>
      </c>
      <c r="W4546" s="20" t="s">
        <v>43</v>
      </c>
      <c r="X4546" s="16" t="s">
        <v>78</v>
      </c>
      <c r="Z4546" s="25">
        <v>0</v>
      </c>
      <c r="AA4546" s="25">
        <v>0</v>
      </c>
      <c r="AB4546" s="25">
        <v>-11101.56</v>
      </c>
      <c r="AC4546" s="25">
        <v>48034.03</v>
      </c>
      <c r="AD4546" s="25">
        <v>0</v>
      </c>
      <c r="AE4546" s="25">
        <v>0</v>
      </c>
      <c r="AF4546" s="25">
        <v>24995.439999999999</v>
      </c>
      <c r="AG4546" s="25">
        <v>914035.03</v>
      </c>
      <c r="AH4546" s="25">
        <v>939030.47</v>
      </c>
      <c r="AI4546" s="16" t="s">
        <v>4010</v>
      </c>
    </row>
    <row r="4547" spans="1:35" x14ac:dyDescent="0.25">
      <c r="A4547" s="17">
        <v>127181</v>
      </c>
      <c r="B4547" s="18">
        <v>2</v>
      </c>
      <c r="C4547" s="16" t="s">
        <v>47</v>
      </c>
      <c r="D4547" s="21">
        <v>43179</v>
      </c>
      <c r="E4547" s="16" t="s">
        <v>75</v>
      </c>
      <c r="F4547" s="21">
        <v>43761</v>
      </c>
      <c r="G4547" s="16" t="s">
        <v>103</v>
      </c>
      <c r="H4547" s="26" t="s">
        <v>170</v>
      </c>
      <c r="I4547" s="16" t="s">
        <v>464</v>
      </c>
      <c r="J4547" s="20" t="s">
        <v>116</v>
      </c>
      <c r="L4547" s="16" t="s">
        <v>116</v>
      </c>
      <c r="M4547" s="26" t="s">
        <v>4011</v>
      </c>
      <c r="N4547" s="26" t="s">
        <v>4012</v>
      </c>
      <c r="O4547" s="16" t="s">
        <v>188</v>
      </c>
      <c r="P4547" s="26" t="s">
        <v>2347</v>
      </c>
      <c r="Q4547" s="26" t="s">
        <v>4012</v>
      </c>
      <c r="T4547" s="22">
        <v>9.36</v>
      </c>
      <c r="U4547" s="21">
        <v>43637</v>
      </c>
      <c r="V4547" s="16" t="s">
        <v>2358</v>
      </c>
      <c r="W4547" s="20" t="s">
        <v>43</v>
      </c>
      <c r="X4547" s="16" t="s">
        <v>78</v>
      </c>
      <c r="Y4547" s="26" t="s">
        <v>4013</v>
      </c>
      <c r="Z4547" s="25">
        <v>0</v>
      </c>
      <c r="AA4547" s="25">
        <v>0</v>
      </c>
      <c r="AB4547" s="25">
        <v>-211.24</v>
      </c>
      <c r="AC4547" s="25">
        <v>24017.47</v>
      </c>
      <c r="AD4547" s="25">
        <v>0</v>
      </c>
      <c r="AE4547" s="25">
        <v>0</v>
      </c>
      <c r="AF4547" s="25">
        <v>74810.759999999995</v>
      </c>
      <c r="AG4547" s="25">
        <v>1125812.47</v>
      </c>
      <c r="AH4547" s="25">
        <v>1200623.23</v>
      </c>
      <c r="AI4547" s="16" t="s">
        <v>4014</v>
      </c>
    </row>
    <row r="4548" spans="1:35" x14ac:dyDescent="0.25">
      <c r="A4548" s="17">
        <v>127182</v>
      </c>
      <c r="B4548" s="18">
        <v>2</v>
      </c>
      <c r="C4548" s="16" t="s">
        <v>474</v>
      </c>
      <c r="D4548" s="21">
        <v>43179</v>
      </c>
      <c r="E4548" s="16" t="s">
        <v>75</v>
      </c>
      <c r="F4548" s="21">
        <v>43741</v>
      </c>
      <c r="G4548" s="16" t="s">
        <v>514</v>
      </c>
      <c r="H4548" s="26" t="s">
        <v>797</v>
      </c>
      <c r="I4548" s="16" t="s">
        <v>2422</v>
      </c>
      <c r="J4548" s="20" t="s">
        <v>116</v>
      </c>
      <c r="L4548" s="16" t="s">
        <v>116</v>
      </c>
      <c r="M4548" s="26" t="s">
        <v>12746</v>
      </c>
      <c r="N4548" s="26" t="s">
        <v>4029</v>
      </c>
      <c r="O4548" s="16" t="s">
        <v>188</v>
      </c>
      <c r="P4548" s="26" t="s">
        <v>443</v>
      </c>
      <c r="Q4548" s="26" t="s">
        <v>4029</v>
      </c>
      <c r="R4548" s="16" t="s">
        <v>139</v>
      </c>
      <c r="S4548" s="16" t="s">
        <v>84</v>
      </c>
      <c r="T4548" s="22">
        <v>4.8499999999999996</v>
      </c>
      <c r="U4548" s="21">
        <v>43595</v>
      </c>
      <c r="V4548" s="16" t="s">
        <v>3998</v>
      </c>
      <c r="W4548" s="20" t="s">
        <v>43</v>
      </c>
      <c r="X4548" s="16" t="s">
        <v>78</v>
      </c>
      <c r="Z4548" s="24" t="s">
        <v>32</v>
      </c>
      <c r="AA4548" s="24" t="s">
        <v>32</v>
      </c>
      <c r="AB4548" s="24" t="s">
        <v>32</v>
      </c>
      <c r="AC4548" s="24" t="s">
        <v>32</v>
      </c>
      <c r="AD4548" s="25">
        <v>0</v>
      </c>
      <c r="AE4548" s="25">
        <v>0</v>
      </c>
      <c r="AF4548" s="25">
        <v>9233</v>
      </c>
      <c r="AG4548" s="25">
        <v>478615</v>
      </c>
      <c r="AH4548" s="25">
        <v>487848</v>
      </c>
      <c r="AI4548" s="16" t="s">
        <v>12745</v>
      </c>
    </row>
    <row r="4549" spans="1:35" x14ac:dyDescent="0.25">
      <c r="A4549" s="17">
        <v>127182.01</v>
      </c>
      <c r="B4549" s="18">
        <v>2</v>
      </c>
      <c r="C4549" s="16" t="s">
        <v>73</v>
      </c>
      <c r="D4549" s="21">
        <v>43598</v>
      </c>
      <c r="E4549" s="16" t="s">
        <v>75</v>
      </c>
      <c r="F4549" s="21">
        <v>44018</v>
      </c>
      <c r="G4549" s="16" t="s">
        <v>75</v>
      </c>
      <c r="H4549" s="26" t="s">
        <v>797</v>
      </c>
      <c r="I4549" s="16" t="s">
        <v>2422</v>
      </c>
      <c r="J4549" s="20" t="s">
        <v>116</v>
      </c>
      <c r="L4549" s="16" t="s">
        <v>116</v>
      </c>
      <c r="M4549" s="26" t="s">
        <v>12744</v>
      </c>
      <c r="N4549" s="26" t="s">
        <v>4029</v>
      </c>
      <c r="O4549" s="16" t="s">
        <v>188</v>
      </c>
      <c r="P4549" s="26" t="s">
        <v>443</v>
      </c>
      <c r="Q4549" s="26" t="s">
        <v>4029</v>
      </c>
      <c r="R4549" s="16" t="s">
        <v>139</v>
      </c>
      <c r="S4549" s="16" t="s">
        <v>4621</v>
      </c>
      <c r="T4549" s="22">
        <v>0.1</v>
      </c>
      <c r="W4549" s="20" t="s">
        <v>43</v>
      </c>
      <c r="X4549" s="16" t="s">
        <v>78</v>
      </c>
      <c r="Z4549" s="24" t="s">
        <v>32</v>
      </c>
      <c r="AA4549" s="24" t="s">
        <v>32</v>
      </c>
      <c r="AB4549" s="24" t="s">
        <v>32</v>
      </c>
      <c r="AC4549" s="24" t="s">
        <v>32</v>
      </c>
      <c r="AD4549" s="24" t="s">
        <v>32</v>
      </c>
      <c r="AE4549" s="24" t="s">
        <v>32</v>
      </c>
      <c r="AF4549" s="24" t="s">
        <v>32</v>
      </c>
      <c r="AG4549" s="24" t="s">
        <v>32</v>
      </c>
      <c r="AH4549" s="24" t="s">
        <v>32</v>
      </c>
      <c r="AI4549" s="16" t="s">
        <v>12743</v>
      </c>
    </row>
    <row r="4550" spans="1:35" x14ac:dyDescent="0.25">
      <c r="A4550" s="17">
        <v>127184</v>
      </c>
      <c r="B4550" s="18">
        <v>2</v>
      </c>
      <c r="C4550" s="16" t="s">
        <v>474</v>
      </c>
      <c r="D4550" s="21">
        <v>43179</v>
      </c>
      <c r="E4550" s="16" t="s">
        <v>75</v>
      </c>
      <c r="F4550" s="21">
        <v>43958</v>
      </c>
      <c r="G4550" s="16" t="s">
        <v>514</v>
      </c>
      <c r="H4550" s="26" t="s">
        <v>241</v>
      </c>
      <c r="I4550" s="16" t="s">
        <v>464</v>
      </c>
      <c r="J4550" s="20" t="s">
        <v>116</v>
      </c>
      <c r="L4550" s="16" t="s">
        <v>116</v>
      </c>
      <c r="M4550" s="26" t="s">
        <v>12742</v>
      </c>
      <c r="N4550" s="26" t="s">
        <v>6418</v>
      </c>
      <c r="O4550" s="16" t="s">
        <v>188</v>
      </c>
      <c r="P4550" s="26" t="s">
        <v>443</v>
      </c>
      <c r="Q4550" s="26" t="s">
        <v>6418</v>
      </c>
      <c r="R4550" s="16" t="s">
        <v>139</v>
      </c>
      <c r="S4550" s="16" t="s">
        <v>84</v>
      </c>
      <c r="T4550" s="22">
        <v>7.33</v>
      </c>
      <c r="U4550" s="21">
        <v>43553</v>
      </c>
      <c r="V4550" s="16" t="s">
        <v>2358</v>
      </c>
      <c r="W4550" s="20" t="s">
        <v>43</v>
      </c>
      <c r="X4550" s="16" t="s">
        <v>78</v>
      </c>
      <c r="Z4550" s="24" t="s">
        <v>32</v>
      </c>
      <c r="AA4550" s="24" t="s">
        <v>32</v>
      </c>
      <c r="AB4550" s="24" t="s">
        <v>32</v>
      </c>
      <c r="AC4550" s="24" t="s">
        <v>32</v>
      </c>
      <c r="AD4550" s="25">
        <v>0</v>
      </c>
      <c r="AE4550" s="25">
        <v>0</v>
      </c>
      <c r="AF4550" s="25">
        <v>5119</v>
      </c>
      <c r="AG4550" s="25">
        <v>1664662</v>
      </c>
      <c r="AH4550" s="25">
        <v>1669781</v>
      </c>
      <c r="AI4550" s="16" t="s">
        <v>12741</v>
      </c>
    </row>
    <row r="4551" spans="1:35" x14ac:dyDescent="0.25">
      <c r="A4551" s="17">
        <v>127186</v>
      </c>
      <c r="B4551" s="18">
        <v>2</v>
      </c>
      <c r="C4551" s="16" t="s">
        <v>31</v>
      </c>
      <c r="D4551" s="21">
        <v>43179</v>
      </c>
      <c r="E4551" s="16" t="s">
        <v>75</v>
      </c>
      <c r="F4551" s="21">
        <v>44006</v>
      </c>
      <c r="G4551" s="16" t="s">
        <v>514</v>
      </c>
      <c r="H4551" s="26" t="s">
        <v>797</v>
      </c>
      <c r="I4551" s="16" t="s">
        <v>4015</v>
      </c>
      <c r="J4551" s="20" t="s">
        <v>116</v>
      </c>
      <c r="L4551" s="16" t="s">
        <v>116</v>
      </c>
      <c r="M4551" s="26" t="s">
        <v>4016</v>
      </c>
      <c r="N4551" s="26" t="s">
        <v>2357</v>
      </c>
      <c r="O4551" s="16" t="s">
        <v>188</v>
      </c>
      <c r="P4551" s="26" t="s">
        <v>2347</v>
      </c>
      <c r="Q4551" s="26" t="s">
        <v>2357</v>
      </c>
      <c r="R4551" s="16" t="s">
        <v>139</v>
      </c>
      <c r="S4551" s="16" t="s">
        <v>84</v>
      </c>
      <c r="T4551" s="22">
        <v>2.79</v>
      </c>
      <c r="U4551" s="21">
        <v>43966</v>
      </c>
      <c r="V4551" s="16" t="s">
        <v>2358</v>
      </c>
      <c r="W4551" s="20" t="s">
        <v>43</v>
      </c>
      <c r="X4551" s="16" t="s">
        <v>78</v>
      </c>
      <c r="Y4551" s="26" t="s">
        <v>4017</v>
      </c>
      <c r="Z4551" s="25">
        <v>0</v>
      </c>
      <c r="AA4551" s="25">
        <v>0</v>
      </c>
      <c r="AB4551" s="25">
        <v>-50414</v>
      </c>
      <c r="AC4551" s="25">
        <v>45463</v>
      </c>
      <c r="AD4551" s="25">
        <v>0</v>
      </c>
      <c r="AE4551" s="25">
        <v>0</v>
      </c>
      <c r="AF4551" s="25">
        <v>272671</v>
      </c>
      <c r="AG4551" s="25">
        <v>580438</v>
      </c>
      <c r="AH4551" s="25">
        <v>853109</v>
      </c>
      <c r="AI4551" s="16" t="s">
        <v>4018</v>
      </c>
    </row>
    <row r="4552" spans="1:35" x14ac:dyDescent="0.25">
      <c r="A4552" s="17">
        <v>127186.01</v>
      </c>
      <c r="B4552" s="18">
        <v>2</v>
      </c>
      <c r="C4552" s="16" t="s">
        <v>73</v>
      </c>
      <c r="D4552" s="21">
        <v>43598</v>
      </c>
      <c r="E4552" s="16" t="s">
        <v>75</v>
      </c>
      <c r="F4552" s="21">
        <v>43958</v>
      </c>
      <c r="G4552" s="16" t="s">
        <v>75</v>
      </c>
      <c r="H4552" s="26" t="s">
        <v>797</v>
      </c>
      <c r="I4552" s="16" t="s">
        <v>4015</v>
      </c>
      <c r="J4552" s="20" t="s">
        <v>116</v>
      </c>
      <c r="L4552" s="16" t="s">
        <v>116</v>
      </c>
      <c r="M4552" s="26" t="s">
        <v>12740</v>
      </c>
      <c r="N4552" s="26" t="s">
        <v>2357</v>
      </c>
      <c r="O4552" s="16" t="s">
        <v>188</v>
      </c>
      <c r="P4552" s="26" t="s">
        <v>443</v>
      </c>
      <c r="Q4552" s="26" t="s">
        <v>2357</v>
      </c>
      <c r="R4552" s="16" t="s">
        <v>139</v>
      </c>
      <c r="S4552" s="16" t="s">
        <v>4621</v>
      </c>
      <c r="T4552" s="22">
        <v>0.21</v>
      </c>
      <c r="W4552" s="20" t="s">
        <v>43</v>
      </c>
      <c r="X4552" s="16" t="s">
        <v>78</v>
      </c>
      <c r="Z4552" s="24" t="s">
        <v>32</v>
      </c>
      <c r="AA4552" s="24" t="s">
        <v>32</v>
      </c>
      <c r="AB4552" s="24" t="s">
        <v>32</v>
      </c>
      <c r="AC4552" s="24" t="s">
        <v>32</v>
      </c>
      <c r="AD4552" s="24" t="s">
        <v>32</v>
      </c>
      <c r="AE4552" s="24" t="s">
        <v>32</v>
      </c>
      <c r="AF4552" s="24" t="s">
        <v>32</v>
      </c>
      <c r="AG4552" s="24" t="s">
        <v>32</v>
      </c>
      <c r="AH4552" s="24" t="s">
        <v>32</v>
      </c>
    </row>
    <row r="4553" spans="1:35" x14ac:dyDescent="0.25">
      <c r="A4553" s="17">
        <v>127187</v>
      </c>
      <c r="B4553" s="18">
        <v>2</v>
      </c>
      <c r="C4553" s="16" t="s">
        <v>474</v>
      </c>
      <c r="D4553" s="21">
        <v>43179</v>
      </c>
      <c r="E4553" s="16" t="s">
        <v>75</v>
      </c>
      <c r="F4553" s="21">
        <v>43741</v>
      </c>
      <c r="G4553" s="16" t="s">
        <v>514</v>
      </c>
      <c r="H4553" s="26" t="s">
        <v>170</v>
      </c>
      <c r="I4553" s="16" t="s">
        <v>4816</v>
      </c>
      <c r="J4553" s="20" t="s">
        <v>116</v>
      </c>
      <c r="L4553" s="16" t="s">
        <v>116</v>
      </c>
      <c r="M4553" s="26" t="s">
        <v>12739</v>
      </c>
      <c r="N4553" s="26" t="s">
        <v>4037</v>
      </c>
      <c r="O4553" s="16" t="s">
        <v>188</v>
      </c>
      <c r="P4553" s="26" t="s">
        <v>443</v>
      </c>
      <c r="Q4553" s="26" t="s">
        <v>4037</v>
      </c>
      <c r="R4553" s="16" t="s">
        <v>139</v>
      </c>
      <c r="S4553" s="16" t="s">
        <v>84</v>
      </c>
      <c r="T4553" s="22">
        <v>8.07</v>
      </c>
      <c r="U4553" s="21">
        <v>43595</v>
      </c>
      <c r="V4553" s="16" t="s">
        <v>3998</v>
      </c>
      <c r="W4553" s="20" t="s">
        <v>43</v>
      </c>
      <c r="X4553" s="16" t="s">
        <v>78</v>
      </c>
      <c r="Z4553" s="24" t="s">
        <v>32</v>
      </c>
      <c r="AA4553" s="24" t="s">
        <v>32</v>
      </c>
      <c r="AB4553" s="24" t="s">
        <v>32</v>
      </c>
      <c r="AC4553" s="24" t="s">
        <v>32</v>
      </c>
      <c r="AD4553" s="25">
        <v>0</v>
      </c>
      <c r="AE4553" s="25">
        <v>0</v>
      </c>
      <c r="AF4553" s="25">
        <v>0</v>
      </c>
      <c r="AG4553" s="25">
        <v>468373</v>
      </c>
      <c r="AH4553" s="25">
        <v>468373</v>
      </c>
      <c r="AI4553" s="16" t="s">
        <v>12738</v>
      </c>
    </row>
    <row r="4554" spans="1:35" x14ac:dyDescent="0.25">
      <c r="A4554" s="17">
        <v>127188</v>
      </c>
      <c r="B4554" s="18">
        <v>2</v>
      </c>
      <c r="C4554" s="16" t="s">
        <v>47</v>
      </c>
      <c r="D4554" s="21">
        <v>43179</v>
      </c>
      <c r="E4554" s="16" t="s">
        <v>75</v>
      </c>
      <c r="F4554" s="21">
        <v>43692</v>
      </c>
      <c r="G4554" s="16" t="s">
        <v>103</v>
      </c>
      <c r="H4554" s="26" t="s">
        <v>170</v>
      </c>
      <c r="I4554" s="16" t="s">
        <v>4019</v>
      </c>
      <c r="J4554" s="20" t="s">
        <v>116</v>
      </c>
      <c r="L4554" s="16" t="s">
        <v>116</v>
      </c>
      <c r="M4554" s="26" t="s">
        <v>4020</v>
      </c>
      <c r="N4554" s="26" t="s">
        <v>4021</v>
      </c>
      <c r="O4554" s="16" t="s">
        <v>188</v>
      </c>
      <c r="P4554" s="26" t="s">
        <v>443</v>
      </c>
      <c r="Q4554" s="26" t="s">
        <v>4021</v>
      </c>
      <c r="T4554" s="22">
        <v>1.19</v>
      </c>
      <c r="U4554" s="21">
        <v>43595</v>
      </c>
      <c r="V4554" s="16" t="s">
        <v>1179</v>
      </c>
      <c r="W4554" s="20" t="s">
        <v>43</v>
      </c>
      <c r="X4554" s="16" t="s">
        <v>78</v>
      </c>
      <c r="Z4554" s="25">
        <v>0</v>
      </c>
      <c r="AA4554" s="25">
        <v>0</v>
      </c>
      <c r="AB4554" s="25">
        <v>3500.14</v>
      </c>
      <c r="AC4554" s="25">
        <v>6427.96</v>
      </c>
      <c r="AD4554" s="25">
        <v>0</v>
      </c>
      <c r="AE4554" s="25">
        <v>0</v>
      </c>
      <c r="AF4554" s="25">
        <v>26466.14</v>
      </c>
      <c r="AG4554" s="25">
        <v>256136.95999999999</v>
      </c>
      <c r="AH4554" s="25">
        <v>282603.09999999998</v>
      </c>
      <c r="AI4554" s="16" t="s">
        <v>4022</v>
      </c>
    </row>
    <row r="4555" spans="1:35" x14ac:dyDescent="0.25">
      <c r="A4555" s="17">
        <v>127191</v>
      </c>
      <c r="B4555" s="18">
        <v>2</v>
      </c>
      <c r="C4555" s="16" t="s">
        <v>31</v>
      </c>
      <c r="D4555" s="21">
        <v>43179</v>
      </c>
      <c r="E4555" s="16" t="s">
        <v>75</v>
      </c>
      <c r="F4555" s="21">
        <v>43616</v>
      </c>
      <c r="G4555" s="16" t="s">
        <v>514</v>
      </c>
      <c r="H4555" s="26" t="s">
        <v>1336</v>
      </c>
      <c r="M4555" s="26" t="s">
        <v>12737</v>
      </c>
      <c r="O4555" s="16" t="s">
        <v>188</v>
      </c>
      <c r="P4555" s="26" t="s">
        <v>188</v>
      </c>
      <c r="Q4555" s="26" t="s">
        <v>3308</v>
      </c>
      <c r="T4555" s="22">
        <v>240.68</v>
      </c>
      <c r="U4555" s="21">
        <v>43595</v>
      </c>
      <c r="V4555" s="16" t="s">
        <v>3309</v>
      </c>
      <c r="W4555" s="20" t="s">
        <v>43</v>
      </c>
      <c r="X4555" s="16" t="s">
        <v>511</v>
      </c>
      <c r="Z4555" s="24" t="s">
        <v>32</v>
      </c>
      <c r="AA4555" s="24" t="s">
        <v>32</v>
      </c>
      <c r="AB4555" s="24" t="s">
        <v>32</v>
      </c>
      <c r="AC4555" s="24" t="s">
        <v>32</v>
      </c>
      <c r="AD4555" s="25">
        <v>0</v>
      </c>
      <c r="AE4555" s="25">
        <v>0</v>
      </c>
      <c r="AF4555" s="25">
        <v>0</v>
      </c>
      <c r="AG4555" s="25">
        <v>495246</v>
      </c>
      <c r="AH4555" s="25">
        <v>495246</v>
      </c>
      <c r="AI4555" s="16" t="s">
        <v>12736</v>
      </c>
    </row>
    <row r="4556" spans="1:35" x14ac:dyDescent="0.25">
      <c r="A4556" s="17">
        <v>127192</v>
      </c>
      <c r="B4556" s="18">
        <v>2</v>
      </c>
      <c r="C4556" s="16" t="s">
        <v>47</v>
      </c>
      <c r="D4556" s="21">
        <v>43179</v>
      </c>
      <c r="E4556" s="16" t="s">
        <v>75</v>
      </c>
      <c r="F4556" s="21">
        <v>43958</v>
      </c>
      <c r="G4556" s="16" t="s">
        <v>103</v>
      </c>
      <c r="H4556" s="26" t="s">
        <v>212</v>
      </c>
      <c r="I4556" s="16" t="s">
        <v>4023</v>
      </c>
      <c r="J4556" s="20" t="s">
        <v>116</v>
      </c>
      <c r="L4556" s="16" t="s">
        <v>116</v>
      </c>
      <c r="M4556" s="26" t="s">
        <v>4024</v>
      </c>
      <c r="N4556" s="26" t="s">
        <v>4025</v>
      </c>
      <c r="O4556" s="16" t="s">
        <v>188</v>
      </c>
      <c r="P4556" s="26" t="s">
        <v>443</v>
      </c>
      <c r="Q4556" s="26" t="s">
        <v>4025</v>
      </c>
      <c r="R4556" s="16" t="s">
        <v>139</v>
      </c>
      <c r="S4556" s="16" t="s">
        <v>84</v>
      </c>
      <c r="T4556" s="22">
        <v>3.03</v>
      </c>
      <c r="U4556" s="21">
        <v>43504</v>
      </c>
      <c r="V4556" s="16" t="s">
        <v>3309</v>
      </c>
      <c r="W4556" s="20" t="s">
        <v>43</v>
      </c>
      <c r="X4556" s="16" t="s">
        <v>78</v>
      </c>
      <c r="Z4556" s="25">
        <v>0</v>
      </c>
      <c r="AA4556" s="25">
        <v>0</v>
      </c>
      <c r="AB4556" s="25">
        <v>0</v>
      </c>
      <c r="AC4556" s="25">
        <v>23219.78</v>
      </c>
      <c r="AD4556" s="25">
        <v>0</v>
      </c>
      <c r="AE4556" s="25">
        <v>0</v>
      </c>
      <c r="AF4556" s="25">
        <v>0</v>
      </c>
      <c r="AG4556" s="25">
        <v>359380.78</v>
      </c>
      <c r="AH4556" s="25">
        <v>359380.78</v>
      </c>
      <c r="AI4556" s="16" t="s">
        <v>4026</v>
      </c>
    </row>
    <row r="4557" spans="1:35" x14ac:dyDescent="0.25">
      <c r="A4557" s="17">
        <v>127195</v>
      </c>
      <c r="B4557" s="18">
        <v>2</v>
      </c>
      <c r="C4557" s="16" t="s">
        <v>31</v>
      </c>
      <c r="D4557" s="21">
        <v>43180</v>
      </c>
      <c r="E4557" s="16" t="s">
        <v>75</v>
      </c>
      <c r="F4557" s="21">
        <v>43958</v>
      </c>
      <c r="G4557" s="16" t="s">
        <v>75</v>
      </c>
      <c r="H4557" s="26" t="s">
        <v>286</v>
      </c>
      <c r="I4557" s="16" t="s">
        <v>464</v>
      </c>
      <c r="J4557" s="20" t="s">
        <v>116</v>
      </c>
      <c r="L4557" s="16" t="s">
        <v>116</v>
      </c>
      <c r="M4557" s="26" t="s">
        <v>12735</v>
      </c>
      <c r="N4557" s="26" t="s">
        <v>2343</v>
      </c>
      <c r="O4557" s="16" t="s">
        <v>188</v>
      </c>
      <c r="P4557" s="26" t="s">
        <v>443</v>
      </c>
      <c r="Q4557" s="26" t="s">
        <v>2343</v>
      </c>
      <c r="R4557" s="16" t="s">
        <v>139</v>
      </c>
      <c r="S4557" s="16" t="s">
        <v>84</v>
      </c>
      <c r="T4557" s="22">
        <v>1.69</v>
      </c>
      <c r="U4557" s="21">
        <v>43553</v>
      </c>
      <c r="V4557" s="16" t="s">
        <v>1179</v>
      </c>
      <c r="W4557" s="20" t="s">
        <v>472</v>
      </c>
      <c r="X4557" s="16" t="s">
        <v>140</v>
      </c>
      <c r="Z4557" s="24" t="s">
        <v>32</v>
      </c>
      <c r="AA4557" s="24" t="s">
        <v>32</v>
      </c>
      <c r="AB4557" s="24" t="s">
        <v>32</v>
      </c>
      <c r="AC4557" s="24" t="s">
        <v>32</v>
      </c>
      <c r="AD4557" s="25">
        <v>0</v>
      </c>
      <c r="AE4557" s="25">
        <v>0</v>
      </c>
      <c r="AF4557" s="25">
        <v>59534</v>
      </c>
      <c r="AG4557" s="25">
        <v>763664</v>
      </c>
      <c r="AH4557" s="25">
        <v>823198</v>
      </c>
      <c r="AI4557" s="16" t="s">
        <v>12734</v>
      </c>
    </row>
    <row r="4558" spans="1:35" x14ac:dyDescent="0.25">
      <c r="A4558" s="17">
        <v>127196</v>
      </c>
      <c r="B4558" s="18">
        <v>2</v>
      </c>
      <c r="C4558" s="16" t="s">
        <v>47</v>
      </c>
      <c r="D4558" s="21">
        <v>43180</v>
      </c>
      <c r="E4558" s="16" t="s">
        <v>75</v>
      </c>
      <c r="F4558" s="21">
        <v>43699</v>
      </c>
      <c r="G4558" s="16" t="s">
        <v>103</v>
      </c>
      <c r="H4558" s="26" t="s">
        <v>162</v>
      </c>
      <c r="I4558" s="16" t="s">
        <v>4027</v>
      </c>
      <c r="J4558" s="20" t="s">
        <v>116</v>
      </c>
      <c r="L4558" s="16" t="s">
        <v>116</v>
      </c>
      <c r="M4558" s="26" t="s">
        <v>4028</v>
      </c>
      <c r="N4558" s="26" t="s">
        <v>4029</v>
      </c>
      <c r="O4558" s="16" t="s">
        <v>188</v>
      </c>
      <c r="P4558" s="26" t="s">
        <v>443</v>
      </c>
      <c r="Q4558" s="26" t="s">
        <v>4029</v>
      </c>
      <c r="R4558" s="16" t="s">
        <v>139</v>
      </c>
      <c r="S4558" s="16" t="s">
        <v>84</v>
      </c>
      <c r="T4558" s="22">
        <v>7.47</v>
      </c>
      <c r="U4558" s="21">
        <v>43504</v>
      </c>
      <c r="V4558" s="16" t="s">
        <v>1179</v>
      </c>
      <c r="W4558" s="20" t="s">
        <v>43</v>
      </c>
      <c r="X4558" s="16" t="s">
        <v>78</v>
      </c>
      <c r="Z4558" s="25">
        <v>0</v>
      </c>
      <c r="AA4558" s="25">
        <v>0</v>
      </c>
      <c r="AB4558" s="25">
        <v>0</v>
      </c>
      <c r="AC4558" s="25">
        <v>17821.12</v>
      </c>
      <c r="AD4558" s="25">
        <v>0</v>
      </c>
      <c r="AE4558" s="25">
        <v>0</v>
      </c>
      <c r="AF4558" s="25">
        <v>0</v>
      </c>
      <c r="AG4558" s="25">
        <v>792857.12</v>
      </c>
      <c r="AH4558" s="25">
        <v>792857.12</v>
      </c>
      <c r="AI4558" s="16" t="s">
        <v>4030</v>
      </c>
    </row>
    <row r="4559" spans="1:35" x14ac:dyDescent="0.25">
      <c r="A4559" s="17">
        <v>127198</v>
      </c>
      <c r="B4559" s="18">
        <v>2</v>
      </c>
      <c r="C4559" s="16" t="s">
        <v>31</v>
      </c>
      <c r="D4559" s="21">
        <v>43180</v>
      </c>
      <c r="E4559" s="16" t="s">
        <v>75</v>
      </c>
      <c r="F4559" s="21">
        <v>44006</v>
      </c>
      <c r="G4559" s="16" t="s">
        <v>514</v>
      </c>
      <c r="H4559" s="26" t="s">
        <v>383</v>
      </c>
      <c r="I4559" s="16" t="s">
        <v>4031</v>
      </c>
      <c r="J4559" s="20" t="s">
        <v>116</v>
      </c>
      <c r="L4559" s="16" t="s">
        <v>116</v>
      </c>
      <c r="M4559" s="26" t="s">
        <v>4032</v>
      </c>
      <c r="N4559" s="26" t="s">
        <v>3694</v>
      </c>
      <c r="O4559" s="16" t="s">
        <v>188</v>
      </c>
      <c r="P4559" s="26" t="s">
        <v>443</v>
      </c>
      <c r="Q4559" s="26" t="s">
        <v>3694</v>
      </c>
      <c r="R4559" s="16" t="s">
        <v>139</v>
      </c>
      <c r="S4559" s="16" t="s">
        <v>84</v>
      </c>
      <c r="T4559" s="22">
        <v>8.8699999999999992</v>
      </c>
      <c r="U4559" s="21">
        <v>43966</v>
      </c>
      <c r="V4559" s="16" t="s">
        <v>3309</v>
      </c>
      <c r="W4559" s="20" t="s">
        <v>43</v>
      </c>
      <c r="X4559" s="16" t="s">
        <v>78</v>
      </c>
      <c r="Z4559" s="25">
        <v>0</v>
      </c>
      <c r="AA4559" s="25">
        <v>0</v>
      </c>
      <c r="AB4559" s="25">
        <v>-25937</v>
      </c>
      <c r="AC4559" s="25">
        <v>-2539</v>
      </c>
      <c r="AD4559" s="25">
        <v>0</v>
      </c>
      <c r="AE4559" s="25">
        <v>0</v>
      </c>
      <c r="AF4559" s="25">
        <v>66336</v>
      </c>
      <c r="AG4559" s="25">
        <v>1419054</v>
      </c>
      <c r="AH4559" s="25">
        <v>1485390</v>
      </c>
      <c r="AI4559" s="16" t="s">
        <v>4033</v>
      </c>
    </row>
    <row r="4560" spans="1:35" x14ac:dyDescent="0.25">
      <c r="A4560" s="17">
        <v>127200</v>
      </c>
      <c r="B4560" s="18">
        <v>2</v>
      </c>
      <c r="C4560" s="16" t="s">
        <v>474</v>
      </c>
      <c r="D4560" s="21">
        <v>43180</v>
      </c>
      <c r="E4560" s="16" t="s">
        <v>75</v>
      </c>
      <c r="F4560" s="21">
        <v>43794</v>
      </c>
      <c r="G4560" s="16" t="s">
        <v>514</v>
      </c>
      <c r="H4560" s="26" t="s">
        <v>383</v>
      </c>
      <c r="I4560" s="16" t="s">
        <v>446</v>
      </c>
      <c r="J4560" s="20" t="s">
        <v>116</v>
      </c>
      <c r="L4560" s="16" t="s">
        <v>116</v>
      </c>
      <c r="M4560" s="26" t="s">
        <v>12733</v>
      </c>
      <c r="N4560" s="26" t="s">
        <v>2343</v>
      </c>
      <c r="O4560" s="16" t="s">
        <v>188</v>
      </c>
      <c r="P4560" s="26" t="s">
        <v>2347</v>
      </c>
      <c r="Q4560" s="26" t="s">
        <v>2343</v>
      </c>
      <c r="R4560" s="16" t="s">
        <v>139</v>
      </c>
      <c r="S4560" s="16" t="s">
        <v>84</v>
      </c>
      <c r="T4560" s="22">
        <v>1.63</v>
      </c>
      <c r="U4560" s="21">
        <v>43595</v>
      </c>
      <c r="V4560" s="16" t="s">
        <v>1179</v>
      </c>
      <c r="W4560" s="20" t="s">
        <v>472</v>
      </c>
      <c r="X4560" s="16" t="s">
        <v>140</v>
      </c>
      <c r="Y4560" s="26" t="s">
        <v>12732</v>
      </c>
      <c r="Z4560" s="24" t="s">
        <v>32</v>
      </c>
      <c r="AA4560" s="24" t="s">
        <v>32</v>
      </c>
      <c r="AB4560" s="24" t="s">
        <v>32</v>
      </c>
      <c r="AC4560" s="24" t="s">
        <v>32</v>
      </c>
      <c r="AD4560" s="25">
        <v>0</v>
      </c>
      <c r="AE4560" s="25">
        <v>0</v>
      </c>
      <c r="AF4560" s="25">
        <v>179837</v>
      </c>
      <c r="AG4560" s="25">
        <v>963319</v>
      </c>
      <c r="AH4560" s="25">
        <v>1143156</v>
      </c>
      <c r="AI4560" s="16" t="s">
        <v>12731</v>
      </c>
    </row>
    <row r="4561" spans="1:35" x14ac:dyDescent="0.25">
      <c r="A4561" s="17">
        <v>127201</v>
      </c>
      <c r="B4561" s="18">
        <v>2</v>
      </c>
      <c r="C4561" s="16" t="s">
        <v>73</v>
      </c>
      <c r="D4561" s="21">
        <v>43180</v>
      </c>
      <c r="E4561" s="16" t="s">
        <v>75</v>
      </c>
      <c r="F4561" s="21">
        <v>44281</v>
      </c>
      <c r="G4561" s="16" t="s">
        <v>75</v>
      </c>
      <c r="H4561" s="26" t="s">
        <v>286</v>
      </c>
      <c r="I4561" s="16" t="s">
        <v>2644</v>
      </c>
      <c r="J4561" s="20" t="s">
        <v>116</v>
      </c>
      <c r="L4561" s="16" t="s">
        <v>116</v>
      </c>
      <c r="M4561" s="26" t="s">
        <v>4034</v>
      </c>
      <c r="N4561" s="26" t="s">
        <v>2343</v>
      </c>
      <c r="O4561" s="16" t="s">
        <v>188</v>
      </c>
      <c r="P4561" s="26" t="s">
        <v>443</v>
      </c>
      <c r="Q4561" s="26" t="s">
        <v>2343</v>
      </c>
      <c r="R4561" s="16" t="s">
        <v>139</v>
      </c>
      <c r="S4561" s="16" t="s">
        <v>4621</v>
      </c>
      <c r="T4561" s="22">
        <v>2.2200000000000002</v>
      </c>
      <c r="U4561" s="21">
        <v>44603</v>
      </c>
      <c r="V4561" s="16" t="s">
        <v>1179</v>
      </c>
      <c r="W4561" s="20" t="s">
        <v>472</v>
      </c>
      <c r="X4561" s="16" t="s">
        <v>140</v>
      </c>
      <c r="Z4561" s="25">
        <v>0</v>
      </c>
      <c r="AA4561" s="25">
        <v>50000</v>
      </c>
      <c r="AB4561" s="25">
        <v>0</v>
      </c>
      <c r="AC4561" s="25">
        <v>0</v>
      </c>
      <c r="AD4561" s="25">
        <v>0</v>
      </c>
      <c r="AE4561" s="25">
        <v>50000</v>
      </c>
      <c r="AF4561" s="25">
        <v>0</v>
      </c>
      <c r="AG4561" s="25">
        <v>0</v>
      </c>
      <c r="AH4561" s="25">
        <v>50000</v>
      </c>
      <c r="AI4561" s="16" t="s">
        <v>4035</v>
      </c>
    </row>
    <row r="4562" spans="1:35" x14ac:dyDescent="0.25">
      <c r="A4562" s="17">
        <v>127202</v>
      </c>
      <c r="B4562" s="18">
        <v>2</v>
      </c>
      <c r="C4562" s="16" t="s">
        <v>73</v>
      </c>
      <c r="D4562" s="21">
        <v>43180</v>
      </c>
      <c r="E4562" s="16" t="s">
        <v>75</v>
      </c>
      <c r="F4562" s="21">
        <v>43958</v>
      </c>
      <c r="G4562" s="16" t="s">
        <v>75</v>
      </c>
      <c r="H4562" s="26" t="s">
        <v>244</v>
      </c>
      <c r="I4562" s="16" t="s">
        <v>544</v>
      </c>
      <c r="J4562" s="20" t="s">
        <v>116</v>
      </c>
      <c r="L4562" s="16" t="s">
        <v>116</v>
      </c>
      <c r="M4562" s="26" t="s">
        <v>12730</v>
      </c>
      <c r="N4562" s="26" t="s">
        <v>2343</v>
      </c>
      <c r="O4562" s="16" t="s">
        <v>188</v>
      </c>
      <c r="P4562" s="26" t="s">
        <v>188</v>
      </c>
      <c r="Q4562" s="26" t="s">
        <v>2343</v>
      </c>
      <c r="R4562" s="16" t="s">
        <v>139</v>
      </c>
      <c r="S4562" s="16" t="s">
        <v>4621</v>
      </c>
      <c r="T4562" s="22">
        <v>2.16</v>
      </c>
      <c r="V4562" s="16" t="s">
        <v>1179</v>
      </c>
      <c r="W4562" s="20" t="s">
        <v>43</v>
      </c>
      <c r="X4562" s="16" t="s">
        <v>78</v>
      </c>
      <c r="Z4562" s="24" t="s">
        <v>32</v>
      </c>
      <c r="AA4562" s="24" t="s">
        <v>32</v>
      </c>
      <c r="AB4562" s="24" t="s">
        <v>32</v>
      </c>
      <c r="AC4562" s="24" t="s">
        <v>32</v>
      </c>
      <c r="AD4562" s="24" t="s">
        <v>32</v>
      </c>
      <c r="AE4562" s="24" t="s">
        <v>32</v>
      </c>
      <c r="AF4562" s="24" t="s">
        <v>32</v>
      </c>
      <c r="AG4562" s="24" t="s">
        <v>32</v>
      </c>
      <c r="AH4562" s="24" t="s">
        <v>32</v>
      </c>
    </row>
    <row r="4563" spans="1:35" x14ac:dyDescent="0.25">
      <c r="A4563" s="17">
        <v>127203</v>
      </c>
      <c r="B4563" s="18">
        <v>2</v>
      </c>
      <c r="C4563" s="16" t="s">
        <v>474</v>
      </c>
      <c r="D4563" s="21">
        <v>43180</v>
      </c>
      <c r="E4563" s="16" t="s">
        <v>75</v>
      </c>
      <c r="F4563" s="21">
        <v>44089</v>
      </c>
      <c r="G4563" s="16" t="s">
        <v>514</v>
      </c>
      <c r="H4563" s="26" t="s">
        <v>312</v>
      </c>
      <c r="I4563" s="16" t="s">
        <v>3394</v>
      </c>
      <c r="J4563" s="20" t="s">
        <v>116</v>
      </c>
      <c r="L4563" s="16" t="s">
        <v>116</v>
      </c>
      <c r="M4563" s="26" t="s">
        <v>4036</v>
      </c>
      <c r="N4563" s="26" t="s">
        <v>4037</v>
      </c>
      <c r="O4563" s="16" t="s">
        <v>188</v>
      </c>
      <c r="P4563" s="26" t="s">
        <v>443</v>
      </c>
      <c r="Q4563" s="26" t="s">
        <v>4037</v>
      </c>
      <c r="R4563" s="16" t="s">
        <v>139</v>
      </c>
      <c r="S4563" s="16" t="s">
        <v>84</v>
      </c>
      <c r="T4563" s="22">
        <v>15.3</v>
      </c>
      <c r="U4563" s="21">
        <v>43868</v>
      </c>
      <c r="V4563" s="16" t="s">
        <v>1179</v>
      </c>
      <c r="W4563" s="20" t="s">
        <v>43</v>
      </c>
      <c r="X4563" s="16" t="s">
        <v>78</v>
      </c>
      <c r="Z4563" s="25">
        <v>0</v>
      </c>
      <c r="AA4563" s="25">
        <v>0</v>
      </c>
      <c r="AB4563" s="25">
        <v>471.94</v>
      </c>
      <c r="AC4563" s="25">
        <v>0</v>
      </c>
      <c r="AD4563" s="25">
        <v>0</v>
      </c>
      <c r="AE4563" s="25">
        <v>0</v>
      </c>
      <c r="AF4563" s="25">
        <v>16652.939999999999</v>
      </c>
      <c r="AG4563" s="25">
        <v>853186</v>
      </c>
      <c r="AH4563" s="25">
        <v>869838.94</v>
      </c>
      <c r="AI4563" s="16" t="s">
        <v>4038</v>
      </c>
    </row>
    <row r="4564" spans="1:35" ht="30" x14ac:dyDescent="0.25">
      <c r="A4564" s="17">
        <v>127204</v>
      </c>
      <c r="B4564" s="18">
        <v>2</v>
      </c>
      <c r="C4564" s="16" t="s">
        <v>73</v>
      </c>
      <c r="D4564" s="21">
        <v>43180</v>
      </c>
      <c r="E4564" s="16" t="s">
        <v>75</v>
      </c>
      <c r="F4564" s="21">
        <v>44358</v>
      </c>
      <c r="G4564" s="16" t="s">
        <v>75</v>
      </c>
      <c r="H4564" s="26" t="s">
        <v>252</v>
      </c>
      <c r="I4564" s="16" t="s">
        <v>1484</v>
      </c>
      <c r="J4564" s="20" t="s">
        <v>116</v>
      </c>
      <c r="L4564" s="16" t="s">
        <v>116</v>
      </c>
      <c r="M4564" s="26" t="s">
        <v>12729</v>
      </c>
      <c r="N4564" s="26" t="s">
        <v>8346</v>
      </c>
      <c r="O4564" s="16" t="s">
        <v>188</v>
      </c>
      <c r="P4564" s="26" t="s">
        <v>188</v>
      </c>
      <c r="Q4564" s="26" t="s">
        <v>8345</v>
      </c>
      <c r="R4564" s="16" t="s">
        <v>139</v>
      </c>
      <c r="S4564" s="16" t="s">
        <v>4621</v>
      </c>
      <c r="T4564" s="22">
        <v>2.92</v>
      </c>
      <c r="V4564" s="16" t="s">
        <v>1179</v>
      </c>
      <c r="W4564" s="20" t="s">
        <v>43</v>
      </c>
      <c r="X4564" s="16" t="s">
        <v>78</v>
      </c>
      <c r="Z4564" s="24" t="s">
        <v>32</v>
      </c>
      <c r="AA4564" s="24" t="s">
        <v>32</v>
      </c>
      <c r="AB4564" s="24" t="s">
        <v>32</v>
      </c>
      <c r="AC4564" s="24" t="s">
        <v>32</v>
      </c>
      <c r="AD4564" s="24" t="s">
        <v>32</v>
      </c>
      <c r="AE4564" s="24" t="s">
        <v>32</v>
      </c>
      <c r="AF4564" s="24" t="s">
        <v>32</v>
      </c>
      <c r="AG4564" s="24" t="s">
        <v>32</v>
      </c>
      <c r="AH4564" s="24" t="s">
        <v>32</v>
      </c>
    </row>
    <row r="4565" spans="1:35" x14ac:dyDescent="0.25">
      <c r="A4565" s="17">
        <v>127205</v>
      </c>
      <c r="B4565" s="18">
        <v>2</v>
      </c>
      <c r="C4565" s="16" t="s">
        <v>73</v>
      </c>
      <c r="D4565" s="21">
        <v>43180</v>
      </c>
      <c r="E4565" s="16" t="s">
        <v>75</v>
      </c>
      <c r="F4565" s="21">
        <v>44012</v>
      </c>
      <c r="G4565" s="16" t="s">
        <v>75</v>
      </c>
      <c r="H4565" s="26" t="s">
        <v>380</v>
      </c>
      <c r="I4565" s="16" t="s">
        <v>553</v>
      </c>
      <c r="J4565" s="20" t="s">
        <v>116</v>
      </c>
      <c r="L4565" s="16" t="s">
        <v>116</v>
      </c>
      <c r="M4565" s="26" t="s">
        <v>12728</v>
      </c>
      <c r="N4565" s="26" t="s">
        <v>12727</v>
      </c>
      <c r="O4565" s="16" t="s">
        <v>188</v>
      </c>
      <c r="P4565" s="26" t="s">
        <v>188</v>
      </c>
      <c r="Q4565" s="26" t="s">
        <v>12727</v>
      </c>
      <c r="R4565" s="16" t="s">
        <v>139</v>
      </c>
      <c r="S4565" s="16" t="s">
        <v>4621</v>
      </c>
      <c r="T4565" s="22">
        <v>1.34</v>
      </c>
      <c r="V4565" s="16" t="s">
        <v>1179</v>
      </c>
      <c r="W4565" s="20" t="s">
        <v>43</v>
      </c>
      <c r="X4565" s="16" t="s">
        <v>78</v>
      </c>
      <c r="Z4565" s="24" t="s">
        <v>32</v>
      </c>
      <c r="AA4565" s="24" t="s">
        <v>32</v>
      </c>
      <c r="AB4565" s="24" t="s">
        <v>32</v>
      </c>
      <c r="AC4565" s="24" t="s">
        <v>32</v>
      </c>
      <c r="AD4565" s="24" t="s">
        <v>32</v>
      </c>
      <c r="AE4565" s="24" t="s">
        <v>32</v>
      </c>
      <c r="AF4565" s="24" t="s">
        <v>32</v>
      </c>
      <c r="AG4565" s="24" t="s">
        <v>32</v>
      </c>
      <c r="AH4565" s="24" t="s">
        <v>32</v>
      </c>
    </row>
    <row r="4566" spans="1:35" ht="30" x14ac:dyDescent="0.25">
      <c r="A4566" s="17">
        <v>127208</v>
      </c>
      <c r="B4566" s="18">
        <v>2</v>
      </c>
      <c r="C4566" s="16" t="s">
        <v>47</v>
      </c>
      <c r="D4566" s="21">
        <v>43180</v>
      </c>
      <c r="E4566" s="16" t="s">
        <v>75</v>
      </c>
      <c r="F4566" s="21">
        <v>43682</v>
      </c>
      <c r="G4566" s="16" t="s">
        <v>103</v>
      </c>
      <c r="H4566" s="26" t="s">
        <v>431</v>
      </c>
      <c r="I4566" s="16" t="s">
        <v>535</v>
      </c>
      <c r="J4566" s="20" t="s">
        <v>116</v>
      </c>
      <c r="L4566" s="16" t="s">
        <v>116</v>
      </c>
      <c r="M4566" s="26" t="s">
        <v>4039</v>
      </c>
      <c r="N4566" s="26" t="s">
        <v>4002</v>
      </c>
      <c r="O4566" s="16" t="s">
        <v>188</v>
      </c>
      <c r="P4566" s="26" t="s">
        <v>443</v>
      </c>
      <c r="Q4566" s="26" t="s">
        <v>4002</v>
      </c>
      <c r="T4566" s="22">
        <v>9.82</v>
      </c>
      <c r="U4566" s="21">
        <v>43504</v>
      </c>
      <c r="V4566" s="16" t="s">
        <v>3998</v>
      </c>
      <c r="W4566" s="20" t="s">
        <v>43</v>
      </c>
      <c r="X4566" s="16" t="s">
        <v>78</v>
      </c>
      <c r="Z4566" s="25">
        <v>0</v>
      </c>
      <c r="AA4566" s="25">
        <v>0</v>
      </c>
      <c r="AB4566" s="25">
        <v>-3838.93</v>
      </c>
      <c r="AC4566" s="25">
        <v>151848.53</v>
      </c>
      <c r="AD4566" s="25">
        <v>0</v>
      </c>
      <c r="AE4566" s="25">
        <v>0</v>
      </c>
      <c r="AF4566" s="25">
        <v>18215.07</v>
      </c>
      <c r="AG4566" s="25">
        <v>886394.53</v>
      </c>
      <c r="AH4566" s="25">
        <v>904609.6</v>
      </c>
      <c r="AI4566" s="16" t="s">
        <v>4040</v>
      </c>
    </row>
    <row r="4567" spans="1:35" x14ac:dyDescent="0.25">
      <c r="A4567" s="17">
        <v>127209</v>
      </c>
      <c r="B4567" s="18">
        <v>2</v>
      </c>
      <c r="C4567" s="16" t="s">
        <v>73</v>
      </c>
      <c r="D4567" s="21">
        <v>43180</v>
      </c>
      <c r="E4567" s="16" t="s">
        <v>75</v>
      </c>
      <c r="F4567" s="21">
        <v>44012</v>
      </c>
      <c r="G4567" s="16" t="s">
        <v>75</v>
      </c>
      <c r="H4567" s="26" t="s">
        <v>380</v>
      </c>
      <c r="I4567" s="16" t="s">
        <v>1234</v>
      </c>
      <c r="J4567" s="20" t="s">
        <v>116</v>
      </c>
      <c r="L4567" s="16" t="s">
        <v>116</v>
      </c>
      <c r="M4567" s="26" t="s">
        <v>12726</v>
      </c>
      <c r="N4567" s="26" t="s">
        <v>2343</v>
      </c>
      <c r="O4567" s="16" t="s">
        <v>188</v>
      </c>
      <c r="P4567" s="26" t="s">
        <v>188</v>
      </c>
      <c r="Q4567" s="26" t="s">
        <v>2343</v>
      </c>
      <c r="R4567" s="16" t="s">
        <v>139</v>
      </c>
      <c r="S4567" s="16" t="s">
        <v>4621</v>
      </c>
      <c r="T4567" s="22">
        <v>2.31</v>
      </c>
      <c r="V4567" s="16" t="s">
        <v>1179</v>
      </c>
      <c r="W4567" s="20" t="s">
        <v>472</v>
      </c>
      <c r="X4567" s="16" t="s">
        <v>140</v>
      </c>
      <c r="Z4567" s="24" t="s">
        <v>32</v>
      </c>
      <c r="AA4567" s="24" t="s">
        <v>32</v>
      </c>
      <c r="AB4567" s="24" t="s">
        <v>32</v>
      </c>
      <c r="AC4567" s="24" t="s">
        <v>32</v>
      </c>
      <c r="AD4567" s="24" t="s">
        <v>32</v>
      </c>
      <c r="AE4567" s="24" t="s">
        <v>32</v>
      </c>
      <c r="AF4567" s="24" t="s">
        <v>32</v>
      </c>
      <c r="AG4567" s="24" t="s">
        <v>32</v>
      </c>
      <c r="AH4567" s="24" t="s">
        <v>32</v>
      </c>
    </row>
    <row r="4568" spans="1:35" x14ac:dyDescent="0.25">
      <c r="A4568" s="17">
        <v>127210</v>
      </c>
      <c r="B4568" s="18">
        <v>2</v>
      </c>
      <c r="C4568" s="16" t="s">
        <v>73</v>
      </c>
      <c r="D4568" s="21">
        <v>43180</v>
      </c>
      <c r="E4568" s="16" t="s">
        <v>75</v>
      </c>
      <c r="F4568" s="21">
        <v>43699</v>
      </c>
      <c r="G4568" s="16" t="s">
        <v>75</v>
      </c>
      <c r="H4568" s="26" t="s">
        <v>264</v>
      </c>
      <c r="I4568" s="16" t="s">
        <v>518</v>
      </c>
      <c r="J4568" s="20" t="s">
        <v>116</v>
      </c>
      <c r="L4568" s="16" t="s">
        <v>116</v>
      </c>
      <c r="M4568" s="26" t="s">
        <v>12725</v>
      </c>
      <c r="N4568" s="26" t="s">
        <v>2343</v>
      </c>
      <c r="O4568" s="16" t="s">
        <v>188</v>
      </c>
      <c r="P4568" s="26" t="s">
        <v>188</v>
      </c>
      <c r="Q4568" s="26" t="s">
        <v>2343</v>
      </c>
      <c r="R4568" s="16" t="s">
        <v>139</v>
      </c>
      <c r="S4568" s="16" t="s">
        <v>4621</v>
      </c>
      <c r="T4568" s="22">
        <v>1.82</v>
      </c>
      <c r="V4568" s="16" t="s">
        <v>1179</v>
      </c>
      <c r="W4568" s="20" t="s">
        <v>472</v>
      </c>
      <c r="X4568" s="16" t="s">
        <v>140</v>
      </c>
      <c r="Z4568" s="24" t="s">
        <v>32</v>
      </c>
      <c r="AA4568" s="24" t="s">
        <v>32</v>
      </c>
      <c r="AB4568" s="24" t="s">
        <v>32</v>
      </c>
      <c r="AC4568" s="24" t="s">
        <v>32</v>
      </c>
      <c r="AD4568" s="24" t="s">
        <v>32</v>
      </c>
      <c r="AE4568" s="24" t="s">
        <v>32</v>
      </c>
      <c r="AF4568" s="24" t="s">
        <v>32</v>
      </c>
      <c r="AG4568" s="24" t="s">
        <v>32</v>
      </c>
      <c r="AH4568" s="24" t="s">
        <v>32</v>
      </c>
    </row>
    <row r="4569" spans="1:35" x14ac:dyDescent="0.25">
      <c r="A4569" s="17">
        <v>127211</v>
      </c>
      <c r="B4569" s="18">
        <v>2</v>
      </c>
      <c r="C4569" s="16" t="s">
        <v>73</v>
      </c>
      <c r="D4569" s="21">
        <v>43180</v>
      </c>
      <c r="E4569" s="16" t="s">
        <v>75</v>
      </c>
      <c r="F4569" s="21">
        <v>44005</v>
      </c>
      <c r="G4569" s="16" t="s">
        <v>75</v>
      </c>
      <c r="H4569" s="26" t="s">
        <v>374</v>
      </c>
      <c r="I4569" s="16" t="s">
        <v>5575</v>
      </c>
      <c r="J4569" s="20" t="s">
        <v>116</v>
      </c>
      <c r="L4569" s="16" t="s">
        <v>116</v>
      </c>
      <c r="M4569" s="26" t="s">
        <v>12724</v>
      </c>
      <c r="N4569" s="26" t="s">
        <v>2343</v>
      </c>
      <c r="O4569" s="16" t="s">
        <v>188</v>
      </c>
      <c r="P4569" s="26" t="s">
        <v>188</v>
      </c>
      <c r="Q4569" s="26" t="s">
        <v>2343</v>
      </c>
      <c r="R4569" s="16" t="s">
        <v>139</v>
      </c>
      <c r="S4569" s="16" t="s">
        <v>4621</v>
      </c>
      <c r="T4569" s="22">
        <v>3.91</v>
      </c>
      <c r="V4569" s="16" t="s">
        <v>1179</v>
      </c>
      <c r="W4569" s="20" t="s">
        <v>43</v>
      </c>
      <c r="X4569" s="16" t="s">
        <v>78</v>
      </c>
      <c r="Z4569" s="24" t="s">
        <v>32</v>
      </c>
      <c r="AA4569" s="24" t="s">
        <v>32</v>
      </c>
      <c r="AB4569" s="24" t="s">
        <v>32</v>
      </c>
      <c r="AC4569" s="24" t="s">
        <v>32</v>
      </c>
      <c r="AD4569" s="24" t="s">
        <v>32</v>
      </c>
      <c r="AE4569" s="24" t="s">
        <v>32</v>
      </c>
      <c r="AF4569" s="24" t="s">
        <v>32</v>
      </c>
      <c r="AG4569" s="24" t="s">
        <v>32</v>
      </c>
      <c r="AH4569" s="24" t="s">
        <v>32</v>
      </c>
    </row>
    <row r="4570" spans="1:35" x14ac:dyDescent="0.25">
      <c r="A4570" s="17">
        <v>127212</v>
      </c>
      <c r="B4570" s="18">
        <v>2</v>
      </c>
      <c r="C4570" s="16" t="s">
        <v>31</v>
      </c>
      <c r="D4570" s="21">
        <v>43180</v>
      </c>
      <c r="E4570" s="16" t="s">
        <v>75</v>
      </c>
      <c r="F4570" s="21">
        <v>44006</v>
      </c>
      <c r="G4570" s="16" t="s">
        <v>514</v>
      </c>
      <c r="H4570" s="26" t="s">
        <v>797</v>
      </c>
      <c r="I4570" s="16" t="s">
        <v>1777</v>
      </c>
      <c r="J4570" s="20" t="s">
        <v>116</v>
      </c>
      <c r="L4570" s="16" t="s">
        <v>116</v>
      </c>
      <c r="M4570" s="26" t="s">
        <v>4041</v>
      </c>
      <c r="N4570" s="26" t="s">
        <v>2343</v>
      </c>
      <c r="O4570" s="16" t="s">
        <v>188</v>
      </c>
      <c r="P4570" s="26" t="s">
        <v>443</v>
      </c>
      <c r="Q4570" s="26" t="s">
        <v>2343</v>
      </c>
      <c r="R4570" s="16" t="s">
        <v>139</v>
      </c>
      <c r="S4570" s="16" t="s">
        <v>84</v>
      </c>
      <c r="T4570" s="22">
        <v>3.8</v>
      </c>
      <c r="U4570" s="21">
        <v>43966</v>
      </c>
      <c r="V4570" s="16" t="s">
        <v>1179</v>
      </c>
      <c r="W4570" s="20" t="s">
        <v>472</v>
      </c>
      <c r="X4570" s="16" t="s">
        <v>140</v>
      </c>
      <c r="Z4570" s="25">
        <v>0</v>
      </c>
      <c r="AA4570" s="25">
        <v>0</v>
      </c>
      <c r="AB4570" s="25">
        <v>-5357</v>
      </c>
      <c r="AC4570" s="25">
        <v>211892</v>
      </c>
      <c r="AD4570" s="25">
        <v>0</v>
      </c>
      <c r="AE4570" s="25">
        <v>0</v>
      </c>
      <c r="AF4570" s="25">
        <v>26799</v>
      </c>
      <c r="AG4570" s="25">
        <v>2231378</v>
      </c>
      <c r="AH4570" s="25">
        <v>2258177</v>
      </c>
      <c r="AI4570" s="16" t="s">
        <v>4042</v>
      </c>
    </row>
    <row r="4571" spans="1:35" x14ac:dyDescent="0.25">
      <c r="A4571" s="17">
        <v>127213</v>
      </c>
      <c r="B4571" s="18">
        <v>2</v>
      </c>
      <c r="C4571" s="16" t="s">
        <v>31</v>
      </c>
      <c r="D4571" s="21">
        <v>43180</v>
      </c>
      <c r="E4571" s="16" t="s">
        <v>75</v>
      </c>
      <c r="F4571" s="21">
        <v>44082</v>
      </c>
      <c r="G4571" s="16" t="s">
        <v>514</v>
      </c>
      <c r="H4571" s="26" t="s">
        <v>420</v>
      </c>
      <c r="I4571" s="16" t="s">
        <v>1234</v>
      </c>
      <c r="J4571" s="20" t="s">
        <v>116</v>
      </c>
      <c r="L4571" s="16" t="s">
        <v>116</v>
      </c>
      <c r="M4571" s="26" t="s">
        <v>4043</v>
      </c>
      <c r="N4571" s="26" t="s">
        <v>4044</v>
      </c>
      <c r="O4571" s="16" t="s">
        <v>188</v>
      </c>
      <c r="P4571" s="26" t="s">
        <v>443</v>
      </c>
      <c r="Q4571" s="26" t="s">
        <v>4044</v>
      </c>
      <c r="R4571" s="16" t="s">
        <v>139</v>
      </c>
      <c r="S4571" s="16" t="s">
        <v>84</v>
      </c>
      <c r="T4571" s="22">
        <v>12.51</v>
      </c>
      <c r="U4571" s="21">
        <v>44057</v>
      </c>
      <c r="V4571" s="16" t="s">
        <v>3998</v>
      </c>
      <c r="W4571" s="20" t="s">
        <v>472</v>
      </c>
      <c r="X4571" s="16" t="s">
        <v>140</v>
      </c>
      <c r="Z4571" s="25">
        <v>0</v>
      </c>
      <c r="AA4571" s="25">
        <v>0</v>
      </c>
      <c r="AB4571" s="25">
        <v>0</v>
      </c>
      <c r="AC4571" s="25">
        <v>1883258</v>
      </c>
      <c r="AD4571" s="25">
        <v>0</v>
      </c>
      <c r="AE4571" s="25">
        <v>0</v>
      </c>
      <c r="AF4571" s="25">
        <v>0</v>
      </c>
      <c r="AG4571" s="25">
        <v>1883258</v>
      </c>
      <c r="AH4571" s="25">
        <v>1883258</v>
      </c>
      <c r="AI4571" s="16" t="s">
        <v>4045</v>
      </c>
    </row>
    <row r="4572" spans="1:35" x14ac:dyDescent="0.25">
      <c r="A4572" s="17">
        <v>127214.01</v>
      </c>
      <c r="B4572" s="18">
        <v>2</v>
      </c>
      <c r="C4572" s="16" t="s">
        <v>73</v>
      </c>
      <c r="D4572" s="21">
        <v>43598</v>
      </c>
      <c r="E4572" s="16" t="s">
        <v>75</v>
      </c>
      <c r="F4572" s="21">
        <v>43958</v>
      </c>
      <c r="G4572" s="16" t="s">
        <v>75</v>
      </c>
      <c r="H4572" s="26" t="s">
        <v>267</v>
      </c>
      <c r="I4572" s="16" t="s">
        <v>605</v>
      </c>
      <c r="J4572" s="20" t="s">
        <v>116</v>
      </c>
      <c r="L4572" s="16" t="s">
        <v>116</v>
      </c>
      <c r="M4572" s="26" t="s">
        <v>12723</v>
      </c>
      <c r="N4572" s="26" t="s">
        <v>2343</v>
      </c>
      <c r="O4572" s="16" t="s">
        <v>188</v>
      </c>
      <c r="P4572" s="26" t="s">
        <v>443</v>
      </c>
      <c r="Q4572" s="26" t="s">
        <v>2343</v>
      </c>
      <c r="R4572" s="16" t="s">
        <v>139</v>
      </c>
      <c r="S4572" s="16" t="s">
        <v>4621</v>
      </c>
      <c r="T4572" s="22">
        <v>0.14000000000000001</v>
      </c>
      <c r="W4572" s="20" t="s">
        <v>43</v>
      </c>
      <c r="X4572" s="16" t="s">
        <v>140</v>
      </c>
      <c r="Z4572" s="24" t="s">
        <v>32</v>
      </c>
      <c r="AA4572" s="24" t="s">
        <v>32</v>
      </c>
      <c r="AB4572" s="24" t="s">
        <v>32</v>
      </c>
      <c r="AC4572" s="24" t="s">
        <v>32</v>
      </c>
      <c r="AD4572" s="24" t="s">
        <v>32</v>
      </c>
      <c r="AE4572" s="24" t="s">
        <v>32</v>
      </c>
      <c r="AF4572" s="24" t="s">
        <v>32</v>
      </c>
      <c r="AG4572" s="24" t="s">
        <v>32</v>
      </c>
      <c r="AH4572" s="24" t="s">
        <v>32</v>
      </c>
      <c r="AI4572" s="16" t="s">
        <v>12722</v>
      </c>
    </row>
    <row r="4573" spans="1:35" x14ac:dyDescent="0.25">
      <c r="A4573" s="17">
        <v>127215</v>
      </c>
      <c r="B4573" s="18">
        <v>2</v>
      </c>
      <c r="C4573" s="16" t="s">
        <v>474</v>
      </c>
      <c r="D4573" s="21">
        <v>43180</v>
      </c>
      <c r="E4573" s="16" t="s">
        <v>75</v>
      </c>
      <c r="F4573" s="21">
        <v>44167</v>
      </c>
      <c r="G4573" s="16" t="s">
        <v>514</v>
      </c>
      <c r="H4573" s="26" t="s">
        <v>397</v>
      </c>
      <c r="I4573" s="16" t="s">
        <v>1234</v>
      </c>
      <c r="J4573" s="20" t="s">
        <v>116</v>
      </c>
      <c r="L4573" s="16" t="s">
        <v>116</v>
      </c>
      <c r="M4573" s="26" t="s">
        <v>4046</v>
      </c>
      <c r="N4573" s="26" t="s">
        <v>2343</v>
      </c>
      <c r="O4573" s="16" t="s">
        <v>188</v>
      </c>
      <c r="P4573" s="26" t="s">
        <v>2347</v>
      </c>
      <c r="Q4573" s="26" t="s">
        <v>2343</v>
      </c>
      <c r="R4573" s="16" t="s">
        <v>139</v>
      </c>
      <c r="S4573" s="16" t="s">
        <v>84</v>
      </c>
      <c r="T4573" s="22">
        <v>2.41</v>
      </c>
      <c r="U4573" s="21">
        <v>43868</v>
      </c>
      <c r="V4573" s="16" t="s">
        <v>1179</v>
      </c>
      <c r="W4573" s="20" t="s">
        <v>472</v>
      </c>
      <c r="X4573" s="16" t="s">
        <v>140</v>
      </c>
      <c r="Y4573" s="26" t="s">
        <v>4047</v>
      </c>
      <c r="Z4573" s="25">
        <v>0</v>
      </c>
      <c r="AA4573" s="25">
        <v>0</v>
      </c>
      <c r="AB4573" s="25">
        <v>54986</v>
      </c>
      <c r="AC4573" s="25">
        <v>229514</v>
      </c>
      <c r="AD4573" s="25">
        <v>0</v>
      </c>
      <c r="AE4573" s="25">
        <v>0</v>
      </c>
      <c r="AF4573" s="25">
        <v>203462</v>
      </c>
      <c r="AG4573" s="25">
        <v>1847685</v>
      </c>
      <c r="AH4573" s="25">
        <v>2051147</v>
      </c>
      <c r="AI4573" s="16" t="s">
        <v>4048</v>
      </c>
    </row>
    <row r="4574" spans="1:35" x14ac:dyDescent="0.25">
      <c r="A4574" s="17">
        <v>127216</v>
      </c>
      <c r="B4574" s="18">
        <v>2</v>
      </c>
      <c r="C4574" s="16" t="s">
        <v>73</v>
      </c>
      <c r="D4574" s="21">
        <v>43180</v>
      </c>
      <c r="E4574" s="16" t="s">
        <v>75</v>
      </c>
      <c r="F4574" s="21">
        <v>44012</v>
      </c>
      <c r="G4574" s="16" t="s">
        <v>75</v>
      </c>
      <c r="H4574" s="26" t="s">
        <v>206</v>
      </c>
      <c r="I4574" s="16" t="s">
        <v>544</v>
      </c>
      <c r="J4574" s="20" t="s">
        <v>116</v>
      </c>
      <c r="L4574" s="16" t="s">
        <v>116</v>
      </c>
      <c r="M4574" s="26" t="s">
        <v>12721</v>
      </c>
      <c r="N4574" s="26" t="s">
        <v>4037</v>
      </c>
      <c r="O4574" s="16" t="s">
        <v>188</v>
      </c>
      <c r="P4574" s="26" t="s">
        <v>188</v>
      </c>
      <c r="Q4574" s="26" t="s">
        <v>4037</v>
      </c>
      <c r="R4574" s="16" t="s">
        <v>139</v>
      </c>
      <c r="S4574" s="16" t="s">
        <v>4621</v>
      </c>
      <c r="T4574" s="22">
        <v>9.4600000000000009</v>
      </c>
      <c r="V4574" s="16" t="s">
        <v>3998</v>
      </c>
      <c r="W4574" s="20" t="s">
        <v>43</v>
      </c>
      <c r="X4574" s="16" t="s">
        <v>78</v>
      </c>
      <c r="Z4574" s="24" t="s">
        <v>32</v>
      </c>
      <c r="AA4574" s="24" t="s">
        <v>32</v>
      </c>
      <c r="AB4574" s="24" t="s">
        <v>32</v>
      </c>
      <c r="AC4574" s="24" t="s">
        <v>32</v>
      </c>
      <c r="AD4574" s="24" t="s">
        <v>32</v>
      </c>
      <c r="AE4574" s="24" t="s">
        <v>32</v>
      </c>
      <c r="AF4574" s="24" t="s">
        <v>32</v>
      </c>
      <c r="AG4574" s="24" t="s">
        <v>32</v>
      </c>
      <c r="AH4574" s="24" t="s">
        <v>32</v>
      </c>
    </row>
    <row r="4575" spans="1:35" x14ac:dyDescent="0.25">
      <c r="A4575" s="17">
        <v>127217</v>
      </c>
      <c r="B4575" s="18">
        <v>2</v>
      </c>
      <c r="C4575" s="16" t="s">
        <v>73</v>
      </c>
      <c r="D4575" s="21">
        <v>43180</v>
      </c>
      <c r="E4575" s="16" t="s">
        <v>75</v>
      </c>
      <c r="F4575" s="21">
        <v>44012</v>
      </c>
      <c r="G4575" s="16" t="s">
        <v>75</v>
      </c>
      <c r="H4575" s="26" t="s">
        <v>218</v>
      </c>
      <c r="I4575" s="16" t="s">
        <v>468</v>
      </c>
      <c r="J4575" s="20" t="s">
        <v>116</v>
      </c>
      <c r="L4575" s="16" t="s">
        <v>116</v>
      </c>
      <c r="M4575" s="26" t="s">
        <v>12720</v>
      </c>
      <c r="N4575" s="26" t="s">
        <v>2343</v>
      </c>
      <c r="O4575" s="16" t="s">
        <v>188</v>
      </c>
      <c r="P4575" s="26" t="s">
        <v>443</v>
      </c>
      <c r="Q4575" s="26" t="s">
        <v>2343</v>
      </c>
      <c r="R4575" s="16" t="s">
        <v>139</v>
      </c>
      <c r="S4575" s="16" t="s">
        <v>4621</v>
      </c>
      <c r="T4575" s="22">
        <v>1.43</v>
      </c>
      <c r="V4575" s="16" t="s">
        <v>1179</v>
      </c>
      <c r="W4575" s="20" t="s">
        <v>472</v>
      </c>
      <c r="X4575" s="16" t="s">
        <v>140</v>
      </c>
      <c r="Z4575" s="24" t="s">
        <v>32</v>
      </c>
      <c r="AA4575" s="24" t="s">
        <v>32</v>
      </c>
      <c r="AB4575" s="24" t="s">
        <v>32</v>
      </c>
      <c r="AC4575" s="24" t="s">
        <v>32</v>
      </c>
      <c r="AD4575" s="24" t="s">
        <v>32</v>
      </c>
      <c r="AE4575" s="24" t="s">
        <v>32</v>
      </c>
      <c r="AF4575" s="24" t="s">
        <v>32</v>
      </c>
      <c r="AG4575" s="24" t="s">
        <v>32</v>
      </c>
      <c r="AH4575" s="24" t="s">
        <v>32</v>
      </c>
      <c r="AI4575" s="16" t="s">
        <v>12719</v>
      </c>
    </row>
    <row r="4576" spans="1:35" x14ac:dyDescent="0.25">
      <c r="A4576" s="17">
        <v>127218</v>
      </c>
      <c r="B4576" s="18">
        <v>2</v>
      </c>
      <c r="C4576" s="16" t="s">
        <v>474</v>
      </c>
      <c r="D4576" s="21">
        <v>43180</v>
      </c>
      <c r="E4576" s="16" t="s">
        <v>75</v>
      </c>
      <c r="F4576" s="21">
        <v>43741</v>
      </c>
      <c r="G4576" s="16" t="s">
        <v>514</v>
      </c>
      <c r="H4576" s="26" t="s">
        <v>170</v>
      </c>
      <c r="I4576" s="16" t="s">
        <v>1317</v>
      </c>
      <c r="J4576" s="20" t="s">
        <v>116</v>
      </c>
      <c r="L4576" s="16" t="s">
        <v>116</v>
      </c>
      <c r="M4576" s="26" t="s">
        <v>12718</v>
      </c>
      <c r="N4576" s="26" t="s">
        <v>4037</v>
      </c>
      <c r="O4576" s="16" t="s">
        <v>188</v>
      </c>
      <c r="P4576" s="26" t="s">
        <v>443</v>
      </c>
      <c r="Q4576" s="26" t="s">
        <v>4037</v>
      </c>
      <c r="R4576" s="16" t="s">
        <v>139</v>
      </c>
      <c r="S4576" s="16" t="s">
        <v>84</v>
      </c>
      <c r="T4576" s="22">
        <v>7.64</v>
      </c>
      <c r="U4576" s="21">
        <v>43595</v>
      </c>
      <c r="V4576" s="16" t="s">
        <v>3998</v>
      </c>
      <c r="W4576" s="20" t="s">
        <v>43</v>
      </c>
      <c r="X4576" s="16" t="s">
        <v>78</v>
      </c>
      <c r="Z4576" s="24" t="s">
        <v>32</v>
      </c>
      <c r="AA4576" s="24" t="s">
        <v>32</v>
      </c>
      <c r="AB4576" s="24" t="s">
        <v>32</v>
      </c>
      <c r="AC4576" s="24" t="s">
        <v>32</v>
      </c>
      <c r="AD4576" s="25">
        <v>0</v>
      </c>
      <c r="AE4576" s="25">
        <v>0</v>
      </c>
      <c r="AF4576" s="25">
        <v>33876</v>
      </c>
      <c r="AG4576" s="25">
        <v>409013</v>
      </c>
      <c r="AH4576" s="25">
        <v>442889</v>
      </c>
      <c r="AI4576" s="16" t="s">
        <v>12717</v>
      </c>
    </row>
    <row r="4577" spans="1:35" x14ac:dyDescent="0.25">
      <c r="A4577" s="17">
        <v>127218.01</v>
      </c>
      <c r="B4577" s="18">
        <v>2</v>
      </c>
      <c r="C4577" s="16" t="s">
        <v>73</v>
      </c>
      <c r="D4577" s="21">
        <v>43598</v>
      </c>
      <c r="E4577" s="16" t="s">
        <v>75</v>
      </c>
      <c r="F4577" s="21">
        <v>44145</v>
      </c>
      <c r="G4577" s="16" t="s">
        <v>75</v>
      </c>
      <c r="H4577" s="26" t="s">
        <v>170</v>
      </c>
      <c r="I4577" s="16" t="s">
        <v>1317</v>
      </c>
      <c r="J4577" s="20" t="s">
        <v>116</v>
      </c>
      <c r="L4577" s="16" t="s">
        <v>116</v>
      </c>
      <c r="M4577" s="26" t="s">
        <v>12716</v>
      </c>
      <c r="N4577" s="26" t="s">
        <v>4037</v>
      </c>
      <c r="O4577" s="16" t="s">
        <v>188</v>
      </c>
      <c r="P4577" s="26" t="s">
        <v>443</v>
      </c>
      <c r="Q4577" s="26" t="s">
        <v>4037</v>
      </c>
      <c r="R4577" s="16" t="s">
        <v>139</v>
      </c>
      <c r="S4577" s="16" t="s">
        <v>4621</v>
      </c>
      <c r="T4577" s="22">
        <v>0.2</v>
      </c>
      <c r="W4577" s="20" t="s">
        <v>43</v>
      </c>
      <c r="X4577" s="16" t="s">
        <v>78</v>
      </c>
      <c r="Z4577" s="24" t="s">
        <v>32</v>
      </c>
      <c r="AA4577" s="24" t="s">
        <v>32</v>
      </c>
      <c r="AB4577" s="24" t="s">
        <v>32</v>
      </c>
      <c r="AC4577" s="24" t="s">
        <v>32</v>
      </c>
      <c r="AD4577" s="24" t="s">
        <v>32</v>
      </c>
      <c r="AE4577" s="24" t="s">
        <v>32</v>
      </c>
      <c r="AF4577" s="24" t="s">
        <v>32</v>
      </c>
      <c r="AG4577" s="24" t="s">
        <v>32</v>
      </c>
      <c r="AH4577" s="24" t="s">
        <v>32</v>
      </c>
      <c r="AI4577" s="16" t="s">
        <v>12715</v>
      </c>
    </row>
    <row r="4578" spans="1:35" x14ac:dyDescent="0.25">
      <c r="A4578" s="17">
        <v>127219</v>
      </c>
      <c r="B4578" s="18">
        <v>2</v>
      </c>
      <c r="C4578" s="16" t="s">
        <v>474</v>
      </c>
      <c r="D4578" s="21">
        <v>43180</v>
      </c>
      <c r="E4578" s="16" t="s">
        <v>75</v>
      </c>
      <c r="F4578" s="21">
        <v>44096</v>
      </c>
      <c r="G4578" s="16" t="s">
        <v>74</v>
      </c>
      <c r="H4578" s="26" t="s">
        <v>154</v>
      </c>
      <c r="I4578" s="16" t="s">
        <v>732</v>
      </c>
      <c r="J4578" s="20" t="s">
        <v>116</v>
      </c>
      <c r="L4578" s="16" t="s">
        <v>116</v>
      </c>
      <c r="M4578" s="26" t="s">
        <v>12714</v>
      </c>
      <c r="N4578" s="26" t="s">
        <v>2587</v>
      </c>
      <c r="O4578" s="16" t="s">
        <v>188</v>
      </c>
      <c r="P4578" s="26" t="s">
        <v>443</v>
      </c>
      <c r="Q4578" s="26" t="s">
        <v>2587</v>
      </c>
      <c r="R4578" s="16" t="s">
        <v>139</v>
      </c>
      <c r="S4578" s="16" t="s">
        <v>84</v>
      </c>
      <c r="T4578" s="22">
        <v>6.26</v>
      </c>
      <c r="U4578" s="21">
        <v>43917</v>
      </c>
      <c r="V4578" s="16" t="s">
        <v>1179</v>
      </c>
      <c r="W4578" s="20" t="s">
        <v>43</v>
      </c>
      <c r="X4578" s="16" t="s">
        <v>78</v>
      </c>
      <c r="Z4578" s="24" t="s">
        <v>32</v>
      </c>
      <c r="AA4578" s="24" t="s">
        <v>32</v>
      </c>
      <c r="AB4578" s="24" t="s">
        <v>32</v>
      </c>
      <c r="AC4578" s="24" t="s">
        <v>32</v>
      </c>
      <c r="AD4578" s="25">
        <v>0</v>
      </c>
      <c r="AE4578" s="25">
        <v>0</v>
      </c>
      <c r="AF4578" s="25">
        <v>27073</v>
      </c>
      <c r="AG4578" s="25">
        <v>930843</v>
      </c>
      <c r="AH4578" s="25">
        <v>957916</v>
      </c>
      <c r="AI4578" s="16" t="s">
        <v>12713</v>
      </c>
    </row>
    <row r="4579" spans="1:35" x14ac:dyDescent="0.25">
      <c r="A4579" s="17">
        <v>127220</v>
      </c>
      <c r="B4579" s="18">
        <v>2</v>
      </c>
      <c r="C4579" s="16" t="s">
        <v>474</v>
      </c>
      <c r="D4579" s="21">
        <v>43180</v>
      </c>
      <c r="E4579" s="16" t="s">
        <v>75</v>
      </c>
      <c r="F4579" s="21">
        <v>44158</v>
      </c>
      <c r="G4579" s="16" t="s">
        <v>514</v>
      </c>
      <c r="H4579" s="26" t="s">
        <v>267</v>
      </c>
      <c r="I4579" s="16" t="s">
        <v>605</v>
      </c>
      <c r="J4579" s="20" t="s">
        <v>116</v>
      </c>
      <c r="L4579" s="16" t="s">
        <v>116</v>
      </c>
      <c r="M4579" s="26" t="s">
        <v>12712</v>
      </c>
      <c r="N4579" s="26" t="s">
        <v>4012</v>
      </c>
      <c r="O4579" s="16" t="s">
        <v>188</v>
      </c>
      <c r="P4579" s="26" t="s">
        <v>443</v>
      </c>
      <c r="Q4579" s="26" t="s">
        <v>4012</v>
      </c>
      <c r="R4579" s="16" t="s">
        <v>139</v>
      </c>
      <c r="S4579" s="16" t="s">
        <v>84</v>
      </c>
      <c r="T4579" s="22">
        <v>10.41</v>
      </c>
      <c r="U4579" s="21">
        <v>43917</v>
      </c>
      <c r="V4579" s="16" t="s">
        <v>2358</v>
      </c>
      <c r="W4579" s="20" t="s">
        <v>43</v>
      </c>
      <c r="X4579" s="16" t="s">
        <v>78</v>
      </c>
      <c r="Z4579" s="24" t="s">
        <v>32</v>
      </c>
      <c r="AA4579" s="24" t="s">
        <v>32</v>
      </c>
      <c r="AB4579" s="24" t="s">
        <v>32</v>
      </c>
      <c r="AC4579" s="24" t="s">
        <v>32</v>
      </c>
      <c r="AD4579" s="25">
        <v>0</v>
      </c>
      <c r="AE4579" s="25">
        <v>0</v>
      </c>
      <c r="AF4579" s="25">
        <v>6023</v>
      </c>
      <c r="AG4579" s="25">
        <v>2135186</v>
      </c>
      <c r="AH4579" s="25">
        <v>2141209</v>
      </c>
      <c r="AI4579" s="16" t="s">
        <v>12711</v>
      </c>
    </row>
    <row r="4580" spans="1:35" x14ac:dyDescent="0.25">
      <c r="A4580" s="17">
        <v>127221</v>
      </c>
      <c r="B4580" s="18">
        <v>2</v>
      </c>
      <c r="C4580" s="16" t="s">
        <v>73</v>
      </c>
      <c r="D4580" s="21">
        <v>43180</v>
      </c>
      <c r="E4580" s="16" t="s">
        <v>75</v>
      </c>
      <c r="F4580" s="21">
        <v>44012</v>
      </c>
      <c r="G4580" s="16" t="s">
        <v>75</v>
      </c>
      <c r="H4580" s="26" t="s">
        <v>241</v>
      </c>
      <c r="I4580" s="16" t="s">
        <v>1436</v>
      </c>
      <c r="J4580" s="20" t="s">
        <v>116</v>
      </c>
      <c r="L4580" s="16" t="s">
        <v>116</v>
      </c>
      <c r="M4580" s="26" t="s">
        <v>12710</v>
      </c>
      <c r="N4580" s="26" t="s">
        <v>8302</v>
      </c>
      <c r="O4580" s="16" t="s">
        <v>188</v>
      </c>
      <c r="P4580" s="26" t="s">
        <v>443</v>
      </c>
      <c r="Q4580" s="26" t="s">
        <v>4037</v>
      </c>
      <c r="R4580" s="16" t="s">
        <v>139</v>
      </c>
      <c r="S4580" s="16" t="s">
        <v>4621</v>
      </c>
      <c r="T4580" s="22">
        <v>9.73</v>
      </c>
      <c r="U4580" s="21">
        <v>44477</v>
      </c>
      <c r="V4580" s="16" t="s">
        <v>3998</v>
      </c>
      <c r="W4580" s="20" t="s">
        <v>43</v>
      </c>
      <c r="X4580" s="16" t="s">
        <v>78</v>
      </c>
      <c r="Z4580" s="24" t="s">
        <v>32</v>
      </c>
      <c r="AA4580" s="24" t="s">
        <v>32</v>
      </c>
      <c r="AB4580" s="24" t="s">
        <v>32</v>
      </c>
      <c r="AC4580" s="24" t="s">
        <v>32</v>
      </c>
      <c r="AD4580" s="24" t="s">
        <v>32</v>
      </c>
      <c r="AE4580" s="24" t="s">
        <v>32</v>
      </c>
      <c r="AF4580" s="24" t="s">
        <v>32</v>
      </c>
      <c r="AG4580" s="24" t="s">
        <v>32</v>
      </c>
      <c r="AH4580" s="24" t="s">
        <v>32</v>
      </c>
      <c r="AI4580" s="16" t="s">
        <v>12709</v>
      </c>
    </row>
    <row r="4581" spans="1:35" x14ac:dyDescent="0.25">
      <c r="A4581" s="17">
        <v>127222</v>
      </c>
      <c r="B4581" s="18">
        <v>2</v>
      </c>
      <c r="C4581" s="16" t="s">
        <v>73</v>
      </c>
      <c r="D4581" s="21">
        <v>43180</v>
      </c>
      <c r="E4581" s="16" t="s">
        <v>75</v>
      </c>
      <c r="F4581" s="21">
        <v>44006</v>
      </c>
      <c r="G4581" s="16" t="s">
        <v>75</v>
      </c>
      <c r="H4581" s="26" t="s">
        <v>206</v>
      </c>
      <c r="I4581" s="16" t="s">
        <v>9187</v>
      </c>
      <c r="J4581" s="20" t="s">
        <v>116</v>
      </c>
      <c r="L4581" s="16" t="s">
        <v>116</v>
      </c>
      <c r="M4581" s="26" t="s">
        <v>12708</v>
      </c>
      <c r="N4581" s="26" t="s">
        <v>2343</v>
      </c>
      <c r="O4581" s="16" t="s">
        <v>188</v>
      </c>
      <c r="P4581" s="26" t="s">
        <v>188</v>
      </c>
      <c r="Q4581" s="26" t="s">
        <v>2343</v>
      </c>
      <c r="R4581" s="16" t="s">
        <v>139</v>
      </c>
      <c r="S4581" s="16" t="s">
        <v>4621</v>
      </c>
      <c r="T4581" s="22">
        <v>3.93</v>
      </c>
      <c r="V4581" s="16" t="s">
        <v>1179</v>
      </c>
      <c r="W4581" s="20" t="s">
        <v>43</v>
      </c>
      <c r="X4581" s="16" t="s">
        <v>78</v>
      </c>
      <c r="Z4581" s="24" t="s">
        <v>32</v>
      </c>
      <c r="AA4581" s="24" t="s">
        <v>32</v>
      </c>
      <c r="AB4581" s="24" t="s">
        <v>32</v>
      </c>
      <c r="AC4581" s="24" t="s">
        <v>32</v>
      </c>
      <c r="AD4581" s="24" t="s">
        <v>32</v>
      </c>
      <c r="AE4581" s="24" t="s">
        <v>32</v>
      </c>
      <c r="AF4581" s="24" t="s">
        <v>32</v>
      </c>
      <c r="AG4581" s="24" t="s">
        <v>32</v>
      </c>
      <c r="AH4581" s="24" t="s">
        <v>32</v>
      </c>
    </row>
    <row r="4582" spans="1:35" x14ac:dyDescent="0.25">
      <c r="A4582" s="17">
        <v>127223</v>
      </c>
      <c r="B4582" s="18">
        <v>2</v>
      </c>
      <c r="C4582" s="16" t="s">
        <v>31</v>
      </c>
      <c r="D4582" s="21">
        <v>43180</v>
      </c>
      <c r="E4582" s="16" t="s">
        <v>75</v>
      </c>
      <c r="F4582" s="21">
        <v>44299</v>
      </c>
      <c r="G4582" s="16" t="s">
        <v>514</v>
      </c>
      <c r="H4582" s="26" t="s">
        <v>797</v>
      </c>
      <c r="I4582" s="16" t="s">
        <v>2527</v>
      </c>
      <c r="J4582" s="20" t="s">
        <v>116</v>
      </c>
      <c r="L4582" s="16" t="s">
        <v>116</v>
      </c>
      <c r="M4582" s="26" t="s">
        <v>4049</v>
      </c>
      <c r="N4582" s="26" t="s">
        <v>4050</v>
      </c>
      <c r="O4582" s="16" t="s">
        <v>188</v>
      </c>
      <c r="P4582" s="26" t="s">
        <v>443</v>
      </c>
      <c r="Q4582" s="26" t="s">
        <v>4050</v>
      </c>
      <c r="R4582" s="16" t="s">
        <v>139</v>
      </c>
      <c r="S4582" s="16" t="s">
        <v>84</v>
      </c>
      <c r="T4582" s="22">
        <v>4.33</v>
      </c>
      <c r="U4582" s="21">
        <v>44281</v>
      </c>
      <c r="V4582" s="16" t="s">
        <v>1179</v>
      </c>
      <c r="W4582" s="20" t="s">
        <v>43</v>
      </c>
      <c r="X4582" s="16" t="s">
        <v>78</v>
      </c>
      <c r="Z4582" s="25">
        <v>0</v>
      </c>
      <c r="AA4582" s="25">
        <v>0</v>
      </c>
      <c r="AB4582" s="25">
        <v>69995</v>
      </c>
      <c r="AC4582" s="25">
        <v>1254283</v>
      </c>
      <c r="AD4582" s="25">
        <v>0</v>
      </c>
      <c r="AE4582" s="25">
        <v>0</v>
      </c>
      <c r="AF4582" s="25">
        <v>69607</v>
      </c>
      <c r="AG4582" s="25">
        <v>1273885</v>
      </c>
      <c r="AH4582" s="25">
        <v>1343492</v>
      </c>
      <c r="AI4582" s="16" t="s">
        <v>4051</v>
      </c>
    </row>
    <row r="4583" spans="1:35" x14ac:dyDescent="0.25">
      <c r="A4583" s="17">
        <v>127224</v>
      </c>
      <c r="B4583" s="18">
        <v>2</v>
      </c>
      <c r="C4583" s="16" t="s">
        <v>474</v>
      </c>
      <c r="D4583" s="21">
        <v>43180</v>
      </c>
      <c r="E4583" s="16" t="s">
        <v>75</v>
      </c>
      <c r="F4583" s="21">
        <v>44117</v>
      </c>
      <c r="G4583" s="16" t="s">
        <v>514</v>
      </c>
      <c r="H4583" s="26" t="s">
        <v>206</v>
      </c>
      <c r="I4583" s="16" t="s">
        <v>518</v>
      </c>
      <c r="J4583" s="20" t="s">
        <v>116</v>
      </c>
      <c r="L4583" s="16" t="s">
        <v>116</v>
      </c>
      <c r="M4583" s="26" t="s">
        <v>12707</v>
      </c>
      <c r="N4583" s="26" t="s">
        <v>2343</v>
      </c>
      <c r="O4583" s="16" t="s">
        <v>188</v>
      </c>
      <c r="P4583" s="26" t="s">
        <v>443</v>
      </c>
      <c r="Q4583" s="26" t="s">
        <v>2343</v>
      </c>
      <c r="R4583" s="16" t="s">
        <v>139</v>
      </c>
      <c r="S4583" s="16" t="s">
        <v>84</v>
      </c>
      <c r="T4583" s="22">
        <v>2.48</v>
      </c>
      <c r="U4583" s="21">
        <v>43917</v>
      </c>
      <c r="V4583" s="16" t="s">
        <v>1179</v>
      </c>
      <c r="W4583" s="20" t="s">
        <v>472</v>
      </c>
      <c r="X4583" s="16" t="s">
        <v>140</v>
      </c>
      <c r="Z4583" s="24" t="s">
        <v>32</v>
      </c>
      <c r="AA4583" s="24" t="s">
        <v>32</v>
      </c>
      <c r="AB4583" s="24" t="s">
        <v>32</v>
      </c>
      <c r="AC4583" s="24" t="s">
        <v>32</v>
      </c>
      <c r="AD4583" s="25">
        <v>0</v>
      </c>
      <c r="AE4583" s="25">
        <v>0</v>
      </c>
      <c r="AF4583" s="25">
        <v>46081</v>
      </c>
      <c r="AG4583" s="25">
        <v>1168455</v>
      </c>
      <c r="AH4583" s="25">
        <v>1214536</v>
      </c>
      <c r="AI4583" s="16" t="s">
        <v>12706</v>
      </c>
    </row>
    <row r="4584" spans="1:35" x14ac:dyDescent="0.25">
      <c r="A4584" s="17">
        <v>127225</v>
      </c>
      <c r="B4584" s="18">
        <v>2</v>
      </c>
      <c r="C4584" s="16" t="s">
        <v>474</v>
      </c>
      <c r="D4584" s="21">
        <v>43180</v>
      </c>
      <c r="E4584" s="16" t="s">
        <v>75</v>
      </c>
      <c r="F4584" s="21">
        <v>44141</v>
      </c>
      <c r="G4584" s="16" t="s">
        <v>32</v>
      </c>
      <c r="H4584" s="26" t="s">
        <v>1336</v>
      </c>
      <c r="I4584" s="16" t="s">
        <v>116</v>
      </c>
      <c r="J4584" s="20" t="s">
        <v>116</v>
      </c>
      <c r="L4584" s="16" t="s">
        <v>116</v>
      </c>
      <c r="M4584" s="26" t="s">
        <v>4052</v>
      </c>
      <c r="N4584" s="26" t="s">
        <v>4053</v>
      </c>
      <c r="O4584" s="16" t="s">
        <v>188</v>
      </c>
      <c r="P4584" s="26" t="s">
        <v>188</v>
      </c>
      <c r="Q4584" s="26" t="s">
        <v>4053</v>
      </c>
      <c r="T4584" s="22">
        <v>50.54</v>
      </c>
      <c r="U4584" s="21">
        <v>43917</v>
      </c>
      <c r="V4584" s="16" t="s">
        <v>3309</v>
      </c>
      <c r="W4584" s="20" t="s">
        <v>43</v>
      </c>
      <c r="Z4584" s="25">
        <v>0</v>
      </c>
      <c r="AA4584" s="25">
        <v>0</v>
      </c>
      <c r="AB4584" s="25">
        <v>277255</v>
      </c>
      <c r="AC4584" s="25">
        <v>0</v>
      </c>
      <c r="AD4584" s="25">
        <v>0</v>
      </c>
      <c r="AE4584" s="25">
        <v>0</v>
      </c>
      <c r="AF4584" s="25">
        <v>313855</v>
      </c>
      <c r="AG4584" s="25">
        <v>0</v>
      </c>
      <c r="AH4584" s="25">
        <v>313855</v>
      </c>
      <c r="AI4584" s="16" t="s">
        <v>4054</v>
      </c>
    </row>
    <row r="4585" spans="1:35" x14ac:dyDescent="0.25">
      <c r="A4585" s="17">
        <v>127226</v>
      </c>
      <c r="B4585" s="18">
        <v>2</v>
      </c>
      <c r="C4585" s="16" t="s">
        <v>31</v>
      </c>
      <c r="D4585" s="21">
        <v>43180</v>
      </c>
      <c r="E4585" s="16" t="s">
        <v>75</v>
      </c>
      <c r="F4585" s="21">
        <v>43935</v>
      </c>
      <c r="G4585" s="16" t="s">
        <v>109</v>
      </c>
      <c r="H4585" s="26" t="s">
        <v>1336</v>
      </c>
      <c r="I4585" s="16" t="s">
        <v>116</v>
      </c>
      <c r="J4585" s="20" t="s">
        <v>116</v>
      </c>
      <c r="L4585" s="16" t="s">
        <v>116</v>
      </c>
      <c r="M4585" s="26" t="s">
        <v>4055</v>
      </c>
      <c r="N4585" s="26" t="s">
        <v>3308</v>
      </c>
      <c r="O4585" s="16" t="s">
        <v>188</v>
      </c>
      <c r="P4585" s="26" t="s">
        <v>188</v>
      </c>
      <c r="Q4585" s="26" t="s">
        <v>3308</v>
      </c>
      <c r="T4585" s="22">
        <v>181.14</v>
      </c>
      <c r="U4585" s="21">
        <v>43917</v>
      </c>
      <c r="V4585" s="16" t="s">
        <v>3309</v>
      </c>
      <c r="W4585" s="20" t="s">
        <v>43</v>
      </c>
      <c r="Z4585" s="25">
        <v>0</v>
      </c>
      <c r="AA4585" s="25">
        <v>0</v>
      </c>
      <c r="AB4585" s="25">
        <v>460130</v>
      </c>
      <c r="AC4585" s="25">
        <v>0</v>
      </c>
      <c r="AD4585" s="25">
        <v>0</v>
      </c>
      <c r="AE4585" s="25">
        <v>0</v>
      </c>
      <c r="AF4585" s="25">
        <v>460130</v>
      </c>
      <c r="AG4585" s="25">
        <v>0</v>
      </c>
      <c r="AH4585" s="25">
        <v>460130</v>
      </c>
      <c r="AI4585" s="16" t="s">
        <v>4056</v>
      </c>
    </row>
    <row r="4586" spans="1:35" x14ac:dyDescent="0.25">
      <c r="A4586" s="17">
        <v>127227</v>
      </c>
      <c r="B4586" s="18">
        <v>2</v>
      </c>
      <c r="C4586" s="16" t="s">
        <v>73</v>
      </c>
      <c r="D4586" s="21">
        <v>43180</v>
      </c>
      <c r="E4586" s="16" t="s">
        <v>75</v>
      </c>
      <c r="F4586" s="21">
        <v>44012</v>
      </c>
      <c r="G4586" s="16" t="s">
        <v>75</v>
      </c>
      <c r="H4586" s="26" t="s">
        <v>212</v>
      </c>
      <c r="I4586" s="16" t="s">
        <v>464</v>
      </c>
      <c r="J4586" s="20" t="s">
        <v>116</v>
      </c>
      <c r="L4586" s="16" t="s">
        <v>116</v>
      </c>
      <c r="M4586" s="26" t="s">
        <v>12705</v>
      </c>
      <c r="N4586" s="26" t="s">
        <v>2343</v>
      </c>
      <c r="O4586" s="16" t="s">
        <v>188</v>
      </c>
      <c r="P4586" s="26" t="s">
        <v>188</v>
      </c>
      <c r="Q4586" s="26" t="s">
        <v>2343</v>
      </c>
      <c r="R4586" s="16" t="s">
        <v>139</v>
      </c>
      <c r="S4586" s="16" t="s">
        <v>4621</v>
      </c>
      <c r="T4586" s="22">
        <v>2.6890000000000001</v>
      </c>
      <c r="V4586" s="16" t="s">
        <v>1179</v>
      </c>
      <c r="W4586" s="20" t="s">
        <v>472</v>
      </c>
      <c r="X4586" s="16" t="s">
        <v>140</v>
      </c>
      <c r="Z4586" s="24" t="s">
        <v>32</v>
      </c>
      <c r="AA4586" s="24" t="s">
        <v>32</v>
      </c>
      <c r="AB4586" s="24" t="s">
        <v>32</v>
      </c>
      <c r="AC4586" s="24" t="s">
        <v>32</v>
      </c>
      <c r="AD4586" s="24" t="s">
        <v>32</v>
      </c>
      <c r="AE4586" s="24" t="s">
        <v>32</v>
      </c>
      <c r="AF4586" s="24" t="s">
        <v>32</v>
      </c>
      <c r="AG4586" s="24" t="s">
        <v>32</v>
      </c>
      <c r="AH4586" s="24" t="s">
        <v>32</v>
      </c>
    </row>
    <row r="4587" spans="1:35" x14ac:dyDescent="0.25">
      <c r="A4587" s="17">
        <v>127228</v>
      </c>
      <c r="B4587" s="18">
        <v>2</v>
      </c>
      <c r="C4587" s="16" t="s">
        <v>73</v>
      </c>
      <c r="D4587" s="21">
        <v>43180</v>
      </c>
      <c r="E4587" s="16" t="s">
        <v>75</v>
      </c>
      <c r="F4587" s="21">
        <v>44012</v>
      </c>
      <c r="G4587" s="16" t="s">
        <v>75</v>
      </c>
      <c r="H4587" s="26" t="s">
        <v>212</v>
      </c>
      <c r="I4587" s="16" t="s">
        <v>464</v>
      </c>
      <c r="J4587" s="20" t="s">
        <v>116</v>
      </c>
      <c r="L4587" s="16" t="s">
        <v>116</v>
      </c>
      <c r="M4587" s="26" t="s">
        <v>12704</v>
      </c>
      <c r="N4587" s="26" t="s">
        <v>2343</v>
      </c>
      <c r="O4587" s="16" t="s">
        <v>188</v>
      </c>
      <c r="P4587" s="26" t="s">
        <v>188</v>
      </c>
      <c r="Q4587" s="26" t="s">
        <v>2343</v>
      </c>
      <c r="R4587" s="16" t="s">
        <v>139</v>
      </c>
      <c r="S4587" s="16" t="s">
        <v>4621</v>
      </c>
      <c r="T4587" s="22">
        <v>2.81</v>
      </c>
      <c r="V4587" s="16" t="s">
        <v>1179</v>
      </c>
      <c r="W4587" s="20" t="s">
        <v>43</v>
      </c>
      <c r="X4587" s="16" t="s">
        <v>78</v>
      </c>
      <c r="Z4587" s="24" t="s">
        <v>32</v>
      </c>
      <c r="AA4587" s="24" t="s">
        <v>32</v>
      </c>
      <c r="AB4587" s="24" t="s">
        <v>32</v>
      </c>
      <c r="AC4587" s="24" t="s">
        <v>32</v>
      </c>
      <c r="AD4587" s="24" t="s">
        <v>32</v>
      </c>
      <c r="AE4587" s="24" t="s">
        <v>32</v>
      </c>
      <c r="AF4587" s="24" t="s">
        <v>32</v>
      </c>
      <c r="AG4587" s="24" t="s">
        <v>32</v>
      </c>
      <c r="AH4587" s="24" t="s">
        <v>32</v>
      </c>
    </row>
    <row r="4588" spans="1:35" x14ac:dyDescent="0.25">
      <c r="A4588" s="17">
        <v>127229</v>
      </c>
      <c r="B4588" s="18">
        <v>2</v>
      </c>
      <c r="C4588" s="16" t="s">
        <v>73</v>
      </c>
      <c r="D4588" s="21">
        <v>43180</v>
      </c>
      <c r="E4588" s="16" t="s">
        <v>75</v>
      </c>
      <c r="F4588" s="21">
        <v>44012</v>
      </c>
      <c r="G4588" s="16" t="s">
        <v>75</v>
      </c>
      <c r="H4588" s="26" t="s">
        <v>212</v>
      </c>
      <c r="I4588" s="16" t="s">
        <v>1004</v>
      </c>
      <c r="J4588" s="20" t="s">
        <v>116</v>
      </c>
      <c r="L4588" s="16" t="s">
        <v>116</v>
      </c>
      <c r="M4588" s="26" t="s">
        <v>12703</v>
      </c>
      <c r="N4588" s="26" t="s">
        <v>2343</v>
      </c>
      <c r="O4588" s="16" t="s">
        <v>188</v>
      </c>
      <c r="P4588" s="26" t="s">
        <v>188</v>
      </c>
      <c r="Q4588" s="26" t="s">
        <v>2343</v>
      </c>
      <c r="R4588" s="16" t="s">
        <v>139</v>
      </c>
      <c r="S4588" s="16" t="s">
        <v>4621</v>
      </c>
      <c r="T4588" s="22">
        <v>3.91</v>
      </c>
      <c r="V4588" s="16" t="s">
        <v>1179</v>
      </c>
      <c r="W4588" s="20" t="s">
        <v>472</v>
      </c>
      <c r="X4588" s="16" t="s">
        <v>511</v>
      </c>
      <c r="Z4588" s="24" t="s">
        <v>32</v>
      </c>
      <c r="AA4588" s="24" t="s">
        <v>32</v>
      </c>
      <c r="AB4588" s="24" t="s">
        <v>32</v>
      </c>
      <c r="AC4588" s="24" t="s">
        <v>32</v>
      </c>
      <c r="AD4588" s="24" t="s">
        <v>32</v>
      </c>
      <c r="AE4588" s="24" t="s">
        <v>32</v>
      </c>
      <c r="AF4588" s="24" t="s">
        <v>32</v>
      </c>
      <c r="AG4588" s="24" t="s">
        <v>32</v>
      </c>
      <c r="AH4588" s="24" t="s">
        <v>32</v>
      </c>
    </row>
    <row r="4589" spans="1:35" x14ac:dyDescent="0.25">
      <c r="A4589" s="17">
        <v>127231</v>
      </c>
      <c r="B4589" s="18">
        <v>2</v>
      </c>
      <c r="C4589" s="16" t="s">
        <v>73</v>
      </c>
      <c r="D4589" s="21">
        <v>43180</v>
      </c>
      <c r="E4589" s="16" t="s">
        <v>75</v>
      </c>
      <c r="F4589" s="21">
        <v>43958</v>
      </c>
      <c r="G4589" s="16" t="s">
        <v>75</v>
      </c>
      <c r="H4589" s="26" t="s">
        <v>286</v>
      </c>
      <c r="I4589" s="16" t="s">
        <v>5062</v>
      </c>
      <c r="J4589" s="20" t="s">
        <v>116</v>
      </c>
      <c r="L4589" s="16" t="s">
        <v>116</v>
      </c>
      <c r="M4589" s="26" t="s">
        <v>12702</v>
      </c>
      <c r="N4589" s="26" t="s">
        <v>2357</v>
      </c>
      <c r="O4589" s="16" t="s">
        <v>188</v>
      </c>
      <c r="P4589" s="26" t="s">
        <v>188</v>
      </c>
      <c r="Q4589" s="26" t="s">
        <v>2357</v>
      </c>
      <c r="R4589" s="16" t="s">
        <v>139</v>
      </c>
      <c r="S4589" s="16" t="s">
        <v>4621</v>
      </c>
      <c r="T4589" s="22">
        <v>4</v>
      </c>
      <c r="V4589" s="16" t="s">
        <v>2358</v>
      </c>
      <c r="W4589" s="20" t="s">
        <v>472</v>
      </c>
      <c r="X4589" s="16" t="s">
        <v>511</v>
      </c>
      <c r="Z4589" s="24" t="s">
        <v>32</v>
      </c>
      <c r="AA4589" s="24" t="s">
        <v>32</v>
      </c>
      <c r="AB4589" s="24" t="s">
        <v>32</v>
      </c>
      <c r="AC4589" s="24" t="s">
        <v>32</v>
      </c>
      <c r="AD4589" s="24" t="s">
        <v>32</v>
      </c>
      <c r="AE4589" s="24" t="s">
        <v>32</v>
      </c>
      <c r="AF4589" s="24" t="s">
        <v>32</v>
      </c>
      <c r="AG4589" s="24" t="s">
        <v>32</v>
      </c>
      <c r="AH4589" s="24" t="s">
        <v>32</v>
      </c>
    </row>
    <row r="4590" spans="1:35" x14ac:dyDescent="0.25">
      <c r="A4590" s="17">
        <v>127232</v>
      </c>
      <c r="B4590" s="18">
        <v>2</v>
      </c>
      <c r="C4590" s="16" t="s">
        <v>73</v>
      </c>
      <c r="D4590" s="21">
        <v>43180</v>
      </c>
      <c r="E4590" s="16" t="s">
        <v>75</v>
      </c>
      <c r="F4590" s="21">
        <v>44012</v>
      </c>
      <c r="G4590" s="16" t="s">
        <v>75</v>
      </c>
      <c r="H4590" s="26" t="s">
        <v>286</v>
      </c>
      <c r="I4590" s="16" t="s">
        <v>446</v>
      </c>
      <c r="J4590" s="20" t="s">
        <v>116</v>
      </c>
      <c r="L4590" s="16" t="s">
        <v>116</v>
      </c>
      <c r="M4590" s="26" t="s">
        <v>12701</v>
      </c>
      <c r="N4590" s="26" t="s">
        <v>2343</v>
      </c>
      <c r="O4590" s="16" t="s">
        <v>188</v>
      </c>
      <c r="P4590" s="26" t="s">
        <v>188</v>
      </c>
      <c r="Q4590" s="26" t="s">
        <v>2343</v>
      </c>
      <c r="R4590" s="16" t="s">
        <v>139</v>
      </c>
      <c r="S4590" s="16" t="s">
        <v>4621</v>
      </c>
      <c r="T4590" s="22">
        <v>5.49</v>
      </c>
      <c r="V4590" s="16" t="s">
        <v>1179</v>
      </c>
      <c r="W4590" s="20" t="s">
        <v>472</v>
      </c>
      <c r="X4590" s="16" t="s">
        <v>140</v>
      </c>
      <c r="Z4590" s="24" t="s">
        <v>32</v>
      </c>
      <c r="AA4590" s="24" t="s">
        <v>32</v>
      </c>
      <c r="AB4590" s="24" t="s">
        <v>32</v>
      </c>
      <c r="AC4590" s="24" t="s">
        <v>32</v>
      </c>
      <c r="AD4590" s="24" t="s">
        <v>32</v>
      </c>
      <c r="AE4590" s="24" t="s">
        <v>32</v>
      </c>
      <c r="AF4590" s="24" t="s">
        <v>32</v>
      </c>
      <c r="AG4590" s="24" t="s">
        <v>32</v>
      </c>
      <c r="AH4590" s="24" t="s">
        <v>32</v>
      </c>
    </row>
    <row r="4591" spans="1:35" x14ac:dyDescent="0.25">
      <c r="A4591" s="17">
        <v>127233</v>
      </c>
      <c r="B4591" s="18">
        <v>2</v>
      </c>
      <c r="C4591" s="16" t="s">
        <v>73</v>
      </c>
      <c r="D4591" s="21">
        <v>43180</v>
      </c>
      <c r="E4591" s="16" t="s">
        <v>75</v>
      </c>
      <c r="F4591" s="21">
        <v>44012</v>
      </c>
      <c r="G4591" s="16" t="s">
        <v>75</v>
      </c>
      <c r="H4591" s="26" t="s">
        <v>286</v>
      </c>
      <c r="I4591" s="16" t="s">
        <v>4391</v>
      </c>
      <c r="J4591" s="20" t="s">
        <v>116</v>
      </c>
      <c r="L4591" s="16" t="s">
        <v>116</v>
      </c>
      <c r="M4591" s="26" t="s">
        <v>12700</v>
      </c>
      <c r="N4591" s="26" t="s">
        <v>2343</v>
      </c>
      <c r="O4591" s="16" t="s">
        <v>188</v>
      </c>
      <c r="P4591" s="26" t="s">
        <v>188</v>
      </c>
      <c r="Q4591" s="26" t="s">
        <v>2343</v>
      </c>
      <c r="R4591" s="16" t="s">
        <v>139</v>
      </c>
      <c r="S4591" s="16" t="s">
        <v>4621</v>
      </c>
      <c r="T4591" s="22">
        <v>1.86</v>
      </c>
      <c r="V4591" s="16" t="s">
        <v>1179</v>
      </c>
      <c r="W4591" s="20" t="s">
        <v>472</v>
      </c>
      <c r="X4591" s="16" t="s">
        <v>140</v>
      </c>
      <c r="Z4591" s="24" t="s">
        <v>32</v>
      </c>
      <c r="AA4591" s="24" t="s">
        <v>32</v>
      </c>
      <c r="AB4591" s="24" t="s">
        <v>32</v>
      </c>
      <c r="AC4591" s="24" t="s">
        <v>32</v>
      </c>
      <c r="AD4591" s="24" t="s">
        <v>32</v>
      </c>
      <c r="AE4591" s="24" t="s">
        <v>32</v>
      </c>
      <c r="AF4591" s="24" t="s">
        <v>32</v>
      </c>
      <c r="AG4591" s="24" t="s">
        <v>32</v>
      </c>
      <c r="AH4591" s="24" t="s">
        <v>32</v>
      </c>
    </row>
    <row r="4592" spans="1:35" x14ac:dyDescent="0.25">
      <c r="A4592" s="17">
        <v>127234.01</v>
      </c>
      <c r="B4592" s="18">
        <v>2</v>
      </c>
      <c r="C4592" s="16" t="s">
        <v>73</v>
      </c>
      <c r="D4592" s="21">
        <v>43598</v>
      </c>
      <c r="E4592" s="16" t="s">
        <v>75</v>
      </c>
      <c r="F4592" s="21">
        <v>44315</v>
      </c>
      <c r="G4592" s="16" t="s">
        <v>75</v>
      </c>
      <c r="H4592" s="26" t="s">
        <v>286</v>
      </c>
      <c r="I4592" s="16" t="s">
        <v>5059</v>
      </c>
      <c r="J4592" s="20" t="s">
        <v>116</v>
      </c>
      <c r="L4592" s="16" t="s">
        <v>116</v>
      </c>
      <c r="M4592" s="26" t="s">
        <v>12699</v>
      </c>
      <c r="N4592" s="26" t="s">
        <v>2343</v>
      </c>
      <c r="O4592" s="16" t="s">
        <v>188</v>
      </c>
      <c r="P4592" s="26" t="s">
        <v>188</v>
      </c>
      <c r="Q4592" s="26" t="s">
        <v>2343</v>
      </c>
      <c r="R4592" s="16" t="s">
        <v>139</v>
      </c>
      <c r="S4592" s="16" t="s">
        <v>4621</v>
      </c>
      <c r="T4592" s="22">
        <v>0.18</v>
      </c>
      <c r="W4592" s="20" t="s">
        <v>472</v>
      </c>
      <c r="X4592" s="16" t="s">
        <v>140</v>
      </c>
      <c r="Y4592" s="26" t="s">
        <v>12698</v>
      </c>
      <c r="Z4592" s="24" t="s">
        <v>32</v>
      </c>
      <c r="AA4592" s="24" t="s">
        <v>32</v>
      </c>
      <c r="AB4592" s="24" t="s">
        <v>32</v>
      </c>
      <c r="AC4592" s="24" t="s">
        <v>32</v>
      </c>
      <c r="AD4592" s="25">
        <v>0</v>
      </c>
      <c r="AE4592" s="25">
        <v>0</v>
      </c>
      <c r="AF4592" s="25">
        <v>5000</v>
      </c>
      <c r="AG4592" s="25">
        <v>0</v>
      </c>
      <c r="AH4592" s="25">
        <v>5000</v>
      </c>
      <c r="AI4592" s="16" t="s">
        <v>12697</v>
      </c>
    </row>
    <row r="4593" spans="1:35" x14ac:dyDescent="0.25">
      <c r="A4593" s="17">
        <v>127235</v>
      </c>
      <c r="B4593" s="18">
        <v>2</v>
      </c>
      <c r="C4593" s="16" t="s">
        <v>73</v>
      </c>
      <c r="D4593" s="21">
        <v>43180</v>
      </c>
      <c r="E4593" s="16" t="s">
        <v>75</v>
      </c>
      <c r="F4593" s="21">
        <v>44012</v>
      </c>
      <c r="G4593" s="16" t="s">
        <v>75</v>
      </c>
      <c r="H4593" s="26" t="s">
        <v>286</v>
      </c>
      <c r="I4593" s="16" t="s">
        <v>680</v>
      </c>
      <c r="J4593" s="20" t="s">
        <v>116</v>
      </c>
      <c r="L4593" s="16" t="s">
        <v>116</v>
      </c>
      <c r="M4593" s="26" t="s">
        <v>12696</v>
      </c>
      <c r="N4593" s="26" t="s">
        <v>2357</v>
      </c>
      <c r="O4593" s="16" t="s">
        <v>188</v>
      </c>
      <c r="P4593" s="26" t="s">
        <v>188</v>
      </c>
      <c r="Q4593" s="26" t="s">
        <v>2357</v>
      </c>
      <c r="R4593" s="16" t="s">
        <v>139</v>
      </c>
      <c r="S4593" s="16" t="s">
        <v>4621</v>
      </c>
      <c r="T4593" s="22">
        <v>1.3</v>
      </c>
      <c r="V4593" s="16" t="s">
        <v>2358</v>
      </c>
      <c r="W4593" s="20" t="s">
        <v>43</v>
      </c>
      <c r="X4593" s="16" t="s">
        <v>78</v>
      </c>
      <c r="Z4593" s="24" t="s">
        <v>32</v>
      </c>
      <c r="AA4593" s="24" t="s">
        <v>32</v>
      </c>
      <c r="AB4593" s="24" t="s">
        <v>32</v>
      </c>
      <c r="AC4593" s="24" t="s">
        <v>32</v>
      </c>
      <c r="AD4593" s="24" t="s">
        <v>32</v>
      </c>
      <c r="AE4593" s="24" t="s">
        <v>32</v>
      </c>
      <c r="AF4593" s="24" t="s">
        <v>32</v>
      </c>
      <c r="AG4593" s="24" t="s">
        <v>32</v>
      </c>
      <c r="AH4593" s="24" t="s">
        <v>32</v>
      </c>
    </row>
    <row r="4594" spans="1:35" x14ac:dyDescent="0.25">
      <c r="A4594" s="17">
        <v>127236</v>
      </c>
      <c r="B4594" s="18">
        <v>2</v>
      </c>
      <c r="C4594" s="16" t="s">
        <v>31</v>
      </c>
      <c r="D4594" s="21">
        <v>43180</v>
      </c>
      <c r="E4594" s="16" t="s">
        <v>75</v>
      </c>
      <c r="F4594" s="21">
        <v>44252</v>
      </c>
      <c r="G4594" s="16" t="s">
        <v>74</v>
      </c>
      <c r="H4594" s="26" t="s">
        <v>286</v>
      </c>
      <c r="I4594" s="16" t="s">
        <v>4057</v>
      </c>
      <c r="J4594" s="20" t="s">
        <v>116</v>
      </c>
      <c r="L4594" s="16" t="s">
        <v>116</v>
      </c>
      <c r="M4594" s="26" t="s">
        <v>4058</v>
      </c>
      <c r="N4594" s="26" t="s">
        <v>2343</v>
      </c>
      <c r="O4594" s="16" t="s">
        <v>188</v>
      </c>
      <c r="P4594" s="26" t="s">
        <v>2347</v>
      </c>
      <c r="Q4594" s="26" t="s">
        <v>2343</v>
      </c>
      <c r="R4594" s="16" t="s">
        <v>139</v>
      </c>
      <c r="S4594" s="16" t="s">
        <v>84</v>
      </c>
      <c r="T4594" s="22">
        <v>1.5</v>
      </c>
      <c r="U4594" s="21">
        <v>44232</v>
      </c>
      <c r="V4594" s="16" t="s">
        <v>1179</v>
      </c>
      <c r="W4594" s="20" t="s">
        <v>43</v>
      </c>
      <c r="X4594" s="16" t="s">
        <v>78</v>
      </c>
      <c r="Y4594" s="26" t="s">
        <v>4059</v>
      </c>
      <c r="Z4594" s="25">
        <v>0</v>
      </c>
      <c r="AA4594" s="25">
        <v>0</v>
      </c>
      <c r="AB4594" s="25">
        <v>136015</v>
      </c>
      <c r="AC4594" s="25">
        <v>756667</v>
      </c>
      <c r="AD4594" s="25">
        <v>0</v>
      </c>
      <c r="AE4594" s="25">
        <v>0</v>
      </c>
      <c r="AF4594" s="25">
        <v>141015</v>
      </c>
      <c r="AG4594" s="25">
        <v>756667</v>
      </c>
      <c r="AH4594" s="25">
        <v>897682</v>
      </c>
      <c r="AI4594" s="16" t="s">
        <v>4060</v>
      </c>
    </row>
    <row r="4595" spans="1:35" x14ac:dyDescent="0.25">
      <c r="A4595" s="17">
        <v>127237</v>
      </c>
      <c r="B4595" s="18">
        <v>2</v>
      </c>
      <c r="C4595" s="16" t="s">
        <v>31</v>
      </c>
      <c r="D4595" s="21">
        <v>43180</v>
      </c>
      <c r="E4595" s="16" t="s">
        <v>75</v>
      </c>
      <c r="F4595" s="21">
        <v>44349</v>
      </c>
      <c r="G4595" s="16" t="s">
        <v>514</v>
      </c>
      <c r="H4595" s="26" t="s">
        <v>162</v>
      </c>
      <c r="I4595" s="16" t="s">
        <v>464</v>
      </c>
      <c r="J4595" s="20" t="s">
        <v>116</v>
      </c>
      <c r="L4595" s="16" t="s">
        <v>116</v>
      </c>
      <c r="M4595" s="26" t="s">
        <v>4061</v>
      </c>
      <c r="N4595" s="26" t="s">
        <v>2343</v>
      </c>
      <c r="O4595" s="16" t="s">
        <v>188</v>
      </c>
      <c r="P4595" s="26" t="s">
        <v>443</v>
      </c>
      <c r="Q4595" s="26" t="s">
        <v>2343</v>
      </c>
      <c r="R4595" s="16" t="s">
        <v>139</v>
      </c>
      <c r="S4595" s="16" t="s">
        <v>84</v>
      </c>
      <c r="T4595" s="22">
        <v>2.58</v>
      </c>
      <c r="U4595" s="21">
        <v>44323</v>
      </c>
      <c r="V4595" s="16" t="s">
        <v>1179</v>
      </c>
      <c r="W4595" s="20" t="s">
        <v>472</v>
      </c>
      <c r="X4595" s="16" t="s">
        <v>140</v>
      </c>
      <c r="Z4595" s="25">
        <v>0</v>
      </c>
      <c r="AA4595" s="25">
        <v>0</v>
      </c>
      <c r="AB4595" s="25">
        <v>0</v>
      </c>
      <c r="AC4595" s="25">
        <v>1575383</v>
      </c>
      <c r="AD4595" s="25">
        <v>0</v>
      </c>
      <c r="AE4595" s="25">
        <v>0</v>
      </c>
      <c r="AF4595" s="25">
        <v>0</v>
      </c>
      <c r="AG4595" s="25">
        <v>1575383</v>
      </c>
      <c r="AH4595" s="25">
        <v>1575383</v>
      </c>
      <c r="AI4595" s="16" t="s">
        <v>4062</v>
      </c>
    </row>
    <row r="4596" spans="1:35" x14ac:dyDescent="0.25">
      <c r="A4596" s="17">
        <v>127238</v>
      </c>
      <c r="B4596" s="18">
        <v>2</v>
      </c>
      <c r="C4596" s="16" t="s">
        <v>73</v>
      </c>
      <c r="D4596" s="21">
        <v>43180</v>
      </c>
      <c r="E4596" s="16" t="s">
        <v>75</v>
      </c>
      <c r="F4596" s="21">
        <v>44301</v>
      </c>
      <c r="G4596" s="16" t="s">
        <v>514</v>
      </c>
      <c r="H4596" s="26" t="s">
        <v>162</v>
      </c>
      <c r="I4596" s="16" t="s">
        <v>614</v>
      </c>
      <c r="J4596" s="20" t="s">
        <v>116</v>
      </c>
      <c r="L4596" s="16" t="s">
        <v>116</v>
      </c>
      <c r="M4596" s="26" t="s">
        <v>4063</v>
      </c>
      <c r="N4596" s="26" t="s">
        <v>2343</v>
      </c>
      <c r="O4596" s="16" t="s">
        <v>188</v>
      </c>
      <c r="P4596" s="26" t="s">
        <v>443</v>
      </c>
      <c r="Q4596" s="26" t="s">
        <v>2343</v>
      </c>
      <c r="R4596" s="16" t="s">
        <v>139</v>
      </c>
      <c r="S4596" s="16" t="s">
        <v>4621</v>
      </c>
      <c r="T4596" s="22">
        <v>4.51</v>
      </c>
      <c r="U4596" s="21">
        <v>44365</v>
      </c>
      <c r="V4596" s="16" t="s">
        <v>1179</v>
      </c>
      <c r="W4596" s="20" t="s">
        <v>472</v>
      </c>
      <c r="X4596" s="16" t="s">
        <v>140</v>
      </c>
      <c r="Z4596" s="25">
        <v>0</v>
      </c>
      <c r="AA4596" s="25">
        <v>0</v>
      </c>
      <c r="AB4596" s="25">
        <v>143959</v>
      </c>
      <c r="AC4596" s="25">
        <v>2229419</v>
      </c>
      <c r="AD4596" s="25">
        <v>0</v>
      </c>
      <c r="AE4596" s="25">
        <v>0</v>
      </c>
      <c r="AF4596" s="25">
        <v>143959</v>
      </c>
      <c r="AG4596" s="25">
        <v>2229419</v>
      </c>
      <c r="AH4596" s="25">
        <v>2373378</v>
      </c>
      <c r="AI4596" s="16" t="s">
        <v>4064</v>
      </c>
    </row>
    <row r="4597" spans="1:35" x14ac:dyDescent="0.25">
      <c r="A4597" s="17">
        <v>127239</v>
      </c>
      <c r="B4597" s="18">
        <v>2</v>
      </c>
      <c r="C4597" s="16" t="s">
        <v>73</v>
      </c>
      <c r="D4597" s="21">
        <v>43180</v>
      </c>
      <c r="E4597" s="16" t="s">
        <v>75</v>
      </c>
      <c r="F4597" s="21">
        <v>44012</v>
      </c>
      <c r="G4597" s="16" t="s">
        <v>75</v>
      </c>
      <c r="H4597" s="26" t="s">
        <v>162</v>
      </c>
      <c r="I4597" s="16" t="s">
        <v>4330</v>
      </c>
      <c r="J4597" s="20" t="s">
        <v>116</v>
      </c>
      <c r="L4597" s="16" t="s">
        <v>116</v>
      </c>
      <c r="M4597" s="26" t="s">
        <v>12695</v>
      </c>
      <c r="N4597" s="26" t="s">
        <v>2343</v>
      </c>
      <c r="O4597" s="16" t="s">
        <v>188</v>
      </c>
      <c r="P4597" s="26" t="s">
        <v>188</v>
      </c>
      <c r="Q4597" s="26" t="s">
        <v>2343</v>
      </c>
      <c r="R4597" s="16" t="s">
        <v>139</v>
      </c>
      <c r="S4597" s="16" t="s">
        <v>4621</v>
      </c>
      <c r="T4597" s="22">
        <v>1.6</v>
      </c>
      <c r="V4597" s="16" t="s">
        <v>1179</v>
      </c>
      <c r="W4597" s="20" t="s">
        <v>43</v>
      </c>
      <c r="X4597" s="16" t="s">
        <v>78</v>
      </c>
      <c r="Z4597" s="24" t="s">
        <v>32</v>
      </c>
      <c r="AA4597" s="24" t="s">
        <v>32</v>
      </c>
      <c r="AB4597" s="24" t="s">
        <v>32</v>
      </c>
      <c r="AC4597" s="24" t="s">
        <v>32</v>
      </c>
      <c r="AD4597" s="24" t="s">
        <v>32</v>
      </c>
      <c r="AE4597" s="24" t="s">
        <v>32</v>
      </c>
      <c r="AF4597" s="24" t="s">
        <v>32</v>
      </c>
      <c r="AG4597" s="24" t="s">
        <v>32</v>
      </c>
      <c r="AH4597" s="24" t="s">
        <v>32</v>
      </c>
    </row>
    <row r="4598" spans="1:35" x14ac:dyDescent="0.25">
      <c r="A4598" s="17">
        <v>127240</v>
      </c>
      <c r="B4598" s="18">
        <v>2</v>
      </c>
      <c r="C4598" s="16" t="s">
        <v>73</v>
      </c>
      <c r="D4598" s="21">
        <v>43180</v>
      </c>
      <c r="E4598" s="16" t="s">
        <v>75</v>
      </c>
      <c r="F4598" s="21">
        <v>44281</v>
      </c>
      <c r="G4598" s="16" t="s">
        <v>75</v>
      </c>
      <c r="H4598" s="26" t="s">
        <v>162</v>
      </c>
      <c r="I4598" s="16" t="s">
        <v>2669</v>
      </c>
      <c r="J4598" s="20" t="s">
        <v>116</v>
      </c>
      <c r="L4598" s="16" t="s">
        <v>116</v>
      </c>
      <c r="M4598" s="26" t="s">
        <v>12695</v>
      </c>
      <c r="N4598" s="26" t="s">
        <v>2343</v>
      </c>
      <c r="O4598" s="16" t="s">
        <v>188</v>
      </c>
      <c r="P4598" s="26" t="s">
        <v>188</v>
      </c>
      <c r="Q4598" s="26" t="s">
        <v>2343</v>
      </c>
      <c r="R4598" s="16" t="s">
        <v>139</v>
      </c>
      <c r="S4598" s="16" t="s">
        <v>4621</v>
      </c>
      <c r="T4598" s="22">
        <v>2.4500000000000002</v>
      </c>
      <c r="V4598" s="16" t="s">
        <v>1179</v>
      </c>
      <c r="W4598" s="20" t="s">
        <v>43</v>
      </c>
      <c r="X4598" s="16" t="s">
        <v>78</v>
      </c>
      <c r="Z4598" s="24" t="s">
        <v>32</v>
      </c>
      <c r="AA4598" s="24" t="s">
        <v>32</v>
      </c>
      <c r="AB4598" s="24" t="s">
        <v>32</v>
      </c>
      <c r="AC4598" s="24" t="s">
        <v>32</v>
      </c>
      <c r="AD4598" s="24" t="s">
        <v>32</v>
      </c>
      <c r="AE4598" s="24" t="s">
        <v>32</v>
      </c>
      <c r="AF4598" s="24" t="s">
        <v>32</v>
      </c>
      <c r="AG4598" s="24" t="s">
        <v>32</v>
      </c>
      <c r="AH4598" s="24" t="s">
        <v>32</v>
      </c>
    </row>
    <row r="4599" spans="1:35" x14ac:dyDescent="0.25">
      <c r="A4599" s="17">
        <v>127241</v>
      </c>
      <c r="B4599" s="18">
        <v>2</v>
      </c>
      <c r="C4599" s="16" t="s">
        <v>474</v>
      </c>
      <c r="D4599" s="21">
        <v>43180</v>
      </c>
      <c r="E4599" s="16" t="s">
        <v>75</v>
      </c>
      <c r="F4599" s="21">
        <v>44154</v>
      </c>
      <c r="G4599" s="16" t="s">
        <v>514</v>
      </c>
      <c r="H4599" s="26" t="s">
        <v>162</v>
      </c>
      <c r="I4599" s="16" t="s">
        <v>4065</v>
      </c>
      <c r="J4599" s="20" t="s">
        <v>116</v>
      </c>
      <c r="L4599" s="16" t="s">
        <v>116</v>
      </c>
      <c r="M4599" s="26" t="s">
        <v>4066</v>
      </c>
      <c r="N4599" s="26" t="s">
        <v>4029</v>
      </c>
      <c r="O4599" s="16" t="s">
        <v>188</v>
      </c>
      <c r="P4599" s="26" t="s">
        <v>2347</v>
      </c>
      <c r="Q4599" s="26" t="s">
        <v>4029</v>
      </c>
      <c r="R4599" s="16" t="s">
        <v>139</v>
      </c>
      <c r="S4599" s="16" t="s">
        <v>84</v>
      </c>
      <c r="T4599" s="22">
        <v>6.28</v>
      </c>
      <c r="U4599" s="21">
        <v>44008</v>
      </c>
      <c r="V4599" s="16" t="s">
        <v>1179</v>
      </c>
      <c r="W4599" s="20" t="s">
        <v>43</v>
      </c>
      <c r="X4599" s="16" t="s">
        <v>78</v>
      </c>
      <c r="Y4599" s="26" t="s">
        <v>4067</v>
      </c>
      <c r="Z4599" s="25">
        <v>0</v>
      </c>
      <c r="AA4599" s="25">
        <v>0</v>
      </c>
      <c r="AB4599" s="25">
        <v>-30087</v>
      </c>
      <c r="AC4599" s="25">
        <v>-80225</v>
      </c>
      <c r="AD4599" s="25">
        <v>0</v>
      </c>
      <c r="AE4599" s="25">
        <v>0</v>
      </c>
      <c r="AF4599" s="25">
        <v>87532</v>
      </c>
      <c r="AG4599" s="25">
        <v>709634</v>
      </c>
      <c r="AH4599" s="25">
        <v>797166</v>
      </c>
      <c r="AI4599" s="16" t="s">
        <v>4068</v>
      </c>
    </row>
    <row r="4600" spans="1:35" x14ac:dyDescent="0.25">
      <c r="A4600" s="17">
        <v>127243</v>
      </c>
      <c r="B4600" s="18">
        <v>2</v>
      </c>
      <c r="C4600" s="16" t="s">
        <v>47</v>
      </c>
      <c r="D4600" s="21">
        <v>43180</v>
      </c>
      <c r="E4600" s="16" t="s">
        <v>75</v>
      </c>
      <c r="F4600" s="21">
        <v>43787</v>
      </c>
      <c r="G4600" s="16" t="s">
        <v>103</v>
      </c>
      <c r="H4600" s="26" t="s">
        <v>377</v>
      </c>
      <c r="I4600" s="16" t="s">
        <v>166</v>
      </c>
      <c r="J4600" s="20" t="s">
        <v>116</v>
      </c>
      <c r="L4600" s="16" t="s">
        <v>116</v>
      </c>
      <c r="M4600" s="26" t="s">
        <v>4069</v>
      </c>
      <c r="N4600" s="26" t="s">
        <v>2343</v>
      </c>
      <c r="O4600" s="16" t="s">
        <v>188</v>
      </c>
      <c r="P4600" s="26" t="s">
        <v>443</v>
      </c>
      <c r="Q4600" s="26" t="s">
        <v>2343</v>
      </c>
      <c r="T4600" s="22">
        <v>5.0999999999999996</v>
      </c>
      <c r="U4600" s="21">
        <v>43595</v>
      </c>
      <c r="V4600" s="16" t="s">
        <v>1179</v>
      </c>
      <c r="W4600" s="20" t="s">
        <v>43</v>
      </c>
      <c r="X4600" s="16" t="s">
        <v>78</v>
      </c>
      <c r="Z4600" s="25">
        <v>0</v>
      </c>
      <c r="AA4600" s="25">
        <v>0</v>
      </c>
      <c r="AB4600" s="25">
        <v>34987.33</v>
      </c>
      <c r="AC4600" s="25">
        <v>82421.919999999998</v>
      </c>
      <c r="AD4600" s="25">
        <v>0</v>
      </c>
      <c r="AE4600" s="25">
        <v>0</v>
      </c>
      <c r="AF4600" s="25">
        <v>119019.33</v>
      </c>
      <c r="AG4600" s="25">
        <v>1061294.92</v>
      </c>
      <c r="AH4600" s="25">
        <v>1180314.25</v>
      </c>
      <c r="AI4600" s="16" t="s">
        <v>4070</v>
      </c>
    </row>
    <row r="4601" spans="1:35" x14ac:dyDescent="0.25">
      <c r="A4601" s="17">
        <v>127244</v>
      </c>
      <c r="B4601" s="18">
        <v>2</v>
      </c>
      <c r="C4601" s="16" t="s">
        <v>73</v>
      </c>
      <c r="D4601" s="21">
        <v>43180</v>
      </c>
      <c r="E4601" s="16" t="s">
        <v>75</v>
      </c>
      <c r="F4601" s="21">
        <v>43958</v>
      </c>
      <c r="G4601" s="16" t="s">
        <v>75</v>
      </c>
      <c r="H4601" s="26" t="s">
        <v>377</v>
      </c>
      <c r="I4601" s="16" t="s">
        <v>614</v>
      </c>
      <c r="J4601" s="20" t="s">
        <v>116</v>
      </c>
      <c r="L4601" s="16" t="s">
        <v>116</v>
      </c>
      <c r="M4601" s="26" t="s">
        <v>12694</v>
      </c>
      <c r="N4601" s="26" t="s">
        <v>12693</v>
      </c>
      <c r="O4601" s="16" t="s">
        <v>188</v>
      </c>
      <c r="P4601" s="26" t="s">
        <v>188</v>
      </c>
      <c r="Q4601" s="26" t="s">
        <v>12693</v>
      </c>
      <c r="R4601" s="16" t="s">
        <v>139</v>
      </c>
      <c r="S4601" s="16" t="s">
        <v>4621</v>
      </c>
      <c r="T4601" s="22">
        <v>9.33</v>
      </c>
      <c r="V4601" s="16" t="s">
        <v>2358</v>
      </c>
      <c r="W4601" s="20" t="s">
        <v>472</v>
      </c>
      <c r="X4601" s="16" t="s">
        <v>140</v>
      </c>
      <c r="Z4601" s="24" t="s">
        <v>32</v>
      </c>
      <c r="AA4601" s="24" t="s">
        <v>32</v>
      </c>
      <c r="AB4601" s="24" t="s">
        <v>32</v>
      </c>
      <c r="AC4601" s="24" t="s">
        <v>32</v>
      </c>
      <c r="AD4601" s="24" t="s">
        <v>32</v>
      </c>
      <c r="AE4601" s="24" t="s">
        <v>32</v>
      </c>
      <c r="AF4601" s="24" t="s">
        <v>32</v>
      </c>
      <c r="AG4601" s="24" t="s">
        <v>32</v>
      </c>
      <c r="AH4601" s="24" t="s">
        <v>32</v>
      </c>
    </row>
    <row r="4602" spans="1:35" x14ac:dyDescent="0.25">
      <c r="A4602" s="17">
        <v>127245</v>
      </c>
      <c r="B4602" s="18">
        <v>2</v>
      </c>
      <c r="C4602" s="16" t="s">
        <v>31</v>
      </c>
      <c r="D4602" s="21">
        <v>43180</v>
      </c>
      <c r="E4602" s="16" t="s">
        <v>75</v>
      </c>
      <c r="F4602" s="21">
        <v>44349</v>
      </c>
      <c r="G4602" s="16" t="s">
        <v>514</v>
      </c>
      <c r="H4602" s="26" t="s">
        <v>377</v>
      </c>
      <c r="I4602" s="16" t="s">
        <v>2672</v>
      </c>
      <c r="J4602" s="20" t="s">
        <v>116</v>
      </c>
      <c r="L4602" s="16" t="s">
        <v>116</v>
      </c>
      <c r="M4602" s="26" t="s">
        <v>4071</v>
      </c>
      <c r="N4602" s="26" t="s">
        <v>2343</v>
      </c>
      <c r="O4602" s="16" t="s">
        <v>188</v>
      </c>
      <c r="P4602" s="26" t="s">
        <v>443</v>
      </c>
      <c r="Q4602" s="26" t="s">
        <v>2343</v>
      </c>
      <c r="R4602" s="16" t="s">
        <v>139</v>
      </c>
      <c r="S4602" s="16" t="s">
        <v>84</v>
      </c>
      <c r="T4602" s="22">
        <v>6.18</v>
      </c>
      <c r="U4602" s="21">
        <v>44323</v>
      </c>
      <c r="V4602" s="16" t="s">
        <v>1179</v>
      </c>
      <c r="W4602" s="20" t="s">
        <v>43</v>
      </c>
      <c r="X4602" s="16" t="s">
        <v>78</v>
      </c>
      <c r="Z4602" s="25">
        <v>0</v>
      </c>
      <c r="AA4602" s="25">
        <v>0</v>
      </c>
      <c r="AB4602" s="25">
        <v>0</v>
      </c>
      <c r="AC4602" s="25">
        <v>1325769</v>
      </c>
      <c r="AD4602" s="25">
        <v>0</v>
      </c>
      <c r="AE4602" s="25">
        <v>0</v>
      </c>
      <c r="AF4602" s="25">
        <v>0</v>
      </c>
      <c r="AG4602" s="25">
        <v>1325769</v>
      </c>
      <c r="AH4602" s="25">
        <v>1325769</v>
      </c>
      <c r="AI4602" s="16" t="s">
        <v>4072</v>
      </c>
    </row>
    <row r="4603" spans="1:35" x14ac:dyDescent="0.25">
      <c r="A4603" s="17">
        <v>127247</v>
      </c>
      <c r="B4603" s="18">
        <v>3</v>
      </c>
      <c r="C4603" s="16" t="s">
        <v>47</v>
      </c>
      <c r="D4603" s="21">
        <v>43180</v>
      </c>
      <c r="E4603" s="16" t="s">
        <v>1517</v>
      </c>
      <c r="F4603" s="21">
        <v>44180</v>
      </c>
      <c r="G4603" s="16" t="s">
        <v>33</v>
      </c>
      <c r="H4603" s="26" t="s">
        <v>69</v>
      </c>
      <c r="I4603" s="16" t="s">
        <v>4073</v>
      </c>
      <c r="K4603" s="16" t="s">
        <v>4074</v>
      </c>
      <c r="L4603" s="16" t="s">
        <v>37</v>
      </c>
      <c r="M4603" s="26" t="s">
        <v>4075</v>
      </c>
      <c r="N4603" s="26" t="s">
        <v>4076</v>
      </c>
      <c r="O4603" s="16" t="s">
        <v>39</v>
      </c>
      <c r="P4603" s="26" t="s">
        <v>40</v>
      </c>
      <c r="T4603" s="22">
        <v>0.01</v>
      </c>
      <c r="W4603" s="20" t="s">
        <v>43</v>
      </c>
      <c r="X4603" s="16" t="s">
        <v>44</v>
      </c>
      <c r="Z4603" s="25">
        <v>0</v>
      </c>
      <c r="AA4603" s="25">
        <v>0</v>
      </c>
      <c r="AB4603" s="25">
        <v>299377.15000000002</v>
      </c>
      <c r="AC4603" s="25">
        <v>0</v>
      </c>
      <c r="AD4603" s="25">
        <v>0</v>
      </c>
      <c r="AE4603" s="25">
        <v>0</v>
      </c>
      <c r="AF4603" s="25">
        <v>299377.15000000002</v>
      </c>
      <c r="AG4603" s="25">
        <v>0</v>
      </c>
      <c r="AH4603" s="25">
        <v>299377.15000000002</v>
      </c>
      <c r="AI4603" s="16" t="s">
        <v>4077</v>
      </c>
    </row>
    <row r="4604" spans="1:35" ht="30" x14ac:dyDescent="0.25">
      <c r="A4604" s="17">
        <v>127248</v>
      </c>
      <c r="B4604" s="18">
        <v>6</v>
      </c>
      <c r="C4604" s="16" t="s">
        <v>73</v>
      </c>
      <c r="D4604" s="21">
        <v>43181</v>
      </c>
      <c r="E4604" s="16" t="s">
        <v>142</v>
      </c>
      <c r="F4604" s="21">
        <v>43425</v>
      </c>
      <c r="G4604" s="16" t="s">
        <v>75</v>
      </c>
      <c r="H4604" s="26" t="s">
        <v>76</v>
      </c>
      <c r="M4604" s="26" t="s">
        <v>12692</v>
      </c>
      <c r="N4604" s="26" t="s">
        <v>12691</v>
      </c>
      <c r="O4604" s="16" t="s">
        <v>78</v>
      </c>
      <c r="P4604" s="26" t="s">
        <v>551</v>
      </c>
      <c r="T4604" s="23" t="s">
        <v>32</v>
      </c>
      <c r="W4604" s="20" t="s">
        <v>43</v>
      </c>
      <c r="Z4604" s="24" t="s">
        <v>32</v>
      </c>
      <c r="AA4604" s="24" t="s">
        <v>32</v>
      </c>
      <c r="AB4604" s="24" t="s">
        <v>32</v>
      </c>
      <c r="AC4604" s="24" t="s">
        <v>32</v>
      </c>
      <c r="AD4604" s="25">
        <v>3700000</v>
      </c>
      <c r="AE4604" s="25">
        <v>0</v>
      </c>
      <c r="AF4604" s="25">
        <v>0</v>
      </c>
      <c r="AG4604" s="25">
        <v>0</v>
      </c>
      <c r="AH4604" s="25">
        <v>3700000</v>
      </c>
    </row>
    <row r="4605" spans="1:35" ht="30" x14ac:dyDescent="0.25">
      <c r="A4605" s="17">
        <v>127249</v>
      </c>
      <c r="B4605" s="18">
        <v>4</v>
      </c>
      <c r="C4605" s="16" t="s">
        <v>73</v>
      </c>
      <c r="D4605" s="21">
        <v>43181</v>
      </c>
      <c r="E4605" s="16" t="s">
        <v>2240</v>
      </c>
      <c r="F4605" s="21">
        <v>43980</v>
      </c>
      <c r="G4605" s="16" t="s">
        <v>105</v>
      </c>
      <c r="H4605" s="26" t="s">
        <v>221</v>
      </c>
      <c r="I4605" s="16" t="s">
        <v>4078</v>
      </c>
      <c r="J4605" s="20" t="s">
        <v>116</v>
      </c>
      <c r="L4605" s="16" t="s">
        <v>116</v>
      </c>
      <c r="M4605" s="26" t="s">
        <v>4079</v>
      </c>
      <c r="N4605" s="26" t="s">
        <v>2244</v>
      </c>
      <c r="O4605" s="16" t="s">
        <v>1139</v>
      </c>
      <c r="P4605" s="26" t="s">
        <v>1140</v>
      </c>
      <c r="T4605" s="22">
        <v>0.01</v>
      </c>
      <c r="W4605" s="20" t="s">
        <v>43</v>
      </c>
      <c r="X4605" s="16" t="s">
        <v>78</v>
      </c>
      <c r="Z4605" s="25">
        <v>0</v>
      </c>
      <c r="AA4605" s="25">
        <v>0</v>
      </c>
      <c r="AB4605" s="25">
        <v>38399</v>
      </c>
      <c r="AC4605" s="25">
        <v>0</v>
      </c>
      <c r="AD4605" s="25">
        <v>15000</v>
      </c>
      <c r="AE4605" s="25">
        <v>0</v>
      </c>
      <c r="AF4605" s="25">
        <v>38399</v>
      </c>
      <c r="AG4605" s="25">
        <v>0</v>
      </c>
      <c r="AH4605" s="25">
        <v>53399</v>
      </c>
      <c r="AI4605" s="16" t="s">
        <v>4080</v>
      </c>
    </row>
    <row r="4606" spans="1:35" x14ac:dyDescent="0.25">
      <c r="A4606" s="17">
        <v>127249.01</v>
      </c>
      <c r="B4606" s="18">
        <v>4</v>
      </c>
      <c r="C4606" s="16" t="s">
        <v>73</v>
      </c>
      <c r="D4606" s="21">
        <v>43391</v>
      </c>
      <c r="E4606" s="16" t="s">
        <v>105</v>
      </c>
      <c r="F4606" s="21">
        <v>43984</v>
      </c>
      <c r="G4606" s="16" t="s">
        <v>105</v>
      </c>
      <c r="H4606" s="26" t="s">
        <v>221</v>
      </c>
      <c r="I4606" s="16" t="s">
        <v>4078</v>
      </c>
      <c r="J4606" s="20" t="s">
        <v>116</v>
      </c>
      <c r="L4606" s="16" t="s">
        <v>116</v>
      </c>
      <c r="M4606" s="26" t="s">
        <v>4081</v>
      </c>
      <c r="N4606" s="26" t="s">
        <v>4082</v>
      </c>
      <c r="O4606" s="16" t="s">
        <v>1139</v>
      </c>
      <c r="P4606" s="26" t="s">
        <v>632</v>
      </c>
      <c r="T4606" s="23" t="s">
        <v>32</v>
      </c>
      <c r="W4606" s="20" t="s">
        <v>43</v>
      </c>
      <c r="X4606" s="16" t="s">
        <v>78</v>
      </c>
      <c r="Z4606" s="25">
        <v>0</v>
      </c>
      <c r="AA4606" s="25">
        <v>0</v>
      </c>
      <c r="AB4606" s="25">
        <v>12000</v>
      </c>
      <c r="AC4606" s="25">
        <v>0</v>
      </c>
      <c r="AD4606" s="25">
        <v>50000</v>
      </c>
      <c r="AE4606" s="25">
        <v>0</v>
      </c>
      <c r="AF4606" s="25">
        <v>12000</v>
      </c>
      <c r="AG4606" s="25">
        <v>0</v>
      </c>
      <c r="AH4606" s="25">
        <v>62000</v>
      </c>
      <c r="AI4606" s="16" t="s">
        <v>4083</v>
      </c>
    </row>
    <row r="4607" spans="1:35" x14ac:dyDescent="0.25">
      <c r="A4607" s="17">
        <v>127250</v>
      </c>
      <c r="B4607" s="18">
        <v>2</v>
      </c>
      <c r="C4607" s="16" t="s">
        <v>73</v>
      </c>
      <c r="D4607" s="21">
        <v>43181</v>
      </c>
      <c r="E4607" s="16" t="s">
        <v>176</v>
      </c>
      <c r="F4607" s="21">
        <v>44280</v>
      </c>
      <c r="G4607" s="16" t="s">
        <v>75</v>
      </c>
      <c r="H4607" s="26" t="s">
        <v>244</v>
      </c>
      <c r="L4607" s="16" t="s">
        <v>840</v>
      </c>
      <c r="M4607" s="26" t="s">
        <v>12690</v>
      </c>
      <c r="O4607" s="16" t="s">
        <v>78</v>
      </c>
      <c r="P4607" s="26" t="s">
        <v>596</v>
      </c>
      <c r="T4607" s="23" t="s">
        <v>32</v>
      </c>
      <c r="W4607" s="20" t="s">
        <v>43</v>
      </c>
      <c r="Z4607" s="24" t="s">
        <v>32</v>
      </c>
      <c r="AA4607" s="24" t="s">
        <v>32</v>
      </c>
      <c r="AB4607" s="24" t="s">
        <v>32</v>
      </c>
      <c r="AC4607" s="24" t="s">
        <v>32</v>
      </c>
      <c r="AD4607" s="25">
        <v>0</v>
      </c>
      <c r="AE4607" s="25">
        <v>0</v>
      </c>
      <c r="AF4607" s="25">
        <v>225000</v>
      </c>
      <c r="AG4607" s="25">
        <v>0</v>
      </c>
      <c r="AH4607" s="25">
        <v>225000</v>
      </c>
      <c r="AI4607" s="16" t="s">
        <v>12689</v>
      </c>
    </row>
    <row r="4608" spans="1:35" x14ac:dyDescent="0.25">
      <c r="A4608" s="17">
        <v>127251</v>
      </c>
      <c r="B4608" s="18">
        <v>3</v>
      </c>
      <c r="C4608" s="16" t="s">
        <v>47</v>
      </c>
      <c r="D4608" s="21">
        <v>43181</v>
      </c>
      <c r="E4608" s="16" t="s">
        <v>75</v>
      </c>
      <c r="F4608" s="21">
        <v>44091</v>
      </c>
      <c r="G4608" s="16" t="s">
        <v>103</v>
      </c>
      <c r="H4608" s="26" t="s">
        <v>173</v>
      </c>
      <c r="I4608" s="16" t="s">
        <v>155</v>
      </c>
      <c r="J4608" s="20" t="s">
        <v>148</v>
      </c>
      <c r="L4608" s="16" t="s">
        <v>149</v>
      </c>
      <c r="M4608" s="26" t="s">
        <v>4084</v>
      </c>
      <c r="N4608" s="26" t="s">
        <v>4085</v>
      </c>
      <c r="O4608" s="16" t="s">
        <v>188</v>
      </c>
      <c r="P4608" s="26" t="s">
        <v>2347</v>
      </c>
      <c r="Q4608" s="26" t="s">
        <v>4085</v>
      </c>
      <c r="R4608" s="16" t="s">
        <v>139</v>
      </c>
      <c r="S4608" s="16" t="s">
        <v>84</v>
      </c>
      <c r="T4608" s="22">
        <v>5.2</v>
      </c>
      <c r="U4608" s="21">
        <v>43441</v>
      </c>
      <c r="V4608" s="16" t="s">
        <v>1179</v>
      </c>
      <c r="W4608" s="20" t="s">
        <v>43</v>
      </c>
      <c r="X4608" s="16" t="s">
        <v>454</v>
      </c>
      <c r="Y4608" s="26" t="s">
        <v>4086</v>
      </c>
      <c r="Z4608" s="25">
        <v>0</v>
      </c>
      <c r="AA4608" s="25">
        <v>0</v>
      </c>
      <c r="AB4608" s="25">
        <v>-25207.360000000001</v>
      </c>
      <c r="AC4608" s="25">
        <v>129688.06</v>
      </c>
      <c r="AD4608" s="25">
        <v>0</v>
      </c>
      <c r="AE4608" s="25">
        <v>0</v>
      </c>
      <c r="AF4608" s="25">
        <v>302812.64</v>
      </c>
      <c r="AG4608" s="25">
        <v>8290601.0599999996</v>
      </c>
      <c r="AH4608" s="25">
        <v>8593413.6999999993</v>
      </c>
      <c r="AI4608" s="16" t="s">
        <v>4087</v>
      </c>
    </row>
    <row r="4609" spans="1:35" x14ac:dyDescent="0.25">
      <c r="A4609" s="17">
        <v>127252</v>
      </c>
      <c r="B4609" s="18">
        <v>3</v>
      </c>
      <c r="C4609" s="16" t="s">
        <v>31</v>
      </c>
      <c r="D4609" s="21">
        <v>43181</v>
      </c>
      <c r="E4609" s="16" t="s">
        <v>75</v>
      </c>
      <c r="F4609" s="21">
        <v>44188</v>
      </c>
      <c r="G4609" s="16" t="s">
        <v>832</v>
      </c>
      <c r="H4609" s="26" t="s">
        <v>255</v>
      </c>
      <c r="I4609" s="16" t="s">
        <v>159</v>
      </c>
      <c r="J4609" s="20" t="s">
        <v>148</v>
      </c>
      <c r="L4609" s="16" t="s">
        <v>149</v>
      </c>
      <c r="M4609" s="26" t="s">
        <v>4088</v>
      </c>
      <c r="N4609" s="26" t="s">
        <v>4085</v>
      </c>
      <c r="O4609" s="16" t="s">
        <v>188</v>
      </c>
      <c r="P4609" s="26" t="s">
        <v>2347</v>
      </c>
      <c r="Q4609" s="26" t="s">
        <v>4085</v>
      </c>
      <c r="R4609" s="16" t="s">
        <v>139</v>
      </c>
      <c r="S4609" s="16" t="s">
        <v>84</v>
      </c>
      <c r="T4609" s="22">
        <v>7.82</v>
      </c>
      <c r="U4609" s="21">
        <v>44176</v>
      </c>
      <c r="V4609" s="16" t="s">
        <v>1179</v>
      </c>
      <c r="W4609" s="20" t="s">
        <v>43</v>
      </c>
      <c r="X4609" s="16" t="s">
        <v>454</v>
      </c>
      <c r="Y4609" s="26" t="s">
        <v>4089</v>
      </c>
      <c r="Z4609" s="25">
        <v>0</v>
      </c>
      <c r="AA4609" s="25">
        <v>0</v>
      </c>
      <c r="AB4609" s="25">
        <v>391568</v>
      </c>
      <c r="AC4609" s="25">
        <v>5143234</v>
      </c>
      <c r="AD4609" s="25">
        <v>0</v>
      </c>
      <c r="AE4609" s="25">
        <v>0</v>
      </c>
      <c r="AF4609" s="25">
        <v>396568</v>
      </c>
      <c r="AG4609" s="25">
        <v>5143234</v>
      </c>
      <c r="AH4609" s="25">
        <v>5539802</v>
      </c>
      <c r="AI4609" s="16" t="s">
        <v>4090</v>
      </c>
    </row>
    <row r="4610" spans="1:35" x14ac:dyDescent="0.25">
      <c r="A4610" s="17">
        <v>127262</v>
      </c>
      <c r="B4610" s="18">
        <v>4</v>
      </c>
      <c r="C4610" s="16" t="s">
        <v>73</v>
      </c>
      <c r="D4610" s="21">
        <v>43182</v>
      </c>
      <c r="E4610" s="16" t="s">
        <v>3773</v>
      </c>
      <c r="F4610" s="21">
        <v>43532</v>
      </c>
      <c r="G4610" s="16" t="s">
        <v>3773</v>
      </c>
      <c r="H4610" s="26" t="s">
        <v>258</v>
      </c>
      <c r="M4610" s="26" t="s">
        <v>12688</v>
      </c>
      <c r="O4610" s="16" t="s">
        <v>1171</v>
      </c>
      <c r="P4610" s="26" t="s">
        <v>1062</v>
      </c>
      <c r="T4610" s="23" t="s">
        <v>32</v>
      </c>
      <c r="W4610" s="20" t="s">
        <v>43</v>
      </c>
      <c r="Z4610" s="24" t="s">
        <v>32</v>
      </c>
      <c r="AA4610" s="24" t="s">
        <v>32</v>
      </c>
      <c r="AB4610" s="24" t="s">
        <v>32</v>
      </c>
      <c r="AC4610" s="24" t="s">
        <v>32</v>
      </c>
      <c r="AD4610" s="25">
        <v>0</v>
      </c>
      <c r="AE4610" s="25">
        <v>0</v>
      </c>
      <c r="AF4610" s="25">
        <v>206955</v>
      </c>
      <c r="AG4610" s="25">
        <v>0</v>
      </c>
      <c r="AH4610" s="25">
        <v>206955</v>
      </c>
      <c r="AI4610" s="16" t="s">
        <v>12687</v>
      </c>
    </row>
    <row r="4611" spans="1:35" x14ac:dyDescent="0.25">
      <c r="A4611" s="17">
        <v>127264</v>
      </c>
      <c r="B4611" s="18">
        <v>1</v>
      </c>
      <c r="C4611" s="16" t="s">
        <v>73</v>
      </c>
      <c r="D4611" s="21">
        <v>43182</v>
      </c>
      <c r="E4611" s="16" t="s">
        <v>3773</v>
      </c>
      <c r="F4611" s="21">
        <v>43182</v>
      </c>
      <c r="G4611" s="16" t="s">
        <v>3773</v>
      </c>
      <c r="H4611" s="26" t="s">
        <v>320</v>
      </c>
      <c r="M4611" s="26" t="s">
        <v>12686</v>
      </c>
      <c r="O4611" s="16" t="s">
        <v>1171</v>
      </c>
      <c r="P4611" s="26" t="s">
        <v>1062</v>
      </c>
      <c r="T4611" s="23" t="s">
        <v>32</v>
      </c>
      <c r="W4611" s="20" t="s">
        <v>43</v>
      </c>
      <c r="Z4611" s="24" t="s">
        <v>32</v>
      </c>
      <c r="AA4611" s="24" t="s">
        <v>32</v>
      </c>
      <c r="AB4611" s="24" t="s">
        <v>32</v>
      </c>
      <c r="AC4611" s="24" t="s">
        <v>32</v>
      </c>
      <c r="AD4611" s="25">
        <v>0</v>
      </c>
      <c r="AE4611" s="25">
        <v>0</v>
      </c>
      <c r="AF4611" s="25">
        <v>835888</v>
      </c>
      <c r="AG4611" s="25">
        <v>0</v>
      </c>
      <c r="AH4611" s="25">
        <v>835888</v>
      </c>
      <c r="AI4611" s="16" t="s">
        <v>12685</v>
      </c>
    </row>
    <row r="4612" spans="1:35" x14ac:dyDescent="0.25">
      <c r="A4612" s="17">
        <v>127265</v>
      </c>
      <c r="B4612" s="18">
        <v>3</v>
      </c>
      <c r="C4612" s="16" t="s">
        <v>474</v>
      </c>
      <c r="D4612" s="21">
        <v>43182</v>
      </c>
      <c r="E4612" s="16" t="s">
        <v>543</v>
      </c>
      <c r="F4612" s="21">
        <v>44181</v>
      </c>
      <c r="G4612" s="16" t="s">
        <v>832</v>
      </c>
      <c r="H4612" s="26" t="s">
        <v>408</v>
      </c>
      <c r="I4612" s="16" t="s">
        <v>12684</v>
      </c>
      <c r="J4612" s="20" t="s">
        <v>116</v>
      </c>
      <c r="L4612" s="16" t="s">
        <v>116</v>
      </c>
      <c r="M4612" s="26" t="s">
        <v>12683</v>
      </c>
      <c r="N4612" s="26" t="s">
        <v>12682</v>
      </c>
      <c r="O4612" s="16" t="s">
        <v>78</v>
      </c>
      <c r="P4612" s="26" t="s">
        <v>2347</v>
      </c>
      <c r="R4612" s="16" t="s">
        <v>139</v>
      </c>
      <c r="S4612" s="16" t="s">
        <v>84</v>
      </c>
      <c r="T4612" s="22">
        <v>3</v>
      </c>
      <c r="U4612" s="21">
        <v>43742</v>
      </c>
      <c r="W4612" s="20" t="s">
        <v>43</v>
      </c>
      <c r="X4612" s="16" t="s">
        <v>78</v>
      </c>
      <c r="Y4612" s="26" t="s">
        <v>12681</v>
      </c>
      <c r="Z4612" s="24" t="s">
        <v>32</v>
      </c>
      <c r="AA4612" s="24" t="s">
        <v>32</v>
      </c>
      <c r="AB4612" s="24" t="s">
        <v>32</v>
      </c>
      <c r="AC4612" s="24" t="s">
        <v>32</v>
      </c>
      <c r="AD4612" s="25">
        <v>40000</v>
      </c>
      <c r="AE4612" s="25">
        <v>0</v>
      </c>
      <c r="AF4612" s="25">
        <v>1012731</v>
      </c>
      <c r="AG4612" s="25">
        <v>0</v>
      </c>
      <c r="AH4612" s="25">
        <v>1052731</v>
      </c>
      <c r="AI4612" s="16" t="s">
        <v>12680</v>
      </c>
    </row>
    <row r="4613" spans="1:35" ht="45" x14ac:dyDescent="0.25">
      <c r="A4613" s="17">
        <v>127267</v>
      </c>
      <c r="B4613" s="18">
        <v>1</v>
      </c>
      <c r="C4613" s="16" t="s">
        <v>73</v>
      </c>
      <c r="D4613" s="21">
        <v>43186</v>
      </c>
      <c r="E4613" s="16" t="s">
        <v>3905</v>
      </c>
      <c r="F4613" s="21">
        <v>44256</v>
      </c>
      <c r="G4613" s="16" t="s">
        <v>74</v>
      </c>
      <c r="H4613" s="26" t="s">
        <v>283</v>
      </c>
      <c r="I4613" s="16" t="s">
        <v>4091</v>
      </c>
      <c r="M4613" s="26" t="s">
        <v>4092</v>
      </c>
      <c r="N4613" s="26" t="s">
        <v>4093</v>
      </c>
      <c r="O4613" s="16" t="s">
        <v>60</v>
      </c>
      <c r="P4613" s="26" t="s">
        <v>443</v>
      </c>
      <c r="R4613" s="16" t="s">
        <v>139</v>
      </c>
      <c r="S4613" s="16" t="s">
        <v>84</v>
      </c>
      <c r="T4613" s="22">
        <v>3.2</v>
      </c>
      <c r="W4613" s="20" t="s">
        <v>43</v>
      </c>
      <c r="X4613" s="16" t="s">
        <v>140</v>
      </c>
      <c r="Z4613" s="25">
        <v>99000</v>
      </c>
      <c r="AA4613" s="25">
        <v>0</v>
      </c>
      <c r="AB4613" s="25">
        <v>0</v>
      </c>
      <c r="AC4613" s="25">
        <v>0</v>
      </c>
      <c r="AD4613" s="25">
        <v>399000</v>
      </c>
      <c r="AE4613" s="25">
        <v>0</v>
      </c>
      <c r="AF4613" s="25">
        <v>0</v>
      </c>
      <c r="AG4613" s="25">
        <v>0</v>
      </c>
      <c r="AH4613" s="25">
        <v>399000</v>
      </c>
      <c r="AI4613" s="16" t="s">
        <v>4094</v>
      </c>
    </row>
    <row r="4614" spans="1:35" x14ac:dyDescent="0.25">
      <c r="A4614" s="17">
        <v>127268</v>
      </c>
      <c r="B4614" s="18">
        <v>2</v>
      </c>
      <c r="C4614" s="16" t="s">
        <v>73</v>
      </c>
      <c r="D4614" s="21">
        <v>43186</v>
      </c>
      <c r="E4614" s="16" t="s">
        <v>1173</v>
      </c>
      <c r="F4614" s="21">
        <v>43186</v>
      </c>
      <c r="G4614" s="16" t="s">
        <v>1173</v>
      </c>
      <c r="H4614" s="26" t="s">
        <v>312</v>
      </c>
      <c r="M4614" s="26" t="s">
        <v>12679</v>
      </c>
      <c r="O4614" s="16" t="s">
        <v>1171</v>
      </c>
      <c r="P4614" s="26" t="s">
        <v>1062</v>
      </c>
      <c r="T4614" s="23" t="s">
        <v>32</v>
      </c>
      <c r="W4614" s="20" t="s">
        <v>43</v>
      </c>
      <c r="Z4614" s="24" t="s">
        <v>32</v>
      </c>
      <c r="AA4614" s="24" t="s">
        <v>32</v>
      </c>
      <c r="AB4614" s="24" t="s">
        <v>32</v>
      </c>
      <c r="AC4614" s="24" t="s">
        <v>32</v>
      </c>
      <c r="AD4614" s="25">
        <v>0</v>
      </c>
      <c r="AE4614" s="25">
        <v>0</v>
      </c>
      <c r="AF4614" s="25">
        <v>150000</v>
      </c>
      <c r="AG4614" s="25">
        <v>0</v>
      </c>
      <c r="AH4614" s="25">
        <v>150000</v>
      </c>
      <c r="AI4614" s="16" t="s">
        <v>12678</v>
      </c>
    </row>
    <row r="4615" spans="1:35" x14ac:dyDescent="0.25">
      <c r="A4615" s="17">
        <v>127269</v>
      </c>
      <c r="B4615" s="18">
        <v>3</v>
      </c>
      <c r="C4615" s="16" t="s">
        <v>31</v>
      </c>
      <c r="D4615" s="21">
        <v>43186</v>
      </c>
      <c r="E4615" s="16" t="s">
        <v>75</v>
      </c>
      <c r="F4615" s="21">
        <v>44188</v>
      </c>
      <c r="G4615" s="16" t="s">
        <v>75</v>
      </c>
      <c r="H4615" s="26" t="s">
        <v>173</v>
      </c>
      <c r="I4615" s="16" t="s">
        <v>4095</v>
      </c>
      <c r="J4615" s="20" t="s">
        <v>148</v>
      </c>
      <c r="L4615" s="16" t="s">
        <v>149</v>
      </c>
      <c r="M4615" s="26" t="s">
        <v>4096</v>
      </c>
      <c r="N4615" s="26" t="s">
        <v>4085</v>
      </c>
      <c r="O4615" s="16" t="s">
        <v>188</v>
      </c>
      <c r="P4615" s="26" t="s">
        <v>188</v>
      </c>
      <c r="Q4615" s="26" t="s">
        <v>4085</v>
      </c>
      <c r="T4615" s="22">
        <v>7.53</v>
      </c>
      <c r="U4615" s="21">
        <v>44176</v>
      </c>
      <c r="V4615" s="16" t="s">
        <v>1179</v>
      </c>
      <c r="W4615" s="20" t="s">
        <v>43</v>
      </c>
      <c r="X4615" s="16" t="s">
        <v>454</v>
      </c>
      <c r="Z4615" s="25">
        <v>0</v>
      </c>
      <c r="AA4615" s="25">
        <v>0</v>
      </c>
      <c r="AB4615" s="25">
        <v>0</v>
      </c>
      <c r="AC4615" s="25">
        <v>6559920</v>
      </c>
      <c r="AD4615" s="25">
        <v>0</v>
      </c>
      <c r="AE4615" s="25">
        <v>0</v>
      </c>
      <c r="AF4615" s="25">
        <v>0</v>
      </c>
      <c r="AG4615" s="25">
        <v>6559920</v>
      </c>
      <c r="AH4615" s="25">
        <v>6559920</v>
      </c>
      <c r="AI4615" s="16" t="s">
        <v>4097</v>
      </c>
    </row>
    <row r="4616" spans="1:35" x14ac:dyDescent="0.25">
      <c r="A4616" s="17">
        <v>127270</v>
      </c>
      <c r="B4616" s="18">
        <v>3</v>
      </c>
      <c r="C4616" s="16" t="s">
        <v>474</v>
      </c>
      <c r="D4616" s="21">
        <v>43186</v>
      </c>
      <c r="E4616" s="16" t="s">
        <v>75</v>
      </c>
      <c r="F4616" s="21">
        <v>44137</v>
      </c>
      <c r="G4616" s="16" t="s">
        <v>75</v>
      </c>
      <c r="H4616" s="26" t="s">
        <v>389</v>
      </c>
      <c r="I4616" s="16" t="s">
        <v>155</v>
      </c>
      <c r="J4616" s="20" t="s">
        <v>148</v>
      </c>
      <c r="L4616" s="16" t="s">
        <v>149</v>
      </c>
      <c r="M4616" s="26" t="s">
        <v>12677</v>
      </c>
      <c r="N4616" s="26" t="s">
        <v>4085</v>
      </c>
      <c r="O4616" s="16" t="s">
        <v>188</v>
      </c>
      <c r="P4616" s="26" t="s">
        <v>188</v>
      </c>
      <c r="Q4616" s="26" t="s">
        <v>4085</v>
      </c>
      <c r="T4616" s="22">
        <v>8.23</v>
      </c>
      <c r="U4616" s="21">
        <v>43812</v>
      </c>
      <c r="V4616" s="16" t="s">
        <v>1179</v>
      </c>
      <c r="W4616" s="20" t="s">
        <v>43</v>
      </c>
      <c r="X4616" s="16" t="s">
        <v>454</v>
      </c>
      <c r="Z4616" s="24" t="s">
        <v>32</v>
      </c>
      <c r="AA4616" s="24" t="s">
        <v>32</v>
      </c>
      <c r="AB4616" s="24" t="s">
        <v>32</v>
      </c>
      <c r="AC4616" s="24" t="s">
        <v>32</v>
      </c>
      <c r="AD4616" s="25">
        <v>0</v>
      </c>
      <c r="AE4616" s="25">
        <v>0</v>
      </c>
      <c r="AF4616" s="25">
        <v>0</v>
      </c>
      <c r="AG4616" s="25">
        <v>6071645</v>
      </c>
      <c r="AH4616" s="25">
        <v>6071645</v>
      </c>
      <c r="AI4616" s="16" t="s">
        <v>12676</v>
      </c>
    </row>
    <row r="4617" spans="1:35" x14ac:dyDescent="0.25">
      <c r="A4617" s="17">
        <v>127271</v>
      </c>
      <c r="B4617" s="18">
        <v>3</v>
      </c>
      <c r="C4617" s="16" t="s">
        <v>31</v>
      </c>
      <c r="D4617" s="21">
        <v>43186</v>
      </c>
      <c r="E4617" s="16" t="s">
        <v>75</v>
      </c>
      <c r="F4617" s="21">
        <v>43935</v>
      </c>
      <c r="G4617" s="16" t="s">
        <v>75</v>
      </c>
      <c r="H4617" s="26" t="s">
        <v>434</v>
      </c>
      <c r="I4617" s="16" t="s">
        <v>4095</v>
      </c>
      <c r="J4617" s="20" t="s">
        <v>148</v>
      </c>
      <c r="L4617" s="16" t="s">
        <v>149</v>
      </c>
      <c r="M4617" s="26" t="s">
        <v>4098</v>
      </c>
      <c r="N4617" s="26" t="s">
        <v>4099</v>
      </c>
      <c r="O4617" s="16" t="s">
        <v>188</v>
      </c>
      <c r="P4617" s="26" t="s">
        <v>2347</v>
      </c>
      <c r="Q4617" s="26" t="s">
        <v>4085</v>
      </c>
      <c r="R4617" s="16" t="s">
        <v>139</v>
      </c>
      <c r="S4617" s="16" t="s">
        <v>84</v>
      </c>
      <c r="T4617" s="22">
        <v>6.14</v>
      </c>
      <c r="U4617" s="21">
        <v>43917</v>
      </c>
      <c r="V4617" s="16" t="s">
        <v>1179</v>
      </c>
      <c r="W4617" s="20" t="s">
        <v>43</v>
      </c>
      <c r="X4617" s="16" t="s">
        <v>454</v>
      </c>
      <c r="Y4617" s="26" t="s">
        <v>4100</v>
      </c>
      <c r="Z4617" s="25">
        <v>0</v>
      </c>
      <c r="AA4617" s="25">
        <v>0</v>
      </c>
      <c r="AB4617" s="25">
        <v>109468</v>
      </c>
      <c r="AC4617" s="25">
        <v>0</v>
      </c>
      <c r="AD4617" s="25">
        <v>0</v>
      </c>
      <c r="AE4617" s="25">
        <v>0</v>
      </c>
      <c r="AF4617" s="25">
        <v>1385239</v>
      </c>
      <c r="AG4617" s="25">
        <v>4540616</v>
      </c>
      <c r="AH4617" s="25">
        <v>5925855</v>
      </c>
      <c r="AI4617" s="16" t="s">
        <v>4101</v>
      </c>
    </row>
    <row r="4618" spans="1:35" x14ac:dyDescent="0.25">
      <c r="A4618" s="17">
        <v>127273</v>
      </c>
      <c r="B4618" s="18">
        <v>3</v>
      </c>
      <c r="C4618" s="16" t="s">
        <v>474</v>
      </c>
      <c r="D4618" s="21">
        <v>43186</v>
      </c>
      <c r="E4618" s="16" t="s">
        <v>75</v>
      </c>
      <c r="F4618" s="21">
        <v>44340</v>
      </c>
      <c r="G4618" s="16" t="s">
        <v>832</v>
      </c>
      <c r="H4618" s="26" t="s">
        <v>405</v>
      </c>
      <c r="I4618" s="16" t="s">
        <v>159</v>
      </c>
      <c r="J4618" s="20" t="s">
        <v>148</v>
      </c>
      <c r="L4618" s="16" t="s">
        <v>149</v>
      </c>
      <c r="M4618" s="26" t="s">
        <v>12675</v>
      </c>
      <c r="N4618" s="26" t="s">
        <v>4085</v>
      </c>
      <c r="O4618" s="16" t="s">
        <v>188</v>
      </c>
      <c r="P4618" s="26" t="s">
        <v>2347</v>
      </c>
      <c r="Q4618" s="26" t="s">
        <v>4085</v>
      </c>
      <c r="R4618" s="16" t="s">
        <v>139</v>
      </c>
      <c r="S4618" s="16" t="s">
        <v>84</v>
      </c>
      <c r="T4618" s="22">
        <v>4.1500000000000004</v>
      </c>
      <c r="U4618" s="21">
        <v>43812</v>
      </c>
      <c r="V4618" s="16" t="s">
        <v>1179</v>
      </c>
      <c r="W4618" s="20" t="s">
        <v>43</v>
      </c>
      <c r="X4618" s="16" t="s">
        <v>454</v>
      </c>
      <c r="Y4618" s="26" t="s">
        <v>12674</v>
      </c>
      <c r="Z4618" s="24" t="s">
        <v>32</v>
      </c>
      <c r="AA4618" s="24" t="s">
        <v>32</v>
      </c>
      <c r="AB4618" s="24" t="s">
        <v>32</v>
      </c>
      <c r="AC4618" s="24" t="s">
        <v>32</v>
      </c>
      <c r="AD4618" s="25">
        <v>0</v>
      </c>
      <c r="AE4618" s="25">
        <v>0</v>
      </c>
      <c r="AF4618" s="25">
        <v>139041</v>
      </c>
      <c r="AG4618" s="25">
        <v>3534224</v>
      </c>
      <c r="AH4618" s="25">
        <v>3673265</v>
      </c>
      <c r="AI4618" s="16" t="s">
        <v>12673</v>
      </c>
    </row>
    <row r="4619" spans="1:35" x14ac:dyDescent="0.25">
      <c r="A4619" s="17">
        <v>127274</v>
      </c>
      <c r="B4619" s="18">
        <v>3</v>
      </c>
      <c r="C4619" s="16" t="s">
        <v>31</v>
      </c>
      <c r="D4619" s="21">
        <v>43186</v>
      </c>
      <c r="E4619" s="16" t="s">
        <v>75</v>
      </c>
      <c r="F4619" s="21">
        <v>44188</v>
      </c>
      <c r="G4619" s="16" t="s">
        <v>75</v>
      </c>
      <c r="H4619" s="26" t="s">
        <v>98</v>
      </c>
      <c r="I4619" s="16" t="s">
        <v>159</v>
      </c>
      <c r="J4619" s="20" t="s">
        <v>148</v>
      </c>
      <c r="L4619" s="16" t="s">
        <v>149</v>
      </c>
      <c r="M4619" s="26" t="s">
        <v>4102</v>
      </c>
      <c r="N4619" s="26" t="s">
        <v>2343</v>
      </c>
      <c r="O4619" s="16" t="s">
        <v>188</v>
      </c>
      <c r="P4619" s="26" t="s">
        <v>188</v>
      </c>
      <c r="Q4619" s="26" t="s">
        <v>2343</v>
      </c>
      <c r="T4619" s="22">
        <v>2.68</v>
      </c>
      <c r="U4619" s="21">
        <v>44176</v>
      </c>
      <c r="V4619" s="16" t="s">
        <v>1179</v>
      </c>
      <c r="W4619" s="20" t="s">
        <v>43</v>
      </c>
      <c r="X4619" s="16" t="s">
        <v>454</v>
      </c>
      <c r="Z4619" s="25">
        <v>0</v>
      </c>
      <c r="AA4619" s="25">
        <v>0</v>
      </c>
      <c r="AB4619" s="25">
        <v>0</v>
      </c>
      <c r="AC4619" s="25">
        <v>2364971</v>
      </c>
      <c r="AD4619" s="25">
        <v>0</v>
      </c>
      <c r="AE4619" s="25">
        <v>0</v>
      </c>
      <c r="AF4619" s="25">
        <v>0</v>
      </c>
      <c r="AG4619" s="25">
        <v>2364971</v>
      </c>
      <c r="AH4619" s="25">
        <v>2364971</v>
      </c>
      <c r="AI4619" s="16" t="s">
        <v>4103</v>
      </c>
    </row>
    <row r="4620" spans="1:35" x14ac:dyDescent="0.25">
      <c r="A4620" s="17">
        <v>127275</v>
      </c>
      <c r="B4620" s="18">
        <v>3</v>
      </c>
      <c r="C4620" s="16" t="s">
        <v>474</v>
      </c>
      <c r="D4620" s="21">
        <v>43186</v>
      </c>
      <c r="E4620" s="16" t="s">
        <v>75</v>
      </c>
      <c r="F4620" s="21">
        <v>44207</v>
      </c>
      <c r="G4620" s="16" t="s">
        <v>832</v>
      </c>
      <c r="H4620" s="26" t="s">
        <v>98</v>
      </c>
      <c r="I4620" s="16" t="s">
        <v>155</v>
      </c>
      <c r="J4620" s="20" t="s">
        <v>148</v>
      </c>
      <c r="L4620" s="16" t="s">
        <v>149</v>
      </c>
      <c r="M4620" s="26" t="s">
        <v>12672</v>
      </c>
      <c r="N4620" s="26" t="s">
        <v>4085</v>
      </c>
      <c r="O4620" s="16" t="s">
        <v>188</v>
      </c>
      <c r="P4620" s="26" t="s">
        <v>2347</v>
      </c>
      <c r="Q4620" s="26" t="s">
        <v>4085</v>
      </c>
      <c r="R4620" s="16" t="s">
        <v>139</v>
      </c>
      <c r="S4620" s="16" t="s">
        <v>84</v>
      </c>
      <c r="T4620" s="22">
        <v>4.1900000000000004</v>
      </c>
      <c r="U4620" s="21">
        <v>43812</v>
      </c>
      <c r="V4620" s="16" t="s">
        <v>1179</v>
      </c>
      <c r="W4620" s="20" t="s">
        <v>43</v>
      </c>
      <c r="X4620" s="16" t="s">
        <v>454</v>
      </c>
      <c r="Z4620" s="24" t="s">
        <v>32</v>
      </c>
      <c r="AA4620" s="24" t="s">
        <v>32</v>
      </c>
      <c r="AB4620" s="24" t="s">
        <v>32</v>
      </c>
      <c r="AC4620" s="24" t="s">
        <v>32</v>
      </c>
      <c r="AD4620" s="25">
        <v>0</v>
      </c>
      <c r="AE4620" s="25">
        <v>0</v>
      </c>
      <c r="AF4620" s="25">
        <v>201350</v>
      </c>
      <c r="AG4620" s="25">
        <v>4056439</v>
      </c>
      <c r="AH4620" s="25">
        <v>4257789</v>
      </c>
      <c r="AI4620" s="16" t="s">
        <v>12671</v>
      </c>
    </row>
    <row r="4621" spans="1:35" x14ac:dyDescent="0.25">
      <c r="A4621" s="17">
        <v>127277</v>
      </c>
      <c r="B4621" s="18">
        <v>3</v>
      </c>
      <c r="C4621" s="16" t="s">
        <v>73</v>
      </c>
      <c r="D4621" s="21">
        <v>43186</v>
      </c>
      <c r="E4621" s="16" t="s">
        <v>75</v>
      </c>
      <c r="F4621" s="21">
        <v>43425</v>
      </c>
      <c r="G4621" s="16" t="s">
        <v>75</v>
      </c>
      <c r="H4621" s="26" t="s">
        <v>98</v>
      </c>
      <c r="I4621" s="16" t="s">
        <v>116</v>
      </c>
      <c r="J4621" s="20" t="s">
        <v>116</v>
      </c>
      <c r="L4621" s="16" t="s">
        <v>116</v>
      </c>
      <c r="M4621" s="26" t="s">
        <v>8888</v>
      </c>
      <c r="O4621" s="16" t="s">
        <v>188</v>
      </c>
      <c r="P4621" s="26" t="s">
        <v>188</v>
      </c>
      <c r="R4621" s="16" t="s">
        <v>139</v>
      </c>
      <c r="S4621" s="16" t="s">
        <v>84</v>
      </c>
      <c r="T4621" s="23" t="s">
        <v>32</v>
      </c>
      <c r="V4621" s="16" t="s">
        <v>3309</v>
      </c>
      <c r="W4621" s="20" t="s">
        <v>43</v>
      </c>
      <c r="Z4621" s="24" t="s">
        <v>32</v>
      </c>
      <c r="AA4621" s="24" t="s">
        <v>32</v>
      </c>
      <c r="AB4621" s="24" t="s">
        <v>32</v>
      </c>
      <c r="AC4621" s="24" t="s">
        <v>32</v>
      </c>
      <c r="AD4621" s="24" t="s">
        <v>32</v>
      </c>
      <c r="AE4621" s="24" t="s">
        <v>32</v>
      </c>
      <c r="AF4621" s="24" t="s">
        <v>32</v>
      </c>
      <c r="AG4621" s="24" t="s">
        <v>32</v>
      </c>
      <c r="AH4621" s="24" t="s">
        <v>32</v>
      </c>
    </row>
    <row r="4622" spans="1:35" x14ac:dyDescent="0.25">
      <c r="A4622" s="17">
        <v>127278</v>
      </c>
      <c r="B4622" s="18">
        <v>3</v>
      </c>
      <c r="C4622" s="16" t="s">
        <v>47</v>
      </c>
      <c r="D4622" s="21">
        <v>43186</v>
      </c>
      <c r="E4622" s="16" t="s">
        <v>75</v>
      </c>
      <c r="F4622" s="21">
        <v>43689</v>
      </c>
      <c r="G4622" s="16" t="s">
        <v>103</v>
      </c>
      <c r="H4622" s="26" t="s">
        <v>57</v>
      </c>
      <c r="I4622" s="16" t="s">
        <v>4104</v>
      </c>
      <c r="J4622" s="20" t="s">
        <v>116</v>
      </c>
      <c r="L4622" s="16" t="s">
        <v>116</v>
      </c>
      <c r="M4622" s="26" t="s">
        <v>4105</v>
      </c>
      <c r="N4622" s="26" t="s">
        <v>2357</v>
      </c>
      <c r="O4622" s="16" t="s">
        <v>188</v>
      </c>
      <c r="P4622" s="26" t="s">
        <v>443</v>
      </c>
      <c r="Q4622" s="26" t="s">
        <v>2357</v>
      </c>
      <c r="T4622" s="22">
        <v>11.81</v>
      </c>
      <c r="U4622" s="21">
        <v>43504</v>
      </c>
      <c r="V4622" s="16" t="s">
        <v>2358</v>
      </c>
      <c r="W4622" s="20" t="s">
        <v>43</v>
      </c>
      <c r="X4622" s="16" t="s">
        <v>78</v>
      </c>
      <c r="Z4622" s="25">
        <v>0</v>
      </c>
      <c r="AA4622" s="25">
        <v>0</v>
      </c>
      <c r="AB4622" s="25">
        <v>8267.19</v>
      </c>
      <c r="AC4622" s="25">
        <v>53106.94</v>
      </c>
      <c r="AD4622" s="25">
        <v>0</v>
      </c>
      <c r="AE4622" s="25">
        <v>0</v>
      </c>
      <c r="AF4622" s="25">
        <v>18547.189999999999</v>
      </c>
      <c r="AG4622" s="25">
        <v>1268788.94</v>
      </c>
      <c r="AH4622" s="25">
        <v>1287336.1299999999</v>
      </c>
      <c r="AI4622" s="16" t="s">
        <v>4106</v>
      </c>
    </row>
    <row r="4623" spans="1:35" x14ac:dyDescent="0.25">
      <c r="A4623" s="17">
        <v>127279</v>
      </c>
      <c r="B4623" s="18">
        <v>3</v>
      </c>
      <c r="C4623" s="16" t="s">
        <v>73</v>
      </c>
      <c r="D4623" s="21">
        <v>43186</v>
      </c>
      <c r="E4623" s="16" t="s">
        <v>75</v>
      </c>
      <c r="F4623" s="21">
        <v>43572</v>
      </c>
      <c r="G4623" s="16" t="s">
        <v>75</v>
      </c>
      <c r="H4623" s="26" t="s">
        <v>273</v>
      </c>
      <c r="I4623" s="16" t="s">
        <v>2020</v>
      </c>
      <c r="J4623" s="20" t="s">
        <v>116</v>
      </c>
      <c r="L4623" s="16" t="s">
        <v>116</v>
      </c>
      <c r="M4623" s="26" t="s">
        <v>12670</v>
      </c>
      <c r="N4623" s="26" t="s">
        <v>2587</v>
      </c>
      <c r="O4623" s="16" t="s">
        <v>188</v>
      </c>
      <c r="P4623" s="26" t="s">
        <v>443</v>
      </c>
      <c r="Q4623" s="26" t="s">
        <v>2587</v>
      </c>
      <c r="R4623" s="16" t="s">
        <v>139</v>
      </c>
      <c r="S4623" s="16" t="s">
        <v>4621</v>
      </c>
      <c r="T4623" s="22">
        <v>7.08</v>
      </c>
      <c r="V4623" s="16" t="s">
        <v>1179</v>
      </c>
      <c r="W4623" s="20" t="s">
        <v>43</v>
      </c>
      <c r="X4623" s="16" t="s">
        <v>78</v>
      </c>
      <c r="Z4623" s="24" t="s">
        <v>32</v>
      </c>
      <c r="AA4623" s="24" t="s">
        <v>32</v>
      </c>
      <c r="AB4623" s="24" t="s">
        <v>32</v>
      </c>
      <c r="AC4623" s="24" t="s">
        <v>32</v>
      </c>
      <c r="AD4623" s="25">
        <v>0</v>
      </c>
      <c r="AE4623" s="25">
        <v>0</v>
      </c>
      <c r="AF4623" s="25">
        <v>0</v>
      </c>
      <c r="AG4623" s="25">
        <v>0</v>
      </c>
      <c r="AH4623" s="25">
        <v>0</v>
      </c>
      <c r="AI4623" s="16" t="s">
        <v>12669</v>
      </c>
    </row>
    <row r="4624" spans="1:35" x14ac:dyDescent="0.25">
      <c r="A4624" s="17">
        <v>127281</v>
      </c>
      <c r="B4624" s="18">
        <v>3</v>
      </c>
      <c r="C4624" s="16" t="s">
        <v>474</v>
      </c>
      <c r="D4624" s="21">
        <v>43186</v>
      </c>
      <c r="E4624" s="16" t="s">
        <v>75</v>
      </c>
      <c r="F4624" s="21">
        <v>43728</v>
      </c>
      <c r="G4624" s="16" t="s">
        <v>573</v>
      </c>
      <c r="H4624" s="26" t="s">
        <v>346</v>
      </c>
      <c r="I4624" s="16" t="s">
        <v>802</v>
      </c>
      <c r="J4624" s="20" t="s">
        <v>116</v>
      </c>
      <c r="L4624" s="16" t="s">
        <v>116</v>
      </c>
      <c r="M4624" s="26" t="s">
        <v>12668</v>
      </c>
      <c r="N4624" s="26" t="s">
        <v>2587</v>
      </c>
      <c r="O4624" s="16" t="s">
        <v>188</v>
      </c>
      <c r="P4624" s="26" t="s">
        <v>188</v>
      </c>
      <c r="Q4624" s="26" t="s">
        <v>2587</v>
      </c>
      <c r="T4624" s="22">
        <v>8.01</v>
      </c>
      <c r="U4624" s="21">
        <v>43553</v>
      </c>
      <c r="V4624" s="16" t="s">
        <v>1179</v>
      </c>
      <c r="W4624" s="20" t="s">
        <v>43</v>
      </c>
      <c r="X4624" s="16" t="s">
        <v>78</v>
      </c>
      <c r="Z4624" s="24" t="s">
        <v>32</v>
      </c>
      <c r="AA4624" s="24" t="s">
        <v>32</v>
      </c>
      <c r="AB4624" s="24" t="s">
        <v>32</v>
      </c>
      <c r="AC4624" s="24" t="s">
        <v>32</v>
      </c>
      <c r="AD4624" s="25">
        <v>0</v>
      </c>
      <c r="AE4624" s="25">
        <v>0</v>
      </c>
      <c r="AF4624" s="25">
        <v>0</v>
      </c>
      <c r="AG4624" s="25">
        <v>1271119</v>
      </c>
      <c r="AH4624" s="25">
        <v>1271119</v>
      </c>
      <c r="AI4624" s="16" t="s">
        <v>12667</v>
      </c>
    </row>
    <row r="4625" spans="1:35" x14ac:dyDescent="0.25">
      <c r="A4625" s="17">
        <v>127282</v>
      </c>
      <c r="B4625" s="18">
        <v>3</v>
      </c>
      <c r="C4625" s="16" t="s">
        <v>31</v>
      </c>
      <c r="D4625" s="21">
        <v>43186</v>
      </c>
      <c r="E4625" s="16" t="s">
        <v>75</v>
      </c>
      <c r="F4625" s="21">
        <v>44349</v>
      </c>
      <c r="G4625" s="16" t="s">
        <v>832</v>
      </c>
      <c r="H4625" s="26" t="s">
        <v>405</v>
      </c>
      <c r="I4625" s="16" t="s">
        <v>1690</v>
      </c>
      <c r="J4625" s="20" t="s">
        <v>116</v>
      </c>
      <c r="L4625" s="16" t="s">
        <v>116</v>
      </c>
      <c r="M4625" s="26" t="s">
        <v>4107</v>
      </c>
      <c r="N4625" s="26" t="s">
        <v>4108</v>
      </c>
      <c r="O4625" s="16" t="s">
        <v>188</v>
      </c>
      <c r="P4625" s="26" t="s">
        <v>188</v>
      </c>
      <c r="Q4625" s="26" t="s">
        <v>4108</v>
      </c>
      <c r="R4625" s="16" t="s">
        <v>139</v>
      </c>
      <c r="S4625" s="16" t="s">
        <v>84</v>
      </c>
      <c r="T4625" s="22">
        <v>1</v>
      </c>
      <c r="U4625" s="21">
        <v>44323</v>
      </c>
      <c r="V4625" s="16" t="s">
        <v>1179</v>
      </c>
      <c r="W4625" s="20" t="s">
        <v>43</v>
      </c>
      <c r="X4625" s="16" t="s">
        <v>78</v>
      </c>
      <c r="Z4625" s="25">
        <v>0</v>
      </c>
      <c r="AA4625" s="25">
        <v>0</v>
      </c>
      <c r="AB4625" s="25">
        <v>0</v>
      </c>
      <c r="AC4625" s="25">
        <v>272860</v>
      </c>
      <c r="AD4625" s="25">
        <v>0</v>
      </c>
      <c r="AE4625" s="25">
        <v>0</v>
      </c>
      <c r="AF4625" s="25">
        <v>0</v>
      </c>
      <c r="AG4625" s="25">
        <v>272860</v>
      </c>
      <c r="AH4625" s="25">
        <v>272860</v>
      </c>
      <c r="AI4625" s="16" t="s">
        <v>4109</v>
      </c>
    </row>
    <row r="4626" spans="1:35" x14ac:dyDescent="0.25">
      <c r="A4626" s="17">
        <v>127284</v>
      </c>
      <c r="B4626" s="18">
        <v>3</v>
      </c>
      <c r="C4626" s="16" t="s">
        <v>47</v>
      </c>
      <c r="D4626" s="21">
        <v>43186</v>
      </c>
      <c r="E4626" s="16" t="s">
        <v>75</v>
      </c>
      <c r="F4626" s="21">
        <v>43784</v>
      </c>
      <c r="G4626" s="16" t="s">
        <v>103</v>
      </c>
      <c r="H4626" s="26" t="s">
        <v>405</v>
      </c>
      <c r="I4626" s="16" t="s">
        <v>4000</v>
      </c>
      <c r="J4626" s="20" t="s">
        <v>116</v>
      </c>
      <c r="L4626" s="16" t="s">
        <v>116</v>
      </c>
      <c r="M4626" s="26" t="s">
        <v>4110</v>
      </c>
      <c r="N4626" s="26" t="s">
        <v>2587</v>
      </c>
      <c r="O4626" s="16" t="s">
        <v>188</v>
      </c>
      <c r="P4626" s="26" t="s">
        <v>2347</v>
      </c>
      <c r="Q4626" s="26" t="s">
        <v>2587</v>
      </c>
      <c r="R4626" s="16" t="s">
        <v>139</v>
      </c>
      <c r="S4626" s="16" t="s">
        <v>84</v>
      </c>
      <c r="T4626" s="22">
        <v>4.62</v>
      </c>
      <c r="U4626" s="21">
        <v>43553</v>
      </c>
      <c r="V4626" s="16" t="s">
        <v>1179</v>
      </c>
      <c r="W4626" s="20" t="s">
        <v>43</v>
      </c>
      <c r="X4626" s="16" t="s">
        <v>78</v>
      </c>
      <c r="Z4626" s="25">
        <v>0</v>
      </c>
      <c r="AA4626" s="25">
        <v>0</v>
      </c>
      <c r="AB4626" s="25">
        <v>10449.86</v>
      </c>
      <c r="AC4626" s="25">
        <v>4909.8500000000004</v>
      </c>
      <c r="AD4626" s="25">
        <v>0</v>
      </c>
      <c r="AE4626" s="25">
        <v>0</v>
      </c>
      <c r="AF4626" s="25">
        <v>121391.86</v>
      </c>
      <c r="AG4626" s="25">
        <v>1267731.8500000001</v>
      </c>
      <c r="AH4626" s="25">
        <v>1389123.71</v>
      </c>
      <c r="AI4626" s="16" t="s">
        <v>4111</v>
      </c>
    </row>
    <row r="4627" spans="1:35" x14ac:dyDescent="0.25">
      <c r="A4627" s="17">
        <v>127285.01</v>
      </c>
      <c r="B4627" s="18">
        <v>3</v>
      </c>
      <c r="C4627" s="16" t="s">
        <v>73</v>
      </c>
      <c r="D4627" s="21">
        <v>43598</v>
      </c>
      <c r="E4627" s="16" t="s">
        <v>75</v>
      </c>
      <c r="F4627" s="21">
        <v>44321</v>
      </c>
      <c r="G4627" s="16" t="s">
        <v>75</v>
      </c>
      <c r="H4627" s="26" t="s">
        <v>389</v>
      </c>
      <c r="I4627" s="16" t="s">
        <v>2020</v>
      </c>
      <c r="J4627" s="20" t="s">
        <v>116</v>
      </c>
      <c r="L4627" s="16" t="s">
        <v>116</v>
      </c>
      <c r="M4627" s="26" t="s">
        <v>12666</v>
      </c>
      <c r="N4627" s="26" t="s">
        <v>2343</v>
      </c>
      <c r="O4627" s="16" t="s">
        <v>188</v>
      </c>
      <c r="P4627" s="26" t="s">
        <v>188</v>
      </c>
      <c r="Q4627" s="26" t="s">
        <v>2343</v>
      </c>
      <c r="R4627" s="16" t="s">
        <v>139</v>
      </c>
      <c r="S4627" s="16" t="s">
        <v>4621</v>
      </c>
      <c r="T4627" s="22">
        <v>2.74</v>
      </c>
      <c r="U4627" s="21">
        <v>44596</v>
      </c>
      <c r="V4627" s="16" t="s">
        <v>1179</v>
      </c>
      <c r="W4627" s="20" t="s">
        <v>472</v>
      </c>
      <c r="X4627" s="16" t="s">
        <v>140</v>
      </c>
      <c r="Z4627" s="24" t="s">
        <v>32</v>
      </c>
      <c r="AA4627" s="24" t="s">
        <v>32</v>
      </c>
      <c r="AB4627" s="24" t="s">
        <v>32</v>
      </c>
      <c r="AC4627" s="24" t="s">
        <v>32</v>
      </c>
      <c r="AD4627" s="24" t="s">
        <v>32</v>
      </c>
      <c r="AE4627" s="24" t="s">
        <v>32</v>
      </c>
      <c r="AF4627" s="24" t="s">
        <v>32</v>
      </c>
      <c r="AG4627" s="24" t="s">
        <v>32</v>
      </c>
      <c r="AH4627" s="24" t="s">
        <v>32</v>
      </c>
      <c r="AI4627" s="16" t="s">
        <v>12665</v>
      </c>
    </row>
    <row r="4628" spans="1:35" x14ac:dyDescent="0.25">
      <c r="A4628" s="17">
        <v>127288</v>
      </c>
      <c r="B4628" s="18">
        <v>3</v>
      </c>
      <c r="C4628" s="16" t="s">
        <v>474</v>
      </c>
      <c r="D4628" s="21">
        <v>43187</v>
      </c>
      <c r="E4628" s="16" t="s">
        <v>75</v>
      </c>
      <c r="F4628" s="21">
        <v>44344</v>
      </c>
      <c r="G4628" s="16" t="s">
        <v>32</v>
      </c>
      <c r="H4628" s="26" t="s">
        <v>98</v>
      </c>
      <c r="I4628" s="16" t="s">
        <v>1939</v>
      </c>
      <c r="J4628" s="20" t="s">
        <v>116</v>
      </c>
      <c r="L4628" s="16" t="s">
        <v>116</v>
      </c>
      <c r="M4628" s="26" t="s">
        <v>4112</v>
      </c>
      <c r="N4628" s="26" t="s">
        <v>2343</v>
      </c>
      <c r="O4628" s="16" t="s">
        <v>188</v>
      </c>
      <c r="P4628" s="26" t="s">
        <v>443</v>
      </c>
      <c r="Q4628" s="26" t="s">
        <v>2343</v>
      </c>
      <c r="R4628" s="16" t="s">
        <v>139</v>
      </c>
      <c r="S4628" s="16" t="s">
        <v>84</v>
      </c>
      <c r="T4628" s="22">
        <v>2.35</v>
      </c>
      <c r="U4628" s="21">
        <v>43966</v>
      </c>
      <c r="V4628" s="16" t="s">
        <v>1179</v>
      </c>
      <c r="W4628" s="20" t="s">
        <v>472</v>
      </c>
      <c r="X4628" s="16" t="s">
        <v>140</v>
      </c>
      <c r="Z4628" s="25">
        <v>0</v>
      </c>
      <c r="AA4628" s="25">
        <v>0</v>
      </c>
      <c r="AB4628" s="25">
        <v>12056</v>
      </c>
      <c r="AC4628" s="25">
        <v>-183412</v>
      </c>
      <c r="AD4628" s="25">
        <v>0</v>
      </c>
      <c r="AE4628" s="25">
        <v>0</v>
      </c>
      <c r="AF4628" s="25">
        <v>42636</v>
      </c>
      <c r="AG4628" s="25">
        <v>883668</v>
      </c>
      <c r="AH4628" s="25">
        <v>926304</v>
      </c>
      <c r="AI4628" s="16" t="s">
        <v>4113</v>
      </c>
    </row>
    <row r="4629" spans="1:35" x14ac:dyDescent="0.25">
      <c r="A4629" s="17">
        <v>127289</v>
      </c>
      <c r="B4629" s="18">
        <v>3</v>
      </c>
      <c r="C4629" s="16" t="s">
        <v>47</v>
      </c>
      <c r="D4629" s="21">
        <v>43187</v>
      </c>
      <c r="E4629" s="16" t="s">
        <v>75</v>
      </c>
      <c r="F4629" s="21">
        <v>43776</v>
      </c>
      <c r="G4629" s="16" t="s">
        <v>103</v>
      </c>
      <c r="H4629" s="26" t="s">
        <v>408</v>
      </c>
      <c r="I4629" s="16" t="s">
        <v>477</v>
      </c>
      <c r="J4629" s="20" t="s">
        <v>116</v>
      </c>
      <c r="L4629" s="16" t="s">
        <v>116</v>
      </c>
      <c r="M4629" s="26" t="s">
        <v>4114</v>
      </c>
      <c r="N4629" s="26" t="s">
        <v>4115</v>
      </c>
      <c r="O4629" s="16" t="s">
        <v>188</v>
      </c>
      <c r="P4629" s="26" t="s">
        <v>2347</v>
      </c>
      <c r="Q4629" s="26" t="s">
        <v>4115</v>
      </c>
      <c r="T4629" s="22">
        <v>5.72</v>
      </c>
      <c r="U4629" s="21">
        <v>43553</v>
      </c>
      <c r="V4629" s="16" t="s">
        <v>1179</v>
      </c>
      <c r="W4629" s="20" t="s">
        <v>472</v>
      </c>
      <c r="X4629" s="16" t="s">
        <v>140</v>
      </c>
      <c r="Y4629" s="26" t="s">
        <v>4116</v>
      </c>
      <c r="Z4629" s="25">
        <v>0</v>
      </c>
      <c r="AA4629" s="25">
        <v>0</v>
      </c>
      <c r="AB4629" s="25">
        <v>5041.3</v>
      </c>
      <c r="AC4629" s="25">
        <v>109043.61</v>
      </c>
      <c r="AD4629" s="25">
        <v>0</v>
      </c>
      <c r="AE4629" s="25">
        <v>0</v>
      </c>
      <c r="AF4629" s="25">
        <v>167772.3</v>
      </c>
      <c r="AG4629" s="25">
        <v>2253045.61</v>
      </c>
      <c r="AH4629" s="25">
        <v>2420817.91</v>
      </c>
      <c r="AI4629" s="16" t="s">
        <v>4117</v>
      </c>
    </row>
    <row r="4630" spans="1:35" x14ac:dyDescent="0.25">
      <c r="A4630" s="17">
        <v>127291</v>
      </c>
      <c r="B4630" s="18">
        <v>3</v>
      </c>
      <c r="C4630" s="16" t="s">
        <v>73</v>
      </c>
      <c r="D4630" s="21">
        <v>43187</v>
      </c>
      <c r="E4630" s="16" t="s">
        <v>75</v>
      </c>
      <c r="F4630" s="21">
        <v>44011</v>
      </c>
      <c r="G4630" s="16" t="s">
        <v>75</v>
      </c>
      <c r="H4630" s="26" t="s">
        <v>437</v>
      </c>
      <c r="I4630" s="16" t="s">
        <v>1067</v>
      </c>
      <c r="J4630" s="20" t="s">
        <v>116</v>
      </c>
      <c r="L4630" s="16" t="s">
        <v>116</v>
      </c>
      <c r="M4630" s="26" t="s">
        <v>12664</v>
      </c>
      <c r="N4630" s="26" t="s">
        <v>2587</v>
      </c>
      <c r="O4630" s="16" t="s">
        <v>188</v>
      </c>
      <c r="P4630" s="26" t="s">
        <v>443</v>
      </c>
      <c r="Q4630" s="26" t="s">
        <v>2587</v>
      </c>
      <c r="R4630" s="16" t="s">
        <v>139</v>
      </c>
      <c r="S4630" s="16" t="s">
        <v>4621</v>
      </c>
      <c r="T4630" s="22">
        <v>3.12</v>
      </c>
      <c r="V4630" s="16" t="s">
        <v>1179</v>
      </c>
      <c r="W4630" s="20" t="s">
        <v>43</v>
      </c>
      <c r="X4630" s="16" t="s">
        <v>78</v>
      </c>
      <c r="Z4630" s="24" t="s">
        <v>32</v>
      </c>
      <c r="AA4630" s="24" t="s">
        <v>32</v>
      </c>
      <c r="AB4630" s="24" t="s">
        <v>32</v>
      </c>
      <c r="AC4630" s="24" t="s">
        <v>32</v>
      </c>
      <c r="AD4630" s="24" t="s">
        <v>32</v>
      </c>
      <c r="AE4630" s="24" t="s">
        <v>32</v>
      </c>
      <c r="AF4630" s="24" t="s">
        <v>32</v>
      </c>
      <c r="AG4630" s="24" t="s">
        <v>32</v>
      </c>
      <c r="AH4630" s="24" t="s">
        <v>32</v>
      </c>
      <c r="AI4630" s="16" t="s">
        <v>12663</v>
      </c>
    </row>
    <row r="4631" spans="1:35" x14ac:dyDescent="0.25">
      <c r="A4631" s="17">
        <v>127292</v>
      </c>
      <c r="B4631" s="18">
        <v>3</v>
      </c>
      <c r="C4631" s="16" t="s">
        <v>47</v>
      </c>
      <c r="D4631" s="21">
        <v>43187</v>
      </c>
      <c r="E4631" s="16" t="s">
        <v>75</v>
      </c>
      <c r="F4631" s="21">
        <v>43788</v>
      </c>
      <c r="G4631" s="16" t="s">
        <v>103</v>
      </c>
      <c r="H4631" s="26" t="s">
        <v>437</v>
      </c>
      <c r="I4631" s="16" t="s">
        <v>802</v>
      </c>
      <c r="J4631" s="20" t="s">
        <v>116</v>
      </c>
      <c r="L4631" s="16" t="s">
        <v>116</v>
      </c>
      <c r="M4631" s="26" t="s">
        <v>4118</v>
      </c>
      <c r="N4631" s="26" t="s">
        <v>2343</v>
      </c>
      <c r="O4631" s="16" t="s">
        <v>188</v>
      </c>
      <c r="P4631" s="26" t="s">
        <v>443</v>
      </c>
      <c r="Q4631" s="26" t="s">
        <v>2343</v>
      </c>
      <c r="R4631" s="16" t="s">
        <v>139</v>
      </c>
      <c r="S4631" s="16" t="s">
        <v>84</v>
      </c>
      <c r="T4631" s="22">
        <v>0.77</v>
      </c>
      <c r="U4631" s="21">
        <v>43553</v>
      </c>
      <c r="V4631" s="16" t="s">
        <v>1179</v>
      </c>
      <c r="W4631" s="20" t="s">
        <v>43</v>
      </c>
      <c r="X4631" s="16" t="s">
        <v>140</v>
      </c>
      <c r="Z4631" s="25">
        <v>0</v>
      </c>
      <c r="AA4631" s="25">
        <v>0</v>
      </c>
      <c r="AB4631" s="25">
        <v>112327.6</v>
      </c>
      <c r="AC4631" s="25">
        <v>-56224.86</v>
      </c>
      <c r="AD4631" s="25">
        <v>0</v>
      </c>
      <c r="AE4631" s="25">
        <v>0</v>
      </c>
      <c r="AF4631" s="25">
        <v>188683.6</v>
      </c>
      <c r="AG4631" s="25">
        <v>280134.14</v>
      </c>
      <c r="AH4631" s="25">
        <v>468817.74</v>
      </c>
      <c r="AI4631" s="16" t="s">
        <v>4119</v>
      </c>
    </row>
    <row r="4632" spans="1:35" x14ac:dyDescent="0.25">
      <c r="A4632" s="17">
        <v>127294.01</v>
      </c>
      <c r="B4632" s="18">
        <v>3</v>
      </c>
      <c r="C4632" s="16" t="s">
        <v>73</v>
      </c>
      <c r="D4632" s="21">
        <v>43598</v>
      </c>
      <c r="E4632" s="16" t="s">
        <v>75</v>
      </c>
      <c r="F4632" s="21">
        <v>44011</v>
      </c>
      <c r="G4632" s="16" t="s">
        <v>75</v>
      </c>
      <c r="H4632" s="26" t="s">
        <v>49</v>
      </c>
      <c r="I4632" s="16" t="s">
        <v>826</v>
      </c>
      <c r="J4632" s="20" t="s">
        <v>116</v>
      </c>
      <c r="L4632" s="16" t="s">
        <v>116</v>
      </c>
      <c r="M4632" s="26" t="s">
        <v>12662</v>
      </c>
      <c r="O4632" s="16" t="s">
        <v>188</v>
      </c>
      <c r="P4632" s="26" t="s">
        <v>188</v>
      </c>
      <c r="R4632" s="16" t="s">
        <v>139</v>
      </c>
      <c r="S4632" s="16" t="s">
        <v>84</v>
      </c>
      <c r="T4632" s="22">
        <v>3.7</v>
      </c>
      <c r="W4632" s="20" t="s">
        <v>472</v>
      </c>
      <c r="X4632" s="16" t="s">
        <v>140</v>
      </c>
      <c r="Z4632" s="24" t="s">
        <v>32</v>
      </c>
      <c r="AA4632" s="24" t="s">
        <v>32</v>
      </c>
      <c r="AB4632" s="24" t="s">
        <v>32</v>
      </c>
      <c r="AC4632" s="24" t="s">
        <v>32</v>
      </c>
      <c r="AD4632" s="24" t="s">
        <v>32</v>
      </c>
      <c r="AE4632" s="24" t="s">
        <v>32</v>
      </c>
      <c r="AF4632" s="24" t="s">
        <v>32</v>
      </c>
      <c r="AG4632" s="24" t="s">
        <v>32</v>
      </c>
      <c r="AH4632" s="24" t="s">
        <v>32</v>
      </c>
      <c r="AI4632" s="16" t="s">
        <v>12661</v>
      </c>
    </row>
    <row r="4633" spans="1:35" x14ac:dyDescent="0.25">
      <c r="A4633" s="17">
        <v>127296.01</v>
      </c>
      <c r="B4633" s="18">
        <v>3</v>
      </c>
      <c r="C4633" s="16" t="s">
        <v>73</v>
      </c>
      <c r="D4633" s="21">
        <v>43598</v>
      </c>
      <c r="E4633" s="16" t="s">
        <v>75</v>
      </c>
      <c r="F4633" s="21">
        <v>43907</v>
      </c>
      <c r="G4633" s="16" t="s">
        <v>75</v>
      </c>
      <c r="H4633" s="26" t="s">
        <v>69</v>
      </c>
      <c r="I4633" s="16" t="s">
        <v>2108</v>
      </c>
      <c r="J4633" s="20" t="s">
        <v>116</v>
      </c>
      <c r="L4633" s="16" t="s">
        <v>116</v>
      </c>
      <c r="M4633" s="26" t="s">
        <v>12660</v>
      </c>
      <c r="N4633" s="26" t="s">
        <v>2343</v>
      </c>
      <c r="O4633" s="16" t="s">
        <v>188</v>
      </c>
      <c r="P4633" s="26" t="s">
        <v>188</v>
      </c>
      <c r="Q4633" s="26" t="s">
        <v>2343</v>
      </c>
      <c r="R4633" s="16" t="s">
        <v>139</v>
      </c>
      <c r="S4633" s="16" t="s">
        <v>4621</v>
      </c>
      <c r="T4633" s="22">
        <v>0.2</v>
      </c>
      <c r="W4633" s="20" t="s">
        <v>43</v>
      </c>
      <c r="X4633" s="16" t="s">
        <v>78</v>
      </c>
      <c r="Z4633" s="24" t="s">
        <v>32</v>
      </c>
      <c r="AA4633" s="24" t="s">
        <v>32</v>
      </c>
      <c r="AB4633" s="24" t="s">
        <v>32</v>
      </c>
      <c r="AC4633" s="24" t="s">
        <v>32</v>
      </c>
      <c r="AD4633" s="24" t="s">
        <v>32</v>
      </c>
      <c r="AE4633" s="24" t="s">
        <v>32</v>
      </c>
      <c r="AF4633" s="24" t="s">
        <v>32</v>
      </c>
      <c r="AG4633" s="24" t="s">
        <v>32</v>
      </c>
      <c r="AH4633" s="24" t="s">
        <v>32</v>
      </c>
      <c r="AI4633" s="16" t="s">
        <v>12659</v>
      </c>
    </row>
    <row r="4634" spans="1:35" x14ac:dyDescent="0.25">
      <c r="A4634" s="17">
        <v>127297</v>
      </c>
      <c r="B4634" s="18">
        <v>3</v>
      </c>
      <c r="C4634" s="16" t="s">
        <v>474</v>
      </c>
      <c r="D4634" s="21">
        <v>43187</v>
      </c>
      <c r="E4634" s="16" t="s">
        <v>75</v>
      </c>
      <c r="F4634" s="21">
        <v>43837</v>
      </c>
      <c r="G4634" s="16" t="s">
        <v>832</v>
      </c>
      <c r="H4634" s="26" t="s">
        <v>362</v>
      </c>
      <c r="I4634" s="16" t="s">
        <v>2045</v>
      </c>
      <c r="J4634" s="20" t="s">
        <v>116</v>
      </c>
      <c r="L4634" s="16" t="s">
        <v>116</v>
      </c>
      <c r="M4634" s="26" t="s">
        <v>12658</v>
      </c>
      <c r="N4634" s="26" t="s">
        <v>2343</v>
      </c>
      <c r="O4634" s="16" t="s">
        <v>188</v>
      </c>
      <c r="P4634" s="26" t="s">
        <v>443</v>
      </c>
      <c r="Q4634" s="26" t="s">
        <v>2343</v>
      </c>
      <c r="R4634" s="16" t="s">
        <v>139</v>
      </c>
      <c r="S4634" s="16" t="s">
        <v>84</v>
      </c>
      <c r="T4634" s="22">
        <v>4.25</v>
      </c>
      <c r="U4634" s="21">
        <v>43637</v>
      </c>
      <c r="V4634" s="16" t="s">
        <v>1179</v>
      </c>
      <c r="W4634" s="20" t="s">
        <v>472</v>
      </c>
      <c r="X4634" s="16" t="s">
        <v>140</v>
      </c>
      <c r="Z4634" s="24" t="s">
        <v>32</v>
      </c>
      <c r="AA4634" s="24" t="s">
        <v>32</v>
      </c>
      <c r="AB4634" s="24" t="s">
        <v>32</v>
      </c>
      <c r="AC4634" s="24" t="s">
        <v>32</v>
      </c>
      <c r="AD4634" s="25">
        <v>0</v>
      </c>
      <c r="AE4634" s="25">
        <v>0</v>
      </c>
      <c r="AF4634" s="25">
        <v>77034</v>
      </c>
      <c r="AG4634" s="25">
        <v>2591301</v>
      </c>
      <c r="AH4634" s="25">
        <v>2668335</v>
      </c>
      <c r="AI4634" s="16" t="s">
        <v>12657</v>
      </c>
    </row>
    <row r="4635" spans="1:35" x14ac:dyDescent="0.25">
      <c r="A4635" s="17">
        <v>127300.01</v>
      </c>
      <c r="B4635" s="18">
        <v>3</v>
      </c>
      <c r="C4635" s="16" t="s">
        <v>73</v>
      </c>
      <c r="D4635" s="21">
        <v>43598</v>
      </c>
      <c r="E4635" s="16" t="s">
        <v>75</v>
      </c>
      <c r="F4635" s="21">
        <v>44237</v>
      </c>
      <c r="G4635" s="16" t="s">
        <v>75</v>
      </c>
      <c r="H4635" s="26" t="s">
        <v>98</v>
      </c>
      <c r="I4635" s="16" t="s">
        <v>468</v>
      </c>
      <c r="J4635" s="20" t="s">
        <v>116</v>
      </c>
      <c r="L4635" s="16" t="s">
        <v>116</v>
      </c>
      <c r="M4635" s="26" t="s">
        <v>12656</v>
      </c>
      <c r="N4635" s="26" t="s">
        <v>12655</v>
      </c>
      <c r="O4635" s="16" t="s">
        <v>188</v>
      </c>
      <c r="P4635" s="26" t="s">
        <v>188</v>
      </c>
      <c r="Q4635" s="26" t="s">
        <v>12655</v>
      </c>
      <c r="R4635" s="16" t="s">
        <v>139</v>
      </c>
      <c r="S4635" s="16" t="s">
        <v>4621</v>
      </c>
      <c r="T4635" s="22">
        <v>0.21</v>
      </c>
      <c r="V4635" s="16" t="s">
        <v>2358</v>
      </c>
      <c r="W4635" s="20" t="s">
        <v>43</v>
      </c>
      <c r="X4635" s="16" t="s">
        <v>78</v>
      </c>
      <c r="Z4635" s="24" t="s">
        <v>32</v>
      </c>
      <c r="AA4635" s="24" t="s">
        <v>32</v>
      </c>
      <c r="AB4635" s="24" t="s">
        <v>32</v>
      </c>
      <c r="AC4635" s="24" t="s">
        <v>32</v>
      </c>
      <c r="AD4635" s="24" t="s">
        <v>32</v>
      </c>
      <c r="AE4635" s="24" t="s">
        <v>32</v>
      </c>
      <c r="AF4635" s="24" t="s">
        <v>32</v>
      </c>
      <c r="AG4635" s="24" t="s">
        <v>32</v>
      </c>
      <c r="AH4635" s="24" t="s">
        <v>32</v>
      </c>
      <c r="AI4635" s="16" t="s">
        <v>12654</v>
      </c>
    </row>
    <row r="4636" spans="1:35" x14ac:dyDescent="0.25">
      <c r="A4636" s="17">
        <v>127301</v>
      </c>
      <c r="B4636" s="18">
        <v>3</v>
      </c>
      <c r="C4636" s="16" t="s">
        <v>474</v>
      </c>
      <c r="D4636" s="21">
        <v>43187</v>
      </c>
      <c r="E4636" s="16" t="s">
        <v>75</v>
      </c>
      <c r="F4636" s="21">
        <v>43791</v>
      </c>
      <c r="G4636" s="16" t="s">
        <v>832</v>
      </c>
      <c r="H4636" s="26" t="s">
        <v>362</v>
      </c>
      <c r="I4636" s="16" t="s">
        <v>560</v>
      </c>
      <c r="J4636" s="20" t="s">
        <v>116</v>
      </c>
      <c r="L4636" s="16" t="s">
        <v>116</v>
      </c>
      <c r="M4636" s="26" t="s">
        <v>12653</v>
      </c>
      <c r="N4636" s="26" t="s">
        <v>2343</v>
      </c>
      <c r="O4636" s="16" t="s">
        <v>188</v>
      </c>
      <c r="P4636" s="26" t="s">
        <v>443</v>
      </c>
      <c r="Q4636" s="26" t="s">
        <v>2343</v>
      </c>
      <c r="R4636" s="16" t="s">
        <v>139</v>
      </c>
      <c r="S4636" s="16" t="s">
        <v>84</v>
      </c>
      <c r="T4636" s="22">
        <v>4.5</v>
      </c>
      <c r="U4636" s="21">
        <v>43595</v>
      </c>
      <c r="V4636" s="16" t="s">
        <v>1179</v>
      </c>
      <c r="W4636" s="20" t="s">
        <v>472</v>
      </c>
      <c r="X4636" s="16" t="s">
        <v>140</v>
      </c>
      <c r="Z4636" s="24" t="s">
        <v>32</v>
      </c>
      <c r="AA4636" s="24" t="s">
        <v>32</v>
      </c>
      <c r="AB4636" s="24" t="s">
        <v>32</v>
      </c>
      <c r="AC4636" s="24" t="s">
        <v>32</v>
      </c>
      <c r="AD4636" s="25">
        <v>0</v>
      </c>
      <c r="AE4636" s="25">
        <v>0</v>
      </c>
      <c r="AF4636" s="25">
        <v>87779</v>
      </c>
      <c r="AG4636" s="25">
        <v>2199370</v>
      </c>
      <c r="AH4636" s="25">
        <v>2287149</v>
      </c>
      <c r="AI4636" s="16" t="s">
        <v>12652</v>
      </c>
    </row>
    <row r="4637" spans="1:35" ht="30" x14ac:dyDescent="0.25">
      <c r="A4637" s="17">
        <v>127303</v>
      </c>
      <c r="B4637" s="18">
        <v>3</v>
      </c>
      <c r="C4637" s="16" t="s">
        <v>47</v>
      </c>
      <c r="D4637" s="21">
        <v>43187</v>
      </c>
      <c r="E4637" s="16" t="s">
        <v>75</v>
      </c>
      <c r="F4637" s="21">
        <v>44089</v>
      </c>
      <c r="G4637" s="16" t="s">
        <v>103</v>
      </c>
      <c r="H4637" s="26" t="s">
        <v>69</v>
      </c>
      <c r="I4637" s="16" t="s">
        <v>3698</v>
      </c>
      <c r="J4637" s="20" t="s">
        <v>116</v>
      </c>
      <c r="L4637" s="16" t="s">
        <v>116</v>
      </c>
      <c r="M4637" s="26" t="s">
        <v>4120</v>
      </c>
      <c r="N4637" s="26" t="s">
        <v>2343</v>
      </c>
      <c r="O4637" s="16" t="s">
        <v>188</v>
      </c>
      <c r="P4637" s="26" t="s">
        <v>2347</v>
      </c>
      <c r="Q4637" s="26" t="s">
        <v>2343</v>
      </c>
      <c r="R4637" s="16" t="s">
        <v>139</v>
      </c>
      <c r="S4637" s="16" t="s">
        <v>84</v>
      </c>
      <c r="T4637" s="22">
        <v>4.4400000000000004</v>
      </c>
      <c r="U4637" s="21">
        <v>43595</v>
      </c>
      <c r="V4637" s="16" t="s">
        <v>1179</v>
      </c>
      <c r="W4637" s="20" t="s">
        <v>472</v>
      </c>
      <c r="X4637" s="16" t="s">
        <v>140</v>
      </c>
      <c r="Y4637" s="26" t="s">
        <v>4121</v>
      </c>
      <c r="Z4637" s="25">
        <v>0</v>
      </c>
      <c r="AA4637" s="25">
        <v>0</v>
      </c>
      <c r="AB4637" s="25">
        <v>16330.98</v>
      </c>
      <c r="AC4637" s="25">
        <v>17559.11</v>
      </c>
      <c r="AD4637" s="25">
        <v>0</v>
      </c>
      <c r="AE4637" s="25">
        <v>0</v>
      </c>
      <c r="AF4637" s="25">
        <v>128966.98</v>
      </c>
      <c r="AG4637" s="25">
        <v>1985993.11</v>
      </c>
      <c r="AH4637" s="25">
        <v>2114960.09</v>
      </c>
      <c r="AI4637" s="16" t="s">
        <v>4122</v>
      </c>
    </row>
    <row r="4638" spans="1:35" x14ac:dyDescent="0.25">
      <c r="A4638" s="17">
        <v>127304</v>
      </c>
      <c r="B4638" s="18">
        <v>3</v>
      </c>
      <c r="C4638" s="16" t="s">
        <v>47</v>
      </c>
      <c r="D4638" s="21">
        <v>43187</v>
      </c>
      <c r="E4638" s="16" t="s">
        <v>75</v>
      </c>
      <c r="F4638" s="21">
        <v>43791</v>
      </c>
      <c r="G4638" s="16" t="s">
        <v>103</v>
      </c>
      <c r="H4638" s="26" t="s">
        <v>226</v>
      </c>
      <c r="I4638" s="16" t="s">
        <v>2045</v>
      </c>
      <c r="J4638" s="20" t="s">
        <v>116</v>
      </c>
      <c r="L4638" s="16" t="s">
        <v>116</v>
      </c>
      <c r="M4638" s="26" t="s">
        <v>4123</v>
      </c>
      <c r="N4638" s="26" t="s">
        <v>2343</v>
      </c>
      <c r="O4638" s="16" t="s">
        <v>188</v>
      </c>
      <c r="P4638" s="26" t="s">
        <v>188</v>
      </c>
      <c r="Q4638" s="26" t="s">
        <v>2343</v>
      </c>
      <c r="T4638" s="22">
        <v>5.85</v>
      </c>
      <c r="U4638" s="21">
        <v>43595</v>
      </c>
      <c r="V4638" s="16" t="s">
        <v>1179</v>
      </c>
      <c r="W4638" s="20" t="s">
        <v>43</v>
      </c>
      <c r="X4638" s="16" t="s">
        <v>78</v>
      </c>
      <c r="Z4638" s="25">
        <v>0</v>
      </c>
      <c r="AA4638" s="25">
        <v>0</v>
      </c>
      <c r="AB4638" s="25">
        <v>0</v>
      </c>
      <c r="AC4638" s="25">
        <v>206721.22</v>
      </c>
      <c r="AD4638" s="25">
        <v>0</v>
      </c>
      <c r="AE4638" s="25">
        <v>0</v>
      </c>
      <c r="AF4638" s="25">
        <v>0</v>
      </c>
      <c r="AG4638" s="25">
        <v>3020430.22</v>
      </c>
      <c r="AH4638" s="25">
        <v>3020430.22</v>
      </c>
      <c r="AI4638" s="16" t="s">
        <v>4124</v>
      </c>
    </row>
    <row r="4639" spans="1:35" x14ac:dyDescent="0.25">
      <c r="A4639" s="17">
        <v>127307</v>
      </c>
      <c r="B4639" s="18">
        <v>3</v>
      </c>
      <c r="C4639" s="16" t="s">
        <v>47</v>
      </c>
      <c r="D4639" s="21">
        <v>43187</v>
      </c>
      <c r="E4639" s="16" t="s">
        <v>75</v>
      </c>
      <c r="F4639" s="21">
        <v>43760</v>
      </c>
      <c r="G4639" s="16" t="s">
        <v>75</v>
      </c>
      <c r="H4639" s="26" t="s">
        <v>98</v>
      </c>
      <c r="I4639" s="16" t="s">
        <v>2287</v>
      </c>
      <c r="J4639" s="20" t="s">
        <v>116</v>
      </c>
      <c r="L4639" s="16" t="s">
        <v>116</v>
      </c>
      <c r="M4639" s="26" t="s">
        <v>4125</v>
      </c>
      <c r="N4639" s="26" t="s">
        <v>2343</v>
      </c>
      <c r="O4639" s="16" t="s">
        <v>188</v>
      </c>
      <c r="P4639" s="26" t="s">
        <v>443</v>
      </c>
      <c r="Q4639" s="26" t="s">
        <v>2343</v>
      </c>
      <c r="T4639" s="22">
        <v>3.82</v>
      </c>
      <c r="U4639" s="21">
        <v>43595</v>
      </c>
      <c r="V4639" s="16" t="s">
        <v>1179</v>
      </c>
      <c r="W4639" s="20" t="s">
        <v>472</v>
      </c>
      <c r="X4639" s="16" t="s">
        <v>140</v>
      </c>
      <c r="Z4639" s="25">
        <v>0</v>
      </c>
      <c r="AA4639" s="25">
        <v>0</v>
      </c>
      <c r="AB4639" s="25">
        <v>4633.49</v>
      </c>
      <c r="AC4639" s="25">
        <v>83106.990000000005</v>
      </c>
      <c r="AD4639" s="25">
        <v>0</v>
      </c>
      <c r="AE4639" s="25">
        <v>0</v>
      </c>
      <c r="AF4639" s="25">
        <v>26536.49</v>
      </c>
      <c r="AG4639" s="25">
        <v>1166007.99</v>
      </c>
      <c r="AH4639" s="25">
        <v>1192544.48</v>
      </c>
      <c r="AI4639" s="16" t="s">
        <v>4126</v>
      </c>
    </row>
    <row r="4640" spans="1:35" x14ac:dyDescent="0.25">
      <c r="A4640" s="17">
        <v>127307.01</v>
      </c>
      <c r="B4640" s="18">
        <v>3</v>
      </c>
      <c r="C4640" s="16" t="s">
        <v>73</v>
      </c>
      <c r="D4640" s="21">
        <v>43598</v>
      </c>
      <c r="E4640" s="16" t="s">
        <v>75</v>
      </c>
      <c r="F4640" s="21">
        <v>44237</v>
      </c>
      <c r="G4640" s="16" t="s">
        <v>75</v>
      </c>
      <c r="H4640" s="26" t="s">
        <v>98</v>
      </c>
      <c r="I4640" s="16" t="s">
        <v>2287</v>
      </c>
      <c r="J4640" s="20" t="s">
        <v>116</v>
      </c>
      <c r="L4640" s="16" t="s">
        <v>116</v>
      </c>
      <c r="M4640" s="26" t="s">
        <v>12651</v>
      </c>
      <c r="N4640" s="26" t="s">
        <v>2343</v>
      </c>
      <c r="O4640" s="16" t="s">
        <v>188</v>
      </c>
      <c r="P4640" s="26" t="s">
        <v>188</v>
      </c>
      <c r="Q4640" s="26" t="s">
        <v>2343</v>
      </c>
      <c r="R4640" s="16" t="s">
        <v>139</v>
      </c>
      <c r="S4640" s="16" t="s">
        <v>4621</v>
      </c>
      <c r="T4640" s="22">
        <v>0.27</v>
      </c>
      <c r="V4640" s="16" t="s">
        <v>1179</v>
      </c>
      <c r="W4640" s="20" t="s">
        <v>472</v>
      </c>
      <c r="X4640" s="16" t="s">
        <v>140</v>
      </c>
      <c r="Z4640" s="24" t="s">
        <v>32</v>
      </c>
      <c r="AA4640" s="24" t="s">
        <v>32</v>
      </c>
      <c r="AB4640" s="24" t="s">
        <v>32</v>
      </c>
      <c r="AC4640" s="24" t="s">
        <v>32</v>
      </c>
      <c r="AD4640" s="24" t="s">
        <v>32</v>
      </c>
      <c r="AE4640" s="24" t="s">
        <v>32</v>
      </c>
      <c r="AF4640" s="24" t="s">
        <v>32</v>
      </c>
      <c r="AG4640" s="24" t="s">
        <v>32</v>
      </c>
      <c r="AH4640" s="24" t="s">
        <v>32</v>
      </c>
      <c r="AI4640" s="16" t="s">
        <v>12650</v>
      </c>
    </row>
    <row r="4641" spans="1:35" x14ac:dyDescent="0.25">
      <c r="A4641" s="17">
        <v>127309</v>
      </c>
      <c r="B4641" s="18">
        <v>3</v>
      </c>
      <c r="C4641" s="16" t="s">
        <v>73</v>
      </c>
      <c r="D4641" s="21">
        <v>43187</v>
      </c>
      <c r="E4641" s="16" t="s">
        <v>75</v>
      </c>
      <c r="F4641" s="21">
        <v>44221</v>
      </c>
      <c r="G4641" s="16" t="s">
        <v>75</v>
      </c>
      <c r="H4641" s="26" t="s">
        <v>57</v>
      </c>
      <c r="I4641" s="16" t="s">
        <v>441</v>
      </c>
      <c r="J4641" s="20" t="s">
        <v>116</v>
      </c>
      <c r="L4641" s="16" t="s">
        <v>116</v>
      </c>
      <c r="M4641" s="26" t="s">
        <v>12649</v>
      </c>
      <c r="N4641" s="26" t="s">
        <v>2343</v>
      </c>
      <c r="O4641" s="16" t="s">
        <v>188</v>
      </c>
      <c r="P4641" s="26" t="s">
        <v>188</v>
      </c>
      <c r="Q4641" s="26" t="s">
        <v>2343</v>
      </c>
      <c r="R4641" s="16" t="s">
        <v>139</v>
      </c>
      <c r="S4641" s="16" t="s">
        <v>4621</v>
      </c>
      <c r="T4641" s="22">
        <v>5</v>
      </c>
      <c r="V4641" s="16" t="s">
        <v>1179</v>
      </c>
      <c r="W4641" s="20" t="s">
        <v>43</v>
      </c>
      <c r="X4641" s="16" t="s">
        <v>140</v>
      </c>
      <c r="Z4641" s="24" t="s">
        <v>32</v>
      </c>
      <c r="AA4641" s="24" t="s">
        <v>32</v>
      </c>
      <c r="AB4641" s="24" t="s">
        <v>32</v>
      </c>
      <c r="AC4641" s="24" t="s">
        <v>32</v>
      </c>
      <c r="AD4641" s="24" t="s">
        <v>32</v>
      </c>
      <c r="AE4641" s="24" t="s">
        <v>32</v>
      </c>
      <c r="AF4641" s="24" t="s">
        <v>32</v>
      </c>
      <c r="AG4641" s="24" t="s">
        <v>32</v>
      </c>
      <c r="AH4641" s="24" t="s">
        <v>32</v>
      </c>
    </row>
    <row r="4642" spans="1:35" x14ac:dyDescent="0.25">
      <c r="A4642" s="17">
        <v>127310</v>
      </c>
      <c r="B4642" s="18">
        <v>3</v>
      </c>
      <c r="C4642" s="16" t="s">
        <v>47</v>
      </c>
      <c r="D4642" s="21">
        <v>43187</v>
      </c>
      <c r="E4642" s="16" t="s">
        <v>75</v>
      </c>
      <c r="F4642" s="21">
        <v>43712</v>
      </c>
      <c r="G4642" s="16" t="s">
        <v>103</v>
      </c>
      <c r="H4642" s="26" t="s">
        <v>255</v>
      </c>
      <c r="I4642" s="16" t="s">
        <v>468</v>
      </c>
      <c r="J4642" s="20" t="s">
        <v>116</v>
      </c>
      <c r="L4642" s="16" t="s">
        <v>116</v>
      </c>
      <c r="M4642" s="26" t="s">
        <v>4127</v>
      </c>
      <c r="N4642" s="26" t="s">
        <v>2357</v>
      </c>
      <c r="O4642" s="16" t="s">
        <v>188</v>
      </c>
      <c r="P4642" s="26" t="s">
        <v>443</v>
      </c>
      <c r="Q4642" s="26" t="s">
        <v>2357</v>
      </c>
      <c r="T4642" s="22">
        <v>7.85</v>
      </c>
      <c r="U4642" s="21">
        <v>43595</v>
      </c>
      <c r="V4642" s="16" t="s">
        <v>1179</v>
      </c>
      <c r="W4642" s="20" t="s">
        <v>43</v>
      </c>
      <c r="X4642" s="16" t="s">
        <v>78</v>
      </c>
      <c r="Z4642" s="25">
        <v>0</v>
      </c>
      <c r="AA4642" s="25">
        <v>0</v>
      </c>
      <c r="AB4642" s="25">
        <v>6322.37</v>
      </c>
      <c r="AC4642" s="25">
        <v>57179.85</v>
      </c>
      <c r="AD4642" s="25">
        <v>0</v>
      </c>
      <c r="AE4642" s="25">
        <v>0</v>
      </c>
      <c r="AF4642" s="25">
        <v>168014.37</v>
      </c>
      <c r="AG4642" s="25">
        <v>993189.85</v>
      </c>
      <c r="AH4642" s="25">
        <v>1161204.22</v>
      </c>
      <c r="AI4642" s="16" t="s">
        <v>4128</v>
      </c>
    </row>
    <row r="4643" spans="1:35" x14ac:dyDescent="0.25">
      <c r="A4643" s="17">
        <v>127312</v>
      </c>
      <c r="B4643" s="18">
        <v>3</v>
      </c>
      <c r="C4643" s="16" t="s">
        <v>73</v>
      </c>
      <c r="D4643" s="21">
        <v>43187</v>
      </c>
      <c r="E4643" s="16" t="s">
        <v>75</v>
      </c>
      <c r="F4643" s="21">
        <v>44173</v>
      </c>
      <c r="G4643" s="16" t="s">
        <v>75</v>
      </c>
      <c r="H4643" s="26" t="s">
        <v>434</v>
      </c>
      <c r="I4643" s="16" t="s">
        <v>762</v>
      </c>
      <c r="J4643" s="20" t="s">
        <v>116</v>
      </c>
      <c r="L4643" s="16" t="s">
        <v>116</v>
      </c>
      <c r="M4643" s="26" t="s">
        <v>12648</v>
      </c>
      <c r="O4643" s="16" t="s">
        <v>188</v>
      </c>
      <c r="P4643" s="26" t="s">
        <v>188</v>
      </c>
      <c r="R4643" s="16" t="s">
        <v>139</v>
      </c>
      <c r="S4643" s="16" t="s">
        <v>84</v>
      </c>
      <c r="T4643" s="23" t="s">
        <v>32</v>
      </c>
      <c r="V4643" s="16" t="s">
        <v>1179</v>
      </c>
      <c r="W4643" s="20" t="s">
        <v>43</v>
      </c>
      <c r="X4643" s="16" t="s">
        <v>140</v>
      </c>
      <c r="Z4643" s="24" t="s">
        <v>32</v>
      </c>
      <c r="AA4643" s="24" t="s">
        <v>32</v>
      </c>
      <c r="AB4643" s="24" t="s">
        <v>32</v>
      </c>
      <c r="AC4643" s="24" t="s">
        <v>32</v>
      </c>
      <c r="AD4643" s="24" t="s">
        <v>32</v>
      </c>
      <c r="AE4643" s="24" t="s">
        <v>32</v>
      </c>
      <c r="AF4643" s="24" t="s">
        <v>32</v>
      </c>
      <c r="AG4643" s="24" t="s">
        <v>32</v>
      </c>
      <c r="AH4643" s="24" t="s">
        <v>32</v>
      </c>
      <c r="AI4643" s="16" t="s">
        <v>12647</v>
      </c>
    </row>
    <row r="4644" spans="1:35" x14ac:dyDescent="0.25">
      <c r="A4644" s="17">
        <v>127313</v>
      </c>
      <c r="B4644" s="18">
        <v>3</v>
      </c>
      <c r="C4644" s="16" t="s">
        <v>73</v>
      </c>
      <c r="D4644" s="21">
        <v>43187</v>
      </c>
      <c r="E4644" s="16" t="s">
        <v>75</v>
      </c>
      <c r="F4644" s="21">
        <v>43446</v>
      </c>
      <c r="G4644" s="16" t="s">
        <v>75</v>
      </c>
      <c r="H4644" s="26" t="s">
        <v>434</v>
      </c>
      <c r="I4644" s="16" t="s">
        <v>1939</v>
      </c>
      <c r="J4644" s="20" t="s">
        <v>116</v>
      </c>
      <c r="L4644" s="16" t="s">
        <v>116</v>
      </c>
      <c r="M4644" s="26" t="s">
        <v>12646</v>
      </c>
      <c r="N4644" s="26" t="s">
        <v>2343</v>
      </c>
      <c r="O4644" s="16" t="s">
        <v>188</v>
      </c>
      <c r="P4644" s="26" t="s">
        <v>188</v>
      </c>
      <c r="Q4644" s="26" t="s">
        <v>2343</v>
      </c>
      <c r="R4644" s="16" t="s">
        <v>139</v>
      </c>
      <c r="S4644" s="16" t="s">
        <v>4621</v>
      </c>
      <c r="T4644" s="22">
        <v>0.97</v>
      </c>
      <c r="V4644" s="16" t="s">
        <v>1179</v>
      </c>
      <c r="W4644" s="20" t="s">
        <v>472</v>
      </c>
      <c r="X4644" s="16" t="s">
        <v>140</v>
      </c>
      <c r="Z4644" s="24" t="s">
        <v>32</v>
      </c>
      <c r="AA4644" s="24" t="s">
        <v>32</v>
      </c>
      <c r="AB4644" s="24" t="s">
        <v>32</v>
      </c>
      <c r="AC4644" s="24" t="s">
        <v>32</v>
      </c>
      <c r="AD4644" s="24" t="s">
        <v>32</v>
      </c>
      <c r="AE4644" s="24" t="s">
        <v>32</v>
      </c>
      <c r="AF4644" s="24" t="s">
        <v>32</v>
      </c>
      <c r="AG4644" s="24" t="s">
        <v>32</v>
      </c>
      <c r="AH4644" s="24" t="s">
        <v>32</v>
      </c>
    </row>
    <row r="4645" spans="1:35" x14ac:dyDescent="0.25">
      <c r="A4645" s="17">
        <v>127314</v>
      </c>
      <c r="B4645" s="18">
        <v>1</v>
      </c>
      <c r="C4645" s="16" t="s">
        <v>73</v>
      </c>
      <c r="D4645" s="21">
        <v>43187</v>
      </c>
      <c r="E4645" s="16" t="s">
        <v>1610</v>
      </c>
      <c r="F4645" s="21">
        <v>43187</v>
      </c>
      <c r="G4645" s="16" t="s">
        <v>1610</v>
      </c>
      <c r="H4645" s="26" t="s">
        <v>34</v>
      </c>
      <c r="L4645" s="16" t="s">
        <v>110</v>
      </c>
      <c r="M4645" s="26" t="s">
        <v>12645</v>
      </c>
      <c r="O4645" s="16" t="s">
        <v>1612</v>
      </c>
      <c r="T4645" s="23" t="s">
        <v>32</v>
      </c>
      <c r="W4645" s="20" t="s">
        <v>43</v>
      </c>
      <c r="Z4645" s="24" t="s">
        <v>32</v>
      </c>
      <c r="AA4645" s="24" t="s">
        <v>32</v>
      </c>
      <c r="AB4645" s="24" t="s">
        <v>32</v>
      </c>
      <c r="AC4645" s="24" t="s">
        <v>32</v>
      </c>
      <c r="AD4645" s="25">
        <v>0</v>
      </c>
      <c r="AE4645" s="25">
        <v>0</v>
      </c>
      <c r="AF4645" s="25">
        <v>14729</v>
      </c>
      <c r="AG4645" s="25">
        <v>0</v>
      </c>
      <c r="AH4645" s="25">
        <v>14729</v>
      </c>
      <c r="AI4645" s="16" t="s">
        <v>12644</v>
      </c>
    </row>
    <row r="4646" spans="1:35" x14ac:dyDescent="0.25">
      <c r="A4646" s="17">
        <v>127315</v>
      </c>
      <c r="B4646" s="18">
        <v>3</v>
      </c>
      <c r="C4646" s="16" t="s">
        <v>474</v>
      </c>
      <c r="D4646" s="21">
        <v>43187</v>
      </c>
      <c r="E4646" s="16" t="s">
        <v>75</v>
      </c>
      <c r="F4646" s="21">
        <v>44175</v>
      </c>
      <c r="G4646" s="16" t="s">
        <v>75</v>
      </c>
      <c r="H4646" s="26" t="s">
        <v>389</v>
      </c>
      <c r="I4646" s="16" t="s">
        <v>5446</v>
      </c>
      <c r="J4646" s="20" t="s">
        <v>116</v>
      </c>
      <c r="L4646" s="16" t="s">
        <v>116</v>
      </c>
      <c r="M4646" s="26" t="s">
        <v>12643</v>
      </c>
      <c r="N4646" s="26" t="s">
        <v>2343</v>
      </c>
      <c r="O4646" s="16" t="s">
        <v>188</v>
      </c>
      <c r="P4646" s="26" t="s">
        <v>2347</v>
      </c>
      <c r="Q4646" s="26" t="s">
        <v>2343</v>
      </c>
      <c r="R4646" s="16" t="s">
        <v>139</v>
      </c>
      <c r="S4646" s="16" t="s">
        <v>84</v>
      </c>
      <c r="T4646" s="22">
        <v>6.18</v>
      </c>
      <c r="U4646" s="21">
        <v>43917</v>
      </c>
      <c r="V4646" s="16" t="s">
        <v>1179</v>
      </c>
      <c r="W4646" s="20" t="s">
        <v>43</v>
      </c>
      <c r="X4646" s="16" t="s">
        <v>78</v>
      </c>
      <c r="Y4646" s="26" t="s">
        <v>12642</v>
      </c>
      <c r="Z4646" s="24" t="s">
        <v>32</v>
      </c>
      <c r="AA4646" s="24" t="s">
        <v>32</v>
      </c>
      <c r="AB4646" s="24" t="s">
        <v>32</v>
      </c>
      <c r="AC4646" s="24" t="s">
        <v>32</v>
      </c>
      <c r="AD4646" s="25">
        <v>0</v>
      </c>
      <c r="AE4646" s="25">
        <v>0</v>
      </c>
      <c r="AF4646" s="25">
        <v>162385</v>
      </c>
      <c r="AG4646" s="25">
        <v>1224505</v>
      </c>
      <c r="AH4646" s="25">
        <v>1386890</v>
      </c>
      <c r="AI4646" s="16" t="s">
        <v>12641</v>
      </c>
    </row>
    <row r="4647" spans="1:35" x14ac:dyDescent="0.25">
      <c r="A4647" s="17">
        <v>127315.01</v>
      </c>
      <c r="B4647" s="18">
        <v>3</v>
      </c>
      <c r="C4647" s="16" t="s">
        <v>73</v>
      </c>
      <c r="D4647" s="21">
        <v>43598</v>
      </c>
      <c r="E4647" s="16" t="s">
        <v>75</v>
      </c>
      <c r="F4647" s="21">
        <v>44011</v>
      </c>
      <c r="G4647" s="16" t="s">
        <v>75</v>
      </c>
      <c r="H4647" s="26" t="s">
        <v>389</v>
      </c>
      <c r="I4647" s="16" t="s">
        <v>5446</v>
      </c>
      <c r="J4647" s="20" t="s">
        <v>116</v>
      </c>
      <c r="L4647" s="16" t="s">
        <v>116</v>
      </c>
      <c r="M4647" s="26" t="s">
        <v>12640</v>
      </c>
      <c r="N4647" s="26" t="s">
        <v>2343</v>
      </c>
      <c r="O4647" s="16" t="s">
        <v>188</v>
      </c>
      <c r="P4647" s="26" t="s">
        <v>188</v>
      </c>
      <c r="Q4647" s="26" t="s">
        <v>2343</v>
      </c>
      <c r="R4647" s="16" t="s">
        <v>139</v>
      </c>
      <c r="S4647" s="16" t="s">
        <v>4621</v>
      </c>
      <c r="T4647" s="22">
        <v>0.12</v>
      </c>
      <c r="V4647" s="16" t="s">
        <v>1179</v>
      </c>
      <c r="W4647" s="20" t="s">
        <v>43</v>
      </c>
      <c r="X4647" s="16" t="s">
        <v>78</v>
      </c>
      <c r="Z4647" s="24" t="s">
        <v>32</v>
      </c>
      <c r="AA4647" s="24" t="s">
        <v>32</v>
      </c>
      <c r="AB4647" s="24" t="s">
        <v>32</v>
      </c>
      <c r="AC4647" s="24" t="s">
        <v>32</v>
      </c>
      <c r="AD4647" s="24" t="s">
        <v>32</v>
      </c>
      <c r="AE4647" s="24" t="s">
        <v>32</v>
      </c>
      <c r="AF4647" s="24" t="s">
        <v>32</v>
      </c>
      <c r="AG4647" s="24" t="s">
        <v>32</v>
      </c>
      <c r="AH4647" s="24" t="s">
        <v>32</v>
      </c>
      <c r="AI4647" s="16" t="s">
        <v>12639</v>
      </c>
    </row>
    <row r="4648" spans="1:35" x14ac:dyDescent="0.25">
      <c r="A4648" s="17">
        <v>127316</v>
      </c>
      <c r="B4648" s="18">
        <v>3</v>
      </c>
      <c r="C4648" s="16" t="s">
        <v>73</v>
      </c>
      <c r="D4648" s="21">
        <v>43187</v>
      </c>
      <c r="E4648" s="16" t="s">
        <v>75</v>
      </c>
      <c r="F4648" s="21">
        <v>44011</v>
      </c>
      <c r="G4648" s="16" t="s">
        <v>75</v>
      </c>
      <c r="H4648" s="26" t="s">
        <v>273</v>
      </c>
      <c r="I4648" s="16" t="s">
        <v>2851</v>
      </c>
      <c r="J4648" s="20" t="s">
        <v>116</v>
      </c>
      <c r="L4648" s="16" t="s">
        <v>116</v>
      </c>
      <c r="M4648" s="26" t="s">
        <v>12638</v>
      </c>
      <c r="N4648" s="26" t="s">
        <v>2357</v>
      </c>
      <c r="O4648" s="16" t="s">
        <v>188</v>
      </c>
      <c r="P4648" s="26" t="s">
        <v>188</v>
      </c>
      <c r="Q4648" s="26" t="s">
        <v>2357</v>
      </c>
      <c r="R4648" s="16" t="s">
        <v>139</v>
      </c>
      <c r="S4648" s="16" t="s">
        <v>4621</v>
      </c>
      <c r="T4648" s="22">
        <v>6</v>
      </c>
      <c r="V4648" s="16" t="s">
        <v>2358</v>
      </c>
      <c r="W4648" s="20" t="s">
        <v>43</v>
      </c>
      <c r="X4648" s="16" t="s">
        <v>78</v>
      </c>
      <c r="Z4648" s="24" t="s">
        <v>32</v>
      </c>
      <c r="AA4648" s="24" t="s">
        <v>32</v>
      </c>
      <c r="AB4648" s="24" t="s">
        <v>32</v>
      </c>
      <c r="AC4648" s="24" t="s">
        <v>32</v>
      </c>
      <c r="AD4648" s="24" t="s">
        <v>32</v>
      </c>
      <c r="AE4648" s="24" t="s">
        <v>32</v>
      </c>
      <c r="AF4648" s="24" t="s">
        <v>32</v>
      </c>
      <c r="AG4648" s="24" t="s">
        <v>32</v>
      </c>
      <c r="AH4648" s="24" t="s">
        <v>32</v>
      </c>
    </row>
    <row r="4649" spans="1:35" x14ac:dyDescent="0.25">
      <c r="A4649" s="17">
        <v>127317</v>
      </c>
      <c r="B4649" s="18">
        <v>3</v>
      </c>
      <c r="C4649" s="16" t="s">
        <v>73</v>
      </c>
      <c r="D4649" s="21">
        <v>43187</v>
      </c>
      <c r="E4649" s="16" t="s">
        <v>75</v>
      </c>
      <c r="F4649" s="21">
        <v>44315</v>
      </c>
      <c r="G4649" s="16" t="s">
        <v>75</v>
      </c>
      <c r="H4649" s="26" t="s">
        <v>98</v>
      </c>
      <c r="I4649" s="16" t="s">
        <v>468</v>
      </c>
      <c r="J4649" s="20" t="s">
        <v>116</v>
      </c>
      <c r="L4649" s="16" t="s">
        <v>116</v>
      </c>
      <c r="M4649" s="26" t="s">
        <v>12637</v>
      </c>
      <c r="N4649" s="26" t="s">
        <v>2343</v>
      </c>
      <c r="O4649" s="16" t="s">
        <v>188</v>
      </c>
      <c r="P4649" s="26" t="s">
        <v>443</v>
      </c>
      <c r="Q4649" s="26" t="s">
        <v>2343</v>
      </c>
      <c r="R4649" s="16" t="s">
        <v>139</v>
      </c>
      <c r="S4649" s="16" t="s">
        <v>4621</v>
      </c>
      <c r="T4649" s="22">
        <v>3.42</v>
      </c>
      <c r="V4649" s="16" t="s">
        <v>1179</v>
      </c>
      <c r="W4649" s="20" t="s">
        <v>472</v>
      </c>
      <c r="X4649" s="16" t="s">
        <v>140</v>
      </c>
      <c r="Z4649" s="24" t="s">
        <v>32</v>
      </c>
      <c r="AA4649" s="24" t="s">
        <v>32</v>
      </c>
      <c r="AB4649" s="24" t="s">
        <v>32</v>
      </c>
      <c r="AC4649" s="24" t="s">
        <v>32</v>
      </c>
      <c r="AD4649" s="24" t="s">
        <v>32</v>
      </c>
      <c r="AE4649" s="24" t="s">
        <v>32</v>
      </c>
      <c r="AF4649" s="24" t="s">
        <v>32</v>
      </c>
      <c r="AG4649" s="24" t="s">
        <v>32</v>
      </c>
      <c r="AH4649" s="24" t="s">
        <v>32</v>
      </c>
      <c r="AI4649" s="16" t="s">
        <v>12636</v>
      </c>
    </row>
    <row r="4650" spans="1:35" x14ac:dyDescent="0.25">
      <c r="A4650" s="17">
        <v>127319</v>
      </c>
      <c r="B4650" s="18">
        <v>3</v>
      </c>
      <c r="C4650" s="16" t="s">
        <v>47</v>
      </c>
      <c r="D4650" s="21">
        <v>43187</v>
      </c>
      <c r="E4650" s="16" t="s">
        <v>75</v>
      </c>
      <c r="F4650" s="21">
        <v>43836</v>
      </c>
      <c r="G4650" s="16" t="s">
        <v>103</v>
      </c>
      <c r="H4650" s="26" t="s">
        <v>200</v>
      </c>
      <c r="I4650" s="16" t="s">
        <v>605</v>
      </c>
      <c r="J4650" s="20" t="s">
        <v>116</v>
      </c>
      <c r="L4650" s="16" t="s">
        <v>116</v>
      </c>
      <c r="M4650" s="26" t="s">
        <v>4129</v>
      </c>
      <c r="N4650" s="26" t="s">
        <v>2343</v>
      </c>
      <c r="O4650" s="16" t="s">
        <v>188</v>
      </c>
      <c r="P4650" s="26" t="s">
        <v>443</v>
      </c>
      <c r="Q4650" s="26" t="s">
        <v>2343</v>
      </c>
      <c r="T4650" s="22">
        <v>2.16</v>
      </c>
      <c r="U4650" s="21">
        <v>43553</v>
      </c>
      <c r="V4650" s="16" t="s">
        <v>1179</v>
      </c>
      <c r="W4650" s="20" t="s">
        <v>472</v>
      </c>
      <c r="X4650" s="16" t="s">
        <v>140</v>
      </c>
      <c r="Z4650" s="25">
        <v>0</v>
      </c>
      <c r="AA4650" s="25">
        <v>0</v>
      </c>
      <c r="AB4650" s="25">
        <v>24837.47</v>
      </c>
      <c r="AC4650" s="25">
        <v>20125.400000000001</v>
      </c>
      <c r="AD4650" s="25">
        <v>0</v>
      </c>
      <c r="AE4650" s="25">
        <v>0</v>
      </c>
      <c r="AF4650" s="25">
        <v>143503.47</v>
      </c>
      <c r="AG4650" s="25">
        <v>451283.4</v>
      </c>
      <c r="AH4650" s="25">
        <v>594786.87</v>
      </c>
      <c r="AI4650" s="16" t="s">
        <v>4130</v>
      </c>
    </row>
    <row r="4651" spans="1:35" x14ac:dyDescent="0.25">
      <c r="A4651" s="17">
        <v>127320</v>
      </c>
      <c r="B4651" s="18">
        <v>3</v>
      </c>
      <c r="C4651" s="16" t="s">
        <v>47</v>
      </c>
      <c r="D4651" s="21">
        <v>43187</v>
      </c>
      <c r="E4651" s="16" t="s">
        <v>75</v>
      </c>
      <c r="F4651" s="21">
        <v>43795</v>
      </c>
      <c r="G4651" s="16" t="s">
        <v>75</v>
      </c>
      <c r="H4651" s="26" t="s">
        <v>434</v>
      </c>
      <c r="I4651" s="16" t="s">
        <v>4131</v>
      </c>
      <c r="J4651" s="20" t="s">
        <v>116</v>
      </c>
      <c r="L4651" s="16" t="s">
        <v>116</v>
      </c>
      <c r="M4651" s="26" t="s">
        <v>4132</v>
      </c>
      <c r="N4651" s="26" t="s">
        <v>2343</v>
      </c>
      <c r="O4651" s="16" t="s">
        <v>188</v>
      </c>
      <c r="P4651" s="26" t="s">
        <v>188</v>
      </c>
      <c r="Q4651" s="26" t="s">
        <v>2343</v>
      </c>
      <c r="T4651" s="22">
        <v>2.06</v>
      </c>
      <c r="U4651" s="21">
        <v>43595</v>
      </c>
      <c r="V4651" s="16" t="s">
        <v>1179</v>
      </c>
      <c r="W4651" s="20" t="s">
        <v>43</v>
      </c>
      <c r="X4651" s="16" t="s">
        <v>78</v>
      </c>
      <c r="Z4651" s="25">
        <v>0</v>
      </c>
      <c r="AA4651" s="25">
        <v>0</v>
      </c>
      <c r="AB4651" s="25">
        <v>0</v>
      </c>
      <c r="AC4651" s="25">
        <v>74905.84</v>
      </c>
      <c r="AD4651" s="25">
        <v>0</v>
      </c>
      <c r="AE4651" s="25">
        <v>0</v>
      </c>
      <c r="AF4651" s="25">
        <v>0</v>
      </c>
      <c r="AG4651" s="25">
        <v>788970.84</v>
      </c>
      <c r="AH4651" s="25">
        <v>788970.84</v>
      </c>
      <c r="AI4651" s="16" t="s">
        <v>4133</v>
      </c>
    </row>
    <row r="4652" spans="1:35" x14ac:dyDescent="0.25">
      <c r="A4652" s="17">
        <v>127321</v>
      </c>
      <c r="B4652" s="18">
        <v>3</v>
      </c>
      <c r="C4652" s="16" t="s">
        <v>47</v>
      </c>
      <c r="D4652" s="21">
        <v>43187</v>
      </c>
      <c r="E4652" s="16" t="s">
        <v>75</v>
      </c>
      <c r="F4652" s="21">
        <v>43734</v>
      </c>
      <c r="G4652" s="16" t="s">
        <v>103</v>
      </c>
      <c r="H4652" s="26" t="s">
        <v>425</v>
      </c>
      <c r="I4652" s="16" t="s">
        <v>4134</v>
      </c>
      <c r="J4652" s="20" t="s">
        <v>116</v>
      </c>
      <c r="L4652" s="16" t="s">
        <v>116</v>
      </c>
      <c r="M4652" s="26" t="s">
        <v>4135</v>
      </c>
      <c r="N4652" s="26" t="s">
        <v>2357</v>
      </c>
      <c r="O4652" s="16" t="s">
        <v>188</v>
      </c>
      <c r="P4652" s="26" t="s">
        <v>2347</v>
      </c>
      <c r="Q4652" s="26" t="s">
        <v>2357</v>
      </c>
      <c r="R4652" s="16" t="s">
        <v>139</v>
      </c>
      <c r="S4652" s="16" t="s">
        <v>84</v>
      </c>
      <c r="T4652" s="22">
        <v>5.03</v>
      </c>
      <c r="U4652" s="21">
        <v>43504</v>
      </c>
      <c r="V4652" s="16" t="s">
        <v>2358</v>
      </c>
      <c r="W4652" s="20" t="s">
        <v>43</v>
      </c>
      <c r="X4652" s="16" t="s">
        <v>78</v>
      </c>
      <c r="Y4652" s="26" t="s">
        <v>4136</v>
      </c>
      <c r="Z4652" s="25">
        <v>0</v>
      </c>
      <c r="AA4652" s="25">
        <v>0</v>
      </c>
      <c r="AB4652" s="25">
        <v>-5285.45</v>
      </c>
      <c r="AC4652" s="25">
        <v>36360.5</v>
      </c>
      <c r="AD4652" s="25">
        <v>0</v>
      </c>
      <c r="AE4652" s="25">
        <v>0</v>
      </c>
      <c r="AF4652" s="25">
        <v>63200.55</v>
      </c>
      <c r="AG4652" s="25">
        <v>527237.5</v>
      </c>
      <c r="AH4652" s="25">
        <v>590438.05000000005</v>
      </c>
      <c r="AI4652" s="16" t="s">
        <v>4137</v>
      </c>
    </row>
    <row r="4653" spans="1:35" x14ac:dyDescent="0.25">
      <c r="A4653" s="17">
        <v>127322</v>
      </c>
      <c r="B4653" s="18">
        <v>3</v>
      </c>
      <c r="C4653" s="16" t="s">
        <v>47</v>
      </c>
      <c r="D4653" s="21">
        <v>43187</v>
      </c>
      <c r="E4653" s="16" t="s">
        <v>75</v>
      </c>
      <c r="F4653" s="21">
        <v>43787</v>
      </c>
      <c r="G4653" s="16" t="s">
        <v>75</v>
      </c>
      <c r="H4653" s="26" t="s">
        <v>434</v>
      </c>
      <c r="I4653" s="16" t="s">
        <v>3139</v>
      </c>
      <c r="J4653" s="20" t="s">
        <v>116</v>
      </c>
      <c r="L4653" s="16" t="s">
        <v>116</v>
      </c>
      <c r="M4653" s="26" t="s">
        <v>4138</v>
      </c>
      <c r="N4653" s="26" t="s">
        <v>2343</v>
      </c>
      <c r="O4653" s="16" t="s">
        <v>188</v>
      </c>
      <c r="P4653" s="26" t="s">
        <v>188</v>
      </c>
      <c r="Q4653" s="26" t="s">
        <v>2343</v>
      </c>
      <c r="T4653" s="22">
        <v>1.97</v>
      </c>
      <c r="U4653" s="21">
        <v>43595</v>
      </c>
      <c r="V4653" s="16" t="s">
        <v>1179</v>
      </c>
      <c r="W4653" s="20" t="s">
        <v>43</v>
      </c>
      <c r="X4653" s="16" t="s">
        <v>78</v>
      </c>
      <c r="Z4653" s="25">
        <v>0</v>
      </c>
      <c r="AA4653" s="25">
        <v>0</v>
      </c>
      <c r="AB4653" s="25">
        <v>0</v>
      </c>
      <c r="AC4653" s="25">
        <v>16591.45</v>
      </c>
      <c r="AD4653" s="25">
        <v>0</v>
      </c>
      <c r="AE4653" s="25">
        <v>0</v>
      </c>
      <c r="AF4653" s="25">
        <v>0</v>
      </c>
      <c r="AG4653" s="25">
        <v>367193.45</v>
      </c>
      <c r="AH4653" s="25">
        <v>367193.45</v>
      </c>
      <c r="AI4653" s="16" t="s">
        <v>4139</v>
      </c>
    </row>
    <row r="4654" spans="1:35" x14ac:dyDescent="0.25">
      <c r="A4654" s="17">
        <v>127323</v>
      </c>
      <c r="B4654" s="18">
        <v>3</v>
      </c>
      <c r="C4654" s="16" t="s">
        <v>47</v>
      </c>
      <c r="D4654" s="21">
        <v>43187</v>
      </c>
      <c r="E4654" s="16" t="s">
        <v>75</v>
      </c>
      <c r="F4654" s="21">
        <v>43801</v>
      </c>
      <c r="G4654" s="16" t="s">
        <v>103</v>
      </c>
      <c r="H4654" s="26" t="s">
        <v>354</v>
      </c>
      <c r="I4654" s="16" t="s">
        <v>732</v>
      </c>
      <c r="J4654" s="20" t="s">
        <v>116</v>
      </c>
      <c r="L4654" s="16" t="s">
        <v>116</v>
      </c>
      <c r="M4654" s="26" t="s">
        <v>4140</v>
      </c>
      <c r="N4654" s="26" t="s">
        <v>2587</v>
      </c>
      <c r="O4654" s="16" t="s">
        <v>188</v>
      </c>
      <c r="P4654" s="26" t="s">
        <v>443</v>
      </c>
      <c r="Q4654" s="26" t="s">
        <v>2587</v>
      </c>
      <c r="T4654" s="22">
        <v>4.4000000000000004</v>
      </c>
      <c r="U4654" s="21">
        <v>43595</v>
      </c>
      <c r="V4654" s="16" t="s">
        <v>1179</v>
      </c>
      <c r="W4654" s="20" t="s">
        <v>43</v>
      </c>
      <c r="X4654" s="16" t="s">
        <v>78</v>
      </c>
      <c r="Z4654" s="25">
        <v>0</v>
      </c>
      <c r="AA4654" s="25">
        <v>0</v>
      </c>
      <c r="AB4654" s="25">
        <v>-8075.62</v>
      </c>
      <c r="AC4654" s="25">
        <v>19839.240000000002</v>
      </c>
      <c r="AD4654" s="25">
        <v>0</v>
      </c>
      <c r="AE4654" s="25">
        <v>0</v>
      </c>
      <c r="AF4654" s="25">
        <v>17418.38</v>
      </c>
      <c r="AG4654" s="25">
        <v>1060312.24</v>
      </c>
      <c r="AH4654" s="25">
        <v>1077730.6200000001</v>
      </c>
      <c r="AI4654" s="16" t="s">
        <v>4141</v>
      </c>
    </row>
    <row r="4655" spans="1:35" x14ac:dyDescent="0.25">
      <c r="A4655" s="17">
        <v>127324</v>
      </c>
      <c r="B4655" s="18">
        <v>3</v>
      </c>
      <c r="C4655" s="16" t="s">
        <v>47</v>
      </c>
      <c r="D4655" s="21">
        <v>43187</v>
      </c>
      <c r="E4655" s="16" t="s">
        <v>75</v>
      </c>
      <c r="F4655" s="21">
        <v>44089</v>
      </c>
      <c r="G4655" s="16" t="s">
        <v>75</v>
      </c>
      <c r="H4655" s="26" t="s">
        <v>98</v>
      </c>
      <c r="I4655" s="16" t="s">
        <v>2045</v>
      </c>
      <c r="J4655" s="20" t="s">
        <v>116</v>
      </c>
      <c r="L4655" s="16" t="s">
        <v>116</v>
      </c>
      <c r="M4655" s="26" t="s">
        <v>4142</v>
      </c>
      <c r="N4655" s="26" t="s">
        <v>2587</v>
      </c>
      <c r="O4655" s="16" t="s">
        <v>188</v>
      </c>
      <c r="P4655" s="26" t="s">
        <v>443</v>
      </c>
      <c r="Q4655" s="26" t="s">
        <v>2587</v>
      </c>
      <c r="T4655" s="22">
        <v>1.6</v>
      </c>
      <c r="U4655" s="21">
        <v>43595</v>
      </c>
      <c r="V4655" s="16" t="s">
        <v>1179</v>
      </c>
      <c r="W4655" s="20" t="s">
        <v>43</v>
      </c>
      <c r="X4655" s="16" t="s">
        <v>140</v>
      </c>
      <c r="Z4655" s="25">
        <v>0</v>
      </c>
      <c r="AA4655" s="25">
        <v>0</v>
      </c>
      <c r="AB4655" s="25">
        <v>-6022.24</v>
      </c>
      <c r="AC4655" s="25">
        <v>125140.31</v>
      </c>
      <c r="AD4655" s="25">
        <v>0</v>
      </c>
      <c r="AE4655" s="25">
        <v>0</v>
      </c>
      <c r="AF4655" s="25">
        <v>27525.759999999998</v>
      </c>
      <c r="AG4655" s="25">
        <v>451605.31</v>
      </c>
      <c r="AH4655" s="25">
        <v>479131.07</v>
      </c>
      <c r="AI4655" s="16" t="s">
        <v>4143</v>
      </c>
    </row>
    <row r="4656" spans="1:35" x14ac:dyDescent="0.25">
      <c r="A4656" s="17">
        <v>127328</v>
      </c>
      <c r="B4656" s="18">
        <v>3</v>
      </c>
      <c r="C4656" s="16" t="s">
        <v>474</v>
      </c>
      <c r="D4656" s="21">
        <v>43187</v>
      </c>
      <c r="E4656" s="16" t="s">
        <v>75</v>
      </c>
      <c r="F4656" s="21">
        <v>44174</v>
      </c>
      <c r="G4656" s="16" t="s">
        <v>75</v>
      </c>
      <c r="H4656" s="26" t="s">
        <v>173</v>
      </c>
      <c r="I4656" s="16" t="s">
        <v>605</v>
      </c>
      <c r="J4656" s="20" t="s">
        <v>116</v>
      </c>
      <c r="L4656" s="16" t="s">
        <v>116</v>
      </c>
      <c r="M4656" s="26" t="s">
        <v>12635</v>
      </c>
      <c r="N4656" s="26" t="s">
        <v>2587</v>
      </c>
      <c r="O4656" s="16" t="s">
        <v>188</v>
      </c>
      <c r="P4656" s="26" t="s">
        <v>443</v>
      </c>
      <c r="Q4656" s="26" t="s">
        <v>2587</v>
      </c>
      <c r="R4656" s="16" t="s">
        <v>139</v>
      </c>
      <c r="S4656" s="16" t="s">
        <v>84</v>
      </c>
      <c r="T4656" s="22">
        <v>6.52</v>
      </c>
      <c r="U4656" s="21">
        <v>43595</v>
      </c>
      <c r="V4656" s="16" t="s">
        <v>1179</v>
      </c>
      <c r="W4656" s="20" t="s">
        <v>43</v>
      </c>
      <c r="X4656" s="16" t="s">
        <v>78</v>
      </c>
      <c r="Z4656" s="24" t="s">
        <v>32</v>
      </c>
      <c r="AA4656" s="24" t="s">
        <v>32</v>
      </c>
      <c r="AB4656" s="24" t="s">
        <v>32</v>
      </c>
      <c r="AC4656" s="24" t="s">
        <v>32</v>
      </c>
      <c r="AD4656" s="25">
        <v>0</v>
      </c>
      <c r="AE4656" s="25">
        <v>0</v>
      </c>
      <c r="AF4656" s="25">
        <v>64437</v>
      </c>
      <c r="AG4656" s="25">
        <v>2438220</v>
      </c>
      <c r="AH4656" s="25">
        <v>2502657</v>
      </c>
      <c r="AI4656" s="16" t="s">
        <v>12634</v>
      </c>
    </row>
    <row r="4657" spans="1:35" x14ac:dyDescent="0.25">
      <c r="A4657" s="17">
        <v>127329</v>
      </c>
      <c r="B4657" s="18">
        <v>3</v>
      </c>
      <c r="C4657" s="16" t="s">
        <v>47</v>
      </c>
      <c r="D4657" s="21">
        <v>43187</v>
      </c>
      <c r="E4657" s="16" t="s">
        <v>75</v>
      </c>
      <c r="F4657" s="21">
        <v>44089</v>
      </c>
      <c r="G4657" s="16" t="s">
        <v>75</v>
      </c>
      <c r="H4657" s="26" t="s">
        <v>437</v>
      </c>
      <c r="I4657" s="16" t="s">
        <v>3439</v>
      </c>
      <c r="J4657" s="20" t="s">
        <v>116</v>
      </c>
      <c r="L4657" s="16" t="s">
        <v>116</v>
      </c>
      <c r="M4657" s="26" t="s">
        <v>4144</v>
      </c>
      <c r="N4657" s="26" t="s">
        <v>4145</v>
      </c>
      <c r="O4657" s="16" t="s">
        <v>188</v>
      </c>
      <c r="P4657" s="26" t="s">
        <v>443</v>
      </c>
      <c r="Q4657" s="26" t="s">
        <v>2343</v>
      </c>
      <c r="T4657" s="22">
        <v>0.66</v>
      </c>
      <c r="U4657" s="21">
        <v>43595</v>
      </c>
      <c r="V4657" s="16" t="s">
        <v>1179</v>
      </c>
      <c r="W4657" s="20" t="s">
        <v>43</v>
      </c>
      <c r="X4657" s="16" t="s">
        <v>78</v>
      </c>
      <c r="Z4657" s="25">
        <v>0</v>
      </c>
      <c r="AA4657" s="25">
        <v>0</v>
      </c>
      <c r="AB4657" s="25">
        <v>61307.14</v>
      </c>
      <c r="AC4657" s="25">
        <v>9534.02</v>
      </c>
      <c r="AD4657" s="25">
        <v>0</v>
      </c>
      <c r="AE4657" s="25">
        <v>0</v>
      </c>
      <c r="AF4657" s="25">
        <v>104837.14</v>
      </c>
      <c r="AG4657" s="25">
        <v>327498.02</v>
      </c>
      <c r="AH4657" s="25">
        <v>432335.16</v>
      </c>
      <c r="AI4657" s="16" t="s">
        <v>4146</v>
      </c>
    </row>
    <row r="4658" spans="1:35" x14ac:dyDescent="0.25">
      <c r="A4658" s="17">
        <v>127330.01</v>
      </c>
      <c r="B4658" s="18">
        <v>3</v>
      </c>
      <c r="C4658" s="16" t="s">
        <v>73</v>
      </c>
      <c r="D4658" s="21">
        <v>43598</v>
      </c>
      <c r="E4658" s="16" t="s">
        <v>75</v>
      </c>
      <c r="F4658" s="21">
        <v>43907</v>
      </c>
      <c r="G4658" s="16" t="s">
        <v>75</v>
      </c>
      <c r="H4658" s="26" t="s">
        <v>226</v>
      </c>
      <c r="I4658" s="16" t="s">
        <v>2531</v>
      </c>
      <c r="J4658" s="20" t="s">
        <v>116</v>
      </c>
      <c r="L4658" s="16" t="s">
        <v>116</v>
      </c>
      <c r="M4658" s="26" t="s">
        <v>12633</v>
      </c>
      <c r="N4658" s="26" t="s">
        <v>5293</v>
      </c>
      <c r="O4658" s="16" t="s">
        <v>188</v>
      </c>
      <c r="P4658" s="26" t="s">
        <v>443</v>
      </c>
      <c r="Q4658" s="26" t="s">
        <v>5293</v>
      </c>
      <c r="R4658" s="16" t="s">
        <v>139</v>
      </c>
      <c r="S4658" s="16" t="s">
        <v>4621</v>
      </c>
      <c r="T4658" s="22">
        <v>0.06</v>
      </c>
      <c r="W4658" s="20" t="s">
        <v>43</v>
      </c>
      <c r="X4658" s="16" t="s">
        <v>78</v>
      </c>
      <c r="Z4658" s="24" t="s">
        <v>32</v>
      </c>
      <c r="AA4658" s="24" t="s">
        <v>32</v>
      </c>
      <c r="AB4658" s="24" t="s">
        <v>32</v>
      </c>
      <c r="AC4658" s="24" t="s">
        <v>32</v>
      </c>
      <c r="AD4658" s="24" t="s">
        <v>32</v>
      </c>
      <c r="AE4658" s="24" t="s">
        <v>32</v>
      </c>
      <c r="AF4658" s="24" t="s">
        <v>32</v>
      </c>
      <c r="AG4658" s="24" t="s">
        <v>32</v>
      </c>
      <c r="AH4658" s="24" t="s">
        <v>32</v>
      </c>
      <c r="AI4658" s="16" t="s">
        <v>12632</v>
      </c>
    </row>
    <row r="4659" spans="1:35" x14ac:dyDescent="0.25">
      <c r="A4659" s="17">
        <v>127331</v>
      </c>
      <c r="B4659" s="18">
        <v>3</v>
      </c>
      <c r="C4659" s="16" t="s">
        <v>474</v>
      </c>
      <c r="D4659" s="21">
        <v>43187</v>
      </c>
      <c r="E4659" s="16" t="s">
        <v>75</v>
      </c>
      <c r="F4659" s="21">
        <v>44174</v>
      </c>
      <c r="G4659" s="16" t="s">
        <v>32</v>
      </c>
      <c r="H4659" s="26" t="s">
        <v>273</v>
      </c>
      <c r="I4659" s="16" t="s">
        <v>2020</v>
      </c>
      <c r="J4659" s="20" t="s">
        <v>116</v>
      </c>
      <c r="L4659" s="16" t="s">
        <v>116</v>
      </c>
      <c r="M4659" s="26" t="s">
        <v>4147</v>
      </c>
      <c r="N4659" s="26" t="s">
        <v>2587</v>
      </c>
      <c r="O4659" s="16" t="s">
        <v>188</v>
      </c>
      <c r="P4659" s="26" t="s">
        <v>443</v>
      </c>
      <c r="Q4659" s="26" t="s">
        <v>2587</v>
      </c>
      <c r="R4659" s="16" t="s">
        <v>139</v>
      </c>
      <c r="S4659" s="16" t="s">
        <v>84</v>
      </c>
      <c r="T4659" s="22">
        <v>5.92</v>
      </c>
      <c r="U4659" s="21">
        <v>43917</v>
      </c>
      <c r="V4659" s="16" t="s">
        <v>1179</v>
      </c>
      <c r="W4659" s="20" t="s">
        <v>43</v>
      </c>
      <c r="X4659" s="16" t="s">
        <v>78</v>
      </c>
      <c r="Z4659" s="25">
        <v>0</v>
      </c>
      <c r="AA4659" s="25">
        <v>0</v>
      </c>
      <c r="AB4659" s="25">
        <v>0</v>
      </c>
      <c r="AC4659" s="25">
        <v>1144797</v>
      </c>
      <c r="AD4659" s="25">
        <v>0</v>
      </c>
      <c r="AE4659" s="25">
        <v>0</v>
      </c>
      <c r="AF4659" s="25">
        <v>0</v>
      </c>
      <c r="AG4659" s="25">
        <v>1144797</v>
      </c>
      <c r="AH4659" s="25">
        <v>1144797</v>
      </c>
      <c r="AI4659" s="16" t="s">
        <v>4148</v>
      </c>
    </row>
    <row r="4660" spans="1:35" x14ac:dyDescent="0.25">
      <c r="A4660" s="17">
        <v>127332</v>
      </c>
      <c r="B4660" s="18">
        <v>3</v>
      </c>
      <c r="C4660" s="16" t="s">
        <v>47</v>
      </c>
      <c r="D4660" s="21">
        <v>43187</v>
      </c>
      <c r="E4660" s="16" t="s">
        <v>75</v>
      </c>
      <c r="F4660" s="21">
        <v>43728</v>
      </c>
      <c r="G4660" s="16" t="s">
        <v>103</v>
      </c>
      <c r="H4660" s="26" t="s">
        <v>955</v>
      </c>
      <c r="I4660" s="16" t="s">
        <v>802</v>
      </c>
      <c r="J4660" s="20" t="s">
        <v>116</v>
      </c>
      <c r="L4660" s="16" t="s">
        <v>116</v>
      </c>
      <c r="M4660" s="26" t="s">
        <v>4149</v>
      </c>
      <c r="N4660" s="26" t="s">
        <v>3997</v>
      </c>
      <c r="O4660" s="16" t="s">
        <v>188</v>
      </c>
      <c r="P4660" s="26" t="s">
        <v>443</v>
      </c>
      <c r="Q4660" s="26" t="s">
        <v>3997</v>
      </c>
      <c r="T4660" s="22">
        <v>4.68</v>
      </c>
      <c r="U4660" s="21">
        <v>43595</v>
      </c>
      <c r="V4660" s="16" t="s">
        <v>2358</v>
      </c>
      <c r="W4660" s="20" t="s">
        <v>43</v>
      </c>
      <c r="X4660" s="16" t="s">
        <v>78</v>
      </c>
      <c r="Z4660" s="25">
        <v>0</v>
      </c>
      <c r="AA4660" s="25">
        <v>0</v>
      </c>
      <c r="AB4660" s="25">
        <v>-9709.7800000000007</v>
      </c>
      <c r="AC4660" s="25">
        <v>33738.28</v>
      </c>
      <c r="AD4660" s="25">
        <v>0</v>
      </c>
      <c r="AE4660" s="25">
        <v>0</v>
      </c>
      <c r="AF4660" s="25">
        <v>25096.22</v>
      </c>
      <c r="AG4660" s="25">
        <v>644579.28</v>
      </c>
      <c r="AH4660" s="25">
        <v>669675.5</v>
      </c>
      <c r="AI4660" s="16" t="s">
        <v>4150</v>
      </c>
    </row>
    <row r="4661" spans="1:35" x14ac:dyDescent="0.25">
      <c r="A4661" s="17">
        <v>127333</v>
      </c>
      <c r="B4661" s="18">
        <v>3</v>
      </c>
      <c r="C4661" s="16" t="s">
        <v>474</v>
      </c>
      <c r="D4661" s="21">
        <v>43187</v>
      </c>
      <c r="E4661" s="16" t="s">
        <v>75</v>
      </c>
      <c r="F4661" s="21">
        <v>44151</v>
      </c>
      <c r="G4661" s="16" t="s">
        <v>832</v>
      </c>
      <c r="H4661" s="26" t="s">
        <v>408</v>
      </c>
      <c r="I4661" s="16" t="s">
        <v>1681</v>
      </c>
      <c r="J4661" s="20" t="s">
        <v>116</v>
      </c>
      <c r="L4661" s="16" t="s">
        <v>116</v>
      </c>
      <c r="M4661" s="26" t="s">
        <v>4151</v>
      </c>
      <c r="N4661" s="26" t="s">
        <v>3721</v>
      </c>
      <c r="O4661" s="16" t="s">
        <v>188</v>
      </c>
      <c r="P4661" s="26" t="s">
        <v>443</v>
      </c>
      <c r="Q4661" s="26" t="s">
        <v>3721</v>
      </c>
      <c r="R4661" s="16" t="s">
        <v>139</v>
      </c>
      <c r="S4661" s="16" t="s">
        <v>84</v>
      </c>
      <c r="T4661" s="22">
        <v>14.2</v>
      </c>
      <c r="U4661" s="21">
        <v>44057</v>
      </c>
      <c r="V4661" s="16" t="s">
        <v>2358</v>
      </c>
      <c r="W4661" s="20" t="s">
        <v>43</v>
      </c>
      <c r="X4661" s="16" t="s">
        <v>78</v>
      </c>
      <c r="Z4661" s="25">
        <v>0</v>
      </c>
      <c r="AA4661" s="25">
        <v>0</v>
      </c>
      <c r="AB4661" s="25">
        <v>58000</v>
      </c>
      <c r="AC4661" s="25">
        <v>1884300</v>
      </c>
      <c r="AD4661" s="25">
        <v>0</v>
      </c>
      <c r="AE4661" s="25">
        <v>0</v>
      </c>
      <c r="AF4661" s="25">
        <v>58000</v>
      </c>
      <c r="AG4661" s="25">
        <v>1884300</v>
      </c>
      <c r="AH4661" s="25">
        <v>1942300</v>
      </c>
      <c r="AI4661" s="16" t="s">
        <v>4152</v>
      </c>
    </row>
    <row r="4662" spans="1:35" x14ac:dyDescent="0.25">
      <c r="A4662" s="17">
        <v>127337</v>
      </c>
      <c r="B4662" s="18">
        <v>4</v>
      </c>
      <c r="C4662" s="16" t="s">
        <v>474</v>
      </c>
      <c r="D4662" s="21">
        <v>43192</v>
      </c>
      <c r="E4662" s="16" t="s">
        <v>75</v>
      </c>
      <c r="F4662" s="21">
        <v>44089</v>
      </c>
      <c r="G4662" s="16" t="s">
        <v>476</v>
      </c>
      <c r="H4662" s="26" t="s">
        <v>92</v>
      </c>
      <c r="I4662" s="16" t="s">
        <v>177</v>
      </c>
      <c r="J4662" s="20" t="s">
        <v>116</v>
      </c>
      <c r="L4662" s="16" t="s">
        <v>116</v>
      </c>
      <c r="M4662" s="26" t="s">
        <v>12631</v>
      </c>
      <c r="N4662" s="26" t="s">
        <v>2343</v>
      </c>
      <c r="O4662" s="16" t="s">
        <v>188</v>
      </c>
      <c r="P4662" s="26" t="s">
        <v>443</v>
      </c>
      <c r="Q4662" s="26" t="s">
        <v>2343</v>
      </c>
      <c r="R4662" s="16" t="s">
        <v>139</v>
      </c>
      <c r="S4662" s="16" t="s">
        <v>84</v>
      </c>
      <c r="T4662" s="22">
        <v>3.39</v>
      </c>
      <c r="U4662" s="21">
        <v>43686</v>
      </c>
      <c r="V4662" s="16" t="s">
        <v>1179</v>
      </c>
      <c r="W4662" s="20" t="s">
        <v>472</v>
      </c>
      <c r="X4662" s="16" t="s">
        <v>140</v>
      </c>
      <c r="Z4662" s="24" t="s">
        <v>32</v>
      </c>
      <c r="AA4662" s="24" t="s">
        <v>32</v>
      </c>
      <c r="AB4662" s="24" t="s">
        <v>32</v>
      </c>
      <c r="AC4662" s="24" t="s">
        <v>32</v>
      </c>
      <c r="AD4662" s="25">
        <v>0</v>
      </c>
      <c r="AE4662" s="25">
        <v>0</v>
      </c>
      <c r="AF4662" s="25">
        <v>402327</v>
      </c>
      <c r="AG4662" s="25">
        <v>2005198</v>
      </c>
      <c r="AH4662" s="25">
        <v>2407525</v>
      </c>
      <c r="AI4662" s="16" t="s">
        <v>12630</v>
      </c>
    </row>
    <row r="4663" spans="1:35" x14ac:dyDescent="0.25">
      <c r="A4663" s="17">
        <v>127337.01</v>
      </c>
      <c r="B4663" s="18">
        <v>4</v>
      </c>
      <c r="C4663" s="16" t="s">
        <v>73</v>
      </c>
      <c r="D4663" s="21">
        <v>43598</v>
      </c>
      <c r="E4663" s="16" t="s">
        <v>75</v>
      </c>
      <c r="F4663" s="21">
        <v>43938</v>
      </c>
      <c r="G4663" s="16" t="s">
        <v>75</v>
      </c>
      <c r="H4663" s="26" t="s">
        <v>92</v>
      </c>
      <c r="I4663" s="16" t="s">
        <v>177</v>
      </c>
      <c r="J4663" s="20" t="s">
        <v>116</v>
      </c>
      <c r="L4663" s="16" t="s">
        <v>116</v>
      </c>
      <c r="M4663" s="26" t="s">
        <v>12629</v>
      </c>
      <c r="N4663" s="26" t="s">
        <v>2343</v>
      </c>
      <c r="O4663" s="16" t="s">
        <v>188</v>
      </c>
      <c r="P4663" s="26" t="s">
        <v>443</v>
      </c>
      <c r="Q4663" s="26" t="s">
        <v>2343</v>
      </c>
      <c r="R4663" s="16" t="s">
        <v>139</v>
      </c>
      <c r="S4663" s="16" t="s">
        <v>4621</v>
      </c>
      <c r="T4663" s="22">
        <v>0.68</v>
      </c>
      <c r="W4663" s="20" t="s">
        <v>472</v>
      </c>
      <c r="X4663" s="16" t="s">
        <v>140</v>
      </c>
      <c r="Z4663" s="24" t="s">
        <v>32</v>
      </c>
      <c r="AA4663" s="24" t="s">
        <v>32</v>
      </c>
      <c r="AB4663" s="24" t="s">
        <v>32</v>
      </c>
      <c r="AC4663" s="24" t="s">
        <v>32</v>
      </c>
      <c r="AD4663" s="24" t="s">
        <v>32</v>
      </c>
      <c r="AE4663" s="24" t="s">
        <v>32</v>
      </c>
      <c r="AF4663" s="24" t="s">
        <v>32</v>
      </c>
      <c r="AG4663" s="24" t="s">
        <v>32</v>
      </c>
      <c r="AH4663" s="24" t="s">
        <v>32</v>
      </c>
      <c r="AI4663" s="16" t="s">
        <v>12628</v>
      </c>
    </row>
    <row r="4664" spans="1:35" x14ac:dyDescent="0.25">
      <c r="A4664" s="17">
        <v>127339</v>
      </c>
      <c r="B4664" s="18">
        <v>4</v>
      </c>
      <c r="C4664" s="16" t="s">
        <v>474</v>
      </c>
      <c r="D4664" s="21">
        <v>43192</v>
      </c>
      <c r="E4664" s="16" t="s">
        <v>75</v>
      </c>
      <c r="F4664" s="21">
        <v>43838</v>
      </c>
      <c r="G4664" s="16" t="s">
        <v>75</v>
      </c>
      <c r="H4664" s="26" t="s">
        <v>126</v>
      </c>
      <c r="I4664" s="16" t="s">
        <v>594</v>
      </c>
      <c r="J4664" s="20" t="s">
        <v>116</v>
      </c>
      <c r="L4664" s="16" t="s">
        <v>116</v>
      </c>
      <c r="M4664" s="26" t="s">
        <v>12627</v>
      </c>
      <c r="N4664" s="26" t="s">
        <v>2343</v>
      </c>
      <c r="O4664" s="16" t="s">
        <v>188</v>
      </c>
      <c r="P4664" s="26" t="s">
        <v>443</v>
      </c>
      <c r="Q4664" s="26" t="s">
        <v>2343</v>
      </c>
      <c r="R4664" s="16" t="s">
        <v>139</v>
      </c>
      <c r="S4664" s="16" t="s">
        <v>84</v>
      </c>
      <c r="T4664" s="22">
        <v>6.3</v>
      </c>
      <c r="U4664" s="21">
        <v>43553</v>
      </c>
      <c r="V4664" s="16" t="s">
        <v>1179</v>
      </c>
      <c r="W4664" s="20" t="s">
        <v>472</v>
      </c>
      <c r="X4664" s="16" t="s">
        <v>140</v>
      </c>
      <c r="Z4664" s="24" t="s">
        <v>32</v>
      </c>
      <c r="AA4664" s="24" t="s">
        <v>32</v>
      </c>
      <c r="AB4664" s="24" t="s">
        <v>32</v>
      </c>
      <c r="AC4664" s="24" t="s">
        <v>32</v>
      </c>
      <c r="AD4664" s="25">
        <v>0</v>
      </c>
      <c r="AE4664" s="25">
        <v>0</v>
      </c>
      <c r="AF4664" s="25">
        <v>150938</v>
      </c>
      <c r="AG4664" s="25">
        <v>4033124</v>
      </c>
      <c r="AH4664" s="25">
        <v>4184062</v>
      </c>
      <c r="AI4664" s="16" t="s">
        <v>12626</v>
      </c>
    </row>
    <row r="4665" spans="1:35" x14ac:dyDescent="0.25">
      <c r="A4665" s="17">
        <v>127340.01</v>
      </c>
      <c r="B4665" s="18">
        <v>4</v>
      </c>
      <c r="C4665" s="16" t="s">
        <v>31</v>
      </c>
      <c r="D4665" s="21">
        <v>43598</v>
      </c>
      <c r="E4665" s="16" t="s">
        <v>75</v>
      </c>
      <c r="F4665" s="21">
        <v>44006</v>
      </c>
      <c r="G4665" s="16" t="s">
        <v>75</v>
      </c>
      <c r="H4665" s="26" t="s">
        <v>126</v>
      </c>
      <c r="I4665" s="16" t="s">
        <v>594</v>
      </c>
      <c r="J4665" s="20" t="s">
        <v>116</v>
      </c>
      <c r="L4665" s="16" t="s">
        <v>116</v>
      </c>
      <c r="M4665" s="26" t="s">
        <v>4153</v>
      </c>
      <c r="N4665" s="26" t="s">
        <v>2343</v>
      </c>
      <c r="O4665" s="16" t="s">
        <v>188</v>
      </c>
      <c r="P4665" s="26" t="s">
        <v>443</v>
      </c>
      <c r="Q4665" s="26" t="s">
        <v>2343</v>
      </c>
      <c r="R4665" s="16" t="s">
        <v>139</v>
      </c>
      <c r="S4665" s="16" t="s">
        <v>84</v>
      </c>
      <c r="T4665" s="22">
        <v>0.12</v>
      </c>
      <c r="U4665" s="21">
        <v>43966</v>
      </c>
      <c r="V4665" s="16" t="s">
        <v>1179</v>
      </c>
      <c r="W4665" s="20" t="s">
        <v>472</v>
      </c>
      <c r="X4665" s="16" t="s">
        <v>140</v>
      </c>
      <c r="Z4665" s="25">
        <v>0</v>
      </c>
      <c r="AA4665" s="25">
        <v>0</v>
      </c>
      <c r="AB4665" s="25">
        <v>0</v>
      </c>
      <c r="AC4665" s="25">
        <v>79030</v>
      </c>
      <c r="AD4665" s="25">
        <v>0</v>
      </c>
      <c r="AE4665" s="25">
        <v>0</v>
      </c>
      <c r="AF4665" s="25">
        <v>0</v>
      </c>
      <c r="AG4665" s="25">
        <v>188485</v>
      </c>
      <c r="AH4665" s="25">
        <v>188485</v>
      </c>
      <c r="AI4665" s="16" t="s">
        <v>4154</v>
      </c>
    </row>
    <row r="4666" spans="1:35" x14ac:dyDescent="0.25">
      <c r="A4666" s="17">
        <v>127341.01</v>
      </c>
      <c r="B4666" s="18">
        <v>4</v>
      </c>
      <c r="C4666" s="16" t="s">
        <v>31</v>
      </c>
      <c r="D4666" s="21">
        <v>43598</v>
      </c>
      <c r="E4666" s="16" t="s">
        <v>75</v>
      </c>
      <c r="F4666" s="21">
        <v>44299</v>
      </c>
      <c r="G4666" s="16" t="s">
        <v>718</v>
      </c>
      <c r="H4666" s="26" t="s">
        <v>349</v>
      </c>
      <c r="I4666" s="16" t="s">
        <v>736</v>
      </c>
      <c r="J4666" s="20" t="s">
        <v>116</v>
      </c>
      <c r="L4666" s="16" t="s">
        <v>116</v>
      </c>
      <c r="M4666" s="26" t="s">
        <v>4155</v>
      </c>
      <c r="N4666" s="26" t="s">
        <v>4156</v>
      </c>
      <c r="O4666" s="16" t="s">
        <v>188</v>
      </c>
      <c r="P4666" s="26" t="s">
        <v>2347</v>
      </c>
      <c r="Q4666" s="26" t="s">
        <v>4156</v>
      </c>
      <c r="R4666" s="16" t="s">
        <v>139</v>
      </c>
      <c r="S4666" s="16" t="s">
        <v>84</v>
      </c>
      <c r="T4666" s="22">
        <v>0.14000000000000001</v>
      </c>
      <c r="U4666" s="21">
        <v>44281</v>
      </c>
      <c r="V4666" s="16" t="s">
        <v>1179</v>
      </c>
      <c r="W4666" s="20" t="s">
        <v>472</v>
      </c>
      <c r="X4666" s="16" t="s">
        <v>140</v>
      </c>
      <c r="Y4666" s="26" t="s">
        <v>4157</v>
      </c>
      <c r="Z4666" s="25">
        <v>0</v>
      </c>
      <c r="AA4666" s="25">
        <v>0</v>
      </c>
      <c r="AB4666" s="25">
        <v>33409</v>
      </c>
      <c r="AC4666" s="25">
        <v>239365</v>
      </c>
      <c r="AD4666" s="25">
        <v>0</v>
      </c>
      <c r="AE4666" s="25">
        <v>0</v>
      </c>
      <c r="AF4666" s="25">
        <v>38409</v>
      </c>
      <c r="AG4666" s="25">
        <v>239365</v>
      </c>
      <c r="AH4666" s="25">
        <v>277774</v>
      </c>
      <c r="AI4666" s="16" t="s">
        <v>4158</v>
      </c>
    </row>
    <row r="4667" spans="1:35" x14ac:dyDescent="0.25">
      <c r="A4667" s="17">
        <v>127342</v>
      </c>
      <c r="B4667" s="18">
        <v>4</v>
      </c>
      <c r="C4667" s="16" t="s">
        <v>474</v>
      </c>
      <c r="D4667" s="21">
        <v>43192</v>
      </c>
      <c r="E4667" s="16" t="s">
        <v>75</v>
      </c>
      <c r="F4667" s="21">
        <v>44217</v>
      </c>
      <c r="G4667" s="16" t="s">
        <v>105</v>
      </c>
      <c r="H4667" s="26" t="s">
        <v>258</v>
      </c>
      <c r="I4667" s="16" t="s">
        <v>608</v>
      </c>
      <c r="J4667" s="20" t="s">
        <v>116</v>
      </c>
      <c r="L4667" s="16" t="s">
        <v>116</v>
      </c>
      <c r="M4667" s="26" t="s">
        <v>4159</v>
      </c>
      <c r="N4667" s="26" t="s">
        <v>4160</v>
      </c>
      <c r="O4667" s="16" t="s">
        <v>188</v>
      </c>
      <c r="P4667" s="26" t="s">
        <v>443</v>
      </c>
      <c r="Q4667" s="26" t="s">
        <v>4160</v>
      </c>
      <c r="R4667" s="16" t="s">
        <v>139</v>
      </c>
      <c r="S4667" s="16" t="s">
        <v>84</v>
      </c>
      <c r="T4667" s="22">
        <v>4.26</v>
      </c>
      <c r="U4667" s="21">
        <v>43553</v>
      </c>
      <c r="V4667" s="16" t="s">
        <v>2583</v>
      </c>
      <c r="W4667" s="20" t="s">
        <v>472</v>
      </c>
      <c r="X4667" s="16" t="s">
        <v>140</v>
      </c>
      <c r="Z4667" s="25">
        <v>0</v>
      </c>
      <c r="AA4667" s="25">
        <v>0</v>
      </c>
      <c r="AB4667" s="25">
        <v>7000</v>
      </c>
      <c r="AC4667" s="25">
        <v>750000</v>
      </c>
      <c r="AD4667" s="25">
        <v>0</v>
      </c>
      <c r="AE4667" s="25">
        <v>0</v>
      </c>
      <c r="AF4667" s="25">
        <v>53825</v>
      </c>
      <c r="AG4667" s="25">
        <v>4405861</v>
      </c>
      <c r="AH4667" s="25">
        <v>4459686</v>
      </c>
      <c r="AI4667" s="16" t="s">
        <v>4161</v>
      </c>
    </row>
    <row r="4668" spans="1:35" x14ac:dyDescent="0.25">
      <c r="A4668" s="17">
        <v>127343</v>
      </c>
      <c r="B4668" s="18">
        <v>4</v>
      </c>
      <c r="C4668" s="16" t="s">
        <v>474</v>
      </c>
      <c r="D4668" s="21">
        <v>43192</v>
      </c>
      <c r="E4668" s="16" t="s">
        <v>75</v>
      </c>
      <c r="F4668" s="21">
        <v>44343</v>
      </c>
      <c r="G4668" s="16" t="s">
        <v>105</v>
      </c>
      <c r="H4668" s="26" t="s">
        <v>298</v>
      </c>
      <c r="I4668" s="16" t="s">
        <v>12625</v>
      </c>
      <c r="J4668" s="20" t="s">
        <v>116</v>
      </c>
      <c r="L4668" s="16" t="s">
        <v>116</v>
      </c>
      <c r="M4668" s="26" t="s">
        <v>12624</v>
      </c>
      <c r="N4668" s="26" t="s">
        <v>4179</v>
      </c>
      <c r="O4668" s="16" t="s">
        <v>188</v>
      </c>
      <c r="P4668" s="26" t="s">
        <v>443</v>
      </c>
      <c r="Q4668" s="26" t="s">
        <v>4179</v>
      </c>
      <c r="R4668" s="16" t="s">
        <v>139</v>
      </c>
      <c r="S4668" s="16" t="s">
        <v>84</v>
      </c>
      <c r="T4668" s="22">
        <v>4.5999999999999996</v>
      </c>
      <c r="U4668" s="21">
        <v>43553</v>
      </c>
      <c r="V4668" s="16" t="s">
        <v>3309</v>
      </c>
      <c r="W4668" s="20" t="s">
        <v>43</v>
      </c>
      <c r="X4668" s="16" t="s">
        <v>78</v>
      </c>
      <c r="Z4668" s="24" t="s">
        <v>32</v>
      </c>
      <c r="AA4668" s="24" t="s">
        <v>32</v>
      </c>
      <c r="AB4668" s="24" t="s">
        <v>32</v>
      </c>
      <c r="AC4668" s="24" t="s">
        <v>32</v>
      </c>
      <c r="AD4668" s="25">
        <v>0</v>
      </c>
      <c r="AE4668" s="25">
        <v>0</v>
      </c>
      <c r="AF4668" s="25">
        <v>46050</v>
      </c>
      <c r="AG4668" s="25">
        <v>1179617</v>
      </c>
      <c r="AH4668" s="25">
        <v>1225667</v>
      </c>
      <c r="AI4668" s="16" t="s">
        <v>12623</v>
      </c>
    </row>
    <row r="4669" spans="1:35" x14ac:dyDescent="0.25">
      <c r="A4669" s="17">
        <v>127344.01</v>
      </c>
      <c r="B4669" s="18">
        <v>4</v>
      </c>
      <c r="C4669" s="16" t="s">
        <v>73</v>
      </c>
      <c r="D4669" s="21">
        <v>43598</v>
      </c>
      <c r="E4669" s="16" t="s">
        <v>75</v>
      </c>
      <c r="F4669" s="21">
        <v>43938</v>
      </c>
      <c r="G4669" s="16" t="s">
        <v>75</v>
      </c>
      <c r="H4669" s="26" t="s">
        <v>270</v>
      </c>
      <c r="I4669" s="16" t="s">
        <v>1166</v>
      </c>
      <c r="J4669" s="20" t="s">
        <v>116</v>
      </c>
      <c r="L4669" s="16" t="s">
        <v>116</v>
      </c>
      <c r="M4669" s="26" t="s">
        <v>12622</v>
      </c>
      <c r="N4669" s="26" t="s">
        <v>2343</v>
      </c>
      <c r="O4669" s="16" t="s">
        <v>188</v>
      </c>
      <c r="P4669" s="26" t="s">
        <v>2347</v>
      </c>
      <c r="Q4669" s="26" t="s">
        <v>2343</v>
      </c>
      <c r="R4669" s="16" t="s">
        <v>139</v>
      </c>
      <c r="S4669" s="16" t="s">
        <v>4621</v>
      </c>
      <c r="T4669" s="22">
        <v>0.16</v>
      </c>
      <c r="W4669" s="20" t="s">
        <v>43</v>
      </c>
      <c r="X4669" s="16" t="s">
        <v>140</v>
      </c>
      <c r="Y4669" s="26" t="s">
        <v>12621</v>
      </c>
      <c r="Z4669" s="24" t="s">
        <v>32</v>
      </c>
      <c r="AA4669" s="24" t="s">
        <v>32</v>
      </c>
      <c r="AB4669" s="24" t="s">
        <v>32</v>
      </c>
      <c r="AC4669" s="24" t="s">
        <v>32</v>
      </c>
      <c r="AD4669" s="25">
        <v>0</v>
      </c>
      <c r="AE4669" s="25">
        <v>0</v>
      </c>
      <c r="AF4669" s="25">
        <v>5000</v>
      </c>
      <c r="AG4669" s="25">
        <v>0</v>
      </c>
      <c r="AH4669" s="25">
        <v>5000</v>
      </c>
      <c r="AI4669" s="16" t="s">
        <v>12620</v>
      </c>
    </row>
    <row r="4670" spans="1:35" x14ac:dyDescent="0.25">
      <c r="A4670" s="17">
        <v>127345</v>
      </c>
      <c r="B4670" s="18">
        <v>4</v>
      </c>
      <c r="C4670" s="16" t="s">
        <v>474</v>
      </c>
      <c r="D4670" s="21">
        <v>43192</v>
      </c>
      <c r="E4670" s="16" t="s">
        <v>75</v>
      </c>
      <c r="F4670" s="21">
        <v>43734</v>
      </c>
      <c r="G4670" s="16" t="s">
        <v>476</v>
      </c>
      <c r="H4670" s="26" t="s">
        <v>92</v>
      </c>
      <c r="I4670" s="16" t="s">
        <v>4214</v>
      </c>
      <c r="J4670" s="20" t="s">
        <v>116</v>
      </c>
      <c r="L4670" s="16" t="s">
        <v>116</v>
      </c>
      <c r="M4670" s="26" t="s">
        <v>12619</v>
      </c>
      <c r="N4670" s="26" t="s">
        <v>12618</v>
      </c>
      <c r="O4670" s="16" t="s">
        <v>188</v>
      </c>
      <c r="P4670" s="26" t="s">
        <v>443</v>
      </c>
      <c r="Q4670" s="26" t="s">
        <v>12618</v>
      </c>
      <c r="R4670" s="16" t="s">
        <v>139</v>
      </c>
      <c r="S4670" s="16" t="s">
        <v>84</v>
      </c>
      <c r="T4670" s="22">
        <v>8.73</v>
      </c>
      <c r="U4670" s="21">
        <v>43595</v>
      </c>
      <c r="V4670" s="16" t="s">
        <v>3309</v>
      </c>
      <c r="W4670" s="20" t="s">
        <v>43</v>
      </c>
      <c r="X4670" s="16" t="s">
        <v>78</v>
      </c>
      <c r="Z4670" s="24" t="s">
        <v>32</v>
      </c>
      <c r="AA4670" s="24" t="s">
        <v>32</v>
      </c>
      <c r="AB4670" s="24" t="s">
        <v>32</v>
      </c>
      <c r="AC4670" s="24" t="s">
        <v>32</v>
      </c>
      <c r="AD4670" s="25">
        <v>0</v>
      </c>
      <c r="AE4670" s="25">
        <v>0</v>
      </c>
      <c r="AF4670" s="25">
        <v>48300</v>
      </c>
      <c r="AG4670" s="25">
        <v>2176000</v>
      </c>
      <c r="AH4670" s="25">
        <v>2224300</v>
      </c>
      <c r="AI4670" s="16" t="s">
        <v>12617</v>
      </c>
    </row>
    <row r="4671" spans="1:35" x14ac:dyDescent="0.25">
      <c r="A4671" s="17">
        <v>127347</v>
      </c>
      <c r="B4671" s="18">
        <v>4</v>
      </c>
      <c r="C4671" s="16" t="s">
        <v>47</v>
      </c>
      <c r="D4671" s="21">
        <v>43192</v>
      </c>
      <c r="E4671" s="16" t="s">
        <v>75</v>
      </c>
      <c r="F4671" s="21">
        <v>44089</v>
      </c>
      <c r="G4671" s="16" t="s">
        <v>103</v>
      </c>
      <c r="H4671" s="26" t="s">
        <v>270</v>
      </c>
      <c r="I4671" s="16" t="s">
        <v>736</v>
      </c>
      <c r="J4671" s="20" t="s">
        <v>116</v>
      </c>
      <c r="L4671" s="16" t="s">
        <v>116</v>
      </c>
      <c r="M4671" s="26" t="s">
        <v>4162</v>
      </c>
      <c r="N4671" s="26" t="s">
        <v>4163</v>
      </c>
      <c r="O4671" s="16" t="s">
        <v>188</v>
      </c>
      <c r="P4671" s="26" t="s">
        <v>443</v>
      </c>
      <c r="Q4671" s="26" t="s">
        <v>2343</v>
      </c>
      <c r="T4671" s="22">
        <v>7.35</v>
      </c>
      <c r="U4671" s="21">
        <v>43595</v>
      </c>
      <c r="V4671" s="16" t="s">
        <v>1179</v>
      </c>
      <c r="W4671" s="20" t="s">
        <v>43</v>
      </c>
      <c r="X4671" s="16" t="s">
        <v>140</v>
      </c>
      <c r="Z4671" s="25">
        <v>0</v>
      </c>
      <c r="AA4671" s="25">
        <v>0</v>
      </c>
      <c r="AB4671" s="25">
        <v>-4804.3100000000004</v>
      </c>
      <c r="AC4671" s="25">
        <v>18093.22</v>
      </c>
      <c r="AD4671" s="25">
        <v>0</v>
      </c>
      <c r="AE4671" s="25">
        <v>0</v>
      </c>
      <c r="AF4671" s="25">
        <v>57085.69</v>
      </c>
      <c r="AG4671" s="25">
        <v>4145258.22</v>
      </c>
      <c r="AH4671" s="25">
        <v>4202343.91</v>
      </c>
      <c r="AI4671" s="16" t="s">
        <v>4164</v>
      </c>
    </row>
    <row r="4672" spans="1:35" x14ac:dyDescent="0.25">
      <c r="A4672" s="17">
        <v>127347.01</v>
      </c>
      <c r="B4672" s="18">
        <v>4</v>
      </c>
      <c r="C4672" s="16" t="s">
        <v>73</v>
      </c>
      <c r="D4672" s="21">
        <v>43598</v>
      </c>
      <c r="E4672" s="16" t="s">
        <v>75</v>
      </c>
      <c r="F4672" s="21">
        <v>44210</v>
      </c>
      <c r="G4672" s="16" t="s">
        <v>75</v>
      </c>
      <c r="H4672" s="26" t="s">
        <v>270</v>
      </c>
      <c r="I4672" s="16" t="s">
        <v>736</v>
      </c>
      <c r="J4672" s="20" t="s">
        <v>116</v>
      </c>
      <c r="L4672" s="16" t="s">
        <v>116</v>
      </c>
      <c r="M4672" s="26" t="s">
        <v>12616</v>
      </c>
      <c r="N4672" s="26" t="s">
        <v>2343</v>
      </c>
      <c r="O4672" s="16" t="s">
        <v>188</v>
      </c>
      <c r="P4672" s="26" t="s">
        <v>443</v>
      </c>
      <c r="Q4672" s="26" t="s">
        <v>2343</v>
      </c>
      <c r="R4672" s="16" t="s">
        <v>139</v>
      </c>
      <c r="S4672" s="16" t="s">
        <v>4621</v>
      </c>
      <c r="T4672" s="22">
        <v>0.14000000000000001</v>
      </c>
      <c r="U4672" s="21">
        <v>44603</v>
      </c>
      <c r="V4672" s="16" t="s">
        <v>12615</v>
      </c>
      <c r="W4672" s="20" t="s">
        <v>472</v>
      </c>
      <c r="X4672" s="16" t="s">
        <v>140</v>
      </c>
      <c r="Z4672" s="24" t="s">
        <v>32</v>
      </c>
      <c r="AA4672" s="24" t="s">
        <v>32</v>
      </c>
      <c r="AB4672" s="24" t="s">
        <v>32</v>
      </c>
      <c r="AC4672" s="24" t="s">
        <v>32</v>
      </c>
      <c r="AD4672" s="24" t="s">
        <v>32</v>
      </c>
      <c r="AE4672" s="24" t="s">
        <v>32</v>
      </c>
      <c r="AF4672" s="24" t="s">
        <v>32</v>
      </c>
      <c r="AG4672" s="24" t="s">
        <v>32</v>
      </c>
      <c r="AH4672" s="24" t="s">
        <v>32</v>
      </c>
      <c r="AI4672" s="16" t="s">
        <v>12614</v>
      </c>
    </row>
    <row r="4673" spans="1:35" x14ac:dyDescent="0.25">
      <c r="A4673" s="17">
        <v>127348</v>
      </c>
      <c r="B4673" s="18">
        <v>4</v>
      </c>
      <c r="C4673" s="16" t="s">
        <v>47</v>
      </c>
      <c r="D4673" s="21">
        <v>43192</v>
      </c>
      <c r="E4673" s="16" t="s">
        <v>75</v>
      </c>
      <c r="F4673" s="21">
        <v>44334</v>
      </c>
      <c r="G4673" s="16" t="s">
        <v>103</v>
      </c>
      <c r="H4673" s="26" t="s">
        <v>292</v>
      </c>
      <c r="I4673" s="16" t="s">
        <v>2111</v>
      </c>
      <c r="J4673" s="20" t="s">
        <v>116</v>
      </c>
      <c r="L4673" s="16" t="s">
        <v>116</v>
      </c>
      <c r="M4673" s="26" t="s">
        <v>4165</v>
      </c>
      <c r="N4673" s="26" t="s">
        <v>4166</v>
      </c>
      <c r="O4673" s="16" t="s">
        <v>188</v>
      </c>
      <c r="P4673" s="26" t="s">
        <v>443</v>
      </c>
      <c r="Q4673" s="26" t="s">
        <v>4166</v>
      </c>
      <c r="R4673" s="16" t="s">
        <v>139</v>
      </c>
      <c r="S4673" s="16" t="s">
        <v>84</v>
      </c>
      <c r="T4673" s="22">
        <v>5.62</v>
      </c>
      <c r="U4673" s="21">
        <v>43595</v>
      </c>
      <c r="V4673" s="16" t="s">
        <v>2583</v>
      </c>
      <c r="W4673" s="20" t="s">
        <v>43</v>
      </c>
      <c r="X4673" s="16" t="s">
        <v>78</v>
      </c>
      <c r="Z4673" s="25">
        <v>0</v>
      </c>
      <c r="AA4673" s="25">
        <v>0</v>
      </c>
      <c r="AB4673" s="25">
        <v>-9136.7999999999993</v>
      </c>
      <c r="AC4673" s="25">
        <v>62663.67</v>
      </c>
      <c r="AD4673" s="25">
        <v>0</v>
      </c>
      <c r="AE4673" s="25">
        <v>0</v>
      </c>
      <c r="AF4673" s="25">
        <v>32863.199999999997</v>
      </c>
      <c r="AG4673" s="25">
        <v>1402763.67</v>
      </c>
      <c r="AH4673" s="25">
        <v>1435626.87</v>
      </c>
      <c r="AI4673" s="16" t="s">
        <v>4167</v>
      </c>
    </row>
    <row r="4674" spans="1:35" x14ac:dyDescent="0.25">
      <c r="A4674" s="17">
        <v>127348.01</v>
      </c>
      <c r="B4674" s="18">
        <v>4</v>
      </c>
      <c r="C4674" s="16" t="s">
        <v>73</v>
      </c>
      <c r="D4674" s="21">
        <v>43598</v>
      </c>
      <c r="E4674" s="16" t="s">
        <v>75</v>
      </c>
      <c r="F4674" s="21">
        <v>44180</v>
      </c>
      <c r="G4674" s="16" t="s">
        <v>75</v>
      </c>
      <c r="H4674" s="26" t="s">
        <v>292</v>
      </c>
      <c r="I4674" s="16" t="s">
        <v>2111</v>
      </c>
      <c r="J4674" s="20" t="s">
        <v>116</v>
      </c>
      <c r="L4674" s="16" t="s">
        <v>116</v>
      </c>
      <c r="M4674" s="26" t="s">
        <v>12613</v>
      </c>
      <c r="N4674" s="26" t="s">
        <v>2343</v>
      </c>
      <c r="O4674" s="16" t="s">
        <v>188</v>
      </c>
      <c r="P4674" s="26" t="s">
        <v>443</v>
      </c>
      <c r="Q4674" s="26" t="s">
        <v>2343</v>
      </c>
      <c r="R4674" s="16" t="s">
        <v>139</v>
      </c>
      <c r="S4674" s="16" t="s">
        <v>4621</v>
      </c>
      <c r="T4674" s="22">
        <v>0.14000000000000001</v>
      </c>
      <c r="W4674" s="20" t="s">
        <v>43</v>
      </c>
      <c r="X4674" s="16" t="s">
        <v>78</v>
      </c>
      <c r="Z4674" s="24" t="s">
        <v>32</v>
      </c>
      <c r="AA4674" s="24" t="s">
        <v>32</v>
      </c>
      <c r="AB4674" s="24" t="s">
        <v>32</v>
      </c>
      <c r="AC4674" s="24" t="s">
        <v>32</v>
      </c>
      <c r="AD4674" s="24" t="s">
        <v>32</v>
      </c>
      <c r="AE4674" s="24" t="s">
        <v>32</v>
      </c>
      <c r="AF4674" s="24" t="s">
        <v>32</v>
      </c>
      <c r="AG4674" s="24" t="s">
        <v>32</v>
      </c>
      <c r="AH4674" s="24" t="s">
        <v>32</v>
      </c>
      <c r="AI4674" s="16" t="s">
        <v>12612</v>
      </c>
    </row>
    <row r="4675" spans="1:35" x14ac:dyDescent="0.25">
      <c r="A4675" s="17">
        <v>127350</v>
      </c>
      <c r="B4675" s="18">
        <v>4</v>
      </c>
      <c r="C4675" s="16" t="s">
        <v>47</v>
      </c>
      <c r="D4675" s="21">
        <v>43192</v>
      </c>
      <c r="E4675" s="16" t="s">
        <v>75</v>
      </c>
      <c r="F4675" s="21">
        <v>43725</v>
      </c>
      <c r="G4675" s="16" t="s">
        <v>103</v>
      </c>
      <c r="H4675" s="26" t="s">
        <v>295</v>
      </c>
      <c r="I4675" s="16" t="s">
        <v>468</v>
      </c>
      <c r="J4675" s="20" t="s">
        <v>116</v>
      </c>
      <c r="L4675" s="16" t="s">
        <v>116</v>
      </c>
      <c r="M4675" s="26" t="s">
        <v>4168</v>
      </c>
      <c r="N4675" s="26" t="s">
        <v>2343</v>
      </c>
      <c r="O4675" s="16" t="s">
        <v>188</v>
      </c>
      <c r="P4675" s="26" t="s">
        <v>443</v>
      </c>
      <c r="Q4675" s="26" t="s">
        <v>2343</v>
      </c>
      <c r="T4675" s="22">
        <v>6.28</v>
      </c>
      <c r="U4675" s="21">
        <v>43595</v>
      </c>
      <c r="V4675" s="16" t="s">
        <v>1179</v>
      </c>
      <c r="W4675" s="20" t="s">
        <v>43</v>
      </c>
      <c r="X4675" s="16" t="s">
        <v>140</v>
      </c>
      <c r="Z4675" s="25">
        <v>0</v>
      </c>
      <c r="AA4675" s="25">
        <v>0</v>
      </c>
      <c r="AB4675" s="25">
        <v>-2374.77</v>
      </c>
      <c r="AC4675" s="25">
        <v>11112.72</v>
      </c>
      <c r="AD4675" s="25">
        <v>0</v>
      </c>
      <c r="AE4675" s="25">
        <v>0</v>
      </c>
      <c r="AF4675" s="25">
        <v>107925.23</v>
      </c>
      <c r="AG4675" s="25">
        <v>1406112.72</v>
      </c>
      <c r="AH4675" s="25">
        <v>1514037.95</v>
      </c>
      <c r="AI4675" s="16" t="s">
        <v>4169</v>
      </c>
    </row>
    <row r="4676" spans="1:35" x14ac:dyDescent="0.25">
      <c r="A4676" s="17">
        <v>127351</v>
      </c>
      <c r="B4676" s="18">
        <v>4</v>
      </c>
      <c r="C4676" s="16" t="s">
        <v>73</v>
      </c>
      <c r="D4676" s="21">
        <v>43192</v>
      </c>
      <c r="E4676" s="16" t="s">
        <v>75</v>
      </c>
      <c r="F4676" s="21">
        <v>43938</v>
      </c>
      <c r="G4676" s="16" t="s">
        <v>75</v>
      </c>
      <c r="H4676" s="26" t="s">
        <v>126</v>
      </c>
      <c r="I4676" s="16" t="s">
        <v>2111</v>
      </c>
      <c r="J4676" s="20" t="s">
        <v>116</v>
      </c>
      <c r="L4676" s="16" t="s">
        <v>116</v>
      </c>
      <c r="M4676" s="26" t="s">
        <v>12611</v>
      </c>
      <c r="N4676" s="26" t="s">
        <v>2343</v>
      </c>
      <c r="O4676" s="16" t="s">
        <v>188</v>
      </c>
      <c r="P4676" s="26" t="s">
        <v>443</v>
      </c>
      <c r="Q4676" s="26" t="s">
        <v>2343</v>
      </c>
      <c r="R4676" s="16" t="s">
        <v>139</v>
      </c>
      <c r="S4676" s="16" t="s">
        <v>4621</v>
      </c>
      <c r="T4676" s="22">
        <v>1.58</v>
      </c>
      <c r="V4676" s="16" t="s">
        <v>1179</v>
      </c>
      <c r="W4676" s="20" t="s">
        <v>472</v>
      </c>
      <c r="X4676" s="16" t="s">
        <v>140</v>
      </c>
      <c r="Z4676" s="24" t="s">
        <v>32</v>
      </c>
      <c r="AA4676" s="24" t="s">
        <v>32</v>
      </c>
      <c r="AB4676" s="24" t="s">
        <v>32</v>
      </c>
      <c r="AC4676" s="24" t="s">
        <v>32</v>
      </c>
      <c r="AD4676" s="24" t="s">
        <v>32</v>
      </c>
      <c r="AE4676" s="24" t="s">
        <v>32</v>
      </c>
      <c r="AF4676" s="24" t="s">
        <v>32</v>
      </c>
      <c r="AG4676" s="24" t="s">
        <v>32</v>
      </c>
      <c r="AH4676" s="24" t="s">
        <v>32</v>
      </c>
      <c r="AI4676" s="16" t="s">
        <v>12610</v>
      </c>
    </row>
    <row r="4677" spans="1:35" x14ac:dyDescent="0.25">
      <c r="A4677" s="17">
        <v>127352</v>
      </c>
      <c r="B4677" s="18">
        <v>4</v>
      </c>
      <c r="C4677" s="16" t="s">
        <v>474</v>
      </c>
      <c r="D4677" s="21">
        <v>43192</v>
      </c>
      <c r="E4677" s="16" t="s">
        <v>75</v>
      </c>
      <c r="F4677" s="21">
        <v>43837</v>
      </c>
      <c r="G4677" s="16" t="s">
        <v>105</v>
      </c>
      <c r="H4677" s="26" t="s">
        <v>229</v>
      </c>
      <c r="I4677" s="16" t="s">
        <v>2287</v>
      </c>
      <c r="J4677" s="20" t="s">
        <v>116</v>
      </c>
      <c r="L4677" s="16" t="s">
        <v>116</v>
      </c>
      <c r="M4677" s="26" t="s">
        <v>12609</v>
      </c>
      <c r="N4677" s="26" t="s">
        <v>4179</v>
      </c>
      <c r="O4677" s="16" t="s">
        <v>188</v>
      </c>
      <c r="P4677" s="26" t="s">
        <v>443</v>
      </c>
      <c r="Q4677" s="26" t="s">
        <v>4179</v>
      </c>
      <c r="R4677" s="16" t="s">
        <v>139</v>
      </c>
      <c r="S4677" s="16" t="s">
        <v>84</v>
      </c>
      <c r="T4677" s="22">
        <v>7.78</v>
      </c>
      <c r="U4677" s="21">
        <v>43637</v>
      </c>
      <c r="V4677" s="16" t="s">
        <v>12608</v>
      </c>
      <c r="W4677" s="20" t="s">
        <v>43</v>
      </c>
      <c r="X4677" s="16" t="s">
        <v>78</v>
      </c>
      <c r="Z4677" s="24" t="s">
        <v>32</v>
      </c>
      <c r="AA4677" s="24" t="s">
        <v>32</v>
      </c>
      <c r="AB4677" s="24" t="s">
        <v>32</v>
      </c>
      <c r="AC4677" s="24" t="s">
        <v>32</v>
      </c>
      <c r="AD4677" s="25">
        <v>0</v>
      </c>
      <c r="AE4677" s="25">
        <v>0</v>
      </c>
      <c r="AF4677" s="25">
        <v>72230</v>
      </c>
      <c r="AG4677" s="25">
        <v>1397420</v>
      </c>
      <c r="AH4677" s="25">
        <v>1469650</v>
      </c>
      <c r="AI4677" s="16" t="s">
        <v>12607</v>
      </c>
    </row>
    <row r="4678" spans="1:35" x14ac:dyDescent="0.25">
      <c r="A4678" s="17">
        <v>127354</v>
      </c>
      <c r="B4678" s="18">
        <v>4</v>
      </c>
      <c r="C4678" s="16" t="s">
        <v>73</v>
      </c>
      <c r="D4678" s="21">
        <v>43192</v>
      </c>
      <c r="E4678" s="16" t="s">
        <v>75</v>
      </c>
      <c r="F4678" s="21">
        <v>44302</v>
      </c>
      <c r="G4678" s="16" t="s">
        <v>75</v>
      </c>
      <c r="H4678" s="26" t="s">
        <v>301</v>
      </c>
      <c r="I4678" s="16" t="s">
        <v>477</v>
      </c>
      <c r="J4678" s="20" t="s">
        <v>116</v>
      </c>
      <c r="L4678" s="16" t="s">
        <v>116</v>
      </c>
      <c r="M4678" s="26" t="s">
        <v>12606</v>
      </c>
      <c r="N4678" s="26" t="s">
        <v>4166</v>
      </c>
      <c r="O4678" s="16" t="s">
        <v>188</v>
      </c>
      <c r="P4678" s="26" t="s">
        <v>443</v>
      </c>
      <c r="Q4678" s="26" t="s">
        <v>4160</v>
      </c>
      <c r="R4678" s="16" t="s">
        <v>139</v>
      </c>
      <c r="S4678" s="16" t="s">
        <v>4621</v>
      </c>
      <c r="T4678" s="22">
        <v>11.29</v>
      </c>
      <c r="U4678" s="21">
        <v>44603</v>
      </c>
      <c r="V4678" s="16" t="s">
        <v>2583</v>
      </c>
      <c r="W4678" s="20" t="s">
        <v>472</v>
      </c>
      <c r="X4678" s="16" t="s">
        <v>140</v>
      </c>
      <c r="Z4678" s="24" t="s">
        <v>32</v>
      </c>
      <c r="AA4678" s="24" t="s">
        <v>32</v>
      </c>
      <c r="AB4678" s="24" t="s">
        <v>32</v>
      </c>
      <c r="AC4678" s="24" t="s">
        <v>32</v>
      </c>
      <c r="AD4678" s="24" t="s">
        <v>32</v>
      </c>
      <c r="AE4678" s="24" t="s">
        <v>32</v>
      </c>
      <c r="AF4678" s="24" t="s">
        <v>32</v>
      </c>
      <c r="AG4678" s="24" t="s">
        <v>32</v>
      </c>
      <c r="AH4678" s="24" t="s">
        <v>32</v>
      </c>
      <c r="AI4678" s="16" t="s">
        <v>12605</v>
      </c>
    </row>
    <row r="4679" spans="1:35" x14ac:dyDescent="0.25">
      <c r="A4679" s="17">
        <v>127355</v>
      </c>
      <c r="B4679" s="18">
        <v>4</v>
      </c>
      <c r="C4679" s="16" t="s">
        <v>47</v>
      </c>
      <c r="D4679" s="21">
        <v>43192</v>
      </c>
      <c r="E4679" s="16" t="s">
        <v>75</v>
      </c>
      <c r="F4679" s="21">
        <v>43789</v>
      </c>
      <c r="G4679" s="16" t="s">
        <v>75</v>
      </c>
      <c r="H4679" s="26" t="s">
        <v>126</v>
      </c>
      <c r="I4679" s="16" t="s">
        <v>4170</v>
      </c>
      <c r="J4679" s="20" t="s">
        <v>116</v>
      </c>
      <c r="L4679" s="16" t="s">
        <v>116</v>
      </c>
      <c r="M4679" s="26" t="s">
        <v>4171</v>
      </c>
      <c r="N4679" s="26" t="s">
        <v>2343</v>
      </c>
      <c r="O4679" s="16" t="s">
        <v>188</v>
      </c>
      <c r="P4679" s="26" t="s">
        <v>443</v>
      </c>
      <c r="Q4679" s="26" t="s">
        <v>2343</v>
      </c>
      <c r="R4679" s="16" t="s">
        <v>139</v>
      </c>
      <c r="S4679" s="16" t="s">
        <v>84</v>
      </c>
      <c r="T4679" s="22">
        <v>1.97</v>
      </c>
      <c r="U4679" s="21">
        <v>43595</v>
      </c>
      <c r="V4679" s="16" t="s">
        <v>1179</v>
      </c>
      <c r="W4679" s="20" t="s">
        <v>43</v>
      </c>
      <c r="X4679" s="16" t="s">
        <v>78</v>
      </c>
      <c r="Z4679" s="25">
        <v>0</v>
      </c>
      <c r="AA4679" s="25">
        <v>0</v>
      </c>
      <c r="AB4679" s="25">
        <v>114066.69</v>
      </c>
      <c r="AC4679" s="25">
        <v>-18522.95</v>
      </c>
      <c r="AD4679" s="25">
        <v>0</v>
      </c>
      <c r="AE4679" s="25">
        <v>0</v>
      </c>
      <c r="AF4679" s="25">
        <v>235856.69</v>
      </c>
      <c r="AG4679" s="25">
        <v>1220342.05</v>
      </c>
      <c r="AH4679" s="25">
        <v>1456198.74</v>
      </c>
      <c r="AI4679" s="16" t="s">
        <v>4172</v>
      </c>
    </row>
    <row r="4680" spans="1:35" x14ac:dyDescent="0.25">
      <c r="A4680" s="17">
        <v>127358</v>
      </c>
      <c r="B4680" s="18">
        <v>4</v>
      </c>
      <c r="C4680" s="16" t="s">
        <v>474</v>
      </c>
      <c r="D4680" s="21">
        <v>43193</v>
      </c>
      <c r="E4680" s="16" t="s">
        <v>75</v>
      </c>
      <c r="F4680" s="21">
        <v>44090</v>
      </c>
      <c r="G4680" s="16" t="s">
        <v>573</v>
      </c>
      <c r="H4680" s="26" t="s">
        <v>428</v>
      </c>
      <c r="I4680" s="16" t="s">
        <v>4181</v>
      </c>
      <c r="J4680" s="20" t="s">
        <v>116</v>
      </c>
      <c r="L4680" s="16" t="s">
        <v>116</v>
      </c>
      <c r="M4680" s="26" t="s">
        <v>12604</v>
      </c>
      <c r="N4680" s="26" t="s">
        <v>12603</v>
      </c>
      <c r="O4680" s="16" t="s">
        <v>188</v>
      </c>
      <c r="P4680" s="26" t="s">
        <v>443</v>
      </c>
      <c r="Q4680" s="26" t="s">
        <v>12603</v>
      </c>
      <c r="R4680" s="16" t="s">
        <v>139</v>
      </c>
      <c r="S4680" s="16" t="s">
        <v>84</v>
      </c>
      <c r="T4680" s="22">
        <v>10.4</v>
      </c>
      <c r="U4680" s="21">
        <v>43917</v>
      </c>
      <c r="V4680" s="16" t="s">
        <v>3309</v>
      </c>
      <c r="W4680" s="20" t="s">
        <v>43</v>
      </c>
      <c r="X4680" s="16" t="s">
        <v>78</v>
      </c>
      <c r="Z4680" s="24" t="s">
        <v>32</v>
      </c>
      <c r="AA4680" s="24" t="s">
        <v>32</v>
      </c>
      <c r="AB4680" s="24" t="s">
        <v>32</v>
      </c>
      <c r="AC4680" s="24" t="s">
        <v>32</v>
      </c>
      <c r="AD4680" s="25">
        <v>0</v>
      </c>
      <c r="AE4680" s="25">
        <v>0</v>
      </c>
      <c r="AF4680" s="25">
        <v>276200</v>
      </c>
      <c r="AG4680" s="25">
        <v>1891300</v>
      </c>
      <c r="AH4680" s="25">
        <v>2167500</v>
      </c>
      <c r="AI4680" s="16" t="s">
        <v>12602</v>
      </c>
    </row>
    <row r="4681" spans="1:35" x14ac:dyDescent="0.25">
      <c r="A4681" s="17">
        <v>127359</v>
      </c>
      <c r="B4681" s="18">
        <v>4</v>
      </c>
      <c r="C4681" s="16" t="s">
        <v>31</v>
      </c>
      <c r="D4681" s="21">
        <v>43193</v>
      </c>
      <c r="E4681" s="16" t="s">
        <v>75</v>
      </c>
      <c r="F4681" s="21">
        <v>44033</v>
      </c>
      <c r="G4681" s="16" t="s">
        <v>105</v>
      </c>
      <c r="H4681" s="26" t="s">
        <v>349</v>
      </c>
      <c r="I4681" s="16" t="s">
        <v>4173</v>
      </c>
      <c r="J4681" s="20" t="s">
        <v>116</v>
      </c>
      <c r="L4681" s="16" t="s">
        <v>116</v>
      </c>
      <c r="M4681" s="26" t="s">
        <v>4174</v>
      </c>
      <c r="N4681" s="26" t="s">
        <v>2343</v>
      </c>
      <c r="O4681" s="16" t="s">
        <v>188</v>
      </c>
      <c r="P4681" s="26" t="s">
        <v>2347</v>
      </c>
      <c r="Q4681" s="26" t="s">
        <v>2343</v>
      </c>
      <c r="R4681" s="16" t="s">
        <v>139</v>
      </c>
      <c r="S4681" s="16" t="s">
        <v>84</v>
      </c>
      <c r="T4681" s="22">
        <v>3.78</v>
      </c>
      <c r="U4681" s="21">
        <v>44008</v>
      </c>
      <c r="V4681" s="16" t="s">
        <v>1179</v>
      </c>
      <c r="W4681" s="20" t="s">
        <v>472</v>
      </c>
      <c r="X4681" s="16" t="s">
        <v>140</v>
      </c>
      <c r="Y4681" s="26" t="s">
        <v>4175</v>
      </c>
      <c r="Z4681" s="25">
        <v>0</v>
      </c>
      <c r="AA4681" s="25">
        <v>0</v>
      </c>
      <c r="AB4681" s="25">
        <v>-98080</v>
      </c>
      <c r="AC4681" s="25">
        <v>-519125</v>
      </c>
      <c r="AD4681" s="25">
        <v>0</v>
      </c>
      <c r="AE4681" s="25">
        <v>0</v>
      </c>
      <c r="AF4681" s="25">
        <v>304420</v>
      </c>
      <c r="AG4681" s="25">
        <v>1792375</v>
      </c>
      <c r="AH4681" s="25">
        <v>2096795</v>
      </c>
      <c r="AI4681" s="16" t="s">
        <v>4176</v>
      </c>
    </row>
    <row r="4682" spans="1:35" x14ac:dyDescent="0.25">
      <c r="A4682" s="17">
        <v>127360</v>
      </c>
      <c r="B4682" s="18">
        <v>4</v>
      </c>
      <c r="C4682" s="16" t="s">
        <v>73</v>
      </c>
      <c r="D4682" s="21">
        <v>43193</v>
      </c>
      <c r="E4682" s="16" t="s">
        <v>75</v>
      </c>
      <c r="F4682" s="21">
        <v>44090</v>
      </c>
      <c r="G4682" s="16" t="s">
        <v>75</v>
      </c>
      <c r="H4682" s="26" t="s">
        <v>326</v>
      </c>
      <c r="I4682" s="16" t="s">
        <v>5792</v>
      </c>
      <c r="J4682" s="20" t="s">
        <v>116</v>
      </c>
      <c r="L4682" s="16" t="s">
        <v>116</v>
      </c>
      <c r="M4682" s="26" t="s">
        <v>12601</v>
      </c>
      <c r="N4682" s="26" t="s">
        <v>2343</v>
      </c>
      <c r="O4682" s="16" t="s">
        <v>188</v>
      </c>
      <c r="P4682" s="26" t="s">
        <v>443</v>
      </c>
      <c r="Q4682" s="26" t="s">
        <v>2343</v>
      </c>
      <c r="R4682" s="16" t="s">
        <v>139</v>
      </c>
      <c r="S4682" s="16" t="s">
        <v>4621</v>
      </c>
      <c r="T4682" s="22">
        <v>2.9</v>
      </c>
      <c r="V4682" s="16" t="s">
        <v>2583</v>
      </c>
      <c r="W4682" s="20" t="s">
        <v>43</v>
      </c>
      <c r="X4682" s="16" t="s">
        <v>140</v>
      </c>
      <c r="Z4682" s="24" t="s">
        <v>32</v>
      </c>
      <c r="AA4682" s="24" t="s">
        <v>32</v>
      </c>
      <c r="AB4682" s="24" t="s">
        <v>32</v>
      </c>
      <c r="AC4682" s="24" t="s">
        <v>32</v>
      </c>
      <c r="AD4682" s="24" t="s">
        <v>32</v>
      </c>
      <c r="AE4682" s="24" t="s">
        <v>32</v>
      </c>
      <c r="AF4682" s="24" t="s">
        <v>32</v>
      </c>
      <c r="AG4682" s="24" t="s">
        <v>32</v>
      </c>
      <c r="AH4682" s="24" t="s">
        <v>32</v>
      </c>
      <c r="AI4682" s="16" t="s">
        <v>12600</v>
      </c>
    </row>
    <row r="4683" spans="1:35" x14ac:dyDescent="0.25">
      <c r="A4683" s="17">
        <v>127361</v>
      </c>
      <c r="B4683" s="18">
        <v>4</v>
      </c>
      <c r="C4683" s="16" t="s">
        <v>474</v>
      </c>
      <c r="D4683" s="21">
        <v>43193</v>
      </c>
      <c r="E4683" s="16" t="s">
        <v>75</v>
      </c>
      <c r="F4683" s="21">
        <v>44126</v>
      </c>
      <c r="G4683" s="16" t="s">
        <v>32</v>
      </c>
      <c r="H4683" s="26" t="s">
        <v>564</v>
      </c>
      <c r="I4683" s="16" t="s">
        <v>3716</v>
      </c>
      <c r="J4683" s="20" t="s">
        <v>116</v>
      </c>
      <c r="L4683" s="16" t="s">
        <v>116</v>
      </c>
      <c r="M4683" s="26" t="s">
        <v>12599</v>
      </c>
      <c r="N4683" s="26" t="s">
        <v>4179</v>
      </c>
      <c r="O4683" s="16" t="s">
        <v>188</v>
      </c>
      <c r="P4683" s="26" t="s">
        <v>443</v>
      </c>
      <c r="Q4683" s="26" t="s">
        <v>4179</v>
      </c>
      <c r="R4683" s="16" t="s">
        <v>139</v>
      </c>
      <c r="S4683" s="16" t="s">
        <v>84</v>
      </c>
      <c r="T4683" s="22">
        <v>10.57</v>
      </c>
      <c r="U4683" s="21">
        <v>43917</v>
      </c>
      <c r="V4683" s="16" t="s">
        <v>3309</v>
      </c>
      <c r="W4683" s="20" t="s">
        <v>43</v>
      </c>
      <c r="X4683" s="16" t="s">
        <v>78</v>
      </c>
      <c r="Z4683" s="24" t="s">
        <v>32</v>
      </c>
      <c r="AA4683" s="24" t="s">
        <v>32</v>
      </c>
      <c r="AB4683" s="24" t="s">
        <v>32</v>
      </c>
      <c r="AC4683" s="24" t="s">
        <v>32</v>
      </c>
      <c r="AD4683" s="25">
        <v>0</v>
      </c>
      <c r="AE4683" s="25">
        <v>0</v>
      </c>
      <c r="AF4683" s="25">
        <v>56700</v>
      </c>
      <c r="AG4683" s="25">
        <v>2469242</v>
      </c>
      <c r="AH4683" s="25">
        <v>2525942</v>
      </c>
      <c r="AI4683" s="16" t="s">
        <v>12598</v>
      </c>
    </row>
    <row r="4684" spans="1:35" x14ac:dyDescent="0.25">
      <c r="A4684" s="17">
        <v>127362</v>
      </c>
      <c r="B4684" s="18">
        <v>3</v>
      </c>
      <c r="C4684" s="16" t="s">
        <v>474</v>
      </c>
      <c r="D4684" s="21">
        <v>43193</v>
      </c>
      <c r="E4684" s="16" t="s">
        <v>75</v>
      </c>
      <c r="F4684" s="21">
        <v>44126</v>
      </c>
      <c r="G4684" s="16" t="s">
        <v>32</v>
      </c>
      <c r="H4684" s="26" t="s">
        <v>425</v>
      </c>
      <c r="I4684" s="16" t="s">
        <v>3716</v>
      </c>
      <c r="J4684" s="20" t="s">
        <v>116</v>
      </c>
      <c r="L4684" s="16" t="s">
        <v>116</v>
      </c>
      <c r="M4684" s="26" t="s">
        <v>4177</v>
      </c>
      <c r="N4684" s="26" t="s">
        <v>4178</v>
      </c>
      <c r="O4684" s="16" t="s">
        <v>188</v>
      </c>
      <c r="P4684" s="26" t="s">
        <v>443</v>
      </c>
      <c r="Q4684" s="26" t="s">
        <v>4179</v>
      </c>
      <c r="R4684" s="16" t="s">
        <v>139</v>
      </c>
      <c r="S4684" s="16" t="s">
        <v>84</v>
      </c>
      <c r="T4684" s="22">
        <v>3.71</v>
      </c>
      <c r="U4684" s="21">
        <v>43917</v>
      </c>
      <c r="V4684" s="16" t="s">
        <v>3309</v>
      </c>
      <c r="W4684" s="20" t="s">
        <v>43</v>
      </c>
      <c r="X4684" s="16" t="s">
        <v>78</v>
      </c>
      <c r="Z4684" s="25">
        <v>0</v>
      </c>
      <c r="AA4684" s="25">
        <v>0</v>
      </c>
      <c r="AB4684" s="25">
        <v>-10631</v>
      </c>
      <c r="AC4684" s="25">
        <v>70919</v>
      </c>
      <c r="AD4684" s="25">
        <v>0</v>
      </c>
      <c r="AE4684" s="25">
        <v>0</v>
      </c>
      <c r="AF4684" s="25">
        <v>31224</v>
      </c>
      <c r="AG4684" s="25">
        <v>851201</v>
      </c>
      <c r="AH4684" s="25">
        <v>882425</v>
      </c>
      <c r="AI4684" s="16" t="s">
        <v>4180</v>
      </c>
    </row>
    <row r="4685" spans="1:35" x14ac:dyDescent="0.25">
      <c r="A4685" s="17">
        <v>127363</v>
      </c>
      <c r="B4685" s="18">
        <v>4</v>
      </c>
      <c r="C4685" s="16" t="s">
        <v>31</v>
      </c>
      <c r="D4685" s="21">
        <v>43193</v>
      </c>
      <c r="E4685" s="16" t="s">
        <v>75</v>
      </c>
      <c r="F4685" s="21">
        <v>44299</v>
      </c>
      <c r="G4685" s="16" t="s">
        <v>32</v>
      </c>
      <c r="H4685" s="26" t="s">
        <v>428</v>
      </c>
      <c r="I4685" s="16" t="s">
        <v>4181</v>
      </c>
      <c r="J4685" s="20" t="s">
        <v>116</v>
      </c>
      <c r="L4685" s="16" t="s">
        <v>116</v>
      </c>
      <c r="M4685" s="26" t="s">
        <v>4182</v>
      </c>
      <c r="N4685" s="26" t="s">
        <v>4183</v>
      </c>
      <c r="O4685" s="16" t="s">
        <v>188</v>
      </c>
      <c r="P4685" s="26" t="s">
        <v>2347</v>
      </c>
      <c r="Q4685" s="26" t="s">
        <v>4183</v>
      </c>
      <c r="R4685" s="16" t="s">
        <v>139</v>
      </c>
      <c r="S4685" s="16" t="s">
        <v>84</v>
      </c>
      <c r="T4685" s="22">
        <v>7.26</v>
      </c>
      <c r="U4685" s="21">
        <v>44281</v>
      </c>
      <c r="V4685" s="16" t="s">
        <v>3309</v>
      </c>
      <c r="W4685" s="20" t="s">
        <v>43</v>
      </c>
      <c r="X4685" s="16" t="s">
        <v>78</v>
      </c>
      <c r="Y4685" s="26" t="s">
        <v>4184</v>
      </c>
      <c r="Z4685" s="25">
        <v>0</v>
      </c>
      <c r="AA4685" s="25">
        <v>0</v>
      </c>
      <c r="AB4685" s="25">
        <v>235850</v>
      </c>
      <c r="AC4685" s="25">
        <v>712000</v>
      </c>
      <c r="AD4685" s="25">
        <v>0</v>
      </c>
      <c r="AE4685" s="25">
        <v>0</v>
      </c>
      <c r="AF4685" s="25">
        <v>235850</v>
      </c>
      <c r="AG4685" s="25">
        <v>712000</v>
      </c>
      <c r="AH4685" s="25">
        <v>947850</v>
      </c>
      <c r="AI4685" s="16" t="s">
        <v>4185</v>
      </c>
    </row>
    <row r="4686" spans="1:35" x14ac:dyDescent="0.25">
      <c r="A4686" s="17">
        <v>127364</v>
      </c>
      <c r="B4686" s="18">
        <v>1</v>
      </c>
      <c r="C4686" s="16" t="s">
        <v>73</v>
      </c>
      <c r="D4686" s="21">
        <v>43193</v>
      </c>
      <c r="E4686" s="16" t="s">
        <v>2282</v>
      </c>
      <c r="F4686" s="21">
        <v>44364</v>
      </c>
      <c r="G4686" s="16" t="s">
        <v>109</v>
      </c>
      <c r="H4686" s="26" t="s">
        <v>386</v>
      </c>
      <c r="I4686" s="16" t="s">
        <v>159</v>
      </c>
      <c r="J4686" s="20" t="s">
        <v>148</v>
      </c>
      <c r="L4686" s="16" t="s">
        <v>149</v>
      </c>
      <c r="M4686" s="26" t="s">
        <v>4186</v>
      </c>
      <c r="N4686" s="26" t="s">
        <v>4187</v>
      </c>
      <c r="O4686" s="16" t="s">
        <v>1520</v>
      </c>
      <c r="P4686" s="26" t="s">
        <v>1917</v>
      </c>
      <c r="R4686" s="16" t="s">
        <v>139</v>
      </c>
      <c r="S4686" s="16" t="s">
        <v>42</v>
      </c>
      <c r="T4686" s="22">
        <v>0.26</v>
      </c>
      <c r="W4686" s="20" t="s">
        <v>43</v>
      </c>
      <c r="X4686" s="16" t="s">
        <v>454</v>
      </c>
      <c r="Z4686" s="25">
        <v>-22200.87</v>
      </c>
      <c r="AA4686" s="25">
        <v>0</v>
      </c>
      <c r="AB4686" s="25">
        <v>0</v>
      </c>
      <c r="AC4686" s="25">
        <v>0</v>
      </c>
      <c r="AD4686" s="25">
        <v>27799.13</v>
      </c>
      <c r="AE4686" s="25">
        <v>0</v>
      </c>
      <c r="AF4686" s="25">
        <v>0</v>
      </c>
      <c r="AG4686" s="25">
        <v>0</v>
      </c>
      <c r="AH4686" s="25">
        <v>27799.13</v>
      </c>
      <c r="AI4686" s="16" t="s">
        <v>4188</v>
      </c>
    </row>
    <row r="4687" spans="1:35" x14ac:dyDescent="0.25">
      <c r="A4687" s="17">
        <v>127365</v>
      </c>
      <c r="B4687" s="18">
        <v>4</v>
      </c>
      <c r="C4687" s="16" t="s">
        <v>474</v>
      </c>
      <c r="D4687" s="21">
        <v>43193</v>
      </c>
      <c r="E4687" s="16" t="s">
        <v>75</v>
      </c>
      <c r="F4687" s="21">
        <v>44230</v>
      </c>
      <c r="G4687" s="16" t="s">
        <v>32</v>
      </c>
      <c r="H4687" s="26" t="s">
        <v>298</v>
      </c>
      <c r="I4687" s="16" t="s">
        <v>608</v>
      </c>
      <c r="J4687" s="20" t="s">
        <v>116</v>
      </c>
      <c r="L4687" s="16" t="s">
        <v>116</v>
      </c>
      <c r="M4687" s="26" t="s">
        <v>12597</v>
      </c>
      <c r="N4687" s="26" t="s">
        <v>4160</v>
      </c>
      <c r="O4687" s="16" t="s">
        <v>188</v>
      </c>
      <c r="P4687" s="26" t="s">
        <v>443</v>
      </c>
      <c r="Q4687" s="26" t="s">
        <v>4160</v>
      </c>
      <c r="R4687" s="16" t="s">
        <v>139</v>
      </c>
      <c r="S4687" s="16" t="s">
        <v>84</v>
      </c>
      <c r="T4687" s="22">
        <v>6.76</v>
      </c>
      <c r="U4687" s="21">
        <v>43868</v>
      </c>
      <c r="V4687" s="16" t="s">
        <v>2583</v>
      </c>
      <c r="W4687" s="20" t="s">
        <v>472</v>
      </c>
      <c r="X4687" s="16" t="s">
        <v>140</v>
      </c>
      <c r="Z4687" s="24" t="s">
        <v>32</v>
      </c>
      <c r="AA4687" s="24" t="s">
        <v>32</v>
      </c>
      <c r="AB4687" s="24" t="s">
        <v>32</v>
      </c>
      <c r="AC4687" s="24" t="s">
        <v>32</v>
      </c>
      <c r="AD4687" s="25">
        <v>0</v>
      </c>
      <c r="AE4687" s="25">
        <v>0</v>
      </c>
      <c r="AF4687" s="25">
        <v>270680</v>
      </c>
      <c r="AG4687" s="25">
        <v>2751155</v>
      </c>
      <c r="AH4687" s="25">
        <v>3021835</v>
      </c>
      <c r="AI4687" s="16" t="s">
        <v>12596</v>
      </c>
    </row>
    <row r="4688" spans="1:35" x14ac:dyDescent="0.25">
      <c r="A4688" s="17">
        <v>127366</v>
      </c>
      <c r="B4688" s="18">
        <v>4</v>
      </c>
      <c r="C4688" s="16" t="s">
        <v>474</v>
      </c>
      <c r="D4688" s="21">
        <v>43193</v>
      </c>
      <c r="E4688" s="16" t="s">
        <v>75</v>
      </c>
      <c r="F4688" s="21">
        <v>44112</v>
      </c>
      <c r="G4688" s="16" t="s">
        <v>105</v>
      </c>
      <c r="H4688" s="26" t="s">
        <v>126</v>
      </c>
      <c r="I4688" s="16" t="s">
        <v>600</v>
      </c>
      <c r="J4688" s="20" t="s">
        <v>116</v>
      </c>
      <c r="L4688" s="16" t="s">
        <v>116</v>
      </c>
      <c r="M4688" s="26" t="s">
        <v>12595</v>
      </c>
      <c r="N4688" s="26" t="s">
        <v>4193</v>
      </c>
      <c r="O4688" s="16" t="s">
        <v>188</v>
      </c>
      <c r="P4688" s="26" t="s">
        <v>443</v>
      </c>
      <c r="Q4688" s="26" t="s">
        <v>4193</v>
      </c>
      <c r="R4688" s="16" t="s">
        <v>139</v>
      </c>
      <c r="S4688" s="16" t="s">
        <v>84</v>
      </c>
      <c r="T4688" s="22">
        <v>2.92</v>
      </c>
      <c r="U4688" s="21">
        <v>43917</v>
      </c>
      <c r="V4688" s="16" t="s">
        <v>1179</v>
      </c>
      <c r="W4688" s="20" t="s">
        <v>43</v>
      </c>
      <c r="X4688" s="16" t="s">
        <v>140</v>
      </c>
      <c r="Z4688" s="24" t="s">
        <v>32</v>
      </c>
      <c r="AA4688" s="24" t="s">
        <v>32</v>
      </c>
      <c r="AB4688" s="24" t="s">
        <v>32</v>
      </c>
      <c r="AC4688" s="24" t="s">
        <v>32</v>
      </c>
      <c r="AD4688" s="25">
        <v>0</v>
      </c>
      <c r="AE4688" s="25">
        <v>0</v>
      </c>
      <c r="AF4688" s="25">
        <v>71500</v>
      </c>
      <c r="AG4688" s="25">
        <v>1764000</v>
      </c>
      <c r="AH4688" s="25">
        <v>1835500</v>
      </c>
      <c r="AI4688" s="16" t="s">
        <v>12594</v>
      </c>
    </row>
    <row r="4689" spans="1:35" x14ac:dyDescent="0.25">
      <c r="A4689" s="17">
        <v>127367</v>
      </c>
      <c r="B4689" s="18">
        <v>4</v>
      </c>
      <c r="C4689" s="16" t="s">
        <v>73</v>
      </c>
      <c r="D4689" s="21">
        <v>43193</v>
      </c>
      <c r="E4689" s="16" t="s">
        <v>75</v>
      </c>
      <c r="F4689" s="21">
        <v>44277</v>
      </c>
      <c r="G4689" s="16" t="s">
        <v>75</v>
      </c>
      <c r="H4689" s="26" t="s">
        <v>258</v>
      </c>
      <c r="I4689" s="16" t="s">
        <v>4189</v>
      </c>
      <c r="J4689" s="20" t="s">
        <v>116</v>
      </c>
      <c r="L4689" s="16" t="s">
        <v>116</v>
      </c>
      <c r="M4689" s="26" t="s">
        <v>4190</v>
      </c>
      <c r="N4689" s="26" t="s">
        <v>2343</v>
      </c>
      <c r="O4689" s="16" t="s">
        <v>188</v>
      </c>
      <c r="P4689" s="26" t="s">
        <v>443</v>
      </c>
      <c r="Q4689" s="26" t="s">
        <v>2343</v>
      </c>
      <c r="R4689" s="16" t="s">
        <v>139</v>
      </c>
      <c r="S4689" s="16" t="s">
        <v>4621</v>
      </c>
      <c r="T4689" s="22">
        <v>0.95</v>
      </c>
      <c r="U4689" s="21">
        <v>44603</v>
      </c>
      <c r="V4689" s="16" t="s">
        <v>3309</v>
      </c>
      <c r="W4689" s="20" t="s">
        <v>43</v>
      </c>
      <c r="X4689" s="16" t="s">
        <v>78</v>
      </c>
      <c r="Z4689" s="25">
        <v>0</v>
      </c>
      <c r="AA4689" s="25">
        <v>8000</v>
      </c>
      <c r="AB4689" s="25">
        <v>0</v>
      </c>
      <c r="AC4689" s="25">
        <v>0</v>
      </c>
      <c r="AD4689" s="25">
        <v>0</v>
      </c>
      <c r="AE4689" s="25">
        <v>8000</v>
      </c>
      <c r="AF4689" s="25">
        <v>0</v>
      </c>
      <c r="AG4689" s="25">
        <v>0</v>
      </c>
      <c r="AH4689" s="25">
        <v>8000</v>
      </c>
      <c r="AI4689" s="16" t="s">
        <v>4191</v>
      </c>
    </row>
    <row r="4690" spans="1:35" x14ac:dyDescent="0.25">
      <c r="A4690" s="17">
        <v>127368</v>
      </c>
      <c r="B4690" s="18">
        <v>4</v>
      </c>
      <c r="C4690" s="16" t="s">
        <v>31</v>
      </c>
      <c r="D4690" s="21">
        <v>43193</v>
      </c>
      <c r="E4690" s="16" t="s">
        <v>75</v>
      </c>
      <c r="F4690" s="21">
        <v>44006</v>
      </c>
      <c r="G4690" s="16" t="s">
        <v>109</v>
      </c>
      <c r="H4690" s="26" t="s">
        <v>258</v>
      </c>
      <c r="I4690" s="16" t="s">
        <v>2589</v>
      </c>
      <c r="J4690" s="20" t="s">
        <v>116</v>
      </c>
      <c r="L4690" s="16" t="s">
        <v>116</v>
      </c>
      <c r="M4690" s="26" t="s">
        <v>12593</v>
      </c>
      <c r="N4690" s="26" t="s">
        <v>4179</v>
      </c>
      <c r="O4690" s="16" t="s">
        <v>188</v>
      </c>
      <c r="P4690" s="26" t="s">
        <v>2347</v>
      </c>
      <c r="Q4690" s="26" t="s">
        <v>4179</v>
      </c>
      <c r="R4690" s="16" t="s">
        <v>139</v>
      </c>
      <c r="S4690" s="16" t="s">
        <v>84</v>
      </c>
      <c r="T4690" s="22">
        <v>7.73</v>
      </c>
      <c r="U4690" s="21">
        <v>43966</v>
      </c>
      <c r="V4690" s="16" t="s">
        <v>3309</v>
      </c>
      <c r="W4690" s="20" t="s">
        <v>43</v>
      </c>
      <c r="X4690" s="16" t="s">
        <v>78</v>
      </c>
      <c r="Y4690" s="26" t="s">
        <v>12592</v>
      </c>
      <c r="Z4690" s="24" t="s">
        <v>32</v>
      </c>
      <c r="AA4690" s="24" t="s">
        <v>32</v>
      </c>
      <c r="AB4690" s="24" t="s">
        <v>32</v>
      </c>
      <c r="AC4690" s="24" t="s">
        <v>32</v>
      </c>
      <c r="AD4690" s="25">
        <v>0</v>
      </c>
      <c r="AE4690" s="25">
        <v>0</v>
      </c>
      <c r="AF4690" s="25">
        <v>111745</v>
      </c>
      <c r="AG4690" s="25">
        <v>2119000</v>
      </c>
      <c r="AH4690" s="25">
        <v>2230745</v>
      </c>
      <c r="AI4690" s="16" t="s">
        <v>12591</v>
      </c>
    </row>
    <row r="4691" spans="1:35" x14ac:dyDescent="0.25">
      <c r="A4691" s="17">
        <v>127371</v>
      </c>
      <c r="B4691" s="18">
        <v>4</v>
      </c>
      <c r="C4691" s="16" t="s">
        <v>73</v>
      </c>
      <c r="D4691" s="21">
        <v>43193</v>
      </c>
      <c r="E4691" s="16" t="s">
        <v>75</v>
      </c>
      <c r="F4691" s="21">
        <v>44327</v>
      </c>
      <c r="G4691" s="16" t="s">
        <v>142</v>
      </c>
      <c r="H4691" s="26" t="s">
        <v>221</v>
      </c>
      <c r="I4691" s="16" t="s">
        <v>4078</v>
      </c>
      <c r="J4691" s="20" t="s">
        <v>116</v>
      </c>
      <c r="L4691" s="16" t="s">
        <v>116</v>
      </c>
      <c r="M4691" s="26" t="s">
        <v>4192</v>
      </c>
      <c r="N4691" s="26" t="s">
        <v>4193</v>
      </c>
      <c r="O4691" s="16" t="s">
        <v>188</v>
      </c>
      <c r="P4691" s="26" t="s">
        <v>443</v>
      </c>
      <c r="Q4691" s="26" t="s">
        <v>4193</v>
      </c>
      <c r="R4691" s="16" t="s">
        <v>139</v>
      </c>
      <c r="S4691" s="16" t="s">
        <v>4621</v>
      </c>
      <c r="T4691" s="22">
        <v>3.62</v>
      </c>
      <c r="U4691" s="21">
        <v>44365</v>
      </c>
      <c r="V4691" s="16" t="s">
        <v>1179</v>
      </c>
      <c r="W4691" s="20" t="s">
        <v>43</v>
      </c>
      <c r="X4691" s="16" t="s">
        <v>78</v>
      </c>
      <c r="Z4691" s="25">
        <v>0</v>
      </c>
      <c r="AA4691" s="25">
        <v>0</v>
      </c>
      <c r="AB4691" s="25">
        <v>24980</v>
      </c>
      <c r="AC4691" s="25">
        <v>1057000</v>
      </c>
      <c r="AD4691" s="25">
        <v>0</v>
      </c>
      <c r="AE4691" s="25">
        <v>0</v>
      </c>
      <c r="AF4691" s="25">
        <v>24980</v>
      </c>
      <c r="AG4691" s="25">
        <v>1057000</v>
      </c>
      <c r="AH4691" s="25">
        <v>1081980</v>
      </c>
      <c r="AI4691" s="16" t="s">
        <v>4194</v>
      </c>
    </row>
    <row r="4692" spans="1:35" x14ac:dyDescent="0.25">
      <c r="A4692" s="17">
        <v>127372</v>
      </c>
      <c r="B4692" s="18">
        <v>4</v>
      </c>
      <c r="C4692" s="16" t="s">
        <v>474</v>
      </c>
      <c r="D4692" s="21">
        <v>43193</v>
      </c>
      <c r="E4692" s="16" t="s">
        <v>75</v>
      </c>
      <c r="F4692" s="21">
        <v>44169</v>
      </c>
      <c r="G4692" s="16" t="s">
        <v>75</v>
      </c>
      <c r="H4692" s="26" t="s">
        <v>126</v>
      </c>
      <c r="I4692" s="16" t="s">
        <v>1850</v>
      </c>
      <c r="J4692" s="20" t="s">
        <v>116</v>
      </c>
      <c r="L4692" s="16" t="s">
        <v>116</v>
      </c>
      <c r="M4692" s="26" t="s">
        <v>4195</v>
      </c>
      <c r="N4692" s="26" t="s">
        <v>4179</v>
      </c>
      <c r="O4692" s="16" t="s">
        <v>188</v>
      </c>
      <c r="P4692" s="26" t="s">
        <v>443</v>
      </c>
      <c r="Q4692" s="26" t="s">
        <v>4179</v>
      </c>
      <c r="R4692" s="16" t="s">
        <v>139</v>
      </c>
      <c r="S4692" s="16" t="s">
        <v>84</v>
      </c>
      <c r="T4692" s="22">
        <v>2.2000000000000002</v>
      </c>
      <c r="U4692" s="21">
        <v>44008</v>
      </c>
      <c r="V4692" s="16" t="s">
        <v>3309</v>
      </c>
      <c r="W4692" s="20" t="s">
        <v>43</v>
      </c>
      <c r="X4692" s="16" t="s">
        <v>78</v>
      </c>
      <c r="Z4692" s="25">
        <v>0</v>
      </c>
      <c r="AA4692" s="25">
        <v>0</v>
      </c>
      <c r="AB4692" s="25">
        <v>-16040</v>
      </c>
      <c r="AC4692" s="25">
        <v>-65603</v>
      </c>
      <c r="AD4692" s="25">
        <v>0</v>
      </c>
      <c r="AE4692" s="25">
        <v>0</v>
      </c>
      <c r="AF4692" s="25">
        <v>70160</v>
      </c>
      <c r="AG4692" s="25">
        <v>419897</v>
      </c>
      <c r="AH4692" s="25">
        <v>490057</v>
      </c>
      <c r="AI4692" s="16" t="s">
        <v>4196</v>
      </c>
    </row>
    <row r="4693" spans="1:35" x14ac:dyDescent="0.25">
      <c r="A4693" s="17">
        <v>127373</v>
      </c>
      <c r="B4693" s="18">
        <v>4</v>
      </c>
      <c r="C4693" s="16" t="s">
        <v>73</v>
      </c>
      <c r="D4693" s="21">
        <v>43193</v>
      </c>
      <c r="E4693" s="16" t="s">
        <v>75</v>
      </c>
      <c r="F4693" s="21">
        <v>44180</v>
      </c>
      <c r="G4693" s="16" t="s">
        <v>75</v>
      </c>
      <c r="H4693" s="26" t="s">
        <v>258</v>
      </c>
      <c r="I4693" s="16" t="s">
        <v>2788</v>
      </c>
      <c r="J4693" s="20" t="s">
        <v>116</v>
      </c>
      <c r="L4693" s="16" t="s">
        <v>116</v>
      </c>
      <c r="M4693" s="26" t="s">
        <v>12590</v>
      </c>
      <c r="N4693" s="26" t="s">
        <v>2343</v>
      </c>
      <c r="O4693" s="16" t="s">
        <v>188</v>
      </c>
      <c r="P4693" s="26" t="s">
        <v>443</v>
      </c>
      <c r="Q4693" s="26" t="s">
        <v>2343</v>
      </c>
      <c r="R4693" s="16" t="s">
        <v>139</v>
      </c>
      <c r="S4693" s="16" t="s">
        <v>4621</v>
      </c>
      <c r="T4693" s="22">
        <v>1.44</v>
      </c>
      <c r="V4693" s="16" t="s">
        <v>1179</v>
      </c>
      <c r="W4693" s="20" t="s">
        <v>43</v>
      </c>
      <c r="X4693" s="16" t="s">
        <v>78</v>
      </c>
      <c r="Z4693" s="24" t="s">
        <v>32</v>
      </c>
      <c r="AA4693" s="24" t="s">
        <v>32</v>
      </c>
      <c r="AB4693" s="24" t="s">
        <v>32</v>
      </c>
      <c r="AC4693" s="24" t="s">
        <v>32</v>
      </c>
      <c r="AD4693" s="24" t="s">
        <v>32</v>
      </c>
      <c r="AE4693" s="24" t="s">
        <v>32</v>
      </c>
      <c r="AF4693" s="24" t="s">
        <v>32</v>
      </c>
      <c r="AG4693" s="24" t="s">
        <v>32</v>
      </c>
      <c r="AH4693" s="24" t="s">
        <v>32</v>
      </c>
      <c r="AI4693" s="16" t="s">
        <v>12589</v>
      </c>
    </row>
    <row r="4694" spans="1:35" x14ac:dyDescent="0.25">
      <c r="A4694" s="17">
        <v>127374</v>
      </c>
      <c r="B4694" s="18">
        <v>4</v>
      </c>
      <c r="C4694" s="16" t="s">
        <v>73</v>
      </c>
      <c r="D4694" s="21">
        <v>43193</v>
      </c>
      <c r="E4694" s="16" t="s">
        <v>75</v>
      </c>
      <c r="F4694" s="21">
        <v>44217</v>
      </c>
      <c r="G4694" s="16" t="s">
        <v>75</v>
      </c>
      <c r="H4694" s="26" t="s">
        <v>87</v>
      </c>
      <c r="I4694" s="16" t="s">
        <v>6180</v>
      </c>
      <c r="J4694" s="20" t="s">
        <v>116</v>
      </c>
      <c r="L4694" s="16" t="s">
        <v>116</v>
      </c>
      <c r="M4694" s="26" t="s">
        <v>12588</v>
      </c>
      <c r="N4694" s="26" t="s">
        <v>2343</v>
      </c>
      <c r="O4694" s="16" t="s">
        <v>188</v>
      </c>
      <c r="P4694" s="26" t="s">
        <v>188</v>
      </c>
      <c r="Q4694" s="26" t="s">
        <v>2343</v>
      </c>
      <c r="R4694" s="16" t="s">
        <v>139</v>
      </c>
      <c r="S4694" s="16" t="s">
        <v>4621</v>
      </c>
      <c r="T4694" s="22">
        <v>7.64</v>
      </c>
      <c r="V4694" s="16" t="s">
        <v>3309</v>
      </c>
      <c r="W4694" s="20" t="s">
        <v>43</v>
      </c>
      <c r="X4694" s="16" t="s">
        <v>78</v>
      </c>
      <c r="Z4694" s="24" t="s">
        <v>32</v>
      </c>
      <c r="AA4694" s="24" t="s">
        <v>32</v>
      </c>
      <c r="AB4694" s="24" t="s">
        <v>32</v>
      </c>
      <c r="AC4694" s="24" t="s">
        <v>32</v>
      </c>
      <c r="AD4694" s="24" t="s">
        <v>32</v>
      </c>
      <c r="AE4694" s="24" t="s">
        <v>32</v>
      </c>
      <c r="AF4694" s="24" t="s">
        <v>32</v>
      </c>
      <c r="AG4694" s="24" t="s">
        <v>32</v>
      </c>
      <c r="AH4694" s="24" t="s">
        <v>32</v>
      </c>
    </row>
    <row r="4695" spans="1:35" x14ac:dyDescent="0.25">
      <c r="A4695" s="17">
        <v>127375</v>
      </c>
      <c r="B4695" s="18">
        <v>4</v>
      </c>
      <c r="C4695" s="16" t="s">
        <v>31</v>
      </c>
      <c r="D4695" s="21">
        <v>43193</v>
      </c>
      <c r="E4695" s="16" t="s">
        <v>75</v>
      </c>
      <c r="F4695" s="21">
        <v>44299</v>
      </c>
      <c r="G4695" s="16" t="s">
        <v>529</v>
      </c>
      <c r="H4695" s="26" t="s">
        <v>261</v>
      </c>
      <c r="I4695" s="16" t="s">
        <v>477</v>
      </c>
      <c r="J4695" s="20" t="s">
        <v>116</v>
      </c>
      <c r="L4695" s="16" t="s">
        <v>116</v>
      </c>
      <c r="M4695" s="26" t="s">
        <v>4197</v>
      </c>
      <c r="N4695" s="26" t="s">
        <v>3694</v>
      </c>
      <c r="O4695" s="16" t="s">
        <v>188</v>
      </c>
      <c r="P4695" s="26" t="s">
        <v>2347</v>
      </c>
      <c r="Q4695" s="26" t="s">
        <v>3694</v>
      </c>
      <c r="R4695" s="16" t="s">
        <v>139</v>
      </c>
      <c r="S4695" s="16" t="s">
        <v>84</v>
      </c>
      <c r="T4695" s="22">
        <v>6.9</v>
      </c>
      <c r="U4695" s="21">
        <v>44281</v>
      </c>
      <c r="V4695" s="16" t="s">
        <v>3309</v>
      </c>
      <c r="W4695" s="20" t="s">
        <v>43</v>
      </c>
      <c r="X4695" s="16" t="s">
        <v>78</v>
      </c>
      <c r="Y4695" s="26" t="s">
        <v>4198</v>
      </c>
      <c r="Z4695" s="25">
        <v>0</v>
      </c>
      <c r="AA4695" s="25">
        <v>0</v>
      </c>
      <c r="AB4695" s="25">
        <v>1050124</v>
      </c>
      <c r="AC4695" s="25">
        <v>1328015</v>
      </c>
      <c r="AD4695" s="25">
        <v>0</v>
      </c>
      <c r="AE4695" s="25">
        <v>0</v>
      </c>
      <c r="AF4695" s="25">
        <v>1050124</v>
      </c>
      <c r="AG4695" s="25">
        <v>1328015</v>
      </c>
      <c r="AH4695" s="25">
        <v>2378139</v>
      </c>
      <c r="AI4695" s="16" t="s">
        <v>4199</v>
      </c>
    </row>
    <row r="4696" spans="1:35" x14ac:dyDescent="0.25">
      <c r="A4696" s="17">
        <v>127376</v>
      </c>
      <c r="B4696" s="18">
        <v>4</v>
      </c>
      <c r="C4696" s="16" t="s">
        <v>73</v>
      </c>
      <c r="D4696" s="21">
        <v>43193</v>
      </c>
      <c r="E4696" s="16" t="s">
        <v>75</v>
      </c>
      <c r="F4696" s="21">
        <v>44217</v>
      </c>
      <c r="G4696" s="16" t="s">
        <v>75</v>
      </c>
      <c r="H4696" s="26" t="s">
        <v>301</v>
      </c>
      <c r="I4696" s="16" t="s">
        <v>12587</v>
      </c>
      <c r="J4696" s="20" t="s">
        <v>116</v>
      </c>
      <c r="L4696" s="16" t="s">
        <v>116</v>
      </c>
      <c r="M4696" s="26" t="s">
        <v>12586</v>
      </c>
      <c r="N4696" s="26" t="s">
        <v>12552</v>
      </c>
      <c r="O4696" s="16" t="s">
        <v>188</v>
      </c>
      <c r="P4696" s="26" t="s">
        <v>188</v>
      </c>
      <c r="Q4696" s="26" t="s">
        <v>12552</v>
      </c>
      <c r="R4696" s="16" t="s">
        <v>139</v>
      </c>
      <c r="S4696" s="16" t="s">
        <v>4621</v>
      </c>
      <c r="T4696" s="22">
        <v>6.45</v>
      </c>
      <c r="V4696" s="16" t="s">
        <v>1179</v>
      </c>
      <c r="W4696" s="20" t="s">
        <v>43</v>
      </c>
      <c r="X4696" s="16" t="s">
        <v>78</v>
      </c>
      <c r="Z4696" s="24" t="s">
        <v>32</v>
      </c>
      <c r="AA4696" s="24" t="s">
        <v>32</v>
      </c>
      <c r="AB4696" s="24" t="s">
        <v>32</v>
      </c>
      <c r="AC4696" s="24" t="s">
        <v>32</v>
      </c>
      <c r="AD4696" s="24" t="s">
        <v>32</v>
      </c>
      <c r="AE4696" s="24" t="s">
        <v>32</v>
      </c>
      <c r="AF4696" s="24" t="s">
        <v>32</v>
      </c>
      <c r="AG4696" s="24" t="s">
        <v>32</v>
      </c>
      <c r="AH4696" s="24" t="s">
        <v>32</v>
      </c>
    </row>
    <row r="4697" spans="1:35" x14ac:dyDescent="0.25">
      <c r="A4697" s="17">
        <v>127377</v>
      </c>
      <c r="B4697" s="18">
        <v>4</v>
      </c>
      <c r="C4697" s="16" t="s">
        <v>31</v>
      </c>
      <c r="D4697" s="21">
        <v>43193</v>
      </c>
      <c r="E4697" s="16" t="s">
        <v>75</v>
      </c>
      <c r="F4697" s="21">
        <v>44299</v>
      </c>
      <c r="G4697" s="16" t="s">
        <v>105</v>
      </c>
      <c r="H4697" s="26" t="s">
        <v>301</v>
      </c>
      <c r="I4697" s="16" t="s">
        <v>4200</v>
      </c>
      <c r="J4697" s="20" t="s">
        <v>116</v>
      </c>
      <c r="L4697" s="16" t="s">
        <v>116</v>
      </c>
      <c r="M4697" s="26" t="s">
        <v>4201</v>
      </c>
      <c r="N4697" s="26" t="s">
        <v>2343</v>
      </c>
      <c r="O4697" s="16" t="s">
        <v>188</v>
      </c>
      <c r="P4697" s="26" t="s">
        <v>443</v>
      </c>
      <c r="Q4697" s="26" t="s">
        <v>2343</v>
      </c>
      <c r="R4697" s="16" t="s">
        <v>139</v>
      </c>
      <c r="S4697" s="16" t="s">
        <v>84</v>
      </c>
      <c r="T4697" s="22">
        <v>0.92500000000000004</v>
      </c>
      <c r="U4697" s="21">
        <v>44281</v>
      </c>
      <c r="V4697" s="16" t="s">
        <v>1179</v>
      </c>
      <c r="W4697" s="20" t="s">
        <v>472</v>
      </c>
      <c r="X4697" s="16" t="s">
        <v>140</v>
      </c>
      <c r="Z4697" s="25">
        <v>0</v>
      </c>
      <c r="AA4697" s="25">
        <v>0</v>
      </c>
      <c r="AB4697" s="25">
        <v>183750</v>
      </c>
      <c r="AC4697" s="25">
        <v>510510</v>
      </c>
      <c r="AD4697" s="25">
        <v>0</v>
      </c>
      <c r="AE4697" s="25">
        <v>0</v>
      </c>
      <c r="AF4697" s="25">
        <v>183750</v>
      </c>
      <c r="AG4697" s="25">
        <v>510510</v>
      </c>
      <c r="AH4697" s="25">
        <v>694260</v>
      </c>
      <c r="AI4697" s="16" t="s">
        <v>4202</v>
      </c>
    </row>
    <row r="4698" spans="1:35" x14ac:dyDescent="0.25">
      <c r="A4698" s="17">
        <v>127378</v>
      </c>
      <c r="B4698" s="18">
        <v>4</v>
      </c>
      <c r="C4698" s="16" t="s">
        <v>31</v>
      </c>
      <c r="D4698" s="21">
        <v>43193</v>
      </c>
      <c r="E4698" s="16" t="s">
        <v>75</v>
      </c>
      <c r="F4698" s="21">
        <v>44299</v>
      </c>
      <c r="G4698" s="16" t="s">
        <v>718</v>
      </c>
      <c r="H4698" s="26" t="s">
        <v>349</v>
      </c>
      <c r="I4698" s="16" t="s">
        <v>468</v>
      </c>
      <c r="J4698" s="20" t="s">
        <v>116</v>
      </c>
      <c r="L4698" s="16" t="s">
        <v>116</v>
      </c>
      <c r="M4698" s="26" t="s">
        <v>4203</v>
      </c>
      <c r="N4698" s="26" t="s">
        <v>4204</v>
      </c>
      <c r="O4698" s="16" t="s">
        <v>188</v>
      </c>
      <c r="P4698" s="26" t="s">
        <v>2347</v>
      </c>
      <c r="Q4698" s="26" t="s">
        <v>4204</v>
      </c>
      <c r="R4698" s="16" t="s">
        <v>139</v>
      </c>
      <c r="S4698" s="16" t="s">
        <v>84</v>
      </c>
      <c r="T4698" s="22">
        <v>5.16</v>
      </c>
      <c r="U4698" s="21">
        <v>44281</v>
      </c>
      <c r="V4698" s="16" t="s">
        <v>1179</v>
      </c>
      <c r="W4698" s="20" t="s">
        <v>43</v>
      </c>
      <c r="X4698" s="16" t="s">
        <v>78</v>
      </c>
      <c r="Y4698" s="26" t="s">
        <v>4205</v>
      </c>
      <c r="Z4698" s="25">
        <v>0</v>
      </c>
      <c r="AA4698" s="25">
        <v>0</v>
      </c>
      <c r="AB4698" s="25">
        <v>97676</v>
      </c>
      <c r="AC4698" s="25">
        <v>1917125</v>
      </c>
      <c r="AD4698" s="25">
        <v>0</v>
      </c>
      <c r="AE4698" s="25">
        <v>0</v>
      </c>
      <c r="AF4698" s="25">
        <v>97676</v>
      </c>
      <c r="AG4698" s="25">
        <v>1917125</v>
      </c>
      <c r="AH4698" s="25">
        <v>2014801</v>
      </c>
      <c r="AI4698" s="16" t="s">
        <v>4206</v>
      </c>
    </row>
    <row r="4699" spans="1:35" x14ac:dyDescent="0.25">
      <c r="A4699" s="17">
        <v>127379</v>
      </c>
      <c r="B4699" s="18">
        <v>4</v>
      </c>
      <c r="C4699" s="16" t="s">
        <v>31</v>
      </c>
      <c r="D4699" s="21">
        <v>43193</v>
      </c>
      <c r="E4699" s="16" t="s">
        <v>75</v>
      </c>
      <c r="F4699" s="21">
        <v>44252</v>
      </c>
      <c r="G4699" s="16" t="s">
        <v>32</v>
      </c>
      <c r="H4699" s="26" t="s">
        <v>428</v>
      </c>
      <c r="I4699" s="16" t="s">
        <v>722</v>
      </c>
      <c r="J4699" s="20" t="s">
        <v>116</v>
      </c>
      <c r="L4699" s="16" t="s">
        <v>116</v>
      </c>
      <c r="M4699" s="26" t="s">
        <v>4207</v>
      </c>
      <c r="N4699" s="26" t="s">
        <v>4208</v>
      </c>
      <c r="O4699" s="16" t="s">
        <v>188</v>
      </c>
      <c r="P4699" s="26" t="s">
        <v>443</v>
      </c>
      <c r="Q4699" s="26" t="s">
        <v>4208</v>
      </c>
      <c r="R4699" s="16" t="s">
        <v>139</v>
      </c>
      <c r="S4699" s="16" t="s">
        <v>84</v>
      </c>
      <c r="T4699" s="22">
        <v>4.6900000000000004</v>
      </c>
      <c r="U4699" s="21">
        <v>44232</v>
      </c>
      <c r="V4699" s="16" t="s">
        <v>2583</v>
      </c>
      <c r="W4699" s="20" t="s">
        <v>43</v>
      </c>
      <c r="X4699" s="16" t="s">
        <v>78</v>
      </c>
      <c r="Z4699" s="25">
        <v>0</v>
      </c>
      <c r="AA4699" s="25">
        <v>0</v>
      </c>
      <c r="AB4699" s="25">
        <v>125356</v>
      </c>
      <c r="AC4699" s="25">
        <v>2237855</v>
      </c>
      <c r="AD4699" s="25">
        <v>0</v>
      </c>
      <c r="AE4699" s="25">
        <v>0</v>
      </c>
      <c r="AF4699" s="25">
        <v>125356</v>
      </c>
      <c r="AG4699" s="25">
        <v>2237855</v>
      </c>
      <c r="AH4699" s="25">
        <v>2363211</v>
      </c>
      <c r="AI4699" s="16" t="s">
        <v>4209</v>
      </c>
    </row>
    <row r="4700" spans="1:35" x14ac:dyDescent="0.25">
      <c r="A4700" s="17">
        <v>127380</v>
      </c>
      <c r="B4700" s="18">
        <v>4</v>
      </c>
      <c r="C4700" s="16" t="s">
        <v>73</v>
      </c>
      <c r="D4700" s="21">
        <v>43193</v>
      </c>
      <c r="E4700" s="16" t="s">
        <v>75</v>
      </c>
      <c r="F4700" s="21">
        <v>43938</v>
      </c>
      <c r="G4700" s="16" t="s">
        <v>75</v>
      </c>
      <c r="H4700" s="26" t="s">
        <v>126</v>
      </c>
      <c r="I4700" s="16" t="s">
        <v>177</v>
      </c>
      <c r="J4700" s="20" t="s">
        <v>116</v>
      </c>
      <c r="L4700" s="16" t="s">
        <v>116</v>
      </c>
      <c r="M4700" s="26" t="s">
        <v>12585</v>
      </c>
      <c r="N4700" s="26" t="s">
        <v>4193</v>
      </c>
      <c r="O4700" s="16" t="s">
        <v>188</v>
      </c>
      <c r="P4700" s="26" t="s">
        <v>188</v>
      </c>
      <c r="Q4700" s="26" t="s">
        <v>4193</v>
      </c>
      <c r="R4700" s="16" t="s">
        <v>139</v>
      </c>
      <c r="S4700" s="16" t="s">
        <v>4621</v>
      </c>
      <c r="T4700" s="22">
        <v>2.4700000000000002</v>
      </c>
      <c r="V4700" s="16" t="s">
        <v>1179</v>
      </c>
      <c r="W4700" s="20" t="s">
        <v>43</v>
      </c>
      <c r="X4700" s="16" t="s">
        <v>511</v>
      </c>
      <c r="Z4700" s="24" t="s">
        <v>32</v>
      </c>
      <c r="AA4700" s="24" t="s">
        <v>32</v>
      </c>
      <c r="AB4700" s="24" t="s">
        <v>32</v>
      </c>
      <c r="AC4700" s="24" t="s">
        <v>32</v>
      </c>
      <c r="AD4700" s="24" t="s">
        <v>32</v>
      </c>
      <c r="AE4700" s="24" t="s">
        <v>32</v>
      </c>
      <c r="AF4700" s="24" t="s">
        <v>32</v>
      </c>
      <c r="AG4700" s="24" t="s">
        <v>32</v>
      </c>
      <c r="AH4700" s="24" t="s">
        <v>32</v>
      </c>
    </row>
    <row r="4701" spans="1:35" ht="30" x14ac:dyDescent="0.25">
      <c r="A4701" s="17">
        <v>127381</v>
      </c>
      <c r="B4701" s="18">
        <v>4</v>
      </c>
      <c r="C4701" s="16" t="s">
        <v>73</v>
      </c>
      <c r="D4701" s="21">
        <v>43193</v>
      </c>
      <c r="E4701" s="16" t="s">
        <v>75</v>
      </c>
      <c r="F4701" s="21">
        <v>44228</v>
      </c>
      <c r="G4701" s="16" t="s">
        <v>75</v>
      </c>
      <c r="H4701" s="26" t="s">
        <v>292</v>
      </c>
      <c r="I4701" s="16" t="s">
        <v>4210</v>
      </c>
      <c r="J4701" s="20" t="s">
        <v>116</v>
      </c>
      <c r="L4701" s="16" t="s">
        <v>116</v>
      </c>
      <c r="M4701" s="26" t="s">
        <v>4211</v>
      </c>
      <c r="N4701" s="26" t="s">
        <v>2343</v>
      </c>
      <c r="O4701" s="16" t="s">
        <v>188</v>
      </c>
      <c r="P4701" s="26" t="s">
        <v>2347</v>
      </c>
      <c r="Q4701" s="26" t="s">
        <v>2343</v>
      </c>
      <c r="R4701" s="16" t="s">
        <v>139</v>
      </c>
      <c r="S4701" s="16" t="s">
        <v>4621</v>
      </c>
      <c r="T4701" s="22">
        <v>5.81</v>
      </c>
      <c r="V4701" s="16" t="s">
        <v>2583</v>
      </c>
      <c r="W4701" s="20" t="s">
        <v>43</v>
      </c>
      <c r="X4701" s="16" t="s">
        <v>78</v>
      </c>
      <c r="Y4701" s="26" t="s">
        <v>4212</v>
      </c>
      <c r="Z4701" s="25">
        <v>0</v>
      </c>
      <c r="AA4701" s="25">
        <v>0</v>
      </c>
      <c r="AB4701" s="25">
        <v>5000</v>
      </c>
      <c r="AC4701" s="25">
        <v>0</v>
      </c>
      <c r="AD4701" s="25">
        <v>0</v>
      </c>
      <c r="AE4701" s="25">
        <v>0</v>
      </c>
      <c r="AF4701" s="25">
        <v>5000</v>
      </c>
      <c r="AG4701" s="25">
        <v>0</v>
      </c>
      <c r="AH4701" s="25">
        <v>5000</v>
      </c>
      <c r="AI4701" s="16" t="s">
        <v>4213</v>
      </c>
    </row>
    <row r="4702" spans="1:35" x14ac:dyDescent="0.25">
      <c r="A4702" s="17">
        <v>127382</v>
      </c>
      <c r="B4702" s="18">
        <v>4</v>
      </c>
      <c r="C4702" s="16" t="s">
        <v>31</v>
      </c>
      <c r="D4702" s="21">
        <v>43193</v>
      </c>
      <c r="E4702" s="16" t="s">
        <v>75</v>
      </c>
      <c r="F4702" s="21">
        <v>44349</v>
      </c>
      <c r="G4702" s="16" t="s">
        <v>32</v>
      </c>
      <c r="H4702" s="26" t="s">
        <v>92</v>
      </c>
      <c r="I4702" s="16" t="s">
        <v>4214</v>
      </c>
      <c r="J4702" s="20" t="s">
        <v>116</v>
      </c>
      <c r="L4702" s="16" t="s">
        <v>116</v>
      </c>
      <c r="M4702" s="26" t="s">
        <v>4215</v>
      </c>
      <c r="N4702" s="26" t="s">
        <v>4216</v>
      </c>
      <c r="O4702" s="16" t="s">
        <v>188</v>
      </c>
      <c r="P4702" s="26" t="s">
        <v>2347</v>
      </c>
      <c r="Q4702" s="26" t="s">
        <v>4216</v>
      </c>
      <c r="R4702" s="16" t="s">
        <v>139</v>
      </c>
      <c r="S4702" s="16" t="s">
        <v>84</v>
      </c>
      <c r="T4702" s="22">
        <v>10.33</v>
      </c>
      <c r="U4702" s="21">
        <v>44323</v>
      </c>
      <c r="V4702" s="16" t="s">
        <v>3309</v>
      </c>
      <c r="W4702" s="20" t="s">
        <v>43</v>
      </c>
      <c r="X4702" s="16" t="s">
        <v>78</v>
      </c>
      <c r="Y4702" s="26" t="s">
        <v>4217</v>
      </c>
      <c r="Z4702" s="25">
        <v>0</v>
      </c>
      <c r="AA4702" s="25">
        <v>0</v>
      </c>
      <c r="AB4702" s="25">
        <v>257860</v>
      </c>
      <c r="AC4702" s="25">
        <v>2313300</v>
      </c>
      <c r="AD4702" s="25">
        <v>0</v>
      </c>
      <c r="AE4702" s="25">
        <v>0</v>
      </c>
      <c r="AF4702" s="25">
        <v>257860</v>
      </c>
      <c r="AG4702" s="25">
        <v>2313300</v>
      </c>
      <c r="AH4702" s="25">
        <v>2571160</v>
      </c>
      <c r="AI4702" s="16" t="s">
        <v>4218</v>
      </c>
    </row>
    <row r="4703" spans="1:35" x14ac:dyDescent="0.25">
      <c r="A4703" s="17">
        <v>127383</v>
      </c>
      <c r="B4703" s="18">
        <v>4</v>
      </c>
      <c r="C4703" s="16" t="s">
        <v>73</v>
      </c>
      <c r="D4703" s="21">
        <v>43193</v>
      </c>
      <c r="E4703" s="16" t="s">
        <v>75</v>
      </c>
      <c r="F4703" s="21">
        <v>44011</v>
      </c>
      <c r="G4703" s="16" t="s">
        <v>75</v>
      </c>
      <c r="H4703" s="26" t="s">
        <v>428</v>
      </c>
      <c r="I4703" s="16" t="s">
        <v>12584</v>
      </c>
      <c r="J4703" s="20" t="s">
        <v>116</v>
      </c>
      <c r="L4703" s="16" t="s">
        <v>116</v>
      </c>
      <c r="M4703" s="26" t="s">
        <v>12583</v>
      </c>
      <c r="N4703" s="26" t="s">
        <v>2343</v>
      </c>
      <c r="O4703" s="16" t="s">
        <v>188</v>
      </c>
      <c r="P4703" s="26" t="s">
        <v>188</v>
      </c>
      <c r="Q4703" s="26" t="s">
        <v>2343</v>
      </c>
      <c r="R4703" s="16" t="s">
        <v>139</v>
      </c>
      <c r="S4703" s="16" t="s">
        <v>4621</v>
      </c>
      <c r="T4703" s="22">
        <v>1.91</v>
      </c>
      <c r="V4703" s="16" t="s">
        <v>1179</v>
      </c>
      <c r="W4703" s="20" t="s">
        <v>43</v>
      </c>
      <c r="X4703" s="16" t="s">
        <v>78</v>
      </c>
      <c r="Z4703" s="24" t="s">
        <v>32</v>
      </c>
      <c r="AA4703" s="24" t="s">
        <v>32</v>
      </c>
      <c r="AB4703" s="24" t="s">
        <v>32</v>
      </c>
      <c r="AC4703" s="24" t="s">
        <v>32</v>
      </c>
      <c r="AD4703" s="24" t="s">
        <v>32</v>
      </c>
      <c r="AE4703" s="24" t="s">
        <v>32</v>
      </c>
      <c r="AF4703" s="24" t="s">
        <v>32</v>
      </c>
      <c r="AG4703" s="24" t="s">
        <v>32</v>
      </c>
      <c r="AH4703" s="24" t="s">
        <v>32</v>
      </c>
    </row>
    <row r="4704" spans="1:35" ht="45" x14ac:dyDescent="0.25">
      <c r="A4704" s="17">
        <v>127384</v>
      </c>
      <c r="B4704" s="18">
        <v>4</v>
      </c>
      <c r="C4704" s="16" t="s">
        <v>73</v>
      </c>
      <c r="D4704" s="21">
        <v>43193</v>
      </c>
      <c r="E4704" s="16" t="s">
        <v>75</v>
      </c>
      <c r="F4704" s="21">
        <v>44336</v>
      </c>
      <c r="G4704" s="16" t="s">
        <v>82</v>
      </c>
      <c r="H4704" s="26" t="s">
        <v>428</v>
      </c>
      <c r="I4704" s="16" t="s">
        <v>1166</v>
      </c>
      <c r="J4704" s="20" t="s">
        <v>116</v>
      </c>
      <c r="L4704" s="16" t="s">
        <v>116</v>
      </c>
      <c r="M4704" s="26" t="s">
        <v>4219</v>
      </c>
      <c r="N4704" s="26" t="s">
        <v>2343</v>
      </c>
      <c r="O4704" s="16" t="s">
        <v>188</v>
      </c>
      <c r="P4704" s="26" t="s">
        <v>2347</v>
      </c>
      <c r="Q4704" s="26" t="s">
        <v>2343</v>
      </c>
      <c r="R4704" s="16" t="s">
        <v>139</v>
      </c>
      <c r="S4704" s="16" t="s">
        <v>4621</v>
      </c>
      <c r="T4704" s="22">
        <v>2.92</v>
      </c>
      <c r="U4704" s="21">
        <v>44428</v>
      </c>
      <c r="V4704" s="16" t="s">
        <v>1179</v>
      </c>
      <c r="W4704" s="20" t="s">
        <v>472</v>
      </c>
      <c r="X4704" s="16" t="s">
        <v>140</v>
      </c>
      <c r="Y4704" s="26" t="s">
        <v>4220</v>
      </c>
      <c r="Z4704" s="25">
        <v>0</v>
      </c>
      <c r="AA4704" s="25">
        <v>0</v>
      </c>
      <c r="AB4704" s="25">
        <v>5000</v>
      </c>
      <c r="AC4704" s="25">
        <v>0</v>
      </c>
      <c r="AD4704" s="25">
        <v>0</v>
      </c>
      <c r="AE4704" s="25">
        <v>0</v>
      </c>
      <c r="AF4704" s="25">
        <v>5000</v>
      </c>
      <c r="AG4704" s="25">
        <v>0</v>
      </c>
      <c r="AH4704" s="25">
        <v>5000</v>
      </c>
      <c r="AI4704" s="16" t="s">
        <v>4221</v>
      </c>
    </row>
    <row r="4705" spans="1:35" x14ac:dyDescent="0.25">
      <c r="A4705" s="17">
        <v>127385</v>
      </c>
      <c r="B4705" s="18">
        <v>4</v>
      </c>
      <c r="C4705" s="16" t="s">
        <v>31</v>
      </c>
      <c r="D4705" s="21">
        <v>43193</v>
      </c>
      <c r="E4705" s="16" t="s">
        <v>75</v>
      </c>
      <c r="F4705" s="21">
        <v>44299</v>
      </c>
      <c r="G4705" s="16" t="s">
        <v>32</v>
      </c>
      <c r="H4705" s="26" t="s">
        <v>794</v>
      </c>
      <c r="I4705" s="16" t="s">
        <v>4222</v>
      </c>
      <c r="J4705" s="20" t="s">
        <v>116</v>
      </c>
      <c r="L4705" s="16" t="s">
        <v>116</v>
      </c>
      <c r="M4705" s="26" t="s">
        <v>4223</v>
      </c>
      <c r="N4705" s="26" t="s">
        <v>2343</v>
      </c>
      <c r="O4705" s="16" t="s">
        <v>188</v>
      </c>
      <c r="P4705" s="26" t="s">
        <v>2347</v>
      </c>
      <c r="Q4705" s="26" t="s">
        <v>2343</v>
      </c>
      <c r="R4705" s="16" t="s">
        <v>139</v>
      </c>
      <c r="S4705" s="16" t="s">
        <v>84</v>
      </c>
      <c r="T4705" s="22">
        <v>4.7300000000000004</v>
      </c>
      <c r="U4705" s="21">
        <v>44281</v>
      </c>
      <c r="V4705" s="16" t="s">
        <v>3309</v>
      </c>
      <c r="W4705" s="20" t="s">
        <v>43</v>
      </c>
      <c r="X4705" s="16" t="s">
        <v>78</v>
      </c>
      <c r="Y4705" s="26" t="s">
        <v>4224</v>
      </c>
      <c r="Z4705" s="25">
        <v>0</v>
      </c>
      <c r="AA4705" s="25">
        <v>0</v>
      </c>
      <c r="AB4705" s="25">
        <v>181604</v>
      </c>
      <c r="AC4705" s="25">
        <v>1197271</v>
      </c>
      <c r="AD4705" s="25">
        <v>0</v>
      </c>
      <c r="AE4705" s="25">
        <v>0</v>
      </c>
      <c r="AF4705" s="25">
        <v>181604</v>
      </c>
      <c r="AG4705" s="25">
        <v>1197271</v>
      </c>
      <c r="AH4705" s="25">
        <v>1378875</v>
      </c>
      <c r="AI4705" s="16" t="s">
        <v>4225</v>
      </c>
    </row>
    <row r="4706" spans="1:35" ht="30" x14ac:dyDescent="0.25">
      <c r="A4706" s="17">
        <v>127386</v>
      </c>
      <c r="B4706" s="18">
        <v>4</v>
      </c>
      <c r="C4706" s="16" t="s">
        <v>31</v>
      </c>
      <c r="D4706" s="21">
        <v>43193</v>
      </c>
      <c r="E4706" s="16" t="s">
        <v>75</v>
      </c>
      <c r="F4706" s="21">
        <v>44299</v>
      </c>
      <c r="G4706" s="16" t="s">
        <v>32</v>
      </c>
      <c r="H4706" s="26" t="s">
        <v>794</v>
      </c>
      <c r="I4706" s="16" t="s">
        <v>4222</v>
      </c>
      <c r="J4706" s="20" t="s">
        <v>116</v>
      </c>
      <c r="L4706" s="16" t="s">
        <v>116</v>
      </c>
      <c r="M4706" s="26" t="s">
        <v>4226</v>
      </c>
      <c r="N4706" s="26" t="s">
        <v>4227</v>
      </c>
      <c r="O4706" s="16" t="s">
        <v>188</v>
      </c>
      <c r="P4706" s="26" t="s">
        <v>2347</v>
      </c>
      <c r="Q4706" s="26" t="s">
        <v>4227</v>
      </c>
      <c r="R4706" s="16" t="s">
        <v>139</v>
      </c>
      <c r="S4706" s="16" t="s">
        <v>84</v>
      </c>
      <c r="T4706" s="22">
        <v>7.3</v>
      </c>
      <c r="U4706" s="21">
        <v>44281</v>
      </c>
      <c r="V4706" s="16" t="s">
        <v>3309</v>
      </c>
      <c r="W4706" s="20" t="s">
        <v>43</v>
      </c>
      <c r="X4706" s="16" t="s">
        <v>78</v>
      </c>
      <c r="Y4706" s="26" t="s">
        <v>4228</v>
      </c>
      <c r="Z4706" s="25">
        <v>0</v>
      </c>
      <c r="AA4706" s="25">
        <v>0</v>
      </c>
      <c r="AB4706" s="25">
        <v>135950</v>
      </c>
      <c r="AC4706" s="25">
        <v>2387735</v>
      </c>
      <c r="AD4706" s="25">
        <v>0</v>
      </c>
      <c r="AE4706" s="25">
        <v>0</v>
      </c>
      <c r="AF4706" s="25">
        <v>135950</v>
      </c>
      <c r="AG4706" s="25">
        <v>2387735</v>
      </c>
      <c r="AH4706" s="25">
        <v>2523685</v>
      </c>
      <c r="AI4706" s="16" t="s">
        <v>4229</v>
      </c>
    </row>
    <row r="4707" spans="1:35" x14ac:dyDescent="0.25">
      <c r="A4707" s="17">
        <v>127387</v>
      </c>
      <c r="B4707" s="18">
        <v>4</v>
      </c>
      <c r="C4707" s="16" t="s">
        <v>73</v>
      </c>
      <c r="D4707" s="21">
        <v>43193</v>
      </c>
      <c r="E4707" s="16" t="s">
        <v>75</v>
      </c>
      <c r="F4707" s="21">
        <v>43938</v>
      </c>
      <c r="G4707" s="16" t="s">
        <v>75</v>
      </c>
      <c r="H4707" s="26" t="s">
        <v>87</v>
      </c>
      <c r="I4707" s="16" t="s">
        <v>736</v>
      </c>
      <c r="J4707" s="20" t="s">
        <v>116</v>
      </c>
      <c r="L4707" s="16" t="s">
        <v>116</v>
      </c>
      <c r="M4707" s="26" t="s">
        <v>12582</v>
      </c>
      <c r="N4707" s="26" t="s">
        <v>4166</v>
      </c>
      <c r="O4707" s="16" t="s">
        <v>188</v>
      </c>
      <c r="P4707" s="26" t="s">
        <v>188</v>
      </c>
      <c r="Q4707" s="26" t="s">
        <v>4166</v>
      </c>
      <c r="R4707" s="16" t="s">
        <v>139</v>
      </c>
      <c r="S4707" s="16" t="s">
        <v>4621</v>
      </c>
      <c r="T4707" s="22">
        <v>6.11</v>
      </c>
      <c r="V4707" s="16" t="s">
        <v>2583</v>
      </c>
      <c r="W4707" s="20" t="s">
        <v>43</v>
      </c>
      <c r="X4707" s="16" t="s">
        <v>140</v>
      </c>
      <c r="Z4707" s="24" t="s">
        <v>32</v>
      </c>
      <c r="AA4707" s="24" t="s">
        <v>32</v>
      </c>
      <c r="AB4707" s="24" t="s">
        <v>32</v>
      </c>
      <c r="AC4707" s="24" t="s">
        <v>32</v>
      </c>
      <c r="AD4707" s="24" t="s">
        <v>32</v>
      </c>
      <c r="AE4707" s="24" t="s">
        <v>32</v>
      </c>
      <c r="AF4707" s="24" t="s">
        <v>32</v>
      </c>
      <c r="AG4707" s="24" t="s">
        <v>32</v>
      </c>
      <c r="AH4707" s="24" t="s">
        <v>32</v>
      </c>
    </row>
    <row r="4708" spans="1:35" x14ac:dyDescent="0.25">
      <c r="A4708" s="17">
        <v>127388</v>
      </c>
      <c r="B4708" s="18">
        <v>4</v>
      </c>
      <c r="C4708" s="16" t="s">
        <v>474</v>
      </c>
      <c r="D4708" s="21">
        <v>43194</v>
      </c>
      <c r="E4708" s="16" t="s">
        <v>75</v>
      </c>
      <c r="F4708" s="21">
        <v>44230</v>
      </c>
      <c r="G4708" s="16" t="s">
        <v>32</v>
      </c>
      <c r="H4708" s="26" t="s">
        <v>298</v>
      </c>
      <c r="I4708" s="16" t="s">
        <v>608</v>
      </c>
      <c r="J4708" s="20" t="s">
        <v>116</v>
      </c>
      <c r="L4708" s="16" t="s">
        <v>116</v>
      </c>
      <c r="M4708" s="26" t="s">
        <v>12581</v>
      </c>
      <c r="N4708" s="26" t="s">
        <v>4166</v>
      </c>
      <c r="O4708" s="16" t="s">
        <v>188</v>
      </c>
      <c r="P4708" s="26" t="s">
        <v>2347</v>
      </c>
      <c r="Q4708" s="26" t="s">
        <v>4166</v>
      </c>
      <c r="R4708" s="16" t="s">
        <v>139</v>
      </c>
      <c r="S4708" s="16" t="s">
        <v>84</v>
      </c>
      <c r="T4708" s="22">
        <v>7.18</v>
      </c>
      <c r="U4708" s="21">
        <v>43868</v>
      </c>
      <c r="V4708" s="16" t="s">
        <v>2583</v>
      </c>
      <c r="W4708" s="20" t="s">
        <v>43</v>
      </c>
      <c r="X4708" s="16" t="s">
        <v>140</v>
      </c>
      <c r="Y4708" s="26" t="s">
        <v>12580</v>
      </c>
      <c r="Z4708" s="24" t="s">
        <v>32</v>
      </c>
      <c r="AA4708" s="24" t="s">
        <v>32</v>
      </c>
      <c r="AB4708" s="24" t="s">
        <v>32</v>
      </c>
      <c r="AC4708" s="24" t="s">
        <v>32</v>
      </c>
      <c r="AD4708" s="25">
        <v>0</v>
      </c>
      <c r="AE4708" s="25">
        <v>0</v>
      </c>
      <c r="AF4708" s="25">
        <v>513700</v>
      </c>
      <c r="AG4708" s="25">
        <v>2880400</v>
      </c>
      <c r="AH4708" s="25">
        <v>3394100</v>
      </c>
      <c r="AI4708" s="16" t="s">
        <v>12579</v>
      </c>
    </row>
    <row r="4709" spans="1:35" x14ac:dyDescent="0.25">
      <c r="A4709" s="17">
        <v>127389</v>
      </c>
      <c r="B4709" s="18">
        <v>4</v>
      </c>
      <c r="C4709" s="16" t="s">
        <v>31</v>
      </c>
      <c r="D4709" s="21">
        <v>43194</v>
      </c>
      <c r="E4709" s="16" t="s">
        <v>75</v>
      </c>
      <c r="F4709" s="21">
        <v>44299</v>
      </c>
      <c r="G4709" s="16" t="s">
        <v>105</v>
      </c>
      <c r="H4709" s="26" t="s">
        <v>301</v>
      </c>
      <c r="I4709" s="16" t="s">
        <v>3716</v>
      </c>
      <c r="J4709" s="20" t="s">
        <v>116</v>
      </c>
      <c r="L4709" s="16" t="s">
        <v>116</v>
      </c>
      <c r="M4709" s="26" t="s">
        <v>4230</v>
      </c>
      <c r="N4709" s="26" t="s">
        <v>4231</v>
      </c>
      <c r="O4709" s="16" t="s">
        <v>188</v>
      </c>
      <c r="P4709" s="26" t="s">
        <v>443</v>
      </c>
      <c r="Q4709" s="26" t="s">
        <v>4232</v>
      </c>
      <c r="R4709" s="16" t="s">
        <v>139</v>
      </c>
      <c r="S4709" s="16" t="s">
        <v>84</v>
      </c>
      <c r="T4709" s="22">
        <v>14.1</v>
      </c>
      <c r="U4709" s="21">
        <v>44281</v>
      </c>
      <c r="V4709" s="16" t="s">
        <v>3309</v>
      </c>
      <c r="W4709" s="20" t="s">
        <v>43</v>
      </c>
      <c r="X4709" s="16" t="s">
        <v>78</v>
      </c>
      <c r="Z4709" s="25">
        <v>0</v>
      </c>
      <c r="AA4709" s="25">
        <v>0</v>
      </c>
      <c r="AB4709" s="25">
        <v>1458160</v>
      </c>
      <c r="AC4709" s="25">
        <v>2295698</v>
      </c>
      <c r="AD4709" s="25">
        <v>0</v>
      </c>
      <c r="AE4709" s="25">
        <v>0</v>
      </c>
      <c r="AF4709" s="25">
        <v>1458160</v>
      </c>
      <c r="AG4709" s="25">
        <v>2295698</v>
      </c>
      <c r="AH4709" s="25">
        <v>3753858</v>
      </c>
      <c r="AI4709" s="16" t="s">
        <v>4233</v>
      </c>
    </row>
    <row r="4710" spans="1:35" x14ac:dyDescent="0.25">
      <c r="A4710" s="17">
        <v>127390</v>
      </c>
      <c r="B4710" s="18">
        <v>4</v>
      </c>
      <c r="C4710" s="16" t="s">
        <v>73</v>
      </c>
      <c r="D4710" s="21">
        <v>43194</v>
      </c>
      <c r="E4710" s="16" t="s">
        <v>75</v>
      </c>
      <c r="F4710" s="21">
        <v>44358</v>
      </c>
      <c r="G4710" s="16" t="s">
        <v>75</v>
      </c>
      <c r="H4710" s="26" t="s">
        <v>292</v>
      </c>
      <c r="I4710" s="16" t="s">
        <v>691</v>
      </c>
      <c r="J4710" s="20" t="s">
        <v>116</v>
      </c>
      <c r="L4710" s="16" t="s">
        <v>116</v>
      </c>
      <c r="M4710" s="26" t="s">
        <v>12578</v>
      </c>
      <c r="N4710" s="26" t="s">
        <v>12572</v>
      </c>
      <c r="O4710" s="16" t="s">
        <v>188</v>
      </c>
      <c r="P4710" s="26" t="s">
        <v>188</v>
      </c>
      <c r="Q4710" s="26" t="s">
        <v>12577</v>
      </c>
      <c r="R4710" s="16" t="s">
        <v>139</v>
      </c>
      <c r="S4710" s="16" t="s">
        <v>4621</v>
      </c>
      <c r="T4710" s="22">
        <v>7.14</v>
      </c>
      <c r="V4710" s="16" t="s">
        <v>2583</v>
      </c>
      <c r="W4710" s="20" t="s">
        <v>472</v>
      </c>
      <c r="X4710" s="16" t="s">
        <v>511</v>
      </c>
      <c r="Z4710" s="24" t="s">
        <v>32</v>
      </c>
      <c r="AA4710" s="24" t="s">
        <v>32</v>
      </c>
      <c r="AB4710" s="24" t="s">
        <v>32</v>
      </c>
      <c r="AC4710" s="24" t="s">
        <v>32</v>
      </c>
      <c r="AD4710" s="24" t="s">
        <v>32</v>
      </c>
      <c r="AE4710" s="24" t="s">
        <v>32</v>
      </c>
      <c r="AF4710" s="24" t="s">
        <v>32</v>
      </c>
      <c r="AG4710" s="24" t="s">
        <v>32</v>
      </c>
      <c r="AH4710" s="24" t="s">
        <v>32</v>
      </c>
    </row>
    <row r="4711" spans="1:35" x14ac:dyDescent="0.25">
      <c r="A4711" s="17">
        <v>127391</v>
      </c>
      <c r="B4711" s="18">
        <v>4</v>
      </c>
      <c r="C4711" s="16" t="s">
        <v>73</v>
      </c>
      <c r="D4711" s="21">
        <v>43194</v>
      </c>
      <c r="E4711" s="16" t="s">
        <v>75</v>
      </c>
      <c r="F4711" s="21">
        <v>43938</v>
      </c>
      <c r="G4711" s="16" t="s">
        <v>75</v>
      </c>
      <c r="H4711" s="26" t="s">
        <v>295</v>
      </c>
      <c r="I4711" s="16" t="s">
        <v>4327</v>
      </c>
      <c r="J4711" s="20" t="s">
        <v>116</v>
      </c>
      <c r="L4711" s="16" t="s">
        <v>116</v>
      </c>
      <c r="M4711" s="26" t="s">
        <v>12576</v>
      </c>
      <c r="N4711" s="26" t="s">
        <v>4021</v>
      </c>
      <c r="O4711" s="16" t="s">
        <v>188</v>
      </c>
      <c r="P4711" s="26" t="s">
        <v>188</v>
      </c>
      <c r="Q4711" s="26" t="s">
        <v>4021</v>
      </c>
      <c r="R4711" s="16" t="s">
        <v>139</v>
      </c>
      <c r="S4711" s="16" t="s">
        <v>4621</v>
      </c>
      <c r="T4711" s="22">
        <v>12.36</v>
      </c>
      <c r="V4711" s="16" t="s">
        <v>3309</v>
      </c>
      <c r="W4711" s="20" t="s">
        <v>43</v>
      </c>
      <c r="X4711" s="16" t="s">
        <v>78</v>
      </c>
      <c r="Z4711" s="24" t="s">
        <v>32</v>
      </c>
      <c r="AA4711" s="24" t="s">
        <v>32</v>
      </c>
      <c r="AB4711" s="24" t="s">
        <v>32</v>
      </c>
      <c r="AC4711" s="24" t="s">
        <v>32</v>
      </c>
      <c r="AD4711" s="24" t="s">
        <v>32</v>
      </c>
      <c r="AE4711" s="24" t="s">
        <v>32</v>
      </c>
      <c r="AF4711" s="24" t="s">
        <v>32</v>
      </c>
      <c r="AG4711" s="24" t="s">
        <v>32</v>
      </c>
      <c r="AH4711" s="24" t="s">
        <v>32</v>
      </c>
    </row>
    <row r="4712" spans="1:35" x14ac:dyDescent="0.25">
      <c r="A4712" s="17">
        <v>127392</v>
      </c>
      <c r="B4712" s="18">
        <v>4</v>
      </c>
      <c r="C4712" s="16" t="s">
        <v>73</v>
      </c>
      <c r="D4712" s="21">
        <v>43194</v>
      </c>
      <c r="E4712" s="16" t="s">
        <v>75</v>
      </c>
      <c r="F4712" s="21">
        <v>44217</v>
      </c>
      <c r="G4712" s="16" t="s">
        <v>75</v>
      </c>
      <c r="H4712" s="26" t="s">
        <v>301</v>
      </c>
      <c r="I4712" s="16" t="s">
        <v>722</v>
      </c>
      <c r="J4712" s="20" t="s">
        <v>116</v>
      </c>
      <c r="L4712" s="16" t="s">
        <v>116</v>
      </c>
      <c r="M4712" s="26" t="s">
        <v>12575</v>
      </c>
      <c r="N4712" s="26" t="s">
        <v>12574</v>
      </c>
      <c r="O4712" s="16" t="s">
        <v>188</v>
      </c>
      <c r="P4712" s="26" t="s">
        <v>188</v>
      </c>
      <c r="Q4712" s="26" t="s">
        <v>12574</v>
      </c>
      <c r="R4712" s="16" t="s">
        <v>139</v>
      </c>
      <c r="S4712" s="16" t="s">
        <v>4621</v>
      </c>
      <c r="T4712" s="22">
        <v>2.69</v>
      </c>
      <c r="V4712" s="16" t="s">
        <v>2583</v>
      </c>
      <c r="W4712" s="20" t="s">
        <v>43</v>
      </c>
      <c r="X4712" s="16" t="s">
        <v>140</v>
      </c>
      <c r="Z4712" s="24" t="s">
        <v>32</v>
      </c>
      <c r="AA4712" s="24" t="s">
        <v>32</v>
      </c>
      <c r="AB4712" s="24" t="s">
        <v>32</v>
      </c>
      <c r="AC4712" s="24" t="s">
        <v>32</v>
      </c>
      <c r="AD4712" s="24" t="s">
        <v>32</v>
      </c>
      <c r="AE4712" s="24" t="s">
        <v>32</v>
      </c>
      <c r="AF4712" s="24" t="s">
        <v>32</v>
      </c>
      <c r="AG4712" s="24" t="s">
        <v>32</v>
      </c>
      <c r="AH4712" s="24" t="s">
        <v>32</v>
      </c>
    </row>
    <row r="4713" spans="1:35" x14ac:dyDescent="0.25">
      <c r="A4713" s="17">
        <v>127393</v>
      </c>
      <c r="B4713" s="18">
        <v>4</v>
      </c>
      <c r="C4713" s="16" t="s">
        <v>31</v>
      </c>
      <c r="D4713" s="21">
        <v>43194</v>
      </c>
      <c r="E4713" s="16" t="s">
        <v>75</v>
      </c>
      <c r="F4713" s="21">
        <v>44252</v>
      </c>
      <c r="G4713" s="16" t="s">
        <v>74</v>
      </c>
      <c r="H4713" s="26" t="s">
        <v>258</v>
      </c>
      <c r="I4713" s="16" t="s">
        <v>4234</v>
      </c>
      <c r="J4713" s="20" t="s">
        <v>116</v>
      </c>
      <c r="L4713" s="16" t="s">
        <v>116</v>
      </c>
      <c r="M4713" s="26" t="s">
        <v>4235</v>
      </c>
      <c r="N4713" s="26" t="s">
        <v>4236</v>
      </c>
      <c r="O4713" s="16" t="s">
        <v>188</v>
      </c>
      <c r="P4713" s="26" t="s">
        <v>443</v>
      </c>
      <c r="Q4713" s="26" t="s">
        <v>4236</v>
      </c>
      <c r="R4713" s="16" t="s">
        <v>139</v>
      </c>
      <c r="S4713" s="16" t="s">
        <v>84</v>
      </c>
      <c r="T4713" s="22">
        <v>11.48</v>
      </c>
      <c r="U4713" s="21">
        <v>44232</v>
      </c>
      <c r="V4713" s="16" t="s">
        <v>2583</v>
      </c>
      <c r="W4713" s="20" t="s">
        <v>43</v>
      </c>
      <c r="X4713" s="16" t="s">
        <v>78</v>
      </c>
      <c r="Z4713" s="25">
        <v>0</v>
      </c>
      <c r="AA4713" s="25">
        <v>0</v>
      </c>
      <c r="AB4713" s="25">
        <v>215093</v>
      </c>
      <c r="AC4713" s="25">
        <v>1515345</v>
      </c>
      <c r="AD4713" s="25">
        <v>0</v>
      </c>
      <c r="AE4713" s="25">
        <v>0</v>
      </c>
      <c r="AF4713" s="25">
        <v>215093</v>
      </c>
      <c r="AG4713" s="25">
        <v>1515345</v>
      </c>
      <c r="AH4713" s="25">
        <v>1730438</v>
      </c>
      <c r="AI4713" s="16" t="s">
        <v>4237</v>
      </c>
    </row>
    <row r="4714" spans="1:35" x14ac:dyDescent="0.25">
      <c r="A4714" s="17">
        <v>127394</v>
      </c>
      <c r="B4714" s="18">
        <v>4</v>
      </c>
      <c r="C4714" s="16" t="s">
        <v>73</v>
      </c>
      <c r="D4714" s="21">
        <v>43194</v>
      </c>
      <c r="E4714" s="16" t="s">
        <v>75</v>
      </c>
      <c r="F4714" s="21">
        <v>44217</v>
      </c>
      <c r="G4714" s="16" t="s">
        <v>75</v>
      </c>
      <c r="H4714" s="26" t="s">
        <v>292</v>
      </c>
      <c r="I4714" s="16" t="s">
        <v>2287</v>
      </c>
      <c r="J4714" s="20" t="s">
        <v>116</v>
      </c>
      <c r="L4714" s="16" t="s">
        <v>116</v>
      </c>
      <c r="M4714" s="26" t="s">
        <v>12573</v>
      </c>
      <c r="N4714" s="26" t="s">
        <v>12572</v>
      </c>
      <c r="O4714" s="16" t="s">
        <v>188</v>
      </c>
      <c r="P4714" s="26" t="s">
        <v>188</v>
      </c>
      <c r="Q4714" s="26" t="s">
        <v>12572</v>
      </c>
      <c r="R4714" s="16" t="s">
        <v>139</v>
      </c>
      <c r="S4714" s="16" t="s">
        <v>4621</v>
      </c>
      <c r="T4714" s="22">
        <v>1.68</v>
      </c>
      <c r="V4714" s="16" t="s">
        <v>4240</v>
      </c>
      <c r="W4714" s="20" t="s">
        <v>472</v>
      </c>
      <c r="X4714" s="16" t="s">
        <v>140</v>
      </c>
      <c r="Z4714" s="24" t="s">
        <v>32</v>
      </c>
      <c r="AA4714" s="24" t="s">
        <v>32</v>
      </c>
      <c r="AB4714" s="24" t="s">
        <v>32</v>
      </c>
      <c r="AC4714" s="24" t="s">
        <v>32</v>
      </c>
      <c r="AD4714" s="24" t="s">
        <v>32</v>
      </c>
      <c r="AE4714" s="24" t="s">
        <v>32</v>
      </c>
      <c r="AF4714" s="24" t="s">
        <v>32</v>
      </c>
      <c r="AG4714" s="24" t="s">
        <v>32</v>
      </c>
      <c r="AH4714" s="24" t="s">
        <v>32</v>
      </c>
    </row>
    <row r="4715" spans="1:35" x14ac:dyDescent="0.25">
      <c r="A4715" s="17">
        <v>127395</v>
      </c>
      <c r="B4715" s="18">
        <v>4</v>
      </c>
      <c r="C4715" s="16" t="s">
        <v>31</v>
      </c>
      <c r="D4715" s="21">
        <v>43194</v>
      </c>
      <c r="E4715" s="16" t="s">
        <v>75</v>
      </c>
      <c r="F4715" s="21">
        <v>44349</v>
      </c>
      <c r="G4715" s="16" t="s">
        <v>32</v>
      </c>
      <c r="H4715" s="26" t="s">
        <v>292</v>
      </c>
      <c r="I4715" s="16" t="s">
        <v>694</v>
      </c>
      <c r="J4715" s="20" t="s">
        <v>116</v>
      </c>
      <c r="L4715" s="16" t="s">
        <v>116</v>
      </c>
      <c r="M4715" s="26" t="s">
        <v>4238</v>
      </c>
      <c r="N4715" s="26" t="s">
        <v>4239</v>
      </c>
      <c r="O4715" s="16" t="s">
        <v>188</v>
      </c>
      <c r="P4715" s="26" t="s">
        <v>443</v>
      </c>
      <c r="Q4715" s="26" t="s">
        <v>2579</v>
      </c>
      <c r="R4715" s="16" t="s">
        <v>139</v>
      </c>
      <c r="S4715" s="16" t="s">
        <v>84</v>
      </c>
      <c r="T4715" s="22">
        <v>4.45</v>
      </c>
      <c r="U4715" s="21">
        <v>44323</v>
      </c>
      <c r="V4715" s="16" t="s">
        <v>4240</v>
      </c>
      <c r="W4715" s="20" t="s">
        <v>43</v>
      </c>
      <c r="X4715" s="16" t="s">
        <v>511</v>
      </c>
      <c r="Z4715" s="25">
        <v>0</v>
      </c>
      <c r="AA4715" s="25">
        <v>0</v>
      </c>
      <c r="AB4715" s="25">
        <v>414400</v>
      </c>
      <c r="AC4715" s="25">
        <v>656900</v>
      </c>
      <c r="AD4715" s="25">
        <v>0</v>
      </c>
      <c r="AE4715" s="25">
        <v>0</v>
      </c>
      <c r="AF4715" s="25">
        <v>414400</v>
      </c>
      <c r="AG4715" s="25">
        <v>656900</v>
      </c>
      <c r="AH4715" s="25">
        <v>1071300</v>
      </c>
      <c r="AI4715" s="16" t="s">
        <v>4241</v>
      </c>
    </row>
    <row r="4716" spans="1:35" x14ac:dyDescent="0.25">
      <c r="A4716" s="17">
        <v>127396</v>
      </c>
      <c r="B4716" s="18">
        <v>4</v>
      </c>
      <c r="C4716" s="16" t="s">
        <v>73</v>
      </c>
      <c r="D4716" s="21">
        <v>43194</v>
      </c>
      <c r="E4716" s="16" t="s">
        <v>75</v>
      </c>
      <c r="F4716" s="21">
        <v>44090</v>
      </c>
      <c r="G4716" s="16" t="s">
        <v>75</v>
      </c>
      <c r="H4716" s="26" t="s">
        <v>258</v>
      </c>
      <c r="I4716" s="16" t="s">
        <v>4234</v>
      </c>
      <c r="J4716" s="20" t="s">
        <v>116</v>
      </c>
      <c r="L4716" s="16" t="s">
        <v>116</v>
      </c>
      <c r="M4716" s="26" t="s">
        <v>12571</v>
      </c>
      <c r="N4716" s="26" t="s">
        <v>12570</v>
      </c>
      <c r="O4716" s="16" t="s">
        <v>188</v>
      </c>
      <c r="P4716" s="26" t="s">
        <v>443</v>
      </c>
      <c r="Q4716" s="26" t="s">
        <v>4236</v>
      </c>
      <c r="R4716" s="16" t="s">
        <v>139</v>
      </c>
      <c r="S4716" s="16" t="s">
        <v>4621</v>
      </c>
      <c r="T4716" s="22">
        <v>10.43</v>
      </c>
      <c r="V4716" s="16" t="s">
        <v>2583</v>
      </c>
      <c r="W4716" s="20" t="s">
        <v>43</v>
      </c>
      <c r="X4716" s="16" t="s">
        <v>78</v>
      </c>
      <c r="Z4716" s="24" t="s">
        <v>32</v>
      </c>
      <c r="AA4716" s="24" t="s">
        <v>32</v>
      </c>
      <c r="AB4716" s="24" t="s">
        <v>32</v>
      </c>
      <c r="AC4716" s="24" t="s">
        <v>32</v>
      </c>
      <c r="AD4716" s="24" t="s">
        <v>32</v>
      </c>
      <c r="AE4716" s="24" t="s">
        <v>32</v>
      </c>
      <c r="AF4716" s="24" t="s">
        <v>32</v>
      </c>
      <c r="AG4716" s="24" t="s">
        <v>32</v>
      </c>
      <c r="AH4716" s="24" t="s">
        <v>32</v>
      </c>
    </row>
    <row r="4717" spans="1:35" x14ac:dyDescent="0.25">
      <c r="A4717" s="17">
        <v>127397</v>
      </c>
      <c r="B4717" s="18">
        <v>4</v>
      </c>
      <c r="C4717" s="16" t="s">
        <v>73</v>
      </c>
      <c r="D4717" s="21">
        <v>43194</v>
      </c>
      <c r="E4717" s="16" t="s">
        <v>75</v>
      </c>
      <c r="F4717" s="21">
        <v>44005</v>
      </c>
      <c r="G4717" s="16" t="s">
        <v>75</v>
      </c>
      <c r="H4717" s="26" t="s">
        <v>564</v>
      </c>
      <c r="I4717" s="16" t="s">
        <v>691</v>
      </c>
      <c r="J4717" s="20" t="s">
        <v>116</v>
      </c>
      <c r="L4717" s="16" t="s">
        <v>116</v>
      </c>
      <c r="M4717" s="26" t="s">
        <v>12569</v>
      </c>
      <c r="N4717" s="26" t="s">
        <v>4193</v>
      </c>
      <c r="O4717" s="16" t="s">
        <v>188</v>
      </c>
      <c r="P4717" s="26" t="s">
        <v>188</v>
      </c>
      <c r="Q4717" s="26" t="s">
        <v>4193</v>
      </c>
      <c r="R4717" s="16" t="s">
        <v>139</v>
      </c>
      <c r="S4717" s="16" t="s">
        <v>4621</v>
      </c>
      <c r="T4717" s="22">
        <v>1.17</v>
      </c>
      <c r="V4717" s="16" t="s">
        <v>1179</v>
      </c>
      <c r="W4717" s="20" t="s">
        <v>43</v>
      </c>
      <c r="X4717" s="16" t="s">
        <v>140</v>
      </c>
      <c r="Z4717" s="24" t="s">
        <v>32</v>
      </c>
      <c r="AA4717" s="24" t="s">
        <v>32</v>
      </c>
      <c r="AB4717" s="24" t="s">
        <v>32</v>
      </c>
      <c r="AC4717" s="24" t="s">
        <v>32</v>
      </c>
      <c r="AD4717" s="24" t="s">
        <v>32</v>
      </c>
      <c r="AE4717" s="24" t="s">
        <v>32</v>
      </c>
      <c r="AF4717" s="24" t="s">
        <v>32</v>
      </c>
      <c r="AG4717" s="24" t="s">
        <v>32</v>
      </c>
      <c r="AH4717" s="24" t="s">
        <v>32</v>
      </c>
    </row>
    <row r="4718" spans="1:35" x14ac:dyDescent="0.25">
      <c r="A4718" s="17">
        <v>127398</v>
      </c>
      <c r="B4718" s="18">
        <v>4</v>
      </c>
      <c r="C4718" s="16" t="s">
        <v>73</v>
      </c>
      <c r="D4718" s="21">
        <v>43194</v>
      </c>
      <c r="E4718" s="16" t="s">
        <v>75</v>
      </c>
      <c r="F4718" s="21">
        <v>44217</v>
      </c>
      <c r="G4718" s="16" t="s">
        <v>75</v>
      </c>
      <c r="H4718" s="26" t="s">
        <v>298</v>
      </c>
      <c r="I4718" s="16" t="s">
        <v>2589</v>
      </c>
      <c r="J4718" s="20" t="s">
        <v>116</v>
      </c>
      <c r="L4718" s="16" t="s">
        <v>116</v>
      </c>
      <c r="M4718" s="26" t="s">
        <v>12568</v>
      </c>
      <c r="N4718" s="26" t="s">
        <v>12552</v>
      </c>
      <c r="O4718" s="16" t="s">
        <v>188</v>
      </c>
      <c r="P4718" s="26" t="s">
        <v>188</v>
      </c>
      <c r="Q4718" s="26" t="s">
        <v>12552</v>
      </c>
      <c r="R4718" s="16" t="s">
        <v>139</v>
      </c>
      <c r="S4718" s="16" t="s">
        <v>4621</v>
      </c>
      <c r="T4718" s="22">
        <v>9.1300000000000008</v>
      </c>
      <c r="V4718" s="16" t="s">
        <v>3309</v>
      </c>
      <c r="W4718" s="20" t="s">
        <v>43</v>
      </c>
      <c r="X4718" s="16" t="s">
        <v>78</v>
      </c>
      <c r="Z4718" s="24" t="s">
        <v>32</v>
      </c>
      <c r="AA4718" s="24" t="s">
        <v>32</v>
      </c>
      <c r="AB4718" s="24" t="s">
        <v>32</v>
      </c>
      <c r="AC4718" s="24" t="s">
        <v>32</v>
      </c>
      <c r="AD4718" s="24" t="s">
        <v>32</v>
      </c>
      <c r="AE4718" s="24" t="s">
        <v>32</v>
      </c>
      <c r="AF4718" s="24" t="s">
        <v>32</v>
      </c>
      <c r="AG4718" s="24" t="s">
        <v>32</v>
      </c>
      <c r="AH4718" s="24" t="s">
        <v>32</v>
      </c>
    </row>
    <row r="4719" spans="1:35" x14ac:dyDescent="0.25">
      <c r="A4719" s="17">
        <v>127399</v>
      </c>
      <c r="B4719" s="18">
        <v>4</v>
      </c>
      <c r="C4719" s="16" t="s">
        <v>474</v>
      </c>
      <c r="D4719" s="21">
        <v>43194</v>
      </c>
      <c r="E4719" s="16" t="s">
        <v>75</v>
      </c>
      <c r="F4719" s="21">
        <v>44277</v>
      </c>
      <c r="G4719" s="16" t="s">
        <v>105</v>
      </c>
      <c r="H4719" s="26" t="s">
        <v>634</v>
      </c>
      <c r="I4719" s="16" t="s">
        <v>177</v>
      </c>
      <c r="J4719" s="20" t="s">
        <v>116</v>
      </c>
      <c r="L4719" s="16" t="s">
        <v>116</v>
      </c>
      <c r="M4719" s="26" t="s">
        <v>4242</v>
      </c>
      <c r="N4719" s="26" t="s">
        <v>4243</v>
      </c>
      <c r="O4719" s="16" t="s">
        <v>188</v>
      </c>
      <c r="P4719" s="26" t="s">
        <v>443</v>
      </c>
      <c r="Q4719" s="26" t="s">
        <v>4243</v>
      </c>
      <c r="R4719" s="16" t="s">
        <v>139</v>
      </c>
      <c r="S4719" s="16" t="s">
        <v>84</v>
      </c>
      <c r="T4719" s="22">
        <v>9.84</v>
      </c>
      <c r="U4719" s="21">
        <v>43966</v>
      </c>
      <c r="V4719" s="16" t="s">
        <v>4244</v>
      </c>
      <c r="W4719" s="20" t="s">
        <v>472</v>
      </c>
      <c r="X4719" s="16" t="s">
        <v>140</v>
      </c>
      <c r="Z4719" s="25">
        <v>0</v>
      </c>
      <c r="AA4719" s="25">
        <v>0</v>
      </c>
      <c r="AB4719" s="25">
        <v>24990</v>
      </c>
      <c r="AC4719" s="25">
        <v>487700</v>
      </c>
      <c r="AD4719" s="25">
        <v>0</v>
      </c>
      <c r="AE4719" s="25">
        <v>0</v>
      </c>
      <c r="AF4719" s="25">
        <v>362990</v>
      </c>
      <c r="AG4719" s="25">
        <v>6080700</v>
      </c>
      <c r="AH4719" s="25">
        <v>6443690</v>
      </c>
      <c r="AI4719" s="16" t="s">
        <v>4245</v>
      </c>
    </row>
    <row r="4720" spans="1:35" x14ac:dyDescent="0.25">
      <c r="A4720" s="17">
        <v>127400</v>
      </c>
      <c r="B4720" s="18">
        <v>4</v>
      </c>
      <c r="C4720" s="16" t="s">
        <v>73</v>
      </c>
      <c r="D4720" s="21">
        <v>43194</v>
      </c>
      <c r="E4720" s="16" t="s">
        <v>75</v>
      </c>
      <c r="F4720" s="21">
        <v>43938</v>
      </c>
      <c r="G4720" s="16" t="s">
        <v>75</v>
      </c>
      <c r="H4720" s="26" t="s">
        <v>564</v>
      </c>
      <c r="I4720" s="16" t="s">
        <v>3716</v>
      </c>
      <c r="J4720" s="20" t="s">
        <v>116</v>
      </c>
      <c r="L4720" s="16" t="s">
        <v>116</v>
      </c>
      <c r="M4720" s="26" t="s">
        <v>12567</v>
      </c>
      <c r="N4720" s="26" t="s">
        <v>4179</v>
      </c>
      <c r="O4720" s="16" t="s">
        <v>188</v>
      </c>
      <c r="P4720" s="26" t="s">
        <v>188</v>
      </c>
      <c r="Q4720" s="26" t="s">
        <v>4179</v>
      </c>
      <c r="R4720" s="16" t="s">
        <v>139</v>
      </c>
      <c r="S4720" s="16" t="s">
        <v>4621</v>
      </c>
      <c r="T4720" s="22">
        <v>5.63</v>
      </c>
      <c r="V4720" s="16" t="s">
        <v>3309</v>
      </c>
      <c r="W4720" s="20" t="s">
        <v>43</v>
      </c>
      <c r="X4720" s="16" t="s">
        <v>78</v>
      </c>
      <c r="Z4720" s="24" t="s">
        <v>32</v>
      </c>
      <c r="AA4720" s="24" t="s">
        <v>32</v>
      </c>
      <c r="AB4720" s="24" t="s">
        <v>32</v>
      </c>
      <c r="AC4720" s="24" t="s">
        <v>32</v>
      </c>
      <c r="AD4720" s="24" t="s">
        <v>32</v>
      </c>
      <c r="AE4720" s="24" t="s">
        <v>32</v>
      </c>
      <c r="AF4720" s="24" t="s">
        <v>32</v>
      </c>
      <c r="AG4720" s="24" t="s">
        <v>32</v>
      </c>
      <c r="AH4720" s="24" t="s">
        <v>32</v>
      </c>
    </row>
    <row r="4721" spans="1:35" x14ac:dyDescent="0.25">
      <c r="A4721" s="17">
        <v>127401</v>
      </c>
      <c r="B4721" s="18">
        <v>4</v>
      </c>
      <c r="C4721" s="16" t="s">
        <v>73</v>
      </c>
      <c r="D4721" s="21">
        <v>43194</v>
      </c>
      <c r="E4721" s="16" t="s">
        <v>75</v>
      </c>
      <c r="F4721" s="21">
        <v>43938</v>
      </c>
      <c r="G4721" s="16" t="s">
        <v>75</v>
      </c>
      <c r="H4721" s="26" t="s">
        <v>270</v>
      </c>
      <c r="I4721" s="16" t="s">
        <v>12566</v>
      </c>
      <c r="J4721" s="20" t="s">
        <v>116</v>
      </c>
      <c r="L4721" s="16" t="s">
        <v>116</v>
      </c>
      <c r="M4721" s="26" t="s">
        <v>12565</v>
      </c>
      <c r="N4721" s="26" t="s">
        <v>12564</v>
      </c>
      <c r="O4721" s="16" t="s">
        <v>188</v>
      </c>
      <c r="P4721" s="26" t="s">
        <v>188</v>
      </c>
      <c r="Q4721" s="26" t="s">
        <v>12564</v>
      </c>
      <c r="R4721" s="16" t="s">
        <v>139</v>
      </c>
      <c r="S4721" s="16" t="s">
        <v>4621</v>
      </c>
      <c r="T4721" s="22">
        <v>4.57</v>
      </c>
      <c r="V4721" s="16" t="s">
        <v>3998</v>
      </c>
      <c r="W4721" s="20" t="s">
        <v>43</v>
      </c>
      <c r="X4721" s="16" t="s">
        <v>78</v>
      </c>
      <c r="Z4721" s="24" t="s">
        <v>32</v>
      </c>
      <c r="AA4721" s="24" t="s">
        <v>32</v>
      </c>
      <c r="AB4721" s="24" t="s">
        <v>32</v>
      </c>
      <c r="AC4721" s="24" t="s">
        <v>32</v>
      </c>
      <c r="AD4721" s="24" t="s">
        <v>32</v>
      </c>
      <c r="AE4721" s="24" t="s">
        <v>32</v>
      </c>
      <c r="AF4721" s="24" t="s">
        <v>32</v>
      </c>
      <c r="AG4721" s="24" t="s">
        <v>32</v>
      </c>
      <c r="AH4721" s="24" t="s">
        <v>32</v>
      </c>
    </row>
    <row r="4722" spans="1:35" x14ac:dyDescent="0.25">
      <c r="A4722" s="17">
        <v>127402</v>
      </c>
      <c r="B4722" s="18">
        <v>4</v>
      </c>
      <c r="C4722" s="16" t="s">
        <v>73</v>
      </c>
      <c r="D4722" s="21">
        <v>43194</v>
      </c>
      <c r="E4722" s="16" t="s">
        <v>75</v>
      </c>
      <c r="F4722" s="21">
        <v>43938</v>
      </c>
      <c r="G4722" s="16" t="s">
        <v>75</v>
      </c>
      <c r="H4722" s="26" t="s">
        <v>634</v>
      </c>
      <c r="I4722" s="16" t="s">
        <v>6185</v>
      </c>
      <c r="J4722" s="20" t="s">
        <v>116</v>
      </c>
      <c r="L4722" s="16" t="s">
        <v>116</v>
      </c>
      <c r="M4722" s="26" t="s">
        <v>12563</v>
      </c>
      <c r="O4722" s="16" t="s">
        <v>188</v>
      </c>
      <c r="P4722" s="26" t="s">
        <v>188</v>
      </c>
      <c r="Q4722" s="26" t="s">
        <v>4021</v>
      </c>
      <c r="R4722" s="16" t="s">
        <v>139</v>
      </c>
      <c r="S4722" s="16" t="s">
        <v>84</v>
      </c>
      <c r="T4722" s="22">
        <v>8.2200000000000006</v>
      </c>
      <c r="V4722" s="16" t="s">
        <v>3309</v>
      </c>
      <c r="W4722" s="20" t="s">
        <v>43</v>
      </c>
      <c r="X4722" s="16" t="s">
        <v>78</v>
      </c>
      <c r="Z4722" s="24" t="s">
        <v>32</v>
      </c>
      <c r="AA4722" s="24" t="s">
        <v>32</v>
      </c>
      <c r="AB4722" s="24" t="s">
        <v>32</v>
      </c>
      <c r="AC4722" s="24" t="s">
        <v>32</v>
      </c>
      <c r="AD4722" s="24" t="s">
        <v>32</v>
      </c>
      <c r="AE4722" s="24" t="s">
        <v>32</v>
      </c>
      <c r="AF4722" s="24" t="s">
        <v>32</v>
      </c>
      <c r="AG4722" s="24" t="s">
        <v>32</v>
      </c>
      <c r="AH4722" s="24" t="s">
        <v>32</v>
      </c>
    </row>
    <row r="4723" spans="1:35" x14ac:dyDescent="0.25">
      <c r="A4723" s="17">
        <v>127404</v>
      </c>
      <c r="B4723" s="18">
        <v>4</v>
      </c>
      <c r="C4723" s="16" t="s">
        <v>73</v>
      </c>
      <c r="D4723" s="21">
        <v>43194</v>
      </c>
      <c r="E4723" s="16" t="s">
        <v>75</v>
      </c>
      <c r="F4723" s="21">
        <v>43938</v>
      </c>
      <c r="G4723" s="16" t="s">
        <v>75</v>
      </c>
      <c r="H4723" s="26" t="s">
        <v>229</v>
      </c>
      <c r="I4723" s="16" t="s">
        <v>3410</v>
      </c>
      <c r="J4723" s="20" t="s">
        <v>116</v>
      </c>
      <c r="L4723" s="16" t="s">
        <v>116</v>
      </c>
      <c r="M4723" s="26" t="s">
        <v>12562</v>
      </c>
      <c r="N4723" s="26" t="s">
        <v>4166</v>
      </c>
      <c r="O4723" s="16" t="s">
        <v>188</v>
      </c>
      <c r="P4723" s="26" t="s">
        <v>188</v>
      </c>
      <c r="Q4723" s="26" t="s">
        <v>4166</v>
      </c>
      <c r="R4723" s="16" t="s">
        <v>139</v>
      </c>
      <c r="S4723" s="16" t="s">
        <v>4621</v>
      </c>
      <c r="T4723" s="22">
        <v>7.82</v>
      </c>
      <c r="V4723" s="16" t="s">
        <v>2583</v>
      </c>
      <c r="W4723" s="20" t="s">
        <v>43</v>
      </c>
      <c r="X4723" s="16" t="s">
        <v>78</v>
      </c>
      <c r="Z4723" s="24" t="s">
        <v>32</v>
      </c>
      <c r="AA4723" s="24" t="s">
        <v>32</v>
      </c>
      <c r="AB4723" s="24" t="s">
        <v>32</v>
      </c>
      <c r="AC4723" s="24" t="s">
        <v>32</v>
      </c>
      <c r="AD4723" s="24" t="s">
        <v>32</v>
      </c>
      <c r="AE4723" s="24" t="s">
        <v>32</v>
      </c>
      <c r="AF4723" s="24" t="s">
        <v>32</v>
      </c>
      <c r="AG4723" s="24" t="s">
        <v>32</v>
      </c>
      <c r="AH4723" s="24" t="s">
        <v>32</v>
      </c>
    </row>
    <row r="4724" spans="1:35" x14ac:dyDescent="0.25">
      <c r="A4724" s="17">
        <v>127405</v>
      </c>
      <c r="B4724" s="18">
        <v>4</v>
      </c>
      <c r="C4724" s="16" t="s">
        <v>73</v>
      </c>
      <c r="D4724" s="21">
        <v>43194</v>
      </c>
      <c r="E4724" s="16" t="s">
        <v>75</v>
      </c>
      <c r="F4724" s="21">
        <v>44336</v>
      </c>
      <c r="G4724" s="16" t="s">
        <v>82</v>
      </c>
      <c r="H4724" s="26" t="s">
        <v>428</v>
      </c>
      <c r="I4724" s="16" t="s">
        <v>4507</v>
      </c>
      <c r="J4724" s="20" t="s">
        <v>116</v>
      </c>
      <c r="L4724" s="16" t="s">
        <v>116</v>
      </c>
      <c r="M4724" s="26" t="s">
        <v>12561</v>
      </c>
      <c r="N4724" s="26" t="s">
        <v>2343</v>
      </c>
      <c r="O4724" s="16" t="s">
        <v>188</v>
      </c>
      <c r="P4724" s="26" t="s">
        <v>443</v>
      </c>
      <c r="Q4724" s="26" t="s">
        <v>2343</v>
      </c>
      <c r="R4724" s="16" t="s">
        <v>139</v>
      </c>
      <c r="S4724" s="16" t="s">
        <v>4621</v>
      </c>
      <c r="T4724" s="22">
        <v>2.97</v>
      </c>
      <c r="U4724" s="21">
        <v>44428</v>
      </c>
      <c r="V4724" s="16" t="s">
        <v>3309</v>
      </c>
      <c r="W4724" s="20" t="s">
        <v>43</v>
      </c>
      <c r="X4724" s="16" t="s">
        <v>78</v>
      </c>
      <c r="Z4724" s="24" t="s">
        <v>32</v>
      </c>
      <c r="AA4724" s="24" t="s">
        <v>32</v>
      </c>
      <c r="AB4724" s="24" t="s">
        <v>32</v>
      </c>
      <c r="AC4724" s="24" t="s">
        <v>32</v>
      </c>
      <c r="AD4724" s="24" t="s">
        <v>32</v>
      </c>
      <c r="AE4724" s="24" t="s">
        <v>32</v>
      </c>
      <c r="AF4724" s="24" t="s">
        <v>32</v>
      </c>
      <c r="AG4724" s="24" t="s">
        <v>32</v>
      </c>
      <c r="AH4724" s="24" t="s">
        <v>32</v>
      </c>
      <c r="AI4724" s="16" t="s">
        <v>12560</v>
      </c>
    </row>
    <row r="4725" spans="1:35" x14ac:dyDescent="0.25">
      <c r="A4725" s="17">
        <v>127406</v>
      </c>
      <c r="B4725" s="18">
        <v>4</v>
      </c>
      <c r="C4725" s="16" t="s">
        <v>73</v>
      </c>
      <c r="D4725" s="21">
        <v>43194</v>
      </c>
      <c r="E4725" s="16" t="s">
        <v>75</v>
      </c>
      <c r="F4725" s="21">
        <v>44323</v>
      </c>
      <c r="G4725" s="16" t="s">
        <v>82</v>
      </c>
      <c r="H4725" s="26" t="s">
        <v>295</v>
      </c>
      <c r="I4725" s="16" t="s">
        <v>722</v>
      </c>
      <c r="J4725" s="20" t="s">
        <v>116</v>
      </c>
      <c r="L4725" s="16" t="s">
        <v>116</v>
      </c>
      <c r="M4725" s="26" t="s">
        <v>4246</v>
      </c>
      <c r="N4725" s="26" t="s">
        <v>2343</v>
      </c>
      <c r="O4725" s="16" t="s">
        <v>188</v>
      </c>
      <c r="P4725" s="26" t="s">
        <v>443</v>
      </c>
      <c r="Q4725" s="26" t="s">
        <v>2343</v>
      </c>
      <c r="R4725" s="16" t="s">
        <v>139</v>
      </c>
      <c r="S4725" s="16" t="s">
        <v>4621</v>
      </c>
      <c r="T4725" s="22">
        <v>5</v>
      </c>
      <c r="U4725" s="21">
        <v>44365</v>
      </c>
      <c r="V4725" s="16" t="s">
        <v>3309</v>
      </c>
      <c r="W4725" s="20" t="s">
        <v>43</v>
      </c>
      <c r="X4725" s="16" t="s">
        <v>78</v>
      </c>
      <c r="Z4725" s="25">
        <v>0</v>
      </c>
      <c r="AA4725" s="25">
        <v>0</v>
      </c>
      <c r="AB4725" s="25">
        <v>421100</v>
      </c>
      <c r="AC4725" s="25">
        <v>0</v>
      </c>
      <c r="AD4725" s="25">
        <v>0</v>
      </c>
      <c r="AE4725" s="25">
        <v>0</v>
      </c>
      <c r="AF4725" s="25">
        <v>421100</v>
      </c>
      <c r="AG4725" s="25">
        <v>0</v>
      </c>
      <c r="AH4725" s="25">
        <v>421100</v>
      </c>
      <c r="AI4725" s="16" t="s">
        <v>4247</v>
      </c>
    </row>
    <row r="4726" spans="1:35" x14ac:dyDescent="0.25">
      <c r="A4726" s="17">
        <v>127407</v>
      </c>
      <c r="B4726" s="18">
        <v>4</v>
      </c>
      <c r="C4726" s="16" t="s">
        <v>31</v>
      </c>
      <c r="D4726" s="21">
        <v>43194</v>
      </c>
      <c r="E4726" s="16" t="s">
        <v>75</v>
      </c>
      <c r="F4726" s="21">
        <v>44252</v>
      </c>
      <c r="G4726" s="16" t="s">
        <v>74</v>
      </c>
      <c r="H4726" s="26" t="s">
        <v>326</v>
      </c>
      <c r="I4726" s="16" t="s">
        <v>4234</v>
      </c>
      <c r="J4726" s="20" t="s">
        <v>116</v>
      </c>
      <c r="L4726" s="16" t="s">
        <v>116</v>
      </c>
      <c r="M4726" s="26" t="s">
        <v>4248</v>
      </c>
      <c r="N4726" s="26" t="s">
        <v>4108</v>
      </c>
      <c r="O4726" s="16" t="s">
        <v>188</v>
      </c>
      <c r="P4726" s="26" t="s">
        <v>443</v>
      </c>
      <c r="Q4726" s="26" t="s">
        <v>4108</v>
      </c>
      <c r="R4726" s="16" t="s">
        <v>139</v>
      </c>
      <c r="S4726" s="16" t="s">
        <v>84</v>
      </c>
      <c r="T4726" s="22">
        <v>0.44</v>
      </c>
      <c r="U4726" s="21">
        <v>44232</v>
      </c>
      <c r="V4726" s="16" t="s">
        <v>3309</v>
      </c>
      <c r="W4726" s="20" t="s">
        <v>43</v>
      </c>
      <c r="X4726" s="16" t="s">
        <v>78</v>
      </c>
      <c r="Z4726" s="25">
        <v>0</v>
      </c>
      <c r="AA4726" s="25">
        <v>0</v>
      </c>
      <c r="AB4726" s="25">
        <v>18200</v>
      </c>
      <c r="AC4726" s="25">
        <v>173500</v>
      </c>
      <c r="AD4726" s="25">
        <v>0</v>
      </c>
      <c r="AE4726" s="25">
        <v>0</v>
      </c>
      <c r="AF4726" s="25">
        <v>18200</v>
      </c>
      <c r="AG4726" s="25">
        <v>173500</v>
      </c>
      <c r="AH4726" s="25">
        <v>191700</v>
      </c>
      <c r="AI4726" s="16" t="s">
        <v>4249</v>
      </c>
    </row>
    <row r="4727" spans="1:35" x14ac:dyDescent="0.25">
      <c r="A4727" s="17">
        <v>127408</v>
      </c>
      <c r="B4727" s="18">
        <v>4</v>
      </c>
      <c r="C4727" s="16" t="s">
        <v>73</v>
      </c>
      <c r="D4727" s="21">
        <v>43194</v>
      </c>
      <c r="E4727" s="16" t="s">
        <v>75</v>
      </c>
      <c r="F4727" s="21">
        <v>44217</v>
      </c>
      <c r="G4727" s="16" t="s">
        <v>75</v>
      </c>
      <c r="H4727" s="26" t="s">
        <v>301</v>
      </c>
      <c r="I4727" s="16" t="s">
        <v>12559</v>
      </c>
      <c r="J4727" s="20" t="s">
        <v>116</v>
      </c>
      <c r="L4727" s="16" t="s">
        <v>116</v>
      </c>
      <c r="M4727" s="26" t="s">
        <v>12558</v>
      </c>
      <c r="N4727" s="26" t="s">
        <v>3705</v>
      </c>
      <c r="O4727" s="16" t="s">
        <v>188</v>
      </c>
      <c r="P4727" s="26" t="s">
        <v>188</v>
      </c>
      <c r="Q4727" s="26" t="s">
        <v>3705</v>
      </c>
      <c r="R4727" s="16" t="s">
        <v>139</v>
      </c>
      <c r="S4727" s="16" t="s">
        <v>4621</v>
      </c>
      <c r="T4727" s="22">
        <v>6.33</v>
      </c>
      <c r="V4727" s="16" t="s">
        <v>3309</v>
      </c>
      <c r="W4727" s="20" t="s">
        <v>43</v>
      </c>
      <c r="X4727" s="16" t="s">
        <v>78</v>
      </c>
      <c r="Z4727" s="24" t="s">
        <v>32</v>
      </c>
      <c r="AA4727" s="24" t="s">
        <v>32</v>
      </c>
      <c r="AB4727" s="24" t="s">
        <v>32</v>
      </c>
      <c r="AC4727" s="24" t="s">
        <v>32</v>
      </c>
      <c r="AD4727" s="24" t="s">
        <v>32</v>
      </c>
      <c r="AE4727" s="24" t="s">
        <v>32</v>
      </c>
      <c r="AF4727" s="24" t="s">
        <v>32</v>
      </c>
      <c r="AG4727" s="24" t="s">
        <v>32</v>
      </c>
      <c r="AH4727" s="24" t="s">
        <v>32</v>
      </c>
    </row>
    <row r="4728" spans="1:35" x14ac:dyDescent="0.25">
      <c r="A4728" s="17">
        <v>127410</v>
      </c>
      <c r="B4728" s="18">
        <v>4</v>
      </c>
      <c r="C4728" s="16" t="s">
        <v>73</v>
      </c>
      <c r="D4728" s="21">
        <v>43194</v>
      </c>
      <c r="E4728" s="16" t="s">
        <v>75</v>
      </c>
      <c r="F4728" s="21">
        <v>44217</v>
      </c>
      <c r="G4728" s="16" t="s">
        <v>75</v>
      </c>
      <c r="H4728" s="26" t="s">
        <v>323</v>
      </c>
      <c r="I4728" s="16" t="s">
        <v>1465</v>
      </c>
      <c r="J4728" s="20" t="s">
        <v>116</v>
      </c>
      <c r="L4728" s="16" t="s">
        <v>116</v>
      </c>
      <c r="M4728" s="26" t="s">
        <v>12557</v>
      </c>
      <c r="N4728" s="26" t="s">
        <v>12552</v>
      </c>
      <c r="O4728" s="16" t="s">
        <v>188</v>
      </c>
      <c r="P4728" s="26" t="s">
        <v>188</v>
      </c>
      <c r="Q4728" s="26" t="s">
        <v>12552</v>
      </c>
      <c r="R4728" s="16" t="s">
        <v>139</v>
      </c>
      <c r="S4728" s="16" t="s">
        <v>4621</v>
      </c>
      <c r="T4728" s="22">
        <v>5.665</v>
      </c>
      <c r="V4728" s="16" t="s">
        <v>3309</v>
      </c>
      <c r="W4728" s="20" t="s">
        <v>43</v>
      </c>
      <c r="X4728" s="16" t="s">
        <v>78</v>
      </c>
      <c r="Z4728" s="24" t="s">
        <v>32</v>
      </c>
      <c r="AA4728" s="24" t="s">
        <v>32</v>
      </c>
      <c r="AB4728" s="24" t="s">
        <v>32</v>
      </c>
      <c r="AC4728" s="24" t="s">
        <v>32</v>
      </c>
      <c r="AD4728" s="24" t="s">
        <v>32</v>
      </c>
      <c r="AE4728" s="24" t="s">
        <v>32</v>
      </c>
      <c r="AF4728" s="24" t="s">
        <v>32</v>
      </c>
      <c r="AG4728" s="24" t="s">
        <v>32</v>
      </c>
      <c r="AH4728" s="24" t="s">
        <v>32</v>
      </c>
    </row>
    <row r="4729" spans="1:35" x14ac:dyDescent="0.25">
      <c r="A4729" s="17">
        <v>127411</v>
      </c>
      <c r="B4729" s="18">
        <v>4</v>
      </c>
      <c r="C4729" s="16" t="s">
        <v>73</v>
      </c>
      <c r="D4729" s="21">
        <v>43194</v>
      </c>
      <c r="E4729" s="16" t="s">
        <v>75</v>
      </c>
      <c r="F4729" s="21">
        <v>44357</v>
      </c>
      <c r="G4729" s="16" t="s">
        <v>75</v>
      </c>
      <c r="H4729" s="26" t="s">
        <v>323</v>
      </c>
      <c r="I4729" s="16" t="s">
        <v>12556</v>
      </c>
      <c r="J4729" s="20" t="s">
        <v>116</v>
      </c>
      <c r="L4729" s="16" t="s">
        <v>116</v>
      </c>
      <c r="M4729" s="26" t="s">
        <v>12555</v>
      </c>
      <c r="N4729" s="26" t="s">
        <v>12552</v>
      </c>
      <c r="O4729" s="16" t="s">
        <v>188</v>
      </c>
      <c r="P4729" s="26" t="s">
        <v>188</v>
      </c>
      <c r="Q4729" s="26" t="s">
        <v>12552</v>
      </c>
      <c r="R4729" s="16" t="s">
        <v>139</v>
      </c>
      <c r="S4729" s="16" t="s">
        <v>4621</v>
      </c>
      <c r="T4729" s="22">
        <v>3.84</v>
      </c>
      <c r="V4729" s="16" t="s">
        <v>3309</v>
      </c>
      <c r="W4729" s="20" t="s">
        <v>43</v>
      </c>
      <c r="X4729" s="16" t="s">
        <v>78</v>
      </c>
      <c r="Z4729" s="24" t="s">
        <v>32</v>
      </c>
      <c r="AA4729" s="24" t="s">
        <v>32</v>
      </c>
      <c r="AB4729" s="24" t="s">
        <v>32</v>
      </c>
      <c r="AC4729" s="24" t="s">
        <v>32</v>
      </c>
      <c r="AD4729" s="24" t="s">
        <v>32</v>
      </c>
      <c r="AE4729" s="24" t="s">
        <v>32</v>
      </c>
      <c r="AF4729" s="24" t="s">
        <v>32</v>
      </c>
      <c r="AG4729" s="24" t="s">
        <v>32</v>
      </c>
      <c r="AH4729" s="24" t="s">
        <v>32</v>
      </c>
    </row>
    <row r="4730" spans="1:35" x14ac:dyDescent="0.25">
      <c r="A4730" s="17">
        <v>127412</v>
      </c>
      <c r="B4730" s="18">
        <v>4</v>
      </c>
      <c r="C4730" s="16" t="s">
        <v>73</v>
      </c>
      <c r="D4730" s="21">
        <v>43194</v>
      </c>
      <c r="E4730" s="16" t="s">
        <v>75</v>
      </c>
      <c r="F4730" s="21">
        <v>44006</v>
      </c>
      <c r="G4730" s="16" t="s">
        <v>75</v>
      </c>
      <c r="H4730" s="26" t="s">
        <v>295</v>
      </c>
      <c r="I4730" s="16" t="s">
        <v>468</v>
      </c>
      <c r="J4730" s="20" t="s">
        <v>116</v>
      </c>
      <c r="L4730" s="16" t="s">
        <v>116</v>
      </c>
      <c r="M4730" s="26" t="s">
        <v>12554</v>
      </c>
      <c r="N4730" s="26" t="s">
        <v>4193</v>
      </c>
      <c r="O4730" s="16" t="s">
        <v>188</v>
      </c>
      <c r="P4730" s="26" t="s">
        <v>188</v>
      </c>
      <c r="Q4730" s="26" t="s">
        <v>4193</v>
      </c>
      <c r="R4730" s="16" t="s">
        <v>139</v>
      </c>
      <c r="S4730" s="16" t="s">
        <v>4621</v>
      </c>
      <c r="T4730" s="22">
        <v>8.77</v>
      </c>
      <c r="V4730" s="16" t="s">
        <v>1179</v>
      </c>
      <c r="W4730" s="20" t="s">
        <v>43</v>
      </c>
      <c r="X4730" s="16" t="s">
        <v>140</v>
      </c>
      <c r="Z4730" s="24" t="s">
        <v>32</v>
      </c>
      <c r="AA4730" s="24" t="s">
        <v>32</v>
      </c>
      <c r="AB4730" s="24" t="s">
        <v>32</v>
      </c>
      <c r="AC4730" s="24" t="s">
        <v>32</v>
      </c>
      <c r="AD4730" s="24" t="s">
        <v>32</v>
      </c>
      <c r="AE4730" s="24" t="s">
        <v>32</v>
      </c>
      <c r="AF4730" s="24" t="s">
        <v>32</v>
      </c>
      <c r="AG4730" s="24" t="s">
        <v>32</v>
      </c>
      <c r="AH4730" s="24" t="s">
        <v>32</v>
      </c>
    </row>
    <row r="4731" spans="1:35" x14ac:dyDescent="0.25">
      <c r="A4731" s="17">
        <v>127413</v>
      </c>
      <c r="B4731" s="18">
        <v>4</v>
      </c>
      <c r="C4731" s="16" t="s">
        <v>73</v>
      </c>
      <c r="D4731" s="21">
        <v>43194</v>
      </c>
      <c r="E4731" s="16" t="s">
        <v>75</v>
      </c>
      <c r="F4731" s="21">
        <v>44217</v>
      </c>
      <c r="G4731" s="16" t="s">
        <v>75</v>
      </c>
      <c r="H4731" s="26" t="s">
        <v>298</v>
      </c>
      <c r="I4731" s="16" t="s">
        <v>2589</v>
      </c>
      <c r="J4731" s="20" t="s">
        <v>116</v>
      </c>
      <c r="L4731" s="16" t="s">
        <v>116</v>
      </c>
      <c r="M4731" s="26" t="s">
        <v>12553</v>
      </c>
      <c r="N4731" s="26" t="s">
        <v>12552</v>
      </c>
      <c r="O4731" s="16" t="s">
        <v>188</v>
      </c>
      <c r="P4731" s="26" t="s">
        <v>188</v>
      </c>
      <c r="Q4731" s="26" t="s">
        <v>12551</v>
      </c>
      <c r="R4731" s="16" t="s">
        <v>139</v>
      </c>
      <c r="S4731" s="16" t="s">
        <v>4621</v>
      </c>
      <c r="T4731" s="22">
        <v>2.76</v>
      </c>
      <c r="V4731" s="16" t="s">
        <v>1179</v>
      </c>
      <c r="W4731" s="20" t="s">
        <v>43</v>
      </c>
      <c r="X4731" s="16" t="s">
        <v>78</v>
      </c>
      <c r="Z4731" s="24" t="s">
        <v>32</v>
      </c>
      <c r="AA4731" s="24" t="s">
        <v>32</v>
      </c>
      <c r="AB4731" s="24" t="s">
        <v>32</v>
      </c>
      <c r="AC4731" s="24" t="s">
        <v>32</v>
      </c>
      <c r="AD4731" s="24" t="s">
        <v>32</v>
      </c>
      <c r="AE4731" s="24" t="s">
        <v>32</v>
      </c>
      <c r="AF4731" s="24" t="s">
        <v>32</v>
      </c>
      <c r="AG4731" s="24" t="s">
        <v>32</v>
      </c>
      <c r="AH4731" s="24" t="s">
        <v>32</v>
      </c>
    </row>
    <row r="4732" spans="1:35" x14ac:dyDescent="0.25">
      <c r="A4732" s="17">
        <v>127414</v>
      </c>
      <c r="B4732" s="18">
        <v>4</v>
      </c>
      <c r="C4732" s="16" t="s">
        <v>73</v>
      </c>
      <c r="D4732" s="21">
        <v>43194</v>
      </c>
      <c r="E4732" s="16" t="s">
        <v>75</v>
      </c>
      <c r="F4732" s="21">
        <v>44326</v>
      </c>
      <c r="G4732" s="16" t="s">
        <v>142</v>
      </c>
      <c r="H4732" s="26" t="s">
        <v>634</v>
      </c>
      <c r="I4732" s="16" t="s">
        <v>4250</v>
      </c>
      <c r="J4732" s="20" t="s">
        <v>116</v>
      </c>
      <c r="L4732" s="16" t="s">
        <v>116</v>
      </c>
      <c r="M4732" s="26" t="s">
        <v>4251</v>
      </c>
      <c r="N4732" s="26" t="s">
        <v>3694</v>
      </c>
      <c r="O4732" s="16" t="s">
        <v>188</v>
      </c>
      <c r="P4732" s="26" t="s">
        <v>443</v>
      </c>
      <c r="Q4732" s="26" t="s">
        <v>3694</v>
      </c>
      <c r="R4732" s="16" t="s">
        <v>139</v>
      </c>
      <c r="S4732" s="16" t="s">
        <v>4621</v>
      </c>
      <c r="T4732" s="22">
        <v>7.12</v>
      </c>
      <c r="U4732" s="21">
        <v>44365</v>
      </c>
      <c r="V4732" s="16" t="s">
        <v>3309</v>
      </c>
      <c r="W4732" s="20" t="s">
        <v>43</v>
      </c>
      <c r="X4732" s="16" t="s">
        <v>78</v>
      </c>
      <c r="Z4732" s="25">
        <v>0</v>
      </c>
      <c r="AA4732" s="25">
        <v>0</v>
      </c>
      <c r="AB4732" s="25">
        <v>187000</v>
      </c>
      <c r="AC4732" s="25">
        <v>1529400</v>
      </c>
      <c r="AD4732" s="25">
        <v>0</v>
      </c>
      <c r="AE4732" s="25">
        <v>0</v>
      </c>
      <c r="AF4732" s="25">
        <v>187000</v>
      </c>
      <c r="AG4732" s="25">
        <v>1529400</v>
      </c>
      <c r="AH4732" s="25">
        <v>1716400</v>
      </c>
      <c r="AI4732" s="16" t="s">
        <v>4252</v>
      </c>
    </row>
    <row r="4733" spans="1:35" x14ac:dyDescent="0.25">
      <c r="A4733" s="17">
        <v>127415</v>
      </c>
      <c r="B4733" s="18">
        <v>4</v>
      </c>
      <c r="C4733" s="16" t="s">
        <v>474</v>
      </c>
      <c r="D4733" s="21">
        <v>43194</v>
      </c>
      <c r="E4733" s="16" t="s">
        <v>75</v>
      </c>
      <c r="F4733" s="21">
        <v>43771</v>
      </c>
      <c r="G4733" s="16" t="s">
        <v>105</v>
      </c>
      <c r="H4733" s="26" t="s">
        <v>349</v>
      </c>
      <c r="I4733" s="16" t="s">
        <v>12550</v>
      </c>
      <c r="J4733" s="20" t="s">
        <v>116</v>
      </c>
      <c r="L4733" s="16" t="s">
        <v>116</v>
      </c>
      <c r="M4733" s="26" t="s">
        <v>12549</v>
      </c>
      <c r="N4733" s="26" t="s">
        <v>4166</v>
      </c>
      <c r="O4733" s="16" t="s">
        <v>188</v>
      </c>
      <c r="P4733" s="26" t="s">
        <v>2347</v>
      </c>
      <c r="Q4733" s="26" t="s">
        <v>4166</v>
      </c>
      <c r="R4733" s="16" t="s">
        <v>139</v>
      </c>
      <c r="S4733" s="16" t="s">
        <v>84</v>
      </c>
      <c r="T4733" s="22">
        <v>3.76</v>
      </c>
      <c r="U4733" s="21">
        <v>43441</v>
      </c>
      <c r="V4733" s="16" t="s">
        <v>2583</v>
      </c>
      <c r="W4733" s="20" t="s">
        <v>43</v>
      </c>
      <c r="X4733" s="16" t="s">
        <v>78</v>
      </c>
      <c r="Y4733" s="26" t="s">
        <v>12548</v>
      </c>
      <c r="Z4733" s="24" t="s">
        <v>32</v>
      </c>
      <c r="AA4733" s="24" t="s">
        <v>32</v>
      </c>
      <c r="AB4733" s="24" t="s">
        <v>32</v>
      </c>
      <c r="AC4733" s="24" t="s">
        <v>32</v>
      </c>
      <c r="AD4733" s="25">
        <v>0</v>
      </c>
      <c r="AE4733" s="25">
        <v>0</v>
      </c>
      <c r="AF4733" s="25">
        <v>163984</v>
      </c>
      <c r="AG4733" s="25">
        <v>2589573</v>
      </c>
      <c r="AH4733" s="25">
        <v>2753557</v>
      </c>
      <c r="AI4733" s="16" t="s">
        <v>12547</v>
      </c>
    </row>
    <row r="4734" spans="1:35" x14ac:dyDescent="0.25">
      <c r="A4734" s="17">
        <v>127416</v>
      </c>
      <c r="B4734" s="18">
        <v>4</v>
      </c>
      <c r="C4734" s="16" t="s">
        <v>73</v>
      </c>
      <c r="D4734" s="21">
        <v>43194</v>
      </c>
      <c r="E4734" s="16" t="s">
        <v>75</v>
      </c>
      <c r="F4734" s="21">
        <v>43938</v>
      </c>
      <c r="G4734" s="16" t="s">
        <v>75</v>
      </c>
      <c r="H4734" s="26" t="s">
        <v>295</v>
      </c>
      <c r="I4734" s="16" t="s">
        <v>5792</v>
      </c>
      <c r="J4734" s="20" t="s">
        <v>116</v>
      </c>
      <c r="L4734" s="16" t="s">
        <v>116</v>
      </c>
      <c r="M4734" s="26" t="s">
        <v>12546</v>
      </c>
      <c r="N4734" s="26" t="s">
        <v>4179</v>
      </c>
      <c r="O4734" s="16" t="s">
        <v>188</v>
      </c>
      <c r="P4734" s="26" t="s">
        <v>188</v>
      </c>
      <c r="Q4734" s="26" t="s">
        <v>4179</v>
      </c>
      <c r="R4734" s="16" t="s">
        <v>139</v>
      </c>
      <c r="S4734" s="16" t="s">
        <v>4621</v>
      </c>
      <c r="T4734" s="22">
        <v>7.9</v>
      </c>
      <c r="V4734" s="16" t="s">
        <v>3309</v>
      </c>
      <c r="W4734" s="20" t="s">
        <v>43</v>
      </c>
      <c r="X4734" s="16" t="s">
        <v>78</v>
      </c>
      <c r="Z4734" s="24" t="s">
        <v>32</v>
      </c>
      <c r="AA4734" s="24" t="s">
        <v>32</v>
      </c>
      <c r="AB4734" s="24" t="s">
        <v>32</v>
      </c>
      <c r="AC4734" s="24" t="s">
        <v>32</v>
      </c>
      <c r="AD4734" s="24" t="s">
        <v>32</v>
      </c>
      <c r="AE4734" s="24" t="s">
        <v>32</v>
      </c>
      <c r="AF4734" s="24" t="s">
        <v>32</v>
      </c>
      <c r="AG4734" s="24" t="s">
        <v>32</v>
      </c>
      <c r="AH4734" s="24" t="s">
        <v>32</v>
      </c>
    </row>
    <row r="4735" spans="1:35" x14ac:dyDescent="0.25">
      <c r="A4735" s="17">
        <v>127417</v>
      </c>
      <c r="B4735" s="18">
        <v>4</v>
      </c>
      <c r="C4735" s="16" t="s">
        <v>73</v>
      </c>
      <c r="D4735" s="21">
        <v>43194</v>
      </c>
      <c r="E4735" s="16" t="s">
        <v>75</v>
      </c>
      <c r="F4735" s="21">
        <v>44005</v>
      </c>
      <c r="G4735" s="16" t="s">
        <v>75</v>
      </c>
      <c r="H4735" s="26" t="s">
        <v>292</v>
      </c>
      <c r="I4735" s="16" t="s">
        <v>4210</v>
      </c>
      <c r="J4735" s="20" t="s">
        <v>116</v>
      </c>
      <c r="L4735" s="16" t="s">
        <v>116</v>
      </c>
      <c r="M4735" s="26" t="s">
        <v>12545</v>
      </c>
      <c r="N4735" s="26" t="s">
        <v>4179</v>
      </c>
      <c r="O4735" s="16" t="s">
        <v>188</v>
      </c>
      <c r="P4735" s="26" t="s">
        <v>188</v>
      </c>
      <c r="Q4735" s="26" t="s">
        <v>4179</v>
      </c>
      <c r="R4735" s="16" t="s">
        <v>139</v>
      </c>
      <c r="S4735" s="16" t="s">
        <v>4621</v>
      </c>
      <c r="T4735" s="22">
        <v>2.34</v>
      </c>
      <c r="V4735" s="16" t="s">
        <v>3309</v>
      </c>
      <c r="W4735" s="20" t="s">
        <v>43</v>
      </c>
      <c r="X4735" s="16" t="s">
        <v>511</v>
      </c>
      <c r="Z4735" s="24" t="s">
        <v>32</v>
      </c>
      <c r="AA4735" s="24" t="s">
        <v>32</v>
      </c>
      <c r="AB4735" s="24" t="s">
        <v>32</v>
      </c>
      <c r="AC4735" s="24" t="s">
        <v>32</v>
      </c>
      <c r="AD4735" s="24" t="s">
        <v>32</v>
      </c>
      <c r="AE4735" s="24" t="s">
        <v>32</v>
      </c>
      <c r="AF4735" s="24" t="s">
        <v>32</v>
      </c>
      <c r="AG4735" s="24" t="s">
        <v>32</v>
      </c>
      <c r="AH4735" s="24" t="s">
        <v>32</v>
      </c>
    </row>
    <row r="4736" spans="1:35" x14ac:dyDescent="0.25">
      <c r="A4736" s="17">
        <v>127418</v>
      </c>
      <c r="B4736" s="18">
        <v>4</v>
      </c>
      <c r="C4736" s="16" t="s">
        <v>73</v>
      </c>
      <c r="D4736" s="21">
        <v>43194</v>
      </c>
      <c r="E4736" s="16" t="s">
        <v>75</v>
      </c>
      <c r="F4736" s="21">
        <v>44011</v>
      </c>
      <c r="G4736" s="16" t="s">
        <v>75</v>
      </c>
      <c r="H4736" s="26" t="s">
        <v>249</v>
      </c>
      <c r="I4736" s="16" t="s">
        <v>2287</v>
      </c>
      <c r="J4736" s="20" t="s">
        <v>116</v>
      </c>
      <c r="L4736" s="16" t="s">
        <v>116</v>
      </c>
      <c r="M4736" s="26" t="s">
        <v>12544</v>
      </c>
      <c r="N4736" s="26" t="s">
        <v>4179</v>
      </c>
      <c r="O4736" s="16" t="s">
        <v>188</v>
      </c>
      <c r="P4736" s="26" t="s">
        <v>188</v>
      </c>
      <c r="Q4736" s="26" t="s">
        <v>4179</v>
      </c>
      <c r="R4736" s="16" t="s">
        <v>139</v>
      </c>
      <c r="S4736" s="16" t="s">
        <v>4621</v>
      </c>
      <c r="T4736" s="22">
        <v>7.27</v>
      </c>
      <c r="V4736" s="16" t="s">
        <v>3309</v>
      </c>
      <c r="W4736" s="20" t="s">
        <v>43</v>
      </c>
      <c r="X4736" s="16" t="s">
        <v>78</v>
      </c>
      <c r="Z4736" s="24" t="s">
        <v>32</v>
      </c>
      <c r="AA4736" s="24" t="s">
        <v>32</v>
      </c>
      <c r="AB4736" s="24" t="s">
        <v>32</v>
      </c>
      <c r="AC4736" s="24" t="s">
        <v>32</v>
      </c>
      <c r="AD4736" s="24" t="s">
        <v>32</v>
      </c>
      <c r="AE4736" s="24" t="s">
        <v>32</v>
      </c>
      <c r="AF4736" s="24" t="s">
        <v>32</v>
      </c>
      <c r="AG4736" s="24" t="s">
        <v>32</v>
      </c>
      <c r="AH4736" s="24" t="s">
        <v>32</v>
      </c>
    </row>
    <row r="4737" spans="1:35" x14ac:dyDescent="0.25">
      <c r="A4737" s="17">
        <v>127419</v>
      </c>
      <c r="B4737" s="18">
        <v>4</v>
      </c>
      <c r="C4737" s="16" t="s">
        <v>73</v>
      </c>
      <c r="D4737" s="21">
        <v>43194</v>
      </c>
      <c r="E4737" s="16" t="s">
        <v>75</v>
      </c>
      <c r="F4737" s="21">
        <v>43938</v>
      </c>
      <c r="G4737" s="16" t="s">
        <v>75</v>
      </c>
      <c r="H4737" s="26" t="s">
        <v>292</v>
      </c>
      <c r="I4737" s="16" t="s">
        <v>4210</v>
      </c>
      <c r="J4737" s="20" t="s">
        <v>116</v>
      </c>
      <c r="L4737" s="16" t="s">
        <v>116</v>
      </c>
      <c r="M4737" s="26" t="s">
        <v>12543</v>
      </c>
      <c r="N4737" s="26" t="s">
        <v>12542</v>
      </c>
      <c r="O4737" s="16" t="s">
        <v>188</v>
      </c>
      <c r="P4737" s="26" t="s">
        <v>188</v>
      </c>
      <c r="Q4737" s="26" t="s">
        <v>12542</v>
      </c>
      <c r="R4737" s="16" t="s">
        <v>139</v>
      </c>
      <c r="S4737" s="16" t="s">
        <v>4621</v>
      </c>
      <c r="T4737" s="22">
        <v>11.23</v>
      </c>
      <c r="V4737" s="16" t="s">
        <v>3309</v>
      </c>
      <c r="W4737" s="20" t="s">
        <v>43</v>
      </c>
      <c r="X4737" s="16" t="s">
        <v>78</v>
      </c>
      <c r="Z4737" s="24" t="s">
        <v>32</v>
      </c>
      <c r="AA4737" s="24" t="s">
        <v>32</v>
      </c>
      <c r="AB4737" s="24" t="s">
        <v>32</v>
      </c>
      <c r="AC4737" s="24" t="s">
        <v>32</v>
      </c>
      <c r="AD4737" s="24" t="s">
        <v>32</v>
      </c>
      <c r="AE4737" s="24" t="s">
        <v>32</v>
      </c>
      <c r="AF4737" s="24" t="s">
        <v>32</v>
      </c>
      <c r="AG4737" s="24" t="s">
        <v>32</v>
      </c>
      <c r="AH4737" s="24" t="s">
        <v>32</v>
      </c>
    </row>
    <row r="4738" spans="1:35" x14ac:dyDescent="0.25">
      <c r="A4738" s="17">
        <v>127420</v>
      </c>
      <c r="B4738" s="18">
        <v>4</v>
      </c>
      <c r="C4738" s="16" t="s">
        <v>73</v>
      </c>
      <c r="D4738" s="21">
        <v>43194</v>
      </c>
      <c r="E4738" s="16" t="s">
        <v>75</v>
      </c>
      <c r="F4738" s="21">
        <v>44011</v>
      </c>
      <c r="G4738" s="16" t="s">
        <v>75</v>
      </c>
      <c r="H4738" s="26" t="s">
        <v>349</v>
      </c>
      <c r="I4738" s="16" t="s">
        <v>468</v>
      </c>
      <c r="J4738" s="20" t="s">
        <v>116</v>
      </c>
      <c r="L4738" s="16" t="s">
        <v>116</v>
      </c>
      <c r="M4738" s="26" t="s">
        <v>12541</v>
      </c>
      <c r="O4738" s="16" t="s">
        <v>188</v>
      </c>
      <c r="P4738" s="26" t="s">
        <v>188</v>
      </c>
      <c r="Q4738" s="26" t="s">
        <v>4254</v>
      </c>
      <c r="R4738" s="16" t="s">
        <v>139</v>
      </c>
      <c r="S4738" s="16" t="s">
        <v>4621</v>
      </c>
      <c r="T4738" s="22">
        <v>2.31</v>
      </c>
      <c r="V4738" s="16" t="s">
        <v>1179</v>
      </c>
      <c r="W4738" s="20" t="s">
        <v>43</v>
      </c>
      <c r="X4738" s="16" t="s">
        <v>140</v>
      </c>
      <c r="Z4738" s="24" t="s">
        <v>32</v>
      </c>
      <c r="AA4738" s="24" t="s">
        <v>32</v>
      </c>
      <c r="AB4738" s="24" t="s">
        <v>32</v>
      </c>
      <c r="AC4738" s="24" t="s">
        <v>32</v>
      </c>
      <c r="AD4738" s="24" t="s">
        <v>32</v>
      </c>
      <c r="AE4738" s="24" t="s">
        <v>32</v>
      </c>
      <c r="AF4738" s="24" t="s">
        <v>32</v>
      </c>
      <c r="AG4738" s="24" t="s">
        <v>32</v>
      </c>
      <c r="AH4738" s="24" t="s">
        <v>32</v>
      </c>
    </row>
    <row r="4739" spans="1:35" x14ac:dyDescent="0.25">
      <c r="A4739" s="17">
        <v>127421</v>
      </c>
      <c r="B4739" s="18">
        <v>4</v>
      </c>
      <c r="C4739" s="16" t="s">
        <v>73</v>
      </c>
      <c r="D4739" s="21">
        <v>43194</v>
      </c>
      <c r="E4739" s="16" t="s">
        <v>75</v>
      </c>
      <c r="F4739" s="21">
        <v>43977</v>
      </c>
      <c r="G4739" s="16" t="s">
        <v>102</v>
      </c>
      <c r="H4739" s="26" t="s">
        <v>349</v>
      </c>
      <c r="I4739" s="16" t="s">
        <v>608</v>
      </c>
      <c r="J4739" s="20" t="s">
        <v>116</v>
      </c>
      <c r="L4739" s="16" t="s">
        <v>116</v>
      </c>
      <c r="M4739" s="26" t="s">
        <v>4253</v>
      </c>
      <c r="N4739" s="26" t="s">
        <v>4254</v>
      </c>
      <c r="O4739" s="16" t="s">
        <v>188</v>
      </c>
      <c r="P4739" s="26" t="s">
        <v>2347</v>
      </c>
      <c r="Q4739" s="26" t="s">
        <v>4254</v>
      </c>
      <c r="R4739" s="16" t="s">
        <v>139</v>
      </c>
      <c r="S4739" s="16" t="s">
        <v>4621</v>
      </c>
      <c r="T4739" s="22">
        <v>4.8899999999999997</v>
      </c>
      <c r="V4739" s="16" t="s">
        <v>1179</v>
      </c>
      <c r="W4739" s="20" t="s">
        <v>472</v>
      </c>
      <c r="X4739" s="16" t="s">
        <v>140</v>
      </c>
      <c r="Y4739" s="26" t="s">
        <v>4255</v>
      </c>
      <c r="Z4739" s="25">
        <v>0</v>
      </c>
      <c r="AA4739" s="25">
        <v>30450</v>
      </c>
      <c r="AB4739" s="25">
        <v>0</v>
      </c>
      <c r="AC4739" s="25">
        <v>0</v>
      </c>
      <c r="AD4739" s="25">
        <v>0</v>
      </c>
      <c r="AE4739" s="25">
        <v>30450</v>
      </c>
      <c r="AF4739" s="25">
        <v>5000</v>
      </c>
      <c r="AG4739" s="25">
        <v>0</v>
      </c>
      <c r="AH4739" s="25">
        <v>35450</v>
      </c>
      <c r="AI4739" s="16" t="s">
        <v>4256</v>
      </c>
    </row>
    <row r="4740" spans="1:35" x14ac:dyDescent="0.25">
      <c r="A4740" s="17">
        <v>127422</v>
      </c>
      <c r="B4740" s="18">
        <v>4</v>
      </c>
      <c r="C4740" s="16" t="s">
        <v>73</v>
      </c>
      <c r="D4740" s="21">
        <v>43194</v>
      </c>
      <c r="E4740" s="16" t="s">
        <v>75</v>
      </c>
      <c r="F4740" s="21">
        <v>43938</v>
      </c>
      <c r="G4740" s="16" t="s">
        <v>75</v>
      </c>
      <c r="H4740" s="26" t="s">
        <v>295</v>
      </c>
      <c r="I4740" s="16" t="s">
        <v>722</v>
      </c>
      <c r="J4740" s="20" t="s">
        <v>116</v>
      </c>
      <c r="L4740" s="16" t="s">
        <v>116</v>
      </c>
      <c r="M4740" s="26" t="s">
        <v>12540</v>
      </c>
      <c r="N4740" s="26" t="s">
        <v>4179</v>
      </c>
      <c r="O4740" s="16" t="s">
        <v>188</v>
      </c>
      <c r="P4740" s="26" t="s">
        <v>188</v>
      </c>
      <c r="Q4740" s="26" t="s">
        <v>4179</v>
      </c>
      <c r="R4740" s="16" t="s">
        <v>139</v>
      </c>
      <c r="S4740" s="16" t="s">
        <v>4621</v>
      </c>
      <c r="T4740" s="22">
        <v>8.6199999999999992</v>
      </c>
      <c r="V4740" s="16" t="s">
        <v>3309</v>
      </c>
      <c r="W4740" s="20" t="s">
        <v>43</v>
      </c>
      <c r="X4740" s="16" t="s">
        <v>78</v>
      </c>
      <c r="Z4740" s="24" t="s">
        <v>32</v>
      </c>
      <c r="AA4740" s="24" t="s">
        <v>32</v>
      </c>
      <c r="AB4740" s="24" t="s">
        <v>32</v>
      </c>
      <c r="AC4740" s="24" t="s">
        <v>32</v>
      </c>
      <c r="AD4740" s="24" t="s">
        <v>32</v>
      </c>
      <c r="AE4740" s="24" t="s">
        <v>32</v>
      </c>
      <c r="AF4740" s="24" t="s">
        <v>32</v>
      </c>
      <c r="AG4740" s="24" t="s">
        <v>32</v>
      </c>
      <c r="AH4740" s="24" t="s">
        <v>32</v>
      </c>
    </row>
    <row r="4741" spans="1:35" x14ac:dyDescent="0.25">
      <c r="A4741" s="17">
        <v>127426</v>
      </c>
      <c r="B4741" s="18">
        <v>1</v>
      </c>
      <c r="C4741" s="16" t="s">
        <v>31</v>
      </c>
      <c r="D4741" s="21">
        <v>43196</v>
      </c>
      <c r="E4741" s="16" t="s">
        <v>543</v>
      </c>
      <c r="F4741" s="21">
        <v>44252</v>
      </c>
      <c r="G4741" s="16" t="s">
        <v>74</v>
      </c>
      <c r="H4741" s="26" t="s">
        <v>182</v>
      </c>
      <c r="I4741" s="16" t="s">
        <v>669</v>
      </c>
      <c r="J4741" s="20" t="s">
        <v>116</v>
      </c>
      <c r="L4741" s="16" t="s">
        <v>116</v>
      </c>
      <c r="M4741" s="26" t="s">
        <v>4257</v>
      </c>
      <c r="N4741" s="26" t="s">
        <v>4258</v>
      </c>
      <c r="O4741" s="16" t="s">
        <v>60</v>
      </c>
      <c r="P4741" s="26" t="s">
        <v>1444</v>
      </c>
      <c r="T4741" s="22">
        <v>0</v>
      </c>
      <c r="U4741" s="21">
        <v>44232</v>
      </c>
      <c r="W4741" s="20" t="s">
        <v>43</v>
      </c>
      <c r="X4741" s="16" t="s">
        <v>140</v>
      </c>
      <c r="Z4741" s="25">
        <v>60000</v>
      </c>
      <c r="AA4741" s="25">
        <v>0</v>
      </c>
      <c r="AB4741" s="25">
        <v>532231</v>
      </c>
      <c r="AC4741" s="25">
        <v>0</v>
      </c>
      <c r="AD4741" s="25">
        <v>80000</v>
      </c>
      <c r="AE4741" s="25">
        <v>0</v>
      </c>
      <c r="AF4741" s="25">
        <v>532231</v>
      </c>
      <c r="AG4741" s="25">
        <v>0</v>
      </c>
      <c r="AH4741" s="25">
        <v>612231</v>
      </c>
      <c r="AI4741" s="16" t="s">
        <v>4259</v>
      </c>
    </row>
    <row r="4742" spans="1:35" x14ac:dyDescent="0.25">
      <c r="A4742" s="17">
        <v>127434</v>
      </c>
      <c r="B4742" s="18">
        <v>1</v>
      </c>
      <c r="C4742" s="16" t="s">
        <v>73</v>
      </c>
      <c r="D4742" s="21">
        <v>43202</v>
      </c>
      <c r="E4742" s="16" t="s">
        <v>33</v>
      </c>
      <c r="F4742" s="21">
        <v>44097</v>
      </c>
      <c r="G4742" s="16" t="s">
        <v>56</v>
      </c>
      <c r="H4742" s="26" t="s">
        <v>283</v>
      </c>
      <c r="I4742" s="16" t="s">
        <v>12539</v>
      </c>
      <c r="K4742" s="16" t="s">
        <v>12538</v>
      </c>
      <c r="L4742" s="16" t="s">
        <v>37</v>
      </c>
      <c r="M4742" s="26" t="s">
        <v>12537</v>
      </c>
      <c r="O4742" s="16" t="s">
        <v>1149</v>
      </c>
      <c r="P4742" s="26" t="s">
        <v>188</v>
      </c>
      <c r="R4742" s="16" t="s">
        <v>139</v>
      </c>
      <c r="S4742" s="16" t="s">
        <v>4621</v>
      </c>
      <c r="T4742" s="22">
        <v>0.72499999999999998</v>
      </c>
      <c r="W4742" s="20" t="s">
        <v>43</v>
      </c>
      <c r="X4742" s="16" t="s">
        <v>44</v>
      </c>
      <c r="Z4742" s="24" t="s">
        <v>32</v>
      </c>
      <c r="AA4742" s="24" t="s">
        <v>32</v>
      </c>
      <c r="AB4742" s="24" t="s">
        <v>32</v>
      </c>
      <c r="AC4742" s="24" t="s">
        <v>32</v>
      </c>
      <c r="AD4742" s="25">
        <v>0</v>
      </c>
      <c r="AE4742" s="25">
        <v>0</v>
      </c>
      <c r="AF4742" s="25">
        <v>0</v>
      </c>
      <c r="AG4742" s="25">
        <v>85661.91</v>
      </c>
      <c r="AH4742" s="25">
        <v>85661.91</v>
      </c>
      <c r="AI4742" s="16" t="s">
        <v>12536</v>
      </c>
    </row>
    <row r="4743" spans="1:35" x14ac:dyDescent="0.25">
      <c r="A4743" s="17">
        <v>127437</v>
      </c>
      <c r="B4743" s="18">
        <v>2</v>
      </c>
      <c r="C4743" s="16" t="s">
        <v>73</v>
      </c>
      <c r="D4743" s="21">
        <v>43202</v>
      </c>
      <c r="E4743" s="16" t="s">
        <v>1610</v>
      </c>
      <c r="F4743" s="21">
        <v>43202</v>
      </c>
      <c r="G4743" s="16" t="s">
        <v>1610</v>
      </c>
      <c r="H4743" s="26" t="s">
        <v>1336</v>
      </c>
      <c r="L4743" s="16" t="s">
        <v>110</v>
      </c>
      <c r="M4743" s="26" t="s">
        <v>12535</v>
      </c>
      <c r="O4743" s="16" t="s">
        <v>1612</v>
      </c>
      <c r="T4743" s="23" t="s">
        <v>32</v>
      </c>
      <c r="W4743" s="20" t="s">
        <v>43</v>
      </c>
      <c r="Z4743" s="24" t="s">
        <v>32</v>
      </c>
      <c r="AA4743" s="24" t="s">
        <v>32</v>
      </c>
      <c r="AB4743" s="24" t="s">
        <v>32</v>
      </c>
      <c r="AC4743" s="24" t="s">
        <v>32</v>
      </c>
      <c r="AD4743" s="25">
        <v>0</v>
      </c>
      <c r="AE4743" s="25">
        <v>0</v>
      </c>
      <c r="AF4743" s="25">
        <v>393712.46</v>
      </c>
      <c r="AG4743" s="25">
        <v>0</v>
      </c>
      <c r="AH4743" s="25">
        <v>393712.46</v>
      </c>
      <c r="AI4743" s="16" t="s">
        <v>12534</v>
      </c>
    </row>
    <row r="4744" spans="1:35" x14ac:dyDescent="0.25">
      <c r="A4744" s="17">
        <v>127441</v>
      </c>
      <c r="B4744" s="18">
        <v>1</v>
      </c>
      <c r="C4744" s="16" t="s">
        <v>73</v>
      </c>
      <c r="D4744" s="21">
        <v>43207</v>
      </c>
      <c r="E4744" s="16" t="s">
        <v>1610</v>
      </c>
      <c r="F4744" s="21">
        <v>43970</v>
      </c>
      <c r="G4744" s="16" t="s">
        <v>1610</v>
      </c>
      <c r="H4744" s="26" t="s">
        <v>182</v>
      </c>
      <c r="L4744" s="16" t="s">
        <v>110</v>
      </c>
      <c r="M4744" s="26" t="s">
        <v>4260</v>
      </c>
      <c r="O4744" s="16" t="s">
        <v>1612</v>
      </c>
      <c r="T4744" s="23" t="s">
        <v>32</v>
      </c>
      <c r="W4744" s="20" t="s">
        <v>43</v>
      </c>
      <c r="Z4744" s="25">
        <v>0</v>
      </c>
      <c r="AA4744" s="25">
        <v>0</v>
      </c>
      <c r="AB4744" s="25">
        <v>3131</v>
      </c>
      <c r="AC4744" s="25">
        <v>0</v>
      </c>
      <c r="AD4744" s="25">
        <v>0</v>
      </c>
      <c r="AE4744" s="25">
        <v>0</v>
      </c>
      <c r="AF4744" s="25">
        <v>42273</v>
      </c>
      <c r="AG4744" s="25">
        <v>0</v>
      </c>
      <c r="AH4744" s="25">
        <v>42273</v>
      </c>
      <c r="AI4744" s="16" t="s">
        <v>4261</v>
      </c>
    </row>
    <row r="4745" spans="1:35" x14ac:dyDescent="0.25">
      <c r="A4745" s="17">
        <v>127452</v>
      </c>
      <c r="B4745" s="18">
        <v>4</v>
      </c>
      <c r="C4745" s="16" t="s">
        <v>73</v>
      </c>
      <c r="D4745" s="21">
        <v>43214</v>
      </c>
      <c r="E4745" s="16" t="s">
        <v>1610</v>
      </c>
      <c r="F4745" s="21">
        <v>43970</v>
      </c>
      <c r="G4745" s="16" t="s">
        <v>1610</v>
      </c>
      <c r="H4745" s="26" t="s">
        <v>126</v>
      </c>
      <c r="L4745" s="16" t="s">
        <v>110</v>
      </c>
      <c r="M4745" s="26" t="s">
        <v>12533</v>
      </c>
      <c r="O4745" s="16" t="s">
        <v>1612</v>
      </c>
      <c r="T4745" s="23" t="s">
        <v>32</v>
      </c>
      <c r="W4745" s="20" t="s">
        <v>43</v>
      </c>
      <c r="Z4745" s="24" t="s">
        <v>32</v>
      </c>
      <c r="AA4745" s="24" t="s">
        <v>32</v>
      </c>
      <c r="AB4745" s="24" t="s">
        <v>32</v>
      </c>
      <c r="AC4745" s="24" t="s">
        <v>32</v>
      </c>
      <c r="AD4745" s="25">
        <v>0</v>
      </c>
      <c r="AE4745" s="25">
        <v>0</v>
      </c>
      <c r="AF4745" s="25">
        <v>100000</v>
      </c>
      <c r="AG4745" s="25">
        <v>0</v>
      </c>
      <c r="AH4745" s="25">
        <v>100000</v>
      </c>
      <c r="AI4745" s="16" t="s">
        <v>12532</v>
      </c>
    </row>
    <row r="4746" spans="1:35" x14ac:dyDescent="0.25">
      <c r="A4746" s="17">
        <v>127456</v>
      </c>
      <c r="B4746" s="18">
        <v>1</v>
      </c>
      <c r="C4746" s="16" t="s">
        <v>474</v>
      </c>
      <c r="D4746" s="21">
        <v>43216</v>
      </c>
      <c r="E4746" s="16" t="s">
        <v>75</v>
      </c>
      <c r="F4746" s="21">
        <v>44089</v>
      </c>
      <c r="G4746" s="16" t="s">
        <v>2449</v>
      </c>
      <c r="H4746" s="26" t="s">
        <v>320</v>
      </c>
      <c r="I4746" s="16" t="s">
        <v>163</v>
      </c>
      <c r="J4746" s="20" t="s">
        <v>148</v>
      </c>
      <c r="L4746" s="16" t="s">
        <v>149</v>
      </c>
      <c r="M4746" s="26" t="s">
        <v>12531</v>
      </c>
      <c r="N4746" s="26" t="s">
        <v>4265</v>
      </c>
      <c r="O4746" s="16" t="s">
        <v>188</v>
      </c>
      <c r="P4746" s="26" t="s">
        <v>2347</v>
      </c>
      <c r="Q4746" s="26" t="s">
        <v>4265</v>
      </c>
      <c r="R4746" s="16" t="s">
        <v>139</v>
      </c>
      <c r="S4746" s="16" t="s">
        <v>84</v>
      </c>
      <c r="T4746" s="22">
        <v>2.54</v>
      </c>
      <c r="U4746" s="21">
        <v>43441</v>
      </c>
      <c r="V4746" s="16" t="s">
        <v>1179</v>
      </c>
      <c r="W4746" s="20" t="s">
        <v>43</v>
      </c>
      <c r="X4746" s="16" t="s">
        <v>454</v>
      </c>
      <c r="Z4746" s="24" t="s">
        <v>32</v>
      </c>
      <c r="AA4746" s="24" t="s">
        <v>32</v>
      </c>
      <c r="AB4746" s="24" t="s">
        <v>32</v>
      </c>
      <c r="AC4746" s="24" t="s">
        <v>32</v>
      </c>
      <c r="AD4746" s="25">
        <v>0</v>
      </c>
      <c r="AE4746" s="25">
        <v>0</v>
      </c>
      <c r="AF4746" s="25">
        <v>220800</v>
      </c>
      <c r="AG4746" s="25">
        <v>3928340</v>
      </c>
      <c r="AH4746" s="25">
        <v>4149140</v>
      </c>
      <c r="AI4746" s="16" t="s">
        <v>12530</v>
      </c>
    </row>
    <row r="4747" spans="1:35" x14ac:dyDescent="0.25">
      <c r="A4747" s="17">
        <v>127457</v>
      </c>
      <c r="B4747" s="18">
        <v>3</v>
      </c>
      <c r="C4747" s="16" t="s">
        <v>73</v>
      </c>
      <c r="D4747" s="21">
        <v>43216</v>
      </c>
      <c r="E4747" s="16" t="s">
        <v>1169</v>
      </c>
      <c r="F4747" s="21">
        <v>43216</v>
      </c>
      <c r="G4747" s="16" t="s">
        <v>1169</v>
      </c>
      <c r="H4747" s="26" t="s">
        <v>49</v>
      </c>
      <c r="M4747" s="26" t="s">
        <v>4262</v>
      </c>
      <c r="O4747" s="16" t="s">
        <v>1171</v>
      </c>
      <c r="P4747" s="26" t="s">
        <v>1062</v>
      </c>
      <c r="T4747" s="23" t="s">
        <v>32</v>
      </c>
      <c r="W4747" s="20" t="s">
        <v>43</v>
      </c>
      <c r="Z4747" s="25">
        <v>0</v>
      </c>
      <c r="AA4747" s="25">
        <v>0</v>
      </c>
      <c r="AB4747" s="25">
        <v>6800</v>
      </c>
      <c r="AC4747" s="25">
        <v>0</v>
      </c>
      <c r="AD4747" s="25">
        <v>0</v>
      </c>
      <c r="AE4747" s="25">
        <v>0</v>
      </c>
      <c r="AF4747" s="25">
        <v>221800</v>
      </c>
      <c r="AG4747" s="25">
        <v>0</v>
      </c>
      <c r="AH4747" s="25">
        <v>221800</v>
      </c>
      <c r="AI4747" s="16" t="s">
        <v>4263</v>
      </c>
    </row>
    <row r="4748" spans="1:35" ht="45" x14ac:dyDescent="0.25">
      <c r="A4748" s="17">
        <v>127458</v>
      </c>
      <c r="B4748" s="18">
        <v>1</v>
      </c>
      <c r="C4748" s="16" t="s">
        <v>474</v>
      </c>
      <c r="D4748" s="21">
        <v>43216</v>
      </c>
      <c r="E4748" s="16" t="s">
        <v>75</v>
      </c>
      <c r="F4748" s="21">
        <v>44308</v>
      </c>
      <c r="G4748" s="16" t="s">
        <v>108</v>
      </c>
      <c r="H4748" s="26" t="s">
        <v>320</v>
      </c>
      <c r="I4748" s="16" t="s">
        <v>159</v>
      </c>
      <c r="J4748" s="20" t="s">
        <v>148</v>
      </c>
      <c r="L4748" s="16" t="s">
        <v>149</v>
      </c>
      <c r="M4748" s="26" t="s">
        <v>4264</v>
      </c>
      <c r="O4748" s="16" t="s">
        <v>188</v>
      </c>
      <c r="P4748" s="26" t="s">
        <v>2347</v>
      </c>
      <c r="Q4748" s="26" t="s">
        <v>4265</v>
      </c>
      <c r="R4748" s="16" t="s">
        <v>139</v>
      </c>
      <c r="S4748" s="16" t="s">
        <v>84</v>
      </c>
      <c r="T4748" s="22">
        <v>6.78</v>
      </c>
      <c r="U4748" s="21">
        <v>43441</v>
      </c>
      <c r="V4748" s="16" t="s">
        <v>1179</v>
      </c>
      <c r="W4748" s="20" t="s">
        <v>43</v>
      </c>
      <c r="X4748" s="16" t="s">
        <v>454</v>
      </c>
      <c r="Y4748" s="26" t="s">
        <v>4266</v>
      </c>
      <c r="Z4748" s="25">
        <v>0</v>
      </c>
      <c r="AA4748" s="25">
        <v>0</v>
      </c>
      <c r="AB4748" s="25">
        <v>0</v>
      </c>
      <c r="AC4748" s="25">
        <v>-400000</v>
      </c>
      <c r="AD4748" s="25">
        <v>0</v>
      </c>
      <c r="AE4748" s="25">
        <v>0</v>
      </c>
      <c r="AF4748" s="25">
        <v>1300368</v>
      </c>
      <c r="AG4748" s="25">
        <v>12086615</v>
      </c>
      <c r="AH4748" s="25">
        <v>13386983</v>
      </c>
      <c r="AI4748" s="16" t="s">
        <v>4267</v>
      </c>
    </row>
    <row r="4749" spans="1:35" x14ac:dyDescent="0.25">
      <c r="A4749" s="17">
        <v>127459</v>
      </c>
      <c r="B4749" s="18">
        <v>1</v>
      </c>
      <c r="C4749" s="16" t="s">
        <v>474</v>
      </c>
      <c r="D4749" s="21">
        <v>43216</v>
      </c>
      <c r="E4749" s="16" t="s">
        <v>75</v>
      </c>
      <c r="F4749" s="21">
        <v>44089</v>
      </c>
      <c r="G4749" s="16" t="s">
        <v>74</v>
      </c>
      <c r="H4749" s="26" t="s">
        <v>320</v>
      </c>
      <c r="I4749" s="16" t="s">
        <v>163</v>
      </c>
      <c r="J4749" s="20" t="s">
        <v>148</v>
      </c>
      <c r="L4749" s="16" t="s">
        <v>149</v>
      </c>
      <c r="M4749" s="26" t="s">
        <v>12529</v>
      </c>
      <c r="N4749" s="26" t="s">
        <v>4265</v>
      </c>
      <c r="O4749" s="16" t="s">
        <v>188</v>
      </c>
      <c r="P4749" s="26" t="s">
        <v>2347</v>
      </c>
      <c r="Q4749" s="26" t="s">
        <v>4265</v>
      </c>
      <c r="R4749" s="16" t="s">
        <v>139</v>
      </c>
      <c r="S4749" s="16" t="s">
        <v>84</v>
      </c>
      <c r="T4749" s="22">
        <v>2.56</v>
      </c>
      <c r="U4749" s="21">
        <v>43441</v>
      </c>
      <c r="V4749" s="16" t="s">
        <v>1179</v>
      </c>
      <c r="W4749" s="20" t="s">
        <v>43</v>
      </c>
      <c r="X4749" s="16" t="s">
        <v>454</v>
      </c>
      <c r="Y4749" s="26" t="s">
        <v>12528</v>
      </c>
      <c r="Z4749" s="24" t="s">
        <v>32</v>
      </c>
      <c r="AA4749" s="24" t="s">
        <v>32</v>
      </c>
      <c r="AB4749" s="24" t="s">
        <v>32</v>
      </c>
      <c r="AC4749" s="24" t="s">
        <v>32</v>
      </c>
      <c r="AD4749" s="25">
        <v>0</v>
      </c>
      <c r="AE4749" s="25">
        <v>0</v>
      </c>
      <c r="AF4749" s="25">
        <v>360200</v>
      </c>
      <c r="AG4749" s="25">
        <v>4269800</v>
      </c>
      <c r="AH4749" s="25">
        <v>4630000</v>
      </c>
      <c r="AI4749" s="16" t="s">
        <v>12527</v>
      </c>
    </row>
    <row r="4750" spans="1:35" x14ac:dyDescent="0.25">
      <c r="A4750" s="17">
        <v>127460</v>
      </c>
      <c r="B4750" s="18">
        <v>1</v>
      </c>
      <c r="C4750" s="16" t="s">
        <v>474</v>
      </c>
      <c r="D4750" s="21">
        <v>43216</v>
      </c>
      <c r="E4750" s="16" t="s">
        <v>75</v>
      </c>
      <c r="F4750" s="21">
        <v>44272</v>
      </c>
      <c r="G4750" s="16" t="s">
        <v>74</v>
      </c>
      <c r="H4750" s="26" t="s">
        <v>320</v>
      </c>
      <c r="I4750" s="16" t="s">
        <v>159</v>
      </c>
      <c r="J4750" s="20" t="s">
        <v>148</v>
      </c>
      <c r="L4750" s="16" t="s">
        <v>149</v>
      </c>
      <c r="M4750" s="26" t="s">
        <v>12526</v>
      </c>
      <c r="N4750" s="26" t="s">
        <v>4265</v>
      </c>
      <c r="O4750" s="16" t="s">
        <v>188</v>
      </c>
      <c r="P4750" s="26" t="s">
        <v>2347</v>
      </c>
      <c r="Q4750" s="26" t="s">
        <v>4265</v>
      </c>
      <c r="R4750" s="16" t="s">
        <v>139</v>
      </c>
      <c r="S4750" s="16" t="s">
        <v>84</v>
      </c>
      <c r="T4750" s="22">
        <v>4.3499999999999996</v>
      </c>
      <c r="U4750" s="21">
        <v>43812</v>
      </c>
      <c r="V4750" s="16" t="s">
        <v>1179</v>
      </c>
      <c r="W4750" s="20" t="s">
        <v>43</v>
      </c>
      <c r="X4750" s="16" t="s">
        <v>454</v>
      </c>
      <c r="Y4750" s="26" t="s">
        <v>12525</v>
      </c>
      <c r="Z4750" s="24" t="s">
        <v>32</v>
      </c>
      <c r="AA4750" s="24" t="s">
        <v>32</v>
      </c>
      <c r="AB4750" s="24" t="s">
        <v>32</v>
      </c>
      <c r="AC4750" s="24" t="s">
        <v>32</v>
      </c>
      <c r="AD4750" s="25">
        <v>0</v>
      </c>
      <c r="AE4750" s="25">
        <v>0</v>
      </c>
      <c r="AF4750" s="25">
        <v>491300</v>
      </c>
      <c r="AG4750" s="25">
        <v>7684000</v>
      </c>
      <c r="AH4750" s="25">
        <v>8175300</v>
      </c>
      <c r="AI4750" s="16" t="s">
        <v>12524</v>
      </c>
    </row>
    <row r="4751" spans="1:35" x14ac:dyDescent="0.25">
      <c r="A4751" s="17">
        <v>127461</v>
      </c>
      <c r="B4751" s="18">
        <v>1</v>
      </c>
      <c r="C4751" s="16" t="s">
        <v>73</v>
      </c>
      <c r="D4751" s="21">
        <v>43216</v>
      </c>
      <c r="E4751" s="16" t="s">
        <v>75</v>
      </c>
      <c r="F4751" s="21">
        <v>43909</v>
      </c>
      <c r="G4751" s="16" t="s">
        <v>75</v>
      </c>
      <c r="H4751" s="26" t="s">
        <v>320</v>
      </c>
      <c r="I4751" s="16" t="s">
        <v>8675</v>
      </c>
      <c r="J4751" s="20" t="s">
        <v>148</v>
      </c>
      <c r="L4751" s="16" t="s">
        <v>149</v>
      </c>
      <c r="M4751" s="26" t="s">
        <v>12523</v>
      </c>
      <c r="N4751" s="26" t="s">
        <v>10157</v>
      </c>
      <c r="O4751" s="16" t="s">
        <v>188</v>
      </c>
      <c r="P4751" s="26" t="s">
        <v>188</v>
      </c>
      <c r="Q4751" s="26" t="s">
        <v>10150</v>
      </c>
      <c r="R4751" s="16" t="s">
        <v>139</v>
      </c>
      <c r="S4751" s="16" t="s">
        <v>4621</v>
      </c>
      <c r="T4751" s="22">
        <v>5.44</v>
      </c>
      <c r="U4751" s="21">
        <v>44540</v>
      </c>
      <c r="W4751" s="20" t="s">
        <v>43</v>
      </c>
      <c r="X4751" s="16" t="s">
        <v>454</v>
      </c>
      <c r="Z4751" s="24" t="s">
        <v>32</v>
      </c>
      <c r="AA4751" s="24" t="s">
        <v>32</v>
      </c>
      <c r="AB4751" s="24" t="s">
        <v>32</v>
      </c>
      <c r="AC4751" s="24" t="s">
        <v>32</v>
      </c>
      <c r="AD4751" s="24" t="s">
        <v>32</v>
      </c>
      <c r="AE4751" s="24" t="s">
        <v>32</v>
      </c>
      <c r="AF4751" s="24" t="s">
        <v>32</v>
      </c>
      <c r="AG4751" s="24" t="s">
        <v>32</v>
      </c>
      <c r="AH4751" s="24" t="s">
        <v>32</v>
      </c>
      <c r="AI4751" s="16" t="s">
        <v>12522</v>
      </c>
    </row>
    <row r="4752" spans="1:35" x14ac:dyDescent="0.25">
      <c r="A4752" s="17">
        <v>127462</v>
      </c>
      <c r="B4752" s="18">
        <v>1</v>
      </c>
      <c r="C4752" s="16" t="s">
        <v>73</v>
      </c>
      <c r="D4752" s="21">
        <v>43216</v>
      </c>
      <c r="E4752" s="16" t="s">
        <v>75</v>
      </c>
      <c r="F4752" s="21">
        <v>43473</v>
      </c>
      <c r="G4752" s="16" t="s">
        <v>75</v>
      </c>
      <c r="H4752" s="26" t="s">
        <v>209</v>
      </c>
      <c r="I4752" s="16" t="s">
        <v>8675</v>
      </c>
      <c r="J4752" s="20" t="s">
        <v>148</v>
      </c>
      <c r="L4752" s="16" t="s">
        <v>149</v>
      </c>
      <c r="M4752" s="26" t="s">
        <v>12521</v>
      </c>
      <c r="N4752" s="26" t="s">
        <v>8669</v>
      </c>
      <c r="O4752" s="16" t="s">
        <v>188</v>
      </c>
      <c r="P4752" s="26" t="s">
        <v>188</v>
      </c>
      <c r="Q4752" s="26" t="s">
        <v>10150</v>
      </c>
      <c r="R4752" s="16" t="s">
        <v>139</v>
      </c>
      <c r="S4752" s="16" t="s">
        <v>4621</v>
      </c>
      <c r="T4752" s="22">
        <v>2.25</v>
      </c>
      <c r="U4752" s="21">
        <v>44904</v>
      </c>
      <c r="V4752" s="16" t="s">
        <v>1179</v>
      </c>
      <c r="W4752" s="20" t="s">
        <v>43</v>
      </c>
      <c r="X4752" s="16" t="s">
        <v>454</v>
      </c>
      <c r="Z4752" s="24" t="s">
        <v>32</v>
      </c>
      <c r="AA4752" s="24" t="s">
        <v>32</v>
      </c>
      <c r="AB4752" s="24" t="s">
        <v>32</v>
      </c>
      <c r="AC4752" s="24" t="s">
        <v>32</v>
      </c>
      <c r="AD4752" s="24" t="s">
        <v>32</v>
      </c>
      <c r="AE4752" s="24" t="s">
        <v>32</v>
      </c>
      <c r="AF4752" s="24" t="s">
        <v>32</v>
      </c>
      <c r="AG4752" s="24" t="s">
        <v>32</v>
      </c>
      <c r="AH4752" s="24" t="s">
        <v>32</v>
      </c>
    </row>
    <row r="4753" spans="1:35" x14ac:dyDescent="0.25">
      <c r="A4753" s="17">
        <v>127463</v>
      </c>
      <c r="B4753" s="18">
        <v>1</v>
      </c>
      <c r="C4753" s="16" t="s">
        <v>31</v>
      </c>
      <c r="D4753" s="21">
        <v>43216</v>
      </c>
      <c r="E4753" s="16" t="s">
        <v>75</v>
      </c>
      <c r="F4753" s="21">
        <v>44188</v>
      </c>
      <c r="G4753" s="16" t="s">
        <v>74</v>
      </c>
      <c r="H4753" s="26" t="s">
        <v>182</v>
      </c>
      <c r="I4753" s="16" t="s">
        <v>1251</v>
      </c>
      <c r="J4753" s="20" t="s">
        <v>148</v>
      </c>
      <c r="L4753" s="16" t="s">
        <v>149</v>
      </c>
      <c r="M4753" s="26" t="s">
        <v>4268</v>
      </c>
      <c r="N4753" s="26" t="s">
        <v>4269</v>
      </c>
      <c r="O4753" s="16" t="s">
        <v>188</v>
      </c>
      <c r="P4753" s="26" t="s">
        <v>188</v>
      </c>
      <c r="Q4753" s="26" t="s">
        <v>4269</v>
      </c>
      <c r="T4753" s="22">
        <v>4.58</v>
      </c>
      <c r="U4753" s="21">
        <v>44176</v>
      </c>
      <c r="V4753" s="16" t="s">
        <v>1179</v>
      </c>
      <c r="W4753" s="20" t="s">
        <v>43</v>
      </c>
      <c r="X4753" s="16" t="s">
        <v>454</v>
      </c>
      <c r="Z4753" s="25">
        <v>0</v>
      </c>
      <c r="AA4753" s="25">
        <v>0</v>
      </c>
      <c r="AB4753" s="25">
        <v>0</v>
      </c>
      <c r="AC4753" s="25">
        <v>4235000</v>
      </c>
      <c r="AD4753" s="25">
        <v>0</v>
      </c>
      <c r="AE4753" s="25">
        <v>0</v>
      </c>
      <c r="AF4753" s="25">
        <v>0</v>
      </c>
      <c r="AG4753" s="25">
        <v>4235000</v>
      </c>
      <c r="AH4753" s="25">
        <v>4235000</v>
      </c>
      <c r="AI4753" s="16" t="s">
        <v>4270</v>
      </c>
    </row>
    <row r="4754" spans="1:35" x14ac:dyDescent="0.25">
      <c r="A4754" s="17">
        <v>127465</v>
      </c>
      <c r="B4754" s="18">
        <v>1</v>
      </c>
      <c r="C4754" s="16" t="s">
        <v>73</v>
      </c>
      <c r="D4754" s="21">
        <v>43216</v>
      </c>
      <c r="E4754" s="16" t="s">
        <v>75</v>
      </c>
      <c r="F4754" s="21">
        <v>43473</v>
      </c>
      <c r="G4754" s="16" t="s">
        <v>75</v>
      </c>
      <c r="H4754" s="26" t="s">
        <v>386</v>
      </c>
      <c r="I4754" s="16" t="s">
        <v>159</v>
      </c>
      <c r="J4754" s="20" t="s">
        <v>148</v>
      </c>
      <c r="L4754" s="16" t="s">
        <v>149</v>
      </c>
      <c r="M4754" s="26" t="s">
        <v>12520</v>
      </c>
      <c r="N4754" s="26" t="s">
        <v>10150</v>
      </c>
      <c r="O4754" s="16" t="s">
        <v>188</v>
      </c>
      <c r="P4754" s="26" t="s">
        <v>188</v>
      </c>
      <c r="Q4754" s="26" t="s">
        <v>10150</v>
      </c>
      <c r="R4754" s="16" t="s">
        <v>139</v>
      </c>
      <c r="S4754" s="16" t="s">
        <v>4621</v>
      </c>
      <c r="T4754" s="22">
        <v>6.74</v>
      </c>
      <c r="U4754" s="21">
        <v>45268</v>
      </c>
      <c r="V4754" s="16" t="s">
        <v>1179</v>
      </c>
      <c r="W4754" s="20" t="s">
        <v>43</v>
      </c>
      <c r="X4754" s="16" t="s">
        <v>454</v>
      </c>
      <c r="Z4754" s="24" t="s">
        <v>32</v>
      </c>
      <c r="AA4754" s="24" t="s">
        <v>32</v>
      </c>
      <c r="AB4754" s="24" t="s">
        <v>32</v>
      </c>
      <c r="AC4754" s="24" t="s">
        <v>32</v>
      </c>
      <c r="AD4754" s="24" t="s">
        <v>32</v>
      </c>
      <c r="AE4754" s="24" t="s">
        <v>32</v>
      </c>
      <c r="AF4754" s="24" t="s">
        <v>32</v>
      </c>
      <c r="AG4754" s="24" t="s">
        <v>32</v>
      </c>
      <c r="AH4754" s="24" t="s">
        <v>32</v>
      </c>
    </row>
    <row r="4755" spans="1:35" ht="30" x14ac:dyDescent="0.25">
      <c r="A4755" s="17">
        <v>127466</v>
      </c>
      <c r="B4755" s="18">
        <v>1</v>
      </c>
      <c r="C4755" s="16" t="s">
        <v>474</v>
      </c>
      <c r="D4755" s="21">
        <v>43216</v>
      </c>
      <c r="E4755" s="16" t="s">
        <v>75</v>
      </c>
      <c r="F4755" s="21">
        <v>44167</v>
      </c>
      <c r="G4755" s="16" t="s">
        <v>32</v>
      </c>
      <c r="H4755" s="26" t="s">
        <v>158</v>
      </c>
      <c r="I4755" s="16" t="s">
        <v>159</v>
      </c>
      <c r="J4755" s="20" t="s">
        <v>148</v>
      </c>
      <c r="L4755" s="16" t="s">
        <v>149</v>
      </c>
      <c r="M4755" s="26" t="s">
        <v>12519</v>
      </c>
      <c r="N4755" s="26" t="s">
        <v>12515</v>
      </c>
      <c r="O4755" s="16" t="s">
        <v>188</v>
      </c>
      <c r="P4755" s="26" t="s">
        <v>2347</v>
      </c>
      <c r="Q4755" s="26" t="s">
        <v>12515</v>
      </c>
      <c r="R4755" s="16" t="s">
        <v>139</v>
      </c>
      <c r="S4755" s="16" t="s">
        <v>84</v>
      </c>
      <c r="T4755" s="22">
        <v>3.14</v>
      </c>
      <c r="U4755" s="21">
        <v>43812</v>
      </c>
      <c r="V4755" s="16" t="s">
        <v>1179</v>
      </c>
      <c r="W4755" s="20" t="s">
        <v>43</v>
      </c>
      <c r="X4755" s="16" t="s">
        <v>454</v>
      </c>
      <c r="Y4755" s="26" t="s">
        <v>12518</v>
      </c>
      <c r="Z4755" s="24" t="s">
        <v>32</v>
      </c>
      <c r="AA4755" s="24" t="s">
        <v>32</v>
      </c>
      <c r="AB4755" s="24" t="s">
        <v>32</v>
      </c>
      <c r="AC4755" s="24" t="s">
        <v>32</v>
      </c>
      <c r="AD4755" s="25">
        <v>0</v>
      </c>
      <c r="AE4755" s="25">
        <v>0</v>
      </c>
      <c r="AF4755" s="25">
        <v>429100</v>
      </c>
      <c r="AG4755" s="25">
        <v>3834000</v>
      </c>
      <c r="AH4755" s="25">
        <v>4263100</v>
      </c>
      <c r="AI4755" s="16" t="s">
        <v>12517</v>
      </c>
    </row>
    <row r="4756" spans="1:35" x14ac:dyDescent="0.25">
      <c r="A4756" s="17">
        <v>127467</v>
      </c>
      <c r="B4756" s="18">
        <v>1</v>
      </c>
      <c r="C4756" s="16" t="s">
        <v>474</v>
      </c>
      <c r="D4756" s="21">
        <v>43216</v>
      </c>
      <c r="E4756" s="16" t="s">
        <v>75</v>
      </c>
      <c r="F4756" s="21">
        <v>44167</v>
      </c>
      <c r="G4756" s="16" t="s">
        <v>32</v>
      </c>
      <c r="H4756" s="26" t="s">
        <v>158</v>
      </c>
      <c r="I4756" s="16" t="s">
        <v>159</v>
      </c>
      <c r="J4756" s="20" t="s">
        <v>148</v>
      </c>
      <c r="L4756" s="16" t="s">
        <v>149</v>
      </c>
      <c r="M4756" s="26" t="s">
        <v>12516</v>
      </c>
      <c r="N4756" s="26" t="s">
        <v>12515</v>
      </c>
      <c r="O4756" s="16" t="s">
        <v>188</v>
      </c>
      <c r="P4756" s="26" t="s">
        <v>188</v>
      </c>
      <c r="Q4756" s="26" t="s">
        <v>12515</v>
      </c>
      <c r="T4756" s="22">
        <v>4.96</v>
      </c>
      <c r="U4756" s="21">
        <v>43812</v>
      </c>
      <c r="W4756" s="20" t="s">
        <v>43</v>
      </c>
      <c r="X4756" s="16" t="s">
        <v>454</v>
      </c>
      <c r="Z4756" s="24" t="s">
        <v>32</v>
      </c>
      <c r="AA4756" s="24" t="s">
        <v>32</v>
      </c>
      <c r="AB4756" s="24" t="s">
        <v>32</v>
      </c>
      <c r="AC4756" s="24" t="s">
        <v>32</v>
      </c>
      <c r="AD4756" s="25">
        <v>0</v>
      </c>
      <c r="AE4756" s="25">
        <v>0</v>
      </c>
      <c r="AF4756" s="25">
        <v>0</v>
      </c>
      <c r="AG4756" s="25">
        <v>4810700</v>
      </c>
      <c r="AH4756" s="25">
        <v>4810700</v>
      </c>
      <c r="AI4756" s="16" t="s">
        <v>12514</v>
      </c>
    </row>
    <row r="4757" spans="1:35" x14ac:dyDescent="0.25">
      <c r="A4757" s="17">
        <v>127468</v>
      </c>
      <c r="B4757" s="18">
        <v>1</v>
      </c>
      <c r="C4757" s="16" t="s">
        <v>73</v>
      </c>
      <c r="D4757" s="21">
        <v>43216</v>
      </c>
      <c r="E4757" s="16" t="s">
        <v>75</v>
      </c>
      <c r="F4757" s="21">
        <v>44012</v>
      </c>
      <c r="G4757" s="16" t="s">
        <v>75</v>
      </c>
      <c r="H4757" s="26" t="s">
        <v>182</v>
      </c>
      <c r="I4757" s="16" t="s">
        <v>1251</v>
      </c>
      <c r="J4757" s="20" t="s">
        <v>148</v>
      </c>
      <c r="L4757" s="16" t="s">
        <v>149</v>
      </c>
      <c r="M4757" s="26" t="s">
        <v>12513</v>
      </c>
      <c r="N4757" s="26" t="s">
        <v>10150</v>
      </c>
      <c r="O4757" s="16" t="s">
        <v>188</v>
      </c>
      <c r="P4757" s="26" t="s">
        <v>188</v>
      </c>
      <c r="Q4757" s="26" t="s">
        <v>10150</v>
      </c>
      <c r="R4757" s="16" t="s">
        <v>139</v>
      </c>
      <c r="S4757" s="16" t="s">
        <v>4621</v>
      </c>
      <c r="T4757" s="22">
        <v>5.31</v>
      </c>
      <c r="V4757" s="16" t="s">
        <v>1179</v>
      </c>
      <c r="W4757" s="20" t="s">
        <v>43</v>
      </c>
      <c r="X4757" s="16" t="s">
        <v>454</v>
      </c>
      <c r="Z4757" s="24" t="s">
        <v>32</v>
      </c>
      <c r="AA4757" s="24" t="s">
        <v>32</v>
      </c>
      <c r="AB4757" s="24" t="s">
        <v>32</v>
      </c>
      <c r="AC4757" s="24" t="s">
        <v>32</v>
      </c>
      <c r="AD4757" s="24" t="s">
        <v>32</v>
      </c>
      <c r="AE4757" s="24" t="s">
        <v>32</v>
      </c>
      <c r="AF4757" s="24" t="s">
        <v>32</v>
      </c>
      <c r="AG4757" s="24" t="s">
        <v>32</v>
      </c>
      <c r="AH4757" s="24" t="s">
        <v>32</v>
      </c>
    </row>
    <row r="4758" spans="1:35" x14ac:dyDescent="0.25">
      <c r="A4758" s="17">
        <v>127469</v>
      </c>
      <c r="B4758" s="18">
        <v>1</v>
      </c>
      <c r="C4758" s="16" t="s">
        <v>73</v>
      </c>
      <c r="D4758" s="21">
        <v>43216</v>
      </c>
      <c r="E4758" s="16" t="s">
        <v>75</v>
      </c>
      <c r="F4758" s="21">
        <v>44118</v>
      </c>
      <c r="G4758" s="16" t="s">
        <v>75</v>
      </c>
      <c r="H4758" s="26" t="s">
        <v>320</v>
      </c>
      <c r="I4758" s="16" t="s">
        <v>159</v>
      </c>
      <c r="J4758" s="20" t="s">
        <v>148</v>
      </c>
      <c r="L4758" s="16" t="s">
        <v>149</v>
      </c>
      <c r="M4758" s="26" t="s">
        <v>12512</v>
      </c>
      <c r="N4758" s="26" t="s">
        <v>4265</v>
      </c>
      <c r="O4758" s="16" t="s">
        <v>188</v>
      </c>
      <c r="P4758" s="26" t="s">
        <v>188</v>
      </c>
      <c r="Q4758" s="26" t="s">
        <v>4265</v>
      </c>
      <c r="R4758" s="16" t="s">
        <v>139</v>
      </c>
      <c r="S4758" s="16" t="s">
        <v>84</v>
      </c>
      <c r="T4758" s="22">
        <v>1.08</v>
      </c>
      <c r="V4758" s="16" t="s">
        <v>1179</v>
      </c>
      <c r="W4758" s="20" t="s">
        <v>43</v>
      </c>
      <c r="X4758" s="16" t="s">
        <v>454</v>
      </c>
      <c r="Z4758" s="24" t="s">
        <v>32</v>
      </c>
      <c r="AA4758" s="24" t="s">
        <v>32</v>
      </c>
      <c r="AB4758" s="24" t="s">
        <v>32</v>
      </c>
      <c r="AC4758" s="24" t="s">
        <v>32</v>
      </c>
      <c r="AD4758" s="24" t="s">
        <v>32</v>
      </c>
      <c r="AE4758" s="24" t="s">
        <v>32</v>
      </c>
      <c r="AF4758" s="24" t="s">
        <v>32</v>
      </c>
      <c r="AG4758" s="24" t="s">
        <v>32</v>
      </c>
      <c r="AH4758" s="24" t="s">
        <v>32</v>
      </c>
      <c r="AI4758" s="16" t="s">
        <v>12511</v>
      </c>
    </row>
    <row r="4759" spans="1:35" x14ac:dyDescent="0.25">
      <c r="A4759" s="17">
        <v>127471</v>
      </c>
      <c r="B4759" s="18">
        <v>3</v>
      </c>
      <c r="C4759" s="16" t="s">
        <v>73</v>
      </c>
      <c r="D4759" s="21">
        <v>43217</v>
      </c>
      <c r="E4759" s="16" t="s">
        <v>4566</v>
      </c>
      <c r="F4759" s="21">
        <v>43217</v>
      </c>
      <c r="G4759" s="16" t="s">
        <v>4566</v>
      </c>
      <c r="H4759" s="26" t="s">
        <v>788</v>
      </c>
      <c r="M4759" s="26" t="s">
        <v>12510</v>
      </c>
      <c r="O4759" s="16" t="s">
        <v>1171</v>
      </c>
      <c r="P4759" s="26" t="s">
        <v>1062</v>
      </c>
      <c r="T4759" s="23" t="s">
        <v>32</v>
      </c>
      <c r="W4759" s="20" t="s">
        <v>43</v>
      </c>
      <c r="Z4759" s="24" t="s">
        <v>32</v>
      </c>
      <c r="AA4759" s="24" t="s">
        <v>32</v>
      </c>
      <c r="AB4759" s="24" t="s">
        <v>32</v>
      </c>
      <c r="AC4759" s="24" t="s">
        <v>32</v>
      </c>
      <c r="AD4759" s="25">
        <v>0</v>
      </c>
      <c r="AE4759" s="25">
        <v>0</v>
      </c>
      <c r="AF4759" s="25">
        <v>35000</v>
      </c>
      <c r="AG4759" s="25">
        <v>0</v>
      </c>
      <c r="AH4759" s="25">
        <v>35000</v>
      </c>
      <c r="AI4759" s="16" t="s">
        <v>12509</v>
      </c>
    </row>
    <row r="4760" spans="1:35" x14ac:dyDescent="0.25">
      <c r="A4760" s="17">
        <v>127473</v>
      </c>
      <c r="B4760" s="18">
        <v>6</v>
      </c>
      <c r="C4760" s="16" t="s">
        <v>73</v>
      </c>
      <c r="D4760" s="21">
        <v>43217</v>
      </c>
      <c r="E4760" s="16" t="s">
        <v>142</v>
      </c>
      <c r="F4760" s="21">
        <v>43425</v>
      </c>
      <c r="G4760" s="16" t="s">
        <v>75</v>
      </c>
      <c r="H4760" s="26" t="s">
        <v>76</v>
      </c>
      <c r="M4760" s="26" t="s">
        <v>12508</v>
      </c>
      <c r="O4760" s="16" t="s">
        <v>78</v>
      </c>
      <c r="P4760" s="26" t="s">
        <v>551</v>
      </c>
      <c r="T4760" s="23" t="s">
        <v>32</v>
      </c>
      <c r="W4760" s="20" t="s">
        <v>43</v>
      </c>
      <c r="Z4760" s="24" t="s">
        <v>32</v>
      </c>
      <c r="AA4760" s="24" t="s">
        <v>32</v>
      </c>
      <c r="AB4760" s="24" t="s">
        <v>32</v>
      </c>
      <c r="AC4760" s="24" t="s">
        <v>32</v>
      </c>
      <c r="AD4760" s="25">
        <v>100000</v>
      </c>
      <c r="AE4760" s="25">
        <v>0</v>
      </c>
      <c r="AF4760" s="25">
        <v>0</v>
      </c>
      <c r="AG4760" s="25">
        <v>0</v>
      </c>
      <c r="AH4760" s="25">
        <v>100000</v>
      </c>
    </row>
    <row r="4761" spans="1:35" ht="75" x14ac:dyDescent="0.25">
      <c r="A4761" s="17">
        <v>127474</v>
      </c>
      <c r="B4761" s="18">
        <v>1</v>
      </c>
      <c r="C4761" s="16" t="s">
        <v>73</v>
      </c>
      <c r="D4761" s="21">
        <v>43217</v>
      </c>
      <c r="E4761" s="16" t="s">
        <v>3905</v>
      </c>
      <c r="F4761" s="21">
        <v>44215</v>
      </c>
      <c r="G4761" s="16" t="s">
        <v>75</v>
      </c>
      <c r="H4761" s="26" t="s">
        <v>182</v>
      </c>
      <c r="M4761" s="26" t="s">
        <v>4271</v>
      </c>
      <c r="N4761" s="26" t="s">
        <v>4272</v>
      </c>
      <c r="O4761" s="16" t="s">
        <v>60</v>
      </c>
      <c r="P4761" s="26" t="s">
        <v>1420</v>
      </c>
      <c r="T4761" s="22">
        <v>0</v>
      </c>
      <c r="W4761" s="20" t="s">
        <v>43</v>
      </c>
      <c r="Z4761" s="25">
        <v>10000</v>
      </c>
      <c r="AA4761" s="25">
        <v>0</v>
      </c>
      <c r="AB4761" s="25">
        <v>0</v>
      </c>
      <c r="AC4761" s="25">
        <v>0</v>
      </c>
      <c r="AD4761" s="25">
        <v>90000</v>
      </c>
      <c r="AE4761" s="25">
        <v>0</v>
      </c>
      <c r="AF4761" s="25">
        <v>0</v>
      </c>
      <c r="AG4761" s="25">
        <v>0</v>
      </c>
      <c r="AH4761" s="25">
        <v>90000</v>
      </c>
    </row>
    <row r="4762" spans="1:35" x14ac:dyDescent="0.25">
      <c r="A4762" s="17">
        <v>127476</v>
      </c>
      <c r="B4762" s="18">
        <v>3</v>
      </c>
      <c r="C4762" s="16" t="s">
        <v>73</v>
      </c>
      <c r="D4762" s="21">
        <v>43220</v>
      </c>
      <c r="E4762" s="16" t="s">
        <v>1169</v>
      </c>
      <c r="F4762" s="21">
        <v>43220</v>
      </c>
      <c r="G4762" s="16" t="s">
        <v>1169</v>
      </c>
      <c r="H4762" s="26" t="s">
        <v>354</v>
      </c>
      <c r="M4762" s="26" t="s">
        <v>12507</v>
      </c>
      <c r="O4762" s="16" t="s">
        <v>1171</v>
      </c>
      <c r="P4762" s="26" t="s">
        <v>1062</v>
      </c>
      <c r="T4762" s="23" t="s">
        <v>32</v>
      </c>
      <c r="W4762" s="20" t="s">
        <v>43</v>
      </c>
      <c r="Z4762" s="24" t="s">
        <v>32</v>
      </c>
      <c r="AA4762" s="24" t="s">
        <v>32</v>
      </c>
      <c r="AB4762" s="24" t="s">
        <v>32</v>
      </c>
      <c r="AC4762" s="24" t="s">
        <v>32</v>
      </c>
      <c r="AD4762" s="25">
        <v>0</v>
      </c>
      <c r="AE4762" s="25">
        <v>0</v>
      </c>
      <c r="AF4762" s="25">
        <v>166000</v>
      </c>
      <c r="AG4762" s="25">
        <v>0</v>
      </c>
      <c r="AH4762" s="25">
        <v>166000</v>
      </c>
      <c r="AI4762" s="16" t="s">
        <v>12506</v>
      </c>
    </row>
    <row r="4763" spans="1:35" x14ac:dyDescent="0.25">
      <c r="A4763" s="17">
        <v>127480</v>
      </c>
      <c r="B4763" s="18">
        <v>3</v>
      </c>
      <c r="C4763" s="16" t="s">
        <v>47</v>
      </c>
      <c r="D4763" s="21">
        <v>43220</v>
      </c>
      <c r="E4763" s="16" t="s">
        <v>33</v>
      </c>
      <c r="F4763" s="21">
        <v>44082</v>
      </c>
      <c r="G4763" s="16" t="s">
        <v>33</v>
      </c>
      <c r="H4763" s="26" t="s">
        <v>304</v>
      </c>
      <c r="I4763" s="16" t="s">
        <v>4273</v>
      </c>
      <c r="K4763" s="16" t="s">
        <v>2880</v>
      </c>
      <c r="L4763" s="16" t="s">
        <v>37</v>
      </c>
      <c r="M4763" s="26" t="s">
        <v>4274</v>
      </c>
      <c r="O4763" s="16" t="s">
        <v>1149</v>
      </c>
      <c r="P4763" s="26" t="s">
        <v>188</v>
      </c>
      <c r="T4763" s="22">
        <v>3.86</v>
      </c>
      <c r="W4763" s="20" t="s">
        <v>43</v>
      </c>
      <c r="X4763" s="16" t="s">
        <v>44</v>
      </c>
      <c r="Z4763" s="25">
        <v>0</v>
      </c>
      <c r="AA4763" s="25">
        <v>0</v>
      </c>
      <c r="AB4763" s="25">
        <v>0</v>
      </c>
      <c r="AC4763" s="25">
        <v>3311.37</v>
      </c>
      <c r="AD4763" s="25">
        <v>0</v>
      </c>
      <c r="AE4763" s="25">
        <v>0</v>
      </c>
      <c r="AF4763" s="25">
        <v>0</v>
      </c>
      <c r="AG4763" s="25">
        <v>376887.37</v>
      </c>
      <c r="AH4763" s="25">
        <v>376887.37</v>
      </c>
      <c r="AI4763" s="16" t="s">
        <v>4275</v>
      </c>
    </row>
    <row r="4764" spans="1:35" ht="45" x14ac:dyDescent="0.25">
      <c r="A4764" s="17">
        <v>127485</v>
      </c>
      <c r="B4764" s="18">
        <v>1</v>
      </c>
      <c r="C4764" s="16" t="s">
        <v>31</v>
      </c>
      <c r="D4764" s="21">
        <v>43222</v>
      </c>
      <c r="E4764" s="16" t="s">
        <v>543</v>
      </c>
      <c r="F4764" s="21">
        <v>44252</v>
      </c>
      <c r="G4764" s="16" t="s">
        <v>74</v>
      </c>
      <c r="H4764" s="26" t="s">
        <v>386</v>
      </c>
      <c r="I4764" s="16" t="s">
        <v>2125</v>
      </c>
      <c r="J4764" s="20" t="s">
        <v>116</v>
      </c>
      <c r="L4764" s="16" t="s">
        <v>116</v>
      </c>
      <c r="M4764" s="26" t="s">
        <v>4276</v>
      </c>
      <c r="N4764" s="26" t="s">
        <v>4277</v>
      </c>
      <c r="O4764" s="16" t="s">
        <v>60</v>
      </c>
      <c r="P4764" s="26" t="s">
        <v>1444</v>
      </c>
      <c r="T4764" s="22">
        <v>0.02</v>
      </c>
      <c r="U4764" s="21">
        <v>44232</v>
      </c>
      <c r="W4764" s="20" t="s">
        <v>43</v>
      </c>
      <c r="X4764" s="16" t="s">
        <v>140</v>
      </c>
      <c r="Z4764" s="25">
        <v>63700</v>
      </c>
      <c r="AA4764" s="25">
        <v>0</v>
      </c>
      <c r="AB4764" s="25">
        <v>390000</v>
      </c>
      <c r="AC4764" s="25">
        <v>0</v>
      </c>
      <c r="AD4764" s="25">
        <v>68700</v>
      </c>
      <c r="AE4764" s="25">
        <v>0</v>
      </c>
      <c r="AF4764" s="25">
        <v>390000</v>
      </c>
      <c r="AG4764" s="25">
        <v>0</v>
      </c>
      <c r="AH4764" s="25">
        <v>458700</v>
      </c>
      <c r="AI4764" s="16" t="s">
        <v>4278</v>
      </c>
    </row>
    <row r="4765" spans="1:35" x14ac:dyDescent="0.25">
      <c r="A4765" s="17">
        <v>127490</v>
      </c>
      <c r="B4765" s="18">
        <v>1</v>
      </c>
      <c r="C4765" s="16" t="s">
        <v>73</v>
      </c>
      <c r="D4765" s="21">
        <v>43223</v>
      </c>
      <c r="E4765" s="16" t="s">
        <v>11747</v>
      </c>
      <c r="F4765" s="21">
        <v>43475</v>
      </c>
      <c r="G4765" s="16" t="s">
        <v>588</v>
      </c>
      <c r="H4765" s="26" t="s">
        <v>337</v>
      </c>
      <c r="M4765" s="26" t="s">
        <v>12505</v>
      </c>
      <c r="O4765" s="16" t="s">
        <v>9209</v>
      </c>
      <c r="P4765" s="26" t="s">
        <v>123</v>
      </c>
      <c r="T4765" s="22">
        <v>0</v>
      </c>
      <c r="W4765" s="20" t="s">
        <v>43</v>
      </c>
      <c r="Z4765" s="24" t="s">
        <v>32</v>
      </c>
      <c r="AA4765" s="24" t="s">
        <v>32</v>
      </c>
      <c r="AB4765" s="24" t="s">
        <v>32</v>
      </c>
      <c r="AC4765" s="24" t="s">
        <v>32</v>
      </c>
      <c r="AD4765" s="25">
        <v>0</v>
      </c>
      <c r="AE4765" s="25">
        <v>0</v>
      </c>
      <c r="AF4765" s="25">
        <v>558370</v>
      </c>
      <c r="AG4765" s="25">
        <v>0</v>
      </c>
      <c r="AH4765" s="25">
        <v>558370</v>
      </c>
      <c r="AI4765" s="16" t="s">
        <v>12504</v>
      </c>
    </row>
    <row r="4766" spans="1:35" x14ac:dyDescent="0.25">
      <c r="A4766" s="17">
        <v>127491</v>
      </c>
      <c r="B4766" s="18">
        <v>2</v>
      </c>
      <c r="C4766" s="16" t="s">
        <v>73</v>
      </c>
      <c r="D4766" s="21">
        <v>43224</v>
      </c>
      <c r="E4766" s="16" t="s">
        <v>728</v>
      </c>
      <c r="F4766" s="21">
        <v>44313</v>
      </c>
      <c r="G4766" s="16" t="s">
        <v>2282</v>
      </c>
      <c r="H4766" s="26" t="s">
        <v>235</v>
      </c>
      <c r="I4766" s="16" t="s">
        <v>2335</v>
      </c>
      <c r="J4766" s="20" t="s">
        <v>116</v>
      </c>
      <c r="L4766" s="16" t="s">
        <v>116</v>
      </c>
      <c r="M4766" s="26" t="s">
        <v>4279</v>
      </c>
      <c r="N4766" s="26" t="s">
        <v>4280</v>
      </c>
      <c r="O4766" s="16" t="s">
        <v>119</v>
      </c>
      <c r="P4766" s="26" t="s">
        <v>568</v>
      </c>
      <c r="R4766" s="16" t="s">
        <v>139</v>
      </c>
      <c r="S4766" s="16" t="s">
        <v>192</v>
      </c>
      <c r="T4766" s="22">
        <v>0.86</v>
      </c>
      <c r="U4766" s="21">
        <v>45793</v>
      </c>
      <c r="W4766" s="20" t="s">
        <v>43</v>
      </c>
      <c r="X4766" s="16" t="s">
        <v>140</v>
      </c>
      <c r="Z4766" s="25">
        <v>350000</v>
      </c>
      <c r="AA4766" s="25">
        <v>0</v>
      </c>
      <c r="AB4766" s="25">
        <v>0</v>
      </c>
      <c r="AC4766" s="25">
        <v>0</v>
      </c>
      <c r="AD4766" s="25">
        <v>551100</v>
      </c>
      <c r="AE4766" s="25">
        <v>0</v>
      </c>
      <c r="AF4766" s="25">
        <v>0</v>
      </c>
      <c r="AG4766" s="25">
        <v>0</v>
      </c>
      <c r="AH4766" s="25">
        <v>551100</v>
      </c>
    </row>
    <row r="4767" spans="1:35" ht="30" x14ac:dyDescent="0.25">
      <c r="A4767" s="17">
        <v>127492</v>
      </c>
      <c r="B4767" s="18">
        <v>2</v>
      </c>
      <c r="C4767" s="16" t="s">
        <v>73</v>
      </c>
      <c r="D4767" s="21">
        <v>43224</v>
      </c>
      <c r="E4767" s="16" t="s">
        <v>543</v>
      </c>
      <c r="F4767" s="21">
        <v>44302</v>
      </c>
      <c r="G4767" s="16" t="s">
        <v>543</v>
      </c>
      <c r="H4767" s="26" t="s">
        <v>286</v>
      </c>
      <c r="I4767" s="16" t="s">
        <v>4281</v>
      </c>
      <c r="K4767" s="16" t="s">
        <v>4282</v>
      </c>
      <c r="L4767" s="16" t="s">
        <v>37</v>
      </c>
      <c r="M4767" s="26" t="s">
        <v>4283</v>
      </c>
      <c r="N4767" s="26" t="s">
        <v>4284</v>
      </c>
      <c r="O4767" s="16" t="s">
        <v>60</v>
      </c>
      <c r="P4767" s="26" t="s">
        <v>768</v>
      </c>
      <c r="R4767" s="16" t="s">
        <v>139</v>
      </c>
      <c r="S4767" s="16" t="s">
        <v>42</v>
      </c>
      <c r="T4767" s="22">
        <v>1.01</v>
      </c>
      <c r="U4767" s="21">
        <v>45009</v>
      </c>
      <c r="W4767" s="20" t="s">
        <v>43</v>
      </c>
      <c r="X4767" s="16" t="s">
        <v>454</v>
      </c>
      <c r="Z4767" s="25">
        <v>382000</v>
      </c>
      <c r="AA4767" s="25">
        <v>0</v>
      </c>
      <c r="AB4767" s="25">
        <v>0</v>
      </c>
      <c r="AC4767" s="25">
        <v>0</v>
      </c>
      <c r="AD4767" s="25">
        <v>982000</v>
      </c>
      <c r="AE4767" s="25">
        <v>0</v>
      </c>
      <c r="AF4767" s="25">
        <v>0</v>
      </c>
      <c r="AG4767" s="25">
        <v>0</v>
      </c>
      <c r="AH4767" s="25">
        <v>982000</v>
      </c>
      <c r="AI4767" s="16" t="s">
        <v>4285</v>
      </c>
    </row>
    <row r="4768" spans="1:35" x14ac:dyDescent="0.25">
      <c r="A4768" s="17">
        <v>127493</v>
      </c>
      <c r="B4768" s="18">
        <v>2</v>
      </c>
      <c r="C4768" s="16" t="s">
        <v>73</v>
      </c>
      <c r="D4768" s="21">
        <v>43224</v>
      </c>
      <c r="E4768" s="16" t="s">
        <v>11747</v>
      </c>
      <c r="F4768" s="21">
        <v>43833</v>
      </c>
      <c r="G4768" s="16" t="s">
        <v>1801</v>
      </c>
      <c r="H4768" s="26" t="s">
        <v>286</v>
      </c>
      <c r="M4768" s="26" t="s">
        <v>12503</v>
      </c>
      <c r="O4768" s="16" t="s">
        <v>9209</v>
      </c>
      <c r="P4768" s="26" t="s">
        <v>123</v>
      </c>
      <c r="T4768" s="23" t="s">
        <v>32</v>
      </c>
      <c r="W4768" s="20" t="s">
        <v>43</v>
      </c>
      <c r="Z4768" s="24" t="s">
        <v>32</v>
      </c>
      <c r="AA4768" s="24" t="s">
        <v>32</v>
      </c>
      <c r="AB4768" s="24" t="s">
        <v>32</v>
      </c>
      <c r="AC4768" s="24" t="s">
        <v>32</v>
      </c>
      <c r="AD4768" s="25">
        <v>0</v>
      </c>
      <c r="AE4768" s="25">
        <v>0</v>
      </c>
      <c r="AF4768" s="25">
        <v>400000</v>
      </c>
      <c r="AG4768" s="25">
        <v>0</v>
      </c>
      <c r="AH4768" s="25">
        <v>400000</v>
      </c>
      <c r="AI4768" s="16" t="s">
        <v>12502</v>
      </c>
    </row>
    <row r="4769" spans="1:35" x14ac:dyDescent="0.25">
      <c r="A4769" s="17">
        <v>127494</v>
      </c>
      <c r="B4769" s="18">
        <v>2</v>
      </c>
      <c r="C4769" s="16" t="s">
        <v>73</v>
      </c>
      <c r="D4769" s="21">
        <v>43224</v>
      </c>
      <c r="E4769" s="16" t="s">
        <v>1928</v>
      </c>
      <c r="F4769" s="21">
        <v>44215</v>
      </c>
      <c r="G4769" s="16" t="s">
        <v>75</v>
      </c>
      <c r="H4769" s="26" t="s">
        <v>286</v>
      </c>
      <c r="I4769" s="16" t="s">
        <v>4286</v>
      </c>
      <c r="K4769" s="16" t="s">
        <v>4287</v>
      </c>
      <c r="L4769" s="16" t="s">
        <v>37</v>
      </c>
      <c r="M4769" s="26" t="s">
        <v>4288</v>
      </c>
      <c r="N4769" s="26" t="s">
        <v>4289</v>
      </c>
      <c r="O4769" s="16" t="s">
        <v>60</v>
      </c>
      <c r="P4769" s="26" t="s">
        <v>40</v>
      </c>
      <c r="R4769" s="16" t="s">
        <v>41</v>
      </c>
      <c r="S4769" s="16" t="s">
        <v>42</v>
      </c>
      <c r="T4769" s="22">
        <v>0</v>
      </c>
      <c r="W4769" s="20" t="s">
        <v>43</v>
      </c>
      <c r="X4769" s="16" t="s">
        <v>78</v>
      </c>
      <c r="Z4769" s="25">
        <v>0</v>
      </c>
      <c r="AA4769" s="25">
        <v>50000</v>
      </c>
      <c r="AB4769" s="25">
        <v>0</v>
      </c>
      <c r="AC4769" s="25">
        <v>0</v>
      </c>
      <c r="AD4769" s="25">
        <v>273195</v>
      </c>
      <c r="AE4769" s="25">
        <v>50000</v>
      </c>
      <c r="AF4769" s="25">
        <v>0</v>
      </c>
      <c r="AG4769" s="25">
        <v>0</v>
      </c>
      <c r="AH4769" s="25">
        <v>323195</v>
      </c>
      <c r="AI4769" s="16" t="s">
        <v>4290</v>
      </c>
    </row>
    <row r="4770" spans="1:35" x14ac:dyDescent="0.25">
      <c r="A4770" s="17">
        <v>127504</v>
      </c>
      <c r="B4770" s="18">
        <v>1</v>
      </c>
      <c r="C4770" s="16" t="s">
        <v>73</v>
      </c>
      <c r="D4770" s="21">
        <v>43235</v>
      </c>
      <c r="E4770" s="16" t="s">
        <v>1173</v>
      </c>
      <c r="F4770" s="21">
        <v>43235</v>
      </c>
      <c r="G4770" s="16" t="s">
        <v>1173</v>
      </c>
      <c r="H4770" s="26" t="s">
        <v>215</v>
      </c>
      <c r="M4770" s="26" t="s">
        <v>12501</v>
      </c>
      <c r="O4770" s="16" t="s">
        <v>1171</v>
      </c>
      <c r="P4770" s="26" t="s">
        <v>1062</v>
      </c>
      <c r="T4770" s="23" t="s">
        <v>32</v>
      </c>
      <c r="W4770" s="20" t="s">
        <v>43</v>
      </c>
      <c r="Z4770" s="24" t="s">
        <v>32</v>
      </c>
      <c r="AA4770" s="24" t="s">
        <v>32</v>
      </c>
      <c r="AB4770" s="24" t="s">
        <v>32</v>
      </c>
      <c r="AC4770" s="24" t="s">
        <v>32</v>
      </c>
      <c r="AD4770" s="24" t="s">
        <v>32</v>
      </c>
      <c r="AE4770" s="24" t="s">
        <v>32</v>
      </c>
      <c r="AF4770" s="24" t="s">
        <v>32</v>
      </c>
      <c r="AG4770" s="24" t="s">
        <v>32</v>
      </c>
      <c r="AH4770" s="24" t="s">
        <v>32</v>
      </c>
      <c r="AI4770" s="16" t="s">
        <v>12500</v>
      </c>
    </row>
    <row r="4771" spans="1:35" x14ac:dyDescent="0.25">
      <c r="A4771" s="17">
        <v>127508</v>
      </c>
      <c r="B4771" s="18">
        <v>2</v>
      </c>
      <c r="C4771" s="16" t="s">
        <v>73</v>
      </c>
      <c r="D4771" s="21">
        <v>43235</v>
      </c>
      <c r="E4771" s="16" t="s">
        <v>2469</v>
      </c>
      <c r="F4771" s="21">
        <v>43992</v>
      </c>
      <c r="G4771" s="16" t="s">
        <v>2470</v>
      </c>
      <c r="H4771" s="26" t="s">
        <v>162</v>
      </c>
      <c r="I4771" s="16" t="s">
        <v>1518</v>
      </c>
      <c r="J4771" s="20" t="s">
        <v>1518</v>
      </c>
      <c r="K4771" s="16" t="s">
        <v>12499</v>
      </c>
      <c r="M4771" s="26" t="s">
        <v>12498</v>
      </c>
      <c r="O4771" s="16" t="s">
        <v>1520</v>
      </c>
      <c r="P4771" s="26" t="s">
        <v>168</v>
      </c>
      <c r="R4771" s="16" t="s">
        <v>139</v>
      </c>
      <c r="S4771" s="16" t="s">
        <v>42</v>
      </c>
      <c r="T4771" s="22">
        <v>1.27</v>
      </c>
      <c r="W4771" s="20" t="s">
        <v>43</v>
      </c>
      <c r="X4771" s="16" t="s">
        <v>44</v>
      </c>
      <c r="Z4771" s="24" t="s">
        <v>32</v>
      </c>
      <c r="AA4771" s="24" t="s">
        <v>32</v>
      </c>
      <c r="AB4771" s="24" t="s">
        <v>32</v>
      </c>
      <c r="AC4771" s="24" t="s">
        <v>32</v>
      </c>
      <c r="AD4771" s="25">
        <v>250000</v>
      </c>
      <c r="AE4771" s="25">
        <v>0</v>
      </c>
      <c r="AF4771" s="25">
        <v>0</v>
      </c>
      <c r="AG4771" s="25">
        <v>0</v>
      </c>
      <c r="AH4771" s="25">
        <v>250000</v>
      </c>
      <c r="AI4771" s="16" t="s">
        <v>12497</v>
      </c>
    </row>
    <row r="4772" spans="1:35" x14ac:dyDescent="0.25">
      <c r="A4772" s="17">
        <v>127515</v>
      </c>
      <c r="B4772" s="18">
        <v>3</v>
      </c>
      <c r="C4772" s="16" t="s">
        <v>73</v>
      </c>
      <c r="D4772" s="21">
        <v>43237</v>
      </c>
      <c r="E4772" s="16" t="s">
        <v>176</v>
      </c>
      <c r="F4772" s="21">
        <v>43489</v>
      </c>
      <c r="G4772" s="16" t="s">
        <v>75</v>
      </c>
      <c r="H4772" s="26" t="s">
        <v>255</v>
      </c>
      <c r="I4772" s="16" t="s">
        <v>7016</v>
      </c>
      <c r="J4772" s="20" t="s">
        <v>116</v>
      </c>
      <c r="L4772" s="16" t="s">
        <v>116</v>
      </c>
      <c r="M4772" s="26" t="s">
        <v>12496</v>
      </c>
      <c r="O4772" s="16" t="s">
        <v>53</v>
      </c>
      <c r="P4772" s="26" t="s">
        <v>4592</v>
      </c>
      <c r="R4772" s="16" t="s">
        <v>41</v>
      </c>
      <c r="S4772" s="16" t="s">
        <v>42</v>
      </c>
      <c r="T4772" s="22">
        <v>0</v>
      </c>
      <c r="W4772" s="20" t="s">
        <v>43</v>
      </c>
      <c r="X4772" s="16" t="s">
        <v>78</v>
      </c>
      <c r="Z4772" s="24" t="s">
        <v>32</v>
      </c>
      <c r="AA4772" s="24" t="s">
        <v>32</v>
      </c>
      <c r="AB4772" s="24" t="s">
        <v>32</v>
      </c>
      <c r="AC4772" s="24" t="s">
        <v>32</v>
      </c>
      <c r="AD4772" s="25">
        <v>0</v>
      </c>
      <c r="AE4772" s="25">
        <v>0</v>
      </c>
      <c r="AF4772" s="25">
        <v>210000</v>
      </c>
      <c r="AG4772" s="25">
        <v>0</v>
      </c>
      <c r="AH4772" s="25">
        <v>210000</v>
      </c>
      <c r="AI4772" s="16" t="s">
        <v>12495</v>
      </c>
    </row>
    <row r="4773" spans="1:35" x14ac:dyDescent="0.25">
      <c r="A4773" s="17">
        <v>127523</v>
      </c>
      <c r="B4773" s="18">
        <v>2</v>
      </c>
      <c r="C4773" s="16" t="s">
        <v>47</v>
      </c>
      <c r="D4773" s="21">
        <v>43241</v>
      </c>
      <c r="E4773" s="16" t="s">
        <v>75</v>
      </c>
      <c r="F4773" s="21">
        <v>43759</v>
      </c>
      <c r="G4773" s="16" t="s">
        <v>103</v>
      </c>
      <c r="H4773" s="26" t="s">
        <v>380</v>
      </c>
      <c r="I4773" s="16" t="s">
        <v>159</v>
      </c>
      <c r="J4773" s="20" t="s">
        <v>148</v>
      </c>
      <c r="L4773" s="16" t="s">
        <v>149</v>
      </c>
      <c r="M4773" s="26" t="s">
        <v>4291</v>
      </c>
      <c r="N4773" s="26" t="s">
        <v>2343</v>
      </c>
      <c r="O4773" s="16" t="s">
        <v>188</v>
      </c>
      <c r="P4773" s="26" t="s">
        <v>2347</v>
      </c>
      <c r="Q4773" s="26" t="s">
        <v>2343</v>
      </c>
      <c r="T4773" s="22">
        <v>9.3699999999999992</v>
      </c>
      <c r="U4773" s="21">
        <v>43441</v>
      </c>
      <c r="V4773" s="16" t="s">
        <v>1179</v>
      </c>
      <c r="W4773" s="20" t="s">
        <v>43</v>
      </c>
      <c r="X4773" s="16" t="s">
        <v>454</v>
      </c>
      <c r="Y4773" s="26" t="s">
        <v>4292</v>
      </c>
      <c r="Z4773" s="25">
        <v>0</v>
      </c>
      <c r="AA4773" s="25">
        <v>0</v>
      </c>
      <c r="AB4773" s="25">
        <v>28880.41</v>
      </c>
      <c r="AC4773" s="25">
        <v>124359.41</v>
      </c>
      <c r="AD4773" s="25">
        <v>0</v>
      </c>
      <c r="AE4773" s="25">
        <v>0</v>
      </c>
      <c r="AF4773" s="25">
        <v>84090.41</v>
      </c>
      <c r="AG4773" s="25">
        <v>2770726.41</v>
      </c>
      <c r="AH4773" s="25">
        <v>2854816.82</v>
      </c>
      <c r="AI4773" s="16" t="s">
        <v>4293</v>
      </c>
    </row>
    <row r="4774" spans="1:35" x14ac:dyDescent="0.25">
      <c r="A4774" s="17">
        <v>127524</v>
      </c>
      <c r="B4774" s="18">
        <v>4</v>
      </c>
      <c r="C4774" s="16" t="s">
        <v>73</v>
      </c>
      <c r="D4774" s="21">
        <v>43241</v>
      </c>
      <c r="E4774" s="16" t="s">
        <v>4294</v>
      </c>
      <c r="F4774" s="21">
        <v>44097</v>
      </c>
      <c r="G4774" s="16" t="s">
        <v>56</v>
      </c>
      <c r="H4774" s="26" t="s">
        <v>292</v>
      </c>
      <c r="I4774" s="16" t="s">
        <v>4295</v>
      </c>
      <c r="M4774" s="26" t="s">
        <v>4296</v>
      </c>
      <c r="O4774" s="16" t="s">
        <v>1149</v>
      </c>
      <c r="P4774" s="26" t="s">
        <v>188</v>
      </c>
      <c r="R4774" s="16" t="s">
        <v>139</v>
      </c>
      <c r="S4774" s="16" t="s">
        <v>4621</v>
      </c>
      <c r="T4774" s="22">
        <v>3.1</v>
      </c>
      <c r="W4774" s="20" t="s">
        <v>43</v>
      </c>
      <c r="X4774" s="16" t="s">
        <v>44</v>
      </c>
      <c r="Z4774" s="25">
        <v>0</v>
      </c>
      <c r="AA4774" s="25">
        <v>0</v>
      </c>
      <c r="AB4774" s="25">
        <v>0</v>
      </c>
      <c r="AC4774" s="25">
        <v>-15861</v>
      </c>
      <c r="AD4774" s="25">
        <v>0</v>
      </c>
      <c r="AE4774" s="25">
        <v>0</v>
      </c>
      <c r="AF4774" s="25">
        <v>0</v>
      </c>
      <c r="AG4774" s="25">
        <v>281486.3</v>
      </c>
      <c r="AH4774" s="25">
        <v>281486.3</v>
      </c>
      <c r="AI4774" s="16" t="s">
        <v>4297</v>
      </c>
    </row>
    <row r="4775" spans="1:35" x14ac:dyDescent="0.25">
      <c r="A4775" s="17">
        <v>127526</v>
      </c>
      <c r="B4775" s="18">
        <v>1</v>
      </c>
      <c r="C4775" s="16" t="s">
        <v>73</v>
      </c>
      <c r="D4775" s="21">
        <v>43241</v>
      </c>
      <c r="E4775" s="16" t="s">
        <v>1207</v>
      </c>
      <c r="F4775" s="21">
        <v>44105</v>
      </c>
      <c r="G4775" s="16" t="s">
        <v>12494</v>
      </c>
      <c r="H4775" s="26" t="s">
        <v>215</v>
      </c>
      <c r="I4775" s="16" t="s">
        <v>163</v>
      </c>
      <c r="J4775" s="20" t="s">
        <v>148</v>
      </c>
      <c r="L4775" s="16" t="s">
        <v>149</v>
      </c>
      <c r="M4775" s="26" t="s">
        <v>4298</v>
      </c>
      <c r="N4775" s="26" t="s">
        <v>40</v>
      </c>
      <c r="O4775" s="16" t="s">
        <v>53</v>
      </c>
      <c r="P4775" s="26" t="s">
        <v>40</v>
      </c>
      <c r="R4775" s="16" t="s">
        <v>41</v>
      </c>
      <c r="S4775" s="16" t="s">
        <v>42</v>
      </c>
      <c r="T4775" s="22">
        <v>0.01</v>
      </c>
      <c r="U4775" s="21">
        <v>44904</v>
      </c>
      <c r="W4775" s="20" t="s">
        <v>43</v>
      </c>
      <c r="X4775" s="16" t="s">
        <v>454</v>
      </c>
      <c r="Y4775" s="26" t="s">
        <v>4300</v>
      </c>
      <c r="Z4775" s="24" t="s">
        <v>32</v>
      </c>
      <c r="AA4775" s="24" t="s">
        <v>32</v>
      </c>
      <c r="AB4775" s="24" t="s">
        <v>32</v>
      </c>
      <c r="AC4775" s="24" t="s">
        <v>32</v>
      </c>
      <c r="AD4775" s="25">
        <v>160000</v>
      </c>
      <c r="AE4775" s="25">
        <v>0</v>
      </c>
      <c r="AF4775" s="25">
        <v>0</v>
      </c>
      <c r="AG4775" s="25">
        <v>0</v>
      </c>
      <c r="AH4775" s="25">
        <v>160000</v>
      </c>
      <c r="AI4775" s="16" t="s">
        <v>12493</v>
      </c>
    </row>
    <row r="4776" spans="1:35" ht="30" x14ac:dyDescent="0.25">
      <c r="A4776" s="17">
        <v>127526.01</v>
      </c>
      <c r="B4776" s="18">
        <v>1</v>
      </c>
      <c r="C4776" s="16" t="s">
        <v>474</v>
      </c>
      <c r="D4776" s="21">
        <v>43256</v>
      </c>
      <c r="E4776" s="16" t="s">
        <v>176</v>
      </c>
      <c r="F4776" s="21">
        <v>44058</v>
      </c>
      <c r="G4776" s="16" t="s">
        <v>142</v>
      </c>
      <c r="H4776" s="26" t="s">
        <v>215</v>
      </c>
      <c r="I4776" s="16" t="s">
        <v>163</v>
      </c>
      <c r="J4776" s="20" t="s">
        <v>148</v>
      </c>
      <c r="L4776" s="16" t="s">
        <v>149</v>
      </c>
      <c r="M4776" s="26" t="s">
        <v>4298</v>
      </c>
      <c r="N4776" s="26" t="s">
        <v>4299</v>
      </c>
      <c r="O4776" s="16" t="s">
        <v>179</v>
      </c>
      <c r="P4776" s="26" t="s">
        <v>79</v>
      </c>
      <c r="R4776" s="16" t="s">
        <v>41</v>
      </c>
      <c r="S4776" s="16" t="s">
        <v>84</v>
      </c>
      <c r="T4776" s="22">
        <v>0.04</v>
      </c>
      <c r="U4776" s="21">
        <v>43812</v>
      </c>
      <c r="W4776" s="20" t="s">
        <v>43</v>
      </c>
      <c r="X4776" s="16" t="s">
        <v>454</v>
      </c>
      <c r="Y4776" s="26" t="s">
        <v>4300</v>
      </c>
      <c r="Z4776" s="25">
        <v>0</v>
      </c>
      <c r="AA4776" s="25">
        <v>0</v>
      </c>
      <c r="AB4776" s="25">
        <v>40000</v>
      </c>
      <c r="AC4776" s="25">
        <v>0</v>
      </c>
      <c r="AD4776" s="25">
        <v>0</v>
      </c>
      <c r="AE4776" s="25">
        <v>0</v>
      </c>
      <c r="AF4776" s="25">
        <v>1569041</v>
      </c>
      <c r="AG4776" s="25">
        <v>0</v>
      </c>
      <c r="AH4776" s="25">
        <v>1569041</v>
      </c>
      <c r="AI4776" s="16" t="s">
        <v>4301</v>
      </c>
    </row>
    <row r="4777" spans="1:35" x14ac:dyDescent="0.25">
      <c r="A4777" s="17">
        <v>127530</v>
      </c>
      <c r="B4777" s="18">
        <v>1</v>
      </c>
      <c r="C4777" s="16" t="s">
        <v>73</v>
      </c>
      <c r="D4777" s="21">
        <v>43241</v>
      </c>
      <c r="E4777" s="16" t="s">
        <v>1207</v>
      </c>
      <c r="F4777" s="21">
        <v>43826</v>
      </c>
      <c r="G4777" s="16" t="s">
        <v>529</v>
      </c>
      <c r="H4777" s="26" t="s">
        <v>238</v>
      </c>
      <c r="I4777" s="16" t="s">
        <v>1767</v>
      </c>
      <c r="J4777" s="20" t="s">
        <v>116</v>
      </c>
      <c r="L4777" s="16" t="s">
        <v>116</v>
      </c>
      <c r="M4777" s="26" t="s">
        <v>4302</v>
      </c>
      <c r="O4777" s="16" t="s">
        <v>53</v>
      </c>
      <c r="P4777" s="26" t="s">
        <v>40</v>
      </c>
      <c r="R4777" s="16" t="s">
        <v>41</v>
      </c>
      <c r="S4777" s="16" t="s">
        <v>42</v>
      </c>
      <c r="T4777" s="22">
        <v>0.01</v>
      </c>
      <c r="U4777" s="21">
        <v>44792</v>
      </c>
      <c r="W4777" s="20" t="s">
        <v>43</v>
      </c>
      <c r="X4777" s="16" t="s">
        <v>78</v>
      </c>
      <c r="Y4777" s="26" t="s">
        <v>4303</v>
      </c>
      <c r="Z4777" s="25">
        <v>62500</v>
      </c>
      <c r="AA4777" s="25">
        <v>0</v>
      </c>
      <c r="AB4777" s="25">
        <v>0</v>
      </c>
      <c r="AC4777" s="25">
        <v>0</v>
      </c>
      <c r="AD4777" s="25">
        <v>72500</v>
      </c>
      <c r="AE4777" s="25">
        <v>0</v>
      </c>
      <c r="AF4777" s="25">
        <v>0</v>
      </c>
      <c r="AG4777" s="25">
        <v>0</v>
      </c>
      <c r="AH4777" s="25">
        <v>72500</v>
      </c>
      <c r="AI4777" s="16" t="s">
        <v>4304</v>
      </c>
    </row>
    <row r="4778" spans="1:35" ht="30" x14ac:dyDescent="0.25">
      <c r="A4778" s="17">
        <v>127531</v>
      </c>
      <c r="B4778" s="18">
        <v>3</v>
      </c>
      <c r="C4778" s="16" t="s">
        <v>73</v>
      </c>
      <c r="D4778" s="21">
        <v>43242</v>
      </c>
      <c r="E4778" s="16" t="s">
        <v>1022</v>
      </c>
      <c r="F4778" s="21">
        <v>44215</v>
      </c>
      <c r="G4778" s="16" t="s">
        <v>75</v>
      </c>
      <c r="H4778" s="26" t="s">
        <v>408</v>
      </c>
      <c r="M4778" s="26" t="s">
        <v>4305</v>
      </c>
      <c r="N4778" s="26" t="s">
        <v>4306</v>
      </c>
      <c r="O4778" s="16" t="s">
        <v>60</v>
      </c>
      <c r="P4778" s="26" t="s">
        <v>443</v>
      </c>
      <c r="R4778" s="16" t="s">
        <v>139</v>
      </c>
      <c r="S4778" s="16" t="s">
        <v>84</v>
      </c>
      <c r="T4778" s="23" t="s">
        <v>32</v>
      </c>
      <c r="W4778" s="20" t="s">
        <v>43</v>
      </c>
      <c r="X4778" s="16" t="s">
        <v>44</v>
      </c>
      <c r="Z4778" s="25">
        <v>0</v>
      </c>
      <c r="AA4778" s="25">
        <v>0</v>
      </c>
      <c r="AB4778" s="25">
        <v>0</v>
      </c>
      <c r="AC4778" s="25">
        <v>0</v>
      </c>
      <c r="AD4778" s="25">
        <v>137471</v>
      </c>
      <c r="AE4778" s="25">
        <v>0</v>
      </c>
      <c r="AF4778" s="25">
        <v>0</v>
      </c>
      <c r="AG4778" s="25">
        <v>0</v>
      </c>
      <c r="AH4778" s="25">
        <v>137471</v>
      </c>
      <c r="AI4778" s="16" t="s">
        <v>4307</v>
      </c>
    </row>
    <row r="4779" spans="1:35" ht="30" x14ac:dyDescent="0.25">
      <c r="A4779" s="17">
        <v>127540</v>
      </c>
      <c r="B4779" s="18">
        <v>3</v>
      </c>
      <c r="C4779" s="16" t="s">
        <v>73</v>
      </c>
      <c r="D4779" s="21">
        <v>43243</v>
      </c>
      <c r="E4779" s="16" t="s">
        <v>3608</v>
      </c>
      <c r="F4779" s="21">
        <v>43474</v>
      </c>
      <c r="G4779" s="16" t="s">
        <v>75</v>
      </c>
      <c r="H4779" s="26" t="s">
        <v>98</v>
      </c>
      <c r="I4779" s="16" t="s">
        <v>12492</v>
      </c>
      <c r="K4779" s="16" t="s">
        <v>12491</v>
      </c>
      <c r="L4779" s="16" t="s">
        <v>37</v>
      </c>
      <c r="M4779" s="26" t="s">
        <v>12490</v>
      </c>
      <c r="N4779" s="26" t="s">
        <v>3612</v>
      </c>
      <c r="O4779" s="16" t="s">
        <v>4543</v>
      </c>
      <c r="P4779" s="26" t="s">
        <v>1140</v>
      </c>
      <c r="T4779" s="22">
        <v>0.01</v>
      </c>
      <c r="W4779" s="20" t="s">
        <v>43</v>
      </c>
      <c r="X4779" s="16" t="s">
        <v>44</v>
      </c>
      <c r="Z4779" s="24" t="s">
        <v>32</v>
      </c>
      <c r="AA4779" s="24" t="s">
        <v>32</v>
      </c>
      <c r="AB4779" s="24" t="s">
        <v>32</v>
      </c>
      <c r="AC4779" s="24" t="s">
        <v>32</v>
      </c>
      <c r="AD4779" s="24" t="s">
        <v>32</v>
      </c>
      <c r="AE4779" s="24" t="s">
        <v>32</v>
      </c>
      <c r="AF4779" s="24" t="s">
        <v>32</v>
      </c>
      <c r="AG4779" s="24" t="s">
        <v>32</v>
      </c>
      <c r="AH4779" s="24" t="s">
        <v>32</v>
      </c>
    </row>
    <row r="4780" spans="1:35" ht="30" x14ac:dyDescent="0.25">
      <c r="A4780" s="17">
        <v>127544</v>
      </c>
      <c r="B4780" s="18">
        <v>3</v>
      </c>
      <c r="C4780" s="16" t="s">
        <v>73</v>
      </c>
      <c r="D4780" s="21">
        <v>43243</v>
      </c>
      <c r="E4780" s="16" t="s">
        <v>3608</v>
      </c>
      <c r="F4780" s="21">
        <v>44062</v>
      </c>
      <c r="G4780" s="16" t="s">
        <v>108</v>
      </c>
      <c r="H4780" s="26" t="s">
        <v>362</v>
      </c>
      <c r="I4780" s="16" t="s">
        <v>12489</v>
      </c>
      <c r="K4780" s="16" t="s">
        <v>12488</v>
      </c>
      <c r="L4780" s="16" t="s">
        <v>37</v>
      </c>
      <c r="M4780" s="26" t="s">
        <v>12487</v>
      </c>
      <c r="N4780" s="26" t="s">
        <v>3612</v>
      </c>
      <c r="O4780" s="16" t="s">
        <v>1139</v>
      </c>
      <c r="P4780" s="26" t="s">
        <v>1140</v>
      </c>
      <c r="T4780" s="22">
        <v>0.01</v>
      </c>
      <c r="W4780" s="20" t="s">
        <v>43</v>
      </c>
      <c r="X4780" s="16" t="s">
        <v>44</v>
      </c>
      <c r="Z4780" s="24" t="s">
        <v>32</v>
      </c>
      <c r="AA4780" s="24" t="s">
        <v>32</v>
      </c>
      <c r="AB4780" s="24" t="s">
        <v>32</v>
      </c>
      <c r="AC4780" s="24" t="s">
        <v>32</v>
      </c>
      <c r="AD4780" s="25">
        <v>15000</v>
      </c>
      <c r="AE4780" s="25">
        <v>0</v>
      </c>
      <c r="AF4780" s="25">
        <v>0</v>
      </c>
      <c r="AG4780" s="25">
        <v>0</v>
      </c>
      <c r="AH4780" s="25">
        <v>15000</v>
      </c>
      <c r="AI4780" s="16" t="s">
        <v>12486</v>
      </c>
    </row>
    <row r="4781" spans="1:35" ht="30" x14ac:dyDescent="0.25">
      <c r="A4781" s="17">
        <v>127547</v>
      </c>
      <c r="B4781" s="18">
        <v>3</v>
      </c>
      <c r="C4781" s="16" t="s">
        <v>73</v>
      </c>
      <c r="D4781" s="21">
        <v>43243</v>
      </c>
      <c r="E4781" s="16" t="s">
        <v>3608</v>
      </c>
      <c r="F4781" s="21">
        <v>43837</v>
      </c>
      <c r="G4781" s="16" t="s">
        <v>142</v>
      </c>
      <c r="H4781" s="26" t="s">
        <v>362</v>
      </c>
      <c r="I4781" s="16" t="s">
        <v>12485</v>
      </c>
      <c r="K4781" s="16" t="s">
        <v>12484</v>
      </c>
      <c r="L4781" s="16" t="s">
        <v>37</v>
      </c>
      <c r="M4781" s="26" t="s">
        <v>12483</v>
      </c>
      <c r="N4781" s="26" t="s">
        <v>3612</v>
      </c>
      <c r="O4781" s="16" t="s">
        <v>1139</v>
      </c>
      <c r="P4781" s="26" t="s">
        <v>1140</v>
      </c>
      <c r="T4781" s="22">
        <v>0.01</v>
      </c>
      <c r="W4781" s="20" t="s">
        <v>43</v>
      </c>
      <c r="X4781" s="16" t="s">
        <v>78</v>
      </c>
      <c r="Z4781" s="24" t="s">
        <v>32</v>
      </c>
      <c r="AA4781" s="24" t="s">
        <v>32</v>
      </c>
      <c r="AB4781" s="24" t="s">
        <v>32</v>
      </c>
      <c r="AC4781" s="24" t="s">
        <v>32</v>
      </c>
      <c r="AD4781" s="25">
        <v>15000</v>
      </c>
      <c r="AE4781" s="25">
        <v>0</v>
      </c>
      <c r="AF4781" s="25">
        <v>74333</v>
      </c>
      <c r="AG4781" s="25">
        <v>0</v>
      </c>
      <c r="AH4781" s="25">
        <v>89333</v>
      </c>
      <c r="AI4781" s="16" t="s">
        <v>12482</v>
      </c>
    </row>
    <row r="4782" spans="1:35" x14ac:dyDescent="0.25">
      <c r="A4782" s="17">
        <v>127548</v>
      </c>
      <c r="B4782" s="18">
        <v>4</v>
      </c>
      <c r="C4782" s="16" t="s">
        <v>73</v>
      </c>
      <c r="D4782" s="21">
        <v>43244</v>
      </c>
      <c r="E4782" s="16" t="s">
        <v>3773</v>
      </c>
      <c r="F4782" s="21">
        <v>43244</v>
      </c>
      <c r="G4782" s="16" t="s">
        <v>3773</v>
      </c>
      <c r="H4782" s="26" t="s">
        <v>326</v>
      </c>
      <c r="M4782" s="26" t="s">
        <v>12481</v>
      </c>
      <c r="O4782" s="16" t="s">
        <v>1171</v>
      </c>
      <c r="P4782" s="26" t="s">
        <v>1062</v>
      </c>
      <c r="T4782" s="23" t="s">
        <v>32</v>
      </c>
      <c r="W4782" s="20" t="s">
        <v>43</v>
      </c>
      <c r="Z4782" s="24" t="s">
        <v>32</v>
      </c>
      <c r="AA4782" s="24" t="s">
        <v>32</v>
      </c>
      <c r="AB4782" s="24" t="s">
        <v>32</v>
      </c>
      <c r="AC4782" s="24" t="s">
        <v>32</v>
      </c>
      <c r="AD4782" s="25">
        <v>0</v>
      </c>
      <c r="AE4782" s="25">
        <v>0</v>
      </c>
      <c r="AF4782" s="25">
        <v>15000</v>
      </c>
      <c r="AG4782" s="25">
        <v>0</v>
      </c>
      <c r="AH4782" s="25">
        <v>15000</v>
      </c>
      <c r="AI4782" s="16" t="s">
        <v>12480</v>
      </c>
    </row>
    <row r="4783" spans="1:35" x14ac:dyDescent="0.25">
      <c r="A4783" s="17">
        <v>127549</v>
      </c>
      <c r="B4783" s="18">
        <v>4</v>
      </c>
      <c r="C4783" s="16" t="s">
        <v>73</v>
      </c>
      <c r="D4783" s="21">
        <v>43244</v>
      </c>
      <c r="E4783" s="16" t="s">
        <v>3773</v>
      </c>
      <c r="F4783" s="21">
        <v>43244</v>
      </c>
      <c r="G4783" s="16" t="s">
        <v>3773</v>
      </c>
      <c r="H4783" s="26" t="s">
        <v>221</v>
      </c>
      <c r="M4783" s="26" t="s">
        <v>12479</v>
      </c>
      <c r="O4783" s="16" t="s">
        <v>1171</v>
      </c>
      <c r="P4783" s="26" t="s">
        <v>1062</v>
      </c>
      <c r="T4783" s="23" t="s">
        <v>32</v>
      </c>
      <c r="W4783" s="20" t="s">
        <v>43</v>
      </c>
      <c r="Z4783" s="24" t="s">
        <v>32</v>
      </c>
      <c r="AA4783" s="24" t="s">
        <v>32</v>
      </c>
      <c r="AB4783" s="24" t="s">
        <v>32</v>
      </c>
      <c r="AC4783" s="24" t="s">
        <v>32</v>
      </c>
      <c r="AD4783" s="25">
        <v>0</v>
      </c>
      <c r="AE4783" s="25">
        <v>0</v>
      </c>
      <c r="AF4783" s="25">
        <v>155975</v>
      </c>
      <c r="AG4783" s="25">
        <v>0</v>
      </c>
      <c r="AH4783" s="25">
        <v>155975</v>
      </c>
      <c r="AI4783" s="16" t="s">
        <v>12478</v>
      </c>
    </row>
    <row r="4784" spans="1:35" x14ac:dyDescent="0.25">
      <c r="A4784" s="17">
        <v>127551</v>
      </c>
      <c r="B4784" s="18">
        <v>3</v>
      </c>
      <c r="C4784" s="16" t="s">
        <v>73</v>
      </c>
      <c r="D4784" s="21">
        <v>43244</v>
      </c>
      <c r="E4784" s="16" t="s">
        <v>4566</v>
      </c>
      <c r="F4784" s="21">
        <v>43244</v>
      </c>
      <c r="G4784" s="16" t="s">
        <v>4566</v>
      </c>
      <c r="H4784" s="26" t="s">
        <v>425</v>
      </c>
      <c r="M4784" s="26" t="s">
        <v>12477</v>
      </c>
      <c r="O4784" s="16" t="s">
        <v>1171</v>
      </c>
      <c r="P4784" s="26" t="s">
        <v>1062</v>
      </c>
      <c r="T4784" s="23" t="s">
        <v>32</v>
      </c>
      <c r="W4784" s="20" t="s">
        <v>43</v>
      </c>
      <c r="Z4784" s="24" t="s">
        <v>32</v>
      </c>
      <c r="AA4784" s="24" t="s">
        <v>32</v>
      </c>
      <c r="AB4784" s="24" t="s">
        <v>32</v>
      </c>
      <c r="AC4784" s="24" t="s">
        <v>32</v>
      </c>
      <c r="AD4784" s="25">
        <v>0</v>
      </c>
      <c r="AE4784" s="25">
        <v>0</v>
      </c>
      <c r="AF4784" s="25">
        <v>125000</v>
      </c>
      <c r="AG4784" s="25">
        <v>0</v>
      </c>
      <c r="AH4784" s="25">
        <v>125000</v>
      </c>
      <c r="AI4784" s="16" t="s">
        <v>12476</v>
      </c>
    </row>
    <row r="4785" spans="1:35" x14ac:dyDescent="0.25">
      <c r="A4785" s="17">
        <v>127554</v>
      </c>
      <c r="B4785" s="18">
        <v>3</v>
      </c>
      <c r="C4785" s="16" t="s">
        <v>73</v>
      </c>
      <c r="D4785" s="21">
        <v>43245</v>
      </c>
      <c r="E4785" s="16" t="s">
        <v>1173</v>
      </c>
      <c r="F4785" s="21">
        <v>43245</v>
      </c>
      <c r="G4785" s="16" t="s">
        <v>1173</v>
      </c>
      <c r="H4785" s="26" t="s">
        <v>173</v>
      </c>
      <c r="M4785" s="26" t="s">
        <v>12475</v>
      </c>
      <c r="O4785" s="16" t="s">
        <v>1171</v>
      </c>
      <c r="P4785" s="26" t="s">
        <v>1062</v>
      </c>
      <c r="T4785" s="23" t="s">
        <v>32</v>
      </c>
      <c r="W4785" s="20" t="s">
        <v>43</v>
      </c>
      <c r="Z4785" s="24" t="s">
        <v>32</v>
      </c>
      <c r="AA4785" s="24" t="s">
        <v>32</v>
      </c>
      <c r="AB4785" s="24" t="s">
        <v>32</v>
      </c>
      <c r="AC4785" s="24" t="s">
        <v>32</v>
      </c>
      <c r="AD4785" s="25">
        <v>0</v>
      </c>
      <c r="AE4785" s="25">
        <v>0</v>
      </c>
      <c r="AF4785" s="25">
        <v>1900000</v>
      </c>
      <c r="AG4785" s="25">
        <v>0</v>
      </c>
      <c r="AH4785" s="25">
        <v>1900000</v>
      </c>
      <c r="AI4785" s="16" t="s">
        <v>12474</v>
      </c>
    </row>
    <row r="4786" spans="1:35" x14ac:dyDescent="0.25">
      <c r="A4786" s="17">
        <v>127555</v>
      </c>
      <c r="B4786" s="18">
        <v>1</v>
      </c>
      <c r="C4786" s="16" t="s">
        <v>73</v>
      </c>
      <c r="D4786" s="21">
        <v>43245</v>
      </c>
      <c r="E4786" s="16" t="s">
        <v>1173</v>
      </c>
      <c r="F4786" s="21">
        <v>43245</v>
      </c>
      <c r="G4786" s="16" t="s">
        <v>1173</v>
      </c>
      <c r="H4786" s="26" t="s">
        <v>182</v>
      </c>
      <c r="M4786" s="26" t="s">
        <v>12473</v>
      </c>
      <c r="O4786" s="16" t="s">
        <v>1171</v>
      </c>
      <c r="P4786" s="26" t="s">
        <v>1062</v>
      </c>
      <c r="T4786" s="23" t="s">
        <v>32</v>
      </c>
      <c r="W4786" s="20" t="s">
        <v>43</v>
      </c>
      <c r="Z4786" s="24" t="s">
        <v>32</v>
      </c>
      <c r="AA4786" s="24" t="s">
        <v>32</v>
      </c>
      <c r="AB4786" s="24" t="s">
        <v>32</v>
      </c>
      <c r="AC4786" s="24" t="s">
        <v>32</v>
      </c>
      <c r="AD4786" s="25">
        <v>0</v>
      </c>
      <c r="AE4786" s="25">
        <v>0</v>
      </c>
      <c r="AF4786" s="25">
        <v>4100000</v>
      </c>
      <c r="AG4786" s="25">
        <v>0</v>
      </c>
      <c r="AH4786" s="25">
        <v>4100000</v>
      </c>
      <c r="AI4786" s="16" t="s">
        <v>12472</v>
      </c>
    </row>
    <row r="4787" spans="1:35" x14ac:dyDescent="0.25">
      <c r="A4787" s="17">
        <v>127575</v>
      </c>
      <c r="B4787" s="18">
        <v>1</v>
      </c>
      <c r="C4787" s="16" t="s">
        <v>73</v>
      </c>
      <c r="D4787" s="21">
        <v>43255</v>
      </c>
      <c r="E4787" s="16" t="s">
        <v>11747</v>
      </c>
      <c r="F4787" s="21">
        <v>43476</v>
      </c>
      <c r="G4787" s="16" t="s">
        <v>75</v>
      </c>
      <c r="H4787" s="26" t="s">
        <v>400</v>
      </c>
      <c r="M4787" s="26" t="s">
        <v>12471</v>
      </c>
      <c r="O4787" s="16" t="s">
        <v>9209</v>
      </c>
      <c r="P4787" s="26" t="s">
        <v>123</v>
      </c>
      <c r="T4787" s="22">
        <v>0</v>
      </c>
      <c r="W4787" s="20" t="s">
        <v>43</v>
      </c>
      <c r="Z4787" s="24" t="s">
        <v>32</v>
      </c>
      <c r="AA4787" s="24" t="s">
        <v>32</v>
      </c>
      <c r="AB4787" s="24" t="s">
        <v>32</v>
      </c>
      <c r="AC4787" s="24" t="s">
        <v>32</v>
      </c>
      <c r="AD4787" s="25">
        <v>0</v>
      </c>
      <c r="AE4787" s="25">
        <v>0</v>
      </c>
      <c r="AF4787" s="25">
        <v>175000</v>
      </c>
      <c r="AG4787" s="25">
        <v>0</v>
      </c>
      <c r="AH4787" s="25">
        <v>175000</v>
      </c>
      <c r="AI4787" s="16" t="s">
        <v>12470</v>
      </c>
    </row>
    <row r="4788" spans="1:35" x14ac:dyDescent="0.25">
      <c r="A4788" s="17">
        <v>127576</v>
      </c>
      <c r="B4788" s="18">
        <v>3</v>
      </c>
      <c r="C4788" s="16" t="s">
        <v>73</v>
      </c>
      <c r="D4788" s="21">
        <v>43255</v>
      </c>
      <c r="E4788" s="16" t="s">
        <v>1610</v>
      </c>
      <c r="F4788" s="21">
        <v>43970</v>
      </c>
      <c r="G4788" s="16" t="s">
        <v>1610</v>
      </c>
      <c r="H4788" s="26" t="s">
        <v>98</v>
      </c>
      <c r="L4788" s="16" t="s">
        <v>110</v>
      </c>
      <c r="M4788" s="26" t="s">
        <v>12469</v>
      </c>
      <c r="O4788" s="16" t="s">
        <v>1612</v>
      </c>
      <c r="T4788" s="23" t="s">
        <v>32</v>
      </c>
      <c r="W4788" s="20" t="s">
        <v>43</v>
      </c>
      <c r="Z4788" s="24" t="s">
        <v>32</v>
      </c>
      <c r="AA4788" s="24" t="s">
        <v>32</v>
      </c>
      <c r="AB4788" s="24" t="s">
        <v>32</v>
      </c>
      <c r="AC4788" s="24" t="s">
        <v>32</v>
      </c>
      <c r="AD4788" s="25">
        <v>0</v>
      </c>
      <c r="AE4788" s="25">
        <v>0</v>
      </c>
      <c r="AF4788" s="25">
        <v>4904300</v>
      </c>
      <c r="AG4788" s="25">
        <v>0</v>
      </c>
      <c r="AH4788" s="25">
        <v>4904300</v>
      </c>
      <c r="AI4788" s="16" t="s">
        <v>12468</v>
      </c>
    </row>
    <row r="4789" spans="1:35" x14ac:dyDescent="0.25">
      <c r="A4789" s="17">
        <v>127580</v>
      </c>
      <c r="B4789" s="18">
        <v>3</v>
      </c>
      <c r="C4789" s="16" t="s">
        <v>73</v>
      </c>
      <c r="D4789" s="21">
        <v>43256</v>
      </c>
      <c r="E4789" s="16" t="s">
        <v>1610</v>
      </c>
      <c r="F4789" s="21">
        <v>43970</v>
      </c>
      <c r="G4789" s="16" t="s">
        <v>1610</v>
      </c>
      <c r="H4789" s="26" t="s">
        <v>173</v>
      </c>
      <c r="L4789" s="16" t="s">
        <v>110</v>
      </c>
      <c r="M4789" s="26" t="s">
        <v>12467</v>
      </c>
      <c r="O4789" s="16" t="s">
        <v>1612</v>
      </c>
      <c r="T4789" s="23" t="s">
        <v>32</v>
      </c>
      <c r="W4789" s="20" t="s">
        <v>43</v>
      </c>
      <c r="Z4789" s="24" t="s">
        <v>32</v>
      </c>
      <c r="AA4789" s="24" t="s">
        <v>32</v>
      </c>
      <c r="AB4789" s="24" t="s">
        <v>32</v>
      </c>
      <c r="AC4789" s="24" t="s">
        <v>32</v>
      </c>
      <c r="AD4789" s="25">
        <v>0</v>
      </c>
      <c r="AE4789" s="25">
        <v>0</v>
      </c>
      <c r="AF4789" s="25">
        <v>794300</v>
      </c>
      <c r="AG4789" s="25">
        <v>0</v>
      </c>
      <c r="AH4789" s="25">
        <v>794300</v>
      </c>
      <c r="AI4789" s="16" t="s">
        <v>12466</v>
      </c>
    </row>
    <row r="4790" spans="1:35" x14ac:dyDescent="0.25">
      <c r="A4790" s="17">
        <v>127585</v>
      </c>
      <c r="B4790" s="18">
        <v>3</v>
      </c>
      <c r="C4790" s="16" t="s">
        <v>73</v>
      </c>
      <c r="D4790" s="21">
        <v>43256</v>
      </c>
      <c r="E4790" s="16" t="s">
        <v>1610</v>
      </c>
      <c r="F4790" s="21">
        <v>43970</v>
      </c>
      <c r="G4790" s="16" t="s">
        <v>1610</v>
      </c>
      <c r="H4790" s="26" t="s">
        <v>766</v>
      </c>
      <c r="L4790" s="16" t="s">
        <v>110</v>
      </c>
      <c r="M4790" s="26" t="s">
        <v>12465</v>
      </c>
      <c r="O4790" s="16" t="s">
        <v>1612</v>
      </c>
      <c r="T4790" s="23" t="s">
        <v>32</v>
      </c>
      <c r="W4790" s="20" t="s">
        <v>43</v>
      </c>
      <c r="Z4790" s="24" t="s">
        <v>32</v>
      </c>
      <c r="AA4790" s="24" t="s">
        <v>32</v>
      </c>
      <c r="AB4790" s="24" t="s">
        <v>32</v>
      </c>
      <c r="AC4790" s="24" t="s">
        <v>32</v>
      </c>
      <c r="AD4790" s="25">
        <v>0</v>
      </c>
      <c r="AE4790" s="25">
        <v>0</v>
      </c>
      <c r="AF4790" s="25">
        <v>609300</v>
      </c>
      <c r="AG4790" s="25">
        <v>0</v>
      </c>
      <c r="AH4790" s="25">
        <v>609300</v>
      </c>
      <c r="AI4790" s="16" t="s">
        <v>12464</v>
      </c>
    </row>
    <row r="4791" spans="1:35" ht="30" x14ac:dyDescent="0.25">
      <c r="A4791" s="17">
        <v>127592</v>
      </c>
      <c r="B4791" s="18">
        <v>4</v>
      </c>
      <c r="C4791" s="16" t="s">
        <v>31</v>
      </c>
      <c r="D4791" s="21">
        <v>43256</v>
      </c>
      <c r="E4791" s="16" t="s">
        <v>728</v>
      </c>
      <c r="F4791" s="21">
        <v>44293</v>
      </c>
      <c r="G4791" s="16" t="s">
        <v>56</v>
      </c>
      <c r="H4791" s="26" t="s">
        <v>92</v>
      </c>
      <c r="I4791" s="16" t="s">
        <v>1788</v>
      </c>
      <c r="J4791" s="20" t="s">
        <v>116</v>
      </c>
      <c r="L4791" s="16" t="s">
        <v>116</v>
      </c>
      <c r="M4791" s="26" t="s">
        <v>4308</v>
      </c>
      <c r="N4791" s="26" t="s">
        <v>3571</v>
      </c>
      <c r="O4791" s="16" t="s">
        <v>632</v>
      </c>
      <c r="P4791" s="26" t="s">
        <v>453</v>
      </c>
      <c r="T4791" s="22">
        <v>0.2</v>
      </c>
      <c r="U4791" s="21">
        <v>44176</v>
      </c>
      <c r="W4791" s="20" t="s">
        <v>43</v>
      </c>
      <c r="X4791" s="16" t="s">
        <v>78</v>
      </c>
      <c r="Z4791" s="25">
        <v>5000</v>
      </c>
      <c r="AA4791" s="25">
        <v>0</v>
      </c>
      <c r="AB4791" s="25">
        <v>17000</v>
      </c>
      <c r="AC4791" s="25">
        <v>0</v>
      </c>
      <c r="AD4791" s="25">
        <v>45000</v>
      </c>
      <c r="AE4791" s="25">
        <v>0</v>
      </c>
      <c r="AF4791" s="25">
        <v>17000</v>
      </c>
      <c r="AG4791" s="25">
        <v>0</v>
      </c>
      <c r="AH4791" s="25">
        <v>62000</v>
      </c>
      <c r="AI4791" s="16" t="s">
        <v>4309</v>
      </c>
    </row>
    <row r="4792" spans="1:35" x14ac:dyDescent="0.25">
      <c r="A4792" s="17">
        <v>127593</v>
      </c>
      <c r="B4792" s="18">
        <v>3</v>
      </c>
      <c r="C4792" s="16" t="s">
        <v>73</v>
      </c>
      <c r="D4792" s="21">
        <v>43256</v>
      </c>
      <c r="E4792" s="16" t="s">
        <v>176</v>
      </c>
      <c r="F4792" s="21">
        <v>43489</v>
      </c>
      <c r="G4792" s="16" t="s">
        <v>75</v>
      </c>
      <c r="H4792" s="26" t="s">
        <v>273</v>
      </c>
      <c r="I4792" s="16" t="s">
        <v>2345</v>
      </c>
      <c r="J4792" s="20" t="s">
        <v>116</v>
      </c>
      <c r="L4792" s="16" t="s">
        <v>116</v>
      </c>
      <c r="M4792" s="26" t="s">
        <v>12463</v>
      </c>
      <c r="O4792" s="16" t="s">
        <v>179</v>
      </c>
      <c r="P4792" s="26" t="s">
        <v>79</v>
      </c>
      <c r="R4792" s="16" t="s">
        <v>41</v>
      </c>
      <c r="S4792" s="16" t="s">
        <v>84</v>
      </c>
      <c r="T4792" s="22">
        <v>0</v>
      </c>
      <c r="W4792" s="20" t="s">
        <v>43</v>
      </c>
      <c r="X4792" s="16" t="s">
        <v>78</v>
      </c>
      <c r="Y4792" s="26" t="s">
        <v>12462</v>
      </c>
      <c r="Z4792" s="24" t="s">
        <v>32</v>
      </c>
      <c r="AA4792" s="24" t="s">
        <v>32</v>
      </c>
      <c r="AB4792" s="24" t="s">
        <v>32</v>
      </c>
      <c r="AC4792" s="24" t="s">
        <v>32</v>
      </c>
      <c r="AD4792" s="25">
        <v>0</v>
      </c>
      <c r="AE4792" s="25">
        <v>0</v>
      </c>
      <c r="AF4792" s="25">
        <v>55000</v>
      </c>
      <c r="AG4792" s="25">
        <v>0</v>
      </c>
      <c r="AH4792" s="25">
        <v>55000</v>
      </c>
      <c r="AI4792" s="16" t="s">
        <v>12461</v>
      </c>
    </row>
    <row r="4793" spans="1:35" x14ac:dyDescent="0.25">
      <c r="A4793" s="17">
        <v>127594</v>
      </c>
      <c r="B4793" s="18">
        <v>4</v>
      </c>
      <c r="C4793" s="16" t="s">
        <v>73</v>
      </c>
      <c r="D4793" s="21">
        <v>43256</v>
      </c>
      <c r="E4793" s="16" t="s">
        <v>4294</v>
      </c>
      <c r="F4793" s="21">
        <v>44097</v>
      </c>
      <c r="G4793" s="16" t="s">
        <v>56</v>
      </c>
      <c r="H4793" s="26" t="s">
        <v>258</v>
      </c>
      <c r="I4793" s="16" t="s">
        <v>12460</v>
      </c>
      <c r="K4793" s="16" t="s">
        <v>12459</v>
      </c>
      <c r="L4793" s="16" t="s">
        <v>37</v>
      </c>
      <c r="M4793" s="26" t="s">
        <v>12458</v>
      </c>
      <c r="O4793" s="16" t="s">
        <v>1149</v>
      </c>
      <c r="P4793" s="26" t="s">
        <v>188</v>
      </c>
      <c r="R4793" s="16" t="s">
        <v>139</v>
      </c>
      <c r="S4793" s="16" t="s">
        <v>4621</v>
      </c>
      <c r="T4793" s="22">
        <v>6.14</v>
      </c>
      <c r="W4793" s="20" t="s">
        <v>43</v>
      </c>
      <c r="X4793" s="16" t="s">
        <v>44</v>
      </c>
      <c r="Z4793" s="24" t="s">
        <v>32</v>
      </c>
      <c r="AA4793" s="24" t="s">
        <v>32</v>
      </c>
      <c r="AB4793" s="24" t="s">
        <v>32</v>
      </c>
      <c r="AC4793" s="24" t="s">
        <v>32</v>
      </c>
      <c r="AD4793" s="24" t="s">
        <v>32</v>
      </c>
      <c r="AE4793" s="24" t="s">
        <v>32</v>
      </c>
      <c r="AF4793" s="24" t="s">
        <v>32</v>
      </c>
      <c r="AG4793" s="24" t="s">
        <v>32</v>
      </c>
      <c r="AH4793" s="24" t="s">
        <v>32</v>
      </c>
      <c r="AI4793" s="16" t="s">
        <v>12457</v>
      </c>
    </row>
    <row r="4794" spans="1:35" ht="30" x14ac:dyDescent="0.25">
      <c r="A4794" s="17">
        <v>127596</v>
      </c>
      <c r="B4794" s="18">
        <v>4</v>
      </c>
      <c r="C4794" s="16" t="s">
        <v>73</v>
      </c>
      <c r="D4794" s="21">
        <v>43257</v>
      </c>
      <c r="E4794" s="16" t="s">
        <v>2240</v>
      </c>
      <c r="F4794" s="21">
        <v>43837</v>
      </c>
      <c r="G4794" s="16" t="s">
        <v>142</v>
      </c>
      <c r="H4794" s="26" t="s">
        <v>126</v>
      </c>
      <c r="I4794" s="16" t="s">
        <v>12456</v>
      </c>
      <c r="K4794" s="16" t="s">
        <v>12455</v>
      </c>
      <c r="L4794" s="16" t="s">
        <v>37</v>
      </c>
      <c r="M4794" s="26" t="s">
        <v>12454</v>
      </c>
      <c r="N4794" s="26" t="s">
        <v>2244</v>
      </c>
      <c r="O4794" s="16" t="s">
        <v>1139</v>
      </c>
      <c r="P4794" s="26" t="s">
        <v>1140</v>
      </c>
      <c r="T4794" s="22">
        <v>0.01</v>
      </c>
      <c r="W4794" s="20" t="s">
        <v>43</v>
      </c>
      <c r="X4794" s="16" t="s">
        <v>78</v>
      </c>
      <c r="Z4794" s="24" t="s">
        <v>32</v>
      </c>
      <c r="AA4794" s="24" t="s">
        <v>32</v>
      </c>
      <c r="AB4794" s="24" t="s">
        <v>32</v>
      </c>
      <c r="AC4794" s="24" t="s">
        <v>32</v>
      </c>
      <c r="AD4794" s="25">
        <v>15000</v>
      </c>
      <c r="AE4794" s="25">
        <v>0</v>
      </c>
      <c r="AF4794" s="25">
        <v>9745</v>
      </c>
      <c r="AG4794" s="25">
        <v>0</v>
      </c>
      <c r="AH4794" s="25">
        <v>24745</v>
      </c>
      <c r="AI4794" s="16" t="s">
        <v>12453</v>
      </c>
    </row>
    <row r="4795" spans="1:35" ht="30" x14ac:dyDescent="0.25">
      <c r="A4795" s="17">
        <v>127597</v>
      </c>
      <c r="B4795" s="18">
        <v>4</v>
      </c>
      <c r="C4795" s="16" t="s">
        <v>73</v>
      </c>
      <c r="D4795" s="21">
        <v>43257</v>
      </c>
      <c r="E4795" s="16" t="s">
        <v>2240</v>
      </c>
      <c r="F4795" s="21">
        <v>43837</v>
      </c>
      <c r="G4795" s="16" t="s">
        <v>142</v>
      </c>
      <c r="H4795" s="26" t="s">
        <v>126</v>
      </c>
      <c r="I4795" s="16" t="s">
        <v>12452</v>
      </c>
      <c r="K4795" s="16" t="s">
        <v>12451</v>
      </c>
      <c r="L4795" s="16" t="s">
        <v>37</v>
      </c>
      <c r="M4795" s="26" t="s">
        <v>12450</v>
      </c>
      <c r="N4795" s="26" t="s">
        <v>2244</v>
      </c>
      <c r="O4795" s="16" t="s">
        <v>1139</v>
      </c>
      <c r="P4795" s="26" t="s">
        <v>1140</v>
      </c>
      <c r="T4795" s="22">
        <v>0.01</v>
      </c>
      <c r="W4795" s="20" t="s">
        <v>43</v>
      </c>
      <c r="X4795" s="16" t="s">
        <v>78</v>
      </c>
      <c r="Z4795" s="24" t="s">
        <v>32</v>
      </c>
      <c r="AA4795" s="24" t="s">
        <v>32</v>
      </c>
      <c r="AB4795" s="24" t="s">
        <v>32</v>
      </c>
      <c r="AC4795" s="24" t="s">
        <v>32</v>
      </c>
      <c r="AD4795" s="25">
        <v>15000</v>
      </c>
      <c r="AE4795" s="25">
        <v>0</v>
      </c>
      <c r="AF4795" s="25">
        <v>0</v>
      </c>
      <c r="AG4795" s="25">
        <v>0</v>
      </c>
      <c r="AH4795" s="25">
        <v>15000</v>
      </c>
    </row>
    <row r="4796" spans="1:35" ht="30" x14ac:dyDescent="0.25">
      <c r="A4796" s="17">
        <v>127598</v>
      </c>
      <c r="B4796" s="18">
        <v>4</v>
      </c>
      <c r="C4796" s="16" t="s">
        <v>73</v>
      </c>
      <c r="D4796" s="21">
        <v>43257</v>
      </c>
      <c r="E4796" s="16" t="s">
        <v>2240</v>
      </c>
      <c r="F4796" s="21">
        <v>43837</v>
      </c>
      <c r="G4796" s="16" t="s">
        <v>142</v>
      </c>
      <c r="H4796" s="26" t="s">
        <v>126</v>
      </c>
      <c r="I4796" s="16" t="s">
        <v>12449</v>
      </c>
      <c r="K4796" s="16" t="s">
        <v>11480</v>
      </c>
      <c r="L4796" s="16" t="s">
        <v>37</v>
      </c>
      <c r="M4796" s="26" t="s">
        <v>12448</v>
      </c>
      <c r="N4796" s="26" t="s">
        <v>12293</v>
      </c>
      <c r="O4796" s="16" t="s">
        <v>1139</v>
      </c>
      <c r="P4796" s="26" t="s">
        <v>1140</v>
      </c>
      <c r="T4796" s="22">
        <v>0.01</v>
      </c>
      <c r="W4796" s="20" t="s">
        <v>43</v>
      </c>
      <c r="X4796" s="16" t="s">
        <v>78</v>
      </c>
      <c r="Z4796" s="24" t="s">
        <v>32</v>
      </c>
      <c r="AA4796" s="24" t="s">
        <v>32</v>
      </c>
      <c r="AB4796" s="24" t="s">
        <v>32</v>
      </c>
      <c r="AC4796" s="24" t="s">
        <v>32</v>
      </c>
      <c r="AD4796" s="25">
        <v>15000</v>
      </c>
      <c r="AE4796" s="25">
        <v>0</v>
      </c>
      <c r="AF4796" s="25">
        <v>10330</v>
      </c>
      <c r="AG4796" s="25">
        <v>0</v>
      </c>
      <c r="AH4796" s="25">
        <v>25330</v>
      </c>
      <c r="AI4796" s="16" t="s">
        <v>12447</v>
      </c>
    </row>
    <row r="4797" spans="1:35" ht="30" x14ac:dyDescent="0.25">
      <c r="A4797" s="17">
        <v>127599</v>
      </c>
      <c r="B4797" s="18">
        <v>4</v>
      </c>
      <c r="C4797" s="16" t="s">
        <v>73</v>
      </c>
      <c r="D4797" s="21">
        <v>43257</v>
      </c>
      <c r="E4797" s="16" t="s">
        <v>2240</v>
      </c>
      <c r="F4797" s="21">
        <v>43837</v>
      </c>
      <c r="G4797" s="16" t="s">
        <v>81</v>
      </c>
      <c r="H4797" s="26" t="s">
        <v>126</v>
      </c>
      <c r="I4797" s="16" t="s">
        <v>12446</v>
      </c>
      <c r="K4797" s="16" t="s">
        <v>11374</v>
      </c>
      <c r="L4797" s="16" t="s">
        <v>37</v>
      </c>
      <c r="M4797" s="26" t="s">
        <v>12445</v>
      </c>
      <c r="N4797" s="26" t="s">
        <v>2244</v>
      </c>
      <c r="O4797" s="16" t="s">
        <v>1139</v>
      </c>
      <c r="P4797" s="26" t="s">
        <v>1140</v>
      </c>
      <c r="T4797" s="22">
        <v>0.01</v>
      </c>
      <c r="W4797" s="20" t="s">
        <v>43</v>
      </c>
      <c r="X4797" s="16" t="s">
        <v>44</v>
      </c>
      <c r="Z4797" s="24" t="s">
        <v>32</v>
      </c>
      <c r="AA4797" s="24" t="s">
        <v>32</v>
      </c>
      <c r="AB4797" s="24" t="s">
        <v>32</v>
      </c>
      <c r="AC4797" s="24" t="s">
        <v>32</v>
      </c>
      <c r="AD4797" s="25">
        <v>57200</v>
      </c>
      <c r="AE4797" s="25">
        <v>0</v>
      </c>
      <c r="AF4797" s="25">
        <v>0</v>
      </c>
      <c r="AG4797" s="25">
        <v>0</v>
      </c>
      <c r="AH4797" s="25">
        <v>57200</v>
      </c>
      <c r="AI4797" s="16" t="s">
        <v>12444</v>
      </c>
    </row>
    <row r="4798" spans="1:35" ht="30" x14ac:dyDescent="0.25">
      <c r="A4798" s="17">
        <v>127600</v>
      </c>
      <c r="B4798" s="18">
        <v>4</v>
      </c>
      <c r="C4798" s="16" t="s">
        <v>73</v>
      </c>
      <c r="D4798" s="21">
        <v>43257</v>
      </c>
      <c r="E4798" s="16" t="s">
        <v>2240</v>
      </c>
      <c r="F4798" s="21">
        <v>43837</v>
      </c>
      <c r="G4798" s="16" t="s">
        <v>81</v>
      </c>
      <c r="H4798" s="26" t="s">
        <v>126</v>
      </c>
      <c r="I4798" s="16" t="s">
        <v>12443</v>
      </c>
      <c r="K4798" s="16" t="s">
        <v>2003</v>
      </c>
      <c r="L4798" s="16" t="s">
        <v>37</v>
      </c>
      <c r="M4798" s="26" t="s">
        <v>12442</v>
      </c>
      <c r="N4798" s="26" t="s">
        <v>2244</v>
      </c>
      <c r="O4798" s="16" t="s">
        <v>1139</v>
      </c>
      <c r="P4798" s="26" t="s">
        <v>1140</v>
      </c>
      <c r="T4798" s="22">
        <v>0.01</v>
      </c>
      <c r="W4798" s="20" t="s">
        <v>43</v>
      </c>
      <c r="X4798" s="16" t="s">
        <v>78</v>
      </c>
      <c r="Z4798" s="24" t="s">
        <v>32</v>
      </c>
      <c r="AA4798" s="24" t="s">
        <v>32</v>
      </c>
      <c r="AB4798" s="24" t="s">
        <v>32</v>
      </c>
      <c r="AC4798" s="24" t="s">
        <v>32</v>
      </c>
      <c r="AD4798" s="25">
        <v>50500</v>
      </c>
      <c r="AE4798" s="25">
        <v>0</v>
      </c>
      <c r="AF4798" s="25">
        <v>0</v>
      </c>
      <c r="AG4798" s="25">
        <v>0</v>
      </c>
      <c r="AH4798" s="25">
        <v>50500</v>
      </c>
      <c r="AI4798" s="16" t="s">
        <v>12441</v>
      </c>
    </row>
    <row r="4799" spans="1:35" ht="30" x14ac:dyDescent="0.25">
      <c r="A4799" s="17">
        <v>127601</v>
      </c>
      <c r="B4799" s="18">
        <v>4</v>
      </c>
      <c r="C4799" s="16" t="s">
        <v>73</v>
      </c>
      <c r="D4799" s="21">
        <v>43257</v>
      </c>
      <c r="E4799" s="16" t="s">
        <v>2240</v>
      </c>
      <c r="F4799" s="21">
        <v>43837</v>
      </c>
      <c r="G4799" s="16" t="s">
        <v>81</v>
      </c>
      <c r="H4799" s="26" t="s">
        <v>126</v>
      </c>
      <c r="I4799" s="16" t="s">
        <v>12440</v>
      </c>
      <c r="K4799" s="16" t="s">
        <v>12439</v>
      </c>
      <c r="L4799" s="16" t="s">
        <v>37</v>
      </c>
      <c r="M4799" s="26" t="s">
        <v>12438</v>
      </c>
      <c r="N4799" s="26" t="s">
        <v>12293</v>
      </c>
      <c r="O4799" s="16" t="s">
        <v>1139</v>
      </c>
      <c r="P4799" s="26" t="s">
        <v>1140</v>
      </c>
      <c r="T4799" s="22">
        <v>0.01</v>
      </c>
      <c r="W4799" s="20" t="s">
        <v>43</v>
      </c>
      <c r="X4799" s="16" t="s">
        <v>44</v>
      </c>
      <c r="Z4799" s="24" t="s">
        <v>32</v>
      </c>
      <c r="AA4799" s="24" t="s">
        <v>32</v>
      </c>
      <c r="AB4799" s="24" t="s">
        <v>32</v>
      </c>
      <c r="AC4799" s="24" t="s">
        <v>32</v>
      </c>
      <c r="AD4799" s="25">
        <v>45800</v>
      </c>
      <c r="AE4799" s="25">
        <v>0</v>
      </c>
      <c r="AF4799" s="25">
        <v>0</v>
      </c>
      <c r="AG4799" s="25">
        <v>0</v>
      </c>
      <c r="AH4799" s="25">
        <v>45800</v>
      </c>
      <c r="AI4799" s="16" t="s">
        <v>12437</v>
      </c>
    </row>
    <row r="4800" spans="1:35" ht="30" x14ac:dyDescent="0.25">
      <c r="A4800" s="17">
        <v>127602</v>
      </c>
      <c r="B4800" s="18">
        <v>4</v>
      </c>
      <c r="C4800" s="16" t="s">
        <v>73</v>
      </c>
      <c r="D4800" s="21">
        <v>43257</v>
      </c>
      <c r="E4800" s="16" t="s">
        <v>2240</v>
      </c>
      <c r="F4800" s="21">
        <v>43837</v>
      </c>
      <c r="G4800" s="16" t="s">
        <v>142</v>
      </c>
      <c r="H4800" s="26" t="s">
        <v>126</v>
      </c>
      <c r="I4800" s="16" t="s">
        <v>12436</v>
      </c>
      <c r="K4800" s="16" t="s">
        <v>12435</v>
      </c>
      <c r="L4800" s="16" t="s">
        <v>37</v>
      </c>
      <c r="M4800" s="26" t="s">
        <v>12434</v>
      </c>
      <c r="N4800" s="26" t="s">
        <v>12433</v>
      </c>
      <c r="O4800" s="16" t="s">
        <v>1139</v>
      </c>
      <c r="P4800" s="26" t="s">
        <v>1140</v>
      </c>
      <c r="T4800" s="22">
        <v>0.01</v>
      </c>
      <c r="W4800" s="20" t="s">
        <v>43</v>
      </c>
      <c r="X4800" s="16" t="s">
        <v>44</v>
      </c>
      <c r="Z4800" s="24" t="s">
        <v>32</v>
      </c>
      <c r="AA4800" s="24" t="s">
        <v>32</v>
      </c>
      <c r="AB4800" s="24" t="s">
        <v>32</v>
      </c>
      <c r="AC4800" s="24" t="s">
        <v>32</v>
      </c>
      <c r="AD4800" s="25">
        <v>50150</v>
      </c>
      <c r="AE4800" s="25">
        <v>0</v>
      </c>
      <c r="AF4800" s="25">
        <v>0</v>
      </c>
      <c r="AG4800" s="25">
        <v>0</v>
      </c>
      <c r="AH4800" s="25">
        <v>50150</v>
      </c>
      <c r="AI4800" s="16" t="s">
        <v>12432</v>
      </c>
    </row>
    <row r="4801" spans="1:35" ht="30" x14ac:dyDescent="0.25">
      <c r="A4801" s="17">
        <v>127608</v>
      </c>
      <c r="B4801" s="18">
        <v>3</v>
      </c>
      <c r="C4801" s="16" t="s">
        <v>73</v>
      </c>
      <c r="D4801" s="21">
        <v>43257</v>
      </c>
      <c r="E4801" s="16" t="s">
        <v>2240</v>
      </c>
      <c r="F4801" s="21">
        <v>44062</v>
      </c>
      <c r="G4801" s="16" t="s">
        <v>108</v>
      </c>
      <c r="H4801" s="26" t="s">
        <v>334</v>
      </c>
      <c r="I4801" s="16" t="s">
        <v>12431</v>
      </c>
      <c r="K4801" s="16" t="s">
        <v>11386</v>
      </c>
      <c r="L4801" s="16" t="s">
        <v>37</v>
      </c>
      <c r="M4801" s="26" t="s">
        <v>12430</v>
      </c>
      <c r="N4801" s="26" t="s">
        <v>2244</v>
      </c>
      <c r="O4801" s="16" t="s">
        <v>1139</v>
      </c>
      <c r="P4801" s="26" t="s">
        <v>1140</v>
      </c>
      <c r="T4801" s="22">
        <v>0.01</v>
      </c>
      <c r="W4801" s="20" t="s">
        <v>43</v>
      </c>
      <c r="X4801" s="16" t="s">
        <v>44</v>
      </c>
      <c r="Z4801" s="24" t="s">
        <v>32</v>
      </c>
      <c r="AA4801" s="24" t="s">
        <v>32</v>
      </c>
      <c r="AB4801" s="24" t="s">
        <v>32</v>
      </c>
      <c r="AC4801" s="24" t="s">
        <v>32</v>
      </c>
      <c r="AD4801" s="25">
        <v>15000</v>
      </c>
      <c r="AE4801" s="25">
        <v>0</v>
      </c>
      <c r="AF4801" s="25">
        <v>0</v>
      </c>
      <c r="AG4801" s="25">
        <v>0</v>
      </c>
      <c r="AH4801" s="25">
        <v>15000</v>
      </c>
      <c r="AI4801" s="16" t="s">
        <v>12429</v>
      </c>
    </row>
    <row r="4802" spans="1:35" ht="30" x14ac:dyDescent="0.25">
      <c r="A4802" s="17">
        <v>127609</v>
      </c>
      <c r="B4802" s="18">
        <v>3</v>
      </c>
      <c r="C4802" s="16" t="s">
        <v>73</v>
      </c>
      <c r="D4802" s="21">
        <v>43257</v>
      </c>
      <c r="E4802" s="16" t="s">
        <v>2240</v>
      </c>
      <c r="F4802" s="21">
        <v>44062</v>
      </c>
      <c r="G4802" s="16" t="s">
        <v>108</v>
      </c>
      <c r="H4802" s="26" t="s">
        <v>437</v>
      </c>
      <c r="I4802" s="16" t="s">
        <v>802</v>
      </c>
      <c r="J4802" s="20" t="s">
        <v>116</v>
      </c>
      <c r="L4802" s="16" t="s">
        <v>116</v>
      </c>
      <c r="M4802" s="26" t="s">
        <v>12428</v>
      </c>
      <c r="N4802" s="26" t="s">
        <v>2244</v>
      </c>
      <c r="O4802" s="16" t="s">
        <v>1139</v>
      </c>
      <c r="P4802" s="26" t="s">
        <v>1140</v>
      </c>
      <c r="T4802" s="22">
        <v>0.01</v>
      </c>
      <c r="W4802" s="20" t="s">
        <v>43</v>
      </c>
      <c r="X4802" s="16" t="s">
        <v>140</v>
      </c>
      <c r="Z4802" s="24" t="s">
        <v>32</v>
      </c>
      <c r="AA4802" s="24" t="s">
        <v>32</v>
      </c>
      <c r="AB4802" s="24" t="s">
        <v>32</v>
      </c>
      <c r="AC4802" s="24" t="s">
        <v>32</v>
      </c>
      <c r="AD4802" s="25">
        <v>15000</v>
      </c>
      <c r="AE4802" s="25">
        <v>0</v>
      </c>
      <c r="AF4802" s="25">
        <v>0</v>
      </c>
      <c r="AG4802" s="25">
        <v>0</v>
      </c>
      <c r="AH4802" s="25">
        <v>15000</v>
      </c>
      <c r="AI4802" s="16" t="s">
        <v>12427</v>
      </c>
    </row>
    <row r="4803" spans="1:35" ht="30" x14ac:dyDescent="0.25">
      <c r="A4803" s="17">
        <v>127610</v>
      </c>
      <c r="B4803" s="18">
        <v>3</v>
      </c>
      <c r="C4803" s="16" t="s">
        <v>73</v>
      </c>
      <c r="D4803" s="21">
        <v>43257</v>
      </c>
      <c r="E4803" s="16" t="s">
        <v>2240</v>
      </c>
      <c r="F4803" s="21">
        <v>44062</v>
      </c>
      <c r="G4803" s="16" t="s">
        <v>108</v>
      </c>
      <c r="H4803" s="26" t="s">
        <v>434</v>
      </c>
      <c r="I4803" s="16" t="s">
        <v>12426</v>
      </c>
      <c r="K4803" s="16" t="s">
        <v>12425</v>
      </c>
      <c r="L4803" s="16" t="s">
        <v>37</v>
      </c>
      <c r="M4803" s="26" t="s">
        <v>12424</v>
      </c>
      <c r="N4803" s="26" t="s">
        <v>2244</v>
      </c>
      <c r="O4803" s="16" t="s">
        <v>1139</v>
      </c>
      <c r="P4803" s="26" t="s">
        <v>1140</v>
      </c>
      <c r="T4803" s="22">
        <v>0.01</v>
      </c>
      <c r="W4803" s="20" t="s">
        <v>43</v>
      </c>
      <c r="X4803" s="16" t="s">
        <v>44</v>
      </c>
      <c r="Z4803" s="24" t="s">
        <v>32</v>
      </c>
      <c r="AA4803" s="24" t="s">
        <v>32</v>
      </c>
      <c r="AB4803" s="24" t="s">
        <v>32</v>
      </c>
      <c r="AC4803" s="24" t="s">
        <v>32</v>
      </c>
      <c r="AD4803" s="25">
        <v>15000</v>
      </c>
      <c r="AE4803" s="25">
        <v>0</v>
      </c>
      <c r="AF4803" s="25">
        <v>0</v>
      </c>
      <c r="AG4803" s="25">
        <v>0</v>
      </c>
      <c r="AH4803" s="25">
        <v>15000</v>
      </c>
      <c r="AI4803" s="16" t="s">
        <v>12423</v>
      </c>
    </row>
    <row r="4804" spans="1:35" ht="30" x14ac:dyDescent="0.25">
      <c r="A4804" s="17">
        <v>127611</v>
      </c>
      <c r="B4804" s="18">
        <v>1</v>
      </c>
      <c r="C4804" s="16" t="s">
        <v>73</v>
      </c>
      <c r="D4804" s="21">
        <v>43257</v>
      </c>
      <c r="E4804" s="16" t="s">
        <v>2240</v>
      </c>
      <c r="F4804" s="21">
        <v>43837</v>
      </c>
      <c r="G4804" s="16" t="s">
        <v>142</v>
      </c>
      <c r="H4804" s="26" t="s">
        <v>34</v>
      </c>
      <c r="I4804" s="16" t="s">
        <v>12422</v>
      </c>
      <c r="K4804" s="16" t="s">
        <v>12421</v>
      </c>
      <c r="L4804" s="16" t="s">
        <v>37</v>
      </c>
      <c r="M4804" s="26" t="s">
        <v>12420</v>
      </c>
      <c r="N4804" s="26" t="s">
        <v>2244</v>
      </c>
      <c r="O4804" s="16" t="s">
        <v>1139</v>
      </c>
      <c r="P4804" s="26" t="s">
        <v>1140</v>
      </c>
      <c r="T4804" s="22">
        <v>0.01</v>
      </c>
      <c r="W4804" s="20" t="s">
        <v>43</v>
      </c>
      <c r="X4804" s="16" t="s">
        <v>78</v>
      </c>
      <c r="Z4804" s="24" t="s">
        <v>32</v>
      </c>
      <c r="AA4804" s="24" t="s">
        <v>32</v>
      </c>
      <c r="AB4804" s="24" t="s">
        <v>32</v>
      </c>
      <c r="AC4804" s="24" t="s">
        <v>32</v>
      </c>
      <c r="AD4804" s="25">
        <v>15000</v>
      </c>
      <c r="AE4804" s="25">
        <v>0</v>
      </c>
      <c r="AF4804" s="25">
        <v>0</v>
      </c>
      <c r="AG4804" s="25">
        <v>0</v>
      </c>
      <c r="AH4804" s="25">
        <v>15000</v>
      </c>
      <c r="AI4804" s="16" t="s">
        <v>12419</v>
      </c>
    </row>
    <row r="4805" spans="1:35" ht="30" x14ac:dyDescent="0.25">
      <c r="A4805" s="17">
        <v>127612</v>
      </c>
      <c r="B4805" s="18">
        <v>4</v>
      </c>
      <c r="C4805" s="16" t="s">
        <v>31</v>
      </c>
      <c r="D4805" s="21">
        <v>43257</v>
      </c>
      <c r="E4805" s="16" t="s">
        <v>176</v>
      </c>
      <c r="F4805" s="21">
        <v>44299</v>
      </c>
      <c r="G4805" s="16" t="s">
        <v>529</v>
      </c>
      <c r="H4805" s="26" t="s">
        <v>258</v>
      </c>
      <c r="I4805" s="16" t="s">
        <v>116</v>
      </c>
      <c r="J4805" s="20" t="s">
        <v>116</v>
      </c>
      <c r="L4805" s="16" t="s">
        <v>116</v>
      </c>
      <c r="M4805" s="26" t="s">
        <v>4310</v>
      </c>
      <c r="O4805" s="16" t="s">
        <v>179</v>
      </c>
      <c r="P4805" s="26" t="s">
        <v>79</v>
      </c>
      <c r="R4805" s="16" t="s">
        <v>41</v>
      </c>
      <c r="S4805" s="16" t="s">
        <v>84</v>
      </c>
      <c r="T4805" s="23" t="s">
        <v>32</v>
      </c>
      <c r="U4805" s="21">
        <v>44281</v>
      </c>
      <c r="W4805" s="20" t="s">
        <v>43</v>
      </c>
      <c r="X4805" s="16" t="s">
        <v>511</v>
      </c>
      <c r="Y4805" s="26" t="s">
        <v>4311</v>
      </c>
      <c r="Z4805" s="25">
        <v>0</v>
      </c>
      <c r="AA4805" s="25">
        <v>0</v>
      </c>
      <c r="AB4805" s="25">
        <v>3185740</v>
      </c>
      <c r="AC4805" s="25">
        <v>0</v>
      </c>
      <c r="AD4805" s="25">
        <v>0</v>
      </c>
      <c r="AE4805" s="25">
        <v>0</v>
      </c>
      <c r="AF4805" s="25">
        <v>535740</v>
      </c>
      <c r="AG4805" s="25">
        <v>0</v>
      </c>
      <c r="AH4805" s="25">
        <v>535740</v>
      </c>
      <c r="AI4805" s="16" t="s">
        <v>4312</v>
      </c>
    </row>
    <row r="4806" spans="1:35" ht="30" x14ac:dyDescent="0.25">
      <c r="A4806" s="17">
        <v>127613</v>
      </c>
      <c r="B4806" s="18">
        <v>3</v>
      </c>
      <c r="C4806" s="16" t="s">
        <v>73</v>
      </c>
      <c r="D4806" s="21">
        <v>43257</v>
      </c>
      <c r="E4806" s="16" t="s">
        <v>2240</v>
      </c>
      <c r="F4806" s="21">
        <v>44001</v>
      </c>
      <c r="G4806" s="16" t="s">
        <v>832</v>
      </c>
      <c r="H4806" s="26" t="s">
        <v>405</v>
      </c>
      <c r="I4806" s="16" t="s">
        <v>4000</v>
      </c>
      <c r="J4806" s="20" t="s">
        <v>116</v>
      </c>
      <c r="L4806" s="16" t="s">
        <v>116</v>
      </c>
      <c r="M4806" s="26" t="s">
        <v>12418</v>
      </c>
      <c r="N4806" s="26" t="s">
        <v>2244</v>
      </c>
      <c r="O4806" s="16" t="s">
        <v>1139</v>
      </c>
      <c r="P4806" s="26" t="s">
        <v>1140</v>
      </c>
      <c r="T4806" s="22">
        <v>0.01</v>
      </c>
      <c r="W4806" s="20" t="s">
        <v>43</v>
      </c>
      <c r="X4806" s="16" t="s">
        <v>78</v>
      </c>
      <c r="Z4806" s="24" t="s">
        <v>32</v>
      </c>
      <c r="AA4806" s="24" t="s">
        <v>32</v>
      </c>
      <c r="AB4806" s="24" t="s">
        <v>32</v>
      </c>
      <c r="AC4806" s="24" t="s">
        <v>32</v>
      </c>
      <c r="AD4806" s="25">
        <v>15000</v>
      </c>
      <c r="AE4806" s="25">
        <v>0</v>
      </c>
      <c r="AF4806" s="25">
        <v>7760</v>
      </c>
      <c r="AG4806" s="25">
        <v>0</v>
      </c>
      <c r="AH4806" s="25">
        <v>22760</v>
      </c>
      <c r="AI4806" s="16" t="s">
        <v>12417</v>
      </c>
    </row>
    <row r="4807" spans="1:35" ht="30" x14ac:dyDescent="0.25">
      <c r="A4807" s="17">
        <v>127614</v>
      </c>
      <c r="B4807" s="18">
        <v>3</v>
      </c>
      <c r="C4807" s="16" t="s">
        <v>73</v>
      </c>
      <c r="D4807" s="21">
        <v>43257</v>
      </c>
      <c r="E4807" s="16" t="s">
        <v>3608</v>
      </c>
      <c r="F4807" s="21">
        <v>43837</v>
      </c>
      <c r="G4807" s="16" t="s">
        <v>142</v>
      </c>
      <c r="H4807" s="26" t="s">
        <v>98</v>
      </c>
      <c r="I4807" s="16" t="s">
        <v>12416</v>
      </c>
      <c r="K4807" s="16" t="s">
        <v>12415</v>
      </c>
      <c r="L4807" s="16" t="s">
        <v>37</v>
      </c>
      <c r="M4807" s="26" t="s">
        <v>12414</v>
      </c>
      <c r="N4807" s="26" t="s">
        <v>3612</v>
      </c>
      <c r="O4807" s="16" t="s">
        <v>1139</v>
      </c>
      <c r="P4807" s="26" t="s">
        <v>1140</v>
      </c>
      <c r="T4807" s="22">
        <v>0.01</v>
      </c>
      <c r="W4807" s="20" t="s">
        <v>43</v>
      </c>
      <c r="X4807" s="16" t="s">
        <v>44</v>
      </c>
      <c r="Z4807" s="24" t="s">
        <v>32</v>
      </c>
      <c r="AA4807" s="24" t="s">
        <v>32</v>
      </c>
      <c r="AB4807" s="24" t="s">
        <v>32</v>
      </c>
      <c r="AC4807" s="24" t="s">
        <v>32</v>
      </c>
      <c r="AD4807" s="25">
        <v>15000</v>
      </c>
      <c r="AE4807" s="25">
        <v>0</v>
      </c>
      <c r="AF4807" s="25">
        <v>11120</v>
      </c>
      <c r="AG4807" s="25">
        <v>0</v>
      </c>
      <c r="AH4807" s="25">
        <v>26120</v>
      </c>
      <c r="AI4807" s="16" t="s">
        <v>12413</v>
      </c>
    </row>
    <row r="4808" spans="1:35" ht="30" x14ac:dyDescent="0.25">
      <c r="A4808" s="17">
        <v>127615</v>
      </c>
      <c r="B4808" s="18">
        <v>4</v>
      </c>
      <c r="C4808" s="16" t="s">
        <v>73</v>
      </c>
      <c r="D4808" s="21">
        <v>43257</v>
      </c>
      <c r="E4808" s="16" t="s">
        <v>2240</v>
      </c>
      <c r="F4808" s="21">
        <v>44062</v>
      </c>
      <c r="G4808" s="16" t="s">
        <v>108</v>
      </c>
      <c r="H4808" s="26" t="s">
        <v>126</v>
      </c>
      <c r="I4808" s="16" t="s">
        <v>691</v>
      </c>
      <c r="J4808" s="20" t="s">
        <v>116</v>
      </c>
      <c r="L4808" s="16" t="s">
        <v>116</v>
      </c>
      <c r="M4808" s="26" t="s">
        <v>12412</v>
      </c>
      <c r="N4808" s="26" t="s">
        <v>2244</v>
      </c>
      <c r="O4808" s="16" t="s">
        <v>1139</v>
      </c>
      <c r="P4808" s="26" t="s">
        <v>1140</v>
      </c>
      <c r="T4808" s="22">
        <v>0.01</v>
      </c>
      <c r="W4808" s="20" t="s">
        <v>43</v>
      </c>
      <c r="X4808" s="16" t="s">
        <v>140</v>
      </c>
      <c r="Z4808" s="24" t="s">
        <v>32</v>
      </c>
      <c r="AA4808" s="24" t="s">
        <v>32</v>
      </c>
      <c r="AB4808" s="24" t="s">
        <v>32</v>
      </c>
      <c r="AC4808" s="24" t="s">
        <v>32</v>
      </c>
      <c r="AD4808" s="25">
        <v>15000</v>
      </c>
      <c r="AE4808" s="25">
        <v>0</v>
      </c>
      <c r="AF4808" s="25">
        <v>0</v>
      </c>
      <c r="AG4808" s="25">
        <v>0</v>
      </c>
      <c r="AH4808" s="25">
        <v>15000</v>
      </c>
    </row>
    <row r="4809" spans="1:35" x14ac:dyDescent="0.25">
      <c r="A4809" s="17">
        <v>127616</v>
      </c>
      <c r="B4809" s="18">
        <v>4</v>
      </c>
      <c r="C4809" s="16" t="s">
        <v>474</v>
      </c>
      <c r="D4809" s="21">
        <v>43257</v>
      </c>
      <c r="E4809" s="16" t="s">
        <v>75</v>
      </c>
      <c r="F4809" s="21">
        <v>43726</v>
      </c>
      <c r="G4809" s="16" t="s">
        <v>476</v>
      </c>
      <c r="H4809" s="26" t="s">
        <v>126</v>
      </c>
      <c r="I4809" s="16" t="s">
        <v>1446</v>
      </c>
      <c r="J4809" s="20" t="s">
        <v>148</v>
      </c>
      <c r="L4809" s="16" t="s">
        <v>149</v>
      </c>
      <c r="M4809" s="26" t="s">
        <v>4313</v>
      </c>
      <c r="N4809" s="26" t="s">
        <v>2343</v>
      </c>
      <c r="O4809" s="16" t="s">
        <v>188</v>
      </c>
      <c r="P4809" s="26" t="s">
        <v>2347</v>
      </c>
      <c r="Q4809" s="26" t="s">
        <v>2343</v>
      </c>
      <c r="R4809" s="16" t="s">
        <v>139</v>
      </c>
      <c r="S4809" s="16" t="s">
        <v>84</v>
      </c>
      <c r="T4809" s="22">
        <v>3.56</v>
      </c>
      <c r="U4809" s="21">
        <v>43441</v>
      </c>
      <c r="V4809" s="16" t="s">
        <v>1179</v>
      </c>
      <c r="W4809" s="20" t="s">
        <v>472</v>
      </c>
      <c r="X4809" s="16" t="s">
        <v>454</v>
      </c>
      <c r="Y4809" s="26" t="s">
        <v>4314</v>
      </c>
      <c r="Z4809" s="25">
        <v>0</v>
      </c>
      <c r="AA4809" s="25">
        <v>0</v>
      </c>
      <c r="AB4809" s="25">
        <v>0</v>
      </c>
      <c r="AC4809" s="25">
        <v>225000</v>
      </c>
      <c r="AD4809" s="25">
        <v>0</v>
      </c>
      <c r="AE4809" s="25">
        <v>0</v>
      </c>
      <c r="AF4809" s="25">
        <v>389287</v>
      </c>
      <c r="AG4809" s="25">
        <v>5149312</v>
      </c>
      <c r="AH4809" s="25">
        <v>5538599</v>
      </c>
      <c r="AI4809" s="16" t="s">
        <v>4315</v>
      </c>
    </row>
    <row r="4810" spans="1:35" ht="30" x14ac:dyDescent="0.25">
      <c r="A4810" s="17">
        <v>127617</v>
      </c>
      <c r="B4810" s="18">
        <v>3</v>
      </c>
      <c r="C4810" s="16" t="s">
        <v>73</v>
      </c>
      <c r="D4810" s="21">
        <v>43257</v>
      </c>
      <c r="E4810" s="16" t="s">
        <v>2240</v>
      </c>
      <c r="F4810" s="21">
        <v>44026</v>
      </c>
      <c r="G4810" s="16" t="s">
        <v>832</v>
      </c>
      <c r="H4810" s="26" t="s">
        <v>389</v>
      </c>
      <c r="I4810" s="16" t="s">
        <v>4316</v>
      </c>
      <c r="K4810" s="16" t="s">
        <v>4317</v>
      </c>
      <c r="L4810" s="16" t="s">
        <v>37</v>
      </c>
      <c r="M4810" s="26" t="s">
        <v>4318</v>
      </c>
      <c r="N4810" s="26" t="s">
        <v>2244</v>
      </c>
      <c r="O4810" s="16" t="s">
        <v>1139</v>
      </c>
      <c r="P4810" s="26" t="s">
        <v>1140</v>
      </c>
      <c r="T4810" s="22">
        <v>0.01</v>
      </c>
      <c r="W4810" s="20" t="s">
        <v>43</v>
      </c>
      <c r="X4810" s="16" t="s">
        <v>44</v>
      </c>
      <c r="Z4810" s="25">
        <v>3500</v>
      </c>
      <c r="AA4810" s="25">
        <v>0</v>
      </c>
      <c r="AB4810" s="25">
        <v>332654</v>
      </c>
      <c r="AC4810" s="25">
        <v>0</v>
      </c>
      <c r="AD4810" s="25">
        <v>18500</v>
      </c>
      <c r="AE4810" s="25">
        <v>0</v>
      </c>
      <c r="AF4810" s="25">
        <v>332654</v>
      </c>
      <c r="AG4810" s="25">
        <v>0</v>
      </c>
      <c r="AH4810" s="25">
        <v>351154</v>
      </c>
      <c r="AI4810" s="16" t="s">
        <v>4319</v>
      </c>
    </row>
    <row r="4811" spans="1:35" ht="30" x14ac:dyDescent="0.25">
      <c r="A4811" s="17">
        <v>127618</v>
      </c>
      <c r="B4811" s="18">
        <v>3</v>
      </c>
      <c r="C4811" s="16" t="s">
        <v>73</v>
      </c>
      <c r="D4811" s="21">
        <v>43257</v>
      </c>
      <c r="E4811" s="16" t="s">
        <v>3608</v>
      </c>
      <c r="F4811" s="21">
        <v>43837</v>
      </c>
      <c r="G4811" s="16" t="s">
        <v>142</v>
      </c>
      <c r="H4811" s="26" t="s">
        <v>98</v>
      </c>
      <c r="I4811" s="16" t="s">
        <v>12411</v>
      </c>
      <c r="K4811" s="16" t="s">
        <v>12410</v>
      </c>
      <c r="L4811" s="16" t="s">
        <v>37</v>
      </c>
      <c r="M4811" s="26" t="s">
        <v>12409</v>
      </c>
      <c r="N4811" s="26" t="s">
        <v>3612</v>
      </c>
      <c r="O4811" s="16" t="s">
        <v>1139</v>
      </c>
      <c r="P4811" s="26" t="s">
        <v>1140</v>
      </c>
      <c r="T4811" s="22">
        <v>0.01</v>
      </c>
      <c r="W4811" s="20" t="s">
        <v>43</v>
      </c>
      <c r="X4811" s="16" t="s">
        <v>44</v>
      </c>
      <c r="Z4811" s="24" t="s">
        <v>32</v>
      </c>
      <c r="AA4811" s="24" t="s">
        <v>32</v>
      </c>
      <c r="AB4811" s="24" t="s">
        <v>32</v>
      </c>
      <c r="AC4811" s="24" t="s">
        <v>32</v>
      </c>
      <c r="AD4811" s="25">
        <v>15000</v>
      </c>
      <c r="AE4811" s="25">
        <v>0</v>
      </c>
      <c r="AF4811" s="25">
        <v>4080</v>
      </c>
      <c r="AG4811" s="25">
        <v>0</v>
      </c>
      <c r="AH4811" s="25">
        <v>19080</v>
      </c>
      <c r="AI4811" s="16" t="s">
        <v>12408</v>
      </c>
    </row>
    <row r="4812" spans="1:35" ht="30" x14ac:dyDescent="0.25">
      <c r="A4812" s="17">
        <v>127620</v>
      </c>
      <c r="B4812" s="18">
        <v>2</v>
      </c>
      <c r="C4812" s="16" t="s">
        <v>73</v>
      </c>
      <c r="D4812" s="21">
        <v>43257</v>
      </c>
      <c r="E4812" s="16" t="s">
        <v>2240</v>
      </c>
      <c r="F4812" s="21">
        <v>43837</v>
      </c>
      <c r="G4812" s="16" t="s">
        <v>109</v>
      </c>
      <c r="H4812" s="26" t="s">
        <v>380</v>
      </c>
      <c r="I4812" s="16" t="s">
        <v>10211</v>
      </c>
      <c r="J4812" s="20" t="s">
        <v>116</v>
      </c>
      <c r="L4812" s="16" t="s">
        <v>116</v>
      </c>
      <c r="M4812" s="26" t="s">
        <v>12407</v>
      </c>
      <c r="N4812" s="26" t="s">
        <v>12405</v>
      </c>
      <c r="O4812" s="16" t="s">
        <v>1139</v>
      </c>
      <c r="P4812" s="26" t="s">
        <v>1140</v>
      </c>
      <c r="T4812" s="22">
        <v>7.0000000000000007E-2</v>
      </c>
      <c r="W4812" s="20" t="s">
        <v>43</v>
      </c>
      <c r="X4812" s="16" t="s">
        <v>78</v>
      </c>
      <c r="Z4812" s="24" t="s">
        <v>32</v>
      </c>
      <c r="AA4812" s="24" t="s">
        <v>32</v>
      </c>
      <c r="AB4812" s="24" t="s">
        <v>32</v>
      </c>
      <c r="AC4812" s="24" t="s">
        <v>32</v>
      </c>
      <c r="AD4812" s="25">
        <v>65000</v>
      </c>
      <c r="AE4812" s="25">
        <v>0</v>
      </c>
      <c r="AF4812" s="25">
        <v>0</v>
      </c>
      <c r="AG4812" s="25">
        <v>0</v>
      </c>
      <c r="AH4812" s="25">
        <v>65000</v>
      </c>
    </row>
    <row r="4813" spans="1:35" ht="30" x14ac:dyDescent="0.25">
      <c r="A4813" s="17">
        <v>127620.01</v>
      </c>
      <c r="B4813" s="18">
        <v>2</v>
      </c>
      <c r="C4813" s="16" t="s">
        <v>73</v>
      </c>
      <c r="D4813" s="21">
        <v>43731</v>
      </c>
      <c r="E4813" s="16" t="s">
        <v>102</v>
      </c>
      <c r="F4813" s="21">
        <v>43846</v>
      </c>
      <c r="G4813" s="16" t="s">
        <v>109</v>
      </c>
      <c r="H4813" s="26" t="s">
        <v>380</v>
      </c>
      <c r="I4813" s="16" t="s">
        <v>10211</v>
      </c>
      <c r="J4813" s="20" t="s">
        <v>116</v>
      </c>
      <c r="L4813" s="16" t="s">
        <v>116</v>
      </c>
      <c r="M4813" s="26" t="s">
        <v>12406</v>
      </c>
      <c r="N4813" s="26" t="s">
        <v>12405</v>
      </c>
      <c r="O4813" s="16" t="s">
        <v>1139</v>
      </c>
      <c r="P4813" s="26" t="s">
        <v>1140</v>
      </c>
      <c r="T4813" s="22">
        <v>0.01</v>
      </c>
      <c r="W4813" s="20" t="s">
        <v>43</v>
      </c>
      <c r="X4813" s="16" t="s">
        <v>78</v>
      </c>
      <c r="Z4813" s="24" t="s">
        <v>32</v>
      </c>
      <c r="AA4813" s="24" t="s">
        <v>32</v>
      </c>
      <c r="AB4813" s="24" t="s">
        <v>32</v>
      </c>
      <c r="AC4813" s="24" t="s">
        <v>32</v>
      </c>
      <c r="AD4813" s="25">
        <v>0</v>
      </c>
      <c r="AE4813" s="25">
        <v>0</v>
      </c>
      <c r="AF4813" s="25">
        <v>107801</v>
      </c>
      <c r="AG4813" s="25">
        <v>0</v>
      </c>
      <c r="AH4813" s="25">
        <v>107801</v>
      </c>
      <c r="AI4813" s="16" t="s">
        <v>12404</v>
      </c>
    </row>
    <row r="4814" spans="1:35" ht="30" x14ac:dyDescent="0.25">
      <c r="A4814" s="17">
        <v>127620.02</v>
      </c>
      <c r="B4814" s="18">
        <v>2</v>
      </c>
      <c r="C4814" s="16" t="s">
        <v>73</v>
      </c>
      <c r="D4814" s="21">
        <v>43731</v>
      </c>
      <c r="E4814" s="16" t="s">
        <v>102</v>
      </c>
      <c r="F4814" s="21">
        <v>44336</v>
      </c>
      <c r="G4814" s="16" t="s">
        <v>108</v>
      </c>
      <c r="H4814" s="26" t="s">
        <v>380</v>
      </c>
      <c r="I4814" s="16" t="s">
        <v>10211</v>
      </c>
      <c r="J4814" s="20" t="s">
        <v>116</v>
      </c>
      <c r="L4814" s="16" t="s">
        <v>116</v>
      </c>
      <c r="M4814" s="26" t="s">
        <v>12403</v>
      </c>
      <c r="N4814" s="26" t="s">
        <v>12402</v>
      </c>
      <c r="O4814" s="16" t="s">
        <v>78</v>
      </c>
      <c r="P4814" s="26" t="s">
        <v>1140</v>
      </c>
      <c r="T4814" s="22">
        <v>7.0000000000000007E-2</v>
      </c>
      <c r="U4814" s="21">
        <v>44428</v>
      </c>
      <c r="W4814" s="20" t="s">
        <v>43</v>
      </c>
      <c r="X4814" s="16" t="s">
        <v>78</v>
      </c>
      <c r="Z4814" s="24" t="s">
        <v>32</v>
      </c>
      <c r="AA4814" s="24" t="s">
        <v>32</v>
      </c>
      <c r="AB4814" s="24" t="s">
        <v>32</v>
      </c>
      <c r="AC4814" s="24" t="s">
        <v>32</v>
      </c>
      <c r="AD4814" s="24" t="s">
        <v>32</v>
      </c>
      <c r="AE4814" s="24" t="s">
        <v>32</v>
      </c>
      <c r="AF4814" s="24" t="s">
        <v>32</v>
      </c>
      <c r="AG4814" s="24" t="s">
        <v>32</v>
      </c>
      <c r="AH4814" s="24" t="s">
        <v>32</v>
      </c>
      <c r="AI4814" s="16" t="s">
        <v>12401</v>
      </c>
    </row>
    <row r="4815" spans="1:35" ht="30" x14ac:dyDescent="0.25">
      <c r="A4815" s="17">
        <v>127621</v>
      </c>
      <c r="B4815" s="18">
        <v>4</v>
      </c>
      <c r="C4815" s="16" t="s">
        <v>474</v>
      </c>
      <c r="D4815" s="21">
        <v>43257</v>
      </c>
      <c r="E4815" s="16" t="s">
        <v>75</v>
      </c>
      <c r="F4815" s="21">
        <v>44089</v>
      </c>
      <c r="G4815" s="16" t="s">
        <v>75</v>
      </c>
      <c r="H4815" s="26" t="s">
        <v>126</v>
      </c>
      <c r="I4815" s="16" t="s">
        <v>159</v>
      </c>
      <c r="J4815" s="20" t="s">
        <v>148</v>
      </c>
      <c r="L4815" s="16" t="s">
        <v>149</v>
      </c>
      <c r="M4815" s="26" t="s">
        <v>12400</v>
      </c>
      <c r="N4815" s="26" t="s">
        <v>2343</v>
      </c>
      <c r="O4815" s="16" t="s">
        <v>188</v>
      </c>
      <c r="P4815" s="26" t="s">
        <v>188</v>
      </c>
      <c r="Q4815" s="26" t="s">
        <v>2343</v>
      </c>
      <c r="T4815" s="22">
        <v>3.85</v>
      </c>
      <c r="U4815" s="21">
        <v>43441</v>
      </c>
      <c r="W4815" s="20" t="s">
        <v>472</v>
      </c>
      <c r="X4815" s="16" t="s">
        <v>454</v>
      </c>
      <c r="Y4815" s="26" t="s">
        <v>12399</v>
      </c>
      <c r="Z4815" s="24" t="s">
        <v>32</v>
      </c>
      <c r="AA4815" s="24" t="s">
        <v>32</v>
      </c>
      <c r="AB4815" s="24" t="s">
        <v>32</v>
      </c>
      <c r="AC4815" s="24" t="s">
        <v>32</v>
      </c>
      <c r="AD4815" s="25">
        <v>0</v>
      </c>
      <c r="AE4815" s="25">
        <v>0</v>
      </c>
      <c r="AF4815" s="25">
        <v>323050</v>
      </c>
      <c r="AG4815" s="25">
        <v>4018304</v>
      </c>
      <c r="AH4815" s="25">
        <v>4341354</v>
      </c>
      <c r="AI4815" s="16" t="s">
        <v>12398</v>
      </c>
    </row>
    <row r="4816" spans="1:35" ht="30" x14ac:dyDescent="0.25">
      <c r="A4816" s="17">
        <v>127622</v>
      </c>
      <c r="B4816" s="18">
        <v>3</v>
      </c>
      <c r="C4816" s="16" t="s">
        <v>73</v>
      </c>
      <c r="D4816" s="21">
        <v>43257</v>
      </c>
      <c r="E4816" s="16" t="s">
        <v>3608</v>
      </c>
      <c r="F4816" s="21">
        <v>43837</v>
      </c>
      <c r="G4816" s="16" t="s">
        <v>142</v>
      </c>
      <c r="H4816" s="26" t="s">
        <v>98</v>
      </c>
      <c r="I4816" s="16" t="s">
        <v>12397</v>
      </c>
      <c r="K4816" s="16" t="s">
        <v>12396</v>
      </c>
      <c r="L4816" s="16" t="s">
        <v>37</v>
      </c>
      <c r="M4816" s="26" t="s">
        <v>12395</v>
      </c>
      <c r="N4816" s="26" t="s">
        <v>3612</v>
      </c>
      <c r="O4816" s="16" t="s">
        <v>1139</v>
      </c>
      <c r="P4816" s="26" t="s">
        <v>1140</v>
      </c>
      <c r="T4816" s="22">
        <v>0.01</v>
      </c>
      <c r="W4816" s="20" t="s">
        <v>43</v>
      </c>
      <c r="X4816" s="16" t="s">
        <v>78</v>
      </c>
      <c r="Z4816" s="24" t="s">
        <v>32</v>
      </c>
      <c r="AA4816" s="24" t="s">
        <v>32</v>
      </c>
      <c r="AB4816" s="24" t="s">
        <v>32</v>
      </c>
      <c r="AC4816" s="24" t="s">
        <v>32</v>
      </c>
      <c r="AD4816" s="25">
        <v>15000</v>
      </c>
      <c r="AE4816" s="25">
        <v>0</v>
      </c>
      <c r="AF4816" s="25">
        <v>8170</v>
      </c>
      <c r="AG4816" s="25">
        <v>0</v>
      </c>
      <c r="AH4816" s="25">
        <v>23170</v>
      </c>
      <c r="AI4816" s="16" t="s">
        <v>12394</v>
      </c>
    </row>
    <row r="4817" spans="1:35" ht="30" x14ac:dyDescent="0.25">
      <c r="A4817" s="17">
        <v>127623</v>
      </c>
      <c r="B4817" s="18">
        <v>3</v>
      </c>
      <c r="C4817" s="16" t="s">
        <v>73</v>
      </c>
      <c r="D4817" s="21">
        <v>43257</v>
      </c>
      <c r="E4817" s="16" t="s">
        <v>3608</v>
      </c>
      <c r="F4817" s="21">
        <v>43837</v>
      </c>
      <c r="G4817" s="16" t="s">
        <v>832</v>
      </c>
      <c r="H4817" s="26" t="s">
        <v>98</v>
      </c>
      <c r="I4817" s="16" t="s">
        <v>12393</v>
      </c>
      <c r="K4817" s="16" t="s">
        <v>12392</v>
      </c>
      <c r="L4817" s="16" t="s">
        <v>37</v>
      </c>
      <c r="M4817" s="26" t="s">
        <v>12391</v>
      </c>
      <c r="N4817" s="26" t="s">
        <v>3612</v>
      </c>
      <c r="O4817" s="16" t="s">
        <v>1139</v>
      </c>
      <c r="P4817" s="26" t="s">
        <v>1140</v>
      </c>
      <c r="T4817" s="22">
        <v>0.01</v>
      </c>
      <c r="W4817" s="20" t="s">
        <v>43</v>
      </c>
      <c r="X4817" s="16" t="s">
        <v>44</v>
      </c>
      <c r="Z4817" s="24" t="s">
        <v>32</v>
      </c>
      <c r="AA4817" s="24" t="s">
        <v>32</v>
      </c>
      <c r="AB4817" s="24" t="s">
        <v>32</v>
      </c>
      <c r="AC4817" s="24" t="s">
        <v>32</v>
      </c>
      <c r="AD4817" s="25">
        <v>15000</v>
      </c>
      <c r="AE4817" s="25">
        <v>0</v>
      </c>
      <c r="AF4817" s="25">
        <v>0</v>
      </c>
      <c r="AG4817" s="25">
        <v>0</v>
      </c>
      <c r="AH4817" s="25">
        <v>15000</v>
      </c>
      <c r="AI4817" s="16" t="s">
        <v>12390</v>
      </c>
    </row>
    <row r="4818" spans="1:35" x14ac:dyDescent="0.25">
      <c r="A4818" s="17">
        <v>127624</v>
      </c>
      <c r="B4818" s="18">
        <v>2</v>
      </c>
      <c r="C4818" s="16" t="s">
        <v>73</v>
      </c>
      <c r="D4818" s="21">
        <v>43257</v>
      </c>
      <c r="E4818" s="16" t="s">
        <v>142</v>
      </c>
      <c r="F4818" s="21">
        <v>43500</v>
      </c>
      <c r="G4818" s="16" t="s">
        <v>75</v>
      </c>
      <c r="H4818" s="26" t="s">
        <v>170</v>
      </c>
      <c r="I4818" s="16" t="s">
        <v>155</v>
      </c>
      <c r="J4818" s="20" t="s">
        <v>148</v>
      </c>
      <c r="L4818" s="16" t="s">
        <v>149</v>
      </c>
      <c r="M4818" s="26" t="s">
        <v>12389</v>
      </c>
      <c r="N4818" s="26" t="s">
        <v>12388</v>
      </c>
      <c r="O4818" s="16" t="s">
        <v>78</v>
      </c>
      <c r="P4818" s="26" t="s">
        <v>551</v>
      </c>
      <c r="R4818" s="16" t="s">
        <v>1494</v>
      </c>
      <c r="S4818" s="16" t="s">
        <v>10367</v>
      </c>
      <c r="T4818" s="23" t="s">
        <v>32</v>
      </c>
      <c r="W4818" s="20" t="s">
        <v>43</v>
      </c>
      <c r="Z4818" s="24" t="s">
        <v>32</v>
      </c>
      <c r="AA4818" s="24" t="s">
        <v>32</v>
      </c>
      <c r="AB4818" s="24" t="s">
        <v>32</v>
      </c>
      <c r="AC4818" s="24" t="s">
        <v>32</v>
      </c>
      <c r="AD4818" s="25">
        <v>25000</v>
      </c>
      <c r="AE4818" s="25">
        <v>0</v>
      </c>
      <c r="AF4818" s="25">
        <v>0</v>
      </c>
      <c r="AG4818" s="25">
        <v>0</v>
      </c>
      <c r="AH4818" s="25">
        <v>25000</v>
      </c>
    </row>
    <row r="4819" spans="1:35" ht="30" x14ac:dyDescent="0.25">
      <c r="A4819" s="17">
        <v>127625</v>
      </c>
      <c r="B4819" s="18">
        <v>3</v>
      </c>
      <c r="C4819" s="16" t="s">
        <v>73</v>
      </c>
      <c r="D4819" s="21">
        <v>43257</v>
      </c>
      <c r="E4819" s="16" t="s">
        <v>3608</v>
      </c>
      <c r="F4819" s="21">
        <v>43843</v>
      </c>
      <c r="G4819" s="16" t="s">
        <v>832</v>
      </c>
      <c r="H4819" s="26" t="s">
        <v>98</v>
      </c>
      <c r="I4819" s="16" t="s">
        <v>12387</v>
      </c>
      <c r="K4819" s="16" t="s">
        <v>12386</v>
      </c>
      <c r="L4819" s="16" t="s">
        <v>37</v>
      </c>
      <c r="M4819" s="26" t="s">
        <v>12385</v>
      </c>
      <c r="N4819" s="26" t="s">
        <v>3612</v>
      </c>
      <c r="O4819" s="16" t="s">
        <v>1139</v>
      </c>
      <c r="P4819" s="26" t="s">
        <v>1140</v>
      </c>
      <c r="T4819" s="22">
        <v>0.01</v>
      </c>
      <c r="W4819" s="20" t="s">
        <v>43</v>
      </c>
      <c r="X4819" s="16" t="s">
        <v>44</v>
      </c>
      <c r="Z4819" s="24" t="s">
        <v>32</v>
      </c>
      <c r="AA4819" s="24" t="s">
        <v>32</v>
      </c>
      <c r="AB4819" s="24" t="s">
        <v>32</v>
      </c>
      <c r="AC4819" s="24" t="s">
        <v>32</v>
      </c>
      <c r="AD4819" s="25">
        <v>15000</v>
      </c>
      <c r="AE4819" s="25">
        <v>0</v>
      </c>
      <c r="AF4819" s="25">
        <v>0</v>
      </c>
      <c r="AG4819" s="25">
        <v>0</v>
      </c>
      <c r="AH4819" s="25">
        <v>15000</v>
      </c>
      <c r="AI4819" s="16" t="s">
        <v>12384</v>
      </c>
    </row>
    <row r="4820" spans="1:35" ht="30" x14ac:dyDescent="0.25">
      <c r="A4820" s="17">
        <v>127626</v>
      </c>
      <c r="B4820" s="18">
        <v>3</v>
      </c>
      <c r="C4820" s="16" t="s">
        <v>73</v>
      </c>
      <c r="D4820" s="21">
        <v>43257</v>
      </c>
      <c r="E4820" s="16" t="s">
        <v>3608</v>
      </c>
      <c r="F4820" s="21">
        <v>43837</v>
      </c>
      <c r="G4820" s="16" t="s">
        <v>81</v>
      </c>
      <c r="H4820" s="26" t="s">
        <v>98</v>
      </c>
      <c r="I4820" s="16" t="s">
        <v>12383</v>
      </c>
      <c r="K4820" s="16" t="s">
        <v>12382</v>
      </c>
      <c r="L4820" s="16" t="s">
        <v>37</v>
      </c>
      <c r="M4820" s="26" t="s">
        <v>12381</v>
      </c>
      <c r="N4820" s="26" t="s">
        <v>3612</v>
      </c>
      <c r="O4820" s="16" t="s">
        <v>1139</v>
      </c>
      <c r="P4820" s="26" t="s">
        <v>1140</v>
      </c>
      <c r="T4820" s="22">
        <v>0.01</v>
      </c>
      <c r="W4820" s="20" t="s">
        <v>43</v>
      </c>
      <c r="X4820" s="16" t="s">
        <v>78</v>
      </c>
      <c r="Z4820" s="24" t="s">
        <v>32</v>
      </c>
      <c r="AA4820" s="24" t="s">
        <v>32</v>
      </c>
      <c r="AB4820" s="24" t="s">
        <v>32</v>
      </c>
      <c r="AC4820" s="24" t="s">
        <v>32</v>
      </c>
      <c r="AD4820" s="25">
        <v>15000</v>
      </c>
      <c r="AE4820" s="25">
        <v>0</v>
      </c>
      <c r="AF4820" s="25">
        <v>0</v>
      </c>
      <c r="AG4820" s="25">
        <v>0</v>
      </c>
      <c r="AH4820" s="25">
        <v>15000</v>
      </c>
      <c r="AI4820" s="16" t="s">
        <v>12380</v>
      </c>
    </row>
    <row r="4821" spans="1:35" x14ac:dyDescent="0.25">
      <c r="A4821" s="17">
        <v>127627</v>
      </c>
      <c r="B4821" s="18">
        <v>3</v>
      </c>
      <c r="C4821" s="16" t="s">
        <v>73</v>
      </c>
      <c r="D4821" s="21">
        <v>43257</v>
      </c>
      <c r="E4821" s="16" t="s">
        <v>142</v>
      </c>
      <c r="F4821" s="21">
        <v>43425</v>
      </c>
      <c r="G4821" s="16" t="s">
        <v>75</v>
      </c>
      <c r="H4821" s="26" t="s">
        <v>766</v>
      </c>
      <c r="M4821" s="26" t="s">
        <v>12379</v>
      </c>
      <c r="O4821" s="16" t="s">
        <v>78</v>
      </c>
      <c r="T4821" s="23" t="s">
        <v>32</v>
      </c>
      <c r="W4821" s="20" t="s">
        <v>43</v>
      </c>
      <c r="Z4821" s="24" t="s">
        <v>32</v>
      </c>
      <c r="AA4821" s="24" t="s">
        <v>32</v>
      </c>
      <c r="AB4821" s="24" t="s">
        <v>32</v>
      </c>
      <c r="AC4821" s="24" t="s">
        <v>32</v>
      </c>
      <c r="AD4821" s="25">
        <v>25000</v>
      </c>
      <c r="AE4821" s="25">
        <v>0</v>
      </c>
      <c r="AF4821" s="25">
        <v>0</v>
      </c>
      <c r="AG4821" s="25">
        <v>0</v>
      </c>
      <c r="AH4821" s="25">
        <v>25000</v>
      </c>
    </row>
    <row r="4822" spans="1:35" ht="30" x14ac:dyDescent="0.25">
      <c r="A4822" s="17">
        <v>127628</v>
      </c>
      <c r="B4822" s="18">
        <v>3</v>
      </c>
      <c r="C4822" s="16" t="s">
        <v>73</v>
      </c>
      <c r="D4822" s="21">
        <v>43257</v>
      </c>
      <c r="E4822" s="16" t="s">
        <v>3608</v>
      </c>
      <c r="F4822" s="21">
        <v>43474</v>
      </c>
      <c r="G4822" s="16" t="s">
        <v>75</v>
      </c>
      <c r="H4822" s="26" t="s">
        <v>98</v>
      </c>
      <c r="I4822" s="16" t="s">
        <v>12378</v>
      </c>
      <c r="K4822" s="16" t="s">
        <v>12377</v>
      </c>
      <c r="L4822" s="16" t="s">
        <v>37</v>
      </c>
      <c r="M4822" s="26" t="s">
        <v>12376</v>
      </c>
      <c r="N4822" s="26" t="s">
        <v>3612</v>
      </c>
      <c r="O4822" s="16" t="s">
        <v>4543</v>
      </c>
      <c r="P4822" s="26" t="s">
        <v>1140</v>
      </c>
      <c r="T4822" s="22">
        <v>0.01</v>
      </c>
      <c r="W4822" s="20" t="s">
        <v>43</v>
      </c>
      <c r="X4822" s="16" t="s">
        <v>44</v>
      </c>
      <c r="Z4822" s="24" t="s">
        <v>32</v>
      </c>
      <c r="AA4822" s="24" t="s">
        <v>32</v>
      </c>
      <c r="AB4822" s="24" t="s">
        <v>32</v>
      </c>
      <c r="AC4822" s="24" t="s">
        <v>32</v>
      </c>
      <c r="AD4822" s="24" t="s">
        <v>32</v>
      </c>
      <c r="AE4822" s="24" t="s">
        <v>32</v>
      </c>
      <c r="AF4822" s="24" t="s">
        <v>32</v>
      </c>
      <c r="AG4822" s="24" t="s">
        <v>32</v>
      </c>
      <c r="AH4822" s="24" t="s">
        <v>32</v>
      </c>
    </row>
    <row r="4823" spans="1:35" ht="30" x14ac:dyDescent="0.25">
      <c r="A4823" s="17">
        <v>127629</v>
      </c>
      <c r="B4823" s="18">
        <v>3</v>
      </c>
      <c r="C4823" s="16" t="s">
        <v>73</v>
      </c>
      <c r="D4823" s="21">
        <v>43257</v>
      </c>
      <c r="E4823" s="16" t="s">
        <v>3608</v>
      </c>
      <c r="F4823" s="21">
        <v>43843</v>
      </c>
      <c r="G4823" s="16" t="s">
        <v>832</v>
      </c>
      <c r="H4823" s="26" t="s">
        <v>98</v>
      </c>
      <c r="I4823" s="16" t="s">
        <v>12375</v>
      </c>
      <c r="K4823" s="16" t="s">
        <v>12374</v>
      </c>
      <c r="L4823" s="16" t="s">
        <v>37</v>
      </c>
      <c r="M4823" s="26" t="s">
        <v>12373</v>
      </c>
      <c r="N4823" s="26" t="s">
        <v>3612</v>
      </c>
      <c r="O4823" s="16" t="s">
        <v>1139</v>
      </c>
      <c r="P4823" s="26" t="s">
        <v>1140</v>
      </c>
      <c r="T4823" s="22">
        <v>0.01</v>
      </c>
      <c r="W4823" s="20" t="s">
        <v>43</v>
      </c>
      <c r="X4823" s="16" t="s">
        <v>78</v>
      </c>
      <c r="Z4823" s="24" t="s">
        <v>32</v>
      </c>
      <c r="AA4823" s="24" t="s">
        <v>32</v>
      </c>
      <c r="AB4823" s="24" t="s">
        <v>32</v>
      </c>
      <c r="AC4823" s="24" t="s">
        <v>32</v>
      </c>
      <c r="AD4823" s="25">
        <v>15000</v>
      </c>
      <c r="AE4823" s="25">
        <v>0</v>
      </c>
      <c r="AF4823" s="25">
        <v>0</v>
      </c>
      <c r="AG4823" s="25">
        <v>0</v>
      </c>
      <c r="AH4823" s="25">
        <v>15000</v>
      </c>
      <c r="AI4823" s="16" t="s">
        <v>12372</v>
      </c>
    </row>
    <row r="4824" spans="1:35" ht="30" x14ac:dyDescent="0.25">
      <c r="A4824" s="17">
        <v>127630</v>
      </c>
      <c r="B4824" s="18">
        <v>3</v>
      </c>
      <c r="C4824" s="16" t="s">
        <v>73</v>
      </c>
      <c r="D4824" s="21">
        <v>43257</v>
      </c>
      <c r="E4824" s="16" t="s">
        <v>3608</v>
      </c>
      <c r="F4824" s="21">
        <v>43837</v>
      </c>
      <c r="G4824" s="16" t="s">
        <v>142</v>
      </c>
      <c r="H4824" s="26" t="s">
        <v>98</v>
      </c>
      <c r="I4824" s="16" t="s">
        <v>7419</v>
      </c>
      <c r="J4824" s="20" t="s">
        <v>116</v>
      </c>
      <c r="L4824" s="16" t="s">
        <v>116</v>
      </c>
      <c r="M4824" s="26" t="s">
        <v>12371</v>
      </c>
      <c r="N4824" s="26" t="s">
        <v>3612</v>
      </c>
      <c r="O4824" s="16" t="s">
        <v>1139</v>
      </c>
      <c r="P4824" s="26" t="s">
        <v>1140</v>
      </c>
      <c r="T4824" s="22">
        <v>0.01</v>
      </c>
      <c r="W4824" s="20" t="s">
        <v>43</v>
      </c>
      <c r="X4824" s="16" t="s">
        <v>140</v>
      </c>
      <c r="Z4824" s="24" t="s">
        <v>32</v>
      </c>
      <c r="AA4824" s="24" t="s">
        <v>32</v>
      </c>
      <c r="AB4824" s="24" t="s">
        <v>32</v>
      </c>
      <c r="AC4824" s="24" t="s">
        <v>32</v>
      </c>
      <c r="AD4824" s="25">
        <v>15000</v>
      </c>
      <c r="AE4824" s="25">
        <v>0</v>
      </c>
      <c r="AF4824" s="25">
        <v>252441</v>
      </c>
      <c r="AG4824" s="25">
        <v>0</v>
      </c>
      <c r="AH4824" s="25">
        <v>267441</v>
      </c>
      <c r="AI4824" s="16" t="s">
        <v>12370</v>
      </c>
    </row>
    <row r="4825" spans="1:35" ht="30" x14ac:dyDescent="0.25">
      <c r="A4825" s="17">
        <v>127631</v>
      </c>
      <c r="B4825" s="18">
        <v>3</v>
      </c>
      <c r="C4825" s="16" t="s">
        <v>73</v>
      </c>
      <c r="D4825" s="21">
        <v>43257</v>
      </c>
      <c r="E4825" s="16" t="s">
        <v>3608</v>
      </c>
      <c r="F4825" s="21">
        <v>44001</v>
      </c>
      <c r="G4825" s="16" t="s">
        <v>108</v>
      </c>
      <c r="H4825" s="26" t="s">
        <v>98</v>
      </c>
      <c r="I4825" s="16" t="s">
        <v>3593</v>
      </c>
      <c r="J4825" s="20" t="s">
        <v>116</v>
      </c>
      <c r="K4825" s="16" t="s">
        <v>12369</v>
      </c>
      <c r="L4825" s="16" t="s">
        <v>116</v>
      </c>
      <c r="M4825" s="26" t="s">
        <v>12368</v>
      </c>
      <c r="N4825" s="26" t="s">
        <v>3612</v>
      </c>
      <c r="O4825" s="16" t="s">
        <v>1139</v>
      </c>
      <c r="P4825" s="26" t="s">
        <v>1140</v>
      </c>
      <c r="T4825" s="22">
        <v>0.01</v>
      </c>
      <c r="W4825" s="20" t="s">
        <v>43</v>
      </c>
      <c r="X4825" s="16" t="s">
        <v>140</v>
      </c>
      <c r="Z4825" s="24" t="s">
        <v>32</v>
      </c>
      <c r="AA4825" s="24" t="s">
        <v>32</v>
      </c>
      <c r="AB4825" s="24" t="s">
        <v>32</v>
      </c>
      <c r="AC4825" s="24" t="s">
        <v>32</v>
      </c>
      <c r="AD4825" s="25">
        <v>15000</v>
      </c>
      <c r="AE4825" s="25">
        <v>0</v>
      </c>
      <c r="AF4825" s="25">
        <v>0</v>
      </c>
      <c r="AG4825" s="25">
        <v>0</v>
      </c>
      <c r="AH4825" s="25">
        <v>15000</v>
      </c>
      <c r="AI4825" s="16" t="s">
        <v>12367</v>
      </c>
    </row>
    <row r="4826" spans="1:35" ht="30" x14ac:dyDescent="0.25">
      <c r="A4826" s="17">
        <v>127632</v>
      </c>
      <c r="B4826" s="18">
        <v>3</v>
      </c>
      <c r="C4826" s="16" t="s">
        <v>73</v>
      </c>
      <c r="D4826" s="21">
        <v>43257</v>
      </c>
      <c r="E4826" s="16" t="s">
        <v>3608</v>
      </c>
      <c r="F4826" s="21">
        <v>43843</v>
      </c>
      <c r="G4826" s="16" t="s">
        <v>832</v>
      </c>
      <c r="H4826" s="26" t="s">
        <v>98</v>
      </c>
      <c r="I4826" s="16" t="s">
        <v>12366</v>
      </c>
      <c r="K4826" s="16" t="s">
        <v>12365</v>
      </c>
      <c r="L4826" s="16" t="s">
        <v>37</v>
      </c>
      <c r="M4826" s="26" t="s">
        <v>12364</v>
      </c>
      <c r="N4826" s="26" t="s">
        <v>3612</v>
      </c>
      <c r="O4826" s="16" t="s">
        <v>1139</v>
      </c>
      <c r="P4826" s="26" t="s">
        <v>1140</v>
      </c>
      <c r="T4826" s="22">
        <v>0.01</v>
      </c>
      <c r="W4826" s="20" t="s">
        <v>43</v>
      </c>
      <c r="X4826" s="16" t="s">
        <v>78</v>
      </c>
      <c r="Z4826" s="24" t="s">
        <v>32</v>
      </c>
      <c r="AA4826" s="24" t="s">
        <v>32</v>
      </c>
      <c r="AB4826" s="24" t="s">
        <v>32</v>
      </c>
      <c r="AC4826" s="24" t="s">
        <v>32</v>
      </c>
      <c r="AD4826" s="25">
        <v>15000</v>
      </c>
      <c r="AE4826" s="25">
        <v>0</v>
      </c>
      <c r="AF4826" s="25">
        <v>0</v>
      </c>
      <c r="AG4826" s="25">
        <v>0</v>
      </c>
      <c r="AH4826" s="25">
        <v>15000</v>
      </c>
      <c r="AI4826" s="16" t="s">
        <v>12363</v>
      </c>
    </row>
    <row r="4827" spans="1:35" ht="30" x14ac:dyDescent="0.25">
      <c r="A4827" s="17">
        <v>127634</v>
      </c>
      <c r="B4827" s="18">
        <v>3</v>
      </c>
      <c r="C4827" s="16" t="s">
        <v>73</v>
      </c>
      <c r="D4827" s="21">
        <v>43257</v>
      </c>
      <c r="E4827" s="16" t="s">
        <v>3608</v>
      </c>
      <c r="F4827" s="21">
        <v>43837</v>
      </c>
      <c r="G4827" s="16" t="s">
        <v>142</v>
      </c>
      <c r="H4827" s="26" t="s">
        <v>98</v>
      </c>
      <c r="I4827" s="16" t="s">
        <v>12362</v>
      </c>
      <c r="K4827" s="16" t="s">
        <v>12361</v>
      </c>
      <c r="L4827" s="16" t="s">
        <v>37</v>
      </c>
      <c r="M4827" s="26" t="s">
        <v>12360</v>
      </c>
      <c r="N4827" s="26" t="s">
        <v>3612</v>
      </c>
      <c r="O4827" s="16" t="s">
        <v>1139</v>
      </c>
      <c r="P4827" s="26" t="s">
        <v>1140</v>
      </c>
      <c r="T4827" s="22">
        <v>0.01</v>
      </c>
      <c r="W4827" s="20" t="s">
        <v>43</v>
      </c>
      <c r="X4827" s="16" t="s">
        <v>78</v>
      </c>
      <c r="Z4827" s="24" t="s">
        <v>32</v>
      </c>
      <c r="AA4827" s="24" t="s">
        <v>32</v>
      </c>
      <c r="AB4827" s="24" t="s">
        <v>32</v>
      </c>
      <c r="AC4827" s="24" t="s">
        <v>32</v>
      </c>
      <c r="AD4827" s="25">
        <v>15000</v>
      </c>
      <c r="AE4827" s="25">
        <v>0</v>
      </c>
      <c r="AF4827" s="25">
        <v>204584</v>
      </c>
      <c r="AG4827" s="25">
        <v>0</v>
      </c>
      <c r="AH4827" s="25">
        <v>219584</v>
      </c>
      <c r="AI4827" s="16" t="s">
        <v>12359</v>
      </c>
    </row>
    <row r="4828" spans="1:35" ht="30" x14ac:dyDescent="0.25">
      <c r="A4828" s="17">
        <v>127635</v>
      </c>
      <c r="B4828" s="18">
        <v>1</v>
      </c>
      <c r="C4828" s="16" t="s">
        <v>73</v>
      </c>
      <c r="D4828" s="21">
        <v>43257</v>
      </c>
      <c r="E4828" s="16" t="s">
        <v>3608</v>
      </c>
      <c r="F4828" s="21">
        <v>43992</v>
      </c>
      <c r="G4828" s="16" t="s">
        <v>108</v>
      </c>
      <c r="H4828" s="26" t="s">
        <v>196</v>
      </c>
      <c r="I4828" s="16" t="s">
        <v>12358</v>
      </c>
      <c r="K4828" s="16" t="s">
        <v>2891</v>
      </c>
      <c r="L4828" s="16" t="s">
        <v>37</v>
      </c>
      <c r="M4828" s="26" t="s">
        <v>12357</v>
      </c>
      <c r="N4828" s="26" t="s">
        <v>3612</v>
      </c>
      <c r="O4828" s="16" t="s">
        <v>1139</v>
      </c>
      <c r="P4828" s="26" t="s">
        <v>1140</v>
      </c>
      <c r="T4828" s="22">
        <v>0.01</v>
      </c>
      <c r="W4828" s="20" t="s">
        <v>43</v>
      </c>
      <c r="X4828" s="16" t="s">
        <v>44</v>
      </c>
      <c r="Z4828" s="24" t="s">
        <v>32</v>
      </c>
      <c r="AA4828" s="24" t="s">
        <v>32</v>
      </c>
      <c r="AB4828" s="24" t="s">
        <v>32</v>
      </c>
      <c r="AC4828" s="24" t="s">
        <v>32</v>
      </c>
      <c r="AD4828" s="25">
        <v>15000</v>
      </c>
      <c r="AE4828" s="25">
        <v>0</v>
      </c>
      <c r="AF4828" s="25">
        <v>0</v>
      </c>
      <c r="AG4828" s="25">
        <v>0</v>
      </c>
      <c r="AH4828" s="25">
        <v>15000</v>
      </c>
      <c r="AI4828" s="16" t="s">
        <v>12356</v>
      </c>
    </row>
    <row r="4829" spans="1:35" ht="30" x14ac:dyDescent="0.25">
      <c r="A4829" s="17">
        <v>127636</v>
      </c>
      <c r="B4829" s="18">
        <v>1</v>
      </c>
      <c r="C4829" s="16" t="s">
        <v>73</v>
      </c>
      <c r="D4829" s="21">
        <v>43257</v>
      </c>
      <c r="E4829" s="16" t="s">
        <v>3608</v>
      </c>
      <c r="F4829" s="21">
        <v>43475</v>
      </c>
      <c r="G4829" s="16" t="s">
        <v>75</v>
      </c>
      <c r="H4829" s="26" t="s">
        <v>196</v>
      </c>
      <c r="I4829" s="16" t="s">
        <v>12355</v>
      </c>
      <c r="K4829" s="16" t="s">
        <v>12354</v>
      </c>
      <c r="L4829" s="16" t="s">
        <v>37</v>
      </c>
      <c r="M4829" s="26" t="s">
        <v>12353</v>
      </c>
      <c r="N4829" s="26" t="s">
        <v>3612</v>
      </c>
      <c r="O4829" s="16" t="s">
        <v>4543</v>
      </c>
      <c r="P4829" s="26" t="s">
        <v>1140</v>
      </c>
      <c r="T4829" s="22">
        <v>0.01</v>
      </c>
      <c r="W4829" s="20" t="s">
        <v>43</v>
      </c>
      <c r="X4829" s="16" t="s">
        <v>44</v>
      </c>
      <c r="Z4829" s="24" t="s">
        <v>32</v>
      </c>
      <c r="AA4829" s="24" t="s">
        <v>32</v>
      </c>
      <c r="AB4829" s="24" t="s">
        <v>32</v>
      </c>
      <c r="AC4829" s="24" t="s">
        <v>32</v>
      </c>
      <c r="AD4829" s="24" t="s">
        <v>32</v>
      </c>
      <c r="AE4829" s="24" t="s">
        <v>32</v>
      </c>
      <c r="AF4829" s="24" t="s">
        <v>32</v>
      </c>
      <c r="AG4829" s="24" t="s">
        <v>32</v>
      </c>
      <c r="AH4829" s="24" t="s">
        <v>32</v>
      </c>
    </row>
    <row r="4830" spans="1:35" ht="30" x14ac:dyDescent="0.25">
      <c r="A4830" s="17">
        <v>127637</v>
      </c>
      <c r="B4830" s="18">
        <v>1</v>
      </c>
      <c r="C4830" s="16" t="s">
        <v>31</v>
      </c>
      <c r="D4830" s="21">
        <v>43258</v>
      </c>
      <c r="E4830" s="16" t="s">
        <v>728</v>
      </c>
      <c r="F4830" s="21">
        <v>44252</v>
      </c>
      <c r="G4830" s="16" t="s">
        <v>75</v>
      </c>
      <c r="H4830" s="26" t="s">
        <v>146</v>
      </c>
      <c r="I4830" s="16" t="s">
        <v>2918</v>
      </c>
      <c r="J4830" s="20" t="s">
        <v>116</v>
      </c>
      <c r="L4830" s="16" t="s">
        <v>116</v>
      </c>
      <c r="M4830" s="26" t="s">
        <v>4320</v>
      </c>
      <c r="N4830" s="26" t="s">
        <v>3571</v>
      </c>
      <c r="O4830" s="16" t="s">
        <v>632</v>
      </c>
      <c r="P4830" s="26" t="s">
        <v>453</v>
      </c>
      <c r="T4830" s="22">
        <v>6.43</v>
      </c>
      <c r="U4830" s="21">
        <v>44232</v>
      </c>
      <c r="W4830" s="20" t="s">
        <v>43</v>
      </c>
      <c r="X4830" s="16" t="s">
        <v>511</v>
      </c>
      <c r="Z4830" s="25">
        <v>8500</v>
      </c>
      <c r="AA4830" s="25">
        <v>0</v>
      </c>
      <c r="AB4830" s="25">
        <v>66100</v>
      </c>
      <c r="AC4830" s="25">
        <v>0</v>
      </c>
      <c r="AD4830" s="25">
        <v>55500</v>
      </c>
      <c r="AE4830" s="25">
        <v>0</v>
      </c>
      <c r="AF4830" s="25">
        <v>66100</v>
      </c>
      <c r="AG4830" s="25">
        <v>0</v>
      </c>
      <c r="AH4830" s="25">
        <v>121600</v>
      </c>
      <c r="AI4830" s="16" t="s">
        <v>4321</v>
      </c>
    </row>
    <row r="4831" spans="1:35" x14ac:dyDescent="0.25">
      <c r="A4831" s="17">
        <v>127637.01</v>
      </c>
      <c r="B4831" s="18">
        <v>1</v>
      </c>
      <c r="C4831" s="16" t="s">
        <v>73</v>
      </c>
      <c r="D4831" s="21">
        <v>43608</v>
      </c>
      <c r="E4831" s="16" t="s">
        <v>342</v>
      </c>
      <c r="F4831" s="21">
        <v>44106</v>
      </c>
      <c r="G4831" s="16" t="s">
        <v>664</v>
      </c>
      <c r="H4831" s="26" t="s">
        <v>146</v>
      </c>
      <c r="I4831" s="16" t="s">
        <v>2918</v>
      </c>
      <c r="J4831" s="20" t="s">
        <v>116</v>
      </c>
      <c r="L4831" s="16" t="s">
        <v>116</v>
      </c>
      <c r="M4831" s="26" t="s">
        <v>4322</v>
      </c>
      <c r="N4831" s="26" t="s">
        <v>4323</v>
      </c>
      <c r="O4831" s="16" t="s">
        <v>632</v>
      </c>
      <c r="P4831" s="26" t="s">
        <v>632</v>
      </c>
      <c r="R4831" s="16" t="s">
        <v>139</v>
      </c>
      <c r="S4831" s="16" t="s">
        <v>42</v>
      </c>
      <c r="T4831" s="22">
        <v>0</v>
      </c>
      <c r="U4831" s="21">
        <v>44792</v>
      </c>
      <c r="W4831" s="20" t="s">
        <v>43</v>
      </c>
      <c r="X4831" s="16" t="s">
        <v>78</v>
      </c>
      <c r="Z4831" s="25">
        <v>82000</v>
      </c>
      <c r="AA4831" s="25">
        <v>0</v>
      </c>
      <c r="AB4831" s="25">
        <v>0</v>
      </c>
      <c r="AC4831" s="25">
        <v>0</v>
      </c>
      <c r="AD4831" s="25">
        <v>92000</v>
      </c>
      <c r="AE4831" s="25">
        <v>0</v>
      </c>
      <c r="AF4831" s="25">
        <v>0</v>
      </c>
      <c r="AG4831" s="25">
        <v>0</v>
      </c>
      <c r="AH4831" s="25">
        <v>92000</v>
      </c>
      <c r="AI4831" s="16" t="s">
        <v>4324</v>
      </c>
    </row>
    <row r="4832" spans="1:35" ht="30" x14ac:dyDescent="0.25">
      <c r="A4832" s="17">
        <v>127639</v>
      </c>
      <c r="B4832" s="18">
        <v>4</v>
      </c>
      <c r="C4832" s="16" t="s">
        <v>73</v>
      </c>
      <c r="D4832" s="21">
        <v>43258</v>
      </c>
      <c r="E4832" s="16" t="s">
        <v>3608</v>
      </c>
      <c r="F4832" s="21">
        <v>43907</v>
      </c>
      <c r="G4832" s="16" t="s">
        <v>105</v>
      </c>
      <c r="H4832" s="26" t="s">
        <v>258</v>
      </c>
      <c r="I4832" s="16" t="s">
        <v>2589</v>
      </c>
      <c r="J4832" s="20" t="s">
        <v>116</v>
      </c>
      <c r="L4832" s="16" t="s">
        <v>116</v>
      </c>
      <c r="M4832" s="26" t="s">
        <v>12352</v>
      </c>
      <c r="N4832" s="26" t="s">
        <v>3612</v>
      </c>
      <c r="O4832" s="16" t="s">
        <v>1139</v>
      </c>
      <c r="P4832" s="26" t="s">
        <v>1140</v>
      </c>
      <c r="T4832" s="22">
        <v>0.01</v>
      </c>
      <c r="W4832" s="20" t="s">
        <v>43</v>
      </c>
      <c r="X4832" s="16" t="s">
        <v>78</v>
      </c>
      <c r="Z4832" s="24" t="s">
        <v>32</v>
      </c>
      <c r="AA4832" s="24" t="s">
        <v>32</v>
      </c>
      <c r="AB4832" s="24" t="s">
        <v>32</v>
      </c>
      <c r="AC4832" s="24" t="s">
        <v>32</v>
      </c>
      <c r="AD4832" s="25">
        <v>15000</v>
      </c>
      <c r="AE4832" s="25">
        <v>0</v>
      </c>
      <c r="AF4832" s="25">
        <v>0</v>
      </c>
      <c r="AG4832" s="25">
        <v>0</v>
      </c>
      <c r="AH4832" s="25">
        <v>15000</v>
      </c>
    </row>
    <row r="4833" spans="1:35" ht="30" x14ac:dyDescent="0.25">
      <c r="A4833" s="17">
        <v>127640</v>
      </c>
      <c r="B4833" s="18">
        <v>2</v>
      </c>
      <c r="C4833" s="16" t="s">
        <v>73</v>
      </c>
      <c r="D4833" s="21">
        <v>43258</v>
      </c>
      <c r="E4833" s="16" t="s">
        <v>3608</v>
      </c>
      <c r="F4833" s="21">
        <v>43837</v>
      </c>
      <c r="G4833" s="16" t="s">
        <v>514</v>
      </c>
      <c r="H4833" s="26" t="s">
        <v>267</v>
      </c>
      <c r="I4833" s="16" t="s">
        <v>732</v>
      </c>
      <c r="J4833" s="20" t="s">
        <v>116</v>
      </c>
      <c r="L4833" s="16" t="s">
        <v>116</v>
      </c>
      <c r="M4833" s="26" t="s">
        <v>12351</v>
      </c>
      <c r="N4833" s="26" t="s">
        <v>3612</v>
      </c>
      <c r="O4833" s="16" t="s">
        <v>1139</v>
      </c>
      <c r="P4833" s="26" t="s">
        <v>1140</v>
      </c>
      <c r="T4833" s="22">
        <v>0.01</v>
      </c>
      <c r="W4833" s="20" t="s">
        <v>43</v>
      </c>
      <c r="X4833" s="16" t="s">
        <v>78</v>
      </c>
      <c r="Z4833" s="24" t="s">
        <v>32</v>
      </c>
      <c r="AA4833" s="24" t="s">
        <v>32</v>
      </c>
      <c r="AB4833" s="24" t="s">
        <v>32</v>
      </c>
      <c r="AC4833" s="24" t="s">
        <v>32</v>
      </c>
      <c r="AD4833" s="25">
        <v>15000</v>
      </c>
      <c r="AE4833" s="25">
        <v>0</v>
      </c>
      <c r="AF4833" s="25">
        <v>0</v>
      </c>
      <c r="AG4833" s="25">
        <v>0</v>
      </c>
      <c r="AH4833" s="25">
        <v>15000</v>
      </c>
      <c r="AI4833" s="16" t="s">
        <v>12350</v>
      </c>
    </row>
    <row r="4834" spans="1:35" ht="30" x14ac:dyDescent="0.25">
      <c r="A4834" s="17">
        <v>127641</v>
      </c>
      <c r="B4834" s="18">
        <v>4</v>
      </c>
      <c r="C4834" s="16" t="s">
        <v>73</v>
      </c>
      <c r="D4834" s="21">
        <v>43258</v>
      </c>
      <c r="E4834" s="16" t="s">
        <v>3608</v>
      </c>
      <c r="F4834" s="21">
        <v>44019</v>
      </c>
      <c r="G4834" s="16" t="s">
        <v>105</v>
      </c>
      <c r="H4834" s="26" t="s">
        <v>270</v>
      </c>
      <c r="I4834" s="16" t="s">
        <v>4325</v>
      </c>
      <c r="K4834" s="16" t="s">
        <v>2841</v>
      </c>
      <c r="L4834" s="16" t="s">
        <v>37</v>
      </c>
      <c r="M4834" s="26" t="s">
        <v>4326</v>
      </c>
      <c r="N4834" s="26" t="s">
        <v>3612</v>
      </c>
      <c r="O4834" s="16" t="s">
        <v>1139</v>
      </c>
      <c r="P4834" s="26" t="s">
        <v>1140</v>
      </c>
      <c r="T4834" s="22">
        <v>0.01</v>
      </c>
      <c r="W4834" s="20" t="s">
        <v>43</v>
      </c>
      <c r="X4834" s="16" t="s">
        <v>44</v>
      </c>
      <c r="Z4834" s="25">
        <v>0</v>
      </c>
      <c r="AA4834" s="25">
        <v>80660</v>
      </c>
      <c r="AB4834" s="25">
        <v>0</v>
      </c>
      <c r="AC4834" s="25">
        <v>0</v>
      </c>
      <c r="AD4834" s="25">
        <v>15000</v>
      </c>
      <c r="AE4834" s="25">
        <v>80760</v>
      </c>
      <c r="AF4834" s="25">
        <v>0</v>
      </c>
      <c r="AG4834" s="25">
        <v>0</v>
      </c>
      <c r="AH4834" s="25">
        <v>95760</v>
      </c>
    </row>
    <row r="4835" spans="1:35" ht="30" x14ac:dyDescent="0.25">
      <c r="A4835" s="17">
        <v>127642</v>
      </c>
      <c r="B4835" s="18">
        <v>1</v>
      </c>
      <c r="C4835" s="16" t="s">
        <v>73</v>
      </c>
      <c r="D4835" s="21">
        <v>43258</v>
      </c>
      <c r="E4835" s="16" t="s">
        <v>3608</v>
      </c>
      <c r="F4835" s="21">
        <v>43837</v>
      </c>
      <c r="G4835" s="16" t="s">
        <v>142</v>
      </c>
      <c r="H4835" s="26" t="s">
        <v>283</v>
      </c>
      <c r="I4835" s="16" t="s">
        <v>8520</v>
      </c>
      <c r="J4835" s="20" t="s">
        <v>116</v>
      </c>
      <c r="L4835" s="16" t="s">
        <v>116</v>
      </c>
      <c r="M4835" s="26" t="s">
        <v>12349</v>
      </c>
      <c r="N4835" s="26" t="s">
        <v>3612</v>
      </c>
      <c r="O4835" s="16" t="s">
        <v>1139</v>
      </c>
      <c r="P4835" s="26" t="s">
        <v>1140</v>
      </c>
      <c r="T4835" s="22">
        <v>0.01</v>
      </c>
      <c r="W4835" s="20" t="s">
        <v>43</v>
      </c>
      <c r="X4835" s="16" t="s">
        <v>78</v>
      </c>
      <c r="Z4835" s="24" t="s">
        <v>32</v>
      </c>
      <c r="AA4835" s="24" t="s">
        <v>32</v>
      </c>
      <c r="AB4835" s="24" t="s">
        <v>32</v>
      </c>
      <c r="AC4835" s="24" t="s">
        <v>32</v>
      </c>
      <c r="AD4835" s="25">
        <v>15000</v>
      </c>
      <c r="AE4835" s="25">
        <v>0</v>
      </c>
      <c r="AF4835" s="25">
        <v>0</v>
      </c>
      <c r="AG4835" s="25">
        <v>0</v>
      </c>
      <c r="AH4835" s="25">
        <v>15000</v>
      </c>
      <c r="AI4835" s="16" t="s">
        <v>12348</v>
      </c>
    </row>
    <row r="4836" spans="1:35" ht="30" x14ac:dyDescent="0.25">
      <c r="A4836" s="17">
        <v>127643</v>
      </c>
      <c r="B4836" s="18">
        <v>1</v>
      </c>
      <c r="C4836" s="16" t="s">
        <v>73</v>
      </c>
      <c r="D4836" s="21">
        <v>43258</v>
      </c>
      <c r="E4836" s="16" t="s">
        <v>3608</v>
      </c>
      <c r="F4836" s="21">
        <v>43936</v>
      </c>
      <c r="G4836" s="16" t="s">
        <v>176</v>
      </c>
      <c r="H4836" s="26" t="s">
        <v>283</v>
      </c>
      <c r="I4836" s="16" t="s">
        <v>12347</v>
      </c>
      <c r="K4836" s="16" t="s">
        <v>12346</v>
      </c>
      <c r="L4836" s="16" t="s">
        <v>37</v>
      </c>
      <c r="M4836" s="26" t="s">
        <v>12345</v>
      </c>
      <c r="N4836" s="26" t="s">
        <v>3612</v>
      </c>
      <c r="O4836" s="16" t="s">
        <v>1139</v>
      </c>
      <c r="P4836" s="26" t="s">
        <v>1140</v>
      </c>
      <c r="T4836" s="22">
        <v>0.01</v>
      </c>
      <c r="W4836" s="20" t="s">
        <v>43</v>
      </c>
      <c r="X4836" s="16" t="s">
        <v>78</v>
      </c>
      <c r="Z4836" s="24" t="s">
        <v>32</v>
      </c>
      <c r="AA4836" s="24" t="s">
        <v>32</v>
      </c>
      <c r="AB4836" s="24" t="s">
        <v>32</v>
      </c>
      <c r="AC4836" s="24" t="s">
        <v>32</v>
      </c>
      <c r="AD4836" s="25">
        <v>15000</v>
      </c>
      <c r="AE4836" s="25">
        <v>0</v>
      </c>
      <c r="AF4836" s="25">
        <v>0</v>
      </c>
      <c r="AG4836" s="25">
        <v>0</v>
      </c>
      <c r="AH4836" s="25">
        <v>15000</v>
      </c>
      <c r="AI4836" s="16" t="s">
        <v>12344</v>
      </c>
    </row>
    <row r="4837" spans="1:35" ht="30" x14ac:dyDescent="0.25">
      <c r="A4837" s="17">
        <v>127644</v>
      </c>
      <c r="B4837" s="18">
        <v>1</v>
      </c>
      <c r="C4837" s="16" t="s">
        <v>73</v>
      </c>
      <c r="D4837" s="21">
        <v>43258</v>
      </c>
      <c r="E4837" s="16" t="s">
        <v>3608</v>
      </c>
      <c r="F4837" s="21">
        <v>43837</v>
      </c>
      <c r="G4837" s="16" t="s">
        <v>142</v>
      </c>
      <c r="H4837" s="26" t="s">
        <v>643</v>
      </c>
      <c r="I4837" s="16" t="s">
        <v>7501</v>
      </c>
      <c r="J4837" s="20" t="s">
        <v>116</v>
      </c>
      <c r="L4837" s="16" t="s">
        <v>116</v>
      </c>
      <c r="M4837" s="26" t="s">
        <v>12343</v>
      </c>
      <c r="N4837" s="26" t="s">
        <v>3612</v>
      </c>
      <c r="O4837" s="16" t="s">
        <v>1139</v>
      </c>
      <c r="P4837" s="26" t="s">
        <v>1140</v>
      </c>
      <c r="T4837" s="22">
        <v>0.01</v>
      </c>
      <c r="W4837" s="20" t="s">
        <v>43</v>
      </c>
      <c r="X4837" s="16" t="s">
        <v>78</v>
      </c>
      <c r="Z4837" s="24" t="s">
        <v>32</v>
      </c>
      <c r="AA4837" s="24" t="s">
        <v>32</v>
      </c>
      <c r="AB4837" s="24" t="s">
        <v>32</v>
      </c>
      <c r="AC4837" s="24" t="s">
        <v>32</v>
      </c>
      <c r="AD4837" s="25">
        <v>15000</v>
      </c>
      <c r="AE4837" s="25">
        <v>0</v>
      </c>
      <c r="AF4837" s="25">
        <v>10517</v>
      </c>
      <c r="AG4837" s="25">
        <v>0</v>
      </c>
      <c r="AH4837" s="25">
        <v>25517</v>
      </c>
      <c r="AI4837" s="16" t="s">
        <v>12342</v>
      </c>
    </row>
    <row r="4838" spans="1:35" ht="30" x14ac:dyDescent="0.25">
      <c r="A4838" s="17">
        <v>127645</v>
      </c>
      <c r="B4838" s="18">
        <v>4</v>
      </c>
      <c r="C4838" s="16" t="s">
        <v>73</v>
      </c>
      <c r="D4838" s="21">
        <v>43258</v>
      </c>
      <c r="E4838" s="16" t="s">
        <v>3608</v>
      </c>
      <c r="F4838" s="21">
        <v>44019</v>
      </c>
      <c r="G4838" s="16" t="s">
        <v>105</v>
      </c>
      <c r="H4838" s="26" t="s">
        <v>295</v>
      </c>
      <c r="I4838" s="16" t="s">
        <v>4327</v>
      </c>
      <c r="J4838" s="20" t="s">
        <v>116</v>
      </c>
      <c r="L4838" s="16" t="s">
        <v>116</v>
      </c>
      <c r="M4838" s="26" t="s">
        <v>4328</v>
      </c>
      <c r="N4838" s="26" t="s">
        <v>3612</v>
      </c>
      <c r="O4838" s="16" t="s">
        <v>1139</v>
      </c>
      <c r="P4838" s="26" t="s">
        <v>1140</v>
      </c>
      <c r="T4838" s="22">
        <v>0.01</v>
      </c>
      <c r="W4838" s="20" t="s">
        <v>43</v>
      </c>
      <c r="X4838" s="16" t="s">
        <v>78</v>
      </c>
      <c r="Z4838" s="25">
        <v>0</v>
      </c>
      <c r="AA4838" s="25">
        <v>0</v>
      </c>
      <c r="AB4838" s="25">
        <v>191869</v>
      </c>
      <c r="AC4838" s="25">
        <v>0</v>
      </c>
      <c r="AD4838" s="25">
        <v>15000</v>
      </c>
      <c r="AE4838" s="25">
        <v>0</v>
      </c>
      <c r="AF4838" s="25">
        <v>191869</v>
      </c>
      <c r="AG4838" s="25">
        <v>0</v>
      </c>
      <c r="AH4838" s="25">
        <v>206869</v>
      </c>
      <c r="AI4838" s="16" t="s">
        <v>4329</v>
      </c>
    </row>
    <row r="4839" spans="1:35" ht="30" x14ac:dyDescent="0.25">
      <c r="A4839" s="17">
        <v>127646</v>
      </c>
      <c r="B4839" s="18">
        <v>2</v>
      </c>
      <c r="C4839" s="16" t="s">
        <v>73</v>
      </c>
      <c r="D4839" s="21">
        <v>43258</v>
      </c>
      <c r="E4839" s="16" t="s">
        <v>3608</v>
      </c>
      <c r="F4839" s="21">
        <v>44336</v>
      </c>
      <c r="G4839" s="16" t="s">
        <v>529</v>
      </c>
      <c r="H4839" s="26" t="s">
        <v>162</v>
      </c>
      <c r="I4839" s="16" t="s">
        <v>4330</v>
      </c>
      <c r="J4839" s="20" t="s">
        <v>116</v>
      </c>
      <c r="L4839" s="16" t="s">
        <v>116</v>
      </c>
      <c r="M4839" s="26" t="s">
        <v>4331</v>
      </c>
      <c r="N4839" s="26" t="s">
        <v>12341</v>
      </c>
      <c r="O4839" s="16" t="s">
        <v>1139</v>
      </c>
      <c r="P4839" s="26" t="s">
        <v>1140</v>
      </c>
      <c r="T4839" s="22">
        <v>0.01</v>
      </c>
      <c r="U4839" s="21">
        <v>44428</v>
      </c>
      <c r="W4839" s="20" t="s">
        <v>43</v>
      </c>
      <c r="X4839" s="16" t="s">
        <v>78</v>
      </c>
      <c r="Z4839" s="24" t="s">
        <v>32</v>
      </c>
      <c r="AA4839" s="24" t="s">
        <v>32</v>
      </c>
      <c r="AB4839" s="24" t="s">
        <v>32</v>
      </c>
      <c r="AC4839" s="24" t="s">
        <v>32</v>
      </c>
      <c r="AD4839" s="25">
        <v>65000</v>
      </c>
      <c r="AE4839" s="25">
        <v>0</v>
      </c>
      <c r="AF4839" s="25">
        <v>0</v>
      </c>
      <c r="AG4839" s="25">
        <v>0</v>
      </c>
      <c r="AH4839" s="25">
        <v>65000</v>
      </c>
      <c r="AI4839" s="16" t="s">
        <v>12340</v>
      </c>
    </row>
    <row r="4840" spans="1:35" ht="30" x14ac:dyDescent="0.25">
      <c r="A4840" s="17">
        <v>127646.01</v>
      </c>
      <c r="B4840" s="18">
        <v>2</v>
      </c>
      <c r="C4840" s="16" t="s">
        <v>73</v>
      </c>
      <c r="D4840" s="21">
        <v>44144</v>
      </c>
      <c r="E4840" s="16" t="s">
        <v>514</v>
      </c>
      <c r="F4840" s="21">
        <v>44279</v>
      </c>
      <c r="G4840" s="16" t="s">
        <v>75</v>
      </c>
      <c r="H4840" s="26" t="s">
        <v>162</v>
      </c>
      <c r="I4840" s="16" t="s">
        <v>4330</v>
      </c>
      <c r="J4840" s="20" t="s">
        <v>116</v>
      </c>
      <c r="L4840" s="16" t="s">
        <v>116</v>
      </c>
      <c r="M4840" s="26" t="s">
        <v>4331</v>
      </c>
      <c r="O4840" s="16" t="s">
        <v>1139</v>
      </c>
      <c r="P4840" s="26" t="s">
        <v>1140</v>
      </c>
      <c r="T4840" s="22">
        <v>0.01</v>
      </c>
      <c r="W4840" s="20" t="s">
        <v>43</v>
      </c>
      <c r="X4840" s="16" t="s">
        <v>78</v>
      </c>
      <c r="Z4840" s="25">
        <v>0</v>
      </c>
      <c r="AA4840" s="25">
        <v>0</v>
      </c>
      <c r="AB4840" s="25">
        <v>645420</v>
      </c>
      <c r="AC4840" s="25">
        <v>0</v>
      </c>
      <c r="AD4840" s="25">
        <v>0</v>
      </c>
      <c r="AE4840" s="25">
        <v>0</v>
      </c>
      <c r="AF4840" s="25">
        <v>645420</v>
      </c>
      <c r="AG4840" s="25">
        <v>0</v>
      </c>
      <c r="AH4840" s="25">
        <v>645420</v>
      </c>
      <c r="AI4840" s="16" t="s">
        <v>4332</v>
      </c>
    </row>
    <row r="4841" spans="1:35" ht="30" x14ac:dyDescent="0.25">
      <c r="A4841" s="17">
        <v>127647</v>
      </c>
      <c r="B4841" s="18">
        <v>2</v>
      </c>
      <c r="C4841" s="16" t="s">
        <v>73</v>
      </c>
      <c r="D4841" s="21">
        <v>43258</v>
      </c>
      <c r="E4841" s="16" t="s">
        <v>3608</v>
      </c>
      <c r="F4841" s="21">
        <v>43837</v>
      </c>
      <c r="G4841" s="16" t="s">
        <v>109</v>
      </c>
      <c r="H4841" s="26" t="s">
        <v>380</v>
      </c>
      <c r="I4841" s="16" t="s">
        <v>5699</v>
      </c>
      <c r="J4841" s="20" t="s">
        <v>116</v>
      </c>
      <c r="L4841" s="16" t="s">
        <v>116</v>
      </c>
      <c r="M4841" s="26" t="s">
        <v>12339</v>
      </c>
      <c r="N4841" s="26" t="s">
        <v>3612</v>
      </c>
      <c r="O4841" s="16" t="s">
        <v>1139</v>
      </c>
      <c r="P4841" s="26" t="s">
        <v>1140</v>
      </c>
      <c r="T4841" s="22">
        <v>7.0000000000000007E-2</v>
      </c>
      <c r="W4841" s="20" t="s">
        <v>43</v>
      </c>
      <c r="X4841" s="16" t="s">
        <v>78</v>
      </c>
      <c r="Z4841" s="24" t="s">
        <v>32</v>
      </c>
      <c r="AA4841" s="24" t="s">
        <v>32</v>
      </c>
      <c r="AB4841" s="24" t="s">
        <v>32</v>
      </c>
      <c r="AC4841" s="24" t="s">
        <v>32</v>
      </c>
      <c r="AD4841" s="25">
        <v>65000</v>
      </c>
      <c r="AE4841" s="25">
        <v>0</v>
      </c>
      <c r="AF4841" s="25">
        <v>0</v>
      </c>
      <c r="AG4841" s="25">
        <v>0</v>
      </c>
      <c r="AH4841" s="25">
        <v>65000</v>
      </c>
    </row>
    <row r="4842" spans="1:35" ht="30" x14ac:dyDescent="0.25">
      <c r="A4842" s="17">
        <v>127647.01</v>
      </c>
      <c r="B4842" s="18">
        <v>2</v>
      </c>
      <c r="C4842" s="16" t="s">
        <v>73</v>
      </c>
      <c r="D4842" s="21">
        <v>43731</v>
      </c>
      <c r="E4842" s="16" t="s">
        <v>102</v>
      </c>
      <c r="F4842" s="21">
        <v>43873</v>
      </c>
      <c r="G4842" s="16" t="s">
        <v>109</v>
      </c>
      <c r="H4842" s="26" t="s">
        <v>380</v>
      </c>
      <c r="I4842" s="16" t="s">
        <v>5699</v>
      </c>
      <c r="J4842" s="20" t="s">
        <v>116</v>
      </c>
      <c r="L4842" s="16" t="s">
        <v>116</v>
      </c>
      <c r="M4842" s="26" t="s">
        <v>12338</v>
      </c>
      <c r="N4842" s="26" t="s">
        <v>3612</v>
      </c>
      <c r="O4842" s="16" t="s">
        <v>1139</v>
      </c>
      <c r="P4842" s="26" t="s">
        <v>1140</v>
      </c>
      <c r="T4842" s="22">
        <v>0.01</v>
      </c>
      <c r="W4842" s="20" t="s">
        <v>43</v>
      </c>
      <c r="X4842" s="16" t="s">
        <v>78</v>
      </c>
      <c r="Z4842" s="24" t="s">
        <v>32</v>
      </c>
      <c r="AA4842" s="24" t="s">
        <v>32</v>
      </c>
      <c r="AB4842" s="24" t="s">
        <v>32</v>
      </c>
      <c r="AC4842" s="24" t="s">
        <v>32</v>
      </c>
      <c r="AD4842" s="25">
        <v>0</v>
      </c>
      <c r="AE4842" s="25">
        <v>0</v>
      </c>
      <c r="AF4842" s="25">
        <v>108521</v>
      </c>
      <c r="AG4842" s="25">
        <v>0</v>
      </c>
      <c r="AH4842" s="25">
        <v>108521</v>
      </c>
      <c r="AI4842" s="16" t="s">
        <v>12337</v>
      </c>
    </row>
    <row r="4843" spans="1:35" ht="30" x14ac:dyDescent="0.25">
      <c r="A4843" s="17">
        <v>127647.02</v>
      </c>
      <c r="B4843" s="18">
        <v>2</v>
      </c>
      <c r="C4843" s="16" t="s">
        <v>73</v>
      </c>
      <c r="D4843" s="21">
        <v>43731</v>
      </c>
      <c r="E4843" s="16" t="s">
        <v>102</v>
      </c>
      <c r="F4843" s="21">
        <v>44336</v>
      </c>
      <c r="G4843" s="16" t="s">
        <v>108</v>
      </c>
      <c r="H4843" s="26" t="s">
        <v>380</v>
      </c>
      <c r="I4843" s="16" t="s">
        <v>5699</v>
      </c>
      <c r="J4843" s="20" t="s">
        <v>116</v>
      </c>
      <c r="L4843" s="16" t="s">
        <v>116</v>
      </c>
      <c r="M4843" s="26" t="s">
        <v>12336</v>
      </c>
      <c r="N4843" s="26" t="s">
        <v>3612</v>
      </c>
      <c r="O4843" s="16" t="s">
        <v>1139</v>
      </c>
      <c r="P4843" s="26" t="s">
        <v>1140</v>
      </c>
      <c r="T4843" s="22">
        <v>7.0000000000000007E-2</v>
      </c>
      <c r="U4843" s="21">
        <v>44428</v>
      </c>
      <c r="W4843" s="20" t="s">
        <v>43</v>
      </c>
      <c r="X4843" s="16" t="s">
        <v>78</v>
      </c>
      <c r="Z4843" s="24" t="s">
        <v>32</v>
      </c>
      <c r="AA4843" s="24" t="s">
        <v>32</v>
      </c>
      <c r="AB4843" s="24" t="s">
        <v>32</v>
      </c>
      <c r="AC4843" s="24" t="s">
        <v>32</v>
      </c>
      <c r="AD4843" s="24" t="s">
        <v>32</v>
      </c>
      <c r="AE4843" s="24" t="s">
        <v>32</v>
      </c>
      <c r="AF4843" s="24" t="s">
        <v>32</v>
      </c>
      <c r="AG4843" s="24" t="s">
        <v>32</v>
      </c>
      <c r="AH4843" s="24" t="s">
        <v>32</v>
      </c>
      <c r="AI4843" s="16" t="s">
        <v>12335</v>
      </c>
    </row>
    <row r="4844" spans="1:35" ht="30" x14ac:dyDescent="0.25">
      <c r="A4844" s="17">
        <v>127648</v>
      </c>
      <c r="B4844" s="18">
        <v>1</v>
      </c>
      <c r="C4844" s="16" t="s">
        <v>73</v>
      </c>
      <c r="D4844" s="21">
        <v>43258</v>
      </c>
      <c r="E4844" s="16" t="s">
        <v>3608</v>
      </c>
      <c r="F4844" s="21">
        <v>43992</v>
      </c>
      <c r="G4844" s="16" t="s">
        <v>108</v>
      </c>
      <c r="H4844" s="26" t="s">
        <v>320</v>
      </c>
      <c r="I4844" s="16" t="s">
        <v>4438</v>
      </c>
      <c r="J4844" s="20" t="s">
        <v>116</v>
      </c>
      <c r="L4844" s="16" t="s">
        <v>116</v>
      </c>
      <c r="M4844" s="26" t="s">
        <v>12334</v>
      </c>
      <c r="N4844" s="26" t="s">
        <v>3612</v>
      </c>
      <c r="O4844" s="16" t="s">
        <v>1139</v>
      </c>
      <c r="P4844" s="26" t="s">
        <v>1140</v>
      </c>
      <c r="T4844" s="22">
        <v>0.01</v>
      </c>
      <c r="W4844" s="20" t="s">
        <v>43</v>
      </c>
      <c r="X4844" s="16" t="s">
        <v>140</v>
      </c>
      <c r="Z4844" s="24" t="s">
        <v>32</v>
      </c>
      <c r="AA4844" s="24" t="s">
        <v>32</v>
      </c>
      <c r="AB4844" s="24" t="s">
        <v>32</v>
      </c>
      <c r="AC4844" s="24" t="s">
        <v>32</v>
      </c>
      <c r="AD4844" s="25">
        <v>15000</v>
      </c>
      <c r="AE4844" s="25">
        <v>0</v>
      </c>
      <c r="AF4844" s="25">
        <v>0</v>
      </c>
      <c r="AG4844" s="25">
        <v>0</v>
      </c>
      <c r="AH4844" s="25">
        <v>15000</v>
      </c>
      <c r="AI4844" s="16" t="s">
        <v>12333</v>
      </c>
    </row>
    <row r="4845" spans="1:35" ht="30" x14ac:dyDescent="0.25">
      <c r="A4845" s="17">
        <v>127649</v>
      </c>
      <c r="B4845" s="18">
        <v>1</v>
      </c>
      <c r="C4845" s="16" t="s">
        <v>73</v>
      </c>
      <c r="D4845" s="21">
        <v>43258</v>
      </c>
      <c r="E4845" s="16" t="s">
        <v>3608</v>
      </c>
      <c r="F4845" s="21">
        <v>43992</v>
      </c>
      <c r="G4845" s="16" t="s">
        <v>108</v>
      </c>
      <c r="H4845" s="26" t="s">
        <v>320</v>
      </c>
      <c r="I4845" s="16" t="s">
        <v>12332</v>
      </c>
      <c r="K4845" s="16" t="s">
        <v>12331</v>
      </c>
      <c r="L4845" s="16" t="s">
        <v>37</v>
      </c>
      <c r="M4845" s="26" t="s">
        <v>12330</v>
      </c>
      <c r="N4845" s="26" t="s">
        <v>3612</v>
      </c>
      <c r="O4845" s="16" t="s">
        <v>1139</v>
      </c>
      <c r="P4845" s="26" t="s">
        <v>1140</v>
      </c>
      <c r="T4845" s="22">
        <v>0.01</v>
      </c>
      <c r="W4845" s="20" t="s">
        <v>43</v>
      </c>
      <c r="X4845" s="16" t="s">
        <v>78</v>
      </c>
      <c r="Z4845" s="24" t="s">
        <v>32</v>
      </c>
      <c r="AA4845" s="24" t="s">
        <v>32</v>
      </c>
      <c r="AB4845" s="24" t="s">
        <v>32</v>
      </c>
      <c r="AC4845" s="24" t="s">
        <v>32</v>
      </c>
      <c r="AD4845" s="25">
        <v>15000</v>
      </c>
      <c r="AE4845" s="25">
        <v>0</v>
      </c>
      <c r="AF4845" s="25">
        <v>0</v>
      </c>
      <c r="AG4845" s="25">
        <v>0</v>
      </c>
      <c r="AH4845" s="25">
        <v>15000</v>
      </c>
      <c r="AI4845" s="16" t="s">
        <v>12329</v>
      </c>
    </row>
    <row r="4846" spans="1:35" ht="30" x14ac:dyDescent="0.25">
      <c r="A4846" s="17">
        <v>127650</v>
      </c>
      <c r="B4846" s="18">
        <v>1</v>
      </c>
      <c r="C4846" s="16" t="s">
        <v>73</v>
      </c>
      <c r="D4846" s="21">
        <v>43258</v>
      </c>
      <c r="E4846" s="16" t="s">
        <v>3608</v>
      </c>
      <c r="F4846" s="21">
        <v>43837</v>
      </c>
      <c r="G4846" s="16" t="s">
        <v>142</v>
      </c>
      <c r="H4846" s="26" t="s">
        <v>320</v>
      </c>
      <c r="I4846" s="16" t="s">
        <v>4333</v>
      </c>
      <c r="K4846" s="16" t="s">
        <v>4334</v>
      </c>
      <c r="L4846" s="16" t="s">
        <v>37</v>
      </c>
      <c r="M4846" s="26" t="s">
        <v>4335</v>
      </c>
      <c r="N4846" s="26" t="s">
        <v>3612</v>
      </c>
      <c r="O4846" s="16" t="s">
        <v>1139</v>
      </c>
      <c r="P4846" s="26" t="s">
        <v>1140</v>
      </c>
      <c r="T4846" s="22">
        <v>0.01</v>
      </c>
      <c r="W4846" s="20" t="s">
        <v>43</v>
      </c>
      <c r="X4846" s="16" t="s">
        <v>44</v>
      </c>
      <c r="Z4846" s="25">
        <v>0</v>
      </c>
      <c r="AA4846" s="25">
        <v>0</v>
      </c>
      <c r="AB4846" s="25">
        <v>0</v>
      </c>
      <c r="AC4846" s="25">
        <v>0</v>
      </c>
      <c r="AD4846" s="25">
        <v>15000</v>
      </c>
      <c r="AE4846" s="25">
        <v>0</v>
      </c>
      <c r="AF4846" s="25">
        <v>3940</v>
      </c>
      <c r="AG4846" s="25">
        <v>0</v>
      </c>
      <c r="AH4846" s="25">
        <v>18940</v>
      </c>
      <c r="AI4846" s="16" t="s">
        <v>4336</v>
      </c>
    </row>
    <row r="4847" spans="1:35" ht="30" x14ac:dyDescent="0.25">
      <c r="A4847" s="17">
        <v>127651</v>
      </c>
      <c r="B4847" s="18">
        <v>1</v>
      </c>
      <c r="C4847" s="16" t="s">
        <v>73</v>
      </c>
      <c r="D4847" s="21">
        <v>43258</v>
      </c>
      <c r="E4847" s="16" t="s">
        <v>3608</v>
      </c>
      <c r="F4847" s="21">
        <v>43837</v>
      </c>
      <c r="G4847" s="16" t="s">
        <v>142</v>
      </c>
      <c r="H4847" s="26" t="s">
        <v>320</v>
      </c>
      <c r="I4847" s="16" t="s">
        <v>12328</v>
      </c>
      <c r="K4847" s="16" t="s">
        <v>12327</v>
      </c>
      <c r="L4847" s="16" t="s">
        <v>37</v>
      </c>
      <c r="M4847" s="26" t="s">
        <v>12326</v>
      </c>
      <c r="N4847" s="26" t="s">
        <v>3612</v>
      </c>
      <c r="O4847" s="16" t="s">
        <v>1139</v>
      </c>
      <c r="P4847" s="26" t="s">
        <v>1140</v>
      </c>
      <c r="T4847" s="22">
        <v>0.01</v>
      </c>
      <c r="W4847" s="20" t="s">
        <v>43</v>
      </c>
      <c r="X4847" s="16" t="s">
        <v>44</v>
      </c>
      <c r="Z4847" s="24" t="s">
        <v>32</v>
      </c>
      <c r="AA4847" s="24" t="s">
        <v>32</v>
      </c>
      <c r="AB4847" s="24" t="s">
        <v>32</v>
      </c>
      <c r="AC4847" s="24" t="s">
        <v>32</v>
      </c>
      <c r="AD4847" s="25">
        <v>15000</v>
      </c>
      <c r="AE4847" s="25">
        <v>0</v>
      </c>
      <c r="AF4847" s="25">
        <v>5688</v>
      </c>
      <c r="AG4847" s="25">
        <v>0</v>
      </c>
      <c r="AH4847" s="25">
        <v>20688</v>
      </c>
      <c r="AI4847" s="16" t="s">
        <v>12325</v>
      </c>
    </row>
    <row r="4848" spans="1:35" ht="30" x14ac:dyDescent="0.25">
      <c r="A4848" s="17">
        <v>127652</v>
      </c>
      <c r="B4848" s="18">
        <v>1</v>
      </c>
      <c r="C4848" s="16" t="s">
        <v>73</v>
      </c>
      <c r="D4848" s="21">
        <v>43258</v>
      </c>
      <c r="E4848" s="16" t="s">
        <v>3608</v>
      </c>
      <c r="F4848" s="21">
        <v>43837</v>
      </c>
      <c r="G4848" s="16" t="s">
        <v>142</v>
      </c>
      <c r="H4848" s="26" t="s">
        <v>320</v>
      </c>
      <c r="I4848" s="16" t="s">
        <v>12324</v>
      </c>
      <c r="K4848" s="16" t="s">
        <v>12323</v>
      </c>
      <c r="L4848" s="16" t="s">
        <v>37</v>
      </c>
      <c r="M4848" s="26" t="s">
        <v>12322</v>
      </c>
      <c r="N4848" s="26" t="s">
        <v>3612</v>
      </c>
      <c r="O4848" s="16" t="s">
        <v>1139</v>
      </c>
      <c r="P4848" s="26" t="s">
        <v>1140</v>
      </c>
      <c r="T4848" s="22">
        <v>0.01</v>
      </c>
      <c r="W4848" s="20" t="s">
        <v>43</v>
      </c>
      <c r="X4848" s="16" t="s">
        <v>78</v>
      </c>
      <c r="Z4848" s="24" t="s">
        <v>32</v>
      </c>
      <c r="AA4848" s="24" t="s">
        <v>32</v>
      </c>
      <c r="AB4848" s="24" t="s">
        <v>32</v>
      </c>
      <c r="AC4848" s="24" t="s">
        <v>32</v>
      </c>
      <c r="AD4848" s="25">
        <v>15000</v>
      </c>
      <c r="AE4848" s="25">
        <v>0</v>
      </c>
      <c r="AF4848" s="25">
        <v>7680</v>
      </c>
      <c r="AG4848" s="25">
        <v>0</v>
      </c>
      <c r="AH4848" s="25">
        <v>22680</v>
      </c>
      <c r="AI4848" s="16" t="s">
        <v>12321</v>
      </c>
    </row>
    <row r="4849" spans="1:35" ht="30" x14ac:dyDescent="0.25">
      <c r="A4849" s="17">
        <v>127653</v>
      </c>
      <c r="B4849" s="18">
        <v>1</v>
      </c>
      <c r="C4849" s="16" t="s">
        <v>73</v>
      </c>
      <c r="D4849" s="21">
        <v>43258</v>
      </c>
      <c r="E4849" s="16" t="s">
        <v>3608</v>
      </c>
      <c r="F4849" s="21">
        <v>43837</v>
      </c>
      <c r="G4849" s="16" t="s">
        <v>142</v>
      </c>
      <c r="H4849" s="26" t="s">
        <v>320</v>
      </c>
      <c r="I4849" s="16" t="s">
        <v>12320</v>
      </c>
      <c r="K4849" s="16" t="s">
        <v>12319</v>
      </c>
      <c r="L4849" s="16" t="s">
        <v>37</v>
      </c>
      <c r="M4849" s="26" t="s">
        <v>12318</v>
      </c>
      <c r="N4849" s="26" t="s">
        <v>3612</v>
      </c>
      <c r="O4849" s="16" t="s">
        <v>1139</v>
      </c>
      <c r="P4849" s="26" t="s">
        <v>1140</v>
      </c>
      <c r="T4849" s="22">
        <v>0.01</v>
      </c>
      <c r="W4849" s="20" t="s">
        <v>43</v>
      </c>
      <c r="X4849" s="16" t="s">
        <v>44</v>
      </c>
      <c r="Z4849" s="24" t="s">
        <v>32</v>
      </c>
      <c r="AA4849" s="24" t="s">
        <v>32</v>
      </c>
      <c r="AB4849" s="24" t="s">
        <v>32</v>
      </c>
      <c r="AC4849" s="24" t="s">
        <v>32</v>
      </c>
      <c r="AD4849" s="25">
        <v>15000</v>
      </c>
      <c r="AE4849" s="25">
        <v>0</v>
      </c>
      <c r="AF4849" s="25">
        <v>9635</v>
      </c>
      <c r="AG4849" s="25">
        <v>0</v>
      </c>
      <c r="AH4849" s="25">
        <v>24635</v>
      </c>
      <c r="AI4849" s="16" t="s">
        <v>12317</v>
      </c>
    </row>
    <row r="4850" spans="1:35" ht="30" x14ac:dyDescent="0.25">
      <c r="A4850" s="17">
        <v>127654</v>
      </c>
      <c r="B4850" s="18">
        <v>1</v>
      </c>
      <c r="C4850" s="16" t="s">
        <v>73</v>
      </c>
      <c r="D4850" s="21">
        <v>43258</v>
      </c>
      <c r="E4850" s="16" t="s">
        <v>3608</v>
      </c>
      <c r="F4850" s="21">
        <v>43837</v>
      </c>
      <c r="G4850" s="16" t="s">
        <v>142</v>
      </c>
      <c r="H4850" s="26" t="s">
        <v>320</v>
      </c>
      <c r="I4850" s="16" t="s">
        <v>12316</v>
      </c>
      <c r="K4850" s="16" t="s">
        <v>12315</v>
      </c>
      <c r="L4850" s="16" t="s">
        <v>37</v>
      </c>
      <c r="M4850" s="26" t="s">
        <v>12314</v>
      </c>
      <c r="N4850" s="26" t="s">
        <v>3612</v>
      </c>
      <c r="O4850" s="16" t="s">
        <v>1139</v>
      </c>
      <c r="P4850" s="26" t="s">
        <v>1140</v>
      </c>
      <c r="T4850" s="22">
        <v>0.01</v>
      </c>
      <c r="W4850" s="20" t="s">
        <v>43</v>
      </c>
      <c r="X4850" s="16" t="s">
        <v>44</v>
      </c>
      <c r="Z4850" s="24" t="s">
        <v>32</v>
      </c>
      <c r="AA4850" s="24" t="s">
        <v>32</v>
      </c>
      <c r="AB4850" s="24" t="s">
        <v>32</v>
      </c>
      <c r="AC4850" s="24" t="s">
        <v>32</v>
      </c>
      <c r="AD4850" s="25">
        <v>15000</v>
      </c>
      <c r="AE4850" s="25">
        <v>0</v>
      </c>
      <c r="AF4850" s="25">
        <v>5310</v>
      </c>
      <c r="AG4850" s="25">
        <v>0</v>
      </c>
      <c r="AH4850" s="25">
        <v>20310</v>
      </c>
      <c r="AI4850" s="16" t="s">
        <v>12313</v>
      </c>
    </row>
    <row r="4851" spans="1:35" ht="30" x14ac:dyDescent="0.25">
      <c r="A4851" s="17">
        <v>127655</v>
      </c>
      <c r="B4851" s="18">
        <v>1</v>
      </c>
      <c r="C4851" s="16" t="s">
        <v>73</v>
      </c>
      <c r="D4851" s="21">
        <v>43258</v>
      </c>
      <c r="E4851" s="16" t="s">
        <v>3608</v>
      </c>
      <c r="F4851" s="21">
        <v>43837</v>
      </c>
      <c r="G4851" s="16" t="s">
        <v>142</v>
      </c>
      <c r="H4851" s="26" t="s">
        <v>320</v>
      </c>
      <c r="I4851" s="16" t="s">
        <v>12312</v>
      </c>
      <c r="K4851" s="16" t="s">
        <v>12311</v>
      </c>
      <c r="L4851" s="16" t="s">
        <v>37</v>
      </c>
      <c r="M4851" s="26" t="s">
        <v>12310</v>
      </c>
      <c r="N4851" s="26" t="s">
        <v>3612</v>
      </c>
      <c r="O4851" s="16" t="s">
        <v>1139</v>
      </c>
      <c r="P4851" s="26" t="s">
        <v>1140</v>
      </c>
      <c r="T4851" s="22">
        <v>0.01</v>
      </c>
      <c r="W4851" s="20" t="s">
        <v>43</v>
      </c>
      <c r="X4851" s="16" t="s">
        <v>44</v>
      </c>
      <c r="Z4851" s="24" t="s">
        <v>32</v>
      </c>
      <c r="AA4851" s="24" t="s">
        <v>32</v>
      </c>
      <c r="AB4851" s="24" t="s">
        <v>32</v>
      </c>
      <c r="AC4851" s="24" t="s">
        <v>32</v>
      </c>
      <c r="AD4851" s="25">
        <v>15000</v>
      </c>
      <c r="AE4851" s="25">
        <v>0</v>
      </c>
      <c r="AF4851" s="25">
        <v>7785</v>
      </c>
      <c r="AG4851" s="25">
        <v>0</v>
      </c>
      <c r="AH4851" s="25">
        <v>22785</v>
      </c>
      <c r="AI4851" s="16" t="s">
        <v>12309</v>
      </c>
    </row>
    <row r="4852" spans="1:35" ht="30" x14ac:dyDescent="0.25">
      <c r="A4852" s="17">
        <v>127656</v>
      </c>
      <c r="B4852" s="18">
        <v>1</v>
      </c>
      <c r="C4852" s="16" t="s">
        <v>73</v>
      </c>
      <c r="D4852" s="21">
        <v>43258</v>
      </c>
      <c r="E4852" s="16" t="s">
        <v>3608</v>
      </c>
      <c r="F4852" s="21">
        <v>43837</v>
      </c>
      <c r="G4852" s="16" t="s">
        <v>142</v>
      </c>
      <c r="H4852" s="26" t="s">
        <v>320</v>
      </c>
      <c r="I4852" s="16" t="s">
        <v>12308</v>
      </c>
      <c r="K4852" s="16" t="s">
        <v>12307</v>
      </c>
      <c r="L4852" s="16" t="s">
        <v>37</v>
      </c>
      <c r="M4852" s="26" t="s">
        <v>12306</v>
      </c>
      <c r="N4852" s="26" t="s">
        <v>3612</v>
      </c>
      <c r="O4852" s="16" t="s">
        <v>1139</v>
      </c>
      <c r="P4852" s="26" t="s">
        <v>1140</v>
      </c>
      <c r="T4852" s="22">
        <v>0.01</v>
      </c>
      <c r="W4852" s="20" t="s">
        <v>43</v>
      </c>
      <c r="X4852" s="16" t="s">
        <v>44</v>
      </c>
      <c r="Z4852" s="24" t="s">
        <v>32</v>
      </c>
      <c r="AA4852" s="24" t="s">
        <v>32</v>
      </c>
      <c r="AB4852" s="24" t="s">
        <v>32</v>
      </c>
      <c r="AC4852" s="24" t="s">
        <v>32</v>
      </c>
      <c r="AD4852" s="25">
        <v>15000</v>
      </c>
      <c r="AE4852" s="25">
        <v>0</v>
      </c>
      <c r="AF4852" s="25">
        <v>7920</v>
      </c>
      <c r="AG4852" s="25">
        <v>0</v>
      </c>
      <c r="AH4852" s="25">
        <v>22920</v>
      </c>
      <c r="AI4852" s="16" t="s">
        <v>12305</v>
      </c>
    </row>
    <row r="4853" spans="1:35" ht="30" x14ac:dyDescent="0.25">
      <c r="A4853" s="17">
        <v>127657</v>
      </c>
      <c r="B4853" s="18">
        <v>1</v>
      </c>
      <c r="C4853" s="16" t="s">
        <v>73</v>
      </c>
      <c r="D4853" s="21">
        <v>43258</v>
      </c>
      <c r="E4853" s="16" t="s">
        <v>3608</v>
      </c>
      <c r="F4853" s="21">
        <v>43837</v>
      </c>
      <c r="G4853" s="16" t="s">
        <v>142</v>
      </c>
      <c r="H4853" s="26" t="s">
        <v>320</v>
      </c>
      <c r="I4853" s="16" t="s">
        <v>12304</v>
      </c>
      <c r="K4853" s="16" t="s">
        <v>12303</v>
      </c>
      <c r="L4853" s="16" t="s">
        <v>37</v>
      </c>
      <c r="M4853" s="26" t="s">
        <v>12302</v>
      </c>
      <c r="N4853" s="26" t="s">
        <v>3612</v>
      </c>
      <c r="O4853" s="16" t="s">
        <v>1139</v>
      </c>
      <c r="P4853" s="26" t="s">
        <v>1140</v>
      </c>
      <c r="T4853" s="22">
        <v>0.01</v>
      </c>
      <c r="W4853" s="20" t="s">
        <v>43</v>
      </c>
      <c r="X4853" s="16" t="s">
        <v>78</v>
      </c>
      <c r="Z4853" s="24" t="s">
        <v>32</v>
      </c>
      <c r="AA4853" s="24" t="s">
        <v>32</v>
      </c>
      <c r="AB4853" s="24" t="s">
        <v>32</v>
      </c>
      <c r="AC4853" s="24" t="s">
        <v>32</v>
      </c>
      <c r="AD4853" s="25">
        <v>15000</v>
      </c>
      <c r="AE4853" s="25">
        <v>0</v>
      </c>
      <c r="AF4853" s="25">
        <v>9855</v>
      </c>
      <c r="AG4853" s="25">
        <v>0</v>
      </c>
      <c r="AH4853" s="25">
        <v>24855</v>
      </c>
      <c r="AI4853" s="16" t="s">
        <v>12301</v>
      </c>
    </row>
    <row r="4854" spans="1:35" ht="30" x14ac:dyDescent="0.25">
      <c r="A4854" s="17">
        <v>127658</v>
      </c>
      <c r="B4854" s="18">
        <v>4</v>
      </c>
      <c r="C4854" s="16" t="s">
        <v>73</v>
      </c>
      <c r="D4854" s="21">
        <v>43259</v>
      </c>
      <c r="E4854" s="16" t="s">
        <v>2240</v>
      </c>
      <c r="F4854" s="21">
        <v>43837</v>
      </c>
      <c r="G4854" s="16" t="s">
        <v>142</v>
      </c>
      <c r="H4854" s="26" t="s">
        <v>126</v>
      </c>
      <c r="I4854" s="16" t="s">
        <v>12300</v>
      </c>
      <c r="K4854" s="16" t="s">
        <v>12299</v>
      </c>
      <c r="L4854" s="16" t="s">
        <v>37</v>
      </c>
      <c r="M4854" s="26" t="s">
        <v>12298</v>
      </c>
      <c r="N4854" s="26" t="s">
        <v>2244</v>
      </c>
      <c r="O4854" s="16" t="s">
        <v>1139</v>
      </c>
      <c r="P4854" s="26" t="s">
        <v>1140</v>
      </c>
      <c r="T4854" s="22">
        <v>0.01</v>
      </c>
      <c r="W4854" s="20" t="s">
        <v>43</v>
      </c>
      <c r="X4854" s="16" t="s">
        <v>78</v>
      </c>
      <c r="Z4854" s="24" t="s">
        <v>32</v>
      </c>
      <c r="AA4854" s="24" t="s">
        <v>32</v>
      </c>
      <c r="AB4854" s="24" t="s">
        <v>32</v>
      </c>
      <c r="AC4854" s="24" t="s">
        <v>32</v>
      </c>
      <c r="AD4854" s="25">
        <v>15000</v>
      </c>
      <c r="AE4854" s="25">
        <v>0</v>
      </c>
      <c r="AF4854" s="25">
        <v>13940</v>
      </c>
      <c r="AG4854" s="25">
        <v>0</v>
      </c>
      <c r="AH4854" s="25">
        <v>28940</v>
      </c>
      <c r="AI4854" s="16" t="s">
        <v>12297</v>
      </c>
    </row>
    <row r="4855" spans="1:35" ht="30" x14ac:dyDescent="0.25">
      <c r="A4855" s="17">
        <v>127659</v>
      </c>
      <c r="B4855" s="18">
        <v>4</v>
      </c>
      <c r="C4855" s="16" t="s">
        <v>73</v>
      </c>
      <c r="D4855" s="21">
        <v>43259</v>
      </c>
      <c r="E4855" s="16" t="s">
        <v>2240</v>
      </c>
      <c r="F4855" s="21">
        <v>43837</v>
      </c>
      <c r="G4855" s="16" t="s">
        <v>81</v>
      </c>
      <c r="H4855" s="26" t="s">
        <v>126</v>
      </c>
      <c r="I4855" s="16" t="s">
        <v>12296</v>
      </c>
      <c r="K4855" s="16" t="s">
        <v>12295</v>
      </c>
      <c r="L4855" s="16" t="s">
        <v>37</v>
      </c>
      <c r="M4855" s="26" t="s">
        <v>12294</v>
      </c>
      <c r="N4855" s="26" t="s">
        <v>12293</v>
      </c>
      <c r="O4855" s="16" t="s">
        <v>1139</v>
      </c>
      <c r="P4855" s="26" t="s">
        <v>1140</v>
      </c>
      <c r="T4855" s="22">
        <v>0.01</v>
      </c>
      <c r="W4855" s="20" t="s">
        <v>43</v>
      </c>
      <c r="X4855" s="16" t="s">
        <v>44</v>
      </c>
      <c r="Z4855" s="24" t="s">
        <v>32</v>
      </c>
      <c r="AA4855" s="24" t="s">
        <v>32</v>
      </c>
      <c r="AB4855" s="24" t="s">
        <v>32</v>
      </c>
      <c r="AC4855" s="24" t="s">
        <v>32</v>
      </c>
      <c r="AD4855" s="25">
        <v>15000</v>
      </c>
      <c r="AE4855" s="25">
        <v>0</v>
      </c>
      <c r="AF4855" s="25">
        <v>0</v>
      </c>
      <c r="AG4855" s="25">
        <v>0</v>
      </c>
      <c r="AH4855" s="25">
        <v>15000</v>
      </c>
    </row>
    <row r="4856" spans="1:35" ht="45" x14ac:dyDescent="0.25">
      <c r="A4856" s="17">
        <v>127660</v>
      </c>
      <c r="B4856" s="18">
        <v>3</v>
      </c>
      <c r="C4856" s="16" t="s">
        <v>73</v>
      </c>
      <c r="D4856" s="21">
        <v>43262</v>
      </c>
      <c r="E4856" s="16" t="s">
        <v>2469</v>
      </c>
      <c r="F4856" s="21">
        <v>44215</v>
      </c>
      <c r="G4856" s="16" t="s">
        <v>75</v>
      </c>
      <c r="H4856" s="26" t="s">
        <v>173</v>
      </c>
      <c r="I4856" s="16" t="s">
        <v>1518</v>
      </c>
      <c r="J4856" s="20" t="s">
        <v>1518</v>
      </c>
      <c r="M4856" s="26" t="s">
        <v>12292</v>
      </c>
      <c r="N4856" s="26" t="s">
        <v>12291</v>
      </c>
      <c r="O4856" s="16" t="s">
        <v>60</v>
      </c>
      <c r="P4856" s="26" t="s">
        <v>568</v>
      </c>
      <c r="R4856" s="16" t="s">
        <v>139</v>
      </c>
      <c r="S4856" s="16" t="s">
        <v>192</v>
      </c>
      <c r="T4856" s="23" t="s">
        <v>32</v>
      </c>
      <c r="W4856" s="20" t="s">
        <v>43</v>
      </c>
      <c r="Z4856" s="24" t="s">
        <v>32</v>
      </c>
      <c r="AA4856" s="24" t="s">
        <v>32</v>
      </c>
      <c r="AB4856" s="24" t="s">
        <v>32</v>
      </c>
      <c r="AC4856" s="24" t="s">
        <v>32</v>
      </c>
      <c r="AD4856" s="24" t="s">
        <v>32</v>
      </c>
      <c r="AE4856" s="24" t="s">
        <v>32</v>
      </c>
      <c r="AF4856" s="24" t="s">
        <v>32</v>
      </c>
      <c r="AG4856" s="24" t="s">
        <v>32</v>
      </c>
      <c r="AH4856" s="24" t="s">
        <v>32</v>
      </c>
      <c r="AI4856" s="16" t="s">
        <v>12290</v>
      </c>
    </row>
    <row r="4857" spans="1:35" x14ac:dyDescent="0.25">
      <c r="A4857" s="17">
        <v>127674</v>
      </c>
      <c r="B4857" s="18">
        <v>1</v>
      </c>
      <c r="C4857" s="16" t="s">
        <v>73</v>
      </c>
      <c r="D4857" s="21">
        <v>43265</v>
      </c>
      <c r="E4857" s="16" t="s">
        <v>1610</v>
      </c>
      <c r="F4857" s="21">
        <v>43970</v>
      </c>
      <c r="G4857" s="16" t="s">
        <v>1610</v>
      </c>
      <c r="H4857" s="26" t="s">
        <v>182</v>
      </c>
      <c r="L4857" s="16" t="s">
        <v>110</v>
      </c>
      <c r="M4857" s="26" t="s">
        <v>12289</v>
      </c>
      <c r="O4857" s="16" t="s">
        <v>1612</v>
      </c>
      <c r="T4857" s="23" t="s">
        <v>32</v>
      </c>
      <c r="W4857" s="20" t="s">
        <v>43</v>
      </c>
      <c r="Z4857" s="24" t="s">
        <v>32</v>
      </c>
      <c r="AA4857" s="24" t="s">
        <v>32</v>
      </c>
      <c r="AB4857" s="24" t="s">
        <v>32</v>
      </c>
      <c r="AC4857" s="24" t="s">
        <v>32</v>
      </c>
      <c r="AD4857" s="25">
        <v>0</v>
      </c>
      <c r="AE4857" s="25">
        <v>0</v>
      </c>
      <c r="AF4857" s="25">
        <v>635400</v>
      </c>
      <c r="AG4857" s="25">
        <v>0</v>
      </c>
      <c r="AH4857" s="25">
        <v>635400</v>
      </c>
      <c r="AI4857" s="16" t="s">
        <v>12288</v>
      </c>
    </row>
    <row r="4858" spans="1:35" ht="45" x14ac:dyDescent="0.25">
      <c r="A4858" s="17">
        <v>127680</v>
      </c>
      <c r="B4858" s="18">
        <v>1</v>
      </c>
      <c r="C4858" s="16" t="s">
        <v>73</v>
      </c>
      <c r="D4858" s="21">
        <v>43269</v>
      </c>
      <c r="E4858" s="16" t="s">
        <v>3905</v>
      </c>
      <c r="F4858" s="21">
        <v>44215</v>
      </c>
      <c r="G4858" s="16" t="s">
        <v>75</v>
      </c>
      <c r="H4858" s="26" t="s">
        <v>283</v>
      </c>
      <c r="I4858" s="16" t="s">
        <v>12287</v>
      </c>
      <c r="M4858" s="26" t="s">
        <v>12286</v>
      </c>
      <c r="N4858" s="26" t="s">
        <v>12285</v>
      </c>
      <c r="O4858" s="16" t="s">
        <v>60</v>
      </c>
      <c r="P4858" s="26" t="s">
        <v>168</v>
      </c>
      <c r="R4858" s="16" t="s">
        <v>139</v>
      </c>
      <c r="S4858" s="16" t="s">
        <v>42</v>
      </c>
      <c r="T4858" s="22">
        <v>0.21</v>
      </c>
      <c r="W4858" s="20" t="s">
        <v>43</v>
      </c>
      <c r="X4858" s="16" t="s">
        <v>78</v>
      </c>
      <c r="Z4858" s="24" t="s">
        <v>32</v>
      </c>
      <c r="AA4858" s="24" t="s">
        <v>32</v>
      </c>
      <c r="AB4858" s="24" t="s">
        <v>32</v>
      </c>
      <c r="AC4858" s="24" t="s">
        <v>32</v>
      </c>
      <c r="AD4858" s="25">
        <v>135000</v>
      </c>
      <c r="AE4858" s="25">
        <v>0</v>
      </c>
      <c r="AF4858" s="25">
        <v>0</v>
      </c>
      <c r="AG4858" s="25">
        <v>0</v>
      </c>
      <c r="AH4858" s="25">
        <v>135000</v>
      </c>
      <c r="AI4858" s="16" t="s">
        <v>12284</v>
      </c>
    </row>
    <row r="4859" spans="1:35" x14ac:dyDescent="0.25">
      <c r="A4859" s="17">
        <v>127684</v>
      </c>
      <c r="B4859" s="18">
        <v>4</v>
      </c>
      <c r="C4859" s="16" t="s">
        <v>73</v>
      </c>
      <c r="D4859" s="21">
        <v>43269</v>
      </c>
      <c r="E4859" s="16" t="s">
        <v>3773</v>
      </c>
      <c r="F4859" s="21">
        <v>43269</v>
      </c>
      <c r="G4859" s="16" t="s">
        <v>3773</v>
      </c>
      <c r="H4859" s="26" t="s">
        <v>270</v>
      </c>
      <c r="M4859" s="26" t="s">
        <v>12283</v>
      </c>
      <c r="O4859" s="16" t="s">
        <v>1171</v>
      </c>
      <c r="P4859" s="26" t="s">
        <v>1062</v>
      </c>
      <c r="T4859" s="23" t="s">
        <v>32</v>
      </c>
      <c r="W4859" s="20" t="s">
        <v>43</v>
      </c>
      <c r="Z4859" s="24" t="s">
        <v>32</v>
      </c>
      <c r="AA4859" s="24" t="s">
        <v>32</v>
      </c>
      <c r="AB4859" s="24" t="s">
        <v>32</v>
      </c>
      <c r="AC4859" s="24" t="s">
        <v>32</v>
      </c>
      <c r="AD4859" s="25">
        <v>0</v>
      </c>
      <c r="AE4859" s="25">
        <v>0</v>
      </c>
      <c r="AF4859" s="25">
        <v>14300</v>
      </c>
      <c r="AG4859" s="25">
        <v>0</v>
      </c>
      <c r="AH4859" s="25">
        <v>14300</v>
      </c>
      <c r="AI4859" s="16" t="s">
        <v>12282</v>
      </c>
    </row>
    <row r="4860" spans="1:35" x14ac:dyDescent="0.25">
      <c r="A4860" s="17">
        <v>127686</v>
      </c>
      <c r="B4860" s="18">
        <v>4</v>
      </c>
      <c r="C4860" s="16" t="s">
        <v>73</v>
      </c>
      <c r="D4860" s="21">
        <v>43269</v>
      </c>
      <c r="E4860" s="16" t="s">
        <v>3773</v>
      </c>
      <c r="F4860" s="21">
        <v>43269</v>
      </c>
      <c r="G4860" s="16" t="s">
        <v>3773</v>
      </c>
      <c r="H4860" s="26" t="s">
        <v>126</v>
      </c>
      <c r="M4860" s="26" t="s">
        <v>12281</v>
      </c>
      <c r="O4860" s="16" t="s">
        <v>1171</v>
      </c>
      <c r="P4860" s="26" t="s">
        <v>1062</v>
      </c>
      <c r="T4860" s="23" t="s">
        <v>32</v>
      </c>
      <c r="W4860" s="20" t="s">
        <v>43</v>
      </c>
      <c r="Z4860" s="24" t="s">
        <v>32</v>
      </c>
      <c r="AA4860" s="24" t="s">
        <v>32</v>
      </c>
      <c r="AB4860" s="24" t="s">
        <v>32</v>
      </c>
      <c r="AC4860" s="24" t="s">
        <v>32</v>
      </c>
      <c r="AD4860" s="25">
        <v>0</v>
      </c>
      <c r="AE4860" s="25">
        <v>0</v>
      </c>
      <c r="AF4860" s="25">
        <v>14300</v>
      </c>
      <c r="AG4860" s="25">
        <v>0</v>
      </c>
      <c r="AH4860" s="25">
        <v>14300</v>
      </c>
      <c r="AI4860" s="16" t="s">
        <v>12280</v>
      </c>
    </row>
    <row r="4861" spans="1:35" x14ac:dyDescent="0.25">
      <c r="A4861" s="17">
        <v>127687</v>
      </c>
      <c r="B4861" s="18">
        <v>4</v>
      </c>
      <c r="C4861" s="16" t="s">
        <v>73</v>
      </c>
      <c r="D4861" s="21">
        <v>43269</v>
      </c>
      <c r="E4861" s="16" t="s">
        <v>3773</v>
      </c>
      <c r="F4861" s="21">
        <v>43269</v>
      </c>
      <c r="G4861" s="16" t="s">
        <v>3773</v>
      </c>
      <c r="H4861" s="26" t="s">
        <v>126</v>
      </c>
      <c r="M4861" s="26" t="s">
        <v>12279</v>
      </c>
      <c r="O4861" s="16" t="s">
        <v>1171</v>
      </c>
      <c r="P4861" s="26" t="s">
        <v>1062</v>
      </c>
      <c r="T4861" s="23" t="s">
        <v>32</v>
      </c>
      <c r="W4861" s="20" t="s">
        <v>43</v>
      </c>
      <c r="Z4861" s="24" t="s">
        <v>32</v>
      </c>
      <c r="AA4861" s="24" t="s">
        <v>32</v>
      </c>
      <c r="AB4861" s="24" t="s">
        <v>32</v>
      </c>
      <c r="AC4861" s="24" t="s">
        <v>32</v>
      </c>
      <c r="AD4861" s="25">
        <v>0</v>
      </c>
      <c r="AE4861" s="25">
        <v>0</v>
      </c>
      <c r="AF4861" s="25">
        <v>14300</v>
      </c>
      <c r="AG4861" s="25">
        <v>0</v>
      </c>
      <c r="AH4861" s="25">
        <v>14300</v>
      </c>
      <c r="AI4861" s="16" t="s">
        <v>12278</v>
      </c>
    </row>
    <row r="4862" spans="1:35" x14ac:dyDescent="0.25">
      <c r="A4862" s="17">
        <v>127688</v>
      </c>
      <c r="B4862" s="18">
        <v>4</v>
      </c>
      <c r="C4862" s="16" t="s">
        <v>73</v>
      </c>
      <c r="D4862" s="21">
        <v>43269</v>
      </c>
      <c r="E4862" s="16" t="s">
        <v>3773</v>
      </c>
      <c r="F4862" s="21">
        <v>43269</v>
      </c>
      <c r="G4862" s="16" t="s">
        <v>3773</v>
      </c>
      <c r="H4862" s="26" t="s">
        <v>270</v>
      </c>
      <c r="M4862" s="26" t="s">
        <v>12277</v>
      </c>
      <c r="O4862" s="16" t="s">
        <v>1171</v>
      </c>
      <c r="P4862" s="26" t="s">
        <v>1062</v>
      </c>
      <c r="T4862" s="23" t="s">
        <v>32</v>
      </c>
      <c r="W4862" s="20" t="s">
        <v>43</v>
      </c>
      <c r="Z4862" s="24" t="s">
        <v>32</v>
      </c>
      <c r="AA4862" s="24" t="s">
        <v>32</v>
      </c>
      <c r="AB4862" s="24" t="s">
        <v>32</v>
      </c>
      <c r="AC4862" s="24" t="s">
        <v>32</v>
      </c>
      <c r="AD4862" s="25">
        <v>0</v>
      </c>
      <c r="AE4862" s="25">
        <v>0</v>
      </c>
      <c r="AF4862" s="25">
        <v>14300</v>
      </c>
      <c r="AG4862" s="25">
        <v>0</v>
      </c>
      <c r="AH4862" s="25">
        <v>14300</v>
      </c>
      <c r="AI4862" s="16" t="s">
        <v>12276</v>
      </c>
    </row>
    <row r="4863" spans="1:35" x14ac:dyDescent="0.25">
      <c r="A4863" s="17">
        <v>127689</v>
      </c>
      <c r="B4863" s="18">
        <v>4</v>
      </c>
      <c r="C4863" s="16" t="s">
        <v>73</v>
      </c>
      <c r="D4863" s="21">
        <v>43269</v>
      </c>
      <c r="E4863" s="16" t="s">
        <v>3773</v>
      </c>
      <c r="F4863" s="21">
        <v>43269</v>
      </c>
      <c r="G4863" s="16" t="s">
        <v>3773</v>
      </c>
      <c r="H4863" s="26" t="s">
        <v>126</v>
      </c>
      <c r="M4863" s="26" t="s">
        <v>12275</v>
      </c>
      <c r="O4863" s="16" t="s">
        <v>1171</v>
      </c>
      <c r="P4863" s="26" t="s">
        <v>1062</v>
      </c>
      <c r="T4863" s="23" t="s">
        <v>32</v>
      </c>
      <c r="W4863" s="20" t="s">
        <v>43</v>
      </c>
      <c r="Z4863" s="24" t="s">
        <v>32</v>
      </c>
      <c r="AA4863" s="24" t="s">
        <v>32</v>
      </c>
      <c r="AB4863" s="24" t="s">
        <v>32</v>
      </c>
      <c r="AC4863" s="24" t="s">
        <v>32</v>
      </c>
      <c r="AD4863" s="25">
        <v>0</v>
      </c>
      <c r="AE4863" s="25">
        <v>0</v>
      </c>
      <c r="AF4863" s="25">
        <v>25740</v>
      </c>
      <c r="AG4863" s="25">
        <v>0</v>
      </c>
      <c r="AH4863" s="25">
        <v>25740</v>
      </c>
      <c r="AI4863" s="16" t="s">
        <v>12274</v>
      </c>
    </row>
    <row r="4864" spans="1:35" x14ac:dyDescent="0.25">
      <c r="A4864" s="17">
        <v>127691</v>
      </c>
      <c r="B4864" s="18">
        <v>3</v>
      </c>
      <c r="C4864" s="16" t="s">
        <v>73</v>
      </c>
      <c r="D4864" s="21">
        <v>43269</v>
      </c>
      <c r="E4864" s="16" t="s">
        <v>3773</v>
      </c>
      <c r="F4864" s="21">
        <v>43269</v>
      </c>
      <c r="G4864" s="16" t="s">
        <v>3773</v>
      </c>
      <c r="H4864" s="26" t="s">
        <v>98</v>
      </c>
      <c r="M4864" s="26" t="s">
        <v>12273</v>
      </c>
      <c r="O4864" s="16" t="s">
        <v>1171</v>
      </c>
      <c r="P4864" s="26" t="s">
        <v>1062</v>
      </c>
      <c r="T4864" s="23" t="s">
        <v>32</v>
      </c>
      <c r="W4864" s="20" t="s">
        <v>43</v>
      </c>
      <c r="Z4864" s="24" t="s">
        <v>32</v>
      </c>
      <c r="AA4864" s="24" t="s">
        <v>32</v>
      </c>
      <c r="AB4864" s="24" t="s">
        <v>32</v>
      </c>
      <c r="AC4864" s="24" t="s">
        <v>32</v>
      </c>
      <c r="AD4864" s="25">
        <v>0</v>
      </c>
      <c r="AE4864" s="25">
        <v>0</v>
      </c>
      <c r="AF4864" s="25">
        <v>25740</v>
      </c>
      <c r="AG4864" s="25">
        <v>0</v>
      </c>
      <c r="AH4864" s="25">
        <v>25740</v>
      </c>
      <c r="AI4864" s="16" t="s">
        <v>12272</v>
      </c>
    </row>
    <row r="4865" spans="1:35" ht="30" x14ac:dyDescent="0.25">
      <c r="A4865" s="17">
        <v>127693</v>
      </c>
      <c r="B4865" s="18">
        <v>3</v>
      </c>
      <c r="C4865" s="16" t="s">
        <v>73</v>
      </c>
      <c r="D4865" s="21">
        <v>43269</v>
      </c>
      <c r="E4865" s="16" t="s">
        <v>2240</v>
      </c>
      <c r="F4865" s="21">
        <v>43837</v>
      </c>
      <c r="G4865" s="16" t="s">
        <v>142</v>
      </c>
      <c r="H4865" s="26" t="s">
        <v>69</v>
      </c>
      <c r="I4865" s="16" t="s">
        <v>12271</v>
      </c>
      <c r="K4865" s="16" t="s">
        <v>12270</v>
      </c>
      <c r="L4865" s="16" t="s">
        <v>37</v>
      </c>
      <c r="M4865" s="26" t="s">
        <v>12269</v>
      </c>
      <c r="N4865" s="26" t="s">
        <v>2244</v>
      </c>
      <c r="O4865" s="16" t="s">
        <v>1139</v>
      </c>
      <c r="P4865" s="26" t="s">
        <v>1140</v>
      </c>
      <c r="T4865" s="22">
        <v>0.01</v>
      </c>
      <c r="W4865" s="20" t="s">
        <v>43</v>
      </c>
      <c r="X4865" s="16" t="s">
        <v>44</v>
      </c>
      <c r="Z4865" s="24" t="s">
        <v>32</v>
      </c>
      <c r="AA4865" s="24" t="s">
        <v>32</v>
      </c>
      <c r="AB4865" s="24" t="s">
        <v>32</v>
      </c>
      <c r="AC4865" s="24" t="s">
        <v>32</v>
      </c>
      <c r="AD4865" s="25">
        <v>15000</v>
      </c>
      <c r="AE4865" s="25">
        <v>0</v>
      </c>
      <c r="AF4865" s="25">
        <v>0</v>
      </c>
      <c r="AG4865" s="25">
        <v>0</v>
      </c>
      <c r="AH4865" s="25">
        <v>15000</v>
      </c>
      <c r="AI4865" s="16" t="s">
        <v>12268</v>
      </c>
    </row>
    <row r="4866" spans="1:35" ht="30" x14ac:dyDescent="0.25">
      <c r="A4866" s="17">
        <v>127694</v>
      </c>
      <c r="B4866" s="18">
        <v>3</v>
      </c>
      <c r="C4866" s="16" t="s">
        <v>73</v>
      </c>
      <c r="D4866" s="21">
        <v>43269</v>
      </c>
      <c r="E4866" s="16" t="s">
        <v>2240</v>
      </c>
      <c r="F4866" s="21">
        <v>43837</v>
      </c>
      <c r="G4866" s="16" t="s">
        <v>142</v>
      </c>
      <c r="H4866" s="26" t="s">
        <v>69</v>
      </c>
      <c r="I4866" s="16" t="s">
        <v>12267</v>
      </c>
      <c r="K4866" s="16" t="s">
        <v>12266</v>
      </c>
      <c r="L4866" s="16" t="s">
        <v>37</v>
      </c>
      <c r="M4866" s="26" t="s">
        <v>12265</v>
      </c>
      <c r="N4866" s="26" t="s">
        <v>2244</v>
      </c>
      <c r="O4866" s="16" t="s">
        <v>1139</v>
      </c>
      <c r="P4866" s="26" t="s">
        <v>1140</v>
      </c>
      <c r="T4866" s="22">
        <v>0.01</v>
      </c>
      <c r="W4866" s="20" t="s">
        <v>43</v>
      </c>
      <c r="X4866" s="16" t="s">
        <v>44</v>
      </c>
      <c r="Z4866" s="24" t="s">
        <v>32</v>
      </c>
      <c r="AA4866" s="24" t="s">
        <v>32</v>
      </c>
      <c r="AB4866" s="24" t="s">
        <v>32</v>
      </c>
      <c r="AC4866" s="24" t="s">
        <v>32</v>
      </c>
      <c r="AD4866" s="25">
        <v>15000</v>
      </c>
      <c r="AE4866" s="25">
        <v>0</v>
      </c>
      <c r="AF4866" s="25">
        <v>0</v>
      </c>
      <c r="AG4866" s="25">
        <v>0</v>
      </c>
      <c r="AH4866" s="25">
        <v>15000</v>
      </c>
      <c r="AI4866" s="16" t="s">
        <v>12264</v>
      </c>
    </row>
    <row r="4867" spans="1:35" ht="30" x14ac:dyDescent="0.25">
      <c r="A4867" s="17">
        <v>127695</v>
      </c>
      <c r="B4867" s="18">
        <v>3</v>
      </c>
      <c r="C4867" s="16" t="s">
        <v>73</v>
      </c>
      <c r="D4867" s="21">
        <v>43269</v>
      </c>
      <c r="E4867" s="16" t="s">
        <v>2240</v>
      </c>
      <c r="F4867" s="21">
        <v>44063</v>
      </c>
      <c r="G4867" s="16" t="s">
        <v>832</v>
      </c>
      <c r="H4867" s="26" t="s">
        <v>173</v>
      </c>
      <c r="I4867" s="16" t="s">
        <v>4337</v>
      </c>
      <c r="K4867" s="16" t="s">
        <v>4338</v>
      </c>
      <c r="L4867" s="16" t="s">
        <v>37</v>
      </c>
      <c r="M4867" s="26" t="s">
        <v>4339</v>
      </c>
      <c r="N4867" s="26" t="s">
        <v>4340</v>
      </c>
      <c r="O4867" s="16" t="s">
        <v>1139</v>
      </c>
      <c r="P4867" s="26" t="s">
        <v>1140</v>
      </c>
      <c r="T4867" s="22">
        <v>0.01</v>
      </c>
      <c r="W4867" s="20" t="s">
        <v>43</v>
      </c>
      <c r="X4867" s="16" t="s">
        <v>78</v>
      </c>
      <c r="Z4867" s="25">
        <v>12000</v>
      </c>
      <c r="AA4867" s="25">
        <v>0</v>
      </c>
      <c r="AB4867" s="25">
        <v>743641</v>
      </c>
      <c r="AC4867" s="25">
        <v>0</v>
      </c>
      <c r="AD4867" s="25">
        <v>102000</v>
      </c>
      <c r="AE4867" s="25">
        <v>0</v>
      </c>
      <c r="AF4867" s="25">
        <v>743641</v>
      </c>
      <c r="AG4867" s="25">
        <v>0</v>
      </c>
      <c r="AH4867" s="25">
        <v>845641</v>
      </c>
      <c r="AI4867" s="16" t="s">
        <v>4341</v>
      </c>
    </row>
    <row r="4868" spans="1:35" x14ac:dyDescent="0.25">
      <c r="A4868" s="17">
        <v>127708</v>
      </c>
      <c r="B4868" s="18">
        <v>2</v>
      </c>
      <c r="C4868" s="16" t="s">
        <v>73</v>
      </c>
      <c r="D4868" s="21">
        <v>43270</v>
      </c>
      <c r="E4868" s="16" t="s">
        <v>1169</v>
      </c>
      <c r="F4868" s="21">
        <v>43270</v>
      </c>
      <c r="G4868" s="16" t="s">
        <v>1169</v>
      </c>
      <c r="H4868" s="26" t="s">
        <v>241</v>
      </c>
      <c r="M4868" s="26" t="s">
        <v>12263</v>
      </c>
      <c r="O4868" s="16" t="s">
        <v>1171</v>
      </c>
      <c r="P4868" s="26" t="s">
        <v>1062</v>
      </c>
      <c r="T4868" s="23" t="s">
        <v>32</v>
      </c>
      <c r="W4868" s="20" t="s">
        <v>43</v>
      </c>
      <c r="Z4868" s="24" t="s">
        <v>32</v>
      </c>
      <c r="AA4868" s="24" t="s">
        <v>32</v>
      </c>
      <c r="AB4868" s="24" t="s">
        <v>32</v>
      </c>
      <c r="AC4868" s="24" t="s">
        <v>32</v>
      </c>
      <c r="AD4868" s="25">
        <v>0</v>
      </c>
      <c r="AE4868" s="25">
        <v>0</v>
      </c>
      <c r="AF4868" s="25">
        <v>19800</v>
      </c>
      <c r="AG4868" s="25">
        <v>0</v>
      </c>
      <c r="AH4868" s="25">
        <v>19800</v>
      </c>
      <c r="AI4868" s="16" t="s">
        <v>12262</v>
      </c>
    </row>
    <row r="4869" spans="1:35" ht="30" x14ac:dyDescent="0.25">
      <c r="A4869" s="17">
        <v>127735</v>
      </c>
      <c r="B4869" s="18">
        <v>3</v>
      </c>
      <c r="C4869" s="16" t="s">
        <v>73</v>
      </c>
      <c r="D4869" s="21">
        <v>43271</v>
      </c>
      <c r="E4869" s="16" t="s">
        <v>2240</v>
      </c>
      <c r="F4869" s="21">
        <v>44036</v>
      </c>
      <c r="G4869" s="16" t="s">
        <v>832</v>
      </c>
      <c r="H4869" s="26" t="s">
        <v>57</v>
      </c>
      <c r="I4869" s="16" t="s">
        <v>4342</v>
      </c>
      <c r="K4869" s="16" t="s">
        <v>4343</v>
      </c>
      <c r="L4869" s="16" t="s">
        <v>37</v>
      </c>
      <c r="M4869" s="26" t="s">
        <v>4344</v>
      </c>
      <c r="N4869" s="26" t="s">
        <v>2244</v>
      </c>
      <c r="O4869" s="16" t="s">
        <v>1139</v>
      </c>
      <c r="P4869" s="26" t="s">
        <v>1140</v>
      </c>
      <c r="T4869" s="22">
        <v>0.01</v>
      </c>
      <c r="W4869" s="20" t="s">
        <v>43</v>
      </c>
      <c r="X4869" s="16" t="s">
        <v>44</v>
      </c>
      <c r="Z4869" s="25">
        <v>0</v>
      </c>
      <c r="AA4869" s="25">
        <v>0</v>
      </c>
      <c r="AB4869" s="25">
        <v>34787</v>
      </c>
      <c r="AC4869" s="25">
        <v>0</v>
      </c>
      <c r="AD4869" s="25">
        <v>15000</v>
      </c>
      <c r="AE4869" s="25">
        <v>0</v>
      </c>
      <c r="AF4869" s="25">
        <v>34787</v>
      </c>
      <c r="AG4869" s="25">
        <v>0</v>
      </c>
      <c r="AH4869" s="25">
        <v>49787</v>
      </c>
      <c r="AI4869" s="16" t="s">
        <v>4345</v>
      </c>
    </row>
    <row r="4870" spans="1:35" ht="30" x14ac:dyDescent="0.25">
      <c r="A4870" s="17">
        <v>127736</v>
      </c>
      <c r="B4870" s="18">
        <v>2</v>
      </c>
      <c r="C4870" s="16" t="s">
        <v>73</v>
      </c>
      <c r="D4870" s="21">
        <v>43271</v>
      </c>
      <c r="E4870" s="16" t="s">
        <v>2240</v>
      </c>
      <c r="F4870" s="21">
        <v>43837</v>
      </c>
      <c r="G4870" s="16" t="s">
        <v>142</v>
      </c>
      <c r="H4870" s="26" t="s">
        <v>286</v>
      </c>
      <c r="I4870" s="16" t="s">
        <v>12261</v>
      </c>
      <c r="K4870" s="16" t="s">
        <v>12260</v>
      </c>
      <c r="L4870" s="16" t="s">
        <v>37</v>
      </c>
      <c r="M4870" s="26" t="s">
        <v>12259</v>
      </c>
      <c r="N4870" s="26" t="s">
        <v>2244</v>
      </c>
      <c r="O4870" s="16" t="s">
        <v>1139</v>
      </c>
      <c r="P4870" s="26" t="s">
        <v>1140</v>
      </c>
      <c r="T4870" s="22">
        <v>0.01</v>
      </c>
      <c r="W4870" s="20" t="s">
        <v>43</v>
      </c>
      <c r="X4870" s="16" t="s">
        <v>44</v>
      </c>
      <c r="Z4870" s="24" t="s">
        <v>32</v>
      </c>
      <c r="AA4870" s="24" t="s">
        <v>32</v>
      </c>
      <c r="AB4870" s="24" t="s">
        <v>32</v>
      </c>
      <c r="AC4870" s="24" t="s">
        <v>32</v>
      </c>
      <c r="AD4870" s="25">
        <v>15000</v>
      </c>
      <c r="AE4870" s="25">
        <v>0</v>
      </c>
      <c r="AF4870" s="25">
        <v>422763</v>
      </c>
      <c r="AG4870" s="25">
        <v>0</v>
      </c>
      <c r="AH4870" s="25">
        <v>437763</v>
      </c>
      <c r="AI4870" s="16" t="s">
        <v>12258</v>
      </c>
    </row>
    <row r="4871" spans="1:35" x14ac:dyDescent="0.25">
      <c r="A4871" s="17">
        <v>127739</v>
      </c>
      <c r="B4871" s="18">
        <v>3</v>
      </c>
      <c r="C4871" s="16" t="s">
        <v>73</v>
      </c>
      <c r="D4871" s="21">
        <v>43271</v>
      </c>
      <c r="E4871" s="16" t="s">
        <v>4566</v>
      </c>
      <c r="F4871" s="21">
        <v>43271</v>
      </c>
      <c r="G4871" s="16" t="s">
        <v>4566</v>
      </c>
      <c r="H4871" s="26" t="s">
        <v>69</v>
      </c>
      <c r="M4871" s="26" t="s">
        <v>12257</v>
      </c>
      <c r="O4871" s="16" t="s">
        <v>1171</v>
      </c>
      <c r="P4871" s="26" t="s">
        <v>1062</v>
      </c>
      <c r="T4871" s="23" t="s">
        <v>32</v>
      </c>
      <c r="W4871" s="20" t="s">
        <v>43</v>
      </c>
      <c r="Z4871" s="24" t="s">
        <v>32</v>
      </c>
      <c r="AA4871" s="24" t="s">
        <v>32</v>
      </c>
      <c r="AB4871" s="24" t="s">
        <v>32</v>
      </c>
      <c r="AC4871" s="24" t="s">
        <v>32</v>
      </c>
      <c r="AD4871" s="24" t="s">
        <v>32</v>
      </c>
      <c r="AE4871" s="24" t="s">
        <v>32</v>
      </c>
      <c r="AF4871" s="24" t="s">
        <v>32</v>
      </c>
      <c r="AG4871" s="24" t="s">
        <v>32</v>
      </c>
      <c r="AH4871" s="24" t="s">
        <v>32</v>
      </c>
      <c r="AI4871" s="16" t="s">
        <v>12256</v>
      </c>
    </row>
    <row r="4872" spans="1:35" x14ac:dyDescent="0.25">
      <c r="A4872" s="17">
        <v>127741</v>
      </c>
      <c r="B4872" s="18">
        <v>4</v>
      </c>
      <c r="C4872" s="16" t="s">
        <v>73</v>
      </c>
      <c r="D4872" s="21">
        <v>43271</v>
      </c>
      <c r="E4872" s="16" t="s">
        <v>81</v>
      </c>
      <c r="F4872" s="21">
        <v>43476</v>
      </c>
      <c r="G4872" s="16" t="s">
        <v>75</v>
      </c>
      <c r="H4872" s="26" t="s">
        <v>634</v>
      </c>
      <c r="I4872" s="16" t="s">
        <v>579</v>
      </c>
      <c r="J4872" s="20" t="s">
        <v>148</v>
      </c>
      <c r="L4872" s="16" t="s">
        <v>149</v>
      </c>
      <c r="M4872" s="26" t="s">
        <v>12255</v>
      </c>
      <c r="N4872" s="26" t="s">
        <v>12254</v>
      </c>
      <c r="O4872" s="16" t="s">
        <v>78</v>
      </c>
      <c r="P4872" s="26" t="s">
        <v>1420</v>
      </c>
      <c r="T4872" s="23" t="s">
        <v>32</v>
      </c>
      <c r="W4872" s="20" t="s">
        <v>43</v>
      </c>
      <c r="Z4872" s="24" t="s">
        <v>32</v>
      </c>
      <c r="AA4872" s="24" t="s">
        <v>32</v>
      </c>
      <c r="AB4872" s="24" t="s">
        <v>32</v>
      </c>
      <c r="AC4872" s="24" t="s">
        <v>32</v>
      </c>
      <c r="AD4872" s="25">
        <v>25000</v>
      </c>
      <c r="AE4872" s="25">
        <v>0</v>
      </c>
      <c r="AF4872" s="25">
        <v>0</v>
      </c>
      <c r="AG4872" s="25">
        <v>0</v>
      </c>
      <c r="AH4872" s="25">
        <v>25000</v>
      </c>
    </row>
    <row r="4873" spans="1:35" x14ac:dyDescent="0.25">
      <c r="A4873" s="17">
        <v>127745</v>
      </c>
      <c r="B4873" s="18">
        <v>3</v>
      </c>
      <c r="C4873" s="16" t="s">
        <v>73</v>
      </c>
      <c r="D4873" s="21">
        <v>43273</v>
      </c>
      <c r="E4873" s="16" t="s">
        <v>1610</v>
      </c>
      <c r="F4873" s="21">
        <v>43970</v>
      </c>
      <c r="G4873" s="16" t="s">
        <v>1610</v>
      </c>
      <c r="H4873" s="26" t="s">
        <v>766</v>
      </c>
      <c r="L4873" s="16" t="s">
        <v>110</v>
      </c>
      <c r="M4873" s="26" t="s">
        <v>12253</v>
      </c>
      <c r="O4873" s="16" t="s">
        <v>1612</v>
      </c>
      <c r="T4873" s="23" t="s">
        <v>32</v>
      </c>
      <c r="W4873" s="20" t="s">
        <v>43</v>
      </c>
      <c r="Z4873" s="24" t="s">
        <v>32</v>
      </c>
      <c r="AA4873" s="24" t="s">
        <v>32</v>
      </c>
      <c r="AB4873" s="24" t="s">
        <v>32</v>
      </c>
      <c r="AC4873" s="24" t="s">
        <v>32</v>
      </c>
      <c r="AD4873" s="25">
        <v>0</v>
      </c>
      <c r="AE4873" s="25">
        <v>0</v>
      </c>
      <c r="AF4873" s="25">
        <v>350000</v>
      </c>
      <c r="AG4873" s="25">
        <v>0</v>
      </c>
      <c r="AH4873" s="25">
        <v>350000</v>
      </c>
      <c r="AI4873" s="16" t="s">
        <v>12252</v>
      </c>
    </row>
    <row r="4874" spans="1:35" x14ac:dyDescent="0.25">
      <c r="A4874" s="17">
        <v>127751</v>
      </c>
      <c r="B4874" s="18">
        <v>4</v>
      </c>
      <c r="C4874" s="16" t="s">
        <v>73</v>
      </c>
      <c r="D4874" s="21">
        <v>43276</v>
      </c>
      <c r="E4874" s="16" t="s">
        <v>2469</v>
      </c>
      <c r="F4874" s="21">
        <v>44052</v>
      </c>
      <c r="G4874" s="16" t="s">
        <v>142</v>
      </c>
      <c r="H4874" s="26" t="s">
        <v>428</v>
      </c>
      <c r="I4874" s="16" t="s">
        <v>1518</v>
      </c>
      <c r="J4874" s="20" t="s">
        <v>1518</v>
      </c>
      <c r="M4874" s="26" t="s">
        <v>12250</v>
      </c>
      <c r="O4874" s="16" t="s">
        <v>1520</v>
      </c>
      <c r="P4874" s="26" t="s">
        <v>568</v>
      </c>
      <c r="R4874" s="16" t="s">
        <v>139</v>
      </c>
      <c r="S4874" s="16" t="s">
        <v>192</v>
      </c>
      <c r="T4874" s="23" t="s">
        <v>32</v>
      </c>
      <c r="U4874" s="21">
        <v>44792</v>
      </c>
      <c r="W4874" s="20" t="s">
        <v>43</v>
      </c>
      <c r="Z4874" s="24" t="s">
        <v>32</v>
      </c>
      <c r="AA4874" s="24" t="s">
        <v>32</v>
      </c>
      <c r="AB4874" s="24" t="s">
        <v>32</v>
      </c>
      <c r="AC4874" s="24" t="s">
        <v>32</v>
      </c>
      <c r="AD4874" s="25">
        <v>75900</v>
      </c>
      <c r="AE4874" s="25">
        <v>37500</v>
      </c>
      <c r="AF4874" s="25">
        <v>0</v>
      </c>
      <c r="AG4874" s="25">
        <v>0</v>
      </c>
      <c r="AH4874" s="25">
        <v>113400</v>
      </c>
      <c r="AI4874" s="16" t="s">
        <v>12251</v>
      </c>
    </row>
    <row r="4875" spans="1:35" x14ac:dyDescent="0.25">
      <c r="A4875" s="17">
        <v>127751.01</v>
      </c>
      <c r="B4875" s="18">
        <v>4</v>
      </c>
      <c r="C4875" s="16" t="s">
        <v>73</v>
      </c>
      <c r="D4875" s="21">
        <v>43278</v>
      </c>
      <c r="E4875" s="16" t="s">
        <v>2282</v>
      </c>
      <c r="F4875" s="21">
        <v>43892</v>
      </c>
      <c r="G4875" s="16" t="s">
        <v>2469</v>
      </c>
      <c r="H4875" s="26" t="s">
        <v>428</v>
      </c>
      <c r="I4875" s="16" t="s">
        <v>1518</v>
      </c>
      <c r="J4875" s="20" t="s">
        <v>1518</v>
      </c>
      <c r="M4875" s="26" t="s">
        <v>12250</v>
      </c>
      <c r="N4875" s="26" t="s">
        <v>12249</v>
      </c>
      <c r="O4875" s="16" t="s">
        <v>1520</v>
      </c>
      <c r="R4875" s="16" t="s">
        <v>139</v>
      </c>
      <c r="S4875" s="16" t="s">
        <v>42</v>
      </c>
      <c r="T4875" s="23" t="s">
        <v>32</v>
      </c>
      <c r="W4875" s="20" t="s">
        <v>43</v>
      </c>
      <c r="Z4875" s="24" t="s">
        <v>32</v>
      </c>
      <c r="AA4875" s="24" t="s">
        <v>32</v>
      </c>
      <c r="AB4875" s="24" t="s">
        <v>32</v>
      </c>
      <c r="AC4875" s="24" t="s">
        <v>32</v>
      </c>
      <c r="AD4875" s="25">
        <v>0</v>
      </c>
      <c r="AE4875" s="25">
        <v>0</v>
      </c>
      <c r="AF4875" s="25">
        <v>200000</v>
      </c>
      <c r="AG4875" s="25">
        <v>0</v>
      </c>
      <c r="AH4875" s="25">
        <v>200000</v>
      </c>
      <c r="AI4875" s="16" t="s">
        <v>12248</v>
      </c>
    </row>
    <row r="4876" spans="1:35" ht="30" x14ac:dyDescent="0.25">
      <c r="A4876" s="17">
        <v>127754</v>
      </c>
      <c r="B4876" s="18">
        <v>4</v>
      </c>
      <c r="C4876" s="16" t="s">
        <v>31</v>
      </c>
      <c r="D4876" s="21">
        <v>43276</v>
      </c>
      <c r="E4876" s="16" t="s">
        <v>2518</v>
      </c>
      <c r="F4876" s="21">
        <v>44076</v>
      </c>
      <c r="G4876" s="16" t="s">
        <v>105</v>
      </c>
      <c r="H4876" s="26" t="s">
        <v>301</v>
      </c>
      <c r="I4876" s="16" t="s">
        <v>722</v>
      </c>
      <c r="J4876" s="20" t="s">
        <v>116</v>
      </c>
      <c r="K4876" s="16" t="s">
        <v>655</v>
      </c>
      <c r="L4876" s="16" t="s">
        <v>116</v>
      </c>
      <c r="M4876" s="26" t="s">
        <v>4346</v>
      </c>
      <c r="N4876" s="26" t="s">
        <v>4347</v>
      </c>
      <c r="O4876" s="16" t="s">
        <v>632</v>
      </c>
      <c r="P4876" s="26" t="s">
        <v>453</v>
      </c>
      <c r="T4876" s="22">
        <v>4.8</v>
      </c>
      <c r="U4876" s="21">
        <v>44057</v>
      </c>
      <c r="W4876" s="20" t="s">
        <v>43</v>
      </c>
      <c r="X4876" s="16" t="s">
        <v>78</v>
      </c>
      <c r="Z4876" s="25">
        <v>0</v>
      </c>
      <c r="AA4876" s="25">
        <v>0</v>
      </c>
      <c r="AB4876" s="25">
        <v>236635</v>
      </c>
      <c r="AC4876" s="25">
        <v>0</v>
      </c>
      <c r="AD4876" s="25">
        <v>45000</v>
      </c>
      <c r="AE4876" s="25">
        <v>0</v>
      </c>
      <c r="AF4876" s="25">
        <v>236635</v>
      </c>
      <c r="AG4876" s="25">
        <v>0</v>
      </c>
      <c r="AH4876" s="25">
        <v>281635</v>
      </c>
      <c r="AI4876" s="16" t="s">
        <v>4348</v>
      </c>
    </row>
    <row r="4877" spans="1:35" ht="30" x14ac:dyDescent="0.25">
      <c r="A4877" s="17">
        <v>127757</v>
      </c>
      <c r="B4877" s="18">
        <v>1</v>
      </c>
      <c r="C4877" s="16" t="s">
        <v>73</v>
      </c>
      <c r="D4877" s="21">
        <v>43276</v>
      </c>
      <c r="E4877" s="16" t="s">
        <v>2240</v>
      </c>
      <c r="F4877" s="21">
        <v>43935</v>
      </c>
      <c r="G4877" s="16" t="s">
        <v>3608</v>
      </c>
      <c r="H4877" s="26" t="s">
        <v>359</v>
      </c>
      <c r="I4877" s="16" t="s">
        <v>12247</v>
      </c>
      <c r="K4877" s="16" t="s">
        <v>12246</v>
      </c>
      <c r="L4877" s="16" t="s">
        <v>37</v>
      </c>
      <c r="M4877" s="26" t="s">
        <v>12245</v>
      </c>
      <c r="N4877" s="26" t="s">
        <v>2244</v>
      </c>
      <c r="O4877" s="16" t="s">
        <v>1139</v>
      </c>
      <c r="P4877" s="26" t="s">
        <v>1140</v>
      </c>
      <c r="T4877" s="22">
        <v>0.01</v>
      </c>
      <c r="W4877" s="20" t="s">
        <v>43</v>
      </c>
      <c r="X4877" s="16" t="s">
        <v>44</v>
      </c>
      <c r="Z4877" s="24" t="s">
        <v>32</v>
      </c>
      <c r="AA4877" s="24" t="s">
        <v>32</v>
      </c>
      <c r="AB4877" s="24" t="s">
        <v>32</v>
      </c>
      <c r="AC4877" s="24" t="s">
        <v>32</v>
      </c>
      <c r="AD4877" s="25">
        <v>45000</v>
      </c>
      <c r="AE4877" s="25">
        <v>0</v>
      </c>
      <c r="AF4877" s="25">
        <v>102500</v>
      </c>
      <c r="AG4877" s="25">
        <v>0</v>
      </c>
      <c r="AH4877" s="25">
        <v>147500</v>
      </c>
      <c r="AI4877" s="16" t="s">
        <v>12244</v>
      </c>
    </row>
    <row r="4878" spans="1:35" ht="30" x14ac:dyDescent="0.25">
      <c r="A4878" s="17">
        <v>127759</v>
      </c>
      <c r="B4878" s="18">
        <v>1</v>
      </c>
      <c r="C4878" s="16" t="s">
        <v>73</v>
      </c>
      <c r="D4878" s="21">
        <v>43276</v>
      </c>
      <c r="E4878" s="16" t="s">
        <v>2240</v>
      </c>
      <c r="F4878" s="21">
        <v>43937</v>
      </c>
      <c r="G4878" s="16" t="s">
        <v>75</v>
      </c>
      <c r="H4878" s="26" t="s">
        <v>359</v>
      </c>
      <c r="I4878" s="16" t="s">
        <v>12243</v>
      </c>
      <c r="K4878" s="16" t="s">
        <v>12242</v>
      </c>
      <c r="L4878" s="16" t="s">
        <v>37</v>
      </c>
      <c r="M4878" s="26" t="s">
        <v>12241</v>
      </c>
      <c r="N4878" s="26" t="s">
        <v>2244</v>
      </c>
      <c r="O4878" s="16" t="s">
        <v>1139</v>
      </c>
      <c r="P4878" s="26" t="s">
        <v>1140</v>
      </c>
      <c r="T4878" s="22">
        <v>0.01</v>
      </c>
      <c r="W4878" s="20" t="s">
        <v>43</v>
      </c>
      <c r="X4878" s="16" t="s">
        <v>44</v>
      </c>
      <c r="Z4878" s="24" t="s">
        <v>32</v>
      </c>
      <c r="AA4878" s="24" t="s">
        <v>32</v>
      </c>
      <c r="AB4878" s="24" t="s">
        <v>32</v>
      </c>
      <c r="AC4878" s="24" t="s">
        <v>32</v>
      </c>
      <c r="AD4878" s="25">
        <v>17000</v>
      </c>
      <c r="AE4878" s="25">
        <v>0</v>
      </c>
      <c r="AF4878" s="25">
        <v>44000</v>
      </c>
      <c r="AG4878" s="25">
        <v>0</v>
      </c>
      <c r="AH4878" s="25">
        <v>61000</v>
      </c>
      <c r="AI4878" s="16" t="s">
        <v>12240</v>
      </c>
    </row>
    <row r="4879" spans="1:35" ht="30" x14ac:dyDescent="0.25">
      <c r="A4879" s="17">
        <v>127761</v>
      </c>
      <c r="B4879" s="18">
        <v>4</v>
      </c>
      <c r="C4879" s="16" t="s">
        <v>474</v>
      </c>
      <c r="D4879" s="21">
        <v>43276</v>
      </c>
      <c r="E4879" s="16" t="s">
        <v>2518</v>
      </c>
      <c r="F4879" s="21">
        <v>44362</v>
      </c>
      <c r="G4879" s="16" t="s">
        <v>32</v>
      </c>
      <c r="H4879" s="26" t="s">
        <v>295</v>
      </c>
      <c r="I4879" s="16" t="s">
        <v>468</v>
      </c>
      <c r="J4879" s="20" t="s">
        <v>116</v>
      </c>
      <c r="L4879" s="16" t="s">
        <v>116</v>
      </c>
      <c r="M4879" s="26" t="s">
        <v>4349</v>
      </c>
      <c r="N4879" s="26" t="s">
        <v>4350</v>
      </c>
      <c r="O4879" s="16" t="s">
        <v>632</v>
      </c>
      <c r="P4879" s="26" t="s">
        <v>453</v>
      </c>
      <c r="T4879" s="22">
        <v>5</v>
      </c>
      <c r="U4879" s="21">
        <v>44057</v>
      </c>
      <c r="W4879" s="20" t="s">
        <v>43</v>
      </c>
      <c r="X4879" s="16" t="s">
        <v>78</v>
      </c>
      <c r="Z4879" s="25">
        <v>0</v>
      </c>
      <c r="AA4879" s="25">
        <v>0</v>
      </c>
      <c r="AB4879" s="25">
        <v>100320</v>
      </c>
      <c r="AC4879" s="25">
        <v>0</v>
      </c>
      <c r="AD4879" s="25">
        <v>45000</v>
      </c>
      <c r="AE4879" s="25">
        <v>0</v>
      </c>
      <c r="AF4879" s="25">
        <v>100320</v>
      </c>
      <c r="AG4879" s="25">
        <v>0</v>
      </c>
      <c r="AH4879" s="25">
        <v>145320</v>
      </c>
      <c r="AI4879" s="16" t="s">
        <v>4351</v>
      </c>
    </row>
    <row r="4880" spans="1:35" ht="30" x14ac:dyDescent="0.25">
      <c r="A4880" s="17">
        <v>127764</v>
      </c>
      <c r="B4880" s="18">
        <v>4</v>
      </c>
      <c r="C4880" s="16" t="s">
        <v>474</v>
      </c>
      <c r="D4880" s="21">
        <v>43276</v>
      </c>
      <c r="E4880" s="16" t="s">
        <v>2518</v>
      </c>
      <c r="F4880" s="21">
        <v>44337</v>
      </c>
      <c r="G4880" s="16" t="s">
        <v>105</v>
      </c>
      <c r="H4880" s="26" t="s">
        <v>301</v>
      </c>
      <c r="I4880" s="16" t="s">
        <v>3716</v>
      </c>
      <c r="J4880" s="20" t="s">
        <v>116</v>
      </c>
      <c r="L4880" s="16" t="s">
        <v>116</v>
      </c>
      <c r="M4880" s="26" t="s">
        <v>4352</v>
      </c>
      <c r="N4880" s="26" t="s">
        <v>453</v>
      </c>
      <c r="O4880" s="16" t="s">
        <v>632</v>
      </c>
      <c r="P4880" s="26" t="s">
        <v>453</v>
      </c>
      <c r="T4880" s="22">
        <v>5</v>
      </c>
      <c r="U4880" s="21">
        <v>44008</v>
      </c>
      <c r="W4880" s="20" t="s">
        <v>43</v>
      </c>
      <c r="X4880" s="16" t="s">
        <v>78</v>
      </c>
      <c r="Z4880" s="25">
        <v>0</v>
      </c>
      <c r="AA4880" s="25">
        <v>0</v>
      </c>
      <c r="AB4880" s="25">
        <v>-47285</v>
      </c>
      <c r="AC4880" s="25">
        <v>0</v>
      </c>
      <c r="AD4880" s="25">
        <v>45000</v>
      </c>
      <c r="AE4880" s="25">
        <v>0</v>
      </c>
      <c r="AF4880" s="25">
        <v>113715</v>
      </c>
      <c r="AG4880" s="25">
        <v>0</v>
      </c>
      <c r="AH4880" s="25">
        <v>158715</v>
      </c>
      <c r="AI4880" s="16" t="s">
        <v>4353</v>
      </c>
    </row>
    <row r="4881" spans="1:35" x14ac:dyDescent="0.25">
      <c r="A4881" s="17">
        <v>127767</v>
      </c>
      <c r="B4881" s="18">
        <v>1</v>
      </c>
      <c r="C4881" s="16" t="s">
        <v>73</v>
      </c>
      <c r="D4881" s="21">
        <v>43277</v>
      </c>
      <c r="E4881" s="16" t="s">
        <v>4294</v>
      </c>
      <c r="F4881" s="21">
        <v>44097</v>
      </c>
      <c r="G4881" s="16" t="s">
        <v>56</v>
      </c>
      <c r="H4881" s="26" t="s">
        <v>34</v>
      </c>
      <c r="I4881" s="16" t="s">
        <v>12239</v>
      </c>
      <c r="K4881" s="16" t="s">
        <v>4334</v>
      </c>
      <c r="L4881" s="16" t="s">
        <v>37</v>
      </c>
      <c r="M4881" s="26" t="s">
        <v>12238</v>
      </c>
      <c r="O4881" s="16" t="s">
        <v>1149</v>
      </c>
      <c r="P4881" s="26" t="s">
        <v>188</v>
      </c>
      <c r="R4881" s="16" t="s">
        <v>139</v>
      </c>
      <c r="S4881" s="16" t="s">
        <v>4621</v>
      </c>
      <c r="T4881" s="22">
        <v>3.5009999999999999</v>
      </c>
      <c r="W4881" s="20" t="s">
        <v>43</v>
      </c>
      <c r="X4881" s="16" t="s">
        <v>44</v>
      </c>
      <c r="Z4881" s="24" t="s">
        <v>32</v>
      </c>
      <c r="AA4881" s="24" t="s">
        <v>32</v>
      </c>
      <c r="AB4881" s="24" t="s">
        <v>32</v>
      </c>
      <c r="AC4881" s="24" t="s">
        <v>32</v>
      </c>
      <c r="AD4881" s="25">
        <v>0</v>
      </c>
      <c r="AE4881" s="25">
        <v>0</v>
      </c>
      <c r="AF4881" s="25">
        <v>0</v>
      </c>
      <c r="AG4881" s="25">
        <v>318510.46000000002</v>
      </c>
      <c r="AH4881" s="25">
        <v>318510.46000000002</v>
      </c>
      <c r="AI4881" s="16" t="s">
        <v>12237</v>
      </c>
    </row>
    <row r="4882" spans="1:35" ht="30" x14ac:dyDescent="0.25">
      <c r="A4882" s="17">
        <v>127773</v>
      </c>
      <c r="B4882" s="18">
        <v>1</v>
      </c>
      <c r="C4882" s="16" t="s">
        <v>73</v>
      </c>
      <c r="D4882" s="21">
        <v>43277</v>
      </c>
      <c r="E4882" s="16" t="s">
        <v>2240</v>
      </c>
      <c r="F4882" s="21">
        <v>43837</v>
      </c>
      <c r="G4882" s="16" t="s">
        <v>142</v>
      </c>
      <c r="H4882" s="26" t="s">
        <v>359</v>
      </c>
      <c r="I4882" s="16" t="s">
        <v>12236</v>
      </c>
      <c r="K4882" s="16" t="s">
        <v>12235</v>
      </c>
      <c r="L4882" s="16" t="s">
        <v>37</v>
      </c>
      <c r="M4882" s="26" t="s">
        <v>12234</v>
      </c>
      <c r="N4882" s="26" t="s">
        <v>2244</v>
      </c>
      <c r="O4882" s="16" t="s">
        <v>1139</v>
      </c>
      <c r="P4882" s="26" t="s">
        <v>1140</v>
      </c>
      <c r="T4882" s="22">
        <v>0.01</v>
      </c>
      <c r="W4882" s="20" t="s">
        <v>43</v>
      </c>
      <c r="X4882" s="16" t="s">
        <v>78</v>
      </c>
      <c r="Z4882" s="24" t="s">
        <v>32</v>
      </c>
      <c r="AA4882" s="24" t="s">
        <v>32</v>
      </c>
      <c r="AB4882" s="24" t="s">
        <v>32</v>
      </c>
      <c r="AC4882" s="24" t="s">
        <v>32</v>
      </c>
      <c r="AD4882" s="25">
        <v>15000</v>
      </c>
      <c r="AE4882" s="25">
        <v>0</v>
      </c>
      <c r="AF4882" s="25">
        <v>0</v>
      </c>
      <c r="AG4882" s="25">
        <v>0</v>
      </c>
      <c r="AH4882" s="25">
        <v>15000</v>
      </c>
      <c r="AI4882" s="16" t="s">
        <v>12233</v>
      </c>
    </row>
    <row r="4883" spans="1:35" x14ac:dyDescent="0.25">
      <c r="A4883" s="17">
        <v>127776</v>
      </c>
      <c r="B4883" s="18">
        <v>4</v>
      </c>
      <c r="C4883" s="16" t="s">
        <v>73</v>
      </c>
      <c r="D4883" s="21">
        <v>43277</v>
      </c>
      <c r="E4883" s="16" t="s">
        <v>11747</v>
      </c>
      <c r="F4883" s="21">
        <v>44243</v>
      </c>
      <c r="G4883" s="16" t="s">
        <v>75</v>
      </c>
      <c r="H4883" s="26" t="s">
        <v>126</v>
      </c>
      <c r="M4883" s="26" t="s">
        <v>12232</v>
      </c>
      <c r="N4883" s="26" t="s">
        <v>12231</v>
      </c>
      <c r="O4883" s="16" t="s">
        <v>9209</v>
      </c>
      <c r="P4883" s="26" t="s">
        <v>78</v>
      </c>
      <c r="T4883" s="23" t="s">
        <v>32</v>
      </c>
      <c r="W4883" s="20" t="s">
        <v>43</v>
      </c>
      <c r="Z4883" s="24" t="s">
        <v>32</v>
      </c>
      <c r="AA4883" s="24" t="s">
        <v>32</v>
      </c>
      <c r="AB4883" s="24" t="s">
        <v>32</v>
      </c>
      <c r="AC4883" s="24" t="s">
        <v>32</v>
      </c>
      <c r="AD4883" s="25">
        <v>2272950</v>
      </c>
      <c r="AE4883" s="25">
        <v>0</v>
      </c>
      <c r="AF4883" s="25">
        <v>0</v>
      </c>
      <c r="AG4883" s="25">
        <v>0</v>
      </c>
      <c r="AH4883" s="25">
        <v>2272950</v>
      </c>
    </row>
    <row r="4884" spans="1:35" x14ac:dyDescent="0.25">
      <c r="A4884" s="17">
        <v>127778</v>
      </c>
      <c r="B4884" s="18">
        <v>1</v>
      </c>
      <c r="C4884" s="16" t="s">
        <v>73</v>
      </c>
      <c r="D4884" s="21">
        <v>43278</v>
      </c>
      <c r="E4884" s="16" t="s">
        <v>6355</v>
      </c>
      <c r="F4884" s="21">
        <v>43475</v>
      </c>
      <c r="G4884" s="16" t="s">
        <v>75</v>
      </c>
      <c r="H4884" s="26" t="s">
        <v>196</v>
      </c>
      <c r="M4884" s="26" t="s">
        <v>12230</v>
      </c>
      <c r="O4884" s="16" t="s">
        <v>151</v>
      </c>
      <c r="P4884" s="26" t="s">
        <v>198</v>
      </c>
      <c r="T4884" s="23" t="s">
        <v>32</v>
      </c>
      <c r="W4884" s="20" t="s">
        <v>43</v>
      </c>
      <c r="Z4884" s="24" t="s">
        <v>32</v>
      </c>
      <c r="AA4884" s="24" t="s">
        <v>32</v>
      </c>
      <c r="AB4884" s="24" t="s">
        <v>32</v>
      </c>
      <c r="AC4884" s="24" t="s">
        <v>32</v>
      </c>
      <c r="AD4884" s="25">
        <v>0</v>
      </c>
      <c r="AE4884" s="25">
        <v>0</v>
      </c>
      <c r="AF4884" s="25">
        <v>141175.04999999999</v>
      </c>
      <c r="AG4884" s="25">
        <v>0</v>
      </c>
      <c r="AH4884" s="25">
        <v>141175.04999999999</v>
      </c>
      <c r="AI4884" s="16" t="s">
        <v>12229</v>
      </c>
    </row>
    <row r="4885" spans="1:35" ht="30" x14ac:dyDescent="0.25">
      <c r="A4885" s="17">
        <v>127779</v>
      </c>
      <c r="B4885" s="18">
        <v>1</v>
      </c>
      <c r="C4885" s="16" t="s">
        <v>73</v>
      </c>
      <c r="D4885" s="21">
        <v>43278</v>
      </c>
      <c r="E4885" s="16" t="s">
        <v>2240</v>
      </c>
      <c r="F4885" s="21">
        <v>43837</v>
      </c>
      <c r="G4885" s="16" t="s">
        <v>142</v>
      </c>
      <c r="H4885" s="26" t="s">
        <v>359</v>
      </c>
      <c r="I4885" s="16" t="s">
        <v>12228</v>
      </c>
      <c r="K4885" s="16" t="s">
        <v>6317</v>
      </c>
      <c r="L4885" s="16" t="s">
        <v>37</v>
      </c>
      <c r="M4885" s="26" t="s">
        <v>12227</v>
      </c>
      <c r="N4885" s="26" t="s">
        <v>2244</v>
      </c>
      <c r="O4885" s="16" t="s">
        <v>1139</v>
      </c>
      <c r="P4885" s="26" t="s">
        <v>1140</v>
      </c>
      <c r="T4885" s="22">
        <v>0.01</v>
      </c>
      <c r="W4885" s="20" t="s">
        <v>43</v>
      </c>
      <c r="X4885" s="16" t="s">
        <v>78</v>
      </c>
      <c r="Z4885" s="24" t="s">
        <v>32</v>
      </c>
      <c r="AA4885" s="24" t="s">
        <v>32</v>
      </c>
      <c r="AB4885" s="24" t="s">
        <v>32</v>
      </c>
      <c r="AC4885" s="24" t="s">
        <v>32</v>
      </c>
      <c r="AD4885" s="25">
        <v>15000</v>
      </c>
      <c r="AE4885" s="25">
        <v>0</v>
      </c>
      <c r="AF4885" s="25">
        <v>0</v>
      </c>
      <c r="AG4885" s="25">
        <v>0</v>
      </c>
      <c r="AH4885" s="25">
        <v>15000</v>
      </c>
      <c r="AI4885" s="16" t="s">
        <v>12226</v>
      </c>
    </row>
    <row r="4886" spans="1:35" ht="30" x14ac:dyDescent="0.25">
      <c r="A4886" s="17">
        <v>127781</v>
      </c>
      <c r="B4886" s="18">
        <v>1</v>
      </c>
      <c r="C4886" s="16" t="s">
        <v>73</v>
      </c>
      <c r="D4886" s="21">
        <v>43278</v>
      </c>
      <c r="E4886" s="16" t="s">
        <v>2240</v>
      </c>
      <c r="F4886" s="21">
        <v>43837</v>
      </c>
      <c r="G4886" s="16" t="s">
        <v>142</v>
      </c>
      <c r="H4886" s="26" t="s">
        <v>359</v>
      </c>
      <c r="I4886" s="16" t="s">
        <v>12225</v>
      </c>
      <c r="K4886" s="16" t="s">
        <v>12224</v>
      </c>
      <c r="L4886" s="16" t="s">
        <v>37</v>
      </c>
      <c r="M4886" s="26" t="s">
        <v>12223</v>
      </c>
      <c r="N4886" s="26" t="s">
        <v>2244</v>
      </c>
      <c r="O4886" s="16" t="s">
        <v>1139</v>
      </c>
      <c r="P4886" s="26" t="s">
        <v>1140</v>
      </c>
      <c r="T4886" s="22">
        <v>0.1</v>
      </c>
      <c r="W4886" s="20" t="s">
        <v>43</v>
      </c>
      <c r="X4886" s="16" t="s">
        <v>44</v>
      </c>
      <c r="Z4886" s="24" t="s">
        <v>32</v>
      </c>
      <c r="AA4886" s="24" t="s">
        <v>32</v>
      </c>
      <c r="AB4886" s="24" t="s">
        <v>32</v>
      </c>
      <c r="AC4886" s="24" t="s">
        <v>32</v>
      </c>
      <c r="AD4886" s="25">
        <v>15000</v>
      </c>
      <c r="AE4886" s="25">
        <v>0</v>
      </c>
      <c r="AF4886" s="25">
        <v>0</v>
      </c>
      <c r="AG4886" s="25">
        <v>0</v>
      </c>
      <c r="AH4886" s="25">
        <v>15000</v>
      </c>
      <c r="AI4886" s="16" t="s">
        <v>12222</v>
      </c>
    </row>
    <row r="4887" spans="1:35" ht="30" x14ac:dyDescent="0.25">
      <c r="A4887" s="17">
        <v>127782</v>
      </c>
      <c r="B4887" s="18">
        <v>1</v>
      </c>
      <c r="C4887" s="16" t="s">
        <v>73</v>
      </c>
      <c r="D4887" s="21">
        <v>43278</v>
      </c>
      <c r="E4887" s="16" t="s">
        <v>2240</v>
      </c>
      <c r="F4887" s="21">
        <v>44343</v>
      </c>
      <c r="G4887" s="16" t="s">
        <v>74</v>
      </c>
      <c r="H4887" s="26" t="s">
        <v>359</v>
      </c>
      <c r="I4887" s="16" t="s">
        <v>12221</v>
      </c>
      <c r="K4887" s="16" t="s">
        <v>12220</v>
      </c>
      <c r="L4887" s="16" t="s">
        <v>37</v>
      </c>
      <c r="M4887" s="26" t="s">
        <v>12219</v>
      </c>
      <c r="N4887" s="26" t="s">
        <v>2244</v>
      </c>
      <c r="O4887" s="16" t="s">
        <v>1139</v>
      </c>
      <c r="P4887" s="26" t="s">
        <v>1140</v>
      </c>
      <c r="T4887" s="22">
        <v>0.01</v>
      </c>
      <c r="W4887" s="20" t="s">
        <v>43</v>
      </c>
      <c r="X4887" s="16" t="s">
        <v>44</v>
      </c>
      <c r="Z4887" s="24" t="s">
        <v>32</v>
      </c>
      <c r="AA4887" s="24" t="s">
        <v>32</v>
      </c>
      <c r="AB4887" s="24" t="s">
        <v>32</v>
      </c>
      <c r="AC4887" s="24" t="s">
        <v>32</v>
      </c>
      <c r="AD4887" s="25">
        <v>15000</v>
      </c>
      <c r="AE4887" s="25">
        <v>0</v>
      </c>
      <c r="AF4887" s="25">
        <v>0</v>
      </c>
      <c r="AG4887" s="25">
        <v>0</v>
      </c>
      <c r="AH4887" s="25">
        <v>15000</v>
      </c>
      <c r="AI4887" s="16" t="s">
        <v>12218</v>
      </c>
    </row>
    <row r="4888" spans="1:35" x14ac:dyDescent="0.25">
      <c r="A4888" s="17">
        <v>127788</v>
      </c>
      <c r="B4888" s="18">
        <v>3</v>
      </c>
      <c r="C4888" s="16" t="s">
        <v>73</v>
      </c>
      <c r="D4888" s="21">
        <v>43278</v>
      </c>
      <c r="E4888" s="16" t="s">
        <v>486</v>
      </c>
      <c r="F4888" s="21">
        <v>43474</v>
      </c>
      <c r="G4888" s="16" t="s">
        <v>75</v>
      </c>
      <c r="H4888" s="26" t="s">
        <v>437</v>
      </c>
      <c r="M4888" s="26" t="s">
        <v>12217</v>
      </c>
      <c r="N4888" s="26" t="s">
        <v>12216</v>
      </c>
      <c r="O4888" s="16" t="s">
        <v>78</v>
      </c>
      <c r="P4888" s="26" t="s">
        <v>78</v>
      </c>
      <c r="T4888" s="23" t="s">
        <v>32</v>
      </c>
      <c r="W4888" s="20" t="s">
        <v>43</v>
      </c>
      <c r="Z4888" s="24" t="s">
        <v>32</v>
      </c>
      <c r="AA4888" s="24" t="s">
        <v>32</v>
      </c>
      <c r="AB4888" s="24" t="s">
        <v>32</v>
      </c>
      <c r="AC4888" s="24" t="s">
        <v>32</v>
      </c>
      <c r="AD4888" s="25">
        <v>0</v>
      </c>
      <c r="AE4888" s="25">
        <v>0</v>
      </c>
      <c r="AF4888" s="25">
        <v>9000</v>
      </c>
      <c r="AG4888" s="25">
        <v>0</v>
      </c>
      <c r="AH4888" s="25">
        <v>9000</v>
      </c>
      <c r="AI4888" s="16" t="s">
        <v>12215</v>
      </c>
    </row>
    <row r="4889" spans="1:35" ht="30" x14ac:dyDescent="0.25">
      <c r="A4889" s="17">
        <v>127789</v>
      </c>
      <c r="B4889" s="18">
        <v>2</v>
      </c>
      <c r="C4889" s="16" t="s">
        <v>31</v>
      </c>
      <c r="D4889" s="21">
        <v>43278</v>
      </c>
      <c r="E4889" s="16" t="s">
        <v>2518</v>
      </c>
      <c r="F4889" s="21">
        <v>44138</v>
      </c>
      <c r="G4889" s="16" t="s">
        <v>514</v>
      </c>
      <c r="H4889" s="26" t="s">
        <v>244</v>
      </c>
      <c r="I4889" s="16" t="s">
        <v>468</v>
      </c>
      <c r="J4889" s="20" t="s">
        <v>116</v>
      </c>
      <c r="L4889" s="16" t="s">
        <v>116</v>
      </c>
      <c r="M4889" s="26" t="s">
        <v>4354</v>
      </c>
      <c r="N4889" s="26" t="s">
        <v>3571</v>
      </c>
      <c r="O4889" s="16" t="s">
        <v>632</v>
      </c>
      <c r="P4889" s="26" t="s">
        <v>453</v>
      </c>
      <c r="T4889" s="22">
        <v>3.5</v>
      </c>
      <c r="U4889" s="21">
        <v>44113</v>
      </c>
      <c r="W4889" s="20" t="s">
        <v>43</v>
      </c>
      <c r="X4889" s="16" t="s">
        <v>78</v>
      </c>
      <c r="Z4889" s="25">
        <v>0</v>
      </c>
      <c r="AA4889" s="25">
        <v>0</v>
      </c>
      <c r="AB4889" s="25">
        <v>486292</v>
      </c>
      <c r="AC4889" s="25">
        <v>0</v>
      </c>
      <c r="AD4889" s="25">
        <v>55500</v>
      </c>
      <c r="AE4889" s="25">
        <v>0</v>
      </c>
      <c r="AF4889" s="25">
        <v>486292</v>
      </c>
      <c r="AG4889" s="25">
        <v>0</v>
      </c>
      <c r="AH4889" s="25">
        <v>541792</v>
      </c>
      <c r="AI4889" s="16" t="s">
        <v>4355</v>
      </c>
    </row>
    <row r="4890" spans="1:35" ht="30" x14ac:dyDescent="0.25">
      <c r="A4890" s="17">
        <v>127790</v>
      </c>
      <c r="B4890" s="18">
        <v>4</v>
      </c>
      <c r="C4890" s="16" t="s">
        <v>73</v>
      </c>
      <c r="D4890" s="21">
        <v>43279</v>
      </c>
      <c r="E4890" s="16" t="s">
        <v>2518</v>
      </c>
      <c r="F4890" s="21">
        <v>44365</v>
      </c>
      <c r="G4890" s="16" t="s">
        <v>82</v>
      </c>
      <c r="H4890" s="26" t="s">
        <v>87</v>
      </c>
      <c r="I4890" s="16" t="s">
        <v>736</v>
      </c>
      <c r="J4890" s="20" t="s">
        <v>116</v>
      </c>
      <c r="L4890" s="16" t="s">
        <v>116</v>
      </c>
      <c r="M4890" s="26" t="s">
        <v>12214</v>
      </c>
      <c r="N4890" s="26" t="s">
        <v>453</v>
      </c>
      <c r="O4890" s="16" t="s">
        <v>632</v>
      </c>
      <c r="P4890" s="26" t="s">
        <v>453</v>
      </c>
      <c r="T4890" s="22">
        <v>1.75</v>
      </c>
      <c r="U4890" s="21">
        <v>44428</v>
      </c>
      <c r="W4890" s="20" t="s">
        <v>43</v>
      </c>
      <c r="X4890" s="16" t="s">
        <v>140</v>
      </c>
      <c r="Z4890" s="24" t="s">
        <v>32</v>
      </c>
      <c r="AA4890" s="24" t="s">
        <v>32</v>
      </c>
      <c r="AB4890" s="24" t="s">
        <v>32</v>
      </c>
      <c r="AC4890" s="24" t="s">
        <v>32</v>
      </c>
      <c r="AD4890" s="25">
        <v>45000</v>
      </c>
      <c r="AE4890" s="25">
        <v>0</v>
      </c>
      <c r="AF4890" s="25">
        <v>0</v>
      </c>
      <c r="AG4890" s="25">
        <v>0</v>
      </c>
      <c r="AH4890" s="25">
        <v>45000</v>
      </c>
      <c r="AI4890" s="16" t="s">
        <v>12213</v>
      </c>
    </row>
    <row r="4891" spans="1:35" x14ac:dyDescent="0.25">
      <c r="A4891" s="17">
        <v>127794</v>
      </c>
      <c r="B4891" s="18">
        <v>4</v>
      </c>
      <c r="C4891" s="16" t="s">
        <v>73</v>
      </c>
      <c r="D4891" s="21">
        <v>43283</v>
      </c>
      <c r="E4891" s="16" t="s">
        <v>3773</v>
      </c>
      <c r="F4891" s="21">
        <v>43283</v>
      </c>
      <c r="G4891" s="16" t="s">
        <v>3773</v>
      </c>
      <c r="H4891" s="26" t="s">
        <v>126</v>
      </c>
      <c r="M4891" s="26" t="s">
        <v>12212</v>
      </c>
      <c r="O4891" s="16" t="s">
        <v>1171</v>
      </c>
      <c r="P4891" s="26" t="s">
        <v>1062</v>
      </c>
      <c r="T4891" s="23" t="s">
        <v>32</v>
      </c>
      <c r="W4891" s="20" t="s">
        <v>43</v>
      </c>
      <c r="Z4891" s="24" t="s">
        <v>32</v>
      </c>
      <c r="AA4891" s="24" t="s">
        <v>32</v>
      </c>
      <c r="AB4891" s="24" t="s">
        <v>32</v>
      </c>
      <c r="AC4891" s="24" t="s">
        <v>32</v>
      </c>
      <c r="AD4891" s="25">
        <v>0</v>
      </c>
      <c r="AE4891" s="25">
        <v>0</v>
      </c>
      <c r="AF4891" s="25">
        <v>1800000</v>
      </c>
      <c r="AG4891" s="25">
        <v>0</v>
      </c>
      <c r="AH4891" s="25">
        <v>1800000</v>
      </c>
      <c r="AI4891" s="16" t="s">
        <v>12211</v>
      </c>
    </row>
    <row r="4892" spans="1:35" ht="45" x14ac:dyDescent="0.25">
      <c r="A4892" s="17">
        <v>127815</v>
      </c>
      <c r="B4892" s="18">
        <v>1</v>
      </c>
      <c r="C4892" s="16" t="s">
        <v>73</v>
      </c>
      <c r="D4892" s="21">
        <v>43286</v>
      </c>
      <c r="E4892" s="16" t="s">
        <v>56</v>
      </c>
      <c r="F4892" s="21">
        <v>44215</v>
      </c>
      <c r="G4892" s="16" t="s">
        <v>75</v>
      </c>
      <c r="H4892" s="26" t="s">
        <v>320</v>
      </c>
      <c r="M4892" s="26" t="s">
        <v>12210</v>
      </c>
      <c r="N4892" s="26" t="s">
        <v>12209</v>
      </c>
      <c r="O4892" s="16" t="s">
        <v>60</v>
      </c>
      <c r="P4892" s="26" t="s">
        <v>67</v>
      </c>
      <c r="T4892" s="22">
        <v>0</v>
      </c>
      <c r="W4892" s="20" t="s">
        <v>43</v>
      </c>
      <c r="X4892" s="16" t="s">
        <v>78</v>
      </c>
      <c r="Z4892" s="24" t="s">
        <v>32</v>
      </c>
      <c r="AA4892" s="24" t="s">
        <v>32</v>
      </c>
      <c r="AB4892" s="24" t="s">
        <v>32</v>
      </c>
      <c r="AC4892" s="24" t="s">
        <v>32</v>
      </c>
      <c r="AD4892" s="25">
        <v>368000</v>
      </c>
      <c r="AE4892" s="25">
        <v>0</v>
      </c>
      <c r="AF4892" s="25">
        <v>0</v>
      </c>
      <c r="AG4892" s="25">
        <v>0</v>
      </c>
      <c r="AH4892" s="25">
        <v>368000</v>
      </c>
    </row>
    <row r="4893" spans="1:35" x14ac:dyDescent="0.25">
      <c r="A4893" s="17">
        <v>127817</v>
      </c>
      <c r="B4893" s="18">
        <v>3</v>
      </c>
      <c r="C4893" s="16" t="s">
        <v>73</v>
      </c>
      <c r="D4893" s="21">
        <v>43286</v>
      </c>
      <c r="E4893" s="16" t="s">
        <v>1610</v>
      </c>
      <c r="F4893" s="21">
        <v>43970</v>
      </c>
      <c r="G4893" s="16" t="s">
        <v>1610</v>
      </c>
      <c r="H4893" s="26" t="s">
        <v>362</v>
      </c>
      <c r="L4893" s="16" t="s">
        <v>110</v>
      </c>
      <c r="M4893" s="26" t="s">
        <v>12208</v>
      </c>
      <c r="O4893" s="16" t="s">
        <v>1612</v>
      </c>
      <c r="T4893" s="23" t="s">
        <v>32</v>
      </c>
      <c r="W4893" s="20" t="s">
        <v>43</v>
      </c>
      <c r="Z4893" s="24" t="s">
        <v>32</v>
      </c>
      <c r="AA4893" s="24" t="s">
        <v>32</v>
      </c>
      <c r="AB4893" s="24" t="s">
        <v>32</v>
      </c>
      <c r="AC4893" s="24" t="s">
        <v>32</v>
      </c>
      <c r="AD4893" s="25">
        <v>0</v>
      </c>
      <c r="AE4893" s="25">
        <v>0</v>
      </c>
      <c r="AF4893" s="25">
        <v>184180.5</v>
      </c>
      <c r="AG4893" s="25">
        <v>0</v>
      </c>
      <c r="AH4893" s="25">
        <v>184180.5</v>
      </c>
      <c r="AI4893" s="16" t="s">
        <v>12207</v>
      </c>
    </row>
    <row r="4894" spans="1:35" x14ac:dyDescent="0.25">
      <c r="A4894" s="17">
        <v>127818</v>
      </c>
      <c r="B4894" s="18">
        <v>1</v>
      </c>
      <c r="C4894" s="16" t="s">
        <v>474</v>
      </c>
      <c r="D4894" s="21">
        <v>43286</v>
      </c>
      <c r="E4894" s="16" t="s">
        <v>75</v>
      </c>
      <c r="F4894" s="21">
        <v>43808</v>
      </c>
      <c r="G4894" s="16" t="s">
        <v>75</v>
      </c>
      <c r="H4894" s="26" t="s">
        <v>209</v>
      </c>
      <c r="I4894" s="16" t="s">
        <v>9320</v>
      </c>
      <c r="J4894" s="20" t="s">
        <v>116</v>
      </c>
      <c r="L4894" s="16" t="s">
        <v>116</v>
      </c>
      <c r="M4894" s="26" t="s">
        <v>12206</v>
      </c>
      <c r="N4894" s="26" t="s">
        <v>3960</v>
      </c>
      <c r="O4894" s="16" t="s">
        <v>188</v>
      </c>
      <c r="P4894" s="26" t="s">
        <v>2347</v>
      </c>
      <c r="Q4894" s="26" t="s">
        <v>3960</v>
      </c>
      <c r="R4894" s="16" t="s">
        <v>139</v>
      </c>
      <c r="S4894" s="16" t="s">
        <v>84</v>
      </c>
      <c r="T4894" s="22">
        <v>3.48</v>
      </c>
      <c r="U4894" s="21">
        <v>43595</v>
      </c>
      <c r="V4894" s="16" t="s">
        <v>2358</v>
      </c>
      <c r="W4894" s="20" t="s">
        <v>43</v>
      </c>
      <c r="X4894" s="16" t="s">
        <v>78</v>
      </c>
      <c r="Y4894" s="26" t="s">
        <v>12205</v>
      </c>
      <c r="Z4894" s="24" t="s">
        <v>32</v>
      </c>
      <c r="AA4894" s="24" t="s">
        <v>32</v>
      </c>
      <c r="AB4894" s="24" t="s">
        <v>32</v>
      </c>
      <c r="AC4894" s="24" t="s">
        <v>32</v>
      </c>
      <c r="AD4894" s="25">
        <v>0</v>
      </c>
      <c r="AE4894" s="25">
        <v>0</v>
      </c>
      <c r="AF4894" s="25">
        <v>166650</v>
      </c>
      <c r="AG4894" s="25">
        <v>660100</v>
      </c>
      <c r="AH4894" s="25">
        <v>826750</v>
      </c>
      <c r="AI4894" s="16" t="s">
        <v>12204</v>
      </c>
    </row>
    <row r="4895" spans="1:35" x14ac:dyDescent="0.25">
      <c r="A4895" s="17">
        <v>127818.01</v>
      </c>
      <c r="B4895" s="18">
        <v>1</v>
      </c>
      <c r="C4895" s="16" t="s">
        <v>73</v>
      </c>
      <c r="D4895" s="21">
        <v>43598</v>
      </c>
      <c r="E4895" s="16" t="s">
        <v>75</v>
      </c>
      <c r="F4895" s="21">
        <v>44307</v>
      </c>
      <c r="G4895" s="16" t="s">
        <v>75</v>
      </c>
      <c r="H4895" s="26" t="s">
        <v>209</v>
      </c>
      <c r="I4895" s="16" t="s">
        <v>9320</v>
      </c>
      <c r="J4895" s="20" t="s">
        <v>116</v>
      </c>
      <c r="L4895" s="16" t="s">
        <v>116</v>
      </c>
      <c r="M4895" s="26" t="s">
        <v>12203</v>
      </c>
      <c r="N4895" s="26" t="s">
        <v>12202</v>
      </c>
      <c r="O4895" s="16" t="s">
        <v>188</v>
      </c>
      <c r="P4895" s="26" t="s">
        <v>2347</v>
      </c>
      <c r="Q4895" s="26" t="s">
        <v>3960</v>
      </c>
      <c r="R4895" s="16" t="s">
        <v>139</v>
      </c>
      <c r="S4895" s="16" t="s">
        <v>4621</v>
      </c>
      <c r="T4895" s="22">
        <v>0.12</v>
      </c>
      <c r="V4895" s="16" t="s">
        <v>2358</v>
      </c>
      <c r="W4895" s="20" t="s">
        <v>43</v>
      </c>
      <c r="X4895" s="16" t="s">
        <v>78</v>
      </c>
      <c r="Z4895" s="24" t="s">
        <v>32</v>
      </c>
      <c r="AA4895" s="24" t="s">
        <v>32</v>
      </c>
      <c r="AB4895" s="24" t="s">
        <v>32</v>
      </c>
      <c r="AC4895" s="24" t="s">
        <v>32</v>
      </c>
      <c r="AD4895" s="25">
        <v>0</v>
      </c>
      <c r="AE4895" s="25">
        <v>100000</v>
      </c>
      <c r="AF4895" s="25">
        <v>0</v>
      </c>
      <c r="AG4895" s="25">
        <v>0</v>
      </c>
      <c r="AH4895" s="25">
        <v>100000</v>
      </c>
      <c r="AI4895" s="16" t="s">
        <v>12201</v>
      </c>
    </row>
    <row r="4896" spans="1:35" x14ac:dyDescent="0.25">
      <c r="A4896" s="17">
        <v>127819.01</v>
      </c>
      <c r="B4896" s="18">
        <v>1</v>
      </c>
      <c r="C4896" s="16" t="s">
        <v>73</v>
      </c>
      <c r="D4896" s="21">
        <v>43598</v>
      </c>
      <c r="E4896" s="16" t="s">
        <v>75</v>
      </c>
      <c r="F4896" s="21">
        <v>43641</v>
      </c>
      <c r="G4896" s="16" t="s">
        <v>75</v>
      </c>
      <c r="H4896" s="26" t="s">
        <v>643</v>
      </c>
      <c r="I4896" s="16" t="s">
        <v>2915</v>
      </c>
      <c r="J4896" s="20" t="s">
        <v>116</v>
      </c>
      <c r="L4896" s="16" t="s">
        <v>116</v>
      </c>
      <c r="M4896" s="26" t="s">
        <v>12200</v>
      </c>
      <c r="N4896" s="26" t="s">
        <v>2357</v>
      </c>
      <c r="O4896" s="16" t="s">
        <v>188</v>
      </c>
      <c r="P4896" s="26" t="s">
        <v>188</v>
      </c>
      <c r="Q4896" s="26" t="s">
        <v>2357</v>
      </c>
      <c r="R4896" s="16" t="s">
        <v>139</v>
      </c>
      <c r="S4896" s="16" t="s">
        <v>4621</v>
      </c>
      <c r="T4896" s="22">
        <v>8.14</v>
      </c>
      <c r="V4896" s="16" t="s">
        <v>2358</v>
      </c>
      <c r="W4896" s="20" t="s">
        <v>43</v>
      </c>
      <c r="X4896" s="16" t="s">
        <v>78</v>
      </c>
      <c r="Z4896" s="24" t="s">
        <v>32</v>
      </c>
      <c r="AA4896" s="24" t="s">
        <v>32</v>
      </c>
      <c r="AB4896" s="24" t="s">
        <v>32</v>
      </c>
      <c r="AC4896" s="24" t="s">
        <v>32</v>
      </c>
      <c r="AD4896" s="25">
        <v>0</v>
      </c>
      <c r="AE4896" s="25">
        <v>100000</v>
      </c>
      <c r="AF4896" s="25">
        <v>0</v>
      </c>
      <c r="AG4896" s="25">
        <v>0</v>
      </c>
      <c r="AH4896" s="25">
        <v>100000</v>
      </c>
      <c r="AI4896" s="16" t="s">
        <v>12199</v>
      </c>
    </row>
    <row r="4897" spans="1:35" ht="30" x14ac:dyDescent="0.25">
      <c r="A4897" s="17">
        <v>127820</v>
      </c>
      <c r="B4897" s="18">
        <v>4</v>
      </c>
      <c r="C4897" s="16" t="s">
        <v>31</v>
      </c>
      <c r="D4897" s="21">
        <v>43286</v>
      </c>
      <c r="E4897" s="16" t="s">
        <v>342</v>
      </c>
      <c r="F4897" s="21">
        <v>44033</v>
      </c>
      <c r="G4897" s="16" t="s">
        <v>74</v>
      </c>
      <c r="H4897" s="26" t="s">
        <v>564</v>
      </c>
      <c r="I4897" s="16" t="s">
        <v>4356</v>
      </c>
      <c r="J4897" s="20" t="s">
        <v>116</v>
      </c>
      <c r="L4897" s="16" t="s">
        <v>116</v>
      </c>
      <c r="M4897" s="26" t="s">
        <v>4357</v>
      </c>
      <c r="N4897" s="26" t="s">
        <v>3912</v>
      </c>
      <c r="O4897" s="16" t="s">
        <v>632</v>
      </c>
      <c r="P4897" s="26" t="s">
        <v>453</v>
      </c>
      <c r="T4897" s="22">
        <v>4.5019999999999998</v>
      </c>
      <c r="U4897" s="21">
        <v>44008</v>
      </c>
      <c r="W4897" s="20" t="s">
        <v>43</v>
      </c>
      <c r="X4897" s="16" t="s">
        <v>78</v>
      </c>
      <c r="Z4897" s="25">
        <v>0</v>
      </c>
      <c r="AA4897" s="25">
        <v>0</v>
      </c>
      <c r="AB4897" s="25">
        <v>-66010</v>
      </c>
      <c r="AC4897" s="25">
        <v>0</v>
      </c>
      <c r="AD4897" s="25">
        <v>45000</v>
      </c>
      <c r="AE4897" s="25">
        <v>0</v>
      </c>
      <c r="AF4897" s="25">
        <v>431990</v>
      </c>
      <c r="AG4897" s="25">
        <v>0</v>
      </c>
      <c r="AH4897" s="25">
        <v>476990</v>
      </c>
      <c r="AI4897" s="16" t="s">
        <v>4358</v>
      </c>
    </row>
    <row r="4898" spans="1:35" x14ac:dyDescent="0.25">
      <c r="A4898" s="17">
        <v>127821</v>
      </c>
      <c r="B4898" s="18">
        <v>1</v>
      </c>
      <c r="C4898" s="16" t="s">
        <v>73</v>
      </c>
      <c r="D4898" s="21">
        <v>43286</v>
      </c>
      <c r="E4898" s="16" t="s">
        <v>1610</v>
      </c>
      <c r="F4898" s="21">
        <v>43970</v>
      </c>
      <c r="G4898" s="16" t="s">
        <v>1610</v>
      </c>
      <c r="H4898" s="26" t="s">
        <v>34</v>
      </c>
      <c r="L4898" s="16" t="s">
        <v>110</v>
      </c>
      <c r="M4898" s="26" t="s">
        <v>12198</v>
      </c>
      <c r="O4898" s="16" t="s">
        <v>1612</v>
      </c>
      <c r="T4898" s="23" t="s">
        <v>32</v>
      </c>
      <c r="W4898" s="20" t="s">
        <v>43</v>
      </c>
      <c r="Z4898" s="24" t="s">
        <v>32</v>
      </c>
      <c r="AA4898" s="24" t="s">
        <v>32</v>
      </c>
      <c r="AB4898" s="24" t="s">
        <v>32</v>
      </c>
      <c r="AC4898" s="24" t="s">
        <v>32</v>
      </c>
      <c r="AD4898" s="25">
        <v>0</v>
      </c>
      <c r="AE4898" s="25">
        <v>0</v>
      </c>
      <c r="AF4898" s="25">
        <v>93362</v>
      </c>
      <c r="AG4898" s="25">
        <v>0</v>
      </c>
      <c r="AH4898" s="25">
        <v>93362</v>
      </c>
      <c r="AI4898" s="16" t="s">
        <v>12197</v>
      </c>
    </row>
    <row r="4899" spans="1:35" x14ac:dyDescent="0.25">
      <c r="A4899" s="17">
        <v>127822</v>
      </c>
      <c r="B4899" s="18">
        <v>3</v>
      </c>
      <c r="C4899" s="16" t="s">
        <v>73</v>
      </c>
      <c r="D4899" s="21">
        <v>43286</v>
      </c>
      <c r="E4899" s="16" t="s">
        <v>1610</v>
      </c>
      <c r="F4899" s="21">
        <v>43970</v>
      </c>
      <c r="G4899" s="16" t="s">
        <v>1610</v>
      </c>
      <c r="H4899" s="26" t="s">
        <v>173</v>
      </c>
      <c r="L4899" s="16" t="s">
        <v>110</v>
      </c>
      <c r="M4899" s="26" t="s">
        <v>12196</v>
      </c>
      <c r="O4899" s="16" t="s">
        <v>1612</v>
      </c>
      <c r="T4899" s="23" t="s">
        <v>32</v>
      </c>
      <c r="W4899" s="20" t="s">
        <v>43</v>
      </c>
      <c r="Z4899" s="24" t="s">
        <v>32</v>
      </c>
      <c r="AA4899" s="24" t="s">
        <v>32</v>
      </c>
      <c r="AB4899" s="24" t="s">
        <v>32</v>
      </c>
      <c r="AC4899" s="24" t="s">
        <v>32</v>
      </c>
      <c r="AD4899" s="25">
        <v>0</v>
      </c>
      <c r="AE4899" s="25">
        <v>0</v>
      </c>
      <c r="AF4899" s="25">
        <v>39868</v>
      </c>
      <c r="AG4899" s="25">
        <v>0</v>
      </c>
      <c r="AH4899" s="25">
        <v>39868</v>
      </c>
      <c r="AI4899" s="16" t="s">
        <v>12195</v>
      </c>
    </row>
    <row r="4900" spans="1:35" x14ac:dyDescent="0.25">
      <c r="A4900" s="17">
        <v>127823</v>
      </c>
      <c r="B4900" s="18">
        <v>1</v>
      </c>
      <c r="C4900" s="16" t="s">
        <v>47</v>
      </c>
      <c r="D4900" s="21">
        <v>43286</v>
      </c>
      <c r="E4900" s="16" t="s">
        <v>75</v>
      </c>
      <c r="F4900" s="21">
        <v>44089</v>
      </c>
      <c r="G4900" s="16" t="s">
        <v>75</v>
      </c>
      <c r="H4900" s="26" t="s">
        <v>196</v>
      </c>
      <c r="I4900" s="16" t="s">
        <v>2125</v>
      </c>
      <c r="J4900" s="20" t="s">
        <v>116</v>
      </c>
      <c r="L4900" s="16" t="s">
        <v>116</v>
      </c>
      <c r="M4900" s="26" t="s">
        <v>4359</v>
      </c>
      <c r="N4900" s="26" t="s">
        <v>2343</v>
      </c>
      <c r="O4900" s="16" t="s">
        <v>188</v>
      </c>
      <c r="P4900" s="26" t="s">
        <v>443</v>
      </c>
      <c r="Q4900" s="26" t="s">
        <v>2343</v>
      </c>
      <c r="T4900" s="22">
        <v>2.2799999999999998</v>
      </c>
      <c r="U4900" s="21">
        <v>43504</v>
      </c>
      <c r="V4900" s="16" t="s">
        <v>1179</v>
      </c>
      <c r="W4900" s="20" t="s">
        <v>43</v>
      </c>
      <c r="X4900" s="16" t="s">
        <v>511</v>
      </c>
      <c r="Z4900" s="25">
        <v>0</v>
      </c>
      <c r="AA4900" s="25">
        <v>0</v>
      </c>
      <c r="AB4900" s="25">
        <v>10843.85</v>
      </c>
      <c r="AC4900" s="25">
        <v>3605.07</v>
      </c>
      <c r="AD4900" s="25">
        <v>0</v>
      </c>
      <c r="AE4900" s="25">
        <v>0</v>
      </c>
      <c r="AF4900" s="25">
        <v>64650.85</v>
      </c>
      <c r="AG4900" s="25">
        <v>1050575.07</v>
      </c>
      <c r="AH4900" s="25">
        <v>1115225.92</v>
      </c>
      <c r="AI4900" s="16" t="s">
        <v>4360</v>
      </c>
    </row>
    <row r="4901" spans="1:35" x14ac:dyDescent="0.25">
      <c r="A4901" s="17">
        <v>127824</v>
      </c>
      <c r="B4901" s="18">
        <v>2</v>
      </c>
      <c r="C4901" s="16" t="s">
        <v>73</v>
      </c>
      <c r="D4901" s="21">
        <v>43287</v>
      </c>
      <c r="E4901" s="16" t="s">
        <v>2518</v>
      </c>
      <c r="F4901" s="21">
        <v>44342</v>
      </c>
      <c r="G4901" s="16" t="s">
        <v>2571</v>
      </c>
      <c r="H4901" s="26" t="s">
        <v>218</v>
      </c>
      <c r="I4901" s="16" t="s">
        <v>468</v>
      </c>
      <c r="J4901" s="20" t="s">
        <v>116</v>
      </c>
      <c r="L4901" s="16" t="s">
        <v>116</v>
      </c>
      <c r="M4901" s="26" t="s">
        <v>12194</v>
      </c>
      <c r="N4901" s="26" t="s">
        <v>12193</v>
      </c>
      <c r="O4901" s="16" t="s">
        <v>632</v>
      </c>
      <c r="P4901" s="26" t="s">
        <v>632</v>
      </c>
      <c r="T4901" s="22">
        <v>1.35</v>
      </c>
      <c r="U4901" s="21">
        <v>44694</v>
      </c>
      <c r="W4901" s="20" t="s">
        <v>43</v>
      </c>
      <c r="X4901" s="16" t="s">
        <v>140</v>
      </c>
      <c r="Z4901" s="24" t="s">
        <v>32</v>
      </c>
      <c r="AA4901" s="24" t="s">
        <v>32</v>
      </c>
      <c r="AB4901" s="24" t="s">
        <v>32</v>
      </c>
      <c r="AC4901" s="24" t="s">
        <v>32</v>
      </c>
      <c r="AD4901" s="25">
        <v>171500</v>
      </c>
      <c r="AE4901" s="25">
        <v>0</v>
      </c>
      <c r="AF4901" s="25">
        <v>0</v>
      </c>
      <c r="AG4901" s="25">
        <v>0</v>
      </c>
      <c r="AH4901" s="25">
        <v>171500</v>
      </c>
      <c r="AI4901" s="16" t="s">
        <v>12192</v>
      </c>
    </row>
    <row r="4902" spans="1:35" x14ac:dyDescent="0.25">
      <c r="A4902" s="17">
        <v>127825</v>
      </c>
      <c r="B4902" s="18">
        <v>2</v>
      </c>
      <c r="C4902" s="16" t="s">
        <v>73</v>
      </c>
      <c r="D4902" s="21">
        <v>43287</v>
      </c>
      <c r="E4902" s="16" t="s">
        <v>342</v>
      </c>
      <c r="F4902" s="21">
        <v>44084</v>
      </c>
      <c r="G4902" s="16" t="s">
        <v>2571</v>
      </c>
      <c r="H4902" s="26" t="s">
        <v>170</v>
      </c>
      <c r="I4902" s="16" t="s">
        <v>464</v>
      </c>
      <c r="J4902" s="20" t="s">
        <v>116</v>
      </c>
      <c r="L4902" s="16" t="s">
        <v>116</v>
      </c>
      <c r="M4902" s="26" t="s">
        <v>12191</v>
      </c>
      <c r="N4902" s="26" t="s">
        <v>3571</v>
      </c>
      <c r="O4902" s="16" t="s">
        <v>632</v>
      </c>
      <c r="P4902" s="26" t="s">
        <v>1723</v>
      </c>
      <c r="T4902" s="22">
        <v>1.6</v>
      </c>
      <c r="U4902" s="21">
        <v>44645</v>
      </c>
      <c r="W4902" s="20" t="s">
        <v>43</v>
      </c>
      <c r="X4902" s="16" t="s">
        <v>78</v>
      </c>
      <c r="Z4902" s="24" t="s">
        <v>32</v>
      </c>
      <c r="AA4902" s="24" t="s">
        <v>32</v>
      </c>
      <c r="AB4902" s="24" t="s">
        <v>32</v>
      </c>
      <c r="AC4902" s="24" t="s">
        <v>32</v>
      </c>
      <c r="AD4902" s="25">
        <v>60000</v>
      </c>
      <c r="AE4902" s="25">
        <v>0</v>
      </c>
      <c r="AF4902" s="25">
        <v>0</v>
      </c>
      <c r="AG4902" s="25">
        <v>0</v>
      </c>
      <c r="AH4902" s="25">
        <v>60000</v>
      </c>
      <c r="AI4902" s="16" t="s">
        <v>12190</v>
      </c>
    </row>
    <row r="4903" spans="1:35" ht="30" x14ac:dyDescent="0.25">
      <c r="A4903" s="17">
        <v>127826</v>
      </c>
      <c r="B4903" s="18">
        <v>2</v>
      </c>
      <c r="C4903" s="16" t="s">
        <v>31</v>
      </c>
      <c r="D4903" s="21">
        <v>43287</v>
      </c>
      <c r="E4903" s="16" t="s">
        <v>2518</v>
      </c>
      <c r="F4903" s="21">
        <v>44299</v>
      </c>
      <c r="G4903" s="16" t="s">
        <v>514</v>
      </c>
      <c r="H4903" s="26" t="s">
        <v>162</v>
      </c>
      <c r="I4903" s="16" t="s">
        <v>4330</v>
      </c>
      <c r="J4903" s="20" t="s">
        <v>116</v>
      </c>
      <c r="L4903" s="16" t="s">
        <v>116</v>
      </c>
      <c r="M4903" s="26" t="s">
        <v>4361</v>
      </c>
      <c r="N4903" s="26" t="s">
        <v>3571</v>
      </c>
      <c r="O4903" s="16" t="s">
        <v>632</v>
      </c>
      <c r="P4903" s="26" t="s">
        <v>453</v>
      </c>
      <c r="T4903" s="22">
        <v>1.78</v>
      </c>
      <c r="U4903" s="21">
        <v>44281</v>
      </c>
      <c r="W4903" s="20" t="s">
        <v>43</v>
      </c>
      <c r="X4903" s="16" t="s">
        <v>78</v>
      </c>
      <c r="Z4903" s="25">
        <v>5000</v>
      </c>
      <c r="AA4903" s="25">
        <v>0</v>
      </c>
      <c r="AB4903" s="25">
        <v>59047</v>
      </c>
      <c r="AC4903" s="25">
        <v>0</v>
      </c>
      <c r="AD4903" s="25">
        <v>45000</v>
      </c>
      <c r="AE4903" s="25">
        <v>0</v>
      </c>
      <c r="AF4903" s="25">
        <v>59047</v>
      </c>
      <c r="AG4903" s="25">
        <v>0</v>
      </c>
      <c r="AH4903" s="25">
        <v>104047</v>
      </c>
      <c r="AI4903" s="16" t="s">
        <v>4362</v>
      </c>
    </row>
    <row r="4904" spans="1:35" x14ac:dyDescent="0.25">
      <c r="A4904" s="17">
        <v>127827</v>
      </c>
      <c r="B4904" s="18">
        <v>1</v>
      </c>
      <c r="C4904" s="16" t="s">
        <v>474</v>
      </c>
      <c r="D4904" s="21">
        <v>43287</v>
      </c>
      <c r="E4904" s="16" t="s">
        <v>75</v>
      </c>
      <c r="F4904" s="21">
        <v>44067</v>
      </c>
      <c r="G4904" s="16" t="s">
        <v>74</v>
      </c>
      <c r="H4904" s="26" t="s">
        <v>289</v>
      </c>
      <c r="I4904" s="16" t="s">
        <v>644</v>
      </c>
      <c r="J4904" s="20" t="s">
        <v>116</v>
      </c>
      <c r="L4904" s="16" t="s">
        <v>116</v>
      </c>
      <c r="M4904" s="26" t="s">
        <v>12189</v>
      </c>
      <c r="N4904" s="26" t="s">
        <v>2587</v>
      </c>
      <c r="O4904" s="16" t="s">
        <v>188</v>
      </c>
      <c r="P4904" s="26" t="s">
        <v>443</v>
      </c>
      <c r="Q4904" s="26" t="s">
        <v>2587</v>
      </c>
      <c r="R4904" s="16" t="s">
        <v>139</v>
      </c>
      <c r="S4904" s="16" t="s">
        <v>84</v>
      </c>
      <c r="T4904" s="22">
        <v>1.48</v>
      </c>
      <c r="U4904" s="21">
        <v>43868</v>
      </c>
      <c r="V4904" s="16" t="s">
        <v>2358</v>
      </c>
      <c r="W4904" s="20" t="s">
        <v>43</v>
      </c>
      <c r="X4904" s="16" t="s">
        <v>78</v>
      </c>
      <c r="Z4904" s="24" t="s">
        <v>32</v>
      </c>
      <c r="AA4904" s="24" t="s">
        <v>32</v>
      </c>
      <c r="AB4904" s="24" t="s">
        <v>32</v>
      </c>
      <c r="AC4904" s="24" t="s">
        <v>32</v>
      </c>
      <c r="AD4904" s="25">
        <v>0</v>
      </c>
      <c r="AE4904" s="25">
        <v>0</v>
      </c>
      <c r="AF4904" s="25">
        <v>0</v>
      </c>
      <c r="AG4904" s="25">
        <v>290140</v>
      </c>
      <c r="AH4904" s="25">
        <v>290140</v>
      </c>
      <c r="AI4904" s="16" t="s">
        <v>12188</v>
      </c>
    </row>
    <row r="4905" spans="1:35" x14ac:dyDescent="0.25">
      <c r="A4905" s="17">
        <v>127828</v>
      </c>
      <c r="B4905" s="18">
        <v>3</v>
      </c>
      <c r="C4905" s="16" t="s">
        <v>73</v>
      </c>
      <c r="D4905" s="21">
        <v>43287</v>
      </c>
      <c r="E4905" s="16" t="s">
        <v>4566</v>
      </c>
      <c r="F4905" s="21">
        <v>43287</v>
      </c>
      <c r="G4905" s="16" t="s">
        <v>4566</v>
      </c>
      <c r="H4905" s="26" t="s">
        <v>69</v>
      </c>
      <c r="M4905" s="26" t="s">
        <v>12187</v>
      </c>
      <c r="O4905" s="16" t="s">
        <v>1171</v>
      </c>
      <c r="P4905" s="26" t="s">
        <v>1062</v>
      </c>
      <c r="T4905" s="23" t="s">
        <v>32</v>
      </c>
      <c r="W4905" s="20" t="s">
        <v>43</v>
      </c>
      <c r="Z4905" s="24" t="s">
        <v>32</v>
      </c>
      <c r="AA4905" s="24" t="s">
        <v>32</v>
      </c>
      <c r="AB4905" s="24" t="s">
        <v>32</v>
      </c>
      <c r="AC4905" s="24" t="s">
        <v>32</v>
      </c>
      <c r="AD4905" s="25">
        <v>0</v>
      </c>
      <c r="AE4905" s="25">
        <v>0</v>
      </c>
      <c r="AF4905" s="25">
        <v>430707</v>
      </c>
      <c r="AG4905" s="25">
        <v>0</v>
      </c>
      <c r="AH4905" s="25">
        <v>430707</v>
      </c>
      <c r="AI4905" s="16" t="s">
        <v>12186</v>
      </c>
    </row>
    <row r="4906" spans="1:35" x14ac:dyDescent="0.25">
      <c r="A4906" s="17">
        <v>127829</v>
      </c>
      <c r="B4906" s="18">
        <v>1</v>
      </c>
      <c r="C4906" s="16" t="s">
        <v>474</v>
      </c>
      <c r="D4906" s="21">
        <v>43287</v>
      </c>
      <c r="E4906" s="16" t="s">
        <v>75</v>
      </c>
      <c r="F4906" s="21">
        <v>43767</v>
      </c>
      <c r="G4906" s="16" t="s">
        <v>573</v>
      </c>
      <c r="H4906" s="26" t="s">
        <v>320</v>
      </c>
      <c r="I4906" s="16" t="s">
        <v>1767</v>
      </c>
      <c r="J4906" s="20" t="s">
        <v>116</v>
      </c>
      <c r="L4906" s="16" t="s">
        <v>116</v>
      </c>
      <c r="M4906" s="26" t="s">
        <v>12185</v>
      </c>
      <c r="N4906" s="26" t="s">
        <v>2343</v>
      </c>
      <c r="O4906" s="16" t="s">
        <v>188</v>
      </c>
      <c r="P4906" s="26" t="s">
        <v>2347</v>
      </c>
      <c r="Q4906" s="26" t="s">
        <v>2343</v>
      </c>
      <c r="R4906" s="16" t="s">
        <v>139</v>
      </c>
      <c r="S4906" s="16" t="s">
        <v>84</v>
      </c>
      <c r="T4906" s="22">
        <v>0.92</v>
      </c>
      <c r="U4906" s="21">
        <v>43553</v>
      </c>
      <c r="V4906" s="16" t="s">
        <v>1179</v>
      </c>
      <c r="W4906" s="20" t="s">
        <v>43</v>
      </c>
      <c r="X4906" s="16" t="s">
        <v>140</v>
      </c>
      <c r="Y4906" s="26" t="s">
        <v>12184</v>
      </c>
      <c r="Z4906" s="24" t="s">
        <v>32</v>
      </c>
      <c r="AA4906" s="24" t="s">
        <v>32</v>
      </c>
      <c r="AB4906" s="24" t="s">
        <v>32</v>
      </c>
      <c r="AC4906" s="24" t="s">
        <v>32</v>
      </c>
      <c r="AD4906" s="25">
        <v>0</v>
      </c>
      <c r="AE4906" s="25">
        <v>0</v>
      </c>
      <c r="AF4906" s="25">
        <v>609031</v>
      </c>
      <c r="AG4906" s="25">
        <v>525000</v>
      </c>
      <c r="AH4906" s="25">
        <v>1134031</v>
      </c>
      <c r="AI4906" s="16" t="s">
        <v>12183</v>
      </c>
    </row>
    <row r="4907" spans="1:35" x14ac:dyDescent="0.25">
      <c r="A4907" s="17">
        <v>127831</v>
      </c>
      <c r="B4907" s="18">
        <v>1</v>
      </c>
      <c r="C4907" s="16" t="s">
        <v>474</v>
      </c>
      <c r="D4907" s="21">
        <v>43287</v>
      </c>
      <c r="E4907" s="16" t="s">
        <v>75</v>
      </c>
      <c r="F4907" s="21">
        <v>44089</v>
      </c>
      <c r="G4907" s="16" t="s">
        <v>573</v>
      </c>
      <c r="H4907" s="26" t="s">
        <v>196</v>
      </c>
      <c r="I4907" s="16" t="s">
        <v>1720</v>
      </c>
      <c r="J4907" s="20" t="s">
        <v>116</v>
      </c>
      <c r="L4907" s="16" t="s">
        <v>116</v>
      </c>
      <c r="M4907" s="26" t="s">
        <v>12182</v>
      </c>
      <c r="N4907" s="26" t="s">
        <v>2357</v>
      </c>
      <c r="O4907" s="16" t="s">
        <v>188</v>
      </c>
      <c r="P4907" s="26" t="s">
        <v>2347</v>
      </c>
      <c r="Q4907" s="26" t="s">
        <v>2357</v>
      </c>
      <c r="R4907" s="16" t="s">
        <v>139</v>
      </c>
      <c r="S4907" s="16" t="s">
        <v>84</v>
      </c>
      <c r="T4907" s="22">
        <v>9</v>
      </c>
      <c r="U4907" s="21">
        <v>43595</v>
      </c>
      <c r="V4907" s="16" t="s">
        <v>2358</v>
      </c>
      <c r="W4907" s="20" t="s">
        <v>43</v>
      </c>
      <c r="X4907" s="16" t="s">
        <v>78</v>
      </c>
      <c r="Y4907" s="26" t="s">
        <v>12181</v>
      </c>
      <c r="Z4907" s="24" t="s">
        <v>32</v>
      </c>
      <c r="AA4907" s="24" t="s">
        <v>32</v>
      </c>
      <c r="AB4907" s="24" t="s">
        <v>32</v>
      </c>
      <c r="AC4907" s="24" t="s">
        <v>32</v>
      </c>
      <c r="AD4907" s="25">
        <v>0</v>
      </c>
      <c r="AE4907" s="25">
        <v>0</v>
      </c>
      <c r="AF4907" s="25">
        <v>126300</v>
      </c>
      <c r="AG4907" s="25">
        <v>1070020</v>
      </c>
      <c r="AH4907" s="25">
        <v>1196320</v>
      </c>
      <c r="AI4907" s="16" t="s">
        <v>12180</v>
      </c>
    </row>
    <row r="4908" spans="1:35" x14ac:dyDescent="0.25">
      <c r="A4908" s="17">
        <v>127831.01</v>
      </c>
      <c r="B4908" s="18">
        <v>1</v>
      </c>
      <c r="C4908" s="16" t="s">
        <v>73</v>
      </c>
      <c r="D4908" s="21">
        <v>43598</v>
      </c>
      <c r="E4908" s="16" t="s">
        <v>75</v>
      </c>
      <c r="F4908" s="21">
        <v>43641</v>
      </c>
      <c r="G4908" s="16" t="s">
        <v>74</v>
      </c>
      <c r="H4908" s="26" t="s">
        <v>196</v>
      </c>
      <c r="I4908" s="16" t="s">
        <v>1720</v>
      </c>
      <c r="J4908" s="20" t="s">
        <v>116</v>
      </c>
      <c r="L4908" s="16" t="s">
        <v>116</v>
      </c>
      <c r="M4908" s="26" t="s">
        <v>12179</v>
      </c>
      <c r="N4908" s="26" t="s">
        <v>2587</v>
      </c>
      <c r="O4908" s="16" t="s">
        <v>188</v>
      </c>
      <c r="P4908" s="26" t="s">
        <v>2347</v>
      </c>
      <c r="Q4908" s="26" t="s">
        <v>2587</v>
      </c>
      <c r="R4908" s="16" t="s">
        <v>139</v>
      </c>
      <c r="S4908" s="16" t="s">
        <v>4621</v>
      </c>
      <c r="T4908" s="22">
        <v>0.17</v>
      </c>
      <c r="V4908" s="16" t="s">
        <v>1179</v>
      </c>
      <c r="W4908" s="20" t="s">
        <v>43</v>
      </c>
      <c r="X4908" s="16" t="s">
        <v>78</v>
      </c>
      <c r="Z4908" s="24" t="s">
        <v>32</v>
      </c>
      <c r="AA4908" s="24" t="s">
        <v>32</v>
      </c>
      <c r="AB4908" s="24" t="s">
        <v>32</v>
      </c>
      <c r="AC4908" s="24" t="s">
        <v>32</v>
      </c>
      <c r="AD4908" s="25">
        <v>0</v>
      </c>
      <c r="AE4908" s="25">
        <v>60000</v>
      </c>
      <c r="AF4908" s="25">
        <v>0</v>
      </c>
      <c r="AG4908" s="25">
        <v>0</v>
      </c>
      <c r="AH4908" s="25">
        <v>60000</v>
      </c>
      <c r="AI4908" s="16" t="s">
        <v>12178</v>
      </c>
    </row>
    <row r="4909" spans="1:35" x14ac:dyDescent="0.25">
      <c r="A4909" s="17">
        <v>127833</v>
      </c>
      <c r="B4909" s="18">
        <v>1</v>
      </c>
      <c r="C4909" s="16" t="s">
        <v>47</v>
      </c>
      <c r="D4909" s="21">
        <v>43287</v>
      </c>
      <c r="E4909" s="16" t="s">
        <v>75</v>
      </c>
      <c r="F4909" s="21">
        <v>44089</v>
      </c>
      <c r="G4909" s="16" t="s">
        <v>103</v>
      </c>
      <c r="H4909" s="26" t="s">
        <v>4363</v>
      </c>
      <c r="I4909" s="16" t="s">
        <v>1894</v>
      </c>
      <c r="J4909" s="20" t="s">
        <v>116</v>
      </c>
      <c r="L4909" s="16" t="s">
        <v>116</v>
      </c>
      <c r="M4909" s="26" t="s">
        <v>4364</v>
      </c>
      <c r="N4909" s="26" t="s">
        <v>2357</v>
      </c>
      <c r="O4909" s="16" t="s">
        <v>188</v>
      </c>
      <c r="P4909" s="26" t="s">
        <v>443</v>
      </c>
      <c r="Q4909" s="26" t="s">
        <v>2357</v>
      </c>
      <c r="T4909" s="22">
        <v>5.0999999999999996</v>
      </c>
      <c r="U4909" s="21">
        <v>43553</v>
      </c>
      <c r="V4909" s="16" t="s">
        <v>2358</v>
      </c>
      <c r="W4909" s="20" t="s">
        <v>43</v>
      </c>
      <c r="X4909" s="16" t="s">
        <v>78</v>
      </c>
      <c r="Z4909" s="25">
        <v>0</v>
      </c>
      <c r="AA4909" s="25">
        <v>0</v>
      </c>
      <c r="AB4909" s="25">
        <v>2407.6999999999998</v>
      </c>
      <c r="AC4909" s="25">
        <v>13470.75</v>
      </c>
      <c r="AD4909" s="25">
        <v>0</v>
      </c>
      <c r="AE4909" s="25">
        <v>0</v>
      </c>
      <c r="AF4909" s="25">
        <v>66207.7</v>
      </c>
      <c r="AG4909" s="25">
        <v>531470.75</v>
      </c>
      <c r="AH4909" s="25">
        <v>597678.44999999995</v>
      </c>
      <c r="AI4909" s="16" t="s">
        <v>4365</v>
      </c>
    </row>
    <row r="4910" spans="1:35" x14ac:dyDescent="0.25">
      <c r="A4910" s="17">
        <v>127836</v>
      </c>
      <c r="B4910" s="18">
        <v>1</v>
      </c>
      <c r="C4910" s="16" t="s">
        <v>474</v>
      </c>
      <c r="D4910" s="21">
        <v>43287</v>
      </c>
      <c r="E4910" s="16" t="s">
        <v>75</v>
      </c>
      <c r="F4910" s="21">
        <v>44215</v>
      </c>
      <c r="G4910" s="16" t="s">
        <v>75</v>
      </c>
      <c r="H4910" s="26" t="s">
        <v>209</v>
      </c>
      <c r="I4910" s="16" t="s">
        <v>3972</v>
      </c>
      <c r="J4910" s="20" t="s">
        <v>116</v>
      </c>
      <c r="L4910" s="16" t="s">
        <v>116</v>
      </c>
      <c r="M4910" s="26" t="s">
        <v>4366</v>
      </c>
      <c r="N4910" s="26" t="s">
        <v>2343</v>
      </c>
      <c r="O4910" s="16" t="s">
        <v>188</v>
      </c>
      <c r="P4910" s="26" t="s">
        <v>443</v>
      </c>
      <c r="Q4910" s="26" t="s">
        <v>2343</v>
      </c>
      <c r="R4910" s="16" t="s">
        <v>139</v>
      </c>
      <c r="S4910" s="16" t="s">
        <v>84</v>
      </c>
      <c r="T4910" s="22">
        <v>4.5</v>
      </c>
      <c r="U4910" s="21">
        <v>43595</v>
      </c>
      <c r="V4910" s="16" t="s">
        <v>1179</v>
      </c>
      <c r="W4910" s="20" t="s">
        <v>472</v>
      </c>
      <c r="X4910" s="16" t="s">
        <v>140</v>
      </c>
      <c r="Z4910" s="25">
        <v>0</v>
      </c>
      <c r="AA4910" s="25">
        <v>0</v>
      </c>
      <c r="AB4910" s="25">
        <v>70000</v>
      </c>
      <c r="AC4910" s="25">
        <v>0</v>
      </c>
      <c r="AD4910" s="25">
        <v>0</v>
      </c>
      <c r="AE4910" s="25">
        <v>0</v>
      </c>
      <c r="AF4910" s="25">
        <v>286810</v>
      </c>
      <c r="AG4910" s="25">
        <v>2439310</v>
      </c>
      <c r="AH4910" s="25">
        <v>2726120</v>
      </c>
      <c r="AI4910" s="16" t="s">
        <v>4367</v>
      </c>
    </row>
    <row r="4911" spans="1:35" x14ac:dyDescent="0.25">
      <c r="A4911" s="17">
        <v>127839</v>
      </c>
      <c r="B4911" s="18">
        <v>1</v>
      </c>
      <c r="C4911" s="16" t="s">
        <v>47</v>
      </c>
      <c r="D4911" s="21">
        <v>43287</v>
      </c>
      <c r="E4911" s="16" t="s">
        <v>75</v>
      </c>
      <c r="F4911" s="21">
        <v>43795</v>
      </c>
      <c r="G4911" s="16" t="s">
        <v>103</v>
      </c>
      <c r="H4911" s="26" t="s">
        <v>394</v>
      </c>
      <c r="I4911" s="16" t="s">
        <v>446</v>
      </c>
      <c r="J4911" s="20" t="s">
        <v>116</v>
      </c>
      <c r="L4911" s="16" t="s">
        <v>116</v>
      </c>
      <c r="M4911" s="26" t="s">
        <v>4368</v>
      </c>
      <c r="N4911" s="26" t="s">
        <v>3960</v>
      </c>
      <c r="O4911" s="16" t="s">
        <v>188</v>
      </c>
      <c r="P4911" s="26" t="s">
        <v>443</v>
      </c>
      <c r="Q4911" s="26" t="s">
        <v>3960</v>
      </c>
      <c r="T4911" s="22">
        <v>6.1</v>
      </c>
      <c r="U4911" s="21">
        <v>43595</v>
      </c>
      <c r="V4911" s="16" t="s">
        <v>2358</v>
      </c>
      <c r="W4911" s="20" t="s">
        <v>472</v>
      </c>
      <c r="X4911" s="16" t="s">
        <v>140</v>
      </c>
      <c r="Z4911" s="25">
        <v>0</v>
      </c>
      <c r="AA4911" s="25">
        <v>0</v>
      </c>
      <c r="AB4911" s="25">
        <v>5226.8500000000004</v>
      </c>
      <c r="AC4911" s="25">
        <v>17631.87</v>
      </c>
      <c r="AD4911" s="25">
        <v>0</v>
      </c>
      <c r="AE4911" s="25">
        <v>0</v>
      </c>
      <c r="AF4911" s="25">
        <v>34326.85</v>
      </c>
      <c r="AG4911" s="25">
        <v>910931.87</v>
      </c>
      <c r="AH4911" s="25">
        <v>945258.72</v>
      </c>
      <c r="AI4911" s="16" t="s">
        <v>4369</v>
      </c>
    </row>
    <row r="4912" spans="1:35" x14ac:dyDescent="0.25">
      <c r="A4912" s="17">
        <v>127840</v>
      </c>
      <c r="B4912" s="18">
        <v>1</v>
      </c>
      <c r="C4912" s="16" t="s">
        <v>31</v>
      </c>
      <c r="D4912" s="21">
        <v>43287</v>
      </c>
      <c r="E4912" s="16" t="s">
        <v>75</v>
      </c>
      <c r="F4912" s="21">
        <v>44014</v>
      </c>
      <c r="G4912" s="16" t="s">
        <v>74</v>
      </c>
      <c r="H4912" s="26" t="s">
        <v>158</v>
      </c>
      <c r="I4912" s="16" t="s">
        <v>4370</v>
      </c>
      <c r="J4912" s="20" t="s">
        <v>116</v>
      </c>
      <c r="L4912" s="16" t="s">
        <v>116</v>
      </c>
      <c r="M4912" s="26" t="s">
        <v>4371</v>
      </c>
      <c r="N4912" s="26" t="s">
        <v>2343</v>
      </c>
      <c r="O4912" s="16" t="s">
        <v>188</v>
      </c>
      <c r="P4912" s="26" t="s">
        <v>443</v>
      </c>
      <c r="Q4912" s="26" t="s">
        <v>2343</v>
      </c>
      <c r="R4912" s="16" t="s">
        <v>139</v>
      </c>
      <c r="S4912" s="16" t="s">
        <v>84</v>
      </c>
      <c r="T4912" s="22">
        <v>0.9</v>
      </c>
      <c r="U4912" s="21">
        <v>43966</v>
      </c>
      <c r="V4912" s="16" t="s">
        <v>1179</v>
      </c>
      <c r="W4912" s="20" t="s">
        <v>43</v>
      </c>
      <c r="X4912" s="16" t="s">
        <v>78</v>
      </c>
      <c r="Z4912" s="25">
        <v>0</v>
      </c>
      <c r="AA4912" s="25">
        <v>0</v>
      </c>
      <c r="AB4912" s="25">
        <v>19300</v>
      </c>
      <c r="AC4912" s="25">
        <v>38600</v>
      </c>
      <c r="AD4912" s="25">
        <v>0</v>
      </c>
      <c r="AE4912" s="25">
        <v>0</v>
      </c>
      <c r="AF4912" s="25">
        <v>84600</v>
      </c>
      <c r="AG4912" s="25">
        <v>570800</v>
      </c>
      <c r="AH4912" s="25">
        <v>655400</v>
      </c>
      <c r="AI4912" s="16" t="s">
        <v>4372</v>
      </c>
    </row>
    <row r="4913" spans="1:35" x14ac:dyDescent="0.25">
      <c r="A4913" s="17">
        <v>127841</v>
      </c>
      <c r="B4913" s="18">
        <v>1</v>
      </c>
      <c r="C4913" s="16" t="s">
        <v>474</v>
      </c>
      <c r="D4913" s="21">
        <v>43287</v>
      </c>
      <c r="E4913" s="16" t="s">
        <v>75</v>
      </c>
      <c r="F4913" s="21">
        <v>44342</v>
      </c>
      <c r="G4913" s="16" t="s">
        <v>32</v>
      </c>
      <c r="H4913" s="26" t="s">
        <v>320</v>
      </c>
      <c r="I4913" s="16" t="s">
        <v>468</v>
      </c>
      <c r="J4913" s="20" t="s">
        <v>116</v>
      </c>
      <c r="L4913" s="16" t="s">
        <v>116</v>
      </c>
      <c r="M4913" s="26" t="s">
        <v>4373</v>
      </c>
      <c r="N4913" s="26" t="s">
        <v>2343</v>
      </c>
      <c r="O4913" s="16" t="s">
        <v>188</v>
      </c>
      <c r="P4913" s="26" t="s">
        <v>188</v>
      </c>
      <c r="Q4913" s="26" t="s">
        <v>2343</v>
      </c>
      <c r="T4913" s="22">
        <v>5.0599999999999996</v>
      </c>
      <c r="U4913" s="21">
        <v>43966</v>
      </c>
      <c r="V4913" s="16" t="s">
        <v>1179</v>
      </c>
      <c r="W4913" s="20" t="s">
        <v>472</v>
      </c>
      <c r="X4913" s="16" t="s">
        <v>140</v>
      </c>
      <c r="Z4913" s="25">
        <v>0</v>
      </c>
      <c r="AA4913" s="25">
        <v>0</v>
      </c>
      <c r="AB4913" s="25">
        <v>-23900</v>
      </c>
      <c r="AC4913" s="25">
        <v>-56900</v>
      </c>
      <c r="AD4913" s="25">
        <v>0</v>
      </c>
      <c r="AE4913" s="25">
        <v>0</v>
      </c>
      <c r="AF4913" s="25">
        <v>260000</v>
      </c>
      <c r="AG4913" s="25">
        <v>1292100</v>
      </c>
      <c r="AH4913" s="25">
        <v>1552100</v>
      </c>
      <c r="AI4913" s="16" t="s">
        <v>4374</v>
      </c>
    </row>
    <row r="4914" spans="1:35" ht="30" x14ac:dyDescent="0.25">
      <c r="A4914" s="17">
        <v>127842</v>
      </c>
      <c r="B4914" s="18">
        <v>4</v>
      </c>
      <c r="C4914" s="16" t="s">
        <v>31</v>
      </c>
      <c r="D4914" s="21">
        <v>43290</v>
      </c>
      <c r="E4914" s="16" t="s">
        <v>342</v>
      </c>
      <c r="F4914" s="21">
        <v>44033</v>
      </c>
      <c r="G4914" s="16" t="s">
        <v>105</v>
      </c>
      <c r="H4914" s="26" t="s">
        <v>428</v>
      </c>
      <c r="I4914" s="16" t="s">
        <v>3410</v>
      </c>
      <c r="J4914" s="20" t="s">
        <v>116</v>
      </c>
      <c r="L4914" s="16" t="s">
        <v>116</v>
      </c>
      <c r="M4914" s="26" t="s">
        <v>4375</v>
      </c>
      <c r="N4914" s="26" t="s">
        <v>453</v>
      </c>
      <c r="O4914" s="16" t="s">
        <v>632</v>
      </c>
      <c r="P4914" s="26" t="s">
        <v>453</v>
      </c>
      <c r="T4914" s="22">
        <v>4.5199999999999996</v>
      </c>
      <c r="U4914" s="21">
        <v>44008</v>
      </c>
      <c r="W4914" s="20" t="s">
        <v>43</v>
      </c>
      <c r="X4914" s="16" t="s">
        <v>140</v>
      </c>
      <c r="Z4914" s="25">
        <v>0</v>
      </c>
      <c r="AA4914" s="25">
        <v>0</v>
      </c>
      <c r="AB4914" s="25">
        <v>-18490</v>
      </c>
      <c r="AC4914" s="25">
        <v>0</v>
      </c>
      <c r="AD4914" s="25">
        <v>45000</v>
      </c>
      <c r="AE4914" s="25">
        <v>0</v>
      </c>
      <c r="AF4914" s="25">
        <v>342510</v>
      </c>
      <c r="AG4914" s="25">
        <v>0</v>
      </c>
      <c r="AH4914" s="25">
        <v>387510</v>
      </c>
      <c r="AI4914" s="16" t="s">
        <v>4376</v>
      </c>
    </row>
    <row r="4915" spans="1:35" ht="30" x14ac:dyDescent="0.25">
      <c r="A4915" s="17">
        <v>127848</v>
      </c>
      <c r="B4915" s="18">
        <v>1</v>
      </c>
      <c r="C4915" s="16" t="s">
        <v>474</v>
      </c>
      <c r="D4915" s="21">
        <v>43290</v>
      </c>
      <c r="E4915" s="16" t="s">
        <v>2518</v>
      </c>
      <c r="F4915" s="21">
        <v>44096</v>
      </c>
      <c r="G4915" s="16" t="s">
        <v>573</v>
      </c>
      <c r="H4915" s="26" t="s">
        <v>209</v>
      </c>
      <c r="I4915" s="16" t="s">
        <v>12177</v>
      </c>
      <c r="K4915" s="16" t="s">
        <v>9020</v>
      </c>
      <c r="L4915" s="16" t="s">
        <v>37</v>
      </c>
      <c r="M4915" s="26" t="s">
        <v>12176</v>
      </c>
      <c r="N4915" s="26" t="s">
        <v>453</v>
      </c>
      <c r="O4915" s="16" t="s">
        <v>632</v>
      </c>
      <c r="P4915" s="26" t="s">
        <v>453</v>
      </c>
      <c r="T4915" s="22">
        <v>1.78</v>
      </c>
      <c r="U4915" s="21">
        <v>43812</v>
      </c>
      <c r="W4915" s="20" t="s">
        <v>43</v>
      </c>
      <c r="X4915" s="16" t="s">
        <v>78</v>
      </c>
      <c r="Z4915" s="24" t="s">
        <v>32</v>
      </c>
      <c r="AA4915" s="24" t="s">
        <v>32</v>
      </c>
      <c r="AB4915" s="24" t="s">
        <v>32</v>
      </c>
      <c r="AC4915" s="24" t="s">
        <v>32</v>
      </c>
      <c r="AD4915" s="25">
        <v>45000</v>
      </c>
      <c r="AE4915" s="25">
        <v>0</v>
      </c>
      <c r="AF4915" s="25">
        <v>124000</v>
      </c>
      <c r="AG4915" s="25">
        <v>0</v>
      </c>
      <c r="AH4915" s="25">
        <v>169000</v>
      </c>
      <c r="AI4915" s="16" t="s">
        <v>12175</v>
      </c>
    </row>
    <row r="4916" spans="1:35" ht="30" x14ac:dyDescent="0.25">
      <c r="A4916" s="17">
        <v>127849</v>
      </c>
      <c r="B4916" s="18">
        <v>1</v>
      </c>
      <c r="C4916" s="16" t="s">
        <v>73</v>
      </c>
      <c r="D4916" s="21">
        <v>43290</v>
      </c>
      <c r="E4916" s="16" t="s">
        <v>543</v>
      </c>
      <c r="F4916" s="21">
        <v>44312</v>
      </c>
      <c r="G4916" s="16" t="s">
        <v>82</v>
      </c>
      <c r="H4916" s="26" t="s">
        <v>133</v>
      </c>
      <c r="I4916" s="16" t="s">
        <v>2355</v>
      </c>
      <c r="J4916" s="20" t="s">
        <v>116</v>
      </c>
      <c r="L4916" s="16" t="s">
        <v>116</v>
      </c>
      <c r="M4916" s="26" t="s">
        <v>4377</v>
      </c>
      <c r="N4916" s="26" t="s">
        <v>4378</v>
      </c>
      <c r="O4916" s="16" t="s">
        <v>60</v>
      </c>
      <c r="P4916" s="26" t="s">
        <v>1444</v>
      </c>
      <c r="T4916" s="22">
        <v>7.0000000000000007E-2</v>
      </c>
      <c r="U4916" s="21">
        <v>44365</v>
      </c>
      <c r="W4916" s="20" t="s">
        <v>43</v>
      </c>
      <c r="X4916" s="16" t="s">
        <v>140</v>
      </c>
      <c r="Z4916" s="25">
        <v>0</v>
      </c>
      <c r="AA4916" s="25">
        <v>0</v>
      </c>
      <c r="AB4916" s="25">
        <v>712000</v>
      </c>
      <c r="AC4916" s="25">
        <v>0</v>
      </c>
      <c r="AD4916" s="25">
        <v>60000</v>
      </c>
      <c r="AE4916" s="25">
        <v>0</v>
      </c>
      <c r="AF4916" s="25">
        <v>712000</v>
      </c>
      <c r="AG4916" s="25">
        <v>0</v>
      </c>
      <c r="AH4916" s="25">
        <v>772000</v>
      </c>
      <c r="AI4916" s="16" t="s">
        <v>4379</v>
      </c>
    </row>
    <row r="4917" spans="1:35" ht="30" x14ac:dyDescent="0.25">
      <c r="A4917" s="17">
        <v>127854</v>
      </c>
      <c r="B4917" s="18">
        <v>3</v>
      </c>
      <c r="C4917" s="16" t="s">
        <v>73</v>
      </c>
      <c r="D4917" s="21">
        <v>43291</v>
      </c>
      <c r="E4917" s="16" t="s">
        <v>2240</v>
      </c>
      <c r="F4917" s="21">
        <v>44029</v>
      </c>
      <c r="G4917" s="16" t="s">
        <v>108</v>
      </c>
      <c r="H4917" s="26" t="s">
        <v>98</v>
      </c>
      <c r="I4917" s="16" t="s">
        <v>12174</v>
      </c>
      <c r="K4917" s="16" t="s">
        <v>12173</v>
      </c>
      <c r="L4917" s="16" t="s">
        <v>37</v>
      </c>
      <c r="M4917" s="26" t="s">
        <v>12172</v>
      </c>
      <c r="N4917" s="26" t="s">
        <v>2244</v>
      </c>
      <c r="O4917" s="16" t="s">
        <v>1139</v>
      </c>
      <c r="P4917" s="26" t="s">
        <v>1140</v>
      </c>
      <c r="T4917" s="22">
        <v>0.01</v>
      </c>
      <c r="W4917" s="20" t="s">
        <v>43</v>
      </c>
      <c r="X4917" s="16" t="s">
        <v>78</v>
      </c>
      <c r="Z4917" s="24" t="s">
        <v>32</v>
      </c>
      <c r="AA4917" s="24" t="s">
        <v>32</v>
      </c>
      <c r="AB4917" s="24" t="s">
        <v>32</v>
      </c>
      <c r="AC4917" s="24" t="s">
        <v>32</v>
      </c>
      <c r="AD4917" s="25">
        <v>15000</v>
      </c>
      <c r="AE4917" s="25">
        <v>0</v>
      </c>
      <c r="AF4917" s="25">
        <v>0</v>
      </c>
      <c r="AG4917" s="25">
        <v>0</v>
      </c>
      <c r="AH4917" s="25">
        <v>15000</v>
      </c>
      <c r="AI4917" s="16" t="s">
        <v>12171</v>
      </c>
    </row>
    <row r="4918" spans="1:35" ht="30" x14ac:dyDescent="0.25">
      <c r="A4918" s="17">
        <v>127855</v>
      </c>
      <c r="B4918" s="18">
        <v>1</v>
      </c>
      <c r="C4918" s="16" t="s">
        <v>73</v>
      </c>
      <c r="D4918" s="21">
        <v>43291</v>
      </c>
      <c r="E4918" s="16" t="s">
        <v>2240</v>
      </c>
      <c r="F4918" s="21">
        <v>43936</v>
      </c>
      <c r="G4918" s="16" t="s">
        <v>75</v>
      </c>
      <c r="H4918" s="26" t="s">
        <v>359</v>
      </c>
      <c r="I4918" s="16" t="s">
        <v>12170</v>
      </c>
      <c r="K4918" s="16" t="s">
        <v>12169</v>
      </c>
      <c r="L4918" s="16" t="s">
        <v>37</v>
      </c>
      <c r="M4918" s="26" t="s">
        <v>12168</v>
      </c>
      <c r="N4918" s="26" t="s">
        <v>2244</v>
      </c>
      <c r="O4918" s="16" t="s">
        <v>1139</v>
      </c>
      <c r="P4918" s="26" t="s">
        <v>1140</v>
      </c>
      <c r="T4918" s="22">
        <v>0.01</v>
      </c>
      <c r="W4918" s="20" t="s">
        <v>43</v>
      </c>
      <c r="X4918" s="16" t="s">
        <v>44</v>
      </c>
      <c r="Z4918" s="24" t="s">
        <v>32</v>
      </c>
      <c r="AA4918" s="24" t="s">
        <v>32</v>
      </c>
      <c r="AB4918" s="24" t="s">
        <v>32</v>
      </c>
      <c r="AC4918" s="24" t="s">
        <v>32</v>
      </c>
      <c r="AD4918" s="25">
        <v>21500</v>
      </c>
      <c r="AE4918" s="25">
        <v>0</v>
      </c>
      <c r="AF4918" s="25">
        <v>7000</v>
      </c>
      <c r="AG4918" s="25">
        <v>0</v>
      </c>
      <c r="AH4918" s="25">
        <v>28500</v>
      </c>
      <c r="AI4918" s="16" t="s">
        <v>12167</v>
      </c>
    </row>
    <row r="4919" spans="1:35" x14ac:dyDescent="0.25">
      <c r="A4919" s="17">
        <v>127856</v>
      </c>
      <c r="B4919" s="18">
        <v>1</v>
      </c>
      <c r="C4919" s="16" t="s">
        <v>73</v>
      </c>
      <c r="D4919" s="21">
        <v>43291</v>
      </c>
      <c r="E4919" s="16" t="s">
        <v>1610</v>
      </c>
      <c r="F4919" s="21">
        <v>43970</v>
      </c>
      <c r="G4919" s="16" t="s">
        <v>1610</v>
      </c>
      <c r="H4919" s="26" t="s">
        <v>182</v>
      </c>
      <c r="L4919" s="16" t="s">
        <v>110</v>
      </c>
      <c r="M4919" s="26" t="s">
        <v>12166</v>
      </c>
      <c r="O4919" s="16" t="s">
        <v>1612</v>
      </c>
      <c r="T4919" s="23" t="s">
        <v>32</v>
      </c>
      <c r="W4919" s="20" t="s">
        <v>43</v>
      </c>
      <c r="Z4919" s="24" t="s">
        <v>32</v>
      </c>
      <c r="AA4919" s="24" t="s">
        <v>32</v>
      </c>
      <c r="AB4919" s="24" t="s">
        <v>32</v>
      </c>
      <c r="AC4919" s="24" t="s">
        <v>32</v>
      </c>
      <c r="AD4919" s="25">
        <v>0</v>
      </c>
      <c r="AE4919" s="25">
        <v>0</v>
      </c>
      <c r="AF4919" s="25">
        <v>20277</v>
      </c>
      <c r="AG4919" s="25">
        <v>0</v>
      </c>
      <c r="AH4919" s="25">
        <v>20277</v>
      </c>
      <c r="AI4919" s="16" t="s">
        <v>12165</v>
      </c>
    </row>
    <row r="4920" spans="1:35" x14ac:dyDescent="0.25">
      <c r="A4920" s="17">
        <v>127863</v>
      </c>
      <c r="B4920" s="18">
        <v>3</v>
      </c>
      <c r="C4920" s="16" t="s">
        <v>73</v>
      </c>
      <c r="D4920" s="21">
        <v>43291</v>
      </c>
      <c r="E4920" s="16" t="s">
        <v>4294</v>
      </c>
      <c r="F4920" s="21">
        <v>44097</v>
      </c>
      <c r="G4920" s="16" t="s">
        <v>56</v>
      </c>
      <c r="H4920" s="26" t="s">
        <v>362</v>
      </c>
      <c r="I4920" s="16" t="s">
        <v>12156</v>
      </c>
      <c r="K4920" s="16" t="s">
        <v>12164</v>
      </c>
      <c r="L4920" s="16" t="s">
        <v>37</v>
      </c>
      <c r="M4920" s="26" t="s">
        <v>12163</v>
      </c>
      <c r="O4920" s="16" t="s">
        <v>1149</v>
      </c>
      <c r="P4920" s="26" t="s">
        <v>188</v>
      </c>
      <c r="R4920" s="16" t="s">
        <v>139</v>
      </c>
      <c r="S4920" s="16" t="s">
        <v>4621</v>
      </c>
      <c r="T4920" s="22">
        <v>0.76700000000000002</v>
      </c>
      <c r="W4920" s="20" t="s">
        <v>43</v>
      </c>
      <c r="X4920" s="16" t="s">
        <v>44</v>
      </c>
      <c r="Z4920" s="24" t="s">
        <v>32</v>
      </c>
      <c r="AA4920" s="24" t="s">
        <v>32</v>
      </c>
      <c r="AB4920" s="24" t="s">
        <v>32</v>
      </c>
      <c r="AC4920" s="24" t="s">
        <v>32</v>
      </c>
      <c r="AD4920" s="24" t="s">
        <v>32</v>
      </c>
      <c r="AE4920" s="24" t="s">
        <v>32</v>
      </c>
      <c r="AF4920" s="24" t="s">
        <v>32</v>
      </c>
      <c r="AG4920" s="24" t="s">
        <v>32</v>
      </c>
      <c r="AH4920" s="24" t="s">
        <v>32</v>
      </c>
      <c r="AI4920" s="16" t="s">
        <v>12162</v>
      </c>
    </row>
    <row r="4921" spans="1:35" ht="30" x14ac:dyDescent="0.25">
      <c r="A4921" s="17">
        <v>127864</v>
      </c>
      <c r="B4921" s="18">
        <v>1</v>
      </c>
      <c r="C4921" s="16" t="s">
        <v>47</v>
      </c>
      <c r="D4921" s="21">
        <v>43291</v>
      </c>
      <c r="E4921" s="16" t="s">
        <v>2518</v>
      </c>
      <c r="F4921" s="21">
        <v>44096</v>
      </c>
      <c r="G4921" s="16" t="s">
        <v>103</v>
      </c>
      <c r="H4921" s="26" t="s">
        <v>209</v>
      </c>
      <c r="I4921" s="16" t="s">
        <v>4380</v>
      </c>
      <c r="K4921" s="16" t="s">
        <v>4381</v>
      </c>
      <c r="L4921" s="16" t="s">
        <v>37</v>
      </c>
      <c r="M4921" s="26" t="s">
        <v>4382</v>
      </c>
      <c r="N4921" s="26" t="s">
        <v>453</v>
      </c>
      <c r="O4921" s="16" t="s">
        <v>632</v>
      </c>
      <c r="P4921" s="26" t="s">
        <v>453</v>
      </c>
      <c r="T4921" s="22">
        <v>0.54900000000000004</v>
      </c>
      <c r="U4921" s="21">
        <v>43812</v>
      </c>
      <c r="W4921" s="20" t="s">
        <v>43</v>
      </c>
      <c r="X4921" s="16" t="s">
        <v>78</v>
      </c>
      <c r="Z4921" s="25">
        <v>-5635.65</v>
      </c>
      <c r="AA4921" s="25">
        <v>0</v>
      </c>
      <c r="AB4921" s="25">
        <v>11394.74</v>
      </c>
      <c r="AC4921" s="25">
        <v>0</v>
      </c>
      <c r="AD4921" s="25">
        <v>39364.35</v>
      </c>
      <c r="AE4921" s="25">
        <v>0</v>
      </c>
      <c r="AF4921" s="25">
        <v>25394.74</v>
      </c>
      <c r="AG4921" s="25">
        <v>0</v>
      </c>
      <c r="AH4921" s="25">
        <v>64759.09</v>
      </c>
      <c r="AI4921" s="16" t="s">
        <v>4383</v>
      </c>
    </row>
    <row r="4922" spans="1:35" x14ac:dyDescent="0.25">
      <c r="A4922" s="17">
        <v>127865</v>
      </c>
      <c r="B4922" s="18">
        <v>1</v>
      </c>
      <c r="C4922" s="16" t="s">
        <v>73</v>
      </c>
      <c r="D4922" s="21">
        <v>43291</v>
      </c>
      <c r="E4922" s="16" t="s">
        <v>1610</v>
      </c>
      <c r="F4922" s="21">
        <v>43970</v>
      </c>
      <c r="G4922" s="16" t="s">
        <v>1610</v>
      </c>
      <c r="H4922" s="26" t="s">
        <v>320</v>
      </c>
      <c r="L4922" s="16" t="s">
        <v>110</v>
      </c>
      <c r="M4922" s="26" t="s">
        <v>12161</v>
      </c>
      <c r="O4922" s="16" t="s">
        <v>1612</v>
      </c>
      <c r="T4922" s="23" t="s">
        <v>32</v>
      </c>
      <c r="W4922" s="20" t="s">
        <v>43</v>
      </c>
      <c r="Z4922" s="24" t="s">
        <v>32</v>
      </c>
      <c r="AA4922" s="24" t="s">
        <v>32</v>
      </c>
      <c r="AB4922" s="24" t="s">
        <v>32</v>
      </c>
      <c r="AC4922" s="24" t="s">
        <v>32</v>
      </c>
      <c r="AD4922" s="25">
        <v>0</v>
      </c>
      <c r="AE4922" s="25">
        <v>0</v>
      </c>
      <c r="AF4922" s="25">
        <v>3330800</v>
      </c>
      <c r="AG4922" s="25">
        <v>0</v>
      </c>
      <c r="AH4922" s="25">
        <v>3330800</v>
      </c>
      <c r="AI4922" s="16" t="s">
        <v>12160</v>
      </c>
    </row>
    <row r="4923" spans="1:35" x14ac:dyDescent="0.25">
      <c r="A4923" s="17">
        <v>127866</v>
      </c>
      <c r="B4923" s="18">
        <v>2</v>
      </c>
      <c r="C4923" s="16" t="s">
        <v>73</v>
      </c>
      <c r="D4923" s="21">
        <v>43291</v>
      </c>
      <c r="E4923" s="16" t="s">
        <v>1610</v>
      </c>
      <c r="F4923" s="21">
        <v>43970</v>
      </c>
      <c r="G4923" s="16" t="s">
        <v>1610</v>
      </c>
      <c r="H4923" s="26" t="s">
        <v>212</v>
      </c>
      <c r="L4923" s="16" t="s">
        <v>110</v>
      </c>
      <c r="M4923" s="26" t="s">
        <v>12159</v>
      </c>
      <c r="O4923" s="16" t="s">
        <v>1612</v>
      </c>
      <c r="T4923" s="23" t="s">
        <v>32</v>
      </c>
      <c r="W4923" s="20" t="s">
        <v>43</v>
      </c>
      <c r="Z4923" s="24" t="s">
        <v>32</v>
      </c>
      <c r="AA4923" s="24" t="s">
        <v>32</v>
      </c>
      <c r="AB4923" s="24" t="s">
        <v>32</v>
      </c>
      <c r="AC4923" s="24" t="s">
        <v>32</v>
      </c>
      <c r="AD4923" s="25">
        <v>0</v>
      </c>
      <c r="AE4923" s="25">
        <v>0</v>
      </c>
      <c r="AF4923" s="25">
        <v>398100</v>
      </c>
      <c r="AG4923" s="25">
        <v>0</v>
      </c>
      <c r="AH4923" s="25">
        <v>398100</v>
      </c>
      <c r="AI4923" s="16" t="s">
        <v>12158</v>
      </c>
    </row>
    <row r="4924" spans="1:35" x14ac:dyDescent="0.25">
      <c r="A4924" s="17">
        <v>127870</v>
      </c>
      <c r="B4924" s="18">
        <v>2</v>
      </c>
      <c r="C4924" s="16" t="s">
        <v>73</v>
      </c>
      <c r="D4924" s="21">
        <v>43292</v>
      </c>
      <c r="E4924" s="16" t="s">
        <v>109</v>
      </c>
      <c r="F4924" s="21">
        <v>43500</v>
      </c>
      <c r="G4924" s="16" t="s">
        <v>75</v>
      </c>
      <c r="H4924" s="26" t="s">
        <v>264</v>
      </c>
      <c r="I4924" s="16" t="s">
        <v>5575</v>
      </c>
      <c r="J4924" s="20" t="s">
        <v>116</v>
      </c>
      <c r="L4924" s="16" t="s">
        <v>116</v>
      </c>
      <c r="M4924" s="26" t="s">
        <v>12157</v>
      </c>
      <c r="N4924" s="26" t="s">
        <v>4592</v>
      </c>
      <c r="O4924" s="16" t="s">
        <v>53</v>
      </c>
      <c r="P4924" s="26" t="s">
        <v>4592</v>
      </c>
      <c r="R4924" s="16" t="s">
        <v>41</v>
      </c>
      <c r="S4924" s="16" t="s">
        <v>42</v>
      </c>
      <c r="T4924" s="22">
        <v>0.01</v>
      </c>
      <c r="W4924" s="20" t="s">
        <v>43</v>
      </c>
      <c r="X4924" s="16" t="s">
        <v>78</v>
      </c>
      <c r="Z4924" s="24" t="s">
        <v>32</v>
      </c>
      <c r="AA4924" s="24" t="s">
        <v>32</v>
      </c>
      <c r="AB4924" s="24" t="s">
        <v>32</v>
      </c>
      <c r="AC4924" s="24" t="s">
        <v>32</v>
      </c>
      <c r="AD4924" s="24" t="s">
        <v>32</v>
      </c>
      <c r="AE4924" s="24" t="s">
        <v>32</v>
      </c>
      <c r="AF4924" s="24" t="s">
        <v>32</v>
      </c>
      <c r="AG4924" s="24" t="s">
        <v>32</v>
      </c>
      <c r="AH4924" s="24" t="s">
        <v>32</v>
      </c>
    </row>
    <row r="4925" spans="1:35" x14ac:dyDescent="0.25">
      <c r="A4925" s="17">
        <v>127871</v>
      </c>
      <c r="B4925" s="18">
        <v>3</v>
      </c>
      <c r="C4925" s="16" t="s">
        <v>73</v>
      </c>
      <c r="D4925" s="21">
        <v>43292</v>
      </c>
      <c r="E4925" s="16" t="s">
        <v>4294</v>
      </c>
      <c r="F4925" s="21">
        <v>44097</v>
      </c>
      <c r="G4925" s="16" t="s">
        <v>56</v>
      </c>
      <c r="H4925" s="26" t="s">
        <v>362</v>
      </c>
      <c r="I4925" s="16" t="s">
        <v>12156</v>
      </c>
      <c r="K4925" s="16" t="s">
        <v>12155</v>
      </c>
      <c r="L4925" s="16" t="s">
        <v>37</v>
      </c>
      <c r="M4925" s="26" t="s">
        <v>12154</v>
      </c>
      <c r="O4925" s="16" t="s">
        <v>1149</v>
      </c>
      <c r="P4925" s="26" t="s">
        <v>188</v>
      </c>
      <c r="R4925" s="16" t="s">
        <v>139</v>
      </c>
      <c r="S4925" s="16" t="s">
        <v>4621</v>
      </c>
      <c r="T4925" s="22">
        <v>1.76</v>
      </c>
      <c r="W4925" s="20" t="s">
        <v>43</v>
      </c>
      <c r="X4925" s="16" t="s">
        <v>44</v>
      </c>
      <c r="Z4925" s="24" t="s">
        <v>32</v>
      </c>
      <c r="AA4925" s="24" t="s">
        <v>32</v>
      </c>
      <c r="AB4925" s="24" t="s">
        <v>32</v>
      </c>
      <c r="AC4925" s="24" t="s">
        <v>32</v>
      </c>
      <c r="AD4925" s="24" t="s">
        <v>32</v>
      </c>
      <c r="AE4925" s="24" t="s">
        <v>32</v>
      </c>
      <c r="AF4925" s="24" t="s">
        <v>32</v>
      </c>
      <c r="AG4925" s="24" t="s">
        <v>32</v>
      </c>
      <c r="AH4925" s="24" t="s">
        <v>32</v>
      </c>
      <c r="AI4925" s="16" t="s">
        <v>12153</v>
      </c>
    </row>
    <row r="4926" spans="1:35" ht="30" x14ac:dyDescent="0.25">
      <c r="A4926" s="17">
        <v>127877</v>
      </c>
      <c r="B4926" s="18">
        <v>1</v>
      </c>
      <c r="C4926" s="16" t="s">
        <v>31</v>
      </c>
      <c r="D4926" s="21">
        <v>43298</v>
      </c>
      <c r="E4926" s="16" t="s">
        <v>342</v>
      </c>
      <c r="F4926" s="21">
        <v>44134</v>
      </c>
      <c r="G4926" s="16" t="s">
        <v>74</v>
      </c>
      <c r="H4926" s="26" t="s">
        <v>643</v>
      </c>
      <c r="I4926" s="16" t="s">
        <v>468</v>
      </c>
      <c r="J4926" s="20" t="s">
        <v>116</v>
      </c>
      <c r="L4926" s="16" t="s">
        <v>116</v>
      </c>
      <c r="M4926" s="26" t="s">
        <v>4384</v>
      </c>
      <c r="N4926" s="26" t="s">
        <v>453</v>
      </c>
      <c r="O4926" s="16" t="s">
        <v>632</v>
      </c>
      <c r="P4926" s="26" t="s">
        <v>453</v>
      </c>
      <c r="T4926" s="22">
        <v>4.5</v>
      </c>
      <c r="U4926" s="21">
        <v>44113</v>
      </c>
      <c r="W4926" s="20" t="s">
        <v>43</v>
      </c>
      <c r="X4926" s="16" t="s">
        <v>140</v>
      </c>
      <c r="Z4926" s="25">
        <v>610</v>
      </c>
      <c r="AA4926" s="25">
        <v>0</v>
      </c>
      <c r="AB4926" s="25">
        <v>-25300</v>
      </c>
      <c r="AC4926" s="25">
        <v>0</v>
      </c>
      <c r="AD4926" s="25">
        <v>45610</v>
      </c>
      <c r="AE4926" s="25">
        <v>0</v>
      </c>
      <c r="AF4926" s="25">
        <v>43700</v>
      </c>
      <c r="AG4926" s="25">
        <v>0</v>
      </c>
      <c r="AH4926" s="25">
        <v>89310</v>
      </c>
      <c r="AI4926" s="16" t="s">
        <v>4385</v>
      </c>
    </row>
    <row r="4927" spans="1:35" ht="30" x14ac:dyDescent="0.25">
      <c r="A4927" s="17">
        <v>127879</v>
      </c>
      <c r="B4927" s="18">
        <v>6</v>
      </c>
      <c r="C4927" s="16" t="s">
        <v>73</v>
      </c>
      <c r="D4927" s="21">
        <v>43298</v>
      </c>
      <c r="E4927" s="16" t="s">
        <v>1568</v>
      </c>
      <c r="F4927" s="21">
        <v>44215</v>
      </c>
      <c r="G4927" s="16" t="s">
        <v>75</v>
      </c>
      <c r="H4927" s="26" t="s">
        <v>76</v>
      </c>
      <c r="M4927" s="26" t="s">
        <v>12152</v>
      </c>
      <c r="N4927" s="26" t="s">
        <v>12152</v>
      </c>
      <c r="O4927" s="16" t="s">
        <v>60</v>
      </c>
      <c r="P4927" s="26" t="s">
        <v>67</v>
      </c>
      <c r="T4927" s="22">
        <v>0</v>
      </c>
      <c r="W4927" s="20" t="s">
        <v>43</v>
      </c>
      <c r="Z4927" s="24" t="s">
        <v>32</v>
      </c>
      <c r="AA4927" s="24" t="s">
        <v>32</v>
      </c>
      <c r="AB4927" s="24" t="s">
        <v>32</v>
      </c>
      <c r="AC4927" s="24" t="s">
        <v>32</v>
      </c>
      <c r="AD4927" s="25">
        <v>593884.44999999995</v>
      </c>
      <c r="AE4927" s="25">
        <v>0</v>
      </c>
      <c r="AF4927" s="25">
        <v>0</v>
      </c>
      <c r="AG4927" s="25">
        <v>0</v>
      </c>
      <c r="AH4927" s="25">
        <v>593884.44999999995</v>
      </c>
    </row>
    <row r="4928" spans="1:35" x14ac:dyDescent="0.25">
      <c r="A4928" s="17">
        <v>127882.01</v>
      </c>
      <c r="B4928" s="18">
        <v>2</v>
      </c>
      <c r="C4928" s="16" t="s">
        <v>73</v>
      </c>
      <c r="D4928" s="21">
        <v>43598</v>
      </c>
      <c r="E4928" s="16" t="s">
        <v>75</v>
      </c>
      <c r="F4928" s="21">
        <v>43958</v>
      </c>
      <c r="G4928" s="16" t="s">
        <v>75</v>
      </c>
      <c r="H4928" s="26" t="s">
        <v>431</v>
      </c>
      <c r="I4928" s="16" t="s">
        <v>1234</v>
      </c>
      <c r="J4928" s="20" t="s">
        <v>116</v>
      </c>
      <c r="L4928" s="16" t="s">
        <v>116</v>
      </c>
      <c r="M4928" s="26" t="s">
        <v>12151</v>
      </c>
      <c r="N4928" s="26" t="s">
        <v>4037</v>
      </c>
      <c r="O4928" s="16" t="s">
        <v>188</v>
      </c>
      <c r="P4928" s="26" t="s">
        <v>443</v>
      </c>
      <c r="Q4928" s="26" t="s">
        <v>4037</v>
      </c>
      <c r="R4928" s="16" t="s">
        <v>139</v>
      </c>
      <c r="S4928" s="16" t="s">
        <v>4621</v>
      </c>
      <c r="T4928" s="22">
        <v>0.25</v>
      </c>
      <c r="W4928" s="20" t="s">
        <v>472</v>
      </c>
      <c r="X4928" s="16" t="s">
        <v>140</v>
      </c>
      <c r="Z4928" s="24" t="s">
        <v>32</v>
      </c>
      <c r="AA4928" s="24" t="s">
        <v>32</v>
      </c>
      <c r="AB4928" s="24" t="s">
        <v>32</v>
      </c>
      <c r="AC4928" s="24" t="s">
        <v>32</v>
      </c>
      <c r="AD4928" s="24" t="s">
        <v>32</v>
      </c>
      <c r="AE4928" s="24" t="s">
        <v>32</v>
      </c>
      <c r="AF4928" s="24" t="s">
        <v>32</v>
      </c>
      <c r="AG4928" s="24" t="s">
        <v>32</v>
      </c>
      <c r="AH4928" s="24" t="s">
        <v>32</v>
      </c>
      <c r="AI4928" s="16" t="s">
        <v>12150</v>
      </c>
    </row>
    <row r="4929" spans="1:35" x14ac:dyDescent="0.25">
      <c r="A4929" s="17">
        <v>127887</v>
      </c>
      <c r="B4929" s="18">
        <v>2</v>
      </c>
      <c r="C4929" s="16" t="s">
        <v>47</v>
      </c>
      <c r="D4929" s="21">
        <v>43298</v>
      </c>
      <c r="E4929" s="16" t="s">
        <v>75</v>
      </c>
      <c r="F4929" s="21">
        <v>43958</v>
      </c>
      <c r="G4929" s="16" t="s">
        <v>103</v>
      </c>
      <c r="H4929" s="26" t="s">
        <v>244</v>
      </c>
      <c r="I4929" s="16" t="s">
        <v>4386</v>
      </c>
      <c r="J4929" s="20" t="s">
        <v>116</v>
      </c>
      <c r="L4929" s="16" t="s">
        <v>116</v>
      </c>
      <c r="M4929" s="26" t="s">
        <v>4387</v>
      </c>
      <c r="N4929" s="26" t="s">
        <v>2343</v>
      </c>
      <c r="O4929" s="16" t="s">
        <v>188</v>
      </c>
      <c r="P4929" s="26" t="s">
        <v>443</v>
      </c>
      <c r="Q4929" s="26" t="s">
        <v>2343</v>
      </c>
      <c r="T4929" s="22">
        <v>0.88</v>
      </c>
      <c r="U4929" s="21">
        <v>43553</v>
      </c>
      <c r="V4929" s="16" t="s">
        <v>1179</v>
      </c>
      <c r="W4929" s="20" t="s">
        <v>43</v>
      </c>
      <c r="X4929" s="16" t="s">
        <v>78</v>
      </c>
      <c r="Z4929" s="25">
        <v>0</v>
      </c>
      <c r="AA4929" s="25">
        <v>0</v>
      </c>
      <c r="AB4929" s="25">
        <v>0</v>
      </c>
      <c r="AC4929" s="25">
        <v>17396.099999999999</v>
      </c>
      <c r="AD4929" s="25">
        <v>0</v>
      </c>
      <c r="AE4929" s="25">
        <v>0</v>
      </c>
      <c r="AF4929" s="25">
        <v>0</v>
      </c>
      <c r="AG4929" s="25">
        <v>248786.1</v>
      </c>
      <c r="AH4929" s="25">
        <v>248786.1</v>
      </c>
      <c r="AI4929" s="16" t="s">
        <v>4388</v>
      </c>
    </row>
    <row r="4930" spans="1:35" x14ac:dyDescent="0.25">
      <c r="A4930" s="17">
        <v>127888</v>
      </c>
      <c r="B4930" s="18">
        <v>2</v>
      </c>
      <c r="C4930" s="16" t="s">
        <v>474</v>
      </c>
      <c r="D4930" s="21">
        <v>43298</v>
      </c>
      <c r="E4930" s="16" t="s">
        <v>75</v>
      </c>
      <c r="F4930" s="21">
        <v>44089</v>
      </c>
      <c r="G4930" s="16" t="s">
        <v>514</v>
      </c>
      <c r="H4930" s="26" t="s">
        <v>380</v>
      </c>
      <c r="I4930" s="16" t="s">
        <v>1266</v>
      </c>
      <c r="J4930" s="20" t="s">
        <v>116</v>
      </c>
      <c r="L4930" s="16" t="s">
        <v>116</v>
      </c>
      <c r="M4930" s="26" t="s">
        <v>12149</v>
      </c>
      <c r="N4930" s="26" t="s">
        <v>2343</v>
      </c>
      <c r="O4930" s="16" t="s">
        <v>188</v>
      </c>
      <c r="P4930" s="26" t="s">
        <v>443</v>
      </c>
      <c r="Q4930" s="26" t="s">
        <v>2343</v>
      </c>
      <c r="R4930" s="16" t="s">
        <v>139</v>
      </c>
      <c r="S4930" s="16" t="s">
        <v>84</v>
      </c>
      <c r="T4930" s="22">
        <v>2.85</v>
      </c>
      <c r="U4930" s="21">
        <v>43637</v>
      </c>
      <c r="V4930" s="16" t="s">
        <v>1179</v>
      </c>
      <c r="W4930" s="20" t="s">
        <v>43</v>
      </c>
      <c r="X4930" s="16" t="s">
        <v>511</v>
      </c>
      <c r="Z4930" s="24" t="s">
        <v>32</v>
      </c>
      <c r="AA4930" s="24" t="s">
        <v>32</v>
      </c>
      <c r="AB4930" s="24" t="s">
        <v>32</v>
      </c>
      <c r="AC4930" s="24" t="s">
        <v>32</v>
      </c>
      <c r="AD4930" s="25">
        <v>0</v>
      </c>
      <c r="AE4930" s="25">
        <v>0</v>
      </c>
      <c r="AF4930" s="25">
        <v>769226</v>
      </c>
      <c r="AG4930" s="25">
        <v>1581942</v>
      </c>
      <c r="AH4930" s="25">
        <v>2351168</v>
      </c>
      <c r="AI4930" s="16" t="s">
        <v>12148</v>
      </c>
    </row>
    <row r="4931" spans="1:35" x14ac:dyDescent="0.25">
      <c r="A4931" s="17">
        <v>127888.01</v>
      </c>
      <c r="B4931" s="18">
        <v>2</v>
      </c>
      <c r="C4931" s="16" t="s">
        <v>73</v>
      </c>
      <c r="D4931" s="21">
        <v>43598</v>
      </c>
      <c r="E4931" s="16" t="s">
        <v>75</v>
      </c>
      <c r="F4931" s="21">
        <v>44145</v>
      </c>
      <c r="G4931" s="16" t="s">
        <v>75</v>
      </c>
      <c r="H4931" s="26" t="s">
        <v>380</v>
      </c>
      <c r="I4931" s="16" t="s">
        <v>1266</v>
      </c>
      <c r="J4931" s="20" t="s">
        <v>116</v>
      </c>
      <c r="L4931" s="16" t="s">
        <v>116</v>
      </c>
      <c r="M4931" s="26" t="s">
        <v>12147</v>
      </c>
      <c r="N4931" s="26" t="s">
        <v>2343</v>
      </c>
      <c r="O4931" s="16" t="s">
        <v>188</v>
      </c>
      <c r="P4931" s="26" t="s">
        <v>443</v>
      </c>
      <c r="Q4931" s="26" t="s">
        <v>2343</v>
      </c>
      <c r="R4931" s="16" t="s">
        <v>139</v>
      </c>
      <c r="S4931" s="16" t="s">
        <v>4621</v>
      </c>
      <c r="T4931" s="22">
        <v>7.0000000000000007E-2</v>
      </c>
      <c r="W4931" s="20" t="s">
        <v>43</v>
      </c>
      <c r="X4931" s="16" t="s">
        <v>78</v>
      </c>
      <c r="Z4931" s="24" t="s">
        <v>32</v>
      </c>
      <c r="AA4931" s="24" t="s">
        <v>32</v>
      </c>
      <c r="AB4931" s="24" t="s">
        <v>32</v>
      </c>
      <c r="AC4931" s="24" t="s">
        <v>32</v>
      </c>
      <c r="AD4931" s="24" t="s">
        <v>32</v>
      </c>
      <c r="AE4931" s="24" t="s">
        <v>32</v>
      </c>
      <c r="AF4931" s="24" t="s">
        <v>32</v>
      </c>
      <c r="AG4931" s="24" t="s">
        <v>32</v>
      </c>
      <c r="AH4931" s="24" t="s">
        <v>32</v>
      </c>
      <c r="AI4931" s="16" t="s">
        <v>12146</v>
      </c>
    </row>
    <row r="4932" spans="1:35" x14ac:dyDescent="0.25">
      <c r="A4932" s="17">
        <v>127889</v>
      </c>
      <c r="B4932" s="18">
        <v>2</v>
      </c>
      <c r="C4932" s="16" t="s">
        <v>474</v>
      </c>
      <c r="D4932" s="21">
        <v>43298</v>
      </c>
      <c r="E4932" s="16" t="s">
        <v>75</v>
      </c>
      <c r="F4932" s="21">
        <v>43809</v>
      </c>
      <c r="G4932" s="16" t="s">
        <v>82</v>
      </c>
      <c r="H4932" s="26" t="s">
        <v>162</v>
      </c>
      <c r="I4932" s="16" t="s">
        <v>4330</v>
      </c>
      <c r="J4932" s="20" t="s">
        <v>116</v>
      </c>
      <c r="L4932" s="16" t="s">
        <v>116</v>
      </c>
      <c r="M4932" s="26" t="s">
        <v>12145</v>
      </c>
      <c r="N4932" s="26" t="s">
        <v>2343</v>
      </c>
      <c r="O4932" s="16" t="s">
        <v>188</v>
      </c>
      <c r="P4932" s="26" t="s">
        <v>443</v>
      </c>
      <c r="Q4932" s="26" t="s">
        <v>2343</v>
      </c>
      <c r="R4932" s="16" t="s">
        <v>139</v>
      </c>
      <c r="S4932" s="16" t="s">
        <v>84</v>
      </c>
      <c r="T4932" s="22">
        <v>2.95</v>
      </c>
      <c r="U4932" s="21">
        <v>43595</v>
      </c>
      <c r="V4932" s="16" t="s">
        <v>1179</v>
      </c>
      <c r="W4932" s="20" t="s">
        <v>43</v>
      </c>
      <c r="X4932" s="16" t="s">
        <v>78</v>
      </c>
      <c r="Z4932" s="24" t="s">
        <v>32</v>
      </c>
      <c r="AA4932" s="24" t="s">
        <v>32</v>
      </c>
      <c r="AB4932" s="24" t="s">
        <v>32</v>
      </c>
      <c r="AC4932" s="24" t="s">
        <v>32</v>
      </c>
      <c r="AD4932" s="25">
        <v>0</v>
      </c>
      <c r="AE4932" s="25">
        <v>0</v>
      </c>
      <c r="AF4932" s="25">
        <v>12984</v>
      </c>
      <c r="AG4932" s="25">
        <v>543072</v>
      </c>
      <c r="AH4932" s="25">
        <v>556056</v>
      </c>
      <c r="AI4932" s="16" t="s">
        <v>12144</v>
      </c>
    </row>
    <row r="4933" spans="1:35" x14ac:dyDescent="0.25">
      <c r="A4933" s="17">
        <v>127890</v>
      </c>
      <c r="B4933" s="18">
        <v>2</v>
      </c>
      <c r="C4933" s="16" t="s">
        <v>47</v>
      </c>
      <c r="D4933" s="21">
        <v>43298</v>
      </c>
      <c r="E4933" s="16" t="s">
        <v>75</v>
      </c>
      <c r="F4933" s="21">
        <v>43958</v>
      </c>
      <c r="G4933" s="16" t="s">
        <v>103</v>
      </c>
      <c r="H4933" s="26" t="s">
        <v>235</v>
      </c>
      <c r="I4933" s="16" t="s">
        <v>4000</v>
      </c>
      <c r="J4933" s="20" t="s">
        <v>116</v>
      </c>
      <c r="L4933" s="16" t="s">
        <v>116</v>
      </c>
      <c r="M4933" s="26" t="s">
        <v>4389</v>
      </c>
      <c r="N4933" s="26" t="s">
        <v>3749</v>
      </c>
      <c r="O4933" s="16" t="s">
        <v>188</v>
      </c>
      <c r="P4933" s="26" t="s">
        <v>443</v>
      </c>
      <c r="Q4933" s="26" t="s">
        <v>3749</v>
      </c>
      <c r="T4933" s="22">
        <v>3.42</v>
      </c>
      <c r="U4933" s="21">
        <v>43595</v>
      </c>
      <c r="V4933" s="16" t="s">
        <v>1179</v>
      </c>
      <c r="W4933" s="20" t="s">
        <v>43</v>
      </c>
      <c r="X4933" s="16" t="s">
        <v>78</v>
      </c>
      <c r="Z4933" s="25">
        <v>0</v>
      </c>
      <c r="AA4933" s="25">
        <v>0</v>
      </c>
      <c r="AB4933" s="25">
        <v>-2623.82</v>
      </c>
      <c r="AC4933" s="25">
        <v>284601.11</v>
      </c>
      <c r="AD4933" s="25">
        <v>0</v>
      </c>
      <c r="AE4933" s="25">
        <v>0</v>
      </c>
      <c r="AF4933" s="25">
        <v>12218.18</v>
      </c>
      <c r="AG4933" s="25">
        <v>850400.11</v>
      </c>
      <c r="AH4933" s="25">
        <v>862618.29</v>
      </c>
      <c r="AI4933" s="16" t="s">
        <v>4390</v>
      </c>
    </row>
    <row r="4934" spans="1:35" x14ac:dyDescent="0.25">
      <c r="A4934" s="17">
        <v>127891</v>
      </c>
      <c r="B4934" s="18">
        <v>2</v>
      </c>
      <c r="C4934" s="16" t="s">
        <v>474</v>
      </c>
      <c r="D4934" s="21">
        <v>43298</v>
      </c>
      <c r="E4934" s="16" t="s">
        <v>75</v>
      </c>
      <c r="F4934" s="21">
        <v>43958</v>
      </c>
      <c r="G4934" s="16" t="s">
        <v>514</v>
      </c>
      <c r="H4934" s="26" t="s">
        <v>286</v>
      </c>
      <c r="I4934" s="16" t="s">
        <v>4391</v>
      </c>
      <c r="J4934" s="20" t="s">
        <v>116</v>
      </c>
      <c r="L4934" s="16" t="s">
        <v>116</v>
      </c>
      <c r="M4934" s="26" t="s">
        <v>4392</v>
      </c>
      <c r="N4934" s="26" t="s">
        <v>2343</v>
      </c>
      <c r="O4934" s="16" t="s">
        <v>188</v>
      </c>
      <c r="P4934" s="26" t="s">
        <v>443</v>
      </c>
      <c r="Q4934" s="26" t="s">
        <v>2343</v>
      </c>
      <c r="R4934" s="16" t="s">
        <v>139</v>
      </c>
      <c r="S4934" s="16" t="s">
        <v>84</v>
      </c>
      <c r="T4934" s="22">
        <v>2.17</v>
      </c>
      <c r="U4934" s="21">
        <v>43595</v>
      </c>
      <c r="V4934" s="16" t="s">
        <v>1179</v>
      </c>
      <c r="W4934" s="20" t="s">
        <v>43</v>
      </c>
      <c r="X4934" s="16" t="s">
        <v>78</v>
      </c>
      <c r="Z4934" s="25">
        <v>0</v>
      </c>
      <c r="AA4934" s="25">
        <v>0</v>
      </c>
      <c r="AB4934" s="25">
        <v>400000</v>
      </c>
      <c r="AC4934" s="25">
        <v>0</v>
      </c>
      <c r="AD4934" s="25">
        <v>0</v>
      </c>
      <c r="AE4934" s="25">
        <v>0</v>
      </c>
      <c r="AF4934" s="25">
        <v>528650</v>
      </c>
      <c r="AG4934" s="25">
        <v>636904</v>
      </c>
      <c r="AH4934" s="25">
        <v>1165554</v>
      </c>
      <c r="AI4934" s="16" t="s">
        <v>4393</v>
      </c>
    </row>
    <row r="4935" spans="1:35" ht="30" x14ac:dyDescent="0.25">
      <c r="A4935" s="17">
        <v>127894</v>
      </c>
      <c r="B4935" s="18">
        <v>2</v>
      </c>
      <c r="C4935" s="16" t="s">
        <v>47</v>
      </c>
      <c r="D4935" s="21">
        <v>43298</v>
      </c>
      <c r="E4935" s="16" t="s">
        <v>75</v>
      </c>
      <c r="F4935" s="21">
        <v>43958</v>
      </c>
      <c r="G4935" s="16" t="s">
        <v>103</v>
      </c>
      <c r="H4935" s="26" t="s">
        <v>252</v>
      </c>
      <c r="I4935" s="16" t="s">
        <v>535</v>
      </c>
      <c r="J4935" s="20" t="s">
        <v>116</v>
      </c>
      <c r="L4935" s="16" t="s">
        <v>116</v>
      </c>
      <c r="M4935" s="26" t="s">
        <v>4394</v>
      </c>
      <c r="N4935" s="26" t="s">
        <v>4002</v>
      </c>
      <c r="O4935" s="16" t="s">
        <v>188</v>
      </c>
      <c r="P4935" s="26" t="s">
        <v>443</v>
      </c>
      <c r="Q4935" s="26" t="s">
        <v>4002</v>
      </c>
      <c r="T4935" s="22">
        <v>8.01</v>
      </c>
      <c r="U4935" s="21">
        <v>43504</v>
      </c>
      <c r="V4935" s="16" t="s">
        <v>3998</v>
      </c>
      <c r="W4935" s="20" t="s">
        <v>43</v>
      </c>
      <c r="X4935" s="16" t="s">
        <v>78</v>
      </c>
      <c r="Z4935" s="25">
        <v>0</v>
      </c>
      <c r="AA4935" s="25">
        <v>0</v>
      </c>
      <c r="AB4935" s="25">
        <v>-4918.3500000000004</v>
      </c>
      <c r="AC4935" s="25">
        <v>63629.34</v>
      </c>
      <c r="AD4935" s="25">
        <v>0</v>
      </c>
      <c r="AE4935" s="25">
        <v>0</v>
      </c>
      <c r="AF4935" s="25">
        <v>13031.65</v>
      </c>
      <c r="AG4935" s="25">
        <v>596005.34</v>
      </c>
      <c r="AH4935" s="25">
        <v>609036.99</v>
      </c>
      <c r="AI4935" s="16" t="s">
        <v>4395</v>
      </c>
    </row>
    <row r="4936" spans="1:35" ht="75" x14ac:dyDescent="0.25">
      <c r="A4936" s="17">
        <v>127895</v>
      </c>
      <c r="B4936" s="18">
        <v>3</v>
      </c>
      <c r="C4936" s="16" t="s">
        <v>73</v>
      </c>
      <c r="D4936" s="21">
        <v>43299</v>
      </c>
      <c r="E4936" s="16" t="s">
        <v>1022</v>
      </c>
      <c r="F4936" s="21">
        <v>44215</v>
      </c>
      <c r="G4936" s="16" t="s">
        <v>75</v>
      </c>
      <c r="H4936" s="26" t="s">
        <v>437</v>
      </c>
      <c r="I4936" s="16" t="s">
        <v>3439</v>
      </c>
      <c r="J4936" s="20" t="s">
        <v>116</v>
      </c>
      <c r="L4936" s="16" t="s">
        <v>116</v>
      </c>
      <c r="M4936" s="26" t="s">
        <v>4396</v>
      </c>
      <c r="N4936" s="26" t="s">
        <v>4397</v>
      </c>
      <c r="O4936" s="16" t="s">
        <v>60</v>
      </c>
      <c r="P4936" s="26" t="s">
        <v>100</v>
      </c>
      <c r="T4936" s="22">
        <v>3.66</v>
      </c>
      <c r="W4936" s="20" t="s">
        <v>43</v>
      </c>
      <c r="X4936" s="16" t="s">
        <v>78</v>
      </c>
      <c r="Z4936" s="25">
        <v>160300</v>
      </c>
      <c r="AA4936" s="25">
        <v>0</v>
      </c>
      <c r="AB4936" s="25">
        <v>0</v>
      </c>
      <c r="AC4936" s="25">
        <v>0</v>
      </c>
      <c r="AD4936" s="25">
        <v>242300</v>
      </c>
      <c r="AE4936" s="25">
        <v>0</v>
      </c>
      <c r="AF4936" s="25">
        <v>0</v>
      </c>
      <c r="AG4936" s="25">
        <v>0</v>
      </c>
      <c r="AH4936" s="25">
        <v>242300</v>
      </c>
      <c r="AI4936" s="16" t="s">
        <v>4398</v>
      </c>
    </row>
    <row r="4937" spans="1:35" ht="120" x14ac:dyDescent="0.25">
      <c r="A4937" s="17">
        <v>127896</v>
      </c>
      <c r="B4937" s="18">
        <v>3</v>
      </c>
      <c r="C4937" s="16" t="s">
        <v>73</v>
      </c>
      <c r="D4937" s="21">
        <v>43299</v>
      </c>
      <c r="E4937" s="16" t="s">
        <v>1022</v>
      </c>
      <c r="F4937" s="21">
        <v>44215</v>
      </c>
      <c r="G4937" s="16" t="s">
        <v>75</v>
      </c>
      <c r="H4937" s="26" t="s">
        <v>69</v>
      </c>
      <c r="M4937" s="26" t="s">
        <v>12143</v>
      </c>
      <c r="N4937" s="26" t="s">
        <v>12142</v>
      </c>
      <c r="O4937" s="16" t="s">
        <v>60</v>
      </c>
      <c r="P4937" s="26" t="s">
        <v>100</v>
      </c>
      <c r="T4937" s="23" t="s">
        <v>32</v>
      </c>
      <c r="W4937" s="20" t="s">
        <v>43</v>
      </c>
      <c r="X4937" s="16" t="s">
        <v>511</v>
      </c>
      <c r="Z4937" s="24" t="s">
        <v>32</v>
      </c>
      <c r="AA4937" s="24" t="s">
        <v>32</v>
      </c>
      <c r="AB4937" s="24" t="s">
        <v>32</v>
      </c>
      <c r="AC4937" s="24" t="s">
        <v>32</v>
      </c>
      <c r="AD4937" s="25">
        <v>109800</v>
      </c>
      <c r="AE4937" s="25">
        <v>0</v>
      </c>
      <c r="AF4937" s="25">
        <v>0</v>
      </c>
      <c r="AG4937" s="25">
        <v>0</v>
      </c>
      <c r="AH4937" s="25">
        <v>109800</v>
      </c>
      <c r="AI4937" s="16" t="s">
        <v>12141</v>
      </c>
    </row>
    <row r="4938" spans="1:35" ht="45" x14ac:dyDescent="0.25">
      <c r="A4938" s="17">
        <v>127897</v>
      </c>
      <c r="B4938" s="18">
        <v>4</v>
      </c>
      <c r="C4938" s="16" t="s">
        <v>31</v>
      </c>
      <c r="D4938" s="21">
        <v>43299</v>
      </c>
      <c r="E4938" s="16" t="s">
        <v>2518</v>
      </c>
      <c r="F4938" s="21">
        <v>44188</v>
      </c>
      <c r="G4938" s="16" t="s">
        <v>32</v>
      </c>
      <c r="H4938" s="26" t="s">
        <v>92</v>
      </c>
      <c r="I4938" s="16" t="s">
        <v>4399</v>
      </c>
      <c r="K4938" s="16" t="s">
        <v>4400</v>
      </c>
      <c r="L4938" s="16" t="s">
        <v>37</v>
      </c>
      <c r="M4938" s="26" t="s">
        <v>4401</v>
      </c>
      <c r="N4938" s="26" t="s">
        <v>4402</v>
      </c>
      <c r="O4938" s="16" t="s">
        <v>632</v>
      </c>
      <c r="P4938" s="26" t="s">
        <v>453</v>
      </c>
      <c r="T4938" s="22">
        <v>4.4400000000000004</v>
      </c>
      <c r="U4938" s="21">
        <v>44176</v>
      </c>
      <c r="W4938" s="20" t="s">
        <v>43</v>
      </c>
      <c r="X4938" s="16" t="s">
        <v>44</v>
      </c>
      <c r="Z4938" s="25">
        <v>0</v>
      </c>
      <c r="AA4938" s="25">
        <v>0</v>
      </c>
      <c r="AB4938" s="25">
        <v>78065</v>
      </c>
      <c r="AC4938" s="25">
        <v>0</v>
      </c>
      <c r="AD4938" s="25">
        <v>45000</v>
      </c>
      <c r="AE4938" s="25">
        <v>0</v>
      </c>
      <c r="AF4938" s="25">
        <v>78065</v>
      </c>
      <c r="AG4938" s="25">
        <v>0</v>
      </c>
      <c r="AH4938" s="25">
        <v>123065</v>
      </c>
      <c r="AI4938" s="16" t="s">
        <v>4403</v>
      </c>
    </row>
    <row r="4939" spans="1:35" x14ac:dyDescent="0.25">
      <c r="A4939" s="17">
        <v>127898</v>
      </c>
      <c r="B4939" s="18">
        <v>6</v>
      </c>
      <c r="C4939" s="16" t="s">
        <v>73</v>
      </c>
      <c r="D4939" s="21">
        <v>43299</v>
      </c>
      <c r="E4939" s="16" t="s">
        <v>3772</v>
      </c>
      <c r="F4939" s="21">
        <v>43299</v>
      </c>
      <c r="G4939" s="16" t="s">
        <v>3772</v>
      </c>
      <c r="H4939" s="26" t="s">
        <v>76</v>
      </c>
      <c r="M4939" s="26" t="s">
        <v>12140</v>
      </c>
      <c r="O4939" s="16" t="s">
        <v>1171</v>
      </c>
      <c r="P4939" s="26" t="s">
        <v>1062</v>
      </c>
      <c r="T4939" s="23" t="s">
        <v>32</v>
      </c>
      <c r="W4939" s="20" t="s">
        <v>43</v>
      </c>
      <c r="Z4939" s="24" t="s">
        <v>32</v>
      </c>
      <c r="AA4939" s="24" t="s">
        <v>32</v>
      </c>
      <c r="AB4939" s="24" t="s">
        <v>32</v>
      </c>
      <c r="AC4939" s="24" t="s">
        <v>32</v>
      </c>
      <c r="AD4939" s="25">
        <v>0</v>
      </c>
      <c r="AE4939" s="25">
        <v>0</v>
      </c>
      <c r="AF4939" s="25">
        <v>1000000</v>
      </c>
      <c r="AG4939" s="25">
        <v>0</v>
      </c>
      <c r="AH4939" s="25">
        <v>1000000</v>
      </c>
      <c r="AI4939" s="16" t="s">
        <v>12139</v>
      </c>
    </row>
    <row r="4940" spans="1:35" ht="90" x14ac:dyDescent="0.25">
      <c r="A4940" s="17">
        <v>127899</v>
      </c>
      <c r="B4940" s="18">
        <v>3</v>
      </c>
      <c r="C4940" s="16" t="s">
        <v>73</v>
      </c>
      <c r="D4940" s="21">
        <v>43299</v>
      </c>
      <c r="E4940" s="16" t="s">
        <v>1022</v>
      </c>
      <c r="F4940" s="21">
        <v>44340</v>
      </c>
      <c r="G4940" s="16" t="s">
        <v>832</v>
      </c>
      <c r="H4940" s="26" t="s">
        <v>362</v>
      </c>
      <c r="I4940" s="16" t="s">
        <v>686</v>
      </c>
      <c r="J4940" s="20" t="s">
        <v>116</v>
      </c>
      <c r="L4940" s="16" t="s">
        <v>116</v>
      </c>
      <c r="M4940" s="26" t="s">
        <v>4404</v>
      </c>
      <c r="N4940" s="26" t="s">
        <v>4405</v>
      </c>
      <c r="O4940" s="16" t="s">
        <v>60</v>
      </c>
      <c r="P4940" s="26" t="s">
        <v>100</v>
      </c>
      <c r="T4940" s="22">
        <v>2.4700000000000002</v>
      </c>
      <c r="W4940" s="20" t="s">
        <v>43</v>
      </c>
      <c r="X4940" s="16" t="s">
        <v>511</v>
      </c>
      <c r="Z4940" s="25">
        <v>100000</v>
      </c>
      <c r="AA4940" s="25">
        <v>0</v>
      </c>
      <c r="AB4940" s="25">
        <v>0</v>
      </c>
      <c r="AC4940" s="25">
        <v>0</v>
      </c>
      <c r="AD4940" s="25">
        <v>159000</v>
      </c>
      <c r="AE4940" s="25">
        <v>0</v>
      </c>
      <c r="AF4940" s="25">
        <v>0</v>
      </c>
      <c r="AG4940" s="25">
        <v>0</v>
      </c>
      <c r="AH4940" s="25">
        <v>159000</v>
      </c>
      <c r="AI4940" s="16" t="s">
        <v>4406</v>
      </c>
    </row>
    <row r="4941" spans="1:35" ht="60" x14ac:dyDescent="0.25">
      <c r="A4941" s="17">
        <v>127900</v>
      </c>
      <c r="B4941" s="18">
        <v>3</v>
      </c>
      <c r="C4941" s="16" t="s">
        <v>73</v>
      </c>
      <c r="D4941" s="21">
        <v>43299</v>
      </c>
      <c r="E4941" s="16" t="s">
        <v>1022</v>
      </c>
      <c r="F4941" s="21">
        <v>44215</v>
      </c>
      <c r="G4941" s="16" t="s">
        <v>75</v>
      </c>
      <c r="H4941" s="26" t="s">
        <v>69</v>
      </c>
      <c r="I4941" s="16" t="s">
        <v>548</v>
      </c>
      <c r="J4941" s="20" t="s">
        <v>116</v>
      </c>
      <c r="L4941" s="16" t="s">
        <v>116</v>
      </c>
      <c r="M4941" s="26" t="s">
        <v>4407</v>
      </c>
      <c r="N4941" s="26" t="s">
        <v>4408</v>
      </c>
      <c r="O4941" s="16" t="s">
        <v>60</v>
      </c>
      <c r="P4941" s="26" t="s">
        <v>100</v>
      </c>
      <c r="T4941" s="22">
        <v>0.41</v>
      </c>
      <c r="W4941" s="20" t="s">
        <v>43</v>
      </c>
      <c r="X4941" s="16" t="s">
        <v>140</v>
      </c>
      <c r="Z4941" s="25">
        <v>85000</v>
      </c>
      <c r="AA4941" s="25">
        <v>0</v>
      </c>
      <c r="AB4941" s="25">
        <v>0</v>
      </c>
      <c r="AC4941" s="25">
        <v>0</v>
      </c>
      <c r="AD4941" s="25">
        <v>85000</v>
      </c>
      <c r="AE4941" s="25">
        <v>0</v>
      </c>
      <c r="AF4941" s="25">
        <v>0</v>
      </c>
      <c r="AG4941" s="25">
        <v>0</v>
      </c>
      <c r="AH4941" s="25">
        <v>85000</v>
      </c>
      <c r="AI4941" s="16" t="s">
        <v>4409</v>
      </c>
    </row>
    <row r="4942" spans="1:35" ht="30" x14ac:dyDescent="0.25">
      <c r="A4942" s="17">
        <v>127901</v>
      </c>
      <c r="B4942" s="18">
        <v>3</v>
      </c>
      <c r="C4942" s="16" t="s">
        <v>73</v>
      </c>
      <c r="D4942" s="21">
        <v>43300</v>
      </c>
      <c r="E4942" s="16" t="s">
        <v>142</v>
      </c>
      <c r="F4942" s="21">
        <v>43474</v>
      </c>
      <c r="G4942" s="16" t="s">
        <v>75</v>
      </c>
      <c r="H4942" s="26" t="s">
        <v>98</v>
      </c>
      <c r="M4942" s="26" t="s">
        <v>12138</v>
      </c>
      <c r="N4942" s="26" t="s">
        <v>12137</v>
      </c>
      <c r="O4942" s="16" t="s">
        <v>179</v>
      </c>
      <c r="P4942" s="26" t="s">
        <v>79</v>
      </c>
      <c r="R4942" s="16" t="s">
        <v>41</v>
      </c>
      <c r="S4942" s="16" t="s">
        <v>84</v>
      </c>
      <c r="T4942" s="23" t="s">
        <v>32</v>
      </c>
      <c r="W4942" s="20" t="s">
        <v>43</v>
      </c>
      <c r="X4942" s="16" t="s">
        <v>1079</v>
      </c>
      <c r="Z4942" s="24" t="s">
        <v>32</v>
      </c>
      <c r="AA4942" s="24" t="s">
        <v>32</v>
      </c>
      <c r="AB4942" s="24" t="s">
        <v>32</v>
      </c>
      <c r="AC4942" s="24" t="s">
        <v>32</v>
      </c>
      <c r="AD4942" s="24" t="s">
        <v>32</v>
      </c>
      <c r="AE4942" s="24" t="s">
        <v>32</v>
      </c>
      <c r="AF4942" s="24" t="s">
        <v>32</v>
      </c>
      <c r="AG4942" s="24" t="s">
        <v>32</v>
      </c>
      <c r="AH4942" s="24" t="s">
        <v>32</v>
      </c>
      <c r="AI4942" s="16" t="s">
        <v>12136</v>
      </c>
    </row>
    <row r="4943" spans="1:35" ht="30" x14ac:dyDescent="0.25">
      <c r="A4943" s="17">
        <v>127903</v>
      </c>
      <c r="B4943" s="18">
        <v>3</v>
      </c>
      <c r="C4943" s="16" t="s">
        <v>73</v>
      </c>
      <c r="D4943" s="21">
        <v>43300</v>
      </c>
      <c r="E4943" s="16" t="s">
        <v>1022</v>
      </c>
      <c r="F4943" s="21">
        <v>44215</v>
      </c>
      <c r="G4943" s="16" t="s">
        <v>75</v>
      </c>
      <c r="H4943" s="26" t="s">
        <v>437</v>
      </c>
      <c r="I4943" s="16" t="s">
        <v>12135</v>
      </c>
      <c r="M4943" s="26" t="s">
        <v>12134</v>
      </c>
      <c r="N4943" s="26" t="s">
        <v>12133</v>
      </c>
      <c r="O4943" s="16" t="s">
        <v>60</v>
      </c>
      <c r="P4943" s="26" t="s">
        <v>188</v>
      </c>
      <c r="R4943" s="16" t="s">
        <v>139</v>
      </c>
      <c r="S4943" s="16" t="s">
        <v>84</v>
      </c>
      <c r="T4943" s="22">
        <v>0.52</v>
      </c>
      <c r="W4943" s="20" t="s">
        <v>43</v>
      </c>
      <c r="X4943" s="16" t="s">
        <v>78</v>
      </c>
      <c r="Z4943" s="24" t="s">
        <v>32</v>
      </c>
      <c r="AA4943" s="24" t="s">
        <v>32</v>
      </c>
      <c r="AB4943" s="24" t="s">
        <v>32</v>
      </c>
      <c r="AC4943" s="24" t="s">
        <v>32</v>
      </c>
      <c r="AD4943" s="25">
        <v>38001</v>
      </c>
      <c r="AE4943" s="25">
        <v>0</v>
      </c>
      <c r="AF4943" s="25">
        <v>0</v>
      </c>
      <c r="AG4943" s="25">
        <v>0</v>
      </c>
      <c r="AH4943" s="25">
        <v>38001</v>
      </c>
      <c r="AI4943" s="16" t="s">
        <v>12132</v>
      </c>
    </row>
    <row r="4944" spans="1:35" x14ac:dyDescent="0.25">
      <c r="A4944" s="17">
        <v>127905</v>
      </c>
      <c r="B4944" s="18">
        <v>3</v>
      </c>
      <c r="C4944" s="16" t="s">
        <v>73</v>
      </c>
      <c r="D4944" s="21">
        <v>43301</v>
      </c>
      <c r="E4944" s="16" t="s">
        <v>142</v>
      </c>
      <c r="F4944" s="21">
        <v>43474</v>
      </c>
      <c r="G4944" s="16" t="s">
        <v>75</v>
      </c>
      <c r="H4944" s="26" t="s">
        <v>173</v>
      </c>
      <c r="I4944" s="16" t="s">
        <v>116</v>
      </c>
      <c r="J4944" s="20" t="s">
        <v>116</v>
      </c>
      <c r="L4944" s="16" t="s">
        <v>116</v>
      </c>
      <c r="M4944" s="26" t="s">
        <v>12131</v>
      </c>
      <c r="N4944" s="26" t="s">
        <v>12130</v>
      </c>
      <c r="O4944" s="16" t="s">
        <v>151</v>
      </c>
      <c r="P4944" s="26" t="s">
        <v>138</v>
      </c>
      <c r="R4944" s="16" t="s">
        <v>139</v>
      </c>
      <c r="S4944" s="16" t="s">
        <v>42</v>
      </c>
      <c r="T4944" s="23" t="s">
        <v>32</v>
      </c>
      <c r="W4944" s="20" t="s">
        <v>43</v>
      </c>
      <c r="X4944" s="16" t="s">
        <v>78</v>
      </c>
      <c r="Z4944" s="24" t="s">
        <v>32</v>
      </c>
      <c r="AA4944" s="24" t="s">
        <v>32</v>
      </c>
      <c r="AB4944" s="24" t="s">
        <v>32</v>
      </c>
      <c r="AC4944" s="24" t="s">
        <v>32</v>
      </c>
      <c r="AD4944" s="25">
        <v>50000</v>
      </c>
      <c r="AE4944" s="25">
        <v>0</v>
      </c>
      <c r="AF4944" s="25">
        <v>0</v>
      </c>
      <c r="AG4944" s="25">
        <v>0</v>
      </c>
      <c r="AH4944" s="25">
        <v>50000</v>
      </c>
      <c r="AI4944" s="16" t="s">
        <v>12129</v>
      </c>
    </row>
    <row r="4945" spans="1:35" ht="30" x14ac:dyDescent="0.25">
      <c r="A4945" s="17">
        <v>127906</v>
      </c>
      <c r="B4945" s="18">
        <v>1</v>
      </c>
      <c r="C4945" s="16" t="s">
        <v>73</v>
      </c>
      <c r="D4945" s="21">
        <v>43301</v>
      </c>
      <c r="E4945" s="16" t="s">
        <v>2240</v>
      </c>
      <c r="F4945" s="21">
        <v>43837</v>
      </c>
      <c r="G4945" s="16" t="s">
        <v>74</v>
      </c>
      <c r="H4945" s="26" t="s">
        <v>386</v>
      </c>
      <c r="I4945" s="16" t="s">
        <v>12128</v>
      </c>
      <c r="K4945" s="16" t="s">
        <v>12127</v>
      </c>
      <c r="L4945" s="16" t="s">
        <v>37</v>
      </c>
      <c r="M4945" s="26" t="s">
        <v>12126</v>
      </c>
      <c r="N4945" s="26" t="s">
        <v>2244</v>
      </c>
      <c r="O4945" s="16" t="s">
        <v>1139</v>
      </c>
      <c r="P4945" s="26" t="s">
        <v>1140</v>
      </c>
      <c r="T4945" s="22">
        <v>0.01</v>
      </c>
      <c r="W4945" s="20" t="s">
        <v>43</v>
      </c>
      <c r="X4945" s="16" t="s">
        <v>44</v>
      </c>
      <c r="Z4945" s="24" t="s">
        <v>32</v>
      </c>
      <c r="AA4945" s="24" t="s">
        <v>32</v>
      </c>
      <c r="AB4945" s="24" t="s">
        <v>32</v>
      </c>
      <c r="AC4945" s="24" t="s">
        <v>32</v>
      </c>
      <c r="AD4945" s="25">
        <v>15000</v>
      </c>
      <c r="AE4945" s="25">
        <v>0</v>
      </c>
      <c r="AF4945" s="25">
        <v>0</v>
      </c>
      <c r="AG4945" s="25">
        <v>0</v>
      </c>
      <c r="AH4945" s="25">
        <v>15000</v>
      </c>
      <c r="AI4945" s="16" t="s">
        <v>12125</v>
      </c>
    </row>
    <row r="4946" spans="1:35" x14ac:dyDescent="0.25">
      <c r="A4946" s="17">
        <v>127907</v>
      </c>
      <c r="B4946" s="18">
        <v>1</v>
      </c>
      <c r="C4946" s="16" t="s">
        <v>73</v>
      </c>
      <c r="D4946" s="21">
        <v>43301</v>
      </c>
      <c r="E4946" s="16" t="s">
        <v>2240</v>
      </c>
      <c r="F4946" s="21">
        <v>43837</v>
      </c>
      <c r="G4946" s="16" t="s">
        <v>142</v>
      </c>
      <c r="H4946" s="26" t="s">
        <v>386</v>
      </c>
      <c r="I4946" s="16" t="s">
        <v>12124</v>
      </c>
      <c r="K4946" s="16" t="s">
        <v>3055</v>
      </c>
      <c r="L4946" s="16" t="s">
        <v>37</v>
      </c>
      <c r="M4946" s="26" t="s">
        <v>12123</v>
      </c>
      <c r="N4946" s="26" t="s">
        <v>2244</v>
      </c>
      <c r="O4946" s="16" t="s">
        <v>1139</v>
      </c>
      <c r="P4946" s="26" t="s">
        <v>632</v>
      </c>
      <c r="T4946" s="22">
        <v>0.01</v>
      </c>
      <c r="W4946" s="20" t="s">
        <v>43</v>
      </c>
      <c r="X4946" s="16" t="s">
        <v>44</v>
      </c>
      <c r="Z4946" s="24" t="s">
        <v>32</v>
      </c>
      <c r="AA4946" s="24" t="s">
        <v>32</v>
      </c>
      <c r="AB4946" s="24" t="s">
        <v>32</v>
      </c>
      <c r="AC4946" s="24" t="s">
        <v>32</v>
      </c>
      <c r="AD4946" s="25">
        <v>15000</v>
      </c>
      <c r="AE4946" s="25">
        <v>0</v>
      </c>
      <c r="AF4946" s="25">
        <v>10000</v>
      </c>
      <c r="AG4946" s="25">
        <v>0</v>
      </c>
      <c r="AH4946" s="25">
        <v>25000</v>
      </c>
      <c r="AI4946" s="16" t="s">
        <v>12122</v>
      </c>
    </row>
    <row r="4947" spans="1:35" ht="30" x14ac:dyDescent="0.25">
      <c r="A4947" s="17">
        <v>127908</v>
      </c>
      <c r="B4947" s="18">
        <v>1</v>
      </c>
      <c r="C4947" s="16" t="s">
        <v>73</v>
      </c>
      <c r="D4947" s="21">
        <v>43301</v>
      </c>
      <c r="E4947" s="16" t="s">
        <v>2240</v>
      </c>
      <c r="F4947" s="21">
        <v>44008</v>
      </c>
      <c r="G4947" s="16" t="s">
        <v>75</v>
      </c>
      <c r="H4947" s="26" t="s">
        <v>386</v>
      </c>
      <c r="I4947" s="16" t="s">
        <v>4410</v>
      </c>
      <c r="K4947" s="16" t="s">
        <v>4411</v>
      </c>
      <c r="L4947" s="16" t="s">
        <v>37</v>
      </c>
      <c r="M4947" s="26" t="s">
        <v>4412</v>
      </c>
      <c r="N4947" s="26" t="s">
        <v>2244</v>
      </c>
      <c r="O4947" s="16" t="s">
        <v>1139</v>
      </c>
      <c r="P4947" s="26" t="s">
        <v>1140</v>
      </c>
      <c r="T4947" s="22">
        <v>0.01</v>
      </c>
      <c r="W4947" s="20" t="s">
        <v>43</v>
      </c>
      <c r="X4947" s="16" t="s">
        <v>44</v>
      </c>
      <c r="Z4947" s="25">
        <v>0</v>
      </c>
      <c r="AA4947" s="25">
        <v>0</v>
      </c>
      <c r="AB4947" s="25">
        <v>2000</v>
      </c>
      <c r="AC4947" s="25">
        <v>0</v>
      </c>
      <c r="AD4947" s="25">
        <v>15000</v>
      </c>
      <c r="AE4947" s="25">
        <v>0</v>
      </c>
      <c r="AF4947" s="25">
        <v>2000</v>
      </c>
      <c r="AG4947" s="25">
        <v>0</v>
      </c>
      <c r="AH4947" s="25">
        <v>17000</v>
      </c>
      <c r="AI4947" s="16" t="s">
        <v>4413</v>
      </c>
    </row>
    <row r="4948" spans="1:35" ht="30" x14ac:dyDescent="0.25">
      <c r="A4948" s="17">
        <v>127909</v>
      </c>
      <c r="B4948" s="18">
        <v>1</v>
      </c>
      <c r="C4948" s="16" t="s">
        <v>73</v>
      </c>
      <c r="D4948" s="21">
        <v>43301</v>
      </c>
      <c r="E4948" s="16" t="s">
        <v>2240</v>
      </c>
      <c r="F4948" s="21">
        <v>43837</v>
      </c>
      <c r="G4948" s="16" t="s">
        <v>74</v>
      </c>
      <c r="H4948" s="26" t="s">
        <v>386</v>
      </c>
      <c r="I4948" s="16" t="s">
        <v>12121</v>
      </c>
      <c r="K4948" s="16" t="s">
        <v>12120</v>
      </c>
      <c r="L4948" s="16" t="s">
        <v>37</v>
      </c>
      <c r="M4948" s="26" t="s">
        <v>12119</v>
      </c>
      <c r="N4948" s="26" t="s">
        <v>2244</v>
      </c>
      <c r="O4948" s="16" t="s">
        <v>1139</v>
      </c>
      <c r="P4948" s="26" t="s">
        <v>1140</v>
      </c>
      <c r="T4948" s="22">
        <v>0.1</v>
      </c>
      <c r="W4948" s="20" t="s">
        <v>43</v>
      </c>
      <c r="X4948" s="16" t="s">
        <v>44</v>
      </c>
      <c r="Z4948" s="24" t="s">
        <v>32</v>
      </c>
      <c r="AA4948" s="24" t="s">
        <v>32</v>
      </c>
      <c r="AB4948" s="24" t="s">
        <v>32</v>
      </c>
      <c r="AC4948" s="24" t="s">
        <v>32</v>
      </c>
      <c r="AD4948" s="25">
        <v>15000</v>
      </c>
      <c r="AE4948" s="25">
        <v>0</v>
      </c>
      <c r="AF4948" s="25">
        <v>0</v>
      </c>
      <c r="AG4948" s="25">
        <v>0</v>
      </c>
      <c r="AH4948" s="25">
        <v>15000</v>
      </c>
      <c r="AI4948" s="16" t="s">
        <v>12118</v>
      </c>
    </row>
    <row r="4949" spans="1:35" ht="30" x14ac:dyDescent="0.25">
      <c r="A4949" s="17">
        <v>127910</v>
      </c>
      <c r="B4949" s="18">
        <v>3</v>
      </c>
      <c r="C4949" s="16" t="s">
        <v>73</v>
      </c>
      <c r="D4949" s="21">
        <v>43301</v>
      </c>
      <c r="E4949" s="16" t="s">
        <v>142</v>
      </c>
      <c r="F4949" s="21">
        <v>43474</v>
      </c>
      <c r="G4949" s="16" t="s">
        <v>75</v>
      </c>
      <c r="H4949" s="26" t="s">
        <v>434</v>
      </c>
      <c r="I4949" s="16" t="s">
        <v>4095</v>
      </c>
      <c r="J4949" s="20" t="s">
        <v>148</v>
      </c>
      <c r="L4949" s="16" t="s">
        <v>149</v>
      </c>
      <c r="M4949" s="26" t="s">
        <v>12117</v>
      </c>
      <c r="N4949" s="26" t="s">
        <v>12116</v>
      </c>
      <c r="O4949" s="16" t="s">
        <v>151</v>
      </c>
      <c r="P4949" s="26" t="s">
        <v>198</v>
      </c>
      <c r="R4949" s="16" t="s">
        <v>139</v>
      </c>
      <c r="S4949" s="16" t="s">
        <v>84</v>
      </c>
      <c r="T4949" s="23" t="s">
        <v>32</v>
      </c>
      <c r="W4949" s="20" t="s">
        <v>43</v>
      </c>
      <c r="Z4949" s="24" t="s">
        <v>32</v>
      </c>
      <c r="AA4949" s="24" t="s">
        <v>32</v>
      </c>
      <c r="AB4949" s="24" t="s">
        <v>32</v>
      </c>
      <c r="AC4949" s="24" t="s">
        <v>32</v>
      </c>
      <c r="AD4949" s="25">
        <v>100000</v>
      </c>
      <c r="AE4949" s="25">
        <v>0</v>
      </c>
      <c r="AF4949" s="25">
        <v>0</v>
      </c>
      <c r="AG4949" s="25">
        <v>0</v>
      </c>
      <c r="AH4949" s="25">
        <v>100000</v>
      </c>
      <c r="AI4949" s="16" t="s">
        <v>12115</v>
      </c>
    </row>
    <row r="4950" spans="1:35" x14ac:dyDescent="0.25">
      <c r="A4950" s="17">
        <v>127911</v>
      </c>
      <c r="B4950" s="18">
        <v>2</v>
      </c>
      <c r="C4950" s="16" t="s">
        <v>474</v>
      </c>
      <c r="D4950" s="21">
        <v>43304</v>
      </c>
      <c r="E4950" s="16" t="s">
        <v>75</v>
      </c>
      <c r="F4950" s="21">
        <v>44089</v>
      </c>
      <c r="G4950" s="16" t="s">
        <v>1935</v>
      </c>
      <c r="H4950" s="26" t="s">
        <v>397</v>
      </c>
      <c r="I4950" s="16" t="s">
        <v>518</v>
      </c>
      <c r="J4950" s="20" t="s">
        <v>116</v>
      </c>
      <c r="L4950" s="16" t="s">
        <v>116</v>
      </c>
      <c r="M4950" s="26" t="s">
        <v>4414</v>
      </c>
      <c r="N4950" s="26" t="s">
        <v>2343</v>
      </c>
      <c r="O4950" s="16" t="s">
        <v>188</v>
      </c>
      <c r="P4950" s="26" t="s">
        <v>443</v>
      </c>
      <c r="Q4950" s="26" t="s">
        <v>2343</v>
      </c>
      <c r="R4950" s="16" t="s">
        <v>139</v>
      </c>
      <c r="S4950" s="16" t="s">
        <v>84</v>
      </c>
      <c r="T4950" s="22">
        <v>0.41</v>
      </c>
      <c r="U4950" s="21">
        <v>43637</v>
      </c>
      <c r="V4950" s="16" t="s">
        <v>1179</v>
      </c>
      <c r="W4950" s="20" t="s">
        <v>43</v>
      </c>
      <c r="X4950" s="16" t="s">
        <v>140</v>
      </c>
      <c r="Z4950" s="25">
        <v>0</v>
      </c>
      <c r="AA4950" s="25">
        <v>0</v>
      </c>
      <c r="AB4950" s="25">
        <v>14651</v>
      </c>
      <c r="AC4950" s="25">
        <v>0</v>
      </c>
      <c r="AD4950" s="25">
        <v>0</v>
      </c>
      <c r="AE4950" s="25">
        <v>0</v>
      </c>
      <c r="AF4950" s="25">
        <v>24604</v>
      </c>
      <c r="AG4950" s="25">
        <v>204183</v>
      </c>
      <c r="AH4950" s="25">
        <v>228787</v>
      </c>
      <c r="AI4950" s="16" t="s">
        <v>4415</v>
      </c>
    </row>
    <row r="4951" spans="1:35" ht="60" x14ac:dyDescent="0.25">
      <c r="A4951" s="17">
        <v>127912</v>
      </c>
      <c r="B4951" s="18">
        <v>3</v>
      </c>
      <c r="C4951" s="16" t="s">
        <v>73</v>
      </c>
      <c r="D4951" s="21">
        <v>43304</v>
      </c>
      <c r="E4951" s="16" t="s">
        <v>1022</v>
      </c>
      <c r="F4951" s="21">
        <v>44215</v>
      </c>
      <c r="G4951" s="16" t="s">
        <v>75</v>
      </c>
      <c r="H4951" s="26" t="s">
        <v>434</v>
      </c>
      <c r="M4951" s="26" t="s">
        <v>4416</v>
      </c>
      <c r="N4951" s="26" t="s">
        <v>4417</v>
      </c>
      <c r="O4951" s="16" t="s">
        <v>60</v>
      </c>
      <c r="P4951" s="26" t="s">
        <v>2208</v>
      </c>
      <c r="T4951" s="23" t="s">
        <v>32</v>
      </c>
      <c r="W4951" s="20" t="s">
        <v>43</v>
      </c>
      <c r="Z4951" s="25">
        <v>1500000</v>
      </c>
      <c r="AA4951" s="25">
        <v>0</v>
      </c>
      <c r="AB4951" s="25">
        <v>0</v>
      </c>
      <c r="AC4951" s="25">
        <v>0</v>
      </c>
      <c r="AD4951" s="25">
        <v>2000000</v>
      </c>
      <c r="AE4951" s="25">
        <v>0</v>
      </c>
      <c r="AF4951" s="25">
        <v>0</v>
      </c>
      <c r="AG4951" s="25">
        <v>0</v>
      </c>
      <c r="AH4951" s="25">
        <v>2000000</v>
      </c>
    </row>
    <row r="4952" spans="1:35" ht="75" x14ac:dyDescent="0.25">
      <c r="A4952" s="17">
        <v>127913</v>
      </c>
      <c r="B4952" s="18">
        <v>3</v>
      </c>
      <c r="C4952" s="16" t="s">
        <v>73</v>
      </c>
      <c r="D4952" s="21">
        <v>43304</v>
      </c>
      <c r="E4952" s="16" t="s">
        <v>1022</v>
      </c>
      <c r="F4952" s="21">
        <v>44215</v>
      </c>
      <c r="G4952" s="16" t="s">
        <v>75</v>
      </c>
      <c r="H4952" s="26" t="s">
        <v>434</v>
      </c>
      <c r="I4952" s="16" t="s">
        <v>553</v>
      </c>
      <c r="J4952" s="20" t="s">
        <v>116</v>
      </c>
      <c r="L4952" s="16" t="s">
        <v>116</v>
      </c>
      <c r="M4952" s="26" t="s">
        <v>4418</v>
      </c>
      <c r="N4952" s="26" t="s">
        <v>4419</v>
      </c>
      <c r="O4952" s="16" t="s">
        <v>60</v>
      </c>
      <c r="P4952" s="26" t="s">
        <v>100</v>
      </c>
      <c r="T4952" s="22">
        <v>3.456</v>
      </c>
      <c r="W4952" s="20" t="s">
        <v>43</v>
      </c>
      <c r="X4952" s="16" t="s">
        <v>140</v>
      </c>
      <c r="Z4952" s="25">
        <v>150000</v>
      </c>
      <c r="AA4952" s="25">
        <v>0</v>
      </c>
      <c r="AB4952" s="25">
        <v>0</v>
      </c>
      <c r="AC4952" s="25">
        <v>0</v>
      </c>
      <c r="AD4952" s="25">
        <v>300000</v>
      </c>
      <c r="AE4952" s="25">
        <v>0</v>
      </c>
      <c r="AF4952" s="25">
        <v>0</v>
      </c>
      <c r="AG4952" s="25">
        <v>0</v>
      </c>
      <c r="AH4952" s="25">
        <v>300000</v>
      </c>
      <c r="AI4952" s="16" t="s">
        <v>4420</v>
      </c>
    </row>
    <row r="4953" spans="1:35" x14ac:dyDescent="0.25">
      <c r="A4953" s="17">
        <v>127915</v>
      </c>
      <c r="B4953" s="18">
        <v>4</v>
      </c>
      <c r="C4953" s="16" t="s">
        <v>47</v>
      </c>
      <c r="D4953" s="21">
        <v>43305</v>
      </c>
      <c r="E4953" s="16" t="s">
        <v>4294</v>
      </c>
      <c r="F4953" s="21">
        <v>44238</v>
      </c>
      <c r="G4953" s="16" t="s">
        <v>33</v>
      </c>
      <c r="H4953" s="26" t="s">
        <v>229</v>
      </c>
      <c r="I4953" s="16" t="s">
        <v>35</v>
      </c>
      <c r="K4953" s="16" t="s">
        <v>4421</v>
      </c>
      <c r="L4953" s="16" t="s">
        <v>37</v>
      </c>
      <c r="M4953" s="26" t="s">
        <v>4422</v>
      </c>
      <c r="O4953" s="16" t="s">
        <v>1149</v>
      </c>
      <c r="P4953" s="26" t="s">
        <v>188</v>
      </c>
      <c r="T4953" s="22">
        <v>3.9119999999999999</v>
      </c>
      <c r="W4953" s="20" t="s">
        <v>43</v>
      </c>
      <c r="X4953" s="16" t="s">
        <v>44</v>
      </c>
      <c r="Z4953" s="25">
        <v>0</v>
      </c>
      <c r="AA4953" s="25">
        <v>0</v>
      </c>
      <c r="AB4953" s="25">
        <v>0</v>
      </c>
      <c r="AC4953" s="25">
        <v>569.52</v>
      </c>
      <c r="AD4953" s="25">
        <v>0</v>
      </c>
      <c r="AE4953" s="25">
        <v>0</v>
      </c>
      <c r="AF4953" s="25">
        <v>0</v>
      </c>
      <c r="AG4953" s="25">
        <v>321821.15000000002</v>
      </c>
      <c r="AH4953" s="25">
        <v>321821.15000000002</v>
      </c>
      <c r="AI4953" s="16" t="s">
        <v>4423</v>
      </c>
    </row>
    <row r="4954" spans="1:35" x14ac:dyDescent="0.25">
      <c r="A4954" s="17">
        <v>127917</v>
      </c>
      <c r="B4954" s="18">
        <v>4</v>
      </c>
      <c r="C4954" s="16" t="s">
        <v>47</v>
      </c>
      <c r="D4954" s="21">
        <v>43305</v>
      </c>
      <c r="E4954" s="16" t="s">
        <v>4294</v>
      </c>
      <c r="F4954" s="21">
        <v>44238</v>
      </c>
      <c r="G4954" s="16" t="s">
        <v>33</v>
      </c>
      <c r="H4954" s="26" t="s">
        <v>229</v>
      </c>
      <c r="I4954" s="16" t="s">
        <v>4424</v>
      </c>
      <c r="K4954" s="16" t="s">
        <v>4425</v>
      </c>
      <c r="L4954" s="16" t="s">
        <v>37</v>
      </c>
      <c r="M4954" s="26" t="s">
        <v>4426</v>
      </c>
      <c r="O4954" s="16" t="s">
        <v>1149</v>
      </c>
      <c r="P4954" s="26" t="s">
        <v>188</v>
      </c>
      <c r="T4954" s="22">
        <v>2.1469999999999998</v>
      </c>
      <c r="W4954" s="20" t="s">
        <v>43</v>
      </c>
      <c r="X4954" s="16" t="s">
        <v>44</v>
      </c>
      <c r="Z4954" s="25">
        <v>0</v>
      </c>
      <c r="AA4954" s="25">
        <v>0</v>
      </c>
      <c r="AB4954" s="25">
        <v>0</v>
      </c>
      <c r="AC4954" s="25">
        <v>534.62</v>
      </c>
      <c r="AD4954" s="25">
        <v>0</v>
      </c>
      <c r="AE4954" s="25">
        <v>0</v>
      </c>
      <c r="AF4954" s="25">
        <v>0</v>
      </c>
      <c r="AG4954" s="25">
        <v>178287.24</v>
      </c>
      <c r="AH4954" s="25">
        <v>178287.24</v>
      </c>
      <c r="AI4954" s="16" t="s">
        <v>4427</v>
      </c>
    </row>
    <row r="4955" spans="1:35" x14ac:dyDescent="0.25">
      <c r="A4955" s="17">
        <v>127922</v>
      </c>
      <c r="B4955" s="18">
        <v>2</v>
      </c>
      <c r="C4955" s="16" t="s">
        <v>47</v>
      </c>
      <c r="D4955" s="21">
        <v>43305</v>
      </c>
      <c r="E4955" s="16" t="s">
        <v>4294</v>
      </c>
      <c r="F4955" s="21">
        <v>44090</v>
      </c>
      <c r="G4955" s="16" t="s">
        <v>33</v>
      </c>
      <c r="H4955" s="26" t="s">
        <v>380</v>
      </c>
      <c r="I4955" s="16" t="s">
        <v>4428</v>
      </c>
      <c r="K4955" s="16" t="s">
        <v>4429</v>
      </c>
      <c r="L4955" s="16" t="s">
        <v>37</v>
      </c>
      <c r="M4955" s="26" t="s">
        <v>4430</v>
      </c>
      <c r="O4955" s="16" t="s">
        <v>1149</v>
      </c>
      <c r="P4955" s="26" t="s">
        <v>188</v>
      </c>
      <c r="T4955" s="22">
        <v>4.24</v>
      </c>
      <c r="W4955" s="20" t="s">
        <v>43</v>
      </c>
      <c r="X4955" s="16" t="s">
        <v>1150</v>
      </c>
      <c r="Z4955" s="25">
        <v>0</v>
      </c>
      <c r="AA4955" s="25">
        <v>0</v>
      </c>
      <c r="AB4955" s="25">
        <v>0</v>
      </c>
      <c r="AC4955" s="25">
        <v>19552.29</v>
      </c>
      <c r="AD4955" s="25">
        <v>0</v>
      </c>
      <c r="AE4955" s="25">
        <v>0</v>
      </c>
      <c r="AF4955" s="25">
        <v>0</v>
      </c>
      <c r="AG4955" s="25">
        <v>507415.48</v>
      </c>
      <c r="AH4955" s="25">
        <v>507415.48</v>
      </c>
      <c r="AI4955" s="16" t="s">
        <v>4431</v>
      </c>
    </row>
    <row r="4956" spans="1:35" x14ac:dyDescent="0.25">
      <c r="A4956" s="17">
        <v>127925</v>
      </c>
      <c r="B4956" s="18">
        <v>3</v>
      </c>
      <c r="C4956" s="16" t="s">
        <v>474</v>
      </c>
      <c r="D4956" s="21">
        <v>43306</v>
      </c>
      <c r="E4956" s="16" t="s">
        <v>75</v>
      </c>
      <c r="F4956" s="21">
        <v>44139</v>
      </c>
      <c r="G4956" s="16" t="s">
        <v>32</v>
      </c>
      <c r="H4956" s="26" t="s">
        <v>200</v>
      </c>
      <c r="I4956" s="16" t="s">
        <v>4432</v>
      </c>
      <c r="J4956" s="20" t="s">
        <v>116</v>
      </c>
      <c r="L4956" s="16" t="s">
        <v>116</v>
      </c>
      <c r="M4956" s="26" t="s">
        <v>4433</v>
      </c>
      <c r="N4956" s="26" t="s">
        <v>2587</v>
      </c>
      <c r="O4956" s="16" t="s">
        <v>188</v>
      </c>
      <c r="P4956" s="26" t="s">
        <v>443</v>
      </c>
      <c r="Q4956" s="26" t="s">
        <v>2587</v>
      </c>
      <c r="R4956" s="16" t="s">
        <v>139</v>
      </c>
      <c r="S4956" s="16" t="s">
        <v>84</v>
      </c>
      <c r="T4956" s="22">
        <v>4.45</v>
      </c>
      <c r="U4956" s="21">
        <v>43966</v>
      </c>
      <c r="V4956" s="16" t="s">
        <v>1179</v>
      </c>
      <c r="W4956" s="20" t="s">
        <v>43</v>
      </c>
      <c r="X4956" s="16" t="s">
        <v>78</v>
      </c>
      <c r="Z4956" s="25">
        <v>0</v>
      </c>
      <c r="AA4956" s="25">
        <v>0</v>
      </c>
      <c r="AB4956" s="25">
        <v>-20081</v>
      </c>
      <c r="AC4956" s="25">
        <v>-102333</v>
      </c>
      <c r="AD4956" s="25">
        <v>0</v>
      </c>
      <c r="AE4956" s="25">
        <v>0</v>
      </c>
      <c r="AF4956" s="25">
        <v>103399</v>
      </c>
      <c r="AG4956" s="25">
        <v>657237</v>
      </c>
      <c r="AH4956" s="25">
        <v>760636</v>
      </c>
      <c r="AI4956" s="16" t="s">
        <v>4434</v>
      </c>
    </row>
    <row r="4957" spans="1:35" x14ac:dyDescent="0.25">
      <c r="A4957" s="17">
        <v>127932</v>
      </c>
      <c r="B4957" s="18">
        <v>3</v>
      </c>
      <c r="C4957" s="16" t="s">
        <v>73</v>
      </c>
      <c r="D4957" s="21">
        <v>43306</v>
      </c>
      <c r="E4957" s="16" t="s">
        <v>75</v>
      </c>
      <c r="F4957" s="21">
        <v>43560</v>
      </c>
      <c r="G4957" s="16" t="s">
        <v>75</v>
      </c>
      <c r="H4957" s="26" t="s">
        <v>405</v>
      </c>
      <c r="I4957" s="16" t="s">
        <v>3394</v>
      </c>
      <c r="J4957" s="20" t="s">
        <v>116</v>
      </c>
      <c r="L4957" s="16" t="s">
        <v>116</v>
      </c>
      <c r="M4957" s="26" t="s">
        <v>12114</v>
      </c>
      <c r="N4957" s="26" t="s">
        <v>2587</v>
      </c>
      <c r="O4957" s="16" t="s">
        <v>188</v>
      </c>
      <c r="P4957" s="26" t="s">
        <v>443</v>
      </c>
      <c r="Q4957" s="26" t="s">
        <v>2587</v>
      </c>
      <c r="R4957" s="16" t="s">
        <v>139</v>
      </c>
      <c r="S4957" s="16" t="s">
        <v>4621</v>
      </c>
      <c r="T4957" s="22">
        <v>9.85</v>
      </c>
      <c r="V4957" s="16" t="s">
        <v>1179</v>
      </c>
      <c r="W4957" s="20" t="s">
        <v>43</v>
      </c>
      <c r="X4957" s="16" t="s">
        <v>78</v>
      </c>
      <c r="Z4957" s="24" t="s">
        <v>32</v>
      </c>
      <c r="AA4957" s="24" t="s">
        <v>32</v>
      </c>
      <c r="AB4957" s="24" t="s">
        <v>32</v>
      </c>
      <c r="AC4957" s="24" t="s">
        <v>32</v>
      </c>
      <c r="AD4957" s="24" t="s">
        <v>32</v>
      </c>
      <c r="AE4957" s="24" t="s">
        <v>32</v>
      </c>
      <c r="AF4957" s="24" t="s">
        <v>32</v>
      </c>
      <c r="AG4957" s="24" t="s">
        <v>32</v>
      </c>
      <c r="AH4957" s="24" t="s">
        <v>32</v>
      </c>
      <c r="AI4957" s="16" t="s">
        <v>12113</v>
      </c>
    </row>
    <row r="4958" spans="1:35" ht="60" x14ac:dyDescent="0.25">
      <c r="A4958" s="17">
        <v>127933</v>
      </c>
      <c r="B4958" s="18">
        <v>1</v>
      </c>
      <c r="C4958" s="16" t="s">
        <v>73</v>
      </c>
      <c r="D4958" s="21">
        <v>43307</v>
      </c>
      <c r="E4958" s="16" t="s">
        <v>3905</v>
      </c>
      <c r="F4958" s="21">
        <v>44336</v>
      </c>
      <c r="G4958" s="16" t="s">
        <v>74</v>
      </c>
      <c r="H4958" s="26" t="s">
        <v>209</v>
      </c>
      <c r="M4958" s="26" t="s">
        <v>4435</v>
      </c>
      <c r="N4958" s="26" t="s">
        <v>4436</v>
      </c>
      <c r="O4958" s="16" t="s">
        <v>60</v>
      </c>
      <c r="P4958" s="26" t="s">
        <v>168</v>
      </c>
      <c r="R4958" s="16" t="s">
        <v>139</v>
      </c>
      <c r="S4958" s="16" t="s">
        <v>42</v>
      </c>
      <c r="T4958" s="22">
        <v>0.89</v>
      </c>
      <c r="W4958" s="20" t="s">
        <v>43</v>
      </c>
      <c r="X4958" s="16" t="s">
        <v>78</v>
      </c>
      <c r="Z4958" s="25">
        <v>273410</v>
      </c>
      <c r="AA4958" s="25">
        <v>0</v>
      </c>
      <c r="AB4958" s="25">
        <v>0</v>
      </c>
      <c r="AC4958" s="25">
        <v>0</v>
      </c>
      <c r="AD4958" s="25">
        <v>333410</v>
      </c>
      <c r="AE4958" s="25">
        <v>650000</v>
      </c>
      <c r="AF4958" s="25">
        <v>0</v>
      </c>
      <c r="AG4958" s="25">
        <v>0</v>
      </c>
      <c r="AH4958" s="25">
        <v>983410</v>
      </c>
      <c r="AI4958" s="16" t="s">
        <v>4437</v>
      </c>
    </row>
    <row r="4959" spans="1:35" x14ac:dyDescent="0.25">
      <c r="A4959" s="17">
        <v>127934</v>
      </c>
      <c r="B4959" s="18">
        <v>1</v>
      </c>
      <c r="C4959" s="16" t="s">
        <v>73</v>
      </c>
      <c r="D4959" s="21">
        <v>43307</v>
      </c>
      <c r="E4959" s="16" t="s">
        <v>543</v>
      </c>
      <c r="F4959" s="21">
        <v>44215</v>
      </c>
      <c r="G4959" s="16" t="s">
        <v>75</v>
      </c>
      <c r="H4959" s="26" t="s">
        <v>196</v>
      </c>
      <c r="I4959" s="16" t="s">
        <v>4438</v>
      </c>
      <c r="J4959" s="20" t="s">
        <v>116</v>
      </c>
      <c r="L4959" s="16" t="s">
        <v>116</v>
      </c>
      <c r="M4959" s="26" t="s">
        <v>4439</v>
      </c>
      <c r="O4959" s="16" t="s">
        <v>60</v>
      </c>
      <c r="P4959" s="26" t="s">
        <v>1347</v>
      </c>
      <c r="T4959" s="22">
        <v>5.4</v>
      </c>
      <c r="W4959" s="20" t="s">
        <v>43</v>
      </c>
      <c r="X4959" s="16" t="s">
        <v>140</v>
      </c>
      <c r="Z4959" s="25">
        <v>63870</v>
      </c>
      <c r="AA4959" s="25">
        <v>0</v>
      </c>
      <c r="AB4959" s="25">
        <v>0</v>
      </c>
      <c r="AC4959" s="25">
        <v>0</v>
      </c>
      <c r="AD4959" s="25">
        <v>78870</v>
      </c>
      <c r="AE4959" s="25">
        <v>0</v>
      </c>
      <c r="AF4959" s="25">
        <v>0</v>
      </c>
      <c r="AG4959" s="25">
        <v>0</v>
      </c>
      <c r="AH4959" s="25">
        <v>78870</v>
      </c>
      <c r="AI4959" s="16" t="s">
        <v>4440</v>
      </c>
    </row>
    <row r="4960" spans="1:35" x14ac:dyDescent="0.25">
      <c r="A4960" s="17">
        <v>127935</v>
      </c>
      <c r="B4960" s="18">
        <v>4</v>
      </c>
      <c r="C4960" s="16" t="s">
        <v>474</v>
      </c>
      <c r="D4960" s="21">
        <v>43307</v>
      </c>
      <c r="E4960" s="16" t="s">
        <v>176</v>
      </c>
      <c r="F4960" s="21">
        <v>44149</v>
      </c>
      <c r="G4960" s="16" t="s">
        <v>32</v>
      </c>
      <c r="H4960" s="26" t="s">
        <v>349</v>
      </c>
      <c r="I4960" s="16" t="s">
        <v>468</v>
      </c>
      <c r="J4960" s="20" t="s">
        <v>116</v>
      </c>
      <c r="L4960" s="16" t="s">
        <v>116</v>
      </c>
      <c r="M4960" s="26" t="s">
        <v>12112</v>
      </c>
      <c r="O4960" s="16" t="s">
        <v>179</v>
      </c>
      <c r="P4960" s="26" t="s">
        <v>79</v>
      </c>
      <c r="R4960" s="16" t="s">
        <v>41</v>
      </c>
      <c r="S4960" s="16" t="s">
        <v>84</v>
      </c>
      <c r="T4960" s="22">
        <v>0</v>
      </c>
      <c r="U4960" s="21">
        <v>43868</v>
      </c>
      <c r="W4960" s="20" t="s">
        <v>43</v>
      </c>
      <c r="X4960" s="16" t="s">
        <v>78</v>
      </c>
      <c r="Y4960" s="26" t="s">
        <v>12111</v>
      </c>
      <c r="Z4960" s="24" t="s">
        <v>32</v>
      </c>
      <c r="AA4960" s="24" t="s">
        <v>32</v>
      </c>
      <c r="AB4960" s="24" t="s">
        <v>32</v>
      </c>
      <c r="AC4960" s="24" t="s">
        <v>32</v>
      </c>
      <c r="AD4960" s="25">
        <v>0</v>
      </c>
      <c r="AE4960" s="25">
        <v>0</v>
      </c>
      <c r="AF4960" s="25">
        <v>707021</v>
      </c>
      <c r="AG4960" s="25">
        <v>0</v>
      </c>
      <c r="AH4960" s="25">
        <v>707021</v>
      </c>
      <c r="AI4960" s="16" t="s">
        <v>12110</v>
      </c>
    </row>
    <row r="4961" spans="1:35" ht="30" x14ac:dyDescent="0.25">
      <c r="A4961" s="17">
        <v>127936</v>
      </c>
      <c r="B4961" s="18">
        <v>4</v>
      </c>
      <c r="C4961" s="16" t="s">
        <v>73</v>
      </c>
      <c r="D4961" s="21">
        <v>43307</v>
      </c>
      <c r="E4961" s="16" t="s">
        <v>176</v>
      </c>
      <c r="F4961" s="21">
        <v>43474</v>
      </c>
      <c r="G4961" s="16" t="s">
        <v>75</v>
      </c>
      <c r="H4961" s="26" t="s">
        <v>349</v>
      </c>
      <c r="M4961" s="26" t="s">
        <v>12109</v>
      </c>
      <c r="O4961" s="16" t="s">
        <v>179</v>
      </c>
      <c r="P4961" s="26" t="s">
        <v>79</v>
      </c>
      <c r="R4961" s="16" t="s">
        <v>41</v>
      </c>
      <c r="S4961" s="16" t="s">
        <v>84</v>
      </c>
      <c r="T4961" s="23" t="s">
        <v>32</v>
      </c>
      <c r="W4961" s="20" t="s">
        <v>43</v>
      </c>
      <c r="X4961" s="16" t="s">
        <v>511</v>
      </c>
      <c r="Y4961" s="26" t="s">
        <v>12108</v>
      </c>
      <c r="Z4961" s="24" t="s">
        <v>32</v>
      </c>
      <c r="AA4961" s="24" t="s">
        <v>32</v>
      </c>
      <c r="AB4961" s="24" t="s">
        <v>32</v>
      </c>
      <c r="AC4961" s="24" t="s">
        <v>32</v>
      </c>
      <c r="AD4961" s="25">
        <v>0</v>
      </c>
      <c r="AE4961" s="25">
        <v>0</v>
      </c>
      <c r="AF4961" s="25">
        <v>71000</v>
      </c>
      <c r="AG4961" s="25">
        <v>0</v>
      </c>
      <c r="AH4961" s="25">
        <v>71000</v>
      </c>
      <c r="AI4961" s="16" t="s">
        <v>12107</v>
      </c>
    </row>
    <row r="4962" spans="1:35" x14ac:dyDescent="0.25">
      <c r="A4962" s="17">
        <v>127937</v>
      </c>
      <c r="B4962" s="18">
        <v>4</v>
      </c>
      <c r="C4962" s="16" t="s">
        <v>73</v>
      </c>
      <c r="D4962" s="21">
        <v>43307</v>
      </c>
      <c r="E4962" s="16" t="s">
        <v>176</v>
      </c>
      <c r="F4962" s="21">
        <v>44096</v>
      </c>
      <c r="G4962" s="16" t="s">
        <v>142</v>
      </c>
      <c r="H4962" s="26" t="s">
        <v>126</v>
      </c>
      <c r="M4962" s="26" t="s">
        <v>4441</v>
      </c>
      <c r="N4962" s="26" t="s">
        <v>4442</v>
      </c>
      <c r="O4962" s="16" t="s">
        <v>179</v>
      </c>
      <c r="P4962" s="26" t="s">
        <v>79</v>
      </c>
      <c r="R4962" s="16" t="s">
        <v>41</v>
      </c>
      <c r="S4962" s="16" t="s">
        <v>84</v>
      </c>
      <c r="T4962" s="23" t="s">
        <v>32</v>
      </c>
      <c r="W4962" s="20" t="s">
        <v>43</v>
      </c>
      <c r="X4962" s="16" t="s">
        <v>1079</v>
      </c>
      <c r="Y4962" s="26" t="s">
        <v>4443</v>
      </c>
      <c r="Z4962" s="25">
        <v>0</v>
      </c>
      <c r="AA4962" s="25">
        <v>0</v>
      </c>
      <c r="AB4962" s="25">
        <v>69500</v>
      </c>
      <c r="AC4962" s="25">
        <v>0</v>
      </c>
      <c r="AD4962" s="25">
        <v>0</v>
      </c>
      <c r="AE4962" s="25">
        <v>0</v>
      </c>
      <c r="AF4962" s="25">
        <v>144500</v>
      </c>
      <c r="AG4962" s="25">
        <v>0</v>
      </c>
      <c r="AH4962" s="25">
        <v>144500</v>
      </c>
      <c r="AI4962" s="16" t="s">
        <v>4444</v>
      </c>
    </row>
    <row r="4963" spans="1:35" x14ac:dyDescent="0.25">
      <c r="A4963" s="17">
        <v>127937.01</v>
      </c>
      <c r="B4963" s="18">
        <v>4</v>
      </c>
      <c r="C4963" s="16" t="s">
        <v>73</v>
      </c>
      <c r="D4963" s="21">
        <v>44096</v>
      </c>
      <c r="E4963" s="16" t="s">
        <v>142</v>
      </c>
      <c r="F4963" s="21">
        <v>44356</v>
      </c>
      <c r="G4963" s="16" t="s">
        <v>529</v>
      </c>
      <c r="H4963" s="26" t="s">
        <v>126</v>
      </c>
      <c r="I4963" s="16" t="s">
        <v>159</v>
      </c>
      <c r="J4963" s="20" t="s">
        <v>148</v>
      </c>
      <c r="L4963" s="16" t="s">
        <v>149</v>
      </c>
      <c r="M4963" s="26" t="s">
        <v>12106</v>
      </c>
      <c r="O4963" s="16" t="s">
        <v>179</v>
      </c>
      <c r="P4963" s="26" t="s">
        <v>79</v>
      </c>
      <c r="R4963" s="16" t="s">
        <v>41</v>
      </c>
      <c r="S4963" s="16" t="s">
        <v>84</v>
      </c>
      <c r="T4963" s="22">
        <v>0</v>
      </c>
      <c r="U4963" s="21">
        <v>44428</v>
      </c>
      <c r="W4963" s="20" t="s">
        <v>43</v>
      </c>
      <c r="X4963" s="16" t="s">
        <v>454</v>
      </c>
      <c r="Y4963" s="26" t="s">
        <v>12105</v>
      </c>
      <c r="Z4963" s="24" t="s">
        <v>32</v>
      </c>
      <c r="AA4963" s="24" t="s">
        <v>32</v>
      </c>
      <c r="AB4963" s="24" t="s">
        <v>32</v>
      </c>
      <c r="AC4963" s="24" t="s">
        <v>32</v>
      </c>
      <c r="AD4963" s="24" t="s">
        <v>32</v>
      </c>
      <c r="AE4963" s="24" t="s">
        <v>32</v>
      </c>
      <c r="AF4963" s="24" t="s">
        <v>32</v>
      </c>
      <c r="AG4963" s="24" t="s">
        <v>32</v>
      </c>
      <c r="AH4963" s="24" t="s">
        <v>32</v>
      </c>
      <c r="AI4963" s="16" t="s">
        <v>12104</v>
      </c>
    </row>
    <row r="4964" spans="1:35" x14ac:dyDescent="0.25">
      <c r="A4964" s="17">
        <v>127937.02</v>
      </c>
      <c r="B4964" s="18">
        <v>4</v>
      </c>
      <c r="C4964" s="16" t="s">
        <v>73</v>
      </c>
      <c r="D4964" s="21">
        <v>44096</v>
      </c>
      <c r="E4964" s="16" t="s">
        <v>142</v>
      </c>
      <c r="F4964" s="21">
        <v>44279</v>
      </c>
      <c r="G4964" s="16" t="s">
        <v>75</v>
      </c>
      <c r="H4964" s="26" t="s">
        <v>126</v>
      </c>
      <c r="I4964" s="16" t="s">
        <v>600</v>
      </c>
      <c r="J4964" s="20" t="s">
        <v>116</v>
      </c>
      <c r="L4964" s="16" t="s">
        <v>116</v>
      </c>
      <c r="M4964" s="26" t="s">
        <v>12103</v>
      </c>
      <c r="O4964" s="16" t="s">
        <v>179</v>
      </c>
      <c r="P4964" s="26" t="s">
        <v>79</v>
      </c>
      <c r="R4964" s="16" t="s">
        <v>41</v>
      </c>
      <c r="S4964" s="16" t="s">
        <v>84</v>
      </c>
      <c r="T4964" s="22">
        <v>0</v>
      </c>
      <c r="W4964" s="20" t="s">
        <v>43</v>
      </c>
      <c r="X4964" s="16" t="s">
        <v>140</v>
      </c>
      <c r="Y4964" s="26" t="s">
        <v>12102</v>
      </c>
      <c r="Z4964" s="24" t="s">
        <v>32</v>
      </c>
      <c r="AA4964" s="24" t="s">
        <v>32</v>
      </c>
      <c r="AB4964" s="24" t="s">
        <v>32</v>
      </c>
      <c r="AC4964" s="24" t="s">
        <v>32</v>
      </c>
      <c r="AD4964" s="24" t="s">
        <v>32</v>
      </c>
      <c r="AE4964" s="24" t="s">
        <v>32</v>
      </c>
      <c r="AF4964" s="24" t="s">
        <v>32</v>
      </c>
      <c r="AG4964" s="24" t="s">
        <v>32</v>
      </c>
      <c r="AH4964" s="24" t="s">
        <v>32</v>
      </c>
      <c r="AI4964" s="16" t="s">
        <v>12101</v>
      </c>
    </row>
    <row r="4965" spans="1:35" x14ac:dyDescent="0.25">
      <c r="A4965" s="17">
        <v>127938</v>
      </c>
      <c r="B4965" s="18">
        <v>3</v>
      </c>
      <c r="C4965" s="16" t="s">
        <v>73</v>
      </c>
      <c r="D4965" s="21">
        <v>43307</v>
      </c>
      <c r="E4965" s="16" t="s">
        <v>176</v>
      </c>
      <c r="F4965" s="21">
        <v>43489</v>
      </c>
      <c r="G4965" s="16" t="s">
        <v>75</v>
      </c>
      <c r="H4965" s="26" t="s">
        <v>273</v>
      </c>
      <c r="I4965" s="16" t="s">
        <v>116</v>
      </c>
      <c r="J4965" s="20" t="s">
        <v>116</v>
      </c>
      <c r="L4965" s="16" t="s">
        <v>116</v>
      </c>
      <c r="M4965" s="26" t="s">
        <v>4445</v>
      </c>
      <c r="O4965" s="16" t="s">
        <v>179</v>
      </c>
      <c r="P4965" s="26" t="s">
        <v>79</v>
      </c>
      <c r="R4965" s="16" t="s">
        <v>41</v>
      </c>
      <c r="S4965" s="16" t="s">
        <v>84</v>
      </c>
      <c r="T4965" s="23" t="s">
        <v>32</v>
      </c>
      <c r="W4965" s="20" t="s">
        <v>43</v>
      </c>
      <c r="X4965" s="16" t="s">
        <v>78</v>
      </c>
      <c r="Y4965" s="26" t="s">
        <v>4446</v>
      </c>
      <c r="Z4965" s="25">
        <v>0</v>
      </c>
      <c r="AA4965" s="25">
        <v>0</v>
      </c>
      <c r="AB4965" s="25">
        <v>181500</v>
      </c>
      <c r="AC4965" s="25">
        <v>0</v>
      </c>
      <c r="AD4965" s="25">
        <v>0</v>
      </c>
      <c r="AE4965" s="25">
        <v>0</v>
      </c>
      <c r="AF4965" s="25">
        <v>251000</v>
      </c>
      <c r="AG4965" s="25">
        <v>0</v>
      </c>
      <c r="AH4965" s="25">
        <v>251000</v>
      </c>
      <c r="AI4965" s="16" t="s">
        <v>4447</v>
      </c>
    </row>
    <row r="4966" spans="1:35" x14ac:dyDescent="0.25">
      <c r="A4966" s="17">
        <v>127939</v>
      </c>
      <c r="B4966" s="18">
        <v>2</v>
      </c>
      <c r="C4966" s="16" t="s">
        <v>73</v>
      </c>
      <c r="D4966" s="21">
        <v>43308</v>
      </c>
      <c r="E4966" s="16" t="s">
        <v>1610</v>
      </c>
      <c r="F4966" s="21">
        <v>43970</v>
      </c>
      <c r="G4966" s="16" t="s">
        <v>1610</v>
      </c>
      <c r="H4966" s="26" t="s">
        <v>286</v>
      </c>
      <c r="L4966" s="16" t="s">
        <v>110</v>
      </c>
      <c r="M4966" s="26" t="s">
        <v>12100</v>
      </c>
      <c r="O4966" s="16" t="s">
        <v>1612</v>
      </c>
      <c r="T4966" s="23" t="s">
        <v>32</v>
      </c>
      <c r="W4966" s="20" t="s">
        <v>43</v>
      </c>
      <c r="Z4966" s="24" t="s">
        <v>32</v>
      </c>
      <c r="AA4966" s="24" t="s">
        <v>32</v>
      </c>
      <c r="AB4966" s="24" t="s">
        <v>32</v>
      </c>
      <c r="AC4966" s="24" t="s">
        <v>32</v>
      </c>
      <c r="AD4966" s="25">
        <v>0</v>
      </c>
      <c r="AE4966" s="25">
        <v>0</v>
      </c>
      <c r="AF4966" s="25">
        <v>312800</v>
      </c>
      <c r="AG4966" s="25">
        <v>0</v>
      </c>
      <c r="AH4966" s="25">
        <v>312800</v>
      </c>
      <c r="AI4966" s="16" t="s">
        <v>12099</v>
      </c>
    </row>
    <row r="4967" spans="1:35" x14ac:dyDescent="0.25">
      <c r="A4967" s="17">
        <v>127946</v>
      </c>
      <c r="B4967" s="18">
        <v>3</v>
      </c>
      <c r="C4967" s="16" t="s">
        <v>31</v>
      </c>
      <c r="D4967" s="21">
        <v>43311</v>
      </c>
      <c r="E4967" s="16" t="s">
        <v>4294</v>
      </c>
      <c r="F4967" s="21">
        <v>44301</v>
      </c>
      <c r="G4967" s="16" t="s">
        <v>56</v>
      </c>
      <c r="H4967" s="26" t="s">
        <v>49</v>
      </c>
      <c r="I4967" s="16" t="s">
        <v>4448</v>
      </c>
      <c r="K4967" s="16" t="s">
        <v>4449</v>
      </c>
      <c r="L4967" s="16" t="s">
        <v>37</v>
      </c>
      <c r="M4967" s="26" t="s">
        <v>4450</v>
      </c>
      <c r="O4967" s="16" t="s">
        <v>39</v>
      </c>
      <c r="P4967" s="26" t="s">
        <v>40</v>
      </c>
      <c r="R4967" s="16" t="s">
        <v>41</v>
      </c>
      <c r="S4967" s="16" t="s">
        <v>42</v>
      </c>
      <c r="T4967" s="22">
        <v>0</v>
      </c>
      <c r="W4967" s="20" t="s">
        <v>43</v>
      </c>
      <c r="X4967" s="16" t="s">
        <v>78</v>
      </c>
      <c r="Y4967" s="26" t="s">
        <v>4451</v>
      </c>
      <c r="Z4967" s="25">
        <v>0</v>
      </c>
      <c r="AA4967" s="25">
        <v>0</v>
      </c>
      <c r="AB4967" s="25">
        <v>371571.58</v>
      </c>
      <c r="AC4967" s="25">
        <v>0</v>
      </c>
      <c r="AD4967" s="25">
        <v>0</v>
      </c>
      <c r="AE4967" s="25">
        <v>0</v>
      </c>
      <c r="AF4967" s="25">
        <v>371571.58</v>
      </c>
      <c r="AG4967" s="25">
        <v>0</v>
      </c>
      <c r="AH4967" s="25">
        <v>371571.58</v>
      </c>
      <c r="AI4967" s="16" t="s">
        <v>4452</v>
      </c>
    </row>
    <row r="4968" spans="1:35" ht="30" x14ac:dyDescent="0.25">
      <c r="A4968" s="17">
        <v>127948</v>
      </c>
      <c r="B4968" s="18">
        <v>4</v>
      </c>
      <c r="C4968" s="16" t="s">
        <v>73</v>
      </c>
      <c r="D4968" s="21">
        <v>43312</v>
      </c>
      <c r="E4968" s="16" t="s">
        <v>2518</v>
      </c>
      <c r="F4968" s="21">
        <v>44264</v>
      </c>
      <c r="G4968" s="16" t="s">
        <v>529</v>
      </c>
      <c r="H4968" s="26" t="s">
        <v>323</v>
      </c>
      <c r="I4968" s="16" t="s">
        <v>1465</v>
      </c>
      <c r="J4968" s="20" t="s">
        <v>116</v>
      </c>
      <c r="L4968" s="16" t="s">
        <v>116</v>
      </c>
      <c r="M4968" s="26" t="s">
        <v>12098</v>
      </c>
      <c r="N4968" s="26" t="s">
        <v>453</v>
      </c>
      <c r="O4968" s="16" t="s">
        <v>632</v>
      </c>
      <c r="P4968" s="26" t="s">
        <v>453</v>
      </c>
      <c r="T4968" s="22">
        <v>4.3</v>
      </c>
      <c r="U4968" s="21">
        <v>44729</v>
      </c>
      <c r="W4968" s="20" t="s">
        <v>43</v>
      </c>
      <c r="X4968" s="16" t="s">
        <v>78</v>
      </c>
      <c r="Z4968" s="24" t="s">
        <v>32</v>
      </c>
      <c r="AA4968" s="24" t="s">
        <v>32</v>
      </c>
      <c r="AB4968" s="24" t="s">
        <v>32</v>
      </c>
      <c r="AC4968" s="24" t="s">
        <v>32</v>
      </c>
      <c r="AD4968" s="25">
        <v>45000</v>
      </c>
      <c r="AE4968" s="25">
        <v>0</v>
      </c>
      <c r="AF4968" s="25">
        <v>0</v>
      </c>
      <c r="AG4968" s="25">
        <v>0</v>
      </c>
      <c r="AH4968" s="25">
        <v>45000</v>
      </c>
      <c r="AI4968" s="16" t="s">
        <v>12097</v>
      </c>
    </row>
    <row r="4969" spans="1:35" ht="75" x14ac:dyDescent="0.25">
      <c r="A4969" s="17">
        <v>127949</v>
      </c>
      <c r="B4969" s="18">
        <v>1</v>
      </c>
      <c r="C4969" s="16" t="s">
        <v>73</v>
      </c>
      <c r="D4969" s="21">
        <v>43312</v>
      </c>
      <c r="E4969" s="16" t="s">
        <v>3905</v>
      </c>
      <c r="F4969" s="21">
        <v>44215</v>
      </c>
      <c r="G4969" s="16" t="s">
        <v>75</v>
      </c>
      <c r="H4969" s="26" t="s">
        <v>196</v>
      </c>
      <c r="I4969" s="16" t="s">
        <v>4453</v>
      </c>
      <c r="J4969" s="20" t="s">
        <v>116</v>
      </c>
      <c r="L4969" s="16" t="s">
        <v>116</v>
      </c>
      <c r="M4969" s="26" t="s">
        <v>4454</v>
      </c>
      <c r="N4969" s="26" t="s">
        <v>4455</v>
      </c>
      <c r="O4969" s="16" t="s">
        <v>60</v>
      </c>
      <c r="P4969" s="26" t="s">
        <v>100</v>
      </c>
      <c r="T4969" s="22">
        <v>2.71</v>
      </c>
      <c r="W4969" s="20" t="s">
        <v>43</v>
      </c>
      <c r="X4969" s="16" t="s">
        <v>140</v>
      </c>
      <c r="Z4969" s="25">
        <v>115000</v>
      </c>
      <c r="AA4969" s="25">
        <v>0</v>
      </c>
      <c r="AB4969" s="25">
        <v>0</v>
      </c>
      <c r="AC4969" s="25">
        <v>0</v>
      </c>
      <c r="AD4969" s="25">
        <v>282000</v>
      </c>
      <c r="AE4969" s="25">
        <v>0</v>
      </c>
      <c r="AF4969" s="25">
        <v>0</v>
      </c>
      <c r="AG4969" s="25">
        <v>0</v>
      </c>
      <c r="AH4969" s="25">
        <v>282000</v>
      </c>
      <c r="AI4969" s="16" t="s">
        <v>4456</v>
      </c>
    </row>
    <row r="4970" spans="1:35" x14ac:dyDescent="0.25">
      <c r="A4970" s="17">
        <v>127951</v>
      </c>
      <c r="B4970" s="18">
        <v>4</v>
      </c>
      <c r="C4970" s="16" t="s">
        <v>73</v>
      </c>
      <c r="D4970" s="21">
        <v>43313</v>
      </c>
      <c r="E4970" s="16" t="s">
        <v>4468</v>
      </c>
      <c r="F4970" s="21">
        <v>43917</v>
      </c>
      <c r="G4970" s="16" t="s">
        <v>142</v>
      </c>
      <c r="H4970" s="26" t="s">
        <v>428</v>
      </c>
      <c r="I4970" s="16" t="s">
        <v>4507</v>
      </c>
      <c r="J4970" s="20" t="s">
        <v>116</v>
      </c>
      <c r="L4970" s="16" t="s">
        <v>116</v>
      </c>
      <c r="M4970" s="26" t="s">
        <v>12096</v>
      </c>
      <c r="N4970" s="26" t="s">
        <v>12095</v>
      </c>
      <c r="O4970" s="16" t="s">
        <v>1520</v>
      </c>
      <c r="P4970" s="26" t="s">
        <v>1775</v>
      </c>
      <c r="R4970" s="16" t="s">
        <v>139</v>
      </c>
      <c r="S4970" s="16" t="s">
        <v>42</v>
      </c>
      <c r="T4970" s="22">
        <v>0.36099999999999999</v>
      </c>
      <c r="U4970" s="21">
        <v>44792</v>
      </c>
      <c r="W4970" s="20" t="s">
        <v>43</v>
      </c>
      <c r="X4970" s="16" t="s">
        <v>78</v>
      </c>
      <c r="Z4970" s="24" t="s">
        <v>32</v>
      </c>
      <c r="AA4970" s="24" t="s">
        <v>32</v>
      </c>
      <c r="AB4970" s="24" t="s">
        <v>32</v>
      </c>
      <c r="AC4970" s="24" t="s">
        <v>32</v>
      </c>
      <c r="AD4970" s="25">
        <v>58700</v>
      </c>
      <c r="AE4970" s="25">
        <v>0</v>
      </c>
      <c r="AF4970" s="25">
        <v>0</v>
      </c>
      <c r="AG4970" s="25">
        <v>0</v>
      </c>
      <c r="AH4970" s="25">
        <v>58700</v>
      </c>
      <c r="AI4970" s="16" t="s">
        <v>12094</v>
      </c>
    </row>
    <row r="4971" spans="1:35" ht="60" x14ac:dyDescent="0.25">
      <c r="A4971" s="17">
        <v>127952</v>
      </c>
      <c r="B4971" s="18">
        <v>1</v>
      </c>
      <c r="C4971" s="16" t="s">
        <v>73</v>
      </c>
      <c r="D4971" s="21">
        <v>43313</v>
      </c>
      <c r="E4971" s="16" t="s">
        <v>3905</v>
      </c>
      <c r="F4971" s="21">
        <v>44215</v>
      </c>
      <c r="G4971" s="16" t="s">
        <v>75</v>
      </c>
      <c r="H4971" s="26" t="s">
        <v>196</v>
      </c>
      <c r="M4971" s="26" t="s">
        <v>12093</v>
      </c>
      <c r="N4971" s="26" t="s">
        <v>12092</v>
      </c>
      <c r="O4971" s="16" t="s">
        <v>60</v>
      </c>
      <c r="P4971" s="26" t="s">
        <v>2212</v>
      </c>
      <c r="T4971" s="22">
        <v>0</v>
      </c>
      <c r="W4971" s="20" t="s">
        <v>43</v>
      </c>
      <c r="Z4971" s="24" t="s">
        <v>32</v>
      </c>
      <c r="AA4971" s="24" t="s">
        <v>32</v>
      </c>
      <c r="AB4971" s="24" t="s">
        <v>32</v>
      </c>
      <c r="AC4971" s="24" t="s">
        <v>32</v>
      </c>
      <c r="AD4971" s="25">
        <v>150000</v>
      </c>
      <c r="AE4971" s="25">
        <v>0</v>
      </c>
      <c r="AF4971" s="25">
        <v>0</v>
      </c>
      <c r="AG4971" s="25">
        <v>0</v>
      </c>
      <c r="AH4971" s="25">
        <v>150000</v>
      </c>
    </row>
    <row r="4972" spans="1:35" x14ac:dyDescent="0.25">
      <c r="A4972" s="17">
        <v>127954</v>
      </c>
      <c r="B4972" s="18">
        <v>3</v>
      </c>
      <c r="C4972" s="16" t="s">
        <v>73</v>
      </c>
      <c r="D4972" s="21">
        <v>43313</v>
      </c>
      <c r="E4972" s="16" t="s">
        <v>1610</v>
      </c>
      <c r="F4972" s="21">
        <v>43970</v>
      </c>
      <c r="G4972" s="16" t="s">
        <v>1610</v>
      </c>
      <c r="H4972" s="26" t="s">
        <v>766</v>
      </c>
      <c r="L4972" s="16" t="s">
        <v>110</v>
      </c>
      <c r="M4972" s="26" t="s">
        <v>12091</v>
      </c>
      <c r="O4972" s="16" t="s">
        <v>1612</v>
      </c>
      <c r="T4972" s="23" t="s">
        <v>32</v>
      </c>
      <c r="W4972" s="20" t="s">
        <v>43</v>
      </c>
      <c r="Z4972" s="24" t="s">
        <v>32</v>
      </c>
      <c r="AA4972" s="24" t="s">
        <v>32</v>
      </c>
      <c r="AB4972" s="24" t="s">
        <v>32</v>
      </c>
      <c r="AC4972" s="24" t="s">
        <v>32</v>
      </c>
      <c r="AD4972" s="25">
        <v>0</v>
      </c>
      <c r="AE4972" s="25">
        <v>0</v>
      </c>
      <c r="AF4972" s="25">
        <v>784743</v>
      </c>
      <c r="AG4972" s="25">
        <v>0</v>
      </c>
      <c r="AH4972" s="25">
        <v>784743</v>
      </c>
      <c r="AI4972" s="16" t="s">
        <v>12090</v>
      </c>
    </row>
    <row r="4973" spans="1:35" x14ac:dyDescent="0.25">
      <c r="A4973" s="17">
        <v>127955</v>
      </c>
      <c r="B4973" s="18">
        <v>6</v>
      </c>
      <c r="C4973" s="16" t="s">
        <v>73</v>
      </c>
      <c r="D4973" s="21">
        <v>43314</v>
      </c>
      <c r="E4973" s="16" t="s">
        <v>728</v>
      </c>
      <c r="F4973" s="21">
        <v>44062</v>
      </c>
      <c r="G4973" s="16" t="s">
        <v>1076</v>
      </c>
      <c r="H4973" s="26" t="s">
        <v>76</v>
      </c>
      <c r="M4973" s="26" t="s">
        <v>12089</v>
      </c>
      <c r="N4973" s="26" t="s">
        <v>12088</v>
      </c>
      <c r="O4973" s="16" t="s">
        <v>632</v>
      </c>
      <c r="P4973" s="26" t="s">
        <v>1420</v>
      </c>
      <c r="T4973" s="22">
        <v>0</v>
      </c>
      <c r="W4973" s="20" t="s">
        <v>43</v>
      </c>
      <c r="Z4973" s="24" t="s">
        <v>32</v>
      </c>
      <c r="AA4973" s="24" t="s">
        <v>32</v>
      </c>
      <c r="AB4973" s="24" t="s">
        <v>32</v>
      </c>
      <c r="AC4973" s="24" t="s">
        <v>32</v>
      </c>
      <c r="AD4973" s="25">
        <v>156000</v>
      </c>
      <c r="AE4973" s="25">
        <v>0</v>
      </c>
      <c r="AF4973" s="25">
        <v>0</v>
      </c>
      <c r="AG4973" s="25">
        <v>0</v>
      </c>
      <c r="AH4973" s="25">
        <v>156000</v>
      </c>
    </row>
    <row r="4974" spans="1:35" ht="75" x14ac:dyDescent="0.25">
      <c r="A4974" s="17">
        <v>127957</v>
      </c>
      <c r="B4974" s="18">
        <v>1</v>
      </c>
      <c r="C4974" s="16" t="s">
        <v>73</v>
      </c>
      <c r="D4974" s="21">
        <v>43314</v>
      </c>
      <c r="E4974" s="16" t="s">
        <v>3905</v>
      </c>
      <c r="F4974" s="21">
        <v>44215</v>
      </c>
      <c r="G4974" s="16" t="s">
        <v>75</v>
      </c>
      <c r="H4974" s="26" t="s">
        <v>386</v>
      </c>
      <c r="M4974" s="26" t="s">
        <v>12087</v>
      </c>
      <c r="N4974" s="26" t="s">
        <v>12086</v>
      </c>
      <c r="O4974" s="16" t="s">
        <v>60</v>
      </c>
      <c r="P4974" s="26" t="s">
        <v>100</v>
      </c>
      <c r="T4974" s="22">
        <v>0</v>
      </c>
      <c r="W4974" s="20" t="s">
        <v>43</v>
      </c>
      <c r="X4974" s="16" t="s">
        <v>511</v>
      </c>
      <c r="Z4974" s="24" t="s">
        <v>32</v>
      </c>
      <c r="AA4974" s="24" t="s">
        <v>32</v>
      </c>
      <c r="AB4974" s="24" t="s">
        <v>32</v>
      </c>
      <c r="AC4974" s="24" t="s">
        <v>32</v>
      </c>
      <c r="AD4974" s="25">
        <v>123000</v>
      </c>
      <c r="AE4974" s="25">
        <v>0</v>
      </c>
      <c r="AF4974" s="25">
        <v>0</v>
      </c>
      <c r="AG4974" s="25">
        <v>0</v>
      </c>
      <c r="AH4974" s="25">
        <v>123000</v>
      </c>
      <c r="AI4974" s="16" t="s">
        <v>12085</v>
      </c>
    </row>
    <row r="4975" spans="1:35" ht="75" x14ac:dyDescent="0.25">
      <c r="A4975" s="17">
        <v>127958</v>
      </c>
      <c r="B4975" s="18">
        <v>1</v>
      </c>
      <c r="C4975" s="16" t="s">
        <v>73</v>
      </c>
      <c r="D4975" s="21">
        <v>43314</v>
      </c>
      <c r="E4975" s="16" t="s">
        <v>3905</v>
      </c>
      <c r="F4975" s="21">
        <v>44319</v>
      </c>
      <c r="G4975" s="16" t="s">
        <v>81</v>
      </c>
      <c r="H4975" s="26" t="s">
        <v>320</v>
      </c>
      <c r="M4975" s="26" t="s">
        <v>4457</v>
      </c>
      <c r="N4975" s="26" t="s">
        <v>4458</v>
      </c>
      <c r="O4975" s="16" t="s">
        <v>60</v>
      </c>
      <c r="P4975" s="26" t="s">
        <v>100</v>
      </c>
      <c r="T4975" s="23" t="s">
        <v>32</v>
      </c>
      <c r="W4975" s="20" t="s">
        <v>43</v>
      </c>
      <c r="X4975" s="16" t="s">
        <v>511</v>
      </c>
      <c r="Z4975" s="25">
        <v>34000</v>
      </c>
      <c r="AA4975" s="25">
        <v>0</v>
      </c>
      <c r="AB4975" s="25">
        <v>0</v>
      </c>
      <c r="AC4975" s="25">
        <v>0</v>
      </c>
      <c r="AD4975" s="25">
        <v>64000</v>
      </c>
      <c r="AE4975" s="25">
        <v>0</v>
      </c>
      <c r="AF4975" s="25">
        <v>0</v>
      </c>
      <c r="AG4975" s="25">
        <v>0</v>
      </c>
      <c r="AH4975" s="25">
        <v>64000</v>
      </c>
      <c r="AI4975" s="16" t="s">
        <v>4459</v>
      </c>
    </row>
    <row r="4976" spans="1:35" ht="30" x14ac:dyDescent="0.25">
      <c r="A4976" s="17">
        <v>127959</v>
      </c>
      <c r="B4976" s="18">
        <v>4</v>
      </c>
      <c r="C4976" s="16" t="s">
        <v>73</v>
      </c>
      <c r="D4976" s="21">
        <v>43318</v>
      </c>
      <c r="E4976" s="16" t="s">
        <v>2469</v>
      </c>
      <c r="F4976" s="21">
        <v>44364</v>
      </c>
      <c r="G4976" s="16" t="s">
        <v>109</v>
      </c>
      <c r="H4976" s="26" t="s">
        <v>301</v>
      </c>
      <c r="I4976" s="16" t="s">
        <v>1518</v>
      </c>
      <c r="J4976" s="20" t="s">
        <v>1518</v>
      </c>
      <c r="K4976" s="16" t="s">
        <v>3610</v>
      </c>
      <c r="M4976" s="26" t="s">
        <v>12084</v>
      </c>
      <c r="N4976" s="26" t="s">
        <v>12083</v>
      </c>
      <c r="O4976" s="16" t="s">
        <v>1520</v>
      </c>
      <c r="P4976" s="26" t="s">
        <v>568</v>
      </c>
      <c r="R4976" s="16" t="s">
        <v>139</v>
      </c>
      <c r="S4976" s="16" t="s">
        <v>192</v>
      </c>
      <c r="T4976" s="22">
        <v>0.05</v>
      </c>
      <c r="U4976" s="21">
        <v>44645</v>
      </c>
      <c r="W4976" s="20" t="s">
        <v>43</v>
      </c>
      <c r="X4976" s="16" t="s">
        <v>44</v>
      </c>
      <c r="Z4976" s="24" t="s">
        <v>32</v>
      </c>
      <c r="AA4976" s="24" t="s">
        <v>32</v>
      </c>
      <c r="AB4976" s="24" t="s">
        <v>32</v>
      </c>
      <c r="AC4976" s="24" t="s">
        <v>32</v>
      </c>
      <c r="AD4976" s="25">
        <v>113800</v>
      </c>
      <c r="AE4976" s="25">
        <v>10000</v>
      </c>
      <c r="AF4976" s="25">
        <v>0</v>
      </c>
      <c r="AG4976" s="25">
        <v>0</v>
      </c>
      <c r="AH4976" s="25">
        <v>123800</v>
      </c>
      <c r="AI4976" s="16" t="s">
        <v>12082</v>
      </c>
    </row>
    <row r="4977" spans="1:35" x14ac:dyDescent="0.25">
      <c r="A4977" s="17">
        <v>127960</v>
      </c>
      <c r="B4977" s="18">
        <v>3</v>
      </c>
      <c r="C4977" s="16" t="s">
        <v>31</v>
      </c>
      <c r="D4977" s="21">
        <v>43318</v>
      </c>
      <c r="E4977" s="16" t="s">
        <v>2469</v>
      </c>
      <c r="F4977" s="21">
        <v>44252</v>
      </c>
      <c r="G4977" s="16" t="s">
        <v>32</v>
      </c>
      <c r="H4977" s="26" t="s">
        <v>389</v>
      </c>
      <c r="I4977" s="16" t="s">
        <v>1518</v>
      </c>
      <c r="J4977" s="20" t="s">
        <v>1518</v>
      </c>
      <c r="K4977" s="16" t="s">
        <v>4460</v>
      </c>
      <c r="M4977" s="26" t="s">
        <v>4461</v>
      </c>
      <c r="N4977" s="26" t="s">
        <v>4462</v>
      </c>
      <c r="O4977" s="16" t="s">
        <v>1520</v>
      </c>
      <c r="P4977" s="26" t="s">
        <v>138</v>
      </c>
      <c r="R4977" s="16" t="s">
        <v>139</v>
      </c>
      <c r="S4977" s="16" t="s">
        <v>42</v>
      </c>
      <c r="T4977" s="22">
        <v>0.03</v>
      </c>
      <c r="U4977" s="21">
        <v>44232</v>
      </c>
      <c r="W4977" s="20" t="s">
        <v>43</v>
      </c>
      <c r="X4977" s="16" t="s">
        <v>44</v>
      </c>
      <c r="Z4977" s="25">
        <v>0</v>
      </c>
      <c r="AA4977" s="25">
        <v>0</v>
      </c>
      <c r="AB4977" s="25">
        <v>68401</v>
      </c>
      <c r="AC4977" s="25">
        <v>0</v>
      </c>
      <c r="AD4977" s="25">
        <v>46800</v>
      </c>
      <c r="AE4977" s="25">
        <v>40900</v>
      </c>
      <c r="AF4977" s="25">
        <v>68401</v>
      </c>
      <c r="AG4977" s="25">
        <v>0</v>
      </c>
      <c r="AH4977" s="25">
        <v>156101</v>
      </c>
      <c r="AI4977" s="16" t="s">
        <v>4463</v>
      </c>
    </row>
    <row r="4978" spans="1:35" x14ac:dyDescent="0.25">
      <c r="A4978" s="17">
        <v>127961</v>
      </c>
      <c r="B4978" s="18">
        <v>3</v>
      </c>
      <c r="C4978" s="16" t="s">
        <v>73</v>
      </c>
      <c r="D4978" s="21">
        <v>43318</v>
      </c>
      <c r="E4978" s="16" t="s">
        <v>2469</v>
      </c>
      <c r="F4978" s="21">
        <v>44131</v>
      </c>
      <c r="G4978" s="16" t="s">
        <v>102</v>
      </c>
      <c r="H4978" s="26" t="s">
        <v>389</v>
      </c>
      <c r="I4978" s="16" t="s">
        <v>1518</v>
      </c>
      <c r="J4978" s="20" t="s">
        <v>1518</v>
      </c>
      <c r="K4978" s="16" t="s">
        <v>4464</v>
      </c>
      <c r="M4978" s="26" t="s">
        <v>4465</v>
      </c>
      <c r="N4978" s="26" t="s">
        <v>4466</v>
      </c>
      <c r="O4978" s="16" t="s">
        <v>1520</v>
      </c>
      <c r="P4978" s="26" t="s">
        <v>138</v>
      </c>
      <c r="R4978" s="16" t="s">
        <v>139</v>
      </c>
      <c r="S4978" s="16" t="s">
        <v>42</v>
      </c>
      <c r="T4978" s="22">
        <v>0.89</v>
      </c>
      <c r="U4978" s="21">
        <v>44792</v>
      </c>
      <c r="W4978" s="20" t="s">
        <v>43</v>
      </c>
      <c r="X4978" s="16" t="s">
        <v>44</v>
      </c>
      <c r="Z4978" s="25">
        <v>0</v>
      </c>
      <c r="AA4978" s="25">
        <v>508204</v>
      </c>
      <c r="AB4978" s="25">
        <v>0</v>
      </c>
      <c r="AC4978" s="25">
        <v>0</v>
      </c>
      <c r="AD4978" s="25">
        <v>283100</v>
      </c>
      <c r="AE4978" s="25">
        <v>508204</v>
      </c>
      <c r="AF4978" s="25">
        <v>0</v>
      </c>
      <c r="AG4978" s="25">
        <v>0</v>
      </c>
      <c r="AH4978" s="25">
        <v>791304</v>
      </c>
      <c r="AI4978" s="16" t="s">
        <v>4467</v>
      </c>
    </row>
    <row r="4979" spans="1:35" ht="75" x14ac:dyDescent="0.25">
      <c r="A4979" s="17">
        <v>127962</v>
      </c>
      <c r="B4979" s="18">
        <v>4</v>
      </c>
      <c r="C4979" s="16" t="s">
        <v>474</v>
      </c>
      <c r="D4979" s="21">
        <v>43319</v>
      </c>
      <c r="E4979" s="16" t="s">
        <v>56</v>
      </c>
      <c r="F4979" s="21">
        <v>44355</v>
      </c>
      <c r="G4979" s="16" t="s">
        <v>4805</v>
      </c>
      <c r="H4979" s="26" t="s">
        <v>126</v>
      </c>
      <c r="M4979" s="26" t="s">
        <v>12081</v>
      </c>
      <c r="N4979" s="26" t="s">
        <v>12080</v>
      </c>
      <c r="O4979" s="16" t="s">
        <v>60</v>
      </c>
      <c r="P4979" s="26" t="s">
        <v>67</v>
      </c>
      <c r="T4979" s="22">
        <v>0</v>
      </c>
      <c r="W4979" s="20" t="s">
        <v>43</v>
      </c>
      <c r="Z4979" s="24" t="s">
        <v>32</v>
      </c>
      <c r="AA4979" s="24" t="s">
        <v>32</v>
      </c>
      <c r="AB4979" s="24" t="s">
        <v>32</v>
      </c>
      <c r="AC4979" s="24" t="s">
        <v>32</v>
      </c>
      <c r="AD4979" s="25">
        <v>350000</v>
      </c>
      <c r="AE4979" s="25">
        <v>0</v>
      </c>
      <c r="AF4979" s="25">
        <v>0</v>
      </c>
      <c r="AG4979" s="25">
        <v>0</v>
      </c>
      <c r="AH4979" s="25">
        <v>350000</v>
      </c>
    </row>
    <row r="4980" spans="1:35" ht="30" x14ac:dyDescent="0.25">
      <c r="A4980" s="17">
        <v>127967</v>
      </c>
      <c r="B4980" s="18">
        <v>2</v>
      </c>
      <c r="C4980" s="16" t="s">
        <v>73</v>
      </c>
      <c r="D4980" s="21">
        <v>43319</v>
      </c>
      <c r="E4980" s="16" t="s">
        <v>4468</v>
      </c>
      <c r="F4980" s="21">
        <v>44336</v>
      </c>
      <c r="G4980" s="16" t="s">
        <v>543</v>
      </c>
      <c r="H4980" s="26" t="s">
        <v>797</v>
      </c>
      <c r="I4980" s="16" t="s">
        <v>1518</v>
      </c>
      <c r="J4980" s="20" t="s">
        <v>1518</v>
      </c>
      <c r="K4980" s="16" t="s">
        <v>4469</v>
      </c>
      <c r="M4980" s="26" t="s">
        <v>4470</v>
      </c>
      <c r="N4980" s="26" t="s">
        <v>4471</v>
      </c>
      <c r="O4980" s="16" t="s">
        <v>1520</v>
      </c>
      <c r="P4980" s="26" t="s">
        <v>568</v>
      </c>
      <c r="R4980" s="16" t="s">
        <v>139</v>
      </c>
      <c r="S4980" s="16" t="s">
        <v>192</v>
      </c>
      <c r="T4980" s="22">
        <v>0.2</v>
      </c>
      <c r="U4980" s="21">
        <v>44644</v>
      </c>
      <c r="W4980" s="20" t="s">
        <v>43</v>
      </c>
      <c r="X4980" s="16" t="s">
        <v>44</v>
      </c>
      <c r="Z4980" s="25">
        <v>0</v>
      </c>
      <c r="AA4980" s="25">
        <v>523050</v>
      </c>
      <c r="AB4980" s="25">
        <v>0</v>
      </c>
      <c r="AC4980" s="25">
        <v>0</v>
      </c>
      <c r="AD4980" s="25">
        <v>469100</v>
      </c>
      <c r="AE4980" s="25">
        <v>523050</v>
      </c>
      <c r="AF4980" s="25">
        <v>0</v>
      </c>
      <c r="AG4980" s="25">
        <v>0</v>
      </c>
      <c r="AH4980" s="25">
        <v>992150</v>
      </c>
      <c r="AI4980" s="16" t="s">
        <v>4472</v>
      </c>
    </row>
    <row r="4981" spans="1:35" x14ac:dyDescent="0.25">
      <c r="A4981" s="17">
        <v>127970</v>
      </c>
      <c r="B4981" s="18">
        <v>4</v>
      </c>
      <c r="C4981" s="16" t="s">
        <v>73</v>
      </c>
      <c r="D4981" s="21">
        <v>43319</v>
      </c>
      <c r="E4981" s="16" t="s">
        <v>4294</v>
      </c>
      <c r="F4981" s="21">
        <v>44097</v>
      </c>
      <c r="G4981" s="16" t="s">
        <v>56</v>
      </c>
      <c r="H4981" s="26" t="s">
        <v>87</v>
      </c>
      <c r="I4981" s="16" t="s">
        <v>4473</v>
      </c>
      <c r="K4981" s="16" t="s">
        <v>4474</v>
      </c>
      <c r="L4981" s="16" t="s">
        <v>37</v>
      </c>
      <c r="M4981" s="26" t="s">
        <v>4475</v>
      </c>
      <c r="O4981" s="16" t="s">
        <v>1149</v>
      </c>
      <c r="P4981" s="26" t="s">
        <v>188</v>
      </c>
      <c r="R4981" s="16" t="s">
        <v>139</v>
      </c>
      <c r="S4981" s="16" t="s">
        <v>4621</v>
      </c>
      <c r="T4981" s="22">
        <v>0.13300000000000001</v>
      </c>
      <c r="W4981" s="20" t="s">
        <v>43</v>
      </c>
      <c r="Z4981" s="25">
        <v>0</v>
      </c>
      <c r="AA4981" s="25">
        <v>0</v>
      </c>
      <c r="AB4981" s="25">
        <v>0</v>
      </c>
      <c r="AC4981" s="25">
        <v>-619.6</v>
      </c>
      <c r="AD4981" s="25">
        <v>0</v>
      </c>
      <c r="AE4981" s="25">
        <v>0</v>
      </c>
      <c r="AF4981" s="25">
        <v>0</v>
      </c>
      <c r="AG4981" s="25">
        <v>11612.64</v>
      </c>
      <c r="AH4981" s="25">
        <v>11612.64</v>
      </c>
      <c r="AI4981" s="16" t="s">
        <v>4476</v>
      </c>
    </row>
    <row r="4982" spans="1:35" x14ac:dyDescent="0.25">
      <c r="A4982" s="17">
        <v>127976</v>
      </c>
      <c r="B4982" s="18">
        <v>3</v>
      </c>
      <c r="C4982" s="16" t="s">
        <v>31</v>
      </c>
      <c r="D4982" s="21">
        <v>43319</v>
      </c>
      <c r="E4982" s="16" t="s">
        <v>142</v>
      </c>
      <c r="F4982" s="21">
        <v>44354</v>
      </c>
      <c r="G4982" s="16" t="s">
        <v>832</v>
      </c>
      <c r="H4982" s="26" t="s">
        <v>273</v>
      </c>
      <c r="I4982" s="16" t="s">
        <v>683</v>
      </c>
      <c r="J4982" s="20" t="s">
        <v>148</v>
      </c>
      <c r="L4982" s="16" t="s">
        <v>149</v>
      </c>
      <c r="M4982" s="26" t="s">
        <v>4477</v>
      </c>
      <c r="O4982" s="16" t="s">
        <v>151</v>
      </c>
      <c r="P4982" s="26" t="s">
        <v>1422</v>
      </c>
      <c r="T4982" s="23" t="s">
        <v>32</v>
      </c>
      <c r="U4982" s="21">
        <v>44323</v>
      </c>
      <c r="W4982" s="20" t="s">
        <v>43</v>
      </c>
      <c r="X4982" s="16" t="s">
        <v>454</v>
      </c>
      <c r="Z4982" s="25">
        <v>-250000</v>
      </c>
      <c r="AA4982" s="25">
        <v>0</v>
      </c>
      <c r="AB4982" s="25">
        <v>4407461</v>
      </c>
      <c r="AC4982" s="25">
        <v>0</v>
      </c>
      <c r="AD4982" s="25">
        <v>350000</v>
      </c>
      <c r="AE4982" s="25">
        <v>0</v>
      </c>
      <c r="AF4982" s="25">
        <v>4407461</v>
      </c>
      <c r="AG4982" s="25">
        <v>0</v>
      </c>
      <c r="AH4982" s="25">
        <v>4757461</v>
      </c>
      <c r="AI4982" s="16" t="s">
        <v>4478</v>
      </c>
    </row>
    <row r="4983" spans="1:35" x14ac:dyDescent="0.25">
      <c r="A4983" s="17">
        <v>127977</v>
      </c>
      <c r="B4983" s="18">
        <v>4</v>
      </c>
      <c r="C4983" s="16" t="s">
        <v>73</v>
      </c>
      <c r="D4983" s="21">
        <v>43320</v>
      </c>
      <c r="E4983" s="16" t="s">
        <v>142</v>
      </c>
      <c r="F4983" s="21">
        <v>43476</v>
      </c>
      <c r="G4983" s="16" t="s">
        <v>75</v>
      </c>
      <c r="H4983" s="26" t="s">
        <v>634</v>
      </c>
      <c r="I4983" s="16" t="s">
        <v>12079</v>
      </c>
      <c r="J4983" s="20" t="s">
        <v>116</v>
      </c>
      <c r="L4983" s="16" t="s">
        <v>116</v>
      </c>
      <c r="M4983" s="26" t="s">
        <v>12078</v>
      </c>
      <c r="N4983" s="26" t="s">
        <v>12077</v>
      </c>
      <c r="O4983" s="16" t="s">
        <v>4543</v>
      </c>
      <c r="P4983" s="26" t="s">
        <v>551</v>
      </c>
      <c r="T4983" s="22">
        <v>0</v>
      </c>
      <c r="W4983" s="20" t="s">
        <v>43</v>
      </c>
      <c r="X4983" s="16" t="s">
        <v>140</v>
      </c>
      <c r="Z4983" s="24" t="s">
        <v>32</v>
      </c>
      <c r="AA4983" s="24" t="s">
        <v>32</v>
      </c>
      <c r="AB4983" s="24" t="s">
        <v>32</v>
      </c>
      <c r="AC4983" s="24" t="s">
        <v>32</v>
      </c>
      <c r="AD4983" s="25">
        <v>0</v>
      </c>
      <c r="AE4983" s="25">
        <v>50000</v>
      </c>
      <c r="AF4983" s="25">
        <v>0</v>
      </c>
      <c r="AG4983" s="25">
        <v>0</v>
      </c>
      <c r="AH4983" s="25">
        <v>50000</v>
      </c>
    </row>
    <row r="4984" spans="1:35" x14ac:dyDescent="0.25">
      <c r="A4984" s="17">
        <v>127978</v>
      </c>
      <c r="B4984" s="18">
        <v>2</v>
      </c>
      <c r="C4984" s="16" t="s">
        <v>474</v>
      </c>
      <c r="D4984" s="21">
        <v>43320</v>
      </c>
      <c r="E4984" s="16" t="s">
        <v>176</v>
      </c>
      <c r="F4984" s="21">
        <v>43894</v>
      </c>
      <c r="G4984" s="16" t="s">
        <v>142</v>
      </c>
      <c r="H4984" s="26" t="s">
        <v>1336</v>
      </c>
      <c r="I4984" s="16" t="s">
        <v>116</v>
      </c>
      <c r="J4984" s="20" t="s">
        <v>116</v>
      </c>
      <c r="L4984" s="16" t="s">
        <v>116</v>
      </c>
      <c r="M4984" s="26" t="s">
        <v>12076</v>
      </c>
      <c r="O4984" s="16" t="s">
        <v>151</v>
      </c>
      <c r="P4984" s="26" t="s">
        <v>757</v>
      </c>
      <c r="T4984" s="23" t="s">
        <v>32</v>
      </c>
      <c r="U4984" s="21">
        <v>43406</v>
      </c>
      <c r="W4984" s="20" t="s">
        <v>43</v>
      </c>
      <c r="Z4984" s="24" t="s">
        <v>32</v>
      </c>
      <c r="AA4984" s="24" t="s">
        <v>32</v>
      </c>
      <c r="AB4984" s="24" t="s">
        <v>32</v>
      </c>
      <c r="AC4984" s="24" t="s">
        <v>32</v>
      </c>
      <c r="AD4984" s="25">
        <v>0</v>
      </c>
      <c r="AE4984" s="25">
        <v>0</v>
      </c>
      <c r="AF4984" s="25">
        <v>618700</v>
      </c>
      <c r="AG4984" s="25">
        <v>0</v>
      </c>
      <c r="AH4984" s="25">
        <v>618700</v>
      </c>
      <c r="AI4984" s="16" t="s">
        <v>12075</v>
      </c>
    </row>
    <row r="4985" spans="1:35" x14ac:dyDescent="0.25">
      <c r="A4985" s="17">
        <v>127978.01</v>
      </c>
      <c r="B4985" s="18">
        <v>2</v>
      </c>
      <c r="C4985" s="16" t="s">
        <v>31</v>
      </c>
      <c r="D4985" s="21">
        <v>43645</v>
      </c>
      <c r="E4985" s="16" t="s">
        <v>486</v>
      </c>
      <c r="F4985" s="21">
        <v>43801</v>
      </c>
      <c r="G4985" s="16" t="s">
        <v>32</v>
      </c>
      <c r="H4985" s="26" t="s">
        <v>1336</v>
      </c>
      <c r="I4985" s="16" t="s">
        <v>116</v>
      </c>
      <c r="J4985" s="20" t="s">
        <v>116</v>
      </c>
      <c r="L4985" s="16" t="s">
        <v>116</v>
      </c>
      <c r="M4985" s="26" t="s">
        <v>12074</v>
      </c>
      <c r="O4985" s="16" t="s">
        <v>151</v>
      </c>
      <c r="P4985" s="26" t="s">
        <v>757</v>
      </c>
      <c r="T4985" s="22">
        <v>589.29</v>
      </c>
      <c r="U4985" s="21">
        <v>43777</v>
      </c>
      <c r="W4985" s="20" t="s">
        <v>43</v>
      </c>
      <c r="Z4985" s="24" t="s">
        <v>32</v>
      </c>
      <c r="AA4985" s="24" t="s">
        <v>32</v>
      </c>
      <c r="AB4985" s="24" t="s">
        <v>32</v>
      </c>
      <c r="AC4985" s="24" t="s">
        <v>32</v>
      </c>
      <c r="AD4985" s="25">
        <v>0</v>
      </c>
      <c r="AE4985" s="25">
        <v>0</v>
      </c>
      <c r="AF4985" s="25">
        <v>1002979</v>
      </c>
      <c r="AG4985" s="25">
        <v>0</v>
      </c>
      <c r="AH4985" s="25">
        <v>1002979</v>
      </c>
      <c r="AI4985" s="16" t="s">
        <v>12073</v>
      </c>
    </row>
    <row r="4986" spans="1:35" x14ac:dyDescent="0.25">
      <c r="A4986" s="17">
        <v>127978.02</v>
      </c>
      <c r="B4986" s="18">
        <v>2</v>
      </c>
      <c r="C4986" s="16" t="s">
        <v>31</v>
      </c>
      <c r="D4986" s="21">
        <v>44004</v>
      </c>
      <c r="E4986" s="16" t="s">
        <v>486</v>
      </c>
      <c r="F4986" s="21">
        <v>44169</v>
      </c>
      <c r="G4986" s="16" t="s">
        <v>1568</v>
      </c>
      <c r="H4986" s="26" t="s">
        <v>1336</v>
      </c>
      <c r="I4986" s="16" t="s">
        <v>116</v>
      </c>
      <c r="J4986" s="20" t="s">
        <v>116</v>
      </c>
      <c r="L4986" s="16" t="s">
        <v>116</v>
      </c>
      <c r="M4986" s="26" t="s">
        <v>4479</v>
      </c>
      <c r="O4986" s="16" t="s">
        <v>151</v>
      </c>
      <c r="P4986" s="26" t="s">
        <v>757</v>
      </c>
      <c r="T4986" s="22">
        <v>589.29</v>
      </c>
      <c r="U4986" s="21">
        <v>44141</v>
      </c>
      <c r="W4986" s="20" t="s">
        <v>43</v>
      </c>
      <c r="Z4986" s="25">
        <v>0</v>
      </c>
      <c r="AA4986" s="25">
        <v>0</v>
      </c>
      <c r="AB4986" s="25">
        <v>796318</v>
      </c>
      <c r="AC4986" s="25">
        <v>0</v>
      </c>
      <c r="AD4986" s="25">
        <v>0</v>
      </c>
      <c r="AE4986" s="25">
        <v>0</v>
      </c>
      <c r="AF4986" s="25">
        <v>796318</v>
      </c>
      <c r="AG4986" s="25">
        <v>0</v>
      </c>
      <c r="AH4986" s="25">
        <v>796318</v>
      </c>
      <c r="AI4986" s="16" t="s">
        <v>4480</v>
      </c>
    </row>
    <row r="4987" spans="1:35" x14ac:dyDescent="0.25">
      <c r="A4987" s="17">
        <v>127978.03</v>
      </c>
      <c r="B4987" s="18">
        <v>2</v>
      </c>
      <c r="C4987" s="16" t="s">
        <v>73</v>
      </c>
      <c r="D4987" s="21">
        <v>44330</v>
      </c>
      <c r="E4987" s="16" t="s">
        <v>176</v>
      </c>
      <c r="F4987" s="21">
        <v>44365</v>
      </c>
      <c r="G4987" s="16" t="s">
        <v>109</v>
      </c>
      <c r="H4987" s="26" t="s">
        <v>1336</v>
      </c>
      <c r="I4987" s="16" t="s">
        <v>116</v>
      </c>
      <c r="J4987" s="20" t="s">
        <v>116</v>
      </c>
      <c r="L4987" s="16" t="s">
        <v>116</v>
      </c>
      <c r="M4987" s="26" t="s">
        <v>12072</v>
      </c>
      <c r="O4987" s="16" t="s">
        <v>151</v>
      </c>
      <c r="P4987" s="26" t="s">
        <v>757</v>
      </c>
      <c r="T4987" s="22">
        <v>589.29</v>
      </c>
      <c r="U4987" s="21">
        <v>44505</v>
      </c>
      <c r="W4987" s="20" t="s">
        <v>43</v>
      </c>
      <c r="Z4987" s="24" t="s">
        <v>32</v>
      </c>
      <c r="AA4987" s="24" t="s">
        <v>32</v>
      </c>
      <c r="AB4987" s="24" t="s">
        <v>32</v>
      </c>
      <c r="AC4987" s="24" t="s">
        <v>32</v>
      </c>
      <c r="AD4987" s="24" t="s">
        <v>32</v>
      </c>
      <c r="AE4987" s="24" t="s">
        <v>32</v>
      </c>
      <c r="AF4987" s="24" t="s">
        <v>32</v>
      </c>
      <c r="AG4987" s="24" t="s">
        <v>32</v>
      </c>
      <c r="AH4987" s="24" t="s">
        <v>32</v>
      </c>
      <c r="AI4987" s="16" t="s">
        <v>12071</v>
      </c>
    </row>
    <row r="4988" spans="1:35" ht="30" x14ac:dyDescent="0.25">
      <c r="A4988" s="17">
        <v>127979</v>
      </c>
      <c r="B4988" s="18">
        <v>3</v>
      </c>
      <c r="C4988" s="16" t="s">
        <v>73</v>
      </c>
      <c r="D4988" s="21">
        <v>43320</v>
      </c>
      <c r="E4988" s="16" t="s">
        <v>11893</v>
      </c>
      <c r="F4988" s="21">
        <v>43651</v>
      </c>
      <c r="G4988" s="16" t="s">
        <v>1801</v>
      </c>
      <c r="H4988" s="26" t="s">
        <v>98</v>
      </c>
      <c r="M4988" s="26" t="s">
        <v>12070</v>
      </c>
      <c r="N4988" s="26" t="s">
        <v>12069</v>
      </c>
      <c r="O4988" s="16" t="s">
        <v>9209</v>
      </c>
      <c r="P4988" s="26" t="s">
        <v>78</v>
      </c>
      <c r="T4988" s="23" t="s">
        <v>32</v>
      </c>
      <c r="W4988" s="20" t="s">
        <v>43</v>
      </c>
      <c r="Z4988" s="24" t="s">
        <v>32</v>
      </c>
      <c r="AA4988" s="24" t="s">
        <v>32</v>
      </c>
      <c r="AB4988" s="24" t="s">
        <v>32</v>
      </c>
      <c r="AC4988" s="24" t="s">
        <v>32</v>
      </c>
      <c r="AD4988" s="25">
        <v>0</v>
      </c>
      <c r="AE4988" s="25">
        <v>0</v>
      </c>
      <c r="AF4988" s="25">
        <v>9066156</v>
      </c>
      <c r="AG4988" s="25">
        <v>0</v>
      </c>
      <c r="AH4988" s="25">
        <v>9066156</v>
      </c>
      <c r="AI4988" s="16" t="s">
        <v>12068</v>
      </c>
    </row>
    <row r="4989" spans="1:35" x14ac:dyDescent="0.25">
      <c r="A4989" s="17">
        <v>127980</v>
      </c>
      <c r="B4989" s="18">
        <v>4</v>
      </c>
      <c r="C4989" s="16" t="s">
        <v>73</v>
      </c>
      <c r="D4989" s="21">
        <v>43320</v>
      </c>
      <c r="E4989" s="16" t="s">
        <v>142</v>
      </c>
      <c r="F4989" s="21">
        <v>43476</v>
      </c>
      <c r="G4989" s="16" t="s">
        <v>75</v>
      </c>
      <c r="H4989" s="26" t="s">
        <v>87</v>
      </c>
      <c r="L4989" s="16" t="s">
        <v>840</v>
      </c>
      <c r="M4989" s="26" t="s">
        <v>12067</v>
      </c>
      <c r="N4989" s="26" t="s">
        <v>12066</v>
      </c>
      <c r="O4989" s="16" t="s">
        <v>78</v>
      </c>
      <c r="P4989" s="26" t="s">
        <v>568</v>
      </c>
      <c r="R4989" s="16" t="s">
        <v>139</v>
      </c>
      <c r="S4989" s="16" t="s">
        <v>192</v>
      </c>
      <c r="T4989" s="23" t="s">
        <v>32</v>
      </c>
      <c r="W4989" s="20" t="s">
        <v>43</v>
      </c>
      <c r="Z4989" s="24" t="s">
        <v>32</v>
      </c>
      <c r="AA4989" s="24" t="s">
        <v>32</v>
      </c>
      <c r="AB4989" s="24" t="s">
        <v>32</v>
      </c>
      <c r="AC4989" s="24" t="s">
        <v>32</v>
      </c>
      <c r="AD4989" s="25">
        <v>0</v>
      </c>
      <c r="AE4989" s="25">
        <v>0</v>
      </c>
      <c r="AF4989" s="25">
        <v>127500</v>
      </c>
      <c r="AG4989" s="25">
        <v>0</v>
      </c>
      <c r="AH4989" s="25">
        <v>127500</v>
      </c>
      <c r="AI4989" s="16" t="s">
        <v>12065</v>
      </c>
    </row>
    <row r="4990" spans="1:35" x14ac:dyDescent="0.25">
      <c r="A4990" s="17">
        <v>127981</v>
      </c>
      <c r="B4990" s="18">
        <v>1</v>
      </c>
      <c r="C4990" s="16" t="s">
        <v>73</v>
      </c>
      <c r="D4990" s="21">
        <v>43320</v>
      </c>
      <c r="E4990" s="16" t="s">
        <v>11906</v>
      </c>
      <c r="F4990" s="21">
        <v>43592</v>
      </c>
      <c r="G4990" s="16" t="s">
        <v>81</v>
      </c>
      <c r="H4990" s="26" t="s">
        <v>320</v>
      </c>
      <c r="M4990" s="26" t="s">
        <v>12064</v>
      </c>
      <c r="N4990" s="26" t="s">
        <v>11892</v>
      </c>
      <c r="O4990" s="16" t="s">
        <v>9209</v>
      </c>
      <c r="P4990" s="26" t="s">
        <v>78</v>
      </c>
      <c r="T4990" s="22">
        <v>0</v>
      </c>
      <c r="W4990" s="20" t="s">
        <v>43</v>
      </c>
      <c r="Z4990" s="24" t="s">
        <v>32</v>
      </c>
      <c r="AA4990" s="24" t="s">
        <v>32</v>
      </c>
      <c r="AB4990" s="24" t="s">
        <v>32</v>
      </c>
      <c r="AC4990" s="24" t="s">
        <v>32</v>
      </c>
      <c r="AD4990" s="25">
        <v>0</v>
      </c>
      <c r="AE4990" s="25">
        <v>0</v>
      </c>
      <c r="AF4990" s="25">
        <v>10670000</v>
      </c>
      <c r="AG4990" s="25">
        <v>0</v>
      </c>
      <c r="AH4990" s="25">
        <v>10670000</v>
      </c>
      <c r="AI4990" s="16" t="s">
        <v>12063</v>
      </c>
    </row>
    <row r="4991" spans="1:35" x14ac:dyDescent="0.25">
      <c r="A4991" s="17">
        <v>127982</v>
      </c>
      <c r="B4991" s="18">
        <v>4</v>
      </c>
      <c r="C4991" s="16" t="s">
        <v>31</v>
      </c>
      <c r="D4991" s="21">
        <v>43321</v>
      </c>
      <c r="E4991" s="16" t="s">
        <v>176</v>
      </c>
      <c r="F4991" s="21">
        <v>43474</v>
      </c>
      <c r="G4991" s="16" t="s">
        <v>75</v>
      </c>
      <c r="H4991" s="26" t="s">
        <v>126</v>
      </c>
      <c r="M4991" s="26" t="s">
        <v>12062</v>
      </c>
      <c r="O4991" s="16" t="s">
        <v>151</v>
      </c>
      <c r="P4991" s="26" t="s">
        <v>757</v>
      </c>
      <c r="T4991" s="23" t="s">
        <v>32</v>
      </c>
      <c r="U4991" s="21">
        <v>43406</v>
      </c>
      <c r="W4991" s="20" t="s">
        <v>43</v>
      </c>
      <c r="Z4991" s="24" t="s">
        <v>32</v>
      </c>
      <c r="AA4991" s="24" t="s">
        <v>32</v>
      </c>
      <c r="AB4991" s="24" t="s">
        <v>32</v>
      </c>
      <c r="AC4991" s="24" t="s">
        <v>32</v>
      </c>
      <c r="AD4991" s="25">
        <v>0</v>
      </c>
      <c r="AE4991" s="25">
        <v>0</v>
      </c>
      <c r="AF4991" s="25">
        <v>1878609</v>
      </c>
      <c r="AG4991" s="25">
        <v>0</v>
      </c>
      <c r="AH4991" s="25">
        <v>1878609</v>
      </c>
      <c r="AI4991" s="16" t="s">
        <v>12061</v>
      </c>
    </row>
    <row r="4992" spans="1:35" x14ac:dyDescent="0.25">
      <c r="A4992" s="17">
        <v>127982.01</v>
      </c>
      <c r="B4992" s="18">
        <v>4</v>
      </c>
      <c r="C4992" s="16" t="s">
        <v>31</v>
      </c>
      <c r="D4992" s="21">
        <v>43649</v>
      </c>
      <c r="E4992" s="16" t="s">
        <v>486</v>
      </c>
      <c r="F4992" s="21">
        <v>44279</v>
      </c>
      <c r="G4992" s="16" t="s">
        <v>75</v>
      </c>
      <c r="H4992" s="26" t="s">
        <v>126</v>
      </c>
      <c r="M4992" s="26" t="s">
        <v>12060</v>
      </c>
      <c r="O4992" s="16" t="s">
        <v>151</v>
      </c>
      <c r="P4992" s="26" t="s">
        <v>757</v>
      </c>
      <c r="T4992" s="22">
        <v>126.3</v>
      </c>
      <c r="U4992" s="21">
        <v>43777</v>
      </c>
      <c r="W4992" s="20" t="s">
        <v>43</v>
      </c>
      <c r="Z4992" s="24" t="s">
        <v>32</v>
      </c>
      <c r="AA4992" s="24" t="s">
        <v>32</v>
      </c>
      <c r="AB4992" s="24" t="s">
        <v>32</v>
      </c>
      <c r="AC4992" s="24" t="s">
        <v>32</v>
      </c>
      <c r="AD4992" s="25">
        <v>0</v>
      </c>
      <c r="AE4992" s="25">
        <v>0</v>
      </c>
      <c r="AF4992" s="25">
        <v>1764500</v>
      </c>
      <c r="AG4992" s="25">
        <v>0</v>
      </c>
      <c r="AH4992" s="25">
        <v>1764500</v>
      </c>
      <c r="AI4992" s="16" t="s">
        <v>12059</v>
      </c>
    </row>
    <row r="4993" spans="1:35" x14ac:dyDescent="0.25">
      <c r="A4993" s="17">
        <v>127982.02</v>
      </c>
      <c r="B4993" s="18">
        <v>4</v>
      </c>
      <c r="C4993" s="16" t="s">
        <v>31</v>
      </c>
      <c r="D4993" s="21">
        <v>44006</v>
      </c>
      <c r="E4993" s="16" t="s">
        <v>486</v>
      </c>
      <c r="F4993" s="21">
        <v>44279</v>
      </c>
      <c r="G4993" s="16" t="s">
        <v>75</v>
      </c>
      <c r="H4993" s="26" t="s">
        <v>126</v>
      </c>
      <c r="M4993" s="26" t="s">
        <v>4481</v>
      </c>
      <c r="O4993" s="16" t="s">
        <v>151</v>
      </c>
      <c r="P4993" s="26" t="s">
        <v>757</v>
      </c>
      <c r="T4993" s="22">
        <v>126.3</v>
      </c>
      <c r="U4993" s="21">
        <v>44141</v>
      </c>
      <c r="W4993" s="20" t="s">
        <v>43</v>
      </c>
      <c r="Z4993" s="25">
        <v>0</v>
      </c>
      <c r="AA4993" s="25">
        <v>0</v>
      </c>
      <c r="AB4993" s="25">
        <v>1432415</v>
      </c>
      <c r="AC4993" s="25">
        <v>0</v>
      </c>
      <c r="AD4993" s="25">
        <v>0</v>
      </c>
      <c r="AE4993" s="25">
        <v>0</v>
      </c>
      <c r="AF4993" s="25">
        <v>1432415</v>
      </c>
      <c r="AG4993" s="25">
        <v>0</v>
      </c>
      <c r="AH4993" s="25">
        <v>1432415</v>
      </c>
      <c r="AI4993" s="16" t="s">
        <v>4482</v>
      </c>
    </row>
    <row r="4994" spans="1:35" x14ac:dyDescent="0.25">
      <c r="A4994" s="17">
        <v>127982.03</v>
      </c>
      <c r="B4994" s="18">
        <v>4</v>
      </c>
      <c r="C4994" s="16" t="s">
        <v>73</v>
      </c>
      <c r="D4994" s="21">
        <v>44330</v>
      </c>
      <c r="E4994" s="16" t="s">
        <v>176</v>
      </c>
      <c r="F4994" s="21">
        <v>44365</v>
      </c>
      <c r="G4994" s="16" t="s">
        <v>109</v>
      </c>
      <c r="H4994" s="26" t="s">
        <v>126</v>
      </c>
      <c r="M4994" s="26" t="s">
        <v>12058</v>
      </c>
      <c r="O4994" s="16" t="s">
        <v>151</v>
      </c>
      <c r="P4994" s="26" t="s">
        <v>757</v>
      </c>
      <c r="T4994" s="22">
        <v>112.31</v>
      </c>
      <c r="U4994" s="21">
        <v>44505</v>
      </c>
      <c r="W4994" s="20" t="s">
        <v>43</v>
      </c>
      <c r="Z4994" s="24" t="s">
        <v>32</v>
      </c>
      <c r="AA4994" s="24" t="s">
        <v>32</v>
      </c>
      <c r="AB4994" s="24" t="s">
        <v>32</v>
      </c>
      <c r="AC4994" s="24" t="s">
        <v>32</v>
      </c>
      <c r="AD4994" s="24" t="s">
        <v>32</v>
      </c>
      <c r="AE4994" s="24" t="s">
        <v>32</v>
      </c>
      <c r="AF4994" s="24" t="s">
        <v>32</v>
      </c>
      <c r="AG4994" s="24" t="s">
        <v>32</v>
      </c>
      <c r="AH4994" s="24" t="s">
        <v>32</v>
      </c>
      <c r="AI4994" s="16" t="s">
        <v>12057</v>
      </c>
    </row>
    <row r="4995" spans="1:35" x14ac:dyDescent="0.25">
      <c r="A4995" s="17">
        <v>127983.01</v>
      </c>
      <c r="B4995" s="18">
        <v>2</v>
      </c>
      <c r="C4995" s="16" t="s">
        <v>474</v>
      </c>
      <c r="D4995" s="21">
        <v>43649</v>
      </c>
      <c r="E4995" s="16" t="s">
        <v>486</v>
      </c>
      <c r="F4995" s="21">
        <v>44195</v>
      </c>
      <c r="G4995" s="16" t="s">
        <v>32</v>
      </c>
      <c r="H4995" s="26" t="s">
        <v>1336</v>
      </c>
      <c r="I4995" s="16" t="s">
        <v>116</v>
      </c>
      <c r="J4995" s="20" t="s">
        <v>116</v>
      </c>
      <c r="L4995" s="16" t="s">
        <v>116</v>
      </c>
      <c r="M4995" s="26" t="s">
        <v>12056</v>
      </c>
      <c r="O4995" s="16" t="s">
        <v>151</v>
      </c>
      <c r="P4995" s="26" t="s">
        <v>757</v>
      </c>
      <c r="T4995" s="22">
        <v>404.02</v>
      </c>
      <c r="U4995" s="21">
        <v>43868</v>
      </c>
      <c r="W4995" s="20" t="s">
        <v>43</v>
      </c>
      <c r="Z4995" s="24" t="s">
        <v>32</v>
      </c>
      <c r="AA4995" s="24" t="s">
        <v>32</v>
      </c>
      <c r="AB4995" s="24" t="s">
        <v>32</v>
      </c>
      <c r="AC4995" s="24" t="s">
        <v>32</v>
      </c>
      <c r="AD4995" s="25">
        <v>0</v>
      </c>
      <c r="AE4995" s="25">
        <v>0</v>
      </c>
      <c r="AF4995" s="25">
        <v>372251</v>
      </c>
      <c r="AG4995" s="25">
        <v>0</v>
      </c>
      <c r="AH4995" s="25">
        <v>372251</v>
      </c>
      <c r="AI4995" s="16" t="s">
        <v>12055</v>
      </c>
    </row>
    <row r="4996" spans="1:35" x14ac:dyDescent="0.25">
      <c r="A4996" s="17">
        <v>127983.02</v>
      </c>
      <c r="B4996" s="18">
        <v>2</v>
      </c>
      <c r="C4996" s="16" t="s">
        <v>31</v>
      </c>
      <c r="D4996" s="21">
        <v>44006</v>
      </c>
      <c r="E4996" s="16" t="s">
        <v>486</v>
      </c>
      <c r="F4996" s="21">
        <v>44169</v>
      </c>
      <c r="G4996" s="16" t="s">
        <v>1568</v>
      </c>
      <c r="H4996" s="26" t="s">
        <v>1336</v>
      </c>
      <c r="I4996" s="16" t="s">
        <v>116</v>
      </c>
      <c r="J4996" s="20" t="s">
        <v>116</v>
      </c>
      <c r="L4996" s="16" t="s">
        <v>116</v>
      </c>
      <c r="M4996" s="26" t="s">
        <v>4483</v>
      </c>
      <c r="O4996" s="16" t="s">
        <v>151</v>
      </c>
      <c r="P4996" s="26" t="s">
        <v>757</v>
      </c>
      <c r="T4996" s="22">
        <v>404.02</v>
      </c>
      <c r="U4996" s="21">
        <v>44141</v>
      </c>
      <c r="W4996" s="20" t="s">
        <v>43</v>
      </c>
      <c r="Z4996" s="25">
        <v>0</v>
      </c>
      <c r="AA4996" s="25">
        <v>0</v>
      </c>
      <c r="AB4996" s="25">
        <v>224802</v>
      </c>
      <c r="AC4996" s="25">
        <v>0</v>
      </c>
      <c r="AD4996" s="25">
        <v>0</v>
      </c>
      <c r="AE4996" s="25">
        <v>0</v>
      </c>
      <c r="AF4996" s="25">
        <v>224802</v>
      </c>
      <c r="AG4996" s="25">
        <v>0</v>
      </c>
      <c r="AH4996" s="25">
        <v>224802</v>
      </c>
      <c r="AI4996" s="16" t="s">
        <v>4484</v>
      </c>
    </row>
    <row r="4997" spans="1:35" x14ac:dyDescent="0.25">
      <c r="A4997" s="17">
        <v>127983.03</v>
      </c>
      <c r="B4997" s="18">
        <v>2</v>
      </c>
      <c r="C4997" s="16" t="s">
        <v>73</v>
      </c>
      <c r="D4997" s="21">
        <v>44330</v>
      </c>
      <c r="E4997" s="16" t="s">
        <v>176</v>
      </c>
      <c r="F4997" s="21">
        <v>44365</v>
      </c>
      <c r="G4997" s="16" t="s">
        <v>109</v>
      </c>
      <c r="H4997" s="26" t="s">
        <v>1336</v>
      </c>
      <c r="I4997" s="16" t="s">
        <v>116</v>
      </c>
      <c r="J4997" s="20" t="s">
        <v>116</v>
      </c>
      <c r="L4997" s="16" t="s">
        <v>116</v>
      </c>
      <c r="M4997" s="26" t="s">
        <v>12054</v>
      </c>
      <c r="O4997" s="16" t="s">
        <v>151</v>
      </c>
      <c r="P4997" s="26" t="s">
        <v>757</v>
      </c>
      <c r="T4997" s="22">
        <v>251.89</v>
      </c>
      <c r="U4997" s="21">
        <v>44505</v>
      </c>
      <c r="W4997" s="20" t="s">
        <v>43</v>
      </c>
      <c r="Z4997" s="24" t="s">
        <v>32</v>
      </c>
      <c r="AA4997" s="24" t="s">
        <v>32</v>
      </c>
      <c r="AB4997" s="24" t="s">
        <v>32</v>
      </c>
      <c r="AC4997" s="24" t="s">
        <v>32</v>
      </c>
      <c r="AD4997" s="24" t="s">
        <v>32</v>
      </c>
      <c r="AE4997" s="24" t="s">
        <v>32</v>
      </c>
      <c r="AF4997" s="24" t="s">
        <v>32</v>
      </c>
      <c r="AG4997" s="24" t="s">
        <v>32</v>
      </c>
      <c r="AH4997" s="24" t="s">
        <v>32</v>
      </c>
      <c r="AI4997" s="16" t="s">
        <v>12053</v>
      </c>
    </row>
    <row r="4998" spans="1:35" x14ac:dyDescent="0.25">
      <c r="A4998" s="17">
        <v>127984</v>
      </c>
      <c r="B4998" s="18">
        <v>6</v>
      </c>
      <c r="C4998" s="16" t="s">
        <v>73</v>
      </c>
      <c r="D4998" s="21">
        <v>43321</v>
      </c>
      <c r="E4998" s="16" t="s">
        <v>142</v>
      </c>
      <c r="F4998" s="21">
        <v>43426</v>
      </c>
      <c r="G4998" s="16" t="s">
        <v>75</v>
      </c>
      <c r="H4998" s="26" t="s">
        <v>76</v>
      </c>
      <c r="M4998" s="26" t="s">
        <v>4485</v>
      </c>
      <c r="N4998" s="26" t="s">
        <v>4486</v>
      </c>
      <c r="O4998" s="16" t="s">
        <v>151</v>
      </c>
      <c r="P4998" s="26" t="s">
        <v>78</v>
      </c>
      <c r="T4998" s="23" t="s">
        <v>32</v>
      </c>
      <c r="W4998" s="20" t="s">
        <v>43</v>
      </c>
      <c r="Z4998" s="25">
        <v>0</v>
      </c>
      <c r="AA4998" s="25">
        <v>0</v>
      </c>
      <c r="AB4998" s="25">
        <v>850000</v>
      </c>
      <c r="AC4998" s="25">
        <v>0</v>
      </c>
      <c r="AD4998" s="25">
        <v>0</v>
      </c>
      <c r="AE4998" s="25">
        <v>0</v>
      </c>
      <c r="AF4998" s="25">
        <v>1849700</v>
      </c>
      <c r="AG4998" s="25">
        <v>0</v>
      </c>
      <c r="AH4998" s="25">
        <v>1849700</v>
      </c>
      <c r="AI4998" s="16" t="s">
        <v>4487</v>
      </c>
    </row>
    <row r="4999" spans="1:35" ht="45" x14ac:dyDescent="0.25">
      <c r="A4999" s="17">
        <v>127985</v>
      </c>
      <c r="B4999" s="18">
        <v>3</v>
      </c>
      <c r="C4999" s="16" t="s">
        <v>73</v>
      </c>
      <c r="D4999" s="21">
        <v>43321</v>
      </c>
      <c r="E4999" s="16" t="s">
        <v>1022</v>
      </c>
      <c r="F4999" s="21">
        <v>44215</v>
      </c>
      <c r="G4999" s="16" t="s">
        <v>75</v>
      </c>
      <c r="H4999" s="26" t="s">
        <v>173</v>
      </c>
      <c r="I4999" s="16" t="s">
        <v>1067</v>
      </c>
      <c r="J4999" s="20" t="s">
        <v>116</v>
      </c>
      <c r="L4999" s="16" t="s">
        <v>116</v>
      </c>
      <c r="M4999" s="26" t="s">
        <v>4488</v>
      </c>
      <c r="N4999" s="26" t="s">
        <v>4489</v>
      </c>
      <c r="O4999" s="16" t="s">
        <v>60</v>
      </c>
      <c r="P4999" s="26" t="s">
        <v>1775</v>
      </c>
      <c r="R4999" s="16" t="s">
        <v>139</v>
      </c>
      <c r="S4999" s="16" t="s">
        <v>42</v>
      </c>
      <c r="T4999" s="22">
        <v>0.02</v>
      </c>
      <c r="W4999" s="20" t="s">
        <v>43</v>
      </c>
      <c r="X4999" s="16" t="s">
        <v>78</v>
      </c>
      <c r="Z4999" s="25">
        <v>195535</v>
      </c>
      <c r="AA4999" s="25">
        <v>0</v>
      </c>
      <c r="AB4999" s="25">
        <v>0</v>
      </c>
      <c r="AC4999" s="25">
        <v>0</v>
      </c>
      <c r="AD4999" s="25">
        <v>205535</v>
      </c>
      <c r="AE4999" s="25">
        <v>0</v>
      </c>
      <c r="AF4999" s="25">
        <v>0</v>
      </c>
      <c r="AG4999" s="25">
        <v>0</v>
      </c>
      <c r="AH4999" s="25">
        <v>205535</v>
      </c>
      <c r="AI4999" s="16" t="s">
        <v>4490</v>
      </c>
    </row>
    <row r="5000" spans="1:35" x14ac:dyDescent="0.25">
      <c r="A5000" s="17">
        <v>127988</v>
      </c>
      <c r="B5000" s="18">
        <v>3</v>
      </c>
      <c r="C5000" s="16" t="s">
        <v>73</v>
      </c>
      <c r="D5000" s="21">
        <v>43325</v>
      </c>
      <c r="E5000" s="16" t="s">
        <v>543</v>
      </c>
      <c r="F5000" s="21">
        <v>44183</v>
      </c>
      <c r="G5000" s="16" t="s">
        <v>108</v>
      </c>
      <c r="H5000" s="26" t="s">
        <v>69</v>
      </c>
      <c r="I5000" s="16" t="s">
        <v>4491</v>
      </c>
      <c r="K5000" s="16" t="s">
        <v>4492</v>
      </c>
      <c r="L5000" s="16" t="s">
        <v>37</v>
      </c>
      <c r="M5000" s="26" t="s">
        <v>4493</v>
      </c>
      <c r="N5000" s="26" t="s">
        <v>1444</v>
      </c>
      <c r="O5000" s="16" t="s">
        <v>632</v>
      </c>
      <c r="P5000" s="26" t="s">
        <v>1444</v>
      </c>
      <c r="T5000" s="22">
        <v>0.02</v>
      </c>
      <c r="U5000" s="21">
        <v>44428</v>
      </c>
      <c r="W5000" s="20" t="s">
        <v>43</v>
      </c>
      <c r="X5000" s="16" t="s">
        <v>78</v>
      </c>
      <c r="Z5000" s="25">
        <v>10000</v>
      </c>
      <c r="AA5000" s="25">
        <v>0</v>
      </c>
      <c r="AB5000" s="25">
        <v>0</v>
      </c>
      <c r="AC5000" s="25">
        <v>0</v>
      </c>
      <c r="AD5000" s="25">
        <v>38000</v>
      </c>
      <c r="AE5000" s="25">
        <v>0</v>
      </c>
      <c r="AF5000" s="25">
        <v>0</v>
      </c>
      <c r="AG5000" s="25">
        <v>0</v>
      </c>
      <c r="AH5000" s="25">
        <v>38000</v>
      </c>
      <c r="AI5000" s="16" t="s">
        <v>4494</v>
      </c>
    </row>
    <row r="5001" spans="1:35" ht="30" x14ac:dyDescent="0.25">
      <c r="A5001" s="17">
        <v>127990</v>
      </c>
      <c r="B5001" s="18">
        <v>4</v>
      </c>
      <c r="C5001" s="16" t="s">
        <v>73</v>
      </c>
      <c r="D5001" s="21">
        <v>43325</v>
      </c>
      <c r="E5001" s="16" t="s">
        <v>1409</v>
      </c>
      <c r="F5001" s="21">
        <v>44215</v>
      </c>
      <c r="G5001" s="16" t="s">
        <v>75</v>
      </c>
      <c r="H5001" s="26" t="s">
        <v>126</v>
      </c>
      <c r="M5001" s="26" t="s">
        <v>4495</v>
      </c>
      <c r="N5001" s="26" t="s">
        <v>4496</v>
      </c>
      <c r="O5001" s="16" t="s">
        <v>60</v>
      </c>
      <c r="P5001" s="26" t="s">
        <v>188</v>
      </c>
      <c r="R5001" s="16" t="s">
        <v>139</v>
      </c>
      <c r="S5001" s="16" t="s">
        <v>84</v>
      </c>
      <c r="T5001" s="22">
        <v>3.31</v>
      </c>
      <c r="W5001" s="20" t="s">
        <v>43</v>
      </c>
      <c r="X5001" s="16" t="s">
        <v>78</v>
      </c>
      <c r="Z5001" s="25">
        <v>0</v>
      </c>
      <c r="AA5001" s="25">
        <v>0</v>
      </c>
      <c r="AB5001" s="25">
        <v>2772723</v>
      </c>
      <c r="AC5001" s="25">
        <v>0</v>
      </c>
      <c r="AD5001" s="25">
        <v>105000</v>
      </c>
      <c r="AE5001" s="25">
        <v>0</v>
      </c>
      <c r="AF5001" s="25">
        <v>2772723</v>
      </c>
      <c r="AG5001" s="25">
        <v>0</v>
      </c>
      <c r="AH5001" s="25">
        <v>2877723</v>
      </c>
      <c r="AI5001" s="16" t="s">
        <v>4497</v>
      </c>
    </row>
    <row r="5002" spans="1:35" x14ac:dyDescent="0.25">
      <c r="A5002" s="17">
        <v>127992</v>
      </c>
      <c r="B5002" s="18">
        <v>2</v>
      </c>
      <c r="C5002" s="16" t="s">
        <v>73</v>
      </c>
      <c r="D5002" s="21">
        <v>43327</v>
      </c>
      <c r="E5002" s="16" t="s">
        <v>4294</v>
      </c>
      <c r="F5002" s="21">
        <v>44097</v>
      </c>
      <c r="G5002" s="16" t="s">
        <v>56</v>
      </c>
      <c r="H5002" s="26" t="s">
        <v>244</v>
      </c>
      <c r="I5002" s="16" t="s">
        <v>12052</v>
      </c>
      <c r="K5002" s="16" t="s">
        <v>12051</v>
      </c>
      <c r="L5002" s="16" t="s">
        <v>37</v>
      </c>
      <c r="M5002" s="26" t="s">
        <v>12050</v>
      </c>
      <c r="O5002" s="16" t="s">
        <v>1149</v>
      </c>
      <c r="P5002" s="26" t="s">
        <v>188</v>
      </c>
      <c r="R5002" s="16" t="s">
        <v>139</v>
      </c>
      <c r="S5002" s="16" t="s">
        <v>4621</v>
      </c>
      <c r="T5002" s="22">
        <v>3.1480000000000001</v>
      </c>
      <c r="W5002" s="20" t="s">
        <v>43</v>
      </c>
      <c r="X5002" s="16" t="s">
        <v>44</v>
      </c>
      <c r="Z5002" s="24" t="s">
        <v>32</v>
      </c>
      <c r="AA5002" s="24" t="s">
        <v>32</v>
      </c>
      <c r="AB5002" s="24" t="s">
        <v>32</v>
      </c>
      <c r="AC5002" s="24" t="s">
        <v>32</v>
      </c>
      <c r="AD5002" s="24" t="s">
        <v>32</v>
      </c>
      <c r="AE5002" s="24" t="s">
        <v>32</v>
      </c>
      <c r="AF5002" s="24" t="s">
        <v>32</v>
      </c>
      <c r="AG5002" s="24" t="s">
        <v>32</v>
      </c>
      <c r="AH5002" s="24" t="s">
        <v>32</v>
      </c>
      <c r="AI5002" s="16" t="s">
        <v>12049</v>
      </c>
    </row>
    <row r="5003" spans="1:35" x14ac:dyDescent="0.25">
      <c r="A5003" s="17">
        <v>127997</v>
      </c>
      <c r="B5003" s="18">
        <v>4</v>
      </c>
      <c r="C5003" s="16" t="s">
        <v>474</v>
      </c>
      <c r="D5003" s="21">
        <v>43329</v>
      </c>
      <c r="E5003" s="16" t="s">
        <v>75</v>
      </c>
      <c r="F5003" s="21">
        <v>44089</v>
      </c>
      <c r="G5003" s="16" t="s">
        <v>105</v>
      </c>
      <c r="H5003" s="26" t="s">
        <v>221</v>
      </c>
      <c r="I5003" s="16" t="s">
        <v>468</v>
      </c>
      <c r="J5003" s="20" t="s">
        <v>116</v>
      </c>
      <c r="L5003" s="16" t="s">
        <v>116</v>
      </c>
      <c r="M5003" s="26" t="s">
        <v>12048</v>
      </c>
      <c r="N5003" s="26" t="s">
        <v>2343</v>
      </c>
      <c r="O5003" s="16" t="s">
        <v>188</v>
      </c>
      <c r="P5003" s="26" t="s">
        <v>443</v>
      </c>
      <c r="Q5003" s="26" t="s">
        <v>2343</v>
      </c>
      <c r="R5003" s="16" t="s">
        <v>139</v>
      </c>
      <c r="S5003" s="16" t="s">
        <v>84</v>
      </c>
      <c r="T5003" s="22">
        <v>3.26</v>
      </c>
      <c r="U5003" s="21">
        <v>43868</v>
      </c>
      <c r="V5003" s="16" t="s">
        <v>1179</v>
      </c>
      <c r="W5003" s="20" t="s">
        <v>43</v>
      </c>
      <c r="X5003" s="16" t="s">
        <v>78</v>
      </c>
      <c r="Z5003" s="24" t="s">
        <v>32</v>
      </c>
      <c r="AA5003" s="24" t="s">
        <v>32</v>
      </c>
      <c r="AB5003" s="24" t="s">
        <v>32</v>
      </c>
      <c r="AC5003" s="24" t="s">
        <v>32</v>
      </c>
      <c r="AD5003" s="25">
        <v>0</v>
      </c>
      <c r="AE5003" s="25">
        <v>0</v>
      </c>
      <c r="AF5003" s="25">
        <v>103500</v>
      </c>
      <c r="AG5003" s="25">
        <v>1142000</v>
      </c>
      <c r="AH5003" s="25">
        <v>1245500</v>
      </c>
      <c r="AI5003" s="16" t="s">
        <v>12047</v>
      </c>
    </row>
    <row r="5004" spans="1:35" x14ac:dyDescent="0.25">
      <c r="A5004" s="17">
        <v>128000</v>
      </c>
      <c r="B5004" s="18">
        <v>2</v>
      </c>
      <c r="C5004" s="16" t="s">
        <v>31</v>
      </c>
      <c r="D5004" s="21">
        <v>43329</v>
      </c>
      <c r="E5004" s="16" t="s">
        <v>176</v>
      </c>
      <c r="F5004" s="21">
        <v>43935</v>
      </c>
      <c r="G5004" s="16" t="s">
        <v>109</v>
      </c>
      <c r="H5004" s="26" t="s">
        <v>286</v>
      </c>
      <c r="I5004" s="16" t="s">
        <v>446</v>
      </c>
      <c r="J5004" s="20" t="s">
        <v>116</v>
      </c>
      <c r="L5004" s="16" t="s">
        <v>116</v>
      </c>
      <c r="M5004" s="26" t="s">
        <v>12046</v>
      </c>
      <c r="O5004" s="16" t="s">
        <v>179</v>
      </c>
      <c r="P5004" s="26" t="s">
        <v>79</v>
      </c>
      <c r="R5004" s="16" t="s">
        <v>41</v>
      </c>
      <c r="S5004" s="16" t="s">
        <v>84</v>
      </c>
      <c r="T5004" s="22">
        <v>0</v>
      </c>
      <c r="U5004" s="21">
        <v>43917</v>
      </c>
      <c r="W5004" s="20" t="s">
        <v>43</v>
      </c>
      <c r="X5004" s="16" t="s">
        <v>140</v>
      </c>
      <c r="Y5004" s="26" t="s">
        <v>12045</v>
      </c>
      <c r="Z5004" s="24" t="s">
        <v>32</v>
      </c>
      <c r="AA5004" s="24" t="s">
        <v>32</v>
      </c>
      <c r="AB5004" s="24" t="s">
        <v>32</v>
      </c>
      <c r="AC5004" s="24" t="s">
        <v>32</v>
      </c>
      <c r="AD5004" s="25">
        <v>0</v>
      </c>
      <c r="AE5004" s="25">
        <v>0</v>
      </c>
      <c r="AF5004" s="25">
        <v>2334154</v>
      </c>
      <c r="AG5004" s="25">
        <v>0</v>
      </c>
      <c r="AH5004" s="25">
        <v>2334154</v>
      </c>
      <c r="AI5004" s="16" t="s">
        <v>12044</v>
      </c>
    </row>
    <row r="5005" spans="1:35" x14ac:dyDescent="0.25">
      <c r="A5005" s="17">
        <v>128001</v>
      </c>
      <c r="B5005" s="18">
        <v>1</v>
      </c>
      <c r="C5005" s="16" t="s">
        <v>73</v>
      </c>
      <c r="D5005" s="21">
        <v>43329</v>
      </c>
      <c r="E5005" s="16" t="s">
        <v>142</v>
      </c>
      <c r="F5005" s="21">
        <v>43826</v>
      </c>
      <c r="G5005" s="16" t="s">
        <v>529</v>
      </c>
      <c r="H5005" s="26" t="s">
        <v>238</v>
      </c>
      <c r="I5005" s="16" t="s">
        <v>159</v>
      </c>
      <c r="J5005" s="20" t="s">
        <v>148</v>
      </c>
      <c r="L5005" s="16" t="s">
        <v>149</v>
      </c>
      <c r="M5005" s="26" t="s">
        <v>4498</v>
      </c>
      <c r="N5005" s="26" t="s">
        <v>3918</v>
      </c>
      <c r="O5005" s="16" t="s">
        <v>151</v>
      </c>
      <c r="P5005" s="26" t="s">
        <v>1422</v>
      </c>
      <c r="R5005" s="16" t="s">
        <v>1494</v>
      </c>
      <c r="S5005" s="16" t="s">
        <v>84</v>
      </c>
      <c r="T5005" s="23" t="s">
        <v>32</v>
      </c>
      <c r="U5005" s="21">
        <v>44729</v>
      </c>
      <c r="W5005" s="20" t="s">
        <v>43</v>
      </c>
      <c r="X5005" s="16" t="s">
        <v>454</v>
      </c>
      <c r="Z5005" s="25">
        <v>-50000</v>
      </c>
      <c r="AA5005" s="25">
        <v>0</v>
      </c>
      <c r="AB5005" s="25">
        <v>0</v>
      </c>
      <c r="AC5005" s="25">
        <v>0</v>
      </c>
      <c r="AD5005" s="25">
        <v>125000</v>
      </c>
      <c r="AE5005" s="25">
        <v>0</v>
      </c>
      <c r="AF5005" s="25">
        <v>0</v>
      </c>
      <c r="AG5005" s="25">
        <v>0</v>
      </c>
      <c r="AH5005" s="25">
        <v>125000</v>
      </c>
    </row>
    <row r="5006" spans="1:35" ht="30" x14ac:dyDescent="0.25">
      <c r="A5006" s="17">
        <v>128002</v>
      </c>
      <c r="B5006" s="18">
        <v>6</v>
      </c>
      <c r="C5006" s="16" t="s">
        <v>73</v>
      </c>
      <c r="D5006" s="21">
        <v>43332</v>
      </c>
      <c r="E5006" s="16" t="s">
        <v>81</v>
      </c>
      <c r="F5006" s="21">
        <v>43426</v>
      </c>
      <c r="G5006" s="16" t="s">
        <v>75</v>
      </c>
      <c r="H5006" s="26" t="s">
        <v>76</v>
      </c>
      <c r="M5006" s="26" t="s">
        <v>12043</v>
      </c>
      <c r="N5006" s="26" t="s">
        <v>12042</v>
      </c>
      <c r="O5006" s="16" t="s">
        <v>78</v>
      </c>
      <c r="P5006" s="26" t="s">
        <v>551</v>
      </c>
      <c r="T5006" s="23" t="s">
        <v>32</v>
      </c>
      <c r="W5006" s="20" t="s">
        <v>43</v>
      </c>
      <c r="Z5006" s="24" t="s">
        <v>32</v>
      </c>
      <c r="AA5006" s="24" t="s">
        <v>32</v>
      </c>
      <c r="AB5006" s="24" t="s">
        <v>32</v>
      </c>
      <c r="AC5006" s="24" t="s">
        <v>32</v>
      </c>
      <c r="AD5006" s="24" t="s">
        <v>32</v>
      </c>
      <c r="AE5006" s="24" t="s">
        <v>32</v>
      </c>
      <c r="AF5006" s="24" t="s">
        <v>32</v>
      </c>
      <c r="AG5006" s="24" t="s">
        <v>32</v>
      </c>
      <c r="AH5006" s="24" t="s">
        <v>32</v>
      </c>
    </row>
    <row r="5007" spans="1:35" x14ac:dyDescent="0.25">
      <c r="A5007" s="17">
        <v>128005</v>
      </c>
      <c r="B5007" s="18">
        <v>3</v>
      </c>
      <c r="C5007" s="16" t="s">
        <v>474</v>
      </c>
      <c r="D5007" s="21">
        <v>43334</v>
      </c>
      <c r="E5007" s="16" t="s">
        <v>176</v>
      </c>
      <c r="F5007" s="21">
        <v>44344</v>
      </c>
      <c r="G5007" s="16" t="s">
        <v>32</v>
      </c>
      <c r="H5007" s="26" t="s">
        <v>49</v>
      </c>
      <c r="I5007" s="16" t="s">
        <v>683</v>
      </c>
      <c r="J5007" s="20" t="s">
        <v>148</v>
      </c>
      <c r="L5007" s="16" t="s">
        <v>149</v>
      </c>
      <c r="M5007" s="26" t="s">
        <v>4499</v>
      </c>
      <c r="N5007" s="26" t="s">
        <v>4500</v>
      </c>
      <c r="O5007" s="16" t="s">
        <v>179</v>
      </c>
      <c r="P5007" s="26" t="s">
        <v>79</v>
      </c>
      <c r="R5007" s="16" t="s">
        <v>41</v>
      </c>
      <c r="S5007" s="16" t="s">
        <v>84</v>
      </c>
      <c r="T5007" s="23" t="s">
        <v>32</v>
      </c>
      <c r="U5007" s="21">
        <v>44008</v>
      </c>
      <c r="W5007" s="20" t="s">
        <v>43</v>
      </c>
      <c r="X5007" s="16" t="s">
        <v>1079</v>
      </c>
      <c r="Y5007" s="26" t="s">
        <v>4501</v>
      </c>
      <c r="Z5007" s="25">
        <v>0</v>
      </c>
      <c r="AA5007" s="25">
        <v>0</v>
      </c>
      <c r="AB5007" s="25">
        <v>800398</v>
      </c>
      <c r="AC5007" s="25">
        <v>0</v>
      </c>
      <c r="AD5007" s="25">
        <v>0</v>
      </c>
      <c r="AE5007" s="25">
        <v>0</v>
      </c>
      <c r="AF5007" s="25">
        <v>887398</v>
      </c>
      <c r="AG5007" s="25">
        <v>0</v>
      </c>
      <c r="AH5007" s="25">
        <v>887398</v>
      </c>
      <c r="AI5007" s="16" t="s">
        <v>4502</v>
      </c>
    </row>
    <row r="5008" spans="1:35" x14ac:dyDescent="0.25">
      <c r="A5008" s="17">
        <v>128006</v>
      </c>
      <c r="B5008" s="18">
        <v>3</v>
      </c>
      <c r="C5008" s="16" t="s">
        <v>31</v>
      </c>
      <c r="D5008" s="21">
        <v>43334</v>
      </c>
      <c r="E5008" s="16" t="s">
        <v>4294</v>
      </c>
      <c r="F5008" s="21">
        <v>44259</v>
      </c>
      <c r="G5008" s="16" t="s">
        <v>56</v>
      </c>
      <c r="H5008" s="26" t="s">
        <v>434</v>
      </c>
      <c r="I5008" s="16" t="s">
        <v>12041</v>
      </c>
      <c r="K5008" s="16" t="s">
        <v>12040</v>
      </c>
      <c r="L5008" s="16" t="s">
        <v>37</v>
      </c>
      <c r="M5008" s="26" t="s">
        <v>12039</v>
      </c>
      <c r="O5008" s="16" t="s">
        <v>39</v>
      </c>
      <c r="P5008" s="26" t="s">
        <v>40</v>
      </c>
      <c r="R5008" s="16" t="s">
        <v>41</v>
      </c>
      <c r="S5008" s="16" t="s">
        <v>42</v>
      </c>
      <c r="T5008" s="22">
        <v>0</v>
      </c>
      <c r="W5008" s="20" t="s">
        <v>43</v>
      </c>
      <c r="X5008" s="16" t="s">
        <v>44</v>
      </c>
      <c r="Y5008" s="26" t="s">
        <v>12038</v>
      </c>
      <c r="Z5008" s="24" t="s">
        <v>32</v>
      </c>
      <c r="AA5008" s="24" t="s">
        <v>32</v>
      </c>
      <c r="AB5008" s="24" t="s">
        <v>32</v>
      </c>
      <c r="AC5008" s="24" t="s">
        <v>32</v>
      </c>
      <c r="AD5008" s="25">
        <v>0</v>
      </c>
      <c r="AE5008" s="25">
        <v>0</v>
      </c>
      <c r="AF5008" s="25">
        <v>194869.63</v>
      </c>
      <c r="AG5008" s="25">
        <v>0</v>
      </c>
      <c r="AH5008" s="25">
        <v>194869.63</v>
      </c>
      <c r="AI5008" s="16" t="s">
        <v>12037</v>
      </c>
    </row>
    <row r="5009" spans="1:35" x14ac:dyDescent="0.25">
      <c r="A5009" s="17">
        <v>128012</v>
      </c>
      <c r="B5009" s="18">
        <v>4</v>
      </c>
      <c r="C5009" s="16" t="s">
        <v>73</v>
      </c>
      <c r="D5009" s="21">
        <v>43336</v>
      </c>
      <c r="E5009" s="16" t="s">
        <v>1610</v>
      </c>
      <c r="F5009" s="21">
        <v>43336</v>
      </c>
      <c r="G5009" s="16" t="s">
        <v>1610</v>
      </c>
      <c r="H5009" s="26" t="s">
        <v>349</v>
      </c>
      <c r="L5009" s="16" t="s">
        <v>110</v>
      </c>
      <c r="M5009" s="26" t="s">
        <v>12036</v>
      </c>
      <c r="O5009" s="16" t="s">
        <v>1612</v>
      </c>
      <c r="T5009" s="23" t="s">
        <v>32</v>
      </c>
      <c r="W5009" s="20" t="s">
        <v>43</v>
      </c>
      <c r="Z5009" s="24" t="s">
        <v>32</v>
      </c>
      <c r="AA5009" s="24" t="s">
        <v>32</v>
      </c>
      <c r="AB5009" s="24" t="s">
        <v>32</v>
      </c>
      <c r="AC5009" s="24" t="s">
        <v>32</v>
      </c>
      <c r="AD5009" s="25">
        <v>0</v>
      </c>
      <c r="AE5009" s="25">
        <v>0</v>
      </c>
      <c r="AF5009" s="25">
        <v>102953</v>
      </c>
      <c r="AG5009" s="25">
        <v>0</v>
      </c>
      <c r="AH5009" s="25">
        <v>102953</v>
      </c>
      <c r="AI5009" s="16" t="s">
        <v>12035</v>
      </c>
    </row>
    <row r="5010" spans="1:35" x14ac:dyDescent="0.25">
      <c r="A5010" s="17">
        <v>128013</v>
      </c>
      <c r="B5010" s="18">
        <v>3</v>
      </c>
      <c r="C5010" s="16" t="s">
        <v>73</v>
      </c>
      <c r="D5010" s="21">
        <v>43336</v>
      </c>
      <c r="E5010" s="16" t="s">
        <v>1610</v>
      </c>
      <c r="F5010" s="21">
        <v>43970</v>
      </c>
      <c r="G5010" s="16" t="s">
        <v>1610</v>
      </c>
      <c r="H5010" s="26" t="s">
        <v>362</v>
      </c>
      <c r="L5010" s="16" t="s">
        <v>110</v>
      </c>
      <c r="M5010" s="26" t="s">
        <v>12034</v>
      </c>
      <c r="O5010" s="16" t="s">
        <v>1612</v>
      </c>
      <c r="T5010" s="23" t="s">
        <v>32</v>
      </c>
      <c r="W5010" s="20" t="s">
        <v>43</v>
      </c>
      <c r="Z5010" s="24" t="s">
        <v>32</v>
      </c>
      <c r="AA5010" s="24" t="s">
        <v>32</v>
      </c>
      <c r="AB5010" s="24" t="s">
        <v>32</v>
      </c>
      <c r="AC5010" s="24" t="s">
        <v>32</v>
      </c>
      <c r="AD5010" s="25">
        <v>0</v>
      </c>
      <c r="AE5010" s="25">
        <v>0</v>
      </c>
      <c r="AF5010" s="25">
        <v>113870</v>
      </c>
      <c r="AG5010" s="25">
        <v>0</v>
      </c>
      <c r="AH5010" s="25">
        <v>113870</v>
      </c>
      <c r="AI5010" s="16" t="s">
        <v>12033</v>
      </c>
    </row>
    <row r="5011" spans="1:35" ht="30" x14ac:dyDescent="0.25">
      <c r="A5011" s="17">
        <v>128014</v>
      </c>
      <c r="B5011" s="18">
        <v>6</v>
      </c>
      <c r="C5011" s="16" t="s">
        <v>73</v>
      </c>
      <c r="D5011" s="21">
        <v>43340</v>
      </c>
      <c r="E5011" s="16" t="s">
        <v>728</v>
      </c>
      <c r="F5011" s="21">
        <v>43341</v>
      </c>
      <c r="G5011" s="16" t="s">
        <v>142</v>
      </c>
      <c r="H5011" s="26" t="s">
        <v>76</v>
      </c>
      <c r="M5011" s="26" t="s">
        <v>12032</v>
      </c>
      <c r="N5011" s="26" t="s">
        <v>12031</v>
      </c>
      <c r="O5011" s="16" t="s">
        <v>78</v>
      </c>
      <c r="P5011" s="26" t="s">
        <v>1420</v>
      </c>
      <c r="T5011" s="23" t="s">
        <v>32</v>
      </c>
      <c r="W5011" s="20" t="s">
        <v>43</v>
      </c>
      <c r="Z5011" s="24" t="s">
        <v>32</v>
      </c>
      <c r="AA5011" s="24" t="s">
        <v>32</v>
      </c>
      <c r="AB5011" s="24" t="s">
        <v>32</v>
      </c>
      <c r="AC5011" s="24" t="s">
        <v>32</v>
      </c>
      <c r="AD5011" s="25">
        <v>65000</v>
      </c>
      <c r="AE5011" s="25">
        <v>0</v>
      </c>
      <c r="AF5011" s="25">
        <v>0</v>
      </c>
      <c r="AG5011" s="25">
        <v>0</v>
      </c>
      <c r="AH5011" s="25">
        <v>65000</v>
      </c>
    </row>
    <row r="5012" spans="1:35" x14ac:dyDescent="0.25">
      <c r="A5012" s="17">
        <v>128017</v>
      </c>
      <c r="B5012" s="18">
        <v>2</v>
      </c>
      <c r="C5012" s="16" t="s">
        <v>73</v>
      </c>
      <c r="D5012" s="21">
        <v>43341</v>
      </c>
      <c r="E5012" s="16" t="s">
        <v>142</v>
      </c>
      <c r="F5012" s="21">
        <v>43500</v>
      </c>
      <c r="G5012" s="16" t="s">
        <v>75</v>
      </c>
      <c r="H5012" s="26" t="s">
        <v>244</v>
      </c>
      <c r="M5012" s="26" t="s">
        <v>12030</v>
      </c>
      <c r="N5012" s="26" t="s">
        <v>12029</v>
      </c>
      <c r="O5012" s="16" t="s">
        <v>151</v>
      </c>
      <c r="P5012" s="26" t="s">
        <v>198</v>
      </c>
      <c r="T5012" s="23" t="s">
        <v>32</v>
      </c>
      <c r="W5012" s="20" t="s">
        <v>43</v>
      </c>
      <c r="Z5012" s="24" t="s">
        <v>32</v>
      </c>
      <c r="AA5012" s="24" t="s">
        <v>32</v>
      </c>
      <c r="AB5012" s="24" t="s">
        <v>32</v>
      </c>
      <c r="AC5012" s="24" t="s">
        <v>32</v>
      </c>
      <c r="AD5012" s="25">
        <v>0</v>
      </c>
      <c r="AE5012" s="25">
        <v>0</v>
      </c>
      <c r="AF5012" s="25">
        <v>30000</v>
      </c>
      <c r="AG5012" s="25">
        <v>0</v>
      </c>
      <c r="AH5012" s="25">
        <v>30000</v>
      </c>
      <c r="AI5012" s="16" t="s">
        <v>12028</v>
      </c>
    </row>
    <row r="5013" spans="1:35" x14ac:dyDescent="0.25">
      <c r="A5013" s="17">
        <v>128018</v>
      </c>
      <c r="B5013" s="18">
        <v>1</v>
      </c>
      <c r="C5013" s="16" t="s">
        <v>73</v>
      </c>
      <c r="D5013" s="21">
        <v>43341</v>
      </c>
      <c r="E5013" s="16" t="s">
        <v>1610</v>
      </c>
      <c r="F5013" s="21">
        <v>43970</v>
      </c>
      <c r="G5013" s="16" t="s">
        <v>1610</v>
      </c>
      <c r="H5013" s="26" t="s">
        <v>320</v>
      </c>
      <c r="L5013" s="16" t="s">
        <v>110</v>
      </c>
      <c r="M5013" s="26" t="s">
        <v>12027</v>
      </c>
      <c r="O5013" s="16" t="s">
        <v>1612</v>
      </c>
      <c r="T5013" s="23" t="s">
        <v>32</v>
      </c>
      <c r="W5013" s="20" t="s">
        <v>43</v>
      </c>
      <c r="Z5013" s="24" t="s">
        <v>32</v>
      </c>
      <c r="AA5013" s="24" t="s">
        <v>32</v>
      </c>
      <c r="AB5013" s="24" t="s">
        <v>32</v>
      </c>
      <c r="AC5013" s="24" t="s">
        <v>32</v>
      </c>
      <c r="AD5013" s="25">
        <v>0</v>
      </c>
      <c r="AE5013" s="25">
        <v>0</v>
      </c>
      <c r="AF5013" s="25">
        <v>75208</v>
      </c>
      <c r="AG5013" s="25">
        <v>0</v>
      </c>
      <c r="AH5013" s="25">
        <v>75208</v>
      </c>
      <c r="AI5013" s="16" t="s">
        <v>12026</v>
      </c>
    </row>
    <row r="5014" spans="1:35" ht="30" x14ac:dyDescent="0.25">
      <c r="A5014" s="17">
        <v>128021</v>
      </c>
      <c r="B5014" s="18">
        <v>3</v>
      </c>
      <c r="C5014" s="16" t="s">
        <v>73</v>
      </c>
      <c r="D5014" s="21">
        <v>43342</v>
      </c>
      <c r="E5014" s="16" t="s">
        <v>11893</v>
      </c>
      <c r="F5014" s="21">
        <v>43474</v>
      </c>
      <c r="G5014" s="16" t="s">
        <v>75</v>
      </c>
      <c r="H5014" s="26" t="s">
        <v>98</v>
      </c>
      <c r="M5014" s="26" t="s">
        <v>12025</v>
      </c>
      <c r="O5014" s="16" t="s">
        <v>9209</v>
      </c>
      <c r="T5014" s="23" t="s">
        <v>32</v>
      </c>
      <c r="W5014" s="20" t="s">
        <v>43</v>
      </c>
      <c r="Z5014" s="24" t="s">
        <v>32</v>
      </c>
      <c r="AA5014" s="24" t="s">
        <v>32</v>
      </c>
      <c r="AB5014" s="24" t="s">
        <v>32</v>
      </c>
      <c r="AC5014" s="24" t="s">
        <v>32</v>
      </c>
      <c r="AD5014" s="24" t="s">
        <v>32</v>
      </c>
      <c r="AE5014" s="24" t="s">
        <v>32</v>
      </c>
      <c r="AF5014" s="24" t="s">
        <v>32</v>
      </c>
      <c r="AG5014" s="24" t="s">
        <v>32</v>
      </c>
      <c r="AH5014" s="24" t="s">
        <v>32</v>
      </c>
    </row>
    <row r="5015" spans="1:35" x14ac:dyDescent="0.25">
      <c r="A5015" s="17">
        <v>128024</v>
      </c>
      <c r="B5015" s="18">
        <v>3</v>
      </c>
      <c r="C5015" s="16" t="s">
        <v>73</v>
      </c>
      <c r="D5015" s="21">
        <v>43342</v>
      </c>
      <c r="E5015" s="16" t="s">
        <v>142</v>
      </c>
      <c r="F5015" s="21">
        <v>43474</v>
      </c>
      <c r="G5015" s="16" t="s">
        <v>75</v>
      </c>
      <c r="H5015" s="26" t="s">
        <v>362</v>
      </c>
      <c r="I5015" s="16" t="s">
        <v>155</v>
      </c>
      <c r="J5015" s="20" t="s">
        <v>148</v>
      </c>
      <c r="L5015" s="16" t="s">
        <v>149</v>
      </c>
      <c r="M5015" s="26" t="s">
        <v>12024</v>
      </c>
      <c r="N5015" s="26" t="s">
        <v>12023</v>
      </c>
      <c r="O5015" s="16" t="s">
        <v>151</v>
      </c>
      <c r="P5015" s="26" t="s">
        <v>198</v>
      </c>
      <c r="T5015" s="22">
        <v>0</v>
      </c>
      <c r="W5015" s="20" t="s">
        <v>43</v>
      </c>
      <c r="Z5015" s="24" t="s">
        <v>32</v>
      </c>
      <c r="AA5015" s="24" t="s">
        <v>32</v>
      </c>
      <c r="AB5015" s="24" t="s">
        <v>32</v>
      </c>
      <c r="AC5015" s="24" t="s">
        <v>32</v>
      </c>
      <c r="AD5015" s="25">
        <v>0</v>
      </c>
      <c r="AE5015" s="25">
        <v>0</v>
      </c>
      <c r="AF5015" s="25">
        <v>950400</v>
      </c>
      <c r="AG5015" s="25">
        <v>0</v>
      </c>
      <c r="AH5015" s="25">
        <v>950400</v>
      </c>
      <c r="AI5015" s="16" t="s">
        <v>12022</v>
      </c>
    </row>
    <row r="5016" spans="1:35" x14ac:dyDescent="0.25">
      <c r="A5016" s="17">
        <v>128025</v>
      </c>
      <c r="B5016" s="18">
        <v>4</v>
      </c>
      <c r="C5016" s="16" t="s">
        <v>73</v>
      </c>
      <c r="D5016" s="21">
        <v>43343</v>
      </c>
      <c r="E5016" s="16" t="s">
        <v>4566</v>
      </c>
      <c r="F5016" s="21">
        <v>43343</v>
      </c>
      <c r="G5016" s="16" t="s">
        <v>4566</v>
      </c>
      <c r="H5016" s="26" t="s">
        <v>292</v>
      </c>
      <c r="M5016" s="26" t="s">
        <v>12021</v>
      </c>
      <c r="O5016" s="16" t="s">
        <v>1171</v>
      </c>
      <c r="P5016" s="26" t="s">
        <v>1062</v>
      </c>
      <c r="T5016" s="23" t="s">
        <v>32</v>
      </c>
      <c r="W5016" s="20" t="s">
        <v>43</v>
      </c>
      <c r="Z5016" s="24" t="s">
        <v>32</v>
      </c>
      <c r="AA5016" s="24" t="s">
        <v>32</v>
      </c>
      <c r="AB5016" s="24" t="s">
        <v>32</v>
      </c>
      <c r="AC5016" s="24" t="s">
        <v>32</v>
      </c>
      <c r="AD5016" s="25">
        <v>0</v>
      </c>
      <c r="AE5016" s="25">
        <v>0</v>
      </c>
      <c r="AF5016" s="25">
        <v>66984</v>
      </c>
      <c r="AG5016" s="25">
        <v>0</v>
      </c>
      <c r="AH5016" s="25">
        <v>66984</v>
      </c>
      <c r="AI5016" s="16" t="s">
        <v>12020</v>
      </c>
    </row>
    <row r="5017" spans="1:35" x14ac:dyDescent="0.25">
      <c r="A5017" s="17">
        <v>128030</v>
      </c>
      <c r="B5017" s="18">
        <v>1</v>
      </c>
      <c r="C5017" s="16" t="s">
        <v>73</v>
      </c>
      <c r="D5017" s="21">
        <v>43347</v>
      </c>
      <c r="E5017" s="16" t="s">
        <v>11747</v>
      </c>
      <c r="F5017" s="21">
        <v>43475</v>
      </c>
      <c r="G5017" s="16" t="s">
        <v>75</v>
      </c>
      <c r="H5017" s="26" t="s">
        <v>320</v>
      </c>
      <c r="M5017" s="26" t="s">
        <v>12019</v>
      </c>
      <c r="O5017" s="16" t="s">
        <v>9209</v>
      </c>
      <c r="T5017" s="23" t="s">
        <v>32</v>
      </c>
      <c r="W5017" s="20" t="s">
        <v>43</v>
      </c>
      <c r="Z5017" s="24" t="s">
        <v>32</v>
      </c>
      <c r="AA5017" s="24" t="s">
        <v>32</v>
      </c>
      <c r="AB5017" s="24" t="s">
        <v>32</v>
      </c>
      <c r="AC5017" s="24" t="s">
        <v>32</v>
      </c>
      <c r="AD5017" s="24" t="s">
        <v>32</v>
      </c>
      <c r="AE5017" s="24" t="s">
        <v>32</v>
      </c>
      <c r="AF5017" s="24" t="s">
        <v>32</v>
      </c>
      <c r="AG5017" s="24" t="s">
        <v>32</v>
      </c>
      <c r="AH5017" s="24" t="s">
        <v>32</v>
      </c>
    </row>
    <row r="5018" spans="1:35" ht="30" x14ac:dyDescent="0.25">
      <c r="A5018" s="17">
        <v>128034</v>
      </c>
      <c r="B5018" s="18">
        <v>4</v>
      </c>
      <c r="C5018" s="16" t="s">
        <v>73</v>
      </c>
      <c r="D5018" s="21">
        <v>43347</v>
      </c>
      <c r="E5018" s="16" t="s">
        <v>1409</v>
      </c>
      <c r="F5018" s="21">
        <v>44215</v>
      </c>
      <c r="G5018" s="16" t="s">
        <v>75</v>
      </c>
      <c r="H5018" s="26" t="s">
        <v>126</v>
      </c>
      <c r="M5018" s="26" t="s">
        <v>12018</v>
      </c>
      <c r="N5018" s="26" t="s">
        <v>12017</v>
      </c>
      <c r="O5018" s="16" t="s">
        <v>60</v>
      </c>
      <c r="P5018" s="26" t="s">
        <v>890</v>
      </c>
      <c r="T5018" s="23" t="s">
        <v>32</v>
      </c>
      <c r="W5018" s="20" t="s">
        <v>43</v>
      </c>
      <c r="Z5018" s="24" t="s">
        <v>32</v>
      </c>
      <c r="AA5018" s="24" t="s">
        <v>32</v>
      </c>
      <c r="AB5018" s="24" t="s">
        <v>32</v>
      </c>
      <c r="AC5018" s="24" t="s">
        <v>32</v>
      </c>
      <c r="AD5018" s="25">
        <v>250000</v>
      </c>
      <c r="AE5018" s="25">
        <v>0</v>
      </c>
      <c r="AF5018" s="25">
        <v>0</v>
      </c>
      <c r="AG5018" s="25">
        <v>0</v>
      </c>
      <c r="AH5018" s="25">
        <v>250000</v>
      </c>
    </row>
    <row r="5019" spans="1:35" ht="30" x14ac:dyDescent="0.25">
      <c r="A5019" s="17">
        <v>128038</v>
      </c>
      <c r="B5019" s="18">
        <v>2</v>
      </c>
      <c r="C5019" s="16" t="s">
        <v>73</v>
      </c>
      <c r="D5019" s="21">
        <v>43347</v>
      </c>
      <c r="E5019" s="16" t="s">
        <v>1928</v>
      </c>
      <c r="F5019" s="21">
        <v>44368</v>
      </c>
      <c r="G5019" s="16" t="s">
        <v>514</v>
      </c>
      <c r="H5019" s="26" t="s">
        <v>380</v>
      </c>
      <c r="I5019" s="16" t="s">
        <v>1724</v>
      </c>
      <c r="J5019" s="20" t="s">
        <v>116</v>
      </c>
      <c r="L5019" s="16" t="s">
        <v>116</v>
      </c>
      <c r="M5019" s="26" t="s">
        <v>12016</v>
      </c>
      <c r="N5019" s="26" t="s">
        <v>12015</v>
      </c>
      <c r="O5019" s="16" t="s">
        <v>60</v>
      </c>
      <c r="P5019" s="26" t="s">
        <v>627</v>
      </c>
      <c r="R5019" s="16" t="s">
        <v>139</v>
      </c>
      <c r="S5019" s="16" t="s">
        <v>42</v>
      </c>
      <c r="T5019" s="22">
        <v>0.02</v>
      </c>
      <c r="W5019" s="20" t="s">
        <v>43</v>
      </c>
      <c r="X5019" s="16" t="s">
        <v>140</v>
      </c>
      <c r="Z5019" s="24" t="s">
        <v>32</v>
      </c>
      <c r="AA5019" s="24" t="s">
        <v>32</v>
      </c>
      <c r="AB5019" s="24" t="s">
        <v>32</v>
      </c>
      <c r="AC5019" s="24" t="s">
        <v>32</v>
      </c>
      <c r="AD5019" s="25">
        <v>85982</v>
      </c>
      <c r="AE5019" s="25">
        <v>0</v>
      </c>
      <c r="AF5019" s="25">
        <v>0</v>
      </c>
      <c r="AG5019" s="25">
        <v>0</v>
      </c>
      <c r="AH5019" s="25">
        <v>85982</v>
      </c>
      <c r="AI5019" s="16" t="s">
        <v>12014</v>
      </c>
    </row>
    <row r="5020" spans="1:35" x14ac:dyDescent="0.25">
      <c r="A5020" s="17">
        <v>128039</v>
      </c>
      <c r="B5020" s="18">
        <v>2</v>
      </c>
      <c r="C5020" s="16" t="s">
        <v>31</v>
      </c>
      <c r="D5020" s="21">
        <v>43347</v>
      </c>
      <c r="E5020" s="16" t="s">
        <v>176</v>
      </c>
      <c r="F5020" s="21">
        <v>44299</v>
      </c>
      <c r="G5020" s="16" t="s">
        <v>109</v>
      </c>
      <c r="H5020" s="26" t="s">
        <v>212</v>
      </c>
      <c r="I5020" s="16" t="s">
        <v>4503</v>
      </c>
      <c r="J5020" s="20" t="s">
        <v>116</v>
      </c>
      <c r="L5020" s="16" t="s">
        <v>116</v>
      </c>
      <c r="M5020" s="26" t="s">
        <v>4504</v>
      </c>
      <c r="O5020" s="16" t="s">
        <v>179</v>
      </c>
      <c r="P5020" s="26" t="s">
        <v>79</v>
      </c>
      <c r="R5020" s="16" t="s">
        <v>41</v>
      </c>
      <c r="S5020" s="16" t="s">
        <v>84</v>
      </c>
      <c r="T5020" s="22">
        <v>0</v>
      </c>
      <c r="U5020" s="21">
        <v>44281</v>
      </c>
      <c r="W5020" s="20" t="s">
        <v>43</v>
      </c>
      <c r="X5020" s="16" t="s">
        <v>78</v>
      </c>
      <c r="Y5020" s="26" t="s">
        <v>4505</v>
      </c>
      <c r="Z5020" s="25">
        <v>0</v>
      </c>
      <c r="AA5020" s="25">
        <v>0</v>
      </c>
      <c r="AB5020" s="25">
        <v>1019587</v>
      </c>
      <c r="AC5020" s="25">
        <v>0</v>
      </c>
      <c r="AD5020" s="25">
        <v>0</v>
      </c>
      <c r="AE5020" s="25">
        <v>0</v>
      </c>
      <c r="AF5020" s="25">
        <v>209887</v>
      </c>
      <c r="AG5020" s="25">
        <v>0</v>
      </c>
      <c r="AH5020" s="25">
        <v>209887</v>
      </c>
      <c r="AI5020" s="16" t="s">
        <v>4506</v>
      </c>
    </row>
    <row r="5021" spans="1:35" ht="45" x14ac:dyDescent="0.25">
      <c r="A5021" s="17">
        <v>128040</v>
      </c>
      <c r="B5021" s="18">
        <v>4</v>
      </c>
      <c r="C5021" s="16" t="s">
        <v>73</v>
      </c>
      <c r="D5021" s="21">
        <v>43348</v>
      </c>
      <c r="E5021" s="16" t="s">
        <v>1409</v>
      </c>
      <c r="F5021" s="21">
        <v>44215</v>
      </c>
      <c r="G5021" s="16" t="s">
        <v>75</v>
      </c>
      <c r="H5021" s="26" t="s">
        <v>428</v>
      </c>
      <c r="I5021" s="16" t="s">
        <v>4507</v>
      </c>
      <c r="J5021" s="20" t="s">
        <v>116</v>
      </c>
      <c r="L5021" s="16" t="s">
        <v>116</v>
      </c>
      <c r="M5021" s="26" t="s">
        <v>4508</v>
      </c>
      <c r="N5021" s="26" t="s">
        <v>4509</v>
      </c>
      <c r="O5021" s="16" t="s">
        <v>60</v>
      </c>
      <c r="P5021" s="26" t="s">
        <v>4510</v>
      </c>
      <c r="T5021" s="22">
        <v>0.4</v>
      </c>
      <c r="W5021" s="20" t="s">
        <v>43</v>
      </c>
      <c r="X5021" s="16" t="s">
        <v>78</v>
      </c>
      <c r="Z5021" s="25">
        <v>21500</v>
      </c>
      <c r="AA5021" s="25">
        <v>0</v>
      </c>
      <c r="AB5021" s="25">
        <v>0</v>
      </c>
      <c r="AC5021" s="25">
        <v>0</v>
      </c>
      <c r="AD5021" s="25">
        <v>30000</v>
      </c>
      <c r="AE5021" s="25">
        <v>0</v>
      </c>
      <c r="AF5021" s="25">
        <v>0</v>
      </c>
      <c r="AG5021" s="25">
        <v>0</v>
      </c>
      <c r="AH5021" s="25">
        <v>30000</v>
      </c>
      <c r="AI5021" s="16" t="s">
        <v>4511</v>
      </c>
    </row>
    <row r="5022" spans="1:35" ht="30" x14ac:dyDescent="0.25">
      <c r="A5022" s="17">
        <v>128042</v>
      </c>
      <c r="B5022" s="18">
        <v>2</v>
      </c>
      <c r="C5022" s="16" t="s">
        <v>73</v>
      </c>
      <c r="D5022" s="21">
        <v>43348</v>
      </c>
      <c r="E5022" s="16" t="s">
        <v>109</v>
      </c>
      <c r="F5022" s="21">
        <v>43500</v>
      </c>
      <c r="G5022" s="16" t="s">
        <v>75</v>
      </c>
      <c r="H5022" s="26" t="s">
        <v>431</v>
      </c>
      <c r="I5022" s="16" t="s">
        <v>5699</v>
      </c>
      <c r="J5022" s="20" t="s">
        <v>116</v>
      </c>
      <c r="L5022" s="16" t="s">
        <v>116</v>
      </c>
      <c r="M5022" s="26" t="s">
        <v>12013</v>
      </c>
      <c r="O5022" s="16" t="s">
        <v>78</v>
      </c>
      <c r="P5022" s="26" t="s">
        <v>582</v>
      </c>
      <c r="T5022" s="23" t="s">
        <v>32</v>
      </c>
      <c r="W5022" s="20" t="s">
        <v>43</v>
      </c>
      <c r="Z5022" s="24" t="s">
        <v>32</v>
      </c>
      <c r="AA5022" s="24" t="s">
        <v>32</v>
      </c>
      <c r="AB5022" s="24" t="s">
        <v>32</v>
      </c>
      <c r="AC5022" s="24" t="s">
        <v>32</v>
      </c>
      <c r="AD5022" s="24" t="s">
        <v>32</v>
      </c>
      <c r="AE5022" s="24" t="s">
        <v>32</v>
      </c>
      <c r="AF5022" s="24" t="s">
        <v>32</v>
      </c>
      <c r="AG5022" s="24" t="s">
        <v>32</v>
      </c>
      <c r="AH5022" s="24" t="s">
        <v>32</v>
      </c>
    </row>
    <row r="5023" spans="1:35" x14ac:dyDescent="0.25">
      <c r="A5023" s="17">
        <v>128043</v>
      </c>
      <c r="B5023" s="18">
        <v>3</v>
      </c>
      <c r="C5023" s="16" t="s">
        <v>47</v>
      </c>
      <c r="D5023" s="21">
        <v>43348</v>
      </c>
      <c r="E5023" s="16" t="s">
        <v>75</v>
      </c>
      <c r="F5023" s="21">
        <v>43777</v>
      </c>
      <c r="G5023" s="16" t="s">
        <v>103</v>
      </c>
      <c r="H5023" s="26" t="s">
        <v>200</v>
      </c>
      <c r="I5023" s="16" t="s">
        <v>802</v>
      </c>
      <c r="J5023" s="20" t="s">
        <v>116</v>
      </c>
      <c r="L5023" s="16" t="s">
        <v>116</v>
      </c>
      <c r="M5023" s="26" t="s">
        <v>4512</v>
      </c>
      <c r="N5023" s="26" t="s">
        <v>2343</v>
      </c>
      <c r="O5023" s="16" t="s">
        <v>188</v>
      </c>
      <c r="P5023" s="26" t="s">
        <v>443</v>
      </c>
      <c r="Q5023" s="26" t="s">
        <v>2343</v>
      </c>
      <c r="R5023" s="16" t="s">
        <v>139</v>
      </c>
      <c r="S5023" s="16" t="s">
        <v>84</v>
      </c>
      <c r="T5023" s="22">
        <v>8.31</v>
      </c>
      <c r="U5023" s="21">
        <v>43504</v>
      </c>
      <c r="V5023" s="16" t="s">
        <v>1179</v>
      </c>
      <c r="W5023" s="20" t="s">
        <v>472</v>
      </c>
      <c r="X5023" s="16" t="s">
        <v>140</v>
      </c>
      <c r="Z5023" s="25">
        <v>0</v>
      </c>
      <c r="AA5023" s="25">
        <v>0</v>
      </c>
      <c r="AB5023" s="25">
        <v>-3700.99</v>
      </c>
      <c r="AC5023" s="25">
        <v>29326.36</v>
      </c>
      <c r="AD5023" s="25">
        <v>0</v>
      </c>
      <c r="AE5023" s="25">
        <v>0</v>
      </c>
      <c r="AF5023" s="25">
        <v>62298.01</v>
      </c>
      <c r="AG5023" s="25">
        <v>1243773.3600000001</v>
      </c>
      <c r="AH5023" s="25">
        <v>1306071.3700000001</v>
      </c>
      <c r="AI5023" s="16" t="s">
        <v>4513</v>
      </c>
    </row>
    <row r="5024" spans="1:35" x14ac:dyDescent="0.25">
      <c r="A5024" s="17">
        <v>128047</v>
      </c>
      <c r="B5024" s="18">
        <v>1</v>
      </c>
      <c r="C5024" s="16" t="s">
        <v>73</v>
      </c>
      <c r="D5024" s="21">
        <v>43350</v>
      </c>
      <c r="E5024" s="16" t="s">
        <v>1610</v>
      </c>
      <c r="F5024" s="21">
        <v>43970</v>
      </c>
      <c r="G5024" s="16" t="s">
        <v>1610</v>
      </c>
      <c r="H5024" s="26" t="s">
        <v>1163</v>
      </c>
      <c r="L5024" s="16" t="s">
        <v>110</v>
      </c>
      <c r="M5024" s="26" t="s">
        <v>12012</v>
      </c>
      <c r="O5024" s="16" t="s">
        <v>1612</v>
      </c>
      <c r="T5024" s="23" t="s">
        <v>32</v>
      </c>
      <c r="W5024" s="20" t="s">
        <v>43</v>
      </c>
      <c r="Z5024" s="24" t="s">
        <v>32</v>
      </c>
      <c r="AA5024" s="24" t="s">
        <v>32</v>
      </c>
      <c r="AB5024" s="24" t="s">
        <v>32</v>
      </c>
      <c r="AC5024" s="24" t="s">
        <v>32</v>
      </c>
      <c r="AD5024" s="25">
        <v>0</v>
      </c>
      <c r="AE5024" s="25">
        <v>0</v>
      </c>
      <c r="AF5024" s="25">
        <v>200001.6</v>
      </c>
      <c r="AG5024" s="25">
        <v>0</v>
      </c>
      <c r="AH5024" s="25">
        <v>200001.6</v>
      </c>
      <c r="AI5024" s="16" t="s">
        <v>12011</v>
      </c>
    </row>
    <row r="5025" spans="1:35" x14ac:dyDescent="0.25">
      <c r="A5025" s="17">
        <v>128048</v>
      </c>
      <c r="B5025" s="18">
        <v>1</v>
      </c>
      <c r="C5025" s="16" t="s">
        <v>73</v>
      </c>
      <c r="D5025" s="21">
        <v>43350</v>
      </c>
      <c r="E5025" s="16" t="s">
        <v>1610</v>
      </c>
      <c r="F5025" s="21">
        <v>43970</v>
      </c>
      <c r="G5025" s="16" t="s">
        <v>1610</v>
      </c>
      <c r="H5025" s="26" t="s">
        <v>34</v>
      </c>
      <c r="L5025" s="16" t="s">
        <v>110</v>
      </c>
      <c r="M5025" s="26" t="s">
        <v>12010</v>
      </c>
      <c r="O5025" s="16" t="s">
        <v>1612</v>
      </c>
      <c r="T5025" s="23" t="s">
        <v>32</v>
      </c>
      <c r="W5025" s="20" t="s">
        <v>43</v>
      </c>
      <c r="Z5025" s="24" t="s">
        <v>32</v>
      </c>
      <c r="AA5025" s="24" t="s">
        <v>32</v>
      </c>
      <c r="AB5025" s="24" t="s">
        <v>32</v>
      </c>
      <c r="AC5025" s="24" t="s">
        <v>32</v>
      </c>
      <c r="AD5025" s="25">
        <v>0</v>
      </c>
      <c r="AE5025" s="25">
        <v>0</v>
      </c>
      <c r="AF5025" s="25">
        <v>179746.5</v>
      </c>
      <c r="AG5025" s="25">
        <v>0</v>
      </c>
      <c r="AH5025" s="25">
        <v>179746.5</v>
      </c>
      <c r="AI5025" s="16" t="s">
        <v>12009</v>
      </c>
    </row>
    <row r="5026" spans="1:35" x14ac:dyDescent="0.25">
      <c r="A5026" s="17">
        <v>128049</v>
      </c>
      <c r="B5026" s="18">
        <v>1</v>
      </c>
      <c r="C5026" s="16" t="s">
        <v>73</v>
      </c>
      <c r="D5026" s="21">
        <v>43350</v>
      </c>
      <c r="E5026" s="16" t="s">
        <v>1610</v>
      </c>
      <c r="F5026" s="21">
        <v>43970</v>
      </c>
      <c r="G5026" s="16" t="s">
        <v>1610</v>
      </c>
      <c r="H5026" s="26" t="s">
        <v>1163</v>
      </c>
      <c r="L5026" s="16" t="s">
        <v>110</v>
      </c>
      <c r="M5026" s="26" t="s">
        <v>12008</v>
      </c>
      <c r="O5026" s="16" t="s">
        <v>1612</v>
      </c>
      <c r="T5026" s="23" t="s">
        <v>32</v>
      </c>
      <c r="W5026" s="20" t="s">
        <v>43</v>
      </c>
      <c r="Z5026" s="24" t="s">
        <v>32</v>
      </c>
      <c r="AA5026" s="24" t="s">
        <v>32</v>
      </c>
      <c r="AB5026" s="24" t="s">
        <v>32</v>
      </c>
      <c r="AC5026" s="24" t="s">
        <v>32</v>
      </c>
      <c r="AD5026" s="25">
        <v>0</v>
      </c>
      <c r="AE5026" s="25">
        <v>0</v>
      </c>
      <c r="AF5026" s="25">
        <v>520460.4</v>
      </c>
      <c r="AG5026" s="25">
        <v>0</v>
      </c>
      <c r="AH5026" s="25">
        <v>520460.4</v>
      </c>
      <c r="AI5026" s="16" t="s">
        <v>12007</v>
      </c>
    </row>
    <row r="5027" spans="1:35" x14ac:dyDescent="0.25">
      <c r="A5027" s="17">
        <v>128052</v>
      </c>
      <c r="B5027" s="18">
        <v>3</v>
      </c>
      <c r="C5027" s="16" t="s">
        <v>73</v>
      </c>
      <c r="D5027" s="21">
        <v>43353</v>
      </c>
      <c r="E5027" s="16" t="s">
        <v>1610</v>
      </c>
      <c r="F5027" s="21">
        <v>43970</v>
      </c>
      <c r="G5027" s="16" t="s">
        <v>1610</v>
      </c>
      <c r="H5027" s="26" t="s">
        <v>766</v>
      </c>
      <c r="L5027" s="16" t="s">
        <v>110</v>
      </c>
      <c r="M5027" s="26" t="s">
        <v>12006</v>
      </c>
      <c r="O5027" s="16" t="s">
        <v>1612</v>
      </c>
      <c r="T5027" s="23" t="s">
        <v>32</v>
      </c>
      <c r="W5027" s="20" t="s">
        <v>43</v>
      </c>
      <c r="Z5027" s="24" t="s">
        <v>32</v>
      </c>
      <c r="AA5027" s="24" t="s">
        <v>32</v>
      </c>
      <c r="AB5027" s="24" t="s">
        <v>32</v>
      </c>
      <c r="AC5027" s="24" t="s">
        <v>32</v>
      </c>
      <c r="AD5027" s="25">
        <v>0</v>
      </c>
      <c r="AE5027" s="25">
        <v>0</v>
      </c>
      <c r="AF5027" s="25">
        <v>584626.5</v>
      </c>
      <c r="AG5027" s="25">
        <v>0</v>
      </c>
      <c r="AH5027" s="25">
        <v>584626.5</v>
      </c>
      <c r="AI5027" s="16" t="s">
        <v>12005</v>
      </c>
    </row>
    <row r="5028" spans="1:35" x14ac:dyDescent="0.25">
      <c r="A5028" s="17">
        <v>128054</v>
      </c>
      <c r="B5028" s="18">
        <v>4</v>
      </c>
      <c r="C5028" s="16" t="s">
        <v>73</v>
      </c>
      <c r="D5028" s="21">
        <v>43353</v>
      </c>
      <c r="E5028" s="16" t="s">
        <v>1610</v>
      </c>
      <c r="F5028" s="21">
        <v>43970</v>
      </c>
      <c r="G5028" s="16" t="s">
        <v>1610</v>
      </c>
      <c r="H5028" s="26" t="s">
        <v>186</v>
      </c>
      <c r="L5028" s="16" t="s">
        <v>110</v>
      </c>
      <c r="M5028" s="26" t="s">
        <v>12004</v>
      </c>
      <c r="O5028" s="16" t="s">
        <v>1612</v>
      </c>
      <c r="T5028" s="23" t="s">
        <v>32</v>
      </c>
      <c r="W5028" s="20" t="s">
        <v>43</v>
      </c>
      <c r="Z5028" s="24" t="s">
        <v>32</v>
      </c>
      <c r="AA5028" s="24" t="s">
        <v>32</v>
      </c>
      <c r="AB5028" s="24" t="s">
        <v>32</v>
      </c>
      <c r="AC5028" s="24" t="s">
        <v>32</v>
      </c>
      <c r="AD5028" s="25">
        <v>0</v>
      </c>
      <c r="AE5028" s="25">
        <v>0</v>
      </c>
      <c r="AF5028" s="25">
        <v>431391.6</v>
      </c>
      <c r="AG5028" s="25">
        <v>0</v>
      </c>
      <c r="AH5028" s="25">
        <v>431391.6</v>
      </c>
      <c r="AI5028" s="16" t="s">
        <v>12003</v>
      </c>
    </row>
    <row r="5029" spans="1:35" x14ac:dyDescent="0.25">
      <c r="A5029" s="17">
        <v>128055</v>
      </c>
      <c r="B5029" s="18">
        <v>2</v>
      </c>
      <c r="C5029" s="16" t="s">
        <v>73</v>
      </c>
      <c r="D5029" s="21">
        <v>43353</v>
      </c>
      <c r="E5029" s="16" t="s">
        <v>1610</v>
      </c>
      <c r="F5029" s="21">
        <v>43970</v>
      </c>
      <c r="G5029" s="16" t="s">
        <v>1610</v>
      </c>
      <c r="H5029" s="26" t="s">
        <v>1336</v>
      </c>
      <c r="L5029" s="16" t="s">
        <v>110</v>
      </c>
      <c r="M5029" s="26" t="s">
        <v>12002</v>
      </c>
      <c r="O5029" s="16" t="s">
        <v>1612</v>
      </c>
      <c r="T5029" s="23" t="s">
        <v>32</v>
      </c>
      <c r="W5029" s="20" t="s">
        <v>43</v>
      </c>
      <c r="Z5029" s="24" t="s">
        <v>32</v>
      </c>
      <c r="AA5029" s="24" t="s">
        <v>32</v>
      </c>
      <c r="AB5029" s="24" t="s">
        <v>32</v>
      </c>
      <c r="AC5029" s="24" t="s">
        <v>32</v>
      </c>
      <c r="AD5029" s="25">
        <v>0</v>
      </c>
      <c r="AE5029" s="25">
        <v>0</v>
      </c>
      <c r="AF5029" s="25">
        <v>748294.2</v>
      </c>
      <c r="AG5029" s="25">
        <v>0</v>
      </c>
      <c r="AH5029" s="25">
        <v>748294.2</v>
      </c>
      <c r="AI5029" s="16" t="s">
        <v>12001</v>
      </c>
    </row>
    <row r="5030" spans="1:35" x14ac:dyDescent="0.25">
      <c r="A5030" s="17">
        <v>128056</v>
      </c>
      <c r="B5030" s="18">
        <v>4</v>
      </c>
      <c r="C5030" s="16" t="s">
        <v>73</v>
      </c>
      <c r="D5030" s="21">
        <v>43353</v>
      </c>
      <c r="E5030" s="16" t="s">
        <v>1610</v>
      </c>
      <c r="F5030" s="21">
        <v>43970</v>
      </c>
      <c r="G5030" s="16" t="s">
        <v>1610</v>
      </c>
      <c r="H5030" s="26" t="s">
        <v>186</v>
      </c>
      <c r="L5030" s="16" t="s">
        <v>110</v>
      </c>
      <c r="M5030" s="26" t="s">
        <v>12000</v>
      </c>
      <c r="O5030" s="16" t="s">
        <v>1612</v>
      </c>
      <c r="T5030" s="23" t="s">
        <v>32</v>
      </c>
      <c r="W5030" s="20" t="s">
        <v>43</v>
      </c>
      <c r="Z5030" s="24" t="s">
        <v>32</v>
      </c>
      <c r="AA5030" s="24" t="s">
        <v>32</v>
      </c>
      <c r="AB5030" s="24" t="s">
        <v>32</v>
      </c>
      <c r="AC5030" s="24" t="s">
        <v>32</v>
      </c>
      <c r="AD5030" s="25">
        <v>0</v>
      </c>
      <c r="AE5030" s="25">
        <v>0</v>
      </c>
      <c r="AF5030" s="25">
        <v>77950.2</v>
      </c>
      <c r="AG5030" s="25">
        <v>0</v>
      </c>
      <c r="AH5030" s="25">
        <v>77950.2</v>
      </c>
      <c r="AI5030" s="16" t="s">
        <v>11999</v>
      </c>
    </row>
    <row r="5031" spans="1:35" x14ac:dyDescent="0.25">
      <c r="A5031" s="17">
        <v>128057</v>
      </c>
      <c r="B5031" s="18">
        <v>1</v>
      </c>
      <c r="C5031" s="16" t="s">
        <v>73</v>
      </c>
      <c r="D5031" s="21">
        <v>43353</v>
      </c>
      <c r="E5031" s="16" t="s">
        <v>1610</v>
      </c>
      <c r="F5031" s="21">
        <v>43970</v>
      </c>
      <c r="G5031" s="16" t="s">
        <v>1610</v>
      </c>
      <c r="H5031" s="26" t="s">
        <v>1163</v>
      </c>
      <c r="L5031" s="16" t="s">
        <v>110</v>
      </c>
      <c r="M5031" s="26" t="s">
        <v>11998</v>
      </c>
      <c r="O5031" s="16" t="s">
        <v>1612</v>
      </c>
      <c r="T5031" s="23" t="s">
        <v>32</v>
      </c>
      <c r="W5031" s="20" t="s">
        <v>43</v>
      </c>
      <c r="Z5031" s="24" t="s">
        <v>32</v>
      </c>
      <c r="AA5031" s="24" t="s">
        <v>32</v>
      </c>
      <c r="AB5031" s="24" t="s">
        <v>32</v>
      </c>
      <c r="AC5031" s="24" t="s">
        <v>32</v>
      </c>
      <c r="AD5031" s="25">
        <v>0</v>
      </c>
      <c r="AE5031" s="25">
        <v>0</v>
      </c>
      <c r="AF5031" s="25">
        <v>1450282.2</v>
      </c>
      <c r="AG5031" s="25">
        <v>0</v>
      </c>
      <c r="AH5031" s="25">
        <v>1450282.2</v>
      </c>
      <c r="AI5031" s="16" t="s">
        <v>11997</v>
      </c>
    </row>
    <row r="5032" spans="1:35" x14ac:dyDescent="0.25">
      <c r="A5032" s="17">
        <v>128058</v>
      </c>
      <c r="B5032" s="18">
        <v>2</v>
      </c>
      <c r="C5032" s="16" t="s">
        <v>73</v>
      </c>
      <c r="D5032" s="21">
        <v>43353</v>
      </c>
      <c r="E5032" s="16" t="s">
        <v>1610</v>
      </c>
      <c r="F5032" s="21">
        <v>43970</v>
      </c>
      <c r="G5032" s="16" t="s">
        <v>1610</v>
      </c>
      <c r="H5032" s="26" t="s">
        <v>286</v>
      </c>
      <c r="L5032" s="16" t="s">
        <v>110</v>
      </c>
      <c r="M5032" s="26" t="s">
        <v>11996</v>
      </c>
      <c r="O5032" s="16" t="s">
        <v>1612</v>
      </c>
      <c r="T5032" s="23" t="s">
        <v>32</v>
      </c>
      <c r="W5032" s="20" t="s">
        <v>43</v>
      </c>
      <c r="Z5032" s="24" t="s">
        <v>32</v>
      </c>
      <c r="AA5032" s="24" t="s">
        <v>32</v>
      </c>
      <c r="AB5032" s="24" t="s">
        <v>32</v>
      </c>
      <c r="AC5032" s="24" t="s">
        <v>32</v>
      </c>
      <c r="AD5032" s="25">
        <v>0</v>
      </c>
      <c r="AE5032" s="25">
        <v>0</v>
      </c>
      <c r="AF5032" s="25">
        <v>105710</v>
      </c>
      <c r="AG5032" s="25">
        <v>0</v>
      </c>
      <c r="AH5032" s="25">
        <v>105710</v>
      </c>
      <c r="AI5032" s="16" t="s">
        <v>11995</v>
      </c>
    </row>
    <row r="5033" spans="1:35" x14ac:dyDescent="0.25">
      <c r="A5033" s="17">
        <v>128060</v>
      </c>
      <c r="B5033" s="18">
        <v>1</v>
      </c>
      <c r="C5033" s="16" t="s">
        <v>73</v>
      </c>
      <c r="D5033" s="21">
        <v>43353</v>
      </c>
      <c r="E5033" s="16" t="s">
        <v>1610</v>
      </c>
      <c r="F5033" s="21">
        <v>43970</v>
      </c>
      <c r="G5033" s="16" t="s">
        <v>1610</v>
      </c>
      <c r="H5033" s="26" t="s">
        <v>1163</v>
      </c>
      <c r="L5033" s="16" t="s">
        <v>110</v>
      </c>
      <c r="M5033" s="26" t="s">
        <v>11994</v>
      </c>
      <c r="O5033" s="16" t="s">
        <v>1612</v>
      </c>
      <c r="T5033" s="23" t="s">
        <v>32</v>
      </c>
      <c r="W5033" s="20" t="s">
        <v>43</v>
      </c>
      <c r="Z5033" s="24" t="s">
        <v>32</v>
      </c>
      <c r="AA5033" s="24" t="s">
        <v>32</v>
      </c>
      <c r="AB5033" s="24" t="s">
        <v>32</v>
      </c>
      <c r="AC5033" s="24" t="s">
        <v>32</v>
      </c>
      <c r="AD5033" s="25">
        <v>0</v>
      </c>
      <c r="AE5033" s="25">
        <v>0</v>
      </c>
      <c r="AF5033" s="25">
        <v>39852</v>
      </c>
      <c r="AG5033" s="25">
        <v>0</v>
      </c>
      <c r="AH5033" s="25">
        <v>39852</v>
      </c>
      <c r="AI5033" s="16" t="s">
        <v>11993</v>
      </c>
    </row>
    <row r="5034" spans="1:35" x14ac:dyDescent="0.25">
      <c r="A5034" s="17">
        <v>128062</v>
      </c>
      <c r="B5034" s="18">
        <v>2</v>
      </c>
      <c r="C5034" s="16" t="s">
        <v>73</v>
      </c>
      <c r="D5034" s="21">
        <v>43353</v>
      </c>
      <c r="E5034" s="16" t="s">
        <v>1610</v>
      </c>
      <c r="F5034" s="21">
        <v>43970</v>
      </c>
      <c r="G5034" s="16" t="s">
        <v>1610</v>
      </c>
      <c r="H5034" s="26" t="s">
        <v>1336</v>
      </c>
      <c r="L5034" s="16" t="s">
        <v>110</v>
      </c>
      <c r="M5034" s="26" t="s">
        <v>11992</v>
      </c>
      <c r="O5034" s="16" t="s">
        <v>1612</v>
      </c>
      <c r="T5034" s="23" t="s">
        <v>32</v>
      </c>
      <c r="W5034" s="20" t="s">
        <v>43</v>
      </c>
      <c r="Z5034" s="24" t="s">
        <v>32</v>
      </c>
      <c r="AA5034" s="24" t="s">
        <v>32</v>
      </c>
      <c r="AB5034" s="24" t="s">
        <v>32</v>
      </c>
      <c r="AC5034" s="24" t="s">
        <v>32</v>
      </c>
      <c r="AD5034" s="25">
        <v>0</v>
      </c>
      <c r="AE5034" s="25">
        <v>0</v>
      </c>
      <c r="AF5034" s="25">
        <v>108000</v>
      </c>
      <c r="AG5034" s="25">
        <v>0</v>
      </c>
      <c r="AH5034" s="25">
        <v>108000</v>
      </c>
      <c r="AI5034" s="16" t="s">
        <v>11991</v>
      </c>
    </row>
    <row r="5035" spans="1:35" x14ac:dyDescent="0.25">
      <c r="A5035" s="17">
        <v>128063</v>
      </c>
      <c r="B5035" s="18">
        <v>1</v>
      </c>
      <c r="C5035" s="16" t="s">
        <v>73</v>
      </c>
      <c r="D5035" s="21">
        <v>43354</v>
      </c>
      <c r="E5035" s="16" t="s">
        <v>1610</v>
      </c>
      <c r="F5035" s="21">
        <v>43970</v>
      </c>
      <c r="G5035" s="16" t="s">
        <v>1610</v>
      </c>
      <c r="H5035" s="26" t="s">
        <v>1163</v>
      </c>
      <c r="L5035" s="16" t="s">
        <v>110</v>
      </c>
      <c r="M5035" s="26" t="s">
        <v>11990</v>
      </c>
      <c r="O5035" s="16" t="s">
        <v>1612</v>
      </c>
      <c r="T5035" s="23" t="s">
        <v>32</v>
      </c>
      <c r="W5035" s="20" t="s">
        <v>43</v>
      </c>
      <c r="Z5035" s="24" t="s">
        <v>32</v>
      </c>
      <c r="AA5035" s="24" t="s">
        <v>32</v>
      </c>
      <c r="AB5035" s="24" t="s">
        <v>32</v>
      </c>
      <c r="AC5035" s="24" t="s">
        <v>32</v>
      </c>
      <c r="AD5035" s="25">
        <v>0</v>
      </c>
      <c r="AE5035" s="25">
        <v>0</v>
      </c>
      <c r="AF5035" s="25">
        <v>72000</v>
      </c>
      <c r="AG5035" s="25">
        <v>0</v>
      </c>
      <c r="AH5035" s="25">
        <v>72000</v>
      </c>
      <c r="AI5035" s="16" t="s">
        <v>11989</v>
      </c>
    </row>
    <row r="5036" spans="1:35" x14ac:dyDescent="0.25">
      <c r="A5036" s="17">
        <v>128064</v>
      </c>
      <c r="B5036" s="18">
        <v>4</v>
      </c>
      <c r="C5036" s="16" t="s">
        <v>73</v>
      </c>
      <c r="D5036" s="21">
        <v>43354</v>
      </c>
      <c r="E5036" s="16" t="s">
        <v>1610</v>
      </c>
      <c r="F5036" s="21">
        <v>43970</v>
      </c>
      <c r="G5036" s="16" t="s">
        <v>1610</v>
      </c>
      <c r="H5036" s="26" t="s">
        <v>186</v>
      </c>
      <c r="L5036" s="16" t="s">
        <v>110</v>
      </c>
      <c r="M5036" s="26" t="s">
        <v>11988</v>
      </c>
      <c r="O5036" s="16" t="s">
        <v>1612</v>
      </c>
      <c r="T5036" s="23" t="s">
        <v>32</v>
      </c>
      <c r="W5036" s="20" t="s">
        <v>43</v>
      </c>
      <c r="Z5036" s="24" t="s">
        <v>32</v>
      </c>
      <c r="AA5036" s="24" t="s">
        <v>32</v>
      </c>
      <c r="AB5036" s="24" t="s">
        <v>32</v>
      </c>
      <c r="AC5036" s="24" t="s">
        <v>32</v>
      </c>
      <c r="AD5036" s="25">
        <v>0</v>
      </c>
      <c r="AE5036" s="25">
        <v>0</v>
      </c>
      <c r="AF5036" s="25">
        <v>47051</v>
      </c>
      <c r="AG5036" s="25">
        <v>0</v>
      </c>
      <c r="AH5036" s="25">
        <v>47051</v>
      </c>
      <c r="AI5036" s="16" t="s">
        <v>11987</v>
      </c>
    </row>
    <row r="5037" spans="1:35" x14ac:dyDescent="0.25">
      <c r="A5037" s="17">
        <v>128065</v>
      </c>
      <c r="B5037" s="18">
        <v>1</v>
      </c>
      <c r="C5037" s="16" t="s">
        <v>73</v>
      </c>
      <c r="D5037" s="21">
        <v>43354</v>
      </c>
      <c r="E5037" s="16" t="s">
        <v>1610</v>
      </c>
      <c r="F5037" s="21">
        <v>43970</v>
      </c>
      <c r="G5037" s="16" t="s">
        <v>1610</v>
      </c>
      <c r="H5037" s="26" t="s">
        <v>1163</v>
      </c>
      <c r="L5037" s="16" t="s">
        <v>110</v>
      </c>
      <c r="M5037" s="26" t="s">
        <v>11986</v>
      </c>
      <c r="O5037" s="16" t="s">
        <v>1612</v>
      </c>
      <c r="T5037" s="23" t="s">
        <v>32</v>
      </c>
      <c r="W5037" s="20" t="s">
        <v>43</v>
      </c>
      <c r="Z5037" s="24" t="s">
        <v>32</v>
      </c>
      <c r="AA5037" s="24" t="s">
        <v>32</v>
      </c>
      <c r="AB5037" s="24" t="s">
        <v>32</v>
      </c>
      <c r="AC5037" s="24" t="s">
        <v>32</v>
      </c>
      <c r="AD5037" s="25">
        <v>0</v>
      </c>
      <c r="AE5037" s="25">
        <v>0</v>
      </c>
      <c r="AF5037" s="25">
        <v>94564</v>
      </c>
      <c r="AG5037" s="25">
        <v>0</v>
      </c>
      <c r="AH5037" s="25">
        <v>94564</v>
      </c>
      <c r="AI5037" s="16" t="s">
        <v>11985</v>
      </c>
    </row>
    <row r="5038" spans="1:35" x14ac:dyDescent="0.25">
      <c r="A5038" s="17">
        <v>128066</v>
      </c>
      <c r="B5038" s="18">
        <v>1</v>
      </c>
      <c r="C5038" s="16" t="s">
        <v>73</v>
      </c>
      <c r="D5038" s="21">
        <v>43354</v>
      </c>
      <c r="E5038" s="16" t="s">
        <v>1610</v>
      </c>
      <c r="F5038" s="21">
        <v>43970</v>
      </c>
      <c r="G5038" s="16" t="s">
        <v>1610</v>
      </c>
      <c r="H5038" s="26" t="s">
        <v>1163</v>
      </c>
      <c r="L5038" s="16" t="s">
        <v>110</v>
      </c>
      <c r="M5038" s="26" t="s">
        <v>11984</v>
      </c>
      <c r="O5038" s="16" t="s">
        <v>1612</v>
      </c>
      <c r="T5038" s="23" t="s">
        <v>32</v>
      </c>
      <c r="W5038" s="20" t="s">
        <v>43</v>
      </c>
      <c r="Z5038" s="24" t="s">
        <v>32</v>
      </c>
      <c r="AA5038" s="24" t="s">
        <v>32</v>
      </c>
      <c r="AB5038" s="24" t="s">
        <v>32</v>
      </c>
      <c r="AC5038" s="24" t="s">
        <v>32</v>
      </c>
      <c r="AD5038" s="25">
        <v>0</v>
      </c>
      <c r="AE5038" s="25">
        <v>0</v>
      </c>
      <c r="AF5038" s="25">
        <v>108000</v>
      </c>
      <c r="AG5038" s="25">
        <v>0</v>
      </c>
      <c r="AH5038" s="25">
        <v>108000</v>
      </c>
      <c r="AI5038" s="16" t="s">
        <v>11983</v>
      </c>
    </row>
    <row r="5039" spans="1:35" x14ac:dyDescent="0.25">
      <c r="A5039" s="17">
        <v>128067</v>
      </c>
      <c r="B5039" s="18">
        <v>3</v>
      </c>
      <c r="C5039" s="16" t="s">
        <v>73</v>
      </c>
      <c r="D5039" s="21">
        <v>43354</v>
      </c>
      <c r="E5039" s="16" t="s">
        <v>1610</v>
      </c>
      <c r="F5039" s="21">
        <v>43970</v>
      </c>
      <c r="G5039" s="16" t="s">
        <v>1610</v>
      </c>
      <c r="H5039" s="26" t="s">
        <v>766</v>
      </c>
      <c r="L5039" s="16" t="s">
        <v>110</v>
      </c>
      <c r="M5039" s="26" t="s">
        <v>11982</v>
      </c>
      <c r="O5039" s="16" t="s">
        <v>1612</v>
      </c>
      <c r="T5039" s="23" t="s">
        <v>32</v>
      </c>
      <c r="W5039" s="20" t="s">
        <v>43</v>
      </c>
      <c r="Z5039" s="24" t="s">
        <v>32</v>
      </c>
      <c r="AA5039" s="24" t="s">
        <v>32</v>
      </c>
      <c r="AB5039" s="24" t="s">
        <v>32</v>
      </c>
      <c r="AC5039" s="24" t="s">
        <v>32</v>
      </c>
      <c r="AD5039" s="25">
        <v>0</v>
      </c>
      <c r="AE5039" s="25">
        <v>0</v>
      </c>
      <c r="AF5039" s="25">
        <v>324000</v>
      </c>
      <c r="AG5039" s="25">
        <v>0</v>
      </c>
      <c r="AH5039" s="25">
        <v>324000</v>
      </c>
      <c r="AI5039" s="16" t="s">
        <v>11981</v>
      </c>
    </row>
    <row r="5040" spans="1:35" x14ac:dyDescent="0.25">
      <c r="A5040" s="17">
        <v>128069.04</v>
      </c>
      <c r="B5040" s="18">
        <v>3</v>
      </c>
      <c r="C5040" s="16" t="s">
        <v>47</v>
      </c>
      <c r="D5040" s="21">
        <v>44054</v>
      </c>
      <c r="E5040" s="16" t="s">
        <v>176</v>
      </c>
      <c r="F5040" s="21">
        <v>44208</v>
      </c>
      <c r="G5040" s="16" t="s">
        <v>176</v>
      </c>
      <c r="H5040" s="26" t="s">
        <v>766</v>
      </c>
      <c r="M5040" s="26" t="s">
        <v>4514</v>
      </c>
      <c r="O5040" s="16" t="s">
        <v>78</v>
      </c>
      <c r="P5040" s="26" t="s">
        <v>78</v>
      </c>
      <c r="T5040" s="23" t="s">
        <v>32</v>
      </c>
      <c r="W5040" s="20" t="s">
        <v>43</v>
      </c>
      <c r="Z5040" s="25">
        <v>0</v>
      </c>
      <c r="AA5040" s="25">
        <v>0</v>
      </c>
      <c r="AB5040" s="25">
        <v>1415.14</v>
      </c>
      <c r="AC5040" s="25">
        <v>0</v>
      </c>
      <c r="AD5040" s="25">
        <v>0</v>
      </c>
      <c r="AE5040" s="25">
        <v>0</v>
      </c>
      <c r="AF5040" s="25">
        <v>1415.14</v>
      </c>
      <c r="AG5040" s="25">
        <v>0</v>
      </c>
      <c r="AH5040" s="25">
        <v>1415.14</v>
      </c>
      <c r="AI5040" s="16" t="s">
        <v>4515</v>
      </c>
    </row>
    <row r="5041" spans="1:35" x14ac:dyDescent="0.25">
      <c r="A5041" s="17">
        <v>128069.05</v>
      </c>
      <c r="B5041" s="18">
        <v>3</v>
      </c>
      <c r="C5041" s="16" t="s">
        <v>47</v>
      </c>
      <c r="D5041" s="21">
        <v>44057</v>
      </c>
      <c r="E5041" s="16" t="s">
        <v>142</v>
      </c>
      <c r="F5041" s="21">
        <v>44208</v>
      </c>
      <c r="G5041" s="16" t="s">
        <v>176</v>
      </c>
      <c r="H5041" s="26" t="s">
        <v>766</v>
      </c>
      <c r="M5041" s="26" t="s">
        <v>4516</v>
      </c>
      <c r="O5041" s="16" t="s">
        <v>78</v>
      </c>
      <c r="P5041" s="26" t="s">
        <v>78</v>
      </c>
      <c r="T5041" s="23" t="s">
        <v>32</v>
      </c>
      <c r="W5041" s="20" t="s">
        <v>43</v>
      </c>
      <c r="Z5041" s="25">
        <v>0</v>
      </c>
      <c r="AA5041" s="25">
        <v>0</v>
      </c>
      <c r="AB5041" s="25">
        <v>1226.99</v>
      </c>
      <c r="AC5041" s="25">
        <v>0</v>
      </c>
      <c r="AD5041" s="25">
        <v>0</v>
      </c>
      <c r="AE5041" s="25">
        <v>0</v>
      </c>
      <c r="AF5041" s="25">
        <v>1226.99</v>
      </c>
      <c r="AG5041" s="25">
        <v>0</v>
      </c>
      <c r="AH5041" s="25">
        <v>1226.99</v>
      </c>
      <c r="AI5041" s="16" t="s">
        <v>4517</v>
      </c>
    </row>
    <row r="5042" spans="1:35" x14ac:dyDescent="0.25">
      <c r="A5042" s="17">
        <v>128069.06</v>
      </c>
      <c r="B5042" s="18">
        <v>3</v>
      </c>
      <c r="C5042" s="16" t="s">
        <v>73</v>
      </c>
      <c r="D5042" s="21">
        <v>44061</v>
      </c>
      <c r="E5042" s="16" t="s">
        <v>176</v>
      </c>
      <c r="F5042" s="21">
        <v>44151</v>
      </c>
      <c r="G5042" s="16" t="s">
        <v>142</v>
      </c>
      <c r="H5042" s="26" t="s">
        <v>766</v>
      </c>
      <c r="M5042" s="26" t="s">
        <v>4518</v>
      </c>
      <c r="O5042" s="16" t="s">
        <v>78</v>
      </c>
      <c r="P5042" s="26" t="s">
        <v>78</v>
      </c>
      <c r="T5042" s="23" t="s">
        <v>32</v>
      </c>
      <c r="W5042" s="20" t="s">
        <v>43</v>
      </c>
      <c r="Z5042" s="25">
        <v>0</v>
      </c>
      <c r="AA5042" s="25">
        <v>0</v>
      </c>
      <c r="AB5042" s="25">
        <v>5000</v>
      </c>
      <c r="AC5042" s="25">
        <v>0</v>
      </c>
      <c r="AD5042" s="25">
        <v>0</v>
      </c>
      <c r="AE5042" s="25">
        <v>0</v>
      </c>
      <c r="AF5042" s="25">
        <v>5000</v>
      </c>
      <c r="AG5042" s="25">
        <v>0</v>
      </c>
      <c r="AH5042" s="25">
        <v>5000</v>
      </c>
      <c r="AI5042" s="16" t="s">
        <v>4519</v>
      </c>
    </row>
    <row r="5043" spans="1:35" x14ac:dyDescent="0.25">
      <c r="A5043" s="17">
        <v>128069.07</v>
      </c>
      <c r="B5043" s="18">
        <v>3</v>
      </c>
      <c r="C5043" s="16" t="s">
        <v>73</v>
      </c>
      <c r="D5043" s="21">
        <v>44105</v>
      </c>
      <c r="E5043" s="16" t="s">
        <v>176</v>
      </c>
      <c r="F5043" s="21">
        <v>44151</v>
      </c>
      <c r="G5043" s="16" t="s">
        <v>142</v>
      </c>
      <c r="H5043" s="26" t="s">
        <v>766</v>
      </c>
      <c r="M5043" s="26" t="s">
        <v>4520</v>
      </c>
      <c r="O5043" s="16" t="s">
        <v>78</v>
      </c>
      <c r="P5043" s="26" t="s">
        <v>78</v>
      </c>
      <c r="T5043" s="23" t="s">
        <v>32</v>
      </c>
      <c r="W5043" s="20" t="s">
        <v>43</v>
      </c>
      <c r="Z5043" s="25">
        <v>0</v>
      </c>
      <c r="AA5043" s="25">
        <v>0</v>
      </c>
      <c r="AB5043" s="25">
        <v>5000</v>
      </c>
      <c r="AC5043" s="25">
        <v>0</v>
      </c>
      <c r="AD5043" s="25">
        <v>0</v>
      </c>
      <c r="AE5043" s="25">
        <v>0</v>
      </c>
      <c r="AF5043" s="25">
        <v>5000</v>
      </c>
      <c r="AG5043" s="25">
        <v>0</v>
      </c>
      <c r="AH5043" s="25">
        <v>5000</v>
      </c>
      <c r="AI5043" s="16" t="s">
        <v>4521</v>
      </c>
    </row>
    <row r="5044" spans="1:35" x14ac:dyDescent="0.25">
      <c r="A5044" s="17">
        <v>128069.08</v>
      </c>
      <c r="B5044" s="18">
        <v>3</v>
      </c>
      <c r="C5044" s="16" t="s">
        <v>47</v>
      </c>
      <c r="D5044" s="21">
        <v>44124</v>
      </c>
      <c r="E5044" s="16" t="s">
        <v>176</v>
      </c>
      <c r="F5044" s="21">
        <v>44271</v>
      </c>
      <c r="G5044" s="16" t="s">
        <v>176</v>
      </c>
      <c r="H5044" s="26" t="s">
        <v>766</v>
      </c>
      <c r="M5044" s="26" t="s">
        <v>4522</v>
      </c>
      <c r="O5044" s="16" t="s">
        <v>78</v>
      </c>
      <c r="P5044" s="26" t="s">
        <v>78</v>
      </c>
      <c r="T5044" s="23" t="s">
        <v>32</v>
      </c>
      <c r="W5044" s="20" t="s">
        <v>43</v>
      </c>
      <c r="Z5044" s="25">
        <v>0</v>
      </c>
      <c r="AA5044" s="25">
        <v>0</v>
      </c>
      <c r="AB5044" s="25">
        <v>1073.05</v>
      </c>
      <c r="AC5044" s="25">
        <v>0</v>
      </c>
      <c r="AD5044" s="25">
        <v>0</v>
      </c>
      <c r="AE5044" s="25">
        <v>0</v>
      </c>
      <c r="AF5044" s="25">
        <v>1073.05</v>
      </c>
      <c r="AG5044" s="25">
        <v>0</v>
      </c>
      <c r="AH5044" s="25">
        <v>1073.05</v>
      </c>
      <c r="AI5044" s="16" t="s">
        <v>4523</v>
      </c>
    </row>
    <row r="5045" spans="1:35" x14ac:dyDescent="0.25">
      <c r="A5045" s="17">
        <v>128069.09</v>
      </c>
      <c r="B5045" s="18">
        <v>3</v>
      </c>
      <c r="C5045" s="16" t="s">
        <v>73</v>
      </c>
      <c r="D5045" s="21">
        <v>44139</v>
      </c>
      <c r="E5045" s="16" t="s">
        <v>176</v>
      </c>
      <c r="F5045" s="21">
        <v>44151</v>
      </c>
      <c r="G5045" s="16" t="s">
        <v>142</v>
      </c>
      <c r="H5045" s="26" t="s">
        <v>766</v>
      </c>
      <c r="M5045" s="26" t="s">
        <v>4524</v>
      </c>
      <c r="O5045" s="16" t="s">
        <v>78</v>
      </c>
      <c r="P5045" s="26" t="s">
        <v>78</v>
      </c>
      <c r="T5045" s="23" t="s">
        <v>32</v>
      </c>
      <c r="W5045" s="20" t="s">
        <v>43</v>
      </c>
      <c r="Z5045" s="25">
        <v>0</v>
      </c>
      <c r="AA5045" s="25">
        <v>0</v>
      </c>
      <c r="AB5045" s="25">
        <v>5000</v>
      </c>
      <c r="AC5045" s="25">
        <v>0</v>
      </c>
      <c r="AD5045" s="25">
        <v>0</v>
      </c>
      <c r="AE5045" s="25">
        <v>0</v>
      </c>
      <c r="AF5045" s="25">
        <v>5000</v>
      </c>
      <c r="AG5045" s="25">
        <v>0</v>
      </c>
      <c r="AH5045" s="25">
        <v>5000</v>
      </c>
      <c r="AI5045" s="16" t="s">
        <v>4525</v>
      </c>
    </row>
    <row r="5046" spans="1:35" x14ac:dyDescent="0.25">
      <c r="A5046" s="17">
        <v>128069.1</v>
      </c>
      <c r="B5046" s="18">
        <v>3</v>
      </c>
      <c r="C5046" s="16" t="s">
        <v>47</v>
      </c>
      <c r="D5046" s="21">
        <v>44148</v>
      </c>
      <c r="E5046" s="16" t="s">
        <v>176</v>
      </c>
      <c r="F5046" s="21">
        <v>44271</v>
      </c>
      <c r="G5046" s="16" t="s">
        <v>176</v>
      </c>
      <c r="H5046" s="26" t="s">
        <v>766</v>
      </c>
      <c r="M5046" s="26" t="s">
        <v>4526</v>
      </c>
      <c r="O5046" s="16" t="s">
        <v>78</v>
      </c>
      <c r="P5046" s="26" t="s">
        <v>78</v>
      </c>
      <c r="T5046" s="23" t="s">
        <v>32</v>
      </c>
      <c r="W5046" s="20" t="s">
        <v>43</v>
      </c>
      <c r="Z5046" s="25">
        <v>0</v>
      </c>
      <c r="AA5046" s="25">
        <v>0</v>
      </c>
      <c r="AB5046" s="25">
        <v>1372.62</v>
      </c>
      <c r="AC5046" s="25">
        <v>0</v>
      </c>
      <c r="AD5046" s="25">
        <v>0</v>
      </c>
      <c r="AE5046" s="25">
        <v>0</v>
      </c>
      <c r="AF5046" s="25">
        <v>1372.62</v>
      </c>
      <c r="AG5046" s="25">
        <v>0</v>
      </c>
      <c r="AH5046" s="25">
        <v>1372.62</v>
      </c>
      <c r="AI5046" s="16" t="s">
        <v>4527</v>
      </c>
    </row>
    <row r="5047" spans="1:35" x14ac:dyDescent="0.25">
      <c r="A5047" s="17">
        <v>128069.11</v>
      </c>
      <c r="B5047" s="18">
        <v>3</v>
      </c>
      <c r="C5047" s="16" t="s">
        <v>73</v>
      </c>
      <c r="D5047" s="21">
        <v>44221</v>
      </c>
      <c r="E5047" s="16" t="s">
        <v>176</v>
      </c>
      <c r="F5047" s="21">
        <v>44221</v>
      </c>
      <c r="G5047" s="16" t="s">
        <v>176</v>
      </c>
      <c r="H5047" s="26" t="s">
        <v>766</v>
      </c>
      <c r="M5047" s="26" t="s">
        <v>4528</v>
      </c>
      <c r="O5047" s="16" t="s">
        <v>78</v>
      </c>
      <c r="P5047" s="26" t="s">
        <v>78</v>
      </c>
      <c r="T5047" s="23" t="s">
        <v>32</v>
      </c>
      <c r="W5047" s="20" t="s">
        <v>43</v>
      </c>
      <c r="Z5047" s="25">
        <v>0</v>
      </c>
      <c r="AA5047" s="25">
        <v>0</v>
      </c>
      <c r="AB5047" s="25">
        <v>5000</v>
      </c>
      <c r="AC5047" s="25">
        <v>0</v>
      </c>
      <c r="AD5047" s="25">
        <v>0</v>
      </c>
      <c r="AE5047" s="25">
        <v>0</v>
      </c>
      <c r="AF5047" s="25">
        <v>5000</v>
      </c>
      <c r="AG5047" s="25">
        <v>0</v>
      </c>
      <c r="AH5047" s="25">
        <v>5000</v>
      </c>
      <c r="AI5047" s="16" t="s">
        <v>4529</v>
      </c>
    </row>
    <row r="5048" spans="1:35" x14ac:dyDescent="0.25">
      <c r="A5048" s="17">
        <v>128069.12</v>
      </c>
      <c r="B5048" s="18">
        <v>3</v>
      </c>
      <c r="C5048" s="16" t="s">
        <v>73</v>
      </c>
      <c r="D5048" s="21">
        <v>44231</v>
      </c>
      <c r="E5048" s="16" t="s">
        <v>176</v>
      </c>
      <c r="F5048" s="21">
        <v>44231</v>
      </c>
      <c r="G5048" s="16" t="s">
        <v>176</v>
      </c>
      <c r="H5048" s="26" t="s">
        <v>766</v>
      </c>
      <c r="M5048" s="26" t="s">
        <v>4530</v>
      </c>
      <c r="O5048" s="16" t="s">
        <v>78</v>
      </c>
      <c r="P5048" s="26" t="s">
        <v>78</v>
      </c>
      <c r="T5048" s="23" t="s">
        <v>32</v>
      </c>
      <c r="W5048" s="20" t="s">
        <v>43</v>
      </c>
      <c r="Z5048" s="25">
        <v>0</v>
      </c>
      <c r="AA5048" s="25">
        <v>0</v>
      </c>
      <c r="AB5048" s="25">
        <v>5000</v>
      </c>
      <c r="AC5048" s="25">
        <v>0</v>
      </c>
      <c r="AD5048" s="25">
        <v>0</v>
      </c>
      <c r="AE5048" s="25">
        <v>0</v>
      </c>
      <c r="AF5048" s="25">
        <v>5000</v>
      </c>
      <c r="AG5048" s="25">
        <v>0</v>
      </c>
      <c r="AH5048" s="25">
        <v>5000</v>
      </c>
      <c r="AI5048" s="16" t="s">
        <v>4531</v>
      </c>
    </row>
    <row r="5049" spans="1:35" ht="30" x14ac:dyDescent="0.25">
      <c r="A5049" s="17">
        <v>128069.13</v>
      </c>
      <c r="B5049" s="18">
        <v>3</v>
      </c>
      <c r="C5049" s="16" t="s">
        <v>73</v>
      </c>
      <c r="D5049" s="21">
        <v>44302</v>
      </c>
      <c r="E5049" s="16" t="s">
        <v>176</v>
      </c>
      <c r="F5049" s="21">
        <v>44305</v>
      </c>
      <c r="G5049" s="16" t="s">
        <v>142</v>
      </c>
      <c r="H5049" s="26" t="s">
        <v>766</v>
      </c>
      <c r="M5049" s="26" t="s">
        <v>4532</v>
      </c>
      <c r="O5049" s="16" t="s">
        <v>78</v>
      </c>
      <c r="P5049" s="26" t="s">
        <v>78</v>
      </c>
      <c r="T5049" s="23" t="s">
        <v>32</v>
      </c>
      <c r="W5049" s="20" t="s">
        <v>43</v>
      </c>
      <c r="Z5049" s="25">
        <v>0</v>
      </c>
      <c r="AA5049" s="25">
        <v>0</v>
      </c>
      <c r="AB5049" s="25">
        <v>5000</v>
      </c>
      <c r="AC5049" s="25">
        <v>0</v>
      </c>
      <c r="AD5049" s="25">
        <v>0</v>
      </c>
      <c r="AE5049" s="25">
        <v>0</v>
      </c>
      <c r="AF5049" s="25">
        <v>5000</v>
      </c>
      <c r="AG5049" s="25">
        <v>0</v>
      </c>
      <c r="AH5049" s="25">
        <v>5000</v>
      </c>
      <c r="AI5049" s="16" t="s">
        <v>4533</v>
      </c>
    </row>
    <row r="5050" spans="1:35" x14ac:dyDescent="0.25">
      <c r="A5050" s="17">
        <v>128069.14</v>
      </c>
      <c r="B5050" s="18">
        <v>3</v>
      </c>
      <c r="C5050" s="16" t="s">
        <v>73</v>
      </c>
      <c r="D5050" s="21">
        <v>44313</v>
      </c>
      <c r="E5050" s="16" t="s">
        <v>176</v>
      </c>
      <c r="F5050" s="21">
        <v>44313</v>
      </c>
      <c r="G5050" s="16" t="s">
        <v>142</v>
      </c>
      <c r="H5050" s="26" t="s">
        <v>766</v>
      </c>
      <c r="M5050" s="26" t="s">
        <v>4534</v>
      </c>
      <c r="O5050" s="16" t="s">
        <v>78</v>
      </c>
      <c r="P5050" s="26" t="s">
        <v>78</v>
      </c>
      <c r="T5050" s="23" t="s">
        <v>32</v>
      </c>
      <c r="W5050" s="20" t="s">
        <v>43</v>
      </c>
      <c r="Z5050" s="25">
        <v>0</v>
      </c>
      <c r="AA5050" s="25">
        <v>0</v>
      </c>
      <c r="AB5050" s="25">
        <v>5000</v>
      </c>
      <c r="AC5050" s="25">
        <v>0</v>
      </c>
      <c r="AD5050" s="25">
        <v>0</v>
      </c>
      <c r="AE5050" s="25">
        <v>0</v>
      </c>
      <c r="AF5050" s="25">
        <v>5000</v>
      </c>
      <c r="AG5050" s="25">
        <v>0</v>
      </c>
      <c r="AH5050" s="25">
        <v>5000</v>
      </c>
      <c r="AI5050" s="16" t="s">
        <v>4535</v>
      </c>
    </row>
    <row r="5051" spans="1:35" x14ac:dyDescent="0.25">
      <c r="A5051" s="17">
        <v>128070</v>
      </c>
      <c r="B5051" s="18">
        <v>1</v>
      </c>
      <c r="C5051" s="16" t="s">
        <v>73</v>
      </c>
      <c r="D5051" s="21">
        <v>43354</v>
      </c>
      <c r="E5051" s="16" t="s">
        <v>1610</v>
      </c>
      <c r="F5051" s="21">
        <v>43970</v>
      </c>
      <c r="G5051" s="16" t="s">
        <v>1610</v>
      </c>
      <c r="H5051" s="26" t="s">
        <v>1163</v>
      </c>
      <c r="L5051" s="16" t="s">
        <v>110</v>
      </c>
      <c r="M5051" s="26" t="s">
        <v>11980</v>
      </c>
      <c r="O5051" s="16" t="s">
        <v>1612</v>
      </c>
      <c r="T5051" s="23" t="s">
        <v>32</v>
      </c>
      <c r="W5051" s="20" t="s">
        <v>43</v>
      </c>
      <c r="Z5051" s="24" t="s">
        <v>32</v>
      </c>
      <c r="AA5051" s="24" t="s">
        <v>32</v>
      </c>
      <c r="AB5051" s="24" t="s">
        <v>32</v>
      </c>
      <c r="AC5051" s="24" t="s">
        <v>32</v>
      </c>
      <c r="AD5051" s="25">
        <v>0</v>
      </c>
      <c r="AE5051" s="25">
        <v>0</v>
      </c>
      <c r="AF5051" s="25">
        <v>219852</v>
      </c>
      <c r="AG5051" s="25">
        <v>0</v>
      </c>
      <c r="AH5051" s="25">
        <v>219852</v>
      </c>
      <c r="AI5051" s="16" t="s">
        <v>11979</v>
      </c>
    </row>
    <row r="5052" spans="1:35" x14ac:dyDescent="0.25">
      <c r="A5052" s="17">
        <v>128072</v>
      </c>
      <c r="B5052" s="18">
        <v>3</v>
      </c>
      <c r="C5052" s="16" t="s">
        <v>73</v>
      </c>
      <c r="D5052" s="21">
        <v>43354</v>
      </c>
      <c r="E5052" s="16" t="s">
        <v>1610</v>
      </c>
      <c r="F5052" s="21">
        <v>43970</v>
      </c>
      <c r="G5052" s="16" t="s">
        <v>1610</v>
      </c>
      <c r="H5052" s="26" t="s">
        <v>766</v>
      </c>
      <c r="L5052" s="16" t="s">
        <v>110</v>
      </c>
      <c r="M5052" s="26" t="s">
        <v>11978</v>
      </c>
      <c r="O5052" s="16" t="s">
        <v>1612</v>
      </c>
      <c r="T5052" s="23" t="s">
        <v>32</v>
      </c>
      <c r="W5052" s="20" t="s">
        <v>43</v>
      </c>
      <c r="Z5052" s="24" t="s">
        <v>32</v>
      </c>
      <c r="AA5052" s="24" t="s">
        <v>32</v>
      </c>
      <c r="AB5052" s="24" t="s">
        <v>32</v>
      </c>
      <c r="AC5052" s="24" t="s">
        <v>32</v>
      </c>
      <c r="AD5052" s="25">
        <v>0</v>
      </c>
      <c r="AE5052" s="25">
        <v>0</v>
      </c>
      <c r="AF5052" s="25">
        <v>47051</v>
      </c>
      <c r="AG5052" s="25">
        <v>0</v>
      </c>
      <c r="AH5052" s="25">
        <v>47051</v>
      </c>
      <c r="AI5052" s="16" t="s">
        <v>11977</v>
      </c>
    </row>
    <row r="5053" spans="1:35" x14ac:dyDescent="0.25">
      <c r="A5053" s="17">
        <v>128073</v>
      </c>
      <c r="B5053" s="18">
        <v>1</v>
      </c>
      <c r="C5053" s="16" t="s">
        <v>73</v>
      </c>
      <c r="D5053" s="21">
        <v>43354</v>
      </c>
      <c r="E5053" s="16" t="s">
        <v>1610</v>
      </c>
      <c r="F5053" s="21">
        <v>43970</v>
      </c>
      <c r="G5053" s="16" t="s">
        <v>1610</v>
      </c>
      <c r="H5053" s="26" t="s">
        <v>1163</v>
      </c>
      <c r="L5053" s="16" t="s">
        <v>110</v>
      </c>
      <c r="M5053" s="26" t="s">
        <v>11976</v>
      </c>
      <c r="O5053" s="16" t="s">
        <v>1612</v>
      </c>
      <c r="T5053" s="23" t="s">
        <v>32</v>
      </c>
      <c r="W5053" s="20" t="s">
        <v>43</v>
      </c>
      <c r="Z5053" s="24" t="s">
        <v>32</v>
      </c>
      <c r="AA5053" s="24" t="s">
        <v>32</v>
      </c>
      <c r="AB5053" s="24" t="s">
        <v>32</v>
      </c>
      <c r="AC5053" s="24" t="s">
        <v>32</v>
      </c>
      <c r="AD5053" s="25">
        <v>0</v>
      </c>
      <c r="AE5053" s="25">
        <v>0</v>
      </c>
      <c r="AF5053" s="25">
        <v>72000</v>
      </c>
      <c r="AG5053" s="25">
        <v>0</v>
      </c>
      <c r="AH5053" s="25">
        <v>72000</v>
      </c>
      <c r="AI5053" s="16" t="s">
        <v>11975</v>
      </c>
    </row>
    <row r="5054" spans="1:35" x14ac:dyDescent="0.25">
      <c r="A5054" s="17">
        <v>128074</v>
      </c>
      <c r="B5054" s="18">
        <v>4</v>
      </c>
      <c r="C5054" s="16" t="s">
        <v>73</v>
      </c>
      <c r="D5054" s="21">
        <v>43354</v>
      </c>
      <c r="E5054" s="16" t="s">
        <v>1610</v>
      </c>
      <c r="F5054" s="21">
        <v>43970</v>
      </c>
      <c r="G5054" s="16" t="s">
        <v>1610</v>
      </c>
      <c r="H5054" s="26" t="s">
        <v>186</v>
      </c>
      <c r="L5054" s="16" t="s">
        <v>110</v>
      </c>
      <c r="M5054" s="26" t="s">
        <v>11974</v>
      </c>
      <c r="O5054" s="16" t="s">
        <v>1612</v>
      </c>
      <c r="T5054" s="23" t="s">
        <v>32</v>
      </c>
      <c r="W5054" s="20" t="s">
        <v>43</v>
      </c>
      <c r="Z5054" s="24" t="s">
        <v>32</v>
      </c>
      <c r="AA5054" s="24" t="s">
        <v>32</v>
      </c>
      <c r="AB5054" s="24" t="s">
        <v>32</v>
      </c>
      <c r="AC5054" s="24" t="s">
        <v>32</v>
      </c>
      <c r="AD5054" s="25">
        <v>0</v>
      </c>
      <c r="AE5054" s="25">
        <v>0</v>
      </c>
      <c r="AF5054" s="25">
        <v>47282</v>
      </c>
      <c r="AG5054" s="25">
        <v>0</v>
      </c>
      <c r="AH5054" s="25">
        <v>47282</v>
      </c>
      <c r="AI5054" s="16" t="s">
        <v>11973</v>
      </c>
    </row>
    <row r="5055" spans="1:35" x14ac:dyDescent="0.25">
      <c r="A5055" s="17">
        <v>128075</v>
      </c>
      <c r="B5055" s="18">
        <v>1</v>
      </c>
      <c r="C5055" s="16" t="s">
        <v>73</v>
      </c>
      <c r="D5055" s="21">
        <v>43354</v>
      </c>
      <c r="E5055" s="16" t="s">
        <v>1610</v>
      </c>
      <c r="F5055" s="21">
        <v>43970</v>
      </c>
      <c r="G5055" s="16" t="s">
        <v>1610</v>
      </c>
      <c r="H5055" s="26" t="s">
        <v>1163</v>
      </c>
      <c r="L5055" s="16" t="s">
        <v>110</v>
      </c>
      <c r="M5055" s="26" t="s">
        <v>11972</v>
      </c>
      <c r="O5055" s="16" t="s">
        <v>1612</v>
      </c>
      <c r="T5055" s="23" t="s">
        <v>32</v>
      </c>
      <c r="W5055" s="20" t="s">
        <v>43</v>
      </c>
      <c r="Z5055" s="24" t="s">
        <v>32</v>
      </c>
      <c r="AA5055" s="24" t="s">
        <v>32</v>
      </c>
      <c r="AB5055" s="24" t="s">
        <v>32</v>
      </c>
      <c r="AC5055" s="24" t="s">
        <v>32</v>
      </c>
      <c r="AD5055" s="25">
        <v>0</v>
      </c>
      <c r="AE5055" s="25">
        <v>0</v>
      </c>
      <c r="AF5055" s="25">
        <v>47282</v>
      </c>
      <c r="AG5055" s="25">
        <v>0</v>
      </c>
      <c r="AH5055" s="25">
        <v>47282</v>
      </c>
      <c r="AI5055" s="16" t="s">
        <v>11971</v>
      </c>
    </row>
    <row r="5056" spans="1:35" x14ac:dyDescent="0.25">
      <c r="A5056" s="17">
        <v>128076</v>
      </c>
      <c r="B5056" s="18">
        <v>4</v>
      </c>
      <c r="C5056" s="16" t="s">
        <v>73</v>
      </c>
      <c r="D5056" s="21">
        <v>43354</v>
      </c>
      <c r="E5056" s="16" t="s">
        <v>1610</v>
      </c>
      <c r="F5056" s="21">
        <v>43970</v>
      </c>
      <c r="G5056" s="16" t="s">
        <v>1610</v>
      </c>
      <c r="H5056" s="26" t="s">
        <v>186</v>
      </c>
      <c r="L5056" s="16" t="s">
        <v>110</v>
      </c>
      <c r="M5056" s="26" t="s">
        <v>4536</v>
      </c>
      <c r="O5056" s="16" t="s">
        <v>1612</v>
      </c>
      <c r="T5056" s="23" t="s">
        <v>32</v>
      </c>
      <c r="W5056" s="20" t="s">
        <v>43</v>
      </c>
      <c r="Z5056" s="25">
        <v>0</v>
      </c>
      <c r="AA5056" s="25">
        <v>0</v>
      </c>
      <c r="AB5056" s="25">
        <v>-19660</v>
      </c>
      <c r="AC5056" s="25">
        <v>0</v>
      </c>
      <c r="AD5056" s="25">
        <v>0</v>
      </c>
      <c r="AE5056" s="25">
        <v>0</v>
      </c>
      <c r="AF5056" s="25">
        <v>108000</v>
      </c>
      <c r="AG5056" s="25">
        <v>0</v>
      </c>
      <c r="AH5056" s="25">
        <v>108000</v>
      </c>
      <c r="AI5056" s="16" t="s">
        <v>4537</v>
      </c>
    </row>
    <row r="5057" spans="1:35" x14ac:dyDescent="0.25">
      <c r="A5057" s="17">
        <v>128077</v>
      </c>
      <c r="B5057" s="18">
        <v>3</v>
      </c>
      <c r="C5057" s="16" t="s">
        <v>73</v>
      </c>
      <c r="D5057" s="21">
        <v>43354</v>
      </c>
      <c r="E5057" s="16" t="s">
        <v>1610</v>
      </c>
      <c r="F5057" s="21">
        <v>43970</v>
      </c>
      <c r="G5057" s="16" t="s">
        <v>1610</v>
      </c>
      <c r="H5057" s="26" t="s">
        <v>766</v>
      </c>
      <c r="L5057" s="16" t="s">
        <v>110</v>
      </c>
      <c r="M5057" s="26" t="s">
        <v>11970</v>
      </c>
      <c r="O5057" s="16" t="s">
        <v>1612</v>
      </c>
      <c r="T5057" s="23" t="s">
        <v>32</v>
      </c>
      <c r="W5057" s="20" t="s">
        <v>43</v>
      </c>
      <c r="Z5057" s="24" t="s">
        <v>32</v>
      </c>
      <c r="AA5057" s="24" t="s">
        <v>32</v>
      </c>
      <c r="AB5057" s="24" t="s">
        <v>32</v>
      </c>
      <c r="AC5057" s="24" t="s">
        <v>32</v>
      </c>
      <c r="AD5057" s="25">
        <v>0</v>
      </c>
      <c r="AE5057" s="25">
        <v>0</v>
      </c>
      <c r="AF5057" s="25">
        <v>194918</v>
      </c>
      <c r="AG5057" s="25">
        <v>0</v>
      </c>
      <c r="AH5057" s="25">
        <v>194918</v>
      </c>
      <c r="AI5057" s="16" t="s">
        <v>11969</v>
      </c>
    </row>
    <row r="5058" spans="1:35" x14ac:dyDescent="0.25">
      <c r="A5058" s="17">
        <v>128078</v>
      </c>
      <c r="B5058" s="18">
        <v>4</v>
      </c>
      <c r="C5058" s="16" t="s">
        <v>73</v>
      </c>
      <c r="D5058" s="21">
        <v>43354</v>
      </c>
      <c r="E5058" s="16" t="s">
        <v>1610</v>
      </c>
      <c r="F5058" s="21">
        <v>43970</v>
      </c>
      <c r="G5058" s="16" t="s">
        <v>1610</v>
      </c>
      <c r="H5058" s="26" t="s">
        <v>186</v>
      </c>
      <c r="L5058" s="16" t="s">
        <v>110</v>
      </c>
      <c r="M5058" s="26" t="s">
        <v>11968</v>
      </c>
      <c r="O5058" s="16" t="s">
        <v>1612</v>
      </c>
      <c r="T5058" s="23" t="s">
        <v>32</v>
      </c>
      <c r="W5058" s="20" t="s">
        <v>43</v>
      </c>
      <c r="Z5058" s="24" t="s">
        <v>32</v>
      </c>
      <c r="AA5058" s="24" t="s">
        <v>32</v>
      </c>
      <c r="AB5058" s="24" t="s">
        <v>32</v>
      </c>
      <c r="AC5058" s="24" t="s">
        <v>32</v>
      </c>
      <c r="AD5058" s="25">
        <v>0</v>
      </c>
      <c r="AE5058" s="25">
        <v>0</v>
      </c>
      <c r="AF5058" s="25">
        <v>36000</v>
      </c>
      <c r="AG5058" s="25">
        <v>0</v>
      </c>
      <c r="AH5058" s="25">
        <v>36000</v>
      </c>
      <c r="AI5058" s="16" t="s">
        <v>11967</v>
      </c>
    </row>
    <row r="5059" spans="1:35" x14ac:dyDescent="0.25">
      <c r="A5059" s="17">
        <v>128080</v>
      </c>
      <c r="B5059" s="18">
        <v>4</v>
      </c>
      <c r="C5059" s="16" t="s">
        <v>73</v>
      </c>
      <c r="D5059" s="21">
        <v>43355</v>
      </c>
      <c r="E5059" s="16" t="s">
        <v>1610</v>
      </c>
      <c r="F5059" s="21">
        <v>43969</v>
      </c>
      <c r="G5059" s="16" t="s">
        <v>1610</v>
      </c>
      <c r="H5059" s="26" t="s">
        <v>186</v>
      </c>
      <c r="L5059" s="16" t="s">
        <v>110</v>
      </c>
      <c r="M5059" s="26" t="s">
        <v>11966</v>
      </c>
      <c r="O5059" s="16" t="s">
        <v>1612</v>
      </c>
      <c r="T5059" s="23" t="s">
        <v>32</v>
      </c>
      <c r="W5059" s="20" t="s">
        <v>43</v>
      </c>
      <c r="Z5059" s="24" t="s">
        <v>32</v>
      </c>
      <c r="AA5059" s="24" t="s">
        <v>32</v>
      </c>
      <c r="AB5059" s="24" t="s">
        <v>32</v>
      </c>
      <c r="AC5059" s="24" t="s">
        <v>32</v>
      </c>
      <c r="AD5059" s="25">
        <v>0</v>
      </c>
      <c r="AE5059" s="25">
        <v>0</v>
      </c>
      <c r="AF5059" s="25">
        <v>47282</v>
      </c>
      <c r="AG5059" s="25">
        <v>0</v>
      </c>
      <c r="AH5059" s="25">
        <v>47282</v>
      </c>
      <c r="AI5059" s="16" t="s">
        <v>11965</v>
      </c>
    </row>
    <row r="5060" spans="1:35" x14ac:dyDescent="0.25">
      <c r="A5060" s="17">
        <v>128081</v>
      </c>
      <c r="B5060" s="18">
        <v>1</v>
      </c>
      <c r="C5060" s="16" t="s">
        <v>73</v>
      </c>
      <c r="D5060" s="21">
        <v>43355</v>
      </c>
      <c r="E5060" s="16" t="s">
        <v>1610</v>
      </c>
      <c r="F5060" s="21">
        <v>43355</v>
      </c>
      <c r="G5060" s="16" t="s">
        <v>1610</v>
      </c>
      <c r="H5060" s="26" t="s">
        <v>1163</v>
      </c>
      <c r="L5060" s="16" t="s">
        <v>110</v>
      </c>
      <c r="M5060" s="26" t="s">
        <v>11964</v>
      </c>
      <c r="O5060" s="16" t="s">
        <v>1612</v>
      </c>
      <c r="T5060" s="23" t="s">
        <v>32</v>
      </c>
      <c r="W5060" s="20" t="s">
        <v>43</v>
      </c>
      <c r="Z5060" s="24" t="s">
        <v>32</v>
      </c>
      <c r="AA5060" s="24" t="s">
        <v>32</v>
      </c>
      <c r="AB5060" s="24" t="s">
        <v>32</v>
      </c>
      <c r="AC5060" s="24" t="s">
        <v>32</v>
      </c>
      <c r="AD5060" s="25">
        <v>0</v>
      </c>
      <c r="AE5060" s="25">
        <v>0</v>
      </c>
      <c r="AF5060" s="25">
        <v>72000</v>
      </c>
      <c r="AG5060" s="25">
        <v>0</v>
      </c>
      <c r="AH5060" s="25">
        <v>72000</v>
      </c>
      <c r="AI5060" s="16" t="s">
        <v>11963</v>
      </c>
    </row>
    <row r="5061" spans="1:35" x14ac:dyDescent="0.25">
      <c r="A5061" s="17">
        <v>128082</v>
      </c>
      <c r="B5061" s="18">
        <v>4</v>
      </c>
      <c r="C5061" s="16" t="s">
        <v>73</v>
      </c>
      <c r="D5061" s="21">
        <v>43355</v>
      </c>
      <c r="E5061" s="16" t="s">
        <v>1610</v>
      </c>
      <c r="F5061" s="21">
        <v>43969</v>
      </c>
      <c r="G5061" s="16" t="s">
        <v>1610</v>
      </c>
      <c r="H5061" s="26" t="s">
        <v>186</v>
      </c>
      <c r="L5061" s="16" t="s">
        <v>110</v>
      </c>
      <c r="M5061" s="26" t="s">
        <v>11962</v>
      </c>
      <c r="O5061" s="16" t="s">
        <v>1612</v>
      </c>
      <c r="T5061" s="23" t="s">
        <v>32</v>
      </c>
      <c r="W5061" s="20" t="s">
        <v>43</v>
      </c>
      <c r="Z5061" s="24" t="s">
        <v>32</v>
      </c>
      <c r="AA5061" s="24" t="s">
        <v>32</v>
      </c>
      <c r="AB5061" s="24" t="s">
        <v>32</v>
      </c>
      <c r="AC5061" s="24" t="s">
        <v>32</v>
      </c>
      <c r="AD5061" s="25">
        <v>0</v>
      </c>
      <c r="AE5061" s="25">
        <v>0</v>
      </c>
      <c r="AF5061" s="25">
        <v>108000</v>
      </c>
      <c r="AG5061" s="25">
        <v>0</v>
      </c>
      <c r="AH5061" s="25">
        <v>108000</v>
      </c>
      <c r="AI5061" s="16" t="s">
        <v>11961</v>
      </c>
    </row>
    <row r="5062" spans="1:35" x14ac:dyDescent="0.25">
      <c r="A5062" s="17">
        <v>128083</v>
      </c>
      <c r="B5062" s="18">
        <v>3</v>
      </c>
      <c r="C5062" s="16" t="s">
        <v>73</v>
      </c>
      <c r="D5062" s="21">
        <v>43355</v>
      </c>
      <c r="E5062" s="16" t="s">
        <v>1610</v>
      </c>
      <c r="F5062" s="21">
        <v>43969</v>
      </c>
      <c r="G5062" s="16" t="s">
        <v>1610</v>
      </c>
      <c r="H5062" s="26" t="s">
        <v>766</v>
      </c>
      <c r="L5062" s="16" t="s">
        <v>110</v>
      </c>
      <c r="M5062" s="26" t="s">
        <v>11960</v>
      </c>
      <c r="O5062" s="16" t="s">
        <v>1612</v>
      </c>
      <c r="T5062" s="23" t="s">
        <v>32</v>
      </c>
      <c r="W5062" s="20" t="s">
        <v>43</v>
      </c>
      <c r="Z5062" s="24" t="s">
        <v>32</v>
      </c>
      <c r="AA5062" s="24" t="s">
        <v>32</v>
      </c>
      <c r="AB5062" s="24" t="s">
        <v>32</v>
      </c>
      <c r="AC5062" s="24" t="s">
        <v>32</v>
      </c>
      <c r="AD5062" s="25">
        <v>0</v>
      </c>
      <c r="AE5062" s="25">
        <v>0</v>
      </c>
      <c r="AF5062" s="25">
        <v>43214</v>
      </c>
      <c r="AG5062" s="25">
        <v>0</v>
      </c>
      <c r="AH5062" s="25">
        <v>43214</v>
      </c>
      <c r="AI5062" s="16" t="s">
        <v>11959</v>
      </c>
    </row>
    <row r="5063" spans="1:35" ht="30" x14ac:dyDescent="0.25">
      <c r="A5063" s="17">
        <v>128084</v>
      </c>
      <c r="B5063" s="18">
        <v>4</v>
      </c>
      <c r="C5063" s="16" t="s">
        <v>73</v>
      </c>
      <c r="D5063" s="21">
        <v>43355</v>
      </c>
      <c r="E5063" s="16" t="s">
        <v>2240</v>
      </c>
      <c r="F5063" s="21">
        <v>44090</v>
      </c>
      <c r="G5063" s="16" t="s">
        <v>81</v>
      </c>
      <c r="H5063" s="26" t="s">
        <v>295</v>
      </c>
      <c r="I5063" s="16" t="s">
        <v>11958</v>
      </c>
      <c r="J5063" s="20" t="s">
        <v>116</v>
      </c>
      <c r="L5063" s="16" t="s">
        <v>116</v>
      </c>
      <c r="M5063" s="26" t="s">
        <v>11957</v>
      </c>
      <c r="N5063" s="26" t="s">
        <v>2244</v>
      </c>
      <c r="O5063" s="16" t="s">
        <v>1139</v>
      </c>
      <c r="P5063" s="26" t="s">
        <v>1140</v>
      </c>
      <c r="T5063" s="22">
        <v>0.01</v>
      </c>
      <c r="W5063" s="20" t="s">
        <v>43</v>
      </c>
      <c r="X5063" s="16" t="s">
        <v>78</v>
      </c>
      <c r="Z5063" s="24" t="s">
        <v>32</v>
      </c>
      <c r="AA5063" s="24" t="s">
        <v>32</v>
      </c>
      <c r="AB5063" s="24" t="s">
        <v>32</v>
      </c>
      <c r="AC5063" s="24" t="s">
        <v>32</v>
      </c>
      <c r="AD5063" s="25">
        <v>15000</v>
      </c>
      <c r="AE5063" s="25">
        <v>0</v>
      </c>
      <c r="AF5063" s="25">
        <v>0</v>
      </c>
      <c r="AG5063" s="25">
        <v>0</v>
      </c>
      <c r="AH5063" s="25">
        <v>15000</v>
      </c>
    </row>
    <row r="5064" spans="1:35" x14ac:dyDescent="0.25">
      <c r="A5064" s="17">
        <v>128085</v>
      </c>
      <c r="B5064" s="18">
        <v>4</v>
      </c>
      <c r="C5064" s="16" t="s">
        <v>73</v>
      </c>
      <c r="D5064" s="21">
        <v>43355</v>
      </c>
      <c r="E5064" s="16" t="s">
        <v>1610</v>
      </c>
      <c r="F5064" s="21">
        <v>43969</v>
      </c>
      <c r="G5064" s="16" t="s">
        <v>1610</v>
      </c>
      <c r="H5064" s="26" t="s">
        <v>186</v>
      </c>
      <c r="L5064" s="16" t="s">
        <v>110</v>
      </c>
      <c r="M5064" s="26" t="s">
        <v>11956</v>
      </c>
      <c r="O5064" s="16" t="s">
        <v>1612</v>
      </c>
      <c r="T5064" s="23" t="s">
        <v>32</v>
      </c>
      <c r="W5064" s="20" t="s">
        <v>43</v>
      </c>
      <c r="Z5064" s="24" t="s">
        <v>32</v>
      </c>
      <c r="AA5064" s="24" t="s">
        <v>32</v>
      </c>
      <c r="AB5064" s="24" t="s">
        <v>32</v>
      </c>
      <c r="AC5064" s="24" t="s">
        <v>32</v>
      </c>
      <c r="AD5064" s="25">
        <v>0</v>
      </c>
      <c r="AE5064" s="25">
        <v>0</v>
      </c>
      <c r="AF5064" s="25">
        <v>47282</v>
      </c>
      <c r="AG5064" s="25">
        <v>0</v>
      </c>
      <c r="AH5064" s="25">
        <v>47282</v>
      </c>
      <c r="AI5064" s="16" t="s">
        <v>11955</v>
      </c>
    </row>
    <row r="5065" spans="1:35" x14ac:dyDescent="0.25">
      <c r="A5065" s="17">
        <v>128086</v>
      </c>
      <c r="B5065" s="18">
        <v>2</v>
      </c>
      <c r="C5065" s="16" t="s">
        <v>73</v>
      </c>
      <c r="D5065" s="21">
        <v>43355</v>
      </c>
      <c r="E5065" s="16" t="s">
        <v>1610</v>
      </c>
      <c r="F5065" s="21">
        <v>43969</v>
      </c>
      <c r="G5065" s="16" t="s">
        <v>1610</v>
      </c>
      <c r="H5065" s="26" t="s">
        <v>1336</v>
      </c>
      <c r="L5065" s="16" t="s">
        <v>110</v>
      </c>
      <c r="M5065" s="26" t="s">
        <v>11954</v>
      </c>
      <c r="O5065" s="16" t="s">
        <v>1612</v>
      </c>
      <c r="T5065" s="23" t="s">
        <v>32</v>
      </c>
      <c r="W5065" s="20" t="s">
        <v>43</v>
      </c>
      <c r="Z5065" s="24" t="s">
        <v>32</v>
      </c>
      <c r="AA5065" s="24" t="s">
        <v>32</v>
      </c>
      <c r="AB5065" s="24" t="s">
        <v>32</v>
      </c>
      <c r="AC5065" s="24" t="s">
        <v>32</v>
      </c>
      <c r="AD5065" s="25">
        <v>0</v>
      </c>
      <c r="AE5065" s="25">
        <v>0</v>
      </c>
      <c r="AF5065" s="25">
        <v>87134</v>
      </c>
      <c r="AG5065" s="25">
        <v>0</v>
      </c>
      <c r="AH5065" s="25">
        <v>87134</v>
      </c>
      <c r="AI5065" s="16" t="s">
        <v>11953</v>
      </c>
    </row>
    <row r="5066" spans="1:35" x14ac:dyDescent="0.25">
      <c r="A5066" s="17">
        <v>128088</v>
      </c>
      <c r="B5066" s="18">
        <v>1</v>
      </c>
      <c r="C5066" s="16" t="s">
        <v>73</v>
      </c>
      <c r="D5066" s="21">
        <v>43355</v>
      </c>
      <c r="E5066" s="16" t="s">
        <v>1610</v>
      </c>
      <c r="F5066" s="21">
        <v>43969</v>
      </c>
      <c r="G5066" s="16" t="s">
        <v>1610</v>
      </c>
      <c r="H5066" s="26" t="s">
        <v>1163</v>
      </c>
      <c r="L5066" s="16" t="s">
        <v>110</v>
      </c>
      <c r="M5066" s="26" t="s">
        <v>11952</v>
      </c>
      <c r="O5066" s="16" t="s">
        <v>1612</v>
      </c>
      <c r="T5066" s="23" t="s">
        <v>32</v>
      </c>
      <c r="W5066" s="20" t="s">
        <v>43</v>
      </c>
      <c r="Z5066" s="24" t="s">
        <v>32</v>
      </c>
      <c r="AA5066" s="24" t="s">
        <v>32</v>
      </c>
      <c r="AB5066" s="24" t="s">
        <v>32</v>
      </c>
      <c r="AC5066" s="24" t="s">
        <v>32</v>
      </c>
      <c r="AD5066" s="25">
        <v>0</v>
      </c>
      <c r="AE5066" s="25">
        <v>0</v>
      </c>
      <c r="AF5066" s="25">
        <v>79214</v>
      </c>
      <c r="AG5066" s="25">
        <v>0</v>
      </c>
      <c r="AH5066" s="25">
        <v>79214</v>
      </c>
      <c r="AI5066" s="16" t="s">
        <v>11951</v>
      </c>
    </row>
    <row r="5067" spans="1:35" x14ac:dyDescent="0.25">
      <c r="A5067" s="17">
        <v>128091</v>
      </c>
      <c r="B5067" s="18">
        <v>3</v>
      </c>
      <c r="C5067" s="16" t="s">
        <v>73</v>
      </c>
      <c r="D5067" s="21">
        <v>43356</v>
      </c>
      <c r="E5067" s="16" t="s">
        <v>75</v>
      </c>
      <c r="F5067" s="21">
        <v>43591</v>
      </c>
      <c r="G5067" s="16" t="s">
        <v>75</v>
      </c>
      <c r="H5067" s="26" t="s">
        <v>69</v>
      </c>
      <c r="I5067" s="16" t="s">
        <v>548</v>
      </c>
      <c r="J5067" s="20" t="s">
        <v>116</v>
      </c>
      <c r="L5067" s="16" t="s">
        <v>116</v>
      </c>
      <c r="M5067" s="26" t="s">
        <v>11950</v>
      </c>
      <c r="N5067" s="26" t="s">
        <v>2343</v>
      </c>
      <c r="O5067" s="16" t="s">
        <v>188</v>
      </c>
      <c r="P5067" s="26" t="s">
        <v>443</v>
      </c>
      <c r="Q5067" s="26" t="s">
        <v>2343</v>
      </c>
      <c r="R5067" s="16" t="s">
        <v>139</v>
      </c>
      <c r="S5067" s="16" t="s">
        <v>4621</v>
      </c>
      <c r="T5067" s="22">
        <v>2.0299999999999998</v>
      </c>
      <c r="V5067" s="16" t="s">
        <v>1179</v>
      </c>
      <c r="W5067" s="20" t="s">
        <v>472</v>
      </c>
      <c r="X5067" s="16" t="s">
        <v>140</v>
      </c>
      <c r="Z5067" s="24" t="s">
        <v>32</v>
      </c>
      <c r="AA5067" s="24" t="s">
        <v>32</v>
      </c>
      <c r="AB5067" s="24" t="s">
        <v>32</v>
      </c>
      <c r="AC5067" s="24" t="s">
        <v>32</v>
      </c>
      <c r="AD5067" s="24" t="s">
        <v>32</v>
      </c>
      <c r="AE5067" s="24" t="s">
        <v>32</v>
      </c>
      <c r="AF5067" s="24" t="s">
        <v>32</v>
      </c>
      <c r="AG5067" s="24" t="s">
        <v>32</v>
      </c>
      <c r="AH5067" s="24" t="s">
        <v>32</v>
      </c>
      <c r="AI5067" s="16" t="s">
        <v>11949</v>
      </c>
    </row>
    <row r="5068" spans="1:35" x14ac:dyDescent="0.25">
      <c r="A5068" s="17">
        <v>128093</v>
      </c>
      <c r="B5068" s="18">
        <v>3</v>
      </c>
      <c r="C5068" s="16" t="s">
        <v>73</v>
      </c>
      <c r="D5068" s="21">
        <v>43357</v>
      </c>
      <c r="E5068" s="16" t="s">
        <v>2240</v>
      </c>
      <c r="F5068" s="21">
        <v>44028</v>
      </c>
      <c r="G5068" s="16" t="s">
        <v>832</v>
      </c>
      <c r="H5068" s="26" t="s">
        <v>437</v>
      </c>
      <c r="I5068" s="16" t="s">
        <v>1067</v>
      </c>
      <c r="J5068" s="20" t="s">
        <v>116</v>
      </c>
      <c r="L5068" s="16" t="s">
        <v>116</v>
      </c>
      <c r="M5068" s="26" t="s">
        <v>4538</v>
      </c>
      <c r="N5068" s="26" t="s">
        <v>4539</v>
      </c>
      <c r="O5068" s="16" t="s">
        <v>1139</v>
      </c>
      <c r="P5068" s="26" t="s">
        <v>78</v>
      </c>
      <c r="T5068" s="22">
        <v>0.01</v>
      </c>
      <c r="W5068" s="20" t="s">
        <v>43</v>
      </c>
      <c r="X5068" s="16" t="s">
        <v>78</v>
      </c>
      <c r="Z5068" s="25">
        <v>0</v>
      </c>
      <c r="AA5068" s="25">
        <v>0</v>
      </c>
      <c r="AB5068" s="25">
        <v>345057</v>
      </c>
      <c r="AC5068" s="25">
        <v>0</v>
      </c>
      <c r="AD5068" s="25">
        <v>15000</v>
      </c>
      <c r="AE5068" s="25">
        <v>0</v>
      </c>
      <c r="AF5068" s="25">
        <v>345057</v>
      </c>
      <c r="AG5068" s="25">
        <v>0</v>
      </c>
      <c r="AH5068" s="25">
        <v>360057</v>
      </c>
      <c r="AI5068" s="16" t="s">
        <v>4540</v>
      </c>
    </row>
    <row r="5069" spans="1:35" x14ac:dyDescent="0.25">
      <c r="A5069" s="17">
        <v>128094</v>
      </c>
      <c r="B5069" s="18">
        <v>3</v>
      </c>
      <c r="C5069" s="16" t="s">
        <v>73</v>
      </c>
      <c r="D5069" s="21">
        <v>43357</v>
      </c>
      <c r="E5069" s="16" t="s">
        <v>2240</v>
      </c>
      <c r="F5069" s="21">
        <v>43837</v>
      </c>
      <c r="G5069" s="16" t="s">
        <v>142</v>
      </c>
      <c r="H5069" s="26" t="s">
        <v>98</v>
      </c>
      <c r="I5069" s="16" t="s">
        <v>7419</v>
      </c>
      <c r="J5069" s="20" t="s">
        <v>116</v>
      </c>
      <c r="L5069" s="16" t="s">
        <v>116</v>
      </c>
      <c r="M5069" s="26" t="s">
        <v>11948</v>
      </c>
      <c r="N5069" s="26" t="s">
        <v>4539</v>
      </c>
      <c r="O5069" s="16" t="s">
        <v>1139</v>
      </c>
      <c r="P5069" s="26" t="s">
        <v>78</v>
      </c>
      <c r="T5069" s="22">
        <v>0.01</v>
      </c>
      <c r="W5069" s="20" t="s">
        <v>43</v>
      </c>
      <c r="X5069" s="16" t="s">
        <v>140</v>
      </c>
      <c r="Z5069" s="24" t="s">
        <v>32</v>
      </c>
      <c r="AA5069" s="24" t="s">
        <v>32</v>
      </c>
      <c r="AB5069" s="24" t="s">
        <v>32</v>
      </c>
      <c r="AC5069" s="24" t="s">
        <v>32</v>
      </c>
      <c r="AD5069" s="25">
        <v>15000</v>
      </c>
      <c r="AE5069" s="25">
        <v>0</v>
      </c>
      <c r="AF5069" s="25">
        <v>243737</v>
      </c>
      <c r="AG5069" s="25">
        <v>0</v>
      </c>
      <c r="AH5069" s="25">
        <v>258737</v>
      </c>
      <c r="AI5069" s="16" t="s">
        <v>11947</v>
      </c>
    </row>
    <row r="5070" spans="1:35" x14ac:dyDescent="0.25">
      <c r="A5070" s="17">
        <v>128095</v>
      </c>
      <c r="B5070" s="18">
        <v>3</v>
      </c>
      <c r="C5070" s="16" t="s">
        <v>73</v>
      </c>
      <c r="D5070" s="21">
        <v>43357</v>
      </c>
      <c r="E5070" s="16" t="s">
        <v>2240</v>
      </c>
      <c r="F5070" s="21">
        <v>43837</v>
      </c>
      <c r="G5070" s="16" t="s">
        <v>142</v>
      </c>
      <c r="H5070" s="26" t="s">
        <v>98</v>
      </c>
      <c r="I5070" s="16" t="s">
        <v>7419</v>
      </c>
      <c r="J5070" s="20" t="s">
        <v>116</v>
      </c>
      <c r="L5070" s="16" t="s">
        <v>116</v>
      </c>
      <c r="M5070" s="26" t="s">
        <v>11946</v>
      </c>
      <c r="N5070" s="26" t="s">
        <v>2244</v>
      </c>
      <c r="O5070" s="16" t="s">
        <v>1139</v>
      </c>
      <c r="P5070" s="26" t="s">
        <v>78</v>
      </c>
      <c r="T5070" s="22">
        <v>0.01</v>
      </c>
      <c r="W5070" s="20" t="s">
        <v>43</v>
      </c>
      <c r="X5070" s="16" t="s">
        <v>140</v>
      </c>
      <c r="Z5070" s="24" t="s">
        <v>32</v>
      </c>
      <c r="AA5070" s="24" t="s">
        <v>32</v>
      </c>
      <c r="AB5070" s="24" t="s">
        <v>32</v>
      </c>
      <c r="AC5070" s="24" t="s">
        <v>32</v>
      </c>
      <c r="AD5070" s="25">
        <v>15000</v>
      </c>
      <c r="AE5070" s="25">
        <v>0</v>
      </c>
      <c r="AF5070" s="25">
        <v>428555</v>
      </c>
      <c r="AG5070" s="25">
        <v>0</v>
      </c>
      <c r="AH5070" s="25">
        <v>443555</v>
      </c>
      <c r="AI5070" s="16" t="s">
        <v>11945</v>
      </c>
    </row>
    <row r="5071" spans="1:35" x14ac:dyDescent="0.25">
      <c r="A5071" s="17">
        <v>128097</v>
      </c>
      <c r="B5071" s="18">
        <v>1</v>
      </c>
      <c r="C5071" s="16" t="s">
        <v>73</v>
      </c>
      <c r="D5071" s="21">
        <v>43360</v>
      </c>
      <c r="E5071" s="16" t="s">
        <v>4294</v>
      </c>
      <c r="F5071" s="21">
        <v>44097</v>
      </c>
      <c r="G5071" s="16" t="s">
        <v>56</v>
      </c>
      <c r="H5071" s="26" t="s">
        <v>146</v>
      </c>
      <c r="I5071" s="16" t="s">
        <v>11944</v>
      </c>
      <c r="K5071" s="16" t="s">
        <v>11943</v>
      </c>
      <c r="L5071" s="16" t="s">
        <v>37</v>
      </c>
      <c r="M5071" s="26" t="s">
        <v>11942</v>
      </c>
      <c r="O5071" s="16" t="s">
        <v>1149</v>
      </c>
      <c r="P5071" s="26" t="s">
        <v>188</v>
      </c>
      <c r="R5071" s="16" t="s">
        <v>139</v>
      </c>
      <c r="S5071" s="16" t="s">
        <v>4621</v>
      </c>
      <c r="T5071" s="22">
        <v>5.21</v>
      </c>
      <c r="W5071" s="20" t="s">
        <v>43</v>
      </c>
      <c r="X5071" s="16" t="s">
        <v>44</v>
      </c>
      <c r="Z5071" s="24" t="s">
        <v>32</v>
      </c>
      <c r="AA5071" s="24" t="s">
        <v>32</v>
      </c>
      <c r="AB5071" s="24" t="s">
        <v>32</v>
      </c>
      <c r="AC5071" s="24" t="s">
        <v>32</v>
      </c>
      <c r="AD5071" s="24" t="s">
        <v>32</v>
      </c>
      <c r="AE5071" s="24" t="s">
        <v>32</v>
      </c>
      <c r="AF5071" s="24" t="s">
        <v>32</v>
      </c>
      <c r="AG5071" s="24" t="s">
        <v>32</v>
      </c>
      <c r="AH5071" s="24" t="s">
        <v>32</v>
      </c>
      <c r="AI5071" s="16" t="s">
        <v>11941</v>
      </c>
    </row>
    <row r="5072" spans="1:35" ht="45" x14ac:dyDescent="0.25">
      <c r="A5072" s="17">
        <v>128099</v>
      </c>
      <c r="B5072" s="18">
        <v>2</v>
      </c>
      <c r="C5072" s="16" t="s">
        <v>73</v>
      </c>
      <c r="D5072" s="21">
        <v>43362</v>
      </c>
      <c r="E5072" s="16" t="s">
        <v>1928</v>
      </c>
      <c r="F5072" s="21">
        <v>44215</v>
      </c>
      <c r="G5072" s="16" t="s">
        <v>75</v>
      </c>
      <c r="H5072" s="26" t="s">
        <v>286</v>
      </c>
      <c r="M5072" s="26" t="s">
        <v>11940</v>
      </c>
      <c r="N5072" s="26" t="s">
        <v>11939</v>
      </c>
      <c r="O5072" s="16" t="s">
        <v>60</v>
      </c>
      <c r="P5072" s="26" t="s">
        <v>1320</v>
      </c>
      <c r="R5072" s="16" t="s">
        <v>41</v>
      </c>
      <c r="S5072" s="16" t="s">
        <v>84</v>
      </c>
      <c r="T5072" s="23" t="s">
        <v>32</v>
      </c>
      <c r="W5072" s="20" t="s">
        <v>43</v>
      </c>
      <c r="Z5072" s="24" t="s">
        <v>32</v>
      </c>
      <c r="AA5072" s="24" t="s">
        <v>32</v>
      </c>
      <c r="AB5072" s="24" t="s">
        <v>32</v>
      </c>
      <c r="AC5072" s="24" t="s">
        <v>32</v>
      </c>
      <c r="AD5072" s="24" t="s">
        <v>32</v>
      </c>
      <c r="AE5072" s="24" t="s">
        <v>32</v>
      </c>
      <c r="AF5072" s="24" t="s">
        <v>32</v>
      </c>
      <c r="AG5072" s="24" t="s">
        <v>32</v>
      </c>
      <c r="AH5072" s="24" t="s">
        <v>32</v>
      </c>
      <c r="AI5072" s="16" t="s">
        <v>11938</v>
      </c>
    </row>
    <row r="5073" spans="1:35" x14ac:dyDescent="0.25">
      <c r="A5073" s="17">
        <v>128102</v>
      </c>
      <c r="B5073" s="18">
        <v>2</v>
      </c>
      <c r="C5073" s="16" t="s">
        <v>47</v>
      </c>
      <c r="D5073" s="21">
        <v>43363</v>
      </c>
      <c r="E5073" s="16" t="s">
        <v>1610</v>
      </c>
      <c r="F5073" s="21">
        <v>44168</v>
      </c>
      <c r="G5073" s="16" t="s">
        <v>4541</v>
      </c>
      <c r="H5073" s="26" t="s">
        <v>170</v>
      </c>
      <c r="M5073" s="26" t="s">
        <v>4542</v>
      </c>
      <c r="O5073" s="16" t="s">
        <v>4543</v>
      </c>
      <c r="T5073" s="23" t="s">
        <v>32</v>
      </c>
      <c r="W5073" s="20" t="s">
        <v>43</v>
      </c>
      <c r="Z5073" s="25">
        <v>0</v>
      </c>
      <c r="AA5073" s="25">
        <v>0</v>
      </c>
      <c r="AB5073" s="25">
        <v>324.64</v>
      </c>
      <c r="AC5073" s="25">
        <v>0</v>
      </c>
      <c r="AD5073" s="25">
        <v>0</v>
      </c>
      <c r="AE5073" s="25">
        <v>0</v>
      </c>
      <c r="AF5073" s="25">
        <v>92571.64</v>
      </c>
      <c r="AG5073" s="25">
        <v>0</v>
      </c>
      <c r="AH5073" s="25">
        <v>92571.64</v>
      </c>
      <c r="AI5073" s="16" t="s">
        <v>4544</v>
      </c>
    </row>
    <row r="5074" spans="1:35" ht="30" x14ac:dyDescent="0.25">
      <c r="A5074" s="17">
        <v>128105</v>
      </c>
      <c r="B5074" s="18">
        <v>1</v>
      </c>
      <c r="C5074" s="16" t="s">
        <v>73</v>
      </c>
      <c r="D5074" s="21">
        <v>43363</v>
      </c>
      <c r="E5074" s="16" t="s">
        <v>3905</v>
      </c>
      <c r="F5074" s="21">
        <v>44215</v>
      </c>
      <c r="G5074" s="16" t="s">
        <v>75</v>
      </c>
      <c r="H5074" s="26" t="s">
        <v>386</v>
      </c>
      <c r="M5074" s="26" t="s">
        <v>11937</v>
      </c>
      <c r="N5074" s="26" t="s">
        <v>11936</v>
      </c>
      <c r="O5074" s="16" t="s">
        <v>60</v>
      </c>
      <c r="P5074" s="26" t="s">
        <v>188</v>
      </c>
      <c r="R5074" s="16" t="s">
        <v>139</v>
      </c>
      <c r="S5074" s="16" t="s">
        <v>84</v>
      </c>
      <c r="T5074" s="22">
        <v>1.64</v>
      </c>
      <c r="W5074" s="20" t="s">
        <v>43</v>
      </c>
      <c r="X5074" s="16" t="s">
        <v>78</v>
      </c>
      <c r="Z5074" s="24" t="s">
        <v>32</v>
      </c>
      <c r="AA5074" s="24" t="s">
        <v>32</v>
      </c>
      <c r="AB5074" s="24" t="s">
        <v>32</v>
      </c>
      <c r="AC5074" s="24" t="s">
        <v>32</v>
      </c>
      <c r="AD5074" s="25">
        <v>35000</v>
      </c>
      <c r="AE5074" s="25">
        <v>0</v>
      </c>
      <c r="AF5074" s="25">
        <v>0</v>
      </c>
      <c r="AG5074" s="25">
        <v>0</v>
      </c>
      <c r="AH5074" s="25">
        <v>35000</v>
      </c>
      <c r="AI5074" s="16" t="s">
        <v>11935</v>
      </c>
    </row>
    <row r="5075" spans="1:35" x14ac:dyDescent="0.25">
      <c r="A5075" s="17">
        <v>128106</v>
      </c>
      <c r="B5075" s="18">
        <v>2</v>
      </c>
      <c r="C5075" s="16" t="s">
        <v>73</v>
      </c>
      <c r="D5075" s="21">
        <v>43363</v>
      </c>
      <c r="E5075" s="16" t="s">
        <v>1169</v>
      </c>
      <c r="F5075" s="21">
        <v>43363</v>
      </c>
      <c r="G5075" s="16" t="s">
        <v>1169</v>
      </c>
      <c r="H5075" s="26" t="s">
        <v>162</v>
      </c>
      <c r="M5075" s="26" t="s">
        <v>4545</v>
      </c>
      <c r="O5075" s="16" t="s">
        <v>1171</v>
      </c>
      <c r="P5075" s="26" t="s">
        <v>1062</v>
      </c>
      <c r="T5075" s="23" t="s">
        <v>32</v>
      </c>
      <c r="W5075" s="20" t="s">
        <v>43</v>
      </c>
      <c r="Z5075" s="25">
        <v>0</v>
      </c>
      <c r="AA5075" s="25">
        <v>0</v>
      </c>
      <c r="AB5075" s="25">
        <v>174000</v>
      </c>
      <c r="AC5075" s="25">
        <v>0</v>
      </c>
      <c r="AD5075" s="25">
        <v>0</v>
      </c>
      <c r="AE5075" s="25">
        <v>0</v>
      </c>
      <c r="AF5075" s="25">
        <v>307500</v>
      </c>
      <c r="AG5075" s="25">
        <v>0</v>
      </c>
      <c r="AH5075" s="25">
        <v>307500</v>
      </c>
      <c r="AI5075" s="16" t="s">
        <v>4546</v>
      </c>
    </row>
    <row r="5076" spans="1:35" ht="120" x14ac:dyDescent="0.25">
      <c r="A5076" s="17">
        <v>128109</v>
      </c>
      <c r="B5076" s="18">
        <v>4</v>
      </c>
      <c r="C5076" s="16" t="s">
        <v>73</v>
      </c>
      <c r="D5076" s="21">
        <v>43364</v>
      </c>
      <c r="E5076" s="16" t="s">
        <v>1409</v>
      </c>
      <c r="F5076" s="21">
        <v>44215</v>
      </c>
      <c r="G5076" s="16" t="s">
        <v>75</v>
      </c>
      <c r="H5076" s="26" t="s">
        <v>301</v>
      </c>
      <c r="M5076" s="26" t="s">
        <v>11934</v>
      </c>
      <c r="N5076" s="26" t="s">
        <v>11933</v>
      </c>
      <c r="O5076" s="16" t="s">
        <v>60</v>
      </c>
      <c r="P5076" s="26" t="s">
        <v>1444</v>
      </c>
      <c r="T5076" s="23" t="s">
        <v>32</v>
      </c>
      <c r="W5076" s="20" t="s">
        <v>43</v>
      </c>
      <c r="Z5076" s="24" t="s">
        <v>32</v>
      </c>
      <c r="AA5076" s="24" t="s">
        <v>32</v>
      </c>
      <c r="AB5076" s="24" t="s">
        <v>32</v>
      </c>
      <c r="AC5076" s="24" t="s">
        <v>32</v>
      </c>
      <c r="AD5076" s="25">
        <v>13500</v>
      </c>
      <c r="AE5076" s="25">
        <v>0</v>
      </c>
      <c r="AF5076" s="25">
        <v>0</v>
      </c>
      <c r="AG5076" s="25">
        <v>0</v>
      </c>
      <c r="AH5076" s="25">
        <v>13500</v>
      </c>
      <c r="AI5076" s="16" t="s">
        <v>11932</v>
      </c>
    </row>
    <row r="5077" spans="1:35" ht="60" x14ac:dyDescent="0.25">
      <c r="A5077" s="17">
        <v>128112</v>
      </c>
      <c r="B5077" s="18">
        <v>4</v>
      </c>
      <c r="C5077" s="16" t="s">
        <v>73</v>
      </c>
      <c r="D5077" s="21">
        <v>43367</v>
      </c>
      <c r="E5077" s="16" t="s">
        <v>1409</v>
      </c>
      <c r="F5077" s="21">
        <v>44215</v>
      </c>
      <c r="G5077" s="16" t="s">
        <v>75</v>
      </c>
      <c r="H5077" s="26" t="s">
        <v>270</v>
      </c>
      <c r="M5077" s="26" t="s">
        <v>11931</v>
      </c>
      <c r="N5077" s="26" t="s">
        <v>11930</v>
      </c>
      <c r="O5077" s="16" t="s">
        <v>60</v>
      </c>
      <c r="P5077" s="26" t="s">
        <v>443</v>
      </c>
      <c r="R5077" s="16" t="s">
        <v>139</v>
      </c>
      <c r="S5077" s="16" t="s">
        <v>84</v>
      </c>
      <c r="T5077" s="22">
        <v>0.57999999999999996</v>
      </c>
      <c r="W5077" s="20" t="s">
        <v>43</v>
      </c>
      <c r="X5077" s="16" t="s">
        <v>78</v>
      </c>
      <c r="Z5077" s="24" t="s">
        <v>32</v>
      </c>
      <c r="AA5077" s="24" t="s">
        <v>32</v>
      </c>
      <c r="AB5077" s="24" t="s">
        <v>32</v>
      </c>
      <c r="AC5077" s="24" t="s">
        <v>32</v>
      </c>
      <c r="AD5077" s="25">
        <v>12000</v>
      </c>
      <c r="AE5077" s="25">
        <v>0</v>
      </c>
      <c r="AF5077" s="25">
        <v>0</v>
      </c>
      <c r="AG5077" s="25">
        <v>0</v>
      </c>
      <c r="AH5077" s="25">
        <v>12000</v>
      </c>
      <c r="AI5077" s="16" t="s">
        <v>11929</v>
      </c>
    </row>
    <row r="5078" spans="1:35" ht="60" x14ac:dyDescent="0.25">
      <c r="A5078" s="17">
        <v>128113</v>
      </c>
      <c r="B5078" s="18">
        <v>4</v>
      </c>
      <c r="C5078" s="16" t="s">
        <v>31</v>
      </c>
      <c r="D5078" s="21">
        <v>43368</v>
      </c>
      <c r="E5078" s="16" t="s">
        <v>109</v>
      </c>
      <c r="F5078" s="21">
        <v>44089</v>
      </c>
      <c r="G5078" s="16" t="s">
        <v>32</v>
      </c>
      <c r="H5078" s="26" t="s">
        <v>4547</v>
      </c>
      <c r="M5078" s="26" t="s">
        <v>4548</v>
      </c>
      <c r="N5078" s="26" t="s">
        <v>4549</v>
      </c>
      <c r="O5078" s="16" t="s">
        <v>53</v>
      </c>
      <c r="P5078" s="26" t="s">
        <v>40</v>
      </c>
      <c r="R5078" s="16" t="s">
        <v>41</v>
      </c>
      <c r="S5078" s="16" t="s">
        <v>42</v>
      </c>
      <c r="T5078" s="23" t="s">
        <v>32</v>
      </c>
      <c r="W5078" s="20" t="s">
        <v>43</v>
      </c>
      <c r="X5078" s="16" t="s">
        <v>511</v>
      </c>
      <c r="Y5078" s="26" t="s">
        <v>4550</v>
      </c>
      <c r="Z5078" s="25">
        <v>-695000</v>
      </c>
      <c r="AA5078" s="25">
        <v>-1157000</v>
      </c>
      <c r="AB5078" s="25">
        <v>-2967000</v>
      </c>
      <c r="AC5078" s="25">
        <v>0</v>
      </c>
      <c r="AD5078" s="25">
        <v>705000</v>
      </c>
      <c r="AE5078" s="25">
        <v>205000</v>
      </c>
      <c r="AF5078" s="25">
        <v>7733000</v>
      </c>
      <c r="AG5078" s="25">
        <v>0</v>
      </c>
      <c r="AH5078" s="25">
        <v>8643000</v>
      </c>
      <c r="AI5078" s="16" t="s">
        <v>4551</v>
      </c>
    </row>
    <row r="5079" spans="1:35" x14ac:dyDescent="0.25">
      <c r="A5079" s="17">
        <v>128114</v>
      </c>
      <c r="B5079" s="18">
        <v>3</v>
      </c>
      <c r="C5079" s="16" t="s">
        <v>73</v>
      </c>
      <c r="D5079" s="21">
        <v>43368</v>
      </c>
      <c r="E5079" s="16" t="s">
        <v>142</v>
      </c>
      <c r="F5079" s="21">
        <v>43474</v>
      </c>
      <c r="G5079" s="16" t="s">
        <v>75</v>
      </c>
      <c r="H5079" s="26" t="s">
        <v>98</v>
      </c>
      <c r="M5079" s="26" t="s">
        <v>11928</v>
      </c>
      <c r="O5079" s="16" t="s">
        <v>78</v>
      </c>
      <c r="P5079" s="26" t="s">
        <v>757</v>
      </c>
      <c r="T5079" s="23" t="s">
        <v>32</v>
      </c>
      <c r="W5079" s="20" t="s">
        <v>43</v>
      </c>
      <c r="Z5079" s="24" t="s">
        <v>32</v>
      </c>
      <c r="AA5079" s="24" t="s">
        <v>32</v>
      </c>
      <c r="AB5079" s="24" t="s">
        <v>32</v>
      </c>
      <c r="AC5079" s="24" t="s">
        <v>32</v>
      </c>
      <c r="AD5079" s="25">
        <v>0</v>
      </c>
      <c r="AE5079" s="25">
        <v>0</v>
      </c>
      <c r="AF5079" s="25">
        <v>200000</v>
      </c>
      <c r="AG5079" s="25">
        <v>0</v>
      </c>
      <c r="AH5079" s="25">
        <v>200000</v>
      </c>
      <c r="AI5079" s="16" t="s">
        <v>11927</v>
      </c>
    </row>
    <row r="5080" spans="1:35" x14ac:dyDescent="0.25">
      <c r="A5080" s="17">
        <v>128115</v>
      </c>
      <c r="B5080" s="18">
        <v>3</v>
      </c>
      <c r="C5080" s="16" t="s">
        <v>73</v>
      </c>
      <c r="D5080" s="21">
        <v>43368</v>
      </c>
      <c r="E5080" s="16" t="s">
        <v>142</v>
      </c>
      <c r="F5080" s="21">
        <v>43474</v>
      </c>
      <c r="G5080" s="16" t="s">
        <v>75</v>
      </c>
      <c r="H5080" s="26" t="s">
        <v>98</v>
      </c>
      <c r="M5080" s="26" t="s">
        <v>11926</v>
      </c>
      <c r="O5080" s="16" t="s">
        <v>78</v>
      </c>
      <c r="P5080" s="26" t="s">
        <v>757</v>
      </c>
      <c r="T5080" s="23" t="s">
        <v>32</v>
      </c>
      <c r="W5080" s="20" t="s">
        <v>43</v>
      </c>
      <c r="Z5080" s="24" t="s">
        <v>32</v>
      </c>
      <c r="AA5080" s="24" t="s">
        <v>32</v>
      </c>
      <c r="AB5080" s="24" t="s">
        <v>32</v>
      </c>
      <c r="AC5080" s="24" t="s">
        <v>32</v>
      </c>
      <c r="AD5080" s="25">
        <v>0</v>
      </c>
      <c r="AE5080" s="25">
        <v>0</v>
      </c>
      <c r="AF5080" s="25">
        <v>200000</v>
      </c>
      <c r="AG5080" s="25">
        <v>0</v>
      </c>
      <c r="AH5080" s="25">
        <v>200000</v>
      </c>
      <c r="AI5080" s="16" t="s">
        <v>11925</v>
      </c>
    </row>
    <row r="5081" spans="1:35" x14ac:dyDescent="0.25">
      <c r="A5081" s="17">
        <v>128116</v>
      </c>
      <c r="B5081" s="18">
        <v>3</v>
      </c>
      <c r="C5081" s="16" t="s">
        <v>73</v>
      </c>
      <c r="D5081" s="21">
        <v>43368</v>
      </c>
      <c r="E5081" s="16" t="s">
        <v>142</v>
      </c>
      <c r="F5081" s="21">
        <v>43474</v>
      </c>
      <c r="G5081" s="16" t="s">
        <v>75</v>
      </c>
      <c r="H5081" s="26" t="s">
        <v>98</v>
      </c>
      <c r="M5081" s="26" t="s">
        <v>11924</v>
      </c>
      <c r="O5081" s="16" t="s">
        <v>78</v>
      </c>
      <c r="P5081" s="26" t="s">
        <v>757</v>
      </c>
      <c r="T5081" s="23" t="s">
        <v>32</v>
      </c>
      <c r="W5081" s="20" t="s">
        <v>43</v>
      </c>
      <c r="Z5081" s="24" t="s">
        <v>32</v>
      </c>
      <c r="AA5081" s="24" t="s">
        <v>32</v>
      </c>
      <c r="AB5081" s="24" t="s">
        <v>32</v>
      </c>
      <c r="AC5081" s="24" t="s">
        <v>32</v>
      </c>
      <c r="AD5081" s="25">
        <v>0</v>
      </c>
      <c r="AE5081" s="25">
        <v>0</v>
      </c>
      <c r="AF5081" s="25">
        <v>173200</v>
      </c>
      <c r="AG5081" s="25">
        <v>0</v>
      </c>
      <c r="AH5081" s="25">
        <v>173200</v>
      </c>
      <c r="AI5081" s="16" t="s">
        <v>11923</v>
      </c>
    </row>
    <row r="5082" spans="1:35" x14ac:dyDescent="0.25">
      <c r="A5082" s="17">
        <v>128117</v>
      </c>
      <c r="B5082" s="18">
        <v>4</v>
      </c>
      <c r="C5082" s="16" t="s">
        <v>73</v>
      </c>
      <c r="D5082" s="21">
        <v>43368</v>
      </c>
      <c r="E5082" s="16" t="s">
        <v>142</v>
      </c>
      <c r="F5082" s="21">
        <v>43476</v>
      </c>
      <c r="G5082" s="16" t="s">
        <v>75</v>
      </c>
      <c r="H5082" s="26" t="s">
        <v>229</v>
      </c>
      <c r="M5082" s="26" t="s">
        <v>11922</v>
      </c>
      <c r="O5082" s="16" t="s">
        <v>78</v>
      </c>
      <c r="P5082" s="26" t="s">
        <v>757</v>
      </c>
      <c r="T5082" s="23" t="s">
        <v>32</v>
      </c>
      <c r="W5082" s="20" t="s">
        <v>43</v>
      </c>
      <c r="Z5082" s="24" t="s">
        <v>32</v>
      </c>
      <c r="AA5082" s="24" t="s">
        <v>32</v>
      </c>
      <c r="AB5082" s="24" t="s">
        <v>32</v>
      </c>
      <c r="AC5082" s="24" t="s">
        <v>32</v>
      </c>
      <c r="AD5082" s="25">
        <v>0</v>
      </c>
      <c r="AE5082" s="25">
        <v>0</v>
      </c>
      <c r="AF5082" s="25">
        <v>181693.28</v>
      </c>
      <c r="AG5082" s="25">
        <v>0</v>
      </c>
      <c r="AH5082" s="25">
        <v>181693.28</v>
      </c>
      <c r="AI5082" s="16" t="s">
        <v>11921</v>
      </c>
    </row>
    <row r="5083" spans="1:35" x14ac:dyDescent="0.25">
      <c r="A5083" s="17">
        <v>128118</v>
      </c>
      <c r="B5083" s="18">
        <v>2</v>
      </c>
      <c r="C5083" s="16" t="s">
        <v>73</v>
      </c>
      <c r="D5083" s="21">
        <v>43368</v>
      </c>
      <c r="E5083" s="16" t="s">
        <v>142</v>
      </c>
      <c r="F5083" s="21">
        <v>43474</v>
      </c>
      <c r="G5083" s="16" t="s">
        <v>75</v>
      </c>
      <c r="H5083" s="26" t="s">
        <v>286</v>
      </c>
      <c r="M5083" s="26" t="s">
        <v>11920</v>
      </c>
      <c r="O5083" s="16" t="s">
        <v>78</v>
      </c>
      <c r="P5083" s="26" t="s">
        <v>757</v>
      </c>
      <c r="T5083" s="23" t="s">
        <v>32</v>
      </c>
      <c r="W5083" s="20" t="s">
        <v>43</v>
      </c>
      <c r="Z5083" s="24" t="s">
        <v>32</v>
      </c>
      <c r="AA5083" s="24" t="s">
        <v>32</v>
      </c>
      <c r="AB5083" s="24" t="s">
        <v>32</v>
      </c>
      <c r="AC5083" s="24" t="s">
        <v>32</v>
      </c>
      <c r="AD5083" s="25">
        <v>0</v>
      </c>
      <c r="AE5083" s="25">
        <v>0</v>
      </c>
      <c r="AF5083" s="25">
        <v>191464</v>
      </c>
      <c r="AG5083" s="25">
        <v>0</v>
      </c>
      <c r="AH5083" s="25">
        <v>191464</v>
      </c>
      <c r="AI5083" s="16" t="s">
        <v>11919</v>
      </c>
    </row>
    <row r="5084" spans="1:35" x14ac:dyDescent="0.25">
      <c r="A5084" s="17">
        <v>128119</v>
      </c>
      <c r="B5084" s="18">
        <v>3</v>
      </c>
      <c r="C5084" s="16" t="s">
        <v>73</v>
      </c>
      <c r="D5084" s="21">
        <v>43368</v>
      </c>
      <c r="E5084" s="16" t="s">
        <v>142</v>
      </c>
      <c r="F5084" s="21">
        <v>43488</v>
      </c>
      <c r="G5084" s="16" t="s">
        <v>75</v>
      </c>
      <c r="H5084" s="26" t="s">
        <v>57</v>
      </c>
      <c r="M5084" s="26" t="s">
        <v>11918</v>
      </c>
      <c r="O5084" s="16" t="s">
        <v>78</v>
      </c>
      <c r="P5084" s="26" t="s">
        <v>757</v>
      </c>
      <c r="T5084" s="23" t="s">
        <v>32</v>
      </c>
      <c r="W5084" s="20" t="s">
        <v>43</v>
      </c>
      <c r="Z5084" s="24" t="s">
        <v>32</v>
      </c>
      <c r="AA5084" s="24" t="s">
        <v>32</v>
      </c>
      <c r="AB5084" s="24" t="s">
        <v>32</v>
      </c>
      <c r="AC5084" s="24" t="s">
        <v>32</v>
      </c>
      <c r="AD5084" s="25">
        <v>0</v>
      </c>
      <c r="AE5084" s="25">
        <v>0</v>
      </c>
      <c r="AF5084" s="25">
        <v>123317</v>
      </c>
      <c r="AG5084" s="25">
        <v>0</v>
      </c>
      <c r="AH5084" s="25">
        <v>123317</v>
      </c>
      <c r="AI5084" s="16" t="s">
        <v>11917</v>
      </c>
    </row>
    <row r="5085" spans="1:35" x14ac:dyDescent="0.25">
      <c r="A5085" s="17">
        <v>128120</v>
      </c>
      <c r="B5085" s="18">
        <v>1</v>
      </c>
      <c r="C5085" s="16" t="s">
        <v>73</v>
      </c>
      <c r="D5085" s="21">
        <v>43368</v>
      </c>
      <c r="E5085" s="16" t="s">
        <v>142</v>
      </c>
      <c r="F5085" s="21">
        <v>43500</v>
      </c>
      <c r="G5085" s="16" t="s">
        <v>75</v>
      </c>
      <c r="H5085" s="26" t="s">
        <v>359</v>
      </c>
      <c r="M5085" s="26" t="s">
        <v>11916</v>
      </c>
      <c r="O5085" s="16" t="s">
        <v>78</v>
      </c>
      <c r="P5085" s="26" t="s">
        <v>757</v>
      </c>
      <c r="T5085" s="23" t="s">
        <v>32</v>
      </c>
      <c r="W5085" s="20" t="s">
        <v>43</v>
      </c>
      <c r="Z5085" s="24" t="s">
        <v>32</v>
      </c>
      <c r="AA5085" s="24" t="s">
        <v>32</v>
      </c>
      <c r="AB5085" s="24" t="s">
        <v>32</v>
      </c>
      <c r="AC5085" s="24" t="s">
        <v>32</v>
      </c>
      <c r="AD5085" s="25">
        <v>0</v>
      </c>
      <c r="AE5085" s="25">
        <v>0</v>
      </c>
      <c r="AF5085" s="25">
        <v>75160</v>
      </c>
      <c r="AG5085" s="25">
        <v>0</v>
      </c>
      <c r="AH5085" s="25">
        <v>75160</v>
      </c>
      <c r="AI5085" s="16" t="s">
        <v>11915</v>
      </c>
    </row>
    <row r="5086" spans="1:35" x14ac:dyDescent="0.25">
      <c r="A5086" s="17">
        <v>128121</v>
      </c>
      <c r="B5086" s="18">
        <v>4</v>
      </c>
      <c r="C5086" s="16" t="s">
        <v>73</v>
      </c>
      <c r="D5086" s="21">
        <v>43368</v>
      </c>
      <c r="E5086" s="16" t="s">
        <v>142</v>
      </c>
      <c r="F5086" s="21">
        <v>43474</v>
      </c>
      <c r="G5086" s="16" t="s">
        <v>75</v>
      </c>
      <c r="H5086" s="26" t="s">
        <v>126</v>
      </c>
      <c r="M5086" s="26" t="s">
        <v>11914</v>
      </c>
      <c r="O5086" s="16" t="s">
        <v>78</v>
      </c>
      <c r="P5086" s="26" t="s">
        <v>757</v>
      </c>
      <c r="T5086" s="23" t="s">
        <v>32</v>
      </c>
      <c r="W5086" s="20" t="s">
        <v>43</v>
      </c>
      <c r="Z5086" s="24" t="s">
        <v>32</v>
      </c>
      <c r="AA5086" s="24" t="s">
        <v>32</v>
      </c>
      <c r="AB5086" s="24" t="s">
        <v>32</v>
      </c>
      <c r="AC5086" s="24" t="s">
        <v>32</v>
      </c>
      <c r="AD5086" s="25">
        <v>0</v>
      </c>
      <c r="AE5086" s="25">
        <v>0</v>
      </c>
      <c r="AF5086" s="25">
        <v>200000</v>
      </c>
      <c r="AG5086" s="25">
        <v>0</v>
      </c>
      <c r="AH5086" s="25">
        <v>200000</v>
      </c>
      <c r="AI5086" s="16" t="s">
        <v>11913</v>
      </c>
    </row>
    <row r="5087" spans="1:35" x14ac:dyDescent="0.25">
      <c r="A5087" s="17">
        <v>128122</v>
      </c>
      <c r="B5087" s="18">
        <v>4</v>
      </c>
      <c r="C5087" s="16" t="s">
        <v>73</v>
      </c>
      <c r="D5087" s="21">
        <v>43368</v>
      </c>
      <c r="E5087" s="16" t="s">
        <v>142</v>
      </c>
      <c r="F5087" s="21">
        <v>43474</v>
      </c>
      <c r="G5087" s="16" t="s">
        <v>75</v>
      </c>
      <c r="H5087" s="26" t="s">
        <v>126</v>
      </c>
      <c r="M5087" s="26" t="s">
        <v>11912</v>
      </c>
      <c r="O5087" s="16" t="s">
        <v>78</v>
      </c>
      <c r="P5087" s="26" t="s">
        <v>757</v>
      </c>
      <c r="T5087" s="23" t="s">
        <v>32</v>
      </c>
      <c r="W5087" s="20" t="s">
        <v>43</v>
      </c>
      <c r="Z5087" s="24" t="s">
        <v>32</v>
      </c>
      <c r="AA5087" s="24" t="s">
        <v>32</v>
      </c>
      <c r="AB5087" s="24" t="s">
        <v>32</v>
      </c>
      <c r="AC5087" s="24" t="s">
        <v>32</v>
      </c>
      <c r="AD5087" s="25">
        <v>0</v>
      </c>
      <c r="AE5087" s="25">
        <v>0</v>
      </c>
      <c r="AF5087" s="25">
        <v>150000</v>
      </c>
      <c r="AG5087" s="25">
        <v>0</v>
      </c>
      <c r="AH5087" s="25">
        <v>150000</v>
      </c>
      <c r="AI5087" s="16" t="s">
        <v>11911</v>
      </c>
    </row>
    <row r="5088" spans="1:35" x14ac:dyDescent="0.25">
      <c r="A5088" s="17">
        <v>128123</v>
      </c>
      <c r="B5088" s="18">
        <v>1</v>
      </c>
      <c r="C5088" s="16" t="s">
        <v>73</v>
      </c>
      <c r="D5088" s="21">
        <v>43368</v>
      </c>
      <c r="E5088" s="16" t="s">
        <v>142</v>
      </c>
      <c r="F5088" s="21">
        <v>43476</v>
      </c>
      <c r="G5088" s="16" t="s">
        <v>75</v>
      </c>
      <c r="H5088" s="26" t="s">
        <v>182</v>
      </c>
      <c r="M5088" s="26" t="s">
        <v>11910</v>
      </c>
      <c r="O5088" s="16" t="s">
        <v>78</v>
      </c>
      <c r="P5088" s="26" t="s">
        <v>757</v>
      </c>
      <c r="T5088" s="23" t="s">
        <v>32</v>
      </c>
      <c r="W5088" s="20" t="s">
        <v>43</v>
      </c>
      <c r="Z5088" s="24" t="s">
        <v>32</v>
      </c>
      <c r="AA5088" s="24" t="s">
        <v>32</v>
      </c>
      <c r="AB5088" s="24" t="s">
        <v>32</v>
      </c>
      <c r="AC5088" s="24" t="s">
        <v>32</v>
      </c>
      <c r="AD5088" s="25">
        <v>0</v>
      </c>
      <c r="AE5088" s="25">
        <v>0</v>
      </c>
      <c r="AF5088" s="25">
        <v>95012</v>
      </c>
      <c r="AG5088" s="25">
        <v>0</v>
      </c>
      <c r="AH5088" s="25">
        <v>95012</v>
      </c>
      <c r="AI5088" s="16" t="s">
        <v>11909</v>
      </c>
    </row>
    <row r="5089" spans="1:35" x14ac:dyDescent="0.25">
      <c r="A5089" s="17">
        <v>128124</v>
      </c>
      <c r="B5089" s="18">
        <v>1</v>
      </c>
      <c r="C5089" s="16" t="s">
        <v>73</v>
      </c>
      <c r="D5089" s="21">
        <v>43368</v>
      </c>
      <c r="E5089" s="16" t="s">
        <v>142</v>
      </c>
      <c r="F5089" s="21">
        <v>44280</v>
      </c>
      <c r="G5089" s="16" t="s">
        <v>75</v>
      </c>
      <c r="H5089" s="26" t="s">
        <v>34</v>
      </c>
      <c r="M5089" s="26" t="s">
        <v>11908</v>
      </c>
      <c r="O5089" s="16" t="s">
        <v>78</v>
      </c>
      <c r="P5089" s="26" t="s">
        <v>757</v>
      </c>
      <c r="T5089" s="23" t="s">
        <v>32</v>
      </c>
      <c r="W5089" s="20" t="s">
        <v>43</v>
      </c>
      <c r="Z5089" s="24" t="s">
        <v>32</v>
      </c>
      <c r="AA5089" s="24" t="s">
        <v>32</v>
      </c>
      <c r="AB5089" s="24" t="s">
        <v>32</v>
      </c>
      <c r="AC5089" s="24" t="s">
        <v>32</v>
      </c>
      <c r="AD5089" s="25">
        <v>0</v>
      </c>
      <c r="AE5089" s="25">
        <v>0</v>
      </c>
      <c r="AF5089" s="25">
        <v>27715</v>
      </c>
      <c r="AG5089" s="25">
        <v>0</v>
      </c>
      <c r="AH5089" s="25">
        <v>27715</v>
      </c>
      <c r="AI5089" s="16" t="s">
        <v>11907</v>
      </c>
    </row>
    <row r="5090" spans="1:35" ht="90" x14ac:dyDescent="0.25">
      <c r="A5090" s="17">
        <v>128126</v>
      </c>
      <c r="B5090" s="18">
        <v>3</v>
      </c>
      <c r="C5090" s="16" t="s">
        <v>73</v>
      </c>
      <c r="D5090" s="21">
        <v>43369</v>
      </c>
      <c r="E5090" s="16" t="s">
        <v>1022</v>
      </c>
      <c r="F5090" s="21">
        <v>44215</v>
      </c>
      <c r="G5090" s="16" t="s">
        <v>75</v>
      </c>
      <c r="H5090" s="26" t="s">
        <v>437</v>
      </c>
      <c r="I5090" s="16" t="s">
        <v>4552</v>
      </c>
      <c r="M5090" s="26" t="s">
        <v>4553</v>
      </c>
      <c r="N5090" s="26" t="s">
        <v>4554</v>
      </c>
      <c r="O5090" s="16" t="s">
        <v>60</v>
      </c>
      <c r="P5090" s="26" t="s">
        <v>1434</v>
      </c>
      <c r="T5090" s="22">
        <v>0.6</v>
      </c>
      <c r="W5090" s="20" t="s">
        <v>43</v>
      </c>
      <c r="X5090" s="16" t="s">
        <v>4555</v>
      </c>
      <c r="Z5090" s="25">
        <v>45600</v>
      </c>
      <c r="AA5090" s="25">
        <v>0</v>
      </c>
      <c r="AB5090" s="25">
        <v>0</v>
      </c>
      <c r="AC5090" s="25">
        <v>0</v>
      </c>
      <c r="AD5090" s="25">
        <v>144339</v>
      </c>
      <c r="AE5090" s="25">
        <v>0</v>
      </c>
      <c r="AF5090" s="25">
        <v>0</v>
      </c>
      <c r="AG5090" s="25">
        <v>0</v>
      </c>
      <c r="AH5090" s="25">
        <v>144339</v>
      </c>
      <c r="AI5090" s="16" t="s">
        <v>4556</v>
      </c>
    </row>
    <row r="5091" spans="1:35" ht="45" x14ac:dyDescent="0.25">
      <c r="A5091" s="17">
        <v>128127</v>
      </c>
      <c r="B5091" s="18">
        <v>4</v>
      </c>
      <c r="C5091" s="16" t="s">
        <v>73</v>
      </c>
      <c r="D5091" s="21">
        <v>43370</v>
      </c>
      <c r="E5091" s="16" t="s">
        <v>11906</v>
      </c>
      <c r="F5091" s="21">
        <v>43663</v>
      </c>
      <c r="G5091" s="16" t="s">
        <v>588</v>
      </c>
      <c r="H5091" s="26" t="s">
        <v>126</v>
      </c>
      <c r="M5091" s="26" t="s">
        <v>11905</v>
      </c>
      <c r="N5091" s="26" t="s">
        <v>11904</v>
      </c>
      <c r="O5091" s="16" t="s">
        <v>9209</v>
      </c>
      <c r="P5091" s="26" t="s">
        <v>78</v>
      </c>
      <c r="T5091" s="23" t="s">
        <v>32</v>
      </c>
      <c r="W5091" s="20" t="s">
        <v>43</v>
      </c>
      <c r="Z5091" s="24" t="s">
        <v>32</v>
      </c>
      <c r="AA5091" s="24" t="s">
        <v>32</v>
      </c>
      <c r="AB5091" s="24" t="s">
        <v>32</v>
      </c>
      <c r="AC5091" s="24" t="s">
        <v>32</v>
      </c>
      <c r="AD5091" s="25">
        <v>0</v>
      </c>
      <c r="AE5091" s="25">
        <v>0</v>
      </c>
      <c r="AF5091" s="25">
        <v>577825</v>
      </c>
      <c r="AG5091" s="25">
        <v>0</v>
      </c>
      <c r="AH5091" s="25">
        <v>577825</v>
      </c>
      <c r="AI5091" s="16" t="s">
        <v>11903</v>
      </c>
    </row>
    <row r="5092" spans="1:35" x14ac:dyDescent="0.25">
      <c r="A5092" s="17">
        <v>128128</v>
      </c>
      <c r="B5092" s="18">
        <v>1</v>
      </c>
      <c r="C5092" s="16" t="s">
        <v>73</v>
      </c>
      <c r="D5092" s="21">
        <v>43370</v>
      </c>
      <c r="E5092" s="16" t="s">
        <v>109</v>
      </c>
      <c r="F5092" s="21">
        <v>44134</v>
      </c>
      <c r="G5092" s="16" t="s">
        <v>109</v>
      </c>
      <c r="H5092" s="26" t="s">
        <v>394</v>
      </c>
      <c r="I5092" s="16" t="s">
        <v>446</v>
      </c>
      <c r="J5092" s="20" t="s">
        <v>116</v>
      </c>
      <c r="L5092" s="16" t="s">
        <v>116</v>
      </c>
      <c r="M5092" s="26" t="s">
        <v>11902</v>
      </c>
      <c r="O5092" s="16" t="s">
        <v>119</v>
      </c>
      <c r="P5092" s="26" t="s">
        <v>551</v>
      </c>
      <c r="R5092" s="16" t="s">
        <v>139</v>
      </c>
      <c r="S5092" s="16" t="s">
        <v>42</v>
      </c>
      <c r="T5092" s="22">
        <v>5.1100000000000003</v>
      </c>
      <c r="W5092" s="20" t="s">
        <v>43</v>
      </c>
      <c r="X5092" s="16" t="s">
        <v>140</v>
      </c>
      <c r="Z5092" s="24" t="s">
        <v>32</v>
      </c>
      <c r="AA5092" s="24" t="s">
        <v>32</v>
      </c>
      <c r="AB5092" s="24" t="s">
        <v>32</v>
      </c>
      <c r="AC5092" s="24" t="s">
        <v>32</v>
      </c>
      <c r="AD5092" s="25">
        <v>128000</v>
      </c>
      <c r="AE5092" s="25">
        <v>0</v>
      </c>
      <c r="AF5092" s="25">
        <v>0</v>
      </c>
      <c r="AG5092" s="25">
        <v>0</v>
      </c>
      <c r="AH5092" s="25">
        <v>128000</v>
      </c>
    </row>
    <row r="5093" spans="1:35" x14ac:dyDescent="0.25">
      <c r="A5093" s="17">
        <v>128128.01</v>
      </c>
      <c r="B5093" s="18">
        <v>1</v>
      </c>
      <c r="C5093" s="16" t="s">
        <v>73</v>
      </c>
      <c r="D5093" s="21">
        <v>43819</v>
      </c>
      <c r="E5093" s="16" t="s">
        <v>109</v>
      </c>
      <c r="F5093" s="21">
        <v>44134</v>
      </c>
      <c r="G5093" s="16" t="s">
        <v>109</v>
      </c>
      <c r="H5093" s="26" t="s">
        <v>394</v>
      </c>
      <c r="I5093" s="16" t="s">
        <v>446</v>
      </c>
      <c r="J5093" s="20" t="s">
        <v>116</v>
      </c>
      <c r="L5093" s="16" t="s">
        <v>116</v>
      </c>
      <c r="M5093" s="26" t="s">
        <v>11901</v>
      </c>
      <c r="O5093" s="16" t="s">
        <v>119</v>
      </c>
      <c r="P5093" s="26" t="s">
        <v>168</v>
      </c>
      <c r="R5093" s="16" t="s">
        <v>139</v>
      </c>
      <c r="S5093" s="16" t="s">
        <v>42</v>
      </c>
      <c r="T5093" s="22">
        <v>1.7</v>
      </c>
      <c r="W5093" s="20" t="s">
        <v>43</v>
      </c>
      <c r="Z5093" s="24" t="s">
        <v>32</v>
      </c>
      <c r="AA5093" s="24" t="s">
        <v>32</v>
      </c>
      <c r="AB5093" s="24" t="s">
        <v>32</v>
      </c>
      <c r="AC5093" s="24" t="s">
        <v>32</v>
      </c>
      <c r="AD5093" s="24" t="s">
        <v>32</v>
      </c>
      <c r="AE5093" s="24" t="s">
        <v>32</v>
      </c>
      <c r="AF5093" s="24" t="s">
        <v>32</v>
      </c>
      <c r="AG5093" s="24" t="s">
        <v>32</v>
      </c>
      <c r="AH5093" s="24" t="s">
        <v>32</v>
      </c>
    </row>
    <row r="5094" spans="1:35" x14ac:dyDescent="0.25">
      <c r="A5094" s="17">
        <v>128128.02</v>
      </c>
      <c r="B5094" s="18">
        <v>1</v>
      </c>
      <c r="C5094" s="16" t="s">
        <v>73</v>
      </c>
      <c r="D5094" s="21">
        <v>43819</v>
      </c>
      <c r="E5094" s="16" t="s">
        <v>109</v>
      </c>
      <c r="F5094" s="21">
        <v>44134</v>
      </c>
      <c r="G5094" s="16" t="s">
        <v>109</v>
      </c>
      <c r="H5094" s="26" t="s">
        <v>394</v>
      </c>
      <c r="I5094" s="16" t="s">
        <v>446</v>
      </c>
      <c r="J5094" s="20" t="s">
        <v>116</v>
      </c>
      <c r="L5094" s="16" t="s">
        <v>116</v>
      </c>
      <c r="M5094" s="26" t="s">
        <v>11900</v>
      </c>
      <c r="N5094" s="26" t="s">
        <v>11899</v>
      </c>
      <c r="O5094" s="16" t="s">
        <v>119</v>
      </c>
      <c r="P5094" s="26" t="s">
        <v>568</v>
      </c>
      <c r="R5094" s="16" t="s">
        <v>139</v>
      </c>
      <c r="S5094" s="16" t="s">
        <v>192</v>
      </c>
      <c r="T5094" s="22">
        <v>2.6</v>
      </c>
      <c r="W5094" s="20" t="s">
        <v>43</v>
      </c>
      <c r="Z5094" s="24" t="s">
        <v>32</v>
      </c>
      <c r="AA5094" s="24" t="s">
        <v>32</v>
      </c>
      <c r="AB5094" s="24" t="s">
        <v>32</v>
      </c>
      <c r="AC5094" s="24" t="s">
        <v>32</v>
      </c>
      <c r="AD5094" s="24" t="s">
        <v>32</v>
      </c>
      <c r="AE5094" s="24" t="s">
        <v>32</v>
      </c>
      <c r="AF5094" s="24" t="s">
        <v>32</v>
      </c>
      <c r="AG5094" s="24" t="s">
        <v>32</v>
      </c>
      <c r="AH5094" s="24" t="s">
        <v>32</v>
      </c>
    </row>
    <row r="5095" spans="1:35" x14ac:dyDescent="0.25">
      <c r="A5095" s="17">
        <v>128129</v>
      </c>
      <c r="B5095" s="18">
        <v>2</v>
      </c>
      <c r="C5095" s="16" t="s">
        <v>47</v>
      </c>
      <c r="D5095" s="21">
        <v>43371</v>
      </c>
      <c r="E5095" s="16" t="s">
        <v>4294</v>
      </c>
      <c r="F5095" s="21">
        <v>44363</v>
      </c>
      <c r="G5095" s="16" t="s">
        <v>33</v>
      </c>
      <c r="H5095" s="26" t="s">
        <v>267</v>
      </c>
      <c r="I5095" s="16" t="s">
        <v>4557</v>
      </c>
      <c r="K5095" s="16" t="s">
        <v>4558</v>
      </c>
      <c r="L5095" s="16" t="s">
        <v>37</v>
      </c>
      <c r="M5095" s="26" t="s">
        <v>4559</v>
      </c>
      <c r="O5095" s="16" t="s">
        <v>39</v>
      </c>
      <c r="P5095" s="26" t="s">
        <v>40</v>
      </c>
      <c r="R5095" s="16" t="s">
        <v>41</v>
      </c>
      <c r="S5095" s="16" t="s">
        <v>42</v>
      </c>
      <c r="T5095" s="22">
        <v>0</v>
      </c>
      <c r="W5095" s="20" t="s">
        <v>43</v>
      </c>
      <c r="X5095" s="16" t="s">
        <v>44</v>
      </c>
      <c r="Y5095" s="26" t="s">
        <v>4560</v>
      </c>
      <c r="Z5095" s="25">
        <v>0</v>
      </c>
      <c r="AA5095" s="25">
        <v>0</v>
      </c>
      <c r="AB5095" s="25">
        <v>356032.94</v>
      </c>
      <c r="AC5095" s="25">
        <v>0</v>
      </c>
      <c r="AD5095" s="25">
        <v>0</v>
      </c>
      <c r="AE5095" s="25">
        <v>0</v>
      </c>
      <c r="AF5095" s="25">
        <v>340016.32</v>
      </c>
      <c r="AG5095" s="25">
        <v>0</v>
      </c>
      <c r="AH5095" s="25">
        <v>340016.32</v>
      </c>
      <c r="AI5095" s="16" t="s">
        <v>4561</v>
      </c>
    </row>
    <row r="5096" spans="1:35" x14ac:dyDescent="0.25">
      <c r="A5096" s="17">
        <v>128130</v>
      </c>
      <c r="B5096" s="18">
        <v>3</v>
      </c>
      <c r="C5096" s="16" t="s">
        <v>31</v>
      </c>
      <c r="D5096" s="21">
        <v>43371</v>
      </c>
      <c r="E5096" s="16" t="s">
        <v>486</v>
      </c>
      <c r="F5096" s="21">
        <v>43761</v>
      </c>
      <c r="G5096" s="16" t="s">
        <v>109</v>
      </c>
      <c r="H5096" s="26" t="s">
        <v>98</v>
      </c>
      <c r="I5096" s="16" t="s">
        <v>2338</v>
      </c>
      <c r="J5096" s="20" t="s">
        <v>116</v>
      </c>
      <c r="L5096" s="16" t="s">
        <v>116</v>
      </c>
      <c r="M5096" s="26" t="s">
        <v>11898</v>
      </c>
      <c r="N5096" s="26" t="s">
        <v>11897</v>
      </c>
      <c r="O5096" s="16" t="s">
        <v>151</v>
      </c>
      <c r="P5096" s="26" t="s">
        <v>198</v>
      </c>
      <c r="R5096" s="16" t="s">
        <v>139</v>
      </c>
      <c r="S5096" s="16" t="s">
        <v>84</v>
      </c>
      <c r="T5096" s="22">
        <v>0.01</v>
      </c>
      <c r="W5096" s="20" t="s">
        <v>43</v>
      </c>
      <c r="X5096" s="16" t="s">
        <v>140</v>
      </c>
      <c r="Z5096" s="24" t="s">
        <v>32</v>
      </c>
      <c r="AA5096" s="24" t="s">
        <v>32</v>
      </c>
      <c r="AB5096" s="24" t="s">
        <v>32</v>
      </c>
      <c r="AC5096" s="24" t="s">
        <v>32</v>
      </c>
      <c r="AD5096" s="25">
        <v>0</v>
      </c>
      <c r="AE5096" s="25">
        <v>0</v>
      </c>
      <c r="AF5096" s="25">
        <v>100000</v>
      </c>
      <c r="AG5096" s="25">
        <v>0</v>
      </c>
      <c r="AH5096" s="25">
        <v>100000</v>
      </c>
      <c r="AI5096" s="16" t="s">
        <v>11896</v>
      </c>
    </row>
    <row r="5097" spans="1:35" x14ac:dyDescent="0.25">
      <c r="A5097" s="17">
        <v>128132</v>
      </c>
      <c r="B5097" s="18">
        <v>3</v>
      </c>
      <c r="C5097" s="16" t="s">
        <v>73</v>
      </c>
      <c r="D5097" s="21">
        <v>43374</v>
      </c>
      <c r="E5097" s="16" t="s">
        <v>1610</v>
      </c>
      <c r="F5097" s="21">
        <v>43969</v>
      </c>
      <c r="G5097" s="16" t="s">
        <v>1610</v>
      </c>
      <c r="H5097" s="26" t="s">
        <v>766</v>
      </c>
      <c r="L5097" s="16" t="s">
        <v>110</v>
      </c>
      <c r="M5097" s="26" t="s">
        <v>11895</v>
      </c>
      <c r="O5097" s="16" t="s">
        <v>1612</v>
      </c>
      <c r="T5097" s="23" t="s">
        <v>32</v>
      </c>
      <c r="W5097" s="20" t="s">
        <v>43</v>
      </c>
      <c r="Z5097" s="24" t="s">
        <v>32</v>
      </c>
      <c r="AA5097" s="24" t="s">
        <v>32</v>
      </c>
      <c r="AB5097" s="24" t="s">
        <v>32</v>
      </c>
      <c r="AC5097" s="24" t="s">
        <v>32</v>
      </c>
      <c r="AD5097" s="25">
        <v>0</v>
      </c>
      <c r="AE5097" s="25">
        <v>0</v>
      </c>
      <c r="AF5097" s="25">
        <v>285000</v>
      </c>
      <c r="AG5097" s="25">
        <v>0</v>
      </c>
      <c r="AH5097" s="25">
        <v>285000</v>
      </c>
      <c r="AI5097" s="16" t="s">
        <v>11894</v>
      </c>
    </row>
    <row r="5098" spans="1:35" x14ac:dyDescent="0.25">
      <c r="A5098" s="17">
        <v>128133</v>
      </c>
      <c r="B5098" s="18">
        <v>1</v>
      </c>
      <c r="C5098" s="16" t="s">
        <v>73</v>
      </c>
      <c r="D5098" s="21">
        <v>43374</v>
      </c>
      <c r="E5098" s="16" t="s">
        <v>11893</v>
      </c>
      <c r="F5098" s="21">
        <v>43475</v>
      </c>
      <c r="G5098" s="16" t="s">
        <v>75</v>
      </c>
      <c r="H5098" s="26" t="s">
        <v>320</v>
      </c>
      <c r="M5098" s="26" t="s">
        <v>11892</v>
      </c>
      <c r="O5098" s="16" t="s">
        <v>9209</v>
      </c>
      <c r="T5098" s="23" t="s">
        <v>32</v>
      </c>
      <c r="W5098" s="20" t="s">
        <v>43</v>
      </c>
      <c r="Z5098" s="24" t="s">
        <v>32</v>
      </c>
      <c r="AA5098" s="24" t="s">
        <v>32</v>
      </c>
      <c r="AB5098" s="24" t="s">
        <v>32</v>
      </c>
      <c r="AC5098" s="24" t="s">
        <v>32</v>
      </c>
      <c r="AD5098" s="24" t="s">
        <v>32</v>
      </c>
      <c r="AE5098" s="24" t="s">
        <v>32</v>
      </c>
      <c r="AF5098" s="24" t="s">
        <v>32</v>
      </c>
      <c r="AG5098" s="24" t="s">
        <v>32</v>
      </c>
      <c r="AH5098" s="24" t="s">
        <v>32</v>
      </c>
      <c r="AI5098" s="16" t="s">
        <v>11891</v>
      </c>
    </row>
    <row r="5099" spans="1:35" x14ac:dyDescent="0.25">
      <c r="A5099" s="17">
        <v>128136</v>
      </c>
      <c r="B5099" s="18">
        <v>1</v>
      </c>
      <c r="C5099" s="16" t="s">
        <v>73</v>
      </c>
      <c r="D5099" s="21">
        <v>43374</v>
      </c>
      <c r="E5099" s="16" t="s">
        <v>1610</v>
      </c>
      <c r="F5099" s="21">
        <v>43969</v>
      </c>
      <c r="G5099" s="16" t="s">
        <v>1610</v>
      </c>
      <c r="H5099" s="26" t="s">
        <v>320</v>
      </c>
      <c r="L5099" s="16" t="s">
        <v>110</v>
      </c>
      <c r="M5099" s="26" t="s">
        <v>11890</v>
      </c>
      <c r="O5099" s="16" t="s">
        <v>1612</v>
      </c>
      <c r="T5099" s="23" t="s">
        <v>32</v>
      </c>
      <c r="W5099" s="20" t="s">
        <v>43</v>
      </c>
      <c r="Z5099" s="24" t="s">
        <v>32</v>
      </c>
      <c r="AA5099" s="24" t="s">
        <v>32</v>
      </c>
      <c r="AB5099" s="24" t="s">
        <v>32</v>
      </c>
      <c r="AC5099" s="24" t="s">
        <v>32</v>
      </c>
      <c r="AD5099" s="25">
        <v>0</v>
      </c>
      <c r="AE5099" s="25">
        <v>0</v>
      </c>
      <c r="AF5099" s="25">
        <v>90000</v>
      </c>
      <c r="AG5099" s="25">
        <v>0</v>
      </c>
      <c r="AH5099" s="25">
        <v>90000</v>
      </c>
      <c r="AI5099" s="16" t="s">
        <v>11889</v>
      </c>
    </row>
    <row r="5100" spans="1:35" x14ac:dyDescent="0.25">
      <c r="A5100" s="17">
        <v>128137</v>
      </c>
      <c r="B5100" s="18">
        <v>2</v>
      </c>
      <c r="C5100" s="16" t="s">
        <v>73</v>
      </c>
      <c r="D5100" s="21">
        <v>43374</v>
      </c>
      <c r="E5100" s="16" t="s">
        <v>1610</v>
      </c>
      <c r="F5100" s="21">
        <v>43969</v>
      </c>
      <c r="G5100" s="16" t="s">
        <v>1610</v>
      </c>
      <c r="H5100" s="26" t="s">
        <v>286</v>
      </c>
      <c r="L5100" s="16" t="s">
        <v>110</v>
      </c>
      <c r="M5100" s="26" t="s">
        <v>11888</v>
      </c>
      <c r="O5100" s="16" t="s">
        <v>1612</v>
      </c>
      <c r="T5100" s="23" t="s">
        <v>32</v>
      </c>
      <c r="W5100" s="20" t="s">
        <v>43</v>
      </c>
      <c r="Z5100" s="24" t="s">
        <v>32</v>
      </c>
      <c r="AA5100" s="24" t="s">
        <v>32</v>
      </c>
      <c r="AB5100" s="24" t="s">
        <v>32</v>
      </c>
      <c r="AC5100" s="24" t="s">
        <v>32</v>
      </c>
      <c r="AD5100" s="25">
        <v>0</v>
      </c>
      <c r="AE5100" s="25">
        <v>0</v>
      </c>
      <c r="AF5100" s="25">
        <v>451730</v>
      </c>
      <c r="AG5100" s="25">
        <v>0</v>
      </c>
      <c r="AH5100" s="25">
        <v>451730</v>
      </c>
      <c r="AI5100" s="16" t="s">
        <v>11887</v>
      </c>
    </row>
    <row r="5101" spans="1:35" x14ac:dyDescent="0.25">
      <c r="A5101" s="17">
        <v>128139</v>
      </c>
      <c r="B5101" s="18">
        <v>1</v>
      </c>
      <c r="C5101" s="16" t="s">
        <v>73</v>
      </c>
      <c r="D5101" s="21">
        <v>43374</v>
      </c>
      <c r="E5101" s="16" t="s">
        <v>1610</v>
      </c>
      <c r="F5101" s="21">
        <v>43969</v>
      </c>
      <c r="G5101" s="16" t="s">
        <v>1610</v>
      </c>
      <c r="H5101" s="26" t="s">
        <v>320</v>
      </c>
      <c r="L5101" s="16" t="s">
        <v>110</v>
      </c>
      <c r="M5101" s="26" t="s">
        <v>11886</v>
      </c>
      <c r="O5101" s="16" t="s">
        <v>1612</v>
      </c>
      <c r="T5101" s="23" t="s">
        <v>32</v>
      </c>
      <c r="W5101" s="20" t="s">
        <v>43</v>
      </c>
      <c r="Z5101" s="24" t="s">
        <v>32</v>
      </c>
      <c r="AA5101" s="24" t="s">
        <v>32</v>
      </c>
      <c r="AB5101" s="24" t="s">
        <v>32</v>
      </c>
      <c r="AC5101" s="24" t="s">
        <v>32</v>
      </c>
      <c r="AD5101" s="25">
        <v>0</v>
      </c>
      <c r="AE5101" s="25">
        <v>0</v>
      </c>
      <c r="AF5101" s="25">
        <v>250160</v>
      </c>
      <c r="AG5101" s="25">
        <v>0</v>
      </c>
      <c r="AH5101" s="25">
        <v>250160</v>
      </c>
      <c r="AI5101" s="16" t="s">
        <v>11885</v>
      </c>
    </row>
    <row r="5102" spans="1:35" x14ac:dyDescent="0.25">
      <c r="A5102" s="17">
        <v>128140</v>
      </c>
      <c r="B5102" s="18">
        <v>1</v>
      </c>
      <c r="C5102" s="16" t="s">
        <v>73</v>
      </c>
      <c r="D5102" s="21">
        <v>43374</v>
      </c>
      <c r="E5102" s="16" t="s">
        <v>1610</v>
      </c>
      <c r="F5102" s="21">
        <v>43969</v>
      </c>
      <c r="G5102" s="16" t="s">
        <v>1610</v>
      </c>
      <c r="H5102" s="26" t="s">
        <v>320</v>
      </c>
      <c r="L5102" s="16" t="s">
        <v>110</v>
      </c>
      <c r="M5102" s="26" t="s">
        <v>11884</v>
      </c>
      <c r="O5102" s="16" t="s">
        <v>1612</v>
      </c>
      <c r="T5102" s="23" t="s">
        <v>32</v>
      </c>
      <c r="W5102" s="20" t="s">
        <v>43</v>
      </c>
      <c r="Z5102" s="24" t="s">
        <v>32</v>
      </c>
      <c r="AA5102" s="24" t="s">
        <v>32</v>
      </c>
      <c r="AB5102" s="24" t="s">
        <v>32</v>
      </c>
      <c r="AC5102" s="24" t="s">
        <v>32</v>
      </c>
      <c r="AD5102" s="25">
        <v>0</v>
      </c>
      <c r="AE5102" s="25">
        <v>0</v>
      </c>
      <c r="AF5102" s="25">
        <v>19542</v>
      </c>
      <c r="AG5102" s="25">
        <v>0</v>
      </c>
      <c r="AH5102" s="25">
        <v>19542</v>
      </c>
      <c r="AI5102" s="16" t="s">
        <v>11883</v>
      </c>
    </row>
    <row r="5103" spans="1:35" x14ac:dyDescent="0.25">
      <c r="A5103" s="17">
        <v>128141</v>
      </c>
      <c r="B5103" s="18">
        <v>1</v>
      </c>
      <c r="C5103" s="16" t="s">
        <v>73</v>
      </c>
      <c r="D5103" s="21">
        <v>43374</v>
      </c>
      <c r="E5103" s="16" t="s">
        <v>1610</v>
      </c>
      <c r="F5103" s="21">
        <v>43969</v>
      </c>
      <c r="G5103" s="16" t="s">
        <v>1610</v>
      </c>
      <c r="H5103" s="26" t="s">
        <v>320</v>
      </c>
      <c r="L5103" s="16" t="s">
        <v>110</v>
      </c>
      <c r="M5103" s="26" t="s">
        <v>11882</v>
      </c>
      <c r="O5103" s="16" t="s">
        <v>1612</v>
      </c>
      <c r="T5103" s="23" t="s">
        <v>32</v>
      </c>
      <c r="W5103" s="20" t="s">
        <v>43</v>
      </c>
      <c r="Z5103" s="24" t="s">
        <v>32</v>
      </c>
      <c r="AA5103" s="24" t="s">
        <v>32</v>
      </c>
      <c r="AB5103" s="24" t="s">
        <v>32</v>
      </c>
      <c r="AC5103" s="24" t="s">
        <v>32</v>
      </c>
      <c r="AD5103" s="25">
        <v>0</v>
      </c>
      <c r="AE5103" s="25">
        <v>0</v>
      </c>
      <c r="AF5103" s="25">
        <v>33500</v>
      </c>
      <c r="AG5103" s="25">
        <v>0</v>
      </c>
      <c r="AH5103" s="25">
        <v>33500</v>
      </c>
      <c r="AI5103" s="16" t="s">
        <v>11881</v>
      </c>
    </row>
    <row r="5104" spans="1:35" x14ac:dyDescent="0.25">
      <c r="A5104" s="17">
        <v>128143</v>
      </c>
      <c r="B5104" s="18">
        <v>4</v>
      </c>
      <c r="C5104" s="16" t="s">
        <v>73</v>
      </c>
      <c r="D5104" s="21">
        <v>43375</v>
      </c>
      <c r="E5104" s="16" t="s">
        <v>3773</v>
      </c>
      <c r="F5104" s="21">
        <v>43375</v>
      </c>
      <c r="G5104" s="16" t="s">
        <v>3773</v>
      </c>
      <c r="H5104" s="26" t="s">
        <v>203</v>
      </c>
      <c r="M5104" s="26" t="s">
        <v>11880</v>
      </c>
      <c r="O5104" s="16" t="s">
        <v>1171</v>
      </c>
      <c r="P5104" s="26" t="s">
        <v>1062</v>
      </c>
      <c r="T5104" s="23" t="s">
        <v>32</v>
      </c>
      <c r="W5104" s="20" t="s">
        <v>43</v>
      </c>
      <c r="Z5104" s="24" t="s">
        <v>32</v>
      </c>
      <c r="AA5104" s="24" t="s">
        <v>32</v>
      </c>
      <c r="AB5104" s="24" t="s">
        <v>32</v>
      </c>
      <c r="AC5104" s="24" t="s">
        <v>32</v>
      </c>
      <c r="AD5104" s="25">
        <v>0</v>
      </c>
      <c r="AE5104" s="25">
        <v>0</v>
      </c>
      <c r="AF5104" s="25">
        <v>152697</v>
      </c>
      <c r="AG5104" s="25">
        <v>0</v>
      </c>
      <c r="AH5104" s="25">
        <v>152697</v>
      </c>
      <c r="AI5104" s="16" t="s">
        <v>11879</v>
      </c>
    </row>
    <row r="5105" spans="1:35" ht="45" x14ac:dyDescent="0.25">
      <c r="A5105" s="17">
        <v>128146</v>
      </c>
      <c r="B5105" s="18">
        <v>1</v>
      </c>
      <c r="C5105" s="16" t="s">
        <v>31</v>
      </c>
      <c r="D5105" s="21">
        <v>43375</v>
      </c>
      <c r="E5105" s="16" t="s">
        <v>3905</v>
      </c>
      <c r="F5105" s="21">
        <v>44341</v>
      </c>
      <c r="G5105" s="16" t="s">
        <v>1022</v>
      </c>
      <c r="H5105" s="26" t="s">
        <v>182</v>
      </c>
      <c r="I5105" s="16" t="s">
        <v>1256</v>
      </c>
      <c r="J5105" s="20" t="s">
        <v>1256</v>
      </c>
      <c r="K5105" s="16" t="s">
        <v>4562</v>
      </c>
      <c r="M5105" s="26" t="s">
        <v>4563</v>
      </c>
      <c r="N5105" s="26" t="s">
        <v>4564</v>
      </c>
      <c r="O5105" s="16" t="s">
        <v>60</v>
      </c>
      <c r="P5105" s="26" t="s">
        <v>2218</v>
      </c>
      <c r="R5105" s="16" t="s">
        <v>139</v>
      </c>
      <c r="S5105" s="16" t="s">
        <v>42</v>
      </c>
      <c r="T5105" s="22">
        <v>0.23899999999999999</v>
      </c>
      <c r="W5105" s="20" t="s">
        <v>43</v>
      </c>
      <c r="X5105" s="16" t="s">
        <v>44</v>
      </c>
      <c r="Z5105" s="25">
        <v>0</v>
      </c>
      <c r="AA5105" s="25">
        <v>0</v>
      </c>
      <c r="AB5105" s="25">
        <v>1247500</v>
      </c>
      <c r="AC5105" s="25">
        <v>0</v>
      </c>
      <c r="AD5105" s="25">
        <v>0</v>
      </c>
      <c r="AE5105" s="25">
        <v>0</v>
      </c>
      <c r="AF5105" s="25">
        <v>1247500</v>
      </c>
      <c r="AG5105" s="25">
        <v>0</v>
      </c>
      <c r="AH5105" s="25">
        <v>1247500</v>
      </c>
      <c r="AI5105" s="16" t="s">
        <v>4565</v>
      </c>
    </row>
    <row r="5106" spans="1:35" x14ac:dyDescent="0.25">
      <c r="A5106" s="17">
        <v>128147</v>
      </c>
      <c r="B5106" s="18">
        <v>4</v>
      </c>
      <c r="C5106" s="16" t="s">
        <v>73</v>
      </c>
      <c r="D5106" s="21">
        <v>43375</v>
      </c>
      <c r="E5106" s="16" t="s">
        <v>3773</v>
      </c>
      <c r="F5106" s="21">
        <v>43375</v>
      </c>
      <c r="G5106" s="16" t="s">
        <v>3773</v>
      </c>
      <c r="H5106" s="26" t="s">
        <v>126</v>
      </c>
      <c r="M5106" s="26" t="s">
        <v>11878</v>
      </c>
      <c r="O5106" s="16" t="s">
        <v>1171</v>
      </c>
      <c r="P5106" s="26" t="s">
        <v>1062</v>
      </c>
      <c r="T5106" s="23" t="s">
        <v>32</v>
      </c>
      <c r="W5106" s="20" t="s">
        <v>43</v>
      </c>
      <c r="Z5106" s="24" t="s">
        <v>32</v>
      </c>
      <c r="AA5106" s="24" t="s">
        <v>32</v>
      </c>
      <c r="AB5106" s="24" t="s">
        <v>32</v>
      </c>
      <c r="AC5106" s="24" t="s">
        <v>32</v>
      </c>
      <c r="AD5106" s="25">
        <v>0</v>
      </c>
      <c r="AE5106" s="25">
        <v>0</v>
      </c>
      <c r="AF5106" s="25">
        <v>786650</v>
      </c>
      <c r="AG5106" s="25">
        <v>0</v>
      </c>
      <c r="AH5106" s="25">
        <v>786650</v>
      </c>
      <c r="AI5106" s="16" t="s">
        <v>11877</v>
      </c>
    </row>
    <row r="5107" spans="1:35" ht="45" x14ac:dyDescent="0.25">
      <c r="A5107" s="17">
        <v>128149</v>
      </c>
      <c r="B5107" s="18">
        <v>1</v>
      </c>
      <c r="C5107" s="16" t="s">
        <v>73</v>
      </c>
      <c r="D5107" s="21">
        <v>43376</v>
      </c>
      <c r="E5107" s="16" t="s">
        <v>56</v>
      </c>
      <c r="F5107" s="21">
        <v>44215</v>
      </c>
      <c r="G5107" s="16" t="s">
        <v>75</v>
      </c>
      <c r="H5107" s="26" t="s">
        <v>400</v>
      </c>
      <c r="M5107" s="26" t="s">
        <v>11876</v>
      </c>
      <c r="N5107" s="26" t="s">
        <v>11875</v>
      </c>
      <c r="O5107" s="16" t="s">
        <v>60</v>
      </c>
      <c r="P5107" s="26" t="s">
        <v>67</v>
      </c>
      <c r="T5107" s="22">
        <v>0.54</v>
      </c>
      <c r="W5107" s="20" t="s">
        <v>43</v>
      </c>
      <c r="X5107" s="16" t="s">
        <v>78</v>
      </c>
      <c r="Z5107" s="24" t="s">
        <v>32</v>
      </c>
      <c r="AA5107" s="24" t="s">
        <v>32</v>
      </c>
      <c r="AB5107" s="24" t="s">
        <v>32</v>
      </c>
      <c r="AC5107" s="24" t="s">
        <v>32</v>
      </c>
      <c r="AD5107" s="24" t="s">
        <v>32</v>
      </c>
      <c r="AE5107" s="24" t="s">
        <v>32</v>
      </c>
      <c r="AF5107" s="24" t="s">
        <v>32</v>
      </c>
      <c r="AG5107" s="24" t="s">
        <v>32</v>
      </c>
      <c r="AH5107" s="24" t="s">
        <v>32</v>
      </c>
      <c r="AI5107" s="16" t="s">
        <v>11874</v>
      </c>
    </row>
    <row r="5108" spans="1:35" ht="45" x14ac:dyDescent="0.25">
      <c r="A5108" s="17">
        <v>128150.02</v>
      </c>
      <c r="B5108" s="18">
        <v>3</v>
      </c>
      <c r="C5108" s="16" t="s">
        <v>73</v>
      </c>
      <c r="D5108" s="21">
        <v>43803</v>
      </c>
      <c r="E5108" s="16" t="s">
        <v>56</v>
      </c>
      <c r="F5108" s="21">
        <v>44215</v>
      </c>
      <c r="G5108" s="16" t="s">
        <v>75</v>
      </c>
      <c r="H5108" s="26" t="s">
        <v>434</v>
      </c>
      <c r="M5108" s="26" t="s">
        <v>11873</v>
      </c>
      <c r="N5108" s="26" t="s">
        <v>11872</v>
      </c>
      <c r="O5108" s="16" t="s">
        <v>60</v>
      </c>
      <c r="P5108" s="26" t="s">
        <v>67</v>
      </c>
      <c r="T5108" s="23" t="s">
        <v>32</v>
      </c>
      <c r="W5108" s="20" t="s">
        <v>43</v>
      </c>
      <c r="X5108" s="16" t="s">
        <v>44</v>
      </c>
      <c r="Z5108" s="24" t="s">
        <v>32</v>
      </c>
      <c r="AA5108" s="24" t="s">
        <v>32</v>
      </c>
      <c r="AB5108" s="24" t="s">
        <v>32</v>
      </c>
      <c r="AC5108" s="24" t="s">
        <v>32</v>
      </c>
      <c r="AD5108" s="25">
        <v>210000</v>
      </c>
      <c r="AE5108" s="25">
        <v>0</v>
      </c>
      <c r="AF5108" s="25">
        <v>0</v>
      </c>
      <c r="AG5108" s="25">
        <v>0</v>
      </c>
      <c r="AH5108" s="25">
        <v>210000</v>
      </c>
      <c r="AI5108" s="16" t="s">
        <v>11871</v>
      </c>
    </row>
    <row r="5109" spans="1:35" x14ac:dyDescent="0.25">
      <c r="A5109" s="17">
        <v>128151</v>
      </c>
      <c r="B5109" s="18">
        <v>1</v>
      </c>
      <c r="C5109" s="16" t="s">
        <v>73</v>
      </c>
      <c r="D5109" s="21">
        <v>43376</v>
      </c>
      <c r="E5109" s="16" t="s">
        <v>1610</v>
      </c>
      <c r="F5109" s="21">
        <v>43376</v>
      </c>
      <c r="G5109" s="16" t="s">
        <v>1610</v>
      </c>
      <c r="H5109" s="26" t="s">
        <v>196</v>
      </c>
      <c r="L5109" s="16" t="s">
        <v>110</v>
      </c>
      <c r="M5109" s="26" t="s">
        <v>11870</v>
      </c>
      <c r="O5109" s="16" t="s">
        <v>1612</v>
      </c>
      <c r="T5109" s="23" t="s">
        <v>32</v>
      </c>
      <c r="W5109" s="20" t="s">
        <v>43</v>
      </c>
      <c r="Z5109" s="24" t="s">
        <v>32</v>
      </c>
      <c r="AA5109" s="24" t="s">
        <v>32</v>
      </c>
      <c r="AB5109" s="24" t="s">
        <v>32</v>
      </c>
      <c r="AC5109" s="24" t="s">
        <v>32</v>
      </c>
      <c r="AD5109" s="25">
        <v>0</v>
      </c>
      <c r="AE5109" s="25">
        <v>0</v>
      </c>
      <c r="AF5109" s="25">
        <v>170500</v>
      </c>
      <c r="AG5109" s="25">
        <v>0</v>
      </c>
      <c r="AH5109" s="25">
        <v>170500</v>
      </c>
      <c r="AI5109" s="16" t="s">
        <v>11869</v>
      </c>
    </row>
    <row r="5110" spans="1:35" ht="30" x14ac:dyDescent="0.25">
      <c r="A5110" s="17">
        <v>128152</v>
      </c>
      <c r="B5110" s="18">
        <v>3</v>
      </c>
      <c r="C5110" s="16" t="s">
        <v>73</v>
      </c>
      <c r="D5110" s="21">
        <v>43376</v>
      </c>
      <c r="E5110" s="16" t="s">
        <v>56</v>
      </c>
      <c r="F5110" s="21">
        <v>44215</v>
      </c>
      <c r="G5110" s="16" t="s">
        <v>75</v>
      </c>
      <c r="H5110" s="26" t="s">
        <v>788</v>
      </c>
      <c r="I5110" s="16" t="s">
        <v>608</v>
      </c>
      <c r="J5110" s="20" t="s">
        <v>116</v>
      </c>
      <c r="L5110" s="16" t="s">
        <v>116</v>
      </c>
      <c r="M5110" s="26" t="s">
        <v>11868</v>
      </c>
      <c r="N5110" s="26" t="s">
        <v>11867</v>
      </c>
      <c r="O5110" s="16" t="s">
        <v>60</v>
      </c>
      <c r="P5110" s="26" t="s">
        <v>67</v>
      </c>
      <c r="T5110" s="22">
        <v>0.26</v>
      </c>
      <c r="W5110" s="20" t="s">
        <v>43</v>
      </c>
      <c r="X5110" s="16" t="s">
        <v>140</v>
      </c>
      <c r="Z5110" s="24" t="s">
        <v>32</v>
      </c>
      <c r="AA5110" s="24" t="s">
        <v>32</v>
      </c>
      <c r="AB5110" s="24" t="s">
        <v>32</v>
      </c>
      <c r="AC5110" s="24" t="s">
        <v>32</v>
      </c>
      <c r="AD5110" s="24" t="s">
        <v>32</v>
      </c>
      <c r="AE5110" s="24" t="s">
        <v>32</v>
      </c>
      <c r="AF5110" s="24" t="s">
        <v>32</v>
      </c>
      <c r="AG5110" s="24" t="s">
        <v>32</v>
      </c>
      <c r="AH5110" s="24" t="s">
        <v>32</v>
      </c>
      <c r="AI5110" s="16" t="s">
        <v>11866</v>
      </c>
    </row>
    <row r="5111" spans="1:35" ht="45" x14ac:dyDescent="0.25">
      <c r="A5111" s="17">
        <v>128154</v>
      </c>
      <c r="B5111" s="18">
        <v>3</v>
      </c>
      <c r="C5111" s="16" t="s">
        <v>73</v>
      </c>
      <c r="D5111" s="21">
        <v>43376</v>
      </c>
      <c r="E5111" s="16" t="s">
        <v>56</v>
      </c>
      <c r="F5111" s="21">
        <v>44215</v>
      </c>
      <c r="G5111" s="16" t="s">
        <v>75</v>
      </c>
      <c r="H5111" s="26" t="s">
        <v>354</v>
      </c>
      <c r="I5111" s="16" t="s">
        <v>2020</v>
      </c>
      <c r="J5111" s="20" t="s">
        <v>116</v>
      </c>
      <c r="L5111" s="16" t="s">
        <v>116</v>
      </c>
      <c r="M5111" s="26" t="s">
        <v>11865</v>
      </c>
      <c r="N5111" s="26" t="s">
        <v>11864</v>
      </c>
      <c r="O5111" s="16" t="s">
        <v>60</v>
      </c>
      <c r="P5111" s="26" t="s">
        <v>67</v>
      </c>
      <c r="T5111" s="22">
        <v>0.49</v>
      </c>
      <c r="W5111" s="20" t="s">
        <v>43</v>
      </c>
      <c r="X5111" s="16" t="s">
        <v>78</v>
      </c>
      <c r="Z5111" s="24" t="s">
        <v>32</v>
      </c>
      <c r="AA5111" s="24" t="s">
        <v>32</v>
      </c>
      <c r="AB5111" s="24" t="s">
        <v>32</v>
      </c>
      <c r="AC5111" s="24" t="s">
        <v>32</v>
      </c>
      <c r="AD5111" s="24" t="s">
        <v>32</v>
      </c>
      <c r="AE5111" s="24" t="s">
        <v>32</v>
      </c>
      <c r="AF5111" s="24" t="s">
        <v>32</v>
      </c>
      <c r="AG5111" s="24" t="s">
        <v>32</v>
      </c>
      <c r="AH5111" s="24" t="s">
        <v>32</v>
      </c>
      <c r="AI5111" s="16" t="s">
        <v>11863</v>
      </c>
    </row>
    <row r="5112" spans="1:35" x14ac:dyDescent="0.25">
      <c r="A5112" s="17">
        <v>128155</v>
      </c>
      <c r="B5112" s="18">
        <v>6</v>
      </c>
      <c r="C5112" s="16" t="s">
        <v>73</v>
      </c>
      <c r="D5112" s="21">
        <v>43376</v>
      </c>
      <c r="E5112" s="16" t="s">
        <v>142</v>
      </c>
      <c r="F5112" s="21">
        <v>43426</v>
      </c>
      <c r="G5112" s="16" t="s">
        <v>75</v>
      </c>
      <c r="H5112" s="26" t="s">
        <v>76</v>
      </c>
      <c r="M5112" s="26" t="s">
        <v>11862</v>
      </c>
      <c r="O5112" s="16" t="s">
        <v>78</v>
      </c>
      <c r="P5112" s="26" t="s">
        <v>757</v>
      </c>
      <c r="T5112" s="23" t="s">
        <v>32</v>
      </c>
      <c r="W5112" s="20" t="s">
        <v>43</v>
      </c>
      <c r="Z5112" s="24" t="s">
        <v>32</v>
      </c>
      <c r="AA5112" s="24" t="s">
        <v>32</v>
      </c>
      <c r="AB5112" s="24" t="s">
        <v>32</v>
      </c>
      <c r="AC5112" s="24" t="s">
        <v>32</v>
      </c>
      <c r="AD5112" s="25">
        <v>0</v>
      </c>
      <c r="AE5112" s="25">
        <v>0</v>
      </c>
      <c r="AF5112" s="25">
        <v>71393</v>
      </c>
      <c r="AG5112" s="25">
        <v>0</v>
      </c>
      <c r="AH5112" s="25">
        <v>71393</v>
      </c>
      <c r="AI5112" s="16" t="s">
        <v>11861</v>
      </c>
    </row>
    <row r="5113" spans="1:35" x14ac:dyDescent="0.25">
      <c r="A5113" s="17">
        <v>128157</v>
      </c>
      <c r="B5113" s="18">
        <v>2</v>
      </c>
      <c r="C5113" s="16" t="s">
        <v>73</v>
      </c>
      <c r="D5113" s="21">
        <v>43376</v>
      </c>
      <c r="E5113" s="16" t="s">
        <v>142</v>
      </c>
      <c r="F5113" s="21">
        <v>43474</v>
      </c>
      <c r="G5113" s="16" t="s">
        <v>75</v>
      </c>
      <c r="H5113" s="26" t="s">
        <v>286</v>
      </c>
      <c r="M5113" s="26" t="s">
        <v>11860</v>
      </c>
      <c r="O5113" s="16" t="s">
        <v>78</v>
      </c>
      <c r="P5113" s="26" t="s">
        <v>757</v>
      </c>
      <c r="T5113" s="23" t="s">
        <v>32</v>
      </c>
      <c r="W5113" s="20" t="s">
        <v>43</v>
      </c>
      <c r="Z5113" s="24" t="s">
        <v>32</v>
      </c>
      <c r="AA5113" s="24" t="s">
        <v>32</v>
      </c>
      <c r="AB5113" s="24" t="s">
        <v>32</v>
      </c>
      <c r="AC5113" s="24" t="s">
        <v>32</v>
      </c>
      <c r="AD5113" s="25">
        <v>0</v>
      </c>
      <c r="AE5113" s="25">
        <v>0</v>
      </c>
      <c r="AF5113" s="25">
        <v>125000</v>
      </c>
      <c r="AG5113" s="25">
        <v>0</v>
      </c>
      <c r="AH5113" s="25">
        <v>125000</v>
      </c>
      <c r="AI5113" s="16" t="s">
        <v>11859</v>
      </c>
    </row>
    <row r="5114" spans="1:35" x14ac:dyDescent="0.25">
      <c r="A5114" s="17">
        <v>128159</v>
      </c>
      <c r="B5114" s="18">
        <v>4</v>
      </c>
      <c r="C5114" s="16" t="s">
        <v>73</v>
      </c>
      <c r="D5114" s="21">
        <v>43376</v>
      </c>
      <c r="E5114" s="16" t="s">
        <v>142</v>
      </c>
      <c r="F5114" s="21">
        <v>43474</v>
      </c>
      <c r="G5114" s="16" t="s">
        <v>75</v>
      </c>
      <c r="H5114" s="26" t="s">
        <v>126</v>
      </c>
      <c r="M5114" s="26" t="s">
        <v>11858</v>
      </c>
      <c r="O5114" s="16" t="s">
        <v>78</v>
      </c>
      <c r="P5114" s="26" t="s">
        <v>757</v>
      </c>
      <c r="T5114" s="23" t="s">
        <v>32</v>
      </c>
      <c r="W5114" s="20" t="s">
        <v>43</v>
      </c>
      <c r="Z5114" s="24" t="s">
        <v>32</v>
      </c>
      <c r="AA5114" s="24" t="s">
        <v>32</v>
      </c>
      <c r="AB5114" s="24" t="s">
        <v>32</v>
      </c>
      <c r="AC5114" s="24" t="s">
        <v>32</v>
      </c>
      <c r="AD5114" s="25">
        <v>0</v>
      </c>
      <c r="AE5114" s="25">
        <v>0</v>
      </c>
      <c r="AF5114" s="25">
        <v>20000</v>
      </c>
      <c r="AG5114" s="25">
        <v>0</v>
      </c>
      <c r="AH5114" s="25">
        <v>20000</v>
      </c>
      <c r="AI5114" s="16" t="s">
        <v>11857</v>
      </c>
    </row>
    <row r="5115" spans="1:35" x14ac:dyDescent="0.25">
      <c r="A5115" s="17">
        <v>128160</v>
      </c>
      <c r="B5115" s="18">
        <v>6</v>
      </c>
      <c r="C5115" s="16" t="s">
        <v>73</v>
      </c>
      <c r="D5115" s="21">
        <v>43376</v>
      </c>
      <c r="E5115" s="16" t="s">
        <v>142</v>
      </c>
      <c r="F5115" s="21">
        <v>43426</v>
      </c>
      <c r="G5115" s="16" t="s">
        <v>75</v>
      </c>
      <c r="H5115" s="26" t="s">
        <v>76</v>
      </c>
      <c r="M5115" s="26" t="s">
        <v>11856</v>
      </c>
      <c r="O5115" s="16" t="s">
        <v>78</v>
      </c>
      <c r="P5115" s="26" t="s">
        <v>757</v>
      </c>
      <c r="T5115" s="23" t="s">
        <v>32</v>
      </c>
      <c r="W5115" s="20" t="s">
        <v>43</v>
      </c>
      <c r="Z5115" s="24" t="s">
        <v>32</v>
      </c>
      <c r="AA5115" s="24" t="s">
        <v>32</v>
      </c>
      <c r="AB5115" s="24" t="s">
        <v>32</v>
      </c>
      <c r="AC5115" s="24" t="s">
        <v>32</v>
      </c>
      <c r="AD5115" s="25">
        <v>0</v>
      </c>
      <c r="AE5115" s="25">
        <v>0</v>
      </c>
      <c r="AF5115" s="25">
        <v>200000</v>
      </c>
      <c r="AG5115" s="25">
        <v>0</v>
      </c>
      <c r="AH5115" s="25">
        <v>200000</v>
      </c>
      <c r="AI5115" s="16" t="s">
        <v>11855</v>
      </c>
    </row>
    <row r="5116" spans="1:35" x14ac:dyDescent="0.25">
      <c r="A5116" s="17">
        <v>128161</v>
      </c>
      <c r="B5116" s="18">
        <v>3</v>
      </c>
      <c r="C5116" s="16" t="s">
        <v>73</v>
      </c>
      <c r="D5116" s="21">
        <v>43376</v>
      </c>
      <c r="E5116" s="16" t="s">
        <v>1610</v>
      </c>
      <c r="F5116" s="21">
        <v>43969</v>
      </c>
      <c r="G5116" s="16" t="s">
        <v>1610</v>
      </c>
      <c r="H5116" s="26" t="s">
        <v>362</v>
      </c>
      <c r="L5116" s="16" t="s">
        <v>110</v>
      </c>
      <c r="M5116" s="26" t="s">
        <v>11854</v>
      </c>
      <c r="O5116" s="16" t="s">
        <v>1612</v>
      </c>
      <c r="T5116" s="23" t="s">
        <v>32</v>
      </c>
      <c r="W5116" s="20" t="s">
        <v>43</v>
      </c>
      <c r="Z5116" s="24" t="s">
        <v>32</v>
      </c>
      <c r="AA5116" s="24" t="s">
        <v>32</v>
      </c>
      <c r="AB5116" s="24" t="s">
        <v>32</v>
      </c>
      <c r="AC5116" s="24" t="s">
        <v>32</v>
      </c>
      <c r="AD5116" s="25">
        <v>0</v>
      </c>
      <c r="AE5116" s="25">
        <v>0</v>
      </c>
      <c r="AF5116" s="25">
        <v>4804.5</v>
      </c>
      <c r="AG5116" s="25">
        <v>0</v>
      </c>
      <c r="AH5116" s="25">
        <v>4804.5</v>
      </c>
      <c r="AI5116" s="16" t="s">
        <v>11853</v>
      </c>
    </row>
    <row r="5117" spans="1:35" ht="45" x14ac:dyDescent="0.25">
      <c r="A5117" s="17">
        <v>128164</v>
      </c>
      <c r="B5117" s="18">
        <v>1</v>
      </c>
      <c r="C5117" s="16" t="s">
        <v>73</v>
      </c>
      <c r="D5117" s="21">
        <v>43376</v>
      </c>
      <c r="E5117" s="16" t="s">
        <v>56</v>
      </c>
      <c r="F5117" s="21">
        <v>44344</v>
      </c>
      <c r="G5117" s="16" t="s">
        <v>4805</v>
      </c>
      <c r="H5117" s="26" t="s">
        <v>215</v>
      </c>
      <c r="M5117" s="26" t="s">
        <v>11852</v>
      </c>
      <c r="N5117" s="26" t="s">
        <v>11851</v>
      </c>
      <c r="O5117" s="16" t="s">
        <v>60</v>
      </c>
      <c r="P5117" s="26" t="s">
        <v>67</v>
      </c>
      <c r="T5117" s="22">
        <v>1.48</v>
      </c>
      <c r="W5117" s="20" t="s">
        <v>43</v>
      </c>
      <c r="X5117" s="16" t="s">
        <v>511</v>
      </c>
      <c r="Z5117" s="24" t="s">
        <v>32</v>
      </c>
      <c r="AA5117" s="24" t="s">
        <v>32</v>
      </c>
      <c r="AB5117" s="24" t="s">
        <v>32</v>
      </c>
      <c r="AC5117" s="24" t="s">
        <v>32</v>
      </c>
      <c r="AD5117" s="24" t="s">
        <v>32</v>
      </c>
      <c r="AE5117" s="24" t="s">
        <v>32</v>
      </c>
      <c r="AF5117" s="24" t="s">
        <v>32</v>
      </c>
      <c r="AG5117" s="24" t="s">
        <v>32</v>
      </c>
      <c r="AH5117" s="24" t="s">
        <v>32</v>
      </c>
      <c r="AI5117" s="16" t="s">
        <v>11850</v>
      </c>
    </row>
    <row r="5118" spans="1:35" ht="45" x14ac:dyDescent="0.25">
      <c r="A5118" s="17">
        <v>128165</v>
      </c>
      <c r="B5118" s="18">
        <v>1</v>
      </c>
      <c r="C5118" s="16" t="s">
        <v>73</v>
      </c>
      <c r="D5118" s="21">
        <v>43376</v>
      </c>
      <c r="E5118" s="16" t="s">
        <v>56</v>
      </c>
      <c r="F5118" s="21">
        <v>44215</v>
      </c>
      <c r="G5118" s="16" t="s">
        <v>75</v>
      </c>
      <c r="H5118" s="26" t="s">
        <v>196</v>
      </c>
      <c r="I5118" s="16" t="s">
        <v>1767</v>
      </c>
      <c r="J5118" s="20" t="s">
        <v>116</v>
      </c>
      <c r="L5118" s="16" t="s">
        <v>116</v>
      </c>
      <c r="M5118" s="26" t="s">
        <v>11849</v>
      </c>
      <c r="N5118" s="26" t="s">
        <v>11848</v>
      </c>
      <c r="O5118" s="16" t="s">
        <v>60</v>
      </c>
      <c r="P5118" s="26" t="s">
        <v>67</v>
      </c>
      <c r="T5118" s="22">
        <v>0.39</v>
      </c>
      <c r="W5118" s="20" t="s">
        <v>43</v>
      </c>
      <c r="X5118" s="16" t="s">
        <v>1150</v>
      </c>
      <c r="Z5118" s="24" t="s">
        <v>32</v>
      </c>
      <c r="AA5118" s="24" t="s">
        <v>32</v>
      </c>
      <c r="AB5118" s="24" t="s">
        <v>32</v>
      </c>
      <c r="AC5118" s="24" t="s">
        <v>32</v>
      </c>
      <c r="AD5118" s="24" t="s">
        <v>32</v>
      </c>
      <c r="AE5118" s="24" t="s">
        <v>32</v>
      </c>
      <c r="AF5118" s="24" t="s">
        <v>32</v>
      </c>
      <c r="AG5118" s="24" t="s">
        <v>32</v>
      </c>
      <c r="AH5118" s="24" t="s">
        <v>32</v>
      </c>
      <c r="AI5118" s="16" t="s">
        <v>11847</v>
      </c>
    </row>
    <row r="5119" spans="1:35" ht="45" x14ac:dyDescent="0.25">
      <c r="A5119" s="17">
        <v>128166</v>
      </c>
      <c r="B5119" s="18">
        <v>1</v>
      </c>
      <c r="C5119" s="16" t="s">
        <v>73</v>
      </c>
      <c r="D5119" s="21">
        <v>43376</v>
      </c>
      <c r="E5119" s="16" t="s">
        <v>56</v>
      </c>
      <c r="F5119" s="21">
        <v>44215</v>
      </c>
      <c r="G5119" s="16" t="s">
        <v>75</v>
      </c>
      <c r="H5119" s="26" t="s">
        <v>238</v>
      </c>
      <c r="M5119" s="26" t="s">
        <v>11846</v>
      </c>
      <c r="N5119" s="26" t="s">
        <v>11845</v>
      </c>
      <c r="O5119" s="16" t="s">
        <v>60</v>
      </c>
      <c r="P5119" s="26" t="s">
        <v>67</v>
      </c>
      <c r="T5119" s="22">
        <v>0.4</v>
      </c>
      <c r="W5119" s="20" t="s">
        <v>43</v>
      </c>
      <c r="X5119" s="16" t="s">
        <v>78</v>
      </c>
      <c r="Z5119" s="24" t="s">
        <v>32</v>
      </c>
      <c r="AA5119" s="24" t="s">
        <v>32</v>
      </c>
      <c r="AB5119" s="24" t="s">
        <v>32</v>
      </c>
      <c r="AC5119" s="24" t="s">
        <v>32</v>
      </c>
      <c r="AD5119" s="24" t="s">
        <v>32</v>
      </c>
      <c r="AE5119" s="24" t="s">
        <v>32</v>
      </c>
      <c r="AF5119" s="24" t="s">
        <v>32</v>
      </c>
      <c r="AG5119" s="24" t="s">
        <v>32</v>
      </c>
      <c r="AH5119" s="24" t="s">
        <v>32</v>
      </c>
      <c r="AI5119" s="16" t="s">
        <v>11844</v>
      </c>
    </row>
    <row r="5120" spans="1:35" x14ac:dyDescent="0.25">
      <c r="A5120" s="17">
        <v>128167</v>
      </c>
      <c r="B5120" s="18">
        <v>6</v>
      </c>
      <c r="C5120" s="16" t="s">
        <v>73</v>
      </c>
      <c r="D5120" s="21">
        <v>43376</v>
      </c>
      <c r="E5120" s="16" t="s">
        <v>81</v>
      </c>
      <c r="F5120" s="21">
        <v>43426</v>
      </c>
      <c r="G5120" s="16" t="s">
        <v>75</v>
      </c>
      <c r="H5120" s="26" t="s">
        <v>76</v>
      </c>
      <c r="M5120" s="26" t="s">
        <v>11843</v>
      </c>
      <c r="O5120" s="16" t="s">
        <v>78</v>
      </c>
      <c r="T5120" s="23" t="s">
        <v>32</v>
      </c>
      <c r="W5120" s="20" t="s">
        <v>43</v>
      </c>
      <c r="Z5120" s="24" t="s">
        <v>32</v>
      </c>
      <c r="AA5120" s="24" t="s">
        <v>32</v>
      </c>
      <c r="AB5120" s="24" t="s">
        <v>32</v>
      </c>
      <c r="AC5120" s="24" t="s">
        <v>32</v>
      </c>
      <c r="AD5120" s="25">
        <v>1035000</v>
      </c>
      <c r="AE5120" s="25">
        <v>0</v>
      </c>
      <c r="AF5120" s="25">
        <v>0</v>
      </c>
      <c r="AG5120" s="25">
        <v>0</v>
      </c>
      <c r="AH5120" s="25">
        <v>1035000</v>
      </c>
    </row>
    <row r="5121" spans="1:35" ht="30" x14ac:dyDescent="0.25">
      <c r="A5121" s="17">
        <v>128168</v>
      </c>
      <c r="B5121" s="18">
        <v>4</v>
      </c>
      <c r="C5121" s="16" t="s">
        <v>73</v>
      </c>
      <c r="D5121" s="21">
        <v>43377</v>
      </c>
      <c r="E5121" s="16" t="s">
        <v>56</v>
      </c>
      <c r="F5121" s="21">
        <v>44215</v>
      </c>
      <c r="G5121" s="16" t="s">
        <v>75</v>
      </c>
      <c r="H5121" s="26" t="s">
        <v>221</v>
      </c>
      <c r="M5121" s="26" t="s">
        <v>11842</v>
      </c>
      <c r="N5121" s="26" t="s">
        <v>11841</v>
      </c>
      <c r="O5121" s="16" t="s">
        <v>60</v>
      </c>
      <c r="P5121" s="26" t="s">
        <v>67</v>
      </c>
      <c r="T5121" s="22">
        <v>0.25</v>
      </c>
      <c r="W5121" s="20" t="s">
        <v>43</v>
      </c>
      <c r="X5121" s="16" t="s">
        <v>78</v>
      </c>
      <c r="Z5121" s="24" t="s">
        <v>32</v>
      </c>
      <c r="AA5121" s="24" t="s">
        <v>32</v>
      </c>
      <c r="AB5121" s="24" t="s">
        <v>32</v>
      </c>
      <c r="AC5121" s="24" t="s">
        <v>32</v>
      </c>
      <c r="AD5121" s="24" t="s">
        <v>32</v>
      </c>
      <c r="AE5121" s="24" t="s">
        <v>32</v>
      </c>
      <c r="AF5121" s="24" t="s">
        <v>32</v>
      </c>
      <c r="AG5121" s="24" t="s">
        <v>32</v>
      </c>
      <c r="AH5121" s="24" t="s">
        <v>32</v>
      </c>
      <c r="AI5121" s="16" t="s">
        <v>11840</v>
      </c>
    </row>
    <row r="5122" spans="1:35" ht="60" x14ac:dyDescent="0.25">
      <c r="A5122" s="17">
        <v>128170</v>
      </c>
      <c r="B5122" s="18">
        <v>2</v>
      </c>
      <c r="C5122" s="16" t="s">
        <v>73</v>
      </c>
      <c r="D5122" s="21">
        <v>43377</v>
      </c>
      <c r="E5122" s="16" t="s">
        <v>56</v>
      </c>
      <c r="F5122" s="21">
        <v>44215</v>
      </c>
      <c r="G5122" s="16" t="s">
        <v>75</v>
      </c>
      <c r="H5122" s="26" t="s">
        <v>212</v>
      </c>
      <c r="I5122" s="16" t="s">
        <v>464</v>
      </c>
      <c r="J5122" s="20" t="s">
        <v>116</v>
      </c>
      <c r="L5122" s="16" t="s">
        <v>116</v>
      </c>
      <c r="M5122" s="26" t="s">
        <v>11839</v>
      </c>
      <c r="N5122" s="26" t="s">
        <v>11838</v>
      </c>
      <c r="O5122" s="16" t="s">
        <v>60</v>
      </c>
      <c r="P5122" s="26" t="s">
        <v>67</v>
      </c>
      <c r="T5122" s="22">
        <v>0.42</v>
      </c>
      <c r="W5122" s="20" t="s">
        <v>43</v>
      </c>
      <c r="X5122" s="16" t="s">
        <v>140</v>
      </c>
      <c r="Z5122" s="24" t="s">
        <v>32</v>
      </c>
      <c r="AA5122" s="24" t="s">
        <v>32</v>
      </c>
      <c r="AB5122" s="24" t="s">
        <v>32</v>
      </c>
      <c r="AC5122" s="24" t="s">
        <v>32</v>
      </c>
      <c r="AD5122" s="24" t="s">
        <v>32</v>
      </c>
      <c r="AE5122" s="24" t="s">
        <v>32</v>
      </c>
      <c r="AF5122" s="24" t="s">
        <v>32</v>
      </c>
      <c r="AG5122" s="24" t="s">
        <v>32</v>
      </c>
      <c r="AH5122" s="24" t="s">
        <v>32</v>
      </c>
      <c r="AI5122" s="16" t="s">
        <v>11837</v>
      </c>
    </row>
    <row r="5123" spans="1:35" ht="30" x14ac:dyDescent="0.25">
      <c r="A5123" s="17">
        <v>128175</v>
      </c>
      <c r="B5123" s="18">
        <v>3</v>
      </c>
      <c r="C5123" s="16" t="s">
        <v>73</v>
      </c>
      <c r="D5123" s="21">
        <v>43377</v>
      </c>
      <c r="E5123" s="16" t="s">
        <v>56</v>
      </c>
      <c r="F5123" s="21">
        <v>44215</v>
      </c>
      <c r="G5123" s="16" t="s">
        <v>75</v>
      </c>
      <c r="H5123" s="26" t="s">
        <v>173</v>
      </c>
      <c r="I5123" s="16" t="s">
        <v>605</v>
      </c>
      <c r="J5123" s="20" t="s">
        <v>116</v>
      </c>
      <c r="L5123" s="16" t="s">
        <v>116</v>
      </c>
      <c r="M5123" s="26" t="s">
        <v>11836</v>
      </c>
      <c r="N5123" s="26" t="s">
        <v>11835</v>
      </c>
      <c r="O5123" s="16" t="s">
        <v>60</v>
      </c>
      <c r="P5123" s="26" t="s">
        <v>67</v>
      </c>
      <c r="T5123" s="22">
        <v>7.0000000000000007E-2</v>
      </c>
      <c r="W5123" s="20" t="s">
        <v>43</v>
      </c>
      <c r="X5123" s="16" t="s">
        <v>78</v>
      </c>
      <c r="Z5123" s="24" t="s">
        <v>32</v>
      </c>
      <c r="AA5123" s="24" t="s">
        <v>32</v>
      </c>
      <c r="AB5123" s="24" t="s">
        <v>32</v>
      </c>
      <c r="AC5123" s="24" t="s">
        <v>32</v>
      </c>
      <c r="AD5123" s="24" t="s">
        <v>32</v>
      </c>
      <c r="AE5123" s="24" t="s">
        <v>32</v>
      </c>
      <c r="AF5123" s="24" t="s">
        <v>32</v>
      </c>
      <c r="AG5123" s="24" t="s">
        <v>32</v>
      </c>
      <c r="AH5123" s="24" t="s">
        <v>32</v>
      </c>
      <c r="AI5123" s="16" t="s">
        <v>11834</v>
      </c>
    </row>
    <row r="5124" spans="1:35" x14ac:dyDescent="0.25">
      <c r="A5124" s="17">
        <v>128179</v>
      </c>
      <c r="B5124" s="18">
        <v>1</v>
      </c>
      <c r="C5124" s="16" t="s">
        <v>73</v>
      </c>
      <c r="D5124" s="21">
        <v>43377</v>
      </c>
      <c r="E5124" s="16" t="s">
        <v>4566</v>
      </c>
      <c r="F5124" s="21">
        <v>43377</v>
      </c>
      <c r="G5124" s="16" t="s">
        <v>4566</v>
      </c>
      <c r="H5124" s="26" t="s">
        <v>232</v>
      </c>
      <c r="M5124" s="26" t="s">
        <v>11833</v>
      </c>
      <c r="O5124" s="16" t="s">
        <v>1171</v>
      </c>
      <c r="P5124" s="26" t="s">
        <v>1062</v>
      </c>
      <c r="T5124" s="23" t="s">
        <v>32</v>
      </c>
      <c r="W5124" s="20" t="s">
        <v>43</v>
      </c>
      <c r="Z5124" s="24" t="s">
        <v>32</v>
      </c>
      <c r="AA5124" s="24" t="s">
        <v>32</v>
      </c>
      <c r="AB5124" s="24" t="s">
        <v>32</v>
      </c>
      <c r="AC5124" s="24" t="s">
        <v>32</v>
      </c>
      <c r="AD5124" s="25">
        <v>0</v>
      </c>
      <c r="AE5124" s="25">
        <v>0</v>
      </c>
      <c r="AF5124" s="25">
        <v>16275</v>
      </c>
      <c r="AG5124" s="25">
        <v>0</v>
      </c>
      <c r="AH5124" s="25">
        <v>16275</v>
      </c>
      <c r="AI5124" s="16" t="s">
        <v>11832</v>
      </c>
    </row>
    <row r="5125" spans="1:35" ht="45" x14ac:dyDescent="0.25">
      <c r="A5125" s="17">
        <v>128180</v>
      </c>
      <c r="B5125" s="18">
        <v>3</v>
      </c>
      <c r="C5125" s="16" t="s">
        <v>73</v>
      </c>
      <c r="D5125" s="21">
        <v>43377</v>
      </c>
      <c r="E5125" s="16" t="s">
        <v>56</v>
      </c>
      <c r="F5125" s="21">
        <v>44215</v>
      </c>
      <c r="G5125" s="16" t="s">
        <v>75</v>
      </c>
      <c r="H5125" s="26" t="s">
        <v>334</v>
      </c>
      <c r="M5125" s="26" t="s">
        <v>11831</v>
      </c>
      <c r="N5125" s="26" t="s">
        <v>11830</v>
      </c>
      <c r="O5125" s="16" t="s">
        <v>60</v>
      </c>
      <c r="P5125" s="26" t="s">
        <v>67</v>
      </c>
      <c r="T5125" s="23" t="s">
        <v>32</v>
      </c>
      <c r="W5125" s="20" t="s">
        <v>43</v>
      </c>
      <c r="Z5125" s="24" t="s">
        <v>32</v>
      </c>
      <c r="AA5125" s="24" t="s">
        <v>32</v>
      </c>
      <c r="AB5125" s="24" t="s">
        <v>32</v>
      </c>
      <c r="AC5125" s="24" t="s">
        <v>32</v>
      </c>
      <c r="AD5125" s="24" t="s">
        <v>32</v>
      </c>
      <c r="AE5125" s="24" t="s">
        <v>32</v>
      </c>
      <c r="AF5125" s="24" t="s">
        <v>32</v>
      </c>
      <c r="AG5125" s="24" t="s">
        <v>32</v>
      </c>
      <c r="AH5125" s="24" t="s">
        <v>32</v>
      </c>
      <c r="AI5125" s="16" t="s">
        <v>11829</v>
      </c>
    </row>
    <row r="5126" spans="1:35" x14ac:dyDescent="0.25">
      <c r="A5126" s="17">
        <v>128181</v>
      </c>
      <c r="B5126" s="18">
        <v>2</v>
      </c>
      <c r="C5126" s="16" t="s">
        <v>73</v>
      </c>
      <c r="D5126" s="21">
        <v>43377</v>
      </c>
      <c r="E5126" s="16" t="s">
        <v>4566</v>
      </c>
      <c r="F5126" s="21">
        <v>43377</v>
      </c>
      <c r="G5126" s="16" t="s">
        <v>4566</v>
      </c>
      <c r="H5126" s="26" t="s">
        <v>252</v>
      </c>
      <c r="M5126" s="26" t="s">
        <v>4567</v>
      </c>
      <c r="O5126" s="16" t="s">
        <v>1171</v>
      </c>
      <c r="P5126" s="26" t="s">
        <v>1062</v>
      </c>
      <c r="T5126" s="23" t="s">
        <v>32</v>
      </c>
      <c r="W5126" s="20" t="s">
        <v>43</v>
      </c>
      <c r="Z5126" s="25">
        <v>0</v>
      </c>
      <c r="AA5126" s="25">
        <v>0</v>
      </c>
      <c r="AB5126" s="25">
        <v>555500</v>
      </c>
      <c r="AC5126" s="25">
        <v>0</v>
      </c>
      <c r="AD5126" s="25">
        <v>0</v>
      </c>
      <c r="AE5126" s="25">
        <v>0</v>
      </c>
      <c r="AF5126" s="25">
        <v>988287</v>
      </c>
      <c r="AG5126" s="25">
        <v>0</v>
      </c>
      <c r="AH5126" s="25">
        <v>988287</v>
      </c>
      <c r="AI5126" s="16" t="s">
        <v>4568</v>
      </c>
    </row>
    <row r="5127" spans="1:35" ht="45" x14ac:dyDescent="0.25">
      <c r="A5127" s="17">
        <v>128184</v>
      </c>
      <c r="B5127" s="18">
        <v>2</v>
      </c>
      <c r="C5127" s="16" t="s">
        <v>73</v>
      </c>
      <c r="D5127" s="21">
        <v>43377</v>
      </c>
      <c r="E5127" s="16" t="s">
        <v>1928</v>
      </c>
      <c r="F5127" s="21">
        <v>44224</v>
      </c>
      <c r="G5127" s="16" t="s">
        <v>108</v>
      </c>
      <c r="H5127" s="26" t="s">
        <v>241</v>
      </c>
      <c r="M5127" s="26" t="s">
        <v>11828</v>
      </c>
      <c r="N5127" s="26" t="s">
        <v>11827</v>
      </c>
      <c r="O5127" s="16" t="s">
        <v>60</v>
      </c>
      <c r="P5127" s="26" t="s">
        <v>1434</v>
      </c>
      <c r="T5127" s="22">
        <v>1.32</v>
      </c>
      <c r="W5127" s="20" t="s">
        <v>43</v>
      </c>
      <c r="X5127" s="16" t="s">
        <v>1453</v>
      </c>
      <c r="Z5127" s="24" t="s">
        <v>32</v>
      </c>
      <c r="AA5127" s="24" t="s">
        <v>32</v>
      </c>
      <c r="AB5127" s="24" t="s">
        <v>32</v>
      </c>
      <c r="AC5127" s="24" t="s">
        <v>32</v>
      </c>
      <c r="AD5127" s="25">
        <v>20000</v>
      </c>
      <c r="AE5127" s="25">
        <v>0</v>
      </c>
      <c r="AF5127" s="25">
        <v>0</v>
      </c>
      <c r="AG5127" s="25">
        <v>0</v>
      </c>
      <c r="AH5127" s="25">
        <v>20000</v>
      </c>
      <c r="AI5127" s="16" t="s">
        <v>11826</v>
      </c>
    </row>
    <row r="5128" spans="1:35" x14ac:dyDescent="0.25">
      <c r="A5128" s="17">
        <v>128186</v>
      </c>
      <c r="B5128" s="18">
        <v>3</v>
      </c>
      <c r="C5128" s="16" t="s">
        <v>73</v>
      </c>
      <c r="D5128" s="21">
        <v>43378</v>
      </c>
      <c r="E5128" s="16" t="s">
        <v>1610</v>
      </c>
      <c r="F5128" s="21">
        <v>43969</v>
      </c>
      <c r="G5128" s="16" t="s">
        <v>1610</v>
      </c>
      <c r="H5128" s="26" t="s">
        <v>766</v>
      </c>
      <c r="L5128" s="16" t="s">
        <v>110</v>
      </c>
      <c r="M5128" s="26" t="s">
        <v>11825</v>
      </c>
      <c r="O5128" s="16" t="s">
        <v>1612</v>
      </c>
      <c r="T5128" s="23" t="s">
        <v>32</v>
      </c>
      <c r="W5128" s="20" t="s">
        <v>43</v>
      </c>
      <c r="Z5128" s="24" t="s">
        <v>32</v>
      </c>
      <c r="AA5128" s="24" t="s">
        <v>32</v>
      </c>
      <c r="AB5128" s="24" t="s">
        <v>32</v>
      </c>
      <c r="AC5128" s="24" t="s">
        <v>32</v>
      </c>
      <c r="AD5128" s="25">
        <v>0</v>
      </c>
      <c r="AE5128" s="25">
        <v>0</v>
      </c>
      <c r="AF5128" s="25">
        <v>285000</v>
      </c>
      <c r="AG5128" s="25">
        <v>0</v>
      </c>
      <c r="AH5128" s="25">
        <v>285000</v>
      </c>
      <c r="AI5128" s="16" t="s">
        <v>11824</v>
      </c>
    </row>
    <row r="5129" spans="1:35" x14ac:dyDescent="0.25">
      <c r="A5129" s="17">
        <v>128187</v>
      </c>
      <c r="B5129" s="18">
        <v>3</v>
      </c>
      <c r="C5129" s="16" t="s">
        <v>73</v>
      </c>
      <c r="D5129" s="21">
        <v>43378</v>
      </c>
      <c r="E5129" s="16" t="s">
        <v>4294</v>
      </c>
      <c r="F5129" s="21">
        <v>44301</v>
      </c>
      <c r="G5129" s="16" t="s">
        <v>56</v>
      </c>
      <c r="H5129" s="26" t="s">
        <v>57</v>
      </c>
      <c r="I5129" s="16" t="s">
        <v>5449</v>
      </c>
      <c r="K5129" s="16" t="s">
        <v>11823</v>
      </c>
      <c r="L5129" s="16" t="s">
        <v>37</v>
      </c>
      <c r="M5129" s="26" t="s">
        <v>11822</v>
      </c>
      <c r="O5129" s="16" t="s">
        <v>39</v>
      </c>
      <c r="P5129" s="26" t="s">
        <v>40</v>
      </c>
      <c r="R5129" s="16" t="s">
        <v>41</v>
      </c>
      <c r="S5129" s="16" t="s">
        <v>42</v>
      </c>
      <c r="T5129" s="22">
        <v>0</v>
      </c>
      <c r="W5129" s="20" t="s">
        <v>43</v>
      </c>
      <c r="X5129" s="16" t="s">
        <v>44</v>
      </c>
      <c r="Y5129" s="26" t="s">
        <v>11821</v>
      </c>
      <c r="Z5129" s="24" t="s">
        <v>32</v>
      </c>
      <c r="AA5129" s="24" t="s">
        <v>32</v>
      </c>
      <c r="AB5129" s="24" t="s">
        <v>32</v>
      </c>
      <c r="AC5129" s="24" t="s">
        <v>32</v>
      </c>
      <c r="AD5129" s="24" t="s">
        <v>32</v>
      </c>
      <c r="AE5129" s="24" t="s">
        <v>32</v>
      </c>
      <c r="AF5129" s="24" t="s">
        <v>32</v>
      </c>
      <c r="AG5129" s="24" t="s">
        <v>32</v>
      </c>
      <c r="AH5129" s="24" t="s">
        <v>32</v>
      </c>
      <c r="AI5129" s="16" t="s">
        <v>11820</v>
      </c>
    </row>
    <row r="5130" spans="1:35" x14ac:dyDescent="0.25">
      <c r="A5130" s="17">
        <v>128188</v>
      </c>
      <c r="B5130" s="18">
        <v>3</v>
      </c>
      <c r="C5130" s="16" t="s">
        <v>73</v>
      </c>
      <c r="D5130" s="21">
        <v>43378</v>
      </c>
      <c r="E5130" s="16" t="s">
        <v>4294</v>
      </c>
      <c r="F5130" s="21">
        <v>44301</v>
      </c>
      <c r="G5130" s="16" t="s">
        <v>56</v>
      </c>
      <c r="H5130" s="26" t="s">
        <v>57</v>
      </c>
      <c r="I5130" s="16" t="s">
        <v>11819</v>
      </c>
      <c r="K5130" s="16" t="s">
        <v>11818</v>
      </c>
      <c r="L5130" s="16" t="s">
        <v>37</v>
      </c>
      <c r="M5130" s="26" t="s">
        <v>11817</v>
      </c>
      <c r="O5130" s="16" t="s">
        <v>39</v>
      </c>
      <c r="P5130" s="26" t="s">
        <v>40</v>
      </c>
      <c r="R5130" s="16" t="s">
        <v>41</v>
      </c>
      <c r="S5130" s="16" t="s">
        <v>42</v>
      </c>
      <c r="T5130" s="22">
        <v>0</v>
      </c>
      <c r="W5130" s="20" t="s">
        <v>43</v>
      </c>
      <c r="X5130" s="16" t="s">
        <v>44</v>
      </c>
      <c r="Y5130" s="26" t="s">
        <v>11816</v>
      </c>
      <c r="Z5130" s="24" t="s">
        <v>32</v>
      </c>
      <c r="AA5130" s="24" t="s">
        <v>32</v>
      </c>
      <c r="AB5130" s="24" t="s">
        <v>32</v>
      </c>
      <c r="AC5130" s="24" t="s">
        <v>32</v>
      </c>
      <c r="AD5130" s="24" t="s">
        <v>32</v>
      </c>
      <c r="AE5130" s="24" t="s">
        <v>32</v>
      </c>
      <c r="AF5130" s="24" t="s">
        <v>32</v>
      </c>
      <c r="AG5130" s="24" t="s">
        <v>32</v>
      </c>
      <c r="AH5130" s="24" t="s">
        <v>32</v>
      </c>
      <c r="AI5130" s="16" t="s">
        <v>11815</v>
      </c>
    </row>
    <row r="5131" spans="1:35" x14ac:dyDescent="0.25">
      <c r="A5131" s="17">
        <v>128189</v>
      </c>
      <c r="B5131" s="18">
        <v>3</v>
      </c>
      <c r="C5131" s="16" t="s">
        <v>73</v>
      </c>
      <c r="D5131" s="21">
        <v>43378</v>
      </c>
      <c r="E5131" s="16" t="s">
        <v>4294</v>
      </c>
      <c r="F5131" s="21">
        <v>44301</v>
      </c>
      <c r="G5131" s="16" t="s">
        <v>56</v>
      </c>
      <c r="H5131" s="26" t="s">
        <v>57</v>
      </c>
      <c r="I5131" s="16" t="s">
        <v>11814</v>
      </c>
      <c r="K5131" s="16" t="s">
        <v>11813</v>
      </c>
      <c r="L5131" s="16" t="s">
        <v>37</v>
      </c>
      <c r="M5131" s="26" t="s">
        <v>11812</v>
      </c>
      <c r="O5131" s="16" t="s">
        <v>39</v>
      </c>
      <c r="P5131" s="26" t="s">
        <v>40</v>
      </c>
      <c r="R5131" s="16" t="s">
        <v>41</v>
      </c>
      <c r="S5131" s="16" t="s">
        <v>42</v>
      </c>
      <c r="T5131" s="22">
        <v>0</v>
      </c>
      <c r="W5131" s="20" t="s">
        <v>43</v>
      </c>
      <c r="X5131" s="16" t="s">
        <v>44</v>
      </c>
      <c r="Y5131" s="26" t="s">
        <v>11811</v>
      </c>
      <c r="Z5131" s="24" t="s">
        <v>32</v>
      </c>
      <c r="AA5131" s="24" t="s">
        <v>32</v>
      </c>
      <c r="AB5131" s="24" t="s">
        <v>32</v>
      </c>
      <c r="AC5131" s="24" t="s">
        <v>32</v>
      </c>
      <c r="AD5131" s="24" t="s">
        <v>32</v>
      </c>
      <c r="AE5131" s="24" t="s">
        <v>32</v>
      </c>
      <c r="AF5131" s="24" t="s">
        <v>32</v>
      </c>
      <c r="AG5131" s="24" t="s">
        <v>32</v>
      </c>
      <c r="AH5131" s="24" t="s">
        <v>32</v>
      </c>
      <c r="AI5131" s="16" t="s">
        <v>11810</v>
      </c>
    </row>
    <row r="5132" spans="1:35" x14ac:dyDescent="0.25">
      <c r="A5132" s="17">
        <v>128190</v>
      </c>
      <c r="B5132" s="18">
        <v>3</v>
      </c>
      <c r="C5132" s="16" t="s">
        <v>73</v>
      </c>
      <c r="D5132" s="21">
        <v>43378</v>
      </c>
      <c r="E5132" s="16" t="s">
        <v>4294</v>
      </c>
      <c r="F5132" s="21">
        <v>44301</v>
      </c>
      <c r="G5132" s="16" t="s">
        <v>56</v>
      </c>
      <c r="H5132" s="26" t="s">
        <v>57</v>
      </c>
      <c r="I5132" s="16" t="s">
        <v>11809</v>
      </c>
      <c r="K5132" s="16" t="s">
        <v>11808</v>
      </c>
      <c r="L5132" s="16" t="s">
        <v>37</v>
      </c>
      <c r="M5132" s="26" t="s">
        <v>11807</v>
      </c>
      <c r="O5132" s="16" t="s">
        <v>39</v>
      </c>
      <c r="P5132" s="26" t="s">
        <v>40</v>
      </c>
      <c r="R5132" s="16" t="s">
        <v>41</v>
      </c>
      <c r="S5132" s="16" t="s">
        <v>42</v>
      </c>
      <c r="T5132" s="22">
        <v>0</v>
      </c>
      <c r="W5132" s="20" t="s">
        <v>43</v>
      </c>
      <c r="X5132" s="16" t="s">
        <v>44</v>
      </c>
      <c r="Y5132" s="26" t="s">
        <v>11806</v>
      </c>
      <c r="Z5132" s="24" t="s">
        <v>32</v>
      </c>
      <c r="AA5132" s="24" t="s">
        <v>32</v>
      </c>
      <c r="AB5132" s="24" t="s">
        <v>32</v>
      </c>
      <c r="AC5132" s="24" t="s">
        <v>32</v>
      </c>
      <c r="AD5132" s="24" t="s">
        <v>32</v>
      </c>
      <c r="AE5132" s="24" t="s">
        <v>32</v>
      </c>
      <c r="AF5132" s="24" t="s">
        <v>32</v>
      </c>
      <c r="AG5132" s="24" t="s">
        <v>32</v>
      </c>
      <c r="AH5132" s="24" t="s">
        <v>32</v>
      </c>
      <c r="AI5132" s="16" t="s">
        <v>11805</v>
      </c>
    </row>
    <row r="5133" spans="1:35" x14ac:dyDescent="0.25">
      <c r="A5133" s="17">
        <v>128193</v>
      </c>
      <c r="B5133" s="18">
        <v>4</v>
      </c>
      <c r="C5133" s="16" t="s">
        <v>73</v>
      </c>
      <c r="D5133" s="21">
        <v>43381</v>
      </c>
      <c r="E5133" s="16" t="s">
        <v>4566</v>
      </c>
      <c r="F5133" s="21">
        <v>43381</v>
      </c>
      <c r="G5133" s="16" t="s">
        <v>4566</v>
      </c>
      <c r="H5133" s="26" t="s">
        <v>261</v>
      </c>
      <c r="M5133" s="26" t="s">
        <v>11804</v>
      </c>
      <c r="O5133" s="16" t="s">
        <v>1171</v>
      </c>
      <c r="P5133" s="26" t="s">
        <v>1062</v>
      </c>
      <c r="T5133" s="23" t="s">
        <v>32</v>
      </c>
      <c r="W5133" s="20" t="s">
        <v>43</v>
      </c>
      <c r="Z5133" s="24" t="s">
        <v>32</v>
      </c>
      <c r="AA5133" s="24" t="s">
        <v>32</v>
      </c>
      <c r="AB5133" s="24" t="s">
        <v>32</v>
      </c>
      <c r="AC5133" s="24" t="s">
        <v>32</v>
      </c>
      <c r="AD5133" s="25">
        <v>0</v>
      </c>
      <c r="AE5133" s="25">
        <v>0</v>
      </c>
      <c r="AF5133" s="25">
        <v>70300</v>
      </c>
      <c r="AG5133" s="25">
        <v>0</v>
      </c>
      <c r="AH5133" s="25">
        <v>70300</v>
      </c>
      <c r="AI5133" s="16" t="s">
        <v>11803</v>
      </c>
    </row>
    <row r="5134" spans="1:35" x14ac:dyDescent="0.25">
      <c r="A5134" s="17">
        <v>128194</v>
      </c>
      <c r="B5134" s="18">
        <v>3</v>
      </c>
      <c r="C5134" s="16" t="s">
        <v>73</v>
      </c>
      <c r="D5134" s="21">
        <v>43381</v>
      </c>
      <c r="E5134" s="16" t="s">
        <v>4566</v>
      </c>
      <c r="F5134" s="21">
        <v>43381</v>
      </c>
      <c r="G5134" s="16" t="s">
        <v>4566</v>
      </c>
      <c r="H5134" s="26" t="s">
        <v>389</v>
      </c>
      <c r="M5134" s="26" t="s">
        <v>11802</v>
      </c>
      <c r="O5134" s="16" t="s">
        <v>1171</v>
      </c>
      <c r="P5134" s="26" t="s">
        <v>1062</v>
      </c>
      <c r="T5134" s="23" t="s">
        <v>32</v>
      </c>
      <c r="W5134" s="20" t="s">
        <v>43</v>
      </c>
      <c r="Z5134" s="24" t="s">
        <v>32</v>
      </c>
      <c r="AA5134" s="24" t="s">
        <v>32</v>
      </c>
      <c r="AB5134" s="24" t="s">
        <v>32</v>
      </c>
      <c r="AC5134" s="24" t="s">
        <v>32</v>
      </c>
      <c r="AD5134" s="25">
        <v>0</v>
      </c>
      <c r="AE5134" s="25">
        <v>0</v>
      </c>
      <c r="AF5134" s="25">
        <v>52524</v>
      </c>
      <c r="AG5134" s="25">
        <v>0</v>
      </c>
      <c r="AH5134" s="25">
        <v>52524</v>
      </c>
      <c r="AI5134" s="16" t="s">
        <v>11801</v>
      </c>
    </row>
    <row r="5135" spans="1:35" ht="30" x14ac:dyDescent="0.25">
      <c r="A5135" s="17">
        <v>128201</v>
      </c>
      <c r="B5135" s="18">
        <v>4</v>
      </c>
      <c r="C5135" s="16" t="s">
        <v>73</v>
      </c>
      <c r="D5135" s="21">
        <v>43382</v>
      </c>
      <c r="E5135" s="16" t="s">
        <v>1409</v>
      </c>
      <c r="F5135" s="21">
        <v>44215</v>
      </c>
      <c r="G5135" s="16" t="s">
        <v>105</v>
      </c>
      <c r="H5135" s="26" t="s">
        <v>292</v>
      </c>
      <c r="M5135" s="26" t="s">
        <v>11800</v>
      </c>
      <c r="N5135" s="26" t="s">
        <v>11799</v>
      </c>
      <c r="O5135" s="16" t="s">
        <v>60</v>
      </c>
      <c r="P5135" s="26" t="s">
        <v>188</v>
      </c>
      <c r="R5135" s="16" t="s">
        <v>139</v>
      </c>
      <c r="S5135" s="16" t="s">
        <v>84</v>
      </c>
      <c r="T5135" s="22">
        <v>1.08</v>
      </c>
      <c r="W5135" s="20" t="s">
        <v>43</v>
      </c>
      <c r="X5135" s="16" t="s">
        <v>78</v>
      </c>
      <c r="Z5135" s="24" t="s">
        <v>32</v>
      </c>
      <c r="AA5135" s="24" t="s">
        <v>32</v>
      </c>
      <c r="AB5135" s="24" t="s">
        <v>32</v>
      </c>
      <c r="AC5135" s="24" t="s">
        <v>32</v>
      </c>
      <c r="AD5135" s="25">
        <v>30949</v>
      </c>
      <c r="AE5135" s="25">
        <v>0</v>
      </c>
      <c r="AF5135" s="25">
        <v>0</v>
      </c>
      <c r="AG5135" s="25">
        <v>0</v>
      </c>
      <c r="AH5135" s="25">
        <v>30949</v>
      </c>
      <c r="AI5135" s="16" t="s">
        <v>11798</v>
      </c>
    </row>
    <row r="5136" spans="1:35" ht="30" x14ac:dyDescent="0.25">
      <c r="A5136" s="17">
        <v>128203</v>
      </c>
      <c r="B5136" s="18">
        <v>4</v>
      </c>
      <c r="C5136" s="16" t="s">
        <v>474</v>
      </c>
      <c r="D5136" s="21">
        <v>43383</v>
      </c>
      <c r="E5136" s="16" t="s">
        <v>2518</v>
      </c>
      <c r="F5136" s="21">
        <v>44169</v>
      </c>
      <c r="G5136" s="16" t="s">
        <v>105</v>
      </c>
      <c r="H5136" s="26" t="s">
        <v>249</v>
      </c>
      <c r="I5136" s="16" t="s">
        <v>608</v>
      </c>
      <c r="J5136" s="20" t="s">
        <v>116</v>
      </c>
      <c r="L5136" s="16" t="s">
        <v>116</v>
      </c>
      <c r="M5136" s="26" t="s">
        <v>11797</v>
      </c>
      <c r="N5136" s="26" t="s">
        <v>11796</v>
      </c>
      <c r="O5136" s="16" t="s">
        <v>632</v>
      </c>
      <c r="P5136" s="26" t="s">
        <v>453</v>
      </c>
      <c r="T5136" s="22">
        <v>3.15</v>
      </c>
      <c r="U5136" s="21">
        <v>43868</v>
      </c>
      <c r="W5136" s="20" t="s">
        <v>43</v>
      </c>
      <c r="X5136" s="16" t="s">
        <v>140</v>
      </c>
      <c r="Z5136" s="24" t="s">
        <v>32</v>
      </c>
      <c r="AA5136" s="24" t="s">
        <v>32</v>
      </c>
      <c r="AB5136" s="24" t="s">
        <v>32</v>
      </c>
      <c r="AC5136" s="24" t="s">
        <v>32</v>
      </c>
      <c r="AD5136" s="25">
        <v>45000</v>
      </c>
      <c r="AE5136" s="25">
        <v>0</v>
      </c>
      <c r="AF5136" s="25">
        <v>150000</v>
      </c>
      <c r="AG5136" s="25">
        <v>0</v>
      </c>
      <c r="AH5136" s="25">
        <v>195000</v>
      </c>
      <c r="AI5136" s="16" t="s">
        <v>11795</v>
      </c>
    </row>
    <row r="5137" spans="1:35" ht="30" x14ac:dyDescent="0.25">
      <c r="A5137" s="17">
        <v>128204</v>
      </c>
      <c r="B5137" s="18">
        <v>4</v>
      </c>
      <c r="C5137" s="16" t="s">
        <v>474</v>
      </c>
      <c r="D5137" s="21">
        <v>43383</v>
      </c>
      <c r="E5137" s="16" t="s">
        <v>342</v>
      </c>
      <c r="F5137" s="21">
        <v>44316</v>
      </c>
      <c r="G5137" s="16" t="s">
        <v>543</v>
      </c>
      <c r="H5137" s="26" t="s">
        <v>794</v>
      </c>
      <c r="I5137" s="16" t="s">
        <v>608</v>
      </c>
      <c r="J5137" s="20" t="s">
        <v>116</v>
      </c>
      <c r="L5137" s="16" t="s">
        <v>116</v>
      </c>
      <c r="M5137" s="26" t="s">
        <v>4569</v>
      </c>
      <c r="N5137" s="26" t="s">
        <v>4570</v>
      </c>
      <c r="O5137" s="16" t="s">
        <v>632</v>
      </c>
      <c r="P5137" s="26" t="s">
        <v>453</v>
      </c>
      <c r="T5137" s="22">
        <v>2.4</v>
      </c>
      <c r="U5137" s="21">
        <v>44008</v>
      </c>
      <c r="W5137" s="20" t="s">
        <v>43</v>
      </c>
      <c r="X5137" s="16" t="s">
        <v>140</v>
      </c>
      <c r="Z5137" s="25">
        <v>0</v>
      </c>
      <c r="AA5137" s="25">
        <v>0</v>
      </c>
      <c r="AB5137" s="25">
        <v>-65930</v>
      </c>
      <c r="AC5137" s="25">
        <v>0</v>
      </c>
      <c r="AD5137" s="25">
        <v>45000</v>
      </c>
      <c r="AE5137" s="25">
        <v>0</v>
      </c>
      <c r="AF5137" s="25">
        <v>80070</v>
      </c>
      <c r="AG5137" s="25">
        <v>0</v>
      </c>
      <c r="AH5137" s="25">
        <v>125070</v>
      </c>
      <c r="AI5137" s="16" t="s">
        <v>4571</v>
      </c>
    </row>
    <row r="5138" spans="1:35" ht="30" x14ac:dyDescent="0.25">
      <c r="A5138" s="17">
        <v>128206</v>
      </c>
      <c r="B5138" s="18">
        <v>4</v>
      </c>
      <c r="C5138" s="16" t="s">
        <v>474</v>
      </c>
      <c r="D5138" s="21">
        <v>43383</v>
      </c>
      <c r="E5138" s="16" t="s">
        <v>342</v>
      </c>
      <c r="F5138" s="21">
        <v>44327</v>
      </c>
      <c r="G5138" s="16" t="s">
        <v>105</v>
      </c>
      <c r="H5138" s="26" t="s">
        <v>203</v>
      </c>
      <c r="I5138" s="16" t="s">
        <v>115</v>
      </c>
      <c r="J5138" s="20" t="s">
        <v>116</v>
      </c>
      <c r="L5138" s="16" t="s">
        <v>116</v>
      </c>
      <c r="M5138" s="26" t="s">
        <v>4572</v>
      </c>
      <c r="N5138" s="26" t="s">
        <v>4570</v>
      </c>
      <c r="O5138" s="16" t="s">
        <v>632</v>
      </c>
      <c r="P5138" s="26" t="s">
        <v>453</v>
      </c>
      <c r="T5138" s="22">
        <v>2.6</v>
      </c>
      <c r="U5138" s="21">
        <v>43966</v>
      </c>
      <c r="W5138" s="20" t="s">
        <v>43</v>
      </c>
      <c r="X5138" s="16" t="s">
        <v>78</v>
      </c>
      <c r="Z5138" s="25">
        <v>0</v>
      </c>
      <c r="AA5138" s="25">
        <v>0</v>
      </c>
      <c r="AB5138" s="25">
        <v>-37670</v>
      </c>
      <c r="AC5138" s="25">
        <v>0</v>
      </c>
      <c r="AD5138" s="25">
        <v>45000</v>
      </c>
      <c r="AE5138" s="25">
        <v>0</v>
      </c>
      <c r="AF5138" s="25">
        <v>113330</v>
      </c>
      <c r="AG5138" s="25">
        <v>0</v>
      </c>
      <c r="AH5138" s="25">
        <v>158330</v>
      </c>
      <c r="AI5138" s="16" t="s">
        <v>4573</v>
      </c>
    </row>
    <row r="5139" spans="1:35" ht="30" x14ac:dyDescent="0.25">
      <c r="A5139" s="17">
        <v>128207</v>
      </c>
      <c r="B5139" s="18">
        <v>2</v>
      </c>
      <c r="C5139" s="16" t="s">
        <v>31</v>
      </c>
      <c r="D5139" s="21">
        <v>43383</v>
      </c>
      <c r="E5139" s="16" t="s">
        <v>342</v>
      </c>
      <c r="F5139" s="21">
        <v>44330</v>
      </c>
      <c r="G5139" s="16" t="s">
        <v>543</v>
      </c>
      <c r="H5139" s="26" t="s">
        <v>162</v>
      </c>
      <c r="I5139" s="16" t="s">
        <v>2669</v>
      </c>
      <c r="J5139" s="20" t="s">
        <v>116</v>
      </c>
      <c r="L5139" s="16" t="s">
        <v>116</v>
      </c>
      <c r="M5139" s="26" t="s">
        <v>4574</v>
      </c>
      <c r="N5139" s="26" t="s">
        <v>3912</v>
      </c>
      <c r="O5139" s="16" t="s">
        <v>632</v>
      </c>
      <c r="P5139" s="26" t="s">
        <v>453</v>
      </c>
      <c r="T5139" s="22">
        <v>1.6</v>
      </c>
      <c r="U5139" s="21">
        <v>44281</v>
      </c>
      <c r="W5139" s="20" t="s">
        <v>43</v>
      </c>
      <c r="X5139" s="16" t="s">
        <v>78</v>
      </c>
      <c r="Z5139" s="25">
        <v>0</v>
      </c>
      <c r="AA5139" s="25">
        <v>0</v>
      </c>
      <c r="AB5139" s="25">
        <v>48197</v>
      </c>
      <c r="AC5139" s="25">
        <v>0</v>
      </c>
      <c r="AD5139" s="25">
        <v>45000</v>
      </c>
      <c r="AE5139" s="25">
        <v>0</v>
      </c>
      <c r="AF5139" s="25">
        <v>48197</v>
      </c>
      <c r="AG5139" s="25">
        <v>0</v>
      </c>
      <c r="AH5139" s="25">
        <v>93197</v>
      </c>
      <c r="AI5139" s="16" t="s">
        <v>4575</v>
      </c>
    </row>
    <row r="5140" spans="1:35" ht="30" x14ac:dyDescent="0.25">
      <c r="A5140" s="17">
        <v>128208</v>
      </c>
      <c r="B5140" s="18">
        <v>4</v>
      </c>
      <c r="C5140" s="16" t="s">
        <v>474</v>
      </c>
      <c r="D5140" s="21">
        <v>43383</v>
      </c>
      <c r="E5140" s="16" t="s">
        <v>2518</v>
      </c>
      <c r="F5140" s="21">
        <v>44169</v>
      </c>
      <c r="G5140" s="16" t="s">
        <v>105</v>
      </c>
      <c r="H5140" s="26" t="s">
        <v>249</v>
      </c>
      <c r="K5140" s="16" t="s">
        <v>4576</v>
      </c>
      <c r="L5140" s="16" t="s">
        <v>37</v>
      </c>
      <c r="M5140" s="26" t="s">
        <v>4577</v>
      </c>
      <c r="N5140" s="26" t="s">
        <v>4570</v>
      </c>
      <c r="O5140" s="16" t="s">
        <v>632</v>
      </c>
      <c r="P5140" s="26" t="s">
        <v>453</v>
      </c>
      <c r="T5140" s="22">
        <v>3</v>
      </c>
      <c r="U5140" s="21">
        <v>43868</v>
      </c>
      <c r="W5140" s="20" t="s">
        <v>43</v>
      </c>
      <c r="X5140" s="16" t="s">
        <v>44</v>
      </c>
      <c r="Z5140" s="25">
        <v>0</v>
      </c>
      <c r="AA5140" s="25">
        <v>0</v>
      </c>
      <c r="AB5140" s="25">
        <v>-44108</v>
      </c>
      <c r="AC5140" s="25">
        <v>0</v>
      </c>
      <c r="AD5140" s="25">
        <v>45000</v>
      </c>
      <c r="AE5140" s="25">
        <v>0</v>
      </c>
      <c r="AF5140" s="25">
        <v>56892</v>
      </c>
      <c r="AG5140" s="25">
        <v>0</v>
      </c>
      <c r="AH5140" s="25">
        <v>101892</v>
      </c>
      <c r="AI5140" s="16" t="s">
        <v>4578</v>
      </c>
    </row>
    <row r="5141" spans="1:35" ht="30" x14ac:dyDescent="0.25">
      <c r="A5141" s="17">
        <v>128209</v>
      </c>
      <c r="B5141" s="18">
        <v>4</v>
      </c>
      <c r="C5141" s="16" t="s">
        <v>474</v>
      </c>
      <c r="D5141" s="21">
        <v>43384</v>
      </c>
      <c r="E5141" s="16" t="s">
        <v>342</v>
      </c>
      <c r="F5141" s="21">
        <v>44333</v>
      </c>
      <c r="G5141" s="16" t="s">
        <v>32</v>
      </c>
      <c r="H5141" s="26" t="s">
        <v>261</v>
      </c>
      <c r="I5141" s="16" t="s">
        <v>2111</v>
      </c>
      <c r="J5141" s="20" t="s">
        <v>116</v>
      </c>
      <c r="L5141" s="16" t="s">
        <v>116</v>
      </c>
      <c r="M5141" s="26" t="s">
        <v>4579</v>
      </c>
      <c r="N5141" s="26" t="s">
        <v>453</v>
      </c>
      <c r="O5141" s="16" t="s">
        <v>632</v>
      </c>
      <c r="P5141" s="26" t="s">
        <v>453</v>
      </c>
      <c r="T5141" s="22">
        <v>3.1</v>
      </c>
      <c r="U5141" s="21">
        <v>44008</v>
      </c>
      <c r="W5141" s="20" t="s">
        <v>43</v>
      </c>
      <c r="X5141" s="16" t="s">
        <v>78</v>
      </c>
      <c r="Z5141" s="25">
        <v>0</v>
      </c>
      <c r="AA5141" s="25">
        <v>0</v>
      </c>
      <c r="AB5141" s="25">
        <v>-55450</v>
      </c>
      <c r="AC5141" s="25">
        <v>0</v>
      </c>
      <c r="AD5141" s="25">
        <v>45000</v>
      </c>
      <c r="AE5141" s="25">
        <v>0</v>
      </c>
      <c r="AF5141" s="25">
        <v>117550</v>
      </c>
      <c r="AG5141" s="25">
        <v>0</v>
      </c>
      <c r="AH5141" s="25">
        <v>162550</v>
      </c>
      <c r="AI5141" s="16" t="s">
        <v>4580</v>
      </c>
    </row>
    <row r="5142" spans="1:35" ht="30" x14ac:dyDescent="0.25">
      <c r="A5142" s="17">
        <v>128210</v>
      </c>
      <c r="B5142" s="18">
        <v>2</v>
      </c>
      <c r="C5142" s="16" t="s">
        <v>73</v>
      </c>
      <c r="D5142" s="21">
        <v>43384</v>
      </c>
      <c r="E5142" s="16" t="s">
        <v>342</v>
      </c>
      <c r="F5142" s="21">
        <v>44351</v>
      </c>
      <c r="G5142" s="16" t="s">
        <v>125</v>
      </c>
      <c r="H5142" s="26" t="s">
        <v>371</v>
      </c>
      <c r="I5142" s="16" t="s">
        <v>1234</v>
      </c>
      <c r="J5142" s="20" t="s">
        <v>116</v>
      </c>
      <c r="L5142" s="16" t="s">
        <v>116</v>
      </c>
      <c r="M5142" s="26" t="s">
        <v>11794</v>
      </c>
      <c r="N5142" s="26" t="s">
        <v>3912</v>
      </c>
      <c r="O5142" s="16" t="s">
        <v>632</v>
      </c>
      <c r="P5142" s="26" t="s">
        <v>453</v>
      </c>
      <c r="T5142" s="22">
        <v>0.5</v>
      </c>
      <c r="U5142" s="21">
        <v>44477</v>
      </c>
      <c r="W5142" s="20" t="s">
        <v>43</v>
      </c>
      <c r="X5142" s="16" t="s">
        <v>140</v>
      </c>
      <c r="Z5142" s="24" t="s">
        <v>32</v>
      </c>
      <c r="AA5142" s="24" t="s">
        <v>32</v>
      </c>
      <c r="AB5142" s="24" t="s">
        <v>32</v>
      </c>
      <c r="AC5142" s="24" t="s">
        <v>32</v>
      </c>
      <c r="AD5142" s="25">
        <v>48000</v>
      </c>
      <c r="AE5142" s="25">
        <v>0</v>
      </c>
      <c r="AF5142" s="25">
        <v>0</v>
      </c>
      <c r="AG5142" s="25">
        <v>0</v>
      </c>
      <c r="AH5142" s="25">
        <v>48000</v>
      </c>
      <c r="AI5142" s="16" t="s">
        <v>11793</v>
      </c>
    </row>
    <row r="5143" spans="1:35" x14ac:dyDescent="0.25">
      <c r="A5143" s="17">
        <v>128211</v>
      </c>
      <c r="B5143" s="18">
        <v>2</v>
      </c>
      <c r="C5143" s="16" t="s">
        <v>73</v>
      </c>
      <c r="D5143" s="21">
        <v>43384</v>
      </c>
      <c r="E5143" s="16" t="s">
        <v>342</v>
      </c>
      <c r="F5143" s="21">
        <v>44193</v>
      </c>
      <c r="G5143" s="16" t="s">
        <v>7771</v>
      </c>
      <c r="H5143" s="26" t="s">
        <v>286</v>
      </c>
      <c r="I5143" s="16" t="s">
        <v>464</v>
      </c>
      <c r="J5143" s="20" t="s">
        <v>116</v>
      </c>
      <c r="L5143" s="16" t="s">
        <v>116</v>
      </c>
      <c r="M5143" s="26" t="s">
        <v>11792</v>
      </c>
      <c r="N5143" s="26" t="s">
        <v>3912</v>
      </c>
      <c r="O5143" s="16" t="s">
        <v>632</v>
      </c>
      <c r="P5143" s="26" t="s">
        <v>1723</v>
      </c>
      <c r="T5143" s="22">
        <v>0.24</v>
      </c>
      <c r="U5143" s="21">
        <v>44792</v>
      </c>
      <c r="W5143" s="20" t="s">
        <v>43</v>
      </c>
      <c r="X5143" s="16" t="s">
        <v>78</v>
      </c>
      <c r="Z5143" s="24" t="s">
        <v>32</v>
      </c>
      <c r="AA5143" s="24" t="s">
        <v>32</v>
      </c>
      <c r="AB5143" s="24" t="s">
        <v>32</v>
      </c>
      <c r="AC5143" s="24" t="s">
        <v>32</v>
      </c>
      <c r="AD5143" s="25">
        <v>40000</v>
      </c>
      <c r="AE5143" s="25">
        <v>0</v>
      </c>
      <c r="AF5143" s="25">
        <v>0</v>
      </c>
      <c r="AG5143" s="25">
        <v>0</v>
      </c>
      <c r="AH5143" s="25">
        <v>40000</v>
      </c>
      <c r="AI5143" s="16" t="s">
        <v>11791</v>
      </c>
    </row>
    <row r="5144" spans="1:35" x14ac:dyDescent="0.25">
      <c r="A5144" s="17">
        <v>128212</v>
      </c>
      <c r="B5144" s="18">
        <v>2</v>
      </c>
      <c r="C5144" s="16" t="s">
        <v>73</v>
      </c>
      <c r="D5144" s="21">
        <v>43384</v>
      </c>
      <c r="E5144" s="16" t="s">
        <v>142</v>
      </c>
      <c r="F5144" s="21">
        <v>43474</v>
      </c>
      <c r="G5144" s="16" t="s">
        <v>75</v>
      </c>
      <c r="H5144" s="26" t="s">
        <v>286</v>
      </c>
      <c r="M5144" s="26" t="s">
        <v>11790</v>
      </c>
      <c r="O5144" s="16" t="s">
        <v>151</v>
      </c>
      <c r="T5144" s="23" t="s">
        <v>32</v>
      </c>
      <c r="W5144" s="20" t="s">
        <v>43</v>
      </c>
      <c r="Z5144" s="24" t="s">
        <v>32</v>
      </c>
      <c r="AA5144" s="24" t="s">
        <v>32</v>
      </c>
      <c r="AB5144" s="24" t="s">
        <v>32</v>
      </c>
      <c r="AC5144" s="24" t="s">
        <v>32</v>
      </c>
      <c r="AD5144" s="25">
        <v>25000</v>
      </c>
      <c r="AE5144" s="25">
        <v>0</v>
      </c>
      <c r="AF5144" s="25">
        <v>0</v>
      </c>
      <c r="AG5144" s="25">
        <v>0</v>
      </c>
      <c r="AH5144" s="25">
        <v>25000</v>
      </c>
    </row>
    <row r="5145" spans="1:35" x14ac:dyDescent="0.25">
      <c r="A5145" s="17">
        <v>128213</v>
      </c>
      <c r="B5145" s="18">
        <v>2</v>
      </c>
      <c r="C5145" s="16" t="s">
        <v>31</v>
      </c>
      <c r="D5145" s="21">
        <v>43384</v>
      </c>
      <c r="E5145" s="16" t="s">
        <v>176</v>
      </c>
      <c r="F5145" s="21">
        <v>44188</v>
      </c>
      <c r="G5145" s="16" t="s">
        <v>32</v>
      </c>
      <c r="H5145" s="26" t="s">
        <v>397</v>
      </c>
      <c r="I5145" s="16" t="s">
        <v>2527</v>
      </c>
      <c r="J5145" s="20" t="s">
        <v>116</v>
      </c>
      <c r="L5145" s="16" t="s">
        <v>116</v>
      </c>
      <c r="M5145" s="26" t="s">
        <v>4581</v>
      </c>
      <c r="O5145" s="16" t="s">
        <v>179</v>
      </c>
      <c r="P5145" s="26" t="s">
        <v>79</v>
      </c>
      <c r="R5145" s="16" t="s">
        <v>41</v>
      </c>
      <c r="S5145" s="16" t="s">
        <v>84</v>
      </c>
      <c r="T5145" s="22">
        <v>0</v>
      </c>
      <c r="U5145" s="21">
        <v>44176</v>
      </c>
      <c r="W5145" s="20" t="s">
        <v>43</v>
      </c>
      <c r="X5145" s="16" t="s">
        <v>78</v>
      </c>
      <c r="Y5145" s="26" t="s">
        <v>4582</v>
      </c>
      <c r="Z5145" s="25">
        <v>9000</v>
      </c>
      <c r="AA5145" s="25">
        <v>0</v>
      </c>
      <c r="AB5145" s="25">
        <v>548974</v>
      </c>
      <c r="AC5145" s="25">
        <v>0</v>
      </c>
      <c r="AD5145" s="25">
        <v>68500</v>
      </c>
      <c r="AE5145" s="25">
        <v>0</v>
      </c>
      <c r="AF5145" s="25">
        <v>548974</v>
      </c>
      <c r="AG5145" s="25">
        <v>0</v>
      </c>
      <c r="AH5145" s="25">
        <v>617474</v>
      </c>
      <c r="AI5145" s="16" t="s">
        <v>4583</v>
      </c>
    </row>
    <row r="5146" spans="1:35" ht="75" x14ac:dyDescent="0.25">
      <c r="A5146" s="17">
        <v>128214</v>
      </c>
      <c r="B5146" s="18">
        <v>4</v>
      </c>
      <c r="C5146" s="16" t="s">
        <v>73</v>
      </c>
      <c r="D5146" s="21">
        <v>43385</v>
      </c>
      <c r="E5146" s="16" t="s">
        <v>1409</v>
      </c>
      <c r="F5146" s="21">
        <v>44215</v>
      </c>
      <c r="G5146" s="16" t="s">
        <v>75</v>
      </c>
      <c r="H5146" s="26" t="s">
        <v>126</v>
      </c>
      <c r="M5146" s="26" t="s">
        <v>11789</v>
      </c>
      <c r="N5146" s="26" t="s">
        <v>11788</v>
      </c>
      <c r="O5146" s="16" t="s">
        <v>60</v>
      </c>
      <c r="P5146" s="26" t="s">
        <v>67</v>
      </c>
      <c r="T5146" s="23" t="s">
        <v>32</v>
      </c>
      <c r="W5146" s="20" t="s">
        <v>43</v>
      </c>
      <c r="X5146" s="16" t="s">
        <v>78</v>
      </c>
      <c r="Z5146" s="24" t="s">
        <v>32</v>
      </c>
      <c r="AA5146" s="24" t="s">
        <v>32</v>
      </c>
      <c r="AB5146" s="24" t="s">
        <v>32</v>
      </c>
      <c r="AC5146" s="24" t="s">
        <v>32</v>
      </c>
      <c r="AD5146" s="25">
        <v>158000</v>
      </c>
      <c r="AE5146" s="25">
        <v>0</v>
      </c>
      <c r="AF5146" s="25">
        <v>0</v>
      </c>
      <c r="AG5146" s="25">
        <v>0</v>
      </c>
      <c r="AH5146" s="25">
        <v>158000</v>
      </c>
      <c r="AI5146" s="16" t="s">
        <v>11787</v>
      </c>
    </row>
    <row r="5147" spans="1:35" ht="60" x14ac:dyDescent="0.25">
      <c r="A5147" s="17">
        <v>128215</v>
      </c>
      <c r="B5147" s="18">
        <v>4</v>
      </c>
      <c r="C5147" s="16" t="s">
        <v>73</v>
      </c>
      <c r="D5147" s="21">
        <v>43385</v>
      </c>
      <c r="E5147" s="16" t="s">
        <v>1409</v>
      </c>
      <c r="F5147" s="21">
        <v>44215</v>
      </c>
      <c r="G5147" s="16" t="s">
        <v>75</v>
      </c>
      <c r="H5147" s="26" t="s">
        <v>126</v>
      </c>
      <c r="M5147" s="26" t="s">
        <v>11786</v>
      </c>
      <c r="N5147" s="26" t="s">
        <v>11785</v>
      </c>
      <c r="O5147" s="16" t="s">
        <v>60</v>
      </c>
      <c r="P5147" s="26" t="s">
        <v>1444</v>
      </c>
      <c r="T5147" s="23" t="s">
        <v>32</v>
      </c>
      <c r="W5147" s="20" t="s">
        <v>43</v>
      </c>
      <c r="X5147" s="16" t="s">
        <v>78</v>
      </c>
      <c r="Z5147" s="24" t="s">
        <v>32</v>
      </c>
      <c r="AA5147" s="24" t="s">
        <v>32</v>
      </c>
      <c r="AB5147" s="24" t="s">
        <v>32</v>
      </c>
      <c r="AC5147" s="24" t="s">
        <v>32</v>
      </c>
      <c r="AD5147" s="25">
        <v>120000</v>
      </c>
      <c r="AE5147" s="25">
        <v>0</v>
      </c>
      <c r="AF5147" s="25">
        <v>0</v>
      </c>
      <c r="AG5147" s="25">
        <v>0</v>
      </c>
      <c r="AH5147" s="25">
        <v>120000</v>
      </c>
      <c r="AI5147" s="16" t="s">
        <v>11784</v>
      </c>
    </row>
    <row r="5148" spans="1:35" ht="60" x14ac:dyDescent="0.25">
      <c r="A5148" s="17">
        <v>128216</v>
      </c>
      <c r="B5148" s="18">
        <v>4</v>
      </c>
      <c r="C5148" s="16" t="s">
        <v>73</v>
      </c>
      <c r="D5148" s="21">
        <v>43385</v>
      </c>
      <c r="E5148" s="16" t="s">
        <v>1409</v>
      </c>
      <c r="F5148" s="21">
        <v>44215</v>
      </c>
      <c r="G5148" s="16" t="s">
        <v>75</v>
      </c>
      <c r="H5148" s="26" t="s">
        <v>126</v>
      </c>
      <c r="M5148" s="26" t="s">
        <v>11783</v>
      </c>
      <c r="N5148" s="26" t="s">
        <v>11782</v>
      </c>
      <c r="O5148" s="16" t="s">
        <v>60</v>
      </c>
      <c r="P5148" s="26" t="s">
        <v>2212</v>
      </c>
      <c r="T5148" s="22">
        <v>2.4500000000000002</v>
      </c>
      <c r="W5148" s="20" t="s">
        <v>43</v>
      </c>
      <c r="X5148" s="16" t="s">
        <v>511</v>
      </c>
      <c r="Z5148" s="24" t="s">
        <v>32</v>
      </c>
      <c r="AA5148" s="24" t="s">
        <v>32</v>
      </c>
      <c r="AB5148" s="24" t="s">
        <v>32</v>
      </c>
      <c r="AC5148" s="24" t="s">
        <v>32</v>
      </c>
      <c r="AD5148" s="25">
        <v>110000</v>
      </c>
      <c r="AE5148" s="25">
        <v>0</v>
      </c>
      <c r="AF5148" s="25">
        <v>0</v>
      </c>
      <c r="AG5148" s="25">
        <v>0</v>
      </c>
      <c r="AH5148" s="25">
        <v>110000</v>
      </c>
      <c r="AI5148" s="16" t="s">
        <v>11781</v>
      </c>
    </row>
    <row r="5149" spans="1:35" ht="60" x14ac:dyDescent="0.25">
      <c r="A5149" s="17">
        <v>128217</v>
      </c>
      <c r="B5149" s="18">
        <v>4</v>
      </c>
      <c r="C5149" s="16" t="s">
        <v>73</v>
      </c>
      <c r="D5149" s="21">
        <v>43385</v>
      </c>
      <c r="E5149" s="16" t="s">
        <v>1409</v>
      </c>
      <c r="F5149" s="21">
        <v>44215</v>
      </c>
      <c r="G5149" s="16" t="s">
        <v>75</v>
      </c>
      <c r="H5149" s="26" t="s">
        <v>126</v>
      </c>
      <c r="M5149" s="26" t="s">
        <v>11780</v>
      </c>
      <c r="N5149" s="26" t="s">
        <v>11779</v>
      </c>
      <c r="O5149" s="16" t="s">
        <v>60</v>
      </c>
      <c r="P5149" s="26" t="s">
        <v>67</v>
      </c>
      <c r="T5149" s="23" t="s">
        <v>32</v>
      </c>
      <c r="W5149" s="20" t="s">
        <v>43</v>
      </c>
      <c r="X5149" s="16" t="s">
        <v>511</v>
      </c>
      <c r="Z5149" s="24" t="s">
        <v>32</v>
      </c>
      <c r="AA5149" s="24" t="s">
        <v>32</v>
      </c>
      <c r="AB5149" s="24" t="s">
        <v>32</v>
      </c>
      <c r="AC5149" s="24" t="s">
        <v>32</v>
      </c>
      <c r="AD5149" s="25">
        <v>508200</v>
      </c>
      <c r="AE5149" s="25">
        <v>0</v>
      </c>
      <c r="AF5149" s="25">
        <v>0</v>
      </c>
      <c r="AG5149" s="25">
        <v>0</v>
      </c>
      <c r="AH5149" s="25">
        <v>508200</v>
      </c>
      <c r="AI5149" s="16" t="s">
        <v>11778</v>
      </c>
    </row>
    <row r="5150" spans="1:35" x14ac:dyDescent="0.25">
      <c r="A5150" s="17">
        <v>128219</v>
      </c>
      <c r="B5150" s="18">
        <v>1</v>
      </c>
      <c r="C5150" s="16" t="s">
        <v>73</v>
      </c>
      <c r="D5150" s="21">
        <v>43388</v>
      </c>
      <c r="E5150" s="16" t="s">
        <v>1610</v>
      </c>
      <c r="F5150" s="21">
        <v>43969</v>
      </c>
      <c r="G5150" s="16" t="s">
        <v>1610</v>
      </c>
      <c r="H5150" s="26" t="s">
        <v>400</v>
      </c>
      <c r="L5150" s="16" t="s">
        <v>110</v>
      </c>
      <c r="M5150" s="26" t="s">
        <v>11777</v>
      </c>
      <c r="O5150" s="16" t="s">
        <v>1612</v>
      </c>
      <c r="T5150" s="23" t="s">
        <v>32</v>
      </c>
      <c r="W5150" s="20" t="s">
        <v>43</v>
      </c>
      <c r="Z5150" s="24" t="s">
        <v>32</v>
      </c>
      <c r="AA5150" s="24" t="s">
        <v>32</v>
      </c>
      <c r="AB5150" s="24" t="s">
        <v>32</v>
      </c>
      <c r="AC5150" s="24" t="s">
        <v>32</v>
      </c>
      <c r="AD5150" s="25">
        <v>0</v>
      </c>
      <c r="AE5150" s="25">
        <v>0</v>
      </c>
      <c r="AF5150" s="25">
        <v>16326.5</v>
      </c>
      <c r="AG5150" s="25">
        <v>0</v>
      </c>
      <c r="AH5150" s="25">
        <v>16326.5</v>
      </c>
      <c r="AI5150" s="16" t="s">
        <v>11776</v>
      </c>
    </row>
    <row r="5151" spans="1:35" ht="30" x14ac:dyDescent="0.25">
      <c r="A5151" s="17">
        <v>128221</v>
      </c>
      <c r="B5151" s="18">
        <v>1</v>
      </c>
      <c r="C5151" s="16" t="s">
        <v>73</v>
      </c>
      <c r="D5151" s="21">
        <v>43388</v>
      </c>
      <c r="E5151" s="16" t="s">
        <v>109</v>
      </c>
      <c r="F5151" s="21">
        <v>43591</v>
      </c>
      <c r="G5151" s="16" t="s">
        <v>109</v>
      </c>
      <c r="H5151" s="26" t="s">
        <v>11775</v>
      </c>
      <c r="I5151" s="16" t="s">
        <v>1772</v>
      </c>
      <c r="J5151" s="20" t="s">
        <v>116</v>
      </c>
      <c r="L5151" s="16" t="s">
        <v>116</v>
      </c>
      <c r="M5151" s="26" t="s">
        <v>11774</v>
      </c>
      <c r="N5151" s="26" t="s">
        <v>40</v>
      </c>
      <c r="O5151" s="16" t="s">
        <v>53</v>
      </c>
      <c r="P5151" s="26" t="s">
        <v>40</v>
      </c>
      <c r="R5151" s="16" t="s">
        <v>41</v>
      </c>
      <c r="S5151" s="16" t="s">
        <v>42</v>
      </c>
      <c r="T5151" s="22">
        <v>0.06</v>
      </c>
      <c r="U5151" s="21">
        <v>45268</v>
      </c>
      <c r="W5151" s="20" t="s">
        <v>43</v>
      </c>
      <c r="X5151" s="16" t="s">
        <v>78</v>
      </c>
      <c r="Y5151" s="26" t="s">
        <v>11773</v>
      </c>
      <c r="Z5151" s="24" t="s">
        <v>32</v>
      </c>
      <c r="AA5151" s="24" t="s">
        <v>32</v>
      </c>
      <c r="AB5151" s="24" t="s">
        <v>32</v>
      </c>
      <c r="AC5151" s="24" t="s">
        <v>32</v>
      </c>
      <c r="AD5151" s="24" t="s">
        <v>32</v>
      </c>
      <c r="AE5151" s="24" t="s">
        <v>32</v>
      </c>
      <c r="AF5151" s="24" t="s">
        <v>32</v>
      </c>
      <c r="AG5151" s="24" t="s">
        <v>32</v>
      </c>
      <c r="AH5151" s="24" t="s">
        <v>32</v>
      </c>
      <c r="AI5151" s="16" t="s">
        <v>11772</v>
      </c>
    </row>
    <row r="5152" spans="1:35" x14ac:dyDescent="0.25">
      <c r="A5152" s="17">
        <v>128221.01</v>
      </c>
      <c r="B5152" s="18">
        <v>1</v>
      </c>
      <c r="C5152" s="16" t="s">
        <v>73</v>
      </c>
      <c r="D5152" s="21">
        <v>42576</v>
      </c>
      <c r="E5152" s="16" t="s">
        <v>1207</v>
      </c>
      <c r="F5152" s="21">
        <v>43810</v>
      </c>
      <c r="G5152" s="16" t="s">
        <v>109</v>
      </c>
      <c r="H5152" s="26" t="s">
        <v>283</v>
      </c>
      <c r="I5152" s="16" t="s">
        <v>1772</v>
      </c>
      <c r="J5152" s="20" t="s">
        <v>116</v>
      </c>
      <c r="L5152" s="16" t="s">
        <v>116</v>
      </c>
      <c r="M5152" s="26" t="s">
        <v>4584</v>
      </c>
      <c r="N5152" s="26" t="s">
        <v>4585</v>
      </c>
      <c r="O5152" s="16" t="s">
        <v>53</v>
      </c>
      <c r="P5152" s="26" t="s">
        <v>40</v>
      </c>
      <c r="R5152" s="16" t="s">
        <v>41</v>
      </c>
      <c r="S5152" s="16" t="s">
        <v>42</v>
      </c>
      <c r="T5152" s="22">
        <v>7.4999999999999997E-2</v>
      </c>
      <c r="W5152" s="20" t="s">
        <v>43</v>
      </c>
      <c r="X5152" s="16" t="s">
        <v>78</v>
      </c>
      <c r="Y5152" s="26" t="s">
        <v>4586</v>
      </c>
      <c r="Z5152" s="25">
        <v>350000</v>
      </c>
      <c r="AA5152" s="25">
        <v>0</v>
      </c>
      <c r="AB5152" s="25">
        <v>0</v>
      </c>
      <c r="AC5152" s="25">
        <v>0</v>
      </c>
      <c r="AD5152" s="25">
        <v>400000</v>
      </c>
      <c r="AE5152" s="25">
        <v>0</v>
      </c>
      <c r="AF5152" s="25">
        <v>0</v>
      </c>
      <c r="AG5152" s="25">
        <v>0</v>
      </c>
      <c r="AH5152" s="25">
        <v>400000</v>
      </c>
    </row>
    <row r="5153" spans="1:35" x14ac:dyDescent="0.25">
      <c r="A5153" s="17">
        <v>128221.02</v>
      </c>
      <c r="B5153" s="18">
        <v>1</v>
      </c>
      <c r="C5153" s="16" t="s">
        <v>73</v>
      </c>
      <c r="D5153" s="21">
        <v>42576</v>
      </c>
      <c r="E5153" s="16" t="s">
        <v>1207</v>
      </c>
      <c r="F5153" s="21">
        <v>43810</v>
      </c>
      <c r="G5153" s="16" t="s">
        <v>109</v>
      </c>
      <c r="H5153" s="26" t="s">
        <v>238</v>
      </c>
      <c r="I5153" s="16" t="s">
        <v>1772</v>
      </c>
      <c r="J5153" s="20" t="s">
        <v>116</v>
      </c>
      <c r="L5153" s="16" t="s">
        <v>116</v>
      </c>
      <c r="M5153" s="26" t="s">
        <v>4587</v>
      </c>
      <c r="N5153" s="26" t="s">
        <v>4585</v>
      </c>
      <c r="O5153" s="16" t="s">
        <v>53</v>
      </c>
      <c r="P5153" s="26" t="s">
        <v>40</v>
      </c>
      <c r="R5153" s="16" t="s">
        <v>41</v>
      </c>
      <c r="S5153" s="16" t="s">
        <v>42</v>
      </c>
      <c r="T5153" s="22">
        <v>0.06</v>
      </c>
      <c r="W5153" s="20" t="s">
        <v>43</v>
      </c>
      <c r="X5153" s="16" t="s">
        <v>78</v>
      </c>
      <c r="Y5153" s="26" t="s">
        <v>4588</v>
      </c>
      <c r="Z5153" s="25">
        <v>300000</v>
      </c>
      <c r="AA5153" s="25">
        <v>0</v>
      </c>
      <c r="AB5153" s="25">
        <v>0</v>
      </c>
      <c r="AC5153" s="25">
        <v>0</v>
      </c>
      <c r="AD5153" s="25">
        <v>350000</v>
      </c>
      <c r="AE5153" s="25">
        <v>0</v>
      </c>
      <c r="AF5153" s="25">
        <v>0</v>
      </c>
      <c r="AG5153" s="25">
        <v>0</v>
      </c>
      <c r="AH5153" s="25">
        <v>350000</v>
      </c>
    </row>
    <row r="5154" spans="1:35" x14ac:dyDescent="0.25">
      <c r="A5154" s="17">
        <v>128224</v>
      </c>
      <c r="B5154" s="18">
        <v>6</v>
      </c>
      <c r="C5154" s="16" t="s">
        <v>73</v>
      </c>
      <c r="D5154" s="21">
        <v>43390</v>
      </c>
      <c r="E5154" s="16" t="s">
        <v>1610</v>
      </c>
      <c r="F5154" s="21">
        <v>43969</v>
      </c>
      <c r="G5154" s="16" t="s">
        <v>1610</v>
      </c>
      <c r="H5154" s="26" t="s">
        <v>76</v>
      </c>
      <c r="L5154" s="16" t="s">
        <v>110</v>
      </c>
      <c r="M5154" s="26" t="s">
        <v>11771</v>
      </c>
      <c r="O5154" s="16" t="s">
        <v>1612</v>
      </c>
      <c r="T5154" s="23" t="s">
        <v>32</v>
      </c>
      <c r="W5154" s="20" t="s">
        <v>43</v>
      </c>
      <c r="Z5154" s="24" t="s">
        <v>32</v>
      </c>
      <c r="AA5154" s="24" t="s">
        <v>32</v>
      </c>
      <c r="AB5154" s="24" t="s">
        <v>32</v>
      </c>
      <c r="AC5154" s="24" t="s">
        <v>32</v>
      </c>
      <c r="AD5154" s="25">
        <v>0</v>
      </c>
      <c r="AE5154" s="25">
        <v>0</v>
      </c>
      <c r="AF5154" s="25">
        <v>304613</v>
      </c>
      <c r="AG5154" s="25">
        <v>0</v>
      </c>
      <c r="AH5154" s="25">
        <v>304613</v>
      </c>
      <c r="AI5154" s="16" t="s">
        <v>11770</v>
      </c>
    </row>
    <row r="5155" spans="1:35" x14ac:dyDescent="0.25">
      <c r="A5155" s="17">
        <v>128225</v>
      </c>
      <c r="B5155" s="18">
        <v>3</v>
      </c>
      <c r="C5155" s="16" t="s">
        <v>73</v>
      </c>
      <c r="D5155" s="21">
        <v>43390</v>
      </c>
      <c r="E5155" s="16" t="s">
        <v>4294</v>
      </c>
      <c r="F5155" s="21">
        <v>44301</v>
      </c>
      <c r="G5155" s="16" t="s">
        <v>56</v>
      </c>
      <c r="H5155" s="26" t="s">
        <v>57</v>
      </c>
      <c r="I5155" s="16" t="s">
        <v>11769</v>
      </c>
      <c r="K5155" s="16" t="s">
        <v>11768</v>
      </c>
      <c r="L5155" s="16" t="s">
        <v>37</v>
      </c>
      <c r="M5155" s="26" t="s">
        <v>11767</v>
      </c>
      <c r="O5155" s="16" t="s">
        <v>39</v>
      </c>
      <c r="P5155" s="26" t="s">
        <v>40</v>
      </c>
      <c r="R5155" s="16" t="s">
        <v>41</v>
      </c>
      <c r="S5155" s="16" t="s">
        <v>42</v>
      </c>
      <c r="T5155" s="22">
        <v>0</v>
      </c>
      <c r="W5155" s="20" t="s">
        <v>43</v>
      </c>
      <c r="X5155" s="16" t="s">
        <v>44</v>
      </c>
      <c r="Y5155" s="26" t="s">
        <v>11766</v>
      </c>
      <c r="Z5155" s="24" t="s">
        <v>32</v>
      </c>
      <c r="AA5155" s="24" t="s">
        <v>32</v>
      </c>
      <c r="AB5155" s="24" t="s">
        <v>32</v>
      </c>
      <c r="AC5155" s="24" t="s">
        <v>32</v>
      </c>
      <c r="AD5155" s="24" t="s">
        <v>32</v>
      </c>
      <c r="AE5155" s="24" t="s">
        <v>32</v>
      </c>
      <c r="AF5155" s="24" t="s">
        <v>32</v>
      </c>
      <c r="AG5155" s="24" t="s">
        <v>32</v>
      </c>
      <c r="AH5155" s="24" t="s">
        <v>32</v>
      </c>
      <c r="AI5155" s="16" t="s">
        <v>11765</v>
      </c>
    </row>
    <row r="5156" spans="1:35" x14ac:dyDescent="0.25">
      <c r="A5156" s="17">
        <v>128226</v>
      </c>
      <c r="B5156" s="18">
        <v>6</v>
      </c>
      <c r="C5156" s="16" t="s">
        <v>73</v>
      </c>
      <c r="D5156" s="21">
        <v>43391</v>
      </c>
      <c r="E5156" s="16" t="s">
        <v>1610</v>
      </c>
      <c r="F5156" s="21">
        <v>43969</v>
      </c>
      <c r="G5156" s="16" t="s">
        <v>1610</v>
      </c>
      <c r="H5156" s="26" t="s">
        <v>76</v>
      </c>
      <c r="L5156" s="16" t="s">
        <v>110</v>
      </c>
      <c r="M5156" s="26" t="s">
        <v>4589</v>
      </c>
      <c r="O5156" s="16" t="s">
        <v>1612</v>
      </c>
      <c r="T5156" s="23" t="s">
        <v>32</v>
      </c>
      <c r="W5156" s="20" t="s">
        <v>43</v>
      </c>
      <c r="Z5156" s="25">
        <v>0</v>
      </c>
      <c r="AA5156" s="25">
        <v>0</v>
      </c>
      <c r="AB5156" s="25">
        <v>-58868</v>
      </c>
      <c r="AC5156" s="25">
        <v>0</v>
      </c>
      <c r="AD5156" s="25">
        <v>0</v>
      </c>
      <c r="AE5156" s="25">
        <v>0</v>
      </c>
      <c r="AF5156" s="25">
        <v>923588</v>
      </c>
      <c r="AG5156" s="25">
        <v>0</v>
      </c>
      <c r="AH5156" s="25">
        <v>923588</v>
      </c>
      <c r="AI5156" s="16" t="s">
        <v>4590</v>
      </c>
    </row>
    <row r="5157" spans="1:35" x14ac:dyDescent="0.25">
      <c r="A5157" s="17">
        <v>128227</v>
      </c>
      <c r="B5157" s="18">
        <v>3</v>
      </c>
      <c r="C5157" s="16" t="s">
        <v>73</v>
      </c>
      <c r="D5157" s="21">
        <v>43392</v>
      </c>
      <c r="E5157" s="16" t="s">
        <v>142</v>
      </c>
      <c r="F5157" s="21">
        <v>44313</v>
      </c>
      <c r="G5157" s="16" t="s">
        <v>529</v>
      </c>
      <c r="H5157" s="26" t="s">
        <v>434</v>
      </c>
      <c r="I5157" s="16" t="s">
        <v>1939</v>
      </c>
      <c r="J5157" s="20" t="s">
        <v>116</v>
      </c>
      <c r="L5157" s="16" t="s">
        <v>116</v>
      </c>
      <c r="M5157" s="26" t="s">
        <v>4591</v>
      </c>
      <c r="O5157" s="16" t="s">
        <v>53</v>
      </c>
      <c r="P5157" s="26" t="s">
        <v>4592</v>
      </c>
      <c r="R5157" s="16" t="s">
        <v>41</v>
      </c>
      <c r="S5157" s="16" t="s">
        <v>42</v>
      </c>
      <c r="T5157" s="22">
        <v>0</v>
      </c>
      <c r="U5157" s="21">
        <v>44428</v>
      </c>
      <c r="W5157" s="20" t="s">
        <v>43</v>
      </c>
      <c r="X5157" s="16" t="s">
        <v>140</v>
      </c>
      <c r="Z5157" s="25">
        <v>0</v>
      </c>
      <c r="AA5157" s="25">
        <v>5000</v>
      </c>
      <c r="AB5157" s="25">
        <v>0</v>
      </c>
      <c r="AC5157" s="25">
        <v>0</v>
      </c>
      <c r="AD5157" s="25">
        <v>200674.11</v>
      </c>
      <c r="AE5157" s="25">
        <v>5000</v>
      </c>
      <c r="AF5157" s="25">
        <v>0</v>
      </c>
      <c r="AG5157" s="25">
        <v>0</v>
      </c>
      <c r="AH5157" s="25">
        <v>205674.11</v>
      </c>
      <c r="AI5157" s="16" t="s">
        <v>4593</v>
      </c>
    </row>
    <row r="5158" spans="1:35" ht="30" x14ac:dyDescent="0.25">
      <c r="A5158" s="17">
        <v>128228</v>
      </c>
      <c r="B5158" s="18">
        <v>3</v>
      </c>
      <c r="C5158" s="16" t="s">
        <v>31</v>
      </c>
      <c r="D5158" s="21">
        <v>43395</v>
      </c>
      <c r="E5158" s="16" t="s">
        <v>4468</v>
      </c>
      <c r="F5158" s="21">
        <v>44006</v>
      </c>
      <c r="G5158" s="16" t="s">
        <v>109</v>
      </c>
      <c r="H5158" s="26" t="s">
        <v>57</v>
      </c>
      <c r="I5158" s="16" t="s">
        <v>1518</v>
      </c>
      <c r="J5158" s="20" t="s">
        <v>1518</v>
      </c>
      <c r="K5158" s="16" t="s">
        <v>4594</v>
      </c>
      <c r="M5158" s="26" t="s">
        <v>4595</v>
      </c>
      <c r="N5158" s="26" t="s">
        <v>4596</v>
      </c>
      <c r="O5158" s="16" t="s">
        <v>1520</v>
      </c>
      <c r="P5158" s="26" t="s">
        <v>138</v>
      </c>
      <c r="R5158" s="16" t="s">
        <v>139</v>
      </c>
      <c r="S5158" s="16" t="s">
        <v>42</v>
      </c>
      <c r="T5158" s="22">
        <v>0.3</v>
      </c>
      <c r="U5158" s="21">
        <v>43966</v>
      </c>
      <c r="W5158" s="20" t="s">
        <v>43</v>
      </c>
      <c r="X5158" s="16" t="s">
        <v>140</v>
      </c>
      <c r="Z5158" s="25">
        <v>0</v>
      </c>
      <c r="AA5158" s="25">
        <v>0</v>
      </c>
      <c r="AB5158" s="25">
        <v>2097158</v>
      </c>
      <c r="AC5158" s="25">
        <v>0</v>
      </c>
      <c r="AD5158" s="25">
        <v>186500</v>
      </c>
      <c r="AE5158" s="25">
        <v>0</v>
      </c>
      <c r="AF5158" s="25">
        <v>2097158</v>
      </c>
      <c r="AG5158" s="25">
        <v>0</v>
      </c>
      <c r="AH5158" s="25">
        <v>2283658</v>
      </c>
      <c r="AI5158" s="16" t="s">
        <v>4597</v>
      </c>
    </row>
    <row r="5159" spans="1:35" ht="30" x14ac:dyDescent="0.25">
      <c r="A5159" s="17">
        <v>128229</v>
      </c>
      <c r="B5159" s="18">
        <v>4</v>
      </c>
      <c r="C5159" s="16" t="s">
        <v>73</v>
      </c>
      <c r="D5159" s="21">
        <v>43395</v>
      </c>
      <c r="E5159" s="16" t="s">
        <v>1409</v>
      </c>
      <c r="F5159" s="21">
        <v>44256</v>
      </c>
      <c r="G5159" s="16" t="s">
        <v>105</v>
      </c>
      <c r="H5159" s="26" t="s">
        <v>126</v>
      </c>
      <c r="M5159" s="26" t="s">
        <v>4598</v>
      </c>
      <c r="N5159" s="26" t="s">
        <v>4599</v>
      </c>
      <c r="O5159" s="16" t="s">
        <v>60</v>
      </c>
      <c r="P5159" s="26" t="s">
        <v>188</v>
      </c>
      <c r="R5159" s="16" t="s">
        <v>139</v>
      </c>
      <c r="S5159" s="16" t="s">
        <v>84</v>
      </c>
      <c r="T5159" s="22">
        <v>1.85</v>
      </c>
      <c r="W5159" s="20" t="s">
        <v>43</v>
      </c>
      <c r="X5159" s="16" t="s">
        <v>78</v>
      </c>
      <c r="Z5159" s="25">
        <v>0</v>
      </c>
      <c r="AA5159" s="25">
        <v>50000</v>
      </c>
      <c r="AB5159" s="25">
        <v>0</v>
      </c>
      <c r="AC5159" s="25">
        <v>0</v>
      </c>
      <c r="AD5159" s="25">
        <v>79500</v>
      </c>
      <c r="AE5159" s="25">
        <v>50000</v>
      </c>
      <c r="AF5159" s="25">
        <v>0</v>
      </c>
      <c r="AG5159" s="25">
        <v>0</v>
      </c>
      <c r="AH5159" s="25">
        <v>129500</v>
      </c>
      <c r="AI5159" s="16" t="s">
        <v>4600</v>
      </c>
    </row>
    <row r="5160" spans="1:35" ht="30" x14ac:dyDescent="0.25">
      <c r="A5160" s="17">
        <v>128230</v>
      </c>
      <c r="B5160" s="18">
        <v>4</v>
      </c>
      <c r="C5160" s="16" t="s">
        <v>73</v>
      </c>
      <c r="D5160" s="21">
        <v>43397</v>
      </c>
      <c r="E5160" s="16" t="s">
        <v>1409</v>
      </c>
      <c r="F5160" s="21">
        <v>44215</v>
      </c>
      <c r="G5160" s="16" t="s">
        <v>75</v>
      </c>
      <c r="H5160" s="26" t="s">
        <v>126</v>
      </c>
      <c r="M5160" s="26" t="s">
        <v>11764</v>
      </c>
      <c r="N5160" s="26" t="s">
        <v>11763</v>
      </c>
      <c r="O5160" s="16" t="s">
        <v>60</v>
      </c>
      <c r="P5160" s="26" t="s">
        <v>188</v>
      </c>
      <c r="R5160" s="16" t="s">
        <v>139</v>
      </c>
      <c r="S5160" s="16" t="s">
        <v>84</v>
      </c>
      <c r="T5160" s="22">
        <v>1.73</v>
      </c>
      <c r="W5160" s="20" t="s">
        <v>43</v>
      </c>
      <c r="X5160" s="16" t="s">
        <v>78</v>
      </c>
      <c r="Z5160" s="24" t="s">
        <v>32</v>
      </c>
      <c r="AA5160" s="24" t="s">
        <v>32</v>
      </c>
      <c r="AB5160" s="24" t="s">
        <v>32</v>
      </c>
      <c r="AC5160" s="24" t="s">
        <v>32</v>
      </c>
      <c r="AD5160" s="25">
        <v>48398</v>
      </c>
      <c r="AE5160" s="25">
        <v>0</v>
      </c>
      <c r="AF5160" s="25">
        <v>0</v>
      </c>
      <c r="AG5160" s="25">
        <v>0</v>
      </c>
      <c r="AH5160" s="25">
        <v>48398</v>
      </c>
      <c r="AI5160" s="16" t="s">
        <v>11762</v>
      </c>
    </row>
    <row r="5161" spans="1:35" ht="30" x14ac:dyDescent="0.25">
      <c r="A5161" s="17">
        <v>128232</v>
      </c>
      <c r="B5161" s="18">
        <v>3</v>
      </c>
      <c r="C5161" s="16" t="s">
        <v>73</v>
      </c>
      <c r="D5161" s="21">
        <v>43398</v>
      </c>
      <c r="E5161" s="16" t="s">
        <v>2240</v>
      </c>
      <c r="F5161" s="21">
        <v>43845</v>
      </c>
      <c r="G5161" s="16" t="s">
        <v>81</v>
      </c>
      <c r="H5161" s="26" t="s">
        <v>69</v>
      </c>
      <c r="I5161" s="16" t="s">
        <v>11761</v>
      </c>
      <c r="K5161" s="16" t="s">
        <v>11760</v>
      </c>
      <c r="L5161" s="16" t="s">
        <v>37</v>
      </c>
      <c r="M5161" s="26" t="s">
        <v>11759</v>
      </c>
      <c r="N5161" s="26" t="s">
        <v>2244</v>
      </c>
      <c r="O5161" s="16" t="s">
        <v>1139</v>
      </c>
      <c r="P5161" s="26" t="s">
        <v>1140</v>
      </c>
      <c r="T5161" s="22">
        <v>0.01</v>
      </c>
      <c r="W5161" s="20" t="s">
        <v>43</v>
      </c>
      <c r="X5161" s="16" t="s">
        <v>78</v>
      </c>
      <c r="Z5161" s="24" t="s">
        <v>32</v>
      </c>
      <c r="AA5161" s="24" t="s">
        <v>32</v>
      </c>
      <c r="AB5161" s="24" t="s">
        <v>32</v>
      </c>
      <c r="AC5161" s="24" t="s">
        <v>32</v>
      </c>
      <c r="AD5161" s="25">
        <v>22150</v>
      </c>
      <c r="AE5161" s="25">
        <v>0</v>
      </c>
      <c r="AF5161" s="25">
        <v>0</v>
      </c>
      <c r="AG5161" s="25">
        <v>0</v>
      </c>
      <c r="AH5161" s="25">
        <v>22150</v>
      </c>
      <c r="AI5161" s="16" t="s">
        <v>11758</v>
      </c>
    </row>
    <row r="5162" spans="1:35" x14ac:dyDescent="0.25">
      <c r="A5162" s="17">
        <v>128233</v>
      </c>
      <c r="B5162" s="18">
        <v>1</v>
      </c>
      <c r="C5162" s="16" t="s">
        <v>73</v>
      </c>
      <c r="D5162" s="21">
        <v>43398</v>
      </c>
      <c r="E5162" s="16" t="s">
        <v>11747</v>
      </c>
      <c r="F5162" s="21">
        <v>43475</v>
      </c>
      <c r="G5162" s="16" t="s">
        <v>75</v>
      </c>
      <c r="H5162" s="26" t="s">
        <v>320</v>
      </c>
      <c r="M5162" s="26" t="s">
        <v>11757</v>
      </c>
      <c r="O5162" s="16" t="s">
        <v>9209</v>
      </c>
      <c r="T5162" s="23" t="s">
        <v>32</v>
      </c>
      <c r="W5162" s="20" t="s">
        <v>43</v>
      </c>
      <c r="Z5162" s="24" t="s">
        <v>32</v>
      </c>
      <c r="AA5162" s="24" t="s">
        <v>32</v>
      </c>
      <c r="AB5162" s="24" t="s">
        <v>32</v>
      </c>
      <c r="AC5162" s="24" t="s">
        <v>32</v>
      </c>
      <c r="AD5162" s="24" t="s">
        <v>32</v>
      </c>
      <c r="AE5162" s="24" t="s">
        <v>32</v>
      </c>
      <c r="AF5162" s="24" t="s">
        <v>32</v>
      </c>
      <c r="AG5162" s="24" t="s">
        <v>32</v>
      </c>
      <c r="AH5162" s="24" t="s">
        <v>32</v>
      </c>
      <c r="AI5162" s="16" t="s">
        <v>11756</v>
      </c>
    </row>
    <row r="5163" spans="1:35" x14ac:dyDescent="0.25">
      <c r="A5163" s="17">
        <v>128241</v>
      </c>
      <c r="B5163" s="18">
        <v>1</v>
      </c>
      <c r="C5163" s="16" t="s">
        <v>73</v>
      </c>
      <c r="D5163" s="21">
        <v>43398</v>
      </c>
      <c r="E5163" s="16" t="s">
        <v>11755</v>
      </c>
      <c r="F5163" s="21">
        <v>44215</v>
      </c>
      <c r="G5163" s="16" t="s">
        <v>75</v>
      </c>
      <c r="H5163" s="26" t="s">
        <v>320</v>
      </c>
      <c r="M5163" s="26" t="s">
        <v>11754</v>
      </c>
      <c r="O5163" s="16" t="s">
        <v>60</v>
      </c>
      <c r="T5163" s="23" t="s">
        <v>32</v>
      </c>
      <c r="W5163" s="20" t="s">
        <v>43</v>
      </c>
      <c r="Z5163" s="24" t="s">
        <v>32</v>
      </c>
      <c r="AA5163" s="24" t="s">
        <v>32</v>
      </c>
      <c r="AB5163" s="24" t="s">
        <v>32</v>
      </c>
      <c r="AC5163" s="24" t="s">
        <v>32</v>
      </c>
      <c r="AD5163" s="24" t="s">
        <v>32</v>
      </c>
      <c r="AE5163" s="24" t="s">
        <v>32</v>
      </c>
      <c r="AF5163" s="24" t="s">
        <v>32</v>
      </c>
      <c r="AG5163" s="24" t="s">
        <v>32</v>
      </c>
      <c r="AH5163" s="24" t="s">
        <v>32</v>
      </c>
    </row>
    <row r="5164" spans="1:35" ht="30" x14ac:dyDescent="0.25">
      <c r="A5164" s="17">
        <v>128242</v>
      </c>
      <c r="B5164" s="18">
        <v>3</v>
      </c>
      <c r="C5164" s="16" t="s">
        <v>73</v>
      </c>
      <c r="D5164" s="21">
        <v>43398</v>
      </c>
      <c r="E5164" s="16" t="s">
        <v>819</v>
      </c>
      <c r="F5164" s="21">
        <v>44336</v>
      </c>
      <c r="G5164" s="16" t="s">
        <v>109</v>
      </c>
      <c r="H5164" s="26" t="s">
        <v>11753</v>
      </c>
      <c r="I5164" s="16" t="s">
        <v>159</v>
      </c>
      <c r="J5164" s="20" t="s">
        <v>148</v>
      </c>
      <c r="L5164" s="16" t="s">
        <v>149</v>
      </c>
      <c r="M5164" s="26" t="s">
        <v>11752</v>
      </c>
      <c r="N5164" s="26" t="s">
        <v>11751</v>
      </c>
      <c r="O5164" s="16" t="s">
        <v>112</v>
      </c>
      <c r="P5164" s="26" t="s">
        <v>100</v>
      </c>
      <c r="T5164" s="22">
        <v>1.56</v>
      </c>
      <c r="W5164" s="20" t="s">
        <v>43</v>
      </c>
      <c r="X5164" s="16" t="s">
        <v>454</v>
      </c>
      <c r="Z5164" s="24" t="s">
        <v>32</v>
      </c>
      <c r="AA5164" s="24" t="s">
        <v>32</v>
      </c>
      <c r="AB5164" s="24" t="s">
        <v>32</v>
      </c>
      <c r="AC5164" s="24" t="s">
        <v>32</v>
      </c>
      <c r="AD5164" s="25">
        <v>0</v>
      </c>
      <c r="AE5164" s="25">
        <v>0</v>
      </c>
      <c r="AF5164" s="25">
        <v>230400</v>
      </c>
      <c r="AG5164" s="25">
        <v>0</v>
      </c>
      <c r="AH5164" s="25">
        <v>230400</v>
      </c>
      <c r="AI5164" s="16" t="s">
        <v>11750</v>
      </c>
    </row>
    <row r="5165" spans="1:35" ht="30" x14ac:dyDescent="0.25">
      <c r="A5165" s="17">
        <v>128243</v>
      </c>
      <c r="B5165" s="18">
        <v>3</v>
      </c>
      <c r="C5165" s="16" t="s">
        <v>47</v>
      </c>
      <c r="D5165" s="21">
        <v>43399</v>
      </c>
      <c r="E5165" s="16" t="s">
        <v>176</v>
      </c>
      <c r="F5165" s="21">
        <v>44272</v>
      </c>
      <c r="G5165" s="16" t="s">
        <v>142</v>
      </c>
      <c r="H5165" s="26" t="s">
        <v>69</v>
      </c>
      <c r="I5165" s="16" t="s">
        <v>683</v>
      </c>
      <c r="J5165" s="20" t="s">
        <v>148</v>
      </c>
      <c r="L5165" s="16" t="s">
        <v>149</v>
      </c>
      <c r="M5165" s="26" t="s">
        <v>4601</v>
      </c>
      <c r="O5165" s="16" t="s">
        <v>179</v>
      </c>
      <c r="P5165" s="26" t="s">
        <v>79</v>
      </c>
      <c r="R5165" s="16" t="s">
        <v>41</v>
      </c>
      <c r="S5165" s="16" t="s">
        <v>84</v>
      </c>
      <c r="T5165" s="23" t="s">
        <v>32</v>
      </c>
      <c r="U5165" s="21">
        <v>43812</v>
      </c>
      <c r="W5165" s="20" t="s">
        <v>43</v>
      </c>
      <c r="X5165" s="16" t="s">
        <v>454</v>
      </c>
      <c r="Y5165" s="26" t="s">
        <v>4602</v>
      </c>
      <c r="Z5165" s="25">
        <v>0</v>
      </c>
      <c r="AA5165" s="25">
        <v>0</v>
      </c>
      <c r="AB5165" s="25">
        <v>59365.36</v>
      </c>
      <c r="AC5165" s="25">
        <v>0</v>
      </c>
      <c r="AD5165" s="25">
        <v>0</v>
      </c>
      <c r="AE5165" s="25">
        <v>0</v>
      </c>
      <c r="AF5165" s="25">
        <v>367273.36</v>
      </c>
      <c r="AG5165" s="25">
        <v>0</v>
      </c>
      <c r="AH5165" s="25">
        <v>367273.36</v>
      </c>
      <c r="AI5165" s="16" t="s">
        <v>4603</v>
      </c>
    </row>
    <row r="5166" spans="1:35" x14ac:dyDescent="0.25">
      <c r="A5166" s="17">
        <v>128244</v>
      </c>
      <c r="B5166" s="18">
        <v>3</v>
      </c>
      <c r="C5166" s="16" t="s">
        <v>73</v>
      </c>
      <c r="D5166" s="21">
        <v>43402</v>
      </c>
      <c r="E5166" s="16" t="s">
        <v>1169</v>
      </c>
      <c r="F5166" s="21">
        <v>43402</v>
      </c>
      <c r="G5166" s="16" t="s">
        <v>1169</v>
      </c>
      <c r="H5166" s="26" t="s">
        <v>346</v>
      </c>
      <c r="M5166" s="26" t="s">
        <v>11749</v>
      </c>
      <c r="O5166" s="16" t="s">
        <v>1171</v>
      </c>
      <c r="P5166" s="26" t="s">
        <v>1062</v>
      </c>
      <c r="T5166" s="23" t="s">
        <v>32</v>
      </c>
      <c r="W5166" s="20" t="s">
        <v>43</v>
      </c>
      <c r="Z5166" s="24" t="s">
        <v>32</v>
      </c>
      <c r="AA5166" s="24" t="s">
        <v>32</v>
      </c>
      <c r="AB5166" s="24" t="s">
        <v>32</v>
      </c>
      <c r="AC5166" s="24" t="s">
        <v>32</v>
      </c>
      <c r="AD5166" s="25">
        <v>0</v>
      </c>
      <c r="AE5166" s="25">
        <v>0</v>
      </c>
      <c r="AF5166" s="25">
        <v>23500</v>
      </c>
      <c r="AG5166" s="25">
        <v>0</v>
      </c>
      <c r="AH5166" s="25">
        <v>23500</v>
      </c>
      <c r="AI5166" s="16" t="s">
        <v>11748</v>
      </c>
    </row>
    <row r="5167" spans="1:35" x14ac:dyDescent="0.25">
      <c r="A5167" s="17">
        <v>128246</v>
      </c>
      <c r="B5167" s="18">
        <v>1</v>
      </c>
      <c r="C5167" s="16" t="s">
        <v>73</v>
      </c>
      <c r="D5167" s="21">
        <v>43402</v>
      </c>
      <c r="E5167" s="16" t="s">
        <v>11747</v>
      </c>
      <c r="F5167" s="21">
        <v>43475</v>
      </c>
      <c r="G5167" s="16" t="s">
        <v>75</v>
      </c>
      <c r="H5167" s="26" t="s">
        <v>337</v>
      </c>
      <c r="M5167" s="26" t="s">
        <v>11746</v>
      </c>
      <c r="O5167" s="16" t="s">
        <v>9209</v>
      </c>
      <c r="P5167" s="26" t="s">
        <v>123</v>
      </c>
      <c r="T5167" s="22">
        <v>0</v>
      </c>
      <c r="W5167" s="20" t="s">
        <v>43</v>
      </c>
      <c r="Z5167" s="24" t="s">
        <v>32</v>
      </c>
      <c r="AA5167" s="24" t="s">
        <v>32</v>
      </c>
      <c r="AB5167" s="24" t="s">
        <v>32</v>
      </c>
      <c r="AC5167" s="24" t="s">
        <v>32</v>
      </c>
      <c r="AD5167" s="25">
        <v>0</v>
      </c>
      <c r="AE5167" s="25">
        <v>0</v>
      </c>
      <c r="AF5167" s="25">
        <v>704900</v>
      </c>
      <c r="AG5167" s="25">
        <v>0</v>
      </c>
      <c r="AH5167" s="25">
        <v>704900</v>
      </c>
      <c r="AI5167" s="16" t="s">
        <v>11745</v>
      </c>
    </row>
    <row r="5168" spans="1:35" ht="30" x14ac:dyDescent="0.25">
      <c r="A5168" s="17">
        <v>128247</v>
      </c>
      <c r="B5168" s="18">
        <v>1</v>
      </c>
      <c r="C5168" s="16" t="s">
        <v>31</v>
      </c>
      <c r="D5168" s="21">
        <v>43403</v>
      </c>
      <c r="E5168" s="16" t="s">
        <v>2518</v>
      </c>
      <c r="F5168" s="21">
        <v>44252</v>
      </c>
      <c r="G5168" s="16" t="s">
        <v>74</v>
      </c>
      <c r="H5168" s="26" t="s">
        <v>146</v>
      </c>
      <c r="I5168" s="16" t="s">
        <v>4604</v>
      </c>
      <c r="M5168" s="26" t="s">
        <v>4605</v>
      </c>
      <c r="N5168" s="26" t="s">
        <v>453</v>
      </c>
      <c r="O5168" s="16" t="s">
        <v>632</v>
      </c>
      <c r="P5168" s="26" t="s">
        <v>453</v>
      </c>
      <c r="T5168" s="22">
        <v>2.2109999999999999</v>
      </c>
      <c r="U5168" s="21">
        <v>44232</v>
      </c>
      <c r="W5168" s="20" t="s">
        <v>43</v>
      </c>
      <c r="X5168" s="16" t="s">
        <v>44</v>
      </c>
      <c r="Z5168" s="25">
        <v>0</v>
      </c>
      <c r="AA5168" s="25">
        <v>0</v>
      </c>
      <c r="AB5168" s="25">
        <v>85100</v>
      </c>
      <c r="AC5168" s="25">
        <v>0</v>
      </c>
      <c r="AD5168" s="25">
        <v>45000</v>
      </c>
      <c r="AE5168" s="25">
        <v>0</v>
      </c>
      <c r="AF5168" s="25">
        <v>85100</v>
      </c>
      <c r="AG5168" s="25">
        <v>0</v>
      </c>
      <c r="AH5168" s="25">
        <v>130100</v>
      </c>
      <c r="AI5168" s="16" t="s">
        <v>4606</v>
      </c>
    </row>
    <row r="5169" spans="1:35" x14ac:dyDescent="0.25">
      <c r="A5169" s="17">
        <v>128250</v>
      </c>
      <c r="B5169" s="18">
        <v>2</v>
      </c>
      <c r="C5169" s="16" t="s">
        <v>73</v>
      </c>
      <c r="D5169" s="21">
        <v>43405</v>
      </c>
      <c r="E5169" s="16" t="s">
        <v>342</v>
      </c>
      <c r="F5169" s="21">
        <v>44313</v>
      </c>
      <c r="G5169" s="16" t="s">
        <v>7771</v>
      </c>
      <c r="H5169" s="26" t="s">
        <v>286</v>
      </c>
      <c r="I5169" s="16" t="s">
        <v>4391</v>
      </c>
      <c r="J5169" s="20" t="s">
        <v>116</v>
      </c>
      <c r="L5169" s="16" t="s">
        <v>116</v>
      </c>
      <c r="M5169" s="26" t="s">
        <v>11744</v>
      </c>
      <c r="N5169" s="26" t="s">
        <v>3571</v>
      </c>
      <c r="O5169" s="16" t="s">
        <v>632</v>
      </c>
      <c r="P5169" s="26" t="s">
        <v>1723</v>
      </c>
      <c r="T5169" s="22">
        <v>0.8</v>
      </c>
      <c r="W5169" s="20" t="s">
        <v>43</v>
      </c>
      <c r="X5169" s="16" t="s">
        <v>140</v>
      </c>
      <c r="Z5169" s="24" t="s">
        <v>32</v>
      </c>
      <c r="AA5169" s="24" t="s">
        <v>32</v>
      </c>
      <c r="AB5169" s="24" t="s">
        <v>32</v>
      </c>
      <c r="AC5169" s="24" t="s">
        <v>32</v>
      </c>
      <c r="AD5169" s="25">
        <v>40000</v>
      </c>
      <c r="AE5169" s="25">
        <v>0</v>
      </c>
      <c r="AF5169" s="25">
        <v>0</v>
      </c>
      <c r="AG5169" s="25">
        <v>0</v>
      </c>
      <c r="AH5169" s="25">
        <v>40000</v>
      </c>
      <c r="AI5169" s="16" t="s">
        <v>11743</v>
      </c>
    </row>
    <row r="5170" spans="1:35" x14ac:dyDescent="0.25">
      <c r="A5170" s="17">
        <v>128251</v>
      </c>
      <c r="B5170" s="18">
        <v>1</v>
      </c>
      <c r="C5170" s="16" t="s">
        <v>73</v>
      </c>
      <c r="D5170" s="21">
        <v>43405</v>
      </c>
      <c r="E5170" s="16" t="s">
        <v>1610</v>
      </c>
      <c r="F5170" s="21">
        <v>43969</v>
      </c>
      <c r="G5170" s="16" t="s">
        <v>1610</v>
      </c>
      <c r="H5170" s="26" t="s">
        <v>320</v>
      </c>
      <c r="L5170" s="16" t="s">
        <v>110</v>
      </c>
      <c r="M5170" s="26" t="s">
        <v>11742</v>
      </c>
      <c r="O5170" s="16" t="s">
        <v>1612</v>
      </c>
      <c r="T5170" s="23" t="s">
        <v>32</v>
      </c>
      <c r="W5170" s="20" t="s">
        <v>43</v>
      </c>
      <c r="Z5170" s="24" t="s">
        <v>32</v>
      </c>
      <c r="AA5170" s="24" t="s">
        <v>32</v>
      </c>
      <c r="AB5170" s="24" t="s">
        <v>32</v>
      </c>
      <c r="AC5170" s="24" t="s">
        <v>32</v>
      </c>
      <c r="AD5170" s="25">
        <v>0</v>
      </c>
      <c r="AE5170" s="25">
        <v>0</v>
      </c>
      <c r="AF5170" s="25">
        <v>619433</v>
      </c>
      <c r="AG5170" s="25">
        <v>0</v>
      </c>
      <c r="AH5170" s="25">
        <v>619433</v>
      </c>
      <c r="AI5170" s="16" t="s">
        <v>11741</v>
      </c>
    </row>
    <row r="5171" spans="1:35" x14ac:dyDescent="0.25">
      <c r="A5171" s="17">
        <v>128252</v>
      </c>
      <c r="B5171" s="18">
        <v>1</v>
      </c>
      <c r="C5171" s="16" t="s">
        <v>73</v>
      </c>
      <c r="D5171" s="21">
        <v>43406</v>
      </c>
      <c r="E5171" s="16" t="s">
        <v>1610</v>
      </c>
      <c r="F5171" s="21">
        <v>43969</v>
      </c>
      <c r="G5171" s="16" t="s">
        <v>1610</v>
      </c>
      <c r="H5171" s="26" t="s">
        <v>34</v>
      </c>
      <c r="L5171" s="16" t="s">
        <v>110</v>
      </c>
      <c r="M5171" s="26" t="s">
        <v>11740</v>
      </c>
      <c r="O5171" s="16" t="s">
        <v>1612</v>
      </c>
      <c r="T5171" s="23" t="s">
        <v>32</v>
      </c>
      <c r="W5171" s="20" t="s">
        <v>43</v>
      </c>
      <c r="Z5171" s="24" t="s">
        <v>32</v>
      </c>
      <c r="AA5171" s="24" t="s">
        <v>32</v>
      </c>
      <c r="AB5171" s="24" t="s">
        <v>32</v>
      </c>
      <c r="AC5171" s="24" t="s">
        <v>32</v>
      </c>
      <c r="AD5171" s="25">
        <v>0</v>
      </c>
      <c r="AE5171" s="25">
        <v>0</v>
      </c>
      <c r="AF5171" s="25">
        <v>51531</v>
      </c>
      <c r="AG5171" s="25">
        <v>0</v>
      </c>
      <c r="AH5171" s="25">
        <v>51531</v>
      </c>
      <c r="AI5171" s="16" t="s">
        <v>11739</v>
      </c>
    </row>
    <row r="5172" spans="1:35" x14ac:dyDescent="0.25">
      <c r="A5172" s="17">
        <v>128253</v>
      </c>
      <c r="B5172" s="18">
        <v>4</v>
      </c>
      <c r="C5172" s="16" t="s">
        <v>73</v>
      </c>
      <c r="D5172" s="21">
        <v>43406</v>
      </c>
      <c r="E5172" s="16" t="s">
        <v>1610</v>
      </c>
      <c r="F5172" s="21">
        <v>43969</v>
      </c>
      <c r="G5172" s="16" t="s">
        <v>1610</v>
      </c>
      <c r="H5172" s="26" t="s">
        <v>349</v>
      </c>
      <c r="L5172" s="16" t="s">
        <v>110</v>
      </c>
      <c r="M5172" s="26" t="s">
        <v>11738</v>
      </c>
      <c r="O5172" s="16" t="s">
        <v>1612</v>
      </c>
      <c r="T5172" s="23" t="s">
        <v>32</v>
      </c>
      <c r="W5172" s="20" t="s">
        <v>43</v>
      </c>
      <c r="Z5172" s="24" t="s">
        <v>32</v>
      </c>
      <c r="AA5172" s="24" t="s">
        <v>32</v>
      </c>
      <c r="AB5172" s="24" t="s">
        <v>32</v>
      </c>
      <c r="AC5172" s="24" t="s">
        <v>32</v>
      </c>
      <c r="AD5172" s="25">
        <v>0</v>
      </c>
      <c r="AE5172" s="25">
        <v>0</v>
      </c>
      <c r="AF5172" s="25">
        <v>60000</v>
      </c>
      <c r="AG5172" s="25">
        <v>0</v>
      </c>
      <c r="AH5172" s="25">
        <v>60000</v>
      </c>
      <c r="AI5172" s="16" t="s">
        <v>11737</v>
      </c>
    </row>
    <row r="5173" spans="1:35" x14ac:dyDescent="0.25">
      <c r="A5173" s="17">
        <v>128254</v>
      </c>
      <c r="B5173" s="18">
        <v>1</v>
      </c>
      <c r="C5173" s="16" t="s">
        <v>73</v>
      </c>
      <c r="D5173" s="21">
        <v>43406</v>
      </c>
      <c r="E5173" s="16" t="s">
        <v>142</v>
      </c>
      <c r="F5173" s="21">
        <v>43475</v>
      </c>
      <c r="G5173" s="16" t="s">
        <v>75</v>
      </c>
      <c r="H5173" s="26" t="s">
        <v>196</v>
      </c>
      <c r="L5173" s="16" t="s">
        <v>840</v>
      </c>
      <c r="M5173" s="26" t="s">
        <v>4607</v>
      </c>
      <c r="O5173" s="16" t="s">
        <v>151</v>
      </c>
      <c r="P5173" s="26" t="s">
        <v>198</v>
      </c>
      <c r="T5173" s="23" t="s">
        <v>32</v>
      </c>
      <c r="W5173" s="20" t="s">
        <v>43</v>
      </c>
      <c r="Z5173" s="25">
        <v>0</v>
      </c>
      <c r="AA5173" s="25">
        <v>0</v>
      </c>
      <c r="AB5173" s="25">
        <v>500</v>
      </c>
      <c r="AC5173" s="25">
        <v>0</v>
      </c>
      <c r="AD5173" s="25">
        <v>0</v>
      </c>
      <c r="AE5173" s="25">
        <v>0</v>
      </c>
      <c r="AF5173" s="25">
        <v>500</v>
      </c>
      <c r="AG5173" s="25">
        <v>0</v>
      </c>
      <c r="AH5173" s="25">
        <v>500</v>
      </c>
      <c r="AI5173" s="16" t="s">
        <v>4608</v>
      </c>
    </row>
    <row r="5174" spans="1:35" x14ac:dyDescent="0.25">
      <c r="A5174" s="17">
        <v>128255</v>
      </c>
      <c r="B5174" s="18">
        <v>4</v>
      </c>
      <c r="C5174" s="16" t="s">
        <v>73</v>
      </c>
      <c r="D5174" s="21">
        <v>43406</v>
      </c>
      <c r="E5174" s="16" t="s">
        <v>142</v>
      </c>
      <c r="F5174" s="21">
        <v>43488</v>
      </c>
      <c r="G5174" s="16" t="s">
        <v>75</v>
      </c>
      <c r="H5174" s="26" t="s">
        <v>203</v>
      </c>
      <c r="L5174" s="16" t="s">
        <v>840</v>
      </c>
      <c r="M5174" s="26" t="s">
        <v>11736</v>
      </c>
      <c r="O5174" s="16" t="s">
        <v>151</v>
      </c>
      <c r="P5174" s="26" t="s">
        <v>198</v>
      </c>
      <c r="T5174" s="23" t="s">
        <v>32</v>
      </c>
      <c r="W5174" s="20" t="s">
        <v>43</v>
      </c>
      <c r="Z5174" s="24" t="s">
        <v>32</v>
      </c>
      <c r="AA5174" s="24" t="s">
        <v>32</v>
      </c>
      <c r="AB5174" s="24" t="s">
        <v>32</v>
      </c>
      <c r="AC5174" s="24" t="s">
        <v>32</v>
      </c>
      <c r="AD5174" s="24" t="s">
        <v>32</v>
      </c>
      <c r="AE5174" s="24" t="s">
        <v>32</v>
      </c>
      <c r="AF5174" s="24" t="s">
        <v>32</v>
      </c>
      <c r="AG5174" s="24" t="s">
        <v>32</v>
      </c>
      <c r="AH5174" s="24" t="s">
        <v>32</v>
      </c>
      <c r="AI5174" s="16" t="s">
        <v>11735</v>
      </c>
    </row>
    <row r="5175" spans="1:35" x14ac:dyDescent="0.25">
      <c r="A5175" s="17">
        <v>128256</v>
      </c>
      <c r="B5175" s="18">
        <v>2</v>
      </c>
      <c r="C5175" s="16" t="s">
        <v>73</v>
      </c>
      <c r="D5175" s="21">
        <v>43406</v>
      </c>
      <c r="E5175" s="16" t="s">
        <v>142</v>
      </c>
      <c r="F5175" s="21">
        <v>43500</v>
      </c>
      <c r="G5175" s="16" t="s">
        <v>75</v>
      </c>
      <c r="H5175" s="26" t="s">
        <v>206</v>
      </c>
      <c r="L5175" s="16" t="s">
        <v>840</v>
      </c>
      <c r="M5175" s="26" t="s">
        <v>11734</v>
      </c>
      <c r="O5175" s="16" t="s">
        <v>151</v>
      </c>
      <c r="P5175" s="26" t="s">
        <v>198</v>
      </c>
      <c r="T5175" s="23" t="s">
        <v>32</v>
      </c>
      <c r="W5175" s="20" t="s">
        <v>43</v>
      </c>
      <c r="Z5175" s="24" t="s">
        <v>32</v>
      </c>
      <c r="AA5175" s="24" t="s">
        <v>32</v>
      </c>
      <c r="AB5175" s="24" t="s">
        <v>32</v>
      </c>
      <c r="AC5175" s="24" t="s">
        <v>32</v>
      </c>
      <c r="AD5175" s="24" t="s">
        <v>32</v>
      </c>
      <c r="AE5175" s="24" t="s">
        <v>32</v>
      </c>
      <c r="AF5175" s="24" t="s">
        <v>32</v>
      </c>
      <c r="AG5175" s="24" t="s">
        <v>32</v>
      </c>
      <c r="AH5175" s="24" t="s">
        <v>32</v>
      </c>
      <c r="AI5175" s="16" t="s">
        <v>11733</v>
      </c>
    </row>
    <row r="5176" spans="1:35" x14ac:dyDescent="0.25">
      <c r="A5176" s="17">
        <v>128257</v>
      </c>
      <c r="B5176" s="18">
        <v>2</v>
      </c>
      <c r="C5176" s="16" t="s">
        <v>73</v>
      </c>
      <c r="D5176" s="21">
        <v>43406</v>
      </c>
      <c r="E5176" s="16" t="s">
        <v>142</v>
      </c>
      <c r="F5176" s="21">
        <v>43476</v>
      </c>
      <c r="G5176" s="16" t="s">
        <v>75</v>
      </c>
      <c r="H5176" s="26" t="s">
        <v>212</v>
      </c>
      <c r="L5176" s="16" t="s">
        <v>840</v>
      </c>
      <c r="M5176" s="26" t="s">
        <v>11732</v>
      </c>
      <c r="O5176" s="16" t="s">
        <v>151</v>
      </c>
      <c r="P5176" s="26" t="s">
        <v>198</v>
      </c>
      <c r="T5176" s="23" t="s">
        <v>32</v>
      </c>
      <c r="W5176" s="20" t="s">
        <v>43</v>
      </c>
      <c r="Z5176" s="24" t="s">
        <v>32</v>
      </c>
      <c r="AA5176" s="24" t="s">
        <v>32</v>
      </c>
      <c r="AB5176" s="24" t="s">
        <v>32</v>
      </c>
      <c r="AC5176" s="24" t="s">
        <v>32</v>
      </c>
      <c r="AD5176" s="24" t="s">
        <v>32</v>
      </c>
      <c r="AE5176" s="24" t="s">
        <v>32</v>
      </c>
      <c r="AF5176" s="24" t="s">
        <v>32</v>
      </c>
      <c r="AG5176" s="24" t="s">
        <v>32</v>
      </c>
      <c r="AH5176" s="24" t="s">
        <v>32</v>
      </c>
      <c r="AI5176" s="16" t="s">
        <v>11731</v>
      </c>
    </row>
    <row r="5177" spans="1:35" x14ac:dyDescent="0.25">
      <c r="A5177" s="17">
        <v>128258</v>
      </c>
      <c r="B5177" s="18">
        <v>1</v>
      </c>
      <c r="C5177" s="16" t="s">
        <v>73</v>
      </c>
      <c r="D5177" s="21">
        <v>43406</v>
      </c>
      <c r="E5177" s="16" t="s">
        <v>142</v>
      </c>
      <c r="F5177" s="21">
        <v>43501</v>
      </c>
      <c r="G5177" s="16" t="s">
        <v>75</v>
      </c>
      <c r="H5177" s="26" t="s">
        <v>215</v>
      </c>
      <c r="L5177" s="16" t="s">
        <v>840</v>
      </c>
      <c r="M5177" s="26" t="s">
        <v>11730</v>
      </c>
      <c r="O5177" s="16" t="s">
        <v>151</v>
      </c>
      <c r="P5177" s="26" t="s">
        <v>198</v>
      </c>
      <c r="T5177" s="23" t="s">
        <v>32</v>
      </c>
      <c r="W5177" s="20" t="s">
        <v>43</v>
      </c>
      <c r="Z5177" s="24" t="s">
        <v>32</v>
      </c>
      <c r="AA5177" s="24" t="s">
        <v>32</v>
      </c>
      <c r="AB5177" s="24" t="s">
        <v>32</v>
      </c>
      <c r="AC5177" s="24" t="s">
        <v>32</v>
      </c>
      <c r="AD5177" s="24" t="s">
        <v>32</v>
      </c>
      <c r="AE5177" s="24" t="s">
        <v>32</v>
      </c>
      <c r="AF5177" s="24" t="s">
        <v>32</v>
      </c>
      <c r="AG5177" s="24" t="s">
        <v>32</v>
      </c>
      <c r="AH5177" s="24" t="s">
        <v>32</v>
      </c>
      <c r="AI5177" s="16" t="s">
        <v>11729</v>
      </c>
    </row>
    <row r="5178" spans="1:35" x14ac:dyDescent="0.25">
      <c r="A5178" s="17">
        <v>128259</v>
      </c>
      <c r="B5178" s="18">
        <v>1</v>
      </c>
      <c r="C5178" s="16" t="s">
        <v>73</v>
      </c>
      <c r="D5178" s="21">
        <v>43406</v>
      </c>
      <c r="E5178" s="16" t="s">
        <v>142</v>
      </c>
      <c r="F5178" s="21">
        <v>43476</v>
      </c>
      <c r="G5178" s="16" t="s">
        <v>75</v>
      </c>
      <c r="H5178" s="26" t="s">
        <v>133</v>
      </c>
      <c r="L5178" s="16" t="s">
        <v>840</v>
      </c>
      <c r="M5178" s="26" t="s">
        <v>11728</v>
      </c>
      <c r="O5178" s="16" t="s">
        <v>151</v>
      </c>
      <c r="P5178" s="26" t="s">
        <v>198</v>
      </c>
      <c r="T5178" s="23" t="s">
        <v>32</v>
      </c>
      <c r="W5178" s="20" t="s">
        <v>43</v>
      </c>
      <c r="Z5178" s="24" t="s">
        <v>32</v>
      </c>
      <c r="AA5178" s="24" t="s">
        <v>32</v>
      </c>
      <c r="AB5178" s="24" t="s">
        <v>32</v>
      </c>
      <c r="AC5178" s="24" t="s">
        <v>32</v>
      </c>
      <c r="AD5178" s="24" t="s">
        <v>32</v>
      </c>
      <c r="AE5178" s="24" t="s">
        <v>32</v>
      </c>
      <c r="AF5178" s="24" t="s">
        <v>32</v>
      </c>
      <c r="AG5178" s="24" t="s">
        <v>32</v>
      </c>
      <c r="AH5178" s="24" t="s">
        <v>32</v>
      </c>
      <c r="AI5178" s="16" t="s">
        <v>11727</v>
      </c>
    </row>
    <row r="5179" spans="1:35" x14ac:dyDescent="0.25">
      <c r="A5179" s="17">
        <v>128260</v>
      </c>
      <c r="B5179" s="18">
        <v>3</v>
      </c>
      <c r="C5179" s="16" t="s">
        <v>73</v>
      </c>
      <c r="D5179" s="21">
        <v>43406</v>
      </c>
      <c r="E5179" s="16" t="s">
        <v>142</v>
      </c>
      <c r="F5179" s="21">
        <v>43489</v>
      </c>
      <c r="G5179" s="16" t="s">
        <v>75</v>
      </c>
      <c r="H5179" s="26" t="s">
        <v>226</v>
      </c>
      <c r="L5179" s="16" t="s">
        <v>840</v>
      </c>
      <c r="M5179" s="26" t="s">
        <v>11726</v>
      </c>
      <c r="O5179" s="16" t="s">
        <v>151</v>
      </c>
      <c r="P5179" s="26" t="s">
        <v>198</v>
      </c>
      <c r="T5179" s="23" t="s">
        <v>32</v>
      </c>
      <c r="W5179" s="20" t="s">
        <v>43</v>
      </c>
      <c r="Z5179" s="24" t="s">
        <v>32</v>
      </c>
      <c r="AA5179" s="24" t="s">
        <v>32</v>
      </c>
      <c r="AB5179" s="24" t="s">
        <v>32</v>
      </c>
      <c r="AC5179" s="24" t="s">
        <v>32</v>
      </c>
      <c r="AD5179" s="24" t="s">
        <v>32</v>
      </c>
      <c r="AE5179" s="24" t="s">
        <v>32</v>
      </c>
      <c r="AF5179" s="24" t="s">
        <v>32</v>
      </c>
      <c r="AG5179" s="24" t="s">
        <v>32</v>
      </c>
      <c r="AH5179" s="24" t="s">
        <v>32</v>
      </c>
      <c r="AI5179" s="16" t="s">
        <v>11725</v>
      </c>
    </row>
    <row r="5180" spans="1:35" x14ac:dyDescent="0.25">
      <c r="A5180" s="17">
        <v>128261</v>
      </c>
      <c r="B5180" s="18">
        <v>4</v>
      </c>
      <c r="C5180" s="16" t="s">
        <v>73</v>
      </c>
      <c r="D5180" s="21">
        <v>43406</v>
      </c>
      <c r="E5180" s="16" t="s">
        <v>142</v>
      </c>
      <c r="F5180" s="21">
        <v>43476</v>
      </c>
      <c r="G5180" s="16" t="s">
        <v>75</v>
      </c>
      <c r="H5180" s="26" t="s">
        <v>229</v>
      </c>
      <c r="L5180" s="16" t="s">
        <v>840</v>
      </c>
      <c r="M5180" s="26" t="s">
        <v>11724</v>
      </c>
      <c r="O5180" s="16" t="s">
        <v>151</v>
      </c>
      <c r="P5180" s="26" t="s">
        <v>198</v>
      </c>
      <c r="T5180" s="23" t="s">
        <v>32</v>
      </c>
      <c r="W5180" s="20" t="s">
        <v>43</v>
      </c>
      <c r="Z5180" s="24" t="s">
        <v>32</v>
      </c>
      <c r="AA5180" s="24" t="s">
        <v>32</v>
      </c>
      <c r="AB5180" s="24" t="s">
        <v>32</v>
      </c>
      <c r="AC5180" s="24" t="s">
        <v>32</v>
      </c>
      <c r="AD5180" s="24" t="s">
        <v>32</v>
      </c>
      <c r="AE5180" s="24" t="s">
        <v>32</v>
      </c>
      <c r="AF5180" s="24" t="s">
        <v>32</v>
      </c>
      <c r="AG5180" s="24" t="s">
        <v>32</v>
      </c>
      <c r="AH5180" s="24" t="s">
        <v>32</v>
      </c>
      <c r="AI5180" s="16" t="s">
        <v>11723</v>
      </c>
    </row>
    <row r="5181" spans="1:35" x14ac:dyDescent="0.25">
      <c r="A5181" s="17">
        <v>128262</v>
      </c>
      <c r="B5181" s="18">
        <v>2</v>
      </c>
      <c r="C5181" s="16" t="s">
        <v>73</v>
      </c>
      <c r="D5181" s="21">
        <v>43406</v>
      </c>
      <c r="E5181" s="16" t="s">
        <v>142</v>
      </c>
      <c r="F5181" s="21">
        <v>43489</v>
      </c>
      <c r="G5181" s="16" t="s">
        <v>75</v>
      </c>
      <c r="H5181" s="26" t="s">
        <v>241</v>
      </c>
      <c r="L5181" s="16" t="s">
        <v>840</v>
      </c>
      <c r="M5181" s="26" t="s">
        <v>4609</v>
      </c>
      <c r="O5181" s="16" t="s">
        <v>151</v>
      </c>
      <c r="P5181" s="26" t="s">
        <v>198</v>
      </c>
      <c r="T5181" s="23" t="s">
        <v>32</v>
      </c>
      <c r="W5181" s="20" t="s">
        <v>43</v>
      </c>
      <c r="Z5181" s="25">
        <v>0</v>
      </c>
      <c r="AA5181" s="25">
        <v>0</v>
      </c>
      <c r="AB5181" s="25">
        <v>60000</v>
      </c>
      <c r="AC5181" s="25">
        <v>0</v>
      </c>
      <c r="AD5181" s="25">
        <v>0</v>
      </c>
      <c r="AE5181" s="25">
        <v>0</v>
      </c>
      <c r="AF5181" s="25">
        <v>60000</v>
      </c>
      <c r="AG5181" s="25">
        <v>0</v>
      </c>
      <c r="AH5181" s="25">
        <v>60000</v>
      </c>
      <c r="AI5181" s="16" t="s">
        <v>4610</v>
      </c>
    </row>
    <row r="5182" spans="1:35" x14ac:dyDescent="0.25">
      <c r="A5182" s="17">
        <v>128263</v>
      </c>
      <c r="B5182" s="18">
        <v>2</v>
      </c>
      <c r="C5182" s="16" t="s">
        <v>73</v>
      </c>
      <c r="D5182" s="21">
        <v>43406</v>
      </c>
      <c r="E5182" s="16" t="s">
        <v>142</v>
      </c>
      <c r="F5182" s="21">
        <v>43500</v>
      </c>
      <c r="G5182" s="16" t="s">
        <v>75</v>
      </c>
      <c r="H5182" s="26" t="s">
        <v>244</v>
      </c>
      <c r="L5182" s="16" t="s">
        <v>840</v>
      </c>
      <c r="M5182" s="26" t="s">
        <v>11722</v>
      </c>
      <c r="O5182" s="16" t="s">
        <v>151</v>
      </c>
      <c r="P5182" s="26" t="s">
        <v>198</v>
      </c>
      <c r="T5182" s="23" t="s">
        <v>32</v>
      </c>
      <c r="W5182" s="20" t="s">
        <v>43</v>
      </c>
      <c r="Z5182" s="24" t="s">
        <v>32</v>
      </c>
      <c r="AA5182" s="24" t="s">
        <v>32</v>
      </c>
      <c r="AB5182" s="24" t="s">
        <v>32</v>
      </c>
      <c r="AC5182" s="24" t="s">
        <v>32</v>
      </c>
      <c r="AD5182" s="24" t="s">
        <v>32</v>
      </c>
      <c r="AE5182" s="24" t="s">
        <v>32</v>
      </c>
      <c r="AF5182" s="24" t="s">
        <v>32</v>
      </c>
      <c r="AG5182" s="24" t="s">
        <v>32</v>
      </c>
      <c r="AH5182" s="24" t="s">
        <v>32</v>
      </c>
      <c r="AI5182" s="16" t="s">
        <v>11721</v>
      </c>
    </row>
    <row r="5183" spans="1:35" x14ac:dyDescent="0.25">
      <c r="A5183" s="17">
        <v>128264</v>
      </c>
      <c r="B5183" s="18">
        <v>3</v>
      </c>
      <c r="C5183" s="16" t="s">
        <v>73</v>
      </c>
      <c r="D5183" s="21">
        <v>43406</v>
      </c>
      <c r="E5183" s="16" t="s">
        <v>142</v>
      </c>
      <c r="F5183" s="21">
        <v>43474</v>
      </c>
      <c r="G5183" s="16" t="s">
        <v>75</v>
      </c>
      <c r="H5183" s="26" t="s">
        <v>98</v>
      </c>
      <c r="L5183" s="16" t="s">
        <v>840</v>
      </c>
      <c r="M5183" s="26" t="s">
        <v>11720</v>
      </c>
      <c r="O5183" s="16" t="s">
        <v>151</v>
      </c>
      <c r="P5183" s="26" t="s">
        <v>198</v>
      </c>
      <c r="T5183" s="23" t="s">
        <v>32</v>
      </c>
      <c r="W5183" s="20" t="s">
        <v>43</v>
      </c>
      <c r="Z5183" s="24" t="s">
        <v>32</v>
      </c>
      <c r="AA5183" s="24" t="s">
        <v>32</v>
      </c>
      <c r="AB5183" s="24" t="s">
        <v>32</v>
      </c>
      <c r="AC5183" s="24" t="s">
        <v>32</v>
      </c>
      <c r="AD5183" s="24" t="s">
        <v>32</v>
      </c>
      <c r="AE5183" s="24" t="s">
        <v>32</v>
      </c>
      <c r="AF5183" s="24" t="s">
        <v>32</v>
      </c>
      <c r="AG5183" s="24" t="s">
        <v>32</v>
      </c>
      <c r="AH5183" s="24" t="s">
        <v>32</v>
      </c>
      <c r="AI5183" s="16" t="s">
        <v>11719</v>
      </c>
    </row>
    <row r="5184" spans="1:35" x14ac:dyDescent="0.25">
      <c r="A5184" s="17">
        <v>128265</v>
      </c>
      <c r="B5184" s="18">
        <v>2</v>
      </c>
      <c r="C5184" s="16" t="s">
        <v>73</v>
      </c>
      <c r="D5184" s="21">
        <v>43406</v>
      </c>
      <c r="E5184" s="16" t="s">
        <v>142</v>
      </c>
      <c r="F5184" s="21">
        <v>43500</v>
      </c>
      <c r="G5184" s="16" t="s">
        <v>75</v>
      </c>
      <c r="H5184" s="26" t="s">
        <v>252</v>
      </c>
      <c r="L5184" s="16" t="s">
        <v>840</v>
      </c>
      <c r="M5184" s="26" t="s">
        <v>11718</v>
      </c>
      <c r="O5184" s="16" t="s">
        <v>151</v>
      </c>
      <c r="P5184" s="26" t="s">
        <v>198</v>
      </c>
      <c r="T5184" s="23" t="s">
        <v>32</v>
      </c>
      <c r="W5184" s="20" t="s">
        <v>43</v>
      </c>
      <c r="Z5184" s="24" t="s">
        <v>32</v>
      </c>
      <c r="AA5184" s="24" t="s">
        <v>32</v>
      </c>
      <c r="AB5184" s="24" t="s">
        <v>32</v>
      </c>
      <c r="AC5184" s="24" t="s">
        <v>32</v>
      </c>
      <c r="AD5184" s="24" t="s">
        <v>32</v>
      </c>
      <c r="AE5184" s="24" t="s">
        <v>32</v>
      </c>
      <c r="AF5184" s="24" t="s">
        <v>32</v>
      </c>
      <c r="AG5184" s="24" t="s">
        <v>32</v>
      </c>
      <c r="AH5184" s="24" t="s">
        <v>32</v>
      </c>
      <c r="AI5184" s="16" t="s">
        <v>11717</v>
      </c>
    </row>
    <row r="5185" spans="1:35" x14ac:dyDescent="0.25">
      <c r="A5185" s="17">
        <v>128266</v>
      </c>
      <c r="B5185" s="18">
        <v>3</v>
      </c>
      <c r="C5185" s="16" t="s">
        <v>73</v>
      </c>
      <c r="D5185" s="21">
        <v>43406</v>
      </c>
      <c r="E5185" s="16" t="s">
        <v>142</v>
      </c>
      <c r="F5185" s="21">
        <v>43489</v>
      </c>
      <c r="G5185" s="16" t="s">
        <v>75</v>
      </c>
      <c r="H5185" s="26" t="s">
        <v>255</v>
      </c>
      <c r="L5185" s="16" t="s">
        <v>840</v>
      </c>
      <c r="M5185" s="26" t="s">
        <v>11716</v>
      </c>
      <c r="O5185" s="16" t="s">
        <v>151</v>
      </c>
      <c r="P5185" s="26" t="s">
        <v>198</v>
      </c>
      <c r="T5185" s="23" t="s">
        <v>32</v>
      </c>
      <c r="W5185" s="20" t="s">
        <v>43</v>
      </c>
      <c r="Z5185" s="24" t="s">
        <v>32</v>
      </c>
      <c r="AA5185" s="24" t="s">
        <v>32</v>
      </c>
      <c r="AB5185" s="24" t="s">
        <v>32</v>
      </c>
      <c r="AC5185" s="24" t="s">
        <v>32</v>
      </c>
      <c r="AD5185" s="24" t="s">
        <v>32</v>
      </c>
      <c r="AE5185" s="24" t="s">
        <v>32</v>
      </c>
      <c r="AF5185" s="24" t="s">
        <v>32</v>
      </c>
      <c r="AG5185" s="24" t="s">
        <v>32</v>
      </c>
      <c r="AH5185" s="24" t="s">
        <v>32</v>
      </c>
      <c r="AI5185" s="16" t="s">
        <v>11715</v>
      </c>
    </row>
    <row r="5186" spans="1:35" x14ac:dyDescent="0.25">
      <c r="A5186" s="17">
        <v>128267</v>
      </c>
      <c r="B5186" s="18">
        <v>2</v>
      </c>
      <c r="C5186" s="16" t="s">
        <v>73</v>
      </c>
      <c r="D5186" s="21">
        <v>43406</v>
      </c>
      <c r="E5186" s="16" t="s">
        <v>142</v>
      </c>
      <c r="F5186" s="21">
        <v>43500</v>
      </c>
      <c r="G5186" s="16" t="s">
        <v>75</v>
      </c>
      <c r="H5186" s="26" t="s">
        <v>264</v>
      </c>
      <c r="L5186" s="16" t="s">
        <v>840</v>
      </c>
      <c r="M5186" s="26" t="s">
        <v>11714</v>
      </c>
      <c r="O5186" s="16" t="s">
        <v>151</v>
      </c>
      <c r="P5186" s="26" t="s">
        <v>198</v>
      </c>
      <c r="T5186" s="23" t="s">
        <v>32</v>
      </c>
      <c r="W5186" s="20" t="s">
        <v>43</v>
      </c>
      <c r="Z5186" s="24" t="s">
        <v>32</v>
      </c>
      <c r="AA5186" s="24" t="s">
        <v>32</v>
      </c>
      <c r="AB5186" s="24" t="s">
        <v>32</v>
      </c>
      <c r="AC5186" s="24" t="s">
        <v>32</v>
      </c>
      <c r="AD5186" s="24" t="s">
        <v>32</v>
      </c>
      <c r="AE5186" s="24" t="s">
        <v>32</v>
      </c>
      <c r="AF5186" s="24" t="s">
        <v>32</v>
      </c>
      <c r="AG5186" s="24" t="s">
        <v>32</v>
      </c>
      <c r="AH5186" s="24" t="s">
        <v>32</v>
      </c>
      <c r="AI5186" s="16" t="s">
        <v>11713</v>
      </c>
    </row>
    <row r="5187" spans="1:35" x14ac:dyDescent="0.25">
      <c r="A5187" s="17">
        <v>128268</v>
      </c>
      <c r="B5187" s="18">
        <v>2</v>
      </c>
      <c r="C5187" s="16" t="s">
        <v>73</v>
      </c>
      <c r="D5187" s="21">
        <v>43406</v>
      </c>
      <c r="E5187" s="16" t="s">
        <v>142</v>
      </c>
      <c r="F5187" s="21">
        <v>43489</v>
      </c>
      <c r="G5187" s="16" t="s">
        <v>75</v>
      </c>
      <c r="H5187" s="26" t="s">
        <v>267</v>
      </c>
      <c r="L5187" s="16" t="s">
        <v>840</v>
      </c>
      <c r="M5187" s="26" t="s">
        <v>11712</v>
      </c>
      <c r="O5187" s="16" t="s">
        <v>151</v>
      </c>
      <c r="P5187" s="26" t="s">
        <v>198</v>
      </c>
      <c r="T5187" s="23" t="s">
        <v>32</v>
      </c>
      <c r="W5187" s="20" t="s">
        <v>43</v>
      </c>
      <c r="Z5187" s="24" t="s">
        <v>32</v>
      </c>
      <c r="AA5187" s="24" t="s">
        <v>32</v>
      </c>
      <c r="AB5187" s="24" t="s">
        <v>32</v>
      </c>
      <c r="AC5187" s="24" t="s">
        <v>32</v>
      </c>
      <c r="AD5187" s="24" t="s">
        <v>32</v>
      </c>
      <c r="AE5187" s="24" t="s">
        <v>32</v>
      </c>
      <c r="AF5187" s="24" t="s">
        <v>32</v>
      </c>
      <c r="AG5187" s="24" t="s">
        <v>32</v>
      </c>
      <c r="AH5187" s="24" t="s">
        <v>32</v>
      </c>
      <c r="AI5187" s="16" t="s">
        <v>11711</v>
      </c>
    </row>
    <row r="5188" spans="1:35" x14ac:dyDescent="0.25">
      <c r="A5188" s="17">
        <v>128269</v>
      </c>
      <c r="B5188" s="18">
        <v>1</v>
      </c>
      <c r="C5188" s="16" t="s">
        <v>73</v>
      </c>
      <c r="D5188" s="21">
        <v>43406</v>
      </c>
      <c r="E5188" s="16" t="s">
        <v>142</v>
      </c>
      <c r="F5188" s="21">
        <v>43476</v>
      </c>
      <c r="G5188" s="16" t="s">
        <v>75</v>
      </c>
      <c r="H5188" s="26" t="s">
        <v>146</v>
      </c>
      <c r="L5188" s="16" t="s">
        <v>840</v>
      </c>
      <c r="M5188" s="26" t="s">
        <v>11710</v>
      </c>
      <c r="O5188" s="16" t="s">
        <v>151</v>
      </c>
      <c r="P5188" s="26" t="s">
        <v>198</v>
      </c>
      <c r="T5188" s="23" t="s">
        <v>32</v>
      </c>
      <c r="W5188" s="20" t="s">
        <v>43</v>
      </c>
      <c r="Z5188" s="24" t="s">
        <v>32</v>
      </c>
      <c r="AA5188" s="24" t="s">
        <v>32</v>
      </c>
      <c r="AB5188" s="24" t="s">
        <v>32</v>
      </c>
      <c r="AC5188" s="24" t="s">
        <v>32</v>
      </c>
      <c r="AD5188" s="24" t="s">
        <v>32</v>
      </c>
      <c r="AE5188" s="24" t="s">
        <v>32</v>
      </c>
      <c r="AF5188" s="24" t="s">
        <v>32</v>
      </c>
      <c r="AG5188" s="24" t="s">
        <v>32</v>
      </c>
      <c r="AH5188" s="24" t="s">
        <v>32</v>
      </c>
      <c r="AI5188" s="16" t="s">
        <v>11709</v>
      </c>
    </row>
    <row r="5189" spans="1:35" x14ac:dyDescent="0.25">
      <c r="A5189" s="17">
        <v>128270</v>
      </c>
      <c r="B5189" s="18">
        <v>2</v>
      </c>
      <c r="C5189" s="16" t="s">
        <v>73</v>
      </c>
      <c r="D5189" s="21">
        <v>43406</v>
      </c>
      <c r="E5189" s="16" t="s">
        <v>142</v>
      </c>
      <c r="F5189" s="21">
        <v>43500</v>
      </c>
      <c r="G5189" s="16" t="s">
        <v>75</v>
      </c>
      <c r="H5189" s="26" t="s">
        <v>154</v>
      </c>
      <c r="L5189" s="16" t="s">
        <v>840</v>
      </c>
      <c r="M5189" s="26" t="s">
        <v>11708</v>
      </c>
      <c r="O5189" s="16" t="s">
        <v>151</v>
      </c>
      <c r="P5189" s="26" t="s">
        <v>198</v>
      </c>
      <c r="T5189" s="23" t="s">
        <v>32</v>
      </c>
      <c r="W5189" s="20" t="s">
        <v>43</v>
      </c>
      <c r="Z5189" s="24" t="s">
        <v>32</v>
      </c>
      <c r="AA5189" s="24" t="s">
        <v>32</v>
      </c>
      <c r="AB5189" s="24" t="s">
        <v>32</v>
      </c>
      <c r="AC5189" s="24" t="s">
        <v>32</v>
      </c>
      <c r="AD5189" s="24" t="s">
        <v>32</v>
      </c>
      <c r="AE5189" s="24" t="s">
        <v>32</v>
      </c>
      <c r="AF5189" s="24" t="s">
        <v>32</v>
      </c>
      <c r="AG5189" s="24" t="s">
        <v>32</v>
      </c>
      <c r="AH5189" s="24" t="s">
        <v>32</v>
      </c>
      <c r="AI5189" s="16" t="s">
        <v>11707</v>
      </c>
    </row>
    <row r="5190" spans="1:35" x14ac:dyDescent="0.25">
      <c r="A5190" s="17">
        <v>128271</v>
      </c>
      <c r="B5190" s="18">
        <v>1</v>
      </c>
      <c r="C5190" s="16" t="s">
        <v>73</v>
      </c>
      <c r="D5190" s="21">
        <v>43406</v>
      </c>
      <c r="E5190" s="16" t="s">
        <v>142</v>
      </c>
      <c r="F5190" s="21">
        <v>43474</v>
      </c>
      <c r="G5190" s="16" t="s">
        <v>75</v>
      </c>
      <c r="H5190" s="26" t="s">
        <v>283</v>
      </c>
      <c r="L5190" s="16" t="s">
        <v>840</v>
      </c>
      <c r="M5190" s="26" t="s">
        <v>11706</v>
      </c>
      <c r="O5190" s="16" t="s">
        <v>151</v>
      </c>
      <c r="P5190" s="26" t="s">
        <v>198</v>
      </c>
      <c r="T5190" s="23" t="s">
        <v>32</v>
      </c>
      <c r="W5190" s="20" t="s">
        <v>43</v>
      </c>
      <c r="Z5190" s="24" t="s">
        <v>32</v>
      </c>
      <c r="AA5190" s="24" t="s">
        <v>32</v>
      </c>
      <c r="AB5190" s="24" t="s">
        <v>32</v>
      </c>
      <c r="AC5190" s="24" t="s">
        <v>32</v>
      </c>
      <c r="AD5190" s="24" t="s">
        <v>32</v>
      </c>
      <c r="AE5190" s="24" t="s">
        <v>32</v>
      </c>
      <c r="AF5190" s="24" t="s">
        <v>32</v>
      </c>
      <c r="AG5190" s="24" t="s">
        <v>32</v>
      </c>
      <c r="AH5190" s="24" t="s">
        <v>32</v>
      </c>
      <c r="AI5190" s="16" t="s">
        <v>11705</v>
      </c>
    </row>
    <row r="5191" spans="1:35" x14ac:dyDescent="0.25">
      <c r="A5191" s="17">
        <v>128272</v>
      </c>
      <c r="B5191" s="18">
        <v>2</v>
      </c>
      <c r="C5191" s="16" t="s">
        <v>73</v>
      </c>
      <c r="D5191" s="21">
        <v>43406</v>
      </c>
      <c r="E5191" s="16" t="s">
        <v>142</v>
      </c>
      <c r="F5191" s="21">
        <v>43474</v>
      </c>
      <c r="G5191" s="16" t="s">
        <v>75</v>
      </c>
      <c r="H5191" s="26" t="s">
        <v>286</v>
      </c>
      <c r="L5191" s="16" t="s">
        <v>840</v>
      </c>
      <c r="M5191" s="26" t="s">
        <v>11704</v>
      </c>
      <c r="O5191" s="16" t="s">
        <v>151</v>
      </c>
      <c r="P5191" s="26" t="s">
        <v>198</v>
      </c>
      <c r="T5191" s="23" t="s">
        <v>32</v>
      </c>
      <c r="W5191" s="20" t="s">
        <v>43</v>
      </c>
      <c r="Z5191" s="24" t="s">
        <v>32</v>
      </c>
      <c r="AA5191" s="24" t="s">
        <v>32</v>
      </c>
      <c r="AB5191" s="24" t="s">
        <v>32</v>
      </c>
      <c r="AC5191" s="24" t="s">
        <v>32</v>
      </c>
      <c r="AD5191" s="24" t="s">
        <v>32</v>
      </c>
      <c r="AE5191" s="24" t="s">
        <v>32</v>
      </c>
      <c r="AF5191" s="24" t="s">
        <v>32</v>
      </c>
      <c r="AG5191" s="24" t="s">
        <v>32</v>
      </c>
      <c r="AH5191" s="24" t="s">
        <v>32</v>
      </c>
      <c r="AI5191" s="16" t="s">
        <v>11703</v>
      </c>
    </row>
    <row r="5192" spans="1:35" x14ac:dyDescent="0.25">
      <c r="A5192" s="17">
        <v>128273</v>
      </c>
      <c r="B5192" s="18">
        <v>4</v>
      </c>
      <c r="C5192" s="16" t="s">
        <v>73</v>
      </c>
      <c r="D5192" s="21">
        <v>43406</v>
      </c>
      <c r="E5192" s="16" t="s">
        <v>142</v>
      </c>
      <c r="F5192" s="21">
        <v>43476</v>
      </c>
      <c r="G5192" s="16" t="s">
        <v>75</v>
      </c>
      <c r="H5192" s="26" t="s">
        <v>292</v>
      </c>
      <c r="L5192" s="16" t="s">
        <v>840</v>
      </c>
      <c r="M5192" s="26" t="s">
        <v>11702</v>
      </c>
      <c r="O5192" s="16" t="s">
        <v>151</v>
      </c>
      <c r="P5192" s="26" t="s">
        <v>198</v>
      </c>
      <c r="T5192" s="23" t="s">
        <v>32</v>
      </c>
      <c r="W5192" s="20" t="s">
        <v>43</v>
      </c>
      <c r="Z5192" s="24" t="s">
        <v>32</v>
      </c>
      <c r="AA5192" s="24" t="s">
        <v>32</v>
      </c>
      <c r="AB5192" s="24" t="s">
        <v>32</v>
      </c>
      <c r="AC5192" s="24" t="s">
        <v>32</v>
      </c>
      <c r="AD5192" s="24" t="s">
        <v>32</v>
      </c>
      <c r="AE5192" s="24" t="s">
        <v>32</v>
      </c>
      <c r="AF5192" s="24" t="s">
        <v>32</v>
      </c>
      <c r="AG5192" s="24" t="s">
        <v>32</v>
      </c>
      <c r="AH5192" s="24" t="s">
        <v>32</v>
      </c>
      <c r="AI5192" s="16" t="s">
        <v>11701</v>
      </c>
    </row>
    <row r="5193" spans="1:35" x14ac:dyDescent="0.25">
      <c r="A5193" s="17">
        <v>128274</v>
      </c>
      <c r="B5193" s="18">
        <v>4</v>
      </c>
      <c r="C5193" s="16" t="s">
        <v>73</v>
      </c>
      <c r="D5193" s="21">
        <v>43406</v>
      </c>
      <c r="E5193" s="16" t="s">
        <v>142</v>
      </c>
      <c r="F5193" s="21">
        <v>43476</v>
      </c>
      <c r="G5193" s="16" t="s">
        <v>75</v>
      </c>
      <c r="H5193" s="26" t="s">
        <v>564</v>
      </c>
      <c r="L5193" s="16" t="s">
        <v>840</v>
      </c>
      <c r="M5193" s="26" t="s">
        <v>11700</v>
      </c>
      <c r="O5193" s="16" t="s">
        <v>151</v>
      </c>
      <c r="P5193" s="26" t="s">
        <v>198</v>
      </c>
      <c r="T5193" s="23" t="s">
        <v>32</v>
      </c>
      <c r="W5193" s="20" t="s">
        <v>43</v>
      </c>
      <c r="Z5193" s="24" t="s">
        <v>32</v>
      </c>
      <c r="AA5193" s="24" t="s">
        <v>32</v>
      </c>
      <c r="AB5193" s="24" t="s">
        <v>32</v>
      </c>
      <c r="AC5193" s="24" t="s">
        <v>32</v>
      </c>
      <c r="AD5193" s="24" t="s">
        <v>32</v>
      </c>
      <c r="AE5193" s="24" t="s">
        <v>32</v>
      </c>
      <c r="AF5193" s="24" t="s">
        <v>32</v>
      </c>
      <c r="AG5193" s="24" t="s">
        <v>32</v>
      </c>
      <c r="AH5193" s="24" t="s">
        <v>32</v>
      </c>
      <c r="AI5193" s="16" t="s">
        <v>11699</v>
      </c>
    </row>
    <row r="5194" spans="1:35" x14ac:dyDescent="0.25">
      <c r="A5194" s="17">
        <v>128275</v>
      </c>
      <c r="B5194" s="18">
        <v>4</v>
      </c>
      <c r="C5194" s="16" t="s">
        <v>73</v>
      </c>
      <c r="D5194" s="21">
        <v>43406</v>
      </c>
      <c r="E5194" s="16" t="s">
        <v>142</v>
      </c>
      <c r="F5194" s="21">
        <v>43476</v>
      </c>
      <c r="G5194" s="16" t="s">
        <v>75</v>
      </c>
      <c r="H5194" s="26" t="s">
        <v>298</v>
      </c>
      <c r="L5194" s="16" t="s">
        <v>840</v>
      </c>
      <c r="M5194" s="26" t="s">
        <v>11698</v>
      </c>
      <c r="O5194" s="16" t="s">
        <v>151</v>
      </c>
      <c r="P5194" s="26" t="s">
        <v>198</v>
      </c>
      <c r="T5194" s="23" t="s">
        <v>32</v>
      </c>
      <c r="W5194" s="20" t="s">
        <v>43</v>
      </c>
      <c r="Z5194" s="24" t="s">
        <v>32</v>
      </c>
      <c r="AA5194" s="24" t="s">
        <v>32</v>
      </c>
      <c r="AB5194" s="24" t="s">
        <v>32</v>
      </c>
      <c r="AC5194" s="24" t="s">
        <v>32</v>
      </c>
      <c r="AD5194" s="24" t="s">
        <v>32</v>
      </c>
      <c r="AE5194" s="24" t="s">
        <v>32</v>
      </c>
      <c r="AF5194" s="24" t="s">
        <v>32</v>
      </c>
      <c r="AG5194" s="24" t="s">
        <v>32</v>
      </c>
      <c r="AH5194" s="24" t="s">
        <v>32</v>
      </c>
      <c r="AI5194" s="16" t="s">
        <v>11697</v>
      </c>
    </row>
    <row r="5195" spans="1:35" x14ac:dyDescent="0.25">
      <c r="A5195" s="17">
        <v>128276</v>
      </c>
      <c r="B5195" s="18">
        <v>4</v>
      </c>
      <c r="C5195" s="16" t="s">
        <v>73</v>
      </c>
      <c r="D5195" s="21">
        <v>43406</v>
      </c>
      <c r="E5195" s="16" t="s">
        <v>142</v>
      </c>
      <c r="F5195" s="21">
        <v>43487</v>
      </c>
      <c r="G5195" s="16" t="s">
        <v>75</v>
      </c>
      <c r="H5195" s="26" t="s">
        <v>301</v>
      </c>
      <c r="L5195" s="16" t="s">
        <v>840</v>
      </c>
      <c r="M5195" s="26" t="s">
        <v>11696</v>
      </c>
      <c r="O5195" s="16" t="s">
        <v>151</v>
      </c>
      <c r="P5195" s="26" t="s">
        <v>198</v>
      </c>
      <c r="T5195" s="23" t="s">
        <v>32</v>
      </c>
      <c r="W5195" s="20" t="s">
        <v>43</v>
      </c>
      <c r="Z5195" s="24" t="s">
        <v>32</v>
      </c>
      <c r="AA5195" s="24" t="s">
        <v>32</v>
      </c>
      <c r="AB5195" s="24" t="s">
        <v>32</v>
      </c>
      <c r="AC5195" s="24" t="s">
        <v>32</v>
      </c>
      <c r="AD5195" s="24" t="s">
        <v>32</v>
      </c>
      <c r="AE5195" s="24" t="s">
        <v>32</v>
      </c>
      <c r="AF5195" s="24" t="s">
        <v>32</v>
      </c>
      <c r="AG5195" s="24" t="s">
        <v>32</v>
      </c>
      <c r="AH5195" s="24" t="s">
        <v>32</v>
      </c>
      <c r="AI5195" s="16" t="s">
        <v>11695</v>
      </c>
    </row>
    <row r="5196" spans="1:35" x14ac:dyDescent="0.25">
      <c r="A5196" s="17">
        <v>128277</v>
      </c>
      <c r="B5196" s="18">
        <v>3</v>
      </c>
      <c r="C5196" s="16" t="s">
        <v>73</v>
      </c>
      <c r="D5196" s="21">
        <v>43406</v>
      </c>
      <c r="E5196" s="16" t="s">
        <v>142</v>
      </c>
      <c r="F5196" s="21">
        <v>43488</v>
      </c>
      <c r="G5196" s="16" t="s">
        <v>75</v>
      </c>
      <c r="H5196" s="26" t="s">
        <v>64</v>
      </c>
      <c r="L5196" s="16" t="s">
        <v>840</v>
      </c>
      <c r="M5196" s="26" t="s">
        <v>11694</v>
      </c>
      <c r="O5196" s="16" t="s">
        <v>151</v>
      </c>
      <c r="P5196" s="26" t="s">
        <v>198</v>
      </c>
      <c r="T5196" s="23" t="s">
        <v>32</v>
      </c>
      <c r="W5196" s="20" t="s">
        <v>43</v>
      </c>
      <c r="Z5196" s="24" t="s">
        <v>32</v>
      </c>
      <c r="AA5196" s="24" t="s">
        <v>32</v>
      </c>
      <c r="AB5196" s="24" t="s">
        <v>32</v>
      </c>
      <c r="AC5196" s="24" t="s">
        <v>32</v>
      </c>
      <c r="AD5196" s="24" t="s">
        <v>32</v>
      </c>
      <c r="AE5196" s="24" t="s">
        <v>32</v>
      </c>
      <c r="AF5196" s="24" t="s">
        <v>32</v>
      </c>
      <c r="AG5196" s="24" t="s">
        <v>32</v>
      </c>
      <c r="AH5196" s="24" t="s">
        <v>32</v>
      </c>
      <c r="AI5196" s="16" t="s">
        <v>11693</v>
      </c>
    </row>
    <row r="5197" spans="1:35" x14ac:dyDescent="0.25">
      <c r="A5197" s="17">
        <v>128278</v>
      </c>
      <c r="B5197" s="18">
        <v>2</v>
      </c>
      <c r="C5197" s="16" t="s">
        <v>73</v>
      </c>
      <c r="D5197" s="21">
        <v>43406</v>
      </c>
      <c r="E5197" s="16" t="s">
        <v>142</v>
      </c>
      <c r="F5197" s="21">
        <v>43500</v>
      </c>
      <c r="G5197" s="16" t="s">
        <v>75</v>
      </c>
      <c r="H5197" s="26" t="s">
        <v>312</v>
      </c>
      <c r="L5197" s="16" t="s">
        <v>840</v>
      </c>
      <c r="M5197" s="26" t="s">
        <v>11692</v>
      </c>
      <c r="O5197" s="16" t="s">
        <v>151</v>
      </c>
      <c r="P5197" s="26" t="s">
        <v>198</v>
      </c>
      <c r="T5197" s="23" t="s">
        <v>32</v>
      </c>
      <c r="W5197" s="20" t="s">
        <v>43</v>
      </c>
      <c r="Z5197" s="24" t="s">
        <v>32</v>
      </c>
      <c r="AA5197" s="24" t="s">
        <v>32</v>
      </c>
      <c r="AB5197" s="24" t="s">
        <v>32</v>
      </c>
      <c r="AC5197" s="24" t="s">
        <v>32</v>
      </c>
      <c r="AD5197" s="24" t="s">
        <v>32</v>
      </c>
      <c r="AE5197" s="24" t="s">
        <v>32</v>
      </c>
      <c r="AF5197" s="24" t="s">
        <v>32</v>
      </c>
      <c r="AG5197" s="24" t="s">
        <v>32</v>
      </c>
      <c r="AH5197" s="24" t="s">
        <v>32</v>
      </c>
      <c r="AI5197" s="16" t="s">
        <v>11691</v>
      </c>
    </row>
    <row r="5198" spans="1:35" x14ac:dyDescent="0.25">
      <c r="A5198" s="17">
        <v>128279</v>
      </c>
      <c r="B5198" s="18">
        <v>4</v>
      </c>
      <c r="C5198" s="16" t="s">
        <v>73</v>
      </c>
      <c r="D5198" s="21">
        <v>43406</v>
      </c>
      <c r="E5198" s="16" t="s">
        <v>142</v>
      </c>
      <c r="F5198" s="21">
        <v>43476</v>
      </c>
      <c r="G5198" s="16" t="s">
        <v>75</v>
      </c>
      <c r="H5198" s="26" t="s">
        <v>323</v>
      </c>
      <c r="L5198" s="16" t="s">
        <v>840</v>
      </c>
      <c r="M5198" s="26" t="s">
        <v>11690</v>
      </c>
      <c r="O5198" s="16" t="s">
        <v>151</v>
      </c>
      <c r="P5198" s="26" t="s">
        <v>198</v>
      </c>
      <c r="T5198" s="23" t="s">
        <v>32</v>
      </c>
      <c r="W5198" s="20" t="s">
        <v>43</v>
      </c>
      <c r="Z5198" s="24" t="s">
        <v>32</v>
      </c>
      <c r="AA5198" s="24" t="s">
        <v>32</v>
      </c>
      <c r="AB5198" s="24" t="s">
        <v>32</v>
      </c>
      <c r="AC5198" s="24" t="s">
        <v>32</v>
      </c>
      <c r="AD5198" s="24" t="s">
        <v>32</v>
      </c>
      <c r="AE5198" s="24" t="s">
        <v>32</v>
      </c>
      <c r="AF5198" s="24" t="s">
        <v>32</v>
      </c>
      <c r="AG5198" s="24" t="s">
        <v>32</v>
      </c>
      <c r="AH5198" s="24" t="s">
        <v>32</v>
      </c>
      <c r="AI5198" s="16" t="s">
        <v>11689</v>
      </c>
    </row>
    <row r="5199" spans="1:35" x14ac:dyDescent="0.25">
      <c r="A5199" s="17">
        <v>128280</v>
      </c>
      <c r="B5199" s="18">
        <v>4</v>
      </c>
      <c r="C5199" s="16" t="s">
        <v>73</v>
      </c>
      <c r="D5199" s="21">
        <v>43406</v>
      </c>
      <c r="E5199" s="16" t="s">
        <v>142</v>
      </c>
      <c r="F5199" s="21">
        <v>43475</v>
      </c>
      <c r="G5199" s="16" t="s">
        <v>75</v>
      </c>
      <c r="H5199" s="26" t="s">
        <v>326</v>
      </c>
      <c r="L5199" s="16" t="s">
        <v>840</v>
      </c>
      <c r="M5199" s="26" t="s">
        <v>11688</v>
      </c>
      <c r="O5199" s="16" t="s">
        <v>151</v>
      </c>
      <c r="P5199" s="26" t="s">
        <v>198</v>
      </c>
      <c r="T5199" s="23" t="s">
        <v>32</v>
      </c>
      <c r="W5199" s="20" t="s">
        <v>43</v>
      </c>
      <c r="Z5199" s="24" t="s">
        <v>32</v>
      </c>
      <c r="AA5199" s="24" t="s">
        <v>32</v>
      </c>
      <c r="AB5199" s="24" t="s">
        <v>32</v>
      </c>
      <c r="AC5199" s="24" t="s">
        <v>32</v>
      </c>
      <c r="AD5199" s="24" t="s">
        <v>32</v>
      </c>
      <c r="AE5199" s="24" t="s">
        <v>32</v>
      </c>
      <c r="AF5199" s="24" t="s">
        <v>32</v>
      </c>
      <c r="AG5199" s="24" t="s">
        <v>32</v>
      </c>
      <c r="AH5199" s="24" t="s">
        <v>32</v>
      </c>
      <c r="AI5199" s="16" t="s">
        <v>11687</v>
      </c>
    </row>
    <row r="5200" spans="1:35" x14ac:dyDescent="0.25">
      <c r="A5200" s="17">
        <v>128281</v>
      </c>
      <c r="B5200" s="18">
        <v>3</v>
      </c>
      <c r="C5200" s="16" t="s">
        <v>73</v>
      </c>
      <c r="D5200" s="21">
        <v>43406</v>
      </c>
      <c r="E5200" s="16" t="s">
        <v>142</v>
      </c>
      <c r="F5200" s="21">
        <v>43488</v>
      </c>
      <c r="G5200" s="16" t="s">
        <v>75</v>
      </c>
      <c r="H5200" s="26" t="s">
        <v>57</v>
      </c>
      <c r="L5200" s="16" t="s">
        <v>840</v>
      </c>
      <c r="M5200" s="26" t="s">
        <v>4611</v>
      </c>
      <c r="O5200" s="16" t="s">
        <v>151</v>
      </c>
      <c r="P5200" s="26" t="s">
        <v>198</v>
      </c>
      <c r="T5200" s="23" t="s">
        <v>32</v>
      </c>
      <c r="W5200" s="20" t="s">
        <v>43</v>
      </c>
      <c r="Z5200" s="25">
        <v>0</v>
      </c>
      <c r="AA5200" s="25">
        <v>0</v>
      </c>
      <c r="AB5200" s="25">
        <v>15000</v>
      </c>
      <c r="AC5200" s="25">
        <v>0</v>
      </c>
      <c r="AD5200" s="25">
        <v>0</v>
      </c>
      <c r="AE5200" s="25">
        <v>0</v>
      </c>
      <c r="AF5200" s="25">
        <v>15000</v>
      </c>
      <c r="AG5200" s="25">
        <v>0</v>
      </c>
      <c r="AH5200" s="25">
        <v>15000</v>
      </c>
      <c r="AI5200" s="16" t="s">
        <v>4612</v>
      </c>
    </row>
    <row r="5201" spans="1:35" x14ac:dyDescent="0.25">
      <c r="A5201" s="17">
        <v>128282</v>
      </c>
      <c r="B5201" s="18">
        <v>4</v>
      </c>
      <c r="C5201" s="16" t="s">
        <v>73</v>
      </c>
      <c r="D5201" s="21">
        <v>43406</v>
      </c>
      <c r="E5201" s="16" t="s">
        <v>142</v>
      </c>
      <c r="F5201" s="21">
        <v>43476</v>
      </c>
      <c r="G5201" s="16" t="s">
        <v>75</v>
      </c>
      <c r="H5201" s="26" t="s">
        <v>87</v>
      </c>
      <c r="L5201" s="16" t="s">
        <v>840</v>
      </c>
      <c r="M5201" s="26" t="s">
        <v>11686</v>
      </c>
      <c r="O5201" s="16" t="s">
        <v>151</v>
      </c>
      <c r="P5201" s="26" t="s">
        <v>198</v>
      </c>
      <c r="T5201" s="23" t="s">
        <v>32</v>
      </c>
      <c r="W5201" s="20" t="s">
        <v>43</v>
      </c>
      <c r="Z5201" s="24" t="s">
        <v>32</v>
      </c>
      <c r="AA5201" s="24" t="s">
        <v>32</v>
      </c>
      <c r="AB5201" s="24" t="s">
        <v>32</v>
      </c>
      <c r="AC5201" s="24" t="s">
        <v>32</v>
      </c>
      <c r="AD5201" s="24" t="s">
        <v>32</v>
      </c>
      <c r="AE5201" s="24" t="s">
        <v>32</v>
      </c>
      <c r="AF5201" s="24" t="s">
        <v>32</v>
      </c>
      <c r="AG5201" s="24" t="s">
        <v>32</v>
      </c>
      <c r="AH5201" s="24" t="s">
        <v>32</v>
      </c>
      <c r="AI5201" s="16" t="s">
        <v>11685</v>
      </c>
    </row>
    <row r="5202" spans="1:35" x14ac:dyDescent="0.25">
      <c r="A5202" s="17">
        <v>128283</v>
      </c>
      <c r="B5202" s="18">
        <v>4</v>
      </c>
      <c r="C5202" s="16" t="s">
        <v>73</v>
      </c>
      <c r="D5202" s="21">
        <v>43406</v>
      </c>
      <c r="E5202" s="16" t="s">
        <v>142</v>
      </c>
      <c r="F5202" s="21">
        <v>43474</v>
      </c>
      <c r="G5202" s="16" t="s">
        <v>75</v>
      </c>
      <c r="H5202" s="26" t="s">
        <v>349</v>
      </c>
      <c r="L5202" s="16" t="s">
        <v>840</v>
      </c>
      <c r="M5202" s="26" t="s">
        <v>11684</v>
      </c>
      <c r="O5202" s="16" t="s">
        <v>151</v>
      </c>
      <c r="P5202" s="26" t="s">
        <v>198</v>
      </c>
      <c r="T5202" s="23" t="s">
        <v>32</v>
      </c>
      <c r="W5202" s="20" t="s">
        <v>43</v>
      </c>
      <c r="Z5202" s="24" t="s">
        <v>32</v>
      </c>
      <c r="AA5202" s="24" t="s">
        <v>32</v>
      </c>
      <c r="AB5202" s="24" t="s">
        <v>32</v>
      </c>
      <c r="AC5202" s="24" t="s">
        <v>32</v>
      </c>
      <c r="AD5202" s="24" t="s">
        <v>32</v>
      </c>
      <c r="AE5202" s="24" t="s">
        <v>32</v>
      </c>
      <c r="AF5202" s="24" t="s">
        <v>32</v>
      </c>
      <c r="AG5202" s="24" t="s">
        <v>32</v>
      </c>
      <c r="AH5202" s="24" t="s">
        <v>32</v>
      </c>
      <c r="AI5202" s="16" t="s">
        <v>11683</v>
      </c>
    </row>
    <row r="5203" spans="1:35" x14ac:dyDescent="0.25">
      <c r="A5203" s="17">
        <v>128284</v>
      </c>
      <c r="B5203" s="18">
        <v>3</v>
      </c>
      <c r="C5203" s="16" t="s">
        <v>73</v>
      </c>
      <c r="D5203" s="21">
        <v>43406</v>
      </c>
      <c r="E5203" s="16" t="s">
        <v>142</v>
      </c>
      <c r="F5203" s="21">
        <v>43489</v>
      </c>
      <c r="G5203" s="16" t="s">
        <v>75</v>
      </c>
      <c r="H5203" s="26" t="s">
        <v>354</v>
      </c>
      <c r="L5203" s="16" t="s">
        <v>840</v>
      </c>
      <c r="M5203" s="26" t="s">
        <v>11682</v>
      </c>
      <c r="O5203" s="16" t="s">
        <v>151</v>
      </c>
      <c r="P5203" s="26" t="s">
        <v>198</v>
      </c>
      <c r="T5203" s="23" t="s">
        <v>32</v>
      </c>
      <c r="W5203" s="20" t="s">
        <v>43</v>
      </c>
      <c r="Z5203" s="24" t="s">
        <v>32</v>
      </c>
      <c r="AA5203" s="24" t="s">
        <v>32</v>
      </c>
      <c r="AB5203" s="24" t="s">
        <v>32</v>
      </c>
      <c r="AC5203" s="24" t="s">
        <v>32</v>
      </c>
      <c r="AD5203" s="24" t="s">
        <v>32</v>
      </c>
      <c r="AE5203" s="24" t="s">
        <v>32</v>
      </c>
      <c r="AF5203" s="24" t="s">
        <v>32</v>
      </c>
      <c r="AG5203" s="24" t="s">
        <v>32</v>
      </c>
      <c r="AH5203" s="24" t="s">
        <v>32</v>
      </c>
      <c r="AI5203" s="16" t="s">
        <v>11681</v>
      </c>
    </row>
    <row r="5204" spans="1:35" x14ac:dyDescent="0.25">
      <c r="A5204" s="17">
        <v>128285</v>
      </c>
      <c r="B5204" s="18">
        <v>1</v>
      </c>
      <c r="C5204" s="16" t="s">
        <v>73</v>
      </c>
      <c r="D5204" s="21">
        <v>43406</v>
      </c>
      <c r="E5204" s="16" t="s">
        <v>142</v>
      </c>
      <c r="F5204" s="21">
        <v>43500</v>
      </c>
      <c r="G5204" s="16" t="s">
        <v>75</v>
      </c>
      <c r="H5204" s="26" t="s">
        <v>359</v>
      </c>
      <c r="L5204" s="16" t="s">
        <v>840</v>
      </c>
      <c r="M5204" s="26" t="s">
        <v>11680</v>
      </c>
      <c r="O5204" s="16" t="s">
        <v>151</v>
      </c>
      <c r="P5204" s="26" t="s">
        <v>198</v>
      </c>
      <c r="T5204" s="23" t="s">
        <v>32</v>
      </c>
      <c r="W5204" s="20" t="s">
        <v>43</v>
      </c>
      <c r="Z5204" s="24" t="s">
        <v>32</v>
      </c>
      <c r="AA5204" s="24" t="s">
        <v>32</v>
      </c>
      <c r="AB5204" s="24" t="s">
        <v>32</v>
      </c>
      <c r="AC5204" s="24" t="s">
        <v>32</v>
      </c>
      <c r="AD5204" s="24" t="s">
        <v>32</v>
      </c>
      <c r="AE5204" s="24" t="s">
        <v>32</v>
      </c>
      <c r="AF5204" s="24" t="s">
        <v>32</v>
      </c>
      <c r="AG5204" s="24" t="s">
        <v>32</v>
      </c>
      <c r="AH5204" s="24" t="s">
        <v>32</v>
      </c>
      <c r="AI5204" s="16" t="s">
        <v>11679</v>
      </c>
    </row>
    <row r="5205" spans="1:35" x14ac:dyDescent="0.25">
      <c r="A5205" s="17">
        <v>128286</v>
      </c>
      <c r="B5205" s="18">
        <v>3</v>
      </c>
      <c r="C5205" s="16" t="s">
        <v>73</v>
      </c>
      <c r="D5205" s="21">
        <v>43406</v>
      </c>
      <c r="E5205" s="16" t="s">
        <v>142</v>
      </c>
      <c r="F5205" s="21">
        <v>43474</v>
      </c>
      <c r="G5205" s="16" t="s">
        <v>75</v>
      </c>
      <c r="H5205" s="26" t="s">
        <v>362</v>
      </c>
      <c r="L5205" s="16" t="s">
        <v>840</v>
      </c>
      <c r="M5205" s="26" t="s">
        <v>11678</v>
      </c>
      <c r="O5205" s="16" t="s">
        <v>151</v>
      </c>
      <c r="P5205" s="26" t="s">
        <v>198</v>
      </c>
      <c r="T5205" s="23" t="s">
        <v>32</v>
      </c>
      <c r="W5205" s="20" t="s">
        <v>43</v>
      </c>
      <c r="Z5205" s="24" t="s">
        <v>32</v>
      </c>
      <c r="AA5205" s="24" t="s">
        <v>32</v>
      </c>
      <c r="AB5205" s="24" t="s">
        <v>32</v>
      </c>
      <c r="AC5205" s="24" t="s">
        <v>32</v>
      </c>
      <c r="AD5205" s="24" t="s">
        <v>32</v>
      </c>
      <c r="AE5205" s="24" t="s">
        <v>32</v>
      </c>
      <c r="AF5205" s="24" t="s">
        <v>32</v>
      </c>
      <c r="AG5205" s="24" t="s">
        <v>32</v>
      </c>
      <c r="AH5205" s="24" t="s">
        <v>32</v>
      </c>
      <c r="AI5205" s="16" t="s">
        <v>11677</v>
      </c>
    </row>
    <row r="5206" spans="1:35" x14ac:dyDescent="0.25">
      <c r="A5206" s="17">
        <v>128287</v>
      </c>
      <c r="B5206" s="18">
        <v>1</v>
      </c>
      <c r="C5206" s="16" t="s">
        <v>73</v>
      </c>
      <c r="D5206" s="21">
        <v>43406</v>
      </c>
      <c r="E5206" s="16" t="s">
        <v>142</v>
      </c>
      <c r="F5206" s="21">
        <v>43500</v>
      </c>
      <c r="G5206" s="16" t="s">
        <v>75</v>
      </c>
      <c r="H5206" s="26" t="s">
        <v>368</v>
      </c>
      <c r="L5206" s="16" t="s">
        <v>840</v>
      </c>
      <c r="M5206" s="26" t="s">
        <v>11676</v>
      </c>
      <c r="O5206" s="16" t="s">
        <v>151</v>
      </c>
      <c r="P5206" s="26" t="s">
        <v>198</v>
      </c>
      <c r="T5206" s="23" t="s">
        <v>32</v>
      </c>
      <c r="W5206" s="20" t="s">
        <v>43</v>
      </c>
      <c r="Z5206" s="24" t="s">
        <v>32</v>
      </c>
      <c r="AA5206" s="24" t="s">
        <v>32</v>
      </c>
      <c r="AB5206" s="24" t="s">
        <v>32</v>
      </c>
      <c r="AC5206" s="24" t="s">
        <v>32</v>
      </c>
      <c r="AD5206" s="24" t="s">
        <v>32</v>
      </c>
      <c r="AE5206" s="24" t="s">
        <v>32</v>
      </c>
      <c r="AF5206" s="24" t="s">
        <v>32</v>
      </c>
      <c r="AG5206" s="24" t="s">
        <v>32</v>
      </c>
      <c r="AH5206" s="24" t="s">
        <v>32</v>
      </c>
      <c r="AI5206" s="16" t="s">
        <v>11675</v>
      </c>
    </row>
    <row r="5207" spans="1:35" x14ac:dyDescent="0.25">
      <c r="A5207" s="17">
        <v>128288</v>
      </c>
      <c r="B5207" s="18">
        <v>4</v>
      </c>
      <c r="C5207" s="16" t="s">
        <v>73</v>
      </c>
      <c r="D5207" s="21">
        <v>43406</v>
      </c>
      <c r="E5207" s="16" t="s">
        <v>142</v>
      </c>
      <c r="F5207" s="21">
        <v>43476</v>
      </c>
      <c r="G5207" s="16" t="s">
        <v>75</v>
      </c>
      <c r="H5207" s="26" t="s">
        <v>634</v>
      </c>
      <c r="L5207" s="16" t="s">
        <v>840</v>
      </c>
      <c r="M5207" s="26" t="s">
        <v>11674</v>
      </c>
      <c r="O5207" s="16" t="s">
        <v>151</v>
      </c>
      <c r="P5207" s="26" t="s">
        <v>198</v>
      </c>
      <c r="T5207" s="23" t="s">
        <v>32</v>
      </c>
      <c r="W5207" s="20" t="s">
        <v>43</v>
      </c>
      <c r="Z5207" s="24" t="s">
        <v>32</v>
      </c>
      <c r="AA5207" s="24" t="s">
        <v>32</v>
      </c>
      <c r="AB5207" s="24" t="s">
        <v>32</v>
      </c>
      <c r="AC5207" s="24" t="s">
        <v>32</v>
      </c>
      <c r="AD5207" s="24" t="s">
        <v>32</v>
      </c>
      <c r="AE5207" s="24" t="s">
        <v>32</v>
      </c>
      <c r="AF5207" s="24" t="s">
        <v>32</v>
      </c>
      <c r="AG5207" s="24" t="s">
        <v>32</v>
      </c>
      <c r="AH5207" s="24" t="s">
        <v>32</v>
      </c>
      <c r="AI5207" s="16" t="s">
        <v>11673</v>
      </c>
    </row>
    <row r="5208" spans="1:35" x14ac:dyDescent="0.25">
      <c r="A5208" s="17">
        <v>128289</v>
      </c>
      <c r="B5208" s="18">
        <v>2</v>
      </c>
      <c r="C5208" s="16" t="s">
        <v>73</v>
      </c>
      <c r="D5208" s="21">
        <v>43406</v>
      </c>
      <c r="E5208" s="16" t="s">
        <v>142</v>
      </c>
      <c r="F5208" s="21">
        <v>43500</v>
      </c>
      <c r="G5208" s="16" t="s">
        <v>75</v>
      </c>
      <c r="H5208" s="26" t="s">
        <v>371</v>
      </c>
      <c r="L5208" s="16" t="s">
        <v>840</v>
      </c>
      <c r="M5208" s="26" t="s">
        <v>11672</v>
      </c>
      <c r="O5208" s="16" t="s">
        <v>151</v>
      </c>
      <c r="P5208" s="26" t="s">
        <v>198</v>
      </c>
      <c r="T5208" s="23" t="s">
        <v>32</v>
      </c>
      <c r="W5208" s="20" t="s">
        <v>43</v>
      </c>
      <c r="Z5208" s="24" t="s">
        <v>32</v>
      </c>
      <c r="AA5208" s="24" t="s">
        <v>32</v>
      </c>
      <c r="AB5208" s="24" t="s">
        <v>32</v>
      </c>
      <c r="AC5208" s="24" t="s">
        <v>32</v>
      </c>
      <c r="AD5208" s="24" t="s">
        <v>32</v>
      </c>
      <c r="AE5208" s="24" t="s">
        <v>32</v>
      </c>
      <c r="AF5208" s="24" t="s">
        <v>32</v>
      </c>
      <c r="AG5208" s="24" t="s">
        <v>32</v>
      </c>
      <c r="AH5208" s="24" t="s">
        <v>32</v>
      </c>
      <c r="AI5208" s="16" t="s">
        <v>11671</v>
      </c>
    </row>
    <row r="5209" spans="1:35" x14ac:dyDescent="0.25">
      <c r="A5209" s="17">
        <v>128290</v>
      </c>
      <c r="B5209" s="18">
        <v>3</v>
      </c>
      <c r="C5209" s="16" t="s">
        <v>73</v>
      </c>
      <c r="D5209" s="21">
        <v>43406</v>
      </c>
      <c r="E5209" s="16" t="s">
        <v>142</v>
      </c>
      <c r="F5209" s="21">
        <v>43488</v>
      </c>
      <c r="G5209" s="16" t="s">
        <v>75</v>
      </c>
      <c r="H5209" s="26" t="s">
        <v>788</v>
      </c>
      <c r="L5209" s="16" t="s">
        <v>840</v>
      </c>
      <c r="M5209" s="26" t="s">
        <v>11670</v>
      </c>
      <c r="O5209" s="16" t="s">
        <v>151</v>
      </c>
      <c r="P5209" s="26" t="s">
        <v>198</v>
      </c>
      <c r="T5209" s="23" t="s">
        <v>32</v>
      </c>
      <c r="W5209" s="20" t="s">
        <v>43</v>
      </c>
      <c r="Z5209" s="24" t="s">
        <v>32</v>
      </c>
      <c r="AA5209" s="24" t="s">
        <v>32</v>
      </c>
      <c r="AB5209" s="24" t="s">
        <v>32</v>
      </c>
      <c r="AC5209" s="24" t="s">
        <v>32</v>
      </c>
      <c r="AD5209" s="24" t="s">
        <v>32</v>
      </c>
      <c r="AE5209" s="24" t="s">
        <v>32</v>
      </c>
      <c r="AF5209" s="24" t="s">
        <v>32</v>
      </c>
      <c r="AG5209" s="24" t="s">
        <v>32</v>
      </c>
      <c r="AH5209" s="24" t="s">
        <v>32</v>
      </c>
      <c r="AI5209" s="16" t="s">
        <v>11669</v>
      </c>
    </row>
    <row r="5210" spans="1:35" x14ac:dyDescent="0.25">
      <c r="A5210" s="17">
        <v>128291</v>
      </c>
      <c r="B5210" s="18">
        <v>2</v>
      </c>
      <c r="C5210" s="16" t="s">
        <v>73</v>
      </c>
      <c r="D5210" s="21">
        <v>43406</v>
      </c>
      <c r="E5210" s="16" t="s">
        <v>142</v>
      </c>
      <c r="F5210" s="21">
        <v>43500</v>
      </c>
      <c r="G5210" s="16" t="s">
        <v>75</v>
      </c>
      <c r="H5210" s="26" t="s">
        <v>374</v>
      </c>
      <c r="L5210" s="16" t="s">
        <v>840</v>
      </c>
      <c r="M5210" s="26" t="s">
        <v>4613</v>
      </c>
      <c r="O5210" s="16" t="s">
        <v>151</v>
      </c>
      <c r="P5210" s="26" t="s">
        <v>198</v>
      </c>
      <c r="T5210" s="23" t="s">
        <v>32</v>
      </c>
      <c r="W5210" s="20" t="s">
        <v>43</v>
      </c>
      <c r="Z5210" s="25">
        <v>0</v>
      </c>
      <c r="AA5210" s="25">
        <v>0</v>
      </c>
      <c r="AB5210" s="25">
        <v>4000</v>
      </c>
      <c r="AC5210" s="25">
        <v>0</v>
      </c>
      <c r="AD5210" s="25">
        <v>0</v>
      </c>
      <c r="AE5210" s="25">
        <v>0</v>
      </c>
      <c r="AF5210" s="25">
        <v>4000</v>
      </c>
      <c r="AG5210" s="25">
        <v>0</v>
      </c>
      <c r="AH5210" s="25">
        <v>4000</v>
      </c>
      <c r="AI5210" s="16" t="s">
        <v>4614</v>
      </c>
    </row>
    <row r="5211" spans="1:35" x14ac:dyDescent="0.25">
      <c r="A5211" s="17">
        <v>128292</v>
      </c>
      <c r="B5211" s="18">
        <v>2</v>
      </c>
      <c r="C5211" s="16" t="s">
        <v>73</v>
      </c>
      <c r="D5211" s="21">
        <v>43406</v>
      </c>
      <c r="E5211" s="16" t="s">
        <v>142</v>
      </c>
      <c r="F5211" s="21">
        <v>43500</v>
      </c>
      <c r="G5211" s="16" t="s">
        <v>75</v>
      </c>
      <c r="H5211" s="26" t="s">
        <v>377</v>
      </c>
      <c r="L5211" s="16" t="s">
        <v>840</v>
      </c>
      <c r="M5211" s="26" t="s">
        <v>11668</v>
      </c>
      <c r="O5211" s="16" t="s">
        <v>151</v>
      </c>
      <c r="P5211" s="26" t="s">
        <v>198</v>
      </c>
      <c r="T5211" s="23" t="s">
        <v>32</v>
      </c>
      <c r="W5211" s="20" t="s">
        <v>43</v>
      </c>
      <c r="Z5211" s="24" t="s">
        <v>32</v>
      </c>
      <c r="AA5211" s="24" t="s">
        <v>32</v>
      </c>
      <c r="AB5211" s="24" t="s">
        <v>32</v>
      </c>
      <c r="AC5211" s="24" t="s">
        <v>32</v>
      </c>
      <c r="AD5211" s="24" t="s">
        <v>32</v>
      </c>
      <c r="AE5211" s="24" t="s">
        <v>32</v>
      </c>
      <c r="AF5211" s="24" t="s">
        <v>32</v>
      </c>
      <c r="AG5211" s="24" t="s">
        <v>32</v>
      </c>
      <c r="AH5211" s="24" t="s">
        <v>32</v>
      </c>
      <c r="AI5211" s="16" t="s">
        <v>11667</v>
      </c>
    </row>
    <row r="5212" spans="1:35" x14ac:dyDescent="0.25">
      <c r="A5212" s="17">
        <v>128293</v>
      </c>
      <c r="B5212" s="18">
        <v>2</v>
      </c>
      <c r="C5212" s="16" t="s">
        <v>73</v>
      </c>
      <c r="D5212" s="21">
        <v>43406</v>
      </c>
      <c r="E5212" s="16" t="s">
        <v>142</v>
      </c>
      <c r="F5212" s="21">
        <v>43500</v>
      </c>
      <c r="G5212" s="16" t="s">
        <v>75</v>
      </c>
      <c r="H5212" s="26" t="s">
        <v>380</v>
      </c>
      <c r="L5212" s="16" t="s">
        <v>840</v>
      </c>
      <c r="M5212" s="26" t="s">
        <v>11666</v>
      </c>
      <c r="O5212" s="16" t="s">
        <v>151</v>
      </c>
      <c r="P5212" s="26" t="s">
        <v>198</v>
      </c>
      <c r="T5212" s="23" t="s">
        <v>32</v>
      </c>
      <c r="W5212" s="20" t="s">
        <v>43</v>
      </c>
      <c r="Z5212" s="24" t="s">
        <v>32</v>
      </c>
      <c r="AA5212" s="24" t="s">
        <v>32</v>
      </c>
      <c r="AB5212" s="24" t="s">
        <v>32</v>
      </c>
      <c r="AC5212" s="24" t="s">
        <v>32</v>
      </c>
      <c r="AD5212" s="24" t="s">
        <v>32</v>
      </c>
      <c r="AE5212" s="24" t="s">
        <v>32</v>
      </c>
      <c r="AF5212" s="24" t="s">
        <v>32</v>
      </c>
      <c r="AG5212" s="24" t="s">
        <v>32</v>
      </c>
      <c r="AH5212" s="24" t="s">
        <v>32</v>
      </c>
      <c r="AI5212" s="16" t="s">
        <v>11665</v>
      </c>
    </row>
    <row r="5213" spans="1:35" x14ac:dyDescent="0.25">
      <c r="A5213" s="17">
        <v>128294</v>
      </c>
      <c r="B5213" s="18">
        <v>3</v>
      </c>
      <c r="C5213" s="16" t="s">
        <v>73</v>
      </c>
      <c r="D5213" s="21">
        <v>43406</v>
      </c>
      <c r="E5213" s="16" t="s">
        <v>142</v>
      </c>
      <c r="F5213" s="21">
        <v>43474</v>
      </c>
      <c r="G5213" s="16" t="s">
        <v>75</v>
      </c>
      <c r="H5213" s="26" t="s">
        <v>173</v>
      </c>
      <c r="L5213" s="16" t="s">
        <v>840</v>
      </c>
      <c r="M5213" s="26" t="s">
        <v>11664</v>
      </c>
      <c r="O5213" s="16" t="s">
        <v>151</v>
      </c>
      <c r="P5213" s="26" t="s">
        <v>198</v>
      </c>
      <c r="T5213" s="23" t="s">
        <v>32</v>
      </c>
      <c r="W5213" s="20" t="s">
        <v>43</v>
      </c>
      <c r="Z5213" s="24" t="s">
        <v>32</v>
      </c>
      <c r="AA5213" s="24" t="s">
        <v>32</v>
      </c>
      <c r="AB5213" s="24" t="s">
        <v>32</v>
      </c>
      <c r="AC5213" s="24" t="s">
        <v>32</v>
      </c>
      <c r="AD5213" s="24" t="s">
        <v>32</v>
      </c>
      <c r="AE5213" s="24" t="s">
        <v>32</v>
      </c>
      <c r="AF5213" s="24" t="s">
        <v>32</v>
      </c>
      <c r="AG5213" s="24" t="s">
        <v>32</v>
      </c>
      <c r="AH5213" s="24" t="s">
        <v>32</v>
      </c>
      <c r="AI5213" s="16" t="s">
        <v>11663</v>
      </c>
    </row>
    <row r="5214" spans="1:35" x14ac:dyDescent="0.25">
      <c r="A5214" s="17">
        <v>128295</v>
      </c>
      <c r="B5214" s="18">
        <v>4</v>
      </c>
      <c r="C5214" s="16" t="s">
        <v>73</v>
      </c>
      <c r="D5214" s="21">
        <v>43406</v>
      </c>
      <c r="E5214" s="16" t="s">
        <v>142</v>
      </c>
      <c r="F5214" s="21">
        <v>43606</v>
      </c>
      <c r="G5214" s="16" t="s">
        <v>819</v>
      </c>
      <c r="H5214" s="26" t="s">
        <v>126</v>
      </c>
      <c r="L5214" s="16" t="s">
        <v>840</v>
      </c>
      <c r="M5214" s="26" t="s">
        <v>11662</v>
      </c>
      <c r="O5214" s="16" t="s">
        <v>151</v>
      </c>
      <c r="P5214" s="26" t="s">
        <v>198</v>
      </c>
      <c r="T5214" s="23" t="s">
        <v>32</v>
      </c>
      <c r="W5214" s="20" t="s">
        <v>43</v>
      </c>
      <c r="Y5214" s="26" t="s">
        <v>11661</v>
      </c>
      <c r="Z5214" s="24" t="s">
        <v>32</v>
      </c>
      <c r="AA5214" s="24" t="s">
        <v>32</v>
      </c>
      <c r="AB5214" s="24" t="s">
        <v>32</v>
      </c>
      <c r="AC5214" s="24" t="s">
        <v>32</v>
      </c>
      <c r="AD5214" s="24" t="s">
        <v>32</v>
      </c>
      <c r="AE5214" s="24" t="s">
        <v>32</v>
      </c>
      <c r="AF5214" s="24" t="s">
        <v>32</v>
      </c>
      <c r="AG5214" s="24" t="s">
        <v>32</v>
      </c>
      <c r="AH5214" s="24" t="s">
        <v>32</v>
      </c>
      <c r="AI5214" s="16" t="s">
        <v>11660</v>
      </c>
    </row>
    <row r="5215" spans="1:35" x14ac:dyDescent="0.25">
      <c r="A5215" s="17">
        <v>128296</v>
      </c>
      <c r="B5215" s="18">
        <v>1</v>
      </c>
      <c r="C5215" s="16" t="s">
        <v>73</v>
      </c>
      <c r="D5215" s="21">
        <v>43406</v>
      </c>
      <c r="E5215" s="16" t="s">
        <v>142</v>
      </c>
      <c r="F5215" s="21">
        <v>43476</v>
      </c>
      <c r="G5215" s="16" t="s">
        <v>75</v>
      </c>
      <c r="H5215" s="26" t="s">
        <v>182</v>
      </c>
      <c r="L5215" s="16" t="s">
        <v>840</v>
      </c>
      <c r="M5215" s="26" t="s">
        <v>11659</v>
      </c>
      <c r="O5215" s="16" t="s">
        <v>151</v>
      </c>
      <c r="P5215" s="26" t="s">
        <v>198</v>
      </c>
      <c r="T5215" s="23" t="s">
        <v>32</v>
      </c>
      <c r="W5215" s="20" t="s">
        <v>43</v>
      </c>
      <c r="Z5215" s="24" t="s">
        <v>32</v>
      </c>
      <c r="AA5215" s="24" t="s">
        <v>32</v>
      </c>
      <c r="AB5215" s="24" t="s">
        <v>32</v>
      </c>
      <c r="AC5215" s="24" t="s">
        <v>32</v>
      </c>
      <c r="AD5215" s="24" t="s">
        <v>32</v>
      </c>
      <c r="AE5215" s="24" t="s">
        <v>32</v>
      </c>
      <c r="AF5215" s="24" t="s">
        <v>32</v>
      </c>
      <c r="AG5215" s="24" t="s">
        <v>32</v>
      </c>
      <c r="AH5215" s="24" t="s">
        <v>32</v>
      </c>
      <c r="AI5215" s="16" t="s">
        <v>11658</v>
      </c>
    </row>
    <row r="5216" spans="1:35" x14ac:dyDescent="0.25">
      <c r="A5216" s="17">
        <v>128297</v>
      </c>
      <c r="B5216" s="18">
        <v>3</v>
      </c>
      <c r="C5216" s="16" t="s">
        <v>73</v>
      </c>
      <c r="D5216" s="21">
        <v>43406</v>
      </c>
      <c r="E5216" s="16" t="s">
        <v>142</v>
      </c>
      <c r="F5216" s="21">
        <v>43474</v>
      </c>
      <c r="G5216" s="16" t="s">
        <v>75</v>
      </c>
      <c r="H5216" s="26" t="s">
        <v>69</v>
      </c>
      <c r="L5216" s="16" t="s">
        <v>840</v>
      </c>
      <c r="M5216" s="26" t="s">
        <v>11657</v>
      </c>
      <c r="O5216" s="16" t="s">
        <v>151</v>
      </c>
      <c r="P5216" s="26" t="s">
        <v>198</v>
      </c>
      <c r="T5216" s="23" t="s">
        <v>32</v>
      </c>
      <c r="W5216" s="20" t="s">
        <v>43</v>
      </c>
      <c r="Z5216" s="24" t="s">
        <v>32</v>
      </c>
      <c r="AA5216" s="24" t="s">
        <v>32</v>
      </c>
      <c r="AB5216" s="24" t="s">
        <v>32</v>
      </c>
      <c r="AC5216" s="24" t="s">
        <v>32</v>
      </c>
      <c r="AD5216" s="24" t="s">
        <v>32</v>
      </c>
      <c r="AE5216" s="24" t="s">
        <v>32</v>
      </c>
      <c r="AF5216" s="24" t="s">
        <v>32</v>
      </c>
      <c r="AG5216" s="24" t="s">
        <v>32</v>
      </c>
      <c r="AH5216" s="24" t="s">
        <v>32</v>
      </c>
      <c r="AI5216" s="16" t="s">
        <v>11656</v>
      </c>
    </row>
    <row r="5217" spans="1:35" x14ac:dyDescent="0.25">
      <c r="A5217" s="17">
        <v>128298</v>
      </c>
      <c r="B5217" s="18">
        <v>1</v>
      </c>
      <c r="C5217" s="16" t="s">
        <v>73</v>
      </c>
      <c r="D5217" s="21">
        <v>43406</v>
      </c>
      <c r="E5217" s="16" t="s">
        <v>142</v>
      </c>
      <c r="F5217" s="21">
        <v>43501</v>
      </c>
      <c r="G5217" s="16" t="s">
        <v>75</v>
      </c>
      <c r="H5217" s="26" t="s">
        <v>417</v>
      </c>
      <c r="L5217" s="16" t="s">
        <v>840</v>
      </c>
      <c r="M5217" s="26" t="s">
        <v>11655</v>
      </c>
      <c r="O5217" s="16" t="s">
        <v>151</v>
      </c>
      <c r="P5217" s="26" t="s">
        <v>198</v>
      </c>
      <c r="T5217" s="23" t="s">
        <v>32</v>
      </c>
      <c r="W5217" s="20" t="s">
        <v>43</v>
      </c>
      <c r="Z5217" s="24" t="s">
        <v>32</v>
      </c>
      <c r="AA5217" s="24" t="s">
        <v>32</v>
      </c>
      <c r="AB5217" s="24" t="s">
        <v>32</v>
      </c>
      <c r="AC5217" s="24" t="s">
        <v>32</v>
      </c>
      <c r="AD5217" s="24" t="s">
        <v>32</v>
      </c>
      <c r="AE5217" s="24" t="s">
        <v>32</v>
      </c>
      <c r="AF5217" s="24" t="s">
        <v>32</v>
      </c>
      <c r="AG5217" s="24" t="s">
        <v>32</v>
      </c>
      <c r="AH5217" s="24" t="s">
        <v>32</v>
      </c>
      <c r="AI5217" s="16" t="s">
        <v>11654</v>
      </c>
    </row>
    <row r="5218" spans="1:35" x14ac:dyDescent="0.25">
      <c r="A5218" s="17">
        <v>128299</v>
      </c>
      <c r="B5218" s="18">
        <v>2</v>
      </c>
      <c r="C5218" s="16" t="s">
        <v>73</v>
      </c>
      <c r="D5218" s="21">
        <v>43406</v>
      </c>
      <c r="E5218" s="16" t="s">
        <v>142</v>
      </c>
      <c r="F5218" s="21">
        <v>43500</v>
      </c>
      <c r="G5218" s="16" t="s">
        <v>75</v>
      </c>
      <c r="H5218" s="26" t="s">
        <v>420</v>
      </c>
      <c r="L5218" s="16" t="s">
        <v>840</v>
      </c>
      <c r="M5218" s="26" t="s">
        <v>11653</v>
      </c>
      <c r="O5218" s="16" t="s">
        <v>151</v>
      </c>
      <c r="P5218" s="26" t="s">
        <v>198</v>
      </c>
      <c r="T5218" s="23" t="s">
        <v>32</v>
      </c>
      <c r="W5218" s="20" t="s">
        <v>43</v>
      </c>
      <c r="Z5218" s="24" t="s">
        <v>32</v>
      </c>
      <c r="AA5218" s="24" t="s">
        <v>32</v>
      </c>
      <c r="AB5218" s="24" t="s">
        <v>32</v>
      </c>
      <c r="AC5218" s="24" t="s">
        <v>32</v>
      </c>
      <c r="AD5218" s="24" t="s">
        <v>32</v>
      </c>
      <c r="AE5218" s="24" t="s">
        <v>32</v>
      </c>
      <c r="AF5218" s="24" t="s">
        <v>32</v>
      </c>
      <c r="AG5218" s="24" t="s">
        <v>32</v>
      </c>
      <c r="AH5218" s="24" t="s">
        <v>32</v>
      </c>
      <c r="AI5218" s="16" t="s">
        <v>11652</v>
      </c>
    </row>
    <row r="5219" spans="1:35" x14ac:dyDescent="0.25">
      <c r="A5219" s="17">
        <v>128300</v>
      </c>
      <c r="B5219" s="18">
        <v>2</v>
      </c>
      <c r="C5219" s="16" t="s">
        <v>73</v>
      </c>
      <c r="D5219" s="21">
        <v>43406</v>
      </c>
      <c r="E5219" s="16" t="s">
        <v>142</v>
      </c>
      <c r="F5219" s="21">
        <v>43500</v>
      </c>
      <c r="G5219" s="16" t="s">
        <v>75</v>
      </c>
      <c r="H5219" s="26" t="s">
        <v>797</v>
      </c>
      <c r="L5219" s="16" t="s">
        <v>840</v>
      </c>
      <c r="M5219" s="26" t="s">
        <v>11651</v>
      </c>
      <c r="O5219" s="16" t="s">
        <v>151</v>
      </c>
      <c r="P5219" s="26" t="s">
        <v>198</v>
      </c>
      <c r="T5219" s="23" t="s">
        <v>32</v>
      </c>
      <c r="W5219" s="20" t="s">
        <v>43</v>
      </c>
      <c r="Z5219" s="24" t="s">
        <v>32</v>
      </c>
      <c r="AA5219" s="24" t="s">
        <v>32</v>
      </c>
      <c r="AB5219" s="24" t="s">
        <v>32</v>
      </c>
      <c r="AC5219" s="24" t="s">
        <v>32</v>
      </c>
      <c r="AD5219" s="24" t="s">
        <v>32</v>
      </c>
      <c r="AE5219" s="24" t="s">
        <v>32</v>
      </c>
      <c r="AF5219" s="24" t="s">
        <v>32</v>
      </c>
      <c r="AG5219" s="24" t="s">
        <v>32</v>
      </c>
      <c r="AH5219" s="24" t="s">
        <v>32</v>
      </c>
      <c r="AI5219" s="16" t="s">
        <v>11650</v>
      </c>
    </row>
    <row r="5220" spans="1:35" x14ac:dyDescent="0.25">
      <c r="A5220" s="17">
        <v>128301</v>
      </c>
      <c r="B5220" s="18">
        <v>1</v>
      </c>
      <c r="C5220" s="16" t="s">
        <v>73</v>
      </c>
      <c r="D5220" s="21">
        <v>43406</v>
      </c>
      <c r="E5220" s="16" t="s">
        <v>142</v>
      </c>
      <c r="F5220" s="21">
        <v>43476</v>
      </c>
      <c r="G5220" s="16" t="s">
        <v>75</v>
      </c>
      <c r="H5220" s="26" t="s">
        <v>34</v>
      </c>
      <c r="L5220" s="16" t="s">
        <v>840</v>
      </c>
      <c r="M5220" s="26" t="s">
        <v>11649</v>
      </c>
      <c r="O5220" s="16" t="s">
        <v>151</v>
      </c>
      <c r="P5220" s="26" t="s">
        <v>198</v>
      </c>
      <c r="T5220" s="23" t="s">
        <v>32</v>
      </c>
      <c r="W5220" s="20" t="s">
        <v>43</v>
      </c>
      <c r="Z5220" s="24" t="s">
        <v>32</v>
      </c>
      <c r="AA5220" s="24" t="s">
        <v>32</v>
      </c>
      <c r="AB5220" s="24" t="s">
        <v>32</v>
      </c>
      <c r="AC5220" s="24" t="s">
        <v>32</v>
      </c>
      <c r="AD5220" s="24" t="s">
        <v>32</v>
      </c>
      <c r="AE5220" s="24" t="s">
        <v>32</v>
      </c>
      <c r="AF5220" s="24" t="s">
        <v>32</v>
      </c>
      <c r="AG5220" s="24" t="s">
        <v>32</v>
      </c>
      <c r="AH5220" s="24" t="s">
        <v>32</v>
      </c>
      <c r="AI5220" s="16" t="s">
        <v>11648</v>
      </c>
    </row>
    <row r="5221" spans="1:35" x14ac:dyDescent="0.25">
      <c r="A5221" s="17">
        <v>128302</v>
      </c>
      <c r="B5221" s="18">
        <v>4</v>
      </c>
      <c r="C5221" s="16" t="s">
        <v>73</v>
      </c>
      <c r="D5221" s="21">
        <v>43406</v>
      </c>
      <c r="E5221" s="16" t="s">
        <v>142</v>
      </c>
      <c r="F5221" s="21">
        <v>43487</v>
      </c>
      <c r="G5221" s="16" t="s">
        <v>75</v>
      </c>
      <c r="H5221" s="26" t="s">
        <v>428</v>
      </c>
      <c r="L5221" s="16" t="s">
        <v>840</v>
      </c>
      <c r="M5221" s="26" t="s">
        <v>11647</v>
      </c>
      <c r="O5221" s="16" t="s">
        <v>151</v>
      </c>
      <c r="P5221" s="26" t="s">
        <v>198</v>
      </c>
      <c r="T5221" s="23" t="s">
        <v>32</v>
      </c>
      <c r="W5221" s="20" t="s">
        <v>43</v>
      </c>
      <c r="Z5221" s="24" t="s">
        <v>32</v>
      </c>
      <c r="AA5221" s="24" t="s">
        <v>32</v>
      </c>
      <c r="AB5221" s="24" t="s">
        <v>32</v>
      </c>
      <c r="AC5221" s="24" t="s">
        <v>32</v>
      </c>
      <c r="AD5221" s="24" t="s">
        <v>32</v>
      </c>
      <c r="AE5221" s="24" t="s">
        <v>32</v>
      </c>
      <c r="AF5221" s="24" t="s">
        <v>32</v>
      </c>
      <c r="AG5221" s="24" t="s">
        <v>32</v>
      </c>
      <c r="AH5221" s="24" t="s">
        <v>32</v>
      </c>
      <c r="AI5221" s="16" t="s">
        <v>11646</v>
      </c>
    </row>
    <row r="5222" spans="1:35" x14ac:dyDescent="0.25">
      <c r="A5222" s="17">
        <v>128303</v>
      </c>
      <c r="B5222" s="18">
        <v>3</v>
      </c>
      <c r="C5222" s="16" t="s">
        <v>73</v>
      </c>
      <c r="D5222" s="21">
        <v>43406</v>
      </c>
      <c r="E5222" s="16" t="s">
        <v>142</v>
      </c>
      <c r="F5222" s="21">
        <v>43474</v>
      </c>
      <c r="G5222" s="16" t="s">
        <v>75</v>
      </c>
      <c r="H5222" s="26" t="s">
        <v>437</v>
      </c>
      <c r="L5222" s="16" t="s">
        <v>840</v>
      </c>
      <c r="M5222" s="26" t="s">
        <v>11645</v>
      </c>
      <c r="O5222" s="16" t="s">
        <v>151</v>
      </c>
      <c r="P5222" s="26" t="s">
        <v>198</v>
      </c>
      <c r="T5222" s="23" t="s">
        <v>32</v>
      </c>
      <c r="W5222" s="20" t="s">
        <v>43</v>
      </c>
      <c r="Z5222" s="24" t="s">
        <v>32</v>
      </c>
      <c r="AA5222" s="24" t="s">
        <v>32</v>
      </c>
      <c r="AB5222" s="24" t="s">
        <v>32</v>
      </c>
      <c r="AC5222" s="24" t="s">
        <v>32</v>
      </c>
      <c r="AD5222" s="24" t="s">
        <v>32</v>
      </c>
      <c r="AE5222" s="24" t="s">
        <v>32</v>
      </c>
      <c r="AF5222" s="24" t="s">
        <v>32</v>
      </c>
      <c r="AG5222" s="24" t="s">
        <v>32</v>
      </c>
      <c r="AH5222" s="24" t="s">
        <v>32</v>
      </c>
      <c r="AI5222" s="16" t="s">
        <v>11644</v>
      </c>
    </row>
    <row r="5223" spans="1:35" ht="30" x14ac:dyDescent="0.25">
      <c r="A5223" s="17">
        <v>128310</v>
      </c>
      <c r="B5223" s="18">
        <v>2</v>
      </c>
      <c r="C5223" s="16" t="s">
        <v>73</v>
      </c>
      <c r="D5223" s="21">
        <v>43417</v>
      </c>
      <c r="E5223" s="16" t="s">
        <v>1610</v>
      </c>
      <c r="F5223" s="21">
        <v>43969</v>
      </c>
      <c r="G5223" s="16" t="s">
        <v>1610</v>
      </c>
      <c r="H5223" s="26" t="s">
        <v>286</v>
      </c>
      <c r="M5223" s="26" t="s">
        <v>11643</v>
      </c>
      <c r="O5223" s="16" t="s">
        <v>4543</v>
      </c>
      <c r="T5223" s="23" t="s">
        <v>32</v>
      </c>
      <c r="W5223" s="20" t="s">
        <v>43</v>
      </c>
      <c r="Z5223" s="24" t="s">
        <v>32</v>
      </c>
      <c r="AA5223" s="24" t="s">
        <v>32</v>
      </c>
      <c r="AB5223" s="24" t="s">
        <v>32</v>
      </c>
      <c r="AC5223" s="24" t="s">
        <v>32</v>
      </c>
      <c r="AD5223" s="25">
        <v>0</v>
      </c>
      <c r="AE5223" s="25">
        <v>0</v>
      </c>
      <c r="AF5223" s="25">
        <v>88364.7</v>
      </c>
      <c r="AG5223" s="25">
        <v>0</v>
      </c>
      <c r="AH5223" s="25">
        <v>88364.7</v>
      </c>
      <c r="AI5223" s="16" t="s">
        <v>11642</v>
      </c>
    </row>
    <row r="5224" spans="1:35" ht="30" x14ac:dyDescent="0.25">
      <c r="A5224" s="17">
        <v>128311</v>
      </c>
      <c r="B5224" s="18">
        <v>2</v>
      </c>
      <c r="C5224" s="16" t="s">
        <v>73</v>
      </c>
      <c r="D5224" s="21">
        <v>43417</v>
      </c>
      <c r="E5224" s="16" t="s">
        <v>1610</v>
      </c>
      <c r="F5224" s="21">
        <v>43474</v>
      </c>
      <c r="G5224" s="16" t="s">
        <v>75</v>
      </c>
      <c r="H5224" s="26" t="s">
        <v>286</v>
      </c>
      <c r="M5224" s="26" t="s">
        <v>11641</v>
      </c>
      <c r="O5224" s="16" t="s">
        <v>4543</v>
      </c>
      <c r="T5224" s="23" t="s">
        <v>32</v>
      </c>
      <c r="W5224" s="20" t="s">
        <v>43</v>
      </c>
      <c r="Z5224" s="24" t="s">
        <v>32</v>
      </c>
      <c r="AA5224" s="24" t="s">
        <v>32</v>
      </c>
      <c r="AB5224" s="24" t="s">
        <v>32</v>
      </c>
      <c r="AC5224" s="24" t="s">
        <v>32</v>
      </c>
      <c r="AD5224" s="25">
        <v>0</v>
      </c>
      <c r="AE5224" s="25">
        <v>0</v>
      </c>
      <c r="AF5224" s="25">
        <v>36021.599999999999</v>
      </c>
      <c r="AG5224" s="25">
        <v>0</v>
      </c>
      <c r="AH5224" s="25">
        <v>36021.599999999999</v>
      </c>
      <c r="AI5224" s="16" t="s">
        <v>11640</v>
      </c>
    </row>
    <row r="5225" spans="1:35" x14ac:dyDescent="0.25">
      <c r="A5225" s="17">
        <v>128313</v>
      </c>
      <c r="B5225" s="18">
        <v>1</v>
      </c>
      <c r="C5225" s="16" t="s">
        <v>73</v>
      </c>
      <c r="D5225" s="21">
        <v>43417</v>
      </c>
      <c r="E5225" s="16" t="s">
        <v>1610</v>
      </c>
      <c r="F5225" s="21">
        <v>43969</v>
      </c>
      <c r="G5225" s="16" t="s">
        <v>1610</v>
      </c>
      <c r="H5225" s="26" t="s">
        <v>1163</v>
      </c>
      <c r="L5225" s="16" t="s">
        <v>110</v>
      </c>
      <c r="M5225" s="26" t="s">
        <v>11639</v>
      </c>
      <c r="O5225" s="16" t="s">
        <v>1612</v>
      </c>
      <c r="T5225" s="23" t="s">
        <v>32</v>
      </c>
      <c r="W5225" s="20" t="s">
        <v>43</v>
      </c>
      <c r="Z5225" s="24" t="s">
        <v>32</v>
      </c>
      <c r="AA5225" s="24" t="s">
        <v>32</v>
      </c>
      <c r="AB5225" s="24" t="s">
        <v>32</v>
      </c>
      <c r="AC5225" s="24" t="s">
        <v>32</v>
      </c>
      <c r="AD5225" s="25">
        <v>0</v>
      </c>
      <c r="AE5225" s="25">
        <v>0</v>
      </c>
      <c r="AF5225" s="25">
        <v>364861.48</v>
      </c>
      <c r="AG5225" s="25">
        <v>0</v>
      </c>
      <c r="AH5225" s="25">
        <v>364861.48</v>
      </c>
      <c r="AI5225" s="16" t="s">
        <v>11638</v>
      </c>
    </row>
    <row r="5226" spans="1:35" ht="30" x14ac:dyDescent="0.25">
      <c r="A5226" s="17">
        <v>128314</v>
      </c>
      <c r="B5226" s="18">
        <v>3</v>
      </c>
      <c r="C5226" s="16" t="s">
        <v>73</v>
      </c>
      <c r="D5226" s="21">
        <v>43417</v>
      </c>
      <c r="E5226" s="16" t="s">
        <v>1610</v>
      </c>
      <c r="F5226" s="21">
        <v>43969</v>
      </c>
      <c r="G5226" s="16" t="s">
        <v>1610</v>
      </c>
      <c r="H5226" s="26" t="s">
        <v>766</v>
      </c>
      <c r="L5226" s="16" t="s">
        <v>110</v>
      </c>
      <c r="M5226" s="26" t="s">
        <v>11637</v>
      </c>
      <c r="O5226" s="16" t="s">
        <v>1612</v>
      </c>
      <c r="T5226" s="23" t="s">
        <v>32</v>
      </c>
      <c r="W5226" s="20" t="s">
        <v>43</v>
      </c>
      <c r="Z5226" s="24" t="s">
        <v>32</v>
      </c>
      <c r="AA5226" s="24" t="s">
        <v>32</v>
      </c>
      <c r="AB5226" s="24" t="s">
        <v>32</v>
      </c>
      <c r="AC5226" s="24" t="s">
        <v>32</v>
      </c>
      <c r="AD5226" s="25">
        <v>0</v>
      </c>
      <c r="AE5226" s="25">
        <v>0</v>
      </c>
      <c r="AF5226" s="25">
        <v>548508.68999999994</v>
      </c>
      <c r="AG5226" s="25">
        <v>0</v>
      </c>
      <c r="AH5226" s="25">
        <v>548508.68999999994</v>
      </c>
      <c r="AI5226" s="16" t="s">
        <v>11636</v>
      </c>
    </row>
    <row r="5227" spans="1:35" ht="30" x14ac:dyDescent="0.25">
      <c r="A5227" s="17">
        <v>128315</v>
      </c>
      <c r="B5227" s="18">
        <v>4</v>
      </c>
      <c r="C5227" s="16" t="s">
        <v>73</v>
      </c>
      <c r="D5227" s="21">
        <v>43417</v>
      </c>
      <c r="E5227" s="16" t="s">
        <v>1610</v>
      </c>
      <c r="F5227" s="21">
        <v>43417</v>
      </c>
      <c r="G5227" s="16" t="s">
        <v>1610</v>
      </c>
      <c r="H5227" s="26" t="s">
        <v>186</v>
      </c>
      <c r="L5227" s="16" t="s">
        <v>110</v>
      </c>
      <c r="M5227" s="26" t="s">
        <v>11635</v>
      </c>
      <c r="O5227" s="16" t="s">
        <v>1612</v>
      </c>
      <c r="T5227" s="23" t="s">
        <v>32</v>
      </c>
      <c r="W5227" s="20" t="s">
        <v>43</v>
      </c>
      <c r="Z5227" s="24" t="s">
        <v>32</v>
      </c>
      <c r="AA5227" s="24" t="s">
        <v>32</v>
      </c>
      <c r="AB5227" s="24" t="s">
        <v>32</v>
      </c>
      <c r="AC5227" s="24" t="s">
        <v>32</v>
      </c>
      <c r="AD5227" s="25">
        <v>0</v>
      </c>
      <c r="AE5227" s="25">
        <v>0</v>
      </c>
      <c r="AF5227" s="25">
        <v>200673.44</v>
      </c>
      <c r="AG5227" s="25">
        <v>0</v>
      </c>
      <c r="AH5227" s="25">
        <v>200673.44</v>
      </c>
      <c r="AI5227" s="16" t="s">
        <v>11634</v>
      </c>
    </row>
    <row r="5228" spans="1:35" x14ac:dyDescent="0.25">
      <c r="A5228" s="17">
        <v>128319</v>
      </c>
      <c r="B5228" s="18">
        <v>4</v>
      </c>
      <c r="C5228" s="16" t="s">
        <v>73</v>
      </c>
      <c r="D5228" s="21">
        <v>43418</v>
      </c>
      <c r="E5228" s="16" t="s">
        <v>1610</v>
      </c>
      <c r="F5228" s="21">
        <v>43969</v>
      </c>
      <c r="G5228" s="16" t="s">
        <v>1610</v>
      </c>
      <c r="H5228" s="26" t="s">
        <v>186</v>
      </c>
      <c r="L5228" s="16" t="s">
        <v>110</v>
      </c>
      <c r="M5228" s="26" t="s">
        <v>11633</v>
      </c>
      <c r="O5228" s="16" t="s">
        <v>1612</v>
      </c>
      <c r="T5228" s="23" t="s">
        <v>32</v>
      </c>
      <c r="W5228" s="20" t="s">
        <v>43</v>
      </c>
      <c r="Z5228" s="24" t="s">
        <v>32</v>
      </c>
      <c r="AA5228" s="24" t="s">
        <v>32</v>
      </c>
      <c r="AB5228" s="24" t="s">
        <v>32</v>
      </c>
      <c r="AC5228" s="24" t="s">
        <v>32</v>
      </c>
      <c r="AD5228" s="25">
        <v>0</v>
      </c>
      <c r="AE5228" s="25">
        <v>0</v>
      </c>
      <c r="AF5228" s="25">
        <v>781453.77</v>
      </c>
      <c r="AG5228" s="25">
        <v>0</v>
      </c>
      <c r="AH5228" s="25">
        <v>781453.77</v>
      </c>
      <c r="AI5228" s="16" t="s">
        <v>11632</v>
      </c>
    </row>
    <row r="5229" spans="1:35" x14ac:dyDescent="0.25">
      <c r="A5229" s="17">
        <v>128320</v>
      </c>
      <c r="B5229" s="18">
        <v>2</v>
      </c>
      <c r="C5229" s="16" t="s">
        <v>73</v>
      </c>
      <c r="D5229" s="21">
        <v>43418</v>
      </c>
      <c r="E5229" s="16" t="s">
        <v>1610</v>
      </c>
      <c r="F5229" s="21">
        <v>43969</v>
      </c>
      <c r="G5229" s="16" t="s">
        <v>1610</v>
      </c>
      <c r="H5229" s="26" t="s">
        <v>1336</v>
      </c>
      <c r="L5229" s="16" t="s">
        <v>110</v>
      </c>
      <c r="M5229" s="26" t="s">
        <v>11631</v>
      </c>
      <c r="O5229" s="16" t="s">
        <v>1612</v>
      </c>
      <c r="T5229" s="23" t="s">
        <v>32</v>
      </c>
      <c r="W5229" s="20" t="s">
        <v>43</v>
      </c>
      <c r="Z5229" s="24" t="s">
        <v>32</v>
      </c>
      <c r="AA5229" s="24" t="s">
        <v>32</v>
      </c>
      <c r="AB5229" s="24" t="s">
        <v>32</v>
      </c>
      <c r="AC5229" s="24" t="s">
        <v>32</v>
      </c>
      <c r="AD5229" s="25">
        <v>0</v>
      </c>
      <c r="AE5229" s="25">
        <v>0</v>
      </c>
      <c r="AF5229" s="25">
        <v>432889.67</v>
      </c>
      <c r="AG5229" s="25">
        <v>0</v>
      </c>
      <c r="AH5229" s="25">
        <v>432889.67</v>
      </c>
      <c r="AI5229" s="16" t="s">
        <v>11630</v>
      </c>
    </row>
    <row r="5230" spans="1:35" x14ac:dyDescent="0.25">
      <c r="A5230" s="17">
        <v>128321</v>
      </c>
      <c r="B5230" s="18">
        <v>1</v>
      </c>
      <c r="C5230" s="16" t="s">
        <v>31</v>
      </c>
      <c r="D5230" s="21">
        <v>43418</v>
      </c>
      <c r="E5230" s="16" t="s">
        <v>176</v>
      </c>
      <c r="F5230" s="21">
        <v>43935</v>
      </c>
      <c r="G5230" s="16" t="s">
        <v>109</v>
      </c>
      <c r="H5230" s="26" t="s">
        <v>133</v>
      </c>
      <c r="I5230" s="16" t="s">
        <v>2355</v>
      </c>
      <c r="J5230" s="20" t="s">
        <v>116</v>
      </c>
      <c r="L5230" s="16" t="s">
        <v>116</v>
      </c>
      <c r="M5230" s="26" t="s">
        <v>11629</v>
      </c>
      <c r="O5230" s="16" t="s">
        <v>179</v>
      </c>
      <c r="P5230" s="26" t="s">
        <v>79</v>
      </c>
      <c r="R5230" s="16" t="s">
        <v>41</v>
      </c>
      <c r="S5230" s="16" t="s">
        <v>84</v>
      </c>
      <c r="T5230" s="22">
        <v>0</v>
      </c>
      <c r="U5230" s="21">
        <v>43917</v>
      </c>
      <c r="W5230" s="20" t="s">
        <v>43</v>
      </c>
      <c r="X5230" s="16" t="s">
        <v>140</v>
      </c>
      <c r="Y5230" s="26" t="s">
        <v>11628</v>
      </c>
      <c r="Z5230" s="24" t="s">
        <v>32</v>
      </c>
      <c r="AA5230" s="24" t="s">
        <v>32</v>
      </c>
      <c r="AB5230" s="24" t="s">
        <v>32</v>
      </c>
      <c r="AC5230" s="24" t="s">
        <v>32</v>
      </c>
      <c r="AD5230" s="25">
        <v>64500</v>
      </c>
      <c r="AE5230" s="25">
        <v>0</v>
      </c>
      <c r="AF5230" s="25">
        <v>1021885</v>
      </c>
      <c r="AG5230" s="25">
        <v>0</v>
      </c>
      <c r="AH5230" s="25">
        <v>1086385</v>
      </c>
      <c r="AI5230" s="16" t="s">
        <v>11627</v>
      </c>
    </row>
    <row r="5231" spans="1:35" x14ac:dyDescent="0.25">
      <c r="A5231" s="17">
        <v>128322</v>
      </c>
      <c r="B5231" s="18">
        <v>2</v>
      </c>
      <c r="C5231" s="16" t="s">
        <v>474</v>
      </c>
      <c r="D5231" s="21">
        <v>43419</v>
      </c>
      <c r="E5231" s="16" t="s">
        <v>176</v>
      </c>
      <c r="F5231" s="21">
        <v>44208</v>
      </c>
      <c r="G5231" s="16" t="s">
        <v>32</v>
      </c>
      <c r="H5231" s="26" t="s">
        <v>154</v>
      </c>
      <c r="I5231" s="16" t="s">
        <v>3741</v>
      </c>
      <c r="J5231" s="20" t="s">
        <v>116</v>
      </c>
      <c r="L5231" s="16" t="s">
        <v>116</v>
      </c>
      <c r="M5231" s="26" t="s">
        <v>4615</v>
      </c>
      <c r="O5231" s="16" t="s">
        <v>179</v>
      </c>
      <c r="P5231" s="26" t="s">
        <v>79</v>
      </c>
      <c r="R5231" s="16" t="s">
        <v>41</v>
      </c>
      <c r="S5231" s="16" t="s">
        <v>84</v>
      </c>
      <c r="T5231" s="22">
        <v>0</v>
      </c>
      <c r="U5231" s="21">
        <v>43966</v>
      </c>
      <c r="W5231" s="20" t="s">
        <v>43</v>
      </c>
      <c r="X5231" s="16" t="s">
        <v>78</v>
      </c>
      <c r="Y5231" s="26" t="s">
        <v>4616</v>
      </c>
      <c r="Z5231" s="25">
        <v>103500</v>
      </c>
      <c r="AA5231" s="25">
        <v>0</v>
      </c>
      <c r="AB5231" s="25">
        <v>1591317</v>
      </c>
      <c r="AC5231" s="25">
        <v>0</v>
      </c>
      <c r="AD5231" s="25">
        <v>359750</v>
      </c>
      <c r="AE5231" s="25">
        <v>0</v>
      </c>
      <c r="AF5231" s="25">
        <v>1591317</v>
      </c>
      <c r="AG5231" s="25">
        <v>0</v>
      </c>
      <c r="AH5231" s="25">
        <v>1951067</v>
      </c>
      <c r="AI5231" s="16" t="s">
        <v>4617</v>
      </c>
    </row>
    <row r="5232" spans="1:35" ht="30" x14ac:dyDescent="0.25">
      <c r="A5232" s="17">
        <v>128323</v>
      </c>
      <c r="B5232" s="18">
        <v>3</v>
      </c>
      <c r="C5232" s="16" t="s">
        <v>73</v>
      </c>
      <c r="D5232" s="21">
        <v>43420</v>
      </c>
      <c r="E5232" s="16" t="s">
        <v>2240</v>
      </c>
      <c r="F5232" s="21">
        <v>44169</v>
      </c>
      <c r="G5232" s="16" t="s">
        <v>832</v>
      </c>
      <c r="H5232" s="26" t="s">
        <v>49</v>
      </c>
      <c r="I5232" s="16" t="s">
        <v>2851</v>
      </c>
      <c r="J5232" s="20" t="s">
        <v>116</v>
      </c>
      <c r="L5232" s="16" t="s">
        <v>116</v>
      </c>
      <c r="M5232" s="26" t="s">
        <v>4618</v>
      </c>
      <c r="N5232" s="26" t="s">
        <v>2244</v>
      </c>
      <c r="O5232" s="16" t="s">
        <v>1139</v>
      </c>
      <c r="P5232" s="26" t="s">
        <v>1140</v>
      </c>
      <c r="T5232" s="22">
        <v>0.01</v>
      </c>
      <c r="W5232" s="20" t="s">
        <v>43</v>
      </c>
      <c r="X5232" s="16" t="s">
        <v>78</v>
      </c>
      <c r="Z5232" s="25">
        <v>0</v>
      </c>
      <c r="AA5232" s="25">
        <v>0</v>
      </c>
      <c r="AB5232" s="25">
        <v>251419</v>
      </c>
      <c r="AC5232" s="25">
        <v>0</v>
      </c>
      <c r="AD5232" s="25">
        <v>15000</v>
      </c>
      <c r="AE5232" s="25">
        <v>0</v>
      </c>
      <c r="AF5232" s="25">
        <v>251419</v>
      </c>
      <c r="AG5232" s="25">
        <v>0</v>
      </c>
      <c r="AH5232" s="25">
        <v>266419</v>
      </c>
      <c r="AI5232" s="16" t="s">
        <v>4619</v>
      </c>
    </row>
    <row r="5233" spans="1:35" x14ac:dyDescent="0.25">
      <c r="A5233" s="17">
        <v>128324</v>
      </c>
      <c r="B5233" s="18">
        <v>6</v>
      </c>
      <c r="C5233" s="16" t="s">
        <v>73</v>
      </c>
      <c r="D5233" s="21">
        <v>43420</v>
      </c>
      <c r="E5233" s="16" t="s">
        <v>1610</v>
      </c>
      <c r="F5233" s="21">
        <v>43426</v>
      </c>
      <c r="G5233" s="16" t="s">
        <v>75</v>
      </c>
      <c r="H5233" s="26" t="s">
        <v>76</v>
      </c>
      <c r="M5233" s="26" t="s">
        <v>11626</v>
      </c>
      <c r="O5233" s="16" t="s">
        <v>78</v>
      </c>
      <c r="T5233" s="23" t="s">
        <v>32</v>
      </c>
      <c r="W5233" s="20" t="s">
        <v>43</v>
      </c>
      <c r="Z5233" s="24" t="s">
        <v>32</v>
      </c>
      <c r="AA5233" s="24" t="s">
        <v>32</v>
      </c>
      <c r="AB5233" s="24" t="s">
        <v>32</v>
      </c>
      <c r="AC5233" s="24" t="s">
        <v>32</v>
      </c>
      <c r="AD5233" s="25">
        <v>0</v>
      </c>
      <c r="AE5233" s="25">
        <v>0</v>
      </c>
      <c r="AF5233" s="25">
        <v>118802.81</v>
      </c>
      <c r="AG5233" s="25">
        <v>0</v>
      </c>
      <c r="AH5233" s="25">
        <v>118802.81</v>
      </c>
      <c r="AI5233" s="16" t="s">
        <v>11625</v>
      </c>
    </row>
    <row r="5234" spans="1:35" ht="30" x14ac:dyDescent="0.25">
      <c r="A5234" s="17">
        <v>128328</v>
      </c>
      <c r="B5234" s="18">
        <v>1</v>
      </c>
      <c r="C5234" s="16" t="s">
        <v>73</v>
      </c>
      <c r="D5234" s="21">
        <v>43425</v>
      </c>
      <c r="E5234" s="16" t="s">
        <v>4468</v>
      </c>
      <c r="F5234" s="21">
        <v>44095</v>
      </c>
      <c r="G5234" s="16" t="s">
        <v>142</v>
      </c>
      <c r="H5234" s="26" t="s">
        <v>283</v>
      </c>
      <c r="I5234" s="16" t="s">
        <v>748</v>
      </c>
      <c r="J5234" s="20" t="s">
        <v>116</v>
      </c>
      <c r="L5234" s="16" t="s">
        <v>116</v>
      </c>
      <c r="M5234" s="26" t="s">
        <v>11624</v>
      </c>
      <c r="N5234" s="26" t="s">
        <v>11623</v>
      </c>
      <c r="O5234" s="16" t="s">
        <v>1520</v>
      </c>
      <c r="P5234" s="26" t="s">
        <v>627</v>
      </c>
      <c r="R5234" s="16" t="s">
        <v>139</v>
      </c>
      <c r="S5234" s="16" t="s">
        <v>42</v>
      </c>
      <c r="T5234" s="22">
        <v>0.42</v>
      </c>
      <c r="U5234" s="21">
        <v>44729</v>
      </c>
      <c r="W5234" s="20" t="s">
        <v>43</v>
      </c>
      <c r="X5234" s="16" t="s">
        <v>140</v>
      </c>
      <c r="Z5234" s="24" t="s">
        <v>32</v>
      </c>
      <c r="AA5234" s="24" t="s">
        <v>32</v>
      </c>
      <c r="AB5234" s="24" t="s">
        <v>32</v>
      </c>
      <c r="AC5234" s="24" t="s">
        <v>32</v>
      </c>
      <c r="AD5234" s="25">
        <v>449100</v>
      </c>
      <c r="AE5234" s="25">
        <v>0</v>
      </c>
      <c r="AF5234" s="25">
        <v>0</v>
      </c>
      <c r="AG5234" s="25">
        <v>0</v>
      </c>
      <c r="AH5234" s="25">
        <v>449100</v>
      </c>
      <c r="AI5234" s="16" t="s">
        <v>11622</v>
      </c>
    </row>
    <row r="5235" spans="1:35" x14ac:dyDescent="0.25">
      <c r="A5235" s="17">
        <v>128329</v>
      </c>
      <c r="B5235" s="18">
        <v>2</v>
      </c>
      <c r="C5235" s="16" t="s">
        <v>73</v>
      </c>
      <c r="D5235" s="21">
        <v>43430</v>
      </c>
      <c r="E5235" s="16" t="s">
        <v>1169</v>
      </c>
      <c r="F5235" s="21">
        <v>43430</v>
      </c>
      <c r="G5235" s="16" t="s">
        <v>1169</v>
      </c>
      <c r="H5235" s="26" t="s">
        <v>170</v>
      </c>
      <c r="M5235" s="26" t="s">
        <v>11621</v>
      </c>
      <c r="O5235" s="16" t="s">
        <v>1171</v>
      </c>
      <c r="P5235" s="26" t="s">
        <v>1062</v>
      </c>
      <c r="T5235" s="23" t="s">
        <v>32</v>
      </c>
      <c r="W5235" s="20" t="s">
        <v>43</v>
      </c>
      <c r="Z5235" s="24" t="s">
        <v>32</v>
      </c>
      <c r="AA5235" s="24" t="s">
        <v>32</v>
      </c>
      <c r="AB5235" s="24" t="s">
        <v>32</v>
      </c>
      <c r="AC5235" s="24" t="s">
        <v>32</v>
      </c>
      <c r="AD5235" s="25">
        <v>0</v>
      </c>
      <c r="AE5235" s="25">
        <v>0</v>
      </c>
      <c r="AF5235" s="25">
        <v>173500</v>
      </c>
      <c r="AG5235" s="25">
        <v>0</v>
      </c>
      <c r="AH5235" s="25">
        <v>173500</v>
      </c>
      <c r="AI5235" s="16" t="s">
        <v>11620</v>
      </c>
    </row>
    <row r="5236" spans="1:35" x14ac:dyDescent="0.25">
      <c r="A5236" s="17">
        <v>128334</v>
      </c>
      <c r="B5236" s="18">
        <v>3</v>
      </c>
      <c r="C5236" s="16" t="s">
        <v>73</v>
      </c>
      <c r="D5236" s="21">
        <v>43430</v>
      </c>
      <c r="E5236" s="16" t="s">
        <v>4566</v>
      </c>
      <c r="F5236" s="21">
        <v>43430</v>
      </c>
      <c r="G5236" s="16" t="s">
        <v>4566</v>
      </c>
      <c r="H5236" s="26" t="s">
        <v>69</v>
      </c>
      <c r="M5236" s="26" t="s">
        <v>11619</v>
      </c>
      <c r="O5236" s="16" t="s">
        <v>1171</v>
      </c>
      <c r="P5236" s="26" t="s">
        <v>1062</v>
      </c>
      <c r="T5236" s="23" t="s">
        <v>32</v>
      </c>
      <c r="W5236" s="20" t="s">
        <v>43</v>
      </c>
      <c r="Z5236" s="24" t="s">
        <v>32</v>
      </c>
      <c r="AA5236" s="24" t="s">
        <v>32</v>
      </c>
      <c r="AB5236" s="24" t="s">
        <v>32</v>
      </c>
      <c r="AC5236" s="24" t="s">
        <v>32</v>
      </c>
      <c r="AD5236" s="25">
        <v>0</v>
      </c>
      <c r="AE5236" s="25">
        <v>0</v>
      </c>
      <c r="AF5236" s="25">
        <v>108840</v>
      </c>
      <c r="AG5236" s="25">
        <v>0</v>
      </c>
      <c r="AH5236" s="25">
        <v>108840</v>
      </c>
      <c r="AI5236" s="16" t="s">
        <v>11618</v>
      </c>
    </row>
    <row r="5237" spans="1:35" x14ac:dyDescent="0.25">
      <c r="A5237" s="17">
        <v>128335</v>
      </c>
      <c r="B5237" s="18">
        <v>4</v>
      </c>
      <c r="C5237" s="16" t="s">
        <v>73</v>
      </c>
      <c r="D5237" s="21">
        <v>43431</v>
      </c>
      <c r="E5237" s="16" t="s">
        <v>342</v>
      </c>
      <c r="F5237" s="21">
        <v>44070</v>
      </c>
      <c r="G5237" s="16" t="s">
        <v>1244</v>
      </c>
      <c r="H5237" s="26" t="s">
        <v>270</v>
      </c>
      <c r="I5237" s="16" t="s">
        <v>736</v>
      </c>
      <c r="J5237" s="20" t="s">
        <v>116</v>
      </c>
      <c r="L5237" s="16" t="s">
        <v>116</v>
      </c>
      <c r="M5237" s="26" t="s">
        <v>11617</v>
      </c>
      <c r="N5237" s="26" t="s">
        <v>3912</v>
      </c>
      <c r="O5237" s="16" t="s">
        <v>632</v>
      </c>
      <c r="P5237" s="26" t="s">
        <v>1723</v>
      </c>
      <c r="T5237" s="22">
        <v>0.02</v>
      </c>
      <c r="U5237" s="21">
        <v>44792</v>
      </c>
      <c r="W5237" s="20" t="s">
        <v>43</v>
      </c>
      <c r="X5237" s="16" t="s">
        <v>78</v>
      </c>
      <c r="Z5237" s="24" t="s">
        <v>32</v>
      </c>
      <c r="AA5237" s="24" t="s">
        <v>32</v>
      </c>
      <c r="AB5237" s="24" t="s">
        <v>32</v>
      </c>
      <c r="AC5237" s="24" t="s">
        <v>32</v>
      </c>
      <c r="AD5237" s="25">
        <v>40000</v>
      </c>
      <c r="AE5237" s="25">
        <v>0</v>
      </c>
      <c r="AF5237" s="25">
        <v>0</v>
      </c>
      <c r="AG5237" s="25">
        <v>0</v>
      </c>
      <c r="AH5237" s="25">
        <v>40000</v>
      </c>
      <c r="AI5237" s="16" t="s">
        <v>11616</v>
      </c>
    </row>
    <row r="5238" spans="1:35" ht="30" x14ac:dyDescent="0.25">
      <c r="A5238" s="17">
        <v>128336</v>
      </c>
      <c r="B5238" s="18">
        <v>4</v>
      </c>
      <c r="C5238" s="16" t="s">
        <v>73</v>
      </c>
      <c r="D5238" s="21">
        <v>43431</v>
      </c>
      <c r="E5238" s="16" t="s">
        <v>1409</v>
      </c>
      <c r="F5238" s="21">
        <v>44215</v>
      </c>
      <c r="G5238" s="16" t="s">
        <v>75</v>
      </c>
      <c r="H5238" s="26" t="s">
        <v>326</v>
      </c>
      <c r="M5238" s="26" t="s">
        <v>11615</v>
      </c>
      <c r="N5238" s="26" t="s">
        <v>11614</v>
      </c>
      <c r="O5238" s="16" t="s">
        <v>60</v>
      </c>
      <c r="P5238" s="26" t="s">
        <v>1420</v>
      </c>
      <c r="T5238" s="23" t="s">
        <v>32</v>
      </c>
      <c r="W5238" s="20" t="s">
        <v>43</v>
      </c>
      <c r="Z5238" s="24" t="s">
        <v>32</v>
      </c>
      <c r="AA5238" s="24" t="s">
        <v>32</v>
      </c>
      <c r="AB5238" s="24" t="s">
        <v>32</v>
      </c>
      <c r="AC5238" s="24" t="s">
        <v>32</v>
      </c>
      <c r="AD5238" s="25">
        <v>90000</v>
      </c>
      <c r="AE5238" s="25">
        <v>0</v>
      </c>
      <c r="AF5238" s="25">
        <v>0</v>
      </c>
      <c r="AG5238" s="25">
        <v>0</v>
      </c>
      <c r="AH5238" s="25">
        <v>90000</v>
      </c>
    </row>
    <row r="5239" spans="1:35" x14ac:dyDescent="0.25">
      <c r="A5239" s="17">
        <v>128340</v>
      </c>
      <c r="B5239" s="18">
        <v>4</v>
      </c>
      <c r="C5239" s="16" t="s">
        <v>73</v>
      </c>
      <c r="D5239" s="21">
        <v>43433</v>
      </c>
      <c r="E5239" s="16" t="s">
        <v>142</v>
      </c>
      <c r="F5239" s="21">
        <v>44042</v>
      </c>
      <c r="G5239" s="16" t="s">
        <v>142</v>
      </c>
      <c r="H5239" s="26" t="s">
        <v>229</v>
      </c>
      <c r="L5239" s="16" t="s">
        <v>840</v>
      </c>
      <c r="M5239" s="26" t="s">
        <v>4620</v>
      </c>
      <c r="O5239" s="16" t="s">
        <v>151</v>
      </c>
      <c r="P5239" s="26" t="s">
        <v>188</v>
      </c>
      <c r="R5239" s="16" t="s">
        <v>139</v>
      </c>
      <c r="S5239" s="16" t="s">
        <v>4621</v>
      </c>
      <c r="T5239" s="23" t="s">
        <v>32</v>
      </c>
      <c r="W5239" s="20" t="s">
        <v>43</v>
      </c>
      <c r="Z5239" s="25">
        <v>0</v>
      </c>
      <c r="AA5239" s="25">
        <v>0</v>
      </c>
      <c r="AB5239" s="25">
        <v>0</v>
      </c>
      <c r="AC5239" s="25">
        <v>96000</v>
      </c>
      <c r="AD5239" s="25">
        <v>0</v>
      </c>
      <c r="AE5239" s="25">
        <v>0</v>
      </c>
      <c r="AF5239" s="25">
        <v>0</v>
      </c>
      <c r="AG5239" s="25">
        <v>422940.23</v>
      </c>
      <c r="AH5239" s="25">
        <v>422940.23</v>
      </c>
      <c r="AI5239" s="16" t="s">
        <v>4622</v>
      </c>
    </row>
    <row r="5240" spans="1:35" x14ac:dyDescent="0.25">
      <c r="A5240" s="17">
        <v>128342</v>
      </c>
      <c r="B5240" s="18">
        <v>3</v>
      </c>
      <c r="C5240" s="16" t="s">
        <v>73</v>
      </c>
      <c r="D5240" s="21">
        <v>43433</v>
      </c>
      <c r="E5240" s="16" t="s">
        <v>142</v>
      </c>
      <c r="F5240" s="21">
        <v>43488</v>
      </c>
      <c r="G5240" s="16" t="s">
        <v>75</v>
      </c>
      <c r="H5240" s="26" t="s">
        <v>57</v>
      </c>
      <c r="L5240" s="16" t="s">
        <v>840</v>
      </c>
      <c r="M5240" s="26" t="s">
        <v>11613</v>
      </c>
      <c r="O5240" s="16" t="s">
        <v>151</v>
      </c>
      <c r="P5240" s="26" t="s">
        <v>188</v>
      </c>
      <c r="R5240" s="16" t="s">
        <v>139</v>
      </c>
      <c r="S5240" s="16" t="s">
        <v>4621</v>
      </c>
      <c r="T5240" s="23" t="s">
        <v>32</v>
      </c>
      <c r="W5240" s="20" t="s">
        <v>43</v>
      </c>
      <c r="Z5240" s="24" t="s">
        <v>32</v>
      </c>
      <c r="AA5240" s="24" t="s">
        <v>32</v>
      </c>
      <c r="AB5240" s="24" t="s">
        <v>32</v>
      </c>
      <c r="AC5240" s="24" t="s">
        <v>32</v>
      </c>
      <c r="AD5240" s="25">
        <v>0</v>
      </c>
      <c r="AE5240" s="25">
        <v>0</v>
      </c>
      <c r="AF5240" s="25">
        <v>0</v>
      </c>
      <c r="AG5240" s="25">
        <v>566081.64</v>
      </c>
      <c r="AH5240" s="25">
        <v>566081.64</v>
      </c>
      <c r="AI5240" s="16" t="s">
        <v>11612</v>
      </c>
    </row>
    <row r="5241" spans="1:35" x14ac:dyDescent="0.25">
      <c r="A5241" s="17">
        <v>128343</v>
      </c>
      <c r="B5241" s="18">
        <v>3</v>
      </c>
      <c r="C5241" s="16" t="s">
        <v>73</v>
      </c>
      <c r="D5241" s="21">
        <v>43434</v>
      </c>
      <c r="E5241" s="16" t="s">
        <v>142</v>
      </c>
      <c r="F5241" s="21">
        <v>43474</v>
      </c>
      <c r="G5241" s="16" t="s">
        <v>75</v>
      </c>
      <c r="H5241" s="26" t="s">
        <v>437</v>
      </c>
      <c r="L5241" s="16" t="s">
        <v>840</v>
      </c>
      <c r="M5241" s="26" t="s">
        <v>11611</v>
      </c>
      <c r="O5241" s="16" t="s">
        <v>151</v>
      </c>
      <c r="P5241" s="26" t="s">
        <v>188</v>
      </c>
      <c r="R5241" s="16" t="s">
        <v>139</v>
      </c>
      <c r="S5241" s="16" t="s">
        <v>4621</v>
      </c>
      <c r="T5241" s="23" t="s">
        <v>32</v>
      </c>
      <c r="W5241" s="20" t="s">
        <v>43</v>
      </c>
      <c r="Z5241" s="24" t="s">
        <v>32</v>
      </c>
      <c r="AA5241" s="24" t="s">
        <v>32</v>
      </c>
      <c r="AB5241" s="24" t="s">
        <v>32</v>
      </c>
      <c r="AC5241" s="24" t="s">
        <v>32</v>
      </c>
      <c r="AD5241" s="25">
        <v>0</v>
      </c>
      <c r="AE5241" s="25">
        <v>0</v>
      </c>
      <c r="AF5241" s="25">
        <v>0</v>
      </c>
      <c r="AG5241" s="25">
        <v>79501</v>
      </c>
      <c r="AH5241" s="25">
        <v>79501</v>
      </c>
      <c r="AI5241" s="16" t="s">
        <v>11610</v>
      </c>
    </row>
    <row r="5242" spans="1:35" x14ac:dyDescent="0.25">
      <c r="A5242" s="17">
        <v>128344</v>
      </c>
      <c r="B5242" s="18">
        <v>3</v>
      </c>
      <c r="C5242" s="16" t="s">
        <v>474</v>
      </c>
      <c r="D5242" s="21">
        <v>43434</v>
      </c>
      <c r="E5242" s="16" t="s">
        <v>142</v>
      </c>
      <c r="F5242" s="21">
        <v>44368</v>
      </c>
      <c r="G5242" s="16" t="s">
        <v>32</v>
      </c>
      <c r="H5242" s="26" t="s">
        <v>273</v>
      </c>
      <c r="I5242" s="16" t="s">
        <v>691</v>
      </c>
      <c r="J5242" s="20" t="s">
        <v>116</v>
      </c>
      <c r="L5242" s="16" t="s">
        <v>116</v>
      </c>
      <c r="M5242" s="26" t="s">
        <v>4623</v>
      </c>
      <c r="N5242" s="26" t="s">
        <v>4624</v>
      </c>
      <c r="O5242" s="16" t="s">
        <v>151</v>
      </c>
      <c r="P5242" s="26" t="s">
        <v>4592</v>
      </c>
      <c r="R5242" s="16" t="s">
        <v>41</v>
      </c>
      <c r="S5242" s="16" t="s">
        <v>42</v>
      </c>
      <c r="T5242" s="22">
        <v>0.01</v>
      </c>
      <c r="U5242" s="21">
        <v>44176</v>
      </c>
      <c r="W5242" s="20" t="s">
        <v>43</v>
      </c>
      <c r="X5242" s="16" t="s">
        <v>140</v>
      </c>
      <c r="Z5242" s="25">
        <v>0</v>
      </c>
      <c r="AA5242" s="25">
        <v>0</v>
      </c>
      <c r="AB5242" s="25">
        <v>266791</v>
      </c>
      <c r="AC5242" s="25">
        <v>0</v>
      </c>
      <c r="AD5242" s="25">
        <v>0</v>
      </c>
      <c r="AE5242" s="25">
        <v>15000</v>
      </c>
      <c r="AF5242" s="25">
        <v>1066791</v>
      </c>
      <c r="AG5242" s="25">
        <v>0</v>
      </c>
      <c r="AH5242" s="25">
        <v>1081791</v>
      </c>
      <c r="AI5242" s="16" t="s">
        <v>4625</v>
      </c>
    </row>
    <row r="5243" spans="1:35" x14ac:dyDescent="0.25">
      <c r="A5243" s="17">
        <v>128345</v>
      </c>
      <c r="B5243" s="18">
        <v>4</v>
      </c>
      <c r="C5243" s="16" t="s">
        <v>73</v>
      </c>
      <c r="D5243" s="21">
        <v>43434</v>
      </c>
      <c r="E5243" s="16" t="s">
        <v>142</v>
      </c>
      <c r="F5243" s="21">
        <v>43487</v>
      </c>
      <c r="G5243" s="16" t="s">
        <v>75</v>
      </c>
      <c r="H5243" s="26" t="s">
        <v>301</v>
      </c>
      <c r="L5243" s="16" t="s">
        <v>840</v>
      </c>
      <c r="M5243" s="26" t="s">
        <v>11609</v>
      </c>
      <c r="O5243" s="16" t="s">
        <v>78</v>
      </c>
      <c r="P5243" s="26" t="s">
        <v>188</v>
      </c>
      <c r="R5243" s="16" t="s">
        <v>139</v>
      </c>
      <c r="S5243" s="16" t="s">
        <v>4621</v>
      </c>
      <c r="T5243" s="23" t="s">
        <v>32</v>
      </c>
      <c r="W5243" s="20" t="s">
        <v>43</v>
      </c>
      <c r="Z5243" s="24" t="s">
        <v>32</v>
      </c>
      <c r="AA5243" s="24" t="s">
        <v>32</v>
      </c>
      <c r="AB5243" s="24" t="s">
        <v>32</v>
      </c>
      <c r="AC5243" s="24" t="s">
        <v>32</v>
      </c>
      <c r="AD5243" s="25">
        <v>0</v>
      </c>
      <c r="AE5243" s="25">
        <v>0</v>
      </c>
      <c r="AF5243" s="25">
        <v>0</v>
      </c>
      <c r="AG5243" s="25">
        <v>1</v>
      </c>
      <c r="AH5243" s="25">
        <v>1</v>
      </c>
      <c r="AI5243" s="16" t="s">
        <v>11608</v>
      </c>
    </row>
    <row r="5244" spans="1:35" x14ac:dyDescent="0.25">
      <c r="A5244" s="17">
        <v>128346</v>
      </c>
      <c r="B5244" s="18">
        <v>3</v>
      </c>
      <c r="C5244" s="16" t="s">
        <v>73</v>
      </c>
      <c r="D5244" s="21">
        <v>43434</v>
      </c>
      <c r="E5244" s="16" t="s">
        <v>142</v>
      </c>
      <c r="F5244" s="21">
        <v>43474</v>
      </c>
      <c r="G5244" s="16" t="s">
        <v>75</v>
      </c>
      <c r="H5244" s="26" t="s">
        <v>437</v>
      </c>
      <c r="L5244" s="16" t="s">
        <v>840</v>
      </c>
      <c r="M5244" s="26" t="s">
        <v>11607</v>
      </c>
      <c r="O5244" s="16" t="s">
        <v>78</v>
      </c>
      <c r="P5244" s="26" t="s">
        <v>188</v>
      </c>
      <c r="R5244" s="16" t="s">
        <v>139</v>
      </c>
      <c r="S5244" s="16" t="s">
        <v>4621</v>
      </c>
      <c r="T5244" s="23" t="s">
        <v>32</v>
      </c>
      <c r="W5244" s="20" t="s">
        <v>43</v>
      </c>
      <c r="Z5244" s="24" t="s">
        <v>32</v>
      </c>
      <c r="AA5244" s="24" t="s">
        <v>32</v>
      </c>
      <c r="AB5244" s="24" t="s">
        <v>32</v>
      </c>
      <c r="AC5244" s="24" t="s">
        <v>32</v>
      </c>
      <c r="AD5244" s="25">
        <v>0</v>
      </c>
      <c r="AE5244" s="25">
        <v>0</v>
      </c>
      <c r="AF5244" s="25">
        <v>0</v>
      </c>
      <c r="AG5244" s="25">
        <v>37244.06</v>
      </c>
      <c r="AH5244" s="25">
        <v>37244.06</v>
      </c>
      <c r="AI5244" s="16" t="s">
        <v>11606</v>
      </c>
    </row>
    <row r="5245" spans="1:35" x14ac:dyDescent="0.25">
      <c r="A5245" s="17">
        <v>128347</v>
      </c>
      <c r="B5245" s="18">
        <v>4</v>
      </c>
      <c r="C5245" s="16" t="s">
        <v>73</v>
      </c>
      <c r="D5245" s="21">
        <v>43437</v>
      </c>
      <c r="E5245" s="16" t="s">
        <v>142</v>
      </c>
      <c r="F5245" s="21">
        <v>44139</v>
      </c>
      <c r="G5245" s="16" t="s">
        <v>142</v>
      </c>
      <c r="H5245" s="26" t="s">
        <v>203</v>
      </c>
      <c r="L5245" s="16" t="s">
        <v>840</v>
      </c>
      <c r="M5245" s="26" t="s">
        <v>4626</v>
      </c>
      <c r="N5245" s="26" t="s">
        <v>4627</v>
      </c>
      <c r="O5245" s="16" t="s">
        <v>151</v>
      </c>
      <c r="P5245" s="26" t="s">
        <v>188</v>
      </c>
      <c r="R5245" s="16" t="s">
        <v>139</v>
      </c>
      <c r="S5245" s="16" t="s">
        <v>4621</v>
      </c>
      <c r="T5245" s="23" t="s">
        <v>32</v>
      </c>
      <c r="W5245" s="20" t="s">
        <v>43</v>
      </c>
      <c r="Z5245" s="25">
        <v>0</v>
      </c>
      <c r="AA5245" s="25">
        <v>0</v>
      </c>
      <c r="AB5245" s="25">
        <v>0</v>
      </c>
      <c r="AC5245" s="25">
        <v>9548.4</v>
      </c>
      <c r="AD5245" s="25">
        <v>0</v>
      </c>
      <c r="AE5245" s="25">
        <v>0</v>
      </c>
      <c r="AF5245" s="25">
        <v>0</v>
      </c>
      <c r="AG5245" s="25">
        <v>9548.4</v>
      </c>
      <c r="AH5245" s="25">
        <v>9548.4</v>
      </c>
      <c r="AI5245" s="16" t="s">
        <v>4628</v>
      </c>
    </row>
    <row r="5246" spans="1:35" x14ac:dyDescent="0.25">
      <c r="A5246" s="17">
        <v>128348</v>
      </c>
      <c r="B5246" s="18">
        <v>2</v>
      </c>
      <c r="C5246" s="16" t="s">
        <v>73</v>
      </c>
      <c r="D5246" s="21">
        <v>43437</v>
      </c>
      <c r="E5246" s="16" t="s">
        <v>142</v>
      </c>
      <c r="F5246" s="21">
        <v>43476</v>
      </c>
      <c r="G5246" s="16" t="s">
        <v>75</v>
      </c>
      <c r="H5246" s="26" t="s">
        <v>212</v>
      </c>
      <c r="L5246" s="16" t="s">
        <v>840</v>
      </c>
      <c r="M5246" s="26" t="s">
        <v>11605</v>
      </c>
      <c r="O5246" s="16" t="s">
        <v>151</v>
      </c>
      <c r="P5246" s="26" t="s">
        <v>188</v>
      </c>
      <c r="R5246" s="16" t="s">
        <v>139</v>
      </c>
      <c r="S5246" s="16" t="s">
        <v>4621</v>
      </c>
      <c r="T5246" s="23" t="s">
        <v>32</v>
      </c>
      <c r="W5246" s="20" t="s">
        <v>43</v>
      </c>
      <c r="Z5246" s="24" t="s">
        <v>32</v>
      </c>
      <c r="AA5246" s="24" t="s">
        <v>32</v>
      </c>
      <c r="AB5246" s="24" t="s">
        <v>32</v>
      </c>
      <c r="AC5246" s="24" t="s">
        <v>32</v>
      </c>
      <c r="AD5246" s="24" t="s">
        <v>32</v>
      </c>
      <c r="AE5246" s="24" t="s">
        <v>32</v>
      </c>
      <c r="AF5246" s="24" t="s">
        <v>32</v>
      </c>
      <c r="AG5246" s="24" t="s">
        <v>32</v>
      </c>
      <c r="AH5246" s="24" t="s">
        <v>32</v>
      </c>
      <c r="AI5246" s="16" t="s">
        <v>11604</v>
      </c>
    </row>
    <row r="5247" spans="1:35" x14ac:dyDescent="0.25">
      <c r="A5247" s="17">
        <v>128349</v>
      </c>
      <c r="B5247" s="18">
        <v>1</v>
      </c>
      <c r="C5247" s="16" t="s">
        <v>73</v>
      </c>
      <c r="D5247" s="21">
        <v>43437</v>
      </c>
      <c r="E5247" s="16" t="s">
        <v>142</v>
      </c>
      <c r="F5247" s="21">
        <v>43501</v>
      </c>
      <c r="G5247" s="16" t="s">
        <v>75</v>
      </c>
      <c r="H5247" s="26" t="s">
        <v>215</v>
      </c>
      <c r="L5247" s="16" t="s">
        <v>840</v>
      </c>
      <c r="M5247" s="26" t="s">
        <v>11603</v>
      </c>
      <c r="O5247" s="16" t="s">
        <v>151</v>
      </c>
      <c r="P5247" s="26" t="s">
        <v>188</v>
      </c>
      <c r="R5247" s="16" t="s">
        <v>139</v>
      </c>
      <c r="S5247" s="16" t="s">
        <v>4621</v>
      </c>
      <c r="T5247" s="23" t="s">
        <v>32</v>
      </c>
      <c r="W5247" s="20" t="s">
        <v>43</v>
      </c>
      <c r="Z5247" s="24" t="s">
        <v>32</v>
      </c>
      <c r="AA5247" s="24" t="s">
        <v>32</v>
      </c>
      <c r="AB5247" s="24" t="s">
        <v>32</v>
      </c>
      <c r="AC5247" s="24" t="s">
        <v>32</v>
      </c>
      <c r="AD5247" s="24" t="s">
        <v>32</v>
      </c>
      <c r="AE5247" s="24" t="s">
        <v>32</v>
      </c>
      <c r="AF5247" s="24" t="s">
        <v>32</v>
      </c>
      <c r="AG5247" s="24" t="s">
        <v>32</v>
      </c>
      <c r="AH5247" s="24" t="s">
        <v>32</v>
      </c>
      <c r="AI5247" s="16" t="s">
        <v>11602</v>
      </c>
    </row>
    <row r="5248" spans="1:35" x14ac:dyDescent="0.25">
      <c r="A5248" s="17">
        <v>128350</v>
      </c>
      <c r="B5248" s="18">
        <v>1</v>
      </c>
      <c r="C5248" s="16" t="s">
        <v>73</v>
      </c>
      <c r="D5248" s="21">
        <v>43437</v>
      </c>
      <c r="E5248" s="16" t="s">
        <v>142</v>
      </c>
      <c r="F5248" s="21">
        <v>43501</v>
      </c>
      <c r="G5248" s="16" t="s">
        <v>75</v>
      </c>
      <c r="H5248" s="26" t="s">
        <v>215</v>
      </c>
      <c r="L5248" s="16" t="s">
        <v>840</v>
      </c>
      <c r="M5248" s="26" t="s">
        <v>11601</v>
      </c>
      <c r="O5248" s="16" t="s">
        <v>151</v>
      </c>
      <c r="P5248" s="26" t="s">
        <v>188</v>
      </c>
      <c r="R5248" s="16" t="s">
        <v>139</v>
      </c>
      <c r="S5248" s="16" t="s">
        <v>4621</v>
      </c>
      <c r="T5248" s="23" t="s">
        <v>32</v>
      </c>
      <c r="W5248" s="20" t="s">
        <v>43</v>
      </c>
      <c r="Z5248" s="24" t="s">
        <v>32</v>
      </c>
      <c r="AA5248" s="24" t="s">
        <v>32</v>
      </c>
      <c r="AB5248" s="24" t="s">
        <v>32</v>
      </c>
      <c r="AC5248" s="24" t="s">
        <v>32</v>
      </c>
      <c r="AD5248" s="24" t="s">
        <v>32</v>
      </c>
      <c r="AE5248" s="24" t="s">
        <v>32</v>
      </c>
      <c r="AF5248" s="24" t="s">
        <v>32</v>
      </c>
      <c r="AG5248" s="24" t="s">
        <v>32</v>
      </c>
      <c r="AH5248" s="24" t="s">
        <v>32</v>
      </c>
      <c r="AI5248" s="16" t="s">
        <v>11600</v>
      </c>
    </row>
    <row r="5249" spans="1:35" x14ac:dyDescent="0.25">
      <c r="A5249" s="17">
        <v>128351</v>
      </c>
      <c r="B5249" s="18">
        <v>1</v>
      </c>
      <c r="C5249" s="16" t="s">
        <v>73</v>
      </c>
      <c r="D5249" s="21">
        <v>43437</v>
      </c>
      <c r="E5249" s="16" t="s">
        <v>142</v>
      </c>
      <c r="F5249" s="21">
        <v>43501</v>
      </c>
      <c r="G5249" s="16" t="s">
        <v>75</v>
      </c>
      <c r="H5249" s="26" t="s">
        <v>215</v>
      </c>
      <c r="L5249" s="16" t="s">
        <v>840</v>
      </c>
      <c r="M5249" s="26" t="s">
        <v>11599</v>
      </c>
      <c r="O5249" s="16" t="s">
        <v>151</v>
      </c>
      <c r="P5249" s="26" t="s">
        <v>188</v>
      </c>
      <c r="R5249" s="16" t="s">
        <v>139</v>
      </c>
      <c r="S5249" s="16" t="s">
        <v>4621</v>
      </c>
      <c r="T5249" s="23" t="s">
        <v>32</v>
      </c>
      <c r="W5249" s="20" t="s">
        <v>43</v>
      </c>
      <c r="Z5249" s="24" t="s">
        <v>32</v>
      </c>
      <c r="AA5249" s="24" t="s">
        <v>32</v>
      </c>
      <c r="AB5249" s="24" t="s">
        <v>32</v>
      </c>
      <c r="AC5249" s="24" t="s">
        <v>32</v>
      </c>
      <c r="AD5249" s="24" t="s">
        <v>32</v>
      </c>
      <c r="AE5249" s="24" t="s">
        <v>32</v>
      </c>
      <c r="AF5249" s="24" t="s">
        <v>32</v>
      </c>
      <c r="AG5249" s="24" t="s">
        <v>32</v>
      </c>
      <c r="AH5249" s="24" t="s">
        <v>32</v>
      </c>
      <c r="AI5249" s="16" t="s">
        <v>11598</v>
      </c>
    </row>
    <row r="5250" spans="1:35" x14ac:dyDescent="0.25">
      <c r="A5250" s="17">
        <v>128352</v>
      </c>
      <c r="B5250" s="18">
        <v>1</v>
      </c>
      <c r="C5250" s="16" t="s">
        <v>73</v>
      </c>
      <c r="D5250" s="21">
        <v>43437</v>
      </c>
      <c r="E5250" s="16" t="s">
        <v>142</v>
      </c>
      <c r="F5250" s="21">
        <v>44099</v>
      </c>
      <c r="G5250" s="16" t="s">
        <v>75</v>
      </c>
      <c r="H5250" s="26" t="s">
        <v>133</v>
      </c>
      <c r="L5250" s="16" t="s">
        <v>840</v>
      </c>
      <c r="M5250" s="26" t="s">
        <v>4629</v>
      </c>
      <c r="N5250" s="26" t="s">
        <v>4630</v>
      </c>
      <c r="O5250" s="16" t="s">
        <v>151</v>
      </c>
      <c r="P5250" s="26" t="s">
        <v>188</v>
      </c>
      <c r="R5250" s="16" t="s">
        <v>139</v>
      </c>
      <c r="S5250" s="16" t="s">
        <v>4621</v>
      </c>
      <c r="T5250" s="23" t="s">
        <v>32</v>
      </c>
      <c r="W5250" s="20" t="s">
        <v>43</v>
      </c>
      <c r="Z5250" s="25">
        <v>0</v>
      </c>
      <c r="AA5250" s="25">
        <v>0</v>
      </c>
      <c r="AB5250" s="25">
        <v>0</v>
      </c>
      <c r="AC5250" s="25">
        <v>241345.92000000001</v>
      </c>
      <c r="AD5250" s="25">
        <v>0</v>
      </c>
      <c r="AE5250" s="25">
        <v>0</v>
      </c>
      <c r="AF5250" s="25">
        <v>0</v>
      </c>
      <c r="AG5250" s="25">
        <v>241345.92000000001</v>
      </c>
      <c r="AH5250" s="25">
        <v>241345.92000000001</v>
      </c>
      <c r="AI5250" s="16" t="s">
        <v>4631</v>
      </c>
    </row>
    <row r="5251" spans="1:35" x14ac:dyDescent="0.25">
      <c r="A5251" s="17">
        <v>128353</v>
      </c>
      <c r="B5251" s="18">
        <v>1</v>
      </c>
      <c r="C5251" s="16" t="s">
        <v>73</v>
      </c>
      <c r="D5251" s="21">
        <v>43437</v>
      </c>
      <c r="E5251" s="16" t="s">
        <v>142</v>
      </c>
      <c r="F5251" s="21">
        <v>44099</v>
      </c>
      <c r="G5251" s="16" t="s">
        <v>142</v>
      </c>
      <c r="H5251" s="26" t="s">
        <v>133</v>
      </c>
      <c r="L5251" s="16" t="s">
        <v>840</v>
      </c>
      <c r="M5251" s="26" t="s">
        <v>4632</v>
      </c>
      <c r="N5251" s="26" t="s">
        <v>4633</v>
      </c>
      <c r="O5251" s="16" t="s">
        <v>151</v>
      </c>
      <c r="P5251" s="26" t="s">
        <v>188</v>
      </c>
      <c r="R5251" s="16" t="s">
        <v>139</v>
      </c>
      <c r="S5251" s="16" t="s">
        <v>4621</v>
      </c>
      <c r="T5251" s="23" t="s">
        <v>32</v>
      </c>
      <c r="W5251" s="20" t="s">
        <v>43</v>
      </c>
      <c r="Z5251" s="25">
        <v>0</v>
      </c>
      <c r="AA5251" s="25">
        <v>0</v>
      </c>
      <c r="AB5251" s="25">
        <v>0</v>
      </c>
      <c r="AC5251" s="25">
        <v>33990.839999999997</v>
      </c>
      <c r="AD5251" s="25">
        <v>0</v>
      </c>
      <c r="AE5251" s="25">
        <v>0</v>
      </c>
      <c r="AF5251" s="25">
        <v>0</v>
      </c>
      <c r="AG5251" s="25">
        <v>33990.839999999997</v>
      </c>
      <c r="AH5251" s="25">
        <v>33990.839999999997</v>
      </c>
      <c r="AI5251" s="16" t="s">
        <v>4634</v>
      </c>
    </row>
    <row r="5252" spans="1:35" x14ac:dyDescent="0.25">
      <c r="A5252" s="17">
        <v>128354</v>
      </c>
      <c r="B5252" s="18">
        <v>3</v>
      </c>
      <c r="C5252" s="16" t="s">
        <v>73</v>
      </c>
      <c r="D5252" s="21">
        <v>43437</v>
      </c>
      <c r="E5252" s="16" t="s">
        <v>142</v>
      </c>
      <c r="F5252" s="21">
        <v>43489</v>
      </c>
      <c r="G5252" s="16" t="s">
        <v>75</v>
      </c>
      <c r="H5252" s="26" t="s">
        <v>226</v>
      </c>
      <c r="L5252" s="16" t="s">
        <v>840</v>
      </c>
      <c r="M5252" s="26" t="s">
        <v>11597</v>
      </c>
      <c r="O5252" s="16" t="s">
        <v>151</v>
      </c>
      <c r="P5252" s="26" t="s">
        <v>188</v>
      </c>
      <c r="R5252" s="16" t="s">
        <v>139</v>
      </c>
      <c r="S5252" s="16" t="s">
        <v>4621</v>
      </c>
      <c r="T5252" s="23" t="s">
        <v>32</v>
      </c>
      <c r="W5252" s="20" t="s">
        <v>43</v>
      </c>
      <c r="Z5252" s="24" t="s">
        <v>32</v>
      </c>
      <c r="AA5252" s="24" t="s">
        <v>32</v>
      </c>
      <c r="AB5252" s="24" t="s">
        <v>32</v>
      </c>
      <c r="AC5252" s="24" t="s">
        <v>32</v>
      </c>
      <c r="AD5252" s="24" t="s">
        <v>32</v>
      </c>
      <c r="AE5252" s="24" t="s">
        <v>32</v>
      </c>
      <c r="AF5252" s="24" t="s">
        <v>32</v>
      </c>
      <c r="AG5252" s="24" t="s">
        <v>32</v>
      </c>
      <c r="AH5252" s="24" t="s">
        <v>32</v>
      </c>
      <c r="AI5252" s="16" t="s">
        <v>11596</v>
      </c>
    </row>
    <row r="5253" spans="1:35" x14ac:dyDescent="0.25">
      <c r="A5253" s="17">
        <v>128355</v>
      </c>
      <c r="B5253" s="18">
        <v>2</v>
      </c>
      <c r="C5253" s="16" t="s">
        <v>73</v>
      </c>
      <c r="D5253" s="21">
        <v>43437</v>
      </c>
      <c r="E5253" s="16" t="s">
        <v>142</v>
      </c>
      <c r="F5253" s="21">
        <v>43489</v>
      </c>
      <c r="G5253" s="16" t="s">
        <v>75</v>
      </c>
      <c r="H5253" s="26" t="s">
        <v>241</v>
      </c>
      <c r="L5253" s="16" t="s">
        <v>840</v>
      </c>
      <c r="M5253" s="26" t="s">
        <v>11595</v>
      </c>
      <c r="O5253" s="16" t="s">
        <v>151</v>
      </c>
      <c r="P5253" s="26" t="s">
        <v>188</v>
      </c>
      <c r="R5253" s="16" t="s">
        <v>139</v>
      </c>
      <c r="S5253" s="16" t="s">
        <v>4621</v>
      </c>
      <c r="T5253" s="23" t="s">
        <v>32</v>
      </c>
      <c r="W5253" s="20" t="s">
        <v>43</v>
      </c>
      <c r="Z5253" s="24" t="s">
        <v>32</v>
      </c>
      <c r="AA5253" s="24" t="s">
        <v>32</v>
      </c>
      <c r="AB5253" s="24" t="s">
        <v>32</v>
      </c>
      <c r="AC5253" s="24" t="s">
        <v>32</v>
      </c>
      <c r="AD5253" s="24" t="s">
        <v>32</v>
      </c>
      <c r="AE5253" s="24" t="s">
        <v>32</v>
      </c>
      <c r="AF5253" s="24" t="s">
        <v>32</v>
      </c>
      <c r="AG5253" s="24" t="s">
        <v>32</v>
      </c>
      <c r="AH5253" s="24" t="s">
        <v>32</v>
      </c>
      <c r="AI5253" s="16" t="s">
        <v>11594</v>
      </c>
    </row>
    <row r="5254" spans="1:35" x14ac:dyDescent="0.25">
      <c r="A5254" s="17">
        <v>128356</v>
      </c>
      <c r="B5254" s="18">
        <v>2</v>
      </c>
      <c r="C5254" s="16" t="s">
        <v>73</v>
      </c>
      <c r="D5254" s="21">
        <v>43437</v>
      </c>
      <c r="E5254" s="16" t="s">
        <v>142</v>
      </c>
      <c r="F5254" s="21">
        <v>43500</v>
      </c>
      <c r="G5254" s="16" t="s">
        <v>75</v>
      </c>
      <c r="H5254" s="26" t="s">
        <v>244</v>
      </c>
      <c r="L5254" s="16" t="s">
        <v>840</v>
      </c>
      <c r="M5254" s="26" t="s">
        <v>4635</v>
      </c>
      <c r="O5254" s="16" t="s">
        <v>151</v>
      </c>
      <c r="P5254" s="26" t="s">
        <v>188</v>
      </c>
      <c r="R5254" s="16" t="s">
        <v>139</v>
      </c>
      <c r="S5254" s="16" t="s">
        <v>4621</v>
      </c>
      <c r="T5254" s="23" t="s">
        <v>32</v>
      </c>
      <c r="W5254" s="20" t="s">
        <v>43</v>
      </c>
      <c r="Z5254" s="25">
        <v>0</v>
      </c>
      <c r="AA5254" s="25">
        <v>0</v>
      </c>
      <c r="AB5254" s="25">
        <v>0</v>
      </c>
      <c r="AC5254" s="25">
        <v>38000</v>
      </c>
      <c r="AD5254" s="25">
        <v>0</v>
      </c>
      <c r="AE5254" s="25">
        <v>0</v>
      </c>
      <c r="AF5254" s="25">
        <v>0</v>
      </c>
      <c r="AG5254" s="25">
        <v>38000</v>
      </c>
      <c r="AH5254" s="25">
        <v>38000</v>
      </c>
      <c r="AI5254" s="16" t="s">
        <v>4636</v>
      </c>
    </row>
    <row r="5255" spans="1:35" x14ac:dyDescent="0.25">
      <c r="A5255" s="17">
        <v>128357</v>
      </c>
      <c r="B5255" s="18">
        <v>3</v>
      </c>
      <c r="C5255" s="16" t="s">
        <v>73</v>
      </c>
      <c r="D5255" s="21">
        <v>43437</v>
      </c>
      <c r="E5255" s="16" t="s">
        <v>142</v>
      </c>
      <c r="F5255" s="21">
        <v>43474</v>
      </c>
      <c r="G5255" s="16" t="s">
        <v>75</v>
      </c>
      <c r="H5255" s="26" t="s">
        <v>98</v>
      </c>
      <c r="L5255" s="16" t="s">
        <v>840</v>
      </c>
      <c r="M5255" s="26" t="s">
        <v>11593</v>
      </c>
      <c r="O5255" s="16" t="s">
        <v>151</v>
      </c>
      <c r="P5255" s="26" t="s">
        <v>188</v>
      </c>
      <c r="R5255" s="16" t="s">
        <v>139</v>
      </c>
      <c r="S5255" s="16" t="s">
        <v>4621</v>
      </c>
      <c r="T5255" s="23" t="s">
        <v>32</v>
      </c>
      <c r="W5255" s="20" t="s">
        <v>43</v>
      </c>
      <c r="Z5255" s="24" t="s">
        <v>32</v>
      </c>
      <c r="AA5255" s="24" t="s">
        <v>32</v>
      </c>
      <c r="AB5255" s="24" t="s">
        <v>32</v>
      </c>
      <c r="AC5255" s="24" t="s">
        <v>32</v>
      </c>
      <c r="AD5255" s="24" t="s">
        <v>32</v>
      </c>
      <c r="AE5255" s="24" t="s">
        <v>32</v>
      </c>
      <c r="AF5255" s="24" t="s">
        <v>32</v>
      </c>
      <c r="AG5255" s="24" t="s">
        <v>32</v>
      </c>
      <c r="AH5255" s="24" t="s">
        <v>32</v>
      </c>
      <c r="AI5255" s="16" t="s">
        <v>11592</v>
      </c>
    </row>
    <row r="5256" spans="1:35" x14ac:dyDescent="0.25">
      <c r="A5256" s="17">
        <v>128358</v>
      </c>
      <c r="B5256" s="18">
        <v>3</v>
      </c>
      <c r="C5256" s="16" t="s">
        <v>73</v>
      </c>
      <c r="D5256" s="21">
        <v>43437</v>
      </c>
      <c r="E5256" s="16" t="s">
        <v>142</v>
      </c>
      <c r="F5256" s="21">
        <v>43474</v>
      </c>
      <c r="G5256" s="16" t="s">
        <v>75</v>
      </c>
      <c r="H5256" s="26" t="s">
        <v>98</v>
      </c>
      <c r="L5256" s="16" t="s">
        <v>840</v>
      </c>
      <c r="M5256" s="26" t="s">
        <v>11591</v>
      </c>
      <c r="O5256" s="16" t="s">
        <v>151</v>
      </c>
      <c r="P5256" s="26" t="s">
        <v>188</v>
      </c>
      <c r="R5256" s="16" t="s">
        <v>139</v>
      </c>
      <c r="S5256" s="16" t="s">
        <v>4621</v>
      </c>
      <c r="T5256" s="23" t="s">
        <v>32</v>
      </c>
      <c r="W5256" s="20" t="s">
        <v>43</v>
      </c>
      <c r="Z5256" s="24" t="s">
        <v>32</v>
      </c>
      <c r="AA5256" s="24" t="s">
        <v>32</v>
      </c>
      <c r="AB5256" s="24" t="s">
        <v>32</v>
      </c>
      <c r="AC5256" s="24" t="s">
        <v>32</v>
      </c>
      <c r="AD5256" s="24" t="s">
        <v>32</v>
      </c>
      <c r="AE5256" s="24" t="s">
        <v>32</v>
      </c>
      <c r="AF5256" s="24" t="s">
        <v>32</v>
      </c>
      <c r="AG5256" s="24" t="s">
        <v>32</v>
      </c>
      <c r="AH5256" s="24" t="s">
        <v>32</v>
      </c>
      <c r="AI5256" s="16" t="s">
        <v>11590</v>
      </c>
    </row>
    <row r="5257" spans="1:35" x14ac:dyDescent="0.25">
      <c r="A5257" s="17">
        <v>128359</v>
      </c>
      <c r="B5257" s="18">
        <v>3</v>
      </c>
      <c r="C5257" s="16" t="s">
        <v>73</v>
      </c>
      <c r="D5257" s="21">
        <v>43437</v>
      </c>
      <c r="E5257" s="16" t="s">
        <v>142</v>
      </c>
      <c r="F5257" s="21">
        <v>43474</v>
      </c>
      <c r="G5257" s="16" t="s">
        <v>75</v>
      </c>
      <c r="H5257" s="26" t="s">
        <v>98</v>
      </c>
      <c r="L5257" s="16" t="s">
        <v>840</v>
      </c>
      <c r="M5257" s="26" t="s">
        <v>11589</v>
      </c>
      <c r="O5257" s="16" t="s">
        <v>151</v>
      </c>
      <c r="P5257" s="26" t="s">
        <v>188</v>
      </c>
      <c r="R5257" s="16" t="s">
        <v>139</v>
      </c>
      <c r="S5257" s="16" t="s">
        <v>4621</v>
      </c>
      <c r="T5257" s="23" t="s">
        <v>32</v>
      </c>
      <c r="W5257" s="20" t="s">
        <v>43</v>
      </c>
      <c r="Z5257" s="24" t="s">
        <v>32</v>
      </c>
      <c r="AA5257" s="24" t="s">
        <v>32</v>
      </c>
      <c r="AB5257" s="24" t="s">
        <v>32</v>
      </c>
      <c r="AC5257" s="24" t="s">
        <v>32</v>
      </c>
      <c r="AD5257" s="24" t="s">
        <v>32</v>
      </c>
      <c r="AE5257" s="24" t="s">
        <v>32</v>
      </c>
      <c r="AF5257" s="24" t="s">
        <v>32</v>
      </c>
      <c r="AG5257" s="24" t="s">
        <v>32</v>
      </c>
      <c r="AH5257" s="24" t="s">
        <v>32</v>
      </c>
      <c r="AI5257" s="16" t="s">
        <v>11588</v>
      </c>
    </row>
    <row r="5258" spans="1:35" x14ac:dyDescent="0.25">
      <c r="A5258" s="17">
        <v>128360</v>
      </c>
      <c r="B5258" s="18">
        <v>2</v>
      </c>
      <c r="C5258" s="16" t="s">
        <v>73</v>
      </c>
      <c r="D5258" s="21">
        <v>43437</v>
      </c>
      <c r="E5258" s="16" t="s">
        <v>142</v>
      </c>
      <c r="F5258" s="21">
        <v>43500</v>
      </c>
      <c r="G5258" s="16" t="s">
        <v>75</v>
      </c>
      <c r="H5258" s="26" t="s">
        <v>252</v>
      </c>
      <c r="L5258" s="16" t="s">
        <v>840</v>
      </c>
      <c r="M5258" s="26" t="s">
        <v>11587</v>
      </c>
      <c r="O5258" s="16" t="s">
        <v>151</v>
      </c>
      <c r="P5258" s="26" t="s">
        <v>188</v>
      </c>
      <c r="R5258" s="16" t="s">
        <v>139</v>
      </c>
      <c r="S5258" s="16" t="s">
        <v>4621</v>
      </c>
      <c r="T5258" s="23" t="s">
        <v>32</v>
      </c>
      <c r="W5258" s="20" t="s">
        <v>43</v>
      </c>
      <c r="Z5258" s="24" t="s">
        <v>32</v>
      </c>
      <c r="AA5258" s="24" t="s">
        <v>32</v>
      </c>
      <c r="AB5258" s="24" t="s">
        <v>32</v>
      </c>
      <c r="AC5258" s="24" t="s">
        <v>32</v>
      </c>
      <c r="AD5258" s="24" t="s">
        <v>32</v>
      </c>
      <c r="AE5258" s="24" t="s">
        <v>32</v>
      </c>
      <c r="AF5258" s="24" t="s">
        <v>32</v>
      </c>
      <c r="AG5258" s="24" t="s">
        <v>32</v>
      </c>
      <c r="AH5258" s="24" t="s">
        <v>32</v>
      </c>
      <c r="AI5258" s="16" t="s">
        <v>11586</v>
      </c>
    </row>
    <row r="5259" spans="1:35" x14ac:dyDescent="0.25">
      <c r="A5259" s="17">
        <v>128361</v>
      </c>
      <c r="B5259" s="18">
        <v>3</v>
      </c>
      <c r="C5259" s="16" t="s">
        <v>73</v>
      </c>
      <c r="D5259" s="21">
        <v>43437</v>
      </c>
      <c r="E5259" s="16" t="s">
        <v>142</v>
      </c>
      <c r="F5259" s="21">
        <v>43489</v>
      </c>
      <c r="G5259" s="16" t="s">
        <v>75</v>
      </c>
      <c r="H5259" s="26" t="s">
        <v>255</v>
      </c>
      <c r="L5259" s="16" t="s">
        <v>840</v>
      </c>
      <c r="M5259" s="26" t="s">
        <v>4637</v>
      </c>
      <c r="O5259" s="16" t="s">
        <v>151</v>
      </c>
      <c r="P5259" s="26" t="s">
        <v>188</v>
      </c>
      <c r="R5259" s="16" t="s">
        <v>139</v>
      </c>
      <c r="S5259" s="16" t="s">
        <v>4621</v>
      </c>
      <c r="T5259" s="23" t="s">
        <v>32</v>
      </c>
      <c r="W5259" s="20" t="s">
        <v>43</v>
      </c>
      <c r="Z5259" s="25">
        <v>0</v>
      </c>
      <c r="AA5259" s="25">
        <v>0</v>
      </c>
      <c r="AB5259" s="25">
        <v>0</v>
      </c>
      <c r="AC5259" s="25">
        <v>246000</v>
      </c>
      <c r="AD5259" s="25">
        <v>0</v>
      </c>
      <c r="AE5259" s="25">
        <v>0</v>
      </c>
      <c r="AF5259" s="25">
        <v>0</v>
      </c>
      <c r="AG5259" s="25">
        <v>246000</v>
      </c>
      <c r="AH5259" s="25">
        <v>246000</v>
      </c>
      <c r="AI5259" s="16" t="s">
        <v>4638</v>
      </c>
    </row>
    <row r="5260" spans="1:35" x14ac:dyDescent="0.25">
      <c r="A5260" s="17">
        <v>128362</v>
      </c>
      <c r="B5260" s="18">
        <v>2</v>
      </c>
      <c r="C5260" s="16" t="s">
        <v>73</v>
      </c>
      <c r="D5260" s="21">
        <v>43437</v>
      </c>
      <c r="E5260" s="16" t="s">
        <v>142</v>
      </c>
      <c r="F5260" s="21">
        <v>43500</v>
      </c>
      <c r="G5260" s="16" t="s">
        <v>75</v>
      </c>
      <c r="H5260" s="26" t="s">
        <v>264</v>
      </c>
      <c r="L5260" s="16" t="s">
        <v>840</v>
      </c>
      <c r="M5260" s="26" t="s">
        <v>11585</v>
      </c>
      <c r="O5260" s="16" t="s">
        <v>151</v>
      </c>
      <c r="P5260" s="26" t="s">
        <v>188</v>
      </c>
      <c r="R5260" s="16" t="s">
        <v>139</v>
      </c>
      <c r="S5260" s="16" t="s">
        <v>4621</v>
      </c>
      <c r="T5260" s="23" t="s">
        <v>32</v>
      </c>
      <c r="W5260" s="20" t="s">
        <v>43</v>
      </c>
      <c r="Z5260" s="24" t="s">
        <v>32</v>
      </c>
      <c r="AA5260" s="24" t="s">
        <v>32</v>
      </c>
      <c r="AB5260" s="24" t="s">
        <v>32</v>
      </c>
      <c r="AC5260" s="24" t="s">
        <v>32</v>
      </c>
      <c r="AD5260" s="24" t="s">
        <v>32</v>
      </c>
      <c r="AE5260" s="24" t="s">
        <v>32</v>
      </c>
      <c r="AF5260" s="24" t="s">
        <v>32</v>
      </c>
      <c r="AG5260" s="24" t="s">
        <v>32</v>
      </c>
      <c r="AH5260" s="24" t="s">
        <v>32</v>
      </c>
      <c r="AI5260" s="16" t="s">
        <v>11584</v>
      </c>
    </row>
    <row r="5261" spans="1:35" x14ac:dyDescent="0.25">
      <c r="A5261" s="17">
        <v>128363</v>
      </c>
      <c r="B5261" s="18">
        <v>2</v>
      </c>
      <c r="C5261" s="16" t="s">
        <v>73</v>
      </c>
      <c r="D5261" s="21">
        <v>43437</v>
      </c>
      <c r="E5261" s="16" t="s">
        <v>142</v>
      </c>
      <c r="F5261" s="21">
        <v>43489</v>
      </c>
      <c r="G5261" s="16" t="s">
        <v>75</v>
      </c>
      <c r="H5261" s="26" t="s">
        <v>267</v>
      </c>
      <c r="L5261" s="16" t="s">
        <v>840</v>
      </c>
      <c r="M5261" s="26" t="s">
        <v>4639</v>
      </c>
      <c r="O5261" s="16" t="s">
        <v>151</v>
      </c>
      <c r="P5261" s="26" t="s">
        <v>188</v>
      </c>
      <c r="R5261" s="16" t="s">
        <v>139</v>
      </c>
      <c r="S5261" s="16" t="s">
        <v>4621</v>
      </c>
      <c r="T5261" s="23" t="s">
        <v>32</v>
      </c>
      <c r="W5261" s="20" t="s">
        <v>43</v>
      </c>
      <c r="Z5261" s="25">
        <v>0</v>
      </c>
      <c r="AA5261" s="25">
        <v>0</v>
      </c>
      <c r="AB5261" s="25">
        <v>0</v>
      </c>
      <c r="AC5261" s="25">
        <v>103350</v>
      </c>
      <c r="AD5261" s="25">
        <v>0</v>
      </c>
      <c r="AE5261" s="25">
        <v>0</v>
      </c>
      <c r="AF5261" s="25">
        <v>0</v>
      </c>
      <c r="AG5261" s="25">
        <v>103350</v>
      </c>
      <c r="AH5261" s="25">
        <v>103350</v>
      </c>
      <c r="AI5261" s="16" t="s">
        <v>4640</v>
      </c>
    </row>
    <row r="5262" spans="1:35" x14ac:dyDescent="0.25">
      <c r="A5262" s="17">
        <v>128364</v>
      </c>
      <c r="B5262" s="18">
        <v>1</v>
      </c>
      <c r="C5262" s="16" t="s">
        <v>73</v>
      </c>
      <c r="D5262" s="21">
        <v>43437</v>
      </c>
      <c r="E5262" s="16" t="s">
        <v>142</v>
      </c>
      <c r="F5262" s="21">
        <v>43476</v>
      </c>
      <c r="G5262" s="16" t="s">
        <v>75</v>
      </c>
      <c r="H5262" s="26" t="s">
        <v>146</v>
      </c>
      <c r="L5262" s="16" t="s">
        <v>840</v>
      </c>
      <c r="M5262" s="26" t="s">
        <v>11583</v>
      </c>
      <c r="O5262" s="16" t="s">
        <v>151</v>
      </c>
      <c r="P5262" s="26" t="s">
        <v>188</v>
      </c>
      <c r="R5262" s="16" t="s">
        <v>139</v>
      </c>
      <c r="S5262" s="16" t="s">
        <v>4621</v>
      </c>
      <c r="T5262" s="23" t="s">
        <v>32</v>
      </c>
      <c r="W5262" s="20" t="s">
        <v>43</v>
      </c>
      <c r="Z5262" s="24" t="s">
        <v>32</v>
      </c>
      <c r="AA5262" s="24" t="s">
        <v>32</v>
      </c>
      <c r="AB5262" s="24" t="s">
        <v>32</v>
      </c>
      <c r="AC5262" s="24" t="s">
        <v>32</v>
      </c>
      <c r="AD5262" s="24" t="s">
        <v>32</v>
      </c>
      <c r="AE5262" s="24" t="s">
        <v>32</v>
      </c>
      <c r="AF5262" s="24" t="s">
        <v>32</v>
      </c>
      <c r="AG5262" s="24" t="s">
        <v>32</v>
      </c>
      <c r="AH5262" s="24" t="s">
        <v>32</v>
      </c>
      <c r="AI5262" s="16" t="s">
        <v>11582</v>
      </c>
    </row>
    <row r="5263" spans="1:35" x14ac:dyDescent="0.25">
      <c r="A5263" s="17">
        <v>128365</v>
      </c>
      <c r="B5263" s="18">
        <v>2</v>
      </c>
      <c r="C5263" s="16" t="s">
        <v>73</v>
      </c>
      <c r="D5263" s="21">
        <v>43437</v>
      </c>
      <c r="E5263" s="16" t="s">
        <v>142</v>
      </c>
      <c r="F5263" s="21">
        <v>43500</v>
      </c>
      <c r="G5263" s="16" t="s">
        <v>75</v>
      </c>
      <c r="H5263" s="26" t="s">
        <v>154</v>
      </c>
      <c r="L5263" s="16" t="s">
        <v>840</v>
      </c>
      <c r="M5263" s="26" t="s">
        <v>11581</v>
      </c>
      <c r="O5263" s="16" t="s">
        <v>151</v>
      </c>
      <c r="P5263" s="26" t="s">
        <v>188</v>
      </c>
      <c r="R5263" s="16" t="s">
        <v>139</v>
      </c>
      <c r="S5263" s="16" t="s">
        <v>4621</v>
      </c>
      <c r="T5263" s="23" t="s">
        <v>32</v>
      </c>
      <c r="W5263" s="20" t="s">
        <v>43</v>
      </c>
      <c r="Z5263" s="24" t="s">
        <v>32</v>
      </c>
      <c r="AA5263" s="24" t="s">
        <v>32</v>
      </c>
      <c r="AB5263" s="24" t="s">
        <v>32</v>
      </c>
      <c r="AC5263" s="24" t="s">
        <v>32</v>
      </c>
      <c r="AD5263" s="24" t="s">
        <v>32</v>
      </c>
      <c r="AE5263" s="24" t="s">
        <v>32</v>
      </c>
      <c r="AF5263" s="24" t="s">
        <v>32</v>
      </c>
      <c r="AG5263" s="24" t="s">
        <v>32</v>
      </c>
      <c r="AH5263" s="24" t="s">
        <v>32</v>
      </c>
      <c r="AI5263" s="16" t="s">
        <v>11580</v>
      </c>
    </row>
    <row r="5264" spans="1:35" x14ac:dyDescent="0.25">
      <c r="A5264" s="17">
        <v>128366</v>
      </c>
      <c r="B5264" s="18">
        <v>1</v>
      </c>
      <c r="C5264" s="16" t="s">
        <v>73</v>
      </c>
      <c r="D5264" s="21">
        <v>43437</v>
      </c>
      <c r="E5264" s="16" t="s">
        <v>142</v>
      </c>
      <c r="F5264" s="21">
        <v>44099</v>
      </c>
      <c r="G5264" s="16" t="s">
        <v>142</v>
      </c>
      <c r="H5264" s="26" t="s">
        <v>283</v>
      </c>
      <c r="L5264" s="16" t="s">
        <v>840</v>
      </c>
      <c r="M5264" s="26" t="s">
        <v>4641</v>
      </c>
      <c r="N5264" s="26" t="s">
        <v>4642</v>
      </c>
      <c r="O5264" s="16" t="s">
        <v>151</v>
      </c>
      <c r="P5264" s="26" t="s">
        <v>188</v>
      </c>
      <c r="R5264" s="16" t="s">
        <v>139</v>
      </c>
      <c r="S5264" s="16" t="s">
        <v>4621</v>
      </c>
      <c r="T5264" s="23" t="s">
        <v>32</v>
      </c>
      <c r="W5264" s="20" t="s">
        <v>43</v>
      </c>
      <c r="Z5264" s="25">
        <v>0</v>
      </c>
      <c r="AA5264" s="25">
        <v>0</v>
      </c>
      <c r="AB5264" s="25">
        <v>0</v>
      </c>
      <c r="AC5264" s="25">
        <v>54254</v>
      </c>
      <c r="AD5264" s="25">
        <v>0</v>
      </c>
      <c r="AE5264" s="25">
        <v>0</v>
      </c>
      <c r="AF5264" s="25">
        <v>0</v>
      </c>
      <c r="AG5264" s="25">
        <v>54254</v>
      </c>
      <c r="AH5264" s="25">
        <v>54254</v>
      </c>
      <c r="AI5264" s="16" t="s">
        <v>4643</v>
      </c>
    </row>
    <row r="5265" spans="1:35" x14ac:dyDescent="0.25">
      <c r="A5265" s="17">
        <v>128367</v>
      </c>
      <c r="B5265" s="18">
        <v>2</v>
      </c>
      <c r="C5265" s="16" t="s">
        <v>73</v>
      </c>
      <c r="D5265" s="21">
        <v>43437</v>
      </c>
      <c r="E5265" s="16" t="s">
        <v>142</v>
      </c>
      <c r="F5265" s="21">
        <v>43474</v>
      </c>
      <c r="G5265" s="16" t="s">
        <v>75</v>
      </c>
      <c r="H5265" s="26" t="s">
        <v>286</v>
      </c>
      <c r="L5265" s="16" t="s">
        <v>840</v>
      </c>
      <c r="M5265" s="26" t="s">
        <v>11579</v>
      </c>
      <c r="O5265" s="16" t="s">
        <v>151</v>
      </c>
      <c r="P5265" s="26" t="s">
        <v>188</v>
      </c>
      <c r="R5265" s="16" t="s">
        <v>139</v>
      </c>
      <c r="S5265" s="16" t="s">
        <v>4621</v>
      </c>
      <c r="T5265" s="23" t="s">
        <v>32</v>
      </c>
      <c r="W5265" s="20" t="s">
        <v>43</v>
      </c>
      <c r="Z5265" s="24" t="s">
        <v>32</v>
      </c>
      <c r="AA5265" s="24" t="s">
        <v>32</v>
      </c>
      <c r="AB5265" s="24" t="s">
        <v>32</v>
      </c>
      <c r="AC5265" s="24" t="s">
        <v>32</v>
      </c>
      <c r="AD5265" s="24" t="s">
        <v>32</v>
      </c>
      <c r="AE5265" s="24" t="s">
        <v>32</v>
      </c>
      <c r="AF5265" s="24" t="s">
        <v>32</v>
      </c>
      <c r="AG5265" s="24" t="s">
        <v>32</v>
      </c>
      <c r="AH5265" s="24" t="s">
        <v>32</v>
      </c>
      <c r="AI5265" s="16" t="s">
        <v>11578</v>
      </c>
    </row>
    <row r="5266" spans="1:35" x14ac:dyDescent="0.25">
      <c r="A5266" s="17">
        <v>128368</v>
      </c>
      <c r="B5266" s="18">
        <v>2</v>
      </c>
      <c r="C5266" s="16" t="s">
        <v>73</v>
      </c>
      <c r="D5266" s="21">
        <v>43437</v>
      </c>
      <c r="E5266" s="16" t="s">
        <v>142</v>
      </c>
      <c r="F5266" s="21">
        <v>43474</v>
      </c>
      <c r="G5266" s="16" t="s">
        <v>75</v>
      </c>
      <c r="H5266" s="26" t="s">
        <v>286</v>
      </c>
      <c r="L5266" s="16" t="s">
        <v>840</v>
      </c>
      <c r="M5266" s="26" t="s">
        <v>11577</v>
      </c>
      <c r="O5266" s="16" t="s">
        <v>151</v>
      </c>
      <c r="P5266" s="26" t="s">
        <v>188</v>
      </c>
      <c r="R5266" s="16" t="s">
        <v>139</v>
      </c>
      <c r="S5266" s="16" t="s">
        <v>4621</v>
      </c>
      <c r="T5266" s="23" t="s">
        <v>32</v>
      </c>
      <c r="W5266" s="20" t="s">
        <v>43</v>
      </c>
      <c r="Z5266" s="24" t="s">
        <v>32</v>
      </c>
      <c r="AA5266" s="24" t="s">
        <v>32</v>
      </c>
      <c r="AB5266" s="24" t="s">
        <v>32</v>
      </c>
      <c r="AC5266" s="24" t="s">
        <v>32</v>
      </c>
      <c r="AD5266" s="24" t="s">
        <v>32</v>
      </c>
      <c r="AE5266" s="24" t="s">
        <v>32</v>
      </c>
      <c r="AF5266" s="24" t="s">
        <v>32</v>
      </c>
      <c r="AG5266" s="24" t="s">
        <v>32</v>
      </c>
      <c r="AH5266" s="24" t="s">
        <v>32</v>
      </c>
      <c r="AI5266" s="16" t="s">
        <v>11576</v>
      </c>
    </row>
    <row r="5267" spans="1:35" x14ac:dyDescent="0.25">
      <c r="A5267" s="17">
        <v>128369</v>
      </c>
      <c r="B5267" s="18">
        <v>4</v>
      </c>
      <c r="C5267" s="16" t="s">
        <v>73</v>
      </c>
      <c r="D5267" s="21">
        <v>43437</v>
      </c>
      <c r="E5267" s="16" t="s">
        <v>142</v>
      </c>
      <c r="F5267" s="21">
        <v>43476</v>
      </c>
      <c r="G5267" s="16" t="s">
        <v>75</v>
      </c>
      <c r="H5267" s="26" t="s">
        <v>564</v>
      </c>
      <c r="L5267" s="16" t="s">
        <v>840</v>
      </c>
      <c r="M5267" s="26" t="s">
        <v>11575</v>
      </c>
      <c r="O5267" s="16" t="s">
        <v>151</v>
      </c>
      <c r="P5267" s="26" t="s">
        <v>188</v>
      </c>
      <c r="R5267" s="16" t="s">
        <v>139</v>
      </c>
      <c r="S5267" s="16" t="s">
        <v>4621</v>
      </c>
      <c r="T5267" s="23" t="s">
        <v>32</v>
      </c>
      <c r="W5267" s="20" t="s">
        <v>43</v>
      </c>
      <c r="Z5267" s="24" t="s">
        <v>32</v>
      </c>
      <c r="AA5267" s="24" t="s">
        <v>32</v>
      </c>
      <c r="AB5267" s="24" t="s">
        <v>32</v>
      </c>
      <c r="AC5267" s="24" t="s">
        <v>32</v>
      </c>
      <c r="AD5267" s="24" t="s">
        <v>32</v>
      </c>
      <c r="AE5267" s="24" t="s">
        <v>32</v>
      </c>
      <c r="AF5267" s="24" t="s">
        <v>32</v>
      </c>
      <c r="AG5267" s="24" t="s">
        <v>32</v>
      </c>
      <c r="AH5267" s="24" t="s">
        <v>32</v>
      </c>
      <c r="AI5267" s="16" t="s">
        <v>11574</v>
      </c>
    </row>
    <row r="5268" spans="1:35" x14ac:dyDescent="0.25">
      <c r="A5268" s="17">
        <v>128370</v>
      </c>
      <c r="B5268" s="18">
        <v>4</v>
      </c>
      <c r="C5268" s="16" t="s">
        <v>73</v>
      </c>
      <c r="D5268" s="21">
        <v>43437</v>
      </c>
      <c r="E5268" s="16" t="s">
        <v>142</v>
      </c>
      <c r="F5268" s="21">
        <v>43476</v>
      </c>
      <c r="G5268" s="16" t="s">
        <v>75</v>
      </c>
      <c r="H5268" s="26" t="s">
        <v>298</v>
      </c>
      <c r="L5268" s="16" t="s">
        <v>840</v>
      </c>
      <c r="M5268" s="26" t="s">
        <v>4644</v>
      </c>
      <c r="O5268" s="16" t="s">
        <v>151</v>
      </c>
      <c r="P5268" s="26" t="s">
        <v>188</v>
      </c>
      <c r="R5268" s="16" t="s">
        <v>139</v>
      </c>
      <c r="S5268" s="16" t="s">
        <v>4621</v>
      </c>
      <c r="T5268" s="23" t="s">
        <v>32</v>
      </c>
      <c r="W5268" s="20" t="s">
        <v>43</v>
      </c>
      <c r="Z5268" s="25">
        <v>0</v>
      </c>
      <c r="AA5268" s="25">
        <v>0</v>
      </c>
      <c r="AB5268" s="25">
        <v>0</v>
      </c>
      <c r="AC5268" s="25">
        <v>467416</v>
      </c>
      <c r="AD5268" s="25">
        <v>0</v>
      </c>
      <c r="AE5268" s="25">
        <v>0</v>
      </c>
      <c r="AF5268" s="25">
        <v>0</v>
      </c>
      <c r="AG5268" s="25">
        <v>467416</v>
      </c>
      <c r="AH5268" s="25">
        <v>467416</v>
      </c>
      <c r="AI5268" s="16" t="s">
        <v>4645</v>
      </c>
    </row>
    <row r="5269" spans="1:35" x14ac:dyDescent="0.25">
      <c r="A5269" s="17">
        <v>128371</v>
      </c>
      <c r="B5269" s="18">
        <v>3</v>
      </c>
      <c r="C5269" s="16" t="s">
        <v>73</v>
      </c>
      <c r="D5269" s="21">
        <v>43437</v>
      </c>
      <c r="E5269" s="16" t="s">
        <v>142</v>
      </c>
      <c r="F5269" s="21">
        <v>43488</v>
      </c>
      <c r="G5269" s="16" t="s">
        <v>75</v>
      </c>
      <c r="H5269" s="26" t="s">
        <v>64</v>
      </c>
      <c r="L5269" s="16" t="s">
        <v>840</v>
      </c>
      <c r="M5269" s="26" t="s">
        <v>11573</v>
      </c>
      <c r="O5269" s="16" t="s">
        <v>151</v>
      </c>
      <c r="P5269" s="26" t="s">
        <v>188</v>
      </c>
      <c r="R5269" s="16" t="s">
        <v>139</v>
      </c>
      <c r="S5269" s="16" t="s">
        <v>4621</v>
      </c>
      <c r="T5269" s="23" t="s">
        <v>32</v>
      </c>
      <c r="W5269" s="20" t="s">
        <v>43</v>
      </c>
      <c r="Z5269" s="24" t="s">
        <v>32</v>
      </c>
      <c r="AA5269" s="24" t="s">
        <v>32</v>
      </c>
      <c r="AB5269" s="24" t="s">
        <v>32</v>
      </c>
      <c r="AC5269" s="24" t="s">
        <v>32</v>
      </c>
      <c r="AD5269" s="24" t="s">
        <v>32</v>
      </c>
      <c r="AE5269" s="24" t="s">
        <v>32</v>
      </c>
      <c r="AF5269" s="24" t="s">
        <v>32</v>
      </c>
      <c r="AG5269" s="24" t="s">
        <v>32</v>
      </c>
      <c r="AH5269" s="24" t="s">
        <v>32</v>
      </c>
      <c r="AI5269" s="16" t="s">
        <v>11572</v>
      </c>
    </row>
    <row r="5270" spans="1:35" x14ac:dyDescent="0.25">
      <c r="A5270" s="17">
        <v>128372</v>
      </c>
      <c r="B5270" s="18">
        <v>2</v>
      </c>
      <c r="C5270" s="16" t="s">
        <v>73</v>
      </c>
      <c r="D5270" s="21">
        <v>43437</v>
      </c>
      <c r="E5270" s="16" t="s">
        <v>142</v>
      </c>
      <c r="F5270" s="21">
        <v>43500</v>
      </c>
      <c r="G5270" s="16" t="s">
        <v>75</v>
      </c>
      <c r="H5270" s="26" t="s">
        <v>312</v>
      </c>
      <c r="L5270" s="16" t="s">
        <v>840</v>
      </c>
      <c r="M5270" s="26" t="s">
        <v>11571</v>
      </c>
      <c r="O5270" s="16" t="s">
        <v>151</v>
      </c>
      <c r="P5270" s="26" t="s">
        <v>188</v>
      </c>
      <c r="R5270" s="16" t="s">
        <v>139</v>
      </c>
      <c r="S5270" s="16" t="s">
        <v>4621</v>
      </c>
      <c r="T5270" s="23" t="s">
        <v>32</v>
      </c>
      <c r="W5270" s="20" t="s">
        <v>43</v>
      </c>
      <c r="Z5270" s="24" t="s">
        <v>32</v>
      </c>
      <c r="AA5270" s="24" t="s">
        <v>32</v>
      </c>
      <c r="AB5270" s="24" t="s">
        <v>32</v>
      </c>
      <c r="AC5270" s="24" t="s">
        <v>32</v>
      </c>
      <c r="AD5270" s="24" t="s">
        <v>32</v>
      </c>
      <c r="AE5270" s="24" t="s">
        <v>32</v>
      </c>
      <c r="AF5270" s="24" t="s">
        <v>32</v>
      </c>
      <c r="AG5270" s="24" t="s">
        <v>32</v>
      </c>
      <c r="AH5270" s="24" t="s">
        <v>32</v>
      </c>
      <c r="AI5270" s="16" t="s">
        <v>11570</v>
      </c>
    </row>
    <row r="5271" spans="1:35" x14ac:dyDescent="0.25">
      <c r="A5271" s="17">
        <v>128373</v>
      </c>
      <c r="B5271" s="18">
        <v>4</v>
      </c>
      <c r="C5271" s="16" t="s">
        <v>73</v>
      </c>
      <c r="D5271" s="21">
        <v>43437</v>
      </c>
      <c r="E5271" s="16" t="s">
        <v>142</v>
      </c>
      <c r="F5271" s="21">
        <v>43476</v>
      </c>
      <c r="G5271" s="16" t="s">
        <v>75</v>
      </c>
      <c r="H5271" s="26" t="s">
        <v>323</v>
      </c>
      <c r="L5271" s="16" t="s">
        <v>840</v>
      </c>
      <c r="M5271" s="26" t="s">
        <v>11569</v>
      </c>
      <c r="O5271" s="16" t="s">
        <v>151</v>
      </c>
      <c r="P5271" s="26" t="s">
        <v>188</v>
      </c>
      <c r="R5271" s="16" t="s">
        <v>139</v>
      </c>
      <c r="S5271" s="16" t="s">
        <v>4621</v>
      </c>
      <c r="T5271" s="23" t="s">
        <v>32</v>
      </c>
      <c r="W5271" s="20" t="s">
        <v>43</v>
      </c>
      <c r="Z5271" s="24" t="s">
        <v>32</v>
      </c>
      <c r="AA5271" s="24" t="s">
        <v>32</v>
      </c>
      <c r="AB5271" s="24" t="s">
        <v>32</v>
      </c>
      <c r="AC5271" s="24" t="s">
        <v>32</v>
      </c>
      <c r="AD5271" s="24" t="s">
        <v>32</v>
      </c>
      <c r="AE5271" s="24" t="s">
        <v>32</v>
      </c>
      <c r="AF5271" s="24" t="s">
        <v>32</v>
      </c>
      <c r="AG5271" s="24" t="s">
        <v>32</v>
      </c>
      <c r="AH5271" s="24" t="s">
        <v>32</v>
      </c>
      <c r="AI5271" s="16" t="s">
        <v>11568</v>
      </c>
    </row>
    <row r="5272" spans="1:35" x14ac:dyDescent="0.25">
      <c r="A5272" s="17">
        <v>128374</v>
      </c>
      <c r="B5272" s="18">
        <v>4</v>
      </c>
      <c r="C5272" s="16" t="s">
        <v>73</v>
      </c>
      <c r="D5272" s="21">
        <v>43437</v>
      </c>
      <c r="E5272" s="16" t="s">
        <v>142</v>
      </c>
      <c r="F5272" s="21">
        <v>43475</v>
      </c>
      <c r="G5272" s="16" t="s">
        <v>75</v>
      </c>
      <c r="H5272" s="26" t="s">
        <v>326</v>
      </c>
      <c r="L5272" s="16" t="s">
        <v>840</v>
      </c>
      <c r="M5272" s="26" t="s">
        <v>11567</v>
      </c>
      <c r="O5272" s="16" t="s">
        <v>151</v>
      </c>
      <c r="P5272" s="26" t="s">
        <v>188</v>
      </c>
      <c r="R5272" s="16" t="s">
        <v>139</v>
      </c>
      <c r="S5272" s="16" t="s">
        <v>4621</v>
      </c>
      <c r="T5272" s="23" t="s">
        <v>32</v>
      </c>
      <c r="W5272" s="20" t="s">
        <v>43</v>
      </c>
      <c r="Z5272" s="24" t="s">
        <v>32</v>
      </c>
      <c r="AA5272" s="24" t="s">
        <v>32</v>
      </c>
      <c r="AB5272" s="24" t="s">
        <v>32</v>
      </c>
      <c r="AC5272" s="24" t="s">
        <v>32</v>
      </c>
      <c r="AD5272" s="24" t="s">
        <v>32</v>
      </c>
      <c r="AE5272" s="24" t="s">
        <v>32</v>
      </c>
      <c r="AF5272" s="24" t="s">
        <v>32</v>
      </c>
      <c r="AG5272" s="24" t="s">
        <v>32</v>
      </c>
      <c r="AH5272" s="24" t="s">
        <v>32</v>
      </c>
      <c r="AI5272" s="16" t="s">
        <v>11566</v>
      </c>
    </row>
    <row r="5273" spans="1:35" x14ac:dyDescent="0.25">
      <c r="A5273" s="17">
        <v>128375</v>
      </c>
      <c r="B5273" s="18">
        <v>4</v>
      </c>
      <c r="C5273" s="16" t="s">
        <v>73</v>
      </c>
      <c r="D5273" s="21">
        <v>43437</v>
      </c>
      <c r="E5273" s="16" t="s">
        <v>142</v>
      </c>
      <c r="F5273" s="21">
        <v>43476</v>
      </c>
      <c r="G5273" s="16" t="s">
        <v>75</v>
      </c>
      <c r="H5273" s="26" t="s">
        <v>87</v>
      </c>
      <c r="L5273" s="16" t="s">
        <v>840</v>
      </c>
      <c r="M5273" s="26" t="s">
        <v>4646</v>
      </c>
      <c r="O5273" s="16" t="s">
        <v>151</v>
      </c>
      <c r="P5273" s="26" t="s">
        <v>188</v>
      </c>
      <c r="R5273" s="16" t="s">
        <v>139</v>
      </c>
      <c r="S5273" s="16" t="s">
        <v>4621</v>
      </c>
      <c r="T5273" s="23" t="s">
        <v>32</v>
      </c>
      <c r="W5273" s="20" t="s">
        <v>43</v>
      </c>
      <c r="Z5273" s="25">
        <v>0</v>
      </c>
      <c r="AA5273" s="25">
        <v>0</v>
      </c>
      <c r="AB5273" s="25">
        <v>0</v>
      </c>
      <c r="AC5273" s="25">
        <v>10500</v>
      </c>
      <c r="AD5273" s="25">
        <v>0</v>
      </c>
      <c r="AE5273" s="25">
        <v>0</v>
      </c>
      <c r="AF5273" s="25">
        <v>0</v>
      </c>
      <c r="AG5273" s="25">
        <v>10500</v>
      </c>
      <c r="AH5273" s="25">
        <v>10500</v>
      </c>
      <c r="AI5273" s="16" t="s">
        <v>4647</v>
      </c>
    </row>
    <row r="5274" spans="1:35" x14ac:dyDescent="0.25">
      <c r="A5274" s="17">
        <v>128376</v>
      </c>
      <c r="B5274" s="18">
        <v>4</v>
      </c>
      <c r="C5274" s="16" t="s">
        <v>73</v>
      </c>
      <c r="D5274" s="21">
        <v>43437</v>
      </c>
      <c r="E5274" s="16" t="s">
        <v>142</v>
      </c>
      <c r="F5274" s="21">
        <v>43474</v>
      </c>
      <c r="G5274" s="16" t="s">
        <v>75</v>
      </c>
      <c r="H5274" s="26" t="s">
        <v>349</v>
      </c>
      <c r="L5274" s="16" t="s">
        <v>840</v>
      </c>
      <c r="M5274" s="26" t="s">
        <v>4648</v>
      </c>
      <c r="O5274" s="16" t="s">
        <v>151</v>
      </c>
      <c r="P5274" s="26" t="s">
        <v>188</v>
      </c>
      <c r="R5274" s="16" t="s">
        <v>139</v>
      </c>
      <c r="S5274" s="16" t="s">
        <v>4621</v>
      </c>
      <c r="T5274" s="23" t="s">
        <v>32</v>
      </c>
      <c r="W5274" s="20" t="s">
        <v>43</v>
      </c>
      <c r="Z5274" s="25">
        <v>0</v>
      </c>
      <c r="AA5274" s="25">
        <v>0</v>
      </c>
      <c r="AB5274" s="25">
        <v>0</v>
      </c>
      <c r="AC5274" s="25">
        <v>55000</v>
      </c>
      <c r="AD5274" s="25">
        <v>0</v>
      </c>
      <c r="AE5274" s="25">
        <v>0</v>
      </c>
      <c r="AF5274" s="25">
        <v>0</v>
      </c>
      <c r="AG5274" s="25">
        <v>55000</v>
      </c>
      <c r="AH5274" s="25">
        <v>55000</v>
      </c>
      <c r="AI5274" s="16" t="s">
        <v>4649</v>
      </c>
    </row>
    <row r="5275" spans="1:35" x14ac:dyDescent="0.25">
      <c r="A5275" s="17">
        <v>128377</v>
      </c>
      <c r="B5275" s="18">
        <v>3</v>
      </c>
      <c r="C5275" s="16" t="s">
        <v>73</v>
      </c>
      <c r="D5275" s="21">
        <v>43437</v>
      </c>
      <c r="E5275" s="16" t="s">
        <v>142</v>
      </c>
      <c r="F5275" s="21">
        <v>43489</v>
      </c>
      <c r="G5275" s="16" t="s">
        <v>75</v>
      </c>
      <c r="H5275" s="26" t="s">
        <v>354</v>
      </c>
      <c r="L5275" s="16" t="s">
        <v>840</v>
      </c>
      <c r="M5275" s="26" t="s">
        <v>11565</v>
      </c>
      <c r="O5275" s="16" t="s">
        <v>151</v>
      </c>
      <c r="P5275" s="26" t="s">
        <v>188</v>
      </c>
      <c r="R5275" s="16" t="s">
        <v>139</v>
      </c>
      <c r="S5275" s="16" t="s">
        <v>4621</v>
      </c>
      <c r="T5275" s="23" t="s">
        <v>32</v>
      </c>
      <c r="W5275" s="20" t="s">
        <v>43</v>
      </c>
      <c r="Z5275" s="24" t="s">
        <v>32</v>
      </c>
      <c r="AA5275" s="24" t="s">
        <v>32</v>
      </c>
      <c r="AB5275" s="24" t="s">
        <v>32</v>
      </c>
      <c r="AC5275" s="24" t="s">
        <v>32</v>
      </c>
      <c r="AD5275" s="24" t="s">
        <v>32</v>
      </c>
      <c r="AE5275" s="24" t="s">
        <v>32</v>
      </c>
      <c r="AF5275" s="24" t="s">
        <v>32</v>
      </c>
      <c r="AG5275" s="24" t="s">
        <v>32</v>
      </c>
      <c r="AH5275" s="24" t="s">
        <v>32</v>
      </c>
      <c r="AI5275" s="16" t="s">
        <v>11564</v>
      </c>
    </row>
    <row r="5276" spans="1:35" x14ac:dyDescent="0.25">
      <c r="A5276" s="17">
        <v>128378</v>
      </c>
      <c r="B5276" s="18">
        <v>1</v>
      </c>
      <c r="C5276" s="16" t="s">
        <v>73</v>
      </c>
      <c r="D5276" s="21">
        <v>43437</v>
      </c>
      <c r="E5276" s="16" t="s">
        <v>142</v>
      </c>
      <c r="F5276" s="21">
        <v>43500</v>
      </c>
      <c r="G5276" s="16" t="s">
        <v>75</v>
      </c>
      <c r="H5276" s="26" t="s">
        <v>359</v>
      </c>
      <c r="L5276" s="16" t="s">
        <v>840</v>
      </c>
      <c r="M5276" s="26" t="s">
        <v>11563</v>
      </c>
      <c r="O5276" s="16" t="s">
        <v>151</v>
      </c>
      <c r="P5276" s="26" t="s">
        <v>188</v>
      </c>
      <c r="R5276" s="16" t="s">
        <v>139</v>
      </c>
      <c r="S5276" s="16" t="s">
        <v>4621</v>
      </c>
      <c r="T5276" s="23" t="s">
        <v>32</v>
      </c>
      <c r="W5276" s="20" t="s">
        <v>43</v>
      </c>
      <c r="Z5276" s="24" t="s">
        <v>32</v>
      </c>
      <c r="AA5276" s="24" t="s">
        <v>32</v>
      </c>
      <c r="AB5276" s="24" t="s">
        <v>32</v>
      </c>
      <c r="AC5276" s="24" t="s">
        <v>32</v>
      </c>
      <c r="AD5276" s="24" t="s">
        <v>32</v>
      </c>
      <c r="AE5276" s="24" t="s">
        <v>32</v>
      </c>
      <c r="AF5276" s="24" t="s">
        <v>32</v>
      </c>
      <c r="AG5276" s="24" t="s">
        <v>32</v>
      </c>
      <c r="AH5276" s="24" t="s">
        <v>32</v>
      </c>
      <c r="AI5276" s="16" t="s">
        <v>11562</v>
      </c>
    </row>
    <row r="5277" spans="1:35" x14ac:dyDescent="0.25">
      <c r="A5277" s="17">
        <v>128379</v>
      </c>
      <c r="B5277" s="18">
        <v>3</v>
      </c>
      <c r="C5277" s="16" t="s">
        <v>73</v>
      </c>
      <c r="D5277" s="21">
        <v>43437</v>
      </c>
      <c r="E5277" s="16" t="s">
        <v>142</v>
      </c>
      <c r="F5277" s="21">
        <v>43474</v>
      </c>
      <c r="G5277" s="16" t="s">
        <v>75</v>
      </c>
      <c r="H5277" s="26" t="s">
        <v>362</v>
      </c>
      <c r="L5277" s="16" t="s">
        <v>840</v>
      </c>
      <c r="M5277" s="26" t="s">
        <v>11561</v>
      </c>
      <c r="O5277" s="16" t="s">
        <v>151</v>
      </c>
      <c r="P5277" s="26" t="s">
        <v>188</v>
      </c>
      <c r="R5277" s="16" t="s">
        <v>139</v>
      </c>
      <c r="S5277" s="16" t="s">
        <v>4621</v>
      </c>
      <c r="T5277" s="23" t="s">
        <v>32</v>
      </c>
      <c r="W5277" s="20" t="s">
        <v>43</v>
      </c>
      <c r="Z5277" s="24" t="s">
        <v>32</v>
      </c>
      <c r="AA5277" s="24" t="s">
        <v>32</v>
      </c>
      <c r="AB5277" s="24" t="s">
        <v>32</v>
      </c>
      <c r="AC5277" s="24" t="s">
        <v>32</v>
      </c>
      <c r="AD5277" s="24" t="s">
        <v>32</v>
      </c>
      <c r="AE5277" s="24" t="s">
        <v>32</v>
      </c>
      <c r="AF5277" s="24" t="s">
        <v>32</v>
      </c>
      <c r="AG5277" s="24" t="s">
        <v>32</v>
      </c>
      <c r="AH5277" s="24" t="s">
        <v>32</v>
      </c>
      <c r="AI5277" s="16" t="s">
        <v>11560</v>
      </c>
    </row>
    <row r="5278" spans="1:35" x14ac:dyDescent="0.25">
      <c r="A5278" s="17">
        <v>128380</v>
      </c>
      <c r="B5278" s="18">
        <v>3</v>
      </c>
      <c r="C5278" s="16" t="s">
        <v>73</v>
      </c>
      <c r="D5278" s="21">
        <v>43437</v>
      </c>
      <c r="E5278" s="16" t="s">
        <v>142</v>
      </c>
      <c r="F5278" s="21">
        <v>43474</v>
      </c>
      <c r="G5278" s="16" t="s">
        <v>75</v>
      </c>
      <c r="H5278" s="26" t="s">
        <v>362</v>
      </c>
      <c r="L5278" s="16" t="s">
        <v>840</v>
      </c>
      <c r="M5278" s="26" t="s">
        <v>11559</v>
      </c>
      <c r="O5278" s="16" t="s">
        <v>151</v>
      </c>
      <c r="P5278" s="26" t="s">
        <v>188</v>
      </c>
      <c r="R5278" s="16" t="s">
        <v>139</v>
      </c>
      <c r="S5278" s="16" t="s">
        <v>4621</v>
      </c>
      <c r="T5278" s="23" t="s">
        <v>32</v>
      </c>
      <c r="W5278" s="20" t="s">
        <v>43</v>
      </c>
      <c r="Z5278" s="24" t="s">
        <v>32</v>
      </c>
      <c r="AA5278" s="24" t="s">
        <v>32</v>
      </c>
      <c r="AB5278" s="24" t="s">
        <v>32</v>
      </c>
      <c r="AC5278" s="24" t="s">
        <v>32</v>
      </c>
      <c r="AD5278" s="24" t="s">
        <v>32</v>
      </c>
      <c r="AE5278" s="24" t="s">
        <v>32</v>
      </c>
      <c r="AF5278" s="24" t="s">
        <v>32</v>
      </c>
      <c r="AG5278" s="24" t="s">
        <v>32</v>
      </c>
      <c r="AH5278" s="24" t="s">
        <v>32</v>
      </c>
      <c r="AI5278" s="16" t="s">
        <v>11558</v>
      </c>
    </row>
    <row r="5279" spans="1:35" x14ac:dyDescent="0.25">
      <c r="A5279" s="17">
        <v>128381</v>
      </c>
      <c r="B5279" s="18">
        <v>1</v>
      </c>
      <c r="C5279" s="16" t="s">
        <v>73</v>
      </c>
      <c r="D5279" s="21">
        <v>43437</v>
      </c>
      <c r="E5279" s="16" t="s">
        <v>142</v>
      </c>
      <c r="F5279" s="21">
        <v>43500</v>
      </c>
      <c r="G5279" s="16" t="s">
        <v>75</v>
      </c>
      <c r="H5279" s="26" t="s">
        <v>368</v>
      </c>
      <c r="L5279" s="16" t="s">
        <v>840</v>
      </c>
      <c r="M5279" s="26" t="s">
        <v>11557</v>
      </c>
      <c r="O5279" s="16" t="s">
        <v>151</v>
      </c>
      <c r="P5279" s="26" t="s">
        <v>188</v>
      </c>
      <c r="R5279" s="16" t="s">
        <v>139</v>
      </c>
      <c r="S5279" s="16" t="s">
        <v>4621</v>
      </c>
      <c r="T5279" s="23" t="s">
        <v>32</v>
      </c>
      <c r="W5279" s="20" t="s">
        <v>43</v>
      </c>
      <c r="Z5279" s="24" t="s">
        <v>32</v>
      </c>
      <c r="AA5279" s="24" t="s">
        <v>32</v>
      </c>
      <c r="AB5279" s="24" t="s">
        <v>32</v>
      </c>
      <c r="AC5279" s="24" t="s">
        <v>32</v>
      </c>
      <c r="AD5279" s="24" t="s">
        <v>32</v>
      </c>
      <c r="AE5279" s="24" t="s">
        <v>32</v>
      </c>
      <c r="AF5279" s="24" t="s">
        <v>32</v>
      </c>
      <c r="AG5279" s="24" t="s">
        <v>32</v>
      </c>
      <c r="AH5279" s="24" t="s">
        <v>32</v>
      </c>
      <c r="AI5279" s="16" t="s">
        <v>11556</v>
      </c>
    </row>
    <row r="5280" spans="1:35" x14ac:dyDescent="0.25">
      <c r="A5280" s="17">
        <v>128382</v>
      </c>
      <c r="B5280" s="18">
        <v>1</v>
      </c>
      <c r="C5280" s="16" t="s">
        <v>73</v>
      </c>
      <c r="D5280" s="21">
        <v>43437</v>
      </c>
      <c r="E5280" s="16" t="s">
        <v>142</v>
      </c>
      <c r="F5280" s="21">
        <v>43500</v>
      </c>
      <c r="G5280" s="16" t="s">
        <v>75</v>
      </c>
      <c r="H5280" s="26" t="s">
        <v>368</v>
      </c>
      <c r="L5280" s="16" t="s">
        <v>840</v>
      </c>
      <c r="M5280" s="26" t="s">
        <v>11555</v>
      </c>
      <c r="O5280" s="16" t="s">
        <v>151</v>
      </c>
      <c r="P5280" s="26" t="s">
        <v>188</v>
      </c>
      <c r="R5280" s="16" t="s">
        <v>139</v>
      </c>
      <c r="S5280" s="16" t="s">
        <v>4621</v>
      </c>
      <c r="T5280" s="23" t="s">
        <v>32</v>
      </c>
      <c r="W5280" s="20" t="s">
        <v>43</v>
      </c>
      <c r="Z5280" s="24" t="s">
        <v>32</v>
      </c>
      <c r="AA5280" s="24" t="s">
        <v>32</v>
      </c>
      <c r="AB5280" s="24" t="s">
        <v>32</v>
      </c>
      <c r="AC5280" s="24" t="s">
        <v>32</v>
      </c>
      <c r="AD5280" s="24" t="s">
        <v>32</v>
      </c>
      <c r="AE5280" s="24" t="s">
        <v>32</v>
      </c>
      <c r="AF5280" s="24" t="s">
        <v>32</v>
      </c>
      <c r="AG5280" s="24" t="s">
        <v>32</v>
      </c>
      <c r="AH5280" s="24" t="s">
        <v>32</v>
      </c>
      <c r="AI5280" s="16" t="s">
        <v>11554</v>
      </c>
    </row>
    <row r="5281" spans="1:35" x14ac:dyDescent="0.25">
      <c r="A5281" s="17">
        <v>128383</v>
      </c>
      <c r="B5281" s="18">
        <v>2</v>
      </c>
      <c r="C5281" s="16" t="s">
        <v>73</v>
      </c>
      <c r="D5281" s="21">
        <v>43437</v>
      </c>
      <c r="E5281" s="16" t="s">
        <v>142</v>
      </c>
      <c r="F5281" s="21">
        <v>43500</v>
      </c>
      <c r="G5281" s="16" t="s">
        <v>75</v>
      </c>
      <c r="H5281" s="26" t="s">
        <v>371</v>
      </c>
      <c r="L5281" s="16" t="s">
        <v>840</v>
      </c>
      <c r="M5281" s="26" t="s">
        <v>11553</v>
      </c>
      <c r="O5281" s="16" t="s">
        <v>151</v>
      </c>
      <c r="P5281" s="26" t="s">
        <v>188</v>
      </c>
      <c r="R5281" s="16" t="s">
        <v>139</v>
      </c>
      <c r="S5281" s="16" t="s">
        <v>4621</v>
      </c>
      <c r="T5281" s="23" t="s">
        <v>32</v>
      </c>
      <c r="W5281" s="20" t="s">
        <v>43</v>
      </c>
      <c r="Z5281" s="24" t="s">
        <v>32</v>
      </c>
      <c r="AA5281" s="24" t="s">
        <v>32</v>
      </c>
      <c r="AB5281" s="24" t="s">
        <v>32</v>
      </c>
      <c r="AC5281" s="24" t="s">
        <v>32</v>
      </c>
      <c r="AD5281" s="24" t="s">
        <v>32</v>
      </c>
      <c r="AE5281" s="24" t="s">
        <v>32</v>
      </c>
      <c r="AF5281" s="24" t="s">
        <v>32</v>
      </c>
      <c r="AG5281" s="24" t="s">
        <v>32</v>
      </c>
      <c r="AH5281" s="24" t="s">
        <v>32</v>
      </c>
      <c r="AI5281" s="16" t="s">
        <v>11552</v>
      </c>
    </row>
    <row r="5282" spans="1:35" x14ac:dyDescent="0.25">
      <c r="A5282" s="17">
        <v>128384</v>
      </c>
      <c r="B5282" s="18">
        <v>3</v>
      </c>
      <c r="C5282" s="16" t="s">
        <v>73</v>
      </c>
      <c r="D5282" s="21">
        <v>43437</v>
      </c>
      <c r="E5282" s="16" t="s">
        <v>142</v>
      </c>
      <c r="F5282" s="21">
        <v>43488</v>
      </c>
      <c r="G5282" s="16" t="s">
        <v>75</v>
      </c>
      <c r="H5282" s="26" t="s">
        <v>788</v>
      </c>
      <c r="L5282" s="16" t="s">
        <v>840</v>
      </c>
      <c r="M5282" s="26" t="s">
        <v>11551</v>
      </c>
      <c r="O5282" s="16" t="s">
        <v>151</v>
      </c>
      <c r="P5282" s="26" t="s">
        <v>188</v>
      </c>
      <c r="R5282" s="16" t="s">
        <v>139</v>
      </c>
      <c r="S5282" s="16" t="s">
        <v>4621</v>
      </c>
      <c r="T5282" s="23" t="s">
        <v>32</v>
      </c>
      <c r="W5282" s="20" t="s">
        <v>43</v>
      </c>
      <c r="Z5282" s="24" t="s">
        <v>32</v>
      </c>
      <c r="AA5282" s="24" t="s">
        <v>32</v>
      </c>
      <c r="AB5282" s="24" t="s">
        <v>32</v>
      </c>
      <c r="AC5282" s="24" t="s">
        <v>32</v>
      </c>
      <c r="AD5282" s="24" t="s">
        <v>32</v>
      </c>
      <c r="AE5282" s="24" t="s">
        <v>32</v>
      </c>
      <c r="AF5282" s="24" t="s">
        <v>32</v>
      </c>
      <c r="AG5282" s="24" t="s">
        <v>32</v>
      </c>
      <c r="AH5282" s="24" t="s">
        <v>32</v>
      </c>
      <c r="AI5282" s="16" t="s">
        <v>11550</v>
      </c>
    </row>
    <row r="5283" spans="1:35" x14ac:dyDescent="0.25">
      <c r="A5283" s="17">
        <v>128385</v>
      </c>
      <c r="B5283" s="18">
        <v>2</v>
      </c>
      <c r="C5283" s="16" t="s">
        <v>73</v>
      </c>
      <c r="D5283" s="21">
        <v>43437</v>
      </c>
      <c r="E5283" s="16" t="s">
        <v>142</v>
      </c>
      <c r="F5283" s="21">
        <v>43500</v>
      </c>
      <c r="G5283" s="16" t="s">
        <v>75</v>
      </c>
      <c r="H5283" s="26" t="s">
        <v>374</v>
      </c>
      <c r="L5283" s="16" t="s">
        <v>840</v>
      </c>
      <c r="M5283" s="26" t="s">
        <v>11549</v>
      </c>
      <c r="O5283" s="16" t="s">
        <v>151</v>
      </c>
      <c r="P5283" s="26" t="s">
        <v>188</v>
      </c>
      <c r="R5283" s="16" t="s">
        <v>139</v>
      </c>
      <c r="S5283" s="16" t="s">
        <v>4621</v>
      </c>
      <c r="T5283" s="23" t="s">
        <v>32</v>
      </c>
      <c r="W5283" s="20" t="s">
        <v>43</v>
      </c>
      <c r="Z5283" s="24" t="s">
        <v>32</v>
      </c>
      <c r="AA5283" s="24" t="s">
        <v>32</v>
      </c>
      <c r="AB5283" s="24" t="s">
        <v>32</v>
      </c>
      <c r="AC5283" s="24" t="s">
        <v>32</v>
      </c>
      <c r="AD5283" s="24" t="s">
        <v>32</v>
      </c>
      <c r="AE5283" s="24" t="s">
        <v>32</v>
      </c>
      <c r="AF5283" s="24" t="s">
        <v>32</v>
      </c>
      <c r="AG5283" s="24" t="s">
        <v>32</v>
      </c>
      <c r="AH5283" s="24" t="s">
        <v>32</v>
      </c>
      <c r="AI5283" s="16" t="s">
        <v>11548</v>
      </c>
    </row>
    <row r="5284" spans="1:35" x14ac:dyDescent="0.25">
      <c r="A5284" s="17">
        <v>128386</v>
      </c>
      <c r="B5284" s="18">
        <v>2</v>
      </c>
      <c r="C5284" s="16" t="s">
        <v>73</v>
      </c>
      <c r="D5284" s="21">
        <v>43437</v>
      </c>
      <c r="E5284" s="16" t="s">
        <v>142</v>
      </c>
      <c r="F5284" s="21">
        <v>43500</v>
      </c>
      <c r="G5284" s="16" t="s">
        <v>75</v>
      </c>
      <c r="H5284" s="26" t="s">
        <v>374</v>
      </c>
      <c r="L5284" s="16" t="s">
        <v>840</v>
      </c>
      <c r="M5284" s="26" t="s">
        <v>11547</v>
      </c>
      <c r="O5284" s="16" t="s">
        <v>151</v>
      </c>
      <c r="P5284" s="26" t="s">
        <v>188</v>
      </c>
      <c r="R5284" s="16" t="s">
        <v>139</v>
      </c>
      <c r="S5284" s="16" t="s">
        <v>4621</v>
      </c>
      <c r="T5284" s="23" t="s">
        <v>32</v>
      </c>
      <c r="W5284" s="20" t="s">
        <v>43</v>
      </c>
      <c r="Z5284" s="24" t="s">
        <v>32</v>
      </c>
      <c r="AA5284" s="24" t="s">
        <v>32</v>
      </c>
      <c r="AB5284" s="24" t="s">
        <v>32</v>
      </c>
      <c r="AC5284" s="24" t="s">
        <v>32</v>
      </c>
      <c r="AD5284" s="24" t="s">
        <v>32</v>
      </c>
      <c r="AE5284" s="24" t="s">
        <v>32</v>
      </c>
      <c r="AF5284" s="24" t="s">
        <v>32</v>
      </c>
      <c r="AG5284" s="24" t="s">
        <v>32</v>
      </c>
      <c r="AH5284" s="24" t="s">
        <v>32</v>
      </c>
      <c r="AI5284" s="16" t="s">
        <v>11546</v>
      </c>
    </row>
    <row r="5285" spans="1:35" x14ac:dyDescent="0.25">
      <c r="A5285" s="17">
        <v>128387</v>
      </c>
      <c r="B5285" s="18">
        <v>2</v>
      </c>
      <c r="C5285" s="16" t="s">
        <v>73</v>
      </c>
      <c r="D5285" s="21">
        <v>43437</v>
      </c>
      <c r="E5285" s="16" t="s">
        <v>142</v>
      </c>
      <c r="F5285" s="21">
        <v>43500</v>
      </c>
      <c r="G5285" s="16" t="s">
        <v>75</v>
      </c>
      <c r="H5285" s="26" t="s">
        <v>377</v>
      </c>
      <c r="L5285" s="16" t="s">
        <v>840</v>
      </c>
      <c r="M5285" s="26" t="s">
        <v>11545</v>
      </c>
      <c r="O5285" s="16" t="s">
        <v>151</v>
      </c>
      <c r="P5285" s="26" t="s">
        <v>188</v>
      </c>
      <c r="R5285" s="16" t="s">
        <v>139</v>
      </c>
      <c r="S5285" s="16" t="s">
        <v>4621</v>
      </c>
      <c r="T5285" s="23" t="s">
        <v>32</v>
      </c>
      <c r="W5285" s="20" t="s">
        <v>43</v>
      </c>
      <c r="Z5285" s="24" t="s">
        <v>32</v>
      </c>
      <c r="AA5285" s="24" t="s">
        <v>32</v>
      </c>
      <c r="AB5285" s="24" t="s">
        <v>32</v>
      </c>
      <c r="AC5285" s="24" t="s">
        <v>32</v>
      </c>
      <c r="AD5285" s="24" t="s">
        <v>32</v>
      </c>
      <c r="AE5285" s="24" t="s">
        <v>32</v>
      </c>
      <c r="AF5285" s="24" t="s">
        <v>32</v>
      </c>
      <c r="AG5285" s="24" t="s">
        <v>32</v>
      </c>
      <c r="AH5285" s="24" t="s">
        <v>32</v>
      </c>
      <c r="AI5285" s="16" t="s">
        <v>11544</v>
      </c>
    </row>
    <row r="5286" spans="1:35" x14ac:dyDescent="0.25">
      <c r="A5286" s="17">
        <v>128388</v>
      </c>
      <c r="B5286" s="18">
        <v>2</v>
      </c>
      <c r="C5286" s="16" t="s">
        <v>73</v>
      </c>
      <c r="D5286" s="21">
        <v>43437</v>
      </c>
      <c r="E5286" s="16" t="s">
        <v>142</v>
      </c>
      <c r="F5286" s="21">
        <v>43500</v>
      </c>
      <c r="G5286" s="16" t="s">
        <v>75</v>
      </c>
      <c r="H5286" s="26" t="s">
        <v>380</v>
      </c>
      <c r="L5286" s="16" t="s">
        <v>840</v>
      </c>
      <c r="M5286" s="26" t="s">
        <v>11543</v>
      </c>
      <c r="O5286" s="16" t="s">
        <v>151</v>
      </c>
      <c r="P5286" s="26" t="s">
        <v>188</v>
      </c>
      <c r="R5286" s="16" t="s">
        <v>139</v>
      </c>
      <c r="S5286" s="16" t="s">
        <v>4621</v>
      </c>
      <c r="T5286" s="23" t="s">
        <v>32</v>
      </c>
      <c r="W5286" s="20" t="s">
        <v>43</v>
      </c>
      <c r="Z5286" s="24" t="s">
        <v>32</v>
      </c>
      <c r="AA5286" s="24" t="s">
        <v>32</v>
      </c>
      <c r="AB5286" s="24" t="s">
        <v>32</v>
      </c>
      <c r="AC5286" s="24" t="s">
        <v>32</v>
      </c>
      <c r="AD5286" s="24" t="s">
        <v>32</v>
      </c>
      <c r="AE5286" s="24" t="s">
        <v>32</v>
      </c>
      <c r="AF5286" s="24" t="s">
        <v>32</v>
      </c>
      <c r="AG5286" s="24" t="s">
        <v>32</v>
      </c>
      <c r="AH5286" s="24" t="s">
        <v>32</v>
      </c>
      <c r="AI5286" s="16" t="s">
        <v>11542</v>
      </c>
    </row>
    <row r="5287" spans="1:35" x14ac:dyDescent="0.25">
      <c r="A5287" s="17">
        <v>128389</v>
      </c>
      <c r="B5287" s="18">
        <v>4</v>
      </c>
      <c r="C5287" s="16" t="s">
        <v>73</v>
      </c>
      <c r="D5287" s="21">
        <v>43437</v>
      </c>
      <c r="E5287" s="16" t="s">
        <v>142</v>
      </c>
      <c r="F5287" s="21">
        <v>43474</v>
      </c>
      <c r="G5287" s="16" t="s">
        <v>75</v>
      </c>
      <c r="H5287" s="26" t="s">
        <v>126</v>
      </c>
      <c r="L5287" s="16" t="s">
        <v>840</v>
      </c>
      <c r="M5287" s="26" t="s">
        <v>11541</v>
      </c>
      <c r="O5287" s="16" t="s">
        <v>151</v>
      </c>
      <c r="P5287" s="26" t="s">
        <v>188</v>
      </c>
      <c r="R5287" s="16" t="s">
        <v>139</v>
      </c>
      <c r="S5287" s="16" t="s">
        <v>4621</v>
      </c>
      <c r="T5287" s="23" t="s">
        <v>32</v>
      </c>
      <c r="W5287" s="20" t="s">
        <v>43</v>
      </c>
      <c r="Z5287" s="24" t="s">
        <v>32</v>
      </c>
      <c r="AA5287" s="24" t="s">
        <v>32</v>
      </c>
      <c r="AB5287" s="24" t="s">
        <v>32</v>
      </c>
      <c r="AC5287" s="24" t="s">
        <v>32</v>
      </c>
      <c r="AD5287" s="24" t="s">
        <v>32</v>
      </c>
      <c r="AE5287" s="24" t="s">
        <v>32</v>
      </c>
      <c r="AF5287" s="24" t="s">
        <v>32</v>
      </c>
      <c r="AG5287" s="24" t="s">
        <v>32</v>
      </c>
      <c r="AH5287" s="24" t="s">
        <v>32</v>
      </c>
      <c r="AI5287" s="16" t="s">
        <v>11540</v>
      </c>
    </row>
    <row r="5288" spans="1:35" x14ac:dyDescent="0.25">
      <c r="A5288" s="17">
        <v>128390</v>
      </c>
      <c r="B5288" s="18">
        <v>4</v>
      </c>
      <c r="C5288" s="16" t="s">
        <v>73</v>
      </c>
      <c r="D5288" s="21">
        <v>43437</v>
      </c>
      <c r="E5288" s="16" t="s">
        <v>142</v>
      </c>
      <c r="F5288" s="21">
        <v>43474</v>
      </c>
      <c r="G5288" s="16" t="s">
        <v>75</v>
      </c>
      <c r="H5288" s="26" t="s">
        <v>126</v>
      </c>
      <c r="L5288" s="16" t="s">
        <v>840</v>
      </c>
      <c r="M5288" s="26" t="s">
        <v>11539</v>
      </c>
      <c r="O5288" s="16" t="s">
        <v>151</v>
      </c>
      <c r="P5288" s="26" t="s">
        <v>188</v>
      </c>
      <c r="R5288" s="16" t="s">
        <v>139</v>
      </c>
      <c r="S5288" s="16" t="s">
        <v>4621</v>
      </c>
      <c r="T5288" s="23" t="s">
        <v>32</v>
      </c>
      <c r="W5288" s="20" t="s">
        <v>43</v>
      </c>
      <c r="Z5288" s="24" t="s">
        <v>32</v>
      </c>
      <c r="AA5288" s="24" t="s">
        <v>32</v>
      </c>
      <c r="AB5288" s="24" t="s">
        <v>32</v>
      </c>
      <c r="AC5288" s="24" t="s">
        <v>32</v>
      </c>
      <c r="AD5288" s="24" t="s">
        <v>32</v>
      </c>
      <c r="AE5288" s="24" t="s">
        <v>32</v>
      </c>
      <c r="AF5288" s="24" t="s">
        <v>32</v>
      </c>
      <c r="AG5288" s="24" t="s">
        <v>32</v>
      </c>
      <c r="AH5288" s="24" t="s">
        <v>32</v>
      </c>
      <c r="AI5288" s="16" t="s">
        <v>11538</v>
      </c>
    </row>
    <row r="5289" spans="1:35" x14ac:dyDescent="0.25">
      <c r="A5289" s="17">
        <v>128391</v>
      </c>
      <c r="B5289" s="18">
        <v>1</v>
      </c>
      <c r="C5289" s="16" t="s">
        <v>73</v>
      </c>
      <c r="D5289" s="21">
        <v>43437</v>
      </c>
      <c r="E5289" s="16" t="s">
        <v>142</v>
      </c>
      <c r="F5289" s="21">
        <v>43476</v>
      </c>
      <c r="G5289" s="16" t="s">
        <v>75</v>
      </c>
      <c r="H5289" s="26" t="s">
        <v>182</v>
      </c>
      <c r="L5289" s="16" t="s">
        <v>840</v>
      </c>
      <c r="M5289" s="26" t="s">
        <v>4650</v>
      </c>
      <c r="O5289" s="16" t="s">
        <v>151</v>
      </c>
      <c r="P5289" s="26" t="s">
        <v>188</v>
      </c>
      <c r="R5289" s="16" t="s">
        <v>139</v>
      </c>
      <c r="S5289" s="16" t="s">
        <v>4621</v>
      </c>
      <c r="T5289" s="23" t="s">
        <v>32</v>
      </c>
      <c r="W5289" s="20" t="s">
        <v>43</v>
      </c>
      <c r="Z5289" s="25">
        <v>0</v>
      </c>
      <c r="AA5289" s="25">
        <v>0</v>
      </c>
      <c r="AB5289" s="25">
        <v>0</v>
      </c>
      <c r="AC5289" s="25">
        <v>310989.21999999997</v>
      </c>
      <c r="AD5289" s="25">
        <v>0</v>
      </c>
      <c r="AE5289" s="25">
        <v>0</v>
      </c>
      <c r="AF5289" s="25">
        <v>0</v>
      </c>
      <c r="AG5289" s="25">
        <v>310989.21999999997</v>
      </c>
      <c r="AH5289" s="25">
        <v>310989.21999999997</v>
      </c>
      <c r="AI5289" s="16" t="s">
        <v>4651</v>
      </c>
    </row>
    <row r="5290" spans="1:35" x14ac:dyDescent="0.25">
      <c r="A5290" s="17">
        <v>128392</v>
      </c>
      <c r="B5290" s="18">
        <v>3</v>
      </c>
      <c r="C5290" s="16" t="s">
        <v>73</v>
      </c>
      <c r="D5290" s="21">
        <v>43437</v>
      </c>
      <c r="E5290" s="16" t="s">
        <v>142</v>
      </c>
      <c r="F5290" s="21">
        <v>43474</v>
      </c>
      <c r="G5290" s="16" t="s">
        <v>75</v>
      </c>
      <c r="H5290" s="26" t="s">
        <v>69</v>
      </c>
      <c r="L5290" s="16" t="s">
        <v>840</v>
      </c>
      <c r="M5290" s="26" t="s">
        <v>11537</v>
      </c>
      <c r="O5290" s="16" t="s">
        <v>151</v>
      </c>
      <c r="P5290" s="26" t="s">
        <v>188</v>
      </c>
      <c r="R5290" s="16" t="s">
        <v>139</v>
      </c>
      <c r="S5290" s="16" t="s">
        <v>4621</v>
      </c>
      <c r="T5290" s="23" t="s">
        <v>32</v>
      </c>
      <c r="W5290" s="20" t="s">
        <v>43</v>
      </c>
      <c r="Z5290" s="24" t="s">
        <v>32</v>
      </c>
      <c r="AA5290" s="24" t="s">
        <v>32</v>
      </c>
      <c r="AB5290" s="24" t="s">
        <v>32</v>
      </c>
      <c r="AC5290" s="24" t="s">
        <v>32</v>
      </c>
      <c r="AD5290" s="24" t="s">
        <v>32</v>
      </c>
      <c r="AE5290" s="24" t="s">
        <v>32</v>
      </c>
      <c r="AF5290" s="24" t="s">
        <v>32</v>
      </c>
      <c r="AG5290" s="24" t="s">
        <v>32</v>
      </c>
      <c r="AH5290" s="24" t="s">
        <v>32</v>
      </c>
      <c r="AI5290" s="16" t="s">
        <v>11536</v>
      </c>
    </row>
    <row r="5291" spans="1:35" x14ac:dyDescent="0.25">
      <c r="A5291" s="17">
        <v>128393</v>
      </c>
      <c r="B5291" s="18">
        <v>1</v>
      </c>
      <c r="C5291" s="16" t="s">
        <v>73</v>
      </c>
      <c r="D5291" s="21">
        <v>43437</v>
      </c>
      <c r="E5291" s="16" t="s">
        <v>142</v>
      </c>
      <c r="F5291" s="21">
        <v>43501</v>
      </c>
      <c r="G5291" s="16" t="s">
        <v>75</v>
      </c>
      <c r="H5291" s="26" t="s">
        <v>417</v>
      </c>
      <c r="L5291" s="16" t="s">
        <v>840</v>
      </c>
      <c r="M5291" s="26" t="s">
        <v>11535</v>
      </c>
      <c r="O5291" s="16" t="s">
        <v>151</v>
      </c>
      <c r="P5291" s="26" t="s">
        <v>188</v>
      </c>
      <c r="R5291" s="16" t="s">
        <v>139</v>
      </c>
      <c r="S5291" s="16" t="s">
        <v>4621</v>
      </c>
      <c r="T5291" s="23" t="s">
        <v>32</v>
      </c>
      <c r="W5291" s="20" t="s">
        <v>43</v>
      </c>
      <c r="Z5291" s="24" t="s">
        <v>32</v>
      </c>
      <c r="AA5291" s="24" t="s">
        <v>32</v>
      </c>
      <c r="AB5291" s="24" t="s">
        <v>32</v>
      </c>
      <c r="AC5291" s="24" t="s">
        <v>32</v>
      </c>
      <c r="AD5291" s="24" t="s">
        <v>32</v>
      </c>
      <c r="AE5291" s="24" t="s">
        <v>32</v>
      </c>
      <c r="AF5291" s="24" t="s">
        <v>32</v>
      </c>
      <c r="AG5291" s="24" t="s">
        <v>32</v>
      </c>
      <c r="AH5291" s="24" t="s">
        <v>32</v>
      </c>
      <c r="AI5291" s="16" t="s">
        <v>11534</v>
      </c>
    </row>
    <row r="5292" spans="1:35" x14ac:dyDescent="0.25">
      <c r="A5292" s="17">
        <v>128394</v>
      </c>
      <c r="B5292" s="18">
        <v>2</v>
      </c>
      <c r="C5292" s="16" t="s">
        <v>73</v>
      </c>
      <c r="D5292" s="21">
        <v>43437</v>
      </c>
      <c r="E5292" s="16" t="s">
        <v>142</v>
      </c>
      <c r="F5292" s="21">
        <v>43500</v>
      </c>
      <c r="G5292" s="16" t="s">
        <v>75</v>
      </c>
      <c r="H5292" s="26" t="s">
        <v>420</v>
      </c>
      <c r="L5292" s="16" t="s">
        <v>840</v>
      </c>
      <c r="M5292" s="26" t="s">
        <v>11533</v>
      </c>
      <c r="O5292" s="16" t="s">
        <v>151</v>
      </c>
      <c r="P5292" s="26" t="s">
        <v>188</v>
      </c>
      <c r="R5292" s="16" t="s">
        <v>139</v>
      </c>
      <c r="S5292" s="16" t="s">
        <v>4621</v>
      </c>
      <c r="T5292" s="23" t="s">
        <v>32</v>
      </c>
      <c r="W5292" s="20" t="s">
        <v>43</v>
      </c>
      <c r="Z5292" s="24" t="s">
        <v>32</v>
      </c>
      <c r="AA5292" s="24" t="s">
        <v>32</v>
      </c>
      <c r="AB5292" s="24" t="s">
        <v>32</v>
      </c>
      <c r="AC5292" s="24" t="s">
        <v>32</v>
      </c>
      <c r="AD5292" s="24" t="s">
        <v>32</v>
      </c>
      <c r="AE5292" s="24" t="s">
        <v>32</v>
      </c>
      <c r="AF5292" s="24" t="s">
        <v>32</v>
      </c>
      <c r="AG5292" s="24" t="s">
        <v>32</v>
      </c>
      <c r="AH5292" s="24" t="s">
        <v>32</v>
      </c>
      <c r="AI5292" s="16" t="s">
        <v>11532</v>
      </c>
    </row>
    <row r="5293" spans="1:35" x14ac:dyDescent="0.25">
      <c r="A5293" s="17">
        <v>128395</v>
      </c>
      <c r="B5293" s="18">
        <v>2</v>
      </c>
      <c r="C5293" s="16" t="s">
        <v>73</v>
      </c>
      <c r="D5293" s="21">
        <v>43437</v>
      </c>
      <c r="E5293" s="16" t="s">
        <v>142</v>
      </c>
      <c r="F5293" s="21">
        <v>43500</v>
      </c>
      <c r="G5293" s="16" t="s">
        <v>75</v>
      </c>
      <c r="H5293" s="26" t="s">
        <v>797</v>
      </c>
      <c r="L5293" s="16" t="s">
        <v>840</v>
      </c>
      <c r="M5293" s="26" t="s">
        <v>11531</v>
      </c>
      <c r="O5293" s="16" t="s">
        <v>151</v>
      </c>
      <c r="P5293" s="26" t="s">
        <v>188</v>
      </c>
      <c r="R5293" s="16" t="s">
        <v>139</v>
      </c>
      <c r="S5293" s="16" t="s">
        <v>4621</v>
      </c>
      <c r="T5293" s="23" t="s">
        <v>32</v>
      </c>
      <c r="W5293" s="20" t="s">
        <v>43</v>
      </c>
      <c r="Z5293" s="24" t="s">
        <v>32</v>
      </c>
      <c r="AA5293" s="24" t="s">
        <v>32</v>
      </c>
      <c r="AB5293" s="24" t="s">
        <v>32</v>
      </c>
      <c r="AC5293" s="24" t="s">
        <v>32</v>
      </c>
      <c r="AD5293" s="24" t="s">
        <v>32</v>
      </c>
      <c r="AE5293" s="24" t="s">
        <v>32</v>
      </c>
      <c r="AF5293" s="24" t="s">
        <v>32</v>
      </c>
      <c r="AG5293" s="24" t="s">
        <v>32</v>
      </c>
      <c r="AH5293" s="24" t="s">
        <v>32</v>
      </c>
      <c r="AI5293" s="16" t="s">
        <v>11530</v>
      </c>
    </row>
    <row r="5294" spans="1:35" x14ac:dyDescent="0.25">
      <c r="A5294" s="17">
        <v>128396</v>
      </c>
      <c r="B5294" s="18">
        <v>4</v>
      </c>
      <c r="C5294" s="16" t="s">
        <v>73</v>
      </c>
      <c r="D5294" s="21">
        <v>43437</v>
      </c>
      <c r="E5294" s="16" t="s">
        <v>142</v>
      </c>
      <c r="F5294" s="21">
        <v>43487</v>
      </c>
      <c r="G5294" s="16" t="s">
        <v>75</v>
      </c>
      <c r="H5294" s="26" t="s">
        <v>428</v>
      </c>
      <c r="L5294" s="16" t="s">
        <v>840</v>
      </c>
      <c r="M5294" s="26" t="s">
        <v>4652</v>
      </c>
      <c r="O5294" s="16" t="s">
        <v>151</v>
      </c>
      <c r="P5294" s="26" t="s">
        <v>188</v>
      </c>
      <c r="R5294" s="16" t="s">
        <v>139</v>
      </c>
      <c r="S5294" s="16" t="s">
        <v>4621</v>
      </c>
      <c r="T5294" s="23" t="s">
        <v>32</v>
      </c>
      <c r="W5294" s="20" t="s">
        <v>43</v>
      </c>
      <c r="Z5294" s="25">
        <v>0</v>
      </c>
      <c r="AA5294" s="25">
        <v>0</v>
      </c>
      <c r="AB5294" s="25">
        <v>0</v>
      </c>
      <c r="AC5294" s="25">
        <v>22000</v>
      </c>
      <c r="AD5294" s="25">
        <v>0</v>
      </c>
      <c r="AE5294" s="25">
        <v>0</v>
      </c>
      <c r="AF5294" s="25">
        <v>0</v>
      </c>
      <c r="AG5294" s="25">
        <v>22000</v>
      </c>
      <c r="AH5294" s="25">
        <v>22000</v>
      </c>
      <c r="AI5294" s="16" t="s">
        <v>4653</v>
      </c>
    </row>
    <row r="5295" spans="1:35" x14ac:dyDescent="0.25">
      <c r="A5295" s="17">
        <v>128401</v>
      </c>
      <c r="B5295" s="18">
        <v>4</v>
      </c>
      <c r="C5295" s="16" t="s">
        <v>73</v>
      </c>
      <c r="D5295" s="21">
        <v>43439</v>
      </c>
      <c r="E5295" s="16" t="s">
        <v>142</v>
      </c>
      <c r="F5295" s="21">
        <v>43476</v>
      </c>
      <c r="G5295" s="16" t="s">
        <v>75</v>
      </c>
      <c r="H5295" s="26" t="s">
        <v>292</v>
      </c>
      <c r="L5295" s="16" t="s">
        <v>840</v>
      </c>
      <c r="M5295" s="26" t="s">
        <v>9236</v>
      </c>
      <c r="O5295" s="16" t="s">
        <v>78</v>
      </c>
      <c r="P5295" s="26" t="s">
        <v>188</v>
      </c>
      <c r="R5295" s="16" t="s">
        <v>139</v>
      </c>
      <c r="S5295" s="16" t="s">
        <v>4621</v>
      </c>
      <c r="T5295" s="23" t="s">
        <v>32</v>
      </c>
      <c r="W5295" s="20" t="s">
        <v>43</v>
      </c>
      <c r="Z5295" s="24" t="s">
        <v>32</v>
      </c>
      <c r="AA5295" s="24" t="s">
        <v>32</v>
      </c>
      <c r="AB5295" s="24" t="s">
        <v>32</v>
      </c>
      <c r="AC5295" s="24" t="s">
        <v>32</v>
      </c>
      <c r="AD5295" s="25">
        <v>0</v>
      </c>
      <c r="AE5295" s="25">
        <v>0</v>
      </c>
      <c r="AF5295" s="25">
        <v>0</v>
      </c>
      <c r="AG5295" s="25">
        <v>88870.9</v>
      </c>
      <c r="AH5295" s="25">
        <v>88870.9</v>
      </c>
      <c r="AI5295" s="16" t="s">
        <v>11529</v>
      </c>
    </row>
    <row r="5296" spans="1:35" x14ac:dyDescent="0.25">
      <c r="A5296" s="17">
        <v>128402</v>
      </c>
      <c r="B5296" s="18">
        <v>1</v>
      </c>
      <c r="C5296" s="16" t="s">
        <v>73</v>
      </c>
      <c r="D5296" s="21">
        <v>43439</v>
      </c>
      <c r="E5296" s="16" t="s">
        <v>142</v>
      </c>
      <c r="F5296" s="21">
        <v>43476</v>
      </c>
      <c r="G5296" s="16" t="s">
        <v>75</v>
      </c>
      <c r="H5296" s="26" t="s">
        <v>791</v>
      </c>
      <c r="I5296" s="16" t="s">
        <v>2170</v>
      </c>
      <c r="J5296" s="20" t="s">
        <v>116</v>
      </c>
      <c r="L5296" s="16" t="s">
        <v>116</v>
      </c>
      <c r="M5296" s="26" t="s">
        <v>11528</v>
      </c>
      <c r="N5296" s="26" t="s">
        <v>11509</v>
      </c>
      <c r="O5296" s="16" t="s">
        <v>151</v>
      </c>
      <c r="P5296" s="26" t="s">
        <v>1493</v>
      </c>
      <c r="R5296" s="16" t="s">
        <v>1494</v>
      </c>
      <c r="S5296" s="16" t="s">
        <v>84</v>
      </c>
      <c r="T5296" s="22">
        <v>0.13</v>
      </c>
      <c r="W5296" s="20" t="s">
        <v>43</v>
      </c>
      <c r="X5296" s="16" t="s">
        <v>78</v>
      </c>
      <c r="Z5296" s="24" t="s">
        <v>32</v>
      </c>
      <c r="AA5296" s="24" t="s">
        <v>32</v>
      </c>
      <c r="AB5296" s="24" t="s">
        <v>32</v>
      </c>
      <c r="AC5296" s="24" t="s">
        <v>32</v>
      </c>
      <c r="AD5296" s="25">
        <v>0</v>
      </c>
      <c r="AE5296" s="25">
        <v>0</v>
      </c>
      <c r="AF5296" s="25">
        <v>250000</v>
      </c>
      <c r="AG5296" s="25">
        <v>0</v>
      </c>
      <c r="AH5296" s="25">
        <v>250000</v>
      </c>
      <c r="AI5296" s="16" t="s">
        <v>11527</v>
      </c>
    </row>
    <row r="5297" spans="1:35" x14ac:dyDescent="0.25">
      <c r="A5297" s="17">
        <v>128403</v>
      </c>
      <c r="B5297" s="18">
        <v>3</v>
      </c>
      <c r="C5297" s="16" t="s">
        <v>73</v>
      </c>
      <c r="D5297" s="21">
        <v>43439</v>
      </c>
      <c r="E5297" s="16" t="s">
        <v>142</v>
      </c>
      <c r="F5297" s="21">
        <v>43488</v>
      </c>
      <c r="G5297" s="16" t="s">
        <v>75</v>
      </c>
      <c r="H5297" s="26" t="s">
        <v>57</v>
      </c>
      <c r="L5297" s="16" t="s">
        <v>840</v>
      </c>
      <c r="M5297" s="26" t="s">
        <v>4654</v>
      </c>
      <c r="O5297" s="16" t="s">
        <v>78</v>
      </c>
      <c r="P5297" s="26" t="s">
        <v>188</v>
      </c>
      <c r="R5297" s="16" t="s">
        <v>139</v>
      </c>
      <c r="S5297" s="16" t="s">
        <v>4621</v>
      </c>
      <c r="T5297" s="23" t="s">
        <v>32</v>
      </c>
      <c r="W5297" s="20" t="s">
        <v>43</v>
      </c>
      <c r="Z5297" s="24" t="s">
        <v>32</v>
      </c>
      <c r="AA5297" s="24" t="s">
        <v>32</v>
      </c>
      <c r="AB5297" s="24" t="s">
        <v>32</v>
      </c>
      <c r="AC5297" s="24" t="s">
        <v>32</v>
      </c>
      <c r="AD5297" s="25">
        <v>0</v>
      </c>
      <c r="AE5297" s="25">
        <v>0</v>
      </c>
      <c r="AF5297" s="25">
        <v>0</v>
      </c>
      <c r="AG5297" s="25">
        <v>44159.47</v>
      </c>
      <c r="AH5297" s="25">
        <v>44159.47</v>
      </c>
      <c r="AI5297" s="16" t="s">
        <v>11526</v>
      </c>
    </row>
    <row r="5298" spans="1:35" x14ac:dyDescent="0.25">
      <c r="A5298" s="17">
        <v>128403.01</v>
      </c>
      <c r="B5298" s="18">
        <v>3</v>
      </c>
      <c r="C5298" s="16" t="s">
        <v>73</v>
      </c>
      <c r="D5298" s="21">
        <v>44082</v>
      </c>
      <c r="E5298" s="16" t="s">
        <v>142</v>
      </c>
      <c r="F5298" s="21">
        <v>44280</v>
      </c>
      <c r="G5298" s="16" t="s">
        <v>75</v>
      </c>
      <c r="H5298" s="26" t="s">
        <v>57</v>
      </c>
      <c r="L5298" s="16" t="s">
        <v>840</v>
      </c>
      <c r="M5298" s="26" t="s">
        <v>4654</v>
      </c>
      <c r="O5298" s="16" t="s">
        <v>78</v>
      </c>
      <c r="P5298" s="26" t="s">
        <v>188</v>
      </c>
      <c r="R5298" s="16" t="s">
        <v>139</v>
      </c>
      <c r="S5298" s="16" t="s">
        <v>4621</v>
      </c>
      <c r="T5298" s="23" t="s">
        <v>32</v>
      </c>
      <c r="W5298" s="20" t="s">
        <v>43</v>
      </c>
      <c r="Z5298" s="25">
        <v>0</v>
      </c>
      <c r="AA5298" s="25">
        <v>0</v>
      </c>
      <c r="AB5298" s="25">
        <v>0</v>
      </c>
      <c r="AC5298" s="25">
        <v>121500</v>
      </c>
      <c r="AD5298" s="25">
        <v>0</v>
      </c>
      <c r="AE5298" s="25">
        <v>0</v>
      </c>
      <c r="AF5298" s="25">
        <v>0</v>
      </c>
      <c r="AG5298" s="25">
        <v>121500</v>
      </c>
      <c r="AH5298" s="25">
        <v>121500</v>
      </c>
      <c r="AI5298" s="16" t="s">
        <v>4655</v>
      </c>
    </row>
    <row r="5299" spans="1:35" ht="30" x14ac:dyDescent="0.25">
      <c r="A5299" s="17">
        <v>128408</v>
      </c>
      <c r="B5299" s="18">
        <v>1</v>
      </c>
      <c r="C5299" s="16" t="s">
        <v>73</v>
      </c>
      <c r="D5299" s="21">
        <v>43444</v>
      </c>
      <c r="E5299" s="16" t="s">
        <v>1022</v>
      </c>
      <c r="F5299" s="21">
        <v>44215</v>
      </c>
      <c r="G5299" s="16" t="s">
        <v>75</v>
      </c>
      <c r="H5299" s="26" t="s">
        <v>320</v>
      </c>
      <c r="M5299" s="26" t="s">
        <v>11525</v>
      </c>
      <c r="N5299" s="26" t="s">
        <v>11524</v>
      </c>
      <c r="O5299" s="16" t="s">
        <v>60</v>
      </c>
      <c r="P5299" s="26" t="s">
        <v>1420</v>
      </c>
      <c r="T5299" s="23" t="s">
        <v>32</v>
      </c>
      <c r="W5299" s="20" t="s">
        <v>43</v>
      </c>
      <c r="X5299" s="16" t="s">
        <v>140</v>
      </c>
      <c r="Z5299" s="24" t="s">
        <v>32</v>
      </c>
      <c r="AA5299" s="24" t="s">
        <v>32</v>
      </c>
      <c r="AB5299" s="24" t="s">
        <v>32</v>
      </c>
      <c r="AC5299" s="24" t="s">
        <v>32</v>
      </c>
      <c r="AD5299" s="25">
        <v>250000</v>
      </c>
      <c r="AE5299" s="25">
        <v>0</v>
      </c>
      <c r="AF5299" s="25">
        <v>0</v>
      </c>
      <c r="AG5299" s="25">
        <v>0</v>
      </c>
      <c r="AH5299" s="25">
        <v>250000</v>
      </c>
    </row>
    <row r="5300" spans="1:35" ht="60" x14ac:dyDescent="0.25">
      <c r="A5300" s="17">
        <v>128409</v>
      </c>
      <c r="B5300" s="18">
        <v>4</v>
      </c>
      <c r="C5300" s="16" t="s">
        <v>73</v>
      </c>
      <c r="D5300" s="21">
        <v>43444</v>
      </c>
      <c r="E5300" s="16" t="s">
        <v>1409</v>
      </c>
      <c r="F5300" s="21">
        <v>44215</v>
      </c>
      <c r="G5300" s="16" t="s">
        <v>75</v>
      </c>
      <c r="H5300" s="26" t="s">
        <v>126</v>
      </c>
      <c r="M5300" s="26" t="s">
        <v>4656</v>
      </c>
      <c r="N5300" s="26" t="s">
        <v>4657</v>
      </c>
      <c r="O5300" s="16" t="s">
        <v>60</v>
      </c>
      <c r="P5300" s="26" t="s">
        <v>79</v>
      </c>
      <c r="R5300" s="16" t="s">
        <v>41</v>
      </c>
      <c r="S5300" s="16" t="s">
        <v>84</v>
      </c>
      <c r="T5300" s="22">
        <v>0.01</v>
      </c>
      <c r="W5300" s="20" t="s">
        <v>43</v>
      </c>
      <c r="X5300" s="16" t="s">
        <v>78</v>
      </c>
      <c r="Y5300" s="26" t="s">
        <v>4658</v>
      </c>
      <c r="Z5300" s="25">
        <v>27920</v>
      </c>
      <c r="AA5300" s="25">
        <v>0</v>
      </c>
      <c r="AB5300" s="25">
        <v>0</v>
      </c>
      <c r="AC5300" s="25">
        <v>0</v>
      </c>
      <c r="AD5300" s="25">
        <v>258195</v>
      </c>
      <c r="AE5300" s="25">
        <v>0</v>
      </c>
      <c r="AF5300" s="25">
        <v>0</v>
      </c>
      <c r="AG5300" s="25">
        <v>0</v>
      </c>
      <c r="AH5300" s="25">
        <v>258195</v>
      </c>
      <c r="AI5300" s="16" t="s">
        <v>4659</v>
      </c>
    </row>
    <row r="5301" spans="1:35" x14ac:dyDescent="0.25">
      <c r="A5301" s="17">
        <v>128411</v>
      </c>
      <c r="B5301" s="18">
        <v>1</v>
      </c>
      <c r="C5301" s="16" t="s">
        <v>47</v>
      </c>
      <c r="D5301" s="21">
        <v>43445</v>
      </c>
      <c r="E5301" s="16" t="s">
        <v>4294</v>
      </c>
      <c r="F5301" s="21">
        <v>44364</v>
      </c>
      <c r="G5301" s="16" t="s">
        <v>33</v>
      </c>
      <c r="H5301" s="26" t="s">
        <v>209</v>
      </c>
      <c r="I5301" s="16" t="s">
        <v>4660</v>
      </c>
      <c r="K5301" s="16" t="s">
        <v>4661</v>
      </c>
      <c r="L5301" s="16" t="s">
        <v>37</v>
      </c>
      <c r="M5301" s="26" t="s">
        <v>4662</v>
      </c>
      <c r="O5301" s="16" t="s">
        <v>1149</v>
      </c>
      <c r="P5301" s="26" t="s">
        <v>188</v>
      </c>
      <c r="R5301" s="16" t="s">
        <v>139</v>
      </c>
      <c r="S5301" s="16" t="s">
        <v>4621</v>
      </c>
      <c r="T5301" s="22">
        <v>3.1</v>
      </c>
      <c r="W5301" s="20" t="s">
        <v>43</v>
      </c>
      <c r="X5301" s="16" t="s">
        <v>44</v>
      </c>
      <c r="Z5301" s="25">
        <v>0</v>
      </c>
      <c r="AA5301" s="25">
        <v>0</v>
      </c>
      <c r="AB5301" s="25">
        <v>0</v>
      </c>
      <c r="AC5301" s="25">
        <v>7610.15</v>
      </c>
      <c r="AD5301" s="25">
        <v>0</v>
      </c>
      <c r="AE5301" s="25">
        <v>0</v>
      </c>
      <c r="AF5301" s="25">
        <v>0</v>
      </c>
      <c r="AG5301" s="25">
        <v>264860.15000000002</v>
      </c>
      <c r="AH5301" s="25">
        <v>264860.15000000002</v>
      </c>
      <c r="AI5301" s="16" t="s">
        <v>4663</v>
      </c>
    </row>
    <row r="5302" spans="1:35" x14ac:dyDescent="0.25">
      <c r="A5302" s="17">
        <v>128413</v>
      </c>
      <c r="B5302" s="18">
        <v>3</v>
      </c>
      <c r="C5302" s="16" t="s">
        <v>73</v>
      </c>
      <c r="D5302" s="21">
        <v>43453</v>
      </c>
      <c r="E5302" s="16" t="s">
        <v>142</v>
      </c>
      <c r="F5302" s="21">
        <v>43489</v>
      </c>
      <c r="G5302" s="16" t="s">
        <v>75</v>
      </c>
      <c r="H5302" s="26" t="s">
        <v>273</v>
      </c>
      <c r="I5302" s="16" t="s">
        <v>683</v>
      </c>
      <c r="J5302" s="20" t="s">
        <v>148</v>
      </c>
      <c r="L5302" s="16" t="s">
        <v>149</v>
      </c>
      <c r="M5302" s="26" t="s">
        <v>11523</v>
      </c>
      <c r="O5302" s="16" t="s">
        <v>151</v>
      </c>
      <c r="P5302" s="26" t="s">
        <v>551</v>
      </c>
      <c r="T5302" s="23" t="s">
        <v>32</v>
      </c>
      <c r="W5302" s="20" t="s">
        <v>43</v>
      </c>
      <c r="Z5302" s="24" t="s">
        <v>32</v>
      </c>
      <c r="AA5302" s="24" t="s">
        <v>32</v>
      </c>
      <c r="AB5302" s="24" t="s">
        <v>32</v>
      </c>
      <c r="AC5302" s="24" t="s">
        <v>32</v>
      </c>
      <c r="AD5302" s="25">
        <v>32144.67</v>
      </c>
      <c r="AE5302" s="25">
        <v>0</v>
      </c>
      <c r="AF5302" s="25">
        <v>0</v>
      </c>
      <c r="AG5302" s="25">
        <v>0</v>
      </c>
      <c r="AH5302" s="25">
        <v>32144.67</v>
      </c>
    </row>
    <row r="5303" spans="1:35" x14ac:dyDescent="0.25">
      <c r="A5303" s="17">
        <v>128416</v>
      </c>
      <c r="B5303" s="18">
        <v>3</v>
      </c>
      <c r="C5303" s="16" t="s">
        <v>73</v>
      </c>
      <c r="D5303" s="21">
        <v>43454</v>
      </c>
      <c r="E5303" s="16" t="s">
        <v>4566</v>
      </c>
      <c r="F5303" s="21">
        <v>43454</v>
      </c>
      <c r="G5303" s="16" t="s">
        <v>4566</v>
      </c>
      <c r="H5303" s="26" t="s">
        <v>362</v>
      </c>
      <c r="M5303" s="26" t="s">
        <v>11522</v>
      </c>
      <c r="O5303" s="16" t="s">
        <v>1171</v>
      </c>
      <c r="P5303" s="26" t="s">
        <v>1062</v>
      </c>
      <c r="T5303" s="23" t="s">
        <v>32</v>
      </c>
      <c r="W5303" s="20" t="s">
        <v>43</v>
      </c>
      <c r="Z5303" s="24" t="s">
        <v>32</v>
      </c>
      <c r="AA5303" s="24" t="s">
        <v>32</v>
      </c>
      <c r="AB5303" s="24" t="s">
        <v>32</v>
      </c>
      <c r="AC5303" s="24" t="s">
        <v>32</v>
      </c>
      <c r="AD5303" s="25">
        <v>0</v>
      </c>
      <c r="AE5303" s="25">
        <v>0</v>
      </c>
      <c r="AF5303" s="25">
        <v>175000</v>
      </c>
      <c r="AG5303" s="25">
        <v>0</v>
      </c>
      <c r="AH5303" s="25">
        <v>175000</v>
      </c>
      <c r="AI5303" s="16" t="s">
        <v>11521</v>
      </c>
    </row>
    <row r="5304" spans="1:35" x14ac:dyDescent="0.25">
      <c r="A5304" s="17">
        <v>128417</v>
      </c>
      <c r="B5304" s="18">
        <v>1</v>
      </c>
      <c r="C5304" s="16" t="s">
        <v>73</v>
      </c>
      <c r="D5304" s="21">
        <v>43454</v>
      </c>
      <c r="E5304" s="16" t="s">
        <v>142</v>
      </c>
      <c r="F5304" s="21">
        <v>43476</v>
      </c>
      <c r="G5304" s="16" t="s">
        <v>75</v>
      </c>
      <c r="H5304" s="26" t="s">
        <v>791</v>
      </c>
      <c r="L5304" s="16" t="s">
        <v>840</v>
      </c>
      <c r="M5304" s="26" t="s">
        <v>11520</v>
      </c>
      <c r="O5304" s="16" t="s">
        <v>151</v>
      </c>
      <c r="P5304" s="26" t="s">
        <v>188</v>
      </c>
      <c r="R5304" s="16" t="s">
        <v>139</v>
      </c>
      <c r="S5304" s="16" t="s">
        <v>4621</v>
      </c>
      <c r="T5304" s="23" t="s">
        <v>32</v>
      </c>
      <c r="W5304" s="20" t="s">
        <v>43</v>
      </c>
      <c r="Z5304" s="24" t="s">
        <v>32</v>
      </c>
      <c r="AA5304" s="24" t="s">
        <v>32</v>
      </c>
      <c r="AB5304" s="24" t="s">
        <v>32</v>
      </c>
      <c r="AC5304" s="24" t="s">
        <v>32</v>
      </c>
      <c r="AD5304" s="24" t="s">
        <v>32</v>
      </c>
      <c r="AE5304" s="24" t="s">
        <v>32</v>
      </c>
      <c r="AF5304" s="24" t="s">
        <v>32</v>
      </c>
      <c r="AG5304" s="24" t="s">
        <v>32</v>
      </c>
      <c r="AH5304" s="24" t="s">
        <v>32</v>
      </c>
      <c r="AI5304" s="16" t="s">
        <v>11519</v>
      </c>
    </row>
    <row r="5305" spans="1:35" x14ac:dyDescent="0.25">
      <c r="A5305" s="17">
        <v>128418</v>
      </c>
      <c r="B5305" s="18">
        <v>1</v>
      </c>
      <c r="C5305" s="16" t="s">
        <v>73</v>
      </c>
      <c r="D5305" s="21">
        <v>43454</v>
      </c>
      <c r="E5305" s="16" t="s">
        <v>142</v>
      </c>
      <c r="F5305" s="21">
        <v>43476</v>
      </c>
      <c r="G5305" s="16" t="s">
        <v>75</v>
      </c>
      <c r="H5305" s="26" t="s">
        <v>791</v>
      </c>
      <c r="L5305" s="16" t="s">
        <v>840</v>
      </c>
      <c r="M5305" s="26" t="s">
        <v>11518</v>
      </c>
      <c r="O5305" s="16" t="s">
        <v>151</v>
      </c>
      <c r="P5305" s="26" t="s">
        <v>198</v>
      </c>
      <c r="R5305" s="16" t="s">
        <v>139</v>
      </c>
      <c r="S5305" s="16" t="s">
        <v>84</v>
      </c>
      <c r="T5305" s="23" t="s">
        <v>32</v>
      </c>
      <c r="W5305" s="20" t="s">
        <v>43</v>
      </c>
      <c r="Z5305" s="24" t="s">
        <v>32</v>
      </c>
      <c r="AA5305" s="24" t="s">
        <v>32</v>
      </c>
      <c r="AB5305" s="24" t="s">
        <v>32</v>
      </c>
      <c r="AC5305" s="24" t="s">
        <v>32</v>
      </c>
      <c r="AD5305" s="24" t="s">
        <v>32</v>
      </c>
      <c r="AE5305" s="24" t="s">
        <v>32</v>
      </c>
      <c r="AF5305" s="24" t="s">
        <v>32</v>
      </c>
      <c r="AG5305" s="24" t="s">
        <v>32</v>
      </c>
      <c r="AH5305" s="24" t="s">
        <v>32</v>
      </c>
      <c r="AI5305" s="16" t="s">
        <v>11517</v>
      </c>
    </row>
    <row r="5306" spans="1:35" x14ac:dyDescent="0.25">
      <c r="A5306" s="17">
        <v>128419</v>
      </c>
      <c r="B5306" s="18">
        <v>6</v>
      </c>
      <c r="C5306" s="16" t="s">
        <v>73</v>
      </c>
      <c r="D5306" s="21">
        <v>43455</v>
      </c>
      <c r="E5306" s="16" t="s">
        <v>142</v>
      </c>
      <c r="F5306" s="21">
        <v>43892</v>
      </c>
      <c r="G5306" s="16" t="s">
        <v>2469</v>
      </c>
      <c r="H5306" s="26" t="s">
        <v>76</v>
      </c>
      <c r="I5306" s="16" t="s">
        <v>1518</v>
      </c>
      <c r="J5306" s="20" t="s">
        <v>1518</v>
      </c>
      <c r="M5306" s="26" t="s">
        <v>11516</v>
      </c>
      <c r="O5306" s="16" t="s">
        <v>1520</v>
      </c>
      <c r="P5306" s="26" t="s">
        <v>551</v>
      </c>
      <c r="R5306" s="16" t="s">
        <v>139</v>
      </c>
      <c r="S5306" s="16" t="s">
        <v>192</v>
      </c>
      <c r="T5306" s="23" t="s">
        <v>32</v>
      </c>
      <c r="W5306" s="20" t="s">
        <v>43</v>
      </c>
      <c r="Z5306" s="24" t="s">
        <v>32</v>
      </c>
      <c r="AA5306" s="24" t="s">
        <v>32</v>
      </c>
      <c r="AB5306" s="24" t="s">
        <v>32</v>
      </c>
      <c r="AC5306" s="24" t="s">
        <v>32</v>
      </c>
      <c r="AD5306" s="25">
        <v>500000</v>
      </c>
      <c r="AE5306" s="25">
        <v>0</v>
      </c>
      <c r="AF5306" s="25">
        <v>0</v>
      </c>
      <c r="AG5306" s="25">
        <v>0</v>
      </c>
      <c r="AH5306" s="25">
        <v>500000</v>
      </c>
    </row>
    <row r="5307" spans="1:35" x14ac:dyDescent="0.25">
      <c r="A5307" s="17">
        <v>128425</v>
      </c>
      <c r="B5307" s="18">
        <v>3</v>
      </c>
      <c r="C5307" s="16" t="s">
        <v>73</v>
      </c>
      <c r="D5307" s="21">
        <v>43469</v>
      </c>
      <c r="E5307" s="16" t="s">
        <v>1610</v>
      </c>
      <c r="F5307" s="21">
        <v>43469</v>
      </c>
      <c r="G5307" s="16" t="s">
        <v>1610</v>
      </c>
      <c r="H5307" s="26" t="s">
        <v>98</v>
      </c>
      <c r="L5307" s="16" t="s">
        <v>110</v>
      </c>
      <c r="M5307" s="26" t="s">
        <v>11515</v>
      </c>
      <c r="O5307" s="16" t="s">
        <v>1612</v>
      </c>
      <c r="T5307" s="23" t="s">
        <v>32</v>
      </c>
      <c r="W5307" s="20" t="s">
        <v>43</v>
      </c>
      <c r="Z5307" s="24" t="s">
        <v>32</v>
      </c>
      <c r="AA5307" s="24" t="s">
        <v>32</v>
      </c>
      <c r="AB5307" s="24" t="s">
        <v>32</v>
      </c>
      <c r="AC5307" s="24" t="s">
        <v>32</v>
      </c>
      <c r="AD5307" s="25">
        <v>0</v>
      </c>
      <c r="AE5307" s="25">
        <v>0</v>
      </c>
      <c r="AF5307" s="25">
        <v>525000</v>
      </c>
      <c r="AG5307" s="25">
        <v>0</v>
      </c>
      <c r="AH5307" s="25">
        <v>525000</v>
      </c>
      <c r="AI5307" s="16" t="s">
        <v>11514</v>
      </c>
    </row>
    <row r="5308" spans="1:35" ht="30" x14ac:dyDescent="0.25">
      <c r="A5308" s="17">
        <v>128426</v>
      </c>
      <c r="B5308" s="18">
        <v>4</v>
      </c>
      <c r="C5308" s="16" t="s">
        <v>73</v>
      </c>
      <c r="D5308" s="21">
        <v>43469</v>
      </c>
      <c r="E5308" s="16" t="s">
        <v>1409</v>
      </c>
      <c r="F5308" s="21">
        <v>44215</v>
      </c>
      <c r="G5308" s="16" t="s">
        <v>75</v>
      </c>
      <c r="H5308" s="26" t="s">
        <v>295</v>
      </c>
      <c r="I5308" s="16" t="s">
        <v>722</v>
      </c>
      <c r="J5308" s="20" t="s">
        <v>116</v>
      </c>
      <c r="L5308" s="16" t="s">
        <v>116</v>
      </c>
      <c r="M5308" s="26" t="s">
        <v>11513</v>
      </c>
      <c r="N5308" s="26" t="s">
        <v>11512</v>
      </c>
      <c r="O5308" s="16" t="s">
        <v>60</v>
      </c>
      <c r="P5308" s="26" t="s">
        <v>443</v>
      </c>
      <c r="R5308" s="16" t="s">
        <v>139</v>
      </c>
      <c r="S5308" s="16" t="s">
        <v>84</v>
      </c>
      <c r="T5308" s="22">
        <v>0.49</v>
      </c>
      <c r="W5308" s="20" t="s">
        <v>43</v>
      </c>
      <c r="X5308" s="16" t="s">
        <v>78</v>
      </c>
      <c r="Z5308" s="24" t="s">
        <v>32</v>
      </c>
      <c r="AA5308" s="24" t="s">
        <v>32</v>
      </c>
      <c r="AB5308" s="24" t="s">
        <v>32</v>
      </c>
      <c r="AC5308" s="24" t="s">
        <v>32</v>
      </c>
      <c r="AD5308" s="25">
        <v>30000</v>
      </c>
      <c r="AE5308" s="25">
        <v>0</v>
      </c>
      <c r="AF5308" s="25">
        <v>0</v>
      </c>
      <c r="AG5308" s="25">
        <v>0</v>
      </c>
      <c r="AH5308" s="25">
        <v>30000</v>
      </c>
      <c r="AI5308" s="16" t="s">
        <v>11511</v>
      </c>
    </row>
    <row r="5309" spans="1:35" x14ac:dyDescent="0.25">
      <c r="A5309" s="17">
        <v>128428</v>
      </c>
      <c r="B5309" s="18">
        <v>1</v>
      </c>
      <c r="C5309" s="16" t="s">
        <v>31</v>
      </c>
      <c r="D5309" s="21">
        <v>43472</v>
      </c>
      <c r="E5309" s="16" t="s">
        <v>486</v>
      </c>
      <c r="F5309" s="21">
        <v>44250</v>
      </c>
      <c r="G5309" s="16" t="s">
        <v>718</v>
      </c>
      <c r="H5309" s="26" t="s">
        <v>791</v>
      </c>
      <c r="I5309" s="16" t="s">
        <v>1251</v>
      </c>
      <c r="J5309" s="20" t="s">
        <v>148</v>
      </c>
      <c r="L5309" s="16" t="s">
        <v>149</v>
      </c>
      <c r="M5309" s="26" t="s">
        <v>4664</v>
      </c>
      <c r="O5309" s="16" t="s">
        <v>179</v>
      </c>
      <c r="P5309" s="26" t="s">
        <v>79</v>
      </c>
      <c r="R5309" s="16" t="s">
        <v>41</v>
      </c>
      <c r="S5309" s="16" t="s">
        <v>84</v>
      </c>
      <c r="T5309" s="22">
        <v>0.01</v>
      </c>
      <c r="U5309" s="21">
        <v>44176</v>
      </c>
      <c r="W5309" s="20" t="s">
        <v>43</v>
      </c>
      <c r="X5309" s="16" t="s">
        <v>454</v>
      </c>
      <c r="Y5309" s="26" t="s">
        <v>4665</v>
      </c>
      <c r="Z5309" s="25">
        <v>74500</v>
      </c>
      <c r="AA5309" s="25">
        <v>0</v>
      </c>
      <c r="AB5309" s="25">
        <v>2950231</v>
      </c>
      <c r="AC5309" s="25">
        <v>0</v>
      </c>
      <c r="AD5309" s="25">
        <v>122000</v>
      </c>
      <c r="AE5309" s="25">
        <v>0</v>
      </c>
      <c r="AF5309" s="25">
        <v>2950231</v>
      </c>
      <c r="AG5309" s="25">
        <v>0</v>
      </c>
      <c r="AH5309" s="25">
        <v>3072231</v>
      </c>
      <c r="AI5309" s="16" t="s">
        <v>4666</v>
      </c>
    </row>
    <row r="5310" spans="1:35" x14ac:dyDescent="0.25">
      <c r="A5310" s="17">
        <v>128431</v>
      </c>
      <c r="B5310" s="18">
        <v>2</v>
      </c>
      <c r="C5310" s="16" t="s">
        <v>73</v>
      </c>
      <c r="D5310" s="21">
        <v>43473</v>
      </c>
      <c r="E5310" s="16" t="s">
        <v>142</v>
      </c>
      <c r="F5310" s="21">
        <v>43500</v>
      </c>
      <c r="G5310" s="16" t="s">
        <v>75</v>
      </c>
      <c r="H5310" s="26" t="s">
        <v>170</v>
      </c>
      <c r="I5310" s="16" t="s">
        <v>464</v>
      </c>
      <c r="J5310" s="20" t="s">
        <v>116</v>
      </c>
      <c r="L5310" s="16" t="s">
        <v>116</v>
      </c>
      <c r="M5310" s="26" t="s">
        <v>11510</v>
      </c>
      <c r="N5310" s="26" t="s">
        <v>11509</v>
      </c>
      <c r="O5310" s="16" t="s">
        <v>151</v>
      </c>
      <c r="P5310" s="26" t="s">
        <v>1493</v>
      </c>
      <c r="R5310" s="16" t="s">
        <v>1494</v>
      </c>
      <c r="S5310" s="16" t="s">
        <v>84</v>
      </c>
      <c r="T5310" s="22">
        <v>0</v>
      </c>
      <c r="W5310" s="20" t="s">
        <v>43</v>
      </c>
      <c r="X5310" s="16" t="s">
        <v>78</v>
      </c>
      <c r="Z5310" s="24" t="s">
        <v>32</v>
      </c>
      <c r="AA5310" s="24" t="s">
        <v>32</v>
      </c>
      <c r="AB5310" s="24" t="s">
        <v>32</v>
      </c>
      <c r="AC5310" s="24" t="s">
        <v>32</v>
      </c>
      <c r="AD5310" s="25">
        <v>0</v>
      </c>
      <c r="AE5310" s="25">
        <v>0</v>
      </c>
      <c r="AF5310" s="25">
        <v>195001</v>
      </c>
      <c r="AG5310" s="25">
        <v>0</v>
      </c>
      <c r="AH5310" s="25">
        <v>195001</v>
      </c>
      <c r="AI5310" s="16" t="s">
        <v>11508</v>
      </c>
    </row>
    <row r="5311" spans="1:35" ht="30" x14ac:dyDescent="0.25">
      <c r="A5311" s="17">
        <v>128432</v>
      </c>
      <c r="B5311" s="18">
        <v>1</v>
      </c>
      <c r="C5311" s="16" t="s">
        <v>73</v>
      </c>
      <c r="D5311" s="21">
        <v>43474</v>
      </c>
      <c r="E5311" s="16" t="s">
        <v>2240</v>
      </c>
      <c r="F5311" s="21">
        <v>44354</v>
      </c>
      <c r="G5311" s="16" t="s">
        <v>142</v>
      </c>
      <c r="H5311" s="26" t="s">
        <v>196</v>
      </c>
      <c r="I5311" s="16" t="s">
        <v>11507</v>
      </c>
      <c r="K5311" s="16" t="s">
        <v>11506</v>
      </c>
      <c r="L5311" s="16" t="s">
        <v>37</v>
      </c>
      <c r="M5311" s="26" t="s">
        <v>11505</v>
      </c>
      <c r="N5311" s="26" t="s">
        <v>4539</v>
      </c>
      <c r="O5311" s="16" t="s">
        <v>1139</v>
      </c>
      <c r="P5311" s="26" t="s">
        <v>1140</v>
      </c>
      <c r="T5311" s="22">
        <v>0.01</v>
      </c>
      <c r="W5311" s="20" t="s">
        <v>43</v>
      </c>
      <c r="X5311" s="16" t="s">
        <v>44</v>
      </c>
      <c r="Z5311" s="24" t="s">
        <v>32</v>
      </c>
      <c r="AA5311" s="24" t="s">
        <v>32</v>
      </c>
      <c r="AB5311" s="24" t="s">
        <v>32</v>
      </c>
      <c r="AC5311" s="24" t="s">
        <v>32</v>
      </c>
      <c r="AD5311" s="25">
        <v>15000</v>
      </c>
      <c r="AE5311" s="25">
        <v>0</v>
      </c>
      <c r="AF5311" s="25">
        <v>11500</v>
      </c>
      <c r="AG5311" s="25">
        <v>0</v>
      </c>
      <c r="AH5311" s="25">
        <v>26500</v>
      </c>
      <c r="AI5311" s="16" t="s">
        <v>11504</v>
      </c>
    </row>
    <row r="5312" spans="1:35" ht="30" x14ac:dyDescent="0.25">
      <c r="A5312" s="17">
        <v>128433</v>
      </c>
      <c r="B5312" s="18">
        <v>1</v>
      </c>
      <c r="C5312" s="16" t="s">
        <v>73</v>
      </c>
      <c r="D5312" s="21">
        <v>43474</v>
      </c>
      <c r="E5312" s="16" t="s">
        <v>2240</v>
      </c>
      <c r="F5312" s="21">
        <v>44336</v>
      </c>
      <c r="G5312" s="16" t="s">
        <v>74</v>
      </c>
      <c r="H5312" s="26" t="s">
        <v>196</v>
      </c>
      <c r="I5312" s="16" t="s">
        <v>11503</v>
      </c>
      <c r="K5312" s="16" t="s">
        <v>2085</v>
      </c>
      <c r="L5312" s="16" t="s">
        <v>37</v>
      </c>
      <c r="M5312" s="26" t="s">
        <v>11502</v>
      </c>
      <c r="N5312" s="26" t="s">
        <v>4539</v>
      </c>
      <c r="O5312" s="16" t="s">
        <v>1139</v>
      </c>
      <c r="P5312" s="26" t="s">
        <v>1140</v>
      </c>
      <c r="T5312" s="22">
        <v>0.01</v>
      </c>
      <c r="W5312" s="20" t="s">
        <v>43</v>
      </c>
      <c r="X5312" s="16" t="s">
        <v>44</v>
      </c>
      <c r="Z5312" s="24" t="s">
        <v>32</v>
      </c>
      <c r="AA5312" s="24" t="s">
        <v>32</v>
      </c>
      <c r="AB5312" s="24" t="s">
        <v>32</v>
      </c>
      <c r="AC5312" s="24" t="s">
        <v>32</v>
      </c>
      <c r="AD5312" s="25">
        <v>15000</v>
      </c>
      <c r="AE5312" s="25">
        <v>0</v>
      </c>
      <c r="AF5312" s="25">
        <v>22600</v>
      </c>
      <c r="AG5312" s="25">
        <v>0</v>
      </c>
      <c r="AH5312" s="25">
        <v>37600</v>
      </c>
      <c r="AI5312" s="16" t="s">
        <v>11501</v>
      </c>
    </row>
    <row r="5313" spans="1:35" ht="30" x14ac:dyDescent="0.25">
      <c r="A5313" s="17">
        <v>128434</v>
      </c>
      <c r="B5313" s="18">
        <v>1</v>
      </c>
      <c r="C5313" s="16" t="s">
        <v>73</v>
      </c>
      <c r="D5313" s="21">
        <v>43474</v>
      </c>
      <c r="E5313" s="16" t="s">
        <v>2240</v>
      </c>
      <c r="F5313" s="21">
        <v>43837</v>
      </c>
      <c r="G5313" s="16" t="s">
        <v>142</v>
      </c>
      <c r="H5313" s="26" t="s">
        <v>196</v>
      </c>
      <c r="I5313" s="16" t="s">
        <v>11500</v>
      </c>
      <c r="K5313" s="16" t="s">
        <v>11499</v>
      </c>
      <c r="L5313" s="16" t="s">
        <v>37</v>
      </c>
      <c r="M5313" s="26" t="s">
        <v>11498</v>
      </c>
      <c r="N5313" s="26" t="s">
        <v>4539</v>
      </c>
      <c r="O5313" s="16" t="s">
        <v>1139</v>
      </c>
      <c r="P5313" s="26" t="s">
        <v>1140</v>
      </c>
      <c r="T5313" s="22">
        <v>0.01</v>
      </c>
      <c r="W5313" s="20" t="s">
        <v>43</v>
      </c>
      <c r="X5313" s="16" t="s">
        <v>78</v>
      </c>
      <c r="Z5313" s="24" t="s">
        <v>32</v>
      </c>
      <c r="AA5313" s="24" t="s">
        <v>32</v>
      </c>
      <c r="AB5313" s="24" t="s">
        <v>32</v>
      </c>
      <c r="AC5313" s="24" t="s">
        <v>32</v>
      </c>
      <c r="AD5313" s="25">
        <v>15000</v>
      </c>
      <c r="AE5313" s="25">
        <v>0</v>
      </c>
      <c r="AF5313" s="25">
        <v>0</v>
      </c>
      <c r="AG5313" s="25">
        <v>0</v>
      </c>
      <c r="AH5313" s="25">
        <v>15000</v>
      </c>
      <c r="AI5313" s="16" t="s">
        <v>11497</v>
      </c>
    </row>
    <row r="5314" spans="1:35" ht="30" x14ac:dyDescent="0.25">
      <c r="A5314" s="17">
        <v>128435</v>
      </c>
      <c r="B5314" s="18">
        <v>2</v>
      </c>
      <c r="C5314" s="16" t="s">
        <v>73</v>
      </c>
      <c r="D5314" s="21">
        <v>43474</v>
      </c>
      <c r="E5314" s="16" t="s">
        <v>2240</v>
      </c>
      <c r="F5314" s="21">
        <v>43837</v>
      </c>
      <c r="G5314" s="16" t="s">
        <v>142</v>
      </c>
      <c r="H5314" s="26" t="s">
        <v>286</v>
      </c>
      <c r="I5314" s="16" t="s">
        <v>4057</v>
      </c>
      <c r="J5314" s="20" t="s">
        <v>116</v>
      </c>
      <c r="L5314" s="16" t="s">
        <v>116</v>
      </c>
      <c r="M5314" s="26" t="s">
        <v>11496</v>
      </c>
      <c r="N5314" s="26" t="s">
        <v>4539</v>
      </c>
      <c r="O5314" s="16" t="s">
        <v>1139</v>
      </c>
      <c r="P5314" s="26" t="s">
        <v>1140</v>
      </c>
      <c r="T5314" s="22">
        <v>0.01</v>
      </c>
      <c r="W5314" s="20" t="s">
        <v>43</v>
      </c>
      <c r="X5314" s="16" t="s">
        <v>78</v>
      </c>
      <c r="Z5314" s="24" t="s">
        <v>32</v>
      </c>
      <c r="AA5314" s="24" t="s">
        <v>32</v>
      </c>
      <c r="AB5314" s="24" t="s">
        <v>32</v>
      </c>
      <c r="AC5314" s="24" t="s">
        <v>32</v>
      </c>
      <c r="AD5314" s="25">
        <v>15000</v>
      </c>
      <c r="AE5314" s="25">
        <v>0</v>
      </c>
      <c r="AF5314" s="25">
        <v>0</v>
      </c>
      <c r="AG5314" s="25">
        <v>0</v>
      </c>
      <c r="AH5314" s="25">
        <v>15000</v>
      </c>
      <c r="AI5314" s="16" t="s">
        <v>11495</v>
      </c>
    </row>
    <row r="5315" spans="1:35" ht="30" x14ac:dyDescent="0.25">
      <c r="A5315" s="17">
        <v>128437</v>
      </c>
      <c r="B5315" s="18">
        <v>4</v>
      </c>
      <c r="C5315" s="16" t="s">
        <v>73</v>
      </c>
      <c r="D5315" s="21">
        <v>43474</v>
      </c>
      <c r="E5315" s="16" t="s">
        <v>2240</v>
      </c>
      <c r="F5315" s="21">
        <v>43837</v>
      </c>
      <c r="G5315" s="16" t="s">
        <v>142</v>
      </c>
      <c r="H5315" s="26" t="s">
        <v>292</v>
      </c>
      <c r="I5315" s="16" t="s">
        <v>4210</v>
      </c>
      <c r="J5315" s="20" t="s">
        <v>116</v>
      </c>
      <c r="L5315" s="16" t="s">
        <v>116</v>
      </c>
      <c r="M5315" s="26" t="s">
        <v>11494</v>
      </c>
      <c r="N5315" s="26" t="s">
        <v>2244</v>
      </c>
      <c r="O5315" s="16" t="s">
        <v>1139</v>
      </c>
      <c r="P5315" s="26" t="s">
        <v>1140</v>
      </c>
      <c r="T5315" s="22">
        <v>0.01</v>
      </c>
      <c r="W5315" s="20" t="s">
        <v>43</v>
      </c>
      <c r="X5315" s="16" t="s">
        <v>78</v>
      </c>
      <c r="Z5315" s="24" t="s">
        <v>32</v>
      </c>
      <c r="AA5315" s="24" t="s">
        <v>32</v>
      </c>
      <c r="AB5315" s="24" t="s">
        <v>32</v>
      </c>
      <c r="AC5315" s="24" t="s">
        <v>32</v>
      </c>
      <c r="AD5315" s="25">
        <v>15000</v>
      </c>
      <c r="AE5315" s="25">
        <v>0</v>
      </c>
      <c r="AF5315" s="25">
        <v>0</v>
      </c>
      <c r="AG5315" s="25">
        <v>0</v>
      </c>
      <c r="AH5315" s="25">
        <v>15000</v>
      </c>
    </row>
    <row r="5316" spans="1:35" ht="30" x14ac:dyDescent="0.25">
      <c r="A5316" s="17">
        <v>128438</v>
      </c>
      <c r="B5316" s="18">
        <v>4</v>
      </c>
      <c r="C5316" s="16" t="s">
        <v>73</v>
      </c>
      <c r="D5316" s="21">
        <v>43474</v>
      </c>
      <c r="E5316" s="16" t="s">
        <v>2240</v>
      </c>
      <c r="F5316" s="21">
        <v>44160</v>
      </c>
      <c r="G5316" s="16" t="s">
        <v>75</v>
      </c>
      <c r="H5316" s="26" t="s">
        <v>87</v>
      </c>
      <c r="I5316" s="16" t="s">
        <v>691</v>
      </c>
      <c r="J5316" s="20" t="s">
        <v>116</v>
      </c>
      <c r="L5316" s="16" t="s">
        <v>116</v>
      </c>
      <c r="M5316" s="26" t="s">
        <v>4667</v>
      </c>
      <c r="N5316" s="26" t="s">
        <v>2244</v>
      </c>
      <c r="O5316" s="16" t="s">
        <v>1139</v>
      </c>
      <c r="P5316" s="26" t="s">
        <v>1140</v>
      </c>
      <c r="T5316" s="22">
        <v>0.01</v>
      </c>
      <c r="W5316" s="20" t="s">
        <v>43</v>
      </c>
      <c r="X5316" s="16" t="s">
        <v>78</v>
      </c>
      <c r="Z5316" s="25">
        <v>0</v>
      </c>
      <c r="AA5316" s="25">
        <v>59824</v>
      </c>
      <c r="AB5316" s="25">
        <v>0</v>
      </c>
      <c r="AC5316" s="25">
        <v>0</v>
      </c>
      <c r="AD5316" s="25">
        <v>15000</v>
      </c>
      <c r="AE5316" s="25">
        <v>59824</v>
      </c>
      <c r="AF5316" s="25">
        <v>0</v>
      </c>
      <c r="AG5316" s="25">
        <v>0</v>
      </c>
      <c r="AH5316" s="25">
        <v>74824</v>
      </c>
    </row>
    <row r="5317" spans="1:35" ht="30" x14ac:dyDescent="0.25">
      <c r="A5317" s="17">
        <v>128439</v>
      </c>
      <c r="B5317" s="18">
        <v>3</v>
      </c>
      <c r="C5317" s="16" t="s">
        <v>73</v>
      </c>
      <c r="D5317" s="21">
        <v>43474</v>
      </c>
      <c r="E5317" s="16" t="s">
        <v>2240</v>
      </c>
      <c r="F5317" s="21">
        <v>44279</v>
      </c>
      <c r="G5317" s="16" t="s">
        <v>75</v>
      </c>
      <c r="H5317" s="26" t="s">
        <v>389</v>
      </c>
      <c r="I5317" s="16" t="s">
        <v>4668</v>
      </c>
      <c r="K5317" s="16" t="s">
        <v>4669</v>
      </c>
      <c r="L5317" s="16" t="s">
        <v>37</v>
      </c>
      <c r="M5317" s="26" t="s">
        <v>4670</v>
      </c>
      <c r="N5317" s="26" t="s">
        <v>2244</v>
      </c>
      <c r="O5317" s="16" t="s">
        <v>1139</v>
      </c>
      <c r="P5317" s="26" t="s">
        <v>1140</v>
      </c>
      <c r="T5317" s="22">
        <v>0.01</v>
      </c>
      <c r="W5317" s="20" t="s">
        <v>43</v>
      </c>
      <c r="X5317" s="16" t="s">
        <v>78</v>
      </c>
      <c r="Z5317" s="25">
        <v>0</v>
      </c>
      <c r="AA5317" s="25">
        <v>0</v>
      </c>
      <c r="AB5317" s="25">
        <v>140196</v>
      </c>
      <c r="AC5317" s="25">
        <v>0</v>
      </c>
      <c r="AD5317" s="25">
        <v>15000</v>
      </c>
      <c r="AE5317" s="25">
        <v>0</v>
      </c>
      <c r="AF5317" s="25">
        <v>140196</v>
      </c>
      <c r="AG5317" s="25">
        <v>0</v>
      </c>
      <c r="AH5317" s="25">
        <v>155196</v>
      </c>
      <c r="AI5317" s="16" t="s">
        <v>4671</v>
      </c>
    </row>
    <row r="5318" spans="1:35" ht="30" x14ac:dyDescent="0.25">
      <c r="A5318" s="17">
        <v>128440</v>
      </c>
      <c r="B5318" s="18">
        <v>4</v>
      </c>
      <c r="C5318" s="16" t="s">
        <v>73</v>
      </c>
      <c r="D5318" s="21">
        <v>43474</v>
      </c>
      <c r="E5318" s="16" t="s">
        <v>2240</v>
      </c>
      <c r="F5318" s="21">
        <v>44279</v>
      </c>
      <c r="G5318" s="16" t="s">
        <v>75</v>
      </c>
      <c r="H5318" s="26" t="s">
        <v>126</v>
      </c>
      <c r="I5318" s="16" t="s">
        <v>11493</v>
      </c>
      <c r="K5318" s="16" t="s">
        <v>11492</v>
      </c>
      <c r="L5318" s="16" t="s">
        <v>37</v>
      </c>
      <c r="M5318" s="26" t="s">
        <v>11491</v>
      </c>
      <c r="N5318" s="26" t="s">
        <v>2244</v>
      </c>
      <c r="O5318" s="16" t="s">
        <v>1139</v>
      </c>
      <c r="P5318" s="26" t="s">
        <v>1140</v>
      </c>
      <c r="T5318" s="22">
        <v>0.01</v>
      </c>
      <c r="W5318" s="20" t="s">
        <v>43</v>
      </c>
      <c r="X5318" s="16" t="s">
        <v>78</v>
      </c>
      <c r="Z5318" s="24" t="s">
        <v>32</v>
      </c>
      <c r="AA5318" s="24" t="s">
        <v>32</v>
      </c>
      <c r="AB5318" s="24" t="s">
        <v>32</v>
      </c>
      <c r="AC5318" s="24" t="s">
        <v>32</v>
      </c>
      <c r="AD5318" s="25">
        <v>15000</v>
      </c>
      <c r="AE5318" s="25">
        <v>0</v>
      </c>
      <c r="AF5318" s="25">
        <v>0</v>
      </c>
      <c r="AG5318" s="25">
        <v>0</v>
      </c>
      <c r="AH5318" s="25">
        <v>15000</v>
      </c>
    </row>
    <row r="5319" spans="1:35" ht="30" x14ac:dyDescent="0.25">
      <c r="A5319" s="17">
        <v>128441</v>
      </c>
      <c r="B5319" s="18">
        <v>4</v>
      </c>
      <c r="C5319" s="16" t="s">
        <v>73</v>
      </c>
      <c r="D5319" s="21">
        <v>43474</v>
      </c>
      <c r="E5319" s="16" t="s">
        <v>2240</v>
      </c>
      <c r="F5319" s="21">
        <v>44279</v>
      </c>
      <c r="G5319" s="16" t="s">
        <v>75</v>
      </c>
      <c r="H5319" s="26" t="s">
        <v>126</v>
      </c>
      <c r="I5319" s="16" t="s">
        <v>11490</v>
      </c>
      <c r="K5319" s="16" t="s">
        <v>11489</v>
      </c>
      <c r="L5319" s="16" t="s">
        <v>37</v>
      </c>
      <c r="M5319" s="26" t="s">
        <v>11488</v>
      </c>
      <c r="N5319" s="26" t="s">
        <v>2244</v>
      </c>
      <c r="O5319" s="16" t="s">
        <v>1139</v>
      </c>
      <c r="P5319" s="26" t="s">
        <v>1140</v>
      </c>
      <c r="T5319" s="22">
        <v>0.01</v>
      </c>
      <c r="W5319" s="20" t="s">
        <v>43</v>
      </c>
      <c r="X5319" s="16" t="s">
        <v>44</v>
      </c>
      <c r="Z5319" s="24" t="s">
        <v>32</v>
      </c>
      <c r="AA5319" s="24" t="s">
        <v>32</v>
      </c>
      <c r="AB5319" s="24" t="s">
        <v>32</v>
      </c>
      <c r="AC5319" s="24" t="s">
        <v>32</v>
      </c>
      <c r="AD5319" s="25">
        <v>15000</v>
      </c>
      <c r="AE5319" s="25">
        <v>0</v>
      </c>
      <c r="AF5319" s="25">
        <v>0</v>
      </c>
      <c r="AG5319" s="25">
        <v>0</v>
      </c>
      <c r="AH5319" s="25">
        <v>15000</v>
      </c>
    </row>
    <row r="5320" spans="1:35" ht="30" x14ac:dyDescent="0.25">
      <c r="A5320" s="17">
        <v>128442</v>
      </c>
      <c r="B5320" s="18">
        <v>4</v>
      </c>
      <c r="C5320" s="16" t="s">
        <v>73</v>
      </c>
      <c r="D5320" s="21">
        <v>43474</v>
      </c>
      <c r="E5320" s="16" t="s">
        <v>2240</v>
      </c>
      <c r="F5320" s="21">
        <v>44279</v>
      </c>
      <c r="G5320" s="16" t="s">
        <v>75</v>
      </c>
      <c r="H5320" s="26" t="s">
        <v>126</v>
      </c>
      <c r="I5320" s="16" t="s">
        <v>11487</v>
      </c>
      <c r="K5320" s="16" t="s">
        <v>11486</v>
      </c>
      <c r="L5320" s="16" t="s">
        <v>37</v>
      </c>
      <c r="M5320" s="26" t="s">
        <v>11485</v>
      </c>
      <c r="N5320" s="26" t="s">
        <v>2244</v>
      </c>
      <c r="O5320" s="16" t="s">
        <v>1139</v>
      </c>
      <c r="P5320" s="26" t="s">
        <v>1140</v>
      </c>
      <c r="T5320" s="22">
        <v>0.01</v>
      </c>
      <c r="W5320" s="20" t="s">
        <v>43</v>
      </c>
      <c r="X5320" s="16" t="s">
        <v>140</v>
      </c>
      <c r="Z5320" s="24" t="s">
        <v>32</v>
      </c>
      <c r="AA5320" s="24" t="s">
        <v>32</v>
      </c>
      <c r="AB5320" s="24" t="s">
        <v>32</v>
      </c>
      <c r="AC5320" s="24" t="s">
        <v>32</v>
      </c>
      <c r="AD5320" s="25">
        <v>15000</v>
      </c>
      <c r="AE5320" s="25">
        <v>0</v>
      </c>
      <c r="AF5320" s="25">
        <v>0</v>
      </c>
      <c r="AG5320" s="25">
        <v>0</v>
      </c>
      <c r="AH5320" s="25">
        <v>15000</v>
      </c>
    </row>
    <row r="5321" spans="1:35" ht="30" x14ac:dyDescent="0.25">
      <c r="A5321" s="17">
        <v>128443</v>
      </c>
      <c r="B5321" s="18">
        <v>4</v>
      </c>
      <c r="C5321" s="16" t="s">
        <v>73</v>
      </c>
      <c r="D5321" s="21">
        <v>43474</v>
      </c>
      <c r="E5321" s="16" t="s">
        <v>2240</v>
      </c>
      <c r="F5321" s="21">
        <v>44279</v>
      </c>
      <c r="G5321" s="16" t="s">
        <v>75</v>
      </c>
      <c r="H5321" s="26" t="s">
        <v>126</v>
      </c>
      <c r="I5321" s="16" t="s">
        <v>11484</v>
      </c>
      <c r="K5321" s="16" t="s">
        <v>11483</v>
      </c>
      <c r="L5321" s="16" t="s">
        <v>37</v>
      </c>
      <c r="M5321" s="26" t="s">
        <v>11482</v>
      </c>
      <c r="N5321" s="26" t="s">
        <v>4539</v>
      </c>
      <c r="O5321" s="16" t="s">
        <v>1139</v>
      </c>
      <c r="P5321" s="26" t="s">
        <v>1140</v>
      </c>
      <c r="T5321" s="22">
        <v>0.01</v>
      </c>
      <c r="W5321" s="20" t="s">
        <v>43</v>
      </c>
      <c r="X5321" s="16" t="s">
        <v>44</v>
      </c>
      <c r="Z5321" s="24" t="s">
        <v>32</v>
      </c>
      <c r="AA5321" s="24" t="s">
        <v>32</v>
      </c>
      <c r="AB5321" s="24" t="s">
        <v>32</v>
      </c>
      <c r="AC5321" s="24" t="s">
        <v>32</v>
      </c>
      <c r="AD5321" s="25">
        <v>15000</v>
      </c>
      <c r="AE5321" s="25">
        <v>0</v>
      </c>
      <c r="AF5321" s="25">
        <v>0</v>
      </c>
      <c r="AG5321" s="25">
        <v>0</v>
      </c>
      <c r="AH5321" s="25">
        <v>15000</v>
      </c>
    </row>
    <row r="5322" spans="1:35" ht="30" x14ac:dyDescent="0.25">
      <c r="A5322" s="17">
        <v>128444</v>
      </c>
      <c r="B5322" s="18">
        <v>4</v>
      </c>
      <c r="C5322" s="16" t="s">
        <v>73</v>
      </c>
      <c r="D5322" s="21">
        <v>43474</v>
      </c>
      <c r="E5322" s="16" t="s">
        <v>2240</v>
      </c>
      <c r="F5322" s="21">
        <v>44279</v>
      </c>
      <c r="G5322" s="16" t="s">
        <v>75</v>
      </c>
      <c r="H5322" s="26" t="s">
        <v>126</v>
      </c>
      <c r="I5322" s="16" t="s">
        <v>11481</v>
      </c>
      <c r="K5322" s="16" t="s">
        <v>11480</v>
      </c>
      <c r="L5322" s="16" t="s">
        <v>37</v>
      </c>
      <c r="M5322" s="26" t="s">
        <v>11479</v>
      </c>
      <c r="N5322" s="26" t="s">
        <v>2244</v>
      </c>
      <c r="O5322" s="16" t="s">
        <v>1139</v>
      </c>
      <c r="P5322" s="26" t="s">
        <v>1140</v>
      </c>
      <c r="T5322" s="22">
        <v>0.01</v>
      </c>
      <c r="W5322" s="20" t="s">
        <v>43</v>
      </c>
      <c r="X5322" s="16" t="s">
        <v>78</v>
      </c>
      <c r="Z5322" s="24" t="s">
        <v>32</v>
      </c>
      <c r="AA5322" s="24" t="s">
        <v>32</v>
      </c>
      <c r="AB5322" s="24" t="s">
        <v>32</v>
      </c>
      <c r="AC5322" s="24" t="s">
        <v>32</v>
      </c>
      <c r="AD5322" s="25">
        <v>15000</v>
      </c>
      <c r="AE5322" s="25">
        <v>0</v>
      </c>
      <c r="AF5322" s="25">
        <v>0</v>
      </c>
      <c r="AG5322" s="25">
        <v>0</v>
      </c>
      <c r="AH5322" s="25">
        <v>15000</v>
      </c>
    </row>
    <row r="5323" spans="1:35" ht="30" x14ac:dyDescent="0.25">
      <c r="A5323" s="17">
        <v>128445</v>
      </c>
      <c r="B5323" s="18">
        <v>4</v>
      </c>
      <c r="C5323" s="16" t="s">
        <v>73</v>
      </c>
      <c r="D5323" s="21">
        <v>43474</v>
      </c>
      <c r="E5323" s="16" t="s">
        <v>2240</v>
      </c>
      <c r="F5323" s="21">
        <v>44279</v>
      </c>
      <c r="G5323" s="16" t="s">
        <v>75</v>
      </c>
      <c r="H5323" s="26" t="s">
        <v>126</v>
      </c>
      <c r="I5323" s="16" t="s">
        <v>11478</v>
      </c>
      <c r="K5323" s="16" t="s">
        <v>11477</v>
      </c>
      <c r="L5323" s="16" t="s">
        <v>37</v>
      </c>
      <c r="M5323" s="26" t="s">
        <v>11476</v>
      </c>
      <c r="N5323" s="26" t="s">
        <v>4539</v>
      </c>
      <c r="O5323" s="16" t="s">
        <v>1139</v>
      </c>
      <c r="P5323" s="26" t="s">
        <v>1140</v>
      </c>
      <c r="T5323" s="22">
        <v>0.01</v>
      </c>
      <c r="W5323" s="20" t="s">
        <v>43</v>
      </c>
      <c r="X5323" s="16" t="s">
        <v>44</v>
      </c>
      <c r="Z5323" s="24" t="s">
        <v>32</v>
      </c>
      <c r="AA5323" s="24" t="s">
        <v>32</v>
      </c>
      <c r="AB5323" s="24" t="s">
        <v>32</v>
      </c>
      <c r="AC5323" s="24" t="s">
        <v>32</v>
      </c>
      <c r="AD5323" s="25">
        <v>15000</v>
      </c>
      <c r="AE5323" s="25">
        <v>0</v>
      </c>
      <c r="AF5323" s="25">
        <v>0</v>
      </c>
      <c r="AG5323" s="25">
        <v>0</v>
      </c>
      <c r="AH5323" s="25">
        <v>15000</v>
      </c>
    </row>
    <row r="5324" spans="1:35" ht="30" x14ac:dyDescent="0.25">
      <c r="A5324" s="17">
        <v>128446</v>
      </c>
      <c r="B5324" s="18">
        <v>3</v>
      </c>
      <c r="C5324" s="16" t="s">
        <v>73</v>
      </c>
      <c r="D5324" s="21">
        <v>43474</v>
      </c>
      <c r="E5324" s="16" t="s">
        <v>2240</v>
      </c>
      <c r="F5324" s="21">
        <v>44279</v>
      </c>
      <c r="G5324" s="16" t="s">
        <v>75</v>
      </c>
      <c r="H5324" s="26" t="s">
        <v>69</v>
      </c>
      <c r="I5324" s="16" t="s">
        <v>4672</v>
      </c>
      <c r="K5324" s="16" t="s">
        <v>4673</v>
      </c>
      <c r="L5324" s="16" t="s">
        <v>37</v>
      </c>
      <c r="M5324" s="26" t="s">
        <v>4674</v>
      </c>
      <c r="N5324" s="26" t="s">
        <v>2244</v>
      </c>
      <c r="O5324" s="16" t="s">
        <v>1139</v>
      </c>
      <c r="P5324" s="26" t="s">
        <v>1140</v>
      </c>
      <c r="T5324" s="22">
        <v>0.01</v>
      </c>
      <c r="W5324" s="20" t="s">
        <v>43</v>
      </c>
      <c r="X5324" s="16" t="s">
        <v>78</v>
      </c>
      <c r="Z5324" s="25">
        <v>15000</v>
      </c>
      <c r="AA5324" s="25">
        <v>0</v>
      </c>
      <c r="AB5324" s="25">
        <v>928336</v>
      </c>
      <c r="AC5324" s="25">
        <v>0</v>
      </c>
      <c r="AD5324" s="25">
        <v>30000</v>
      </c>
      <c r="AE5324" s="25">
        <v>0</v>
      </c>
      <c r="AF5324" s="25">
        <v>928336</v>
      </c>
      <c r="AG5324" s="25">
        <v>0</v>
      </c>
      <c r="AH5324" s="25">
        <v>958336</v>
      </c>
      <c r="AI5324" s="16" t="s">
        <v>4675</v>
      </c>
    </row>
    <row r="5325" spans="1:35" ht="30" x14ac:dyDescent="0.25">
      <c r="A5325" s="17">
        <v>128447</v>
      </c>
      <c r="B5325" s="18">
        <v>3</v>
      </c>
      <c r="C5325" s="16" t="s">
        <v>73</v>
      </c>
      <c r="D5325" s="21">
        <v>43474</v>
      </c>
      <c r="E5325" s="16" t="s">
        <v>2240</v>
      </c>
      <c r="F5325" s="21">
        <v>44279</v>
      </c>
      <c r="G5325" s="16" t="s">
        <v>75</v>
      </c>
      <c r="H5325" s="26" t="s">
        <v>437</v>
      </c>
      <c r="I5325" s="16" t="s">
        <v>4676</v>
      </c>
      <c r="K5325" s="16" t="s">
        <v>4677</v>
      </c>
      <c r="L5325" s="16" t="s">
        <v>37</v>
      </c>
      <c r="M5325" s="26" t="s">
        <v>4678</v>
      </c>
      <c r="N5325" s="26" t="s">
        <v>2244</v>
      </c>
      <c r="O5325" s="16" t="s">
        <v>1139</v>
      </c>
      <c r="P5325" s="26" t="s">
        <v>1140</v>
      </c>
      <c r="T5325" s="22">
        <v>0.01</v>
      </c>
      <c r="W5325" s="20" t="s">
        <v>43</v>
      </c>
      <c r="X5325" s="16" t="s">
        <v>78</v>
      </c>
      <c r="Z5325" s="25">
        <v>90000</v>
      </c>
      <c r="AA5325" s="25">
        <v>0</v>
      </c>
      <c r="AB5325" s="25">
        <v>0</v>
      </c>
      <c r="AC5325" s="25">
        <v>0</v>
      </c>
      <c r="AD5325" s="25">
        <v>105000</v>
      </c>
      <c r="AE5325" s="25">
        <v>0</v>
      </c>
      <c r="AF5325" s="25">
        <v>0</v>
      </c>
      <c r="AG5325" s="25">
        <v>0</v>
      </c>
      <c r="AH5325" s="25">
        <v>105000</v>
      </c>
      <c r="AI5325" s="16" t="s">
        <v>4679</v>
      </c>
    </row>
    <row r="5326" spans="1:35" ht="30" x14ac:dyDescent="0.25">
      <c r="A5326" s="17">
        <v>128448</v>
      </c>
      <c r="B5326" s="18">
        <v>3</v>
      </c>
      <c r="C5326" s="16" t="s">
        <v>73</v>
      </c>
      <c r="D5326" s="21">
        <v>43474</v>
      </c>
      <c r="E5326" s="16" t="s">
        <v>2240</v>
      </c>
      <c r="F5326" s="21">
        <v>44294</v>
      </c>
      <c r="G5326" s="16" t="s">
        <v>832</v>
      </c>
      <c r="H5326" s="26" t="s">
        <v>437</v>
      </c>
      <c r="I5326" s="16" t="s">
        <v>535</v>
      </c>
      <c r="J5326" s="20" t="s">
        <v>116</v>
      </c>
      <c r="L5326" s="16" t="s">
        <v>116</v>
      </c>
      <c r="M5326" s="26" t="s">
        <v>11475</v>
      </c>
      <c r="N5326" s="26" t="s">
        <v>2244</v>
      </c>
      <c r="O5326" s="16" t="s">
        <v>1139</v>
      </c>
      <c r="P5326" s="26" t="s">
        <v>1140</v>
      </c>
      <c r="T5326" s="22">
        <v>0.01</v>
      </c>
      <c r="W5326" s="20" t="s">
        <v>43</v>
      </c>
      <c r="X5326" s="16" t="s">
        <v>140</v>
      </c>
      <c r="Z5326" s="24" t="s">
        <v>32</v>
      </c>
      <c r="AA5326" s="24" t="s">
        <v>32</v>
      </c>
      <c r="AB5326" s="24" t="s">
        <v>32</v>
      </c>
      <c r="AC5326" s="24" t="s">
        <v>32</v>
      </c>
      <c r="AD5326" s="25">
        <v>15000</v>
      </c>
      <c r="AE5326" s="25">
        <v>0</v>
      </c>
      <c r="AF5326" s="25">
        <v>0</v>
      </c>
      <c r="AG5326" s="25">
        <v>0</v>
      </c>
      <c r="AH5326" s="25">
        <v>15000</v>
      </c>
      <c r="AI5326" s="16" t="s">
        <v>11474</v>
      </c>
    </row>
    <row r="5327" spans="1:35" ht="30" x14ac:dyDescent="0.25">
      <c r="A5327" s="17">
        <v>128449</v>
      </c>
      <c r="B5327" s="18">
        <v>3</v>
      </c>
      <c r="C5327" s="16" t="s">
        <v>73</v>
      </c>
      <c r="D5327" s="21">
        <v>43474</v>
      </c>
      <c r="E5327" s="16" t="s">
        <v>2240</v>
      </c>
      <c r="F5327" s="21">
        <v>44279</v>
      </c>
      <c r="G5327" s="16" t="s">
        <v>75</v>
      </c>
      <c r="H5327" s="26" t="s">
        <v>437</v>
      </c>
      <c r="I5327" s="16" t="s">
        <v>11473</v>
      </c>
      <c r="K5327" s="16" t="s">
        <v>11472</v>
      </c>
      <c r="L5327" s="16" t="s">
        <v>37</v>
      </c>
      <c r="M5327" s="26" t="s">
        <v>11471</v>
      </c>
      <c r="N5327" s="26" t="s">
        <v>2244</v>
      </c>
      <c r="O5327" s="16" t="s">
        <v>1139</v>
      </c>
      <c r="P5327" s="26" t="s">
        <v>1140</v>
      </c>
      <c r="T5327" s="22">
        <v>0.01</v>
      </c>
      <c r="W5327" s="20" t="s">
        <v>43</v>
      </c>
      <c r="X5327" s="16" t="s">
        <v>44</v>
      </c>
      <c r="Z5327" s="24" t="s">
        <v>32</v>
      </c>
      <c r="AA5327" s="24" t="s">
        <v>32</v>
      </c>
      <c r="AB5327" s="24" t="s">
        <v>32</v>
      </c>
      <c r="AC5327" s="24" t="s">
        <v>32</v>
      </c>
      <c r="AD5327" s="25">
        <v>15000</v>
      </c>
      <c r="AE5327" s="25">
        <v>0</v>
      </c>
      <c r="AF5327" s="25">
        <v>0</v>
      </c>
      <c r="AG5327" s="25">
        <v>0</v>
      </c>
      <c r="AH5327" s="25">
        <v>15000</v>
      </c>
      <c r="AI5327" s="16" t="s">
        <v>11470</v>
      </c>
    </row>
    <row r="5328" spans="1:35" ht="30" x14ac:dyDescent="0.25">
      <c r="A5328" s="17">
        <v>128450</v>
      </c>
      <c r="B5328" s="18">
        <v>3</v>
      </c>
      <c r="C5328" s="16" t="s">
        <v>73</v>
      </c>
      <c r="D5328" s="21">
        <v>43475</v>
      </c>
      <c r="E5328" s="16" t="s">
        <v>2240</v>
      </c>
      <c r="F5328" s="21">
        <v>44279</v>
      </c>
      <c r="G5328" s="16" t="s">
        <v>75</v>
      </c>
      <c r="H5328" s="26" t="s">
        <v>437</v>
      </c>
      <c r="I5328" s="16" t="s">
        <v>4680</v>
      </c>
      <c r="K5328" s="16" t="s">
        <v>4681</v>
      </c>
      <c r="L5328" s="16" t="s">
        <v>37</v>
      </c>
      <c r="M5328" s="26" t="s">
        <v>4682</v>
      </c>
      <c r="N5328" s="26" t="s">
        <v>2244</v>
      </c>
      <c r="O5328" s="16" t="s">
        <v>1139</v>
      </c>
      <c r="P5328" s="26" t="s">
        <v>1140</v>
      </c>
      <c r="T5328" s="22">
        <v>0.01</v>
      </c>
      <c r="W5328" s="20" t="s">
        <v>43</v>
      </c>
      <c r="X5328" s="16" t="s">
        <v>78</v>
      </c>
      <c r="Z5328" s="25">
        <v>82000</v>
      </c>
      <c r="AA5328" s="25">
        <v>0</v>
      </c>
      <c r="AB5328" s="25">
        <v>0</v>
      </c>
      <c r="AC5328" s="25">
        <v>0</v>
      </c>
      <c r="AD5328" s="25">
        <v>97000</v>
      </c>
      <c r="AE5328" s="25">
        <v>0</v>
      </c>
      <c r="AF5328" s="25">
        <v>0</v>
      </c>
      <c r="AG5328" s="25">
        <v>0</v>
      </c>
      <c r="AH5328" s="25">
        <v>97000</v>
      </c>
      <c r="AI5328" s="16" t="s">
        <v>4683</v>
      </c>
    </row>
    <row r="5329" spans="1:35" ht="30" x14ac:dyDescent="0.25">
      <c r="A5329" s="17">
        <v>128451</v>
      </c>
      <c r="B5329" s="18">
        <v>4</v>
      </c>
      <c r="C5329" s="16" t="s">
        <v>73</v>
      </c>
      <c r="D5329" s="21">
        <v>43475</v>
      </c>
      <c r="E5329" s="16" t="s">
        <v>2240</v>
      </c>
      <c r="F5329" s="21">
        <v>43837</v>
      </c>
      <c r="G5329" s="16" t="s">
        <v>142</v>
      </c>
      <c r="H5329" s="26" t="s">
        <v>92</v>
      </c>
      <c r="I5329" s="16" t="s">
        <v>5414</v>
      </c>
      <c r="J5329" s="20" t="s">
        <v>116</v>
      </c>
      <c r="K5329" s="16" t="s">
        <v>4681</v>
      </c>
      <c r="L5329" s="16" t="s">
        <v>116</v>
      </c>
      <c r="M5329" s="26" t="s">
        <v>11469</v>
      </c>
      <c r="N5329" s="26" t="s">
        <v>2244</v>
      </c>
      <c r="O5329" s="16" t="s">
        <v>1139</v>
      </c>
      <c r="P5329" s="26" t="s">
        <v>1140</v>
      </c>
      <c r="T5329" s="22">
        <v>0.01</v>
      </c>
      <c r="W5329" s="20" t="s">
        <v>43</v>
      </c>
      <c r="X5329" s="16" t="s">
        <v>78</v>
      </c>
      <c r="Z5329" s="24" t="s">
        <v>32</v>
      </c>
      <c r="AA5329" s="24" t="s">
        <v>32</v>
      </c>
      <c r="AB5329" s="24" t="s">
        <v>32</v>
      </c>
      <c r="AC5329" s="24" t="s">
        <v>32</v>
      </c>
      <c r="AD5329" s="25">
        <v>15000</v>
      </c>
      <c r="AE5329" s="25">
        <v>0</v>
      </c>
      <c r="AF5329" s="25">
        <v>0</v>
      </c>
      <c r="AG5329" s="25">
        <v>0</v>
      </c>
      <c r="AH5329" s="25">
        <v>15000</v>
      </c>
    </row>
    <row r="5330" spans="1:35" ht="30" x14ac:dyDescent="0.25">
      <c r="A5330" s="17">
        <v>128452</v>
      </c>
      <c r="B5330" s="18">
        <v>4</v>
      </c>
      <c r="C5330" s="16" t="s">
        <v>73</v>
      </c>
      <c r="D5330" s="21">
        <v>43475</v>
      </c>
      <c r="E5330" s="16" t="s">
        <v>2240</v>
      </c>
      <c r="F5330" s="21">
        <v>43837</v>
      </c>
      <c r="G5330" s="16" t="s">
        <v>142</v>
      </c>
      <c r="H5330" s="26" t="s">
        <v>92</v>
      </c>
      <c r="I5330" s="16" t="s">
        <v>11468</v>
      </c>
      <c r="K5330" s="16" t="s">
        <v>11467</v>
      </c>
      <c r="L5330" s="16" t="s">
        <v>37</v>
      </c>
      <c r="M5330" s="26" t="s">
        <v>11466</v>
      </c>
      <c r="N5330" s="26" t="s">
        <v>2244</v>
      </c>
      <c r="O5330" s="16" t="s">
        <v>1139</v>
      </c>
      <c r="P5330" s="26" t="s">
        <v>1140</v>
      </c>
      <c r="T5330" s="22">
        <v>0.01</v>
      </c>
      <c r="W5330" s="20" t="s">
        <v>43</v>
      </c>
      <c r="X5330" s="16" t="s">
        <v>78</v>
      </c>
      <c r="Z5330" s="24" t="s">
        <v>32</v>
      </c>
      <c r="AA5330" s="24" t="s">
        <v>32</v>
      </c>
      <c r="AB5330" s="24" t="s">
        <v>32</v>
      </c>
      <c r="AC5330" s="24" t="s">
        <v>32</v>
      </c>
      <c r="AD5330" s="25">
        <v>15000</v>
      </c>
      <c r="AE5330" s="25">
        <v>0</v>
      </c>
      <c r="AF5330" s="25">
        <v>0</v>
      </c>
      <c r="AG5330" s="25">
        <v>0</v>
      </c>
      <c r="AH5330" s="25">
        <v>15000</v>
      </c>
    </row>
    <row r="5331" spans="1:35" ht="30" x14ac:dyDescent="0.25">
      <c r="A5331" s="17">
        <v>128453</v>
      </c>
      <c r="B5331" s="18">
        <v>4</v>
      </c>
      <c r="C5331" s="16" t="s">
        <v>73</v>
      </c>
      <c r="D5331" s="21">
        <v>43475</v>
      </c>
      <c r="E5331" s="16" t="s">
        <v>2240</v>
      </c>
      <c r="F5331" s="21">
        <v>43837</v>
      </c>
      <c r="G5331" s="16" t="s">
        <v>142</v>
      </c>
      <c r="H5331" s="26" t="s">
        <v>92</v>
      </c>
      <c r="I5331" s="16" t="s">
        <v>722</v>
      </c>
      <c r="J5331" s="20" t="s">
        <v>116</v>
      </c>
      <c r="L5331" s="16" t="s">
        <v>116</v>
      </c>
      <c r="M5331" s="26" t="s">
        <v>11465</v>
      </c>
      <c r="N5331" s="26" t="s">
        <v>2244</v>
      </c>
      <c r="O5331" s="16" t="s">
        <v>1139</v>
      </c>
      <c r="P5331" s="26" t="s">
        <v>1140</v>
      </c>
      <c r="T5331" s="22">
        <v>0.01</v>
      </c>
      <c r="W5331" s="20" t="s">
        <v>43</v>
      </c>
      <c r="X5331" s="16" t="s">
        <v>140</v>
      </c>
      <c r="Z5331" s="24" t="s">
        <v>32</v>
      </c>
      <c r="AA5331" s="24" t="s">
        <v>32</v>
      </c>
      <c r="AB5331" s="24" t="s">
        <v>32</v>
      </c>
      <c r="AC5331" s="24" t="s">
        <v>32</v>
      </c>
      <c r="AD5331" s="25">
        <v>15000</v>
      </c>
      <c r="AE5331" s="25">
        <v>0</v>
      </c>
      <c r="AF5331" s="25">
        <v>0</v>
      </c>
      <c r="AG5331" s="25">
        <v>0</v>
      </c>
      <c r="AH5331" s="25">
        <v>15000</v>
      </c>
    </row>
    <row r="5332" spans="1:35" ht="30" x14ac:dyDescent="0.25">
      <c r="A5332" s="17">
        <v>128454</v>
      </c>
      <c r="B5332" s="18">
        <v>4</v>
      </c>
      <c r="C5332" s="16" t="s">
        <v>73</v>
      </c>
      <c r="D5332" s="21">
        <v>43475</v>
      </c>
      <c r="E5332" s="16" t="s">
        <v>2240</v>
      </c>
      <c r="F5332" s="21">
        <v>43837</v>
      </c>
      <c r="G5332" s="16" t="s">
        <v>142</v>
      </c>
      <c r="H5332" s="26" t="s">
        <v>92</v>
      </c>
      <c r="I5332" s="16" t="s">
        <v>4214</v>
      </c>
      <c r="J5332" s="20" t="s">
        <v>116</v>
      </c>
      <c r="L5332" s="16" t="s">
        <v>116</v>
      </c>
      <c r="M5332" s="26" t="s">
        <v>11464</v>
      </c>
      <c r="N5332" s="26" t="s">
        <v>2244</v>
      </c>
      <c r="O5332" s="16" t="s">
        <v>1139</v>
      </c>
      <c r="P5332" s="26" t="s">
        <v>1140</v>
      </c>
      <c r="T5332" s="22">
        <v>0.01</v>
      </c>
      <c r="W5332" s="20" t="s">
        <v>43</v>
      </c>
      <c r="X5332" s="16" t="s">
        <v>140</v>
      </c>
      <c r="Z5332" s="24" t="s">
        <v>32</v>
      </c>
      <c r="AA5332" s="24" t="s">
        <v>32</v>
      </c>
      <c r="AB5332" s="24" t="s">
        <v>32</v>
      </c>
      <c r="AC5332" s="24" t="s">
        <v>32</v>
      </c>
      <c r="AD5332" s="25">
        <v>15000</v>
      </c>
      <c r="AE5332" s="25">
        <v>0</v>
      </c>
      <c r="AF5332" s="25">
        <v>0</v>
      </c>
      <c r="AG5332" s="25">
        <v>0</v>
      </c>
      <c r="AH5332" s="25">
        <v>15000</v>
      </c>
    </row>
    <row r="5333" spans="1:35" ht="30" x14ac:dyDescent="0.25">
      <c r="A5333" s="17">
        <v>128455</v>
      </c>
      <c r="B5333" s="18">
        <v>1</v>
      </c>
      <c r="C5333" s="16" t="s">
        <v>73</v>
      </c>
      <c r="D5333" s="21">
        <v>43475</v>
      </c>
      <c r="E5333" s="16" t="s">
        <v>2240</v>
      </c>
      <c r="F5333" s="21">
        <v>43837</v>
      </c>
      <c r="G5333" s="16" t="s">
        <v>74</v>
      </c>
      <c r="H5333" s="26" t="s">
        <v>215</v>
      </c>
      <c r="I5333" s="16" t="s">
        <v>11463</v>
      </c>
      <c r="K5333" s="16" t="s">
        <v>11462</v>
      </c>
      <c r="L5333" s="16" t="s">
        <v>37</v>
      </c>
      <c r="M5333" s="26" t="s">
        <v>11461</v>
      </c>
      <c r="N5333" s="26" t="s">
        <v>2244</v>
      </c>
      <c r="O5333" s="16" t="s">
        <v>1139</v>
      </c>
      <c r="P5333" s="26" t="s">
        <v>1140</v>
      </c>
      <c r="T5333" s="22">
        <v>0.01</v>
      </c>
      <c r="W5333" s="20" t="s">
        <v>43</v>
      </c>
      <c r="X5333" s="16" t="s">
        <v>44</v>
      </c>
      <c r="Z5333" s="24" t="s">
        <v>32</v>
      </c>
      <c r="AA5333" s="24" t="s">
        <v>32</v>
      </c>
      <c r="AB5333" s="24" t="s">
        <v>32</v>
      </c>
      <c r="AC5333" s="24" t="s">
        <v>32</v>
      </c>
      <c r="AD5333" s="25">
        <v>15000</v>
      </c>
      <c r="AE5333" s="25">
        <v>0</v>
      </c>
      <c r="AF5333" s="25">
        <v>0</v>
      </c>
      <c r="AG5333" s="25">
        <v>0</v>
      </c>
      <c r="AH5333" s="25">
        <v>15000</v>
      </c>
      <c r="AI5333" s="16" t="s">
        <v>11460</v>
      </c>
    </row>
    <row r="5334" spans="1:35" ht="30" x14ac:dyDescent="0.25">
      <c r="A5334" s="17">
        <v>128456</v>
      </c>
      <c r="B5334" s="18">
        <v>1</v>
      </c>
      <c r="C5334" s="16" t="s">
        <v>73</v>
      </c>
      <c r="D5334" s="21">
        <v>43475</v>
      </c>
      <c r="E5334" s="16" t="s">
        <v>2240</v>
      </c>
      <c r="F5334" s="21">
        <v>43837</v>
      </c>
      <c r="G5334" s="16" t="s">
        <v>74</v>
      </c>
      <c r="H5334" s="26" t="s">
        <v>238</v>
      </c>
      <c r="I5334" s="16" t="s">
        <v>11459</v>
      </c>
      <c r="K5334" s="16" t="s">
        <v>9203</v>
      </c>
      <c r="L5334" s="16" t="s">
        <v>37</v>
      </c>
      <c r="M5334" s="26" t="s">
        <v>11458</v>
      </c>
      <c r="N5334" s="26" t="s">
        <v>2244</v>
      </c>
      <c r="O5334" s="16" t="s">
        <v>1139</v>
      </c>
      <c r="P5334" s="26" t="s">
        <v>1140</v>
      </c>
      <c r="T5334" s="22">
        <v>0.01</v>
      </c>
      <c r="W5334" s="20" t="s">
        <v>43</v>
      </c>
      <c r="X5334" s="16" t="s">
        <v>44</v>
      </c>
      <c r="Z5334" s="24" t="s">
        <v>32</v>
      </c>
      <c r="AA5334" s="24" t="s">
        <v>32</v>
      </c>
      <c r="AB5334" s="24" t="s">
        <v>32</v>
      </c>
      <c r="AC5334" s="24" t="s">
        <v>32</v>
      </c>
      <c r="AD5334" s="25">
        <v>15000</v>
      </c>
      <c r="AE5334" s="25">
        <v>0</v>
      </c>
      <c r="AF5334" s="25">
        <v>0</v>
      </c>
      <c r="AG5334" s="25">
        <v>0</v>
      </c>
      <c r="AH5334" s="25">
        <v>15000</v>
      </c>
      <c r="AI5334" s="16" t="s">
        <v>11457</v>
      </c>
    </row>
    <row r="5335" spans="1:35" ht="30" x14ac:dyDescent="0.25">
      <c r="A5335" s="17">
        <v>128457</v>
      </c>
      <c r="B5335" s="18">
        <v>2</v>
      </c>
      <c r="C5335" s="16" t="s">
        <v>73</v>
      </c>
      <c r="D5335" s="21">
        <v>43475</v>
      </c>
      <c r="E5335" s="16" t="s">
        <v>2240</v>
      </c>
      <c r="F5335" s="21">
        <v>44011</v>
      </c>
      <c r="G5335" s="16" t="s">
        <v>514</v>
      </c>
      <c r="H5335" s="26" t="s">
        <v>241</v>
      </c>
      <c r="I5335" s="16" t="s">
        <v>4684</v>
      </c>
      <c r="K5335" s="16" t="s">
        <v>4685</v>
      </c>
      <c r="L5335" s="16" t="s">
        <v>37</v>
      </c>
      <c r="M5335" s="26" t="s">
        <v>4686</v>
      </c>
      <c r="N5335" s="26" t="s">
        <v>2244</v>
      </c>
      <c r="O5335" s="16" t="s">
        <v>1139</v>
      </c>
      <c r="P5335" s="26" t="s">
        <v>1140</v>
      </c>
      <c r="T5335" s="22">
        <v>0.01</v>
      </c>
      <c r="W5335" s="20" t="s">
        <v>43</v>
      </c>
      <c r="X5335" s="16" t="s">
        <v>78</v>
      </c>
      <c r="Z5335" s="25">
        <v>0</v>
      </c>
      <c r="AA5335" s="25">
        <v>0</v>
      </c>
      <c r="AB5335" s="25">
        <v>24895</v>
      </c>
      <c r="AC5335" s="25">
        <v>0</v>
      </c>
      <c r="AD5335" s="25">
        <v>15000</v>
      </c>
      <c r="AE5335" s="25">
        <v>0</v>
      </c>
      <c r="AF5335" s="25">
        <v>24895</v>
      </c>
      <c r="AG5335" s="25">
        <v>0</v>
      </c>
      <c r="AH5335" s="25">
        <v>39895</v>
      </c>
      <c r="AI5335" s="16" t="s">
        <v>4687</v>
      </c>
    </row>
    <row r="5336" spans="1:35" ht="30" x14ac:dyDescent="0.25">
      <c r="A5336" s="17">
        <v>128458</v>
      </c>
      <c r="B5336" s="18">
        <v>2</v>
      </c>
      <c r="C5336" s="16" t="s">
        <v>73</v>
      </c>
      <c r="D5336" s="21">
        <v>43475</v>
      </c>
      <c r="E5336" s="16" t="s">
        <v>2240</v>
      </c>
      <c r="F5336" s="21">
        <v>44104</v>
      </c>
      <c r="G5336" s="16" t="s">
        <v>514</v>
      </c>
      <c r="H5336" s="26" t="s">
        <v>267</v>
      </c>
      <c r="I5336" s="16" t="s">
        <v>691</v>
      </c>
      <c r="J5336" s="20" t="s">
        <v>116</v>
      </c>
      <c r="L5336" s="16" t="s">
        <v>116</v>
      </c>
      <c r="M5336" s="26" t="s">
        <v>11456</v>
      </c>
      <c r="N5336" s="26" t="s">
        <v>2244</v>
      </c>
      <c r="O5336" s="16" t="s">
        <v>1139</v>
      </c>
      <c r="P5336" s="26" t="s">
        <v>1140</v>
      </c>
      <c r="T5336" s="22">
        <v>0.01</v>
      </c>
      <c r="W5336" s="20" t="s">
        <v>43</v>
      </c>
      <c r="X5336" s="16" t="s">
        <v>140</v>
      </c>
      <c r="Z5336" s="24" t="s">
        <v>32</v>
      </c>
      <c r="AA5336" s="24" t="s">
        <v>32</v>
      </c>
      <c r="AB5336" s="24" t="s">
        <v>32</v>
      </c>
      <c r="AC5336" s="24" t="s">
        <v>32</v>
      </c>
      <c r="AD5336" s="25">
        <v>15000</v>
      </c>
      <c r="AE5336" s="25">
        <v>0</v>
      </c>
      <c r="AF5336" s="25">
        <v>0</v>
      </c>
      <c r="AG5336" s="25">
        <v>0</v>
      </c>
      <c r="AH5336" s="25">
        <v>15000</v>
      </c>
      <c r="AI5336" s="16" t="s">
        <v>11455</v>
      </c>
    </row>
    <row r="5337" spans="1:35" x14ac:dyDescent="0.25">
      <c r="A5337" s="17">
        <v>128459</v>
      </c>
      <c r="B5337" s="18">
        <v>2</v>
      </c>
      <c r="C5337" s="16" t="s">
        <v>73</v>
      </c>
      <c r="D5337" s="21">
        <v>43475</v>
      </c>
      <c r="E5337" s="16" t="s">
        <v>2240</v>
      </c>
      <c r="F5337" s="21">
        <v>43489</v>
      </c>
      <c r="G5337" s="16" t="s">
        <v>75</v>
      </c>
      <c r="H5337" s="26" t="s">
        <v>267</v>
      </c>
      <c r="M5337" s="26" t="s">
        <v>11454</v>
      </c>
      <c r="O5337" s="16" t="s">
        <v>78</v>
      </c>
      <c r="T5337" s="23" t="s">
        <v>32</v>
      </c>
      <c r="W5337" s="20" t="s">
        <v>43</v>
      </c>
      <c r="X5337" s="16" t="s">
        <v>140</v>
      </c>
      <c r="Z5337" s="24" t="s">
        <v>32</v>
      </c>
      <c r="AA5337" s="24" t="s">
        <v>32</v>
      </c>
      <c r="AB5337" s="24" t="s">
        <v>32</v>
      </c>
      <c r="AC5337" s="24" t="s">
        <v>32</v>
      </c>
      <c r="AD5337" s="24" t="s">
        <v>32</v>
      </c>
      <c r="AE5337" s="24" t="s">
        <v>32</v>
      </c>
      <c r="AF5337" s="24" t="s">
        <v>32</v>
      </c>
      <c r="AG5337" s="24" t="s">
        <v>32</v>
      </c>
      <c r="AH5337" s="24" t="s">
        <v>32</v>
      </c>
    </row>
    <row r="5338" spans="1:35" ht="30" x14ac:dyDescent="0.25">
      <c r="A5338" s="17">
        <v>128460</v>
      </c>
      <c r="B5338" s="18">
        <v>4</v>
      </c>
      <c r="C5338" s="16" t="s">
        <v>73</v>
      </c>
      <c r="D5338" s="21">
        <v>43475</v>
      </c>
      <c r="E5338" s="16" t="s">
        <v>2240</v>
      </c>
      <c r="F5338" s="21">
        <v>44141</v>
      </c>
      <c r="G5338" s="16" t="s">
        <v>75</v>
      </c>
      <c r="H5338" s="26" t="s">
        <v>270</v>
      </c>
      <c r="I5338" s="16" t="s">
        <v>4688</v>
      </c>
      <c r="K5338" s="16" t="s">
        <v>4689</v>
      </c>
      <c r="L5338" s="16" t="s">
        <v>37</v>
      </c>
      <c r="M5338" s="26" t="s">
        <v>4690</v>
      </c>
      <c r="N5338" s="26" t="s">
        <v>2244</v>
      </c>
      <c r="O5338" s="16" t="s">
        <v>1139</v>
      </c>
      <c r="P5338" s="26" t="s">
        <v>1140</v>
      </c>
      <c r="T5338" s="22">
        <v>0.01</v>
      </c>
      <c r="W5338" s="20" t="s">
        <v>43</v>
      </c>
      <c r="X5338" s="16" t="s">
        <v>44</v>
      </c>
      <c r="Z5338" s="25">
        <v>0</v>
      </c>
      <c r="AA5338" s="25">
        <v>0</v>
      </c>
      <c r="AB5338" s="25">
        <v>37402</v>
      </c>
      <c r="AC5338" s="25">
        <v>0</v>
      </c>
      <c r="AD5338" s="25">
        <v>15000</v>
      </c>
      <c r="AE5338" s="25">
        <v>0</v>
      </c>
      <c r="AF5338" s="25">
        <v>37402</v>
      </c>
      <c r="AG5338" s="25">
        <v>0</v>
      </c>
      <c r="AH5338" s="25">
        <v>52402</v>
      </c>
      <c r="AI5338" s="16" t="s">
        <v>4691</v>
      </c>
    </row>
    <row r="5339" spans="1:35" ht="30" x14ac:dyDescent="0.25">
      <c r="A5339" s="17">
        <v>128461</v>
      </c>
      <c r="B5339" s="18">
        <v>4</v>
      </c>
      <c r="C5339" s="16" t="s">
        <v>73</v>
      </c>
      <c r="D5339" s="21">
        <v>43475</v>
      </c>
      <c r="E5339" s="16" t="s">
        <v>2240</v>
      </c>
      <c r="F5339" s="21">
        <v>44208</v>
      </c>
      <c r="G5339" s="16" t="s">
        <v>108</v>
      </c>
      <c r="H5339" s="26" t="s">
        <v>270</v>
      </c>
      <c r="I5339" s="16" t="s">
        <v>11453</v>
      </c>
      <c r="K5339" s="16" t="s">
        <v>5240</v>
      </c>
      <c r="L5339" s="16" t="s">
        <v>37</v>
      </c>
      <c r="M5339" s="26" t="s">
        <v>11452</v>
      </c>
      <c r="N5339" s="26" t="s">
        <v>2244</v>
      </c>
      <c r="O5339" s="16" t="s">
        <v>1139</v>
      </c>
      <c r="P5339" s="26" t="s">
        <v>1140</v>
      </c>
      <c r="T5339" s="22">
        <v>0.01</v>
      </c>
      <c r="W5339" s="20" t="s">
        <v>43</v>
      </c>
      <c r="X5339" s="16" t="s">
        <v>44</v>
      </c>
      <c r="Z5339" s="24" t="s">
        <v>32</v>
      </c>
      <c r="AA5339" s="24" t="s">
        <v>32</v>
      </c>
      <c r="AB5339" s="24" t="s">
        <v>32</v>
      </c>
      <c r="AC5339" s="24" t="s">
        <v>32</v>
      </c>
      <c r="AD5339" s="25">
        <v>15000</v>
      </c>
      <c r="AE5339" s="25">
        <v>0</v>
      </c>
      <c r="AF5339" s="25">
        <v>0</v>
      </c>
      <c r="AG5339" s="25">
        <v>0</v>
      </c>
      <c r="AH5339" s="25">
        <v>15000</v>
      </c>
    </row>
    <row r="5340" spans="1:35" ht="30" x14ac:dyDescent="0.25">
      <c r="A5340" s="17">
        <v>128462</v>
      </c>
      <c r="B5340" s="18">
        <v>1</v>
      </c>
      <c r="C5340" s="16" t="s">
        <v>73</v>
      </c>
      <c r="D5340" s="21">
        <v>43475</v>
      </c>
      <c r="E5340" s="16" t="s">
        <v>2240</v>
      </c>
      <c r="F5340" s="21">
        <v>43837</v>
      </c>
      <c r="G5340" s="16" t="s">
        <v>75</v>
      </c>
      <c r="H5340" s="26" t="s">
        <v>146</v>
      </c>
      <c r="I5340" s="16" t="s">
        <v>11451</v>
      </c>
      <c r="K5340" s="16" t="s">
        <v>11450</v>
      </c>
      <c r="L5340" s="16" t="s">
        <v>37</v>
      </c>
      <c r="M5340" s="26" t="s">
        <v>11449</v>
      </c>
      <c r="N5340" s="26" t="s">
        <v>2244</v>
      </c>
      <c r="O5340" s="16" t="s">
        <v>1139</v>
      </c>
      <c r="P5340" s="26" t="s">
        <v>1140</v>
      </c>
      <c r="T5340" s="22">
        <v>0.01</v>
      </c>
      <c r="W5340" s="20" t="s">
        <v>43</v>
      </c>
      <c r="X5340" s="16" t="s">
        <v>44</v>
      </c>
      <c r="Z5340" s="24" t="s">
        <v>32</v>
      </c>
      <c r="AA5340" s="24" t="s">
        <v>32</v>
      </c>
      <c r="AB5340" s="24" t="s">
        <v>32</v>
      </c>
      <c r="AC5340" s="24" t="s">
        <v>32</v>
      </c>
      <c r="AD5340" s="25">
        <v>15000</v>
      </c>
      <c r="AE5340" s="25">
        <v>0</v>
      </c>
      <c r="AF5340" s="25">
        <v>0</v>
      </c>
      <c r="AG5340" s="25">
        <v>0</v>
      </c>
      <c r="AH5340" s="25">
        <v>15000</v>
      </c>
      <c r="AI5340" s="16" t="s">
        <v>11448</v>
      </c>
    </row>
    <row r="5341" spans="1:35" ht="30" x14ac:dyDescent="0.25">
      <c r="A5341" s="17">
        <v>128464</v>
      </c>
      <c r="B5341" s="18">
        <v>1</v>
      </c>
      <c r="C5341" s="16" t="s">
        <v>73</v>
      </c>
      <c r="D5341" s="21">
        <v>43475</v>
      </c>
      <c r="E5341" s="16" t="s">
        <v>2240</v>
      </c>
      <c r="F5341" s="21">
        <v>44279</v>
      </c>
      <c r="G5341" s="16" t="s">
        <v>75</v>
      </c>
      <c r="H5341" s="26" t="s">
        <v>320</v>
      </c>
      <c r="I5341" s="16" t="s">
        <v>11447</v>
      </c>
      <c r="K5341" s="16" t="s">
        <v>11446</v>
      </c>
      <c r="L5341" s="16" t="s">
        <v>37</v>
      </c>
      <c r="M5341" s="26" t="s">
        <v>11445</v>
      </c>
      <c r="N5341" s="26" t="s">
        <v>2244</v>
      </c>
      <c r="O5341" s="16" t="s">
        <v>1139</v>
      </c>
      <c r="P5341" s="26" t="s">
        <v>1140</v>
      </c>
      <c r="T5341" s="22">
        <v>0.01</v>
      </c>
      <c r="W5341" s="20" t="s">
        <v>43</v>
      </c>
      <c r="X5341" s="16" t="s">
        <v>44</v>
      </c>
      <c r="Z5341" s="24" t="s">
        <v>32</v>
      </c>
      <c r="AA5341" s="24" t="s">
        <v>32</v>
      </c>
      <c r="AB5341" s="24" t="s">
        <v>32</v>
      </c>
      <c r="AC5341" s="24" t="s">
        <v>32</v>
      </c>
      <c r="AD5341" s="25">
        <v>15000</v>
      </c>
      <c r="AE5341" s="25">
        <v>0</v>
      </c>
      <c r="AF5341" s="25">
        <v>0</v>
      </c>
      <c r="AG5341" s="25">
        <v>0</v>
      </c>
      <c r="AH5341" s="25">
        <v>15000</v>
      </c>
      <c r="AI5341" s="16" t="s">
        <v>11444</v>
      </c>
    </row>
    <row r="5342" spans="1:35" ht="30" x14ac:dyDescent="0.25">
      <c r="A5342" s="17">
        <v>128466</v>
      </c>
      <c r="B5342" s="18">
        <v>1</v>
      </c>
      <c r="C5342" s="16" t="s">
        <v>73</v>
      </c>
      <c r="D5342" s="21">
        <v>43475</v>
      </c>
      <c r="E5342" s="16" t="s">
        <v>2240</v>
      </c>
      <c r="F5342" s="21">
        <v>44279</v>
      </c>
      <c r="G5342" s="16" t="s">
        <v>75</v>
      </c>
      <c r="H5342" s="26" t="s">
        <v>320</v>
      </c>
      <c r="I5342" s="16" t="s">
        <v>11443</v>
      </c>
      <c r="K5342" s="16" t="s">
        <v>11442</v>
      </c>
      <c r="L5342" s="16" t="s">
        <v>37</v>
      </c>
      <c r="M5342" s="26" t="s">
        <v>11441</v>
      </c>
      <c r="N5342" s="26" t="s">
        <v>2244</v>
      </c>
      <c r="O5342" s="16" t="s">
        <v>1139</v>
      </c>
      <c r="P5342" s="26" t="s">
        <v>1140</v>
      </c>
      <c r="T5342" s="22">
        <v>0.01</v>
      </c>
      <c r="W5342" s="20" t="s">
        <v>43</v>
      </c>
      <c r="X5342" s="16" t="s">
        <v>78</v>
      </c>
      <c r="Z5342" s="24" t="s">
        <v>32</v>
      </c>
      <c r="AA5342" s="24" t="s">
        <v>32</v>
      </c>
      <c r="AB5342" s="24" t="s">
        <v>32</v>
      </c>
      <c r="AC5342" s="24" t="s">
        <v>32</v>
      </c>
      <c r="AD5342" s="25">
        <v>15000</v>
      </c>
      <c r="AE5342" s="25">
        <v>0</v>
      </c>
      <c r="AF5342" s="25">
        <v>0</v>
      </c>
      <c r="AG5342" s="25">
        <v>0</v>
      </c>
      <c r="AH5342" s="25">
        <v>15000</v>
      </c>
      <c r="AI5342" s="16" t="s">
        <v>11440</v>
      </c>
    </row>
    <row r="5343" spans="1:35" ht="30" x14ac:dyDescent="0.25">
      <c r="A5343" s="17">
        <v>128467</v>
      </c>
      <c r="B5343" s="18">
        <v>1</v>
      </c>
      <c r="C5343" s="16" t="s">
        <v>73</v>
      </c>
      <c r="D5343" s="21">
        <v>43475</v>
      </c>
      <c r="E5343" s="16" t="s">
        <v>2240</v>
      </c>
      <c r="F5343" s="21">
        <v>44279</v>
      </c>
      <c r="G5343" s="16" t="s">
        <v>75</v>
      </c>
      <c r="H5343" s="26" t="s">
        <v>320</v>
      </c>
      <c r="I5343" s="16" t="s">
        <v>11439</v>
      </c>
      <c r="K5343" s="16" t="s">
        <v>11438</v>
      </c>
      <c r="L5343" s="16" t="s">
        <v>37</v>
      </c>
      <c r="M5343" s="26" t="s">
        <v>11437</v>
      </c>
      <c r="N5343" s="26" t="s">
        <v>2244</v>
      </c>
      <c r="O5343" s="16" t="s">
        <v>1139</v>
      </c>
      <c r="P5343" s="26" t="s">
        <v>1140</v>
      </c>
      <c r="T5343" s="22">
        <v>0.01</v>
      </c>
      <c r="W5343" s="20" t="s">
        <v>43</v>
      </c>
      <c r="X5343" s="16" t="s">
        <v>78</v>
      </c>
      <c r="Z5343" s="24" t="s">
        <v>32</v>
      </c>
      <c r="AA5343" s="24" t="s">
        <v>32</v>
      </c>
      <c r="AB5343" s="24" t="s">
        <v>32</v>
      </c>
      <c r="AC5343" s="24" t="s">
        <v>32</v>
      </c>
      <c r="AD5343" s="25">
        <v>15000</v>
      </c>
      <c r="AE5343" s="25">
        <v>0</v>
      </c>
      <c r="AF5343" s="25">
        <v>0</v>
      </c>
      <c r="AG5343" s="25">
        <v>0</v>
      </c>
      <c r="AH5343" s="25">
        <v>15000</v>
      </c>
      <c r="AI5343" s="16" t="s">
        <v>11436</v>
      </c>
    </row>
    <row r="5344" spans="1:35" ht="30" x14ac:dyDescent="0.25">
      <c r="A5344" s="17">
        <v>128468</v>
      </c>
      <c r="B5344" s="18">
        <v>3</v>
      </c>
      <c r="C5344" s="16" t="s">
        <v>73</v>
      </c>
      <c r="D5344" s="21">
        <v>43475</v>
      </c>
      <c r="E5344" s="16" t="s">
        <v>2240</v>
      </c>
      <c r="F5344" s="21">
        <v>44279</v>
      </c>
      <c r="G5344" s="16" t="s">
        <v>75</v>
      </c>
      <c r="H5344" s="26" t="s">
        <v>173</v>
      </c>
      <c r="I5344" s="16" t="s">
        <v>4692</v>
      </c>
      <c r="K5344" s="16" t="s">
        <v>4693</v>
      </c>
      <c r="L5344" s="16" t="s">
        <v>37</v>
      </c>
      <c r="M5344" s="26" t="s">
        <v>4694</v>
      </c>
      <c r="N5344" s="26" t="s">
        <v>2244</v>
      </c>
      <c r="O5344" s="16" t="s">
        <v>1139</v>
      </c>
      <c r="P5344" s="26" t="s">
        <v>1140</v>
      </c>
      <c r="T5344" s="22">
        <v>0.01</v>
      </c>
      <c r="W5344" s="20" t="s">
        <v>43</v>
      </c>
      <c r="X5344" s="16" t="s">
        <v>78</v>
      </c>
      <c r="Z5344" s="25">
        <v>0</v>
      </c>
      <c r="AA5344" s="25">
        <v>0</v>
      </c>
      <c r="AB5344" s="25">
        <v>58855</v>
      </c>
      <c r="AC5344" s="25">
        <v>0</v>
      </c>
      <c r="AD5344" s="25">
        <v>15000</v>
      </c>
      <c r="AE5344" s="25">
        <v>0</v>
      </c>
      <c r="AF5344" s="25">
        <v>58855</v>
      </c>
      <c r="AG5344" s="25">
        <v>0</v>
      </c>
      <c r="AH5344" s="25">
        <v>73855</v>
      </c>
      <c r="AI5344" s="16" t="s">
        <v>4695</v>
      </c>
    </row>
    <row r="5345" spans="1:35" ht="30" x14ac:dyDescent="0.25">
      <c r="A5345" s="17">
        <v>128469</v>
      </c>
      <c r="B5345" s="18">
        <v>4</v>
      </c>
      <c r="C5345" s="16" t="s">
        <v>73</v>
      </c>
      <c r="D5345" s="21">
        <v>43475</v>
      </c>
      <c r="E5345" s="16" t="s">
        <v>2240</v>
      </c>
      <c r="F5345" s="21">
        <v>44279</v>
      </c>
      <c r="G5345" s="16" t="s">
        <v>75</v>
      </c>
      <c r="H5345" s="26" t="s">
        <v>126</v>
      </c>
      <c r="I5345" s="16" t="s">
        <v>11435</v>
      </c>
      <c r="K5345" s="16" t="s">
        <v>11434</v>
      </c>
      <c r="L5345" s="16" t="s">
        <v>37</v>
      </c>
      <c r="M5345" s="26" t="s">
        <v>11433</v>
      </c>
      <c r="N5345" s="26" t="s">
        <v>2244</v>
      </c>
      <c r="O5345" s="16" t="s">
        <v>1139</v>
      </c>
      <c r="P5345" s="26" t="s">
        <v>1140</v>
      </c>
      <c r="T5345" s="22">
        <v>0.01</v>
      </c>
      <c r="W5345" s="20" t="s">
        <v>43</v>
      </c>
      <c r="X5345" s="16" t="s">
        <v>78</v>
      </c>
      <c r="Z5345" s="24" t="s">
        <v>32</v>
      </c>
      <c r="AA5345" s="24" t="s">
        <v>32</v>
      </c>
      <c r="AB5345" s="24" t="s">
        <v>32</v>
      </c>
      <c r="AC5345" s="24" t="s">
        <v>32</v>
      </c>
      <c r="AD5345" s="25">
        <v>15000</v>
      </c>
      <c r="AE5345" s="25">
        <v>0</v>
      </c>
      <c r="AF5345" s="25">
        <v>0</v>
      </c>
      <c r="AG5345" s="25">
        <v>0</v>
      </c>
      <c r="AH5345" s="25">
        <v>15000</v>
      </c>
    </row>
    <row r="5346" spans="1:35" ht="30" x14ac:dyDescent="0.25">
      <c r="A5346" s="17">
        <v>128470</v>
      </c>
      <c r="B5346" s="18">
        <v>4</v>
      </c>
      <c r="C5346" s="16" t="s">
        <v>73</v>
      </c>
      <c r="D5346" s="21">
        <v>43475</v>
      </c>
      <c r="E5346" s="16" t="s">
        <v>2240</v>
      </c>
      <c r="F5346" s="21">
        <v>44141</v>
      </c>
      <c r="G5346" s="16" t="s">
        <v>105</v>
      </c>
      <c r="H5346" s="26" t="s">
        <v>428</v>
      </c>
      <c r="I5346" s="16" t="s">
        <v>4696</v>
      </c>
      <c r="K5346" s="16" t="s">
        <v>4697</v>
      </c>
      <c r="L5346" s="16" t="s">
        <v>37</v>
      </c>
      <c r="M5346" s="26" t="s">
        <v>4698</v>
      </c>
      <c r="N5346" s="26" t="s">
        <v>2244</v>
      </c>
      <c r="O5346" s="16" t="s">
        <v>1139</v>
      </c>
      <c r="P5346" s="26" t="s">
        <v>1140</v>
      </c>
      <c r="T5346" s="22">
        <v>0.01</v>
      </c>
      <c r="W5346" s="20" t="s">
        <v>43</v>
      </c>
      <c r="X5346" s="16" t="s">
        <v>44</v>
      </c>
      <c r="Z5346" s="25">
        <v>0</v>
      </c>
      <c r="AA5346" s="25">
        <v>0</v>
      </c>
      <c r="AB5346" s="25">
        <v>28275</v>
      </c>
      <c r="AC5346" s="25">
        <v>0</v>
      </c>
      <c r="AD5346" s="25">
        <v>15000</v>
      </c>
      <c r="AE5346" s="25">
        <v>0</v>
      </c>
      <c r="AF5346" s="25">
        <v>28275</v>
      </c>
      <c r="AG5346" s="25">
        <v>0</v>
      </c>
      <c r="AH5346" s="25">
        <v>43275</v>
      </c>
      <c r="AI5346" s="16" t="s">
        <v>4699</v>
      </c>
    </row>
    <row r="5347" spans="1:35" ht="30" x14ac:dyDescent="0.25">
      <c r="A5347" s="17">
        <v>128471</v>
      </c>
      <c r="B5347" s="18">
        <v>1</v>
      </c>
      <c r="C5347" s="16" t="s">
        <v>73</v>
      </c>
      <c r="D5347" s="21">
        <v>43475</v>
      </c>
      <c r="E5347" s="16" t="s">
        <v>2240</v>
      </c>
      <c r="F5347" s="21">
        <v>44279</v>
      </c>
      <c r="G5347" s="16" t="s">
        <v>75</v>
      </c>
      <c r="H5347" s="26" t="s">
        <v>283</v>
      </c>
      <c r="I5347" s="16" t="s">
        <v>11432</v>
      </c>
      <c r="K5347" s="16" t="s">
        <v>11431</v>
      </c>
      <c r="L5347" s="16" t="s">
        <v>37</v>
      </c>
      <c r="M5347" s="26" t="s">
        <v>11430</v>
      </c>
      <c r="N5347" s="26" t="s">
        <v>2244</v>
      </c>
      <c r="O5347" s="16" t="s">
        <v>1139</v>
      </c>
      <c r="P5347" s="26" t="s">
        <v>1140</v>
      </c>
      <c r="T5347" s="22">
        <v>0.01</v>
      </c>
      <c r="W5347" s="20" t="s">
        <v>43</v>
      </c>
      <c r="X5347" s="16" t="s">
        <v>78</v>
      </c>
      <c r="Z5347" s="24" t="s">
        <v>32</v>
      </c>
      <c r="AA5347" s="24" t="s">
        <v>32</v>
      </c>
      <c r="AB5347" s="24" t="s">
        <v>32</v>
      </c>
      <c r="AC5347" s="24" t="s">
        <v>32</v>
      </c>
      <c r="AD5347" s="25">
        <v>15000</v>
      </c>
      <c r="AE5347" s="25">
        <v>0</v>
      </c>
      <c r="AF5347" s="25">
        <v>0</v>
      </c>
      <c r="AG5347" s="25">
        <v>0</v>
      </c>
      <c r="AH5347" s="25">
        <v>15000</v>
      </c>
      <c r="AI5347" s="16" t="s">
        <v>11429</v>
      </c>
    </row>
    <row r="5348" spans="1:35" ht="30" x14ac:dyDescent="0.25">
      <c r="A5348" s="17">
        <v>128472</v>
      </c>
      <c r="B5348" s="18">
        <v>1</v>
      </c>
      <c r="C5348" s="16" t="s">
        <v>73</v>
      </c>
      <c r="D5348" s="21">
        <v>43475</v>
      </c>
      <c r="E5348" s="16" t="s">
        <v>2240</v>
      </c>
      <c r="F5348" s="21">
        <v>44279</v>
      </c>
      <c r="G5348" s="16" t="s">
        <v>75</v>
      </c>
      <c r="H5348" s="26" t="s">
        <v>283</v>
      </c>
      <c r="I5348" s="16" t="s">
        <v>11428</v>
      </c>
      <c r="K5348" s="16" t="s">
        <v>11360</v>
      </c>
      <c r="L5348" s="16" t="s">
        <v>37</v>
      </c>
      <c r="M5348" s="26" t="s">
        <v>11427</v>
      </c>
      <c r="N5348" s="26" t="s">
        <v>2244</v>
      </c>
      <c r="O5348" s="16" t="s">
        <v>1139</v>
      </c>
      <c r="P5348" s="26" t="s">
        <v>1140</v>
      </c>
      <c r="T5348" s="22">
        <v>0.01</v>
      </c>
      <c r="W5348" s="20" t="s">
        <v>43</v>
      </c>
      <c r="X5348" s="16" t="s">
        <v>78</v>
      </c>
      <c r="Z5348" s="24" t="s">
        <v>32</v>
      </c>
      <c r="AA5348" s="24" t="s">
        <v>32</v>
      </c>
      <c r="AB5348" s="24" t="s">
        <v>32</v>
      </c>
      <c r="AC5348" s="24" t="s">
        <v>32</v>
      </c>
      <c r="AD5348" s="25">
        <v>15000</v>
      </c>
      <c r="AE5348" s="25">
        <v>0</v>
      </c>
      <c r="AF5348" s="25">
        <v>0</v>
      </c>
      <c r="AG5348" s="25">
        <v>0</v>
      </c>
      <c r="AH5348" s="25">
        <v>15000</v>
      </c>
      <c r="AI5348" s="16" t="s">
        <v>11426</v>
      </c>
    </row>
    <row r="5349" spans="1:35" ht="30" x14ac:dyDescent="0.25">
      <c r="A5349" s="17">
        <v>128473</v>
      </c>
      <c r="B5349" s="18">
        <v>1</v>
      </c>
      <c r="C5349" s="16" t="s">
        <v>73</v>
      </c>
      <c r="D5349" s="21">
        <v>43475</v>
      </c>
      <c r="E5349" s="16" t="s">
        <v>2240</v>
      </c>
      <c r="F5349" s="21">
        <v>44279</v>
      </c>
      <c r="G5349" s="16" t="s">
        <v>75</v>
      </c>
      <c r="H5349" s="26" t="s">
        <v>283</v>
      </c>
      <c r="I5349" s="16" t="s">
        <v>11425</v>
      </c>
      <c r="K5349" s="16" t="s">
        <v>11424</v>
      </c>
      <c r="L5349" s="16" t="s">
        <v>37</v>
      </c>
      <c r="M5349" s="26" t="s">
        <v>11423</v>
      </c>
      <c r="N5349" s="26" t="s">
        <v>2244</v>
      </c>
      <c r="O5349" s="16" t="s">
        <v>1139</v>
      </c>
      <c r="P5349" s="26" t="s">
        <v>1140</v>
      </c>
      <c r="T5349" s="22">
        <v>0.01</v>
      </c>
      <c r="W5349" s="20" t="s">
        <v>43</v>
      </c>
      <c r="X5349" s="16" t="s">
        <v>78</v>
      </c>
      <c r="Z5349" s="24" t="s">
        <v>32</v>
      </c>
      <c r="AA5349" s="24" t="s">
        <v>32</v>
      </c>
      <c r="AB5349" s="24" t="s">
        <v>32</v>
      </c>
      <c r="AC5349" s="24" t="s">
        <v>32</v>
      </c>
      <c r="AD5349" s="25">
        <v>15000</v>
      </c>
      <c r="AE5349" s="25">
        <v>0</v>
      </c>
      <c r="AF5349" s="25">
        <v>0</v>
      </c>
      <c r="AG5349" s="25">
        <v>0</v>
      </c>
      <c r="AH5349" s="25">
        <v>15000</v>
      </c>
      <c r="AI5349" s="16" t="s">
        <v>11422</v>
      </c>
    </row>
    <row r="5350" spans="1:35" ht="30" x14ac:dyDescent="0.25">
      <c r="A5350" s="17">
        <v>128474</v>
      </c>
      <c r="B5350" s="18">
        <v>1</v>
      </c>
      <c r="C5350" s="16" t="s">
        <v>73</v>
      </c>
      <c r="D5350" s="21">
        <v>43475</v>
      </c>
      <c r="E5350" s="16" t="s">
        <v>2240</v>
      </c>
      <c r="F5350" s="21">
        <v>43837</v>
      </c>
      <c r="G5350" s="16" t="s">
        <v>142</v>
      </c>
      <c r="H5350" s="26" t="s">
        <v>386</v>
      </c>
      <c r="I5350" s="16" t="s">
        <v>11421</v>
      </c>
      <c r="K5350" s="16" t="s">
        <v>11420</v>
      </c>
      <c r="L5350" s="16" t="s">
        <v>37</v>
      </c>
      <c r="M5350" s="26" t="s">
        <v>11419</v>
      </c>
      <c r="N5350" s="26" t="s">
        <v>2244</v>
      </c>
      <c r="O5350" s="16" t="s">
        <v>1139</v>
      </c>
      <c r="P5350" s="26" t="s">
        <v>1140</v>
      </c>
      <c r="T5350" s="22">
        <v>0.01</v>
      </c>
      <c r="W5350" s="20" t="s">
        <v>43</v>
      </c>
      <c r="X5350" s="16" t="s">
        <v>78</v>
      </c>
      <c r="Z5350" s="24" t="s">
        <v>32</v>
      </c>
      <c r="AA5350" s="24" t="s">
        <v>32</v>
      </c>
      <c r="AB5350" s="24" t="s">
        <v>32</v>
      </c>
      <c r="AC5350" s="24" t="s">
        <v>32</v>
      </c>
      <c r="AD5350" s="25">
        <v>15000</v>
      </c>
      <c r="AE5350" s="25">
        <v>0</v>
      </c>
      <c r="AF5350" s="25">
        <v>0</v>
      </c>
      <c r="AG5350" s="25">
        <v>0</v>
      </c>
      <c r="AH5350" s="25">
        <v>15000</v>
      </c>
      <c r="AI5350" s="16" t="s">
        <v>11418</v>
      </c>
    </row>
    <row r="5351" spans="1:35" ht="30" x14ac:dyDescent="0.25">
      <c r="A5351" s="17">
        <v>128475</v>
      </c>
      <c r="B5351" s="18">
        <v>1</v>
      </c>
      <c r="C5351" s="16" t="s">
        <v>73</v>
      </c>
      <c r="D5351" s="21">
        <v>43475</v>
      </c>
      <c r="E5351" s="16" t="s">
        <v>2240</v>
      </c>
      <c r="F5351" s="21">
        <v>43837</v>
      </c>
      <c r="G5351" s="16" t="s">
        <v>74</v>
      </c>
      <c r="H5351" s="26" t="s">
        <v>386</v>
      </c>
      <c r="I5351" s="16" t="s">
        <v>11417</v>
      </c>
      <c r="K5351" s="16" t="s">
        <v>11416</v>
      </c>
      <c r="L5351" s="16" t="s">
        <v>37</v>
      </c>
      <c r="M5351" s="26" t="s">
        <v>11415</v>
      </c>
      <c r="N5351" s="26" t="s">
        <v>2244</v>
      </c>
      <c r="O5351" s="16" t="s">
        <v>1139</v>
      </c>
      <c r="P5351" s="26" t="s">
        <v>1140</v>
      </c>
      <c r="T5351" s="22">
        <v>0.01</v>
      </c>
      <c r="W5351" s="20" t="s">
        <v>43</v>
      </c>
      <c r="X5351" s="16" t="s">
        <v>78</v>
      </c>
      <c r="Z5351" s="24" t="s">
        <v>32</v>
      </c>
      <c r="AA5351" s="24" t="s">
        <v>32</v>
      </c>
      <c r="AB5351" s="24" t="s">
        <v>32</v>
      </c>
      <c r="AC5351" s="24" t="s">
        <v>32</v>
      </c>
      <c r="AD5351" s="25">
        <v>15000</v>
      </c>
      <c r="AE5351" s="25">
        <v>0</v>
      </c>
      <c r="AF5351" s="25">
        <v>0</v>
      </c>
      <c r="AG5351" s="25">
        <v>0</v>
      </c>
      <c r="AH5351" s="25">
        <v>15000</v>
      </c>
      <c r="AI5351" s="16" t="s">
        <v>11414</v>
      </c>
    </row>
    <row r="5352" spans="1:35" ht="30" x14ac:dyDescent="0.25">
      <c r="A5352" s="17">
        <v>128476</v>
      </c>
      <c r="B5352" s="18">
        <v>2</v>
      </c>
      <c r="C5352" s="16" t="s">
        <v>73</v>
      </c>
      <c r="D5352" s="21">
        <v>43475</v>
      </c>
      <c r="E5352" s="16" t="s">
        <v>2240</v>
      </c>
      <c r="F5352" s="21">
        <v>44348</v>
      </c>
      <c r="G5352" s="16" t="s">
        <v>514</v>
      </c>
      <c r="H5352" s="26" t="s">
        <v>383</v>
      </c>
      <c r="I5352" s="16" t="s">
        <v>11413</v>
      </c>
      <c r="K5352" s="16" t="s">
        <v>11412</v>
      </c>
      <c r="L5352" s="16" t="s">
        <v>37</v>
      </c>
      <c r="M5352" s="26" t="s">
        <v>11411</v>
      </c>
      <c r="N5352" s="26" t="s">
        <v>2244</v>
      </c>
      <c r="O5352" s="16" t="s">
        <v>1139</v>
      </c>
      <c r="P5352" s="26" t="s">
        <v>1140</v>
      </c>
      <c r="T5352" s="22">
        <v>0.01</v>
      </c>
      <c r="W5352" s="20" t="s">
        <v>43</v>
      </c>
      <c r="X5352" s="16" t="s">
        <v>78</v>
      </c>
      <c r="Z5352" s="24" t="s">
        <v>32</v>
      </c>
      <c r="AA5352" s="24" t="s">
        <v>32</v>
      </c>
      <c r="AB5352" s="24" t="s">
        <v>32</v>
      </c>
      <c r="AC5352" s="24" t="s">
        <v>32</v>
      </c>
      <c r="AD5352" s="25">
        <v>15000</v>
      </c>
      <c r="AE5352" s="25">
        <v>0</v>
      </c>
      <c r="AF5352" s="25">
        <v>0</v>
      </c>
      <c r="AG5352" s="25">
        <v>0</v>
      </c>
      <c r="AH5352" s="25">
        <v>15000</v>
      </c>
      <c r="AI5352" s="16" t="s">
        <v>11410</v>
      </c>
    </row>
    <row r="5353" spans="1:35" x14ac:dyDescent="0.25">
      <c r="A5353" s="17">
        <v>128477</v>
      </c>
      <c r="B5353" s="18">
        <v>4</v>
      </c>
      <c r="C5353" s="16" t="s">
        <v>73</v>
      </c>
      <c r="D5353" s="21">
        <v>43475</v>
      </c>
      <c r="E5353" s="16" t="s">
        <v>1610</v>
      </c>
      <c r="F5353" s="21">
        <v>43969</v>
      </c>
      <c r="G5353" s="16" t="s">
        <v>1610</v>
      </c>
      <c r="H5353" s="26" t="s">
        <v>126</v>
      </c>
      <c r="L5353" s="16" t="s">
        <v>110</v>
      </c>
      <c r="M5353" s="26" t="s">
        <v>11409</v>
      </c>
      <c r="O5353" s="16" t="s">
        <v>1612</v>
      </c>
      <c r="T5353" s="23" t="s">
        <v>32</v>
      </c>
      <c r="W5353" s="20" t="s">
        <v>43</v>
      </c>
      <c r="Z5353" s="24" t="s">
        <v>32</v>
      </c>
      <c r="AA5353" s="24" t="s">
        <v>32</v>
      </c>
      <c r="AB5353" s="24" t="s">
        <v>32</v>
      </c>
      <c r="AC5353" s="24" t="s">
        <v>32</v>
      </c>
      <c r="AD5353" s="25">
        <v>0</v>
      </c>
      <c r="AE5353" s="25">
        <v>0</v>
      </c>
      <c r="AF5353" s="25">
        <v>643817</v>
      </c>
      <c r="AG5353" s="25">
        <v>0</v>
      </c>
      <c r="AH5353" s="25">
        <v>643817</v>
      </c>
      <c r="AI5353" s="16" t="s">
        <v>11408</v>
      </c>
    </row>
    <row r="5354" spans="1:35" ht="30" x14ac:dyDescent="0.25">
      <c r="A5354" s="17">
        <v>128478</v>
      </c>
      <c r="B5354" s="18">
        <v>2</v>
      </c>
      <c r="C5354" s="16" t="s">
        <v>73</v>
      </c>
      <c r="D5354" s="21">
        <v>43475</v>
      </c>
      <c r="E5354" s="16" t="s">
        <v>2240</v>
      </c>
      <c r="F5354" s="21">
        <v>44337</v>
      </c>
      <c r="G5354" s="16" t="s">
        <v>514</v>
      </c>
      <c r="H5354" s="26" t="s">
        <v>383</v>
      </c>
      <c r="I5354" s="16" t="s">
        <v>11407</v>
      </c>
      <c r="K5354" s="16" t="s">
        <v>5120</v>
      </c>
      <c r="L5354" s="16" t="s">
        <v>37</v>
      </c>
      <c r="M5354" s="26" t="s">
        <v>11406</v>
      </c>
      <c r="N5354" s="26" t="s">
        <v>2244</v>
      </c>
      <c r="O5354" s="16" t="s">
        <v>1139</v>
      </c>
      <c r="P5354" s="26" t="s">
        <v>1140</v>
      </c>
      <c r="T5354" s="22">
        <v>0.01</v>
      </c>
      <c r="W5354" s="20" t="s">
        <v>43</v>
      </c>
      <c r="X5354" s="16" t="s">
        <v>44</v>
      </c>
      <c r="Z5354" s="24" t="s">
        <v>32</v>
      </c>
      <c r="AA5354" s="24" t="s">
        <v>32</v>
      </c>
      <c r="AB5354" s="24" t="s">
        <v>32</v>
      </c>
      <c r="AC5354" s="24" t="s">
        <v>32</v>
      </c>
      <c r="AD5354" s="25">
        <v>15000</v>
      </c>
      <c r="AE5354" s="25">
        <v>0</v>
      </c>
      <c r="AF5354" s="25">
        <v>0</v>
      </c>
      <c r="AG5354" s="25">
        <v>0</v>
      </c>
      <c r="AH5354" s="25">
        <v>15000</v>
      </c>
      <c r="AI5354" s="16" t="s">
        <v>11405</v>
      </c>
    </row>
    <row r="5355" spans="1:35" ht="30" x14ac:dyDescent="0.25">
      <c r="A5355" s="17">
        <v>128479</v>
      </c>
      <c r="B5355" s="18">
        <v>2</v>
      </c>
      <c r="C5355" s="16" t="s">
        <v>73</v>
      </c>
      <c r="D5355" s="21">
        <v>43475</v>
      </c>
      <c r="E5355" s="16" t="s">
        <v>2240</v>
      </c>
      <c r="F5355" s="21">
        <v>44340</v>
      </c>
      <c r="G5355" s="16" t="s">
        <v>514</v>
      </c>
      <c r="H5355" s="26" t="s">
        <v>383</v>
      </c>
      <c r="I5355" s="16" t="s">
        <v>11404</v>
      </c>
      <c r="K5355" s="16" t="s">
        <v>11403</v>
      </c>
      <c r="L5355" s="16" t="s">
        <v>37</v>
      </c>
      <c r="M5355" s="26" t="s">
        <v>11402</v>
      </c>
      <c r="N5355" s="26" t="s">
        <v>2244</v>
      </c>
      <c r="O5355" s="16" t="s">
        <v>1139</v>
      </c>
      <c r="P5355" s="26" t="s">
        <v>1140</v>
      </c>
      <c r="T5355" s="22">
        <v>0.01</v>
      </c>
      <c r="W5355" s="20" t="s">
        <v>43</v>
      </c>
      <c r="X5355" s="16" t="s">
        <v>78</v>
      </c>
      <c r="Z5355" s="24" t="s">
        <v>32</v>
      </c>
      <c r="AA5355" s="24" t="s">
        <v>32</v>
      </c>
      <c r="AB5355" s="24" t="s">
        <v>32</v>
      </c>
      <c r="AC5355" s="24" t="s">
        <v>32</v>
      </c>
      <c r="AD5355" s="25">
        <v>15000</v>
      </c>
      <c r="AE5355" s="25">
        <v>0</v>
      </c>
      <c r="AF5355" s="25">
        <v>0</v>
      </c>
      <c r="AG5355" s="25">
        <v>0</v>
      </c>
      <c r="AH5355" s="25">
        <v>15000</v>
      </c>
      <c r="AI5355" s="16" t="s">
        <v>11401</v>
      </c>
    </row>
    <row r="5356" spans="1:35" x14ac:dyDescent="0.25">
      <c r="A5356" s="17">
        <v>128480</v>
      </c>
      <c r="B5356" s="18">
        <v>2</v>
      </c>
      <c r="C5356" s="16" t="s">
        <v>73</v>
      </c>
      <c r="D5356" s="21">
        <v>43475</v>
      </c>
      <c r="E5356" s="16" t="s">
        <v>2240</v>
      </c>
      <c r="F5356" s="21">
        <v>43500</v>
      </c>
      <c r="G5356" s="16" t="s">
        <v>75</v>
      </c>
      <c r="H5356" s="26" t="s">
        <v>383</v>
      </c>
      <c r="M5356" s="26" t="s">
        <v>11400</v>
      </c>
      <c r="O5356" s="16" t="s">
        <v>78</v>
      </c>
      <c r="T5356" s="23" t="s">
        <v>32</v>
      </c>
      <c r="W5356" s="20" t="s">
        <v>43</v>
      </c>
      <c r="X5356" s="16" t="s">
        <v>78</v>
      </c>
      <c r="Z5356" s="24" t="s">
        <v>32</v>
      </c>
      <c r="AA5356" s="24" t="s">
        <v>32</v>
      </c>
      <c r="AB5356" s="24" t="s">
        <v>32</v>
      </c>
      <c r="AC5356" s="24" t="s">
        <v>32</v>
      </c>
      <c r="AD5356" s="24" t="s">
        <v>32</v>
      </c>
      <c r="AE5356" s="24" t="s">
        <v>32</v>
      </c>
      <c r="AF5356" s="24" t="s">
        <v>32</v>
      </c>
      <c r="AG5356" s="24" t="s">
        <v>32</v>
      </c>
      <c r="AH5356" s="24" t="s">
        <v>32</v>
      </c>
    </row>
    <row r="5357" spans="1:35" ht="30" x14ac:dyDescent="0.25">
      <c r="A5357" s="17">
        <v>128481</v>
      </c>
      <c r="B5357" s="18">
        <v>2</v>
      </c>
      <c r="C5357" s="16" t="s">
        <v>73</v>
      </c>
      <c r="D5357" s="21">
        <v>43475</v>
      </c>
      <c r="E5357" s="16" t="s">
        <v>2240</v>
      </c>
      <c r="F5357" s="21">
        <v>44337</v>
      </c>
      <c r="G5357" s="16" t="s">
        <v>514</v>
      </c>
      <c r="H5357" s="26" t="s">
        <v>383</v>
      </c>
      <c r="I5357" s="16" t="s">
        <v>11399</v>
      </c>
      <c r="K5357" s="16" t="s">
        <v>11398</v>
      </c>
      <c r="L5357" s="16" t="s">
        <v>37</v>
      </c>
      <c r="M5357" s="26" t="s">
        <v>11397</v>
      </c>
      <c r="N5357" s="26" t="s">
        <v>2244</v>
      </c>
      <c r="O5357" s="16" t="s">
        <v>1139</v>
      </c>
      <c r="P5357" s="26" t="s">
        <v>1140</v>
      </c>
      <c r="T5357" s="22">
        <v>0.01</v>
      </c>
      <c r="W5357" s="20" t="s">
        <v>43</v>
      </c>
      <c r="X5357" s="16" t="s">
        <v>44</v>
      </c>
      <c r="Z5357" s="24" t="s">
        <v>32</v>
      </c>
      <c r="AA5357" s="24" t="s">
        <v>32</v>
      </c>
      <c r="AB5357" s="24" t="s">
        <v>32</v>
      </c>
      <c r="AC5357" s="24" t="s">
        <v>32</v>
      </c>
      <c r="AD5357" s="25">
        <v>15000</v>
      </c>
      <c r="AE5357" s="25">
        <v>0</v>
      </c>
      <c r="AF5357" s="25">
        <v>0</v>
      </c>
      <c r="AG5357" s="25">
        <v>0</v>
      </c>
      <c r="AH5357" s="25">
        <v>15000</v>
      </c>
      <c r="AI5357" s="16" t="s">
        <v>11396</v>
      </c>
    </row>
    <row r="5358" spans="1:35" ht="30" x14ac:dyDescent="0.25">
      <c r="A5358" s="17">
        <v>128482</v>
      </c>
      <c r="B5358" s="18">
        <v>1</v>
      </c>
      <c r="C5358" s="16" t="s">
        <v>73</v>
      </c>
      <c r="D5358" s="21">
        <v>43475</v>
      </c>
      <c r="E5358" s="16" t="s">
        <v>2240</v>
      </c>
      <c r="F5358" s="21">
        <v>44336</v>
      </c>
      <c r="G5358" s="16" t="s">
        <v>74</v>
      </c>
      <c r="H5358" s="26" t="s">
        <v>283</v>
      </c>
      <c r="I5358" s="16" t="s">
        <v>11395</v>
      </c>
      <c r="K5358" s="16" t="s">
        <v>11394</v>
      </c>
      <c r="L5358" s="16" t="s">
        <v>37</v>
      </c>
      <c r="M5358" s="26" t="s">
        <v>11393</v>
      </c>
      <c r="N5358" s="26" t="s">
        <v>2244</v>
      </c>
      <c r="O5358" s="16" t="s">
        <v>1139</v>
      </c>
      <c r="P5358" s="26" t="s">
        <v>1140</v>
      </c>
      <c r="T5358" s="22">
        <v>0.01</v>
      </c>
      <c r="W5358" s="20" t="s">
        <v>43</v>
      </c>
      <c r="X5358" s="16" t="s">
        <v>44</v>
      </c>
      <c r="Z5358" s="24" t="s">
        <v>32</v>
      </c>
      <c r="AA5358" s="24" t="s">
        <v>32</v>
      </c>
      <c r="AB5358" s="24" t="s">
        <v>32</v>
      </c>
      <c r="AC5358" s="24" t="s">
        <v>32</v>
      </c>
      <c r="AD5358" s="25">
        <v>15000</v>
      </c>
      <c r="AE5358" s="25">
        <v>0</v>
      </c>
      <c r="AF5358" s="25">
        <v>31800</v>
      </c>
      <c r="AG5358" s="25">
        <v>0</v>
      </c>
      <c r="AH5358" s="25">
        <v>46800</v>
      </c>
      <c r="AI5358" s="16" t="s">
        <v>11392</v>
      </c>
    </row>
    <row r="5359" spans="1:35" ht="30" x14ac:dyDescent="0.25">
      <c r="A5359" s="17">
        <v>128483</v>
      </c>
      <c r="B5359" s="18">
        <v>2</v>
      </c>
      <c r="C5359" s="16" t="s">
        <v>73</v>
      </c>
      <c r="D5359" s="21">
        <v>43475</v>
      </c>
      <c r="E5359" s="16" t="s">
        <v>2240</v>
      </c>
      <c r="F5359" s="21">
        <v>44336</v>
      </c>
      <c r="G5359" s="16" t="s">
        <v>514</v>
      </c>
      <c r="H5359" s="26" t="s">
        <v>286</v>
      </c>
      <c r="I5359" s="16" t="s">
        <v>11391</v>
      </c>
      <c r="K5359" s="16" t="s">
        <v>11390</v>
      </c>
      <c r="L5359" s="16" t="s">
        <v>37</v>
      </c>
      <c r="M5359" s="26" t="s">
        <v>11389</v>
      </c>
      <c r="N5359" s="26" t="s">
        <v>2244</v>
      </c>
      <c r="O5359" s="16" t="s">
        <v>1139</v>
      </c>
      <c r="P5359" s="26" t="s">
        <v>1140</v>
      </c>
      <c r="T5359" s="22">
        <v>0.01</v>
      </c>
      <c r="W5359" s="20" t="s">
        <v>43</v>
      </c>
      <c r="X5359" s="16" t="s">
        <v>78</v>
      </c>
      <c r="Z5359" s="24" t="s">
        <v>32</v>
      </c>
      <c r="AA5359" s="24" t="s">
        <v>32</v>
      </c>
      <c r="AB5359" s="24" t="s">
        <v>32</v>
      </c>
      <c r="AC5359" s="24" t="s">
        <v>32</v>
      </c>
      <c r="AD5359" s="25">
        <v>15000</v>
      </c>
      <c r="AE5359" s="25">
        <v>0</v>
      </c>
      <c r="AF5359" s="25">
        <v>0</v>
      </c>
      <c r="AG5359" s="25">
        <v>0</v>
      </c>
      <c r="AH5359" s="25">
        <v>15000</v>
      </c>
      <c r="AI5359" s="16" t="s">
        <v>11388</v>
      </c>
    </row>
    <row r="5360" spans="1:35" ht="30" x14ac:dyDescent="0.25">
      <c r="A5360" s="17">
        <v>128484</v>
      </c>
      <c r="B5360" s="18">
        <v>3</v>
      </c>
      <c r="C5360" s="16" t="s">
        <v>73</v>
      </c>
      <c r="D5360" s="21">
        <v>43475</v>
      </c>
      <c r="E5360" s="16" t="s">
        <v>2240</v>
      </c>
      <c r="F5360" s="21">
        <v>43837</v>
      </c>
      <c r="G5360" s="16" t="s">
        <v>142</v>
      </c>
      <c r="H5360" s="26" t="s">
        <v>64</v>
      </c>
      <c r="I5360" s="16" t="s">
        <v>11387</v>
      </c>
      <c r="K5360" s="16" t="s">
        <v>11386</v>
      </c>
      <c r="L5360" s="16" t="s">
        <v>37</v>
      </c>
      <c r="M5360" s="26" t="s">
        <v>11385</v>
      </c>
      <c r="N5360" s="26" t="s">
        <v>2244</v>
      </c>
      <c r="O5360" s="16" t="s">
        <v>1139</v>
      </c>
      <c r="P5360" s="26" t="s">
        <v>1140</v>
      </c>
      <c r="T5360" s="22">
        <v>0.01</v>
      </c>
      <c r="W5360" s="20" t="s">
        <v>43</v>
      </c>
      <c r="X5360" s="16" t="s">
        <v>44</v>
      </c>
      <c r="Z5360" s="24" t="s">
        <v>32</v>
      </c>
      <c r="AA5360" s="24" t="s">
        <v>32</v>
      </c>
      <c r="AB5360" s="24" t="s">
        <v>32</v>
      </c>
      <c r="AC5360" s="24" t="s">
        <v>32</v>
      </c>
      <c r="AD5360" s="25">
        <v>15000</v>
      </c>
      <c r="AE5360" s="25">
        <v>0</v>
      </c>
      <c r="AF5360" s="25">
        <v>0</v>
      </c>
      <c r="AG5360" s="25">
        <v>0</v>
      </c>
      <c r="AH5360" s="25">
        <v>15000</v>
      </c>
      <c r="AI5360" s="16" t="s">
        <v>11384</v>
      </c>
    </row>
    <row r="5361" spans="1:35" ht="30" x14ac:dyDescent="0.25">
      <c r="A5361" s="17">
        <v>128485</v>
      </c>
      <c r="B5361" s="18">
        <v>2</v>
      </c>
      <c r="C5361" s="16" t="s">
        <v>73</v>
      </c>
      <c r="D5361" s="21">
        <v>43475</v>
      </c>
      <c r="E5361" s="16" t="s">
        <v>2240</v>
      </c>
      <c r="F5361" s="21">
        <v>43837</v>
      </c>
      <c r="G5361" s="16" t="s">
        <v>514</v>
      </c>
      <c r="H5361" s="26" t="s">
        <v>162</v>
      </c>
      <c r="I5361" s="16" t="s">
        <v>11383</v>
      </c>
      <c r="K5361" s="16" t="s">
        <v>11382</v>
      </c>
      <c r="L5361" s="16" t="s">
        <v>37</v>
      </c>
      <c r="M5361" s="26" t="s">
        <v>11381</v>
      </c>
      <c r="N5361" s="26" t="s">
        <v>2244</v>
      </c>
      <c r="O5361" s="16" t="s">
        <v>1139</v>
      </c>
      <c r="P5361" s="26" t="s">
        <v>1140</v>
      </c>
      <c r="T5361" s="22">
        <v>0.01</v>
      </c>
      <c r="W5361" s="20" t="s">
        <v>43</v>
      </c>
      <c r="X5361" s="16" t="s">
        <v>44</v>
      </c>
      <c r="Z5361" s="24" t="s">
        <v>32</v>
      </c>
      <c r="AA5361" s="24" t="s">
        <v>32</v>
      </c>
      <c r="AB5361" s="24" t="s">
        <v>32</v>
      </c>
      <c r="AC5361" s="24" t="s">
        <v>32</v>
      </c>
      <c r="AD5361" s="25">
        <v>15000</v>
      </c>
      <c r="AE5361" s="25">
        <v>0</v>
      </c>
      <c r="AF5361" s="25">
        <v>0</v>
      </c>
      <c r="AG5361" s="25">
        <v>0</v>
      </c>
      <c r="AH5361" s="25">
        <v>15000</v>
      </c>
      <c r="AI5361" s="16" t="s">
        <v>11380</v>
      </c>
    </row>
    <row r="5362" spans="1:35" ht="30" x14ac:dyDescent="0.25">
      <c r="A5362" s="17">
        <v>128486</v>
      </c>
      <c r="B5362" s="18">
        <v>2</v>
      </c>
      <c r="C5362" s="16" t="s">
        <v>73</v>
      </c>
      <c r="D5362" s="21">
        <v>43475</v>
      </c>
      <c r="E5362" s="16" t="s">
        <v>2240</v>
      </c>
      <c r="F5362" s="21">
        <v>44256</v>
      </c>
      <c r="G5362" s="16" t="s">
        <v>75</v>
      </c>
      <c r="H5362" s="26" t="s">
        <v>377</v>
      </c>
      <c r="I5362" s="16" t="s">
        <v>4700</v>
      </c>
      <c r="K5362" s="16" t="s">
        <v>2698</v>
      </c>
      <c r="L5362" s="16" t="s">
        <v>37</v>
      </c>
      <c r="M5362" s="26" t="s">
        <v>4701</v>
      </c>
      <c r="N5362" s="26" t="s">
        <v>2244</v>
      </c>
      <c r="O5362" s="16" t="s">
        <v>1139</v>
      </c>
      <c r="P5362" s="26" t="s">
        <v>1140</v>
      </c>
      <c r="T5362" s="22">
        <v>0.01</v>
      </c>
      <c r="W5362" s="20" t="s">
        <v>43</v>
      </c>
      <c r="X5362" s="16" t="s">
        <v>44</v>
      </c>
      <c r="Z5362" s="25">
        <v>0</v>
      </c>
      <c r="AA5362" s="25">
        <v>0</v>
      </c>
      <c r="AB5362" s="25">
        <v>207838</v>
      </c>
      <c r="AC5362" s="25">
        <v>0</v>
      </c>
      <c r="AD5362" s="25">
        <v>15000</v>
      </c>
      <c r="AE5362" s="25">
        <v>0</v>
      </c>
      <c r="AF5362" s="25">
        <v>207838</v>
      </c>
      <c r="AG5362" s="25">
        <v>0</v>
      </c>
      <c r="AH5362" s="25">
        <v>222838</v>
      </c>
      <c r="AI5362" s="16" t="s">
        <v>4702</v>
      </c>
    </row>
    <row r="5363" spans="1:35" ht="30" x14ac:dyDescent="0.25">
      <c r="A5363" s="17">
        <v>128487</v>
      </c>
      <c r="B5363" s="18">
        <v>1</v>
      </c>
      <c r="C5363" s="16" t="s">
        <v>73</v>
      </c>
      <c r="D5363" s="21">
        <v>43475</v>
      </c>
      <c r="E5363" s="16" t="s">
        <v>2240</v>
      </c>
      <c r="F5363" s="21">
        <v>43837</v>
      </c>
      <c r="G5363" s="16" t="s">
        <v>142</v>
      </c>
      <c r="H5363" s="26" t="s">
        <v>182</v>
      </c>
      <c r="I5363" s="16" t="s">
        <v>11379</v>
      </c>
      <c r="K5363" s="16" t="s">
        <v>11378</v>
      </c>
      <c r="L5363" s="16" t="s">
        <v>37</v>
      </c>
      <c r="M5363" s="26" t="s">
        <v>11377</v>
      </c>
      <c r="N5363" s="26" t="s">
        <v>4539</v>
      </c>
      <c r="O5363" s="16" t="s">
        <v>1139</v>
      </c>
      <c r="P5363" s="26" t="s">
        <v>1140</v>
      </c>
      <c r="T5363" s="22">
        <v>0.01</v>
      </c>
      <c r="W5363" s="20" t="s">
        <v>43</v>
      </c>
      <c r="X5363" s="16" t="s">
        <v>44</v>
      </c>
      <c r="Z5363" s="24" t="s">
        <v>32</v>
      </c>
      <c r="AA5363" s="24" t="s">
        <v>32</v>
      </c>
      <c r="AB5363" s="24" t="s">
        <v>32</v>
      </c>
      <c r="AC5363" s="24" t="s">
        <v>32</v>
      </c>
      <c r="AD5363" s="25">
        <v>15000</v>
      </c>
      <c r="AE5363" s="25">
        <v>0</v>
      </c>
      <c r="AF5363" s="25">
        <v>0</v>
      </c>
      <c r="AG5363" s="25">
        <v>0</v>
      </c>
      <c r="AH5363" s="25">
        <v>15000</v>
      </c>
      <c r="AI5363" s="16" t="s">
        <v>11376</v>
      </c>
    </row>
    <row r="5364" spans="1:35" ht="30" x14ac:dyDescent="0.25">
      <c r="A5364" s="17">
        <v>128488</v>
      </c>
      <c r="B5364" s="18">
        <v>1</v>
      </c>
      <c r="C5364" s="16" t="s">
        <v>73</v>
      </c>
      <c r="D5364" s="21">
        <v>43475</v>
      </c>
      <c r="E5364" s="16" t="s">
        <v>2240</v>
      </c>
      <c r="F5364" s="21">
        <v>43837</v>
      </c>
      <c r="G5364" s="16" t="s">
        <v>75</v>
      </c>
      <c r="H5364" s="26" t="s">
        <v>34</v>
      </c>
      <c r="I5364" s="16" t="s">
        <v>11375</v>
      </c>
      <c r="K5364" s="16" t="s">
        <v>11374</v>
      </c>
      <c r="L5364" s="16" t="s">
        <v>37</v>
      </c>
      <c r="M5364" s="26" t="s">
        <v>11373</v>
      </c>
      <c r="N5364" s="26" t="s">
        <v>2244</v>
      </c>
      <c r="O5364" s="16" t="s">
        <v>1139</v>
      </c>
      <c r="P5364" s="26" t="s">
        <v>1140</v>
      </c>
      <c r="T5364" s="22">
        <v>0.01</v>
      </c>
      <c r="W5364" s="20" t="s">
        <v>43</v>
      </c>
      <c r="X5364" s="16" t="s">
        <v>44</v>
      </c>
      <c r="Z5364" s="24" t="s">
        <v>32</v>
      </c>
      <c r="AA5364" s="24" t="s">
        <v>32</v>
      </c>
      <c r="AB5364" s="24" t="s">
        <v>32</v>
      </c>
      <c r="AC5364" s="24" t="s">
        <v>32</v>
      </c>
      <c r="AD5364" s="25">
        <v>15000</v>
      </c>
      <c r="AE5364" s="25">
        <v>0</v>
      </c>
      <c r="AF5364" s="25">
        <v>0</v>
      </c>
      <c r="AG5364" s="25">
        <v>0</v>
      </c>
      <c r="AH5364" s="25">
        <v>15000</v>
      </c>
      <c r="AI5364" s="16" t="s">
        <v>11372</v>
      </c>
    </row>
    <row r="5365" spans="1:35" ht="45" x14ac:dyDescent="0.25">
      <c r="A5365" s="17">
        <v>128489</v>
      </c>
      <c r="B5365" s="18">
        <v>3</v>
      </c>
      <c r="C5365" s="16" t="s">
        <v>73</v>
      </c>
      <c r="D5365" s="21">
        <v>43475</v>
      </c>
      <c r="E5365" s="16" t="s">
        <v>1022</v>
      </c>
      <c r="F5365" s="21">
        <v>44321</v>
      </c>
      <c r="G5365" s="16" t="s">
        <v>108</v>
      </c>
      <c r="H5365" s="26" t="s">
        <v>69</v>
      </c>
      <c r="I5365" s="16" t="s">
        <v>11371</v>
      </c>
      <c r="M5365" s="26" t="s">
        <v>11370</v>
      </c>
      <c r="N5365" s="26" t="s">
        <v>11369</v>
      </c>
      <c r="O5365" s="16" t="s">
        <v>60</v>
      </c>
      <c r="P5365" s="26" t="s">
        <v>188</v>
      </c>
      <c r="R5365" s="16" t="s">
        <v>139</v>
      </c>
      <c r="S5365" s="16" t="s">
        <v>84</v>
      </c>
      <c r="T5365" s="22">
        <v>0.47</v>
      </c>
      <c r="W5365" s="20" t="s">
        <v>43</v>
      </c>
      <c r="X5365" s="16" t="s">
        <v>78</v>
      </c>
      <c r="Z5365" s="24" t="s">
        <v>32</v>
      </c>
      <c r="AA5365" s="24" t="s">
        <v>32</v>
      </c>
      <c r="AB5365" s="24" t="s">
        <v>32</v>
      </c>
      <c r="AC5365" s="24" t="s">
        <v>32</v>
      </c>
      <c r="AD5365" s="25">
        <v>12000</v>
      </c>
      <c r="AE5365" s="25">
        <v>0</v>
      </c>
      <c r="AF5365" s="25">
        <v>0</v>
      </c>
      <c r="AG5365" s="25">
        <v>0</v>
      </c>
      <c r="AH5365" s="25">
        <v>12000</v>
      </c>
      <c r="AI5365" s="16" t="s">
        <v>11368</v>
      </c>
    </row>
    <row r="5366" spans="1:35" ht="30" x14ac:dyDescent="0.25">
      <c r="A5366" s="17">
        <v>128490</v>
      </c>
      <c r="B5366" s="18">
        <v>2</v>
      </c>
      <c r="C5366" s="16" t="s">
        <v>73</v>
      </c>
      <c r="D5366" s="21">
        <v>43475</v>
      </c>
      <c r="E5366" s="16" t="s">
        <v>2240</v>
      </c>
      <c r="F5366" s="21">
        <v>43943</v>
      </c>
      <c r="G5366" s="16" t="s">
        <v>75</v>
      </c>
      <c r="H5366" s="26" t="s">
        <v>170</v>
      </c>
      <c r="I5366" s="16" t="s">
        <v>11367</v>
      </c>
      <c r="K5366" s="16" t="s">
        <v>10414</v>
      </c>
      <c r="L5366" s="16" t="s">
        <v>37</v>
      </c>
      <c r="M5366" s="26" t="s">
        <v>11366</v>
      </c>
      <c r="N5366" s="26" t="s">
        <v>2244</v>
      </c>
      <c r="O5366" s="16" t="s">
        <v>1139</v>
      </c>
      <c r="P5366" s="26" t="s">
        <v>1140</v>
      </c>
      <c r="T5366" s="22">
        <v>0.01</v>
      </c>
      <c r="W5366" s="20" t="s">
        <v>43</v>
      </c>
      <c r="X5366" s="16" t="s">
        <v>44</v>
      </c>
      <c r="Z5366" s="24" t="s">
        <v>32</v>
      </c>
      <c r="AA5366" s="24" t="s">
        <v>32</v>
      </c>
      <c r="AB5366" s="24" t="s">
        <v>32</v>
      </c>
      <c r="AC5366" s="24" t="s">
        <v>32</v>
      </c>
      <c r="AD5366" s="25">
        <v>15000</v>
      </c>
      <c r="AE5366" s="25">
        <v>0</v>
      </c>
      <c r="AF5366" s="25">
        <v>67025</v>
      </c>
      <c r="AG5366" s="25">
        <v>0</v>
      </c>
      <c r="AH5366" s="25">
        <v>82025</v>
      </c>
      <c r="AI5366" s="16" t="s">
        <v>11365</v>
      </c>
    </row>
    <row r="5367" spans="1:35" ht="30" x14ac:dyDescent="0.25">
      <c r="A5367" s="17">
        <v>128491</v>
      </c>
      <c r="B5367" s="18">
        <v>2</v>
      </c>
      <c r="C5367" s="16" t="s">
        <v>73</v>
      </c>
      <c r="D5367" s="21">
        <v>43475</v>
      </c>
      <c r="E5367" s="16" t="s">
        <v>2240</v>
      </c>
      <c r="F5367" s="21">
        <v>43913</v>
      </c>
      <c r="G5367" s="16" t="s">
        <v>75</v>
      </c>
      <c r="H5367" s="26" t="s">
        <v>170</v>
      </c>
      <c r="I5367" s="16" t="s">
        <v>11364</v>
      </c>
      <c r="K5367" s="16" t="s">
        <v>11363</v>
      </c>
      <c r="L5367" s="16" t="s">
        <v>37</v>
      </c>
      <c r="M5367" s="26" t="s">
        <v>11362</v>
      </c>
      <c r="N5367" s="26" t="s">
        <v>2244</v>
      </c>
      <c r="O5367" s="16" t="s">
        <v>1139</v>
      </c>
      <c r="P5367" s="26" t="s">
        <v>1140</v>
      </c>
      <c r="T5367" s="22">
        <v>0.01</v>
      </c>
      <c r="W5367" s="20" t="s">
        <v>43</v>
      </c>
      <c r="X5367" s="16" t="s">
        <v>44</v>
      </c>
      <c r="Z5367" s="24" t="s">
        <v>32</v>
      </c>
      <c r="AA5367" s="24" t="s">
        <v>32</v>
      </c>
      <c r="AB5367" s="24" t="s">
        <v>32</v>
      </c>
      <c r="AC5367" s="24" t="s">
        <v>32</v>
      </c>
      <c r="AD5367" s="25">
        <v>15000</v>
      </c>
      <c r="AE5367" s="25">
        <v>0</v>
      </c>
      <c r="AF5367" s="25">
        <v>16040</v>
      </c>
      <c r="AG5367" s="25">
        <v>0</v>
      </c>
      <c r="AH5367" s="25">
        <v>31040</v>
      </c>
      <c r="AI5367" s="16" t="s">
        <v>11361</v>
      </c>
    </row>
    <row r="5368" spans="1:35" ht="30" x14ac:dyDescent="0.25">
      <c r="A5368" s="17">
        <v>128492</v>
      </c>
      <c r="B5368" s="18">
        <v>1</v>
      </c>
      <c r="C5368" s="16" t="s">
        <v>73</v>
      </c>
      <c r="D5368" s="21">
        <v>43475</v>
      </c>
      <c r="E5368" s="16" t="s">
        <v>2240</v>
      </c>
      <c r="F5368" s="21">
        <v>44008</v>
      </c>
      <c r="G5368" s="16" t="s">
        <v>75</v>
      </c>
      <c r="H5368" s="26" t="s">
        <v>359</v>
      </c>
      <c r="I5368" s="16" t="s">
        <v>4703</v>
      </c>
      <c r="K5368" s="16" t="s">
        <v>4704</v>
      </c>
      <c r="L5368" s="16" t="s">
        <v>37</v>
      </c>
      <c r="M5368" s="26" t="s">
        <v>4705</v>
      </c>
      <c r="N5368" s="26" t="s">
        <v>2244</v>
      </c>
      <c r="O5368" s="16" t="s">
        <v>1139</v>
      </c>
      <c r="P5368" s="26" t="s">
        <v>1140</v>
      </c>
      <c r="T5368" s="22">
        <v>0.01</v>
      </c>
      <c r="W5368" s="20" t="s">
        <v>43</v>
      </c>
      <c r="X5368" s="16" t="s">
        <v>44</v>
      </c>
      <c r="Z5368" s="25">
        <v>0</v>
      </c>
      <c r="AA5368" s="25">
        <v>0</v>
      </c>
      <c r="AB5368" s="25">
        <v>60575</v>
      </c>
      <c r="AC5368" s="25">
        <v>0</v>
      </c>
      <c r="AD5368" s="25">
        <v>15000</v>
      </c>
      <c r="AE5368" s="25">
        <v>0</v>
      </c>
      <c r="AF5368" s="25">
        <v>60575</v>
      </c>
      <c r="AG5368" s="25">
        <v>0</v>
      </c>
      <c r="AH5368" s="25">
        <v>75575</v>
      </c>
      <c r="AI5368" s="16" t="s">
        <v>4706</v>
      </c>
    </row>
    <row r="5369" spans="1:35" ht="30" x14ac:dyDescent="0.25">
      <c r="A5369" s="17">
        <v>128493</v>
      </c>
      <c r="B5369" s="18">
        <v>2</v>
      </c>
      <c r="C5369" s="16" t="s">
        <v>73</v>
      </c>
      <c r="D5369" s="21">
        <v>43475</v>
      </c>
      <c r="E5369" s="16" t="s">
        <v>2240</v>
      </c>
      <c r="F5369" s="21">
        <v>43979</v>
      </c>
      <c r="G5369" s="16" t="s">
        <v>514</v>
      </c>
      <c r="H5369" s="26" t="s">
        <v>380</v>
      </c>
      <c r="I5369" s="16" t="s">
        <v>4707</v>
      </c>
      <c r="K5369" s="16" t="s">
        <v>4708</v>
      </c>
      <c r="L5369" s="16" t="s">
        <v>37</v>
      </c>
      <c r="M5369" s="26" t="s">
        <v>4709</v>
      </c>
      <c r="N5369" s="26" t="s">
        <v>2244</v>
      </c>
      <c r="O5369" s="16" t="s">
        <v>1139</v>
      </c>
      <c r="P5369" s="26" t="s">
        <v>1140</v>
      </c>
      <c r="T5369" s="22">
        <v>0.01</v>
      </c>
      <c r="W5369" s="20" t="s">
        <v>43</v>
      </c>
      <c r="X5369" s="16" t="s">
        <v>44</v>
      </c>
      <c r="Z5369" s="25">
        <v>0</v>
      </c>
      <c r="AA5369" s="25">
        <v>0</v>
      </c>
      <c r="AB5369" s="25">
        <v>38948</v>
      </c>
      <c r="AC5369" s="25">
        <v>0</v>
      </c>
      <c r="AD5369" s="25">
        <v>15000</v>
      </c>
      <c r="AE5369" s="25">
        <v>0</v>
      </c>
      <c r="AF5369" s="25">
        <v>38948</v>
      </c>
      <c r="AG5369" s="25">
        <v>0</v>
      </c>
      <c r="AH5369" s="25">
        <v>53948</v>
      </c>
      <c r="AI5369" s="16" t="s">
        <v>4710</v>
      </c>
    </row>
    <row r="5370" spans="1:35" x14ac:dyDescent="0.25">
      <c r="A5370" s="17">
        <v>128494</v>
      </c>
      <c r="B5370" s="18">
        <v>1</v>
      </c>
      <c r="C5370" s="16" t="s">
        <v>73</v>
      </c>
      <c r="D5370" s="21">
        <v>43475</v>
      </c>
      <c r="E5370" s="16" t="s">
        <v>2240</v>
      </c>
      <c r="F5370" s="21">
        <v>44279</v>
      </c>
      <c r="G5370" s="16" t="s">
        <v>75</v>
      </c>
      <c r="H5370" s="26" t="s">
        <v>283</v>
      </c>
      <c r="K5370" s="16" t="s">
        <v>11360</v>
      </c>
      <c r="L5370" s="16" t="s">
        <v>37</v>
      </c>
      <c r="M5370" s="26" t="s">
        <v>11359</v>
      </c>
      <c r="O5370" s="16" t="s">
        <v>78</v>
      </c>
      <c r="T5370" s="22">
        <v>0.02</v>
      </c>
      <c r="W5370" s="20" t="s">
        <v>43</v>
      </c>
      <c r="X5370" s="16" t="s">
        <v>78</v>
      </c>
      <c r="Z5370" s="24" t="s">
        <v>32</v>
      </c>
      <c r="AA5370" s="24" t="s">
        <v>32</v>
      </c>
      <c r="AB5370" s="24" t="s">
        <v>32</v>
      </c>
      <c r="AC5370" s="24" t="s">
        <v>32</v>
      </c>
      <c r="AD5370" s="24" t="s">
        <v>32</v>
      </c>
      <c r="AE5370" s="24" t="s">
        <v>32</v>
      </c>
      <c r="AF5370" s="24" t="s">
        <v>32</v>
      </c>
      <c r="AG5370" s="24" t="s">
        <v>32</v>
      </c>
      <c r="AH5370" s="24" t="s">
        <v>32</v>
      </c>
    </row>
    <row r="5371" spans="1:35" ht="30" x14ac:dyDescent="0.25">
      <c r="A5371" s="17">
        <v>128495</v>
      </c>
      <c r="B5371" s="18">
        <v>2</v>
      </c>
      <c r="C5371" s="16" t="s">
        <v>73</v>
      </c>
      <c r="D5371" s="21">
        <v>43475</v>
      </c>
      <c r="E5371" s="16" t="s">
        <v>2240</v>
      </c>
      <c r="F5371" s="21">
        <v>43979</v>
      </c>
      <c r="G5371" s="16" t="s">
        <v>514</v>
      </c>
      <c r="H5371" s="26" t="s">
        <v>380</v>
      </c>
      <c r="I5371" s="16" t="s">
        <v>4711</v>
      </c>
      <c r="K5371" s="16" t="s">
        <v>4712</v>
      </c>
      <c r="L5371" s="16" t="s">
        <v>37</v>
      </c>
      <c r="M5371" s="26" t="s">
        <v>4713</v>
      </c>
      <c r="N5371" s="26" t="s">
        <v>2244</v>
      </c>
      <c r="O5371" s="16" t="s">
        <v>1139</v>
      </c>
      <c r="P5371" s="26" t="s">
        <v>1140</v>
      </c>
      <c r="T5371" s="22">
        <v>0.01</v>
      </c>
      <c r="W5371" s="20" t="s">
        <v>43</v>
      </c>
      <c r="X5371" s="16" t="s">
        <v>44</v>
      </c>
      <c r="Z5371" s="25">
        <v>0</v>
      </c>
      <c r="AA5371" s="25">
        <v>0</v>
      </c>
      <c r="AB5371" s="25">
        <v>36988</v>
      </c>
      <c r="AC5371" s="25">
        <v>0</v>
      </c>
      <c r="AD5371" s="25">
        <v>15000</v>
      </c>
      <c r="AE5371" s="25">
        <v>0</v>
      </c>
      <c r="AF5371" s="25">
        <v>36988</v>
      </c>
      <c r="AG5371" s="25">
        <v>0</v>
      </c>
      <c r="AH5371" s="25">
        <v>51988</v>
      </c>
      <c r="AI5371" s="16" t="s">
        <v>4714</v>
      </c>
    </row>
    <row r="5372" spans="1:35" ht="30" x14ac:dyDescent="0.25">
      <c r="A5372" s="17">
        <v>128496</v>
      </c>
      <c r="B5372" s="18">
        <v>3</v>
      </c>
      <c r="C5372" s="16" t="s">
        <v>73</v>
      </c>
      <c r="D5372" s="21">
        <v>43475</v>
      </c>
      <c r="E5372" s="16" t="s">
        <v>2240</v>
      </c>
      <c r="F5372" s="21">
        <v>44279</v>
      </c>
      <c r="G5372" s="16" t="s">
        <v>75</v>
      </c>
      <c r="H5372" s="26" t="s">
        <v>98</v>
      </c>
      <c r="I5372" s="16" t="s">
        <v>6340</v>
      </c>
      <c r="K5372" s="16" t="s">
        <v>11358</v>
      </c>
      <c r="L5372" s="16" t="s">
        <v>37</v>
      </c>
      <c r="M5372" s="26" t="s">
        <v>11357</v>
      </c>
      <c r="N5372" s="26" t="s">
        <v>2244</v>
      </c>
      <c r="O5372" s="16" t="s">
        <v>1139</v>
      </c>
      <c r="P5372" s="26" t="s">
        <v>1140</v>
      </c>
      <c r="T5372" s="22">
        <v>0.01</v>
      </c>
      <c r="W5372" s="20" t="s">
        <v>43</v>
      </c>
      <c r="X5372" s="16" t="s">
        <v>44</v>
      </c>
      <c r="Z5372" s="24" t="s">
        <v>32</v>
      </c>
      <c r="AA5372" s="24" t="s">
        <v>32</v>
      </c>
      <c r="AB5372" s="24" t="s">
        <v>32</v>
      </c>
      <c r="AC5372" s="24" t="s">
        <v>32</v>
      </c>
      <c r="AD5372" s="25">
        <v>15000</v>
      </c>
      <c r="AE5372" s="25">
        <v>0</v>
      </c>
      <c r="AF5372" s="25">
        <v>6655</v>
      </c>
      <c r="AG5372" s="25">
        <v>0</v>
      </c>
      <c r="AH5372" s="25">
        <v>21655</v>
      </c>
      <c r="AI5372" s="16" t="s">
        <v>11356</v>
      </c>
    </row>
    <row r="5373" spans="1:35" ht="30" x14ac:dyDescent="0.25">
      <c r="A5373" s="17">
        <v>128497</v>
      </c>
      <c r="B5373" s="18">
        <v>3</v>
      </c>
      <c r="C5373" s="16" t="s">
        <v>73</v>
      </c>
      <c r="D5373" s="21">
        <v>43475</v>
      </c>
      <c r="E5373" s="16" t="s">
        <v>2240</v>
      </c>
      <c r="F5373" s="21">
        <v>44279</v>
      </c>
      <c r="G5373" s="16" t="s">
        <v>75</v>
      </c>
      <c r="H5373" s="26" t="s">
        <v>98</v>
      </c>
      <c r="I5373" s="16" t="s">
        <v>11355</v>
      </c>
      <c r="K5373" s="16" t="s">
        <v>11354</v>
      </c>
      <c r="L5373" s="16" t="s">
        <v>37</v>
      </c>
      <c r="M5373" s="26" t="s">
        <v>11353</v>
      </c>
      <c r="N5373" s="26" t="s">
        <v>2244</v>
      </c>
      <c r="O5373" s="16" t="s">
        <v>1139</v>
      </c>
      <c r="P5373" s="26" t="s">
        <v>1140</v>
      </c>
      <c r="T5373" s="22">
        <v>0.01</v>
      </c>
      <c r="W5373" s="20" t="s">
        <v>43</v>
      </c>
      <c r="X5373" s="16" t="s">
        <v>78</v>
      </c>
      <c r="Z5373" s="24" t="s">
        <v>32</v>
      </c>
      <c r="AA5373" s="24" t="s">
        <v>32</v>
      </c>
      <c r="AB5373" s="24" t="s">
        <v>32</v>
      </c>
      <c r="AC5373" s="24" t="s">
        <v>32</v>
      </c>
      <c r="AD5373" s="25">
        <v>15000</v>
      </c>
      <c r="AE5373" s="25">
        <v>0</v>
      </c>
      <c r="AF5373" s="25">
        <v>0</v>
      </c>
      <c r="AG5373" s="25">
        <v>0</v>
      </c>
      <c r="AH5373" s="25">
        <v>15000</v>
      </c>
      <c r="AI5373" s="16" t="s">
        <v>11352</v>
      </c>
    </row>
    <row r="5374" spans="1:35" x14ac:dyDescent="0.25">
      <c r="A5374" s="17">
        <v>128499</v>
      </c>
      <c r="B5374" s="18">
        <v>1</v>
      </c>
      <c r="C5374" s="16" t="s">
        <v>73</v>
      </c>
      <c r="D5374" s="21">
        <v>43475</v>
      </c>
      <c r="E5374" s="16" t="s">
        <v>1610</v>
      </c>
      <c r="F5374" s="21">
        <v>43969</v>
      </c>
      <c r="G5374" s="16" t="s">
        <v>1610</v>
      </c>
      <c r="H5374" s="26" t="s">
        <v>34</v>
      </c>
      <c r="L5374" s="16" t="s">
        <v>110</v>
      </c>
      <c r="M5374" s="26" t="s">
        <v>11351</v>
      </c>
      <c r="O5374" s="16" t="s">
        <v>1612</v>
      </c>
      <c r="T5374" s="23" t="s">
        <v>32</v>
      </c>
      <c r="W5374" s="20" t="s">
        <v>43</v>
      </c>
      <c r="Z5374" s="24" t="s">
        <v>32</v>
      </c>
      <c r="AA5374" s="24" t="s">
        <v>32</v>
      </c>
      <c r="AB5374" s="24" t="s">
        <v>32</v>
      </c>
      <c r="AC5374" s="24" t="s">
        <v>32</v>
      </c>
      <c r="AD5374" s="25">
        <v>0</v>
      </c>
      <c r="AE5374" s="25">
        <v>0</v>
      </c>
      <c r="AF5374" s="25">
        <v>28500</v>
      </c>
      <c r="AG5374" s="25">
        <v>0</v>
      </c>
      <c r="AH5374" s="25">
        <v>28500</v>
      </c>
      <c r="AI5374" s="16" t="s">
        <v>11350</v>
      </c>
    </row>
    <row r="5375" spans="1:35" ht="30" x14ac:dyDescent="0.25">
      <c r="A5375" s="17">
        <v>128501</v>
      </c>
      <c r="B5375" s="18">
        <v>3</v>
      </c>
      <c r="C5375" s="16" t="s">
        <v>73</v>
      </c>
      <c r="D5375" s="21">
        <v>43476</v>
      </c>
      <c r="E5375" s="16" t="s">
        <v>2240</v>
      </c>
      <c r="F5375" s="21">
        <v>44279</v>
      </c>
      <c r="G5375" s="16" t="s">
        <v>75</v>
      </c>
      <c r="H5375" s="26" t="s">
        <v>98</v>
      </c>
      <c r="I5375" s="16" t="s">
        <v>4715</v>
      </c>
      <c r="K5375" s="16" t="s">
        <v>4716</v>
      </c>
      <c r="L5375" s="16" t="s">
        <v>37</v>
      </c>
      <c r="M5375" s="26" t="s">
        <v>4717</v>
      </c>
      <c r="N5375" s="26" t="s">
        <v>2244</v>
      </c>
      <c r="O5375" s="16" t="s">
        <v>1139</v>
      </c>
      <c r="P5375" s="26" t="s">
        <v>1140</v>
      </c>
      <c r="T5375" s="22">
        <v>0.01</v>
      </c>
      <c r="W5375" s="20" t="s">
        <v>43</v>
      </c>
      <c r="X5375" s="16" t="s">
        <v>78</v>
      </c>
      <c r="Z5375" s="25">
        <v>0</v>
      </c>
      <c r="AA5375" s="25">
        <v>0</v>
      </c>
      <c r="AB5375" s="25">
        <v>183148</v>
      </c>
      <c r="AC5375" s="25">
        <v>0</v>
      </c>
      <c r="AD5375" s="25">
        <v>15000</v>
      </c>
      <c r="AE5375" s="25">
        <v>0</v>
      </c>
      <c r="AF5375" s="25">
        <v>183148</v>
      </c>
      <c r="AG5375" s="25">
        <v>0</v>
      </c>
      <c r="AH5375" s="25">
        <v>198148</v>
      </c>
      <c r="AI5375" s="16" t="s">
        <v>4718</v>
      </c>
    </row>
    <row r="5376" spans="1:35" ht="30" x14ac:dyDescent="0.25">
      <c r="A5376" s="17">
        <v>128502</v>
      </c>
      <c r="B5376" s="18">
        <v>3</v>
      </c>
      <c r="C5376" s="16" t="s">
        <v>73</v>
      </c>
      <c r="D5376" s="21">
        <v>43476</v>
      </c>
      <c r="E5376" s="16" t="s">
        <v>2240</v>
      </c>
      <c r="F5376" s="21">
        <v>44279</v>
      </c>
      <c r="G5376" s="16" t="s">
        <v>75</v>
      </c>
      <c r="H5376" s="26" t="s">
        <v>98</v>
      </c>
      <c r="I5376" s="16" t="s">
        <v>4719</v>
      </c>
      <c r="K5376" s="16" t="s">
        <v>4720</v>
      </c>
      <c r="L5376" s="16" t="s">
        <v>37</v>
      </c>
      <c r="M5376" s="26" t="s">
        <v>4721</v>
      </c>
      <c r="N5376" s="26" t="s">
        <v>2244</v>
      </c>
      <c r="O5376" s="16" t="s">
        <v>1139</v>
      </c>
      <c r="P5376" s="26" t="s">
        <v>1140</v>
      </c>
      <c r="T5376" s="22">
        <v>0.01</v>
      </c>
      <c r="W5376" s="20" t="s">
        <v>43</v>
      </c>
      <c r="X5376" s="16" t="s">
        <v>78</v>
      </c>
      <c r="Z5376" s="25">
        <v>0</v>
      </c>
      <c r="AA5376" s="25">
        <v>0</v>
      </c>
      <c r="AB5376" s="25">
        <v>98277</v>
      </c>
      <c r="AC5376" s="25">
        <v>0</v>
      </c>
      <c r="AD5376" s="25">
        <v>15000</v>
      </c>
      <c r="AE5376" s="25">
        <v>0</v>
      </c>
      <c r="AF5376" s="25">
        <v>98277</v>
      </c>
      <c r="AG5376" s="25">
        <v>0</v>
      </c>
      <c r="AH5376" s="25">
        <v>113277</v>
      </c>
      <c r="AI5376" s="16" t="s">
        <v>4722</v>
      </c>
    </row>
    <row r="5377" spans="1:35" ht="30" x14ac:dyDescent="0.25">
      <c r="A5377" s="17">
        <v>128503</v>
      </c>
      <c r="B5377" s="18">
        <v>1</v>
      </c>
      <c r="C5377" s="16" t="s">
        <v>73</v>
      </c>
      <c r="D5377" s="21">
        <v>43476</v>
      </c>
      <c r="E5377" s="16" t="s">
        <v>2240</v>
      </c>
      <c r="F5377" s="21">
        <v>44279</v>
      </c>
      <c r="G5377" s="16" t="s">
        <v>74</v>
      </c>
      <c r="H5377" s="26" t="s">
        <v>320</v>
      </c>
      <c r="I5377" s="16" t="s">
        <v>11349</v>
      </c>
      <c r="K5377" s="16" t="s">
        <v>11348</v>
      </c>
      <c r="L5377" s="16" t="s">
        <v>37</v>
      </c>
      <c r="M5377" s="26" t="s">
        <v>11347</v>
      </c>
      <c r="N5377" s="26" t="s">
        <v>2244</v>
      </c>
      <c r="O5377" s="16" t="s">
        <v>1139</v>
      </c>
      <c r="P5377" s="26" t="s">
        <v>1140</v>
      </c>
      <c r="T5377" s="22">
        <v>0.01</v>
      </c>
      <c r="W5377" s="20" t="s">
        <v>43</v>
      </c>
      <c r="X5377" s="16" t="s">
        <v>44</v>
      </c>
      <c r="Z5377" s="24" t="s">
        <v>32</v>
      </c>
      <c r="AA5377" s="24" t="s">
        <v>32</v>
      </c>
      <c r="AB5377" s="24" t="s">
        <v>32</v>
      </c>
      <c r="AC5377" s="24" t="s">
        <v>32</v>
      </c>
      <c r="AD5377" s="25">
        <v>15000</v>
      </c>
      <c r="AE5377" s="25">
        <v>0</v>
      </c>
      <c r="AF5377" s="25">
        <v>0</v>
      </c>
      <c r="AG5377" s="25">
        <v>0</v>
      </c>
      <c r="AH5377" s="25">
        <v>15000</v>
      </c>
      <c r="AI5377" s="16" t="s">
        <v>11346</v>
      </c>
    </row>
    <row r="5378" spans="1:35" ht="30" x14ac:dyDescent="0.25">
      <c r="A5378" s="17">
        <v>128504</v>
      </c>
      <c r="B5378" s="18">
        <v>1</v>
      </c>
      <c r="C5378" s="16" t="s">
        <v>73</v>
      </c>
      <c r="D5378" s="21">
        <v>43476</v>
      </c>
      <c r="E5378" s="16" t="s">
        <v>2240</v>
      </c>
      <c r="F5378" s="21">
        <v>44279</v>
      </c>
      <c r="G5378" s="16" t="s">
        <v>74</v>
      </c>
      <c r="H5378" s="26" t="s">
        <v>320</v>
      </c>
      <c r="I5378" s="16" t="s">
        <v>11345</v>
      </c>
      <c r="K5378" s="16" t="s">
        <v>11344</v>
      </c>
      <c r="L5378" s="16" t="s">
        <v>37</v>
      </c>
      <c r="M5378" s="26" t="s">
        <v>11343</v>
      </c>
      <c r="N5378" s="26" t="s">
        <v>11342</v>
      </c>
      <c r="O5378" s="16" t="s">
        <v>1139</v>
      </c>
      <c r="P5378" s="26" t="s">
        <v>1140</v>
      </c>
      <c r="T5378" s="22">
        <v>0.01</v>
      </c>
      <c r="W5378" s="20" t="s">
        <v>43</v>
      </c>
      <c r="X5378" s="16" t="s">
        <v>44</v>
      </c>
      <c r="Z5378" s="24" t="s">
        <v>32</v>
      </c>
      <c r="AA5378" s="24" t="s">
        <v>32</v>
      </c>
      <c r="AB5378" s="24" t="s">
        <v>32</v>
      </c>
      <c r="AC5378" s="24" t="s">
        <v>32</v>
      </c>
      <c r="AD5378" s="25">
        <v>15000</v>
      </c>
      <c r="AE5378" s="25">
        <v>0</v>
      </c>
      <c r="AF5378" s="25">
        <v>0</v>
      </c>
      <c r="AG5378" s="25">
        <v>0</v>
      </c>
      <c r="AH5378" s="25">
        <v>15000</v>
      </c>
      <c r="AI5378" s="16" t="s">
        <v>11341</v>
      </c>
    </row>
    <row r="5379" spans="1:35" ht="30" x14ac:dyDescent="0.25">
      <c r="A5379" s="17">
        <v>128505</v>
      </c>
      <c r="B5379" s="18">
        <v>1</v>
      </c>
      <c r="C5379" s="16" t="s">
        <v>73</v>
      </c>
      <c r="D5379" s="21">
        <v>43476</v>
      </c>
      <c r="E5379" s="16" t="s">
        <v>2240</v>
      </c>
      <c r="F5379" s="21">
        <v>44279</v>
      </c>
      <c r="G5379" s="16" t="s">
        <v>74</v>
      </c>
      <c r="H5379" s="26" t="s">
        <v>320</v>
      </c>
      <c r="I5379" s="16" t="s">
        <v>11340</v>
      </c>
      <c r="K5379" s="16" t="s">
        <v>11339</v>
      </c>
      <c r="L5379" s="16" t="s">
        <v>37</v>
      </c>
      <c r="M5379" s="26" t="s">
        <v>11338</v>
      </c>
      <c r="N5379" s="26" t="s">
        <v>2244</v>
      </c>
      <c r="O5379" s="16" t="s">
        <v>1139</v>
      </c>
      <c r="P5379" s="26" t="s">
        <v>1140</v>
      </c>
      <c r="T5379" s="22">
        <v>0.01</v>
      </c>
      <c r="W5379" s="20" t="s">
        <v>43</v>
      </c>
      <c r="X5379" s="16" t="s">
        <v>44</v>
      </c>
      <c r="Z5379" s="24" t="s">
        <v>32</v>
      </c>
      <c r="AA5379" s="24" t="s">
        <v>32</v>
      </c>
      <c r="AB5379" s="24" t="s">
        <v>32</v>
      </c>
      <c r="AC5379" s="24" t="s">
        <v>32</v>
      </c>
      <c r="AD5379" s="25">
        <v>15000</v>
      </c>
      <c r="AE5379" s="25">
        <v>0</v>
      </c>
      <c r="AF5379" s="25">
        <v>0</v>
      </c>
      <c r="AG5379" s="25">
        <v>0</v>
      </c>
      <c r="AH5379" s="25">
        <v>15000</v>
      </c>
      <c r="AI5379" s="16" t="s">
        <v>11337</v>
      </c>
    </row>
    <row r="5380" spans="1:35" ht="30" x14ac:dyDescent="0.25">
      <c r="A5380" s="17">
        <v>128506</v>
      </c>
      <c r="B5380" s="18">
        <v>1</v>
      </c>
      <c r="C5380" s="16" t="s">
        <v>73</v>
      </c>
      <c r="D5380" s="21">
        <v>43476</v>
      </c>
      <c r="E5380" s="16" t="s">
        <v>2240</v>
      </c>
      <c r="F5380" s="21">
        <v>44279</v>
      </c>
      <c r="G5380" s="16" t="s">
        <v>74</v>
      </c>
      <c r="H5380" s="26" t="s">
        <v>320</v>
      </c>
      <c r="I5380" s="16" t="s">
        <v>11336</v>
      </c>
      <c r="K5380" s="16" t="s">
        <v>11335</v>
      </c>
      <c r="L5380" s="16" t="s">
        <v>37</v>
      </c>
      <c r="M5380" s="26" t="s">
        <v>11334</v>
      </c>
      <c r="N5380" s="26" t="s">
        <v>2244</v>
      </c>
      <c r="O5380" s="16" t="s">
        <v>1139</v>
      </c>
      <c r="P5380" s="26" t="s">
        <v>1140</v>
      </c>
      <c r="T5380" s="22">
        <v>0.01</v>
      </c>
      <c r="W5380" s="20" t="s">
        <v>43</v>
      </c>
      <c r="X5380" s="16" t="s">
        <v>44</v>
      </c>
      <c r="Z5380" s="24" t="s">
        <v>32</v>
      </c>
      <c r="AA5380" s="24" t="s">
        <v>32</v>
      </c>
      <c r="AB5380" s="24" t="s">
        <v>32</v>
      </c>
      <c r="AC5380" s="24" t="s">
        <v>32</v>
      </c>
      <c r="AD5380" s="25">
        <v>15000</v>
      </c>
      <c r="AE5380" s="25">
        <v>0</v>
      </c>
      <c r="AF5380" s="25">
        <v>0</v>
      </c>
      <c r="AG5380" s="25">
        <v>0</v>
      </c>
      <c r="AH5380" s="25">
        <v>15000</v>
      </c>
      <c r="AI5380" s="16" t="s">
        <v>11333</v>
      </c>
    </row>
    <row r="5381" spans="1:35" x14ac:dyDescent="0.25">
      <c r="A5381" s="17">
        <v>128507</v>
      </c>
      <c r="B5381" s="18">
        <v>3</v>
      </c>
      <c r="C5381" s="16" t="s">
        <v>73</v>
      </c>
      <c r="D5381" s="21">
        <v>43476</v>
      </c>
      <c r="E5381" s="16" t="s">
        <v>176</v>
      </c>
      <c r="F5381" s="21">
        <v>44336</v>
      </c>
      <c r="G5381" s="16" t="s">
        <v>529</v>
      </c>
      <c r="H5381" s="26" t="s">
        <v>98</v>
      </c>
      <c r="I5381" s="16" t="s">
        <v>683</v>
      </c>
      <c r="J5381" s="20" t="s">
        <v>148</v>
      </c>
      <c r="L5381" s="16" t="s">
        <v>149</v>
      </c>
      <c r="M5381" s="26" t="s">
        <v>4723</v>
      </c>
      <c r="O5381" s="16" t="s">
        <v>179</v>
      </c>
      <c r="P5381" s="26" t="s">
        <v>79</v>
      </c>
      <c r="R5381" s="16" t="s">
        <v>41</v>
      </c>
      <c r="S5381" s="16" t="s">
        <v>84</v>
      </c>
      <c r="T5381" s="23" t="s">
        <v>32</v>
      </c>
      <c r="U5381" s="21">
        <v>44477</v>
      </c>
      <c r="W5381" s="20" t="s">
        <v>43</v>
      </c>
      <c r="X5381" s="16" t="s">
        <v>454</v>
      </c>
      <c r="Y5381" s="26" t="s">
        <v>4724</v>
      </c>
      <c r="Z5381" s="25">
        <v>0</v>
      </c>
      <c r="AA5381" s="25">
        <v>0</v>
      </c>
      <c r="AB5381" s="25">
        <v>42500</v>
      </c>
      <c r="AC5381" s="25">
        <v>0</v>
      </c>
      <c r="AD5381" s="25">
        <v>0</v>
      </c>
      <c r="AE5381" s="25">
        <v>0</v>
      </c>
      <c r="AF5381" s="25">
        <v>207500</v>
      </c>
      <c r="AG5381" s="25">
        <v>0</v>
      </c>
      <c r="AH5381" s="25">
        <v>207500</v>
      </c>
      <c r="AI5381" s="16" t="s">
        <v>4725</v>
      </c>
    </row>
    <row r="5382" spans="1:35" ht="30" x14ac:dyDescent="0.25">
      <c r="A5382" s="17">
        <v>128508</v>
      </c>
      <c r="B5382" s="18">
        <v>1</v>
      </c>
      <c r="C5382" s="16" t="s">
        <v>73</v>
      </c>
      <c r="D5382" s="21">
        <v>43476</v>
      </c>
      <c r="E5382" s="16" t="s">
        <v>2240</v>
      </c>
      <c r="F5382" s="21">
        <v>44279</v>
      </c>
      <c r="G5382" s="16" t="s">
        <v>75</v>
      </c>
      <c r="H5382" s="26" t="s">
        <v>320</v>
      </c>
      <c r="I5382" s="16" t="s">
        <v>11332</v>
      </c>
      <c r="K5382" s="16" t="s">
        <v>11331</v>
      </c>
      <c r="L5382" s="16" t="s">
        <v>37</v>
      </c>
      <c r="M5382" s="26" t="s">
        <v>11330</v>
      </c>
      <c r="N5382" s="26" t="s">
        <v>2244</v>
      </c>
      <c r="O5382" s="16" t="s">
        <v>1139</v>
      </c>
      <c r="P5382" s="26" t="s">
        <v>1140</v>
      </c>
      <c r="T5382" s="22">
        <v>0.01</v>
      </c>
      <c r="W5382" s="20" t="s">
        <v>43</v>
      </c>
      <c r="X5382" s="16" t="s">
        <v>78</v>
      </c>
      <c r="Z5382" s="24" t="s">
        <v>32</v>
      </c>
      <c r="AA5382" s="24" t="s">
        <v>32</v>
      </c>
      <c r="AB5382" s="24" t="s">
        <v>32</v>
      </c>
      <c r="AC5382" s="24" t="s">
        <v>32</v>
      </c>
      <c r="AD5382" s="25">
        <v>36105</v>
      </c>
      <c r="AE5382" s="25">
        <v>0</v>
      </c>
      <c r="AF5382" s="25">
        <v>0</v>
      </c>
      <c r="AG5382" s="25">
        <v>0</v>
      </c>
      <c r="AH5382" s="25">
        <v>36105</v>
      </c>
      <c r="AI5382" s="16" t="s">
        <v>11329</v>
      </c>
    </row>
    <row r="5383" spans="1:35" ht="30" x14ac:dyDescent="0.25">
      <c r="A5383" s="17">
        <v>128509</v>
      </c>
      <c r="B5383" s="18">
        <v>1</v>
      </c>
      <c r="C5383" s="16" t="s">
        <v>73</v>
      </c>
      <c r="D5383" s="21">
        <v>43476</v>
      </c>
      <c r="E5383" s="16" t="s">
        <v>2240</v>
      </c>
      <c r="F5383" s="21">
        <v>44010</v>
      </c>
      <c r="G5383" s="16" t="s">
        <v>74</v>
      </c>
      <c r="H5383" s="26" t="s">
        <v>386</v>
      </c>
      <c r="I5383" s="16" t="s">
        <v>4726</v>
      </c>
      <c r="K5383" s="16" t="s">
        <v>4727</v>
      </c>
      <c r="L5383" s="16" t="s">
        <v>37</v>
      </c>
      <c r="M5383" s="26" t="s">
        <v>4728</v>
      </c>
      <c r="N5383" s="26" t="s">
        <v>2244</v>
      </c>
      <c r="O5383" s="16" t="s">
        <v>1139</v>
      </c>
      <c r="P5383" s="26" t="s">
        <v>1140</v>
      </c>
      <c r="T5383" s="22">
        <v>0.01</v>
      </c>
      <c r="W5383" s="20" t="s">
        <v>43</v>
      </c>
      <c r="X5383" s="16" t="s">
        <v>44</v>
      </c>
      <c r="Z5383" s="25">
        <v>0</v>
      </c>
      <c r="AA5383" s="25">
        <v>0</v>
      </c>
      <c r="AB5383" s="25">
        <v>14135</v>
      </c>
      <c r="AC5383" s="25">
        <v>0</v>
      </c>
      <c r="AD5383" s="25">
        <v>15000</v>
      </c>
      <c r="AE5383" s="25">
        <v>0</v>
      </c>
      <c r="AF5383" s="25">
        <v>14135</v>
      </c>
      <c r="AG5383" s="25">
        <v>0</v>
      </c>
      <c r="AH5383" s="25">
        <v>29135</v>
      </c>
      <c r="AI5383" s="16" t="s">
        <v>4729</v>
      </c>
    </row>
    <row r="5384" spans="1:35" ht="30" x14ac:dyDescent="0.25">
      <c r="A5384" s="17">
        <v>128510</v>
      </c>
      <c r="B5384" s="18">
        <v>2</v>
      </c>
      <c r="C5384" s="16" t="s">
        <v>73</v>
      </c>
      <c r="D5384" s="21">
        <v>43476</v>
      </c>
      <c r="E5384" s="16" t="s">
        <v>2240</v>
      </c>
      <c r="F5384" s="21">
        <v>43837</v>
      </c>
      <c r="G5384" s="16" t="s">
        <v>142</v>
      </c>
      <c r="H5384" s="26" t="s">
        <v>162</v>
      </c>
      <c r="I5384" s="16" t="s">
        <v>11328</v>
      </c>
      <c r="K5384" s="16" t="s">
        <v>11327</v>
      </c>
      <c r="L5384" s="16" t="s">
        <v>37</v>
      </c>
      <c r="M5384" s="26" t="s">
        <v>11326</v>
      </c>
      <c r="N5384" s="26" t="s">
        <v>2244</v>
      </c>
      <c r="O5384" s="16" t="s">
        <v>1139</v>
      </c>
      <c r="P5384" s="26" t="s">
        <v>1140</v>
      </c>
      <c r="T5384" s="22">
        <v>0.01</v>
      </c>
      <c r="W5384" s="20" t="s">
        <v>43</v>
      </c>
      <c r="X5384" s="16" t="s">
        <v>78</v>
      </c>
      <c r="Z5384" s="24" t="s">
        <v>32</v>
      </c>
      <c r="AA5384" s="24" t="s">
        <v>32</v>
      </c>
      <c r="AB5384" s="24" t="s">
        <v>32</v>
      </c>
      <c r="AC5384" s="24" t="s">
        <v>32</v>
      </c>
      <c r="AD5384" s="25">
        <v>15000</v>
      </c>
      <c r="AE5384" s="25">
        <v>0</v>
      </c>
      <c r="AF5384" s="25">
        <v>0</v>
      </c>
      <c r="AG5384" s="25">
        <v>0</v>
      </c>
      <c r="AH5384" s="25">
        <v>15000</v>
      </c>
      <c r="AI5384" s="16" t="s">
        <v>11325</v>
      </c>
    </row>
    <row r="5385" spans="1:35" ht="30" x14ac:dyDescent="0.25">
      <c r="A5385" s="17">
        <v>128511</v>
      </c>
      <c r="B5385" s="18">
        <v>2</v>
      </c>
      <c r="C5385" s="16" t="s">
        <v>73</v>
      </c>
      <c r="D5385" s="21">
        <v>43476</v>
      </c>
      <c r="E5385" s="16" t="s">
        <v>2240</v>
      </c>
      <c r="F5385" s="21">
        <v>43837</v>
      </c>
      <c r="G5385" s="16" t="s">
        <v>142</v>
      </c>
      <c r="H5385" s="26" t="s">
        <v>162</v>
      </c>
      <c r="I5385" s="16" t="s">
        <v>11324</v>
      </c>
      <c r="K5385" s="16" t="s">
        <v>11323</v>
      </c>
      <c r="L5385" s="16" t="s">
        <v>37</v>
      </c>
      <c r="M5385" s="26" t="s">
        <v>11322</v>
      </c>
      <c r="N5385" s="26" t="s">
        <v>2244</v>
      </c>
      <c r="O5385" s="16" t="s">
        <v>1139</v>
      </c>
      <c r="P5385" s="26" t="s">
        <v>1140</v>
      </c>
      <c r="T5385" s="22">
        <v>0.01</v>
      </c>
      <c r="W5385" s="20" t="s">
        <v>43</v>
      </c>
      <c r="X5385" s="16" t="s">
        <v>78</v>
      </c>
      <c r="Z5385" s="24" t="s">
        <v>32</v>
      </c>
      <c r="AA5385" s="24" t="s">
        <v>32</v>
      </c>
      <c r="AB5385" s="24" t="s">
        <v>32</v>
      </c>
      <c r="AC5385" s="24" t="s">
        <v>32</v>
      </c>
      <c r="AD5385" s="25">
        <v>15000</v>
      </c>
      <c r="AE5385" s="25">
        <v>0</v>
      </c>
      <c r="AF5385" s="25">
        <v>0</v>
      </c>
      <c r="AG5385" s="25">
        <v>0</v>
      </c>
      <c r="AH5385" s="25">
        <v>15000</v>
      </c>
      <c r="AI5385" s="16" t="s">
        <v>11321</v>
      </c>
    </row>
    <row r="5386" spans="1:35" ht="30" x14ac:dyDescent="0.25">
      <c r="A5386" s="17">
        <v>128512</v>
      </c>
      <c r="B5386" s="18">
        <v>2</v>
      </c>
      <c r="C5386" s="16" t="s">
        <v>73</v>
      </c>
      <c r="D5386" s="21">
        <v>43476</v>
      </c>
      <c r="E5386" s="16" t="s">
        <v>2240</v>
      </c>
      <c r="F5386" s="21">
        <v>43873</v>
      </c>
      <c r="G5386" s="16" t="s">
        <v>75</v>
      </c>
      <c r="H5386" s="26" t="s">
        <v>380</v>
      </c>
      <c r="I5386" s="16" t="s">
        <v>11320</v>
      </c>
      <c r="K5386" s="16" t="s">
        <v>11297</v>
      </c>
      <c r="L5386" s="16" t="s">
        <v>37</v>
      </c>
      <c r="M5386" s="26" t="s">
        <v>11319</v>
      </c>
      <c r="N5386" s="26" t="s">
        <v>2244</v>
      </c>
      <c r="O5386" s="16" t="s">
        <v>1139</v>
      </c>
      <c r="P5386" s="26" t="s">
        <v>1140</v>
      </c>
      <c r="T5386" s="22">
        <v>0.01</v>
      </c>
      <c r="W5386" s="20" t="s">
        <v>43</v>
      </c>
      <c r="X5386" s="16" t="s">
        <v>44</v>
      </c>
      <c r="Z5386" s="24" t="s">
        <v>32</v>
      </c>
      <c r="AA5386" s="24" t="s">
        <v>32</v>
      </c>
      <c r="AB5386" s="24" t="s">
        <v>32</v>
      </c>
      <c r="AC5386" s="24" t="s">
        <v>32</v>
      </c>
      <c r="AD5386" s="25">
        <v>15000</v>
      </c>
      <c r="AE5386" s="25">
        <v>0</v>
      </c>
      <c r="AF5386" s="25">
        <v>8120</v>
      </c>
      <c r="AG5386" s="25">
        <v>0</v>
      </c>
      <c r="AH5386" s="25">
        <v>23120</v>
      </c>
      <c r="AI5386" s="16" t="s">
        <v>11318</v>
      </c>
    </row>
    <row r="5387" spans="1:35" ht="30" x14ac:dyDescent="0.25">
      <c r="A5387" s="17">
        <v>128513</v>
      </c>
      <c r="B5387" s="18">
        <v>2</v>
      </c>
      <c r="C5387" s="16" t="s">
        <v>73</v>
      </c>
      <c r="D5387" s="21">
        <v>43476</v>
      </c>
      <c r="E5387" s="16" t="s">
        <v>2240</v>
      </c>
      <c r="F5387" s="21">
        <v>43980</v>
      </c>
      <c r="G5387" s="16" t="s">
        <v>75</v>
      </c>
      <c r="H5387" s="26" t="s">
        <v>380</v>
      </c>
      <c r="I5387" s="16" t="s">
        <v>4730</v>
      </c>
      <c r="K5387" s="16" t="s">
        <v>4731</v>
      </c>
      <c r="L5387" s="16" t="s">
        <v>37</v>
      </c>
      <c r="M5387" s="26" t="s">
        <v>4732</v>
      </c>
      <c r="N5387" s="26" t="s">
        <v>2244</v>
      </c>
      <c r="O5387" s="16" t="s">
        <v>1139</v>
      </c>
      <c r="P5387" s="26" t="s">
        <v>1140</v>
      </c>
      <c r="T5387" s="22">
        <v>0.01</v>
      </c>
      <c r="W5387" s="20" t="s">
        <v>43</v>
      </c>
      <c r="X5387" s="16" t="s">
        <v>44</v>
      </c>
      <c r="Z5387" s="25">
        <v>0</v>
      </c>
      <c r="AA5387" s="25">
        <v>0</v>
      </c>
      <c r="AB5387" s="25">
        <v>92973</v>
      </c>
      <c r="AC5387" s="25">
        <v>0</v>
      </c>
      <c r="AD5387" s="25">
        <v>15000</v>
      </c>
      <c r="AE5387" s="25">
        <v>0</v>
      </c>
      <c r="AF5387" s="25">
        <v>92973</v>
      </c>
      <c r="AG5387" s="25">
        <v>0</v>
      </c>
      <c r="AH5387" s="25">
        <v>107973</v>
      </c>
      <c r="AI5387" s="16" t="s">
        <v>4733</v>
      </c>
    </row>
    <row r="5388" spans="1:35" ht="30" x14ac:dyDescent="0.25">
      <c r="A5388" s="17">
        <v>128514</v>
      </c>
      <c r="B5388" s="18">
        <v>1</v>
      </c>
      <c r="C5388" s="16" t="s">
        <v>73</v>
      </c>
      <c r="D5388" s="21">
        <v>43476</v>
      </c>
      <c r="E5388" s="16" t="s">
        <v>2240</v>
      </c>
      <c r="F5388" s="21">
        <v>43837</v>
      </c>
      <c r="G5388" s="16" t="s">
        <v>142</v>
      </c>
      <c r="H5388" s="26" t="s">
        <v>386</v>
      </c>
      <c r="I5388" s="16" t="s">
        <v>11317</v>
      </c>
      <c r="K5388" s="16" t="s">
        <v>11316</v>
      </c>
      <c r="L5388" s="16" t="s">
        <v>37</v>
      </c>
      <c r="M5388" s="26" t="s">
        <v>11315</v>
      </c>
      <c r="N5388" s="26" t="s">
        <v>2244</v>
      </c>
      <c r="O5388" s="16" t="s">
        <v>1139</v>
      </c>
      <c r="P5388" s="26" t="s">
        <v>1140</v>
      </c>
      <c r="T5388" s="22">
        <v>0.01</v>
      </c>
      <c r="W5388" s="20" t="s">
        <v>43</v>
      </c>
      <c r="X5388" s="16" t="s">
        <v>44</v>
      </c>
      <c r="Z5388" s="24" t="s">
        <v>32</v>
      </c>
      <c r="AA5388" s="24" t="s">
        <v>32</v>
      </c>
      <c r="AB5388" s="24" t="s">
        <v>32</v>
      </c>
      <c r="AC5388" s="24" t="s">
        <v>32</v>
      </c>
      <c r="AD5388" s="25">
        <v>15000</v>
      </c>
      <c r="AE5388" s="25">
        <v>0</v>
      </c>
      <c r="AF5388" s="25">
        <v>0</v>
      </c>
      <c r="AG5388" s="25">
        <v>0</v>
      </c>
      <c r="AH5388" s="25">
        <v>15000</v>
      </c>
      <c r="AI5388" s="16" t="s">
        <v>11314</v>
      </c>
    </row>
    <row r="5389" spans="1:35" ht="30" x14ac:dyDescent="0.25">
      <c r="A5389" s="17">
        <v>128515</v>
      </c>
      <c r="B5389" s="18">
        <v>4</v>
      </c>
      <c r="C5389" s="16" t="s">
        <v>73</v>
      </c>
      <c r="D5389" s="21">
        <v>43476</v>
      </c>
      <c r="E5389" s="16" t="s">
        <v>2240</v>
      </c>
      <c r="F5389" s="21">
        <v>44279</v>
      </c>
      <c r="G5389" s="16" t="s">
        <v>75</v>
      </c>
      <c r="H5389" s="26" t="s">
        <v>126</v>
      </c>
      <c r="I5389" s="16" t="s">
        <v>11313</v>
      </c>
      <c r="K5389" s="16" t="s">
        <v>11312</v>
      </c>
      <c r="L5389" s="16" t="s">
        <v>37</v>
      </c>
      <c r="M5389" s="26" t="s">
        <v>11311</v>
      </c>
      <c r="N5389" s="26" t="s">
        <v>2244</v>
      </c>
      <c r="O5389" s="16" t="s">
        <v>1139</v>
      </c>
      <c r="P5389" s="26" t="s">
        <v>1140</v>
      </c>
      <c r="T5389" s="22">
        <v>0.01</v>
      </c>
      <c r="W5389" s="20" t="s">
        <v>43</v>
      </c>
      <c r="X5389" s="16" t="s">
        <v>78</v>
      </c>
      <c r="Z5389" s="24" t="s">
        <v>32</v>
      </c>
      <c r="AA5389" s="24" t="s">
        <v>32</v>
      </c>
      <c r="AB5389" s="24" t="s">
        <v>32</v>
      </c>
      <c r="AC5389" s="24" t="s">
        <v>32</v>
      </c>
      <c r="AD5389" s="25">
        <v>15000</v>
      </c>
      <c r="AE5389" s="25">
        <v>0</v>
      </c>
      <c r="AF5389" s="25">
        <v>0</v>
      </c>
      <c r="AG5389" s="25">
        <v>0</v>
      </c>
      <c r="AH5389" s="25">
        <v>15000</v>
      </c>
    </row>
    <row r="5390" spans="1:35" ht="30" x14ac:dyDescent="0.25">
      <c r="A5390" s="17">
        <v>128516</v>
      </c>
      <c r="B5390" s="18">
        <v>3</v>
      </c>
      <c r="C5390" s="16" t="s">
        <v>73</v>
      </c>
      <c r="D5390" s="21">
        <v>43476</v>
      </c>
      <c r="E5390" s="16" t="s">
        <v>2240</v>
      </c>
      <c r="F5390" s="21">
        <v>44279</v>
      </c>
      <c r="G5390" s="16" t="s">
        <v>75</v>
      </c>
      <c r="H5390" s="26" t="s">
        <v>437</v>
      </c>
      <c r="I5390" s="16" t="s">
        <v>4734</v>
      </c>
      <c r="K5390" s="16" t="s">
        <v>4735</v>
      </c>
      <c r="L5390" s="16" t="s">
        <v>37</v>
      </c>
      <c r="M5390" s="26" t="s">
        <v>4736</v>
      </c>
      <c r="N5390" s="26" t="s">
        <v>2244</v>
      </c>
      <c r="O5390" s="16" t="s">
        <v>1139</v>
      </c>
      <c r="P5390" s="26" t="s">
        <v>1140</v>
      </c>
      <c r="T5390" s="22">
        <v>0.01</v>
      </c>
      <c r="W5390" s="20" t="s">
        <v>43</v>
      </c>
      <c r="X5390" s="16" t="s">
        <v>78</v>
      </c>
      <c r="Z5390" s="25">
        <v>80000</v>
      </c>
      <c r="AA5390" s="25">
        <v>0</v>
      </c>
      <c r="AB5390" s="25">
        <v>0</v>
      </c>
      <c r="AC5390" s="25">
        <v>0</v>
      </c>
      <c r="AD5390" s="25">
        <v>95000</v>
      </c>
      <c r="AE5390" s="25">
        <v>0</v>
      </c>
      <c r="AF5390" s="25">
        <v>0</v>
      </c>
      <c r="AG5390" s="25">
        <v>0</v>
      </c>
      <c r="AH5390" s="25">
        <v>95000</v>
      </c>
      <c r="AI5390" s="16" t="s">
        <v>4737</v>
      </c>
    </row>
    <row r="5391" spans="1:35" ht="30" x14ac:dyDescent="0.25">
      <c r="A5391" s="17">
        <v>128517</v>
      </c>
      <c r="B5391" s="18">
        <v>1</v>
      </c>
      <c r="C5391" s="16" t="s">
        <v>73</v>
      </c>
      <c r="D5391" s="21">
        <v>43476</v>
      </c>
      <c r="E5391" s="16" t="s">
        <v>2240</v>
      </c>
      <c r="F5391" s="21">
        <v>44258</v>
      </c>
      <c r="G5391" s="16" t="s">
        <v>75</v>
      </c>
      <c r="H5391" s="26" t="s">
        <v>394</v>
      </c>
      <c r="I5391" s="16" t="s">
        <v>4738</v>
      </c>
      <c r="K5391" s="16" t="s">
        <v>4739</v>
      </c>
      <c r="L5391" s="16" t="s">
        <v>37</v>
      </c>
      <c r="M5391" s="26" t="s">
        <v>4740</v>
      </c>
      <c r="N5391" s="26" t="s">
        <v>2244</v>
      </c>
      <c r="O5391" s="16" t="s">
        <v>1139</v>
      </c>
      <c r="P5391" s="26" t="s">
        <v>1140</v>
      </c>
      <c r="T5391" s="22">
        <v>0.01</v>
      </c>
      <c r="W5391" s="20" t="s">
        <v>43</v>
      </c>
      <c r="X5391" s="16" t="s">
        <v>44</v>
      </c>
      <c r="Z5391" s="25">
        <v>0</v>
      </c>
      <c r="AA5391" s="25">
        <v>0</v>
      </c>
      <c r="AB5391" s="25">
        <v>44139</v>
      </c>
      <c r="AC5391" s="25">
        <v>0</v>
      </c>
      <c r="AD5391" s="25">
        <v>15000</v>
      </c>
      <c r="AE5391" s="25">
        <v>0</v>
      </c>
      <c r="AF5391" s="25">
        <v>44139</v>
      </c>
      <c r="AG5391" s="25">
        <v>0</v>
      </c>
      <c r="AH5391" s="25">
        <v>59139</v>
      </c>
      <c r="AI5391" s="16" t="s">
        <v>4741</v>
      </c>
    </row>
    <row r="5392" spans="1:35" ht="30" x14ac:dyDescent="0.25">
      <c r="A5392" s="17">
        <v>128518</v>
      </c>
      <c r="B5392" s="18">
        <v>1</v>
      </c>
      <c r="C5392" s="16" t="s">
        <v>73</v>
      </c>
      <c r="D5392" s="21">
        <v>43476</v>
      </c>
      <c r="E5392" s="16" t="s">
        <v>2240</v>
      </c>
      <c r="F5392" s="21">
        <v>43837</v>
      </c>
      <c r="G5392" s="16" t="s">
        <v>142</v>
      </c>
      <c r="H5392" s="26" t="s">
        <v>394</v>
      </c>
      <c r="I5392" s="16" t="s">
        <v>11310</v>
      </c>
      <c r="K5392" s="16" t="s">
        <v>11309</v>
      </c>
      <c r="L5392" s="16" t="s">
        <v>37</v>
      </c>
      <c r="M5392" s="26" t="s">
        <v>11308</v>
      </c>
      <c r="N5392" s="26" t="s">
        <v>2244</v>
      </c>
      <c r="O5392" s="16" t="s">
        <v>1139</v>
      </c>
      <c r="P5392" s="26" t="s">
        <v>1140</v>
      </c>
      <c r="T5392" s="22">
        <v>0.01</v>
      </c>
      <c r="W5392" s="20" t="s">
        <v>43</v>
      </c>
      <c r="X5392" s="16" t="s">
        <v>44</v>
      </c>
      <c r="Z5392" s="24" t="s">
        <v>32</v>
      </c>
      <c r="AA5392" s="24" t="s">
        <v>32</v>
      </c>
      <c r="AB5392" s="24" t="s">
        <v>32</v>
      </c>
      <c r="AC5392" s="24" t="s">
        <v>32</v>
      </c>
      <c r="AD5392" s="25">
        <v>15000</v>
      </c>
      <c r="AE5392" s="25">
        <v>0</v>
      </c>
      <c r="AF5392" s="25">
        <v>0</v>
      </c>
      <c r="AG5392" s="25">
        <v>0</v>
      </c>
      <c r="AH5392" s="25">
        <v>15000</v>
      </c>
      <c r="AI5392" s="16" t="s">
        <v>11307</v>
      </c>
    </row>
    <row r="5393" spans="1:35" ht="30" x14ac:dyDescent="0.25">
      <c r="A5393" s="17">
        <v>128520</v>
      </c>
      <c r="B5393" s="18">
        <v>4</v>
      </c>
      <c r="C5393" s="16" t="s">
        <v>73</v>
      </c>
      <c r="D5393" s="21">
        <v>43476</v>
      </c>
      <c r="E5393" s="16" t="s">
        <v>176</v>
      </c>
      <c r="F5393" s="21">
        <v>44336</v>
      </c>
      <c r="G5393" s="16" t="s">
        <v>529</v>
      </c>
      <c r="H5393" s="26" t="s">
        <v>634</v>
      </c>
      <c r="I5393" s="16" t="s">
        <v>177</v>
      </c>
      <c r="J5393" s="20" t="s">
        <v>116</v>
      </c>
      <c r="L5393" s="16" t="s">
        <v>116</v>
      </c>
      <c r="M5393" s="26" t="s">
        <v>11306</v>
      </c>
      <c r="O5393" s="16" t="s">
        <v>179</v>
      </c>
      <c r="P5393" s="26" t="s">
        <v>79</v>
      </c>
      <c r="R5393" s="16" t="s">
        <v>41</v>
      </c>
      <c r="S5393" s="16" t="s">
        <v>84</v>
      </c>
      <c r="T5393" s="23" t="s">
        <v>32</v>
      </c>
      <c r="U5393" s="21">
        <v>44428</v>
      </c>
      <c r="W5393" s="20" t="s">
        <v>43</v>
      </c>
      <c r="X5393" s="16" t="s">
        <v>140</v>
      </c>
      <c r="Y5393" s="26" t="s">
        <v>11305</v>
      </c>
      <c r="Z5393" s="24" t="s">
        <v>32</v>
      </c>
      <c r="AA5393" s="24" t="s">
        <v>32</v>
      </c>
      <c r="AB5393" s="24" t="s">
        <v>32</v>
      </c>
      <c r="AC5393" s="24" t="s">
        <v>32</v>
      </c>
      <c r="AD5393" s="25">
        <v>0</v>
      </c>
      <c r="AE5393" s="25">
        <v>0</v>
      </c>
      <c r="AF5393" s="25">
        <v>71000</v>
      </c>
      <c r="AG5393" s="25">
        <v>0</v>
      </c>
      <c r="AH5393" s="25">
        <v>71000</v>
      </c>
      <c r="AI5393" s="16" t="s">
        <v>11304</v>
      </c>
    </row>
    <row r="5394" spans="1:35" x14ac:dyDescent="0.25">
      <c r="A5394" s="17">
        <v>128522</v>
      </c>
      <c r="B5394" s="18">
        <v>1</v>
      </c>
      <c r="C5394" s="16" t="s">
        <v>31</v>
      </c>
      <c r="D5394" s="21">
        <v>43479</v>
      </c>
      <c r="E5394" s="16" t="s">
        <v>4294</v>
      </c>
      <c r="F5394" s="21">
        <v>44235</v>
      </c>
      <c r="G5394" s="16" t="s">
        <v>56</v>
      </c>
      <c r="H5394" s="26" t="s">
        <v>196</v>
      </c>
      <c r="I5394" s="16" t="s">
        <v>11303</v>
      </c>
      <c r="K5394" s="16" t="s">
        <v>11302</v>
      </c>
      <c r="L5394" s="16" t="s">
        <v>37</v>
      </c>
      <c r="M5394" s="26" t="s">
        <v>11301</v>
      </c>
      <c r="O5394" s="16" t="s">
        <v>39</v>
      </c>
      <c r="P5394" s="26" t="s">
        <v>40</v>
      </c>
      <c r="R5394" s="16" t="s">
        <v>41</v>
      </c>
      <c r="S5394" s="16" t="s">
        <v>42</v>
      </c>
      <c r="T5394" s="22">
        <v>0.01</v>
      </c>
      <c r="W5394" s="20" t="s">
        <v>43</v>
      </c>
      <c r="X5394" s="16" t="s">
        <v>44</v>
      </c>
      <c r="Y5394" s="26" t="s">
        <v>11300</v>
      </c>
      <c r="Z5394" s="24" t="s">
        <v>32</v>
      </c>
      <c r="AA5394" s="24" t="s">
        <v>32</v>
      </c>
      <c r="AB5394" s="24" t="s">
        <v>32</v>
      </c>
      <c r="AC5394" s="24" t="s">
        <v>32</v>
      </c>
      <c r="AD5394" s="25">
        <v>0</v>
      </c>
      <c r="AE5394" s="25">
        <v>0</v>
      </c>
      <c r="AF5394" s="25">
        <v>682966.68</v>
      </c>
      <c r="AG5394" s="25">
        <v>0</v>
      </c>
      <c r="AH5394" s="25">
        <v>682966.68</v>
      </c>
      <c r="AI5394" s="16" t="s">
        <v>11299</v>
      </c>
    </row>
    <row r="5395" spans="1:35" ht="75" x14ac:dyDescent="0.25">
      <c r="A5395" s="17">
        <v>128523</v>
      </c>
      <c r="B5395" s="18">
        <v>4</v>
      </c>
      <c r="C5395" s="16" t="s">
        <v>73</v>
      </c>
      <c r="D5395" s="21">
        <v>43479</v>
      </c>
      <c r="E5395" s="16" t="s">
        <v>1409</v>
      </c>
      <c r="F5395" s="21">
        <v>44215</v>
      </c>
      <c r="G5395" s="16" t="s">
        <v>75</v>
      </c>
      <c r="H5395" s="26" t="s">
        <v>221</v>
      </c>
      <c r="M5395" s="26" t="s">
        <v>4742</v>
      </c>
      <c r="N5395" s="26" t="s">
        <v>4743</v>
      </c>
      <c r="O5395" s="16" t="s">
        <v>60</v>
      </c>
      <c r="P5395" s="26" t="s">
        <v>768</v>
      </c>
      <c r="T5395" s="22">
        <v>0.21</v>
      </c>
      <c r="W5395" s="20" t="s">
        <v>43</v>
      </c>
      <c r="X5395" s="16" t="s">
        <v>1150</v>
      </c>
      <c r="Z5395" s="25">
        <v>55000</v>
      </c>
      <c r="AA5395" s="25">
        <v>0</v>
      </c>
      <c r="AB5395" s="25">
        <v>0</v>
      </c>
      <c r="AC5395" s="25">
        <v>0</v>
      </c>
      <c r="AD5395" s="25">
        <v>100000</v>
      </c>
      <c r="AE5395" s="25">
        <v>0</v>
      </c>
      <c r="AF5395" s="25">
        <v>0</v>
      </c>
      <c r="AG5395" s="25">
        <v>0</v>
      </c>
      <c r="AH5395" s="25">
        <v>100000</v>
      </c>
      <c r="AI5395" s="16" t="s">
        <v>4744</v>
      </c>
    </row>
    <row r="5396" spans="1:35" ht="30" x14ac:dyDescent="0.25">
      <c r="A5396" s="17">
        <v>128524</v>
      </c>
      <c r="B5396" s="18">
        <v>2</v>
      </c>
      <c r="C5396" s="16" t="s">
        <v>73</v>
      </c>
      <c r="D5396" s="21">
        <v>43479</v>
      </c>
      <c r="E5396" s="16" t="s">
        <v>2518</v>
      </c>
      <c r="F5396" s="21">
        <v>44320</v>
      </c>
      <c r="G5396" s="16" t="s">
        <v>108</v>
      </c>
      <c r="H5396" s="26" t="s">
        <v>286</v>
      </c>
      <c r="I5396" s="16" t="s">
        <v>1949</v>
      </c>
      <c r="J5396" s="20" t="s">
        <v>116</v>
      </c>
      <c r="L5396" s="16" t="s">
        <v>116</v>
      </c>
      <c r="M5396" s="26" t="s">
        <v>4745</v>
      </c>
      <c r="N5396" s="26" t="s">
        <v>4746</v>
      </c>
      <c r="O5396" s="16" t="s">
        <v>632</v>
      </c>
      <c r="P5396" s="26" t="s">
        <v>453</v>
      </c>
      <c r="T5396" s="22">
        <v>0.55000000000000004</v>
      </c>
      <c r="U5396" s="21">
        <v>44365</v>
      </c>
      <c r="W5396" s="20" t="s">
        <v>43</v>
      </c>
      <c r="X5396" s="16" t="s">
        <v>140</v>
      </c>
      <c r="Z5396" s="25">
        <v>17500</v>
      </c>
      <c r="AA5396" s="25">
        <v>0</v>
      </c>
      <c r="AB5396" s="25">
        <v>34931</v>
      </c>
      <c r="AC5396" s="25">
        <v>0</v>
      </c>
      <c r="AD5396" s="25">
        <v>57500</v>
      </c>
      <c r="AE5396" s="25">
        <v>0</v>
      </c>
      <c r="AF5396" s="25">
        <v>34931</v>
      </c>
      <c r="AG5396" s="25">
        <v>0</v>
      </c>
      <c r="AH5396" s="25">
        <v>92431</v>
      </c>
      <c r="AI5396" s="16" t="s">
        <v>4747</v>
      </c>
    </row>
    <row r="5397" spans="1:35" ht="30" x14ac:dyDescent="0.25">
      <c r="A5397" s="17">
        <v>128525</v>
      </c>
      <c r="B5397" s="18">
        <v>2</v>
      </c>
      <c r="C5397" s="16" t="s">
        <v>73</v>
      </c>
      <c r="D5397" s="21">
        <v>43480</v>
      </c>
      <c r="E5397" s="16" t="s">
        <v>2240</v>
      </c>
      <c r="F5397" s="21">
        <v>43873</v>
      </c>
      <c r="G5397" s="16" t="s">
        <v>75</v>
      </c>
      <c r="H5397" s="26" t="s">
        <v>380</v>
      </c>
      <c r="I5397" s="16" t="s">
        <v>11298</v>
      </c>
      <c r="K5397" s="16" t="s">
        <v>11297</v>
      </c>
      <c r="L5397" s="16" t="s">
        <v>37</v>
      </c>
      <c r="M5397" s="26" t="s">
        <v>11296</v>
      </c>
      <c r="N5397" s="26" t="s">
        <v>2244</v>
      </c>
      <c r="O5397" s="16" t="s">
        <v>1139</v>
      </c>
      <c r="P5397" s="26" t="s">
        <v>1140</v>
      </c>
      <c r="T5397" s="22">
        <v>0.01</v>
      </c>
      <c r="W5397" s="20" t="s">
        <v>43</v>
      </c>
      <c r="X5397" s="16" t="s">
        <v>44</v>
      </c>
      <c r="Z5397" s="24" t="s">
        <v>32</v>
      </c>
      <c r="AA5397" s="24" t="s">
        <v>32</v>
      </c>
      <c r="AB5397" s="24" t="s">
        <v>32</v>
      </c>
      <c r="AC5397" s="24" t="s">
        <v>32</v>
      </c>
      <c r="AD5397" s="25">
        <v>15000</v>
      </c>
      <c r="AE5397" s="25">
        <v>0</v>
      </c>
      <c r="AF5397" s="25">
        <v>8350</v>
      </c>
      <c r="AG5397" s="25">
        <v>0</v>
      </c>
      <c r="AH5397" s="25">
        <v>23350</v>
      </c>
      <c r="AI5397" s="16" t="s">
        <v>11295</v>
      </c>
    </row>
    <row r="5398" spans="1:35" ht="30" x14ac:dyDescent="0.25">
      <c r="A5398" s="17">
        <v>128526</v>
      </c>
      <c r="B5398" s="18">
        <v>4</v>
      </c>
      <c r="C5398" s="16" t="s">
        <v>73</v>
      </c>
      <c r="D5398" s="21">
        <v>43480</v>
      </c>
      <c r="E5398" s="16" t="s">
        <v>2240</v>
      </c>
      <c r="F5398" s="21">
        <v>44279</v>
      </c>
      <c r="G5398" s="16" t="s">
        <v>75</v>
      </c>
      <c r="H5398" s="26" t="s">
        <v>126</v>
      </c>
      <c r="I5398" s="16" t="s">
        <v>11294</v>
      </c>
      <c r="K5398" s="16" t="s">
        <v>11293</v>
      </c>
      <c r="L5398" s="16" t="s">
        <v>37</v>
      </c>
      <c r="M5398" s="26" t="s">
        <v>11292</v>
      </c>
      <c r="N5398" s="26" t="s">
        <v>2244</v>
      </c>
      <c r="O5398" s="16" t="s">
        <v>1139</v>
      </c>
      <c r="P5398" s="26" t="s">
        <v>1140</v>
      </c>
      <c r="T5398" s="22">
        <v>0.01</v>
      </c>
      <c r="W5398" s="20" t="s">
        <v>43</v>
      </c>
      <c r="X5398" s="16" t="s">
        <v>78</v>
      </c>
      <c r="Z5398" s="24" t="s">
        <v>32</v>
      </c>
      <c r="AA5398" s="24" t="s">
        <v>32</v>
      </c>
      <c r="AB5398" s="24" t="s">
        <v>32</v>
      </c>
      <c r="AC5398" s="24" t="s">
        <v>32</v>
      </c>
      <c r="AD5398" s="25">
        <v>15000</v>
      </c>
      <c r="AE5398" s="25">
        <v>0</v>
      </c>
      <c r="AF5398" s="25">
        <v>0</v>
      </c>
      <c r="AG5398" s="25">
        <v>0</v>
      </c>
      <c r="AH5398" s="25">
        <v>15000</v>
      </c>
    </row>
    <row r="5399" spans="1:35" ht="30" x14ac:dyDescent="0.25">
      <c r="A5399" s="17">
        <v>128527</v>
      </c>
      <c r="B5399" s="18">
        <v>4</v>
      </c>
      <c r="C5399" s="16" t="s">
        <v>73</v>
      </c>
      <c r="D5399" s="21">
        <v>43480</v>
      </c>
      <c r="E5399" s="16" t="s">
        <v>2240</v>
      </c>
      <c r="F5399" s="21">
        <v>44279</v>
      </c>
      <c r="G5399" s="16" t="s">
        <v>75</v>
      </c>
      <c r="H5399" s="26" t="s">
        <v>126</v>
      </c>
      <c r="I5399" s="16" t="s">
        <v>11291</v>
      </c>
      <c r="K5399" s="16" t="s">
        <v>11290</v>
      </c>
      <c r="L5399" s="16" t="s">
        <v>37</v>
      </c>
      <c r="M5399" s="26" t="s">
        <v>11289</v>
      </c>
      <c r="N5399" s="26" t="s">
        <v>2244</v>
      </c>
      <c r="O5399" s="16" t="s">
        <v>1139</v>
      </c>
      <c r="P5399" s="26" t="s">
        <v>1140</v>
      </c>
      <c r="T5399" s="22">
        <v>0.01</v>
      </c>
      <c r="W5399" s="20" t="s">
        <v>43</v>
      </c>
      <c r="X5399" s="16" t="s">
        <v>78</v>
      </c>
      <c r="Z5399" s="24" t="s">
        <v>32</v>
      </c>
      <c r="AA5399" s="24" t="s">
        <v>32</v>
      </c>
      <c r="AB5399" s="24" t="s">
        <v>32</v>
      </c>
      <c r="AC5399" s="24" t="s">
        <v>32</v>
      </c>
      <c r="AD5399" s="25">
        <v>15000</v>
      </c>
      <c r="AE5399" s="25">
        <v>0</v>
      </c>
      <c r="AF5399" s="25">
        <v>0</v>
      </c>
      <c r="AG5399" s="25">
        <v>0</v>
      </c>
      <c r="AH5399" s="25">
        <v>15000</v>
      </c>
    </row>
    <row r="5400" spans="1:35" ht="30" x14ac:dyDescent="0.25">
      <c r="A5400" s="17">
        <v>128528</v>
      </c>
      <c r="B5400" s="18">
        <v>4</v>
      </c>
      <c r="C5400" s="16" t="s">
        <v>73</v>
      </c>
      <c r="D5400" s="21">
        <v>43480</v>
      </c>
      <c r="E5400" s="16" t="s">
        <v>2240</v>
      </c>
      <c r="F5400" s="21">
        <v>44279</v>
      </c>
      <c r="G5400" s="16" t="s">
        <v>75</v>
      </c>
      <c r="H5400" s="26" t="s">
        <v>126</v>
      </c>
      <c r="I5400" s="16" t="s">
        <v>4170</v>
      </c>
      <c r="J5400" s="20" t="s">
        <v>116</v>
      </c>
      <c r="L5400" s="16" t="s">
        <v>116</v>
      </c>
      <c r="M5400" s="26" t="s">
        <v>11288</v>
      </c>
      <c r="N5400" s="26" t="s">
        <v>2244</v>
      </c>
      <c r="O5400" s="16" t="s">
        <v>1139</v>
      </c>
      <c r="P5400" s="26" t="s">
        <v>1140</v>
      </c>
      <c r="T5400" s="22">
        <v>0.01</v>
      </c>
      <c r="W5400" s="20" t="s">
        <v>43</v>
      </c>
      <c r="X5400" s="16" t="s">
        <v>78</v>
      </c>
      <c r="Z5400" s="24" t="s">
        <v>32</v>
      </c>
      <c r="AA5400" s="24" t="s">
        <v>32</v>
      </c>
      <c r="AB5400" s="24" t="s">
        <v>32</v>
      </c>
      <c r="AC5400" s="24" t="s">
        <v>32</v>
      </c>
      <c r="AD5400" s="25">
        <v>15000</v>
      </c>
      <c r="AE5400" s="25">
        <v>0</v>
      </c>
      <c r="AF5400" s="25">
        <v>0</v>
      </c>
      <c r="AG5400" s="25">
        <v>0</v>
      </c>
      <c r="AH5400" s="25">
        <v>15000</v>
      </c>
    </row>
    <row r="5401" spans="1:35" ht="30" x14ac:dyDescent="0.25">
      <c r="A5401" s="17">
        <v>128529</v>
      </c>
      <c r="B5401" s="18">
        <v>4</v>
      </c>
      <c r="C5401" s="16" t="s">
        <v>73</v>
      </c>
      <c r="D5401" s="21">
        <v>43480</v>
      </c>
      <c r="E5401" s="16" t="s">
        <v>2240</v>
      </c>
      <c r="F5401" s="21">
        <v>44279</v>
      </c>
      <c r="G5401" s="16" t="s">
        <v>75</v>
      </c>
      <c r="H5401" s="26" t="s">
        <v>126</v>
      </c>
      <c r="I5401" s="16" t="s">
        <v>11287</v>
      </c>
      <c r="K5401" s="16" t="s">
        <v>11286</v>
      </c>
      <c r="L5401" s="16" t="s">
        <v>37</v>
      </c>
      <c r="M5401" s="26" t="s">
        <v>11285</v>
      </c>
      <c r="N5401" s="26" t="s">
        <v>2244</v>
      </c>
      <c r="O5401" s="16" t="s">
        <v>1139</v>
      </c>
      <c r="P5401" s="26" t="s">
        <v>1140</v>
      </c>
      <c r="T5401" s="22">
        <v>0.01</v>
      </c>
      <c r="W5401" s="20" t="s">
        <v>43</v>
      </c>
      <c r="X5401" s="16" t="s">
        <v>78</v>
      </c>
      <c r="Z5401" s="24" t="s">
        <v>32</v>
      </c>
      <c r="AA5401" s="24" t="s">
        <v>32</v>
      </c>
      <c r="AB5401" s="24" t="s">
        <v>32</v>
      </c>
      <c r="AC5401" s="24" t="s">
        <v>32</v>
      </c>
      <c r="AD5401" s="25">
        <v>15000</v>
      </c>
      <c r="AE5401" s="25">
        <v>0</v>
      </c>
      <c r="AF5401" s="25">
        <v>0</v>
      </c>
      <c r="AG5401" s="25">
        <v>0</v>
      </c>
      <c r="AH5401" s="25">
        <v>15000</v>
      </c>
    </row>
    <row r="5402" spans="1:35" ht="30" x14ac:dyDescent="0.25">
      <c r="A5402" s="17">
        <v>128530</v>
      </c>
      <c r="B5402" s="18">
        <v>4</v>
      </c>
      <c r="C5402" s="16" t="s">
        <v>73</v>
      </c>
      <c r="D5402" s="21">
        <v>43480</v>
      </c>
      <c r="E5402" s="16" t="s">
        <v>2240</v>
      </c>
      <c r="F5402" s="21">
        <v>44279</v>
      </c>
      <c r="G5402" s="16" t="s">
        <v>75</v>
      </c>
      <c r="H5402" s="26" t="s">
        <v>126</v>
      </c>
      <c r="I5402" s="16" t="s">
        <v>11284</v>
      </c>
      <c r="K5402" s="16" t="s">
        <v>11283</v>
      </c>
      <c r="L5402" s="16" t="s">
        <v>37</v>
      </c>
      <c r="M5402" s="26" t="s">
        <v>11282</v>
      </c>
      <c r="N5402" s="26" t="s">
        <v>2244</v>
      </c>
      <c r="O5402" s="16" t="s">
        <v>1139</v>
      </c>
      <c r="P5402" s="26" t="s">
        <v>1140</v>
      </c>
      <c r="T5402" s="22">
        <v>0.01</v>
      </c>
      <c r="W5402" s="20" t="s">
        <v>43</v>
      </c>
      <c r="X5402" s="16" t="s">
        <v>78</v>
      </c>
      <c r="Z5402" s="24" t="s">
        <v>32</v>
      </c>
      <c r="AA5402" s="24" t="s">
        <v>32</v>
      </c>
      <c r="AB5402" s="24" t="s">
        <v>32</v>
      </c>
      <c r="AC5402" s="24" t="s">
        <v>32</v>
      </c>
      <c r="AD5402" s="25">
        <v>15000</v>
      </c>
      <c r="AE5402" s="25">
        <v>0</v>
      </c>
      <c r="AF5402" s="25">
        <v>0</v>
      </c>
      <c r="AG5402" s="25">
        <v>0</v>
      </c>
      <c r="AH5402" s="25">
        <v>15000</v>
      </c>
    </row>
    <row r="5403" spans="1:35" ht="30" x14ac:dyDescent="0.25">
      <c r="A5403" s="17">
        <v>128531</v>
      </c>
      <c r="B5403" s="18">
        <v>4</v>
      </c>
      <c r="C5403" s="16" t="s">
        <v>73</v>
      </c>
      <c r="D5403" s="21">
        <v>43480</v>
      </c>
      <c r="E5403" s="16" t="s">
        <v>2240</v>
      </c>
      <c r="F5403" s="21">
        <v>44279</v>
      </c>
      <c r="G5403" s="16" t="s">
        <v>75</v>
      </c>
      <c r="H5403" s="26" t="s">
        <v>126</v>
      </c>
      <c r="I5403" s="16" t="s">
        <v>11281</v>
      </c>
      <c r="K5403" s="16" t="s">
        <v>11280</v>
      </c>
      <c r="L5403" s="16" t="s">
        <v>37</v>
      </c>
      <c r="M5403" s="26" t="s">
        <v>11279</v>
      </c>
      <c r="N5403" s="26" t="s">
        <v>2244</v>
      </c>
      <c r="O5403" s="16" t="s">
        <v>1139</v>
      </c>
      <c r="P5403" s="26" t="s">
        <v>1140</v>
      </c>
      <c r="T5403" s="22">
        <v>0.01</v>
      </c>
      <c r="W5403" s="20" t="s">
        <v>43</v>
      </c>
      <c r="X5403" s="16" t="s">
        <v>78</v>
      </c>
      <c r="Z5403" s="24" t="s">
        <v>32</v>
      </c>
      <c r="AA5403" s="24" t="s">
        <v>32</v>
      </c>
      <c r="AB5403" s="24" t="s">
        <v>32</v>
      </c>
      <c r="AC5403" s="24" t="s">
        <v>32</v>
      </c>
      <c r="AD5403" s="25">
        <v>15000</v>
      </c>
      <c r="AE5403" s="25">
        <v>0</v>
      </c>
      <c r="AF5403" s="25">
        <v>0</v>
      </c>
      <c r="AG5403" s="25">
        <v>0</v>
      </c>
      <c r="AH5403" s="25">
        <v>15000</v>
      </c>
    </row>
    <row r="5404" spans="1:35" ht="30" x14ac:dyDescent="0.25">
      <c r="A5404" s="17">
        <v>128532</v>
      </c>
      <c r="B5404" s="18">
        <v>4</v>
      </c>
      <c r="C5404" s="16" t="s">
        <v>73</v>
      </c>
      <c r="D5404" s="21">
        <v>43480</v>
      </c>
      <c r="E5404" s="16" t="s">
        <v>2240</v>
      </c>
      <c r="F5404" s="21">
        <v>44279</v>
      </c>
      <c r="G5404" s="16" t="s">
        <v>75</v>
      </c>
      <c r="H5404" s="26" t="s">
        <v>126</v>
      </c>
      <c r="I5404" s="16" t="s">
        <v>11278</v>
      </c>
      <c r="K5404" s="16" t="s">
        <v>11277</v>
      </c>
      <c r="L5404" s="16" t="s">
        <v>37</v>
      </c>
      <c r="M5404" s="26" t="s">
        <v>11276</v>
      </c>
      <c r="N5404" s="26" t="s">
        <v>2244</v>
      </c>
      <c r="O5404" s="16" t="s">
        <v>1139</v>
      </c>
      <c r="P5404" s="26" t="s">
        <v>1140</v>
      </c>
      <c r="T5404" s="22">
        <v>0.01</v>
      </c>
      <c r="W5404" s="20" t="s">
        <v>43</v>
      </c>
      <c r="X5404" s="16" t="s">
        <v>78</v>
      </c>
      <c r="Z5404" s="24" t="s">
        <v>32</v>
      </c>
      <c r="AA5404" s="24" t="s">
        <v>32</v>
      </c>
      <c r="AB5404" s="24" t="s">
        <v>32</v>
      </c>
      <c r="AC5404" s="24" t="s">
        <v>32</v>
      </c>
      <c r="AD5404" s="25">
        <v>15000</v>
      </c>
      <c r="AE5404" s="25">
        <v>0</v>
      </c>
      <c r="AF5404" s="25">
        <v>0</v>
      </c>
      <c r="AG5404" s="25">
        <v>0</v>
      </c>
      <c r="AH5404" s="25">
        <v>15000</v>
      </c>
    </row>
    <row r="5405" spans="1:35" ht="30" x14ac:dyDescent="0.25">
      <c r="A5405" s="17">
        <v>128533</v>
      </c>
      <c r="B5405" s="18">
        <v>4</v>
      </c>
      <c r="C5405" s="16" t="s">
        <v>73</v>
      </c>
      <c r="D5405" s="21">
        <v>43480</v>
      </c>
      <c r="E5405" s="16" t="s">
        <v>2240</v>
      </c>
      <c r="F5405" s="21">
        <v>44279</v>
      </c>
      <c r="G5405" s="16" t="s">
        <v>75</v>
      </c>
      <c r="H5405" s="26" t="s">
        <v>126</v>
      </c>
      <c r="I5405" s="16" t="s">
        <v>11275</v>
      </c>
      <c r="K5405" s="16" t="s">
        <v>11274</v>
      </c>
      <c r="L5405" s="16" t="s">
        <v>37</v>
      </c>
      <c r="M5405" s="26" t="s">
        <v>11273</v>
      </c>
      <c r="N5405" s="26" t="s">
        <v>2244</v>
      </c>
      <c r="O5405" s="16" t="s">
        <v>1139</v>
      </c>
      <c r="P5405" s="26" t="s">
        <v>1140</v>
      </c>
      <c r="T5405" s="22">
        <v>0.01</v>
      </c>
      <c r="W5405" s="20" t="s">
        <v>43</v>
      </c>
      <c r="X5405" s="16" t="s">
        <v>78</v>
      </c>
      <c r="Z5405" s="24" t="s">
        <v>32</v>
      </c>
      <c r="AA5405" s="24" t="s">
        <v>32</v>
      </c>
      <c r="AB5405" s="24" t="s">
        <v>32</v>
      </c>
      <c r="AC5405" s="24" t="s">
        <v>32</v>
      </c>
      <c r="AD5405" s="25">
        <v>15000</v>
      </c>
      <c r="AE5405" s="25">
        <v>0</v>
      </c>
      <c r="AF5405" s="25">
        <v>0</v>
      </c>
      <c r="AG5405" s="25">
        <v>0</v>
      </c>
      <c r="AH5405" s="25">
        <v>15000</v>
      </c>
    </row>
    <row r="5406" spans="1:35" ht="30" x14ac:dyDescent="0.25">
      <c r="A5406" s="17">
        <v>128534</v>
      </c>
      <c r="B5406" s="18">
        <v>4</v>
      </c>
      <c r="C5406" s="16" t="s">
        <v>73</v>
      </c>
      <c r="D5406" s="21">
        <v>43480</v>
      </c>
      <c r="E5406" s="16" t="s">
        <v>2240</v>
      </c>
      <c r="F5406" s="21">
        <v>44279</v>
      </c>
      <c r="G5406" s="16" t="s">
        <v>75</v>
      </c>
      <c r="H5406" s="26" t="s">
        <v>126</v>
      </c>
      <c r="I5406" s="16" t="s">
        <v>11272</v>
      </c>
      <c r="K5406" s="16" t="s">
        <v>11271</v>
      </c>
      <c r="L5406" s="16" t="s">
        <v>37</v>
      </c>
      <c r="M5406" s="26" t="s">
        <v>11270</v>
      </c>
      <c r="N5406" s="26" t="s">
        <v>2244</v>
      </c>
      <c r="O5406" s="16" t="s">
        <v>1139</v>
      </c>
      <c r="P5406" s="26" t="s">
        <v>1140</v>
      </c>
      <c r="T5406" s="22">
        <v>0.01</v>
      </c>
      <c r="W5406" s="20" t="s">
        <v>43</v>
      </c>
      <c r="X5406" s="16" t="s">
        <v>140</v>
      </c>
      <c r="Z5406" s="24" t="s">
        <v>32</v>
      </c>
      <c r="AA5406" s="24" t="s">
        <v>32</v>
      </c>
      <c r="AB5406" s="24" t="s">
        <v>32</v>
      </c>
      <c r="AC5406" s="24" t="s">
        <v>32</v>
      </c>
      <c r="AD5406" s="25">
        <v>15000</v>
      </c>
      <c r="AE5406" s="25">
        <v>0</v>
      </c>
      <c r="AF5406" s="25">
        <v>0</v>
      </c>
      <c r="AG5406" s="25">
        <v>0</v>
      </c>
      <c r="AH5406" s="25">
        <v>15000</v>
      </c>
    </row>
    <row r="5407" spans="1:35" ht="30" x14ac:dyDescent="0.25">
      <c r="A5407" s="17">
        <v>128535</v>
      </c>
      <c r="B5407" s="18">
        <v>1</v>
      </c>
      <c r="C5407" s="16" t="s">
        <v>73</v>
      </c>
      <c r="D5407" s="21">
        <v>43481</v>
      </c>
      <c r="E5407" s="16" t="s">
        <v>109</v>
      </c>
      <c r="F5407" s="21">
        <v>44223</v>
      </c>
      <c r="G5407" s="16" t="s">
        <v>74</v>
      </c>
      <c r="H5407" s="26" t="s">
        <v>215</v>
      </c>
      <c r="I5407" s="16" t="s">
        <v>163</v>
      </c>
      <c r="J5407" s="20" t="s">
        <v>148</v>
      </c>
      <c r="L5407" s="16" t="s">
        <v>149</v>
      </c>
      <c r="M5407" s="26" t="s">
        <v>4748</v>
      </c>
      <c r="N5407" s="26" t="s">
        <v>100</v>
      </c>
      <c r="O5407" s="16" t="s">
        <v>119</v>
      </c>
      <c r="P5407" s="26" t="s">
        <v>100</v>
      </c>
      <c r="T5407" s="22">
        <v>0.33</v>
      </c>
      <c r="U5407" s="21">
        <v>44694</v>
      </c>
      <c r="W5407" s="20" t="s">
        <v>43</v>
      </c>
      <c r="X5407" s="16" t="s">
        <v>454</v>
      </c>
      <c r="Z5407" s="25">
        <v>200000</v>
      </c>
      <c r="AA5407" s="25">
        <v>0</v>
      </c>
      <c r="AB5407" s="25">
        <v>0</v>
      </c>
      <c r="AC5407" s="25">
        <v>0</v>
      </c>
      <c r="AD5407" s="25">
        <v>200000</v>
      </c>
      <c r="AE5407" s="25">
        <v>0</v>
      </c>
      <c r="AF5407" s="25">
        <v>0</v>
      </c>
      <c r="AG5407" s="25">
        <v>0</v>
      </c>
      <c r="AH5407" s="25">
        <v>200000</v>
      </c>
    </row>
    <row r="5408" spans="1:35" ht="30" x14ac:dyDescent="0.25">
      <c r="A5408" s="17">
        <v>128535.01</v>
      </c>
      <c r="B5408" s="18">
        <v>1</v>
      </c>
      <c r="C5408" s="16" t="s">
        <v>73</v>
      </c>
      <c r="D5408" s="21">
        <v>42573</v>
      </c>
      <c r="E5408" s="16" t="s">
        <v>1207</v>
      </c>
      <c r="F5408" s="21">
        <v>43712</v>
      </c>
      <c r="G5408" s="16" t="s">
        <v>109</v>
      </c>
      <c r="H5408" s="26" t="s">
        <v>215</v>
      </c>
      <c r="I5408" s="16" t="s">
        <v>163</v>
      </c>
      <c r="J5408" s="20" t="s">
        <v>148</v>
      </c>
      <c r="L5408" s="16" t="s">
        <v>149</v>
      </c>
      <c r="M5408" s="26" t="s">
        <v>11269</v>
      </c>
      <c r="N5408" s="26" t="s">
        <v>11267</v>
      </c>
      <c r="O5408" s="16" t="s">
        <v>119</v>
      </c>
      <c r="P5408" s="26" t="s">
        <v>100</v>
      </c>
      <c r="T5408" s="22">
        <v>0.23</v>
      </c>
      <c r="W5408" s="20" t="s">
        <v>43</v>
      </c>
      <c r="X5408" s="16" t="s">
        <v>454</v>
      </c>
      <c r="Z5408" s="24" t="s">
        <v>32</v>
      </c>
      <c r="AA5408" s="24" t="s">
        <v>32</v>
      </c>
      <c r="AB5408" s="24" t="s">
        <v>32</v>
      </c>
      <c r="AC5408" s="24" t="s">
        <v>32</v>
      </c>
      <c r="AD5408" s="24" t="s">
        <v>32</v>
      </c>
      <c r="AE5408" s="24" t="s">
        <v>32</v>
      </c>
      <c r="AF5408" s="24" t="s">
        <v>32</v>
      </c>
      <c r="AG5408" s="24" t="s">
        <v>32</v>
      </c>
      <c r="AH5408" s="24" t="s">
        <v>32</v>
      </c>
    </row>
    <row r="5409" spans="1:35" ht="30" x14ac:dyDescent="0.25">
      <c r="A5409" s="17">
        <v>128535.02</v>
      </c>
      <c r="B5409" s="18">
        <v>1</v>
      </c>
      <c r="C5409" s="16" t="s">
        <v>73</v>
      </c>
      <c r="D5409" s="21">
        <v>42573</v>
      </c>
      <c r="E5409" s="16" t="s">
        <v>1207</v>
      </c>
      <c r="F5409" s="21">
        <v>43712</v>
      </c>
      <c r="G5409" s="16" t="s">
        <v>109</v>
      </c>
      <c r="H5409" s="26" t="s">
        <v>215</v>
      </c>
      <c r="I5409" s="16" t="s">
        <v>163</v>
      </c>
      <c r="J5409" s="20" t="s">
        <v>148</v>
      </c>
      <c r="L5409" s="16" t="s">
        <v>149</v>
      </c>
      <c r="M5409" s="26" t="s">
        <v>11268</v>
      </c>
      <c r="N5409" s="26" t="s">
        <v>11267</v>
      </c>
      <c r="O5409" s="16" t="s">
        <v>119</v>
      </c>
      <c r="P5409" s="26" t="s">
        <v>100</v>
      </c>
      <c r="T5409" s="22">
        <v>0.1</v>
      </c>
      <c r="W5409" s="20" t="s">
        <v>43</v>
      </c>
      <c r="X5409" s="16" t="s">
        <v>454</v>
      </c>
      <c r="Z5409" s="24" t="s">
        <v>32</v>
      </c>
      <c r="AA5409" s="24" t="s">
        <v>32</v>
      </c>
      <c r="AB5409" s="24" t="s">
        <v>32</v>
      </c>
      <c r="AC5409" s="24" t="s">
        <v>32</v>
      </c>
      <c r="AD5409" s="24" t="s">
        <v>32</v>
      </c>
      <c r="AE5409" s="24" t="s">
        <v>32</v>
      </c>
      <c r="AF5409" s="24" t="s">
        <v>32</v>
      </c>
      <c r="AG5409" s="24" t="s">
        <v>32</v>
      </c>
      <c r="AH5409" s="24" t="s">
        <v>32</v>
      </c>
    </row>
    <row r="5410" spans="1:35" x14ac:dyDescent="0.25">
      <c r="A5410" s="17">
        <v>128537</v>
      </c>
      <c r="B5410" s="18">
        <v>4</v>
      </c>
      <c r="C5410" s="16" t="s">
        <v>73</v>
      </c>
      <c r="D5410" s="21">
        <v>43482</v>
      </c>
      <c r="E5410" s="16" t="s">
        <v>1610</v>
      </c>
      <c r="F5410" s="21">
        <v>43969</v>
      </c>
      <c r="G5410" s="16" t="s">
        <v>1610</v>
      </c>
      <c r="H5410" s="26" t="s">
        <v>349</v>
      </c>
      <c r="L5410" s="16" t="s">
        <v>110</v>
      </c>
      <c r="M5410" s="26" t="s">
        <v>11266</v>
      </c>
      <c r="O5410" s="16" t="s">
        <v>1612</v>
      </c>
      <c r="T5410" s="23" t="s">
        <v>32</v>
      </c>
      <c r="W5410" s="20" t="s">
        <v>43</v>
      </c>
      <c r="Z5410" s="24" t="s">
        <v>32</v>
      </c>
      <c r="AA5410" s="24" t="s">
        <v>32</v>
      </c>
      <c r="AB5410" s="24" t="s">
        <v>32</v>
      </c>
      <c r="AC5410" s="24" t="s">
        <v>32</v>
      </c>
      <c r="AD5410" s="25">
        <v>0</v>
      </c>
      <c r="AE5410" s="25">
        <v>0</v>
      </c>
      <c r="AF5410" s="25">
        <v>386250</v>
      </c>
      <c r="AG5410" s="25">
        <v>0</v>
      </c>
      <c r="AH5410" s="25">
        <v>386250</v>
      </c>
      <c r="AI5410" s="16" t="s">
        <v>11265</v>
      </c>
    </row>
    <row r="5411" spans="1:35" x14ac:dyDescent="0.25">
      <c r="A5411" s="17">
        <v>128539</v>
      </c>
      <c r="B5411" s="18">
        <v>2</v>
      </c>
      <c r="C5411" s="16" t="s">
        <v>73</v>
      </c>
      <c r="D5411" s="21">
        <v>43482</v>
      </c>
      <c r="E5411" s="16" t="s">
        <v>1610</v>
      </c>
      <c r="F5411" s="21">
        <v>43969</v>
      </c>
      <c r="G5411" s="16" t="s">
        <v>1610</v>
      </c>
      <c r="H5411" s="26" t="s">
        <v>286</v>
      </c>
      <c r="L5411" s="16" t="s">
        <v>110</v>
      </c>
      <c r="M5411" s="26" t="s">
        <v>11264</v>
      </c>
      <c r="O5411" s="16" t="s">
        <v>1612</v>
      </c>
      <c r="T5411" s="23" t="s">
        <v>32</v>
      </c>
      <c r="W5411" s="20" t="s">
        <v>43</v>
      </c>
      <c r="Z5411" s="24" t="s">
        <v>32</v>
      </c>
      <c r="AA5411" s="24" t="s">
        <v>32</v>
      </c>
      <c r="AB5411" s="24" t="s">
        <v>32</v>
      </c>
      <c r="AC5411" s="24" t="s">
        <v>32</v>
      </c>
      <c r="AD5411" s="25">
        <v>0</v>
      </c>
      <c r="AE5411" s="25">
        <v>0</v>
      </c>
      <c r="AF5411" s="25">
        <v>1407177</v>
      </c>
      <c r="AG5411" s="25">
        <v>0</v>
      </c>
      <c r="AH5411" s="25">
        <v>1407177</v>
      </c>
      <c r="AI5411" s="16" t="s">
        <v>11263</v>
      </c>
    </row>
    <row r="5412" spans="1:35" x14ac:dyDescent="0.25">
      <c r="A5412" s="17">
        <v>128540</v>
      </c>
      <c r="B5412" s="18">
        <v>4</v>
      </c>
      <c r="C5412" s="16" t="s">
        <v>73</v>
      </c>
      <c r="D5412" s="21">
        <v>43482</v>
      </c>
      <c r="E5412" s="16" t="s">
        <v>1610</v>
      </c>
      <c r="F5412" s="21">
        <v>43969</v>
      </c>
      <c r="G5412" s="16" t="s">
        <v>1610</v>
      </c>
      <c r="H5412" s="26" t="s">
        <v>186</v>
      </c>
      <c r="L5412" s="16" t="s">
        <v>110</v>
      </c>
      <c r="M5412" s="26" t="s">
        <v>11262</v>
      </c>
      <c r="O5412" s="16" t="s">
        <v>1612</v>
      </c>
      <c r="T5412" s="23" t="s">
        <v>32</v>
      </c>
      <c r="W5412" s="20" t="s">
        <v>43</v>
      </c>
      <c r="Z5412" s="24" t="s">
        <v>32</v>
      </c>
      <c r="AA5412" s="24" t="s">
        <v>32</v>
      </c>
      <c r="AB5412" s="24" t="s">
        <v>32</v>
      </c>
      <c r="AC5412" s="24" t="s">
        <v>32</v>
      </c>
      <c r="AD5412" s="25">
        <v>0</v>
      </c>
      <c r="AE5412" s="25">
        <v>0</v>
      </c>
      <c r="AF5412" s="25">
        <v>78785</v>
      </c>
      <c r="AG5412" s="25">
        <v>0</v>
      </c>
      <c r="AH5412" s="25">
        <v>78785</v>
      </c>
      <c r="AI5412" s="16" t="s">
        <v>11261</v>
      </c>
    </row>
    <row r="5413" spans="1:35" x14ac:dyDescent="0.25">
      <c r="A5413" s="17">
        <v>128542</v>
      </c>
      <c r="B5413" s="18">
        <v>1</v>
      </c>
      <c r="C5413" s="16" t="s">
        <v>73</v>
      </c>
      <c r="D5413" s="21">
        <v>43482</v>
      </c>
      <c r="E5413" s="16" t="s">
        <v>1610</v>
      </c>
      <c r="F5413" s="21">
        <v>43969</v>
      </c>
      <c r="G5413" s="16" t="s">
        <v>1610</v>
      </c>
      <c r="H5413" s="26" t="s">
        <v>400</v>
      </c>
      <c r="L5413" s="16" t="s">
        <v>110</v>
      </c>
      <c r="M5413" s="26" t="s">
        <v>11260</v>
      </c>
      <c r="O5413" s="16" t="s">
        <v>1612</v>
      </c>
      <c r="T5413" s="23" t="s">
        <v>32</v>
      </c>
      <c r="W5413" s="20" t="s">
        <v>43</v>
      </c>
      <c r="Z5413" s="24" t="s">
        <v>32</v>
      </c>
      <c r="AA5413" s="24" t="s">
        <v>32</v>
      </c>
      <c r="AB5413" s="24" t="s">
        <v>32</v>
      </c>
      <c r="AC5413" s="24" t="s">
        <v>32</v>
      </c>
      <c r="AD5413" s="25">
        <v>0</v>
      </c>
      <c r="AE5413" s="25">
        <v>0</v>
      </c>
      <c r="AF5413" s="25">
        <v>1575000</v>
      </c>
      <c r="AG5413" s="25">
        <v>0</v>
      </c>
      <c r="AH5413" s="25">
        <v>1575000</v>
      </c>
      <c r="AI5413" s="16" t="s">
        <v>11259</v>
      </c>
    </row>
    <row r="5414" spans="1:35" x14ac:dyDescent="0.25">
      <c r="A5414" s="17">
        <v>128543</v>
      </c>
      <c r="B5414" s="18">
        <v>1</v>
      </c>
      <c r="C5414" s="16" t="s">
        <v>73</v>
      </c>
      <c r="D5414" s="21">
        <v>43482</v>
      </c>
      <c r="E5414" s="16" t="s">
        <v>1610</v>
      </c>
      <c r="F5414" s="21">
        <v>43969</v>
      </c>
      <c r="G5414" s="16" t="s">
        <v>1610</v>
      </c>
      <c r="H5414" s="26" t="s">
        <v>400</v>
      </c>
      <c r="L5414" s="16" t="s">
        <v>110</v>
      </c>
      <c r="M5414" s="26" t="s">
        <v>11258</v>
      </c>
      <c r="O5414" s="16" t="s">
        <v>1612</v>
      </c>
      <c r="T5414" s="23" t="s">
        <v>32</v>
      </c>
      <c r="W5414" s="20" t="s">
        <v>43</v>
      </c>
      <c r="Z5414" s="24" t="s">
        <v>32</v>
      </c>
      <c r="AA5414" s="24" t="s">
        <v>32</v>
      </c>
      <c r="AB5414" s="24" t="s">
        <v>32</v>
      </c>
      <c r="AC5414" s="24" t="s">
        <v>32</v>
      </c>
      <c r="AD5414" s="25">
        <v>0</v>
      </c>
      <c r="AE5414" s="25">
        <v>0</v>
      </c>
      <c r="AF5414" s="25">
        <v>224882</v>
      </c>
      <c r="AG5414" s="25">
        <v>0</v>
      </c>
      <c r="AH5414" s="25">
        <v>224882</v>
      </c>
      <c r="AI5414" s="16" t="s">
        <v>11257</v>
      </c>
    </row>
    <row r="5415" spans="1:35" x14ac:dyDescent="0.25">
      <c r="A5415" s="17">
        <v>128545</v>
      </c>
      <c r="B5415" s="18">
        <v>3</v>
      </c>
      <c r="C5415" s="16" t="s">
        <v>73</v>
      </c>
      <c r="D5415" s="21">
        <v>43483</v>
      </c>
      <c r="E5415" s="16" t="s">
        <v>1610</v>
      </c>
      <c r="F5415" s="21">
        <v>43969</v>
      </c>
      <c r="G5415" s="16" t="s">
        <v>1610</v>
      </c>
      <c r="H5415" s="26" t="s">
        <v>766</v>
      </c>
      <c r="L5415" s="16" t="s">
        <v>110</v>
      </c>
      <c r="M5415" s="26" t="s">
        <v>11256</v>
      </c>
      <c r="O5415" s="16" t="s">
        <v>1612</v>
      </c>
      <c r="T5415" s="23" t="s">
        <v>32</v>
      </c>
      <c r="W5415" s="20" t="s">
        <v>43</v>
      </c>
      <c r="Z5415" s="24" t="s">
        <v>32</v>
      </c>
      <c r="AA5415" s="24" t="s">
        <v>32</v>
      </c>
      <c r="AB5415" s="24" t="s">
        <v>32</v>
      </c>
      <c r="AC5415" s="24" t="s">
        <v>32</v>
      </c>
      <c r="AD5415" s="25">
        <v>0</v>
      </c>
      <c r="AE5415" s="25">
        <v>0</v>
      </c>
      <c r="AF5415" s="25">
        <v>3000000</v>
      </c>
      <c r="AG5415" s="25">
        <v>0</v>
      </c>
      <c r="AH5415" s="25">
        <v>3000000</v>
      </c>
      <c r="AI5415" s="16" t="s">
        <v>11255</v>
      </c>
    </row>
    <row r="5416" spans="1:35" x14ac:dyDescent="0.25">
      <c r="A5416" s="17">
        <v>128546</v>
      </c>
      <c r="B5416" s="18">
        <v>3</v>
      </c>
      <c r="C5416" s="16" t="s">
        <v>73</v>
      </c>
      <c r="D5416" s="21">
        <v>43483</v>
      </c>
      <c r="E5416" s="16" t="s">
        <v>1610</v>
      </c>
      <c r="F5416" s="21">
        <v>43969</v>
      </c>
      <c r="G5416" s="16" t="s">
        <v>1610</v>
      </c>
      <c r="H5416" s="26" t="s">
        <v>98</v>
      </c>
      <c r="L5416" s="16" t="s">
        <v>110</v>
      </c>
      <c r="M5416" s="26" t="s">
        <v>11254</v>
      </c>
      <c r="O5416" s="16" t="s">
        <v>1612</v>
      </c>
      <c r="T5416" s="23" t="s">
        <v>32</v>
      </c>
      <c r="W5416" s="20" t="s">
        <v>43</v>
      </c>
      <c r="Z5416" s="24" t="s">
        <v>32</v>
      </c>
      <c r="AA5416" s="24" t="s">
        <v>32</v>
      </c>
      <c r="AB5416" s="24" t="s">
        <v>32</v>
      </c>
      <c r="AC5416" s="24" t="s">
        <v>32</v>
      </c>
      <c r="AD5416" s="25">
        <v>0</v>
      </c>
      <c r="AE5416" s="25">
        <v>0</v>
      </c>
      <c r="AF5416" s="25">
        <v>2349197</v>
      </c>
      <c r="AG5416" s="25">
        <v>0</v>
      </c>
      <c r="AH5416" s="25">
        <v>2349197</v>
      </c>
      <c r="AI5416" s="16" t="s">
        <v>11253</v>
      </c>
    </row>
    <row r="5417" spans="1:35" x14ac:dyDescent="0.25">
      <c r="A5417" s="17">
        <v>128549</v>
      </c>
      <c r="B5417" s="18">
        <v>4</v>
      </c>
      <c r="C5417" s="16" t="s">
        <v>73</v>
      </c>
      <c r="D5417" s="21">
        <v>43487</v>
      </c>
      <c r="E5417" s="16" t="s">
        <v>4566</v>
      </c>
      <c r="F5417" s="21">
        <v>43487</v>
      </c>
      <c r="G5417" s="16" t="s">
        <v>4566</v>
      </c>
      <c r="H5417" s="26" t="s">
        <v>349</v>
      </c>
      <c r="M5417" s="26" t="s">
        <v>11252</v>
      </c>
      <c r="O5417" s="16" t="s">
        <v>1171</v>
      </c>
      <c r="P5417" s="26" t="s">
        <v>1062</v>
      </c>
      <c r="T5417" s="23" t="s">
        <v>32</v>
      </c>
      <c r="W5417" s="20" t="s">
        <v>43</v>
      </c>
      <c r="Z5417" s="24" t="s">
        <v>32</v>
      </c>
      <c r="AA5417" s="24" t="s">
        <v>32</v>
      </c>
      <c r="AB5417" s="24" t="s">
        <v>32</v>
      </c>
      <c r="AC5417" s="24" t="s">
        <v>32</v>
      </c>
      <c r="AD5417" s="25">
        <v>0</v>
      </c>
      <c r="AE5417" s="25">
        <v>0</v>
      </c>
      <c r="AF5417" s="25">
        <v>20000</v>
      </c>
      <c r="AG5417" s="25">
        <v>0</v>
      </c>
      <c r="AH5417" s="25">
        <v>20000</v>
      </c>
      <c r="AI5417" s="16" t="s">
        <v>11251</v>
      </c>
    </row>
    <row r="5418" spans="1:35" x14ac:dyDescent="0.25">
      <c r="A5418" s="17">
        <v>128551</v>
      </c>
      <c r="B5418" s="18">
        <v>3</v>
      </c>
      <c r="C5418" s="16" t="s">
        <v>73</v>
      </c>
      <c r="D5418" s="21">
        <v>43487</v>
      </c>
      <c r="E5418" s="16" t="s">
        <v>4566</v>
      </c>
      <c r="F5418" s="21">
        <v>43487</v>
      </c>
      <c r="G5418" s="16" t="s">
        <v>4566</v>
      </c>
      <c r="H5418" s="26" t="s">
        <v>69</v>
      </c>
      <c r="M5418" s="26" t="s">
        <v>11250</v>
      </c>
      <c r="O5418" s="16" t="s">
        <v>1171</v>
      </c>
      <c r="P5418" s="26" t="s">
        <v>1062</v>
      </c>
      <c r="T5418" s="23" t="s">
        <v>32</v>
      </c>
      <c r="W5418" s="20" t="s">
        <v>43</v>
      </c>
      <c r="Z5418" s="24" t="s">
        <v>32</v>
      </c>
      <c r="AA5418" s="24" t="s">
        <v>32</v>
      </c>
      <c r="AB5418" s="24" t="s">
        <v>32</v>
      </c>
      <c r="AC5418" s="24" t="s">
        <v>32</v>
      </c>
      <c r="AD5418" s="24" t="s">
        <v>32</v>
      </c>
      <c r="AE5418" s="24" t="s">
        <v>32</v>
      </c>
      <c r="AF5418" s="24" t="s">
        <v>32</v>
      </c>
      <c r="AG5418" s="24" t="s">
        <v>32</v>
      </c>
      <c r="AH5418" s="24" t="s">
        <v>32</v>
      </c>
    </row>
    <row r="5419" spans="1:35" x14ac:dyDescent="0.25">
      <c r="A5419" s="17">
        <v>128557</v>
      </c>
      <c r="B5419" s="18">
        <v>2</v>
      </c>
      <c r="C5419" s="16" t="s">
        <v>73</v>
      </c>
      <c r="D5419" s="21">
        <v>43489</v>
      </c>
      <c r="E5419" s="16" t="s">
        <v>342</v>
      </c>
      <c r="F5419" s="21">
        <v>44365</v>
      </c>
      <c r="G5419" s="16" t="s">
        <v>543</v>
      </c>
      <c r="H5419" s="26" t="s">
        <v>162</v>
      </c>
      <c r="I5419" s="16" t="s">
        <v>464</v>
      </c>
      <c r="J5419" s="20" t="s">
        <v>116</v>
      </c>
      <c r="L5419" s="16" t="s">
        <v>116</v>
      </c>
      <c r="M5419" s="26" t="s">
        <v>4749</v>
      </c>
      <c r="N5419" s="26" t="s">
        <v>3571</v>
      </c>
      <c r="O5419" s="16" t="s">
        <v>632</v>
      </c>
      <c r="P5419" s="26" t="s">
        <v>1723</v>
      </c>
      <c r="T5419" s="22">
        <v>1.38</v>
      </c>
      <c r="U5419" s="21">
        <v>44603</v>
      </c>
      <c r="W5419" s="20" t="s">
        <v>43</v>
      </c>
      <c r="X5419" s="16" t="s">
        <v>78</v>
      </c>
      <c r="Z5419" s="25">
        <v>5000</v>
      </c>
      <c r="AA5419" s="25">
        <v>0</v>
      </c>
      <c r="AB5419" s="25">
        <v>0</v>
      </c>
      <c r="AC5419" s="25">
        <v>0</v>
      </c>
      <c r="AD5419" s="25">
        <v>45000</v>
      </c>
      <c r="AE5419" s="25">
        <v>0</v>
      </c>
      <c r="AF5419" s="25">
        <v>0</v>
      </c>
      <c r="AG5419" s="25">
        <v>0</v>
      </c>
      <c r="AH5419" s="25">
        <v>45000</v>
      </c>
      <c r="AI5419" s="16" t="s">
        <v>4750</v>
      </c>
    </row>
    <row r="5420" spans="1:35" ht="30" x14ac:dyDescent="0.25">
      <c r="A5420" s="17">
        <v>128558</v>
      </c>
      <c r="B5420" s="18">
        <v>2</v>
      </c>
      <c r="C5420" s="16" t="s">
        <v>73</v>
      </c>
      <c r="D5420" s="21">
        <v>43489</v>
      </c>
      <c r="E5420" s="16" t="s">
        <v>56</v>
      </c>
      <c r="F5420" s="21">
        <v>44215</v>
      </c>
      <c r="G5420" s="16" t="s">
        <v>75</v>
      </c>
      <c r="H5420" s="26" t="s">
        <v>371</v>
      </c>
      <c r="M5420" s="26" t="s">
        <v>4751</v>
      </c>
      <c r="N5420" s="26" t="s">
        <v>4752</v>
      </c>
      <c r="O5420" s="16" t="s">
        <v>60</v>
      </c>
      <c r="P5420" s="26" t="s">
        <v>67</v>
      </c>
      <c r="T5420" s="23" t="s">
        <v>32</v>
      </c>
      <c r="W5420" s="20" t="s">
        <v>43</v>
      </c>
      <c r="X5420" s="16" t="s">
        <v>78</v>
      </c>
      <c r="Z5420" s="25">
        <v>20000</v>
      </c>
      <c r="AA5420" s="25">
        <v>0</v>
      </c>
      <c r="AB5420" s="25">
        <v>0</v>
      </c>
      <c r="AC5420" s="25">
        <v>0</v>
      </c>
      <c r="AD5420" s="25">
        <v>99078.51</v>
      </c>
      <c r="AE5420" s="25">
        <v>0</v>
      </c>
      <c r="AF5420" s="25">
        <v>0</v>
      </c>
      <c r="AG5420" s="25">
        <v>0</v>
      </c>
      <c r="AH5420" s="25">
        <v>99078.51</v>
      </c>
      <c r="AI5420" s="16" t="s">
        <v>4753</v>
      </c>
    </row>
    <row r="5421" spans="1:35" x14ac:dyDescent="0.25">
      <c r="A5421" s="17">
        <v>128559</v>
      </c>
      <c r="B5421" s="18">
        <v>3</v>
      </c>
      <c r="C5421" s="16" t="s">
        <v>73</v>
      </c>
      <c r="D5421" s="21">
        <v>43489</v>
      </c>
      <c r="E5421" s="16" t="s">
        <v>4468</v>
      </c>
      <c r="F5421" s="21">
        <v>44123</v>
      </c>
      <c r="G5421" s="16" t="s">
        <v>125</v>
      </c>
      <c r="H5421" s="26" t="s">
        <v>226</v>
      </c>
      <c r="I5421" s="16" t="s">
        <v>1518</v>
      </c>
      <c r="J5421" s="20" t="s">
        <v>1518</v>
      </c>
      <c r="M5421" s="26" t="s">
        <v>4754</v>
      </c>
      <c r="O5421" s="16" t="s">
        <v>1520</v>
      </c>
      <c r="P5421" s="26" t="s">
        <v>568</v>
      </c>
      <c r="R5421" s="16" t="s">
        <v>139</v>
      </c>
      <c r="S5421" s="16" t="s">
        <v>192</v>
      </c>
      <c r="T5421" s="22">
        <v>0.18</v>
      </c>
      <c r="U5421" s="21">
        <v>44477</v>
      </c>
      <c r="W5421" s="20" t="s">
        <v>43</v>
      </c>
      <c r="Z5421" s="25">
        <v>49000</v>
      </c>
      <c r="AA5421" s="25">
        <v>235100</v>
      </c>
      <c r="AB5421" s="25">
        <v>0</v>
      </c>
      <c r="AC5421" s="25">
        <v>0</v>
      </c>
      <c r="AD5421" s="25">
        <v>204800</v>
      </c>
      <c r="AE5421" s="25">
        <v>235100</v>
      </c>
      <c r="AF5421" s="25">
        <v>0</v>
      </c>
      <c r="AG5421" s="25">
        <v>0</v>
      </c>
      <c r="AH5421" s="25">
        <v>439900</v>
      </c>
      <c r="AI5421" s="16" t="s">
        <v>4755</v>
      </c>
    </row>
    <row r="5422" spans="1:35" x14ac:dyDescent="0.25">
      <c r="A5422" s="17">
        <v>128560</v>
      </c>
      <c r="B5422" s="18">
        <v>3</v>
      </c>
      <c r="C5422" s="16" t="s">
        <v>73</v>
      </c>
      <c r="D5422" s="21">
        <v>43490</v>
      </c>
      <c r="E5422" s="16" t="s">
        <v>142</v>
      </c>
      <c r="F5422" s="21">
        <v>43578</v>
      </c>
      <c r="G5422" s="16" t="s">
        <v>75</v>
      </c>
      <c r="H5422" s="26" t="s">
        <v>98</v>
      </c>
      <c r="M5422" s="26" t="s">
        <v>11249</v>
      </c>
      <c r="N5422" s="26" t="s">
        <v>11248</v>
      </c>
      <c r="O5422" s="16" t="s">
        <v>78</v>
      </c>
      <c r="P5422" s="26" t="s">
        <v>78</v>
      </c>
      <c r="T5422" s="23" t="s">
        <v>32</v>
      </c>
      <c r="W5422" s="20" t="s">
        <v>43</v>
      </c>
      <c r="Z5422" s="24" t="s">
        <v>32</v>
      </c>
      <c r="AA5422" s="24" t="s">
        <v>32</v>
      </c>
      <c r="AB5422" s="24" t="s">
        <v>32</v>
      </c>
      <c r="AC5422" s="24" t="s">
        <v>32</v>
      </c>
      <c r="AD5422" s="25">
        <v>0</v>
      </c>
      <c r="AE5422" s="25">
        <v>0</v>
      </c>
      <c r="AF5422" s="25">
        <v>380000</v>
      </c>
      <c r="AG5422" s="25">
        <v>0</v>
      </c>
      <c r="AH5422" s="25">
        <v>380000</v>
      </c>
      <c r="AI5422" s="16" t="s">
        <v>11247</v>
      </c>
    </row>
    <row r="5423" spans="1:35" ht="30" x14ac:dyDescent="0.25">
      <c r="A5423" s="17">
        <v>128561</v>
      </c>
      <c r="B5423" s="18">
        <v>3</v>
      </c>
      <c r="C5423" s="16" t="s">
        <v>73</v>
      </c>
      <c r="D5423" s="21">
        <v>43490</v>
      </c>
      <c r="E5423" s="16" t="s">
        <v>2240</v>
      </c>
      <c r="F5423" s="21">
        <v>44280</v>
      </c>
      <c r="G5423" s="16" t="s">
        <v>832</v>
      </c>
      <c r="H5423" s="26" t="s">
        <v>200</v>
      </c>
      <c r="I5423" s="16" t="s">
        <v>605</v>
      </c>
      <c r="J5423" s="20" t="s">
        <v>116</v>
      </c>
      <c r="L5423" s="16" t="s">
        <v>116</v>
      </c>
      <c r="M5423" s="26" t="s">
        <v>4756</v>
      </c>
      <c r="N5423" s="26" t="s">
        <v>2244</v>
      </c>
      <c r="O5423" s="16" t="s">
        <v>1139</v>
      </c>
      <c r="P5423" s="26" t="s">
        <v>1140</v>
      </c>
      <c r="T5423" s="22">
        <v>0.01</v>
      </c>
      <c r="W5423" s="20" t="s">
        <v>43</v>
      </c>
      <c r="X5423" s="16" t="s">
        <v>140</v>
      </c>
      <c r="Z5423" s="25">
        <v>0</v>
      </c>
      <c r="AA5423" s="25">
        <v>0</v>
      </c>
      <c r="AB5423" s="25">
        <v>182900</v>
      </c>
      <c r="AC5423" s="25">
        <v>0</v>
      </c>
      <c r="AD5423" s="25">
        <v>15000</v>
      </c>
      <c r="AE5423" s="25">
        <v>0</v>
      </c>
      <c r="AF5423" s="25">
        <v>182900</v>
      </c>
      <c r="AG5423" s="25">
        <v>0</v>
      </c>
      <c r="AH5423" s="25">
        <v>197900</v>
      </c>
      <c r="AI5423" s="16" t="s">
        <v>4757</v>
      </c>
    </row>
    <row r="5424" spans="1:35" ht="30" x14ac:dyDescent="0.25">
      <c r="A5424" s="17">
        <v>128562</v>
      </c>
      <c r="B5424" s="18">
        <v>3</v>
      </c>
      <c r="C5424" s="16" t="s">
        <v>73</v>
      </c>
      <c r="D5424" s="21">
        <v>43490</v>
      </c>
      <c r="E5424" s="16" t="s">
        <v>2240</v>
      </c>
      <c r="F5424" s="21">
        <v>44036</v>
      </c>
      <c r="G5424" s="16" t="s">
        <v>832</v>
      </c>
      <c r="H5424" s="26" t="s">
        <v>57</v>
      </c>
      <c r="I5424" s="16" t="s">
        <v>4758</v>
      </c>
      <c r="K5424" s="16" t="s">
        <v>4759</v>
      </c>
      <c r="L5424" s="16" t="s">
        <v>37</v>
      </c>
      <c r="M5424" s="26" t="s">
        <v>4760</v>
      </c>
      <c r="N5424" s="26" t="s">
        <v>2244</v>
      </c>
      <c r="O5424" s="16" t="s">
        <v>1139</v>
      </c>
      <c r="P5424" s="26" t="s">
        <v>1140</v>
      </c>
      <c r="T5424" s="22">
        <v>0.01</v>
      </c>
      <c r="W5424" s="20" t="s">
        <v>43</v>
      </c>
      <c r="X5424" s="16" t="s">
        <v>44</v>
      </c>
      <c r="Z5424" s="25">
        <v>0</v>
      </c>
      <c r="AA5424" s="25">
        <v>0</v>
      </c>
      <c r="AB5424" s="25">
        <v>35711</v>
      </c>
      <c r="AC5424" s="25">
        <v>0</v>
      </c>
      <c r="AD5424" s="25">
        <v>15000</v>
      </c>
      <c r="AE5424" s="25">
        <v>0</v>
      </c>
      <c r="AF5424" s="25">
        <v>35711</v>
      </c>
      <c r="AG5424" s="25">
        <v>0</v>
      </c>
      <c r="AH5424" s="25">
        <v>50711</v>
      </c>
      <c r="AI5424" s="16" t="s">
        <v>4761</v>
      </c>
    </row>
    <row r="5425" spans="1:35" ht="30" x14ac:dyDescent="0.25">
      <c r="A5425" s="17">
        <v>128563</v>
      </c>
      <c r="B5425" s="18">
        <v>3</v>
      </c>
      <c r="C5425" s="16" t="s">
        <v>73</v>
      </c>
      <c r="D5425" s="21">
        <v>43490</v>
      </c>
      <c r="E5425" s="16" t="s">
        <v>2240</v>
      </c>
      <c r="F5425" s="21">
        <v>44169</v>
      </c>
      <c r="G5425" s="16" t="s">
        <v>832</v>
      </c>
      <c r="H5425" s="26" t="s">
        <v>57</v>
      </c>
      <c r="I5425" s="16" t="s">
        <v>4762</v>
      </c>
      <c r="K5425" s="16" t="s">
        <v>4763</v>
      </c>
      <c r="L5425" s="16" t="s">
        <v>37</v>
      </c>
      <c r="M5425" s="26" t="s">
        <v>4764</v>
      </c>
      <c r="N5425" s="26" t="s">
        <v>2244</v>
      </c>
      <c r="O5425" s="16" t="s">
        <v>1139</v>
      </c>
      <c r="P5425" s="26" t="s">
        <v>1140</v>
      </c>
      <c r="T5425" s="22">
        <v>0.01</v>
      </c>
      <c r="W5425" s="20" t="s">
        <v>43</v>
      </c>
      <c r="X5425" s="16" t="s">
        <v>44</v>
      </c>
      <c r="Z5425" s="25">
        <v>0</v>
      </c>
      <c r="AA5425" s="25">
        <v>0</v>
      </c>
      <c r="AB5425" s="25">
        <v>296070</v>
      </c>
      <c r="AC5425" s="25">
        <v>0</v>
      </c>
      <c r="AD5425" s="25">
        <v>15000</v>
      </c>
      <c r="AE5425" s="25">
        <v>0</v>
      </c>
      <c r="AF5425" s="25">
        <v>296070</v>
      </c>
      <c r="AG5425" s="25">
        <v>0</v>
      </c>
      <c r="AH5425" s="25">
        <v>311070</v>
      </c>
      <c r="AI5425" s="16" t="s">
        <v>4765</v>
      </c>
    </row>
    <row r="5426" spans="1:35" ht="30" x14ac:dyDescent="0.25">
      <c r="A5426" s="17">
        <v>128564</v>
      </c>
      <c r="B5426" s="18">
        <v>3</v>
      </c>
      <c r="C5426" s="16" t="s">
        <v>73</v>
      </c>
      <c r="D5426" s="21">
        <v>43490</v>
      </c>
      <c r="E5426" s="16" t="s">
        <v>2240</v>
      </c>
      <c r="F5426" s="21">
        <v>44036</v>
      </c>
      <c r="G5426" s="16" t="s">
        <v>832</v>
      </c>
      <c r="H5426" s="26" t="s">
        <v>57</v>
      </c>
      <c r="I5426" s="16" t="s">
        <v>4766</v>
      </c>
      <c r="K5426" s="16" t="s">
        <v>4767</v>
      </c>
      <c r="L5426" s="16" t="s">
        <v>37</v>
      </c>
      <c r="M5426" s="26" t="s">
        <v>4768</v>
      </c>
      <c r="N5426" s="26" t="s">
        <v>2244</v>
      </c>
      <c r="O5426" s="16" t="s">
        <v>1139</v>
      </c>
      <c r="P5426" s="26" t="s">
        <v>1140</v>
      </c>
      <c r="T5426" s="22">
        <v>0.01</v>
      </c>
      <c r="W5426" s="20" t="s">
        <v>43</v>
      </c>
      <c r="X5426" s="16" t="s">
        <v>44</v>
      </c>
      <c r="Z5426" s="25">
        <v>0</v>
      </c>
      <c r="AA5426" s="25">
        <v>0</v>
      </c>
      <c r="AB5426" s="25">
        <v>52577</v>
      </c>
      <c r="AC5426" s="25">
        <v>0</v>
      </c>
      <c r="AD5426" s="25">
        <v>15000</v>
      </c>
      <c r="AE5426" s="25">
        <v>0</v>
      </c>
      <c r="AF5426" s="25">
        <v>52577</v>
      </c>
      <c r="AG5426" s="25">
        <v>0</v>
      </c>
      <c r="AH5426" s="25">
        <v>67577</v>
      </c>
      <c r="AI5426" s="16" t="s">
        <v>4769</v>
      </c>
    </row>
    <row r="5427" spans="1:35" ht="30" x14ac:dyDescent="0.25">
      <c r="A5427" s="17">
        <v>128565</v>
      </c>
      <c r="B5427" s="18">
        <v>3</v>
      </c>
      <c r="C5427" s="16" t="s">
        <v>73</v>
      </c>
      <c r="D5427" s="21">
        <v>43490</v>
      </c>
      <c r="E5427" s="16" t="s">
        <v>2240</v>
      </c>
      <c r="F5427" s="21">
        <v>43837</v>
      </c>
      <c r="G5427" s="16" t="s">
        <v>81</v>
      </c>
      <c r="H5427" s="26" t="s">
        <v>57</v>
      </c>
      <c r="I5427" s="16" t="s">
        <v>11246</v>
      </c>
      <c r="K5427" s="16" t="s">
        <v>11245</v>
      </c>
      <c r="L5427" s="16" t="s">
        <v>37</v>
      </c>
      <c r="M5427" s="26" t="s">
        <v>11244</v>
      </c>
      <c r="N5427" s="26" t="s">
        <v>2244</v>
      </c>
      <c r="O5427" s="16" t="s">
        <v>1139</v>
      </c>
      <c r="P5427" s="26" t="s">
        <v>1140</v>
      </c>
      <c r="T5427" s="22">
        <v>0.01</v>
      </c>
      <c r="W5427" s="20" t="s">
        <v>43</v>
      </c>
      <c r="X5427" s="16" t="s">
        <v>44</v>
      </c>
      <c r="Z5427" s="24" t="s">
        <v>32</v>
      </c>
      <c r="AA5427" s="24" t="s">
        <v>32</v>
      </c>
      <c r="AB5427" s="24" t="s">
        <v>32</v>
      </c>
      <c r="AC5427" s="24" t="s">
        <v>32</v>
      </c>
      <c r="AD5427" s="25">
        <v>15000</v>
      </c>
      <c r="AE5427" s="25">
        <v>0</v>
      </c>
      <c r="AF5427" s="25">
        <v>0</v>
      </c>
      <c r="AG5427" s="25">
        <v>0</v>
      </c>
      <c r="AH5427" s="25">
        <v>15000</v>
      </c>
      <c r="AI5427" s="16" t="s">
        <v>11243</v>
      </c>
    </row>
    <row r="5428" spans="1:35" ht="30" x14ac:dyDescent="0.25">
      <c r="A5428" s="17">
        <v>128566</v>
      </c>
      <c r="B5428" s="18">
        <v>3</v>
      </c>
      <c r="C5428" s="16" t="s">
        <v>73</v>
      </c>
      <c r="D5428" s="21">
        <v>43490</v>
      </c>
      <c r="E5428" s="16" t="s">
        <v>2240</v>
      </c>
      <c r="F5428" s="21">
        <v>44243</v>
      </c>
      <c r="G5428" s="16" t="s">
        <v>108</v>
      </c>
      <c r="H5428" s="26" t="s">
        <v>57</v>
      </c>
      <c r="I5428" s="16" t="s">
        <v>11242</v>
      </c>
      <c r="K5428" s="16" t="s">
        <v>11241</v>
      </c>
      <c r="L5428" s="16" t="s">
        <v>37</v>
      </c>
      <c r="M5428" s="26" t="s">
        <v>11240</v>
      </c>
      <c r="N5428" s="26" t="s">
        <v>2244</v>
      </c>
      <c r="O5428" s="16" t="s">
        <v>1139</v>
      </c>
      <c r="P5428" s="26" t="s">
        <v>1140</v>
      </c>
      <c r="T5428" s="22">
        <v>0.01</v>
      </c>
      <c r="W5428" s="20" t="s">
        <v>43</v>
      </c>
      <c r="X5428" s="16" t="s">
        <v>44</v>
      </c>
      <c r="Z5428" s="24" t="s">
        <v>32</v>
      </c>
      <c r="AA5428" s="24" t="s">
        <v>32</v>
      </c>
      <c r="AB5428" s="24" t="s">
        <v>32</v>
      </c>
      <c r="AC5428" s="24" t="s">
        <v>32</v>
      </c>
      <c r="AD5428" s="25">
        <v>15000</v>
      </c>
      <c r="AE5428" s="25">
        <v>0</v>
      </c>
      <c r="AF5428" s="25">
        <v>0</v>
      </c>
      <c r="AG5428" s="25">
        <v>0</v>
      </c>
      <c r="AH5428" s="25">
        <v>15000</v>
      </c>
      <c r="AI5428" s="16" t="s">
        <v>11239</v>
      </c>
    </row>
    <row r="5429" spans="1:35" ht="30" x14ac:dyDescent="0.25">
      <c r="A5429" s="17">
        <v>128567</v>
      </c>
      <c r="B5429" s="18">
        <v>3</v>
      </c>
      <c r="C5429" s="16" t="s">
        <v>73</v>
      </c>
      <c r="D5429" s="21">
        <v>43490</v>
      </c>
      <c r="E5429" s="16" t="s">
        <v>2240</v>
      </c>
      <c r="F5429" s="21">
        <v>44243</v>
      </c>
      <c r="G5429" s="16" t="s">
        <v>108</v>
      </c>
      <c r="H5429" s="26" t="s">
        <v>57</v>
      </c>
      <c r="I5429" s="16" t="s">
        <v>11238</v>
      </c>
      <c r="K5429" s="16" t="s">
        <v>11237</v>
      </c>
      <c r="L5429" s="16" t="s">
        <v>37</v>
      </c>
      <c r="M5429" s="26" t="s">
        <v>11236</v>
      </c>
      <c r="N5429" s="26" t="s">
        <v>2244</v>
      </c>
      <c r="O5429" s="16" t="s">
        <v>1139</v>
      </c>
      <c r="P5429" s="26" t="s">
        <v>1140</v>
      </c>
      <c r="T5429" s="22">
        <v>0.01</v>
      </c>
      <c r="W5429" s="20" t="s">
        <v>43</v>
      </c>
      <c r="X5429" s="16" t="s">
        <v>44</v>
      </c>
      <c r="Z5429" s="24" t="s">
        <v>32</v>
      </c>
      <c r="AA5429" s="24" t="s">
        <v>32</v>
      </c>
      <c r="AB5429" s="24" t="s">
        <v>32</v>
      </c>
      <c r="AC5429" s="24" t="s">
        <v>32</v>
      </c>
      <c r="AD5429" s="25">
        <v>15000</v>
      </c>
      <c r="AE5429" s="25">
        <v>0</v>
      </c>
      <c r="AF5429" s="25">
        <v>0</v>
      </c>
      <c r="AG5429" s="25">
        <v>0</v>
      </c>
      <c r="AH5429" s="25">
        <v>15000</v>
      </c>
      <c r="AI5429" s="16" t="s">
        <v>11235</v>
      </c>
    </row>
    <row r="5430" spans="1:35" ht="30" x14ac:dyDescent="0.25">
      <c r="A5430" s="17">
        <v>128568</v>
      </c>
      <c r="B5430" s="18">
        <v>3</v>
      </c>
      <c r="C5430" s="16" t="s">
        <v>73</v>
      </c>
      <c r="D5430" s="21">
        <v>43490</v>
      </c>
      <c r="E5430" s="16" t="s">
        <v>2240</v>
      </c>
      <c r="F5430" s="21">
        <v>43986</v>
      </c>
      <c r="G5430" s="16" t="s">
        <v>832</v>
      </c>
      <c r="H5430" s="26" t="s">
        <v>405</v>
      </c>
      <c r="I5430" s="16" t="s">
        <v>4770</v>
      </c>
      <c r="K5430" s="16" t="s">
        <v>4771</v>
      </c>
      <c r="L5430" s="16" t="s">
        <v>37</v>
      </c>
      <c r="M5430" s="26" t="s">
        <v>4772</v>
      </c>
      <c r="N5430" s="26" t="s">
        <v>2244</v>
      </c>
      <c r="O5430" s="16" t="s">
        <v>1139</v>
      </c>
      <c r="P5430" s="26" t="s">
        <v>1140</v>
      </c>
      <c r="T5430" s="22">
        <v>0.01</v>
      </c>
      <c r="W5430" s="20" t="s">
        <v>43</v>
      </c>
      <c r="X5430" s="16" t="s">
        <v>44</v>
      </c>
      <c r="Z5430" s="25">
        <v>0</v>
      </c>
      <c r="AA5430" s="25">
        <v>0</v>
      </c>
      <c r="AB5430" s="25">
        <v>119475</v>
      </c>
      <c r="AC5430" s="25">
        <v>0</v>
      </c>
      <c r="AD5430" s="25">
        <v>15000</v>
      </c>
      <c r="AE5430" s="25">
        <v>0</v>
      </c>
      <c r="AF5430" s="25">
        <v>119475</v>
      </c>
      <c r="AG5430" s="25">
        <v>0</v>
      </c>
      <c r="AH5430" s="25">
        <v>134475</v>
      </c>
      <c r="AI5430" s="16" t="s">
        <v>4773</v>
      </c>
    </row>
    <row r="5431" spans="1:35" ht="30" x14ac:dyDescent="0.25">
      <c r="A5431" s="17">
        <v>128569</v>
      </c>
      <c r="B5431" s="18">
        <v>3</v>
      </c>
      <c r="C5431" s="16" t="s">
        <v>73</v>
      </c>
      <c r="D5431" s="21">
        <v>43490</v>
      </c>
      <c r="E5431" s="16" t="s">
        <v>2240</v>
      </c>
      <c r="F5431" s="21">
        <v>43991</v>
      </c>
      <c r="G5431" s="16" t="s">
        <v>832</v>
      </c>
      <c r="H5431" s="26" t="s">
        <v>405</v>
      </c>
      <c r="I5431" s="16" t="s">
        <v>4774</v>
      </c>
      <c r="K5431" s="16" t="s">
        <v>4775</v>
      </c>
      <c r="L5431" s="16" t="s">
        <v>37</v>
      </c>
      <c r="M5431" s="26" t="s">
        <v>4776</v>
      </c>
      <c r="N5431" s="26" t="s">
        <v>2244</v>
      </c>
      <c r="O5431" s="16" t="s">
        <v>1139</v>
      </c>
      <c r="P5431" s="26" t="s">
        <v>1140</v>
      </c>
      <c r="T5431" s="22">
        <v>0.01</v>
      </c>
      <c r="W5431" s="20" t="s">
        <v>43</v>
      </c>
      <c r="X5431" s="16" t="s">
        <v>44</v>
      </c>
      <c r="Z5431" s="25">
        <v>0</v>
      </c>
      <c r="AA5431" s="25">
        <v>0</v>
      </c>
      <c r="AB5431" s="25">
        <v>83736</v>
      </c>
      <c r="AC5431" s="25">
        <v>0</v>
      </c>
      <c r="AD5431" s="25">
        <v>15000</v>
      </c>
      <c r="AE5431" s="25">
        <v>0</v>
      </c>
      <c r="AF5431" s="25">
        <v>83736</v>
      </c>
      <c r="AG5431" s="25">
        <v>0</v>
      </c>
      <c r="AH5431" s="25">
        <v>98736</v>
      </c>
      <c r="AI5431" s="16" t="s">
        <v>4777</v>
      </c>
    </row>
    <row r="5432" spans="1:35" ht="30" x14ac:dyDescent="0.25">
      <c r="A5432" s="17">
        <v>128570</v>
      </c>
      <c r="B5432" s="18">
        <v>3</v>
      </c>
      <c r="C5432" s="16" t="s">
        <v>474</v>
      </c>
      <c r="D5432" s="21">
        <v>43490</v>
      </c>
      <c r="E5432" s="16" t="s">
        <v>342</v>
      </c>
      <c r="F5432" s="21">
        <v>44279</v>
      </c>
      <c r="G5432" s="16" t="s">
        <v>832</v>
      </c>
      <c r="H5432" s="26" t="s">
        <v>200</v>
      </c>
      <c r="I5432" s="16" t="s">
        <v>2719</v>
      </c>
      <c r="J5432" s="20" t="s">
        <v>116</v>
      </c>
      <c r="L5432" s="16" t="s">
        <v>116</v>
      </c>
      <c r="M5432" s="26" t="s">
        <v>4778</v>
      </c>
      <c r="N5432" s="26" t="s">
        <v>4779</v>
      </c>
      <c r="O5432" s="16" t="s">
        <v>632</v>
      </c>
      <c r="P5432" s="26" t="s">
        <v>453</v>
      </c>
      <c r="T5432" s="22">
        <v>2.25</v>
      </c>
      <c r="U5432" s="21">
        <v>44008</v>
      </c>
      <c r="W5432" s="20" t="s">
        <v>43</v>
      </c>
      <c r="X5432" s="16" t="s">
        <v>78</v>
      </c>
      <c r="Z5432" s="25">
        <v>0</v>
      </c>
      <c r="AA5432" s="25">
        <v>0</v>
      </c>
      <c r="AB5432" s="25">
        <v>-41896</v>
      </c>
      <c r="AC5432" s="25">
        <v>0</v>
      </c>
      <c r="AD5432" s="25">
        <v>45000</v>
      </c>
      <c r="AE5432" s="25">
        <v>0</v>
      </c>
      <c r="AF5432" s="25">
        <v>92875</v>
      </c>
      <c r="AG5432" s="25">
        <v>0</v>
      </c>
      <c r="AH5432" s="25">
        <v>137875</v>
      </c>
      <c r="AI5432" s="16" t="s">
        <v>4780</v>
      </c>
    </row>
    <row r="5433" spans="1:35" ht="30" x14ac:dyDescent="0.25">
      <c r="A5433" s="17">
        <v>128572</v>
      </c>
      <c r="B5433" s="18">
        <v>4</v>
      </c>
      <c r="C5433" s="16" t="s">
        <v>73</v>
      </c>
      <c r="D5433" s="21">
        <v>43494</v>
      </c>
      <c r="E5433" s="16" t="s">
        <v>2240</v>
      </c>
      <c r="F5433" s="21">
        <v>43837</v>
      </c>
      <c r="G5433" s="16" t="s">
        <v>142</v>
      </c>
      <c r="H5433" s="26" t="s">
        <v>326</v>
      </c>
      <c r="I5433" s="16" t="s">
        <v>11234</v>
      </c>
      <c r="K5433" s="16" t="s">
        <v>11233</v>
      </c>
      <c r="L5433" s="16" t="s">
        <v>37</v>
      </c>
      <c r="M5433" s="26" t="s">
        <v>11232</v>
      </c>
      <c r="N5433" s="26" t="s">
        <v>2244</v>
      </c>
      <c r="O5433" s="16" t="s">
        <v>1139</v>
      </c>
      <c r="P5433" s="26" t="s">
        <v>1140</v>
      </c>
      <c r="T5433" s="22">
        <v>0.01</v>
      </c>
      <c r="W5433" s="20" t="s">
        <v>43</v>
      </c>
      <c r="X5433" s="16" t="s">
        <v>44</v>
      </c>
      <c r="Z5433" s="24" t="s">
        <v>32</v>
      </c>
      <c r="AA5433" s="24" t="s">
        <v>32</v>
      </c>
      <c r="AB5433" s="24" t="s">
        <v>32</v>
      </c>
      <c r="AC5433" s="24" t="s">
        <v>32</v>
      </c>
      <c r="AD5433" s="25">
        <v>15000</v>
      </c>
      <c r="AE5433" s="25">
        <v>0</v>
      </c>
      <c r="AF5433" s="25">
        <v>0</v>
      </c>
      <c r="AG5433" s="25">
        <v>0</v>
      </c>
      <c r="AH5433" s="25">
        <v>15000</v>
      </c>
    </row>
    <row r="5434" spans="1:35" x14ac:dyDescent="0.25">
      <c r="A5434" s="17">
        <v>128574</v>
      </c>
      <c r="B5434" s="18">
        <v>4</v>
      </c>
      <c r="C5434" s="16" t="s">
        <v>73</v>
      </c>
      <c r="D5434" s="21">
        <v>43495</v>
      </c>
      <c r="E5434" s="16" t="s">
        <v>2282</v>
      </c>
      <c r="F5434" s="21">
        <v>44364</v>
      </c>
      <c r="G5434" s="16" t="s">
        <v>109</v>
      </c>
      <c r="H5434" s="26" t="s">
        <v>794</v>
      </c>
      <c r="I5434" s="16" t="s">
        <v>477</v>
      </c>
      <c r="J5434" s="20" t="s">
        <v>116</v>
      </c>
      <c r="L5434" s="16" t="s">
        <v>116</v>
      </c>
      <c r="M5434" s="26" t="s">
        <v>11231</v>
      </c>
      <c r="N5434" s="26" t="s">
        <v>11230</v>
      </c>
      <c r="O5434" s="16" t="s">
        <v>1520</v>
      </c>
      <c r="P5434" s="26" t="s">
        <v>2218</v>
      </c>
      <c r="R5434" s="16" t="s">
        <v>139</v>
      </c>
      <c r="S5434" s="16" t="s">
        <v>42</v>
      </c>
      <c r="T5434" s="23" t="s">
        <v>32</v>
      </c>
      <c r="U5434" s="21">
        <v>44904</v>
      </c>
      <c r="W5434" s="20" t="s">
        <v>43</v>
      </c>
      <c r="Z5434" s="24" t="s">
        <v>32</v>
      </c>
      <c r="AA5434" s="24" t="s">
        <v>32</v>
      </c>
      <c r="AB5434" s="24" t="s">
        <v>32</v>
      </c>
      <c r="AC5434" s="24" t="s">
        <v>32</v>
      </c>
      <c r="AD5434" s="25">
        <v>550600</v>
      </c>
      <c r="AE5434" s="25">
        <v>0</v>
      </c>
      <c r="AF5434" s="25">
        <v>0</v>
      </c>
      <c r="AG5434" s="25">
        <v>0</v>
      </c>
      <c r="AH5434" s="25">
        <v>550600</v>
      </c>
      <c r="AI5434" s="16" t="s">
        <v>11229</v>
      </c>
    </row>
    <row r="5435" spans="1:35" ht="45" x14ac:dyDescent="0.25">
      <c r="A5435" s="17">
        <v>128576</v>
      </c>
      <c r="B5435" s="18">
        <v>3</v>
      </c>
      <c r="C5435" s="16" t="s">
        <v>31</v>
      </c>
      <c r="D5435" s="21">
        <v>43500</v>
      </c>
      <c r="E5435" s="16" t="s">
        <v>2154</v>
      </c>
      <c r="F5435" s="21">
        <v>44231</v>
      </c>
      <c r="G5435" s="16" t="s">
        <v>832</v>
      </c>
      <c r="H5435" s="26" t="s">
        <v>434</v>
      </c>
      <c r="I5435" s="16" t="s">
        <v>683</v>
      </c>
      <c r="J5435" s="20" t="s">
        <v>148</v>
      </c>
      <c r="L5435" s="16" t="s">
        <v>149</v>
      </c>
      <c r="M5435" s="26" t="s">
        <v>4781</v>
      </c>
      <c r="N5435" s="26" t="s">
        <v>4782</v>
      </c>
      <c r="O5435" s="16" t="s">
        <v>119</v>
      </c>
      <c r="P5435" s="26" t="s">
        <v>4783</v>
      </c>
      <c r="R5435" s="16" t="s">
        <v>139</v>
      </c>
      <c r="S5435" s="16" t="s">
        <v>192</v>
      </c>
      <c r="T5435" s="22">
        <v>0.5</v>
      </c>
      <c r="U5435" s="21">
        <v>44169</v>
      </c>
      <c r="W5435" s="20" t="s">
        <v>43</v>
      </c>
      <c r="X5435" s="16" t="s">
        <v>454</v>
      </c>
      <c r="Z5435" s="25">
        <v>11952539</v>
      </c>
      <c r="AA5435" s="25">
        <v>3300000</v>
      </c>
      <c r="AB5435" s="25">
        <v>42547461</v>
      </c>
      <c r="AC5435" s="25">
        <v>0</v>
      </c>
      <c r="AD5435" s="25">
        <v>12127539</v>
      </c>
      <c r="AE5435" s="25">
        <v>3300000</v>
      </c>
      <c r="AF5435" s="25">
        <v>42547461</v>
      </c>
      <c r="AG5435" s="25">
        <v>0</v>
      </c>
      <c r="AH5435" s="25">
        <v>57975000</v>
      </c>
      <c r="AI5435" s="16" t="s">
        <v>4784</v>
      </c>
    </row>
    <row r="5436" spans="1:35" x14ac:dyDescent="0.25">
      <c r="A5436" s="17">
        <v>128578</v>
      </c>
      <c r="B5436" s="18">
        <v>1</v>
      </c>
      <c r="C5436" s="16" t="s">
        <v>47</v>
      </c>
      <c r="D5436" s="21">
        <v>43500</v>
      </c>
      <c r="E5436" s="16" t="s">
        <v>4294</v>
      </c>
      <c r="F5436" s="21">
        <v>44258</v>
      </c>
      <c r="G5436" s="16" t="s">
        <v>33</v>
      </c>
      <c r="H5436" s="26" t="s">
        <v>238</v>
      </c>
      <c r="I5436" s="16" t="s">
        <v>4785</v>
      </c>
      <c r="K5436" s="16" t="s">
        <v>4786</v>
      </c>
      <c r="L5436" s="16" t="s">
        <v>37</v>
      </c>
      <c r="M5436" s="26" t="s">
        <v>4787</v>
      </c>
      <c r="O5436" s="16" t="s">
        <v>39</v>
      </c>
      <c r="P5436" s="26" t="s">
        <v>40</v>
      </c>
      <c r="T5436" s="22">
        <v>0.01</v>
      </c>
      <c r="W5436" s="20" t="s">
        <v>43</v>
      </c>
      <c r="X5436" s="16" t="s">
        <v>44</v>
      </c>
      <c r="Y5436" s="26" t="s">
        <v>4788</v>
      </c>
      <c r="Z5436" s="25">
        <v>0</v>
      </c>
      <c r="AA5436" s="25">
        <v>0</v>
      </c>
      <c r="AB5436" s="25">
        <v>442390.27</v>
      </c>
      <c r="AC5436" s="25">
        <v>0</v>
      </c>
      <c r="AD5436" s="25">
        <v>0</v>
      </c>
      <c r="AE5436" s="25">
        <v>0</v>
      </c>
      <c r="AF5436" s="25">
        <v>442390.27</v>
      </c>
      <c r="AG5436" s="25">
        <v>0</v>
      </c>
      <c r="AH5436" s="25">
        <v>442390.27</v>
      </c>
      <c r="AI5436" s="16" t="s">
        <v>4789</v>
      </c>
    </row>
    <row r="5437" spans="1:35" ht="45" x14ac:dyDescent="0.25">
      <c r="A5437" s="17">
        <v>128580</v>
      </c>
      <c r="B5437" s="18">
        <v>1</v>
      </c>
      <c r="C5437" s="16" t="s">
        <v>73</v>
      </c>
      <c r="D5437" s="21">
        <v>43501</v>
      </c>
      <c r="E5437" s="16" t="s">
        <v>56</v>
      </c>
      <c r="F5437" s="21">
        <v>44215</v>
      </c>
      <c r="G5437" s="16" t="s">
        <v>75</v>
      </c>
      <c r="H5437" s="26" t="s">
        <v>238</v>
      </c>
      <c r="M5437" s="26" t="s">
        <v>11228</v>
      </c>
      <c r="N5437" s="26" t="s">
        <v>11227</v>
      </c>
      <c r="O5437" s="16" t="s">
        <v>60</v>
      </c>
      <c r="P5437" s="26" t="s">
        <v>67</v>
      </c>
      <c r="T5437" s="23" t="s">
        <v>32</v>
      </c>
      <c r="W5437" s="20" t="s">
        <v>43</v>
      </c>
      <c r="X5437" s="16" t="s">
        <v>511</v>
      </c>
      <c r="Z5437" s="24" t="s">
        <v>32</v>
      </c>
      <c r="AA5437" s="24" t="s">
        <v>32</v>
      </c>
      <c r="AB5437" s="24" t="s">
        <v>32</v>
      </c>
      <c r="AC5437" s="24" t="s">
        <v>32</v>
      </c>
      <c r="AD5437" s="25">
        <v>40000</v>
      </c>
      <c r="AE5437" s="25">
        <v>0</v>
      </c>
      <c r="AF5437" s="25">
        <v>0</v>
      </c>
      <c r="AG5437" s="25">
        <v>0</v>
      </c>
      <c r="AH5437" s="25">
        <v>40000</v>
      </c>
      <c r="AI5437" s="16" t="s">
        <v>11226</v>
      </c>
    </row>
    <row r="5438" spans="1:35" ht="45" x14ac:dyDescent="0.25">
      <c r="A5438" s="17">
        <v>128581</v>
      </c>
      <c r="B5438" s="18">
        <v>1</v>
      </c>
      <c r="C5438" s="16" t="s">
        <v>73</v>
      </c>
      <c r="D5438" s="21">
        <v>43501</v>
      </c>
      <c r="E5438" s="16" t="s">
        <v>1022</v>
      </c>
      <c r="F5438" s="21">
        <v>44228</v>
      </c>
      <c r="G5438" s="16" t="s">
        <v>75</v>
      </c>
      <c r="H5438" s="26" t="s">
        <v>400</v>
      </c>
      <c r="I5438" s="16" t="s">
        <v>11225</v>
      </c>
      <c r="J5438" s="20" t="s">
        <v>116</v>
      </c>
      <c r="L5438" s="16" t="s">
        <v>116</v>
      </c>
      <c r="M5438" s="26" t="s">
        <v>11224</v>
      </c>
      <c r="N5438" s="26" t="s">
        <v>11223</v>
      </c>
      <c r="O5438" s="16" t="s">
        <v>60</v>
      </c>
      <c r="P5438" s="26" t="s">
        <v>631</v>
      </c>
      <c r="R5438" s="16" t="s">
        <v>139</v>
      </c>
      <c r="S5438" s="16" t="s">
        <v>42</v>
      </c>
      <c r="T5438" s="22">
        <v>0</v>
      </c>
      <c r="W5438" s="20" t="s">
        <v>43</v>
      </c>
      <c r="X5438" s="16" t="s">
        <v>78</v>
      </c>
      <c r="Z5438" s="24" t="s">
        <v>32</v>
      </c>
      <c r="AA5438" s="24" t="s">
        <v>32</v>
      </c>
      <c r="AB5438" s="24" t="s">
        <v>32</v>
      </c>
      <c r="AC5438" s="24" t="s">
        <v>32</v>
      </c>
      <c r="AD5438" s="25">
        <v>50000</v>
      </c>
      <c r="AE5438" s="25">
        <v>0</v>
      </c>
      <c r="AF5438" s="25">
        <v>0</v>
      </c>
      <c r="AG5438" s="25">
        <v>0</v>
      </c>
      <c r="AH5438" s="25">
        <v>50000</v>
      </c>
      <c r="AI5438" s="16" t="s">
        <v>11222</v>
      </c>
    </row>
    <row r="5439" spans="1:35" ht="30" x14ac:dyDescent="0.25">
      <c r="A5439" s="17">
        <v>128584</v>
      </c>
      <c r="B5439" s="18">
        <v>2</v>
      </c>
      <c r="C5439" s="16" t="s">
        <v>73</v>
      </c>
      <c r="D5439" s="21">
        <v>43502</v>
      </c>
      <c r="E5439" s="16" t="s">
        <v>2240</v>
      </c>
      <c r="F5439" s="21">
        <v>44271</v>
      </c>
      <c r="G5439" s="16" t="s">
        <v>514</v>
      </c>
      <c r="H5439" s="26" t="s">
        <v>380</v>
      </c>
      <c r="I5439" s="16" t="s">
        <v>4790</v>
      </c>
      <c r="K5439" s="16" t="s">
        <v>4791</v>
      </c>
      <c r="L5439" s="16" t="s">
        <v>37</v>
      </c>
      <c r="M5439" s="26" t="s">
        <v>4792</v>
      </c>
      <c r="N5439" s="26" t="s">
        <v>2244</v>
      </c>
      <c r="O5439" s="16" t="s">
        <v>1139</v>
      </c>
      <c r="P5439" s="26" t="s">
        <v>1140</v>
      </c>
      <c r="T5439" s="22">
        <v>0.01</v>
      </c>
      <c r="W5439" s="20" t="s">
        <v>43</v>
      </c>
      <c r="X5439" s="16" t="s">
        <v>78</v>
      </c>
      <c r="Z5439" s="25">
        <v>0</v>
      </c>
      <c r="AA5439" s="25">
        <v>0</v>
      </c>
      <c r="AB5439" s="25">
        <v>144020</v>
      </c>
      <c r="AC5439" s="25">
        <v>0</v>
      </c>
      <c r="AD5439" s="25">
        <v>15000</v>
      </c>
      <c r="AE5439" s="25">
        <v>0</v>
      </c>
      <c r="AF5439" s="25">
        <v>144020</v>
      </c>
      <c r="AG5439" s="25">
        <v>0</v>
      </c>
      <c r="AH5439" s="25">
        <v>159020</v>
      </c>
      <c r="AI5439" s="16" t="s">
        <v>4793</v>
      </c>
    </row>
    <row r="5440" spans="1:35" ht="30" x14ac:dyDescent="0.25">
      <c r="A5440" s="17">
        <v>128585</v>
      </c>
      <c r="B5440" s="18">
        <v>2</v>
      </c>
      <c r="C5440" s="16" t="s">
        <v>73</v>
      </c>
      <c r="D5440" s="21">
        <v>43502</v>
      </c>
      <c r="E5440" s="16" t="s">
        <v>2240</v>
      </c>
      <c r="F5440" s="21">
        <v>44104</v>
      </c>
      <c r="G5440" s="16" t="s">
        <v>514</v>
      </c>
      <c r="H5440" s="26" t="s">
        <v>380</v>
      </c>
      <c r="I5440" s="16" t="s">
        <v>1266</v>
      </c>
      <c r="J5440" s="20" t="s">
        <v>116</v>
      </c>
      <c r="L5440" s="16" t="s">
        <v>116</v>
      </c>
      <c r="M5440" s="26" t="s">
        <v>11221</v>
      </c>
      <c r="N5440" s="26" t="s">
        <v>2244</v>
      </c>
      <c r="O5440" s="16" t="s">
        <v>1139</v>
      </c>
      <c r="P5440" s="26" t="s">
        <v>1140</v>
      </c>
      <c r="T5440" s="22">
        <v>0.01</v>
      </c>
      <c r="W5440" s="20" t="s">
        <v>43</v>
      </c>
      <c r="X5440" s="16" t="s">
        <v>78</v>
      </c>
      <c r="Z5440" s="24" t="s">
        <v>32</v>
      </c>
      <c r="AA5440" s="24" t="s">
        <v>32</v>
      </c>
      <c r="AB5440" s="24" t="s">
        <v>32</v>
      </c>
      <c r="AC5440" s="24" t="s">
        <v>32</v>
      </c>
      <c r="AD5440" s="25">
        <v>15000</v>
      </c>
      <c r="AE5440" s="25">
        <v>0</v>
      </c>
      <c r="AF5440" s="25">
        <v>0</v>
      </c>
      <c r="AG5440" s="25">
        <v>0</v>
      </c>
      <c r="AH5440" s="25">
        <v>15000</v>
      </c>
      <c r="AI5440" s="16" t="s">
        <v>11220</v>
      </c>
    </row>
    <row r="5441" spans="1:35" ht="30" x14ac:dyDescent="0.25">
      <c r="A5441" s="17">
        <v>128586</v>
      </c>
      <c r="B5441" s="18">
        <v>6</v>
      </c>
      <c r="C5441" s="16" t="s">
        <v>73</v>
      </c>
      <c r="D5441" s="21">
        <v>43502</v>
      </c>
      <c r="E5441" s="16" t="s">
        <v>75</v>
      </c>
      <c r="F5441" s="21">
        <v>44237</v>
      </c>
      <c r="G5441" s="16" t="s">
        <v>109</v>
      </c>
      <c r="H5441" s="26" t="s">
        <v>76</v>
      </c>
      <c r="L5441" s="16" t="s">
        <v>110</v>
      </c>
      <c r="M5441" s="26" t="s">
        <v>11219</v>
      </c>
      <c r="N5441" s="26" t="s">
        <v>11218</v>
      </c>
      <c r="O5441" s="16" t="s">
        <v>1612</v>
      </c>
      <c r="P5441" s="26" t="s">
        <v>9862</v>
      </c>
      <c r="T5441" s="23" t="s">
        <v>32</v>
      </c>
      <c r="W5441" s="20" t="s">
        <v>43</v>
      </c>
      <c r="Z5441" s="24" t="s">
        <v>32</v>
      </c>
      <c r="AA5441" s="24" t="s">
        <v>32</v>
      </c>
      <c r="AB5441" s="24" t="s">
        <v>32</v>
      </c>
      <c r="AC5441" s="24" t="s">
        <v>32</v>
      </c>
      <c r="AD5441" s="24" t="s">
        <v>32</v>
      </c>
      <c r="AE5441" s="24" t="s">
        <v>32</v>
      </c>
      <c r="AF5441" s="24" t="s">
        <v>32</v>
      </c>
      <c r="AG5441" s="24" t="s">
        <v>32</v>
      </c>
      <c r="AH5441" s="24" t="s">
        <v>32</v>
      </c>
    </row>
    <row r="5442" spans="1:35" ht="30" x14ac:dyDescent="0.25">
      <c r="A5442" s="17">
        <v>128587</v>
      </c>
      <c r="B5442" s="18">
        <v>2</v>
      </c>
      <c r="C5442" s="16" t="s">
        <v>73</v>
      </c>
      <c r="D5442" s="21">
        <v>43502</v>
      </c>
      <c r="E5442" s="16" t="s">
        <v>2240</v>
      </c>
      <c r="F5442" s="21">
        <v>44243</v>
      </c>
      <c r="G5442" s="16" t="s">
        <v>108</v>
      </c>
      <c r="H5442" s="26" t="s">
        <v>380</v>
      </c>
      <c r="I5442" s="16" t="s">
        <v>11217</v>
      </c>
      <c r="K5442" s="16" t="s">
        <v>3059</v>
      </c>
      <c r="L5442" s="16" t="s">
        <v>37</v>
      </c>
      <c r="M5442" s="26" t="s">
        <v>11216</v>
      </c>
      <c r="N5442" s="26" t="s">
        <v>2244</v>
      </c>
      <c r="O5442" s="16" t="s">
        <v>1139</v>
      </c>
      <c r="P5442" s="26" t="s">
        <v>1140</v>
      </c>
      <c r="T5442" s="22">
        <v>0.01</v>
      </c>
      <c r="W5442" s="20" t="s">
        <v>43</v>
      </c>
      <c r="X5442" s="16" t="s">
        <v>44</v>
      </c>
      <c r="Z5442" s="24" t="s">
        <v>32</v>
      </c>
      <c r="AA5442" s="24" t="s">
        <v>32</v>
      </c>
      <c r="AB5442" s="24" t="s">
        <v>32</v>
      </c>
      <c r="AC5442" s="24" t="s">
        <v>32</v>
      </c>
      <c r="AD5442" s="25">
        <v>15000</v>
      </c>
      <c r="AE5442" s="25">
        <v>0</v>
      </c>
      <c r="AF5442" s="25">
        <v>0</v>
      </c>
      <c r="AG5442" s="25">
        <v>0</v>
      </c>
      <c r="AH5442" s="25">
        <v>15000</v>
      </c>
      <c r="AI5442" s="16" t="s">
        <v>11215</v>
      </c>
    </row>
    <row r="5443" spans="1:35" ht="30" x14ac:dyDescent="0.25">
      <c r="A5443" s="17">
        <v>128588</v>
      </c>
      <c r="B5443" s="18">
        <v>2</v>
      </c>
      <c r="C5443" s="16" t="s">
        <v>73</v>
      </c>
      <c r="D5443" s="21">
        <v>43502</v>
      </c>
      <c r="E5443" s="16" t="s">
        <v>2240</v>
      </c>
      <c r="F5443" s="21">
        <v>44264</v>
      </c>
      <c r="G5443" s="16" t="s">
        <v>514</v>
      </c>
      <c r="H5443" s="26" t="s">
        <v>380</v>
      </c>
      <c r="I5443" s="16" t="s">
        <v>4794</v>
      </c>
      <c r="K5443" s="16" t="s">
        <v>4795</v>
      </c>
      <c r="L5443" s="16" t="s">
        <v>37</v>
      </c>
      <c r="M5443" s="26" t="s">
        <v>4796</v>
      </c>
      <c r="N5443" s="26" t="s">
        <v>2244</v>
      </c>
      <c r="O5443" s="16" t="s">
        <v>1139</v>
      </c>
      <c r="P5443" s="26" t="s">
        <v>1140</v>
      </c>
      <c r="T5443" s="22">
        <v>0.01</v>
      </c>
      <c r="W5443" s="20" t="s">
        <v>43</v>
      </c>
      <c r="X5443" s="16" t="s">
        <v>44</v>
      </c>
      <c r="Z5443" s="25">
        <v>0</v>
      </c>
      <c r="AA5443" s="25">
        <v>0</v>
      </c>
      <c r="AB5443" s="25">
        <v>427145</v>
      </c>
      <c r="AC5443" s="25">
        <v>0</v>
      </c>
      <c r="AD5443" s="25">
        <v>15000</v>
      </c>
      <c r="AE5443" s="25">
        <v>0</v>
      </c>
      <c r="AF5443" s="25">
        <v>427145</v>
      </c>
      <c r="AG5443" s="25">
        <v>0</v>
      </c>
      <c r="AH5443" s="25">
        <v>442145</v>
      </c>
      <c r="AI5443" s="16" t="s">
        <v>4797</v>
      </c>
    </row>
    <row r="5444" spans="1:35" ht="30" x14ac:dyDescent="0.25">
      <c r="A5444" s="17">
        <v>128589</v>
      </c>
      <c r="B5444" s="18">
        <v>2</v>
      </c>
      <c r="C5444" s="16" t="s">
        <v>73</v>
      </c>
      <c r="D5444" s="21">
        <v>43502</v>
      </c>
      <c r="E5444" s="16" t="s">
        <v>2240</v>
      </c>
      <c r="F5444" s="21">
        <v>44159</v>
      </c>
      <c r="G5444" s="16" t="s">
        <v>514</v>
      </c>
      <c r="H5444" s="26" t="s">
        <v>380</v>
      </c>
      <c r="I5444" s="16" t="s">
        <v>4798</v>
      </c>
      <c r="K5444" s="16" t="s">
        <v>4799</v>
      </c>
      <c r="L5444" s="16" t="s">
        <v>37</v>
      </c>
      <c r="M5444" s="26" t="s">
        <v>4800</v>
      </c>
      <c r="N5444" s="26" t="s">
        <v>2244</v>
      </c>
      <c r="O5444" s="16" t="s">
        <v>1139</v>
      </c>
      <c r="P5444" s="26" t="s">
        <v>1140</v>
      </c>
      <c r="T5444" s="22">
        <v>0.01</v>
      </c>
      <c r="W5444" s="20" t="s">
        <v>43</v>
      </c>
      <c r="X5444" s="16" t="s">
        <v>78</v>
      </c>
      <c r="Z5444" s="25">
        <v>0</v>
      </c>
      <c r="AA5444" s="25">
        <v>0</v>
      </c>
      <c r="AB5444" s="25">
        <v>409538</v>
      </c>
      <c r="AC5444" s="25">
        <v>0</v>
      </c>
      <c r="AD5444" s="25">
        <v>15000</v>
      </c>
      <c r="AE5444" s="25">
        <v>0</v>
      </c>
      <c r="AF5444" s="25">
        <v>409538</v>
      </c>
      <c r="AG5444" s="25">
        <v>0</v>
      </c>
      <c r="AH5444" s="25">
        <v>424538</v>
      </c>
      <c r="AI5444" s="16" t="s">
        <v>4801</v>
      </c>
    </row>
    <row r="5445" spans="1:35" ht="60" x14ac:dyDescent="0.25">
      <c r="A5445" s="17">
        <v>128590</v>
      </c>
      <c r="B5445" s="18">
        <v>1</v>
      </c>
      <c r="C5445" s="16" t="s">
        <v>73</v>
      </c>
      <c r="D5445" s="21">
        <v>43503</v>
      </c>
      <c r="E5445" s="16" t="s">
        <v>56</v>
      </c>
      <c r="F5445" s="21">
        <v>44215</v>
      </c>
      <c r="G5445" s="16" t="s">
        <v>75</v>
      </c>
      <c r="H5445" s="26" t="s">
        <v>320</v>
      </c>
      <c r="I5445" s="16" t="s">
        <v>1894</v>
      </c>
      <c r="J5445" s="20" t="s">
        <v>116</v>
      </c>
      <c r="L5445" s="16" t="s">
        <v>116</v>
      </c>
      <c r="M5445" s="26" t="s">
        <v>11214</v>
      </c>
      <c r="N5445" s="26" t="s">
        <v>11213</v>
      </c>
      <c r="O5445" s="16" t="s">
        <v>60</v>
      </c>
      <c r="P5445" s="26" t="s">
        <v>67</v>
      </c>
      <c r="T5445" s="22">
        <v>0.69</v>
      </c>
      <c r="W5445" s="20" t="s">
        <v>43</v>
      </c>
      <c r="X5445" s="16" t="s">
        <v>140</v>
      </c>
      <c r="Z5445" s="24" t="s">
        <v>32</v>
      </c>
      <c r="AA5445" s="24" t="s">
        <v>32</v>
      </c>
      <c r="AB5445" s="24" t="s">
        <v>32</v>
      </c>
      <c r="AC5445" s="24" t="s">
        <v>32</v>
      </c>
      <c r="AD5445" s="25">
        <v>100000</v>
      </c>
      <c r="AE5445" s="25">
        <v>0</v>
      </c>
      <c r="AF5445" s="25">
        <v>0</v>
      </c>
      <c r="AG5445" s="25">
        <v>0</v>
      </c>
      <c r="AH5445" s="25">
        <v>100000</v>
      </c>
      <c r="AI5445" s="16" t="s">
        <v>11212</v>
      </c>
    </row>
    <row r="5446" spans="1:35" ht="120" x14ac:dyDescent="0.25">
      <c r="A5446" s="17">
        <v>128594</v>
      </c>
      <c r="B5446" s="18">
        <v>6</v>
      </c>
      <c r="C5446" s="16" t="s">
        <v>73</v>
      </c>
      <c r="D5446" s="21">
        <v>43503</v>
      </c>
      <c r="E5446" s="16" t="s">
        <v>75</v>
      </c>
      <c r="F5446" s="21">
        <v>44237</v>
      </c>
      <c r="G5446" s="16" t="s">
        <v>109</v>
      </c>
      <c r="H5446" s="26" t="s">
        <v>76</v>
      </c>
      <c r="L5446" s="16" t="s">
        <v>110</v>
      </c>
      <c r="M5446" s="26" t="s">
        <v>11211</v>
      </c>
      <c r="N5446" s="26" t="s">
        <v>11210</v>
      </c>
      <c r="O5446" s="16" t="s">
        <v>1612</v>
      </c>
      <c r="P5446" s="26" t="s">
        <v>9862</v>
      </c>
      <c r="T5446" s="23" t="s">
        <v>32</v>
      </c>
      <c r="W5446" s="20" t="s">
        <v>43</v>
      </c>
      <c r="Z5446" s="24" t="s">
        <v>32</v>
      </c>
      <c r="AA5446" s="24" t="s">
        <v>32</v>
      </c>
      <c r="AB5446" s="24" t="s">
        <v>32</v>
      </c>
      <c r="AC5446" s="24" t="s">
        <v>32</v>
      </c>
      <c r="AD5446" s="24" t="s">
        <v>32</v>
      </c>
      <c r="AE5446" s="24" t="s">
        <v>32</v>
      </c>
      <c r="AF5446" s="24" t="s">
        <v>32</v>
      </c>
      <c r="AG5446" s="24" t="s">
        <v>32</v>
      </c>
      <c r="AH5446" s="24" t="s">
        <v>32</v>
      </c>
    </row>
    <row r="5447" spans="1:35" ht="60" x14ac:dyDescent="0.25">
      <c r="A5447" s="17">
        <v>128601</v>
      </c>
      <c r="B5447" s="18">
        <v>2</v>
      </c>
      <c r="C5447" s="16" t="s">
        <v>73</v>
      </c>
      <c r="D5447" s="21">
        <v>43507</v>
      </c>
      <c r="E5447" s="16" t="s">
        <v>1124</v>
      </c>
      <c r="F5447" s="21">
        <v>44215</v>
      </c>
      <c r="G5447" s="16" t="s">
        <v>75</v>
      </c>
      <c r="H5447" s="26" t="s">
        <v>920</v>
      </c>
      <c r="I5447" s="16" t="s">
        <v>4391</v>
      </c>
      <c r="J5447" s="20" t="s">
        <v>116</v>
      </c>
      <c r="L5447" s="16" t="s">
        <v>116</v>
      </c>
      <c r="M5447" s="26" t="s">
        <v>11209</v>
      </c>
      <c r="N5447" s="26" t="s">
        <v>11208</v>
      </c>
      <c r="O5447" s="16" t="s">
        <v>60</v>
      </c>
      <c r="P5447" s="26" t="s">
        <v>67</v>
      </c>
      <c r="T5447" s="22">
        <v>0.74299999999999999</v>
      </c>
      <c r="W5447" s="20" t="s">
        <v>43</v>
      </c>
      <c r="X5447" s="16" t="s">
        <v>78</v>
      </c>
      <c r="Z5447" s="24" t="s">
        <v>32</v>
      </c>
      <c r="AA5447" s="24" t="s">
        <v>32</v>
      </c>
      <c r="AB5447" s="24" t="s">
        <v>32</v>
      </c>
      <c r="AC5447" s="24" t="s">
        <v>32</v>
      </c>
      <c r="AD5447" s="25">
        <v>38000</v>
      </c>
      <c r="AE5447" s="25">
        <v>0</v>
      </c>
      <c r="AF5447" s="25">
        <v>0</v>
      </c>
      <c r="AG5447" s="25">
        <v>0</v>
      </c>
      <c r="AH5447" s="25">
        <v>38000</v>
      </c>
      <c r="AI5447" s="16" t="s">
        <v>11207</v>
      </c>
    </row>
    <row r="5448" spans="1:35" ht="30" x14ac:dyDescent="0.25">
      <c r="A5448" s="17">
        <v>128602</v>
      </c>
      <c r="B5448" s="18">
        <v>3</v>
      </c>
      <c r="C5448" s="16" t="s">
        <v>73</v>
      </c>
      <c r="D5448" s="21">
        <v>43507</v>
      </c>
      <c r="E5448" s="16" t="s">
        <v>1124</v>
      </c>
      <c r="F5448" s="21">
        <v>44215</v>
      </c>
      <c r="G5448" s="16" t="s">
        <v>75</v>
      </c>
      <c r="H5448" s="26" t="s">
        <v>98</v>
      </c>
      <c r="I5448" s="16" t="s">
        <v>2020</v>
      </c>
      <c r="J5448" s="20" t="s">
        <v>116</v>
      </c>
      <c r="L5448" s="16" t="s">
        <v>116</v>
      </c>
      <c r="M5448" s="26" t="s">
        <v>11206</v>
      </c>
      <c r="N5448" s="26" t="s">
        <v>11205</v>
      </c>
      <c r="O5448" s="16" t="s">
        <v>60</v>
      </c>
      <c r="P5448" s="26" t="s">
        <v>67</v>
      </c>
      <c r="T5448" s="22">
        <v>8.9999999999999993E-3</v>
      </c>
      <c r="W5448" s="20" t="s">
        <v>43</v>
      </c>
      <c r="X5448" s="16" t="s">
        <v>140</v>
      </c>
      <c r="Z5448" s="24" t="s">
        <v>32</v>
      </c>
      <c r="AA5448" s="24" t="s">
        <v>32</v>
      </c>
      <c r="AB5448" s="24" t="s">
        <v>32</v>
      </c>
      <c r="AC5448" s="24" t="s">
        <v>32</v>
      </c>
      <c r="AD5448" s="25">
        <v>12000</v>
      </c>
      <c r="AE5448" s="25">
        <v>0</v>
      </c>
      <c r="AF5448" s="25">
        <v>0</v>
      </c>
      <c r="AG5448" s="25">
        <v>0</v>
      </c>
      <c r="AH5448" s="25">
        <v>12000</v>
      </c>
      <c r="AI5448" s="16" t="s">
        <v>11204</v>
      </c>
    </row>
    <row r="5449" spans="1:35" ht="30" x14ac:dyDescent="0.25">
      <c r="A5449" s="17">
        <v>128603</v>
      </c>
      <c r="B5449" s="18">
        <v>4</v>
      </c>
      <c r="C5449" s="16" t="s">
        <v>73</v>
      </c>
      <c r="D5449" s="21">
        <v>43507</v>
      </c>
      <c r="E5449" s="16" t="s">
        <v>1568</v>
      </c>
      <c r="F5449" s="21">
        <v>44344</v>
      </c>
      <c r="G5449" s="16" t="s">
        <v>4805</v>
      </c>
      <c r="H5449" s="26" t="s">
        <v>564</v>
      </c>
      <c r="M5449" s="26" t="s">
        <v>11203</v>
      </c>
      <c r="N5449" s="26" t="s">
        <v>11202</v>
      </c>
      <c r="O5449" s="16" t="s">
        <v>60</v>
      </c>
      <c r="P5449" s="26" t="s">
        <v>67</v>
      </c>
      <c r="T5449" s="23" t="s">
        <v>32</v>
      </c>
      <c r="W5449" s="20" t="s">
        <v>43</v>
      </c>
      <c r="X5449" s="16" t="s">
        <v>511</v>
      </c>
      <c r="Z5449" s="24" t="s">
        <v>32</v>
      </c>
      <c r="AA5449" s="24" t="s">
        <v>32</v>
      </c>
      <c r="AB5449" s="24" t="s">
        <v>32</v>
      </c>
      <c r="AC5449" s="24" t="s">
        <v>32</v>
      </c>
      <c r="AD5449" s="25">
        <v>88715</v>
      </c>
      <c r="AE5449" s="25">
        <v>0</v>
      </c>
      <c r="AF5449" s="25">
        <v>0</v>
      </c>
      <c r="AG5449" s="25">
        <v>0</v>
      </c>
      <c r="AH5449" s="25">
        <v>88715</v>
      </c>
      <c r="AI5449" s="16" t="s">
        <v>11201</v>
      </c>
    </row>
    <row r="5450" spans="1:35" ht="30" x14ac:dyDescent="0.25">
      <c r="A5450" s="17">
        <v>128604</v>
      </c>
      <c r="B5450" s="18">
        <v>4</v>
      </c>
      <c r="C5450" s="16" t="s">
        <v>73</v>
      </c>
      <c r="D5450" s="21">
        <v>43507</v>
      </c>
      <c r="E5450" s="16" t="s">
        <v>1568</v>
      </c>
      <c r="F5450" s="21">
        <v>44334</v>
      </c>
      <c r="G5450" s="16" t="s">
        <v>142</v>
      </c>
      <c r="H5450" s="26" t="s">
        <v>126</v>
      </c>
      <c r="I5450" s="16" t="s">
        <v>177</v>
      </c>
      <c r="J5450" s="20" t="s">
        <v>116</v>
      </c>
      <c r="L5450" s="16" t="s">
        <v>116</v>
      </c>
      <c r="M5450" s="26" t="s">
        <v>4802</v>
      </c>
      <c r="N5450" s="26" t="s">
        <v>4803</v>
      </c>
      <c r="O5450" s="16" t="s">
        <v>60</v>
      </c>
      <c r="P5450" s="26" t="s">
        <v>67</v>
      </c>
      <c r="T5450" s="22">
        <v>3.19</v>
      </c>
      <c r="W5450" s="20" t="s">
        <v>43</v>
      </c>
      <c r="X5450" s="16" t="s">
        <v>140</v>
      </c>
      <c r="Z5450" s="25">
        <v>60000</v>
      </c>
      <c r="AA5450" s="25">
        <v>0</v>
      </c>
      <c r="AB5450" s="25">
        <v>0</v>
      </c>
      <c r="AC5450" s="25">
        <v>0</v>
      </c>
      <c r="AD5450" s="25">
        <v>160250</v>
      </c>
      <c r="AE5450" s="25">
        <v>0</v>
      </c>
      <c r="AF5450" s="25">
        <v>0</v>
      </c>
      <c r="AG5450" s="25">
        <v>0</v>
      </c>
      <c r="AH5450" s="25">
        <v>160250</v>
      </c>
      <c r="AI5450" s="16" t="s">
        <v>4804</v>
      </c>
    </row>
    <row r="5451" spans="1:35" ht="30" x14ac:dyDescent="0.25">
      <c r="A5451" s="17">
        <v>128605</v>
      </c>
      <c r="B5451" s="18">
        <v>4</v>
      </c>
      <c r="C5451" s="16" t="s">
        <v>73</v>
      </c>
      <c r="D5451" s="21">
        <v>43507</v>
      </c>
      <c r="E5451" s="16" t="s">
        <v>1568</v>
      </c>
      <c r="F5451" s="21">
        <v>44243</v>
      </c>
      <c r="G5451" s="16" t="s">
        <v>4805</v>
      </c>
      <c r="H5451" s="26" t="s">
        <v>229</v>
      </c>
      <c r="I5451" s="16" t="s">
        <v>4806</v>
      </c>
      <c r="M5451" s="26" t="s">
        <v>4807</v>
      </c>
      <c r="N5451" s="26" t="s">
        <v>4808</v>
      </c>
      <c r="O5451" s="16" t="s">
        <v>60</v>
      </c>
      <c r="P5451" s="26" t="s">
        <v>67</v>
      </c>
      <c r="T5451" s="22">
        <v>0.13</v>
      </c>
      <c r="W5451" s="20" t="s">
        <v>43</v>
      </c>
      <c r="X5451" s="16" t="s">
        <v>78</v>
      </c>
      <c r="Z5451" s="25">
        <v>22715</v>
      </c>
      <c r="AA5451" s="25">
        <v>0</v>
      </c>
      <c r="AB5451" s="25">
        <v>0</v>
      </c>
      <c r="AC5451" s="25">
        <v>0</v>
      </c>
      <c r="AD5451" s="25">
        <v>49422.6</v>
      </c>
      <c r="AE5451" s="25">
        <v>0</v>
      </c>
      <c r="AF5451" s="25">
        <v>0</v>
      </c>
      <c r="AG5451" s="25">
        <v>0</v>
      </c>
      <c r="AH5451" s="25">
        <v>49422.6</v>
      </c>
      <c r="AI5451" s="16" t="s">
        <v>4809</v>
      </c>
    </row>
    <row r="5452" spans="1:35" ht="45" x14ac:dyDescent="0.25">
      <c r="A5452" s="17">
        <v>128606</v>
      </c>
      <c r="B5452" s="18">
        <v>1</v>
      </c>
      <c r="C5452" s="16" t="s">
        <v>73</v>
      </c>
      <c r="D5452" s="21">
        <v>43507</v>
      </c>
      <c r="E5452" s="16" t="s">
        <v>1568</v>
      </c>
      <c r="F5452" s="21">
        <v>44215</v>
      </c>
      <c r="G5452" s="16" t="s">
        <v>75</v>
      </c>
      <c r="H5452" s="26" t="s">
        <v>182</v>
      </c>
      <c r="I5452" s="16" t="s">
        <v>3947</v>
      </c>
      <c r="J5452" s="20" t="s">
        <v>116</v>
      </c>
      <c r="L5452" s="16" t="s">
        <v>116</v>
      </c>
      <c r="M5452" s="26" t="s">
        <v>11200</v>
      </c>
      <c r="N5452" s="26" t="s">
        <v>11199</v>
      </c>
      <c r="O5452" s="16" t="s">
        <v>60</v>
      </c>
      <c r="P5452" s="26" t="s">
        <v>67</v>
      </c>
      <c r="T5452" s="22">
        <v>0.45</v>
      </c>
      <c r="W5452" s="20" t="s">
        <v>43</v>
      </c>
      <c r="X5452" s="16" t="s">
        <v>78</v>
      </c>
      <c r="Z5452" s="24" t="s">
        <v>32</v>
      </c>
      <c r="AA5452" s="24" t="s">
        <v>32</v>
      </c>
      <c r="AB5452" s="24" t="s">
        <v>32</v>
      </c>
      <c r="AC5452" s="24" t="s">
        <v>32</v>
      </c>
      <c r="AD5452" s="25">
        <v>66000</v>
      </c>
      <c r="AE5452" s="25">
        <v>0</v>
      </c>
      <c r="AF5452" s="25">
        <v>0</v>
      </c>
      <c r="AG5452" s="25">
        <v>0</v>
      </c>
      <c r="AH5452" s="25">
        <v>66000</v>
      </c>
      <c r="AI5452" s="16" t="s">
        <v>11198</v>
      </c>
    </row>
    <row r="5453" spans="1:35" ht="30" x14ac:dyDescent="0.25">
      <c r="A5453" s="17">
        <v>128608</v>
      </c>
      <c r="B5453" s="18">
        <v>4</v>
      </c>
      <c r="C5453" s="16" t="s">
        <v>73</v>
      </c>
      <c r="D5453" s="21">
        <v>43507</v>
      </c>
      <c r="E5453" s="16" t="s">
        <v>1568</v>
      </c>
      <c r="F5453" s="21">
        <v>44215</v>
      </c>
      <c r="G5453" s="16" t="s">
        <v>75</v>
      </c>
      <c r="H5453" s="26" t="s">
        <v>261</v>
      </c>
      <c r="I5453" s="16" t="s">
        <v>477</v>
      </c>
      <c r="J5453" s="20" t="s">
        <v>116</v>
      </c>
      <c r="L5453" s="16" t="s">
        <v>116</v>
      </c>
      <c r="M5453" s="26" t="s">
        <v>4810</v>
      </c>
      <c r="N5453" s="26" t="s">
        <v>4811</v>
      </c>
      <c r="O5453" s="16" t="s">
        <v>60</v>
      </c>
      <c r="P5453" s="26" t="s">
        <v>67</v>
      </c>
      <c r="T5453" s="22">
        <v>0.04</v>
      </c>
      <c r="W5453" s="20" t="s">
        <v>43</v>
      </c>
      <c r="X5453" s="16" t="s">
        <v>78</v>
      </c>
      <c r="Z5453" s="25">
        <v>60626</v>
      </c>
      <c r="AA5453" s="25">
        <v>0</v>
      </c>
      <c r="AB5453" s="25">
        <v>0</v>
      </c>
      <c r="AC5453" s="25">
        <v>0</v>
      </c>
      <c r="AD5453" s="25">
        <v>90626</v>
      </c>
      <c r="AE5453" s="25">
        <v>0</v>
      </c>
      <c r="AF5453" s="25">
        <v>0</v>
      </c>
      <c r="AG5453" s="25">
        <v>0</v>
      </c>
      <c r="AH5453" s="25">
        <v>90626</v>
      </c>
      <c r="AI5453" s="16" t="s">
        <v>4812</v>
      </c>
    </row>
    <row r="5454" spans="1:35" ht="30" x14ac:dyDescent="0.25">
      <c r="A5454" s="17">
        <v>128609</v>
      </c>
      <c r="B5454" s="18">
        <v>1</v>
      </c>
      <c r="C5454" s="16" t="s">
        <v>73</v>
      </c>
      <c r="D5454" s="21">
        <v>43507</v>
      </c>
      <c r="E5454" s="16" t="s">
        <v>1568</v>
      </c>
      <c r="F5454" s="21">
        <v>44215</v>
      </c>
      <c r="G5454" s="16" t="s">
        <v>75</v>
      </c>
      <c r="H5454" s="26" t="s">
        <v>283</v>
      </c>
      <c r="I5454" s="16" t="s">
        <v>669</v>
      </c>
      <c r="J5454" s="20" t="s">
        <v>116</v>
      </c>
      <c r="L5454" s="16" t="s">
        <v>116</v>
      </c>
      <c r="M5454" s="26" t="s">
        <v>11197</v>
      </c>
      <c r="N5454" s="26" t="s">
        <v>11196</v>
      </c>
      <c r="O5454" s="16" t="s">
        <v>60</v>
      </c>
      <c r="P5454" s="26" t="s">
        <v>67</v>
      </c>
      <c r="T5454" s="23" t="s">
        <v>32</v>
      </c>
      <c r="W5454" s="20" t="s">
        <v>43</v>
      </c>
      <c r="X5454" s="16" t="s">
        <v>140</v>
      </c>
      <c r="Z5454" s="24" t="s">
        <v>32</v>
      </c>
      <c r="AA5454" s="24" t="s">
        <v>32</v>
      </c>
      <c r="AB5454" s="24" t="s">
        <v>32</v>
      </c>
      <c r="AC5454" s="24" t="s">
        <v>32</v>
      </c>
      <c r="AD5454" s="25">
        <v>105000</v>
      </c>
      <c r="AE5454" s="25">
        <v>0</v>
      </c>
      <c r="AF5454" s="25">
        <v>0</v>
      </c>
      <c r="AG5454" s="25">
        <v>0</v>
      </c>
      <c r="AH5454" s="25">
        <v>105000</v>
      </c>
      <c r="AI5454" s="16" t="s">
        <v>11195</v>
      </c>
    </row>
    <row r="5455" spans="1:35" ht="45" x14ac:dyDescent="0.25">
      <c r="A5455" s="17">
        <v>128610</v>
      </c>
      <c r="B5455" s="18">
        <v>3</v>
      </c>
      <c r="C5455" s="16" t="s">
        <v>73</v>
      </c>
      <c r="D5455" s="21">
        <v>43507</v>
      </c>
      <c r="E5455" s="16" t="s">
        <v>1124</v>
      </c>
      <c r="F5455" s="21">
        <v>44215</v>
      </c>
      <c r="G5455" s="16" t="s">
        <v>75</v>
      </c>
      <c r="H5455" s="26" t="s">
        <v>788</v>
      </c>
      <c r="I5455" s="16" t="s">
        <v>686</v>
      </c>
      <c r="J5455" s="20" t="s">
        <v>116</v>
      </c>
      <c r="L5455" s="16" t="s">
        <v>116</v>
      </c>
      <c r="M5455" s="26" t="s">
        <v>4813</v>
      </c>
      <c r="N5455" s="26" t="s">
        <v>4814</v>
      </c>
      <c r="O5455" s="16" t="s">
        <v>60</v>
      </c>
      <c r="P5455" s="26" t="s">
        <v>67</v>
      </c>
      <c r="T5455" s="23" t="s">
        <v>32</v>
      </c>
      <c r="W5455" s="20" t="s">
        <v>43</v>
      </c>
      <c r="X5455" s="16" t="s">
        <v>1150</v>
      </c>
      <c r="Z5455" s="25">
        <v>40515.599999999999</v>
      </c>
      <c r="AA5455" s="25">
        <v>0</v>
      </c>
      <c r="AB5455" s="25">
        <v>0</v>
      </c>
      <c r="AC5455" s="25">
        <v>0</v>
      </c>
      <c r="AD5455" s="25">
        <v>78526</v>
      </c>
      <c r="AE5455" s="25">
        <v>12000</v>
      </c>
      <c r="AF5455" s="25">
        <v>0</v>
      </c>
      <c r="AG5455" s="25">
        <v>0</v>
      </c>
      <c r="AH5455" s="25">
        <v>90526</v>
      </c>
      <c r="AI5455" s="16" t="s">
        <v>4815</v>
      </c>
    </row>
    <row r="5456" spans="1:35" ht="30" x14ac:dyDescent="0.25">
      <c r="A5456" s="17">
        <v>128612</v>
      </c>
      <c r="B5456" s="18">
        <v>3</v>
      </c>
      <c r="C5456" s="16" t="s">
        <v>73</v>
      </c>
      <c r="D5456" s="21">
        <v>43507</v>
      </c>
      <c r="E5456" s="16" t="s">
        <v>1124</v>
      </c>
      <c r="F5456" s="21">
        <v>44215</v>
      </c>
      <c r="G5456" s="16" t="s">
        <v>75</v>
      </c>
      <c r="H5456" s="26" t="s">
        <v>346</v>
      </c>
      <c r="I5456" s="16" t="s">
        <v>2335</v>
      </c>
      <c r="J5456" s="20" t="s">
        <v>116</v>
      </c>
      <c r="L5456" s="16" t="s">
        <v>116</v>
      </c>
      <c r="M5456" s="26" t="s">
        <v>11194</v>
      </c>
      <c r="N5456" s="26" t="s">
        <v>11193</v>
      </c>
      <c r="O5456" s="16" t="s">
        <v>60</v>
      </c>
      <c r="P5456" s="26" t="s">
        <v>67</v>
      </c>
      <c r="T5456" s="22">
        <v>0.67</v>
      </c>
      <c r="W5456" s="20" t="s">
        <v>43</v>
      </c>
      <c r="X5456" s="16" t="s">
        <v>4555</v>
      </c>
      <c r="Z5456" s="24" t="s">
        <v>32</v>
      </c>
      <c r="AA5456" s="24" t="s">
        <v>32</v>
      </c>
      <c r="AB5456" s="24" t="s">
        <v>32</v>
      </c>
      <c r="AC5456" s="24" t="s">
        <v>32</v>
      </c>
      <c r="AD5456" s="25">
        <v>56120</v>
      </c>
      <c r="AE5456" s="25">
        <v>0</v>
      </c>
      <c r="AF5456" s="25">
        <v>0</v>
      </c>
      <c r="AG5456" s="25">
        <v>0</v>
      </c>
      <c r="AH5456" s="25">
        <v>56120</v>
      </c>
      <c r="AI5456" s="16" t="s">
        <v>11192</v>
      </c>
    </row>
    <row r="5457" spans="1:35" ht="30" x14ac:dyDescent="0.25">
      <c r="A5457" s="17">
        <v>128613</v>
      </c>
      <c r="B5457" s="18">
        <v>2</v>
      </c>
      <c r="C5457" s="16" t="s">
        <v>73</v>
      </c>
      <c r="D5457" s="21">
        <v>43507</v>
      </c>
      <c r="E5457" s="16" t="s">
        <v>1124</v>
      </c>
      <c r="F5457" s="21">
        <v>44215</v>
      </c>
      <c r="G5457" s="16" t="s">
        <v>75</v>
      </c>
      <c r="H5457" s="26" t="s">
        <v>380</v>
      </c>
      <c r="I5457" s="16" t="s">
        <v>1724</v>
      </c>
      <c r="J5457" s="20" t="s">
        <v>116</v>
      </c>
      <c r="L5457" s="16" t="s">
        <v>116</v>
      </c>
      <c r="M5457" s="26" t="s">
        <v>11191</v>
      </c>
      <c r="N5457" s="26" t="s">
        <v>11190</v>
      </c>
      <c r="O5457" s="16" t="s">
        <v>60</v>
      </c>
      <c r="P5457" s="26" t="s">
        <v>67</v>
      </c>
      <c r="T5457" s="22">
        <v>0.42699999999999999</v>
      </c>
      <c r="W5457" s="20" t="s">
        <v>43</v>
      </c>
      <c r="X5457" s="16" t="s">
        <v>78</v>
      </c>
      <c r="Z5457" s="24" t="s">
        <v>32</v>
      </c>
      <c r="AA5457" s="24" t="s">
        <v>32</v>
      </c>
      <c r="AB5457" s="24" t="s">
        <v>32</v>
      </c>
      <c r="AC5457" s="24" t="s">
        <v>32</v>
      </c>
      <c r="AD5457" s="25">
        <v>104384.61</v>
      </c>
      <c r="AE5457" s="25">
        <v>0</v>
      </c>
      <c r="AF5457" s="25">
        <v>0</v>
      </c>
      <c r="AG5457" s="25">
        <v>0</v>
      </c>
      <c r="AH5457" s="25">
        <v>104384.61</v>
      </c>
      <c r="AI5457" s="16" t="s">
        <v>11189</v>
      </c>
    </row>
    <row r="5458" spans="1:35" ht="30" x14ac:dyDescent="0.25">
      <c r="A5458" s="17">
        <v>128614</v>
      </c>
      <c r="B5458" s="18">
        <v>2</v>
      </c>
      <c r="C5458" s="16" t="s">
        <v>73</v>
      </c>
      <c r="D5458" s="21">
        <v>43507</v>
      </c>
      <c r="E5458" s="16" t="s">
        <v>1124</v>
      </c>
      <c r="F5458" s="21">
        <v>44215</v>
      </c>
      <c r="G5458" s="16" t="s">
        <v>75</v>
      </c>
      <c r="H5458" s="26" t="s">
        <v>170</v>
      </c>
      <c r="I5458" s="16" t="s">
        <v>4816</v>
      </c>
      <c r="J5458" s="20" t="s">
        <v>116</v>
      </c>
      <c r="L5458" s="16" t="s">
        <v>116</v>
      </c>
      <c r="M5458" s="26" t="s">
        <v>4817</v>
      </c>
      <c r="N5458" s="26" t="s">
        <v>4818</v>
      </c>
      <c r="O5458" s="16" t="s">
        <v>60</v>
      </c>
      <c r="P5458" s="26" t="s">
        <v>67</v>
      </c>
      <c r="T5458" s="22">
        <v>0.19</v>
      </c>
      <c r="W5458" s="20" t="s">
        <v>43</v>
      </c>
      <c r="X5458" s="16" t="s">
        <v>78</v>
      </c>
      <c r="Z5458" s="25">
        <v>38010</v>
      </c>
      <c r="AA5458" s="25">
        <v>0</v>
      </c>
      <c r="AB5458" s="25">
        <v>0</v>
      </c>
      <c r="AC5458" s="25">
        <v>0</v>
      </c>
      <c r="AD5458" s="25">
        <v>46010</v>
      </c>
      <c r="AE5458" s="25">
        <v>0</v>
      </c>
      <c r="AF5458" s="25">
        <v>0</v>
      </c>
      <c r="AG5458" s="25">
        <v>0</v>
      </c>
      <c r="AH5458" s="25">
        <v>46010</v>
      </c>
      <c r="AI5458" s="16" t="s">
        <v>4819</v>
      </c>
    </row>
    <row r="5459" spans="1:35" x14ac:dyDescent="0.25">
      <c r="A5459" s="17">
        <v>128619</v>
      </c>
      <c r="B5459" s="18">
        <v>2</v>
      </c>
      <c r="C5459" s="16" t="s">
        <v>73</v>
      </c>
      <c r="D5459" s="21">
        <v>43507</v>
      </c>
      <c r="E5459" s="16" t="s">
        <v>1169</v>
      </c>
      <c r="F5459" s="21">
        <v>43507</v>
      </c>
      <c r="G5459" s="16" t="s">
        <v>1169</v>
      </c>
      <c r="H5459" s="26" t="s">
        <v>431</v>
      </c>
      <c r="M5459" s="26" t="s">
        <v>11188</v>
      </c>
      <c r="O5459" s="16" t="s">
        <v>1171</v>
      </c>
      <c r="P5459" s="26" t="s">
        <v>1062</v>
      </c>
      <c r="T5459" s="23" t="s">
        <v>32</v>
      </c>
      <c r="W5459" s="20" t="s">
        <v>43</v>
      </c>
      <c r="Z5459" s="24" t="s">
        <v>32</v>
      </c>
      <c r="AA5459" s="24" t="s">
        <v>32</v>
      </c>
      <c r="AB5459" s="24" t="s">
        <v>32</v>
      </c>
      <c r="AC5459" s="24" t="s">
        <v>32</v>
      </c>
      <c r="AD5459" s="25">
        <v>0</v>
      </c>
      <c r="AE5459" s="25">
        <v>0</v>
      </c>
      <c r="AF5459" s="25">
        <v>200000</v>
      </c>
      <c r="AG5459" s="25">
        <v>0</v>
      </c>
      <c r="AH5459" s="25">
        <v>200000</v>
      </c>
      <c r="AI5459" s="16" t="s">
        <v>11187</v>
      </c>
    </row>
    <row r="5460" spans="1:35" x14ac:dyDescent="0.25">
      <c r="A5460" s="17">
        <v>128621</v>
      </c>
      <c r="B5460" s="18">
        <v>3</v>
      </c>
      <c r="C5460" s="16" t="s">
        <v>73</v>
      </c>
      <c r="D5460" s="21">
        <v>43507</v>
      </c>
      <c r="E5460" s="16" t="s">
        <v>4566</v>
      </c>
      <c r="F5460" s="21">
        <v>43507</v>
      </c>
      <c r="G5460" s="16" t="s">
        <v>4566</v>
      </c>
      <c r="H5460" s="26" t="s">
        <v>69</v>
      </c>
      <c r="M5460" s="26" t="s">
        <v>11186</v>
      </c>
      <c r="O5460" s="16" t="s">
        <v>1171</v>
      </c>
      <c r="P5460" s="26" t="s">
        <v>1062</v>
      </c>
      <c r="T5460" s="23" t="s">
        <v>32</v>
      </c>
      <c r="W5460" s="20" t="s">
        <v>43</v>
      </c>
      <c r="Z5460" s="24" t="s">
        <v>32</v>
      </c>
      <c r="AA5460" s="24" t="s">
        <v>32</v>
      </c>
      <c r="AB5460" s="24" t="s">
        <v>32</v>
      </c>
      <c r="AC5460" s="24" t="s">
        <v>32</v>
      </c>
      <c r="AD5460" s="25">
        <v>0</v>
      </c>
      <c r="AE5460" s="25">
        <v>0</v>
      </c>
      <c r="AF5460" s="25">
        <v>200000</v>
      </c>
      <c r="AG5460" s="25">
        <v>0</v>
      </c>
      <c r="AH5460" s="25">
        <v>200000</v>
      </c>
      <c r="AI5460" s="16" t="s">
        <v>11185</v>
      </c>
    </row>
    <row r="5461" spans="1:35" x14ac:dyDescent="0.25">
      <c r="A5461" s="17">
        <v>128623</v>
      </c>
      <c r="B5461" s="18">
        <v>2</v>
      </c>
      <c r="C5461" s="16" t="s">
        <v>31</v>
      </c>
      <c r="D5461" s="21">
        <v>43507</v>
      </c>
      <c r="E5461" s="16" t="s">
        <v>4294</v>
      </c>
      <c r="F5461" s="21">
        <v>44099</v>
      </c>
      <c r="G5461" s="16" t="s">
        <v>56</v>
      </c>
      <c r="H5461" s="26" t="s">
        <v>241</v>
      </c>
      <c r="I5461" s="16" t="s">
        <v>4820</v>
      </c>
      <c r="K5461" s="16" t="s">
        <v>4821</v>
      </c>
      <c r="L5461" s="16" t="s">
        <v>37</v>
      </c>
      <c r="M5461" s="26" t="s">
        <v>4822</v>
      </c>
      <c r="O5461" s="16" t="s">
        <v>1149</v>
      </c>
      <c r="P5461" s="26" t="s">
        <v>188</v>
      </c>
      <c r="T5461" s="22">
        <v>3.97</v>
      </c>
      <c r="W5461" s="20" t="s">
        <v>43</v>
      </c>
      <c r="X5461" s="16" t="s">
        <v>44</v>
      </c>
      <c r="Z5461" s="25">
        <v>0</v>
      </c>
      <c r="AA5461" s="25">
        <v>0</v>
      </c>
      <c r="AB5461" s="25">
        <v>0</v>
      </c>
      <c r="AC5461" s="25">
        <v>7144.62</v>
      </c>
      <c r="AD5461" s="25">
        <v>0</v>
      </c>
      <c r="AE5461" s="25">
        <v>0</v>
      </c>
      <c r="AF5461" s="25">
        <v>0</v>
      </c>
      <c r="AG5461" s="25">
        <v>157181.72</v>
      </c>
      <c r="AH5461" s="25">
        <v>157181.72</v>
      </c>
      <c r="AI5461" s="16" t="s">
        <v>4823</v>
      </c>
    </row>
    <row r="5462" spans="1:35" x14ac:dyDescent="0.25">
      <c r="A5462" s="17">
        <v>128625</v>
      </c>
      <c r="B5462" s="18">
        <v>2</v>
      </c>
      <c r="C5462" s="16" t="s">
        <v>73</v>
      </c>
      <c r="D5462" s="21">
        <v>43509</v>
      </c>
      <c r="E5462" s="16" t="s">
        <v>4294</v>
      </c>
      <c r="F5462" s="21">
        <v>44097</v>
      </c>
      <c r="G5462" s="16" t="s">
        <v>56</v>
      </c>
      <c r="H5462" s="26" t="s">
        <v>431</v>
      </c>
      <c r="I5462" s="16" t="s">
        <v>11134</v>
      </c>
      <c r="K5462" s="16" t="s">
        <v>8420</v>
      </c>
      <c r="L5462" s="16" t="s">
        <v>37</v>
      </c>
      <c r="M5462" s="26" t="s">
        <v>11184</v>
      </c>
      <c r="O5462" s="16" t="s">
        <v>1149</v>
      </c>
      <c r="P5462" s="26" t="s">
        <v>188</v>
      </c>
      <c r="R5462" s="16" t="s">
        <v>139</v>
      </c>
      <c r="S5462" s="16" t="s">
        <v>4621</v>
      </c>
      <c r="T5462" s="22">
        <v>0.36099999999999999</v>
      </c>
      <c r="W5462" s="20" t="s">
        <v>43</v>
      </c>
      <c r="X5462" s="16" t="s">
        <v>1150</v>
      </c>
      <c r="Z5462" s="24" t="s">
        <v>32</v>
      </c>
      <c r="AA5462" s="24" t="s">
        <v>32</v>
      </c>
      <c r="AB5462" s="24" t="s">
        <v>32</v>
      </c>
      <c r="AC5462" s="24" t="s">
        <v>32</v>
      </c>
      <c r="AD5462" s="24" t="s">
        <v>32</v>
      </c>
      <c r="AE5462" s="24" t="s">
        <v>32</v>
      </c>
      <c r="AF5462" s="24" t="s">
        <v>32</v>
      </c>
      <c r="AG5462" s="24" t="s">
        <v>32</v>
      </c>
      <c r="AH5462" s="24" t="s">
        <v>32</v>
      </c>
      <c r="AI5462" s="16" t="s">
        <v>11183</v>
      </c>
    </row>
    <row r="5463" spans="1:35" ht="30" x14ac:dyDescent="0.25">
      <c r="A5463" s="17">
        <v>128627</v>
      </c>
      <c r="B5463" s="18">
        <v>2</v>
      </c>
      <c r="C5463" s="16" t="s">
        <v>73</v>
      </c>
      <c r="D5463" s="21">
        <v>43510</v>
      </c>
      <c r="E5463" s="16" t="s">
        <v>1928</v>
      </c>
      <c r="F5463" s="21">
        <v>44215</v>
      </c>
      <c r="G5463" s="16" t="s">
        <v>75</v>
      </c>
      <c r="H5463" s="26" t="s">
        <v>267</v>
      </c>
      <c r="M5463" s="26" t="s">
        <v>11182</v>
      </c>
      <c r="N5463" s="26" t="s">
        <v>11181</v>
      </c>
      <c r="O5463" s="16" t="s">
        <v>60</v>
      </c>
      <c r="P5463" s="26" t="s">
        <v>188</v>
      </c>
      <c r="R5463" s="16" t="s">
        <v>139</v>
      </c>
      <c r="S5463" s="16" t="s">
        <v>84</v>
      </c>
      <c r="T5463" s="22">
        <v>0.64</v>
      </c>
      <c r="W5463" s="20" t="s">
        <v>43</v>
      </c>
      <c r="X5463" s="16" t="s">
        <v>78</v>
      </c>
      <c r="Z5463" s="24" t="s">
        <v>32</v>
      </c>
      <c r="AA5463" s="24" t="s">
        <v>32</v>
      </c>
      <c r="AB5463" s="24" t="s">
        <v>32</v>
      </c>
      <c r="AC5463" s="24" t="s">
        <v>32</v>
      </c>
      <c r="AD5463" s="25">
        <v>10000</v>
      </c>
      <c r="AE5463" s="25">
        <v>0</v>
      </c>
      <c r="AF5463" s="25">
        <v>0</v>
      </c>
      <c r="AG5463" s="25">
        <v>0</v>
      </c>
      <c r="AH5463" s="25">
        <v>10000</v>
      </c>
      <c r="AI5463" s="16" t="s">
        <v>11180</v>
      </c>
    </row>
    <row r="5464" spans="1:35" x14ac:dyDescent="0.25">
      <c r="A5464" s="17">
        <v>128631</v>
      </c>
      <c r="B5464" s="18">
        <v>4</v>
      </c>
      <c r="C5464" s="16" t="s">
        <v>73</v>
      </c>
      <c r="D5464" s="21">
        <v>43516</v>
      </c>
      <c r="E5464" s="16" t="s">
        <v>1610</v>
      </c>
      <c r="F5464" s="21">
        <v>43969</v>
      </c>
      <c r="G5464" s="16" t="s">
        <v>1610</v>
      </c>
      <c r="H5464" s="26" t="s">
        <v>126</v>
      </c>
      <c r="L5464" s="16" t="s">
        <v>110</v>
      </c>
      <c r="M5464" s="26" t="s">
        <v>11179</v>
      </c>
      <c r="O5464" s="16" t="s">
        <v>1612</v>
      </c>
      <c r="T5464" s="23" t="s">
        <v>32</v>
      </c>
      <c r="W5464" s="20" t="s">
        <v>43</v>
      </c>
      <c r="Z5464" s="24" t="s">
        <v>32</v>
      </c>
      <c r="AA5464" s="24" t="s">
        <v>32</v>
      </c>
      <c r="AB5464" s="24" t="s">
        <v>32</v>
      </c>
      <c r="AC5464" s="24" t="s">
        <v>32</v>
      </c>
      <c r="AD5464" s="25">
        <v>0</v>
      </c>
      <c r="AE5464" s="25">
        <v>0</v>
      </c>
      <c r="AF5464" s="25">
        <v>2800000</v>
      </c>
      <c r="AG5464" s="25">
        <v>0</v>
      </c>
      <c r="AH5464" s="25">
        <v>2800000</v>
      </c>
      <c r="AI5464" s="16" t="s">
        <v>11178</v>
      </c>
    </row>
    <row r="5465" spans="1:35" x14ac:dyDescent="0.25">
      <c r="A5465" s="17">
        <v>128632</v>
      </c>
      <c r="B5465" s="18">
        <v>4</v>
      </c>
      <c r="C5465" s="16" t="s">
        <v>73</v>
      </c>
      <c r="D5465" s="21">
        <v>43516</v>
      </c>
      <c r="E5465" s="16" t="s">
        <v>1610</v>
      </c>
      <c r="F5465" s="21">
        <v>43969</v>
      </c>
      <c r="G5465" s="16" t="s">
        <v>1610</v>
      </c>
      <c r="H5465" s="26" t="s">
        <v>126</v>
      </c>
      <c r="L5465" s="16" t="s">
        <v>110</v>
      </c>
      <c r="M5465" s="26" t="s">
        <v>11177</v>
      </c>
      <c r="O5465" s="16" t="s">
        <v>1612</v>
      </c>
      <c r="T5465" s="23" t="s">
        <v>32</v>
      </c>
      <c r="W5465" s="20" t="s">
        <v>43</v>
      </c>
      <c r="Z5465" s="24" t="s">
        <v>32</v>
      </c>
      <c r="AA5465" s="24" t="s">
        <v>32</v>
      </c>
      <c r="AB5465" s="24" t="s">
        <v>32</v>
      </c>
      <c r="AC5465" s="24" t="s">
        <v>32</v>
      </c>
      <c r="AD5465" s="25">
        <v>0</v>
      </c>
      <c r="AE5465" s="25">
        <v>0</v>
      </c>
      <c r="AF5465" s="25">
        <v>490000</v>
      </c>
      <c r="AG5465" s="25">
        <v>0</v>
      </c>
      <c r="AH5465" s="25">
        <v>490000</v>
      </c>
      <c r="AI5465" s="16" t="s">
        <v>11176</v>
      </c>
    </row>
    <row r="5466" spans="1:35" x14ac:dyDescent="0.25">
      <c r="A5466" s="17">
        <v>128634</v>
      </c>
      <c r="B5466" s="18">
        <v>1</v>
      </c>
      <c r="C5466" s="16" t="s">
        <v>73</v>
      </c>
      <c r="D5466" s="21">
        <v>43516</v>
      </c>
      <c r="E5466" s="16" t="s">
        <v>728</v>
      </c>
      <c r="F5466" s="21">
        <v>44307</v>
      </c>
      <c r="G5466" s="16" t="s">
        <v>74</v>
      </c>
      <c r="H5466" s="26" t="s">
        <v>196</v>
      </c>
      <c r="M5466" s="26" t="s">
        <v>4824</v>
      </c>
      <c r="N5466" s="26" t="s">
        <v>453</v>
      </c>
      <c r="O5466" s="16" t="s">
        <v>632</v>
      </c>
      <c r="P5466" s="26" t="s">
        <v>632</v>
      </c>
      <c r="T5466" s="22">
        <v>0</v>
      </c>
      <c r="W5466" s="20" t="s">
        <v>43</v>
      </c>
      <c r="Z5466" s="25">
        <v>100000</v>
      </c>
      <c r="AA5466" s="25">
        <v>0</v>
      </c>
      <c r="AB5466" s="25">
        <v>0</v>
      </c>
      <c r="AC5466" s="25">
        <v>0</v>
      </c>
      <c r="AD5466" s="25">
        <v>100000</v>
      </c>
      <c r="AE5466" s="25">
        <v>0</v>
      </c>
      <c r="AF5466" s="25">
        <v>0</v>
      </c>
      <c r="AG5466" s="25">
        <v>0</v>
      </c>
      <c r="AH5466" s="25">
        <v>100000</v>
      </c>
      <c r="AI5466" s="16" t="s">
        <v>4825</v>
      </c>
    </row>
    <row r="5467" spans="1:35" x14ac:dyDescent="0.25">
      <c r="A5467" s="17">
        <v>128634.01</v>
      </c>
      <c r="B5467" s="18">
        <v>3</v>
      </c>
      <c r="C5467" s="16" t="s">
        <v>73</v>
      </c>
      <c r="D5467" s="21">
        <v>43516</v>
      </c>
      <c r="E5467" s="16" t="s">
        <v>728</v>
      </c>
      <c r="F5467" s="21">
        <v>44279</v>
      </c>
      <c r="G5467" s="16" t="s">
        <v>75</v>
      </c>
      <c r="H5467" s="26" t="s">
        <v>200</v>
      </c>
      <c r="M5467" s="26" t="s">
        <v>3461</v>
      </c>
      <c r="N5467" s="26" t="s">
        <v>453</v>
      </c>
      <c r="O5467" s="16" t="s">
        <v>632</v>
      </c>
      <c r="P5467" s="26" t="s">
        <v>632</v>
      </c>
      <c r="T5467" s="23" t="s">
        <v>32</v>
      </c>
      <c r="W5467" s="20" t="s">
        <v>43</v>
      </c>
      <c r="Z5467" s="25">
        <v>100000</v>
      </c>
      <c r="AA5467" s="25">
        <v>0</v>
      </c>
      <c r="AB5467" s="25">
        <v>0</v>
      </c>
      <c r="AC5467" s="25">
        <v>0</v>
      </c>
      <c r="AD5467" s="25">
        <v>100000</v>
      </c>
      <c r="AE5467" s="25">
        <v>0</v>
      </c>
      <c r="AF5467" s="25">
        <v>0</v>
      </c>
      <c r="AG5467" s="25">
        <v>0</v>
      </c>
      <c r="AH5467" s="25">
        <v>100000</v>
      </c>
      <c r="AI5467" s="16" t="s">
        <v>4826</v>
      </c>
    </row>
    <row r="5468" spans="1:35" x14ac:dyDescent="0.25">
      <c r="A5468" s="17">
        <v>128634.02</v>
      </c>
      <c r="B5468" s="18">
        <v>4</v>
      </c>
      <c r="C5468" s="16" t="s">
        <v>73</v>
      </c>
      <c r="D5468" s="21">
        <v>43516</v>
      </c>
      <c r="E5468" s="16" t="s">
        <v>728</v>
      </c>
      <c r="F5468" s="21">
        <v>44314</v>
      </c>
      <c r="G5468" s="16" t="s">
        <v>1244</v>
      </c>
      <c r="H5468" s="26" t="s">
        <v>203</v>
      </c>
      <c r="M5468" s="26" t="s">
        <v>3513</v>
      </c>
      <c r="N5468" s="26" t="s">
        <v>453</v>
      </c>
      <c r="O5468" s="16" t="s">
        <v>632</v>
      </c>
      <c r="P5468" s="26" t="s">
        <v>632</v>
      </c>
      <c r="T5468" s="23" t="s">
        <v>32</v>
      </c>
      <c r="W5468" s="20" t="s">
        <v>43</v>
      </c>
      <c r="Z5468" s="25">
        <v>100000</v>
      </c>
      <c r="AA5468" s="25">
        <v>0</v>
      </c>
      <c r="AB5468" s="25">
        <v>0</v>
      </c>
      <c r="AC5468" s="25">
        <v>0</v>
      </c>
      <c r="AD5468" s="25">
        <v>100000</v>
      </c>
      <c r="AE5468" s="25">
        <v>0</v>
      </c>
      <c r="AF5468" s="25">
        <v>0</v>
      </c>
      <c r="AG5468" s="25">
        <v>0</v>
      </c>
      <c r="AH5468" s="25">
        <v>100000</v>
      </c>
      <c r="AI5468" s="16" t="s">
        <v>4827</v>
      </c>
    </row>
    <row r="5469" spans="1:35" x14ac:dyDescent="0.25">
      <c r="A5469" s="17">
        <v>128634.03</v>
      </c>
      <c r="B5469" s="18">
        <v>2</v>
      </c>
      <c r="C5469" s="16" t="s">
        <v>73</v>
      </c>
      <c r="D5469" s="21">
        <v>43516</v>
      </c>
      <c r="E5469" s="16" t="s">
        <v>728</v>
      </c>
      <c r="F5469" s="21">
        <v>44292</v>
      </c>
      <c r="G5469" s="16" t="s">
        <v>514</v>
      </c>
      <c r="H5469" s="26" t="s">
        <v>206</v>
      </c>
      <c r="M5469" s="26" t="s">
        <v>3515</v>
      </c>
      <c r="N5469" s="26" t="s">
        <v>453</v>
      </c>
      <c r="O5469" s="16" t="s">
        <v>632</v>
      </c>
      <c r="P5469" s="26" t="s">
        <v>632</v>
      </c>
      <c r="T5469" s="23" t="s">
        <v>32</v>
      </c>
      <c r="W5469" s="20" t="s">
        <v>43</v>
      </c>
      <c r="Z5469" s="25">
        <v>100000</v>
      </c>
      <c r="AA5469" s="25">
        <v>0</v>
      </c>
      <c r="AB5469" s="25">
        <v>0</v>
      </c>
      <c r="AC5469" s="25">
        <v>0</v>
      </c>
      <c r="AD5469" s="25">
        <v>100000</v>
      </c>
      <c r="AE5469" s="25">
        <v>0</v>
      </c>
      <c r="AF5469" s="25">
        <v>0</v>
      </c>
      <c r="AG5469" s="25">
        <v>0</v>
      </c>
      <c r="AH5469" s="25">
        <v>100000</v>
      </c>
      <c r="AI5469" s="16" t="s">
        <v>4828</v>
      </c>
    </row>
    <row r="5470" spans="1:35" x14ac:dyDescent="0.25">
      <c r="A5470" s="17">
        <v>128634.04</v>
      </c>
      <c r="B5470" s="18">
        <v>1</v>
      </c>
      <c r="C5470" s="16" t="s">
        <v>73</v>
      </c>
      <c r="D5470" s="21">
        <v>43516</v>
      </c>
      <c r="E5470" s="16" t="s">
        <v>728</v>
      </c>
      <c r="F5470" s="21">
        <v>44279</v>
      </c>
      <c r="G5470" s="16" t="s">
        <v>75</v>
      </c>
      <c r="H5470" s="26" t="s">
        <v>209</v>
      </c>
      <c r="M5470" s="26" t="s">
        <v>3455</v>
      </c>
      <c r="N5470" s="26" t="s">
        <v>453</v>
      </c>
      <c r="O5470" s="16" t="s">
        <v>632</v>
      </c>
      <c r="P5470" s="26" t="s">
        <v>632</v>
      </c>
      <c r="T5470" s="22">
        <v>0</v>
      </c>
      <c r="W5470" s="20" t="s">
        <v>43</v>
      </c>
      <c r="Z5470" s="24" t="s">
        <v>32</v>
      </c>
      <c r="AA5470" s="24" t="s">
        <v>32</v>
      </c>
      <c r="AB5470" s="24" t="s">
        <v>32</v>
      </c>
      <c r="AC5470" s="24" t="s">
        <v>32</v>
      </c>
      <c r="AD5470" s="25">
        <v>100000</v>
      </c>
      <c r="AE5470" s="25">
        <v>0</v>
      </c>
      <c r="AF5470" s="25">
        <v>0</v>
      </c>
      <c r="AG5470" s="25">
        <v>0</v>
      </c>
      <c r="AH5470" s="25">
        <v>100000</v>
      </c>
      <c r="AI5470" s="16" t="s">
        <v>11175</v>
      </c>
    </row>
    <row r="5471" spans="1:35" ht="45" x14ac:dyDescent="0.25">
      <c r="A5471" s="17">
        <v>128634.05</v>
      </c>
      <c r="B5471" s="18">
        <v>2</v>
      </c>
      <c r="C5471" s="16" t="s">
        <v>73</v>
      </c>
      <c r="D5471" s="21">
        <v>43516</v>
      </c>
      <c r="E5471" s="16" t="s">
        <v>728</v>
      </c>
      <c r="F5471" s="21">
        <v>44300</v>
      </c>
      <c r="G5471" s="16" t="s">
        <v>56</v>
      </c>
      <c r="H5471" s="26" t="s">
        <v>212</v>
      </c>
      <c r="M5471" s="26" t="s">
        <v>11174</v>
      </c>
      <c r="N5471" s="26" t="s">
        <v>11173</v>
      </c>
      <c r="O5471" s="16" t="s">
        <v>632</v>
      </c>
      <c r="P5471" s="26" t="s">
        <v>632</v>
      </c>
      <c r="T5471" s="23" t="s">
        <v>32</v>
      </c>
      <c r="U5471" s="21">
        <v>44792</v>
      </c>
      <c r="W5471" s="20" t="s">
        <v>43</v>
      </c>
      <c r="Z5471" s="24" t="s">
        <v>32</v>
      </c>
      <c r="AA5471" s="24" t="s">
        <v>32</v>
      </c>
      <c r="AB5471" s="24" t="s">
        <v>32</v>
      </c>
      <c r="AC5471" s="24" t="s">
        <v>32</v>
      </c>
      <c r="AD5471" s="25">
        <v>100000</v>
      </c>
      <c r="AE5471" s="25">
        <v>0</v>
      </c>
      <c r="AF5471" s="25">
        <v>0</v>
      </c>
      <c r="AG5471" s="25">
        <v>0</v>
      </c>
      <c r="AH5471" s="25">
        <v>100000</v>
      </c>
      <c r="AI5471" s="16" t="s">
        <v>11172</v>
      </c>
    </row>
    <row r="5472" spans="1:35" x14ac:dyDescent="0.25">
      <c r="A5472" s="17">
        <v>128634.06</v>
      </c>
      <c r="B5472" s="18">
        <v>1</v>
      </c>
      <c r="C5472" s="16" t="s">
        <v>73</v>
      </c>
      <c r="D5472" s="21">
        <v>43516</v>
      </c>
      <c r="E5472" s="16" t="s">
        <v>728</v>
      </c>
      <c r="F5472" s="21">
        <v>44279</v>
      </c>
      <c r="G5472" s="16" t="s">
        <v>75</v>
      </c>
      <c r="H5472" s="26" t="s">
        <v>215</v>
      </c>
      <c r="M5472" s="26" t="s">
        <v>3519</v>
      </c>
      <c r="N5472" s="26" t="s">
        <v>453</v>
      </c>
      <c r="O5472" s="16" t="s">
        <v>632</v>
      </c>
      <c r="P5472" s="26" t="s">
        <v>632</v>
      </c>
      <c r="T5472" s="22">
        <v>0</v>
      </c>
      <c r="W5472" s="20" t="s">
        <v>43</v>
      </c>
      <c r="Z5472" s="25">
        <v>100000</v>
      </c>
      <c r="AA5472" s="25">
        <v>0</v>
      </c>
      <c r="AB5472" s="25">
        <v>0</v>
      </c>
      <c r="AC5472" s="25">
        <v>0</v>
      </c>
      <c r="AD5472" s="25">
        <v>100000</v>
      </c>
      <c r="AE5472" s="25">
        <v>0</v>
      </c>
      <c r="AF5472" s="25">
        <v>0</v>
      </c>
      <c r="AG5472" s="25">
        <v>0</v>
      </c>
      <c r="AH5472" s="25">
        <v>100000</v>
      </c>
      <c r="AI5472" s="16" t="s">
        <v>4829</v>
      </c>
    </row>
    <row r="5473" spans="1:35" x14ac:dyDescent="0.25">
      <c r="A5473" s="17">
        <v>128634.07</v>
      </c>
      <c r="B5473" s="18">
        <v>2</v>
      </c>
      <c r="C5473" s="16" t="s">
        <v>73</v>
      </c>
      <c r="D5473" s="21">
        <v>43516</v>
      </c>
      <c r="E5473" s="16" t="s">
        <v>728</v>
      </c>
      <c r="F5473" s="21">
        <v>44292</v>
      </c>
      <c r="G5473" s="16" t="s">
        <v>514</v>
      </c>
      <c r="H5473" s="26" t="s">
        <v>218</v>
      </c>
      <c r="M5473" s="26" t="s">
        <v>3534</v>
      </c>
      <c r="N5473" s="26" t="s">
        <v>453</v>
      </c>
      <c r="O5473" s="16" t="s">
        <v>632</v>
      </c>
      <c r="P5473" s="26" t="s">
        <v>632</v>
      </c>
      <c r="T5473" s="23" t="s">
        <v>32</v>
      </c>
      <c r="W5473" s="20" t="s">
        <v>43</v>
      </c>
      <c r="Z5473" s="25">
        <v>100000</v>
      </c>
      <c r="AA5473" s="25">
        <v>0</v>
      </c>
      <c r="AB5473" s="25">
        <v>0</v>
      </c>
      <c r="AC5473" s="25">
        <v>0</v>
      </c>
      <c r="AD5473" s="25">
        <v>100000</v>
      </c>
      <c r="AE5473" s="25">
        <v>0</v>
      </c>
      <c r="AF5473" s="25">
        <v>0</v>
      </c>
      <c r="AG5473" s="25">
        <v>0</v>
      </c>
      <c r="AH5473" s="25">
        <v>100000</v>
      </c>
      <c r="AI5473" s="16" t="s">
        <v>4830</v>
      </c>
    </row>
    <row r="5474" spans="1:35" x14ac:dyDescent="0.25">
      <c r="A5474" s="17">
        <v>128634.08</v>
      </c>
      <c r="B5474" s="18">
        <v>4</v>
      </c>
      <c r="C5474" s="16" t="s">
        <v>73</v>
      </c>
      <c r="D5474" s="21">
        <v>43516</v>
      </c>
      <c r="E5474" s="16" t="s">
        <v>728</v>
      </c>
      <c r="F5474" s="21">
        <v>44279</v>
      </c>
      <c r="G5474" s="16" t="s">
        <v>75</v>
      </c>
      <c r="H5474" s="26" t="s">
        <v>221</v>
      </c>
      <c r="M5474" s="26" t="s">
        <v>3511</v>
      </c>
      <c r="N5474" s="26" t="s">
        <v>453</v>
      </c>
      <c r="O5474" s="16" t="s">
        <v>632</v>
      </c>
      <c r="P5474" s="26" t="s">
        <v>632</v>
      </c>
      <c r="T5474" s="22">
        <v>0</v>
      </c>
      <c r="W5474" s="20" t="s">
        <v>43</v>
      </c>
      <c r="Z5474" s="25">
        <v>100000</v>
      </c>
      <c r="AA5474" s="25">
        <v>0</v>
      </c>
      <c r="AB5474" s="25">
        <v>0</v>
      </c>
      <c r="AC5474" s="25">
        <v>0</v>
      </c>
      <c r="AD5474" s="25">
        <v>100000</v>
      </c>
      <c r="AE5474" s="25">
        <v>0</v>
      </c>
      <c r="AF5474" s="25">
        <v>0</v>
      </c>
      <c r="AG5474" s="25">
        <v>0</v>
      </c>
      <c r="AH5474" s="25">
        <v>100000</v>
      </c>
      <c r="AI5474" s="16" t="s">
        <v>4831</v>
      </c>
    </row>
    <row r="5475" spans="1:35" x14ac:dyDescent="0.25">
      <c r="A5475" s="17">
        <v>128634.09</v>
      </c>
      <c r="B5475" s="18">
        <v>1</v>
      </c>
      <c r="C5475" s="16" t="s">
        <v>73</v>
      </c>
      <c r="D5475" s="21">
        <v>43516</v>
      </c>
      <c r="E5475" s="16" t="s">
        <v>728</v>
      </c>
      <c r="F5475" s="21">
        <v>44279</v>
      </c>
      <c r="G5475" s="16" t="s">
        <v>75</v>
      </c>
      <c r="H5475" s="26" t="s">
        <v>133</v>
      </c>
      <c r="M5475" s="26" t="s">
        <v>3473</v>
      </c>
      <c r="N5475" s="26" t="s">
        <v>11151</v>
      </c>
      <c r="O5475" s="16" t="s">
        <v>632</v>
      </c>
      <c r="P5475" s="26" t="s">
        <v>632</v>
      </c>
      <c r="T5475" s="22">
        <v>0</v>
      </c>
      <c r="W5475" s="20" t="s">
        <v>43</v>
      </c>
      <c r="Z5475" s="24" t="s">
        <v>32</v>
      </c>
      <c r="AA5475" s="24" t="s">
        <v>32</v>
      </c>
      <c r="AB5475" s="24" t="s">
        <v>32</v>
      </c>
      <c r="AC5475" s="24" t="s">
        <v>32</v>
      </c>
      <c r="AD5475" s="25">
        <v>100000</v>
      </c>
      <c r="AE5475" s="25">
        <v>0</v>
      </c>
      <c r="AF5475" s="25">
        <v>0</v>
      </c>
      <c r="AG5475" s="25">
        <v>0</v>
      </c>
      <c r="AH5475" s="25">
        <v>100000</v>
      </c>
      <c r="AI5475" s="16" t="s">
        <v>11171</v>
      </c>
    </row>
    <row r="5476" spans="1:35" x14ac:dyDescent="0.25">
      <c r="A5476" s="17">
        <v>128634.1</v>
      </c>
      <c r="B5476" s="18">
        <v>3</v>
      </c>
      <c r="C5476" s="16" t="s">
        <v>73</v>
      </c>
      <c r="D5476" s="21">
        <v>43516</v>
      </c>
      <c r="E5476" s="16" t="s">
        <v>728</v>
      </c>
      <c r="F5476" s="21">
        <v>44279</v>
      </c>
      <c r="G5476" s="16" t="s">
        <v>75</v>
      </c>
      <c r="H5476" s="26" t="s">
        <v>226</v>
      </c>
      <c r="M5476" s="26" t="s">
        <v>3457</v>
      </c>
      <c r="N5476" s="26" t="s">
        <v>453</v>
      </c>
      <c r="O5476" s="16" t="s">
        <v>632</v>
      </c>
      <c r="P5476" s="26" t="s">
        <v>632</v>
      </c>
      <c r="T5476" s="23" t="s">
        <v>32</v>
      </c>
      <c r="W5476" s="20" t="s">
        <v>43</v>
      </c>
      <c r="Z5476" s="24" t="s">
        <v>32</v>
      </c>
      <c r="AA5476" s="24" t="s">
        <v>32</v>
      </c>
      <c r="AB5476" s="24" t="s">
        <v>32</v>
      </c>
      <c r="AC5476" s="24" t="s">
        <v>32</v>
      </c>
      <c r="AD5476" s="25">
        <v>100000</v>
      </c>
      <c r="AE5476" s="25">
        <v>0</v>
      </c>
      <c r="AF5476" s="25">
        <v>0</v>
      </c>
      <c r="AG5476" s="25">
        <v>0</v>
      </c>
      <c r="AH5476" s="25">
        <v>100000</v>
      </c>
      <c r="AI5476" s="16" t="s">
        <v>11170</v>
      </c>
    </row>
    <row r="5477" spans="1:35" x14ac:dyDescent="0.25">
      <c r="A5477" s="17">
        <v>128634.11</v>
      </c>
      <c r="B5477" s="18">
        <v>4</v>
      </c>
      <c r="C5477" s="16" t="s">
        <v>73</v>
      </c>
      <c r="D5477" s="21">
        <v>43516</v>
      </c>
      <c r="E5477" s="16" t="s">
        <v>728</v>
      </c>
      <c r="F5477" s="21">
        <v>44314</v>
      </c>
      <c r="G5477" s="16" t="s">
        <v>1244</v>
      </c>
      <c r="H5477" s="26" t="s">
        <v>229</v>
      </c>
      <c r="M5477" s="26" t="s">
        <v>3544</v>
      </c>
      <c r="N5477" s="26" t="s">
        <v>453</v>
      </c>
      <c r="O5477" s="16" t="s">
        <v>632</v>
      </c>
      <c r="P5477" s="26" t="s">
        <v>632</v>
      </c>
      <c r="T5477" s="23" t="s">
        <v>32</v>
      </c>
      <c r="W5477" s="20" t="s">
        <v>43</v>
      </c>
      <c r="Z5477" s="25">
        <v>100000</v>
      </c>
      <c r="AA5477" s="25">
        <v>0</v>
      </c>
      <c r="AB5477" s="25">
        <v>0</v>
      </c>
      <c r="AC5477" s="25">
        <v>0</v>
      </c>
      <c r="AD5477" s="25">
        <v>100000</v>
      </c>
      <c r="AE5477" s="25">
        <v>0</v>
      </c>
      <c r="AF5477" s="25">
        <v>0</v>
      </c>
      <c r="AG5477" s="25">
        <v>0</v>
      </c>
      <c r="AH5477" s="25">
        <v>100000</v>
      </c>
      <c r="AI5477" s="16" t="s">
        <v>4832</v>
      </c>
    </row>
    <row r="5478" spans="1:35" x14ac:dyDescent="0.25">
      <c r="A5478" s="17">
        <v>128634.12</v>
      </c>
      <c r="B5478" s="18">
        <v>1</v>
      </c>
      <c r="C5478" s="16" t="s">
        <v>73</v>
      </c>
      <c r="D5478" s="21">
        <v>43517</v>
      </c>
      <c r="E5478" s="16" t="s">
        <v>342</v>
      </c>
      <c r="F5478" s="21">
        <v>44279</v>
      </c>
      <c r="G5478" s="16" t="s">
        <v>75</v>
      </c>
      <c r="H5478" s="26" t="s">
        <v>232</v>
      </c>
      <c r="M5478" s="26" t="s">
        <v>3524</v>
      </c>
      <c r="N5478" s="26" t="s">
        <v>453</v>
      </c>
      <c r="O5478" s="16" t="s">
        <v>632</v>
      </c>
      <c r="P5478" s="26" t="s">
        <v>632</v>
      </c>
      <c r="T5478" s="22">
        <v>0</v>
      </c>
      <c r="W5478" s="20" t="s">
        <v>43</v>
      </c>
      <c r="Z5478" s="25">
        <v>100000</v>
      </c>
      <c r="AA5478" s="25">
        <v>0</v>
      </c>
      <c r="AB5478" s="25">
        <v>0</v>
      </c>
      <c r="AC5478" s="25">
        <v>0</v>
      </c>
      <c r="AD5478" s="25">
        <v>100000</v>
      </c>
      <c r="AE5478" s="25">
        <v>0</v>
      </c>
      <c r="AF5478" s="25">
        <v>0</v>
      </c>
      <c r="AG5478" s="25">
        <v>0</v>
      </c>
      <c r="AH5478" s="25">
        <v>100000</v>
      </c>
      <c r="AI5478" s="16" t="s">
        <v>4833</v>
      </c>
    </row>
    <row r="5479" spans="1:35" x14ac:dyDescent="0.25">
      <c r="A5479" s="17">
        <v>128634.13</v>
      </c>
      <c r="B5479" s="18">
        <v>2</v>
      </c>
      <c r="C5479" s="16" t="s">
        <v>73</v>
      </c>
      <c r="D5479" s="21">
        <v>43517</v>
      </c>
      <c r="E5479" s="16" t="s">
        <v>342</v>
      </c>
      <c r="F5479" s="21">
        <v>44279</v>
      </c>
      <c r="G5479" s="16" t="s">
        <v>75</v>
      </c>
      <c r="H5479" s="26" t="s">
        <v>235</v>
      </c>
      <c r="M5479" s="26" t="s">
        <v>3549</v>
      </c>
      <c r="N5479" s="26" t="s">
        <v>453</v>
      </c>
      <c r="O5479" s="16" t="s">
        <v>632</v>
      </c>
      <c r="P5479" s="26" t="s">
        <v>632</v>
      </c>
      <c r="T5479" s="23" t="s">
        <v>32</v>
      </c>
      <c r="W5479" s="20" t="s">
        <v>43</v>
      </c>
      <c r="Z5479" s="25">
        <v>100000</v>
      </c>
      <c r="AA5479" s="25">
        <v>0</v>
      </c>
      <c r="AB5479" s="25">
        <v>0</v>
      </c>
      <c r="AC5479" s="25">
        <v>0</v>
      </c>
      <c r="AD5479" s="25">
        <v>100000</v>
      </c>
      <c r="AE5479" s="25">
        <v>0</v>
      </c>
      <c r="AF5479" s="25">
        <v>0</v>
      </c>
      <c r="AG5479" s="25">
        <v>0</v>
      </c>
      <c r="AH5479" s="25">
        <v>100000</v>
      </c>
      <c r="AI5479" s="16" t="s">
        <v>4834</v>
      </c>
    </row>
    <row r="5480" spans="1:35" x14ac:dyDescent="0.25">
      <c r="A5480" s="17">
        <v>128634.14</v>
      </c>
      <c r="B5480" s="18">
        <v>1</v>
      </c>
      <c r="C5480" s="16" t="s">
        <v>73</v>
      </c>
      <c r="D5480" s="21">
        <v>43518</v>
      </c>
      <c r="E5480" s="16" t="s">
        <v>342</v>
      </c>
      <c r="F5480" s="21">
        <v>44284</v>
      </c>
      <c r="G5480" s="16" t="s">
        <v>74</v>
      </c>
      <c r="H5480" s="26" t="s">
        <v>238</v>
      </c>
      <c r="M5480" s="26" t="s">
        <v>3485</v>
      </c>
      <c r="N5480" s="26" t="s">
        <v>453</v>
      </c>
      <c r="O5480" s="16" t="s">
        <v>632</v>
      </c>
      <c r="P5480" s="26" t="s">
        <v>632</v>
      </c>
      <c r="T5480" s="22">
        <v>0</v>
      </c>
      <c r="W5480" s="20" t="s">
        <v>43</v>
      </c>
      <c r="Z5480" s="25">
        <v>100000</v>
      </c>
      <c r="AA5480" s="25">
        <v>0</v>
      </c>
      <c r="AB5480" s="25">
        <v>0</v>
      </c>
      <c r="AC5480" s="25">
        <v>0</v>
      </c>
      <c r="AD5480" s="25">
        <v>100000</v>
      </c>
      <c r="AE5480" s="25">
        <v>0</v>
      </c>
      <c r="AF5480" s="25">
        <v>0</v>
      </c>
      <c r="AG5480" s="25">
        <v>0</v>
      </c>
      <c r="AH5480" s="25">
        <v>100000</v>
      </c>
      <c r="AI5480" s="16" t="s">
        <v>4835</v>
      </c>
    </row>
    <row r="5481" spans="1:35" x14ac:dyDescent="0.25">
      <c r="A5481" s="17">
        <v>128634.15</v>
      </c>
      <c r="B5481" s="18">
        <v>2</v>
      </c>
      <c r="C5481" s="16" t="s">
        <v>73</v>
      </c>
      <c r="D5481" s="21">
        <v>43521</v>
      </c>
      <c r="E5481" s="16" t="s">
        <v>342</v>
      </c>
      <c r="F5481" s="21">
        <v>44291</v>
      </c>
      <c r="G5481" s="16" t="s">
        <v>514</v>
      </c>
      <c r="H5481" s="26" t="s">
        <v>241</v>
      </c>
      <c r="M5481" s="26" t="s">
        <v>3465</v>
      </c>
      <c r="N5481" s="26" t="s">
        <v>453</v>
      </c>
      <c r="O5481" s="16" t="s">
        <v>632</v>
      </c>
      <c r="P5481" s="26" t="s">
        <v>632</v>
      </c>
      <c r="T5481" s="23" t="s">
        <v>32</v>
      </c>
      <c r="W5481" s="20" t="s">
        <v>43</v>
      </c>
      <c r="Z5481" s="25">
        <v>100000</v>
      </c>
      <c r="AA5481" s="25">
        <v>0</v>
      </c>
      <c r="AB5481" s="25">
        <v>0</v>
      </c>
      <c r="AC5481" s="25">
        <v>0</v>
      </c>
      <c r="AD5481" s="25">
        <v>100000</v>
      </c>
      <c r="AE5481" s="25">
        <v>0</v>
      </c>
      <c r="AF5481" s="25">
        <v>0</v>
      </c>
      <c r="AG5481" s="25">
        <v>0</v>
      </c>
      <c r="AH5481" s="25">
        <v>100000</v>
      </c>
      <c r="AI5481" s="16" t="s">
        <v>4836</v>
      </c>
    </row>
    <row r="5482" spans="1:35" x14ac:dyDescent="0.25">
      <c r="A5482" s="17">
        <v>128634.16</v>
      </c>
      <c r="B5482" s="18">
        <v>4</v>
      </c>
      <c r="C5482" s="16" t="s">
        <v>73</v>
      </c>
      <c r="D5482" s="21">
        <v>43521</v>
      </c>
      <c r="E5482" s="16" t="s">
        <v>342</v>
      </c>
      <c r="F5482" s="21">
        <v>44314</v>
      </c>
      <c r="G5482" s="16" t="s">
        <v>1244</v>
      </c>
      <c r="H5482" s="26" t="s">
        <v>794</v>
      </c>
      <c r="M5482" s="26" t="s">
        <v>4837</v>
      </c>
      <c r="N5482" s="26" t="s">
        <v>453</v>
      </c>
      <c r="O5482" s="16" t="s">
        <v>632</v>
      </c>
      <c r="P5482" s="26" t="s">
        <v>632</v>
      </c>
      <c r="T5482" s="23" t="s">
        <v>32</v>
      </c>
      <c r="W5482" s="20" t="s">
        <v>43</v>
      </c>
      <c r="Z5482" s="25">
        <v>100000</v>
      </c>
      <c r="AA5482" s="25">
        <v>0</v>
      </c>
      <c r="AB5482" s="25">
        <v>0</v>
      </c>
      <c r="AC5482" s="25">
        <v>0</v>
      </c>
      <c r="AD5482" s="25">
        <v>100000</v>
      </c>
      <c r="AE5482" s="25">
        <v>0</v>
      </c>
      <c r="AF5482" s="25">
        <v>0</v>
      </c>
      <c r="AG5482" s="25">
        <v>0</v>
      </c>
      <c r="AH5482" s="25">
        <v>100000</v>
      </c>
      <c r="AI5482" s="16" t="s">
        <v>4838</v>
      </c>
    </row>
    <row r="5483" spans="1:35" x14ac:dyDescent="0.25">
      <c r="A5483" s="17">
        <v>128634.17</v>
      </c>
      <c r="B5483" s="18">
        <v>2</v>
      </c>
      <c r="C5483" s="16" t="s">
        <v>73</v>
      </c>
      <c r="D5483" s="21">
        <v>43521</v>
      </c>
      <c r="E5483" s="16" t="s">
        <v>342</v>
      </c>
      <c r="F5483" s="21">
        <v>44279</v>
      </c>
      <c r="G5483" s="16" t="s">
        <v>75</v>
      </c>
      <c r="H5483" s="26" t="s">
        <v>244</v>
      </c>
      <c r="M5483" s="26" t="s">
        <v>4839</v>
      </c>
      <c r="N5483" s="26" t="s">
        <v>453</v>
      </c>
      <c r="O5483" s="16" t="s">
        <v>632</v>
      </c>
      <c r="P5483" s="26" t="s">
        <v>632</v>
      </c>
      <c r="T5483" s="23" t="s">
        <v>32</v>
      </c>
      <c r="W5483" s="20" t="s">
        <v>43</v>
      </c>
      <c r="Z5483" s="25">
        <v>100000</v>
      </c>
      <c r="AA5483" s="25">
        <v>0</v>
      </c>
      <c r="AB5483" s="25">
        <v>0</v>
      </c>
      <c r="AC5483" s="25">
        <v>0</v>
      </c>
      <c r="AD5483" s="25">
        <v>100000</v>
      </c>
      <c r="AE5483" s="25">
        <v>0</v>
      </c>
      <c r="AF5483" s="25">
        <v>0</v>
      </c>
      <c r="AG5483" s="25">
        <v>0</v>
      </c>
      <c r="AH5483" s="25">
        <v>100000</v>
      </c>
      <c r="AI5483" s="16" t="s">
        <v>4840</v>
      </c>
    </row>
    <row r="5484" spans="1:35" x14ac:dyDescent="0.25">
      <c r="A5484" s="17">
        <v>128634.18</v>
      </c>
      <c r="B5484" s="18">
        <v>4</v>
      </c>
      <c r="C5484" s="16" t="s">
        <v>73</v>
      </c>
      <c r="D5484" s="21">
        <v>43521</v>
      </c>
      <c r="E5484" s="16" t="s">
        <v>342</v>
      </c>
      <c r="F5484" s="21">
        <v>44279</v>
      </c>
      <c r="G5484" s="16" t="s">
        <v>75</v>
      </c>
      <c r="H5484" s="26" t="s">
        <v>249</v>
      </c>
      <c r="M5484" s="26" t="s">
        <v>4841</v>
      </c>
      <c r="N5484" s="26" t="s">
        <v>453</v>
      </c>
      <c r="O5484" s="16" t="s">
        <v>632</v>
      </c>
      <c r="P5484" s="26" t="s">
        <v>632</v>
      </c>
      <c r="T5484" s="22">
        <v>0</v>
      </c>
      <c r="W5484" s="20" t="s">
        <v>43</v>
      </c>
      <c r="Z5484" s="25">
        <v>100000</v>
      </c>
      <c r="AA5484" s="25">
        <v>0</v>
      </c>
      <c r="AB5484" s="25">
        <v>0</v>
      </c>
      <c r="AC5484" s="25">
        <v>0</v>
      </c>
      <c r="AD5484" s="25">
        <v>100000</v>
      </c>
      <c r="AE5484" s="25">
        <v>0</v>
      </c>
      <c r="AF5484" s="25">
        <v>0</v>
      </c>
      <c r="AG5484" s="25">
        <v>0</v>
      </c>
      <c r="AH5484" s="25">
        <v>100000</v>
      </c>
      <c r="AI5484" s="16" t="s">
        <v>4842</v>
      </c>
    </row>
    <row r="5485" spans="1:35" x14ac:dyDescent="0.25">
      <c r="A5485" s="17">
        <v>128634.19</v>
      </c>
      <c r="B5485" s="18">
        <v>2</v>
      </c>
      <c r="C5485" s="16" t="s">
        <v>73</v>
      </c>
      <c r="D5485" s="21">
        <v>43521</v>
      </c>
      <c r="E5485" s="16" t="s">
        <v>342</v>
      </c>
      <c r="F5485" s="21">
        <v>44279</v>
      </c>
      <c r="G5485" s="16" t="s">
        <v>75</v>
      </c>
      <c r="H5485" s="26" t="s">
        <v>252</v>
      </c>
      <c r="M5485" s="26" t="s">
        <v>4843</v>
      </c>
      <c r="N5485" s="26" t="s">
        <v>453</v>
      </c>
      <c r="O5485" s="16" t="s">
        <v>632</v>
      </c>
      <c r="P5485" s="26" t="s">
        <v>632</v>
      </c>
      <c r="T5485" s="23" t="s">
        <v>32</v>
      </c>
      <c r="W5485" s="20" t="s">
        <v>43</v>
      </c>
      <c r="Z5485" s="25">
        <v>100000</v>
      </c>
      <c r="AA5485" s="25">
        <v>0</v>
      </c>
      <c r="AB5485" s="25">
        <v>0</v>
      </c>
      <c r="AC5485" s="25">
        <v>0</v>
      </c>
      <c r="AD5485" s="25">
        <v>100000</v>
      </c>
      <c r="AE5485" s="25">
        <v>0</v>
      </c>
      <c r="AF5485" s="25">
        <v>0</v>
      </c>
      <c r="AG5485" s="25">
        <v>0</v>
      </c>
      <c r="AH5485" s="25">
        <v>100000</v>
      </c>
      <c r="AI5485" s="16" t="s">
        <v>4844</v>
      </c>
    </row>
    <row r="5486" spans="1:35" x14ac:dyDescent="0.25">
      <c r="A5486" s="17">
        <v>128634.2</v>
      </c>
      <c r="B5486" s="18">
        <v>3</v>
      </c>
      <c r="C5486" s="16" t="s">
        <v>73</v>
      </c>
      <c r="D5486" s="21">
        <v>43522</v>
      </c>
      <c r="E5486" s="16" t="s">
        <v>342</v>
      </c>
      <c r="F5486" s="21">
        <v>44279</v>
      </c>
      <c r="G5486" s="16" t="s">
        <v>75</v>
      </c>
      <c r="H5486" s="26" t="s">
        <v>255</v>
      </c>
      <c r="M5486" s="26" t="s">
        <v>11169</v>
      </c>
      <c r="N5486" s="26" t="s">
        <v>453</v>
      </c>
      <c r="O5486" s="16" t="s">
        <v>632</v>
      </c>
      <c r="P5486" s="26" t="s">
        <v>632</v>
      </c>
      <c r="T5486" s="23" t="s">
        <v>32</v>
      </c>
      <c r="W5486" s="20" t="s">
        <v>43</v>
      </c>
      <c r="Z5486" s="24" t="s">
        <v>32</v>
      </c>
      <c r="AA5486" s="24" t="s">
        <v>32</v>
      </c>
      <c r="AB5486" s="24" t="s">
        <v>32</v>
      </c>
      <c r="AC5486" s="24" t="s">
        <v>32</v>
      </c>
      <c r="AD5486" s="25">
        <v>100000</v>
      </c>
      <c r="AE5486" s="25">
        <v>0</v>
      </c>
      <c r="AF5486" s="25">
        <v>0</v>
      </c>
      <c r="AG5486" s="25">
        <v>0</v>
      </c>
      <c r="AH5486" s="25">
        <v>100000</v>
      </c>
      <c r="AI5486" s="16" t="s">
        <v>11168</v>
      </c>
    </row>
    <row r="5487" spans="1:35" x14ac:dyDescent="0.25">
      <c r="A5487" s="17">
        <v>128634.21</v>
      </c>
      <c r="B5487" s="18">
        <v>4</v>
      </c>
      <c r="C5487" s="16" t="s">
        <v>73</v>
      </c>
      <c r="D5487" s="21">
        <v>43522</v>
      </c>
      <c r="E5487" s="16" t="s">
        <v>342</v>
      </c>
      <c r="F5487" s="21">
        <v>44348</v>
      </c>
      <c r="G5487" s="16" t="s">
        <v>109</v>
      </c>
      <c r="H5487" s="26" t="s">
        <v>258</v>
      </c>
      <c r="M5487" s="26" t="s">
        <v>11167</v>
      </c>
      <c r="N5487" s="26" t="s">
        <v>453</v>
      </c>
      <c r="O5487" s="16" t="s">
        <v>632</v>
      </c>
      <c r="P5487" s="26" t="s">
        <v>632</v>
      </c>
      <c r="T5487" s="23" t="s">
        <v>32</v>
      </c>
      <c r="U5487" s="21">
        <v>44904</v>
      </c>
      <c r="W5487" s="20" t="s">
        <v>43</v>
      </c>
      <c r="X5487" s="16" t="s">
        <v>44</v>
      </c>
      <c r="Z5487" s="24" t="s">
        <v>32</v>
      </c>
      <c r="AA5487" s="24" t="s">
        <v>32</v>
      </c>
      <c r="AB5487" s="24" t="s">
        <v>32</v>
      </c>
      <c r="AC5487" s="24" t="s">
        <v>32</v>
      </c>
      <c r="AD5487" s="25">
        <v>100000</v>
      </c>
      <c r="AE5487" s="25">
        <v>0</v>
      </c>
      <c r="AF5487" s="25">
        <v>0</v>
      </c>
      <c r="AG5487" s="25">
        <v>0</v>
      </c>
      <c r="AH5487" s="25">
        <v>100000</v>
      </c>
      <c r="AI5487" s="16" t="s">
        <v>11166</v>
      </c>
    </row>
    <row r="5488" spans="1:35" x14ac:dyDescent="0.25">
      <c r="A5488" s="17">
        <v>128634.22</v>
      </c>
      <c r="B5488" s="18">
        <v>4</v>
      </c>
      <c r="C5488" s="16" t="s">
        <v>73</v>
      </c>
      <c r="D5488" s="21">
        <v>43522</v>
      </c>
      <c r="E5488" s="16" t="s">
        <v>342</v>
      </c>
      <c r="F5488" s="21">
        <v>44314</v>
      </c>
      <c r="G5488" s="16" t="s">
        <v>1244</v>
      </c>
      <c r="H5488" s="26" t="s">
        <v>261</v>
      </c>
      <c r="M5488" s="26" t="s">
        <v>3489</v>
      </c>
      <c r="N5488" s="26" t="s">
        <v>453</v>
      </c>
      <c r="O5488" s="16" t="s">
        <v>632</v>
      </c>
      <c r="P5488" s="26" t="s">
        <v>632</v>
      </c>
      <c r="T5488" s="23" t="s">
        <v>32</v>
      </c>
      <c r="W5488" s="20" t="s">
        <v>43</v>
      </c>
      <c r="Z5488" s="25">
        <v>100000</v>
      </c>
      <c r="AA5488" s="25">
        <v>0</v>
      </c>
      <c r="AB5488" s="25">
        <v>0</v>
      </c>
      <c r="AC5488" s="25">
        <v>0</v>
      </c>
      <c r="AD5488" s="25">
        <v>100000</v>
      </c>
      <c r="AE5488" s="25">
        <v>0</v>
      </c>
      <c r="AF5488" s="25">
        <v>0</v>
      </c>
      <c r="AG5488" s="25">
        <v>0</v>
      </c>
      <c r="AH5488" s="25">
        <v>100000</v>
      </c>
      <c r="AI5488" s="16" t="s">
        <v>4845</v>
      </c>
    </row>
    <row r="5489" spans="1:35" x14ac:dyDescent="0.25">
      <c r="A5489" s="17">
        <v>128634.23</v>
      </c>
      <c r="B5489" s="18">
        <v>2</v>
      </c>
      <c r="C5489" s="16" t="s">
        <v>73</v>
      </c>
      <c r="D5489" s="21">
        <v>43522</v>
      </c>
      <c r="E5489" s="16" t="s">
        <v>342</v>
      </c>
      <c r="F5489" s="21">
        <v>44279</v>
      </c>
      <c r="G5489" s="16" t="s">
        <v>75</v>
      </c>
      <c r="H5489" s="26" t="s">
        <v>264</v>
      </c>
      <c r="M5489" s="26" t="s">
        <v>3530</v>
      </c>
      <c r="N5489" s="26" t="s">
        <v>453</v>
      </c>
      <c r="O5489" s="16" t="s">
        <v>632</v>
      </c>
      <c r="P5489" s="26" t="s">
        <v>632</v>
      </c>
      <c r="T5489" s="23" t="s">
        <v>32</v>
      </c>
      <c r="W5489" s="20" t="s">
        <v>43</v>
      </c>
      <c r="Z5489" s="25">
        <v>100000</v>
      </c>
      <c r="AA5489" s="25">
        <v>0</v>
      </c>
      <c r="AB5489" s="25">
        <v>0</v>
      </c>
      <c r="AC5489" s="25">
        <v>0</v>
      </c>
      <c r="AD5489" s="25">
        <v>100000</v>
      </c>
      <c r="AE5489" s="25">
        <v>0</v>
      </c>
      <c r="AF5489" s="25">
        <v>0</v>
      </c>
      <c r="AG5489" s="25">
        <v>0</v>
      </c>
      <c r="AH5489" s="25">
        <v>100000</v>
      </c>
      <c r="AI5489" s="16" t="s">
        <v>4846</v>
      </c>
    </row>
    <row r="5490" spans="1:35" x14ac:dyDescent="0.25">
      <c r="A5490" s="17">
        <v>128634.24000000001</v>
      </c>
      <c r="B5490" s="18">
        <v>2</v>
      </c>
      <c r="C5490" s="16" t="s">
        <v>73</v>
      </c>
      <c r="D5490" s="21">
        <v>43522</v>
      </c>
      <c r="E5490" s="16" t="s">
        <v>342</v>
      </c>
      <c r="F5490" s="21">
        <v>44291</v>
      </c>
      <c r="G5490" s="16" t="s">
        <v>514</v>
      </c>
      <c r="H5490" s="26" t="s">
        <v>267</v>
      </c>
      <c r="M5490" s="26" t="s">
        <v>3503</v>
      </c>
      <c r="N5490" s="26" t="s">
        <v>453</v>
      </c>
      <c r="O5490" s="16" t="s">
        <v>632</v>
      </c>
      <c r="P5490" s="26" t="s">
        <v>632</v>
      </c>
      <c r="T5490" s="23" t="s">
        <v>32</v>
      </c>
      <c r="W5490" s="20" t="s">
        <v>43</v>
      </c>
      <c r="Z5490" s="25">
        <v>100000</v>
      </c>
      <c r="AA5490" s="25">
        <v>0</v>
      </c>
      <c r="AB5490" s="25">
        <v>0</v>
      </c>
      <c r="AC5490" s="25">
        <v>0</v>
      </c>
      <c r="AD5490" s="25">
        <v>100000</v>
      </c>
      <c r="AE5490" s="25">
        <v>0</v>
      </c>
      <c r="AF5490" s="25">
        <v>0</v>
      </c>
      <c r="AG5490" s="25">
        <v>0</v>
      </c>
      <c r="AH5490" s="25">
        <v>100000</v>
      </c>
      <c r="AI5490" s="16" t="s">
        <v>4847</v>
      </c>
    </row>
    <row r="5491" spans="1:35" x14ac:dyDescent="0.25">
      <c r="A5491" s="17">
        <v>128634.25</v>
      </c>
      <c r="B5491" s="18">
        <v>4</v>
      </c>
      <c r="C5491" s="16" t="s">
        <v>73</v>
      </c>
      <c r="D5491" s="21">
        <v>43522</v>
      </c>
      <c r="E5491" s="16" t="s">
        <v>342</v>
      </c>
      <c r="F5491" s="21">
        <v>44314</v>
      </c>
      <c r="G5491" s="16" t="s">
        <v>1244</v>
      </c>
      <c r="H5491" s="26" t="s">
        <v>270</v>
      </c>
      <c r="M5491" s="26" t="s">
        <v>3560</v>
      </c>
      <c r="N5491" s="26" t="s">
        <v>453</v>
      </c>
      <c r="O5491" s="16" t="s">
        <v>632</v>
      </c>
      <c r="P5491" s="26" t="s">
        <v>632</v>
      </c>
      <c r="T5491" s="23" t="s">
        <v>32</v>
      </c>
      <c r="W5491" s="20" t="s">
        <v>43</v>
      </c>
      <c r="Z5491" s="25">
        <v>100000</v>
      </c>
      <c r="AA5491" s="25">
        <v>0</v>
      </c>
      <c r="AB5491" s="25">
        <v>0</v>
      </c>
      <c r="AC5491" s="25">
        <v>0</v>
      </c>
      <c r="AD5491" s="25">
        <v>100000</v>
      </c>
      <c r="AE5491" s="25">
        <v>0</v>
      </c>
      <c r="AF5491" s="25">
        <v>0</v>
      </c>
      <c r="AG5491" s="25">
        <v>0</v>
      </c>
      <c r="AH5491" s="25">
        <v>100000</v>
      </c>
      <c r="AI5491" s="16" t="s">
        <v>4848</v>
      </c>
    </row>
    <row r="5492" spans="1:35" x14ac:dyDescent="0.25">
      <c r="A5492" s="17">
        <v>128634.26</v>
      </c>
      <c r="B5492" s="18">
        <v>3</v>
      </c>
      <c r="C5492" s="16" t="s">
        <v>73</v>
      </c>
      <c r="D5492" s="21">
        <v>43522</v>
      </c>
      <c r="E5492" s="16" t="s">
        <v>342</v>
      </c>
      <c r="F5492" s="21">
        <v>44294</v>
      </c>
      <c r="G5492" s="16" t="s">
        <v>832</v>
      </c>
      <c r="H5492" s="26" t="s">
        <v>273</v>
      </c>
      <c r="M5492" s="26" t="s">
        <v>3495</v>
      </c>
      <c r="N5492" s="26" t="s">
        <v>453</v>
      </c>
      <c r="O5492" s="16" t="s">
        <v>632</v>
      </c>
      <c r="P5492" s="26" t="s">
        <v>632</v>
      </c>
      <c r="T5492" s="23" t="s">
        <v>32</v>
      </c>
      <c r="W5492" s="20" t="s">
        <v>43</v>
      </c>
      <c r="Z5492" s="25">
        <v>100000</v>
      </c>
      <c r="AA5492" s="25">
        <v>0</v>
      </c>
      <c r="AB5492" s="25">
        <v>0</v>
      </c>
      <c r="AC5492" s="25">
        <v>0</v>
      </c>
      <c r="AD5492" s="25">
        <v>100000</v>
      </c>
      <c r="AE5492" s="25">
        <v>0</v>
      </c>
      <c r="AF5492" s="25">
        <v>0</v>
      </c>
      <c r="AG5492" s="25">
        <v>0</v>
      </c>
      <c r="AH5492" s="25">
        <v>100000</v>
      </c>
      <c r="AI5492" s="16" t="s">
        <v>4849</v>
      </c>
    </row>
    <row r="5493" spans="1:35" x14ac:dyDescent="0.25">
      <c r="A5493" s="17">
        <v>128634.27</v>
      </c>
      <c r="B5493" s="18">
        <v>1</v>
      </c>
      <c r="C5493" s="16" t="s">
        <v>73</v>
      </c>
      <c r="D5493" s="21">
        <v>43523</v>
      </c>
      <c r="E5493" s="16" t="s">
        <v>342</v>
      </c>
      <c r="F5493" s="21">
        <v>44281</v>
      </c>
      <c r="G5493" s="16" t="s">
        <v>74</v>
      </c>
      <c r="H5493" s="26" t="s">
        <v>276</v>
      </c>
      <c r="M5493" s="26" t="s">
        <v>3501</v>
      </c>
      <c r="N5493" s="26" t="s">
        <v>453</v>
      </c>
      <c r="O5493" s="16" t="s">
        <v>632</v>
      </c>
      <c r="P5493" s="26" t="s">
        <v>632</v>
      </c>
      <c r="T5493" s="23" t="s">
        <v>32</v>
      </c>
      <c r="W5493" s="20" t="s">
        <v>43</v>
      </c>
      <c r="Z5493" s="25">
        <v>100000</v>
      </c>
      <c r="AA5493" s="25">
        <v>0</v>
      </c>
      <c r="AB5493" s="25">
        <v>0</v>
      </c>
      <c r="AC5493" s="25">
        <v>0</v>
      </c>
      <c r="AD5493" s="25">
        <v>100000</v>
      </c>
      <c r="AE5493" s="25">
        <v>0</v>
      </c>
      <c r="AF5493" s="25">
        <v>0</v>
      </c>
      <c r="AG5493" s="25">
        <v>0</v>
      </c>
      <c r="AH5493" s="25">
        <v>100000</v>
      </c>
      <c r="AI5493" s="16" t="s">
        <v>4850</v>
      </c>
    </row>
    <row r="5494" spans="1:35" x14ac:dyDescent="0.25">
      <c r="A5494" s="17">
        <v>128634.28</v>
      </c>
      <c r="B5494" s="18">
        <v>1</v>
      </c>
      <c r="C5494" s="16" t="s">
        <v>73</v>
      </c>
      <c r="D5494" s="21">
        <v>43523</v>
      </c>
      <c r="E5494" s="16" t="s">
        <v>342</v>
      </c>
      <c r="F5494" s="21">
        <v>44280</v>
      </c>
      <c r="G5494" s="16" t="s">
        <v>74</v>
      </c>
      <c r="H5494" s="26" t="s">
        <v>146</v>
      </c>
      <c r="M5494" s="26" t="s">
        <v>3469</v>
      </c>
      <c r="N5494" s="26" t="s">
        <v>453</v>
      </c>
      <c r="O5494" s="16" t="s">
        <v>632</v>
      </c>
      <c r="P5494" s="26" t="s">
        <v>632</v>
      </c>
      <c r="T5494" s="23" t="s">
        <v>32</v>
      </c>
      <c r="W5494" s="20" t="s">
        <v>43</v>
      </c>
      <c r="Z5494" s="25">
        <v>100000</v>
      </c>
      <c r="AA5494" s="25">
        <v>0</v>
      </c>
      <c r="AB5494" s="25">
        <v>0</v>
      </c>
      <c r="AC5494" s="25">
        <v>0</v>
      </c>
      <c r="AD5494" s="25">
        <v>100000</v>
      </c>
      <c r="AE5494" s="25">
        <v>0</v>
      </c>
      <c r="AF5494" s="25">
        <v>0</v>
      </c>
      <c r="AG5494" s="25">
        <v>0</v>
      </c>
      <c r="AH5494" s="25">
        <v>100000</v>
      </c>
      <c r="AI5494" s="16" t="s">
        <v>4851</v>
      </c>
    </row>
    <row r="5495" spans="1:35" x14ac:dyDescent="0.25">
      <c r="A5495" s="17">
        <v>128634.29</v>
      </c>
      <c r="B5495" s="18">
        <v>2</v>
      </c>
      <c r="C5495" s="16" t="s">
        <v>73</v>
      </c>
      <c r="D5495" s="21">
        <v>43523</v>
      </c>
      <c r="E5495" s="16" t="s">
        <v>342</v>
      </c>
      <c r="F5495" s="21">
        <v>44279</v>
      </c>
      <c r="G5495" s="16" t="s">
        <v>75</v>
      </c>
      <c r="H5495" s="26" t="s">
        <v>154</v>
      </c>
      <c r="M5495" s="26" t="s">
        <v>11165</v>
      </c>
      <c r="N5495" s="26" t="s">
        <v>453</v>
      </c>
      <c r="O5495" s="16" t="s">
        <v>632</v>
      </c>
      <c r="P5495" s="26" t="s">
        <v>632</v>
      </c>
      <c r="T5495" s="23" t="s">
        <v>32</v>
      </c>
      <c r="W5495" s="20" t="s">
        <v>43</v>
      </c>
      <c r="Z5495" s="24" t="s">
        <v>32</v>
      </c>
      <c r="AA5495" s="24" t="s">
        <v>32</v>
      </c>
      <c r="AB5495" s="24" t="s">
        <v>32</v>
      </c>
      <c r="AC5495" s="24" t="s">
        <v>32</v>
      </c>
      <c r="AD5495" s="25">
        <v>100000</v>
      </c>
      <c r="AE5495" s="25">
        <v>0</v>
      </c>
      <c r="AF5495" s="25">
        <v>0</v>
      </c>
      <c r="AG5495" s="25">
        <v>0</v>
      </c>
      <c r="AH5495" s="25">
        <v>100000</v>
      </c>
      <c r="AI5495" s="16" t="s">
        <v>11164</v>
      </c>
    </row>
    <row r="5496" spans="1:35" x14ac:dyDescent="0.25">
      <c r="A5496" s="17">
        <v>128634.3</v>
      </c>
      <c r="B5496" s="18">
        <v>1</v>
      </c>
      <c r="C5496" s="16" t="s">
        <v>73</v>
      </c>
      <c r="D5496" s="21">
        <v>43523</v>
      </c>
      <c r="E5496" s="16" t="s">
        <v>342</v>
      </c>
      <c r="F5496" s="21">
        <v>44281</v>
      </c>
      <c r="G5496" s="16" t="s">
        <v>74</v>
      </c>
      <c r="H5496" s="26" t="s">
        <v>289</v>
      </c>
      <c r="M5496" s="26" t="s">
        <v>3538</v>
      </c>
      <c r="N5496" s="26" t="s">
        <v>453</v>
      </c>
      <c r="O5496" s="16" t="s">
        <v>632</v>
      </c>
      <c r="P5496" s="26" t="s">
        <v>632</v>
      </c>
      <c r="T5496" s="22">
        <v>0</v>
      </c>
      <c r="W5496" s="20" t="s">
        <v>43</v>
      </c>
      <c r="Z5496" s="25">
        <v>100000</v>
      </c>
      <c r="AA5496" s="25">
        <v>0</v>
      </c>
      <c r="AB5496" s="25">
        <v>0</v>
      </c>
      <c r="AC5496" s="25">
        <v>0</v>
      </c>
      <c r="AD5496" s="25">
        <v>100000</v>
      </c>
      <c r="AE5496" s="25">
        <v>0</v>
      </c>
      <c r="AF5496" s="25">
        <v>0</v>
      </c>
      <c r="AG5496" s="25">
        <v>0</v>
      </c>
      <c r="AH5496" s="25">
        <v>100000</v>
      </c>
      <c r="AI5496" s="16" t="s">
        <v>4852</v>
      </c>
    </row>
    <row r="5497" spans="1:35" x14ac:dyDescent="0.25">
      <c r="A5497" s="17">
        <v>128634.31</v>
      </c>
      <c r="B5497" s="18">
        <v>4</v>
      </c>
      <c r="C5497" s="16" t="s">
        <v>73</v>
      </c>
      <c r="D5497" s="21">
        <v>43523</v>
      </c>
      <c r="E5497" s="16" t="s">
        <v>342</v>
      </c>
      <c r="F5497" s="21">
        <v>44314</v>
      </c>
      <c r="G5497" s="16" t="s">
        <v>1244</v>
      </c>
      <c r="H5497" s="26" t="s">
        <v>292</v>
      </c>
      <c r="M5497" s="26" t="s">
        <v>3492</v>
      </c>
      <c r="N5497" s="26" t="s">
        <v>453</v>
      </c>
      <c r="O5497" s="16" t="s">
        <v>632</v>
      </c>
      <c r="P5497" s="26" t="s">
        <v>632</v>
      </c>
      <c r="T5497" s="23" t="s">
        <v>32</v>
      </c>
      <c r="W5497" s="20" t="s">
        <v>43</v>
      </c>
      <c r="Z5497" s="25">
        <v>100000</v>
      </c>
      <c r="AA5497" s="25">
        <v>0</v>
      </c>
      <c r="AB5497" s="25">
        <v>0</v>
      </c>
      <c r="AC5497" s="25">
        <v>0</v>
      </c>
      <c r="AD5497" s="25">
        <v>100000</v>
      </c>
      <c r="AE5497" s="25">
        <v>0</v>
      </c>
      <c r="AF5497" s="25">
        <v>0</v>
      </c>
      <c r="AG5497" s="25">
        <v>0</v>
      </c>
      <c r="AH5497" s="25">
        <v>100000</v>
      </c>
      <c r="AI5497" s="16" t="s">
        <v>4853</v>
      </c>
    </row>
    <row r="5498" spans="1:35" x14ac:dyDescent="0.25">
      <c r="A5498" s="17">
        <v>128634.32</v>
      </c>
      <c r="B5498" s="18">
        <v>4</v>
      </c>
      <c r="C5498" s="16" t="s">
        <v>73</v>
      </c>
      <c r="D5498" s="21">
        <v>43523</v>
      </c>
      <c r="E5498" s="16" t="s">
        <v>342</v>
      </c>
      <c r="F5498" s="21">
        <v>44314</v>
      </c>
      <c r="G5498" s="16" t="s">
        <v>1244</v>
      </c>
      <c r="H5498" s="26" t="s">
        <v>564</v>
      </c>
      <c r="M5498" s="26" t="s">
        <v>3553</v>
      </c>
      <c r="N5498" s="26" t="s">
        <v>453</v>
      </c>
      <c r="O5498" s="16" t="s">
        <v>632</v>
      </c>
      <c r="P5498" s="26" t="s">
        <v>632</v>
      </c>
      <c r="T5498" s="23" t="s">
        <v>32</v>
      </c>
      <c r="W5498" s="20" t="s">
        <v>43</v>
      </c>
      <c r="Z5498" s="25">
        <v>100000</v>
      </c>
      <c r="AA5498" s="25">
        <v>0</v>
      </c>
      <c r="AB5498" s="25">
        <v>0</v>
      </c>
      <c r="AC5498" s="25">
        <v>0</v>
      </c>
      <c r="AD5498" s="25">
        <v>100000</v>
      </c>
      <c r="AE5498" s="25">
        <v>0</v>
      </c>
      <c r="AF5498" s="25">
        <v>0</v>
      </c>
      <c r="AG5498" s="25">
        <v>0</v>
      </c>
      <c r="AH5498" s="25">
        <v>100000</v>
      </c>
      <c r="AI5498" s="16" t="s">
        <v>4854</v>
      </c>
    </row>
    <row r="5499" spans="1:35" x14ac:dyDescent="0.25">
      <c r="A5499" s="17">
        <v>128634.33</v>
      </c>
      <c r="B5499" s="18">
        <v>1</v>
      </c>
      <c r="C5499" s="16" t="s">
        <v>73</v>
      </c>
      <c r="D5499" s="21">
        <v>43523</v>
      </c>
      <c r="E5499" s="16" t="s">
        <v>342</v>
      </c>
      <c r="F5499" s="21">
        <v>44279</v>
      </c>
      <c r="G5499" s="16" t="s">
        <v>75</v>
      </c>
      <c r="H5499" s="26" t="s">
        <v>643</v>
      </c>
      <c r="M5499" s="26" t="s">
        <v>4855</v>
      </c>
      <c r="N5499" s="26" t="s">
        <v>453</v>
      </c>
      <c r="O5499" s="16" t="s">
        <v>632</v>
      </c>
      <c r="P5499" s="26" t="s">
        <v>632</v>
      </c>
      <c r="T5499" s="22">
        <v>0</v>
      </c>
      <c r="W5499" s="20" t="s">
        <v>43</v>
      </c>
      <c r="Z5499" s="25">
        <v>100000</v>
      </c>
      <c r="AA5499" s="25">
        <v>0</v>
      </c>
      <c r="AB5499" s="25">
        <v>0</v>
      </c>
      <c r="AC5499" s="25">
        <v>0</v>
      </c>
      <c r="AD5499" s="25">
        <v>100000</v>
      </c>
      <c r="AE5499" s="25">
        <v>0</v>
      </c>
      <c r="AF5499" s="25">
        <v>0</v>
      </c>
      <c r="AG5499" s="25">
        <v>0</v>
      </c>
      <c r="AH5499" s="25">
        <v>100000</v>
      </c>
      <c r="AI5499" s="16" t="s">
        <v>4856</v>
      </c>
    </row>
    <row r="5500" spans="1:35" x14ac:dyDescent="0.25">
      <c r="A5500" s="17">
        <v>128634.34</v>
      </c>
      <c r="B5500" s="18">
        <v>4</v>
      </c>
      <c r="C5500" s="16" t="s">
        <v>73</v>
      </c>
      <c r="D5500" s="21">
        <v>43523</v>
      </c>
      <c r="E5500" s="16" t="s">
        <v>342</v>
      </c>
      <c r="F5500" s="21">
        <v>44314</v>
      </c>
      <c r="G5500" s="16" t="s">
        <v>1244</v>
      </c>
      <c r="H5500" s="26" t="s">
        <v>295</v>
      </c>
      <c r="M5500" s="26" t="s">
        <v>4857</v>
      </c>
      <c r="N5500" s="26" t="s">
        <v>453</v>
      </c>
      <c r="O5500" s="16" t="s">
        <v>632</v>
      </c>
      <c r="P5500" s="26" t="s">
        <v>632</v>
      </c>
      <c r="T5500" s="23" t="s">
        <v>32</v>
      </c>
      <c r="W5500" s="20" t="s">
        <v>43</v>
      </c>
      <c r="Z5500" s="25">
        <v>100000</v>
      </c>
      <c r="AA5500" s="25">
        <v>0</v>
      </c>
      <c r="AB5500" s="25">
        <v>0</v>
      </c>
      <c r="AC5500" s="25">
        <v>0</v>
      </c>
      <c r="AD5500" s="25">
        <v>100000</v>
      </c>
      <c r="AE5500" s="25">
        <v>0</v>
      </c>
      <c r="AF5500" s="25">
        <v>0</v>
      </c>
      <c r="AG5500" s="25">
        <v>0</v>
      </c>
      <c r="AH5500" s="25">
        <v>100000</v>
      </c>
      <c r="AI5500" s="16" t="s">
        <v>4858</v>
      </c>
    </row>
    <row r="5501" spans="1:35" x14ac:dyDescent="0.25">
      <c r="A5501" s="17">
        <v>128634.35</v>
      </c>
      <c r="B5501" s="18">
        <v>4</v>
      </c>
      <c r="C5501" s="16" t="s">
        <v>73</v>
      </c>
      <c r="D5501" s="21">
        <v>43523</v>
      </c>
      <c r="E5501" s="16" t="s">
        <v>342</v>
      </c>
      <c r="F5501" s="21">
        <v>44314</v>
      </c>
      <c r="G5501" s="16" t="s">
        <v>1244</v>
      </c>
      <c r="H5501" s="26" t="s">
        <v>4859</v>
      </c>
      <c r="M5501" s="26" t="s">
        <v>4860</v>
      </c>
      <c r="N5501" s="26" t="s">
        <v>453</v>
      </c>
      <c r="O5501" s="16" t="s">
        <v>632</v>
      </c>
      <c r="P5501" s="26" t="s">
        <v>632</v>
      </c>
      <c r="T5501" s="23" t="s">
        <v>32</v>
      </c>
      <c r="W5501" s="20" t="s">
        <v>43</v>
      </c>
      <c r="Z5501" s="25">
        <v>100000</v>
      </c>
      <c r="AA5501" s="25">
        <v>0</v>
      </c>
      <c r="AB5501" s="25">
        <v>0</v>
      </c>
      <c r="AC5501" s="25">
        <v>0</v>
      </c>
      <c r="AD5501" s="25">
        <v>100000</v>
      </c>
      <c r="AE5501" s="25">
        <v>0</v>
      </c>
      <c r="AF5501" s="25">
        <v>0</v>
      </c>
      <c r="AG5501" s="25">
        <v>0</v>
      </c>
      <c r="AH5501" s="25">
        <v>100000</v>
      </c>
      <c r="AI5501" s="16" t="s">
        <v>4861</v>
      </c>
    </row>
    <row r="5502" spans="1:35" x14ac:dyDescent="0.25">
      <c r="A5502" s="17">
        <v>128634.36</v>
      </c>
      <c r="B5502" s="18">
        <v>4</v>
      </c>
      <c r="C5502" s="16" t="s">
        <v>73</v>
      </c>
      <c r="D5502" s="21">
        <v>43523</v>
      </c>
      <c r="E5502" s="16" t="s">
        <v>342</v>
      </c>
      <c r="F5502" s="21">
        <v>44279</v>
      </c>
      <c r="G5502" s="16" t="s">
        <v>75</v>
      </c>
      <c r="H5502" s="26" t="s">
        <v>301</v>
      </c>
      <c r="M5502" s="26" t="s">
        <v>11163</v>
      </c>
      <c r="N5502" s="26" t="s">
        <v>453</v>
      </c>
      <c r="O5502" s="16" t="s">
        <v>632</v>
      </c>
      <c r="P5502" s="26" t="s">
        <v>632</v>
      </c>
      <c r="T5502" s="23" t="s">
        <v>32</v>
      </c>
      <c r="W5502" s="20" t="s">
        <v>43</v>
      </c>
      <c r="Z5502" s="24" t="s">
        <v>32</v>
      </c>
      <c r="AA5502" s="24" t="s">
        <v>32</v>
      </c>
      <c r="AB5502" s="24" t="s">
        <v>32</v>
      </c>
      <c r="AC5502" s="24" t="s">
        <v>32</v>
      </c>
      <c r="AD5502" s="25">
        <v>100000</v>
      </c>
      <c r="AE5502" s="25">
        <v>0</v>
      </c>
      <c r="AF5502" s="25">
        <v>0</v>
      </c>
      <c r="AG5502" s="25">
        <v>0</v>
      </c>
      <c r="AH5502" s="25">
        <v>100000</v>
      </c>
      <c r="AI5502" s="16" t="s">
        <v>11162</v>
      </c>
    </row>
    <row r="5503" spans="1:35" x14ac:dyDescent="0.25">
      <c r="A5503" s="17">
        <v>128634.37</v>
      </c>
      <c r="B5503" s="18">
        <v>3</v>
      </c>
      <c r="C5503" s="16" t="s">
        <v>73</v>
      </c>
      <c r="D5503" s="21">
        <v>43523</v>
      </c>
      <c r="E5503" s="16" t="s">
        <v>342</v>
      </c>
      <c r="F5503" s="21">
        <v>44301</v>
      </c>
      <c r="G5503" s="16" t="s">
        <v>832</v>
      </c>
      <c r="H5503" s="26" t="s">
        <v>304</v>
      </c>
      <c r="M5503" s="26" t="s">
        <v>3507</v>
      </c>
      <c r="N5503" s="26" t="s">
        <v>453</v>
      </c>
      <c r="O5503" s="16" t="s">
        <v>632</v>
      </c>
      <c r="P5503" s="26" t="s">
        <v>632</v>
      </c>
      <c r="T5503" s="23" t="s">
        <v>32</v>
      </c>
      <c r="W5503" s="20" t="s">
        <v>43</v>
      </c>
      <c r="Z5503" s="25">
        <v>100000</v>
      </c>
      <c r="AA5503" s="25">
        <v>0</v>
      </c>
      <c r="AB5503" s="25">
        <v>0</v>
      </c>
      <c r="AC5503" s="25">
        <v>0</v>
      </c>
      <c r="AD5503" s="25">
        <v>100000</v>
      </c>
      <c r="AE5503" s="25">
        <v>0</v>
      </c>
      <c r="AF5503" s="25">
        <v>0</v>
      </c>
      <c r="AG5503" s="25">
        <v>0</v>
      </c>
      <c r="AH5503" s="25">
        <v>100000</v>
      </c>
      <c r="AI5503" s="16" t="s">
        <v>4862</v>
      </c>
    </row>
    <row r="5504" spans="1:35" x14ac:dyDescent="0.25">
      <c r="A5504" s="17">
        <v>128634.38</v>
      </c>
      <c r="B5504" s="18">
        <v>3</v>
      </c>
      <c r="C5504" s="16" t="s">
        <v>73</v>
      </c>
      <c r="D5504" s="21">
        <v>43523</v>
      </c>
      <c r="E5504" s="16" t="s">
        <v>342</v>
      </c>
      <c r="F5504" s="21">
        <v>44316</v>
      </c>
      <c r="G5504" s="16" t="s">
        <v>109</v>
      </c>
      <c r="H5504" s="26" t="s">
        <v>307</v>
      </c>
      <c r="M5504" s="26" t="s">
        <v>3475</v>
      </c>
      <c r="N5504" s="26" t="s">
        <v>453</v>
      </c>
      <c r="O5504" s="16" t="s">
        <v>632</v>
      </c>
      <c r="P5504" s="26" t="s">
        <v>632</v>
      </c>
      <c r="T5504" s="23" t="s">
        <v>32</v>
      </c>
      <c r="U5504" s="21">
        <v>44645</v>
      </c>
      <c r="W5504" s="20" t="s">
        <v>43</v>
      </c>
      <c r="Z5504" s="24" t="s">
        <v>32</v>
      </c>
      <c r="AA5504" s="24" t="s">
        <v>32</v>
      </c>
      <c r="AB5504" s="24" t="s">
        <v>32</v>
      </c>
      <c r="AC5504" s="24" t="s">
        <v>32</v>
      </c>
      <c r="AD5504" s="25">
        <v>100000</v>
      </c>
      <c r="AE5504" s="25">
        <v>0</v>
      </c>
      <c r="AF5504" s="25">
        <v>0</v>
      </c>
      <c r="AG5504" s="25">
        <v>0</v>
      </c>
      <c r="AH5504" s="25">
        <v>100000</v>
      </c>
      <c r="AI5504" s="16" t="s">
        <v>11161</v>
      </c>
    </row>
    <row r="5505" spans="1:35" x14ac:dyDescent="0.25">
      <c r="A5505" s="17">
        <v>128634.39</v>
      </c>
      <c r="B5505" s="18">
        <v>3</v>
      </c>
      <c r="C5505" s="16" t="s">
        <v>73</v>
      </c>
      <c r="D5505" s="21">
        <v>43523</v>
      </c>
      <c r="E5505" s="16" t="s">
        <v>342</v>
      </c>
      <c r="F5505" s="21">
        <v>44279</v>
      </c>
      <c r="G5505" s="16" t="s">
        <v>75</v>
      </c>
      <c r="H5505" s="26" t="s">
        <v>64</v>
      </c>
      <c r="M5505" s="26" t="s">
        <v>3509</v>
      </c>
      <c r="N5505" s="26" t="s">
        <v>453</v>
      </c>
      <c r="O5505" s="16" t="s">
        <v>632</v>
      </c>
      <c r="P5505" s="26" t="s">
        <v>632</v>
      </c>
      <c r="T5505" s="23" t="s">
        <v>32</v>
      </c>
      <c r="W5505" s="20" t="s">
        <v>43</v>
      </c>
      <c r="Z5505" s="25">
        <v>100000</v>
      </c>
      <c r="AA5505" s="25">
        <v>0</v>
      </c>
      <c r="AB5505" s="25">
        <v>0</v>
      </c>
      <c r="AC5505" s="25">
        <v>0</v>
      </c>
      <c r="AD5505" s="25">
        <v>100000</v>
      </c>
      <c r="AE5505" s="25">
        <v>0</v>
      </c>
      <c r="AF5505" s="25">
        <v>0</v>
      </c>
      <c r="AG5505" s="25">
        <v>0</v>
      </c>
      <c r="AH5505" s="25">
        <v>100000</v>
      </c>
      <c r="AI5505" s="16" t="s">
        <v>4863</v>
      </c>
    </row>
    <row r="5506" spans="1:35" x14ac:dyDescent="0.25">
      <c r="A5506" s="17">
        <v>128634.4</v>
      </c>
      <c r="B5506" s="18">
        <v>2</v>
      </c>
      <c r="C5506" s="16" t="s">
        <v>73</v>
      </c>
      <c r="D5506" s="21">
        <v>43523</v>
      </c>
      <c r="E5506" s="16" t="s">
        <v>342</v>
      </c>
      <c r="F5506" s="21">
        <v>44321</v>
      </c>
      <c r="G5506" s="16" t="s">
        <v>514</v>
      </c>
      <c r="H5506" s="26" t="s">
        <v>312</v>
      </c>
      <c r="M5506" s="26" t="s">
        <v>3551</v>
      </c>
      <c r="N5506" s="26" t="s">
        <v>453</v>
      </c>
      <c r="O5506" s="16" t="s">
        <v>632</v>
      </c>
      <c r="P5506" s="26" t="s">
        <v>632</v>
      </c>
      <c r="T5506" s="23" t="s">
        <v>32</v>
      </c>
      <c r="W5506" s="20" t="s">
        <v>43</v>
      </c>
      <c r="Z5506" s="25">
        <v>100000</v>
      </c>
      <c r="AA5506" s="25">
        <v>0</v>
      </c>
      <c r="AB5506" s="25">
        <v>0</v>
      </c>
      <c r="AC5506" s="25">
        <v>0</v>
      </c>
      <c r="AD5506" s="25">
        <v>100000</v>
      </c>
      <c r="AE5506" s="25">
        <v>0</v>
      </c>
      <c r="AF5506" s="25">
        <v>0</v>
      </c>
      <c r="AG5506" s="25">
        <v>0</v>
      </c>
      <c r="AH5506" s="25">
        <v>100000</v>
      </c>
      <c r="AI5506" s="16" t="s">
        <v>4864</v>
      </c>
    </row>
    <row r="5507" spans="1:35" x14ac:dyDescent="0.25">
      <c r="A5507" s="17">
        <v>128634.41</v>
      </c>
      <c r="B5507" s="18">
        <v>1</v>
      </c>
      <c r="C5507" s="16" t="s">
        <v>73</v>
      </c>
      <c r="D5507" s="21">
        <v>43524</v>
      </c>
      <c r="E5507" s="16" t="s">
        <v>342</v>
      </c>
      <c r="F5507" s="21">
        <v>44279</v>
      </c>
      <c r="G5507" s="16" t="s">
        <v>75</v>
      </c>
      <c r="H5507" s="26" t="s">
        <v>158</v>
      </c>
      <c r="M5507" s="26" t="s">
        <v>11160</v>
      </c>
      <c r="N5507" s="26" t="s">
        <v>453</v>
      </c>
      <c r="O5507" s="16" t="s">
        <v>632</v>
      </c>
      <c r="P5507" s="26" t="s">
        <v>632</v>
      </c>
      <c r="T5507" s="22">
        <v>0</v>
      </c>
      <c r="W5507" s="20" t="s">
        <v>43</v>
      </c>
      <c r="Z5507" s="24" t="s">
        <v>32</v>
      </c>
      <c r="AA5507" s="24" t="s">
        <v>32</v>
      </c>
      <c r="AB5507" s="24" t="s">
        <v>32</v>
      </c>
      <c r="AC5507" s="24" t="s">
        <v>32</v>
      </c>
      <c r="AD5507" s="25">
        <v>100000</v>
      </c>
      <c r="AE5507" s="25">
        <v>0</v>
      </c>
      <c r="AF5507" s="25">
        <v>0</v>
      </c>
      <c r="AG5507" s="25">
        <v>0</v>
      </c>
      <c r="AH5507" s="25">
        <v>100000</v>
      </c>
      <c r="AI5507" s="16" t="s">
        <v>11159</v>
      </c>
    </row>
    <row r="5508" spans="1:35" x14ac:dyDescent="0.25">
      <c r="A5508" s="17">
        <v>128634.42</v>
      </c>
      <c r="B5508" s="18">
        <v>1</v>
      </c>
      <c r="C5508" s="16" t="s">
        <v>73</v>
      </c>
      <c r="D5508" s="21">
        <v>43524</v>
      </c>
      <c r="E5508" s="16" t="s">
        <v>342</v>
      </c>
      <c r="F5508" s="21">
        <v>44279</v>
      </c>
      <c r="G5508" s="16" t="s">
        <v>75</v>
      </c>
      <c r="H5508" s="26" t="s">
        <v>317</v>
      </c>
      <c r="M5508" s="26" t="s">
        <v>3555</v>
      </c>
      <c r="N5508" s="26" t="s">
        <v>453</v>
      </c>
      <c r="O5508" s="16" t="s">
        <v>632</v>
      </c>
      <c r="P5508" s="26" t="s">
        <v>632</v>
      </c>
      <c r="T5508" s="22">
        <v>0</v>
      </c>
      <c r="W5508" s="20" t="s">
        <v>43</v>
      </c>
      <c r="Z5508" s="25">
        <v>100000</v>
      </c>
      <c r="AA5508" s="25">
        <v>0</v>
      </c>
      <c r="AB5508" s="25">
        <v>0</v>
      </c>
      <c r="AC5508" s="25">
        <v>0</v>
      </c>
      <c r="AD5508" s="25">
        <v>100000</v>
      </c>
      <c r="AE5508" s="25">
        <v>0</v>
      </c>
      <c r="AF5508" s="25">
        <v>0</v>
      </c>
      <c r="AG5508" s="25">
        <v>0</v>
      </c>
      <c r="AH5508" s="25">
        <v>100000</v>
      </c>
      <c r="AI5508" s="16" t="s">
        <v>4865</v>
      </c>
    </row>
    <row r="5509" spans="1:35" x14ac:dyDescent="0.25">
      <c r="A5509" s="17">
        <v>128634.43</v>
      </c>
      <c r="B5509" s="18">
        <v>4</v>
      </c>
      <c r="C5509" s="16" t="s">
        <v>73</v>
      </c>
      <c r="D5509" s="21">
        <v>43524</v>
      </c>
      <c r="E5509" s="16" t="s">
        <v>342</v>
      </c>
      <c r="F5509" s="21">
        <v>44314</v>
      </c>
      <c r="G5509" s="16" t="s">
        <v>1244</v>
      </c>
      <c r="H5509" s="26" t="s">
        <v>323</v>
      </c>
      <c r="M5509" s="26" t="s">
        <v>4866</v>
      </c>
      <c r="N5509" s="26" t="s">
        <v>453</v>
      </c>
      <c r="O5509" s="16" t="s">
        <v>632</v>
      </c>
      <c r="P5509" s="26" t="s">
        <v>632</v>
      </c>
      <c r="T5509" s="23" t="s">
        <v>32</v>
      </c>
      <c r="W5509" s="20" t="s">
        <v>43</v>
      </c>
      <c r="Z5509" s="25">
        <v>100000</v>
      </c>
      <c r="AA5509" s="25">
        <v>0</v>
      </c>
      <c r="AB5509" s="25">
        <v>0</v>
      </c>
      <c r="AC5509" s="25">
        <v>0</v>
      </c>
      <c r="AD5509" s="25">
        <v>100000</v>
      </c>
      <c r="AE5509" s="25">
        <v>0</v>
      </c>
      <c r="AF5509" s="25">
        <v>0</v>
      </c>
      <c r="AG5509" s="25">
        <v>0</v>
      </c>
      <c r="AH5509" s="25">
        <v>100000</v>
      </c>
      <c r="AI5509" s="16" t="s">
        <v>4867</v>
      </c>
    </row>
    <row r="5510" spans="1:35" x14ac:dyDescent="0.25">
      <c r="A5510" s="17">
        <v>128634.44</v>
      </c>
      <c r="B5510" s="18">
        <v>4</v>
      </c>
      <c r="C5510" s="16" t="s">
        <v>73</v>
      </c>
      <c r="D5510" s="21">
        <v>43524</v>
      </c>
      <c r="E5510" s="16" t="s">
        <v>342</v>
      </c>
      <c r="F5510" s="21">
        <v>44279</v>
      </c>
      <c r="G5510" s="16" t="s">
        <v>75</v>
      </c>
      <c r="H5510" s="26" t="s">
        <v>326</v>
      </c>
      <c r="M5510" s="26" t="s">
        <v>3557</v>
      </c>
      <c r="N5510" s="26" t="s">
        <v>453</v>
      </c>
      <c r="O5510" s="16" t="s">
        <v>632</v>
      </c>
      <c r="P5510" s="26" t="s">
        <v>632</v>
      </c>
      <c r="T5510" s="22">
        <v>0</v>
      </c>
      <c r="W5510" s="20" t="s">
        <v>43</v>
      </c>
      <c r="Z5510" s="25">
        <v>100000</v>
      </c>
      <c r="AA5510" s="25">
        <v>0</v>
      </c>
      <c r="AB5510" s="25">
        <v>0</v>
      </c>
      <c r="AC5510" s="25">
        <v>0</v>
      </c>
      <c r="AD5510" s="25">
        <v>100000</v>
      </c>
      <c r="AE5510" s="25">
        <v>0</v>
      </c>
      <c r="AF5510" s="25">
        <v>0</v>
      </c>
      <c r="AG5510" s="25">
        <v>0</v>
      </c>
      <c r="AH5510" s="25">
        <v>100000</v>
      </c>
      <c r="AI5510" s="16" t="s">
        <v>4868</v>
      </c>
    </row>
    <row r="5511" spans="1:35" x14ac:dyDescent="0.25">
      <c r="A5511" s="17">
        <v>128634.45</v>
      </c>
      <c r="B5511" s="18">
        <v>3</v>
      </c>
      <c r="C5511" s="16" t="s">
        <v>73</v>
      </c>
      <c r="D5511" s="21">
        <v>43524</v>
      </c>
      <c r="E5511" s="16" t="s">
        <v>342</v>
      </c>
      <c r="F5511" s="21">
        <v>44279</v>
      </c>
      <c r="G5511" s="16" t="s">
        <v>75</v>
      </c>
      <c r="H5511" s="26" t="s">
        <v>57</v>
      </c>
      <c r="M5511" s="26" t="s">
        <v>3463</v>
      </c>
      <c r="N5511" s="26" t="s">
        <v>453</v>
      </c>
      <c r="O5511" s="16" t="s">
        <v>632</v>
      </c>
      <c r="P5511" s="26" t="s">
        <v>632</v>
      </c>
      <c r="T5511" s="23" t="s">
        <v>32</v>
      </c>
      <c r="W5511" s="20" t="s">
        <v>43</v>
      </c>
      <c r="Z5511" s="25">
        <v>100000</v>
      </c>
      <c r="AA5511" s="25">
        <v>0</v>
      </c>
      <c r="AB5511" s="25">
        <v>0</v>
      </c>
      <c r="AC5511" s="25">
        <v>0</v>
      </c>
      <c r="AD5511" s="25">
        <v>100000</v>
      </c>
      <c r="AE5511" s="25">
        <v>0</v>
      </c>
      <c r="AF5511" s="25">
        <v>0</v>
      </c>
      <c r="AG5511" s="25">
        <v>0</v>
      </c>
      <c r="AH5511" s="25">
        <v>100000</v>
      </c>
      <c r="AI5511" s="16" t="s">
        <v>4869</v>
      </c>
    </row>
    <row r="5512" spans="1:35" x14ac:dyDescent="0.25">
      <c r="A5512" s="17">
        <v>128634.46</v>
      </c>
      <c r="B5512" s="18">
        <v>3</v>
      </c>
      <c r="C5512" s="16" t="s">
        <v>73</v>
      </c>
      <c r="D5512" s="21">
        <v>43524</v>
      </c>
      <c r="E5512" s="16" t="s">
        <v>342</v>
      </c>
      <c r="F5512" s="21">
        <v>44279</v>
      </c>
      <c r="G5512" s="16" t="s">
        <v>75</v>
      </c>
      <c r="H5512" s="26" t="s">
        <v>331</v>
      </c>
      <c r="M5512" s="26" t="s">
        <v>3479</v>
      </c>
      <c r="N5512" s="26" t="s">
        <v>453</v>
      </c>
      <c r="O5512" s="16" t="s">
        <v>632</v>
      </c>
      <c r="P5512" s="26" t="s">
        <v>632</v>
      </c>
      <c r="T5512" s="23" t="s">
        <v>32</v>
      </c>
      <c r="W5512" s="20" t="s">
        <v>43</v>
      </c>
      <c r="Z5512" s="25">
        <v>100000</v>
      </c>
      <c r="AA5512" s="25">
        <v>0</v>
      </c>
      <c r="AB5512" s="25">
        <v>0</v>
      </c>
      <c r="AC5512" s="25">
        <v>0</v>
      </c>
      <c r="AD5512" s="25">
        <v>100000</v>
      </c>
      <c r="AE5512" s="25">
        <v>0</v>
      </c>
      <c r="AF5512" s="25">
        <v>0</v>
      </c>
      <c r="AG5512" s="25">
        <v>0</v>
      </c>
      <c r="AH5512" s="25">
        <v>100000</v>
      </c>
      <c r="AI5512" s="16" t="s">
        <v>4870</v>
      </c>
    </row>
    <row r="5513" spans="1:35" x14ac:dyDescent="0.25">
      <c r="A5513" s="17">
        <v>128634.47</v>
      </c>
      <c r="B5513" s="18">
        <v>3</v>
      </c>
      <c r="C5513" s="16" t="s">
        <v>73</v>
      </c>
      <c r="D5513" s="21">
        <v>43524</v>
      </c>
      <c r="E5513" s="16" t="s">
        <v>342</v>
      </c>
      <c r="F5513" s="21">
        <v>44294</v>
      </c>
      <c r="G5513" s="16" t="s">
        <v>832</v>
      </c>
      <c r="H5513" s="26" t="s">
        <v>334</v>
      </c>
      <c r="M5513" s="26" t="s">
        <v>3499</v>
      </c>
      <c r="N5513" s="26" t="s">
        <v>453</v>
      </c>
      <c r="O5513" s="16" t="s">
        <v>632</v>
      </c>
      <c r="P5513" s="26" t="s">
        <v>632</v>
      </c>
      <c r="T5513" s="23" t="s">
        <v>32</v>
      </c>
      <c r="W5513" s="20" t="s">
        <v>43</v>
      </c>
      <c r="Z5513" s="25">
        <v>100000</v>
      </c>
      <c r="AA5513" s="25">
        <v>0</v>
      </c>
      <c r="AB5513" s="25">
        <v>0</v>
      </c>
      <c r="AC5513" s="25">
        <v>0</v>
      </c>
      <c r="AD5513" s="25">
        <v>100000</v>
      </c>
      <c r="AE5513" s="25">
        <v>0</v>
      </c>
      <c r="AF5513" s="25">
        <v>0</v>
      </c>
      <c r="AG5513" s="25">
        <v>0</v>
      </c>
      <c r="AH5513" s="25">
        <v>100000</v>
      </c>
      <c r="AI5513" s="16" t="s">
        <v>4871</v>
      </c>
    </row>
    <row r="5514" spans="1:35" x14ac:dyDescent="0.25">
      <c r="A5514" s="17">
        <v>128634.48</v>
      </c>
      <c r="B5514" s="18">
        <v>1</v>
      </c>
      <c r="C5514" s="16" t="s">
        <v>73</v>
      </c>
      <c r="D5514" s="21">
        <v>43524</v>
      </c>
      <c r="E5514" s="16" t="s">
        <v>342</v>
      </c>
      <c r="F5514" s="21">
        <v>44279</v>
      </c>
      <c r="G5514" s="16" t="s">
        <v>75</v>
      </c>
      <c r="H5514" s="26" t="s">
        <v>337</v>
      </c>
      <c r="M5514" s="26" t="s">
        <v>4872</v>
      </c>
      <c r="N5514" s="26" t="s">
        <v>453</v>
      </c>
      <c r="O5514" s="16" t="s">
        <v>632</v>
      </c>
      <c r="P5514" s="26" t="s">
        <v>632</v>
      </c>
      <c r="T5514" s="22">
        <v>0</v>
      </c>
      <c r="W5514" s="20" t="s">
        <v>43</v>
      </c>
      <c r="Z5514" s="25">
        <v>100000</v>
      </c>
      <c r="AA5514" s="25">
        <v>0</v>
      </c>
      <c r="AB5514" s="25">
        <v>0</v>
      </c>
      <c r="AC5514" s="25">
        <v>0</v>
      </c>
      <c r="AD5514" s="25">
        <v>100000</v>
      </c>
      <c r="AE5514" s="25">
        <v>0</v>
      </c>
      <c r="AF5514" s="25">
        <v>0</v>
      </c>
      <c r="AG5514" s="25">
        <v>0</v>
      </c>
      <c r="AH5514" s="25">
        <v>100000</v>
      </c>
      <c r="AI5514" s="16" t="s">
        <v>4873</v>
      </c>
    </row>
    <row r="5515" spans="1:35" x14ac:dyDescent="0.25">
      <c r="A5515" s="17">
        <v>128634.49</v>
      </c>
      <c r="B5515" s="18">
        <v>3</v>
      </c>
      <c r="C5515" s="16" t="s">
        <v>73</v>
      </c>
      <c r="D5515" s="21">
        <v>43524</v>
      </c>
      <c r="E5515" s="16" t="s">
        <v>342</v>
      </c>
      <c r="F5515" s="21">
        <v>44301</v>
      </c>
      <c r="G5515" s="16" t="s">
        <v>832</v>
      </c>
      <c r="H5515" s="26" t="s">
        <v>346</v>
      </c>
      <c r="M5515" s="26" t="s">
        <v>3540</v>
      </c>
      <c r="N5515" s="26" t="s">
        <v>453</v>
      </c>
      <c r="O5515" s="16" t="s">
        <v>632</v>
      </c>
      <c r="P5515" s="26" t="s">
        <v>632</v>
      </c>
      <c r="T5515" s="23" t="s">
        <v>32</v>
      </c>
      <c r="W5515" s="20" t="s">
        <v>43</v>
      </c>
      <c r="Z5515" s="25">
        <v>100000</v>
      </c>
      <c r="AA5515" s="25">
        <v>0</v>
      </c>
      <c r="AB5515" s="25">
        <v>0</v>
      </c>
      <c r="AC5515" s="25">
        <v>0</v>
      </c>
      <c r="AD5515" s="25">
        <v>100000</v>
      </c>
      <c r="AE5515" s="25">
        <v>0</v>
      </c>
      <c r="AF5515" s="25">
        <v>0</v>
      </c>
      <c r="AG5515" s="25">
        <v>0</v>
      </c>
      <c r="AH5515" s="25">
        <v>100000</v>
      </c>
      <c r="AI5515" s="16" t="s">
        <v>4874</v>
      </c>
    </row>
    <row r="5516" spans="1:35" x14ac:dyDescent="0.25">
      <c r="A5516" s="17">
        <v>128634.5</v>
      </c>
      <c r="B5516" s="18">
        <v>2</v>
      </c>
      <c r="C5516" s="16" t="s">
        <v>73</v>
      </c>
      <c r="D5516" s="21">
        <v>43524</v>
      </c>
      <c r="E5516" s="16" t="s">
        <v>342</v>
      </c>
      <c r="F5516" s="21">
        <v>44279</v>
      </c>
      <c r="G5516" s="16" t="s">
        <v>75</v>
      </c>
      <c r="H5516" s="26" t="s">
        <v>170</v>
      </c>
      <c r="M5516" s="26" t="s">
        <v>11158</v>
      </c>
      <c r="N5516" s="26" t="s">
        <v>453</v>
      </c>
      <c r="O5516" s="16" t="s">
        <v>632</v>
      </c>
      <c r="P5516" s="26" t="s">
        <v>632</v>
      </c>
      <c r="T5516" s="23" t="s">
        <v>32</v>
      </c>
      <c r="W5516" s="20" t="s">
        <v>43</v>
      </c>
      <c r="Z5516" s="24" t="s">
        <v>32</v>
      </c>
      <c r="AA5516" s="24" t="s">
        <v>32</v>
      </c>
      <c r="AB5516" s="24" t="s">
        <v>32</v>
      </c>
      <c r="AC5516" s="24" t="s">
        <v>32</v>
      </c>
      <c r="AD5516" s="25">
        <v>100000</v>
      </c>
      <c r="AE5516" s="25">
        <v>0</v>
      </c>
      <c r="AF5516" s="25">
        <v>0</v>
      </c>
      <c r="AG5516" s="25">
        <v>0</v>
      </c>
      <c r="AH5516" s="25">
        <v>100000</v>
      </c>
      <c r="AI5516" s="16" t="s">
        <v>11157</v>
      </c>
    </row>
    <row r="5517" spans="1:35" x14ac:dyDescent="0.25">
      <c r="A5517" s="17">
        <v>128634.51</v>
      </c>
      <c r="B5517" s="18">
        <v>3</v>
      </c>
      <c r="C5517" s="16" t="s">
        <v>73</v>
      </c>
      <c r="D5517" s="21">
        <v>43524</v>
      </c>
      <c r="E5517" s="16" t="s">
        <v>342</v>
      </c>
      <c r="F5517" s="21">
        <v>44279</v>
      </c>
      <c r="G5517" s="16" t="s">
        <v>75</v>
      </c>
      <c r="H5517" s="26" t="s">
        <v>354</v>
      </c>
      <c r="M5517" s="26" t="s">
        <v>3477</v>
      </c>
      <c r="N5517" s="26" t="s">
        <v>453</v>
      </c>
      <c r="O5517" s="16" t="s">
        <v>632</v>
      </c>
      <c r="P5517" s="26" t="s">
        <v>632</v>
      </c>
      <c r="T5517" s="23" t="s">
        <v>32</v>
      </c>
      <c r="W5517" s="20" t="s">
        <v>43</v>
      </c>
      <c r="Z5517" s="25">
        <v>100000</v>
      </c>
      <c r="AA5517" s="25">
        <v>0</v>
      </c>
      <c r="AB5517" s="25">
        <v>0</v>
      </c>
      <c r="AC5517" s="25">
        <v>0</v>
      </c>
      <c r="AD5517" s="25">
        <v>100000</v>
      </c>
      <c r="AE5517" s="25">
        <v>0</v>
      </c>
      <c r="AF5517" s="25">
        <v>0</v>
      </c>
      <c r="AG5517" s="25">
        <v>0</v>
      </c>
      <c r="AH5517" s="25">
        <v>100000</v>
      </c>
      <c r="AI5517" s="16" t="s">
        <v>4875</v>
      </c>
    </row>
    <row r="5518" spans="1:35" x14ac:dyDescent="0.25">
      <c r="A5518" s="17">
        <v>128634.52</v>
      </c>
      <c r="B5518" s="18">
        <v>2</v>
      </c>
      <c r="C5518" s="16" t="s">
        <v>73</v>
      </c>
      <c r="D5518" s="21">
        <v>43524</v>
      </c>
      <c r="E5518" s="16" t="s">
        <v>342</v>
      </c>
      <c r="F5518" s="21">
        <v>44279</v>
      </c>
      <c r="G5518" s="16" t="s">
        <v>75</v>
      </c>
      <c r="H5518" s="26" t="s">
        <v>162</v>
      </c>
      <c r="M5518" s="26" t="s">
        <v>11156</v>
      </c>
      <c r="N5518" s="26" t="s">
        <v>453</v>
      </c>
      <c r="O5518" s="16" t="s">
        <v>632</v>
      </c>
      <c r="P5518" s="26" t="s">
        <v>632</v>
      </c>
      <c r="T5518" s="23" t="s">
        <v>32</v>
      </c>
      <c r="W5518" s="20" t="s">
        <v>43</v>
      </c>
      <c r="Z5518" s="24" t="s">
        <v>32</v>
      </c>
      <c r="AA5518" s="24" t="s">
        <v>32</v>
      </c>
      <c r="AB5518" s="24" t="s">
        <v>32</v>
      </c>
      <c r="AC5518" s="24" t="s">
        <v>32</v>
      </c>
      <c r="AD5518" s="25">
        <v>100000</v>
      </c>
      <c r="AE5518" s="25">
        <v>0</v>
      </c>
      <c r="AF5518" s="25">
        <v>0</v>
      </c>
      <c r="AG5518" s="25">
        <v>0</v>
      </c>
      <c r="AH5518" s="25">
        <v>100000</v>
      </c>
      <c r="AI5518" s="16" t="s">
        <v>11155</v>
      </c>
    </row>
    <row r="5519" spans="1:35" x14ac:dyDescent="0.25">
      <c r="A5519" s="17">
        <v>128634.53</v>
      </c>
      <c r="B5519" s="18">
        <v>4</v>
      </c>
      <c r="C5519" s="16" t="s">
        <v>73</v>
      </c>
      <c r="D5519" s="21">
        <v>43524</v>
      </c>
      <c r="E5519" s="16" t="s">
        <v>342</v>
      </c>
      <c r="F5519" s="21">
        <v>44314</v>
      </c>
      <c r="G5519" s="16" t="s">
        <v>1244</v>
      </c>
      <c r="H5519" s="26" t="s">
        <v>87</v>
      </c>
      <c r="M5519" s="26" t="s">
        <v>4876</v>
      </c>
      <c r="N5519" s="26" t="s">
        <v>453</v>
      </c>
      <c r="O5519" s="16" t="s">
        <v>632</v>
      </c>
      <c r="P5519" s="26" t="s">
        <v>632</v>
      </c>
      <c r="T5519" s="23" t="s">
        <v>32</v>
      </c>
      <c r="W5519" s="20" t="s">
        <v>43</v>
      </c>
      <c r="Z5519" s="25">
        <v>100000</v>
      </c>
      <c r="AA5519" s="25">
        <v>0</v>
      </c>
      <c r="AB5519" s="25">
        <v>0</v>
      </c>
      <c r="AC5519" s="25">
        <v>0</v>
      </c>
      <c r="AD5519" s="25">
        <v>100000</v>
      </c>
      <c r="AE5519" s="25">
        <v>0</v>
      </c>
      <c r="AF5519" s="25">
        <v>0</v>
      </c>
      <c r="AG5519" s="25">
        <v>0</v>
      </c>
      <c r="AH5519" s="25">
        <v>100000</v>
      </c>
      <c r="AI5519" s="16" t="s">
        <v>4877</v>
      </c>
    </row>
    <row r="5520" spans="1:35" x14ac:dyDescent="0.25">
      <c r="A5520" s="17">
        <v>128634.54</v>
      </c>
      <c r="B5520" s="18">
        <v>2</v>
      </c>
      <c r="C5520" s="16" t="s">
        <v>73</v>
      </c>
      <c r="D5520" s="21">
        <v>43524</v>
      </c>
      <c r="E5520" s="16" t="s">
        <v>342</v>
      </c>
      <c r="F5520" s="21">
        <v>44279</v>
      </c>
      <c r="G5520" s="16" t="s">
        <v>75</v>
      </c>
      <c r="H5520" s="26" t="s">
        <v>920</v>
      </c>
      <c r="M5520" s="26" t="s">
        <v>4878</v>
      </c>
      <c r="N5520" s="26" t="s">
        <v>453</v>
      </c>
      <c r="O5520" s="16" t="s">
        <v>632</v>
      </c>
      <c r="P5520" s="26" t="s">
        <v>632</v>
      </c>
      <c r="T5520" s="23" t="s">
        <v>32</v>
      </c>
      <c r="W5520" s="20" t="s">
        <v>43</v>
      </c>
      <c r="Z5520" s="25">
        <v>100000</v>
      </c>
      <c r="AA5520" s="25">
        <v>0</v>
      </c>
      <c r="AB5520" s="25">
        <v>0</v>
      </c>
      <c r="AC5520" s="25">
        <v>0</v>
      </c>
      <c r="AD5520" s="25">
        <v>100000</v>
      </c>
      <c r="AE5520" s="25">
        <v>0</v>
      </c>
      <c r="AF5520" s="25">
        <v>0</v>
      </c>
      <c r="AG5520" s="25">
        <v>0</v>
      </c>
      <c r="AH5520" s="25">
        <v>100000</v>
      </c>
      <c r="AI5520" s="16" t="s">
        <v>4879</v>
      </c>
    </row>
    <row r="5521" spans="1:35" x14ac:dyDescent="0.25">
      <c r="A5521" s="17">
        <v>128634.55</v>
      </c>
      <c r="B5521" s="18">
        <v>1</v>
      </c>
      <c r="C5521" s="16" t="s">
        <v>73</v>
      </c>
      <c r="D5521" s="21">
        <v>43524</v>
      </c>
      <c r="E5521" s="16" t="s">
        <v>342</v>
      </c>
      <c r="F5521" s="21">
        <v>44279</v>
      </c>
      <c r="G5521" s="16" t="s">
        <v>75</v>
      </c>
      <c r="H5521" s="26" t="s">
        <v>359</v>
      </c>
      <c r="M5521" s="26" t="s">
        <v>3487</v>
      </c>
      <c r="N5521" s="26" t="s">
        <v>453</v>
      </c>
      <c r="O5521" s="16" t="s">
        <v>632</v>
      </c>
      <c r="P5521" s="26" t="s">
        <v>632</v>
      </c>
      <c r="T5521" s="23" t="s">
        <v>32</v>
      </c>
      <c r="W5521" s="20" t="s">
        <v>43</v>
      </c>
      <c r="Z5521" s="25">
        <v>100000</v>
      </c>
      <c r="AA5521" s="25">
        <v>0</v>
      </c>
      <c r="AB5521" s="25">
        <v>0</v>
      </c>
      <c r="AC5521" s="25">
        <v>0</v>
      </c>
      <c r="AD5521" s="25">
        <v>100000</v>
      </c>
      <c r="AE5521" s="25">
        <v>0</v>
      </c>
      <c r="AF5521" s="25">
        <v>0</v>
      </c>
      <c r="AG5521" s="25">
        <v>0</v>
      </c>
      <c r="AH5521" s="25">
        <v>100000</v>
      </c>
      <c r="AI5521" s="16" t="s">
        <v>4880</v>
      </c>
    </row>
    <row r="5522" spans="1:35" x14ac:dyDescent="0.25">
      <c r="A5522" s="17">
        <v>128634.56</v>
      </c>
      <c r="B5522" s="18">
        <v>3</v>
      </c>
      <c r="C5522" s="16" t="s">
        <v>73</v>
      </c>
      <c r="D5522" s="21">
        <v>43524</v>
      </c>
      <c r="E5522" s="16" t="s">
        <v>342</v>
      </c>
      <c r="F5522" s="21">
        <v>44279</v>
      </c>
      <c r="G5522" s="16" t="s">
        <v>75</v>
      </c>
      <c r="H5522" s="26" t="s">
        <v>365</v>
      </c>
      <c r="M5522" s="26" t="s">
        <v>3542</v>
      </c>
      <c r="N5522" s="26" t="s">
        <v>453</v>
      </c>
      <c r="O5522" s="16" t="s">
        <v>632</v>
      </c>
      <c r="P5522" s="26" t="s">
        <v>632</v>
      </c>
      <c r="T5522" s="23" t="s">
        <v>32</v>
      </c>
      <c r="W5522" s="20" t="s">
        <v>43</v>
      </c>
      <c r="Z5522" s="25">
        <v>100000</v>
      </c>
      <c r="AA5522" s="25">
        <v>0</v>
      </c>
      <c r="AB5522" s="25">
        <v>0</v>
      </c>
      <c r="AC5522" s="25">
        <v>0</v>
      </c>
      <c r="AD5522" s="25">
        <v>100000</v>
      </c>
      <c r="AE5522" s="25">
        <v>0</v>
      </c>
      <c r="AF5522" s="25">
        <v>0</v>
      </c>
      <c r="AG5522" s="25">
        <v>0</v>
      </c>
      <c r="AH5522" s="25">
        <v>100000</v>
      </c>
      <c r="AI5522" s="16" t="s">
        <v>4881</v>
      </c>
    </row>
    <row r="5523" spans="1:35" x14ac:dyDescent="0.25">
      <c r="A5523" s="17">
        <v>128634.57</v>
      </c>
      <c r="B5523" s="18">
        <v>1</v>
      </c>
      <c r="C5523" s="16" t="s">
        <v>73</v>
      </c>
      <c r="D5523" s="21">
        <v>43524</v>
      </c>
      <c r="E5523" s="16" t="s">
        <v>342</v>
      </c>
      <c r="F5523" s="21">
        <v>44280</v>
      </c>
      <c r="G5523" s="16" t="s">
        <v>82</v>
      </c>
      <c r="H5523" s="26" t="s">
        <v>368</v>
      </c>
      <c r="M5523" s="26" t="s">
        <v>3522</v>
      </c>
      <c r="N5523" s="26" t="s">
        <v>453</v>
      </c>
      <c r="O5523" s="16" t="s">
        <v>632</v>
      </c>
      <c r="P5523" s="26" t="s">
        <v>632</v>
      </c>
      <c r="T5523" s="23" t="s">
        <v>32</v>
      </c>
      <c r="W5523" s="20" t="s">
        <v>43</v>
      </c>
      <c r="Z5523" s="25">
        <v>100000</v>
      </c>
      <c r="AA5523" s="25">
        <v>0</v>
      </c>
      <c r="AB5523" s="25">
        <v>0</v>
      </c>
      <c r="AC5523" s="25">
        <v>0</v>
      </c>
      <c r="AD5523" s="25">
        <v>100000</v>
      </c>
      <c r="AE5523" s="25">
        <v>0</v>
      </c>
      <c r="AF5523" s="25">
        <v>0</v>
      </c>
      <c r="AG5523" s="25">
        <v>0</v>
      </c>
      <c r="AH5523" s="25">
        <v>100000</v>
      </c>
      <c r="AI5523" s="16" t="s">
        <v>4882</v>
      </c>
    </row>
    <row r="5524" spans="1:35" x14ac:dyDescent="0.25">
      <c r="A5524" s="17">
        <v>128634.58</v>
      </c>
      <c r="B5524" s="18">
        <v>4</v>
      </c>
      <c r="C5524" s="16" t="s">
        <v>73</v>
      </c>
      <c r="D5524" s="21">
        <v>43524</v>
      </c>
      <c r="E5524" s="16" t="s">
        <v>342</v>
      </c>
      <c r="F5524" s="21">
        <v>44279</v>
      </c>
      <c r="G5524" s="16" t="s">
        <v>75</v>
      </c>
      <c r="H5524" s="26" t="s">
        <v>634</v>
      </c>
      <c r="M5524" s="26" t="s">
        <v>4883</v>
      </c>
      <c r="N5524" s="26" t="s">
        <v>453</v>
      </c>
      <c r="O5524" s="16" t="s">
        <v>632</v>
      </c>
      <c r="P5524" s="26" t="s">
        <v>632</v>
      </c>
      <c r="T5524" s="22">
        <v>0</v>
      </c>
      <c r="W5524" s="20" t="s">
        <v>43</v>
      </c>
      <c r="Z5524" s="25">
        <v>100000</v>
      </c>
      <c r="AA5524" s="25">
        <v>0</v>
      </c>
      <c r="AB5524" s="25">
        <v>0</v>
      </c>
      <c r="AC5524" s="25">
        <v>0</v>
      </c>
      <c r="AD5524" s="25">
        <v>100000</v>
      </c>
      <c r="AE5524" s="25">
        <v>0</v>
      </c>
      <c r="AF5524" s="25">
        <v>0</v>
      </c>
      <c r="AG5524" s="25">
        <v>0</v>
      </c>
      <c r="AH5524" s="25">
        <v>100000</v>
      </c>
      <c r="AI5524" s="16" t="s">
        <v>4884</v>
      </c>
    </row>
    <row r="5525" spans="1:35" x14ac:dyDescent="0.25">
      <c r="A5525" s="17">
        <v>128634.59</v>
      </c>
      <c r="B5525" s="18">
        <v>2</v>
      </c>
      <c r="C5525" s="16" t="s">
        <v>73</v>
      </c>
      <c r="D5525" s="21">
        <v>43524</v>
      </c>
      <c r="E5525" s="16" t="s">
        <v>342</v>
      </c>
      <c r="F5525" s="21">
        <v>44321</v>
      </c>
      <c r="G5525" s="16" t="s">
        <v>514</v>
      </c>
      <c r="H5525" s="26" t="s">
        <v>371</v>
      </c>
      <c r="M5525" s="26" t="s">
        <v>3528</v>
      </c>
      <c r="N5525" s="26" t="s">
        <v>453</v>
      </c>
      <c r="O5525" s="16" t="s">
        <v>632</v>
      </c>
      <c r="P5525" s="26" t="s">
        <v>632</v>
      </c>
      <c r="T5525" s="23" t="s">
        <v>32</v>
      </c>
      <c r="W5525" s="20" t="s">
        <v>43</v>
      </c>
      <c r="Z5525" s="25">
        <v>100000</v>
      </c>
      <c r="AA5525" s="25">
        <v>0</v>
      </c>
      <c r="AB5525" s="25">
        <v>0</v>
      </c>
      <c r="AC5525" s="25">
        <v>0</v>
      </c>
      <c r="AD5525" s="25">
        <v>100000</v>
      </c>
      <c r="AE5525" s="25">
        <v>0</v>
      </c>
      <c r="AF5525" s="25">
        <v>0</v>
      </c>
      <c r="AG5525" s="25">
        <v>0</v>
      </c>
      <c r="AH5525" s="25">
        <v>100000</v>
      </c>
      <c r="AI5525" s="16" t="s">
        <v>4885</v>
      </c>
    </row>
    <row r="5526" spans="1:35" x14ac:dyDescent="0.25">
      <c r="A5526" s="17">
        <v>128634.6</v>
      </c>
      <c r="B5526" s="18">
        <v>3</v>
      </c>
      <c r="C5526" s="16" t="s">
        <v>73</v>
      </c>
      <c r="D5526" s="21">
        <v>43524</v>
      </c>
      <c r="E5526" s="16" t="s">
        <v>342</v>
      </c>
      <c r="F5526" s="21">
        <v>44279</v>
      </c>
      <c r="G5526" s="16" t="s">
        <v>75</v>
      </c>
      <c r="H5526" s="26" t="s">
        <v>788</v>
      </c>
      <c r="M5526" s="26" t="s">
        <v>3481</v>
      </c>
      <c r="N5526" s="26" t="s">
        <v>453</v>
      </c>
      <c r="O5526" s="16" t="s">
        <v>632</v>
      </c>
      <c r="P5526" s="26" t="s">
        <v>632</v>
      </c>
      <c r="T5526" s="23" t="s">
        <v>32</v>
      </c>
      <c r="W5526" s="20" t="s">
        <v>43</v>
      </c>
      <c r="Z5526" s="25">
        <v>100000</v>
      </c>
      <c r="AA5526" s="25">
        <v>0</v>
      </c>
      <c r="AB5526" s="25">
        <v>0</v>
      </c>
      <c r="AC5526" s="25">
        <v>0</v>
      </c>
      <c r="AD5526" s="25">
        <v>100000</v>
      </c>
      <c r="AE5526" s="25">
        <v>0</v>
      </c>
      <c r="AF5526" s="25">
        <v>0</v>
      </c>
      <c r="AG5526" s="25">
        <v>0</v>
      </c>
      <c r="AH5526" s="25">
        <v>100000</v>
      </c>
      <c r="AI5526" s="16" t="s">
        <v>4886</v>
      </c>
    </row>
    <row r="5527" spans="1:35" x14ac:dyDescent="0.25">
      <c r="A5527" s="17">
        <v>128634.61</v>
      </c>
      <c r="B5527" s="18">
        <v>2</v>
      </c>
      <c r="C5527" s="16" t="s">
        <v>73</v>
      </c>
      <c r="D5527" s="21">
        <v>43524</v>
      </c>
      <c r="E5527" s="16" t="s">
        <v>342</v>
      </c>
      <c r="F5527" s="21">
        <v>44321</v>
      </c>
      <c r="G5527" s="16" t="s">
        <v>514</v>
      </c>
      <c r="H5527" s="26" t="s">
        <v>374</v>
      </c>
      <c r="M5527" s="26" t="s">
        <v>3547</v>
      </c>
      <c r="N5527" s="26" t="s">
        <v>453</v>
      </c>
      <c r="O5527" s="16" t="s">
        <v>632</v>
      </c>
      <c r="P5527" s="26" t="s">
        <v>632</v>
      </c>
      <c r="T5527" s="23" t="s">
        <v>32</v>
      </c>
      <c r="W5527" s="20" t="s">
        <v>43</v>
      </c>
      <c r="Z5527" s="25">
        <v>100000</v>
      </c>
      <c r="AA5527" s="25">
        <v>0</v>
      </c>
      <c r="AB5527" s="25">
        <v>0</v>
      </c>
      <c r="AC5527" s="25">
        <v>0</v>
      </c>
      <c r="AD5527" s="25">
        <v>100000</v>
      </c>
      <c r="AE5527" s="25">
        <v>0</v>
      </c>
      <c r="AF5527" s="25">
        <v>0</v>
      </c>
      <c r="AG5527" s="25">
        <v>0</v>
      </c>
      <c r="AH5527" s="25">
        <v>100000</v>
      </c>
      <c r="AI5527" s="16" t="s">
        <v>4887</v>
      </c>
    </row>
    <row r="5528" spans="1:35" x14ac:dyDescent="0.25">
      <c r="A5528" s="17">
        <v>128634.62</v>
      </c>
      <c r="B5528" s="18">
        <v>2</v>
      </c>
      <c r="C5528" s="16" t="s">
        <v>73</v>
      </c>
      <c r="D5528" s="21">
        <v>43524</v>
      </c>
      <c r="E5528" s="16" t="s">
        <v>342</v>
      </c>
      <c r="F5528" s="21">
        <v>44291</v>
      </c>
      <c r="G5528" s="16" t="s">
        <v>514</v>
      </c>
      <c r="H5528" s="26" t="s">
        <v>377</v>
      </c>
      <c r="M5528" s="26" t="s">
        <v>4888</v>
      </c>
      <c r="N5528" s="26" t="s">
        <v>453</v>
      </c>
      <c r="O5528" s="16" t="s">
        <v>632</v>
      </c>
      <c r="P5528" s="26" t="s">
        <v>632</v>
      </c>
      <c r="T5528" s="23" t="s">
        <v>32</v>
      </c>
      <c r="W5528" s="20" t="s">
        <v>43</v>
      </c>
      <c r="Z5528" s="25">
        <v>100000</v>
      </c>
      <c r="AA5528" s="25">
        <v>0</v>
      </c>
      <c r="AB5528" s="25">
        <v>0</v>
      </c>
      <c r="AC5528" s="25">
        <v>0</v>
      </c>
      <c r="AD5528" s="25">
        <v>100000</v>
      </c>
      <c r="AE5528" s="25">
        <v>0</v>
      </c>
      <c r="AF5528" s="25">
        <v>0</v>
      </c>
      <c r="AG5528" s="25">
        <v>0</v>
      </c>
      <c r="AH5528" s="25">
        <v>100000</v>
      </c>
      <c r="AI5528" s="16" t="s">
        <v>4889</v>
      </c>
    </row>
    <row r="5529" spans="1:35" x14ac:dyDescent="0.25">
      <c r="A5529" s="17">
        <v>128634.63</v>
      </c>
      <c r="B5529" s="18">
        <v>2</v>
      </c>
      <c r="C5529" s="16" t="s">
        <v>73</v>
      </c>
      <c r="D5529" s="21">
        <v>43524</v>
      </c>
      <c r="E5529" s="16" t="s">
        <v>342</v>
      </c>
      <c r="F5529" s="21">
        <v>44321</v>
      </c>
      <c r="G5529" s="16" t="s">
        <v>514</v>
      </c>
      <c r="H5529" s="26" t="s">
        <v>380</v>
      </c>
      <c r="M5529" s="26" t="s">
        <v>3467</v>
      </c>
      <c r="N5529" s="26" t="s">
        <v>453</v>
      </c>
      <c r="O5529" s="16" t="s">
        <v>632</v>
      </c>
      <c r="P5529" s="26" t="s">
        <v>632</v>
      </c>
      <c r="T5529" s="23" t="s">
        <v>32</v>
      </c>
      <c r="W5529" s="20" t="s">
        <v>43</v>
      </c>
      <c r="Z5529" s="25">
        <v>100000</v>
      </c>
      <c r="AA5529" s="25">
        <v>0</v>
      </c>
      <c r="AB5529" s="25">
        <v>0</v>
      </c>
      <c r="AC5529" s="25">
        <v>0</v>
      </c>
      <c r="AD5529" s="25">
        <v>100000</v>
      </c>
      <c r="AE5529" s="25">
        <v>0</v>
      </c>
      <c r="AF5529" s="25">
        <v>0</v>
      </c>
      <c r="AG5529" s="25">
        <v>0</v>
      </c>
      <c r="AH5529" s="25">
        <v>100000</v>
      </c>
      <c r="AI5529" s="16" t="s">
        <v>4890</v>
      </c>
    </row>
    <row r="5530" spans="1:35" x14ac:dyDescent="0.25">
      <c r="A5530" s="17">
        <v>128634.64</v>
      </c>
      <c r="B5530" s="18">
        <v>2</v>
      </c>
      <c r="C5530" s="16" t="s">
        <v>73</v>
      </c>
      <c r="D5530" s="21">
        <v>43524</v>
      </c>
      <c r="E5530" s="16" t="s">
        <v>342</v>
      </c>
      <c r="F5530" s="21">
        <v>44279</v>
      </c>
      <c r="G5530" s="16" t="s">
        <v>75</v>
      </c>
      <c r="H5530" s="26" t="s">
        <v>383</v>
      </c>
      <c r="M5530" s="26" t="s">
        <v>4891</v>
      </c>
      <c r="N5530" s="26" t="s">
        <v>453</v>
      </c>
      <c r="O5530" s="16" t="s">
        <v>632</v>
      </c>
      <c r="P5530" s="26" t="s">
        <v>632</v>
      </c>
      <c r="T5530" s="23" t="s">
        <v>32</v>
      </c>
      <c r="W5530" s="20" t="s">
        <v>43</v>
      </c>
      <c r="Z5530" s="25">
        <v>100000</v>
      </c>
      <c r="AA5530" s="25">
        <v>0</v>
      </c>
      <c r="AB5530" s="25">
        <v>0</v>
      </c>
      <c r="AC5530" s="25">
        <v>0</v>
      </c>
      <c r="AD5530" s="25">
        <v>100000</v>
      </c>
      <c r="AE5530" s="25">
        <v>0</v>
      </c>
      <c r="AF5530" s="25">
        <v>0</v>
      </c>
      <c r="AG5530" s="25">
        <v>0</v>
      </c>
      <c r="AH5530" s="25">
        <v>100000</v>
      </c>
      <c r="AI5530" s="16" t="s">
        <v>4892</v>
      </c>
    </row>
    <row r="5531" spans="1:35" x14ac:dyDescent="0.25">
      <c r="A5531" s="17">
        <v>128634.65</v>
      </c>
      <c r="B5531" s="18">
        <v>1</v>
      </c>
      <c r="C5531" s="16" t="s">
        <v>73</v>
      </c>
      <c r="D5531" s="21">
        <v>43524</v>
      </c>
      <c r="E5531" s="16" t="s">
        <v>342</v>
      </c>
      <c r="F5531" s="21">
        <v>44279</v>
      </c>
      <c r="G5531" s="16" t="s">
        <v>74</v>
      </c>
      <c r="H5531" s="26" t="s">
        <v>386</v>
      </c>
      <c r="M5531" s="26" t="s">
        <v>4893</v>
      </c>
      <c r="N5531" s="26" t="s">
        <v>453</v>
      </c>
      <c r="O5531" s="16" t="s">
        <v>632</v>
      </c>
      <c r="P5531" s="26" t="s">
        <v>632</v>
      </c>
      <c r="T5531" s="22">
        <v>0</v>
      </c>
      <c r="W5531" s="20" t="s">
        <v>43</v>
      </c>
      <c r="Z5531" s="25">
        <v>100000</v>
      </c>
      <c r="AA5531" s="25">
        <v>0</v>
      </c>
      <c r="AB5531" s="25">
        <v>0</v>
      </c>
      <c r="AC5531" s="25">
        <v>0</v>
      </c>
      <c r="AD5531" s="25">
        <v>100000</v>
      </c>
      <c r="AE5531" s="25">
        <v>0</v>
      </c>
      <c r="AF5531" s="25">
        <v>0</v>
      </c>
      <c r="AG5531" s="25">
        <v>0</v>
      </c>
      <c r="AH5531" s="25">
        <v>100000</v>
      </c>
      <c r="AI5531" s="16" t="s">
        <v>4894</v>
      </c>
    </row>
    <row r="5532" spans="1:35" x14ac:dyDescent="0.25">
      <c r="A5532" s="17">
        <v>128634.66</v>
      </c>
      <c r="B5532" s="18">
        <v>1</v>
      </c>
      <c r="C5532" s="16" t="s">
        <v>73</v>
      </c>
      <c r="D5532" s="21">
        <v>43525</v>
      </c>
      <c r="E5532" s="16" t="s">
        <v>342</v>
      </c>
      <c r="F5532" s="21">
        <v>44293</v>
      </c>
      <c r="G5532" s="16" t="s">
        <v>74</v>
      </c>
      <c r="H5532" s="26" t="s">
        <v>394</v>
      </c>
      <c r="M5532" s="26" t="s">
        <v>3536</v>
      </c>
      <c r="N5532" s="26" t="s">
        <v>453</v>
      </c>
      <c r="O5532" s="16" t="s">
        <v>632</v>
      </c>
      <c r="P5532" s="26" t="s">
        <v>632</v>
      </c>
      <c r="T5532" s="22">
        <v>0</v>
      </c>
      <c r="W5532" s="20" t="s">
        <v>43</v>
      </c>
      <c r="Z5532" s="25">
        <v>100000</v>
      </c>
      <c r="AA5532" s="25">
        <v>0</v>
      </c>
      <c r="AB5532" s="25">
        <v>0</v>
      </c>
      <c r="AC5532" s="25">
        <v>0</v>
      </c>
      <c r="AD5532" s="25">
        <v>100000</v>
      </c>
      <c r="AE5532" s="25">
        <v>0</v>
      </c>
      <c r="AF5532" s="25">
        <v>0</v>
      </c>
      <c r="AG5532" s="25">
        <v>0</v>
      </c>
      <c r="AH5532" s="25">
        <v>100000</v>
      </c>
      <c r="AI5532" s="16" t="s">
        <v>4895</v>
      </c>
    </row>
    <row r="5533" spans="1:35" x14ac:dyDescent="0.25">
      <c r="A5533" s="17">
        <v>128634.67</v>
      </c>
      <c r="B5533" s="18">
        <v>2</v>
      </c>
      <c r="C5533" s="16" t="s">
        <v>73</v>
      </c>
      <c r="D5533" s="21">
        <v>43525</v>
      </c>
      <c r="E5533" s="16" t="s">
        <v>342</v>
      </c>
      <c r="F5533" s="21">
        <v>44279</v>
      </c>
      <c r="G5533" s="16" t="s">
        <v>75</v>
      </c>
      <c r="H5533" s="26" t="s">
        <v>397</v>
      </c>
      <c r="M5533" s="26" t="s">
        <v>3517</v>
      </c>
      <c r="N5533" s="26" t="s">
        <v>453</v>
      </c>
      <c r="O5533" s="16" t="s">
        <v>632</v>
      </c>
      <c r="P5533" s="26" t="s">
        <v>632</v>
      </c>
      <c r="T5533" s="23" t="s">
        <v>32</v>
      </c>
      <c r="W5533" s="20" t="s">
        <v>43</v>
      </c>
      <c r="Z5533" s="25">
        <v>100000</v>
      </c>
      <c r="AA5533" s="25">
        <v>0</v>
      </c>
      <c r="AB5533" s="25">
        <v>0</v>
      </c>
      <c r="AC5533" s="25">
        <v>0</v>
      </c>
      <c r="AD5533" s="25">
        <v>100000</v>
      </c>
      <c r="AE5533" s="25">
        <v>0</v>
      </c>
      <c r="AF5533" s="25">
        <v>0</v>
      </c>
      <c r="AG5533" s="25">
        <v>0</v>
      </c>
      <c r="AH5533" s="25">
        <v>100000</v>
      </c>
      <c r="AI5533" s="16" t="s">
        <v>4896</v>
      </c>
    </row>
    <row r="5534" spans="1:35" x14ac:dyDescent="0.25">
      <c r="A5534" s="17">
        <v>128634.68</v>
      </c>
      <c r="B5534" s="18">
        <v>1</v>
      </c>
      <c r="C5534" s="16" t="s">
        <v>73</v>
      </c>
      <c r="D5534" s="21">
        <v>43525</v>
      </c>
      <c r="E5534" s="16" t="s">
        <v>342</v>
      </c>
      <c r="F5534" s="21">
        <v>44279</v>
      </c>
      <c r="G5534" s="16" t="s">
        <v>75</v>
      </c>
      <c r="H5534" s="26" t="s">
        <v>400</v>
      </c>
      <c r="M5534" s="26" t="s">
        <v>4897</v>
      </c>
      <c r="N5534" s="26" t="s">
        <v>453</v>
      </c>
      <c r="O5534" s="16" t="s">
        <v>632</v>
      </c>
      <c r="P5534" s="26" t="s">
        <v>632</v>
      </c>
      <c r="T5534" s="22">
        <v>0</v>
      </c>
      <c r="W5534" s="20" t="s">
        <v>43</v>
      </c>
      <c r="Z5534" s="25">
        <v>100000</v>
      </c>
      <c r="AA5534" s="25">
        <v>0</v>
      </c>
      <c r="AB5534" s="25">
        <v>0</v>
      </c>
      <c r="AC5534" s="25">
        <v>0</v>
      </c>
      <c r="AD5534" s="25">
        <v>100000</v>
      </c>
      <c r="AE5534" s="25">
        <v>0</v>
      </c>
      <c r="AF5534" s="25">
        <v>0</v>
      </c>
      <c r="AG5534" s="25">
        <v>0</v>
      </c>
      <c r="AH5534" s="25">
        <v>100000</v>
      </c>
      <c r="AI5534" s="16" t="s">
        <v>4898</v>
      </c>
    </row>
    <row r="5535" spans="1:35" x14ac:dyDescent="0.25">
      <c r="A5535" s="17">
        <v>128634.69</v>
      </c>
      <c r="B5535" s="18">
        <v>3</v>
      </c>
      <c r="C5535" s="16" t="s">
        <v>73</v>
      </c>
      <c r="D5535" s="21">
        <v>43525</v>
      </c>
      <c r="E5535" s="16" t="s">
        <v>342</v>
      </c>
      <c r="F5535" s="21">
        <v>44301</v>
      </c>
      <c r="G5535" s="16" t="s">
        <v>832</v>
      </c>
      <c r="H5535" s="26" t="s">
        <v>405</v>
      </c>
      <c r="M5535" s="26" t="s">
        <v>4899</v>
      </c>
      <c r="N5535" s="26" t="s">
        <v>453</v>
      </c>
      <c r="O5535" s="16" t="s">
        <v>632</v>
      </c>
      <c r="P5535" s="26" t="s">
        <v>632</v>
      </c>
      <c r="T5535" s="23" t="s">
        <v>32</v>
      </c>
      <c r="W5535" s="20" t="s">
        <v>43</v>
      </c>
      <c r="Z5535" s="25">
        <v>100000</v>
      </c>
      <c r="AA5535" s="25">
        <v>0</v>
      </c>
      <c r="AB5535" s="25">
        <v>0</v>
      </c>
      <c r="AC5535" s="25">
        <v>0</v>
      </c>
      <c r="AD5535" s="25">
        <v>100000</v>
      </c>
      <c r="AE5535" s="25">
        <v>0</v>
      </c>
      <c r="AF5535" s="25">
        <v>0</v>
      </c>
      <c r="AG5535" s="25">
        <v>0</v>
      </c>
      <c r="AH5535" s="25">
        <v>100000</v>
      </c>
      <c r="AI5535" s="16" t="s">
        <v>4900</v>
      </c>
    </row>
    <row r="5536" spans="1:35" x14ac:dyDescent="0.25">
      <c r="A5536" s="17">
        <v>128634.7</v>
      </c>
      <c r="B5536" s="18">
        <v>3</v>
      </c>
      <c r="C5536" s="16" t="s">
        <v>73</v>
      </c>
      <c r="D5536" s="21">
        <v>43525</v>
      </c>
      <c r="E5536" s="16" t="s">
        <v>342</v>
      </c>
      <c r="F5536" s="21">
        <v>44279</v>
      </c>
      <c r="G5536" s="16" t="s">
        <v>75</v>
      </c>
      <c r="H5536" s="26" t="s">
        <v>408</v>
      </c>
      <c r="M5536" s="26" t="s">
        <v>3483</v>
      </c>
      <c r="N5536" s="26" t="s">
        <v>453</v>
      </c>
      <c r="O5536" s="16" t="s">
        <v>632</v>
      </c>
      <c r="P5536" s="26" t="s">
        <v>632</v>
      </c>
      <c r="T5536" s="23" t="s">
        <v>32</v>
      </c>
      <c r="W5536" s="20" t="s">
        <v>43</v>
      </c>
      <c r="Z5536" s="25">
        <v>100000</v>
      </c>
      <c r="AA5536" s="25">
        <v>0</v>
      </c>
      <c r="AB5536" s="25">
        <v>0</v>
      </c>
      <c r="AC5536" s="25">
        <v>0</v>
      </c>
      <c r="AD5536" s="25">
        <v>100000</v>
      </c>
      <c r="AE5536" s="25">
        <v>0</v>
      </c>
      <c r="AF5536" s="25">
        <v>0</v>
      </c>
      <c r="AG5536" s="25">
        <v>0</v>
      </c>
      <c r="AH5536" s="25">
        <v>100000</v>
      </c>
      <c r="AI5536" s="16" t="s">
        <v>4901</v>
      </c>
    </row>
    <row r="5537" spans="1:35" x14ac:dyDescent="0.25">
      <c r="A5537" s="17">
        <v>128634.71</v>
      </c>
      <c r="B5537" s="18">
        <v>1</v>
      </c>
      <c r="C5537" s="16" t="s">
        <v>73</v>
      </c>
      <c r="D5537" s="21">
        <v>43525</v>
      </c>
      <c r="E5537" s="16" t="s">
        <v>342</v>
      </c>
      <c r="F5537" s="21">
        <v>44279</v>
      </c>
      <c r="G5537" s="16" t="s">
        <v>75</v>
      </c>
      <c r="H5537" s="26" t="s">
        <v>182</v>
      </c>
      <c r="M5537" s="26" t="s">
        <v>3471</v>
      </c>
      <c r="N5537" s="26" t="s">
        <v>453</v>
      </c>
      <c r="O5537" s="16" t="s">
        <v>632</v>
      </c>
      <c r="P5537" s="26" t="s">
        <v>632</v>
      </c>
      <c r="T5537" s="23" t="s">
        <v>32</v>
      </c>
      <c r="W5537" s="20" t="s">
        <v>43</v>
      </c>
      <c r="Z5537" s="25">
        <v>100000</v>
      </c>
      <c r="AA5537" s="25">
        <v>0</v>
      </c>
      <c r="AB5537" s="25">
        <v>0</v>
      </c>
      <c r="AC5537" s="25">
        <v>0</v>
      </c>
      <c r="AD5537" s="25">
        <v>100000</v>
      </c>
      <c r="AE5537" s="25">
        <v>0</v>
      </c>
      <c r="AF5537" s="25">
        <v>0</v>
      </c>
      <c r="AG5537" s="25">
        <v>0</v>
      </c>
      <c r="AH5537" s="25">
        <v>100000</v>
      </c>
      <c r="AI5537" s="16" t="s">
        <v>4902</v>
      </c>
    </row>
    <row r="5538" spans="1:35" x14ac:dyDescent="0.25">
      <c r="A5538" s="17">
        <v>128634.72</v>
      </c>
      <c r="B5538" s="18">
        <v>4</v>
      </c>
      <c r="C5538" s="16" t="s">
        <v>73</v>
      </c>
      <c r="D5538" s="21">
        <v>43525</v>
      </c>
      <c r="E5538" s="16" t="s">
        <v>342</v>
      </c>
      <c r="F5538" s="21">
        <v>44342</v>
      </c>
      <c r="G5538" s="16" t="s">
        <v>105</v>
      </c>
      <c r="H5538" s="26" t="s">
        <v>92</v>
      </c>
      <c r="M5538" s="26" t="s">
        <v>11154</v>
      </c>
      <c r="N5538" s="26" t="s">
        <v>453</v>
      </c>
      <c r="O5538" s="16" t="s">
        <v>632</v>
      </c>
      <c r="P5538" s="26" t="s">
        <v>632</v>
      </c>
      <c r="T5538" s="23" t="s">
        <v>32</v>
      </c>
      <c r="U5538" s="21">
        <v>44792</v>
      </c>
      <c r="W5538" s="20" t="s">
        <v>43</v>
      </c>
      <c r="X5538" s="16" t="s">
        <v>44</v>
      </c>
      <c r="Z5538" s="24" t="s">
        <v>32</v>
      </c>
      <c r="AA5538" s="24" t="s">
        <v>32</v>
      </c>
      <c r="AB5538" s="24" t="s">
        <v>32</v>
      </c>
      <c r="AC5538" s="24" t="s">
        <v>32</v>
      </c>
      <c r="AD5538" s="25">
        <v>105000</v>
      </c>
      <c r="AE5538" s="25">
        <v>0</v>
      </c>
      <c r="AF5538" s="25">
        <v>0</v>
      </c>
      <c r="AG5538" s="25">
        <v>0</v>
      </c>
      <c r="AH5538" s="25">
        <v>105000</v>
      </c>
      <c r="AI5538" s="16" t="s">
        <v>11153</v>
      </c>
    </row>
    <row r="5539" spans="1:35" x14ac:dyDescent="0.25">
      <c r="A5539" s="17">
        <v>128634.73</v>
      </c>
      <c r="B5539" s="18">
        <v>3</v>
      </c>
      <c r="C5539" s="16" t="s">
        <v>73</v>
      </c>
      <c r="D5539" s="21">
        <v>43525</v>
      </c>
      <c r="E5539" s="16" t="s">
        <v>342</v>
      </c>
      <c r="F5539" s="21">
        <v>44301</v>
      </c>
      <c r="G5539" s="16" t="s">
        <v>832</v>
      </c>
      <c r="H5539" s="26" t="s">
        <v>955</v>
      </c>
      <c r="M5539" s="26" t="s">
        <v>3497</v>
      </c>
      <c r="N5539" s="26" t="s">
        <v>453</v>
      </c>
      <c r="O5539" s="16" t="s">
        <v>632</v>
      </c>
      <c r="P5539" s="26" t="s">
        <v>632</v>
      </c>
      <c r="T5539" s="23" t="s">
        <v>32</v>
      </c>
      <c r="W5539" s="20" t="s">
        <v>43</v>
      </c>
      <c r="Z5539" s="25">
        <v>100000</v>
      </c>
      <c r="AA5539" s="25">
        <v>0</v>
      </c>
      <c r="AB5539" s="25">
        <v>0</v>
      </c>
      <c r="AC5539" s="25">
        <v>0</v>
      </c>
      <c r="AD5539" s="25">
        <v>100000</v>
      </c>
      <c r="AE5539" s="25">
        <v>0</v>
      </c>
      <c r="AF5539" s="25">
        <v>0</v>
      </c>
      <c r="AG5539" s="25">
        <v>0</v>
      </c>
      <c r="AH5539" s="25">
        <v>100000</v>
      </c>
      <c r="AI5539" s="16" t="s">
        <v>4903</v>
      </c>
    </row>
    <row r="5540" spans="1:35" x14ac:dyDescent="0.25">
      <c r="A5540" s="17">
        <v>128634.74</v>
      </c>
      <c r="B5540" s="18">
        <v>1</v>
      </c>
      <c r="C5540" s="16" t="s">
        <v>73</v>
      </c>
      <c r="D5540" s="21">
        <v>43528</v>
      </c>
      <c r="E5540" s="16" t="s">
        <v>342</v>
      </c>
      <c r="F5540" s="21">
        <v>44336</v>
      </c>
      <c r="G5540" s="16" t="s">
        <v>529</v>
      </c>
      <c r="H5540" s="26" t="s">
        <v>791</v>
      </c>
      <c r="M5540" s="26" t="s">
        <v>11152</v>
      </c>
      <c r="N5540" s="26" t="s">
        <v>11151</v>
      </c>
      <c r="O5540" s="16" t="s">
        <v>632</v>
      </c>
      <c r="P5540" s="26" t="s">
        <v>632</v>
      </c>
      <c r="T5540" s="22">
        <v>0</v>
      </c>
      <c r="W5540" s="20" t="s">
        <v>43</v>
      </c>
      <c r="Z5540" s="24" t="s">
        <v>32</v>
      </c>
      <c r="AA5540" s="24" t="s">
        <v>32</v>
      </c>
      <c r="AB5540" s="24" t="s">
        <v>32</v>
      </c>
      <c r="AC5540" s="24" t="s">
        <v>32</v>
      </c>
      <c r="AD5540" s="25">
        <v>100000</v>
      </c>
      <c r="AE5540" s="25">
        <v>0</v>
      </c>
      <c r="AF5540" s="25">
        <v>0</v>
      </c>
      <c r="AG5540" s="25">
        <v>0</v>
      </c>
      <c r="AH5540" s="25">
        <v>100000</v>
      </c>
      <c r="AI5540" s="16" t="s">
        <v>11150</v>
      </c>
    </row>
    <row r="5541" spans="1:35" x14ac:dyDescent="0.25">
      <c r="A5541" s="17">
        <v>128634.75</v>
      </c>
      <c r="B5541" s="18">
        <v>1</v>
      </c>
      <c r="C5541" s="16" t="s">
        <v>73</v>
      </c>
      <c r="D5541" s="21">
        <v>43528</v>
      </c>
      <c r="E5541" s="16" t="s">
        <v>342</v>
      </c>
      <c r="F5541" s="21">
        <v>44279</v>
      </c>
      <c r="G5541" s="16" t="s">
        <v>75</v>
      </c>
      <c r="H5541" s="26" t="s">
        <v>417</v>
      </c>
      <c r="M5541" s="26" t="s">
        <v>4904</v>
      </c>
      <c r="N5541" s="26" t="s">
        <v>453</v>
      </c>
      <c r="O5541" s="16" t="s">
        <v>632</v>
      </c>
      <c r="P5541" s="26" t="s">
        <v>632</v>
      </c>
      <c r="T5541" s="22">
        <v>0</v>
      </c>
      <c r="W5541" s="20" t="s">
        <v>43</v>
      </c>
      <c r="Z5541" s="25">
        <v>100000</v>
      </c>
      <c r="AA5541" s="25">
        <v>0</v>
      </c>
      <c r="AB5541" s="25">
        <v>0</v>
      </c>
      <c r="AC5541" s="25">
        <v>0</v>
      </c>
      <c r="AD5541" s="25">
        <v>100000</v>
      </c>
      <c r="AE5541" s="25">
        <v>0</v>
      </c>
      <c r="AF5541" s="25">
        <v>0</v>
      </c>
      <c r="AG5541" s="25">
        <v>0</v>
      </c>
      <c r="AH5541" s="25">
        <v>100000</v>
      </c>
      <c r="AI5541" s="16" t="s">
        <v>4905</v>
      </c>
    </row>
    <row r="5542" spans="1:35" x14ac:dyDescent="0.25">
      <c r="A5542" s="17">
        <v>128634.76</v>
      </c>
      <c r="B5542" s="18">
        <v>2</v>
      </c>
      <c r="C5542" s="16" t="s">
        <v>73</v>
      </c>
      <c r="D5542" s="21">
        <v>43528</v>
      </c>
      <c r="E5542" s="16" t="s">
        <v>342</v>
      </c>
      <c r="F5542" s="21">
        <v>44279</v>
      </c>
      <c r="G5542" s="16" t="s">
        <v>75</v>
      </c>
      <c r="H5542" s="26" t="s">
        <v>420</v>
      </c>
      <c r="M5542" s="26" t="s">
        <v>4906</v>
      </c>
      <c r="N5542" s="26" t="s">
        <v>453</v>
      </c>
      <c r="O5542" s="16" t="s">
        <v>632</v>
      </c>
      <c r="P5542" s="26" t="s">
        <v>632</v>
      </c>
      <c r="T5542" s="23" t="s">
        <v>32</v>
      </c>
      <c r="W5542" s="20" t="s">
        <v>43</v>
      </c>
      <c r="Z5542" s="25">
        <v>100000</v>
      </c>
      <c r="AA5542" s="25">
        <v>0</v>
      </c>
      <c r="AB5542" s="25">
        <v>0</v>
      </c>
      <c r="AC5542" s="25">
        <v>0</v>
      </c>
      <c r="AD5542" s="25">
        <v>100000</v>
      </c>
      <c r="AE5542" s="25">
        <v>0</v>
      </c>
      <c r="AF5542" s="25">
        <v>0</v>
      </c>
      <c r="AG5542" s="25">
        <v>0</v>
      </c>
      <c r="AH5542" s="25">
        <v>100000</v>
      </c>
      <c r="AI5542" s="16" t="s">
        <v>4907</v>
      </c>
    </row>
    <row r="5543" spans="1:35" x14ac:dyDescent="0.25">
      <c r="A5543" s="17">
        <v>128634.78</v>
      </c>
      <c r="B5543" s="18">
        <v>1</v>
      </c>
      <c r="C5543" s="16" t="s">
        <v>73</v>
      </c>
      <c r="D5543" s="21">
        <v>43528</v>
      </c>
      <c r="E5543" s="16" t="s">
        <v>342</v>
      </c>
      <c r="F5543" s="21">
        <v>44279</v>
      </c>
      <c r="G5543" s="16" t="s">
        <v>75</v>
      </c>
      <c r="H5543" s="26" t="s">
        <v>34</v>
      </c>
      <c r="M5543" s="26" t="s">
        <v>3459</v>
      </c>
      <c r="N5543" s="26" t="s">
        <v>453</v>
      </c>
      <c r="O5543" s="16" t="s">
        <v>632</v>
      </c>
      <c r="P5543" s="26" t="s">
        <v>632</v>
      </c>
      <c r="T5543" s="23" t="s">
        <v>32</v>
      </c>
      <c r="W5543" s="20" t="s">
        <v>43</v>
      </c>
      <c r="Z5543" s="25">
        <v>100000</v>
      </c>
      <c r="AA5543" s="25">
        <v>0</v>
      </c>
      <c r="AB5543" s="25">
        <v>0</v>
      </c>
      <c r="AC5543" s="25">
        <v>0</v>
      </c>
      <c r="AD5543" s="25">
        <v>100000</v>
      </c>
      <c r="AE5543" s="25">
        <v>0</v>
      </c>
      <c r="AF5543" s="25">
        <v>0</v>
      </c>
      <c r="AG5543" s="25">
        <v>0</v>
      </c>
      <c r="AH5543" s="25">
        <v>100000</v>
      </c>
      <c r="AI5543" s="16" t="s">
        <v>4908</v>
      </c>
    </row>
    <row r="5544" spans="1:35" x14ac:dyDescent="0.25">
      <c r="A5544" s="17">
        <v>128634.79</v>
      </c>
      <c r="B5544" s="18">
        <v>3</v>
      </c>
      <c r="C5544" s="16" t="s">
        <v>73</v>
      </c>
      <c r="D5544" s="21">
        <v>43528</v>
      </c>
      <c r="E5544" s="16" t="s">
        <v>342</v>
      </c>
      <c r="F5544" s="21">
        <v>44279</v>
      </c>
      <c r="G5544" s="16" t="s">
        <v>75</v>
      </c>
      <c r="H5544" s="26" t="s">
        <v>425</v>
      </c>
      <c r="M5544" s="26" t="s">
        <v>3505</v>
      </c>
      <c r="N5544" s="26" t="s">
        <v>453</v>
      </c>
      <c r="O5544" s="16" t="s">
        <v>632</v>
      </c>
      <c r="P5544" s="26" t="s">
        <v>632</v>
      </c>
      <c r="T5544" s="23" t="s">
        <v>32</v>
      </c>
      <c r="U5544" s="21">
        <v>44603</v>
      </c>
      <c r="W5544" s="20" t="s">
        <v>43</v>
      </c>
      <c r="Z5544" s="24" t="s">
        <v>32</v>
      </c>
      <c r="AA5544" s="24" t="s">
        <v>32</v>
      </c>
      <c r="AB5544" s="24" t="s">
        <v>32</v>
      </c>
      <c r="AC5544" s="24" t="s">
        <v>32</v>
      </c>
      <c r="AD5544" s="25">
        <v>100000</v>
      </c>
      <c r="AE5544" s="25">
        <v>0</v>
      </c>
      <c r="AF5544" s="25">
        <v>0</v>
      </c>
      <c r="AG5544" s="25">
        <v>0</v>
      </c>
      <c r="AH5544" s="25">
        <v>100000</v>
      </c>
      <c r="AI5544" s="16" t="s">
        <v>11149</v>
      </c>
    </row>
    <row r="5545" spans="1:35" x14ac:dyDescent="0.25">
      <c r="A5545" s="17">
        <v>128634.8</v>
      </c>
      <c r="B5545" s="18">
        <v>4</v>
      </c>
      <c r="C5545" s="16" t="s">
        <v>73</v>
      </c>
      <c r="D5545" s="21">
        <v>43528</v>
      </c>
      <c r="E5545" s="16" t="s">
        <v>342</v>
      </c>
      <c r="F5545" s="21">
        <v>44357</v>
      </c>
      <c r="G5545" s="16" t="s">
        <v>718</v>
      </c>
      <c r="H5545" s="26" t="s">
        <v>428</v>
      </c>
      <c r="M5545" s="26" t="s">
        <v>11148</v>
      </c>
      <c r="N5545" s="26" t="s">
        <v>453</v>
      </c>
      <c r="O5545" s="16" t="s">
        <v>632</v>
      </c>
      <c r="P5545" s="26" t="s">
        <v>632</v>
      </c>
      <c r="T5545" s="23" t="s">
        <v>32</v>
      </c>
      <c r="U5545" s="21">
        <v>44841</v>
      </c>
      <c r="W5545" s="20" t="s">
        <v>43</v>
      </c>
      <c r="X5545" s="16" t="s">
        <v>44</v>
      </c>
      <c r="Z5545" s="24" t="s">
        <v>32</v>
      </c>
      <c r="AA5545" s="24" t="s">
        <v>32</v>
      </c>
      <c r="AB5545" s="24" t="s">
        <v>32</v>
      </c>
      <c r="AC5545" s="24" t="s">
        <v>32</v>
      </c>
      <c r="AD5545" s="25">
        <v>100000</v>
      </c>
      <c r="AE5545" s="25">
        <v>0</v>
      </c>
      <c r="AF5545" s="25">
        <v>0</v>
      </c>
      <c r="AG5545" s="25">
        <v>0</v>
      </c>
      <c r="AH5545" s="25">
        <v>100000</v>
      </c>
      <c r="AI5545" s="16" t="s">
        <v>11147</v>
      </c>
    </row>
    <row r="5546" spans="1:35" x14ac:dyDescent="0.25">
      <c r="A5546" s="17">
        <v>128634.81</v>
      </c>
      <c r="B5546" s="18">
        <v>2</v>
      </c>
      <c r="C5546" s="16" t="s">
        <v>73</v>
      </c>
      <c r="D5546" s="21">
        <v>43528</v>
      </c>
      <c r="E5546" s="16" t="s">
        <v>342</v>
      </c>
      <c r="F5546" s="21">
        <v>44279</v>
      </c>
      <c r="G5546" s="16" t="s">
        <v>75</v>
      </c>
      <c r="H5546" s="26" t="s">
        <v>431</v>
      </c>
      <c r="K5546" s="16" t="s">
        <v>1112</v>
      </c>
      <c r="L5546" s="16" t="s">
        <v>37</v>
      </c>
      <c r="M5546" s="26" t="s">
        <v>3526</v>
      </c>
      <c r="N5546" s="26" t="s">
        <v>453</v>
      </c>
      <c r="O5546" s="16" t="s">
        <v>632</v>
      </c>
      <c r="P5546" s="26" t="s">
        <v>632</v>
      </c>
      <c r="T5546" s="23" t="s">
        <v>32</v>
      </c>
      <c r="W5546" s="20" t="s">
        <v>43</v>
      </c>
      <c r="Z5546" s="25">
        <v>100000</v>
      </c>
      <c r="AA5546" s="25">
        <v>0</v>
      </c>
      <c r="AB5546" s="25">
        <v>0</v>
      </c>
      <c r="AC5546" s="25">
        <v>0</v>
      </c>
      <c r="AD5546" s="25">
        <v>100000</v>
      </c>
      <c r="AE5546" s="25">
        <v>0</v>
      </c>
      <c r="AF5546" s="25">
        <v>0</v>
      </c>
      <c r="AG5546" s="25">
        <v>0</v>
      </c>
      <c r="AH5546" s="25">
        <v>100000</v>
      </c>
      <c r="AI5546" s="16" t="s">
        <v>4909</v>
      </c>
    </row>
    <row r="5547" spans="1:35" x14ac:dyDescent="0.25">
      <c r="A5547" s="17">
        <v>128637</v>
      </c>
      <c r="B5547" s="18">
        <v>3</v>
      </c>
      <c r="C5547" s="16" t="s">
        <v>73</v>
      </c>
      <c r="D5547" s="21">
        <v>43516</v>
      </c>
      <c r="E5547" s="16" t="s">
        <v>1610</v>
      </c>
      <c r="F5547" s="21">
        <v>43516</v>
      </c>
      <c r="G5547" s="16" t="s">
        <v>1610</v>
      </c>
      <c r="H5547" s="26" t="s">
        <v>766</v>
      </c>
      <c r="L5547" s="16" t="s">
        <v>110</v>
      </c>
      <c r="M5547" s="26" t="s">
        <v>11146</v>
      </c>
      <c r="O5547" s="16" t="s">
        <v>1612</v>
      </c>
      <c r="T5547" s="23" t="s">
        <v>32</v>
      </c>
      <c r="W5547" s="20" t="s">
        <v>43</v>
      </c>
      <c r="Z5547" s="24" t="s">
        <v>32</v>
      </c>
      <c r="AA5547" s="24" t="s">
        <v>32</v>
      </c>
      <c r="AB5547" s="24" t="s">
        <v>32</v>
      </c>
      <c r="AC5547" s="24" t="s">
        <v>32</v>
      </c>
      <c r="AD5547" s="25">
        <v>0</v>
      </c>
      <c r="AE5547" s="25">
        <v>0</v>
      </c>
      <c r="AF5547" s="25">
        <v>68194.600000000006</v>
      </c>
      <c r="AG5547" s="25">
        <v>0</v>
      </c>
      <c r="AH5547" s="25">
        <v>68194.600000000006</v>
      </c>
      <c r="AI5547" s="16" t="s">
        <v>11145</v>
      </c>
    </row>
    <row r="5548" spans="1:35" ht="75" x14ac:dyDescent="0.25">
      <c r="A5548" s="17">
        <v>128638</v>
      </c>
      <c r="B5548" s="18">
        <v>3</v>
      </c>
      <c r="C5548" s="16" t="s">
        <v>73</v>
      </c>
      <c r="D5548" s="21">
        <v>43516</v>
      </c>
      <c r="E5548" s="16" t="s">
        <v>4987</v>
      </c>
      <c r="F5548" s="21">
        <v>44215</v>
      </c>
      <c r="G5548" s="16" t="s">
        <v>75</v>
      </c>
      <c r="H5548" s="26" t="s">
        <v>434</v>
      </c>
      <c r="I5548" s="16" t="s">
        <v>2020</v>
      </c>
      <c r="J5548" s="20" t="s">
        <v>116</v>
      </c>
      <c r="L5548" s="16" t="s">
        <v>116</v>
      </c>
      <c r="M5548" s="26" t="s">
        <v>11144</v>
      </c>
      <c r="N5548" s="26" t="s">
        <v>11143</v>
      </c>
      <c r="O5548" s="16" t="s">
        <v>60</v>
      </c>
      <c r="P5548" s="26" t="s">
        <v>768</v>
      </c>
      <c r="T5548" s="22">
        <v>0.38</v>
      </c>
      <c r="W5548" s="20" t="s">
        <v>43</v>
      </c>
      <c r="X5548" s="16" t="s">
        <v>140</v>
      </c>
      <c r="Z5548" s="24" t="s">
        <v>32</v>
      </c>
      <c r="AA5548" s="24" t="s">
        <v>32</v>
      </c>
      <c r="AB5548" s="24" t="s">
        <v>32</v>
      </c>
      <c r="AC5548" s="24" t="s">
        <v>32</v>
      </c>
      <c r="AD5548" s="25">
        <v>150000</v>
      </c>
      <c r="AE5548" s="25">
        <v>0</v>
      </c>
      <c r="AF5548" s="25">
        <v>0</v>
      </c>
      <c r="AG5548" s="25">
        <v>0</v>
      </c>
      <c r="AH5548" s="25">
        <v>150000</v>
      </c>
      <c r="AI5548" s="16" t="s">
        <v>11142</v>
      </c>
    </row>
    <row r="5549" spans="1:35" x14ac:dyDescent="0.25">
      <c r="A5549" s="17">
        <v>128641</v>
      </c>
      <c r="B5549" s="18">
        <v>3</v>
      </c>
      <c r="C5549" s="16" t="s">
        <v>73</v>
      </c>
      <c r="D5549" s="21">
        <v>43516</v>
      </c>
      <c r="E5549" s="16" t="s">
        <v>1610</v>
      </c>
      <c r="F5549" s="21">
        <v>43969</v>
      </c>
      <c r="G5549" s="16" t="s">
        <v>1610</v>
      </c>
      <c r="H5549" s="26" t="s">
        <v>362</v>
      </c>
      <c r="L5549" s="16" t="s">
        <v>110</v>
      </c>
      <c r="M5549" s="26" t="s">
        <v>11141</v>
      </c>
      <c r="O5549" s="16" t="s">
        <v>1612</v>
      </c>
      <c r="T5549" s="23" t="s">
        <v>32</v>
      </c>
      <c r="W5549" s="20" t="s">
        <v>43</v>
      </c>
      <c r="Z5549" s="24" t="s">
        <v>32</v>
      </c>
      <c r="AA5549" s="24" t="s">
        <v>32</v>
      </c>
      <c r="AB5549" s="24" t="s">
        <v>32</v>
      </c>
      <c r="AC5549" s="24" t="s">
        <v>32</v>
      </c>
      <c r="AD5549" s="25">
        <v>0</v>
      </c>
      <c r="AE5549" s="25">
        <v>0</v>
      </c>
      <c r="AF5549" s="25">
        <v>38496</v>
      </c>
      <c r="AG5549" s="25">
        <v>0</v>
      </c>
      <c r="AH5549" s="25">
        <v>38496</v>
      </c>
      <c r="AI5549" s="16" t="s">
        <v>11140</v>
      </c>
    </row>
    <row r="5550" spans="1:35" x14ac:dyDescent="0.25">
      <c r="A5550" s="17">
        <v>128644</v>
      </c>
      <c r="B5550" s="18">
        <v>1</v>
      </c>
      <c r="C5550" s="16" t="s">
        <v>474</v>
      </c>
      <c r="D5550" s="21">
        <v>43517</v>
      </c>
      <c r="E5550" s="16" t="s">
        <v>142</v>
      </c>
      <c r="F5550" s="21">
        <v>44089</v>
      </c>
      <c r="G5550" s="16" t="s">
        <v>32</v>
      </c>
      <c r="H5550" s="26" t="s">
        <v>643</v>
      </c>
      <c r="I5550" s="16" t="s">
        <v>2918</v>
      </c>
      <c r="J5550" s="20" t="s">
        <v>116</v>
      </c>
      <c r="L5550" s="16" t="s">
        <v>116</v>
      </c>
      <c r="M5550" s="26" t="s">
        <v>11139</v>
      </c>
      <c r="O5550" s="16" t="s">
        <v>151</v>
      </c>
      <c r="P5550" s="26" t="s">
        <v>1493</v>
      </c>
      <c r="R5550" s="16" t="s">
        <v>1494</v>
      </c>
      <c r="S5550" s="16" t="s">
        <v>84</v>
      </c>
      <c r="T5550" s="22">
        <v>0</v>
      </c>
      <c r="W5550" s="20" t="s">
        <v>43</v>
      </c>
      <c r="X5550" s="16" t="s">
        <v>78</v>
      </c>
      <c r="Z5550" s="24" t="s">
        <v>32</v>
      </c>
      <c r="AA5550" s="24" t="s">
        <v>32</v>
      </c>
      <c r="AB5550" s="24" t="s">
        <v>32</v>
      </c>
      <c r="AC5550" s="24" t="s">
        <v>32</v>
      </c>
      <c r="AD5550" s="25">
        <v>10000</v>
      </c>
      <c r="AE5550" s="25">
        <v>34000</v>
      </c>
      <c r="AF5550" s="25">
        <v>9698695</v>
      </c>
      <c r="AG5550" s="25">
        <v>0</v>
      </c>
      <c r="AH5550" s="25">
        <v>9742695</v>
      </c>
      <c r="AI5550" s="16" t="s">
        <v>11138</v>
      </c>
    </row>
    <row r="5551" spans="1:35" x14ac:dyDescent="0.25">
      <c r="A5551" s="17">
        <v>128645</v>
      </c>
      <c r="B5551" s="18">
        <v>1</v>
      </c>
      <c r="C5551" s="16" t="s">
        <v>474</v>
      </c>
      <c r="D5551" s="21">
        <v>43521</v>
      </c>
      <c r="E5551" s="16" t="s">
        <v>142</v>
      </c>
      <c r="F5551" s="21">
        <v>43900</v>
      </c>
      <c r="G5551" s="16" t="s">
        <v>74</v>
      </c>
      <c r="H5551" s="26" t="s">
        <v>643</v>
      </c>
      <c r="I5551" s="16" t="s">
        <v>9298</v>
      </c>
      <c r="J5551" s="20" t="s">
        <v>116</v>
      </c>
      <c r="L5551" s="16" t="s">
        <v>116</v>
      </c>
      <c r="M5551" s="26" t="s">
        <v>11137</v>
      </c>
      <c r="N5551" s="26" t="s">
        <v>11136</v>
      </c>
      <c r="O5551" s="16" t="s">
        <v>151</v>
      </c>
      <c r="P5551" s="26" t="s">
        <v>1493</v>
      </c>
      <c r="R5551" s="16" t="s">
        <v>1494</v>
      </c>
      <c r="S5551" s="16" t="s">
        <v>84</v>
      </c>
      <c r="T5551" s="22">
        <v>0.01</v>
      </c>
      <c r="U5551" s="21">
        <v>43525</v>
      </c>
      <c r="W5551" s="20" t="s">
        <v>43</v>
      </c>
      <c r="X5551" s="16" t="s">
        <v>78</v>
      </c>
      <c r="Z5551" s="24" t="s">
        <v>32</v>
      </c>
      <c r="AA5551" s="24" t="s">
        <v>32</v>
      </c>
      <c r="AB5551" s="24" t="s">
        <v>32</v>
      </c>
      <c r="AC5551" s="24" t="s">
        <v>32</v>
      </c>
      <c r="AD5551" s="25">
        <v>55000</v>
      </c>
      <c r="AE5551" s="25">
        <v>31000</v>
      </c>
      <c r="AF5551" s="25">
        <v>15428000</v>
      </c>
      <c r="AG5551" s="25">
        <v>0</v>
      </c>
      <c r="AH5551" s="25">
        <v>15514000</v>
      </c>
      <c r="AI5551" s="16" t="s">
        <v>11135</v>
      </c>
    </row>
    <row r="5552" spans="1:35" x14ac:dyDescent="0.25">
      <c r="A5552" s="17">
        <v>128646</v>
      </c>
      <c r="B5552" s="18">
        <v>1</v>
      </c>
      <c r="C5552" s="16" t="s">
        <v>47</v>
      </c>
      <c r="D5552" s="21">
        <v>43521</v>
      </c>
      <c r="E5552" s="16" t="s">
        <v>4294</v>
      </c>
      <c r="F5552" s="21">
        <v>44188</v>
      </c>
      <c r="G5552" s="16" t="s">
        <v>33</v>
      </c>
      <c r="H5552" s="26" t="s">
        <v>215</v>
      </c>
      <c r="I5552" s="16" t="s">
        <v>4910</v>
      </c>
      <c r="K5552" s="16" t="s">
        <v>4911</v>
      </c>
      <c r="L5552" s="16" t="s">
        <v>37</v>
      </c>
      <c r="M5552" s="26" t="s">
        <v>4912</v>
      </c>
      <c r="O5552" s="16" t="s">
        <v>39</v>
      </c>
      <c r="P5552" s="26" t="s">
        <v>40</v>
      </c>
      <c r="T5552" s="22">
        <v>0</v>
      </c>
      <c r="W5552" s="20" t="s">
        <v>43</v>
      </c>
      <c r="X5552" s="16" t="s">
        <v>44</v>
      </c>
      <c r="Y5552" s="26" t="s">
        <v>4911</v>
      </c>
      <c r="Z5552" s="25">
        <v>0</v>
      </c>
      <c r="AA5552" s="25">
        <v>0</v>
      </c>
      <c r="AB5552" s="25">
        <v>18974.490000000002</v>
      </c>
      <c r="AC5552" s="25">
        <v>0</v>
      </c>
      <c r="AD5552" s="25">
        <v>0</v>
      </c>
      <c r="AE5552" s="25">
        <v>0</v>
      </c>
      <c r="AF5552" s="25">
        <v>319279.49</v>
      </c>
      <c r="AG5552" s="25">
        <v>0</v>
      </c>
      <c r="AH5552" s="25">
        <v>319279.49</v>
      </c>
      <c r="AI5552" s="16" t="s">
        <v>4913</v>
      </c>
    </row>
    <row r="5553" spans="1:35" x14ac:dyDescent="0.25">
      <c r="A5553" s="17">
        <v>128648</v>
      </c>
      <c r="B5553" s="18">
        <v>2</v>
      </c>
      <c r="C5553" s="16" t="s">
        <v>73</v>
      </c>
      <c r="D5553" s="21">
        <v>43521</v>
      </c>
      <c r="E5553" s="16" t="s">
        <v>4294</v>
      </c>
      <c r="F5553" s="21">
        <v>44097</v>
      </c>
      <c r="G5553" s="16" t="s">
        <v>56</v>
      </c>
      <c r="H5553" s="26" t="s">
        <v>431</v>
      </c>
      <c r="I5553" s="16" t="s">
        <v>11134</v>
      </c>
      <c r="K5553" s="16" t="s">
        <v>8420</v>
      </c>
      <c r="L5553" s="16" t="s">
        <v>37</v>
      </c>
      <c r="M5553" s="26" t="s">
        <v>11133</v>
      </c>
      <c r="O5553" s="16" t="s">
        <v>1149</v>
      </c>
      <c r="P5553" s="26" t="s">
        <v>188</v>
      </c>
      <c r="R5553" s="16" t="s">
        <v>139</v>
      </c>
      <c r="S5553" s="16" t="s">
        <v>4621</v>
      </c>
      <c r="T5553" s="22">
        <v>2.44</v>
      </c>
      <c r="W5553" s="20" t="s">
        <v>43</v>
      </c>
      <c r="X5553" s="16" t="s">
        <v>44</v>
      </c>
      <c r="Z5553" s="24" t="s">
        <v>32</v>
      </c>
      <c r="AA5553" s="24" t="s">
        <v>32</v>
      </c>
      <c r="AB5553" s="24" t="s">
        <v>32</v>
      </c>
      <c r="AC5553" s="24" t="s">
        <v>32</v>
      </c>
      <c r="AD5553" s="24" t="s">
        <v>32</v>
      </c>
      <c r="AE5553" s="24" t="s">
        <v>32</v>
      </c>
      <c r="AF5553" s="24" t="s">
        <v>32</v>
      </c>
      <c r="AG5553" s="24" t="s">
        <v>32</v>
      </c>
      <c r="AH5553" s="24" t="s">
        <v>32</v>
      </c>
      <c r="AI5553" s="16" t="s">
        <v>11132</v>
      </c>
    </row>
    <row r="5554" spans="1:35" x14ac:dyDescent="0.25">
      <c r="A5554" s="17">
        <v>128651</v>
      </c>
      <c r="B5554" s="18">
        <v>1</v>
      </c>
      <c r="C5554" s="16" t="s">
        <v>474</v>
      </c>
      <c r="D5554" s="21">
        <v>43522</v>
      </c>
      <c r="E5554" s="16" t="s">
        <v>75</v>
      </c>
      <c r="F5554" s="21">
        <v>43844</v>
      </c>
      <c r="G5554" s="16" t="s">
        <v>103</v>
      </c>
      <c r="H5554" s="26" t="s">
        <v>133</v>
      </c>
      <c r="I5554" s="16" t="s">
        <v>2950</v>
      </c>
      <c r="J5554" s="20" t="s">
        <v>116</v>
      </c>
      <c r="L5554" s="16" t="s">
        <v>116</v>
      </c>
      <c r="M5554" s="26" t="s">
        <v>4914</v>
      </c>
      <c r="N5554" s="26" t="s">
        <v>2587</v>
      </c>
      <c r="O5554" s="16" t="s">
        <v>188</v>
      </c>
      <c r="P5554" s="26" t="s">
        <v>443</v>
      </c>
      <c r="Q5554" s="26" t="s">
        <v>2587</v>
      </c>
      <c r="R5554" s="16" t="s">
        <v>139</v>
      </c>
      <c r="S5554" s="16" t="s">
        <v>84</v>
      </c>
      <c r="T5554" s="22">
        <v>4.13</v>
      </c>
      <c r="U5554" s="21">
        <v>43637</v>
      </c>
      <c r="V5554" s="16" t="s">
        <v>1179</v>
      </c>
      <c r="W5554" s="20" t="s">
        <v>43</v>
      </c>
      <c r="X5554" s="16" t="s">
        <v>78</v>
      </c>
      <c r="Z5554" s="25">
        <v>0</v>
      </c>
      <c r="AA5554" s="25">
        <v>0</v>
      </c>
      <c r="AB5554" s="25">
        <v>-3994.45</v>
      </c>
      <c r="AC5554" s="25">
        <v>-55137.41</v>
      </c>
      <c r="AD5554" s="25">
        <v>0</v>
      </c>
      <c r="AE5554" s="25">
        <v>0</v>
      </c>
      <c r="AF5554" s="25">
        <v>84895.55</v>
      </c>
      <c r="AG5554" s="25">
        <v>1664022.59</v>
      </c>
      <c r="AH5554" s="25">
        <v>1748918.14</v>
      </c>
      <c r="AI5554" s="16" t="s">
        <v>4915</v>
      </c>
    </row>
    <row r="5555" spans="1:35" x14ac:dyDescent="0.25">
      <c r="A5555" s="17">
        <v>128652</v>
      </c>
      <c r="B5555" s="18">
        <v>6</v>
      </c>
      <c r="C5555" s="16" t="s">
        <v>73</v>
      </c>
      <c r="D5555" s="21">
        <v>43522</v>
      </c>
      <c r="E5555" s="16" t="s">
        <v>142</v>
      </c>
      <c r="F5555" s="21">
        <v>43542</v>
      </c>
      <c r="G5555" s="16" t="s">
        <v>109</v>
      </c>
      <c r="H5555" s="26" t="s">
        <v>76</v>
      </c>
      <c r="M5555" s="26" t="s">
        <v>4916</v>
      </c>
      <c r="O5555" s="16" t="s">
        <v>151</v>
      </c>
      <c r="P5555" s="26" t="s">
        <v>198</v>
      </c>
      <c r="T5555" s="23" t="s">
        <v>32</v>
      </c>
      <c r="W5555" s="20" t="s">
        <v>43</v>
      </c>
      <c r="Z5555" s="25">
        <v>109999</v>
      </c>
      <c r="AA5555" s="25">
        <v>0</v>
      </c>
      <c r="AB5555" s="25">
        <v>0</v>
      </c>
      <c r="AC5555" s="25">
        <v>0</v>
      </c>
      <c r="AD5555" s="25">
        <v>110000</v>
      </c>
      <c r="AE5555" s="25">
        <v>0</v>
      </c>
      <c r="AF5555" s="25">
        <v>0</v>
      </c>
      <c r="AG5555" s="25">
        <v>0</v>
      </c>
      <c r="AH5555" s="25">
        <v>110000</v>
      </c>
    </row>
    <row r="5556" spans="1:35" x14ac:dyDescent="0.25">
      <c r="A5556" s="17">
        <v>128652.01</v>
      </c>
      <c r="B5556" s="18">
        <v>6</v>
      </c>
      <c r="C5556" s="16" t="s">
        <v>73</v>
      </c>
      <c r="D5556" s="21">
        <v>43522</v>
      </c>
      <c r="E5556" s="16" t="s">
        <v>142</v>
      </c>
      <c r="F5556" s="21">
        <v>43910</v>
      </c>
      <c r="G5556" s="16" t="s">
        <v>108</v>
      </c>
      <c r="H5556" s="26" t="s">
        <v>76</v>
      </c>
      <c r="M5556" s="26" t="s">
        <v>4917</v>
      </c>
      <c r="O5556" s="16" t="s">
        <v>151</v>
      </c>
      <c r="P5556" s="26" t="s">
        <v>198</v>
      </c>
      <c r="T5556" s="23" t="s">
        <v>32</v>
      </c>
      <c r="W5556" s="20" t="s">
        <v>43</v>
      </c>
      <c r="X5556" s="16" t="s">
        <v>511</v>
      </c>
      <c r="Z5556" s="25">
        <v>1053996</v>
      </c>
      <c r="AA5556" s="25">
        <v>0</v>
      </c>
      <c r="AB5556" s="25">
        <v>0</v>
      </c>
      <c r="AC5556" s="25">
        <v>0</v>
      </c>
      <c r="AD5556" s="25">
        <v>1054000</v>
      </c>
      <c r="AE5556" s="25">
        <v>0</v>
      </c>
      <c r="AF5556" s="25">
        <v>0</v>
      </c>
      <c r="AG5556" s="25">
        <v>0</v>
      </c>
      <c r="AH5556" s="25">
        <v>1054000</v>
      </c>
    </row>
    <row r="5557" spans="1:35" x14ac:dyDescent="0.25">
      <c r="A5557" s="17">
        <v>128652.03</v>
      </c>
      <c r="B5557" s="18">
        <v>1</v>
      </c>
      <c r="C5557" s="16" t="s">
        <v>73</v>
      </c>
      <c r="D5557" s="21">
        <v>43523</v>
      </c>
      <c r="E5557" s="16" t="s">
        <v>142</v>
      </c>
      <c r="F5557" s="21">
        <v>43663</v>
      </c>
      <c r="G5557" s="16" t="s">
        <v>82</v>
      </c>
      <c r="H5557" s="26" t="s">
        <v>196</v>
      </c>
      <c r="M5557" s="26" t="s">
        <v>4918</v>
      </c>
      <c r="O5557" s="16" t="s">
        <v>151</v>
      </c>
      <c r="P5557" s="26" t="s">
        <v>198</v>
      </c>
      <c r="T5557" s="23" t="s">
        <v>32</v>
      </c>
      <c r="W5557" s="20" t="s">
        <v>43</v>
      </c>
      <c r="X5557" s="16" t="s">
        <v>78</v>
      </c>
      <c r="Z5557" s="25">
        <v>0</v>
      </c>
      <c r="AA5557" s="25">
        <v>0</v>
      </c>
      <c r="AB5557" s="25">
        <v>969999</v>
      </c>
      <c r="AC5557" s="25">
        <v>0</v>
      </c>
      <c r="AD5557" s="25">
        <v>0</v>
      </c>
      <c r="AE5557" s="25">
        <v>0</v>
      </c>
      <c r="AF5557" s="25">
        <v>970000</v>
      </c>
      <c r="AG5557" s="25">
        <v>0</v>
      </c>
      <c r="AH5557" s="25">
        <v>970000</v>
      </c>
      <c r="AI5557" s="16" t="s">
        <v>4919</v>
      </c>
    </row>
    <row r="5558" spans="1:35" x14ac:dyDescent="0.25">
      <c r="A5558" s="17">
        <v>128652.04</v>
      </c>
      <c r="B5558" s="18">
        <v>1</v>
      </c>
      <c r="C5558" s="16" t="s">
        <v>73</v>
      </c>
      <c r="D5558" s="21">
        <v>43523</v>
      </c>
      <c r="E5558" s="16" t="s">
        <v>142</v>
      </c>
      <c r="F5558" s="21">
        <v>43663</v>
      </c>
      <c r="G5558" s="16" t="s">
        <v>109</v>
      </c>
      <c r="H5558" s="26" t="s">
        <v>209</v>
      </c>
      <c r="M5558" s="26" t="s">
        <v>11131</v>
      </c>
      <c r="O5558" s="16" t="s">
        <v>151</v>
      </c>
      <c r="P5558" s="26" t="s">
        <v>198</v>
      </c>
      <c r="T5558" s="23" t="s">
        <v>32</v>
      </c>
      <c r="W5558" s="20" t="s">
        <v>43</v>
      </c>
      <c r="X5558" s="16" t="s">
        <v>78</v>
      </c>
      <c r="Z5558" s="24" t="s">
        <v>32</v>
      </c>
      <c r="AA5558" s="24" t="s">
        <v>32</v>
      </c>
      <c r="AB5558" s="24" t="s">
        <v>32</v>
      </c>
      <c r="AC5558" s="24" t="s">
        <v>32</v>
      </c>
      <c r="AD5558" s="25">
        <v>0</v>
      </c>
      <c r="AE5558" s="25">
        <v>0</v>
      </c>
      <c r="AF5558" s="25">
        <v>2</v>
      </c>
      <c r="AG5558" s="25">
        <v>0</v>
      </c>
      <c r="AH5558" s="25">
        <v>2</v>
      </c>
      <c r="AI5558" s="16" t="s">
        <v>11130</v>
      </c>
    </row>
    <row r="5559" spans="1:35" x14ac:dyDescent="0.25">
      <c r="A5559" s="17">
        <v>128652.05</v>
      </c>
      <c r="B5559" s="18">
        <v>2</v>
      </c>
      <c r="C5559" s="16" t="s">
        <v>73</v>
      </c>
      <c r="D5559" s="21">
        <v>43523</v>
      </c>
      <c r="E5559" s="16" t="s">
        <v>81</v>
      </c>
      <c r="F5559" s="21">
        <v>43663</v>
      </c>
      <c r="G5559" s="16" t="s">
        <v>108</v>
      </c>
      <c r="H5559" s="26" t="s">
        <v>206</v>
      </c>
      <c r="M5559" s="26" t="s">
        <v>4920</v>
      </c>
      <c r="O5559" s="16" t="s">
        <v>151</v>
      </c>
      <c r="P5559" s="26" t="s">
        <v>198</v>
      </c>
      <c r="T5559" s="23" t="s">
        <v>32</v>
      </c>
      <c r="W5559" s="20" t="s">
        <v>43</v>
      </c>
      <c r="X5559" s="16" t="s">
        <v>511</v>
      </c>
      <c r="Z5559" s="25">
        <v>0</v>
      </c>
      <c r="AA5559" s="25">
        <v>0</v>
      </c>
      <c r="AB5559" s="25">
        <v>38499</v>
      </c>
      <c r="AC5559" s="25">
        <v>0</v>
      </c>
      <c r="AD5559" s="25">
        <v>0</v>
      </c>
      <c r="AE5559" s="25">
        <v>0</v>
      </c>
      <c r="AF5559" s="25">
        <v>38505</v>
      </c>
      <c r="AG5559" s="25">
        <v>0</v>
      </c>
      <c r="AH5559" s="25">
        <v>38505</v>
      </c>
      <c r="AI5559" s="16" t="s">
        <v>4921</v>
      </c>
    </row>
    <row r="5560" spans="1:35" x14ac:dyDescent="0.25">
      <c r="A5560" s="17">
        <v>128652.06</v>
      </c>
      <c r="B5560" s="18">
        <v>1</v>
      </c>
      <c r="C5560" s="16" t="s">
        <v>73</v>
      </c>
      <c r="D5560" s="21">
        <v>43523</v>
      </c>
      <c r="E5560" s="16" t="s">
        <v>81</v>
      </c>
      <c r="F5560" s="21">
        <v>43725</v>
      </c>
      <c r="G5560" s="16" t="s">
        <v>82</v>
      </c>
      <c r="H5560" s="26" t="s">
        <v>215</v>
      </c>
      <c r="M5560" s="26" t="s">
        <v>11129</v>
      </c>
      <c r="O5560" s="16" t="s">
        <v>151</v>
      </c>
      <c r="P5560" s="26" t="s">
        <v>198</v>
      </c>
      <c r="T5560" s="23" t="s">
        <v>32</v>
      </c>
      <c r="W5560" s="20" t="s">
        <v>43</v>
      </c>
      <c r="X5560" s="16" t="s">
        <v>78</v>
      </c>
      <c r="Z5560" s="24" t="s">
        <v>32</v>
      </c>
      <c r="AA5560" s="24" t="s">
        <v>32</v>
      </c>
      <c r="AB5560" s="24" t="s">
        <v>32</v>
      </c>
      <c r="AC5560" s="24" t="s">
        <v>32</v>
      </c>
      <c r="AD5560" s="25">
        <v>0</v>
      </c>
      <c r="AE5560" s="25">
        <v>0</v>
      </c>
      <c r="AF5560" s="25">
        <v>145000</v>
      </c>
      <c r="AG5560" s="25">
        <v>0</v>
      </c>
      <c r="AH5560" s="25">
        <v>145000</v>
      </c>
      <c r="AI5560" s="16" t="s">
        <v>11128</v>
      </c>
    </row>
    <row r="5561" spans="1:35" x14ac:dyDescent="0.25">
      <c r="A5561" s="17">
        <v>128652.07</v>
      </c>
      <c r="B5561" s="18">
        <v>1</v>
      </c>
      <c r="C5561" s="16" t="s">
        <v>73</v>
      </c>
      <c r="D5561" s="21">
        <v>43523</v>
      </c>
      <c r="E5561" s="16" t="s">
        <v>81</v>
      </c>
      <c r="F5561" s="21">
        <v>43663</v>
      </c>
      <c r="G5561" s="16" t="s">
        <v>109</v>
      </c>
      <c r="H5561" s="26" t="s">
        <v>133</v>
      </c>
      <c r="I5561" s="16" t="s">
        <v>2950</v>
      </c>
      <c r="J5561" s="20" t="s">
        <v>116</v>
      </c>
      <c r="L5561" s="16" t="s">
        <v>116</v>
      </c>
      <c r="M5561" s="26" t="s">
        <v>11127</v>
      </c>
      <c r="O5561" s="16" t="s">
        <v>151</v>
      </c>
      <c r="P5561" s="26" t="s">
        <v>198</v>
      </c>
      <c r="T5561" s="22">
        <v>0.1</v>
      </c>
      <c r="W5561" s="20" t="s">
        <v>43</v>
      </c>
      <c r="X5561" s="16" t="s">
        <v>78</v>
      </c>
      <c r="Z5561" s="24" t="s">
        <v>32</v>
      </c>
      <c r="AA5561" s="24" t="s">
        <v>32</v>
      </c>
      <c r="AB5561" s="24" t="s">
        <v>32</v>
      </c>
      <c r="AC5561" s="24" t="s">
        <v>32</v>
      </c>
      <c r="AD5561" s="25">
        <v>0</v>
      </c>
      <c r="AE5561" s="25">
        <v>0</v>
      </c>
      <c r="AF5561" s="25">
        <v>1</v>
      </c>
      <c r="AG5561" s="25">
        <v>0</v>
      </c>
      <c r="AH5561" s="25">
        <v>1</v>
      </c>
      <c r="AI5561" s="16" t="s">
        <v>11126</v>
      </c>
    </row>
    <row r="5562" spans="1:35" x14ac:dyDescent="0.25">
      <c r="A5562" s="17">
        <v>128652.08</v>
      </c>
      <c r="B5562" s="18">
        <v>3</v>
      </c>
      <c r="C5562" s="16" t="s">
        <v>73</v>
      </c>
      <c r="D5562" s="21">
        <v>43523</v>
      </c>
      <c r="E5562" s="16" t="s">
        <v>81</v>
      </c>
      <c r="F5562" s="21">
        <v>43663</v>
      </c>
      <c r="G5562" s="16" t="s">
        <v>108</v>
      </c>
      <c r="H5562" s="26" t="s">
        <v>226</v>
      </c>
      <c r="M5562" s="26" t="s">
        <v>11125</v>
      </c>
      <c r="O5562" s="16" t="s">
        <v>151</v>
      </c>
      <c r="P5562" s="26" t="s">
        <v>198</v>
      </c>
      <c r="T5562" s="23" t="s">
        <v>32</v>
      </c>
      <c r="W5562" s="20" t="s">
        <v>43</v>
      </c>
      <c r="X5562" s="16" t="s">
        <v>78</v>
      </c>
      <c r="Z5562" s="24" t="s">
        <v>32</v>
      </c>
      <c r="AA5562" s="24" t="s">
        <v>32</v>
      </c>
      <c r="AB5562" s="24" t="s">
        <v>32</v>
      </c>
      <c r="AC5562" s="24" t="s">
        <v>32</v>
      </c>
      <c r="AD5562" s="25">
        <v>0</v>
      </c>
      <c r="AE5562" s="25">
        <v>0</v>
      </c>
      <c r="AF5562" s="25">
        <v>1</v>
      </c>
      <c r="AG5562" s="25">
        <v>0</v>
      </c>
      <c r="AH5562" s="25">
        <v>1</v>
      </c>
      <c r="AI5562" s="16" t="s">
        <v>11124</v>
      </c>
    </row>
    <row r="5563" spans="1:35" x14ac:dyDescent="0.25">
      <c r="A5563" s="17">
        <v>128652.09</v>
      </c>
      <c r="B5563" s="18">
        <v>2</v>
      </c>
      <c r="C5563" s="16" t="s">
        <v>73</v>
      </c>
      <c r="D5563" s="21">
        <v>43523</v>
      </c>
      <c r="E5563" s="16" t="s">
        <v>81</v>
      </c>
      <c r="F5563" s="21">
        <v>43663</v>
      </c>
      <c r="G5563" s="16" t="s">
        <v>108</v>
      </c>
      <c r="H5563" s="26" t="s">
        <v>235</v>
      </c>
      <c r="M5563" s="26" t="s">
        <v>11123</v>
      </c>
      <c r="O5563" s="16" t="s">
        <v>151</v>
      </c>
      <c r="P5563" s="26" t="s">
        <v>198</v>
      </c>
      <c r="T5563" s="23" t="s">
        <v>32</v>
      </c>
      <c r="W5563" s="20" t="s">
        <v>43</v>
      </c>
      <c r="X5563" s="16" t="s">
        <v>78</v>
      </c>
      <c r="Z5563" s="24" t="s">
        <v>32</v>
      </c>
      <c r="AA5563" s="24" t="s">
        <v>32</v>
      </c>
      <c r="AB5563" s="24" t="s">
        <v>32</v>
      </c>
      <c r="AC5563" s="24" t="s">
        <v>32</v>
      </c>
      <c r="AD5563" s="25">
        <v>0</v>
      </c>
      <c r="AE5563" s="25">
        <v>0</v>
      </c>
      <c r="AF5563" s="25">
        <v>1</v>
      </c>
      <c r="AG5563" s="25">
        <v>0</v>
      </c>
      <c r="AH5563" s="25">
        <v>1</v>
      </c>
      <c r="AI5563" s="16" t="s">
        <v>11122</v>
      </c>
    </row>
    <row r="5564" spans="1:35" ht="30" x14ac:dyDescent="0.25">
      <c r="A5564" s="17">
        <v>128652.1</v>
      </c>
      <c r="B5564" s="18">
        <v>1</v>
      </c>
      <c r="C5564" s="16" t="s">
        <v>73</v>
      </c>
      <c r="D5564" s="21">
        <v>43523</v>
      </c>
      <c r="E5564" s="16" t="s">
        <v>81</v>
      </c>
      <c r="F5564" s="21">
        <v>43745</v>
      </c>
      <c r="G5564" s="16" t="s">
        <v>82</v>
      </c>
      <c r="H5564" s="26" t="s">
        <v>238</v>
      </c>
      <c r="I5564" s="16" t="s">
        <v>159</v>
      </c>
      <c r="J5564" s="20" t="s">
        <v>148</v>
      </c>
      <c r="L5564" s="16" t="s">
        <v>149</v>
      </c>
      <c r="M5564" s="26" t="s">
        <v>4922</v>
      </c>
      <c r="N5564" s="26" t="s">
        <v>4923</v>
      </c>
      <c r="O5564" s="16" t="s">
        <v>151</v>
      </c>
      <c r="P5564" s="26" t="s">
        <v>198</v>
      </c>
      <c r="T5564" s="23" t="s">
        <v>32</v>
      </c>
      <c r="W5564" s="20" t="s">
        <v>43</v>
      </c>
      <c r="X5564" s="16" t="s">
        <v>454</v>
      </c>
      <c r="Z5564" s="25">
        <v>0</v>
      </c>
      <c r="AA5564" s="25">
        <v>0</v>
      </c>
      <c r="AB5564" s="25">
        <v>81498</v>
      </c>
      <c r="AC5564" s="25">
        <v>0</v>
      </c>
      <c r="AD5564" s="25">
        <v>0</v>
      </c>
      <c r="AE5564" s="25">
        <v>0</v>
      </c>
      <c r="AF5564" s="25">
        <v>81501</v>
      </c>
      <c r="AG5564" s="25">
        <v>0</v>
      </c>
      <c r="AH5564" s="25">
        <v>81501</v>
      </c>
      <c r="AI5564" s="16" t="s">
        <v>4924</v>
      </c>
    </row>
    <row r="5565" spans="1:35" x14ac:dyDescent="0.25">
      <c r="A5565" s="17">
        <v>128652.11</v>
      </c>
      <c r="B5565" s="18">
        <v>2</v>
      </c>
      <c r="C5565" s="16" t="s">
        <v>73</v>
      </c>
      <c r="D5565" s="21">
        <v>43523</v>
      </c>
      <c r="E5565" s="16" t="s">
        <v>81</v>
      </c>
      <c r="F5565" s="21">
        <v>43663</v>
      </c>
      <c r="G5565" s="16" t="s">
        <v>108</v>
      </c>
      <c r="H5565" s="26" t="s">
        <v>244</v>
      </c>
      <c r="M5565" s="26" t="s">
        <v>11121</v>
      </c>
      <c r="O5565" s="16" t="s">
        <v>151</v>
      </c>
      <c r="P5565" s="26" t="s">
        <v>198</v>
      </c>
      <c r="T5565" s="23" t="s">
        <v>32</v>
      </c>
      <c r="W5565" s="20" t="s">
        <v>43</v>
      </c>
      <c r="X5565" s="16" t="s">
        <v>4954</v>
      </c>
      <c r="Z5565" s="24" t="s">
        <v>32</v>
      </c>
      <c r="AA5565" s="24" t="s">
        <v>32</v>
      </c>
      <c r="AB5565" s="24" t="s">
        <v>32</v>
      </c>
      <c r="AC5565" s="24" t="s">
        <v>32</v>
      </c>
      <c r="AD5565" s="25">
        <v>0</v>
      </c>
      <c r="AE5565" s="25">
        <v>0</v>
      </c>
      <c r="AF5565" s="25">
        <v>2</v>
      </c>
      <c r="AG5565" s="25">
        <v>0</v>
      </c>
      <c r="AH5565" s="25">
        <v>2</v>
      </c>
      <c r="AI5565" s="16" t="s">
        <v>11120</v>
      </c>
    </row>
    <row r="5566" spans="1:35" x14ac:dyDescent="0.25">
      <c r="A5566" s="17">
        <v>128652.12</v>
      </c>
      <c r="B5566" s="18">
        <v>3</v>
      </c>
      <c r="C5566" s="16" t="s">
        <v>73</v>
      </c>
      <c r="D5566" s="21">
        <v>43523</v>
      </c>
      <c r="E5566" s="16" t="s">
        <v>81</v>
      </c>
      <c r="F5566" s="21">
        <v>43754</v>
      </c>
      <c r="G5566" s="16" t="s">
        <v>108</v>
      </c>
      <c r="H5566" s="26" t="s">
        <v>98</v>
      </c>
      <c r="M5566" s="26" t="s">
        <v>4925</v>
      </c>
      <c r="N5566" s="26" t="s">
        <v>4926</v>
      </c>
      <c r="O5566" s="16" t="s">
        <v>151</v>
      </c>
      <c r="P5566" s="26" t="s">
        <v>198</v>
      </c>
      <c r="T5566" s="23" t="s">
        <v>32</v>
      </c>
      <c r="W5566" s="20" t="s">
        <v>43</v>
      </c>
      <c r="X5566" s="16" t="s">
        <v>454</v>
      </c>
      <c r="Z5566" s="25">
        <v>0</v>
      </c>
      <c r="AA5566" s="25">
        <v>0</v>
      </c>
      <c r="AB5566" s="25">
        <v>30499</v>
      </c>
      <c r="AC5566" s="25">
        <v>0</v>
      </c>
      <c r="AD5566" s="25">
        <v>0</v>
      </c>
      <c r="AE5566" s="25">
        <v>0</v>
      </c>
      <c r="AF5566" s="25">
        <v>30501</v>
      </c>
      <c r="AG5566" s="25">
        <v>0</v>
      </c>
      <c r="AH5566" s="25">
        <v>30501</v>
      </c>
      <c r="AI5566" s="16" t="s">
        <v>4927</v>
      </c>
    </row>
    <row r="5567" spans="1:35" x14ac:dyDescent="0.25">
      <c r="A5567" s="17">
        <v>128652.13</v>
      </c>
      <c r="B5567" s="18">
        <v>3</v>
      </c>
      <c r="C5567" s="16" t="s">
        <v>73</v>
      </c>
      <c r="D5567" s="21">
        <v>43523</v>
      </c>
      <c r="E5567" s="16" t="s">
        <v>81</v>
      </c>
      <c r="F5567" s="21">
        <v>43700</v>
      </c>
      <c r="G5567" s="16" t="s">
        <v>108</v>
      </c>
      <c r="H5567" s="26" t="s">
        <v>255</v>
      </c>
      <c r="M5567" s="26" t="s">
        <v>11119</v>
      </c>
      <c r="O5567" s="16" t="s">
        <v>151</v>
      </c>
      <c r="P5567" s="26" t="s">
        <v>198</v>
      </c>
      <c r="T5567" s="23" t="s">
        <v>32</v>
      </c>
      <c r="W5567" s="20" t="s">
        <v>43</v>
      </c>
      <c r="X5567" s="16" t="s">
        <v>78</v>
      </c>
      <c r="Z5567" s="24" t="s">
        <v>32</v>
      </c>
      <c r="AA5567" s="24" t="s">
        <v>32</v>
      </c>
      <c r="AB5567" s="24" t="s">
        <v>32</v>
      </c>
      <c r="AC5567" s="24" t="s">
        <v>32</v>
      </c>
      <c r="AD5567" s="25">
        <v>0</v>
      </c>
      <c r="AE5567" s="25">
        <v>0</v>
      </c>
      <c r="AF5567" s="25">
        <v>2</v>
      </c>
      <c r="AG5567" s="25">
        <v>0</v>
      </c>
      <c r="AH5567" s="25">
        <v>2</v>
      </c>
      <c r="AI5567" s="16" t="s">
        <v>11118</v>
      </c>
    </row>
    <row r="5568" spans="1:35" x14ac:dyDescent="0.25">
      <c r="A5568" s="17">
        <v>128652.14</v>
      </c>
      <c r="B5568" s="18">
        <v>4</v>
      </c>
      <c r="C5568" s="16" t="s">
        <v>73</v>
      </c>
      <c r="D5568" s="21">
        <v>43523</v>
      </c>
      <c r="E5568" s="16" t="s">
        <v>81</v>
      </c>
      <c r="F5568" s="21">
        <v>43663</v>
      </c>
      <c r="G5568" s="16" t="s">
        <v>82</v>
      </c>
      <c r="H5568" s="26" t="s">
        <v>261</v>
      </c>
      <c r="M5568" s="26" t="s">
        <v>11117</v>
      </c>
      <c r="O5568" s="16" t="s">
        <v>151</v>
      </c>
      <c r="P5568" s="26" t="s">
        <v>198</v>
      </c>
      <c r="T5568" s="23" t="s">
        <v>32</v>
      </c>
      <c r="W5568" s="20" t="s">
        <v>43</v>
      </c>
      <c r="X5568" s="16" t="s">
        <v>78</v>
      </c>
      <c r="Z5568" s="24" t="s">
        <v>32</v>
      </c>
      <c r="AA5568" s="24" t="s">
        <v>32</v>
      </c>
      <c r="AB5568" s="24" t="s">
        <v>32</v>
      </c>
      <c r="AC5568" s="24" t="s">
        <v>32</v>
      </c>
      <c r="AD5568" s="25">
        <v>0</v>
      </c>
      <c r="AE5568" s="25">
        <v>0</v>
      </c>
      <c r="AF5568" s="25">
        <v>1</v>
      </c>
      <c r="AG5568" s="25">
        <v>0</v>
      </c>
      <c r="AH5568" s="25">
        <v>1</v>
      </c>
      <c r="AI5568" s="16" t="s">
        <v>11116</v>
      </c>
    </row>
    <row r="5569" spans="1:35" x14ac:dyDescent="0.25">
      <c r="A5569" s="17">
        <v>128652.15</v>
      </c>
      <c r="B5569" s="18">
        <v>2</v>
      </c>
      <c r="C5569" s="16" t="s">
        <v>73</v>
      </c>
      <c r="D5569" s="21">
        <v>43523</v>
      </c>
      <c r="E5569" s="16" t="s">
        <v>81</v>
      </c>
      <c r="F5569" s="21">
        <v>43663</v>
      </c>
      <c r="G5569" s="16" t="s">
        <v>108</v>
      </c>
      <c r="H5569" s="26" t="s">
        <v>267</v>
      </c>
      <c r="M5569" s="26" t="s">
        <v>11115</v>
      </c>
      <c r="O5569" s="16" t="s">
        <v>151</v>
      </c>
      <c r="P5569" s="26" t="s">
        <v>198</v>
      </c>
      <c r="T5569" s="23" t="s">
        <v>32</v>
      </c>
      <c r="W5569" s="20" t="s">
        <v>43</v>
      </c>
      <c r="X5569" s="16" t="s">
        <v>78</v>
      </c>
      <c r="Z5569" s="24" t="s">
        <v>32</v>
      </c>
      <c r="AA5569" s="24" t="s">
        <v>32</v>
      </c>
      <c r="AB5569" s="24" t="s">
        <v>32</v>
      </c>
      <c r="AC5569" s="24" t="s">
        <v>32</v>
      </c>
      <c r="AD5569" s="25">
        <v>0</v>
      </c>
      <c r="AE5569" s="25">
        <v>0</v>
      </c>
      <c r="AF5569" s="25">
        <v>4</v>
      </c>
      <c r="AG5569" s="25">
        <v>0</v>
      </c>
      <c r="AH5569" s="25">
        <v>4</v>
      </c>
      <c r="AI5569" s="16" t="s">
        <v>11114</v>
      </c>
    </row>
    <row r="5570" spans="1:35" x14ac:dyDescent="0.25">
      <c r="A5570" s="17">
        <v>128652.16</v>
      </c>
      <c r="B5570" s="18">
        <v>3</v>
      </c>
      <c r="C5570" s="16" t="s">
        <v>73</v>
      </c>
      <c r="D5570" s="21">
        <v>43523</v>
      </c>
      <c r="E5570" s="16" t="s">
        <v>81</v>
      </c>
      <c r="F5570" s="21">
        <v>43663</v>
      </c>
      <c r="G5570" s="16" t="s">
        <v>108</v>
      </c>
      <c r="H5570" s="26" t="s">
        <v>273</v>
      </c>
      <c r="M5570" s="26" t="s">
        <v>4928</v>
      </c>
      <c r="O5570" s="16" t="s">
        <v>151</v>
      </c>
      <c r="P5570" s="26" t="s">
        <v>198</v>
      </c>
      <c r="T5570" s="23" t="s">
        <v>32</v>
      </c>
      <c r="W5570" s="20" t="s">
        <v>43</v>
      </c>
      <c r="X5570" s="16" t="s">
        <v>78</v>
      </c>
      <c r="Z5570" s="25">
        <v>0</v>
      </c>
      <c r="AA5570" s="25">
        <v>0</v>
      </c>
      <c r="AB5570" s="25">
        <v>50999</v>
      </c>
      <c r="AC5570" s="25">
        <v>0</v>
      </c>
      <c r="AD5570" s="25">
        <v>0</v>
      </c>
      <c r="AE5570" s="25">
        <v>0</v>
      </c>
      <c r="AF5570" s="25">
        <v>51001</v>
      </c>
      <c r="AG5570" s="25">
        <v>0</v>
      </c>
      <c r="AH5570" s="25">
        <v>51001</v>
      </c>
      <c r="AI5570" s="16" t="s">
        <v>4929</v>
      </c>
    </row>
    <row r="5571" spans="1:35" x14ac:dyDescent="0.25">
      <c r="A5571" s="17">
        <v>128652.17</v>
      </c>
      <c r="B5571" s="18">
        <v>1</v>
      </c>
      <c r="C5571" s="16" t="s">
        <v>73</v>
      </c>
      <c r="D5571" s="21">
        <v>43523</v>
      </c>
      <c r="E5571" s="16" t="s">
        <v>81</v>
      </c>
      <c r="F5571" s="21">
        <v>43663</v>
      </c>
      <c r="G5571" s="16" t="s">
        <v>82</v>
      </c>
      <c r="H5571" s="26" t="s">
        <v>146</v>
      </c>
      <c r="M5571" s="26" t="s">
        <v>4930</v>
      </c>
      <c r="O5571" s="16" t="s">
        <v>151</v>
      </c>
      <c r="P5571" s="26" t="s">
        <v>198</v>
      </c>
      <c r="T5571" s="23" t="s">
        <v>32</v>
      </c>
      <c r="W5571" s="20" t="s">
        <v>43</v>
      </c>
      <c r="X5571" s="16" t="s">
        <v>78</v>
      </c>
      <c r="Z5571" s="25">
        <v>0</v>
      </c>
      <c r="AA5571" s="25">
        <v>0</v>
      </c>
      <c r="AB5571" s="25">
        <v>219999</v>
      </c>
      <c r="AC5571" s="25">
        <v>0</v>
      </c>
      <c r="AD5571" s="25">
        <v>0</v>
      </c>
      <c r="AE5571" s="25">
        <v>0</v>
      </c>
      <c r="AF5571" s="25">
        <v>220002</v>
      </c>
      <c r="AG5571" s="25">
        <v>0</v>
      </c>
      <c r="AH5571" s="25">
        <v>220002</v>
      </c>
      <c r="AI5571" s="16" t="s">
        <v>4931</v>
      </c>
    </row>
    <row r="5572" spans="1:35" x14ac:dyDescent="0.25">
      <c r="A5572" s="17">
        <v>128652.18</v>
      </c>
      <c r="B5572" s="18">
        <v>1</v>
      </c>
      <c r="C5572" s="16" t="s">
        <v>73</v>
      </c>
      <c r="D5572" s="21">
        <v>43523</v>
      </c>
      <c r="E5572" s="16" t="s">
        <v>81</v>
      </c>
      <c r="F5572" s="21">
        <v>44281</v>
      </c>
      <c r="G5572" s="16" t="s">
        <v>75</v>
      </c>
      <c r="H5572" s="26" t="s">
        <v>283</v>
      </c>
      <c r="M5572" s="26" t="s">
        <v>11113</v>
      </c>
      <c r="O5572" s="16" t="s">
        <v>151</v>
      </c>
      <c r="P5572" s="26" t="s">
        <v>198</v>
      </c>
      <c r="T5572" s="23" t="s">
        <v>32</v>
      </c>
      <c r="W5572" s="20" t="s">
        <v>43</v>
      </c>
      <c r="Z5572" s="24" t="s">
        <v>32</v>
      </c>
      <c r="AA5572" s="24" t="s">
        <v>32</v>
      </c>
      <c r="AB5572" s="24" t="s">
        <v>32</v>
      </c>
      <c r="AC5572" s="24" t="s">
        <v>32</v>
      </c>
      <c r="AD5572" s="25">
        <v>0</v>
      </c>
      <c r="AE5572" s="25">
        <v>0</v>
      </c>
      <c r="AF5572" s="25">
        <v>1</v>
      </c>
      <c r="AG5572" s="25">
        <v>0</v>
      </c>
      <c r="AH5572" s="25">
        <v>1</v>
      </c>
      <c r="AI5572" s="16" t="s">
        <v>11112</v>
      </c>
    </row>
    <row r="5573" spans="1:35" x14ac:dyDescent="0.25">
      <c r="A5573" s="17">
        <v>128652.19</v>
      </c>
      <c r="B5573" s="18">
        <v>2</v>
      </c>
      <c r="C5573" s="16" t="s">
        <v>73</v>
      </c>
      <c r="D5573" s="21">
        <v>43523</v>
      </c>
      <c r="E5573" s="16" t="s">
        <v>81</v>
      </c>
      <c r="F5573" s="21">
        <v>43663</v>
      </c>
      <c r="G5573" s="16" t="s">
        <v>108</v>
      </c>
      <c r="H5573" s="26" t="s">
        <v>286</v>
      </c>
      <c r="M5573" s="26" t="s">
        <v>4932</v>
      </c>
      <c r="O5573" s="16" t="s">
        <v>151</v>
      </c>
      <c r="P5573" s="26" t="s">
        <v>198</v>
      </c>
      <c r="T5573" s="23" t="s">
        <v>32</v>
      </c>
      <c r="W5573" s="20" t="s">
        <v>43</v>
      </c>
      <c r="X5573" s="16" t="s">
        <v>511</v>
      </c>
      <c r="Z5573" s="25">
        <v>2999</v>
      </c>
      <c r="AA5573" s="25">
        <v>0</v>
      </c>
      <c r="AB5573" s="25">
        <v>0</v>
      </c>
      <c r="AC5573" s="25">
        <v>0</v>
      </c>
      <c r="AD5573" s="25">
        <v>3000</v>
      </c>
      <c r="AE5573" s="25">
        <v>0</v>
      </c>
      <c r="AF5573" s="25">
        <v>2</v>
      </c>
      <c r="AG5573" s="25">
        <v>0</v>
      </c>
      <c r="AH5573" s="25">
        <v>3002</v>
      </c>
      <c r="AI5573" s="16" t="s">
        <v>4933</v>
      </c>
    </row>
    <row r="5574" spans="1:35" x14ac:dyDescent="0.25">
      <c r="A5574" s="17">
        <v>128652.2</v>
      </c>
      <c r="B5574" s="18">
        <v>1</v>
      </c>
      <c r="C5574" s="16" t="s">
        <v>73</v>
      </c>
      <c r="D5574" s="21">
        <v>43523</v>
      </c>
      <c r="E5574" s="16" t="s">
        <v>81</v>
      </c>
      <c r="F5574" s="21">
        <v>43663</v>
      </c>
      <c r="G5574" s="16" t="s">
        <v>82</v>
      </c>
      <c r="H5574" s="26" t="s">
        <v>643</v>
      </c>
      <c r="M5574" s="26" t="s">
        <v>4934</v>
      </c>
      <c r="O5574" s="16" t="s">
        <v>151</v>
      </c>
      <c r="P5574" s="26" t="s">
        <v>198</v>
      </c>
      <c r="T5574" s="23" t="s">
        <v>32</v>
      </c>
      <c r="W5574" s="20" t="s">
        <v>43</v>
      </c>
      <c r="X5574" s="16" t="s">
        <v>78</v>
      </c>
      <c r="Z5574" s="25">
        <v>0</v>
      </c>
      <c r="AA5574" s="25">
        <v>0</v>
      </c>
      <c r="AB5574" s="25">
        <v>130498</v>
      </c>
      <c r="AC5574" s="25">
        <v>0</v>
      </c>
      <c r="AD5574" s="25">
        <v>0</v>
      </c>
      <c r="AE5574" s="25">
        <v>0</v>
      </c>
      <c r="AF5574" s="25">
        <v>130501</v>
      </c>
      <c r="AG5574" s="25">
        <v>0</v>
      </c>
      <c r="AH5574" s="25">
        <v>130501</v>
      </c>
      <c r="AI5574" s="16" t="s">
        <v>4935</v>
      </c>
    </row>
    <row r="5575" spans="1:35" x14ac:dyDescent="0.25">
      <c r="A5575" s="17">
        <v>128652.21</v>
      </c>
      <c r="B5575" s="18">
        <v>4</v>
      </c>
      <c r="C5575" s="16" t="s">
        <v>73</v>
      </c>
      <c r="D5575" s="21">
        <v>43523</v>
      </c>
      <c r="E5575" s="16" t="s">
        <v>81</v>
      </c>
      <c r="F5575" s="21">
        <v>43663</v>
      </c>
      <c r="G5575" s="16" t="s">
        <v>82</v>
      </c>
      <c r="H5575" s="26" t="s">
        <v>301</v>
      </c>
      <c r="M5575" s="26" t="s">
        <v>11111</v>
      </c>
      <c r="O5575" s="16" t="s">
        <v>151</v>
      </c>
      <c r="P5575" s="26" t="s">
        <v>198</v>
      </c>
      <c r="T5575" s="23" t="s">
        <v>32</v>
      </c>
      <c r="W5575" s="20" t="s">
        <v>43</v>
      </c>
      <c r="X5575" s="16" t="s">
        <v>78</v>
      </c>
      <c r="Z5575" s="24" t="s">
        <v>32</v>
      </c>
      <c r="AA5575" s="24" t="s">
        <v>32</v>
      </c>
      <c r="AB5575" s="24" t="s">
        <v>32</v>
      </c>
      <c r="AC5575" s="24" t="s">
        <v>32</v>
      </c>
      <c r="AD5575" s="25">
        <v>0</v>
      </c>
      <c r="AE5575" s="25">
        <v>0</v>
      </c>
      <c r="AF5575" s="25">
        <v>1</v>
      </c>
      <c r="AG5575" s="25">
        <v>0</v>
      </c>
      <c r="AH5575" s="25">
        <v>1</v>
      </c>
      <c r="AI5575" s="16" t="s">
        <v>11110</v>
      </c>
    </row>
    <row r="5576" spans="1:35" x14ac:dyDescent="0.25">
      <c r="A5576" s="17">
        <v>128652.22</v>
      </c>
      <c r="B5576" s="18">
        <v>2</v>
      </c>
      <c r="C5576" s="16" t="s">
        <v>73</v>
      </c>
      <c r="D5576" s="21">
        <v>43523</v>
      </c>
      <c r="E5576" s="16" t="s">
        <v>81</v>
      </c>
      <c r="F5576" s="21">
        <v>43663</v>
      </c>
      <c r="G5576" s="16" t="s">
        <v>108</v>
      </c>
      <c r="H5576" s="26" t="s">
        <v>312</v>
      </c>
      <c r="M5576" s="26" t="s">
        <v>4936</v>
      </c>
      <c r="O5576" s="16" t="s">
        <v>151</v>
      </c>
      <c r="P5576" s="26" t="s">
        <v>198</v>
      </c>
      <c r="T5576" s="23" t="s">
        <v>32</v>
      </c>
      <c r="W5576" s="20" t="s">
        <v>43</v>
      </c>
      <c r="X5576" s="16" t="s">
        <v>78</v>
      </c>
      <c r="Z5576" s="25">
        <v>0</v>
      </c>
      <c r="AA5576" s="25">
        <v>0</v>
      </c>
      <c r="AB5576" s="25">
        <v>647999</v>
      </c>
      <c r="AC5576" s="25">
        <v>0</v>
      </c>
      <c r="AD5576" s="25">
        <v>0</v>
      </c>
      <c r="AE5576" s="25">
        <v>0</v>
      </c>
      <c r="AF5576" s="25">
        <v>648000</v>
      </c>
      <c r="AG5576" s="25">
        <v>0</v>
      </c>
      <c r="AH5576" s="25">
        <v>648000</v>
      </c>
      <c r="AI5576" s="16" t="s">
        <v>4937</v>
      </c>
    </row>
    <row r="5577" spans="1:35" x14ac:dyDescent="0.25">
      <c r="A5577" s="17">
        <v>128652.23</v>
      </c>
      <c r="B5577" s="18">
        <v>1</v>
      </c>
      <c r="C5577" s="16" t="s">
        <v>73</v>
      </c>
      <c r="D5577" s="21">
        <v>43523</v>
      </c>
      <c r="E5577" s="16" t="s">
        <v>81</v>
      </c>
      <c r="F5577" s="21">
        <v>43663</v>
      </c>
      <c r="G5577" s="16" t="s">
        <v>109</v>
      </c>
      <c r="H5577" s="26" t="s">
        <v>158</v>
      </c>
      <c r="M5577" s="26" t="s">
        <v>11109</v>
      </c>
      <c r="O5577" s="16" t="s">
        <v>151</v>
      </c>
      <c r="P5577" s="26" t="s">
        <v>198</v>
      </c>
      <c r="T5577" s="23" t="s">
        <v>32</v>
      </c>
      <c r="W5577" s="20" t="s">
        <v>43</v>
      </c>
      <c r="X5577" s="16" t="s">
        <v>78</v>
      </c>
      <c r="Z5577" s="24" t="s">
        <v>32</v>
      </c>
      <c r="AA5577" s="24" t="s">
        <v>32</v>
      </c>
      <c r="AB5577" s="24" t="s">
        <v>32</v>
      </c>
      <c r="AC5577" s="24" t="s">
        <v>32</v>
      </c>
      <c r="AD5577" s="24" t="s">
        <v>32</v>
      </c>
      <c r="AE5577" s="24" t="s">
        <v>32</v>
      </c>
      <c r="AF5577" s="24" t="s">
        <v>32</v>
      </c>
      <c r="AG5577" s="24" t="s">
        <v>32</v>
      </c>
      <c r="AH5577" s="24" t="s">
        <v>32</v>
      </c>
    </row>
    <row r="5578" spans="1:35" x14ac:dyDescent="0.25">
      <c r="A5578" s="17">
        <v>128652.24</v>
      </c>
      <c r="B5578" s="18">
        <v>1</v>
      </c>
      <c r="C5578" s="16" t="s">
        <v>73</v>
      </c>
      <c r="D5578" s="21">
        <v>43523</v>
      </c>
      <c r="E5578" s="16" t="s">
        <v>81</v>
      </c>
      <c r="F5578" s="21">
        <v>43663</v>
      </c>
      <c r="G5578" s="16" t="s">
        <v>109</v>
      </c>
      <c r="H5578" s="26" t="s">
        <v>317</v>
      </c>
      <c r="M5578" s="26" t="s">
        <v>11108</v>
      </c>
      <c r="O5578" s="16" t="s">
        <v>151</v>
      </c>
      <c r="P5578" s="26" t="s">
        <v>198</v>
      </c>
      <c r="T5578" s="23" t="s">
        <v>32</v>
      </c>
      <c r="W5578" s="20" t="s">
        <v>43</v>
      </c>
      <c r="X5578" s="16" t="s">
        <v>78</v>
      </c>
      <c r="Z5578" s="24" t="s">
        <v>32</v>
      </c>
      <c r="AA5578" s="24" t="s">
        <v>32</v>
      </c>
      <c r="AB5578" s="24" t="s">
        <v>32</v>
      </c>
      <c r="AC5578" s="24" t="s">
        <v>32</v>
      </c>
      <c r="AD5578" s="24" t="s">
        <v>32</v>
      </c>
      <c r="AE5578" s="24" t="s">
        <v>32</v>
      </c>
      <c r="AF5578" s="24" t="s">
        <v>32</v>
      </c>
      <c r="AG5578" s="24" t="s">
        <v>32</v>
      </c>
      <c r="AH5578" s="24" t="s">
        <v>32</v>
      </c>
    </row>
    <row r="5579" spans="1:35" x14ac:dyDescent="0.25">
      <c r="A5579" s="17">
        <v>128652.25</v>
      </c>
      <c r="B5579" s="18">
        <v>1</v>
      </c>
      <c r="C5579" s="16" t="s">
        <v>73</v>
      </c>
      <c r="D5579" s="21">
        <v>43523</v>
      </c>
      <c r="E5579" s="16" t="s">
        <v>81</v>
      </c>
      <c r="F5579" s="21">
        <v>43663</v>
      </c>
      <c r="G5579" s="16" t="s">
        <v>82</v>
      </c>
      <c r="H5579" s="26" t="s">
        <v>320</v>
      </c>
      <c r="M5579" s="26" t="s">
        <v>4938</v>
      </c>
      <c r="O5579" s="16" t="s">
        <v>151</v>
      </c>
      <c r="P5579" s="26" t="s">
        <v>198</v>
      </c>
      <c r="T5579" s="23" t="s">
        <v>32</v>
      </c>
      <c r="W5579" s="20" t="s">
        <v>43</v>
      </c>
      <c r="X5579" s="16" t="s">
        <v>140</v>
      </c>
      <c r="Z5579" s="25">
        <v>0</v>
      </c>
      <c r="AA5579" s="25">
        <v>0</v>
      </c>
      <c r="AB5579" s="25">
        <v>93999</v>
      </c>
      <c r="AC5579" s="25">
        <v>0</v>
      </c>
      <c r="AD5579" s="25">
        <v>0</v>
      </c>
      <c r="AE5579" s="25">
        <v>0</v>
      </c>
      <c r="AF5579" s="25">
        <v>94000</v>
      </c>
      <c r="AG5579" s="25">
        <v>0</v>
      </c>
      <c r="AH5579" s="25">
        <v>94000</v>
      </c>
      <c r="AI5579" s="16" t="s">
        <v>4939</v>
      </c>
    </row>
    <row r="5580" spans="1:35" x14ac:dyDescent="0.25">
      <c r="A5580" s="17">
        <v>128652.26</v>
      </c>
      <c r="B5580" s="18">
        <v>2</v>
      </c>
      <c r="C5580" s="16" t="s">
        <v>73</v>
      </c>
      <c r="D5580" s="21">
        <v>43523</v>
      </c>
      <c r="E5580" s="16" t="s">
        <v>81</v>
      </c>
      <c r="F5580" s="21">
        <v>43663</v>
      </c>
      <c r="G5580" s="16" t="s">
        <v>108</v>
      </c>
      <c r="H5580" s="26" t="s">
        <v>170</v>
      </c>
      <c r="M5580" s="26" t="s">
        <v>4940</v>
      </c>
      <c r="O5580" s="16" t="s">
        <v>151</v>
      </c>
      <c r="P5580" s="26" t="s">
        <v>198</v>
      </c>
      <c r="T5580" s="23" t="s">
        <v>32</v>
      </c>
      <c r="W5580" s="20" t="s">
        <v>43</v>
      </c>
      <c r="Z5580" s="25">
        <v>2999</v>
      </c>
      <c r="AA5580" s="25">
        <v>0</v>
      </c>
      <c r="AB5580" s="25">
        <v>0</v>
      </c>
      <c r="AC5580" s="25">
        <v>0</v>
      </c>
      <c r="AD5580" s="25">
        <v>3000</v>
      </c>
      <c r="AE5580" s="25">
        <v>0</v>
      </c>
      <c r="AF5580" s="25">
        <v>5</v>
      </c>
      <c r="AG5580" s="25">
        <v>0</v>
      </c>
      <c r="AH5580" s="25">
        <v>3005</v>
      </c>
      <c r="AI5580" s="16" t="s">
        <v>4941</v>
      </c>
    </row>
    <row r="5581" spans="1:35" x14ac:dyDescent="0.25">
      <c r="A5581" s="17">
        <v>128652.27</v>
      </c>
      <c r="B5581" s="18">
        <v>3</v>
      </c>
      <c r="C5581" s="16" t="s">
        <v>73</v>
      </c>
      <c r="D5581" s="21">
        <v>43523</v>
      </c>
      <c r="E5581" s="16" t="s">
        <v>81</v>
      </c>
      <c r="F5581" s="21">
        <v>43663</v>
      </c>
      <c r="G5581" s="16" t="s">
        <v>108</v>
      </c>
      <c r="H5581" s="26" t="s">
        <v>354</v>
      </c>
      <c r="M5581" s="26" t="s">
        <v>11107</v>
      </c>
      <c r="O5581" s="16" t="s">
        <v>151</v>
      </c>
      <c r="P5581" s="26" t="s">
        <v>198</v>
      </c>
      <c r="T5581" s="23" t="s">
        <v>32</v>
      </c>
      <c r="W5581" s="20" t="s">
        <v>43</v>
      </c>
      <c r="X5581" s="16" t="s">
        <v>78</v>
      </c>
      <c r="Z5581" s="24" t="s">
        <v>32</v>
      </c>
      <c r="AA5581" s="24" t="s">
        <v>32</v>
      </c>
      <c r="AB5581" s="24" t="s">
        <v>32</v>
      </c>
      <c r="AC5581" s="24" t="s">
        <v>32</v>
      </c>
      <c r="AD5581" s="25">
        <v>0</v>
      </c>
      <c r="AE5581" s="25">
        <v>0</v>
      </c>
      <c r="AF5581" s="25">
        <v>1</v>
      </c>
      <c r="AG5581" s="25">
        <v>0</v>
      </c>
      <c r="AH5581" s="25">
        <v>1</v>
      </c>
      <c r="AI5581" s="16" t="s">
        <v>11106</v>
      </c>
    </row>
    <row r="5582" spans="1:35" x14ac:dyDescent="0.25">
      <c r="A5582" s="17">
        <v>128652.28</v>
      </c>
      <c r="B5582" s="18">
        <v>3</v>
      </c>
      <c r="C5582" s="16" t="s">
        <v>73</v>
      </c>
      <c r="D5582" s="21">
        <v>43523</v>
      </c>
      <c r="E5582" s="16" t="s">
        <v>81</v>
      </c>
      <c r="F5582" s="21">
        <v>43663</v>
      </c>
      <c r="G5582" s="16" t="s">
        <v>108</v>
      </c>
      <c r="H5582" s="26" t="s">
        <v>49</v>
      </c>
      <c r="M5582" s="26" t="s">
        <v>11105</v>
      </c>
      <c r="O5582" s="16" t="s">
        <v>151</v>
      </c>
      <c r="P5582" s="26" t="s">
        <v>198</v>
      </c>
      <c r="T5582" s="23" t="s">
        <v>32</v>
      </c>
      <c r="W5582" s="20" t="s">
        <v>43</v>
      </c>
      <c r="X5582" s="16" t="s">
        <v>78</v>
      </c>
      <c r="Z5582" s="24" t="s">
        <v>32</v>
      </c>
      <c r="AA5582" s="24" t="s">
        <v>32</v>
      </c>
      <c r="AB5582" s="24" t="s">
        <v>32</v>
      </c>
      <c r="AC5582" s="24" t="s">
        <v>32</v>
      </c>
      <c r="AD5582" s="25">
        <v>0</v>
      </c>
      <c r="AE5582" s="25">
        <v>0</v>
      </c>
      <c r="AF5582" s="25">
        <v>1</v>
      </c>
      <c r="AG5582" s="25">
        <v>0</v>
      </c>
      <c r="AH5582" s="25">
        <v>1</v>
      </c>
      <c r="AI5582" s="16" t="s">
        <v>11104</v>
      </c>
    </row>
    <row r="5583" spans="1:35" x14ac:dyDescent="0.25">
      <c r="A5583" s="17">
        <v>128652.29</v>
      </c>
      <c r="B5583" s="18">
        <v>1</v>
      </c>
      <c r="C5583" s="16" t="s">
        <v>73</v>
      </c>
      <c r="D5583" s="21">
        <v>43523</v>
      </c>
      <c r="E5583" s="16" t="s">
        <v>81</v>
      </c>
      <c r="F5583" s="21">
        <v>43663</v>
      </c>
      <c r="G5583" s="16" t="s">
        <v>82</v>
      </c>
      <c r="H5583" s="26" t="s">
        <v>368</v>
      </c>
      <c r="M5583" s="26" t="s">
        <v>4942</v>
      </c>
      <c r="O5583" s="16" t="s">
        <v>151</v>
      </c>
      <c r="P5583" s="26" t="s">
        <v>198</v>
      </c>
      <c r="T5583" s="23" t="s">
        <v>32</v>
      </c>
      <c r="W5583" s="20" t="s">
        <v>43</v>
      </c>
      <c r="X5583" s="16" t="s">
        <v>78</v>
      </c>
      <c r="Z5583" s="25">
        <v>0</v>
      </c>
      <c r="AA5583" s="25">
        <v>0</v>
      </c>
      <c r="AB5583" s="25">
        <v>174499</v>
      </c>
      <c r="AC5583" s="25">
        <v>0</v>
      </c>
      <c r="AD5583" s="25">
        <v>0</v>
      </c>
      <c r="AE5583" s="25">
        <v>0</v>
      </c>
      <c r="AF5583" s="25">
        <v>174500</v>
      </c>
      <c r="AG5583" s="25">
        <v>0</v>
      </c>
      <c r="AH5583" s="25">
        <v>174500</v>
      </c>
      <c r="AI5583" s="16" t="s">
        <v>4943</v>
      </c>
    </row>
    <row r="5584" spans="1:35" x14ac:dyDescent="0.25">
      <c r="A5584" s="17">
        <v>128652.3</v>
      </c>
      <c r="B5584" s="18">
        <v>2</v>
      </c>
      <c r="C5584" s="16" t="s">
        <v>73</v>
      </c>
      <c r="D5584" s="21">
        <v>43523</v>
      </c>
      <c r="E5584" s="16" t="s">
        <v>81</v>
      </c>
      <c r="F5584" s="21">
        <v>43663</v>
      </c>
      <c r="G5584" s="16" t="s">
        <v>108</v>
      </c>
      <c r="H5584" s="26" t="s">
        <v>371</v>
      </c>
      <c r="M5584" s="26" t="s">
        <v>11103</v>
      </c>
      <c r="O5584" s="16" t="s">
        <v>151</v>
      </c>
      <c r="P5584" s="26" t="s">
        <v>198</v>
      </c>
      <c r="T5584" s="23" t="s">
        <v>32</v>
      </c>
      <c r="W5584" s="20" t="s">
        <v>43</v>
      </c>
      <c r="X5584" s="16" t="s">
        <v>140</v>
      </c>
      <c r="Z5584" s="24" t="s">
        <v>32</v>
      </c>
      <c r="AA5584" s="24" t="s">
        <v>32</v>
      </c>
      <c r="AB5584" s="24" t="s">
        <v>32</v>
      </c>
      <c r="AC5584" s="24" t="s">
        <v>32</v>
      </c>
      <c r="AD5584" s="25">
        <v>0</v>
      </c>
      <c r="AE5584" s="25">
        <v>0</v>
      </c>
      <c r="AF5584" s="25">
        <v>1</v>
      </c>
      <c r="AG5584" s="25">
        <v>0</v>
      </c>
      <c r="AH5584" s="25">
        <v>1</v>
      </c>
      <c r="AI5584" s="16" t="s">
        <v>11102</v>
      </c>
    </row>
    <row r="5585" spans="1:35" x14ac:dyDescent="0.25">
      <c r="A5585" s="17">
        <v>128652.31</v>
      </c>
      <c r="B5585" s="18">
        <v>2</v>
      </c>
      <c r="C5585" s="16" t="s">
        <v>73</v>
      </c>
      <c r="D5585" s="21">
        <v>43523</v>
      </c>
      <c r="E5585" s="16" t="s">
        <v>81</v>
      </c>
      <c r="F5585" s="21">
        <v>43851</v>
      </c>
      <c r="G5585" s="16" t="s">
        <v>108</v>
      </c>
      <c r="H5585" s="26" t="s">
        <v>377</v>
      </c>
      <c r="M5585" s="26" t="s">
        <v>4944</v>
      </c>
      <c r="O5585" s="16" t="s">
        <v>151</v>
      </c>
      <c r="P5585" s="26" t="s">
        <v>632</v>
      </c>
      <c r="R5585" s="16" t="s">
        <v>1494</v>
      </c>
      <c r="S5585" s="16" t="s">
        <v>84</v>
      </c>
      <c r="T5585" s="23" t="s">
        <v>32</v>
      </c>
      <c r="W5585" s="20" t="s">
        <v>43</v>
      </c>
      <c r="X5585" s="16" t="s">
        <v>511</v>
      </c>
      <c r="Z5585" s="25">
        <v>2999</v>
      </c>
      <c r="AA5585" s="25">
        <v>0</v>
      </c>
      <c r="AB5585" s="25">
        <v>0</v>
      </c>
      <c r="AC5585" s="25">
        <v>0</v>
      </c>
      <c r="AD5585" s="25">
        <v>3000</v>
      </c>
      <c r="AE5585" s="25">
        <v>0</v>
      </c>
      <c r="AF5585" s="25">
        <v>3</v>
      </c>
      <c r="AG5585" s="25">
        <v>0</v>
      </c>
      <c r="AH5585" s="25">
        <v>3003</v>
      </c>
      <c r="AI5585" s="16" t="s">
        <v>4945</v>
      </c>
    </row>
    <row r="5586" spans="1:35" x14ac:dyDescent="0.25">
      <c r="A5586" s="17">
        <v>128652.32</v>
      </c>
      <c r="B5586" s="18">
        <v>2</v>
      </c>
      <c r="C5586" s="16" t="s">
        <v>73</v>
      </c>
      <c r="D5586" s="21">
        <v>43523</v>
      </c>
      <c r="E5586" s="16" t="s">
        <v>81</v>
      </c>
      <c r="F5586" s="21">
        <v>43663</v>
      </c>
      <c r="G5586" s="16" t="s">
        <v>108</v>
      </c>
      <c r="H5586" s="26" t="s">
        <v>383</v>
      </c>
      <c r="M5586" s="26" t="s">
        <v>11101</v>
      </c>
      <c r="O5586" s="16" t="s">
        <v>151</v>
      </c>
      <c r="P5586" s="26" t="s">
        <v>198</v>
      </c>
      <c r="T5586" s="23" t="s">
        <v>32</v>
      </c>
      <c r="W5586" s="20" t="s">
        <v>43</v>
      </c>
      <c r="X5586" s="16" t="s">
        <v>78</v>
      </c>
      <c r="Z5586" s="24" t="s">
        <v>32</v>
      </c>
      <c r="AA5586" s="24" t="s">
        <v>32</v>
      </c>
      <c r="AB5586" s="24" t="s">
        <v>32</v>
      </c>
      <c r="AC5586" s="24" t="s">
        <v>32</v>
      </c>
      <c r="AD5586" s="25">
        <v>0</v>
      </c>
      <c r="AE5586" s="25">
        <v>0</v>
      </c>
      <c r="AF5586" s="25">
        <v>7</v>
      </c>
      <c r="AG5586" s="25">
        <v>0</v>
      </c>
      <c r="AH5586" s="25">
        <v>7</v>
      </c>
      <c r="AI5586" s="16" t="s">
        <v>11100</v>
      </c>
    </row>
    <row r="5587" spans="1:35" x14ac:dyDescent="0.25">
      <c r="A5587" s="17">
        <v>128652.33</v>
      </c>
      <c r="B5587" s="18">
        <v>1</v>
      </c>
      <c r="C5587" s="16" t="s">
        <v>73</v>
      </c>
      <c r="D5587" s="21">
        <v>43523</v>
      </c>
      <c r="E5587" s="16" t="s">
        <v>81</v>
      </c>
      <c r="F5587" s="21">
        <v>43853</v>
      </c>
      <c r="G5587" s="16" t="s">
        <v>82</v>
      </c>
      <c r="H5587" s="26" t="s">
        <v>386</v>
      </c>
      <c r="M5587" s="26" t="s">
        <v>4946</v>
      </c>
      <c r="O5587" s="16" t="s">
        <v>151</v>
      </c>
      <c r="P5587" s="26" t="s">
        <v>198</v>
      </c>
      <c r="T5587" s="23" t="s">
        <v>32</v>
      </c>
      <c r="W5587" s="20" t="s">
        <v>43</v>
      </c>
      <c r="X5587" s="16" t="s">
        <v>4947</v>
      </c>
      <c r="Z5587" s="25">
        <v>0</v>
      </c>
      <c r="AA5587" s="25">
        <v>0</v>
      </c>
      <c r="AB5587" s="25">
        <v>155497</v>
      </c>
      <c r="AC5587" s="25">
        <v>0</v>
      </c>
      <c r="AD5587" s="25">
        <v>0</v>
      </c>
      <c r="AE5587" s="25">
        <v>0</v>
      </c>
      <c r="AF5587" s="25">
        <v>155502</v>
      </c>
      <c r="AG5587" s="25">
        <v>0</v>
      </c>
      <c r="AH5587" s="25">
        <v>155502</v>
      </c>
      <c r="AI5587" s="16" t="s">
        <v>4948</v>
      </c>
    </row>
    <row r="5588" spans="1:35" x14ac:dyDescent="0.25">
      <c r="A5588" s="17">
        <v>128652.34</v>
      </c>
      <c r="B5588" s="18">
        <v>1</v>
      </c>
      <c r="C5588" s="16" t="s">
        <v>73</v>
      </c>
      <c r="D5588" s="21">
        <v>43523</v>
      </c>
      <c r="E5588" s="16" t="s">
        <v>81</v>
      </c>
      <c r="F5588" s="21">
        <v>43663</v>
      </c>
      <c r="G5588" s="16" t="s">
        <v>82</v>
      </c>
      <c r="H5588" s="26" t="s">
        <v>400</v>
      </c>
      <c r="M5588" s="26" t="s">
        <v>11099</v>
      </c>
      <c r="O5588" s="16" t="s">
        <v>151</v>
      </c>
      <c r="P5588" s="26" t="s">
        <v>198</v>
      </c>
      <c r="T5588" s="23" t="s">
        <v>32</v>
      </c>
      <c r="W5588" s="20" t="s">
        <v>43</v>
      </c>
      <c r="X5588" s="16" t="s">
        <v>511</v>
      </c>
      <c r="Z5588" s="24" t="s">
        <v>32</v>
      </c>
      <c r="AA5588" s="24" t="s">
        <v>32</v>
      </c>
      <c r="AB5588" s="24" t="s">
        <v>32</v>
      </c>
      <c r="AC5588" s="24" t="s">
        <v>32</v>
      </c>
      <c r="AD5588" s="25">
        <v>0</v>
      </c>
      <c r="AE5588" s="25">
        <v>0</v>
      </c>
      <c r="AF5588" s="25">
        <v>6</v>
      </c>
      <c r="AG5588" s="25">
        <v>0</v>
      </c>
      <c r="AH5588" s="25">
        <v>6</v>
      </c>
      <c r="AI5588" s="16" t="s">
        <v>11098</v>
      </c>
    </row>
    <row r="5589" spans="1:35" x14ac:dyDescent="0.25">
      <c r="A5589" s="17">
        <v>128652.35</v>
      </c>
      <c r="B5589" s="18">
        <v>4</v>
      </c>
      <c r="C5589" s="16" t="s">
        <v>73</v>
      </c>
      <c r="D5589" s="21">
        <v>43523</v>
      </c>
      <c r="E5589" s="16" t="s">
        <v>81</v>
      </c>
      <c r="F5589" s="21">
        <v>43663</v>
      </c>
      <c r="G5589" s="16" t="s">
        <v>109</v>
      </c>
      <c r="H5589" s="26" t="s">
        <v>126</v>
      </c>
      <c r="M5589" s="26" t="s">
        <v>11097</v>
      </c>
      <c r="O5589" s="16" t="s">
        <v>151</v>
      </c>
      <c r="P5589" s="26" t="s">
        <v>198</v>
      </c>
      <c r="T5589" s="23" t="s">
        <v>32</v>
      </c>
      <c r="W5589" s="20" t="s">
        <v>43</v>
      </c>
      <c r="Z5589" s="24" t="s">
        <v>32</v>
      </c>
      <c r="AA5589" s="24" t="s">
        <v>32</v>
      </c>
      <c r="AB5589" s="24" t="s">
        <v>32</v>
      </c>
      <c r="AC5589" s="24" t="s">
        <v>32</v>
      </c>
      <c r="AD5589" s="25">
        <v>0</v>
      </c>
      <c r="AE5589" s="25">
        <v>0</v>
      </c>
      <c r="AF5589" s="25">
        <v>1</v>
      </c>
      <c r="AG5589" s="25">
        <v>0</v>
      </c>
      <c r="AH5589" s="25">
        <v>1</v>
      </c>
      <c r="AI5589" s="16" t="s">
        <v>11096</v>
      </c>
    </row>
    <row r="5590" spans="1:35" x14ac:dyDescent="0.25">
      <c r="A5590" s="17">
        <v>128652.36</v>
      </c>
      <c r="B5590" s="18">
        <v>3</v>
      </c>
      <c r="C5590" s="16" t="s">
        <v>73</v>
      </c>
      <c r="D5590" s="21">
        <v>43523</v>
      </c>
      <c r="E5590" s="16" t="s">
        <v>81</v>
      </c>
      <c r="F5590" s="21">
        <v>43663</v>
      </c>
      <c r="G5590" s="16" t="s">
        <v>108</v>
      </c>
      <c r="H5590" s="26" t="s">
        <v>69</v>
      </c>
      <c r="M5590" s="26" t="s">
        <v>11095</v>
      </c>
      <c r="O5590" s="16" t="s">
        <v>151</v>
      </c>
      <c r="P5590" s="26" t="s">
        <v>198</v>
      </c>
      <c r="T5590" s="23" t="s">
        <v>32</v>
      </c>
      <c r="W5590" s="20" t="s">
        <v>43</v>
      </c>
      <c r="X5590" s="16" t="s">
        <v>140</v>
      </c>
      <c r="Z5590" s="24" t="s">
        <v>32</v>
      </c>
      <c r="AA5590" s="24" t="s">
        <v>32</v>
      </c>
      <c r="AB5590" s="24" t="s">
        <v>32</v>
      </c>
      <c r="AC5590" s="24" t="s">
        <v>32</v>
      </c>
      <c r="AD5590" s="25">
        <v>0</v>
      </c>
      <c r="AE5590" s="25">
        <v>0</v>
      </c>
      <c r="AF5590" s="25">
        <v>1</v>
      </c>
      <c r="AG5590" s="25">
        <v>0</v>
      </c>
      <c r="AH5590" s="25">
        <v>1</v>
      </c>
      <c r="AI5590" s="16" t="s">
        <v>11094</v>
      </c>
    </row>
    <row r="5591" spans="1:35" x14ac:dyDescent="0.25">
      <c r="A5591" s="17">
        <v>128652.37</v>
      </c>
      <c r="B5591" s="18">
        <v>4</v>
      </c>
      <c r="C5591" s="16" t="s">
        <v>73</v>
      </c>
      <c r="D5591" s="21">
        <v>43523</v>
      </c>
      <c r="E5591" s="16" t="s">
        <v>81</v>
      </c>
      <c r="F5591" s="21">
        <v>43663</v>
      </c>
      <c r="G5591" s="16" t="s">
        <v>82</v>
      </c>
      <c r="H5591" s="26" t="s">
        <v>92</v>
      </c>
      <c r="M5591" s="26" t="s">
        <v>11093</v>
      </c>
      <c r="O5591" s="16" t="s">
        <v>151</v>
      </c>
      <c r="P5591" s="26" t="s">
        <v>198</v>
      </c>
      <c r="T5591" s="23" t="s">
        <v>32</v>
      </c>
      <c r="W5591" s="20" t="s">
        <v>43</v>
      </c>
      <c r="X5591" s="16" t="s">
        <v>78</v>
      </c>
      <c r="Z5591" s="24" t="s">
        <v>32</v>
      </c>
      <c r="AA5591" s="24" t="s">
        <v>32</v>
      </c>
      <c r="AB5591" s="24" t="s">
        <v>32</v>
      </c>
      <c r="AC5591" s="24" t="s">
        <v>32</v>
      </c>
      <c r="AD5591" s="25">
        <v>0</v>
      </c>
      <c r="AE5591" s="25">
        <v>0</v>
      </c>
      <c r="AF5591" s="25">
        <v>2</v>
      </c>
      <c r="AG5591" s="25">
        <v>0</v>
      </c>
      <c r="AH5591" s="25">
        <v>2</v>
      </c>
      <c r="AI5591" s="16" t="s">
        <v>11092</v>
      </c>
    </row>
    <row r="5592" spans="1:35" x14ac:dyDescent="0.25">
      <c r="A5592" s="17">
        <v>128652.38</v>
      </c>
      <c r="B5592" s="18">
        <v>1</v>
      </c>
      <c r="C5592" s="16" t="s">
        <v>73</v>
      </c>
      <c r="D5592" s="21">
        <v>43523</v>
      </c>
      <c r="E5592" s="16" t="s">
        <v>81</v>
      </c>
      <c r="F5592" s="21">
        <v>43929</v>
      </c>
      <c r="G5592" s="16" t="s">
        <v>81</v>
      </c>
      <c r="H5592" s="26" t="s">
        <v>417</v>
      </c>
      <c r="M5592" s="26" t="s">
        <v>4949</v>
      </c>
      <c r="O5592" s="16" t="s">
        <v>151</v>
      </c>
      <c r="P5592" s="26" t="s">
        <v>198</v>
      </c>
      <c r="T5592" s="23" t="s">
        <v>32</v>
      </c>
      <c r="W5592" s="20" t="s">
        <v>43</v>
      </c>
      <c r="X5592" s="16" t="s">
        <v>78</v>
      </c>
      <c r="Z5592" s="25">
        <v>0</v>
      </c>
      <c r="AA5592" s="25">
        <v>0</v>
      </c>
      <c r="AB5592" s="25">
        <v>579999</v>
      </c>
      <c r="AC5592" s="25">
        <v>0</v>
      </c>
      <c r="AD5592" s="25">
        <v>0</v>
      </c>
      <c r="AE5592" s="25">
        <v>0</v>
      </c>
      <c r="AF5592" s="25">
        <v>580000</v>
      </c>
      <c r="AG5592" s="25">
        <v>0</v>
      </c>
      <c r="AH5592" s="25">
        <v>580000</v>
      </c>
      <c r="AI5592" s="16" t="s">
        <v>4950</v>
      </c>
    </row>
    <row r="5593" spans="1:35" x14ac:dyDescent="0.25">
      <c r="A5593" s="17">
        <v>128652.39</v>
      </c>
      <c r="B5593" s="18">
        <v>2</v>
      </c>
      <c r="C5593" s="16" t="s">
        <v>73</v>
      </c>
      <c r="D5593" s="21">
        <v>43523</v>
      </c>
      <c r="E5593" s="16" t="s">
        <v>81</v>
      </c>
      <c r="F5593" s="21">
        <v>43663</v>
      </c>
      <c r="G5593" s="16" t="s">
        <v>108</v>
      </c>
      <c r="H5593" s="26" t="s">
        <v>420</v>
      </c>
      <c r="M5593" s="26" t="s">
        <v>4951</v>
      </c>
      <c r="O5593" s="16" t="s">
        <v>151</v>
      </c>
      <c r="P5593" s="26" t="s">
        <v>198</v>
      </c>
      <c r="T5593" s="23" t="s">
        <v>32</v>
      </c>
      <c r="W5593" s="20" t="s">
        <v>43</v>
      </c>
      <c r="X5593" s="16" t="s">
        <v>78</v>
      </c>
      <c r="Z5593" s="25">
        <v>0</v>
      </c>
      <c r="AA5593" s="25">
        <v>0</v>
      </c>
      <c r="AB5593" s="25">
        <v>45499</v>
      </c>
      <c r="AC5593" s="25">
        <v>0</v>
      </c>
      <c r="AD5593" s="25">
        <v>0</v>
      </c>
      <c r="AE5593" s="25">
        <v>0</v>
      </c>
      <c r="AF5593" s="25">
        <v>45505</v>
      </c>
      <c r="AG5593" s="25">
        <v>0</v>
      </c>
      <c r="AH5593" s="25">
        <v>45505</v>
      </c>
      <c r="AI5593" s="16" t="s">
        <v>4952</v>
      </c>
    </row>
    <row r="5594" spans="1:35" x14ac:dyDescent="0.25">
      <c r="A5594" s="17">
        <v>128652.4</v>
      </c>
      <c r="B5594" s="18">
        <v>2</v>
      </c>
      <c r="C5594" s="16" t="s">
        <v>73</v>
      </c>
      <c r="D5594" s="21">
        <v>43523</v>
      </c>
      <c r="E5594" s="16" t="s">
        <v>81</v>
      </c>
      <c r="F5594" s="21">
        <v>43663</v>
      </c>
      <c r="G5594" s="16" t="s">
        <v>108</v>
      </c>
      <c r="H5594" s="26" t="s">
        <v>431</v>
      </c>
      <c r="M5594" s="26" t="s">
        <v>11091</v>
      </c>
      <c r="O5594" s="16" t="s">
        <v>151</v>
      </c>
      <c r="P5594" s="26" t="s">
        <v>198</v>
      </c>
      <c r="T5594" s="23" t="s">
        <v>32</v>
      </c>
      <c r="W5594" s="20" t="s">
        <v>43</v>
      </c>
      <c r="X5594" s="16" t="s">
        <v>78</v>
      </c>
      <c r="Z5594" s="24" t="s">
        <v>32</v>
      </c>
      <c r="AA5594" s="24" t="s">
        <v>32</v>
      </c>
      <c r="AB5594" s="24" t="s">
        <v>32</v>
      </c>
      <c r="AC5594" s="24" t="s">
        <v>32</v>
      </c>
      <c r="AD5594" s="25">
        <v>0</v>
      </c>
      <c r="AE5594" s="25">
        <v>0</v>
      </c>
      <c r="AF5594" s="25">
        <v>1</v>
      </c>
      <c r="AG5594" s="25">
        <v>0</v>
      </c>
      <c r="AH5594" s="25">
        <v>1</v>
      </c>
      <c r="AI5594" s="16" t="s">
        <v>11090</v>
      </c>
    </row>
    <row r="5595" spans="1:35" x14ac:dyDescent="0.25">
      <c r="A5595" s="17">
        <v>128652.41</v>
      </c>
      <c r="B5595" s="18">
        <v>3</v>
      </c>
      <c r="C5595" s="16" t="s">
        <v>73</v>
      </c>
      <c r="D5595" s="21">
        <v>43523</v>
      </c>
      <c r="E5595" s="16" t="s">
        <v>81</v>
      </c>
      <c r="F5595" s="21">
        <v>44116</v>
      </c>
      <c r="G5595" s="16" t="s">
        <v>832</v>
      </c>
      <c r="H5595" s="26" t="s">
        <v>434</v>
      </c>
      <c r="M5595" s="26" t="s">
        <v>11089</v>
      </c>
      <c r="O5595" s="16" t="s">
        <v>151</v>
      </c>
      <c r="P5595" s="26" t="s">
        <v>198</v>
      </c>
      <c r="T5595" s="23" t="s">
        <v>32</v>
      </c>
      <c r="W5595" s="20" t="s">
        <v>43</v>
      </c>
      <c r="X5595" s="16" t="s">
        <v>454</v>
      </c>
      <c r="Z5595" s="24" t="s">
        <v>32</v>
      </c>
      <c r="AA5595" s="24" t="s">
        <v>32</v>
      </c>
      <c r="AB5595" s="24" t="s">
        <v>32</v>
      </c>
      <c r="AC5595" s="24" t="s">
        <v>32</v>
      </c>
      <c r="AD5595" s="25">
        <v>0</v>
      </c>
      <c r="AE5595" s="25">
        <v>0</v>
      </c>
      <c r="AF5595" s="25">
        <v>1</v>
      </c>
      <c r="AG5595" s="25">
        <v>0</v>
      </c>
      <c r="AH5595" s="25">
        <v>1</v>
      </c>
      <c r="AI5595" s="16" t="s">
        <v>11088</v>
      </c>
    </row>
    <row r="5596" spans="1:35" x14ac:dyDescent="0.25">
      <c r="A5596" s="17">
        <v>128652.42</v>
      </c>
      <c r="B5596" s="18">
        <v>3</v>
      </c>
      <c r="C5596" s="16" t="s">
        <v>73</v>
      </c>
      <c r="D5596" s="21">
        <v>43523</v>
      </c>
      <c r="E5596" s="16" t="s">
        <v>81</v>
      </c>
      <c r="F5596" s="21">
        <v>43851</v>
      </c>
      <c r="G5596" s="16" t="s">
        <v>108</v>
      </c>
      <c r="H5596" s="26" t="s">
        <v>437</v>
      </c>
      <c r="M5596" s="26" t="s">
        <v>11087</v>
      </c>
      <c r="O5596" s="16" t="s">
        <v>151</v>
      </c>
      <c r="P5596" s="26" t="s">
        <v>198</v>
      </c>
      <c r="T5596" s="23" t="s">
        <v>32</v>
      </c>
      <c r="W5596" s="20" t="s">
        <v>43</v>
      </c>
      <c r="X5596" s="16" t="s">
        <v>454</v>
      </c>
      <c r="Z5596" s="24" t="s">
        <v>32</v>
      </c>
      <c r="AA5596" s="24" t="s">
        <v>32</v>
      </c>
      <c r="AB5596" s="24" t="s">
        <v>32</v>
      </c>
      <c r="AC5596" s="24" t="s">
        <v>32</v>
      </c>
      <c r="AD5596" s="25">
        <v>0</v>
      </c>
      <c r="AE5596" s="25">
        <v>0</v>
      </c>
      <c r="AF5596" s="25">
        <v>1</v>
      </c>
      <c r="AG5596" s="25">
        <v>0</v>
      </c>
      <c r="AH5596" s="25">
        <v>1</v>
      </c>
      <c r="AI5596" s="16" t="s">
        <v>11086</v>
      </c>
    </row>
    <row r="5597" spans="1:35" x14ac:dyDescent="0.25">
      <c r="A5597" s="17">
        <v>128652.43</v>
      </c>
      <c r="B5597" s="18">
        <v>3</v>
      </c>
      <c r="C5597" s="16" t="s">
        <v>73</v>
      </c>
      <c r="D5597" s="21">
        <v>43524</v>
      </c>
      <c r="E5597" s="16" t="s">
        <v>108</v>
      </c>
      <c r="F5597" s="21">
        <v>43788</v>
      </c>
      <c r="G5597" s="16" t="s">
        <v>108</v>
      </c>
      <c r="H5597" s="26" t="s">
        <v>200</v>
      </c>
      <c r="M5597" s="26" t="s">
        <v>11085</v>
      </c>
      <c r="O5597" s="16" t="s">
        <v>151</v>
      </c>
      <c r="P5597" s="26" t="s">
        <v>198</v>
      </c>
      <c r="T5597" s="23" t="s">
        <v>32</v>
      </c>
      <c r="W5597" s="20" t="s">
        <v>43</v>
      </c>
      <c r="X5597" s="16" t="s">
        <v>140</v>
      </c>
      <c r="Z5597" s="24" t="s">
        <v>32</v>
      </c>
      <c r="AA5597" s="24" t="s">
        <v>32</v>
      </c>
      <c r="AB5597" s="24" t="s">
        <v>32</v>
      </c>
      <c r="AC5597" s="24" t="s">
        <v>32</v>
      </c>
      <c r="AD5597" s="25">
        <v>0</v>
      </c>
      <c r="AE5597" s="25">
        <v>0</v>
      </c>
      <c r="AF5597" s="25">
        <v>2</v>
      </c>
      <c r="AG5597" s="25">
        <v>0</v>
      </c>
      <c r="AH5597" s="25">
        <v>2</v>
      </c>
      <c r="AI5597" s="16" t="s">
        <v>11084</v>
      </c>
    </row>
    <row r="5598" spans="1:35" x14ac:dyDescent="0.25">
      <c r="A5598" s="17">
        <v>128652.44</v>
      </c>
      <c r="B5598" s="18">
        <v>4</v>
      </c>
      <c r="C5598" s="16" t="s">
        <v>73</v>
      </c>
      <c r="D5598" s="21">
        <v>43524</v>
      </c>
      <c r="E5598" s="16" t="s">
        <v>108</v>
      </c>
      <c r="F5598" s="21">
        <v>43663</v>
      </c>
      <c r="G5598" s="16" t="s">
        <v>82</v>
      </c>
      <c r="H5598" s="26" t="s">
        <v>258</v>
      </c>
      <c r="M5598" s="26" t="s">
        <v>11083</v>
      </c>
      <c r="O5598" s="16" t="s">
        <v>151</v>
      </c>
      <c r="P5598" s="26" t="s">
        <v>198</v>
      </c>
      <c r="T5598" s="23" t="s">
        <v>32</v>
      </c>
      <c r="W5598" s="20" t="s">
        <v>43</v>
      </c>
      <c r="X5598" s="16" t="s">
        <v>78</v>
      </c>
      <c r="Z5598" s="24" t="s">
        <v>32</v>
      </c>
      <c r="AA5598" s="24" t="s">
        <v>32</v>
      </c>
      <c r="AB5598" s="24" t="s">
        <v>32</v>
      </c>
      <c r="AC5598" s="24" t="s">
        <v>32</v>
      </c>
      <c r="AD5598" s="25">
        <v>0</v>
      </c>
      <c r="AE5598" s="25">
        <v>0</v>
      </c>
      <c r="AF5598" s="25">
        <v>1</v>
      </c>
      <c r="AG5598" s="25">
        <v>0</v>
      </c>
      <c r="AH5598" s="25">
        <v>1</v>
      </c>
      <c r="AI5598" s="16" t="s">
        <v>11082</v>
      </c>
    </row>
    <row r="5599" spans="1:35" x14ac:dyDescent="0.25">
      <c r="A5599" s="17">
        <v>128652.45</v>
      </c>
      <c r="B5599" s="18">
        <v>1</v>
      </c>
      <c r="C5599" s="16" t="s">
        <v>73</v>
      </c>
      <c r="D5599" s="21">
        <v>43524</v>
      </c>
      <c r="E5599" s="16" t="s">
        <v>108</v>
      </c>
      <c r="F5599" s="21">
        <v>43663</v>
      </c>
      <c r="G5599" s="16" t="s">
        <v>82</v>
      </c>
      <c r="H5599" s="26" t="s">
        <v>289</v>
      </c>
      <c r="M5599" s="26" t="s">
        <v>11081</v>
      </c>
      <c r="O5599" s="16" t="s">
        <v>151</v>
      </c>
      <c r="P5599" s="26" t="s">
        <v>198</v>
      </c>
      <c r="T5599" s="23" t="s">
        <v>32</v>
      </c>
      <c r="W5599" s="20" t="s">
        <v>43</v>
      </c>
      <c r="X5599" s="16" t="s">
        <v>78</v>
      </c>
      <c r="Z5599" s="24" t="s">
        <v>32</v>
      </c>
      <c r="AA5599" s="24" t="s">
        <v>32</v>
      </c>
      <c r="AB5599" s="24" t="s">
        <v>32</v>
      </c>
      <c r="AC5599" s="24" t="s">
        <v>32</v>
      </c>
      <c r="AD5599" s="25">
        <v>0</v>
      </c>
      <c r="AE5599" s="25">
        <v>0</v>
      </c>
      <c r="AF5599" s="25">
        <v>1</v>
      </c>
      <c r="AG5599" s="25">
        <v>0</v>
      </c>
      <c r="AH5599" s="25">
        <v>1</v>
      </c>
      <c r="AI5599" s="16" t="s">
        <v>11080</v>
      </c>
    </row>
    <row r="5600" spans="1:35" x14ac:dyDescent="0.25">
      <c r="A5600" s="17">
        <v>128652.46</v>
      </c>
      <c r="B5600" s="18">
        <v>3</v>
      </c>
      <c r="C5600" s="16" t="s">
        <v>73</v>
      </c>
      <c r="D5600" s="21">
        <v>43524</v>
      </c>
      <c r="E5600" s="16" t="s">
        <v>108</v>
      </c>
      <c r="F5600" s="21">
        <v>43663</v>
      </c>
      <c r="G5600" s="16" t="s">
        <v>108</v>
      </c>
      <c r="H5600" s="26" t="s">
        <v>304</v>
      </c>
      <c r="M5600" s="26" t="s">
        <v>11079</v>
      </c>
      <c r="O5600" s="16" t="s">
        <v>151</v>
      </c>
      <c r="P5600" s="26" t="s">
        <v>198</v>
      </c>
      <c r="T5600" s="23" t="s">
        <v>32</v>
      </c>
      <c r="W5600" s="20" t="s">
        <v>43</v>
      </c>
      <c r="X5600" s="16" t="s">
        <v>78</v>
      </c>
      <c r="Z5600" s="24" t="s">
        <v>32</v>
      </c>
      <c r="AA5600" s="24" t="s">
        <v>32</v>
      </c>
      <c r="AB5600" s="24" t="s">
        <v>32</v>
      </c>
      <c r="AC5600" s="24" t="s">
        <v>32</v>
      </c>
      <c r="AD5600" s="25">
        <v>0</v>
      </c>
      <c r="AE5600" s="25">
        <v>0</v>
      </c>
      <c r="AF5600" s="25">
        <v>1</v>
      </c>
      <c r="AG5600" s="25">
        <v>0</v>
      </c>
      <c r="AH5600" s="25">
        <v>1</v>
      </c>
      <c r="AI5600" s="16" t="s">
        <v>11078</v>
      </c>
    </row>
    <row r="5601" spans="1:35" x14ac:dyDescent="0.25">
      <c r="A5601" s="17">
        <v>128652.47</v>
      </c>
      <c r="B5601" s="18">
        <v>3</v>
      </c>
      <c r="C5601" s="16" t="s">
        <v>73</v>
      </c>
      <c r="D5601" s="21">
        <v>43524</v>
      </c>
      <c r="E5601" s="16" t="s">
        <v>108</v>
      </c>
      <c r="F5601" s="21">
        <v>43663</v>
      </c>
      <c r="G5601" s="16" t="s">
        <v>108</v>
      </c>
      <c r="H5601" s="26" t="s">
        <v>334</v>
      </c>
      <c r="M5601" s="26" t="s">
        <v>11077</v>
      </c>
      <c r="O5601" s="16" t="s">
        <v>151</v>
      </c>
      <c r="P5601" s="26" t="s">
        <v>198</v>
      </c>
      <c r="T5601" s="23" t="s">
        <v>32</v>
      </c>
      <c r="W5601" s="20" t="s">
        <v>43</v>
      </c>
      <c r="X5601" s="16" t="s">
        <v>78</v>
      </c>
      <c r="Z5601" s="24" t="s">
        <v>32</v>
      </c>
      <c r="AA5601" s="24" t="s">
        <v>32</v>
      </c>
      <c r="AB5601" s="24" t="s">
        <v>32</v>
      </c>
      <c r="AC5601" s="24" t="s">
        <v>32</v>
      </c>
      <c r="AD5601" s="25">
        <v>0</v>
      </c>
      <c r="AE5601" s="25">
        <v>0</v>
      </c>
      <c r="AF5601" s="25">
        <v>1</v>
      </c>
      <c r="AG5601" s="25">
        <v>0</v>
      </c>
      <c r="AH5601" s="25">
        <v>1</v>
      </c>
      <c r="AI5601" s="16" t="s">
        <v>11076</v>
      </c>
    </row>
    <row r="5602" spans="1:35" x14ac:dyDescent="0.25">
      <c r="A5602" s="17">
        <v>128652.48</v>
      </c>
      <c r="B5602" s="18">
        <v>3</v>
      </c>
      <c r="C5602" s="16" t="s">
        <v>73</v>
      </c>
      <c r="D5602" s="21">
        <v>43524</v>
      </c>
      <c r="E5602" s="16" t="s">
        <v>82</v>
      </c>
      <c r="F5602" s="21">
        <v>44109</v>
      </c>
      <c r="G5602" s="16" t="s">
        <v>3222</v>
      </c>
      <c r="H5602" s="26" t="s">
        <v>405</v>
      </c>
      <c r="M5602" s="26" t="s">
        <v>4953</v>
      </c>
      <c r="O5602" s="16" t="s">
        <v>151</v>
      </c>
      <c r="P5602" s="26" t="s">
        <v>198</v>
      </c>
      <c r="T5602" s="23" t="s">
        <v>32</v>
      </c>
      <c r="W5602" s="20" t="s">
        <v>43</v>
      </c>
      <c r="X5602" s="16" t="s">
        <v>4954</v>
      </c>
      <c r="Z5602" s="25">
        <v>999</v>
      </c>
      <c r="AA5602" s="25">
        <v>0</v>
      </c>
      <c r="AB5602" s="25">
        <v>0</v>
      </c>
      <c r="AC5602" s="25">
        <v>0</v>
      </c>
      <c r="AD5602" s="25">
        <v>1000</v>
      </c>
      <c r="AE5602" s="25">
        <v>0</v>
      </c>
      <c r="AF5602" s="25">
        <v>2</v>
      </c>
      <c r="AG5602" s="25">
        <v>0</v>
      </c>
      <c r="AH5602" s="25">
        <v>1002</v>
      </c>
      <c r="AI5602" s="16" t="s">
        <v>4955</v>
      </c>
    </row>
    <row r="5603" spans="1:35" x14ac:dyDescent="0.25">
      <c r="A5603" s="17">
        <v>128652.49</v>
      </c>
      <c r="B5603" s="18">
        <v>3</v>
      </c>
      <c r="C5603" s="16" t="s">
        <v>73</v>
      </c>
      <c r="D5603" s="21">
        <v>43524</v>
      </c>
      <c r="E5603" s="16" t="s">
        <v>82</v>
      </c>
      <c r="F5603" s="21">
        <v>44109</v>
      </c>
      <c r="G5603" s="16" t="s">
        <v>3222</v>
      </c>
      <c r="H5603" s="26" t="s">
        <v>955</v>
      </c>
      <c r="M5603" s="26" t="s">
        <v>4956</v>
      </c>
      <c r="O5603" s="16" t="s">
        <v>151</v>
      </c>
      <c r="P5603" s="26" t="s">
        <v>198</v>
      </c>
      <c r="T5603" s="23" t="s">
        <v>32</v>
      </c>
      <c r="W5603" s="20" t="s">
        <v>43</v>
      </c>
      <c r="X5603" s="16" t="s">
        <v>78</v>
      </c>
      <c r="Z5603" s="25">
        <v>24999</v>
      </c>
      <c r="AA5603" s="25">
        <v>0</v>
      </c>
      <c r="AB5603" s="25">
        <v>0</v>
      </c>
      <c r="AC5603" s="25">
        <v>0</v>
      </c>
      <c r="AD5603" s="25">
        <v>25000</v>
      </c>
      <c r="AE5603" s="25">
        <v>0</v>
      </c>
      <c r="AF5603" s="25">
        <v>2</v>
      </c>
      <c r="AG5603" s="25">
        <v>0</v>
      </c>
      <c r="AH5603" s="25">
        <v>25002</v>
      </c>
      <c r="AI5603" s="16" t="s">
        <v>4957</v>
      </c>
    </row>
    <row r="5604" spans="1:35" x14ac:dyDescent="0.25">
      <c r="A5604" s="17">
        <v>128652.5</v>
      </c>
      <c r="B5604" s="18">
        <v>2</v>
      </c>
      <c r="C5604" s="16" t="s">
        <v>73</v>
      </c>
      <c r="D5604" s="21">
        <v>43524</v>
      </c>
      <c r="E5604" s="16" t="s">
        <v>81</v>
      </c>
      <c r="F5604" s="21">
        <v>43663</v>
      </c>
      <c r="G5604" s="16" t="s">
        <v>108</v>
      </c>
      <c r="H5604" s="26" t="s">
        <v>154</v>
      </c>
      <c r="M5604" s="26" t="s">
        <v>11075</v>
      </c>
      <c r="O5604" s="16" t="s">
        <v>151</v>
      </c>
      <c r="P5604" s="26" t="s">
        <v>198</v>
      </c>
      <c r="T5604" s="23" t="s">
        <v>32</v>
      </c>
      <c r="W5604" s="20" t="s">
        <v>43</v>
      </c>
      <c r="X5604" s="16" t="s">
        <v>78</v>
      </c>
      <c r="Z5604" s="24" t="s">
        <v>32</v>
      </c>
      <c r="AA5604" s="24" t="s">
        <v>32</v>
      </c>
      <c r="AB5604" s="24" t="s">
        <v>32</v>
      </c>
      <c r="AC5604" s="24" t="s">
        <v>32</v>
      </c>
      <c r="AD5604" s="25">
        <v>0</v>
      </c>
      <c r="AE5604" s="25">
        <v>0</v>
      </c>
      <c r="AF5604" s="25">
        <v>4</v>
      </c>
      <c r="AG5604" s="25">
        <v>0</v>
      </c>
      <c r="AH5604" s="25">
        <v>4</v>
      </c>
      <c r="AI5604" s="16" t="s">
        <v>11074</v>
      </c>
    </row>
    <row r="5605" spans="1:35" x14ac:dyDescent="0.25">
      <c r="A5605" s="17">
        <v>128652.51</v>
      </c>
      <c r="B5605" s="18">
        <v>2</v>
      </c>
      <c r="C5605" s="16" t="s">
        <v>73</v>
      </c>
      <c r="D5605" s="21">
        <v>43528</v>
      </c>
      <c r="E5605" s="16" t="s">
        <v>142</v>
      </c>
      <c r="F5605" s="21">
        <v>43663</v>
      </c>
      <c r="G5605" s="16" t="s">
        <v>108</v>
      </c>
      <c r="H5605" s="26" t="s">
        <v>162</v>
      </c>
      <c r="M5605" s="26" t="s">
        <v>4958</v>
      </c>
      <c r="O5605" s="16" t="s">
        <v>151</v>
      </c>
      <c r="P5605" s="26" t="s">
        <v>198</v>
      </c>
      <c r="T5605" s="23" t="s">
        <v>32</v>
      </c>
      <c r="W5605" s="20" t="s">
        <v>43</v>
      </c>
      <c r="X5605" s="16" t="s">
        <v>78</v>
      </c>
      <c r="Z5605" s="25">
        <v>0</v>
      </c>
      <c r="AA5605" s="25">
        <v>0</v>
      </c>
      <c r="AB5605" s="25">
        <v>23499</v>
      </c>
      <c r="AC5605" s="25">
        <v>0</v>
      </c>
      <c r="AD5605" s="25">
        <v>0</v>
      </c>
      <c r="AE5605" s="25">
        <v>0</v>
      </c>
      <c r="AF5605" s="25">
        <v>23502</v>
      </c>
      <c r="AG5605" s="25">
        <v>0</v>
      </c>
      <c r="AH5605" s="25">
        <v>23502</v>
      </c>
      <c r="AI5605" s="16" t="s">
        <v>4959</v>
      </c>
    </row>
    <row r="5606" spans="1:35" x14ac:dyDescent="0.25">
      <c r="A5606" s="17">
        <v>128652.52</v>
      </c>
      <c r="B5606" s="18">
        <v>2</v>
      </c>
      <c r="C5606" s="16" t="s">
        <v>73</v>
      </c>
      <c r="D5606" s="21">
        <v>43528</v>
      </c>
      <c r="E5606" s="16" t="s">
        <v>142</v>
      </c>
      <c r="F5606" s="21">
        <v>43663</v>
      </c>
      <c r="G5606" s="16" t="s">
        <v>108</v>
      </c>
      <c r="H5606" s="26" t="s">
        <v>920</v>
      </c>
      <c r="M5606" s="26" t="s">
        <v>11073</v>
      </c>
      <c r="O5606" s="16" t="s">
        <v>151</v>
      </c>
      <c r="P5606" s="26" t="s">
        <v>198</v>
      </c>
      <c r="T5606" s="23" t="s">
        <v>32</v>
      </c>
      <c r="W5606" s="20" t="s">
        <v>43</v>
      </c>
      <c r="X5606" s="16" t="s">
        <v>78</v>
      </c>
      <c r="Z5606" s="24" t="s">
        <v>32</v>
      </c>
      <c r="AA5606" s="24" t="s">
        <v>32</v>
      </c>
      <c r="AB5606" s="24" t="s">
        <v>32</v>
      </c>
      <c r="AC5606" s="24" t="s">
        <v>32</v>
      </c>
      <c r="AD5606" s="25">
        <v>0</v>
      </c>
      <c r="AE5606" s="25">
        <v>0</v>
      </c>
      <c r="AF5606" s="25">
        <v>1</v>
      </c>
      <c r="AG5606" s="25">
        <v>0</v>
      </c>
      <c r="AH5606" s="25">
        <v>1</v>
      </c>
      <c r="AI5606" s="16" t="s">
        <v>11072</v>
      </c>
    </row>
    <row r="5607" spans="1:35" x14ac:dyDescent="0.25">
      <c r="A5607" s="17">
        <v>128652.53</v>
      </c>
      <c r="B5607" s="18">
        <v>2</v>
      </c>
      <c r="C5607" s="16" t="s">
        <v>73</v>
      </c>
      <c r="D5607" s="21">
        <v>43528</v>
      </c>
      <c r="E5607" s="16" t="s">
        <v>142</v>
      </c>
      <c r="F5607" s="21">
        <v>43663</v>
      </c>
      <c r="G5607" s="16" t="s">
        <v>108</v>
      </c>
      <c r="H5607" s="26" t="s">
        <v>218</v>
      </c>
      <c r="M5607" s="26" t="s">
        <v>4960</v>
      </c>
      <c r="O5607" s="16" t="s">
        <v>151</v>
      </c>
      <c r="P5607" s="26" t="s">
        <v>198</v>
      </c>
      <c r="T5607" s="23" t="s">
        <v>32</v>
      </c>
      <c r="W5607" s="20" t="s">
        <v>43</v>
      </c>
      <c r="X5607" s="16" t="s">
        <v>78</v>
      </c>
      <c r="Z5607" s="25">
        <v>0</v>
      </c>
      <c r="AA5607" s="25">
        <v>0</v>
      </c>
      <c r="AB5607" s="25">
        <v>20999</v>
      </c>
      <c r="AC5607" s="25">
        <v>0</v>
      </c>
      <c r="AD5607" s="25">
        <v>0</v>
      </c>
      <c r="AE5607" s="25">
        <v>0</v>
      </c>
      <c r="AF5607" s="25">
        <v>21000</v>
      </c>
      <c r="AG5607" s="25">
        <v>0</v>
      </c>
      <c r="AH5607" s="25">
        <v>21000</v>
      </c>
      <c r="AI5607" s="16" t="s">
        <v>4961</v>
      </c>
    </row>
    <row r="5608" spans="1:35" x14ac:dyDescent="0.25">
      <c r="A5608" s="17">
        <v>128652.54</v>
      </c>
      <c r="B5608" s="18">
        <v>1</v>
      </c>
      <c r="C5608" s="16" t="s">
        <v>73</v>
      </c>
      <c r="D5608" s="21">
        <v>43529</v>
      </c>
      <c r="E5608" s="16" t="s">
        <v>142</v>
      </c>
      <c r="F5608" s="21">
        <v>43663</v>
      </c>
      <c r="G5608" s="16" t="s">
        <v>82</v>
      </c>
      <c r="H5608" s="26" t="s">
        <v>337</v>
      </c>
      <c r="M5608" s="26" t="s">
        <v>4962</v>
      </c>
      <c r="O5608" s="16" t="s">
        <v>151</v>
      </c>
      <c r="P5608" s="26" t="s">
        <v>198</v>
      </c>
      <c r="T5608" s="23" t="s">
        <v>32</v>
      </c>
      <c r="W5608" s="20" t="s">
        <v>43</v>
      </c>
      <c r="X5608" s="16" t="s">
        <v>78</v>
      </c>
      <c r="Z5608" s="25">
        <v>0</v>
      </c>
      <c r="AA5608" s="25">
        <v>0</v>
      </c>
      <c r="AB5608" s="25">
        <v>20099</v>
      </c>
      <c r="AC5608" s="25">
        <v>0</v>
      </c>
      <c r="AD5608" s="25">
        <v>0</v>
      </c>
      <c r="AE5608" s="25">
        <v>0</v>
      </c>
      <c r="AF5608" s="25">
        <v>20100</v>
      </c>
      <c r="AG5608" s="25">
        <v>0</v>
      </c>
      <c r="AH5608" s="25">
        <v>20100</v>
      </c>
      <c r="AI5608" s="16" t="s">
        <v>4963</v>
      </c>
    </row>
    <row r="5609" spans="1:35" x14ac:dyDescent="0.25">
      <c r="A5609" s="17">
        <v>128652.55</v>
      </c>
      <c r="B5609" s="18">
        <v>2</v>
      </c>
      <c r="C5609" s="16" t="s">
        <v>73</v>
      </c>
      <c r="D5609" s="21">
        <v>43529</v>
      </c>
      <c r="E5609" s="16" t="s">
        <v>142</v>
      </c>
      <c r="F5609" s="21">
        <v>43663</v>
      </c>
      <c r="G5609" s="16" t="s">
        <v>108</v>
      </c>
      <c r="H5609" s="26" t="s">
        <v>797</v>
      </c>
      <c r="M5609" s="26" t="s">
        <v>11071</v>
      </c>
      <c r="O5609" s="16" t="s">
        <v>151</v>
      </c>
      <c r="P5609" s="26" t="s">
        <v>198</v>
      </c>
      <c r="T5609" s="23" t="s">
        <v>32</v>
      </c>
      <c r="W5609" s="20" t="s">
        <v>43</v>
      </c>
      <c r="Z5609" s="24" t="s">
        <v>32</v>
      </c>
      <c r="AA5609" s="24" t="s">
        <v>32</v>
      </c>
      <c r="AB5609" s="24" t="s">
        <v>32</v>
      </c>
      <c r="AC5609" s="24" t="s">
        <v>32</v>
      </c>
      <c r="AD5609" s="25">
        <v>0</v>
      </c>
      <c r="AE5609" s="25">
        <v>0</v>
      </c>
      <c r="AF5609" s="25">
        <v>2</v>
      </c>
      <c r="AG5609" s="25">
        <v>0</v>
      </c>
      <c r="AH5609" s="25">
        <v>2</v>
      </c>
      <c r="AI5609" s="16" t="s">
        <v>11070</v>
      </c>
    </row>
    <row r="5610" spans="1:35" x14ac:dyDescent="0.25">
      <c r="A5610" s="17">
        <v>128652.56</v>
      </c>
      <c r="B5610" s="18">
        <v>2</v>
      </c>
      <c r="C5610" s="16" t="s">
        <v>73</v>
      </c>
      <c r="D5610" s="21">
        <v>43529</v>
      </c>
      <c r="E5610" s="16" t="s">
        <v>142</v>
      </c>
      <c r="F5610" s="21">
        <v>43663</v>
      </c>
      <c r="G5610" s="16" t="s">
        <v>108</v>
      </c>
      <c r="H5610" s="26" t="s">
        <v>252</v>
      </c>
      <c r="M5610" s="26" t="s">
        <v>11069</v>
      </c>
      <c r="O5610" s="16" t="s">
        <v>151</v>
      </c>
      <c r="P5610" s="26" t="s">
        <v>198</v>
      </c>
      <c r="T5610" s="23" t="s">
        <v>32</v>
      </c>
      <c r="W5610" s="20" t="s">
        <v>43</v>
      </c>
      <c r="X5610" s="16" t="s">
        <v>78</v>
      </c>
      <c r="Z5610" s="24" t="s">
        <v>32</v>
      </c>
      <c r="AA5610" s="24" t="s">
        <v>32</v>
      </c>
      <c r="AB5610" s="24" t="s">
        <v>32</v>
      </c>
      <c r="AC5610" s="24" t="s">
        <v>32</v>
      </c>
      <c r="AD5610" s="25">
        <v>0</v>
      </c>
      <c r="AE5610" s="25">
        <v>0</v>
      </c>
      <c r="AF5610" s="25">
        <v>1</v>
      </c>
      <c r="AG5610" s="25">
        <v>0</v>
      </c>
      <c r="AH5610" s="25">
        <v>1</v>
      </c>
      <c r="AI5610" s="16" t="s">
        <v>11068</v>
      </c>
    </row>
    <row r="5611" spans="1:35" x14ac:dyDescent="0.25">
      <c r="A5611" s="17">
        <v>128652.57</v>
      </c>
      <c r="B5611" s="18">
        <v>4</v>
      </c>
      <c r="C5611" s="16" t="s">
        <v>73</v>
      </c>
      <c r="D5611" s="21">
        <v>43530</v>
      </c>
      <c r="E5611" s="16" t="s">
        <v>142</v>
      </c>
      <c r="F5611" s="21">
        <v>43663</v>
      </c>
      <c r="G5611" s="16" t="s">
        <v>82</v>
      </c>
      <c r="H5611" s="26" t="s">
        <v>221</v>
      </c>
      <c r="M5611" s="26" t="s">
        <v>11067</v>
      </c>
      <c r="O5611" s="16" t="s">
        <v>151</v>
      </c>
      <c r="P5611" s="26" t="s">
        <v>198</v>
      </c>
      <c r="T5611" s="23" t="s">
        <v>32</v>
      </c>
      <c r="W5611" s="20" t="s">
        <v>43</v>
      </c>
      <c r="X5611" s="16" t="s">
        <v>78</v>
      </c>
      <c r="Z5611" s="24" t="s">
        <v>32</v>
      </c>
      <c r="AA5611" s="24" t="s">
        <v>32</v>
      </c>
      <c r="AB5611" s="24" t="s">
        <v>32</v>
      </c>
      <c r="AC5611" s="24" t="s">
        <v>32</v>
      </c>
      <c r="AD5611" s="25">
        <v>0</v>
      </c>
      <c r="AE5611" s="25">
        <v>0</v>
      </c>
      <c r="AF5611" s="25">
        <v>2</v>
      </c>
      <c r="AG5611" s="25">
        <v>0</v>
      </c>
      <c r="AH5611" s="25">
        <v>2</v>
      </c>
      <c r="AI5611" s="16" t="s">
        <v>11066</v>
      </c>
    </row>
    <row r="5612" spans="1:35" x14ac:dyDescent="0.25">
      <c r="A5612" s="17">
        <v>128652.58</v>
      </c>
      <c r="B5612" s="18">
        <v>4</v>
      </c>
      <c r="C5612" s="16" t="s">
        <v>73</v>
      </c>
      <c r="D5612" s="21">
        <v>43530</v>
      </c>
      <c r="E5612" s="16" t="s">
        <v>142</v>
      </c>
      <c r="F5612" s="21">
        <v>43663</v>
      </c>
      <c r="G5612" s="16" t="s">
        <v>82</v>
      </c>
      <c r="H5612" s="26" t="s">
        <v>634</v>
      </c>
      <c r="I5612" s="16" t="s">
        <v>11065</v>
      </c>
      <c r="J5612" s="20" t="s">
        <v>116</v>
      </c>
      <c r="L5612" s="16" t="s">
        <v>116</v>
      </c>
      <c r="M5612" s="26" t="s">
        <v>11064</v>
      </c>
      <c r="N5612" s="26" t="s">
        <v>11063</v>
      </c>
      <c r="O5612" s="16" t="s">
        <v>151</v>
      </c>
      <c r="P5612" s="26" t="s">
        <v>198</v>
      </c>
      <c r="T5612" s="22">
        <v>0.01</v>
      </c>
      <c r="W5612" s="20" t="s">
        <v>43</v>
      </c>
      <c r="X5612" s="16" t="s">
        <v>78</v>
      </c>
      <c r="Z5612" s="24" t="s">
        <v>32</v>
      </c>
      <c r="AA5612" s="24" t="s">
        <v>32</v>
      </c>
      <c r="AB5612" s="24" t="s">
        <v>32</v>
      </c>
      <c r="AC5612" s="24" t="s">
        <v>32</v>
      </c>
      <c r="AD5612" s="25">
        <v>0</v>
      </c>
      <c r="AE5612" s="25">
        <v>0</v>
      </c>
      <c r="AF5612" s="25">
        <v>1</v>
      </c>
      <c r="AG5612" s="25">
        <v>0</v>
      </c>
      <c r="AH5612" s="25">
        <v>1</v>
      </c>
      <c r="AI5612" s="16" t="s">
        <v>11062</v>
      </c>
    </row>
    <row r="5613" spans="1:35" x14ac:dyDescent="0.25">
      <c r="A5613" s="17">
        <v>128652.59</v>
      </c>
      <c r="B5613" s="18">
        <v>2</v>
      </c>
      <c r="C5613" s="16" t="s">
        <v>73</v>
      </c>
      <c r="D5613" s="21">
        <v>43556</v>
      </c>
      <c r="E5613" s="16" t="s">
        <v>142</v>
      </c>
      <c r="F5613" s="21">
        <v>43663</v>
      </c>
      <c r="G5613" s="16" t="s">
        <v>108</v>
      </c>
      <c r="H5613" s="26" t="s">
        <v>212</v>
      </c>
      <c r="I5613" s="16" t="s">
        <v>163</v>
      </c>
      <c r="J5613" s="20" t="s">
        <v>148</v>
      </c>
      <c r="L5613" s="16" t="s">
        <v>149</v>
      </c>
      <c r="M5613" s="26" t="s">
        <v>11061</v>
      </c>
      <c r="N5613" s="26" t="s">
        <v>5434</v>
      </c>
      <c r="O5613" s="16" t="s">
        <v>151</v>
      </c>
      <c r="P5613" s="26" t="s">
        <v>198</v>
      </c>
      <c r="R5613" s="16" t="s">
        <v>1494</v>
      </c>
      <c r="S5613" s="16" t="s">
        <v>84</v>
      </c>
      <c r="T5613" s="22">
        <v>0.01</v>
      </c>
      <c r="W5613" s="20" t="s">
        <v>43</v>
      </c>
      <c r="X5613" s="16" t="s">
        <v>454</v>
      </c>
      <c r="Z5613" s="24" t="s">
        <v>32</v>
      </c>
      <c r="AA5613" s="24" t="s">
        <v>32</v>
      </c>
      <c r="AB5613" s="24" t="s">
        <v>32</v>
      </c>
      <c r="AC5613" s="24" t="s">
        <v>32</v>
      </c>
      <c r="AD5613" s="25">
        <v>0</v>
      </c>
      <c r="AE5613" s="25">
        <v>0</v>
      </c>
      <c r="AF5613" s="25">
        <v>1</v>
      </c>
      <c r="AG5613" s="25">
        <v>0</v>
      </c>
      <c r="AH5613" s="25">
        <v>1</v>
      </c>
      <c r="AI5613" s="16" t="s">
        <v>11060</v>
      </c>
    </row>
    <row r="5614" spans="1:35" x14ac:dyDescent="0.25">
      <c r="A5614" s="17">
        <v>128652.6</v>
      </c>
      <c r="B5614" s="18">
        <v>4</v>
      </c>
      <c r="C5614" s="16" t="s">
        <v>73</v>
      </c>
      <c r="D5614" s="21">
        <v>43558</v>
      </c>
      <c r="E5614" s="16" t="s">
        <v>142</v>
      </c>
      <c r="F5614" s="21">
        <v>43663</v>
      </c>
      <c r="G5614" s="16" t="s">
        <v>82</v>
      </c>
      <c r="H5614" s="26" t="s">
        <v>326</v>
      </c>
      <c r="M5614" s="26" t="s">
        <v>4964</v>
      </c>
      <c r="O5614" s="16" t="s">
        <v>151</v>
      </c>
      <c r="P5614" s="26" t="s">
        <v>198</v>
      </c>
      <c r="T5614" s="23" t="s">
        <v>32</v>
      </c>
      <c r="W5614" s="20" t="s">
        <v>43</v>
      </c>
      <c r="X5614" s="16" t="s">
        <v>78</v>
      </c>
      <c r="Z5614" s="25">
        <v>0</v>
      </c>
      <c r="AA5614" s="25">
        <v>0</v>
      </c>
      <c r="AB5614" s="25">
        <v>176998</v>
      </c>
      <c r="AC5614" s="25">
        <v>0</v>
      </c>
      <c r="AD5614" s="25">
        <v>0</v>
      </c>
      <c r="AE5614" s="25">
        <v>0</v>
      </c>
      <c r="AF5614" s="25">
        <v>177000</v>
      </c>
      <c r="AG5614" s="25">
        <v>0</v>
      </c>
      <c r="AH5614" s="25">
        <v>177000</v>
      </c>
      <c r="AI5614" s="16" t="s">
        <v>4965</v>
      </c>
    </row>
    <row r="5615" spans="1:35" x14ac:dyDescent="0.25">
      <c r="A5615" s="17">
        <v>128652.61</v>
      </c>
      <c r="B5615" s="18">
        <v>4</v>
      </c>
      <c r="C5615" s="16" t="s">
        <v>73</v>
      </c>
      <c r="D5615" s="21">
        <v>43592</v>
      </c>
      <c r="E5615" s="16" t="s">
        <v>142</v>
      </c>
      <c r="F5615" s="21">
        <v>43773</v>
      </c>
      <c r="G5615" s="16" t="s">
        <v>75</v>
      </c>
      <c r="H5615" s="26" t="s">
        <v>564</v>
      </c>
      <c r="I5615" s="16" t="s">
        <v>691</v>
      </c>
      <c r="J5615" s="20" t="s">
        <v>116</v>
      </c>
      <c r="L5615" s="16" t="s">
        <v>116</v>
      </c>
      <c r="M5615" s="26" t="s">
        <v>11059</v>
      </c>
      <c r="N5615" s="26" t="s">
        <v>11058</v>
      </c>
      <c r="O5615" s="16" t="s">
        <v>151</v>
      </c>
      <c r="P5615" s="26" t="s">
        <v>198</v>
      </c>
      <c r="T5615" s="22">
        <v>0.01</v>
      </c>
      <c r="W5615" s="20" t="s">
        <v>43</v>
      </c>
      <c r="X5615" s="16" t="s">
        <v>140</v>
      </c>
      <c r="Z5615" s="24" t="s">
        <v>32</v>
      </c>
      <c r="AA5615" s="24" t="s">
        <v>32</v>
      </c>
      <c r="AB5615" s="24" t="s">
        <v>32</v>
      </c>
      <c r="AC5615" s="24" t="s">
        <v>32</v>
      </c>
      <c r="AD5615" s="25">
        <v>0</v>
      </c>
      <c r="AE5615" s="25">
        <v>0</v>
      </c>
      <c r="AF5615" s="25">
        <v>1</v>
      </c>
      <c r="AG5615" s="25">
        <v>0</v>
      </c>
      <c r="AH5615" s="25">
        <v>1</v>
      </c>
      <c r="AI5615" s="16" t="s">
        <v>11057</v>
      </c>
    </row>
    <row r="5616" spans="1:35" x14ac:dyDescent="0.25">
      <c r="A5616" s="17">
        <v>128654</v>
      </c>
      <c r="B5616" s="18">
        <v>1</v>
      </c>
      <c r="C5616" s="16" t="s">
        <v>474</v>
      </c>
      <c r="D5616" s="21">
        <v>43523</v>
      </c>
      <c r="E5616" s="16" t="s">
        <v>142</v>
      </c>
      <c r="F5616" s="21">
        <v>44193</v>
      </c>
      <c r="G5616" s="16" t="s">
        <v>32</v>
      </c>
      <c r="H5616" s="26" t="s">
        <v>196</v>
      </c>
      <c r="I5616" s="16" t="s">
        <v>1767</v>
      </c>
      <c r="J5616" s="20" t="s">
        <v>116</v>
      </c>
      <c r="L5616" s="16" t="s">
        <v>116</v>
      </c>
      <c r="M5616" s="26" t="s">
        <v>10960</v>
      </c>
      <c r="N5616" s="26" t="s">
        <v>4967</v>
      </c>
      <c r="O5616" s="16" t="s">
        <v>151</v>
      </c>
      <c r="P5616" s="26" t="s">
        <v>138</v>
      </c>
      <c r="R5616" s="16" t="s">
        <v>1494</v>
      </c>
      <c r="S5616" s="16" t="s">
        <v>84</v>
      </c>
      <c r="T5616" s="22">
        <v>0.01</v>
      </c>
      <c r="U5616" s="21">
        <v>43539</v>
      </c>
      <c r="W5616" s="20" t="s">
        <v>43</v>
      </c>
      <c r="X5616" s="16" t="s">
        <v>78</v>
      </c>
      <c r="Z5616" s="24" t="s">
        <v>32</v>
      </c>
      <c r="AA5616" s="24" t="s">
        <v>32</v>
      </c>
      <c r="AB5616" s="24" t="s">
        <v>32</v>
      </c>
      <c r="AC5616" s="24" t="s">
        <v>32</v>
      </c>
      <c r="AD5616" s="25">
        <v>10000</v>
      </c>
      <c r="AE5616" s="25">
        <v>10000</v>
      </c>
      <c r="AF5616" s="25">
        <v>2814067</v>
      </c>
      <c r="AG5616" s="25">
        <v>0</v>
      </c>
      <c r="AH5616" s="25">
        <v>2834067</v>
      </c>
      <c r="AI5616" s="16" t="s">
        <v>11056</v>
      </c>
    </row>
    <row r="5617" spans="1:35" x14ac:dyDescent="0.25">
      <c r="A5617" s="17">
        <v>128655</v>
      </c>
      <c r="B5617" s="18">
        <v>1</v>
      </c>
      <c r="C5617" s="16" t="s">
        <v>73</v>
      </c>
      <c r="D5617" s="21">
        <v>43523</v>
      </c>
      <c r="E5617" s="16" t="s">
        <v>142</v>
      </c>
      <c r="F5617" s="21">
        <v>43663</v>
      </c>
      <c r="G5617" s="16" t="s">
        <v>82</v>
      </c>
      <c r="H5617" s="26" t="s">
        <v>196</v>
      </c>
      <c r="I5617" s="16" t="s">
        <v>1767</v>
      </c>
      <c r="J5617" s="20" t="s">
        <v>116</v>
      </c>
      <c r="L5617" s="16" t="s">
        <v>116</v>
      </c>
      <c r="M5617" s="26" t="s">
        <v>4966</v>
      </c>
      <c r="N5617" s="26" t="s">
        <v>4967</v>
      </c>
      <c r="O5617" s="16" t="s">
        <v>151</v>
      </c>
      <c r="P5617" s="26" t="s">
        <v>632</v>
      </c>
      <c r="R5617" s="16" t="s">
        <v>1494</v>
      </c>
      <c r="S5617" s="16" t="s">
        <v>84</v>
      </c>
      <c r="T5617" s="22">
        <v>0.01</v>
      </c>
      <c r="W5617" s="20" t="s">
        <v>43</v>
      </c>
      <c r="X5617" s="16" t="s">
        <v>78</v>
      </c>
      <c r="Z5617" s="25">
        <v>10999</v>
      </c>
      <c r="AA5617" s="25">
        <v>0</v>
      </c>
      <c r="AB5617" s="25">
        <v>10499</v>
      </c>
      <c r="AC5617" s="25">
        <v>0</v>
      </c>
      <c r="AD5617" s="25">
        <v>11000</v>
      </c>
      <c r="AE5617" s="25">
        <v>1</v>
      </c>
      <c r="AF5617" s="25">
        <v>10500</v>
      </c>
      <c r="AG5617" s="25">
        <v>0</v>
      </c>
      <c r="AH5617" s="25">
        <v>21501</v>
      </c>
      <c r="AI5617" s="16" t="s">
        <v>4968</v>
      </c>
    </row>
    <row r="5618" spans="1:35" x14ac:dyDescent="0.25">
      <c r="A5618" s="17">
        <v>128657</v>
      </c>
      <c r="B5618" s="18">
        <v>1</v>
      </c>
      <c r="C5618" s="16" t="s">
        <v>474</v>
      </c>
      <c r="D5618" s="21">
        <v>43523</v>
      </c>
      <c r="E5618" s="16" t="s">
        <v>142</v>
      </c>
      <c r="F5618" s="21">
        <v>43755</v>
      </c>
      <c r="G5618" s="16" t="s">
        <v>74</v>
      </c>
      <c r="H5618" s="26" t="s">
        <v>209</v>
      </c>
      <c r="I5618" s="16" t="s">
        <v>3972</v>
      </c>
      <c r="J5618" s="20" t="s">
        <v>116</v>
      </c>
      <c r="L5618" s="16" t="s">
        <v>116</v>
      </c>
      <c r="M5618" s="26" t="s">
        <v>11055</v>
      </c>
      <c r="N5618" s="26" t="s">
        <v>5039</v>
      </c>
      <c r="O5618" s="16" t="s">
        <v>151</v>
      </c>
      <c r="P5618" s="26" t="s">
        <v>632</v>
      </c>
      <c r="R5618" s="16" t="s">
        <v>1494</v>
      </c>
      <c r="S5618" s="16" t="s">
        <v>84</v>
      </c>
      <c r="T5618" s="22">
        <v>0.01</v>
      </c>
      <c r="U5618" s="21">
        <v>43539</v>
      </c>
      <c r="W5618" s="20" t="s">
        <v>43</v>
      </c>
      <c r="X5618" s="16" t="s">
        <v>140</v>
      </c>
      <c r="Z5618" s="24" t="s">
        <v>32</v>
      </c>
      <c r="AA5618" s="24" t="s">
        <v>32</v>
      </c>
      <c r="AB5618" s="24" t="s">
        <v>32</v>
      </c>
      <c r="AC5618" s="24" t="s">
        <v>32</v>
      </c>
      <c r="AD5618" s="25">
        <v>8000</v>
      </c>
      <c r="AE5618" s="25">
        <v>0</v>
      </c>
      <c r="AF5618" s="25">
        <v>688525</v>
      </c>
      <c r="AG5618" s="25">
        <v>0</v>
      </c>
      <c r="AH5618" s="25">
        <v>696525</v>
      </c>
      <c r="AI5618" s="16" t="s">
        <v>11054</v>
      </c>
    </row>
    <row r="5619" spans="1:35" x14ac:dyDescent="0.25">
      <c r="A5619" s="17">
        <v>128660</v>
      </c>
      <c r="B5619" s="18">
        <v>1</v>
      </c>
      <c r="C5619" s="16" t="s">
        <v>474</v>
      </c>
      <c r="D5619" s="21">
        <v>43523</v>
      </c>
      <c r="E5619" s="16" t="s">
        <v>142</v>
      </c>
      <c r="F5619" s="21">
        <v>43997</v>
      </c>
      <c r="G5619" s="16" t="s">
        <v>142</v>
      </c>
      <c r="H5619" s="26" t="s">
        <v>400</v>
      </c>
      <c r="I5619" s="16" t="s">
        <v>3972</v>
      </c>
      <c r="J5619" s="20" t="s">
        <v>116</v>
      </c>
      <c r="L5619" s="16" t="s">
        <v>116</v>
      </c>
      <c r="M5619" s="26" t="s">
        <v>11053</v>
      </c>
      <c r="N5619" s="26" t="s">
        <v>5039</v>
      </c>
      <c r="O5619" s="16" t="s">
        <v>151</v>
      </c>
      <c r="P5619" s="26" t="s">
        <v>632</v>
      </c>
      <c r="R5619" s="16" t="s">
        <v>1494</v>
      </c>
      <c r="S5619" s="16" t="s">
        <v>84</v>
      </c>
      <c r="T5619" s="22">
        <v>0.01</v>
      </c>
      <c r="U5619" s="21">
        <v>43539</v>
      </c>
      <c r="W5619" s="20" t="s">
        <v>43</v>
      </c>
      <c r="X5619" s="16" t="s">
        <v>78</v>
      </c>
      <c r="Z5619" s="24" t="s">
        <v>32</v>
      </c>
      <c r="AA5619" s="24" t="s">
        <v>32</v>
      </c>
      <c r="AB5619" s="24" t="s">
        <v>32</v>
      </c>
      <c r="AC5619" s="24" t="s">
        <v>32</v>
      </c>
      <c r="AD5619" s="25">
        <v>17000</v>
      </c>
      <c r="AE5619" s="25">
        <v>420000</v>
      </c>
      <c r="AF5619" s="25">
        <v>1520000</v>
      </c>
      <c r="AG5619" s="25">
        <v>0</v>
      </c>
      <c r="AH5619" s="25">
        <v>1957000</v>
      </c>
      <c r="AI5619" s="16" t="s">
        <v>11052</v>
      </c>
    </row>
    <row r="5620" spans="1:35" x14ac:dyDescent="0.25">
      <c r="A5620" s="17">
        <v>128661</v>
      </c>
      <c r="B5620" s="18">
        <v>2</v>
      </c>
      <c r="C5620" s="16" t="s">
        <v>73</v>
      </c>
      <c r="D5620" s="21">
        <v>43523</v>
      </c>
      <c r="E5620" s="16" t="s">
        <v>142</v>
      </c>
      <c r="F5620" s="21">
        <v>43663</v>
      </c>
      <c r="G5620" s="16" t="s">
        <v>108</v>
      </c>
      <c r="H5620" s="26" t="s">
        <v>252</v>
      </c>
      <c r="I5620" s="16" t="s">
        <v>1484</v>
      </c>
      <c r="J5620" s="20" t="s">
        <v>116</v>
      </c>
      <c r="L5620" s="16" t="s">
        <v>116</v>
      </c>
      <c r="M5620" s="26" t="s">
        <v>11051</v>
      </c>
      <c r="N5620" s="26" t="s">
        <v>5434</v>
      </c>
      <c r="O5620" s="16" t="s">
        <v>151</v>
      </c>
      <c r="P5620" s="26" t="s">
        <v>632</v>
      </c>
      <c r="R5620" s="16" t="s">
        <v>1494</v>
      </c>
      <c r="S5620" s="16" t="s">
        <v>84</v>
      </c>
      <c r="T5620" s="22">
        <v>0.01</v>
      </c>
      <c r="W5620" s="20" t="s">
        <v>43</v>
      </c>
      <c r="X5620" s="16" t="s">
        <v>78</v>
      </c>
      <c r="Z5620" s="24" t="s">
        <v>32</v>
      </c>
      <c r="AA5620" s="24" t="s">
        <v>32</v>
      </c>
      <c r="AB5620" s="24" t="s">
        <v>32</v>
      </c>
      <c r="AC5620" s="24" t="s">
        <v>32</v>
      </c>
      <c r="AD5620" s="25">
        <v>1</v>
      </c>
      <c r="AE5620" s="25">
        <v>0</v>
      </c>
      <c r="AF5620" s="25">
        <v>1</v>
      </c>
      <c r="AG5620" s="25">
        <v>0</v>
      </c>
      <c r="AH5620" s="25">
        <v>2</v>
      </c>
      <c r="AI5620" s="16" t="s">
        <v>11050</v>
      </c>
    </row>
    <row r="5621" spans="1:35" x14ac:dyDescent="0.25">
      <c r="A5621" s="17">
        <v>128662</v>
      </c>
      <c r="B5621" s="18">
        <v>2</v>
      </c>
      <c r="C5621" s="16" t="s">
        <v>474</v>
      </c>
      <c r="D5621" s="21">
        <v>43523</v>
      </c>
      <c r="E5621" s="16" t="s">
        <v>142</v>
      </c>
      <c r="F5621" s="21">
        <v>44123</v>
      </c>
      <c r="G5621" s="16" t="s">
        <v>108</v>
      </c>
      <c r="H5621" s="26" t="s">
        <v>371</v>
      </c>
      <c r="I5621" s="16" t="s">
        <v>3394</v>
      </c>
      <c r="J5621" s="20" t="s">
        <v>116</v>
      </c>
      <c r="L5621" s="16" t="s">
        <v>116</v>
      </c>
      <c r="M5621" s="26" t="s">
        <v>4969</v>
      </c>
      <c r="N5621" s="26" t="s">
        <v>4970</v>
      </c>
      <c r="O5621" s="16" t="s">
        <v>151</v>
      </c>
      <c r="P5621" s="26" t="s">
        <v>632</v>
      </c>
      <c r="R5621" s="16" t="s">
        <v>1494</v>
      </c>
      <c r="S5621" s="16" t="s">
        <v>84</v>
      </c>
      <c r="T5621" s="22">
        <v>0.01</v>
      </c>
      <c r="U5621" s="21">
        <v>43539</v>
      </c>
      <c r="W5621" s="20" t="s">
        <v>43</v>
      </c>
      <c r="X5621" s="16" t="s">
        <v>78</v>
      </c>
      <c r="Z5621" s="25">
        <v>0</v>
      </c>
      <c r="AA5621" s="25">
        <v>0</v>
      </c>
      <c r="AB5621" s="25">
        <v>6900000</v>
      </c>
      <c r="AC5621" s="25">
        <v>0</v>
      </c>
      <c r="AD5621" s="25">
        <v>1</v>
      </c>
      <c r="AE5621" s="25">
        <v>0</v>
      </c>
      <c r="AF5621" s="25">
        <v>7225001</v>
      </c>
      <c r="AG5621" s="25">
        <v>0</v>
      </c>
      <c r="AH5621" s="25">
        <v>7225002</v>
      </c>
      <c r="AI5621" s="16" t="s">
        <v>4971</v>
      </c>
    </row>
    <row r="5622" spans="1:35" x14ac:dyDescent="0.25">
      <c r="A5622" s="17">
        <v>128663</v>
      </c>
      <c r="B5622" s="18">
        <v>2</v>
      </c>
      <c r="C5622" s="16" t="s">
        <v>474</v>
      </c>
      <c r="D5622" s="21">
        <v>43523</v>
      </c>
      <c r="E5622" s="16" t="s">
        <v>142</v>
      </c>
      <c r="F5622" s="21">
        <v>44123</v>
      </c>
      <c r="G5622" s="16" t="s">
        <v>108</v>
      </c>
      <c r="H5622" s="26" t="s">
        <v>264</v>
      </c>
      <c r="I5622" s="16" t="s">
        <v>3394</v>
      </c>
      <c r="J5622" s="20" t="s">
        <v>116</v>
      </c>
      <c r="L5622" s="16" t="s">
        <v>116</v>
      </c>
      <c r="M5622" s="26" t="s">
        <v>11049</v>
      </c>
      <c r="N5622" s="26" t="s">
        <v>4973</v>
      </c>
      <c r="O5622" s="16" t="s">
        <v>151</v>
      </c>
      <c r="P5622" s="26" t="s">
        <v>632</v>
      </c>
      <c r="R5622" s="16" t="s">
        <v>1494</v>
      </c>
      <c r="S5622" s="16" t="s">
        <v>84</v>
      </c>
      <c r="T5622" s="22">
        <v>0.01</v>
      </c>
      <c r="U5622" s="21">
        <v>43539</v>
      </c>
      <c r="W5622" s="20" t="s">
        <v>43</v>
      </c>
      <c r="X5622" s="16" t="s">
        <v>78</v>
      </c>
      <c r="Z5622" s="24" t="s">
        <v>32</v>
      </c>
      <c r="AA5622" s="24" t="s">
        <v>32</v>
      </c>
      <c r="AB5622" s="24" t="s">
        <v>32</v>
      </c>
      <c r="AC5622" s="24" t="s">
        <v>32</v>
      </c>
      <c r="AD5622" s="25">
        <v>1200</v>
      </c>
      <c r="AE5622" s="25">
        <v>0</v>
      </c>
      <c r="AF5622" s="25">
        <v>1166346</v>
      </c>
      <c r="AG5622" s="25">
        <v>0</v>
      </c>
      <c r="AH5622" s="25">
        <v>1167546</v>
      </c>
      <c r="AI5622" s="16" t="s">
        <v>11048</v>
      </c>
    </row>
    <row r="5623" spans="1:35" x14ac:dyDescent="0.25">
      <c r="A5623" s="17">
        <v>128664</v>
      </c>
      <c r="B5623" s="18">
        <v>2</v>
      </c>
      <c r="C5623" s="16" t="s">
        <v>474</v>
      </c>
      <c r="D5623" s="21">
        <v>43523</v>
      </c>
      <c r="E5623" s="16" t="s">
        <v>142</v>
      </c>
      <c r="F5623" s="21">
        <v>44123</v>
      </c>
      <c r="G5623" s="16" t="s">
        <v>108</v>
      </c>
      <c r="H5623" s="26" t="s">
        <v>264</v>
      </c>
      <c r="I5623" s="16" t="s">
        <v>3394</v>
      </c>
      <c r="J5623" s="20" t="s">
        <v>116</v>
      </c>
      <c r="L5623" s="16" t="s">
        <v>116</v>
      </c>
      <c r="M5623" s="26" t="s">
        <v>4972</v>
      </c>
      <c r="N5623" s="26" t="s">
        <v>4973</v>
      </c>
      <c r="O5623" s="16" t="s">
        <v>151</v>
      </c>
      <c r="P5623" s="26" t="s">
        <v>632</v>
      </c>
      <c r="R5623" s="16" t="s">
        <v>1494</v>
      </c>
      <c r="S5623" s="16" t="s">
        <v>84</v>
      </c>
      <c r="T5623" s="22">
        <v>0.01</v>
      </c>
      <c r="U5623" s="21">
        <v>43539</v>
      </c>
      <c r="W5623" s="20" t="s">
        <v>43</v>
      </c>
      <c r="X5623" s="16" t="s">
        <v>78</v>
      </c>
      <c r="Z5623" s="25">
        <v>7000</v>
      </c>
      <c r="AA5623" s="25">
        <v>0</v>
      </c>
      <c r="AB5623" s="25">
        <v>500000</v>
      </c>
      <c r="AC5623" s="25">
        <v>0</v>
      </c>
      <c r="AD5623" s="25">
        <v>9000</v>
      </c>
      <c r="AE5623" s="25">
        <v>0</v>
      </c>
      <c r="AF5623" s="25">
        <v>2508661</v>
      </c>
      <c r="AG5623" s="25">
        <v>0</v>
      </c>
      <c r="AH5623" s="25">
        <v>2517661</v>
      </c>
      <c r="AI5623" s="16" t="s">
        <v>4974</v>
      </c>
    </row>
    <row r="5624" spans="1:35" x14ac:dyDescent="0.25">
      <c r="A5624" s="17">
        <v>128665</v>
      </c>
      <c r="B5624" s="18">
        <v>2</v>
      </c>
      <c r="C5624" s="16" t="s">
        <v>474</v>
      </c>
      <c r="D5624" s="21">
        <v>43523</v>
      </c>
      <c r="E5624" s="16" t="s">
        <v>142</v>
      </c>
      <c r="F5624" s="21">
        <v>44089</v>
      </c>
      <c r="G5624" s="16" t="s">
        <v>514</v>
      </c>
      <c r="H5624" s="26" t="s">
        <v>420</v>
      </c>
      <c r="I5624" s="16" t="s">
        <v>166</v>
      </c>
      <c r="J5624" s="20" t="s">
        <v>116</v>
      </c>
      <c r="L5624" s="16" t="s">
        <v>116</v>
      </c>
      <c r="M5624" s="26" t="s">
        <v>11047</v>
      </c>
      <c r="N5624" s="26" t="s">
        <v>4970</v>
      </c>
      <c r="O5624" s="16" t="s">
        <v>151</v>
      </c>
      <c r="P5624" s="26" t="s">
        <v>632</v>
      </c>
      <c r="R5624" s="16" t="s">
        <v>1494</v>
      </c>
      <c r="S5624" s="16" t="s">
        <v>84</v>
      </c>
      <c r="T5624" s="22">
        <v>0.01</v>
      </c>
      <c r="U5624" s="21">
        <v>43686</v>
      </c>
      <c r="W5624" s="20" t="s">
        <v>43</v>
      </c>
      <c r="X5624" s="16" t="s">
        <v>78</v>
      </c>
      <c r="Z5624" s="24" t="s">
        <v>32</v>
      </c>
      <c r="AA5624" s="24" t="s">
        <v>32</v>
      </c>
      <c r="AB5624" s="24" t="s">
        <v>32</v>
      </c>
      <c r="AC5624" s="24" t="s">
        <v>32</v>
      </c>
      <c r="AD5624" s="25">
        <v>13000</v>
      </c>
      <c r="AE5624" s="25">
        <v>0</v>
      </c>
      <c r="AF5624" s="25">
        <v>893033</v>
      </c>
      <c r="AG5624" s="25">
        <v>0</v>
      </c>
      <c r="AH5624" s="25">
        <v>906033</v>
      </c>
      <c r="AI5624" s="16" t="s">
        <v>11046</v>
      </c>
    </row>
    <row r="5625" spans="1:35" x14ac:dyDescent="0.25">
      <c r="A5625" s="17">
        <v>128665.01</v>
      </c>
      <c r="B5625" s="18">
        <v>2</v>
      </c>
      <c r="C5625" s="16" t="s">
        <v>73</v>
      </c>
      <c r="D5625" s="21">
        <v>43894</v>
      </c>
      <c r="E5625" s="16" t="s">
        <v>142</v>
      </c>
      <c r="F5625" s="21">
        <v>44279</v>
      </c>
      <c r="G5625" s="16" t="s">
        <v>514</v>
      </c>
      <c r="H5625" s="26" t="s">
        <v>420</v>
      </c>
      <c r="I5625" s="16" t="s">
        <v>166</v>
      </c>
      <c r="J5625" s="20" t="s">
        <v>116</v>
      </c>
      <c r="L5625" s="16" t="s">
        <v>116</v>
      </c>
      <c r="M5625" s="26" t="s">
        <v>11045</v>
      </c>
      <c r="O5625" s="16" t="s">
        <v>151</v>
      </c>
      <c r="P5625" s="26" t="s">
        <v>632</v>
      </c>
      <c r="R5625" s="16" t="s">
        <v>1494</v>
      </c>
      <c r="S5625" s="16" t="s">
        <v>84</v>
      </c>
      <c r="T5625" s="22">
        <v>0.01</v>
      </c>
      <c r="W5625" s="20" t="s">
        <v>43</v>
      </c>
      <c r="X5625" s="16" t="s">
        <v>78</v>
      </c>
      <c r="Z5625" s="24" t="s">
        <v>32</v>
      </c>
      <c r="AA5625" s="24" t="s">
        <v>32</v>
      </c>
      <c r="AB5625" s="24" t="s">
        <v>32</v>
      </c>
      <c r="AC5625" s="24" t="s">
        <v>32</v>
      </c>
      <c r="AD5625" s="25">
        <v>0</v>
      </c>
      <c r="AE5625" s="25">
        <v>0</v>
      </c>
      <c r="AF5625" s="25">
        <v>433576</v>
      </c>
      <c r="AG5625" s="25">
        <v>0</v>
      </c>
      <c r="AH5625" s="25">
        <v>433576</v>
      </c>
      <c r="AI5625" s="16" t="s">
        <v>11044</v>
      </c>
    </row>
    <row r="5626" spans="1:35" x14ac:dyDescent="0.25">
      <c r="A5626" s="17">
        <v>128666</v>
      </c>
      <c r="B5626" s="18">
        <v>2</v>
      </c>
      <c r="C5626" s="16" t="s">
        <v>474</v>
      </c>
      <c r="D5626" s="21">
        <v>43523</v>
      </c>
      <c r="E5626" s="16" t="s">
        <v>142</v>
      </c>
      <c r="F5626" s="21">
        <v>44141</v>
      </c>
      <c r="G5626" s="16" t="s">
        <v>32</v>
      </c>
      <c r="H5626" s="26" t="s">
        <v>170</v>
      </c>
      <c r="I5626" s="16" t="s">
        <v>464</v>
      </c>
      <c r="J5626" s="20" t="s">
        <v>116</v>
      </c>
      <c r="L5626" s="16" t="s">
        <v>116</v>
      </c>
      <c r="M5626" s="26" t="s">
        <v>11043</v>
      </c>
      <c r="N5626" s="26" t="s">
        <v>4970</v>
      </c>
      <c r="O5626" s="16" t="s">
        <v>151</v>
      </c>
      <c r="P5626" s="26" t="s">
        <v>632</v>
      </c>
      <c r="R5626" s="16" t="s">
        <v>1494</v>
      </c>
      <c r="S5626" s="16" t="s">
        <v>84</v>
      </c>
      <c r="T5626" s="22">
        <v>1.2</v>
      </c>
      <c r="U5626" s="21">
        <v>43595</v>
      </c>
      <c r="W5626" s="20" t="s">
        <v>43</v>
      </c>
      <c r="X5626" s="16" t="s">
        <v>78</v>
      </c>
      <c r="Z5626" s="24" t="s">
        <v>32</v>
      </c>
      <c r="AA5626" s="24" t="s">
        <v>32</v>
      </c>
      <c r="AB5626" s="24" t="s">
        <v>32</v>
      </c>
      <c r="AC5626" s="24" t="s">
        <v>32</v>
      </c>
      <c r="AD5626" s="25">
        <v>40000</v>
      </c>
      <c r="AE5626" s="25">
        <v>0</v>
      </c>
      <c r="AF5626" s="25">
        <v>21184052</v>
      </c>
      <c r="AG5626" s="25">
        <v>0</v>
      </c>
      <c r="AH5626" s="25">
        <v>21224052</v>
      </c>
      <c r="AI5626" s="16" t="s">
        <v>11042</v>
      </c>
    </row>
    <row r="5627" spans="1:35" x14ac:dyDescent="0.25">
      <c r="A5627" s="17">
        <v>128666.01</v>
      </c>
      <c r="B5627" s="18">
        <v>2</v>
      </c>
      <c r="C5627" s="16" t="s">
        <v>73</v>
      </c>
      <c r="D5627" s="21">
        <v>43894</v>
      </c>
      <c r="E5627" s="16" t="s">
        <v>142</v>
      </c>
      <c r="F5627" s="21">
        <v>44279</v>
      </c>
      <c r="G5627" s="16" t="s">
        <v>75</v>
      </c>
      <c r="H5627" s="26" t="s">
        <v>170</v>
      </c>
      <c r="I5627" s="16" t="s">
        <v>464</v>
      </c>
      <c r="J5627" s="20" t="s">
        <v>116</v>
      </c>
      <c r="L5627" s="16" t="s">
        <v>116</v>
      </c>
      <c r="M5627" s="26" t="s">
        <v>11041</v>
      </c>
      <c r="O5627" s="16" t="s">
        <v>151</v>
      </c>
      <c r="P5627" s="26" t="s">
        <v>632</v>
      </c>
      <c r="R5627" s="16" t="s">
        <v>1494</v>
      </c>
      <c r="S5627" s="16" t="s">
        <v>84</v>
      </c>
      <c r="T5627" s="22">
        <v>1.2</v>
      </c>
      <c r="W5627" s="20" t="s">
        <v>43</v>
      </c>
      <c r="X5627" s="16" t="s">
        <v>78</v>
      </c>
      <c r="Z5627" s="24" t="s">
        <v>32</v>
      </c>
      <c r="AA5627" s="24" t="s">
        <v>32</v>
      </c>
      <c r="AB5627" s="24" t="s">
        <v>32</v>
      </c>
      <c r="AC5627" s="24" t="s">
        <v>32</v>
      </c>
      <c r="AD5627" s="25">
        <v>0</v>
      </c>
      <c r="AE5627" s="25">
        <v>0</v>
      </c>
      <c r="AF5627" s="25">
        <v>1285955</v>
      </c>
      <c r="AG5627" s="25">
        <v>0</v>
      </c>
      <c r="AH5627" s="25">
        <v>1285955</v>
      </c>
      <c r="AI5627" s="16" t="s">
        <v>11040</v>
      </c>
    </row>
    <row r="5628" spans="1:35" x14ac:dyDescent="0.25">
      <c r="A5628" s="17">
        <v>128666.02</v>
      </c>
      <c r="B5628" s="18">
        <v>2</v>
      </c>
      <c r="C5628" s="16" t="s">
        <v>73</v>
      </c>
      <c r="D5628" s="21">
        <v>44174</v>
      </c>
      <c r="E5628" s="16" t="s">
        <v>81</v>
      </c>
      <c r="F5628" s="21">
        <v>44279</v>
      </c>
      <c r="G5628" s="16" t="s">
        <v>75</v>
      </c>
      <c r="H5628" s="26" t="s">
        <v>170</v>
      </c>
      <c r="I5628" s="16" t="s">
        <v>464</v>
      </c>
      <c r="J5628" s="20" t="s">
        <v>116</v>
      </c>
      <c r="L5628" s="16" t="s">
        <v>116</v>
      </c>
      <c r="M5628" s="26" t="s">
        <v>4975</v>
      </c>
      <c r="N5628" s="26" t="s">
        <v>4976</v>
      </c>
      <c r="O5628" s="16" t="s">
        <v>151</v>
      </c>
      <c r="P5628" s="26" t="s">
        <v>603</v>
      </c>
      <c r="R5628" s="16" t="s">
        <v>1494</v>
      </c>
      <c r="S5628" s="16" t="s">
        <v>84</v>
      </c>
      <c r="T5628" s="23" t="s">
        <v>32</v>
      </c>
      <c r="W5628" s="20" t="s">
        <v>43</v>
      </c>
      <c r="X5628" s="16" t="s">
        <v>78</v>
      </c>
      <c r="Z5628" s="25">
        <v>0</v>
      </c>
      <c r="AA5628" s="25">
        <v>100000</v>
      </c>
      <c r="AB5628" s="25">
        <v>0</v>
      </c>
      <c r="AC5628" s="25">
        <v>0</v>
      </c>
      <c r="AD5628" s="25">
        <v>0</v>
      </c>
      <c r="AE5628" s="25">
        <v>100000</v>
      </c>
      <c r="AF5628" s="25">
        <v>0</v>
      </c>
      <c r="AG5628" s="25">
        <v>0</v>
      </c>
      <c r="AH5628" s="25">
        <v>100000</v>
      </c>
    </row>
    <row r="5629" spans="1:35" x14ac:dyDescent="0.25">
      <c r="A5629" s="17">
        <v>128667</v>
      </c>
      <c r="B5629" s="18">
        <v>1</v>
      </c>
      <c r="C5629" s="16" t="s">
        <v>73</v>
      </c>
      <c r="D5629" s="21">
        <v>43523</v>
      </c>
      <c r="E5629" s="16" t="s">
        <v>142</v>
      </c>
      <c r="F5629" s="21">
        <v>43663</v>
      </c>
      <c r="G5629" s="16" t="s">
        <v>109</v>
      </c>
      <c r="H5629" s="26" t="s">
        <v>317</v>
      </c>
      <c r="M5629" s="26" t="s">
        <v>11039</v>
      </c>
      <c r="O5629" s="16" t="s">
        <v>151</v>
      </c>
      <c r="T5629" s="23" t="s">
        <v>32</v>
      </c>
      <c r="W5629" s="20" t="s">
        <v>43</v>
      </c>
      <c r="Z5629" s="24" t="s">
        <v>32</v>
      </c>
      <c r="AA5629" s="24" t="s">
        <v>32</v>
      </c>
      <c r="AB5629" s="24" t="s">
        <v>32</v>
      </c>
      <c r="AC5629" s="24" t="s">
        <v>32</v>
      </c>
      <c r="AD5629" s="25">
        <v>0</v>
      </c>
      <c r="AE5629" s="25">
        <v>0</v>
      </c>
      <c r="AF5629" s="25">
        <v>2</v>
      </c>
      <c r="AG5629" s="25">
        <v>0</v>
      </c>
      <c r="AH5629" s="25">
        <v>2</v>
      </c>
      <c r="AI5629" s="16" t="s">
        <v>11038</v>
      </c>
    </row>
    <row r="5630" spans="1:35" x14ac:dyDescent="0.25">
      <c r="A5630" s="17">
        <v>128668</v>
      </c>
      <c r="B5630" s="18">
        <v>1</v>
      </c>
      <c r="C5630" s="16" t="s">
        <v>474</v>
      </c>
      <c r="D5630" s="21">
        <v>43523</v>
      </c>
      <c r="E5630" s="16" t="s">
        <v>81</v>
      </c>
      <c r="F5630" s="21">
        <v>44169</v>
      </c>
      <c r="G5630" s="16" t="s">
        <v>32</v>
      </c>
      <c r="H5630" s="26" t="s">
        <v>386</v>
      </c>
      <c r="I5630" s="16" t="s">
        <v>159</v>
      </c>
      <c r="J5630" s="20" t="s">
        <v>148</v>
      </c>
      <c r="L5630" s="16" t="s">
        <v>149</v>
      </c>
      <c r="M5630" s="26" t="s">
        <v>4977</v>
      </c>
      <c r="N5630" s="26" t="s">
        <v>4978</v>
      </c>
      <c r="O5630" s="16" t="s">
        <v>151</v>
      </c>
      <c r="P5630" s="26" t="s">
        <v>632</v>
      </c>
      <c r="R5630" s="16" t="s">
        <v>1494</v>
      </c>
      <c r="S5630" s="16" t="s">
        <v>84</v>
      </c>
      <c r="T5630" s="22">
        <v>2</v>
      </c>
      <c r="U5630" s="21">
        <v>43966</v>
      </c>
      <c r="W5630" s="20" t="s">
        <v>43</v>
      </c>
      <c r="X5630" s="16" t="s">
        <v>454</v>
      </c>
      <c r="Z5630" s="25">
        <v>0</v>
      </c>
      <c r="AA5630" s="25">
        <v>0</v>
      </c>
      <c r="AB5630" s="25">
        <v>-154000</v>
      </c>
      <c r="AC5630" s="25">
        <v>1203000</v>
      </c>
      <c r="AD5630" s="25">
        <v>175000</v>
      </c>
      <c r="AE5630" s="25">
        <v>0</v>
      </c>
      <c r="AF5630" s="25">
        <v>4683000</v>
      </c>
      <c r="AG5630" s="25">
        <v>1203000</v>
      </c>
      <c r="AH5630" s="25">
        <v>6066000</v>
      </c>
      <c r="AI5630" s="16" t="s">
        <v>4979</v>
      </c>
    </row>
    <row r="5631" spans="1:35" x14ac:dyDescent="0.25">
      <c r="A5631" s="17">
        <v>128669</v>
      </c>
      <c r="B5631" s="18">
        <v>1</v>
      </c>
      <c r="C5631" s="16" t="s">
        <v>73</v>
      </c>
      <c r="D5631" s="21">
        <v>43524</v>
      </c>
      <c r="E5631" s="16" t="s">
        <v>81</v>
      </c>
      <c r="F5631" s="21">
        <v>43725</v>
      </c>
      <c r="G5631" s="16" t="s">
        <v>82</v>
      </c>
      <c r="H5631" s="26" t="s">
        <v>146</v>
      </c>
      <c r="I5631" s="16" t="s">
        <v>8561</v>
      </c>
      <c r="J5631" s="20" t="s">
        <v>116</v>
      </c>
      <c r="L5631" s="16" t="s">
        <v>116</v>
      </c>
      <c r="M5631" s="26" t="s">
        <v>11037</v>
      </c>
      <c r="N5631" s="26" t="s">
        <v>5434</v>
      </c>
      <c r="O5631" s="16" t="s">
        <v>151</v>
      </c>
      <c r="P5631" s="26" t="s">
        <v>632</v>
      </c>
      <c r="R5631" s="16" t="s">
        <v>1494</v>
      </c>
      <c r="S5631" s="16" t="s">
        <v>84</v>
      </c>
      <c r="T5631" s="22">
        <v>0.01</v>
      </c>
      <c r="W5631" s="20" t="s">
        <v>43</v>
      </c>
      <c r="X5631" s="16" t="s">
        <v>78</v>
      </c>
      <c r="Z5631" s="24" t="s">
        <v>32</v>
      </c>
      <c r="AA5631" s="24" t="s">
        <v>32</v>
      </c>
      <c r="AB5631" s="24" t="s">
        <v>32</v>
      </c>
      <c r="AC5631" s="24" t="s">
        <v>32</v>
      </c>
      <c r="AD5631" s="25">
        <v>7000</v>
      </c>
      <c r="AE5631" s="25">
        <v>12000</v>
      </c>
      <c r="AF5631" s="25">
        <v>342000</v>
      </c>
      <c r="AG5631" s="25">
        <v>0</v>
      </c>
      <c r="AH5631" s="25">
        <v>361000</v>
      </c>
      <c r="AI5631" s="16" t="s">
        <v>11036</v>
      </c>
    </row>
    <row r="5632" spans="1:35" x14ac:dyDescent="0.25">
      <c r="A5632" s="17">
        <v>128670</v>
      </c>
      <c r="B5632" s="18">
        <v>1</v>
      </c>
      <c r="C5632" s="16" t="s">
        <v>474</v>
      </c>
      <c r="D5632" s="21">
        <v>43524</v>
      </c>
      <c r="E5632" s="16" t="s">
        <v>142</v>
      </c>
      <c r="F5632" s="21">
        <v>43794</v>
      </c>
      <c r="G5632" s="16" t="s">
        <v>82</v>
      </c>
      <c r="H5632" s="26" t="s">
        <v>209</v>
      </c>
      <c r="I5632" s="16" t="s">
        <v>3972</v>
      </c>
      <c r="J5632" s="20" t="s">
        <v>116</v>
      </c>
      <c r="L5632" s="16" t="s">
        <v>116</v>
      </c>
      <c r="M5632" s="26" t="s">
        <v>11035</v>
      </c>
      <c r="N5632" s="26" t="s">
        <v>5039</v>
      </c>
      <c r="O5632" s="16" t="s">
        <v>151</v>
      </c>
      <c r="P5632" s="26" t="s">
        <v>632</v>
      </c>
      <c r="R5632" s="16" t="s">
        <v>1494</v>
      </c>
      <c r="S5632" s="16" t="s">
        <v>84</v>
      </c>
      <c r="T5632" s="22">
        <v>0.01</v>
      </c>
      <c r="U5632" s="21">
        <v>43539</v>
      </c>
      <c r="W5632" s="20" t="s">
        <v>43</v>
      </c>
      <c r="X5632" s="16" t="s">
        <v>140</v>
      </c>
      <c r="Z5632" s="24" t="s">
        <v>32</v>
      </c>
      <c r="AA5632" s="24" t="s">
        <v>32</v>
      </c>
      <c r="AB5632" s="24" t="s">
        <v>32</v>
      </c>
      <c r="AC5632" s="24" t="s">
        <v>32</v>
      </c>
      <c r="AD5632" s="25">
        <v>2000</v>
      </c>
      <c r="AE5632" s="25">
        <v>0</v>
      </c>
      <c r="AF5632" s="25">
        <v>220000</v>
      </c>
      <c r="AG5632" s="25">
        <v>0</v>
      </c>
      <c r="AH5632" s="25">
        <v>222000</v>
      </c>
      <c r="AI5632" s="16" t="s">
        <v>11034</v>
      </c>
    </row>
    <row r="5633" spans="1:35" x14ac:dyDescent="0.25">
      <c r="A5633" s="17">
        <v>128671</v>
      </c>
      <c r="B5633" s="18">
        <v>3</v>
      </c>
      <c r="C5633" s="16" t="s">
        <v>474</v>
      </c>
      <c r="D5633" s="21">
        <v>43524</v>
      </c>
      <c r="E5633" s="16" t="s">
        <v>142</v>
      </c>
      <c r="F5633" s="21">
        <v>44089</v>
      </c>
      <c r="G5633" s="16" t="s">
        <v>108</v>
      </c>
      <c r="H5633" s="26" t="s">
        <v>226</v>
      </c>
      <c r="I5633" s="16" t="s">
        <v>468</v>
      </c>
      <c r="J5633" s="20" t="s">
        <v>116</v>
      </c>
      <c r="L5633" s="16" t="s">
        <v>116</v>
      </c>
      <c r="M5633" s="26" t="s">
        <v>11033</v>
      </c>
      <c r="N5633" s="26" t="s">
        <v>4970</v>
      </c>
      <c r="O5633" s="16" t="s">
        <v>151</v>
      </c>
      <c r="P5633" s="26" t="s">
        <v>632</v>
      </c>
      <c r="R5633" s="16" t="s">
        <v>1494</v>
      </c>
      <c r="S5633" s="16" t="s">
        <v>84</v>
      </c>
      <c r="T5633" s="22">
        <v>0.01</v>
      </c>
      <c r="U5633" s="21">
        <v>43686</v>
      </c>
      <c r="W5633" s="20" t="s">
        <v>43</v>
      </c>
      <c r="X5633" s="16" t="s">
        <v>78</v>
      </c>
      <c r="Z5633" s="24" t="s">
        <v>32</v>
      </c>
      <c r="AA5633" s="24" t="s">
        <v>32</v>
      </c>
      <c r="AB5633" s="24" t="s">
        <v>32</v>
      </c>
      <c r="AC5633" s="24" t="s">
        <v>32</v>
      </c>
      <c r="AD5633" s="25">
        <v>22000</v>
      </c>
      <c r="AE5633" s="25">
        <v>80000</v>
      </c>
      <c r="AF5633" s="25">
        <v>686742</v>
      </c>
      <c r="AG5633" s="25">
        <v>0</v>
      </c>
      <c r="AH5633" s="25">
        <v>788742</v>
      </c>
      <c r="AI5633" s="16" t="s">
        <v>11032</v>
      </c>
    </row>
    <row r="5634" spans="1:35" x14ac:dyDescent="0.25">
      <c r="A5634" s="17">
        <v>128672</v>
      </c>
      <c r="B5634" s="18">
        <v>3</v>
      </c>
      <c r="C5634" s="16" t="s">
        <v>73</v>
      </c>
      <c r="D5634" s="21">
        <v>43524</v>
      </c>
      <c r="E5634" s="16" t="s">
        <v>142</v>
      </c>
      <c r="F5634" s="21">
        <v>43795</v>
      </c>
      <c r="G5634" s="16" t="s">
        <v>108</v>
      </c>
      <c r="H5634" s="26" t="s">
        <v>255</v>
      </c>
      <c r="I5634" s="16" t="s">
        <v>1681</v>
      </c>
      <c r="J5634" s="20" t="s">
        <v>116</v>
      </c>
      <c r="L5634" s="16" t="s">
        <v>116</v>
      </c>
      <c r="M5634" s="26" t="s">
        <v>11031</v>
      </c>
      <c r="N5634" s="26" t="s">
        <v>5456</v>
      </c>
      <c r="O5634" s="16" t="s">
        <v>151</v>
      </c>
      <c r="P5634" s="26" t="s">
        <v>632</v>
      </c>
      <c r="R5634" s="16" t="s">
        <v>1494</v>
      </c>
      <c r="S5634" s="16" t="s">
        <v>84</v>
      </c>
      <c r="T5634" s="22">
        <v>0.01</v>
      </c>
      <c r="W5634" s="20" t="s">
        <v>43</v>
      </c>
      <c r="X5634" s="16" t="s">
        <v>78</v>
      </c>
      <c r="Z5634" s="24" t="s">
        <v>32</v>
      </c>
      <c r="AA5634" s="24" t="s">
        <v>32</v>
      </c>
      <c r="AB5634" s="24" t="s">
        <v>32</v>
      </c>
      <c r="AC5634" s="24" t="s">
        <v>32</v>
      </c>
      <c r="AD5634" s="25">
        <v>1</v>
      </c>
      <c r="AE5634" s="25">
        <v>1</v>
      </c>
      <c r="AF5634" s="25">
        <v>1</v>
      </c>
      <c r="AG5634" s="25">
        <v>0</v>
      </c>
      <c r="AH5634" s="25">
        <v>3</v>
      </c>
      <c r="AI5634" s="16" t="s">
        <v>11030</v>
      </c>
    </row>
    <row r="5635" spans="1:35" x14ac:dyDescent="0.25">
      <c r="A5635" s="17">
        <v>128673</v>
      </c>
      <c r="B5635" s="18">
        <v>3</v>
      </c>
      <c r="C5635" s="16" t="s">
        <v>474</v>
      </c>
      <c r="D5635" s="21">
        <v>43524</v>
      </c>
      <c r="E5635" s="16" t="s">
        <v>142</v>
      </c>
      <c r="F5635" s="21">
        <v>43790</v>
      </c>
      <c r="G5635" s="16" t="s">
        <v>832</v>
      </c>
      <c r="H5635" s="26" t="s">
        <v>273</v>
      </c>
      <c r="I5635" s="16" t="s">
        <v>2020</v>
      </c>
      <c r="J5635" s="20" t="s">
        <v>116</v>
      </c>
      <c r="L5635" s="16" t="s">
        <v>116</v>
      </c>
      <c r="M5635" s="26" t="s">
        <v>11029</v>
      </c>
      <c r="O5635" s="16" t="s">
        <v>151</v>
      </c>
      <c r="P5635" s="26" t="s">
        <v>632</v>
      </c>
      <c r="R5635" s="16" t="s">
        <v>1494</v>
      </c>
      <c r="S5635" s="16" t="s">
        <v>84</v>
      </c>
      <c r="T5635" s="22">
        <v>0.5</v>
      </c>
      <c r="U5635" s="21">
        <v>43560</v>
      </c>
      <c r="W5635" s="20" t="s">
        <v>43</v>
      </c>
      <c r="X5635" s="16" t="s">
        <v>78</v>
      </c>
      <c r="Z5635" s="24" t="s">
        <v>32</v>
      </c>
      <c r="AA5635" s="24" t="s">
        <v>32</v>
      </c>
      <c r="AB5635" s="24" t="s">
        <v>32</v>
      </c>
      <c r="AC5635" s="24" t="s">
        <v>32</v>
      </c>
      <c r="AD5635" s="25">
        <v>18000</v>
      </c>
      <c r="AE5635" s="25">
        <v>0</v>
      </c>
      <c r="AF5635" s="25">
        <v>1097077</v>
      </c>
      <c r="AG5635" s="25">
        <v>0</v>
      </c>
      <c r="AH5635" s="25">
        <v>1115077</v>
      </c>
      <c r="AI5635" s="16" t="s">
        <v>11028</v>
      </c>
    </row>
    <row r="5636" spans="1:35" x14ac:dyDescent="0.25">
      <c r="A5636" s="17">
        <v>128674</v>
      </c>
      <c r="B5636" s="18">
        <v>4</v>
      </c>
      <c r="C5636" s="16" t="s">
        <v>73</v>
      </c>
      <c r="D5636" s="21">
        <v>43525</v>
      </c>
      <c r="E5636" s="16" t="s">
        <v>819</v>
      </c>
      <c r="F5636" s="21">
        <v>44201</v>
      </c>
      <c r="G5636" s="16" t="s">
        <v>1913</v>
      </c>
      <c r="H5636" s="26" t="s">
        <v>126</v>
      </c>
      <c r="M5636" s="26" t="s">
        <v>11027</v>
      </c>
      <c r="O5636" s="16" t="s">
        <v>53</v>
      </c>
      <c r="P5636" s="26" t="s">
        <v>40</v>
      </c>
      <c r="R5636" s="16" t="s">
        <v>41</v>
      </c>
      <c r="S5636" s="16" t="s">
        <v>42</v>
      </c>
      <c r="T5636" s="22">
        <v>0.09</v>
      </c>
      <c r="W5636" s="20" t="s">
        <v>43</v>
      </c>
      <c r="Y5636" s="26" t="s">
        <v>11026</v>
      </c>
      <c r="Z5636" s="24" t="s">
        <v>32</v>
      </c>
      <c r="AA5636" s="24" t="s">
        <v>32</v>
      </c>
      <c r="AB5636" s="24" t="s">
        <v>32</v>
      </c>
      <c r="AC5636" s="24" t="s">
        <v>32</v>
      </c>
      <c r="AD5636" s="25">
        <v>95000</v>
      </c>
      <c r="AE5636" s="25">
        <v>0</v>
      </c>
      <c r="AF5636" s="25">
        <v>0</v>
      </c>
      <c r="AG5636" s="25">
        <v>0</v>
      </c>
      <c r="AH5636" s="25">
        <v>95000</v>
      </c>
      <c r="AI5636" s="16" t="s">
        <v>11025</v>
      </c>
    </row>
    <row r="5637" spans="1:35" x14ac:dyDescent="0.25">
      <c r="A5637" s="17">
        <v>128675</v>
      </c>
      <c r="B5637" s="18">
        <v>3</v>
      </c>
      <c r="C5637" s="16" t="s">
        <v>73</v>
      </c>
      <c r="D5637" s="21">
        <v>43525</v>
      </c>
      <c r="E5637" s="16" t="s">
        <v>1610</v>
      </c>
      <c r="F5637" s="21">
        <v>43525</v>
      </c>
      <c r="G5637" s="16" t="s">
        <v>1610</v>
      </c>
      <c r="H5637" s="26" t="s">
        <v>766</v>
      </c>
      <c r="L5637" s="16" t="s">
        <v>110</v>
      </c>
      <c r="M5637" s="26" t="s">
        <v>11024</v>
      </c>
      <c r="O5637" s="16" t="s">
        <v>1612</v>
      </c>
      <c r="T5637" s="23" t="s">
        <v>32</v>
      </c>
      <c r="W5637" s="20" t="s">
        <v>43</v>
      </c>
      <c r="Z5637" s="24" t="s">
        <v>32</v>
      </c>
      <c r="AA5637" s="24" t="s">
        <v>32</v>
      </c>
      <c r="AB5637" s="24" t="s">
        <v>32</v>
      </c>
      <c r="AC5637" s="24" t="s">
        <v>32</v>
      </c>
      <c r="AD5637" s="25">
        <v>0</v>
      </c>
      <c r="AE5637" s="25">
        <v>0</v>
      </c>
      <c r="AF5637" s="25">
        <v>350000</v>
      </c>
      <c r="AG5637" s="25">
        <v>0</v>
      </c>
      <c r="AH5637" s="25">
        <v>350000</v>
      </c>
      <c r="AI5637" s="16" t="s">
        <v>11023</v>
      </c>
    </row>
    <row r="5638" spans="1:35" x14ac:dyDescent="0.25">
      <c r="A5638" s="17">
        <v>128677</v>
      </c>
      <c r="B5638" s="18">
        <v>3</v>
      </c>
      <c r="C5638" s="16" t="s">
        <v>474</v>
      </c>
      <c r="D5638" s="21">
        <v>43528</v>
      </c>
      <c r="E5638" s="16" t="s">
        <v>142</v>
      </c>
      <c r="F5638" s="21">
        <v>43892</v>
      </c>
      <c r="G5638" s="16" t="s">
        <v>832</v>
      </c>
      <c r="H5638" s="26" t="s">
        <v>255</v>
      </c>
      <c r="I5638" s="16" t="s">
        <v>468</v>
      </c>
      <c r="J5638" s="20" t="s">
        <v>116</v>
      </c>
      <c r="L5638" s="16" t="s">
        <v>116</v>
      </c>
      <c r="M5638" s="26" t="s">
        <v>11022</v>
      </c>
      <c r="N5638" s="26" t="s">
        <v>11021</v>
      </c>
      <c r="O5638" s="16" t="s">
        <v>151</v>
      </c>
      <c r="P5638" s="26" t="s">
        <v>4592</v>
      </c>
      <c r="R5638" s="16" t="s">
        <v>41</v>
      </c>
      <c r="S5638" s="16" t="s">
        <v>42</v>
      </c>
      <c r="T5638" s="22">
        <v>0.01</v>
      </c>
      <c r="U5638" s="21">
        <v>43595</v>
      </c>
      <c r="W5638" s="20" t="s">
        <v>43</v>
      </c>
      <c r="X5638" s="16" t="s">
        <v>140</v>
      </c>
      <c r="Z5638" s="24" t="s">
        <v>32</v>
      </c>
      <c r="AA5638" s="24" t="s">
        <v>32</v>
      </c>
      <c r="AB5638" s="24" t="s">
        <v>32</v>
      </c>
      <c r="AC5638" s="24" t="s">
        <v>32</v>
      </c>
      <c r="AD5638" s="25">
        <v>21000</v>
      </c>
      <c r="AE5638" s="25">
        <v>0</v>
      </c>
      <c r="AF5638" s="25">
        <v>372479</v>
      </c>
      <c r="AG5638" s="25">
        <v>0</v>
      </c>
      <c r="AH5638" s="25">
        <v>393479</v>
      </c>
      <c r="AI5638" s="16" t="s">
        <v>11020</v>
      </c>
    </row>
    <row r="5639" spans="1:35" ht="30" x14ac:dyDescent="0.25">
      <c r="A5639" s="17">
        <v>128678</v>
      </c>
      <c r="B5639" s="18">
        <v>2</v>
      </c>
      <c r="C5639" s="16" t="s">
        <v>474</v>
      </c>
      <c r="D5639" s="21">
        <v>43528</v>
      </c>
      <c r="E5639" s="16" t="s">
        <v>142</v>
      </c>
      <c r="F5639" s="21">
        <v>43803</v>
      </c>
      <c r="G5639" s="16" t="s">
        <v>514</v>
      </c>
      <c r="H5639" s="26" t="s">
        <v>286</v>
      </c>
      <c r="I5639" s="16" t="s">
        <v>2527</v>
      </c>
      <c r="J5639" s="20" t="s">
        <v>116</v>
      </c>
      <c r="L5639" s="16" t="s">
        <v>116</v>
      </c>
      <c r="M5639" s="26" t="s">
        <v>11019</v>
      </c>
      <c r="N5639" s="26" t="s">
        <v>4970</v>
      </c>
      <c r="O5639" s="16" t="s">
        <v>151</v>
      </c>
      <c r="P5639" s="26" t="s">
        <v>632</v>
      </c>
      <c r="R5639" s="16" t="s">
        <v>1494</v>
      </c>
      <c r="S5639" s="16" t="s">
        <v>84</v>
      </c>
      <c r="T5639" s="22">
        <v>0.01</v>
      </c>
      <c r="U5639" s="21">
        <v>43519</v>
      </c>
      <c r="W5639" s="20" t="s">
        <v>43</v>
      </c>
      <c r="X5639" s="16" t="s">
        <v>78</v>
      </c>
      <c r="Z5639" s="24" t="s">
        <v>32</v>
      </c>
      <c r="AA5639" s="24" t="s">
        <v>32</v>
      </c>
      <c r="AB5639" s="24" t="s">
        <v>32</v>
      </c>
      <c r="AC5639" s="24" t="s">
        <v>32</v>
      </c>
      <c r="AD5639" s="25">
        <v>160000</v>
      </c>
      <c r="AE5639" s="25">
        <v>573225</v>
      </c>
      <c r="AF5639" s="25">
        <v>2581239</v>
      </c>
      <c r="AG5639" s="25">
        <v>0</v>
      </c>
      <c r="AH5639" s="25">
        <v>3314464</v>
      </c>
      <c r="AI5639" s="16" t="s">
        <v>11018</v>
      </c>
    </row>
    <row r="5640" spans="1:35" x14ac:dyDescent="0.25">
      <c r="A5640" s="17">
        <v>128679</v>
      </c>
      <c r="B5640" s="18">
        <v>4</v>
      </c>
      <c r="C5640" s="16" t="s">
        <v>474</v>
      </c>
      <c r="D5640" s="21">
        <v>43529</v>
      </c>
      <c r="E5640" s="16" t="s">
        <v>176</v>
      </c>
      <c r="F5640" s="21">
        <v>44089</v>
      </c>
      <c r="G5640" s="16" t="s">
        <v>32</v>
      </c>
      <c r="H5640" s="26" t="s">
        <v>349</v>
      </c>
      <c r="I5640" s="16" t="s">
        <v>736</v>
      </c>
      <c r="J5640" s="20" t="s">
        <v>116</v>
      </c>
      <c r="L5640" s="16" t="s">
        <v>116</v>
      </c>
      <c r="M5640" s="26" t="s">
        <v>4980</v>
      </c>
      <c r="O5640" s="16" t="s">
        <v>179</v>
      </c>
      <c r="P5640" s="26" t="s">
        <v>79</v>
      </c>
      <c r="R5640" s="16" t="s">
        <v>41</v>
      </c>
      <c r="S5640" s="16" t="s">
        <v>84</v>
      </c>
      <c r="T5640" s="22">
        <v>0.01</v>
      </c>
      <c r="U5640" s="21">
        <v>43980</v>
      </c>
      <c r="W5640" s="20" t="s">
        <v>43</v>
      </c>
      <c r="X5640" s="16" t="s">
        <v>140</v>
      </c>
      <c r="Z5640" s="25">
        <v>0</v>
      </c>
      <c r="AA5640" s="25">
        <v>0</v>
      </c>
      <c r="AB5640" s="25">
        <v>229455</v>
      </c>
      <c r="AC5640" s="25">
        <v>0</v>
      </c>
      <c r="AD5640" s="25">
        <v>51000</v>
      </c>
      <c r="AE5640" s="25">
        <v>0</v>
      </c>
      <c r="AF5640" s="25">
        <v>229455</v>
      </c>
      <c r="AG5640" s="25">
        <v>0</v>
      </c>
      <c r="AH5640" s="25">
        <v>280455</v>
      </c>
      <c r="AI5640" s="16" t="s">
        <v>4981</v>
      </c>
    </row>
    <row r="5641" spans="1:35" x14ac:dyDescent="0.25">
      <c r="A5641" s="17">
        <v>128680</v>
      </c>
      <c r="B5641" s="18">
        <v>1</v>
      </c>
      <c r="C5641" s="16" t="s">
        <v>474</v>
      </c>
      <c r="D5641" s="21">
        <v>43529</v>
      </c>
      <c r="E5641" s="16" t="s">
        <v>142</v>
      </c>
      <c r="F5641" s="21">
        <v>44267</v>
      </c>
      <c r="G5641" s="16" t="s">
        <v>74</v>
      </c>
      <c r="H5641" s="26" t="s">
        <v>215</v>
      </c>
      <c r="I5641" s="16" t="s">
        <v>487</v>
      </c>
      <c r="J5641" s="20" t="s">
        <v>116</v>
      </c>
      <c r="L5641" s="16" t="s">
        <v>116</v>
      </c>
      <c r="M5641" s="26" t="s">
        <v>10905</v>
      </c>
      <c r="N5641" s="26" t="s">
        <v>4970</v>
      </c>
      <c r="O5641" s="16" t="s">
        <v>151</v>
      </c>
      <c r="P5641" s="26" t="s">
        <v>632</v>
      </c>
      <c r="R5641" s="16" t="s">
        <v>1494</v>
      </c>
      <c r="S5641" s="16" t="s">
        <v>84</v>
      </c>
      <c r="T5641" s="22">
        <v>0.01</v>
      </c>
      <c r="U5641" s="21">
        <v>43560</v>
      </c>
      <c r="W5641" s="20" t="s">
        <v>43</v>
      </c>
      <c r="X5641" s="16" t="s">
        <v>78</v>
      </c>
      <c r="Z5641" s="24" t="s">
        <v>32</v>
      </c>
      <c r="AA5641" s="24" t="s">
        <v>32</v>
      </c>
      <c r="AB5641" s="24" t="s">
        <v>32</v>
      </c>
      <c r="AC5641" s="24" t="s">
        <v>32</v>
      </c>
      <c r="AD5641" s="25">
        <v>4000</v>
      </c>
      <c r="AE5641" s="25">
        <v>0</v>
      </c>
      <c r="AF5641" s="25">
        <v>1208000</v>
      </c>
      <c r="AG5641" s="25">
        <v>0</v>
      </c>
      <c r="AH5641" s="25">
        <v>1212000</v>
      </c>
      <c r="AI5641" s="16" t="s">
        <v>11017</v>
      </c>
    </row>
    <row r="5642" spans="1:35" x14ac:dyDescent="0.25">
      <c r="A5642" s="17">
        <v>128681</v>
      </c>
      <c r="B5642" s="18">
        <v>1</v>
      </c>
      <c r="C5642" s="16" t="s">
        <v>73</v>
      </c>
      <c r="D5642" s="21">
        <v>43529</v>
      </c>
      <c r="E5642" s="16" t="s">
        <v>142</v>
      </c>
      <c r="F5642" s="21">
        <v>43860</v>
      </c>
      <c r="G5642" s="16" t="s">
        <v>82</v>
      </c>
      <c r="H5642" s="26" t="s">
        <v>289</v>
      </c>
      <c r="I5642" s="16" t="s">
        <v>482</v>
      </c>
      <c r="J5642" s="20" t="s">
        <v>116</v>
      </c>
      <c r="L5642" s="16" t="s">
        <v>116</v>
      </c>
      <c r="M5642" s="26" t="s">
        <v>11016</v>
      </c>
      <c r="N5642" s="26" t="s">
        <v>4970</v>
      </c>
      <c r="O5642" s="16" t="s">
        <v>151</v>
      </c>
      <c r="P5642" s="26" t="s">
        <v>632</v>
      </c>
      <c r="R5642" s="16" t="s">
        <v>1494</v>
      </c>
      <c r="S5642" s="16" t="s">
        <v>84</v>
      </c>
      <c r="T5642" s="22">
        <v>0.01</v>
      </c>
      <c r="W5642" s="20" t="s">
        <v>43</v>
      </c>
      <c r="X5642" s="16" t="s">
        <v>78</v>
      </c>
      <c r="Z5642" s="24" t="s">
        <v>32</v>
      </c>
      <c r="AA5642" s="24" t="s">
        <v>32</v>
      </c>
      <c r="AB5642" s="24" t="s">
        <v>32</v>
      </c>
      <c r="AC5642" s="24" t="s">
        <v>32</v>
      </c>
      <c r="AD5642" s="25">
        <v>6500</v>
      </c>
      <c r="AE5642" s="25">
        <v>35000</v>
      </c>
      <c r="AF5642" s="25">
        <v>168000</v>
      </c>
      <c r="AG5642" s="25">
        <v>0</v>
      </c>
      <c r="AH5642" s="25">
        <v>209500</v>
      </c>
      <c r="AI5642" s="16" t="s">
        <v>11015</v>
      </c>
    </row>
    <row r="5643" spans="1:35" x14ac:dyDescent="0.25">
      <c r="A5643" s="17">
        <v>128682</v>
      </c>
      <c r="B5643" s="18">
        <v>4</v>
      </c>
      <c r="C5643" s="16" t="s">
        <v>47</v>
      </c>
      <c r="D5643" s="21">
        <v>43529</v>
      </c>
      <c r="E5643" s="16" t="s">
        <v>4294</v>
      </c>
      <c r="F5643" s="21">
        <v>44207</v>
      </c>
      <c r="G5643" s="16" t="s">
        <v>33</v>
      </c>
      <c r="H5643" s="26" t="s">
        <v>301</v>
      </c>
      <c r="I5643" s="16" t="s">
        <v>4982</v>
      </c>
      <c r="K5643" s="16" t="s">
        <v>4983</v>
      </c>
      <c r="L5643" s="16" t="s">
        <v>37</v>
      </c>
      <c r="M5643" s="26" t="s">
        <v>4984</v>
      </c>
      <c r="O5643" s="16" t="s">
        <v>39</v>
      </c>
      <c r="P5643" s="26" t="s">
        <v>40</v>
      </c>
      <c r="T5643" s="22">
        <v>0</v>
      </c>
      <c r="W5643" s="20" t="s">
        <v>43</v>
      </c>
      <c r="X5643" s="16" t="s">
        <v>44</v>
      </c>
      <c r="Y5643" s="26" t="s">
        <v>4985</v>
      </c>
      <c r="Z5643" s="25">
        <v>0</v>
      </c>
      <c r="AA5643" s="25">
        <v>0</v>
      </c>
      <c r="AB5643" s="25">
        <v>15072.02</v>
      </c>
      <c r="AC5643" s="25">
        <v>0</v>
      </c>
      <c r="AD5643" s="25">
        <v>0</v>
      </c>
      <c r="AE5643" s="25">
        <v>0</v>
      </c>
      <c r="AF5643" s="25">
        <v>635266.21</v>
      </c>
      <c r="AG5643" s="25">
        <v>0</v>
      </c>
      <c r="AH5643" s="25">
        <v>635266.21</v>
      </c>
      <c r="AI5643" s="16" t="s">
        <v>4986</v>
      </c>
    </row>
    <row r="5644" spans="1:35" x14ac:dyDescent="0.25">
      <c r="A5644" s="17">
        <v>128683</v>
      </c>
      <c r="B5644" s="18">
        <v>1</v>
      </c>
      <c r="C5644" s="16" t="s">
        <v>474</v>
      </c>
      <c r="D5644" s="21">
        <v>43529</v>
      </c>
      <c r="E5644" s="16" t="s">
        <v>142</v>
      </c>
      <c r="F5644" s="21">
        <v>44267</v>
      </c>
      <c r="G5644" s="16" t="s">
        <v>74</v>
      </c>
      <c r="H5644" s="26" t="s">
        <v>289</v>
      </c>
      <c r="I5644" s="16" t="s">
        <v>482</v>
      </c>
      <c r="J5644" s="20" t="s">
        <v>116</v>
      </c>
      <c r="L5644" s="16" t="s">
        <v>116</v>
      </c>
      <c r="M5644" s="26" t="s">
        <v>11014</v>
      </c>
      <c r="N5644" s="26" t="s">
        <v>4970</v>
      </c>
      <c r="O5644" s="16" t="s">
        <v>151</v>
      </c>
      <c r="P5644" s="26" t="s">
        <v>632</v>
      </c>
      <c r="R5644" s="16" t="s">
        <v>1494</v>
      </c>
      <c r="S5644" s="16" t="s">
        <v>84</v>
      </c>
      <c r="T5644" s="22">
        <v>0.01</v>
      </c>
      <c r="U5644" s="21">
        <v>43560</v>
      </c>
      <c r="W5644" s="20" t="s">
        <v>43</v>
      </c>
      <c r="X5644" s="16" t="s">
        <v>78</v>
      </c>
      <c r="Z5644" s="24" t="s">
        <v>32</v>
      </c>
      <c r="AA5644" s="24" t="s">
        <v>32</v>
      </c>
      <c r="AB5644" s="24" t="s">
        <v>32</v>
      </c>
      <c r="AC5644" s="24" t="s">
        <v>32</v>
      </c>
      <c r="AD5644" s="25">
        <v>4000</v>
      </c>
      <c r="AE5644" s="25">
        <v>55000</v>
      </c>
      <c r="AF5644" s="25">
        <v>4315300</v>
      </c>
      <c r="AG5644" s="25">
        <v>0</v>
      </c>
      <c r="AH5644" s="25">
        <v>4374300</v>
      </c>
      <c r="AI5644" s="16" t="s">
        <v>11013</v>
      </c>
    </row>
    <row r="5645" spans="1:35" ht="30" x14ac:dyDescent="0.25">
      <c r="A5645" s="17">
        <v>128684</v>
      </c>
      <c r="B5645" s="18">
        <v>3</v>
      </c>
      <c r="C5645" s="16" t="s">
        <v>73</v>
      </c>
      <c r="D5645" s="21">
        <v>43529</v>
      </c>
      <c r="E5645" s="16" t="s">
        <v>4987</v>
      </c>
      <c r="F5645" s="21">
        <v>44322</v>
      </c>
      <c r="G5645" s="16" t="s">
        <v>832</v>
      </c>
      <c r="H5645" s="26" t="s">
        <v>437</v>
      </c>
      <c r="I5645" s="16" t="s">
        <v>802</v>
      </c>
      <c r="J5645" s="20" t="s">
        <v>116</v>
      </c>
      <c r="L5645" s="16" t="s">
        <v>116</v>
      </c>
      <c r="M5645" s="26" t="s">
        <v>4988</v>
      </c>
      <c r="N5645" s="26" t="s">
        <v>4989</v>
      </c>
      <c r="O5645" s="16" t="s">
        <v>60</v>
      </c>
      <c r="P5645" s="26" t="s">
        <v>67</v>
      </c>
      <c r="T5645" s="22">
        <v>0.39</v>
      </c>
      <c r="W5645" s="20" t="s">
        <v>43</v>
      </c>
      <c r="X5645" s="16" t="s">
        <v>140</v>
      </c>
      <c r="Z5645" s="25">
        <v>20000</v>
      </c>
      <c r="AA5645" s="25">
        <v>0</v>
      </c>
      <c r="AB5645" s="25">
        <v>0</v>
      </c>
      <c r="AC5645" s="25">
        <v>0</v>
      </c>
      <c r="AD5645" s="25">
        <v>65000</v>
      </c>
      <c r="AE5645" s="25">
        <v>0</v>
      </c>
      <c r="AF5645" s="25">
        <v>0</v>
      </c>
      <c r="AG5645" s="25">
        <v>0</v>
      </c>
      <c r="AH5645" s="25">
        <v>65000</v>
      </c>
      <c r="AI5645" s="16" t="s">
        <v>4990</v>
      </c>
    </row>
    <row r="5646" spans="1:35" ht="30" x14ac:dyDescent="0.25">
      <c r="A5646" s="17">
        <v>128684.01</v>
      </c>
      <c r="B5646" s="18">
        <v>3</v>
      </c>
      <c r="C5646" s="16" t="s">
        <v>73</v>
      </c>
      <c r="D5646" s="21">
        <v>43971</v>
      </c>
      <c r="E5646" s="16" t="s">
        <v>1124</v>
      </c>
      <c r="F5646" s="21">
        <v>44215</v>
      </c>
      <c r="G5646" s="16" t="s">
        <v>75</v>
      </c>
      <c r="H5646" s="26" t="s">
        <v>437</v>
      </c>
      <c r="I5646" s="16" t="s">
        <v>802</v>
      </c>
      <c r="J5646" s="20" t="s">
        <v>116</v>
      </c>
      <c r="L5646" s="16" t="s">
        <v>116</v>
      </c>
      <c r="M5646" s="26" t="s">
        <v>4988</v>
      </c>
      <c r="N5646" s="26" t="s">
        <v>11012</v>
      </c>
      <c r="O5646" s="16" t="s">
        <v>60</v>
      </c>
      <c r="P5646" s="26" t="s">
        <v>67</v>
      </c>
      <c r="T5646" s="23" t="s">
        <v>32</v>
      </c>
      <c r="W5646" s="20" t="s">
        <v>43</v>
      </c>
      <c r="X5646" s="16" t="s">
        <v>140</v>
      </c>
      <c r="Z5646" s="24" t="s">
        <v>32</v>
      </c>
      <c r="AA5646" s="24" t="s">
        <v>32</v>
      </c>
      <c r="AB5646" s="24" t="s">
        <v>32</v>
      </c>
      <c r="AC5646" s="24" t="s">
        <v>32</v>
      </c>
      <c r="AD5646" s="24" t="s">
        <v>32</v>
      </c>
      <c r="AE5646" s="24" t="s">
        <v>32</v>
      </c>
      <c r="AF5646" s="24" t="s">
        <v>32</v>
      </c>
      <c r="AG5646" s="24" t="s">
        <v>32</v>
      </c>
      <c r="AH5646" s="24" t="s">
        <v>32</v>
      </c>
      <c r="AI5646" s="16" t="s">
        <v>11011</v>
      </c>
    </row>
    <row r="5647" spans="1:35" x14ac:dyDescent="0.25">
      <c r="A5647" s="17">
        <v>128685</v>
      </c>
      <c r="B5647" s="18">
        <v>4</v>
      </c>
      <c r="C5647" s="16" t="s">
        <v>73</v>
      </c>
      <c r="D5647" s="21">
        <v>43530</v>
      </c>
      <c r="E5647" s="16" t="s">
        <v>3773</v>
      </c>
      <c r="F5647" s="21">
        <v>43530</v>
      </c>
      <c r="G5647" s="16" t="s">
        <v>3773</v>
      </c>
      <c r="H5647" s="26" t="s">
        <v>126</v>
      </c>
      <c r="M5647" s="26" t="s">
        <v>11010</v>
      </c>
      <c r="O5647" s="16" t="s">
        <v>1171</v>
      </c>
      <c r="P5647" s="26" t="s">
        <v>1062</v>
      </c>
      <c r="T5647" s="23" t="s">
        <v>32</v>
      </c>
      <c r="W5647" s="20" t="s">
        <v>43</v>
      </c>
      <c r="Z5647" s="24" t="s">
        <v>32</v>
      </c>
      <c r="AA5647" s="24" t="s">
        <v>32</v>
      </c>
      <c r="AB5647" s="24" t="s">
        <v>32</v>
      </c>
      <c r="AC5647" s="24" t="s">
        <v>32</v>
      </c>
      <c r="AD5647" s="25">
        <v>0</v>
      </c>
      <c r="AE5647" s="25">
        <v>0</v>
      </c>
      <c r="AF5647" s="25">
        <v>17800</v>
      </c>
      <c r="AG5647" s="25">
        <v>0</v>
      </c>
      <c r="AH5647" s="25">
        <v>17800</v>
      </c>
      <c r="AI5647" s="16" t="s">
        <v>11009</v>
      </c>
    </row>
    <row r="5648" spans="1:35" x14ac:dyDescent="0.25">
      <c r="A5648" s="17">
        <v>128686</v>
      </c>
      <c r="B5648" s="18">
        <v>4</v>
      </c>
      <c r="C5648" s="16" t="s">
        <v>73</v>
      </c>
      <c r="D5648" s="21">
        <v>43530</v>
      </c>
      <c r="E5648" s="16" t="s">
        <v>1610</v>
      </c>
      <c r="F5648" s="21">
        <v>43530</v>
      </c>
      <c r="G5648" s="16" t="s">
        <v>1610</v>
      </c>
      <c r="H5648" s="26" t="s">
        <v>126</v>
      </c>
      <c r="L5648" s="16" t="s">
        <v>110</v>
      </c>
      <c r="M5648" s="26" t="s">
        <v>11008</v>
      </c>
      <c r="O5648" s="16" t="s">
        <v>1612</v>
      </c>
      <c r="T5648" s="23" t="s">
        <v>32</v>
      </c>
      <c r="W5648" s="20" t="s">
        <v>43</v>
      </c>
      <c r="Z5648" s="24" t="s">
        <v>32</v>
      </c>
      <c r="AA5648" s="24" t="s">
        <v>32</v>
      </c>
      <c r="AB5648" s="24" t="s">
        <v>32</v>
      </c>
      <c r="AC5648" s="24" t="s">
        <v>32</v>
      </c>
      <c r="AD5648" s="25">
        <v>0</v>
      </c>
      <c r="AE5648" s="25">
        <v>0</v>
      </c>
      <c r="AF5648" s="25">
        <v>100000</v>
      </c>
      <c r="AG5648" s="25">
        <v>0</v>
      </c>
      <c r="AH5648" s="25">
        <v>100000</v>
      </c>
      <c r="AI5648" s="16" t="s">
        <v>11007</v>
      </c>
    </row>
    <row r="5649" spans="1:35" x14ac:dyDescent="0.25">
      <c r="A5649" s="17">
        <v>128687</v>
      </c>
      <c r="B5649" s="18">
        <v>3</v>
      </c>
      <c r="C5649" s="16" t="s">
        <v>73</v>
      </c>
      <c r="D5649" s="21">
        <v>43530</v>
      </c>
      <c r="E5649" s="16" t="s">
        <v>1610</v>
      </c>
      <c r="F5649" s="21">
        <v>43530</v>
      </c>
      <c r="G5649" s="16" t="s">
        <v>1610</v>
      </c>
      <c r="H5649" s="26" t="s">
        <v>98</v>
      </c>
      <c r="L5649" s="16" t="s">
        <v>110</v>
      </c>
      <c r="M5649" s="26" t="s">
        <v>11006</v>
      </c>
      <c r="O5649" s="16" t="s">
        <v>1612</v>
      </c>
      <c r="T5649" s="23" t="s">
        <v>32</v>
      </c>
      <c r="W5649" s="20" t="s">
        <v>43</v>
      </c>
      <c r="Z5649" s="24" t="s">
        <v>32</v>
      </c>
      <c r="AA5649" s="24" t="s">
        <v>32</v>
      </c>
      <c r="AB5649" s="24" t="s">
        <v>32</v>
      </c>
      <c r="AC5649" s="24" t="s">
        <v>32</v>
      </c>
      <c r="AD5649" s="25">
        <v>0</v>
      </c>
      <c r="AE5649" s="25">
        <v>0</v>
      </c>
      <c r="AF5649" s="25">
        <v>1750000</v>
      </c>
      <c r="AG5649" s="25">
        <v>0</v>
      </c>
      <c r="AH5649" s="25">
        <v>1750000</v>
      </c>
      <c r="AI5649" s="16" t="s">
        <v>11005</v>
      </c>
    </row>
    <row r="5650" spans="1:35" x14ac:dyDescent="0.25">
      <c r="A5650" s="17">
        <v>128688</v>
      </c>
      <c r="B5650" s="18">
        <v>1</v>
      </c>
      <c r="C5650" s="16" t="s">
        <v>73</v>
      </c>
      <c r="D5650" s="21">
        <v>43530</v>
      </c>
      <c r="E5650" s="16" t="s">
        <v>142</v>
      </c>
      <c r="F5650" s="21">
        <v>43663</v>
      </c>
      <c r="G5650" s="16" t="s">
        <v>82</v>
      </c>
      <c r="H5650" s="26" t="s">
        <v>215</v>
      </c>
      <c r="I5650" s="16" t="s">
        <v>163</v>
      </c>
      <c r="J5650" s="20" t="s">
        <v>148</v>
      </c>
      <c r="L5650" s="16" t="s">
        <v>149</v>
      </c>
      <c r="M5650" s="26" t="s">
        <v>4991</v>
      </c>
      <c r="N5650" s="26" t="s">
        <v>4970</v>
      </c>
      <c r="O5650" s="16" t="s">
        <v>151</v>
      </c>
      <c r="P5650" s="26" t="s">
        <v>632</v>
      </c>
      <c r="R5650" s="16" t="s">
        <v>1494</v>
      </c>
      <c r="S5650" s="16" t="s">
        <v>84</v>
      </c>
      <c r="T5650" s="22">
        <v>0.01</v>
      </c>
      <c r="W5650" s="20" t="s">
        <v>43</v>
      </c>
      <c r="X5650" s="16" t="s">
        <v>454</v>
      </c>
      <c r="Z5650" s="25">
        <v>0</v>
      </c>
      <c r="AA5650" s="25">
        <v>0</v>
      </c>
      <c r="AB5650" s="25">
        <v>1350000</v>
      </c>
      <c r="AC5650" s="25">
        <v>0</v>
      </c>
      <c r="AD5650" s="25">
        <v>0</v>
      </c>
      <c r="AE5650" s="25">
        <v>0</v>
      </c>
      <c r="AF5650" s="25">
        <v>3350001</v>
      </c>
      <c r="AG5650" s="25">
        <v>0</v>
      </c>
      <c r="AH5650" s="25">
        <v>3350001</v>
      </c>
      <c r="AI5650" s="16" t="s">
        <v>4992</v>
      </c>
    </row>
    <row r="5651" spans="1:35" x14ac:dyDescent="0.25">
      <c r="A5651" s="17">
        <v>128689</v>
      </c>
      <c r="B5651" s="18">
        <v>4</v>
      </c>
      <c r="C5651" s="16" t="s">
        <v>73</v>
      </c>
      <c r="D5651" s="21">
        <v>43530</v>
      </c>
      <c r="E5651" s="16" t="s">
        <v>3773</v>
      </c>
      <c r="F5651" s="21">
        <v>43530</v>
      </c>
      <c r="G5651" s="16" t="s">
        <v>3773</v>
      </c>
      <c r="H5651" s="26" t="s">
        <v>126</v>
      </c>
      <c r="M5651" s="26" t="s">
        <v>4993</v>
      </c>
      <c r="O5651" s="16" t="s">
        <v>1171</v>
      </c>
      <c r="P5651" s="26" t="s">
        <v>1062</v>
      </c>
      <c r="T5651" s="23" t="s">
        <v>32</v>
      </c>
      <c r="W5651" s="20" t="s">
        <v>43</v>
      </c>
      <c r="Z5651" s="25">
        <v>0</v>
      </c>
      <c r="AA5651" s="25">
        <v>0</v>
      </c>
      <c r="AB5651" s="25">
        <v>5681950</v>
      </c>
      <c r="AC5651" s="25">
        <v>0</v>
      </c>
      <c r="AD5651" s="25">
        <v>0</v>
      </c>
      <c r="AE5651" s="25">
        <v>0</v>
      </c>
      <c r="AF5651" s="25">
        <v>18316950</v>
      </c>
      <c r="AG5651" s="25">
        <v>0</v>
      </c>
      <c r="AH5651" s="25">
        <v>18316950</v>
      </c>
      <c r="AI5651" s="16" t="s">
        <v>4994</v>
      </c>
    </row>
    <row r="5652" spans="1:35" x14ac:dyDescent="0.25">
      <c r="A5652" s="17">
        <v>128690</v>
      </c>
      <c r="B5652" s="18">
        <v>4</v>
      </c>
      <c r="C5652" s="16" t="s">
        <v>73</v>
      </c>
      <c r="D5652" s="21">
        <v>43530</v>
      </c>
      <c r="E5652" s="16" t="s">
        <v>1610</v>
      </c>
      <c r="F5652" s="21">
        <v>43530</v>
      </c>
      <c r="G5652" s="16" t="s">
        <v>1610</v>
      </c>
      <c r="H5652" s="26" t="s">
        <v>126</v>
      </c>
      <c r="L5652" s="16" t="s">
        <v>110</v>
      </c>
      <c r="M5652" s="26" t="s">
        <v>11004</v>
      </c>
      <c r="O5652" s="16" t="s">
        <v>1612</v>
      </c>
      <c r="T5652" s="23" t="s">
        <v>32</v>
      </c>
      <c r="W5652" s="20" t="s">
        <v>43</v>
      </c>
      <c r="Z5652" s="24" t="s">
        <v>32</v>
      </c>
      <c r="AA5652" s="24" t="s">
        <v>32</v>
      </c>
      <c r="AB5652" s="24" t="s">
        <v>32</v>
      </c>
      <c r="AC5652" s="24" t="s">
        <v>32</v>
      </c>
      <c r="AD5652" s="25">
        <v>0</v>
      </c>
      <c r="AE5652" s="25">
        <v>0</v>
      </c>
      <c r="AF5652" s="25">
        <v>1540000</v>
      </c>
      <c r="AG5652" s="25">
        <v>0</v>
      </c>
      <c r="AH5652" s="25">
        <v>1540000</v>
      </c>
      <c r="AI5652" s="16" t="s">
        <v>11003</v>
      </c>
    </row>
    <row r="5653" spans="1:35" ht="30" x14ac:dyDescent="0.25">
      <c r="A5653" s="17">
        <v>128691</v>
      </c>
      <c r="B5653" s="18">
        <v>2</v>
      </c>
      <c r="C5653" s="16" t="s">
        <v>73</v>
      </c>
      <c r="D5653" s="21">
        <v>43530</v>
      </c>
      <c r="E5653" s="16" t="s">
        <v>342</v>
      </c>
      <c r="F5653" s="21">
        <v>44279</v>
      </c>
      <c r="G5653" s="16" t="s">
        <v>75</v>
      </c>
      <c r="H5653" s="26" t="s">
        <v>286</v>
      </c>
      <c r="I5653" s="16" t="s">
        <v>4995</v>
      </c>
      <c r="K5653" s="16" t="s">
        <v>4996</v>
      </c>
      <c r="L5653" s="16" t="s">
        <v>37</v>
      </c>
      <c r="M5653" s="26" t="s">
        <v>4997</v>
      </c>
      <c r="N5653" s="26" t="s">
        <v>3571</v>
      </c>
      <c r="O5653" s="16" t="s">
        <v>632</v>
      </c>
      <c r="P5653" s="26" t="s">
        <v>453</v>
      </c>
      <c r="T5653" s="22">
        <v>4.3</v>
      </c>
      <c r="U5653" s="21">
        <v>44365</v>
      </c>
      <c r="W5653" s="20" t="s">
        <v>43</v>
      </c>
      <c r="X5653" s="16" t="s">
        <v>78</v>
      </c>
      <c r="Z5653" s="25">
        <v>5000</v>
      </c>
      <c r="AA5653" s="25">
        <v>0</v>
      </c>
      <c r="AB5653" s="25">
        <v>252030</v>
      </c>
      <c r="AC5653" s="25">
        <v>0</v>
      </c>
      <c r="AD5653" s="25">
        <v>45000</v>
      </c>
      <c r="AE5653" s="25">
        <v>0</v>
      </c>
      <c r="AF5653" s="25">
        <v>252030</v>
      </c>
      <c r="AG5653" s="25">
        <v>0</v>
      </c>
      <c r="AH5653" s="25">
        <v>297030</v>
      </c>
      <c r="AI5653" s="16" t="s">
        <v>4998</v>
      </c>
    </row>
    <row r="5654" spans="1:35" x14ac:dyDescent="0.25">
      <c r="A5654" s="17">
        <v>128693</v>
      </c>
      <c r="B5654" s="18">
        <v>3</v>
      </c>
      <c r="C5654" s="16" t="s">
        <v>73</v>
      </c>
      <c r="D5654" s="21">
        <v>43530</v>
      </c>
      <c r="E5654" s="16" t="s">
        <v>1610</v>
      </c>
      <c r="F5654" s="21">
        <v>43530</v>
      </c>
      <c r="G5654" s="16" t="s">
        <v>1610</v>
      </c>
      <c r="H5654" s="26" t="s">
        <v>173</v>
      </c>
      <c r="L5654" s="16" t="s">
        <v>110</v>
      </c>
      <c r="M5654" s="26" t="s">
        <v>11002</v>
      </c>
      <c r="O5654" s="16" t="s">
        <v>1612</v>
      </c>
      <c r="T5654" s="23" t="s">
        <v>32</v>
      </c>
      <c r="W5654" s="20" t="s">
        <v>43</v>
      </c>
      <c r="Z5654" s="24" t="s">
        <v>32</v>
      </c>
      <c r="AA5654" s="24" t="s">
        <v>32</v>
      </c>
      <c r="AB5654" s="24" t="s">
        <v>32</v>
      </c>
      <c r="AC5654" s="24" t="s">
        <v>32</v>
      </c>
      <c r="AD5654" s="25">
        <v>0</v>
      </c>
      <c r="AE5654" s="25">
        <v>0</v>
      </c>
      <c r="AF5654" s="25">
        <v>48397.62</v>
      </c>
      <c r="AG5654" s="25">
        <v>0</v>
      </c>
      <c r="AH5654" s="25">
        <v>48397.62</v>
      </c>
      <c r="AI5654" s="16" t="s">
        <v>11001</v>
      </c>
    </row>
    <row r="5655" spans="1:35" x14ac:dyDescent="0.25">
      <c r="A5655" s="17">
        <v>128694</v>
      </c>
      <c r="B5655" s="18">
        <v>2</v>
      </c>
      <c r="C5655" s="16" t="s">
        <v>474</v>
      </c>
      <c r="D5655" s="21">
        <v>43531</v>
      </c>
      <c r="E5655" s="16" t="s">
        <v>142</v>
      </c>
      <c r="F5655" s="21">
        <v>44123</v>
      </c>
      <c r="G5655" s="16" t="s">
        <v>108</v>
      </c>
      <c r="H5655" s="26" t="s">
        <v>371</v>
      </c>
      <c r="I5655" s="16" t="s">
        <v>3394</v>
      </c>
      <c r="J5655" s="20" t="s">
        <v>116</v>
      </c>
      <c r="L5655" s="16" t="s">
        <v>116</v>
      </c>
      <c r="M5655" s="26" t="s">
        <v>4999</v>
      </c>
      <c r="N5655" s="26" t="s">
        <v>4970</v>
      </c>
      <c r="O5655" s="16" t="s">
        <v>151</v>
      </c>
      <c r="P5655" s="26" t="s">
        <v>632</v>
      </c>
      <c r="T5655" s="22">
        <v>0.01</v>
      </c>
      <c r="U5655" s="21">
        <v>43539</v>
      </c>
      <c r="W5655" s="20" t="s">
        <v>43</v>
      </c>
      <c r="X5655" s="16" t="s">
        <v>78</v>
      </c>
      <c r="Z5655" s="25">
        <v>0</v>
      </c>
      <c r="AA5655" s="25">
        <v>0</v>
      </c>
      <c r="AB5655" s="25">
        <v>330000</v>
      </c>
      <c r="AC5655" s="25">
        <v>0</v>
      </c>
      <c r="AD5655" s="25">
        <v>1</v>
      </c>
      <c r="AE5655" s="25">
        <v>0</v>
      </c>
      <c r="AF5655" s="25">
        <v>330001</v>
      </c>
      <c r="AG5655" s="25">
        <v>0</v>
      </c>
      <c r="AH5655" s="25">
        <v>330002</v>
      </c>
      <c r="AI5655" s="16" t="s">
        <v>5000</v>
      </c>
    </row>
    <row r="5656" spans="1:35" x14ac:dyDescent="0.25">
      <c r="A5656" s="17">
        <v>128695</v>
      </c>
      <c r="B5656" s="18">
        <v>1</v>
      </c>
      <c r="C5656" s="16" t="s">
        <v>73</v>
      </c>
      <c r="D5656" s="21">
        <v>43531</v>
      </c>
      <c r="E5656" s="16" t="s">
        <v>4566</v>
      </c>
      <c r="F5656" s="21">
        <v>43531</v>
      </c>
      <c r="G5656" s="16" t="s">
        <v>4566</v>
      </c>
      <c r="H5656" s="26" t="s">
        <v>182</v>
      </c>
      <c r="M5656" s="26" t="s">
        <v>11000</v>
      </c>
      <c r="O5656" s="16" t="s">
        <v>1171</v>
      </c>
      <c r="P5656" s="26" t="s">
        <v>1062</v>
      </c>
      <c r="T5656" s="23" t="s">
        <v>32</v>
      </c>
      <c r="W5656" s="20" t="s">
        <v>43</v>
      </c>
      <c r="Z5656" s="24" t="s">
        <v>32</v>
      </c>
      <c r="AA5656" s="24" t="s">
        <v>32</v>
      </c>
      <c r="AB5656" s="24" t="s">
        <v>32</v>
      </c>
      <c r="AC5656" s="24" t="s">
        <v>32</v>
      </c>
      <c r="AD5656" s="25">
        <v>0</v>
      </c>
      <c r="AE5656" s="25">
        <v>0</v>
      </c>
      <c r="AF5656" s="25">
        <v>1690000</v>
      </c>
      <c r="AG5656" s="25">
        <v>0</v>
      </c>
      <c r="AH5656" s="25">
        <v>1690000</v>
      </c>
      <c r="AI5656" s="16" t="s">
        <v>10999</v>
      </c>
    </row>
    <row r="5657" spans="1:35" x14ac:dyDescent="0.25">
      <c r="A5657" s="17">
        <v>128696.01</v>
      </c>
      <c r="B5657" s="18">
        <v>4</v>
      </c>
      <c r="C5657" s="16" t="s">
        <v>73</v>
      </c>
      <c r="D5657" s="21">
        <v>43998</v>
      </c>
      <c r="E5657" s="16" t="s">
        <v>176</v>
      </c>
      <c r="F5657" s="21">
        <v>43998</v>
      </c>
      <c r="G5657" s="16" t="s">
        <v>176</v>
      </c>
      <c r="H5657" s="26" t="s">
        <v>186</v>
      </c>
      <c r="M5657" s="26" t="s">
        <v>5001</v>
      </c>
      <c r="O5657" s="16" t="s">
        <v>78</v>
      </c>
      <c r="P5657" s="26" t="s">
        <v>78</v>
      </c>
      <c r="T5657" s="23" t="s">
        <v>32</v>
      </c>
      <c r="W5657" s="20" t="s">
        <v>43</v>
      </c>
      <c r="Z5657" s="25">
        <v>0</v>
      </c>
      <c r="AA5657" s="25">
        <v>0</v>
      </c>
      <c r="AB5657" s="25">
        <v>5000</v>
      </c>
      <c r="AC5657" s="25">
        <v>0</v>
      </c>
      <c r="AD5657" s="25">
        <v>0</v>
      </c>
      <c r="AE5657" s="25">
        <v>0</v>
      </c>
      <c r="AF5657" s="25">
        <v>5000</v>
      </c>
      <c r="AG5657" s="25">
        <v>0</v>
      </c>
      <c r="AH5657" s="25">
        <v>5000</v>
      </c>
      <c r="AI5657" s="16" t="s">
        <v>5002</v>
      </c>
    </row>
    <row r="5658" spans="1:35" x14ac:dyDescent="0.25">
      <c r="A5658" s="17">
        <v>128696.02</v>
      </c>
      <c r="B5658" s="18">
        <v>4</v>
      </c>
      <c r="C5658" s="16" t="s">
        <v>73</v>
      </c>
      <c r="D5658" s="21">
        <v>44019</v>
      </c>
      <c r="E5658" s="16" t="s">
        <v>176</v>
      </c>
      <c r="F5658" s="21">
        <v>44019</v>
      </c>
      <c r="G5658" s="16" t="s">
        <v>176</v>
      </c>
      <c r="H5658" s="26" t="s">
        <v>186</v>
      </c>
      <c r="M5658" s="26" t="s">
        <v>5003</v>
      </c>
      <c r="O5658" s="16" t="s">
        <v>78</v>
      </c>
      <c r="P5658" s="26" t="s">
        <v>78</v>
      </c>
      <c r="T5658" s="23" t="s">
        <v>32</v>
      </c>
      <c r="W5658" s="20" t="s">
        <v>43</v>
      </c>
      <c r="Z5658" s="25">
        <v>0</v>
      </c>
      <c r="AA5658" s="25">
        <v>0</v>
      </c>
      <c r="AB5658" s="25">
        <v>5000</v>
      </c>
      <c r="AC5658" s="25">
        <v>0</v>
      </c>
      <c r="AD5658" s="25">
        <v>0</v>
      </c>
      <c r="AE5658" s="25">
        <v>0</v>
      </c>
      <c r="AF5658" s="25">
        <v>5000</v>
      </c>
      <c r="AG5658" s="25">
        <v>0</v>
      </c>
      <c r="AH5658" s="25">
        <v>5000</v>
      </c>
      <c r="AI5658" s="16" t="s">
        <v>5004</v>
      </c>
    </row>
    <row r="5659" spans="1:35" x14ac:dyDescent="0.25">
      <c r="A5659" s="17">
        <v>128696.03</v>
      </c>
      <c r="B5659" s="18">
        <v>4</v>
      </c>
      <c r="C5659" s="16" t="s">
        <v>47</v>
      </c>
      <c r="D5659" s="21">
        <v>44034</v>
      </c>
      <c r="E5659" s="16" t="s">
        <v>176</v>
      </c>
      <c r="F5659" s="21">
        <v>44133</v>
      </c>
      <c r="G5659" s="16" t="s">
        <v>176</v>
      </c>
      <c r="H5659" s="26" t="s">
        <v>186</v>
      </c>
      <c r="M5659" s="26" t="s">
        <v>5005</v>
      </c>
      <c r="O5659" s="16" t="s">
        <v>78</v>
      </c>
      <c r="P5659" s="26" t="s">
        <v>78</v>
      </c>
      <c r="T5659" s="23" t="s">
        <v>32</v>
      </c>
      <c r="W5659" s="20" t="s">
        <v>43</v>
      </c>
      <c r="Z5659" s="25">
        <v>0</v>
      </c>
      <c r="AA5659" s="25">
        <v>0</v>
      </c>
      <c r="AB5659" s="25">
        <v>1956.04</v>
      </c>
      <c r="AC5659" s="25">
        <v>0</v>
      </c>
      <c r="AD5659" s="25">
        <v>0</v>
      </c>
      <c r="AE5659" s="25">
        <v>0</v>
      </c>
      <c r="AF5659" s="25">
        <v>1956.04</v>
      </c>
      <c r="AG5659" s="25">
        <v>0</v>
      </c>
      <c r="AH5659" s="25">
        <v>1956.04</v>
      </c>
      <c r="AI5659" s="16" t="s">
        <v>5006</v>
      </c>
    </row>
    <row r="5660" spans="1:35" x14ac:dyDescent="0.25">
      <c r="A5660" s="17">
        <v>128696.04</v>
      </c>
      <c r="B5660" s="18">
        <v>4</v>
      </c>
      <c r="C5660" s="16" t="s">
        <v>47</v>
      </c>
      <c r="D5660" s="21">
        <v>44124</v>
      </c>
      <c r="E5660" s="16" t="s">
        <v>176</v>
      </c>
      <c r="F5660" s="21">
        <v>44271</v>
      </c>
      <c r="G5660" s="16" t="s">
        <v>176</v>
      </c>
      <c r="H5660" s="26" t="s">
        <v>186</v>
      </c>
      <c r="M5660" s="26" t="s">
        <v>5007</v>
      </c>
      <c r="O5660" s="16" t="s">
        <v>78</v>
      </c>
      <c r="P5660" s="26" t="s">
        <v>78</v>
      </c>
      <c r="T5660" s="23" t="s">
        <v>32</v>
      </c>
      <c r="W5660" s="20" t="s">
        <v>43</v>
      </c>
      <c r="Z5660" s="25">
        <v>0</v>
      </c>
      <c r="AA5660" s="25">
        <v>0</v>
      </c>
      <c r="AB5660" s="25">
        <v>2402.4299999999998</v>
      </c>
      <c r="AC5660" s="25">
        <v>0</v>
      </c>
      <c r="AD5660" s="25">
        <v>0</v>
      </c>
      <c r="AE5660" s="25">
        <v>0</v>
      </c>
      <c r="AF5660" s="25">
        <v>2402.4299999999998</v>
      </c>
      <c r="AG5660" s="25">
        <v>0</v>
      </c>
      <c r="AH5660" s="25">
        <v>2402.4299999999998</v>
      </c>
      <c r="AI5660" s="16" t="s">
        <v>5008</v>
      </c>
    </row>
    <row r="5661" spans="1:35" ht="30" x14ac:dyDescent="0.25">
      <c r="A5661" s="17">
        <v>128696.05</v>
      </c>
      <c r="B5661" s="18">
        <v>4</v>
      </c>
      <c r="C5661" s="16" t="s">
        <v>73</v>
      </c>
      <c r="D5661" s="21">
        <v>44148</v>
      </c>
      <c r="E5661" s="16" t="s">
        <v>176</v>
      </c>
      <c r="F5661" s="21">
        <v>44153</v>
      </c>
      <c r="G5661" s="16" t="s">
        <v>142</v>
      </c>
      <c r="H5661" s="26" t="s">
        <v>186</v>
      </c>
      <c r="M5661" s="26" t="s">
        <v>5009</v>
      </c>
      <c r="O5661" s="16" t="s">
        <v>78</v>
      </c>
      <c r="P5661" s="26" t="s">
        <v>78</v>
      </c>
      <c r="T5661" s="23" t="s">
        <v>32</v>
      </c>
      <c r="W5661" s="20" t="s">
        <v>43</v>
      </c>
      <c r="Z5661" s="25">
        <v>0</v>
      </c>
      <c r="AA5661" s="25">
        <v>0</v>
      </c>
      <c r="AB5661" s="25">
        <v>5000</v>
      </c>
      <c r="AC5661" s="25">
        <v>0</v>
      </c>
      <c r="AD5661" s="25">
        <v>0</v>
      </c>
      <c r="AE5661" s="25">
        <v>0</v>
      </c>
      <c r="AF5661" s="25">
        <v>5000</v>
      </c>
      <c r="AG5661" s="25">
        <v>0</v>
      </c>
      <c r="AH5661" s="25">
        <v>5000</v>
      </c>
      <c r="AI5661" s="16" t="s">
        <v>5010</v>
      </c>
    </row>
    <row r="5662" spans="1:35" x14ac:dyDescent="0.25">
      <c r="A5662" s="17">
        <v>128696.06</v>
      </c>
      <c r="B5662" s="18">
        <v>4</v>
      </c>
      <c r="C5662" s="16" t="s">
        <v>73</v>
      </c>
      <c r="D5662" s="21">
        <v>44148</v>
      </c>
      <c r="E5662" s="16" t="s">
        <v>176</v>
      </c>
      <c r="F5662" s="21">
        <v>44148</v>
      </c>
      <c r="G5662" s="16" t="s">
        <v>176</v>
      </c>
      <c r="H5662" s="26" t="s">
        <v>186</v>
      </c>
      <c r="M5662" s="26" t="s">
        <v>5011</v>
      </c>
      <c r="O5662" s="16" t="s">
        <v>78</v>
      </c>
      <c r="P5662" s="26" t="s">
        <v>78</v>
      </c>
      <c r="T5662" s="23" t="s">
        <v>32</v>
      </c>
      <c r="W5662" s="20" t="s">
        <v>43</v>
      </c>
      <c r="Z5662" s="25">
        <v>0</v>
      </c>
      <c r="AA5662" s="25">
        <v>0</v>
      </c>
      <c r="AB5662" s="25">
        <v>5000</v>
      </c>
      <c r="AC5662" s="25">
        <v>0</v>
      </c>
      <c r="AD5662" s="25">
        <v>0</v>
      </c>
      <c r="AE5662" s="25">
        <v>0</v>
      </c>
      <c r="AF5662" s="25">
        <v>5000</v>
      </c>
      <c r="AG5662" s="25">
        <v>0</v>
      </c>
      <c r="AH5662" s="25">
        <v>5000</v>
      </c>
      <c r="AI5662" s="16" t="s">
        <v>5012</v>
      </c>
    </row>
    <row r="5663" spans="1:35" ht="30" x14ac:dyDescent="0.25">
      <c r="A5663" s="17">
        <v>128696.07</v>
      </c>
      <c r="B5663" s="18">
        <v>4</v>
      </c>
      <c r="C5663" s="16" t="s">
        <v>73</v>
      </c>
      <c r="D5663" s="21">
        <v>44158</v>
      </c>
      <c r="E5663" s="16" t="s">
        <v>176</v>
      </c>
      <c r="F5663" s="21">
        <v>44158</v>
      </c>
      <c r="G5663" s="16" t="s">
        <v>176</v>
      </c>
      <c r="H5663" s="26" t="s">
        <v>186</v>
      </c>
      <c r="M5663" s="26" t="s">
        <v>5013</v>
      </c>
      <c r="O5663" s="16" t="s">
        <v>78</v>
      </c>
      <c r="P5663" s="26" t="s">
        <v>78</v>
      </c>
      <c r="T5663" s="23" t="s">
        <v>32</v>
      </c>
      <c r="W5663" s="20" t="s">
        <v>43</v>
      </c>
      <c r="Z5663" s="25">
        <v>0</v>
      </c>
      <c r="AA5663" s="25">
        <v>0</v>
      </c>
      <c r="AB5663" s="25">
        <v>5000</v>
      </c>
      <c r="AC5663" s="25">
        <v>0</v>
      </c>
      <c r="AD5663" s="25">
        <v>0</v>
      </c>
      <c r="AE5663" s="25">
        <v>0</v>
      </c>
      <c r="AF5663" s="25">
        <v>5000</v>
      </c>
      <c r="AG5663" s="25">
        <v>0</v>
      </c>
      <c r="AH5663" s="25">
        <v>5000</v>
      </c>
      <c r="AI5663" s="16" t="s">
        <v>5014</v>
      </c>
    </row>
    <row r="5664" spans="1:35" x14ac:dyDescent="0.25">
      <c r="A5664" s="17">
        <v>128696.08</v>
      </c>
      <c r="B5664" s="18">
        <v>4</v>
      </c>
      <c r="C5664" s="16" t="s">
        <v>73</v>
      </c>
      <c r="D5664" s="21">
        <v>44158</v>
      </c>
      <c r="E5664" s="16" t="s">
        <v>176</v>
      </c>
      <c r="F5664" s="21">
        <v>44158</v>
      </c>
      <c r="G5664" s="16" t="s">
        <v>176</v>
      </c>
      <c r="H5664" s="26" t="s">
        <v>186</v>
      </c>
      <c r="M5664" s="26" t="s">
        <v>5015</v>
      </c>
      <c r="O5664" s="16" t="s">
        <v>78</v>
      </c>
      <c r="P5664" s="26" t="s">
        <v>78</v>
      </c>
      <c r="T5664" s="23" t="s">
        <v>32</v>
      </c>
      <c r="W5664" s="20" t="s">
        <v>43</v>
      </c>
      <c r="Z5664" s="25">
        <v>0</v>
      </c>
      <c r="AA5664" s="25">
        <v>0</v>
      </c>
      <c r="AB5664" s="25">
        <v>5000</v>
      </c>
      <c r="AC5664" s="25">
        <v>0</v>
      </c>
      <c r="AD5664" s="25">
        <v>0</v>
      </c>
      <c r="AE5664" s="25">
        <v>0</v>
      </c>
      <c r="AF5664" s="25">
        <v>5000</v>
      </c>
      <c r="AG5664" s="25">
        <v>0</v>
      </c>
      <c r="AH5664" s="25">
        <v>5000</v>
      </c>
      <c r="AI5664" s="16" t="s">
        <v>5016</v>
      </c>
    </row>
    <row r="5665" spans="1:35" x14ac:dyDescent="0.25">
      <c r="A5665" s="17">
        <v>128696.09</v>
      </c>
      <c r="B5665" s="18">
        <v>4</v>
      </c>
      <c r="C5665" s="16" t="s">
        <v>73</v>
      </c>
      <c r="D5665" s="21">
        <v>44168</v>
      </c>
      <c r="E5665" s="16" t="s">
        <v>176</v>
      </c>
      <c r="F5665" s="21">
        <v>44168</v>
      </c>
      <c r="G5665" s="16" t="s">
        <v>176</v>
      </c>
      <c r="H5665" s="26" t="s">
        <v>186</v>
      </c>
      <c r="M5665" s="26" t="s">
        <v>5017</v>
      </c>
      <c r="O5665" s="16" t="s">
        <v>78</v>
      </c>
      <c r="P5665" s="26" t="s">
        <v>78</v>
      </c>
      <c r="T5665" s="23" t="s">
        <v>32</v>
      </c>
      <c r="W5665" s="20" t="s">
        <v>43</v>
      </c>
      <c r="Z5665" s="25">
        <v>0</v>
      </c>
      <c r="AA5665" s="25">
        <v>0</v>
      </c>
      <c r="AB5665" s="25">
        <v>5000</v>
      </c>
      <c r="AC5665" s="25">
        <v>0</v>
      </c>
      <c r="AD5665" s="25">
        <v>0</v>
      </c>
      <c r="AE5665" s="25">
        <v>0</v>
      </c>
      <c r="AF5665" s="25">
        <v>5000</v>
      </c>
      <c r="AG5665" s="25">
        <v>0</v>
      </c>
      <c r="AH5665" s="25">
        <v>5000</v>
      </c>
      <c r="AI5665" s="16" t="s">
        <v>5018</v>
      </c>
    </row>
    <row r="5666" spans="1:35" x14ac:dyDescent="0.25">
      <c r="A5666" s="17">
        <v>128696.1</v>
      </c>
      <c r="B5666" s="18">
        <v>4</v>
      </c>
      <c r="C5666" s="16" t="s">
        <v>73</v>
      </c>
      <c r="D5666" s="21">
        <v>44173</v>
      </c>
      <c r="E5666" s="16" t="s">
        <v>176</v>
      </c>
      <c r="F5666" s="21">
        <v>44173</v>
      </c>
      <c r="G5666" s="16" t="s">
        <v>176</v>
      </c>
      <c r="H5666" s="26" t="s">
        <v>186</v>
      </c>
      <c r="M5666" s="26" t="s">
        <v>5019</v>
      </c>
      <c r="O5666" s="16" t="s">
        <v>78</v>
      </c>
      <c r="P5666" s="26" t="s">
        <v>78</v>
      </c>
      <c r="T5666" s="23" t="s">
        <v>32</v>
      </c>
      <c r="W5666" s="20" t="s">
        <v>43</v>
      </c>
      <c r="Z5666" s="25">
        <v>0</v>
      </c>
      <c r="AA5666" s="25">
        <v>0</v>
      </c>
      <c r="AB5666" s="25">
        <v>5000</v>
      </c>
      <c r="AC5666" s="25">
        <v>0</v>
      </c>
      <c r="AD5666" s="25">
        <v>0</v>
      </c>
      <c r="AE5666" s="25">
        <v>0</v>
      </c>
      <c r="AF5666" s="25">
        <v>5000</v>
      </c>
      <c r="AG5666" s="25">
        <v>0</v>
      </c>
      <c r="AH5666" s="25">
        <v>5000</v>
      </c>
      <c r="AI5666" s="16" t="s">
        <v>5020</v>
      </c>
    </row>
    <row r="5667" spans="1:35" x14ac:dyDescent="0.25">
      <c r="A5667" s="17">
        <v>128696.11</v>
      </c>
      <c r="B5667" s="18">
        <v>4</v>
      </c>
      <c r="C5667" s="16" t="s">
        <v>73</v>
      </c>
      <c r="D5667" s="21">
        <v>44294</v>
      </c>
      <c r="E5667" s="16" t="s">
        <v>176</v>
      </c>
      <c r="F5667" s="21">
        <v>44294</v>
      </c>
      <c r="G5667" s="16" t="s">
        <v>176</v>
      </c>
      <c r="H5667" s="26" t="s">
        <v>186</v>
      </c>
      <c r="M5667" s="26" t="s">
        <v>5021</v>
      </c>
      <c r="O5667" s="16" t="s">
        <v>78</v>
      </c>
      <c r="P5667" s="26" t="s">
        <v>78</v>
      </c>
      <c r="T5667" s="23" t="s">
        <v>32</v>
      </c>
      <c r="W5667" s="20" t="s">
        <v>43</v>
      </c>
      <c r="Z5667" s="25">
        <v>0</v>
      </c>
      <c r="AA5667" s="25">
        <v>0</v>
      </c>
      <c r="AB5667" s="25">
        <v>5000</v>
      </c>
      <c r="AC5667" s="25">
        <v>0</v>
      </c>
      <c r="AD5667" s="25">
        <v>0</v>
      </c>
      <c r="AE5667" s="25">
        <v>0</v>
      </c>
      <c r="AF5667" s="25">
        <v>5000</v>
      </c>
      <c r="AG5667" s="25">
        <v>0</v>
      </c>
      <c r="AH5667" s="25">
        <v>5000</v>
      </c>
      <c r="AI5667" s="16" t="s">
        <v>5022</v>
      </c>
    </row>
    <row r="5668" spans="1:35" x14ac:dyDescent="0.25">
      <c r="A5668" s="17">
        <v>128698</v>
      </c>
      <c r="B5668" s="18">
        <v>2</v>
      </c>
      <c r="C5668" s="16" t="s">
        <v>31</v>
      </c>
      <c r="D5668" s="21">
        <v>43531</v>
      </c>
      <c r="E5668" s="16" t="s">
        <v>142</v>
      </c>
      <c r="F5668" s="21">
        <v>43787</v>
      </c>
      <c r="G5668" s="16" t="s">
        <v>102</v>
      </c>
      <c r="H5668" s="26" t="s">
        <v>286</v>
      </c>
      <c r="I5668" s="16" t="s">
        <v>3399</v>
      </c>
      <c r="J5668" s="20" t="s">
        <v>116</v>
      </c>
      <c r="L5668" s="16" t="s">
        <v>116</v>
      </c>
      <c r="M5668" s="26" t="s">
        <v>10998</v>
      </c>
      <c r="N5668" s="26" t="s">
        <v>4970</v>
      </c>
      <c r="O5668" s="16" t="s">
        <v>151</v>
      </c>
      <c r="P5668" s="26" t="s">
        <v>632</v>
      </c>
      <c r="R5668" s="16" t="s">
        <v>1494</v>
      </c>
      <c r="S5668" s="16" t="s">
        <v>84</v>
      </c>
      <c r="T5668" s="22">
        <v>0.01</v>
      </c>
      <c r="U5668" s="21">
        <v>43539</v>
      </c>
      <c r="W5668" s="20" t="s">
        <v>43</v>
      </c>
      <c r="X5668" s="16" t="s">
        <v>78</v>
      </c>
      <c r="Z5668" s="24" t="s">
        <v>32</v>
      </c>
      <c r="AA5668" s="24" t="s">
        <v>32</v>
      </c>
      <c r="AB5668" s="24" t="s">
        <v>32</v>
      </c>
      <c r="AC5668" s="24" t="s">
        <v>32</v>
      </c>
      <c r="AD5668" s="25">
        <v>2000</v>
      </c>
      <c r="AE5668" s="25">
        <v>80000</v>
      </c>
      <c r="AF5668" s="25">
        <v>1415963</v>
      </c>
      <c r="AG5668" s="25">
        <v>0</v>
      </c>
      <c r="AH5668" s="25">
        <v>1497963</v>
      </c>
      <c r="AI5668" s="16" t="s">
        <v>10997</v>
      </c>
    </row>
    <row r="5669" spans="1:35" x14ac:dyDescent="0.25">
      <c r="A5669" s="17">
        <v>128698.01</v>
      </c>
      <c r="B5669" s="18">
        <v>2</v>
      </c>
      <c r="C5669" s="16" t="s">
        <v>73</v>
      </c>
      <c r="D5669" s="21">
        <v>43881</v>
      </c>
      <c r="E5669" s="16" t="s">
        <v>142</v>
      </c>
      <c r="F5669" s="21">
        <v>44279</v>
      </c>
      <c r="G5669" s="16" t="s">
        <v>75</v>
      </c>
      <c r="H5669" s="26" t="s">
        <v>286</v>
      </c>
      <c r="I5669" s="16" t="s">
        <v>3399</v>
      </c>
      <c r="J5669" s="20" t="s">
        <v>116</v>
      </c>
      <c r="L5669" s="16" t="s">
        <v>116</v>
      </c>
      <c r="M5669" s="26" t="s">
        <v>10996</v>
      </c>
      <c r="O5669" s="16" t="s">
        <v>151</v>
      </c>
      <c r="P5669" s="26" t="s">
        <v>632</v>
      </c>
      <c r="R5669" s="16" t="s">
        <v>1494</v>
      </c>
      <c r="S5669" s="16" t="s">
        <v>84</v>
      </c>
      <c r="T5669" s="22">
        <v>0.01</v>
      </c>
      <c r="W5669" s="20" t="s">
        <v>43</v>
      </c>
      <c r="X5669" s="16" t="s">
        <v>78</v>
      </c>
      <c r="Z5669" s="24" t="s">
        <v>32</v>
      </c>
      <c r="AA5669" s="24" t="s">
        <v>32</v>
      </c>
      <c r="AB5669" s="24" t="s">
        <v>32</v>
      </c>
      <c r="AC5669" s="24" t="s">
        <v>32</v>
      </c>
      <c r="AD5669" s="25">
        <v>1</v>
      </c>
      <c r="AE5669" s="25">
        <v>0</v>
      </c>
      <c r="AF5669" s="25">
        <v>1</v>
      </c>
      <c r="AG5669" s="25">
        <v>0</v>
      </c>
      <c r="AH5669" s="25">
        <v>2</v>
      </c>
      <c r="AI5669" s="16" t="s">
        <v>10995</v>
      </c>
    </row>
    <row r="5670" spans="1:35" x14ac:dyDescent="0.25">
      <c r="A5670" s="17">
        <v>128699</v>
      </c>
      <c r="B5670" s="18">
        <v>1</v>
      </c>
      <c r="C5670" s="16" t="s">
        <v>73</v>
      </c>
      <c r="D5670" s="21">
        <v>43531</v>
      </c>
      <c r="E5670" s="16" t="s">
        <v>10491</v>
      </c>
      <c r="F5670" s="21">
        <v>43531</v>
      </c>
      <c r="G5670" s="16" t="s">
        <v>10491</v>
      </c>
      <c r="H5670" s="26" t="s">
        <v>182</v>
      </c>
      <c r="M5670" s="26" t="s">
        <v>10994</v>
      </c>
      <c r="O5670" s="16" t="s">
        <v>1171</v>
      </c>
      <c r="P5670" s="26" t="s">
        <v>1062</v>
      </c>
      <c r="T5670" s="23" t="s">
        <v>32</v>
      </c>
      <c r="W5670" s="20" t="s">
        <v>43</v>
      </c>
      <c r="Z5670" s="24" t="s">
        <v>32</v>
      </c>
      <c r="AA5670" s="24" t="s">
        <v>32</v>
      </c>
      <c r="AB5670" s="24" t="s">
        <v>32</v>
      </c>
      <c r="AC5670" s="24" t="s">
        <v>32</v>
      </c>
      <c r="AD5670" s="25">
        <v>0</v>
      </c>
      <c r="AE5670" s="25">
        <v>0</v>
      </c>
      <c r="AF5670" s="25">
        <v>41934</v>
      </c>
      <c r="AG5670" s="25">
        <v>0</v>
      </c>
      <c r="AH5670" s="25">
        <v>41934</v>
      </c>
      <c r="AI5670" s="16" t="s">
        <v>10993</v>
      </c>
    </row>
    <row r="5671" spans="1:35" x14ac:dyDescent="0.25">
      <c r="A5671" s="17">
        <v>128700</v>
      </c>
      <c r="B5671" s="18">
        <v>3</v>
      </c>
      <c r="C5671" s="16" t="s">
        <v>73</v>
      </c>
      <c r="D5671" s="21">
        <v>43531</v>
      </c>
      <c r="E5671" s="16" t="s">
        <v>342</v>
      </c>
      <c r="F5671" s="21">
        <v>44279</v>
      </c>
      <c r="G5671" s="16" t="s">
        <v>75</v>
      </c>
      <c r="H5671" s="26" t="s">
        <v>273</v>
      </c>
      <c r="I5671" s="16" t="s">
        <v>2345</v>
      </c>
      <c r="J5671" s="20" t="s">
        <v>116</v>
      </c>
      <c r="L5671" s="16" t="s">
        <v>116</v>
      </c>
      <c r="M5671" s="26" t="s">
        <v>10992</v>
      </c>
      <c r="N5671" s="26" t="s">
        <v>6004</v>
      </c>
      <c r="O5671" s="16" t="s">
        <v>632</v>
      </c>
      <c r="P5671" s="26" t="s">
        <v>632</v>
      </c>
      <c r="T5671" s="22">
        <v>1.5369999999999999</v>
      </c>
      <c r="W5671" s="20" t="s">
        <v>43</v>
      </c>
      <c r="X5671" s="16" t="s">
        <v>78</v>
      </c>
      <c r="Z5671" s="24" t="s">
        <v>32</v>
      </c>
      <c r="AA5671" s="24" t="s">
        <v>32</v>
      </c>
      <c r="AB5671" s="24" t="s">
        <v>32</v>
      </c>
      <c r="AC5671" s="24" t="s">
        <v>32</v>
      </c>
      <c r="AD5671" s="25">
        <v>40000</v>
      </c>
      <c r="AE5671" s="25">
        <v>0</v>
      </c>
      <c r="AF5671" s="25">
        <v>0</v>
      </c>
      <c r="AG5671" s="25">
        <v>0</v>
      </c>
      <c r="AH5671" s="25">
        <v>40000</v>
      </c>
      <c r="AI5671" s="16" t="s">
        <v>10991</v>
      </c>
    </row>
    <row r="5672" spans="1:35" x14ac:dyDescent="0.25">
      <c r="A5672" s="17">
        <v>128702</v>
      </c>
      <c r="B5672" s="18">
        <v>2</v>
      </c>
      <c r="C5672" s="16" t="s">
        <v>474</v>
      </c>
      <c r="D5672" s="21">
        <v>43532</v>
      </c>
      <c r="E5672" s="16" t="s">
        <v>142</v>
      </c>
      <c r="F5672" s="21">
        <v>44123</v>
      </c>
      <c r="G5672" s="16" t="s">
        <v>108</v>
      </c>
      <c r="H5672" s="26" t="s">
        <v>264</v>
      </c>
      <c r="I5672" s="16" t="s">
        <v>3394</v>
      </c>
      <c r="J5672" s="20" t="s">
        <v>116</v>
      </c>
      <c r="L5672" s="16" t="s">
        <v>116</v>
      </c>
      <c r="M5672" s="26" t="s">
        <v>10990</v>
      </c>
      <c r="N5672" s="26" t="s">
        <v>4970</v>
      </c>
      <c r="O5672" s="16" t="s">
        <v>151</v>
      </c>
      <c r="P5672" s="26" t="s">
        <v>632</v>
      </c>
      <c r="R5672" s="16" t="s">
        <v>1494</v>
      </c>
      <c r="S5672" s="16" t="s">
        <v>84</v>
      </c>
      <c r="T5672" s="22">
        <v>0.01</v>
      </c>
      <c r="U5672" s="21">
        <v>43539</v>
      </c>
      <c r="W5672" s="20" t="s">
        <v>43</v>
      </c>
      <c r="X5672" s="16" t="s">
        <v>78</v>
      </c>
      <c r="Z5672" s="24" t="s">
        <v>32</v>
      </c>
      <c r="AA5672" s="24" t="s">
        <v>32</v>
      </c>
      <c r="AB5672" s="24" t="s">
        <v>32</v>
      </c>
      <c r="AC5672" s="24" t="s">
        <v>32</v>
      </c>
      <c r="AD5672" s="25">
        <v>2000</v>
      </c>
      <c r="AE5672" s="25">
        <v>0</v>
      </c>
      <c r="AF5672" s="25">
        <v>299362</v>
      </c>
      <c r="AG5672" s="25">
        <v>0</v>
      </c>
      <c r="AH5672" s="25">
        <v>301362</v>
      </c>
      <c r="AI5672" s="16" t="s">
        <v>10989</v>
      </c>
    </row>
    <row r="5673" spans="1:35" x14ac:dyDescent="0.25">
      <c r="A5673" s="17">
        <v>128703</v>
      </c>
      <c r="B5673" s="18">
        <v>2</v>
      </c>
      <c r="C5673" s="16" t="s">
        <v>474</v>
      </c>
      <c r="D5673" s="21">
        <v>43532</v>
      </c>
      <c r="E5673" s="16" t="s">
        <v>142</v>
      </c>
      <c r="F5673" s="21">
        <v>44123</v>
      </c>
      <c r="G5673" s="16" t="s">
        <v>108</v>
      </c>
      <c r="H5673" s="26" t="s">
        <v>264</v>
      </c>
      <c r="I5673" s="16" t="s">
        <v>3394</v>
      </c>
      <c r="J5673" s="20" t="s">
        <v>116</v>
      </c>
      <c r="L5673" s="16" t="s">
        <v>116</v>
      </c>
      <c r="M5673" s="26" t="s">
        <v>10905</v>
      </c>
      <c r="N5673" s="26" t="s">
        <v>4970</v>
      </c>
      <c r="O5673" s="16" t="s">
        <v>151</v>
      </c>
      <c r="P5673" s="26" t="s">
        <v>632</v>
      </c>
      <c r="R5673" s="16" t="s">
        <v>1494</v>
      </c>
      <c r="S5673" s="16" t="s">
        <v>84</v>
      </c>
      <c r="T5673" s="22">
        <v>0.01</v>
      </c>
      <c r="U5673" s="21">
        <v>43539</v>
      </c>
      <c r="W5673" s="20" t="s">
        <v>43</v>
      </c>
      <c r="X5673" s="16" t="s">
        <v>78</v>
      </c>
      <c r="Z5673" s="24" t="s">
        <v>32</v>
      </c>
      <c r="AA5673" s="24" t="s">
        <v>32</v>
      </c>
      <c r="AB5673" s="24" t="s">
        <v>32</v>
      </c>
      <c r="AC5673" s="24" t="s">
        <v>32</v>
      </c>
      <c r="AD5673" s="25">
        <v>2000</v>
      </c>
      <c r="AE5673" s="25">
        <v>0</v>
      </c>
      <c r="AF5673" s="25">
        <v>1328882</v>
      </c>
      <c r="AG5673" s="25">
        <v>0</v>
      </c>
      <c r="AH5673" s="25">
        <v>1330882</v>
      </c>
      <c r="AI5673" s="16" t="s">
        <v>10988</v>
      </c>
    </row>
    <row r="5674" spans="1:35" x14ac:dyDescent="0.25">
      <c r="A5674" s="17">
        <v>128704</v>
      </c>
      <c r="B5674" s="18">
        <v>2</v>
      </c>
      <c r="C5674" s="16" t="s">
        <v>474</v>
      </c>
      <c r="D5674" s="21">
        <v>43532</v>
      </c>
      <c r="E5674" s="16" t="s">
        <v>142</v>
      </c>
      <c r="F5674" s="21">
        <v>44123</v>
      </c>
      <c r="G5674" s="16" t="s">
        <v>108</v>
      </c>
      <c r="H5674" s="26" t="s">
        <v>264</v>
      </c>
      <c r="I5674" s="16" t="s">
        <v>3394</v>
      </c>
      <c r="J5674" s="20" t="s">
        <v>116</v>
      </c>
      <c r="L5674" s="16" t="s">
        <v>116</v>
      </c>
      <c r="M5674" s="26" t="s">
        <v>10987</v>
      </c>
      <c r="N5674" s="26" t="s">
        <v>4970</v>
      </c>
      <c r="O5674" s="16" t="s">
        <v>151</v>
      </c>
      <c r="P5674" s="26" t="s">
        <v>632</v>
      </c>
      <c r="R5674" s="16" t="s">
        <v>1494</v>
      </c>
      <c r="S5674" s="16" t="s">
        <v>84</v>
      </c>
      <c r="T5674" s="22">
        <v>0.01</v>
      </c>
      <c r="U5674" s="21">
        <v>43539</v>
      </c>
      <c r="W5674" s="20" t="s">
        <v>43</v>
      </c>
      <c r="X5674" s="16" t="s">
        <v>78</v>
      </c>
      <c r="Z5674" s="24" t="s">
        <v>32</v>
      </c>
      <c r="AA5674" s="24" t="s">
        <v>32</v>
      </c>
      <c r="AB5674" s="24" t="s">
        <v>32</v>
      </c>
      <c r="AC5674" s="24" t="s">
        <v>32</v>
      </c>
      <c r="AD5674" s="25">
        <v>1600</v>
      </c>
      <c r="AE5674" s="25">
        <v>0</v>
      </c>
      <c r="AF5674" s="25">
        <v>781168</v>
      </c>
      <c r="AG5674" s="25">
        <v>0</v>
      </c>
      <c r="AH5674" s="25">
        <v>782768</v>
      </c>
      <c r="AI5674" s="16" t="s">
        <v>10986</v>
      </c>
    </row>
    <row r="5675" spans="1:35" x14ac:dyDescent="0.25">
      <c r="A5675" s="17">
        <v>128705</v>
      </c>
      <c r="B5675" s="18">
        <v>2</v>
      </c>
      <c r="C5675" s="16" t="s">
        <v>474</v>
      </c>
      <c r="D5675" s="21">
        <v>43532</v>
      </c>
      <c r="E5675" s="16" t="s">
        <v>142</v>
      </c>
      <c r="F5675" s="21">
        <v>44123</v>
      </c>
      <c r="G5675" s="16" t="s">
        <v>108</v>
      </c>
      <c r="H5675" s="26" t="s">
        <v>264</v>
      </c>
      <c r="I5675" s="16" t="s">
        <v>3394</v>
      </c>
      <c r="J5675" s="20" t="s">
        <v>116</v>
      </c>
      <c r="L5675" s="16" t="s">
        <v>116</v>
      </c>
      <c r="M5675" s="26" t="s">
        <v>10985</v>
      </c>
      <c r="N5675" s="26" t="s">
        <v>4970</v>
      </c>
      <c r="O5675" s="16" t="s">
        <v>151</v>
      </c>
      <c r="P5675" s="26" t="s">
        <v>632</v>
      </c>
      <c r="R5675" s="16" t="s">
        <v>1494</v>
      </c>
      <c r="S5675" s="16" t="s">
        <v>84</v>
      </c>
      <c r="T5675" s="22">
        <v>0.01</v>
      </c>
      <c r="U5675" s="21">
        <v>43539</v>
      </c>
      <c r="W5675" s="20" t="s">
        <v>43</v>
      </c>
      <c r="X5675" s="16" t="s">
        <v>78</v>
      </c>
      <c r="Z5675" s="24" t="s">
        <v>32</v>
      </c>
      <c r="AA5675" s="24" t="s">
        <v>32</v>
      </c>
      <c r="AB5675" s="24" t="s">
        <v>32</v>
      </c>
      <c r="AC5675" s="24" t="s">
        <v>32</v>
      </c>
      <c r="AD5675" s="25">
        <v>2000</v>
      </c>
      <c r="AE5675" s="25">
        <v>0</v>
      </c>
      <c r="AF5675" s="25">
        <v>485850</v>
      </c>
      <c r="AG5675" s="25">
        <v>0</v>
      </c>
      <c r="AH5675" s="25">
        <v>487850</v>
      </c>
      <c r="AI5675" s="16" t="s">
        <v>10984</v>
      </c>
    </row>
    <row r="5676" spans="1:35" x14ac:dyDescent="0.25">
      <c r="A5676" s="17">
        <v>128706</v>
      </c>
      <c r="B5676" s="18">
        <v>2</v>
      </c>
      <c r="C5676" s="16" t="s">
        <v>474</v>
      </c>
      <c r="D5676" s="21">
        <v>43532</v>
      </c>
      <c r="E5676" s="16" t="s">
        <v>142</v>
      </c>
      <c r="F5676" s="21">
        <v>44123</v>
      </c>
      <c r="G5676" s="16" t="s">
        <v>108</v>
      </c>
      <c r="H5676" s="26" t="s">
        <v>264</v>
      </c>
      <c r="I5676" s="16" t="s">
        <v>3394</v>
      </c>
      <c r="J5676" s="20" t="s">
        <v>116</v>
      </c>
      <c r="L5676" s="16" t="s">
        <v>116</v>
      </c>
      <c r="M5676" s="26" t="s">
        <v>10983</v>
      </c>
      <c r="N5676" s="26" t="s">
        <v>4970</v>
      </c>
      <c r="O5676" s="16" t="s">
        <v>151</v>
      </c>
      <c r="P5676" s="26" t="s">
        <v>632</v>
      </c>
      <c r="R5676" s="16" t="s">
        <v>1494</v>
      </c>
      <c r="S5676" s="16" t="s">
        <v>84</v>
      </c>
      <c r="T5676" s="22">
        <v>0.01</v>
      </c>
      <c r="U5676" s="21">
        <v>43539</v>
      </c>
      <c r="W5676" s="20" t="s">
        <v>43</v>
      </c>
      <c r="X5676" s="16" t="s">
        <v>78</v>
      </c>
      <c r="Z5676" s="24" t="s">
        <v>32</v>
      </c>
      <c r="AA5676" s="24" t="s">
        <v>32</v>
      </c>
      <c r="AB5676" s="24" t="s">
        <v>32</v>
      </c>
      <c r="AC5676" s="24" t="s">
        <v>32</v>
      </c>
      <c r="AD5676" s="25">
        <v>2000</v>
      </c>
      <c r="AE5676" s="25">
        <v>0</v>
      </c>
      <c r="AF5676" s="25">
        <v>480013</v>
      </c>
      <c r="AG5676" s="25">
        <v>0</v>
      </c>
      <c r="AH5676" s="25">
        <v>482013</v>
      </c>
      <c r="AI5676" s="16" t="s">
        <v>10982</v>
      </c>
    </row>
    <row r="5677" spans="1:35" x14ac:dyDescent="0.25">
      <c r="A5677" s="17">
        <v>128707</v>
      </c>
      <c r="B5677" s="18">
        <v>2</v>
      </c>
      <c r="C5677" s="16" t="s">
        <v>474</v>
      </c>
      <c r="D5677" s="21">
        <v>43532</v>
      </c>
      <c r="E5677" s="16" t="s">
        <v>142</v>
      </c>
      <c r="F5677" s="21">
        <v>44123</v>
      </c>
      <c r="G5677" s="16" t="s">
        <v>108</v>
      </c>
      <c r="H5677" s="26" t="s">
        <v>264</v>
      </c>
      <c r="I5677" s="16" t="s">
        <v>3394</v>
      </c>
      <c r="J5677" s="20" t="s">
        <v>116</v>
      </c>
      <c r="L5677" s="16" t="s">
        <v>116</v>
      </c>
      <c r="M5677" s="26" t="s">
        <v>10981</v>
      </c>
      <c r="N5677" s="26" t="s">
        <v>4970</v>
      </c>
      <c r="O5677" s="16" t="s">
        <v>151</v>
      </c>
      <c r="P5677" s="26" t="s">
        <v>632</v>
      </c>
      <c r="R5677" s="16" t="s">
        <v>1494</v>
      </c>
      <c r="S5677" s="16" t="s">
        <v>84</v>
      </c>
      <c r="T5677" s="22">
        <v>0.01</v>
      </c>
      <c r="U5677" s="21">
        <v>43539</v>
      </c>
      <c r="W5677" s="20" t="s">
        <v>43</v>
      </c>
      <c r="X5677" s="16" t="s">
        <v>78</v>
      </c>
      <c r="Z5677" s="24" t="s">
        <v>32</v>
      </c>
      <c r="AA5677" s="24" t="s">
        <v>32</v>
      </c>
      <c r="AB5677" s="24" t="s">
        <v>32</v>
      </c>
      <c r="AC5677" s="24" t="s">
        <v>32</v>
      </c>
      <c r="AD5677" s="25">
        <v>2000</v>
      </c>
      <c r="AE5677" s="25">
        <v>0</v>
      </c>
      <c r="AF5677" s="25">
        <v>432779</v>
      </c>
      <c r="AG5677" s="25">
        <v>0</v>
      </c>
      <c r="AH5677" s="25">
        <v>434779</v>
      </c>
      <c r="AI5677" s="16" t="s">
        <v>10980</v>
      </c>
    </row>
    <row r="5678" spans="1:35" x14ac:dyDescent="0.25">
      <c r="A5678" s="17">
        <v>128708</v>
      </c>
      <c r="B5678" s="18">
        <v>2</v>
      </c>
      <c r="C5678" s="16" t="s">
        <v>474</v>
      </c>
      <c r="D5678" s="21">
        <v>43532</v>
      </c>
      <c r="E5678" s="16" t="s">
        <v>142</v>
      </c>
      <c r="F5678" s="21">
        <v>44123</v>
      </c>
      <c r="G5678" s="16" t="s">
        <v>108</v>
      </c>
      <c r="H5678" s="26" t="s">
        <v>264</v>
      </c>
      <c r="I5678" s="16" t="s">
        <v>3394</v>
      </c>
      <c r="J5678" s="20" t="s">
        <v>116</v>
      </c>
      <c r="L5678" s="16" t="s">
        <v>116</v>
      </c>
      <c r="M5678" s="26" t="s">
        <v>10979</v>
      </c>
      <c r="N5678" s="26" t="s">
        <v>4970</v>
      </c>
      <c r="O5678" s="16" t="s">
        <v>151</v>
      </c>
      <c r="P5678" s="26" t="s">
        <v>632</v>
      </c>
      <c r="R5678" s="16" t="s">
        <v>1494</v>
      </c>
      <c r="S5678" s="16" t="s">
        <v>84</v>
      </c>
      <c r="T5678" s="22">
        <v>0.01</v>
      </c>
      <c r="U5678" s="21">
        <v>43539</v>
      </c>
      <c r="W5678" s="20" t="s">
        <v>43</v>
      </c>
      <c r="X5678" s="16" t="s">
        <v>78</v>
      </c>
      <c r="Z5678" s="24" t="s">
        <v>32</v>
      </c>
      <c r="AA5678" s="24" t="s">
        <v>32</v>
      </c>
      <c r="AB5678" s="24" t="s">
        <v>32</v>
      </c>
      <c r="AC5678" s="24" t="s">
        <v>32</v>
      </c>
      <c r="AD5678" s="25">
        <v>2000</v>
      </c>
      <c r="AE5678" s="25">
        <v>0</v>
      </c>
      <c r="AF5678" s="25">
        <v>2495372</v>
      </c>
      <c r="AG5678" s="25">
        <v>0</v>
      </c>
      <c r="AH5678" s="25">
        <v>2497372</v>
      </c>
      <c r="AI5678" s="16" t="s">
        <v>10978</v>
      </c>
    </row>
    <row r="5679" spans="1:35" x14ac:dyDescent="0.25">
      <c r="A5679" s="17">
        <v>128709</v>
      </c>
      <c r="B5679" s="18">
        <v>2</v>
      </c>
      <c r="C5679" s="16" t="s">
        <v>474</v>
      </c>
      <c r="D5679" s="21">
        <v>43532</v>
      </c>
      <c r="E5679" s="16" t="s">
        <v>142</v>
      </c>
      <c r="F5679" s="21">
        <v>44123</v>
      </c>
      <c r="G5679" s="16" t="s">
        <v>108</v>
      </c>
      <c r="H5679" s="26" t="s">
        <v>264</v>
      </c>
      <c r="I5679" s="16" t="s">
        <v>3394</v>
      </c>
      <c r="J5679" s="20" t="s">
        <v>116</v>
      </c>
      <c r="L5679" s="16" t="s">
        <v>116</v>
      </c>
      <c r="M5679" s="26" t="s">
        <v>5023</v>
      </c>
      <c r="N5679" s="26" t="s">
        <v>4970</v>
      </c>
      <c r="O5679" s="16" t="s">
        <v>151</v>
      </c>
      <c r="P5679" s="26" t="s">
        <v>632</v>
      </c>
      <c r="T5679" s="22">
        <v>0.01</v>
      </c>
      <c r="U5679" s="21">
        <v>43539</v>
      </c>
      <c r="W5679" s="20" t="s">
        <v>43</v>
      </c>
      <c r="X5679" s="16" t="s">
        <v>78</v>
      </c>
      <c r="Z5679" s="25">
        <v>1999</v>
      </c>
      <c r="AA5679" s="25">
        <v>0</v>
      </c>
      <c r="AB5679" s="25">
        <v>331999</v>
      </c>
      <c r="AC5679" s="25">
        <v>0</v>
      </c>
      <c r="AD5679" s="25">
        <v>2000</v>
      </c>
      <c r="AE5679" s="25">
        <v>0</v>
      </c>
      <c r="AF5679" s="25">
        <v>332000</v>
      </c>
      <c r="AG5679" s="25">
        <v>0</v>
      </c>
      <c r="AH5679" s="25">
        <v>334000</v>
      </c>
      <c r="AI5679" s="16" t="s">
        <v>5024</v>
      </c>
    </row>
    <row r="5680" spans="1:35" x14ac:dyDescent="0.25">
      <c r="A5680" s="17">
        <v>128711</v>
      </c>
      <c r="B5680" s="18">
        <v>4</v>
      </c>
      <c r="C5680" s="16" t="s">
        <v>73</v>
      </c>
      <c r="D5680" s="21">
        <v>43532</v>
      </c>
      <c r="E5680" s="16" t="s">
        <v>3773</v>
      </c>
      <c r="F5680" s="21">
        <v>43532</v>
      </c>
      <c r="G5680" s="16" t="s">
        <v>3773</v>
      </c>
      <c r="H5680" s="26" t="s">
        <v>126</v>
      </c>
      <c r="M5680" s="26" t="s">
        <v>10977</v>
      </c>
      <c r="O5680" s="16" t="s">
        <v>1171</v>
      </c>
      <c r="P5680" s="26" t="s">
        <v>1062</v>
      </c>
      <c r="T5680" s="23" t="s">
        <v>32</v>
      </c>
      <c r="W5680" s="20" t="s">
        <v>43</v>
      </c>
      <c r="Z5680" s="24" t="s">
        <v>32</v>
      </c>
      <c r="AA5680" s="24" t="s">
        <v>32</v>
      </c>
      <c r="AB5680" s="24" t="s">
        <v>32</v>
      </c>
      <c r="AC5680" s="24" t="s">
        <v>32</v>
      </c>
      <c r="AD5680" s="25">
        <v>0</v>
      </c>
      <c r="AE5680" s="25">
        <v>0</v>
      </c>
      <c r="AF5680" s="25">
        <v>4398500</v>
      </c>
      <c r="AG5680" s="25">
        <v>0</v>
      </c>
      <c r="AH5680" s="25">
        <v>4398500</v>
      </c>
      <c r="AI5680" s="16" t="s">
        <v>10976</v>
      </c>
    </row>
    <row r="5681" spans="1:35" x14ac:dyDescent="0.25">
      <c r="A5681" s="17">
        <v>128712</v>
      </c>
      <c r="B5681" s="18">
        <v>1</v>
      </c>
      <c r="C5681" s="16" t="s">
        <v>31</v>
      </c>
      <c r="D5681" s="21">
        <v>43532</v>
      </c>
      <c r="E5681" s="16" t="s">
        <v>142</v>
      </c>
      <c r="F5681" s="21">
        <v>43613</v>
      </c>
      <c r="G5681" s="16" t="s">
        <v>74</v>
      </c>
      <c r="H5681" s="26" t="s">
        <v>215</v>
      </c>
      <c r="I5681" s="16" t="s">
        <v>163</v>
      </c>
      <c r="J5681" s="20" t="s">
        <v>148</v>
      </c>
      <c r="L5681" s="16" t="s">
        <v>149</v>
      </c>
      <c r="M5681" s="26" t="s">
        <v>10975</v>
      </c>
      <c r="N5681" s="26" t="s">
        <v>4970</v>
      </c>
      <c r="O5681" s="16" t="s">
        <v>151</v>
      </c>
      <c r="P5681" s="26" t="s">
        <v>632</v>
      </c>
      <c r="R5681" s="16" t="s">
        <v>1494</v>
      </c>
      <c r="S5681" s="16" t="s">
        <v>84</v>
      </c>
      <c r="T5681" s="22">
        <v>0.01</v>
      </c>
      <c r="U5681" s="21">
        <v>43595</v>
      </c>
      <c r="W5681" s="20" t="s">
        <v>43</v>
      </c>
      <c r="X5681" s="16" t="s">
        <v>454</v>
      </c>
      <c r="Z5681" s="24" t="s">
        <v>32</v>
      </c>
      <c r="AA5681" s="24" t="s">
        <v>32</v>
      </c>
      <c r="AB5681" s="24" t="s">
        <v>32</v>
      </c>
      <c r="AC5681" s="24" t="s">
        <v>32</v>
      </c>
      <c r="AD5681" s="25">
        <v>63000</v>
      </c>
      <c r="AE5681" s="25">
        <v>8000</v>
      </c>
      <c r="AF5681" s="25">
        <v>6473000</v>
      </c>
      <c r="AG5681" s="25">
        <v>0</v>
      </c>
      <c r="AH5681" s="25">
        <v>6544000</v>
      </c>
      <c r="AI5681" s="16" t="s">
        <v>10974</v>
      </c>
    </row>
    <row r="5682" spans="1:35" x14ac:dyDescent="0.25">
      <c r="A5682" s="17">
        <v>128714</v>
      </c>
      <c r="B5682" s="18">
        <v>3</v>
      </c>
      <c r="C5682" s="16" t="s">
        <v>73</v>
      </c>
      <c r="D5682" s="21">
        <v>43532</v>
      </c>
      <c r="E5682" s="16" t="s">
        <v>142</v>
      </c>
      <c r="F5682" s="21">
        <v>43766</v>
      </c>
      <c r="G5682" s="16" t="s">
        <v>142</v>
      </c>
      <c r="H5682" s="26" t="s">
        <v>766</v>
      </c>
      <c r="M5682" s="26" t="s">
        <v>5025</v>
      </c>
      <c r="N5682" s="26" t="s">
        <v>1650</v>
      </c>
      <c r="O5682" s="16" t="s">
        <v>151</v>
      </c>
      <c r="P5682" s="26" t="s">
        <v>198</v>
      </c>
      <c r="R5682" s="16" t="s">
        <v>139</v>
      </c>
      <c r="S5682" s="16" t="s">
        <v>84</v>
      </c>
      <c r="T5682" s="23" t="s">
        <v>32</v>
      </c>
      <c r="W5682" s="20" t="s">
        <v>43</v>
      </c>
      <c r="Z5682" s="25">
        <v>0</v>
      </c>
      <c r="AA5682" s="25">
        <v>0</v>
      </c>
      <c r="AB5682" s="25">
        <v>229999</v>
      </c>
      <c r="AC5682" s="25">
        <v>0</v>
      </c>
      <c r="AD5682" s="25">
        <v>1</v>
      </c>
      <c r="AE5682" s="25">
        <v>0</v>
      </c>
      <c r="AF5682" s="25">
        <v>230001</v>
      </c>
      <c r="AG5682" s="25">
        <v>0</v>
      </c>
      <c r="AH5682" s="25">
        <v>230002</v>
      </c>
      <c r="AI5682" s="16" t="s">
        <v>5026</v>
      </c>
    </row>
    <row r="5683" spans="1:35" x14ac:dyDescent="0.25">
      <c r="A5683" s="17">
        <v>128716</v>
      </c>
      <c r="B5683" s="18">
        <v>1</v>
      </c>
      <c r="C5683" s="16" t="s">
        <v>73</v>
      </c>
      <c r="D5683" s="21">
        <v>43535</v>
      </c>
      <c r="E5683" s="16" t="s">
        <v>142</v>
      </c>
      <c r="F5683" s="21">
        <v>43663</v>
      </c>
      <c r="G5683" s="16" t="s">
        <v>82</v>
      </c>
      <c r="H5683" s="26" t="s">
        <v>400</v>
      </c>
      <c r="I5683" s="16" t="s">
        <v>5027</v>
      </c>
      <c r="J5683" s="20" t="s">
        <v>116</v>
      </c>
      <c r="L5683" s="16" t="s">
        <v>116</v>
      </c>
      <c r="M5683" s="26" t="s">
        <v>5028</v>
      </c>
      <c r="N5683" s="26" t="s">
        <v>5029</v>
      </c>
      <c r="O5683" s="16" t="s">
        <v>151</v>
      </c>
      <c r="P5683" s="26" t="s">
        <v>632</v>
      </c>
      <c r="R5683" s="16" t="s">
        <v>1494</v>
      </c>
      <c r="S5683" s="16" t="s">
        <v>84</v>
      </c>
      <c r="T5683" s="22">
        <v>0.01</v>
      </c>
      <c r="W5683" s="20" t="s">
        <v>43</v>
      </c>
      <c r="X5683" s="16" t="s">
        <v>78</v>
      </c>
      <c r="Z5683" s="25">
        <v>0</v>
      </c>
      <c r="AA5683" s="25">
        <v>0</v>
      </c>
      <c r="AB5683" s="25">
        <v>12999</v>
      </c>
      <c r="AC5683" s="25">
        <v>0</v>
      </c>
      <c r="AD5683" s="25">
        <v>1</v>
      </c>
      <c r="AE5683" s="25">
        <v>0</v>
      </c>
      <c r="AF5683" s="25">
        <v>13000</v>
      </c>
      <c r="AG5683" s="25">
        <v>0</v>
      </c>
      <c r="AH5683" s="25">
        <v>13001</v>
      </c>
      <c r="AI5683" s="16" t="s">
        <v>5030</v>
      </c>
    </row>
    <row r="5684" spans="1:35" x14ac:dyDescent="0.25">
      <c r="A5684" s="17">
        <v>128717</v>
      </c>
      <c r="B5684" s="18">
        <v>6</v>
      </c>
      <c r="C5684" s="16" t="s">
        <v>73</v>
      </c>
      <c r="D5684" s="21">
        <v>43535</v>
      </c>
      <c r="E5684" s="16" t="s">
        <v>142</v>
      </c>
      <c r="F5684" s="21">
        <v>43542</v>
      </c>
      <c r="G5684" s="16" t="s">
        <v>109</v>
      </c>
      <c r="H5684" s="26" t="s">
        <v>76</v>
      </c>
      <c r="M5684" s="26" t="s">
        <v>10973</v>
      </c>
      <c r="N5684" s="26" t="s">
        <v>10972</v>
      </c>
      <c r="O5684" s="16" t="s">
        <v>151</v>
      </c>
      <c r="P5684" s="26" t="s">
        <v>551</v>
      </c>
      <c r="T5684" s="23" t="s">
        <v>32</v>
      </c>
      <c r="W5684" s="20" t="s">
        <v>43</v>
      </c>
      <c r="Z5684" s="24" t="s">
        <v>32</v>
      </c>
      <c r="AA5684" s="24" t="s">
        <v>32</v>
      </c>
      <c r="AB5684" s="24" t="s">
        <v>32</v>
      </c>
      <c r="AC5684" s="24" t="s">
        <v>32</v>
      </c>
      <c r="AD5684" s="25">
        <v>1</v>
      </c>
      <c r="AE5684" s="25">
        <v>0</v>
      </c>
      <c r="AF5684" s="25">
        <v>0</v>
      </c>
      <c r="AG5684" s="25">
        <v>0</v>
      </c>
      <c r="AH5684" s="25">
        <v>1</v>
      </c>
    </row>
    <row r="5685" spans="1:35" ht="30" x14ac:dyDescent="0.25">
      <c r="A5685" s="17">
        <v>128718</v>
      </c>
      <c r="B5685" s="18">
        <v>4</v>
      </c>
      <c r="C5685" s="16" t="s">
        <v>31</v>
      </c>
      <c r="D5685" s="21">
        <v>43535</v>
      </c>
      <c r="E5685" s="16" t="s">
        <v>342</v>
      </c>
      <c r="F5685" s="21">
        <v>44299</v>
      </c>
      <c r="G5685" s="16" t="s">
        <v>529</v>
      </c>
      <c r="H5685" s="26" t="s">
        <v>326</v>
      </c>
      <c r="I5685" s="16" t="s">
        <v>5031</v>
      </c>
      <c r="K5685" s="16" t="s">
        <v>2606</v>
      </c>
      <c r="L5685" s="16" t="s">
        <v>37</v>
      </c>
      <c r="M5685" s="26" t="s">
        <v>5032</v>
      </c>
      <c r="N5685" s="26" t="s">
        <v>5033</v>
      </c>
      <c r="O5685" s="16" t="s">
        <v>632</v>
      </c>
      <c r="P5685" s="26" t="s">
        <v>453</v>
      </c>
      <c r="T5685" s="22">
        <v>1.58</v>
      </c>
      <c r="U5685" s="21">
        <v>44281</v>
      </c>
      <c r="W5685" s="20" t="s">
        <v>43</v>
      </c>
      <c r="X5685" s="16" t="s">
        <v>44</v>
      </c>
      <c r="Z5685" s="25">
        <v>5000</v>
      </c>
      <c r="AA5685" s="25">
        <v>0</v>
      </c>
      <c r="AB5685" s="25">
        <v>342366</v>
      </c>
      <c r="AC5685" s="25">
        <v>0</v>
      </c>
      <c r="AD5685" s="25">
        <v>45000</v>
      </c>
      <c r="AE5685" s="25">
        <v>0</v>
      </c>
      <c r="AF5685" s="25">
        <v>342366</v>
      </c>
      <c r="AG5685" s="25">
        <v>0</v>
      </c>
      <c r="AH5685" s="25">
        <v>387366</v>
      </c>
      <c r="AI5685" s="16" t="s">
        <v>5034</v>
      </c>
    </row>
    <row r="5686" spans="1:35" x14ac:dyDescent="0.25">
      <c r="A5686" s="17">
        <v>128719</v>
      </c>
      <c r="B5686" s="18">
        <v>1</v>
      </c>
      <c r="C5686" s="16" t="s">
        <v>474</v>
      </c>
      <c r="D5686" s="21">
        <v>43535</v>
      </c>
      <c r="E5686" s="16" t="s">
        <v>142</v>
      </c>
      <c r="F5686" s="21">
        <v>44267</v>
      </c>
      <c r="G5686" s="16" t="s">
        <v>74</v>
      </c>
      <c r="H5686" s="26" t="s">
        <v>215</v>
      </c>
      <c r="I5686" s="16" t="s">
        <v>1767</v>
      </c>
      <c r="J5686" s="20" t="s">
        <v>116</v>
      </c>
      <c r="L5686" s="16" t="s">
        <v>116</v>
      </c>
      <c r="M5686" s="26" t="s">
        <v>10971</v>
      </c>
      <c r="N5686" s="26" t="s">
        <v>4970</v>
      </c>
      <c r="O5686" s="16" t="s">
        <v>151</v>
      </c>
      <c r="P5686" s="26" t="s">
        <v>632</v>
      </c>
      <c r="R5686" s="16" t="s">
        <v>1494</v>
      </c>
      <c r="S5686" s="16" t="s">
        <v>84</v>
      </c>
      <c r="T5686" s="22">
        <v>0.01</v>
      </c>
      <c r="U5686" s="21">
        <v>43560</v>
      </c>
      <c r="W5686" s="20" t="s">
        <v>43</v>
      </c>
      <c r="X5686" s="16" t="s">
        <v>78</v>
      </c>
      <c r="Z5686" s="24" t="s">
        <v>32</v>
      </c>
      <c r="AA5686" s="24" t="s">
        <v>32</v>
      </c>
      <c r="AB5686" s="24" t="s">
        <v>32</v>
      </c>
      <c r="AC5686" s="24" t="s">
        <v>32</v>
      </c>
      <c r="AD5686" s="25">
        <v>2000</v>
      </c>
      <c r="AE5686" s="25">
        <v>0</v>
      </c>
      <c r="AF5686" s="25">
        <v>1160700</v>
      </c>
      <c r="AG5686" s="25">
        <v>0</v>
      </c>
      <c r="AH5686" s="25">
        <v>1162700</v>
      </c>
      <c r="AI5686" s="16" t="s">
        <v>10970</v>
      </c>
    </row>
    <row r="5687" spans="1:35" x14ac:dyDescent="0.25">
      <c r="A5687" s="17">
        <v>128720</v>
      </c>
      <c r="B5687" s="18">
        <v>1</v>
      </c>
      <c r="C5687" s="16" t="s">
        <v>474</v>
      </c>
      <c r="D5687" s="21">
        <v>43535</v>
      </c>
      <c r="E5687" s="16" t="s">
        <v>142</v>
      </c>
      <c r="F5687" s="21">
        <v>44267</v>
      </c>
      <c r="G5687" s="16" t="s">
        <v>74</v>
      </c>
      <c r="H5687" s="26" t="s">
        <v>289</v>
      </c>
      <c r="I5687" s="16" t="s">
        <v>482</v>
      </c>
      <c r="J5687" s="20" t="s">
        <v>116</v>
      </c>
      <c r="L5687" s="16" t="s">
        <v>116</v>
      </c>
      <c r="M5687" s="26" t="s">
        <v>10969</v>
      </c>
      <c r="N5687" s="26" t="s">
        <v>5029</v>
      </c>
      <c r="O5687" s="16" t="s">
        <v>151</v>
      </c>
      <c r="P5687" s="26" t="s">
        <v>632</v>
      </c>
      <c r="R5687" s="16" t="s">
        <v>1494</v>
      </c>
      <c r="S5687" s="16" t="s">
        <v>84</v>
      </c>
      <c r="T5687" s="22">
        <v>0.01</v>
      </c>
      <c r="U5687" s="21">
        <v>43560</v>
      </c>
      <c r="W5687" s="20" t="s">
        <v>43</v>
      </c>
      <c r="X5687" s="16" t="s">
        <v>78</v>
      </c>
      <c r="Z5687" s="24" t="s">
        <v>32</v>
      </c>
      <c r="AA5687" s="24" t="s">
        <v>32</v>
      </c>
      <c r="AB5687" s="24" t="s">
        <v>32</v>
      </c>
      <c r="AC5687" s="24" t="s">
        <v>32</v>
      </c>
      <c r="AD5687" s="25">
        <v>2000</v>
      </c>
      <c r="AE5687" s="25">
        <v>0</v>
      </c>
      <c r="AF5687" s="25">
        <v>1427100</v>
      </c>
      <c r="AG5687" s="25">
        <v>0</v>
      </c>
      <c r="AH5687" s="25">
        <v>1429100</v>
      </c>
      <c r="AI5687" s="16" t="s">
        <v>10968</v>
      </c>
    </row>
    <row r="5688" spans="1:35" x14ac:dyDescent="0.25">
      <c r="A5688" s="17">
        <v>128721</v>
      </c>
      <c r="B5688" s="18">
        <v>1</v>
      </c>
      <c r="C5688" s="16" t="s">
        <v>474</v>
      </c>
      <c r="D5688" s="21">
        <v>43536</v>
      </c>
      <c r="E5688" s="16" t="s">
        <v>81</v>
      </c>
      <c r="F5688" s="21">
        <v>43851</v>
      </c>
      <c r="G5688" s="16" t="s">
        <v>82</v>
      </c>
      <c r="H5688" s="26" t="s">
        <v>158</v>
      </c>
      <c r="I5688" s="16" t="s">
        <v>3988</v>
      </c>
      <c r="J5688" s="20" t="s">
        <v>116</v>
      </c>
      <c r="L5688" s="16" t="s">
        <v>116</v>
      </c>
      <c r="M5688" s="26" t="s">
        <v>10967</v>
      </c>
      <c r="N5688" s="26" t="s">
        <v>5039</v>
      </c>
      <c r="O5688" s="16" t="s">
        <v>151</v>
      </c>
      <c r="P5688" s="26" t="s">
        <v>632</v>
      </c>
      <c r="R5688" s="16" t="s">
        <v>1494</v>
      </c>
      <c r="S5688" s="16" t="s">
        <v>84</v>
      </c>
      <c r="T5688" s="22">
        <v>0.01</v>
      </c>
      <c r="U5688" s="21">
        <v>43560</v>
      </c>
      <c r="W5688" s="20" t="s">
        <v>43</v>
      </c>
      <c r="X5688" s="16" t="s">
        <v>78</v>
      </c>
      <c r="Z5688" s="24" t="s">
        <v>32</v>
      </c>
      <c r="AA5688" s="24" t="s">
        <v>32</v>
      </c>
      <c r="AB5688" s="24" t="s">
        <v>32</v>
      </c>
      <c r="AC5688" s="24" t="s">
        <v>32</v>
      </c>
      <c r="AD5688" s="25">
        <v>17000</v>
      </c>
      <c r="AE5688" s="25">
        <v>80000</v>
      </c>
      <c r="AF5688" s="25">
        <v>1184500</v>
      </c>
      <c r="AG5688" s="25">
        <v>0</v>
      </c>
      <c r="AH5688" s="25">
        <v>1281500</v>
      </c>
      <c r="AI5688" s="16" t="s">
        <v>10966</v>
      </c>
    </row>
    <row r="5689" spans="1:35" x14ac:dyDescent="0.25">
      <c r="A5689" s="17">
        <v>128722</v>
      </c>
      <c r="B5689" s="18">
        <v>3</v>
      </c>
      <c r="C5689" s="16" t="s">
        <v>73</v>
      </c>
      <c r="D5689" s="21">
        <v>43536</v>
      </c>
      <c r="E5689" s="16" t="s">
        <v>4294</v>
      </c>
      <c r="F5689" s="21">
        <v>44097</v>
      </c>
      <c r="G5689" s="16" t="s">
        <v>56</v>
      </c>
      <c r="H5689" s="26" t="s">
        <v>98</v>
      </c>
      <c r="I5689" s="16" t="s">
        <v>10965</v>
      </c>
      <c r="K5689" s="16" t="s">
        <v>10964</v>
      </c>
      <c r="L5689" s="16" t="s">
        <v>37</v>
      </c>
      <c r="M5689" s="26" t="s">
        <v>10963</v>
      </c>
      <c r="O5689" s="16" t="s">
        <v>1149</v>
      </c>
      <c r="P5689" s="26" t="s">
        <v>188</v>
      </c>
      <c r="R5689" s="16" t="s">
        <v>139</v>
      </c>
      <c r="S5689" s="16" t="s">
        <v>4621</v>
      </c>
      <c r="T5689" s="22">
        <v>0.66</v>
      </c>
      <c r="W5689" s="20" t="s">
        <v>43</v>
      </c>
      <c r="X5689" s="16" t="s">
        <v>78</v>
      </c>
      <c r="Z5689" s="24" t="s">
        <v>32</v>
      </c>
      <c r="AA5689" s="24" t="s">
        <v>32</v>
      </c>
      <c r="AB5689" s="24" t="s">
        <v>32</v>
      </c>
      <c r="AC5689" s="24" t="s">
        <v>32</v>
      </c>
      <c r="AD5689" s="24" t="s">
        <v>32</v>
      </c>
      <c r="AE5689" s="24" t="s">
        <v>32</v>
      </c>
      <c r="AF5689" s="24" t="s">
        <v>32</v>
      </c>
      <c r="AG5689" s="24" t="s">
        <v>32</v>
      </c>
      <c r="AH5689" s="24" t="s">
        <v>32</v>
      </c>
      <c r="AI5689" s="16" t="s">
        <v>10962</v>
      </c>
    </row>
    <row r="5690" spans="1:35" x14ac:dyDescent="0.25">
      <c r="A5690" s="17">
        <v>128724</v>
      </c>
      <c r="B5690" s="18">
        <v>1</v>
      </c>
      <c r="C5690" s="16" t="s">
        <v>73</v>
      </c>
      <c r="D5690" s="21">
        <v>43537</v>
      </c>
      <c r="E5690" s="16" t="s">
        <v>142</v>
      </c>
      <c r="F5690" s="21">
        <v>43663</v>
      </c>
      <c r="G5690" s="16" t="s">
        <v>109</v>
      </c>
      <c r="H5690" s="26" t="s">
        <v>215</v>
      </c>
      <c r="I5690" s="16" t="s">
        <v>1767</v>
      </c>
      <c r="J5690" s="20" t="s">
        <v>116</v>
      </c>
      <c r="L5690" s="16" t="s">
        <v>116</v>
      </c>
      <c r="M5690" s="26" t="s">
        <v>10961</v>
      </c>
      <c r="O5690" s="16" t="s">
        <v>151</v>
      </c>
      <c r="R5690" s="16" t="s">
        <v>1494</v>
      </c>
      <c r="S5690" s="16" t="s">
        <v>84</v>
      </c>
      <c r="T5690" s="22">
        <v>0.01</v>
      </c>
      <c r="W5690" s="20" t="s">
        <v>43</v>
      </c>
      <c r="X5690" s="16" t="s">
        <v>78</v>
      </c>
      <c r="Z5690" s="24" t="s">
        <v>32</v>
      </c>
      <c r="AA5690" s="24" t="s">
        <v>32</v>
      </c>
      <c r="AB5690" s="24" t="s">
        <v>32</v>
      </c>
      <c r="AC5690" s="24" t="s">
        <v>32</v>
      </c>
      <c r="AD5690" s="24" t="s">
        <v>32</v>
      </c>
      <c r="AE5690" s="24" t="s">
        <v>32</v>
      </c>
      <c r="AF5690" s="24" t="s">
        <v>32</v>
      </c>
      <c r="AG5690" s="24" t="s">
        <v>32</v>
      </c>
      <c r="AH5690" s="24" t="s">
        <v>32</v>
      </c>
    </row>
    <row r="5691" spans="1:35" x14ac:dyDescent="0.25">
      <c r="A5691" s="17">
        <v>128725</v>
      </c>
      <c r="B5691" s="18">
        <v>1</v>
      </c>
      <c r="C5691" s="16" t="s">
        <v>474</v>
      </c>
      <c r="D5691" s="21">
        <v>43537</v>
      </c>
      <c r="E5691" s="16" t="s">
        <v>142</v>
      </c>
      <c r="F5691" s="21">
        <v>44098</v>
      </c>
      <c r="G5691" s="16" t="s">
        <v>74</v>
      </c>
      <c r="H5691" s="26" t="s">
        <v>643</v>
      </c>
      <c r="I5691" s="16" t="s">
        <v>2918</v>
      </c>
      <c r="J5691" s="20" t="s">
        <v>116</v>
      </c>
      <c r="L5691" s="16" t="s">
        <v>116</v>
      </c>
      <c r="M5691" s="26" t="s">
        <v>10960</v>
      </c>
      <c r="N5691" s="26" t="s">
        <v>10959</v>
      </c>
      <c r="O5691" s="16" t="s">
        <v>151</v>
      </c>
      <c r="P5691" s="26" t="s">
        <v>632</v>
      </c>
      <c r="R5691" s="16" t="s">
        <v>1494</v>
      </c>
      <c r="S5691" s="16" t="s">
        <v>84</v>
      </c>
      <c r="T5691" s="22">
        <v>0.01</v>
      </c>
      <c r="U5691" s="21">
        <v>43868</v>
      </c>
      <c r="W5691" s="20" t="s">
        <v>43</v>
      </c>
      <c r="X5691" s="16" t="s">
        <v>78</v>
      </c>
      <c r="Z5691" s="24" t="s">
        <v>32</v>
      </c>
      <c r="AA5691" s="24" t="s">
        <v>32</v>
      </c>
      <c r="AB5691" s="24" t="s">
        <v>32</v>
      </c>
      <c r="AC5691" s="24" t="s">
        <v>32</v>
      </c>
      <c r="AD5691" s="25">
        <v>15000</v>
      </c>
      <c r="AE5691" s="25">
        <v>0</v>
      </c>
      <c r="AF5691" s="25">
        <v>668000</v>
      </c>
      <c r="AG5691" s="25">
        <v>0</v>
      </c>
      <c r="AH5691" s="25">
        <v>683000</v>
      </c>
      <c r="AI5691" s="16" t="s">
        <v>10958</v>
      </c>
    </row>
    <row r="5692" spans="1:35" x14ac:dyDescent="0.25">
      <c r="A5692" s="17">
        <v>128726</v>
      </c>
      <c r="B5692" s="18">
        <v>1</v>
      </c>
      <c r="C5692" s="16" t="s">
        <v>73</v>
      </c>
      <c r="D5692" s="21">
        <v>43537</v>
      </c>
      <c r="E5692" s="16" t="s">
        <v>142</v>
      </c>
      <c r="F5692" s="21">
        <v>43774</v>
      </c>
      <c r="G5692" s="16" t="s">
        <v>75</v>
      </c>
      <c r="H5692" s="26" t="s">
        <v>643</v>
      </c>
      <c r="I5692" s="16" t="s">
        <v>2918</v>
      </c>
      <c r="J5692" s="20" t="s">
        <v>116</v>
      </c>
      <c r="L5692" s="16" t="s">
        <v>116</v>
      </c>
      <c r="M5692" s="26" t="s">
        <v>10957</v>
      </c>
      <c r="N5692" s="26" t="s">
        <v>4970</v>
      </c>
      <c r="O5692" s="16" t="s">
        <v>151</v>
      </c>
      <c r="P5692" s="26" t="s">
        <v>632</v>
      </c>
      <c r="R5692" s="16" t="s">
        <v>1494</v>
      </c>
      <c r="S5692" s="16" t="s">
        <v>84</v>
      </c>
      <c r="T5692" s="22">
        <v>0.01</v>
      </c>
      <c r="W5692" s="20" t="s">
        <v>43</v>
      </c>
      <c r="X5692" s="16" t="s">
        <v>78</v>
      </c>
      <c r="Z5692" s="24" t="s">
        <v>32</v>
      </c>
      <c r="AA5692" s="24" t="s">
        <v>32</v>
      </c>
      <c r="AB5692" s="24" t="s">
        <v>32</v>
      </c>
      <c r="AC5692" s="24" t="s">
        <v>32</v>
      </c>
      <c r="AD5692" s="25">
        <v>3000</v>
      </c>
      <c r="AE5692" s="25">
        <v>0</v>
      </c>
      <c r="AF5692" s="25">
        <v>110000</v>
      </c>
      <c r="AG5692" s="25">
        <v>0</v>
      </c>
      <c r="AH5692" s="25">
        <v>113000</v>
      </c>
      <c r="AI5692" s="16" t="s">
        <v>10956</v>
      </c>
    </row>
    <row r="5693" spans="1:35" x14ac:dyDescent="0.25">
      <c r="A5693" s="17">
        <v>128727</v>
      </c>
      <c r="B5693" s="18">
        <v>1</v>
      </c>
      <c r="C5693" s="16" t="s">
        <v>31</v>
      </c>
      <c r="D5693" s="21">
        <v>43537</v>
      </c>
      <c r="E5693" s="16" t="s">
        <v>142</v>
      </c>
      <c r="F5693" s="21">
        <v>43720</v>
      </c>
      <c r="G5693" s="16" t="s">
        <v>82</v>
      </c>
      <c r="H5693" s="26" t="s">
        <v>337</v>
      </c>
      <c r="I5693" s="16" t="s">
        <v>159</v>
      </c>
      <c r="J5693" s="20" t="s">
        <v>148</v>
      </c>
      <c r="L5693" s="16" t="s">
        <v>149</v>
      </c>
      <c r="M5693" s="26" t="s">
        <v>10955</v>
      </c>
      <c r="N5693" s="26" t="s">
        <v>5039</v>
      </c>
      <c r="O5693" s="16" t="s">
        <v>151</v>
      </c>
      <c r="P5693" s="26" t="s">
        <v>632</v>
      </c>
      <c r="R5693" s="16" t="s">
        <v>1494</v>
      </c>
      <c r="S5693" s="16" t="s">
        <v>84</v>
      </c>
      <c r="T5693" s="22">
        <v>0.01</v>
      </c>
      <c r="U5693" s="21">
        <v>43560</v>
      </c>
      <c r="W5693" s="20" t="s">
        <v>43</v>
      </c>
      <c r="X5693" s="16" t="s">
        <v>454</v>
      </c>
      <c r="Z5693" s="24" t="s">
        <v>32</v>
      </c>
      <c r="AA5693" s="24" t="s">
        <v>32</v>
      </c>
      <c r="AB5693" s="24" t="s">
        <v>32</v>
      </c>
      <c r="AC5693" s="24" t="s">
        <v>32</v>
      </c>
      <c r="AD5693" s="25">
        <v>11000</v>
      </c>
      <c r="AE5693" s="25">
        <v>80000</v>
      </c>
      <c r="AF5693" s="25">
        <v>560400</v>
      </c>
      <c r="AG5693" s="25">
        <v>0</v>
      </c>
      <c r="AH5693" s="25">
        <v>651400</v>
      </c>
      <c r="AI5693" s="16" t="s">
        <v>10954</v>
      </c>
    </row>
    <row r="5694" spans="1:35" x14ac:dyDescent="0.25">
      <c r="A5694" s="17">
        <v>128728</v>
      </c>
      <c r="B5694" s="18">
        <v>4</v>
      </c>
      <c r="C5694" s="16" t="s">
        <v>474</v>
      </c>
      <c r="D5694" s="21">
        <v>43537</v>
      </c>
      <c r="E5694" s="16" t="s">
        <v>486</v>
      </c>
      <c r="F5694" s="21">
        <v>44106</v>
      </c>
      <c r="G5694" s="16" t="s">
        <v>32</v>
      </c>
      <c r="H5694" s="26" t="s">
        <v>349</v>
      </c>
      <c r="I5694" s="16" t="s">
        <v>159</v>
      </c>
      <c r="J5694" s="20" t="s">
        <v>148</v>
      </c>
      <c r="L5694" s="16" t="s">
        <v>149</v>
      </c>
      <c r="M5694" s="26" t="s">
        <v>5035</v>
      </c>
      <c r="O5694" s="16" t="s">
        <v>179</v>
      </c>
      <c r="P5694" s="26" t="s">
        <v>79</v>
      </c>
      <c r="R5694" s="16" t="s">
        <v>41</v>
      </c>
      <c r="S5694" s="16" t="s">
        <v>84</v>
      </c>
      <c r="T5694" s="22">
        <v>0.01</v>
      </c>
      <c r="U5694" s="21">
        <v>43966</v>
      </c>
      <c r="W5694" s="20" t="s">
        <v>43</v>
      </c>
      <c r="X5694" s="16" t="s">
        <v>454</v>
      </c>
      <c r="Y5694" s="26" t="s">
        <v>5036</v>
      </c>
      <c r="Z5694" s="25">
        <v>0</v>
      </c>
      <c r="AA5694" s="25">
        <v>0</v>
      </c>
      <c r="AB5694" s="25">
        <v>217141</v>
      </c>
      <c r="AC5694" s="25">
        <v>0</v>
      </c>
      <c r="AD5694" s="25">
        <v>58500</v>
      </c>
      <c r="AE5694" s="25">
        <v>0</v>
      </c>
      <c r="AF5694" s="25">
        <v>217141</v>
      </c>
      <c r="AG5694" s="25">
        <v>0</v>
      </c>
      <c r="AH5694" s="25">
        <v>275641</v>
      </c>
      <c r="AI5694" s="16" t="s">
        <v>5037</v>
      </c>
    </row>
    <row r="5695" spans="1:35" x14ac:dyDescent="0.25">
      <c r="A5695" s="17">
        <v>128729</v>
      </c>
      <c r="B5695" s="18">
        <v>1</v>
      </c>
      <c r="C5695" s="16" t="s">
        <v>31</v>
      </c>
      <c r="D5695" s="21">
        <v>43537</v>
      </c>
      <c r="E5695" s="16" t="s">
        <v>142</v>
      </c>
      <c r="F5695" s="21">
        <v>44049</v>
      </c>
      <c r="G5695" s="16" t="s">
        <v>74</v>
      </c>
      <c r="H5695" s="26" t="s">
        <v>386</v>
      </c>
      <c r="I5695" s="16" t="s">
        <v>159</v>
      </c>
      <c r="J5695" s="20" t="s">
        <v>148</v>
      </c>
      <c r="L5695" s="16" t="s">
        <v>149</v>
      </c>
      <c r="M5695" s="26" t="s">
        <v>5038</v>
      </c>
      <c r="N5695" s="26" t="s">
        <v>5039</v>
      </c>
      <c r="O5695" s="16" t="s">
        <v>151</v>
      </c>
      <c r="P5695" s="26" t="s">
        <v>632</v>
      </c>
      <c r="R5695" s="16" t="s">
        <v>1494</v>
      </c>
      <c r="S5695" s="16" t="s">
        <v>84</v>
      </c>
      <c r="T5695" s="23" t="s">
        <v>32</v>
      </c>
      <c r="U5695" s="21">
        <v>43966</v>
      </c>
      <c r="W5695" s="20" t="s">
        <v>43</v>
      </c>
      <c r="X5695" s="16" t="s">
        <v>454</v>
      </c>
      <c r="Z5695" s="25">
        <v>0</v>
      </c>
      <c r="AA5695" s="25">
        <v>0</v>
      </c>
      <c r="AB5695" s="25">
        <v>0</v>
      </c>
      <c r="AC5695" s="25">
        <v>370000</v>
      </c>
      <c r="AD5695" s="25">
        <v>1951992</v>
      </c>
      <c r="AE5695" s="25">
        <v>0</v>
      </c>
      <c r="AF5695" s="25">
        <v>44653040</v>
      </c>
      <c r="AG5695" s="25">
        <v>370000</v>
      </c>
      <c r="AH5695" s="25">
        <v>47080032</v>
      </c>
      <c r="AI5695" s="16" t="s">
        <v>5040</v>
      </c>
    </row>
    <row r="5696" spans="1:35" x14ac:dyDescent="0.25">
      <c r="A5696" s="17">
        <v>128730</v>
      </c>
      <c r="B5696" s="18">
        <v>1</v>
      </c>
      <c r="C5696" s="16" t="s">
        <v>474</v>
      </c>
      <c r="D5696" s="21">
        <v>43538</v>
      </c>
      <c r="E5696" s="16" t="s">
        <v>142</v>
      </c>
      <c r="F5696" s="21">
        <v>43770</v>
      </c>
      <c r="G5696" s="16" t="s">
        <v>82</v>
      </c>
      <c r="H5696" s="26" t="s">
        <v>791</v>
      </c>
      <c r="I5696" s="16" t="s">
        <v>2170</v>
      </c>
      <c r="J5696" s="20" t="s">
        <v>116</v>
      </c>
      <c r="L5696" s="16" t="s">
        <v>116</v>
      </c>
      <c r="M5696" s="26" t="s">
        <v>10953</v>
      </c>
      <c r="N5696" s="26" t="s">
        <v>5039</v>
      </c>
      <c r="O5696" s="16" t="s">
        <v>151</v>
      </c>
      <c r="P5696" s="26" t="s">
        <v>632</v>
      </c>
      <c r="R5696" s="16" t="s">
        <v>1494</v>
      </c>
      <c r="S5696" s="16" t="s">
        <v>84</v>
      </c>
      <c r="T5696" s="22">
        <v>0.01</v>
      </c>
      <c r="U5696" s="21">
        <v>43595</v>
      </c>
      <c r="W5696" s="20" t="s">
        <v>43</v>
      </c>
      <c r="X5696" s="16" t="s">
        <v>78</v>
      </c>
      <c r="Z5696" s="24" t="s">
        <v>32</v>
      </c>
      <c r="AA5696" s="24" t="s">
        <v>32</v>
      </c>
      <c r="AB5696" s="24" t="s">
        <v>32</v>
      </c>
      <c r="AC5696" s="24" t="s">
        <v>32</v>
      </c>
      <c r="AD5696" s="25">
        <v>43000</v>
      </c>
      <c r="AE5696" s="25">
        <v>12000</v>
      </c>
      <c r="AF5696" s="25">
        <v>580000</v>
      </c>
      <c r="AG5696" s="25">
        <v>0</v>
      </c>
      <c r="AH5696" s="25">
        <v>635000</v>
      </c>
      <c r="AI5696" s="16" t="s">
        <v>10952</v>
      </c>
    </row>
    <row r="5697" spans="1:35" x14ac:dyDescent="0.25">
      <c r="A5697" s="17">
        <v>128730.01</v>
      </c>
      <c r="B5697" s="18">
        <v>1</v>
      </c>
      <c r="C5697" s="16" t="s">
        <v>73</v>
      </c>
      <c r="D5697" s="21">
        <v>43636</v>
      </c>
      <c r="E5697" s="16" t="s">
        <v>74</v>
      </c>
      <c r="F5697" s="21">
        <v>44279</v>
      </c>
      <c r="G5697" s="16" t="s">
        <v>75</v>
      </c>
      <c r="H5697" s="26" t="s">
        <v>791</v>
      </c>
      <c r="I5697" s="16" t="s">
        <v>2170</v>
      </c>
      <c r="J5697" s="20" t="s">
        <v>116</v>
      </c>
      <c r="L5697" s="16" t="s">
        <v>116</v>
      </c>
      <c r="M5697" s="26" t="s">
        <v>10951</v>
      </c>
      <c r="O5697" s="16" t="s">
        <v>151</v>
      </c>
      <c r="P5697" s="26" t="s">
        <v>1422</v>
      </c>
      <c r="R5697" s="16" t="s">
        <v>1494</v>
      </c>
      <c r="S5697" s="16" t="s">
        <v>84</v>
      </c>
      <c r="T5697" s="22">
        <v>0</v>
      </c>
      <c r="U5697" s="21">
        <v>44904</v>
      </c>
      <c r="W5697" s="20" t="s">
        <v>43</v>
      </c>
      <c r="X5697" s="16" t="s">
        <v>78</v>
      </c>
      <c r="Z5697" s="24" t="s">
        <v>32</v>
      </c>
      <c r="AA5697" s="24" t="s">
        <v>32</v>
      </c>
      <c r="AB5697" s="24" t="s">
        <v>32</v>
      </c>
      <c r="AC5697" s="24" t="s">
        <v>32</v>
      </c>
      <c r="AD5697" s="25">
        <v>210000</v>
      </c>
      <c r="AE5697" s="25">
        <v>0</v>
      </c>
      <c r="AF5697" s="25">
        <v>0</v>
      </c>
      <c r="AG5697" s="25">
        <v>0</v>
      </c>
      <c r="AH5697" s="25">
        <v>210000</v>
      </c>
      <c r="AI5697" s="16" t="s">
        <v>10950</v>
      </c>
    </row>
    <row r="5698" spans="1:35" x14ac:dyDescent="0.25">
      <c r="A5698" s="17">
        <v>128731</v>
      </c>
      <c r="B5698" s="18">
        <v>1</v>
      </c>
      <c r="C5698" s="16" t="s">
        <v>31</v>
      </c>
      <c r="D5698" s="21">
        <v>43543</v>
      </c>
      <c r="E5698" s="16" t="s">
        <v>176</v>
      </c>
      <c r="F5698" s="21">
        <v>44006</v>
      </c>
      <c r="G5698" s="16" t="s">
        <v>109</v>
      </c>
      <c r="H5698" s="26" t="s">
        <v>337</v>
      </c>
      <c r="I5698" s="16" t="s">
        <v>3681</v>
      </c>
      <c r="J5698" s="20" t="s">
        <v>116</v>
      </c>
      <c r="L5698" s="16" t="s">
        <v>116</v>
      </c>
      <c r="M5698" s="26" t="s">
        <v>5041</v>
      </c>
      <c r="O5698" s="16" t="s">
        <v>179</v>
      </c>
      <c r="P5698" s="26" t="s">
        <v>79</v>
      </c>
      <c r="R5698" s="16" t="s">
        <v>41</v>
      </c>
      <c r="S5698" s="16" t="s">
        <v>84</v>
      </c>
      <c r="T5698" s="23" t="s">
        <v>32</v>
      </c>
      <c r="U5698" s="21">
        <v>43980</v>
      </c>
      <c r="W5698" s="20" t="s">
        <v>43</v>
      </c>
      <c r="X5698" s="16" t="s">
        <v>78</v>
      </c>
      <c r="Y5698" s="26" t="s">
        <v>5042</v>
      </c>
      <c r="Z5698" s="25">
        <v>0</v>
      </c>
      <c r="AA5698" s="25">
        <v>0</v>
      </c>
      <c r="AB5698" s="25">
        <v>818749</v>
      </c>
      <c r="AC5698" s="25">
        <v>0</v>
      </c>
      <c r="AD5698" s="25">
        <v>77500</v>
      </c>
      <c r="AE5698" s="25">
        <v>0</v>
      </c>
      <c r="AF5698" s="25">
        <v>932749</v>
      </c>
      <c r="AG5698" s="25">
        <v>0</v>
      </c>
      <c r="AH5698" s="25">
        <v>1010249</v>
      </c>
      <c r="AI5698" s="16" t="s">
        <v>5043</v>
      </c>
    </row>
    <row r="5699" spans="1:35" x14ac:dyDescent="0.25">
      <c r="A5699" s="17">
        <v>128732</v>
      </c>
      <c r="B5699" s="18">
        <v>1</v>
      </c>
      <c r="C5699" s="16" t="s">
        <v>474</v>
      </c>
      <c r="D5699" s="21">
        <v>43543</v>
      </c>
      <c r="E5699" s="16" t="s">
        <v>142</v>
      </c>
      <c r="F5699" s="21">
        <v>44089</v>
      </c>
      <c r="G5699" s="16" t="s">
        <v>74</v>
      </c>
      <c r="H5699" s="26" t="s">
        <v>133</v>
      </c>
      <c r="I5699" s="16" t="s">
        <v>2291</v>
      </c>
      <c r="J5699" s="20" t="s">
        <v>116</v>
      </c>
      <c r="L5699" s="16" t="s">
        <v>116</v>
      </c>
      <c r="M5699" s="26" t="s">
        <v>10949</v>
      </c>
      <c r="N5699" s="26" t="s">
        <v>5039</v>
      </c>
      <c r="O5699" s="16" t="s">
        <v>151</v>
      </c>
      <c r="P5699" s="26" t="s">
        <v>632</v>
      </c>
      <c r="R5699" s="16" t="s">
        <v>1494</v>
      </c>
      <c r="S5699" s="16" t="s">
        <v>84</v>
      </c>
      <c r="T5699" s="22">
        <v>0.01</v>
      </c>
      <c r="U5699" s="21">
        <v>43742</v>
      </c>
      <c r="W5699" s="20" t="s">
        <v>43</v>
      </c>
      <c r="X5699" s="16" t="s">
        <v>140</v>
      </c>
      <c r="Z5699" s="24" t="s">
        <v>32</v>
      </c>
      <c r="AA5699" s="24" t="s">
        <v>32</v>
      </c>
      <c r="AB5699" s="24" t="s">
        <v>32</v>
      </c>
      <c r="AC5699" s="24" t="s">
        <v>32</v>
      </c>
      <c r="AD5699" s="25">
        <v>65000</v>
      </c>
      <c r="AE5699" s="25">
        <v>9000</v>
      </c>
      <c r="AF5699" s="25">
        <v>1622000</v>
      </c>
      <c r="AG5699" s="25">
        <v>0</v>
      </c>
      <c r="AH5699" s="25">
        <v>1706000</v>
      </c>
      <c r="AI5699" s="16" t="s">
        <v>10948</v>
      </c>
    </row>
    <row r="5700" spans="1:35" x14ac:dyDescent="0.25">
      <c r="A5700" s="17">
        <v>128733</v>
      </c>
      <c r="B5700" s="18">
        <v>1</v>
      </c>
      <c r="C5700" s="16" t="s">
        <v>31</v>
      </c>
      <c r="D5700" s="21">
        <v>43543</v>
      </c>
      <c r="E5700" s="16" t="s">
        <v>142</v>
      </c>
      <c r="F5700" s="21">
        <v>43935</v>
      </c>
      <c r="G5700" s="16" t="s">
        <v>74</v>
      </c>
      <c r="H5700" s="26" t="s">
        <v>317</v>
      </c>
      <c r="I5700" s="16" t="s">
        <v>3754</v>
      </c>
      <c r="J5700" s="20" t="s">
        <v>116</v>
      </c>
      <c r="L5700" s="16" t="s">
        <v>116</v>
      </c>
      <c r="M5700" s="26" t="s">
        <v>10947</v>
      </c>
      <c r="N5700" s="26" t="s">
        <v>5039</v>
      </c>
      <c r="O5700" s="16" t="s">
        <v>151</v>
      </c>
      <c r="P5700" s="26" t="s">
        <v>632</v>
      </c>
      <c r="R5700" s="16" t="s">
        <v>1494</v>
      </c>
      <c r="S5700" s="16" t="s">
        <v>84</v>
      </c>
      <c r="T5700" s="22">
        <v>0.01</v>
      </c>
      <c r="U5700" s="21">
        <v>43917</v>
      </c>
      <c r="W5700" s="20" t="s">
        <v>43</v>
      </c>
      <c r="X5700" s="16" t="s">
        <v>78</v>
      </c>
      <c r="Z5700" s="24" t="s">
        <v>32</v>
      </c>
      <c r="AA5700" s="24" t="s">
        <v>32</v>
      </c>
      <c r="AB5700" s="24" t="s">
        <v>32</v>
      </c>
      <c r="AC5700" s="24" t="s">
        <v>32</v>
      </c>
      <c r="AD5700" s="25">
        <v>43000</v>
      </c>
      <c r="AE5700" s="25">
        <v>11000</v>
      </c>
      <c r="AF5700" s="25">
        <v>805000</v>
      </c>
      <c r="AG5700" s="25">
        <v>0</v>
      </c>
      <c r="AH5700" s="25">
        <v>889000</v>
      </c>
      <c r="AI5700" s="16" t="s">
        <v>10946</v>
      </c>
    </row>
    <row r="5701" spans="1:35" x14ac:dyDescent="0.25">
      <c r="A5701" s="17">
        <v>128734</v>
      </c>
      <c r="B5701" s="18">
        <v>1</v>
      </c>
      <c r="C5701" s="16" t="s">
        <v>474</v>
      </c>
      <c r="D5701" s="21">
        <v>43543</v>
      </c>
      <c r="E5701" s="16" t="s">
        <v>142</v>
      </c>
      <c r="F5701" s="21">
        <v>44089</v>
      </c>
      <c r="G5701" s="16" t="s">
        <v>74</v>
      </c>
      <c r="H5701" s="26" t="s">
        <v>133</v>
      </c>
      <c r="I5701" s="16" t="s">
        <v>2291</v>
      </c>
      <c r="J5701" s="20" t="s">
        <v>116</v>
      </c>
      <c r="L5701" s="16" t="s">
        <v>116</v>
      </c>
      <c r="M5701" s="26" t="s">
        <v>10945</v>
      </c>
      <c r="N5701" s="26" t="s">
        <v>5039</v>
      </c>
      <c r="O5701" s="16" t="s">
        <v>151</v>
      </c>
      <c r="P5701" s="26" t="s">
        <v>632</v>
      </c>
      <c r="R5701" s="16" t="s">
        <v>1494</v>
      </c>
      <c r="S5701" s="16" t="s">
        <v>84</v>
      </c>
      <c r="T5701" s="22">
        <v>0.01</v>
      </c>
      <c r="U5701" s="21">
        <v>43742</v>
      </c>
      <c r="W5701" s="20" t="s">
        <v>43</v>
      </c>
      <c r="X5701" s="16" t="s">
        <v>140</v>
      </c>
      <c r="Z5701" s="24" t="s">
        <v>32</v>
      </c>
      <c r="AA5701" s="24" t="s">
        <v>32</v>
      </c>
      <c r="AB5701" s="24" t="s">
        <v>32</v>
      </c>
      <c r="AC5701" s="24" t="s">
        <v>32</v>
      </c>
      <c r="AD5701" s="25">
        <v>25000</v>
      </c>
      <c r="AE5701" s="25">
        <v>9000</v>
      </c>
      <c r="AF5701" s="25">
        <v>1537000</v>
      </c>
      <c r="AG5701" s="25">
        <v>0</v>
      </c>
      <c r="AH5701" s="25">
        <v>1574000</v>
      </c>
      <c r="AI5701" s="16" t="s">
        <v>10944</v>
      </c>
    </row>
    <row r="5702" spans="1:35" x14ac:dyDescent="0.25">
      <c r="A5702" s="17">
        <v>128735</v>
      </c>
      <c r="B5702" s="18">
        <v>2</v>
      </c>
      <c r="C5702" s="16" t="s">
        <v>31</v>
      </c>
      <c r="D5702" s="21">
        <v>43543</v>
      </c>
      <c r="E5702" s="16" t="s">
        <v>176</v>
      </c>
      <c r="F5702" s="21">
        <v>44076</v>
      </c>
      <c r="G5702" s="16" t="s">
        <v>109</v>
      </c>
      <c r="H5702" s="26" t="s">
        <v>235</v>
      </c>
      <c r="I5702" s="16" t="s">
        <v>4000</v>
      </c>
      <c r="J5702" s="20" t="s">
        <v>116</v>
      </c>
      <c r="L5702" s="16" t="s">
        <v>116</v>
      </c>
      <c r="M5702" s="26" t="s">
        <v>5044</v>
      </c>
      <c r="O5702" s="16" t="s">
        <v>179</v>
      </c>
      <c r="P5702" s="26" t="s">
        <v>79</v>
      </c>
      <c r="R5702" s="16" t="s">
        <v>41</v>
      </c>
      <c r="S5702" s="16" t="s">
        <v>84</v>
      </c>
      <c r="T5702" s="22">
        <v>0</v>
      </c>
      <c r="U5702" s="21">
        <v>44057</v>
      </c>
      <c r="W5702" s="20" t="s">
        <v>43</v>
      </c>
      <c r="X5702" s="16" t="s">
        <v>78</v>
      </c>
      <c r="Y5702" s="26" t="s">
        <v>5045</v>
      </c>
      <c r="Z5702" s="25">
        <v>21000</v>
      </c>
      <c r="AA5702" s="25">
        <v>0</v>
      </c>
      <c r="AB5702" s="25">
        <v>1034594</v>
      </c>
      <c r="AC5702" s="25">
        <v>0</v>
      </c>
      <c r="AD5702" s="25">
        <v>129000</v>
      </c>
      <c r="AE5702" s="25">
        <v>0</v>
      </c>
      <c r="AF5702" s="25">
        <v>1034594</v>
      </c>
      <c r="AG5702" s="25">
        <v>0</v>
      </c>
      <c r="AH5702" s="25">
        <v>1163594</v>
      </c>
      <c r="AI5702" s="16" t="s">
        <v>5046</v>
      </c>
    </row>
    <row r="5703" spans="1:35" x14ac:dyDescent="0.25">
      <c r="A5703" s="17">
        <v>128736</v>
      </c>
      <c r="B5703" s="18">
        <v>3</v>
      </c>
      <c r="C5703" s="16" t="s">
        <v>73</v>
      </c>
      <c r="D5703" s="21">
        <v>43543</v>
      </c>
      <c r="E5703" s="16" t="s">
        <v>4294</v>
      </c>
      <c r="F5703" s="21">
        <v>44097</v>
      </c>
      <c r="G5703" s="16" t="s">
        <v>56</v>
      </c>
      <c r="H5703" s="26" t="s">
        <v>98</v>
      </c>
      <c r="I5703" s="16" t="s">
        <v>10943</v>
      </c>
      <c r="K5703" s="16" t="s">
        <v>10942</v>
      </c>
      <c r="L5703" s="16" t="s">
        <v>37</v>
      </c>
      <c r="M5703" s="26" t="s">
        <v>10941</v>
      </c>
      <c r="O5703" s="16" t="s">
        <v>1149</v>
      </c>
      <c r="P5703" s="26" t="s">
        <v>188</v>
      </c>
      <c r="R5703" s="16" t="s">
        <v>139</v>
      </c>
      <c r="S5703" s="16" t="s">
        <v>4621</v>
      </c>
      <c r="T5703" s="22">
        <v>1.579</v>
      </c>
      <c r="W5703" s="20" t="s">
        <v>43</v>
      </c>
      <c r="X5703" s="16" t="s">
        <v>78</v>
      </c>
      <c r="Z5703" s="24" t="s">
        <v>32</v>
      </c>
      <c r="AA5703" s="24" t="s">
        <v>32</v>
      </c>
      <c r="AB5703" s="24" t="s">
        <v>32</v>
      </c>
      <c r="AC5703" s="24" t="s">
        <v>32</v>
      </c>
      <c r="AD5703" s="24" t="s">
        <v>32</v>
      </c>
      <c r="AE5703" s="24" t="s">
        <v>32</v>
      </c>
      <c r="AF5703" s="24" t="s">
        <v>32</v>
      </c>
      <c r="AG5703" s="24" t="s">
        <v>32</v>
      </c>
      <c r="AH5703" s="24" t="s">
        <v>32</v>
      </c>
      <c r="AI5703" s="16" t="s">
        <v>10940</v>
      </c>
    </row>
    <row r="5704" spans="1:35" ht="60" x14ac:dyDescent="0.25">
      <c r="A5704" s="17">
        <v>128742</v>
      </c>
      <c r="B5704" s="18">
        <v>1</v>
      </c>
      <c r="C5704" s="16" t="s">
        <v>73</v>
      </c>
      <c r="D5704" s="21">
        <v>43544</v>
      </c>
      <c r="E5704" s="16" t="s">
        <v>1022</v>
      </c>
      <c r="F5704" s="21">
        <v>44215</v>
      </c>
      <c r="G5704" s="16" t="s">
        <v>75</v>
      </c>
      <c r="H5704" s="26" t="s">
        <v>182</v>
      </c>
      <c r="I5704" s="16" t="s">
        <v>10939</v>
      </c>
      <c r="M5704" s="26" t="s">
        <v>10938</v>
      </c>
      <c r="N5704" s="26" t="s">
        <v>10937</v>
      </c>
      <c r="O5704" s="16" t="s">
        <v>60</v>
      </c>
      <c r="P5704" s="26" t="s">
        <v>2218</v>
      </c>
      <c r="R5704" s="16" t="s">
        <v>139</v>
      </c>
      <c r="S5704" s="16" t="s">
        <v>42</v>
      </c>
      <c r="T5704" s="22">
        <v>1.04</v>
      </c>
      <c r="W5704" s="20" t="s">
        <v>43</v>
      </c>
      <c r="X5704" s="16" t="s">
        <v>78</v>
      </c>
      <c r="Z5704" s="24" t="s">
        <v>32</v>
      </c>
      <c r="AA5704" s="24" t="s">
        <v>32</v>
      </c>
      <c r="AB5704" s="24" t="s">
        <v>32</v>
      </c>
      <c r="AC5704" s="24" t="s">
        <v>32</v>
      </c>
      <c r="AD5704" s="25">
        <v>150000</v>
      </c>
      <c r="AE5704" s="25">
        <v>0</v>
      </c>
      <c r="AF5704" s="25">
        <v>0</v>
      </c>
      <c r="AG5704" s="25">
        <v>0</v>
      </c>
      <c r="AH5704" s="25">
        <v>150000</v>
      </c>
      <c r="AI5704" s="16" t="s">
        <v>10936</v>
      </c>
    </row>
    <row r="5705" spans="1:35" x14ac:dyDescent="0.25">
      <c r="A5705" s="17">
        <v>128743</v>
      </c>
      <c r="B5705" s="18">
        <v>6</v>
      </c>
      <c r="C5705" s="16" t="s">
        <v>73</v>
      </c>
      <c r="D5705" s="21">
        <v>43545</v>
      </c>
      <c r="E5705" s="16" t="s">
        <v>142</v>
      </c>
      <c r="F5705" s="21">
        <v>43546</v>
      </c>
      <c r="G5705" s="16" t="s">
        <v>109</v>
      </c>
      <c r="H5705" s="26" t="s">
        <v>76</v>
      </c>
      <c r="M5705" s="26" t="s">
        <v>10935</v>
      </c>
      <c r="N5705" s="26" t="s">
        <v>10934</v>
      </c>
      <c r="O5705" s="16" t="s">
        <v>151</v>
      </c>
      <c r="P5705" s="26" t="s">
        <v>551</v>
      </c>
      <c r="T5705" s="23" t="s">
        <v>32</v>
      </c>
      <c r="W5705" s="20" t="s">
        <v>43</v>
      </c>
      <c r="Z5705" s="24" t="s">
        <v>32</v>
      </c>
      <c r="AA5705" s="24" t="s">
        <v>32</v>
      </c>
      <c r="AB5705" s="24" t="s">
        <v>32</v>
      </c>
      <c r="AC5705" s="24" t="s">
        <v>32</v>
      </c>
      <c r="AD5705" s="25">
        <v>298947.93</v>
      </c>
      <c r="AE5705" s="25">
        <v>0</v>
      </c>
      <c r="AF5705" s="25">
        <v>0</v>
      </c>
      <c r="AG5705" s="25">
        <v>0</v>
      </c>
      <c r="AH5705" s="25">
        <v>298947.93</v>
      </c>
    </row>
    <row r="5706" spans="1:35" x14ac:dyDescent="0.25">
      <c r="A5706" s="17">
        <v>128744</v>
      </c>
      <c r="B5706" s="18">
        <v>1</v>
      </c>
      <c r="C5706" s="16" t="s">
        <v>73</v>
      </c>
      <c r="D5706" s="21">
        <v>43545</v>
      </c>
      <c r="E5706" s="16" t="s">
        <v>75</v>
      </c>
      <c r="F5706" s="21">
        <v>44012</v>
      </c>
      <c r="G5706" s="16" t="s">
        <v>75</v>
      </c>
      <c r="H5706" s="26" t="s">
        <v>196</v>
      </c>
      <c r="I5706" s="16" t="s">
        <v>1767</v>
      </c>
      <c r="J5706" s="20" t="s">
        <v>116</v>
      </c>
      <c r="L5706" s="16" t="s">
        <v>116</v>
      </c>
      <c r="M5706" s="26" t="s">
        <v>10933</v>
      </c>
      <c r="N5706" s="26" t="s">
        <v>2343</v>
      </c>
      <c r="O5706" s="16" t="s">
        <v>188</v>
      </c>
      <c r="P5706" s="26" t="s">
        <v>443</v>
      </c>
      <c r="Q5706" s="26" t="s">
        <v>2343</v>
      </c>
      <c r="R5706" s="16" t="s">
        <v>139</v>
      </c>
      <c r="S5706" s="16" t="s">
        <v>4621</v>
      </c>
      <c r="T5706" s="22">
        <v>1.75</v>
      </c>
      <c r="V5706" s="16" t="s">
        <v>1179</v>
      </c>
      <c r="W5706" s="20" t="s">
        <v>43</v>
      </c>
      <c r="X5706" s="16" t="s">
        <v>78</v>
      </c>
      <c r="Z5706" s="24" t="s">
        <v>32</v>
      </c>
      <c r="AA5706" s="24" t="s">
        <v>32</v>
      </c>
      <c r="AB5706" s="24" t="s">
        <v>32</v>
      </c>
      <c r="AC5706" s="24" t="s">
        <v>32</v>
      </c>
      <c r="AD5706" s="24" t="s">
        <v>32</v>
      </c>
      <c r="AE5706" s="24" t="s">
        <v>32</v>
      </c>
      <c r="AF5706" s="24" t="s">
        <v>32</v>
      </c>
      <c r="AG5706" s="24" t="s">
        <v>32</v>
      </c>
      <c r="AH5706" s="24" t="s">
        <v>32</v>
      </c>
      <c r="AI5706" s="16" t="s">
        <v>10932</v>
      </c>
    </row>
    <row r="5707" spans="1:35" x14ac:dyDescent="0.25">
      <c r="A5707" s="17">
        <v>128745</v>
      </c>
      <c r="B5707" s="18">
        <v>1</v>
      </c>
      <c r="C5707" s="16" t="s">
        <v>474</v>
      </c>
      <c r="D5707" s="21">
        <v>43545</v>
      </c>
      <c r="E5707" s="16" t="s">
        <v>75</v>
      </c>
      <c r="F5707" s="21">
        <v>44169</v>
      </c>
      <c r="G5707" s="16" t="s">
        <v>74</v>
      </c>
      <c r="H5707" s="26" t="s">
        <v>133</v>
      </c>
      <c r="I5707" s="16" t="s">
        <v>2291</v>
      </c>
      <c r="J5707" s="20" t="s">
        <v>116</v>
      </c>
      <c r="L5707" s="16" t="s">
        <v>116</v>
      </c>
      <c r="M5707" s="26" t="s">
        <v>5047</v>
      </c>
      <c r="N5707" s="26" t="s">
        <v>2357</v>
      </c>
      <c r="O5707" s="16" t="s">
        <v>188</v>
      </c>
      <c r="P5707" s="26" t="s">
        <v>443</v>
      </c>
      <c r="Q5707" s="26" t="s">
        <v>2357</v>
      </c>
      <c r="R5707" s="16" t="s">
        <v>139</v>
      </c>
      <c r="S5707" s="16" t="s">
        <v>84</v>
      </c>
      <c r="T5707" s="22">
        <v>10.16</v>
      </c>
      <c r="U5707" s="21">
        <v>44008</v>
      </c>
      <c r="V5707" s="16" t="s">
        <v>2358</v>
      </c>
      <c r="W5707" s="20" t="s">
        <v>43</v>
      </c>
      <c r="X5707" s="16" t="s">
        <v>511</v>
      </c>
      <c r="Z5707" s="25">
        <v>0</v>
      </c>
      <c r="AA5707" s="25">
        <v>0</v>
      </c>
      <c r="AB5707" s="25">
        <v>-14600</v>
      </c>
      <c r="AC5707" s="25">
        <v>1554000</v>
      </c>
      <c r="AD5707" s="25">
        <v>0</v>
      </c>
      <c r="AE5707" s="25">
        <v>0</v>
      </c>
      <c r="AF5707" s="25">
        <v>90400</v>
      </c>
      <c r="AG5707" s="25">
        <v>1554000</v>
      </c>
      <c r="AH5707" s="25">
        <v>1644400</v>
      </c>
      <c r="AI5707" s="16" t="s">
        <v>5048</v>
      </c>
    </row>
    <row r="5708" spans="1:35" x14ac:dyDescent="0.25">
      <c r="A5708" s="17">
        <v>128746</v>
      </c>
      <c r="B5708" s="18">
        <v>3</v>
      </c>
      <c r="C5708" s="16" t="s">
        <v>474</v>
      </c>
      <c r="D5708" s="21">
        <v>43549</v>
      </c>
      <c r="E5708" s="16" t="s">
        <v>142</v>
      </c>
      <c r="F5708" s="21">
        <v>44188</v>
      </c>
      <c r="G5708" s="16" t="s">
        <v>832</v>
      </c>
      <c r="H5708" s="26" t="s">
        <v>49</v>
      </c>
      <c r="I5708" s="16" t="s">
        <v>2345</v>
      </c>
      <c r="J5708" s="20" t="s">
        <v>116</v>
      </c>
      <c r="L5708" s="16" t="s">
        <v>116</v>
      </c>
      <c r="M5708" s="26" t="s">
        <v>10931</v>
      </c>
      <c r="N5708" s="26" t="s">
        <v>4970</v>
      </c>
      <c r="O5708" s="16" t="s">
        <v>151</v>
      </c>
      <c r="P5708" s="26" t="s">
        <v>632</v>
      </c>
      <c r="R5708" s="16" t="s">
        <v>1494</v>
      </c>
      <c r="S5708" s="16" t="s">
        <v>84</v>
      </c>
      <c r="T5708" s="22">
        <v>0.01</v>
      </c>
      <c r="U5708" s="21">
        <v>43686</v>
      </c>
      <c r="W5708" s="20" t="s">
        <v>43</v>
      </c>
      <c r="X5708" s="16" t="s">
        <v>78</v>
      </c>
      <c r="Z5708" s="24" t="s">
        <v>32</v>
      </c>
      <c r="AA5708" s="24" t="s">
        <v>32</v>
      </c>
      <c r="AB5708" s="24" t="s">
        <v>32</v>
      </c>
      <c r="AC5708" s="24" t="s">
        <v>32</v>
      </c>
      <c r="AD5708" s="25">
        <v>23000</v>
      </c>
      <c r="AE5708" s="25">
        <v>0</v>
      </c>
      <c r="AF5708" s="25">
        <v>2063048</v>
      </c>
      <c r="AG5708" s="25">
        <v>0</v>
      </c>
      <c r="AH5708" s="25">
        <v>2086049</v>
      </c>
      <c r="AI5708" s="16" t="s">
        <v>10930</v>
      </c>
    </row>
    <row r="5709" spans="1:35" x14ac:dyDescent="0.25">
      <c r="A5709" s="17">
        <v>128747</v>
      </c>
      <c r="B5709" s="18">
        <v>3</v>
      </c>
      <c r="C5709" s="16" t="s">
        <v>73</v>
      </c>
      <c r="D5709" s="21">
        <v>43549</v>
      </c>
      <c r="E5709" s="16" t="s">
        <v>2469</v>
      </c>
      <c r="F5709" s="21">
        <v>44041</v>
      </c>
      <c r="G5709" s="16" t="s">
        <v>142</v>
      </c>
      <c r="H5709" s="26" t="s">
        <v>307</v>
      </c>
      <c r="I5709" s="16" t="s">
        <v>1518</v>
      </c>
      <c r="J5709" s="20" t="s">
        <v>1518</v>
      </c>
      <c r="M5709" s="26" t="s">
        <v>5049</v>
      </c>
      <c r="O5709" s="16" t="s">
        <v>1520</v>
      </c>
      <c r="P5709" s="26" t="s">
        <v>4592</v>
      </c>
      <c r="R5709" s="16" t="s">
        <v>41</v>
      </c>
      <c r="S5709" s="16" t="s">
        <v>42</v>
      </c>
      <c r="T5709" s="23" t="s">
        <v>32</v>
      </c>
      <c r="U5709" s="21">
        <v>44729</v>
      </c>
      <c r="W5709" s="20" t="s">
        <v>43</v>
      </c>
      <c r="Z5709" s="25">
        <v>36000</v>
      </c>
      <c r="AA5709" s="25">
        <v>0</v>
      </c>
      <c r="AB5709" s="25">
        <v>0</v>
      </c>
      <c r="AC5709" s="25">
        <v>0</v>
      </c>
      <c r="AD5709" s="25">
        <v>90500</v>
      </c>
      <c r="AE5709" s="25">
        <v>0</v>
      </c>
      <c r="AF5709" s="25">
        <v>0</v>
      </c>
      <c r="AG5709" s="25">
        <v>0</v>
      </c>
      <c r="AH5709" s="25">
        <v>90500</v>
      </c>
      <c r="AI5709" s="16" t="s">
        <v>5050</v>
      </c>
    </row>
    <row r="5710" spans="1:35" x14ac:dyDescent="0.25">
      <c r="A5710" s="17">
        <v>128748</v>
      </c>
      <c r="B5710" s="18">
        <v>3</v>
      </c>
      <c r="C5710" s="16" t="s">
        <v>73</v>
      </c>
      <c r="D5710" s="21">
        <v>43549</v>
      </c>
      <c r="E5710" s="16" t="s">
        <v>2469</v>
      </c>
      <c r="F5710" s="21">
        <v>43889</v>
      </c>
      <c r="G5710" s="16" t="s">
        <v>2469</v>
      </c>
      <c r="H5710" s="26" t="s">
        <v>173</v>
      </c>
      <c r="I5710" s="16" t="s">
        <v>1518</v>
      </c>
      <c r="J5710" s="20" t="s">
        <v>1518</v>
      </c>
      <c r="M5710" s="26" t="s">
        <v>10929</v>
      </c>
      <c r="O5710" s="16" t="s">
        <v>1520</v>
      </c>
      <c r="P5710" s="26" t="s">
        <v>568</v>
      </c>
      <c r="R5710" s="16" t="s">
        <v>139</v>
      </c>
      <c r="S5710" s="16" t="s">
        <v>192</v>
      </c>
      <c r="T5710" s="23" t="s">
        <v>32</v>
      </c>
      <c r="U5710" s="21">
        <v>44792</v>
      </c>
      <c r="W5710" s="20" t="s">
        <v>43</v>
      </c>
      <c r="Z5710" s="24" t="s">
        <v>32</v>
      </c>
      <c r="AA5710" s="24" t="s">
        <v>32</v>
      </c>
      <c r="AB5710" s="24" t="s">
        <v>32</v>
      </c>
      <c r="AC5710" s="24" t="s">
        <v>32</v>
      </c>
      <c r="AD5710" s="25">
        <v>172600</v>
      </c>
      <c r="AE5710" s="25">
        <v>0</v>
      </c>
      <c r="AF5710" s="25">
        <v>0</v>
      </c>
      <c r="AG5710" s="25">
        <v>0</v>
      </c>
      <c r="AH5710" s="25">
        <v>172600</v>
      </c>
      <c r="AI5710" s="16" t="s">
        <v>10928</v>
      </c>
    </row>
    <row r="5711" spans="1:35" x14ac:dyDescent="0.25">
      <c r="A5711" s="17">
        <v>128749</v>
      </c>
      <c r="B5711" s="18">
        <v>1</v>
      </c>
      <c r="C5711" s="16" t="s">
        <v>474</v>
      </c>
      <c r="D5711" s="21">
        <v>43549</v>
      </c>
      <c r="E5711" s="16" t="s">
        <v>142</v>
      </c>
      <c r="F5711" s="21">
        <v>43770</v>
      </c>
      <c r="G5711" s="16" t="s">
        <v>81</v>
      </c>
      <c r="H5711" s="26" t="s">
        <v>158</v>
      </c>
      <c r="I5711" s="16" t="s">
        <v>5140</v>
      </c>
      <c r="J5711" s="20" t="s">
        <v>116</v>
      </c>
      <c r="L5711" s="16" t="s">
        <v>116</v>
      </c>
      <c r="M5711" s="26" t="s">
        <v>10927</v>
      </c>
      <c r="N5711" s="26" t="s">
        <v>4970</v>
      </c>
      <c r="O5711" s="16" t="s">
        <v>151</v>
      </c>
      <c r="P5711" s="26" t="s">
        <v>632</v>
      </c>
      <c r="R5711" s="16" t="s">
        <v>1494</v>
      </c>
      <c r="S5711" s="16" t="s">
        <v>84</v>
      </c>
      <c r="T5711" s="22">
        <v>0.01</v>
      </c>
      <c r="U5711" s="21">
        <v>43595</v>
      </c>
      <c r="W5711" s="20" t="s">
        <v>43</v>
      </c>
      <c r="X5711" s="16" t="s">
        <v>78</v>
      </c>
      <c r="Z5711" s="24" t="s">
        <v>32</v>
      </c>
      <c r="AA5711" s="24" t="s">
        <v>32</v>
      </c>
      <c r="AB5711" s="24" t="s">
        <v>32</v>
      </c>
      <c r="AC5711" s="24" t="s">
        <v>32</v>
      </c>
      <c r="AD5711" s="25">
        <v>3800</v>
      </c>
      <c r="AE5711" s="25">
        <v>29000</v>
      </c>
      <c r="AF5711" s="25">
        <v>682925</v>
      </c>
      <c r="AG5711" s="25">
        <v>0</v>
      </c>
      <c r="AH5711" s="25">
        <v>715725</v>
      </c>
      <c r="AI5711" s="16" t="s">
        <v>10926</v>
      </c>
    </row>
    <row r="5712" spans="1:35" x14ac:dyDescent="0.25">
      <c r="A5712" s="17">
        <v>128750</v>
      </c>
      <c r="B5712" s="18">
        <v>1</v>
      </c>
      <c r="C5712" s="16" t="s">
        <v>31</v>
      </c>
      <c r="D5712" s="21">
        <v>43549</v>
      </c>
      <c r="E5712" s="16" t="s">
        <v>142</v>
      </c>
      <c r="F5712" s="21">
        <v>43761</v>
      </c>
      <c r="G5712" s="16" t="s">
        <v>74</v>
      </c>
      <c r="H5712" s="26" t="s">
        <v>320</v>
      </c>
      <c r="I5712" s="16" t="s">
        <v>4438</v>
      </c>
      <c r="J5712" s="20" t="s">
        <v>116</v>
      </c>
      <c r="L5712" s="16" t="s">
        <v>116</v>
      </c>
      <c r="M5712" s="26" t="s">
        <v>10925</v>
      </c>
      <c r="N5712" s="26" t="s">
        <v>5039</v>
      </c>
      <c r="O5712" s="16" t="s">
        <v>151</v>
      </c>
      <c r="P5712" s="26" t="s">
        <v>632</v>
      </c>
      <c r="R5712" s="16" t="s">
        <v>1494</v>
      </c>
      <c r="S5712" s="16" t="s">
        <v>84</v>
      </c>
      <c r="T5712" s="22">
        <v>0.01</v>
      </c>
      <c r="U5712" s="21">
        <v>43742</v>
      </c>
      <c r="W5712" s="20" t="s">
        <v>43</v>
      </c>
      <c r="X5712" s="16" t="s">
        <v>140</v>
      </c>
      <c r="Z5712" s="24" t="s">
        <v>32</v>
      </c>
      <c r="AA5712" s="24" t="s">
        <v>32</v>
      </c>
      <c r="AB5712" s="24" t="s">
        <v>32</v>
      </c>
      <c r="AC5712" s="24" t="s">
        <v>32</v>
      </c>
      <c r="AD5712" s="25">
        <v>35000</v>
      </c>
      <c r="AE5712" s="25">
        <v>49000</v>
      </c>
      <c r="AF5712" s="25">
        <v>3224000</v>
      </c>
      <c r="AG5712" s="25">
        <v>0</v>
      </c>
      <c r="AH5712" s="25">
        <v>3308000</v>
      </c>
      <c r="AI5712" s="16" t="s">
        <v>10924</v>
      </c>
    </row>
    <row r="5713" spans="1:35" x14ac:dyDescent="0.25">
      <c r="A5713" s="17">
        <v>128751</v>
      </c>
      <c r="B5713" s="18">
        <v>1</v>
      </c>
      <c r="C5713" s="16" t="s">
        <v>474</v>
      </c>
      <c r="D5713" s="21">
        <v>43549</v>
      </c>
      <c r="E5713" s="16" t="s">
        <v>142</v>
      </c>
      <c r="F5713" s="21">
        <v>44267</v>
      </c>
      <c r="G5713" s="16" t="s">
        <v>74</v>
      </c>
      <c r="H5713" s="26" t="s">
        <v>368</v>
      </c>
      <c r="I5713" s="16" t="s">
        <v>1720</v>
      </c>
      <c r="J5713" s="20" t="s">
        <v>116</v>
      </c>
      <c r="L5713" s="16" t="s">
        <v>116</v>
      </c>
      <c r="M5713" s="26" t="s">
        <v>5051</v>
      </c>
      <c r="N5713" s="26" t="s">
        <v>4970</v>
      </c>
      <c r="O5713" s="16" t="s">
        <v>151</v>
      </c>
      <c r="P5713" s="26" t="s">
        <v>632</v>
      </c>
      <c r="T5713" s="22">
        <v>0.01</v>
      </c>
      <c r="U5713" s="21">
        <v>43560</v>
      </c>
      <c r="W5713" s="20" t="s">
        <v>43</v>
      </c>
      <c r="X5713" s="16" t="s">
        <v>78</v>
      </c>
      <c r="Z5713" s="25">
        <v>998</v>
      </c>
      <c r="AA5713" s="25">
        <v>0</v>
      </c>
      <c r="AB5713" s="25">
        <v>500000</v>
      </c>
      <c r="AC5713" s="25">
        <v>0</v>
      </c>
      <c r="AD5713" s="25">
        <v>999</v>
      </c>
      <c r="AE5713" s="25">
        <v>0</v>
      </c>
      <c r="AF5713" s="25">
        <v>500001</v>
      </c>
      <c r="AG5713" s="25">
        <v>0</v>
      </c>
      <c r="AH5713" s="25">
        <v>501000</v>
      </c>
      <c r="AI5713" s="16" t="s">
        <v>5052</v>
      </c>
    </row>
    <row r="5714" spans="1:35" x14ac:dyDescent="0.25">
      <c r="A5714" s="17">
        <v>128753</v>
      </c>
      <c r="B5714" s="18">
        <v>6</v>
      </c>
      <c r="C5714" s="16" t="s">
        <v>73</v>
      </c>
      <c r="D5714" s="21">
        <v>43550</v>
      </c>
      <c r="E5714" s="16" t="s">
        <v>74</v>
      </c>
      <c r="F5714" s="21">
        <v>43550</v>
      </c>
      <c r="G5714" s="16" t="s">
        <v>81</v>
      </c>
      <c r="H5714" s="26" t="s">
        <v>76</v>
      </c>
      <c r="M5714" s="26" t="s">
        <v>10923</v>
      </c>
      <c r="O5714" s="16" t="s">
        <v>78</v>
      </c>
      <c r="P5714" s="26" t="s">
        <v>1420</v>
      </c>
      <c r="T5714" s="22">
        <v>0</v>
      </c>
      <c r="W5714" s="20" t="s">
        <v>43</v>
      </c>
      <c r="Z5714" s="24" t="s">
        <v>32</v>
      </c>
      <c r="AA5714" s="24" t="s">
        <v>32</v>
      </c>
      <c r="AB5714" s="24" t="s">
        <v>32</v>
      </c>
      <c r="AC5714" s="24" t="s">
        <v>32</v>
      </c>
      <c r="AD5714" s="25">
        <v>0</v>
      </c>
      <c r="AE5714" s="25">
        <v>0</v>
      </c>
      <c r="AF5714" s="25">
        <v>0</v>
      </c>
      <c r="AG5714" s="25">
        <v>0</v>
      </c>
      <c r="AH5714" s="25">
        <v>312500</v>
      </c>
    </row>
    <row r="5715" spans="1:35" x14ac:dyDescent="0.25">
      <c r="A5715" s="17">
        <v>128755</v>
      </c>
      <c r="B5715" s="18">
        <v>1</v>
      </c>
      <c r="C5715" s="16" t="s">
        <v>73</v>
      </c>
      <c r="D5715" s="21">
        <v>43552</v>
      </c>
      <c r="E5715" s="16" t="s">
        <v>1610</v>
      </c>
      <c r="F5715" s="21">
        <v>43969</v>
      </c>
      <c r="G5715" s="16" t="s">
        <v>1610</v>
      </c>
      <c r="H5715" s="26" t="s">
        <v>400</v>
      </c>
      <c r="L5715" s="16" t="s">
        <v>110</v>
      </c>
      <c r="M5715" s="26" t="s">
        <v>10922</v>
      </c>
      <c r="O5715" s="16" t="s">
        <v>1612</v>
      </c>
      <c r="T5715" s="23" t="s">
        <v>32</v>
      </c>
      <c r="W5715" s="20" t="s">
        <v>43</v>
      </c>
      <c r="Z5715" s="24" t="s">
        <v>32</v>
      </c>
      <c r="AA5715" s="24" t="s">
        <v>32</v>
      </c>
      <c r="AB5715" s="24" t="s">
        <v>32</v>
      </c>
      <c r="AC5715" s="24" t="s">
        <v>32</v>
      </c>
      <c r="AD5715" s="25">
        <v>0</v>
      </c>
      <c r="AE5715" s="25">
        <v>0</v>
      </c>
      <c r="AF5715" s="25">
        <v>137812</v>
      </c>
      <c r="AG5715" s="25">
        <v>0</v>
      </c>
      <c r="AH5715" s="25">
        <v>137812</v>
      </c>
      <c r="AI5715" s="16" t="s">
        <v>10921</v>
      </c>
    </row>
    <row r="5716" spans="1:35" x14ac:dyDescent="0.25">
      <c r="A5716" s="17">
        <v>128756</v>
      </c>
      <c r="B5716" s="18">
        <v>3</v>
      </c>
      <c r="C5716" s="16" t="s">
        <v>73</v>
      </c>
      <c r="D5716" s="21">
        <v>43552</v>
      </c>
      <c r="E5716" s="16" t="s">
        <v>1610</v>
      </c>
      <c r="F5716" s="21">
        <v>43969</v>
      </c>
      <c r="G5716" s="16" t="s">
        <v>1610</v>
      </c>
      <c r="H5716" s="26" t="s">
        <v>434</v>
      </c>
      <c r="L5716" s="16" t="s">
        <v>110</v>
      </c>
      <c r="M5716" s="26" t="s">
        <v>10920</v>
      </c>
      <c r="O5716" s="16" t="s">
        <v>1612</v>
      </c>
      <c r="T5716" s="23" t="s">
        <v>32</v>
      </c>
      <c r="W5716" s="20" t="s">
        <v>43</v>
      </c>
      <c r="Z5716" s="24" t="s">
        <v>32</v>
      </c>
      <c r="AA5716" s="24" t="s">
        <v>32</v>
      </c>
      <c r="AB5716" s="24" t="s">
        <v>32</v>
      </c>
      <c r="AC5716" s="24" t="s">
        <v>32</v>
      </c>
      <c r="AD5716" s="25">
        <v>0</v>
      </c>
      <c r="AE5716" s="25">
        <v>0</v>
      </c>
      <c r="AF5716" s="25">
        <v>35235</v>
      </c>
      <c r="AG5716" s="25">
        <v>0</v>
      </c>
      <c r="AH5716" s="25">
        <v>35235</v>
      </c>
      <c r="AI5716" s="16" t="s">
        <v>10919</v>
      </c>
    </row>
    <row r="5717" spans="1:35" x14ac:dyDescent="0.25">
      <c r="A5717" s="17">
        <v>128757</v>
      </c>
      <c r="B5717" s="18">
        <v>1</v>
      </c>
      <c r="C5717" s="16" t="s">
        <v>73</v>
      </c>
      <c r="D5717" s="21">
        <v>43552</v>
      </c>
      <c r="E5717" s="16" t="s">
        <v>1610</v>
      </c>
      <c r="F5717" s="21">
        <v>43969</v>
      </c>
      <c r="G5717" s="16" t="s">
        <v>1610</v>
      </c>
      <c r="H5717" s="26" t="s">
        <v>320</v>
      </c>
      <c r="L5717" s="16" t="s">
        <v>110</v>
      </c>
      <c r="M5717" s="26" t="s">
        <v>10918</v>
      </c>
      <c r="O5717" s="16" t="s">
        <v>1612</v>
      </c>
      <c r="T5717" s="23" t="s">
        <v>32</v>
      </c>
      <c r="W5717" s="20" t="s">
        <v>43</v>
      </c>
      <c r="Z5717" s="24" t="s">
        <v>32</v>
      </c>
      <c r="AA5717" s="24" t="s">
        <v>32</v>
      </c>
      <c r="AB5717" s="24" t="s">
        <v>32</v>
      </c>
      <c r="AC5717" s="24" t="s">
        <v>32</v>
      </c>
      <c r="AD5717" s="25">
        <v>0</v>
      </c>
      <c r="AE5717" s="25">
        <v>0</v>
      </c>
      <c r="AF5717" s="25">
        <v>14572</v>
      </c>
      <c r="AG5717" s="25">
        <v>0</v>
      </c>
      <c r="AH5717" s="25">
        <v>14572</v>
      </c>
      <c r="AI5717" s="16" t="s">
        <v>10917</v>
      </c>
    </row>
    <row r="5718" spans="1:35" x14ac:dyDescent="0.25">
      <c r="A5718" s="17">
        <v>128758</v>
      </c>
      <c r="B5718" s="18">
        <v>3</v>
      </c>
      <c r="C5718" s="16" t="s">
        <v>73</v>
      </c>
      <c r="D5718" s="21">
        <v>43552</v>
      </c>
      <c r="E5718" s="16" t="s">
        <v>3773</v>
      </c>
      <c r="F5718" s="21">
        <v>43552</v>
      </c>
      <c r="G5718" s="16" t="s">
        <v>3773</v>
      </c>
      <c r="H5718" s="26" t="s">
        <v>98</v>
      </c>
      <c r="M5718" s="26" t="s">
        <v>10916</v>
      </c>
      <c r="O5718" s="16" t="s">
        <v>1171</v>
      </c>
      <c r="P5718" s="26" t="s">
        <v>1062</v>
      </c>
      <c r="T5718" s="23" t="s">
        <v>32</v>
      </c>
      <c r="W5718" s="20" t="s">
        <v>43</v>
      </c>
      <c r="Z5718" s="24" t="s">
        <v>32</v>
      </c>
      <c r="AA5718" s="24" t="s">
        <v>32</v>
      </c>
      <c r="AB5718" s="24" t="s">
        <v>32</v>
      </c>
      <c r="AC5718" s="24" t="s">
        <v>32</v>
      </c>
      <c r="AD5718" s="25">
        <v>0</v>
      </c>
      <c r="AE5718" s="25">
        <v>0</v>
      </c>
      <c r="AF5718" s="25">
        <v>4250000</v>
      </c>
      <c r="AG5718" s="25">
        <v>0</v>
      </c>
      <c r="AH5718" s="25">
        <v>4250000</v>
      </c>
      <c r="AI5718" s="16" t="s">
        <v>10915</v>
      </c>
    </row>
    <row r="5719" spans="1:35" ht="30" x14ac:dyDescent="0.25">
      <c r="A5719" s="17">
        <v>128759</v>
      </c>
      <c r="B5719" s="18">
        <v>3</v>
      </c>
      <c r="C5719" s="16" t="s">
        <v>73</v>
      </c>
      <c r="D5719" s="21">
        <v>43552</v>
      </c>
      <c r="E5719" s="16" t="s">
        <v>2240</v>
      </c>
      <c r="F5719" s="21">
        <v>44169</v>
      </c>
      <c r="G5719" s="16" t="s">
        <v>832</v>
      </c>
      <c r="H5719" s="26" t="s">
        <v>49</v>
      </c>
      <c r="I5719" s="16" t="s">
        <v>2851</v>
      </c>
      <c r="J5719" s="20" t="s">
        <v>116</v>
      </c>
      <c r="L5719" s="16" t="s">
        <v>116</v>
      </c>
      <c r="M5719" s="26" t="s">
        <v>5053</v>
      </c>
      <c r="N5719" s="26" t="s">
        <v>4539</v>
      </c>
      <c r="O5719" s="16" t="s">
        <v>1139</v>
      </c>
      <c r="P5719" s="26" t="s">
        <v>1140</v>
      </c>
      <c r="T5719" s="22">
        <v>0.01</v>
      </c>
      <c r="W5719" s="20" t="s">
        <v>43</v>
      </c>
      <c r="X5719" s="16" t="s">
        <v>78</v>
      </c>
      <c r="Z5719" s="25">
        <v>0</v>
      </c>
      <c r="AA5719" s="25">
        <v>0</v>
      </c>
      <c r="AB5719" s="25">
        <v>257808</v>
      </c>
      <c r="AC5719" s="25">
        <v>0</v>
      </c>
      <c r="AD5719" s="25">
        <v>15000</v>
      </c>
      <c r="AE5719" s="25">
        <v>0</v>
      </c>
      <c r="AF5719" s="25">
        <v>257808</v>
      </c>
      <c r="AG5719" s="25">
        <v>0</v>
      </c>
      <c r="AH5719" s="25">
        <v>272808</v>
      </c>
      <c r="AI5719" s="16" t="s">
        <v>5054</v>
      </c>
    </row>
    <row r="5720" spans="1:35" ht="30" x14ac:dyDescent="0.25">
      <c r="A5720" s="17">
        <v>128760</v>
      </c>
      <c r="B5720" s="18">
        <v>3</v>
      </c>
      <c r="C5720" s="16" t="s">
        <v>73</v>
      </c>
      <c r="D5720" s="21">
        <v>43552</v>
      </c>
      <c r="E5720" s="16" t="s">
        <v>2240</v>
      </c>
      <c r="F5720" s="21">
        <v>44169</v>
      </c>
      <c r="G5720" s="16" t="s">
        <v>832</v>
      </c>
      <c r="H5720" s="26" t="s">
        <v>49</v>
      </c>
      <c r="I5720" s="16" t="s">
        <v>5055</v>
      </c>
      <c r="K5720" s="16" t="s">
        <v>5056</v>
      </c>
      <c r="L5720" s="16" t="s">
        <v>37</v>
      </c>
      <c r="M5720" s="26" t="s">
        <v>5057</v>
      </c>
      <c r="N5720" s="26" t="s">
        <v>4539</v>
      </c>
      <c r="O5720" s="16" t="s">
        <v>1139</v>
      </c>
      <c r="P5720" s="26" t="s">
        <v>1140</v>
      </c>
      <c r="T5720" s="22">
        <v>0.01</v>
      </c>
      <c r="W5720" s="20" t="s">
        <v>43</v>
      </c>
      <c r="X5720" s="16" t="s">
        <v>44</v>
      </c>
      <c r="Z5720" s="25">
        <v>0</v>
      </c>
      <c r="AA5720" s="25">
        <v>0</v>
      </c>
      <c r="AB5720" s="25">
        <v>301720</v>
      </c>
      <c r="AC5720" s="25">
        <v>0</v>
      </c>
      <c r="AD5720" s="25">
        <v>15000</v>
      </c>
      <c r="AE5720" s="25">
        <v>0</v>
      </c>
      <c r="AF5720" s="25">
        <v>301720</v>
      </c>
      <c r="AG5720" s="25">
        <v>0</v>
      </c>
      <c r="AH5720" s="25">
        <v>316720</v>
      </c>
      <c r="AI5720" s="16" t="s">
        <v>5058</v>
      </c>
    </row>
    <row r="5721" spans="1:35" ht="120" x14ac:dyDescent="0.25">
      <c r="A5721" s="17">
        <v>128762</v>
      </c>
      <c r="B5721" s="18">
        <v>3</v>
      </c>
      <c r="C5721" s="16" t="s">
        <v>73</v>
      </c>
      <c r="D5721" s="21">
        <v>43553</v>
      </c>
      <c r="E5721" s="16" t="s">
        <v>4987</v>
      </c>
      <c r="F5721" s="21">
        <v>44215</v>
      </c>
      <c r="G5721" s="16" t="s">
        <v>75</v>
      </c>
      <c r="H5721" s="26" t="s">
        <v>434</v>
      </c>
      <c r="M5721" s="26" t="s">
        <v>10914</v>
      </c>
      <c r="N5721" s="26" t="s">
        <v>10913</v>
      </c>
      <c r="O5721" s="16" t="s">
        <v>60</v>
      </c>
      <c r="P5721" s="26" t="s">
        <v>67</v>
      </c>
      <c r="T5721" s="22">
        <v>0</v>
      </c>
      <c r="W5721" s="20" t="s">
        <v>43</v>
      </c>
      <c r="Z5721" s="24" t="s">
        <v>32</v>
      </c>
      <c r="AA5721" s="24" t="s">
        <v>32</v>
      </c>
      <c r="AB5721" s="24" t="s">
        <v>32</v>
      </c>
      <c r="AC5721" s="24" t="s">
        <v>32</v>
      </c>
      <c r="AD5721" s="25">
        <v>200000</v>
      </c>
      <c r="AE5721" s="25">
        <v>0</v>
      </c>
      <c r="AF5721" s="25">
        <v>0</v>
      </c>
      <c r="AG5721" s="25">
        <v>0</v>
      </c>
      <c r="AH5721" s="25">
        <v>200000</v>
      </c>
      <c r="AI5721" s="16" t="s">
        <v>10912</v>
      </c>
    </row>
    <row r="5722" spans="1:35" x14ac:dyDescent="0.25">
      <c r="A5722" s="17">
        <v>128763</v>
      </c>
      <c r="B5722" s="18">
        <v>2</v>
      </c>
      <c r="C5722" s="16" t="s">
        <v>474</v>
      </c>
      <c r="D5722" s="21">
        <v>43556</v>
      </c>
      <c r="E5722" s="16" t="s">
        <v>142</v>
      </c>
      <c r="F5722" s="21">
        <v>44089</v>
      </c>
      <c r="G5722" s="16" t="s">
        <v>514</v>
      </c>
      <c r="H5722" s="26" t="s">
        <v>206</v>
      </c>
      <c r="I5722" s="16" t="s">
        <v>518</v>
      </c>
      <c r="J5722" s="20" t="s">
        <v>116</v>
      </c>
      <c r="L5722" s="16" t="s">
        <v>116</v>
      </c>
      <c r="M5722" s="26" t="s">
        <v>10911</v>
      </c>
      <c r="N5722" s="26" t="s">
        <v>4970</v>
      </c>
      <c r="O5722" s="16" t="s">
        <v>151</v>
      </c>
      <c r="P5722" s="26" t="s">
        <v>632</v>
      </c>
      <c r="R5722" s="16" t="s">
        <v>1494</v>
      </c>
      <c r="S5722" s="16" t="s">
        <v>84</v>
      </c>
      <c r="T5722" s="22">
        <v>0.01</v>
      </c>
      <c r="U5722" s="21">
        <v>43686</v>
      </c>
      <c r="W5722" s="20" t="s">
        <v>43</v>
      </c>
      <c r="X5722" s="16" t="s">
        <v>140</v>
      </c>
      <c r="Z5722" s="24" t="s">
        <v>32</v>
      </c>
      <c r="AA5722" s="24" t="s">
        <v>32</v>
      </c>
      <c r="AB5722" s="24" t="s">
        <v>32</v>
      </c>
      <c r="AC5722" s="24" t="s">
        <v>32</v>
      </c>
      <c r="AD5722" s="25">
        <v>366345</v>
      </c>
      <c r="AE5722" s="25">
        <v>0</v>
      </c>
      <c r="AF5722" s="25">
        <v>1954099</v>
      </c>
      <c r="AG5722" s="25">
        <v>0</v>
      </c>
      <c r="AH5722" s="25">
        <v>2320444</v>
      </c>
      <c r="AI5722" s="16" t="s">
        <v>10910</v>
      </c>
    </row>
    <row r="5723" spans="1:35" x14ac:dyDescent="0.25">
      <c r="A5723" s="17">
        <v>128765</v>
      </c>
      <c r="B5723" s="18">
        <v>2</v>
      </c>
      <c r="C5723" s="16" t="s">
        <v>474</v>
      </c>
      <c r="D5723" s="21">
        <v>43556</v>
      </c>
      <c r="E5723" s="16" t="s">
        <v>142</v>
      </c>
      <c r="F5723" s="21">
        <v>44175</v>
      </c>
      <c r="G5723" s="16" t="s">
        <v>514</v>
      </c>
      <c r="H5723" s="26" t="s">
        <v>244</v>
      </c>
      <c r="I5723" s="16" t="s">
        <v>468</v>
      </c>
      <c r="J5723" s="20" t="s">
        <v>116</v>
      </c>
      <c r="L5723" s="16" t="s">
        <v>116</v>
      </c>
      <c r="M5723" s="26" t="s">
        <v>10909</v>
      </c>
      <c r="N5723" s="26" t="s">
        <v>5066</v>
      </c>
      <c r="O5723" s="16" t="s">
        <v>151</v>
      </c>
      <c r="P5723" s="26" t="s">
        <v>632</v>
      </c>
      <c r="R5723" s="16" t="s">
        <v>1494</v>
      </c>
      <c r="S5723" s="16" t="s">
        <v>84</v>
      </c>
      <c r="T5723" s="22">
        <v>0.01</v>
      </c>
      <c r="U5723" s="21">
        <v>43637</v>
      </c>
      <c r="W5723" s="20" t="s">
        <v>43</v>
      </c>
      <c r="X5723" s="16" t="s">
        <v>78</v>
      </c>
      <c r="Z5723" s="24" t="s">
        <v>32</v>
      </c>
      <c r="AA5723" s="24" t="s">
        <v>32</v>
      </c>
      <c r="AB5723" s="24" t="s">
        <v>32</v>
      </c>
      <c r="AC5723" s="24" t="s">
        <v>32</v>
      </c>
      <c r="AD5723" s="25">
        <v>25000</v>
      </c>
      <c r="AE5723" s="25">
        <v>80000</v>
      </c>
      <c r="AF5723" s="25">
        <v>4336195</v>
      </c>
      <c r="AG5723" s="25">
        <v>0</v>
      </c>
      <c r="AH5723" s="25">
        <v>4441195</v>
      </c>
      <c r="AI5723" s="16" t="s">
        <v>10908</v>
      </c>
    </row>
    <row r="5724" spans="1:35" x14ac:dyDescent="0.25">
      <c r="A5724" s="17">
        <v>128766</v>
      </c>
      <c r="B5724" s="18">
        <v>2</v>
      </c>
      <c r="C5724" s="16" t="s">
        <v>31</v>
      </c>
      <c r="D5724" s="21">
        <v>43556</v>
      </c>
      <c r="E5724" s="16" t="s">
        <v>142</v>
      </c>
      <c r="F5724" s="21">
        <v>43720</v>
      </c>
      <c r="G5724" s="16" t="s">
        <v>108</v>
      </c>
      <c r="H5724" s="26" t="s">
        <v>286</v>
      </c>
      <c r="I5724" s="16" t="s">
        <v>5059</v>
      </c>
      <c r="J5724" s="20" t="s">
        <v>116</v>
      </c>
      <c r="L5724" s="16" t="s">
        <v>116</v>
      </c>
      <c r="M5724" s="26" t="s">
        <v>10907</v>
      </c>
      <c r="N5724" s="26" t="s">
        <v>5066</v>
      </c>
      <c r="O5724" s="16" t="s">
        <v>151</v>
      </c>
      <c r="P5724" s="26" t="s">
        <v>632</v>
      </c>
      <c r="R5724" s="16" t="s">
        <v>1494</v>
      </c>
      <c r="S5724" s="16" t="s">
        <v>84</v>
      </c>
      <c r="T5724" s="22">
        <v>0.01</v>
      </c>
      <c r="U5724" s="21">
        <v>43595</v>
      </c>
      <c r="W5724" s="20" t="s">
        <v>43</v>
      </c>
      <c r="X5724" s="16" t="s">
        <v>140</v>
      </c>
      <c r="Z5724" s="24" t="s">
        <v>32</v>
      </c>
      <c r="AA5724" s="24" t="s">
        <v>32</v>
      </c>
      <c r="AB5724" s="24" t="s">
        <v>32</v>
      </c>
      <c r="AC5724" s="24" t="s">
        <v>32</v>
      </c>
      <c r="AD5724" s="25">
        <v>2000</v>
      </c>
      <c r="AE5724" s="25">
        <v>0</v>
      </c>
      <c r="AF5724" s="25">
        <v>684419</v>
      </c>
      <c r="AG5724" s="25">
        <v>0</v>
      </c>
      <c r="AH5724" s="25">
        <v>686419</v>
      </c>
      <c r="AI5724" s="16" t="s">
        <v>10906</v>
      </c>
    </row>
    <row r="5725" spans="1:35" x14ac:dyDescent="0.25">
      <c r="A5725" s="17">
        <v>128766.01</v>
      </c>
      <c r="B5725" s="18">
        <v>2</v>
      </c>
      <c r="C5725" s="16" t="s">
        <v>73</v>
      </c>
      <c r="D5725" s="21">
        <v>43881</v>
      </c>
      <c r="E5725" s="16" t="s">
        <v>142</v>
      </c>
      <c r="F5725" s="21">
        <v>44279</v>
      </c>
      <c r="G5725" s="16" t="s">
        <v>75</v>
      </c>
      <c r="H5725" s="26" t="s">
        <v>286</v>
      </c>
      <c r="I5725" s="16" t="s">
        <v>5059</v>
      </c>
      <c r="J5725" s="20" t="s">
        <v>116</v>
      </c>
      <c r="L5725" s="16" t="s">
        <v>116</v>
      </c>
      <c r="M5725" s="26" t="s">
        <v>5060</v>
      </c>
      <c r="O5725" s="16" t="s">
        <v>151</v>
      </c>
      <c r="P5725" s="26" t="s">
        <v>632</v>
      </c>
      <c r="R5725" s="16" t="s">
        <v>1494</v>
      </c>
      <c r="S5725" s="16" t="s">
        <v>84</v>
      </c>
      <c r="T5725" s="22">
        <v>0.01</v>
      </c>
      <c r="U5725" s="21">
        <v>44960</v>
      </c>
      <c r="W5725" s="20" t="s">
        <v>43</v>
      </c>
      <c r="X5725" s="16" t="s">
        <v>140</v>
      </c>
      <c r="Z5725" s="25">
        <v>34999</v>
      </c>
      <c r="AA5725" s="25">
        <v>0</v>
      </c>
      <c r="AB5725" s="25">
        <v>0</v>
      </c>
      <c r="AC5725" s="25">
        <v>0</v>
      </c>
      <c r="AD5725" s="25">
        <v>35000</v>
      </c>
      <c r="AE5725" s="25">
        <v>0</v>
      </c>
      <c r="AF5725" s="25">
        <v>1</v>
      </c>
      <c r="AG5725" s="25">
        <v>0</v>
      </c>
      <c r="AH5725" s="25">
        <v>35001</v>
      </c>
      <c r="AI5725" s="16" t="s">
        <v>5061</v>
      </c>
    </row>
    <row r="5726" spans="1:35" x14ac:dyDescent="0.25">
      <c r="A5726" s="17">
        <v>128767</v>
      </c>
      <c r="B5726" s="18">
        <v>2</v>
      </c>
      <c r="C5726" s="16" t="s">
        <v>474</v>
      </c>
      <c r="D5726" s="21">
        <v>43556</v>
      </c>
      <c r="E5726" s="16" t="s">
        <v>142</v>
      </c>
      <c r="F5726" s="21">
        <v>44089</v>
      </c>
      <c r="G5726" s="16" t="s">
        <v>514</v>
      </c>
      <c r="H5726" s="26" t="s">
        <v>170</v>
      </c>
      <c r="I5726" s="16" t="s">
        <v>5062</v>
      </c>
      <c r="J5726" s="20" t="s">
        <v>116</v>
      </c>
      <c r="L5726" s="16" t="s">
        <v>116</v>
      </c>
      <c r="M5726" s="26" t="s">
        <v>5063</v>
      </c>
      <c r="N5726" s="26" t="s">
        <v>4970</v>
      </c>
      <c r="O5726" s="16" t="s">
        <v>151</v>
      </c>
      <c r="P5726" s="26" t="s">
        <v>632</v>
      </c>
      <c r="R5726" s="16" t="s">
        <v>1494</v>
      </c>
      <c r="S5726" s="16" t="s">
        <v>84</v>
      </c>
      <c r="T5726" s="22">
        <v>0.01</v>
      </c>
      <c r="U5726" s="21">
        <v>43742</v>
      </c>
      <c r="W5726" s="20" t="s">
        <v>43</v>
      </c>
      <c r="X5726" s="16" t="s">
        <v>78</v>
      </c>
      <c r="Z5726" s="25">
        <v>0</v>
      </c>
      <c r="AA5726" s="25">
        <v>0</v>
      </c>
      <c r="AB5726" s="25">
        <v>177125</v>
      </c>
      <c r="AC5726" s="25">
        <v>0</v>
      </c>
      <c r="AD5726" s="25">
        <v>2000</v>
      </c>
      <c r="AE5726" s="25">
        <v>0</v>
      </c>
      <c r="AF5726" s="25">
        <v>758676</v>
      </c>
      <c r="AG5726" s="25">
        <v>0</v>
      </c>
      <c r="AH5726" s="25">
        <v>763676</v>
      </c>
      <c r="AI5726" s="16" t="s">
        <v>5064</v>
      </c>
    </row>
    <row r="5727" spans="1:35" x14ac:dyDescent="0.25">
      <c r="A5727" s="17">
        <v>128768</v>
      </c>
      <c r="B5727" s="18">
        <v>2</v>
      </c>
      <c r="C5727" s="16" t="s">
        <v>73</v>
      </c>
      <c r="D5727" s="21">
        <v>43556</v>
      </c>
      <c r="E5727" s="16" t="s">
        <v>142</v>
      </c>
      <c r="F5727" s="21">
        <v>43663</v>
      </c>
      <c r="G5727" s="16" t="s">
        <v>108</v>
      </c>
      <c r="H5727" s="26" t="s">
        <v>383</v>
      </c>
      <c r="I5727" s="16" t="s">
        <v>2672</v>
      </c>
      <c r="J5727" s="20" t="s">
        <v>116</v>
      </c>
      <c r="L5727" s="16" t="s">
        <v>116</v>
      </c>
      <c r="M5727" s="26" t="s">
        <v>5065</v>
      </c>
      <c r="N5727" s="26" t="s">
        <v>5066</v>
      </c>
      <c r="O5727" s="16" t="s">
        <v>151</v>
      </c>
      <c r="P5727" s="26" t="s">
        <v>632</v>
      </c>
      <c r="R5727" s="16" t="s">
        <v>1494</v>
      </c>
      <c r="S5727" s="16" t="s">
        <v>84</v>
      </c>
      <c r="T5727" s="22">
        <v>0.01</v>
      </c>
      <c r="W5727" s="20" t="s">
        <v>43</v>
      </c>
      <c r="X5727" s="16" t="s">
        <v>78</v>
      </c>
      <c r="Z5727" s="25">
        <v>0</v>
      </c>
      <c r="AA5727" s="25">
        <v>0</v>
      </c>
      <c r="AB5727" s="25">
        <v>359999</v>
      </c>
      <c r="AC5727" s="25">
        <v>0</v>
      </c>
      <c r="AD5727" s="25">
        <v>1</v>
      </c>
      <c r="AE5727" s="25">
        <v>0</v>
      </c>
      <c r="AF5727" s="25">
        <v>360000</v>
      </c>
      <c r="AG5727" s="25">
        <v>0</v>
      </c>
      <c r="AH5727" s="25">
        <v>360001</v>
      </c>
      <c r="AI5727" s="16" t="s">
        <v>5067</v>
      </c>
    </row>
    <row r="5728" spans="1:35" x14ac:dyDescent="0.25">
      <c r="A5728" s="17">
        <v>128769</v>
      </c>
      <c r="B5728" s="18">
        <v>1</v>
      </c>
      <c r="C5728" s="16" t="s">
        <v>474</v>
      </c>
      <c r="D5728" s="21">
        <v>43556</v>
      </c>
      <c r="E5728" s="16" t="s">
        <v>142</v>
      </c>
      <c r="F5728" s="21">
        <v>44322</v>
      </c>
      <c r="G5728" s="16" t="s">
        <v>74</v>
      </c>
      <c r="H5728" s="26" t="s">
        <v>215</v>
      </c>
      <c r="I5728" s="16" t="s">
        <v>1720</v>
      </c>
      <c r="J5728" s="20" t="s">
        <v>116</v>
      </c>
      <c r="L5728" s="16" t="s">
        <v>116</v>
      </c>
      <c r="M5728" s="26" t="s">
        <v>10905</v>
      </c>
      <c r="N5728" s="26" t="s">
        <v>5039</v>
      </c>
      <c r="O5728" s="16" t="s">
        <v>151</v>
      </c>
      <c r="P5728" s="26" t="s">
        <v>632</v>
      </c>
      <c r="R5728" s="16" t="s">
        <v>1494</v>
      </c>
      <c r="S5728" s="16" t="s">
        <v>84</v>
      </c>
      <c r="T5728" s="22">
        <v>0.03</v>
      </c>
      <c r="U5728" s="21">
        <v>43686</v>
      </c>
      <c r="W5728" s="20" t="s">
        <v>43</v>
      </c>
      <c r="X5728" s="16" t="s">
        <v>78</v>
      </c>
      <c r="Z5728" s="24" t="s">
        <v>32</v>
      </c>
      <c r="AA5728" s="24" t="s">
        <v>32</v>
      </c>
      <c r="AB5728" s="24" t="s">
        <v>32</v>
      </c>
      <c r="AC5728" s="24" t="s">
        <v>32</v>
      </c>
      <c r="AD5728" s="25">
        <v>50000</v>
      </c>
      <c r="AE5728" s="25">
        <v>0</v>
      </c>
      <c r="AF5728" s="25">
        <v>7036700</v>
      </c>
      <c r="AG5728" s="25">
        <v>0</v>
      </c>
      <c r="AH5728" s="25">
        <v>7086700</v>
      </c>
      <c r="AI5728" s="16" t="s">
        <v>10904</v>
      </c>
    </row>
    <row r="5729" spans="1:35" x14ac:dyDescent="0.25">
      <c r="A5729" s="17">
        <v>128774</v>
      </c>
      <c r="B5729" s="18">
        <v>4</v>
      </c>
      <c r="C5729" s="16" t="s">
        <v>73</v>
      </c>
      <c r="D5729" s="21">
        <v>43557</v>
      </c>
      <c r="E5729" s="16" t="s">
        <v>4294</v>
      </c>
      <c r="F5729" s="21">
        <v>44097</v>
      </c>
      <c r="G5729" s="16" t="s">
        <v>56</v>
      </c>
      <c r="H5729" s="26" t="s">
        <v>261</v>
      </c>
      <c r="I5729" s="16" t="s">
        <v>10903</v>
      </c>
      <c r="K5729" s="16" t="s">
        <v>10902</v>
      </c>
      <c r="L5729" s="16" t="s">
        <v>37</v>
      </c>
      <c r="M5729" s="26" t="s">
        <v>10901</v>
      </c>
      <c r="O5729" s="16" t="s">
        <v>1149</v>
      </c>
      <c r="P5729" s="26" t="s">
        <v>188</v>
      </c>
      <c r="R5729" s="16" t="s">
        <v>139</v>
      </c>
      <c r="S5729" s="16" t="s">
        <v>4621</v>
      </c>
      <c r="T5729" s="22">
        <v>4.38</v>
      </c>
      <c r="W5729" s="20" t="s">
        <v>43</v>
      </c>
      <c r="X5729" s="16" t="s">
        <v>44</v>
      </c>
      <c r="Z5729" s="24" t="s">
        <v>32</v>
      </c>
      <c r="AA5729" s="24" t="s">
        <v>32</v>
      </c>
      <c r="AB5729" s="24" t="s">
        <v>32</v>
      </c>
      <c r="AC5729" s="24" t="s">
        <v>32</v>
      </c>
      <c r="AD5729" s="24" t="s">
        <v>32</v>
      </c>
      <c r="AE5729" s="24" t="s">
        <v>32</v>
      </c>
      <c r="AF5729" s="24" t="s">
        <v>32</v>
      </c>
      <c r="AG5729" s="24" t="s">
        <v>32</v>
      </c>
      <c r="AH5729" s="24" t="s">
        <v>32</v>
      </c>
      <c r="AI5729" s="16" t="s">
        <v>10900</v>
      </c>
    </row>
    <row r="5730" spans="1:35" ht="45" x14ac:dyDescent="0.25">
      <c r="A5730" s="17">
        <v>128777</v>
      </c>
      <c r="B5730" s="18">
        <v>1</v>
      </c>
      <c r="C5730" s="16" t="s">
        <v>73</v>
      </c>
      <c r="D5730" s="21">
        <v>43559</v>
      </c>
      <c r="E5730" s="16" t="s">
        <v>1022</v>
      </c>
      <c r="F5730" s="21">
        <v>44215</v>
      </c>
      <c r="G5730" s="16" t="s">
        <v>75</v>
      </c>
      <c r="H5730" s="26" t="s">
        <v>320</v>
      </c>
      <c r="M5730" s="26" t="s">
        <v>10899</v>
      </c>
      <c r="N5730" s="26" t="s">
        <v>10898</v>
      </c>
      <c r="O5730" s="16" t="s">
        <v>60</v>
      </c>
      <c r="P5730" s="26" t="s">
        <v>67</v>
      </c>
      <c r="T5730" s="22">
        <v>0</v>
      </c>
      <c r="W5730" s="20" t="s">
        <v>43</v>
      </c>
      <c r="Z5730" s="24" t="s">
        <v>32</v>
      </c>
      <c r="AA5730" s="24" t="s">
        <v>32</v>
      </c>
      <c r="AB5730" s="24" t="s">
        <v>32</v>
      </c>
      <c r="AC5730" s="24" t="s">
        <v>32</v>
      </c>
      <c r="AD5730" s="25">
        <v>51000</v>
      </c>
      <c r="AE5730" s="25">
        <v>0</v>
      </c>
      <c r="AF5730" s="25">
        <v>0</v>
      </c>
      <c r="AG5730" s="25">
        <v>0</v>
      </c>
      <c r="AH5730" s="25">
        <v>51000</v>
      </c>
    </row>
    <row r="5731" spans="1:35" x14ac:dyDescent="0.25">
      <c r="A5731" s="17">
        <v>128778</v>
      </c>
      <c r="B5731" s="18">
        <v>1</v>
      </c>
      <c r="C5731" s="16" t="s">
        <v>73</v>
      </c>
      <c r="D5731" s="21">
        <v>43560</v>
      </c>
      <c r="E5731" s="16" t="s">
        <v>10491</v>
      </c>
      <c r="F5731" s="21">
        <v>43560</v>
      </c>
      <c r="G5731" s="16" t="s">
        <v>10491</v>
      </c>
      <c r="H5731" s="26" t="s">
        <v>283</v>
      </c>
      <c r="M5731" s="26" t="s">
        <v>10897</v>
      </c>
      <c r="O5731" s="16" t="s">
        <v>1171</v>
      </c>
      <c r="P5731" s="26" t="s">
        <v>1062</v>
      </c>
      <c r="T5731" s="23" t="s">
        <v>32</v>
      </c>
      <c r="W5731" s="20" t="s">
        <v>43</v>
      </c>
      <c r="Z5731" s="24" t="s">
        <v>32</v>
      </c>
      <c r="AA5731" s="24" t="s">
        <v>32</v>
      </c>
      <c r="AB5731" s="24" t="s">
        <v>32</v>
      </c>
      <c r="AC5731" s="24" t="s">
        <v>32</v>
      </c>
      <c r="AD5731" s="25">
        <v>0</v>
      </c>
      <c r="AE5731" s="25">
        <v>0</v>
      </c>
      <c r="AF5731" s="25">
        <v>85000</v>
      </c>
      <c r="AG5731" s="25">
        <v>0</v>
      </c>
      <c r="AH5731" s="25">
        <v>85000</v>
      </c>
      <c r="AI5731" s="16" t="s">
        <v>10896</v>
      </c>
    </row>
    <row r="5732" spans="1:35" ht="30" x14ac:dyDescent="0.25">
      <c r="A5732" s="17">
        <v>128783</v>
      </c>
      <c r="B5732" s="18">
        <v>1</v>
      </c>
      <c r="C5732" s="16" t="s">
        <v>73</v>
      </c>
      <c r="D5732" s="21">
        <v>43563</v>
      </c>
      <c r="E5732" s="16" t="s">
        <v>1022</v>
      </c>
      <c r="F5732" s="21">
        <v>44215</v>
      </c>
      <c r="G5732" s="16" t="s">
        <v>75</v>
      </c>
      <c r="H5732" s="26" t="s">
        <v>133</v>
      </c>
      <c r="M5732" s="26" t="s">
        <v>10895</v>
      </c>
      <c r="N5732" s="26" t="s">
        <v>10894</v>
      </c>
      <c r="O5732" s="16" t="s">
        <v>60</v>
      </c>
      <c r="P5732" s="26" t="s">
        <v>5717</v>
      </c>
      <c r="T5732" s="22">
        <v>0</v>
      </c>
      <c r="W5732" s="20" t="s">
        <v>43</v>
      </c>
      <c r="Z5732" s="24" t="s">
        <v>32</v>
      </c>
      <c r="AA5732" s="24" t="s">
        <v>32</v>
      </c>
      <c r="AB5732" s="24" t="s">
        <v>32</v>
      </c>
      <c r="AC5732" s="24" t="s">
        <v>32</v>
      </c>
      <c r="AD5732" s="25">
        <v>155000</v>
      </c>
      <c r="AE5732" s="25">
        <v>0</v>
      </c>
      <c r="AF5732" s="25">
        <v>0</v>
      </c>
      <c r="AG5732" s="25">
        <v>0</v>
      </c>
      <c r="AH5732" s="25">
        <v>155000</v>
      </c>
    </row>
    <row r="5733" spans="1:35" ht="45" x14ac:dyDescent="0.25">
      <c r="A5733" s="17">
        <v>128784</v>
      </c>
      <c r="B5733" s="18">
        <v>1</v>
      </c>
      <c r="C5733" s="16" t="s">
        <v>73</v>
      </c>
      <c r="D5733" s="21">
        <v>43563</v>
      </c>
      <c r="E5733" s="16" t="s">
        <v>1022</v>
      </c>
      <c r="F5733" s="21">
        <v>44215</v>
      </c>
      <c r="G5733" s="16" t="s">
        <v>75</v>
      </c>
      <c r="H5733" s="26" t="s">
        <v>9955</v>
      </c>
      <c r="I5733" s="16" t="s">
        <v>10893</v>
      </c>
      <c r="M5733" s="26" t="s">
        <v>10892</v>
      </c>
      <c r="N5733" s="26" t="s">
        <v>10891</v>
      </c>
      <c r="O5733" s="16" t="s">
        <v>60</v>
      </c>
      <c r="P5733" s="26" t="s">
        <v>67</v>
      </c>
      <c r="T5733" s="22">
        <v>0.5</v>
      </c>
      <c r="W5733" s="20" t="s">
        <v>43</v>
      </c>
      <c r="X5733" s="16" t="s">
        <v>511</v>
      </c>
      <c r="Z5733" s="24" t="s">
        <v>32</v>
      </c>
      <c r="AA5733" s="24" t="s">
        <v>32</v>
      </c>
      <c r="AB5733" s="24" t="s">
        <v>32</v>
      </c>
      <c r="AC5733" s="24" t="s">
        <v>32</v>
      </c>
      <c r="AD5733" s="25">
        <v>30000</v>
      </c>
      <c r="AE5733" s="25">
        <v>0</v>
      </c>
      <c r="AF5733" s="25">
        <v>0</v>
      </c>
      <c r="AG5733" s="25">
        <v>0</v>
      </c>
      <c r="AH5733" s="25">
        <v>30000</v>
      </c>
      <c r="AI5733" s="16" t="s">
        <v>10890</v>
      </c>
    </row>
    <row r="5734" spans="1:35" ht="45" x14ac:dyDescent="0.25">
      <c r="A5734" s="17">
        <v>128789</v>
      </c>
      <c r="B5734" s="18">
        <v>2</v>
      </c>
      <c r="C5734" s="16" t="s">
        <v>73</v>
      </c>
      <c r="D5734" s="21">
        <v>43563</v>
      </c>
      <c r="E5734" s="16" t="s">
        <v>1928</v>
      </c>
      <c r="F5734" s="21">
        <v>44215</v>
      </c>
      <c r="G5734" s="16" t="s">
        <v>75</v>
      </c>
      <c r="H5734" s="26" t="s">
        <v>212</v>
      </c>
      <c r="M5734" s="26" t="s">
        <v>5068</v>
      </c>
      <c r="N5734" s="26" t="s">
        <v>5069</v>
      </c>
      <c r="O5734" s="16" t="s">
        <v>60</v>
      </c>
      <c r="P5734" s="26" t="s">
        <v>168</v>
      </c>
      <c r="R5734" s="16" t="s">
        <v>139</v>
      </c>
      <c r="S5734" s="16" t="s">
        <v>42</v>
      </c>
      <c r="T5734" s="22">
        <v>1.0900000000000001</v>
      </c>
      <c r="W5734" s="20" t="s">
        <v>43</v>
      </c>
      <c r="X5734" s="16" t="s">
        <v>78</v>
      </c>
      <c r="Z5734" s="25">
        <v>70000</v>
      </c>
      <c r="AA5734" s="25">
        <v>0</v>
      </c>
      <c r="AB5734" s="25">
        <v>0</v>
      </c>
      <c r="AC5734" s="25">
        <v>0</v>
      </c>
      <c r="AD5734" s="25">
        <v>70000</v>
      </c>
      <c r="AE5734" s="25">
        <v>0</v>
      </c>
      <c r="AF5734" s="25">
        <v>0</v>
      </c>
      <c r="AG5734" s="25">
        <v>0</v>
      </c>
      <c r="AH5734" s="25">
        <v>70000</v>
      </c>
      <c r="AI5734" s="16" t="s">
        <v>5070</v>
      </c>
    </row>
    <row r="5735" spans="1:35" x14ac:dyDescent="0.25">
      <c r="A5735" s="17">
        <v>128790</v>
      </c>
      <c r="B5735" s="18">
        <v>3</v>
      </c>
      <c r="C5735" s="16" t="s">
        <v>73</v>
      </c>
      <c r="D5735" s="21">
        <v>43564</v>
      </c>
      <c r="E5735" s="16" t="s">
        <v>1169</v>
      </c>
      <c r="F5735" s="21">
        <v>43564</v>
      </c>
      <c r="G5735" s="16" t="s">
        <v>1169</v>
      </c>
      <c r="H5735" s="26" t="s">
        <v>304</v>
      </c>
      <c r="M5735" s="26" t="s">
        <v>10889</v>
      </c>
      <c r="O5735" s="16" t="s">
        <v>1171</v>
      </c>
      <c r="P5735" s="26" t="s">
        <v>1062</v>
      </c>
      <c r="T5735" s="23" t="s">
        <v>32</v>
      </c>
      <c r="W5735" s="20" t="s">
        <v>43</v>
      </c>
      <c r="Z5735" s="24" t="s">
        <v>32</v>
      </c>
      <c r="AA5735" s="24" t="s">
        <v>32</v>
      </c>
      <c r="AB5735" s="24" t="s">
        <v>32</v>
      </c>
      <c r="AC5735" s="24" t="s">
        <v>32</v>
      </c>
      <c r="AD5735" s="25">
        <v>0</v>
      </c>
      <c r="AE5735" s="25">
        <v>0</v>
      </c>
      <c r="AF5735" s="25">
        <v>27369</v>
      </c>
      <c r="AG5735" s="25">
        <v>0</v>
      </c>
      <c r="AH5735" s="25">
        <v>27369</v>
      </c>
      <c r="AI5735" s="16" t="s">
        <v>10888</v>
      </c>
    </row>
    <row r="5736" spans="1:35" x14ac:dyDescent="0.25">
      <c r="A5736" s="17">
        <v>128793</v>
      </c>
      <c r="B5736" s="18">
        <v>6</v>
      </c>
      <c r="C5736" s="16" t="s">
        <v>73</v>
      </c>
      <c r="D5736" s="21">
        <v>43564</v>
      </c>
      <c r="E5736" s="16" t="s">
        <v>1610</v>
      </c>
      <c r="F5736" s="21">
        <v>43564</v>
      </c>
      <c r="G5736" s="16" t="s">
        <v>1610</v>
      </c>
      <c r="H5736" s="26" t="s">
        <v>76</v>
      </c>
      <c r="M5736" s="26" t="s">
        <v>10887</v>
      </c>
      <c r="O5736" s="16" t="s">
        <v>4543</v>
      </c>
      <c r="T5736" s="23" t="s">
        <v>32</v>
      </c>
      <c r="W5736" s="20" t="s">
        <v>43</v>
      </c>
      <c r="Z5736" s="24" t="s">
        <v>32</v>
      </c>
      <c r="AA5736" s="24" t="s">
        <v>32</v>
      </c>
      <c r="AB5736" s="24" t="s">
        <v>32</v>
      </c>
      <c r="AC5736" s="24" t="s">
        <v>32</v>
      </c>
      <c r="AD5736" s="25">
        <v>0</v>
      </c>
      <c r="AE5736" s="25">
        <v>0</v>
      </c>
      <c r="AF5736" s="25">
        <v>500000</v>
      </c>
      <c r="AG5736" s="25">
        <v>0</v>
      </c>
      <c r="AH5736" s="25">
        <v>500000</v>
      </c>
      <c r="AI5736" s="16" t="s">
        <v>10886</v>
      </c>
    </row>
    <row r="5737" spans="1:35" x14ac:dyDescent="0.25">
      <c r="A5737" s="17">
        <v>128795</v>
      </c>
      <c r="B5737" s="18">
        <v>1</v>
      </c>
      <c r="C5737" s="16" t="s">
        <v>474</v>
      </c>
      <c r="D5737" s="21">
        <v>43564</v>
      </c>
      <c r="E5737" s="16" t="s">
        <v>142</v>
      </c>
      <c r="F5737" s="21">
        <v>44089</v>
      </c>
      <c r="G5737" s="16" t="s">
        <v>82</v>
      </c>
      <c r="H5737" s="26" t="s">
        <v>133</v>
      </c>
      <c r="I5737" s="16" t="s">
        <v>2950</v>
      </c>
      <c r="J5737" s="20" t="s">
        <v>116</v>
      </c>
      <c r="L5737" s="16" t="s">
        <v>116</v>
      </c>
      <c r="M5737" s="26" t="s">
        <v>10885</v>
      </c>
      <c r="N5737" s="26" t="s">
        <v>5066</v>
      </c>
      <c r="O5737" s="16" t="s">
        <v>151</v>
      </c>
      <c r="P5737" s="26" t="s">
        <v>632</v>
      </c>
      <c r="R5737" s="16" t="s">
        <v>1494</v>
      </c>
      <c r="S5737" s="16" t="s">
        <v>84</v>
      </c>
      <c r="T5737" s="22">
        <v>0.01</v>
      </c>
      <c r="U5737" s="21">
        <v>43637</v>
      </c>
      <c r="W5737" s="20" t="s">
        <v>43</v>
      </c>
      <c r="X5737" s="16" t="s">
        <v>78</v>
      </c>
      <c r="Z5737" s="24" t="s">
        <v>32</v>
      </c>
      <c r="AA5737" s="24" t="s">
        <v>32</v>
      </c>
      <c r="AB5737" s="24" t="s">
        <v>32</v>
      </c>
      <c r="AC5737" s="24" t="s">
        <v>32</v>
      </c>
      <c r="AD5737" s="25">
        <v>2000</v>
      </c>
      <c r="AE5737" s="25">
        <v>0</v>
      </c>
      <c r="AF5737" s="25">
        <v>1818250</v>
      </c>
      <c r="AG5737" s="25">
        <v>0</v>
      </c>
      <c r="AH5737" s="25">
        <v>1820250</v>
      </c>
      <c r="AI5737" s="16" t="s">
        <v>10884</v>
      </c>
    </row>
    <row r="5738" spans="1:35" x14ac:dyDescent="0.25">
      <c r="A5738" s="17">
        <v>128796</v>
      </c>
      <c r="B5738" s="18">
        <v>2</v>
      </c>
      <c r="C5738" s="16" t="s">
        <v>47</v>
      </c>
      <c r="D5738" s="21">
        <v>43564</v>
      </c>
      <c r="E5738" s="16" t="s">
        <v>4294</v>
      </c>
      <c r="F5738" s="21">
        <v>44195</v>
      </c>
      <c r="G5738" s="16" t="s">
        <v>33</v>
      </c>
      <c r="H5738" s="26" t="s">
        <v>312</v>
      </c>
      <c r="I5738" s="16" t="s">
        <v>5071</v>
      </c>
      <c r="K5738" s="16" t="s">
        <v>5072</v>
      </c>
      <c r="L5738" s="16" t="s">
        <v>37</v>
      </c>
      <c r="M5738" s="26" t="s">
        <v>5073</v>
      </c>
      <c r="O5738" s="16" t="s">
        <v>1149</v>
      </c>
      <c r="P5738" s="26" t="s">
        <v>188</v>
      </c>
      <c r="T5738" s="22">
        <v>2.2309999999999999</v>
      </c>
      <c r="W5738" s="20" t="s">
        <v>43</v>
      </c>
      <c r="X5738" s="16" t="s">
        <v>44</v>
      </c>
      <c r="Z5738" s="25">
        <v>0</v>
      </c>
      <c r="AA5738" s="25">
        <v>0</v>
      </c>
      <c r="AB5738" s="25">
        <v>0</v>
      </c>
      <c r="AC5738" s="25">
        <v>183528.3</v>
      </c>
      <c r="AD5738" s="25">
        <v>0</v>
      </c>
      <c r="AE5738" s="25">
        <v>0</v>
      </c>
      <c r="AF5738" s="25">
        <v>0</v>
      </c>
      <c r="AG5738" s="25">
        <v>183528.3</v>
      </c>
      <c r="AH5738" s="25">
        <v>183528.3</v>
      </c>
      <c r="AI5738" s="16" t="s">
        <v>5074</v>
      </c>
    </row>
    <row r="5739" spans="1:35" x14ac:dyDescent="0.25">
      <c r="A5739" s="17">
        <v>128797</v>
      </c>
      <c r="B5739" s="18">
        <v>3</v>
      </c>
      <c r="C5739" s="16" t="s">
        <v>73</v>
      </c>
      <c r="D5739" s="21">
        <v>43565</v>
      </c>
      <c r="E5739" s="16" t="s">
        <v>142</v>
      </c>
      <c r="F5739" s="21">
        <v>43579</v>
      </c>
      <c r="G5739" s="16" t="s">
        <v>75</v>
      </c>
      <c r="H5739" s="26" t="s">
        <v>354</v>
      </c>
      <c r="L5739" s="16" t="s">
        <v>840</v>
      </c>
      <c r="M5739" s="26" t="s">
        <v>10883</v>
      </c>
      <c r="N5739" s="26" t="s">
        <v>10882</v>
      </c>
      <c r="O5739" s="16" t="s">
        <v>78</v>
      </c>
      <c r="P5739" s="26" t="s">
        <v>596</v>
      </c>
      <c r="T5739" s="22">
        <v>0.47</v>
      </c>
      <c r="W5739" s="20" t="s">
        <v>43</v>
      </c>
      <c r="Z5739" s="24" t="s">
        <v>32</v>
      </c>
      <c r="AA5739" s="24" t="s">
        <v>32</v>
      </c>
      <c r="AB5739" s="24" t="s">
        <v>32</v>
      </c>
      <c r="AC5739" s="24" t="s">
        <v>32</v>
      </c>
      <c r="AD5739" s="25">
        <v>0</v>
      </c>
      <c r="AE5739" s="25">
        <v>0</v>
      </c>
      <c r="AF5739" s="25">
        <v>0</v>
      </c>
      <c r="AG5739" s="25">
        <v>33500</v>
      </c>
      <c r="AH5739" s="25">
        <v>33500</v>
      </c>
      <c r="AI5739" s="16" t="s">
        <v>10881</v>
      </c>
    </row>
    <row r="5740" spans="1:35" x14ac:dyDescent="0.25">
      <c r="A5740" s="17">
        <v>128798</v>
      </c>
      <c r="B5740" s="18">
        <v>3</v>
      </c>
      <c r="C5740" s="16" t="s">
        <v>47</v>
      </c>
      <c r="D5740" s="21">
        <v>43565</v>
      </c>
      <c r="E5740" s="16" t="s">
        <v>4294</v>
      </c>
      <c r="F5740" s="21">
        <v>44183</v>
      </c>
      <c r="G5740" s="16" t="s">
        <v>33</v>
      </c>
      <c r="H5740" s="26" t="s">
        <v>331</v>
      </c>
      <c r="I5740" s="16" t="s">
        <v>5075</v>
      </c>
      <c r="K5740" s="16" t="s">
        <v>5076</v>
      </c>
      <c r="L5740" s="16" t="s">
        <v>37</v>
      </c>
      <c r="M5740" s="26" t="s">
        <v>5077</v>
      </c>
      <c r="O5740" s="16" t="s">
        <v>1149</v>
      </c>
      <c r="P5740" s="26" t="s">
        <v>188</v>
      </c>
      <c r="T5740" s="22">
        <v>2.9550000000000001</v>
      </c>
      <c r="W5740" s="20" t="s">
        <v>43</v>
      </c>
      <c r="X5740" s="16" t="s">
        <v>44</v>
      </c>
      <c r="Z5740" s="25">
        <v>0</v>
      </c>
      <c r="AA5740" s="25">
        <v>0</v>
      </c>
      <c r="AB5740" s="25">
        <v>0</v>
      </c>
      <c r="AC5740" s="25">
        <v>239572.32</v>
      </c>
      <c r="AD5740" s="25">
        <v>0</v>
      </c>
      <c r="AE5740" s="25">
        <v>0</v>
      </c>
      <c r="AF5740" s="25">
        <v>0</v>
      </c>
      <c r="AG5740" s="25">
        <v>239572.32</v>
      </c>
      <c r="AH5740" s="25">
        <v>239572.32</v>
      </c>
      <c r="AI5740" s="16" t="s">
        <v>5078</v>
      </c>
    </row>
    <row r="5741" spans="1:35" x14ac:dyDescent="0.25">
      <c r="A5741" s="17">
        <v>128799</v>
      </c>
      <c r="B5741" s="18">
        <v>1</v>
      </c>
      <c r="C5741" s="16" t="s">
        <v>73</v>
      </c>
      <c r="D5741" s="21">
        <v>43565</v>
      </c>
      <c r="E5741" s="16" t="s">
        <v>1610</v>
      </c>
      <c r="F5741" s="21">
        <v>43969</v>
      </c>
      <c r="G5741" s="16" t="s">
        <v>1610</v>
      </c>
      <c r="H5741" s="26" t="s">
        <v>182</v>
      </c>
      <c r="L5741" s="16" t="s">
        <v>110</v>
      </c>
      <c r="M5741" s="26" t="s">
        <v>5079</v>
      </c>
      <c r="O5741" s="16" t="s">
        <v>1612</v>
      </c>
      <c r="T5741" s="23" t="s">
        <v>32</v>
      </c>
      <c r="W5741" s="20" t="s">
        <v>43</v>
      </c>
      <c r="Z5741" s="25">
        <v>0</v>
      </c>
      <c r="AA5741" s="25">
        <v>0</v>
      </c>
      <c r="AB5741" s="25">
        <v>-276395.77</v>
      </c>
      <c r="AC5741" s="25">
        <v>0</v>
      </c>
      <c r="AD5741" s="25">
        <v>0</v>
      </c>
      <c r="AE5741" s="25">
        <v>0</v>
      </c>
      <c r="AF5741" s="25">
        <v>144204.23000000001</v>
      </c>
      <c r="AG5741" s="25">
        <v>0</v>
      </c>
      <c r="AH5741" s="25">
        <v>144204.23000000001</v>
      </c>
      <c r="AI5741" s="16" t="s">
        <v>5080</v>
      </c>
    </row>
    <row r="5742" spans="1:35" x14ac:dyDescent="0.25">
      <c r="A5742" s="17">
        <v>128800</v>
      </c>
      <c r="B5742" s="18">
        <v>2</v>
      </c>
      <c r="C5742" s="16" t="s">
        <v>73</v>
      </c>
      <c r="D5742" s="21">
        <v>43565</v>
      </c>
      <c r="E5742" s="16" t="s">
        <v>1610</v>
      </c>
      <c r="F5742" s="21">
        <v>43969</v>
      </c>
      <c r="G5742" s="16" t="s">
        <v>1610</v>
      </c>
      <c r="H5742" s="26" t="s">
        <v>286</v>
      </c>
      <c r="L5742" s="16" t="s">
        <v>110</v>
      </c>
      <c r="M5742" s="26" t="s">
        <v>10880</v>
      </c>
      <c r="O5742" s="16" t="s">
        <v>1612</v>
      </c>
      <c r="T5742" s="23" t="s">
        <v>32</v>
      </c>
      <c r="W5742" s="20" t="s">
        <v>43</v>
      </c>
      <c r="Z5742" s="24" t="s">
        <v>32</v>
      </c>
      <c r="AA5742" s="24" t="s">
        <v>32</v>
      </c>
      <c r="AB5742" s="24" t="s">
        <v>32</v>
      </c>
      <c r="AC5742" s="24" t="s">
        <v>32</v>
      </c>
      <c r="AD5742" s="25">
        <v>0</v>
      </c>
      <c r="AE5742" s="25">
        <v>0</v>
      </c>
      <c r="AF5742" s="25">
        <v>2306200</v>
      </c>
      <c r="AG5742" s="25">
        <v>0</v>
      </c>
      <c r="AH5742" s="25">
        <v>2306200</v>
      </c>
      <c r="AI5742" s="16" t="s">
        <v>10879</v>
      </c>
    </row>
    <row r="5743" spans="1:35" x14ac:dyDescent="0.25">
      <c r="A5743" s="17">
        <v>128801</v>
      </c>
      <c r="B5743" s="18">
        <v>3</v>
      </c>
      <c r="C5743" s="16" t="s">
        <v>73</v>
      </c>
      <c r="D5743" s="21">
        <v>43565</v>
      </c>
      <c r="E5743" s="16" t="s">
        <v>1610</v>
      </c>
      <c r="F5743" s="21">
        <v>43969</v>
      </c>
      <c r="G5743" s="16" t="s">
        <v>1610</v>
      </c>
      <c r="H5743" s="26" t="s">
        <v>362</v>
      </c>
      <c r="L5743" s="16" t="s">
        <v>110</v>
      </c>
      <c r="M5743" s="26" t="s">
        <v>10878</v>
      </c>
      <c r="O5743" s="16" t="s">
        <v>1612</v>
      </c>
      <c r="T5743" s="23" t="s">
        <v>32</v>
      </c>
      <c r="W5743" s="20" t="s">
        <v>43</v>
      </c>
      <c r="Z5743" s="24" t="s">
        <v>32</v>
      </c>
      <c r="AA5743" s="24" t="s">
        <v>32</v>
      </c>
      <c r="AB5743" s="24" t="s">
        <v>32</v>
      </c>
      <c r="AC5743" s="24" t="s">
        <v>32</v>
      </c>
      <c r="AD5743" s="25">
        <v>0</v>
      </c>
      <c r="AE5743" s="25">
        <v>0</v>
      </c>
      <c r="AF5743" s="25">
        <v>960100</v>
      </c>
      <c r="AG5743" s="25">
        <v>0</v>
      </c>
      <c r="AH5743" s="25">
        <v>960100</v>
      </c>
      <c r="AI5743" s="16" t="s">
        <v>10877</v>
      </c>
    </row>
    <row r="5744" spans="1:35" x14ac:dyDescent="0.25">
      <c r="A5744" s="17">
        <v>128803</v>
      </c>
      <c r="B5744" s="18">
        <v>2</v>
      </c>
      <c r="C5744" s="16" t="s">
        <v>73</v>
      </c>
      <c r="D5744" s="21">
        <v>43565</v>
      </c>
      <c r="E5744" s="16" t="s">
        <v>1610</v>
      </c>
      <c r="F5744" s="21">
        <v>43565</v>
      </c>
      <c r="G5744" s="16" t="s">
        <v>1610</v>
      </c>
      <c r="H5744" s="26" t="s">
        <v>212</v>
      </c>
      <c r="L5744" s="16" t="s">
        <v>110</v>
      </c>
      <c r="M5744" s="26" t="s">
        <v>10876</v>
      </c>
      <c r="O5744" s="16" t="s">
        <v>1612</v>
      </c>
      <c r="T5744" s="23" t="s">
        <v>32</v>
      </c>
      <c r="W5744" s="20" t="s">
        <v>43</v>
      </c>
      <c r="Z5744" s="24" t="s">
        <v>32</v>
      </c>
      <c r="AA5744" s="24" t="s">
        <v>32</v>
      </c>
      <c r="AB5744" s="24" t="s">
        <v>32</v>
      </c>
      <c r="AC5744" s="24" t="s">
        <v>32</v>
      </c>
      <c r="AD5744" s="25">
        <v>0</v>
      </c>
      <c r="AE5744" s="25">
        <v>0</v>
      </c>
      <c r="AF5744" s="25">
        <v>404100</v>
      </c>
      <c r="AG5744" s="25">
        <v>0</v>
      </c>
      <c r="AH5744" s="25">
        <v>404100</v>
      </c>
      <c r="AI5744" s="16" t="s">
        <v>10875</v>
      </c>
    </row>
    <row r="5745" spans="1:35" x14ac:dyDescent="0.25">
      <c r="A5745" s="17">
        <v>128804</v>
      </c>
      <c r="B5745" s="18">
        <v>3</v>
      </c>
      <c r="C5745" s="16" t="s">
        <v>73</v>
      </c>
      <c r="D5745" s="21">
        <v>43565</v>
      </c>
      <c r="E5745" s="16" t="s">
        <v>1610</v>
      </c>
      <c r="F5745" s="21">
        <v>43969</v>
      </c>
      <c r="G5745" s="16" t="s">
        <v>1610</v>
      </c>
      <c r="H5745" s="26" t="s">
        <v>434</v>
      </c>
      <c r="L5745" s="16" t="s">
        <v>110</v>
      </c>
      <c r="M5745" s="26" t="s">
        <v>10874</v>
      </c>
      <c r="O5745" s="16" t="s">
        <v>1612</v>
      </c>
      <c r="T5745" s="23" t="s">
        <v>32</v>
      </c>
      <c r="W5745" s="20" t="s">
        <v>43</v>
      </c>
      <c r="Z5745" s="24" t="s">
        <v>32</v>
      </c>
      <c r="AA5745" s="24" t="s">
        <v>32</v>
      </c>
      <c r="AB5745" s="24" t="s">
        <v>32</v>
      </c>
      <c r="AC5745" s="24" t="s">
        <v>32</v>
      </c>
      <c r="AD5745" s="25">
        <v>0</v>
      </c>
      <c r="AE5745" s="25">
        <v>0</v>
      </c>
      <c r="AF5745" s="25">
        <v>270900</v>
      </c>
      <c r="AG5745" s="25">
        <v>0</v>
      </c>
      <c r="AH5745" s="25">
        <v>270900</v>
      </c>
      <c r="AI5745" s="16" t="s">
        <v>10873</v>
      </c>
    </row>
    <row r="5746" spans="1:35" x14ac:dyDescent="0.25">
      <c r="A5746" s="17">
        <v>128805</v>
      </c>
      <c r="B5746" s="18">
        <v>1</v>
      </c>
      <c r="C5746" s="16" t="s">
        <v>73</v>
      </c>
      <c r="D5746" s="21">
        <v>43565</v>
      </c>
      <c r="E5746" s="16" t="s">
        <v>1610</v>
      </c>
      <c r="F5746" s="21">
        <v>43969</v>
      </c>
      <c r="G5746" s="16" t="s">
        <v>1610</v>
      </c>
      <c r="H5746" s="26" t="s">
        <v>400</v>
      </c>
      <c r="L5746" s="16" t="s">
        <v>110</v>
      </c>
      <c r="M5746" s="26" t="s">
        <v>10872</v>
      </c>
      <c r="O5746" s="16" t="s">
        <v>1612</v>
      </c>
      <c r="T5746" s="23" t="s">
        <v>32</v>
      </c>
      <c r="W5746" s="20" t="s">
        <v>43</v>
      </c>
      <c r="Z5746" s="24" t="s">
        <v>32</v>
      </c>
      <c r="AA5746" s="24" t="s">
        <v>32</v>
      </c>
      <c r="AB5746" s="24" t="s">
        <v>32</v>
      </c>
      <c r="AC5746" s="24" t="s">
        <v>32</v>
      </c>
      <c r="AD5746" s="25">
        <v>0</v>
      </c>
      <c r="AE5746" s="25">
        <v>0</v>
      </c>
      <c r="AF5746" s="25">
        <v>383900</v>
      </c>
      <c r="AG5746" s="25">
        <v>0</v>
      </c>
      <c r="AH5746" s="25">
        <v>383900</v>
      </c>
      <c r="AI5746" s="16" t="s">
        <v>10871</v>
      </c>
    </row>
    <row r="5747" spans="1:35" x14ac:dyDescent="0.25">
      <c r="A5747" s="17">
        <v>128806</v>
      </c>
      <c r="B5747" s="18">
        <v>1</v>
      </c>
      <c r="C5747" s="16" t="s">
        <v>73</v>
      </c>
      <c r="D5747" s="21">
        <v>43565</v>
      </c>
      <c r="E5747" s="16" t="s">
        <v>1610</v>
      </c>
      <c r="F5747" s="21">
        <v>43969</v>
      </c>
      <c r="G5747" s="16" t="s">
        <v>1610</v>
      </c>
      <c r="H5747" s="26" t="s">
        <v>34</v>
      </c>
      <c r="L5747" s="16" t="s">
        <v>110</v>
      </c>
      <c r="M5747" s="26" t="s">
        <v>10870</v>
      </c>
      <c r="O5747" s="16" t="s">
        <v>1612</v>
      </c>
      <c r="T5747" s="23" t="s">
        <v>32</v>
      </c>
      <c r="W5747" s="20" t="s">
        <v>43</v>
      </c>
      <c r="Z5747" s="24" t="s">
        <v>32</v>
      </c>
      <c r="AA5747" s="24" t="s">
        <v>32</v>
      </c>
      <c r="AB5747" s="24" t="s">
        <v>32</v>
      </c>
      <c r="AC5747" s="24" t="s">
        <v>32</v>
      </c>
      <c r="AD5747" s="25">
        <v>0</v>
      </c>
      <c r="AE5747" s="25">
        <v>0</v>
      </c>
      <c r="AF5747" s="25">
        <v>728700</v>
      </c>
      <c r="AG5747" s="25">
        <v>0</v>
      </c>
      <c r="AH5747" s="25">
        <v>728700</v>
      </c>
      <c r="AI5747" s="16" t="s">
        <v>10869</v>
      </c>
    </row>
    <row r="5748" spans="1:35" x14ac:dyDescent="0.25">
      <c r="A5748" s="17">
        <v>128807</v>
      </c>
      <c r="B5748" s="18">
        <v>4</v>
      </c>
      <c r="C5748" s="16" t="s">
        <v>73</v>
      </c>
      <c r="D5748" s="21">
        <v>43565</v>
      </c>
      <c r="E5748" s="16" t="s">
        <v>1610</v>
      </c>
      <c r="F5748" s="21">
        <v>43969</v>
      </c>
      <c r="G5748" s="16" t="s">
        <v>1610</v>
      </c>
      <c r="H5748" s="26" t="s">
        <v>349</v>
      </c>
      <c r="L5748" s="16" t="s">
        <v>110</v>
      </c>
      <c r="M5748" s="26" t="s">
        <v>10868</v>
      </c>
      <c r="O5748" s="16" t="s">
        <v>1612</v>
      </c>
      <c r="T5748" s="23" t="s">
        <v>32</v>
      </c>
      <c r="W5748" s="20" t="s">
        <v>43</v>
      </c>
      <c r="Z5748" s="24" t="s">
        <v>32</v>
      </c>
      <c r="AA5748" s="24" t="s">
        <v>32</v>
      </c>
      <c r="AB5748" s="24" t="s">
        <v>32</v>
      </c>
      <c r="AC5748" s="24" t="s">
        <v>32</v>
      </c>
      <c r="AD5748" s="25">
        <v>0</v>
      </c>
      <c r="AE5748" s="25">
        <v>0</v>
      </c>
      <c r="AF5748" s="25">
        <v>435000</v>
      </c>
      <c r="AG5748" s="25">
        <v>0</v>
      </c>
      <c r="AH5748" s="25">
        <v>435000</v>
      </c>
      <c r="AI5748" s="16" t="s">
        <v>10867</v>
      </c>
    </row>
    <row r="5749" spans="1:35" x14ac:dyDescent="0.25">
      <c r="A5749" s="17">
        <v>128810</v>
      </c>
      <c r="B5749" s="18">
        <v>1</v>
      </c>
      <c r="C5749" s="16" t="s">
        <v>73</v>
      </c>
      <c r="D5749" s="21">
        <v>43565</v>
      </c>
      <c r="E5749" s="16" t="s">
        <v>1610</v>
      </c>
      <c r="F5749" s="21">
        <v>43969</v>
      </c>
      <c r="G5749" s="16" t="s">
        <v>1610</v>
      </c>
      <c r="H5749" s="26" t="s">
        <v>320</v>
      </c>
      <c r="L5749" s="16" t="s">
        <v>110</v>
      </c>
      <c r="M5749" s="26" t="s">
        <v>10866</v>
      </c>
      <c r="O5749" s="16" t="s">
        <v>1612</v>
      </c>
      <c r="T5749" s="23" t="s">
        <v>32</v>
      </c>
      <c r="W5749" s="20" t="s">
        <v>43</v>
      </c>
      <c r="Z5749" s="24" t="s">
        <v>32</v>
      </c>
      <c r="AA5749" s="24" t="s">
        <v>32</v>
      </c>
      <c r="AB5749" s="24" t="s">
        <v>32</v>
      </c>
      <c r="AC5749" s="24" t="s">
        <v>32</v>
      </c>
      <c r="AD5749" s="25">
        <v>0</v>
      </c>
      <c r="AE5749" s="25">
        <v>0</v>
      </c>
      <c r="AF5749" s="25">
        <v>3380800</v>
      </c>
      <c r="AG5749" s="25">
        <v>0</v>
      </c>
      <c r="AH5749" s="25">
        <v>3380800</v>
      </c>
      <c r="AI5749" s="16" t="s">
        <v>10865</v>
      </c>
    </row>
    <row r="5750" spans="1:35" x14ac:dyDescent="0.25">
      <c r="A5750" s="17">
        <v>128811</v>
      </c>
      <c r="B5750" s="18">
        <v>4</v>
      </c>
      <c r="C5750" s="16" t="s">
        <v>73</v>
      </c>
      <c r="D5750" s="21">
        <v>43565</v>
      </c>
      <c r="E5750" s="16" t="s">
        <v>1610</v>
      </c>
      <c r="F5750" s="21">
        <v>43565</v>
      </c>
      <c r="G5750" s="16" t="s">
        <v>1610</v>
      </c>
      <c r="H5750" s="26" t="s">
        <v>126</v>
      </c>
      <c r="L5750" s="16" t="s">
        <v>110</v>
      </c>
      <c r="M5750" s="26" t="s">
        <v>10864</v>
      </c>
      <c r="O5750" s="16" t="s">
        <v>1612</v>
      </c>
      <c r="T5750" s="23" t="s">
        <v>32</v>
      </c>
      <c r="W5750" s="20" t="s">
        <v>43</v>
      </c>
      <c r="Z5750" s="24" t="s">
        <v>32</v>
      </c>
      <c r="AA5750" s="24" t="s">
        <v>32</v>
      </c>
      <c r="AB5750" s="24" t="s">
        <v>32</v>
      </c>
      <c r="AC5750" s="24" t="s">
        <v>32</v>
      </c>
      <c r="AD5750" s="25">
        <v>0</v>
      </c>
      <c r="AE5750" s="25">
        <v>0</v>
      </c>
      <c r="AF5750" s="25">
        <v>6414600</v>
      </c>
      <c r="AG5750" s="25">
        <v>0</v>
      </c>
      <c r="AH5750" s="25">
        <v>6414600</v>
      </c>
      <c r="AI5750" s="16" t="s">
        <v>10863</v>
      </c>
    </row>
    <row r="5751" spans="1:35" x14ac:dyDescent="0.25">
      <c r="A5751" s="17">
        <v>128813</v>
      </c>
      <c r="B5751" s="18">
        <v>3</v>
      </c>
      <c r="C5751" s="16" t="s">
        <v>73</v>
      </c>
      <c r="D5751" s="21">
        <v>43565</v>
      </c>
      <c r="E5751" s="16" t="s">
        <v>1610</v>
      </c>
      <c r="F5751" s="21">
        <v>43969</v>
      </c>
      <c r="G5751" s="16" t="s">
        <v>1610</v>
      </c>
      <c r="H5751" s="26" t="s">
        <v>173</v>
      </c>
      <c r="L5751" s="16" t="s">
        <v>110</v>
      </c>
      <c r="M5751" s="26" t="s">
        <v>10862</v>
      </c>
      <c r="O5751" s="16" t="s">
        <v>1612</v>
      </c>
      <c r="T5751" s="23" t="s">
        <v>32</v>
      </c>
      <c r="W5751" s="20" t="s">
        <v>43</v>
      </c>
      <c r="Z5751" s="24" t="s">
        <v>32</v>
      </c>
      <c r="AA5751" s="24" t="s">
        <v>32</v>
      </c>
      <c r="AB5751" s="24" t="s">
        <v>32</v>
      </c>
      <c r="AC5751" s="24" t="s">
        <v>32</v>
      </c>
      <c r="AD5751" s="25">
        <v>0</v>
      </c>
      <c r="AE5751" s="25">
        <v>0</v>
      </c>
      <c r="AF5751" s="25">
        <v>806200</v>
      </c>
      <c r="AG5751" s="25">
        <v>0</v>
      </c>
      <c r="AH5751" s="25">
        <v>806200</v>
      </c>
      <c r="AI5751" s="16" t="s">
        <v>10861</v>
      </c>
    </row>
    <row r="5752" spans="1:35" x14ac:dyDescent="0.25">
      <c r="A5752" s="17">
        <v>128814</v>
      </c>
      <c r="B5752" s="18">
        <v>1</v>
      </c>
      <c r="C5752" s="16" t="s">
        <v>73</v>
      </c>
      <c r="D5752" s="21">
        <v>43565</v>
      </c>
      <c r="E5752" s="16" t="s">
        <v>1610</v>
      </c>
      <c r="F5752" s="21">
        <v>43969</v>
      </c>
      <c r="G5752" s="16" t="s">
        <v>1610</v>
      </c>
      <c r="H5752" s="26" t="s">
        <v>400</v>
      </c>
      <c r="L5752" s="16" t="s">
        <v>110</v>
      </c>
      <c r="M5752" s="26" t="s">
        <v>10860</v>
      </c>
      <c r="O5752" s="16" t="s">
        <v>1612</v>
      </c>
      <c r="T5752" s="23" t="s">
        <v>32</v>
      </c>
      <c r="W5752" s="20" t="s">
        <v>43</v>
      </c>
      <c r="Z5752" s="24" t="s">
        <v>32</v>
      </c>
      <c r="AA5752" s="24" t="s">
        <v>32</v>
      </c>
      <c r="AB5752" s="24" t="s">
        <v>32</v>
      </c>
      <c r="AC5752" s="24" t="s">
        <v>32</v>
      </c>
      <c r="AD5752" s="25">
        <v>0</v>
      </c>
      <c r="AE5752" s="25">
        <v>0</v>
      </c>
      <c r="AF5752" s="25">
        <v>658000</v>
      </c>
      <c r="AG5752" s="25">
        <v>0</v>
      </c>
      <c r="AH5752" s="25">
        <v>658000</v>
      </c>
      <c r="AI5752" s="16" t="s">
        <v>10859</v>
      </c>
    </row>
    <row r="5753" spans="1:35" x14ac:dyDescent="0.25">
      <c r="A5753" s="17">
        <v>128816</v>
      </c>
      <c r="B5753" s="18">
        <v>2</v>
      </c>
      <c r="C5753" s="16" t="s">
        <v>73</v>
      </c>
      <c r="D5753" s="21">
        <v>43565</v>
      </c>
      <c r="E5753" s="16" t="s">
        <v>142</v>
      </c>
      <c r="F5753" s="21">
        <v>43768</v>
      </c>
      <c r="G5753" s="16" t="s">
        <v>108</v>
      </c>
      <c r="H5753" s="26" t="s">
        <v>170</v>
      </c>
      <c r="I5753" s="16" t="s">
        <v>4019</v>
      </c>
      <c r="J5753" s="20" t="s">
        <v>116</v>
      </c>
      <c r="L5753" s="16" t="s">
        <v>116</v>
      </c>
      <c r="M5753" s="26" t="s">
        <v>5081</v>
      </c>
      <c r="N5753" s="26" t="s">
        <v>4970</v>
      </c>
      <c r="O5753" s="16" t="s">
        <v>151</v>
      </c>
      <c r="P5753" s="26" t="s">
        <v>632</v>
      </c>
      <c r="R5753" s="16" t="s">
        <v>1494</v>
      </c>
      <c r="S5753" s="16" t="s">
        <v>84</v>
      </c>
      <c r="T5753" s="22">
        <v>0.01</v>
      </c>
      <c r="W5753" s="20" t="s">
        <v>43</v>
      </c>
      <c r="X5753" s="16" t="s">
        <v>78</v>
      </c>
      <c r="Z5753" s="25">
        <v>35499</v>
      </c>
      <c r="AA5753" s="25">
        <v>0</v>
      </c>
      <c r="AB5753" s="25">
        <v>166999</v>
      </c>
      <c r="AC5753" s="25">
        <v>0</v>
      </c>
      <c r="AD5753" s="25">
        <v>35500</v>
      </c>
      <c r="AE5753" s="25">
        <v>0</v>
      </c>
      <c r="AF5753" s="25">
        <v>167001</v>
      </c>
      <c r="AG5753" s="25">
        <v>0</v>
      </c>
      <c r="AH5753" s="25">
        <v>202501</v>
      </c>
      <c r="AI5753" s="16" t="s">
        <v>5082</v>
      </c>
    </row>
    <row r="5754" spans="1:35" x14ac:dyDescent="0.25">
      <c r="A5754" s="17">
        <v>128818</v>
      </c>
      <c r="B5754" s="18">
        <v>2</v>
      </c>
      <c r="C5754" s="16" t="s">
        <v>31</v>
      </c>
      <c r="D5754" s="21">
        <v>43567</v>
      </c>
      <c r="E5754" s="16" t="s">
        <v>176</v>
      </c>
      <c r="F5754" s="21">
        <v>44169</v>
      </c>
      <c r="G5754" s="16" t="s">
        <v>718</v>
      </c>
      <c r="H5754" s="26" t="s">
        <v>244</v>
      </c>
      <c r="I5754" s="16" t="s">
        <v>159</v>
      </c>
      <c r="J5754" s="20" t="s">
        <v>148</v>
      </c>
      <c r="L5754" s="16" t="s">
        <v>149</v>
      </c>
      <c r="M5754" s="26" t="s">
        <v>5083</v>
      </c>
      <c r="O5754" s="16" t="s">
        <v>179</v>
      </c>
      <c r="P5754" s="26" t="s">
        <v>79</v>
      </c>
      <c r="R5754" s="16" t="s">
        <v>41</v>
      </c>
      <c r="S5754" s="16" t="s">
        <v>84</v>
      </c>
      <c r="T5754" s="22">
        <v>0.01</v>
      </c>
      <c r="U5754" s="21">
        <v>44141</v>
      </c>
      <c r="W5754" s="20" t="s">
        <v>43</v>
      </c>
      <c r="X5754" s="16" t="s">
        <v>454</v>
      </c>
      <c r="Y5754" s="26" t="s">
        <v>5084</v>
      </c>
      <c r="Z5754" s="25">
        <v>58000</v>
      </c>
      <c r="AA5754" s="25">
        <v>0</v>
      </c>
      <c r="AB5754" s="25">
        <v>1611194</v>
      </c>
      <c r="AC5754" s="25">
        <v>0</v>
      </c>
      <c r="AD5754" s="25">
        <v>116500</v>
      </c>
      <c r="AE5754" s="25">
        <v>0</v>
      </c>
      <c r="AF5754" s="25">
        <v>1611194</v>
      </c>
      <c r="AG5754" s="25">
        <v>0</v>
      </c>
      <c r="AH5754" s="25">
        <v>1727694</v>
      </c>
      <c r="AI5754" s="16" t="s">
        <v>5085</v>
      </c>
    </row>
    <row r="5755" spans="1:35" x14ac:dyDescent="0.25">
      <c r="A5755" s="17">
        <v>128819</v>
      </c>
      <c r="B5755" s="18">
        <v>3</v>
      </c>
      <c r="C5755" s="16" t="s">
        <v>31</v>
      </c>
      <c r="D5755" s="21">
        <v>43567</v>
      </c>
      <c r="E5755" s="16" t="s">
        <v>486</v>
      </c>
      <c r="F5755" s="21">
        <v>44349</v>
      </c>
      <c r="G5755" s="16" t="s">
        <v>32</v>
      </c>
      <c r="H5755" s="26" t="s">
        <v>98</v>
      </c>
      <c r="I5755" s="16" t="s">
        <v>785</v>
      </c>
      <c r="J5755" s="20" t="s">
        <v>116</v>
      </c>
      <c r="L5755" s="16" t="s">
        <v>116</v>
      </c>
      <c r="M5755" s="26" t="s">
        <v>10858</v>
      </c>
      <c r="O5755" s="16" t="s">
        <v>179</v>
      </c>
      <c r="P5755" s="26" t="s">
        <v>79</v>
      </c>
      <c r="R5755" s="16" t="s">
        <v>41</v>
      </c>
      <c r="S5755" s="16" t="s">
        <v>84</v>
      </c>
      <c r="T5755" s="22">
        <v>0</v>
      </c>
      <c r="U5755" s="21">
        <v>44323</v>
      </c>
      <c r="W5755" s="20" t="s">
        <v>43</v>
      </c>
      <c r="X5755" s="16" t="s">
        <v>140</v>
      </c>
      <c r="Y5755" s="26" t="s">
        <v>10857</v>
      </c>
      <c r="Z5755" s="24" t="s">
        <v>32</v>
      </c>
      <c r="AA5755" s="24" t="s">
        <v>32</v>
      </c>
      <c r="AB5755" s="24" t="s">
        <v>32</v>
      </c>
      <c r="AC5755" s="24" t="s">
        <v>32</v>
      </c>
      <c r="AD5755" s="25">
        <v>0</v>
      </c>
      <c r="AE5755" s="25">
        <v>0</v>
      </c>
      <c r="AF5755" s="25">
        <v>66000</v>
      </c>
      <c r="AG5755" s="25">
        <v>0</v>
      </c>
      <c r="AH5755" s="25">
        <v>66000</v>
      </c>
      <c r="AI5755" s="16" t="s">
        <v>10856</v>
      </c>
    </row>
    <row r="5756" spans="1:35" x14ac:dyDescent="0.25">
      <c r="A5756" s="17">
        <v>128821</v>
      </c>
      <c r="B5756" s="18">
        <v>1</v>
      </c>
      <c r="C5756" s="16" t="s">
        <v>73</v>
      </c>
      <c r="D5756" s="21">
        <v>43571</v>
      </c>
      <c r="E5756" s="16" t="s">
        <v>4294</v>
      </c>
      <c r="F5756" s="21">
        <v>44097</v>
      </c>
      <c r="G5756" s="16" t="s">
        <v>56</v>
      </c>
      <c r="H5756" s="26" t="s">
        <v>146</v>
      </c>
      <c r="I5756" s="16" t="s">
        <v>10855</v>
      </c>
      <c r="K5756" s="16" t="s">
        <v>10854</v>
      </c>
      <c r="L5756" s="16" t="s">
        <v>37</v>
      </c>
      <c r="M5756" s="26" t="s">
        <v>10853</v>
      </c>
      <c r="O5756" s="16" t="s">
        <v>1149</v>
      </c>
      <c r="P5756" s="26" t="s">
        <v>188</v>
      </c>
      <c r="R5756" s="16" t="s">
        <v>139</v>
      </c>
      <c r="S5756" s="16" t="s">
        <v>4621</v>
      </c>
      <c r="T5756" s="22">
        <v>1.34</v>
      </c>
      <c r="W5756" s="20" t="s">
        <v>43</v>
      </c>
      <c r="X5756" s="16" t="s">
        <v>44</v>
      </c>
      <c r="Z5756" s="24" t="s">
        <v>32</v>
      </c>
      <c r="AA5756" s="24" t="s">
        <v>32</v>
      </c>
      <c r="AB5756" s="24" t="s">
        <v>32</v>
      </c>
      <c r="AC5756" s="24" t="s">
        <v>32</v>
      </c>
      <c r="AD5756" s="25">
        <v>0</v>
      </c>
      <c r="AE5756" s="25">
        <v>0</v>
      </c>
      <c r="AF5756" s="25">
        <v>0</v>
      </c>
      <c r="AG5756" s="25">
        <v>339668</v>
      </c>
      <c r="AH5756" s="25">
        <v>339668</v>
      </c>
      <c r="AI5756" s="16" t="s">
        <v>10852</v>
      </c>
    </row>
    <row r="5757" spans="1:35" x14ac:dyDescent="0.25">
      <c r="A5757" s="17">
        <v>128826</v>
      </c>
      <c r="B5757" s="18">
        <v>3</v>
      </c>
      <c r="C5757" s="16" t="s">
        <v>73</v>
      </c>
      <c r="D5757" s="21">
        <v>43572</v>
      </c>
      <c r="E5757" s="16" t="s">
        <v>142</v>
      </c>
      <c r="F5757" s="21">
        <v>43629</v>
      </c>
      <c r="G5757" s="16" t="s">
        <v>142</v>
      </c>
      <c r="H5757" s="26" t="s">
        <v>434</v>
      </c>
      <c r="M5757" s="26" t="s">
        <v>10851</v>
      </c>
      <c r="N5757" s="26" t="s">
        <v>10850</v>
      </c>
      <c r="O5757" s="16" t="s">
        <v>78</v>
      </c>
      <c r="T5757" s="23" t="s">
        <v>32</v>
      </c>
      <c r="W5757" s="20" t="s">
        <v>43</v>
      </c>
      <c r="Z5757" s="24" t="s">
        <v>32</v>
      </c>
      <c r="AA5757" s="24" t="s">
        <v>32</v>
      </c>
      <c r="AB5757" s="24" t="s">
        <v>32</v>
      </c>
      <c r="AC5757" s="24" t="s">
        <v>32</v>
      </c>
      <c r="AD5757" s="25">
        <v>0</v>
      </c>
      <c r="AE5757" s="25">
        <v>0</v>
      </c>
      <c r="AF5757" s="25">
        <v>30800</v>
      </c>
      <c r="AG5757" s="25">
        <v>0</v>
      </c>
      <c r="AH5757" s="25">
        <v>30800</v>
      </c>
      <c r="AI5757" s="16" t="s">
        <v>10849</v>
      </c>
    </row>
    <row r="5758" spans="1:35" ht="120" x14ac:dyDescent="0.25">
      <c r="A5758" s="17">
        <v>128830</v>
      </c>
      <c r="B5758" s="18">
        <v>1</v>
      </c>
      <c r="C5758" s="16" t="s">
        <v>73</v>
      </c>
      <c r="D5758" s="21">
        <v>43573</v>
      </c>
      <c r="E5758" s="16" t="s">
        <v>1022</v>
      </c>
      <c r="F5758" s="21">
        <v>44356</v>
      </c>
      <c r="G5758" s="16" t="s">
        <v>74</v>
      </c>
      <c r="H5758" s="26" t="s">
        <v>196</v>
      </c>
      <c r="M5758" s="26" t="s">
        <v>10848</v>
      </c>
      <c r="N5758" s="26" t="s">
        <v>10847</v>
      </c>
      <c r="O5758" s="16" t="s">
        <v>60</v>
      </c>
      <c r="P5758" s="26" t="s">
        <v>100</v>
      </c>
      <c r="T5758" s="22">
        <v>0</v>
      </c>
      <c r="W5758" s="20" t="s">
        <v>43</v>
      </c>
      <c r="X5758" s="16" t="s">
        <v>511</v>
      </c>
      <c r="Z5758" s="24" t="s">
        <v>32</v>
      </c>
      <c r="AA5758" s="24" t="s">
        <v>32</v>
      </c>
      <c r="AB5758" s="24" t="s">
        <v>32</v>
      </c>
      <c r="AC5758" s="24" t="s">
        <v>32</v>
      </c>
      <c r="AD5758" s="24" t="s">
        <v>32</v>
      </c>
      <c r="AE5758" s="24" t="s">
        <v>32</v>
      </c>
      <c r="AF5758" s="24" t="s">
        <v>32</v>
      </c>
      <c r="AG5758" s="24" t="s">
        <v>32</v>
      </c>
      <c r="AH5758" s="24" t="s">
        <v>32</v>
      </c>
      <c r="AI5758" s="16" t="s">
        <v>10846</v>
      </c>
    </row>
    <row r="5759" spans="1:35" ht="105" x14ac:dyDescent="0.25">
      <c r="A5759" s="17">
        <v>128833</v>
      </c>
      <c r="B5759" s="18">
        <v>1</v>
      </c>
      <c r="C5759" s="16" t="s">
        <v>73</v>
      </c>
      <c r="D5759" s="21">
        <v>43573</v>
      </c>
      <c r="E5759" s="16" t="s">
        <v>1022</v>
      </c>
      <c r="F5759" s="21">
        <v>44215</v>
      </c>
      <c r="G5759" s="16" t="s">
        <v>75</v>
      </c>
      <c r="H5759" s="26" t="s">
        <v>320</v>
      </c>
      <c r="M5759" s="26" t="s">
        <v>10845</v>
      </c>
      <c r="N5759" s="26" t="s">
        <v>10844</v>
      </c>
      <c r="O5759" s="16" t="s">
        <v>60</v>
      </c>
      <c r="P5759" s="26" t="s">
        <v>100</v>
      </c>
      <c r="T5759" s="22">
        <v>0</v>
      </c>
      <c r="W5759" s="20" t="s">
        <v>43</v>
      </c>
      <c r="X5759" s="16" t="s">
        <v>511</v>
      </c>
      <c r="Z5759" s="24" t="s">
        <v>32</v>
      </c>
      <c r="AA5759" s="24" t="s">
        <v>32</v>
      </c>
      <c r="AB5759" s="24" t="s">
        <v>32</v>
      </c>
      <c r="AC5759" s="24" t="s">
        <v>32</v>
      </c>
      <c r="AD5759" s="25">
        <v>55000</v>
      </c>
      <c r="AE5759" s="25">
        <v>0</v>
      </c>
      <c r="AF5759" s="25">
        <v>0</v>
      </c>
      <c r="AG5759" s="25">
        <v>0</v>
      </c>
      <c r="AH5759" s="25">
        <v>55000</v>
      </c>
      <c r="AI5759" s="16" t="s">
        <v>10843</v>
      </c>
    </row>
    <row r="5760" spans="1:35" ht="75" x14ac:dyDescent="0.25">
      <c r="A5760" s="17">
        <v>128836</v>
      </c>
      <c r="B5760" s="18">
        <v>1</v>
      </c>
      <c r="C5760" s="16" t="s">
        <v>73</v>
      </c>
      <c r="D5760" s="21">
        <v>43573</v>
      </c>
      <c r="E5760" s="16" t="s">
        <v>1022</v>
      </c>
      <c r="F5760" s="21">
        <v>44215</v>
      </c>
      <c r="G5760" s="16" t="s">
        <v>75</v>
      </c>
      <c r="H5760" s="26" t="s">
        <v>320</v>
      </c>
      <c r="M5760" s="26" t="s">
        <v>5086</v>
      </c>
      <c r="N5760" s="26" t="s">
        <v>5087</v>
      </c>
      <c r="O5760" s="16" t="s">
        <v>60</v>
      </c>
      <c r="P5760" s="26" t="s">
        <v>1444</v>
      </c>
      <c r="T5760" s="22">
        <v>0</v>
      </c>
      <c r="W5760" s="20" t="s">
        <v>43</v>
      </c>
      <c r="Z5760" s="25">
        <v>25000</v>
      </c>
      <c r="AA5760" s="25">
        <v>0</v>
      </c>
      <c r="AB5760" s="25">
        <v>0</v>
      </c>
      <c r="AC5760" s="25">
        <v>0</v>
      </c>
      <c r="AD5760" s="25">
        <v>25000</v>
      </c>
      <c r="AE5760" s="25">
        <v>0</v>
      </c>
      <c r="AF5760" s="25">
        <v>0</v>
      </c>
      <c r="AG5760" s="25">
        <v>0</v>
      </c>
      <c r="AH5760" s="25">
        <v>25000</v>
      </c>
      <c r="AI5760" s="16" t="s">
        <v>5088</v>
      </c>
    </row>
    <row r="5761" spans="1:35" x14ac:dyDescent="0.25">
      <c r="A5761" s="17">
        <v>128837</v>
      </c>
      <c r="B5761" s="18">
        <v>3</v>
      </c>
      <c r="C5761" s="16" t="s">
        <v>474</v>
      </c>
      <c r="D5761" s="21">
        <v>43574</v>
      </c>
      <c r="E5761" s="16" t="s">
        <v>75</v>
      </c>
      <c r="F5761" s="21">
        <v>44167</v>
      </c>
      <c r="G5761" s="16" t="s">
        <v>82</v>
      </c>
      <c r="H5761" s="26" t="s">
        <v>10842</v>
      </c>
      <c r="I5761" s="16" t="s">
        <v>683</v>
      </c>
      <c r="J5761" s="20" t="s">
        <v>148</v>
      </c>
      <c r="L5761" s="16" t="s">
        <v>149</v>
      </c>
      <c r="M5761" s="26" t="s">
        <v>10841</v>
      </c>
      <c r="N5761" s="26" t="s">
        <v>4085</v>
      </c>
      <c r="O5761" s="16" t="s">
        <v>188</v>
      </c>
      <c r="P5761" s="26" t="s">
        <v>2347</v>
      </c>
      <c r="Q5761" s="26" t="s">
        <v>4085</v>
      </c>
      <c r="R5761" s="16" t="s">
        <v>139</v>
      </c>
      <c r="S5761" s="16" t="s">
        <v>84</v>
      </c>
      <c r="T5761" s="22">
        <v>8.93</v>
      </c>
      <c r="U5761" s="21">
        <v>43812</v>
      </c>
      <c r="W5761" s="20" t="s">
        <v>43</v>
      </c>
      <c r="X5761" s="16" t="s">
        <v>454</v>
      </c>
      <c r="Y5761" s="26" t="s">
        <v>10840</v>
      </c>
      <c r="Z5761" s="24" t="s">
        <v>32</v>
      </c>
      <c r="AA5761" s="24" t="s">
        <v>32</v>
      </c>
      <c r="AB5761" s="24" t="s">
        <v>32</v>
      </c>
      <c r="AC5761" s="24" t="s">
        <v>32</v>
      </c>
      <c r="AD5761" s="25">
        <v>0</v>
      </c>
      <c r="AE5761" s="25">
        <v>0</v>
      </c>
      <c r="AF5761" s="25">
        <v>753630</v>
      </c>
      <c r="AG5761" s="25">
        <v>6691839</v>
      </c>
      <c r="AH5761" s="25">
        <v>7445469</v>
      </c>
      <c r="AI5761" s="16" t="s">
        <v>10839</v>
      </c>
    </row>
    <row r="5762" spans="1:35" ht="60" x14ac:dyDescent="0.25">
      <c r="A5762" s="17">
        <v>128838</v>
      </c>
      <c r="B5762" s="18">
        <v>3</v>
      </c>
      <c r="C5762" s="16" t="s">
        <v>31</v>
      </c>
      <c r="D5762" s="21">
        <v>43574</v>
      </c>
      <c r="E5762" s="16" t="s">
        <v>75</v>
      </c>
      <c r="F5762" s="21">
        <v>44257</v>
      </c>
      <c r="G5762" s="16" t="s">
        <v>832</v>
      </c>
      <c r="H5762" s="26" t="s">
        <v>434</v>
      </c>
      <c r="I5762" s="16" t="s">
        <v>4095</v>
      </c>
      <c r="J5762" s="20" t="s">
        <v>148</v>
      </c>
      <c r="L5762" s="16" t="s">
        <v>149</v>
      </c>
      <c r="M5762" s="26" t="s">
        <v>5089</v>
      </c>
      <c r="N5762" s="26" t="s">
        <v>2343</v>
      </c>
      <c r="O5762" s="16" t="s">
        <v>188</v>
      </c>
      <c r="P5762" s="26" t="s">
        <v>2347</v>
      </c>
      <c r="Q5762" s="26" t="s">
        <v>2343</v>
      </c>
      <c r="R5762" s="16" t="s">
        <v>139</v>
      </c>
      <c r="S5762" s="16" t="s">
        <v>84</v>
      </c>
      <c r="T5762" s="22">
        <v>5.72</v>
      </c>
      <c r="U5762" s="21">
        <v>44232</v>
      </c>
      <c r="W5762" s="20" t="s">
        <v>43</v>
      </c>
      <c r="X5762" s="16" t="s">
        <v>454</v>
      </c>
      <c r="Y5762" s="26" t="s">
        <v>5090</v>
      </c>
      <c r="Z5762" s="25">
        <v>0</v>
      </c>
      <c r="AA5762" s="25">
        <v>0</v>
      </c>
      <c r="AB5762" s="25">
        <v>3129021</v>
      </c>
      <c r="AC5762" s="25">
        <v>4300770</v>
      </c>
      <c r="AD5762" s="25">
        <v>0</v>
      </c>
      <c r="AE5762" s="25">
        <v>0</v>
      </c>
      <c r="AF5762" s="25">
        <v>3129021</v>
      </c>
      <c r="AG5762" s="25">
        <v>4300770</v>
      </c>
      <c r="AH5762" s="25">
        <v>7429791</v>
      </c>
      <c r="AI5762" s="16" t="s">
        <v>5091</v>
      </c>
    </row>
    <row r="5763" spans="1:35" ht="60" x14ac:dyDescent="0.25">
      <c r="A5763" s="17">
        <v>128840</v>
      </c>
      <c r="B5763" s="18">
        <v>1</v>
      </c>
      <c r="C5763" s="16" t="s">
        <v>73</v>
      </c>
      <c r="D5763" s="21">
        <v>43577</v>
      </c>
      <c r="E5763" s="16" t="s">
        <v>1022</v>
      </c>
      <c r="F5763" s="21">
        <v>44215</v>
      </c>
      <c r="G5763" s="16" t="s">
        <v>75</v>
      </c>
      <c r="H5763" s="26" t="s">
        <v>5092</v>
      </c>
      <c r="M5763" s="26" t="s">
        <v>5093</v>
      </c>
      <c r="N5763" s="26" t="s">
        <v>5094</v>
      </c>
      <c r="O5763" s="16" t="s">
        <v>60</v>
      </c>
      <c r="P5763" s="26" t="s">
        <v>100</v>
      </c>
      <c r="T5763" s="22">
        <v>0</v>
      </c>
      <c r="W5763" s="20" t="s">
        <v>43</v>
      </c>
      <c r="Z5763" s="25">
        <v>5000</v>
      </c>
      <c r="AA5763" s="25">
        <v>0</v>
      </c>
      <c r="AB5763" s="25">
        <v>0</v>
      </c>
      <c r="AC5763" s="25">
        <v>0</v>
      </c>
      <c r="AD5763" s="25">
        <v>5000</v>
      </c>
      <c r="AE5763" s="25">
        <v>0</v>
      </c>
      <c r="AF5763" s="25">
        <v>0</v>
      </c>
      <c r="AG5763" s="25">
        <v>0</v>
      </c>
      <c r="AH5763" s="25">
        <v>5000</v>
      </c>
      <c r="AI5763" s="16" t="s">
        <v>5095</v>
      </c>
    </row>
    <row r="5764" spans="1:35" x14ac:dyDescent="0.25">
      <c r="A5764" s="17">
        <v>128841</v>
      </c>
      <c r="B5764" s="18">
        <v>4</v>
      </c>
      <c r="C5764" s="16" t="s">
        <v>73</v>
      </c>
      <c r="D5764" s="21">
        <v>43577</v>
      </c>
      <c r="E5764" s="16" t="s">
        <v>486</v>
      </c>
      <c r="F5764" s="21">
        <v>43581</v>
      </c>
      <c r="G5764" s="16" t="s">
        <v>819</v>
      </c>
      <c r="H5764" s="26" t="s">
        <v>126</v>
      </c>
      <c r="I5764" s="16" t="s">
        <v>10838</v>
      </c>
      <c r="M5764" s="26" t="s">
        <v>10837</v>
      </c>
      <c r="O5764" s="16" t="s">
        <v>179</v>
      </c>
      <c r="P5764" s="26" t="s">
        <v>79</v>
      </c>
      <c r="R5764" s="16" t="s">
        <v>41</v>
      </c>
      <c r="S5764" s="16" t="s">
        <v>84</v>
      </c>
      <c r="T5764" s="22">
        <v>0</v>
      </c>
      <c r="W5764" s="20" t="s">
        <v>43</v>
      </c>
      <c r="X5764" s="16" t="s">
        <v>140</v>
      </c>
      <c r="Y5764" s="26" t="s">
        <v>10836</v>
      </c>
      <c r="Z5764" s="24" t="s">
        <v>32</v>
      </c>
      <c r="AA5764" s="24" t="s">
        <v>32</v>
      </c>
      <c r="AB5764" s="24" t="s">
        <v>32</v>
      </c>
      <c r="AC5764" s="24" t="s">
        <v>32</v>
      </c>
      <c r="AD5764" s="25">
        <v>0</v>
      </c>
      <c r="AE5764" s="25">
        <v>0</v>
      </c>
      <c r="AF5764" s="25">
        <v>128500</v>
      </c>
      <c r="AG5764" s="25">
        <v>0</v>
      </c>
      <c r="AH5764" s="25">
        <v>128500</v>
      </c>
      <c r="AI5764" s="16" t="s">
        <v>10835</v>
      </c>
    </row>
    <row r="5765" spans="1:35" x14ac:dyDescent="0.25">
      <c r="A5765" s="17">
        <v>128842</v>
      </c>
      <c r="B5765" s="18">
        <v>3</v>
      </c>
      <c r="C5765" s="16" t="s">
        <v>474</v>
      </c>
      <c r="D5765" s="21">
        <v>43578</v>
      </c>
      <c r="E5765" s="16" t="s">
        <v>142</v>
      </c>
      <c r="F5765" s="21">
        <v>44116</v>
      </c>
      <c r="G5765" s="16" t="s">
        <v>32</v>
      </c>
      <c r="H5765" s="26" t="s">
        <v>405</v>
      </c>
      <c r="I5765" s="16" t="s">
        <v>1690</v>
      </c>
      <c r="J5765" s="20" t="s">
        <v>116</v>
      </c>
      <c r="L5765" s="16" t="s">
        <v>116</v>
      </c>
      <c r="M5765" s="26" t="s">
        <v>10834</v>
      </c>
      <c r="N5765" s="26" t="s">
        <v>4970</v>
      </c>
      <c r="O5765" s="16" t="s">
        <v>151</v>
      </c>
      <c r="P5765" s="26" t="s">
        <v>632</v>
      </c>
      <c r="R5765" s="16" t="s">
        <v>1494</v>
      </c>
      <c r="S5765" s="16" t="s">
        <v>84</v>
      </c>
      <c r="T5765" s="22">
        <v>0.01</v>
      </c>
      <c r="U5765" s="21">
        <v>43812</v>
      </c>
      <c r="W5765" s="20" t="s">
        <v>43</v>
      </c>
      <c r="X5765" s="16" t="s">
        <v>78</v>
      </c>
      <c r="Z5765" s="24" t="s">
        <v>32</v>
      </c>
      <c r="AA5765" s="24" t="s">
        <v>32</v>
      </c>
      <c r="AB5765" s="24" t="s">
        <v>32</v>
      </c>
      <c r="AC5765" s="24" t="s">
        <v>32</v>
      </c>
      <c r="AD5765" s="25">
        <v>16000</v>
      </c>
      <c r="AE5765" s="25">
        <v>80000</v>
      </c>
      <c r="AF5765" s="25">
        <v>752147</v>
      </c>
      <c r="AG5765" s="25">
        <v>0</v>
      </c>
      <c r="AH5765" s="25">
        <v>848148</v>
      </c>
      <c r="AI5765" s="16" t="s">
        <v>10833</v>
      </c>
    </row>
    <row r="5766" spans="1:35" x14ac:dyDescent="0.25">
      <c r="A5766" s="17">
        <v>128844</v>
      </c>
      <c r="B5766" s="18">
        <v>1</v>
      </c>
      <c r="C5766" s="16" t="s">
        <v>73</v>
      </c>
      <c r="D5766" s="21">
        <v>43579</v>
      </c>
      <c r="E5766" s="16" t="s">
        <v>142</v>
      </c>
      <c r="F5766" s="21">
        <v>44299</v>
      </c>
      <c r="G5766" s="16" t="s">
        <v>10765</v>
      </c>
      <c r="H5766" s="26" t="s">
        <v>394</v>
      </c>
      <c r="I5766" s="16" t="s">
        <v>446</v>
      </c>
      <c r="J5766" s="20" t="s">
        <v>116</v>
      </c>
      <c r="L5766" s="16" t="s">
        <v>116</v>
      </c>
      <c r="M5766" s="26" t="s">
        <v>10832</v>
      </c>
      <c r="O5766" s="16" t="s">
        <v>78</v>
      </c>
      <c r="P5766" s="26" t="s">
        <v>1775</v>
      </c>
      <c r="R5766" s="16" t="s">
        <v>139</v>
      </c>
      <c r="S5766" s="16" t="s">
        <v>42</v>
      </c>
      <c r="T5766" s="22">
        <v>0.16</v>
      </c>
      <c r="U5766" s="21">
        <v>44729</v>
      </c>
      <c r="W5766" s="20" t="s">
        <v>43</v>
      </c>
      <c r="X5766" s="16" t="s">
        <v>140</v>
      </c>
      <c r="Z5766" s="24" t="s">
        <v>32</v>
      </c>
      <c r="AA5766" s="24" t="s">
        <v>32</v>
      </c>
      <c r="AB5766" s="24" t="s">
        <v>32</v>
      </c>
      <c r="AC5766" s="24" t="s">
        <v>32</v>
      </c>
      <c r="AD5766" s="25">
        <v>89000</v>
      </c>
      <c r="AE5766" s="25">
        <v>0</v>
      </c>
      <c r="AF5766" s="25">
        <v>0</v>
      </c>
      <c r="AG5766" s="25">
        <v>0</v>
      </c>
      <c r="AH5766" s="25">
        <v>89000</v>
      </c>
      <c r="AI5766" s="16" t="s">
        <v>10831</v>
      </c>
    </row>
    <row r="5767" spans="1:35" ht="30" x14ac:dyDescent="0.25">
      <c r="A5767" s="17">
        <v>128845</v>
      </c>
      <c r="B5767" s="18">
        <v>2</v>
      </c>
      <c r="C5767" s="16" t="s">
        <v>474</v>
      </c>
      <c r="D5767" s="21">
        <v>43584</v>
      </c>
      <c r="E5767" s="16" t="s">
        <v>75</v>
      </c>
      <c r="F5767" s="21">
        <v>44172</v>
      </c>
      <c r="G5767" s="16" t="s">
        <v>514</v>
      </c>
      <c r="H5767" s="26" t="s">
        <v>286</v>
      </c>
      <c r="I5767" s="16" t="s">
        <v>155</v>
      </c>
      <c r="J5767" s="20" t="s">
        <v>148</v>
      </c>
      <c r="L5767" s="16" t="s">
        <v>149</v>
      </c>
      <c r="M5767" s="26" t="s">
        <v>10830</v>
      </c>
      <c r="N5767" s="26" t="s">
        <v>10829</v>
      </c>
      <c r="O5767" s="16" t="s">
        <v>188</v>
      </c>
      <c r="P5767" s="26" t="s">
        <v>188</v>
      </c>
      <c r="Q5767" s="26" t="s">
        <v>4085</v>
      </c>
      <c r="T5767" s="22">
        <v>7</v>
      </c>
      <c r="U5767" s="21">
        <v>43812</v>
      </c>
      <c r="W5767" s="20" t="s">
        <v>472</v>
      </c>
      <c r="X5767" s="16" t="s">
        <v>454</v>
      </c>
      <c r="Z5767" s="24" t="s">
        <v>32</v>
      </c>
      <c r="AA5767" s="24" t="s">
        <v>32</v>
      </c>
      <c r="AB5767" s="24" t="s">
        <v>32</v>
      </c>
      <c r="AC5767" s="24" t="s">
        <v>32</v>
      </c>
      <c r="AD5767" s="25">
        <v>0</v>
      </c>
      <c r="AE5767" s="25">
        <v>0</v>
      </c>
      <c r="AF5767" s="25">
        <v>0</v>
      </c>
      <c r="AG5767" s="25">
        <v>6488137</v>
      </c>
      <c r="AH5767" s="25">
        <v>6488137</v>
      </c>
      <c r="AI5767" s="16" t="s">
        <v>10828</v>
      </c>
    </row>
    <row r="5768" spans="1:35" x14ac:dyDescent="0.25">
      <c r="A5768" s="17">
        <v>128846</v>
      </c>
      <c r="B5768" s="18">
        <v>2</v>
      </c>
      <c r="C5768" s="16" t="s">
        <v>474</v>
      </c>
      <c r="D5768" s="21">
        <v>43584</v>
      </c>
      <c r="E5768" s="16" t="s">
        <v>75</v>
      </c>
      <c r="F5768" s="21">
        <v>44175</v>
      </c>
      <c r="G5768" s="16" t="s">
        <v>514</v>
      </c>
      <c r="H5768" s="26" t="s">
        <v>244</v>
      </c>
      <c r="I5768" s="16" t="s">
        <v>159</v>
      </c>
      <c r="J5768" s="20" t="s">
        <v>148</v>
      </c>
      <c r="L5768" s="16" t="s">
        <v>149</v>
      </c>
      <c r="M5768" s="26" t="s">
        <v>10827</v>
      </c>
      <c r="N5768" s="26" t="s">
        <v>2343</v>
      </c>
      <c r="O5768" s="16" t="s">
        <v>188</v>
      </c>
      <c r="P5768" s="26" t="s">
        <v>188</v>
      </c>
      <c r="Q5768" s="26" t="s">
        <v>2343</v>
      </c>
      <c r="T5768" s="22">
        <v>6.51</v>
      </c>
      <c r="U5768" s="21">
        <v>43812</v>
      </c>
      <c r="W5768" s="20" t="s">
        <v>43</v>
      </c>
      <c r="X5768" s="16" t="s">
        <v>454</v>
      </c>
      <c r="Z5768" s="24" t="s">
        <v>32</v>
      </c>
      <c r="AA5768" s="24" t="s">
        <v>32</v>
      </c>
      <c r="AB5768" s="24" t="s">
        <v>32</v>
      </c>
      <c r="AC5768" s="24" t="s">
        <v>32</v>
      </c>
      <c r="AD5768" s="25">
        <v>0</v>
      </c>
      <c r="AE5768" s="25">
        <v>0</v>
      </c>
      <c r="AF5768" s="25">
        <v>0</v>
      </c>
      <c r="AG5768" s="25">
        <v>3558825</v>
      </c>
      <c r="AH5768" s="25">
        <v>3558825</v>
      </c>
      <c r="AI5768" s="16" t="s">
        <v>10826</v>
      </c>
    </row>
    <row r="5769" spans="1:35" x14ac:dyDescent="0.25">
      <c r="A5769" s="17">
        <v>128847</v>
      </c>
      <c r="B5769" s="18">
        <v>2</v>
      </c>
      <c r="C5769" s="16" t="s">
        <v>31</v>
      </c>
      <c r="D5769" s="21">
        <v>43584</v>
      </c>
      <c r="E5769" s="16" t="s">
        <v>75</v>
      </c>
      <c r="F5769" s="21">
        <v>44188</v>
      </c>
      <c r="G5769" s="16" t="s">
        <v>514</v>
      </c>
      <c r="H5769" s="26" t="s">
        <v>380</v>
      </c>
      <c r="I5769" s="16" t="s">
        <v>159</v>
      </c>
      <c r="J5769" s="20" t="s">
        <v>148</v>
      </c>
      <c r="L5769" s="16" t="s">
        <v>149</v>
      </c>
      <c r="M5769" s="26" t="s">
        <v>5096</v>
      </c>
      <c r="N5769" s="26" t="s">
        <v>2343</v>
      </c>
      <c r="O5769" s="16" t="s">
        <v>188</v>
      </c>
      <c r="P5769" s="26" t="s">
        <v>2347</v>
      </c>
      <c r="Q5769" s="26" t="s">
        <v>2343</v>
      </c>
      <c r="R5769" s="16" t="s">
        <v>139</v>
      </c>
      <c r="S5769" s="16" t="s">
        <v>84</v>
      </c>
      <c r="T5769" s="22">
        <v>9.2799999999999994</v>
      </c>
      <c r="U5769" s="21">
        <v>44176</v>
      </c>
      <c r="W5769" s="20" t="s">
        <v>43</v>
      </c>
      <c r="X5769" s="16" t="s">
        <v>454</v>
      </c>
      <c r="Y5769" s="26" t="s">
        <v>5097</v>
      </c>
      <c r="Z5769" s="25">
        <v>0</v>
      </c>
      <c r="AA5769" s="25">
        <v>0</v>
      </c>
      <c r="AB5769" s="25">
        <v>54979</v>
      </c>
      <c r="AC5769" s="25">
        <v>2691413</v>
      </c>
      <c r="AD5769" s="25">
        <v>0</v>
      </c>
      <c r="AE5769" s="25">
        <v>0</v>
      </c>
      <c r="AF5769" s="25">
        <v>59979</v>
      </c>
      <c r="AG5769" s="25">
        <v>2691413</v>
      </c>
      <c r="AH5769" s="25">
        <v>2751392</v>
      </c>
      <c r="AI5769" s="16" t="s">
        <v>5098</v>
      </c>
    </row>
    <row r="5770" spans="1:35" ht="30" x14ac:dyDescent="0.25">
      <c r="A5770" s="17">
        <v>128848</v>
      </c>
      <c r="B5770" s="18">
        <v>2</v>
      </c>
      <c r="C5770" s="16" t="s">
        <v>474</v>
      </c>
      <c r="D5770" s="21">
        <v>43584</v>
      </c>
      <c r="E5770" s="16" t="s">
        <v>75</v>
      </c>
      <c r="F5770" s="21">
        <v>44141</v>
      </c>
      <c r="G5770" s="16" t="s">
        <v>514</v>
      </c>
      <c r="H5770" s="26" t="s">
        <v>154</v>
      </c>
      <c r="I5770" s="16" t="s">
        <v>155</v>
      </c>
      <c r="J5770" s="20" t="s">
        <v>148</v>
      </c>
      <c r="L5770" s="16" t="s">
        <v>149</v>
      </c>
      <c r="M5770" s="26" t="s">
        <v>10825</v>
      </c>
      <c r="N5770" s="26" t="s">
        <v>10824</v>
      </c>
      <c r="O5770" s="16" t="s">
        <v>188</v>
      </c>
      <c r="P5770" s="26" t="s">
        <v>188</v>
      </c>
      <c r="Q5770" s="26" t="s">
        <v>10823</v>
      </c>
      <c r="T5770" s="22">
        <v>2.08</v>
      </c>
      <c r="U5770" s="21">
        <v>43812</v>
      </c>
      <c r="W5770" s="20" t="s">
        <v>43</v>
      </c>
      <c r="X5770" s="16" t="s">
        <v>454</v>
      </c>
      <c r="Z5770" s="24" t="s">
        <v>32</v>
      </c>
      <c r="AA5770" s="24" t="s">
        <v>32</v>
      </c>
      <c r="AB5770" s="24" t="s">
        <v>32</v>
      </c>
      <c r="AC5770" s="24" t="s">
        <v>32</v>
      </c>
      <c r="AD5770" s="25">
        <v>0</v>
      </c>
      <c r="AE5770" s="25">
        <v>0</v>
      </c>
      <c r="AF5770" s="25">
        <v>0</v>
      </c>
      <c r="AG5770" s="25">
        <v>4127461</v>
      </c>
      <c r="AH5770" s="25">
        <v>4127461</v>
      </c>
      <c r="AI5770" s="16" t="s">
        <v>10822</v>
      </c>
    </row>
    <row r="5771" spans="1:35" ht="30" x14ac:dyDescent="0.25">
      <c r="A5771" s="17">
        <v>128849</v>
      </c>
      <c r="B5771" s="18">
        <v>2</v>
      </c>
      <c r="C5771" s="16" t="s">
        <v>31</v>
      </c>
      <c r="D5771" s="21">
        <v>43584</v>
      </c>
      <c r="E5771" s="16" t="s">
        <v>75</v>
      </c>
      <c r="F5771" s="21">
        <v>44188</v>
      </c>
      <c r="G5771" s="16" t="s">
        <v>514</v>
      </c>
      <c r="H5771" s="26" t="s">
        <v>212</v>
      </c>
      <c r="I5771" s="16" t="s">
        <v>163</v>
      </c>
      <c r="J5771" s="20" t="s">
        <v>148</v>
      </c>
      <c r="L5771" s="16" t="s">
        <v>149</v>
      </c>
      <c r="M5771" s="26" t="s">
        <v>5099</v>
      </c>
      <c r="N5771" s="26" t="s">
        <v>5100</v>
      </c>
      <c r="O5771" s="16" t="s">
        <v>188</v>
      </c>
      <c r="P5771" s="26" t="s">
        <v>188</v>
      </c>
      <c r="Q5771" s="26" t="s">
        <v>4085</v>
      </c>
      <c r="T5771" s="22">
        <v>5.86</v>
      </c>
      <c r="U5771" s="21">
        <v>44176</v>
      </c>
      <c r="W5771" s="20" t="s">
        <v>43</v>
      </c>
      <c r="X5771" s="16" t="s">
        <v>454</v>
      </c>
      <c r="Z5771" s="25">
        <v>0</v>
      </c>
      <c r="AA5771" s="25">
        <v>0</v>
      </c>
      <c r="AB5771" s="25">
        <v>0</v>
      </c>
      <c r="AC5771" s="25">
        <v>4770830</v>
      </c>
      <c r="AD5771" s="25">
        <v>0</v>
      </c>
      <c r="AE5771" s="25">
        <v>0</v>
      </c>
      <c r="AF5771" s="25">
        <v>0</v>
      </c>
      <c r="AG5771" s="25">
        <v>4770830</v>
      </c>
      <c r="AH5771" s="25">
        <v>4770830</v>
      </c>
      <c r="AI5771" s="16" t="s">
        <v>5101</v>
      </c>
    </row>
    <row r="5772" spans="1:35" x14ac:dyDescent="0.25">
      <c r="A5772" s="17">
        <v>128850</v>
      </c>
      <c r="B5772" s="18">
        <v>2</v>
      </c>
      <c r="C5772" s="16" t="s">
        <v>73</v>
      </c>
      <c r="D5772" s="21">
        <v>43584</v>
      </c>
      <c r="E5772" s="16" t="s">
        <v>75</v>
      </c>
      <c r="F5772" s="21">
        <v>44357</v>
      </c>
      <c r="G5772" s="16" t="s">
        <v>514</v>
      </c>
      <c r="H5772" s="26" t="s">
        <v>380</v>
      </c>
      <c r="I5772" s="16" t="s">
        <v>159</v>
      </c>
      <c r="J5772" s="20" t="s">
        <v>148</v>
      </c>
      <c r="L5772" s="16" t="s">
        <v>149</v>
      </c>
      <c r="M5772" s="26" t="s">
        <v>10821</v>
      </c>
      <c r="N5772" s="26" t="s">
        <v>2343</v>
      </c>
      <c r="O5772" s="16" t="s">
        <v>188</v>
      </c>
      <c r="P5772" s="26" t="s">
        <v>188</v>
      </c>
      <c r="Q5772" s="26" t="s">
        <v>2343</v>
      </c>
      <c r="R5772" s="16" t="s">
        <v>139</v>
      </c>
      <c r="S5772" s="16" t="s">
        <v>4621</v>
      </c>
      <c r="T5772" s="22">
        <v>4.37</v>
      </c>
      <c r="U5772" s="21">
        <v>44540</v>
      </c>
      <c r="W5772" s="20" t="s">
        <v>43</v>
      </c>
      <c r="X5772" s="16" t="s">
        <v>454</v>
      </c>
      <c r="Z5772" s="24" t="s">
        <v>32</v>
      </c>
      <c r="AA5772" s="24" t="s">
        <v>32</v>
      </c>
      <c r="AB5772" s="24" t="s">
        <v>32</v>
      </c>
      <c r="AC5772" s="24" t="s">
        <v>32</v>
      </c>
      <c r="AD5772" s="24" t="s">
        <v>32</v>
      </c>
      <c r="AE5772" s="24" t="s">
        <v>32</v>
      </c>
      <c r="AF5772" s="24" t="s">
        <v>32</v>
      </c>
      <c r="AG5772" s="24" t="s">
        <v>32</v>
      </c>
      <c r="AH5772" s="24" t="s">
        <v>32</v>
      </c>
      <c r="AI5772" s="16" t="s">
        <v>10820</v>
      </c>
    </row>
    <row r="5773" spans="1:35" ht="30" x14ac:dyDescent="0.25">
      <c r="A5773" s="17">
        <v>128851</v>
      </c>
      <c r="B5773" s="18">
        <v>2</v>
      </c>
      <c r="C5773" s="16" t="s">
        <v>31</v>
      </c>
      <c r="D5773" s="21">
        <v>43584</v>
      </c>
      <c r="E5773" s="16" t="s">
        <v>75</v>
      </c>
      <c r="F5773" s="21">
        <v>44188</v>
      </c>
      <c r="G5773" s="16" t="s">
        <v>514</v>
      </c>
      <c r="H5773" s="26" t="s">
        <v>241</v>
      </c>
      <c r="I5773" s="16" t="s">
        <v>155</v>
      </c>
      <c r="J5773" s="20" t="s">
        <v>148</v>
      </c>
      <c r="L5773" s="16" t="s">
        <v>149</v>
      </c>
      <c r="M5773" s="26" t="s">
        <v>5102</v>
      </c>
      <c r="N5773" s="26" t="s">
        <v>5103</v>
      </c>
      <c r="O5773" s="16" t="s">
        <v>188</v>
      </c>
      <c r="P5773" s="26" t="s">
        <v>188</v>
      </c>
      <c r="Q5773" s="26" t="s">
        <v>5104</v>
      </c>
      <c r="T5773" s="22">
        <v>1.23</v>
      </c>
      <c r="U5773" s="21">
        <v>44176</v>
      </c>
      <c r="W5773" s="20" t="s">
        <v>43</v>
      </c>
      <c r="X5773" s="16" t="s">
        <v>454</v>
      </c>
      <c r="Z5773" s="25">
        <v>0</v>
      </c>
      <c r="AA5773" s="25">
        <v>0</v>
      </c>
      <c r="AB5773" s="25">
        <v>0</v>
      </c>
      <c r="AC5773" s="25">
        <v>2135289</v>
      </c>
      <c r="AD5773" s="25">
        <v>0</v>
      </c>
      <c r="AE5773" s="25">
        <v>0</v>
      </c>
      <c r="AF5773" s="25">
        <v>0</v>
      </c>
      <c r="AG5773" s="25">
        <v>2135289</v>
      </c>
      <c r="AH5773" s="25">
        <v>2135289</v>
      </c>
      <c r="AI5773" s="16" t="s">
        <v>5105</v>
      </c>
    </row>
    <row r="5774" spans="1:35" ht="30" x14ac:dyDescent="0.25">
      <c r="A5774" s="17">
        <v>128852</v>
      </c>
      <c r="B5774" s="18">
        <v>2</v>
      </c>
      <c r="C5774" s="16" t="s">
        <v>31</v>
      </c>
      <c r="D5774" s="21">
        <v>43584</v>
      </c>
      <c r="E5774" s="16" t="s">
        <v>75</v>
      </c>
      <c r="F5774" s="21">
        <v>44188</v>
      </c>
      <c r="G5774" s="16" t="s">
        <v>514</v>
      </c>
      <c r="H5774" s="26" t="s">
        <v>154</v>
      </c>
      <c r="I5774" s="16" t="s">
        <v>155</v>
      </c>
      <c r="J5774" s="20" t="s">
        <v>148</v>
      </c>
      <c r="L5774" s="16" t="s">
        <v>149</v>
      </c>
      <c r="M5774" s="26" t="s">
        <v>5106</v>
      </c>
      <c r="N5774" s="26" t="s">
        <v>5103</v>
      </c>
      <c r="O5774" s="16" t="s">
        <v>188</v>
      </c>
      <c r="P5774" s="26" t="s">
        <v>2347</v>
      </c>
      <c r="Q5774" s="26" t="s">
        <v>2343</v>
      </c>
      <c r="R5774" s="16" t="s">
        <v>139</v>
      </c>
      <c r="S5774" s="16" t="s">
        <v>84</v>
      </c>
      <c r="T5774" s="22">
        <v>2.4500000000000002</v>
      </c>
      <c r="U5774" s="21">
        <v>44176</v>
      </c>
      <c r="V5774" s="16" t="s">
        <v>1179</v>
      </c>
      <c r="W5774" s="20" t="s">
        <v>43</v>
      </c>
      <c r="X5774" s="16" t="s">
        <v>454</v>
      </c>
      <c r="Y5774" s="26" t="s">
        <v>5107</v>
      </c>
      <c r="Z5774" s="25">
        <v>0</v>
      </c>
      <c r="AA5774" s="25">
        <v>0</v>
      </c>
      <c r="AB5774" s="25">
        <v>535442</v>
      </c>
      <c r="AC5774" s="25">
        <v>4161992</v>
      </c>
      <c r="AD5774" s="25">
        <v>0</v>
      </c>
      <c r="AE5774" s="25">
        <v>0</v>
      </c>
      <c r="AF5774" s="25">
        <v>540442</v>
      </c>
      <c r="AG5774" s="25">
        <v>4161992</v>
      </c>
      <c r="AH5774" s="25">
        <v>4702434</v>
      </c>
      <c r="AI5774" s="16" t="s">
        <v>5108</v>
      </c>
    </row>
    <row r="5775" spans="1:35" ht="30" x14ac:dyDescent="0.25">
      <c r="A5775" s="17">
        <v>128853</v>
      </c>
      <c r="B5775" s="18">
        <v>2</v>
      </c>
      <c r="C5775" s="16" t="s">
        <v>73</v>
      </c>
      <c r="D5775" s="21">
        <v>43584</v>
      </c>
      <c r="E5775" s="16" t="s">
        <v>75</v>
      </c>
      <c r="F5775" s="21">
        <v>44357</v>
      </c>
      <c r="G5775" s="16" t="s">
        <v>514</v>
      </c>
      <c r="H5775" s="26" t="s">
        <v>212</v>
      </c>
      <c r="I5775" s="16" t="s">
        <v>163</v>
      </c>
      <c r="J5775" s="20" t="s">
        <v>148</v>
      </c>
      <c r="L5775" s="16" t="s">
        <v>149</v>
      </c>
      <c r="M5775" s="26" t="s">
        <v>10819</v>
      </c>
      <c r="N5775" s="26" t="s">
        <v>10818</v>
      </c>
      <c r="O5775" s="16" t="s">
        <v>188</v>
      </c>
      <c r="P5775" s="26" t="s">
        <v>188</v>
      </c>
      <c r="Q5775" s="26" t="s">
        <v>9512</v>
      </c>
      <c r="R5775" s="16" t="s">
        <v>139</v>
      </c>
      <c r="S5775" s="16" t="s">
        <v>4621</v>
      </c>
      <c r="T5775" s="22">
        <v>6.5</v>
      </c>
      <c r="U5775" s="21">
        <v>44540</v>
      </c>
      <c r="W5775" s="20" t="s">
        <v>43</v>
      </c>
      <c r="X5775" s="16" t="s">
        <v>454</v>
      </c>
      <c r="Z5775" s="24" t="s">
        <v>32</v>
      </c>
      <c r="AA5775" s="24" t="s">
        <v>32</v>
      </c>
      <c r="AB5775" s="24" t="s">
        <v>32</v>
      </c>
      <c r="AC5775" s="24" t="s">
        <v>32</v>
      </c>
      <c r="AD5775" s="24" t="s">
        <v>32</v>
      </c>
      <c r="AE5775" s="24" t="s">
        <v>32</v>
      </c>
      <c r="AF5775" s="24" t="s">
        <v>32</v>
      </c>
      <c r="AG5775" s="24" t="s">
        <v>32</v>
      </c>
      <c r="AH5775" s="24" t="s">
        <v>32</v>
      </c>
      <c r="AI5775" s="16" t="s">
        <v>10817</v>
      </c>
    </row>
    <row r="5776" spans="1:35" x14ac:dyDescent="0.25">
      <c r="A5776" s="17">
        <v>128854</v>
      </c>
      <c r="B5776" s="18">
        <v>2</v>
      </c>
      <c r="C5776" s="16" t="s">
        <v>31</v>
      </c>
      <c r="D5776" s="21">
        <v>43584</v>
      </c>
      <c r="E5776" s="16" t="s">
        <v>75</v>
      </c>
      <c r="F5776" s="21">
        <v>44252</v>
      </c>
      <c r="G5776" s="16" t="s">
        <v>514</v>
      </c>
      <c r="H5776" s="26" t="s">
        <v>380</v>
      </c>
      <c r="I5776" s="16" t="s">
        <v>159</v>
      </c>
      <c r="J5776" s="20" t="s">
        <v>148</v>
      </c>
      <c r="L5776" s="16" t="s">
        <v>149</v>
      </c>
      <c r="M5776" s="26" t="s">
        <v>5109</v>
      </c>
      <c r="N5776" s="26" t="s">
        <v>2343</v>
      </c>
      <c r="O5776" s="16" t="s">
        <v>188</v>
      </c>
      <c r="P5776" s="26" t="s">
        <v>188</v>
      </c>
      <c r="Q5776" s="26" t="s">
        <v>2343</v>
      </c>
      <c r="T5776" s="22">
        <v>5.55</v>
      </c>
      <c r="U5776" s="21">
        <v>44232</v>
      </c>
      <c r="W5776" s="20" t="s">
        <v>43</v>
      </c>
      <c r="X5776" s="16" t="s">
        <v>454</v>
      </c>
      <c r="Z5776" s="25">
        <v>0</v>
      </c>
      <c r="AA5776" s="25">
        <v>0</v>
      </c>
      <c r="AB5776" s="25">
        <v>0</v>
      </c>
      <c r="AC5776" s="25">
        <v>2420320</v>
      </c>
      <c r="AD5776" s="25">
        <v>0</v>
      </c>
      <c r="AE5776" s="25">
        <v>0</v>
      </c>
      <c r="AF5776" s="25">
        <v>0</v>
      </c>
      <c r="AG5776" s="25">
        <v>2420320</v>
      </c>
      <c r="AH5776" s="25">
        <v>2420320</v>
      </c>
      <c r="AI5776" s="16" t="s">
        <v>5110</v>
      </c>
    </row>
    <row r="5777" spans="1:35" ht="30" x14ac:dyDescent="0.25">
      <c r="A5777" s="17">
        <v>128855</v>
      </c>
      <c r="B5777" s="18">
        <v>2</v>
      </c>
      <c r="C5777" s="16" t="s">
        <v>31</v>
      </c>
      <c r="D5777" s="21">
        <v>43584</v>
      </c>
      <c r="E5777" s="16" t="s">
        <v>75</v>
      </c>
      <c r="F5777" s="21">
        <v>44188</v>
      </c>
      <c r="G5777" s="16" t="s">
        <v>514</v>
      </c>
      <c r="H5777" s="26" t="s">
        <v>241</v>
      </c>
      <c r="I5777" s="16" t="s">
        <v>155</v>
      </c>
      <c r="J5777" s="20" t="s">
        <v>148</v>
      </c>
      <c r="L5777" s="16" t="s">
        <v>149</v>
      </c>
      <c r="M5777" s="26" t="s">
        <v>5111</v>
      </c>
      <c r="N5777" s="26" t="s">
        <v>5112</v>
      </c>
      <c r="O5777" s="16" t="s">
        <v>188</v>
      </c>
      <c r="P5777" s="26" t="s">
        <v>188</v>
      </c>
      <c r="Q5777" s="26" t="s">
        <v>2343</v>
      </c>
      <c r="T5777" s="22">
        <v>5.86</v>
      </c>
      <c r="U5777" s="21">
        <v>44176</v>
      </c>
      <c r="V5777" s="16" t="s">
        <v>1179</v>
      </c>
      <c r="W5777" s="20" t="s">
        <v>43</v>
      </c>
      <c r="X5777" s="16" t="s">
        <v>454</v>
      </c>
      <c r="Z5777" s="25">
        <v>0</v>
      </c>
      <c r="AA5777" s="25">
        <v>0</v>
      </c>
      <c r="AB5777" s="25">
        <v>0</v>
      </c>
      <c r="AC5777" s="25">
        <v>3949907</v>
      </c>
      <c r="AD5777" s="25">
        <v>0</v>
      </c>
      <c r="AE5777" s="25">
        <v>0</v>
      </c>
      <c r="AF5777" s="25">
        <v>0</v>
      </c>
      <c r="AG5777" s="25">
        <v>3949907</v>
      </c>
      <c r="AH5777" s="25">
        <v>3949907</v>
      </c>
      <c r="AI5777" s="16" t="s">
        <v>5113</v>
      </c>
    </row>
    <row r="5778" spans="1:35" ht="30" x14ac:dyDescent="0.25">
      <c r="A5778" s="17">
        <v>128856</v>
      </c>
      <c r="B5778" s="18">
        <v>2</v>
      </c>
      <c r="C5778" s="16" t="s">
        <v>73</v>
      </c>
      <c r="D5778" s="21">
        <v>43584</v>
      </c>
      <c r="E5778" s="16" t="s">
        <v>75</v>
      </c>
      <c r="F5778" s="21">
        <v>43910</v>
      </c>
      <c r="G5778" s="16" t="s">
        <v>75</v>
      </c>
      <c r="H5778" s="26" t="s">
        <v>241</v>
      </c>
      <c r="I5778" s="16" t="s">
        <v>155</v>
      </c>
      <c r="J5778" s="20" t="s">
        <v>148</v>
      </c>
      <c r="L5778" s="16" t="s">
        <v>149</v>
      </c>
      <c r="M5778" s="26" t="s">
        <v>10816</v>
      </c>
      <c r="N5778" s="26" t="s">
        <v>10815</v>
      </c>
      <c r="O5778" s="16" t="s">
        <v>188</v>
      </c>
      <c r="P5778" s="26" t="s">
        <v>188</v>
      </c>
      <c r="Q5778" s="26" t="s">
        <v>4085</v>
      </c>
      <c r="R5778" s="16" t="s">
        <v>139</v>
      </c>
      <c r="S5778" s="16" t="s">
        <v>4621</v>
      </c>
      <c r="T5778" s="22">
        <v>8.2100000000000009</v>
      </c>
      <c r="W5778" s="20" t="s">
        <v>43</v>
      </c>
      <c r="X5778" s="16" t="s">
        <v>454</v>
      </c>
      <c r="Z5778" s="24" t="s">
        <v>32</v>
      </c>
      <c r="AA5778" s="24" t="s">
        <v>32</v>
      </c>
      <c r="AB5778" s="24" t="s">
        <v>32</v>
      </c>
      <c r="AC5778" s="24" t="s">
        <v>32</v>
      </c>
      <c r="AD5778" s="24" t="s">
        <v>32</v>
      </c>
      <c r="AE5778" s="24" t="s">
        <v>32</v>
      </c>
      <c r="AF5778" s="24" t="s">
        <v>32</v>
      </c>
      <c r="AG5778" s="24" t="s">
        <v>32</v>
      </c>
      <c r="AH5778" s="24" t="s">
        <v>32</v>
      </c>
    </row>
    <row r="5779" spans="1:35" ht="45" x14ac:dyDescent="0.25">
      <c r="A5779" s="17">
        <v>128857</v>
      </c>
      <c r="B5779" s="18">
        <v>2</v>
      </c>
      <c r="C5779" s="16" t="s">
        <v>73</v>
      </c>
      <c r="D5779" s="21">
        <v>43584</v>
      </c>
      <c r="E5779" s="16" t="s">
        <v>75</v>
      </c>
      <c r="F5779" s="21">
        <v>44361</v>
      </c>
      <c r="G5779" s="16" t="s">
        <v>75</v>
      </c>
      <c r="H5779" s="26" t="s">
        <v>286</v>
      </c>
      <c r="I5779" s="16" t="s">
        <v>163</v>
      </c>
      <c r="J5779" s="20" t="s">
        <v>148</v>
      </c>
      <c r="L5779" s="16" t="s">
        <v>149</v>
      </c>
      <c r="M5779" s="26" t="s">
        <v>5114</v>
      </c>
      <c r="N5779" s="26" t="s">
        <v>5115</v>
      </c>
      <c r="O5779" s="16" t="s">
        <v>188</v>
      </c>
      <c r="P5779" s="26" t="s">
        <v>188</v>
      </c>
      <c r="Q5779" s="26" t="s">
        <v>5116</v>
      </c>
      <c r="R5779" s="16" t="s">
        <v>139</v>
      </c>
      <c r="S5779" s="16" t="s">
        <v>84</v>
      </c>
      <c r="T5779" s="22">
        <v>6.19</v>
      </c>
      <c r="U5779" s="21">
        <v>44540</v>
      </c>
      <c r="V5779" s="16" t="s">
        <v>470</v>
      </c>
      <c r="W5779" s="20" t="s">
        <v>43</v>
      </c>
      <c r="X5779" s="16" t="s">
        <v>454</v>
      </c>
      <c r="Y5779" s="26" t="s">
        <v>5117</v>
      </c>
      <c r="Z5779" s="25">
        <v>0</v>
      </c>
      <c r="AA5779" s="25">
        <v>0</v>
      </c>
      <c r="AB5779" s="25">
        <v>5000</v>
      </c>
      <c r="AC5779" s="25">
        <v>0</v>
      </c>
      <c r="AD5779" s="25">
        <v>0</v>
      </c>
      <c r="AE5779" s="25">
        <v>0</v>
      </c>
      <c r="AF5779" s="25">
        <v>5000</v>
      </c>
      <c r="AG5779" s="25">
        <v>0</v>
      </c>
      <c r="AH5779" s="25">
        <v>5000</v>
      </c>
      <c r="AI5779" s="16" t="s">
        <v>5118</v>
      </c>
    </row>
    <row r="5780" spans="1:35" x14ac:dyDescent="0.25">
      <c r="A5780" s="17">
        <v>128858</v>
      </c>
      <c r="B5780" s="18">
        <v>2</v>
      </c>
      <c r="C5780" s="16" t="s">
        <v>73</v>
      </c>
      <c r="D5780" s="21">
        <v>43584</v>
      </c>
      <c r="E5780" s="16" t="s">
        <v>75</v>
      </c>
      <c r="F5780" s="21">
        <v>44357</v>
      </c>
      <c r="G5780" s="16" t="s">
        <v>514</v>
      </c>
      <c r="H5780" s="26" t="s">
        <v>244</v>
      </c>
      <c r="I5780" s="16" t="s">
        <v>159</v>
      </c>
      <c r="J5780" s="20" t="s">
        <v>148</v>
      </c>
      <c r="L5780" s="16" t="s">
        <v>149</v>
      </c>
      <c r="M5780" s="26" t="s">
        <v>10814</v>
      </c>
      <c r="N5780" s="26" t="s">
        <v>2343</v>
      </c>
      <c r="O5780" s="16" t="s">
        <v>188</v>
      </c>
      <c r="P5780" s="26" t="s">
        <v>188</v>
      </c>
      <c r="Q5780" s="26" t="s">
        <v>2343</v>
      </c>
      <c r="R5780" s="16" t="s">
        <v>139</v>
      </c>
      <c r="S5780" s="16" t="s">
        <v>4621</v>
      </c>
      <c r="T5780" s="22">
        <v>6.9</v>
      </c>
      <c r="U5780" s="21">
        <v>44540</v>
      </c>
      <c r="W5780" s="20" t="s">
        <v>43</v>
      </c>
      <c r="X5780" s="16" t="s">
        <v>454</v>
      </c>
      <c r="Z5780" s="24" t="s">
        <v>32</v>
      </c>
      <c r="AA5780" s="24" t="s">
        <v>32</v>
      </c>
      <c r="AB5780" s="24" t="s">
        <v>32</v>
      </c>
      <c r="AC5780" s="24" t="s">
        <v>32</v>
      </c>
      <c r="AD5780" s="24" t="s">
        <v>32</v>
      </c>
      <c r="AE5780" s="24" t="s">
        <v>32</v>
      </c>
      <c r="AF5780" s="24" t="s">
        <v>32</v>
      </c>
      <c r="AG5780" s="24" t="s">
        <v>32</v>
      </c>
      <c r="AH5780" s="24" t="s">
        <v>32</v>
      </c>
      <c r="AI5780" s="16" t="s">
        <v>10813</v>
      </c>
    </row>
    <row r="5781" spans="1:35" x14ac:dyDescent="0.25">
      <c r="A5781" s="17">
        <v>128859</v>
      </c>
      <c r="B5781" s="18">
        <v>2</v>
      </c>
      <c r="C5781" s="16" t="s">
        <v>73</v>
      </c>
      <c r="D5781" s="21">
        <v>43584</v>
      </c>
      <c r="E5781" s="16" t="s">
        <v>75</v>
      </c>
      <c r="F5781" s="21">
        <v>44012</v>
      </c>
      <c r="G5781" s="16" t="s">
        <v>75</v>
      </c>
      <c r="H5781" s="26" t="s">
        <v>241</v>
      </c>
      <c r="I5781" s="16" t="s">
        <v>155</v>
      </c>
      <c r="J5781" s="20" t="s">
        <v>148</v>
      </c>
      <c r="L5781" s="16" t="s">
        <v>149</v>
      </c>
      <c r="M5781" s="26" t="s">
        <v>10812</v>
      </c>
      <c r="N5781" s="26" t="s">
        <v>2343</v>
      </c>
      <c r="O5781" s="16" t="s">
        <v>188</v>
      </c>
      <c r="P5781" s="26" t="s">
        <v>188</v>
      </c>
      <c r="Q5781" s="26" t="s">
        <v>2343</v>
      </c>
      <c r="R5781" s="16" t="s">
        <v>139</v>
      </c>
      <c r="S5781" s="16" t="s">
        <v>4621</v>
      </c>
      <c r="T5781" s="22">
        <v>5.34</v>
      </c>
      <c r="W5781" s="20" t="s">
        <v>43</v>
      </c>
      <c r="X5781" s="16" t="s">
        <v>454</v>
      </c>
      <c r="Z5781" s="24" t="s">
        <v>32</v>
      </c>
      <c r="AA5781" s="24" t="s">
        <v>32</v>
      </c>
      <c r="AB5781" s="24" t="s">
        <v>32</v>
      </c>
      <c r="AC5781" s="24" t="s">
        <v>32</v>
      </c>
      <c r="AD5781" s="24" t="s">
        <v>32</v>
      </c>
      <c r="AE5781" s="24" t="s">
        <v>32</v>
      </c>
      <c r="AF5781" s="24" t="s">
        <v>32</v>
      </c>
      <c r="AG5781" s="24" t="s">
        <v>32</v>
      </c>
      <c r="AH5781" s="24" t="s">
        <v>32</v>
      </c>
    </row>
    <row r="5782" spans="1:35" x14ac:dyDescent="0.25">
      <c r="A5782" s="17">
        <v>128862</v>
      </c>
      <c r="B5782" s="18">
        <v>2</v>
      </c>
      <c r="C5782" s="16" t="s">
        <v>73</v>
      </c>
      <c r="D5782" s="21">
        <v>43585</v>
      </c>
      <c r="E5782" s="16" t="s">
        <v>1610</v>
      </c>
      <c r="F5782" s="21">
        <v>43969</v>
      </c>
      <c r="G5782" s="16" t="s">
        <v>1610</v>
      </c>
      <c r="H5782" s="26" t="s">
        <v>286</v>
      </c>
      <c r="L5782" s="16" t="s">
        <v>110</v>
      </c>
      <c r="M5782" s="26" t="s">
        <v>10811</v>
      </c>
      <c r="O5782" s="16" t="s">
        <v>1612</v>
      </c>
      <c r="T5782" s="23" t="s">
        <v>32</v>
      </c>
      <c r="W5782" s="20" t="s">
        <v>43</v>
      </c>
      <c r="Z5782" s="24" t="s">
        <v>32</v>
      </c>
      <c r="AA5782" s="24" t="s">
        <v>32</v>
      </c>
      <c r="AB5782" s="24" t="s">
        <v>32</v>
      </c>
      <c r="AC5782" s="24" t="s">
        <v>32</v>
      </c>
      <c r="AD5782" s="25">
        <v>0</v>
      </c>
      <c r="AE5782" s="25">
        <v>0</v>
      </c>
      <c r="AF5782" s="25">
        <v>45627</v>
      </c>
      <c r="AG5782" s="25">
        <v>0</v>
      </c>
      <c r="AH5782" s="25">
        <v>45627</v>
      </c>
      <c r="AI5782" s="16" t="s">
        <v>10810</v>
      </c>
    </row>
    <row r="5783" spans="1:35" ht="45" x14ac:dyDescent="0.25">
      <c r="A5783" s="17">
        <v>128865</v>
      </c>
      <c r="B5783" s="18">
        <v>4</v>
      </c>
      <c r="C5783" s="16" t="s">
        <v>474</v>
      </c>
      <c r="D5783" s="21">
        <v>43585</v>
      </c>
      <c r="E5783" s="16" t="s">
        <v>1409</v>
      </c>
      <c r="F5783" s="21">
        <v>44355</v>
      </c>
      <c r="G5783" s="16" t="s">
        <v>476</v>
      </c>
      <c r="H5783" s="26" t="s">
        <v>428</v>
      </c>
      <c r="M5783" s="26" t="s">
        <v>10809</v>
      </c>
      <c r="N5783" s="26" t="s">
        <v>10808</v>
      </c>
      <c r="O5783" s="16" t="s">
        <v>60</v>
      </c>
      <c r="P5783" s="26" t="s">
        <v>1420</v>
      </c>
      <c r="T5783" s="23" t="s">
        <v>32</v>
      </c>
      <c r="W5783" s="20" t="s">
        <v>43</v>
      </c>
      <c r="Z5783" s="24" t="s">
        <v>32</v>
      </c>
      <c r="AA5783" s="24" t="s">
        <v>32</v>
      </c>
      <c r="AB5783" s="24" t="s">
        <v>32</v>
      </c>
      <c r="AC5783" s="24" t="s">
        <v>32</v>
      </c>
      <c r="AD5783" s="25">
        <v>150000</v>
      </c>
      <c r="AE5783" s="25">
        <v>0</v>
      </c>
      <c r="AF5783" s="25">
        <v>0</v>
      </c>
      <c r="AG5783" s="25">
        <v>0</v>
      </c>
      <c r="AH5783" s="25">
        <v>150000</v>
      </c>
    </row>
    <row r="5784" spans="1:35" x14ac:dyDescent="0.25">
      <c r="A5784" s="17">
        <v>128866</v>
      </c>
      <c r="B5784" s="18">
        <v>6</v>
      </c>
      <c r="C5784" s="16" t="s">
        <v>73</v>
      </c>
      <c r="D5784" s="21">
        <v>43585</v>
      </c>
      <c r="E5784" s="16" t="s">
        <v>10807</v>
      </c>
      <c r="F5784" s="21">
        <v>43585</v>
      </c>
      <c r="G5784" s="16" t="s">
        <v>32</v>
      </c>
      <c r="H5784" s="26" t="s">
        <v>76</v>
      </c>
      <c r="M5784" s="26" t="s">
        <v>10805</v>
      </c>
      <c r="O5784" s="16" t="s">
        <v>1171</v>
      </c>
      <c r="T5784" s="23" t="s">
        <v>32</v>
      </c>
      <c r="W5784" s="20" t="s">
        <v>43</v>
      </c>
      <c r="Z5784" s="24" t="s">
        <v>32</v>
      </c>
      <c r="AA5784" s="24" t="s">
        <v>32</v>
      </c>
      <c r="AB5784" s="24" t="s">
        <v>32</v>
      </c>
      <c r="AC5784" s="24" t="s">
        <v>32</v>
      </c>
      <c r="AD5784" s="24" t="s">
        <v>32</v>
      </c>
      <c r="AE5784" s="24" t="s">
        <v>32</v>
      </c>
      <c r="AF5784" s="24" t="s">
        <v>32</v>
      </c>
      <c r="AG5784" s="24" t="s">
        <v>32</v>
      </c>
      <c r="AH5784" s="24" t="s">
        <v>32</v>
      </c>
      <c r="AI5784" s="16" t="s">
        <v>10806</v>
      </c>
    </row>
    <row r="5785" spans="1:35" x14ac:dyDescent="0.25">
      <c r="A5785" s="17">
        <v>128867</v>
      </c>
      <c r="B5785" s="18">
        <v>6</v>
      </c>
      <c r="C5785" s="16" t="s">
        <v>73</v>
      </c>
      <c r="D5785" s="21">
        <v>43586</v>
      </c>
      <c r="E5785" s="16" t="s">
        <v>3772</v>
      </c>
      <c r="F5785" s="21">
        <v>43804</v>
      </c>
      <c r="G5785" s="16" t="s">
        <v>109</v>
      </c>
      <c r="H5785" s="26" t="s">
        <v>76</v>
      </c>
      <c r="M5785" s="26" t="s">
        <v>10805</v>
      </c>
      <c r="O5785" s="16" t="s">
        <v>1171</v>
      </c>
      <c r="P5785" s="26" t="s">
        <v>1062</v>
      </c>
      <c r="T5785" s="23" t="s">
        <v>32</v>
      </c>
      <c r="W5785" s="20" t="s">
        <v>43</v>
      </c>
      <c r="Z5785" s="24" t="s">
        <v>32</v>
      </c>
      <c r="AA5785" s="24" t="s">
        <v>32</v>
      </c>
      <c r="AB5785" s="24" t="s">
        <v>32</v>
      </c>
      <c r="AC5785" s="24" t="s">
        <v>32</v>
      </c>
      <c r="AD5785" s="25">
        <v>0</v>
      </c>
      <c r="AE5785" s="25">
        <v>0</v>
      </c>
      <c r="AF5785" s="25">
        <v>8000000</v>
      </c>
      <c r="AG5785" s="25">
        <v>0</v>
      </c>
      <c r="AH5785" s="25">
        <v>8000000</v>
      </c>
      <c r="AI5785" s="16" t="s">
        <v>10804</v>
      </c>
    </row>
    <row r="5786" spans="1:35" x14ac:dyDescent="0.25">
      <c r="A5786" s="17">
        <v>128871</v>
      </c>
      <c r="B5786" s="18">
        <v>4</v>
      </c>
      <c r="C5786" s="16" t="s">
        <v>73</v>
      </c>
      <c r="D5786" s="21">
        <v>43587</v>
      </c>
      <c r="E5786" s="16" t="s">
        <v>2282</v>
      </c>
      <c r="F5786" s="21">
        <v>44306</v>
      </c>
      <c r="G5786" s="16" t="s">
        <v>56</v>
      </c>
      <c r="H5786" s="26" t="s">
        <v>349</v>
      </c>
      <c r="I5786" s="16" t="s">
        <v>1518</v>
      </c>
      <c r="J5786" s="20" t="s">
        <v>1518</v>
      </c>
      <c r="M5786" s="26" t="s">
        <v>10803</v>
      </c>
      <c r="O5786" s="16" t="s">
        <v>1520</v>
      </c>
      <c r="P5786" s="26" t="s">
        <v>568</v>
      </c>
      <c r="R5786" s="16" t="s">
        <v>139</v>
      </c>
      <c r="S5786" s="16" t="s">
        <v>192</v>
      </c>
      <c r="T5786" s="23" t="s">
        <v>32</v>
      </c>
      <c r="W5786" s="20" t="s">
        <v>43</v>
      </c>
      <c r="Z5786" s="24" t="s">
        <v>32</v>
      </c>
      <c r="AA5786" s="24" t="s">
        <v>32</v>
      </c>
      <c r="AB5786" s="24" t="s">
        <v>32</v>
      </c>
      <c r="AC5786" s="24" t="s">
        <v>32</v>
      </c>
      <c r="AD5786" s="25">
        <v>250000</v>
      </c>
      <c r="AE5786" s="25">
        <v>0</v>
      </c>
      <c r="AF5786" s="25">
        <v>0</v>
      </c>
      <c r="AG5786" s="25">
        <v>0</v>
      </c>
      <c r="AH5786" s="25">
        <v>250000</v>
      </c>
      <c r="AI5786" s="16" t="s">
        <v>10802</v>
      </c>
    </row>
    <row r="5787" spans="1:35" x14ac:dyDescent="0.25">
      <c r="A5787" s="17">
        <v>128872</v>
      </c>
      <c r="B5787" s="18">
        <v>1</v>
      </c>
      <c r="C5787" s="16" t="s">
        <v>73</v>
      </c>
      <c r="D5787" s="21">
        <v>43587</v>
      </c>
      <c r="E5787" s="16" t="s">
        <v>1610</v>
      </c>
      <c r="F5787" s="21">
        <v>43969</v>
      </c>
      <c r="G5787" s="16" t="s">
        <v>1610</v>
      </c>
      <c r="H5787" s="26" t="s">
        <v>320</v>
      </c>
      <c r="L5787" s="16" t="s">
        <v>110</v>
      </c>
      <c r="M5787" s="26" t="s">
        <v>10801</v>
      </c>
      <c r="O5787" s="16" t="s">
        <v>1612</v>
      </c>
      <c r="T5787" s="23" t="s">
        <v>32</v>
      </c>
      <c r="W5787" s="20" t="s">
        <v>43</v>
      </c>
      <c r="Z5787" s="24" t="s">
        <v>32</v>
      </c>
      <c r="AA5787" s="24" t="s">
        <v>32</v>
      </c>
      <c r="AB5787" s="24" t="s">
        <v>32</v>
      </c>
      <c r="AC5787" s="24" t="s">
        <v>32</v>
      </c>
      <c r="AD5787" s="25">
        <v>0</v>
      </c>
      <c r="AE5787" s="25">
        <v>0</v>
      </c>
      <c r="AF5787" s="25">
        <v>101364</v>
      </c>
      <c r="AG5787" s="25">
        <v>0</v>
      </c>
      <c r="AH5787" s="25">
        <v>101364</v>
      </c>
      <c r="AI5787" s="16" t="s">
        <v>10800</v>
      </c>
    </row>
    <row r="5788" spans="1:35" x14ac:dyDescent="0.25">
      <c r="A5788" s="17">
        <v>128874</v>
      </c>
      <c r="B5788" s="18">
        <v>1</v>
      </c>
      <c r="C5788" s="16" t="s">
        <v>474</v>
      </c>
      <c r="D5788" s="21">
        <v>43588</v>
      </c>
      <c r="E5788" s="16" t="s">
        <v>142</v>
      </c>
      <c r="F5788" s="21">
        <v>44089</v>
      </c>
      <c r="G5788" s="16" t="s">
        <v>2449</v>
      </c>
      <c r="H5788" s="26" t="s">
        <v>133</v>
      </c>
      <c r="I5788" s="16" t="s">
        <v>2950</v>
      </c>
      <c r="J5788" s="20" t="s">
        <v>116</v>
      </c>
      <c r="L5788" s="16" t="s">
        <v>116</v>
      </c>
      <c r="M5788" s="26" t="s">
        <v>10799</v>
      </c>
      <c r="N5788" s="26" t="s">
        <v>10786</v>
      </c>
      <c r="O5788" s="16" t="s">
        <v>151</v>
      </c>
      <c r="P5788" s="26" t="s">
        <v>632</v>
      </c>
      <c r="R5788" s="16" t="s">
        <v>1494</v>
      </c>
      <c r="S5788" s="16" t="s">
        <v>84</v>
      </c>
      <c r="T5788" s="22">
        <v>0.01</v>
      </c>
      <c r="U5788" s="21">
        <v>43637</v>
      </c>
      <c r="W5788" s="20" t="s">
        <v>43</v>
      </c>
      <c r="X5788" s="16" t="s">
        <v>78</v>
      </c>
      <c r="Z5788" s="24" t="s">
        <v>32</v>
      </c>
      <c r="AA5788" s="24" t="s">
        <v>32</v>
      </c>
      <c r="AB5788" s="24" t="s">
        <v>32</v>
      </c>
      <c r="AC5788" s="24" t="s">
        <v>32</v>
      </c>
      <c r="AD5788" s="25">
        <v>2000</v>
      </c>
      <c r="AE5788" s="25">
        <v>0</v>
      </c>
      <c r="AF5788" s="25">
        <v>1196000</v>
      </c>
      <c r="AG5788" s="25">
        <v>0</v>
      </c>
      <c r="AH5788" s="25">
        <v>1198000</v>
      </c>
      <c r="AI5788" s="16" t="s">
        <v>10798</v>
      </c>
    </row>
    <row r="5789" spans="1:35" x14ac:dyDescent="0.25">
      <c r="A5789" s="17">
        <v>128875</v>
      </c>
      <c r="B5789" s="18">
        <v>1</v>
      </c>
      <c r="C5789" s="16" t="s">
        <v>474</v>
      </c>
      <c r="D5789" s="21">
        <v>43588</v>
      </c>
      <c r="E5789" s="16" t="s">
        <v>142</v>
      </c>
      <c r="F5789" s="21">
        <v>44089</v>
      </c>
      <c r="G5789" s="16" t="s">
        <v>2449</v>
      </c>
      <c r="H5789" s="26" t="s">
        <v>133</v>
      </c>
      <c r="I5789" s="16" t="s">
        <v>2950</v>
      </c>
      <c r="J5789" s="20" t="s">
        <v>116</v>
      </c>
      <c r="L5789" s="16" t="s">
        <v>116</v>
      </c>
      <c r="M5789" s="26" t="s">
        <v>10797</v>
      </c>
      <c r="N5789" s="26" t="s">
        <v>10786</v>
      </c>
      <c r="O5789" s="16" t="s">
        <v>151</v>
      </c>
      <c r="P5789" s="26" t="s">
        <v>632</v>
      </c>
      <c r="R5789" s="16" t="s">
        <v>1494</v>
      </c>
      <c r="S5789" s="16" t="s">
        <v>84</v>
      </c>
      <c r="T5789" s="22">
        <v>0.01</v>
      </c>
      <c r="U5789" s="21">
        <v>43637</v>
      </c>
      <c r="W5789" s="20" t="s">
        <v>43</v>
      </c>
      <c r="X5789" s="16" t="s">
        <v>78</v>
      </c>
      <c r="Z5789" s="24" t="s">
        <v>32</v>
      </c>
      <c r="AA5789" s="24" t="s">
        <v>32</v>
      </c>
      <c r="AB5789" s="24" t="s">
        <v>32</v>
      </c>
      <c r="AC5789" s="24" t="s">
        <v>32</v>
      </c>
      <c r="AD5789" s="25">
        <v>2000</v>
      </c>
      <c r="AE5789" s="25">
        <v>0</v>
      </c>
      <c r="AF5789" s="25">
        <v>2851000</v>
      </c>
      <c r="AG5789" s="25">
        <v>0</v>
      </c>
      <c r="AH5789" s="25">
        <v>2853000</v>
      </c>
      <c r="AI5789" s="16" t="s">
        <v>10796</v>
      </c>
    </row>
    <row r="5790" spans="1:35" x14ac:dyDescent="0.25">
      <c r="A5790" s="17">
        <v>128876</v>
      </c>
      <c r="B5790" s="18">
        <v>1</v>
      </c>
      <c r="C5790" s="16" t="s">
        <v>474</v>
      </c>
      <c r="D5790" s="21">
        <v>43588</v>
      </c>
      <c r="E5790" s="16" t="s">
        <v>142</v>
      </c>
      <c r="F5790" s="21">
        <v>44089</v>
      </c>
      <c r="G5790" s="16" t="s">
        <v>2449</v>
      </c>
      <c r="H5790" s="26" t="s">
        <v>133</v>
      </c>
      <c r="I5790" s="16" t="s">
        <v>2950</v>
      </c>
      <c r="J5790" s="20" t="s">
        <v>116</v>
      </c>
      <c r="L5790" s="16" t="s">
        <v>116</v>
      </c>
      <c r="M5790" s="26" t="s">
        <v>10795</v>
      </c>
      <c r="N5790" s="26" t="s">
        <v>10786</v>
      </c>
      <c r="O5790" s="16" t="s">
        <v>151</v>
      </c>
      <c r="P5790" s="26" t="s">
        <v>632</v>
      </c>
      <c r="R5790" s="16" t="s">
        <v>1494</v>
      </c>
      <c r="S5790" s="16" t="s">
        <v>84</v>
      </c>
      <c r="T5790" s="22">
        <v>0.01</v>
      </c>
      <c r="U5790" s="21">
        <v>43637</v>
      </c>
      <c r="W5790" s="20" t="s">
        <v>43</v>
      </c>
      <c r="X5790" s="16" t="s">
        <v>78</v>
      </c>
      <c r="Z5790" s="24" t="s">
        <v>32</v>
      </c>
      <c r="AA5790" s="24" t="s">
        <v>32</v>
      </c>
      <c r="AB5790" s="24" t="s">
        <v>32</v>
      </c>
      <c r="AC5790" s="24" t="s">
        <v>32</v>
      </c>
      <c r="AD5790" s="25">
        <v>2000</v>
      </c>
      <c r="AE5790" s="25">
        <v>0</v>
      </c>
      <c r="AF5790" s="25">
        <v>1480000</v>
      </c>
      <c r="AG5790" s="25">
        <v>0</v>
      </c>
      <c r="AH5790" s="25">
        <v>1482000</v>
      </c>
      <c r="AI5790" s="16" t="s">
        <v>10794</v>
      </c>
    </row>
    <row r="5791" spans="1:35" x14ac:dyDescent="0.25">
      <c r="A5791" s="17">
        <v>128877</v>
      </c>
      <c r="B5791" s="18">
        <v>1</v>
      </c>
      <c r="C5791" s="16" t="s">
        <v>474</v>
      </c>
      <c r="D5791" s="21">
        <v>43588</v>
      </c>
      <c r="E5791" s="16" t="s">
        <v>142</v>
      </c>
      <c r="F5791" s="21">
        <v>44089</v>
      </c>
      <c r="G5791" s="16" t="s">
        <v>2449</v>
      </c>
      <c r="H5791" s="26" t="s">
        <v>133</v>
      </c>
      <c r="I5791" s="16" t="s">
        <v>2950</v>
      </c>
      <c r="J5791" s="20" t="s">
        <v>116</v>
      </c>
      <c r="L5791" s="16" t="s">
        <v>116</v>
      </c>
      <c r="M5791" s="26" t="s">
        <v>10793</v>
      </c>
      <c r="N5791" s="26" t="s">
        <v>10786</v>
      </c>
      <c r="O5791" s="16" t="s">
        <v>151</v>
      </c>
      <c r="P5791" s="26" t="s">
        <v>632</v>
      </c>
      <c r="R5791" s="16" t="s">
        <v>1494</v>
      </c>
      <c r="S5791" s="16" t="s">
        <v>84</v>
      </c>
      <c r="T5791" s="22">
        <v>0.01</v>
      </c>
      <c r="U5791" s="21">
        <v>43637</v>
      </c>
      <c r="W5791" s="20" t="s">
        <v>43</v>
      </c>
      <c r="X5791" s="16" t="s">
        <v>78</v>
      </c>
      <c r="Z5791" s="24" t="s">
        <v>32</v>
      </c>
      <c r="AA5791" s="24" t="s">
        <v>32</v>
      </c>
      <c r="AB5791" s="24" t="s">
        <v>32</v>
      </c>
      <c r="AC5791" s="24" t="s">
        <v>32</v>
      </c>
      <c r="AD5791" s="25">
        <v>2000</v>
      </c>
      <c r="AE5791" s="25">
        <v>0</v>
      </c>
      <c r="AF5791" s="25">
        <v>2404000</v>
      </c>
      <c r="AG5791" s="25">
        <v>0</v>
      </c>
      <c r="AH5791" s="25">
        <v>2406000</v>
      </c>
      <c r="AI5791" s="16" t="s">
        <v>10792</v>
      </c>
    </row>
    <row r="5792" spans="1:35" x14ac:dyDescent="0.25">
      <c r="A5792" s="17">
        <v>128878</v>
      </c>
      <c r="B5792" s="18">
        <v>1</v>
      </c>
      <c r="C5792" s="16" t="s">
        <v>474</v>
      </c>
      <c r="D5792" s="21">
        <v>43588</v>
      </c>
      <c r="E5792" s="16" t="s">
        <v>142</v>
      </c>
      <c r="F5792" s="21">
        <v>44089</v>
      </c>
      <c r="G5792" s="16" t="s">
        <v>82</v>
      </c>
      <c r="H5792" s="26" t="s">
        <v>133</v>
      </c>
      <c r="I5792" s="16" t="s">
        <v>2950</v>
      </c>
      <c r="J5792" s="20" t="s">
        <v>116</v>
      </c>
      <c r="L5792" s="16" t="s">
        <v>116</v>
      </c>
      <c r="M5792" s="26" t="s">
        <v>10791</v>
      </c>
      <c r="N5792" s="26" t="s">
        <v>10786</v>
      </c>
      <c r="O5792" s="16" t="s">
        <v>151</v>
      </c>
      <c r="P5792" s="26" t="s">
        <v>632</v>
      </c>
      <c r="R5792" s="16" t="s">
        <v>1494</v>
      </c>
      <c r="S5792" s="16" t="s">
        <v>84</v>
      </c>
      <c r="T5792" s="22">
        <v>0.01</v>
      </c>
      <c r="U5792" s="21">
        <v>43637</v>
      </c>
      <c r="W5792" s="20" t="s">
        <v>43</v>
      </c>
      <c r="X5792" s="16" t="s">
        <v>78</v>
      </c>
      <c r="Z5792" s="24" t="s">
        <v>32</v>
      </c>
      <c r="AA5792" s="24" t="s">
        <v>32</v>
      </c>
      <c r="AB5792" s="24" t="s">
        <v>32</v>
      </c>
      <c r="AC5792" s="24" t="s">
        <v>32</v>
      </c>
      <c r="AD5792" s="25">
        <v>2000</v>
      </c>
      <c r="AE5792" s="25">
        <v>0</v>
      </c>
      <c r="AF5792" s="25">
        <v>1315000</v>
      </c>
      <c r="AG5792" s="25">
        <v>0</v>
      </c>
      <c r="AH5792" s="25">
        <v>1317000</v>
      </c>
      <c r="AI5792" s="16" t="s">
        <v>10790</v>
      </c>
    </row>
    <row r="5793" spans="1:35" x14ac:dyDescent="0.25">
      <c r="A5793" s="17">
        <v>128879</v>
      </c>
      <c r="B5793" s="18">
        <v>1</v>
      </c>
      <c r="C5793" s="16" t="s">
        <v>474</v>
      </c>
      <c r="D5793" s="21">
        <v>43588</v>
      </c>
      <c r="E5793" s="16" t="s">
        <v>142</v>
      </c>
      <c r="F5793" s="21">
        <v>44089</v>
      </c>
      <c r="G5793" s="16" t="s">
        <v>2449</v>
      </c>
      <c r="H5793" s="26" t="s">
        <v>133</v>
      </c>
      <c r="I5793" s="16" t="s">
        <v>2950</v>
      </c>
      <c r="J5793" s="20" t="s">
        <v>116</v>
      </c>
      <c r="L5793" s="16" t="s">
        <v>116</v>
      </c>
      <c r="M5793" s="26" t="s">
        <v>10789</v>
      </c>
      <c r="N5793" s="26" t="s">
        <v>10786</v>
      </c>
      <c r="O5793" s="16" t="s">
        <v>151</v>
      </c>
      <c r="P5793" s="26" t="s">
        <v>632</v>
      </c>
      <c r="R5793" s="16" t="s">
        <v>1494</v>
      </c>
      <c r="S5793" s="16" t="s">
        <v>84</v>
      </c>
      <c r="T5793" s="22">
        <v>0.01</v>
      </c>
      <c r="U5793" s="21">
        <v>43637</v>
      </c>
      <c r="W5793" s="20" t="s">
        <v>43</v>
      </c>
      <c r="X5793" s="16" t="s">
        <v>78</v>
      </c>
      <c r="Z5793" s="24" t="s">
        <v>32</v>
      </c>
      <c r="AA5793" s="24" t="s">
        <v>32</v>
      </c>
      <c r="AB5793" s="24" t="s">
        <v>32</v>
      </c>
      <c r="AC5793" s="24" t="s">
        <v>32</v>
      </c>
      <c r="AD5793" s="25">
        <v>2000</v>
      </c>
      <c r="AE5793" s="25">
        <v>0</v>
      </c>
      <c r="AF5793" s="25">
        <v>1266000</v>
      </c>
      <c r="AG5793" s="25">
        <v>0</v>
      </c>
      <c r="AH5793" s="25">
        <v>1268000</v>
      </c>
      <c r="AI5793" s="16" t="s">
        <v>10788</v>
      </c>
    </row>
    <row r="5794" spans="1:35" x14ac:dyDescent="0.25">
      <c r="A5794" s="17">
        <v>128880</v>
      </c>
      <c r="B5794" s="18">
        <v>1</v>
      </c>
      <c r="C5794" s="16" t="s">
        <v>474</v>
      </c>
      <c r="D5794" s="21">
        <v>43588</v>
      </c>
      <c r="E5794" s="16" t="s">
        <v>142</v>
      </c>
      <c r="F5794" s="21">
        <v>44089</v>
      </c>
      <c r="G5794" s="16" t="s">
        <v>2449</v>
      </c>
      <c r="H5794" s="26" t="s">
        <v>133</v>
      </c>
      <c r="I5794" s="16" t="s">
        <v>2950</v>
      </c>
      <c r="J5794" s="20" t="s">
        <v>116</v>
      </c>
      <c r="L5794" s="16" t="s">
        <v>116</v>
      </c>
      <c r="M5794" s="26" t="s">
        <v>10787</v>
      </c>
      <c r="N5794" s="26" t="s">
        <v>10786</v>
      </c>
      <c r="O5794" s="16" t="s">
        <v>151</v>
      </c>
      <c r="P5794" s="26" t="s">
        <v>632</v>
      </c>
      <c r="R5794" s="16" t="s">
        <v>1494</v>
      </c>
      <c r="S5794" s="16" t="s">
        <v>84</v>
      </c>
      <c r="T5794" s="22">
        <v>0.01</v>
      </c>
      <c r="U5794" s="21">
        <v>43637</v>
      </c>
      <c r="W5794" s="20" t="s">
        <v>43</v>
      </c>
      <c r="X5794" s="16" t="s">
        <v>78</v>
      </c>
      <c r="Z5794" s="24" t="s">
        <v>32</v>
      </c>
      <c r="AA5794" s="24" t="s">
        <v>32</v>
      </c>
      <c r="AB5794" s="24" t="s">
        <v>32</v>
      </c>
      <c r="AC5794" s="24" t="s">
        <v>32</v>
      </c>
      <c r="AD5794" s="25">
        <v>2000</v>
      </c>
      <c r="AE5794" s="25">
        <v>0</v>
      </c>
      <c r="AF5794" s="25">
        <v>1480000</v>
      </c>
      <c r="AG5794" s="25">
        <v>0</v>
      </c>
      <c r="AH5794" s="25">
        <v>1482000</v>
      </c>
      <c r="AI5794" s="16" t="s">
        <v>10785</v>
      </c>
    </row>
    <row r="5795" spans="1:35" x14ac:dyDescent="0.25">
      <c r="A5795" s="17">
        <v>128884</v>
      </c>
      <c r="B5795" s="18">
        <v>2</v>
      </c>
      <c r="C5795" s="16" t="s">
        <v>47</v>
      </c>
      <c r="D5795" s="21">
        <v>43592</v>
      </c>
      <c r="E5795" s="16" t="s">
        <v>4294</v>
      </c>
      <c r="F5795" s="21">
        <v>43956</v>
      </c>
      <c r="G5795" s="16" t="s">
        <v>33</v>
      </c>
      <c r="H5795" s="26" t="s">
        <v>264</v>
      </c>
      <c r="I5795" s="16" t="s">
        <v>5119</v>
      </c>
      <c r="K5795" s="16" t="s">
        <v>5120</v>
      </c>
      <c r="L5795" s="16" t="s">
        <v>37</v>
      </c>
      <c r="M5795" s="26" t="s">
        <v>5121</v>
      </c>
      <c r="O5795" s="16" t="s">
        <v>1149</v>
      </c>
      <c r="P5795" s="26" t="s">
        <v>188</v>
      </c>
      <c r="T5795" s="22">
        <v>1.1180000000000001</v>
      </c>
      <c r="W5795" s="20" t="s">
        <v>43</v>
      </c>
      <c r="X5795" s="16" t="s">
        <v>44</v>
      </c>
      <c r="Z5795" s="25">
        <v>0</v>
      </c>
      <c r="AA5795" s="25">
        <v>0</v>
      </c>
      <c r="AB5795" s="25">
        <v>0</v>
      </c>
      <c r="AC5795" s="25">
        <v>3833.88</v>
      </c>
      <c r="AD5795" s="25">
        <v>0</v>
      </c>
      <c r="AE5795" s="25">
        <v>0</v>
      </c>
      <c r="AF5795" s="25">
        <v>0</v>
      </c>
      <c r="AG5795" s="25">
        <v>33945.410000000003</v>
      </c>
      <c r="AH5795" s="25">
        <v>33945.410000000003</v>
      </c>
      <c r="AI5795" s="16" t="s">
        <v>5122</v>
      </c>
    </row>
    <row r="5796" spans="1:35" ht="30" x14ac:dyDescent="0.25">
      <c r="A5796" s="17">
        <v>128885</v>
      </c>
      <c r="B5796" s="18">
        <v>4</v>
      </c>
      <c r="C5796" s="16" t="s">
        <v>73</v>
      </c>
      <c r="D5796" s="21">
        <v>43592</v>
      </c>
      <c r="E5796" s="16" t="s">
        <v>342</v>
      </c>
      <c r="F5796" s="21">
        <v>44301</v>
      </c>
      <c r="G5796" s="16" t="s">
        <v>1244</v>
      </c>
      <c r="H5796" s="26" t="s">
        <v>323</v>
      </c>
      <c r="I5796" s="16" t="s">
        <v>1465</v>
      </c>
      <c r="J5796" s="20" t="s">
        <v>116</v>
      </c>
      <c r="L5796" s="16" t="s">
        <v>116</v>
      </c>
      <c r="M5796" s="26" t="s">
        <v>5123</v>
      </c>
      <c r="N5796" s="26" t="s">
        <v>453</v>
      </c>
      <c r="O5796" s="16" t="s">
        <v>632</v>
      </c>
      <c r="P5796" s="26" t="s">
        <v>453</v>
      </c>
      <c r="T5796" s="22">
        <v>6.18</v>
      </c>
      <c r="U5796" s="21">
        <v>44603</v>
      </c>
      <c r="W5796" s="20" t="s">
        <v>43</v>
      </c>
      <c r="X5796" s="16" t="s">
        <v>78</v>
      </c>
      <c r="Z5796" s="25">
        <v>33000</v>
      </c>
      <c r="AA5796" s="25">
        <v>0</v>
      </c>
      <c r="AB5796" s="25">
        <v>0</v>
      </c>
      <c r="AC5796" s="25">
        <v>0</v>
      </c>
      <c r="AD5796" s="25">
        <v>73000</v>
      </c>
      <c r="AE5796" s="25">
        <v>0</v>
      </c>
      <c r="AF5796" s="25">
        <v>0</v>
      </c>
      <c r="AG5796" s="25">
        <v>0</v>
      </c>
      <c r="AH5796" s="25">
        <v>73000</v>
      </c>
      <c r="AI5796" s="16" t="s">
        <v>5124</v>
      </c>
    </row>
    <row r="5797" spans="1:35" x14ac:dyDescent="0.25">
      <c r="A5797" s="17">
        <v>128887</v>
      </c>
      <c r="B5797" s="18">
        <v>1</v>
      </c>
      <c r="C5797" s="16" t="s">
        <v>73</v>
      </c>
      <c r="D5797" s="21">
        <v>43592</v>
      </c>
      <c r="E5797" s="16" t="s">
        <v>4294</v>
      </c>
      <c r="F5797" s="21">
        <v>44301</v>
      </c>
      <c r="G5797" s="16" t="s">
        <v>56</v>
      </c>
      <c r="H5797" s="26" t="s">
        <v>209</v>
      </c>
      <c r="I5797" s="16" t="s">
        <v>10784</v>
      </c>
      <c r="K5797" s="16" t="s">
        <v>10783</v>
      </c>
      <c r="L5797" s="16" t="s">
        <v>37</v>
      </c>
      <c r="M5797" s="26" t="s">
        <v>10782</v>
      </c>
      <c r="O5797" s="16" t="s">
        <v>39</v>
      </c>
      <c r="P5797" s="26" t="s">
        <v>40</v>
      </c>
      <c r="R5797" s="16" t="s">
        <v>41</v>
      </c>
      <c r="S5797" s="16" t="s">
        <v>42</v>
      </c>
      <c r="T5797" s="22">
        <v>0.01</v>
      </c>
      <c r="W5797" s="20" t="s">
        <v>43</v>
      </c>
      <c r="X5797" s="16" t="s">
        <v>44</v>
      </c>
      <c r="Y5797" s="26" t="s">
        <v>10781</v>
      </c>
      <c r="Z5797" s="24" t="s">
        <v>32</v>
      </c>
      <c r="AA5797" s="24" t="s">
        <v>32</v>
      </c>
      <c r="AB5797" s="24" t="s">
        <v>32</v>
      </c>
      <c r="AC5797" s="24" t="s">
        <v>32</v>
      </c>
      <c r="AD5797" s="24" t="s">
        <v>32</v>
      </c>
      <c r="AE5797" s="24" t="s">
        <v>32</v>
      </c>
      <c r="AF5797" s="24" t="s">
        <v>32</v>
      </c>
      <c r="AG5797" s="24" t="s">
        <v>32</v>
      </c>
      <c r="AH5797" s="24" t="s">
        <v>32</v>
      </c>
      <c r="AI5797" s="16" t="s">
        <v>10780</v>
      </c>
    </row>
    <row r="5798" spans="1:35" ht="30" x14ac:dyDescent="0.25">
      <c r="A5798" s="17">
        <v>128889</v>
      </c>
      <c r="B5798" s="18">
        <v>4</v>
      </c>
      <c r="C5798" s="16" t="s">
        <v>73</v>
      </c>
      <c r="D5798" s="21">
        <v>43593</v>
      </c>
      <c r="E5798" s="16" t="s">
        <v>342</v>
      </c>
      <c r="F5798" s="21">
        <v>44365</v>
      </c>
      <c r="G5798" s="16" t="s">
        <v>82</v>
      </c>
      <c r="H5798" s="26" t="s">
        <v>221</v>
      </c>
      <c r="I5798" s="16" t="s">
        <v>477</v>
      </c>
      <c r="J5798" s="20" t="s">
        <v>116</v>
      </c>
      <c r="L5798" s="16" t="s">
        <v>116</v>
      </c>
      <c r="M5798" s="26" t="s">
        <v>5125</v>
      </c>
      <c r="N5798" s="26" t="s">
        <v>453</v>
      </c>
      <c r="O5798" s="16" t="s">
        <v>632</v>
      </c>
      <c r="P5798" s="26" t="s">
        <v>453</v>
      </c>
      <c r="T5798" s="22">
        <v>3.8</v>
      </c>
      <c r="U5798" s="21">
        <v>44428</v>
      </c>
      <c r="W5798" s="20" t="s">
        <v>43</v>
      </c>
      <c r="X5798" s="16" t="s">
        <v>140</v>
      </c>
      <c r="Z5798" s="25">
        <v>5000</v>
      </c>
      <c r="AA5798" s="25">
        <v>0</v>
      </c>
      <c r="AB5798" s="25">
        <v>0</v>
      </c>
      <c r="AC5798" s="25">
        <v>0</v>
      </c>
      <c r="AD5798" s="25">
        <v>45000</v>
      </c>
      <c r="AE5798" s="25">
        <v>0</v>
      </c>
      <c r="AF5798" s="25">
        <v>0</v>
      </c>
      <c r="AG5798" s="25">
        <v>0</v>
      </c>
      <c r="AH5798" s="25">
        <v>45000</v>
      </c>
      <c r="AI5798" s="16" t="s">
        <v>5126</v>
      </c>
    </row>
    <row r="5799" spans="1:35" x14ac:dyDescent="0.25">
      <c r="A5799" s="17">
        <v>128893</v>
      </c>
      <c r="B5799" s="18">
        <v>4</v>
      </c>
      <c r="C5799" s="16" t="s">
        <v>73</v>
      </c>
      <c r="D5799" s="21">
        <v>43593</v>
      </c>
      <c r="E5799" s="16" t="s">
        <v>342</v>
      </c>
      <c r="F5799" s="21">
        <v>44279</v>
      </c>
      <c r="G5799" s="16" t="s">
        <v>75</v>
      </c>
      <c r="H5799" s="26" t="s">
        <v>221</v>
      </c>
      <c r="I5799" s="16" t="s">
        <v>3410</v>
      </c>
      <c r="J5799" s="20" t="s">
        <v>116</v>
      </c>
      <c r="L5799" s="16" t="s">
        <v>116</v>
      </c>
      <c r="M5799" s="26" t="s">
        <v>10779</v>
      </c>
      <c r="N5799" s="26" t="s">
        <v>453</v>
      </c>
      <c r="O5799" s="16" t="s">
        <v>632</v>
      </c>
      <c r="P5799" s="26" t="s">
        <v>1723</v>
      </c>
      <c r="T5799" s="22">
        <v>5.95</v>
      </c>
      <c r="U5799" s="21">
        <v>44792</v>
      </c>
      <c r="W5799" s="20" t="s">
        <v>43</v>
      </c>
      <c r="X5799" s="16" t="s">
        <v>140</v>
      </c>
      <c r="Z5799" s="24" t="s">
        <v>32</v>
      </c>
      <c r="AA5799" s="24" t="s">
        <v>32</v>
      </c>
      <c r="AB5799" s="24" t="s">
        <v>32</v>
      </c>
      <c r="AC5799" s="24" t="s">
        <v>32</v>
      </c>
      <c r="AD5799" s="25">
        <v>40000</v>
      </c>
      <c r="AE5799" s="25">
        <v>0</v>
      </c>
      <c r="AF5799" s="25">
        <v>0</v>
      </c>
      <c r="AG5799" s="25">
        <v>0</v>
      </c>
      <c r="AH5799" s="25">
        <v>40000</v>
      </c>
      <c r="AI5799" s="16" t="s">
        <v>10778</v>
      </c>
    </row>
    <row r="5800" spans="1:35" ht="60" x14ac:dyDescent="0.25">
      <c r="A5800" s="17">
        <v>128895</v>
      </c>
      <c r="B5800" s="18">
        <v>4</v>
      </c>
      <c r="C5800" s="16" t="s">
        <v>73</v>
      </c>
      <c r="D5800" s="21">
        <v>43594</v>
      </c>
      <c r="E5800" s="16" t="s">
        <v>1409</v>
      </c>
      <c r="F5800" s="21">
        <v>44361</v>
      </c>
      <c r="G5800" s="16" t="s">
        <v>105</v>
      </c>
      <c r="H5800" s="26" t="s">
        <v>258</v>
      </c>
      <c r="M5800" s="26" t="s">
        <v>5127</v>
      </c>
      <c r="N5800" s="26" t="s">
        <v>5128</v>
      </c>
      <c r="O5800" s="16" t="s">
        <v>60</v>
      </c>
      <c r="P5800" s="26" t="s">
        <v>188</v>
      </c>
      <c r="R5800" s="16" t="s">
        <v>139</v>
      </c>
      <c r="S5800" s="16" t="s">
        <v>84</v>
      </c>
      <c r="T5800" s="22">
        <v>0.57999999999999996</v>
      </c>
      <c r="W5800" s="20" t="s">
        <v>43</v>
      </c>
      <c r="X5800" s="16" t="s">
        <v>78</v>
      </c>
      <c r="Z5800" s="25">
        <v>31110</v>
      </c>
      <c r="AA5800" s="25">
        <v>0</v>
      </c>
      <c r="AB5800" s="25">
        <v>0</v>
      </c>
      <c r="AC5800" s="25">
        <v>0</v>
      </c>
      <c r="AD5800" s="25">
        <v>41110</v>
      </c>
      <c r="AE5800" s="25">
        <v>0</v>
      </c>
      <c r="AF5800" s="25">
        <v>0</v>
      </c>
      <c r="AG5800" s="25">
        <v>0</v>
      </c>
      <c r="AH5800" s="25">
        <v>41110</v>
      </c>
      <c r="AI5800" s="16" t="s">
        <v>5129</v>
      </c>
    </row>
    <row r="5801" spans="1:35" x14ac:dyDescent="0.25">
      <c r="A5801" s="17">
        <v>128896</v>
      </c>
      <c r="B5801" s="18">
        <v>4</v>
      </c>
      <c r="C5801" s="16" t="s">
        <v>73</v>
      </c>
      <c r="D5801" s="21">
        <v>43594</v>
      </c>
      <c r="E5801" s="16" t="s">
        <v>342</v>
      </c>
      <c r="F5801" s="21">
        <v>44279</v>
      </c>
      <c r="G5801" s="16" t="s">
        <v>75</v>
      </c>
      <c r="H5801" s="26" t="s">
        <v>221</v>
      </c>
      <c r="I5801" s="16" t="s">
        <v>3410</v>
      </c>
      <c r="J5801" s="20" t="s">
        <v>116</v>
      </c>
      <c r="L5801" s="16" t="s">
        <v>116</v>
      </c>
      <c r="M5801" s="26" t="s">
        <v>10777</v>
      </c>
      <c r="N5801" s="26" t="s">
        <v>453</v>
      </c>
      <c r="O5801" s="16" t="s">
        <v>632</v>
      </c>
      <c r="P5801" s="26" t="s">
        <v>1723</v>
      </c>
      <c r="T5801" s="22">
        <v>1.7330000000000001</v>
      </c>
      <c r="U5801" s="21">
        <v>44792</v>
      </c>
      <c r="W5801" s="20" t="s">
        <v>43</v>
      </c>
      <c r="X5801" s="16" t="s">
        <v>140</v>
      </c>
      <c r="Z5801" s="24" t="s">
        <v>32</v>
      </c>
      <c r="AA5801" s="24" t="s">
        <v>32</v>
      </c>
      <c r="AB5801" s="24" t="s">
        <v>32</v>
      </c>
      <c r="AC5801" s="24" t="s">
        <v>32</v>
      </c>
      <c r="AD5801" s="25">
        <v>40000</v>
      </c>
      <c r="AE5801" s="25">
        <v>0</v>
      </c>
      <c r="AF5801" s="25">
        <v>0</v>
      </c>
      <c r="AG5801" s="25">
        <v>0</v>
      </c>
      <c r="AH5801" s="25">
        <v>40000</v>
      </c>
      <c r="AI5801" s="16" t="s">
        <v>10776</v>
      </c>
    </row>
    <row r="5802" spans="1:35" ht="30" x14ac:dyDescent="0.25">
      <c r="A5802" s="17">
        <v>128897</v>
      </c>
      <c r="B5802" s="18">
        <v>4</v>
      </c>
      <c r="C5802" s="16" t="s">
        <v>73</v>
      </c>
      <c r="D5802" s="21">
        <v>43594</v>
      </c>
      <c r="E5802" s="16" t="s">
        <v>342</v>
      </c>
      <c r="F5802" s="21">
        <v>44358</v>
      </c>
      <c r="G5802" s="16" t="s">
        <v>82</v>
      </c>
      <c r="H5802" s="26" t="s">
        <v>428</v>
      </c>
      <c r="I5802" s="16" t="s">
        <v>1166</v>
      </c>
      <c r="J5802" s="20" t="s">
        <v>116</v>
      </c>
      <c r="L5802" s="16" t="s">
        <v>116</v>
      </c>
      <c r="M5802" s="26" t="s">
        <v>5130</v>
      </c>
      <c r="N5802" s="26" t="s">
        <v>453</v>
      </c>
      <c r="O5802" s="16" t="s">
        <v>632</v>
      </c>
      <c r="P5802" s="26" t="s">
        <v>453</v>
      </c>
      <c r="T5802" s="22">
        <v>4</v>
      </c>
      <c r="U5802" s="21">
        <v>44477</v>
      </c>
      <c r="W5802" s="20" t="s">
        <v>43</v>
      </c>
      <c r="X5802" s="16" t="s">
        <v>140</v>
      </c>
      <c r="Z5802" s="25">
        <v>51000</v>
      </c>
      <c r="AA5802" s="25">
        <v>0</v>
      </c>
      <c r="AB5802" s="25">
        <v>0</v>
      </c>
      <c r="AC5802" s="25">
        <v>0</v>
      </c>
      <c r="AD5802" s="25">
        <v>51000</v>
      </c>
      <c r="AE5802" s="25">
        <v>0</v>
      </c>
      <c r="AF5802" s="25">
        <v>0</v>
      </c>
      <c r="AG5802" s="25">
        <v>0</v>
      </c>
      <c r="AH5802" s="25">
        <v>51000</v>
      </c>
      <c r="AI5802" s="16" t="s">
        <v>5131</v>
      </c>
    </row>
    <row r="5803" spans="1:35" x14ac:dyDescent="0.25">
      <c r="A5803" s="17">
        <v>128898</v>
      </c>
      <c r="B5803" s="18">
        <v>4</v>
      </c>
      <c r="C5803" s="16" t="s">
        <v>47</v>
      </c>
      <c r="D5803" s="21">
        <v>43594</v>
      </c>
      <c r="E5803" s="16" t="s">
        <v>142</v>
      </c>
      <c r="F5803" s="21">
        <v>44272</v>
      </c>
      <c r="G5803" s="16" t="s">
        <v>142</v>
      </c>
      <c r="H5803" s="26" t="s">
        <v>261</v>
      </c>
      <c r="I5803" s="16" t="s">
        <v>116</v>
      </c>
      <c r="J5803" s="20" t="s">
        <v>116</v>
      </c>
      <c r="L5803" s="16" t="s">
        <v>116</v>
      </c>
      <c r="M5803" s="26" t="s">
        <v>5132</v>
      </c>
      <c r="N5803" s="26" t="s">
        <v>5133</v>
      </c>
      <c r="O5803" s="16" t="s">
        <v>78</v>
      </c>
      <c r="P5803" s="26" t="s">
        <v>198</v>
      </c>
      <c r="R5803" s="16" t="s">
        <v>139</v>
      </c>
      <c r="S5803" s="16" t="s">
        <v>84</v>
      </c>
      <c r="T5803" s="23" t="s">
        <v>32</v>
      </c>
      <c r="U5803" s="21">
        <v>43812</v>
      </c>
      <c r="W5803" s="20" t="s">
        <v>43</v>
      </c>
      <c r="X5803" s="16" t="s">
        <v>78</v>
      </c>
      <c r="Z5803" s="25">
        <v>0</v>
      </c>
      <c r="AA5803" s="25">
        <v>0</v>
      </c>
      <c r="AB5803" s="25">
        <v>43125.73</v>
      </c>
      <c r="AC5803" s="25">
        <v>0</v>
      </c>
      <c r="AD5803" s="25">
        <v>0</v>
      </c>
      <c r="AE5803" s="25">
        <v>0</v>
      </c>
      <c r="AF5803" s="25">
        <v>129614.73</v>
      </c>
      <c r="AG5803" s="25">
        <v>0</v>
      </c>
      <c r="AH5803" s="25">
        <v>129614.73</v>
      </c>
      <c r="AI5803" s="16" t="s">
        <v>5134</v>
      </c>
    </row>
    <row r="5804" spans="1:35" x14ac:dyDescent="0.25">
      <c r="A5804" s="17">
        <v>128901</v>
      </c>
      <c r="B5804" s="18">
        <v>1</v>
      </c>
      <c r="C5804" s="16" t="s">
        <v>73</v>
      </c>
      <c r="D5804" s="21">
        <v>43598</v>
      </c>
      <c r="E5804" s="16" t="s">
        <v>10491</v>
      </c>
      <c r="F5804" s="21">
        <v>43598</v>
      </c>
      <c r="G5804" s="16" t="s">
        <v>10491</v>
      </c>
      <c r="H5804" s="26" t="s">
        <v>182</v>
      </c>
      <c r="M5804" s="26" t="s">
        <v>10775</v>
      </c>
      <c r="O5804" s="16" t="s">
        <v>1171</v>
      </c>
      <c r="P5804" s="26" t="s">
        <v>1062</v>
      </c>
      <c r="T5804" s="23" t="s">
        <v>32</v>
      </c>
      <c r="W5804" s="20" t="s">
        <v>43</v>
      </c>
      <c r="Z5804" s="24" t="s">
        <v>32</v>
      </c>
      <c r="AA5804" s="24" t="s">
        <v>32</v>
      </c>
      <c r="AB5804" s="24" t="s">
        <v>32</v>
      </c>
      <c r="AC5804" s="24" t="s">
        <v>32</v>
      </c>
      <c r="AD5804" s="25">
        <v>0</v>
      </c>
      <c r="AE5804" s="25">
        <v>0</v>
      </c>
      <c r="AF5804" s="25">
        <v>150299</v>
      </c>
      <c r="AG5804" s="25">
        <v>0</v>
      </c>
      <c r="AH5804" s="25">
        <v>150299</v>
      </c>
      <c r="AI5804" s="16" t="s">
        <v>10774</v>
      </c>
    </row>
    <row r="5805" spans="1:35" x14ac:dyDescent="0.25">
      <c r="A5805" s="17">
        <v>128902</v>
      </c>
      <c r="B5805" s="18">
        <v>6</v>
      </c>
      <c r="C5805" s="16" t="s">
        <v>73</v>
      </c>
      <c r="D5805" s="21">
        <v>43598</v>
      </c>
      <c r="E5805" s="16" t="s">
        <v>142</v>
      </c>
      <c r="F5805" s="21">
        <v>43598</v>
      </c>
      <c r="G5805" s="16" t="s">
        <v>142</v>
      </c>
      <c r="H5805" s="26" t="s">
        <v>76</v>
      </c>
      <c r="M5805" s="26" t="s">
        <v>10773</v>
      </c>
      <c r="O5805" s="16" t="s">
        <v>78</v>
      </c>
      <c r="P5805" s="26" t="s">
        <v>551</v>
      </c>
      <c r="T5805" s="23" t="s">
        <v>32</v>
      </c>
      <c r="W5805" s="20" t="s">
        <v>43</v>
      </c>
      <c r="Z5805" s="24" t="s">
        <v>32</v>
      </c>
      <c r="AA5805" s="24" t="s">
        <v>32</v>
      </c>
      <c r="AB5805" s="24" t="s">
        <v>32</v>
      </c>
      <c r="AC5805" s="24" t="s">
        <v>32</v>
      </c>
      <c r="AD5805" s="25">
        <v>89851</v>
      </c>
      <c r="AE5805" s="25">
        <v>0</v>
      </c>
      <c r="AF5805" s="25">
        <v>0</v>
      </c>
      <c r="AG5805" s="25">
        <v>0</v>
      </c>
      <c r="AH5805" s="25">
        <v>89851</v>
      </c>
    </row>
    <row r="5806" spans="1:35" ht="30" x14ac:dyDescent="0.25">
      <c r="A5806" s="17">
        <v>128910</v>
      </c>
      <c r="B5806" s="18">
        <v>4</v>
      </c>
      <c r="C5806" s="16" t="s">
        <v>31</v>
      </c>
      <c r="D5806" s="21">
        <v>43600</v>
      </c>
      <c r="E5806" s="16" t="s">
        <v>342</v>
      </c>
      <c r="F5806" s="21">
        <v>44349</v>
      </c>
      <c r="G5806" s="16" t="s">
        <v>74</v>
      </c>
      <c r="H5806" s="26" t="s">
        <v>298</v>
      </c>
      <c r="I5806" s="16" t="s">
        <v>2585</v>
      </c>
      <c r="J5806" s="20" t="s">
        <v>116</v>
      </c>
      <c r="L5806" s="16" t="s">
        <v>116</v>
      </c>
      <c r="M5806" s="26" t="s">
        <v>5135</v>
      </c>
      <c r="N5806" s="26" t="s">
        <v>453</v>
      </c>
      <c r="O5806" s="16" t="s">
        <v>632</v>
      </c>
      <c r="P5806" s="26" t="s">
        <v>453</v>
      </c>
      <c r="T5806" s="22">
        <v>5.14</v>
      </c>
      <c r="U5806" s="21">
        <v>44323</v>
      </c>
      <c r="W5806" s="20" t="s">
        <v>43</v>
      </c>
      <c r="X5806" s="16" t="s">
        <v>78</v>
      </c>
      <c r="Z5806" s="25">
        <v>17000</v>
      </c>
      <c r="AA5806" s="25">
        <v>0</v>
      </c>
      <c r="AB5806" s="25">
        <v>228000</v>
      </c>
      <c r="AC5806" s="25">
        <v>0</v>
      </c>
      <c r="AD5806" s="25">
        <v>57000</v>
      </c>
      <c r="AE5806" s="25">
        <v>0</v>
      </c>
      <c r="AF5806" s="25">
        <v>228000</v>
      </c>
      <c r="AG5806" s="25">
        <v>0</v>
      </c>
      <c r="AH5806" s="25">
        <v>285000</v>
      </c>
      <c r="AI5806" s="16" t="s">
        <v>5136</v>
      </c>
    </row>
    <row r="5807" spans="1:35" x14ac:dyDescent="0.25">
      <c r="A5807" s="17">
        <v>128924</v>
      </c>
      <c r="B5807" s="18">
        <v>4</v>
      </c>
      <c r="C5807" s="16" t="s">
        <v>73</v>
      </c>
      <c r="D5807" s="21">
        <v>43600</v>
      </c>
      <c r="E5807" s="16" t="s">
        <v>3773</v>
      </c>
      <c r="F5807" s="21">
        <v>43600</v>
      </c>
      <c r="G5807" s="16" t="s">
        <v>3773</v>
      </c>
      <c r="H5807" s="26" t="s">
        <v>258</v>
      </c>
      <c r="M5807" s="26" t="s">
        <v>10772</v>
      </c>
      <c r="O5807" s="16" t="s">
        <v>1171</v>
      </c>
      <c r="P5807" s="26" t="s">
        <v>1062</v>
      </c>
      <c r="T5807" s="23" t="s">
        <v>32</v>
      </c>
      <c r="W5807" s="20" t="s">
        <v>43</v>
      </c>
      <c r="Z5807" s="24" t="s">
        <v>32</v>
      </c>
      <c r="AA5807" s="24" t="s">
        <v>32</v>
      </c>
      <c r="AB5807" s="24" t="s">
        <v>32</v>
      </c>
      <c r="AC5807" s="24" t="s">
        <v>32</v>
      </c>
      <c r="AD5807" s="25">
        <v>0</v>
      </c>
      <c r="AE5807" s="25">
        <v>0</v>
      </c>
      <c r="AF5807" s="25">
        <v>8000</v>
      </c>
      <c r="AG5807" s="25">
        <v>0</v>
      </c>
      <c r="AH5807" s="25">
        <v>8000</v>
      </c>
      <c r="AI5807" s="16" t="s">
        <v>10771</v>
      </c>
    </row>
    <row r="5808" spans="1:35" x14ac:dyDescent="0.25">
      <c r="A5808" s="17">
        <v>128925</v>
      </c>
      <c r="B5808" s="18">
        <v>4</v>
      </c>
      <c r="C5808" s="16" t="s">
        <v>73</v>
      </c>
      <c r="D5808" s="21">
        <v>43600</v>
      </c>
      <c r="E5808" s="16" t="s">
        <v>486</v>
      </c>
      <c r="F5808" s="21">
        <v>43773</v>
      </c>
      <c r="G5808" s="16" t="s">
        <v>75</v>
      </c>
      <c r="H5808" s="26" t="s">
        <v>295</v>
      </c>
      <c r="I5808" s="16" t="s">
        <v>468</v>
      </c>
      <c r="J5808" s="20" t="s">
        <v>116</v>
      </c>
      <c r="L5808" s="16" t="s">
        <v>116</v>
      </c>
      <c r="M5808" s="26" t="s">
        <v>10770</v>
      </c>
      <c r="O5808" s="16" t="s">
        <v>179</v>
      </c>
      <c r="P5808" s="26" t="s">
        <v>79</v>
      </c>
      <c r="R5808" s="16" t="s">
        <v>41</v>
      </c>
      <c r="S5808" s="16" t="s">
        <v>84</v>
      </c>
      <c r="T5808" s="23" t="s">
        <v>32</v>
      </c>
      <c r="W5808" s="20" t="s">
        <v>43</v>
      </c>
      <c r="X5808" s="16" t="s">
        <v>511</v>
      </c>
      <c r="Z5808" s="24" t="s">
        <v>32</v>
      </c>
      <c r="AA5808" s="24" t="s">
        <v>32</v>
      </c>
      <c r="AB5808" s="24" t="s">
        <v>32</v>
      </c>
      <c r="AC5808" s="24" t="s">
        <v>32</v>
      </c>
      <c r="AD5808" s="25">
        <v>0</v>
      </c>
      <c r="AE5808" s="25">
        <v>0</v>
      </c>
      <c r="AF5808" s="25">
        <v>37000</v>
      </c>
      <c r="AG5808" s="25">
        <v>0</v>
      </c>
      <c r="AH5808" s="25">
        <v>37000</v>
      </c>
      <c r="AI5808" s="16" t="s">
        <v>10769</v>
      </c>
    </row>
    <row r="5809" spans="1:35" x14ac:dyDescent="0.25">
      <c r="A5809" s="17">
        <v>128933</v>
      </c>
      <c r="B5809" s="18">
        <v>2</v>
      </c>
      <c r="C5809" s="16" t="s">
        <v>31</v>
      </c>
      <c r="D5809" s="21">
        <v>43605</v>
      </c>
      <c r="E5809" s="16" t="s">
        <v>486</v>
      </c>
      <c r="F5809" s="21">
        <v>44006</v>
      </c>
      <c r="G5809" s="16" t="s">
        <v>109</v>
      </c>
      <c r="H5809" s="26" t="s">
        <v>286</v>
      </c>
      <c r="I5809" s="16" t="s">
        <v>1949</v>
      </c>
      <c r="J5809" s="20" t="s">
        <v>116</v>
      </c>
      <c r="L5809" s="16" t="s">
        <v>116</v>
      </c>
      <c r="M5809" s="26" t="s">
        <v>5137</v>
      </c>
      <c r="O5809" s="16" t="s">
        <v>179</v>
      </c>
      <c r="P5809" s="26" t="s">
        <v>79</v>
      </c>
      <c r="R5809" s="16" t="s">
        <v>41</v>
      </c>
      <c r="S5809" s="16" t="s">
        <v>84</v>
      </c>
      <c r="T5809" s="22">
        <v>0.26</v>
      </c>
      <c r="U5809" s="21">
        <v>43980</v>
      </c>
      <c r="W5809" s="20" t="s">
        <v>43</v>
      </c>
      <c r="X5809" s="16" t="s">
        <v>140</v>
      </c>
      <c r="Y5809" s="26" t="s">
        <v>5138</v>
      </c>
      <c r="Z5809" s="25">
        <v>0</v>
      </c>
      <c r="AA5809" s="25">
        <v>0</v>
      </c>
      <c r="AB5809" s="25">
        <v>1263643</v>
      </c>
      <c r="AC5809" s="25">
        <v>0</v>
      </c>
      <c r="AD5809" s="25">
        <v>77000</v>
      </c>
      <c r="AE5809" s="25">
        <v>0</v>
      </c>
      <c r="AF5809" s="25">
        <v>1412243</v>
      </c>
      <c r="AG5809" s="25">
        <v>0</v>
      </c>
      <c r="AH5809" s="25">
        <v>1489243</v>
      </c>
      <c r="AI5809" s="16" t="s">
        <v>5139</v>
      </c>
    </row>
    <row r="5810" spans="1:35" x14ac:dyDescent="0.25">
      <c r="A5810" s="17">
        <v>128937</v>
      </c>
      <c r="B5810" s="18">
        <v>1</v>
      </c>
      <c r="C5810" s="16" t="s">
        <v>31</v>
      </c>
      <c r="D5810" s="21">
        <v>43605</v>
      </c>
      <c r="E5810" s="16" t="s">
        <v>142</v>
      </c>
      <c r="F5810" s="21">
        <v>44252</v>
      </c>
      <c r="G5810" s="16" t="s">
        <v>32</v>
      </c>
      <c r="H5810" s="26" t="s">
        <v>158</v>
      </c>
      <c r="I5810" s="16" t="s">
        <v>5140</v>
      </c>
      <c r="J5810" s="20" t="s">
        <v>116</v>
      </c>
      <c r="L5810" s="16" t="s">
        <v>116</v>
      </c>
      <c r="M5810" s="26" t="s">
        <v>5141</v>
      </c>
      <c r="N5810" s="26" t="s">
        <v>5142</v>
      </c>
      <c r="O5810" s="16" t="s">
        <v>151</v>
      </c>
      <c r="P5810" s="26" t="s">
        <v>632</v>
      </c>
      <c r="R5810" s="16" t="s">
        <v>1494</v>
      </c>
      <c r="S5810" s="16" t="s">
        <v>84</v>
      </c>
      <c r="T5810" s="22">
        <v>0.01</v>
      </c>
      <c r="U5810" s="21">
        <v>44232</v>
      </c>
      <c r="W5810" s="20" t="s">
        <v>43</v>
      </c>
      <c r="X5810" s="16" t="s">
        <v>78</v>
      </c>
      <c r="Z5810" s="25">
        <v>0</v>
      </c>
      <c r="AA5810" s="25">
        <v>0</v>
      </c>
      <c r="AB5810" s="25">
        <v>1470000</v>
      </c>
      <c r="AC5810" s="25">
        <v>0</v>
      </c>
      <c r="AD5810" s="25">
        <v>3000</v>
      </c>
      <c r="AE5810" s="25">
        <v>127800</v>
      </c>
      <c r="AF5810" s="25">
        <v>1470000</v>
      </c>
      <c r="AG5810" s="25">
        <v>0</v>
      </c>
      <c r="AH5810" s="25">
        <v>1622800</v>
      </c>
      <c r="AI5810" s="16" t="s">
        <v>5143</v>
      </c>
    </row>
    <row r="5811" spans="1:35" ht="30" x14ac:dyDescent="0.25">
      <c r="A5811" s="17">
        <v>128944</v>
      </c>
      <c r="B5811" s="18">
        <v>1</v>
      </c>
      <c r="C5811" s="16" t="s">
        <v>474</v>
      </c>
      <c r="D5811" s="21">
        <v>43608</v>
      </c>
      <c r="E5811" s="16" t="s">
        <v>142</v>
      </c>
      <c r="F5811" s="21">
        <v>44127</v>
      </c>
      <c r="G5811" s="16" t="s">
        <v>32</v>
      </c>
      <c r="H5811" s="26" t="s">
        <v>1163</v>
      </c>
      <c r="M5811" s="26" t="s">
        <v>10768</v>
      </c>
      <c r="N5811" s="26" t="s">
        <v>10767</v>
      </c>
      <c r="O5811" s="16" t="s">
        <v>151</v>
      </c>
      <c r="P5811" s="26" t="s">
        <v>632</v>
      </c>
      <c r="R5811" s="16" t="s">
        <v>1494</v>
      </c>
      <c r="S5811" s="16" t="s">
        <v>84</v>
      </c>
      <c r="T5811" s="23" t="s">
        <v>32</v>
      </c>
      <c r="U5811" s="21">
        <v>43868</v>
      </c>
      <c r="W5811" s="20" t="s">
        <v>43</v>
      </c>
      <c r="Z5811" s="24" t="s">
        <v>32</v>
      </c>
      <c r="AA5811" s="24" t="s">
        <v>32</v>
      </c>
      <c r="AB5811" s="24" t="s">
        <v>32</v>
      </c>
      <c r="AC5811" s="24" t="s">
        <v>32</v>
      </c>
      <c r="AD5811" s="25">
        <v>0</v>
      </c>
      <c r="AE5811" s="25">
        <v>0</v>
      </c>
      <c r="AF5811" s="25">
        <v>650251</v>
      </c>
      <c r="AG5811" s="25">
        <v>0</v>
      </c>
      <c r="AH5811" s="25">
        <v>650251</v>
      </c>
      <c r="AI5811" s="16" t="s">
        <v>10766</v>
      </c>
    </row>
    <row r="5812" spans="1:35" ht="60" x14ac:dyDescent="0.25">
      <c r="A5812" s="17">
        <v>128950</v>
      </c>
      <c r="B5812" s="18">
        <v>3</v>
      </c>
      <c r="C5812" s="16" t="s">
        <v>73</v>
      </c>
      <c r="D5812" s="21">
        <v>43609</v>
      </c>
      <c r="E5812" s="16" t="s">
        <v>2469</v>
      </c>
      <c r="F5812" s="21">
        <v>44364</v>
      </c>
      <c r="G5812" s="16" t="s">
        <v>109</v>
      </c>
      <c r="H5812" s="26" t="s">
        <v>69</v>
      </c>
      <c r="I5812" s="16" t="s">
        <v>1518</v>
      </c>
      <c r="J5812" s="20" t="s">
        <v>1518</v>
      </c>
      <c r="M5812" s="26" t="s">
        <v>5144</v>
      </c>
      <c r="N5812" s="26" t="s">
        <v>5145</v>
      </c>
      <c r="O5812" s="16" t="s">
        <v>1520</v>
      </c>
      <c r="P5812" s="26" t="s">
        <v>138</v>
      </c>
      <c r="R5812" s="16" t="s">
        <v>139</v>
      </c>
      <c r="S5812" s="16" t="s">
        <v>42</v>
      </c>
      <c r="T5812" s="23" t="s">
        <v>32</v>
      </c>
      <c r="U5812" s="21">
        <v>45156</v>
      </c>
      <c r="W5812" s="20" t="s">
        <v>43</v>
      </c>
      <c r="Z5812" s="25">
        <v>174000</v>
      </c>
      <c r="AA5812" s="25">
        <v>72000</v>
      </c>
      <c r="AB5812" s="25">
        <v>0</v>
      </c>
      <c r="AC5812" s="25">
        <v>0</v>
      </c>
      <c r="AD5812" s="25">
        <v>174000</v>
      </c>
      <c r="AE5812" s="25">
        <v>72000</v>
      </c>
      <c r="AF5812" s="25">
        <v>0</v>
      </c>
      <c r="AG5812" s="25">
        <v>0</v>
      </c>
      <c r="AH5812" s="25">
        <v>246000</v>
      </c>
      <c r="AI5812" s="16" t="s">
        <v>5146</v>
      </c>
    </row>
    <row r="5813" spans="1:35" x14ac:dyDescent="0.25">
      <c r="A5813" s="17">
        <v>128962</v>
      </c>
      <c r="B5813" s="18">
        <v>1</v>
      </c>
      <c r="C5813" s="16" t="s">
        <v>73</v>
      </c>
      <c r="D5813" s="21">
        <v>43609</v>
      </c>
      <c r="E5813" s="16" t="s">
        <v>2469</v>
      </c>
      <c r="F5813" s="21">
        <v>44299</v>
      </c>
      <c r="G5813" s="16" t="s">
        <v>10765</v>
      </c>
      <c r="H5813" s="26" t="s">
        <v>196</v>
      </c>
      <c r="I5813" s="16" t="s">
        <v>1518</v>
      </c>
      <c r="J5813" s="20" t="s">
        <v>1518</v>
      </c>
      <c r="M5813" s="26" t="s">
        <v>10764</v>
      </c>
      <c r="O5813" s="16" t="s">
        <v>1520</v>
      </c>
      <c r="P5813" s="26" t="s">
        <v>568</v>
      </c>
      <c r="R5813" s="16" t="s">
        <v>139</v>
      </c>
      <c r="S5813" s="16" t="s">
        <v>192</v>
      </c>
      <c r="T5813" s="23" t="s">
        <v>32</v>
      </c>
      <c r="U5813" s="21">
        <v>44960</v>
      </c>
      <c r="W5813" s="20" t="s">
        <v>43</v>
      </c>
      <c r="Z5813" s="24" t="s">
        <v>32</v>
      </c>
      <c r="AA5813" s="24" t="s">
        <v>32</v>
      </c>
      <c r="AB5813" s="24" t="s">
        <v>32</v>
      </c>
      <c r="AC5813" s="24" t="s">
        <v>32</v>
      </c>
      <c r="AD5813" s="25">
        <v>248100</v>
      </c>
      <c r="AE5813" s="25">
        <v>0</v>
      </c>
      <c r="AF5813" s="25">
        <v>0</v>
      </c>
      <c r="AG5813" s="25">
        <v>0</v>
      </c>
      <c r="AH5813" s="25">
        <v>248100</v>
      </c>
      <c r="AI5813" s="16" t="s">
        <v>10763</v>
      </c>
    </row>
    <row r="5814" spans="1:35" x14ac:dyDescent="0.25">
      <c r="A5814" s="17">
        <v>128965</v>
      </c>
      <c r="B5814" s="18">
        <v>2</v>
      </c>
      <c r="C5814" s="16" t="s">
        <v>73</v>
      </c>
      <c r="D5814" s="21">
        <v>43610</v>
      </c>
      <c r="E5814" s="16" t="s">
        <v>2469</v>
      </c>
      <c r="F5814" s="21">
        <v>44364</v>
      </c>
      <c r="G5814" s="16" t="s">
        <v>109</v>
      </c>
      <c r="H5814" s="26" t="s">
        <v>206</v>
      </c>
      <c r="I5814" s="16" t="s">
        <v>1518</v>
      </c>
      <c r="J5814" s="20" t="s">
        <v>1518</v>
      </c>
      <c r="M5814" s="26" t="s">
        <v>10762</v>
      </c>
      <c r="O5814" s="16" t="s">
        <v>1520</v>
      </c>
      <c r="P5814" s="26" t="s">
        <v>138</v>
      </c>
      <c r="R5814" s="16" t="s">
        <v>139</v>
      </c>
      <c r="S5814" s="16" t="s">
        <v>42</v>
      </c>
      <c r="T5814" s="23" t="s">
        <v>32</v>
      </c>
      <c r="U5814" s="21">
        <v>44792</v>
      </c>
      <c r="W5814" s="20" t="s">
        <v>43</v>
      </c>
      <c r="X5814" s="16" t="s">
        <v>1150</v>
      </c>
      <c r="Z5814" s="24" t="s">
        <v>32</v>
      </c>
      <c r="AA5814" s="24" t="s">
        <v>32</v>
      </c>
      <c r="AB5814" s="24" t="s">
        <v>32</v>
      </c>
      <c r="AC5814" s="24" t="s">
        <v>32</v>
      </c>
      <c r="AD5814" s="25">
        <v>176300</v>
      </c>
      <c r="AE5814" s="25">
        <v>0</v>
      </c>
      <c r="AF5814" s="25">
        <v>0</v>
      </c>
      <c r="AG5814" s="25">
        <v>0</v>
      </c>
      <c r="AH5814" s="25">
        <v>176300</v>
      </c>
      <c r="AI5814" s="16" t="s">
        <v>10761</v>
      </c>
    </row>
    <row r="5815" spans="1:35" x14ac:dyDescent="0.25">
      <c r="A5815" s="17">
        <v>128969</v>
      </c>
      <c r="B5815" s="18">
        <v>2</v>
      </c>
      <c r="C5815" s="16" t="s">
        <v>73</v>
      </c>
      <c r="D5815" s="21">
        <v>43610</v>
      </c>
      <c r="E5815" s="16" t="s">
        <v>2469</v>
      </c>
      <c r="F5815" s="21">
        <v>44364</v>
      </c>
      <c r="G5815" s="16" t="s">
        <v>109</v>
      </c>
      <c r="H5815" s="26" t="s">
        <v>170</v>
      </c>
      <c r="I5815" s="16" t="s">
        <v>1518</v>
      </c>
      <c r="J5815" s="20" t="s">
        <v>1518</v>
      </c>
      <c r="M5815" s="26" t="s">
        <v>5147</v>
      </c>
      <c r="N5815" s="26" t="s">
        <v>5148</v>
      </c>
      <c r="O5815" s="16" t="s">
        <v>1520</v>
      </c>
      <c r="P5815" s="26" t="s">
        <v>138</v>
      </c>
      <c r="R5815" s="16" t="s">
        <v>139</v>
      </c>
      <c r="S5815" s="16" t="s">
        <v>42</v>
      </c>
      <c r="T5815" s="23" t="s">
        <v>32</v>
      </c>
      <c r="U5815" s="21">
        <v>44960</v>
      </c>
      <c r="W5815" s="20" t="s">
        <v>43</v>
      </c>
      <c r="Z5815" s="25">
        <v>178600</v>
      </c>
      <c r="AA5815" s="25">
        <v>0</v>
      </c>
      <c r="AB5815" s="25">
        <v>0</v>
      </c>
      <c r="AC5815" s="25">
        <v>0</v>
      </c>
      <c r="AD5815" s="25">
        <v>178600</v>
      </c>
      <c r="AE5815" s="25">
        <v>0</v>
      </c>
      <c r="AF5815" s="25">
        <v>0</v>
      </c>
      <c r="AG5815" s="25">
        <v>0</v>
      </c>
      <c r="AH5815" s="25">
        <v>178600</v>
      </c>
      <c r="AI5815" s="16" t="s">
        <v>5149</v>
      </c>
    </row>
    <row r="5816" spans="1:35" x14ac:dyDescent="0.25">
      <c r="A5816" s="17">
        <v>128970</v>
      </c>
      <c r="B5816" s="18">
        <v>2</v>
      </c>
      <c r="C5816" s="16" t="s">
        <v>73</v>
      </c>
      <c r="D5816" s="21">
        <v>43610</v>
      </c>
      <c r="E5816" s="16" t="s">
        <v>2469</v>
      </c>
      <c r="F5816" s="21">
        <v>44343</v>
      </c>
      <c r="G5816" s="16" t="s">
        <v>102</v>
      </c>
      <c r="H5816" s="26" t="s">
        <v>380</v>
      </c>
      <c r="I5816" s="16" t="s">
        <v>1518</v>
      </c>
      <c r="J5816" s="20" t="s">
        <v>1518</v>
      </c>
      <c r="M5816" s="26" t="s">
        <v>10760</v>
      </c>
      <c r="O5816" s="16" t="s">
        <v>1520</v>
      </c>
      <c r="P5816" s="26" t="s">
        <v>568</v>
      </c>
      <c r="R5816" s="16" t="s">
        <v>139</v>
      </c>
      <c r="S5816" s="16" t="s">
        <v>192</v>
      </c>
      <c r="T5816" s="23" t="s">
        <v>32</v>
      </c>
      <c r="U5816" s="21">
        <v>44729</v>
      </c>
      <c r="W5816" s="20" t="s">
        <v>43</v>
      </c>
      <c r="Z5816" s="24" t="s">
        <v>32</v>
      </c>
      <c r="AA5816" s="24" t="s">
        <v>32</v>
      </c>
      <c r="AB5816" s="24" t="s">
        <v>32</v>
      </c>
      <c r="AC5816" s="24" t="s">
        <v>32</v>
      </c>
      <c r="AD5816" s="25">
        <v>323800</v>
      </c>
      <c r="AE5816" s="25">
        <v>0</v>
      </c>
      <c r="AF5816" s="25">
        <v>0</v>
      </c>
      <c r="AG5816" s="25">
        <v>0</v>
      </c>
      <c r="AH5816" s="25">
        <v>323800</v>
      </c>
      <c r="AI5816" s="16" t="s">
        <v>10759</v>
      </c>
    </row>
    <row r="5817" spans="1:35" ht="60" x14ac:dyDescent="0.25">
      <c r="A5817" s="17">
        <v>128971</v>
      </c>
      <c r="B5817" s="18">
        <v>3</v>
      </c>
      <c r="C5817" s="16" t="s">
        <v>73</v>
      </c>
      <c r="D5817" s="21">
        <v>43613</v>
      </c>
      <c r="E5817" s="16" t="s">
        <v>543</v>
      </c>
      <c r="F5817" s="21">
        <v>44358</v>
      </c>
      <c r="G5817" s="16" t="s">
        <v>142</v>
      </c>
      <c r="H5817" s="26" t="s">
        <v>69</v>
      </c>
      <c r="I5817" s="16" t="s">
        <v>1828</v>
      </c>
      <c r="J5817" s="20" t="s">
        <v>116</v>
      </c>
      <c r="L5817" s="16" t="s">
        <v>116</v>
      </c>
      <c r="M5817" s="26" t="s">
        <v>5150</v>
      </c>
      <c r="N5817" s="26" t="s">
        <v>5151</v>
      </c>
      <c r="O5817" s="16" t="s">
        <v>60</v>
      </c>
      <c r="P5817" s="26" t="s">
        <v>627</v>
      </c>
      <c r="R5817" s="16" t="s">
        <v>139</v>
      </c>
      <c r="S5817" s="16" t="s">
        <v>42</v>
      </c>
      <c r="T5817" s="22">
        <v>0.02</v>
      </c>
      <c r="U5817" s="21">
        <v>44477</v>
      </c>
      <c r="W5817" s="20" t="s">
        <v>43</v>
      </c>
      <c r="X5817" s="16" t="s">
        <v>78</v>
      </c>
      <c r="Z5817" s="25">
        <v>0</v>
      </c>
      <c r="AA5817" s="25">
        <v>79136</v>
      </c>
      <c r="AB5817" s="25">
        <v>0</v>
      </c>
      <c r="AC5817" s="25">
        <v>0</v>
      </c>
      <c r="AD5817" s="25">
        <v>46583</v>
      </c>
      <c r="AE5817" s="25">
        <v>79136</v>
      </c>
      <c r="AF5817" s="25">
        <v>0</v>
      </c>
      <c r="AG5817" s="25">
        <v>0</v>
      </c>
      <c r="AH5817" s="25">
        <v>125719</v>
      </c>
      <c r="AI5817" s="16" t="s">
        <v>5152</v>
      </c>
    </row>
    <row r="5818" spans="1:35" x14ac:dyDescent="0.25">
      <c r="A5818" s="17">
        <v>128972</v>
      </c>
      <c r="B5818" s="18">
        <v>3</v>
      </c>
      <c r="C5818" s="16" t="s">
        <v>31</v>
      </c>
      <c r="D5818" s="21">
        <v>43613</v>
      </c>
      <c r="E5818" s="16" t="s">
        <v>486</v>
      </c>
      <c r="F5818" s="21">
        <v>44076</v>
      </c>
      <c r="G5818" s="16" t="s">
        <v>109</v>
      </c>
      <c r="H5818" s="26" t="s">
        <v>98</v>
      </c>
      <c r="M5818" s="26" t="s">
        <v>5153</v>
      </c>
      <c r="O5818" s="16" t="s">
        <v>179</v>
      </c>
      <c r="P5818" s="26" t="s">
        <v>79</v>
      </c>
      <c r="R5818" s="16" t="s">
        <v>41</v>
      </c>
      <c r="S5818" s="16" t="s">
        <v>84</v>
      </c>
      <c r="T5818" s="23" t="s">
        <v>32</v>
      </c>
      <c r="U5818" s="21">
        <v>44057</v>
      </c>
      <c r="W5818" s="20" t="s">
        <v>43</v>
      </c>
      <c r="X5818" s="16" t="s">
        <v>4954</v>
      </c>
      <c r="Y5818" s="26" t="s">
        <v>5154</v>
      </c>
      <c r="Z5818" s="25">
        <v>60000</v>
      </c>
      <c r="AA5818" s="25">
        <v>0</v>
      </c>
      <c r="AB5818" s="25">
        <v>2685957</v>
      </c>
      <c r="AC5818" s="25">
        <v>0</v>
      </c>
      <c r="AD5818" s="25">
        <v>152500</v>
      </c>
      <c r="AE5818" s="25">
        <v>0</v>
      </c>
      <c r="AF5818" s="25">
        <v>2685957</v>
      </c>
      <c r="AG5818" s="25">
        <v>0</v>
      </c>
      <c r="AH5818" s="25">
        <v>2838457</v>
      </c>
      <c r="AI5818" s="16" t="s">
        <v>5155</v>
      </c>
    </row>
    <row r="5819" spans="1:35" ht="45" x14ac:dyDescent="0.25">
      <c r="A5819" s="17">
        <v>128974</v>
      </c>
      <c r="B5819" s="18">
        <v>4</v>
      </c>
      <c r="C5819" s="16" t="s">
        <v>474</v>
      </c>
      <c r="D5819" s="21">
        <v>43613</v>
      </c>
      <c r="E5819" s="16" t="s">
        <v>1409</v>
      </c>
      <c r="F5819" s="21">
        <v>44169</v>
      </c>
      <c r="G5819" s="16" t="s">
        <v>573</v>
      </c>
      <c r="H5819" s="26" t="s">
        <v>634</v>
      </c>
      <c r="M5819" s="26" t="s">
        <v>10758</v>
      </c>
      <c r="N5819" s="26" t="s">
        <v>10757</v>
      </c>
      <c r="O5819" s="16" t="s">
        <v>60</v>
      </c>
      <c r="P5819" s="26" t="s">
        <v>1420</v>
      </c>
      <c r="T5819" s="23" t="s">
        <v>32</v>
      </c>
      <c r="W5819" s="20" t="s">
        <v>43</v>
      </c>
      <c r="Z5819" s="24" t="s">
        <v>32</v>
      </c>
      <c r="AA5819" s="24" t="s">
        <v>32</v>
      </c>
      <c r="AB5819" s="24" t="s">
        <v>32</v>
      </c>
      <c r="AC5819" s="24" t="s">
        <v>32</v>
      </c>
      <c r="AD5819" s="25">
        <v>200000</v>
      </c>
      <c r="AE5819" s="25">
        <v>0</v>
      </c>
      <c r="AF5819" s="25">
        <v>0</v>
      </c>
      <c r="AG5819" s="25">
        <v>0</v>
      </c>
      <c r="AH5819" s="25">
        <v>200000</v>
      </c>
    </row>
    <row r="5820" spans="1:35" x14ac:dyDescent="0.25">
      <c r="A5820" s="17">
        <v>128975</v>
      </c>
      <c r="B5820" s="18">
        <v>4</v>
      </c>
      <c r="C5820" s="16" t="s">
        <v>73</v>
      </c>
      <c r="D5820" s="21">
        <v>43613</v>
      </c>
      <c r="E5820" s="16" t="s">
        <v>2469</v>
      </c>
      <c r="F5820" s="21">
        <v>44364</v>
      </c>
      <c r="G5820" s="16" t="s">
        <v>109</v>
      </c>
      <c r="H5820" s="26" t="s">
        <v>221</v>
      </c>
      <c r="I5820" s="16" t="s">
        <v>1518</v>
      </c>
      <c r="J5820" s="20" t="s">
        <v>1518</v>
      </c>
      <c r="M5820" s="26" t="s">
        <v>10756</v>
      </c>
      <c r="O5820" s="16" t="s">
        <v>1520</v>
      </c>
      <c r="P5820" s="26" t="s">
        <v>568</v>
      </c>
      <c r="R5820" s="16" t="s">
        <v>139</v>
      </c>
      <c r="S5820" s="16" t="s">
        <v>192</v>
      </c>
      <c r="T5820" s="23" t="s">
        <v>32</v>
      </c>
      <c r="U5820" s="21">
        <v>44694</v>
      </c>
      <c r="W5820" s="20" t="s">
        <v>43</v>
      </c>
      <c r="Z5820" s="24" t="s">
        <v>32</v>
      </c>
      <c r="AA5820" s="24" t="s">
        <v>32</v>
      </c>
      <c r="AB5820" s="24" t="s">
        <v>32</v>
      </c>
      <c r="AC5820" s="24" t="s">
        <v>32</v>
      </c>
      <c r="AD5820" s="25">
        <v>161300</v>
      </c>
      <c r="AE5820" s="25">
        <v>0</v>
      </c>
      <c r="AF5820" s="25">
        <v>0</v>
      </c>
      <c r="AG5820" s="25">
        <v>0</v>
      </c>
      <c r="AH5820" s="25">
        <v>161300</v>
      </c>
      <c r="AI5820" s="16" t="s">
        <v>10755</v>
      </c>
    </row>
    <row r="5821" spans="1:35" x14ac:dyDescent="0.25">
      <c r="A5821" s="17">
        <v>128988</v>
      </c>
      <c r="B5821" s="18">
        <v>4</v>
      </c>
      <c r="C5821" s="16" t="s">
        <v>73</v>
      </c>
      <c r="D5821" s="21">
        <v>43615</v>
      </c>
      <c r="E5821" s="16" t="s">
        <v>4566</v>
      </c>
      <c r="F5821" s="21">
        <v>43615</v>
      </c>
      <c r="G5821" s="16" t="s">
        <v>4566</v>
      </c>
      <c r="H5821" s="26" t="s">
        <v>261</v>
      </c>
      <c r="M5821" s="26" t="s">
        <v>10754</v>
      </c>
      <c r="O5821" s="16" t="s">
        <v>1171</v>
      </c>
      <c r="P5821" s="26" t="s">
        <v>1062</v>
      </c>
      <c r="T5821" s="23" t="s">
        <v>32</v>
      </c>
      <c r="W5821" s="20" t="s">
        <v>43</v>
      </c>
      <c r="Z5821" s="24" t="s">
        <v>32</v>
      </c>
      <c r="AA5821" s="24" t="s">
        <v>32</v>
      </c>
      <c r="AB5821" s="24" t="s">
        <v>32</v>
      </c>
      <c r="AC5821" s="24" t="s">
        <v>32</v>
      </c>
      <c r="AD5821" s="25">
        <v>0</v>
      </c>
      <c r="AE5821" s="25">
        <v>0</v>
      </c>
      <c r="AF5821" s="25">
        <v>12000</v>
      </c>
      <c r="AG5821" s="25">
        <v>0</v>
      </c>
      <c r="AH5821" s="25">
        <v>12000</v>
      </c>
      <c r="AI5821" s="16" t="s">
        <v>10753</v>
      </c>
    </row>
    <row r="5822" spans="1:35" x14ac:dyDescent="0.25">
      <c r="A5822" s="17">
        <v>128989</v>
      </c>
      <c r="B5822" s="18">
        <v>3</v>
      </c>
      <c r="C5822" s="16" t="s">
        <v>73</v>
      </c>
      <c r="D5822" s="21">
        <v>43615</v>
      </c>
      <c r="E5822" s="16" t="s">
        <v>4294</v>
      </c>
      <c r="F5822" s="21">
        <v>44097</v>
      </c>
      <c r="G5822" s="16" t="s">
        <v>56</v>
      </c>
      <c r="H5822" s="26" t="s">
        <v>362</v>
      </c>
      <c r="I5822" s="16" t="s">
        <v>10752</v>
      </c>
      <c r="K5822" s="16" t="s">
        <v>10751</v>
      </c>
      <c r="L5822" s="16" t="s">
        <v>37</v>
      </c>
      <c r="M5822" s="26" t="s">
        <v>10750</v>
      </c>
      <c r="O5822" s="16" t="s">
        <v>39</v>
      </c>
      <c r="P5822" s="26" t="s">
        <v>40</v>
      </c>
      <c r="R5822" s="16" t="s">
        <v>41</v>
      </c>
      <c r="S5822" s="16" t="s">
        <v>42</v>
      </c>
      <c r="T5822" s="22">
        <v>0.01</v>
      </c>
      <c r="W5822" s="20" t="s">
        <v>43</v>
      </c>
      <c r="X5822" s="16" t="s">
        <v>44</v>
      </c>
      <c r="Y5822" s="26" t="s">
        <v>10749</v>
      </c>
      <c r="Z5822" s="24" t="s">
        <v>32</v>
      </c>
      <c r="AA5822" s="24" t="s">
        <v>32</v>
      </c>
      <c r="AB5822" s="24" t="s">
        <v>32</v>
      </c>
      <c r="AC5822" s="24" t="s">
        <v>32</v>
      </c>
      <c r="AD5822" s="24" t="s">
        <v>32</v>
      </c>
      <c r="AE5822" s="24" t="s">
        <v>32</v>
      </c>
      <c r="AF5822" s="24" t="s">
        <v>32</v>
      </c>
      <c r="AG5822" s="24" t="s">
        <v>32</v>
      </c>
      <c r="AH5822" s="24" t="s">
        <v>32</v>
      </c>
      <c r="AI5822" s="16" t="s">
        <v>10748</v>
      </c>
    </row>
    <row r="5823" spans="1:35" x14ac:dyDescent="0.25">
      <c r="A5823" s="17">
        <v>128991</v>
      </c>
      <c r="B5823" s="18">
        <v>4</v>
      </c>
      <c r="C5823" s="16" t="s">
        <v>73</v>
      </c>
      <c r="D5823" s="21">
        <v>43616</v>
      </c>
      <c r="E5823" s="16" t="s">
        <v>1610</v>
      </c>
      <c r="F5823" s="21">
        <v>43616</v>
      </c>
      <c r="G5823" s="16" t="s">
        <v>1610</v>
      </c>
      <c r="H5823" s="26" t="s">
        <v>186</v>
      </c>
      <c r="M5823" s="26" t="s">
        <v>10747</v>
      </c>
      <c r="O5823" s="16" t="s">
        <v>4543</v>
      </c>
      <c r="T5823" s="23" t="s">
        <v>32</v>
      </c>
      <c r="W5823" s="20" t="s">
        <v>43</v>
      </c>
      <c r="Z5823" s="24" t="s">
        <v>32</v>
      </c>
      <c r="AA5823" s="24" t="s">
        <v>32</v>
      </c>
      <c r="AB5823" s="24" t="s">
        <v>32</v>
      </c>
      <c r="AC5823" s="24" t="s">
        <v>32</v>
      </c>
      <c r="AD5823" s="24" t="s">
        <v>32</v>
      </c>
      <c r="AE5823" s="24" t="s">
        <v>32</v>
      </c>
      <c r="AF5823" s="24" t="s">
        <v>32</v>
      </c>
      <c r="AG5823" s="24" t="s">
        <v>32</v>
      </c>
      <c r="AH5823" s="24" t="s">
        <v>32</v>
      </c>
      <c r="AI5823" s="16" t="s">
        <v>10746</v>
      </c>
    </row>
    <row r="5824" spans="1:35" ht="45" x14ac:dyDescent="0.25">
      <c r="A5824" s="17">
        <v>128995</v>
      </c>
      <c r="B5824" s="18">
        <v>3</v>
      </c>
      <c r="C5824" s="16" t="s">
        <v>73</v>
      </c>
      <c r="D5824" s="21">
        <v>43616</v>
      </c>
      <c r="E5824" s="16" t="s">
        <v>2469</v>
      </c>
      <c r="F5824" s="21">
        <v>43999</v>
      </c>
      <c r="G5824" s="16" t="s">
        <v>2470</v>
      </c>
      <c r="H5824" s="26" t="s">
        <v>173</v>
      </c>
      <c r="I5824" s="16" t="s">
        <v>1518</v>
      </c>
      <c r="J5824" s="20" t="s">
        <v>1518</v>
      </c>
      <c r="M5824" s="26" t="s">
        <v>10745</v>
      </c>
      <c r="N5824" s="26" t="s">
        <v>10744</v>
      </c>
      <c r="O5824" s="16" t="s">
        <v>1520</v>
      </c>
      <c r="P5824" s="26" t="s">
        <v>568</v>
      </c>
      <c r="R5824" s="16" t="s">
        <v>139</v>
      </c>
      <c r="S5824" s="16" t="s">
        <v>192</v>
      </c>
      <c r="T5824" s="23" t="s">
        <v>32</v>
      </c>
      <c r="W5824" s="20" t="s">
        <v>43</v>
      </c>
      <c r="Z5824" s="24" t="s">
        <v>32</v>
      </c>
      <c r="AA5824" s="24" t="s">
        <v>32</v>
      </c>
      <c r="AB5824" s="24" t="s">
        <v>32</v>
      </c>
      <c r="AC5824" s="24" t="s">
        <v>32</v>
      </c>
      <c r="AD5824" s="24" t="s">
        <v>32</v>
      </c>
      <c r="AE5824" s="24" t="s">
        <v>32</v>
      </c>
      <c r="AF5824" s="24" t="s">
        <v>32</v>
      </c>
      <c r="AG5824" s="24" t="s">
        <v>32</v>
      </c>
      <c r="AH5824" s="24" t="s">
        <v>32</v>
      </c>
      <c r="AI5824" s="16" t="s">
        <v>10743</v>
      </c>
    </row>
    <row r="5825" spans="1:35" x14ac:dyDescent="0.25">
      <c r="A5825" s="17">
        <v>128996</v>
      </c>
      <c r="B5825" s="18">
        <v>3</v>
      </c>
      <c r="C5825" s="16" t="s">
        <v>73</v>
      </c>
      <c r="D5825" s="21">
        <v>43616</v>
      </c>
      <c r="E5825" s="16" t="s">
        <v>2469</v>
      </c>
      <c r="F5825" s="21">
        <v>44368</v>
      </c>
      <c r="G5825" s="16" t="s">
        <v>142</v>
      </c>
      <c r="H5825" s="26" t="s">
        <v>273</v>
      </c>
      <c r="I5825" s="16" t="s">
        <v>1518</v>
      </c>
      <c r="J5825" s="20" t="s">
        <v>1518</v>
      </c>
      <c r="M5825" s="26" t="s">
        <v>10742</v>
      </c>
      <c r="N5825" s="26" t="s">
        <v>10741</v>
      </c>
      <c r="O5825" s="16" t="s">
        <v>1520</v>
      </c>
      <c r="P5825" s="26" t="s">
        <v>568</v>
      </c>
      <c r="R5825" s="16" t="s">
        <v>139</v>
      </c>
      <c r="S5825" s="16" t="s">
        <v>192</v>
      </c>
      <c r="T5825" s="23" t="s">
        <v>32</v>
      </c>
      <c r="U5825" s="21">
        <v>44792</v>
      </c>
      <c r="W5825" s="20" t="s">
        <v>43</v>
      </c>
      <c r="Z5825" s="24" t="s">
        <v>32</v>
      </c>
      <c r="AA5825" s="24" t="s">
        <v>32</v>
      </c>
      <c r="AB5825" s="24" t="s">
        <v>32</v>
      </c>
      <c r="AC5825" s="24" t="s">
        <v>32</v>
      </c>
      <c r="AD5825" s="25">
        <v>279400</v>
      </c>
      <c r="AE5825" s="25">
        <v>0</v>
      </c>
      <c r="AF5825" s="25">
        <v>0</v>
      </c>
      <c r="AG5825" s="25">
        <v>0</v>
      </c>
      <c r="AH5825" s="25">
        <v>279400</v>
      </c>
      <c r="AI5825" s="16" t="s">
        <v>10740</v>
      </c>
    </row>
    <row r="5826" spans="1:35" ht="45" x14ac:dyDescent="0.25">
      <c r="A5826" s="17">
        <v>128997</v>
      </c>
      <c r="B5826" s="18">
        <v>3</v>
      </c>
      <c r="C5826" s="16" t="s">
        <v>73</v>
      </c>
      <c r="D5826" s="21">
        <v>43616</v>
      </c>
      <c r="E5826" s="16" t="s">
        <v>2469</v>
      </c>
      <c r="F5826" s="21">
        <v>44076</v>
      </c>
      <c r="G5826" s="16" t="s">
        <v>3008</v>
      </c>
      <c r="H5826" s="26" t="s">
        <v>57</v>
      </c>
      <c r="I5826" s="16" t="s">
        <v>1518</v>
      </c>
      <c r="J5826" s="20" t="s">
        <v>1518</v>
      </c>
      <c r="M5826" s="26" t="s">
        <v>5156</v>
      </c>
      <c r="N5826" s="26" t="s">
        <v>5157</v>
      </c>
      <c r="O5826" s="16" t="s">
        <v>1520</v>
      </c>
      <c r="P5826" s="26" t="s">
        <v>568</v>
      </c>
      <c r="R5826" s="16" t="s">
        <v>139</v>
      </c>
      <c r="S5826" s="16" t="s">
        <v>192</v>
      </c>
      <c r="T5826" s="23" t="s">
        <v>32</v>
      </c>
      <c r="U5826" s="21">
        <v>45093</v>
      </c>
      <c r="W5826" s="20" t="s">
        <v>43</v>
      </c>
      <c r="Z5826" s="25">
        <v>658000</v>
      </c>
      <c r="AA5826" s="25">
        <v>0</v>
      </c>
      <c r="AB5826" s="25">
        <v>0</v>
      </c>
      <c r="AC5826" s="25">
        <v>0</v>
      </c>
      <c r="AD5826" s="25">
        <v>658000</v>
      </c>
      <c r="AE5826" s="25">
        <v>0</v>
      </c>
      <c r="AF5826" s="25">
        <v>0</v>
      </c>
      <c r="AG5826" s="25">
        <v>0</v>
      </c>
      <c r="AH5826" s="25">
        <v>658000</v>
      </c>
      <c r="AI5826" s="16" t="s">
        <v>5158</v>
      </c>
    </row>
    <row r="5827" spans="1:35" x14ac:dyDescent="0.25">
      <c r="A5827" s="17">
        <v>129004</v>
      </c>
      <c r="B5827" s="18">
        <v>4</v>
      </c>
      <c r="C5827" s="16" t="s">
        <v>73</v>
      </c>
      <c r="D5827" s="21">
        <v>43616</v>
      </c>
      <c r="E5827" s="16" t="s">
        <v>3773</v>
      </c>
      <c r="F5827" s="21">
        <v>43616</v>
      </c>
      <c r="G5827" s="16" t="s">
        <v>3773</v>
      </c>
      <c r="H5827" s="26" t="s">
        <v>126</v>
      </c>
      <c r="M5827" s="26" t="s">
        <v>10739</v>
      </c>
      <c r="O5827" s="16" t="s">
        <v>1171</v>
      </c>
      <c r="P5827" s="26" t="s">
        <v>1062</v>
      </c>
      <c r="T5827" s="23" t="s">
        <v>32</v>
      </c>
      <c r="W5827" s="20" t="s">
        <v>43</v>
      </c>
      <c r="Z5827" s="24" t="s">
        <v>32</v>
      </c>
      <c r="AA5827" s="24" t="s">
        <v>32</v>
      </c>
      <c r="AB5827" s="24" t="s">
        <v>32</v>
      </c>
      <c r="AC5827" s="24" t="s">
        <v>32</v>
      </c>
      <c r="AD5827" s="25">
        <v>0</v>
      </c>
      <c r="AE5827" s="25">
        <v>0</v>
      </c>
      <c r="AF5827" s="25">
        <v>3000000</v>
      </c>
      <c r="AG5827" s="25">
        <v>0</v>
      </c>
      <c r="AH5827" s="25">
        <v>3000000</v>
      </c>
      <c r="AI5827" s="16" t="s">
        <v>10738</v>
      </c>
    </row>
    <row r="5828" spans="1:35" x14ac:dyDescent="0.25">
      <c r="A5828" s="17">
        <v>129015</v>
      </c>
      <c r="B5828" s="18">
        <v>2</v>
      </c>
      <c r="C5828" s="16" t="s">
        <v>73</v>
      </c>
      <c r="D5828" s="21">
        <v>43619</v>
      </c>
      <c r="E5828" s="16" t="s">
        <v>10491</v>
      </c>
      <c r="F5828" s="21">
        <v>43619</v>
      </c>
      <c r="G5828" s="16" t="s">
        <v>10491</v>
      </c>
      <c r="H5828" s="26" t="s">
        <v>267</v>
      </c>
      <c r="M5828" s="26" t="s">
        <v>10737</v>
      </c>
      <c r="O5828" s="16" t="s">
        <v>1171</v>
      </c>
      <c r="T5828" s="23" t="s">
        <v>32</v>
      </c>
      <c r="W5828" s="20" t="s">
        <v>43</v>
      </c>
      <c r="Z5828" s="24" t="s">
        <v>32</v>
      </c>
      <c r="AA5828" s="24" t="s">
        <v>32</v>
      </c>
      <c r="AB5828" s="24" t="s">
        <v>32</v>
      </c>
      <c r="AC5828" s="24" t="s">
        <v>32</v>
      </c>
      <c r="AD5828" s="25">
        <v>0</v>
      </c>
      <c r="AE5828" s="25">
        <v>0</v>
      </c>
      <c r="AF5828" s="25">
        <v>1870000</v>
      </c>
      <c r="AG5828" s="25">
        <v>0</v>
      </c>
      <c r="AH5828" s="25">
        <v>1870000</v>
      </c>
      <c r="AI5828" s="16" t="s">
        <v>10736</v>
      </c>
    </row>
    <row r="5829" spans="1:35" x14ac:dyDescent="0.25">
      <c r="A5829" s="17">
        <v>129019</v>
      </c>
      <c r="B5829" s="18">
        <v>2</v>
      </c>
      <c r="C5829" s="16" t="s">
        <v>73</v>
      </c>
      <c r="D5829" s="21">
        <v>43619</v>
      </c>
      <c r="E5829" s="16" t="s">
        <v>6355</v>
      </c>
      <c r="F5829" s="21">
        <v>44279</v>
      </c>
      <c r="G5829" s="16" t="s">
        <v>75</v>
      </c>
      <c r="H5829" s="26" t="s">
        <v>264</v>
      </c>
      <c r="M5829" s="26" t="s">
        <v>10735</v>
      </c>
      <c r="O5829" s="16" t="s">
        <v>151</v>
      </c>
      <c r="P5829" s="26" t="s">
        <v>198</v>
      </c>
      <c r="T5829" s="23" t="s">
        <v>32</v>
      </c>
      <c r="W5829" s="20" t="s">
        <v>43</v>
      </c>
      <c r="Z5829" s="24" t="s">
        <v>32</v>
      </c>
      <c r="AA5829" s="24" t="s">
        <v>32</v>
      </c>
      <c r="AB5829" s="24" t="s">
        <v>32</v>
      </c>
      <c r="AC5829" s="24" t="s">
        <v>32</v>
      </c>
      <c r="AD5829" s="25">
        <v>0</v>
      </c>
      <c r="AE5829" s="25">
        <v>0</v>
      </c>
      <c r="AF5829" s="25">
        <v>35095.5</v>
      </c>
      <c r="AG5829" s="25">
        <v>0</v>
      </c>
      <c r="AH5829" s="25">
        <v>35095.5</v>
      </c>
      <c r="AI5829" s="16" t="s">
        <v>10734</v>
      </c>
    </row>
    <row r="5830" spans="1:35" x14ac:dyDescent="0.25">
      <c r="A5830" s="17">
        <v>129027</v>
      </c>
      <c r="B5830" s="18">
        <v>2</v>
      </c>
      <c r="C5830" s="16" t="s">
        <v>73</v>
      </c>
      <c r="D5830" s="21">
        <v>43621</v>
      </c>
      <c r="E5830" s="16" t="s">
        <v>4294</v>
      </c>
      <c r="F5830" s="21">
        <v>44097</v>
      </c>
      <c r="G5830" s="16" t="s">
        <v>56</v>
      </c>
      <c r="H5830" s="26" t="s">
        <v>241</v>
      </c>
      <c r="I5830" s="16" t="s">
        <v>10733</v>
      </c>
      <c r="K5830" s="16" t="s">
        <v>10732</v>
      </c>
      <c r="L5830" s="16" t="s">
        <v>37</v>
      </c>
      <c r="M5830" s="26" t="s">
        <v>10731</v>
      </c>
      <c r="O5830" s="16" t="s">
        <v>1149</v>
      </c>
      <c r="P5830" s="26" t="s">
        <v>188</v>
      </c>
      <c r="R5830" s="16" t="s">
        <v>139</v>
      </c>
      <c r="S5830" s="16" t="s">
        <v>4621</v>
      </c>
      <c r="T5830" s="22">
        <v>7.4909999999999997</v>
      </c>
      <c r="W5830" s="20" t="s">
        <v>43</v>
      </c>
      <c r="X5830" s="16" t="s">
        <v>44</v>
      </c>
      <c r="Z5830" s="24" t="s">
        <v>32</v>
      </c>
      <c r="AA5830" s="24" t="s">
        <v>32</v>
      </c>
      <c r="AB5830" s="24" t="s">
        <v>32</v>
      </c>
      <c r="AC5830" s="24" t="s">
        <v>32</v>
      </c>
      <c r="AD5830" s="24" t="s">
        <v>32</v>
      </c>
      <c r="AE5830" s="24" t="s">
        <v>32</v>
      </c>
      <c r="AF5830" s="24" t="s">
        <v>32</v>
      </c>
      <c r="AG5830" s="24" t="s">
        <v>32</v>
      </c>
      <c r="AH5830" s="24" t="s">
        <v>32</v>
      </c>
      <c r="AI5830" s="16" t="s">
        <v>10730</v>
      </c>
    </row>
    <row r="5831" spans="1:35" x14ac:dyDescent="0.25">
      <c r="A5831" s="17">
        <v>129032</v>
      </c>
      <c r="B5831" s="18">
        <v>1</v>
      </c>
      <c r="C5831" s="16" t="s">
        <v>73</v>
      </c>
      <c r="D5831" s="21">
        <v>43626</v>
      </c>
      <c r="E5831" s="16" t="s">
        <v>142</v>
      </c>
      <c r="F5831" s="21">
        <v>44279</v>
      </c>
      <c r="G5831" s="16" t="s">
        <v>75</v>
      </c>
      <c r="H5831" s="26" t="s">
        <v>283</v>
      </c>
      <c r="I5831" s="16" t="s">
        <v>505</v>
      </c>
      <c r="J5831" s="20" t="s">
        <v>116</v>
      </c>
      <c r="L5831" s="16" t="s">
        <v>116</v>
      </c>
      <c r="M5831" s="26" t="s">
        <v>10727</v>
      </c>
      <c r="N5831" s="26" t="s">
        <v>10729</v>
      </c>
      <c r="O5831" s="16" t="s">
        <v>151</v>
      </c>
      <c r="P5831" s="26" t="s">
        <v>632</v>
      </c>
      <c r="R5831" s="16" t="s">
        <v>1494</v>
      </c>
      <c r="S5831" s="16" t="s">
        <v>84</v>
      </c>
      <c r="T5831" s="23" t="s">
        <v>32</v>
      </c>
      <c r="W5831" s="20" t="s">
        <v>43</v>
      </c>
      <c r="X5831" s="16" t="s">
        <v>78</v>
      </c>
      <c r="Z5831" s="24" t="s">
        <v>32</v>
      </c>
      <c r="AA5831" s="24" t="s">
        <v>32</v>
      </c>
      <c r="AB5831" s="24" t="s">
        <v>32</v>
      </c>
      <c r="AC5831" s="24" t="s">
        <v>32</v>
      </c>
      <c r="AD5831" s="25">
        <v>17000</v>
      </c>
      <c r="AE5831" s="25">
        <v>0</v>
      </c>
      <c r="AF5831" s="25">
        <v>551000</v>
      </c>
      <c r="AG5831" s="25">
        <v>0</v>
      </c>
      <c r="AH5831" s="25">
        <v>568000</v>
      </c>
      <c r="AI5831" s="16" t="s">
        <v>10728</v>
      </c>
    </row>
    <row r="5832" spans="1:35" x14ac:dyDescent="0.25">
      <c r="A5832" s="17">
        <v>129033</v>
      </c>
      <c r="B5832" s="18">
        <v>1</v>
      </c>
      <c r="C5832" s="16" t="s">
        <v>73</v>
      </c>
      <c r="D5832" s="21">
        <v>43626</v>
      </c>
      <c r="E5832" s="16" t="s">
        <v>142</v>
      </c>
      <c r="F5832" s="21">
        <v>44279</v>
      </c>
      <c r="G5832" s="16" t="s">
        <v>75</v>
      </c>
      <c r="H5832" s="26" t="s">
        <v>158</v>
      </c>
      <c r="I5832" s="16" t="s">
        <v>505</v>
      </c>
      <c r="J5832" s="20" t="s">
        <v>116</v>
      </c>
      <c r="L5832" s="16" t="s">
        <v>116</v>
      </c>
      <c r="M5832" s="26" t="s">
        <v>10727</v>
      </c>
      <c r="N5832" s="26" t="s">
        <v>10726</v>
      </c>
      <c r="O5832" s="16" t="s">
        <v>151</v>
      </c>
      <c r="P5832" s="26" t="s">
        <v>632</v>
      </c>
      <c r="R5832" s="16" t="s">
        <v>1494</v>
      </c>
      <c r="S5832" s="16" t="s">
        <v>84</v>
      </c>
      <c r="T5832" s="23" t="s">
        <v>32</v>
      </c>
      <c r="W5832" s="20" t="s">
        <v>43</v>
      </c>
      <c r="X5832" s="16" t="s">
        <v>78</v>
      </c>
      <c r="Z5832" s="24" t="s">
        <v>32</v>
      </c>
      <c r="AA5832" s="24" t="s">
        <v>32</v>
      </c>
      <c r="AB5832" s="24" t="s">
        <v>32</v>
      </c>
      <c r="AC5832" s="24" t="s">
        <v>32</v>
      </c>
      <c r="AD5832" s="25">
        <v>0</v>
      </c>
      <c r="AE5832" s="25">
        <v>0</v>
      </c>
      <c r="AF5832" s="25">
        <v>250000</v>
      </c>
      <c r="AG5832" s="25">
        <v>0</v>
      </c>
      <c r="AH5832" s="25">
        <v>250000</v>
      </c>
      <c r="AI5832" s="16" t="s">
        <v>10725</v>
      </c>
    </row>
    <row r="5833" spans="1:35" x14ac:dyDescent="0.25">
      <c r="A5833" s="17">
        <v>129035</v>
      </c>
      <c r="B5833" s="18">
        <v>2</v>
      </c>
      <c r="C5833" s="16" t="s">
        <v>47</v>
      </c>
      <c r="D5833" s="21">
        <v>43626</v>
      </c>
      <c r="E5833" s="16" t="s">
        <v>4294</v>
      </c>
      <c r="F5833" s="21">
        <v>44089</v>
      </c>
      <c r="G5833" s="16" t="s">
        <v>33</v>
      </c>
      <c r="H5833" s="26" t="s">
        <v>252</v>
      </c>
      <c r="I5833" s="16" t="s">
        <v>5159</v>
      </c>
      <c r="K5833" s="16" t="s">
        <v>5160</v>
      </c>
      <c r="L5833" s="16" t="s">
        <v>37</v>
      </c>
      <c r="M5833" s="26" t="s">
        <v>5161</v>
      </c>
      <c r="O5833" s="16" t="s">
        <v>1149</v>
      </c>
      <c r="P5833" s="26" t="s">
        <v>188</v>
      </c>
      <c r="T5833" s="22">
        <v>2.1259999999999999</v>
      </c>
      <c r="W5833" s="20" t="s">
        <v>43</v>
      </c>
      <c r="X5833" s="16" t="s">
        <v>44</v>
      </c>
      <c r="Z5833" s="25">
        <v>0</v>
      </c>
      <c r="AA5833" s="25">
        <v>0</v>
      </c>
      <c r="AB5833" s="25">
        <v>0</v>
      </c>
      <c r="AC5833" s="25">
        <v>11696.73</v>
      </c>
      <c r="AD5833" s="25">
        <v>0</v>
      </c>
      <c r="AE5833" s="25">
        <v>0</v>
      </c>
      <c r="AF5833" s="25">
        <v>0</v>
      </c>
      <c r="AG5833" s="25">
        <v>342035.06</v>
      </c>
      <c r="AH5833" s="25">
        <v>342035.06</v>
      </c>
      <c r="AI5833" s="16" t="s">
        <v>5162</v>
      </c>
    </row>
    <row r="5834" spans="1:35" x14ac:dyDescent="0.25">
      <c r="A5834" s="17">
        <v>129038</v>
      </c>
      <c r="B5834" s="18">
        <v>2</v>
      </c>
      <c r="C5834" s="16" t="s">
        <v>73</v>
      </c>
      <c r="D5834" s="21">
        <v>43627</v>
      </c>
      <c r="E5834" s="16" t="s">
        <v>1610</v>
      </c>
      <c r="F5834" s="21">
        <v>44279</v>
      </c>
      <c r="G5834" s="16" t="s">
        <v>75</v>
      </c>
      <c r="H5834" s="26" t="s">
        <v>170</v>
      </c>
      <c r="M5834" s="26" t="s">
        <v>10724</v>
      </c>
      <c r="O5834" s="16" t="s">
        <v>4543</v>
      </c>
      <c r="T5834" s="23" t="s">
        <v>32</v>
      </c>
      <c r="W5834" s="20" t="s">
        <v>43</v>
      </c>
      <c r="Z5834" s="24" t="s">
        <v>32</v>
      </c>
      <c r="AA5834" s="24" t="s">
        <v>32</v>
      </c>
      <c r="AB5834" s="24" t="s">
        <v>32</v>
      </c>
      <c r="AC5834" s="24" t="s">
        <v>32</v>
      </c>
      <c r="AD5834" s="24" t="s">
        <v>32</v>
      </c>
      <c r="AE5834" s="24" t="s">
        <v>32</v>
      </c>
      <c r="AF5834" s="24" t="s">
        <v>32</v>
      </c>
      <c r="AG5834" s="24" t="s">
        <v>32</v>
      </c>
      <c r="AH5834" s="24" t="s">
        <v>32</v>
      </c>
      <c r="AI5834" s="16" t="s">
        <v>10723</v>
      </c>
    </row>
    <row r="5835" spans="1:35" x14ac:dyDescent="0.25">
      <c r="A5835" s="17">
        <v>129043</v>
      </c>
      <c r="B5835" s="18">
        <v>2</v>
      </c>
      <c r="C5835" s="16" t="s">
        <v>73</v>
      </c>
      <c r="D5835" s="21">
        <v>43627</v>
      </c>
      <c r="E5835" s="16" t="s">
        <v>1610</v>
      </c>
      <c r="F5835" s="21">
        <v>44279</v>
      </c>
      <c r="G5835" s="16" t="s">
        <v>75</v>
      </c>
      <c r="H5835" s="26" t="s">
        <v>170</v>
      </c>
      <c r="M5835" s="26" t="s">
        <v>10722</v>
      </c>
      <c r="O5835" s="16" t="s">
        <v>4543</v>
      </c>
      <c r="T5835" s="23" t="s">
        <v>32</v>
      </c>
      <c r="W5835" s="20" t="s">
        <v>43</v>
      </c>
      <c r="Z5835" s="24" t="s">
        <v>32</v>
      </c>
      <c r="AA5835" s="24" t="s">
        <v>32</v>
      </c>
      <c r="AB5835" s="24" t="s">
        <v>32</v>
      </c>
      <c r="AC5835" s="24" t="s">
        <v>32</v>
      </c>
      <c r="AD5835" s="25">
        <v>0</v>
      </c>
      <c r="AE5835" s="25">
        <v>0</v>
      </c>
      <c r="AF5835" s="25">
        <v>2000000</v>
      </c>
      <c r="AG5835" s="25">
        <v>0</v>
      </c>
      <c r="AH5835" s="25">
        <v>2000000</v>
      </c>
      <c r="AI5835" s="16" t="s">
        <v>10721</v>
      </c>
    </row>
    <row r="5836" spans="1:35" x14ac:dyDescent="0.25">
      <c r="A5836" s="17">
        <v>129045</v>
      </c>
      <c r="B5836" s="18">
        <v>3</v>
      </c>
      <c r="C5836" s="16" t="s">
        <v>73</v>
      </c>
      <c r="D5836" s="21">
        <v>43627</v>
      </c>
      <c r="E5836" s="16" t="s">
        <v>1610</v>
      </c>
      <c r="F5836" s="21">
        <v>44279</v>
      </c>
      <c r="G5836" s="16" t="s">
        <v>75</v>
      </c>
      <c r="H5836" s="26" t="s">
        <v>226</v>
      </c>
      <c r="M5836" s="26" t="s">
        <v>10720</v>
      </c>
      <c r="O5836" s="16" t="s">
        <v>4543</v>
      </c>
      <c r="T5836" s="23" t="s">
        <v>32</v>
      </c>
      <c r="W5836" s="20" t="s">
        <v>43</v>
      </c>
      <c r="Z5836" s="24" t="s">
        <v>32</v>
      </c>
      <c r="AA5836" s="24" t="s">
        <v>32</v>
      </c>
      <c r="AB5836" s="24" t="s">
        <v>32</v>
      </c>
      <c r="AC5836" s="24" t="s">
        <v>32</v>
      </c>
      <c r="AD5836" s="25">
        <v>0</v>
      </c>
      <c r="AE5836" s="25">
        <v>0</v>
      </c>
      <c r="AF5836" s="25">
        <v>2000000</v>
      </c>
      <c r="AG5836" s="25">
        <v>0</v>
      </c>
      <c r="AH5836" s="25">
        <v>2000000</v>
      </c>
      <c r="AI5836" s="16" t="s">
        <v>10719</v>
      </c>
    </row>
    <row r="5837" spans="1:35" x14ac:dyDescent="0.25">
      <c r="A5837" s="17">
        <v>129046</v>
      </c>
      <c r="B5837" s="18">
        <v>3</v>
      </c>
      <c r="C5837" s="16" t="s">
        <v>31</v>
      </c>
      <c r="D5837" s="21">
        <v>43627</v>
      </c>
      <c r="E5837" s="16" t="s">
        <v>4294</v>
      </c>
      <c r="F5837" s="21">
        <v>44134</v>
      </c>
      <c r="G5837" s="16" t="s">
        <v>56</v>
      </c>
      <c r="H5837" s="26" t="s">
        <v>49</v>
      </c>
      <c r="I5837" s="16" t="s">
        <v>5163</v>
      </c>
      <c r="K5837" s="16" t="s">
        <v>5164</v>
      </c>
      <c r="L5837" s="16" t="s">
        <v>37</v>
      </c>
      <c r="M5837" s="26" t="s">
        <v>5165</v>
      </c>
      <c r="O5837" s="16" t="s">
        <v>39</v>
      </c>
      <c r="P5837" s="26" t="s">
        <v>40</v>
      </c>
      <c r="R5837" s="16" t="s">
        <v>41</v>
      </c>
      <c r="S5837" s="16" t="s">
        <v>42</v>
      </c>
      <c r="T5837" s="22">
        <v>0.01</v>
      </c>
      <c r="W5837" s="20" t="s">
        <v>43</v>
      </c>
      <c r="X5837" s="16" t="s">
        <v>44</v>
      </c>
      <c r="Y5837" s="26" t="s">
        <v>5166</v>
      </c>
      <c r="Z5837" s="25">
        <v>0</v>
      </c>
      <c r="AA5837" s="25">
        <v>0</v>
      </c>
      <c r="AB5837" s="25">
        <v>308243.09999999998</v>
      </c>
      <c r="AC5837" s="25">
        <v>0</v>
      </c>
      <c r="AD5837" s="25">
        <v>0</v>
      </c>
      <c r="AE5837" s="25">
        <v>0</v>
      </c>
      <c r="AF5837" s="25">
        <v>308243.09999999998</v>
      </c>
      <c r="AG5837" s="25">
        <v>0</v>
      </c>
      <c r="AH5837" s="25">
        <v>308243.09999999998</v>
      </c>
      <c r="AI5837" s="16" t="s">
        <v>5167</v>
      </c>
    </row>
    <row r="5838" spans="1:35" ht="30" x14ac:dyDescent="0.25">
      <c r="A5838" s="17">
        <v>129047</v>
      </c>
      <c r="B5838" s="18">
        <v>4</v>
      </c>
      <c r="C5838" s="16" t="s">
        <v>73</v>
      </c>
      <c r="D5838" s="21">
        <v>43627</v>
      </c>
      <c r="E5838" s="16" t="s">
        <v>1610</v>
      </c>
      <c r="F5838" s="21">
        <v>44279</v>
      </c>
      <c r="G5838" s="16" t="s">
        <v>75</v>
      </c>
      <c r="H5838" s="26" t="s">
        <v>126</v>
      </c>
      <c r="M5838" s="26" t="s">
        <v>10718</v>
      </c>
      <c r="O5838" s="16" t="s">
        <v>4543</v>
      </c>
      <c r="T5838" s="23" t="s">
        <v>32</v>
      </c>
      <c r="W5838" s="20" t="s">
        <v>43</v>
      </c>
      <c r="Z5838" s="24" t="s">
        <v>32</v>
      </c>
      <c r="AA5838" s="24" t="s">
        <v>32</v>
      </c>
      <c r="AB5838" s="24" t="s">
        <v>32</v>
      </c>
      <c r="AC5838" s="24" t="s">
        <v>32</v>
      </c>
      <c r="AD5838" s="25">
        <v>0</v>
      </c>
      <c r="AE5838" s="25">
        <v>0</v>
      </c>
      <c r="AF5838" s="25">
        <v>1723500</v>
      </c>
      <c r="AG5838" s="25">
        <v>0</v>
      </c>
      <c r="AH5838" s="25">
        <v>1723500</v>
      </c>
      <c r="AI5838" s="16" t="s">
        <v>10717</v>
      </c>
    </row>
    <row r="5839" spans="1:35" ht="30" x14ac:dyDescent="0.25">
      <c r="A5839" s="17">
        <v>129053</v>
      </c>
      <c r="B5839" s="18">
        <v>2</v>
      </c>
      <c r="C5839" s="16" t="s">
        <v>73</v>
      </c>
      <c r="D5839" s="21">
        <v>43628</v>
      </c>
      <c r="E5839" s="16" t="s">
        <v>728</v>
      </c>
      <c r="F5839" s="21">
        <v>44319</v>
      </c>
      <c r="G5839" s="16" t="s">
        <v>102</v>
      </c>
      <c r="H5839" s="26" t="s">
        <v>154</v>
      </c>
      <c r="I5839" s="16" t="s">
        <v>464</v>
      </c>
      <c r="J5839" s="20" t="s">
        <v>116</v>
      </c>
      <c r="L5839" s="16" t="s">
        <v>116</v>
      </c>
      <c r="M5839" s="26" t="s">
        <v>5168</v>
      </c>
      <c r="N5839" s="26" t="s">
        <v>3571</v>
      </c>
      <c r="O5839" s="16" t="s">
        <v>632</v>
      </c>
      <c r="P5839" s="26" t="s">
        <v>453</v>
      </c>
      <c r="T5839" s="22">
        <v>5.29</v>
      </c>
      <c r="U5839" s="21">
        <v>44365</v>
      </c>
      <c r="W5839" s="20" t="s">
        <v>43</v>
      </c>
      <c r="X5839" s="16" t="s">
        <v>78</v>
      </c>
      <c r="Z5839" s="25">
        <v>5000</v>
      </c>
      <c r="AA5839" s="25">
        <v>0</v>
      </c>
      <c r="AB5839" s="25">
        <v>122785</v>
      </c>
      <c r="AC5839" s="25">
        <v>0</v>
      </c>
      <c r="AD5839" s="25">
        <v>45000</v>
      </c>
      <c r="AE5839" s="25">
        <v>0</v>
      </c>
      <c r="AF5839" s="25">
        <v>122785</v>
      </c>
      <c r="AG5839" s="25">
        <v>0</v>
      </c>
      <c r="AH5839" s="25">
        <v>167785</v>
      </c>
      <c r="AI5839" s="16" t="s">
        <v>5169</v>
      </c>
    </row>
    <row r="5840" spans="1:35" ht="30" x14ac:dyDescent="0.25">
      <c r="A5840" s="17">
        <v>129055</v>
      </c>
      <c r="B5840" s="18">
        <v>2</v>
      </c>
      <c r="C5840" s="16" t="s">
        <v>73</v>
      </c>
      <c r="D5840" s="21">
        <v>43628</v>
      </c>
      <c r="E5840" s="16" t="s">
        <v>342</v>
      </c>
      <c r="F5840" s="21">
        <v>44320</v>
      </c>
      <c r="G5840" s="16" t="s">
        <v>108</v>
      </c>
      <c r="H5840" s="26" t="s">
        <v>154</v>
      </c>
      <c r="I5840" s="16" t="s">
        <v>3741</v>
      </c>
      <c r="J5840" s="20" t="s">
        <v>116</v>
      </c>
      <c r="L5840" s="16" t="s">
        <v>116</v>
      </c>
      <c r="M5840" s="26" t="s">
        <v>5170</v>
      </c>
      <c r="N5840" s="26" t="s">
        <v>3571</v>
      </c>
      <c r="O5840" s="16" t="s">
        <v>632</v>
      </c>
      <c r="P5840" s="26" t="s">
        <v>453</v>
      </c>
      <c r="T5840" s="22">
        <v>2.5</v>
      </c>
      <c r="U5840" s="21">
        <v>44365</v>
      </c>
      <c r="W5840" s="20" t="s">
        <v>43</v>
      </c>
      <c r="X5840" s="16" t="s">
        <v>78</v>
      </c>
      <c r="Z5840" s="25">
        <v>8000</v>
      </c>
      <c r="AA5840" s="25">
        <v>0</v>
      </c>
      <c r="AB5840" s="25">
        <v>65497</v>
      </c>
      <c r="AC5840" s="25">
        <v>0</v>
      </c>
      <c r="AD5840" s="25">
        <v>48000</v>
      </c>
      <c r="AE5840" s="25">
        <v>0</v>
      </c>
      <c r="AF5840" s="25">
        <v>65497</v>
      </c>
      <c r="AG5840" s="25">
        <v>0</v>
      </c>
      <c r="AH5840" s="25">
        <v>113497</v>
      </c>
      <c r="AI5840" s="16" t="s">
        <v>5171</v>
      </c>
    </row>
    <row r="5841" spans="1:35" ht="30" x14ac:dyDescent="0.25">
      <c r="A5841" s="17">
        <v>129056</v>
      </c>
      <c r="B5841" s="18">
        <v>4</v>
      </c>
      <c r="C5841" s="16" t="s">
        <v>73</v>
      </c>
      <c r="D5841" s="21">
        <v>43628</v>
      </c>
      <c r="E5841" s="16" t="s">
        <v>1610</v>
      </c>
      <c r="F5841" s="21">
        <v>44279</v>
      </c>
      <c r="G5841" s="16" t="s">
        <v>75</v>
      </c>
      <c r="H5841" s="26" t="s">
        <v>258</v>
      </c>
      <c r="M5841" s="26" t="s">
        <v>10716</v>
      </c>
      <c r="O5841" s="16" t="s">
        <v>4543</v>
      </c>
      <c r="T5841" s="23" t="s">
        <v>32</v>
      </c>
      <c r="W5841" s="20" t="s">
        <v>43</v>
      </c>
      <c r="Z5841" s="24" t="s">
        <v>32</v>
      </c>
      <c r="AA5841" s="24" t="s">
        <v>32</v>
      </c>
      <c r="AB5841" s="24" t="s">
        <v>32</v>
      </c>
      <c r="AC5841" s="24" t="s">
        <v>32</v>
      </c>
      <c r="AD5841" s="25">
        <v>0</v>
      </c>
      <c r="AE5841" s="25">
        <v>0</v>
      </c>
      <c r="AF5841" s="25">
        <v>486000</v>
      </c>
      <c r="AG5841" s="25">
        <v>0</v>
      </c>
      <c r="AH5841" s="25">
        <v>486000</v>
      </c>
      <c r="AI5841" s="16" t="s">
        <v>10715</v>
      </c>
    </row>
    <row r="5842" spans="1:35" ht="30" x14ac:dyDescent="0.25">
      <c r="A5842" s="17">
        <v>129059</v>
      </c>
      <c r="B5842" s="18">
        <v>2</v>
      </c>
      <c r="C5842" s="16" t="s">
        <v>73</v>
      </c>
      <c r="D5842" s="21">
        <v>43628</v>
      </c>
      <c r="E5842" s="16" t="s">
        <v>1610</v>
      </c>
      <c r="F5842" s="21">
        <v>44279</v>
      </c>
      <c r="G5842" s="16" t="s">
        <v>75</v>
      </c>
      <c r="H5842" s="26" t="s">
        <v>286</v>
      </c>
      <c r="M5842" s="26" t="s">
        <v>10714</v>
      </c>
      <c r="O5842" s="16" t="s">
        <v>4543</v>
      </c>
      <c r="T5842" s="23" t="s">
        <v>32</v>
      </c>
      <c r="W5842" s="20" t="s">
        <v>43</v>
      </c>
      <c r="Z5842" s="24" t="s">
        <v>32</v>
      </c>
      <c r="AA5842" s="24" t="s">
        <v>32</v>
      </c>
      <c r="AB5842" s="24" t="s">
        <v>32</v>
      </c>
      <c r="AC5842" s="24" t="s">
        <v>32</v>
      </c>
      <c r="AD5842" s="25">
        <v>0</v>
      </c>
      <c r="AE5842" s="25">
        <v>0</v>
      </c>
      <c r="AF5842" s="25">
        <v>1272600</v>
      </c>
      <c r="AG5842" s="25">
        <v>0</v>
      </c>
      <c r="AH5842" s="25">
        <v>1272600</v>
      </c>
      <c r="AI5842" s="16" t="s">
        <v>10713</v>
      </c>
    </row>
    <row r="5843" spans="1:35" x14ac:dyDescent="0.25">
      <c r="A5843" s="17">
        <v>129060</v>
      </c>
      <c r="B5843" s="18">
        <v>1</v>
      </c>
      <c r="C5843" s="16" t="s">
        <v>73</v>
      </c>
      <c r="D5843" s="21">
        <v>43628</v>
      </c>
      <c r="E5843" s="16" t="s">
        <v>342</v>
      </c>
      <c r="F5843" s="21">
        <v>44279</v>
      </c>
      <c r="G5843" s="16" t="s">
        <v>75</v>
      </c>
      <c r="H5843" s="26" t="s">
        <v>158</v>
      </c>
      <c r="I5843" s="16" t="s">
        <v>3988</v>
      </c>
      <c r="J5843" s="20" t="s">
        <v>116</v>
      </c>
      <c r="L5843" s="16" t="s">
        <v>116</v>
      </c>
      <c r="M5843" s="26" t="s">
        <v>10712</v>
      </c>
      <c r="N5843" s="26" t="s">
        <v>453</v>
      </c>
      <c r="O5843" s="16" t="s">
        <v>632</v>
      </c>
      <c r="P5843" s="26" t="s">
        <v>1723</v>
      </c>
      <c r="T5843" s="22">
        <v>5.4729999999999999</v>
      </c>
      <c r="W5843" s="20" t="s">
        <v>43</v>
      </c>
      <c r="X5843" s="16" t="s">
        <v>78</v>
      </c>
      <c r="Z5843" s="24" t="s">
        <v>32</v>
      </c>
      <c r="AA5843" s="24" t="s">
        <v>32</v>
      </c>
      <c r="AB5843" s="24" t="s">
        <v>32</v>
      </c>
      <c r="AC5843" s="24" t="s">
        <v>32</v>
      </c>
      <c r="AD5843" s="25">
        <v>20000</v>
      </c>
      <c r="AE5843" s="25">
        <v>0</v>
      </c>
      <c r="AF5843" s="25">
        <v>0</v>
      </c>
      <c r="AG5843" s="25">
        <v>0</v>
      </c>
      <c r="AH5843" s="25">
        <v>20000</v>
      </c>
      <c r="AI5843" s="16" t="s">
        <v>10711</v>
      </c>
    </row>
    <row r="5844" spans="1:35" x14ac:dyDescent="0.25">
      <c r="A5844" s="17">
        <v>129061</v>
      </c>
      <c r="B5844" s="18">
        <v>3</v>
      </c>
      <c r="C5844" s="16" t="s">
        <v>73</v>
      </c>
      <c r="D5844" s="21">
        <v>43628</v>
      </c>
      <c r="E5844" s="16" t="s">
        <v>1610</v>
      </c>
      <c r="F5844" s="21">
        <v>44279</v>
      </c>
      <c r="G5844" s="16" t="s">
        <v>75</v>
      </c>
      <c r="H5844" s="26" t="s">
        <v>437</v>
      </c>
      <c r="M5844" s="26" t="s">
        <v>10710</v>
      </c>
      <c r="O5844" s="16" t="s">
        <v>4543</v>
      </c>
      <c r="T5844" s="23" t="s">
        <v>32</v>
      </c>
      <c r="W5844" s="20" t="s">
        <v>43</v>
      </c>
      <c r="Z5844" s="24" t="s">
        <v>32</v>
      </c>
      <c r="AA5844" s="24" t="s">
        <v>32</v>
      </c>
      <c r="AB5844" s="24" t="s">
        <v>32</v>
      </c>
      <c r="AC5844" s="24" t="s">
        <v>32</v>
      </c>
      <c r="AD5844" s="25">
        <v>0</v>
      </c>
      <c r="AE5844" s="25">
        <v>0</v>
      </c>
      <c r="AF5844" s="25">
        <v>297000</v>
      </c>
      <c r="AG5844" s="25">
        <v>0</v>
      </c>
      <c r="AH5844" s="25">
        <v>297000</v>
      </c>
      <c r="AI5844" s="16" t="s">
        <v>10709</v>
      </c>
    </row>
    <row r="5845" spans="1:35" x14ac:dyDescent="0.25">
      <c r="A5845" s="17">
        <v>129065</v>
      </c>
      <c r="B5845" s="18">
        <v>3</v>
      </c>
      <c r="C5845" s="16" t="s">
        <v>73</v>
      </c>
      <c r="D5845" s="21">
        <v>43628</v>
      </c>
      <c r="E5845" s="16" t="s">
        <v>4294</v>
      </c>
      <c r="F5845" s="21">
        <v>44097</v>
      </c>
      <c r="G5845" s="16" t="s">
        <v>56</v>
      </c>
      <c r="H5845" s="26" t="s">
        <v>408</v>
      </c>
      <c r="I5845" s="16" t="s">
        <v>10708</v>
      </c>
      <c r="K5845" s="16" t="s">
        <v>10707</v>
      </c>
      <c r="L5845" s="16" t="s">
        <v>37</v>
      </c>
      <c r="M5845" s="26" t="s">
        <v>10706</v>
      </c>
      <c r="O5845" s="16" t="s">
        <v>1149</v>
      </c>
      <c r="P5845" s="26" t="s">
        <v>188</v>
      </c>
      <c r="R5845" s="16" t="s">
        <v>139</v>
      </c>
      <c r="S5845" s="16" t="s">
        <v>4621</v>
      </c>
      <c r="T5845" s="22">
        <v>2.88</v>
      </c>
      <c r="W5845" s="20" t="s">
        <v>43</v>
      </c>
      <c r="X5845" s="16" t="s">
        <v>44</v>
      </c>
      <c r="Z5845" s="24" t="s">
        <v>32</v>
      </c>
      <c r="AA5845" s="24" t="s">
        <v>32</v>
      </c>
      <c r="AB5845" s="24" t="s">
        <v>32</v>
      </c>
      <c r="AC5845" s="24" t="s">
        <v>32</v>
      </c>
      <c r="AD5845" s="24" t="s">
        <v>32</v>
      </c>
      <c r="AE5845" s="24" t="s">
        <v>32</v>
      </c>
      <c r="AF5845" s="24" t="s">
        <v>32</v>
      </c>
      <c r="AG5845" s="24" t="s">
        <v>32</v>
      </c>
      <c r="AH5845" s="24" t="s">
        <v>32</v>
      </c>
      <c r="AI5845" s="16" t="s">
        <v>10705</v>
      </c>
    </row>
    <row r="5846" spans="1:35" x14ac:dyDescent="0.25">
      <c r="A5846" s="17">
        <v>129066</v>
      </c>
      <c r="B5846" s="18">
        <v>3</v>
      </c>
      <c r="C5846" s="16" t="s">
        <v>73</v>
      </c>
      <c r="D5846" s="21">
        <v>43628</v>
      </c>
      <c r="E5846" s="16" t="s">
        <v>4294</v>
      </c>
      <c r="F5846" s="21">
        <v>44097</v>
      </c>
      <c r="G5846" s="16" t="s">
        <v>56</v>
      </c>
      <c r="H5846" s="26" t="s">
        <v>98</v>
      </c>
      <c r="I5846" s="16" t="s">
        <v>5172</v>
      </c>
      <c r="K5846" s="16" t="s">
        <v>5173</v>
      </c>
      <c r="L5846" s="16" t="s">
        <v>37</v>
      </c>
      <c r="M5846" s="26" t="s">
        <v>5174</v>
      </c>
      <c r="O5846" s="16" t="s">
        <v>1149</v>
      </c>
      <c r="P5846" s="26" t="s">
        <v>188</v>
      </c>
      <c r="R5846" s="16" t="s">
        <v>139</v>
      </c>
      <c r="S5846" s="16" t="s">
        <v>4621</v>
      </c>
      <c r="T5846" s="22">
        <v>1.7</v>
      </c>
      <c r="W5846" s="20" t="s">
        <v>43</v>
      </c>
      <c r="X5846" s="16" t="s">
        <v>78</v>
      </c>
      <c r="Z5846" s="25">
        <v>0</v>
      </c>
      <c r="AA5846" s="25">
        <v>0</v>
      </c>
      <c r="AB5846" s="25">
        <v>0</v>
      </c>
      <c r="AC5846" s="25">
        <v>860475</v>
      </c>
      <c r="AD5846" s="25">
        <v>0</v>
      </c>
      <c r="AE5846" s="25">
        <v>0</v>
      </c>
      <c r="AF5846" s="25">
        <v>0</v>
      </c>
      <c r="AG5846" s="25">
        <v>860475</v>
      </c>
      <c r="AH5846" s="25">
        <v>860475</v>
      </c>
      <c r="AI5846" s="16" t="s">
        <v>5175</v>
      </c>
    </row>
    <row r="5847" spans="1:35" ht="30" x14ac:dyDescent="0.25">
      <c r="A5847" s="17">
        <v>129067</v>
      </c>
      <c r="B5847" s="18">
        <v>1</v>
      </c>
      <c r="C5847" s="16" t="s">
        <v>73</v>
      </c>
      <c r="D5847" s="21">
        <v>43628</v>
      </c>
      <c r="E5847" s="16" t="s">
        <v>1610</v>
      </c>
      <c r="F5847" s="21">
        <v>44279</v>
      </c>
      <c r="G5847" s="16" t="s">
        <v>75</v>
      </c>
      <c r="H5847" s="26" t="s">
        <v>34</v>
      </c>
      <c r="M5847" s="26" t="s">
        <v>10704</v>
      </c>
      <c r="O5847" s="16" t="s">
        <v>4543</v>
      </c>
      <c r="T5847" s="23" t="s">
        <v>32</v>
      </c>
      <c r="W5847" s="20" t="s">
        <v>43</v>
      </c>
      <c r="Z5847" s="24" t="s">
        <v>32</v>
      </c>
      <c r="AA5847" s="24" t="s">
        <v>32</v>
      </c>
      <c r="AB5847" s="24" t="s">
        <v>32</v>
      </c>
      <c r="AC5847" s="24" t="s">
        <v>32</v>
      </c>
      <c r="AD5847" s="25">
        <v>0</v>
      </c>
      <c r="AE5847" s="25">
        <v>0</v>
      </c>
      <c r="AF5847" s="25">
        <v>2000000</v>
      </c>
      <c r="AG5847" s="25">
        <v>0</v>
      </c>
      <c r="AH5847" s="25">
        <v>2000000</v>
      </c>
      <c r="AI5847" s="16" t="s">
        <v>10703</v>
      </c>
    </row>
    <row r="5848" spans="1:35" x14ac:dyDescent="0.25">
      <c r="A5848" s="17">
        <v>129075</v>
      </c>
      <c r="B5848" s="18">
        <v>3</v>
      </c>
      <c r="C5848" s="16" t="s">
        <v>73</v>
      </c>
      <c r="D5848" s="21">
        <v>43630</v>
      </c>
      <c r="E5848" s="16" t="s">
        <v>10491</v>
      </c>
      <c r="F5848" s="21">
        <v>43630</v>
      </c>
      <c r="G5848" s="16" t="s">
        <v>10491</v>
      </c>
      <c r="H5848" s="26" t="s">
        <v>173</v>
      </c>
      <c r="M5848" s="26" t="s">
        <v>10702</v>
      </c>
      <c r="O5848" s="16" t="s">
        <v>1171</v>
      </c>
      <c r="P5848" s="26" t="s">
        <v>1062</v>
      </c>
      <c r="T5848" s="23" t="s">
        <v>32</v>
      </c>
      <c r="W5848" s="20" t="s">
        <v>43</v>
      </c>
      <c r="Z5848" s="24" t="s">
        <v>32</v>
      </c>
      <c r="AA5848" s="24" t="s">
        <v>32</v>
      </c>
      <c r="AB5848" s="24" t="s">
        <v>32</v>
      </c>
      <c r="AC5848" s="24" t="s">
        <v>32</v>
      </c>
      <c r="AD5848" s="25">
        <v>0</v>
      </c>
      <c r="AE5848" s="25">
        <v>0</v>
      </c>
      <c r="AF5848" s="25">
        <v>2000000</v>
      </c>
      <c r="AG5848" s="25">
        <v>0</v>
      </c>
      <c r="AH5848" s="25">
        <v>2000000</v>
      </c>
      <c r="AI5848" s="16" t="s">
        <v>10701</v>
      </c>
    </row>
    <row r="5849" spans="1:35" ht="30" x14ac:dyDescent="0.25">
      <c r="A5849" s="17">
        <v>129076</v>
      </c>
      <c r="B5849" s="18">
        <v>4</v>
      </c>
      <c r="C5849" s="16" t="s">
        <v>474</v>
      </c>
      <c r="D5849" s="21">
        <v>43633</v>
      </c>
      <c r="E5849" s="16" t="s">
        <v>75</v>
      </c>
      <c r="F5849" s="21">
        <v>44089</v>
      </c>
      <c r="G5849" s="16" t="s">
        <v>573</v>
      </c>
      <c r="H5849" s="26" t="s">
        <v>349</v>
      </c>
      <c r="I5849" s="16" t="s">
        <v>159</v>
      </c>
      <c r="J5849" s="20" t="s">
        <v>148</v>
      </c>
      <c r="L5849" s="16" t="s">
        <v>149</v>
      </c>
      <c r="M5849" s="26" t="s">
        <v>5176</v>
      </c>
      <c r="N5849" s="26" t="s">
        <v>5177</v>
      </c>
      <c r="O5849" s="16" t="s">
        <v>188</v>
      </c>
      <c r="P5849" s="26" t="s">
        <v>188</v>
      </c>
      <c r="Q5849" s="26" t="s">
        <v>5177</v>
      </c>
      <c r="T5849" s="22">
        <v>7.3</v>
      </c>
      <c r="U5849" s="21">
        <v>43868</v>
      </c>
      <c r="W5849" s="20" t="s">
        <v>43</v>
      </c>
      <c r="X5849" s="16" t="s">
        <v>454</v>
      </c>
      <c r="Z5849" s="25">
        <v>0</v>
      </c>
      <c r="AA5849" s="25">
        <v>0</v>
      </c>
      <c r="AB5849" s="25">
        <v>0</v>
      </c>
      <c r="AC5849" s="25">
        <v>431050</v>
      </c>
      <c r="AD5849" s="25">
        <v>0</v>
      </c>
      <c r="AE5849" s="25">
        <v>0</v>
      </c>
      <c r="AF5849" s="25">
        <v>0</v>
      </c>
      <c r="AG5849" s="25">
        <v>5158350</v>
      </c>
      <c r="AH5849" s="25">
        <v>5158350</v>
      </c>
      <c r="AI5849" s="16" t="s">
        <v>5178</v>
      </c>
    </row>
    <row r="5850" spans="1:35" ht="30" x14ac:dyDescent="0.25">
      <c r="A5850" s="17">
        <v>129076.01</v>
      </c>
      <c r="B5850" s="18">
        <v>4</v>
      </c>
      <c r="C5850" s="16" t="s">
        <v>31</v>
      </c>
      <c r="D5850" s="21">
        <v>43770</v>
      </c>
      <c r="E5850" s="16" t="s">
        <v>75</v>
      </c>
      <c r="F5850" s="21">
        <v>44188</v>
      </c>
      <c r="G5850" s="16" t="s">
        <v>105</v>
      </c>
      <c r="H5850" s="26" t="s">
        <v>349</v>
      </c>
      <c r="I5850" s="16" t="s">
        <v>159</v>
      </c>
      <c r="J5850" s="20" t="s">
        <v>148</v>
      </c>
      <c r="L5850" s="16" t="s">
        <v>149</v>
      </c>
      <c r="M5850" s="26" t="s">
        <v>5179</v>
      </c>
      <c r="N5850" s="26" t="s">
        <v>5177</v>
      </c>
      <c r="O5850" s="16" t="s">
        <v>188</v>
      </c>
      <c r="P5850" s="26" t="s">
        <v>188</v>
      </c>
      <c r="Q5850" s="26" t="s">
        <v>5177</v>
      </c>
      <c r="T5850" s="22">
        <v>7.3</v>
      </c>
      <c r="U5850" s="21">
        <v>44176</v>
      </c>
      <c r="W5850" s="20" t="s">
        <v>472</v>
      </c>
      <c r="X5850" s="16" t="s">
        <v>454</v>
      </c>
      <c r="Z5850" s="25">
        <v>0</v>
      </c>
      <c r="AA5850" s="25">
        <v>0</v>
      </c>
      <c r="AB5850" s="25">
        <v>0</v>
      </c>
      <c r="AC5850" s="25">
        <v>5847460</v>
      </c>
      <c r="AD5850" s="25">
        <v>0</v>
      </c>
      <c r="AE5850" s="25">
        <v>0</v>
      </c>
      <c r="AF5850" s="25">
        <v>0</v>
      </c>
      <c r="AG5850" s="25">
        <v>5847460</v>
      </c>
      <c r="AH5850" s="25">
        <v>5847460</v>
      </c>
      <c r="AI5850" s="16" t="s">
        <v>5180</v>
      </c>
    </row>
    <row r="5851" spans="1:35" x14ac:dyDescent="0.25">
      <c r="A5851" s="17">
        <v>129077</v>
      </c>
      <c r="B5851" s="18">
        <v>4</v>
      </c>
      <c r="C5851" s="16" t="s">
        <v>474</v>
      </c>
      <c r="D5851" s="21">
        <v>43633</v>
      </c>
      <c r="E5851" s="16" t="s">
        <v>75</v>
      </c>
      <c r="F5851" s="21">
        <v>44096</v>
      </c>
      <c r="G5851" s="16" t="s">
        <v>514</v>
      </c>
      <c r="H5851" s="26" t="s">
        <v>261</v>
      </c>
      <c r="I5851" s="16" t="s">
        <v>159</v>
      </c>
      <c r="J5851" s="20" t="s">
        <v>148</v>
      </c>
      <c r="L5851" s="16" t="s">
        <v>149</v>
      </c>
      <c r="M5851" s="26" t="s">
        <v>10700</v>
      </c>
      <c r="N5851" s="26" t="s">
        <v>3661</v>
      </c>
      <c r="O5851" s="16" t="s">
        <v>188</v>
      </c>
      <c r="P5851" s="26" t="s">
        <v>188</v>
      </c>
      <c r="Q5851" s="26" t="s">
        <v>3661</v>
      </c>
      <c r="T5851" s="22">
        <v>8.1199999999999992</v>
      </c>
      <c r="U5851" s="21">
        <v>43812</v>
      </c>
      <c r="W5851" s="20" t="s">
        <v>43</v>
      </c>
      <c r="X5851" s="16" t="s">
        <v>454</v>
      </c>
      <c r="Z5851" s="24" t="s">
        <v>32</v>
      </c>
      <c r="AA5851" s="24" t="s">
        <v>32</v>
      </c>
      <c r="AB5851" s="24" t="s">
        <v>32</v>
      </c>
      <c r="AC5851" s="24" t="s">
        <v>32</v>
      </c>
      <c r="AD5851" s="25">
        <v>0</v>
      </c>
      <c r="AE5851" s="25">
        <v>0</v>
      </c>
      <c r="AF5851" s="25">
        <v>0</v>
      </c>
      <c r="AG5851" s="25">
        <v>7519870</v>
      </c>
      <c r="AH5851" s="25">
        <v>7519870</v>
      </c>
      <c r="AI5851" s="16" t="s">
        <v>10699</v>
      </c>
    </row>
    <row r="5852" spans="1:35" x14ac:dyDescent="0.25">
      <c r="A5852" s="17">
        <v>129078</v>
      </c>
      <c r="B5852" s="18">
        <v>4</v>
      </c>
      <c r="C5852" s="16" t="s">
        <v>31</v>
      </c>
      <c r="D5852" s="21">
        <v>43633</v>
      </c>
      <c r="E5852" s="16" t="s">
        <v>75</v>
      </c>
      <c r="F5852" s="21">
        <v>44263</v>
      </c>
      <c r="G5852" s="16" t="s">
        <v>74</v>
      </c>
      <c r="H5852" s="26" t="s">
        <v>249</v>
      </c>
      <c r="I5852" s="16" t="s">
        <v>159</v>
      </c>
      <c r="J5852" s="20" t="s">
        <v>148</v>
      </c>
      <c r="L5852" s="16" t="s">
        <v>149</v>
      </c>
      <c r="M5852" s="26" t="s">
        <v>5181</v>
      </c>
      <c r="N5852" s="26" t="s">
        <v>3661</v>
      </c>
      <c r="O5852" s="16" t="s">
        <v>188</v>
      </c>
      <c r="P5852" s="26" t="s">
        <v>188</v>
      </c>
      <c r="Q5852" s="26" t="s">
        <v>3661</v>
      </c>
      <c r="T5852" s="22">
        <v>5.68</v>
      </c>
      <c r="U5852" s="21">
        <v>44232</v>
      </c>
      <c r="W5852" s="20" t="s">
        <v>43</v>
      </c>
      <c r="X5852" s="16" t="s">
        <v>454</v>
      </c>
      <c r="Z5852" s="25">
        <v>0</v>
      </c>
      <c r="AA5852" s="25">
        <v>0</v>
      </c>
      <c r="AB5852" s="25">
        <v>0</v>
      </c>
      <c r="AC5852" s="25">
        <v>4911500</v>
      </c>
      <c r="AD5852" s="25">
        <v>0</v>
      </c>
      <c r="AE5852" s="25">
        <v>0</v>
      </c>
      <c r="AF5852" s="25">
        <v>0</v>
      </c>
      <c r="AG5852" s="25">
        <v>4911500</v>
      </c>
      <c r="AH5852" s="25">
        <v>4911500</v>
      </c>
      <c r="AI5852" s="16" t="s">
        <v>5182</v>
      </c>
    </row>
    <row r="5853" spans="1:35" ht="30" x14ac:dyDescent="0.25">
      <c r="A5853" s="17">
        <v>129079</v>
      </c>
      <c r="B5853" s="18">
        <v>4</v>
      </c>
      <c r="C5853" s="16" t="s">
        <v>73</v>
      </c>
      <c r="D5853" s="21">
        <v>43633</v>
      </c>
      <c r="E5853" s="16" t="s">
        <v>75</v>
      </c>
      <c r="F5853" s="21">
        <v>44109</v>
      </c>
      <c r="G5853" s="16" t="s">
        <v>75</v>
      </c>
      <c r="H5853" s="26" t="s">
        <v>258</v>
      </c>
      <c r="I5853" s="16" t="s">
        <v>1071</v>
      </c>
      <c r="J5853" s="20" t="s">
        <v>148</v>
      </c>
      <c r="L5853" s="16" t="s">
        <v>149</v>
      </c>
      <c r="M5853" s="26" t="s">
        <v>5183</v>
      </c>
      <c r="N5853" s="26" t="s">
        <v>2343</v>
      </c>
      <c r="O5853" s="16" t="s">
        <v>188</v>
      </c>
      <c r="P5853" s="26" t="s">
        <v>2347</v>
      </c>
      <c r="Q5853" s="26" t="s">
        <v>2343</v>
      </c>
      <c r="R5853" s="16" t="s">
        <v>139</v>
      </c>
      <c r="S5853" s="16" t="s">
        <v>4621</v>
      </c>
      <c r="T5853" s="22">
        <v>8.64</v>
      </c>
      <c r="U5853" s="21">
        <v>44540</v>
      </c>
      <c r="W5853" s="20" t="s">
        <v>472</v>
      </c>
      <c r="X5853" s="16" t="s">
        <v>454</v>
      </c>
      <c r="Y5853" s="26" t="s">
        <v>5184</v>
      </c>
      <c r="Z5853" s="25">
        <v>0</v>
      </c>
      <c r="AA5853" s="25">
        <v>0</v>
      </c>
      <c r="AB5853" s="25">
        <v>5000</v>
      </c>
      <c r="AC5853" s="25">
        <v>0</v>
      </c>
      <c r="AD5853" s="25">
        <v>0</v>
      </c>
      <c r="AE5853" s="25">
        <v>0</v>
      </c>
      <c r="AF5853" s="25">
        <v>5000</v>
      </c>
      <c r="AG5853" s="25">
        <v>0</v>
      </c>
      <c r="AH5853" s="25">
        <v>5000</v>
      </c>
      <c r="AI5853" s="16" t="s">
        <v>5185</v>
      </c>
    </row>
    <row r="5854" spans="1:35" x14ac:dyDescent="0.25">
      <c r="A5854" s="17">
        <v>129080</v>
      </c>
      <c r="B5854" s="18">
        <v>4</v>
      </c>
      <c r="C5854" s="16" t="s">
        <v>31</v>
      </c>
      <c r="D5854" s="21">
        <v>43633</v>
      </c>
      <c r="E5854" s="16" t="s">
        <v>75</v>
      </c>
      <c r="F5854" s="21">
        <v>44188</v>
      </c>
      <c r="G5854" s="16" t="s">
        <v>105</v>
      </c>
      <c r="H5854" s="26" t="s">
        <v>261</v>
      </c>
      <c r="I5854" s="16" t="s">
        <v>159</v>
      </c>
      <c r="J5854" s="20" t="s">
        <v>148</v>
      </c>
      <c r="L5854" s="16" t="s">
        <v>149</v>
      </c>
      <c r="M5854" s="26" t="s">
        <v>5186</v>
      </c>
      <c r="N5854" s="26" t="s">
        <v>3661</v>
      </c>
      <c r="O5854" s="16" t="s">
        <v>188</v>
      </c>
      <c r="P5854" s="26" t="s">
        <v>2347</v>
      </c>
      <c r="Q5854" s="26" t="s">
        <v>3661</v>
      </c>
      <c r="R5854" s="16" t="s">
        <v>139</v>
      </c>
      <c r="S5854" s="16" t="s">
        <v>84</v>
      </c>
      <c r="T5854" s="22">
        <v>8</v>
      </c>
      <c r="U5854" s="21">
        <v>44176</v>
      </c>
      <c r="W5854" s="20" t="s">
        <v>472</v>
      </c>
      <c r="X5854" s="16" t="s">
        <v>454</v>
      </c>
      <c r="Y5854" s="26" t="s">
        <v>5187</v>
      </c>
      <c r="Z5854" s="25">
        <v>0</v>
      </c>
      <c r="AA5854" s="25">
        <v>0</v>
      </c>
      <c r="AB5854" s="25">
        <v>37868</v>
      </c>
      <c r="AC5854" s="25">
        <v>5587820</v>
      </c>
      <c r="AD5854" s="25">
        <v>0</v>
      </c>
      <c r="AE5854" s="25">
        <v>0</v>
      </c>
      <c r="AF5854" s="25">
        <v>37868</v>
      </c>
      <c r="AG5854" s="25">
        <v>5587820</v>
      </c>
      <c r="AH5854" s="25">
        <v>5625688</v>
      </c>
      <c r="AI5854" s="16" t="s">
        <v>5188</v>
      </c>
    </row>
    <row r="5855" spans="1:35" x14ac:dyDescent="0.25">
      <c r="A5855" s="17">
        <v>129081</v>
      </c>
      <c r="B5855" s="18">
        <v>4</v>
      </c>
      <c r="C5855" s="16" t="s">
        <v>73</v>
      </c>
      <c r="D5855" s="21">
        <v>43633</v>
      </c>
      <c r="E5855" s="16" t="s">
        <v>75</v>
      </c>
      <c r="F5855" s="21">
        <v>44343</v>
      </c>
      <c r="G5855" s="16" t="s">
        <v>718</v>
      </c>
      <c r="H5855" s="26" t="s">
        <v>126</v>
      </c>
      <c r="I5855" s="16" t="s">
        <v>159</v>
      </c>
      <c r="J5855" s="20" t="s">
        <v>148</v>
      </c>
      <c r="L5855" s="16" t="s">
        <v>149</v>
      </c>
      <c r="M5855" s="26" t="s">
        <v>10698</v>
      </c>
      <c r="N5855" s="26" t="s">
        <v>10697</v>
      </c>
      <c r="O5855" s="16" t="s">
        <v>188</v>
      </c>
      <c r="P5855" s="26" t="s">
        <v>188</v>
      </c>
      <c r="Q5855" s="26" t="s">
        <v>10697</v>
      </c>
      <c r="R5855" s="16" t="s">
        <v>139</v>
      </c>
      <c r="S5855" s="16" t="s">
        <v>84</v>
      </c>
      <c r="T5855" s="22">
        <v>7.76</v>
      </c>
      <c r="U5855" s="21">
        <v>44540</v>
      </c>
      <c r="W5855" s="20" t="s">
        <v>472</v>
      </c>
      <c r="X5855" s="16" t="s">
        <v>454</v>
      </c>
      <c r="Y5855" s="26" t="s">
        <v>10696</v>
      </c>
      <c r="Z5855" s="24" t="s">
        <v>32</v>
      </c>
      <c r="AA5855" s="24" t="s">
        <v>32</v>
      </c>
      <c r="AB5855" s="24" t="s">
        <v>32</v>
      </c>
      <c r="AC5855" s="24" t="s">
        <v>32</v>
      </c>
      <c r="AD5855" s="25">
        <v>0</v>
      </c>
      <c r="AE5855" s="25">
        <v>0</v>
      </c>
      <c r="AF5855" s="25">
        <v>5000</v>
      </c>
      <c r="AG5855" s="25">
        <v>0</v>
      </c>
      <c r="AH5855" s="25">
        <v>5000</v>
      </c>
      <c r="AI5855" s="16" t="s">
        <v>10695</v>
      </c>
    </row>
    <row r="5856" spans="1:35" x14ac:dyDescent="0.25">
      <c r="A5856" s="17">
        <v>129082</v>
      </c>
      <c r="B5856" s="18">
        <v>4</v>
      </c>
      <c r="C5856" s="16" t="s">
        <v>73</v>
      </c>
      <c r="D5856" s="21">
        <v>43633</v>
      </c>
      <c r="E5856" s="16" t="s">
        <v>75</v>
      </c>
      <c r="F5856" s="21">
        <v>44364</v>
      </c>
      <c r="G5856" s="16" t="s">
        <v>718</v>
      </c>
      <c r="H5856" s="26" t="s">
        <v>295</v>
      </c>
      <c r="I5856" s="16" t="s">
        <v>159</v>
      </c>
      <c r="J5856" s="20" t="s">
        <v>148</v>
      </c>
      <c r="L5856" s="16" t="s">
        <v>149</v>
      </c>
      <c r="M5856" s="26" t="s">
        <v>10694</v>
      </c>
      <c r="N5856" s="26" t="s">
        <v>3661</v>
      </c>
      <c r="O5856" s="16" t="s">
        <v>188</v>
      </c>
      <c r="P5856" s="26" t="s">
        <v>188</v>
      </c>
      <c r="Q5856" s="26" t="s">
        <v>3661</v>
      </c>
      <c r="R5856" s="16" t="s">
        <v>139</v>
      </c>
      <c r="S5856" s="16" t="s">
        <v>4621</v>
      </c>
      <c r="T5856" s="22">
        <v>2.86</v>
      </c>
      <c r="U5856" s="21">
        <v>44540</v>
      </c>
      <c r="W5856" s="20" t="s">
        <v>472</v>
      </c>
      <c r="X5856" s="16" t="s">
        <v>454</v>
      </c>
      <c r="Y5856" s="26" t="s">
        <v>10693</v>
      </c>
      <c r="Z5856" s="24" t="s">
        <v>32</v>
      </c>
      <c r="AA5856" s="24" t="s">
        <v>32</v>
      </c>
      <c r="AB5856" s="24" t="s">
        <v>32</v>
      </c>
      <c r="AC5856" s="24" t="s">
        <v>32</v>
      </c>
      <c r="AD5856" s="24" t="s">
        <v>32</v>
      </c>
      <c r="AE5856" s="24" t="s">
        <v>32</v>
      </c>
      <c r="AF5856" s="24" t="s">
        <v>32</v>
      </c>
      <c r="AG5856" s="24" t="s">
        <v>32</v>
      </c>
      <c r="AH5856" s="24" t="s">
        <v>32</v>
      </c>
      <c r="AI5856" s="16" t="s">
        <v>10692</v>
      </c>
    </row>
    <row r="5857" spans="1:35" x14ac:dyDescent="0.25">
      <c r="A5857" s="17">
        <v>129083</v>
      </c>
      <c r="B5857" s="18">
        <v>4</v>
      </c>
      <c r="C5857" s="16" t="s">
        <v>73</v>
      </c>
      <c r="D5857" s="21">
        <v>43633</v>
      </c>
      <c r="E5857" s="16" t="s">
        <v>75</v>
      </c>
      <c r="F5857" s="21">
        <v>44011</v>
      </c>
      <c r="G5857" s="16" t="s">
        <v>75</v>
      </c>
      <c r="H5857" s="26" t="s">
        <v>258</v>
      </c>
      <c r="I5857" s="16" t="s">
        <v>1071</v>
      </c>
      <c r="J5857" s="20" t="s">
        <v>148</v>
      </c>
      <c r="L5857" s="16" t="s">
        <v>149</v>
      </c>
      <c r="M5857" s="26" t="s">
        <v>10691</v>
      </c>
      <c r="N5857" s="26" t="s">
        <v>2343</v>
      </c>
      <c r="O5857" s="16" t="s">
        <v>188</v>
      </c>
      <c r="P5857" s="26" t="s">
        <v>188</v>
      </c>
      <c r="Q5857" s="26" t="s">
        <v>2343</v>
      </c>
      <c r="R5857" s="16" t="s">
        <v>139</v>
      </c>
      <c r="S5857" s="16" t="s">
        <v>4621</v>
      </c>
      <c r="T5857" s="22">
        <v>6.54</v>
      </c>
      <c r="W5857" s="20" t="s">
        <v>472</v>
      </c>
      <c r="X5857" s="16" t="s">
        <v>454</v>
      </c>
      <c r="Z5857" s="24" t="s">
        <v>32</v>
      </c>
      <c r="AA5857" s="24" t="s">
        <v>32</v>
      </c>
      <c r="AB5857" s="24" t="s">
        <v>32</v>
      </c>
      <c r="AC5857" s="24" t="s">
        <v>32</v>
      </c>
      <c r="AD5857" s="24" t="s">
        <v>32</v>
      </c>
      <c r="AE5857" s="24" t="s">
        <v>32</v>
      </c>
      <c r="AF5857" s="24" t="s">
        <v>32</v>
      </c>
      <c r="AG5857" s="24" t="s">
        <v>32</v>
      </c>
      <c r="AH5857" s="24" t="s">
        <v>32</v>
      </c>
    </row>
    <row r="5858" spans="1:35" x14ac:dyDescent="0.25">
      <c r="A5858" s="17">
        <v>129084</v>
      </c>
      <c r="B5858" s="18">
        <v>4</v>
      </c>
      <c r="C5858" s="16" t="s">
        <v>73</v>
      </c>
      <c r="D5858" s="21">
        <v>43633</v>
      </c>
      <c r="E5858" s="16" t="s">
        <v>75</v>
      </c>
      <c r="F5858" s="21">
        <v>44357</v>
      </c>
      <c r="G5858" s="16" t="s">
        <v>105</v>
      </c>
      <c r="H5858" s="26" t="s">
        <v>126</v>
      </c>
      <c r="I5858" s="16" t="s">
        <v>583</v>
      </c>
      <c r="J5858" s="20" t="s">
        <v>148</v>
      </c>
      <c r="L5858" s="16" t="s">
        <v>149</v>
      </c>
      <c r="M5858" s="26" t="s">
        <v>10690</v>
      </c>
      <c r="N5858" s="26" t="s">
        <v>2343</v>
      </c>
      <c r="O5858" s="16" t="s">
        <v>188</v>
      </c>
      <c r="P5858" s="26" t="s">
        <v>188</v>
      </c>
      <c r="Q5858" s="26" t="s">
        <v>2343</v>
      </c>
      <c r="R5858" s="16" t="s">
        <v>139</v>
      </c>
      <c r="S5858" s="16" t="s">
        <v>4621</v>
      </c>
      <c r="T5858" s="22">
        <v>5.7</v>
      </c>
      <c r="U5858" s="21">
        <v>44540</v>
      </c>
      <c r="W5858" s="20" t="s">
        <v>472</v>
      </c>
      <c r="X5858" s="16" t="s">
        <v>454</v>
      </c>
      <c r="Z5858" s="24" t="s">
        <v>32</v>
      </c>
      <c r="AA5858" s="24" t="s">
        <v>32</v>
      </c>
      <c r="AB5858" s="24" t="s">
        <v>32</v>
      </c>
      <c r="AC5858" s="24" t="s">
        <v>32</v>
      </c>
      <c r="AD5858" s="24" t="s">
        <v>32</v>
      </c>
      <c r="AE5858" s="24" t="s">
        <v>32</v>
      </c>
      <c r="AF5858" s="24" t="s">
        <v>32</v>
      </c>
      <c r="AG5858" s="24" t="s">
        <v>32</v>
      </c>
      <c r="AH5858" s="24" t="s">
        <v>32</v>
      </c>
      <c r="AI5858" s="16" t="s">
        <v>10689</v>
      </c>
    </row>
    <row r="5859" spans="1:35" x14ac:dyDescent="0.25">
      <c r="A5859" s="17">
        <v>129087</v>
      </c>
      <c r="B5859" s="18">
        <v>1</v>
      </c>
      <c r="C5859" s="16" t="s">
        <v>31</v>
      </c>
      <c r="D5859" s="21">
        <v>43634</v>
      </c>
      <c r="E5859" s="16" t="s">
        <v>75</v>
      </c>
      <c r="F5859" s="21">
        <v>44006</v>
      </c>
      <c r="G5859" s="16" t="s">
        <v>74</v>
      </c>
      <c r="H5859" s="26" t="s">
        <v>283</v>
      </c>
      <c r="I5859" s="16" t="s">
        <v>10688</v>
      </c>
      <c r="J5859" s="20" t="s">
        <v>116</v>
      </c>
      <c r="L5859" s="16" t="s">
        <v>116</v>
      </c>
      <c r="M5859" s="26" t="s">
        <v>10687</v>
      </c>
      <c r="N5859" s="26" t="s">
        <v>2343</v>
      </c>
      <c r="O5859" s="16" t="s">
        <v>188</v>
      </c>
      <c r="P5859" s="26" t="s">
        <v>443</v>
      </c>
      <c r="Q5859" s="26" t="s">
        <v>2343</v>
      </c>
      <c r="R5859" s="16" t="s">
        <v>139</v>
      </c>
      <c r="S5859" s="16" t="s">
        <v>84</v>
      </c>
      <c r="T5859" s="22">
        <v>0.97</v>
      </c>
      <c r="U5859" s="21">
        <v>43966</v>
      </c>
      <c r="V5859" s="16" t="s">
        <v>1179</v>
      </c>
      <c r="W5859" s="20" t="s">
        <v>43</v>
      </c>
      <c r="X5859" s="16" t="s">
        <v>78</v>
      </c>
      <c r="Z5859" s="24" t="s">
        <v>32</v>
      </c>
      <c r="AA5859" s="24" t="s">
        <v>32</v>
      </c>
      <c r="AB5859" s="24" t="s">
        <v>32</v>
      </c>
      <c r="AC5859" s="24" t="s">
        <v>32</v>
      </c>
      <c r="AD5859" s="25">
        <v>0</v>
      </c>
      <c r="AE5859" s="25">
        <v>0</v>
      </c>
      <c r="AF5859" s="25">
        <v>47800</v>
      </c>
      <c r="AG5859" s="25">
        <v>573000</v>
      </c>
      <c r="AH5859" s="25">
        <v>620800</v>
      </c>
      <c r="AI5859" s="16" t="s">
        <v>10686</v>
      </c>
    </row>
    <row r="5860" spans="1:35" x14ac:dyDescent="0.25">
      <c r="A5860" s="17">
        <v>129088</v>
      </c>
      <c r="B5860" s="18">
        <v>1</v>
      </c>
      <c r="C5860" s="16" t="s">
        <v>31</v>
      </c>
      <c r="D5860" s="21">
        <v>43634</v>
      </c>
      <c r="E5860" s="16" t="s">
        <v>75</v>
      </c>
      <c r="F5860" s="21">
        <v>44349</v>
      </c>
      <c r="G5860" s="16" t="s">
        <v>74</v>
      </c>
      <c r="H5860" s="26" t="s">
        <v>394</v>
      </c>
      <c r="I5860" s="16" t="s">
        <v>5189</v>
      </c>
      <c r="J5860" s="20" t="s">
        <v>116</v>
      </c>
      <c r="L5860" s="16" t="s">
        <v>116</v>
      </c>
      <c r="M5860" s="26" t="s">
        <v>5190</v>
      </c>
      <c r="N5860" s="26" t="s">
        <v>2357</v>
      </c>
      <c r="O5860" s="16" t="s">
        <v>188</v>
      </c>
      <c r="P5860" s="26" t="s">
        <v>443</v>
      </c>
      <c r="Q5860" s="26" t="s">
        <v>2357</v>
      </c>
      <c r="R5860" s="16" t="s">
        <v>139</v>
      </c>
      <c r="S5860" s="16" t="s">
        <v>84</v>
      </c>
      <c r="T5860" s="22">
        <v>8.8000000000000007</v>
      </c>
      <c r="U5860" s="21">
        <v>44323</v>
      </c>
      <c r="V5860" s="16" t="s">
        <v>2358</v>
      </c>
      <c r="W5860" s="20" t="s">
        <v>43</v>
      </c>
      <c r="X5860" s="16" t="s">
        <v>78</v>
      </c>
      <c r="Z5860" s="25">
        <v>0</v>
      </c>
      <c r="AA5860" s="25">
        <v>0</v>
      </c>
      <c r="AB5860" s="25">
        <v>146300</v>
      </c>
      <c r="AC5860" s="25">
        <v>977800</v>
      </c>
      <c r="AD5860" s="25">
        <v>0</v>
      </c>
      <c r="AE5860" s="25">
        <v>0</v>
      </c>
      <c r="AF5860" s="25">
        <v>146300</v>
      </c>
      <c r="AG5860" s="25">
        <v>977800</v>
      </c>
      <c r="AH5860" s="25">
        <v>1124100</v>
      </c>
      <c r="AI5860" s="16" t="s">
        <v>5191</v>
      </c>
    </row>
    <row r="5861" spans="1:35" x14ac:dyDescent="0.25">
      <c r="A5861" s="17">
        <v>129089</v>
      </c>
      <c r="B5861" s="18">
        <v>1</v>
      </c>
      <c r="C5861" s="16" t="s">
        <v>31</v>
      </c>
      <c r="D5861" s="21">
        <v>43634</v>
      </c>
      <c r="E5861" s="16" t="s">
        <v>75</v>
      </c>
      <c r="F5861" s="21">
        <v>44349</v>
      </c>
      <c r="G5861" s="16" t="s">
        <v>74</v>
      </c>
      <c r="H5861" s="26" t="s">
        <v>232</v>
      </c>
      <c r="I5861" s="16" t="s">
        <v>614</v>
      </c>
      <c r="J5861" s="20" t="s">
        <v>116</v>
      </c>
      <c r="L5861" s="16" t="s">
        <v>116</v>
      </c>
      <c r="M5861" s="26" t="s">
        <v>5192</v>
      </c>
      <c r="N5861" s="26" t="s">
        <v>2357</v>
      </c>
      <c r="O5861" s="16" t="s">
        <v>188</v>
      </c>
      <c r="P5861" s="26" t="s">
        <v>443</v>
      </c>
      <c r="Q5861" s="26" t="s">
        <v>2357</v>
      </c>
      <c r="R5861" s="16" t="s">
        <v>139</v>
      </c>
      <c r="S5861" s="16" t="s">
        <v>84</v>
      </c>
      <c r="T5861" s="22">
        <v>5.78</v>
      </c>
      <c r="U5861" s="21">
        <v>44323</v>
      </c>
      <c r="V5861" s="16" t="s">
        <v>2358</v>
      </c>
      <c r="W5861" s="20" t="s">
        <v>43</v>
      </c>
      <c r="X5861" s="16" t="s">
        <v>78</v>
      </c>
      <c r="Z5861" s="25">
        <v>0</v>
      </c>
      <c r="AA5861" s="25">
        <v>0</v>
      </c>
      <c r="AB5861" s="25">
        <v>44000</v>
      </c>
      <c r="AC5861" s="25">
        <v>977200</v>
      </c>
      <c r="AD5861" s="25">
        <v>0</v>
      </c>
      <c r="AE5861" s="25">
        <v>0</v>
      </c>
      <c r="AF5861" s="25">
        <v>44000</v>
      </c>
      <c r="AG5861" s="25">
        <v>977200</v>
      </c>
      <c r="AH5861" s="25">
        <v>1021200</v>
      </c>
      <c r="AI5861" s="16" t="s">
        <v>5193</v>
      </c>
    </row>
    <row r="5862" spans="1:35" x14ac:dyDescent="0.25">
      <c r="A5862" s="17">
        <v>129090</v>
      </c>
      <c r="B5862" s="18">
        <v>1</v>
      </c>
      <c r="C5862" s="16" t="s">
        <v>474</v>
      </c>
      <c r="D5862" s="21">
        <v>43634</v>
      </c>
      <c r="E5862" s="16" t="s">
        <v>75</v>
      </c>
      <c r="F5862" s="21">
        <v>44120</v>
      </c>
      <c r="G5862" s="16" t="s">
        <v>1935</v>
      </c>
      <c r="H5862" s="26" t="s">
        <v>182</v>
      </c>
      <c r="I5862" s="16" t="s">
        <v>5194</v>
      </c>
      <c r="J5862" s="20" t="s">
        <v>116</v>
      </c>
      <c r="L5862" s="16" t="s">
        <v>116</v>
      </c>
      <c r="M5862" s="26" t="s">
        <v>5195</v>
      </c>
      <c r="N5862" s="26" t="s">
        <v>2343</v>
      </c>
      <c r="O5862" s="16" t="s">
        <v>188</v>
      </c>
      <c r="P5862" s="26" t="s">
        <v>443</v>
      </c>
      <c r="Q5862" s="26" t="s">
        <v>2343</v>
      </c>
      <c r="R5862" s="16" t="s">
        <v>139</v>
      </c>
      <c r="S5862" s="16" t="s">
        <v>84</v>
      </c>
      <c r="T5862" s="22">
        <v>3.03</v>
      </c>
      <c r="U5862" s="21">
        <v>43966</v>
      </c>
      <c r="V5862" s="16" t="s">
        <v>1179</v>
      </c>
      <c r="W5862" s="20" t="s">
        <v>43</v>
      </c>
      <c r="X5862" s="16" t="s">
        <v>140</v>
      </c>
      <c r="Z5862" s="25">
        <v>0</v>
      </c>
      <c r="AA5862" s="25">
        <v>0</v>
      </c>
      <c r="AB5862" s="25">
        <v>-670</v>
      </c>
      <c r="AC5862" s="25">
        <v>-363790</v>
      </c>
      <c r="AD5862" s="25">
        <v>0</v>
      </c>
      <c r="AE5862" s="25">
        <v>0</v>
      </c>
      <c r="AF5862" s="25">
        <v>8830</v>
      </c>
      <c r="AG5862" s="25">
        <v>1316210</v>
      </c>
      <c r="AH5862" s="25">
        <v>1325040</v>
      </c>
      <c r="AI5862" s="16" t="s">
        <v>5196</v>
      </c>
    </row>
    <row r="5863" spans="1:35" x14ac:dyDescent="0.25">
      <c r="A5863" s="17">
        <v>129091</v>
      </c>
      <c r="B5863" s="18">
        <v>1</v>
      </c>
      <c r="C5863" s="16" t="s">
        <v>474</v>
      </c>
      <c r="D5863" s="21">
        <v>43634</v>
      </c>
      <c r="E5863" s="16" t="s">
        <v>75</v>
      </c>
      <c r="F5863" s="21">
        <v>44120</v>
      </c>
      <c r="G5863" s="16" t="s">
        <v>74</v>
      </c>
      <c r="H5863" s="26" t="s">
        <v>34</v>
      </c>
      <c r="I5863" s="16" t="s">
        <v>714</v>
      </c>
      <c r="J5863" s="20" t="s">
        <v>116</v>
      </c>
      <c r="L5863" s="16" t="s">
        <v>116</v>
      </c>
      <c r="M5863" s="26" t="s">
        <v>5197</v>
      </c>
      <c r="N5863" s="26" t="s">
        <v>2587</v>
      </c>
      <c r="O5863" s="16" t="s">
        <v>188</v>
      </c>
      <c r="P5863" s="26" t="s">
        <v>443</v>
      </c>
      <c r="Q5863" s="26" t="s">
        <v>2587</v>
      </c>
      <c r="R5863" s="16" t="s">
        <v>139</v>
      </c>
      <c r="S5863" s="16" t="s">
        <v>84</v>
      </c>
      <c r="T5863" s="22">
        <v>1.99</v>
      </c>
      <c r="U5863" s="21">
        <v>43966</v>
      </c>
      <c r="V5863" s="16" t="s">
        <v>1179</v>
      </c>
      <c r="W5863" s="20" t="s">
        <v>43</v>
      </c>
      <c r="X5863" s="16" t="s">
        <v>78</v>
      </c>
      <c r="Z5863" s="25">
        <v>0</v>
      </c>
      <c r="AA5863" s="25">
        <v>0</v>
      </c>
      <c r="AB5863" s="25">
        <v>-2630</v>
      </c>
      <c r="AC5863" s="25">
        <v>-80490</v>
      </c>
      <c r="AD5863" s="25">
        <v>0</v>
      </c>
      <c r="AE5863" s="25">
        <v>0</v>
      </c>
      <c r="AF5863" s="25">
        <v>9370</v>
      </c>
      <c r="AG5863" s="25">
        <v>608510</v>
      </c>
      <c r="AH5863" s="25">
        <v>617880</v>
      </c>
      <c r="AI5863" s="16" t="s">
        <v>5198</v>
      </c>
    </row>
    <row r="5864" spans="1:35" x14ac:dyDescent="0.25">
      <c r="A5864" s="17">
        <v>129092</v>
      </c>
      <c r="B5864" s="18">
        <v>1</v>
      </c>
      <c r="C5864" s="16" t="s">
        <v>31</v>
      </c>
      <c r="D5864" s="21">
        <v>43634</v>
      </c>
      <c r="E5864" s="16" t="s">
        <v>75</v>
      </c>
      <c r="F5864" s="21">
        <v>44349</v>
      </c>
      <c r="G5864" s="16" t="s">
        <v>32</v>
      </c>
      <c r="H5864" s="26" t="s">
        <v>368</v>
      </c>
      <c r="I5864" s="16" t="s">
        <v>4438</v>
      </c>
      <c r="J5864" s="20" t="s">
        <v>116</v>
      </c>
      <c r="L5864" s="16" t="s">
        <v>116</v>
      </c>
      <c r="M5864" s="26" t="s">
        <v>10685</v>
      </c>
      <c r="N5864" s="26" t="s">
        <v>2357</v>
      </c>
      <c r="O5864" s="16" t="s">
        <v>188</v>
      </c>
      <c r="P5864" s="26" t="s">
        <v>443</v>
      </c>
      <c r="Q5864" s="26" t="s">
        <v>2357</v>
      </c>
      <c r="R5864" s="16" t="s">
        <v>139</v>
      </c>
      <c r="S5864" s="16" t="s">
        <v>84</v>
      </c>
      <c r="T5864" s="22">
        <v>2.79</v>
      </c>
      <c r="U5864" s="21">
        <v>44323</v>
      </c>
      <c r="V5864" s="16" t="s">
        <v>2358</v>
      </c>
      <c r="W5864" s="20" t="s">
        <v>43</v>
      </c>
      <c r="X5864" s="16" t="s">
        <v>78</v>
      </c>
      <c r="Z5864" s="24" t="s">
        <v>32</v>
      </c>
      <c r="AA5864" s="24" t="s">
        <v>32</v>
      </c>
      <c r="AB5864" s="24" t="s">
        <v>32</v>
      </c>
      <c r="AC5864" s="24" t="s">
        <v>32</v>
      </c>
      <c r="AD5864" s="24" t="s">
        <v>32</v>
      </c>
      <c r="AE5864" s="24" t="s">
        <v>32</v>
      </c>
      <c r="AF5864" s="24" t="s">
        <v>32</v>
      </c>
      <c r="AG5864" s="24" t="s">
        <v>32</v>
      </c>
      <c r="AH5864" s="24" t="s">
        <v>32</v>
      </c>
      <c r="AI5864" s="16" t="s">
        <v>10684</v>
      </c>
    </row>
    <row r="5865" spans="1:35" x14ac:dyDescent="0.25">
      <c r="A5865" s="17">
        <v>129093</v>
      </c>
      <c r="B5865" s="18">
        <v>1</v>
      </c>
      <c r="C5865" s="16" t="s">
        <v>31</v>
      </c>
      <c r="D5865" s="21">
        <v>43634</v>
      </c>
      <c r="E5865" s="16" t="s">
        <v>75</v>
      </c>
      <c r="F5865" s="21">
        <v>44349</v>
      </c>
      <c r="G5865" s="16" t="s">
        <v>74</v>
      </c>
      <c r="H5865" s="26" t="s">
        <v>368</v>
      </c>
      <c r="I5865" s="16" t="s">
        <v>446</v>
      </c>
      <c r="J5865" s="20" t="s">
        <v>116</v>
      </c>
      <c r="L5865" s="16" t="s">
        <v>116</v>
      </c>
      <c r="M5865" s="26" t="s">
        <v>5199</v>
      </c>
      <c r="N5865" s="26" t="s">
        <v>2357</v>
      </c>
      <c r="O5865" s="16" t="s">
        <v>188</v>
      </c>
      <c r="P5865" s="26" t="s">
        <v>443</v>
      </c>
      <c r="Q5865" s="26" t="s">
        <v>2357</v>
      </c>
      <c r="R5865" s="16" t="s">
        <v>139</v>
      </c>
      <c r="S5865" s="16" t="s">
        <v>84</v>
      </c>
      <c r="T5865" s="22">
        <v>13.6</v>
      </c>
      <c r="U5865" s="21">
        <v>44323</v>
      </c>
      <c r="V5865" s="16" t="s">
        <v>2358</v>
      </c>
      <c r="W5865" s="20" t="s">
        <v>472</v>
      </c>
      <c r="X5865" s="16" t="s">
        <v>140</v>
      </c>
      <c r="Z5865" s="25">
        <v>0</v>
      </c>
      <c r="AA5865" s="25">
        <v>0</v>
      </c>
      <c r="AB5865" s="25">
        <v>39700</v>
      </c>
      <c r="AC5865" s="25">
        <v>1870100</v>
      </c>
      <c r="AD5865" s="25">
        <v>0</v>
      </c>
      <c r="AE5865" s="25">
        <v>0</v>
      </c>
      <c r="AF5865" s="25">
        <v>39700</v>
      </c>
      <c r="AG5865" s="25">
        <v>1870100</v>
      </c>
      <c r="AH5865" s="25">
        <v>1909800</v>
      </c>
      <c r="AI5865" s="16" t="s">
        <v>5200</v>
      </c>
    </row>
    <row r="5866" spans="1:35" x14ac:dyDescent="0.25">
      <c r="A5866" s="17">
        <v>129094</v>
      </c>
      <c r="B5866" s="18">
        <v>1</v>
      </c>
      <c r="C5866" s="16" t="s">
        <v>474</v>
      </c>
      <c r="D5866" s="21">
        <v>43634</v>
      </c>
      <c r="E5866" s="16" t="s">
        <v>75</v>
      </c>
      <c r="F5866" s="21">
        <v>44138</v>
      </c>
      <c r="G5866" s="16" t="s">
        <v>32</v>
      </c>
      <c r="H5866" s="26" t="s">
        <v>158</v>
      </c>
      <c r="I5866" s="16" t="s">
        <v>491</v>
      </c>
      <c r="J5866" s="20" t="s">
        <v>116</v>
      </c>
      <c r="L5866" s="16" t="s">
        <v>116</v>
      </c>
      <c r="M5866" s="26" t="s">
        <v>5201</v>
      </c>
      <c r="N5866" s="26" t="s">
        <v>2357</v>
      </c>
      <c r="O5866" s="16" t="s">
        <v>188</v>
      </c>
      <c r="P5866" s="26" t="s">
        <v>443</v>
      </c>
      <c r="Q5866" s="26" t="s">
        <v>2357</v>
      </c>
      <c r="R5866" s="16" t="s">
        <v>139</v>
      </c>
      <c r="S5866" s="16" t="s">
        <v>84</v>
      </c>
      <c r="T5866" s="22">
        <v>1.1100000000000001</v>
      </c>
      <c r="U5866" s="21">
        <v>43917</v>
      </c>
      <c r="V5866" s="16" t="s">
        <v>2358</v>
      </c>
      <c r="W5866" s="20" t="s">
        <v>43</v>
      </c>
      <c r="X5866" s="16" t="s">
        <v>78</v>
      </c>
      <c r="Z5866" s="25">
        <v>0</v>
      </c>
      <c r="AA5866" s="25">
        <v>0</v>
      </c>
      <c r="AB5866" s="25">
        <v>0</v>
      </c>
      <c r="AC5866" s="25">
        <v>207836</v>
      </c>
      <c r="AD5866" s="25">
        <v>0</v>
      </c>
      <c r="AE5866" s="25">
        <v>0</v>
      </c>
      <c r="AF5866" s="25">
        <v>0</v>
      </c>
      <c r="AG5866" s="25">
        <v>207836</v>
      </c>
      <c r="AH5866" s="25">
        <v>207836</v>
      </c>
      <c r="AI5866" s="16" t="s">
        <v>5202</v>
      </c>
    </row>
    <row r="5867" spans="1:35" x14ac:dyDescent="0.25">
      <c r="A5867" s="17">
        <v>129095</v>
      </c>
      <c r="B5867" s="18">
        <v>1</v>
      </c>
      <c r="C5867" s="16" t="s">
        <v>73</v>
      </c>
      <c r="D5867" s="21">
        <v>43634</v>
      </c>
      <c r="E5867" s="16" t="s">
        <v>75</v>
      </c>
      <c r="F5867" s="21">
        <v>43990</v>
      </c>
      <c r="G5867" s="16" t="s">
        <v>75</v>
      </c>
      <c r="H5867" s="26" t="s">
        <v>359</v>
      </c>
      <c r="I5867" s="16" t="s">
        <v>464</v>
      </c>
      <c r="J5867" s="20" t="s">
        <v>116</v>
      </c>
      <c r="L5867" s="16" t="s">
        <v>116</v>
      </c>
      <c r="M5867" s="26" t="s">
        <v>10683</v>
      </c>
      <c r="N5867" s="26" t="s">
        <v>5212</v>
      </c>
      <c r="O5867" s="16" t="s">
        <v>188</v>
      </c>
      <c r="P5867" s="26" t="s">
        <v>443</v>
      </c>
      <c r="Q5867" s="26" t="s">
        <v>5212</v>
      </c>
      <c r="R5867" s="16" t="s">
        <v>139</v>
      </c>
      <c r="S5867" s="16" t="s">
        <v>4621</v>
      </c>
      <c r="T5867" s="22">
        <v>3.64</v>
      </c>
      <c r="U5867" s="21">
        <v>44960</v>
      </c>
      <c r="V5867" s="16" t="s">
        <v>2358</v>
      </c>
      <c r="W5867" s="20" t="s">
        <v>43</v>
      </c>
      <c r="X5867" s="16" t="s">
        <v>511</v>
      </c>
      <c r="Z5867" s="24" t="s">
        <v>32</v>
      </c>
      <c r="AA5867" s="24" t="s">
        <v>32</v>
      </c>
      <c r="AB5867" s="24" t="s">
        <v>32</v>
      </c>
      <c r="AC5867" s="24" t="s">
        <v>32</v>
      </c>
      <c r="AD5867" s="24" t="s">
        <v>32</v>
      </c>
      <c r="AE5867" s="24" t="s">
        <v>32</v>
      </c>
      <c r="AF5867" s="24" t="s">
        <v>32</v>
      </c>
      <c r="AG5867" s="24" t="s">
        <v>32</v>
      </c>
      <c r="AH5867" s="24" t="s">
        <v>32</v>
      </c>
      <c r="AI5867" s="16" t="s">
        <v>10682</v>
      </c>
    </row>
    <row r="5868" spans="1:35" x14ac:dyDescent="0.25">
      <c r="A5868" s="17">
        <v>129096</v>
      </c>
      <c r="B5868" s="18">
        <v>1</v>
      </c>
      <c r="C5868" s="16" t="s">
        <v>31</v>
      </c>
      <c r="D5868" s="21">
        <v>43634</v>
      </c>
      <c r="E5868" s="16" t="s">
        <v>75</v>
      </c>
      <c r="F5868" s="21">
        <v>44349</v>
      </c>
      <c r="G5868" s="16" t="s">
        <v>32</v>
      </c>
      <c r="H5868" s="26" t="s">
        <v>359</v>
      </c>
      <c r="I5868" s="16" t="s">
        <v>752</v>
      </c>
      <c r="J5868" s="20" t="s">
        <v>116</v>
      </c>
      <c r="L5868" s="16" t="s">
        <v>116</v>
      </c>
      <c r="M5868" s="26" t="s">
        <v>10681</v>
      </c>
      <c r="N5868" s="26" t="s">
        <v>5212</v>
      </c>
      <c r="O5868" s="16" t="s">
        <v>188</v>
      </c>
      <c r="P5868" s="26" t="s">
        <v>2347</v>
      </c>
      <c r="Q5868" s="26" t="s">
        <v>5212</v>
      </c>
      <c r="R5868" s="16" t="s">
        <v>139</v>
      </c>
      <c r="S5868" s="16" t="s">
        <v>84</v>
      </c>
      <c r="T5868" s="22">
        <v>3.3</v>
      </c>
      <c r="U5868" s="21">
        <v>44323</v>
      </c>
      <c r="V5868" s="16" t="s">
        <v>2358</v>
      </c>
      <c r="W5868" s="20" t="s">
        <v>43</v>
      </c>
      <c r="X5868" s="16" t="s">
        <v>78</v>
      </c>
      <c r="Y5868" s="26" t="s">
        <v>10680</v>
      </c>
      <c r="Z5868" s="24" t="s">
        <v>32</v>
      </c>
      <c r="AA5868" s="24" t="s">
        <v>32</v>
      </c>
      <c r="AB5868" s="24" t="s">
        <v>32</v>
      </c>
      <c r="AC5868" s="24" t="s">
        <v>32</v>
      </c>
      <c r="AD5868" s="25">
        <v>0</v>
      </c>
      <c r="AE5868" s="25">
        <v>0</v>
      </c>
      <c r="AF5868" s="25">
        <v>5000</v>
      </c>
      <c r="AG5868" s="25">
        <v>0</v>
      </c>
      <c r="AH5868" s="25">
        <v>5000</v>
      </c>
      <c r="AI5868" s="16" t="s">
        <v>10679</v>
      </c>
    </row>
    <row r="5869" spans="1:35" x14ac:dyDescent="0.25">
      <c r="A5869" s="17">
        <v>129097</v>
      </c>
      <c r="B5869" s="18">
        <v>1</v>
      </c>
      <c r="C5869" s="16" t="s">
        <v>474</v>
      </c>
      <c r="D5869" s="21">
        <v>43634</v>
      </c>
      <c r="E5869" s="16" t="s">
        <v>75</v>
      </c>
      <c r="F5869" s="21">
        <v>44099</v>
      </c>
      <c r="G5869" s="16" t="s">
        <v>74</v>
      </c>
      <c r="H5869" s="26" t="s">
        <v>320</v>
      </c>
      <c r="I5869" s="16" t="s">
        <v>10678</v>
      </c>
      <c r="J5869" s="20" t="s">
        <v>116</v>
      </c>
      <c r="L5869" s="16" t="s">
        <v>116</v>
      </c>
      <c r="M5869" s="26" t="s">
        <v>10677</v>
      </c>
      <c r="N5869" s="26" t="s">
        <v>2587</v>
      </c>
      <c r="O5869" s="16" t="s">
        <v>188</v>
      </c>
      <c r="P5869" s="26" t="s">
        <v>2347</v>
      </c>
      <c r="Q5869" s="26" t="s">
        <v>2587</v>
      </c>
      <c r="R5869" s="16" t="s">
        <v>139</v>
      </c>
      <c r="S5869" s="16" t="s">
        <v>84</v>
      </c>
      <c r="T5869" s="22">
        <v>9.06</v>
      </c>
      <c r="U5869" s="21">
        <v>43917</v>
      </c>
      <c r="V5869" s="16" t="s">
        <v>1179</v>
      </c>
      <c r="W5869" s="20" t="s">
        <v>43</v>
      </c>
      <c r="X5869" s="16" t="s">
        <v>78</v>
      </c>
      <c r="Y5869" s="26" t="s">
        <v>10676</v>
      </c>
      <c r="Z5869" s="24" t="s">
        <v>32</v>
      </c>
      <c r="AA5869" s="24" t="s">
        <v>32</v>
      </c>
      <c r="AB5869" s="24" t="s">
        <v>32</v>
      </c>
      <c r="AC5869" s="24" t="s">
        <v>32</v>
      </c>
      <c r="AD5869" s="25">
        <v>0</v>
      </c>
      <c r="AE5869" s="25">
        <v>0</v>
      </c>
      <c r="AF5869" s="25">
        <v>251600</v>
      </c>
      <c r="AG5869" s="25">
        <v>2304700</v>
      </c>
      <c r="AH5869" s="25">
        <v>2556300</v>
      </c>
      <c r="AI5869" s="16" t="s">
        <v>10675</v>
      </c>
    </row>
    <row r="5870" spans="1:35" x14ac:dyDescent="0.25">
      <c r="A5870" s="17">
        <v>129098</v>
      </c>
      <c r="B5870" s="18">
        <v>1</v>
      </c>
      <c r="C5870" s="16" t="s">
        <v>474</v>
      </c>
      <c r="D5870" s="21">
        <v>43634</v>
      </c>
      <c r="E5870" s="16" t="s">
        <v>75</v>
      </c>
      <c r="F5870" s="21">
        <v>44111</v>
      </c>
      <c r="G5870" s="16" t="s">
        <v>74</v>
      </c>
      <c r="H5870" s="26" t="s">
        <v>359</v>
      </c>
      <c r="I5870" s="16" t="s">
        <v>614</v>
      </c>
      <c r="J5870" s="20" t="s">
        <v>116</v>
      </c>
      <c r="L5870" s="16" t="s">
        <v>116</v>
      </c>
      <c r="M5870" s="26" t="s">
        <v>10674</v>
      </c>
      <c r="N5870" s="26" t="s">
        <v>2587</v>
      </c>
      <c r="O5870" s="16" t="s">
        <v>188</v>
      </c>
      <c r="P5870" s="26" t="s">
        <v>632</v>
      </c>
      <c r="Q5870" s="26" t="s">
        <v>2587</v>
      </c>
      <c r="R5870" s="16" t="s">
        <v>139</v>
      </c>
      <c r="S5870" s="16" t="s">
        <v>84</v>
      </c>
      <c r="T5870" s="22">
        <v>5.58</v>
      </c>
      <c r="U5870" s="21">
        <v>43917</v>
      </c>
      <c r="V5870" s="16" t="s">
        <v>1179</v>
      </c>
      <c r="W5870" s="20" t="s">
        <v>472</v>
      </c>
      <c r="X5870" s="16" t="s">
        <v>140</v>
      </c>
      <c r="Z5870" s="24" t="s">
        <v>32</v>
      </c>
      <c r="AA5870" s="24" t="s">
        <v>32</v>
      </c>
      <c r="AB5870" s="24" t="s">
        <v>32</v>
      </c>
      <c r="AC5870" s="24" t="s">
        <v>32</v>
      </c>
      <c r="AD5870" s="25">
        <v>0</v>
      </c>
      <c r="AE5870" s="25">
        <v>0</v>
      </c>
      <c r="AF5870" s="25">
        <v>44100</v>
      </c>
      <c r="AG5870" s="25">
        <v>2645000</v>
      </c>
      <c r="AH5870" s="25">
        <v>2689100</v>
      </c>
      <c r="AI5870" s="16" t="s">
        <v>10673</v>
      </c>
    </row>
    <row r="5871" spans="1:35" x14ac:dyDescent="0.25">
      <c r="A5871" s="17">
        <v>129099</v>
      </c>
      <c r="B5871" s="18">
        <v>1</v>
      </c>
      <c r="C5871" s="16" t="s">
        <v>31</v>
      </c>
      <c r="D5871" s="21">
        <v>43634</v>
      </c>
      <c r="E5871" s="16" t="s">
        <v>75</v>
      </c>
      <c r="F5871" s="21">
        <v>44349</v>
      </c>
      <c r="G5871" s="16" t="s">
        <v>74</v>
      </c>
      <c r="H5871" s="26" t="s">
        <v>337</v>
      </c>
      <c r="I5871" s="16" t="s">
        <v>5203</v>
      </c>
      <c r="J5871" s="20" t="s">
        <v>116</v>
      </c>
      <c r="L5871" s="16" t="s">
        <v>116</v>
      </c>
      <c r="M5871" s="26" t="s">
        <v>5204</v>
      </c>
      <c r="N5871" s="26" t="s">
        <v>2357</v>
      </c>
      <c r="O5871" s="16" t="s">
        <v>188</v>
      </c>
      <c r="P5871" s="26" t="s">
        <v>443</v>
      </c>
      <c r="Q5871" s="26" t="s">
        <v>2357</v>
      </c>
      <c r="R5871" s="16" t="s">
        <v>139</v>
      </c>
      <c r="S5871" s="16" t="s">
        <v>84</v>
      </c>
      <c r="T5871" s="22">
        <v>5.44</v>
      </c>
      <c r="U5871" s="21">
        <v>44323</v>
      </c>
      <c r="V5871" s="16" t="s">
        <v>2358</v>
      </c>
      <c r="W5871" s="20" t="s">
        <v>43</v>
      </c>
      <c r="X5871" s="16" t="s">
        <v>78</v>
      </c>
      <c r="Z5871" s="25">
        <v>0</v>
      </c>
      <c r="AA5871" s="25">
        <v>0</v>
      </c>
      <c r="AB5871" s="25">
        <v>177700</v>
      </c>
      <c r="AC5871" s="25">
        <v>1007000</v>
      </c>
      <c r="AD5871" s="25">
        <v>0</v>
      </c>
      <c r="AE5871" s="25">
        <v>0</v>
      </c>
      <c r="AF5871" s="25">
        <v>177700</v>
      </c>
      <c r="AG5871" s="25">
        <v>1007000</v>
      </c>
      <c r="AH5871" s="25">
        <v>1184700</v>
      </c>
      <c r="AI5871" s="16" t="s">
        <v>5205</v>
      </c>
    </row>
    <row r="5872" spans="1:35" ht="30" x14ac:dyDescent="0.25">
      <c r="A5872" s="17">
        <v>129100</v>
      </c>
      <c r="B5872" s="18">
        <v>1</v>
      </c>
      <c r="C5872" s="16" t="s">
        <v>474</v>
      </c>
      <c r="D5872" s="21">
        <v>43634</v>
      </c>
      <c r="E5872" s="16" t="s">
        <v>75</v>
      </c>
      <c r="F5872" s="21">
        <v>44352</v>
      </c>
      <c r="G5872" s="16" t="s">
        <v>486</v>
      </c>
      <c r="H5872" s="26" t="s">
        <v>400</v>
      </c>
      <c r="I5872" s="16" t="s">
        <v>3972</v>
      </c>
      <c r="J5872" s="20" t="s">
        <v>116</v>
      </c>
      <c r="L5872" s="16" t="s">
        <v>116</v>
      </c>
      <c r="M5872" s="26" t="s">
        <v>5206</v>
      </c>
      <c r="N5872" s="26" t="s">
        <v>2343</v>
      </c>
      <c r="O5872" s="16" t="s">
        <v>188</v>
      </c>
      <c r="P5872" s="26" t="s">
        <v>2347</v>
      </c>
      <c r="Q5872" s="26" t="s">
        <v>2343</v>
      </c>
      <c r="R5872" s="16" t="s">
        <v>139</v>
      </c>
      <c r="S5872" s="16" t="s">
        <v>84</v>
      </c>
      <c r="T5872" s="22">
        <v>2.92</v>
      </c>
      <c r="U5872" s="21">
        <v>43917</v>
      </c>
      <c r="V5872" s="16" t="s">
        <v>1179</v>
      </c>
      <c r="W5872" s="20" t="s">
        <v>43</v>
      </c>
      <c r="X5872" s="16" t="s">
        <v>140</v>
      </c>
      <c r="Y5872" s="26" t="s">
        <v>5207</v>
      </c>
      <c r="Z5872" s="25">
        <v>0</v>
      </c>
      <c r="AA5872" s="25">
        <v>0</v>
      </c>
      <c r="AB5872" s="25">
        <v>85330</v>
      </c>
      <c r="AC5872" s="25">
        <v>230510</v>
      </c>
      <c r="AD5872" s="25">
        <v>0</v>
      </c>
      <c r="AE5872" s="25">
        <v>0</v>
      </c>
      <c r="AF5872" s="25">
        <v>902194.38</v>
      </c>
      <c r="AG5872" s="25">
        <v>1316528.8799999999</v>
      </c>
      <c r="AH5872" s="25">
        <v>2218723.2599999998</v>
      </c>
      <c r="AI5872" s="16" t="s">
        <v>5208</v>
      </c>
    </row>
    <row r="5873" spans="1:35" x14ac:dyDescent="0.25">
      <c r="A5873" s="17">
        <v>129101</v>
      </c>
      <c r="B5873" s="18">
        <v>1</v>
      </c>
      <c r="C5873" s="16" t="s">
        <v>474</v>
      </c>
      <c r="D5873" s="21">
        <v>43634</v>
      </c>
      <c r="E5873" s="16" t="s">
        <v>75</v>
      </c>
      <c r="F5873" s="21">
        <v>44208</v>
      </c>
      <c r="G5873" s="16" t="s">
        <v>74</v>
      </c>
      <c r="H5873" s="26" t="s">
        <v>400</v>
      </c>
      <c r="I5873" s="16" t="s">
        <v>10672</v>
      </c>
      <c r="J5873" s="20" t="s">
        <v>116</v>
      </c>
      <c r="L5873" s="16" t="s">
        <v>116</v>
      </c>
      <c r="M5873" s="26" t="s">
        <v>10671</v>
      </c>
      <c r="N5873" s="26" t="s">
        <v>2343</v>
      </c>
      <c r="O5873" s="16" t="s">
        <v>188</v>
      </c>
      <c r="P5873" s="26" t="s">
        <v>2347</v>
      </c>
      <c r="Q5873" s="26" t="s">
        <v>2343</v>
      </c>
      <c r="R5873" s="16" t="s">
        <v>139</v>
      </c>
      <c r="S5873" s="16" t="s">
        <v>84</v>
      </c>
      <c r="T5873" s="22">
        <v>0.63</v>
      </c>
      <c r="U5873" s="21">
        <v>43917</v>
      </c>
      <c r="V5873" s="16" t="s">
        <v>1179</v>
      </c>
      <c r="W5873" s="20" t="s">
        <v>43</v>
      </c>
      <c r="X5873" s="16" t="s">
        <v>78</v>
      </c>
      <c r="Y5873" s="26" t="s">
        <v>10670</v>
      </c>
      <c r="Z5873" s="24" t="s">
        <v>32</v>
      </c>
      <c r="AA5873" s="24" t="s">
        <v>32</v>
      </c>
      <c r="AB5873" s="24" t="s">
        <v>32</v>
      </c>
      <c r="AC5873" s="24" t="s">
        <v>32</v>
      </c>
      <c r="AD5873" s="25">
        <v>0</v>
      </c>
      <c r="AE5873" s="25">
        <v>0</v>
      </c>
      <c r="AF5873" s="25">
        <v>104500</v>
      </c>
      <c r="AG5873" s="25">
        <v>288290</v>
      </c>
      <c r="AH5873" s="25">
        <v>392790</v>
      </c>
      <c r="AI5873" s="16" t="s">
        <v>10669</v>
      </c>
    </row>
    <row r="5874" spans="1:35" x14ac:dyDescent="0.25">
      <c r="A5874" s="17">
        <v>129102</v>
      </c>
      <c r="B5874" s="18">
        <v>1</v>
      </c>
      <c r="C5874" s="16" t="s">
        <v>474</v>
      </c>
      <c r="D5874" s="21">
        <v>43634</v>
      </c>
      <c r="E5874" s="16" t="s">
        <v>75</v>
      </c>
      <c r="F5874" s="21">
        <v>44126</v>
      </c>
      <c r="G5874" s="16" t="s">
        <v>74</v>
      </c>
      <c r="H5874" s="26" t="s">
        <v>359</v>
      </c>
      <c r="I5874" s="16" t="s">
        <v>2672</v>
      </c>
      <c r="J5874" s="20" t="s">
        <v>116</v>
      </c>
      <c r="L5874" s="16" t="s">
        <v>116</v>
      </c>
      <c r="M5874" s="26" t="s">
        <v>5209</v>
      </c>
      <c r="N5874" s="26" t="s">
        <v>2357</v>
      </c>
      <c r="O5874" s="16" t="s">
        <v>188</v>
      </c>
      <c r="P5874" s="26" t="s">
        <v>188</v>
      </c>
      <c r="Q5874" s="26" t="s">
        <v>2357</v>
      </c>
      <c r="T5874" s="22">
        <v>7.55</v>
      </c>
      <c r="U5874" s="21">
        <v>43917</v>
      </c>
      <c r="V5874" s="16" t="s">
        <v>2358</v>
      </c>
      <c r="W5874" s="20" t="s">
        <v>43</v>
      </c>
      <c r="X5874" s="16" t="s">
        <v>78</v>
      </c>
      <c r="Z5874" s="25">
        <v>0</v>
      </c>
      <c r="AA5874" s="25">
        <v>0</v>
      </c>
      <c r="AB5874" s="25">
        <v>15950</v>
      </c>
      <c r="AC5874" s="25">
        <v>29670</v>
      </c>
      <c r="AD5874" s="25">
        <v>0</v>
      </c>
      <c r="AE5874" s="25">
        <v>0</v>
      </c>
      <c r="AF5874" s="25">
        <v>145910</v>
      </c>
      <c r="AG5874" s="25">
        <v>1195800</v>
      </c>
      <c r="AH5874" s="25">
        <v>1341710</v>
      </c>
      <c r="AI5874" s="16" t="s">
        <v>5210</v>
      </c>
    </row>
    <row r="5875" spans="1:35" x14ac:dyDescent="0.25">
      <c r="A5875" s="17">
        <v>129103</v>
      </c>
      <c r="B5875" s="18">
        <v>1</v>
      </c>
      <c r="C5875" s="16" t="s">
        <v>474</v>
      </c>
      <c r="D5875" s="21">
        <v>43634</v>
      </c>
      <c r="E5875" s="16" t="s">
        <v>75</v>
      </c>
      <c r="F5875" s="21">
        <v>44124</v>
      </c>
      <c r="G5875" s="16" t="s">
        <v>573</v>
      </c>
      <c r="H5875" s="26" t="s">
        <v>238</v>
      </c>
      <c r="I5875" s="16" t="s">
        <v>748</v>
      </c>
      <c r="J5875" s="20" t="s">
        <v>116</v>
      </c>
      <c r="L5875" s="16" t="s">
        <v>116</v>
      </c>
      <c r="M5875" s="26" t="s">
        <v>10668</v>
      </c>
      <c r="N5875" s="26" t="s">
        <v>2357</v>
      </c>
      <c r="O5875" s="16" t="s">
        <v>188</v>
      </c>
      <c r="P5875" s="26" t="s">
        <v>443</v>
      </c>
      <c r="Q5875" s="26" t="s">
        <v>2357</v>
      </c>
      <c r="R5875" s="16" t="s">
        <v>139</v>
      </c>
      <c r="S5875" s="16" t="s">
        <v>84</v>
      </c>
      <c r="T5875" s="22">
        <v>3.47</v>
      </c>
      <c r="U5875" s="21">
        <v>43917</v>
      </c>
      <c r="V5875" s="16" t="s">
        <v>2358</v>
      </c>
      <c r="W5875" s="20" t="s">
        <v>43</v>
      </c>
      <c r="X5875" s="16" t="s">
        <v>78</v>
      </c>
      <c r="Z5875" s="24" t="s">
        <v>32</v>
      </c>
      <c r="AA5875" s="24" t="s">
        <v>32</v>
      </c>
      <c r="AB5875" s="24" t="s">
        <v>32</v>
      </c>
      <c r="AC5875" s="24" t="s">
        <v>32</v>
      </c>
      <c r="AD5875" s="25">
        <v>0</v>
      </c>
      <c r="AE5875" s="25">
        <v>0</v>
      </c>
      <c r="AF5875" s="25">
        <v>34290</v>
      </c>
      <c r="AG5875" s="25">
        <v>573900</v>
      </c>
      <c r="AH5875" s="25">
        <v>608190</v>
      </c>
      <c r="AI5875" s="16" t="s">
        <v>10667</v>
      </c>
    </row>
    <row r="5876" spans="1:35" x14ac:dyDescent="0.25">
      <c r="A5876" s="17">
        <v>129104</v>
      </c>
      <c r="B5876" s="18">
        <v>1</v>
      </c>
      <c r="C5876" s="16" t="s">
        <v>474</v>
      </c>
      <c r="D5876" s="21">
        <v>43634</v>
      </c>
      <c r="E5876" s="16" t="s">
        <v>75</v>
      </c>
      <c r="F5876" s="21">
        <v>44124</v>
      </c>
      <c r="G5876" s="16" t="s">
        <v>573</v>
      </c>
      <c r="H5876" s="26" t="s">
        <v>238</v>
      </c>
      <c r="I5876" s="16" t="s">
        <v>3972</v>
      </c>
      <c r="J5876" s="20" t="s">
        <v>116</v>
      </c>
      <c r="L5876" s="16" t="s">
        <v>116</v>
      </c>
      <c r="M5876" s="26" t="s">
        <v>10666</v>
      </c>
      <c r="N5876" s="26" t="s">
        <v>2357</v>
      </c>
      <c r="O5876" s="16" t="s">
        <v>188</v>
      </c>
      <c r="P5876" s="26" t="s">
        <v>443</v>
      </c>
      <c r="Q5876" s="26" t="s">
        <v>2357</v>
      </c>
      <c r="R5876" s="16" t="s">
        <v>139</v>
      </c>
      <c r="S5876" s="16" t="s">
        <v>84</v>
      </c>
      <c r="T5876" s="22">
        <v>3.1</v>
      </c>
      <c r="U5876" s="21">
        <v>43917</v>
      </c>
      <c r="V5876" s="16" t="s">
        <v>2358</v>
      </c>
      <c r="W5876" s="20" t="s">
        <v>43</v>
      </c>
      <c r="X5876" s="16" t="s">
        <v>78</v>
      </c>
      <c r="Z5876" s="24" t="s">
        <v>32</v>
      </c>
      <c r="AA5876" s="24" t="s">
        <v>32</v>
      </c>
      <c r="AB5876" s="24" t="s">
        <v>32</v>
      </c>
      <c r="AC5876" s="24" t="s">
        <v>32</v>
      </c>
      <c r="AD5876" s="25">
        <v>0</v>
      </c>
      <c r="AE5876" s="25">
        <v>0</v>
      </c>
      <c r="AF5876" s="25">
        <v>20360</v>
      </c>
      <c r="AG5876" s="25">
        <v>540810</v>
      </c>
      <c r="AH5876" s="25">
        <v>561170</v>
      </c>
      <c r="AI5876" s="16" t="s">
        <v>10665</v>
      </c>
    </row>
    <row r="5877" spans="1:35" x14ac:dyDescent="0.25">
      <c r="A5877" s="17">
        <v>129105</v>
      </c>
      <c r="B5877" s="18">
        <v>1</v>
      </c>
      <c r="C5877" s="16" t="s">
        <v>31</v>
      </c>
      <c r="D5877" s="21">
        <v>43634</v>
      </c>
      <c r="E5877" s="16" t="s">
        <v>75</v>
      </c>
      <c r="F5877" s="21">
        <v>44033</v>
      </c>
      <c r="G5877" s="16" t="s">
        <v>75</v>
      </c>
      <c r="H5877" s="26" t="s">
        <v>320</v>
      </c>
      <c r="I5877" s="16" t="s">
        <v>2033</v>
      </c>
      <c r="J5877" s="20" t="s">
        <v>116</v>
      </c>
      <c r="L5877" s="16" t="s">
        <v>116</v>
      </c>
      <c r="M5877" s="26" t="s">
        <v>5211</v>
      </c>
      <c r="N5877" s="26" t="s">
        <v>5212</v>
      </c>
      <c r="O5877" s="16" t="s">
        <v>188</v>
      </c>
      <c r="P5877" s="26" t="s">
        <v>443</v>
      </c>
      <c r="Q5877" s="26" t="s">
        <v>5212</v>
      </c>
      <c r="R5877" s="16" t="s">
        <v>139</v>
      </c>
      <c r="S5877" s="16" t="s">
        <v>84</v>
      </c>
      <c r="T5877" s="22">
        <v>2.27</v>
      </c>
      <c r="U5877" s="21">
        <v>44008</v>
      </c>
      <c r="V5877" s="16" t="s">
        <v>2358</v>
      </c>
      <c r="W5877" s="20" t="s">
        <v>43</v>
      </c>
      <c r="X5877" s="16" t="s">
        <v>78</v>
      </c>
      <c r="Z5877" s="25">
        <v>0</v>
      </c>
      <c r="AA5877" s="25">
        <v>0</v>
      </c>
      <c r="AB5877" s="25">
        <v>0</v>
      </c>
      <c r="AC5877" s="25">
        <v>-258500</v>
      </c>
      <c r="AD5877" s="25">
        <v>0</v>
      </c>
      <c r="AE5877" s="25">
        <v>0</v>
      </c>
      <c r="AF5877" s="25">
        <v>0</v>
      </c>
      <c r="AG5877" s="25">
        <v>259500</v>
      </c>
      <c r="AH5877" s="25">
        <v>259500</v>
      </c>
      <c r="AI5877" s="16" t="s">
        <v>5213</v>
      </c>
    </row>
    <row r="5878" spans="1:35" x14ac:dyDescent="0.25">
      <c r="A5878" s="17">
        <v>129106</v>
      </c>
      <c r="B5878" s="18">
        <v>1</v>
      </c>
      <c r="C5878" s="16" t="s">
        <v>31</v>
      </c>
      <c r="D5878" s="21">
        <v>43634</v>
      </c>
      <c r="E5878" s="16" t="s">
        <v>75</v>
      </c>
      <c r="F5878" s="21">
        <v>44252</v>
      </c>
      <c r="G5878" s="16" t="s">
        <v>74</v>
      </c>
      <c r="H5878" s="26" t="s">
        <v>791</v>
      </c>
      <c r="I5878" s="16" t="s">
        <v>5214</v>
      </c>
      <c r="J5878" s="20" t="s">
        <v>116</v>
      </c>
      <c r="L5878" s="16" t="s">
        <v>116</v>
      </c>
      <c r="M5878" s="26" t="s">
        <v>5215</v>
      </c>
      <c r="N5878" s="26" t="s">
        <v>5216</v>
      </c>
      <c r="O5878" s="16" t="s">
        <v>188</v>
      </c>
      <c r="P5878" s="26" t="s">
        <v>443</v>
      </c>
      <c r="Q5878" s="26" t="s">
        <v>5216</v>
      </c>
      <c r="R5878" s="16" t="s">
        <v>139</v>
      </c>
      <c r="S5878" s="16" t="s">
        <v>84</v>
      </c>
      <c r="T5878" s="22">
        <v>2.25</v>
      </c>
      <c r="U5878" s="21">
        <v>44232</v>
      </c>
      <c r="V5878" s="16" t="s">
        <v>1179</v>
      </c>
      <c r="W5878" s="20" t="s">
        <v>43</v>
      </c>
      <c r="X5878" s="16" t="s">
        <v>78</v>
      </c>
      <c r="Z5878" s="25">
        <v>0</v>
      </c>
      <c r="AA5878" s="25">
        <v>0</v>
      </c>
      <c r="AB5878" s="25">
        <v>34860</v>
      </c>
      <c r="AC5878" s="25">
        <v>450700</v>
      </c>
      <c r="AD5878" s="25">
        <v>0</v>
      </c>
      <c r="AE5878" s="25">
        <v>0</v>
      </c>
      <c r="AF5878" s="25">
        <v>34860</v>
      </c>
      <c r="AG5878" s="25">
        <v>450700</v>
      </c>
      <c r="AH5878" s="25">
        <v>485560</v>
      </c>
      <c r="AI5878" s="16" t="s">
        <v>5217</v>
      </c>
    </row>
    <row r="5879" spans="1:35" x14ac:dyDescent="0.25">
      <c r="A5879" s="17">
        <v>129107</v>
      </c>
      <c r="B5879" s="18">
        <v>1</v>
      </c>
      <c r="C5879" s="16" t="s">
        <v>31</v>
      </c>
      <c r="D5879" s="21">
        <v>43634</v>
      </c>
      <c r="E5879" s="16" t="s">
        <v>75</v>
      </c>
      <c r="F5879" s="21">
        <v>44252</v>
      </c>
      <c r="G5879" s="16" t="s">
        <v>32</v>
      </c>
      <c r="H5879" s="26" t="s">
        <v>34</v>
      </c>
      <c r="I5879" s="16" t="s">
        <v>5214</v>
      </c>
      <c r="J5879" s="20" t="s">
        <v>116</v>
      </c>
      <c r="L5879" s="16" t="s">
        <v>116</v>
      </c>
      <c r="M5879" s="26" t="s">
        <v>5218</v>
      </c>
      <c r="N5879" s="26" t="s">
        <v>5216</v>
      </c>
      <c r="O5879" s="16" t="s">
        <v>188</v>
      </c>
      <c r="P5879" s="26" t="s">
        <v>443</v>
      </c>
      <c r="Q5879" s="26" t="s">
        <v>5216</v>
      </c>
      <c r="R5879" s="16" t="s">
        <v>139</v>
      </c>
      <c r="S5879" s="16" t="s">
        <v>84</v>
      </c>
      <c r="T5879" s="22">
        <v>1.86</v>
      </c>
      <c r="U5879" s="21">
        <v>44232</v>
      </c>
      <c r="V5879" s="16" t="s">
        <v>1179</v>
      </c>
      <c r="W5879" s="20" t="s">
        <v>43</v>
      </c>
      <c r="X5879" s="16" t="s">
        <v>78</v>
      </c>
      <c r="Z5879" s="25">
        <v>0</v>
      </c>
      <c r="AA5879" s="25">
        <v>0</v>
      </c>
      <c r="AB5879" s="25">
        <v>39500</v>
      </c>
      <c r="AC5879" s="25">
        <v>335800</v>
      </c>
      <c r="AD5879" s="25">
        <v>0</v>
      </c>
      <c r="AE5879" s="25">
        <v>0</v>
      </c>
      <c r="AF5879" s="25">
        <v>39500</v>
      </c>
      <c r="AG5879" s="25">
        <v>335800</v>
      </c>
      <c r="AH5879" s="25">
        <v>375300</v>
      </c>
      <c r="AI5879" s="16" t="s">
        <v>5219</v>
      </c>
    </row>
    <row r="5880" spans="1:35" x14ac:dyDescent="0.25">
      <c r="A5880" s="17">
        <v>129108</v>
      </c>
      <c r="B5880" s="18">
        <v>1</v>
      </c>
      <c r="C5880" s="16" t="s">
        <v>474</v>
      </c>
      <c r="D5880" s="21">
        <v>43634</v>
      </c>
      <c r="E5880" s="16" t="s">
        <v>75</v>
      </c>
      <c r="F5880" s="21">
        <v>44159</v>
      </c>
      <c r="G5880" s="16" t="s">
        <v>74</v>
      </c>
      <c r="H5880" s="26" t="s">
        <v>386</v>
      </c>
      <c r="I5880" s="16" t="s">
        <v>5220</v>
      </c>
      <c r="J5880" s="20" t="s">
        <v>116</v>
      </c>
      <c r="L5880" s="16" t="s">
        <v>116</v>
      </c>
      <c r="M5880" s="26" t="s">
        <v>5221</v>
      </c>
      <c r="N5880" s="26" t="s">
        <v>2357</v>
      </c>
      <c r="O5880" s="16" t="s">
        <v>188</v>
      </c>
      <c r="P5880" s="26" t="s">
        <v>443</v>
      </c>
      <c r="Q5880" s="26" t="s">
        <v>2357</v>
      </c>
      <c r="R5880" s="16" t="s">
        <v>139</v>
      </c>
      <c r="S5880" s="16" t="s">
        <v>84</v>
      </c>
      <c r="T5880" s="22">
        <v>1.32</v>
      </c>
      <c r="U5880" s="21">
        <v>44008</v>
      </c>
      <c r="V5880" s="16" t="s">
        <v>2358</v>
      </c>
      <c r="W5880" s="20" t="s">
        <v>43</v>
      </c>
      <c r="X5880" s="16" t="s">
        <v>78</v>
      </c>
      <c r="Z5880" s="25">
        <v>0</v>
      </c>
      <c r="AA5880" s="25">
        <v>0</v>
      </c>
      <c r="AB5880" s="25">
        <v>0</v>
      </c>
      <c r="AC5880" s="25">
        <v>259000</v>
      </c>
      <c r="AD5880" s="25">
        <v>0</v>
      </c>
      <c r="AE5880" s="25">
        <v>0</v>
      </c>
      <c r="AF5880" s="25">
        <v>15900</v>
      </c>
      <c r="AG5880" s="25">
        <v>259000</v>
      </c>
      <c r="AH5880" s="25">
        <v>274900</v>
      </c>
      <c r="AI5880" s="16" t="s">
        <v>5222</v>
      </c>
    </row>
    <row r="5881" spans="1:35" x14ac:dyDescent="0.25">
      <c r="A5881" s="17">
        <v>129109</v>
      </c>
      <c r="B5881" s="18">
        <v>1</v>
      </c>
      <c r="C5881" s="16" t="s">
        <v>474</v>
      </c>
      <c r="D5881" s="21">
        <v>43634</v>
      </c>
      <c r="E5881" s="16" t="s">
        <v>75</v>
      </c>
      <c r="F5881" s="21">
        <v>44159</v>
      </c>
      <c r="G5881" s="16" t="s">
        <v>74</v>
      </c>
      <c r="H5881" s="26" t="s">
        <v>386</v>
      </c>
      <c r="I5881" s="16" t="s">
        <v>4391</v>
      </c>
      <c r="J5881" s="20" t="s">
        <v>116</v>
      </c>
      <c r="L5881" s="16" t="s">
        <v>116</v>
      </c>
      <c r="M5881" s="26" t="s">
        <v>5223</v>
      </c>
      <c r="N5881" s="26" t="s">
        <v>2357</v>
      </c>
      <c r="O5881" s="16" t="s">
        <v>188</v>
      </c>
      <c r="P5881" s="26" t="s">
        <v>188</v>
      </c>
      <c r="Q5881" s="26" t="s">
        <v>2357</v>
      </c>
      <c r="T5881" s="22">
        <v>6.67</v>
      </c>
      <c r="U5881" s="21">
        <v>44008</v>
      </c>
      <c r="V5881" s="16" t="s">
        <v>2358</v>
      </c>
      <c r="W5881" s="20" t="s">
        <v>43</v>
      </c>
      <c r="X5881" s="16" t="s">
        <v>78</v>
      </c>
      <c r="Y5881" s="26" t="s">
        <v>5224</v>
      </c>
      <c r="Z5881" s="25">
        <v>0</v>
      </c>
      <c r="AA5881" s="25">
        <v>0</v>
      </c>
      <c r="AB5881" s="25">
        <v>17000</v>
      </c>
      <c r="AC5881" s="25">
        <v>1247100</v>
      </c>
      <c r="AD5881" s="25">
        <v>0</v>
      </c>
      <c r="AE5881" s="25">
        <v>0</v>
      </c>
      <c r="AF5881" s="25">
        <v>452700</v>
      </c>
      <c r="AG5881" s="25">
        <v>1247100</v>
      </c>
      <c r="AH5881" s="25">
        <v>1699800</v>
      </c>
      <c r="AI5881" s="16" t="s">
        <v>5225</v>
      </c>
    </row>
    <row r="5882" spans="1:35" x14ac:dyDescent="0.25">
      <c r="A5882" s="17">
        <v>129110</v>
      </c>
      <c r="B5882" s="18">
        <v>1</v>
      </c>
      <c r="C5882" s="16" t="s">
        <v>474</v>
      </c>
      <c r="D5882" s="21">
        <v>43634</v>
      </c>
      <c r="E5882" s="16" t="s">
        <v>75</v>
      </c>
      <c r="F5882" s="21">
        <v>44167</v>
      </c>
      <c r="G5882" s="16" t="s">
        <v>573</v>
      </c>
      <c r="H5882" s="26" t="s">
        <v>238</v>
      </c>
      <c r="I5882" s="16" t="s">
        <v>748</v>
      </c>
      <c r="J5882" s="20" t="s">
        <v>116</v>
      </c>
      <c r="L5882" s="16" t="s">
        <v>116</v>
      </c>
      <c r="M5882" s="26" t="s">
        <v>5226</v>
      </c>
      <c r="N5882" s="26" t="s">
        <v>2343</v>
      </c>
      <c r="O5882" s="16" t="s">
        <v>188</v>
      </c>
      <c r="P5882" s="26" t="s">
        <v>443</v>
      </c>
      <c r="Q5882" s="26" t="s">
        <v>2343</v>
      </c>
      <c r="R5882" s="16" t="s">
        <v>139</v>
      </c>
      <c r="S5882" s="16" t="s">
        <v>84</v>
      </c>
      <c r="T5882" s="22">
        <v>1.94</v>
      </c>
      <c r="U5882" s="21">
        <v>44008</v>
      </c>
      <c r="V5882" s="16" t="s">
        <v>2358</v>
      </c>
      <c r="W5882" s="20" t="s">
        <v>43</v>
      </c>
      <c r="X5882" s="16" t="s">
        <v>140</v>
      </c>
      <c r="Z5882" s="25">
        <v>0</v>
      </c>
      <c r="AA5882" s="25">
        <v>0</v>
      </c>
      <c r="AB5882" s="25">
        <v>140000</v>
      </c>
      <c r="AC5882" s="25">
        <v>-75100</v>
      </c>
      <c r="AD5882" s="25">
        <v>0</v>
      </c>
      <c r="AE5882" s="25">
        <v>0</v>
      </c>
      <c r="AF5882" s="25">
        <v>250000</v>
      </c>
      <c r="AG5882" s="25">
        <v>1022300</v>
      </c>
      <c r="AH5882" s="25">
        <v>1272300</v>
      </c>
      <c r="AI5882" s="16" t="s">
        <v>5227</v>
      </c>
    </row>
    <row r="5883" spans="1:35" x14ac:dyDescent="0.25">
      <c r="A5883" s="17">
        <v>129111</v>
      </c>
      <c r="B5883" s="18">
        <v>1</v>
      </c>
      <c r="C5883" s="16" t="s">
        <v>31</v>
      </c>
      <c r="D5883" s="21">
        <v>43634</v>
      </c>
      <c r="E5883" s="16" t="s">
        <v>75</v>
      </c>
      <c r="F5883" s="21">
        <v>44299</v>
      </c>
      <c r="G5883" s="16" t="s">
        <v>75</v>
      </c>
      <c r="H5883" s="26" t="s">
        <v>209</v>
      </c>
      <c r="I5883" s="16" t="s">
        <v>5228</v>
      </c>
      <c r="J5883" s="20" t="s">
        <v>116</v>
      </c>
      <c r="L5883" s="16" t="s">
        <v>116</v>
      </c>
      <c r="M5883" s="26" t="s">
        <v>5229</v>
      </c>
      <c r="N5883" s="26" t="s">
        <v>2357</v>
      </c>
      <c r="O5883" s="16" t="s">
        <v>188</v>
      </c>
      <c r="P5883" s="26" t="s">
        <v>443</v>
      </c>
      <c r="Q5883" s="26" t="s">
        <v>2357</v>
      </c>
      <c r="R5883" s="16" t="s">
        <v>139</v>
      </c>
      <c r="S5883" s="16" t="s">
        <v>84</v>
      </c>
      <c r="T5883" s="22">
        <v>9.6999999999999993</v>
      </c>
      <c r="U5883" s="21">
        <v>44281</v>
      </c>
      <c r="V5883" s="16" t="s">
        <v>2358</v>
      </c>
      <c r="W5883" s="20" t="s">
        <v>43</v>
      </c>
      <c r="X5883" s="16" t="s">
        <v>78</v>
      </c>
      <c r="Z5883" s="25">
        <v>0</v>
      </c>
      <c r="AA5883" s="25">
        <v>0</v>
      </c>
      <c r="AB5883" s="25">
        <v>59600</v>
      </c>
      <c r="AC5883" s="25">
        <v>1213300</v>
      </c>
      <c r="AD5883" s="25">
        <v>0</v>
      </c>
      <c r="AE5883" s="25">
        <v>0</v>
      </c>
      <c r="AF5883" s="25">
        <v>59600</v>
      </c>
      <c r="AG5883" s="25">
        <v>1213300</v>
      </c>
      <c r="AH5883" s="25">
        <v>1272900</v>
      </c>
      <c r="AI5883" s="16" t="s">
        <v>5230</v>
      </c>
    </row>
    <row r="5884" spans="1:35" x14ac:dyDescent="0.25">
      <c r="A5884" s="17">
        <v>129112</v>
      </c>
      <c r="B5884" s="18">
        <v>1</v>
      </c>
      <c r="C5884" s="16" t="s">
        <v>474</v>
      </c>
      <c r="D5884" s="21">
        <v>43634</v>
      </c>
      <c r="E5884" s="16" t="s">
        <v>75</v>
      </c>
      <c r="F5884" s="21">
        <v>44203</v>
      </c>
      <c r="G5884" s="16" t="s">
        <v>75</v>
      </c>
      <c r="H5884" s="26" t="s">
        <v>196</v>
      </c>
      <c r="I5884" s="16" t="s">
        <v>2125</v>
      </c>
      <c r="J5884" s="20" t="s">
        <v>116</v>
      </c>
      <c r="L5884" s="16" t="s">
        <v>116</v>
      </c>
      <c r="M5884" s="26" t="s">
        <v>5231</v>
      </c>
      <c r="N5884" s="26" t="s">
        <v>4012</v>
      </c>
      <c r="O5884" s="16" t="s">
        <v>188</v>
      </c>
      <c r="P5884" s="26" t="s">
        <v>188</v>
      </c>
      <c r="Q5884" s="26" t="s">
        <v>4012</v>
      </c>
      <c r="T5884" s="22">
        <v>5.62</v>
      </c>
      <c r="U5884" s="21">
        <v>44008</v>
      </c>
      <c r="V5884" s="16" t="s">
        <v>2358</v>
      </c>
      <c r="W5884" s="20" t="s">
        <v>43</v>
      </c>
      <c r="X5884" s="16" t="s">
        <v>78</v>
      </c>
      <c r="Z5884" s="25">
        <v>0</v>
      </c>
      <c r="AA5884" s="25">
        <v>0</v>
      </c>
      <c r="AB5884" s="25">
        <v>0</v>
      </c>
      <c r="AC5884" s="25">
        <v>565623</v>
      </c>
      <c r="AD5884" s="25">
        <v>0</v>
      </c>
      <c r="AE5884" s="25">
        <v>0</v>
      </c>
      <c r="AF5884" s="25">
        <v>0</v>
      </c>
      <c r="AG5884" s="25">
        <v>565623</v>
      </c>
      <c r="AH5884" s="25">
        <v>565623</v>
      </c>
      <c r="AI5884" s="16" t="s">
        <v>5232</v>
      </c>
    </row>
    <row r="5885" spans="1:35" ht="30" x14ac:dyDescent="0.25">
      <c r="A5885" s="17">
        <v>129113</v>
      </c>
      <c r="B5885" s="18">
        <v>3</v>
      </c>
      <c r="C5885" s="16" t="s">
        <v>73</v>
      </c>
      <c r="D5885" s="21">
        <v>43634</v>
      </c>
      <c r="E5885" s="16" t="s">
        <v>342</v>
      </c>
      <c r="F5885" s="21">
        <v>44301</v>
      </c>
      <c r="G5885" s="16" t="s">
        <v>125</v>
      </c>
      <c r="H5885" s="26" t="s">
        <v>273</v>
      </c>
      <c r="I5885" s="16" t="s">
        <v>2345</v>
      </c>
      <c r="J5885" s="20" t="s">
        <v>116</v>
      </c>
      <c r="L5885" s="16" t="s">
        <v>116</v>
      </c>
      <c r="M5885" s="26" t="s">
        <v>10664</v>
      </c>
      <c r="N5885" s="26" t="s">
        <v>10663</v>
      </c>
      <c r="O5885" s="16" t="s">
        <v>632</v>
      </c>
      <c r="P5885" s="26" t="s">
        <v>453</v>
      </c>
      <c r="T5885" s="22">
        <v>10.15</v>
      </c>
      <c r="U5885" s="21">
        <v>44428</v>
      </c>
      <c r="W5885" s="20" t="s">
        <v>43</v>
      </c>
      <c r="X5885" s="16" t="s">
        <v>78</v>
      </c>
      <c r="Z5885" s="24" t="s">
        <v>32</v>
      </c>
      <c r="AA5885" s="24" t="s">
        <v>32</v>
      </c>
      <c r="AB5885" s="24" t="s">
        <v>32</v>
      </c>
      <c r="AC5885" s="24" t="s">
        <v>32</v>
      </c>
      <c r="AD5885" s="25">
        <v>46000</v>
      </c>
      <c r="AE5885" s="25">
        <v>0</v>
      </c>
      <c r="AF5885" s="25">
        <v>0</v>
      </c>
      <c r="AG5885" s="25">
        <v>0</v>
      </c>
      <c r="AH5885" s="25">
        <v>46000</v>
      </c>
      <c r="AI5885" s="16" t="s">
        <v>10662</v>
      </c>
    </row>
    <row r="5886" spans="1:35" x14ac:dyDescent="0.25">
      <c r="A5886" s="17">
        <v>129114</v>
      </c>
      <c r="B5886" s="18">
        <v>2</v>
      </c>
      <c r="C5886" s="16" t="s">
        <v>73</v>
      </c>
      <c r="D5886" s="21">
        <v>43634</v>
      </c>
      <c r="E5886" s="16" t="s">
        <v>342</v>
      </c>
      <c r="F5886" s="21">
        <v>44279</v>
      </c>
      <c r="G5886" s="16" t="s">
        <v>75</v>
      </c>
      <c r="H5886" s="26" t="s">
        <v>154</v>
      </c>
      <c r="I5886" s="16" t="s">
        <v>539</v>
      </c>
      <c r="J5886" s="20" t="s">
        <v>116</v>
      </c>
      <c r="L5886" s="16" t="s">
        <v>116</v>
      </c>
      <c r="M5886" s="26" t="s">
        <v>5233</v>
      </c>
      <c r="N5886" s="26" t="s">
        <v>3571</v>
      </c>
      <c r="O5886" s="16" t="s">
        <v>632</v>
      </c>
      <c r="P5886" s="26" t="s">
        <v>1723</v>
      </c>
      <c r="T5886" s="22">
        <v>1.68</v>
      </c>
      <c r="U5886" s="21">
        <v>44841</v>
      </c>
      <c r="W5886" s="20" t="s">
        <v>43</v>
      </c>
      <c r="X5886" s="16" t="s">
        <v>78</v>
      </c>
      <c r="Z5886" s="25">
        <v>5000</v>
      </c>
      <c r="AA5886" s="25">
        <v>0</v>
      </c>
      <c r="AB5886" s="25">
        <v>0</v>
      </c>
      <c r="AC5886" s="25">
        <v>0</v>
      </c>
      <c r="AD5886" s="25">
        <v>45000</v>
      </c>
      <c r="AE5886" s="25">
        <v>0</v>
      </c>
      <c r="AF5886" s="25">
        <v>0</v>
      </c>
      <c r="AG5886" s="25">
        <v>0</v>
      </c>
      <c r="AH5886" s="25">
        <v>45000</v>
      </c>
      <c r="AI5886" s="16" t="s">
        <v>5234</v>
      </c>
    </row>
    <row r="5887" spans="1:35" x14ac:dyDescent="0.25">
      <c r="A5887" s="17">
        <v>129115</v>
      </c>
      <c r="B5887" s="18">
        <v>6</v>
      </c>
      <c r="C5887" s="16" t="s">
        <v>73</v>
      </c>
      <c r="D5887" s="21">
        <v>43634</v>
      </c>
      <c r="E5887" s="16" t="s">
        <v>142</v>
      </c>
      <c r="F5887" s="21">
        <v>43637</v>
      </c>
      <c r="G5887" s="16" t="s">
        <v>109</v>
      </c>
      <c r="H5887" s="26" t="s">
        <v>76</v>
      </c>
      <c r="M5887" s="26" t="s">
        <v>10661</v>
      </c>
      <c r="O5887" s="16" t="s">
        <v>151</v>
      </c>
      <c r="T5887" s="23" t="s">
        <v>32</v>
      </c>
      <c r="W5887" s="20" t="s">
        <v>43</v>
      </c>
      <c r="Z5887" s="24" t="s">
        <v>32</v>
      </c>
      <c r="AA5887" s="24" t="s">
        <v>32</v>
      </c>
      <c r="AB5887" s="24" t="s">
        <v>32</v>
      </c>
      <c r="AC5887" s="24" t="s">
        <v>32</v>
      </c>
      <c r="AD5887" s="25">
        <v>75000</v>
      </c>
      <c r="AE5887" s="25">
        <v>0</v>
      </c>
      <c r="AF5887" s="25">
        <v>0</v>
      </c>
      <c r="AG5887" s="25">
        <v>0</v>
      </c>
      <c r="AH5887" s="25">
        <v>75000</v>
      </c>
    </row>
    <row r="5888" spans="1:35" x14ac:dyDescent="0.25">
      <c r="A5888" s="17">
        <v>129117</v>
      </c>
      <c r="B5888" s="18">
        <v>2</v>
      </c>
      <c r="C5888" s="16" t="s">
        <v>47</v>
      </c>
      <c r="D5888" s="21">
        <v>43635</v>
      </c>
      <c r="E5888" s="16" t="s">
        <v>1517</v>
      </c>
      <c r="F5888" s="21">
        <v>44011</v>
      </c>
      <c r="G5888" s="16" t="s">
        <v>33</v>
      </c>
      <c r="H5888" s="26" t="s">
        <v>264</v>
      </c>
      <c r="I5888" s="16" t="s">
        <v>5235</v>
      </c>
      <c r="K5888" s="16" t="s">
        <v>2623</v>
      </c>
      <c r="L5888" s="16" t="s">
        <v>37</v>
      </c>
      <c r="M5888" s="26" t="s">
        <v>5236</v>
      </c>
      <c r="N5888" s="26" t="s">
        <v>5237</v>
      </c>
      <c r="O5888" s="16" t="s">
        <v>1149</v>
      </c>
      <c r="P5888" s="26" t="s">
        <v>188</v>
      </c>
      <c r="T5888" s="22">
        <v>2.54</v>
      </c>
      <c r="W5888" s="20" t="s">
        <v>43</v>
      </c>
      <c r="X5888" s="16" t="s">
        <v>44</v>
      </c>
      <c r="Z5888" s="25">
        <v>0</v>
      </c>
      <c r="AA5888" s="25">
        <v>0</v>
      </c>
      <c r="AB5888" s="25">
        <v>0</v>
      </c>
      <c r="AC5888" s="25">
        <v>14060.99</v>
      </c>
      <c r="AD5888" s="25">
        <v>0</v>
      </c>
      <c r="AE5888" s="25">
        <v>0</v>
      </c>
      <c r="AF5888" s="25">
        <v>0</v>
      </c>
      <c r="AG5888" s="25">
        <v>80261.11</v>
      </c>
      <c r="AH5888" s="25">
        <v>80261.11</v>
      </c>
      <c r="AI5888" s="16" t="s">
        <v>5238</v>
      </c>
    </row>
    <row r="5889" spans="1:35" x14ac:dyDescent="0.25">
      <c r="A5889" s="17">
        <v>129118</v>
      </c>
      <c r="B5889" s="18">
        <v>2</v>
      </c>
      <c r="C5889" s="16" t="s">
        <v>47</v>
      </c>
      <c r="D5889" s="21">
        <v>43635</v>
      </c>
      <c r="E5889" s="16" t="s">
        <v>1517</v>
      </c>
      <c r="F5889" s="21">
        <v>44011</v>
      </c>
      <c r="G5889" s="16" t="s">
        <v>33</v>
      </c>
      <c r="H5889" s="26" t="s">
        <v>264</v>
      </c>
      <c r="I5889" s="16" t="s">
        <v>5239</v>
      </c>
      <c r="K5889" s="16" t="s">
        <v>5240</v>
      </c>
      <c r="L5889" s="16" t="s">
        <v>37</v>
      </c>
      <c r="M5889" s="26" t="s">
        <v>5241</v>
      </c>
      <c r="N5889" s="26" t="s">
        <v>5242</v>
      </c>
      <c r="O5889" s="16" t="s">
        <v>1149</v>
      </c>
      <c r="P5889" s="26" t="s">
        <v>188</v>
      </c>
      <c r="T5889" s="22">
        <v>0.68700000000000006</v>
      </c>
      <c r="W5889" s="20" t="s">
        <v>43</v>
      </c>
      <c r="X5889" s="16" t="s">
        <v>44</v>
      </c>
      <c r="Z5889" s="25">
        <v>0</v>
      </c>
      <c r="AA5889" s="25">
        <v>0</v>
      </c>
      <c r="AB5889" s="25">
        <v>0</v>
      </c>
      <c r="AC5889" s="25">
        <v>251.49</v>
      </c>
      <c r="AD5889" s="25">
        <v>0</v>
      </c>
      <c r="AE5889" s="25">
        <v>0</v>
      </c>
      <c r="AF5889" s="25">
        <v>0</v>
      </c>
      <c r="AG5889" s="25">
        <v>21719.29</v>
      </c>
      <c r="AH5889" s="25">
        <v>21719.29</v>
      </c>
      <c r="AI5889" s="16" t="s">
        <v>5243</v>
      </c>
    </row>
    <row r="5890" spans="1:35" ht="30" x14ac:dyDescent="0.25">
      <c r="A5890" s="17">
        <v>129121</v>
      </c>
      <c r="B5890" s="18">
        <v>3</v>
      </c>
      <c r="C5890" s="16" t="s">
        <v>73</v>
      </c>
      <c r="D5890" s="21">
        <v>43635</v>
      </c>
      <c r="E5890" s="16" t="s">
        <v>2240</v>
      </c>
      <c r="F5890" s="21">
        <v>44005</v>
      </c>
      <c r="G5890" s="16" t="s">
        <v>108</v>
      </c>
      <c r="H5890" s="26" t="s">
        <v>437</v>
      </c>
      <c r="I5890" s="16" t="s">
        <v>5244</v>
      </c>
      <c r="K5890" s="16" t="s">
        <v>5245</v>
      </c>
      <c r="L5890" s="16" t="s">
        <v>37</v>
      </c>
      <c r="M5890" s="26" t="s">
        <v>5246</v>
      </c>
      <c r="N5890" s="26" t="s">
        <v>2244</v>
      </c>
      <c r="O5890" s="16" t="s">
        <v>1139</v>
      </c>
      <c r="P5890" s="26" t="s">
        <v>1140</v>
      </c>
      <c r="T5890" s="22">
        <v>0.01</v>
      </c>
      <c r="W5890" s="20" t="s">
        <v>43</v>
      </c>
      <c r="X5890" s="16" t="s">
        <v>44</v>
      </c>
      <c r="Z5890" s="25">
        <v>80000</v>
      </c>
      <c r="AA5890" s="25">
        <v>0</v>
      </c>
      <c r="AB5890" s="25">
        <v>0</v>
      </c>
      <c r="AC5890" s="25">
        <v>0</v>
      </c>
      <c r="AD5890" s="25">
        <v>95000</v>
      </c>
      <c r="AE5890" s="25">
        <v>0</v>
      </c>
      <c r="AF5890" s="25">
        <v>0</v>
      </c>
      <c r="AG5890" s="25">
        <v>0</v>
      </c>
      <c r="AH5890" s="25">
        <v>95000</v>
      </c>
      <c r="AI5890" s="16" t="s">
        <v>5247</v>
      </c>
    </row>
    <row r="5891" spans="1:35" ht="30" x14ac:dyDescent="0.25">
      <c r="A5891" s="17">
        <v>129122</v>
      </c>
      <c r="B5891" s="18">
        <v>3</v>
      </c>
      <c r="C5891" s="16" t="s">
        <v>73</v>
      </c>
      <c r="D5891" s="21">
        <v>43635</v>
      </c>
      <c r="E5891" s="16" t="s">
        <v>2240</v>
      </c>
      <c r="F5891" s="21">
        <v>43998</v>
      </c>
      <c r="G5891" s="16" t="s">
        <v>832</v>
      </c>
      <c r="H5891" s="26" t="s">
        <v>437</v>
      </c>
      <c r="I5891" s="16" t="s">
        <v>10660</v>
      </c>
      <c r="K5891" s="16" t="s">
        <v>10659</v>
      </c>
      <c r="L5891" s="16" t="s">
        <v>37</v>
      </c>
      <c r="M5891" s="26" t="s">
        <v>10658</v>
      </c>
      <c r="N5891" s="26" t="s">
        <v>2244</v>
      </c>
      <c r="O5891" s="16" t="s">
        <v>1139</v>
      </c>
      <c r="P5891" s="26" t="s">
        <v>1140</v>
      </c>
      <c r="T5891" s="22">
        <v>0.01</v>
      </c>
      <c r="W5891" s="20" t="s">
        <v>43</v>
      </c>
      <c r="X5891" s="16" t="s">
        <v>44</v>
      </c>
      <c r="Z5891" s="24" t="s">
        <v>32</v>
      </c>
      <c r="AA5891" s="24" t="s">
        <v>32</v>
      </c>
      <c r="AB5891" s="24" t="s">
        <v>32</v>
      </c>
      <c r="AC5891" s="24" t="s">
        <v>32</v>
      </c>
      <c r="AD5891" s="25">
        <v>15000</v>
      </c>
      <c r="AE5891" s="25">
        <v>0</v>
      </c>
      <c r="AF5891" s="25">
        <v>0</v>
      </c>
      <c r="AG5891" s="25">
        <v>0</v>
      </c>
      <c r="AH5891" s="25">
        <v>15000</v>
      </c>
      <c r="AI5891" s="16" t="s">
        <v>10657</v>
      </c>
    </row>
    <row r="5892" spans="1:35" x14ac:dyDescent="0.25">
      <c r="A5892" s="17">
        <v>129123</v>
      </c>
      <c r="B5892" s="18">
        <v>1</v>
      </c>
      <c r="C5892" s="16" t="s">
        <v>73</v>
      </c>
      <c r="D5892" s="21">
        <v>43635</v>
      </c>
      <c r="E5892" s="16" t="s">
        <v>75</v>
      </c>
      <c r="F5892" s="21">
        <v>43635</v>
      </c>
      <c r="G5892" s="16" t="s">
        <v>75</v>
      </c>
      <c r="H5892" s="26" t="s">
        <v>215</v>
      </c>
      <c r="I5892" s="16" t="s">
        <v>1460</v>
      </c>
      <c r="J5892" s="20" t="s">
        <v>116</v>
      </c>
      <c r="L5892" s="16" t="s">
        <v>116</v>
      </c>
      <c r="M5892" s="26" t="s">
        <v>10656</v>
      </c>
      <c r="N5892" s="26" t="s">
        <v>2343</v>
      </c>
      <c r="O5892" s="16" t="s">
        <v>188</v>
      </c>
      <c r="P5892" s="26" t="s">
        <v>188</v>
      </c>
      <c r="Q5892" s="26" t="s">
        <v>2343</v>
      </c>
      <c r="R5892" s="16" t="s">
        <v>139</v>
      </c>
      <c r="S5892" s="16" t="s">
        <v>4621</v>
      </c>
      <c r="T5892" s="22">
        <v>1.76</v>
      </c>
      <c r="V5892" s="16" t="s">
        <v>1179</v>
      </c>
      <c r="W5892" s="20" t="s">
        <v>43</v>
      </c>
      <c r="X5892" s="16" t="s">
        <v>78</v>
      </c>
      <c r="Z5892" s="24" t="s">
        <v>32</v>
      </c>
      <c r="AA5892" s="24" t="s">
        <v>32</v>
      </c>
      <c r="AB5892" s="24" t="s">
        <v>32</v>
      </c>
      <c r="AC5892" s="24" t="s">
        <v>32</v>
      </c>
      <c r="AD5892" s="24" t="s">
        <v>32</v>
      </c>
      <c r="AE5892" s="24" t="s">
        <v>32</v>
      </c>
      <c r="AF5892" s="24" t="s">
        <v>32</v>
      </c>
      <c r="AG5892" s="24" t="s">
        <v>32</v>
      </c>
      <c r="AH5892" s="24" t="s">
        <v>32</v>
      </c>
    </row>
    <row r="5893" spans="1:35" x14ac:dyDescent="0.25">
      <c r="A5893" s="17">
        <v>129124</v>
      </c>
      <c r="B5893" s="18">
        <v>1</v>
      </c>
      <c r="C5893" s="16" t="s">
        <v>73</v>
      </c>
      <c r="D5893" s="21">
        <v>43635</v>
      </c>
      <c r="E5893" s="16" t="s">
        <v>75</v>
      </c>
      <c r="F5893" s="21">
        <v>43635</v>
      </c>
      <c r="G5893" s="16" t="s">
        <v>75</v>
      </c>
      <c r="H5893" s="26" t="s">
        <v>417</v>
      </c>
      <c r="I5893" s="16" t="s">
        <v>2033</v>
      </c>
      <c r="J5893" s="20" t="s">
        <v>116</v>
      </c>
      <c r="L5893" s="16" t="s">
        <v>116</v>
      </c>
      <c r="M5893" s="26" t="s">
        <v>10655</v>
      </c>
      <c r="N5893" s="26" t="s">
        <v>2357</v>
      </c>
      <c r="O5893" s="16" t="s">
        <v>188</v>
      </c>
      <c r="P5893" s="26" t="s">
        <v>188</v>
      </c>
      <c r="Q5893" s="26" t="s">
        <v>2357</v>
      </c>
      <c r="R5893" s="16" t="s">
        <v>139</v>
      </c>
      <c r="S5893" s="16" t="s">
        <v>4621</v>
      </c>
      <c r="T5893" s="22">
        <v>7.72</v>
      </c>
      <c r="V5893" s="16" t="s">
        <v>2358</v>
      </c>
      <c r="W5893" s="20" t="s">
        <v>43</v>
      </c>
      <c r="X5893" s="16" t="s">
        <v>78</v>
      </c>
      <c r="Z5893" s="24" t="s">
        <v>32</v>
      </c>
      <c r="AA5893" s="24" t="s">
        <v>32</v>
      </c>
      <c r="AB5893" s="24" t="s">
        <v>32</v>
      </c>
      <c r="AC5893" s="24" t="s">
        <v>32</v>
      </c>
      <c r="AD5893" s="24" t="s">
        <v>32</v>
      </c>
      <c r="AE5893" s="24" t="s">
        <v>32</v>
      </c>
      <c r="AF5893" s="24" t="s">
        <v>32</v>
      </c>
      <c r="AG5893" s="24" t="s">
        <v>32</v>
      </c>
      <c r="AH5893" s="24" t="s">
        <v>32</v>
      </c>
    </row>
    <row r="5894" spans="1:35" x14ac:dyDescent="0.25">
      <c r="A5894" s="17">
        <v>129125</v>
      </c>
      <c r="B5894" s="18">
        <v>1</v>
      </c>
      <c r="C5894" s="16" t="s">
        <v>73</v>
      </c>
      <c r="D5894" s="21">
        <v>43635</v>
      </c>
      <c r="E5894" s="16" t="s">
        <v>75</v>
      </c>
      <c r="F5894" s="21">
        <v>43635</v>
      </c>
      <c r="G5894" s="16" t="s">
        <v>75</v>
      </c>
      <c r="H5894" s="26" t="s">
        <v>417</v>
      </c>
      <c r="I5894" s="16" t="s">
        <v>10654</v>
      </c>
      <c r="J5894" s="20" t="s">
        <v>116</v>
      </c>
      <c r="L5894" s="16" t="s">
        <v>116</v>
      </c>
      <c r="M5894" s="26" t="s">
        <v>10653</v>
      </c>
      <c r="N5894" s="26" t="s">
        <v>2357</v>
      </c>
      <c r="O5894" s="16" t="s">
        <v>188</v>
      </c>
      <c r="P5894" s="26" t="s">
        <v>188</v>
      </c>
      <c r="Q5894" s="26" t="s">
        <v>2357</v>
      </c>
      <c r="R5894" s="16" t="s">
        <v>139</v>
      </c>
      <c r="S5894" s="16" t="s">
        <v>4621</v>
      </c>
      <c r="T5894" s="22">
        <v>2.62</v>
      </c>
      <c r="V5894" s="16" t="s">
        <v>2358</v>
      </c>
      <c r="W5894" s="20" t="s">
        <v>43</v>
      </c>
      <c r="X5894" s="16" t="s">
        <v>78</v>
      </c>
      <c r="Z5894" s="24" t="s">
        <v>32</v>
      </c>
      <c r="AA5894" s="24" t="s">
        <v>32</v>
      </c>
      <c r="AB5894" s="24" t="s">
        <v>32</v>
      </c>
      <c r="AC5894" s="24" t="s">
        <v>32</v>
      </c>
      <c r="AD5894" s="24" t="s">
        <v>32</v>
      </c>
      <c r="AE5894" s="24" t="s">
        <v>32</v>
      </c>
      <c r="AF5894" s="24" t="s">
        <v>32</v>
      </c>
      <c r="AG5894" s="24" t="s">
        <v>32</v>
      </c>
      <c r="AH5894" s="24" t="s">
        <v>32</v>
      </c>
    </row>
    <row r="5895" spans="1:35" x14ac:dyDescent="0.25">
      <c r="A5895" s="17">
        <v>129126</v>
      </c>
      <c r="B5895" s="18">
        <v>1</v>
      </c>
      <c r="C5895" s="16" t="s">
        <v>73</v>
      </c>
      <c r="D5895" s="21">
        <v>43635</v>
      </c>
      <c r="E5895" s="16" t="s">
        <v>75</v>
      </c>
      <c r="F5895" s="21">
        <v>44230</v>
      </c>
      <c r="G5895" s="16" t="s">
        <v>75</v>
      </c>
      <c r="H5895" s="26" t="s">
        <v>146</v>
      </c>
      <c r="I5895" s="16" t="s">
        <v>2918</v>
      </c>
      <c r="J5895" s="20" t="s">
        <v>116</v>
      </c>
      <c r="L5895" s="16" t="s">
        <v>116</v>
      </c>
      <c r="M5895" s="26" t="s">
        <v>10652</v>
      </c>
      <c r="N5895" s="26" t="s">
        <v>10651</v>
      </c>
      <c r="O5895" s="16" t="s">
        <v>188</v>
      </c>
      <c r="P5895" s="26" t="s">
        <v>188</v>
      </c>
      <c r="Q5895" s="26" t="s">
        <v>10651</v>
      </c>
      <c r="R5895" s="16" t="s">
        <v>139</v>
      </c>
      <c r="S5895" s="16" t="s">
        <v>4621</v>
      </c>
      <c r="T5895" s="22">
        <v>6.49</v>
      </c>
      <c r="V5895" s="16" t="s">
        <v>1179</v>
      </c>
      <c r="W5895" s="20" t="s">
        <v>472</v>
      </c>
      <c r="X5895" s="16" t="s">
        <v>511</v>
      </c>
      <c r="Z5895" s="24" t="s">
        <v>32</v>
      </c>
      <c r="AA5895" s="24" t="s">
        <v>32</v>
      </c>
      <c r="AB5895" s="24" t="s">
        <v>32</v>
      </c>
      <c r="AC5895" s="24" t="s">
        <v>32</v>
      </c>
      <c r="AD5895" s="24" t="s">
        <v>32</v>
      </c>
      <c r="AE5895" s="24" t="s">
        <v>32</v>
      </c>
      <c r="AF5895" s="24" t="s">
        <v>32</v>
      </c>
      <c r="AG5895" s="24" t="s">
        <v>32</v>
      </c>
      <c r="AH5895" s="24" t="s">
        <v>32</v>
      </c>
    </row>
    <row r="5896" spans="1:35" x14ac:dyDescent="0.25">
      <c r="A5896" s="17">
        <v>129127</v>
      </c>
      <c r="B5896" s="18">
        <v>1</v>
      </c>
      <c r="C5896" s="16" t="s">
        <v>73</v>
      </c>
      <c r="D5896" s="21">
        <v>43635</v>
      </c>
      <c r="E5896" s="16" t="s">
        <v>75</v>
      </c>
      <c r="F5896" s="21">
        <v>43635</v>
      </c>
      <c r="G5896" s="16" t="s">
        <v>75</v>
      </c>
      <c r="H5896" s="26" t="s">
        <v>146</v>
      </c>
      <c r="I5896" s="16" t="s">
        <v>491</v>
      </c>
      <c r="J5896" s="20" t="s">
        <v>116</v>
      </c>
      <c r="L5896" s="16" t="s">
        <v>116</v>
      </c>
      <c r="M5896" s="26" t="s">
        <v>10650</v>
      </c>
      <c r="N5896" s="26" t="s">
        <v>2343</v>
      </c>
      <c r="O5896" s="16" t="s">
        <v>188</v>
      </c>
      <c r="P5896" s="26" t="s">
        <v>188</v>
      </c>
      <c r="Q5896" s="26" t="s">
        <v>2343</v>
      </c>
      <c r="R5896" s="16" t="s">
        <v>139</v>
      </c>
      <c r="S5896" s="16" t="s">
        <v>4621</v>
      </c>
      <c r="T5896" s="22">
        <v>3.12</v>
      </c>
      <c r="V5896" s="16" t="s">
        <v>1179</v>
      </c>
      <c r="W5896" s="20" t="s">
        <v>472</v>
      </c>
      <c r="X5896" s="16" t="s">
        <v>511</v>
      </c>
      <c r="Z5896" s="24" t="s">
        <v>32</v>
      </c>
      <c r="AA5896" s="24" t="s">
        <v>32</v>
      </c>
      <c r="AB5896" s="24" t="s">
        <v>32</v>
      </c>
      <c r="AC5896" s="24" t="s">
        <v>32</v>
      </c>
      <c r="AD5896" s="24" t="s">
        <v>32</v>
      </c>
      <c r="AE5896" s="24" t="s">
        <v>32</v>
      </c>
      <c r="AF5896" s="24" t="s">
        <v>32</v>
      </c>
      <c r="AG5896" s="24" t="s">
        <v>32</v>
      </c>
      <c r="AH5896" s="24" t="s">
        <v>32</v>
      </c>
    </row>
    <row r="5897" spans="1:35" x14ac:dyDescent="0.25">
      <c r="A5897" s="17">
        <v>129128</v>
      </c>
      <c r="B5897" s="18">
        <v>1</v>
      </c>
      <c r="C5897" s="16" t="s">
        <v>73</v>
      </c>
      <c r="D5897" s="21">
        <v>43635</v>
      </c>
      <c r="E5897" s="16" t="s">
        <v>75</v>
      </c>
      <c r="F5897" s="21">
        <v>43978</v>
      </c>
      <c r="G5897" s="16" t="s">
        <v>75</v>
      </c>
      <c r="H5897" s="26" t="s">
        <v>146</v>
      </c>
      <c r="I5897" s="16" t="s">
        <v>10649</v>
      </c>
      <c r="J5897" s="20" t="s">
        <v>116</v>
      </c>
      <c r="L5897" s="16" t="s">
        <v>116</v>
      </c>
      <c r="M5897" s="26" t="s">
        <v>10648</v>
      </c>
      <c r="N5897" s="26" t="s">
        <v>2357</v>
      </c>
      <c r="O5897" s="16" t="s">
        <v>188</v>
      </c>
      <c r="P5897" s="26" t="s">
        <v>188</v>
      </c>
      <c r="Q5897" s="26" t="s">
        <v>2357</v>
      </c>
      <c r="R5897" s="16" t="s">
        <v>139</v>
      </c>
      <c r="S5897" s="16" t="s">
        <v>4621</v>
      </c>
      <c r="T5897" s="22">
        <v>5.67</v>
      </c>
      <c r="V5897" s="16" t="s">
        <v>2358</v>
      </c>
      <c r="W5897" s="20" t="s">
        <v>43</v>
      </c>
      <c r="X5897" s="16" t="s">
        <v>78</v>
      </c>
      <c r="Z5897" s="24" t="s">
        <v>32</v>
      </c>
      <c r="AA5897" s="24" t="s">
        <v>32</v>
      </c>
      <c r="AB5897" s="24" t="s">
        <v>32</v>
      </c>
      <c r="AC5897" s="24" t="s">
        <v>32</v>
      </c>
      <c r="AD5897" s="24" t="s">
        <v>32</v>
      </c>
      <c r="AE5897" s="24" t="s">
        <v>32</v>
      </c>
      <c r="AF5897" s="24" t="s">
        <v>32</v>
      </c>
      <c r="AG5897" s="24" t="s">
        <v>32</v>
      </c>
      <c r="AH5897" s="24" t="s">
        <v>32</v>
      </c>
    </row>
    <row r="5898" spans="1:35" x14ac:dyDescent="0.25">
      <c r="A5898" s="17">
        <v>129129</v>
      </c>
      <c r="B5898" s="18">
        <v>1</v>
      </c>
      <c r="C5898" s="16" t="s">
        <v>73</v>
      </c>
      <c r="D5898" s="21">
        <v>43635</v>
      </c>
      <c r="E5898" s="16" t="s">
        <v>75</v>
      </c>
      <c r="F5898" s="21">
        <v>43635</v>
      </c>
      <c r="G5898" s="16" t="s">
        <v>75</v>
      </c>
      <c r="H5898" s="26" t="s">
        <v>209</v>
      </c>
      <c r="I5898" s="16" t="s">
        <v>10647</v>
      </c>
      <c r="J5898" s="20" t="s">
        <v>116</v>
      </c>
      <c r="L5898" s="16" t="s">
        <v>116</v>
      </c>
      <c r="M5898" s="26" t="s">
        <v>10646</v>
      </c>
      <c r="N5898" s="26" t="s">
        <v>2587</v>
      </c>
      <c r="O5898" s="16" t="s">
        <v>188</v>
      </c>
      <c r="P5898" s="26" t="s">
        <v>188</v>
      </c>
      <c r="Q5898" s="26" t="s">
        <v>2587</v>
      </c>
      <c r="R5898" s="16" t="s">
        <v>139</v>
      </c>
      <c r="S5898" s="16" t="s">
        <v>4621</v>
      </c>
      <c r="T5898" s="22">
        <v>2.54</v>
      </c>
      <c r="V5898" s="16" t="s">
        <v>1179</v>
      </c>
      <c r="W5898" s="20" t="s">
        <v>472</v>
      </c>
      <c r="X5898" s="16" t="s">
        <v>140</v>
      </c>
      <c r="Z5898" s="24" t="s">
        <v>32</v>
      </c>
      <c r="AA5898" s="24" t="s">
        <v>32</v>
      </c>
      <c r="AB5898" s="24" t="s">
        <v>32</v>
      </c>
      <c r="AC5898" s="24" t="s">
        <v>32</v>
      </c>
      <c r="AD5898" s="24" t="s">
        <v>32</v>
      </c>
      <c r="AE5898" s="24" t="s">
        <v>32</v>
      </c>
      <c r="AF5898" s="24" t="s">
        <v>32</v>
      </c>
      <c r="AG5898" s="24" t="s">
        <v>32</v>
      </c>
      <c r="AH5898" s="24" t="s">
        <v>32</v>
      </c>
    </row>
    <row r="5899" spans="1:35" x14ac:dyDescent="0.25">
      <c r="A5899" s="17">
        <v>129130</v>
      </c>
      <c r="B5899" s="18">
        <v>1</v>
      </c>
      <c r="C5899" s="16" t="s">
        <v>31</v>
      </c>
      <c r="D5899" s="21">
        <v>43635</v>
      </c>
      <c r="E5899" s="16" t="s">
        <v>75</v>
      </c>
      <c r="F5899" s="21">
        <v>44299</v>
      </c>
      <c r="G5899" s="16" t="s">
        <v>32</v>
      </c>
      <c r="H5899" s="26" t="s">
        <v>182</v>
      </c>
      <c r="I5899" s="16" t="s">
        <v>5248</v>
      </c>
      <c r="J5899" s="20" t="s">
        <v>116</v>
      </c>
      <c r="L5899" s="16" t="s">
        <v>116</v>
      </c>
      <c r="M5899" s="26" t="s">
        <v>5249</v>
      </c>
      <c r="N5899" s="26" t="s">
        <v>5212</v>
      </c>
      <c r="O5899" s="16" t="s">
        <v>188</v>
      </c>
      <c r="P5899" s="26" t="s">
        <v>443</v>
      </c>
      <c r="Q5899" s="26" t="s">
        <v>5212</v>
      </c>
      <c r="R5899" s="16" t="s">
        <v>139</v>
      </c>
      <c r="S5899" s="16" t="s">
        <v>84</v>
      </c>
      <c r="T5899" s="22">
        <v>4.12</v>
      </c>
      <c r="U5899" s="21">
        <v>44281</v>
      </c>
      <c r="V5899" s="16" t="s">
        <v>2358</v>
      </c>
      <c r="W5899" s="20" t="s">
        <v>43</v>
      </c>
      <c r="X5899" s="16" t="s">
        <v>78</v>
      </c>
      <c r="Z5899" s="25">
        <v>0</v>
      </c>
      <c r="AA5899" s="25">
        <v>0</v>
      </c>
      <c r="AB5899" s="25">
        <v>88400</v>
      </c>
      <c r="AC5899" s="25">
        <v>533900</v>
      </c>
      <c r="AD5899" s="25">
        <v>0</v>
      </c>
      <c r="AE5899" s="25">
        <v>0</v>
      </c>
      <c r="AF5899" s="25">
        <v>88400</v>
      </c>
      <c r="AG5899" s="25">
        <v>533900</v>
      </c>
      <c r="AH5899" s="25">
        <v>622300</v>
      </c>
      <c r="AI5899" s="16" t="s">
        <v>5250</v>
      </c>
    </row>
    <row r="5900" spans="1:35" x14ac:dyDescent="0.25">
      <c r="A5900" s="17">
        <v>129131</v>
      </c>
      <c r="B5900" s="18">
        <v>1</v>
      </c>
      <c r="C5900" s="16" t="s">
        <v>31</v>
      </c>
      <c r="D5900" s="21">
        <v>43635</v>
      </c>
      <c r="E5900" s="16" t="s">
        <v>75</v>
      </c>
      <c r="F5900" s="21">
        <v>44299</v>
      </c>
      <c r="G5900" s="16" t="s">
        <v>529</v>
      </c>
      <c r="H5900" s="26" t="s">
        <v>320</v>
      </c>
      <c r="I5900" s="16" t="s">
        <v>1894</v>
      </c>
      <c r="J5900" s="20" t="s">
        <v>116</v>
      </c>
      <c r="L5900" s="16" t="s">
        <v>116</v>
      </c>
      <c r="M5900" s="26" t="s">
        <v>5251</v>
      </c>
      <c r="N5900" s="26" t="s">
        <v>2587</v>
      </c>
      <c r="O5900" s="16" t="s">
        <v>188</v>
      </c>
      <c r="P5900" s="26" t="s">
        <v>443</v>
      </c>
      <c r="Q5900" s="26" t="s">
        <v>2587</v>
      </c>
      <c r="R5900" s="16" t="s">
        <v>139</v>
      </c>
      <c r="S5900" s="16" t="s">
        <v>84</v>
      </c>
      <c r="T5900" s="22">
        <v>4.2</v>
      </c>
      <c r="U5900" s="21">
        <v>44281</v>
      </c>
      <c r="V5900" s="16" t="s">
        <v>1179</v>
      </c>
      <c r="W5900" s="20" t="s">
        <v>472</v>
      </c>
      <c r="X5900" s="16" t="s">
        <v>140</v>
      </c>
      <c r="Z5900" s="25">
        <v>0</v>
      </c>
      <c r="AA5900" s="25">
        <v>0</v>
      </c>
      <c r="AB5900" s="25">
        <v>84900</v>
      </c>
      <c r="AC5900" s="25">
        <v>1963500</v>
      </c>
      <c r="AD5900" s="25">
        <v>0</v>
      </c>
      <c r="AE5900" s="25">
        <v>0</v>
      </c>
      <c r="AF5900" s="25">
        <v>84900</v>
      </c>
      <c r="AG5900" s="25">
        <v>1963500</v>
      </c>
      <c r="AH5900" s="25">
        <v>2048400</v>
      </c>
      <c r="AI5900" s="16" t="s">
        <v>5252</v>
      </c>
    </row>
    <row r="5901" spans="1:35" x14ac:dyDescent="0.25">
      <c r="A5901" s="17">
        <v>129132</v>
      </c>
      <c r="B5901" s="18">
        <v>1</v>
      </c>
      <c r="C5901" s="16" t="s">
        <v>73</v>
      </c>
      <c r="D5901" s="21">
        <v>43635</v>
      </c>
      <c r="E5901" s="16" t="s">
        <v>75</v>
      </c>
      <c r="F5901" s="21">
        <v>44361</v>
      </c>
      <c r="G5901" s="16" t="s">
        <v>75</v>
      </c>
      <c r="H5901" s="26" t="s">
        <v>320</v>
      </c>
      <c r="I5901" s="16" t="s">
        <v>10645</v>
      </c>
      <c r="J5901" s="20" t="s">
        <v>116</v>
      </c>
      <c r="L5901" s="16" t="s">
        <v>116</v>
      </c>
      <c r="M5901" s="26" t="s">
        <v>10644</v>
      </c>
      <c r="N5901" s="26" t="s">
        <v>10643</v>
      </c>
      <c r="O5901" s="16" t="s">
        <v>188</v>
      </c>
      <c r="P5901" s="26" t="s">
        <v>188</v>
      </c>
      <c r="Q5901" s="26" t="s">
        <v>470</v>
      </c>
      <c r="R5901" s="16" t="s">
        <v>139</v>
      </c>
      <c r="S5901" s="16" t="s">
        <v>84</v>
      </c>
      <c r="T5901" s="22">
        <v>1.73</v>
      </c>
      <c r="V5901" s="16" t="s">
        <v>470</v>
      </c>
      <c r="W5901" s="20" t="s">
        <v>472</v>
      </c>
      <c r="X5901" s="16" t="s">
        <v>140</v>
      </c>
      <c r="Z5901" s="24" t="s">
        <v>32</v>
      </c>
      <c r="AA5901" s="24" t="s">
        <v>32</v>
      </c>
      <c r="AB5901" s="24" t="s">
        <v>32</v>
      </c>
      <c r="AC5901" s="24" t="s">
        <v>32</v>
      </c>
      <c r="AD5901" s="24" t="s">
        <v>32</v>
      </c>
      <c r="AE5901" s="24" t="s">
        <v>32</v>
      </c>
      <c r="AF5901" s="24" t="s">
        <v>32</v>
      </c>
      <c r="AG5901" s="24" t="s">
        <v>32</v>
      </c>
      <c r="AH5901" s="24" t="s">
        <v>32</v>
      </c>
    </row>
    <row r="5902" spans="1:35" x14ac:dyDescent="0.25">
      <c r="A5902" s="17">
        <v>129133</v>
      </c>
      <c r="B5902" s="18">
        <v>1</v>
      </c>
      <c r="C5902" s="16" t="s">
        <v>73</v>
      </c>
      <c r="D5902" s="21">
        <v>43635</v>
      </c>
      <c r="E5902" s="16" t="s">
        <v>75</v>
      </c>
      <c r="F5902" s="21">
        <v>44306</v>
      </c>
      <c r="G5902" s="16" t="s">
        <v>75</v>
      </c>
      <c r="H5902" s="26" t="s">
        <v>215</v>
      </c>
      <c r="I5902" s="16" t="s">
        <v>482</v>
      </c>
      <c r="J5902" s="20" t="s">
        <v>116</v>
      </c>
      <c r="L5902" s="16" t="s">
        <v>116</v>
      </c>
      <c r="M5902" s="26" t="s">
        <v>10642</v>
      </c>
      <c r="N5902" s="26" t="s">
        <v>2343</v>
      </c>
      <c r="O5902" s="16" t="s">
        <v>188</v>
      </c>
      <c r="P5902" s="26" t="s">
        <v>443</v>
      </c>
      <c r="Q5902" s="26" t="s">
        <v>2343</v>
      </c>
      <c r="R5902" s="16" t="s">
        <v>139</v>
      </c>
      <c r="S5902" s="16" t="s">
        <v>4621</v>
      </c>
      <c r="T5902" s="22">
        <v>1.96</v>
      </c>
      <c r="U5902" s="21">
        <v>44596</v>
      </c>
      <c r="V5902" s="16" t="s">
        <v>1179</v>
      </c>
      <c r="W5902" s="20" t="s">
        <v>43</v>
      </c>
      <c r="X5902" s="16" t="s">
        <v>140</v>
      </c>
      <c r="Z5902" s="24" t="s">
        <v>32</v>
      </c>
      <c r="AA5902" s="24" t="s">
        <v>32</v>
      </c>
      <c r="AB5902" s="24" t="s">
        <v>32</v>
      </c>
      <c r="AC5902" s="24" t="s">
        <v>32</v>
      </c>
      <c r="AD5902" s="24" t="s">
        <v>32</v>
      </c>
      <c r="AE5902" s="24" t="s">
        <v>32</v>
      </c>
      <c r="AF5902" s="24" t="s">
        <v>32</v>
      </c>
      <c r="AG5902" s="24" t="s">
        <v>32</v>
      </c>
      <c r="AH5902" s="24" t="s">
        <v>32</v>
      </c>
      <c r="AI5902" s="16" t="s">
        <v>10641</v>
      </c>
    </row>
    <row r="5903" spans="1:35" x14ac:dyDescent="0.25">
      <c r="A5903" s="17">
        <v>129134</v>
      </c>
      <c r="B5903" s="18">
        <v>1</v>
      </c>
      <c r="C5903" s="16" t="s">
        <v>31</v>
      </c>
      <c r="D5903" s="21">
        <v>43635</v>
      </c>
      <c r="E5903" s="16" t="s">
        <v>75</v>
      </c>
      <c r="F5903" s="21">
        <v>44299</v>
      </c>
      <c r="G5903" s="16" t="s">
        <v>74</v>
      </c>
      <c r="H5903" s="26" t="s">
        <v>34</v>
      </c>
      <c r="I5903" s="16" t="s">
        <v>2950</v>
      </c>
      <c r="J5903" s="20" t="s">
        <v>116</v>
      </c>
      <c r="L5903" s="16" t="s">
        <v>116</v>
      </c>
      <c r="M5903" s="26" t="s">
        <v>5253</v>
      </c>
      <c r="N5903" s="26" t="s">
        <v>2357</v>
      </c>
      <c r="O5903" s="16" t="s">
        <v>188</v>
      </c>
      <c r="P5903" s="26" t="s">
        <v>443</v>
      </c>
      <c r="Q5903" s="26" t="s">
        <v>2357</v>
      </c>
      <c r="R5903" s="16" t="s">
        <v>139</v>
      </c>
      <c r="S5903" s="16" t="s">
        <v>84</v>
      </c>
      <c r="T5903" s="22">
        <v>1.19</v>
      </c>
      <c r="U5903" s="21">
        <v>44281</v>
      </c>
      <c r="V5903" s="16" t="s">
        <v>2358</v>
      </c>
      <c r="W5903" s="20" t="s">
        <v>43</v>
      </c>
      <c r="X5903" s="16" t="s">
        <v>78</v>
      </c>
      <c r="Z5903" s="25">
        <v>0</v>
      </c>
      <c r="AA5903" s="25">
        <v>0</v>
      </c>
      <c r="AB5903" s="25">
        <v>43200</v>
      </c>
      <c r="AC5903" s="25">
        <v>250500</v>
      </c>
      <c r="AD5903" s="25">
        <v>0</v>
      </c>
      <c r="AE5903" s="25">
        <v>0</v>
      </c>
      <c r="AF5903" s="25">
        <v>43200</v>
      </c>
      <c r="AG5903" s="25">
        <v>250500</v>
      </c>
      <c r="AH5903" s="25">
        <v>293700</v>
      </c>
      <c r="AI5903" s="16" t="s">
        <v>5254</v>
      </c>
    </row>
    <row r="5904" spans="1:35" x14ac:dyDescent="0.25">
      <c r="A5904" s="17">
        <v>129135</v>
      </c>
      <c r="B5904" s="18">
        <v>1</v>
      </c>
      <c r="C5904" s="16" t="s">
        <v>31</v>
      </c>
      <c r="D5904" s="21">
        <v>43635</v>
      </c>
      <c r="E5904" s="16" t="s">
        <v>75</v>
      </c>
      <c r="F5904" s="21">
        <v>44299</v>
      </c>
      <c r="G5904" s="16" t="s">
        <v>74</v>
      </c>
      <c r="H5904" s="26" t="s">
        <v>133</v>
      </c>
      <c r="I5904" s="16" t="s">
        <v>2950</v>
      </c>
      <c r="J5904" s="20" t="s">
        <v>116</v>
      </c>
      <c r="L5904" s="16" t="s">
        <v>116</v>
      </c>
      <c r="M5904" s="26" t="s">
        <v>5255</v>
      </c>
      <c r="N5904" s="26" t="s">
        <v>2357</v>
      </c>
      <c r="O5904" s="16" t="s">
        <v>188</v>
      </c>
      <c r="P5904" s="26" t="s">
        <v>443</v>
      </c>
      <c r="Q5904" s="26" t="s">
        <v>2357</v>
      </c>
      <c r="R5904" s="16" t="s">
        <v>139</v>
      </c>
      <c r="S5904" s="16" t="s">
        <v>84</v>
      </c>
      <c r="T5904" s="22">
        <v>2.6</v>
      </c>
      <c r="U5904" s="21">
        <v>44281</v>
      </c>
      <c r="V5904" s="16" t="s">
        <v>2358</v>
      </c>
      <c r="W5904" s="20" t="s">
        <v>43</v>
      </c>
      <c r="X5904" s="16" t="s">
        <v>78</v>
      </c>
      <c r="Z5904" s="25">
        <v>0</v>
      </c>
      <c r="AA5904" s="25">
        <v>0</v>
      </c>
      <c r="AB5904" s="25">
        <v>88000</v>
      </c>
      <c r="AC5904" s="25">
        <v>394000</v>
      </c>
      <c r="AD5904" s="25">
        <v>0</v>
      </c>
      <c r="AE5904" s="25">
        <v>0</v>
      </c>
      <c r="AF5904" s="25">
        <v>88000</v>
      </c>
      <c r="AG5904" s="25">
        <v>394000</v>
      </c>
      <c r="AH5904" s="25">
        <v>482000</v>
      </c>
      <c r="AI5904" s="16" t="s">
        <v>5256</v>
      </c>
    </row>
    <row r="5905" spans="1:35" x14ac:dyDescent="0.25">
      <c r="A5905" s="17">
        <v>129136</v>
      </c>
      <c r="B5905" s="18">
        <v>1</v>
      </c>
      <c r="C5905" s="16" t="s">
        <v>31</v>
      </c>
      <c r="D5905" s="21">
        <v>43635</v>
      </c>
      <c r="E5905" s="16" t="s">
        <v>75</v>
      </c>
      <c r="F5905" s="21">
        <v>44299</v>
      </c>
      <c r="G5905" s="16" t="s">
        <v>74</v>
      </c>
      <c r="H5905" s="26" t="s">
        <v>133</v>
      </c>
      <c r="I5905" s="16" t="s">
        <v>5257</v>
      </c>
      <c r="J5905" s="20" t="s">
        <v>116</v>
      </c>
      <c r="L5905" s="16" t="s">
        <v>116</v>
      </c>
      <c r="M5905" s="26" t="s">
        <v>5258</v>
      </c>
      <c r="N5905" s="26" t="s">
        <v>5212</v>
      </c>
      <c r="O5905" s="16" t="s">
        <v>188</v>
      </c>
      <c r="P5905" s="26" t="s">
        <v>2347</v>
      </c>
      <c r="Q5905" s="26" t="s">
        <v>5212</v>
      </c>
      <c r="R5905" s="16" t="s">
        <v>139</v>
      </c>
      <c r="S5905" s="16" t="s">
        <v>84</v>
      </c>
      <c r="T5905" s="22">
        <v>2.5099999999999998</v>
      </c>
      <c r="U5905" s="21">
        <v>44281</v>
      </c>
      <c r="V5905" s="16" t="s">
        <v>2358</v>
      </c>
      <c r="W5905" s="20" t="s">
        <v>43</v>
      </c>
      <c r="X5905" s="16" t="s">
        <v>78</v>
      </c>
      <c r="Y5905" s="26" t="s">
        <v>5259</v>
      </c>
      <c r="Z5905" s="25">
        <v>0</v>
      </c>
      <c r="AA5905" s="25">
        <v>0</v>
      </c>
      <c r="AB5905" s="25">
        <v>64100</v>
      </c>
      <c r="AC5905" s="25">
        <v>301000</v>
      </c>
      <c r="AD5905" s="25">
        <v>0</v>
      </c>
      <c r="AE5905" s="25">
        <v>0</v>
      </c>
      <c r="AF5905" s="25">
        <v>64100</v>
      </c>
      <c r="AG5905" s="25">
        <v>301000</v>
      </c>
      <c r="AH5905" s="25">
        <v>365100</v>
      </c>
      <c r="AI5905" s="16" t="s">
        <v>5260</v>
      </c>
    </row>
    <row r="5906" spans="1:35" x14ac:dyDescent="0.25">
      <c r="A5906" s="17">
        <v>129137</v>
      </c>
      <c r="B5906" s="18">
        <v>1</v>
      </c>
      <c r="C5906" s="16" t="s">
        <v>31</v>
      </c>
      <c r="D5906" s="21">
        <v>43635</v>
      </c>
      <c r="E5906" s="16" t="s">
        <v>75</v>
      </c>
      <c r="F5906" s="21">
        <v>44299</v>
      </c>
      <c r="G5906" s="16" t="s">
        <v>74</v>
      </c>
      <c r="H5906" s="26" t="s">
        <v>133</v>
      </c>
      <c r="I5906" s="16" t="s">
        <v>2291</v>
      </c>
      <c r="J5906" s="20" t="s">
        <v>116</v>
      </c>
      <c r="L5906" s="16" t="s">
        <v>116</v>
      </c>
      <c r="M5906" s="26" t="s">
        <v>5261</v>
      </c>
      <c r="N5906" s="26" t="s">
        <v>2587</v>
      </c>
      <c r="O5906" s="16" t="s">
        <v>188</v>
      </c>
      <c r="P5906" s="26" t="s">
        <v>2347</v>
      </c>
      <c r="Q5906" s="26" t="s">
        <v>2587</v>
      </c>
      <c r="R5906" s="16" t="s">
        <v>139</v>
      </c>
      <c r="S5906" s="16" t="s">
        <v>84</v>
      </c>
      <c r="T5906" s="22">
        <v>0.6</v>
      </c>
      <c r="U5906" s="21">
        <v>44281</v>
      </c>
      <c r="V5906" s="16" t="s">
        <v>1179</v>
      </c>
      <c r="W5906" s="20" t="s">
        <v>43</v>
      </c>
      <c r="X5906" s="16" t="s">
        <v>140</v>
      </c>
      <c r="Y5906" s="26" t="s">
        <v>5262</v>
      </c>
      <c r="Z5906" s="25">
        <v>0</v>
      </c>
      <c r="AA5906" s="25">
        <v>0</v>
      </c>
      <c r="AB5906" s="25">
        <v>167000</v>
      </c>
      <c r="AC5906" s="25">
        <v>366600</v>
      </c>
      <c r="AD5906" s="25">
        <v>0</v>
      </c>
      <c r="AE5906" s="25">
        <v>0</v>
      </c>
      <c r="AF5906" s="25">
        <v>167000</v>
      </c>
      <c r="AG5906" s="25">
        <v>366600</v>
      </c>
      <c r="AH5906" s="25">
        <v>533600</v>
      </c>
      <c r="AI5906" s="16" t="s">
        <v>5263</v>
      </c>
    </row>
    <row r="5907" spans="1:35" x14ac:dyDescent="0.25">
      <c r="A5907" s="17">
        <v>129138</v>
      </c>
      <c r="B5907" s="18">
        <v>1</v>
      </c>
      <c r="C5907" s="16" t="s">
        <v>73</v>
      </c>
      <c r="D5907" s="21">
        <v>43635</v>
      </c>
      <c r="E5907" s="16" t="s">
        <v>75</v>
      </c>
      <c r="F5907" s="21">
        <v>44306</v>
      </c>
      <c r="G5907" s="16" t="s">
        <v>75</v>
      </c>
      <c r="H5907" s="26" t="s">
        <v>238</v>
      </c>
      <c r="I5907" s="16" t="s">
        <v>1767</v>
      </c>
      <c r="J5907" s="20" t="s">
        <v>116</v>
      </c>
      <c r="L5907" s="16" t="s">
        <v>116</v>
      </c>
      <c r="M5907" s="26" t="s">
        <v>10640</v>
      </c>
      <c r="N5907" s="26" t="s">
        <v>2357</v>
      </c>
      <c r="O5907" s="16" t="s">
        <v>188</v>
      </c>
      <c r="P5907" s="26" t="s">
        <v>443</v>
      </c>
      <c r="Q5907" s="26" t="s">
        <v>2357</v>
      </c>
      <c r="R5907" s="16" t="s">
        <v>139</v>
      </c>
      <c r="S5907" s="16" t="s">
        <v>4621</v>
      </c>
      <c r="T5907" s="22">
        <v>1.59</v>
      </c>
      <c r="U5907" s="21">
        <v>44596</v>
      </c>
      <c r="V5907" s="16" t="s">
        <v>2358</v>
      </c>
      <c r="W5907" s="20" t="s">
        <v>43</v>
      </c>
      <c r="X5907" s="16" t="s">
        <v>78</v>
      </c>
      <c r="Z5907" s="24" t="s">
        <v>32</v>
      </c>
      <c r="AA5907" s="24" t="s">
        <v>32</v>
      </c>
      <c r="AB5907" s="24" t="s">
        <v>32</v>
      </c>
      <c r="AC5907" s="24" t="s">
        <v>32</v>
      </c>
      <c r="AD5907" s="24" t="s">
        <v>32</v>
      </c>
      <c r="AE5907" s="24" t="s">
        <v>32</v>
      </c>
      <c r="AF5907" s="24" t="s">
        <v>32</v>
      </c>
      <c r="AG5907" s="24" t="s">
        <v>32</v>
      </c>
      <c r="AH5907" s="24" t="s">
        <v>32</v>
      </c>
      <c r="AI5907" s="16" t="s">
        <v>10639</v>
      </c>
    </row>
    <row r="5908" spans="1:35" x14ac:dyDescent="0.25">
      <c r="A5908" s="17">
        <v>129139</v>
      </c>
      <c r="B5908" s="18">
        <v>1</v>
      </c>
      <c r="C5908" s="16" t="s">
        <v>73</v>
      </c>
      <c r="D5908" s="21">
        <v>43635</v>
      </c>
      <c r="E5908" s="16" t="s">
        <v>75</v>
      </c>
      <c r="F5908" s="21">
        <v>44306</v>
      </c>
      <c r="G5908" s="16" t="s">
        <v>75</v>
      </c>
      <c r="H5908" s="26" t="s">
        <v>158</v>
      </c>
      <c r="I5908" s="16" t="s">
        <v>1767</v>
      </c>
      <c r="J5908" s="20" t="s">
        <v>116</v>
      </c>
      <c r="L5908" s="16" t="s">
        <v>116</v>
      </c>
      <c r="M5908" s="26" t="s">
        <v>10638</v>
      </c>
      <c r="N5908" s="26" t="s">
        <v>2357</v>
      </c>
      <c r="O5908" s="16" t="s">
        <v>188</v>
      </c>
      <c r="P5908" s="26" t="s">
        <v>443</v>
      </c>
      <c r="Q5908" s="26" t="s">
        <v>2357</v>
      </c>
      <c r="R5908" s="16" t="s">
        <v>139</v>
      </c>
      <c r="S5908" s="16" t="s">
        <v>4621</v>
      </c>
      <c r="T5908" s="22">
        <v>5.12</v>
      </c>
      <c r="U5908" s="21">
        <v>44596</v>
      </c>
      <c r="V5908" s="16" t="s">
        <v>2358</v>
      </c>
      <c r="W5908" s="20" t="s">
        <v>43</v>
      </c>
      <c r="X5908" s="16" t="s">
        <v>78</v>
      </c>
      <c r="Z5908" s="24" t="s">
        <v>32</v>
      </c>
      <c r="AA5908" s="24" t="s">
        <v>32</v>
      </c>
      <c r="AB5908" s="24" t="s">
        <v>32</v>
      </c>
      <c r="AC5908" s="24" t="s">
        <v>32</v>
      </c>
      <c r="AD5908" s="24" t="s">
        <v>32</v>
      </c>
      <c r="AE5908" s="24" t="s">
        <v>32</v>
      </c>
      <c r="AF5908" s="24" t="s">
        <v>32</v>
      </c>
      <c r="AG5908" s="24" t="s">
        <v>32</v>
      </c>
      <c r="AH5908" s="24" t="s">
        <v>32</v>
      </c>
      <c r="AI5908" s="16" t="s">
        <v>10637</v>
      </c>
    </row>
    <row r="5909" spans="1:35" x14ac:dyDescent="0.25">
      <c r="A5909" s="17">
        <v>129140</v>
      </c>
      <c r="B5909" s="18">
        <v>1</v>
      </c>
      <c r="C5909" s="16" t="s">
        <v>73</v>
      </c>
      <c r="D5909" s="21">
        <v>43635</v>
      </c>
      <c r="E5909" s="16" t="s">
        <v>75</v>
      </c>
      <c r="F5909" s="21">
        <v>43635</v>
      </c>
      <c r="G5909" s="16" t="s">
        <v>75</v>
      </c>
      <c r="H5909" s="26" t="s">
        <v>238</v>
      </c>
      <c r="I5909" s="16" t="s">
        <v>8561</v>
      </c>
      <c r="J5909" s="20" t="s">
        <v>116</v>
      </c>
      <c r="L5909" s="16" t="s">
        <v>116</v>
      </c>
      <c r="M5909" s="26" t="s">
        <v>10636</v>
      </c>
      <c r="N5909" s="26" t="s">
        <v>10635</v>
      </c>
      <c r="O5909" s="16" t="s">
        <v>188</v>
      </c>
      <c r="P5909" s="26" t="s">
        <v>188</v>
      </c>
      <c r="Q5909" s="26" t="s">
        <v>4012</v>
      </c>
      <c r="R5909" s="16" t="s">
        <v>139</v>
      </c>
      <c r="S5909" s="16" t="s">
        <v>4621</v>
      </c>
      <c r="T5909" s="22">
        <v>12.09</v>
      </c>
      <c r="V5909" s="16" t="s">
        <v>2358</v>
      </c>
      <c r="W5909" s="20" t="s">
        <v>43</v>
      </c>
      <c r="X5909" s="16" t="s">
        <v>78</v>
      </c>
      <c r="Z5909" s="24" t="s">
        <v>32</v>
      </c>
      <c r="AA5909" s="24" t="s">
        <v>32</v>
      </c>
      <c r="AB5909" s="24" t="s">
        <v>32</v>
      </c>
      <c r="AC5909" s="24" t="s">
        <v>32</v>
      </c>
      <c r="AD5909" s="24" t="s">
        <v>32</v>
      </c>
      <c r="AE5909" s="24" t="s">
        <v>32</v>
      </c>
      <c r="AF5909" s="24" t="s">
        <v>32</v>
      </c>
      <c r="AG5909" s="24" t="s">
        <v>32</v>
      </c>
      <c r="AH5909" s="24" t="s">
        <v>32</v>
      </c>
    </row>
    <row r="5910" spans="1:35" x14ac:dyDescent="0.25">
      <c r="A5910" s="17">
        <v>129141</v>
      </c>
      <c r="B5910" s="18">
        <v>1</v>
      </c>
      <c r="C5910" s="16" t="s">
        <v>73</v>
      </c>
      <c r="D5910" s="21">
        <v>43635</v>
      </c>
      <c r="E5910" s="16" t="s">
        <v>75</v>
      </c>
      <c r="F5910" s="21">
        <v>43635</v>
      </c>
      <c r="G5910" s="16" t="s">
        <v>75</v>
      </c>
      <c r="H5910" s="26" t="s">
        <v>158</v>
      </c>
      <c r="I5910" s="16" t="s">
        <v>2166</v>
      </c>
      <c r="J5910" s="20" t="s">
        <v>116</v>
      </c>
      <c r="L5910" s="16" t="s">
        <v>116</v>
      </c>
      <c r="M5910" s="26" t="s">
        <v>10634</v>
      </c>
      <c r="N5910" s="26" t="s">
        <v>2357</v>
      </c>
      <c r="O5910" s="16" t="s">
        <v>188</v>
      </c>
      <c r="P5910" s="26" t="s">
        <v>188</v>
      </c>
      <c r="Q5910" s="26" t="s">
        <v>2357</v>
      </c>
      <c r="R5910" s="16" t="s">
        <v>139</v>
      </c>
      <c r="S5910" s="16" t="s">
        <v>4621</v>
      </c>
      <c r="T5910" s="22">
        <v>6.3</v>
      </c>
      <c r="V5910" s="16" t="s">
        <v>2358</v>
      </c>
      <c r="W5910" s="20" t="s">
        <v>43</v>
      </c>
      <c r="X5910" s="16" t="s">
        <v>78</v>
      </c>
      <c r="Z5910" s="24" t="s">
        <v>32</v>
      </c>
      <c r="AA5910" s="24" t="s">
        <v>32</v>
      </c>
      <c r="AB5910" s="24" t="s">
        <v>32</v>
      </c>
      <c r="AC5910" s="24" t="s">
        <v>32</v>
      </c>
      <c r="AD5910" s="24" t="s">
        <v>32</v>
      </c>
      <c r="AE5910" s="24" t="s">
        <v>32</v>
      </c>
      <c r="AF5910" s="24" t="s">
        <v>32</v>
      </c>
      <c r="AG5910" s="24" t="s">
        <v>32</v>
      </c>
      <c r="AH5910" s="24" t="s">
        <v>32</v>
      </c>
      <c r="AI5910" s="16" t="s">
        <v>10633</v>
      </c>
    </row>
    <row r="5911" spans="1:35" x14ac:dyDescent="0.25">
      <c r="A5911" s="17">
        <v>129142</v>
      </c>
      <c r="B5911" s="18">
        <v>1</v>
      </c>
      <c r="C5911" s="16" t="s">
        <v>31</v>
      </c>
      <c r="D5911" s="21">
        <v>43635</v>
      </c>
      <c r="E5911" s="16" t="s">
        <v>75</v>
      </c>
      <c r="F5911" s="21">
        <v>44299</v>
      </c>
      <c r="G5911" s="16" t="s">
        <v>74</v>
      </c>
      <c r="H5911" s="26" t="s">
        <v>133</v>
      </c>
      <c r="I5911" s="16" t="s">
        <v>5264</v>
      </c>
      <c r="J5911" s="20" t="s">
        <v>116</v>
      </c>
      <c r="L5911" s="16" t="s">
        <v>116</v>
      </c>
      <c r="M5911" s="26" t="s">
        <v>5265</v>
      </c>
      <c r="N5911" s="26" t="s">
        <v>5266</v>
      </c>
      <c r="O5911" s="16" t="s">
        <v>188</v>
      </c>
      <c r="P5911" s="26" t="s">
        <v>443</v>
      </c>
      <c r="Q5911" s="26" t="s">
        <v>5266</v>
      </c>
      <c r="R5911" s="16" t="s">
        <v>139</v>
      </c>
      <c r="S5911" s="16" t="s">
        <v>84</v>
      </c>
      <c r="T5911" s="22">
        <v>4.28</v>
      </c>
      <c r="U5911" s="21">
        <v>44281</v>
      </c>
      <c r="V5911" s="16" t="s">
        <v>2358</v>
      </c>
      <c r="W5911" s="20" t="s">
        <v>43</v>
      </c>
      <c r="X5911" s="16" t="s">
        <v>78</v>
      </c>
      <c r="Z5911" s="25">
        <v>0</v>
      </c>
      <c r="AA5911" s="25">
        <v>0</v>
      </c>
      <c r="AB5911" s="25">
        <v>10500</v>
      </c>
      <c r="AC5911" s="25">
        <v>514800</v>
      </c>
      <c r="AD5911" s="25">
        <v>0</v>
      </c>
      <c r="AE5911" s="25">
        <v>0</v>
      </c>
      <c r="AF5911" s="25">
        <v>10500</v>
      </c>
      <c r="AG5911" s="25">
        <v>514800</v>
      </c>
      <c r="AH5911" s="25">
        <v>525300</v>
      </c>
      <c r="AI5911" s="16" t="s">
        <v>5267</v>
      </c>
    </row>
    <row r="5912" spans="1:35" x14ac:dyDescent="0.25">
      <c r="A5912" s="17">
        <v>129143</v>
      </c>
      <c r="B5912" s="18">
        <v>1</v>
      </c>
      <c r="C5912" s="16" t="s">
        <v>31</v>
      </c>
      <c r="D5912" s="21">
        <v>43635</v>
      </c>
      <c r="E5912" s="16" t="s">
        <v>75</v>
      </c>
      <c r="F5912" s="21">
        <v>44299</v>
      </c>
      <c r="G5912" s="16" t="s">
        <v>74</v>
      </c>
      <c r="H5912" s="26" t="s">
        <v>791</v>
      </c>
      <c r="I5912" s="16" t="s">
        <v>5264</v>
      </c>
      <c r="J5912" s="20" t="s">
        <v>116</v>
      </c>
      <c r="L5912" s="16" t="s">
        <v>116</v>
      </c>
      <c r="M5912" s="26" t="s">
        <v>5268</v>
      </c>
      <c r="N5912" s="26" t="s">
        <v>5266</v>
      </c>
      <c r="O5912" s="16" t="s">
        <v>188</v>
      </c>
      <c r="P5912" s="26" t="s">
        <v>443</v>
      </c>
      <c r="Q5912" s="26" t="s">
        <v>5266</v>
      </c>
      <c r="R5912" s="16" t="s">
        <v>139</v>
      </c>
      <c r="S5912" s="16" t="s">
        <v>84</v>
      </c>
      <c r="T5912" s="22">
        <v>2.2200000000000002</v>
      </c>
      <c r="U5912" s="21">
        <v>44281</v>
      </c>
      <c r="V5912" s="16" t="s">
        <v>2358</v>
      </c>
      <c r="W5912" s="20" t="s">
        <v>43</v>
      </c>
      <c r="X5912" s="16" t="s">
        <v>78</v>
      </c>
      <c r="Z5912" s="25">
        <v>0</v>
      </c>
      <c r="AA5912" s="25">
        <v>0</v>
      </c>
      <c r="AB5912" s="25">
        <v>0</v>
      </c>
      <c r="AC5912" s="25">
        <v>330459</v>
      </c>
      <c r="AD5912" s="25">
        <v>0</v>
      </c>
      <c r="AE5912" s="25">
        <v>0</v>
      </c>
      <c r="AF5912" s="25">
        <v>0</v>
      </c>
      <c r="AG5912" s="25">
        <v>330459</v>
      </c>
      <c r="AH5912" s="25">
        <v>330459</v>
      </c>
      <c r="AI5912" s="16" t="s">
        <v>5269</v>
      </c>
    </row>
    <row r="5913" spans="1:35" x14ac:dyDescent="0.25">
      <c r="A5913" s="17">
        <v>129144</v>
      </c>
      <c r="B5913" s="18">
        <v>1</v>
      </c>
      <c r="C5913" s="16" t="s">
        <v>73</v>
      </c>
      <c r="D5913" s="21">
        <v>43635</v>
      </c>
      <c r="E5913" s="16" t="s">
        <v>75</v>
      </c>
      <c r="F5913" s="21">
        <v>44349</v>
      </c>
      <c r="G5913" s="16" t="s">
        <v>75</v>
      </c>
      <c r="H5913" s="26" t="s">
        <v>146</v>
      </c>
      <c r="I5913" s="16" t="s">
        <v>10632</v>
      </c>
      <c r="J5913" s="20" t="s">
        <v>116</v>
      </c>
      <c r="L5913" s="16" t="s">
        <v>116</v>
      </c>
      <c r="M5913" s="26" t="s">
        <v>10631</v>
      </c>
      <c r="N5913" s="26" t="s">
        <v>2357</v>
      </c>
      <c r="O5913" s="16" t="s">
        <v>188</v>
      </c>
      <c r="P5913" s="26" t="s">
        <v>188</v>
      </c>
      <c r="Q5913" s="26" t="s">
        <v>2357</v>
      </c>
      <c r="R5913" s="16" t="s">
        <v>139</v>
      </c>
      <c r="S5913" s="16" t="s">
        <v>4621</v>
      </c>
      <c r="T5913" s="22">
        <v>12.28</v>
      </c>
      <c r="V5913" s="16" t="s">
        <v>2358</v>
      </c>
      <c r="W5913" s="20" t="s">
        <v>43</v>
      </c>
      <c r="X5913" s="16" t="s">
        <v>78</v>
      </c>
      <c r="Z5913" s="24" t="s">
        <v>32</v>
      </c>
      <c r="AA5913" s="24" t="s">
        <v>32</v>
      </c>
      <c r="AB5913" s="24" t="s">
        <v>32</v>
      </c>
      <c r="AC5913" s="24" t="s">
        <v>32</v>
      </c>
      <c r="AD5913" s="24" t="s">
        <v>32</v>
      </c>
      <c r="AE5913" s="24" t="s">
        <v>32</v>
      </c>
      <c r="AF5913" s="24" t="s">
        <v>32</v>
      </c>
      <c r="AG5913" s="24" t="s">
        <v>32</v>
      </c>
      <c r="AH5913" s="24" t="s">
        <v>32</v>
      </c>
      <c r="AI5913" s="16" t="s">
        <v>10630</v>
      </c>
    </row>
    <row r="5914" spans="1:35" x14ac:dyDescent="0.25">
      <c r="A5914" s="17">
        <v>129145</v>
      </c>
      <c r="B5914" s="18">
        <v>1</v>
      </c>
      <c r="C5914" s="16" t="s">
        <v>31</v>
      </c>
      <c r="D5914" s="21">
        <v>43635</v>
      </c>
      <c r="E5914" s="16" t="s">
        <v>75</v>
      </c>
      <c r="F5914" s="21">
        <v>44299</v>
      </c>
      <c r="G5914" s="16" t="s">
        <v>74</v>
      </c>
      <c r="H5914" s="26" t="s">
        <v>400</v>
      </c>
      <c r="I5914" s="16" t="s">
        <v>5270</v>
      </c>
      <c r="J5914" s="20" t="s">
        <v>116</v>
      </c>
      <c r="L5914" s="16" t="s">
        <v>116</v>
      </c>
      <c r="M5914" s="26" t="s">
        <v>5271</v>
      </c>
      <c r="N5914" s="26" t="s">
        <v>2587</v>
      </c>
      <c r="O5914" s="16" t="s">
        <v>188</v>
      </c>
      <c r="P5914" s="26" t="s">
        <v>2347</v>
      </c>
      <c r="Q5914" s="26" t="s">
        <v>2587</v>
      </c>
      <c r="R5914" s="16" t="s">
        <v>139</v>
      </c>
      <c r="S5914" s="16" t="s">
        <v>84</v>
      </c>
      <c r="T5914" s="22">
        <v>3.35</v>
      </c>
      <c r="U5914" s="21">
        <v>44281</v>
      </c>
      <c r="V5914" s="16" t="s">
        <v>1179</v>
      </c>
      <c r="W5914" s="20" t="s">
        <v>43</v>
      </c>
      <c r="X5914" s="16" t="s">
        <v>78</v>
      </c>
      <c r="Y5914" s="26" t="s">
        <v>5272</v>
      </c>
      <c r="Z5914" s="25">
        <v>0</v>
      </c>
      <c r="AA5914" s="25">
        <v>0</v>
      </c>
      <c r="AB5914" s="25">
        <v>871300</v>
      </c>
      <c r="AC5914" s="25">
        <v>2197500</v>
      </c>
      <c r="AD5914" s="25">
        <v>0</v>
      </c>
      <c r="AE5914" s="25">
        <v>0</v>
      </c>
      <c r="AF5914" s="25">
        <v>871300</v>
      </c>
      <c r="AG5914" s="25">
        <v>2197500</v>
      </c>
      <c r="AH5914" s="25">
        <v>3068800</v>
      </c>
      <c r="AI5914" s="16" t="s">
        <v>5273</v>
      </c>
    </row>
    <row r="5915" spans="1:35" x14ac:dyDescent="0.25">
      <c r="A5915" s="17">
        <v>129146</v>
      </c>
      <c r="B5915" s="18">
        <v>1</v>
      </c>
      <c r="C5915" s="16" t="s">
        <v>31</v>
      </c>
      <c r="D5915" s="21">
        <v>43635</v>
      </c>
      <c r="E5915" s="16" t="s">
        <v>75</v>
      </c>
      <c r="F5915" s="21">
        <v>44349</v>
      </c>
      <c r="G5915" s="16" t="s">
        <v>74</v>
      </c>
      <c r="H5915" s="26" t="s">
        <v>317</v>
      </c>
      <c r="I5915" s="16" t="s">
        <v>669</v>
      </c>
      <c r="J5915" s="20" t="s">
        <v>116</v>
      </c>
      <c r="L5915" s="16" t="s">
        <v>116</v>
      </c>
      <c r="M5915" s="26" t="s">
        <v>5274</v>
      </c>
      <c r="N5915" s="26" t="s">
        <v>2587</v>
      </c>
      <c r="O5915" s="16" t="s">
        <v>188</v>
      </c>
      <c r="P5915" s="26" t="s">
        <v>443</v>
      </c>
      <c r="Q5915" s="26" t="s">
        <v>2587</v>
      </c>
      <c r="R5915" s="16" t="s">
        <v>139</v>
      </c>
      <c r="S5915" s="16" t="s">
        <v>84</v>
      </c>
      <c r="T5915" s="22">
        <v>4.88</v>
      </c>
      <c r="U5915" s="21">
        <v>44323</v>
      </c>
      <c r="V5915" s="16" t="s">
        <v>1179</v>
      </c>
      <c r="W5915" s="20" t="s">
        <v>43</v>
      </c>
      <c r="X5915" s="16" t="s">
        <v>78</v>
      </c>
      <c r="Z5915" s="25">
        <v>0</v>
      </c>
      <c r="AA5915" s="25">
        <v>0</v>
      </c>
      <c r="AB5915" s="25">
        <v>237500</v>
      </c>
      <c r="AC5915" s="25">
        <v>1964900</v>
      </c>
      <c r="AD5915" s="25">
        <v>0</v>
      </c>
      <c r="AE5915" s="25">
        <v>0</v>
      </c>
      <c r="AF5915" s="25">
        <v>237500</v>
      </c>
      <c r="AG5915" s="25">
        <v>1964900</v>
      </c>
      <c r="AH5915" s="25">
        <v>2202400</v>
      </c>
      <c r="AI5915" s="16" t="s">
        <v>5275</v>
      </c>
    </row>
    <row r="5916" spans="1:35" ht="30" x14ac:dyDescent="0.25">
      <c r="A5916" s="17">
        <v>129147</v>
      </c>
      <c r="B5916" s="18">
        <v>3</v>
      </c>
      <c r="C5916" s="16" t="s">
        <v>73</v>
      </c>
      <c r="D5916" s="21">
        <v>43636</v>
      </c>
      <c r="E5916" s="16" t="s">
        <v>2240</v>
      </c>
      <c r="F5916" s="21">
        <v>44001</v>
      </c>
      <c r="G5916" s="16" t="s">
        <v>832</v>
      </c>
      <c r="H5916" s="26" t="s">
        <v>405</v>
      </c>
      <c r="I5916" s="16" t="s">
        <v>5276</v>
      </c>
      <c r="K5916" s="16" t="s">
        <v>4775</v>
      </c>
      <c r="L5916" s="16" t="s">
        <v>37</v>
      </c>
      <c r="M5916" s="26" t="s">
        <v>5277</v>
      </c>
      <c r="N5916" s="26" t="s">
        <v>2244</v>
      </c>
      <c r="O5916" s="16" t="s">
        <v>1139</v>
      </c>
      <c r="P5916" s="26" t="s">
        <v>1140</v>
      </c>
      <c r="T5916" s="22">
        <v>0.01</v>
      </c>
      <c r="W5916" s="20" t="s">
        <v>43</v>
      </c>
      <c r="X5916" s="16" t="s">
        <v>44</v>
      </c>
      <c r="Z5916" s="25">
        <v>0</v>
      </c>
      <c r="AA5916" s="25">
        <v>0</v>
      </c>
      <c r="AB5916" s="25">
        <v>82066</v>
      </c>
      <c r="AC5916" s="25">
        <v>0</v>
      </c>
      <c r="AD5916" s="25">
        <v>15000</v>
      </c>
      <c r="AE5916" s="25">
        <v>0</v>
      </c>
      <c r="AF5916" s="25">
        <v>82066</v>
      </c>
      <c r="AG5916" s="25">
        <v>0</v>
      </c>
      <c r="AH5916" s="25">
        <v>97066</v>
      </c>
      <c r="AI5916" s="16" t="s">
        <v>5278</v>
      </c>
    </row>
    <row r="5917" spans="1:35" x14ac:dyDescent="0.25">
      <c r="A5917" s="17">
        <v>129148</v>
      </c>
      <c r="B5917" s="18">
        <v>1</v>
      </c>
      <c r="C5917" s="16" t="s">
        <v>73</v>
      </c>
      <c r="D5917" s="21">
        <v>43636</v>
      </c>
      <c r="E5917" s="16" t="s">
        <v>142</v>
      </c>
      <c r="F5917" s="21">
        <v>44280</v>
      </c>
      <c r="G5917" s="16" t="s">
        <v>75</v>
      </c>
      <c r="H5917" s="26" t="s">
        <v>182</v>
      </c>
      <c r="I5917" s="16" t="s">
        <v>10629</v>
      </c>
      <c r="J5917" s="20" t="s">
        <v>116</v>
      </c>
      <c r="L5917" s="16" t="s">
        <v>116</v>
      </c>
      <c r="M5917" s="26" t="s">
        <v>10628</v>
      </c>
      <c r="N5917" s="26" t="s">
        <v>10627</v>
      </c>
      <c r="O5917" s="16" t="s">
        <v>78</v>
      </c>
      <c r="P5917" s="26" t="s">
        <v>568</v>
      </c>
      <c r="R5917" s="16" t="s">
        <v>139</v>
      </c>
      <c r="S5917" s="16" t="s">
        <v>192</v>
      </c>
      <c r="T5917" s="22">
        <v>3.34</v>
      </c>
      <c r="W5917" s="20" t="s">
        <v>43</v>
      </c>
      <c r="Z5917" s="24" t="s">
        <v>32</v>
      </c>
      <c r="AA5917" s="24" t="s">
        <v>32</v>
      </c>
      <c r="AB5917" s="24" t="s">
        <v>32</v>
      </c>
      <c r="AC5917" s="24" t="s">
        <v>32</v>
      </c>
      <c r="AD5917" s="25">
        <v>394700</v>
      </c>
      <c r="AE5917" s="25">
        <v>0</v>
      </c>
      <c r="AF5917" s="25">
        <v>0</v>
      </c>
      <c r="AG5917" s="25">
        <v>0</v>
      </c>
      <c r="AH5917" s="25">
        <v>394700</v>
      </c>
    </row>
    <row r="5918" spans="1:35" x14ac:dyDescent="0.25">
      <c r="A5918" s="17">
        <v>129151</v>
      </c>
      <c r="B5918" s="18">
        <v>1</v>
      </c>
      <c r="C5918" s="16" t="s">
        <v>73</v>
      </c>
      <c r="D5918" s="21">
        <v>43636</v>
      </c>
      <c r="E5918" s="16" t="s">
        <v>75</v>
      </c>
      <c r="F5918" s="21">
        <v>43977</v>
      </c>
      <c r="G5918" s="16" t="s">
        <v>75</v>
      </c>
      <c r="H5918" s="26" t="s">
        <v>320</v>
      </c>
      <c r="I5918" s="16" t="s">
        <v>468</v>
      </c>
      <c r="J5918" s="20" t="s">
        <v>116</v>
      </c>
      <c r="L5918" s="16" t="s">
        <v>116</v>
      </c>
      <c r="M5918" s="26" t="s">
        <v>10626</v>
      </c>
      <c r="N5918" s="26" t="s">
        <v>2343</v>
      </c>
      <c r="O5918" s="16" t="s">
        <v>188</v>
      </c>
      <c r="P5918" s="26" t="s">
        <v>188</v>
      </c>
      <c r="Q5918" s="26" t="s">
        <v>2343</v>
      </c>
      <c r="R5918" s="16" t="s">
        <v>139</v>
      </c>
      <c r="S5918" s="16" t="s">
        <v>4621</v>
      </c>
      <c r="T5918" s="22">
        <v>6.94</v>
      </c>
      <c r="V5918" s="16" t="s">
        <v>1179</v>
      </c>
      <c r="W5918" s="20" t="s">
        <v>472</v>
      </c>
      <c r="X5918" s="16" t="s">
        <v>140</v>
      </c>
      <c r="Z5918" s="24" t="s">
        <v>32</v>
      </c>
      <c r="AA5918" s="24" t="s">
        <v>32</v>
      </c>
      <c r="AB5918" s="24" t="s">
        <v>32</v>
      </c>
      <c r="AC5918" s="24" t="s">
        <v>32</v>
      </c>
      <c r="AD5918" s="24" t="s">
        <v>32</v>
      </c>
      <c r="AE5918" s="24" t="s">
        <v>32</v>
      </c>
      <c r="AF5918" s="24" t="s">
        <v>32</v>
      </c>
      <c r="AG5918" s="24" t="s">
        <v>32</v>
      </c>
      <c r="AH5918" s="24" t="s">
        <v>32</v>
      </c>
    </row>
    <row r="5919" spans="1:35" x14ac:dyDescent="0.25">
      <c r="A5919" s="17">
        <v>129152</v>
      </c>
      <c r="B5919" s="18">
        <v>1</v>
      </c>
      <c r="C5919" s="16" t="s">
        <v>474</v>
      </c>
      <c r="D5919" s="21">
        <v>43636</v>
      </c>
      <c r="E5919" s="16" t="s">
        <v>75</v>
      </c>
      <c r="F5919" s="21">
        <v>44243</v>
      </c>
      <c r="G5919" s="16" t="s">
        <v>74</v>
      </c>
      <c r="H5919" s="26" t="s">
        <v>232</v>
      </c>
      <c r="I5919" s="16" t="s">
        <v>482</v>
      </c>
      <c r="J5919" s="20" t="s">
        <v>116</v>
      </c>
      <c r="L5919" s="16" t="s">
        <v>116</v>
      </c>
      <c r="M5919" s="26" t="s">
        <v>5279</v>
      </c>
      <c r="N5919" s="26" t="s">
        <v>2357</v>
      </c>
      <c r="O5919" s="16" t="s">
        <v>188</v>
      </c>
      <c r="P5919" s="26" t="s">
        <v>188</v>
      </c>
      <c r="Q5919" s="26" t="s">
        <v>2357</v>
      </c>
      <c r="T5919" s="22">
        <v>8.5500000000000007</v>
      </c>
      <c r="U5919" s="21">
        <v>44008</v>
      </c>
      <c r="V5919" s="16" t="s">
        <v>2358</v>
      </c>
      <c r="W5919" s="20" t="s">
        <v>43</v>
      </c>
      <c r="X5919" s="16" t="s">
        <v>78</v>
      </c>
      <c r="Z5919" s="25">
        <v>0</v>
      </c>
      <c r="AA5919" s="25">
        <v>0</v>
      </c>
      <c r="AB5919" s="25">
        <v>0</v>
      </c>
      <c r="AC5919" s="25">
        <v>-277800</v>
      </c>
      <c r="AD5919" s="25">
        <v>0</v>
      </c>
      <c r="AE5919" s="25">
        <v>0</v>
      </c>
      <c r="AF5919" s="25">
        <v>0</v>
      </c>
      <c r="AG5919" s="25">
        <v>950000</v>
      </c>
      <c r="AH5919" s="25">
        <v>950000</v>
      </c>
      <c r="AI5919" s="16" t="s">
        <v>5280</v>
      </c>
    </row>
    <row r="5920" spans="1:35" x14ac:dyDescent="0.25">
      <c r="A5920" s="17">
        <v>129153</v>
      </c>
      <c r="B5920" s="18">
        <v>1</v>
      </c>
      <c r="C5920" s="16" t="s">
        <v>73</v>
      </c>
      <c r="D5920" s="21">
        <v>43636</v>
      </c>
      <c r="E5920" s="16" t="s">
        <v>75</v>
      </c>
      <c r="F5920" s="21">
        <v>44281</v>
      </c>
      <c r="G5920" s="16" t="s">
        <v>75</v>
      </c>
      <c r="H5920" s="26" t="s">
        <v>289</v>
      </c>
      <c r="I5920" s="16" t="s">
        <v>482</v>
      </c>
      <c r="J5920" s="20" t="s">
        <v>116</v>
      </c>
      <c r="L5920" s="16" t="s">
        <v>116</v>
      </c>
      <c r="M5920" s="26" t="s">
        <v>10625</v>
      </c>
      <c r="N5920" s="26" t="s">
        <v>2357</v>
      </c>
      <c r="O5920" s="16" t="s">
        <v>188</v>
      </c>
      <c r="P5920" s="26" t="s">
        <v>188</v>
      </c>
      <c r="Q5920" s="26" t="s">
        <v>2357</v>
      </c>
      <c r="R5920" s="16" t="s">
        <v>139</v>
      </c>
      <c r="S5920" s="16" t="s">
        <v>4621</v>
      </c>
      <c r="T5920" s="22">
        <v>10.9</v>
      </c>
      <c r="V5920" s="16" t="s">
        <v>2358</v>
      </c>
      <c r="W5920" s="20" t="s">
        <v>43</v>
      </c>
      <c r="X5920" s="16" t="s">
        <v>78</v>
      </c>
      <c r="Z5920" s="24" t="s">
        <v>32</v>
      </c>
      <c r="AA5920" s="24" t="s">
        <v>32</v>
      </c>
      <c r="AB5920" s="24" t="s">
        <v>32</v>
      </c>
      <c r="AC5920" s="24" t="s">
        <v>32</v>
      </c>
      <c r="AD5920" s="24" t="s">
        <v>32</v>
      </c>
      <c r="AE5920" s="24" t="s">
        <v>32</v>
      </c>
      <c r="AF5920" s="24" t="s">
        <v>32</v>
      </c>
      <c r="AG5920" s="24" t="s">
        <v>32</v>
      </c>
      <c r="AH5920" s="24" t="s">
        <v>32</v>
      </c>
    </row>
    <row r="5921" spans="1:35" x14ac:dyDescent="0.25">
      <c r="A5921" s="17">
        <v>129154</v>
      </c>
      <c r="B5921" s="18">
        <v>1</v>
      </c>
      <c r="C5921" s="16" t="s">
        <v>73</v>
      </c>
      <c r="D5921" s="21">
        <v>43636</v>
      </c>
      <c r="E5921" s="16" t="s">
        <v>75</v>
      </c>
      <c r="F5921" s="21">
        <v>43636</v>
      </c>
      <c r="G5921" s="16" t="s">
        <v>75</v>
      </c>
      <c r="H5921" s="26" t="s">
        <v>320</v>
      </c>
      <c r="I5921" s="16" t="s">
        <v>10624</v>
      </c>
      <c r="J5921" s="20" t="s">
        <v>116</v>
      </c>
      <c r="L5921" s="16" t="s">
        <v>116</v>
      </c>
      <c r="M5921" s="26" t="s">
        <v>10623</v>
      </c>
      <c r="N5921" s="26" t="s">
        <v>2343</v>
      </c>
      <c r="O5921" s="16" t="s">
        <v>188</v>
      </c>
      <c r="P5921" s="26" t="s">
        <v>188</v>
      </c>
      <c r="Q5921" s="26" t="s">
        <v>2343</v>
      </c>
      <c r="R5921" s="16" t="s">
        <v>139</v>
      </c>
      <c r="S5921" s="16" t="s">
        <v>4621</v>
      </c>
      <c r="T5921" s="22">
        <v>1.86</v>
      </c>
      <c r="V5921" s="16" t="s">
        <v>1179</v>
      </c>
      <c r="W5921" s="20" t="s">
        <v>43</v>
      </c>
      <c r="X5921" s="16" t="s">
        <v>78</v>
      </c>
      <c r="Z5921" s="24" t="s">
        <v>32</v>
      </c>
      <c r="AA5921" s="24" t="s">
        <v>32</v>
      </c>
      <c r="AB5921" s="24" t="s">
        <v>32</v>
      </c>
      <c r="AC5921" s="24" t="s">
        <v>32</v>
      </c>
      <c r="AD5921" s="24" t="s">
        <v>32</v>
      </c>
      <c r="AE5921" s="24" t="s">
        <v>32</v>
      </c>
      <c r="AF5921" s="24" t="s">
        <v>32</v>
      </c>
      <c r="AG5921" s="24" t="s">
        <v>32</v>
      </c>
      <c r="AH5921" s="24" t="s">
        <v>32</v>
      </c>
    </row>
    <row r="5922" spans="1:35" x14ac:dyDescent="0.25">
      <c r="A5922" s="17">
        <v>129155</v>
      </c>
      <c r="B5922" s="18">
        <v>1</v>
      </c>
      <c r="C5922" s="16" t="s">
        <v>31</v>
      </c>
      <c r="D5922" s="21">
        <v>43636</v>
      </c>
      <c r="E5922" s="16" t="s">
        <v>75</v>
      </c>
      <c r="F5922" s="21">
        <v>44299</v>
      </c>
      <c r="G5922" s="16" t="s">
        <v>74</v>
      </c>
      <c r="H5922" s="26" t="s">
        <v>400</v>
      </c>
      <c r="I5922" s="16" t="s">
        <v>1894</v>
      </c>
      <c r="J5922" s="20" t="s">
        <v>116</v>
      </c>
      <c r="L5922" s="16" t="s">
        <v>116</v>
      </c>
      <c r="M5922" s="26" t="s">
        <v>5281</v>
      </c>
      <c r="N5922" s="26" t="s">
        <v>2587</v>
      </c>
      <c r="O5922" s="16" t="s">
        <v>188</v>
      </c>
      <c r="P5922" s="26" t="s">
        <v>443</v>
      </c>
      <c r="Q5922" s="26" t="s">
        <v>2587</v>
      </c>
      <c r="R5922" s="16" t="s">
        <v>139</v>
      </c>
      <c r="S5922" s="16" t="s">
        <v>84</v>
      </c>
      <c r="T5922" s="22">
        <v>2.19</v>
      </c>
      <c r="U5922" s="21">
        <v>44281</v>
      </c>
      <c r="V5922" s="16" t="s">
        <v>1179</v>
      </c>
      <c r="W5922" s="20" t="s">
        <v>472</v>
      </c>
      <c r="X5922" s="16" t="s">
        <v>140</v>
      </c>
      <c r="Z5922" s="25">
        <v>0</v>
      </c>
      <c r="AA5922" s="25">
        <v>0</v>
      </c>
      <c r="AB5922" s="25">
        <v>119800</v>
      </c>
      <c r="AC5922" s="25">
        <v>2028800</v>
      </c>
      <c r="AD5922" s="25">
        <v>0</v>
      </c>
      <c r="AE5922" s="25">
        <v>0</v>
      </c>
      <c r="AF5922" s="25">
        <v>119800</v>
      </c>
      <c r="AG5922" s="25">
        <v>2028800</v>
      </c>
      <c r="AH5922" s="25">
        <v>2148600</v>
      </c>
      <c r="AI5922" s="16" t="s">
        <v>5282</v>
      </c>
    </row>
    <row r="5923" spans="1:35" x14ac:dyDescent="0.25">
      <c r="A5923" s="17">
        <v>129156</v>
      </c>
      <c r="B5923" s="18">
        <v>1</v>
      </c>
      <c r="C5923" s="16" t="s">
        <v>73</v>
      </c>
      <c r="D5923" s="21">
        <v>43636</v>
      </c>
      <c r="E5923" s="16" t="s">
        <v>75</v>
      </c>
      <c r="F5923" s="21">
        <v>43636</v>
      </c>
      <c r="G5923" s="16" t="s">
        <v>75</v>
      </c>
      <c r="H5923" s="26" t="s">
        <v>400</v>
      </c>
      <c r="I5923" s="16" t="s">
        <v>491</v>
      </c>
      <c r="J5923" s="20" t="s">
        <v>116</v>
      </c>
      <c r="L5923" s="16" t="s">
        <v>116</v>
      </c>
      <c r="M5923" s="26" t="s">
        <v>10622</v>
      </c>
      <c r="N5923" s="26" t="s">
        <v>2343</v>
      </c>
      <c r="O5923" s="16" t="s">
        <v>188</v>
      </c>
      <c r="P5923" s="26" t="s">
        <v>188</v>
      </c>
      <c r="Q5923" s="26" t="s">
        <v>2343</v>
      </c>
      <c r="R5923" s="16" t="s">
        <v>139</v>
      </c>
      <c r="S5923" s="16" t="s">
        <v>4621</v>
      </c>
      <c r="T5923" s="22">
        <v>2.99</v>
      </c>
      <c r="V5923" s="16" t="s">
        <v>1179</v>
      </c>
      <c r="W5923" s="20" t="s">
        <v>472</v>
      </c>
      <c r="X5923" s="16" t="s">
        <v>140</v>
      </c>
      <c r="Z5923" s="24" t="s">
        <v>32</v>
      </c>
      <c r="AA5923" s="24" t="s">
        <v>32</v>
      </c>
      <c r="AB5923" s="24" t="s">
        <v>32</v>
      </c>
      <c r="AC5923" s="24" t="s">
        <v>32</v>
      </c>
      <c r="AD5923" s="24" t="s">
        <v>32</v>
      </c>
      <c r="AE5923" s="24" t="s">
        <v>32</v>
      </c>
      <c r="AF5923" s="24" t="s">
        <v>32</v>
      </c>
      <c r="AG5923" s="24" t="s">
        <v>32</v>
      </c>
      <c r="AH5923" s="24" t="s">
        <v>32</v>
      </c>
    </row>
    <row r="5924" spans="1:35" x14ac:dyDescent="0.25">
      <c r="A5924" s="17">
        <v>129157</v>
      </c>
      <c r="B5924" s="18">
        <v>1</v>
      </c>
      <c r="C5924" s="16" t="s">
        <v>73</v>
      </c>
      <c r="D5924" s="21">
        <v>43636</v>
      </c>
      <c r="E5924" s="16" t="s">
        <v>75</v>
      </c>
      <c r="F5924" s="21">
        <v>43978</v>
      </c>
      <c r="G5924" s="16" t="s">
        <v>75</v>
      </c>
      <c r="H5924" s="26" t="s">
        <v>232</v>
      </c>
      <c r="I5924" s="16" t="s">
        <v>10621</v>
      </c>
      <c r="J5924" s="20" t="s">
        <v>116</v>
      </c>
      <c r="L5924" s="16" t="s">
        <v>116</v>
      </c>
      <c r="M5924" s="26" t="s">
        <v>10620</v>
      </c>
      <c r="N5924" s="26" t="s">
        <v>2587</v>
      </c>
      <c r="O5924" s="16" t="s">
        <v>188</v>
      </c>
      <c r="P5924" s="26" t="s">
        <v>188</v>
      </c>
      <c r="Q5924" s="26" t="s">
        <v>2587</v>
      </c>
      <c r="R5924" s="16" t="s">
        <v>139</v>
      </c>
      <c r="S5924" s="16" t="s">
        <v>4621</v>
      </c>
      <c r="T5924" s="22">
        <v>0.68</v>
      </c>
      <c r="V5924" s="16" t="s">
        <v>1179</v>
      </c>
      <c r="W5924" s="20" t="s">
        <v>43</v>
      </c>
      <c r="X5924" s="16" t="s">
        <v>78</v>
      </c>
      <c r="Z5924" s="24" t="s">
        <v>32</v>
      </c>
      <c r="AA5924" s="24" t="s">
        <v>32</v>
      </c>
      <c r="AB5924" s="24" t="s">
        <v>32</v>
      </c>
      <c r="AC5924" s="24" t="s">
        <v>32</v>
      </c>
      <c r="AD5924" s="24" t="s">
        <v>32</v>
      </c>
      <c r="AE5924" s="24" t="s">
        <v>32</v>
      </c>
      <c r="AF5924" s="24" t="s">
        <v>32</v>
      </c>
      <c r="AG5924" s="24" t="s">
        <v>32</v>
      </c>
      <c r="AH5924" s="24" t="s">
        <v>32</v>
      </c>
    </row>
    <row r="5925" spans="1:35" x14ac:dyDescent="0.25">
      <c r="A5925" s="17">
        <v>129158</v>
      </c>
      <c r="B5925" s="18">
        <v>1</v>
      </c>
      <c r="C5925" s="16" t="s">
        <v>31</v>
      </c>
      <c r="D5925" s="21">
        <v>43636</v>
      </c>
      <c r="E5925" s="16" t="s">
        <v>75</v>
      </c>
      <c r="F5925" s="21">
        <v>44349</v>
      </c>
      <c r="G5925" s="16" t="s">
        <v>74</v>
      </c>
      <c r="H5925" s="26" t="s">
        <v>146</v>
      </c>
      <c r="I5925" s="16" t="s">
        <v>491</v>
      </c>
      <c r="J5925" s="20" t="s">
        <v>116</v>
      </c>
      <c r="L5925" s="16" t="s">
        <v>116</v>
      </c>
      <c r="M5925" s="26" t="s">
        <v>5283</v>
      </c>
      <c r="N5925" s="26" t="s">
        <v>2587</v>
      </c>
      <c r="O5925" s="16" t="s">
        <v>188</v>
      </c>
      <c r="P5925" s="26" t="s">
        <v>443</v>
      </c>
      <c r="Q5925" s="26" t="s">
        <v>5284</v>
      </c>
      <c r="R5925" s="16" t="s">
        <v>139</v>
      </c>
      <c r="S5925" s="16" t="s">
        <v>84</v>
      </c>
      <c r="T5925" s="22">
        <v>3.9</v>
      </c>
      <c r="U5925" s="21">
        <v>44323</v>
      </c>
      <c r="V5925" s="16" t="s">
        <v>1179</v>
      </c>
      <c r="W5925" s="20" t="s">
        <v>43</v>
      </c>
      <c r="X5925" s="16" t="s">
        <v>78</v>
      </c>
      <c r="Z5925" s="25">
        <v>0</v>
      </c>
      <c r="AA5925" s="25">
        <v>0</v>
      </c>
      <c r="AB5925" s="25">
        <v>33600</v>
      </c>
      <c r="AC5925" s="25">
        <v>736400</v>
      </c>
      <c r="AD5925" s="25">
        <v>0</v>
      </c>
      <c r="AE5925" s="25">
        <v>0</v>
      </c>
      <c r="AF5925" s="25">
        <v>33600</v>
      </c>
      <c r="AG5925" s="25">
        <v>736400</v>
      </c>
      <c r="AH5925" s="25">
        <v>770000</v>
      </c>
      <c r="AI5925" s="16" t="s">
        <v>5285</v>
      </c>
    </row>
    <row r="5926" spans="1:35" x14ac:dyDescent="0.25">
      <c r="A5926" s="17">
        <v>129159</v>
      </c>
      <c r="B5926" s="18">
        <v>1</v>
      </c>
      <c r="C5926" s="16" t="s">
        <v>73</v>
      </c>
      <c r="D5926" s="21">
        <v>43636</v>
      </c>
      <c r="E5926" s="16" t="s">
        <v>75</v>
      </c>
      <c r="F5926" s="21">
        <v>44005</v>
      </c>
      <c r="G5926" s="16" t="s">
        <v>75</v>
      </c>
      <c r="H5926" s="26" t="s">
        <v>337</v>
      </c>
      <c r="I5926" s="16" t="s">
        <v>3972</v>
      </c>
      <c r="J5926" s="20" t="s">
        <v>116</v>
      </c>
      <c r="L5926" s="16" t="s">
        <v>116</v>
      </c>
      <c r="M5926" s="26" t="s">
        <v>10619</v>
      </c>
      <c r="N5926" s="26" t="s">
        <v>2357</v>
      </c>
      <c r="O5926" s="16" t="s">
        <v>188</v>
      </c>
      <c r="P5926" s="26" t="s">
        <v>188</v>
      </c>
      <c r="Q5926" s="26" t="s">
        <v>2357</v>
      </c>
      <c r="R5926" s="16" t="s">
        <v>139</v>
      </c>
      <c r="S5926" s="16" t="s">
        <v>4621</v>
      </c>
      <c r="T5926" s="22">
        <v>5.08</v>
      </c>
      <c r="V5926" s="16" t="s">
        <v>2358</v>
      </c>
      <c r="W5926" s="20" t="s">
        <v>472</v>
      </c>
      <c r="X5926" s="16" t="s">
        <v>140</v>
      </c>
      <c r="Z5926" s="24" t="s">
        <v>32</v>
      </c>
      <c r="AA5926" s="24" t="s">
        <v>32</v>
      </c>
      <c r="AB5926" s="24" t="s">
        <v>32</v>
      </c>
      <c r="AC5926" s="24" t="s">
        <v>32</v>
      </c>
      <c r="AD5926" s="24" t="s">
        <v>32</v>
      </c>
      <c r="AE5926" s="24" t="s">
        <v>32</v>
      </c>
      <c r="AF5926" s="24" t="s">
        <v>32</v>
      </c>
      <c r="AG5926" s="24" t="s">
        <v>32</v>
      </c>
      <c r="AH5926" s="24" t="s">
        <v>32</v>
      </c>
    </row>
    <row r="5927" spans="1:35" x14ac:dyDescent="0.25">
      <c r="A5927" s="17">
        <v>129160</v>
      </c>
      <c r="B5927" s="18">
        <v>1</v>
      </c>
      <c r="C5927" s="16" t="s">
        <v>73</v>
      </c>
      <c r="D5927" s="21">
        <v>43636</v>
      </c>
      <c r="E5927" s="16" t="s">
        <v>75</v>
      </c>
      <c r="F5927" s="21">
        <v>43636</v>
      </c>
      <c r="G5927" s="16" t="s">
        <v>75</v>
      </c>
      <c r="H5927" s="26" t="s">
        <v>232</v>
      </c>
      <c r="I5927" s="16" t="s">
        <v>487</v>
      </c>
      <c r="J5927" s="20" t="s">
        <v>116</v>
      </c>
      <c r="L5927" s="16" t="s">
        <v>116</v>
      </c>
      <c r="M5927" s="26" t="s">
        <v>10618</v>
      </c>
      <c r="N5927" s="26" t="s">
        <v>2357</v>
      </c>
      <c r="O5927" s="16" t="s">
        <v>188</v>
      </c>
      <c r="P5927" s="26" t="s">
        <v>188</v>
      </c>
      <c r="Q5927" s="26" t="s">
        <v>2357</v>
      </c>
      <c r="R5927" s="16" t="s">
        <v>139</v>
      </c>
      <c r="S5927" s="16" t="s">
        <v>4621</v>
      </c>
      <c r="T5927" s="22">
        <v>6.44</v>
      </c>
      <c r="V5927" s="16" t="s">
        <v>2358</v>
      </c>
      <c r="W5927" s="20" t="s">
        <v>43</v>
      </c>
      <c r="X5927" s="16" t="s">
        <v>78</v>
      </c>
      <c r="Z5927" s="24" t="s">
        <v>32</v>
      </c>
      <c r="AA5927" s="24" t="s">
        <v>32</v>
      </c>
      <c r="AB5927" s="24" t="s">
        <v>32</v>
      </c>
      <c r="AC5927" s="24" t="s">
        <v>32</v>
      </c>
      <c r="AD5927" s="24" t="s">
        <v>32</v>
      </c>
      <c r="AE5927" s="24" t="s">
        <v>32</v>
      </c>
      <c r="AF5927" s="24" t="s">
        <v>32</v>
      </c>
      <c r="AG5927" s="24" t="s">
        <v>32</v>
      </c>
      <c r="AH5927" s="24" t="s">
        <v>32</v>
      </c>
    </row>
    <row r="5928" spans="1:35" x14ac:dyDescent="0.25">
      <c r="A5928" s="17">
        <v>129161</v>
      </c>
      <c r="B5928" s="18">
        <v>1</v>
      </c>
      <c r="C5928" s="16" t="s">
        <v>73</v>
      </c>
      <c r="D5928" s="21">
        <v>43636</v>
      </c>
      <c r="E5928" s="16" t="s">
        <v>75</v>
      </c>
      <c r="F5928" s="21">
        <v>44281</v>
      </c>
      <c r="G5928" s="16" t="s">
        <v>75</v>
      </c>
      <c r="H5928" s="26" t="s">
        <v>276</v>
      </c>
      <c r="I5928" s="16" t="s">
        <v>1868</v>
      </c>
      <c r="J5928" s="20" t="s">
        <v>116</v>
      </c>
      <c r="L5928" s="16" t="s">
        <v>116</v>
      </c>
      <c r="M5928" s="26" t="s">
        <v>10617</v>
      </c>
      <c r="N5928" s="26" t="s">
        <v>5212</v>
      </c>
      <c r="O5928" s="16" t="s">
        <v>188</v>
      </c>
      <c r="P5928" s="26" t="s">
        <v>188</v>
      </c>
      <c r="Q5928" s="26" t="s">
        <v>5212</v>
      </c>
      <c r="R5928" s="16" t="s">
        <v>139</v>
      </c>
      <c r="S5928" s="16" t="s">
        <v>4621</v>
      </c>
      <c r="T5928" s="22">
        <v>9.23</v>
      </c>
      <c r="V5928" s="16" t="s">
        <v>2358</v>
      </c>
      <c r="W5928" s="20" t="s">
        <v>43</v>
      </c>
      <c r="X5928" s="16" t="s">
        <v>78</v>
      </c>
      <c r="Z5928" s="24" t="s">
        <v>32</v>
      </c>
      <c r="AA5928" s="24" t="s">
        <v>32</v>
      </c>
      <c r="AB5928" s="24" t="s">
        <v>32</v>
      </c>
      <c r="AC5928" s="24" t="s">
        <v>32</v>
      </c>
      <c r="AD5928" s="24" t="s">
        <v>32</v>
      </c>
      <c r="AE5928" s="24" t="s">
        <v>32</v>
      </c>
      <c r="AF5928" s="24" t="s">
        <v>32</v>
      </c>
      <c r="AG5928" s="24" t="s">
        <v>32</v>
      </c>
      <c r="AH5928" s="24" t="s">
        <v>32</v>
      </c>
    </row>
    <row r="5929" spans="1:35" x14ac:dyDescent="0.25">
      <c r="A5929" s="17">
        <v>129162</v>
      </c>
      <c r="B5929" s="18">
        <v>1</v>
      </c>
      <c r="C5929" s="16" t="s">
        <v>73</v>
      </c>
      <c r="D5929" s="21">
        <v>43636</v>
      </c>
      <c r="E5929" s="16" t="s">
        <v>75</v>
      </c>
      <c r="F5929" s="21">
        <v>43636</v>
      </c>
      <c r="G5929" s="16" t="s">
        <v>75</v>
      </c>
      <c r="H5929" s="26" t="s">
        <v>289</v>
      </c>
      <c r="I5929" s="16" t="s">
        <v>1868</v>
      </c>
      <c r="J5929" s="20" t="s">
        <v>116</v>
      </c>
      <c r="L5929" s="16" t="s">
        <v>116</v>
      </c>
      <c r="M5929" s="26" t="s">
        <v>10616</v>
      </c>
      <c r="N5929" s="26" t="s">
        <v>5212</v>
      </c>
      <c r="O5929" s="16" t="s">
        <v>188</v>
      </c>
      <c r="P5929" s="26" t="s">
        <v>188</v>
      </c>
      <c r="Q5929" s="26" t="s">
        <v>5212</v>
      </c>
      <c r="R5929" s="16" t="s">
        <v>139</v>
      </c>
      <c r="S5929" s="16" t="s">
        <v>4621</v>
      </c>
      <c r="T5929" s="22">
        <v>5.27</v>
      </c>
      <c r="V5929" s="16" t="s">
        <v>2358</v>
      </c>
      <c r="W5929" s="20" t="s">
        <v>43</v>
      </c>
      <c r="X5929" s="16" t="s">
        <v>78</v>
      </c>
      <c r="Z5929" s="24" t="s">
        <v>32</v>
      </c>
      <c r="AA5929" s="24" t="s">
        <v>32</v>
      </c>
      <c r="AB5929" s="24" t="s">
        <v>32</v>
      </c>
      <c r="AC5929" s="24" t="s">
        <v>32</v>
      </c>
      <c r="AD5929" s="24" t="s">
        <v>32</v>
      </c>
      <c r="AE5929" s="24" t="s">
        <v>32</v>
      </c>
      <c r="AF5929" s="24" t="s">
        <v>32</v>
      </c>
      <c r="AG5929" s="24" t="s">
        <v>32</v>
      </c>
      <c r="AH5929" s="24" t="s">
        <v>32</v>
      </c>
    </row>
    <row r="5930" spans="1:35" x14ac:dyDescent="0.25">
      <c r="A5930" s="17">
        <v>129163</v>
      </c>
      <c r="B5930" s="18">
        <v>1</v>
      </c>
      <c r="C5930" s="16" t="s">
        <v>31</v>
      </c>
      <c r="D5930" s="21">
        <v>43636</v>
      </c>
      <c r="E5930" s="16" t="s">
        <v>75</v>
      </c>
      <c r="F5930" s="21">
        <v>44349</v>
      </c>
      <c r="G5930" s="16" t="s">
        <v>74</v>
      </c>
      <c r="H5930" s="26" t="s">
        <v>238</v>
      </c>
      <c r="I5930" s="16" t="s">
        <v>491</v>
      </c>
      <c r="J5930" s="20" t="s">
        <v>116</v>
      </c>
      <c r="L5930" s="16" t="s">
        <v>116</v>
      </c>
      <c r="M5930" s="26" t="s">
        <v>5286</v>
      </c>
      <c r="N5930" s="26" t="s">
        <v>2357</v>
      </c>
      <c r="O5930" s="16" t="s">
        <v>188</v>
      </c>
      <c r="P5930" s="26" t="s">
        <v>443</v>
      </c>
      <c r="Q5930" s="26" t="s">
        <v>2357</v>
      </c>
      <c r="R5930" s="16" t="s">
        <v>139</v>
      </c>
      <c r="S5930" s="16" t="s">
        <v>84</v>
      </c>
      <c r="T5930" s="22">
        <v>3.54</v>
      </c>
      <c r="U5930" s="21">
        <v>44323</v>
      </c>
      <c r="V5930" s="16" t="s">
        <v>1179</v>
      </c>
      <c r="W5930" s="20" t="s">
        <v>43</v>
      </c>
      <c r="X5930" s="16" t="s">
        <v>78</v>
      </c>
      <c r="Z5930" s="25">
        <v>0</v>
      </c>
      <c r="AA5930" s="25">
        <v>0</v>
      </c>
      <c r="AB5930" s="25">
        <v>10100</v>
      </c>
      <c r="AC5930" s="25">
        <v>1206500</v>
      </c>
      <c r="AD5930" s="25">
        <v>0</v>
      </c>
      <c r="AE5930" s="25">
        <v>0</v>
      </c>
      <c r="AF5930" s="25">
        <v>10100</v>
      </c>
      <c r="AG5930" s="25">
        <v>1206500</v>
      </c>
      <c r="AH5930" s="25">
        <v>1216600</v>
      </c>
      <c r="AI5930" s="16" t="s">
        <v>5287</v>
      </c>
    </row>
    <row r="5931" spans="1:35" x14ac:dyDescent="0.25">
      <c r="A5931" s="17">
        <v>129164</v>
      </c>
      <c r="B5931" s="18">
        <v>1</v>
      </c>
      <c r="C5931" s="16" t="s">
        <v>73</v>
      </c>
      <c r="D5931" s="21">
        <v>43636</v>
      </c>
      <c r="E5931" s="16" t="s">
        <v>75</v>
      </c>
      <c r="F5931" s="21">
        <v>44012</v>
      </c>
      <c r="G5931" s="16" t="s">
        <v>75</v>
      </c>
      <c r="H5931" s="26" t="s">
        <v>133</v>
      </c>
      <c r="I5931" s="16" t="s">
        <v>2291</v>
      </c>
      <c r="J5931" s="20" t="s">
        <v>116</v>
      </c>
      <c r="L5931" s="16" t="s">
        <v>116</v>
      </c>
      <c r="M5931" s="26" t="s">
        <v>10615</v>
      </c>
      <c r="N5931" s="26" t="s">
        <v>2357</v>
      </c>
      <c r="O5931" s="16" t="s">
        <v>188</v>
      </c>
      <c r="P5931" s="26" t="s">
        <v>188</v>
      </c>
      <c r="Q5931" s="26" t="s">
        <v>2357</v>
      </c>
      <c r="R5931" s="16" t="s">
        <v>139</v>
      </c>
      <c r="S5931" s="16" t="s">
        <v>4621</v>
      </c>
      <c r="T5931" s="22">
        <v>0.91</v>
      </c>
      <c r="V5931" s="16" t="s">
        <v>2358</v>
      </c>
      <c r="W5931" s="20" t="s">
        <v>43</v>
      </c>
      <c r="X5931" s="16" t="s">
        <v>78</v>
      </c>
      <c r="Z5931" s="24" t="s">
        <v>32</v>
      </c>
      <c r="AA5931" s="24" t="s">
        <v>32</v>
      </c>
      <c r="AB5931" s="24" t="s">
        <v>32</v>
      </c>
      <c r="AC5931" s="24" t="s">
        <v>32</v>
      </c>
      <c r="AD5931" s="24" t="s">
        <v>32</v>
      </c>
      <c r="AE5931" s="24" t="s">
        <v>32</v>
      </c>
      <c r="AF5931" s="24" t="s">
        <v>32</v>
      </c>
      <c r="AG5931" s="24" t="s">
        <v>32</v>
      </c>
      <c r="AH5931" s="24" t="s">
        <v>32</v>
      </c>
    </row>
    <row r="5932" spans="1:35" x14ac:dyDescent="0.25">
      <c r="A5932" s="17">
        <v>129165</v>
      </c>
      <c r="B5932" s="18">
        <v>1</v>
      </c>
      <c r="C5932" s="16" t="s">
        <v>31</v>
      </c>
      <c r="D5932" s="21">
        <v>43636</v>
      </c>
      <c r="E5932" s="16" t="s">
        <v>75</v>
      </c>
      <c r="F5932" s="21">
        <v>44299</v>
      </c>
      <c r="G5932" s="16" t="s">
        <v>74</v>
      </c>
      <c r="H5932" s="26" t="s">
        <v>276</v>
      </c>
      <c r="I5932" s="16" t="s">
        <v>468</v>
      </c>
      <c r="J5932" s="20" t="s">
        <v>116</v>
      </c>
      <c r="L5932" s="16" t="s">
        <v>116</v>
      </c>
      <c r="M5932" s="26" t="s">
        <v>5288</v>
      </c>
      <c r="N5932" s="26" t="s">
        <v>2357</v>
      </c>
      <c r="O5932" s="16" t="s">
        <v>188</v>
      </c>
      <c r="P5932" s="26" t="s">
        <v>443</v>
      </c>
      <c r="Q5932" s="26" t="s">
        <v>2357</v>
      </c>
      <c r="R5932" s="16" t="s">
        <v>139</v>
      </c>
      <c r="S5932" s="16" t="s">
        <v>84</v>
      </c>
      <c r="T5932" s="22">
        <v>8.09</v>
      </c>
      <c r="U5932" s="21">
        <v>44281</v>
      </c>
      <c r="V5932" s="16" t="s">
        <v>2358</v>
      </c>
      <c r="W5932" s="20" t="s">
        <v>43</v>
      </c>
      <c r="X5932" s="16" t="s">
        <v>78</v>
      </c>
      <c r="Z5932" s="25">
        <v>0</v>
      </c>
      <c r="AA5932" s="25">
        <v>0</v>
      </c>
      <c r="AB5932" s="25">
        <v>28500</v>
      </c>
      <c r="AC5932" s="25">
        <v>1400000</v>
      </c>
      <c r="AD5932" s="25">
        <v>0</v>
      </c>
      <c r="AE5932" s="25">
        <v>0</v>
      </c>
      <c r="AF5932" s="25">
        <v>28500</v>
      </c>
      <c r="AG5932" s="25">
        <v>1400000</v>
      </c>
      <c r="AH5932" s="25">
        <v>1428500</v>
      </c>
      <c r="AI5932" s="16" t="s">
        <v>5289</v>
      </c>
    </row>
    <row r="5933" spans="1:35" x14ac:dyDescent="0.25">
      <c r="A5933" s="17">
        <v>129166</v>
      </c>
      <c r="B5933" s="18">
        <v>1</v>
      </c>
      <c r="C5933" s="16" t="s">
        <v>73</v>
      </c>
      <c r="D5933" s="21">
        <v>43636</v>
      </c>
      <c r="E5933" s="16" t="s">
        <v>75</v>
      </c>
      <c r="F5933" s="21">
        <v>44012</v>
      </c>
      <c r="G5933" s="16" t="s">
        <v>75</v>
      </c>
      <c r="H5933" s="26" t="s">
        <v>182</v>
      </c>
      <c r="I5933" s="16" t="s">
        <v>669</v>
      </c>
      <c r="J5933" s="20" t="s">
        <v>116</v>
      </c>
      <c r="L5933" s="16" t="s">
        <v>116</v>
      </c>
      <c r="M5933" s="26" t="s">
        <v>10614</v>
      </c>
      <c r="N5933" s="26" t="s">
        <v>2587</v>
      </c>
      <c r="O5933" s="16" t="s">
        <v>188</v>
      </c>
      <c r="P5933" s="26" t="s">
        <v>188</v>
      </c>
      <c r="Q5933" s="26" t="s">
        <v>2587</v>
      </c>
      <c r="R5933" s="16" t="s">
        <v>139</v>
      </c>
      <c r="S5933" s="16" t="s">
        <v>4621</v>
      </c>
      <c r="T5933" s="22">
        <v>5.7</v>
      </c>
      <c r="V5933" s="16" t="s">
        <v>1179</v>
      </c>
      <c r="W5933" s="20" t="s">
        <v>472</v>
      </c>
      <c r="X5933" s="16" t="s">
        <v>140</v>
      </c>
      <c r="Z5933" s="24" t="s">
        <v>32</v>
      </c>
      <c r="AA5933" s="24" t="s">
        <v>32</v>
      </c>
      <c r="AB5933" s="24" t="s">
        <v>32</v>
      </c>
      <c r="AC5933" s="24" t="s">
        <v>32</v>
      </c>
      <c r="AD5933" s="24" t="s">
        <v>32</v>
      </c>
      <c r="AE5933" s="24" t="s">
        <v>32</v>
      </c>
      <c r="AF5933" s="24" t="s">
        <v>32</v>
      </c>
      <c r="AG5933" s="24" t="s">
        <v>32</v>
      </c>
      <c r="AH5933" s="24" t="s">
        <v>32</v>
      </c>
    </row>
    <row r="5934" spans="1:35" x14ac:dyDescent="0.25">
      <c r="A5934" s="17">
        <v>129167</v>
      </c>
      <c r="B5934" s="18">
        <v>1</v>
      </c>
      <c r="C5934" s="16" t="s">
        <v>73</v>
      </c>
      <c r="D5934" s="21">
        <v>43636</v>
      </c>
      <c r="E5934" s="16" t="s">
        <v>75</v>
      </c>
      <c r="F5934" s="21">
        <v>43637</v>
      </c>
      <c r="G5934" s="16" t="s">
        <v>75</v>
      </c>
      <c r="H5934" s="26" t="s">
        <v>417</v>
      </c>
      <c r="I5934" s="16" t="s">
        <v>2125</v>
      </c>
      <c r="J5934" s="20" t="s">
        <v>116</v>
      </c>
      <c r="L5934" s="16" t="s">
        <v>116</v>
      </c>
      <c r="M5934" s="26" t="s">
        <v>10613</v>
      </c>
      <c r="N5934" s="26" t="s">
        <v>2357</v>
      </c>
      <c r="O5934" s="16" t="s">
        <v>188</v>
      </c>
      <c r="P5934" s="26" t="s">
        <v>188</v>
      </c>
      <c r="Q5934" s="26" t="s">
        <v>2357</v>
      </c>
      <c r="R5934" s="16" t="s">
        <v>139</v>
      </c>
      <c r="S5934" s="16" t="s">
        <v>4621</v>
      </c>
      <c r="T5934" s="22">
        <v>3.27</v>
      </c>
      <c r="V5934" s="16" t="s">
        <v>2358</v>
      </c>
      <c r="W5934" s="20" t="s">
        <v>43</v>
      </c>
      <c r="X5934" s="16" t="s">
        <v>78</v>
      </c>
      <c r="Z5934" s="24" t="s">
        <v>32</v>
      </c>
      <c r="AA5934" s="24" t="s">
        <v>32</v>
      </c>
      <c r="AB5934" s="24" t="s">
        <v>32</v>
      </c>
      <c r="AC5934" s="24" t="s">
        <v>32</v>
      </c>
      <c r="AD5934" s="24" t="s">
        <v>32</v>
      </c>
      <c r="AE5934" s="24" t="s">
        <v>32</v>
      </c>
      <c r="AF5934" s="24" t="s">
        <v>32</v>
      </c>
      <c r="AG5934" s="24" t="s">
        <v>32</v>
      </c>
      <c r="AH5934" s="24" t="s">
        <v>32</v>
      </c>
    </row>
    <row r="5935" spans="1:35" x14ac:dyDescent="0.25">
      <c r="A5935" s="17">
        <v>129168</v>
      </c>
      <c r="B5935" s="18">
        <v>1</v>
      </c>
      <c r="C5935" s="16" t="s">
        <v>73</v>
      </c>
      <c r="D5935" s="21">
        <v>43636</v>
      </c>
      <c r="E5935" s="16" t="s">
        <v>75</v>
      </c>
      <c r="F5935" s="21">
        <v>43637</v>
      </c>
      <c r="G5935" s="16" t="s">
        <v>75</v>
      </c>
      <c r="H5935" s="26" t="s">
        <v>283</v>
      </c>
      <c r="I5935" s="16" t="s">
        <v>2166</v>
      </c>
      <c r="J5935" s="20" t="s">
        <v>116</v>
      </c>
      <c r="L5935" s="16" t="s">
        <v>116</v>
      </c>
      <c r="M5935" s="26" t="s">
        <v>10612</v>
      </c>
      <c r="N5935" s="26" t="s">
        <v>2357</v>
      </c>
      <c r="O5935" s="16" t="s">
        <v>188</v>
      </c>
      <c r="P5935" s="26" t="s">
        <v>188</v>
      </c>
      <c r="Q5935" s="26" t="s">
        <v>2357</v>
      </c>
      <c r="R5935" s="16" t="s">
        <v>139</v>
      </c>
      <c r="S5935" s="16" t="s">
        <v>4621</v>
      </c>
      <c r="T5935" s="22">
        <v>7.91</v>
      </c>
      <c r="V5935" s="16" t="s">
        <v>2358</v>
      </c>
      <c r="W5935" s="20" t="s">
        <v>43</v>
      </c>
      <c r="X5935" s="16" t="s">
        <v>78</v>
      </c>
      <c r="Z5935" s="24" t="s">
        <v>32</v>
      </c>
      <c r="AA5935" s="24" t="s">
        <v>32</v>
      </c>
      <c r="AB5935" s="24" t="s">
        <v>32</v>
      </c>
      <c r="AC5935" s="24" t="s">
        <v>32</v>
      </c>
      <c r="AD5935" s="24" t="s">
        <v>32</v>
      </c>
      <c r="AE5935" s="24" t="s">
        <v>32</v>
      </c>
      <c r="AF5935" s="24" t="s">
        <v>32</v>
      </c>
      <c r="AG5935" s="24" t="s">
        <v>32</v>
      </c>
      <c r="AH5935" s="24" t="s">
        <v>32</v>
      </c>
    </row>
    <row r="5936" spans="1:35" x14ac:dyDescent="0.25">
      <c r="A5936" s="17">
        <v>129169</v>
      </c>
      <c r="B5936" s="18">
        <v>1</v>
      </c>
      <c r="C5936" s="16" t="s">
        <v>73</v>
      </c>
      <c r="D5936" s="21">
        <v>43636</v>
      </c>
      <c r="E5936" s="16" t="s">
        <v>75</v>
      </c>
      <c r="F5936" s="21">
        <v>43637</v>
      </c>
      <c r="G5936" s="16" t="s">
        <v>75</v>
      </c>
      <c r="H5936" s="26" t="s">
        <v>133</v>
      </c>
      <c r="I5936" s="16" t="s">
        <v>2950</v>
      </c>
      <c r="J5936" s="20" t="s">
        <v>116</v>
      </c>
      <c r="L5936" s="16" t="s">
        <v>116</v>
      </c>
      <c r="M5936" s="26" t="s">
        <v>10611</v>
      </c>
      <c r="N5936" s="26" t="s">
        <v>2357</v>
      </c>
      <c r="O5936" s="16" t="s">
        <v>188</v>
      </c>
      <c r="P5936" s="26" t="s">
        <v>188</v>
      </c>
      <c r="Q5936" s="26" t="s">
        <v>2357</v>
      </c>
      <c r="R5936" s="16" t="s">
        <v>139</v>
      </c>
      <c r="S5936" s="16" t="s">
        <v>4621</v>
      </c>
      <c r="T5936" s="22">
        <v>2.33</v>
      </c>
      <c r="V5936" s="16" t="s">
        <v>2358</v>
      </c>
      <c r="W5936" s="20" t="s">
        <v>43</v>
      </c>
      <c r="X5936" s="16" t="s">
        <v>78</v>
      </c>
      <c r="Z5936" s="24" t="s">
        <v>32</v>
      </c>
      <c r="AA5936" s="24" t="s">
        <v>32</v>
      </c>
      <c r="AB5936" s="24" t="s">
        <v>32</v>
      </c>
      <c r="AC5936" s="24" t="s">
        <v>32</v>
      </c>
      <c r="AD5936" s="24" t="s">
        <v>32</v>
      </c>
      <c r="AE5936" s="24" t="s">
        <v>32</v>
      </c>
      <c r="AF5936" s="24" t="s">
        <v>32</v>
      </c>
      <c r="AG5936" s="24" t="s">
        <v>32</v>
      </c>
      <c r="AH5936" s="24" t="s">
        <v>32</v>
      </c>
    </row>
    <row r="5937" spans="1:35" x14ac:dyDescent="0.25">
      <c r="A5937" s="17">
        <v>129170</v>
      </c>
      <c r="B5937" s="18">
        <v>1</v>
      </c>
      <c r="C5937" s="16" t="s">
        <v>73</v>
      </c>
      <c r="D5937" s="21">
        <v>43636</v>
      </c>
      <c r="E5937" s="16" t="s">
        <v>75</v>
      </c>
      <c r="F5937" s="21">
        <v>43636</v>
      </c>
      <c r="G5937" s="16" t="s">
        <v>75</v>
      </c>
      <c r="H5937" s="26" t="s">
        <v>317</v>
      </c>
      <c r="I5937" s="16" t="s">
        <v>2291</v>
      </c>
      <c r="J5937" s="20" t="s">
        <v>116</v>
      </c>
      <c r="L5937" s="16" t="s">
        <v>116</v>
      </c>
      <c r="M5937" s="26" t="s">
        <v>10610</v>
      </c>
      <c r="N5937" s="26" t="s">
        <v>2357</v>
      </c>
      <c r="O5937" s="16" t="s">
        <v>188</v>
      </c>
      <c r="P5937" s="26" t="s">
        <v>188</v>
      </c>
      <c r="Q5937" s="26" t="s">
        <v>2357</v>
      </c>
      <c r="R5937" s="16" t="s">
        <v>139</v>
      </c>
      <c r="S5937" s="16" t="s">
        <v>4621</v>
      </c>
      <c r="T5937" s="22">
        <v>5.19</v>
      </c>
      <c r="V5937" s="16" t="s">
        <v>2358</v>
      </c>
      <c r="W5937" s="20" t="s">
        <v>43</v>
      </c>
      <c r="X5937" s="16" t="s">
        <v>78</v>
      </c>
      <c r="Z5937" s="24" t="s">
        <v>32</v>
      </c>
      <c r="AA5937" s="24" t="s">
        <v>32</v>
      </c>
      <c r="AB5937" s="24" t="s">
        <v>32</v>
      </c>
      <c r="AC5937" s="24" t="s">
        <v>32</v>
      </c>
      <c r="AD5937" s="24" t="s">
        <v>32</v>
      </c>
      <c r="AE5937" s="24" t="s">
        <v>32</v>
      </c>
      <c r="AF5937" s="24" t="s">
        <v>32</v>
      </c>
      <c r="AG5937" s="24" t="s">
        <v>32</v>
      </c>
      <c r="AH5937" s="24" t="s">
        <v>32</v>
      </c>
    </row>
    <row r="5938" spans="1:35" ht="30" x14ac:dyDescent="0.25">
      <c r="A5938" s="17">
        <v>129174</v>
      </c>
      <c r="B5938" s="18">
        <v>2</v>
      </c>
      <c r="C5938" s="16" t="s">
        <v>73</v>
      </c>
      <c r="D5938" s="21">
        <v>43637</v>
      </c>
      <c r="E5938" s="16" t="s">
        <v>3608</v>
      </c>
      <c r="F5938" s="21">
        <v>43861</v>
      </c>
      <c r="G5938" s="16" t="s">
        <v>514</v>
      </c>
      <c r="H5938" s="26" t="s">
        <v>383</v>
      </c>
      <c r="I5938" s="16" t="s">
        <v>10609</v>
      </c>
      <c r="K5938" s="16" t="s">
        <v>10608</v>
      </c>
      <c r="L5938" s="16" t="s">
        <v>37</v>
      </c>
      <c r="M5938" s="26" t="s">
        <v>10607</v>
      </c>
      <c r="N5938" s="26" t="s">
        <v>10606</v>
      </c>
      <c r="O5938" s="16" t="s">
        <v>1139</v>
      </c>
      <c r="P5938" s="26" t="s">
        <v>1140</v>
      </c>
      <c r="T5938" s="22">
        <v>0.01</v>
      </c>
      <c r="W5938" s="20" t="s">
        <v>43</v>
      </c>
      <c r="X5938" s="16" t="s">
        <v>44</v>
      </c>
      <c r="Z5938" s="24" t="s">
        <v>32</v>
      </c>
      <c r="AA5938" s="24" t="s">
        <v>32</v>
      </c>
      <c r="AB5938" s="24" t="s">
        <v>32</v>
      </c>
      <c r="AC5938" s="24" t="s">
        <v>32</v>
      </c>
      <c r="AD5938" s="25">
        <v>15000</v>
      </c>
      <c r="AE5938" s="25">
        <v>0</v>
      </c>
      <c r="AF5938" s="25">
        <v>0</v>
      </c>
      <c r="AG5938" s="25">
        <v>0</v>
      </c>
      <c r="AH5938" s="25">
        <v>15000</v>
      </c>
      <c r="AI5938" s="16" t="s">
        <v>10605</v>
      </c>
    </row>
    <row r="5939" spans="1:35" x14ac:dyDescent="0.25">
      <c r="A5939" s="17">
        <v>129175.01</v>
      </c>
      <c r="B5939" s="18">
        <v>3</v>
      </c>
      <c r="C5939" s="16" t="s">
        <v>73</v>
      </c>
      <c r="D5939" s="21">
        <v>43655</v>
      </c>
      <c r="E5939" s="16" t="s">
        <v>718</v>
      </c>
      <c r="F5939" s="21">
        <v>44046</v>
      </c>
      <c r="G5939" s="16" t="s">
        <v>1913</v>
      </c>
      <c r="H5939" s="26" t="s">
        <v>405</v>
      </c>
      <c r="I5939" s="16" t="s">
        <v>4000</v>
      </c>
      <c r="J5939" s="20" t="s">
        <v>116</v>
      </c>
      <c r="L5939" s="16" t="s">
        <v>116</v>
      </c>
      <c r="M5939" s="26" t="s">
        <v>10604</v>
      </c>
      <c r="O5939" s="16" t="s">
        <v>53</v>
      </c>
      <c r="P5939" s="26" t="s">
        <v>40</v>
      </c>
      <c r="R5939" s="16" t="s">
        <v>41</v>
      </c>
      <c r="S5939" s="16" t="s">
        <v>42</v>
      </c>
      <c r="T5939" s="22">
        <v>0.02</v>
      </c>
      <c r="W5939" s="20" t="s">
        <v>43</v>
      </c>
      <c r="X5939" s="16" t="s">
        <v>78</v>
      </c>
      <c r="Y5939" s="26" t="s">
        <v>10603</v>
      </c>
      <c r="Z5939" s="24" t="s">
        <v>32</v>
      </c>
      <c r="AA5939" s="24" t="s">
        <v>32</v>
      </c>
      <c r="AB5939" s="24" t="s">
        <v>32</v>
      </c>
      <c r="AC5939" s="24" t="s">
        <v>32</v>
      </c>
      <c r="AD5939" s="25">
        <v>20000</v>
      </c>
      <c r="AE5939" s="25">
        <v>0</v>
      </c>
      <c r="AF5939" s="25">
        <v>0</v>
      </c>
      <c r="AG5939" s="25">
        <v>0</v>
      </c>
      <c r="AH5939" s="25">
        <v>20000</v>
      </c>
      <c r="AI5939" s="16" t="s">
        <v>10602</v>
      </c>
    </row>
    <row r="5940" spans="1:35" x14ac:dyDescent="0.25">
      <c r="A5940" s="17">
        <v>129176</v>
      </c>
      <c r="B5940" s="18">
        <v>6</v>
      </c>
      <c r="C5940" s="16" t="s">
        <v>73</v>
      </c>
      <c r="D5940" s="21">
        <v>43640</v>
      </c>
      <c r="E5940" s="16" t="s">
        <v>142</v>
      </c>
      <c r="F5940" s="21">
        <v>43640</v>
      </c>
      <c r="G5940" s="16" t="s">
        <v>142</v>
      </c>
      <c r="H5940" s="26" t="s">
        <v>76</v>
      </c>
      <c r="M5940" s="26" t="s">
        <v>10601</v>
      </c>
      <c r="N5940" s="26" t="s">
        <v>10600</v>
      </c>
      <c r="O5940" s="16" t="s">
        <v>78</v>
      </c>
      <c r="P5940" s="26" t="s">
        <v>551</v>
      </c>
      <c r="T5940" s="23" t="s">
        <v>32</v>
      </c>
      <c r="W5940" s="20" t="s">
        <v>43</v>
      </c>
      <c r="Z5940" s="24" t="s">
        <v>32</v>
      </c>
      <c r="AA5940" s="24" t="s">
        <v>32</v>
      </c>
      <c r="AB5940" s="24" t="s">
        <v>32</v>
      </c>
      <c r="AC5940" s="24" t="s">
        <v>32</v>
      </c>
      <c r="AD5940" s="25">
        <v>400000</v>
      </c>
      <c r="AE5940" s="25">
        <v>0</v>
      </c>
      <c r="AF5940" s="25">
        <v>0</v>
      </c>
      <c r="AG5940" s="25">
        <v>0</v>
      </c>
      <c r="AH5940" s="25">
        <v>400000</v>
      </c>
    </row>
    <row r="5941" spans="1:35" x14ac:dyDescent="0.25">
      <c r="A5941" s="17">
        <v>129177</v>
      </c>
      <c r="B5941" s="18">
        <v>3</v>
      </c>
      <c r="C5941" s="16" t="s">
        <v>474</v>
      </c>
      <c r="D5941" s="21">
        <v>43641</v>
      </c>
      <c r="E5941" s="16" t="s">
        <v>75</v>
      </c>
      <c r="F5941" s="21">
        <v>44139</v>
      </c>
      <c r="G5941" s="16" t="s">
        <v>75</v>
      </c>
      <c r="H5941" s="26" t="s">
        <v>173</v>
      </c>
      <c r="I5941" s="16" t="s">
        <v>4432</v>
      </c>
      <c r="J5941" s="20" t="s">
        <v>116</v>
      </c>
      <c r="L5941" s="16" t="s">
        <v>116</v>
      </c>
      <c r="M5941" s="26" t="s">
        <v>5290</v>
      </c>
      <c r="N5941" s="26" t="s">
        <v>2587</v>
      </c>
      <c r="O5941" s="16" t="s">
        <v>188</v>
      </c>
      <c r="P5941" s="26" t="s">
        <v>443</v>
      </c>
      <c r="Q5941" s="26" t="s">
        <v>2587</v>
      </c>
      <c r="R5941" s="16" t="s">
        <v>139</v>
      </c>
      <c r="S5941" s="16" t="s">
        <v>84</v>
      </c>
      <c r="T5941" s="22">
        <v>6.52</v>
      </c>
      <c r="U5941" s="21">
        <v>43966</v>
      </c>
      <c r="V5941" s="16" t="s">
        <v>1179</v>
      </c>
      <c r="W5941" s="20" t="s">
        <v>43</v>
      </c>
      <c r="X5941" s="16" t="s">
        <v>78</v>
      </c>
      <c r="Z5941" s="25">
        <v>0</v>
      </c>
      <c r="AA5941" s="25">
        <v>0</v>
      </c>
      <c r="AB5941" s="25">
        <v>-2900</v>
      </c>
      <c r="AC5941" s="25">
        <v>-130504</v>
      </c>
      <c r="AD5941" s="25">
        <v>0</v>
      </c>
      <c r="AE5941" s="25">
        <v>0</v>
      </c>
      <c r="AF5941" s="25">
        <v>14231</v>
      </c>
      <c r="AG5941" s="25">
        <v>802786</v>
      </c>
      <c r="AH5941" s="25">
        <v>817017</v>
      </c>
      <c r="AI5941" s="16" t="s">
        <v>5291</v>
      </c>
    </row>
    <row r="5942" spans="1:35" x14ac:dyDescent="0.25">
      <c r="A5942" s="17">
        <v>129178</v>
      </c>
      <c r="B5942" s="18">
        <v>3</v>
      </c>
      <c r="C5942" s="16" t="s">
        <v>31</v>
      </c>
      <c r="D5942" s="21">
        <v>43641</v>
      </c>
      <c r="E5942" s="16" t="s">
        <v>75</v>
      </c>
      <c r="F5942" s="21">
        <v>44203</v>
      </c>
      <c r="G5942" s="16" t="s">
        <v>75</v>
      </c>
      <c r="H5942" s="26" t="s">
        <v>98</v>
      </c>
      <c r="I5942" s="16" t="s">
        <v>2338</v>
      </c>
      <c r="J5942" s="20" t="s">
        <v>116</v>
      </c>
      <c r="L5942" s="16" t="s">
        <v>116</v>
      </c>
      <c r="M5942" s="26" t="s">
        <v>10599</v>
      </c>
      <c r="N5942" s="26" t="s">
        <v>5293</v>
      </c>
      <c r="O5942" s="16" t="s">
        <v>188</v>
      </c>
      <c r="P5942" s="26" t="s">
        <v>443</v>
      </c>
      <c r="Q5942" s="26" t="s">
        <v>5293</v>
      </c>
      <c r="R5942" s="16" t="s">
        <v>139</v>
      </c>
      <c r="S5942" s="16" t="s">
        <v>84</v>
      </c>
      <c r="T5942" s="22">
        <v>2.41</v>
      </c>
      <c r="U5942" s="21">
        <v>43868</v>
      </c>
      <c r="V5942" s="16" t="s">
        <v>1179</v>
      </c>
      <c r="W5942" s="20" t="s">
        <v>472</v>
      </c>
      <c r="X5942" s="16" t="s">
        <v>140</v>
      </c>
      <c r="Z5942" s="24" t="s">
        <v>32</v>
      </c>
      <c r="AA5942" s="24" t="s">
        <v>32</v>
      </c>
      <c r="AB5942" s="24" t="s">
        <v>32</v>
      </c>
      <c r="AC5942" s="24" t="s">
        <v>32</v>
      </c>
      <c r="AD5942" s="25">
        <v>0</v>
      </c>
      <c r="AE5942" s="25">
        <v>0</v>
      </c>
      <c r="AF5942" s="25">
        <v>20399</v>
      </c>
      <c r="AG5942" s="25">
        <v>323181</v>
      </c>
      <c r="AH5942" s="25">
        <v>343580</v>
      </c>
      <c r="AI5942" s="16" t="s">
        <v>10598</v>
      </c>
    </row>
    <row r="5943" spans="1:35" x14ac:dyDescent="0.25">
      <c r="A5943" s="17">
        <v>129180</v>
      </c>
      <c r="B5943" s="18">
        <v>3</v>
      </c>
      <c r="C5943" s="16" t="s">
        <v>474</v>
      </c>
      <c r="D5943" s="21">
        <v>43641</v>
      </c>
      <c r="E5943" s="16" t="s">
        <v>75</v>
      </c>
      <c r="F5943" s="21">
        <v>44344</v>
      </c>
      <c r="G5943" s="16" t="s">
        <v>32</v>
      </c>
      <c r="H5943" s="26" t="s">
        <v>98</v>
      </c>
      <c r="I5943" s="16" t="s">
        <v>1939</v>
      </c>
      <c r="J5943" s="20" t="s">
        <v>116</v>
      </c>
      <c r="L5943" s="16" t="s">
        <v>116</v>
      </c>
      <c r="M5943" s="26" t="s">
        <v>5292</v>
      </c>
      <c r="N5943" s="26" t="s">
        <v>5293</v>
      </c>
      <c r="O5943" s="16" t="s">
        <v>188</v>
      </c>
      <c r="P5943" s="26" t="s">
        <v>443</v>
      </c>
      <c r="Q5943" s="26" t="s">
        <v>5293</v>
      </c>
      <c r="R5943" s="16" t="s">
        <v>139</v>
      </c>
      <c r="S5943" s="16" t="s">
        <v>84</v>
      </c>
      <c r="T5943" s="22">
        <v>2.5</v>
      </c>
      <c r="U5943" s="21">
        <v>43966</v>
      </c>
      <c r="V5943" s="16" t="s">
        <v>1179</v>
      </c>
      <c r="W5943" s="20" t="s">
        <v>472</v>
      </c>
      <c r="X5943" s="16" t="s">
        <v>140</v>
      </c>
      <c r="Z5943" s="25">
        <v>0</v>
      </c>
      <c r="AA5943" s="25">
        <v>0</v>
      </c>
      <c r="AB5943" s="25">
        <v>17492</v>
      </c>
      <c r="AC5943" s="25">
        <v>-591930</v>
      </c>
      <c r="AD5943" s="25">
        <v>0</v>
      </c>
      <c r="AE5943" s="25">
        <v>0</v>
      </c>
      <c r="AF5943" s="25">
        <v>188252</v>
      </c>
      <c r="AG5943" s="25">
        <v>763370</v>
      </c>
      <c r="AH5943" s="25">
        <v>951622</v>
      </c>
      <c r="AI5943" s="16" t="s">
        <v>5294</v>
      </c>
    </row>
    <row r="5944" spans="1:35" x14ac:dyDescent="0.25">
      <c r="A5944" s="17">
        <v>129181</v>
      </c>
      <c r="B5944" s="18">
        <v>3</v>
      </c>
      <c r="C5944" s="16" t="s">
        <v>474</v>
      </c>
      <c r="D5944" s="21">
        <v>43641</v>
      </c>
      <c r="E5944" s="16" t="s">
        <v>75</v>
      </c>
      <c r="F5944" s="21">
        <v>44089</v>
      </c>
      <c r="G5944" s="16" t="s">
        <v>832</v>
      </c>
      <c r="H5944" s="26" t="s">
        <v>49</v>
      </c>
      <c r="I5944" s="16" t="s">
        <v>826</v>
      </c>
      <c r="J5944" s="20" t="s">
        <v>116</v>
      </c>
      <c r="L5944" s="16" t="s">
        <v>116</v>
      </c>
      <c r="M5944" s="26" t="s">
        <v>10597</v>
      </c>
      <c r="N5944" s="26" t="s">
        <v>2343</v>
      </c>
      <c r="O5944" s="16" t="s">
        <v>188</v>
      </c>
      <c r="P5944" s="26" t="s">
        <v>443</v>
      </c>
      <c r="Q5944" s="26" t="s">
        <v>2343</v>
      </c>
      <c r="R5944" s="16" t="s">
        <v>139</v>
      </c>
      <c r="S5944" s="16" t="s">
        <v>84</v>
      </c>
      <c r="T5944" s="22">
        <v>5.92</v>
      </c>
      <c r="U5944" s="21">
        <v>43868</v>
      </c>
      <c r="V5944" s="16" t="s">
        <v>1179</v>
      </c>
      <c r="W5944" s="20" t="s">
        <v>472</v>
      </c>
      <c r="X5944" s="16" t="s">
        <v>140</v>
      </c>
      <c r="Z5944" s="24" t="s">
        <v>32</v>
      </c>
      <c r="AA5944" s="24" t="s">
        <v>32</v>
      </c>
      <c r="AB5944" s="24" t="s">
        <v>32</v>
      </c>
      <c r="AC5944" s="24" t="s">
        <v>32</v>
      </c>
      <c r="AD5944" s="25">
        <v>0</v>
      </c>
      <c r="AE5944" s="25">
        <v>0</v>
      </c>
      <c r="AF5944" s="25">
        <v>12728</v>
      </c>
      <c r="AG5944" s="25">
        <v>1074699</v>
      </c>
      <c r="AH5944" s="25">
        <v>1087427</v>
      </c>
      <c r="AI5944" s="16" t="s">
        <v>10596</v>
      </c>
    </row>
    <row r="5945" spans="1:35" x14ac:dyDescent="0.25">
      <c r="A5945" s="17">
        <v>129183</v>
      </c>
      <c r="B5945" s="18">
        <v>3</v>
      </c>
      <c r="C5945" s="16" t="s">
        <v>73</v>
      </c>
      <c r="D5945" s="21">
        <v>43641</v>
      </c>
      <c r="E5945" s="16" t="s">
        <v>75</v>
      </c>
      <c r="F5945" s="21">
        <v>43689</v>
      </c>
      <c r="G5945" s="16" t="s">
        <v>75</v>
      </c>
      <c r="H5945" s="26" t="s">
        <v>425</v>
      </c>
      <c r="I5945" s="16" t="s">
        <v>4104</v>
      </c>
      <c r="J5945" s="20" t="s">
        <v>116</v>
      </c>
      <c r="L5945" s="16" t="s">
        <v>116</v>
      </c>
      <c r="M5945" s="26" t="s">
        <v>10595</v>
      </c>
      <c r="N5945" s="26" t="s">
        <v>2357</v>
      </c>
      <c r="O5945" s="16" t="s">
        <v>188</v>
      </c>
      <c r="P5945" s="26" t="s">
        <v>443</v>
      </c>
      <c r="Q5945" s="26" t="s">
        <v>2357</v>
      </c>
      <c r="R5945" s="16" t="s">
        <v>139</v>
      </c>
      <c r="S5945" s="16" t="s">
        <v>4621</v>
      </c>
      <c r="T5945" s="22">
        <v>0.3</v>
      </c>
      <c r="V5945" s="16" t="s">
        <v>2358</v>
      </c>
      <c r="W5945" s="20" t="s">
        <v>43</v>
      </c>
      <c r="X5945" s="16" t="s">
        <v>78</v>
      </c>
      <c r="Z5945" s="24" t="s">
        <v>32</v>
      </c>
      <c r="AA5945" s="24" t="s">
        <v>32</v>
      </c>
      <c r="AB5945" s="24" t="s">
        <v>32</v>
      </c>
      <c r="AC5945" s="24" t="s">
        <v>32</v>
      </c>
      <c r="AD5945" s="24" t="s">
        <v>32</v>
      </c>
      <c r="AE5945" s="24" t="s">
        <v>32</v>
      </c>
      <c r="AF5945" s="24" t="s">
        <v>32</v>
      </c>
      <c r="AG5945" s="24" t="s">
        <v>32</v>
      </c>
      <c r="AH5945" s="24" t="s">
        <v>32</v>
      </c>
      <c r="AI5945" s="16" t="s">
        <v>10594</v>
      </c>
    </row>
    <row r="5946" spans="1:35" x14ac:dyDescent="0.25">
      <c r="A5946" s="17">
        <v>129186</v>
      </c>
      <c r="B5946" s="18">
        <v>3</v>
      </c>
      <c r="C5946" s="16" t="s">
        <v>31</v>
      </c>
      <c r="D5946" s="21">
        <v>43641</v>
      </c>
      <c r="E5946" s="16" t="s">
        <v>75</v>
      </c>
      <c r="F5946" s="21">
        <v>43903</v>
      </c>
      <c r="G5946" s="16" t="s">
        <v>832</v>
      </c>
      <c r="H5946" s="26" t="s">
        <v>425</v>
      </c>
      <c r="I5946" s="16" t="s">
        <v>691</v>
      </c>
      <c r="J5946" s="20" t="s">
        <v>116</v>
      </c>
      <c r="L5946" s="16" t="s">
        <v>116</v>
      </c>
      <c r="M5946" s="26" t="s">
        <v>10593</v>
      </c>
      <c r="N5946" s="26" t="s">
        <v>2343</v>
      </c>
      <c r="O5946" s="16" t="s">
        <v>188</v>
      </c>
      <c r="P5946" s="26" t="s">
        <v>2347</v>
      </c>
      <c r="Q5946" s="26" t="s">
        <v>2343</v>
      </c>
      <c r="R5946" s="16" t="s">
        <v>139</v>
      </c>
      <c r="S5946" s="16" t="s">
        <v>84</v>
      </c>
      <c r="T5946" s="22">
        <v>6.02</v>
      </c>
      <c r="U5946" s="21">
        <v>43868</v>
      </c>
      <c r="V5946" s="16" t="s">
        <v>1179</v>
      </c>
      <c r="W5946" s="20" t="s">
        <v>472</v>
      </c>
      <c r="X5946" s="16" t="s">
        <v>140</v>
      </c>
      <c r="Y5946" s="26" t="s">
        <v>10592</v>
      </c>
      <c r="Z5946" s="24" t="s">
        <v>32</v>
      </c>
      <c r="AA5946" s="24" t="s">
        <v>32</v>
      </c>
      <c r="AB5946" s="24" t="s">
        <v>32</v>
      </c>
      <c r="AC5946" s="24" t="s">
        <v>32</v>
      </c>
      <c r="AD5946" s="25">
        <v>0</v>
      </c>
      <c r="AE5946" s="25">
        <v>0</v>
      </c>
      <c r="AF5946" s="25">
        <v>191382</v>
      </c>
      <c r="AG5946" s="25">
        <v>1960110</v>
      </c>
      <c r="AH5946" s="25">
        <v>2151492</v>
      </c>
      <c r="AI5946" s="16" t="s">
        <v>10591</v>
      </c>
    </row>
    <row r="5947" spans="1:35" x14ac:dyDescent="0.25">
      <c r="A5947" s="17">
        <v>129187</v>
      </c>
      <c r="B5947" s="18">
        <v>3</v>
      </c>
      <c r="C5947" s="16" t="s">
        <v>73</v>
      </c>
      <c r="D5947" s="21">
        <v>43641</v>
      </c>
      <c r="E5947" s="16" t="s">
        <v>75</v>
      </c>
      <c r="F5947" s="21">
        <v>43992</v>
      </c>
      <c r="G5947" s="16" t="s">
        <v>75</v>
      </c>
      <c r="H5947" s="26" t="s">
        <v>434</v>
      </c>
      <c r="I5947" s="16" t="s">
        <v>4131</v>
      </c>
      <c r="J5947" s="20" t="s">
        <v>116</v>
      </c>
      <c r="L5947" s="16" t="s">
        <v>116</v>
      </c>
      <c r="M5947" s="26" t="s">
        <v>10590</v>
      </c>
      <c r="N5947" s="26" t="s">
        <v>2343</v>
      </c>
      <c r="O5947" s="16" t="s">
        <v>188</v>
      </c>
      <c r="P5947" s="26" t="s">
        <v>443</v>
      </c>
      <c r="Q5947" s="26" t="s">
        <v>2343</v>
      </c>
      <c r="R5947" s="16" t="s">
        <v>139</v>
      </c>
      <c r="S5947" s="16" t="s">
        <v>4621</v>
      </c>
      <c r="T5947" s="22">
        <v>5.71</v>
      </c>
      <c r="U5947" s="21">
        <v>44596</v>
      </c>
      <c r="V5947" s="16" t="s">
        <v>1179</v>
      </c>
      <c r="W5947" s="20" t="s">
        <v>43</v>
      </c>
      <c r="X5947" s="16" t="s">
        <v>78</v>
      </c>
      <c r="Z5947" s="24" t="s">
        <v>32</v>
      </c>
      <c r="AA5947" s="24" t="s">
        <v>32</v>
      </c>
      <c r="AB5947" s="24" t="s">
        <v>32</v>
      </c>
      <c r="AC5947" s="24" t="s">
        <v>32</v>
      </c>
      <c r="AD5947" s="24" t="s">
        <v>32</v>
      </c>
      <c r="AE5947" s="24" t="s">
        <v>32</v>
      </c>
      <c r="AF5947" s="24" t="s">
        <v>32</v>
      </c>
      <c r="AG5947" s="24" t="s">
        <v>32</v>
      </c>
      <c r="AH5947" s="24" t="s">
        <v>32</v>
      </c>
      <c r="AI5947" s="16" t="s">
        <v>10589</v>
      </c>
    </row>
    <row r="5948" spans="1:35" x14ac:dyDescent="0.25">
      <c r="A5948" s="17">
        <v>129188</v>
      </c>
      <c r="B5948" s="18">
        <v>3</v>
      </c>
      <c r="C5948" s="16" t="s">
        <v>474</v>
      </c>
      <c r="D5948" s="21">
        <v>43641</v>
      </c>
      <c r="E5948" s="16" t="s">
        <v>75</v>
      </c>
      <c r="F5948" s="21">
        <v>44089</v>
      </c>
      <c r="G5948" s="16" t="s">
        <v>832</v>
      </c>
      <c r="H5948" s="26" t="s">
        <v>334</v>
      </c>
      <c r="I5948" s="16" t="s">
        <v>802</v>
      </c>
      <c r="J5948" s="20" t="s">
        <v>116</v>
      </c>
      <c r="L5948" s="16" t="s">
        <v>116</v>
      </c>
      <c r="M5948" s="26" t="s">
        <v>10588</v>
      </c>
      <c r="N5948" s="26" t="s">
        <v>2343</v>
      </c>
      <c r="O5948" s="16" t="s">
        <v>188</v>
      </c>
      <c r="P5948" s="26" t="s">
        <v>443</v>
      </c>
      <c r="Q5948" s="26" t="s">
        <v>2343</v>
      </c>
      <c r="R5948" s="16" t="s">
        <v>139</v>
      </c>
      <c r="S5948" s="16" t="s">
        <v>84</v>
      </c>
      <c r="T5948" s="22">
        <v>1.83</v>
      </c>
      <c r="U5948" s="21">
        <v>43917</v>
      </c>
      <c r="V5948" s="16" t="s">
        <v>1179</v>
      </c>
      <c r="W5948" s="20" t="s">
        <v>472</v>
      </c>
      <c r="X5948" s="16" t="s">
        <v>140</v>
      </c>
      <c r="Z5948" s="24" t="s">
        <v>32</v>
      </c>
      <c r="AA5948" s="24" t="s">
        <v>32</v>
      </c>
      <c r="AB5948" s="24" t="s">
        <v>32</v>
      </c>
      <c r="AC5948" s="24" t="s">
        <v>32</v>
      </c>
      <c r="AD5948" s="25">
        <v>0</v>
      </c>
      <c r="AE5948" s="25">
        <v>0</v>
      </c>
      <c r="AF5948" s="25">
        <v>35144</v>
      </c>
      <c r="AG5948" s="25">
        <v>703636</v>
      </c>
      <c r="AH5948" s="25">
        <v>738780</v>
      </c>
      <c r="AI5948" s="16" t="s">
        <v>10587</v>
      </c>
    </row>
    <row r="5949" spans="1:35" x14ac:dyDescent="0.25">
      <c r="A5949" s="17">
        <v>129189</v>
      </c>
      <c r="B5949" s="18">
        <v>3</v>
      </c>
      <c r="C5949" s="16" t="s">
        <v>474</v>
      </c>
      <c r="D5949" s="21">
        <v>43641</v>
      </c>
      <c r="E5949" s="16" t="s">
        <v>75</v>
      </c>
      <c r="F5949" s="21">
        <v>44089</v>
      </c>
      <c r="G5949" s="16" t="s">
        <v>832</v>
      </c>
      <c r="H5949" s="26" t="s">
        <v>334</v>
      </c>
      <c r="I5949" s="16" t="s">
        <v>691</v>
      </c>
      <c r="J5949" s="20" t="s">
        <v>116</v>
      </c>
      <c r="L5949" s="16" t="s">
        <v>116</v>
      </c>
      <c r="M5949" s="26" t="s">
        <v>10586</v>
      </c>
      <c r="N5949" s="26" t="s">
        <v>2343</v>
      </c>
      <c r="O5949" s="16" t="s">
        <v>188</v>
      </c>
      <c r="P5949" s="26" t="s">
        <v>188</v>
      </c>
      <c r="Q5949" s="26" t="s">
        <v>2343</v>
      </c>
      <c r="T5949" s="22">
        <v>2.21</v>
      </c>
      <c r="U5949" s="21">
        <v>43917</v>
      </c>
      <c r="V5949" s="16" t="s">
        <v>1179</v>
      </c>
      <c r="W5949" s="20" t="s">
        <v>472</v>
      </c>
      <c r="X5949" s="16" t="s">
        <v>140</v>
      </c>
      <c r="Z5949" s="24" t="s">
        <v>32</v>
      </c>
      <c r="AA5949" s="24" t="s">
        <v>32</v>
      </c>
      <c r="AB5949" s="24" t="s">
        <v>32</v>
      </c>
      <c r="AC5949" s="24" t="s">
        <v>32</v>
      </c>
      <c r="AD5949" s="25">
        <v>0</v>
      </c>
      <c r="AE5949" s="25">
        <v>0</v>
      </c>
      <c r="AF5949" s="25">
        <v>0</v>
      </c>
      <c r="AG5949" s="25">
        <v>789266</v>
      </c>
      <c r="AH5949" s="25">
        <v>789266</v>
      </c>
      <c r="AI5949" s="16" t="s">
        <v>10585</v>
      </c>
    </row>
    <row r="5950" spans="1:35" x14ac:dyDescent="0.25">
      <c r="A5950" s="17">
        <v>129190</v>
      </c>
      <c r="B5950" s="18">
        <v>3</v>
      </c>
      <c r="C5950" s="16" t="s">
        <v>474</v>
      </c>
      <c r="D5950" s="21">
        <v>43641</v>
      </c>
      <c r="E5950" s="16" t="s">
        <v>75</v>
      </c>
      <c r="F5950" s="21">
        <v>44089</v>
      </c>
      <c r="G5950" s="16" t="s">
        <v>832</v>
      </c>
      <c r="H5950" s="26" t="s">
        <v>49</v>
      </c>
      <c r="I5950" s="16" t="s">
        <v>2851</v>
      </c>
      <c r="J5950" s="20" t="s">
        <v>116</v>
      </c>
      <c r="L5950" s="16" t="s">
        <v>116</v>
      </c>
      <c r="M5950" s="26" t="s">
        <v>10584</v>
      </c>
      <c r="N5950" s="26" t="s">
        <v>2357</v>
      </c>
      <c r="O5950" s="16" t="s">
        <v>188</v>
      </c>
      <c r="P5950" s="26" t="s">
        <v>443</v>
      </c>
      <c r="Q5950" s="26" t="s">
        <v>2357</v>
      </c>
      <c r="R5950" s="16" t="s">
        <v>139</v>
      </c>
      <c r="S5950" s="16" t="s">
        <v>84</v>
      </c>
      <c r="T5950" s="22">
        <v>6.49</v>
      </c>
      <c r="U5950" s="21">
        <v>43868</v>
      </c>
      <c r="V5950" s="16" t="s">
        <v>1179</v>
      </c>
      <c r="W5950" s="20" t="s">
        <v>43</v>
      </c>
      <c r="X5950" s="16" t="s">
        <v>78</v>
      </c>
      <c r="Z5950" s="24" t="s">
        <v>32</v>
      </c>
      <c r="AA5950" s="24" t="s">
        <v>32</v>
      </c>
      <c r="AB5950" s="24" t="s">
        <v>32</v>
      </c>
      <c r="AC5950" s="24" t="s">
        <v>32</v>
      </c>
      <c r="AD5950" s="25">
        <v>0</v>
      </c>
      <c r="AE5950" s="25">
        <v>0</v>
      </c>
      <c r="AF5950" s="25">
        <v>76641</v>
      </c>
      <c r="AG5950" s="25">
        <v>613042</v>
      </c>
      <c r="AH5950" s="25">
        <v>689683</v>
      </c>
      <c r="AI5950" s="16" t="s">
        <v>10583</v>
      </c>
    </row>
    <row r="5951" spans="1:35" x14ac:dyDescent="0.25">
      <c r="A5951" s="17">
        <v>129191</v>
      </c>
      <c r="B5951" s="18">
        <v>3</v>
      </c>
      <c r="C5951" s="16" t="s">
        <v>474</v>
      </c>
      <c r="D5951" s="21">
        <v>43641</v>
      </c>
      <c r="E5951" s="16" t="s">
        <v>75</v>
      </c>
      <c r="F5951" s="21">
        <v>44319</v>
      </c>
      <c r="G5951" s="16" t="s">
        <v>832</v>
      </c>
      <c r="H5951" s="26" t="s">
        <v>273</v>
      </c>
      <c r="I5951" s="16" t="s">
        <v>10582</v>
      </c>
      <c r="J5951" s="20" t="s">
        <v>116</v>
      </c>
      <c r="L5951" s="16" t="s">
        <v>116</v>
      </c>
      <c r="M5951" s="26" t="s">
        <v>10581</v>
      </c>
      <c r="N5951" s="26" t="s">
        <v>2357</v>
      </c>
      <c r="O5951" s="16" t="s">
        <v>188</v>
      </c>
      <c r="P5951" s="26" t="s">
        <v>2347</v>
      </c>
      <c r="Q5951" s="26" t="s">
        <v>2357</v>
      </c>
      <c r="R5951" s="16" t="s">
        <v>139</v>
      </c>
      <c r="S5951" s="16" t="s">
        <v>84</v>
      </c>
      <c r="T5951" s="22">
        <v>8</v>
      </c>
      <c r="U5951" s="21">
        <v>43917</v>
      </c>
      <c r="V5951" s="16" t="s">
        <v>2358</v>
      </c>
      <c r="W5951" s="20" t="s">
        <v>43</v>
      </c>
      <c r="X5951" s="16" t="s">
        <v>78</v>
      </c>
      <c r="Y5951" s="26" t="s">
        <v>10580</v>
      </c>
      <c r="Z5951" s="24" t="s">
        <v>32</v>
      </c>
      <c r="AA5951" s="24" t="s">
        <v>32</v>
      </c>
      <c r="AB5951" s="24" t="s">
        <v>32</v>
      </c>
      <c r="AC5951" s="24" t="s">
        <v>32</v>
      </c>
      <c r="AD5951" s="25">
        <v>0</v>
      </c>
      <c r="AE5951" s="25">
        <v>0</v>
      </c>
      <c r="AF5951" s="25">
        <v>254697</v>
      </c>
      <c r="AG5951" s="25">
        <v>912482</v>
      </c>
      <c r="AH5951" s="25">
        <v>1167179</v>
      </c>
      <c r="AI5951" s="16" t="s">
        <v>10579</v>
      </c>
    </row>
    <row r="5952" spans="1:35" x14ac:dyDescent="0.25">
      <c r="A5952" s="17">
        <v>129192</v>
      </c>
      <c r="B5952" s="18">
        <v>3</v>
      </c>
      <c r="C5952" s="16" t="s">
        <v>474</v>
      </c>
      <c r="D5952" s="21">
        <v>43641</v>
      </c>
      <c r="E5952" s="16" t="s">
        <v>75</v>
      </c>
      <c r="F5952" s="21">
        <v>44180</v>
      </c>
      <c r="G5952" s="16" t="s">
        <v>832</v>
      </c>
      <c r="H5952" s="26" t="s">
        <v>69</v>
      </c>
      <c r="I5952" s="16" t="s">
        <v>2108</v>
      </c>
      <c r="J5952" s="20" t="s">
        <v>116</v>
      </c>
      <c r="L5952" s="16" t="s">
        <v>116</v>
      </c>
      <c r="M5952" s="26" t="s">
        <v>5295</v>
      </c>
      <c r="N5952" s="26" t="s">
        <v>2343</v>
      </c>
      <c r="O5952" s="16" t="s">
        <v>188</v>
      </c>
      <c r="P5952" s="26" t="s">
        <v>443</v>
      </c>
      <c r="Q5952" s="26" t="s">
        <v>2343</v>
      </c>
      <c r="R5952" s="16" t="s">
        <v>139</v>
      </c>
      <c r="S5952" s="16" t="s">
        <v>84</v>
      </c>
      <c r="T5952" s="22">
        <v>9.2799999999999994</v>
      </c>
      <c r="U5952" s="21">
        <v>43966</v>
      </c>
      <c r="V5952" s="16" t="s">
        <v>1179</v>
      </c>
      <c r="W5952" s="20" t="s">
        <v>43</v>
      </c>
      <c r="X5952" s="16" t="s">
        <v>78</v>
      </c>
      <c r="Z5952" s="25">
        <v>0</v>
      </c>
      <c r="AA5952" s="25">
        <v>0</v>
      </c>
      <c r="AB5952" s="25">
        <v>7430</v>
      </c>
      <c r="AC5952" s="25">
        <v>186447</v>
      </c>
      <c r="AD5952" s="25">
        <v>0</v>
      </c>
      <c r="AE5952" s="25">
        <v>0</v>
      </c>
      <c r="AF5952" s="25">
        <v>67150</v>
      </c>
      <c r="AG5952" s="25">
        <v>2219317</v>
      </c>
      <c r="AH5952" s="25">
        <v>2286467</v>
      </c>
      <c r="AI5952" s="16" t="s">
        <v>5296</v>
      </c>
    </row>
    <row r="5953" spans="1:35" x14ac:dyDescent="0.25">
      <c r="A5953" s="17">
        <v>129193</v>
      </c>
      <c r="B5953" s="18">
        <v>3</v>
      </c>
      <c r="C5953" s="16" t="s">
        <v>474</v>
      </c>
      <c r="D5953" s="21">
        <v>43641</v>
      </c>
      <c r="E5953" s="16" t="s">
        <v>75</v>
      </c>
      <c r="F5953" s="21">
        <v>44089</v>
      </c>
      <c r="G5953" s="16" t="s">
        <v>832</v>
      </c>
      <c r="H5953" s="26" t="s">
        <v>69</v>
      </c>
      <c r="I5953" s="16" t="s">
        <v>1828</v>
      </c>
      <c r="J5953" s="20" t="s">
        <v>116</v>
      </c>
      <c r="L5953" s="16" t="s">
        <v>116</v>
      </c>
      <c r="M5953" s="26" t="s">
        <v>10578</v>
      </c>
      <c r="N5953" s="26" t="s">
        <v>2587</v>
      </c>
      <c r="O5953" s="16" t="s">
        <v>188</v>
      </c>
      <c r="P5953" s="26" t="s">
        <v>443</v>
      </c>
      <c r="Q5953" s="26" t="s">
        <v>2587</v>
      </c>
      <c r="R5953" s="16" t="s">
        <v>139</v>
      </c>
      <c r="S5953" s="16" t="s">
        <v>84</v>
      </c>
      <c r="T5953" s="22">
        <v>3.84</v>
      </c>
      <c r="U5953" s="21">
        <v>43868</v>
      </c>
      <c r="V5953" s="16" t="s">
        <v>1179</v>
      </c>
      <c r="W5953" s="20" t="s">
        <v>43</v>
      </c>
      <c r="X5953" s="16" t="s">
        <v>78</v>
      </c>
      <c r="Z5953" s="24" t="s">
        <v>32</v>
      </c>
      <c r="AA5953" s="24" t="s">
        <v>32</v>
      </c>
      <c r="AB5953" s="24" t="s">
        <v>32</v>
      </c>
      <c r="AC5953" s="24" t="s">
        <v>32</v>
      </c>
      <c r="AD5953" s="25">
        <v>0</v>
      </c>
      <c r="AE5953" s="25">
        <v>0</v>
      </c>
      <c r="AF5953" s="25">
        <v>97902</v>
      </c>
      <c r="AG5953" s="25">
        <v>648400</v>
      </c>
      <c r="AH5953" s="25">
        <v>746302</v>
      </c>
      <c r="AI5953" s="16" t="s">
        <v>10577</v>
      </c>
    </row>
    <row r="5954" spans="1:35" x14ac:dyDescent="0.25">
      <c r="A5954" s="17">
        <v>129194</v>
      </c>
      <c r="B5954" s="18">
        <v>3</v>
      </c>
      <c r="C5954" s="16" t="s">
        <v>474</v>
      </c>
      <c r="D5954" s="21">
        <v>43641</v>
      </c>
      <c r="E5954" s="16" t="s">
        <v>75</v>
      </c>
      <c r="F5954" s="21">
        <v>44168</v>
      </c>
      <c r="G5954" s="16" t="s">
        <v>832</v>
      </c>
      <c r="H5954" s="26" t="s">
        <v>354</v>
      </c>
      <c r="I5954" s="16" t="s">
        <v>10576</v>
      </c>
      <c r="J5954" s="20" t="s">
        <v>116</v>
      </c>
      <c r="L5954" s="16" t="s">
        <v>116</v>
      </c>
      <c r="M5954" s="26" t="s">
        <v>10575</v>
      </c>
      <c r="N5954" s="26" t="s">
        <v>2587</v>
      </c>
      <c r="O5954" s="16" t="s">
        <v>188</v>
      </c>
      <c r="P5954" s="26" t="s">
        <v>2347</v>
      </c>
      <c r="Q5954" s="26" t="s">
        <v>2587</v>
      </c>
      <c r="R5954" s="16" t="s">
        <v>139</v>
      </c>
      <c r="S5954" s="16" t="s">
        <v>84</v>
      </c>
      <c r="T5954" s="22">
        <v>5.32</v>
      </c>
      <c r="U5954" s="21">
        <v>43868</v>
      </c>
      <c r="V5954" s="16" t="s">
        <v>1179</v>
      </c>
      <c r="W5954" s="20" t="s">
        <v>43</v>
      </c>
      <c r="X5954" s="16" t="s">
        <v>78</v>
      </c>
      <c r="Y5954" s="26" t="s">
        <v>10574</v>
      </c>
      <c r="Z5954" s="24" t="s">
        <v>32</v>
      </c>
      <c r="AA5954" s="24" t="s">
        <v>32</v>
      </c>
      <c r="AB5954" s="24" t="s">
        <v>32</v>
      </c>
      <c r="AC5954" s="24" t="s">
        <v>32</v>
      </c>
      <c r="AD5954" s="25">
        <v>0</v>
      </c>
      <c r="AE5954" s="25">
        <v>0</v>
      </c>
      <c r="AF5954" s="25">
        <v>109578</v>
      </c>
      <c r="AG5954" s="25">
        <v>655474</v>
      </c>
      <c r="AH5954" s="25">
        <v>765052</v>
      </c>
      <c r="AI5954" s="16" t="s">
        <v>10573</v>
      </c>
    </row>
    <row r="5955" spans="1:35" x14ac:dyDescent="0.25">
      <c r="A5955" s="17">
        <v>129195</v>
      </c>
      <c r="B5955" s="18">
        <v>3</v>
      </c>
      <c r="C5955" s="16" t="s">
        <v>474</v>
      </c>
      <c r="D5955" s="21">
        <v>43641</v>
      </c>
      <c r="E5955" s="16" t="s">
        <v>75</v>
      </c>
      <c r="F5955" s="21">
        <v>44175</v>
      </c>
      <c r="G5955" s="16" t="s">
        <v>75</v>
      </c>
      <c r="H5955" s="26" t="s">
        <v>389</v>
      </c>
      <c r="I5955" s="16" t="s">
        <v>10572</v>
      </c>
      <c r="J5955" s="20" t="s">
        <v>116</v>
      </c>
      <c r="L5955" s="16" t="s">
        <v>116</v>
      </c>
      <c r="M5955" s="26" t="s">
        <v>10571</v>
      </c>
      <c r="N5955" s="26" t="s">
        <v>3721</v>
      </c>
      <c r="O5955" s="16" t="s">
        <v>188</v>
      </c>
      <c r="P5955" s="26" t="s">
        <v>443</v>
      </c>
      <c r="Q5955" s="26" t="s">
        <v>3721</v>
      </c>
      <c r="R5955" s="16" t="s">
        <v>139</v>
      </c>
      <c r="S5955" s="16" t="s">
        <v>84</v>
      </c>
      <c r="T5955" s="22">
        <v>3.71</v>
      </c>
      <c r="U5955" s="21">
        <v>43917</v>
      </c>
      <c r="V5955" s="16" t="s">
        <v>2358</v>
      </c>
      <c r="W5955" s="20" t="s">
        <v>43</v>
      </c>
      <c r="X5955" s="16" t="s">
        <v>78</v>
      </c>
      <c r="Z5955" s="24" t="s">
        <v>32</v>
      </c>
      <c r="AA5955" s="24" t="s">
        <v>32</v>
      </c>
      <c r="AB5955" s="24" t="s">
        <v>32</v>
      </c>
      <c r="AC5955" s="24" t="s">
        <v>32</v>
      </c>
      <c r="AD5955" s="25">
        <v>0</v>
      </c>
      <c r="AE5955" s="25">
        <v>0</v>
      </c>
      <c r="AF5955" s="25">
        <v>24031</v>
      </c>
      <c r="AG5955" s="25">
        <v>490334</v>
      </c>
      <c r="AH5955" s="25">
        <v>514365</v>
      </c>
      <c r="AI5955" s="16" t="s">
        <v>10570</v>
      </c>
    </row>
    <row r="5956" spans="1:35" x14ac:dyDescent="0.25">
      <c r="A5956" s="17">
        <v>129197</v>
      </c>
      <c r="B5956" s="18">
        <v>3</v>
      </c>
      <c r="C5956" s="16" t="s">
        <v>31</v>
      </c>
      <c r="D5956" s="21">
        <v>43641</v>
      </c>
      <c r="E5956" s="16" t="s">
        <v>75</v>
      </c>
      <c r="F5956" s="21">
        <v>44302</v>
      </c>
      <c r="G5956" s="16" t="s">
        <v>832</v>
      </c>
      <c r="H5956" s="26" t="s">
        <v>273</v>
      </c>
      <c r="I5956" s="16" t="s">
        <v>2345</v>
      </c>
      <c r="J5956" s="20" t="s">
        <v>116</v>
      </c>
      <c r="L5956" s="16" t="s">
        <v>116</v>
      </c>
      <c r="M5956" s="26" t="s">
        <v>5297</v>
      </c>
      <c r="N5956" s="26" t="s">
        <v>2343</v>
      </c>
      <c r="O5956" s="16" t="s">
        <v>188</v>
      </c>
      <c r="P5956" s="26" t="s">
        <v>188</v>
      </c>
      <c r="Q5956" s="26" t="s">
        <v>2343</v>
      </c>
      <c r="T5956" s="22">
        <v>0.73</v>
      </c>
      <c r="U5956" s="21">
        <v>44281</v>
      </c>
      <c r="V5956" s="16" t="s">
        <v>1179</v>
      </c>
      <c r="W5956" s="20" t="s">
        <v>43</v>
      </c>
      <c r="X5956" s="16" t="s">
        <v>78</v>
      </c>
      <c r="Z5956" s="25">
        <v>0</v>
      </c>
      <c r="AA5956" s="25">
        <v>0</v>
      </c>
      <c r="AB5956" s="25">
        <v>0</v>
      </c>
      <c r="AC5956" s="25">
        <v>323720</v>
      </c>
      <c r="AD5956" s="25">
        <v>0</v>
      </c>
      <c r="AE5956" s="25">
        <v>0</v>
      </c>
      <c r="AF5956" s="25">
        <v>0</v>
      </c>
      <c r="AG5956" s="25">
        <v>323720</v>
      </c>
      <c r="AH5956" s="25">
        <v>323720</v>
      </c>
      <c r="AI5956" s="16" t="s">
        <v>5298</v>
      </c>
    </row>
    <row r="5957" spans="1:35" ht="30" x14ac:dyDescent="0.25">
      <c r="A5957" s="17">
        <v>129197.01</v>
      </c>
      <c r="B5957" s="18">
        <v>3</v>
      </c>
      <c r="C5957" s="16" t="s">
        <v>73</v>
      </c>
      <c r="D5957" s="21">
        <v>44223</v>
      </c>
      <c r="E5957" s="16" t="s">
        <v>75</v>
      </c>
      <c r="F5957" s="21">
        <v>44284</v>
      </c>
      <c r="G5957" s="16" t="s">
        <v>75</v>
      </c>
      <c r="H5957" s="26" t="s">
        <v>273</v>
      </c>
      <c r="I5957" s="16" t="s">
        <v>2345</v>
      </c>
      <c r="J5957" s="20" t="s">
        <v>116</v>
      </c>
      <c r="L5957" s="16" t="s">
        <v>116</v>
      </c>
      <c r="M5957" s="26" t="s">
        <v>10569</v>
      </c>
      <c r="N5957" s="26" t="s">
        <v>10568</v>
      </c>
      <c r="O5957" s="16" t="s">
        <v>188</v>
      </c>
      <c r="P5957" s="26" t="s">
        <v>188</v>
      </c>
      <c r="Q5957" s="26" t="s">
        <v>2343</v>
      </c>
      <c r="R5957" s="16" t="s">
        <v>139</v>
      </c>
      <c r="S5957" s="16" t="s">
        <v>4621</v>
      </c>
      <c r="T5957" s="22">
        <v>0.64</v>
      </c>
      <c r="W5957" s="20" t="s">
        <v>43</v>
      </c>
      <c r="X5957" s="16" t="s">
        <v>78</v>
      </c>
      <c r="Z5957" s="24" t="s">
        <v>32</v>
      </c>
      <c r="AA5957" s="24" t="s">
        <v>32</v>
      </c>
      <c r="AB5957" s="24" t="s">
        <v>32</v>
      </c>
      <c r="AC5957" s="24" t="s">
        <v>32</v>
      </c>
      <c r="AD5957" s="24" t="s">
        <v>32</v>
      </c>
      <c r="AE5957" s="24" t="s">
        <v>32</v>
      </c>
      <c r="AF5957" s="24" t="s">
        <v>32</v>
      </c>
      <c r="AG5957" s="24" t="s">
        <v>32</v>
      </c>
      <c r="AH5957" s="24" t="s">
        <v>32</v>
      </c>
    </row>
    <row r="5958" spans="1:35" x14ac:dyDescent="0.25">
      <c r="A5958" s="17">
        <v>129198</v>
      </c>
      <c r="B5958" s="18">
        <v>3</v>
      </c>
      <c r="C5958" s="16" t="s">
        <v>31</v>
      </c>
      <c r="D5958" s="21">
        <v>43641</v>
      </c>
      <c r="E5958" s="16" t="s">
        <v>75</v>
      </c>
      <c r="F5958" s="21">
        <v>43935</v>
      </c>
      <c r="G5958" s="16" t="s">
        <v>832</v>
      </c>
      <c r="H5958" s="26" t="s">
        <v>273</v>
      </c>
      <c r="I5958" s="16" t="s">
        <v>2345</v>
      </c>
      <c r="J5958" s="20" t="s">
        <v>116</v>
      </c>
      <c r="L5958" s="16" t="s">
        <v>116</v>
      </c>
      <c r="M5958" s="26" t="s">
        <v>10567</v>
      </c>
      <c r="N5958" s="26" t="s">
        <v>2587</v>
      </c>
      <c r="O5958" s="16" t="s">
        <v>188</v>
      </c>
      <c r="P5958" s="26" t="s">
        <v>188</v>
      </c>
      <c r="Q5958" s="26" t="s">
        <v>2587</v>
      </c>
      <c r="T5958" s="22">
        <v>6.25</v>
      </c>
      <c r="U5958" s="21">
        <v>43917</v>
      </c>
      <c r="V5958" s="16" t="s">
        <v>1179</v>
      </c>
      <c r="W5958" s="20" t="s">
        <v>43</v>
      </c>
      <c r="X5958" s="16" t="s">
        <v>78</v>
      </c>
      <c r="Z5958" s="24" t="s">
        <v>32</v>
      </c>
      <c r="AA5958" s="24" t="s">
        <v>32</v>
      </c>
      <c r="AB5958" s="24" t="s">
        <v>32</v>
      </c>
      <c r="AC5958" s="24" t="s">
        <v>32</v>
      </c>
      <c r="AD5958" s="25">
        <v>0</v>
      </c>
      <c r="AE5958" s="25">
        <v>0</v>
      </c>
      <c r="AF5958" s="25">
        <v>0</v>
      </c>
      <c r="AG5958" s="25">
        <v>1099092</v>
      </c>
      <c r="AH5958" s="25">
        <v>1099092</v>
      </c>
      <c r="AI5958" s="16" t="s">
        <v>10566</v>
      </c>
    </row>
    <row r="5959" spans="1:35" x14ac:dyDescent="0.25">
      <c r="A5959" s="17">
        <v>129199</v>
      </c>
      <c r="B5959" s="18">
        <v>3</v>
      </c>
      <c r="C5959" s="16" t="s">
        <v>474</v>
      </c>
      <c r="D5959" s="21">
        <v>43641</v>
      </c>
      <c r="E5959" s="16" t="s">
        <v>75</v>
      </c>
      <c r="F5959" s="21">
        <v>44217</v>
      </c>
      <c r="G5959" s="16" t="s">
        <v>75</v>
      </c>
      <c r="H5959" s="26" t="s">
        <v>437</v>
      </c>
      <c r="I5959" s="16" t="s">
        <v>535</v>
      </c>
      <c r="J5959" s="20" t="s">
        <v>116</v>
      </c>
      <c r="L5959" s="16" t="s">
        <v>116</v>
      </c>
      <c r="M5959" s="26" t="s">
        <v>5299</v>
      </c>
      <c r="N5959" s="26" t="s">
        <v>2587</v>
      </c>
      <c r="O5959" s="16" t="s">
        <v>188</v>
      </c>
      <c r="P5959" s="26" t="s">
        <v>443</v>
      </c>
      <c r="Q5959" s="26" t="s">
        <v>2587</v>
      </c>
      <c r="R5959" s="16" t="s">
        <v>139</v>
      </c>
      <c r="S5959" s="16" t="s">
        <v>84</v>
      </c>
      <c r="T5959" s="22">
        <v>2.25</v>
      </c>
      <c r="U5959" s="21">
        <v>44057</v>
      </c>
      <c r="V5959" s="16" t="s">
        <v>1179</v>
      </c>
      <c r="W5959" s="20" t="s">
        <v>472</v>
      </c>
      <c r="X5959" s="16" t="s">
        <v>140</v>
      </c>
      <c r="Z5959" s="25">
        <v>0</v>
      </c>
      <c r="AA5959" s="25">
        <v>0</v>
      </c>
      <c r="AB5959" s="25">
        <v>11629</v>
      </c>
      <c r="AC5959" s="25">
        <v>564067</v>
      </c>
      <c r="AD5959" s="25">
        <v>0</v>
      </c>
      <c r="AE5959" s="25">
        <v>0</v>
      </c>
      <c r="AF5959" s="25">
        <v>11629</v>
      </c>
      <c r="AG5959" s="25">
        <v>564067</v>
      </c>
      <c r="AH5959" s="25">
        <v>575696</v>
      </c>
      <c r="AI5959" s="16" t="s">
        <v>5300</v>
      </c>
    </row>
    <row r="5960" spans="1:35" x14ac:dyDescent="0.25">
      <c r="A5960" s="17">
        <v>129200</v>
      </c>
      <c r="B5960" s="18">
        <v>3</v>
      </c>
      <c r="C5960" s="16" t="s">
        <v>474</v>
      </c>
      <c r="D5960" s="21">
        <v>43641</v>
      </c>
      <c r="E5960" s="16" t="s">
        <v>75</v>
      </c>
      <c r="F5960" s="21">
        <v>44175</v>
      </c>
      <c r="G5960" s="16" t="s">
        <v>75</v>
      </c>
      <c r="H5960" s="26" t="s">
        <v>389</v>
      </c>
      <c r="I5960" s="16" t="s">
        <v>5446</v>
      </c>
      <c r="J5960" s="20" t="s">
        <v>116</v>
      </c>
      <c r="L5960" s="16" t="s">
        <v>116</v>
      </c>
      <c r="M5960" s="26" t="s">
        <v>10565</v>
      </c>
      <c r="N5960" s="26" t="s">
        <v>3721</v>
      </c>
      <c r="O5960" s="16" t="s">
        <v>188</v>
      </c>
      <c r="P5960" s="26" t="s">
        <v>443</v>
      </c>
      <c r="Q5960" s="26" t="s">
        <v>3721</v>
      </c>
      <c r="R5960" s="16" t="s">
        <v>139</v>
      </c>
      <c r="S5960" s="16" t="s">
        <v>84</v>
      </c>
      <c r="T5960" s="22">
        <v>4.5999999999999996</v>
      </c>
      <c r="U5960" s="21">
        <v>43917</v>
      </c>
      <c r="V5960" s="16" t="s">
        <v>2358</v>
      </c>
      <c r="W5960" s="20" t="s">
        <v>43</v>
      </c>
      <c r="X5960" s="16" t="s">
        <v>78</v>
      </c>
      <c r="Z5960" s="24" t="s">
        <v>32</v>
      </c>
      <c r="AA5960" s="24" t="s">
        <v>32</v>
      </c>
      <c r="AB5960" s="24" t="s">
        <v>32</v>
      </c>
      <c r="AC5960" s="24" t="s">
        <v>32</v>
      </c>
      <c r="AD5960" s="25">
        <v>0</v>
      </c>
      <c r="AE5960" s="25">
        <v>0</v>
      </c>
      <c r="AF5960" s="25">
        <v>52178</v>
      </c>
      <c r="AG5960" s="25">
        <v>748789</v>
      </c>
      <c r="AH5960" s="25">
        <v>800967</v>
      </c>
      <c r="AI5960" s="16" t="s">
        <v>10564</v>
      </c>
    </row>
    <row r="5961" spans="1:35" x14ac:dyDescent="0.25">
      <c r="A5961" s="17">
        <v>129201</v>
      </c>
      <c r="B5961" s="18">
        <v>3</v>
      </c>
      <c r="C5961" s="16" t="s">
        <v>73</v>
      </c>
      <c r="D5961" s="21">
        <v>43641</v>
      </c>
      <c r="E5961" s="16" t="s">
        <v>75</v>
      </c>
      <c r="F5961" s="21">
        <v>43958</v>
      </c>
      <c r="G5961" s="16" t="s">
        <v>75</v>
      </c>
      <c r="H5961" s="26" t="s">
        <v>362</v>
      </c>
      <c r="I5961" s="16" t="s">
        <v>2045</v>
      </c>
      <c r="J5961" s="20" t="s">
        <v>116</v>
      </c>
      <c r="L5961" s="16" t="s">
        <v>116</v>
      </c>
      <c r="M5961" s="26" t="s">
        <v>10563</v>
      </c>
      <c r="N5961" s="26" t="s">
        <v>2343</v>
      </c>
      <c r="O5961" s="16" t="s">
        <v>188</v>
      </c>
      <c r="P5961" s="26" t="s">
        <v>188</v>
      </c>
      <c r="Q5961" s="26" t="s">
        <v>2343</v>
      </c>
      <c r="R5961" s="16" t="s">
        <v>139</v>
      </c>
      <c r="S5961" s="16" t="s">
        <v>4621</v>
      </c>
      <c r="T5961" s="22">
        <v>4.03</v>
      </c>
      <c r="V5961" s="16" t="s">
        <v>1179</v>
      </c>
      <c r="W5961" s="20" t="s">
        <v>43</v>
      </c>
      <c r="X5961" s="16" t="s">
        <v>140</v>
      </c>
      <c r="Z5961" s="24" t="s">
        <v>32</v>
      </c>
      <c r="AA5961" s="24" t="s">
        <v>32</v>
      </c>
      <c r="AB5961" s="24" t="s">
        <v>32</v>
      </c>
      <c r="AC5961" s="24" t="s">
        <v>32</v>
      </c>
      <c r="AD5961" s="24" t="s">
        <v>32</v>
      </c>
      <c r="AE5961" s="24" t="s">
        <v>32</v>
      </c>
      <c r="AF5961" s="24" t="s">
        <v>32</v>
      </c>
      <c r="AG5961" s="24" t="s">
        <v>32</v>
      </c>
      <c r="AH5961" s="24" t="s">
        <v>32</v>
      </c>
      <c r="AI5961" s="16" t="s">
        <v>10562</v>
      </c>
    </row>
    <row r="5962" spans="1:35" x14ac:dyDescent="0.25">
      <c r="A5962" s="17">
        <v>129202</v>
      </c>
      <c r="B5962" s="18">
        <v>3</v>
      </c>
      <c r="C5962" s="16" t="s">
        <v>474</v>
      </c>
      <c r="D5962" s="21">
        <v>43641</v>
      </c>
      <c r="E5962" s="16" t="s">
        <v>75</v>
      </c>
      <c r="F5962" s="21">
        <v>44364</v>
      </c>
      <c r="G5962" s="16" t="s">
        <v>142</v>
      </c>
      <c r="H5962" s="26" t="s">
        <v>331</v>
      </c>
      <c r="I5962" s="16" t="s">
        <v>826</v>
      </c>
      <c r="J5962" s="20" t="s">
        <v>116</v>
      </c>
      <c r="L5962" s="16" t="s">
        <v>116</v>
      </c>
      <c r="M5962" s="26" t="s">
        <v>10561</v>
      </c>
      <c r="N5962" s="26" t="s">
        <v>2587</v>
      </c>
      <c r="O5962" s="16" t="s">
        <v>188</v>
      </c>
      <c r="P5962" s="26" t="s">
        <v>443</v>
      </c>
      <c r="Q5962" s="26" t="s">
        <v>2587</v>
      </c>
      <c r="R5962" s="16" t="s">
        <v>139</v>
      </c>
      <c r="S5962" s="16" t="s">
        <v>84</v>
      </c>
      <c r="T5962" s="22">
        <v>5</v>
      </c>
      <c r="U5962" s="21">
        <v>43917</v>
      </c>
      <c r="V5962" s="16" t="s">
        <v>1179</v>
      </c>
      <c r="W5962" s="20" t="s">
        <v>43</v>
      </c>
      <c r="X5962" s="16" t="s">
        <v>78</v>
      </c>
      <c r="Z5962" s="24" t="s">
        <v>32</v>
      </c>
      <c r="AA5962" s="24" t="s">
        <v>32</v>
      </c>
      <c r="AB5962" s="24" t="s">
        <v>32</v>
      </c>
      <c r="AC5962" s="24" t="s">
        <v>32</v>
      </c>
      <c r="AD5962" s="25">
        <v>0</v>
      </c>
      <c r="AE5962" s="25">
        <v>0</v>
      </c>
      <c r="AF5962" s="25">
        <v>0</v>
      </c>
      <c r="AG5962" s="25">
        <v>892377</v>
      </c>
      <c r="AH5962" s="25">
        <v>892377</v>
      </c>
      <c r="AI5962" s="16" t="s">
        <v>10560</v>
      </c>
    </row>
    <row r="5963" spans="1:35" x14ac:dyDescent="0.25">
      <c r="A5963" s="17">
        <v>129203</v>
      </c>
      <c r="B5963" s="18">
        <v>3</v>
      </c>
      <c r="C5963" s="16" t="s">
        <v>73</v>
      </c>
      <c r="D5963" s="21">
        <v>43641</v>
      </c>
      <c r="E5963" s="16" t="s">
        <v>75</v>
      </c>
      <c r="F5963" s="21">
        <v>43992</v>
      </c>
      <c r="G5963" s="16" t="s">
        <v>75</v>
      </c>
      <c r="H5963" s="26" t="s">
        <v>405</v>
      </c>
      <c r="I5963" s="16" t="s">
        <v>1484</v>
      </c>
      <c r="J5963" s="20" t="s">
        <v>116</v>
      </c>
      <c r="L5963" s="16" t="s">
        <v>116</v>
      </c>
      <c r="M5963" s="26" t="s">
        <v>10559</v>
      </c>
      <c r="N5963" s="26" t="s">
        <v>2357</v>
      </c>
      <c r="O5963" s="16" t="s">
        <v>188</v>
      </c>
      <c r="P5963" s="26" t="s">
        <v>443</v>
      </c>
      <c r="Q5963" s="26" t="s">
        <v>2357</v>
      </c>
      <c r="R5963" s="16" t="s">
        <v>139</v>
      </c>
      <c r="S5963" s="16" t="s">
        <v>4621</v>
      </c>
      <c r="T5963" s="22">
        <v>7.62</v>
      </c>
      <c r="U5963" s="21">
        <v>44596</v>
      </c>
      <c r="V5963" s="16" t="s">
        <v>2358</v>
      </c>
      <c r="W5963" s="20" t="s">
        <v>43</v>
      </c>
      <c r="X5963" s="16" t="s">
        <v>78</v>
      </c>
      <c r="Z5963" s="24" t="s">
        <v>32</v>
      </c>
      <c r="AA5963" s="24" t="s">
        <v>32</v>
      </c>
      <c r="AB5963" s="24" t="s">
        <v>32</v>
      </c>
      <c r="AC5963" s="24" t="s">
        <v>32</v>
      </c>
      <c r="AD5963" s="24" t="s">
        <v>32</v>
      </c>
      <c r="AE5963" s="24" t="s">
        <v>32</v>
      </c>
      <c r="AF5963" s="24" t="s">
        <v>32</v>
      </c>
      <c r="AG5963" s="24" t="s">
        <v>32</v>
      </c>
      <c r="AH5963" s="24" t="s">
        <v>32</v>
      </c>
      <c r="AI5963" s="16" t="s">
        <v>10558</v>
      </c>
    </row>
    <row r="5964" spans="1:35" x14ac:dyDescent="0.25">
      <c r="A5964" s="17">
        <v>129204</v>
      </c>
      <c r="B5964" s="18">
        <v>3</v>
      </c>
      <c r="C5964" s="16" t="s">
        <v>474</v>
      </c>
      <c r="D5964" s="21">
        <v>43641</v>
      </c>
      <c r="E5964" s="16" t="s">
        <v>75</v>
      </c>
      <c r="F5964" s="21">
        <v>44089</v>
      </c>
      <c r="G5964" s="16" t="s">
        <v>832</v>
      </c>
      <c r="H5964" s="26" t="s">
        <v>255</v>
      </c>
      <c r="I5964" s="16" t="s">
        <v>5301</v>
      </c>
      <c r="J5964" s="20" t="s">
        <v>116</v>
      </c>
      <c r="L5964" s="16" t="s">
        <v>116</v>
      </c>
      <c r="M5964" s="26" t="s">
        <v>5302</v>
      </c>
      <c r="N5964" s="26" t="s">
        <v>3721</v>
      </c>
      <c r="O5964" s="16" t="s">
        <v>188</v>
      </c>
      <c r="P5964" s="26" t="s">
        <v>2347</v>
      </c>
      <c r="Q5964" s="26" t="s">
        <v>3721</v>
      </c>
      <c r="R5964" s="16" t="s">
        <v>139</v>
      </c>
      <c r="S5964" s="16" t="s">
        <v>84</v>
      </c>
      <c r="T5964" s="22">
        <v>7.44</v>
      </c>
      <c r="U5964" s="21">
        <v>43966</v>
      </c>
      <c r="V5964" s="16" t="s">
        <v>2358</v>
      </c>
      <c r="W5964" s="20" t="s">
        <v>472</v>
      </c>
      <c r="X5964" s="16" t="s">
        <v>511</v>
      </c>
      <c r="Y5964" s="26" t="s">
        <v>5303</v>
      </c>
      <c r="Z5964" s="25">
        <v>0</v>
      </c>
      <c r="AA5964" s="25">
        <v>0</v>
      </c>
      <c r="AB5964" s="25">
        <v>-77223</v>
      </c>
      <c r="AC5964" s="25">
        <v>125024</v>
      </c>
      <c r="AD5964" s="25">
        <v>0</v>
      </c>
      <c r="AE5964" s="25">
        <v>0</v>
      </c>
      <c r="AF5964" s="25">
        <v>141825</v>
      </c>
      <c r="AG5964" s="25">
        <v>1365584</v>
      </c>
      <c r="AH5964" s="25">
        <v>1507409</v>
      </c>
      <c r="AI5964" s="16" t="s">
        <v>5304</v>
      </c>
    </row>
    <row r="5965" spans="1:35" x14ac:dyDescent="0.25">
      <c r="A5965" s="17">
        <v>129205</v>
      </c>
      <c r="B5965" s="18">
        <v>3</v>
      </c>
      <c r="C5965" s="16" t="s">
        <v>73</v>
      </c>
      <c r="D5965" s="21">
        <v>43641</v>
      </c>
      <c r="E5965" s="16" t="s">
        <v>75</v>
      </c>
      <c r="F5965" s="21">
        <v>44358</v>
      </c>
      <c r="G5965" s="16" t="s">
        <v>75</v>
      </c>
      <c r="H5965" s="26" t="s">
        <v>64</v>
      </c>
      <c r="I5965" s="16" t="s">
        <v>468</v>
      </c>
      <c r="J5965" s="20" t="s">
        <v>116</v>
      </c>
      <c r="L5965" s="16" t="s">
        <v>116</v>
      </c>
      <c r="M5965" s="26" t="s">
        <v>10557</v>
      </c>
      <c r="N5965" s="26" t="s">
        <v>2343</v>
      </c>
      <c r="O5965" s="16" t="s">
        <v>188</v>
      </c>
      <c r="P5965" s="26" t="s">
        <v>443</v>
      </c>
      <c r="Q5965" s="26" t="s">
        <v>2343</v>
      </c>
      <c r="R5965" s="16" t="s">
        <v>139</v>
      </c>
      <c r="S5965" s="16" t="s">
        <v>4621</v>
      </c>
      <c r="T5965" s="22">
        <v>5.75</v>
      </c>
      <c r="V5965" s="16" t="s">
        <v>1179</v>
      </c>
      <c r="W5965" s="20" t="s">
        <v>43</v>
      </c>
      <c r="X5965" s="16" t="s">
        <v>78</v>
      </c>
      <c r="Z5965" s="24" t="s">
        <v>32</v>
      </c>
      <c r="AA5965" s="24" t="s">
        <v>32</v>
      </c>
      <c r="AB5965" s="24" t="s">
        <v>32</v>
      </c>
      <c r="AC5965" s="24" t="s">
        <v>32</v>
      </c>
      <c r="AD5965" s="24" t="s">
        <v>32</v>
      </c>
      <c r="AE5965" s="24" t="s">
        <v>32</v>
      </c>
      <c r="AF5965" s="24" t="s">
        <v>32</v>
      </c>
      <c r="AG5965" s="24" t="s">
        <v>32</v>
      </c>
      <c r="AH5965" s="24" t="s">
        <v>32</v>
      </c>
      <c r="AI5965" s="16" t="s">
        <v>10556</v>
      </c>
    </row>
    <row r="5966" spans="1:35" x14ac:dyDescent="0.25">
      <c r="A5966" s="17">
        <v>129206</v>
      </c>
      <c r="B5966" s="18">
        <v>3</v>
      </c>
      <c r="C5966" s="16" t="s">
        <v>474</v>
      </c>
      <c r="D5966" s="21">
        <v>43641</v>
      </c>
      <c r="E5966" s="16" t="s">
        <v>75</v>
      </c>
      <c r="F5966" s="21">
        <v>44168</v>
      </c>
      <c r="G5966" s="16" t="s">
        <v>832</v>
      </c>
      <c r="H5966" s="26" t="s">
        <v>200</v>
      </c>
      <c r="I5966" s="16" t="s">
        <v>3735</v>
      </c>
      <c r="J5966" s="20" t="s">
        <v>116</v>
      </c>
      <c r="L5966" s="16" t="s">
        <v>116</v>
      </c>
      <c r="M5966" s="26" t="s">
        <v>10555</v>
      </c>
      <c r="N5966" s="26" t="s">
        <v>2357</v>
      </c>
      <c r="O5966" s="16" t="s">
        <v>188</v>
      </c>
      <c r="P5966" s="26" t="s">
        <v>2347</v>
      </c>
      <c r="Q5966" s="26" t="s">
        <v>2357</v>
      </c>
      <c r="R5966" s="16" t="s">
        <v>139</v>
      </c>
      <c r="S5966" s="16" t="s">
        <v>84</v>
      </c>
      <c r="T5966" s="22">
        <v>10.7</v>
      </c>
      <c r="U5966" s="21">
        <v>43917</v>
      </c>
      <c r="V5966" s="16" t="s">
        <v>2358</v>
      </c>
      <c r="W5966" s="20" t="s">
        <v>43</v>
      </c>
      <c r="X5966" s="16" t="s">
        <v>78</v>
      </c>
      <c r="Y5966" s="26" t="s">
        <v>10554</v>
      </c>
      <c r="Z5966" s="24" t="s">
        <v>32</v>
      </c>
      <c r="AA5966" s="24" t="s">
        <v>32</v>
      </c>
      <c r="AB5966" s="24" t="s">
        <v>32</v>
      </c>
      <c r="AC5966" s="24" t="s">
        <v>32</v>
      </c>
      <c r="AD5966" s="25">
        <v>0</v>
      </c>
      <c r="AE5966" s="25">
        <v>0</v>
      </c>
      <c r="AF5966" s="25">
        <v>153138</v>
      </c>
      <c r="AG5966" s="25">
        <v>1497691</v>
      </c>
      <c r="AH5966" s="25">
        <v>1650829</v>
      </c>
      <c r="AI5966" s="16" t="s">
        <v>10553</v>
      </c>
    </row>
    <row r="5967" spans="1:35" x14ac:dyDescent="0.25">
      <c r="A5967" s="17">
        <v>129207</v>
      </c>
      <c r="B5967" s="18">
        <v>3</v>
      </c>
      <c r="C5967" s="16" t="s">
        <v>47</v>
      </c>
      <c r="D5967" s="21">
        <v>43641</v>
      </c>
      <c r="E5967" s="16" t="s">
        <v>75</v>
      </c>
      <c r="F5967" s="21">
        <v>44272</v>
      </c>
      <c r="G5967" s="16" t="s">
        <v>75</v>
      </c>
      <c r="H5967" s="26" t="s">
        <v>437</v>
      </c>
      <c r="I5967" s="16" t="s">
        <v>1067</v>
      </c>
      <c r="J5967" s="20" t="s">
        <v>116</v>
      </c>
      <c r="L5967" s="16" t="s">
        <v>116</v>
      </c>
      <c r="M5967" s="26" t="s">
        <v>5305</v>
      </c>
      <c r="N5967" s="26" t="s">
        <v>2587</v>
      </c>
      <c r="O5967" s="16" t="s">
        <v>188</v>
      </c>
      <c r="P5967" s="26" t="s">
        <v>188</v>
      </c>
      <c r="Q5967" s="26" t="s">
        <v>2587</v>
      </c>
      <c r="T5967" s="22">
        <v>10</v>
      </c>
      <c r="U5967" s="21">
        <v>43917</v>
      </c>
      <c r="V5967" s="16" t="s">
        <v>1179</v>
      </c>
      <c r="W5967" s="20" t="s">
        <v>43</v>
      </c>
      <c r="X5967" s="16" t="s">
        <v>78</v>
      </c>
      <c r="Z5967" s="25">
        <v>0</v>
      </c>
      <c r="AA5967" s="25">
        <v>0</v>
      </c>
      <c r="AB5967" s="25">
        <v>0</v>
      </c>
      <c r="AC5967" s="25">
        <v>1331730.17</v>
      </c>
      <c r="AD5967" s="25">
        <v>0</v>
      </c>
      <c r="AE5967" s="25">
        <v>0</v>
      </c>
      <c r="AF5967" s="25">
        <v>0</v>
      </c>
      <c r="AG5967" s="25">
        <v>1331730.17</v>
      </c>
      <c r="AH5967" s="25">
        <v>1331730.17</v>
      </c>
      <c r="AI5967" s="16" t="s">
        <v>5306</v>
      </c>
    </row>
    <row r="5968" spans="1:35" x14ac:dyDescent="0.25">
      <c r="A5968" s="17">
        <v>129208</v>
      </c>
      <c r="B5968" s="18">
        <v>3</v>
      </c>
      <c r="C5968" s="16" t="s">
        <v>474</v>
      </c>
      <c r="D5968" s="21">
        <v>43641</v>
      </c>
      <c r="E5968" s="16" t="s">
        <v>75</v>
      </c>
      <c r="F5968" s="21">
        <v>44152</v>
      </c>
      <c r="G5968" s="16" t="s">
        <v>75</v>
      </c>
      <c r="H5968" s="26" t="s">
        <v>69</v>
      </c>
      <c r="I5968" s="16" t="s">
        <v>441</v>
      </c>
      <c r="J5968" s="20" t="s">
        <v>116</v>
      </c>
      <c r="L5968" s="16" t="s">
        <v>116</v>
      </c>
      <c r="M5968" s="26" t="s">
        <v>10552</v>
      </c>
      <c r="N5968" s="26" t="s">
        <v>2343</v>
      </c>
      <c r="O5968" s="16" t="s">
        <v>188</v>
      </c>
      <c r="P5968" s="26" t="s">
        <v>188</v>
      </c>
      <c r="Q5968" s="26" t="s">
        <v>2343</v>
      </c>
      <c r="T5968" s="22">
        <v>2</v>
      </c>
      <c r="U5968" s="21">
        <v>43917</v>
      </c>
      <c r="V5968" s="16" t="s">
        <v>1179</v>
      </c>
      <c r="W5968" s="20" t="s">
        <v>472</v>
      </c>
      <c r="X5968" s="16" t="s">
        <v>140</v>
      </c>
      <c r="Z5968" s="24" t="s">
        <v>32</v>
      </c>
      <c r="AA5968" s="24" t="s">
        <v>32</v>
      </c>
      <c r="AB5968" s="24" t="s">
        <v>32</v>
      </c>
      <c r="AC5968" s="24" t="s">
        <v>32</v>
      </c>
      <c r="AD5968" s="25">
        <v>0</v>
      </c>
      <c r="AE5968" s="25">
        <v>0</v>
      </c>
      <c r="AF5968" s="25">
        <v>0</v>
      </c>
      <c r="AG5968" s="25">
        <v>1071203</v>
      </c>
      <c r="AH5968" s="25">
        <v>1071203</v>
      </c>
      <c r="AI5968" s="16" t="s">
        <v>10551</v>
      </c>
    </row>
    <row r="5969" spans="1:35" x14ac:dyDescent="0.25">
      <c r="A5969" s="17">
        <v>129209</v>
      </c>
      <c r="B5969" s="18">
        <v>3</v>
      </c>
      <c r="C5969" s="16" t="s">
        <v>474</v>
      </c>
      <c r="D5969" s="21">
        <v>43641</v>
      </c>
      <c r="E5969" s="16" t="s">
        <v>75</v>
      </c>
      <c r="F5969" s="21">
        <v>44153</v>
      </c>
      <c r="G5969" s="16" t="s">
        <v>832</v>
      </c>
      <c r="H5969" s="26" t="s">
        <v>334</v>
      </c>
      <c r="I5969" s="16" t="s">
        <v>732</v>
      </c>
      <c r="J5969" s="20" t="s">
        <v>116</v>
      </c>
      <c r="L5969" s="16" t="s">
        <v>116</v>
      </c>
      <c r="M5969" s="26" t="s">
        <v>10550</v>
      </c>
      <c r="N5969" s="26" t="s">
        <v>2587</v>
      </c>
      <c r="O5969" s="16" t="s">
        <v>188</v>
      </c>
      <c r="P5969" s="26" t="s">
        <v>2347</v>
      </c>
      <c r="Q5969" s="26" t="s">
        <v>2587</v>
      </c>
      <c r="R5969" s="16" t="s">
        <v>139</v>
      </c>
      <c r="S5969" s="16" t="s">
        <v>84</v>
      </c>
      <c r="T5969" s="22">
        <v>6</v>
      </c>
      <c r="U5969" s="21">
        <v>43966</v>
      </c>
      <c r="V5969" s="16" t="s">
        <v>1179</v>
      </c>
      <c r="W5969" s="20" t="s">
        <v>43</v>
      </c>
      <c r="X5969" s="16" t="s">
        <v>78</v>
      </c>
      <c r="Y5969" s="26" t="s">
        <v>10549</v>
      </c>
      <c r="Z5969" s="24" t="s">
        <v>32</v>
      </c>
      <c r="AA5969" s="24" t="s">
        <v>32</v>
      </c>
      <c r="AB5969" s="24" t="s">
        <v>32</v>
      </c>
      <c r="AC5969" s="24" t="s">
        <v>32</v>
      </c>
      <c r="AD5969" s="25">
        <v>0</v>
      </c>
      <c r="AE5969" s="25">
        <v>0</v>
      </c>
      <c r="AF5969" s="25">
        <v>163395</v>
      </c>
      <c r="AG5969" s="25">
        <v>1089190</v>
      </c>
      <c r="AH5969" s="25">
        <v>1252585</v>
      </c>
      <c r="AI5969" s="16" t="s">
        <v>10548</v>
      </c>
    </row>
    <row r="5970" spans="1:35" x14ac:dyDescent="0.25">
      <c r="A5970" s="17">
        <v>129211</v>
      </c>
      <c r="B5970" s="18">
        <v>3</v>
      </c>
      <c r="C5970" s="16" t="s">
        <v>474</v>
      </c>
      <c r="D5970" s="21">
        <v>43641</v>
      </c>
      <c r="E5970" s="16" t="s">
        <v>75</v>
      </c>
      <c r="F5970" s="21">
        <v>44167</v>
      </c>
      <c r="G5970" s="16" t="s">
        <v>832</v>
      </c>
      <c r="H5970" s="26" t="s">
        <v>425</v>
      </c>
      <c r="I5970" s="16" t="s">
        <v>691</v>
      </c>
      <c r="J5970" s="20" t="s">
        <v>116</v>
      </c>
      <c r="L5970" s="16" t="s">
        <v>116</v>
      </c>
      <c r="M5970" s="26" t="s">
        <v>5307</v>
      </c>
      <c r="N5970" s="26" t="s">
        <v>2343</v>
      </c>
      <c r="O5970" s="16" t="s">
        <v>188</v>
      </c>
      <c r="P5970" s="26" t="s">
        <v>188</v>
      </c>
      <c r="Q5970" s="26" t="s">
        <v>2343</v>
      </c>
      <c r="T5970" s="22">
        <v>0.31</v>
      </c>
      <c r="U5970" s="21">
        <v>43966</v>
      </c>
      <c r="V5970" s="16" t="s">
        <v>1179</v>
      </c>
      <c r="W5970" s="20" t="s">
        <v>472</v>
      </c>
      <c r="X5970" s="16" t="s">
        <v>140</v>
      </c>
      <c r="Z5970" s="25">
        <v>0</v>
      </c>
      <c r="AA5970" s="25">
        <v>0</v>
      </c>
      <c r="AB5970" s="25">
        <v>0</v>
      </c>
      <c r="AC5970" s="25">
        <v>-15045</v>
      </c>
      <c r="AD5970" s="25">
        <v>0</v>
      </c>
      <c r="AE5970" s="25">
        <v>0</v>
      </c>
      <c r="AF5970" s="25">
        <v>0</v>
      </c>
      <c r="AG5970" s="25">
        <v>441995</v>
      </c>
      <c r="AH5970" s="25">
        <v>441995</v>
      </c>
      <c r="AI5970" s="16" t="s">
        <v>5308</v>
      </c>
    </row>
    <row r="5971" spans="1:35" x14ac:dyDescent="0.25">
      <c r="A5971" s="17">
        <v>129212</v>
      </c>
      <c r="B5971" s="18">
        <v>3</v>
      </c>
      <c r="C5971" s="16" t="s">
        <v>474</v>
      </c>
      <c r="D5971" s="21">
        <v>43641</v>
      </c>
      <c r="E5971" s="16" t="s">
        <v>75</v>
      </c>
      <c r="F5971" s="21">
        <v>44167</v>
      </c>
      <c r="G5971" s="16" t="s">
        <v>832</v>
      </c>
      <c r="H5971" s="26" t="s">
        <v>57</v>
      </c>
      <c r="I5971" s="16" t="s">
        <v>691</v>
      </c>
      <c r="J5971" s="20" t="s">
        <v>116</v>
      </c>
      <c r="L5971" s="16" t="s">
        <v>116</v>
      </c>
      <c r="M5971" s="26" t="s">
        <v>5309</v>
      </c>
      <c r="N5971" s="26" t="s">
        <v>2343</v>
      </c>
      <c r="O5971" s="16" t="s">
        <v>188</v>
      </c>
      <c r="P5971" s="26" t="s">
        <v>188</v>
      </c>
      <c r="Q5971" s="26" t="s">
        <v>2343</v>
      </c>
      <c r="T5971" s="22">
        <v>3.33</v>
      </c>
      <c r="U5971" s="21">
        <v>43966</v>
      </c>
      <c r="V5971" s="16" t="s">
        <v>1179</v>
      </c>
      <c r="W5971" s="20" t="s">
        <v>43</v>
      </c>
      <c r="X5971" s="16" t="s">
        <v>140</v>
      </c>
      <c r="Z5971" s="25">
        <v>0</v>
      </c>
      <c r="AA5971" s="25">
        <v>0</v>
      </c>
      <c r="AB5971" s="25">
        <v>0</v>
      </c>
      <c r="AC5971" s="25">
        <v>-74957</v>
      </c>
      <c r="AD5971" s="25">
        <v>0</v>
      </c>
      <c r="AE5971" s="25">
        <v>0</v>
      </c>
      <c r="AF5971" s="25">
        <v>0</v>
      </c>
      <c r="AG5971" s="25">
        <v>1639193</v>
      </c>
      <c r="AH5971" s="25">
        <v>1639193</v>
      </c>
      <c r="AI5971" s="16" t="s">
        <v>5310</v>
      </c>
    </row>
    <row r="5972" spans="1:35" x14ac:dyDescent="0.25">
      <c r="A5972" s="17">
        <v>129213</v>
      </c>
      <c r="B5972" s="18">
        <v>3</v>
      </c>
      <c r="C5972" s="16" t="s">
        <v>31</v>
      </c>
      <c r="D5972" s="21">
        <v>43641</v>
      </c>
      <c r="E5972" s="16" t="s">
        <v>75</v>
      </c>
      <c r="F5972" s="21">
        <v>44299</v>
      </c>
      <c r="G5972" s="16" t="s">
        <v>75</v>
      </c>
      <c r="H5972" s="26" t="s">
        <v>98</v>
      </c>
      <c r="I5972" s="16" t="s">
        <v>1690</v>
      </c>
      <c r="J5972" s="20" t="s">
        <v>116</v>
      </c>
      <c r="L5972" s="16" t="s">
        <v>116</v>
      </c>
      <c r="M5972" s="26" t="s">
        <v>5311</v>
      </c>
      <c r="N5972" s="26" t="s">
        <v>2343</v>
      </c>
      <c r="O5972" s="16" t="s">
        <v>188</v>
      </c>
      <c r="P5972" s="26" t="s">
        <v>443</v>
      </c>
      <c r="Q5972" s="26" t="s">
        <v>2343</v>
      </c>
      <c r="R5972" s="16" t="s">
        <v>139</v>
      </c>
      <c r="S5972" s="16" t="s">
        <v>84</v>
      </c>
      <c r="T5972" s="22">
        <v>2.09</v>
      </c>
      <c r="U5972" s="21">
        <v>44281</v>
      </c>
      <c r="V5972" s="16" t="s">
        <v>1179</v>
      </c>
      <c r="W5972" s="20" t="s">
        <v>472</v>
      </c>
      <c r="X5972" s="16" t="s">
        <v>140</v>
      </c>
      <c r="Z5972" s="25">
        <v>0</v>
      </c>
      <c r="AA5972" s="25">
        <v>0</v>
      </c>
      <c r="AB5972" s="25">
        <v>124160</v>
      </c>
      <c r="AC5972" s="25">
        <v>935470</v>
      </c>
      <c r="AD5972" s="25">
        <v>0</v>
      </c>
      <c r="AE5972" s="25">
        <v>0</v>
      </c>
      <c r="AF5972" s="25">
        <v>124160</v>
      </c>
      <c r="AG5972" s="25">
        <v>935470</v>
      </c>
      <c r="AH5972" s="25">
        <v>1059630</v>
      </c>
      <c r="AI5972" s="16" t="s">
        <v>5312</v>
      </c>
    </row>
    <row r="5973" spans="1:35" x14ac:dyDescent="0.25">
      <c r="A5973" s="17">
        <v>129214</v>
      </c>
      <c r="B5973" s="18">
        <v>3</v>
      </c>
      <c r="C5973" s="16" t="s">
        <v>73</v>
      </c>
      <c r="D5973" s="21">
        <v>43641</v>
      </c>
      <c r="E5973" s="16" t="s">
        <v>75</v>
      </c>
      <c r="F5973" s="21">
        <v>44321</v>
      </c>
      <c r="G5973" s="16" t="s">
        <v>75</v>
      </c>
      <c r="H5973" s="26" t="s">
        <v>307</v>
      </c>
      <c r="I5973" s="16" t="s">
        <v>5446</v>
      </c>
      <c r="J5973" s="20" t="s">
        <v>116</v>
      </c>
      <c r="L5973" s="16" t="s">
        <v>116</v>
      </c>
      <c r="M5973" s="26" t="s">
        <v>10547</v>
      </c>
      <c r="N5973" s="26" t="s">
        <v>2587</v>
      </c>
      <c r="O5973" s="16" t="s">
        <v>188</v>
      </c>
      <c r="P5973" s="26" t="s">
        <v>443</v>
      </c>
      <c r="Q5973" s="26" t="s">
        <v>2587</v>
      </c>
      <c r="R5973" s="16" t="s">
        <v>139</v>
      </c>
      <c r="S5973" s="16" t="s">
        <v>4621</v>
      </c>
      <c r="T5973" s="22">
        <v>4.0199999999999996</v>
      </c>
      <c r="V5973" s="16" t="s">
        <v>1179</v>
      </c>
      <c r="W5973" s="20" t="s">
        <v>43</v>
      </c>
      <c r="X5973" s="16" t="s">
        <v>78</v>
      </c>
      <c r="Z5973" s="24" t="s">
        <v>32</v>
      </c>
      <c r="AA5973" s="24" t="s">
        <v>32</v>
      </c>
      <c r="AB5973" s="24" t="s">
        <v>32</v>
      </c>
      <c r="AC5973" s="24" t="s">
        <v>32</v>
      </c>
      <c r="AD5973" s="24" t="s">
        <v>32</v>
      </c>
      <c r="AE5973" s="24" t="s">
        <v>32</v>
      </c>
      <c r="AF5973" s="24" t="s">
        <v>32</v>
      </c>
      <c r="AG5973" s="24" t="s">
        <v>32</v>
      </c>
      <c r="AH5973" s="24" t="s">
        <v>32</v>
      </c>
      <c r="AI5973" s="16" t="s">
        <v>10546</v>
      </c>
    </row>
    <row r="5974" spans="1:35" x14ac:dyDescent="0.25">
      <c r="A5974" s="17">
        <v>129215</v>
      </c>
      <c r="B5974" s="18">
        <v>3</v>
      </c>
      <c r="C5974" s="16" t="s">
        <v>474</v>
      </c>
      <c r="D5974" s="21">
        <v>43641</v>
      </c>
      <c r="E5974" s="16" t="s">
        <v>75</v>
      </c>
      <c r="F5974" s="21">
        <v>44133</v>
      </c>
      <c r="G5974" s="16" t="s">
        <v>75</v>
      </c>
      <c r="H5974" s="26" t="s">
        <v>49</v>
      </c>
      <c r="I5974" s="16" t="s">
        <v>441</v>
      </c>
      <c r="J5974" s="20" t="s">
        <v>116</v>
      </c>
      <c r="L5974" s="16" t="s">
        <v>116</v>
      </c>
      <c r="M5974" s="26" t="s">
        <v>10545</v>
      </c>
      <c r="N5974" s="26" t="s">
        <v>2343</v>
      </c>
      <c r="O5974" s="16" t="s">
        <v>188</v>
      </c>
      <c r="P5974" s="26" t="s">
        <v>443</v>
      </c>
      <c r="Q5974" s="26" t="s">
        <v>2343</v>
      </c>
      <c r="R5974" s="16" t="s">
        <v>139</v>
      </c>
      <c r="S5974" s="16" t="s">
        <v>84</v>
      </c>
      <c r="T5974" s="22">
        <v>4.63</v>
      </c>
      <c r="U5974" s="21">
        <v>43868</v>
      </c>
      <c r="V5974" s="16" t="s">
        <v>1179</v>
      </c>
      <c r="W5974" s="20" t="s">
        <v>43</v>
      </c>
      <c r="X5974" s="16" t="s">
        <v>140</v>
      </c>
      <c r="Z5974" s="24" t="s">
        <v>32</v>
      </c>
      <c r="AA5974" s="24" t="s">
        <v>32</v>
      </c>
      <c r="AB5974" s="24" t="s">
        <v>32</v>
      </c>
      <c r="AC5974" s="24" t="s">
        <v>32</v>
      </c>
      <c r="AD5974" s="25">
        <v>0</v>
      </c>
      <c r="AE5974" s="25">
        <v>0</v>
      </c>
      <c r="AF5974" s="25">
        <v>30530</v>
      </c>
      <c r="AG5974" s="25">
        <v>2265000</v>
      </c>
      <c r="AH5974" s="25">
        <v>2295530</v>
      </c>
      <c r="AI5974" s="16" t="s">
        <v>10544</v>
      </c>
    </row>
    <row r="5975" spans="1:35" x14ac:dyDescent="0.25">
      <c r="A5975" s="17">
        <v>129216</v>
      </c>
      <c r="B5975" s="18">
        <v>3</v>
      </c>
      <c r="C5975" s="16" t="s">
        <v>474</v>
      </c>
      <c r="D5975" s="21">
        <v>43641</v>
      </c>
      <c r="E5975" s="16" t="s">
        <v>75</v>
      </c>
      <c r="F5975" s="21">
        <v>44089</v>
      </c>
      <c r="G5975" s="16" t="s">
        <v>75</v>
      </c>
      <c r="H5975" s="26" t="s">
        <v>173</v>
      </c>
      <c r="I5975" s="16" t="s">
        <v>826</v>
      </c>
      <c r="J5975" s="20" t="s">
        <v>116</v>
      </c>
      <c r="L5975" s="16" t="s">
        <v>116</v>
      </c>
      <c r="M5975" s="26" t="s">
        <v>5313</v>
      </c>
      <c r="N5975" s="26" t="s">
        <v>2357</v>
      </c>
      <c r="O5975" s="16" t="s">
        <v>188</v>
      </c>
      <c r="P5975" s="26" t="s">
        <v>188</v>
      </c>
      <c r="Q5975" s="26" t="s">
        <v>2357</v>
      </c>
      <c r="T5975" s="22">
        <v>5.51</v>
      </c>
      <c r="U5975" s="21">
        <v>43966</v>
      </c>
      <c r="V5975" s="16" t="s">
        <v>2358</v>
      </c>
      <c r="W5975" s="20" t="s">
        <v>43</v>
      </c>
      <c r="X5975" s="16" t="s">
        <v>78</v>
      </c>
      <c r="Z5975" s="25">
        <v>0</v>
      </c>
      <c r="AA5975" s="25">
        <v>0</v>
      </c>
      <c r="AB5975" s="25">
        <v>0</v>
      </c>
      <c r="AC5975" s="25">
        <v>-202999</v>
      </c>
      <c r="AD5975" s="25">
        <v>0</v>
      </c>
      <c r="AE5975" s="25">
        <v>0</v>
      </c>
      <c r="AF5975" s="25">
        <v>0</v>
      </c>
      <c r="AG5975" s="25">
        <v>853351</v>
      </c>
      <c r="AH5975" s="25">
        <v>853351</v>
      </c>
      <c r="AI5975" s="16" t="s">
        <v>5314</v>
      </c>
    </row>
    <row r="5976" spans="1:35" x14ac:dyDescent="0.25">
      <c r="A5976" s="17">
        <v>129217</v>
      </c>
      <c r="B5976" s="18">
        <v>3</v>
      </c>
      <c r="C5976" s="16" t="s">
        <v>73</v>
      </c>
      <c r="D5976" s="21">
        <v>43641</v>
      </c>
      <c r="E5976" s="16" t="s">
        <v>75</v>
      </c>
      <c r="F5976" s="21">
        <v>44006</v>
      </c>
      <c r="G5976" s="16" t="s">
        <v>75</v>
      </c>
      <c r="H5976" s="26" t="s">
        <v>955</v>
      </c>
      <c r="I5976" s="16" t="s">
        <v>2108</v>
      </c>
      <c r="J5976" s="20" t="s">
        <v>116</v>
      </c>
      <c r="L5976" s="16" t="s">
        <v>116</v>
      </c>
      <c r="M5976" s="26" t="s">
        <v>10543</v>
      </c>
      <c r="N5976" s="26" t="s">
        <v>2343</v>
      </c>
      <c r="O5976" s="16" t="s">
        <v>188</v>
      </c>
      <c r="P5976" s="26" t="s">
        <v>188</v>
      </c>
      <c r="Q5976" s="26" t="s">
        <v>2343</v>
      </c>
      <c r="R5976" s="16" t="s">
        <v>139</v>
      </c>
      <c r="S5976" s="16" t="s">
        <v>4621</v>
      </c>
      <c r="T5976" s="22">
        <v>3.25</v>
      </c>
      <c r="V5976" s="16" t="s">
        <v>1179</v>
      </c>
      <c r="W5976" s="20" t="s">
        <v>43</v>
      </c>
      <c r="X5976" s="16" t="s">
        <v>78</v>
      </c>
      <c r="Z5976" s="24" t="s">
        <v>32</v>
      </c>
      <c r="AA5976" s="24" t="s">
        <v>32</v>
      </c>
      <c r="AB5976" s="24" t="s">
        <v>32</v>
      </c>
      <c r="AC5976" s="24" t="s">
        <v>32</v>
      </c>
      <c r="AD5976" s="24" t="s">
        <v>32</v>
      </c>
      <c r="AE5976" s="24" t="s">
        <v>32</v>
      </c>
      <c r="AF5976" s="24" t="s">
        <v>32</v>
      </c>
      <c r="AG5976" s="24" t="s">
        <v>32</v>
      </c>
      <c r="AH5976" s="24" t="s">
        <v>32</v>
      </c>
    </row>
    <row r="5977" spans="1:35" x14ac:dyDescent="0.25">
      <c r="A5977" s="17">
        <v>129218</v>
      </c>
      <c r="B5977" s="18">
        <v>3</v>
      </c>
      <c r="C5977" s="16" t="s">
        <v>31</v>
      </c>
      <c r="D5977" s="21">
        <v>43641</v>
      </c>
      <c r="E5977" s="16" t="s">
        <v>75</v>
      </c>
      <c r="F5977" s="21">
        <v>44006</v>
      </c>
      <c r="G5977" s="16" t="s">
        <v>75</v>
      </c>
      <c r="H5977" s="26" t="s">
        <v>434</v>
      </c>
      <c r="I5977" s="16" t="s">
        <v>441</v>
      </c>
      <c r="J5977" s="20" t="s">
        <v>116</v>
      </c>
      <c r="L5977" s="16" t="s">
        <v>116</v>
      </c>
      <c r="M5977" s="26" t="s">
        <v>5315</v>
      </c>
      <c r="N5977" s="26" t="s">
        <v>2343</v>
      </c>
      <c r="O5977" s="16" t="s">
        <v>188</v>
      </c>
      <c r="P5977" s="26" t="s">
        <v>443</v>
      </c>
      <c r="Q5977" s="26" t="s">
        <v>2343</v>
      </c>
      <c r="R5977" s="16" t="s">
        <v>139</v>
      </c>
      <c r="S5977" s="16" t="s">
        <v>84</v>
      </c>
      <c r="T5977" s="22">
        <v>5.68</v>
      </c>
      <c r="U5977" s="21">
        <v>43966</v>
      </c>
      <c r="V5977" s="16" t="s">
        <v>1179</v>
      </c>
      <c r="W5977" s="20" t="s">
        <v>472</v>
      </c>
      <c r="X5977" s="16" t="s">
        <v>140</v>
      </c>
      <c r="Z5977" s="25">
        <v>0</v>
      </c>
      <c r="AA5977" s="25">
        <v>0</v>
      </c>
      <c r="AB5977" s="25">
        <v>-4839</v>
      </c>
      <c r="AC5977" s="25">
        <v>-216205</v>
      </c>
      <c r="AD5977" s="25">
        <v>0</v>
      </c>
      <c r="AE5977" s="25">
        <v>0</v>
      </c>
      <c r="AF5977" s="25">
        <v>34541</v>
      </c>
      <c r="AG5977" s="25">
        <v>1320665</v>
      </c>
      <c r="AH5977" s="25">
        <v>1355206</v>
      </c>
      <c r="AI5977" s="16" t="s">
        <v>5316</v>
      </c>
    </row>
    <row r="5978" spans="1:35" x14ac:dyDescent="0.25">
      <c r="A5978" s="17">
        <v>129220</v>
      </c>
      <c r="B5978" s="18">
        <v>3</v>
      </c>
      <c r="C5978" s="16" t="s">
        <v>474</v>
      </c>
      <c r="D5978" s="21">
        <v>43641</v>
      </c>
      <c r="E5978" s="16" t="s">
        <v>75</v>
      </c>
      <c r="F5978" s="21">
        <v>44337</v>
      </c>
      <c r="G5978" s="16" t="s">
        <v>832</v>
      </c>
      <c r="H5978" s="26" t="s">
        <v>57</v>
      </c>
      <c r="I5978" s="16" t="s">
        <v>5317</v>
      </c>
      <c r="J5978" s="20" t="s">
        <v>116</v>
      </c>
      <c r="L5978" s="16" t="s">
        <v>116</v>
      </c>
      <c r="M5978" s="26" t="s">
        <v>5318</v>
      </c>
      <c r="N5978" s="26" t="s">
        <v>2587</v>
      </c>
      <c r="O5978" s="16" t="s">
        <v>188</v>
      </c>
      <c r="P5978" s="26" t="s">
        <v>188</v>
      </c>
      <c r="Q5978" s="26" t="s">
        <v>2587</v>
      </c>
      <c r="T5978" s="22">
        <v>5.41</v>
      </c>
      <c r="U5978" s="21">
        <v>44008</v>
      </c>
      <c r="V5978" s="16" t="s">
        <v>1179</v>
      </c>
      <c r="W5978" s="20" t="s">
        <v>43</v>
      </c>
      <c r="X5978" s="16" t="s">
        <v>78</v>
      </c>
      <c r="Z5978" s="25">
        <v>0</v>
      </c>
      <c r="AA5978" s="25">
        <v>0</v>
      </c>
      <c r="AB5978" s="25">
        <v>0</v>
      </c>
      <c r="AC5978" s="25">
        <v>-71753</v>
      </c>
      <c r="AD5978" s="25">
        <v>0</v>
      </c>
      <c r="AE5978" s="25">
        <v>0</v>
      </c>
      <c r="AF5978" s="25">
        <v>0</v>
      </c>
      <c r="AG5978" s="25">
        <v>945837</v>
      </c>
      <c r="AH5978" s="25">
        <v>945837</v>
      </c>
      <c r="AI5978" s="16" t="s">
        <v>5319</v>
      </c>
    </row>
    <row r="5979" spans="1:35" x14ac:dyDescent="0.25">
      <c r="A5979" s="17">
        <v>129221</v>
      </c>
      <c r="B5979" s="18">
        <v>3</v>
      </c>
      <c r="C5979" s="16" t="s">
        <v>474</v>
      </c>
      <c r="D5979" s="21">
        <v>43641</v>
      </c>
      <c r="E5979" s="16" t="s">
        <v>75</v>
      </c>
      <c r="F5979" s="21">
        <v>44337</v>
      </c>
      <c r="G5979" s="16" t="s">
        <v>832</v>
      </c>
      <c r="H5979" s="26" t="s">
        <v>331</v>
      </c>
      <c r="I5979" s="16" t="s">
        <v>5317</v>
      </c>
      <c r="J5979" s="20" t="s">
        <v>116</v>
      </c>
      <c r="L5979" s="16" t="s">
        <v>116</v>
      </c>
      <c r="M5979" s="26" t="s">
        <v>5320</v>
      </c>
      <c r="N5979" s="26" t="s">
        <v>2587</v>
      </c>
      <c r="O5979" s="16" t="s">
        <v>188</v>
      </c>
      <c r="P5979" s="26" t="s">
        <v>188</v>
      </c>
      <c r="Q5979" s="26" t="s">
        <v>2587</v>
      </c>
      <c r="T5979" s="22">
        <v>1.2</v>
      </c>
      <c r="U5979" s="21">
        <v>44008</v>
      </c>
      <c r="V5979" s="16" t="s">
        <v>1179</v>
      </c>
      <c r="W5979" s="20" t="s">
        <v>43</v>
      </c>
      <c r="X5979" s="16" t="s">
        <v>78</v>
      </c>
      <c r="Z5979" s="25">
        <v>0</v>
      </c>
      <c r="AA5979" s="25">
        <v>0</v>
      </c>
      <c r="AB5979" s="25">
        <v>0</v>
      </c>
      <c r="AC5979" s="25">
        <v>-16618</v>
      </c>
      <c r="AD5979" s="25">
        <v>0</v>
      </c>
      <c r="AE5979" s="25">
        <v>0</v>
      </c>
      <c r="AF5979" s="25">
        <v>0</v>
      </c>
      <c r="AG5979" s="25">
        <v>252122</v>
      </c>
      <c r="AH5979" s="25">
        <v>252122</v>
      </c>
      <c r="AI5979" s="16" t="s">
        <v>5321</v>
      </c>
    </row>
    <row r="5980" spans="1:35" x14ac:dyDescent="0.25">
      <c r="A5980" s="17">
        <v>129222</v>
      </c>
      <c r="B5980" s="18">
        <v>3</v>
      </c>
      <c r="C5980" s="16" t="s">
        <v>474</v>
      </c>
      <c r="D5980" s="21">
        <v>43641</v>
      </c>
      <c r="E5980" s="16" t="s">
        <v>75</v>
      </c>
      <c r="F5980" s="21">
        <v>44200</v>
      </c>
      <c r="G5980" s="16" t="s">
        <v>832</v>
      </c>
      <c r="H5980" s="26" t="s">
        <v>955</v>
      </c>
      <c r="I5980" s="16" t="s">
        <v>802</v>
      </c>
      <c r="J5980" s="20" t="s">
        <v>116</v>
      </c>
      <c r="L5980" s="16" t="s">
        <v>116</v>
      </c>
      <c r="M5980" s="26" t="s">
        <v>5322</v>
      </c>
      <c r="N5980" s="26" t="s">
        <v>2357</v>
      </c>
      <c r="O5980" s="16" t="s">
        <v>188</v>
      </c>
      <c r="P5980" s="26" t="s">
        <v>2347</v>
      </c>
      <c r="Q5980" s="26" t="s">
        <v>2357</v>
      </c>
      <c r="R5980" s="16" t="s">
        <v>139</v>
      </c>
      <c r="S5980" s="16" t="s">
        <v>84</v>
      </c>
      <c r="T5980" s="22">
        <v>8.6999999999999993</v>
      </c>
      <c r="U5980" s="21">
        <v>44008</v>
      </c>
      <c r="V5980" s="16" t="s">
        <v>2358</v>
      </c>
      <c r="W5980" s="20" t="s">
        <v>43</v>
      </c>
      <c r="X5980" s="16" t="s">
        <v>78</v>
      </c>
      <c r="Y5980" s="26" t="s">
        <v>5323</v>
      </c>
      <c r="Z5980" s="25">
        <v>0</v>
      </c>
      <c r="AA5980" s="25">
        <v>0</v>
      </c>
      <c r="AB5980" s="25">
        <v>52658</v>
      </c>
      <c r="AC5980" s="25">
        <v>-262473</v>
      </c>
      <c r="AD5980" s="25">
        <v>0</v>
      </c>
      <c r="AE5980" s="25">
        <v>0</v>
      </c>
      <c r="AF5980" s="25">
        <v>57658</v>
      </c>
      <c r="AG5980" s="25">
        <v>1063487</v>
      </c>
      <c r="AH5980" s="25">
        <v>1121145</v>
      </c>
      <c r="AI5980" s="16" t="s">
        <v>5324</v>
      </c>
    </row>
    <row r="5981" spans="1:35" x14ac:dyDescent="0.25">
      <c r="A5981" s="17">
        <v>129223</v>
      </c>
      <c r="B5981" s="18">
        <v>3</v>
      </c>
      <c r="C5981" s="16" t="s">
        <v>31</v>
      </c>
      <c r="D5981" s="21">
        <v>43641</v>
      </c>
      <c r="E5981" s="16" t="s">
        <v>75</v>
      </c>
      <c r="F5981" s="21">
        <v>44349</v>
      </c>
      <c r="G5981" s="16" t="s">
        <v>832</v>
      </c>
      <c r="H5981" s="26" t="s">
        <v>255</v>
      </c>
      <c r="I5981" s="16" t="s">
        <v>5301</v>
      </c>
      <c r="J5981" s="20" t="s">
        <v>116</v>
      </c>
      <c r="L5981" s="16" t="s">
        <v>116</v>
      </c>
      <c r="M5981" s="26" t="s">
        <v>5325</v>
      </c>
      <c r="N5981" s="26" t="s">
        <v>3721</v>
      </c>
      <c r="O5981" s="16" t="s">
        <v>188</v>
      </c>
      <c r="P5981" s="26" t="s">
        <v>443</v>
      </c>
      <c r="Q5981" s="26" t="s">
        <v>3721</v>
      </c>
      <c r="R5981" s="16" t="s">
        <v>139</v>
      </c>
      <c r="S5981" s="16" t="s">
        <v>84</v>
      </c>
      <c r="T5981" s="22">
        <v>9.17</v>
      </c>
      <c r="U5981" s="21">
        <v>44323</v>
      </c>
      <c r="V5981" s="16" t="s">
        <v>1179</v>
      </c>
      <c r="W5981" s="20" t="s">
        <v>43</v>
      </c>
      <c r="X5981" s="16" t="s">
        <v>78</v>
      </c>
      <c r="Z5981" s="25">
        <v>0</v>
      </c>
      <c r="AA5981" s="25">
        <v>0</v>
      </c>
      <c r="AB5981" s="25">
        <v>41790</v>
      </c>
      <c r="AC5981" s="25">
        <v>1227010</v>
      </c>
      <c r="AD5981" s="25">
        <v>0</v>
      </c>
      <c r="AE5981" s="25">
        <v>0</v>
      </c>
      <c r="AF5981" s="25">
        <v>41790</v>
      </c>
      <c r="AG5981" s="25">
        <v>1227010</v>
      </c>
      <c r="AH5981" s="25">
        <v>1268800</v>
      </c>
      <c r="AI5981" s="16" t="s">
        <v>5326</v>
      </c>
    </row>
    <row r="5982" spans="1:35" x14ac:dyDescent="0.25">
      <c r="A5982" s="17">
        <v>129224</v>
      </c>
      <c r="B5982" s="18">
        <v>3</v>
      </c>
      <c r="C5982" s="16" t="s">
        <v>474</v>
      </c>
      <c r="D5982" s="21">
        <v>43641</v>
      </c>
      <c r="E5982" s="16" t="s">
        <v>75</v>
      </c>
      <c r="F5982" s="21">
        <v>44180</v>
      </c>
      <c r="G5982" s="16" t="s">
        <v>832</v>
      </c>
      <c r="H5982" s="26" t="s">
        <v>354</v>
      </c>
      <c r="I5982" s="16" t="s">
        <v>3618</v>
      </c>
      <c r="J5982" s="20" t="s">
        <v>116</v>
      </c>
      <c r="L5982" s="16" t="s">
        <v>116</v>
      </c>
      <c r="M5982" s="26" t="s">
        <v>5327</v>
      </c>
      <c r="N5982" s="26" t="s">
        <v>2587</v>
      </c>
      <c r="O5982" s="16" t="s">
        <v>188</v>
      </c>
      <c r="P5982" s="26" t="s">
        <v>443</v>
      </c>
      <c r="Q5982" s="26" t="s">
        <v>2587</v>
      </c>
      <c r="R5982" s="16" t="s">
        <v>139</v>
      </c>
      <c r="S5982" s="16" t="s">
        <v>84</v>
      </c>
      <c r="T5982" s="22">
        <v>7.23</v>
      </c>
      <c r="U5982" s="21">
        <v>44057</v>
      </c>
      <c r="V5982" s="16" t="s">
        <v>1179</v>
      </c>
      <c r="W5982" s="20" t="s">
        <v>43</v>
      </c>
      <c r="X5982" s="16" t="s">
        <v>78</v>
      </c>
      <c r="Z5982" s="25">
        <v>0</v>
      </c>
      <c r="AA5982" s="25">
        <v>0</v>
      </c>
      <c r="AB5982" s="25">
        <v>33151</v>
      </c>
      <c r="AC5982" s="25">
        <v>723265</v>
      </c>
      <c r="AD5982" s="25">
        <v>0</v>
      </c>
      <c r="AE5982" s="25">
        <v>0</v>
      </c>
      <c r="AF5982" s="25">
        <v>33151</v>
      </c>
      <c r="AG5982" s="25">
        <v>723265</v>
      </c>
      <c r="AH5982" s="25">
        <v>756416</v>
      </c>
      <c r="AI5982" s="16" t="s">
        <v>5328</v>
      </c>
    </row>
    <row r="5983" spans="1:35" x14ac:dyDescent="0.25">
      <c r="A5983" s="17">
        <v>129225</v>
      </c>
      <c r="B5983" s="18">
        <v>3</v>
      </c>
      <c r="C5983" s="16" t="s">
        <v>73</v>
      </c>
      <c r="D5983" s="21">
        <v>43641</v>
      </c>
      <c r="E5983" s="16" t="s">
        <v>75</v>
      </c>
      <c r="F5983" s="21">
        <v>44011</v>
      </c>
      <c r="G5983" s="16" t="s">
        <v>75</v>
      </c>
      <c r="H5983" s="26" t="s">
        <v>273</v>
      </c>
      <c r="I5983" s="16" t="s">
        <v>2345</v>
      </c>
      <c r="J5983" s="20" t="s">
        <v>116</v>
      </c>
      <c r="L5983" s="16" t="s">
        <v>116</v>
      </c>
      <c r="M5983" s="26" t="s">
        <v>10542</v>
      </c>
      <c r="N5983" s="26" t="s">
        <v>2587</v>
      </c>
      <c r="O5983" s="16" t="s">
        <v>188</v>
      </c>
      <c r="P5983" s="26" t="s">
        <v>443</v>
      </c>
      <c r="Q5983" s="26" t="s">
        <v>2587</v>
      </c>
      <c r="R5983" s="16" t="s">
        <v>139</v>
      </c>
      <c r="S5983" s="16" t="s">
        <v>4621</v>
      </c>
      <c r="T5983" s="22">
        <v>6.85</v>
      </c>
      <c r="U5983" s="21">
        <v>44596</v>
      </c>
      <c r="V5983" s="16" t="s">
        <v>1179</v>
      </c>
      <c r="W5983" s="20" t="s">
        <v>43</v>
      </c>
      <c r="X5983" s="16" t="s">
        <v>78</v>
      </c>
      <c r="Z5983" s="24" t="s">
        <v>32</v>
      </c>
      <c r="AA5983" s="24" t="s">
        <v>32</v>
      </c>
      <c r="AB5983" s="24" t="s">
        <v>32</v>
      </c>
      <c r="AC5983" s="24" t="s">
        <v>32</v>
      </c>
      <c r="AD5983" s="24" t="s">
        <v>32</v>
      </c>
      <c r="AE5983" s="24" t="s">
        <v>32</v>
      </c>
      <c r="AF5983" s="24" t="s">
        <v>32</v>
      </c>
      <c r="AG5983" s="24" t="s">
        <v>32</v>
      </c>
      <c r="AH5983" s="24" t="s">
        <v>32</v>
      </c>
      <c r="AI5983" s="16" t="s">
        <v>10541</v>
      </c>
    </row>
    <row r="5984" spans="1:35" x14ac:dyDescent="0.25">
      <c r="A5984" s="17">
        <v>129226</v>
      </c>
      <c r="B5984" s="18">
        <v>3</v>
      </c>
      <c r="C5984" s="16" t="s">
        <v>73</v>
      </c>
      <c r="D5984" s="21">
        <v>43641</v>
      </c>
      <c r="E5984" s="16" t="s">
        <v>75</v>
      </c>
      <c r="F5984" s="21">
        <v>44364</v>
      </c>
      <c r="G5984" s="16" t="s">
        <v>75</v>
      </c>
      <c r="H5984" s="26" t="s">
        <v>98</v>
      </c>
      <c r="I5984" s="16" t="s">
        <v>1690</v>
      </c>
      <c r="J5984" s="20" t="s">
        <v>116</v>
      </c>
      <c r="L5984" s="16" t="s">
        <v>116</v>
      </c>
      <c r="M5984" s="26" t="s">
        <v>10540</v>
      </c>
      <c r="N5984" s="26" t="s">
        <v>2343</v>
      </c>
      <c r="O5984" s="16" t="s">
        <v>188</v>
      </c>
      <c r="P5984" s="26" t="s">
        <v>443</v>
      </c>
      <c r="Q5984" s="26" t="s">
        <v>2343</v>
      </c>
      <c r="R5984" s="16" t="s">
        <v>139</v>
      </c>
      <c r="S5984" s="16" t="s">
        <v>4621</v>
      </c>
      <c r="T5984" s="22">
        <v>1.93</v>
      </c>
      <c r="V5984" s="16" t="s">
        <v>1179</v>
      </c>
      <c r="W5984" s="20" t="s">
        <v>472</v>
      </c>
      <c r="X5984" s="16" t="s">
        <v>140</v>
      </c>
      <c r="Z5984" s="24" t="s">
        <v>32</v>
      </c>
      <c r="AA5984" s="24" t="s">
        <v>32</v>
      </c>
      <c r="AB5984" s="24" t="s">
        <v>32</v>
      </c>
      <c r="AC5984" s="24" t="s">
        <v>32</v>
      </c>
      <c r="AD5984" s="24" t="s">
        <v>32</v>
      </c>
      <c r="AE5984" s="24" t="s">
        <v>32</v>
      </c>
      <c r="AF5984" s="24" t="s">
        <v>32</v>
      </c>
      <c r="AG5984" s="24" t="s">
        <v>32</v>
      </c>
      <c r="AH5984" s="24" t="s">
        <v>32</v>
      </c>
      <c r="AI5984" s="16" t="s">
        <v>10539</v>
      </c>
    </row>
    <row r="5985" spans="1:35" ht="45" x14ac:dyDescent="0.25">
      <c r="A5985" s="17">
        <v>129227</v>
      </c>
      <c r="B5985" s="18">
        <v>3</v>
      </c>
      <c r="C5985" s="16" t="s">
        <v>474</v>
      </c>
      <c r="D5985" s="21">
        <v>43641</v>
      </c>
      <c r="E5985" s="16" t="s">
        <v>75</v>
      </c>
      <c r="F5985" s="21">
        <v>44175</v>
      </c>
      <c r="G5985" s="16" t="s">
        <v>75</v>
      </c>
      <c r="H5985" s="26" t="s">
        <v>362</v>
      </c>
      <c r="I5985" s="16" t="s">
        <v>560</v>
      </c>
      <c r="J5985" s="20" t="s">
        <v>116</v>
      </c>
      <c r="L5985" s="16" t="s">
        <v>116</v>
      </c>
      <c r="M5985" s="26" t="s">
        <v>10538</v>
      </c>
      <c r="N5985" s="26" t="s">
        <v>2587</v>
      </c>
      <c r="O5985" s="16" t="s">
        <v>188</v>
      </c>
      <c r="P5985" s="26" t="s">
        <v>2347</v>
      </c>
      <c r="Q5985" s="26" t="s">
        <v>2587</v>
      </c>
      <c r="R5985" s="16" t="s">
        <v>139</v>
      </c>
      <c r="S5985" s="16" t="s">
        <v>84</v>
      </c>
      <c r="T5985" s="22">
        <v>6.43</v>
      </c>
      <c r="U5985" s="21">
        <v>43868</v>
      </c>
      <c r="V5985" s="16" t="s">
        <v>1179</v>
      </c>
      <c r="W5985" s="20" t="s">
        <v>472</v>
      </c>
      <c r="X5985" s="16" t="s">
        <v>511</v>
      </c>
      <c r="Y5985" s="26" t="s">
        <v>10537</v>
      </c>
      <c r="Z5985" s="24" t="s">
        <v>32</v>
      </c>
      <c r="AA5985" s="24" t="s">
        <v>32</v>
      </c>
      <c r="AB5985" s="24" t="s">
        <v>32</v>
      </c>
      <c r="AC5985" s="24" t="s">
        <v>32</v>
      </c>
      <c r="AD5985" s="25">
        <v>0</v>
      </c>
      <c r="AE5985" s="25">
        <v>0</v>
      </c>
      <c r="AF5985" s="25">
        <v>249820</v>
      </c>
      <c r="AG5985" s="25">
        <v>4220380</v>
      </c>
      <c r="AH5985" s="25">
        <v>4470200</v>
      </c>
      <c r="AI5985" s="16" t="s">
        <v>10536</v>
      </c>
    </row>
    <row r="5986" spans="1:35" x14ac:dyDescent="0.25">
      <c r="A5986" s="17">
        <v>129228</v>
      </c>
      <c r="B5986" s="18">
        <v>3</v>
      </c>
      <c r="C5986" s="16" t="s">
        <v>31</v>
      </c>
      <c r="D5986" s="21">
        <v>43641</v>
      </c>
      <c r="E5986" s="16" t="s">
        <v>75</v>
      </c>
      <c r="F5986" s="21">
        <v>44076</v>
      </c>
      <c r="G5986" s="16" t="s">
        <v>75</v>
      </c>
      <c r="H5986" s="26" t="s">
        <v>98</v>
      </c>
      <c r="I5986" s="16" t="s">
        <v>441</v>
      </c>
      <c r="J5986" s="20" t="s">
        <v>116</v>
      </c>
      <c r="L5986" s="16" t="s">
        <v>116</v>
      </c>
      <c r="M5986" s="26" t="s">
        <v>5329</v>
      </c>
      <c r="N5986" s="26" t="s">
        <v>2343</v>
      </c>
      <c r="O5986" s="16" t="s">
        <v>188</v>
      </c>
      <c r="P5986" s="26" t="s">
        <v>188</v>
      </c>
      <c r="Q5986" s="26" t="s">
        <v>2343</v>
      </c>
      <c r="T5986" s="22">
        <v>1.99</v>
      </c>
      <c r="U5986" s="21">
        <v>44057</v>
      </c>
      <c r="V5986" s="16" t="s">
        <v>1179</v>
      </c>
      <c r="W5986" s="20" t="s">
        <v>472</v>
      </c>
      <c r="X5986" s="16" t="s">
        <v>140</v>
      </c>
      <c r="Z5986" s="25">
        <v>0</v>
      </c>
      <c r="AA5986" s="25">
        <v>0</v>
      </c>
      <c r="AB5986" s="25">
        <v>0</v>
      </c>
      <c r="AC5986" s="25">
        <v>876219</v>
      </c>
      <c r="AD5986" s="25">
        <v>0</v>
      </c>
      <c r="AE5986" s="25">
        <v>0</v>
      </c>
      <c r="AF5986" s="25">
        <v>0</v>
      </c>
      <c r="AG5986" s="25">
        <v>876219</v>
      </c>
      <c r="AH5986" s="25">
        <v>876219</v>
      </c>
      <c r="AI5986" s="16" t="s">
        <v>5330</v>
      </c>
    </row>
    <row r="5987" spans="1:35" x14ac:dyDescent="0.25">
      <c r="A5987" s="17">
        <v>129229</v>
      </c>
      <c r="B5987" s="18">
        <v>4</v>
      </c>
      <c r="C5987" s="16" t="s">
        <v>474</v>
      </c>
      <c r="D5987" s="21">
        <v>43641</v>
      </c>
      <c r="E5987" s="16" t="s">
        <v>486</v>
      </c>
      <c r="F5987" s="21">
        <v>44352</v>
      </c>
      <c r="G5987" s="16" t="s">
        <v>142</v>
      </c>
      <c r="H5987" s="26" t="s">
        <v>126</v>
      </c>
      <c r="I5987" s="16" t="s">
        <v>600</v>
      </c>
      <c r="J5987" s="20" t="s">
        <v>116</v>
      </c>
      <c r="L5987" s="16" t="s">
        <v>116</v>
      </c>
      <c r="M5987" s="26" t="s">
        <v>5331</v>
      </c>
      <c r="O5987" s="16" t="s">
        <v>179</v>
      </c>
      <c r="P5987" s="26" t="s">
        <v>79</v>
      </c>
      <c r="R5987" s="16" t="s">
        <v>41</v>
      </c>
      <c r="S5987" s="16" t="s">
        <v>84</v>
      </c>
      <c r="T5987" s="22">
        <v>0.21</v>
      </c>
      <c r="U5987" s="21">
        <v>44008</v>
      </c>
      <c r="W5987" s="20" t="s">
        <v>43</v>
      </c>
      <c r="X5987" s="16" t="s">
        <v>140</v>
      </c>
      <c r="Y5987" s="26" t="s">
        <v>5332</v>
      </c>
      <c r="Z5987" s="25">
        <v>0</v>
      </c>
      <c r="AA5987" s="25">
        <v>0</v>
      </c>
      <c r="AB5987" s="25">
        <v>80927</v>
      </c>
      <c r="AC5987" s="25">
        <v>0</v>
      </c>
      <c r="AD5987" s="25">
        <v>0</v>
      </c>
      <c r="AE5987" s="25">
        <v>0</v>
      </c>
      <c r="AF5987" s="25">
        <v>160427</v>
      </c>
      <c r="AG5987" s="25">
        <v>0</v>
      </c>
      <c r="AH5987" s="25">
        <v>160427</v>
      </c>
      <c r="AI5987" s="16" t="s">
        <v>5333</v>
      </c>
    </row>
    <row r="5988" spans="1:35" x14ac:dyDescent="0.25">
      <c r="A5988" s="17">
        <v>129230.71</v>
      </c>
      <c r="B5988" s="18">
        <v>6</v>
      </c>
      <c r="C5988" s="16" t="s">
        <v>47</v>
      </c>
      <c r="D5988" s="21">
        <v>43900</v>
      </c>
      <c r="E5988" s="16" t="s">
        <v>176</v>
      </c>
      <c r="F5988" s="21">
        <v>44133</v>
      </c>
      <c r="G5988" s="16" t="s">
        <v>176</v>
      </c>
      <c r="H5988" s="26" t="s">
        <v>76</v>
      </c>
      <c r="M5988" s="26" t="s">
        <v>5334</v>
      </c>
      <c r="O5988" s="16" t="s">
        <v>78</v>
      </c>
      <c r="P5988" s="26" t="s">
        <v>78</v>
      </c>
      <c r="T5988" s="23" t="s">
        <v>32</v>
      </c>
      <c r="W5988" s="20" t="s">
        <v>43</v>
      </c>
      <c r="Z5988" s="25">
        <v>0</v>
      </c>
      <c r="AA5988" s="25">
        <v>0</v>
      </c>
      <c r="AB5988" s="25">
        <v>6808.68</v>
      </c>
      <c r="AC5988" s="25">
        <v>0</v>
      </c>
      <c r="AD5988" s="25">
        <v>0</v>
      </c>
      <c r="AE5988" s="25">
        <v>0</v>
      </c>
      <c r="AF5988" s="25">
        <v>11808.68</v>
      </c>
      <c r="AG5988" s="25">
        <v>0</v>
      </c>
      <c r="AH5988" s="25">
        <v>11808.68</v>
      </c>
      <c r="AI5988" s="16" t="s">
        <v>5335</v>
      </c>
    </row>
    <row r="5989" spans="1:35" x14ac:dyDescent="0.25">
      <c r="A5989" s="17">
        <v>129230.75</v>
      </c>
      <c r="B5989" s="18">
        <v>6</v>
      </c>
      <c r="C5989" s="16" t="s">
        <v>47</v>
      </c>
      <c r="D5989" s="21">
        <v>43915</v>
      </c>
      <c r="E5989" s="16" t="s">
        <v>176</v>
      </c>
      <c r="F5989" s="21">
        <v>44023</v>
      </c>
      <c r="G5989" s="16" t="s">
        <v>142</v>
      </c>
      <c r="H5989" s="26" t="s">
        <v>76</v>
      </c>
      <c r="M5989" s="26" t="s">
        <v>5336</v>
      </c>
      <c r="O5989" s="16" t="s">
        <v>78</v>
      </c>
      <c r="P5989" s="26" t="s">
        <v>78</v>
      </c>
      <c r="T5989" s="23" t="s">
        <v>32</v>
      </c>
      <c r="W5989" s="20" t="s">
        <v>43</v>
      </c>
      <c r="Z5989" s="25">
        <v>0</v>
      </c>
      <c r="AA5989" s="25">
        <v>0</v>
      </c>
      <c r="AB5989" s="25">
        <v>5319.34</v>
      </c>
      <c r="AC5989" s="25">
        <v>0</v>
      </c>
      <c r="AD5989" s="25">
        <v>0</v>
      </c>
      <c r="AE5989" s="25">
        <v>0</v>
      </c>
      <c r="AF5989" s="25">
        <v>10319.34</v>
      </c>
      <c r="AG5989" s="25">
        <v>0</v>
      </c>
      <c r="AH5989" s="25">
        <v>10319.34</v>
      </c>
      <c r="AI5989" s="16" t="s">
        <v>5337</v>
      </c>
    </row>
    <row r="5990" spans="1:35" x14ac:dyDescent="0.25">
      <c r="A5990" s="17">
        <v>129230.82</v>
      </c>
      <c r="B5990" s="18">
        <v>6</v>
      </c>
      <c r="C5990" s="16" t="s">
        <v>47</v>
      </c>
      <c r="D5990" s="21">
        <v>43936</v>
      </c>
      <c r="E5990" s="16" t="s">
        <v>176</v>
      </c>
      <c r="F5990" s="21">
        <v>44023</v>
      </c>
      <c r="G5990" s="16" t="s">
        <v>142</v>
      </c>
      <c r="H5990" s="26" t="s">
        <v>76</v>
      </c>
      <c r="M5990" s="26" t="s">
        <v>5338</v>
      </c>
      <c r="O5990" s="16" t="s">
        <v>78</v>
      </c>
      <c r="P5990" s="26" t="s">
        <v>78</v>
      </c>
      <c r="T5990" s="23" t="s">
        <v>32</v>
      </c>
      <c r="W5990" s="20" t="s">
        <v>43</v>
      </c>
      <c r="Z5990" s="25">
        <v>0</v>
      </c>
      <c r="AA5990" s="25">
        <v>0</v>
      </c>
      <c r="AB5990" s="25">
        <v>5524.7</v>
      </c>
      <c r="AC5990" s="25">
        <v>0</v>
      </c>
      <c r="AD5990" s="25">
        <v>0</v>
      </c>
      <c r="AE5990" s="25">
        <v>0</v>
      </c>
      <c r="AF5990" s="25">
        <v>10524.7</v>
      </c>
      <c r="AG5990" s="25">
        <v>0</v>
      </c>
      <c r="AH5990" s="25">
        <v>10524.7</v>
      </c>
      <c r="AI5990" s="16" t="s">
        <v>5339</v>
      </c>
    </row>
    <row r="5991" spans="1:35" x14ac:dyDescent="0.25">
      <c r="A5991" s="17">
        <v>129230.85</v>
      </c>
      <c r="B5991" s="18">
        <v>6</v>
      </c>
      <c r="C5991" s="16" t="s">
        <v>47</v>
      </c>
      <c r="D5991" s="21">
        <v>43971</v>
      </c>
      <c r="E5991" s="16" t="s">
        <v>176</v>
      </c>
      <c r="F5991" s="21">
        <v>44133</v>
      </c>
      <c r="G5991" s="16" t="s">
        <v>176</v>
      </c>
      <c r="H5991" s="26" t="s">
        <v>76</v>
      </c>
      <c r="M5991" s="26" t="s">
        <v>5340</v>
      </c>
      <c r="O5991" s="16" t="s">
        <v>78</v>
      </c>
      <c r="P5991" s="26" t="s">
        <v>78</v>
      </c>
      <c r="T5991" s="23" t="s">
        <v>32</v>
      </c>
      <c r="W5991" s="20" t="s">
        <v>43</v>
      </c>
      <c r="Z5991" s="25">
        <v>0</v>
      </c>
      <c r="AA5991" s="25">
        <v>0</v>
      </c>
      <c r="AB5991" s="25">
        <v>533.71</v>
      </c>
      <c r="AC5991" s="25">
        <v>0</v>
      </c>
      <c r="AD5991" s="25">
        <v>0</v>
      </c>
      <c r="AE5991" s="25">
        <v>0</v>
      </c>
      <c r="AF5991" s="25">
        <v>5533.71</v>
      </c>
      <c r="AG5991" s="25">
        <v>0</v>
      </c>
      <c r="AH5991" s="25">
        <v>5533.71</v>
      </c>
      <c r="AI5991" s="16" t="s">
        <v>5341</v>
      </c>
    </row>
    <row r="5992" spans="1:35" x14ac:dyDescent="0.25">
      <c r="A5992" s="17">
        <v>129230.88</v>
      </c>
      <c r="B5992" s="18">
        <v>6</v>
      </c>
      <c r="C5992" s="16" t="s">
        <v>73</v>
      </c>
      <c r="D5992" s="21">
        <v>43993</v>
      </c>
      <c r="E5992" s="16" t="s">
        <v>176</v>
      </c>
      <c r="F5992" s="21">
        <v>43993</v>
      </c>
      <c r="G5992" s="16" t="s">
        <v>176</v>
      </c>
      <c r="H5992" s="26" t="s">
        <v>76</v>
      </c>
      <c r="M5992" s="26" t="s">
        <v>5342</v>
      </c>
      <c r="O5992" s="16" t="s">
        <v>78</v>
      </c>
      <c r="P5992" s="26" t="s">
        <v>78</v>
      </c>
      <c r="T5992" s="23" t="s">
        <v>32</v>
      </c>
      <c r="W5992" s="20" t="s">
        <v>43</v>
      </c>
      <c r="Z5992" s="25">
        <v>0</v>
      </c>
      <c r="AA5992" s="25">
        <v>0</v>
      </c>
      <c r="AB5992" s="25">
        <v>5000</v>
      </c>
      <c r="AC5992" s="25">
        <v>0</v>
      </c>
      <c r="AD5992" s="25">
        <v>0</v>
      </c>
      <c r="AE5992" s="25">
        <v>0</v>
      </c>
      <c r="AF5992" s="25">
        <v>5000</v>
      </c>
      <c r="AG5992" s="25">
        <v>0</v>
      </c>
      <c r="AH5992" s="25">
        <v>5000</v>
      </c>
      <c r="AI5992" s="16" t="s">
        <v>5343</v>
      </c>
    </row>
    <row r="5993" spans="1:35" x14ac:dyDescent="0.25">
      <c r="A5993" s="17">
        <v>129230.89</v>
      </c>
      <c r="B5993" s="18">
        <v>6</v>
      </c>
      <c r="C5993" s="16" t="s">
        <v>47</v>
      </c>
      <c r="D5993" s="21">
        <v>44014</v>
      </c>
      <c r="E5993" s="16" t="s">
        <v>176</v>
      </c>
      <c r="F5993" s="21">
        <v>44133</v>
      </c>
      <c r="G5993" s="16" t="s">
        <v>176</v>
      </c>
      <c r="H5993" s="26" t="s">
        <v>76</v>
      </c>
      <c r="M5993" s="26" t="s">
        <v>5344</v>
      </c>
      <c r="O5993" s="16" t="s">
        <v>78</v>
      </c>
      <c r="P5993" s="26" t="s">
        <v>78</v>
      </c>
      <c r="T5993" s="23" t="s">
        <v>32</v>
      </c>
      <c r="W5993" s="20" t="s">
        <v>43</v>
      </c>
      <c r="Z5993" s="25">
        <v>0</v>
      </c>
      <c r="AA5993" s="25">
        <v>0</v>
      </c>
      <c r="AB5993" s="25">
        <v>7359</v>
      </c>
      <c r="AC5993" s="25">
        <v>0</v>
      </c>
      <c r="AD5993" s="25">
        <v>0</v>
      </c>
      <c r="AE5993" s="25">
        <v>0</v>
      </c>
      <c r="AF5993" s="25">
        <v>7359</v>
      </c>
      <c r="AG5993" s="25">
        <v>0</v>
      </c>
      <c r="AH5993" s="25">
        <v>7359</v>
      </c>
      <c r="AI5993" s="16" t="s">
        <v>5345</v>
      </c>
    </row>
    <row r="5994" spans="1:35" x14ac:dyDescent="0.25">
      <c r="A5994" s="17">
        <v>129230.9</v>
      </c>
      <c r="B5994" s="18">
        <v>6</v>
      </c>
      <c r="C5994" s="16" t="s">
        <v>73</v>
      </c>
      <c r="D5994" s="21">
        <v>44020</v>
      </c>
      <c r="E5994" s="16" t="s">
        <v>176</v>
      </c>
      <c r="F5994" s="21">
        <v>44020</v>
      </c>
      <c r="G5994" s="16" t="s">
        <v>176</v>
      </c>
      <c r="H5994" s="26" t="s">
        <v>76</v>
      </c>
      <c r="M5994" s="26" t="s">
        <v>5346</v>
      </c>
      <c r="O5994" s="16" t="s">
        <v>78</v>
      </c>
      <c r="P5994" s="26" t="s">
        <v>78</v>
      </c>
      <c r="T5994" s="23" t="s">
        <v>32</v>
      </c>
      <c r="W5994" s="20" t="s">
        <v>43</v>
      </c>
      <c r="Z5994" s="25">
        <v>0</v>
      </c>
      <c r="AA5994" s="25">
        <v>0</v>
      </c>
      <c r="AB5994" s="25">
        <v>5000</v>
      </c>
      <c r="AC5994" s="25">
        <v>0</v>
      </c>
      <c r="AD5994" s="25">
        <v>0</v>
      </c>
      <c r="AE5994" s="25">
        <v>0</v>
      </c>
      <c r="AF5994" s="25">
        <v>5000</v>
      </c>
      <c r="AG5994" s="25">
        <v>0</v>
      </c>
      <c r="AH5994" s="25">
        <v>5000</v>
      </c>
      <c r="AI5994" s="16" t="s">
        <v>5347</v>
      </c>
    </row>
    <row r="5995" spans="1:35" x14ac:dyDescent="0.25">
      <c r="A5995" s="17">
        <v>129230.91</v>
      </c>
      <c r="B5995" s="18">
        <v>6</v>
      </c>
      <c r="C5995" s="16" t="s">
        <v>47</v>
      </c>
      <c r="D5995" s="21">
        <v>44026</v>
      </c>
      <c r="E5995" s="16" t="s">
        <v>176</v>
      </c>
      <c r="F5995" s="21">
        <v>44133</v>
      </c>
      <c r="G5995" s="16" t="s">
        <v>176</v>
      </c>
      <c r="H5995" s="26" t="s">
        <v>76</v>
      </c>
      <c r="M5995" s="26" t="s">
        <v>5348</v>
      </c>
      <c r="O5995" s="16" t="s">
        <v>78</v>
      </c>
      <c r="P5995" s="26" t="s">
        <v>78</v>
      </c>
      <c r="T5995" s="23" t="s">
        <v>32</v>
      </c>
      <c r="W5995" s="20" t="s">
        <v>43</v>
      </c>
      <c r="Z5995" s="25">
        <v>0</v>
      </c>
      <c r="AA5995" s="25">
        <v>0</v>
      </c>
      <c r="AB5995" s="25">
        <v>1645.49</v>
      </c>
      <c r="AC5995" s="25">
        <v>0</v>
      </c>
      <c r="AD5995" s="25">
        <v>0</v>
      </c>
      <c r="AE5995" s="25">
        <v>0</v>
      </c>
      <c r="AF5995" s="25">
        <v>1645.49</v>
      </c>
      <c r="AG5995" s="25">
        <v>0</v>
      </c>
      <c r="AH5995" s="25">
        <v>1645.49</v>
      </c>
      <c r="AI5995" s="16" t="s">
        <v>5349</v>
      </c>
    </row>
    <row r="5996" spans="1:35" x14ac:dyDescent="0.25">
      <c r="A5996" s="17">
        <v>129230.92</v>
      </c>
      <c r="B5996" s="18">
        <v>6</v>
      </c>
      <c r="C5996" s="16" t="s">
        <v>47</v>
      </c>
      <c r="D5996" s="21">
        <v>44029</v>
      </c>
      <c r="E5996" s="16" t="s">
        <v>176</v>
      </c>
      <c r="F5996" s="21">
        <v>44133</v>
      </c>
      <c r="G5996" s="16" t="s">
        <v>176</v>
      </c>
      <c r="H5996" s="26" t="s">
        <v>76</v>
      </c>
      <c r="M5996" s="26" t="s">
        <v>5346</v>
      </c>
      <c r="O5996" s="16" t="s">
        <v>78</v>
      </c>
      <c r="P5996" s="26" t="s">
        <v>78</v>
      </c>
      <c r="T5996" s="23" t="s">
        <v>32</v>
      </c>
      <c r="W5996" s="20" t="s">
        <v>43</v>
      </c>
      <c r="Z5996" s="25">
        <v>0</v>
      </c>
      <c r="AA5996" s="25">
        <v>0</v>
      </c>
      <c r="AB5996" s="25">
        <v>2656.72</v>
      </c>
      <c r="AC5996" s="25">
        <v>0</v>
      </c>
      <c r="AD5996" s="25">
        <v>0</v>
      </c>
      <c r="AE5996" s="25">
        <v>0</v>
      </c>
      <c r="AF5996" s="25">
        <v>2656.72</v>
      </c>
      <c r="AG5996" s="25">
        <v>0</v>
      </c>
      <c r="AH5996" s="25">
        <v>2656.72</v>
      </c>
      <c r="AI5996" s="16" t="s">
        <v>5350</v>
      </c>
    </row>
    <row r="5997" spans="1:35" x14ac:dyDescent="0.25">
      <c r="A5997" s="17">
        <v>129230.93</v>
      </c>
      <c r="B5997" s="18">
        <v>6</v>
      </c>
      <c r="C5997" s="16" t="s">
        <v>47</v>
      </c>
      <c r="D5997" s="21">
        <v>44034</v>
      </c>
      <c r="E5997" s="16" t="s">
        <v>176</v>
      </c>
      <c r="F5997" s="21">
        <v>44133</v>
      </c>
      <c r="G5997" s="16" t="s">
        <v>176</v>
      </c>
      <c r="H5997" s="26" t="s">
        <v>76</v>
      </c>
      <c r="M5997" s="26" t="s">
        <v>5351</v>
      </c>
      <c r="O5997" s="16" t="s">
        <v>78</v>
      </c>
      <c r="P5997" s="26" t="s">
        <v>78</v>
      </c>
      <c r="T5997" s="23" t="s">
        <v>32</v>
      </c>
      <c r="W5997" s="20" t="s">
        <v>43</v>
      </c>
      <c r="Z5997" s="25">
        <v>0</v>
      </c>
      <c r="AA5997" s="25">
        <v>0</v>
      </c>
      <c r="AB5997" s="25">
        <v>1159.7</v>
      </c>
      <c r="AC5997" s="25">
        <v>0</v>
      </c>
      <c r="AD5997" s="25">
        <v>0</v>
      </c>
      <c r="AE5997" s="25">
        <v>0</v>
      </c>
      <c r="AF5997" s="25">
        <v>1159.7</v>
      </c>
      <c r="AG5997" s="25">
        <v>0</v>
      </c>
      <c r="AH5997" s="25">
        <v>1159.7</v>
      </c>
      <c r="AI5997" s="16" t="s">
        <v>5352</v>
      </c>
    </row>
    <row r="5998" spans="1:35" x14ac:dyDescent="0.25">
      <c r="A5998" s="17">
        <v>129230.94</v>
      </c>
      <c r="B5998" s="18">
        <v>6</v>
      </c>
      <c r="C5998" s="16" t="s">
        <v>47</v>
      </c>
      <c r="D5998" s="21">
        <v>44041</v>
      </c>
      <c r="E5998" s="16" t="s">
        <v>176</v>
      </c>
      <c r="F5998" s="21">
        <v>44169</v>
      </c>
      <c r="G5998" s="16" t="s">
        <v>142</v>
      </c>
      <c r="H5998" s="26" t="s">
        <v>76</v>
      </c>
      <c r="M5998" s="26" t="s">
        <v>5353</v>
      </c>
      <c r="O5998" s="16" t="s">
        <v>78</v>
      </c>
      <c r="P5998" s="26" t="s">
        <v>78</v>
      </c>
      <c r="T5998" s="23" t="s">
        <v>32</v>
      </c>
      <c r="W5998" s="20" t="s">
        <v>43</v>
      </c>
      <c r="Z5998" s="25">
        <v>0</v>
      </c>
      <c r="AA5998" s="25">
        <v>0</v>
      </c>
      <c r="AB5998" s="25">
        <v>4747.97</v>
      </c>
      <c r="AC5998" s="25">
        <v>0</v>
      </c>
      <c r="AD5998" s="25">
        <v>0</v>
      </c>
      <c r="AE5998" s="25">
        <v>0</v>
      </c>
      <c r="AF5998" s="25">
        <v>4747.97</v>
      </c>
      <c r="AG5998" s="25">
        <v>0</v>
      </c>
      <c r="AH5998" s="25">
        <v>4747.97</v>
      </c>
      <c r="AI5998" s="16" t="s">
        <v>5354</v>
      </c>
    </row>
    <row r="5999" spans="1:35" x14ac:dyDescent="0.25">
      <c r="A5999" s="17">
        <v>129230.95</v>
      </c>
      <c r="B5999" s="18">
        <v>6</v>
      </c>
      <c r="C5999" s="16" t="s">
        <v>73</v>
      </c>
      <c r="D5999" s="21">
        <v>44047</v>
      </c>
      <c r="E5999" s="16" t="s">
        <v>176</v>
      </c>
      <c r="F5999" s="21">
        <v>44047</v>
      </c>
      <c r="G5999" s="16" t="s">
        <v>176</v>
      </c>
      <c r="H5999" s="26" t="s">
        <v>76</v>
      </c>
      <c r="M5999" s="26" t="s">
        <v>5355</v>
      </c>
      <c r="O5999" s="16" t="s">
        <v>78</v>
      </c>
      <c r="P5999" s="26" t="s">
        <v>78</v>
      </c>
      <c r="T5999" s="23" t="s">
        <v>32</v>
      </c>
      <c r="W5999" s="20" t="s">
        <v>43</v>
      </c>
      <c r="Z5999" s="25">
        <v>0</v>
      </c>
      <c r="AA5999" s="25">
        <v>0</v>
      </c>
      <c r="AB5999" s="25">
        <v>1705.1</v>
      </c>
      <c r="AC5999" s="25">
        <v>0</v>
      </c>
      <c r="AD5999" s="25">
        <v>0</v>
      </c>
      <c r="AE5999" s="25">
        <v>0</v>
      </c>
      <c r="AF5999" s="25">
        <v>1705.1</v>
      </c>
      <c r="AG5999" s="25">
        <v>0</v>
      </c>
      <c r="AH5999" s="25">
        <v>1705.1</v>
      </c>
      <c r="AI5999" s="16" t="s">
        <v>5356</v>
      </c>
    </row>
    <row r="6000" spans="1:35" x14ac:dyDescent="0.25">
      <c r="A6000" s="17">
        <v>129230.96</v>
      </c>
      <c r="B6000" s="18">
        <v>6</v>
      </c>
      <c r="C6000" s="16" t="s">
        <v>47</v>
      </c>
      <c r="D6000" s="21">
        <v>44053</v>
      </c>
      <c r="E6000" s="16" t="s">
        <v>176</v>
      </c>
      <c r="F6000" s="21">
        <v>44208</v>
      </c>
      <c r="G6000" s="16" t="s">
        <v>176</v>
      </c>
      <c r="H6000" s="26" t="s">
        <v>76</v>
      </c>
      <c r="M6000" s="26" t="s">
        <v>5357</v>
      </c>
      <c r="O6000" s="16" t="s">
        <v>78</v>
      </c>
      <c r="P6000" s="26" t="s">
        <v>78</v>
      </c>
      <c r="T6000" s="23" t="s">
        <v>32</v>
      </c>
      <c r="W6000" s="20" t="s">
        <v>43</v>
      </c>
      <c r="Z6000" s="25">
        <v>0</v>
      </c>
      <c r="AA6000" s="25">
        <v>0</v>
      </c>
      <c r="AB6000" s="25">
        <v>2867.02</v>
      </c>
      <c r="AC6000" s="25">
        <v>0</v>
      </c>
      <c r="AD6000" s="25">
        <v>0</v>
      </c>
      <c r="AE6000" s="25">
        <v>0</v>
      </c>
      <c r="AF6000" s="25">
        <v>2867.02</v>
      </c>
      <c r="AG6000" s="25">
        <v>0</v>
      </c>
      <c r="AH6000" s="25">
        <v>2867.02</v>
      </c>
      <c r="AI6000" s="16" t="s">
        <v>5358</v>
      </c>
    </row>
    <row r="6001" spans="1:35" x14ac:dyDescent="0.25">
      <c r="A6001" s="17">
        <v>129230.97</v>
      </c>
      <c r="B6001" s="18">
        <v>6</v>
      </c>
      <c r="C6001" s="16" t="s">
        <v>47</v>
      </c>
      <c r="D6001" s="21">
        <v>44069</v>
      </c>
      <c r="E6001" s="16" t="s">
        <v>176</v>
      </c>
      <c r="F6001" s="21">
        <v>44208</v>
      </c>
      <c r="G6001" s="16" t="s">
        <v>176</v>
      </c>
      <c r="H6001" s="26" t="s">
        <v>76</v>
      </c>
      <c r="M6001" s="26" t="s">
        <v>5359</v>
      </c>
      <c r="O6001" s="16" t="s">
        <v>78</v>
      </c>
      <c r="P6001" s="26" t="s">
        <v>78</v>
      </c>
      <c r="T6001" s="23" t="s">
        <v>32</v>
      </c>
      <c r="W6001" s="20" t="s">
        <v>43</v>
      </c>
      <c r="Z6001" s="25">
        <v>0</v>
      </c>
      <c r="AA6001" s="25">
        <v>0</v>
      </c>
      <c r="AB6001" s="25">
        <v>1334.49</v>
      </c>
      <c r="AC6001" s="25">
        <v>0</v>
      </c>
      <c r="AD6001" s="25">
        <v>0</v>
      </c>
      <c r="AE6001" s="25">
        <v>0</v>
      </c>
      <c r="AF6001" s="25">
        <v>1334.49</v>
      </c>
      <c r="AG6001" s="25">
        <v>0</v>
      </c>
      <c r="AH6001" s="25">
        <v>1334.49</v>
      </c>
      <c r="AI6001" s="16" t="s">
        <v>5360</v>
      </c>
    </row>
    <row r="6002" spans="1:35" x14ac:dyDescent="0.25">
      <c r="A6002" s="17">
        <v>129230.98</v>
      </c>
      <c r="B6002" s="18">
        <v>6</v>
      </c>
      <c r="C6002" s="16" t="s">
        <v>47</v>
      </c>
      <c r="D6002" s="21">
        <v>44069</v>
      </c>
      <c r="E6002" s="16" t="s">
        <v>176</v>
      </c>
      <c r="F6002" s="21">
        <v>44208</v>
      </c>
      <c r="G6002" s="16" t="s">
        <v>176</v>
      </c>
      <c r="H6002" s="26" t="s">
        <v>76</v>
      </c>
      <c r="M6002" s="26" t="s">
        <v>5361</v>
      </c>
      <c r="O6002" s="16" t="s">
        <v>78</v>
      </c>
      <c r="P6002" s="26" t="s">
        <v>78</v>
      </c>
      <c r="T6002" s="23" t="s">
        <v>32</v>
      </c>
      <c r="W6002" s="20" t="s">
        <v>43</v>
      </c>
      <c r="Z6002" s="25">
        <v>0</v>
      </c>
      <c r="AA6002" s="25">
        <v>0</v>
      </c>
      <c r="AB6002" s="25">
        <v>1066.53</v>
      </c>
      <c r="AC6002" s="25">
        <v>0</v>
      </c>
      <c r="AD6002" s="25">
        <v>0</v>
      </c>
      <c r="AE6002" s="25">
        <v>0</v>
      </c>
      <c r="AF6002" s="25">
        <v>1066.53</v>
      </c>
      <c r="AG6002" s="25">
        <v>0</v>
      </c>
      <c r="AH6002" s="25">
        <v>1066.53</v>
      </c>
      <c r="AI6002" s="16" t="s">
        <v>5362</v>
      </c>
    </row>
    <row r="6003" spans="1:35" x14ac:dyDescent="0.25">
      <c r="A6003" s="17">
        <v>129230.99</v>
      </c>
      <c r="B6003" s="18">
        <v>6</v>
      </c>
      <c r="C6003" s="16" t="s">
        <v>47</v>
      </c>
      <c r="D6003" s="21">
        <v>44082</v>
      </c>
      <c r="E6003" s="16" t="s">
        <v>176</v>
      </c>
      <c r="F6003" s="21">
        <v>44208</v>
      </c>
      <c r="G6003" s="16" t="s">
        <v>176</v>
      </c>
      <c r="H6003" s="26" t="s">
        <v>76</v>
      </c>
      <c r="M6003" s="26" t="s">
        <v>5363</v>
      </c>
      <c r="O6003" s="16" t="s">
        <v>78</v>
      </c>
      <c r="P6003" s="26" t="s">
        <v>78</v>
      </c>
      <c r="T6003" s="23" t="s">
        <v>32</v>
      </c>
      <c r="W6003" s="20" t="s">
        <v>43</v>
      </c>
      <c r="Z6003" s="25">
        <v>0</v>
      </c>
      <c r="AA6003" s="25">
        <v>0</v>
      </c>
      <c r="AB6003" s="25">
        <v>1578.61</v>
      </c>
      <c r="AC6003" s="25">
        <v>0</v>
      </c>
      <c r="AD6003" s="25">
        <v>0</v>
      </c>
      <c r="AE6003" s="25">
        <v>0</v>
      </c>
      <c r="AF6003" s="25">
        <v>1578.61</v>
      </c>
      <c r="AG6003" s="25">
        <v>0</v>
      </c>
      <c r="AH6003" s="25">
        <v>1578.61</v>
      </c>
      <c r="AI6003" s="16" t="s">
        <v>5364</v>
      </c>
    </row>
    <row r="6004" spans="1:35" ht="30" x14ac:dyDescent="0.25">
      <c r="A6004" s="17">
        <v>129233</v>
      </c>
      <c r="B6004" s="18">
        <v>2</v>
      </c>
      <c r="C6004" s="16" t="s">
        <v>73</v>
      </c>
      <c r="D6004" s="21">
        <v>43643</v>
      </c>
      <c r="E6004" s="16" t="s">
        <v>3608</v>
      </c>
      <c r="F6004" s="21">
        <v>43861</v>
      </c>
      <c r="G6004" s="16" t="s">
        <v>74</v>
      </c>
      <c r="H6004" s="26" t="s">
        <v>162</v>
      </c>
      <c r="I6004" s="16" t="s">
        <v>10535</v>
      </c>
      <c r="K6004" s="16" t="s">
        <v>10534</v>
      </c>
      <c r="L6004" s="16" t="s">
        <v>37</v>
      </c>
      <c r="M6004" s="26" t="s">
        <v>10533</v>
      </c>
      <c r="N6004" s="26" t="s">
        <v>5645</v>
      </c>
      <c r="O6004" s="16" t="s">
        <v>1139</v>
      </c>
      <c r="P6004" s="26" t="s">
        <v>1140</v>
      </c>
      <c r="T6004" s="22">
        <v>0.01</v>
      </c>
      <c r="W6004" s="20" t="s">
        <v>43</v>
      </c>
      <c r="X6004" s="16" t="s">
        <v>78</v>
      </c>
      <c r="Z6004" s="24" t="s">
        <v>32</v>
      </c>
      <c r="AA6004" s="24" t="s">
        <v>32</v>
      </c>
      <c r="AB6004" s="24" t="s">
        <v>32</v>
      </c>
      <c r="AC6004" s="24" t="s">
        <v>32</v>
      </c>
      <c r="AD6004" s="25">
        <v>15000</v>
      </c>
      <c r="AE6004" s="25">
        <v>0</v>
      </c>
      <c r="AF6004" s="25">
        <v>0</v>
      </c>
      <c r="AG6004" s="25">
        <v>0</v>
      </c>
      <c r="AH6004" s="25">
        <v>15000</v>
      </c>
      <c r="AI6004" s="16" t="s">
        <v>10532</v>
      </c>
    </row>
    <row r="6005" spans="1:35" x14ac:dyDescent="0.25">
      <c r="A6005" s="17">
        <v>129237</v>
      </c>
      <c r="B6005" s="18">
        <v>2</v>
      </c>
      <c r="C6005" s="16" t="s">
        <v>474</v>
      </c>
      <c r="D6005" s="21">
        <v>43644</v>
      </c>
      <c r="E6005" s="16" t="s">
        <v>75</v>
      </c>
      <c r="F6005" s="21">
        <v>44089</v>
      </c>
      <c r="G6005" s="16" t="s">
        <v>514</v>
      </c>
      <c r="H6005" s="26" t="s">
        <v>312</v>
      </c>
      <c r="I6005" s="16" t="s">
        <v>10282</v>
      </c>
      <c r="J6005" s="20" t="s">
        <v>116</v>
      </c>
      <c r="L6005" s="16" t="s">
        <v>116</v>
      </c>
      <c r="M6005" s="26" t="s">
        <v>10531</v>
      </c>
      <c r="N6005" s="26" t="s">
        <v>4037</v>
      </c>
      <c r="O6005" s="16" t="s">
        <v>188</v>
      </c>
      <c r="P6005" s="26" t="s">
        <v>443</v>
      </c>
      <c r="Q6005" s="26" t="s">
        <v>4037</v>
      </c>
      <c r="R6005" s="16" t="s">
        <v>139</v>
      </c>
      <c r="S6005" s="16" t="s">
        <v>84</v>
      </c>
      <c r="T6005" s="22">
        <v>7.54</v>
      </c>
      <c r="U6005" s="21">
        <v>43868</v>
      </c>
      <c r="V6005" s="16" t="s">
        <v>3998</v>
      </c>
      <c r="W6005" s="20" t="s">
        <v>43</v>
      </c>
      <c r="X6005" s="16" t="s">
        <v>78</v>
      </c>
      <c r="Z6005" s="24" t="s">
        <v>32</v>
      </c>
      <c r="AA6005" s="24" t="s">
        <v>32</v>
      </c>
      <c r="AB6005" s="24" t="s">
        <v>32</v>
      </c>
      <c r="AC6005" s="24" t="s">
        <v>32</v>
      </c>
      <c r="AD6005" s="25">
        <v>0</v>
      </c>
      <c r="AE6005" s="25">
        <v>0</v>
      </c>
      <c r="AF6005" s="25">
        <v>35152</v>
      </c>
      <c r="AG6005" s="25">
        <v>416312</v>
      </c>
      <c r="AH6005" s="25">
        <v>451464</v>
      </c>
      <c r="AI6005" s="16" t="s">
        <v>10530</v>
      </c>
    </row>
    <row r="6006" spans="1:35" x14ac:dyDescent="0.25">
      <c r="A6006" s="17">
        <v>129238</v>
      </c>
      <c r="B6006" s="18">
        <v>2</v>
      </c>
      <c r="C6006" s="16" t="s">
        <v>474</v>
      </c>
      <c r="D6006" s="21">
        <v>43644</v>
      </c>
      <c r="E6006" s="16" t="s">
        <v>75</v>
      </c>
      <c r="F6006" s="21">
        <v>44089</v>
      </c>
      <c r="G6006" s="16" t="s">
        <v>514</v>
      </c>
      <c r="H6006" s="26" t="s">
        <v>377</v>
      </c>
      <c r="I6006" s="16" t="s">
        <v>166</v>
      </c>
      <c r="J6006" s="20" t="s">
        <v>116</v>
      </c>
      <c r="L6006" s="16" t="s">
        <v>116</v>
      </c>
      <c r="M6006" s="26" t="s">
        <v>10529</v>
      </c>
      <c r="N6006" s="26" t="s">
        <v>2343</v>
      </c>
      <c r="O6006" s="16" t="s">
        <v>188</v>
      </c>
      <c r="P6006" s="26" t="s">
        <v>443</v>
      </c>
      <c r="Q6006" s="26" t="s">
        <v>2343</v>
      </c>
      <c r="R6006" s="16" t="s">
        <v>139</v>
      </c>
      <c r="S6006" s="16" t="s">
        <v>84</v>
      </c>
      <c r="T6006" s="22">
        <v>4.07</v>
      </c>
      <c r="U6006" s="21">
        <v>43868</v>
      </c>
      <c r="V6006" s="16" t="s">
        <v>1179</v>
      </c>
      <c r="W6006" s="20" t="s">
        <v>43</v>
      </c>
      <c r="X6006" s="16" t="s">
        <v>78</v>
      </c>
      <c r="Z6006" s="24" t="s">
        <v>32</v>
      </c>
      <c r="AA6006" s="24" t="s">
        <v>32</v>
      </c>
      <c r="AB6006" s="24" t="s">
        <v>32</v>
      </c>
      <c r="AC6006" s="24" t="s">
        <v>32</v>
      </c>
      <c r="AD6006" s="25">
        <v>0</v>
      </c>
      <c r="AE6006" s="25">
        <v>0</v>
      </c>
      <c r="AF6006" s="25">
        <v>37357</v>
      </c>
      <c r="AG6006" s="25">
        <v>1053475</v>
      </c>
      <c r="AH6006" s="25">
        <v>1090832</v>
      </c>
      <c r="AI6006" s="16" t="s">
        <v>10528</v>
      </c>
    </row>
    <row r="6007" spans="1:35" x14ac:dyDescent="0.25">
      <c r="A6007" s="17">
        <v>129239</v>
      </c>
      <c r="B6007" s="18">
        <v>2</v>
      </c>
      <c r="C6007" s="16" t="s">
        <v>31</v>
      </c>
      <c r="D6007" s="21">
        <v>43644</v>
      </c>
      <c r="E6007" s="16" t="s">
        <v>75</v>
      </c>
      <c r="F6007" s="21">
        <v>44252</v>
      </c>
      <c r="G6007" s="16" t="s">
        <v>514</v>
      </c>
      <c r="H6007" s="26" t="s">
        <v>252</v>
      </c>
      <c r="I6007" s="16" t="s">
        <v>539</v>
      </c>
      <c r="J6007" s="20" t="s">
        <v>116</v>
      </c>
      <c r="L6007" s="16" t="s">
        <v>116</v>
      </c>
      <c r="M6007" s="26" t="s">
        <v>5365</v>
      </c>
      <c r="N6007" s="26" t="s">
        <v>4037</v>
      </c>
      <c r="O6007" s="16" t="s">
        <v>188</v>
      </c>
      <c r="P6007" s="26" t="s">
        <v>443</v>
      </c>
      <c r="Q6007" s="26" t="s">
        <v>4037</v>
      </c>
      <c r="R6007" s="16" t="s">
        <v>139</v>
      </c>
      <c r="S6007" s="16" t="s">
        <v>84</v>
      </c>
      <c r="T6007" s="22">
        <v>12.08</v>
      </c>
      <c r="U6007" s="21">
        <v>44232</v>
      </c>
      <c r="V6007" s="16" t="s">
        <v>3998</v>
      </c>
      <c r="W6007" s="20" t="s">
        <v>43</v>
      </c>
      <c r="X6007" s="16" t="s">
        <v>78</v>
      </c>
      <c r="Z6007" s="25">
        <v>0</v>
      </c>
      <c r="AA6007" s="25">
        <v>0</v>
      </c>
      <c r="AB6007" s="25">
        <v>20609</v>
      </c>
      <c r="AC6007" s="25">
        <v>809552</v>
      </c>
      <c r="AD6007" s="25">
        <v>0</v>
      </c>
      <c r="AE6007" s="25">
        <v>0</v>
      </c>
      <c r="AF6007" s="25">
        <v>20609</v>
      </c>
      <c r="AG6007" s="25">
        <v>809552</v>
      </c>
      <c r="AH6007" s="25">
        <v>830161</v>
      </c>
      <c r="AI6007" s="16" t="s">
        <v>5366</v>
      </c>
    </row>
    <row r="6008" spans="1:35" x14ac:dyDescent="0.25">
      <c r="A6008" s="17">
        <v>129240</v>
      </c>
      <c r="B6008" s="18">
        <v>2</v>
      </c>
      <c r="C6008" s="16" t="s">
        <v>31</v>
      </c>
      <c r="D6008" s="21">
        <v>43644</v>
      </c>
      <c r="E6008" s="16" t="s">
        <v>75</v>
      </c>
      <c r="F6008" s="21">
        <v>44252</v>
      </c>
      <c r="G6008" s="16" t="s">
        <v>514</v>
      </c>
      <c r="H6008" s="26" t="s">
        <v>380</v>
      </c>
      <c r="I6008" s="16" t="s">
        <v>539</v>
      </c>
      <c r="J6008" s="20" t="s">
        <v>116</v>
      </c>
      <c r="L6008" s="16" t="s">
        <v>116</v>
      </c>
      <c r="M6008" s="26" t="s">
        <v>5367</v>
      </c>
      <c r="N6008" s="26" t="s">
        <v>4037</v>
      </c>
      <c r="O6008" s="16" t="s">
        <v>188</v>
      </c>
      <c r="P6008" s="26" t="s">
        <v>443</v>
      </c>
      <c r="Q6008" s="26" t="s">
        <v>4037</v>
      </c>
      <c r="R6008" s="16" t="s">
        <v>139</v>
      </c>
      <c r="S6008" s="16" t="s">
        <v>84</v>
      </c>
      <c r="T6008" s="22">
        <v>0.56000000000000005</v>
      </c>
      <c r="U6008" s="21">
        <v>44232</v>
      </c>
      <c r="V6008" s="16" t="s">
        <v>3998</v>
      </c>
      <c r="W6008" s="20" t="s">
        <v>43</v>
      </c>
      <c r="X6008" s="16" t="s">
        <v>78</v>
      </c>
      <c r="Z6008" s="25">
        <v>0</v>
      </c>
      <c r="AA6008" s="25">
        <v>0</v>
      </c>
      <c r="AB6008" s="25">
        <v>2972</v>
      </c>
      <c r="AC6008" s="25">
        <v>45843</v>
      </c>
      <c r="AD6008" s="25">
        <v>0</v>
      </c>
      <c r="AE6008" s="25">
        <v>0</v>
      </c>
      <c r="AF6008" s="25">
        <v>2972</v>
      </c>
      <c r="AG6008" s="25">
        <v>45843</v>
      </c>
      <c r="AH6008" s="25">
        <v>48815</v>
      </c>
      <c r="AI6008" s="16" t="s">
        <v>5368</v>
      </c>
    </row>
    <row r="6009" spans="1:35" x14ac:dyDescent="0.25">
      <c r="A6009" s="17">
        <v>129241</v>
      </c>
      <c r="B6009" s="18">
        <v>2</v>
      </c>
      <c r="C6009" s="16" t="s">
        <v>474</v>
      </c>
      <c r="D6009" s="21">
        <v>43644</v>
      </c>
      <c r="E6009" s="16" t="s">
        <v>75</v>
      </c>
      <c r="F6009" s="21">
        <v>44134</v>
      </c>
      <c r="G6009" s="16" t="s">
        <v>514</v>
      </c>
      <c r="H6009" s="26" t="s">
        <v>162</v>
      </c>
      <c r="I6009" s="16" t="s">
        <v>2669</v>
      </c>
      <c r="J6009" s="20" t="s">
        <v>116</v>
      </c>
      <c r="L6009" s="16" t="s">
        <v>116</v>
      </c>
      <c r="M6009" s="26" t="s">
        <v>5369</v>
      </c>
      <c r="N6009" s="26" t="s">
        <v>2343</v>
      </c>
      <c r="O6009" s="16" t="s">
        <v>188</v>
      </c>
      <c r="P6009" s="26" t="s">
        <v>443</v>
      </c>
      <c r="Q6009" s="26" t="s">
        <v>2343</v>
      </c>
      <c r="R6009" s="16" t="s">
        <v>139</v>
      </c>
      <c r="S6009" s="16" t="s">
        <v>84</v>
      </c>
      <c r="T6009" s="22">
        <v>5.62</v>
      </c>
      <c r="U6009" s="21">
        <v>43966</v>
      </c>
      <c r="V6009" s="16" t="s">
        <v>1179</v>
      </c>
      <c r="W6009" s="20" t="s">
        <v>43</v>
      </c>
      <c r="X6009" s="16" t="s">
        <v>78</v>
      </c>
      <c r="Z6009" s="25">
        <v>0</v>
      </c>
      <c r="AA6009" s="25">
        <v>0</v>
      </c>
      <c r="AB6009" s="25">
        <v>0</v>
      </c>
      <c r="AC6009" s="25">
        <v>-298141</v>
      </c>
      <c r="AD6009" s="25">
        <v>0</v>
      </c>
      <c r="AE6009" s="25">
        <v>0</v>
      </c>
      <c r="AF6009" s="25">
        <v>0</v>
      </c>
      <c r="AG6009" s="25">
        <v>1002324</v>
      </c>
      <c r="AH6009" s="25">
        <v>1002324</v>
      </c>
      <c r="AI6009" s="16" t="s">
        <v>5370</v>
      </c>
    </row>
    <row r="6010" spans="1:35" x14ac:dyDescent="0.25">
      <c r="A6010" s="17">
        <v>129242</v>
      </c>
      <c r="B6010" s="18">
        <v>2</v>
      </c>
      <c r="C6010" s="16" t="s">
        <v>474</v>
      </c>
      <c r="D6010" s="21">
        <v>43644</v>
      </c>
      <c r="E6010" s="16" t="s">
        <v>75</v>
      </c>
      <c r="F6010" s="21">
        <v>44134</v>
      </c>
      <c r="G6010" s="16" t="s">
        <v>514</v>
      </c>
      <c r="H6010" s="26" t="s">
        <v>377</v>
      </c>
      <c r="I6010" s="16" t="s">
        <v>2669</v>
      </c>
      <c r="J6010" s="20" t="s">
        <v>116</v>
      </c>
      <c r="L6010" s="16" t="s">
        <v>116</v>
      </c>
      <c r="M6010" s="26" t="s">
        <v>5371</v>
      </c>
      <c r="N6010" s="26" t="s">
        <v>2343</v>
      </c>
      <c r="O6010" s="16" t="s">
        <v>188</v>
      </c>
      <c r="P6010" s="26" t="s">
        <v>443</v>
      </c>
      <c r="Q6010" s="26" t="s">
        <v>2343</v>
      </c>
      <c r="R6010" s="16" t="s">
        <v>139</v>
      </c>
      <c r="S6010" s="16" t="s">
        <v>84</v>
      </c>
      <c r="T6010" s="22">
        <v>0.93</v>
      </c>
      <c r="U6010" s="21">
        <v>43966</v>
      </c>
      <c r="V6010" s="16" t="s">
        <v>1179</v>
      </c>
      <c r="W6010" s="20" t="s">
        <v>43</v>
      </c>
      <c r="X6010" s="16" t="s">
        <v>78</v>
      </c>
      <c r="Z6010" s="25">
        <v>0</v>
      </c>
      <c r="AA6010" s="25">
        <v>0</v>
      </c>
      <c r="AB6010" s="25">
        <v>0</v>
      </c>
      <c r="AC6010" s="25">
        <v>-54274</v>
      </c>
      <c r="AD6010" s="25">
        <v>0</v>
      </c>
      <c r="AE6010" s="25">
        <v>0</v>
      </c>
      <c r="AF6010" s="25">
        <v>0</v>
      </c>
      <c r="AG6010" s="25">
        <v>197477</v>
      </c>
      <c r="AH6010" s="25">
        <v>197477</v>
      </c>
      <c r="AI6010" s="16" t="s">
        <v>5372</v>
      </c>
    </row>
    <row r="6011" spans="1:35" ht="30" x14ac:dyDescent="0.25">
      <c r="A6011" s="17">
        <v>129243</v>
      </c>
      <c r="B6011" s="18">
        <v>2</v>
      </c>
      <c r="C6011" s="16" t="s">
        <v>73</v>
      </c>
      <c r="D6011" s="21">
        <v>43644</v>
      </c>
      <c r="E6011" s="16" t="s">
        <v>75</v>
      </c>
      <c r="F6011" s="21">
        <v>44012</v>
      </c>
      <c r="G6011" s="16" t="s">
        <v>75</v>
      </c>
      <c r="H6011" s="26" t="s">
        <v>431</v>
      </c>
      <c r="I6011" s="16" t="s">
        <v>1266</v>
      </c>
      <c r="J6011" s="20" t="s">
        <v>116</v>
      </c>
      <c r="L6011" s="16" t="s">
        <v>116</v>
      </c>
      <c r="M6011" s="26" t="s">
        <v>10527</v>
      </c>
      <c r="N6011" s="26" t="s">
        <v>10526</v>
      </c>
      <c r="O6011" s="16" t="s">
        <v>188</v>
      </c>
      <c r="P6011" s="26" t="s">
        <v>443</v>
      </c>
      <c r="Q6011" s="26" t="s">
        <v>10525</v>
      </c>
      <c r="R6011" s="16" t="s">
        <v>139</v>
      </c>
      <c r="S6011" s="16" t="s">
        <v>4621</v>
      </c>
      <c r="T6011" s="22">
        <v>15.74</v>
      </c>
      <c r="V6011" s="16" t="s">
        <v>3998</v>
      </c>
      <c r="W6011" s="20" t="s">
        <v>43</v>
      </c>
      <c r="X6011" s="16" t="s">
        <v>78</v>
      </c>
      <c r="Z6011" s="24" t="s">
        <v>32</v>
      </c>
      <c r="AA6011" s="24" t="s">
        <v>32</v>
      </c>
      <c r="AB6011" s="24" t="s">
        <v>32</v>
      </c>
      <c r="AC6011" s="24" t="s">
        <v>32</v>
      </c>
      <c r="AD6011" s="24" t="s">
        <v>32</v>
      </c>
      <c r="AE6011" s="24" t="s">
        <v>32</v>
      </c>
      <c r="AF6011" s="24" t="s">
        <v>32</v>
      </c>
      <c r="AG6011" s="24" t="s">
        <v>32</v>
      </c>
      <c r="AH6011" s="24" t="s">
        <v>32</v>
      </c>
      <c r="AI6011" s="16" t="s">
        <v>10524</v>
      </c>
    </row>
    <row r="6012" spans="1:35" x14ac:dyDescent="0.25">
      <c r="A6012" s="17">
        <v>129244</v>
      </c>
      <c r="B6012" s="18">
        <v>2</v>
      </c>
      <c r="C6012" s="16" t="s">
        <v>474</v>
      </c>
      <c r="D6012" s="21">
        <v>43644</v>
      </c>
      <c r="E6012" s="16" t="s">
        <v>75</v>
      </c>
      <c r="F6012" s="21">
        <v>44110</v>
      </c>
      <c r="G6012" s="16" t="s">
        <v>514</v>
      </c>
      <c r="H6012" s="26" t="s">
        <v>371</v>
      </c>
      <c r="I6012" s="16" t="s">
        <v>1234</v>
      </c>
      <c r="J6012" s="20" t="s">
        <v>116</v>
      </c>
      <c r="L6012" s="16" t="s">
        <v>116</v>
      </c>
      <c r="M6012" s="26" t="s">
        <v>10523</v>
      </c>
      <c r="N6012" s="26" t="s">
        <v>4037</v>
      </c>
      <c r="O6012" s="16" t="s">
        <v>188</v>
      </c>
      <c r="P6012" s="26" t="s">
        <v>443</v>
      </c>
      <c r="Q6012" s="26" t="s">
        <v>4037</v>
      </c>
      <c r="R6012" s="16" t="s">
        <v>139</v>
      </c>
      <c r="S6012" s="16" t="s">
        <v>84</v>
      </c>
      <c r="T6012" s="22">
        <v>7.7</v>
      </c>
      <c r="U6012" s="21">
        <v>43868</v>
      </c>
      <c r="V6012" s="16" t="s">
        <v>3998</v>
      </c>
      <c r="W6012" s="20" t="s">
        <v>472</v>
      </c>
      <c r="X6012" s="16" t="s">
        <v>140</v>
      </c>
      <c r="Z6012" s="24" t="s">
        <v>32</v>
      </c>
      <c r="AA6012" s="24" t="s">
        <v>32</v>
      </c>
      <c r="AB6012" s="24" t="s">
        <v>32</v>
      </c>
      <c r="AC6012" s="24" t="s">
        <v>32</v>
      </c>
      <c r="AD6012" s="25">
        <v>0</v>
      </c>
      <c r="AE6012" s="25">
        <v>0</v>
      </c>
      <c r="AF6012" s="25">
        <v>33705</v>
      </c>
      <c r="AG6012" s="25">
        <v>861633</v>
      </c>
      <c r="AH6012" s="25">
        <v>895338</v>
      </c>
      <c r="AI6012" s="16" t="s">
        <v>10522</v>
      </c>
    </row>
    <row r="6013" spans="1:35" x14ac:dyDescent="0.25">
      <c r="A6013" s="17">
        <v>129245</v>
      </c>
      <c r="B6013" s="18">
        <v>2</v>
      </c>
      <c r="C6013" s="16" t="s">
        <v>474</v>
      </c>
      <c r="D6013" s="21">
        <v>43644</v>
      </c>
      <c r="E6013" s="16" t="s">
        <v>75</v>
      </c>
      <c r="F6013" s="21">
        <v>44096</v>
      </c>
      <c r="G6013" s="16" t="s">
        <v>514</v>
      </c>
      <c r="H6013" s="26" t="s">
        <v>371</v>
      </c>
      <c r="I6013" s="16" t="s">
        <v>10519</v>
      </c>
      <c r="J6013" s="20" t="s">
        <v>116</v>
      </c>
      <c r="L6013" s="16" t="s">
        <v>116</v>
      </c>
      <c r="M6013" s="26" t="s">
        <v>10521</v>
      </c>
      <c r="N6013" s="26" t="s">
        <v>4037</v>
      </c>
      <c r="O6013" s="16" t="s">
        <v>188</v>
      </c>
      <c r="P6013" s="26" t="s">
        <v>443</v>
      </c>
      <c r="Q6013" s="26" t="s">
        <v>4037</v>
      </c>
      <c r="R6013" s="16" t="s">
        <v>139</v>
      </c>
      <c r="S6013" s="16" t="s">
        <v>84</v>
      </c>
      <c r="T6013" s="22">
        <v>2.12</v>
      </c>
      <c r="U6013" s="21">
        <v>43868</v>
      </c>
      <c r="V6013" s="16" t="s">
        <v>3998</v>
      </c>
      <c r="W6013" s="20" t="s">
        <v>43</v>
      </c>
      <c r="X6013" s="16" t="s">
        <v>78</v>
      </c>
      <c r="Z6013" s="24" t="s">
        <v>32</v>
      </c>
      <c r="AA6013" s="24" t="s">
        <v>32</v>
      </c>
      <c r="AB6013" s="24" t="s">
        <v>32</v>
      </c>
      <c r="AC6013" s="24" t="s">
        <v>32</v>
      </c>
      <c r="AD6013" s="25">
        <v>0</v>
      </c>
      <c r="AE6013" s="25">
        <v>0</v>
      </c>
      <c r="AF6013" s="25">
        <v>0</v>
      </c>
      <c r="AG6013" s="25">
        <v>138242</v>
      </c>
      <c r="AH6013" s="25">
        <v>138242</v>
      </c>
      <c r="AI6013" s="16" t="s">
        <v>10520</v>
      </c>
    </row>
    <row r="6014" spans="1:35" x14ac:dyDescent="0.25">
      <c r="A6014" s="17">
        <v>129246</v>
      </c>
      <c r="B6014" s="18">
        <v>2</v>
      </c>
      <c r="C6014" s="16" t="s">
        <v>474</v>
      </c>
      <c r="D6014" s="21">
        <v>43644</v>
      </c>
      <c r="E6014" s="16" t="s">
        <v>75</v>
      </c>
      <c r="F6014" s="21">
        <v>44096</v>
      </c>
      <c r="G6014" s="16" t="s">
        <v>514</v>
      </c>
      <c r="H6014" s="26" t="s">
        <v>235</v>
      </c>
      <c r="I6014" s="16" t="s">
        <v>10519</v>
      </c>
      <c r="J6014" s="20" t="s">
        <v>116</v>
      </c>
      <c r="L6014" s="16" t="s">
        <v>116</v>
      </c>
      <c r="M6014" s="26" t="s">
        <v>10518</v>
      </c>
      <c r="N6014" s="26" t="s">
        <v>4037</v>
      </c>
      <c r="O6014" s="16" t="s">
        <v>188</v>
      </c>
      <c r="P6014" s="26" t="s">
        <v>443</v>
      </c>
      <c r="Q6014" s="26" t="s">
        <v>4037</v>
      </c>
      <c r="R6014" s="16" t="s">
        <v>139</v>
      </c>
      <c r="S6014" s="16" t="s">
        <v>84</v>
      </c>
      <c r="T6014" s="22">
        <v>7.55</v>
      </c>
      <c r="U6014" s="21">
        <v>43868</v>
      </c>
      <c r="V6014" s="16" t="s">
        <v>3998</v>
      </c>
      <c r="W6014" s="20" t="s">
        <v>43</v>
      </c>
      <c r="X6014" s="16" t="s">
        <v>78</v>
      </c>
      <c r="Z6014" s="24" t="s">
        <v>32</v>
      </c>
      <c r="AA6014" s="24" t="s">
        <v>32</v>
      </c>
      <c r="AB6014" s="24" t="s">
        <v>32</v>
      </c>
      <c r="AC6014" s="24" t="s">
        <v>32</v>
      </c>
      <c r="AD6014" s="25">
        <v>0</v>
      </c>
      <c r="AE6014" s="25">
        <v>0</v>
      </c>
      <c r="AF6014" s="25">
        <v>6334</v>
      </c>
      <c r="AG6014" s="25">
        <v>471039</v>
      </c>
      <c r="AH6014" s="25">
        <v>477373</v>
      </c>
      <c r="AI6014" s="16" t="s">
        <v>10517</v>
      </c>
    </row>
    <row r="6015" spans="1:35" x14ac:dyDescent="0.25">
      <c r="A6015" s="17">
        <v>129247</v>
      </c>
      <c r="B6015" s="18">
        <v>2</v>
      </c>
      <c r="C6015" s="16" t="s">
        <v>474</v>
      </c>
      <c r="D6015" s="21">
        <v>43644</v>
      </c>
      <c r="E6015" s="16" t="s">
        <v>75</v>
      </c>
      <c r="F6015" s="21">
        <v>44183</v>
      </c>
      <c r="G6015" s="16" t="s">
        <v>75</v>
      </c>
      <c r="H6015" s="26" t="s">
        <v>286</v>
      </c>
      <c r="I6015" s="16" t="s">
        <v>5059</v>
      </c>
      <c r="J6015" s="20" t="s">
        <v>116</v>
      </c>
      <c r="L6015" s="16" t="s">
        <v>116</v>
      </c>
      <c r="M6015" s="26" t="s">
        <v>5373</v>
      </c>
      <c r="N6015" s="26" t="s">
        <v>5374</v>
      </c>
      <c r="O6015" s="16" t="s">
        <v>188</v>
      </c>
      <c r="P6015" s="26" t="s">
        <v>443</v>
      </c>
      <c r="Q6015" s="26" t="s">
        <v>5374</v>
      </c>
      <c r="R6015" s="16" t="s">
        <v>139</v>
      </c>
      <c r="S6015" s="16" t="s">
        <v>84</v>
      </c>
      <c r="T6015" s="22">
        <v>1.71</v>
      </c>
      <c r="U6015" s="21">
        <v>43966</v>
      </c>
      <c r="V6015" s="16" t="s">
        <v>1179</v>
      </c>
      <c r="W6015" s="20" t="s">
        <v>472</v>
      </c>
      <c r="X6015" s="16" t="s">
        <v>140</v>
      </c>
      <c r="Z6015" s="25">
        <v>0</v>
      </c>
      <c r="AA6015" s="25">
        <v>0</v>
      </c>
      <c r="AB6015" s="25">
        <v>292</v>
      </c>
      <c r="AC6015" s="25">
        <v>-193465</v>
      </c>
      <c r="AD6015" s="25">
        <v>0</v>
      </c>
      <c r="AE6015" s="25">
        <v>0</v>
      </c>
      <c r="AF6015" s="25">
        <v>13197</v>
      </c>
      <c r="AG6015" s="25">
        <v>1963657</v>
      </c>
      <c r="AH6015" s="25">
        <v>1976854</v>
      </c>
      <c r="AI6015" s="16" t="s">
        <v>5375</v>
      </c>
    </row>
    <row r="6016" spans="1:35" x14ac:dyDescent="0.25">
      <c r="A6016" s="17">
        <v>129248</v>
      </c>
      <c r="B6016" s="18">
        <v>2</v>
      </c>
      <c r="C6016" s="16" t="s">
        <v>474</v>
      </c>
      <c r="D6016" s="21">
        <v>43644</v>
      </c>
      <c r="E6016" s="16" t="s">
        <v>75</v>
      </c>
      <c r="F6016" s="21">
        <v>44084</v>
      </c>
      <c r="G6016" s="16" t="s">
        <v>514</v>
      </c>
      <c r="H6016" s="26" t="s">
        <v>264</v>
      </c>
      <c r="I6016" s="16" t="s">
        <v>518</v>
      </c>
      <c r="J6016" s="20" t="s">
        <v>116</v>
      </c>
      <c r="L6016" s="16" t="s">
        <v>116</v>
      </c>
      <c r="M6016" s="26" t="s">
        <v>5376</v>
      </c>
      <c r="N6016" s="26" t="s">
        <v>4044</v>
      </c>
      <c r="O6016" s="16" t="s">
        <v>188</v>
      </c>
      <c r="P6016" s="26" t="s">
        <v>443</v>
      </c>
      <c r="Q6016" s="26" t="s">
        <v>4044</v>
      </c>
      <c r="R6016" s="16" t="s">
        <v>139</v>
      </c>
      <c r="S6016" s="16" t="s">
        <v>84</v>
      </c>
      <c r="T6016" s="22">
        <v>3.55</v>
      </c>
      <c r="U6016" s="21">
        <v>43868</v>
      </c>
      <c r="V6016" s="16" t="s">
        <v>3998</v>
      </c>
      <c r="W6016" s="20" t="s">
        <v>472</v>
      </c>
      <c r="X6016" s="16" t="s">
        <v>140</v>
      </c>
      <c r="Z6016" s="25">
        <v>0</v>
      </c>
      <c r="AA6016" s="25">
        <v>0</v>
      </c>
      <c r="AB6016" s="25">
        <v>0</v>
      </c>
      <c r="AC6016" s="25">
        <v>-15864</v>
      </c>
      <c r="AD6016" s="25">
        <v>0</v>
      </c>
      <c r="AE6016" s="25">
        <v>0</v>
      </c>
      <c r="AF6016" s="25">
        <v>0</v>
      </c>
      <c r="AG6016" s="25">
        <v>678825</v>
      </c>
      <c r="AH6016" s="25">
        <v>678825</v>
      </c>
      <c r="AI6016" s="16" t="s">
        <v>5377</v>
      </c>
    </row>
    <row r="6017" spans="1:35" x14ac:dyDescent="0.25">
      <c r="A6017" s="17">
        <v>129249</v>
      </c>
      <c r="B6017" s="18">
        <v>2</v>
      </c>
      <c r="C6017" s="16" t="s">
        <v>474</v>
      </c>
      <c r="D6017" s="21">
        <v>43644</v>
      </c>
      <c r="E6017" s="16" t="s">
        <v>75</v>
      </c>
      <c r="F6017" s="21">
        <v>44084</v>
      </c>
      <c r="G6017" s="16" t="s">
        <v>514</v>
      </c>
      <c r="H6017" s="26" t="s">
        <v>264</v>
      </c>
      <c r="I6017" s="16" t="s">
        <v>10516</v>
      </c>
      <c r="J6017" s="20" t="s">
        <v>116</v>
      </c>
      <c r="L6017" s="16" t="s">
        <v>116</v>
      </c>
      <c r="M6017" s="26" t="s">
        <v>10515</v>
      </c>
      <c r="N6017" s="26" t="s">
        <v>4037</v>
      </c>
      <c r="O6017" s="16" t="s">
        <v>188</v>
      </c>
      <c r="P6017" s="26" t="s">
        <v>443</v>
      </c>
      <c r="Q6017" s="26" t="s">
        <v>4037</v>
      </c>
      <c r="R6017" s="16" t="s">
        <v>139</v>
      </c>
      <c r="S6017" s="16" t="s">
        <v>84</v>
      </c>
      <c r="T6017" s="22">
        <v>3.02</v>
      </c>
      <c r="U6017" s="21">
        <v>43868</v>
      </c>
      <c r="V6017" s="16" t="s">
        <v>3998</v>
      </c>
      <c r="W6017" s="20" t="s">
        <v>43</v>
      </c>
      <c r="X6017" s="16" t="s">
        <v>78</v>
      </c>
      <c r="Z6017" s="24" t="s">
        <v>32</v>
      </c>
      <c r="AA6017" s="24" t="s">
        <v>32</v>
      </c>
      <c r="AB6017" s="24" t="s">
        <v>32</v>
      </c>
      <c r="AC6017" s="24" t="s">
        <v>32</v>
      </c>
      <c r="AD6017" s="25">
        <v>0</v>
      </c>
      <c r="AE6017" s="25">
        <v>0</v>
      </c>
      <c r="AF6017" s="25">
        <v>0</v>
      </c>
      <c r="AG6017" s="25">
        <v>197971</v>
      </c>
      <c r="AH6017" s="25">
        <v>197971</v>
      </c>
      <c r="AI6017" s="16" t="s">
        <v>10514</v>
      </c>
    </row>
    <row r="6018" spans="1:35" x14ac:dyDescent="0.25">
      <c r="A6018" s="17">
        <v>129250</v>
      </c>
      <c r="B6018" s="18">
        <v>2</v>
      </c>
      <c r="C6018" s="16" t="s">
        <v>474</v>
      </c>
      <c r="D6018" s="21">
        <v>43644</v>
      </c>
      <c r="E6018" s="16" t="s">
        <v>75</v>
      </c>
      <c r="F6018" s="21">
        <v>44084</v>
      </c>
      <c r="G6018" s="16" t="s">
        <v>514</v>
      </c>
      <c r="H6018" s="26" t="s">
        <v>264</v>
      </c>
      <c r="I6018" s="16" t="s">
        <v>2335</v>
      </c>
      <c r="J6018" s="20" t="s">
        <v>116</v>
      </c>
      <c r="L6018" s="16" t="s">
        <v>116</v>
      </c>
      <c r="M6018" s="26" t="s">
        <v>10513</v>
      </c>
      <c r="N6018" s="26" t="s">
        <v>4037</v>
      </c>
      <c r="O6018" s="16" t="s">
        <v>188</v>
      </c>
      <c r="P6018" s="26" t="s">
        <v>2347</v>
      </c>
      <c r="Q6018" s="26" t="s">
        <v>4037</v>
      </c>
      <c r="R6018" s="16" t="s">
        <v>139</v>
      </c>
      <c r="S6018" s="16" t="s">
        <v>84</v>
      </c>
      <c r="T6018" s="22">
        <v>10.31</v>
      </c>
      <c r="U6018" s="21">
        <v>43868</v>
      </c>
      <c r="V6018" s="16" t="s">
        <v>3998</v>
      </c>
      <c r="W6018" s="20" t="s">
        <v>43</v>
      </c>
      <c r="X6018" s="16" t="s">
        <v>78</v>
      </c>
      <c r="Y6018" s="26" t="s">
        <v>10512</v>
      </c>
      <c r="Z6018" s="24" t="s">
        <v>32</v>
      </c>
      <c r="AA6018" s="24" t="s">
        <v>32</v>
      </c>
      <c r="AB6018" s="24" t="s">
        <v>32</v>
      </c>
      <c r="AC6018" s="24" t="s">
        <v>32</v>
      </c>
      <c r="AD6018" s="25">
        <v>0</v>
      </c>
      <c r="AE6018" s="25">
        <v>0</v>
      </c>
      <c r="AF6018" s="25">
        <v>23375</v>
      </c>
      <c r="AG6018" s="25">
        <v>679914</v>
      </c>
      <c r="AH6018" s="25">
        <v>703289</v>
      </c>
      <c r="AI6018" s="16" t="s">
        <v>10511</v>
      </c>
    </row>
    <row r="6019" spans="1:35" x14ac:dyDescent="0.25">
      <c r="A6019" s="17">
        <v>129251</v>
      </c>
      <c r="B6019" s="18">
        <v>2</v>
      </c>
      <c r="C6019" s="16" t="s">
        <v>474</v>
      </c>
      <c r="D6019" s="21">
        <v>43644</v>
      </c>
      <c r="E6019" s="16" t="s">
        <v>75</v>
      </c>
      <c r="F6019" s="21">
        <v>44363</v>
      </c>
      <c r="G6019" s="16" t="s">
        <v>32</v>
      </c>
      <c r="H6019" s="26" t="s">
        <v>312</v>
      </c>
      <c r="I6019" s="16" t="s">
        <v>10509</v>
      </c>
      <c r="J6019" s="20" t="s">
        <v>116</v>
      </c>
      <c r="L6019" s="16" t="s">
        <v>116</v>
      </c>
      <c r="M6019" s="26" t="s">
        <v>10261</v>
      </c>
      <c r="N6019" s="26" t="s">
        <v>5382</v>
      </c>
      <c r="O6019" s="16" t="s">
        <v>188</v>
      </c>
      <c r="P6019" s="26" t="s">
        <v>443</v>
      </c>
      <c r="Q6019" s="26" t="s">
        <v>5382</v>
      </c>
      <c r="R6019" s="16" t="s">
        <v>139</v>
      </c>
      <c r="S6019" s="16" t="s">
        <v>84</v>
      </c>
      <c r="T6019" s="22">
        <v>3.86</v>
      </c>
      <c r="U6019" s="21">
        <v>43917</v>
      </c>
      <c r="V6019" s="16" t="s">
        <v>3309</v>
      </c>
      <c r="W6019" s="20" t="s">
        <v>43</v>
      </c>
      <c r="X6019" s="16" t="s">
        <v>78</v>
      </c>
      <c r="Z6019" s="24" t="s">
        <v>32</v>
      </c>
      <c r="AA6019" s="24" t="s">
        <v>32</v>
      </c>
      <c r="AB6019" s="24" t="s">
        <v>32</v>
      </c>
      <c r="AC6019" s="24" t="s">
        <v>32</v>
      </c>
      <c r="AD6019" s="25">
        <v>0</v>
      </c>
      <c r="AE6019" s="25">
        <v>0</v>
      </c>
      <c r="AF6019" s="25">
        <v>22575</v>
      </c>
      <c r="AG6019" s="25">
        <v>258089</v>
      </c>
      <c r="AH6019" s="25">
        <v>280664</v>
      </c>
      <c r="AI6019" s="16" t="s">
        <v>10510</v>
      </c>
    </row>
    <row r="6020" spans="1:35" x14ac:dyDescent="0.25">
      <c r="A6020" s="17">
        <v>129252</v>
      </c>
      <c r="B6020" s="18">
        <v>2</v>
      </c>
      <c r="C6020" s="16" t="s">
        <v>474</v>
      </c>
      <c r="D6020" s="21">
        <v>43644</v>
      </c>
      <c r="E6020" s="16" t="s">
        <v>75</v>
      </c>
      <c r="F6020" s="21">
        <v>44363</v>
      </c>
      <c r="G6020" s="16" t="s">
        <v>32</v>
      </c>
      <c r="H6020" s="26" t="s">
        <v>235</v>
      </c>
      <c r="I6020" s="16" t="s">
        <v>10509</v>
      </c>
      <c r="J6020" s="20" t="s">
        <v>116</v>
      </c>
      <c r="L6020" s="16" t="s">
        <v>116</v>
      </c>
      <c r="M6020" s="26" t="s">
        <v>10508</v>
      </c>
      <c r="N6020" s="26" t="s">
        <v>5382</v>
      </c>
      <c r="O6020" s="16" t="s">
        <v>188</v>
      </c>
      <c r="P6020" s="26" t="s">
        <v>188</v>
      </c>
      <c r="Q6020" s="26" t="s">
        <v>5382</v>
      </c>
      <c r="T6020" s="22">
        <v>1.1299999999999999</v>
      </c>
      <c r="U6020" s="21">
        <v>43917</v>
      </c>
      <c r="V6020" s="16" t="s">
        <v>3309</v>
      </c>
      <c r="W6020" s="20" t="s">
        <v>43</v>
      </c>
      <c r="X6020" s="16" t="s">
        <v>78</v>
      </c>
      <c r="Z6020" s="24" t="s">
        <v>32</v>
      </c>
      <c r="AA6020" s="24" t="s">
        <v>32</v>
      </c>
      <c r="AB6020" s="24" t="s">
        <v>32</v>
      </c>
      <c r="AC6020" s="24" t="s">
        <v>32</v>
      </c>
      <c r="AD6020" s="25">
        <v>0</v>
      </c>
      <c r="AE6020" s="25">
        <v>0</v>
      </c>
      <c r="AF6020" s="25">
        <v>0</v>
      </c>
      <c r="AG6020" s="25">
        <v>85557</v>
      </c>
      <c r="AH6020" s="25">
        <v>85557</v>
      </c>
      <c r="AI6020" s="16" t="s">
        <v>10507</v>
      </c>
    </row>
    <row r="6021" spans="1:35" x14ac:dyDescent="0.25">
      <c r="A6021" s="17">
        <v>129253</v>
      </c>
      <c r="B6021" s="18">
        <v>2</v>
      </c>
      <c r="C6021" s="16" t="s">
        <v>474</v>
      </c>
      <c r="D6021" s="21">
        <v>43644</v>
      </c>
      <c r="E6021" s="16" t="s">
        <v>75</v>
      </c>
      <c r="F6021" s="21">
        <v>44091</v>
      </c>
      <c r="G6021" s="16" t="s">
        <v>514</v>
      </c>
      <c r="H6021" s="26" t="s">
        <v>162</v>
      </c>
      <c r="I6021" s="16" t="s">
        <v>4330</v>
      </c>
      <c r="J6021" s="20" t="s">
        <v>116</v>
      </c>
      <c r="L6021" s="16" t="s">
        <v>116</v>
      </c>
      <c r="M6021" s="26" t="s">
        <v>10506</v>
      </c>
      <c r="N6021" s="26" t="s">
        <v>2343</v>
      </c>
      <c r="O6021" s="16" t="s">
        <v>188</v>
      </c>
      <c r="P6021" s="26" t="s">
        <v>443</v>
      </c>
      <c r="Q6021" s="26" t="s">
        <v>2343</v>
      </c>
      <c r="R6021" s="16" t="s">
        <v>139</v>
      </c>
      <c r="S6021" s="16" t="s">
        <v>84</v>
      </c>
      <c r="T6021" s="22">
        <v>4.43</v>
      </c>
      <c r="U6021" s="21">
        <v>43966</v>
      </c>
      <c r="V6021" s="16" t="s">
        <v>1179</v>
      </c>
      <c r="W6021" s="20" t="s">
        <v>43</v>
      </c>
      <c r="X6021" s="16" t="s">
        <v>78</v>
      </c>
      <c r="Z6021" s="24" t="s">
        <v>32</v>
      </c>
      <c r="AA6021" s="24" t="s">
        <v>32</v>
      </c>
      <c r="AB6021" s="24" t="s">
        <v>32</v>
      </c>
      <c r="AC6021" s="24" t="s">
        <v>32</v>
      </c>
      <c r="AD6021" s="25">
        <v>0</v>
      </c>
      <c r="AE6021" s="25">
        <v>0</v>
      </c>
      <c r="AF6021" s="25">
        <v>18564</v>
      </c>
      <c r="AG6021" s="25">
        <v>874166</v>
      </c>
      <c r="AH6021" s="25">
        <v>892730</v>
      </c>
      <c r="AI6021" s="16" t="s">
        <v>10505</v>
      </c>
    </row>
    <row r="6022" spans="1:35" x14ac:dyDescent="0.25">
      <c r="A6022" s="17">
        <v>129254</v>
      </c>
      <c r="B6022" s="18">
        <v>2</v>
      </c>
      <c r="C6022" s="16" t="s">
        <v>474</v>
      </c>
      <c r="D6022" s="21">
        <v>43644</v>
      </c>
      <c r="E6022" s="16" t="s">
        <v>75</v>
      </c>
      <c r="F6022" s="21">
        <v>44293</v>
      </c>
      <c r="G6022" s="16" t="s">
        <v>514</v>
      </c>
      <c r="H6022" s="26" t="s">
        <v>170</v>
      </c>
      <c r="I6022" s="16" t="s">
        <v>1317</v>
      </c>
      <c r="J6022" s="20" t="s">
        <v>116</v>
      </c>
      <c r="L6022" s="16" t="s">
        <v>116</v>
      </c>
      <c r="M6022" s="26" t="s">
        <v>5378</v>
      </c>
      <c r="N6022" s="26" t="s">
        <v>5379</v>
      </c>
      <c r="O6022" s="16" t="s">
        <v>188</v>
      </c>
      <c r="P6022" s="26" t="s">
        <v>443</v>
      </c>
      <c r="Q6022" s="26" t="s">
        <v>5379</v>
      </c>
      <c r="R6022" s="16" t="s">
        <v>139</v>
      </c>
      <c r="S6022" s="16" t="s">
        <v>84</v>
      </c>
      <c r="T6022" s="22">
        <v>5.2</v>
      </c>
      <c r="U6022" s="21">
        <v>43966</v>
      </c>
      <c r="V6022" s="16" t="s">
        <v>1179</v>
      </c>
      <c r="W6022" s="20" t="s">
        <v>43</v>
      </c>
      <c r="X6022" s="16" t="s">
        <v>78</v>
      </c>
      <c r="Z6022" s="25">
        <v>0</v>
      </c>
      <c r="AA6022" s="25">
        <v>0</v>
      </c>
      <c r="AB6022" s="25">
        <v>-78016</v>
      </c>
      <c r="AC6022" s="25">
        <v>-36643</v>
      </c>
      <c r="AD6022" s="25">
        <v>0</v>
      </c>
      <c r="AE6022" s="25">
        <v>0</v>
      </c>
      <c r="AF6022" s="25">
        <v>84140</v>
      </c>
      <c r="AG6022" s="25">
        <v>1190936</v>
      </c>
      <c r="AH6022" s="25">
        <v>1275076</v>
      </c>
      <c r="AI6022" s="16" t="s">
        <v>5380</v>
      </c>
    </row>
    <row r="6023" spans="1:35" x14ac:dyDescent="0.25">
      <c r="A6023" s="17">
        <v>129255</v>
      </c>
      <c r="B6023" s="18">
        <v>2</v>
      </c>
      <c r="C6023" s="16" t="s">
        <v>31</v>
      </c>
      <c r="D6023" s="21">
        <v>43644</v>
      </c>
      <c r="E6023" s="16" t="s">
        <v>75</v>
      </c>
      <c r="F6023" s="21">
        <v>44299</v>
      </c>
      <c r="G6023" s="16" t="s">
        <v>529</v>
      </c>
      <c r="H6023" s="26" t="s">
        <v>264</v>
      </c>
      <c r="I6023" s="16" t="s">
        <v>4438</v>
      </c>
      <c r="J6023" s="20" t="s">
        <v>116</v>
      </c>
      <c r="L6023" s="16" t="s">
        <v>116</v>
      </c>
      <c r="M6023" s="26" t="s">
        <v>5381</v>
      </c>
      <c r="N6023" s="26" t="s">
        <v>5382</v>
      </c>
      <c r="O6023" s="16" t="s">
        <v>188</v>
      </c>
      <c r="P6023" s="26" t="s">
        <v>443</v>
      </c>
      <c r="Q6023" s="26" t="s">
        <v>5382</v>
      </c>
      <c r="R6023" s="16" t="s">
        <v>139</v>
      </c>
      <c r="S6023" s="16" t="s">
        <v>84</v>
      </c>
      <c r="T6023" s="22">
        <v>6.88</v>
      </c>
      <c r="U6023" s="21">
        <v>44281</v>
      </c>
      <c r="V6023" s="16" t="s">
        <v>3309</v>
      </c>
      <c r="W6023" s="20" t="s">
        <v>43</v>
      </c>
      <c r="X6023" s="16" t="s">
        <v>78</v>
      </c>
      <c r="Z6023" s="25">
        <v>0</v>
      </c>
      <c r="AA6023" s="25">
        <v>0</v>
      </c>
      <c r="AB6023" s="25">
        <v>0</v>
      </c>
      <c r="AC6023" s="25">
        <v>543682</v>
      </c>
      <c r="AD6023" s="25">
        <v>0</v>
      </c>
      <c r="AE6023" s="25">
        <v>0</v>
      </c>
      <c r="AF6023" s="25">
        <v>0</v>
      </c>
      <c r="AG6023" s="25">
        <v>543682</v>
      </c>
      <c r="AH6023" s="25">
        <v>543682</v>
      </c>
      <c r="AI6023" s="16" t="s">
        <v>5383</v>
      </c>
    </row>
    <row r="6024" spans="1:35" x14ac:dyDescent="0.25">
      <c r="A6024" s="17">
        <v>129256</v>
      </c>
      <c r="B6024" s="18">
        <v>2</v>
      </c>
      <c r="C6024" s="16" t="s">
        <v>31</v>
      </c>
      <c r="D6024" s="21">
        <v>43644</v>
      </c>
      <c r="E6024" s="16" t="s">
        <v>75</v>
      </c>
      <c r="F6024" s="21">
        <v>44006</v>
      </c>
      <c r="G6024" s="16" t="s">
        <v>109</v>
      </c>
      <c r="H6024" s="26" t="s">
        <v>920</v>
      </c>
      <c r="I6024" s="16" t="s">
        <v>4391</v>
      </c>
      <c r="J6024" s="20" t="s">
        <v>116</v>
      </c>
      <c r="L6024" s="16" t="s">
        <v>116</v>
      </c>
      <c r="M6024" s="26" t="s">
        <v>5384</v>
      </c>
      <c r="N6024" s="26" t="s">
        <v>3721</v>
      </c>
      <c r="O6024" s="16" t="s">
        <v>188</v>
      </c>
      <c r="P6024" s="26" t="s">
        <v>443</v>
      </c>
      <c r="Q6024" s="26" t="s">
        <v>3721</v>
      </c>
      <c r="R6024" s="16" t="s">
        <v>139</v>
      </c>
      <c r="S6024" s="16" t="s">
        <v>84</v>
      </c>
      <c r="T6024" s="22">
        <v>3.82</v>
      </c>
      <c r="U6024" s="21">
        <v>43966</v>
      </c>
      <c r="V6024" s="16" t="s">
        <v>2358</v>
      </c>
      <c r="W6024" s="20" t="s">
        <v>43</v>
      </c>
      <c r="X6024" s="16" t="s">
        <v>78</v>
      </c>
      <c r="Z6024" s="25">
        <v>0</v>
      </c>
      <c r="AA6024" s="25">
        <v>0</v>
      </c>
      <c r="AB6024" s="25">
        <v>0</v>
      </c>
      <c r="AC6024" s="25">
        <v>446133</v>
      </c>
      <c r="AD6024" s="25">
        <v>0</v>
      </c>
      <c r="AE6024" s="25">
        <v>0</v>
      </c>
      <c r="AF6024" s="25">
        <v>0</v>
      </c>
      <c r="AG6024" s="25">
        <v>446133</v>
      </c>
      <c r="AH6024" s="25">
        <v>446133</v>
      </c>
      <c r="AI6024" s="16" t="s">
        <v>5385</v>
      </c>
    </row>
    <row r="6025" spans="1:35" x14ac:dyDescent="0.25">
      <c r="A6025" s="17">
        <v>129257</v>
      </c>
      <c r="B6025" s="18">
        <v>2</v>
      </c>
      <c r="C6025" s="16" t="s">
        <v>474</v>
      </c>
      <c r="D6025" s="21">
        <v>43644</v>
      </c>
      <c r="E6025" s="16" t="s">
        <v>75</v>
      </c>
      <c r="F6025" s="21">
        <v>44204</v>
      </c>
      <c r="G6025" s="16" t="s">
        <v>32</v>
      </c>
      <c r="H6025" s="26" t="s">
        <v>380</v>
      </c>
      <c r="I6025" s="16" t="s">
        <v>1724</v>
      </c>
      <c r="J6025" s="20" t="s">
        <v>116</v>
      </c>
      <c r="L6025" s="16" t="s">
        <v>116</v>
      </c>
      <c r="M6025" s="26" t="s">
        <v>10504</v>
      </c>
      <c r="N6025" s="26" t="s">
        <v>2343</v>
      </c>
      <c r="O6025" s="16" t="s">
        <v>188</v>
      </c>
      <c r="P6025" s="26" t="s">
        <v>2347</v>
      </c>
      <c r="Q6025" s="26" t="s">
        <v>2343</v>
      </c>
      <c r="R6025" s="16" t="s">
        <v>139</v>
      </c>
      <c r="S6025" s="16" t="s">
        <v>84</v>
      </c>
      <c r="T6025" s="22">
        <v>2.37</v>
      </c>
      <c r="U6025" s="21">
        <v>43917</v>
      </c>
      <c r="V6025" s="16" t="s">
        <v>1179</v>
      </c>
      <c r="W6025" s="20" t="s">
        <v>43</v>
      </c>
      <c r="X6025" s="16" t="s">
        <v>511</v>
      </c>
      <c r="Y6025" s="26" t="s">
        <v>10503</v>
      </c>
      <c r="Z6025" s="24" t="s">
        <v>32</v>
      </c>
      <c r="AA6025" s="24" t="s">
        <v>32</v>
      </c>
      <c r="AB6025" s="24" t="s">
        <v>32</v>
      </c>
      <c r="AC6025" s="24" t="s">
        <v>32</v>
      </c>
      <c r="AD6025" s="25">
        <v>0</v>
      </c>
      <c r="AE6025" s="25">
        <v>0</v>
      </c>
      <c r="AF6025" s="25">
        <v>539919</v>
      </c>
      <c r="AG6025" s="25">
        <v>1659153</v>
      </c>
      <c r="AH6025" s="25">
        <v>2199072</v>
      </c>
      <c r="AI6025" s="16" t="s">
        <v>10502</v>
      </c>
    </row>
    <row r="6026" spans="1:35" x14ac:dyDescent="0.25">
      <c r="A6026" s="17">
        <v>129260</v>
      </c>
      <c r="B6026" s="18">
        <v>2</v>
      </c>
      <c r="C6026" s="16" t="s">
        <v>474</v>
      </c>
      <c r="D6026" s="21">
        <v>43644</v>
      </c>
      <c r="E6026" s="16" t="s">
        <v>75</v>
      </c>
      <c r="F6026" s="21">
        <v>44340</v>
      </c>
      <c r="G6026" s="16" t="s">
        <v>514</v>
      </c>
      <c r="H6026" s="26" t="s">
        <v>241</v>
      </c>
      <c r="I6026" s="16" t="s">
        <v>464</v>
      </c>
      <c r="J6026" s="20" t="s">
        <v>116</v>
      </c>
      <c r="L6026" s="16" t="s">
        <v>116</v>
      </c>
      <c r="M6026" s="26" t="s">
        <v>5386</v>
      </c>
      <c r="N6026" s="26" t="s">
        <v>5387</v>
      </c>
      <c r="O6026" s="16" t="s">
        <v>188</v>
      </c>
      <c r="P6026" s="26" t="s">
        <v>443</v>
      </c>
      <c r="Q6026" s="26" t="s">
        <v>5388</v>
      </c>
      <c r="R6026" s="16" t="s">
        <v>139</v>
      </c>
      <c r="S6026" s="16" t="s">
        <v>84</v>
      </c>
      <c r="T6026" s="22">
        <v>4.7</v>
      </c>
      <c r="U6026" s="21">
        <v>44232</v>
      </c>
      <c r="V6026" s="16" t="s">
        <v>1179</v>
      </c>
      <c r="W6026" s="20" t="s">
        <v>43</v>
      </c>
      <c r="X6026" s="16" t="s">
        <v>78</v>
      </c>
      <c r="Z6026" s="25">
        <v>0</v>
      </c>
      <c r="AA6026" s="25">
        <v>0</v>
      </c>
      <c r="AB6026" s="25">
        <v>0</v>
      </c>
      <c r="AC6026" s="25">
        <v>1762283</v>
      </c>
      <c r="AD6026" s="25">
        <v>0</v>
      </c>
      <c r="AE6026" s="25">
        <v>0</v>
      </c>
      <c r="AF6026" s="25">
        <v>0</v>
      </c>
      <c r="AG6026" s="25">
        <v>1762283</v>
      </c>
      <c r="AH6026" s="25">
        <v>1762283</v>
      </c>
      <c r="AI6026" s="16" t="s">
        <v>5389</v>
      </c>
    </row>
    <row r="6027" spans="1:35" x14ac:dyDescent="0.25">
      <c r="A6027" s="17">
        <v>129261</v>
      </c>
      <c r="B6027" s="18">
        <v>2</v>
      </c>
      <c r="C6027" s="16" t="s">
        <v>73</v>
      </c>
      <c r="D6027" s="21">
        <v>43644</v>
      </c>
      <c r="E6027" s="16" t="s">
        <v>75</v>
      </c>
      <c r="F6027" s="21">
        <v>44006</v>
      </c>
      <c r="G6027" s="16" t="s">
        <v>75</v>
      </c>
      <c r="H6027" s="26" t="s">
        <v>241</v>
      </c>
      <c r="I6027" s="16" t="s">
        <v>464</v>
      </c>
      <c r="J6027" s="20" t="s">
        <v>116</v>
      </c>
      <c r="L6027" s="16" t="s">
        <v>116</v>
      </c>
      <c r="M6027" s="26" t="s">
        <v>10501</v>
      </c>
      <c r="N6027" s="26" t="s">
        <v>5374</v>
      </c>
      <c r="O6027" s="16" t="s">
        <v>188</v>
      </c>
      <c r="P6027" s="26" t="s">
        <v>188</v>
      </c>
      <c r="Q6027" s="26" t="s">
        <v>5374</v>
      </c>
      <c r="R6027" s="16" t="s">
        <v>139</v>
      </c>
      <c r="S6027" s="16" t="s">
        <v>4621</v>
      </c>
      <c r="T6027" s="22">
        <v>0.92</v>
      </c>
      <c r="V6027" s="16" t="s">
        <v>1179</v>
      </c>
      <c r="W6027" s="20" t="s">
        <v>43</v>
      </c>
      <c r="X6027" s="16" t="s">
        <v>78</v>
      </c>
      <c r="Z6027" s="24" t="s">
        <v>32</v>
      </c>
      <c r="AA6027" s="24" t="s">
        <v>32</v>
      </c>
      <c r="AB6027" s="24" t="s">
        <v>32</v>
      </c>
      <c r="AC6027" s="24" t="s">
        <v>32</v>
      </c>
      <c r="AD6027" s="24" t="s">
        <v>32</v>
      </c>
      <c r="AE6027" s="24" t="s">
        <v>32</v>
      </c>
      <c r="AF6027" s="24" t="s">
        <v>32</v>
      </c>
      <c r="AG6027" s="24" t="s">
        <v>32</v>
      </c>
      <c r="AH6027" s="24" t="s">
        <v>32</v>
      </c>
      <c r="AI6027" s="16" t="s">
        <v>10500</v>
      </c>
    </row>
    <row r="6028" spans="1:35" x14ac:dyDescent="0.25">
      <c r="A6028" s="17">
        <v>129262</v>
      </c>
      <c r="B6028" s="18">
        <v>2</v>
      </c>
      <c r="C6028" s="16" t="s">
        <v>31</v>
      </c>
      <c r="D6028" s="21">
        <v>43644</v>
      </c>
      <c r="E6028" s="16" t="s">
        <v>75</v>
      </c>
      <c r="F6028" s="21">
        <v>44252</v>
      </c>
      <c r="G6028" s="16" t="s">
        <v>32</v>
      </c>
      <c r="H6028" s="26" t="s">
        <v>5390</v>
      </c>
      <c r="I6028" s="16" t="s">
        <v>732</v>
      </c>
      <c r="J6028" s="20" t="s">
        <v>116</v>
      </c>
      <c r="L6028" s="16" t="s">
        <v>116</v>
      </c>
      <c r="M6028" s="26" t="s">
        <v>5391</v>
      </c>
      <c r="N6028" s="26" t="s">
        <v>5392</v>
      </c>
      <c r="O6028" s="16" t="s">
        <v>188</v>
      </c>
      <c r="P6028" s="26" t="s">
        <v>443</v>
      </c>
      <c r="Q6028" s="26" t="s">
        <v>5392</v>
      </c>
      <c r="R6028" s="16" t="s">
        <v>139</v>
      </c>
      <c r="S6028" s="16" t="s">
        <v>84</v>
      </c>
      <c r="T6028" s="22">
        <v>3.915</v>
      </c>
      <c r="U6028" s="21">
        <v>44232</v>
      </c>
      <c r="V6028" s="16" t="s">
        <v>1179</v>
      </c>
      <c r="W6028" s="20" t="s">
        <v>43</v>
      </c>
      <c r="X6028" s="16" t="s">
        <v>78</v>
      </c>
      <c r="Z6028" s="25">
        <v>0</v>
      </c>
      <c r="AA6028" s="25">
        <v>0</v>
      </c>
      <c r="AB6028" s="25">
        <v>0</v>
      </c>
      <c r="AC6028" s="25">
        <v>2574403</v>
      </c>
      <c r="AD6028" s="25">
        <v>0</v>
      </c>
      <c r="AE6028" s="25">
        <v>0</v>
      </c>
      <c r="AF6028" s="25">
        <v>0</v>
      </c>
      <c r="AG6028" s="25">
        <v>2574403</v>
      </c>
      <c r="AH6028" s="25">
        <v>2574403</v>
      </c>
      <c r="AI6028" s="16" t="s">
        <v>5393</v>
      </c>
    </row>
    <row r="6029" spans="1:35" x14ac:dyDescent="0.25">
      <c r="A6029" s="17">
        <v>129264</v>
      </c>
      <c r="B6029" s="18">
        <v>2</v>
      </c>
      <c r="C6029" s="16" t="s">
        <v>31</v>
      </c>
      <c r="D6029" s="21">
        <v>43644</v>
      </c>
      <c r="E6029" s="16" t="s">
        <v>75</v>
      </c>
      <c r="F6029" s="21">
        <v>44252</v>
      </c>
      <c r="G6029" s="16" t="s">
        <v>514</v>
      </c>
      <c r="H6029" s="26" t="s">
        <v>206</v>
      </c>
      <c r="I6029" s="16" t="s">
        <v>518</v>
      </c>
      <c r="J6029" s="20" t="s">
        <v>116</v>
      </c>
      <c r="L6029" s="16" t="s">
        <v>116</v>
      </c>
      <c r="M6029" s="26" t="s">
        <v>5394</v>
      </c>
      <c r="N6029" s="26" t="s">
        <v>4037</v>
      </c>
      <c r="O6029" s="16" t="s">
        <v>188</v>
      </c>
      <c r="P6029" s="26" t="s">
        <v>443</v>
      </c>
      <c r="Q6029" s="26" t="s">
        <v>4037</v>
      </c>
      <c r="R6029" s="16" t="s">
        <v>139</v>
      </c>
      <c r="S6029" s="16" t="s">
        <v>84</v>
      </c>
      <c r="T6029" s="22">
        <v>7.15</v>
      </c>
      <c r="U6029" s="21">
        <v>44232</v>
      </c>
      <c r="V6029" s="16" t="s">
        <v>3998</v>
      </c>
      <c r="W6029" s="20" t="s">
        <v>43</v>
      </c>
      <c r="X6029" s="16" t="s">
        <v>140</v>
      </c>
      <c r="Z6029" s="25">
        <v>0</v>
      </c>
      <c r="AA6029" s="25">
        <v>0</v>
      </c>
      <c r="AB6029" s="25">
        <v>19545</v>
      </c>
      <c r="AC6029" s="25">
        <v>568733</v>
      </c>
      <c r="AD6029" s="25">
        <v>0</v>
      </c>
      <c r="AE6029" s="25">
        <v>0</v>
      </c>
      <c r="AF6029" s="25">
        <v>19545</v>
      </c>
      <c r="AG6029" s="25">
        <v>568733</v>
      </c>
      <c r="AH6029" s="25">
        <v>588278</v>
      </c>
      <c r="AI6029" s="16" t="s">
        <v>5395</v>
      </c>
    </row>
    <row r="6030" spans="1:35" x14ac:dyDescent="0.25">
      <c r="A6030" s="17">
        <v>129265</v>
      </c>
      <c r="B6030" s="18">
        <v>2</v>
      </c>
      <c r="C6030" s="16" t="s">
        <v>73</v>
      </c>
      <c r="D6030" s="21">
        <v>43644</v>
      </c>
      <c r="E6030" s="16" t="s">
        <v>75</v>
      </c>
      <c r="F6030" s="21">
        <v>44259</v>
      </c>
      <c r="G6030" s="16" t="s">
        <v>75</v>
      </c>
      <c r="H6030" s="26" t="s">
        <v>797</v>
      </c>
      <c r="I6030" s="16" t="s">
        <v>1474</v>
      </c>
      <c r="J6030" s="20" t="s">
        <v>116</v>
      </c>
      <c r="L6030" s="16" t="s">
        <v>116</v>
      </c>
      <c r="M6030" s="26" t="s">
        <v>10499</v>
      </c>
      <c r="N6030" s="26" t="s">
        <v>3997</v>
      </c>
      <c r="O6030" s="16" t="s">
        <v>188</v>
      </c>
      <c r="P6030" s="26" t="s">
        <v>443</v>
      </c>
      <c r="Q6030" s="26" t="s">
        <v>3997</v>
      </c>
      <c r="R6030" s="16" t="s">
        <v>139</v>
      </c>
      <c r="S6030" s="16" t="s">
        <v>4621</v>
      </c>
      <c r="T6030" s="22">
        <v>4.92</v>
      </c>
      <c r="U6030" s="21">
        <v>44596</v>
      </c>
      <c r="V6030" s="16" t="s">
        <v>2358</v>
      </c>
      <c r="W6030" s="20" t="s">
        <v>43</v>
      </c>
      <c r="X6030" s="16" t="s">
        <v>78</v>
      </c>
      <c r="Z6030" s="24" t="s">
        <v>32</v>
      </c>
      <c r="AA6030" s="24" t="s">
        <v>32</v>
      </c>
      <c r="AB6030" s="24" t="s">
        <v>32</v>
      </c>
      <c r="AC6030" s="24" t="s">
        <v>32</v>
      </c>
      <c r="AD6030" s="24" t="s">
        <v>32</v>
      </c>
      <c r="AE6030" s="24" t="s">
        <v>32</v>
      </c>
      <c r="AF6030" s="24" t="s">
        <v>32</v>
      </c>
      <c r="AG6030" s="24" t="s">
        <v>32</v>
      </c>
      <c r="AH6030" s="24" t="s">
        <v>32</v>
      </c>
      <c r="AI6030" s="16" t="s">
        <v>10498</v>
      </c>
    </row>
    <row r="6031" spans="1:35" x14ac:dyDescent="0.25">
      <c r="A6031" s="17">
        <v>129266</v>
      </c>
      <c r="B6031" s="18">
        <v>2</v>
      </c>
      <c r="C6031" s="16" t="s">
        <v>73</v>
      </c>
      <c r="D6031" s="21">
        <v>43644</v>
      </c>
      <c r="E6031" s="16" t="s">
        <v>75</v>
      </c>
      <c r="F6031" s="21">
        <v>44006</v>
      </c>
      <c r="G6031" s="16" t="s">
        <v>75</v>
      </c>
      <c r="H6031" s="26" t="s">
        <v>420</v>
      </c>
      <c r="I6031" s="16" t="s">
        <v>166</v>
      </c>
      <c r="J6031" s="20" t="s">
        <v>116</v>
      </c>
      <c r="L6031" s="16" t="s">
        <v>116</v>
      </c>
      <c r="M6031" s="26" t="s">
        <v>10497</v>
      </c>
      <c r="N6031" s="26" t="s">
        <v>10496</v>
      </c>
      <c r="O6031" s="16" t="s">
        <v>188</v>
      </c>
      <c r="P6031" s="26" t="s">
        <v>188</v>
      </c>
      <c r="Q6031" s="26" t="s">
        <v>10496</v>
      </c>
      <c r="R6031" s="16" t="s">
        <v>139</v>
      </c>
      <c r="S6031" s="16" t="s">
        <v>4621</v>
      </c>
      <c r="T6031" s="22">
        <v>4.6100000000000003</v>
      </c>
      <c r="V6031" s="16" t="s">
        <v>3998</v>
      </c>
      <c r="W6031" s="20" t="s">
        <v>43</v>
      </c>
      <c r="X6031" s="16" t="s">
        <v>78</v>
      </c>
      <c r="Z6031" s="24" t="s">
        <v>32</v>
      </c>
      <c r="AA6031" s="24" t="s">
        <v>32</v>
      </c>
      <c r="AB6031" s="24" t="s">
        <v>32</v>
      </c>
      <c r="AC6031" s="24" t="s">
        <v>32</v>
      </c>
      <c r="AD6031" s="24" t="s">
        <v>32</v>
      </c>
      <c r="AE6031" s="24" t="s">
        <v>32</v>
      </c>
      <c r="AF6031" s="24" t="s">
        <v>32</v>
      </c>
      <c r="AG6031" s="24" t="s">
        <v>32</v>
      </c>
      <c r="AH6031" s="24" t="s">
        <v>32</v>
      </c>
      <c r="AI6031" s="16" t="s">
        <v>10495</v>
      </c>
    </row>
    <row r="6032" spans="1:35" x14ac:dyDescent="0.25">
      <c r="A6032" s="17">
        <v>129267</v>
      </c>
      <c r="B6032" s="18">
        <v>2</v>
      </c>
      <c r="C6032" s="16" t="s">
        <v>73</v>
      </c>
      <c r="D6032" s="21">
        <v>43644</v>
      </c>
      <c r="E6032" s="16" t="s">
        <v>75</v>
      </c>
      <c r="F6032" s="21">
        <v>44259</v>
      </c>
      <c r="G6032" s="16" t="s">
        <v>75</v>
      </c>
      <c r="H6032" s="26" t="s">
        <v>267</v>
      </c>
      <c r="I6032" s="16" t="s">
        <v>1436</v>
      </c>
      <c r="J6032" s="20" t="s">
        <v>116</v>
      </c>
      <c r="L6032" s="16" t="s">
        <v>116</v>
      </c>
      <c r="M6032" s="26" t="s">
        <v>10494</v>
      </c>
      <c r="N6032" s="26" t="s">
        <v>10493</v>
      </c>
      <c r="O6032" s="16" t="s">
        <v>188</v>
      </c>
      <c r="P6032" s="26" t="s">
        <v>443</v>
      </c>
      <c r="Q6032" s="26" t="s">
        <v>10493</v>
      </c>
      <c r="R6032" s="16" t="s">
        <v>139</v>
      </c>
      <c r="S6032" s="16" t="s">
        <v>4621</v>
      </c>
      <c r="T6032" s="22">
        <v>5.2</v>
      </c>
      <c r="V6032" s="16" t="s">
        <v>3998</v>
      </c>
      <c r="W6032" s="20" t="s">
        <v>43</v>
      </c>
      <c r="X6032" s="16" t="s">
        <v>78</v>
      </c>
      <c r="Z6032" s="24" t="s">
        <v>32</v>
      </c>
      <c r="AA6032" s="24" t="s">
        <v>32</v>
      </c>
      <c r="AB6032" s="24" t="s">
        <v>32</v>
      </c>
      <c r="AC6032" s="24" t="s">
        <v>32</v>
      </c>
      <c r="AD6032" s="24" t="s">
        <v>32</v>
      </c>
      <c r="AE6032" s="24" t="s">
        <v>32</v>
      </c>
      <c r="AF6032" s="24" t="s">
        <v>32</v>
      </c>
      <c r="AG6032" s="24" t="s">
        <v>32</v>
      </c>
      <c r="AH6032" s="24" t="s">
        <v>32</v>
      </c>
      <c r="AI6032" s="16" t="s">
        <v>10492</v>
      </c>
    </row>
    <row r="6033" spans="1:35" x14ac:dyDescent="0.25">
      <c r="A6033" s="17">
        <v>129271</v>
      </c>
      <c r="B6033" s="18">
        <v>3</v>
      </c>
      <c r="C6033" s="16" t="s">
        <v>73</v>
      </c>
      <c r="D6033" s="21">
        <v>43647</v>
      </c>
      <c r="E6033" s="16" t="s">
        <v>10491</v>
      </c>
      <c r="F6033" s="21">
        <v>43647</v>
      </c>
      <c r="G6033" s="16" t="s">
        <v>10491</v>
      </c>
      <c r="H6033" s="26" t="s">
        <v>173</v>
      </c>
      <c r="M6033" s="26" t="s">
        <v>10490</v>
      </c>
      <c r="O6033" s="16" t="s">
        <v>1171</v>
      </c>
      <c r="P6033" s="26" t="s">
        <v>1062</v>
      </c>
      <c r="T6033" s="23" t="s">
        <v>32</v>
      </c>
      <c r="W6033" s="20" t="s">
        <v>43</v>
      </c>
      <c r="Z6033" s="24" t="s">
        <v>32</v>
      </c>
      <c r="AA6033" s="24" t="s">
        <v>32</v>
      </c>
      <c r="AB6033" s="24" t="s">
        <v>32</v>
      </c>
      <c r="AC6033" s="24" t="s">
        <v>32</v>
      </c>
      <c r="AD6033" s="25">
        <v>0</v>
      </c>
      <c r="AE6033" s="25">
        <v>0</v>
      </c>
      <c r="AF6033" s="25">
        <v>127500</v>
      </c>
      <c r="AG6033" s="25">
        <v>0</v>
      </c>
      <c r="AH6033" s="25">
        <v>127500</v>
      </c>
      <c r="AI6033" s="16" t="s">
        <v>10489</v>
      </c>
    </row>
    <row r="6034" spans="1:35" x14ac:dyDescent="0.25">
      <c r="A6034" s="17">
        <v>129272</v>
      </c>
      <c r="B6034" s="18">
        <v>4</v>
      </c>
      <c r="C6034" s="16" t="s">
        <v>73</v>
      </c>
      <c r="D6034" s="21">
        <v>43647</v>
      </c>
      <c r="E6034" s="16" t="s">
        <v>4566</v>
      </c>
      <c r="F6034" s="21">
        <v>43647</v>
      </c>
      <c r="G6034" s="16" t="s">
        <v>4566</v>
      </c>
      <c r="H6034" s="26" t="s">
        <v>298</v>
      </c>
      <c r="M6034" s="26" t="s">
        <v>10488</v>
      </c>
      <c r="O6034" s="16" t="s">
        <v>1171</v>
      </c>
      <c r="P6034" s="26" t="s">
        <v>1062</v>
      </c>
      <c r="T6034" s="23" t="s">
        <v>32</v>
      </c>
      <c r="W6034" s="20" t="s">
        <v>43</v>
      </c>
      <c r="Z6034" s="24" t="s">
        <v>32</v>
      </c>
      <c r="AA6034" s="24" t="s">
        <v>32</v>
      </c>
      <c r="AB6034" s="24" t="s">
        <v>32</v>
      </c>
      <c r="AC6034" s="24" t="s">
        <v>32</v>
      </c>
      <c r="AD6034" s="25">
        <v>0</v>
      </c>
      <c r="AE6034" s="25">
        <v>0</v>
      </c>
      <c r="AF6034" s="25">
        <v>80000</v>
      </c>
      <c r="AG6034" s="25">
        <v>0</v>
      </c>
      <c r="AH6034" s="25">
        <v>80000</v>
      </c>
      <c r="AI6034" s="16" t="s">
        <v>10487</v>
      </c>
    </row>
    <row r="6035" spans="1:35" x14ac:dyDescent="0.25">
      <c r="A6035" s="17">
        <v>129274</v>
      </c>
      <c r="B6035" s="18">
        <v>3</v>
      </c>
      <c r="C6035" s="16" t="s">
        <v>73</v>
      </c>
      <c r="D6035" s="21">
        <v>43647</v>
      </c>
      <c r="E6035" s="16" t="s">
        <v>4566</v>
      </c>
      <c r="F6035" s="21">
        <v>43647</v>
      </c>
      <c r="G6035" s="16" t="s">
        <v>4566</v>
      </c>
      <c r="H6035" s="26" t="s">
        <v>389</v>
      </c>
      <c r="M6035" s="26" t="s">
        <v>10486</v>
      </c>
      <c r="O6035" s="16" t="s">
        <v>1171</v>
      </c>
      <c r="P6035" s="26" t="s">
        <v>1062</v>
      </c>
      <c r="T6035" s="23" t="s">
        <v>32</v>
      </c>
      <c r="W6035" s="20" t="s">
        <v>43</v>
      </c>
      <c r="Z6035" s="24" t="s">
        <v>32</v>
      </c>
      <c r="AA6035" s="24" t="s">
        <v>32</v>
      </c>
      <c r="AB6035" s="24" t="s">
        <v>32</v>
      </c>
      <c r="AC6035" s="24" t="s">
        <v>32</v>
      </c>
      <c r="AD6035" s="25">
        <v>0</v>
      </c>
      <c r="AE6035" s="25">
        <v>0</v>
      </c>
      <c r="AF6035" s="25">
        <v>16850</v>
      </c>
      <c r="AG6035" s="25">
        <v>0</v>
      </c>
      <c r="AH6035" s="25">
        <v>16850</v>
      </c>
      <c r="AI6035" s="16" t="s">
        <v>10485</v>
      </c>
    </row>
    <row r="6036" spans="1:35" x14ac:dyDescent="0.25">
      <c r="A6036" s="17">
        <v>129278</v>
      </c>
      <c r="B6036" s="18">
        <v>2</v>
      </c>
      <c r="C6036" s="16" t="s">
        <v>73</v>
      </c>
      <c r="D6036" s="21">
        <v>43648</v>
      </c>
      <c r="E6036" s="16" t="s">
        <v>6355</v>
      </c>
      <c r="F6036" s="21">
        <v>44279</v>
      </c>
      <c r="G6036" s="16" t="s">
        <v>75</v>
      </c>
      <c r="H6036" s="26" t="s">
        <v>267</v>
      </c>
      <c r="M6036" s="26" t="s">
        <v>10484</v>
      </c>
      <c r="O6036" s="16" t="s">
        <v>151</v>
      </c>
      <c r="P6036" s="26" t="s">
        <v>198</v>
      </c>
      <c r="T6036" s="23" t="s">
        <v>32</v>
      </c>
      <c r="W6036" s="20" t="s">
        <v>43</v>
      </c>
      <c r="Z6036" s="24" t="s">
        <v>32</v>
      </c>
      <c r="AA6036" s="24" t="s">
        <v>32</v>
      </c>
      <c r="AB6036" s="24" t="s">
        <v>32</v>
      </c>
      <c r="AC6036" s="24" t="s">
        <v>32</v>
      </c>
      <c r="AD6036" s="25">
        <v>0</v>
      </c>
      <c r="AE6036" s="25">
        <v>0</v>
      </c>
      <c r="AF6036" s="25">
        <v>45030.3</v>
      </c>
      <c r="AG6036" s="25">
        <v>0</v>
      </c>
      <c r="AH6036" s="25">
        <v>45030.3</v>
      </c>
      <c r="AI6036" s="16" t="s">
        <v>10483</v>
      </c>
    </row>
    <row r="6037" spans="1:35" x14ac:dyDescent="0.25">
      <c r="A6037" s="17">
        <v>129279</v>
      </c>
      <c r="B6037" s="18">
        <v>3</v>
      </c>
      <c r="C6037" s="16" t="s">
        <v>31</v>
      </c>
      <c r="D6037" s="21">
        <v>43649</v>
      </c>
      <c r="E6037" s="16" t="s">
        <v>486</v>
      </c>
      <c r="F6037" s="21">
        <v>43895</v>
      </c>
      <c r="G6037" s="16" t="s">
        <v>109</v>
      </c>
      <c r="H6037" s="26" t="s">
        <v>766</v>
      </c>
      <c r="I6037" s="16" t="s">
        <v>4095</v>
      </c>
      <c r="J6037" s="20" t="s">
        <v>148</v>
      </c>
      <c r="L6037" s="16" t="s">
        <v>149</v>
      </c>
      <c r="M6037" s="26" t="s">
        <v>10482</v>
      </c>
      <c r="O6037" s="16" t="s">
        <v>151</v>
      </c>
      <c r="P6037" s="26" t="s">
        <v>757</v>
      </c>
      <c r="T6037" s="22">
        <v>53.99</v>
      </c>
      <c r="U6037" s="21">
        <v>43868</v>
      </c>
      <c r="W6037" s="20" t="s">
        <v>43</v>
      </c>
      <c r="Z6037" s="24" t="s">
        <v>32</v>
      </c>
      <c r="AA6037" s="24" t="s">
        <v>32</v>
      </c>
      <c r="AB6037" s="24" t="s">
        <v>32</v>
      </c>
      <c r="AC6037" s="24" t="s">
        <v>32</v>
      </c>
      <c r="AD6037" s="25">
        <v>0</v>
      </c>
      <c r="AE6037" s="25">
        <v>0</v>
      </c>
      <c r="AF6037" s="25">
        <v>450477</v>
      </c>
      <c r="AG6037" s="25">
        <v>0</v>
      </c>
      <c r="AH6037" s="25">
        <v>450477</v>
      </c>
      <c r="AI6037" s="16" t="s">
        <v>10481</v>
      </c>
    </row>
    <row r="6038" spans="1:35" x14ac:dyDescent="0.25">
      <c r="A6038" s="17">
        <v>129279.01</v>
      </c>
      <c r="B6038" s="18">
        <v>3</v>
      </c>
      <c r="C6038" s="16" t="s">
        <v>31</v>
      </c>
      <c r="D6038" s="21">
        <v>44006</v>
      </c>
      <c r="E6038" s="16" t="s">
        <v>486</v>
      </c>
      <c r="F6038" s="21">
        <v>44169</v>
      </c>
      <c r="G6038" s="16" t="s">
        <v>1568</v>
      </c>
      <c r="H6038" s="26" t="s">
        <v>766</v>
      </c>
      <c r="I6038" s="16" t="s">
        <v>4095</v>
      </c>
      <c r="J6038" s="20" t="s">
        <v>148</v>
      </c>
      <c r="L6038" s="16" t="s">
        <v>149</v>
      </c>
      <c r="M6038" s="26" t="s">
        <v>5396</v>
      </c>
      <c r="O6038" s="16" t="s">
        <v>151</v>
      </c>
      <c r="P6038" s="26" t="s">
        <v>757</v>
      </c>
      <c r="T6038" s="22">
        <v>53.05</v>
      </c>
      <c r="U6038" s="21">
        <v>44141</v>
      </c>
      <c r="W6038" s="20" t="s">
        <v>43</v>
      </c>
      <c r="Z6038" s="25">
        <v>0</v>
      </c>
      <c r="AA6038" s="25">
        <v>0</v>
      </c>
      <c r="AB6038" s="25">
        <v>397516</v>
      </c>
      <c r="AC6038" s="25">
        <v>0</v>
      </c>
      <c r="AD6038" s="25">
        <v>0</v>
      </c>
      <c r="AE6038" s="25">
        <v>0</v>
      </c>
      <c r="AF6038" s="25">
        <v>397516</v>
      </c>
      <c r="AG6038" s="25">
        <v>0</v>
      </c>
      <c r="AH6038" s="25">
        <v>397516</v>
      </c>
      <c r="AI6038" s="16" t="s">
        <v>5397</v>
      </c>
    </row>
    <row r="6039" spans="1:35" x14ac:dyDescent="0.25">
      <c r="A6039" s="17">
        <v>129279.02</v>
      </c>
      <c r="B6039" s="18">
        <v>3</v>
      </c>
      <c r="C6039" s="16" t="s">
        <v>73</v>
      </c>
      <c r="D6039" s="21">
        <v>44330</v>
      </c>
      <c r="E6039" s="16" t="s">
        <v>176</v>
      </c>
      <c r="F6039" s="21">
        <v>44365</v>
      </c>
      <c r="G6039" s="16" t="s">
        <v>109</v>
      </c>
      <c r="H6039" s="26" t="s">
        <v>766</v>
      </c>
      <c r="I6039" s="16" t="s">
        <v>4095</v>
      </c>
      <c r="J6039" s="20" t="s">
        <v>148</v>
      </c>
      <c r="L6039" s="16" t="s">
        <v>149</v>
      </c>
      <c r="M6039" s="26" t="s">
        <v>10480</v>
      </c>
      <c r="O6039" s="16" t="s">
        <v>151</v>
      </c>
      <c r="P6039" s="26" t="s">
        <v>757</v>
      </c>
      <c r="T6039" s="22">
        <v>53.05</v>
      </c>
      <c r="U6039" s="21">
        <v>44505</v>
      </c>
      <c r="W6039" s="20" t="s">
        <v>43</v>
      </c>
      <c r="Z6039" s="24" t="s">
        <v>32</v>
      </c>
      <c r="AA6039" s="24" t="s">
        <v>32</v>
      </c>
      <c r="AB6039" s="24" t="s">
        <v>32</v>
      </c>
      <c r="AC6039" s="24" t="s">
        <v>32</v>
      </c>
      <c r="AD6039" s="24" t="s">
        <v>32</v>
      </c>
      <c r="AE6039" s="24" t="s">
        <v>32</v>
      </c>
      <c r="AF6039" s="24" t="s">
        <v>32</v>
      </c>
      <c r="AG6039" s="24" t="s">
        <v>32</v>
      </c>
      <c r="AH6039" s="24" t="s">
        <v>32</v>
      </c>
      <c r="AI6039" s="16" t="s">
        <v>10479</v>
      </c>
    </row>
    <row r="6040" spans="1:35" x14ac:dyDescent="0.25">
      <c r="A6040" s="17">
        <v>129286</v>
      </c>
      <c r="B6040" s="18">
        <v>3</v>
      </c>
      <c r="C6040" s="16" t="s">
        <v>73</v>
      </c>
      <c r="D6040" s="21">
        <v>43651</v>
      </c>
      <c r="E6040" s="16" t="s">
        <v>1610</v>
      </c>
      <c r="F6040" s="21">
        <v>43966</v>
      </c>
      <c r="G6040" s="16" t="s">
        <v>1610</v>
      </c>
      <c r="H6040" s="26" t="s">
        <v>98</v>
      </c>
      <c r="L6040" s="16" t="s">
        <v>110</v>
      </c>
      <c r="M6040" s="26" t="s">
        <v>5398</v>
      </c>
      <c r="O6040" s="16" t="s">
        <v>1612</v>
      </c>
      <c r="T6040" s="23" t="s">
        <v>32</v>
      </c>
      <c r="W6040" s="20" t="s">
        <v>43</v>
      </c>
      <c r="Z6040" s="25">
        <v>0</v>
      </c>
      <c r="AA6040" s="25">
        <v>0</v>
      </c>
      <c r="AB6040" s="25">
        <v>0</v>
      </c>
      <c r="AC6040" s="25">
        <v>0</v>
      </c>
      <c r="AD6040" s="25">
        <v>0</v>
      </c>
      <c r="AE6040" s="25">
        <v>0</v>
      </c>
      <c r="AF6040" s="25">
        <v>26863</v>
      </c>
      <c r="AG6040" s="25">
        <v>0</v>
      </c>
      <c r="AH6040" s="25">
        <v>26863</v>
      </c>
      <c r="AI6040" s="16" t="s">
        <v>5399</v>
      </c>
    </row>
    <row r="6041" spans="1:35" x14ac:dyDescent="0.25">
      <c r="A6041" s="17">
        <v>129287</v>
      </c>
      <c r="B6041" s="18">
        <v>3</v>
      </c>
      <c r="C6041" s="16" t="s">
        <v>73</v>
      </c>
      <c r="D6041" s="21">
        <v>43651</v>
      </c>
      <c r="E6041" s="16" t="s">
        <v>1610</v>
      </c>
      <c r="F6041" s="21">
        <v>43966</v>
      </c>
      <c r="G6041" s="16" t="s">
        <v>1610</v>
      </c>
      <c r="H6041" s="26" t="s">
        <v>98</v>
      </c>
      <c r="L6041" s="16" t="s">
        <v>110</v>
      </c>
      <c r="M6041" s="26" t="s">
        <v>10478</v>
      </c>
      <c r="O6041" s="16" t="s">
        <v>1612</v>
      </c>
      <c r="T6041" s="23" t="s">
        <v>32</v>
      </c>
      <c r="W6041" s="20" t="s">
        <v>43</v>
      </c>
      <c r="Z6041" s="24" t="s">
        <v>32</v>
      </c>
      <c r="AA6041" s="24" t="s">
        <v>32</v>
      </c>
      <c r="AB6041" s="24" t="s">
        <v>32</v>
      </c>
      <c r="AC6041" s="24" t="s">
        <v>32</v>
      </c>
      <c r="AD6041" s="25">
        <v>0</v>
      </c>
      <c r="AE6041" s="25">
        <v>0</v>
      </c>
      <c r="AF6041" s="25">
        <v>224418.5</v>
      </c>
      <c r="AG6041" s="25">
        <v>0</v>
      </c>
      <c r="AH6041" s="25">
        <v>224418.5</v>
      </c>
      <c r="AI6041" s="16" t="s">
        <v>10477</v>
      </c>
    </row>
    <row r="6042" spans="1:35" ht="30" x14ac:dyDescent="0.25">
      <c r="A6042" s="17">
        <v>129294</v>
      </c>
      <c r="B6042" s="18">
        <v>3</v>
      </c>
      <c r="C6042" s="16" t="s">
        <v>73</v>
      </c>
      <c r="D6042" s="21">
        <v>43654</v>
      </c>
      <c r="E6042" s="16" t="s">
        <v>2240</v>
      </c>
      <c r="F6042" s="21">
        <v>43998</v>
      </c>
      <c r="G6042" s="16" t="s">
        <v>832</v>
      </c>
      <c r="H6042" s="26" t="s">
        <v>98</v>
      </c>
      <c r="I6042" s="16" t="s">
        <v>10476</v>
      </c>
      <c r="K6042" s="16" t="s">
        <v>10475</v>
      </c>
      <c r="L6042" s="16" t="s">
        <v>37</v>
      </c>
      <c r="M6042" s="26" t="s">
        <v>10474</v>
      </c>
      <c r="N6042" s="26" t="s">
        <v>4539</v>
      </c>
      <c r="O6042" s="16" t="s">
        <v>1139</v>
      </c>
      <c r="P6042" s="26" t="s">
        <v>1140</v>
      </c>
      <c r="T6042" s="22">
        <v>0.01</v>
      </c>
      <c r="W6042" s="20" t="s">
        <v>43</v>
      </c>
      <c r="X6042" s="16" t="s">
        <v>78</v>
      </c>
      <c r="Z6042" s="24" t="s">
        <v>32</v>
      </c>
      <c r="AA6042" s="24" t="s">
        <v>32</v>
      </c>
      <c r="AB6042" s="24" t="s">
        <v>32</v>
      </c>
      <c r="AC6042" s="24" t="s">
        <v>32</v>
      </c>
      <c r="AD6042" s="25">
        <v>15000</v>
      </c>
      <c r="AE6042" s="25">
        <v>0</v>
      </c>
      <c r="AF6042" s="25">
        <v>0</v>
      </c>
      <c r="AG6042" s="25">
        <v>0</v>
      </c>
      <c r="AH6042" s="25">
        <v>15000</v>
      </c>
      <c r="AI6042" s="16" t="s">
        <v>10473</v>
      </c>
    </row>
    <row r="6043" spans="1:35" x14ac:dyDescent="0.25">
      <c r="A6043" s="17">
        <v>129295</v>
      </c>
      <c r="B6043" s="18">
        <v>4</v>
      </c>
      <c r="C6043" s="16" t="s">
        <v>474</v>
      </c>
      <c r="D6043" s="21">
        <v>43654</v>
      </c>
      <c r="E6043" s="16" t="s">
        <v>75</v>
      </c>
      <c r="F6043" s="21">
        <v>44298</v>
      </c>
      <c r="G6043" s="16" t="s">
        <v>75</v>
      </c>
      <c r="H6043" s="26" t="s">
        <v>126</v>
      </c>
      <c r="I6043" s="16" t="s">
        <v>177</v>
      </c>
      <c r="J6043" s="20" t="s">
        <v>116</v>
      </c>
      <c r="L6043" s="16" t="s">
        <v>116</v>
      </c>
      <c r="M6043" s="26" t="s">
        <v>5400</v>
      </c>
      <c r="N6043" s="26" t="s">
        <v>4193</v>
      </c>
      <c r="O6043" s="16" t="s">
        <v>188</v>
      </c>
      <c r="P6043" s="26" t="s">
        <v>443</v>
      </c>
      <c r="Q6043" s="26" t="s">
        <v>4193</v>
      </c>
      <c r="R6043" s="16" t="s">
        <v>139</v>
      </c>
      <c r="S6043" s="16" t="s">
        <v>84</v>
      </c>
      <c r="T6043" s="22">
        <v>1.76</v>
      </c>
      <c r="U6043" s="21">
        <v>43917</v>
      </c>
      <c r="V6043" s="16" t="s">
        <v>1179</v>
      </c>
      <c r="W6043" s="20" t="s">
        <v>43</v>
      </c>
      <c r="X6043" s="16" t="s">
        <v>511</v>
      </c>
      <c r="Z6043" s="25">
        <v>0</v>
      </c>
      <c r="AA6043" s="25">
        <v>0</v>
      </c>
      <c r="AB6043" s="25">
        <v>19300</v>
      </c>
      <c r="AC6043" s="25">
        <v>346605</v>
      </c>
      <c r="AD6043" s="25">
        <v>0</v>
      </c>
      <c r="AE6043" s="25">
        <v>0</v>
      </c>
      <c r="AF6043" s="25">
        <v>397300</v>
      </c>
      <c r="AG6043" s="25">
        <v>1675905</v>
      </c>
      <c r="AH6043" s="25">
        <v>2073205</v>
      </c>
      <c r="AI6043" s="16" t="s">
        <v>5401</v>
      </c>
    </row>
    <row r="6044" spans="1:35" x14ac:dyDescent="0.25">
      <c r="A6044" s="17">
        <v>129296</v>
      </c>
      <c r="B6044" s="18">
        <v>4</v>
      </c>
      <c r="C6044" s="16" t="s">
        <v>474</v>
      </c>
      <c r="D6044" s="21">
        <v>43654</v>
      </c>
      <c r="E6044" s="16" t="s">
        <v>75</v>
      </c>
      <c r="F6044" s="21">
        <v>44148</v>
      </c>
      <c r="G6044" s="16" t="s">
        <v>105</v>
      </c>
      <c r="H6044" s="26" t="s">
        <v>221</v>
      </c>
      <c r="I6044" s="16" t="s">
        <v>3410</v>
      </c>
      <c r="J6044" s="20" t="s">
        <v>116</v>
      </c>
      <c r="L6044" s="16" t="s">
        <v>116</v>
      </c>
      <c r="M6044" s="26" t="s">
        <v>10472</v>
      </c>
      <c r="N6044" s="26" t="s">
        <v>10471</v>
      </c>
      <c r="O6044" s="16" t="s">
        <v>188</v>
      </c>
      <c r="P6044" s="26" t="s">
        <v>443</v>
      </c>
      <c r="Q6044" s="26" t="s">
        <v>10471</v>
      </c>
      <c r="R6044" s="16" t="s">
        <v>139</v>
      </c>
      <c r="S6044" s="16" t="s">
        <v>84</v>
      </c>
      <c r="T6044" s="22">
        <v>4.8899999999999997</v>
      </c>
      <c r="U6044" s="21">
        <v>43917</v>
      </c>
      <c r="V6044" s="16" t="s">
        <v>2583</v>
      </c>
      <c r="W6044" s="20" t="s">
        <v>43</v>
      </c>
      <c r="X6044" s="16" t="s">
        <v>140</v>
      </c>
      <c r="Z6044" s="24" t="s">
        <v>32</v>
      </c>
      <c r="AA6044" s="24" t="s">
        <v>32</v>
      </c>
      <c r="AB6044" s="24" t="s">
        <v>32</v>
      </c>
      <c r="AC6044" s="24" t="s">
        <v>32</v>
      </c>
      <c r="AD6044" s="25">
        <v>0</v>
      </c>
      <c r="AE6044" s="25">
        <v>0</v>
      </c>
      <c r="AF6044" s="25">
        <v>142700</v>
      </c>
      <c r="AG6044" s="25">
        <v>2523150</v>
      </c>
      <c r="AH6044" s="25">
        <v>2665850</v>
      </c>
      <c r="AI6044" s="16" t="s">
        <v>10470</v>
      </c>
    </row>
    <row r="6045" spans="1:35" x14ac:dyDescent="0.25">
      <c r="A6045" s="17">
        <v>129297</v>
      </c>
      <c r="B6045" s="18">
        <v>4</v>
      </c>
      <c r="C6045" s="16" t="s">
        <v>73</v>
      </c>
      <c r="D6045" s="21">
        <v>43654</v>
      </c>
      <c r="E6045" s="16" t="s">
        <v>75</v>
      </c>
      <c r="F6045" s="21">
        <v>44272</v>
      </c>
      <c r="G6045" s="16" t="s">
        <v>75</v>
      </c>
      <c r="H6045" s="26" t="s">
        <v>126</v>
      </c>
      <c r="I6045" s="16" t="s">
        <v>2111</v>
      </c>
      <c r="J6045" s="20" t="s">
        <v>116</v>
      </c>
      <c r="L6045" s="16" t="s">
        <v>116</v>
      </c>
      <c r="M6045" s="26" t="s">
        <v>5402</v>
      </c>
      <c r="N6045" s="26" t="s">
        <v>2343</v>
      </c>
      <c r="O6045" s="16" t="s">
        <v>188</v>
      </c>
      <c r="P6045" s="26" t="s">
        <v>443</v>
      </c>
      <c r="Q6045" s="26" t="s">
        <v>2343</v>
      </c>
      <c r="R6045" s="16" t="s">
        <v>139</v>
      </c>
      <c r="S6045" s="16" t="s">
        <v>4621</v>
      </c>
      <c r="T6045" s="22">
        <v>2.37</v>
      </c>
      <c r="U6045" s="21">
        <v>44323</v>
      </c>
      <c r="V6045" s="16" t="s">
        <v>1179</v>
      </c>
      <c r="W6045" s="20" t="s">
        <v>43</v>
      </c>
      <c r="X6045" s="16" t="s">
        <v>140</v>
      </c>
      <c r="Z6045" s="25">
        <v>0</v>
      </c>
      <c r="AA6045" s="25">
        <v>0</v>
      </c>
      <c r="AB6045" s="25">
        <v>435150</v>
      </c>
      <c r="AC6045" s="25">
        <v>2609250</v>
      </c>
      <c r="AD6045" s="25">
        <v>0</v>
      </c>
      <c r="AE6045" s="25">
        <v>0</v>
      </c>
      <c r="AF6045" s="25">
        <v>435150</v>
      </c>
      <c r="AG6045" s="25">
        <v>2609250</v>
      </c>
      <c r="AH6045" s="25">
        <v>3044400</v>
      </c>
      <c r="AI6045" s="16" t="s">
        <v>5403</v>
      </c>
    </row>
    <row r="6046" spans="1:35" x14ac:dyDescent="0.25">
      <c r="A6046" s="17">
        <v>129298</v>
      </c>
      <c r="B6046" s="18">
        <v>4</v>
      </c>
      <c r="C6046" s="16" t="s">
        <v>474</v>
      </c>
      <c r="D6046" s="21">
        <v>43654</v>
      </c>
      <c r="E6046" s="16" t="s">
        <v>75</v>
      </c>
      <c r="F6046" s="21">
        <v>44154</v>
      </c>
      <c r="G6046" s="16" t="s">
        <v>32</v>
      </c>
      <c r="H6046" s="26" t="s">
        <v>87</v>
      </c>
      <c r="I6046" s="16" t="s">
        <v>691</v>
      </c>
      <c r="J6046" s="20" t="s">
        <v>116</v>
      </c>
      <c r="L6046" s="16" t="s">
        <v>116</v>
      </c>
      <c r="M6046" s="26" t="s">
        <v>5404</v>
      </c>
      <c r="N6046" s="26" t="s">
        <v>4166</v>
      </c>
      <c r="O6046" s="16" t="s">
        <v>188</v>
      </c>
      <c r="P6046" s="26" t="s">
        <v>2347</v>
      </c>
      <c r="Q6046" s="26" t="s">
        <v>4166</v>
      </c>
      <c r="R6046" s="16" t="s">
        <v>139</v>
      </c>
      <c r="S6046" s="16" t="s">
        <v>84</v>
      </c>
      <c r="T6046" s="22">
        <v>5.79</v>
      </c>
      <c r="U6046" s="21">
        <v>43868</v>
      </c>
      <c r="V6046" s="16" t="s">
        <v>2583</v>
      </c>
      <c r="W6046" s="20" t="s">
        <v>43</v>
      </c>
      <c r="X6046" s="16" t="s">
        <v>140</v>
      </c>
      <c r="Y6046" s="26" t="s">
        <v>5405</v>
      </c>
      <c r="Z6046" s="25">
        <v>0</v>
      </c>
      <c r="AA6046" s="25">
        <v>0</v>
      </c>
      <c r="AB6046" s="25">
        <v>82325</v>
      </c>
      <c r="AC6046" s="25">
        <v>341800</v>
      </c>
      <c r="AD6046" s="25">
        <v>0</v>
      </c>
      <c r="AE6046" s="25">
        <v>0</v>
      </c>
      <c r="AF6046" s="25">
        <v>454325</v>
      </c>
      <c r="AG6046" s="25">
        <v>3029800</v>
      </c>
      <c r="AH6046" s="25">
        <v>3484125</v>
      </c>
      <c r="AI6046" s="16" t="s">
        <v>5406</v>
      </c>
    </row>
    <row r="6047" spans="1:35" x14ac:dyDescent="0.25">
      <c r="A6047" s="17">
        <v>129299</v>
      </c>
      <c r="B6047" s="18">
        <v>4</v>
      </c>
      <c r="C6047" s="16" t="s">
        <v>474</v>
      </c>
      <c r="D6047" s="21">
        <v>43654</v>
      </c>
      <c r="E6047" s="16" t="s">
        <v>75</v>
      </c>
      <c r="F6047" s="21">
        <v>44154</v>
      </c>
      <c r="G6047" s="16" t="s">
        <v>32</v>
      </c>
      <c r="H6047" s="26" t="s">
        <v>87</v>
      </c>
      <c r="I6047" s="16" t="s">
        <v>691</v>
      </c>
      <c r="J6047" s="20" t="s">
        <v>116</v>
      </c>
      <c r="L6047" s="16" t="s">
        <v>116</v>
      </c>
      <c r="M6047" s="26" t="s">
        <v>5407</v>
      </c>
      <c r="N6047" s="26" t="s">
        <v>4166</v>
      </c>
      <c r="O6047" s="16" t="s">
        <v>188</v>
      </c>
      <c r="P6047" s="26" t="s">
        <v>443</v>
      </c>
      <c r="Q6047" s="26" t="s">
        <v>4166</v>
      </c>
      <c r="R6047" s="16" t="s">
        <v>139</v>
      </c>
      <c r="S6047" s="16" t="s">
        <v>84</v>
      </c>
      <c r="T6047" s="22">
        <v>2.61</v>
      </c>
      <c r="U6047" s="21">
        <v>43868</v>
      </c>
      <c r="V6047" s="16" t="s">
        <v>2583</v>
      </c>
      <c r="W6047" s="20" t="s">
        <v>43</v>
      </c>
      <c r="X6047" s="16" t="s">
        <v>140</v>
      </c>
      <c r="Z6047" s="25">
        <v>0</v>
      </c>
      <c r="AA6047" s="25">
        <v>0</v>
      </c>
      <c r="AB6047" s="25">
        <v>40720</v>
      </c>
      <c r="AC6047" s="25">
        <v>209570</v>
      </c>
      <c r="AD6047" s="25">
        <v>0</v>
      </c>
      <c r="AE6047" s="25">
        <v>0</v>
      </c>
      <c r="AF6047" s="25">
        <v>186220</v>
      </c>
      <c r="AG6047" s="25">
        <v>1622170</v>
      </c>
      <c r="AH6047" s="25">
        <v>1808390</v>
      </c>
      <c r="AI6047" s="16" t="s">
        <v>5408</v>
      </c>
    </row>
    <row r="6048" spans="1:35" x14ac:dyDescent="0.25">
      <c r="A6048" s="17">
        <v>129300</v>
      </c>
      <c r="B6048" s="18">
        <v>4</v>
      </c>
      <c r="C6048" s="16" t="s">
        <v>31</v>
      </c>
      <c r="D6048" s="21">
        <v>43654</v>
      </c>
      <c r="E6048" s="16" t="s">
        <v>75</v>
      </c>
      <c r="F6048" s="21">
        <v>44033</v>
      </c>
      <c r="G6048" s="16" t="s">
        <v>105</v>
      </c>
      <c r="H6048" s="26" t="s">
        <v>258</v>
      </c>
      <c r="I6048" s="16" t="s">
        <v>1465</v>
      </c>
      <c r="J6048" s="20" t="s">
        <v>116</v>
      </c>
      <c r="L6048" s="16" t="s">
        <v>116</v>
      </c>
      <c r="M6048" s="26" t="s">
        <v>5409</v>
      </c>
      <c r="N6048" s="26" t="s">
        <v>2343</v>
      </c>
      <c r="O6048" s="16" t="s">
        <v>188</v>
      </c>
      <c r="P6048" s="26" t="s">
        <v>443</v>
      </c>
      <c r="Q6048" s="26" t="s">
        <v>2343</v>
      </c>
      <c r="R6048" s="16" t="s">
        <v>139</v>
      </c>
      <c r="S6048" s="16" t="s">
        <v>84</v>
      </c>
      <c r="T6048" s="22">
        <v>4.0599999999999996</v>
      </c>
      <c r="U6048" s="21">
        <v>44008</v>
      </c>
      <c r="V6048" s="16" t="s">
        <v>1179</v>
      </c>
      <c r="W6048" s="20" t="s">
        <v>43</v>
      </c>
      <c r="X6048" s="16" t="s">
        <v>78</v>
      </c>
      <c r="Z6048" s="25">
        <v>0</v>
      </c>
      <c r="AA6048" s="25">
        <v>0</v>
      </c>
      <c r="AB6048" s="25">
        <v>0</v>
      </c>
      <c r="AC6048" s="25">
        <v>1141500</v>
      </c>
      <c r="AD6048" s="25">
        <v>0</v>
      </c>
      <c r="AE6048" s="25">
        <v>0</v>
      </c>
      <c r="AF6048" s="25">
        <v>59300</v>
      </c>
      <c r="AG6048" s="25">
        <v>1141500</v>
      </c>
      <c r="AH6048" s="25">
        <v>1200800</v>
      </c>
      <c r="AI6048" s="16" t="s">
        <v>5410</v>
      </c>
    </row>
    <row r="6049" spans="1:35" x14ac:dyDescent="0.25">
      <c r="A6049" s="17">
        <v>129301</v>
      </c>
      <c r="B6049" s="18">
        <v>4</v>
      </c>
      <c r="C6049" s="16" t="s">
        <v>31</v>
      </c>
      <c r="D6049" s="21">
        <v>43654</v>
      </c>
      <c r="E6049" s="16" t="s">
        <v>75</v>
      </c>
      <c r="F6049" s="21">
        <v>44033</v>
      </c>
      <c r="G6049" s="16" t="s">
        <v>109</v>
      </c>
      <c r="H6049" s="26" t="s">
        <v>10469</v>
      </c>
      <c r="I6049" s="16" t="s">
        <v>1465</v>
      </c>
      <c r="J6049" s="20" t="s">
        <v>116</v>
      </c>
      <c r="L6049" s="16" t="s">
        <v>116</v>
      </c>
      <c r="M6049" s="26" t="s">
        <v>10468</v>
      </c>
      <c r="N6049" s="26" t="s">
        <v>2343</v>
      </c>
      <c r="O6049" s="16" t="s">
        <v>188</v>
      </c>
      <c r="P6049" s="26" t="s">
        <v>2347</v>
      </c>
      <c r="Q6049" s="26" t="s">
        <v>2343</v>
      </c>
      <c r="R6049" s="16" t="s">
        <v>139</v>
      </c>
      <c r="S6049" s="16" t="s">
        <v>84</v>
      </c>
      <c r="T6049" s="22">
        <v>1.36</v>
      </c>
      <c r="U6049" s="21">
        <v>44008</v>
      </c>
      <c r="V6049" s="16" t="s">
        <v>2583</v>
      </c>
      <c r="W6049" s="20" t="s">
        <v>43</v>
      </c>
      <c r="X6049" s="16" t="s">
        <v>78</v>
      </c>
      <c r="Y6049" s="26" t="s">
        <v>10467</v>
      </c>
      <c r="Z6049" s="24" t="s">
        <v>32</v>
      </c>
      <c r="AA6049" s="24" t="s">
        <v>32</v>
      </c>
      <c r="AB6049" s="24" t="s">
        <v>32</v>
      </c>
      <c r="AC6049" s="24" t="s">
        <v>32</v>
      </c>
      <c r="AD6049" s="25">
        <v>0</v>
      </c>
      <c r="AE6049" s="25">
        <v>0</v>
      </c>
      <c r="AF6049" s="25">
        <v>39170</v>
      </c>
      <c r="AG6049" s="25">
        <v>584600</v>
      </c>
      <c r="AH6049" s="25">
        <v>623770</v>
      </c>
      <c r="AI6049" s="16" t="s">
        <v>10466</v>
      </c>
    </row>
    <row r="6050" spans="1:35" x14ac:dyDescent="0.25">
      <c r="A6050" s="17">
        <v>129302</v>
      </c>
      <c r="B6050" s="18">
        <v>4</v>
      </c>
      <c r="C6050" s="16" t="s">
        <v>73</v>
      </c>
      <c r="D6050" s="21">
        <v>43654</v>
      </c>
      <c r="E6050" s="16" t="s">
        <v>75</v>
      </c>
      <c r="F6050" s="21">
        <v>44005</v>
      </c>
      <c r="G6050" s="16" t="s">
        <v>75</v>
      </c>
      <c r="H6050" s="26" t="s">
        <v>87</v>
      </c>
      <c r="I6050" s="16" t="s">
        <v>2111</v>
      </c>
      <c r="J6050" s="20" t="s">
        <v>116</v>
      </c>
      <c r="L6050" s="16" t="s">
        <v>116</v>
      </c>
      <c r="M6050" s="26" t="s">
        <v>10465</v>
      </c>
      <c r="N6050" s="26" t="s">
        <v>4166</v>
      </c>
      <c r="O6050" s="16" t="s">
        <v>188</v>
      </c>
      <c r="P6050" s="26" t="s">
        <v>443</v>
      </c>
      <c r="Q6050" s="26" t="s">
        <v>4166</v>
      </c>
      <c r="R6050" s="16" t="s">
        <v>139</v>
      </c>
      <c r="S6050" s="16" t="s">
        <v>4621</v>
      </c>
      <c r="T6050" s="22">
        <v>12</v>
      </c>
      <c r="V6050" s="16" t="s">
        <v>2583</v>
      </c>
      <c r="W6050" s="20" t="s">
        <v>43</v>
      </c>
      <c r="X6050" s="16" t="s">
        <v>78</v>
      </c>
      <c r="Z6050" s="24" t="s">
        <v>32</v>
      </c>
      <c r="AA6050" s="24" t="s">
        <v>32</v>
      </c>
      <c r="AB6050" s="24" t="s">
        <v>32</v>
      </c>
      <c r="AC6050" s="24" t="s">
        <v>32</v>
      </c>
      <c r="AD6050" s="24" t="s">
        <v>32</v>
      </c>
      <c r="AE6050" s="24" t="s">
        <v>32</v>
      </c>
      <c r="AF6050" s="24" t="s">
        <v>32</v>
      </c>
      <c r="AG6050" s="24" t="s">
        <v>32</v>
      </c>
      <c r="AH6050" s="24" t="s">
        <v>32</v>
      </c>
      <c r="AI6050" s="16" t="s">
        <v>10464</v>
      </c>
    </row>
    <row r="6051" spans="1:35" x14ac:dyDescent="0.25">
      <c r="A6051" s="17">
        <v>129303</v>
      </c>
      <c r="B6051" s="18">
        <v>4</v>
      </c>
      <c r="C6051" s="16" t="s">
        <v>474</v>
      </c>
      <c r="D6051" s="21">
        <v>43654</v>
      </c>
      <c r="E6051" s="16" t="s">
        <v>75</v>
      </c>
      <c r="F6051" s="21">
        <v>44182</v>
      </c>
      <c r="G6051" s="16" t="s">
        <v>82</v>
      </c>
      <c r="H6051" s="26" t="s">
        <v>87</v>
      </c>
      <c r="I6051" s="16" t="s">
        <v>2111</v>
      </c>
      <c r="J6051" s="20" t="s">
        <v>116</v>
      </c>
      <c r="L6051" s="16" t="s">
        <v>116</v>
      </c>
      <c r="M6051" s="26" t="s">
        <v>5411</v>
      </c>
      <c r="N6051" s="26" t="s">
        <v>4166</v>
      </c>
      <c r="O6051" s="16" t="s">
        <v>188</v>
      </c>
      <c r="P6051" s="26" t="s">
        <v>2347</v>
      </c>
      <c r="Q6051" s="26" t="s">
        <v>4166</v>
      </c>
      <c r="R6051" s="16" t="s">
        <v>139</v>
      </c>
      <c r="S6051" s="16" t="s">
        <v>84</v>
      </c>
      <c r="T6051" s="22">
        <v>12.67</v>
      </c>
      <c r="U6051" s="21">
        <v>44008</v>
      </c>
      <c r="V6051" s="16" t="s">
        <v>2583</v>
      </c>
      <c r="W6051" s="20" t="s">
        <v>43</v>
      </c>
      <c r="X6051" s="16" t="s">
        <v>78</v>
      </c>
      <c r="Y6051" s="26" t="s">
        <v>5412</v>
      </c>
      <c r="Z6051" s="25">
        <v>0</v>
      </c>
      <c r="AA6051" s="25">
        <v>0</v>
      </c>
      <c r="AB6051" s="25">
        <v>-3359</v>
      </c>
      <c r="AC6051" s="25">
        <v>257215</v>
      </c>
      <c r="AD6051" s="25">
        <v>0</v>
      </c>
      <c r="AE6051" s="25">
        <v>0</v>
      </c>
      <c r="AF6051" s="25">
        <v>132541</v>
      </c>
      <c r="AG6051" s="25">
        <v>3060215</v>
      </c>
      <c r="AH6051" s="25">
        <v>3192756</v>
      </c>
      <c r="AI6051" s="16" t="s">
        <v>5413</v>
      </c>
    </row>
    <row r="6052" spans="1:35" x14ac:dyDescent="0.25">
      <c r="A6052" s="17">
        <v>129304</v>
      </c>
      <c r="B6052" s="18">
        <v>1</v>
      </c>
      <c r="C6052" s="16" t="s">
        <v>73</v>
      </c>
      <c r="D6052" s="21">
        <v>43654</v>
      </c>
      <c r="E6052" s="16" t="s">
        <v>1169</v>
      </c>
      <c r="F6052" s="21">
        <v>43654</v>
      </c>
      <c r="G6052" s="16" t="s">
        <v>1169</v>
      </c>
      <c r="H6052" s="26" t="s">
        <v>320</v>
      </c>
      <c r="M6052" s="26" t="s">
        <v>10463</v>
      </c>
      <c r="O6052" s="16" t="s">
        <v>1171</v>
      </c>
      <c r="P6052" s="26" t="s">
        <v>1062</v>
      </c>
      <c r="T6052" s="23" t="s">
        <v>32</v>
      </c>
      <c r="W6052" s="20" t="s">
        <v>43</v>
      </c>
      <c r="Z6052" s="24" t="s">
        <v>32</v>
      </c>
      <c r="AA6052" s="24" t="s">
        <v>32</v>
      </c>
      <c r="AB6052" s="24" t="s">
        <v>32</v>
      </c>
      <c r="AC6052" s="24" t="s">
        <v>32</v>
      </c>
      <c r="AD6052" s="25">
        <v>0</v>
      </c>
      <c r="AE6052" s="25">
        <v>0</v>
      </c>
      <c r="AF6052" s="25">
        <v>1054877</v>
      </c>
      <c r="AG6052" s="25">
        <v>0</v>
      </c>
      <c r="AH6052" s="25">
        <v>1054877</v>
      </c>
      <c r="AI6052" s="16" t="s">
        <v>10462</v>
      </c>
    </row>
    <row r="6053" spans="1:35" x14ac:dyDescent="0.25">
      <c r="A6053" s="17">
        <v>129305</v>
      </c>
      <c r="B6053" s="18">
        <v>4</v>
      </c>
      <c r="C6053" s="16" t="s">
        <v>73</v>
      </c>
      <c r="D6053" s="21">
        <v>43654</v>
      </c>
      <c r="E6053" s="16" t="s">
        <v>75</v>
      </c>
      <c r="F6053" s="21">
        <v>44217</v>
      </c>
      <c r="G6053" s="16" t="s">
        <v>75</v>
      </c>
      <c r="H6053" s="26" t="s">
        <v>92</v>
      </c>
      <c r="I6053" s="16" t="s">
        <v>5414</v>
      </c>
      <c r="J6053" s="20" t="s">
        <v>116</v>
      </c>
      <c r="L6053" s="16" t="s">
        <v>116</v>
      </c>
      <c r="M6053" s="26" t="s">
        <v>5415</v>
      </c>
      <c r="N6053" s="26" t="s">
        <v>2343</v>
      </c>
      <c r="O6053" s="16" t="s">
        <v>188</v>
      </c>
      <c r="P6053" s="26" t="s">
        <v>2347</v>
      </c>
      <c r="Q6053" s="26" t="s">
        <v>2343</v>
      </c>
      <c r="R6053" s="16" t="s">
        <v>139</v>
      </c>
      <c r="S6053" s="16" t="s">
        <v>4621</v>
      </c>
      <c r="T6053" s="22">
        <v>3.48</v>
      </c>
      <c r="V6053" s="16" t="s">
        <v>1179</v>
      </c>
      <c r="W6053" s="20" t="s">
        <v>43</v>
      </c>
      <c r="X6053" s="16" t="s">
        <v>78</v>
      </c>
      <c r="Y6053" s="26" t="s">
        <v>5416</v>
      </c>
      <c r="Z6053" s="25">
        <v>0</v>
      </c>
      <c r="AA6053" s="25">
        <v>0</v>
      </c>
      <c r="AB6053" s="25">
        <v>5000</v>
      </c>
      <c r="AC6053" s="25">
        <v>0</v>
      </c>
      <c r="AD6053" s="25">
        <v>0</v>
      </c>
      <c r="AE6053" s="25">
        <v>0</v>
      </c>
      <c r="AF6053" s="25">
        <v>5000</v>
      </c>
      <c r="AG6053" s="25">
        <v>0</v>
      </c>
      <c r="AH6053" s="25">
        <v>5000</v>
      </c>
      <c r="AI6053" s="16" t="s">
        <v>5417</v>
      </c>
    </row>
    <row r="6054" spans="1:35" ht="30" x14ac:dyDescent="0.25">
      <c r="A6054" s="17">
        <v>129306</v>
      </c>
      <c r="B6054" s="18">
        <v>4</v>
      </c>
      <c r="C6054" s="16" t="s">
        <v>474</v>
      </c>
      <c r="D6054" s="21">
        <v>43654</v>
      </c>
      <c r="E6054" s="16" t="s">
        <v>75</v>
      </c>
      <c r="F6054" s="21">
        <v>44182</v>
      </c>
      <c r="G6054" s="16" t="s">
        <v>105</v>
      </c>
      <c r="H6054" s="26" t="s">
        <v>326</v>
      </c>
      <c r="I6054" s="16" t="s">
        <v>5418</v>
      </c>
      <c r="J6054" s="20" t="s">
        <v>116</v>
      </c>
      <c r="L6054" s="16" t="s">
        <v>116</v>
      </c>
      <c r="M6054" s="26" t="s">
        <v>5419</v>
      </c>
      <c r="N6054" s="26" t="s">
        <v>5420</v>
      </c>
      <c r="O6054" s="16" t="s">
        <v>188</v>
      </c>
      <c r="P6054" s="26" t="s">
        <v>2347</v>
      </c>
      <c r="Q6054" s="26" t="s">
        <v>5420</v>
      </c>
      <c r="R6054" s="16" t="s">
        <v>139</v>
      </c>
      <c r="S6054" s="16" t="s">
        <v>84</v>
      </c>
      <c r="T6054" s="22">
        <v>9.5340000000000007</v>
      </c>
      <c r="U6054" s="21">
        <v>43966</v>
      </c>
      <c r="V6054" s="16" t="s">
        <v>1179</v>
      </c>
      <c r="W6054" s="20" t="s">
        <v>43</v>
      </c>
      <c r="X6054" s="16" t="s">
        <v>78</v>
      </c>
      <c r="Y6054" s="26" t="s">
        <v>5421</v>
      </c>
      <c r="Z6054" s="25">
        <v>0</v>
      </c>
      <c r="AA6054" s="25">
        <v>0</v>
      </c>
      <c r="AB6054" s="25">
        <v>-54633</v>
      </c>
      <c r="AC6054" s="25">
        <v>-81420</v>
      </c>
      <c r="AD6054" s="25">
        <v>0</v>
      </c>
      <c r="AE6054" s="25">
        <v>0</v>
      </c>
      <c r="AF6054" s="25">
        <v>456607</v>
      </c>
      <c r="AG6054" s="25">
        <v>2235080</v>
      </c>
      <c r="AH6054" s="25">
        <v>2691687</v>
      </c>
      <c r="AI6054" s="16" t="s">
        <v>5422</v>
      </c>
    </row>
    <row r="6055" spans="1:35" x14ac:dyDescent="0.25">
      <c r="A6055" s="17">
        <v>129306.01</v>
      </c>
      <c r="B6055" s="18">
        <v>4</v>
      </c>
      <c r="C6055" s="16" t="s">
        <v>31</v>
      </c>
      <c r="D6055" s="21">
        <v>44006</v>
      </c>
      <c r="E6055" s="16" t="s">
        <v>75</v>
      </c>
      <c r="F6055" s="21">
        <v>44252</v>
      </c>
      <c r="G6055" s="16" t="s">
        <v>74</v>
      </c>
      <c r="H6055" s="26" t="s">
        <v>326</v>
      </c>
      <c r="I6055" s="16" t="s">
        <v>5418</v>
      </c>
      <c r="J6055" s="20" t="s">
        <v>116</v>
      </c>
      <c r="L6055" s="16" t="s">
        <v>116</v>
      </c>
      <c r="M6055" s="26" t="s">
        <v>5419</v>
      </c>
      <c r="N6055" s="26" t="s">
        <v>4108</v>
      </c>
      <c r="O6055" s="16" t="s">
        <v>188</v>
      </c>
      <c r="P6055" s="26" t="s">
        <v>443</v>
      </c>
      <c r="Q6055" s="26" t="s">
        <v>4108</v>
      </c>
      <c r="R6055" s="16" t="s">
        <v>139</v>
      </c>
      <c r="S6055" s="16" t="s">
        <v>84</v>
      </c>
      <c r="T6055" s="22">
        <v>9.36</v>
      </c>
      <c r="U6055" s="21">
        <v>44232</v>
      </c>
      <c r="V6055" s="16" t="s">
        <v>1179</v>
      </c>
      <c r="W6055" s="20" t="s">
        <v>43</v>
      </c>
      <c r="X6055" s="16" t="s">
        <v>78</v>
      </c>
      <c r="Z6055" s="25">
        <v>0</v>
      </c>
      <c r="AA6055" s="25">
        <v>0</v>
      </c>
      <c r="AB6055" s="25">
        <v>34411</v>
      </c>
      <c r="AC6055" s="25">
        <v>1601275</v>
      </c>
      <c r="AD6055" s="25">
        <v>0</v>
      </c>
      <c r="AE6055" s="25">
        <v>0</v>
      </c>
      <c r="AF6055" s="25">
        <v>34411</v>
      </c>
      <c r="AG6055" s="25">
        <v>1601275</v>
      </c>
      <c r="AH6055" s="25">
        <v>1635686</v>
      </c>
      <c r="AI6055" s="16" t="s">
        <v>5423</v>
      </c>
    </row>
    <row r="6056" spans="1:35" x14ac:dyDescent="0.25">
      <c r="A6056" s="17">
        <v>129307</v>
      </c>
      <c r="B6056" s="18">
        <v>4</v>
      </c>
      <c r="C6056" s="16" t="s">
        <v>73</v>
      </c>
      <c r="D6056" s="21">
        <v>43654</v>
      </c>
      <c r="E6056" s="16" t="s">
        <v>75</v>
      </c>
      <c r="F6056" s="21">
        <v>44302</v>
      </c>
      <c r="G6056" s="16" t="s">
        <v>75</v>
      </c>
      <c r="H6056" s="26" t="s">
        <v>301</v>
      </c>
      <c r="I6056" s="16" t="s">
        <v>722</v>
      </c>
      <c r="J6056" s="20" t="s">
        <v>116</v>
      </c>
      <c r="L6056" s="16" t="s">
        <v>116</v>
      </c>
      <c r="M6056" s="26" t="s">
        <v>5424</v>
      </c>
      <c r="N6056" s="26" t="s">
        <v>2343</v>
      </c>
      <c r="O6056" s="16" t="s">
        <v>188</v>
      </c>
      <c r="P6056" s="26" t="s">
        <v>2347</v>
      </c>
      <c r="Q6056" s="26" t="s">
        <v>2343</v>
      </c>
      <c r="R6056" s="16" t="s">
        <v>139</v>
      </c>
      <c r="S6056" s="16" t="s">
        <v>4621</v>
      </c>
      <c r="T6056" s="22">
        <v>2.62</v>
      </c>
      <c r="U6056" s="21">
        <v>44603</v>
      </c>
      <c r="V6056" s="16" t="s">
        <v>1179</v>
      </c>
      <c r="W6056" s="20" t="s">
        <v>472</v>
      </c>
      <c r="X6056" s="16" t="s">
        <v>140</v>
      </c>
      <c r="Y6056" s="26" t="s">
        <v>5425</v>
      </c>
      <c r="Z6056" s="25">
        <v>0</v>
      </c>
      <c r="AA6056" s="25">
        <v>0</v>
      </c>
      <c r="AB6056" s="25">
        <v>5000</v>
      </c>
      <c r="AC6056" s="25">
        <v>0</v>
      </c>
      <c r="AD6056" s="25">
        <v>0</v>
      </c>
      <c r="AE6056" s="25">
        <v>0</v>
      </c>
      <c r="AF6056" s="25">
        <v>5000</v>
      </c>
      <c r="AG6056" s="25">
        <v>0</v>
      </c>
      <c r="AH6056" s="25">
        <v>5000</v>
      </c>
      <c r="AI6056" s="16" t="s">
        <v>5426</v>
      </c>
    </row>
    <row r="6057" spans="1:35" x14ac:dyDescent="0.25">
      <c r="A6057" s="17">
        <v>129308</v>
      </c>
      <c r="B6057" s="18">
        <v>4</v>
      </c>
      <c r="C6057" s="16" t="s">
        <v>73</v>
      </c>
      <c r="D6057" s="21">
        <v>43654</v>
      </c>
      <c r="E6057" s="16" t="s">
        <v>75</v>
      </c>
      <c r="F6057" s="21">
        <v>44186</v>
      </c>
      <c r="G6057" s="16" t="s">
        <v>75</v>
      </c>
      <c r="H6057" s="26" t="s">
        <v>326</v>
      </c>
      <c r="I6057" s="16" t="s">
        <v>6271</v>
      </c>
      <c r="J6057" s="20" t="s">
        <v>116</v>
      </c>
      <c r="L6057" s="16" t="s">
        <v>116</v>
      </c>
      <c r="M6057" s="26" t="s">
        <v>10461</v>
      </c>
      <c r="N6057" s="26" t="s">
        <v>10460</v>
      </c>
      <c r="O6057" s="16" t="s">
        <v>188</v>
      </c>
      <c r="P6057" s="26" t="s">
        <v>443</v>
      </c>
      <c r="Q6057" s="26" t="s">
        <v>10460</v>
      </c>
      <c r="R6057" s="16" t="s">
        <v>139</v>
      </c>
      <c r="S6057" s="16" t="s">
        <v>4621</v>
      </c>
      <c r="T6057" s="22">
        <v>2.62</v>
      </c>
      <c r="V6057" s="16" t="s">
        <v>1179</v>
      </c>
      <c r="W6057" s="20" t="s">
        <v>43</v>
      </c>
      <c r="X6057" s="16" t="s">
        <v>78</v>
      </c>
      <c r="Z6057" s="24" t="s">
        <v>32</v>
      </c>
      <c r="AA6057" s="24" t="s">
        <v>32</v>
      </c>
      <c r="AB6057" s="24" t="s">
        <v>32</v>
      </c>
      <c r="AC6057" s="24" t="s">
        <v>32</v>
      </c>
      <c r="AD6057" s="24" t="s">
        <v>32</v>
      </c>
      <c r="AE6057" s="24" t="s">
        <v>32</v>
      </c>
      <c r="AF6057" s="24" t="s">
        <v>32</v>
      </c>
      <c r="AG6057" s="24" t="s">
        <v>32</v>
      </c>
      <c r="AH6057" s="24" t="s">
        <v>32</v>
      </c>
      <c r="AI6057" s="16" t="s">
        <v>10459</v>
      </c>
    </row>
    <row r="6058" spans="1:35" x14ac:dyDescent="0.25">
      <c r="A6058" s="17">
        <v>129310</v>
      </c>
      <c r="B6058" s="18">
        <v>3</v>
      </c>
      <c r="C6058" s="16" t="s">
        <v>73</v>
      </c>
      <c r="D6058" s="21">
        <v>43655</v>
      </c>
      <c r="E6058" s="16" t="s">
        <v>819</v>
      </c>
      <c r="F6058" s="21">
        <v>44046</v>
      </c>
      <c r="G6058" s="16" t="s">
        <v>1913</v>
      </c>
      <c r="H6058" s="26" t="s">
        <v>434</v>
      </c>
      <c r="I6058" s="16" t="s">
        <v>3139</v>
      </c>
      <c r="J6058" s="20" t="s">
        <v>116</v>
      </c>
      <c r="L6058" s="16" t="s">
        <v>116</v>
      </c>
      <c r="M6058" s="26" t="s">
        <v>10458</v>
      </c>
      <c r="O6058" s="16" t="s">
        <v>53</v>
      </c>
      <c r="P6058" s="26" t="s">
        <v>40</v>
      </c>
      <c r="R6058" s="16" t="s">
        <v>41</v>
      </c>
      <c r="S6058" s="16" t="s">
        <v>42</v>
      </c>
      <c r="T6058" s="22">
        <v>0.05</v>
      </c>
      <c r="W6058" s="20" t="s">
        <v>43</v>
      </c>
      <c r="X6058" s="16" t="s">
        <v>78</v>
      </c>
      <c r="Y6058" s="26" t="s">
        <v>5428</v>
      </c>
      <c r="Z6058" s="24" t="s">
        <v>32</v>
      </c>
      <c r="AA6058" s="24" t="s">
        <v>32</v>
      </c>
      <c r="AB6058" s="24" t="s">
        <v>32</v>
      </c>
      <c r="AC6058" s="24" t="s">
        <v>32</v>
      </c>
      <c r="AD6058" s="25">
        <v>20000</v>
      </c>
      <c r="AE6058" s="25">
        <v>0</v>
      </c>
      <c r="AF6058" s="25">
        <v>0</v>
      </c>
      <c r="AG6058" s="25">
        <v>0</v>
      </c>
      <c r="AH6058" s="25">
        <v>20000</v>
      </c>
      <c r="AI6058" s="16" t="s">
        <v>10457</v>
      </c>
    </row>
    <row r="6059" spans="1:35" x14ac:dyDescent="0.25">
      <c r="A6059" s="17">
        <v>129310.01</v>
      </c>
      <c r="B6059" s="18">
        <v>3</v>
      </c>
      <c r="C6059" s="16" t="s">
        <v>31</v>
      </c>
      <c r="D6059" s="21">
        <v>43731</v>
      </c>
      <c r="E6059" s="16" t="s">
        <v>176</v>
      </c>
      <c r="F6059" s="21">
        <v>44188</v>
      </c>
      <c r="G6059" s="16" t="s">
        <v>32</v>
      </c>
      <c r="H6059" s="26" t="s">
        <v>434</v>
      </c>
      <c r="I6059" s="16" t="s">
        <v>3139</v>
      </c>
      <c r="J6059" s="20" t="s">
        <v>116</v>
      </c>
      <c r="L6059" s="16" t="s">
        <v>116</v>
      </c>
      <c r="M6059" s="26" t="s">
        <v>5427</v>
      </c>
      <c r="O6059" s="16" t="s">
        <v>179</v>
      </c>
      <c r="P6059" s="26" t="s">
        <v>79</v>
      </c>
      <c r="R6059" s="16" t="s">
        <v>41</v>
      </c>
      <c r="S6059" s="16" t="s">
        <v>84</v>
      </c>
      <c r="T6059" s="22">
        <v>0.05</v>
      </c>
      <c r="U6059" s="21">
        <v>44176</v>
      </c>
      <c r="W6059" s="20" t="s">
        <v>43</v>
      </c>
      <c r="X6059" s="16" t="s">
        <v>78</v>
      </c>
      <c r="Y6059" s="26" t="s">
        <v>5428</v>
      </c>
      <c r="Z6059" s="25">
        <v>0</v>
      </c>
      <c r="AA6059" s="25">
        <v>0</v>
      </c>
      <c r="AB6059" s="25">
        <v>787433</v>
      </c>
      <c r="AC6059" s="25">
        <v>0</v>
      </c>
      <c r="AD6059" s="25">
        <v>0</v>
      </c>
      <c r="AE6059" s="25">
        <v>0</v>
      </c>
      <c r="AF6059" s="25">
        <v>862933</v>
      </c>
      <c r="AG6059" s="25">
        <v>0</v>
      </c>
      <c r="AH6059" s="25">
        <v>862933</v>
      </c>
      <c r="AI6059" s="16" t="s">
        <v>5429</v>
      </c>
    </row>
    <row r="6060" spans="1:35" x14ac:dyDescent="0.25">
      <c r="A6060" s="17">
        <v>129312</v>
      </c>
      <c r="B6060" s="18">
        <v>2</v>
      </c>
      <c r="C6060" s="16" t="s">
        <v>73</v>
      </c>
      <c r="D6060" s="21">
        <v>43655</v>
      </c>
      <c r="E6060" s="16" t="s">
        <v>718</v>
      </c>
      <c r="F6060" s="21">
        <v>44278</v>
      </c>
      <c r="G6060" s="16" t="s">
        <v>75</v>
      </c>
      <c r="H6060" s="26" t="s">
        <v>170</v>
      </c>
      <c r="I6060" s="16" t="s">
        <v>691</v>
      </c>
      <c r="J6060" s="20" t="s">
        <v>116</v>
      </c>
      <c r="L6060" s="16" t="s">
        <v>116</v>
      </c>
      <c r="M6060" s="26" t="s">
        <v>10456</v>
      </c>
      <c r="O6060" s="16" t="s">
        <v>53</v>
      </c>
      <c r="P6060" s="26" t="s">
        <v>40</v>
      </c>
      <c r="R6060" s="16" t="s">
        <v>41</v>
      </c>
      <c r="S6060" s="16" t="s">
        <v>42</v>
      </c>
      <c r="T6060" s="22">
        <v>0.01</v>
      </c>
      <c r="W6060" s="20" t="s">
        <v>43</v>
      </c>
      <c r="Y6060" s="26" t="s">
        <v>10455</v>
      </c>
      <c r="Z6060" s="24" t="s">
        <v>32</v>
      </c>
      <c r="AA6060" s="24" t="s">
        <v>32</v>
      </c>
      <c r="AB6060" s="24" t="s">
        <v>32</v>
      </c>
      <c r="AC6060" s="24" t="s">
        <v>32</v>
      </c>
      <c r="AD6060" s="25">
        <v>30000</v>
      </c>
      <c r="AE6060" s="25">
        <v>0</v>
      </c>
      <c r="AF6060" s="25">
        <v>0</v>
      </c>
      <c r="AG6060" s="25">
        <v>0</v>
      </c>
      <c r="AH6060" s="25">
        <v>30000</v>
      </c>
      <c r="AI6060" s="16" t="s">
        <v>10454</v>
      </c>
    </row>
    <row r="6061" spans="1:35" x14ac:dyDescent="0.25">
      <c r="A6061" s="17">
        <v>129313</v>
      </c>
      <c r="B6061" s="18">
        <v>3</v>
      </c>
      <c r="C6061" s="16" t="s">
        <v>73</v>
      </c>
      <c r="D6061" s="21">
        <v>43655</v>
      </c>
      <c r="E6061" s="16" t="s">
        <v>1169</v>
      </c>
      <c r="F6061" s="21">
        <v>43655</v>
      </c>
      <c r="G6061" s="16" t="s">
        <v>1169</v>
      </c>
      <c r="H6061" s="26" t="s">
        <v>304</v>
      </c>
      <c r="M6061" s="26" t="s">
        <v>5430</v>
      </c>
      <c r="O6061" s="16" t="s">
        <v>1171</v>
      </c>
      <c r="P6061" s="26" t="s">
        <v>1062</v>
      </c>
      <c r="T6061" s="23" t="s">
        <v>32</v>
      </c>
      <c r="W6061" s="20" t="s">
        <v>43</v>
      </c>
      <c r="Z6061" s="25">
        <v>0</v>
      </c>
      <c r="AA6061" s="25">
        <v>0</v>
      </c>
      <c r="AB6061" s="25">
        <v>40000</v>
      </c>
      <c r="AC6061" s="25">
        <v>0</v>
      </c>
      <c r="AD6061" s="25">
        <v>0</v>
      </c>
      <c r="AE6061" s="25">
        <v>0</v>
      </c>
      <c r="AF6061" s="25">
        <v>802000</v>
      </c>
      <c r="AG6061" s="25">
        <v>0</v>
      </c>
      <c r="AH6061" s="25">
        <v>802000</v>
      </c>
      <c r="AI6061" s="16" t="s">
        <v>5431</v>
      </c>
    </row>
    <row r="6062" spans="1:35" x14ac:dyDescent="0.25">
      <c r="A6062" s="17">
        <v>129329</v>
      </c>
      <c r="B6062" s="18">
        <v>3</v>
      </c>
      <c r="C6062" s="16" t="s">
        <v>474</v>
      </c>
      <c r="D6062" s="21">
        <v>43657</v>
      </c>
      <c r="E6062" s="16" t="s">
        <v>142</v>
      </c>
      <c r="F6062" s="21">
        <v>44340</v>
      </c>
      <c r="G6062" s="16" t="s">
        <v>832</v>
      </c>
      <c r="H6062" s="26" t="s">
        <v>405</v>
      </c>
      <c r="I6062" s="16" t="s">
        <v>5432</v>
      </c>
      <c r="J6062" s="20" t="s">
        <v>116</v>
      </c>
      <c r="L6062" s="16" t="s">
        <v>116</v>
      </c>
      <c r="M6062" s="26" t="s">
        <v>5433</v>
      </c>
      <c r="N6062" s="26" t="s">
        <v>5434</v>
      </c>
      <c r="O6062" s="16" t="s">
        <v>151</v>
      </c>
      <c r="P6062" s="26" t="s">
        <v>632</v>
      </c>
      <c r="R6062" s="16" t="s">
        <v>1494</v>
      </c>
      <c r="S6062" s="16" t="s">
        <v>84</v>
      </c>
      <c r="T6062" s="22">
        <v>0.01</v>
      </c>
      <c r="U6062" s="21">
        <v>43966</v>
      </c>
      <c r="W6062" s="20" t="s">
        <v>43</v>
      </c>
      <c r="X6062" s="16" t="s">
        <v>78</v>
      </c>
      <c r="Z6062" s="25">
        <v>0</v>
      </c>
      <c r="AA6062" s="25">
        <v>0</v>
      </c>
      <c r="AB6062" s="25">
        <v>-20498</v>
      </c>
      <c r="AC6062" s="25">
        <v>0</v>
      </c>
      <c r="AD6062" s="25">
        <v>4000</v>
      </c>
      <c r="AE6062" s="25">
        <v>80000</v>
      </c>
      <c r="AF6062" s="25">
        <v>714735</v>
      </c>
      <c r="AG6062" s="25">
        <v>0</v>
      </c>
      <c r="AH6062" s="25">
        <v>798735</v>
      </c>
      <c r="AI6062" s="16" t="s">
        <v>5435</v>
      </c>
    </row>
    <row r="6063" spans="1:35" x14ac:dyDescent="0.25">
      <c r="A6063" s="17">
        <v>129335</v>
      </c>
      <c r="B6063" s="18">
        <v>4</v>
      </c>
      <c r="C6063" s="16" t="s">
        <v>73</v>
      </c>
      <c r="D6063" s="21">
        <v>43657</v>
      </c>
      <c r="E6063" s="16" t="s">
        <v>4566</v>
      </c>
      <c r="F6063" s="21">
        <v>43657</v>
      </c>
      <c r="G6063" s="16" t="s">
        <v>4566</v>
      </c>
      <c r="H6063" s="26" t="s">
        <v>292</v>
      </c>
      <c r="M6063" s="26" t="s">
        <v>10453</v>
      </c>
      <c r="O6063" s="16" t="s">
        <v>1171</v>
      </c>
      <c r="P6063" s="26" t="s">
        <v>1062</v>
      </c>
      <c r="T6063" s="23" t="s">
        <v>32</v>
      </c>
      <c r="W6063" s="20" t="s">
        <v>43</v>
      </c>
      <c r="Z6063" s="24" t="s">
        <v>32</v>
      </c>
      <c r="AA6063" s="24" t="s">
        <v>32</v>
      </c>
      <c r="AB6063" s="24" t="s">
        <v>32</v>
      </c>
      <c r="AC6063" s="24" t="s">
        <v>32</v>
      </c>
      <c r="AD6063" s="24" t="s">
        <v>32</v>
      </c>
      <c r="AE6063" s="24" t="s">
        <v>32</v>
      </c>
      <c r="AF6063" s="24" t="s">
        <v>32</v>
      </c>
      <c r="AG6063" s="24" t="s">
        <v>32</v>
      </c>
      <c r="AH6063" s="24" t="s">
        <v>32</v>
      </c>
      <c r="AI6063" s="16" t="s">
        <v>10452</v>
      </c>
    </row>
    <row r="6064" spans="1:35" x14ac:dyDescent="0.25">
      <c r="A6064" s="17">
        <v>129350</v>
      </c>
      <c r="B6064" s="18">
        <v>4</v>
      </c>
      <c r="C6064" s="16" t="s">
        <v>73</v>
      </c>
      <c r="D6064" s="21">
        <v>43658</v>
      </c>
      <c r="E6064" s="16" t="s">
        <v>4566</v>
      </c>
      <c r="F6064" s="21">
        <v>43658</v>
      </c>
      <c r="G6064" s="16" t="s">
        <v>4566</v>
      </c>
      <c r="H6064" s="26" t="s">
        <v>126</v>
      </c>
      <c r="M6064" s="26" t="s">
        <v>10451</v>
      </c>
      <c r="O6064" s="16" t="s">
        <v>1171</v>
      </c>
      <c r="P6064" s="26" t="s">
        <v>1062</v>
      </c>
      <c r="T6064" s="23" t="s">
        <v>32</v>
      </c>
      <c r="W6064" s="20" t="s">
        <v>43</v>
      </c>
      <c r="Z6064" s="24" t="s">
        <v>32</v>
      </c>
      <c r="AA6064" s="24" t="s">
        <v>32</v>
      </c>
      <c r="AB6064" s="24" t="s">
        <v>32</v>
      </c>
      <c r="AC6064" s="24" t="s">
        <v>32</v>
      </c>
      <c r="AD6064" s="24" t="s">
        <v>32</v>
      </c>
      <c r="AE6064" s="24" t="s">
        <v>32</v>
      </c>
      <c r="AF6064" s="24" t="s">
        <v>32</v>
      </c>
      <c r="AG6064" s="24" t="s">
        <v>32</v>
      </c>
      <c r="AH6064" s="24" t="s">
        <v>32</v>
      </c>
    </row>
    <row r="6065" spans="1:35" x14ac:dyDescent="0.25">
      <c r="A6065" s="17">
        <v>129365</v>
      </c>
      <c r="B6065" s="18">
        <v>4</v>
      </c>
      <c r="C6065" s="16" t="s">
        <v>73</v>
      </c>
      <c r="D6065" s="21">
        <v>43658</v>
      </c>
      <c r="E6065" s="16" t="s">
        <v>1610</v>
      </c>
      <c r="F6065" s="21">
        <v>43966</v>
      </c>
      <c r="G6065" s="16" t="s">
        <v>1610</v>
      </c>
      <c r="H6065" s="26" t="s">
        <v>186</v>
      </c>
      <c r="L6065" s="16" t="s">
        <v>110</v>
      </c>
      <c r="M6065" s="26" t="s">
        <v>10450</v>
      </c>
      <c r="O6065" s="16" t="s">
        <v>1612</v>
      </c>
      <c r="T6065" s="23" t="s">
        <v>32</v>
      </c>
      <c r="W6065" s="20" t="s">
        <v>43</v>
      </c>
      <c r="Z6065" s="24" t="s">
        <v>32</v>
      </c>
      <c r="AA6065" s="24" t="s">
        <v>32</v>
      </c>
      <c r="AB6065" s="24" t="s">
        <v>32</v>
      </c>
      <c r="AC6065" s="24" t="s">
        <v>32</v>
      </c>
      <c r="AD6065" s="25">
        <v>0</v>
      </c>
      <c r="AE6065" s="25">
        <v>0</v>
      </c>
      <c r="AF6065" s="25">
        <v>288720</v>
      </c>
      <c r="AG6065" s="25">
        <v>0</v>
      </c>
      <c r="AH6065" s="25">
        <v>288720</v>
      </c>
      <c r="AI6065" s="16" t="s">
        <v>10449</v>
      </c>
    </row>
    <row r="6066" spans="1:35" x14ac:dyDescent="0.25">
      <c r="A6066" s="17">
        <v>129366</v>
      </c>
      <c r="B6066" s="18">
        <v>1</v>
      </c>
      <c r="C6066" s="16" t="s">
        <v>73</v>
      </c>
      <c r="D6066" s="21">
        <v>43658</v>
      </c>
      <c r="E6066" s="16" t="s">
        <v>1610</v>
      </c>
      <c r="F6066" s="21">
        <v>43966</v>
      </c>
      <c r="G6066" s="16" t="s">
        <v>1610</v>
      </c>
      <c r="H6066" s="26" t="s">
        <v>1163</v>
      </c>
      <c r="L6066" s="16" t="s">
        <v>110</v>
      </c>
      <c r="M6066" s="26" t="s">
        <v>10448</v>
      </c>
      <c r="O6066" s="16" t="s">
        <v>1612</v>
      </c>
      <c r="T6066" s="23" t="s">
        <v>32</v>
      </c>
      <c r="W6066" s="20" t="s">
        <v>43</v>
      </c>
      <c r="Z6066" s="24" t="s">
        <v>32</v>
      </c>
      <c r="AA6066" s="24" t="s">
        <v>32</v>
      </c>
      <c r="AB6066" s="24" t="s">
        <v>32</v>
      </c>
      <c r="AC6066" s="24" t="s">
        <v>32</v>
      </c>
      <c r="AD6066" s="25">
        <v>0</v>
      </c>
      <c r="AE6066" s="25">
        <v>0</v>
      </c>
      <c r="AF6066" s="25">
        <v>547425</v>
      </c>
      <c r="AG6066" s="25">
        <v>0</v>
      </c>
      <c r="AH6066" s="25">
        <v>547425</v>
      </c>
      <c r="AI6066" s="16" t="s">
        <v>10447</v>
      </c>
    </row>
    <row r="6067" spans="1:35" x14ac:dyDescent="0.25">
      <c r="A6067" s="17">
        <v>129367</v>
      </c>
      <c r="B6067" s="18">
        <v>1</v>
      </c>
      <c r="C6067" s="16" t="s">
        <v>73</v>
      </c>
      <c r="D6067" s="21">
        <v>43658</v>
      </c>
      <c r="E6067" s="16" t="s">
        <v>1610</v>
      </c>
      <c r="F6067" s="21">
        <v>43966</v>
      </c>
      <c r="G6067" s="16" t="s">
        <v>1610</v>
      </c>
      <c r="H6067" s="26" t="s">
        <v>1163</v>
      </c>
      <c r="L6067" s="16" t="s">
        <v>110</v>
      </c>
      <c r="M6067" s="26" t="s">
        <v>10446</v>
      </c>
      <c r="O6067" s="16" t="s">
        <v>1612</v>
      </c>
      <c r="T6067" s="23" t="s">
        <v>32</v>
      </c>
      <c r="W6067" s="20" t="s">
        <v>43</v>
      </c>
      <c r="Z6067" s="24" t="s">
        <v>32</v>
      </c>
      <c r="AA6067" s="24" t="s">
        <v>32</v>
      </c>
      <c r="AB6067" s="24" t="s">
        <v>32</v>
      </c>
      <c r="AC6067" s="24" t="s">
        <v>32</v>
      </c>
      <c r="AD6067" s="25">
        <v>0</v>
      </c>
      <c r="AE6067" s="25">
        <v>0</v>
      </c>
      <c r="AF6067" s="25">
        <v>47977</v>
      </c>
      <c r="AG6067" s="25">
        <v>0</v>
      </c>
      <c r="AH6067" s="25">
        <v>47977</v>
      </c>
      <c r="AI6067" s="16" t="s">
        <v>10445</v>
      </c>
    </row>
    <row r="6068" spans="1:35" x14ac:dyDescent="0.25">
      <c r="A6068" s="17">
        <v>129374</v>
      </c>
      <c r="B6068" s="18">
        <v>3</v>
      </c>
      <c r="C6068" s="16" t="s">
        <v>73</v>
      </c>
      <c r="D6068" s="21">
        <v>43658</v>
      </c>
      <c r="E6068" s="16" t="s">
        <v>1610</v>
      </c>
      <c r="F6068" s="21">
        <v>43966</v>
      </c>
      <c r="G6068" s="16" t="s">
        <v>1610</v>
      </c>
      <c r="H6068" s="26" t="s">
        <v>766</v>
      </c>
      <c r="L6068" s="16" t="s">
        <v>110</v>
      </c>
      <c r="M6068" s="26" t="s">
        <v>10444</v>
      </c>
      <c r="O6068" s="16" t="s">
        <v>1612</v>
      </c>
      <c r="T6068" s="23" t="s">
        <v>32</v>
      </c>
      <c r="W6068" s="20" t="s">
        <v>43</v>
      </c>
      <c r="Z6068" s="24" t="s">
        <v>32</v>
      </c>
      <c r="AA6068" s="24" t="s">
        <v>32</v>
      </c>
      <c r="AB6068" s="24" t="s">
        <v>32</v>
      </c>
      <c r="AC6068" s="24" t="s">
        <v>32</v>
      </c>
      <c r="AD6068" s="25">
        <v>0</v>
      </c>
      <c r="AE6068" s="25">
        <v>0</v>
      </c>
      <c r="AF6068" s="25">
        <v>107176</v>
      </c>
      <c r="AG6068" s="25">
        <v>0</v>
      </c>
      <c r="AH6068" s="25">
        <v>107176</v>
      </c>
      <c r="AI6068" s="16" t="s">
        <v>10443</v>
      </c>
    </row>
    <row r="6069" spans="1:35" x14ac:dyDescent="0.25">
      <c r="A6069" s="17">
        <v>129375</v>
      </c>
      <c r="B6069" s="18">
        <v>4</v>
      </c>
      <c r="C6069" s="16" t="s">
        <v>73</v>
      </c>
      <c r="D6069" s="21">
        <v>43658</v>
      </c>
      <c r="E6069" s="16" t="s">
        <v>1610</v>
      </c>
      <c r="F6069" s="21">
        <v>43966</v>
      </c>
      <c r="G6069" s="16" t="s">
        <v>1610</v>
      </c>
      <c r="H6069" s="26" t="s">
        <v>186</v>
      </c>
      <c r="L6069" s="16" t="s">
        <v>110</v>
      </c>
      <c r="M6069" s="26" t="s">
        <v>10442</v>
      </c>
      <c r="O6069" s="16" t="s">
        <v>1612</v>
      </c>
      <c r="T6069" s="23" t="s">
        <v>32</v>
      </c>
      <c r="W6069" s="20" t="s">
        <v>43</v>
      </c>
      <c r="Z6069" s="24" t="s">
        <v>32</v>
      </c>
      <c r="AA6069" s="24" t="s">
        <v>32</v>
      </c>
      <c r="AB6069" s="24" t="s">
        <v>32</v>
      </c>
      <c r="AC6069" s="24" t="s">
        <v>32</v>
      </c>
      <c r="AD6069" s="25">
        <v>0</v>
      </c>
      <c r="AE6069" s="25">
        <v>0</v>
      </c>
      <c r="AF6069" s="25">
        <v>114890</v>
      </c>
      <c r="AG6069" s="25">
        <v>0</v>
      </c>
      <c r="AH6069" s="25">
        <v>114890</v>
      </c>
      <c r="AI6069" s="16" t="s">
        <v>10441</v>
      </c>
    </row>
    <row r="6070" spans="1:35" x14ac:dyDescent="0.25">
      <c r="A6070" s="17">
        <v>129379</v>
      </c>
      <c r="B6070" s="18">
        <v>4</v>
      </c>
      <c r="C6070" s="16" t="s">
        <v>31</v>
      </c>
      <c r="D6070" s="21">
        <v>43658</v>
      </c>
      <c r="E6070" s="16" t="s">
        <v>4294</v>
      </c>
      <c r="F6070" s="21">
        <v>44202</v>
      </c>
      <c r="G6070" s="16" t="s">
        <v>33</v>
      </c>
      <c r="H6070" s="26" t="s">
        <v>298</v>
      </c>
      <c r="I6070" s="16" t="s">
        <v>5436</v>
      </c>
      <c r="K6070" s="16" t="s">
        <v>5437</v>
      </c>
      <c r="L6070" s="16" t="s">
        <v>37</v>
      </c>
      <c r="M6070" s="26" t="s">
        <v>5438</v>
      </c>
      <c r="O6070" s="16" t="s">
        <v>1149</v>
      </c>
      <c r="P6070" s="26" t="s">
        <v>188</v>
      </c>
      <c r="T6070" s="22">
        <v>3.1110000000000002</v>
      </c>
      <c r="W6070" s="20" t="s">
        <v>43</v>
      </c>
      <c r="X6070" s="16" t="s">
        <v>44</v>
      </c>
      <c r="Z6070" s="25">
        <v>0</v>
      </c>
      <c r="AA6070" s="25">
        <v>0</v>
      </c>
      <c r="AB6070" s="25">
        <v>0</v>
      </c>
      <c r="AC6070" s="25">
        <v>-5060.03</v>
      </c>
      <c r="AD6070" s="25">
        <v>0</v>
      </c>
      <c r="AE6070" s="25">
        <v>0</v>
      </c>
      <c r="AF6070" s="25">
        <v>0</v>
      </c>
      <c r="AG6070" s="25">
        <v>257346.43</v>
      </c>
      <c r="AH6070" s="25">
        <v>257346.43</v>
      </c>
      <c r="AI6070" s="16" t="s">
        <v>5439</v>
      </c>
    </row>
    <row r="6071" spans="1:35" x14ac:dyDescent="0.25">
      <c r="A6071" s="17">
        <v>129381</v>
      </c>
      <c r="B6071" s="18">
        <v>3</v>
      </c>
      <c r="C6071" s="16" t="s">
        <v>73</v>
      </c>
      <c r="D6071" s="21">
        <v>43659</v>
      </c>
      <c r="E6071" s="16" t="s">
        <v>1610</v>
      </c>
      <c r="F6071" s="21">
        <v>43966</v>
      </c>
      <c r="G6071" s="16" t="s">
        <v>1610</v>
      </c>
      <c r="H6071" s="26" t="s">
        <v>766</v>
      </c>
      <c r="L6071" s="16" t="s">
        <v>110</v>
      </c>
      <c r="M6071" s="26" t="s">
        <v>10440</v>
      </c>
      <c r="O6071" s="16" t="s">
        <v>1612</v>
      </c>
      <c r="T6071" s="23" t="s">
        <v>32</v>
      </c>
      <c r="W6071" s="20" t="s">
        <v>43</v>
      </c>
      <c r="Z6071" s="24" t="s">
        <v>32</v>
      </c>
      <c r="AA6071" s="24" t="s">
        <v>32</v>
      </c>
      <c r="AB6071" s="24" t="s">
        <v>32</v>
      </c>
      <c r="AC6071" s="24" t="s">
        <v>32</v>
      </c>
      <c r="AD6071" s="25">
        <v>0</v>
      </c>
      <c r="AE6071" s="25">
        <v>0</v>
      </c>
      <c r="AF6071" s="25">
        <v>858724</v>
      </c>
      <c r="AG6071" s="25">
        <v>0</v>
      </c>
      <c r="AH6071" s="25">
        <v>858724</v>
      </c>
      <c r="AI6071" s="16" t="s">
        <v>10439</v>
      </c>
    </row>
    <row r="6072" spans="1:35" ht="30" x14ac:dyDescent="0.25">
      <c r="A6072" s="17">
        <v>129384</v>
      </c>
      <c r="B6072" s="18">
        <v>2</v>
      </c>
      <c r="C6072" s="16" t="s">
        <v>73</v>
      </c>
      <c r="D6072" s="21">
        <v>43661</v>
      </c>
      <c r="E6072" s="16" t="s">
        <v>2240</v>
      </c>
      <c r="F6072" s="21">
        <v>43914</v>
      </c>
      <c r="G6072" s="16" t="s">
        <v>514</v>
      </c>
      <c r="H6072" s="26" t="s">
        <v>170</v>
      </c>
      <c r="I6072" s="16" t="s">
        <v>10438</v>
      </c>
      <c r="K6072" s="16" t="s">
        <v>3121</v>
      </c>
      <c r="L6072" s="16" t="s">
        <v>37</v>
      </c>
      <c r="M6072" s="26" t="s">
        <v>10437</v>
      </c>
      <c r="N6072" s="26" t="s">
        <v>2244</v>
      </c>
      <c r="O6072" s="16" t="s">
        <v>1139</v>
      </c>
      <c r="P6072" s="26" t="s">
        <v>1140</v>
      </c>
      <c r="T6072" s="22">
        <v>0.01</v>
      </c>
      <c r="W6072" s="20" t="s">
        <v>43</v>
      </c>
      <c r="X6072" s="16" t="s">
        <v>44</v>
      </c>
      <c r="Z6072" s="24" t="s">
        <v>32</v>
      </c>
      <c r="AA6072" s="24" t="s">
        <v>32</v>
      </c>
      <c r="AB6072" s="24" t="s">
        <v>32</v>
      </c>
      <c r="AC6072" s="24" t="s">
        <v>32</v>
      </c>
      <c r="AD6072" s="25">
        <v>15000</v>
      </c>
      <c r="AE6072" s="25">
        <v>0</v>
      </c>
      <c r="AF6072" s="25">
        <v>9660</v>
      </c>
      <c r="AG6072" s="25">
        <v>0</v>
      </c>
      <c r="AH6072" s="25">
        <v>24660</v>
      </c>
      <c r="AI6072" s="16" t="s">
        <v>10436</v>
      </c>
    </row>
    <row r="6073" spans="1:35" ht="30" x14ac:dyDescent="0.25">
      <c r="A6073" s="17">
        <v>129385</v>
      </c>
      <c r="B6073" s="18">
        <v>2</v>
      </c>
      <c r="C6073" s="16" t="s">
        <v>73</v>
      </c>
      <c r="D6073" s="21">
        <v>43661</v>
      </c>
      <c r="E6073" s="16" t="s">
        <v>2240</v>
      </c>
      <c r="F6073" s="21">
        <v>43943</v>
      </c>
      <c r="G6073" s="16" t="s">
        <v>81</v>
      </c>
      <c r="H6073" s="26" t="s">
        <v>170</v>
      </c>
      <c r="I6073" s="16" t="s">
        <v>10435</v>
      </c>
      <c r="K6073" s="16" t="s">
        <v>10434</v>
      </c>
      <c r="L6073" s="16" t="s">
        <v>37</v>
      </c>
      <c r="M6073" s="26" t="s">
        <v>10433</v>
      </c>
      <c r="N6073" s="26" t="s">
        <v>2244</v>
      </c>
      <c r="O6073" s="16" t="s">
        <v>1139</v>
      </c>
      <c r="P6073" s="26" t="s">
        <v>1140</v>
      </c>
      <c r="T6073" s="22">
        <v>0.01</v>
      </c>
      <c r="W6073" s="20" t="s">
        <v>43</v>
      </c>
      <c r="X6073" s="16" t="s">
        <v>44</v>
      </c>
      <c r="Z6073" s="24" t="s">
        <v>32</v>
      </c>
      <c r="AA6073" s="24" t="s">
        <v>32</v>
      </c>
      <c r="AB6073" s="24" t="s">
        <v>32</v>
      </c>
      <c r="AC6073" s="24" t="s">
        <v>32</v>
      </c>
      <c r="AD6073" s="25">
        <v>15000</v>
      </c>
      <c r="AE6073" s="25">
        <v>0</v>
      </c>
      <c r="AF6073" s="25">
        <v>101195</v>
      </c>
      <c r="AG6073" s="25">
        <v>0</v>
      </c>
      <c r="AH6073" s="25">
        <v>116195</v>
      </c>
      <c r="AI6073" s="16" t="s">
        <v>10432</v>
      </c>
    </row>
    <row r="6074" spans="1:35" ht="30" x14ac:dyDescent="0.25">
      <c r="A6074" s="17">
        <v>129386</v>
      </c>
      <c r="B6074" s="18">
        <v>2</v>
      </c>
      <c r="C6074" s="16" t="s">
        <v>73</v>
      </c>
      <c r="D6074" s="21">
        <v>43661</v>
      </c>
      <c r="E6074" s="16" t="s">
        <v>2240</v>
      </c>
      <c r="F6074" s="21">
        <v>44183</v>
      </c>
      <c r="G6074" s="16" t="s">
        <v>142</v>
      </c>
      <c r="H6074" s="26" t="s">
        <v>170</v>
      </c>
      <c r="I6074" s="16" t="s">
        <v>1317</v>
      </c>
      <c r="J6074" s="20" t="s">
        <v>116</v>
      </c>
      <c r="L6074" s="16" t="s">
        <v>116</v>
      </c>
      <c r="M6074" s="26" t="s">
        <v>5440</v>
      </c>
      <c r="N6074" s="26" t="s">
        <v>2244</v>
      </c>
      <c r="O6074" s="16" t="s">
        <v>1139</v>
      </c>
      <c r="P6074" s="26" t="s">
        <v>1140</v>
      </c>
      <c r="T6074" s="22">
        <v>0.01</v>
      </c>
      <c r="W6074" s="20" t="s">
        <v>43</v>
      </c>
      <c r="X6074" s="16" t="s">
        <v>78</v>
      </c>
      <c r="Z6074" s="25">
        <v>0</v>
      </c>
      <c r="AA6074" s="25">
        <v>0</v>
      </c>
      <c r="AB6074" s="25">
        <v>13000</v>
      </c>
      <c r="AC6074" s="25">
        <v>0</v>
      </c>
      <c r="AD6074" s="25">
        <v>15000</v>
      </c>
      <c r="AE6074" s="25">
        <v>0</v>
      </c>
      <c r="AF6074" s="25">
        <v>13000</v>
      </c>
      <c r="AG6074" s="25">
        <v>0</v>
      </c>
      <c r="AH6074" s="25">
        <v>28000</v>
      </c>
      <c r="AI6074" s="16" t="s">
        <v>5441</v>
      </c>
    </row>
    <row r="6075" spans="1:35" x14ac:dyDescent="0.25">
      <c r="A6075" s="17">
        <v>129400</v>
      </c>
      <c r="B6075" s="18">
        <v>3</v>
      </c>
      <c r="C6075" s="16" t="s">
        <v>73</v>
      </c>
      <c r="D6075" s="21">
        <v>43661</v>
      </c>
      <c r="E6075" s="16" t="s">
        <v>4294</v>
      </c>
      <c r="F6075" s="21">
        <v>44097</v>
      </c>
      <c r="G6075" s="16" t="s">
        <v>56</v>
      </c>
      <c r="H6075" s="26" t="s">
        <v>346</v>
      </c>
      <c r="I6075" s="16" t="s">
        <v>10431</v>
      </c>
      <c r="K6075" s="16" t="s">
        <v>10430</v>
      </c>
      <c r="L6075" s="16" t="s">
        <v>37</v>
      </c>
      <c r="M6075" s="26" t="s">
        <v>10429</v>
      </c>
      <c r="O6075" s="16" t="s">
        <v>1149</v>
      </c>
      <c r="P6075" s="26" t="s">
        <v>188</v>
      </c>
      <c r="R6075" s="16" t="s">
        <v>139</v>
      </c>
      <c r="S6075" s="16" t="s">
        <v>4621</v>
      </c>
      <c r="T6075" s="22">
        <v>3.5670000000000002</v>
      </c>
      <c r="W6075" s="20" t="s">
        <v>43</v>
      </c>
      <c r="X6075" s="16" t="s">
        <v>44</v>
      </c>
      <c r="Z6075" s="24" t="s">
        <v>32</v>
      </c>
      <c r="AA6075" s="24" t="s">
        <v>32</v>
      </c>
      <c r="AB6075" s="24" t="s">
        <v>32</v>
      </c>
      <c r="AC6075" s="24" t="s">
        <v>32</v>
      </c>
      <c r="AD6075" s="24" t="s">
        <v>32</v>
      </c>
      <c r="AE6075" s="24" t="s">
        <v>32</v>
      </c>
      <c r="AF6075" s="24" t="s">
        <v>32</v>
      </c>
      <c r="AG6075" s="24" t="s">
        <v>32</v>
      </c>
      <c r="AH6075" s="24" t="s">
        <v>32</v>
      </c>
      <c r="AI6075" s="16" t="s">
        <v>10428</v>
      </c>
    </row>
    <row r="6076" spans="1:35" x14ac:dyDescent="0.25">
      <c r="A6076" s="17">
        <v>129405</v>
      </c>
      <c r="B6076" s="18">
        <v>1</v>
      </c>
      <c r="C6076" s="16" t="s">
        <v>73</v>
      </c>
      <c r="D6076" s="21">
        <v>43661</v>
      </c>
      <c r="E6076" s="16" t="s">
        <v>142</v>
      </c>
      <c r="F6076" s="21">
        <v>43667</v>
      </c>
      <c r="G6076" s="16" t="s">
        <v>109</v>
      </c>
      <c r="H6076" s="26" t="s">
        <v>1163</v>
      </c>
      <c r="M6076" s="26" t="s">
        <v>10427</v>
      </c>
      <c r="N6076" s="26" t="s">
        <v>1650</v>
      </c>
      <c r="O6076" s="16" t="s">
        <v>151</v>
      </c>
      <c r="P6076" s="26" t="s">
        <v>198</v>
      </c>
      <c r="R6076" s="16" t="s">
        <v>139</v>
      </c>
      <c r="S6076" s="16" t="s">
        <v>84</v>
      </c>
      <c r="T6076" s="23" t="s">
        <v>32</v>
      </c>
      <c r="W6076" s="20" t="s">
        <v>43</v>
      </c>
      <c r="Z6076" s="24" t="s">
        <v>32</v>
      </c>
      <c r="AA6076" s="24" t="s">
        <v>32</v>
      </c>
      <c r="AB6076" s="24" t="s">
        <v>32</v>
      </c>
      <c r="AC6076" s="24" t="s">
        <v>32</v>
      </c>
      <c r="AD6076" s="25">
        <v>1</v>
      </c>
      <c r="AE6076" s="25">
        <v>0</v>
      </c>
      <c r="AF6076" s="25">
        <v>2</v>
      </c>
      <c r="AG6076" s="25">
        <v>0</v>
      </c>
      <c r="AH6076" s="25">
        <v>3</v>
      </c>
      <c r="AI6076" s="16" t="s">
        <v>10426</v>
      </c>
    </row>
    <row r="6077" spans="1:35" x14ac:dyDescent="0.25">
      <c r="A6077" s="17">
        <v>129407</v>
      </c>
      <c r="B6077" s="18">
        <v>1</v>
      </c>
      <c r="C6077" s="16" t="s">
        <v>73</v>
      </c>
      <c r="D6077" s="21">
        <v>43662</v>
      </c>
      <c r="E6077" s="16" t="s">
        <v>1517</v>
      </c>
      <c r="F6077" s="21">
        <v>44097</v>
      </c>
      <c r="G6077" s="16" t="s">
        <v>56</v>
      </c>
      <c r="H6077" s="26" t="s">
        <v>232</v>
      </c>
      <c r="I6077" s="16" t="s">
        <v>10425</v>
      </c>
      <c r="K6077" s="16" t="s">
        <v>10424</v>
      </c>
      <c r="L6077" s="16" t="s">
        <v>37</v>
      </c>
      <c r="M6077" s="26" t="s">
        <v>10423</v>
      </c>
      <c r="N6077" s="26" t="s">
        <v>10422</v>
      </c>
      <c r="O6077" s="16" t="s">
        <v>39</v>
      </c>
      <c r="P6077" s="26" t="s">
        <v>40</v>
      </c>
      <c r="R6077" s="16" t="s">
        <v>41</v>
      </c>
      <c r="S6077" s="16" t="s">
        <v>42</v>
      </c>
      <c r="T6077" s="22">
        <v>0.48</v>
      </c>
      <c r="W6077" s="20" t="s">
        <v>43</v>
      </c>
      <c r="X6077" s="16" t="s">
        <v>44</v>
      </c>
      <c r="Y6077" s="26" t="s">
        <v>10421</v>
      </c>
      <c r="Z6077" s="24" t="s">
        <v>32</v>
      </c>
      <c r="AA6077" s="24" t="s">
        <v>32</v>
      </c>
      <c r="AB6077" s="24" t="s">
        <v>32</v>
      </c>
      <c r="AC6077" s="24" t="s">
        <v>32</v>
      </c>
      <c r="AD6077" s="24" t="s">
        <v>32</v>
      </c>
      <c r="AE6077" s="24" t="s">
        <v>32</v>
      </c>
      <c r="AF6077" s="24" t="s">
        <v>32</v>
      </c>
      <c r="AG6077" s="24" t="s">
        <v>32</v>
      </c>
      <c r="AH6077" s="24" t="s">
        <v>32</v>
      </c>
      <c r="AI6077" s="16" t="s">
        <v>10420</v>
      </c>
    </row>
    <row r="6078" spans="1:35" x14ac:dyDescent="0.25">
      <c r="A6078" s="17">
        <v>129413</v>
      </c>
      <c r="B6078" s="18">
        <v>2</v>
      </c>
      <c r="C6078" s="16" t="s">
        <v>73</v>
      </c>
      <c r="D6078" s="21">
        <v>43663</v>
      </c>
      <c r="E6078" s="16" t="s">
        <v>4294</v>
      </c>
      <c r="F6078" s="21">
        <v>44097</v>
      </c>
      <c r="G6078" s="16" t="s">
        <v>56</v>
      </c>
      <c r="H6078" s="26" t="s">
        <v>920</v>
      </c>
      <c r="I6078" s="16" t="s">
        <v>10419</v>
      </c>
      <c r="K6078" s="16" t="s">
        <v>10418</v>
      </c>
      <c r="L6078" s="16" t="s">
        <v>37</v>
      </c>
      <c r="M6078" s="26" t="s">
        <v>10417</v>
      </c>
      <c r="O6078" s="16" t="s">
        <v>1149</v>
      </c>
      <c r="P6078" s="26" t="s">
        <v>188</v>
      </c>
      <c r="R6078" s="16" t="s">
        <v>139</v>
      </c>
      <c r="S6078" s="16" t="s">
        <v>4621</v>
      </c>
      <c r="T6078" s="22">
        <v>3.55</v>
      </c>
      <c r="W6078" s="20" t="s">
        <v>43</v>
      </c>
      <c r="X6078" s="16" t="s">
        <v>44</v>
      </c>
      <c r="Z6078" s="24" t="s">
        <v>32</v>
      </c>
      <c r="AA6078" s="24" t="s">
        <v>32</v>
      </c>
      <c r="AB6078" s="24" t="s">
        <v>32</v>
      </c>
      <c r="AC6078" s="24" t="s">
        <v>32</v>
      </c>
      <c r="AD6078" s="24" t="s">
        <v>32</v>
      </c>
      <c r="AE6078" s="24" t="s">
        <v>32</v>
      </c>
      <c r="AF6078" s="24" t="s">
        <v>32</v>
      </c>
      <c r="AG6078" s="24" t="s">
        <v>32</v>
      </c>
      <c r="AH6078" s="24" t="s">
        <v>32</v>
      </c>
      <c r="AI6078" s="16" t="s">
        <v>10416</v>
      </c>
    </row>
    <row r="6079" spans="1:35" ht="30" x14ac:dyDescent="0.25">
      <c r="A6079" s="17">
        <v>129416</v>
      </c>
      <c r="B6079" s="18">
        <v>2</v>
      </c>
      <c r="C6079" s="16" t="s">
        <v>73</v>
      </c>
      <c r="D6079" s="21">
        <v>43665</v>
      </c>
      <c r="E6079" s="16" t="s">
        <v>2240</v>
      </c>
      <c r="F6079" s="21">
        <v>43943</v>
      </c>
      <c r="G6079" s="16" t="s">
        <v>81</v>
      </c>
      <c r="H6079" s="26" t="s">
        <v>170</v>
      </c>
      <c r="I6079" s="16" t="s">
        <v>10415</v>
      </c>
      <c r="K6079" s="16" t="s">
        <v>10414</v>
      </c>
      <c r="L6079" s="16" t="s">
        <v>37</v>
      </c>
      <c r="M6079" s="26" t="s">
        <v>10413</v>
      </c>
      <c r="N6079" s="26" t="s">
        <v>4539</v>
      </c>
      <c r="O6079" s="16" t="s">
        <v>1139</v>
      </c>
      <c r="P6079" s="26" t="s">
        <v>1140</v>
      </c>
      <c r="T6079" s="22">
        <v>0.01</v>
      </c>
      <c r="W6079" s="20" t="s">
        <v>43</v>
      </c>
      <c r="X6079" s="16" t="s">
        <v>44</v>
      </c>
      <c r="Z6079" s="24" t="s">
        <v>32</v>
      </c>
      <c r="AA6079" s="24" t="s">
        <v>32</v>
      </c>
      <c r="AB6079" s="24" t="s">
        <v>32</v>
      </c>
      <c r="AC6079" s="24" t="s">
        <v>32</v>
      </c>
      <c r="AD6079" s="25">
        <v>15000</v>
      </c>
      <c r="AE6079" s="25">
        <v>0</v>
      </c>
      <c r="AF6079" s="25">
        <v>57022</v>
      </c>
      <c r="AG6079" s="25">
        <v>0</v>
      </c>
      <c r="AH6079" s="25">
        <v>72022</v>
      </c>
      <c r="AI6079" s="16" t="s">
        <v>10412</v>
      </c>
    </row>
    <row r="6080" spans="1:35" ht="30" x14ac:dyDescent="0.25">
      <c r="A6080" s="17">
        <v>129417</v>
      </c>
      <c r="B6080" s="18">
        <v>2</v>
      </c>
      <c r="C6080" s="16" t="s">
        <v>73</v>
      </c>
      <c r="D6080" s="21">
        <v>43665</v>
      </c>
      <c r="E6080" s="16" t="s">
        <v>2240</v>
      </c>
      <c r="F6080" s="21">
        <v>43913</v>
      </c>
      <c r="G6080" s="16" t="s">
        <v>74</v>
      </c>
      <c r="H6080" s="26" t="s">
        <v>170</v>
      </c>
      <c r="I6080" s="16" t="s">
        <v>10411</v>
      </c>
      <c r="K6080" s="16" t="s">
        <v>10410</v>
      </c>
      <c r="L6080" s="16" t="s">
        <v>37</v>
      </c>
      <c r="M6080" s="26" t="s">
        <v>10409</v>
      </c>
      <c r="N6080" s="26" t="s">
        <v>2244</v>
      </c>
      <c r="O6080" s="16" t="s">
        <v>1139</v>
      </c>
      <c r="P6080" s="26" t="s">
        <v>1140</v>
      </c>
      <c r="T6080" s="22">
        <v>0.01</v>
      </c>
      <c r="W6080" s="20" t="s">
        <v>43</v>
      </c>
      <c r="X6080" s="16" t="s">
        <v>44</v>
      </c>
      <c r="Z6080" s="24" t="s">
        <v>32</v>
      </c>
      <c r="AA6080" s="24" t="s">
        <v>32</v>
      </c>
      <c r="AB6080" s="24" t="s">
        <v>32</v>
      </c>
      <c r="AC6080" s="24" t="s">
        <v>32</v>
      </c>
      <c r="AD6080" s="25">
        <v>15000</v>
      </c>
      <c r="AE6080" s="25">
        <v>0</v>
      </c>
      <c r="AF6080" s="25">
        <v>8955</v>
      </c>
      <c r="AG6080" s="25">
        <v>0</v>
      </c>
      <c r="AH6080" s="25">
        <v>23955</v>
      </c>
      <c r="AI6080" s="16" t="s">
        <v>10408</v>
      </c>
    </row>
    <row r="6081" spans="1:35" x14ac:dyDescent="0.25">
      <c r="A6081" s="17">
        <v>129418</v>
      </c>
      <c r="B6081" s="18">
        <v>2</v>
      </c>
      <c r="C6081" s="16" t="s">
        <v>73</v>
      </c>
      <c r="D6081" s="21">
        <v>43665</v>
      </c>
      <c r="E6081" s="16" t="s">
        <v>2240</v>
      </c>
      <c r="F6081" s="21">
        <v>43903</v>
      </c>
      <c r="G6081" s="16" t="s">
        <v>514</v>
      </c>
      <c r="H6081" s="26" t="s">
        <v>241</v>
      </c>
      <c r="K6081" s="16" t="s">
        <v>2523</v>
      </c>
      <c r="L6081" s="16" t="s">
        <v>37</v>
      </c>
      <c r="M6081" s="26" t="s">
        <v>10407</v>
      </c>
      <c r="N6081" s="26" t="s">
        <v>2244</v>
      </c>
      <c r="O6081" s="16" t="s">
        <v>1139</v>
      </c>
      <c r="T6081" s="22">
        <v>0.01</v>
      </c>
      <c r="W6081" s="20" t="s">
        <v>43</v>
      </c>
      <c r="X6081" s="16" t="s">
        <v>78</v>
      </c>
      <c r="Z6081" s="24" t="s">
        <v>32</v>
      </c>
      <c r="AA6081" s="24" t="s">
        <v>32</v>
      </c>
      <c r="AB6081" s="24" t="s">
        <v>32</v>
      </c>
      <c r="AC6081" s="24" t="s">
        <v>32</v>
      </c>
      <c r="AD6081" s="25">
        <v>15000</v>
      </c>
      <c r="AE6081" s="25">
        <v>0</v>
      </c>
      <c r="AF6081" s="25">
        <v>35100</v>
      </c>
      <c r="AG6081" s="25">
        <v>0</v>
      </c>
      <c r="AH6081" s="25">
        <v>50100</v>
      </c>
      <c r="AI6081" s="16" t="s">
        <v>10406</v>
      </c>
    </row>
    <row r="6082" spans="1:35" x14ac:dyDescent="0.25">
      <c r="A6082" s="17">
        <v>129419</v>
      </c>
      <c r="B6082" s="18">
        <v>2</v>
      </c>
      <c r="C6082" s="16" t="s">
        <v>47</v>
      </c>
      <c r="D6082" s="21">
        <v>43665</v>
      </c>
      <c r="E6082" s="16" t="s">
        <v>1517</v>
      </c>
      <c r="F6082" s="21">
        <v>44084</v>
      </c>
      <c r="G6082" s="16" t="s">
        <v>33</v>
      </c>
      <c r="H6082" s="26" t="s">
        <v>235</v>
      </c>
      <c r="I6082" s="16" t="s">
        <v>5442</v>
      </c>
      <c r="K6082" s="16" t="s">
        <v>5443</v>
      </c>
      <c r="L6082" s="16" t="s">
        <v>37</v>
      </c>
      <c r="M6082" s="26" t="s">
        <v>5444</v>
      </c>
      <c r="O6082" s="16" t="s">
        <v>1149</v>
      </c>
      <c r="P6082" s="26" t="s">
        <v>188</v>
      </c>
      <c r="T6082" s="22">
        <v>3.8719999999999999</v>
      </c>
      <c r="W6082" s="20" t="s">
        <v>43</v>
      </c>
      <c r="X6082" s="16" t="s">
        <v>44</v>
      </c>
      <c r="Z6082" s="25">
        <v>0</v>
      </c>
      <c r="AA6082" s="25">
        <v>0</v>
      </c>
      <c r="AB6082" s="25">
        <v>0</v>
      </c>
      <c r="AC6082" s="25">
        <v>19894.7</v>
      </c>
      <c r="AD6082" s="25">
        <v>0</v>
      </c>
      <c r="AE6082" s="25">
        <v>0</v>
      </c>
      <c r="AF6082" s="25">
        <v>0</v>
      </c>
      <c r="AG6082" s="25">
        <v>115725.55</v>
      </c>
      <c r="AH6082" s="25">
        <v>115725.55</v>
      </c>
      <c r="AI6082" s="16" t="s">
        <v>5445</v>
      </c>
    </row>
    <row r="6083" spans="1:35" x14ac:dyDescent="0.25">
      <c r="A6083" s="17">
        <v>129421</v>
      </c>
      <c r="B6083" s="18">
        <v>3</v>
      </c>
      <c r="C6083" s="16" t="s">
        <v>474</v>
      </c>
      <c r="D6083" s="21">
        <v>43668</v>
      </c>
      <c r="E6083" s="16" t="s">
        <v>75</v>
      </c>
      <c r="F6083" s="21">
        <v>44176</v>
      </c>
      <c r="G6083" s="16" t="s">
        <v>32</v>
      </c>
      <c r="H6083" s="26" t="s">
        <v>362</v>
      </c>
      <c r="I6083" s="16" t="s">
        <v>686</v>
      </c>
      <c r="J6083" s="20" t="s">
        <v>116</v>
      </c>
      <c r="L6083" s="16" t="s">
        <v>116</v>
      </c>
      <c r="M6083" s="26" t="s">
        <v>10405</v>
      </c>
      <c r="N6083" s="26" t="s">
        <v>2343</v>
      </c>
      <c r="O6083" s="16" t="s">
        <v>188</v>
      </c>
      <c r="P6083" s="26" t="s">
        <v>188</v>
      </c>
      <c r="Q6083" s="26" t="s">
        <v>2343</v>
      </c>
      <c r="T6083" s="22">
        <v>1.65</v>
      </c>
      <c r="U6083" s="21">
        <v>43868</v>
      </c>
      <c r="V6083" s="16" t="s">
        <v>1179</v>
      </c>
      <c r="W6083" s="20" t="s">
        <v>472</v>
      </c>
      <c r="X6083" s="16" t="s">
        <v>140</v>
      </c>
      <c r="Z6083" s="24" t="s">
        <v>32</v>
      </c>
      <c r="AA6083" s="24" t="s">
        <v>32</v>
      </c>
      <c r="AB6083" s="24" t="s">
        <v>32</v>
      </c>
      <c r="AC6083" s="24" t="s">
        <v>32</v>
      </c>
      <c r="AD6083" s="25">
        <v>0</v>
      </c>
      <c r="AE6083" s="25">
        <v>0</v>
      </c>
      <c r="AF6083" s="25">
        <v>0</v>
      </c>
      <c r="AG6083" s="25">
        <v>971819</v>
      </c>
      <c r="AH6083" s="25">
        <v>971819</v>
      </c>
      <c r="AI6083" s="16" t="s">
        <v>10404</v>
      </c>
    </row>
    <row r="6084" spans="1:35" x14ac:dyDescent="0.25">
      <c r="A6084" s="17">
        <v>129422</v>
      </c>
      <c r="B6084" s="18">
        <v>3</v>
      </c>
      <c r="C6084" s="16" t="s">
        <v>474</v>
      </c>
      <c r="D6084" s="21">
        <v>43668</v>
      </c>
      <c r="E6084" s="16" t="s">
        <v>75</v>
      </c>
      <c r="F6084" s="21">
        <v>44089</v>
      </c>
      <c r="G6084" s="16" t="s">
        <v>832</v>
      </c>
      <c r="H6084" s="26" t="s">
        <v>255</v>
      </c>
      <c r="I6084" s="16" t="s">
        <v>5446</v>
      </c>
      <c r="J6084" s="20" t="s">
        <v>116</v>
      </c>
      <c r="L6084" s="16" t="s">
        <v>116</v>
      </c>
      <c r="M6084" s="26" t="s">
        <v>5447</v>
      </c>
      <c r="N6084" s="26" t="s">
        <v>2343</v>
      </c>
      <c r="O6084" s="16" t="s">
        <v>188</v>
      </c>
      <c r="P6084" s="26" t="s">
        <v>443</v>
      </c>
      <c r="Q6084" s="26" t="s">
        <v>2343</v>
      </c>
      <c r="R6084" s="16" t="s">
        <v>139</v>
      </c>
      <c r="S6084" s="16" t="s">
        <v>84</v>
      </c>
      <c r="T6084" s="22">
        <v>7.4</v>
      </c>
      <c r="U6084" s="21">
        <v>43966</v>
      </c>
      <c r="V6084" s="16" t="s">
        <v>1179</v>
      </c>
      <c r="W6084" s="20" t="s">
        <v>43</v>
      </c>
      <c r="X6084" s="16" t="s">
        <v>78</v>
      </c>
      <c r="Z6084" s="25">
        <v>0</v>
      </c>
      <c r="AA6084" s="25">
        <v>0</v>
      </c>
      <c r="AB6084" s="25">
        <v>-1384</v>
      </c>
      <c r="AC6084" s="25">
        <v>-133847</v>
      </c>
      <c r="AD6084" s="25">
        <v>0</v>
      </c>
      <c r="AE6084" s="25">
        <v>0</v>
      </c>
      <c r="AF6084" s="25">
        <v>37076</v>
      </c>
      <c r="AG6084" s="25">
        <v>849753</v>
      </c>
      <c r="AH6084" s="25">
        <v>886829</v>
      </c>
      <c r="AI6084" s="16" t="s">
        <v>5448</v>
      </c>
    </row>
    <row r="6085" spans="1:35" x14ac:dyDescent="0.25">
      <c r="A6085" s="17">
        <v>129423</v>
      </c>
      <c r="B6085" s="18">
        <v>1</v>
      </c>
      <c r="C6085" s="16" t="s">
        <v>31</v>
      </c>
      <c r="D6085" s="21">
        <v>43668</v>
      </c>
      <c r="E6085" s="16" t="s">
        <v>1517</v>
      </c>
      <c r="F6085" s="21">
        <v>44134</v>
      </c>
      <c r="G6085" s="16" t="s">
        <v>56</v>
      </c>
      <c r="H6085" s="26" t="s">
        <v>317</v>
      </c>
      <c r="I6085" s="16" t="s">
        <v>5449</v>
      </c>
      <c r="K6085" s="16" t="s">
        <v>5450</v>
      </c>
      <c r="L6085" s="16" t="s">
        <v>37</v>
      </c>
      <c r="M6085" s="26" t="s">
        <v>5451</v>
      </c>
      <c r="O6085" s="16" t="s">
        <v>1149</v>
      </c>
      <c r="P6085" s="26" t="s">
        <v>188</v>
      </c>
      <c r="T6085" s="22">
        <v>0.2</v>
      </c>
      <c r="W6085" s="20" t="s">
        <v>43</v>
      </c>
      <c r="X6085" s="16" t="s">
        <v>44</v>
      </c>
      <c r="Z6085" s="25">
        <v>0</v>
      </c>
      <c r="AA6085" s="25">
        <v>0</v>
      </c>
      <c r="AB6085" s="25">
        <v>0</v>
      </c>
      <c r="AC6085" s="25">
        <v>106134</v>
      </c>
      <c r="AD6085" s="25">
        <v>0</v>
      </c>
      <c r="AE6085" s="25">
        <v>0</v>
      </c>
      <c r="AF6085" s="25">
        <v>0</v>
      </c>
      <c r="AG6085" s="25">
        <v>106134</v>
      </c>
      <c r="AH6085" s="25">
        <v>106134</v>
      </c>
      <c r="AI6085" s="16" t="s">
        <v>5452</v>
      </c>
    </row>
    <row r="6086" spans="1:35" x14ac:dyDescent="0.25">
      <c r="A6086" s="17">
        <v>129429</v>
      </c>
      <c r="B6086" s="18">
        <v>2</v>
      </c>
      <c r="C6086" s="16" t="s">
        <v>73</v>
      </c>
      <c r="D6086" s="21">
        <v>43669</v>
      </c>
      <c r="E6086" s="16" t="s">
        <v>3772</v>
      </c>
      <c r="F6086" s="21">
        <v>43669</v>
      </c>
      <c r="G6086" s="16" t="s">
        <v>3772</v>
      </c>
      <c r="H6086" s="26" t="s">
        <v>312</v>
      </c>
      <c r="M6086" s="26" t="s">
        <v>5453</v>
      </c>
      <c r="O6086" s="16" t="s">
        <v>1171</v>
      </c>
      <c r="P6086" s="26" t="s">
        <v>1062</v>
      </c>
      <c r="T6086" s="23" t="s">
        <v>32</v>
      </c>
      <c r="W6086" s="20" t="s">
        <v>43</v>
      </c>
      <c r="Z6086" s="25">
        <v>0</v>
      </c>
      <c r="AA6086" s="25">
        <v>0</v>
      </c>
      <c r="AB6086" s="25">
        <v>146100</v>
      </c>
      <c r="AC6086" s="25">
        <v>0</v>
      </c>
      <c r="AD6086" s="25">
        <v>0</v>
      </c>
      <c r="AE6086" s="25">
        <v>0</v>
      </c>
      <c r="AF6086" s="25">
        <v>182580</v>
      </c>
      <c r="AG6086" s="25">
        <v>0</v>
      </c>
      <c r="AH6086" s="25">
        <v>182580</v>
      </c>
      <c r="AI6086" s="16" t="s">
        <v>5454</v>
      </c>
    </row>
    <row r="6087" spans="1:35" x14ac:dyDescent="0.25">
      <c r="A6087" s="17">
        <v>129430</v>
      </c>
      <c r="B6087" s="18">
        <v>2</v>
      </c>
      <c r="C6087" s="16" t="s">
        <v>73</v>
      </c>
      <c r="D6087" s="21">
        <v>43669</v>
      </c>
      <c r="E6087" s="16" t="s">
        <v>342</v>
      </c>
      <c r="F6087" s="21">
        <v>44348</v>
      </c>
      <c r="G6087" s="16" t="s">
        <v>109</v>
      </c>
      <c r="H6087" s="26" t="s">
        <v>212</v>
      </c>
      <c r="I6087" s="16" t="s">
        <v>673</v>
      </c>
      <c r="J6087" s="20" t="s">
        <v>116</v>
      </c>
      <c r="L6087" s="16" t="s">
        <v>116</v>
      </c>
      <c r="M6087" s="26" t="s">
        <v>10403</v>
      </c>
      <c r="N6087" s="26" t="s">
        <v>3571</v>
      </c>
      <c r="O6087" s="16" t="s">
        <v>632</v>
      </c>
      <c r="P6087" s="26" t="s">
        <v>1723</v>
      </c>
      <c r="T6087" s="22">
        <v>0.3</v>
      </c>
      <c r="U6087" s="21">
        <v>45009</v>
      </c>
      <c r="W6087" s="20" t="s">
        <v>43</v>
      </c>
      <c r="X6087" s="16" t="s">
        <v>140</v>
      </c>
      <c r="Z6087" s="24" t="s">
        <v>32</v>
      </c>
      <c r="AA6087" s="24" t="s">
        <v>32</v>
      </c>
      <c r="AB6087" s="24" t="s">
        <v>32</v>
      </c>
      <c r="AC6087" s="24" t="s">
        <v>32</v>
      </c>
      <c r="AD6087" s="25">
        <v>40000</v>
      </c>
      <c r="AE6087" s="25">
        <v>0</v>
      </c>
      <c r="AF6087" s="25">
        <v>0</v>
      </c>
      <c r="AG6087" s="25">
        <v>0</v>
      </c>
      <c r="AH6087" s="25">
        <v>40000</v>
      </c>
      <c r="AI6087" s="16" t="s">
        <v>10402</v>
      </c>
    </row>
    <row r="6088" spans="1:35" x14ac:dyDescent="0.25">
      <c r="A6088" s="17">
        <v>129431</v>
      </c>
      <c r="B6088" s="18">
        <v>2</v>
      </c>
      <c r="C6088" s="16" t="s">
        <v>73</v>
      </c>
      <c r="D6088" s="21">
        <v>43670</v>
      </c>
      <c r="E6088" s="16" t="s">
        <v>1610</v>
      </c>
      <c r="F6088" s="21">
        <v>43966</v>
      </c>
      <c r="G6088" s="16" t="s">
        <v>1610</v>
      </c>
      <c r="H6088" s="26" t="s">
        <v>1336</v>
      </c>
      <c r="L6088" s="16" t="s">
        <v>110</v>
      </c>
      <c r="M6088" s="26" t="s">
        <v>10401</v>
      </c>
      <c r="O6088" s="16" t="s">
        <v>1612</v>
      </c>
      <c r="T6088" s="23" t="s">
        <v>32</v>
      </c>
      <c r="W6088" s="20" t="s">
        <v>43</v>
      </c>
      <c r="Z6088" s="24" t="s">
        <v>32</v>
      </c>
      <c r="AA6088" s="24" t="s">
        <v>32</v>
      </c>
      <c r="AB6088" s="24" t="s">
        <v>32</v>
      </c>
      <c r="AC6088" s="24" t="s">
        <v>32</v>
      </c>
      <c r="AD6088" s="25">
        <v>0</v>
      </c>
      <c r="AE6088" s="25">
        <v>0</v>
      </c>
      <c r="AF6088" s="25">
        <v>169152</v>
      </c>
      <c r="AG6088" s="25">
        <v>0</v>
      </c>
      <c r="AH6088" s="25">
        <v>169152</v>
      </c>
      <c r="AI6088" s="16" t="s">
        <v>10400</v>
      </c>
    </row>
    <row r="6089" spans="1:35" x14ac:dyDescent="0.25">
      <c r="A6089" s="17">
        <v>129432</v>
      </c>
      <c r="B6089" s="18">
        <v>2</v>
      </c>
      <c r="C6089" s="16" t="s">
        <v>73</v>
      </c>
      <c r="D6089" s="21">
        <v>43670</v>
      </c>
      <c r="E6089" s="16" t="s">
        <v>1610</v>
      </c>
      <c r="F6089" s="21">
        <v>43966</v>
      </c>
      <c r="G6089" s="16" t="s">
        <v>1610</v>
      </c>
      <c r="H6089" s="26" t="s">
        <v>1336</v>
      </c>
      <c r="L6089" s="16" t="s">
        <v>110</v>
      </c>
      <c r="M6089" s="26" t="s">
        <v>10399</v>
      </c>
      <c r="O6089" s="16" t="s">
        <v>1612</v>
      </c>
      <c r="T6089" s="23" t="s">
        <v>32</v>
      </c>
      <c r="W6089" s="20" t="s">
        <v>43</v>
      </c>
      <c r="Z6089" s="24" t="s">
        <v>32</v>
      </c>
      <c r="AA6089" s="24" t="s">
        <v>32</v>
      </c>
      <c r="AB6089" s="24" t="s">
        <v>32</v>
      </c>
      <c r="AC6089" s="24" t="s">
        <v>32</v>
      </c>
      <c r="AD6089" s="25">
        <v>0</v>
      </c>
      <c r="AE6089" s="25">
        <v>0</v>
      </c>
      <c r="AF6089" s="25">
        <v>633154</v>
      </c>
      <c r="AG6089" s="25">
        <v>0</v>
      </c>
      <c r="AH6089" s="25">
        <v>633154</v>
      </c>
      <c r="AI6089" s="16" t="s">
        <v>10398</v>
      </c>
    </row>
    <row r="6090" spans="1:35" x14ac:dyDescent="0.25">
      <c r="A6090" s="17">
        <v>129433</v>
      </c>
      <c r="B6090" s="18">
        <v>2</v>
      </c>
      <c r="C6090" s="16" t="s">
        <v>73</v>
      </c>
      <c r="D6090" s="21">
        <v>43670</v>
      </c>
      <c r="E6090" s="16" t="s">
        <v>1610</v>
      </c>
      <c r="F6090" s="21">
        <v>43966</v>
      </c>
      <c r="G6090" s="16" t="s">
        <v>1610</v>
      </c>
      <c r="H6090" s="26" t="s">
        <v>1336</v>
      </c>
      <c r="L6090" s="16" t="s">
        <v>110</v>
      </c>
      <c r="M6090" s="26" t="s">
        <v>10397</v>
      </c>
      <c r="O6090" s="16" t="s">
        <v>1612</v>
      </c>
      <c r="T6090" s="23" t="s">
        <v>32</v>
      </c>
      <c r="W6090" s="20" t="s">
        <v>43</v>
      </c>
      <c r="Z6090" s="24" t="s">
        <v>32</v>
      </c>
      <c r="AA6090" s="24" t="s">
        <v>32</v>
      </c>
      <c r="AB6090" s="24" t="s">
        <v>32</v>
      </c>
      <c r="AC6090" s="24" t="s">
        <v>32</v>
      </c>
      <c r="AD6090" s="25">
        <v>0</v>
      </c>
      <c r="AE6090" s="25">
        <v>0</v>
      </c>
      <c r="AF6090" s="25">
        <v>69733</v>
      </c>
      <c r="AG6090" s="25">
        <v>0</v>
      </c>
      <c r="AH6090" s="25">
        <v>69733</v>
      </c>
      <c r="AI6090" s="16" t="s">
        <v>10396</v>
      </c>
    </row>
    <row r="6091" spans="1:35" x14ac:dyDescent="0.25">
      <c r="A6091" s="17">
        <v>129434</v>
      </c>
      <c r="B6091" s="18">
        <v>4</v>
      </c>
      <c r="C6091" s="16" t="s">
        <v>73</v>
      </c>
      <c r="D6091" s="21">
        <v>43670</v>
      </c>
      <c r="E6091" s="16" t="s">
        <v>4566</v>
      </c>
      <c r="F6091" s="21">
        <v>43670</v>
      </c>
      <c r="G6091" s="16" t="s">
        <v>4566</v>
      </c>
      <c r="H6091" s="26" t="s">
        <v>126</v>
      </c>
      <c r="M6091" s="26" t="s">
        <v>10395</v>
      </c>
      <c r="O6091" s="16" t="s">
        <v>1171</v>
      </c>
      <c r="P6091" s="26" t="s">
        <v>1062</v>
      </c>
      <c r="T6091" s="23" t="s">
        <v>32</v>
      </c>
      <c r="W6091" s="20" t="s">
        <v>43</v>
      </c>
      <c r="Z6091" s="24" t="s">
        <v>32</v>
      </c>
      <c r="AA6091" s="24" t="s">
        <v>32</v>
      </c>
      <c r="AB6091" s="24" t="s">
        <v>32</v>
      </c>
      <c r="AC6091" s="24" t="s">
        <v>32</v>
      </c>
      <c r="AD6091" s="25">
        <v>0</v>
      </c>
      <c r="AE6091" s="25">
        <v>0</v>
      </c>
      <c r="AF6091" s="25">
        <v>65000</v>
      </c>
      <c r="AG6091" s="25">
        <v>0</v>
      </c>
      <c r="AH6091" s="25">
        <v>65000</v>
      </c>
      <c r="AI6091" s="16" t="s">
        <v>10394</v>
      </c>
    </row>
    <row r="6092" spans="1:35" x14ac:dyDescent="0.25">
      <c r="A6092" s="17">
        <v>129436</v>
      </c>
      <c r="B6092" s="18">
        <v>1</v>
      </c>
      <c r="C6092" s="16" t="s">
        <v>73</v>
      </c>
      <c r="D6092" s="21">
        <v>43671</v>
      </c>
      <c r="E6092" s="16" t="s">
        <v>1610</v>
      </c>
      <c r="F6092" s="21">
        <v>43966</v>
      </c>
      <c r="G6092" s="16" t="s">
        <v>1610</v>
      </c>
      <c r="H6092" s="26" t="s">
        <v>320</v>
      </c>
      <c r="L6092" s="16" t="s">
        <v>110</v>
      </c>
      <c r="M6092" s="26" t="s">
        <v>10393</v>
      </c>
      <c r="O6092" s="16" t="s">
        <v>1612</v>
      </c>
      <c r="T6092" s="23" t="s">
        <v>32</v>
      </c>
      <c r="W6092" s="20" t="s">
        <v>43</v>
      </c>
      <c r="Z6092" s="24" t="s">
        <v>32</v>
      </c>
      <c r="AA6092" s="24" t="s">
        <v>32</v>
      </c>
      <c r="AB6092" s="24" t="s">
        <v>32</v>
      </c>
      <c r="AC6092" s="24" t="s">
        <v>32</v>
      </c>
      <c r="AD6092" s="25">
        <v>0</v>
      </c>
      <c r="AE6092" s="25">
        <v>0</v>
      </c>
      <c r="AF6092" s="25">
        <v>450000</v>
      </c>
      <c r="AG6092" s="25">
        <v>0</v>
      </c>
      <c r="AH6092" s="25">
        <v>450000</v>
      </c>
      <c r="AI6092" s="16" t="s">
        <v>10392</v>
      </c>
    </row>
    <row r="6093" spans="1:35" x14ac:dyDescent="0.25">
      <c r="A6093" s="17">
        <v>129437</v>
      </c>
      <c r="B6093" s="18">
        <v>3</v>
      </c>
      <c r="C6093" s="16" t="s">
        <v>73</v>
      </c>
      <c r="D6093" s="21">
        <v>43671</v>
      </c>
      <c r="E6093" s="16" t="s">
        <v>1610</v>
      </c>
      <c r="F6093" s="21">
        <v>43966</v>
      </c>
      <c r="G6093" s="16" t="s">
        <v>1610</v>
      </c>
      <c r="H6093" s="26" t="s">
        <v>434</v>
      </c>
      <c r="L6093" s="16" t="s">
        <v>110</v>
      </c>
      <c r="M6093" s="26" t="s">
        <v>10391</v>
      </c>
      <c r="O6093" s="16" t="s">
        <v>1612</v>
      </c>
      <c r="T6093" s="23" t="s">
        <v>32</v>
      </c>
      <c r="W6093" s="20" t="s">
        <v>43</v>
      </c>
      <c r="Z6093" s="24" t="s">
        <v>32</v>
      </c>
      <c r="AA6093" s="24" t="s">
        <v>32</v>
      </c>
      <c r="AB6093" s="24" t="s">
        <v>32</v>
      </c>
      <c r="AC6093" s="24" t="s">
        <v>32</v>
      </c>
      <c r="AD6093" s="25">
        <v>0</v>
      </c>
      <c r="AE6093" s="25">
        <v>0</v>
      </c>
      <c r="AF6093" s="25">
        <v>107286.65</v>
      </c>
      <c r="AG6093" s="25">
        <v>0</v>
      </c>
      <c r="AH6093" s="25">
        <v>107286.65</v>
      </c>
      <c r="AI6093" s="16" t="s">
        <v>10390</v>
      </c>
    </row>
    <row r="6094" spans="1:35" x14ac:dyDescent="0.25">
      <c r="A6094" s="17">
        <v>129439</v>
      </c>
      <c r="B6094" s="18">
        <v>4</v>
      </c>
      <c r="C6094" s="16" t="s">
        <v>73</v>
      </c>
      <c r="D6094" s="21">
        <v>43675</v>
      </c>
      <c r="E6094" s="16" t="s">
        <v>4566</v>
      </c>
      <c r="F6094" s="21">
        <v>43675</v>
      </c>
      <c r="G6094" s="16" t="s">
        <v>4566</v>
      </c>
      <c r="H6094" s="26" t="s">
        <v>221</v>
      </c>
      <c r="M6094" s="26" t="s">
        <v>10389</v>
      </c>
      <c r="O6094" s="16" t="s">
        <v>1171</v>
      </c>
      <c r="P6094" s="26" t="s">
        <v>1062</v>
      </c>
      <c r="T6094" s="23" t="s">
        <v>32</v>
      </c>
      <c r="W6094" s="20" t="s">
        <v>43</v>
      </c>
      <c r="Z6094" s="24" t="s">
        <v>32</v>
      </c>
      <c r="AA6094" s="24" t="s">
        <v>32</v>
      </c>
      <c r="AB6094" s="24" t="s">
        <v>32</v>
      </c>
      <c r="AC6094" s="24" t="s">
        <v>32</v>
      </c>
      <c r="AD6094" s="25">
        <v>0</v>
      </c>
      <c r="AE6094" s="25">
        <v>0</v>
      </c>
      <c r="AF6094" s="25">
        <v>18700</v>
      </c>
      <c r="AG6094" s="25">
        <v>0</v>
      </c>
      <c r="AH6094" s="25">
        <v>18700</v>
      </c>
      <c r="AI6094" s="16" t="s">
        <v>10388</v>
      </c>
    </row>
    <row r="6095" spans="1:35" x14ac:dyDescent="0.25">
      <c r="A6095" s="17">
        <v>129440</v>
      </c>
      <c r="B6095" s="18">
        <v>3</v>
      </c>
      <c r="C6095" s="16" t="s">
        <v>73</v>
      </c>
      <c r="D6095" s="21">
        <v>43675</v>
      </c>
      <c r="E6095" s="16" t="s">
        <v>142</v>
      </c>
      <c r="F6095" s="21">
        <v>44280</v>
      </c>
      <c r="G6095" s="16" t="s">
        <v>75</v>
      </c>
      <c r="H6095" s="26" t="s">
        <v>98</v>
      </c>
      <c r="M6095" s="26" t="s">
        <v>10387</v>
      </c>
      <c r="N6095" s="26" t="s">
        <v>10386</v>
      </c>
      <c r="O6095" s="16" t="s">
        <v>78</v>
      </c>
      <c r="P6095" s="26" t="s">
        <v>1420</v>
      </c>
      <c r="T6095" s="23" t="s">
        <v>32</v>
      </c>
      <c r="W6095" s="20" t="s">
        <v>43</v>
      </c>
      <c r="Z6095" s="24" t="s">
        <v>32</v>
      </c>
      <c r="AA6095" s="24" t="s">
        <v>32</v>
      </c>
      <c r="AB6095" s="24" t="s">
        <v>32</v>
      </c>
      <c r="AC6095" s="24" t="s">
        <v>32</v>
      </c>
      <c r="AD6095" s="25">
        <v>100000</v>
      </c>
      <c r="AE6095" s="25">
        <v>0</v>
      </c>
      <c r="AF6095" s="25">
        <v>0</v>
      </c>
      <c r="AG6095" s="25">
        <v>0</v>
      </c>
      <c r="AH6095" s="25">
        <v>100000</v>
      </c>
    </row>
    <row r="6096" spans="1:35" x14ac:dyDescent="0.25">
      <c r="A6096" s="17">
        <v>129441</v>
      </c>
      <c r="B6096" s="18">
        <v>6</v>
      </c>
      <c r="C6096" s="16" t="s">
        <v>73</v>
      </c>
      <c r="D6096" s="21">
        <v>43675</v>
      </c>
      <c r="E6096" s="16" t="s">
        <v>142</v>
      </c>
      <c r="F6096" s="21">
        <v>44215</v>
      </c>
      <c r="G6096" s="16" t="s">
        <v>75</v>
      </c>
      <c r="H6096" s="26" t="s">
        <v>76</v>
      </c>
      <c r="M6096" s="26" t="s">
        <v>10385</v>
      </c>
      <c r="O6096" s="16" t="s">
        <v>60</v>
      </c>
      <c r="T6096" s="23" t="s">
        <v>32</v>
      </c>
      <c r="W6096" s="20" t="s">
        <v>43</v>
      </c>
      <c r="Z6096" s="24" t="s">
        <v>32</v>
      </c>
      <c r="AA6096" s="24" t="s">
        <v>32</v>
      </c>
      <c r="AB6096" s="24" t="s">
        <v>32</v>
      </c>
      <c r="AC6096" s="24" t="s">
        <v>32</v>
      </c>
      <c r="AD6096" s="24" t="s">
        <v>32</v>
      </c>
      <c r="AE6096" s="24" t="s">
        <v>32</v>
      </c>
      <c r="AF6096" s="24" t="s">
        <v>32</v>
      </c>
      <c r="AG6096" s="24" t="s">
        <v>32</v>
      </c>
      <c r="AH6096" s="24" t="s">
        <v>32</v>
      </c>
    </row>
    <row r="6097" spans="1:35" x14ac:dyDescent="0.25">
      <c r="A6097" s="17">
        <v>129441.01</v>
      </c>
      <c r="B6097" s="18">
        <v>2</v>
      </c>
      <c r="C6097" s="16" t="s">
        <v>73</v>
      </c>
      <c r="D6097" s="21">
        <v>43675</v>
      </c>
      <c r="E6097" s="16" t="s">
        <v>142</v>
      </c>
      <c r="F6097" s="21">
        <v>44215</v>
      </c>
      <c r="G6097" s="16" t="s">
        <v>75</v>
      </c>
      <c r="H6097" s="26" t="s">
        <v>286</v>
      </c>
      <c r="M6097" s="26" t="s">
        <v>10384</v>
      </c>
      <c r="O6097" s="16" t="s">
        <v>60</v>
      </c>
      <c r="R6097" s="16" t="s">
        <v>1494</v>
      </c>
      <c r="S6097" s="16" t="s">
        <v>84</v>
      </c>
      <c r="T6097" s="23" t="s">
        <v>32</v>
      </c>
      <c r="W6097" s="20" t="s">
        <v>43</v>
      </c>
      <c r="Z6097" s="24" t="s">
        <v>32</v>
      </c>
      <c r="AA6097" s="24" t="s">
        <v>32</v>
      </c>
      <c r="AB6097" s="24" t="s">
        <v>32</v>
      </c>
      <c r="AC6097" s="24" t="s">
        <v>32</v>
      </c>
      <c r="AD6097" s="24" t="s">
        <v>32</v>
      </c>
      <c r="AE6097" s="24" t="s">
        <v>32</v>
      </c>
      <c r="AF6097" s="24" t="s">
        <v>32</v>
      </c>
      <c r="AG6097" s="24" t="s">
        <v>32</v>
      </c>
      <c r="AH6097" s="24" t="s">
        <v>32</v>
      </c>
      <c r="AI6097" s="16" t="s">
        <v>10383</v>
      </c>
    </row>
    <row r="6098" spans="1:35" x14ac:dyDescent="0.25">
      <c r="A6098" s="17">
        <v>129441.02</v>
      </c>
      <c r="B6098" s="18">
        <v>2</v>
      </c>
      <c r="C6098" s="16" t="s">
        <v>73</v>
      </c>
      <c r="D6098" s="21">
        <v>43675</v>
      </c>
      <c r="E6098" s="16" t="s">
        <v>142</v>
      </c>
      <c r="F6098" s="21">
        <v>44215</v>
      </c>
      <c r="G6098" s="16" t="s">
        <v>75</v>
      </c>
      <c r="H6098" s="26" t="s">
        <v>286</v>
      </c>
      <c r="M6098" s="26" t="s">
        <v>10382</v>
      </c>
      <c r="O6098" s="16" t="s">
        <v>60</v>
      </c>
      <c r="R6098" s="16" t="s">
        <v>1494</v>
      </c>
      <c r="S6098" s="16" t="s">
        <v>84</v>
      </c>
      <c r="T6098" s="23" t="s">
        <v>32</v>
      </c>
      <c r="W6098" s="20" t="s">
        <v>43</v>
      </c>
      <c r="Z6098" s="24" t="s">
        <v>32</v>
      </c>
      <c r="AA6098" s="24" t="s">
        <v>32</v>
      </c>
      <c r="AB6098" s="24" t="s">
        <v>32</v>
      </c>
      <c r="AC6098" s="24" t="s">
        <v>32</v>
      </c>
      <c r="AD6098" s="24" t="s">
        <v>32</v>
      </c>
      <c r="AE6098" s="24" t="s">
        <v>32</v>
      </c>
      <c r="AF6098" s="24" t="s">
        <v>32</v>
      </c>
      <c r="AG6098" s="24" t="s">
        <v>32</v>
      </c>
      <c r="AH6098" s="24" t="s">
        <v>32</v>
      </c>
      <c r="AI6098" s="16" t="s">
        <v>10381</v>
      </c>
    </row>
    <row r="6099" spans="1:35" x14ac:dyDescent="0.25">
      <c r="A6099" s="17">
        <v>129441.03</v>
      </c>
      <c r="B6099" s="18">
        <v>2</v>
      </c>
      <c r="C6099" s="16" t="s">
        <v>73</v>
      </c>
      <c r="D6099" s="21">
        <v>43675</v>
      </c>
      <c r="E6099" s="16" t="s">
        <v>142</v>
      </c>
      <c r="F6099" s="21">
        <v>44215</v>
      </c>
      <c r="G6099" s="16" t="s">
        <v>75</v>
      </c>
      <c r="H6099" s="26" t="s">
        <v>286</v>
      </c>
      <c r="M6099" s="26" t="s">
        <v>10380</v>
      </c>
      <c r="O6099" s="16" t="s">
        <v>60</v>
      </c>
      <c r="R6099" s="16" t="s">
        <v>1494</v>
      </c>
      <c r="S6099" s="16" t="s">
        <v>84</v>
      </c>
      <c r="T6099" s="23" t="s">
        <v>32</v>
      </c>
      <c r="W6099" s="20" t="s">
        <v>43</v>
      </c>
      <c r="Z6099" s="24" t="s">
        <v>32</v>
      </c>
      <c r="AA6099" s="24" t="s">
        <v>32</v>
      </c>
      <c r="AB6099" s="24" t="s">
        <v>32</v>
      </c>
      <c r="AC6099" s="24" t="s">
        <v>32</v>
      </c>
      <c r="AD6099" s="24" t="s">
        <v>32</v>
      </c>
      <c r="AE6099" s="24" t="s">
        <v>32</v>
      </c>
      <c r="AF6099" s="24" t="s">
        <v>32</v>
      </c>
      <c r="AG6099" s="24" t="s">
        <v>32</v>
      </c>
      <c r="AH6099" s="24" t="s">
        <v>32</v>
      </c>
      <c r="AI6099" s="16" t="s">
        <v>10379</v>
      </c>
    </row>
    <row r="6100" spans="1:35" x14ac:dyDescent="0.25">
      <c r="A6100" s="17">
        <v>129441.04</v>
      </c>
      <c r="B6100" s="18">
        <v>2</v>
      </c>
      <c r="C6100" s="16" t="s">
        <v>73</v>
      </c>
      <c r="D6100" s="21">
        <v>43675</v>
      </c>
      <c r="E6100" s="16" t="s">
        <v>142</v>
      </c>
      <c r="F6100" s="21">
        <v>44278</v>
      </c>
      <c r="G6100" s="16" t="s">
        <v>514</v>
      </c>
      <c r="H6100" s="26" t="s">
        <v>286</v>
      </c>
      <c r="I6100" s="16" t="s">
        <v>10378</v>
      </c>
      <c r="M6100" s="26" t="s">
        <v>10377</v>
      </c>
      <c r="N6100" s="26" t="s">
        <v>10376</v>
      </c>
      <c r="O6100" s="16" t="s">
        <v>60</v>
      </c>
      <c r="P6100" s="26" t="s">
        <v>1493</v>
      </c>
      <c r="R6100" s="16" t="s">
        <v>41</v>
      </c>
      <c r="S6100" s="16" t="s">
        <v>42</v>
      </c>
      <c r="T6100" s="22">
        <v>0.2</v>
      </c>
      <c r="W6100" s="20" t="s">
        <v>43</v>
      </c>
      <c r="Z6100" s="24" t="s">
        <v>32</v>
      </c>
      <c r="AA6100" s="24" t="s">
        <v>32</v>
      </c>
      <c r="AB6100" s="24" t="s">
        <v>32</v>
      </c>
      <c r="AC6100" s="24" t="s">
        <v>32</v>
      </c>
      <c r="AD6100" s="24" t="s">
        <v>32</v>
      </c>
      <c r="AE6100" s="24" t="s">
        <v>32</v>
      </c>
      <c r="AF6100" s="24" t="s">
        <v>32</v>
      </c>
      <c r="AG6100" s="24" t="s">
        <v>32</v>
      </c>
      <c r="AH6100" s="24" t="s">
        <v>32</v>
      </c>
      <c r="AI6100" s="16" t="s">
        <v>10375</v>
      </c>
    </row>
    <row r="6101" spans="1:35" x14ac:dyDescent="0.25">
      <c r="A6101" s="17">
        <v>129441.05</v>
      </c>
      <c r="B6101" s="18">
        <v>2</v>
      </c>
      <c r="C6101" s="16" t="s">
        <v>73</v>
      </c>
      <c r="D6101" s="21">
        <v>43675</v>
      </c>
      <c r="E6101" s="16" t="s">
        <v>142</v>
      </c>
      <c r="F6101" s="21">
        <v>44215</v>
      </c>
      <c r="G6101" s="16" t="s">
        <v>75</v>
      </c>
      <c r="H6101" s="26" t="s">
        <v>286</v>
      </c>
      <c r="I6101" s="16" t="s">
        <v>10374</v>
      </c>
      <c r="M6101" s="26" t="s">
        <v>10373</v>
      </c>
      <c r="O6101" s="16" t="s">
        <v>60</v>
      </c>
      <c r="R6101" s="16" t="s">
        <v>1494</v>
      </c>
      <c r="S6101" s="16" t="s">
        <v>84</v>
      </c>
      <c r="T6101" s="23" t="s">
        <v>32</v>
      </c>
      <c r="W6101" s="20" t="s">
        <v>43</v>
      </c>
      <c r="Z6101" s="24" t="s">
        <v>32</v>
      </c>
      <c r="AA6101" s="24" t="s">
        <v>32</v>
      </c>
      <c r="AB6101" s="24" t="s">
        <v>32</v>
      </c>
      <c r="AC6101" s="24" t="s">
        <v>32</v>
      </c>
      <c r="AD6101" s="24" t="s">
        <v>32</v>
      </c>
      <c r="AE6101" s="24" t="s">
        <v>32</v>
      </c>
      <c r="AF6101" s="24" t="s">
        <v>32</v>
      </c>
      <c r="AG6101" s="24" t="s">
        <v>32</v>
      </c>
      <c r="AH6101" s="24" t="s">
        <v>32</v>
      </c>
      <c r="AI6101" s="16" t="s">
        <v>10372</v>
      </c>
    </row>
    <row r="6102" spans="1:35" x14ac:dyDescent="0.25">
      <c r="A6102" s="17">
        <v>129441.06</v>
      </c>
      <c r="B6102" s="18">
        <v>2</v>
      </c>
      <c r="C6102" s="16" t="s">
        <v>73</v>
      </c>
      <c r="D6102" s="21">
        <v>43675</v>
      </c>
      <c r="E6102" s="16" t="s">
        <v>142</v>
      </c>
      <c r="F6102" s="21">
        <v>44215</v>
      </c>
      <c r="G6102" s="16" t="s">
        <v>75</v>
      </c>
      <c r="H6102" s="26" t="s">
        <v>286</v>
      </c>
      <c r="M6102" s="26" t="s">
        <v>10371</v>
      </c>
      <c r="O6102" s="16" t="s">
        <v>60</v>
      </c>
      <c r="R6102" s="16" t="s">
        <v>1494</v>
      </c>
      <c r="S6102" s="16" t="s">
        <v>84</v>
      </c>
      <c r="T6102" s="23" t="s">
        <v>32</v>
      </c>
      <c r="W6102" s="20" t="s">
        <v>43</v>
      </c>
      <c r="Z6102" s="24" t="s">
        <v>32</v>
      </c>
      <c r="AA6102" s="24" t="s">
        <v>32</v>
      </c>
      <c r="AB6102" s="24" t="s">
        <v>32</v>
      </c>
      <c r="AC6102" s="24" t="s">
        <v>32</v>
      </c>
      <c r="AD6102" s="24" t="s">
        <v>32</v>
      </c>
      <c r="AE6102" s="24" t="s">
        <v>32</v>
      </c>
      <c r="AF6102" s="24" t="s">
        <v>32</v>
      </c>
      <c r="AG6102" s="24" t="s">
        <v>32</v>
      </c>
      <c r="AH6102" s="24" t="s">
        <v>32</v>
      </c>
      <c r="AI6102" s="16" t="s">
        <v>10370</v>
      </c>
    </row>
    <row r="6103" spans="1:35" ht="30" x14ac:dyDescent="0.25">
      <c r="A6103" s="17">
        <v>129442</v>
      </c>
      <c r="B6103" s="18">
        <v>6</v>
      </c>
      <c r="C6103" s="16" t="s">
        <v>73</v>
      </c>
      <c r="D6103" s="21">
        <v>43675</v>
      </c>
      <c r="E6103" s="16" t="s">
        <v>142</v>
      </c>
      <c r="F6103" s="21">
        <v>43675</v>
      </c>
      <c r="G6103" s="16" t="s">
        <v>142</v>
      </c>
      <c r="H6103" s="26" t="s">
        <v>76</v>
      </c>
      <c r="M6103" s="26" t="s">
        <v>10369</v>
      </c>
      <c r="N6103" s="26" t="s">
        <v>10368</v>
      </c>
      <c r="O6103" s="16" t="s">
        <v>78</v>
      </c>
      <c r="P6103" s="26" t="s">
        <v>1493</v>
      </c>
      <c r="T6103" s="23" t="s">
        <v>32</v>
      </c>
      <c r="W6103" s="20" t="s">
        <v>43</v>
      </c>
      <c r="Z6103" s="24" t="s">
        <v>32</v>
      </c>
      <c r="AA6103" s="24" t="s">
        <v>32</v>
      </c>
      <c r="AB6103" s="24" t="s">
        <v>32</v>
      </c>
      <c r="AC6103" s="24" t="s">
        <v>32</v>
      </c>
      <c r="AD6103" s="25">
        <v>150000</v>
      </c>
      <c r="AE6103" s="25">
        <v>0</v>
      </c>
      <c r="AF6103" s="25">
        <v>0</v>
      </c>
      <c r="AG6103" s="25">
        <v>0</v>
      </c>
      <c r="AH6103" s="25">
        <v>150000</v>
      </c>
    </row>
    <row r="6104" spans="1:35" x14ac:dyDescent="0.25">
      <c r="A6104" s="17">
        <v>129443</v>
      </c>
      <c r="B6104" s="18">
        <v>1</v>
      </c>
      <c r="C6104" s="16" t="s">
        <v>73</v>
      </c>
      <c r="D6104" s="21">
        <v>43676</v>
      </c>
      <c r="E6104" s="16" t="s">
        <v>1517</v>
      </c>
      <c r="F6104" s="21">
        <v>44097</v>
      </c>
      <c r="G6104" s="16" t="s">
        <v>56</v>
      </c>
      <c r="H6104" s="26" t="s">
        <v>368</v>
      </c>
      <c r="I6104" s="16" t="s">
        <v>10366</v>
      </c>
      <c r="K6104" s="16" t="s">
        <v>10365</v>
      </c>
      <c r="L6104" s="16" t="s">
        <v>37</v>
      </c>
      <c r="M6104" s="26" t="s">
        <v>10364</v>
      </c>
      <c r="O6104" s="16" t="s">
        <v>1149</v>
      </c>
      <c r="P6104" s="26" t="s">
        <v>188</v>
      </c>
      <c r="R6104" s="16" t="s">
        <v>139</v>
      </c>
      <c r="S6104" s="16" t="s">
        <v>4621</v>
      </c>
      <c r="T6104" s="22">
        <v>1.6</v>
      </c>
      <c r="W6104" s="20" t="s">
        <v>43</v>
      </c>
      <c r="Z6104" s="24" t="s">
        <v>32</v>
      </c>
      <c r="AA6104" s="24" t="s">
        <v>32</v>
      </c>
      <c r="AB6104" s="24" t="s">
        <v>32</v>
      </c>
      <c r="AC6104" s="24" t="s">
        <v>32</v>
      </c>
      <c r="AD6104" s="25">
        <v>0</v>
      </c>
      <c r="AE6104" s="25">
        <v>0</v>
      </c>
      <c r="AF6104" s="25">
        <v>0</v>
      </c>
      <c r="AG6104" s="25">
        <v>176106</v>
      </c>
      <c r="AH6104" s="25">
        <v>176106</v>
      </c>
      <c r="AI6104" s="16" t="s">
        <v>10363</v>
      </c>
    </row>
    <row r="6105" spans="1:35" x14ac:dyDescent="0.25">
      <c r="A6105" s="17">
        <v>129445</v>
      </c>
      <c r="B6105" s="18">
        <v>1</v>
      </c>
      <c r="C6105" s="16" t="s">
        <v>73</v>
      </c>
      <c r="D6105" s="21">
        <v>43676</v>
      </c>
      <c r="E6105" s="16" t="s">
        <v>142</v>
      </c>
      <c r="F6105" s="21">
        <v>44279</v>
      </c>
      <c r="G6105" s="16" t="s">
        <v>75</v>
      </c>
      <c r="H6105" s="26" t="s">
        <v>215</v>
      </c>
      <c r="I6105" s="16" t="s">
        <v>163</v>
      </c>
      <c r="J6105" s="20" t="s">
        <v>148</v>
      </c>
      <c r="L6105" s="16" t="s">
        <v>149</v>
      </c>
      <c r="M6105" s="26" t="s">
        <v>10362</v>
      </c>
      <c r="O6105" s="16" t="s">
        <v>151</v>
      </c>
      <c r="R6105" s="16" t="s">
        <v>1494</v>
      </c>
      <c r="S6105" s="16" t="s">
        <v>84</v>
      </c>
      <c r="T6105" s="23" t="s">
        <v>32</v>
      </c>
      <c r="W6105" s="20" t="s">
        <v>43</v>
      </c>
      <c r="Z6105" s="24" t="s">
        <v>32</v>
      </c>
      <c r="AA6105" s="24" t="s">
        <v>32</v>
      </c>
      <c r="AB6105" s="24" t="s">
        <v>32</v>
      </c>
      <c r="AC6105" s="24" t="s">
        <v>32</v>
      </c>
      <c r="AD6105" s="25">
        <v>38912.25</v>
      </c>
      <c r="AE6105" s="25">
        <v>0</v>
      </c>
      <c r="AF6105" s="25">
        <v>0</v>
      </c>
      <c r="AG6105" s="25">
        <v>0</v>
      </c>
      <c r="AH6105" s="25">
        <v>38912.25</v>
      </c>
    </row>
    <row r="6106" spans="1:35" ht="45" x14ac:dyDescent="0.25">
      <c r="A6106" s="17">
        <v>129446</v>
      </c>
      <c r="B6106" s="18">
        <v>6</v>
      </c>
      <c r="C6106" s="16" t="s">
        <v>73</v>
      </c>
      <c r="D6106" s="21">
        <v>43676</v>
      </c>
      <c r="E6106" s="16" t="s">
        <v>56</v>
      </c>
      <c r="F6106" s="21">
        <v>44215</v>
      </c>
      <c r="G6106" s="16" t="s">
        <v>75</v>
      </c>
      <c r="H6106" s="26" t="s">
        <v>76</v>
      </c>
      <c r="M6106" s="26" t="s">
        <v>10361</v>
      </c>
      <c r="N6106" s="26" t="s">
        <v>10360</v>
      </c>
      <c r="O6106" s="16" t="s">
        <v>60</v>
      </c>
      <c r="P6106" s="26" t="s">
        <v>890</v>
      </c>
      <c r="T6106" s="22">
        <v>0</v>
      </c>
      <c r="W6106" s="20" t="s">
        <v>43</v>
      </c>
      <c r="Z6106" s="24" t="s">
        <v>32</v>
      </c>
      <c r="AA6106" s="24" t="s">
        <v>32</v>
      </c>
      <c r="AB6106" s="24" t="s">
        <v>32</v>
      </c>
      <c r="AC6106" s="24" t="s">
        <v>32</v>
      </c>
      <c r="AD6106" s="25">
        <v>20000</v>
      </c>
      <c r="AE6106" s="25">
        <v>0</v>
      </c>
      <c r="AF6106" s="25">
        <v>0</v>
      </c>
      <c r="AG6106" s="25">
        <v>0</v>
      </c>
      <c r="AH6106" s="25">
        <v>20000</v>
      </c>
    </row>
    <row r="6107" spans="1:35" x14ac:dyDescent="0.25">
      <c r="A6107" s="17">
        <v>129447</v>
      </c>
      <c r="B6107" s="18">
        <v>1</v>
      </c>
      <c r="C6107" s="16" t="s">
        <v>73</v>
      </c>
      <c r="D6107" s="21">
        <v>43676</v>
      </c>
      <c r="E6107" s="16" t="s">
        <v>1610</v>
      </c>
      <c r="F6107" s="21">
        <v>43676</v>
      </c>
      <c r="G6107" s="16" t="s">
        <v>1610</v>
      </c>
      <c r="H6107" s="26" t="s">
        <v>196</v>
      </c>
      <c r="L6107" s="16" t="s">
        <v>110</v>
      </c>
      <c r="M6107" s="26" t="s">
        <v>10359</v>
      </c>
      <c r="O6107" s="16" t="s">
        <v>1612</v>
      </c>
      <c r="T6107" s="23" t="s">
        <v>32</v>
      </c>
      <c r="W6107" s="20" t="s">
        <v>43</v>
      </c>
      <c r="Z6107" s="24" t="s">
        <v>32</v>
      </c>
      <c r="AA6107" s="24" t="s">
        <v>32</v>
      </c>
      <c r="AB6107" s="24" t="s">
        <v>32</v>
      </c>
      <c r="AC6107" s="24" t="s">
        <v>32</v>
      </c>
      <c r="AD6107" s="25">
        <v>0</v>
      </c>
      <c r="AE6107" s="25">
        <v>0</v>
      </c>
      <c r="AF6107" s="25">
        <v>170500</v>
      </c>
      <c r="AG6107" s="25">
        <v>0</v>
      </c>
      <c r="AH6107" s="25">
        <v>170500</v>
      </c>
      <c r="AI6107" s="16" t="s">
        <v>10358</v>
      </c>
    </row>
    <row r="6108" spans="1:35" x14ac:dyDescent="0.25">
      <c r="A6108" s="17">
        <v>129448</v>
      </c>
      <c r="B6108" s="18">
        <v>1</v>
      </c>
      <c r="C6108" s="16" t="s">
        <v>73</v>
      </c>
      <c r="D6108" s="21">
        <v>43676</v>
      </c>
      <c r="E6108" s="16" t="s">
        <v>1610</v>
      </c>
      <c r="F6108" s="21">
        <v>43676</v>
      </c>
      <c r="G6108" s="16" t="s">
        <v>1610</v>
      </c>
      <c r="H6108" s="26" t="s">
        <v>320</v>
      </c>
      <c r="L6108" s="16" t="s">
        <v>110</v>
      </c>
      <c r="M6108" s="26" t="s">
        <v>10357</v>
      </c>
      <c r="O6108" s="16" t="s">
        <v>1612</v>
      </c>
      <c r="T6108" s="23" t="s">
        <v>32</v>
      </c>
      <c r="W6108" s="20" t="s">
        <v>43</v>
      </c>
      <c r="Z6108" s="24" t="s">
        <v>32</v>
      </c>
      <c r="AA6108" s="24" t="s">
        <v>32</v>
      </c>
      <c r="AB6108" s="24" t="s">
        <v>32</v>
      </c>
      <c r="AC6108" s="24" t="s">
        <v>32</v>
      </c>
      <c r="AD6108" s="25">
        <v>0</v>
      </c>
      <c r="AE6108" s="25">
        <v>0</v>
      </c>
      <c r="AF6108" s="25">
        <v>361764</v>
      </c>
      <c r="AG6108" s="25">
        <v>0</v>
      </c>
      <c r="AH6108" s="25">
        <v>361764</v>
      </c>
      <c r="AI6108" s="16" t="s">
        <v>10356</v>
      </c>
    </row>
    <row r="6109" spans="1:35" x14ac:dyDescent="0.25">
      <c r="A6109" s="17">
        <v>129449</v>
      </c>
      <c r="B6109" s="18">
        <v>1</v>
      </c>
      <c r="C6109" s="16" t="s">
        <v>73</v>
      </c>
      <c r="D6109" s="21">
        <v>43676</v>
      </c>
      <c r="E6109" s="16" t="s">
        <v>1610</v>
      </c>
      <c r="F6109" s="21">
        <v>43676</v>
      </c>
      <c r="G6109" s="16" t="s">
        <v>1610</v>
      </c>
      <c r="H6109" s="26" t="s">
        <v>1163</v>
      </c>
      <c r="L6109" s="16" t="s">
        <v>110</v>
      </c>
      <c r="M6109" s="26" t="s">
        <v>10355</v>
      </c>
      <c r="O6109" s="16" t="s">
        <v>1612</v>
      </c>
      <c r="T6109" s="23" t="s">
        <v>32</v>
      </c>
      <c r="W6109" s="20" t="s">
        <v>43</v>
      </c>
      <c r="Z6109" s="24" t="s">
        <v>32</v>
      </c>
      <c r="AA6109" s="24" t="s">
        <v>32</v>
      </c>
      <c r="AB6109" s="24" t="s">
        <v>32</v>
      </c>
      <c r="AC6109" s="24" t="s">
        <v>32</v>
      </c>
      <c r="AD6109" s="25">
        <v>0</v>
      </c>
      <c r="AE6109" s="25">
        <v>0</v>
      </c>
      <c r="AF6109" s="25">
        <v>220000</v>
      </c>
      <c r="AG6109" s="25">
        <v>0</v>
      </c>
      <c r="AH6109" s="25">
        <v>220000</v>
      </c>
      <c r="AI6109" s="16" t="s">
        <v>10354</v>
      </c>
    </row>
    <row r="6110" spans="1:35" x14ac:dyDescent="0.25">
      <c r="A6110" s="17">
        <v>129450</v>
      </c>
      <c r="B6110" s="18">
        <v>1</v>
      </c>
      <c r="C6110" s="16" t="s">
        <v>73</v>
      </c>
      <c r="D6110" s="21">
        <v>43676</v>
      </c>
      <c r="E6110" s="16" t="s">
        <v>1610</v>
      </c>
      <c r="F6110" s="21">
        <v>43676</v>
      </c>
      <c r="G6110" s="16" t="s">
        <v>1610</v>
      </c>
      <c r="H6110" s="26" t="s">
        <v>283</v>
      </c>
      <c r="L6110" s="16" t="s">
        <v>110</v>
      </c>
      <c r="M6110" s="26" t="s">
        <v>10353</v>
      </c>
      <c r="O6110" s="16" t="s">
        <v>1612</v>
      </c>
      <c r="T6110" s="23" t="s">
        <v>32</v>
      </c>
      <c r="W6110" s="20" t="s">
        <v>43</v>
      </c>
      <c r="Z6110" s="24" t="s">
        <v>32</v>
      </c>
      <c r="AA6110" s="24" t="s">
        <v>32</v>
      </c>
      <c r="AB6110" s="24" t="s">
        <v>32</v>
      </c>
      <c r="AC6110" s="24" t="s">
        <v>32</v>
      </c>
      <c r="AD6110" s="25">
        <v>0</v>
      </c>
      <c r="AE6110" s="25">
        <v>0</v>
      </c>
      <c r="AF6110" s="25">
        <v>339000</v>
      </c>
      <c r="AG6110" s="25">
        <v>0</v>
      </c>
      <c r="AH6110" s="25">
        <v>339000</v>
      </c>
      <c r="AI6110" s="16" t="s">
        <v>10352</v>
      </c>
    </row>
    <row r="6111" spans="1:35" x14ac:dyDescent="0.25">
      <c r="A6111" s="17">
        <v>129451</v>
      </c>
      <c r="B6111" s="18">
        <v>1</v>
      </c>
      <c r="C6111" s="16" t="s">
        <v>73</v>
      </c>
      <c r="D6111" s="21">
        <v>43676</v>
      </c>
      <c r="E6111" s="16" t="s">
        <v>1610</v>
      </c>
      <c r="F6111" s="21">
        <v>43676</v>
      </c>
      <c r="G6111" s="16" t="s">
        <v>1610</v>
      </c>
      <c r="H6111" s="26" t="s">
        <v>1163</v>
      </c>
      <c r="L6111" s="16" t="s">
        <v>110</v>
      </c>
      <c r="M6111" s="26" t="s">
        <v>10351</v>
      </c>
      <c r="O6111" s="16" t="s">
        <v>1612</v>
      </c>
      <c r="T6111" s="23" t="s">
        <v>32</v>
      </c>
      <c r="W6111" s="20" t="s">
        <v>43</v>
      </c>
      <c r="Z6111" s="24" t="s">
        <v>32</v>
      </c>
      <c r="AA6111" s="24" t="s">
        <v>32</v>
      </c>
      <c r="AB6111" s="24" t="s">
        <v>32</v>
      </c>
      <c r="AC6111" s="24" t="s">
        <v>32</v>
      </c>
      <c r="AD6111" s="25">
        <v>0</v>
      </c>
      <c r="AE6111" s="25">
        <v>0</v>
      </c>
      <c r="AF6111" s="25">
        <v>340740</v>
      </c>
      <c r="AG6111" s="25">
        <v>0</v>
      </c>
      <c r="AH6111" s="25">
        <v>340740</v>
      </c>
      <c r="AI6111" s="16" t="s">
        <v>10350</v>
      </c>
    </row>
    <row r="6112" spans="1:35" x14ac:dyDescent="0.25">
      <c r="A6112" s="17">
        <v>129452</v>
      </c>
      <c r="B6112" s="18">
        <v>3</v>
      </c>
      <c r="C6112" s="16" t="s">
        <v>73</v>
      </c>
      <c r="D6112" s="21">
        <v>43677</v>
      </c>
      <c r="E6112" s="16" t="s">
        <v>1610</v>
      </c>
      <c r="F6112" s="21">
        <v>43677</v>
      </c>
      <c r="G6112" s="16" t="s">
        <v>1610</v>
      </c>
      <c r="H6112" s="26" t="s">
        <v>98</v>
      </c>
      <c r="L6112" s="16" t="s">
        <v>110</v>
      </c>
      <c r="M6112" s="26" t="s">
        <v>10349</v>
      </c>
      <c r="O6112" s="16" t="s">
        <v>1612</v>
      </c>
      <c r="T6112" s="23" t="s">
        <v>32</v>
      </c>
      <c r="W6112" s="20" t="s">
        <v>43</v>
      </c>
      <c r="Z6112" s="24" t="s">
        <v>32</v>
      </c>
      <c r="AA6112" s="24" t="s">
        <v>32</v>
      </c>
      <c r="AB6112" s="24" t="s">
        <v>32</v>
      </c>
      <c r="AC6112" s="24" t="s">
        <v>32</v>
      </c>
      <c r="AD6112" s="25">
        <v>0</v>
      </c>
      <c r="AE6112" s="25">
        <v>0</v>
      </c>
      <c r="AF6112" s="25">
        <v>4514400</v>
      </c>
      <c r="AG6112" s="25">
        <v>0</v>
      </c>
      <c r="AH6112" s="25">
        <v>4514400</v>
      </c>
      <c r="AI6112" s="16" t="s">
        <v>10348</v>
      </c>
    </row>
    <row r="6113" spans="1:35" x14ac:dyDescent="0.25">
      <c r="A6113" s="17">
        <v>129453</v>
      </c>
      <c r="B6113" s="18">
        <v>3</v>
      </c>
      <c r="C6113" s="16" t="s">
        <v>73</v>
      </c>
      <c r="D6113" s="21">
        <v>43677</v>
      </c>
      <c r="E6113" s="16" t="s">
        <v>1610</v>
      </c>
      <c r="F6113" s="21">
        <v>43966</v>
      </c>
      <c r="G6113" s="16" t="s">
        <v>1610</v>
      </c>
      <c r="H6113" s="26" t="s">
        <v>766</v>
      </c>
      <c r="L6113" s="16" t="s">
        <v>110</v>
      </c>
      <c r="M6113" s="26" t="s">
        <v>10347</v>
      </c>
      <c r="O6113" s="16" t="s">
        <v>1612</v>
      </c>
      <c r="T6113" s="23" t="s">
        <v>32</v>
      </c>
      <c r="W6113" s="20" t="s">
        <v>43</v>
      </c>
      <c r="Z6113" s="24" t="s">
        <v>32</v>
      </c>
      <c r="AA6113" s="24" t="s">
        <v>32</v>
      </c>
      <c r="AB6113" s="24" t="s">
        <v>32</v>
      </c>
      <c r="AC6113" s="24" t="s">
        <v>32</v>
      </c>
      <c r="AD6113" s="25">
        <v>0</v>
      </c>
      <c r="AE6113" s="25">
        <v>0</v>
      </c>
      <c r="AF6113" s="25">
        <v>1060862</v>
      </c>
      <c r="AG6113" s="25">
        <v>0</v>
      </c>
      <c r="AH6113" s="25">
        <v>1060862</v>
      </c>
      <c r="AI6113" s="16" t="s">
        <v>10346</v>
      </c>
    </row>
    <row r="6114" spans="1:35" x14ac:dyDescent="0.25">
      <c r="A6114" s="17">
        <v>129455</v>
      </c>
      <c r="B6114" s="18">
        <v>1</v>
      </c>
      <c r="C6114" s="16" t="s">
        <v>73</v>
      </c>
      <c r="D6114" s="21">
        <v>43678</v>
      </c>
      <c r="E6114" s="16" t="s">
        <v>142</v>
      </c>
      <c r="F6114" s="21">
        <v>44329</v>
      </c>
      <c r="G6114" s="16" t="s">
        <v>102</v>
      </c>
      <c r="H6114" s="26" t="s">
        <v>276</v>
      </c>
      <c r="I6114" s="16" t="s">
        <v>748</v>
      </c>
      <c r="J6114" s="20" t="s">
        <v>116</v>
      </c>
      <c r="L6114" s="16" t="s">
        <v>116</v>
      </c>
      <c r="M6114" s="26" t="s">
        <v>5455</v>
      </c>
      <c r="N6114" s="26" t="s">
        <v>5456</v>
      </c>
      <c r="O6114" s="16" t="s">
        <v>151</v>
      </c>
      <c r="P6114" s="26" t="s">
        <v>632</v>
      </c>
      <c r="R6114" s="16" t="s">
        <v>1494</v>
      </c>
      <c r="S6114" s="16" t="s">
        <v>84</v>
      </c>
      <c r="T6114" s="22">
        <v>0.01</v>
      </c>
      <c r="U6114" s="21">
        <v>44694</v>
      </c>
      <c r="W6114" s="20" t="s">
        <v>43</v>
      </c>
      <c r="Z6114" s="25">
        <v>73999</v>
      </c>
      <c r="AA6114" s="25">
        <v>13951.32</v>
      </c>
      <c r="AB6114" s="25">
        <v>0</v>
      </c>
      <c r="AC6114" s="25">
        <v>0</v>
      </c>
      <c r="AD6114" s="25">
        <v>116000</v>
      </c>
      <c r="AE6114" s="25">
        <v>13951.32</v>
      </c>
      <c r="AF6114" s="25">
        <v>1</v>
      </c>
      <c r="AG6114" s="25">
        <v>0</v>
      </c>
      <c r="AH6114" s="25">
        <v>129952.32000000001</v>
      </c>
      <c r="AI6114" s="16" t="s">
        <v>5457</v>
      </c>
    </row>
    <row r="6115" spans="1:35" ht="30" x14ac:dyDescent="0.25">
      <c r="A6115" s="17">
        <v>129456</v>
      </c>
      <c r="B6115" s="18">
        <v>1</v>
      </c>
      <c r="C6115" s="16" t="s">
        <v>73</v>
      </c>
      <c r="D6115" s="21">
        <v>43678</v>
      </c>
      <c r="E6115" s="16" t="s">
        <v>2240</v>
      </c>
      <c r="F6115" s="21">
        <v>44266</v>
      </c>
      <c r="G6115" s="16" t="s">
        <v>74</v>
      </c>
      <c r="H6115" s="26" t="s">
        <v>359</v>
      </c>
      <c r="I6115" s="16" t="s">
        <v>5458</v>
      </c>
      <c r="K6115" s="16" t="s">
        <v>5459</v>
      </c>
      <c r="L6115" s="16" t="s">
        <v>37</v>
      </c>
      <c r="M6115" s="26" t="s">
        <v>5460</v>
      </c>
      <c r="N6115" s="26" t="s">
        <v>2244</v>
      </c>
      <c r="O6115" s="16" t="s">
        <v>1139</v>
      </c>
      <c r="P6115" s="26" t="s">
        <v>1140</v>
      </c>
      <c r="T6115" s="22">
        <v>0.01</v>
      </c>
      <c r="W6115" s="20" t="s">
        <v>43</v>
      </c>
      <c r="X6115" s="16" t="s">
        <v>44</v>
      </c>
      <c r="Z6115" s="25">
        <v>0</v>
      </c>
      <c r="AA6115" s="25">
        <v>0</v>
      </c>
      <c r="AB6115" s="25">
        <v>390897</v>
      </c>
      <c r="AC6115" s="25">
        <v>0</v>
      </c>
      <c r="AD6115" s="25">
        <v>15000</v>
      </c>
      <c r="AE6115" s="25">
        <v>0</v>
      </c>
      <c r="AF6115" s="25">
        <v>390897</v>
      </c>
      <c r="AG6115" s="25">
        <v>0</v>
      </c>
      <c r="AH6115" s="25">
        <v>405897</v>
      </c>
      <c r="AI6115" s="16" t="s">
        <v>5461</v>
      </c>
    </row>
    <row r="6116" spans="1:35" x14ac:dyDescent="0.25">
      <c r="A6116" s="17">
        <v>129457</v>
      </c>
      <c r="B6116" s="18">
        <v>3</v>
      </c>
      <c r="C6116" s="16" t="s">
        <v>73</v>
      </c>
      <c r="D6116" s="21">
        <v>43678</v>
      </c>
      <c r="E6116" s="16" t="s">
        <v>342</v>
      </c>
      <c r="F6116" s="21">
        <v>44279</v>
      </c>
      <c r="G6116" s="16" t="s">
        <v>75</v>
      </c>
      <c r="H6116" s="26" t="s">
        <v>434</v>
      </c>
      <c r="I6116" s="16" t="s">
        <v>2020</v>
      </c>
      <c r="J6116" s="20" t="s">
        <v>116</v>
      </c>
      <c r="L6116" s="16" t="s">
        <v>116</v>
      </c>
      <c r="M6116" s="26" t="s">
        <v>10345</v>
      </c>
      <c r="N6116" s="26" t="s">
        <v>6004</v>
      </c>
      <c r="O6116" s="16" t="s">
        <v>632</v>
      </c>
      <c r="P6116" s="26" t="s">
        <v>1723</v>
      </c>
      <c r="T6116" s="22">
        <v>0.35</v>
      </c>
      <c r="U6116" s="21">
        <v>44792</v>
      </c>
      <c r="W6116" s="20" t="s">
        <v>43</v>
      </c>
      <c r="X6116" s="16" t="s">
        <v>140</v>
      </c>
      <c r="Z6116" s="24" t="s">
        <v>32</v>
      </c>
      <c r="AA6116" s="24" t="s">
        <v>32</v>
      </c>
      <c r="AB6116" s="24" t="s">
        <v>32</v>
      </c>
      <c r="AC6116" s="24" t="s">
        <v>32</v>
      </c>
      <c r="AD6116" s="25">
        <v>40000</v>
      </c>
      <c r="AE6116" s="25">
        <v>0</v>
      </c>
      <c r="AF6116" s="25">
        <v>0</v>
      </c>
      <c r="AG6116" s="25">
        <v>0</v>
      </c>
      <c r="AH6116" s="25">
        <v>40000</v>
      </c>
      <c r="AI6116" s="16" t="s">
        <v>10344</v>
      </c>
    </row>
    <row r="6117" spans="1:35" ht="30" x14ac:dyDescent="0.25">
      <c r="A6117" s="17">
        <v>129458</v>
      </c>
      <c r="B6117" s="18">
        <v>3</v>
      </c>
      <c r="C6117" s="16" t="s">
        <v>73</v>
      </c>
      <c r="D6117" s="21">
        <v>43679</v>
      </c>
      <c r="E6117" s="16" t="s">
        <v>2240</v>
      </c>
      <c r="F6117" s="21">
        <v>43969</v>
      </c>
      <c r="G6117" s="16" t="s">
        <v>832</v>
      </c>
      <c r="H6117" s="26" t="s">
        <v>362</v>
      </c>
      <c r="I6117" s="16" t="s">
        <v>8482</v>
      </c>
      <c r="J6117" s="20" t="s">
        <v>116</v>
      </c>
      <c r="L6117" s="16" t="s">
        <v>116</v>
      </c>
      <c r="M6117" s="26" t="s">
        <v>10343</v>
      </c>
      <c r="N6117" s="26" t="s">
        <v>2244</v>
      </c>
      <c r="O6117" s="16" t="s">
        <v>1139</v>
      </c>
      <c r="P6117" s="26" t="s">
        <v>1140</v>
      </c>
      <c r="T6117" s="22">
        <v>0.01</v>
      </c>
      <c r="W6117" s="20" t="s">
        <v>43</v>
      </c>
      <c r="X6117" s="16" t="s">
        <v>78</v>
      </c>
      <c r="Z6117" s="24" t="s">
        <v>32</v>
      </c>
      <c r="AA6117" s="24" t="s">
        <v>32</v>
      </c>
      <c r="AB6117" s="24" t="s">
        <v>32</v>
      </c>
      <c r="AC6117" s="24" t="s">
        <v>32</v>
      </c>
      <c r="AD6117" s="25">
        <v>15000</v>
      </c>
      <c r="AE6117" s="25">
        <v>0</v>
      </c>
      <c r="AF6117" s="25">
        <v>0</v>
      </c>
      <c r="AG6117" s="25">
        <v>0</v>
      </c>
      <c r="AH6117" s="25">
        <v>15000</v>
      </c>
      <c r="AI6117" s="16" t="s">
        <v>10342</v>
      </c>
    </row>
    <row r="6118" spans="1:35" ht="30" x14ac:dyDescent="0.25">
      <c r="A6118" s="17">
        <v>129459</v>
      </c>
      <c r="B6118" s="18">
        <v>1</v>
      </c>
      <c r="C6118" s="16" t="s">
        <v>73</v>
      </c>
      <c r="D6118" s="21">
        <v>43679</v>
      </c>
      <c r="E6118" s="16" t="s">
        <v>2240</v>
      </c>
      <c r="F6118" s="21">
        <v>43998</v>
      </c>
      <c r="G6118" s="16" t="s">
        <v>74</v>
      </c>
      <c r="H6118" s="26" t="s">
        <v>34</v>
      </c>
      <c r="I6118" s="16" t="s">
        <v>2950</v>
      </c>
      <c r="J6118" s="20" t="s">
        <v>116</v>
      </c>
      <c r="L6118" s="16" t="s">
        <v>116</v>
      </c>
      <c r="M6118" s="26" t="s">
        <v>10341</v>
      </c>
      <c r="N6118" s="26" t="s">
        <v>2244</v>
      </c>
      <c r="O6118" s="16" t="s">
        <v>1139</v>
      </c>
      <c r="P6118" s="26" t="s">
        <v>1140</v>
      </c>
      <c r="T6118" s="22">
        <v>0.01</v>
      </c>
      <c r="W6118" s="20" t="s">
        <v>43</v>
      </c>
      <c r="X6118" s="16" t="s">
        <v>78</v>
      </c>
      <c r="Z6118" s="24" t="s">
        <v>32</v>
      </c>
      <c r="AA6118" s="24" t="s">
        <v>32</v>
      </c>
      <c r="AB6118" s="24" t="s">
        <v>32</v>
      </c>
      <c r="AC6118" s="24" t="s">
        <v>32</v>
      </c>
      <c r="AD6118" s="25">
        <v>31300</v>
      </c>
      <c r="AE6118" s="25">
        <v>0</v>
      </c>
      <c r="AF6118" s="25">
        <v>0</v>
      </c>
      <c r="AG6118" s="25">
        <v>0</v>
      </c>
      <c r="AH6118" s="25">
        <v>31300</v>
      </c>
      <c r="AI6118" s="16" t="s">
        <v>10340</v>
      </c>
    </row>
    <row r="6119" spans="1:35" ht="30" x14ac:dyDescent="0.25">
      <c r="A6119" s="17">
        <v>129460</v>
      </c>
      <c r="B6119" s="18">
        <v>1</v>
      </c>
      <c r="C6119" s="16" t="s">
        <v>73</v>
      </c>
      <c r="D6119" s="21">
        <v>43679</v>
      </c>
      <c r="E6119" s="16" t="s">
        <v>2240</v>
      </c>
      <c r="F6119" s="21">
        <v>43998</v>
      </c>
      <c r="G6119" s="16" t="s">
        <v>74</v>
      </c>
      <c r="H6119" s="26" t="s">
        <v>34</v>
      </c>
      <c r="I6119" s="16" t="s">
        <v>10339</v>
      </c>
      <c r="K6119" s="16" t="s">
        <v>10338</v>
      </c>
      <c r="L6119" s="16" t="s">
        <v>37</v>
      </c>
      <c r="M6119" s="26" t="s">
        <v>10337</v>
      </c>
      <c r="N6119" s="26" t="s">
        <v>4539</v>
      </c>
      <c r="O6119" s="16" t="s">
        <v>1139</v>
      </c>
      <c r="P6119" s="26" t="s">
        <v>1140</v>
      </c>
      <c r="T6119" s="22">
        <v>0.01</v>
      </c>
      <c r="W6119" s="20" t="s">
        <v>43</v>
      </c>
      <c r="X6119" s="16" t="s">
        <v>44</v>
      </c>
      <c r="Z6119" s="24" t="s">
        <v>32</v>
      </c>
      <c r="AA6119" s="24" t="s">
        <v>32</v>
      </c>
      <c r="AB6119" s="24" t="s">
        <v>32</v>
      </c>
      <c r="AC6119" s="24" t="s">
        <v>32</v>
      </c>
      <c r="AD6119" s="25">
        <v>14000</v>
      </c>
      <c r="AE6119" s="25">
        <v>0</v>
      </c>
      <c r="AF6119" s="25">
        <v>0</v>
      </c>
      <c r="AG6119" s="25">
        <v>0</v>
      </c>
      <c r="AH6119" s="25">
        <v>14000</v>
      </c>
      <c r="AI6119" s="16" t="s">
        <v>10336</v>
      </c>
    </row>
    <row r="6120" spans="1:35" ht="30" x14ac:dyDescent="0.25">
      <c r="A6120" s="17">
        <v>129461</v>
      </c>
      <c r="B6120" s="18">
        <v>4</v>
      </c>
      <c r="C6120" s="16" t="s">
        <v>73</v>
      </c>
      <c r="D6120" s="21">
        <v>43679</v>
      </c>
      <c r="E6120" s="16" t="s">
        <v>2240</v>
      </c>
      <c r="F6120" s="21">
        <v>43951</v>
      </c>
      <c r="G6120" s="16" t="s">
        <v>105</v>
      </c>
      <c r="H6120" s="26" t="s">
        <v>126</v>
      </c>
      <c r="I6120" s="16" t="s">
        <v>1924</v>
      </c>
      <c r="J6120" s="20" t="s">
        <v>116</v>
      </c>
      <c r="L6120" s="16" t="s">
        <v>116</v>
      </c>
      <c r="M6120" s="26" t="s">
        <v>10335</v>
      </c>
      <c r="N6120" s="26" t="s">
        <v>2244</v>
      </c>
      <c r="O6120" s="16" t="s">
        <v>1139</v>
      </c>
      <c r="P6120" s="26" t="s">
        <v>1140</v>
      </c>
      <c r="T6120" s="22">
        <v>0.01</v>
      </c>
      <c r="W6120" s="20" t="s">
        <v>43</v>
      </c>
      <c r="X6120" s="16" t="s">
        <v>140</v>
      </c>
      <c r="Z6120" s="24" t="s">
        <v>32</v>
      </c>
      <c r="AA6120" s="24" t="s">
        <v>32</v>
      </c>
      <c r="AB6120" s="24" t="s">
        <v>32</v>
      </c>
      <c r="AC6120" s="24" t="s">
        <v>32</v>
      </c>
      <c r="AD6120" s="25">
        <v>15000</v>
      </c>
      <c r="AE6120" s="25">
        <v>0</v>
      </c>
      <c r="AF6120" s="25">
        <v>0</v>
      </c>
      <c r="AG6120" s="25">
        <v>0</v>
      </c>
      <c r="AH6120" s="25">
        <v>15000</v>
      </c>
    </row>
    <row r="6121" spans="1:35" ht="45" x14ac:dyDescent="0.25">
      <c r="A6121" s="17">
        <v>129462</v>
      </c>
      <c r="B6121" s="18">
        <v>4</v>
      </c>
      <c r="C6121" s="16" t="s">
        <v>474</v>
      </c>
      <c r="D6121" s="21">
        <v>43679</v>
      </c>
      <c r="E6121" s="16" t="s">
        <v>1409</v>
      </c>
      <c r="F6121" s="21">
        <v>44354</v>
      </c>
      <c r="G6121" s="16" t="s">
        <v>476</v>
      </c>
      <c r="H6121" s="26" t="s">
        <v>295</v>
      </c>
      <c r="M6121" s="26" t="s">
        <v>10334</v>
      </c>
      <c r="N6121" s="26" t="s">
        <v>10333</v>
      </c>
      <c r="O6121" s="16" t="s">
        <v>60</v>
      </c>
      <c r="P6121" s="26" t="s">
        <v>1420</v>
      </c>
      <c r="T6121" s="23" t="s">
        <v>32</v>
      </c>
      <c r="W6121" s="20" t="s">
        <v>43</v>
      </c>
      <c r="Z6121" s="24" t="s">
        <v>32</v>
      </c>
      <c r="AA6121" s="24" t="s">
        <v>32</v>
      </c>
      <c r="AB6121" s="24" t="s">
        <v>32</v>
      </c>
      <c r="AC6121" s="24" t="s">
        <v>32</v>
      </c>
      <c r="AD6121" s="25">
        <v>101000</v>
      </c>
      <c r="AE6121" s="25">
        <v>0</v>
      </c>
      <c r="AF6121" s="25">
        <v>0</v>
      </c>
      <c r="AG6121" s="25">
        <v>0</v>
      </c>
      <c r="AH6121" s="25">
        <v>101000</v>
      </c>
    </row>
    <row r="6122" spans="1:35" ht="75" x14ac:dyDescent="0.25">
      <c r="A6122" s="17">
        <v>129463</v>
      </c>
      <c r="B6122" s="18">
        <v>6</v>
      </c>
      <c r="C6122" s="16" t="s">
        <v>73</v>
      </c>
      <c r="D6122" s="21">
        <v>43682</v>
      </c>
      <c r="E6122" s="16" t="s">
        <v>142</v>
      </c>
      <c r="F6122" s="21">
        <v>43682</v>
      </c>
      <c r="G6122" s="16" t="s">
        <v>142</v>
      </c>
      <c r="H6122" s="26" t="s">
        <v>76</v>
      </c>
      <c r="M6122" s="26" t="s">
        <v>10332</v>
      </c>
      <c r="N6122" s="26" t="s">
        <v>10331</v>
      </c>
      <c r="O6122" s="16" t="s">
        <v>78</v>
      </c>
      <c r="P6122" s="26" t="s">
        <v>551</v>
      </c>
      <c r="T6122" s="23" t="s">
        <v>32</v>
      </c>
      <c r="W6122" s="20" t="s">
        <v>43</v>
      </c>
      <c r="Z6122" s="24" t="s">
        <v>32</v>
      </c>
      <c r="AA6122" s="24" t="s">
        <v>32</v>
      </c>
      <c r="AB6122" s="24" t="s">
        <v>32</v>
      </c>
      <c r="AC6122" s="24" t="s">
        <v>32</v>
      </c>
      <c r="AD6122" s="25">
        <v>1634000</v>
      </c>
      <c r="AE6122" s="25">
        <v>0</v>
      </c>
      <c r="AF6122" s="25">
        <v>0</v>
      </c>
      <c r="AG6122" s="25">
        <v>0</v>
      </c>
      <c r="AH6122" s="25">
        <v>1634000</v>
      </c>
    </row>
    <row r="6123" spans="1:35" ht="30" x14ac:dyDescent="0.25">
      <c r="A6123" s="17">
        <v>129464</v>
      </c>
      <c r="B6123" s="18">
        <v>2</v>
      </c>
      <c r="C6123" s="16" t="s">
        <v>73</v>
      </c>
      <c r="D6123" s="21">
        <v>43683</v>
      </c>
      <c r="E6123" s="16" t="s">
        <v>2240</v>
      </c>
      <c r="F6123" s="21">
        <v>43980</v>
      </c>
      <c r="G6123" s="16" t="s">
        <v>514</v>
      </c>
      <c r="H6123" s="26" t="s">
        <v>383</v>
      </c>
      <c r="I6123" s="16" t="s">
        <v>2481</v>
      </c>
      <c r="K6123" s="16" t="s">
        <v>5462</v>
      </c>
      <c r="L6123" s="16" t="s">
        <v>37</v>
      </c>
      <c r="M6123" s="26" t="s">
        <v>5463</v>
      </c>
      <c r="N6123" s="26" t="s">
        <v>2244</v>
      </c>
      <c r="O6123" s="16" t="s">
        <v>1139</v>
      </c>
      <c r="P6123" s="26" t="s">
        <v>1140</v>
      </c>
      <c r="T6123" s="22">
        <v>0.01</v>
      </c>
      <c r="W6123" s="20" t="s">
        <v>43</v>
      </c>
      <c r="X6123" s="16" t="s">
        <v>44</v>
      </c>
      <c r="Z6123" s="25">
        <v>0</v>
      </c>
      <c r="AA6123" s="25">
        <v>0</v>
      </c>
      <c r="AB6123" s="25">
        <v>64864</v>
      </c>
      <c r="AC6123" s="25">
        <v>0</v>
      </c>
      <c r="AD6123" s="25">
        <v>15000</v>
      </c>
      <c r="AE6123" s="25">
        <v>0</v>
      </c>
      <c r="AF6123" s="25">
        <v>80784</v>
      </c>
      <c r="AG6123" s="25">
        <v>0</v>
      </c>
      <c r="AH6123" s="25">
        <v>95784</v>
      </c>
      <c r="AI6123" s="16" t="s">
        <v>5464</v>
      </c>
    </row>
    <row r="6124" spans="1:35" ht="30" x14ac:dyDescent="0.25">
      <c r="A6124" s="17">
        <v>129465</v>
      </c>
      <c r="B6124" s="18">
        <v>2</v>
      </c>
      <c r="C6124" s="16" t="s">
        <v>73</v>
      </c>
      <c r="D6124" s="21">
        <v>43683</v>
      </c>
      <c r="E6124" s="16" t="s">
        <v>2240</v>
      </c>
      <c r="F6124" s="21">
        <v>43983</v>
      </c>
      <c r="G6124" s="16" t="s">
        <v>514</v>
      </c>
      <c r="H6124" s="26" t="s">
        <v>383</v>
      </c>
      <c r="I6124" s="16" t="s">
        <v>5465</v>
      </c>
      <c r="K6124" s="16" t="s">
        <v>5466</v>
      </c>
      <c r="L6124" s="16" t="s">
        <v>37</v>
      </c>
      <c r="M6124" s="26" t="s">
        <v>5467</v>
      </c>
      <c r="N6124" s="26" t="s">
        <v>2244</v>
      </c>
      <c r="O6124" s="16" t="s">
        <v>1139</v>
      </c>
      <c r="P6124" s="26" t="s">
        <v>1140</v>
      </c>
      <c r="T6124" s="22">
        <v>0.01</v>
      </c>
      <c r="W6124" s="20" t="s">
        <v>43</v>
      </c>
      <c r="X6124" s="16" t="s">
        <v>44</v>
      </c>
      <c r="Z6124" s="25">
        <v>0</v>
      </c>
      <c r="AA6124" s="25">
        <v>0</v>
      </c>
      <c r="AB6124" s="25">
        <v>73460</v>
      </c>
      <c r="AC6124" s="25">
        <v>0</v>
      </c>
      <c r="AD6124" s="25">
        <v>15000</v>
      </c>
      <c r="AE6124" s="25">
        <v>0</v>
      </c>
      <c r="AF6124" s="25">
        <v>86945</v>
      </c>
      <c r="AG6124" s="25">
        <v>0</v>
      </c>
      <c r="AH6124" s="25">
        <v>101945</v>
      </c>
      <c r="AI6124" s="16" t="s">
        <v>5468</v>
      </c>
    </row>
    <row r="6125" spans="1:35" ht="45" x14ac:dyDescent="0.25">
      <c r="A6125" s="17">
        <v>129466</v>
      </c>
      <c r="B6125" s="18">
        <v>1</v>
      </c>
      <c r="C6125" s="16" t="s">
        <v>73</v>
      </c>
      <c r="D6125" s="21">
        <v>43684</v>
      </c>
      <c r="E6125" s="16" t="s">
        <v>2469</v>
      </c>
      <c r="F6125" s="21">
        <v>44364</v>
      </c>
      <c r="G6125" s="16" t="s">
        <v>109</v>
      </c>
      <c r="H6125" s="26" t="s">
        <v>337</v>
      </c>
      <c r="I6125" s="16" t="s">
        <v>1518</v>
      </c>
      <c r="J6125" s="20" t="s">
        <v>1518</v>
      </c>
      <c r="K6125" s="16" t="s">
        <v>10330</v>
      </c>
      <c r="M6125" s="26" t="s">
        <v>10329</v>
      </c>
      <c r="N6125" s="26" t="s">
        <v>10328</v>
      </c>
      <c r="O6125" s="16" t="s">
        <v>1520</v>
      </c>
      <c r="P6125" s="26" t="s">
        <v>631</v>
      </c>
      <c r="R6125" s="16" t="s">
        <v>139</v>
      </c>
      <c r="S6125" s="16" t="s">
        <v>42</v>
      </c>
      <c r="T6125" s="22">
        <v>0.28999999999999998</v>
      </c>
      <c r="U6125" s="21">
        <v>44960</v>
      </c>
      <c r="W6125" s="20" t="s">
        <v>43</v>
      </c>
      <c r="Z6125" s="24" t="s">
        <v>32</v>
      </c>
      <c r="AA6125" s="24" t="s">
        <v>32</v>
      </c>
      <c r="AB6125" s="24" t="s">
        <v>32</v>
      </c>
      <c r="AC6125" s="24" t="s">
        <v>32</v>
      </c>
      <c r="AD6125" s="25">
        <v>136000</v>
      </c>
      <c r="AE6125" s="25">
        <v>0</v>
      </c>
      <c r="AF6125" s="25">
        <v>0</v>
      </c>
      <c r="AG6125" s="25">
        <v>0</v>
      </c>
      <c r="AH6125" s="25">
        <v>136000</v>
      </c>
      <c r="AI6125" s="16" t="s">
        <v>10327</v>
      </c>
    </row>
    <row r="6126" spans="1:35" ht="105" x14ac:dyDescent="0.25">
      <c r="A6126" s="17">
        <v>129468</v>
      </c>
      <c r="B6126" s="18">
        <v>3</v>
      </c>
      <c r="C6126" s="16" t="s">
        <v>73</v>
      </c>
      <c r="D6126" s="21">
        <v>43685</v>
      </c>
      <c r="E6126" s="16" t="s">
        <v>4987</v>
      </c>
      <c r="F6126" s="21">
        <v>44322</v>
      </c>
      <c r="G6126" s="16" t="s">
        <v>832</v>
      </c>
      <c r="H6126" s="26" t="s">
        <v>437</v>
      </c>
      <c r="M6126" s="26" t="s">
        <v>10326</v>
      </c>
      <c r="N6126" s="26" t="s">
        <v>10325</v>
      </c>
      <c r="O6126" s="16" t="s">
        <v>60</v>
      </c>
      <c r="P6126" s="26" t="s">
        <v>1434</v>
      </c>
      <c r="T6126" s="23" t="s">
        <v>32</v>
      </c>
      <c r="W6126" s="20" t="s">
        <v>43</v>
      </c>
      <c r="X6126" s="16" t="s">
        <v>44</v>
      </c>
      <c r="Z6126" s="24" t="s">
        <v>32</v>
      </c>
      <c r="AA6126" s="24" t="s">
        <v>32</v>
      </c>
      <c r="AB6126" s="24" t="s">
        <v>32</v>
      </c>
      <c r="AC6126" s="24" t="s">
        <v>32</v>
      </c>
      <c r="AD6126" s="25">
        <v>78000</v>
      </c>
      <c r="AE6126" s="25">
        <v>0</v>
      </c>
      <c r="AF6126" s="25">
        <v>0</v>
      </c>
      <c r="AG6126" s="25">
        <v>0</v>
      </c>
      <c r="AH6126" s="25">
        <v>78000</v>
      </c>
      <c r="AI6126" s="16" t="s">
        <v>10324</v>
      </c>
    </row>
    <row r="6127" spans="1:35" ht="30" x14ac:dyDescent="0.25">
      <c r="A6127" s="17">
        <v>129469</v>
      </c>
      <c r="B6127" s="18">
        <v>6</v>
      </c>
      <c r="C6127" s="16" t="s">
        <v>73</v>
      </c>
      <c r="D6127" s="21">
        <v>43685</v>
      </c>
      <c r="E6127" s="16" t="s">
        <v>142</v>
      </c>
      <c r="F6127" s="21">
        <v>43685</v>
      </c>
      <c r="G6127" s="16" t="s">
        <v>142</v>
      </c>
      <c r="H6127" s="26" t="s">
        <v>76</v>
      </c>
      <c r="M6127" s="26" t="s">
        <v>10323</v>
      </c>
      <c r="N6127" s="26" t="s">
        <v>10322</v>
      </c>
      <c r="O6127" s="16" t="s">
        <v>1171</v>
      </c>
      <c r="T6127" s="23" t="s">
        <v>32</v>
      </c>
      <c r="W6127" s="20" t="s">
        <v>43</v>
      </c>
      <c r="Z6127" s="24" t="s">
        <v>32</v>
      </c>
      <c r="AA6127" s="24" t="s">
        <v>32</v>
      </c>
      <c r="AB6127" s="24" t="s">
        <v>32</v>
      </c>
      <c r="AC6127" s="24" t="s">
        <v>32</v>
      </c>
      <c r="AD6127" s="25">
        <v>100000</v>
      </c>
      <c r="AE6127" s="25">
        <v>0</v>
      </c>
      <c r="AF6127" s="25">
        <v>0</v>
      </c>
      <c r="AG6127" s="25">
        <v>0</v>
      </c>
      <c r="AH6127" s="25">
        <v>100000</v>
      </c>
    </row>
    <row r="6128" spans="1:35" x14ac:dyDescent="0.25">
      <c r="A6128" s="17">
        <v>129470</v>
      </c>
      <c r="B6128" s="18">
        <v>6</v>
      </c>
      <c r="C6128" s="16" t="s">
        <v>73</v>
      </c>
      <c r="D6128" s="21">
        <v>43685</v>
      </c>
      <c r="E6128" s="16" t="s">
        <v>3773</v>
      </c>
      <c r="F6128" s="21">
        <v>43685</v>
      </c>
      <c r="G6128" s="16" t="s">
        <v>3773</v>
      </c>
      <c r="H6128" s="26" t="s">
        <v>76</v>
      </c>
      <c r="M6128" s="26" t="s">
        <v>10321</v>
      </c>
      <c r="O6128" s="16" t="s">
        <v>1171</v>
      </c>
      <c r="P6128" s="26" t="s">
        <v>1062</v>
      </c>
      <c r="T6128" s="23" t="s">
        <v>32</v>
      </c>
      <c r="W6128" s="20" t="s">
        <v>43</v>
      </c>
      <c r="Z6128" s="24" t="s">
        <v>32</v>
      </c>
      <c r="AA6128" s="24" t="s">
        <v>32</v>
      </c>
      <c r="AB6128" s="24" t="s">
        <v>32</v>
      </c>
      <c r="AC6128" s="24" t="s">
        <v>32</v>
      </c>
      <c r="AD6128" s="25">
        <v>0</v>
      </c>
      <c r="AE6128" s="25">
        <v>0</v>
      </c>
      <c r="AF6128" s="25">
        <v>1949996</v>
      </c>
      <c r="AG6128" s="25">
        <v>0</v>
      </c>
      <c r="AH6128" s="25">
        <v>1949996</v>
      </c>
      <c r="AI6128" s="16" t="s">
        <v>10320</v>
      </c>
    </row>
    <row r="6129" spans="1:35" x14ac:dyDescent="0.25">
      <c r="A6129" s="17">
        <v>129471</v>
      </c>
      <c r="B6129" s="18">
        <v>3</v>
      </c>
      <c r="C6129" s="16" t="s">
        <v>31</v>
      </c>
      <c r="D6129" s="21">
        <v>43685</v>
      </c>
      <c r="E6129" s="16" t="s">
        <v>75</v>
      </c>
      <c r="F6129" s="21">
        <v>44252</v>
      </c>
      <c r="G6129" s="16" t="s">
        <v>832</v>
      </c>
      <c r="H6129" s="26" t="s">
        <v>425</v>
      </c>
      <c r="I6129" s="16" t="s">
        <v>565</v>
      </c>
      <c r="J6129" s="20" t="s">
        <v>116</v>
      </c>
      <c r="L6129" s="16" t="s">
        <v>116</v>
      </c>
      <c r="M6129" s="26" t="s">
        <v>5469</v>
      </c>
      <c r="N6129" s="26" t="s">
        <v>5470</v>
      </c>
      <c r="O6129" s="16" t="s">
        <v>188</v>
      </c>
      <c r="P6129" s="26" t="s">
        <v>443</v>
      </c>
      <c r="Q6129" s="26" t="s">
        <v>5470</v>
      </c>
      <c r="R6129" s="16" t="s">
        <v>139</v>
      </c>
      <c r="S6129" s="16" t="s">
        <v>84</v>
      </c>
      <c r="T6129" s="22">
        <v>5.33</v>
      </c>
      <c r="U6129" s="21">
        <v>44232</v>
      </c>
      <c r="V6129" s="16" t="s">
        <v>1179</v>
      </c>
      <c r="W6129" s="20" t="s">
        <v>43</v>
      </c>
      <c r="X6129" s="16" t="s">
        <v>78</v>
      </c>
      <c r="Z6129" s="25">
        <v>0</v>
      </c>
      <c r="AA6129" s="25">
        <v>0</v>
      </c>
      <c r="AB6129" s="25">
        <v>10899</v>
      </c>
      <c r="AC6129" s="25">
        <v>481745</v>
      </c>
      <c r="AD6129" s="25">
        <v>0</v>
      </c>
      <c r="AE6129" s="25">
        <v>0</v>
      </c>
      <c r="AF6129" s="25">
        <v>10899</v>
      </c>
      <c r="AG6129" s="25">
        <v>481745</v>
      </c>
      <c r="AH6129" s="25">
        <v>492644</v>
      </c>
      <c r="AI6129" s="16" t="s">
        <v>5471</v>
      </c>
    </row>
    <row r="6130" spans="1:35" x14ac:dyDescent="0.25">
      <c r="A6130" s="17">
        <v>129472</v>
      </c>
      <c r="B6130" s="18">
        <v>3</v>
      </c>
      <c r="C6130" s="16" t="s">
        <v>31</v>
      </c>
      <c r="D6130" s="21">
        <v>43685</v>
      </c>
      <c r="E6130" s="16" t="s">
        <v>75</v>
      </c>
      <c r="F6130" s="21">
        <v>44252</v>
      </c>
      <c r="G6130" s="16" t="s">
        <v>75</v>
      </c>
      <c r="H6130" s="26" t="s">
        <v>98</v>
      </c>
      <c r="I6130" s="16" t="s">
        <v>1690</v>
      </c>
      <c r="J6130" s="20" t="s">
        <v>116</v>
      </c>
      <c r="L6130" s="16" t="s">
        <v>116</v>
      </c>
      <c r="M6130" s="26" t="s">
        <v>5472</v>
      </c>
      <c r="N6130" s="26" t="s">
        <v>2343</v>
      </c>
      <c r="O6130" s="16" t="s">
        <v>188</v>
      </c>
      <c r="P6130" s="26" t="s">
        <v>443</v>
      </c>
      <c r="Q6130" s="26" t="s">
        <v>2343</v>
      </c>
      <c r="R6130" s="16" t="s">
        <v>139</v>
      </c>
      <c r="S6130" s="16" t="s">
        <v>84</v>
      </c>
      <c r="T6130" s="22">
        <v>3.7</v>
      </c>
      <c r="U6130" s="21">
        <v>44232</v>
      </c>
      <c r="V6130" s="16" t="s">
        <v>1179</v>
      </c>
      <c r="W6130" s="20" t="s">
        <v>43</v>
      </c>
      <c r="X6130" s="16" t="s">
        <v>78</v>
      </c>
      <c r="Z6130" s="25">
        <v>0</v>
      </c>
      <c r="AA6130" s="25">
        <v>0</v>
      </c>
      <c r="AB6130" s="25">
        <v>13343</v>
      </c>
      <c r="AC6130" s="25">
        <v>705650</v>
      </c>
      <c r="AD6130" s="25">
        <v>0</v>
      </c>
      <c r="AE6130" s="25">
        <v>0</v>
      </c>
      <c r="AF6130" s="25">
        <v>13343</v>
      </c>
      <c r="AG6130" s="25">
        <v>705650</v>
      </c>
      <c r="AH6130" s="25">
        <v>718993</v>
      </c>
      <c r="AI6130" s="16" t="s">
        <v>5473</v>
      </c>
    </row>
    <row r="6131" spans="1:35" x14ac:dyDescent="0.25">
      <c r="A6131" s="17">
        <v>129473</v>
      </c>
      <c r="B6131" s="18">
        <v>3</v>
      </c>
      <c r="C6131" s="16" t="s">
        <v>73</v>
      </c>
      <c r="D6131" s="21">
        <v>43685</v>
      </c>
      <c r="E6131" s="16" t="s">
        <v>75</v>
      </c>
      <c r="F6131" s="21">
        <v>44364</v>
      </c>
      <c r="G6131" s="16" t="s">
        <v>75</v>
      </c>
      <c r="H6131" s="26" t="s">
        <v>408</v>
      </c>
      <c r="I6131" s="16" t="s">
        <v>477</v>
      </c>
      <c r="J6131" s="20" t="s">
        <v>116</v>
      </c>
      <c r="L6131" s="16" t="s">
        <v>116</v>
      </c>
      <c r="M6131" s="26" t="s">
        <v>10319</v>
      </c>
      <c r="N6131" s="26" t="s">
        <v>2343</v>
      </c>
      <c r="O6131" s="16" t="s">
        <v>188</v>
      </c>
      <c r="P6131" s="26" t="s">
        <v>188</v>
      </c>
      <c r="Q6131" s="26" t="s">
        <v>2343</v>
      </c>
      <c r="R6131" s="16" t="s">
        <v>139</v>
      </c>
      <c r="S6131" s="16" t="s">
        <v>4621</v>
      </c>
      <c r="T6131" s="22">
        <v>7.41</v>
      </c>
      <c r="V6131" s="16" t="s">
        <v>1179</v>
      </c>
      <c r="W6131" s="20" t="s">
        <v>472</v>
      </c>
      <c r="X6131" s="16" t="s">
        <v>140</v>
      </c>
      <c r="Z6131" s="24" t="s">
        <v>32</v>
      </c>
      <c r="AA6131" s="24" t="s">
        <v>32</v>
      </c>
      <c r="AB6131" s="24" t="s">
        <v>32</v>
      </c>
      <c r="AC6131" s="24" t="s">
        <v>32</v>
      </c>
      <c r="AD6131" s="24" t="s">
        <v>32</v>
      </c>
      <c r="AE6131" s="24" t="s">
        <v>32</v>
      </c>
      <c r="AF6131" s="24" t="s">
        <v>32</v>
      </c>
      <c r="AG6131" s="24" t="s">
        <v>32</v>
      </c>
      <c r="AH6131" s="24" t="s">
        <v>32</v>
      </c>
      <c r="AI6131" s="16" t="s">
        <v>10318</v>
      </c>
    </row>
    <row r="6132" spans="1:35" x14ac:dyDescent="0.25">
      <c r="A6132" s="17">
        <v>129474</v>
      </c>
      <c r="B6132" s="18">
        <v>3</v>
      </c>
      <c r="C6132" s="16" t="s">
        <v>31</v>
      </c>
      <c r="D6132" s="21">
        <v>43685</v>
      </c>
      <c r="E6132" s="16" t="s">
        <v>75</v>
      </c>
      <c r="F6132" s="21">
        <v>44252</v>
      </c>
      <c r="G6132" s="16" t="s">
        <v>832</v>
      </c>
      <c r="H6132" s="26" t="s">
        <v>200</v>
      </c>
      <c r="I6132" s="16" t="s">
        <v>5474</v>
      </c>
      <c r="J6132" s="20" t="s">
        <v>116</v>
      </c>
      <c r="L6132" s="16" t="s">
        <v>116</v>
      </c>
      <c r="M6132" s="26" t="s">
        <v>5475</v>
      </c>
      <c r="N6132" s="26" t="s">
        <v>2587</v>
      </c>
      <c r="O6132" s="16" t="s">
        <v>188</v>
      </c>
      <c r="P6132" s="26" t="s">
        <v>2347</v>
      </c>
      <c r="Q6132" s="26" t="s">
        <v>2587</v>
      </c>
      <c r="R6132" s="16" t="s">
        <v>139</v>
      </c>
      <c r="S6132" s="16" t="s">
        <v>84</v>
      </c>
      <c r="T6132" s="22">
        <v>6.1</v>
      </c>
      <c r="U6132" s="21">
        <v>44232</v>
      </c>
      <c r="V6132" s="16" t="s">
        <v>1179</v>
      </c>
      <c r="W6132" s="20" t="s">
        <v>43</v>
      </c>
      <c r="X6132" s="16" t="s">
        <v>78</v>
      </c>
      <c r="Y6132" s="26" t="s">
        <v>5476</v>
      </c>
      <c r="Z6132" s="25">
        <v>0</v>
      </c>
      <c r="AA6132" s="25">
        <v>0</v>
      </c>
      <c r="AB6132" s="25">
        <v>95069</v>
      </c>
      <c r="AC6132" s="25">
        <v>661049</v>
      </c>
      <c r="AD6132" s="25">
        <v>0</v>
      </c>
      <c r="AE6132" s="25">
        <v>0</v>
      </c>
      <c r="AF6132" s="25">
        <v>95069</v>
      </c>
      <c r="AG6132" s="25">
        <v>661049</v>
      </c>
      <c r="AH6132" s="25">
        <v>756118</v>
      </c>
      <c r="AI6132" s="16" t="s">
        <v>5477</v>
      </c>
    </row>
    <row r="6133" spans="1:35" x14ac:dyDescent="0.25">
      <c r="A6133" s="17">
        <v>129475</v>
      </c>
      <c r="B6133" s="18">
        <v>3</v>
      </c>
      <c r="C6133" s="16" t="s">
        <v>31</v>
      </c>
      <c r="D6133" s="21">
        <v>43685</v>
      </c>
      <c r="E6133" s="16" t="s">
        <v>75</v>
      </c>
      <c r="F6133" s="21">
        <v>44349</v>
      </c>
      <c r="G6133" s="16" t="s">
        <v>832</v>
      </c>
      <c r="H6133" s="26" t="s">
        <v>69</v>
      </c>
      <c r="I6133" s="16" t="s">
        <v>2270</v>
      </c>
      <c r="J6133" s="20" t="s">
        <v>116</v>
      </c>
      <c r="L6133" s="16" t="s">
        <v>116</v>
      </c>
      <c r="M6133" s="26" t="s">
        <v>5478</v>
      </c>
      <c r="N6133" s="26" t="s">
        <v>2343</v>
      </c>
      <c r="O6133" s="16" t="s">
        <v>188</v>
      </c>
      <c r="P6133" s="26" t="s">
        <v>188</v>
      </c>
      <c r="Q6133" s="26" t="s">
        <v>2343</v>
      </c>
      <c r="R6133" s="16" t="s">
        <v>139</v>
      </c>
      <c r="S6133" s="16" t="s">
        <v>84</v>
      </c>
      <c r="T6133" s="22">
        <v>9.41</v>
      </c>
      <c r="U6133" s="21">
        <v>44323</v>
      </c>
      <c r="V6133" s="16" t="s">
        <v>1179</v>
      </c>
      <c r="W6133" s="20" t="s">
        <v>472</v>
      </c>
      <c r="X6133" s="16" t="s">
        <v>140</v>
      </c>
      <c r="Z6133" s="25">
        <v>0</v>
      </c>
      <c r="AA6133" s="25">
        <v>0</v>
      </c>
      <c r="AB6133" s="25">
        <v>0</v>
      </c>
      <c r="AC6133" s="25">
        <v>2867370</v>
      </c>
      <c r="AD6133" s="25">
        <v>0</v>
      </c>
      <c r="AE6133" s="25">
        <v>0</v>
      </c>
      <c r="AF6133" s="25">
        <v>0</v>
      </c>
      <c r="AG6133" s="25">
        <v>2867370</v>
      </c>
      <c r="AH6133" s="25">
        <v>2867370</v>
      </c>
      <c r="AI6133" s="16" t="s">
        <v>5479</v>
      </c>
    </row>
    <row r="6134" spans="1:35" x14ac:dyDescent="0.25">
      <c r="A6134" s="17">
        <v>129476</v>
      </c>
      <c r="B6134" s="18">
        <v>3</v>
      </c>
      <c r="C6134" s="16" t="s">
        <v>73</v>
      </c>
      <c r="D6134" s="21">
        <v>43685</v>
      </c>
      <c r="E6134" s="16" t="s">
        <v>75</v>
      </c>
      <c r="F6134" s="21">
        <v>44047</v>
      </c>
      <c r="G6134" s="16" t="s">
        <v>75</v>
      </c>
      <c r="H6134" s="26" t="s">
        <v>49</v>
      </c>
      <c r="I6134" s="16" t="s">
        <v>441</v>
      </c>
      <c r="J6134" s="20" t="s">
        <v>116</v>
      </c>
      <c r="L6134" s="16" t="s">
        <v>116</v>
      </c>
      <c r="M6134" s="26" t="s">
        <v>5480</v>
      </c>
      <c r="N6134" s="26" t="s">
        <v>2343</v>
      </c>
      <c r="O6134" s="16" t="s">
        <v>188</v>
      </c>
      <c r="P6134" s="26" t="s">
        <v>188</v>
      </c>
      <c r="Q6134" s="26" t="s">
        <v>2343</v>
      </c>
      <c r="R6134" s="16" t="s">
        <v>139</v>
      </c>
      <c r="S6134" s="16" t="s">
        <v>4621</v>
      </c>
      <c r="T6134" s="22">
        <v>5.38</v>
      </c>
      <c r="V6134" s="16" t="s">
        <v>1179</v>
      </c>
      <c r="W6134" s="20" t="s">
        <v>472</v>
      </c>
      <c r="X6134" s="16" t="s">
        <v>140</v>
      </c>
      <c r="Y6134" s="26" t="s">
        <v>5481</v>
      </c>
      <c r="Z6134" s="25">
        <v>0</v>
      </c>
      <c r="AA6134" s="25">
        <v>0</v>
      </c>
      <c r="AB6134" s="25">
        <v>5000</v>
      </c>
      <c r="AC6134" s="25">
        <v>0</v>
      </c>
      <c r="AD6134" s="25">
        <v>0</v>
      </c>
      <c r="AE6134" s="25">
        <v>0</v>
      </c>
      <c r="AF6134" s="25">
        <v>5000</v>
      </c>
      <c r="AG6134" s="25">
        <v>0</v>
      </c>
      <c r="AH6134" s="25">
        <v>5000</v>
      </c>
      <c r="AI6134" s="16" t="s">
        <v>5482</v>
      </c>
    </row>
    <row r="6135" spans="1:35" x14ac:dyDescent="0.25">
      <c r="A6135" s="17">
        <v>129477</v>
      </c>
      <c r="B6135" s="18">
        <v>3</v>
      </c>
      <c r="C6135" s="16" t="s">
        <v>31</v>
      </c>
      <c r="D6135" s="21">
        <v>43685</v>
      </c>
      <c r="E6135" s="16" t="s">
        <v>75</v>
      </c>
      <c r="F6135" s="21">
        <v>44299</v>
      </c>
      <c r="G6135" s="16" t="s">
        <v>832</v>
      </c>
      <c r="H6135" s="26" t="s">
        <v>788</v>
      </c>
      <c r="I6135" s="16" t="s">
        <v>5483</v>
      </c>
      <c r="J6135" s="20" t="s">
        <v>116</v>
      </c>
      <c r="L6135" s="16" t="s">
        <v>116</v>
      </c>
      <c r="M6135" s="26" t="s">
        <v>5484</v>
      </c>
      <c r="N6135" s="26" t="s">
        <v>2587</v>
      </c>
      <c r="O6135" s="16" t="s">
        <v>188</v>
      </c>
      <c r="P6135" s="26" t="s">
        <v>2347</v>
      </c>
      <c r="Q6135" s="26" t="s">
        <v>2587</v>
      </c>
      <c r="R6135" s="16" t="s">
        <v>139</v>
      </c>
      <c r="S6135" s="16" t="s">
        <v>84</v>
      </c>
      <c r="T6135" s="22">
        <v>4.8899999999999997</v>
      </c>
      <c r="U6135" s="21">
        <v>44281</v>
      </c>
      <c r="V6135" s="16" t="s">
        <v>1179</v>
      </c>
      <c r="W6135" s="20" t="s">
        <v>43</v>
      </c>
      <c r="X6135" s="16" t="s">
        <v>78</v>
      </c>
      <c r="Y6135" s="26" t="s">
        <v>5485</v>
      </c>
      <c r="Z6135" s="25">
        <v>0</v>
      </c>
      <c r="AA6135" s="25">
        <v>0</v>
      </c>
      <c r="AB6135" s="25">
        <v>256794</v>
      </c>
      <c r="AC6135" s="25">
        <v>821210</v>
      </c>
      <c r="AD6135" s="25">
        <v>0</v>
      </c>
      <c r="AE6135" s="25">
        <v>0</v>
      </c>
      <c r="AF6135" s="25">
        <v>256794</v>
      </c>
      <c r="AG6135" s="25">
        <v>821210</v>
      </c>
      <c r="AH6135" s="25">
        <v>1078004</v>
      </c>
      <c r="AI6135" s="16" t="s">
        <v>5486</v>
      </c>
    </row>
    <row r="6136" spans="1:35" x14ac:dyDescent="0.25">
      <c r="A6136" s="17">
        <v>129478</v>
      </c>
      <c r="B6136" s="18">
        <v>3</v>
      </c>
      <c r="C6136" s="16" t="s">
        <v>31</v>
      </c>
      <c r="D6136" s="21">
        <v>43685</v>
      </c>
      <c r="E6136" s="16" t="s">
        <v>75</v>
      </c>
      <c r="F6136" s="21">
        <v>44252</v>
      </c>
      <c r="G6136" s="16" t="s">
        <v>75</v>
      </c>
      <c r="H6136" s="26" t="s">
        <v>437</v>
      </c>
      <c r="I6136" s="16" t="s">
        <v>1484</v>
      </c>
      <c r="J6136" s="20" t="s">
        <v>116</v>
      </c>
      <c r="L6136" s="16" t="s">
        <v>116</v>
      </c>
      <c r="M6136" s="26" t="s">
        <v>5487</v>
      </c>
      <c r="N6136" s="26" t="s">
        <v>5470</v>
      </c>
      <c r="O6136" s="16" t="s">
        <v>188</v>
      </c>
      <c r="P6136" s="26" t="s">
        <v>443</v>
      </c>
      <c r="Q6136" s="26" t="s">
        <v>5470</v>
      </c>
      <c r="R6136" s="16" t="s">
        <v>139</v>
      </c>
      <c r="S6136" s="16" t="s">
        <v>84</v>
      </c>
      <c r="T6136" s="22">
        <v>6.52</v>
      </c>
      <c r="U6136" s="21">
        <v>44232</v>
      </c>
      <c r="V6136" s="16" t="s">
        <v>2358</v>
      </c>
      <c r="W6136" s="20" t="s">
        <v>43</v>
      </c>
      <c r="X6136" s="16" t="s">
        <v>78</v>
      </c>
      <c r="Z6136" s="25">
        <v>0</v>
      </c>
      <c r="AA6136" s="25">
        <v>0</v>
      </c>
      <c r="AB6136" s="25">
        <v>84537</v>
      </c>
      <c r="AC6136" s="25">
        <v>741879</v>
      </c>
      <c r="AD6136" s="25">
        <v>0</v>
      </c>
      <c r="AE6136" s="25">
        <v>0</v>
      </c>
      <c r="AF6136" s="25">
        <v>84537</v>
      </c>
      <c r="AG6136" s="25">
        <v>741879</v>
      </c>
      <c r="AH6136" s="25">
        <v>826416</v>
      </c>
      <c r="AI6136" s="16" t="s">
        <v>5488</v>
      </c>
    </row>
    <row r="6137" spans="1:35" x14ac:dyDescent="0.25">
      <c r="A6137" s="17">
        <v>129479</v>
      </c>
      <c r="B6137" s="18">
        <v>3</v>
      </c>
      <c r="C6137" s="16" t="s">
        <v>31</v>
      </c>
      <c r="D6137" s="21">
        <v>43685</v>
      </c>
      <c r="E6137" s="16" t="s">
        <v>75</v>
      </c>
      <c r="F6137" s="21">
        <v>44349</v>
      </c>
      <c r="G6137" s="16" t="s">
        <v>832</v>
      </c>
      <c r="H6137" s="26" t="s">
        <v>362</v>
      </c>
      <c r="I6137" s="16" t="s">
        <v>5489</v>
      </c>
      <c r="J6137" s="20" t="s">
        <v>116</v>
      </c>
      <c r="L6137" s="16" t="s">
        <v>116</v>
      </c>
      <c r="M6137" s="26" t="s">
        <v>5490</v>
      </c>
      <c r="N6137" s="26" t="s">
        <v>3721</v>
      </c>
      <c r="O6137" s="16" t="s">
        <v>188</v>
      </c>
      <c r="P6137" s="26" t="s">
        <v>2347</v>
      </c>
      <c r="Q6137" s="26" t="s">
        <v>3721</v>
      </c>
      <c r="R6137" s="16" t="s">
        <v>139</v>
      </c>
      <c r="S6137" s="16" t="s">
        <v>84</v>
      </c>
      <c r="T6137" s="22">
        <v>4.79</v>
      </c>
      <c r="U6137" s="21">
        <v>44323</v>
      </c>
      <c r="V6137" s="16" t="s">
        <v>1179</v>
      </c>
      <c r="W6137" s="20" t="s">
        <v>43</v>
      </c>
      <c r="X6137" s="16" t="s">
        <v>78</v>
      </c>
      <c r="Y6137" s="26" t="s">
        <v>5491</v>
      </c>
      <c r="Z6137" s="25">
        <v>0</v>
      </c>
      <c r="AA6137" s="25">
        <v>0</v>
      </c>
      <c r="AB6137" s="25">
        <v>28197</v>
      </c>
      <c r="AC6137" s="25">
        <v>623540</v>
      </c>
      <c r="AD6137" s="25">
        <v>0</v>
      </c>
      <c r="AE6137" s="25">
        <v>0</v>
      </c>
      <c r="AF6137" s="25">
        <v>28197</v>
      </c>
      <c r="AG6137" s="25">
        <v>623540</v>
      </c>
      <c r="AH6137" s="25">
        <v>651737</v>
      </c>
      <c r="AI6137" s="16" t="s">
        <v>5492</v>
      </c>
    </row>
    <row r="6138" spans="1:35" x14ac:dyDescent="0.25">
      <c r="A6138" s="17">
        <v>129480</v>
      </c>
      <c r="B6138" s="18">
        <v>3</v>
      </c>
      <c r="C6138" s="16" t="s">
        <v>31</v>
      </c>
      <c r="D6138" s="21">
        <v>43685</v>
      </c>
      <c r="E6138" s="16" t="s">
        <v>75</v>
      </c>
      <c r="F6138" s="21">
        <v>44252</v>
      </c>
      <c r="G6138" s="16" t="s">
        <v>832</v>
      </c>
      <c r="H6138" s="26" t="s">
        <v>334</v>
      </c>
      <c r="I6138" s="16" t="s">
        <v>5493</v>
      </c>
      <c r="J6138" s="20" t="s">
        <v>116</v>
      </c>
      <c r="L6138" s="16" t="s">
        <v>116</v>
      </c>
      <c r="M6138" s="26" t="s">
        <v>5494</v>
      </c>
      <c r="N6138" s="26" t="s">
        <v>2587</v>
      </c>
      <c r="O6138" s="16" t="s">
        <v>188</v>
      </c>
      <c r="P6138" s="26" t="s">
        <v>188</v>
      </c>
      <c r="Q6138" s="26" t="s">
        <v>2587</v>
      </c>
      <c r="T6138" s="22">
        <v>7.39</v>
      </c>
      <c r="U6138" s="21">
        <v>44232</v>
      </c>
      <c r="V6138" s="16" t="s">
        <v>1179</v>
      </c>
      <c r="W6138" s="20" t="s">
        <v>43</v>
      </c>
      <c r="X6138" s="16" t="s">
        <v>78</v>
      </c>
      <c r="Z6138" s="25">
        <v>0</v>
      </c>
      <c r="AA6138" s="25">
        <v>0</v>
      </c>
      <c r="AB6138" s="25">
        <v>0</v>
      </c>
      <c r="AC6138" s="25">
        <v>1019178</v>
      </c>
      <c r="AD6138" s="25">
        <v>0</v>
      </c>
      <c r="AE6138" s="25">
        <v>0</v>
      </c>
      <c r="AF6138" s="25">
        <v>0</v>
      </c>
      <c r="AG6138" s="25">
        <v>1019178</v>
      </c>
      <c r="AH6138" s="25">
        <v>1019178</v>
      </c>
      <c r="AI6138" s="16" t="s">
        <v>5495</v>
      </c>
    </row>
    <row r="6139" spans="1:35" x14ac:dyDescent="0.25">
      <c r="A6139" s="17">
        <v>129481</v>
      </c>
      <c r="B6139" s="18">
        <v>3</v>
      </c>
      <c r="C6139" s="16" t="s">
        <v>31</v>
      </c>
      <c r="D6139" s="21">
        <v>43685</v>
      </c>
      <c r="E6139" s="16" t="s">
        <v>75</v>
      </c>
      <c r="F6139" s="21">
        <v>44349</v>
      </c>
      <c r="G6139" s="16" t="s">
        <v>832</v>
      </c>
      <c r="H6139" s="26" t="s">
        <v>362</v>
      </c>
      <c r="I6139" s="16" t="s">
        <v>5489</v>
      </c>
      <c r="J6139" s="20" t="s">
        <v>116</v>
      </c>
      <c r="L6139" s="16" t="s">
        <v>116</v>
      </c>
      <c r="M6139" s="26" t="s">
        <v>5496</v>
      </c>
      <c r="N6139" s="26" t="s">
        <v>3721</v>
      </c>
      <c r="O6139" s="16" t="s">
        <v>188</v>
      </c>
      <c r="P6139" s="26" t="s">
        <v>188</v>
      </c>
      <c r="Q6139" s="26" t="s">
        <v>3721</v>
      </c>
      <c r="R6139" s="16" t="s">
        <v>139</v>
      </c>
      <c r="S6139" s="16" t="s">
        <v>84</v>
      </c>
      <c r="T6139" s="22">
        <v>4.24</v>
      </c>
      <c r="U6139" s="21">
        <v>44323</v>
      </c>
      <c r="V6139" s="16" t="s">
        <v>1179</v>
      </c>
      <c r="W6139" s="20" t="s">
        <v>43</v>
      </c>
      <c r="X6139" s="16" t="s">
        <v>78</v>
      </c>
      <c r="Z6139" s="25">
        <v>0</v>
      </c>
      <c r="AA6139" s="25">
        <v>0</v>
      </c>
      <c r="AB6139" s="25">
        <v>0</v>
      </c>
      <c r="AC6139" s="25">
        <v>604680</v>
      </c>
      <c r="AD6139" s="25">
        <v>0</v>
      </c>
      <c r="AE6139" s="25">
        <v>0</v>
      </c>
      <c r="AF6139" s="25">
        <v>0</v>
      </c>
      <c r="AG6139" s="25">
        <v>604680</v>
      </c>
      <c r="AH6139" s="25">
        <v>604680</v>
      </c>
      <c r="AI6139" s="16" t="s">
        <v>5497</v>
      </c>
    </row>
    <row r="6140" spans="1:35" x14ac:dyDescent="0.25">
      <c r="A6140" s="17">
        <v>129482</v>
      </c>
      <c r="B6140" s="18">
        <v>3</v>
      </c>
      <c r="C6140" s="16" t="s">
        <v>73</v>
      </c>
      <c r="D6140" s="21">
        <v>43685</v>
      </c>
      <c r="E6140" s="16" t="s">
        <v>75</v>
      </c>
      <c r="F6140" s="21">
        <v>44321</v>
      </c>
      <c r="G6140" s="16" t="s">
        <v>832</v>
      </c>
      <c r="H6140" s="26" t="s">
        <v>273</v>
      </c>
      <c r="I6140" s="16" t="s">
        <v>2345</v>
      </c>
      <c r="J6140" s="20" t="s">
        <v>116</v>
      </c>
      <c r="L6140" s="16" t="s">
        <v>116</v>
      </c>
      <c r="M6140" s="26" t="s">
        <v>5498</v>
      </c>
      <c r="N6140" s="26" t="s">
        <v>5499</v>
      </c>
      <c r="O6140" s="16" t="s">
        <v>188</v>
      </c>
      <c r="P6140" s="26" t="s">
        <v>443</v>
      </c>
      <c r="Q6140" s="26" t="s">
        <v>5499</v>
      </c>
      <c r="R6140" s="16" t="s">
        <v>139</v>
      </c>
      <c r="S6140" s="16" t="s">
        <v>4621</v>
      </c>
      <c r="T6140" s="22">
        <v>7.11</v>
      </c>
      <c r="U6140" s="21">
        <v>44365</v>
      </c>
      <c r="V6140" s="16" t="s">
        <v>1179</v>
      </c>
      <c r="W6140" s="20" t="s">
        <v>43</v>
      </c>
      <c r="X6140" s="16" t="s">
        <v>78</v>
      </c>
      <c r="Z6140" s="25">
        <v>0</v>
      </c>
      <c r="AA6140" s="25">
        <v>0</v>
      </c>
      <c r="AB6140" s="25">
        <v>32584</v>
      </c>
      <c r="AC6140" s="25">
        <v>837710</v>
      </c>
      <c r="AD6140" s="25">
        <v>0</v>
      </c>
      <c r="AE6140" s="25">
        <v>0</v>
      </c>
      <c r="AF6140" s="25">
        <v>32584</v>
      </c>
      <c r="AG6140" s="25">
        <v>837710</v>
      </c>
      <c r="AH6140" s="25">
        <v>870294</v>
      </c>
      <c r="AI6140" s="16" t="s">
        <v>5500</v>
      </c>
    </row>
    <row r="6141" spans="1:35" x14ac:dyDescent="0.25">
      <c r="A6141" s="17">
        <v>129483</v>
      </c>
      <c r="B6141" s="18">
        <v>3</v>
      </c>
      <c r="C6141" s="16" t="s">
        <v>31</v>
      </c>
      <c r="D6141" s="21">
        <v>43685</v>
      </c>
      <c r="E6141" s="16" t="s">
        <v>75</v>
      </c>
      <c r="F6141" s="21">
        <v>44299</v>
      </c>
      <c r="G6141" s="16" t="s">
        <v>75</v>
      </c>
      <c r="H6141" s="26" t="s">
        <v>173</v>
      </c>
      <c r="I6141" s="16" t="s">
        <v>1067</v>
      </c>
      <c r="J6141" s="20" t="s">
        <v>116</v>
      </c>
      <c r="L6141" s="16" t="s">
        <v>116</v>
      </c>
      <c r="M6141" s="26" t="s">
        <v>5501</v>
      </c>
      <c r="N6141" s="26" t="s">
        <v>2343</v>
      </c>
      <c r="O6141" s="16" t="s">
        <v>188</v>
      </c>
      <c r="P6141" s="26" t="s">
        <v>443</v>
      </c>
      <c r="Q6141" s="26" t="s">
        <v>2343</v>
      </c>
      <c r="R6141" s="16" t="s">
        <v>139</v>
      </c>
      <c r="S6141" s="16" t="s">
        <v>84</v>
      </c>
      <c r="T6141" s="22">
        <v>3.02</v>
      </c>
      <c r="U6141" s="21">
        <v>44281</v>
      </c>
      <c r="V6141" s="16" t="s">
        <v>1179</v>
      </c>
      <c r="W6141" s="20" t="s">
        <v>43</v>
      </c>
      <c r="X6141" s="16" t="s">
        <v>78</v>
      </c>
      <c r="Z6141" s="25">
        <v>0</v>
      </c>
      <c r="AA6141" s="25">
        <v>0</v>
      </c>
      <c r="AB6141" s="25">
        <v>15026</v>
      </c>
      <c r="AC6141" s="25">
        <v>649020</v>
      </c>
      <c r="AD6141" s="25">
        <v>0</v>
      </c>
      <c r="AE6141" s="25">
        <v>0</v>
      </c>
      <c r="AF6141" s="25">
        <v>15026</v>
      </c>
      <c r="AG6141" s="25">
        <v>649020</v>
      </c>
      <c r="AH6141" s="25">
        <v>664046</v>
      </c>
      <c r="AI6141" s="16" t="s">
        <v>5502</v>
      </c>
    </row>
    <row r="6142" spans="1:35" x14ac:dyDescent="0.25">
      <c r="A6142" s="17">
        <v>129484</v>
      </c>
      <c r="B6142" s="18">
        <v>3</v>
      </c>
      <c r="C6142" s="16" t="s">
        <v>31</v>
      </c>
      <c r="D6142" s="21">
        <v>43685</v>
      </c>
      <c r="E6142" s="16" t="s">
        <v>75</v>
      </c>
      <c r="F6142" s="21">
        <v>44299</v>
      </c>
      <c r="G6142" s="16" t="s">
        <v>75</v>
      </c>
      <c r="H6142" s="26" t="s">
        <v>173</v>
      </c>
      <c r="I6142" s="16" t="s">
        <v>553</v>
      </c>
      <c r="J6142" s="20" t="s">
        <v>116</v>
      </c>
      <c r="L6142" s="16" t="s">
        <v>116</v>
      </c>
      <c r="M6142" s="26" t="s">
        <v>5503</v>
      </c>
      <c r="N6142" s="26" t="s">
        <v>2343</v>
      </c>
      <c r="O6142" s="16" t="s">
        <v>188</v>
      </c>
      <c r="P6142" s="26" t="s">
        <v>443</v>
      </c>
      <c r="Q6142" s="26" t="s">
        <v>2343</v>
      </c>
      <c r="R6142" s="16" t="s">
        <v>139</v>
      </c>
      <c r="S6142" s="16" t="s">
        <v>84</v>
      </c>
      <c r="T6142" s="22">
        <v>6.76</v>
      </c>
      <c r="U6142" s="21">
        <v>44281</v>
      </c>
      <c r="V6142" s="16" t="s">
        <v>1179</v>
      </c>
      <c r="W6142" s="20" t="s">
        <v>43</v>
      </c>
      <c r="X6142" s="16" t="s">
        <v>78</v>
      </c>
      <c r="Z6142" s="25">
        <v>0</v>
      </c>
      <c r="AA6142" s="25">
        <v>0</v>
      </c>
      <c r="AB6142" s="25">
        <v>64938</v>
      </c>
      <c r="AC6142" s="25">
        <v>1130240</v>
      </c>
      <c r="AD6142" s="25">
        <v>0</v>
      </c>
      <c r="AE6142" s="25">
        <v>0</v>
      </c>
      <c r="AF6142" s="25">
        <v>64938</v>
      </c>
      <c r="AG6142" s="25">
        <v>1130240</v>
      </c>
      <c r="AH6142" s="25">
        <v>1195178</v>
      </c>
      <c r="AI6142" s="16" t="s">
        <v>5504</v>
      </c>
    </row>
    <row r="6143" spans="1:35" x14ac:dyDescent="0.25">
      <c r="A6143" s="17">
        <v>129485</v>
      </c>
      <c r="B6143" s="18">
        <v>3</v>
      </c>
      <c r="C6143" s="16" t="s">
        <v>73</v>
      </c>
      <c r="D6143" s="21">
        <v>43685</v>
      </c>
      <c r="E6143" s="16" t="s">
        <v>75</v>
      </c>
      <c r="F6143" s="21">
        <v>44329</v>
      </c>
      <c r="G6143" s="16" t="s">
        <v>75</v>
      </c>
      <c r="H6143" s="26" t="s">
        <v>434</v>
      </c>
      <c r="I6143" s="16" t="s">
        <v>4131</v>
      </c>
      <c r="J6143" s="20" t="s">
        <v>116</v>
      </c>
      <c r="L6143" s="16" t="s">
        <v>116</v>
      </c>
      <c r="M6143" s="26" t="s">
        <v>10317</v>
      </c>
      <c r="N6143" s="26" t="s">
        <v>2343</v>
      </c>
      <c r="O6143" s="16" t="s">
        <v>188</v>
      </c>
      <c r="P6143" s="26" t="s">
        <v>188</v>
      </c>
      <c r="Q6143" s="26" t="s">
        <v>2343</v>
      </c>
      <c r="R6143" s="16" t="s">
        <v>139</v>
      </c>
      <c r="S6143" s="16" t="s">
        <v>4621</v>
      </c>
      <c r="T6143" s="22">
        <v>5.56</v>
      </c>
      <c r="V6143" s="16" t="s">
        <v>1179</v>
      </c>
      <c r="W6143" s="20" t="s">
        <v>43</v>
      </c>
      <c r="X6143" s="16" t="s">
        <v>78</v>
      </c>
      <c r="Z6143" s="24" t="s">
        <v>32</v>
      </c>
      <c r="AA6143" s="24" t="s">
        <v>32</v>
      </c>
      <c r="AB6143" s="24" t="s">
        <v>32</v>
      </c>
      <c r="AC6143" s="24" t="s">
        <v>32</v>
      </c>
      <c r="AD6143" s="24" t="s">
        <v>32</v>
      </c>
      <c r="AE6143" s="24" t="s">
        <v>32</v>
      </c>
      <c r="AF6143" s="24" t="s">
        <v>32</v>
      </c>
      <c r="AG6143" s="24" t="s">
        <v>32</v>
      </c>
      <c r="AH6143" s="24" t="s">
        <v>32</v>
      </c>
      <c r="AI6143" s="16" t="s">
        <v>10316</v>
      </c>
    </row>
    <row r="6144" spans="1:35" x14ac:dyDescent="0.25">
      <c r="A6144" s="17">
        <v>129486</v>
      </c>
      <c r="B6144" s="18">
        <v>3</v>
      </c>
      <c r="C6144" s="16" t="s">
        <v>31</v>
      </c>
      <c r="D6144" s="21">
        <v>43685</v>
      </c>
      <c r="E6144" s="16" t="s">
        <v>75</v>
      </c>
      <c r="F6144" s="21">
        <v>44349</v>
      </c>
      <c r="G6144" s="16" t="s">
        <v>832</v>
      </c>
      <c r="H6144" s="26" t="s">
        <v>49</v>
      </c>
      <c r="I6144" s="16" t="s">
        <v>3139</v>
      </c>
      <c r="J6144" s="20" t="s">
        <v>116</v>
      </c>
      <c r="L6144" s="16" t="s">
        <v>116</v>
      </c>
      <c r="M6144" s="26" t="s">
        <v>5505</v>
      </c>
      <c r="N6144" s="26" t="s">
        <v>3721</v>
      </c>
      <c r="O6144" s="16" t="s">
        <v>188</v>
      </c>
      <c r="P6144" s="26" t="s">
        <v>188</v>
      </c>
      <c r="Q6144" s="26" t="s">
        <v>3721</v>
      </c>
      <c r="R6144" s="16" t="s">
        <v>139</v>
      </c>
      <c r="S6144" s="16" t="s">
        <v>84</v>
      </c>
      <c r="T6144" s="22">
        <v>5.73</v>
      </c>
      <c r="U6144" s="21">
        <v>44323</v>
      </c>
      <c r="V6144" s="16" t="s">
        <v>1179</v>
      </c>
      <c r="W6144" s="20" t="s">
        <v>43</v>
      </c>
      <c r="X6144" s="16" t="s">
        <v>78</v>
      </c>
      <c r="Z6144" s="25">
        <v>0</v>
      </c>
      <c r="AA6144" s="25">
        <v>0</v>
      </c>
      <c r="AB6144" s="25">
        <v>0</v>
      </c>
      <c r="AC6144" s="25">
        <v>742950</v>
      </c>
      <c r="AD6144" s="25">
        <v>0</v>
      </c>
      <c r="AE6144" s="25">
        <v>0</v>
      </c>
      <c r="AF6144" s="25">
        <v>0</v>
      </c>
      <c r="AG6144" s="25">
        <v>742950</v>
      </c>
      <c r="AH6144" s="25">
        <v>742950</v>
      </c>
      <c r="AI6144" s="16" t="s">
        <v>5506</v>
      </c>
    </row>
    <row r="6145" spans="1:35" x14ac:dyDescent="0.25">
      <c r="A6145" s="17">
        <v>129487</v>
      </c>
      <c r="B6145" s="18">
        <v>3</v>
      </c>
      <c r="C6145" s="16" t="s">
        <v>73</v>
      </c>
      <c r="D6145" s="21">
        <v>43685</v>
      </c>
      <c r="E6145" s="16" t="s">
        <v>75</v>
      </c>
      <c r="F6145" s="21">
        <v>44046</v>
      </c>
      <c r="G6145" s="16" t="s">
        <v>75</v>
      </c>
      <c r="H6145" s="26" t="s">
        <v>57</v>
      </c>
      <c r="I6145" s="16" t="s">
        <v>10315</v>
      </c>
      <c r="J6145" s="20" t="s">
        <v>116</v>
      </c>
      <c r="L6145" s="16" t="s">
        <v>116</v>
      </c>
      <c r="M6145" s="26" t="s">
        <v>10314</v>
      </c>
      <c r="N6145" s="26" t="s">
        <v>5499</v>
      </c>
      <c r="O6145" s="16" t="s">
        <v>188</v>
      </c>
      <c r="P6145" s="26" t="s">
        <v>188</v>
      </c>
      <c r="Q6145" s="26" t="s">
        <v>5499</v>
      </c>
      <c r="R6145" s="16" t="s">
        <v>139</v>
      </c>
      <c r="S6145" s="16" t="s">
        <v>4621</v>
      </c>
      <c r="T6145" s="22">
        <v>6.11</v>
      </c>
      <c r="V6145" s="16" t="s">
        <v>2358</v>
      </c>
      <c r="W6145" s="20" t="s">
        <v>43</v>
      </c>
      <c r="X6145" s="16" t="s">
        <v>78</v>
      </c>
      <c r="Z6145" s="24" t="s">
        <v>32</v>
      </c>
      <c r="AA6145" s="24" t="s">
        <v>32</v>
      </c>
      <c r="AB6145" s="24" t="s">
        <v>32</v>
      </c>
      <c r="AC6145" s="24" t="s">
        <v>32</v>
      </c>
      <c r="AD6145" s="24" t="s">
        <v>32</v>
      </c>
      <c r="AE6145" s="24" t="s">
        <v>32</v>
      </c>
      <c r="AF6145" s="24" t="s">
        <v>32</v>
      </c>
      <c r="AG6145" s="24" t="s">
        <v>32</v>
      </c>
      <c r="AH6145" s="24" t="s">
        <v>32</v>
      </c>
      <c r="AI6145" s="16" t="s">
        <v>10313</v>
      </c>
    </row>
    <row r="6146" spans="1:35" x14ac:dyDescent="0.25">
      <c r="A6146" s="17">
        <v>129488</v>
      </c>
      <c r="B6146" s="18">
        <v>3</v>
      </c>
      <c r="C6146" s="16" t="s">
        <v>73</v>
      </c>
      <c r="D6146" s="21">
        <v>43685</v>
      </c>
      <c r="E6146" s="16" t="s">
        <v>75</v>
      </c>
      <c r="F6146" s="21">
        <v>44210</v>
      </c>
      <c r="G6146" s="16" t="s">
        <v>75</v>
      </c>
      <c r="H6146" s="26" t="s">
        <v>64</v>
      </c>
      <c r="I6146" s="16" t="s">
        <v>686</v>
      </c>
      <c r="J6146" s="20" t="s">
        <v>116</v>
      </c>
      <c r="L6146" s="16" t="s">
        <v>116</v>
      </c>
      <c r="M6146" s="26" t="s">
        <v>5507</v>
      </c>
      <c r="N6146" s="26" t="s">
        <v>2343</v>
      </c>
      <c r="O6146" s="16" t="s">
        <v>188</v>
      </c>
      <c r="P6146" s="26" t="s">
        <v>188</v>
      </c>
      <c r="Q6146" s="26" t="s">
        <v>2343</v>
      </c>
      <c r="R6146" s="16" t="s">
        <v>139</v>
      </c>
      <c r="S6146" s="16" t="s">
        <v>4621</v>
      </c>
      <c r="T6146" s="22">
        <v>4.29</v>
      </c>
      <c r="V6146" s="16" t="s">
        <v>1179</v>
      </c>
      <c r="W6146" s="20" t="s">
        <v>43</v>
      </c>
      <c r="X6146" s="16" t="s">
        <v>78</v>
      </c>
      <c r="Y6146" s="26" t="s">
        <v>5508</v>
      </c>
      <c r="Z6146" s="25">
        <v>0</v>
      </c>
      <c r="AA6146" s="25">
        <v>0</v>
      </c>
      <c r="AB6146" s="25">
        <v>5000</v>
      </c>
      <c r="AC6146" s="25">
        <v>0</v>
      </c>
      <c r="AD6146" s="25">
        <v>0</v>
      </c>
      <c r="AE6146" s="25">
        <v>0</v>
      </c>
      <c r="AF6146" s="25">
        <v>5000</v>
      </c>
      <c r="AG6146" s="25">
        <v>0</v>
      </c>
      <c r="AH6146" s="25">
        <v>5000</v>
      </c>
      <c r="AI6146" s="16" t="s">
        <v>5509</v>
      </c>
    </row>
    <row r="6147" spans="1:35" x14ac:dyDescent="0.25">
      <c r="A6147" s="17">
        <v>129489</v>
      </c>
      <c r="B6147" s="18">
        <v>3</v>
      </c>
      <c r="C6147" s="16" t="s">
        <v>73</v>
      </c>
      <c r="D6147" s="21">
        <v>43685</v>
      </c>
      <c r="E6147" s="16" t="s">
        <v>75</v>
      </c>
      <c r="F6147" s="21">
        <v>44285</v>
      </c>
      <c r="G6147" s="16" t="s">
        <v>75</v>
      </c>
      <c r="H6147" s="26" t="s">
        <v>98</v>
      </c>
      <c r="I6147" s="16" t="s">
        <v>785</v>
      </c>
      <c r="J6147" s="20" t="s">
        <v>116</v>
      </c>
      <c r="L6147" s="16" t="s">
        <v>116</v>
      </c>
      <c r="M6147" s="26" t="s">
        <v>10312</v>
      </c>
      <c r="N6147" s="26" t="s">
        <v>5470</v>
      </c>
      <c r="O6147" s="16" t="s">
        <v>188</v>
      </c>
      <c r="P6147" s="26" t="s">
        <v>443</v>
      </c>
      <c r="Q6147" s="26" t="s">
        <v>5470</v>
      </c>
      <c r="R6147" s="16" t="s">
        <v>139</v>
      </c>
      <c r="S6147" s="16" t="s">
        <v>4621</v>
      </c>
      <c r="T6147" s="22">
        <v>1.48</v>
      </c>
      <c r="U6147" s="21">
        <v>44603</v>
      </c>
      <c r="V6147" s="16" t="s">
        <v>2358</v>
      </c>
      <c r="W6147" s="20" t="s">
        <v>472</v>
      </c>
      <c r="X6147" s="16" t="s">
        <v>140</v>
      </c>
      <c r="Z6147" s="24" t="s">
        <v>32</v>
      </c>
      <c r="AA6147" s="24" t="s">
        <v>32</v>
      </c>
      <c r="AB6147" s="24" t="s">
        <v>32</v>
      </c>
      <c r="AC6147" s="24" t="s">
        <v>32</v>
      </c>
      <c r="AD6147" s="24" t="s">
        <v>32</v>
      </c>
      <c r="AE6147" s="24" t="s">
        <v>32</v>
      </c>
      <c r="AF6147" s="24" t="s">
        <v>32</v>
      </c>
      <c r="AG6147" s="24" t="s">
        <v>32</v>
      </c>
      <c r="AH6147" s="24" t="s">
        <v>32</v>
      </c>
      <c r="AI6147" s="16" t="s">
        <v>10311</v>
      </c>
    </row>
    <row r="6148" spans="1:35" x14ac:dyDescent="0.25">
      <c r="A6148" s="17">
        <v>129490</v>
      </c>
      <c r="B6148" s="18">
        <v>3</v>
      </c>
      <c r="C6148" s="16" t="s">
        <v>31</v>
      </c>
      <c r="D6148" s="21">
        <v>43685</v>
      </c>
      <c r="E6148" s="16" t="s">
        <v>75</v>
      </c>
      <c r="F6148" s="21">
        <v>44349</v>
      </c>
      <c r="G6148" s="16" t="s">
        <v>832</v>
      </c>
      <c r="H6148" s="26" t="s">
        <v>334</v>
      </c>
      <c r="I6148" s="16" t="s">
        <v>732</v>
      </c>
      <c r="J6148" s="20" t="s">
        <v>116</v>
      </c>
      <c r="L6148" s="16" t="s">
        <v>116</v>
      </c>
      <c r="M6148" s="26" t="s">
        <v>5510</v>
      </c>
      <c r="N6148" s="26" t="s">
        <v>2343</v>
      </c>
      <c r="O6148" s="16" t="s">
        <v>188</v>
      </c>
      <c r="P6148" s="26" t="s">
        <v>443</v>
      </c>
      <c r="Q6148" s="26" t="s">
        <v>2343</v>
      </c>
      <c r="R6148" s="16" t="s">
        <v>139</v>
      </c>
      <c r="S6148" s="16" t="s">
        <v>84</v>
      </c>
      <c r="T6148" s="22">
        <v>5.64</v>
      </c>
      <c r="U6148" s="21">
        <v>44323</v>
      </c>
      <c r="V6148" s="16" t="s">
        <v>1179</v>
      </c>
      <c r="W6148" s="20" t="s">
        <v>43</v>
      </c>
      <c r="X6148" s="16" t="s">
        <v>511</v>
      </c>
      <c r="Z6148" s="25">
        <v>0</v>
      </c>
      <c r="AA6148" s="25">
        <v>0</v>
      </c>
      <c r="AB6148" s="25">
        <v>42491</v>
      </c>
      <c r="AC6148" s="25">
        <v>1109040</v>
      </c>
      <c r="AD6148" s="25">
        <v>0</v>
      </c>
      <c r="AE6148" s="25">
        <v>0</v>
      </c>
      <c r="AF6148" s="25">
        <v>42491</v>
      </c>
      <c r="AG6148" s="25">
        <v>1109040</v>
      </c>
      <c r="AH6148" s="25">
        <v>1151531</v>
      </c>
      <c r="AI6148" s="16" t="s">
        <v>5511</v>
      </c>
    </row>
    <row r="6149" spans="1:35" x14ac:dyDescent="0.25">
      <c r="A6149" s="17">
        <v>129491</v>
      </c>
      <c r="B6149" s="18">
        <v>3</v>
      </c>
      <c r="C6149" s="16" t="s">
        <v>73</v>
      </c>
      <c r="D6149" s="21">
        <v>43685</v>
      </c>
      <c r="E6149" s="16" t="s">
        <v>75</v>
      </c>
      <c r="F6149" s="21">
        <v>44210</v>
      </c>
      <c r="G6149" s="16" t="s">
        <v>75</v>
      </c>
      <c r="H6149" s="26" t="s">
        <v>255</v>
      </c>
      <c r="I6149" s="16" t="s">
        <v>1681</v>
      </c>
      <c r="J6149" s="20" t="s">
        <v>116</v>
      </c>
      <c r="L6149" s="16" t="s">
        <v>116</v>
      </c>
      <c r="M6149" s="26" t="s">
        <v>10310</v>
      </c>
      <c r="N6149" s="26" t="s">
        <v>2343</v>
      </c>
      <c r="O6149" s="16" t="s">
        <v>188</v>
      </c>
      <c r="P6149" s="26" t="s">
        <v>188</v>
      </c>
      <c r="Q6149" s="26" t="s">
        <v>2343</v>
      </c>
      <c r="R6149" s="16" t="s">
        <v>139</v>
      </c>
      <c r="S6149" s="16" t="s">
        <v>4621</v>
      </c>
      <c r="T6149" s="22">
        <v>3.74</v>
      </c>
      <c r="V6149" s="16" t="s">
        <v>1179</v>
      </c>
      <c r="W6149" s="20" t="s">
        <v>472</v>
      </c>
      <c r="X6149" s="16" t="s">
        <v>140</v>
      </c>
      <c r="Z6149" s="24" t="s">
        <v>32</v>
      </c>
      <c r="AA6149" s="24" t="s">
        <v>32</v>
      </c>
      <c r="AB6149" s="24" t="s">
        <v>32</v>
      </c>
      <c r="AC6149" s="24" t="s">
        <v>32</v>
      </c>
      <c r="AD6149" s="24" t="s">
        <v>32</v>
      </c>
      <c r="AE6149" s="24" t="s">
        <v>32</v>
      </c>
      <c r="AF6149" s="24" t="s">
        <v>32</v>
      </c>
      <c r="AG6149" s="24" t="s">
        <v>32</v>
      </c>
      <c r="AH6149" s="24" t="s">
        <v>32</v>
      </c>
    </row>
    <row r="6150" spans="1:35" x14ac:dyDescent="0.25">
      <c r="A6150" s="17">
        <v>129492</v>
      </c>
      <c r="B6150" s="18">
        <v>3</v>
      </c>
      <c r="C6150" s="16" t="s">
        <v>31</v>
      </c>
      <c r="D6150" s="21">
        <v>43685</v>
      </c>
      <c r="E6150" s="16" t="s">
        <v>75</v>
      </c>
      <c r="F6150" s="21">
        <v>44299</v>
      </c>
      <c r="G6150" s="16" t="s">
        <v>75</v>
      </c>
      <c r="H6150" s="26" t="s">
        <v>98</v>
      </c>
      <c r="I6150" s="16" t="s">
        <v>2020</v>
      </c>
      <c r="J6150" s="20" t="s">
        <v>116</v>
      </c>
      <c r="L6150" s="16" t="s">
        <v>116</v>
      </c>
      <c r="M6150" s="26" t="s">
        <v>5512</v>
      </c>
      <c r="N6150" s="26" t="s">
        <v>2343</v>
      </c>
      <c r="O6150" s="16" t="s">
        <v>188</v>
      </c>
      <c r="P6150" s="26" t="s">
        <v>2347</v>
      </c>
      <c r="Q6150" s="26" t="s">
        <v>2343</v>
      </c>
      <c r="R6150" s="16" t="s">
        <v>139</v>
      </c>
      <c r="S6150" s="16" t="s">
        <v>84</v>
      </c>
      <c r="T6150" s="22">
        <v>4.24</v>
      </c>
      <c r="U6150" s="21">
        <v>44281</v>
      </c>
      <c r="V6150" s="16" t="s">
        <v>1179</v>
      </c>
      <c r="W6150" s="20" t="s">
        <v>472</v>
      </c>
      <c r="X6150" s="16" t="s">
        <v>140</v>
      </c>
      <c r="Y6150" s="26" t="s">
        <v>5513</v>
      </c>
      <c r="Z6150" s="25">
        <v>0</v>
      </c>
      <c r="AA6150" s="25">
        <v>0</v>
      </c>
      <c r="AB6150" s="25">
        <v>148838</v>
      </c>
      <c r="AC6150" s="25">
        <v>1355130</v>
      </c>
      <c r="AD6150" s="25">
        <v>0</v>
      </c>
      <c r="AE6150" s="25">
        <v>0</v>
      </c>
      <c r="AF6150" s="25">
        <v>148838</v>
      </c>
      <c r="AG6150" s="25">
        <v>1355130</v>
      </c>
      <c r="AH6150" s="25">
        <v>1503968</v>
      </c>
      <c r="AI6150" s="16" t="s">
        <v>5514</v>
      </c>
    </row>
    <row r="6151" spans="1:35" x14ac:dyDescent="0.25">
      <c r="A6151" s="17">
        <v>129493</v>
      </c>
      <c r="B6151" s="18">
        <v>3</v>
      </c>
      <c r="C6151" s="16" t="s">
        <v>31</v>
      </c>
      <c r="D6151" s="21">
        <v>43685</v>
      </c>
      <c r="E6151" s="16" t="s">
        <v>75</v>
      </c>
      <c r="F6151" s="21">
        <v>44252</v>
      </c>
      <c r="G6151" s="16" t="s">
        <v>832</v>
      </c>
      <c r="H6151" s="26" t="s">
        <v>362</v>
      </c>
      <c r="I6151" s="16" t="s">
        <v>1285</v>
      </c>
      <c r="J6151" s="20" t="s">
        <v>116</v>
      </c>
      <c r="L6151" s="16" t="s">
        <v>116</v>
      </c>
      <c r="M6151" s="26" t="s">
        <v>5515</v>
      </c>
      <c r="N6151" s="26" t="s">
        <v>3721</v>
      </c>
      <c r="O6151" s="16" t="s">
        <v>188</v>
      </c>
      <c r="P6151" s="26" t="s">
        <v>188</v>
      </c>
      <c r="Q6151" s="26" t="s">
        <v>3721</v>
      </c>
      <c r="T6151" s="22">
        <v>3.97</v>
      </c>
      <c r="U6151" s="21">
        <v>44232</v>
      </c>
      <c r="V6151" s="16" t="s">
        <v>2358</v>
      </c>
      <c r="W6151" s="20" t="s">
        <v>43</v>
      </c>
      <c r="X6151" s="16" t="s">
        <v>78</v>
      </c>
      <c r="Z6151" s="25">
        <v>0</v>
      </c>
      <c r="AA6151" s="25">
        <v>0</v>
      </c>
      <c r="AB6151" s="25">
        <v>0</v>
      </c>
      <c r="AC6151" s="25">
        <v>448968</v>
      </c>
      <c r="AD6151" s="25">
        <v>0</v>
      </c>
      <c r="AE6151" s="25">
        <v>0</v>
      </c>
      <c r="AF6151" s="25">
        <v>0</v>
      </c>
      <c r="AG6151" s="25">
        <v>448968</v>
      </c>
      <c r="AH6151" s="25">
        <v>448968</v>
      </c>
      <c r="AI6151" s="16" t="s">
        <v>5516</v>
      </c>
    </row>
    <row r="6152" spans="1:35" x14ac:dyDescent="0.25">
      <c r="A6152" s="17">
        <v>129494</v>
      </c>
      <c r="B6152" s="18">
        <v>3</v>
      </c>
      <c r="C6152" s="16" t="s">
        <v>31</v>
      </c>
      <c r="D6152" s="21">
        <v>43685</v>
      </c>
      <c r="E6152" s="16" t="s">
        <v>75</v>
      </c>
      <c r="F6152" s="21">
        <v>44299</v>
      </c>
      <c r="G6152" s="16" t="s">
        <v>75</v>
      </c>
      <c r="H6152" s="26" t="s">
        <v>434</v>
      </c>
      <c r="I6152" s="16" t="s">
        <v>5517</v>
      </c>
      <c r="J6152" s="20" t="s">
        <v>116</v>
      </c>
      <c r="L6152" s="16" t="s">
        <v>116</v>
      </c>
      <c r="M6152" s="26" t="s">
        <v>5518</v>
      </c>
      <c r="N6152" s="26" t="s">
        <v>2343</v>
      </c>
      <c r="O6152" s="16" t="s">
        <v>188</v>
      </c>
      <c r="P6152" s="26" t="s">
        <v>443</v>
      </c>
      <c r="Q6152" s="26" t="s">
        <v>2343</v>
      </c>
      <c r="R6152" s="16" t="s">
        <v>139</v>
      </c>
      <c r="S6152" s="16" t="s">
        <v>84</v>
      </c>
      <c r="T6152" s="22">
        <v>0.79</v>
      </c>
      <c r="U6152" s="21">
        <v>44281</v>
      </c>
      <c r="V6152" s="16" t="s">
        <v>1179</v>
      </c>
      <c r="W6152" s="20" t="s">
        <v>43</v>
      </c>
      <c r="X6152" s="16" t="s">
        <v>78</v>
      </c>
      <c r="Z6152" s="25">
        <v>0</v>
      </c>
      <c r="AA6152" s="25">
        <v>0</v>
      </c>
      <c r="AB6152" s="25">
        <v>125040</v>
      </c>
      <c r="AC6152" s="25">
        <v>319340</v>
      </c>
      <c r="AD6152" s="25">
        <v>0</v>
      </c>
      <c r="AE6152" s="25">
        <v>0</v>
      </c>
      <c r="AF6152" s="25">
        <v>125040</v>
      </c>
      <c r="AG6152" s="25">
        <v>319340</v>
      </c>
      <c r="AH6152" s="25">
        <v>444380</v>
      </c>
      <c r="AI6152" s="16" t="s">
        <v>5519</v>
      </c>
    </row>
    <row r="6153" spans="1:35" x14ac:dyDescent="0.25">
      <c r="A6153" s="17">
        <v>129495</v>
      </c>
      <c r="B6153" s="18">
        <v>3</v>
      </c>
      <c r="C6153" s="16" t="s">
        <v>31</v>
      </c>
      <c r="D6153" s="21">
        <v>43685</v>
      </c>
      <c r="E6153" s="16" t="s">
        <v>75</v>
      </c>
      <c r="F6153" s="21">
        <v>44349</v>
      </c>
      <c r="G6153" s="16" t="s">
        <v>832</v>
      </c>
      <c r="H6153" s="26" t="s">
        <v>425</v>
      </c>
      <c r="I6153" s="16" t="s">
        <v>826</v>
      </c>
      <c r="J6153" s="20" t="s">
        <v>116</v>
      </c>
      <c r="L6153" s="16" t="s">
        <v>116</v>
      </c>
      <c r="M6153" s="26" t="s">
        <v>5520</v>
      </c>
      <c r="N6153" s="26" t="s">
        <v>2587</v>
      </c>
      <c r="O6153" s="16" t="s">
        <v>188</v>
      </c>
      <c r="P6153" s="26" t="s">
        <v>188</v>
      </c>
      <c r="Q6153" s="26" t="s">
        <v>2587</v>
      </c>
      <c r="R6153" s="16" t="s">
        <v>139</v>
      </c>
      <c r="S6153" s="16" t="s">
        <v>84</v>
      </c>
      <c r="T6153" s="22">
        <v>7.3310000000000004</v>
      </c>
      <c r="U6153" s="21">
        <v>44323</v>
      </c>
      <c r="V6153" s="16" t="s">
        <v>1179</v>
      </c>
      <c r="W6153" s="20" t="s">
        <v>43</v>
      </c>
      <c r="X6153" s="16" t="s">
        <v>78</v>
      </c>
      <c r="Z6153" s="25">
        <v>0</v>
      </c>
      <c r="AA6153" s="25">
        <v>0</v>
      </c>
      <c r="AB6153" s="25">
        <v>0</v>
      </c>
      <c r="AC6153" s="25">
        <v>1033790</v>
      </c>
      <c r="AD6153" s="25">
        <v>0</v>
      </c>
      <c r="AE6153" s="25">
        <v>0</v>
      </c>
      <c r="AF6153" s="25">
        <v>0</v>
      </c>
      <c r="AG6153" s="25">
        <v>1033790</v>
      </c>
      <c r="AH6153" s="25">
        <v>1033790</v>
      </c>
      <c r="AI6153" s="16" t="s">
        <v>5521</v>
      </c>
    </row>
    <row r="6154" spans="1:35" x14ac:dyDescent="0.25">
      <c r="A6154" s="17">
        <v>129496</v>
      </c>
      <c r="B6154" s="18">
        <v>3</v>
      </c>
      <c r="C6154" s="16" t="s">
        <v>31</v>
      </c>
      <c r="D6154" s="21">
        <v>43685</v>
      </c>
      <c r="E6154" s="16" t="s">
        <v>75</v>
      </c>
      <c r="F6154" s="21">
        <v>44349</v>
      </c>
      <c r="G6154" s="16" t="s">
        <v>832</v>
      </c>
      <c r="H6154" s="26" t="s">
        <v>200</v>
      </c>
      <c r="I6154" s="16" t="s">
        <v>5522</v>
      </c>
      <c r="J6154" s="20" t="s">
        <v>116</v>
      </c>
      <c r="L6154" s="16" t="s">
        <v>116</v>
      </c>
      <c r="M6154" s="26" t="s">
        <v>5523</v>
      </c>
      <c r="N6154" s="26" t="s">
        <v>2343</v>
      </c>
      <c r="O6154" s="16" t="s">
        <v>188</v>
      </c>
      <c r="P6154" s="26" t="s">
        <v>443</v>
      </c>
      <c r="Q6154" s="26" t="s">
        <v>2343</v>
      </c>
      <c r="R6154" s="16" t="s">
        <v>139</v>
      </c>
      <c r="S6154" s="16" t="s">
        <v>84</v>
      </c>
      <c r="T6154" s="22">
        <v>0.85</v>
      </c>
      <c r="U6154" s="21">
        <v>44323</v>
      </c>
      <c r="V6154" s="16" t="s">
        <v>1179</v>
      </c>
      <c r="W6154" s="20" t="s">
        <v>43</v>
      </c>
      <c r="X6154" s="16" t="s">
        <v>78</v>
      </c>
      <c r="Z6154" s="25">
        <v>0</v>
      </c>
      <c r="AA6154" s="25">
        <v>0</v>
      </c>
      <c r="AB6154" s="25">
        <v>188330</v>
      </c>
      <c r="AC6154" s="25">
        <v>357600</v>
      </c>
      <c r="AD6154" s="25">
        <v>0</v>
      </c>
      <c r="AE6154" s="25">
        <v>0</v>
      </c>
      <c r="AF6154" s="25">
        <v>188330</v>
      </c>
      <c r="AG6154" s="25">
        <v>357600</v>
      </c>
      <c r="AH6154" s="25">
        <v>545930</v>
      </c>
      <c r="AI6154" s="16" t="s">
        <v>5524</v>
      </c>
    </row>
    <row r="6155" spans="1:35" x14ac:dyDescent="0.25">
      <c r="A6155" s="17">
        <v>129497</v>
      </c>
      <c r="B6155" s="18">
        <v>3</v>
      </c>
      <c r="C6155" s="16" t="s">
        <v>31</v>
      </c>
      <c r="D6155" s="21">
        <v>43685</v>
      </c>
      <c r="E6155" s="16" t="s">
        <v>75</v>
      </c>
      <c r="F6155" s="21">
        <v>44349</v>
      </c>
      <c r="G6155" s="16" t="s">
        <v>832</v>
      </c>
      <c r="H6155" s="26" t="s">
        <v>408</v>
      </c>
      <c r="I6155" s="16" t="s">
        <v>477</v>
      </c>
      <c r="J6155" s="20" t="s">
        <v>116</v>
      </c>
      <c r="L6155" s="16" t="s">
        <v>116</v>
      </c>
      <c r="M6155" s="26" t="s">
        <v>5525</v>
      </c>
      <c r="N6155" s="26" t="s">
        <v>2587</v>
      </c>
      <c r="O6155" s="16" t="s">
        <v>188</v>
      </c>
      <c r="P6155" s="26" t="s">
        <v>443</v>
      </c>
      <c r="Q6155" s="26" t="s">
        <v>2587</v>
      </c>
      <c r="R6155" s="16" t="s">
        <v>139</v>
      </c>
      <c r="S6155" s="16" t="s">
        <v>84</v>
      </c>
      <c r="T6155" s="22">
        <v>2.83</v>
      </c>
      <c r="U6155" s="21">
        <v>44323</v>
      </c>
      <c r="V6155" s="16" t="s">
        <v>2358</v>
      </c>
      <c r="W6155" s="20" t="s">
        <v>472</v>
      </c>
      <c r="X6155" s="16" t="s">
        <v>140</v>
      </c>
      <c r="Z6155" s="25">
        <v>0</v>
      </c>
      <c r="AA6155" s="25">
        <v>0</v>
      </c>
      <c r="AB6155" s="25">
        <v>21137</v>
      </c>
      <c r="AC6155" s="25">
        <v>1748930</v>
      </c>
      <c r="AD6155" s="25">
        <v>0</v>
      </c>
      <c r="AE6155" s="25">
        <v>0</v>
      </c>
      <c r="AF6155" s="25">
        <v>21137</v>
      </c>
      <c r="AG6155" s="25">
        <v>1748930</v>
      </c>
      <c r="AH6155" s="25">
        <v>1770067</v>
      </c>
      <c r="AI6155" s="16" t="s">
        <v>5526</v>
      </c>
    </row>
    <row r="6156" spans="1:35" x14ac:dyDescent="0.25">
      <c r="A6156" s="17">
        <v>129498</v>
      </c>
      <c r="B6156" s="18">
        <v>3</v>
      </c>
      <c r="C6156" s="16" t="s">
        <v>31</v>
      </c>
      <c r="D6156" s="21">
        <v>43685</v>
      </c>
      <c r="E6156" s="16" t="s">
        <v>75</v>
      </c>
      <c r="F6156" s="21">
        <v>44299</v>
      </c>
      <c r="G6156" s="16" t="s">
        <v>832</v>
      </c>
      <c r="H6156" s="26" t="s">
        <v>273</v>
      </c>
      <c r="I6156" s="16" t="s">
        <v>2345</v>
      </c>
      <c r="J6156" s="20" t="s">
        <v>116</v>
      </c>
      <c r="L6156" s="16" t="s">
        <v>116</v>
      </c>
      <c r="M6156" s="26" t="s">
        <v>5527</v>
      </c>
      <c r="N6156" s="26" t="s">
        <v>2343</v>
      </c>
      <c r="O6156" s="16" t="s">
        <v>188</v>
      </c>
      <c r="P6156" s="26" t="s">
        <v>2347</v>
      </c>
      <c r="Q6156" s="26" t="s">
        <v>2343</v>
      </c>
      <c r="R6156" s="16" t="s">
        <v>139</v>
      </c>
      <c r="S6156" s="16" t="s">
        <v>84</v>
      </c>
      <c r="T6156" s="22">
        <v>4.4000000000000004</v>
      </c>
      <c r="U6156" s="21">
        <v>44281</v>
      </c>
      <c r="V6156" s="16" t="s">
        <v>1179</v>
      </c>
      <c r="W6156" s="20" t="s">
        <v>43</v>
      </c>
      <c r="X6156" s="16" t="s">
        <v>78</v>
      </c>
      <c r="Y6156" s="26" t="s">
        <v>5528</v>
      </c>
      <c r="Z6156" s="25">
        <v>0</v>
      </c>
      <c r="AA6156" s="25">
        <v>0</v>
      </c>
      <c r="AB6156" s="25">
        <v>196405</v>
      </c>
      <c r="AC6156" s="25">
        <v>1063520</v>
      </c>
      <c r="AD6156" s="25">
        <v>0</v>
      </c>
      <c r="AE6156" s="25">
        <v>0</v>
      </c>
      <c r="AF6156" s="25">
        <v>196405</v>
      </c>
      <c r="AG6156" s="25">
        <v>1063520</v>
      </c>
      <c r="AH6156" s="25">
        <v>1259925</v>
      </c>
      <c r="AI6156" s="16" t="s">
        <v>5529</v>
      </c>
    </row>
    <row r="6157" spans="1:35" x14ac:dyDescent="0.25">
      <c r="A6157" s="17">
        <v>129499</v>
      </c>
      <c r="B6157" s="18">
        <v>3</v>
      </c>
      <c r="C6157" s="16" t="s">
        <v>31</v>
      </c>
      <c r="D6157" s="21">
        <v>43685</v>
      </c>
      <c r="E6157" s="16" t="s">
        <v>75</v>
      </c>
      <c r="F6157" s="21">
        <v>44299</v>
      </c>
      <c r="G6157" s="16" t="s">
        <v>832</v>
      </c>
      <c r="H6157" s="26" t="s">
        <v>273</v>
      </c>
      <c r="I6157" s="16" t="s">
        <v>2345</v>
      </c>
      <c r="J6157" s="20" t="s">
        <v>116</v>
      </c>
      <c r="L6157" s="16" t="s">
        <v>116</v>
      </c>
      <c r="M6157" s="26" t="s">
        <v>5530</v>
      </c>
      <c r="N6157" s="26" t="s">
        <v>2343</v>
      </c>
      <c r="O6157" s="16" t="s">
        <v>188</v>
      </c>
      <c r="P6157" s="26" t="s">
        <v>188</v>
      </c>
      <c r="Q6157" s="26" t="s">
        <v>2343</v>
      </c>
      <c r="T6157" s="22">
        <v>1.81</v>
      </c>
      <c r="U6157" s="21">
        <v>44281</v>
      </c>
      <c r="V6157" s="16" t="s">
        <v>1179</v>
      </c>
      <c r="W6157" s="20" t="s">
        <v>43</v>
      </c>
      <c r="X6157" s="16" t="s">
        <v>78</v>
      </c>
      <c r="Z6157" s="25">
        <v>0</v>
      </c>
      <c r="AA6157" s="25">
        <v>0</v>
      </c>
      <c r="AB6157" s="25">
        <v>0</v>
      </c>
      <c r="AC6157" s="25">
        <v>359250</v>
      </c>
      <c r="AD6157" s="25">
        <v>0</v>
      </c>
      <c r="AE6157" s="25">
        <v>0</v>
      </c>
      <c r="AF6157" s="25">
        <v>0</v>
      </c>
      <c r="AG6157" s="25">
        <v>359250</v>
      </c>
      <c r="AH6157" s="25">
        <v>359250</v>
      </c>
      <c r="AI6157" s="16" t="s">
        <v>5531</v>
      </c>
    </row>
    <row r="6158" spans="1:35" x14ac:dyDescent="0.25">
      <c r="A6158" s="17">
        <v>129502</v>
      </c>
      <c r="B6158" s="18">
        <v>3</v>
      </c>
      <c r="C6158" s="16" t="s">
        <v>31</v>
      </c>
      <c r="D6158" s="21">
        <v>43685</v>
      </c>
      <c r="E6158" s="16" t="s">
        <v>75</v>
      </c>
      <c r="F6158" s="21">
        <v>44349</v>
      </c>
      <c r="G6158" s="16" t="s">
        <v>832</v>
      </c>
      <c r="H6158" s="26" t="s">
        <v>5532</v>
      </c>
      <c r="I6158" s="16" t="s">
        <v>802</v>
      </c>
      <c r="J6158" s="20" t="s">
        <v>116</v>
      </c>
      <c r="L6158" s="16" t="s">
        <v>116</v>
      </c>
      <c r="M6158" s="26" t="s">
        <v>5533</v>
      </c>
      <c r="N6158" s="26" t="s">
        <v>2587</v>
      </c>
      <c r="O6158" s="16" t="s">
        <v>188</v>
      </c>
      <c r="P6158" s="26" t="s">
        <v>188</v>
      </c>
      <c r="Q6158" s="26" t="s">
        <v>2587</v>
      </c>
      <c r="R6158" s="16" t="s">
        <v>139</v>
      </c>
      <c r="S6158" s="16" t="s">
        <v>84</v>
      </c>
      <c r="T6158" s="22">
        <v>8.15</v>
      </c>
      <c r="U6158" s="21">
        <v>44323</v>
      </c>
      <c r="V6158" s="16" t="s">
        <v>2358</v>
      </c>
      <c r="W6158" s="20" t="s">
        <v>472</v>
      </c>
      <c r="X6158" s="16" t="s">
        <v>140</v>
      </c>
      <c r="Z6158" s="25">
        <v>0</v>
      </c>
      <c r="AA6158" s="25">
        <v>0</v>
      </c>
      <c r="AB6158" s="25">
        <v>0</v>
      </c>
      <c r="AC6158" s="25">
        <v>1384260</v>
      </c>
      <c r="AD6158" s="25">
        <v>0</v>
      </c>
      <c r="AE6158" s="25">
        <v>0</v>
      </c>
      <c r="AF6158" s="25">
        <v>0</v>
      </c>
      <c r="AG6158" s="25">
        <v>1384260</v>
      </c>
      <c r="AH6158" s="25">
        <v>1384260</v>
      </c>
      <c r="AI6158" s="16" t="s">
        <v>5534</v>
      </c>
    </row>
    <row r="6159" spans="1:35" x14ac:dyDescent="0.25">
      <c r="A6159" s="17">
        <v>129503</v>
      </c>
      <c r="B6159" s="18">
        <v>3</v>
      </c>
      <c r="C6159" s="16" t="s">
        <v>73</v>
      </c>
      <c r="D6159" s="21">
        <v>43685</v>
      </c>
      <c r="E6159" s="16" t="s">
        <v>75</v>
      </c>
      <c r="F6159" s="21">
        <v>43686</v>
      </c>
      <c r="G6159" s="16" t="s">
        <v>75</v>
      </c>
      <c r="H6159" s="26" t="s">
        <v>365</v>
      </c>
      <c r="I6159" s="16" t="s">
        <v>802</v>
      </c>
      <c r="J6159" s="20" t="s">
        <v>116</v>
      </c>
      <c r="L6159" s="16" t="s">
        <v>116</v>
      </c>
      <c r="M6159" s="26" t="s">
        <v>10309</v>
      </c>
      <c r="N6159" s="26" t="s">
        <v>2587</v>
      </c>
      <c r="O6159" s="16" t="s">
        <v>188</v>
      </c>
      <c r="P6159" s="26" t="s">
        <v>188</v>
      </c>
      <c r="Q6159" s="26" t="s">
        <v>2587</v>
      </c>
      <c r="R6159" s="16" t="s">
        <v>139</v>
      </c>
      <c r="S6159" s="16" t="s">
        <v>4621</v>
      </c>
      <c r="T6159" s="22">
        <v>1.33</v>
      </c>
      <c r="W6159" s="20" t="s">
        <v>43</v>
      </c>
      <c r="X6159" s="16" t="s">
        <v>140</v>
      </c>
      <c r="Z6159" s="24" t="s">
        <v>32</v>
      </c>
      <c r="AA6159" s="24" t="s">
        <v>32</v>
      </c>
      <c r="AB6159" s="24" t="s">
        <v>32</v>
      </c>
      <c r="AC6159" s="24" t="s">
        <v>32</v>
      </c>
      <c r="AD6159" s="24" t="s">
        <v>32</v>
      </c>
      <c r="AE6159" s="24" t="s">
        <v>32</v>
      </c>
      <c r="AF6159" s="24" t="s">
        <v>32</v>
      </c>
      <c r="AG6159" s="24" t="s">
        <v>32</v>
      </c>
      <c r="AH6159" s="24" t="s">
        <v>32</v>
      </c>
    </row>
    <row r="6160" spans="1:35" x14ac:dyDescent="0.25">
      <c r="A6160" s="17">
        <v>129504</v>
      </c>
      <c r="B6160" s="18">
        <v>3</v>
      </c>
      <c r="C6160" s="16" t="s">
        <v>73</v>
      </c>
      <c r="D6160" s="21">
        <v>43685</v>
      </c>
      <c r="E6160" s="16" t="s">
        <v>75</v>
      </c>
      <c r="F6160" s="21">
        <v>44218</v>
      </c>
      <c r="G6160" s="16" t="s">
        <v>75</v>
      </c>
      <c r="H6160" s="26" t="s">
        <v>5532</v>
      </c>
      <c r="I6160" s="16" t="s">
        <v>3618</v>
      </c>
      <c r="J6160" s="20" t="s">
        <v>116</v>
      </c>
      <c r="L6160" s="16" t="s">
        <v>116</v>
      </c>
      <c r="M6160" s="26" t="s">
        <v>10308</v>
      </c>
      <c r="N6160" s="26" t="s">
        <v>4108</v>
      </c>
      <c r="O6160" s="16" t="s">
        <v>188</v>
      </c>
      <c r="P6160" s="26" t="s">
        <v>188</v>
      </c>
      <c r="Q6160" s="26" t="s">
        <v>4108</v>
      </c>
      <c r="R6160" s="16" t="s">
        <v>139</v>
      </c>
      <c r="S6160" s="16" t="s">
        <v>4621</v>
      </c>
      <c r="T6160" s="22">
        <v>7.07</v>
      </c>
      <c r="V6160" s="16" t="s">
        <v>1179</v>
      </c>
      <c r="W6160" s="20" t="s">
        <v>43</v>
      </c>
      <c r="X6160" s="16" t="s">
        <v>78</v>
      </c>
      <c r="Z6160" s="24" t="s">
        <v>32</v>
      </c>
      <c r="AA6160" s="24" t="s">
        <v>32</v>
      </c>
      <c r="AB6160" s="24" t="s">
        <v>32</v>
      </c>
      <c r="AC6160" s="24" t="s">
        <v>32</v>
      </c>
      <c r="AD6160" s="24" t="s">
        <v>32</v>
      </c>
      <c r="AE6160" s="24" t="s">
        <v>32</v>
      </c>
      <c r="AF6160" s="24" t="s">
        <v>32</v>
      </c>
      <c r="AG6160" s="24" t="s">
        <v>32</v>
      </c>
      <c r="AH6160" s="24" t="s">
        <v>32</v>
      </c>
    </row>
    <row r="6161" spans="1:35" x14ac:dyDescent="0.25">
      <c r="A6161" s="17">
        <v>129505</v>
      </c>
      <c r="B6161" s="18">
        <v>3</v>
      </c>
      <c r="C6161" s="16" t="s">
        <v>31</v>
      </c>
      <c r="D6161" s="21">
        <v>43685</v>
      </c>
      <c r="E6161" s="16" t="s">
        <v>75</v>
      </c>
      <c r="F6161" s="21">
        <v>44305</v>
      </c>
      <c r="G6161" s="16" t="s">
        <v>75</v>
      </c>
      <c r="H6161" s="26" t="s">
        <v>434</v>
      </c>
      <c r="I6161" s="16" t="s">
        <v>441</v>
      </c>
      <c r="J6161" s="20" t="s">
        <v>116</v>
      </c>
      <c r="L6161" s="16" t="s">
        <v>116</v>
      </c>
      <c r="M6161" s="26" t="s">
        <v>5535</v>
      </c>
      <c r="N6161" s="26" t="s">
        <v>2587</v>
      </c>
      <c r="O6161" s="16" t="s">
        <v>188</v>
      </c>
      <c r="P6161" s="26" t="s">
        <v>443</v>
      </c>
      <c r="Q6161" s="26" t="s">
        <v>2587</v>
      </c>
      <c r="R6161" s="16" t="s">
        <v>139</v>
      </c>
      <c r="S6161" s="16" t="s">
        <v>84</v>
      </c>
      <c r="T6161" s="22">
        <v>4.91</v>
      </c>
      <c r="U6161" s="21">
        <v>44281</v>
      </c>
      <c r="V6161" s="16" t="s">
        <v>2358</v>
      </c>
      <c r="W6161" s="20" t="s">
        <v>43</v>
      </c>
      <c r="X6161" s="16" t="s">
        <v>140</v>
      </c>
      <c r="Z6161" s="25">
        <v>0</v>
      </c>
      <c r="AA6161" s="25">
        <v>0</v>
      </c>
      <c r="AB6161" s="25">
        <v>23715</v>
      </c>
      <c r="AC6161" s="25">
        <v>1370020</v>
      </c>
      <c r="AD6161" s="25">
        <v>0</v>
      </c>
      <c r="AE6161" s="25">
        <v>0</v>
      </c>
      <c r="AF6161" s="25">
        <v>23715</v>
      </c>
      <c r="AG6161" s="25">
        <v>1370020</v>
      </c>
      <c r="AH6161" s="25">
        <v>1393735</v>
      </c>
      <c r="AI6161" s="16" t="s">
        <v>5536</v>
      </c>
    </row>
    <row r="6162" spans="1:35" x14ac:dyDescent="0.25">
      <c r="A6162" s="17">
        <v>129506</v>
      </c>
      <c r="B6162" s="18">
        <v>3</v>
      </c>
      <c r="C6162" s="16" t="s">
        <v>73</v>
      </c>
      <c r="D6162" s="21">
        <v>43685</v>
      </c>
      <c r="E6162" s="16" t="s">
        <v>75</v>
      </c>
      <c r="F6162" s="21">
        <v>44046</v>
      </c>
      <c r="G6162" s="16" t="s">
        <v>75</v>
      </c>
      <c r="H6162" s="26" t="s">
        <v>788</v>
      </c>
      <c r="I6162" s="16" t="s">
        <v>686</v>
      </c>
      <c r="J6162" s="20" t="s">
        <v>116</v>
      </c>
      <c r="L6162" s="16" t="s">
        <v>116</v>
      </c>
      <c r="M6162" s="26" t="s">
        <v>10307</v>
      </c>
      <c r="N6162" s="26" t="s">
        <v>4108</v>
      </c>
      <c r="O6162" s="16" t="s">
        <v>188</v>
      </c>
      <c r="P6162" s="26" t="s">
        <v>188</v>
      </c>
      <c r="Q6162" s="26" t="s">
        <v>4108</v>
      </c>
      <c r="R6162" s="16" t="s">
        <v>139</v>
      </c>
      <c r="S6162" s="16" t="s">
        <v>4621</v>
      </c>
      <c r="T6162" s="22">
        <v>5.97</v>
      </c>
      <c r="V6162" s="16" t="s">
        <v>1179</v>
      </c>
      <c r="W6162" s="20" t="s">
        <v>43</v>
      </c>
      <c r="X6162" s="16" t="s">
        <v>78</v>
      </c>
      <c r="Z6162" s="24" t="s">
        <v>32</v>
      </c>
      <c r="AA6162" s="24" t="s">
        <v>32</v>
      </c>
      <c r="AB6162" s="24" t="s">
        <v>32</v>
      </c>
      <c r="AC6162" s="24" t="s">
        <v>32</v>
      </c>
      <c r="AD6162" s="24" t="s">
        <v>32</v>
      </c>
      <c r="AE6162" s="24" t="s">
        <v>32</v>
      </c>
      <c r="AF6162" s="24" t="s">
        <v>32</v>
      </c>
      <c r="AG6162" s="24" t="s">
        <v>32</v>
      </c>
      <c r="AH6162" s="24" t="s">
        <v>32</v>
      </c>
      <c r="AI6162" s="16" t="s">
        <v>10306</v>
      </c>
    </row>
    <row r="6163" spans="1:35" x14ac:dyDescent="0.25">
      <c r="A6163" s="17">
        <v>129507</v>
      </c>
      <c r="B6163" s="18">
        <v>3</v>
      </c>
      <c r="C6163" s="16" t="s">
        <v>73</v>
      </c>
      <c r="D6163" s="21">
        <v>43685</v>
      </c>
      <c r="E6163" s="16" t="s">
        <v>75</v>
      </c>
      <c r="F6163" s="21">
        <v>44273</v>
      </c>
      <c r="G6163" s="16" t="s">
        <v>75</v>
      </c>
      <c r="H6163" s="26" t="s">
        <v>49</v>
      </c>
      <c r="I6163" s="16" t="s">
        <v>2345</v>
      </c>
      <c r="J6163" s="20" t="s">
        <v>116</v>
      </c>
      <c r="L6163" s="16" t="s">
        <v>116</v>
      </c>
      <c r="M6163" s="26" t="s">
        <v>10305</v>
      </c>
      <c r="N6163" s="26" t="s">
        <v>2357</v>
      </c>
      <c r="O6163" s="16" t="s">
        <v>188</v>
      </c>
      <c r="P6163" s="26" t="s">
        <v>188</v>
      </c>
      <c r="Q6163" s="26" t="s">
        <v>2357</v>
      </c>
      <c r="R6163" s="16" t="s">
        <v>139</v>
      </c>
      <c r="S6163" s="16" t="s">
        <v>4621</v>
      </c>
      <c r="T6163" s="22">
        <v>11.11</v>
      </c>
      <c r="V6163" s="16" t="s">
        <v>2358</v>
      </c>
      <c r="W6163" s="20" t="s">
        <v>43</v>
      </c>
      <c r="X6163" s="16" t="s">
        <v>511</v>
      </c>
      <c r="Z6163" s="24" t="s">
        <v>32</v>
      </c>
      <c r="AA6163" s="24" t="s">
        <v>32</v>
      </c>
      <c r="AB6163" s="24" t="s">
        <v>32</v>
      </c>
      <c r="AC6163" s="24" t="s">
        <v>32</v>
      </c>
      <c r="AD6163" s="24" t="s">
        <v>32</v>
      </c>
      <c r="AE6163" s="24" t="s">
        <v>32</v>
      </c>
      <c r="AF6163" s="24" t="s">
        <v>32</v>
      </c>
      <c r="AG6163" s="24" t="s">
        <v>32</v>
      </c>
      <c r="AH6163" s="24" t="s">
        <v>32</v>
      </c>
      <c r="AI6163" s="16" t="s">
        <v>10304</v>
      </c>
    </row>
    <row r="6164" spans="1:35" x14ac:dyDescent="0.25">
      <c r="A6164" s="17">
        <v>129508</v>
      </c>
      <c r="B6164" s="18">
        <v>3</v>
      </c>
      <c r="C6164" s="16" t="s">
        <v>31</v>
      </c>
      <c r="D6164" s="21">
        <v>43685</v>
      </c>
      <c r="E6164" s="16" t="s">
        <v>75</v>
      </c>
      <c r="F6164" s="21">
        <v>44349</v>
      </c>
      <c r="G6164" s="16" t="s">
        <v>832</v>
      </c>
      <c r="H6164" s="26" t="s">
        <v>405</v>
      </c>
      <c r="I6164" s="16" t="s">
        <v>1690</v>
      </c>
      <c r="J6164" s="20" t="s">
        <v>116</v>
      </c>
      <c r="L6164" s="16" t="s">
        <v>116</v>
      </c>
      <c r="M6164" s="26" t="s">
        <v>5537</v>
      </c>
      <c r="N6164" s="26" t="s">
        <v>2343</v>
      </c>
      <c r="O6164" s="16" t="s">
        <v>188</v>
      </c>
      <c r="P6164" s="26" t="s">
        <v>443</v>
      </c>
      <c r="Q6164" s="26" t="s">
        <v>2343</v>
      </c>
      <c r="R6164" s="16" t="s">
        <v>139</v>
      </c>
      <c r="S6164" s="16" t="s">
        <v>84</v>
      </c>
      <c r="T6164" s="22">
        <v>5.79</v>
      </c>
      <c r="U6164" s="21">
        <v>44323</v>
      </c>
      <c r="V6164" s="16" t="s">
        <v>1179</v>
      </c>
      <c r="W6164" s="20" t="s">
        <v>43</v>
      </c>
      <c r="X6164" s="16" t="s">
        <v>78</v>
      </c>
      <c r="Z6164" s="25">
        <v>0</v>
      </c>
      <c r="AA6164" s="25">
        <v>0</v>
      </c>
      <c r="AB6164" s="25">
        <v>106502</v>
      </c>
      <c r="AC6164" s="25">
        <v>1265362</v>
      </c>
      <c r="AD6164" s="25">
        <v>0</v>
      </c>
      <c r="AE6164" s="25">
        <v>0</v>
      </c>
      <c r="AF6164" s="25">
        <v>106502</v>
      </c>
      <c r="AG6164" s="25">
        <v>1265362</v>
      </c>
      <c r="AH6164" s="25">
        <v>1371864</v>
      </c>
      <c r="AI6164" s="16" t="s">
        <v>5538</v>
      </c>
    </row>
    <row r="6165" spans="1:35" x14ac:dyDescent="0.25">
      <c r="A6165" s="17">
        <v>129509</v>
      </c>
      <c r="B6165" s="18">
        <v>3</v>
      </c>
      <c r="C6165" s="16" t="s">
        <v>31</v>
      </c>
      <c r="D6165" s="21">
        <v>43685</v>
      </c>
      <c r="E6165" s="16" t="s">
        <v>75</v>
      </c>
      <c r="F6165" s="21">
        <v>44349</v>
      </c>
      <c r="G6165" s="16" t="s">
        <v>832</v>
      </c>
      <c r="H6165" s="26" t="s">
        <v>98</v>
      </c>
      <c r="I6165" s="16" t="s">
        <v>468</v>
      </c>
      <c r="J6165" s="20" t="s">
        <v>116</v>
      </c>
      <c r="L6165" s="16" t="s">
        <v>116</v>
      </c>
      <c r="M6165" s="26" t="s">
        <v>5539</v>
      </c>
      <c r="N6165" s="26" t="s">
        <v>2343</v>
      </c>
      <c r="O6165" s="16" t="s">
        <v>188</v>
      </c>
      <c r="P6165" s="26" t="s">
        <v>443</v>
      </c>
      <c r="Q6165" s="26" t="s">
        <v>2343</v>
      </c>
      <c r="R6165" s="16" t="s">
        <v>139</v>
      </c>
      <c r="S6165" s="16" t="s">
        <v>84</v>
      </c>
      <c r="T6165" s="22">
        <v>4</v>
      </c>
      <c r="U6165" s="21">
        <v>44323</v>
      </c>
      <c r="V6165" s="16" t="s">
        <v>1179</v>
      </c>
      <c r="W6165" s="20" t="s">
        <v>472</v>
      </c>
      <c r="X6165" s="16" t="s">
        <v>140</v>
      </c>
      <c r="Z6165" s="25">
        <v>0</v>
      </c>
      <c r="AA6165" s="25">
        <v>0</v>
      </c>
      <c r="AB6165" s="25">
        <v>405170</v>
      </c>
      <c r="AC6165" s="25">
        <v>2340710</v>
      </c>
      <c r="AD6165" s="25">
        <v>0</v>
      </c>
      <c r="AE6165" s="25">
        <v>0</v>
      </c>
      <c r="AF6165" s="25">
        <v>405170</v>
      </c>
      <c r="AG6165" s="25">
        <v>2340710</v>
      </c>
      <c r="AH6165" s="25">
        <v>2745880</v>
      </c>
      <c r="AI6165" s="16" t="s">
        <v>5540</v>
      </c>
    </row>
    <row r="6166" spans="1:35" x14ac:dyDescent="0.25">
      <c r="A6166" s="17">
        <v>129510</v>
      </c>
      <c r="B6166" s="18">
        <v>3</v>
      </c>
      <c r="C6166" s="16" t="s">
        <v>31</v>
      </c>
      <c r="D6166" s="21">
        <v>43685</v>
      </c>
      <c r="E6166" s="16" t="s">
        <v>75</v>
      </c>
      <c r="F6166" s="21">
        <v>44349</v>
      </c>
      <c r="G6166" s="16" t="s">
        <v>32</v>
      </c>
      <c r="H6166" s="26" t="s">
        <v>354</v>
      </c>
      <c r="I6166" s="16" t="s">
        <v>826</v>
      </c>
      <c r="J6166" s="20" t="s">
        <v>116</v>
      </c>
      <c r="L6166" s="16" t="s">
        <v>116</v>
      </c>
      <c r="M6166" s="26" t="s">
        <v>10303</v>
      </c>
      <c r="N6166" s="26" t="s">
        <v>2343</v>
      </c>
      <c r="O6166" s="16" t="s">
        <v>188</v>
      </c>
      <c r="P6166" s="26" t="s">
        <v>443</v>
      </c>
      <c r="Q6166" s="26" t="s">
        <v>2343</v>
      </c>
      <c r="R6166" s="16" t="s">
        <v>139</v>
      </c>
      <c r="S6166" s="16" t="s">
        <v>84</v>
      </c>
      <c r="T6166" s="22">
        <v>4.1500000000000004</v>
      </c>
      <c r="U6166" s="21">
        <v>44323</v>
      </c>
      <c r="V6166" s="16" t="s">
        <v>1179</v>
      </c>
      <c r="W6166" s="20" t="s">
        <v>43</v>
      </c>
      <c r="X6166" s="16" t="s">
        <v>78</v>
      </c>
      <c r="Z6166" s="24" t="s">
        <v>32</v>
      </c>
      <c r="AA6166" s="24" t="s">
        <v>32</v>
      </c>
      <c r="AB6166" s="24" t="s">
        <v>32</v>
      </c>
      <c r="AC6166" s="24" t="s">
        <v>32</v>
      </c>
      <c r="AD6166" s="24" t="s">
        <v>32</v>
      </c>
      <c r="AE6166" s="24" t="s">
        <v>32</v>
      </c>
      <c r="AF6166" s="24" t="s">
        <v>32</v>
      </c>
      <c r="AG6166" s="24" t="s">
        <v>32</v>
      </c>
      <c r="AH6166" s="24" t="s">
        <v>32</v>
      </c>
      <c r="AI6166" s="16" t="s">
        <v>10302</v>
      </c>
    </row>
    <row r="6167" spans="1:35" x14ac:dyDescent="0.25">
      <c r="A6167" s="17">
        <v>129511</v>
      </c>
      <c r="B6167" s="18">
        <v>3</v>
      </c>
      <c r="C6167" s="16" t="s">
        <v>31</v>
      </c>
      <c r="D6167" s="21">
        <v>43685</v>
      </c>
      <c r="E6167" s="16" t="s">
        <v>75</v>
      </c>
      <c r="F6167" s="21">
        <v>44349</v>
      </c>
      <c r="G6167" s="16" t="s">
        <v>32</v>
      </c>
      <c r="H6167" s="26" t="s">
        <v>173</v>
      </c>
      <c r="I6167" s="16" t="s">
        <v>826</v>
      </c>
      <c r="J6167" s="20" t="s">
        <v>116</v>
      </c>
      <c r="L6167" s="16" t="s">
        <v>116</v>
      </c>
      <c r="M6167" s="26" t="s">
        <v>10301</v>
      </c>
      <c r="N6167" s="26" t="s">
        <v>2343</v>
      </c>
      <c r="O6167" s="16" t="s">
        <v>188</v>
      </c>
      <c r="P6167" s="26" t="s">
        <v>443</v>
      </c>
      <c r="Q6167" s="26" t="s">
        <v>2343</v>
      </c>
      <c r="R6167" s="16" t="s">
        <v>139</v>
      </c>
      <c r="S6167" s="16" t="s">
        <v>84</v>
      </c>
      <c r="T6167" s="22">
        <v>2.33</v>
      </c>
      <c r="U6167" s="21">
        <v>44323</v>
      </c>
      <c r="W6167" s="20" t="s">
        <v>43</v>
      </c>
      <c r="X6167" s="16" t="s">
        <v>78</v>
      </c>
      <c r="Z6167" s="24" t="s">
        <v>32</v>
      </c>
      <c r="AA6167" s="24" t="s">
        <v>32</v>
      </c>
      <c r="AB6167" s="24" t="s">
        <v>32</v>
      </c>
      <c r="AC6167" s="24" t="s">
        <v>32</v>
      </c>
      <c r="AD6167" s="24" t="s">
        <v>32</v>
      </c>
      <c r="AE6167" s="24" t="s">
        <v>32</v>
      </c>
      <c r="AF6167" s="24" t="s">
        <v>32</v>
      </c>
      <c r="AG6167" s="24" t="s">
        <v>32</v>
      </c>
      <c r="AH6167" s="24" t="s">
        <v>32</v>
      </c>
      <c r="AI6167" s="16" t="s">
        <v>10300</v>
      </c>
    </row>
    <row r="6168" spans="1:35" x14ac:dyDescent="0.25">
      <c r="A6168" s="17">
        <v>129512</v>
      </c>
      <c r="B6168" s="18">
        <v>3</v>
      </c>
      <c r="C6168" s="16" t="s">
        <v>73</v>
      </c>
      <c r="D6168" s="21">
        <v>43685</v>
      </c>
      <c r="E6168" s="16" t="s">
        <v>75</v>
      </c>
      <c r="F6168" s="21">
        <v>44011</v>
      </c>
      <c r="G6168" s="16" t="s">
        <v>75</v>
      </c>
      <c r="H6168" s="26" t="s">
        <v>64</v>
      </c>
      <c r="I6168" s="16" t="s">
        <v>468</v>
      </c>
      <c r="J6168" s="20" t="s">
        <v>116</v>
      </c>
      <c r="L6168" s="16" t="s">
        <v>116</v>
      </c>
      <c r="M6168" s="26" t="s">
        <v>10299</v>
      </c>
      <c r="N6168" s="26" t="s">
        <v>2343</v>
      </c>
      <c r="O6168" s="16" t="s">
        <v>188</v>
      </c>
      <c r="P6168" s="26" t="s">
        <v>188</v>
      </c>
      <c r="Q6168" s="26" t="s">
        <v>2343</v>
      </c>
      <c r="R6168" s="16" t="s">
        <v>139</v>
      </c>
      <c r="S6168" s="16" t="s">
        <v>4621</v>
      </c>
      <c r="T6168" s="22">
        <v>8.82</v>
      </c>
      <c r="V6168" s="16" t="s">
        <v>1179</v>
      </c>
      <c r="W6168" s="20" t="s">
        <v>43</v>
      </c>
      <c r="X6168" s="16" t="s">
        <v>78</v>
      </c>
      <c r="Z6168" s="24" t="s">
        <v>32</v>
      </c>
      <c r="AA6168" s="24" t="s">
        <v>32</v>
      </c>
      <c r="AB6168" s="24" t="s">
        <v>32</v>
      </c>
      <c r="AC6168" s="24" t="s">
        <v>32</v>
      </c>
      <c r="AD6168" s="24" t="s">
        <v>32</v>
      </c>
      <c r="AE6168" s="24" t="s">
        <v>32</v>
      </c>
      <c r="AF6168" s="24" t="s">
        <v>32</v>
      </c>
      <c r="AG6168" s="24" t="s">
        <v>32</v>
      </c>
      <c r="AH6168" s="24" t="s">
        <v>32</v>
      </c>
      <c r="AI6168" s="16" t="s">
        <v>10298</v>
      </c>
    </row>
    <row r="6169" spans="1:35" x14ac:dyDescent="0.25">
      <c r="A6169" s="17">
        <v>129513</v>
      </c>
      <c r="B6169" s="18">
        <v>3</v>
      </c>
      <c r="C6169" s="16" t="s">
        <v>73</v>
      </c>
      <c r="D6169" s="21">
        <v>43685</v>
      </c>
      <c r="E6169" s="16" t="s">
        <v>75</v>
      </c>
      <c r="F6169" s="21">
        <v>44046</v>
      </c>
      <c r="G6169" s="16" t="s">
        <v>75</v>
      </c>
      <c r="H6169" s="26" t="s">
        <v>57</v>
      </c>
      <c r="I6169" s="16" t="s">
        <v>8737</v>
      </c>
      <c r="J6169" s="20" t="s">
        <v>116</v>
      </c>
      <c r="L6169" s="16" t="s">
        <v>116</v>
      </c>
      <c r="M6169" s="26" t="s">
        <v>10297</v>
      </c>
      <c r="N6169" s="26" t="s">
        <v>2357</v>
      </c>
      <c r="O6169" s="16" t="s">
        <v>188</v>
      </c>
      <c r="P6169" s="26" t="s">
        <v>188</v>
      </c>
      <c r="Q6169" s="26" t="s">
        <v>2357</v>
      </c>
      <c r="R6169" s="16" t="s">
        <v>139</v>
      </c>
      <c r="S6169" s="16" t="s">
        <v>4621</v>
      </c>
      <c r="T6169" s="22">
        <v>9.4600000000000009</v>
      </c>
      <c r="U6169" s="21">
        <v>44596</v>
      </c>
      <c r="V6169" s="16" t="s">
        <v>2358</v>
      </c>
      <c r="W6169" s="20" t="s">
        <v>43</v>
      </c>
      <c r="X6169" s="16" t="s">
        <v>78</v>
      </c>
      <c r="Z6169" s="24" t="s">
        <v>32</v>
      </c>
      <c r="AA6169" s="24" t="s">
        <v>32</v>
      </c>
      <c r="AB6169" s="24" t="s">
        <v>32</v>
      </c>
      <c r="AC6169" s="24" t="s">
        <v>32</v>
      </c>
      <c r="AD6169" s="24" t="s">
        <v>32</v>
      </c>
      <c r="AE6169" s="24" t="s">
        <v>32</v>
      </c>
      <c r="AF6169" s="24" t="s">
        <v>32</v>
      </c>
      <c r="AG6169" s="24" t="s">
        <v>32</v>
      </c>
      <c r="AH6169" s="24" t="s">
        <v>32</v>
      </c>
      <c r="AI6169" s="16" t="s">
        <v>10296</v>
      </c>
    </row>
    <row r="6170" spans="1:35" x14ac:dyDescent="0.25">
      <c r="A6170" s="17">
        <v>129514</v>
      </c>
      <c r="B6170" s="18">
        <v>3</v>
      </c>
      <c r="C6170" s="16" t="s">
        <v>73</v>
      </c>
      <c r="D6170" s="21">
        <v>43685</v>
      </c>
      <c r="E6170" s="16" t="s">
        <v>75</v>
      </c>
      <c r="F6170" s="21">
        <v>44273</v>
      </c>
      <c r="G6170" s="16" t="s">
        <v>75</v>
      </c>
      <c r="H6170" s="26" t="s">
        <v>408</v>
      </c>
      <c r="I6170" s="16" t="s">
        <v>477</v>
      </c>
      <c r="J6170" s="20" t="s">
        <v>116</v>
      </c>
      <c r="L6170" s="16" t="s">
        <v>116</v>
      </c>
      <c r="M6170" s="26" t="s">
        <v>10295</v>
      </c>
      <c r="N6170" s="26" t="s">
        <v>2587</v>
      </c>
      <c r="O6170" s="16" t="s">
        <v>188</v>
      </c>
      <c r="P6170" s="26" t="s">
        <v>188</v>
      </c>
      <c r="Q6170" s="26" t="s">
        <v>2587</v>
      </c>
      <c r="R6170" s="16" t="s">
        <v>139</v>
      </c>
      <c r="S6170" s="16" t="s">
        <v>4621</v>
      </c>
      <c r="T6170" s="22">
        <v>4.0999999999999996</v>
      </c>
      <c r="V6170" s="16" t="s">
        <v>2358</v>
      </c>
      <c r="W6170" s="20" t="s">
        <v>43</v>
      </c>
      <c r="X6170" s="16" t="s">
        <v>140</v>
      </c>
      <c r="Z6170" s="24" t="s">
        <v>32</v>
      </c>
      <c r="AA6170" s="24" t="s">
        <v>32</v>
      </c>
      <c r="AB6170" s="24" t="s">
        <v>32</v>
      </c>
      <c r="AC6170" s="24" t="s">
        <v>32</v>
      </c>
      <c r="AD6170" s="24" t="s">
        <v>32</v>
      </c>
      <c r="AE6170" s="24" t="s">
        <v>32</v>
      </c>
      <c r="AF6170" s="24" t="s">
        <v>32</v>
      </c>
      <c r="AG6170" s="24" t="s">
        <v>32</v>
      </c>
      <c r="AH6170" s="24" t="s">
        <v>32</v>
      </c>
      <c r="AI6170" s="16" t="s">
        <v>10294</v>
      </c>
    </row>
    <row r="6171" spans="1:35" x14ac:dyDescent="0.25">
      <c r="A6171" s="17">
        <v>129515</v>
      </c>
      <c r="B6171" s="18">
        <v>3</v>
      </c>
      <c r="C6171" s="16" t="s">
        <v>73</v>
      </c>
      <c r="D6171" s="21">
        <v>43685</v>
      </c>
      <c r="E6171" s="16" t="s">
        <v>75</v>
      </c>
      <c r="F6171" s="21">
        <v>44321</v>
      </c>
      <c r="G6171" s="16" t="s">
        <v>75</v>
      </c>
      <c r="H6171" s="26" t="s">
        <v>434</v>
      </c>
      <c r="I6171" s="16" t="s">
        <v>605</v>
      </c>
      <c r="J6171" s="20" t="s">
        <v>116</v>
      </c>
      <c r="L6171" s="16" t="s">
        <v>116</v>
      </c>
      <c r="M6171" s="26" t="s">
        <v>10293</v>
      </c>
      <c r="N6171" s="26" t="s">
        <v>2343</v>
      </c>
      <c r="O6171" s="16" t="s">
        <v>188</v>
      </c>
      <c r="P6171" s="26" t="s">
        <v>443</v>
      </c>
      <c r="Q6171" s="26" t="s">
        <v>2343</v>
      </c>
      <c r="R6171" s="16" t="s">
        <v>139</v>
      </c>
      <c r="S6171" s="16" t="s">
        <v>4621</v>
      </c>
      <c r="T6171" s="22">
        <v>1.33</v>
      </c>
      <c r="U6171" s="21">
        <v>44596</v>
      </c>
      <c r="V6171" s="16" t="s">
        <v>1179</v>
      </c>
      <c r="W6171" s="20" t="s">
        <v>43</v>
      </c>
      <c r="X6171" s="16" t="s">
        <v>78</v>
      </c>
      <c r="Z6171" s="24" t="s">
        <v>32</v>
      </c>
      <c r="AA6171" s="24" t="s">
        <v>32</v>
      </c>
      <c r="AB6171" s="24" t="s">
        <v>32</v>
      </c>
      <c r="AC6171" s="24" t="s">
        <v>32</v>
      </c>
      <c r="AD6171" s="24" t="s">
        <v>32</v>
      </c>
      <c r="AE6171" s="24" t="s">
        <v>32</v>
      </c>
      <c r="AF6171" s="24" t="s">
        <v>32</v>
      </c>
      <c r="AG6171" s="24" t="s">
        <v>32</v>
      </c>
      <c r="AH6171" s="24" t="s">
        <v>32</v>
      </c>
      <c r="AI6171" s="16" t="s">
        <v>10292</v>
      </c>
    </row>
    <row r="6172" spans="1:35" x14ac:dyDescent="0.25">
      <c r="A6172" s="17">
        <v>129516</v>
      </c>
      <c r="B6172" s="18">
        <v>3</v>
      </c>
      <c r="C6172" s="16" t="s">
        <v>73</v>
      </c>
      <c r="D6172" s="21">
        <v>43685</v>
      </c>
      <c r="E6172" s="16" t="s">
        <v>75</v>
      </c>
      <c r="F6172" s="21">
        <v>44321</v>
      </c>
      <c r="G6172" s="16" t="s">
        <v>832</v>
      </c>
      <c r="H6172" s="26" t="s">
        <v>57</v>
      </c>
      <c r="I6172" s="16" t="s">
        <v>691</v>
      </c>
      <c r="J6172" s="20" t="s">
        <v>116</v>
      </c>
      <c r="L6172" s="16" t="s">
        <v>116</v>
      </c>
      <c r="M6172" s="26" t="s">
        <v>5541</v>
      </c>
      <c r="N6172" s="26" t="s">
        <v>5542</v>
      </c>
      <c r="O6172" s="16" t="s">
        <v>188</v>
      </c>
      <c r="P6172" s="26" t="s">
        <v>188</v>
      </c>
      <c r="Q6172" s="26" t="s">
        <v>5542</v>
      </c>
      <c r="R6172" s="16" t="s">
        <v>139</v>
      </c>
      <c r="S6172" s="16" t="s">
        <v>4621</v>
      </c>
      <c r="T6172" s="22">
        <v>5.29</v>
      </c>
      <c r="U6172" s="21">
        <v>44365</v>
      </c>
      <c r="V6172" s="16" t="s">
        <v>1179</v>
      </c>
      <c r="W6172" s="20" t="s">
        <v>472</v>
      </c>
      <c r="X6172" s="16" t="s">
        <v>140</v>
      </c>
      <c r="Z6172" s="25">
        <v>0</v>
      </c>
      <c r="AA6172" s="25">
        <v>0</v>
      </c>
      <c r="AB6172" s="25">
        <v>0</v>
      </c>
      <c r="AC6172" s="25">
        <v>3308920</v>
      </c>
      <c r="AD6172" s="25">
        <v>0</v>
      </c>
      <c r="AE6172" s="25">
        <v>0</v>
      </c>
      <c r="AF6172" s="25">
        <v>0</v>
      </c>
      <c r="AG6172" s="25">
        <v>3308920</v>
      </c>
      <c r="AH6172" s="25">
        <v>3308920</v>
      </c>
      <c r="AI6172" s="16" t="s">
        <v>5543</v>
      </c>
    </row>
    <row r="6173" spans="1:35" x14ac:dyDescent="0.25">
      <c r="A6173" s="17">
        <v>129517</v>
      </c>
      <c r="B6173" s="18">
        <v>3</v>
      </c>
      <c r="C6173" s="16" t="s">
        <v>73</v>
      </c>
      <c r="D6173" s="21">
        <v>43685</v>
      </c>
      <c r="E6173" s="16" t="s">
        <v>75</v>
      </c>
      <c r="F6173" s="21">
        <v>44074</v>
      </c>
      <c r="G6173" s="16" t="s">
        <v>75</v>
      </c>
      <c r="H6173" s="26" t="s">
        <v>49</v>
      </c>
      <c r="I6173" s="16" t="s">
        <v>441</v>
      </c>
      <c r="J6173" s="20" t="s">
        <v>116</v>
      </c>
      <c r="L6173" s="16" t="s">
        <v>116</v>
      </c>
      <c r="M6173" s="26" t="s">
        <v>10291</v>
      </c>
      <c r="N6173" s="26" t="s">
        <v>2587</v>
      </c>
      <c r="O6173" s="16" t="s">
        <v>188</v>
      </c>
      <c r="P6173" s="26" t="s">
        <v>188</v>
      </c>
      <c r="Q6173" s="26" t="s">
        <v>2587</v>
      </c>
      <c r="R6173" s="16" t="s">
        <v>139</v>
      </c>
      <c r="S6173" s="16" t="s">
        <v>4621</v>
      </c>
      <c r="T6173" s="22">
        <v>4.53</v>
      </c>
      <c r="V6173" s="16" t="s">
        <v>2358</v>
      </c>
      <c r="W6173" s="20" t="s">
        <v>43</v>
      </c>
      <c r="X6173" s="16" t="s">
        <v>140</v>
      </c>
      <c r="Z6173" s="24" t="s">
        <v>32</v>
      </c>
      <c r="AA6173" s="24" t="s">
        <v>32</v>
      </c>
      <c r="AB6173" s="24" t="s">
        <v>32</v>
      </c>
      <c r="AC6173" s="24" t="s">
        <v>32</v>
      </c>
      <c r="AD6173" s="24" t="s">
        <v>32</v>
      </c>
      <c r="AE6173" s="24" t="s">
        <v>32</v>
      </c>
      <c r="AF6173" s="24" t="s">
        <v>32</v>
      </c>
      <c r="AG6173" s="24" t="s">
        <v>32</v>
      </c>
      <c r="AH6173" s="24" t="s">
        <v>32</v>
      </c>
      <c r="AI6173" s="16" t="s">
        <v>10290</v>
      </c>
    </row>
    <row r="6174" spans="1:35" x14ac:dyDescent="0.25">
      <c r="A6174" s="17">
        <v>129518</v>
      </c>
      <c r="B6174" s="18">
        <v>3</v>
      </c>
      <c r="C6174" s="16" t="s">
        <v>73</v>
      </c>
      <c r="D6174" s="21">
        <v>43685</v>
      </c>
      <c r="E6174" s="16" t="s">
        <v>75</v>
      </c>
      <c r="F6174" s="21">
        <v>44074</v>
      </c>
      <c r="G6174" s="16" t="s">
        <v>75</v>
      </c>
      <c r="H6174" s="26" t="s">
        <v>49</v>
      </c>
      <c r="I6174" s="16" t="s">
        <v>441</v>
      </c>
      <c r="J6174" s="20" t="s">
        <v>116</v>
      </c>
      <c r="L6174" s="16" t="s">
        <v>116</v>
      </c>
      <c r="M6174" s="26" t="s">
        <v>10289</v>
      </c>
      <c r="N6174" s="26" t="s">
        <v>2587</v>
      </c>
      <c r="O6174" s="16" t="s">
        <v>188</v>
      </c>
      <c r="P6174" s="26" t="s">
        <v>188</v>
      </c>
      <c r="Q6174" s="26" t="s">
        <v>2587</v>
      </c>
      <c r="R6174" s="16" t="s">
        <v>139</v>
      </c>
      <c r="S6174" s="16" t="s">
        <v>4621</v>
      </c>
      <c r="T6174" s="22">
        <v>0.31</v>
      </c>
      <c r="W6174" s="20" t="s">
        <v>43</v>
      </c>
      <c r="X6174" s="16" t="s">
        <v>140</v>
      </c>
      <c r="Z6174" s="24" t="s">
        <v>32</v>
      </c>
      <c r="AA6174" s="24" t="s">
        <v>32</v>
      </c>
      <c r="AB6174" s="24" t="s">
        <v>32</v>
      </c>
      <c r="AC6174" s="24" t="s">
        <v>32</v>
      </c>
      <c r="AD6174" s="24" t="s">
        <v>32</v>
      </c>
      <c r="AE6174" s="24" t="s">
        <v>32</v>
      </c>
      <c r="AF6174" s="24" t="s">
        <v>32</v>
      </c>
      <c r="AG6174" s="24" t="s">
        <v>32</v>
      </c>
      <c r="AH6174" s="24" t="s">
        <v>32</v>
      </c>
    </row>
    <row r="6175" spans="1:35" x14ac:dyDescent="0.25">
      <c r="A6175" s="17">
        <v>129519</v>
      </c>
      <c r="B6175" s="18">
        <v>3</v>
      </c>
      <c r="C6175" s="16" t="s">
        <v>73</v>
      </c>
      <c r="D6175" s="21">
        <v>43685</v>
      </c>
      <c r="E6175" s="16" t="s">
        <v>75</v>
      </c>
      <c r="F6175" s="21">
        <v>44354</v>
      </c>
      <c r="G6175" s="16" t="s">
        <v>75</v>
      </c>
      <c r="H6175" s="26" t="s">
        <v>354</v>
      </c>
      <c r="I6175" s="16" t="s">
        <v>826</v>
      </c>
      <c r="J6175" s="20" t="s">
        <v>116</v>
      </c>
      <c r="L6175" s="16" t="s">
        <v>116</v>
      </c>
      <c r="M6175" s="26" t="s">
        <v>5544</v>
      </c>
      <c r="N6175" s="26" t="s">
        <v>2343</v>
      </c>
      <c r="O6175" s="16" t="s">
        <v>188</v>
      </c>
      <c r="P6175" s="26" t="s">
        <v>2347</v>
      </c>
      <c r="Q6175" s="26" t="s">
        <v>2343</v>
      </c>
      <c r="R6175" s="16" t="s">
        <v>139</v>
      </c>
      <c r="S6175" s="16" t="s">
        <v>4621</v>
      </c>
      <c r="T6175" s="22">
        <v>7.45</v>
      </c>
      <c r="V6175" s="16" t="s">
        <v>1179</v>
      </c>
      <c r="W6175" s="20" t="s">
        <v>43</v>
      </c>
      <c r="X6175" s="16" t="s">
        <v>78</v>
      </c>
      <c r="Y6175" s="26" t="s">
        <v>5545</v>
      </c>
      <c r="Z6175" s="25">
        <v>0</v>
      </c>
      <c r="AA6175" s="25">
        <v>0</v>
      </c>
      <c r="AB6175" s="25">
        <v>5000</v>
      </c>
      <c r="AC6175" s="25">
        <v>0</v>
      </c>
      <c r="AD6175" s="25">
        <v>0</v>
      </c>
      <c r="AE6175" s="25">
        <v>0</v>
      </c>
      <c r="AF6175" s="25">
        <v>5000</v>
      </c>
      <c r="AG6175" s="25">
        <v>0</v>
      </c>
      <c r="AH6175" s="25">
        <v>5000</v>
      </c>
      <c r="AI6175" s="16" t="s">
        <v>5546</v>
      </c>
    </row>
    <row r="6176" spans="1:35" x14ac:dyDescent="0.25">
      <c r="A6176" s="17">
        <v>129520</v>
      </c>
      <c r="B6176" s="18">
        <v>3</v>
      </c>
      <c r="C6176" s="16" t="s">
        <v>73</v>
      </c>
      <c r="D6176" s="21">
        <v>43685</v>
      </c>
      <c r="E6176" s="16" t="s">
        <v>75</v>
      </c>
      <c r="F6176" s="21">
        <v>44011</v>
      </c>
      <c r="G6176" s="16" t="s">
        <v>75</v>
      </c>
      <c r="H6176" s="26" t="s">
        <v>49</v>
      </c>
      <c r="I6176" s="16" t="s">
        <v>441</v>
      </c>
      <c r="J6176" s="20" t="s">
        <v>116</v>
      </c>
      <c r="L6176" s="16" t="s">
        <v>116</v>
      </c>
      <c r="M6176" s="26" t="s">
        <v>10288</v>
      </c>
      <c r="N6176" s="26" t="s">
        <v>2343</v>
      </c>
      <c r="O6176" s="16" t="s">
        <v>188</v>
      </c>
      <c r="P6176" s="26" t="s">
        <v>188</v>
      </c>
      <c r="Q6176" s="26" t="s">
        <v>2343</v>
      </c>
      <c r="R6176" s="16" t="s">
        <v>139</v>
      </c>
      <c r="S6176" s="16" t="s">
        <v>4621</v>
      </c>
      <c r="T6176" s="22">
        <v>4.96</v>
      </c>
      <c r="V6176" s="16" t="s">
        <v>2358</v>
      </c>
      <c r="W6176" s="20" t="s">
        <v>472</v>
      </c>
      <c r="X6176" s="16" t="s">
        <v>140</v>
      </c>
      <c r="Z6176" s="24" t="s">
        <v>32</v>
      </c>
      <c r="AA6176" s="24" t="s">
        <v>32</v>
      </c>
      <c r="AB6176" s="24" t="s">
        <v>32</v>
      </c>
      <c r="AC6176" s="24" t="s">
        <v>32</v>
      </c>
      <c r="AD6176" s="24" t="s">
        <v>32</v>
      </c>
      <c r="AE6176" s="24" t="s">
        <v>32</v>
      </c>
      <c r="AF6176" s="24" t="s">
        <v>32</v>
      </c>
      <c r="AG6176" s="24" t="s">
        <v>32</v>
      </c>
      <c r="AH6176" s="24" t="s">
        <v>32</v>
      </c>
      <c r="AI6176" s="16" t="s">
        <v>10287</v>
      </c>
    </row>
    <row r="6177" spans="1:35" x14ac:dyDescent="0.25">
      <c r="A6177" s="17">
        <v>129523</v>
      </c>
      <c r="B6177" s="18">
        <v>2</v>
      </c>
      <c r="C6177" s="16" t="s">
        <v>73</v>
      </c>
      <c r="D6177" s="21">
        <v>43685</v>
      </c>
      <c r="E6177" s="16" t="s">
        <v>75</v>
      </c>
      <c r="F6177" s="21">
        <v>44362</v>
      </c>
      <c r="G6177" s="16" t="s">
        <v>75</v>
      </c>
      <c r="H6177" s="26" t="s">
        <v>374</v>
      </c>
      <c r="I6177" s="16" t="s">
        <v>2335</v>
      </c>
      <c r="J6177" s="20" t="s">
        <v>116</v>
      </c>
      <c r="L6177" s="16" t="s">
        <v>116</v>
      </c>
      <c r="M6177" s="26" t="s">
        <v>10286</v>
      </c>
      <c r="N6177" s="26" t="s">
        <v>8320</v>
      </c>
      <c r="O6177" s="16" t="s">
        <v>188</v>
      </c>
      <c r="P6177" s="26" t="s">
        <v>188</v>
      </c>
      <c r="Q6177" s="26" t="s">
        <v>8320</v>
      </c>
      <c r="T6177" s="22">
        <v>2.2599999999999998</v>
      </c>
      <c r="V6177" s="16" t="s">
        <v>1179</v>
      </c>
      <c r="W6177" s="20" t="s">
        <v>43</v>
      </c>
      <c r="X6177" s="16" t="s">
        <v>78</v>
      </c>
      <c r="Z6177" s="24" t="s">
        <v>32</v>
      </c>
      <c r="AA6177" s="24" t="s">
        <v>32</v>
      </c>
      <c r="AB6177" s="24" t="s">
        <v>32</v>
      </c>
      <c r="AC6177" s="24" t="s">
        <v>32</v>
      </c>
      <c r="AD6177" s="24" t="s">
        <v>32</v>
      </c>
      <c r="AE6177" s="24" t="s">
        <v>32</v>
      </c>
      <c r="AF6177" s="24" t="s">
        <v>32</v>
      </c>
      <c r="AG6177" s="24" t="s">
        <v>32</v>
      </c>
      <c r="AH6177" s="24" t="s">
        <v>32</v>
      </c>
    </row>
    <row r="6178" spans="1:35" x14ac:dyDescent="0.25">
      <c r="A6178" s="17">
        <v>129526</v>
      </c>
      <c r="B6178" s="18">
        <v>2</v>
      </c>
      <c r="C6178" s="16" t="s">
        <v>73</v>
      </c>
      <c r="D6178" s="21">
        <v>43685</v>
      </c>
      <c r="E6178" s="16" t="s">
        <v>75</v>
      </c>
      <c r="F6178" s="21">
        <v>44362</v>
      </c>
      <c r="G6178" s="16" t="s">
        <v>75</v>
      </c>
      <c r="H6178" s="26" t="s">
        <v>312</v>
      </c>
      <c r="I6178" s="16" t="s">
        <v>4000</v>
      </c>
      <c r="J6178" s="20" t="s">
        <v>116</v>
      </c>
      <c r="L6178" s="16" t="s">
        <v>116</v>
      </c>
      <c r="M6178" s="26" t="s">
        <v>10285</v>
      </c>
      <c r="N6178" s="26" t="s">
        <v>2343</v>
      </c>
      <c r="O6178" s="16" t="s">
        <v>188</v>
      </c>
      <c r="P6178" s="26" t="s">
        <v>188</v>
      </c>
      <c r="Q6178" s="26" t="s">
        <v>2343</v>
      </c>
      <c r="T6178" s="22">
        <v>5.15</v>
      </c>
      <c r="V6178" s="16" t="s">
        <v>1179</v>
      </c>
      <c r="W6178" s="20" t="s">
        <v>43</v>
      </c>
      <c r="X6178" s="16" t="s">
        <v>78</v>
      </c>
      <c r="Z6178" s="24" t="s">
        <v>32</v>
      </c>
      <c r="AA6178" s="24" t="s">
        <v>32</v>
      </c>
      <c r="AB6178" s="24" t="s">
        <v>32</v>
      </c>
      <c r="AC6178" s="24" t="s">
        <v>32</v>
      </c>
      <c r="AD6178" s="24" t="s">
        <v>32</v>
      </c>
      <c r="AE6178" s="24" t="s">
        <v>32</v>
      </c>
      <c r="AF6178" s="24" t="s">
        <v>32</v>
      </c>
      <c r="AG6178" s="24" t="s">
        <v>32</v>
      </c>
      <c r="AH6178" s="24" t="s">
        <v>32</v>
      </c>
    </row>
    <row r="6179" spans="1:35" x14ac:dyDescent="0.25">
      <c r="A6179" s="17">
        <v>129531</v>
      </c>
      <c r="B6179" s="18">
        <v>2</v>
      </c>
      <c r="C6179" s="16" t="s">
        <v>73</v>
      </c>
      <c r="D6179" s="21">
        <v>43685</v>
      </c>
      <c r="E6179" s="16" t="s">
        <v>75</v>
      </c>
      <c r="F6179" s="21">
        <v>44362</v>
      </c>
      <c r="G6179" s="16" t="s">
        <v>75</v>
      </c>
      <c r="H6179" s="26" t="s">
        <v>244</v>
      </c>
      <c r="I6179" s="16" t="s">
        <v>3042</v>
      </c>
      <c r="J6179" s="20" t="s">
        <v>116</v>
      </c>
      <c r="L6179" s="16" t="s">
        <v>116</v>
      </c>
      <c r="M6179" s="26" t="s">
        <v>10284</v>
      </c>
      <c r="N6179" s="26" t="s">
        <v>2343</v>
      </c>
      <c r="O6179" s="16" t="s">
        <v>188</v>
      </c>
      <c r="Q6179" s="26" t="s">
        <v>2343</v>
      </c>
      <c r="T6179" s="22">
        <v>6.78</v>
      </c>
      <c r="V6179" s="16" t="s">
        <v>1179</v>
      </c>
      <c r="W6179" s="20" t="s">
        <v>43</v>
      </c>
      <c r="X6179" s="16" t="s">
        <v>78</v>
      </c>
      <c r="Z6179" s="24" t="s">
        <v>32</v>
      </c>
      <c r="AA6179" s="24" t="s">
        <v>32</v>
      </c>
      <c r="AB6179" s="24" t="s">
        <v>32</v>
      </c>
      <c r="AC6179" s="24" t="s">
        <v>32</v>
      </c>
      <c r="AD6179" s="24" t="s">
        <v>32</v>
      </c>
      <c r="AE6179" s="24" t="s">
        <v>32</v>
      </c>
      <c r="AF6179" s="24" t="s">
        <v>32</v>
      </c>
      <c r="AG6179" s="24" t="s">
        <v>32</v>
      </c>
      <c r="AH6179" s="24" t="s">
        <v>32</v>
      </c>
    </row>
    <row r="6180" spans="1:35" x14ac:dyDescent="0.25">
      <c r="A6180" s="17">
        <v>129535</v>
      </c>
      <c r="B6180" s="18">
        <v>2</v>
      </c>
      <c r="C6180" s="16" t="s">
        <v>73</v>
      </c>
      <c r="D6180" s="21">
        <v>43685</v>
      </c>
      <c r="E6180" s="16" t="s">
        <v>75</v>
      </c>
      <c r="F6180" s="21">
        <v>44368</v>
      </c>
      <c r="G6180" s="16" t="s">
        <v>75</v>
      </c>
      <c r="H6180" s="26" t="s">
        <v>380</v>
      </c>
      <c r="I6180" s="16" t="s">
        <v>1234</v>
      </c>
      <c r="J6180" s="20" t="s">
        <v>116</v>
      </c>
      <c r="L6180" s="16" t="s">
        <v>116</v>
      </c>
      <c r="M6180" s="26" t="s">
        <v>10283</v>
      </c>
      <c r="N6180" s="26" t="s">
        <v>2343</v>
      </c>
      <c r="O6180" s="16" t="s">
        <v>188</v>
      </c>
      <c r="P6180" s="26" t="s">
        <v>188</v>
      </c>
      <c r="Q6180" s="26" t="s">
        <v>2343</v>
      </c>
      <c r="T6180" s="22">
        <v>3.22</v>
      </c>
      <c r="W6180" s="20" t="s">
        <v>472</v>
      </c>
      <c r="X6180" s="16" t="s">
        <v>140</v>
      </c>
      <c r="Z6180" s="24" t="s">
        <v>32</v>
      </c>
      <c r="AA6180" s="24" t="s">
        <v>32</v>
      </c>
      <c r="AB6180" s="24" t="s">
        <v>32</v>
      </c>
      <c r="AC6180" s="24" t="s">
        <v>32</v>
      </c>
      <c r="AD6180" s="24" t="s">
        <v>32</v>
      </c>
      <c r="AE6180" s="24" t="s">
        <v>32</v>
      </c>
      <c r="AF6180" s="24" t="s">
        <v>32</v>
      </c>
      <c r="AG6180" s="24" t="s">
        <v>32</v>
      </c>
      <c r="AH6180" s="24" t="s">
        <v>32</v>
      </c>
    </row>
    <row r="6181" spans="1:35" x14ac:dyDescent="0.25">
      <c r="A6181" s="17">
        <v>129536</v>
      </c>
      <c r="B6181" s="18">
        <v>2</v>
      </c>
      <c r="C6181" s="16" t="s">
        <v>73</v>
      </c>
      <c r="D6181" s="21">
        <v>43685</v>
      </c>
      <c r="E6181" s="16" t="s">
        <v>75</v>
      </c>
      <c r="F6181" s="21">
        <v>44362</v>
      </c>
      <c r="G6181" s="16" t="s">
        <v>75</v>
      </c>
      <c r="H6181" s="26" t="s">
        <v>312</v>
      </c>
      <c r="I6181" s="16" t="s">
        <v>10282</v>
      </c>
      <c r="J6181" s="20" t="s">
        <v>116</v>
      </c>
      <c r="L6181" s="16" t="s">
        <v>116</v>
      </c>
      <c r="M6181" s="26" t="s">
        <v>10281</v>
      </c>
      <c r="N6181" s="26" t="s">
        <v>2343</v>
      </c>
      <c r="O6181" s="16" t="s">
        <v>188</v>
      </c>
      <c r="P6181" s="26" t="s">
        <v>188</v>
      </c>
      <c r="Q6181" s="26" t="s">
        <v>2343</v>
      </c>
      <c r="T6181" s="22">
        <v>1.5</v>
      </c>
      <c r="V6181" s="16" t="s">
        <v>1179</v>
      </c>
      <c r="W6181" s="20" t="s">
        <v>43</v>
      </c>
      <c r="X6181" s="16" t="s">
        <v>78</v>
      </c>
      <c r="Z6181" s="24" t="s">
        <v>32</v>
      </c>
      <c r="AA6181" s="24" t="s">
        <v>32</v>
      </c>
      <c r="AB6181" s="24" t="s">
        <v>32</v>
      </c>
      <c r="AC6181" s="24" t="s">
        <v>32</v>
      </c>
      <c r="AD6181" s="24" t="s">
        <v>32</v>
      </c>
      <c r="AE6181" s="24" t="s">
        <v>32</v>
      </c>
      <c r="AF6181" s="24" t="s">
        <v>32</v>
      </c>
      <c r="AG6181" s="24" t="s">
        <v>32</v>
      </c>
      <c r="AH6181" s="24" t="s">
        <v>32</v>
      </c>
    </row>
    <row r="6182" spans="1:35" x14ac:dyDescent="0.25">
      <c r="A6182" s="17">
        <v>129540</v>
      </c>
      <c r="B6182" s="18">
        <v>2</v>
      </c>
      <c r="C6182" s="16" t="s">
        <v>73</v>
      </c>
      <c r="D6182" s="21">
        <v>43685</v>
      </c>
      <c r="E6182" s="16" t="s">
        <v>75</v>
      </c>
      <c r="F6182" s="21">
        <v>44362</v>
      </c>
      <c r="G6182" s="16" t="s">
        <v>75</v>
      </c>
      <c r="H6182" s="26" t="s">
        <v>431</v>
      </c>
      <c r="I6182" s="16" t="s">
        <v>468</v>
      </c>
      <c r="J6182" s="20" t="s">
        <v>116</v>
      </c>
      <c r="L6182" s="16" t="s">
        <v>116</v>
      </c>
      <c r="M6182" s="26" t="s">
        <v>10280</v>
      </c>
      <c r="N6182" s="26" t="s">
        <v>2343</v>
      </c>
      <c r="O6182" s="16" t="s">
        <v>188</v>
      </c>
      <c r="P6182" s="26" t="s">
        <v>188</v>
      </c>
      <c r="Q6182" s="26" t="s">
        <v>2343</v>
      </c>
      <c r="T6182" s="22">
        <v>3.05</v>
      </c>
      <c r="V6182" s="16" t="s">
        <v>1179</v>
      </c>
      <c r="W6182" s="20" t="s">
        <v>43</v>
      </c>
      <c r="X6182" s="16" t="s">
        <v>78</v>
      </c>
      <c r="Z6182" s="24" t="s">
        <v>32</v>
      </c>
      <c r="AA6182" s="24" t="s">
        <v>32</v>
      </c>
      <c r="AB6182" s="24" t="s">
        <v>32</v>
      </c>
      <c r="AC6182" s="24" t="s">
        <v>32</v>
      </c>
      <c r="AD6182" s="24" t="s">
        <v>32</v>
      </c>
      <c r="AE6182" s="24" t="s">
        <v>32</v>
      </c>
      <c r="AF6182" s="24" t="s">
        <v>32</v>
      </c>
      <c r="AG6182" s="24" t="s">
        <v>32</v>
      </c>
      <c r="AH6182" s="24" t="s">
        <v>32</v>
      </c>
    </row>
    <row r="6183" spans="1:35" x14ac:dyDescent="0.25">
      <c r="A6183" s="17">
        <v>129551</v>
      </c>
      <c r="B6183" s="18">
        <v>2</v>
      </c>
      <c r="C6183" s="16" t="s">
        <v>73</v>
      </c>
      <c r="D6183" s="21">
        <v>43685</v>
      </c>
      <c r="E6183" s="16" t="s">
        <v>75</v>
      </c>
      <c r="F6183" s="21">
        <v>44368</v>
      </c>
      <c r="G6183" s="16" t="s">
        <v>75</v>
      </c>
      <c r="H6183" s="26" t="s">
        <v>267</v>
      </c>
      <c r="I6183" s="16" t="s">
        <v>605</v>
      </c>
      <c r="J6183" s="20" t="s">
        <v>116</v>
      </c>
      <c r="L6183" s="16" t="s">
        <v>116</v>
      </c>
      <c r="M6183" s="26" t="s">
        <v>10279</v>
      </c>
      <c r="N6183" s="26" t="s">
        <v>5374</v>
      </c>
      <c r="O6183" s="16" t="s">
        <v>188</v>
      </c>
      <c r="P6183" s="26" t="s">
        <v>188</v>
      </c>
      <c r="Q6183" s="26" t="s">
        <v>5374</v>
      </c>
      <c r="T6183" s="22">
        <v>1.62</v>
      </c>
      <c r="W6183" s="20" t="s">
        <v>472</v>
      </c>
      <c r="X6183" s="16" t="s">
        <v>140</v>
      </c>
      <c r="Z6183" s="24" t="s">
        <v>32</v>
      </c>
      <c r="AA6183" s="24" t="s">
        <v>32</v>
      </c>
      <c r="AB6183" s="24" t="s">
        <v>32</v>
      </c>
      <c r="AC6183" s="24" t="s">
        <v>32</v>
      </c>
      <c r="AD6183" s="24" t="s">
        <v>32</v>
      </c>
      <c r="AE6183" s="24" t="s">
        <v>32</v>
      </c>
      <c r="AF6183" s="24" t="s">
        <v>32</v>
      </c>
      <c r="AG6183" s="24" t="s">
        <v>32</v>
      </c>
      <c r="AH6183" s="24" t="s">
        <v>32</v>
      </c>
    </row>
    <row r="6184" spans="1:35" ht="30" x14ac:dyDescent="0.25">
      <c r="A6184" s="17">
        <v>129552</v>
      </c>
      <c r="B6184" s="18">
        <v>1</v>
      </c>
      <c r="C6184" s="16" t="s">
        <v>73</v>
      </c>
      <c r="D6184" s="21">
        <v>43686</v>
      </c>
      <c r="E6184" s="16" t="s">
        <v>1610</v>
      </c>
      <c r="F6184" s="21">
        <v>44279</v>
      </c>
      <c r="G6184" s="16" t="s">
        <v>75</v>
      </c>
      <c r="H6184" s="26" t="s">
        <v>34</v>
      </c>
      <c r="M6184" s="26" t="s">
        <v>10278</v>
      </c>
      <c r="O6184" s="16" t="s">
        <v>4543</v>
      </c>
      <c r="T6184" s="23" t="s">
        <v>32</v>
      </c>
      <c r="W6184" s="20" t="s">
        <v>43</v>
      </c>
      <c r="Z6184" s="24" t="s">
        <v>32</v>
      </c>
      <c r="AA6184" s="24" t="s">
        <v>32</v>
      </c>
      <c r="AB6184" s="24" t="s">
        <v>32</v>
      </c>
      <c r="AC6184" s="24" t="s">
        <v>32</v>
      </c>
      <c r="AD6184" s="25">
        <v>0</v>
      </c>
      <c r="AE6184" s="25">
        <v>0</v>
      </c>
      <c r="AF6184" s="25">
        <v>270000</v>
      </c>
      <c r="AG6184" s="25">
        <v>0</v>
      </c>
      <c r="AH6184" s="25">
        <v>270000</v>
      </c>
      <c r="AI6184" s="16" t="s">
        <v>10277</v>
      </c>
    </row>
    <row r="6185" spans="1:35" x14ac:dyDescent="0.25">
      <c r="A6185" s="17">
        <v>129554</v>
      </c>
      <c r="B6185" s="18">
        <v>1</v>
      </c>
      <c r="C6185" s="16" t="s">
        <v>47</v>
      </c>
      <c r="D6185" s="21">
        <v>43689</v>
      </c>
      <c r="E6185" s="16" t="s">
        <v>1517</v>
      </c>
      <c r="F6185" s="21">
        <v>44018</v>
      </c>
      <c r="G6185" s="16" t="s">
        <v>33</v>
      </c>
      <c r="H6185" s="26" t="s">
        <v>133</v>
      </c>
      <c r="I6185" s="16" t="s">
        <v>5547</v>
      </c>
      <c r="K6185" s="16" t="s">
        <v>5548</v>
      </c>
      <c r="L6185" s="16" t="s">
        <v>37</v>
      </c>
      <c r="M6185" s="26" t="s">
        <v>5549</v>
      </c>
      <c r="O6185" s="16" t="s">
        <v>1149</v>
      </c>
      <c r="P6185" s="26" t="s">
        <v>188</v>
      </c>
      <c r="T6185" s="22">
        <v>2.5099999999999998</v>
      </c>
      <c r="W6185" s="20" t="s">
        <v>43</v>
      </c>
      <c r="X6185" s="16" t="s">
        <v>44</v>
      </c>
      <c r="Z6185" s="25">
        <v>0</v>
      </c>
      <c r="AA6185" s="25">
        <v>0</v>
      </c>
      <c r="AB6185" s="25">
        <v>0</v>
      </c>
      <c r="AC6185" s="25">
        <v>275.61</v>
      </c>
      <c r="AD6185" s="25">
        <v>0</v>
      </c>
      <c r="AE6185" s="25">
        <v>0</v>
      </c>
      <c r="AF6185" s="25">
        <v>0</v>
      </c>
      <c r="AG6185" s="25">
        <v>245471.61</v>
      </c>
      <c r="AH6185" s="25">
        <v>245471.61</v>
      </c>
      <c r="AI6185" s="16" t="s">
        <v>5550</v>
      </c>
    </row>
    <row r="6186" spans="1:35" ht="30" x14ac:dyDescent="0.25">
      <c r="A6186" s="17">
        <v>129555</v>
      </c>
      <c r="B6186" s="18">
        <v>2</v>
      </c>
      <c r="C6186" s="16" t="s">
        <v>73</v>
      </c>
      <c r="D6186" s="21">
        <v>43690</v>
      </c>
      <c r="E6186" s="16" t="s">
        <v>1610</v>
      </c>
      <c r="F6186" s="21">
        <v>44279</v>
      </c>
      <c r="G6186" s="16" t="s">
        <v>75</v>
      </c>
      <c r="H6186" s="26" t="s">
        <v>383</v>
      </c>
      <c r="M6186" s="26" t="s">
        <v>10276</v>
      </c>
      <c r="O6186" s="16" t="s">
        <v>4543</v>
      </c>
      <c r="T6186" s="23" t="s">
        <v>32</v>
      </c>
      <c r="W6186" s="20" t="s">
        <v>43</v>
      </c>
      <c r="Z6186" s="24" t="s">
        <v>32</v>
      </c>
      <c r="AA6186" s="24" t="s">
        <v>32</v>
      </c>
      <c r="AB6186" s="24" t="s">
        <v>32</v>
      </c>
      <c r="AC6186" s="24" t="s">
        <v>32</v>
      </c>
      <c r="AD6186" s="24" t="s">
        <v>32</v>
      </c>
      <c r="AE6186" s="24" t="s">
        <v>32</v>
      </c>
      <c r="AF6186" s="24" t="s">
        <v>32</v>
      </c>
      <c r="AG6186" s="24" t="s">
        <v>32</v>
      </c>
      <c r="AH6186" s="24" t="s">
        <v>32</v>
      </c>
      <c r="AI6186" s="16" t="s">
        <v>10275</v>
      </c>
    </row>
    <row r="6187" spans="1:35" ht="30" x14ac:dyDescent="0.25">
      <c r="A6187" s="17">
        <v>129556</v>
      </c>
      <c r="B6187" s="18">
        <v>4</v>
      </c>
      <c r="C6187" s="16" t="s">
        <v>73</v>
      </c>
      <c r="D6187" s="21">
        <v>43690</v>
      </c>
      <c r="E6187" s="16" t="s">
        <v>1610</v>
      </c>
      <c r="F6187" s="21">
        <v>43690</v>
      </c>
      <c r="G6187" s="16" t="s">
        <v>1610</v>
      </c>
      <c r="H6187" s="26" t="s">
        <v>186</v>
      </c>
      <c r="M6187" s="26" t="s">
        <v>10274</v>
      </c>
      <c r="O6187" s="16" t="s">
        <v>4543</v>
      </c>
      <c r="T6187" s="23" t="s">
        <v>32</v>
      </c>
      <c r="W6187" s="20" t="s">
        <v>43</v>
      </c>
      <c r="Z6187" s="24" t="s">
        <v>32</v>
      </c>
      <c r="AA6187" s="24" t="s">
        <v>32</v>
      </c>
      <c r="AB6187" s="24" t="s">
        <v>32</v>
      </c>
      <c r="AC6187" s="24" t="s">
        <v>32</v>
      </c>
      <c r="AD6187" s="25">
        <v>0</v>
      </c>
      <c r="AE6187" s="25">
        <v>0</v>
      </c>
      <c r="AF6187" s="25">
        <v>1425015.42</v>
      </c>
      <c r="AG6187" s="25">
        <v>0</v>
      </c>
      <c r="AH6187" s="25">
        <v>1425015.42</v>
      </c>
      <c r="AI6187" s="16" t="s">
        <v>10273</v>
      </c>
    </row>
    <row r="6188" spans="1:35" ht="45" x14ac:dyDescent="0.25">
      <c r="A6188" s="17">
        <v>129559.01</v>
      </c>
      <c r="B6188" s="18">
        <v>1</v>
      </c>
      <c r="C6188" s="16" t="s">
        <v>73</v>
      </c>
      <c r="D6188" s="21">
        <v>43910</v>
      </c>
      <c r="E6188" s="16" t="s">
        <v>1022</v>
      </c>
      <c r="F6188" s="21">
        <v>44329</v>
      </c>
      <c r="G6188" s="16" t="s">
        <v>142</v>
      </c>
      <c r="H6188" s="26" t="s">
        <v>320</v>
      </c>
      <c r="I6188" s="16" t="s">
        <v>468</v>
      </c>
      <c r="J6188" s="20" t="s">
        <v>116</v>
      </c>
      <c r="L6188" s="16" t="s">
        <v>116</v>
      </c>
      <c r="M6188" s="26" t="s">
        <v>5551</v>
      </c>
      <c r="N6188" s="26" t="s">
        <v>5552</v>
      </c>
      <c r="O6188" s="16" t="s">
        <v>60</v>
      </c>
      <c r="P6188" s="26" t="s">
        <v>768</v>
      </c>
      <c r="R6188" s="16" t="s">
        <v>139</v>
      </c>
      <c r="S6188" s="16" t="s">
        <v>42</v>
      </c>
      <c r="T6188" s="22">
        <v>0.86</v>
      </c>
      <c r="W6188" s="20" t="s">
        <v>43</v>
      </c>
      <c r="X6188" s="16" t="s">
        <v>140</v>
      </c>
      <c r="Z6188" s="25">
        <v>450000</v>
      </c>
      <c r="AA6188" s="25">
        <v>0</v>
      </c>
      <c r="AB6188" s="25">
        <v>0</v>
      </c>
      <c r="AC6188" s="25">
        <v>0</v>
      </c>
      <c r="AD6188" s="25">
        <v>450000</v>
      </c>
      <c r="AE6188" s="25">
        <v>0</v>
      </c>
      <c r="AF6188" s="25">
        <v>0</v>
      </c>
      <c r="AG6188" s="25">
        <v>0</v>
      </c>
      <c r="AH6188" s="25">
        <v>450000</v>
      </c>
      <c r="AI6188" s="16" t="s">
        <v>5553</v>
      </c>
    </row>
    <row r="6189" spans="1:35" x14ac:dyDescent="0.25">
      <c r="A6189" s="17">
        <v>129561</v>
      </c>
      <c r="B6189" s="18">
        <v>2</v>
      </c>
      <c r="C6189" s="16" t="s">
        <v>474</v>
      </c>
      <c r="D6189" s="21">
        <v>43693</v>
      </c>
      <c r="E6189" s="16" t="s">
        <v>75</v>
      </c>
      <c r="F6189" s="21">
        <v>44058</v>
      </c>
      <c r="G6189" s="16" t="s">
        <v>142</v>
      </c>
      <c r="H6189" s="26" t="s">
        <v>380</v>
      </c>
      <c r="I6189" s="16" t="s">
        <v>1234</v>
      </c>
      <c r="J6189" s="20" t="s">
        <v>116</v>
      </c>
      <c r="L6189" s="16" t="s">
        <v>116</v>
      </c>
      <c r="M6189" s="26" t="s">
        <v>10272</v>
      </c>
      <c r="N6189" s="26" t="s">
        <v>2343</v>
      </c>
      <c r="O6189" s="16" t="s">
        <v>188</v>
      </c>
      <c r="P6189" s="26" t="s">
        <v>443</v>
      </c>
      <c r="Q6189" s="26" t="s">
        <v>2343</v>
      </c>
      <c r="R6189" s="16" t="s">
        <v>139</v>
      </c>
      <c r="S6189" s="16" t="s">
        <v>84</v>
      </c>
      <c r="T6189" s="22">
        <v>2.66</v>
      </c>
      <c r="U6189" s="21">
        <v>43917</v>
      </c>
      <c r="V6189" s="16" t="s">
        <v>1179</v>
      </c>
      <c r="W6189" s="20" t="s">
        <v>43</v>
      </c>
      <c r="X6189" s="16" t="s">
        <v>140</v>
      </c>
      <c r="Z6189" s="24" t="s">
        <v>32</v>
      </c>
      <c r="AA6189" s="24" t="s">
        <v>32</v>
      </c>
      <c r="AB6189" s="24" t="s">
        <v>32</v>
      </c>
      <c r="AC6189" s="24" t="s">
        <v>32</v>
      </c>
      <c r="AD6189" s="25">
        <v>0</v>
      </c>
      <c r="AE6189" s="25">
        <v>0</v>
      </c>
      <c r="AF6189" s="25">
        <v>0</v>
      </c>
      <c r="AG6189" s="25">
        <v>1454187</v>
      </c>
      <c r="AH6189" s="25">
        <v>1454187</v>
      </c>
      <c r="AI6189" s="16" t="s">
        <v>10271</v>
      </c>
    </row>
    <row r="6190" spans="1:35" x14ac:dyDescent="0.25">
      <c r="A6190" s="17">
        <v>129562</v>
      </c>
      <c r="B6190" s="18">
        <v>2</v>
      </c>
      <c r="C6190" s="16" t="s">
        <v>73</v>
      </c>
      <c r="D6190" s="21">
        <v>43693</v>
      </c>
      <c r="E6190" s="16" t="s">
        <v>75</v>
      </c>
      <c r="F6190" s="21">
        <v>44012</v>
      </c>
      <c r="G6190" s="16" t="s">
        <v>75</v>
      </c>
      <c r="H6190" s="26" t="s">
        <v>154</v>
      </c>
      <c r="I6190" s="16" t="s">
        <v>3741</v>
      </c>
      <c r="J6190" s="20" t="s">
        <v>116</v>
      </c>
      <c r="L6190" s="16" t="s">
        <v>116</v>
      </c>
      <c r="M6190" s="26" t="s">
        <v>10270</v>
      </c>
      <c r="N6190" s="26" t="s">
        <v>4037</v>
      </c>
      <c r="O6190" s="16" t="s">
        <v>188</v>
      </c>
      <c r="P6190" s="26" t="s">
        <v>188</v>
      </c>
      <c r="Q6190" s="26" t="s">
        <v>4037</v>
      </c>
      <c r="T6190" s="22">
        <v>4.08</v>
      </c>
      <c r="V6190" s="16" t="s">
        <v>1179</v>
      </c>
      <c r="W6190" s="20" t="s">
        <v>43</v>
      </c>
      <c r="Z6190" s="24" t="s">
        <v>32</v>
      </c>
      <c r="AA6190" s="24" t="s">
        <v>32</v>
      </c>
      <c r="AB6190" s="24" t="s">
        <v>32</v>
      </c>
      <c r="AC6190" s="24" t="s">
        <v>32</v>
      </c>
      <c r="AD6190" s="24" t="s">
        <v>32</v>
      </c>
      <c r="AE6190" s="24" t="s">
        <v>32</v>
      </c>
      <c r="AF6190" s="24" t="s">
        <v>32</v>
      </c>
      <c r="AG6190" s="24" t="s">
        <v>32</v>
      </c>
      <c r="AH6190" s="24" t="s">
        <v>32</v>
      </c>
      <c r="AI6190" s="16" t="s">
        <v>10269</v>
      </c>
    </row>
    <row r="6191" spans="1:35" ht="45" x14ac:dyDescent="0.25">
      <c r="A6191" s="17">
        <v>129564</v>
      </c>
      <c r="B6191" s="18">
        <v>3</v>
      </c>
      <c r="C6191" s="16" t="s">
        <v>73</v>
      </c>
      <c r="D6191" s="21">
        <v>43693</v>
      </c>
      <c r="E6191" s="16" t="s">
        <v>4987</v>
      </c>
      <c r="F6191" s="21">
        <v>44298</v>
      </c>
      <c r="G6191" s="16" t="s">
        <v>832</v>
      </c>
      <c r="H6191" s="26" t="s">
        <v>304</v>
      </c>
      <c r="I6191" s="16" t="s">
        <v>5554</v>
      </c>
      <c r="M6191" s="26" t="s">
        <v>5555</v>
      </c>
      <c r="N6191" s="26" t="s">
        <v>5556</v>
      </c>
      <c r="O6191" s="16" t="s">
        <v>60</v>
      </c>
      <c r="P6191" s="26" t="s">
        <v>188</v>
      </c>
      <c r="R6191" s="16" t="s">
        <v>139</v>
      </c>
      <c r="S6191" s="16" t="s">
        <v>84</v>
      </c>
      <c r="T6191" s="23" t="s">
        <v>32</v>
      </c>
      <c r="W6191" s="20" t="s">
        <v>43</v>
      </c>
      <c r="X6191" s="16" t="s">
        <v>44</v>
      </c>
      <c r="Z6191" s="25">
        <v>23930</v>
      </c>
      <c r="AA6191" s="25">
        <v>0</v>
      </c>
      <c r="AB6191" s="25">
        <v>0</v>
      </c>
      <c r="AC6191" s="25">
        <v>0</v>
      </c>
      <c r="AD6191" s="25">
        <v>23930</v>
      </c>
      <c r="AE6191" s="25">
        <v>0</v>
      </c>
      <c r="AF6191" s="25">
        <v>0</v>
      </c>
      <c r="AG6191" s="25">
        <v>0</v>
      </c>
      <c r="AH6191" s="25">
        <v>23930</v>
      </c>
      <c r="AI6191" s="16" t="s">
        <v>5557</v>
      </c>
    </row>
    <row r="6192" spans="1:35" x14ac:dyDescent="0.25">
      <c r="A6192" s="17">
        <v>129565</v>
      </c>
      <c r="B6192" s="18">
        <v>3</v>
      </c>
      <c r="C6192" s="16" t="s">
        <v>73</v>
      </c>
      <c r="D6192" s="21">
        <v>43696</v>
      </c>
      <c r="E6192" s="16" t="s">
        <v>75</v>
      </c>
      <c r="F6192" s="21">
        <v>44123</v>
      </c>
      <c r="G6192" s="16" t="s">
        <v>75</v>
      </c>
      <c r="H6192" s="26" t="s">
        <v>98</v>
      </c>
      <c r="I6192" s="16" t="s">
        <v>159</v>
      </c>
      <c r="J6192" s="20" t="s">
        <v>148</v>
      </c>
      <c r="L6192" s="16" t="s">
        <v>149</v>
      </c>
      <c r="M6192" s="26" t="s">
        <v>5558</v>
      </c>
      <c r="N6192" s="26" t="s">
        <v>2343</v>
      </c>
      <c r="O6192" s="16" t="s">
        <v>188</v>
      </c>
      <c r="P6192" s="26" t="s">
        <v>2347</v>
      </c>
      <c r="Q6192" s="26" t="s">
        <v>2343</v>
      </c>
      <c r="R6192" s="16" t="s">
        <v>139</v>
      </c>
      <c r="S6192" s="16" t="s">
        <v>4621</v>
      </c>
      <c r="T6192" s="22">
        <v>4.8099999999999996</v>
      </c>
      <c r="U6192" s="21">
        <v>44904</v>
      </c>
      <c r="V6192" s="16" t="s">
        <v>1179</v>
      </c>
      <c r="W6192" s="20" t="s">
        <v>43</v>
      </c>
      <c r="X6192" s="16" t="s">
        <v>454</v>
      </c>
      <c r="Y6192" s="26" t="s">
        <v>5559</v>
      </c>
      <c r="Z6192" s="25">
        <v>0</v>
      </c>
      <c r="AA6192" s="25">
        <v>0</v>
      </c>
      <c r="AB6192" s="25">
        <v>5000</v>
      </c>
      <c r="AC6192" s="25">
        <v>0</v>
      </c>
      <c r="AD6192" s="25">
        <v>0</v>
      </c>
      <c r="AE6192" s="25">
        <v>0</v>
      </c>
      <c r="AF6192" s="25">
        <v>5000</v>
      </c>
      <c r="AG6192" s="25">
        <v>0</v>
      </c>
      <c r="AH6192" s="25">
        <v>5000</v>
      </c>
      <c r="AI6192" s="16" t="s">
        <v>5560</v>
      </c>
    </row>
    <row r="6193" spans="1:35" x14ac:dyDescent="0.25">
      <c r="A6193" s="17">
        <v>129566</v>
      </c>
      <c r="B6193" s="18">
        <v>3</v>
      </c>
      <c r="C6193" s="16" t="s">
        <v>73</v>
      </c>
      <c r="D6193" s="21">
        <v>43696</v>
      </c>
      <c r="E6193" s="16" t="s">
        <v>75</v>
      </c>
      <c r="F6193" s="21">
        <v>44363</v>
      </c>
      <c r="G6193" s="16" t="s">
        <v>832</v>
      </c>
      <c r="H6193" s="26" t="s">
        <v>304</v>
      </c>
      <c r="I6193" s="16" t="s">
        <v>159</v>
      </c>
      <c r="J6193" s="20" t="s">
        <v>148</v>
      </c>
      <c r="L6193" s="16" t="s">
        <v>149</v>
      </c>
      <c r="M6193" s="26" t="s">
        <v>10268</v>
      </c>
      <c r="N6193" s="26" t="s">
        <v>2343</v>
      </c>
      <c r="O6193" s="16" t="s">
        <v>188</v>
      </c>
      <c r="P6193" s="26" t="s">
        <v>188</v>
      </c>
      <c r="Q6193" s="26" t="s">
        <v>2343</v>
      </c>
      <c r="T6193" s="22">
        <v>2.65</v>
      </c>
      <c r="U6193" s="21">
        <v>44904</v>
      </c>
      <c r="W6193" s="20" t="s">
        <v>43</v>
      </c>
      <c r="X6193" s="16" t="s">
        <v>454</v>
      </c>
      <c r="Z6193" s="24" t="s">
        <v>32</v>
      </c>
      <c r="AA6193" s="24" t="s">
        <v>32</v>
      </c>
      <c r="AB6193" s="24" t="s">
        <v>32</v>
      </c>
      <c r="AC6193" s="24" t="s">
        <v>32</v>
      </c>
      <c r="AD6193" s="24" t="s">
        <v>32</v>
      </c>
      <c r="AE6193" s="24" t="s">
        <v>32</v>
      </c>
      <c r="AF6193" s="24" t="s">
        <v>32</v>
      </c>
      <c r="AG6193" s="24" t="s">
        <v>32</v>
      </c>
      <c r="AH6193" s="24" t="s">
        <v>32</v>
      </c>
      <c r="AI6193" s="16" t="s">
        <v>10267</v>
      </c>
    </row>
    <row r="6194" spans="1:35" ht="30" x14ac:dyDescent="0.25">
      <c r="A6194" s="17">
        <v>129567</v>
      </c>
      <c r="B6194" s="18">
        <v>3</v>
      </c>
      <c r="C6194" s="16" t="s">
        <v>31</v>
      </c>
      <c r="D6194" s="21">
        <v>43696</v>
      </c>
      <c r="E6194" s="16" t="s">
        <v>75</v>
      </c>
      <c r="F6194" s="21">
        <v>44299</v>
      </c>
      <c r="G6194" s="16" t="s">
        <v>75</v>
      </c>
      <c r="H6194" s="26" t="s">
        <v>98</v>
      </c>
      <c r="I6194" s="16" t="s">
        <v>155</v>
      </c>
      <c r="J6194" s="20" t="s">
        <v>148</v>
      </c>
      <c r="L6194" s="16" t="s">
        <v>149</v>
      </c>
      <c r="M6194" s="26" t="s">
        <v>5561</v>
      </c>
      <c r="N6194" s="26" t="s">
        <v>2343</v>
      </c>
      <c r="O6194" s="16" t="s">
        <v>188</v>
      </c>
      <c r="P6194" s="26" t="s">
        <v>2347</v>
      </c>
      <c r="Q6194" s="26" t="s">
        <v>2343</v>
      </c>
      <c r="R6194" s="16" t="s">
        <v>139</v>
      </c>
      <c r="S6194" s="16" t="s">
        <v>84</v>
      </c>
      <c r="T6194" s="22">
        <v>1.45</v>
      </c>
      <c r="U6194" s="21">
        <v>44281</v>
      </c>
      <c r="W6194" s="20" t="s">
        <v>43</v>
      </c>
      <c r="X6194" s="16" t="s">
        <v>454</v>
      </c>
      <c r="Y6194" s="26" t="s">
        <v>5562</v>
      </c>
      <c r="Z6194" s="25">
        <v>0</v>
      </c>
      <c r="AA6194" s="25">
        <v>0</v>
      </c>
      <c r="AB6194" s="25">
        <v>516524</v>
      </c>
      <c r="AC6194" s="25">
        <v>1955370</v>
      </c>
      <c r="AD6194" s="25">
        <v>0</v>
      </c>
      <c r="AE6194" s="25">
        <v>0</v>
      </c>
      <c r="AF6194" s="25">
        <v>516524</v>
      </c>
      <c r="AG6194" s="25">
        <v>1955370</v>
      </c>
      <c r="AH6194" s="25">
        <v>2471894</v>
      </c>
      <c r="AI6194" s="16" t="s">
        <v>5563</v>
      </c>
    </row>
    <row r="6195" spans="1:35" x14ac:dyDescent="0.25">
      <c r="A6195" s="17">
        <v>129568</v>
      </c>
      <c r="B6195" s="18">
        <v>3</v>
      </c>
      <c r="C6195" s="16" t="s">
        <v>31</v>
      </c>
      <c r="D6195" s="21">
        <v>43696</v>
      </c>
      <c r="E6195" s="16" t="s">
        <v>75</v>
      </c>
      <c r="F6195" s="21">
        <v>44252</v>
      </c>
      <c r="G6195" s="16" t="s">
        <v>832</v>
      </c>
      <c r="H6195" s="26" t="s">
        <v>5564</v>
      </c>
      <c r="I6195" s="16" t="s">
        <v>159</v>
      </c>
      <c r="J6195" s="20" t="s">
        <v>148</v>
      </c>
      <c r="L6195" s="16" t="s">
        <v>149</v>
      </c>
      <c r="M6195" s="26" t="s">
        <v>5565</v>
      </c>
      <c r="N6195" s="26" t="s">
        <v>5566</v>
      </c>
      <c r="O6195" s="16" t="s">
        <v>188</v>
      </c>
      <c r="P6195" s="26" t="s">
        <v>188</v>
      </c>
      <c r="Q6195" s="26" t="s">
        <v>4085</v>
      </c>
      <c r="T6195" s="22">
        <v>8.0299999999999994</v>
      </c>
      <c r="U6195" s="21">
        <v>44232</v>
      </c>
      <c r="W6195" s="20" t="s">
        <v>43</v>
      </c>
      <c r="X6195" s="16" t="s">
        <v>454</v>
      </c>
      <c r="Z6195" s="25">
        <v>0</v>
      </c>
      <c r="AA6195" s="25">
        <v>0</v>
      </c>
      <c r="AB6195" s="25">
        <v>0</v>
      </c>
      <c r="AC6195" s="25">
        <v>5459885</v>
      </c>
      <c r="AD6195" s="25">
        <v>0</v>
      </c>
      <c r="AE6195" s="25">
        <v>0</v>
      </c>
      <c r="AF6195" s="25">
        <v>0</v>
      </c>
      <c r="AG6195" s="25">
        <v>5459885</v>
      </c>
      <c r="AH6195" s="25">
        <v>5459885</v>
      </c>
      <c r="AI6195" s="16" t="s">
        <v>5567</v>
      </c>
    </row>
    <row r="6196" spans="1:35" x14ac:dyDescent="0.25">
      <c r="A6196" s="17">
        <v>129569</v>
      </c>
      <c r="B6196" s="18">
        <v>3</v>
      </c>
      <c r="C6196" s="16" t="s">
        <v>31</v>
      </c>
      <c r="D6196" s="21">
        <v>43696</v>
      </c>
      <c r="E6196" s="16" t="s">
        <v>75</v>
      </c>
      <c r="F6196" s="21">
        <v>44188</v>
      </c>
      <c r="G6196" s="16" t="s">
        <v>75</v>
      </c>
      <c r="H6196" s="26" t="s">
        <v>98</v>
      </c>
      <c r="I6196" s="16" t="s">
        <v>159</v>
      </c>
      <c r="J6196" s="20" t="s">
        <v>148</v>
      </c>
      <c r="L6196" s="16" t="s">
        <v>149</v>
      </c>
      <c r="M6196" s="26" t="s">
        <v>5568</v>
      </c>
      <c r="N6196" s="26" t="s">
        <v>2343</v>
      </c>
      <c r="O6196" s="16" t="s">
        <v>188</v>
      </c>
      <c r="P6196" s="26" t="s">
        <v>2347</v>
      </c>
      <c r="Q6196" s="26" t="s">
        <v>2343</v>
      </c>
      <c r="R6196" s="16" t="s">
        <v>139</v>
      </c>
      <c r="S6196" s="16" t="s">
        <v>84</v>
      </c>
      <c r="T6196" s="22">
        <v>3.09</v>
      </c>
      <c r="U6196" s="21">
        <v>44176</v>
      </c>
      <c r="W6196" s="20" t="s">
        <v>43</v>
      </c>
      <c r="X6196" s="16" t="s">
        <v>454</v>
      </c>
      <c r="Y6196" s="26" t="s">
        <v>5569</v>
      </c>
      <c r="Z6196" s="25">
        <v>0</v>
      </c>
      <c r="AA6196" s="25">
        <v>0</v>
      </c>
      <c r="AB6196" s="25">
        <v>185373</v>
      </c>
      <c r="AC6196" s="25">
        <v>3276417</v>
      </c>
      <c r="AD6196" s="25">
        <v>0</v>
      </c>
      <c r="AE6196" s="25">
        <v>0</v>
      </c>
      <c r="AF6196" s="25">
        <v>185373</v>
      </c>
      <c r="AG6196" s="25">
        <v>3276417</v>
      </c>
      <c r="AH6196" s="25">
        <v>3461790</v>
      </c>
      <c r="AI6196" s="16" t="s">
        <v>5570</v>
      </c>
    </row>
    <row r="6197" spans="1:35" x14ac:dyDescent="0.25">
      <c r="A6197" s="17">
        <v>129572</v>
      </c>
      <c r="B6197" s="18">
        <v>3</v>
      </c>
      <c r="C6197" s="16" t="s">
        <v>474</v>
      </c>
      <c r="D6197" s="21">
        <v>43697</v>
      </c>
      <c r="E6197" s="16" t="s">
        <v>142</v>
      </c>
      <c r="F6197" s="21">
        <v>44359</v>
      </c>
      <c r="G6197" s="16" t="s">
        <v>32</v>
      </c>
      <c r="H6197" s="26" t="s">
        <v>437</v>
      </c>
      <c r="I6197" s="16" t="s">
        <v>1067</v>
      </c>
      <c r="J6197" s="20" t="s">
        <v>116</v>
      </c>
      <c r="L6197" s="16" t="s">
        <v>116</v>
      </c>
      <c r="M6197" s="26" t="s">
        <v>5571</v>
      </c>
      <c r="N6197" s="26" t="s">
        <v>5572</v>
      </c>
      <c r="O6197" s="16" t="s">
        <v>179</v>
      </c>
      <c r="P6197" s="26" t="s">
        <v>79</v>
      </c>
      <c r="R6197" s="16" t="s">
        <v>41</v>
      </c>
      <c r="S6197" s="16" t="s">
        <v>84</v>
      </c>
      <c r="T6197" s="22">
        <v>0.01</v>
      </c>
      <c r="U6197" s="21">
        <v>44057</v>
      </c>
      <c r="W6197" s="20" t="s">
        <v>43</v>
      </c>
      <c r="X6197" s="16" t="s">
        <v>78</v>
      </c>
      <c r="Y6197" s="26" t="s">
        <v>5573</v>
      </c>
      <c r="Z6197" s="25">
        <v>0</v>
      </c>
      <c r="AA6197" s="25">
        <v>0</v>
      </c>
      <c r="AB6197" s="25">
        <v>562631</v>
      </c>
      <c r="AC6197" s="25">
        <v>0</v>
      </c>
      <c r="AD6197" s="25">
        <v>0</v>
      </c>
      <c r="AE6197" s="25">
        <v>0</v>
      </c>
      <c r="AF6197" s="25">
        <v>613631</v>
      </c>
      <c r="AG6197" s="25">
        <v>0</v>
      </c>
      <c r="AH6197" s="25">
        <v>613631</v>
      </c>
      <c r="AI6197" s="16" t="s">
        <v>5574</v>
      </c>
    </row>
    <row r="6198" spans="1:35" x14ac:dyDescent="0.25">
      <c r="A6198" s="17">
        <v>129573</v>
      </c>
      <c r="B6198" s="18">
        <v>3</v>
      </c>
      <c r="C6198" s="16" t="s">
        <v>474</v>
      </c>
      <c r="D6198" s="21">
        <v>43697</v>
      </c>
      <c r="E6198" s="16" t="s">
        <v>142</v>
      </c>
      <c r="F6198" s="21">
        <v>44089</v>
      </c>
      <c r="G6198" s="16" t="s">
        <v>32</v>
      </c>
      <c r="H6198" s="26" t="s">
        <v>173</v>
      </c>
      <c r="I6198" s="16" t="s">
        <v>155</v>
      </c>
      <c r="J6198" s="20" t="s">
        <v>148</v>
      </c>
      <c r="L6198" s="16" t="s">
        <v>149</v>
      </c>
      <c r="M6198" s="26" t="s">
        <v>10266</v>
      </c>
      <c r="N6198" s="26" t="s">
        <v>10265</v>
      </c>
      <c r="O6198" s="16" t="s">
        <v>151</v>
      </c>
      <c r="P6198" s="26" t="s">
        <v>1347</v>
      </c>
      <c r="T6198" s="22">
        <v>0.01</v>
      </c>
      <c r="U6198" s="21">
        <v>43742</v>
      </c>
      <c r="W6198" s="20" t="s">
        <v>43</v>
      </c>
      <c r="X6198" s="16" t="s">
        <v>454</v>
      </c>
      <c r="Z6198" s="24" t="s">
        <v>32</v>
      </c>
      <c r="AA6198" s="24" t="s">
        <v>32</v>
      </c>
      <c r="AB6198" s="24" t="s">
        <v>32</v>
      </c>
      <c r="AC6198" s="24" t="s">
        <v>32</v>
      </c>
      <c r="AD6198" s="25">
        <v>0</v>
      </c>
      <c r="AE6198" s="25">
        <v>0</v>
      </c>
      <c r="AF6198" s="25">
        <v>130497</v>
      </c>
      <c r="AG6198" s="25">
        <v>0</v>
      </c>
      <c r="AH6198" s="25">
        <v>130497</v>
      </c>
      <c r="AI6198" s="16" t="s">
        <v>10264</v>
      </c>
    </row>
    <row r="6199" spans="1:35" x14ac:dyDescent="0.25">
      <c r="A6199" s="17">
        <v>129576</v>
      </c>
      <c r="B6199" s="18">
        <v>2</v>
      </c>
      <c r="C6199" s="16" t="s">
        <v>73</v>
      </c>
      <c r="D6199" s="21">
        <v>43698</v>
      </c>
      <c r="E6199" s="16" t="s">
        <v>75</v>
      </c>
      <c r="F6199" s="21">
        <v>43699</v>
      </c>
      <c r="G6199" s="16" t="s">
        <v>75</v>
      </c>
      <c r="H6199" s="26" t="s">
        <v>244</v>
      </c>
      <c r="I6199" s="16" t="s">
        <v>518</v>
      </c>
      <c r="J6199" s="20" t="s">
        <v>116</v>
      </c>
      <c r="L6199" s="16" t="s">
        <v>116</v>
      </c>
      <c r="M6199" s="26" t="s">
        <v>10263</v>
      </c>
      <c r="N6199" s="26" t="s">
        <v>4037</v>
      </c>
      <c r="O6199" s="16" t="s">
        <v>188</v>
      </c>
      <c r="P6199" s="26" t="s">
        <v>188</v>
      </c>
      <c r="Q6199" s="26" t="s">
        <v>4037</v>
      </c>
      <c r="R6199" s="16" t="s">
        <v>139</v>
      </c>
      <c r="S6199" s="16" t="s">
        <v>4621</v>
      </c>
      <c r="T6199" s="22">
        <v>5.1100000000000003</v>
      </c>
      <c r="W6199" s="20" t="s">
        <v>472</v>
      </c>
      <c r="X6199" s="16" t="s">
        <v>140</v>
      </c>
      <c r="Z6199" s="24" t="s">
        <v>32</v>
      </c>
      <c r="AA6199" s="24" t="s">
        <v>32</v>
      </c>
      <c r="AB6199" s="24" t="s">
        <v>32</v>
      </c>
      <c r="AC6199" s="24" t="s">
        <v>32</v>
      </c>
      <c r="AD6199" s="24" t="s">
        <v>32</v>
      </c>
      <c r="AE6199" s="24" t="s">
        <v>32</v>
      </c>
      <c r="AF6199" s="24" t="s">
        <v>32</v>
      </c>
      <c r="AG6199" s="24" t="s">
        <v>32</v>
      </c>
      <c r="AH6199" s="24" t="s">
        <v>32</v>
      </c>
    </row>
    <row r="6200" spans="1:35" x14ac:dyDescent="0.25">
      <c r="A6200" s="17">
        <v>129577</v>
      </c>
      <c r="B6200" s="18">
        <v>2</v>
      </c>
      <c r="C6200" s="16" t="s">
        <v>73</v>
      </c>
      <c r="D6200" s="21">
        <v>43698</v>
      </c>
      <c r="E6200" s="16" t="s">
        <v>75</v>
      </c>
      <c r="F6200" s="21">
        <v>43699</v>
      </c>
      <c r="G6200" s="16" t="s">
        <v>75</v>
      </c>
      <c r="H6200" s="26" t="s">
        <v>244</v>
      </c>
      <c r="I6200" s="16" t="s">
        <v>544</v>
      </c>
      <c r="J6200" s="20" t="s">
        <v>116</v>
      </c>
      <c r="L6200" s="16" t="s">
        <v>116</v>
      </c>
      <c r="M6200" s="26" t="s">
        <v>10262</v>
      </c>
      <c r="N6200" s="26" t="s">
        <v>4037</v>
      </c>
      <c r="O6200" s="16" t="s">
        <v>188</v>
      </c>
      <c r="P6200" s="26" t="s">
        <v>188</v>
      </c>
      <c r="Q6200" s="26" t="s">
        <v>4037</v>
      </c>
      <c r="R6200" s="16" t="s">
        <v>139</v>
      </c>
      <c r="S6200" s="16" t="s">
        <v>4621</v>
      </c>
      <c r="T6200" s="22">
        <v>3.22</v>
      </c>
      <c r="W6200" s="20" t="s">
        <v>43</v>
      </c>
      <c r="X6200" s="16" t="s">
        <v>78</v>
      </c>
      <c r="Z6200" s="24" t="s">
        <v>32</v>
      </c>
      <c r="AA6200" s="24" t="s">
        <v>32</v>
      </c>
      <c r="AB6200" s="24" t="s">
        <v>32</v>
      </c>
      <c r="AC6200" s="24" t="s">
        <v>32</v>
      </c>
      <c r="AD6200" s="24" t="s">
        <v>32</v>
      </c>
      <c r="AE6200" s="24" t="s">
        <v>32</v>
      </c>
      <c r="AF6200" s="24" t="s">
        <v>32</v>
      </c>
      <c r="AG6200" s="24" t="s">
        <v>32</v>
      </c>
      <c r="AH6200" s="24" t="s">
        <v>32</v>
      </c>
    </row>
    <row r="6201" spans="1:35" x14ac:dyDescent="0.25">
      <c r="A6201" s="17">
        <v>129578</v>
      </c>
      <c r="B6201" s="18">
        <v>2</v>
      </c>
      <c r="C6201" s="16" t="s">
        <v>31</v>
      </c>
      <c r="D6201" s="21">
        <v>43698</v>
      </c>
      <c r="E6201" s="16" t="s">
        <v>75</v>
      </c>
      <c r="F6201" s="21">
        <v>44252</v>
      </c>
      <c r="G6201" s="16" t="s">
        <v>514</v>
      </c>
      <c r="H6201" s="26" t="s">
        <v>374</v>
      </c>
      <c r="I6201" s="16" t="s">
        <v>5575</v>
      </c>
      <c r="J6201" s="20" t="s">
        <v>116</v>
      </c>
      <c r="L6201" s="16" t="s">
        <v>116</v>
      </c>
      <c r="M6201" s="26" t="s">
        <v>5576</v>
      </c>
      <c r="N6201" s="26" t="s">
        <v>4037</v>
      </c>
      <c r="O6201" s="16" t="s">
        <v>188</v>
      </c>
      <c r="P6201" s="26" t="s">
        <v>443</v>
      </c>
      <c r="Q6201" s="26" t="s">
        <v>4037</v>
      </c>
      <c r="R6201" s="16" t="s">
        <v>139</v>
      </c>
      <c r="S6201" s="16" t="s">
        <v>84</v>
      </c>
      <c r="T6201" s="22">
        <v>4.17</v>
      </c>
      <c r="U6201" s="21">
        <v>44232</v>
      </c>
      <c r="V6201" s="16" t="s">
        <v>3998</v>
      </c>
      <c r="W6201" s="20" t="s">
        <v>43</v>
      </c>
      <c r="X6201" s="16" t="s">
        <v>78</v>
      </c>
      <c r="Z6201" s="25">
        <v>0</v>
      </c>
      <c r="AA6201" s="25">
        <v>0</v>
      </c>
      <c r="AB6201" s="25">
        <v>0</v>
      </c>
      <c r="AC6201" s="25">
        <v>282643</v>
      </c>
      <c r="AD6201" s="25">
        <v>0</v>
      </c>
      <c r="AE6201" s="25">
        <v>0</v>
      </c>
      <c r="AF6201" s="25">
        <v>0</v>
      </c>
      <c r="AG6201" s="25">
        <v>282643</v>
      </c>
      <c r="AH6201" s="25">
        <v>282643</v>
      </c>
      <c r="AI6201" s="16" t="s">
        <v>5577</v>
      </c>
    </row>
    <row r="6202" spans="1:35" x14ac:dyDescent="0.25">
      <c r="A6202" s="17">
        <v>129579</v>
      </c>
      <c r="B6202" s="18">
        <v>2</v>
      </c>
      <c r="C6202" s="16" t="s">
        <v>31</v>
      </c>
      <c r="D6202" s="21">
        <v>43698</v>
      </c>
      <c r="E6202" s="16" t="s">
        <v>75</v>
      </c>
      <c r="F6202" s="21">
        <v>44252</v>
      </c>
      <c r="G6202" s="16" t="s">
        <v>514</v>
      </c>
      <c r="H6202" s="26" t="s">
        <v>374</v>
      </c>
      <c r="I6202" s="16" t="s">
        <v>1234</v>
      </c>
      <c r="J6202" s="20" t="s">
        <v>116</v>
      </c>
      <c r="L6202" s="16" t="s">
        <v>116</v>
      </c>
      <c r="M6202" s="26" t="s">
        <v>5578</v>
      </c>
      <c r="N6202" s="26" t="s">
        <v>4037</v>
      </c>
      <c r="O6202" s="16" t="s">
        <v>188</v>
      </c>
      <c r="P6202" s="26" t="s">
        <v>443</v>
      </c>
      <c r="Q6202" s="26" t="s">
        <v>4037</v>
      </c>
      <c r="R6202" s="16" t="s">
        <v>139</v>
      </c>
      <c r="S6202" s="16" t="s">
        <v>84</v>
      </c>
      <c r="T6202" s="22">
        <v>3.11</v>
      </c>
      <c r="U6202" s="21">
        <v>44232</v>
      </c>
      <c r="V6202" s="16" t="s">
        <v>3998</v>
      </c>
      <c r="W6202" s="20" t="s">
        <v>472</v>
      </c>
      <c r="X6202" s="16" t="s">
        <v>140</v>
      </c>
      <c r="Z6202" s="25">
        <v>0</v>
      </c>
      <c r="AA6202" s="25">
        <v>0</v>
      </c>
      <c r="AB6202" s="25">
        <v>0</v>
      </c>
      <c r="AC6202" s="25">
        <v>318476</v>
      </c>
      <c r="AD6202" s="25">
        <v>0</v>
      </c>
      <c r="AE6202" s="25">
        <v>0</v>
      </c>
      <c r="AF6202" s="25">
        <v>0</v>
      </c>
      <c r="AG6202" s="25">
        <v>318476</v>
      </c>
      <c r="AH6202" s="25">
        <v>318476</v>
      </c>
      <c r="AI6202" s="16" t="s">
        <v>5579</v>
      </c>
    </row>
    <row r="6203" spans="1:35" x14ac:dyDescent="0.25">
      <c r="A6203" s="17">
        <v>129580</v>
      </c>
      <c r="B6203" s="18">
        <v>2</v>
      </c>
      <c r="C6203" s="16" t="s">
        <v>31</v>
      </c>
      <c r="D6203" s="21">
        <v>43698</v>
      </c>
      <c r="E6203" s="16" t="s">
        <v>75</v>
      </c>
      <c r="F6203" s="21">
        <v>44252</v>
      </c>
      <c r="G6203" s="16" t="s">
        <v>514</v>
      </c>
      <c r="H6203" s="26" t="s">
        <v>374</v>
      </c>
      <c r="I6203" s="16" t="s">
        <v>1234</v>
      </c>
      <c r="J6203" s="20" t="s">
        <v>116</v>
      </c>
      <c r="L6203" s="16" t="s">
        <v>116</v>
      </c>
      <c r="M6203" s="26" t="s">
        <v>5580</v>
      </c>
      <c r="N6203" s="26" t="s">
        <v>4037</v>
      </c>
      <c r="O6203" s="16" t="s">
        <v>188</v>
      </c>
      <c r="P6203" s="26" t="s">
        <v>2347</v>
      </c>
      <c r="Q6203" s="26" t="s">
        <v>4037</v>
      </c>
      <c r="R6203" s="16" t="s">
        <v>139</v>
      </c>
      <c r="S6203" s="16" t="s">
        <v>84</v>
      </c>
      <c r="T6203" s="22">
        <v>2.92</v>
      </c>
      <c r="U6203" s="21">
        <v>44232</v>
      </c>
      <c r="V6203" s="16" t="s">
        <v>3998</v>
      </c>
      <c r="W6203" s="20" t="s">
        <v>472</v>
      </c>
      <c r="X6203" s="16" t="s">
        <v>140</v>
      </c>
      <c r="Y6203" s="26" t="s">
        <v>5581</v>
      </c>
      <c r="Z6203" s="25">
        <v>0</v>
      </c>
      <c r="AA6203" s="25">
        <v>0</v>
      </c>
      <c r="AB6203" s="25">
        <v>16446</v>
      </c>
      <c r="AC6203" s="25">
        <v>259768</v>
      </c>
      <c r="AD6203" s="25">
        <v>0</v>
      </c>
      <c r="AE6203" s="25">
        <v>0</v>
      </c>
      <c r="AF6203" s="25">
        <v>16446</v>
      </c>
      <c r="AG6203" s="25">
        <v>259768</v>
      </c>
      <c r="AH6203" s="25">
        <v>276214</v>
      </c>
      <c r="AI6203" s="16" t="s">
        <v>5582</v>
      </c>
    </row>
    <row r="6204" spans="1:35" x14ac:dyDescent="0.25">
      <c r="A6204" s="17">
        <v>129581</v>
      </c>
      <c r="B6204" s="18">
        <v>2</v>
      </c>
      <c r="C6204" s="16" t="s">
        <v>73</v>
      </c>
      <c r="D6204" s="21">
        <v>43698</v>
      </c>
      <c r="E6204" s="16" t="s">
        <v>75</v>
      </c>
      <c r="F6204" s="21">
        <v>43699</v>
      </c>
      <c r="G6204" s="16" t="s">
        <v>75</v>
      </c>
      <c r="H6204" s="26" t="s">
        <v>312</v>
      </c>
      <c r="I6204" s="16" t="s">
        <v>1724</v>
      </c>
      <c r="J6204" s="20" t="s">
        <v>116</v>
      </c>
      <c r="L6204" s="16" t="s">
        <v>116</v>
      </c>
      <c r="M6204" s="26" t="s">
        <v>10261</v>
      </c>
      <c r="N6204" s="26" t="s">
        <v>8320</v>
      </c>
      <c r="O6204" s="16" t="s">
        <v>188</v>
      </c>
      <c r="P6204" s="26" t="s">
        <v>188</v>
      </c>
      <c r="Q6204" s="26" t="s">
        <v>8320</v>
      </c>
      <c r="R6204" s="16" t="s">
        <v>139</v>
      </c>
      <c r="S6204" s="16" t="s">
        <v>4621</v>
      </c>
      <c r="T6204" s="22">
        <v>5.0199999999999996</v>
      </c>
      <c r="W6204" s="20" t="s">
        <v>43</v>
      </c>
      <c r="X6204" s="16" t="s">
        <v>78</v>
      </c>
      <c r="Z6204" s="24" t="s">
        <v>32</v>
      </c>
      <c r="AA6204" s="24" t="s">
        <v>32</v>
      </c>
      <c r="AB6204" s="24" t="s">
        <v>32</v>
      </c>
      <c r="AC6204" s="24" t="s">
        <v>32</v>
      </c>
      <c r="AD6204" s="24" t="s">
        <v>32</v>
      </c>
      <c r="AE6204" s="24" t="s">
        <v>32</v>
      </c>
      <c r="AF6204" s="24" t="s">
        <v>32</v>
      </c>
      <c r="AG6204" s="24" t="s">
        <v>32</v>
      </c>
      <c r="AH6204" s="24" t="s">
        <v>32</v>
      </c>
    </row>
    <row r="6205" spans="1:35" x14ac:dyDescent="0.25">
      <c r="A6205" s="17">
        <v>129582</v>
      </c>
      <c r="B6205" s="18">
        <v>2</v>
      </c>
      <c r="C6205" s="16" t="s">
        <v>474</v>
      </c>
      <c r="D6205" s="21">
        <v>43698</v>
      </c>
      <c r="E6205" s="16" t="s">
        <v>75</v>
      </c>
      <c r="F6205" s="21">
        <v>44363</v>
      </c>
      <c r="G6205" s="16" t="s">
        <v>32</v>
      </c>
      <c r="H6205" s="26" t="s">
        <v>235</v>
      </c>
      <c r="I6205" s="16" t="s">
        <v>4000</v>
      </c>
      <c r="J6205" s="20" t="s">
        <v>116</v>
      </c>
      <c r="L6205" s="16" t="s">
        <v>116</v>
      </c>
      <c r="M6205" s="26" t="s">
        <v>5583</v>
      </c>
      <c r="N6205" s="26" t="s">
        <v>4037</v>
      </c>
      <c r="O6205" s="16" t="s">
        <v>188</v>
      </c>
      <c r="P6205" s="26" t="s">
        <v>443</v>
      </c>
      <c r="Q6205" s="26" t="s">
        <v>4037</v>
      </c>
      <c r="R6205" s="16" t="s">
        <v>139</v>
      </c>
      <c r="S6205" s="16" t="s">
        <v>84</v>
      </c>
      <c r="T6205" s="22">
        <v>7.59</v>
      </c>
      <c r="U6205" s="21">
        <v>44232</v>
      </c>
      <c r="V6205" s="16" t="s">
        <v>3998</v>
      </c>
      <c r="W6205" s="20" t="s">
        <v>43</v>
      </c>
      <c r="X6205" s="16" t="s">
        <v>78</v>
      </c>
      <c r="Z6205" s="25">
        <v>0</v>
      </c>
      <c r="AA6205" s="25">
        <v>0</v>
      </c>
      <c r="AB6205" s="25">
        <v>0</v>
      </c>
      <c r="AC6205" s="25">
        <v>549039</v>
      </c>
      <c r="AD6205" s="25">
        <v>0</v>
      </c>
      <c r="AE6205" s="25">
        <v>0</v>
      </c>
      <c r="AF6205" s="25">
        <v>0</v>
      </c>
      <c r="AG6205" s="25">
        <v>549039</v>
      </c>
      <c r="AH6205" s="25">
        <v>549039</v>
      </c>
      <c r="AI6205" s="16" t="s">
        <v>5584</v>
      </c>
    </row>
    <row r="6206" spans="1:35" x14ac:dyDescent="0.25">
      <c r="A6206" s="17">
        <v>129583</v>
      </c>
      <c r="B6206" s="18">
        <v>2</v>
      </c>
      <c r="C6206" s="16" t="s">
        <v>474</v>
      </c>
      <c r="D6206" s="21">
        <v>43698</v>
      </c>
      <c r="E6206" s="16" t="s">
        <v>75</v>
      </c>
      <c r="F6206" s="21">
        <v>44363</v>
      </c>
      <c r="G6206" s="16" t="s">
        <v>32</v>
      </c>
      <c r="H6206" s="26" t="s">
        <v>235</v>
      </c>
      <c r="I6206" s="16" t="s">
        <v>2335</v>
      </c>
      <c r="J6206" s="20" t="s">
        <v>116</v>
      </c>
      <c r="L6206" s="16" t="s">
        <v>116</v>
      </c>
      <c r="M6206" s="26" t="s">
        <v>5585</v>
      </c>
      <c r="N6206" s="26" t="s">
        <v>4037</v>
      </c>
      <c r="O6206" s="16" t="s">
        <v>188</v>
      </c>
      <c r="P6206" s="26" t="s">
        <v>443</v>
      </c>
      <c r="Q6206" s="26" t="s">
        <v>4037</v>
      </c>
      <c r="R6206" s="16" t="s">
        <v>139</v>
      </c>
      <c r="S6206" s="16" t="s">
        <v>84</v>
      </c>
      <c r="T6206" s="22">
        <v>3.02</v>
      </c>
      <c r="U6206" s="21">
        <v>44232</v>
      </c>
      <c r="V6206" s="16" t="s">
        <v>3998</v>
      </c>
      <c r="W6206" s="20" t="s">
        <v>472</v>
      </c>
      <c r="X6206" s="16" t="s">
        <v>140</v>
      </c>
      <c r="Z6206" s="25">
        <v>0</v>
      </c>
      <c r="AA6206" s="25">
        <v>0</v>
      </c>
      <c r="AB6206" s="25">
        <v>0</v>
      </c>
      <c r="AC6206" s="25">
        <v>369595</v>
      </c>
      <c r="AD6206" s="25">
        <v>0</v>
      </c>
      <c r="AE6206" s="25">
        <v>0</v>
      </c>
      <c r="AF6206" s="25">
        <v>0</v>
      </c>
      <c r="AG6206" s="25">
        <v>369595</v>
      </c>
      <c r="AH6206" s="25">
        <v>369595</v>
      </c>
      <c r="AI6206" s="16" t="s">
        <v>5586</v>
      </c>
    </row>
    <row r="6207" spans="1:35" x14ac:dyDescent="0.25">
      <c r="A6207" s="17">
        <v>129584</v>
      </c>
      <c r="B6207" s="18">
        <v>2</v>
      </c>
      <c r="C6207" s="16" t="s">
        <v>31</v>
      </c>
      <c r="D6207" s="21">
        <v>43698</v>
      </c>
      <c r="E6207" s="16" t="s">
        <v>75</v>
      </c>
      <c r="F6207" s="21">
        <v>44299</v>
      </c>
      <c r="G6207" s="16" t="s">
        <v>514</v>
      </c>
      <c r="H6207" s="26" t="s">
        <v>252</v>
      </c>
      <c r="I6207" s="16" t="s">
        <v>1474</v>
      </c>
      <c r="J6207" s="20" t="s">
        <v>116</v>
      </c>
      <c r="L6207" s="16" t="s">
        <v>116</v>
      </c>
      <c r="M6207" s="26" t="s">
        <v>5587</v>
      </c>
      <c r="N6207" s="26" t="s">
        <v>4037</v>
      </c>
      <c r="O6207" s="16" t="s">
        <v>188</v>
      </c>
      <c r="P6207" s="26" t="s">
        <v>188</v>
      </c>
      <c r="Q6207" s="26" t="s">
        <v>4037</v>
      </c>
      <c r="T6207" s="22">
        <v>8.33</v>
      </c>
      <c r="U6207" s="21">
        <v>44281</v>
      </c>
      <c r="V6207" s="16" t="s">
        <v>3998</v>
      </c>
      <c r="W6207" s="20" t="s">
        <v>43</v>
      </c>
      <c r="X6207" s="16" t="s">
        <v>78</v>
      </c>
      <c r="Z6207" s="25">
        <v>0</v>
      </c>
      <c r="AA6207" s="25">
        <v>0</v>
      </c>
      <c r="AB6207" s="25">
        <v>0</v>
      </c>
      <c r="AC6207" s="25">
        <v>519626</v>
      </c>
      <c r="AD6207" s="25">
        <v>0</v>
      </c>
      <c r="AE6207" s="25">
        <v>0</v>
      </c>
      <c r="AF6207" s="25">
        <v>0</v>
      </c>
      <c r="AG6207" s="25">
        <v>448012</v>
      </c>
      <c r="AH6207" s="25">
        <v>448012</v>
      </c>
      <c r="AI6207" s="16" t="s">
        <v>5588</v>
      </c>
    </row>
    <row r="6208" spans="1:35" x14ac:dyDescent="0.25">
      <c r="A6208" s="17">
        <v>129585</v>
      </c>
      <c r="B6208" s="18">
        <v>2</v>
      </c>
      <c r="C6208" s="16" t="s">
        <v>73</v>
      </c>
      <c r="D6208" s="21">
        <v>43698</v>
      </c>
      <c r="E6208" s="16" t="s">
        <v>75</v>
      </c>
      <c r="F6208" s="21">
        <v>44299</v>
      </c>
      <c r="G6208" s="16" t="s">
        <v>75</v>
      </c>
      <c r="H6208" s="26" t="s">
        <v>244</v>
      </c>
      <c r="I6208" s="16" t="s">
        <v>5808</v>
      </c>
      <c r="J6208" s="20" t="s">
        <v>116</v>
      </c>
      <c r="L6208" s="16" t="s">
        <v>116</v>
      </c>
      <c r="M6208" s="26" t="s">
        <v>10260</v>
      </c>
      <c r="N6208" s="26" t="s">
        <v>3997</v>
      </c>
      <c r="O6208" s="16" t="s">
        <v>188</v>
      </c>
      <c r="P6208" s="26" t="s">
        <v>443</v>
      </c>
      <c r="Q6208" s="26" t="s">
        <v>3997</v>
      </c>
      <c r="R6208" s="16" t="s">
        <v>139</v>
      </c>
      <c r="S6208" s="16" t="s">
        <v>4621</v>
      </c>
      <c r="T6208" s="22">
        <v>3.74</v>
      </c>
      <c r="V6208" s="16" t="s">
        <v>2358</v>
      </c>
      <c r="W6208" s="20" t="s">
        <v>43</v>
      </c>
      <c r="X6208" s="16" t="s">
        <v>78</v>
      </c>
      <c r="Z6208" s="24" t="s">
        <v>32</v>
      </c>
      <c r="AA6208" s="24" t="s">
        <v>32</v>
      </c>
      <c r="AB6208" s="24" t="s">
        <v>32</v>
      </c>
      <c r="AC6208" s="24" t="s">
        <v>32</v>
      </c>
      <c r="AD6208" s="24" t="s">
        <v>32</v>
      </c>
      <c r="AE6208" s="24" t="s">
        <v>32</v>
      </c>
      <c r="AF6208" s="24" t="s">
        <v>32</v>
      </c>
      <c r="AG6208" s="24" t="s">
        <v>32</v>
      </c>
      <c r="AH6208" s="24" t="s">
        <v>32</v>
      </c>
      <c r="AI6208" s="16" t="s">
        <v>10259</v>
      </c>
    </row>
    <row r="6209" spans="1:35" x14ac:dyDescent="0.25">
      <c r="A6209" s="17">
        <v>129586</v>
      </c>
      <c r="B6209" s="18">
        <v>2</v>
      </c>
      <c r="C6209" s="16" t="s">
        <v>73</v>
      </c>
      <c r="D6209" s="21">
        <v>43698</v>
      </c>
      <c r="E6209" s="16" t="s">
        <v>75</v>
      </c>
      <c r="F6209" s="21">
        <v>44299</v>
      </c>
      <c r="G6209" s="16" t="s">
        <v>75</v>
      </c>
      <c r="H6209" s="26" t="s">
        <v>244</v>
      </c>
      <c r="I6209" s="16" t="s">
        <v>10258</v>
      </c>
      <c r="J6209" s="20" t="s">
        <v>116</v>
      </c>
      <c r="L6209" s="16" t="s">
        <v>116</v>
      </c>
      <c r="M6209" s="26" t="s">
        <v>10257</v>
      </c>
      <c r="N6209" s="26" t="s">
        <v>3997</v>
      </c>
      <c r="O6209" s="16" t="s">
        <v>188</v>
      </c>
      <c r="P6209" s="26" t="s">
        <v>443</v>
      </c>
      <c r="Q6209" s="26" t="s">
        <v>3997</v>
      </c>
      <c r="R6209" s="16" t="s">
        <v>139</v>
      </c>
      <c r="S6209" s="16" t="s">
        <v>4621</v>
      </c>
      <c r="T6209" s="22">
        <v>4.03</v>
      </c>
      <c r="V6209" s="16" t="s">
        <v>2358</v>
      </c>
      <c r="W6209" s="20" t="s">
        <v>43</v>
      </c>
      <c r="X6209" s="16" t="s">
        <v>78</v>
      </c>
      <c r="Z6209" s="24" t="s">
        <v>32</v>
      </c>
      <c r="AA6209" s="24" t="s">
        <v>32</v>
      </c>
      <c r="AB6209" s="24" t="s">
        <v>32</v>
      </c>
      <c r="AC6209" s="24" t="s">
        <v>32</v>
      </c>
      <c r="AD6209" s="24" t="s">
        <v>32</v>
      </c>
      <c r="AE6209" s="24" t="s">
        <v>32</v>
      </c>
      <c r="AF6209" s="24" t="s">
        <v>32</v>
      </c>
      <c r="AG6209" s="24" t="s">
        <v>32</v>
      </c>
      <c r="AH6209" s="24" t="s">
        <v>32</v>
      </c>
      <c r="AI6209" s="16" t="s">
        <v>10256</v>
      </c>
    </row>
    <row r="6210" spans="1:35" x14ac:dyDescent="0.25">
      <c r="A6210" s="17">
        <v>129587</v>
      </c>
      <c r="B6210" s="18">
        <v>2</v>
      </c>
      <c r="C6210" s="16" t="s">
        <v>73</v>
      </c>
      <c r="D6210" s="21">
        <v>43698</v>
      </c>
      <c r="E6210" s="16" t="s">
        <v>75</v>
      </c>
      <c r="F6210" s="21">
        <v>44012</v>
      </c>
      <c r="G6210" s="16" t="s">
        <v>75</v>
      </c>
      <c r="H6210" s="26" t="s">
        <v>244</v>
      </c>
      <c r="I6210" s="16" t="s">
        <v>468</v>
      </c>
      <c r="J6210" s="20" t="s">
        <v>116</v>
      </c>
      <c r="L6210" s="16" t="s">
        <v>116</v>
      </c>
      <c r="M6210" s="26" t="s">
        <v>10255</v>
      </c>
      <c r="N6210" s="26" t="s">
        <v>2343</v>
      </c>
      <c r="O6210" s="16" t="s">
        <v>188</v>
      </c>
      <c r="P6210" s="26" t="s">
        <v>188</v>
      </c>
      <c r="Q6210" s="26" t="s">
        <v>2343</v>
      </c>
      <c r="R6210" s="16" t="s">
        <v>139</v>
      </c>
      <c r="S6210" s="16" t="s">
        <v>4621</v>
      </c>
      <c r="T6210" s="22">
        <v>3.41</v>
      </c>
      <c r="V6210" s="16" t="s">
        <v>1179</v>
      </c>
      <c r="W6210" s="20" t="s">
        <v>43</v>
      </c>
      <c r="X6210" s="16" t="s">
        <v>511</v>
      </c>
      <c r="Z6210" s="24" t="s">
        <v>32</v>
      </c>
      <c r="AA6210" s="24" t="s">
        <v>32</v>
      </c>
      <c r="AB6210" s="24" t="s">
        <v>32</v>
      </c>
      <c r="AC6210" s="24" t="s">
        <v>32</v>
      </c>
      <c r="AD6210" s="24" t="s">
        <v>32</v>
      </c>
      <c r="AE6210" s="24" t="s">
        <v>32</v>
      </c>
      <c r="AF6210" s="24" t="s">
        <v>32</v>
      </c>
      <c r="AG6210" s="24" t="s">
        <v>32</v>
      </c>
      <c r="AH6210" s="24" t="s">
        <v>32</v>
      </c>
    </row>
    <row r="6211" spans="1:35" x14ac:dyDescent="0.25">
      <c r="A6211" s="17">
        <v>129589</v>
      </c>
      <c r="B6211" s="18">
        <v>2</v>
      </c>
      <c r="C6211" s="16" t="s">
        <v>73</v>
      </c>
      <c r="D6211" s="21">
        <v>43698</v>
      </c>
      <c r="E6211" s="16" t="s">
        <v>75</v>
      </c>
      <c r="F6211" s="21">
        <v>44312</v>
      </c>
      <c r="G6211" s="16" t="s">
        <v>514</v>
      </c>
      <c r="H6211" s="26" t="s">
        <v>380</v>
      </c>
      <c r="I6211" s="16" t="s">
        <v>5589</v>
      </c>
      <c r="J6211" s="20" t="s">
        <v>116</v>
      </c>
      <c r="L6211" s="16" t="s">
        <v>116</v>
      </c>
      <c r="M6211" s="26" t="s">
        <v>5590</v>
      </c>
      <c r="N6211" s="26" t="s">
        <v>2343</v>
      </c>
      <c r="O6211" s="16" t="s">
        <v>188</v>
      </c>
      <c r="P6211" s="26" t="s">
        <v>443</v>
      </c>
      <c r="Q6211" s="26" t="s">
        <v>2343</v>
      </c>
      <c r="R6211" s="16" t="s">
        <v>139</v>
      </c>
      <c r="S6211" s="16" t="s">
        <v>4621</v>
      </c>
      <c r="T6211" s="22">
        <v>4.82</v>
      </c>
      <c r="U6211" s="21">
        <v>44365</v>
      </c>
      <c r="V6211" s="16" t="s">
        <v>1179</v>
      </c>
      <c r="W6211" s="20" t="s">
        <v>43</v>
      </c>
      <c r="X6211" s="16" t="s">
        <v>78</v>
      </c>
      <c r="Z6211" s="25">
        <v>0</v>
      </c>
      <c r="AA6211" s="25">
        <v>0</v>
      </c>
      <c r="AB6211" s="25">
        <v>157703</v>
      </c>
      <c r="AC6211" s="25">
        <v>1670946</v>
      </c>
      <c r="AD6211" s="25">
        <v>0</v>
      </c>
      <c r="AE6211" s="25">
        <v>0</v>
      </c>
      <c r="AF6211" s="25">
        <v>157703</v>
      </c>
      <c r="AG6211" s="25">
        <v>1670946</v>
      </c>
      <c r="AH6211" s="25">
        <v>1828649</v>
      </c>
      <c r="AI6211" s="16" t="s">
        <v>5591</v>
      </c>
    </row>
    <row r="6212" spans="1:35" x14ac:dyDescent="0.25">
      <c r="A6212" s="17">
        <v>129590</v>
      </c>
      <c r="B6212" s="18">
        <v>2</v>
      </c>
      <c r="C6212" s="16" t="s">
        <v>73</v>
      </c>
      <c r="D6212" s="21">
        <v>43698</v>
      </c>
      <c r="E6212" s="16" t="s">
        <v>75</v>
      </c>
      <c r="F6212" s="21">
        <v>44005</v>
      </c>
      <c r="G6212" s="16" t="s">
        <v>75</v>
      </c>
      <c r="H6212" s="26" t="s">
        <v>380</v>
      </c>
      <c r="I6212" s="16" t="s">
        <v>1724</v>
      </c>
      <c r="J6212" s="20" t="s">
        <v>116</v>
      </c>
      <c r="L6212" s="16" t="s">
        <v>116</v>
      </c>
      <c r="M6212" s="26" t="s">
        <v>10254</v>
      </c>
      <c r="N6212" s="26" t="s">
        <v>4037</v>
      </c>
      <c r="O6212" s="16" t="s">
        <v>188</v>
      </c>
      <c r="P6212" s="26" t="s">
        <v>188</v>
      </c>
      <c r="Q6212" s="26" t="s">
        <v>4037</v>
      </c>
      <c r="R6212" s="16" t="s">
        <v>139</v>
      </c>
      <c r="S6212" s="16" t="s">
        <v>4621</v>
      </c>
      <c r="T6212" s="22">
        <v>4.37</v>
      </c>
      <c r="V6212" s="16" t="s">
        <v>3998</v>
      </c>
      <c r="W6212" s="20" t="s">
        <v>43</v>
      </c>
      <c r="X6212" s="16" t="s">
        <v>78</v>
      </c>
      <c r="Z6212" s="24" t="s">
        <v>32</v>
      </c>
      <c r="AA6212" s="24" t="s">
        <v>32</v>
      </c>
      <c r="AB6212" s="24" t="s">
        <v>32</v>
      </c>
      <c r="AC6212" s="24" t="s">
        <v>32</v>
      </c>
      <c r="AD6212" s="24" t="s">
        <v>32</v>
      </c>
      <c r="AE6212" s="24" t="s">
        <v>32</v>
      </c>
      <c r="AF6212" s="24" t="s">
        <v>32</v>
      </c>
      <c r="AG6212" s="24" t="s">
        <v>32</v>
      </c>
      <c r="AH6212" s="24" t="s">
        <v>32</v>
      </c>
    </row>
    <row r="6213" spans="1:35" x14ac:dyDescent="0.25">
      <c r="A6213" s="17">
        <v>129591</v>
      </c>
      <c r="B6213" s="18">
        <v>2</v>
      </c>
      <c r="C6213" s="16" t="s">
        <v>73</v>
      </c>
      <c r="D6213" s="21">
        <v>43698</v>
      </c>
      <c r="E6213" s="16" t="s">
        <v>75</v>
      </c>
      <c r="F6213" s="21">
        <v>44012</v>
      </c>
      <c r="G6213" s="16" t="s">
        <v>75</v>
      </c>
      <c r="H6213" s="26" t="s">
        <v>312</v>
      </c>
      <c r="I6213" s="16" t="s">
        <v>1724</v>
      </c>
      <c r="J6213" s="20" t="s">
        <v>116</v>
      </c>
      <c r="L6213" s="16" t="s">
        <v>116</v>
      </c>
      <c r="M6213" s="26" t="s">
        <v>10253</v>
      </c>
      <c r="N6213" s="26" t="s">
        <v>4037</v>
      </c>
      <c r="O6213" s="16" t="s">
        <v>188</v>
      </c>
      <c r="Q6213" s="26" t="s">
        <v>4037</v>
      </c>
      <c r="R6213" s="16" t="s">
        <v>139</v>
      </c>
      <c r="S6213" s="16" t="s">
        <v>4621</v>
      </c>
      <c r="T6213" s="22">
        <v>7.79</v>
      </c>
      <c r="V6213" s="16" t="s">
        <v>3998</v>
      </c>
      <c r="W6213" s="20" t="s">
        <v>43</v>
      </c>
      <c r="X6213" s="16" t="s">
        <v>78</v>
      </c>
      <c r="Z6213" s="24" t="s">
        <v>32</v>
      </c>
      <c r="AA6213" s="24" t="s">
        <v>32</v>
      </c>
      <c r="AB6213" s="24" t="s">
        <v>32</v>
      </c>
      <c r="AC6213" s="24" t="s">
        <v>32</v>
      </c>
      <c r="AD6213" s="24" t="s">
        <v>32</v>
      </c>
      <c r="AE6213" s="24" t="s">
        <v>32</v>
      </c>
      <c r="AF6213" s="24" t="s">
        <v>32</v>
      </c>
      <c r="AG6213" s="24" t="s">
        <v>32</v>
      </c>
      <c r="AH6213" s="24" t="s">
        <v>32</v>
      </c>
    </row>
    <row r="6214" spans="1:35" x14ac:dyDescent="0.25">
      <c r="A6214" s="17">
        <v>129592</v>
      </c>
      <c r="B6214" s="18">
        <v>2</v>
      </c>
      <c r="C6214" s="16" t="s">
        <v>73</v>
      </c>
      <c r="D6214" s="21">
        <v>43698</v>
      </c>
      <c r="E6214" s="16" t="s">
        <v>75</v>
      </c>
      <c r="F6214" s="21">
        <v>43699</v>
      </c>
      <c r="G6214" s="16" t="s">
        <v>75</v>
      </c>
      <c r="H6214" s="26" t="s">
        <v>312</v>
      </c>
      <c r="I6214" s="16" t="s">
        <v>10252</v>
      </c>
      <c r="J6214" s="20" t="s">
        <v>116</v>
      </c>
      <c r="L6214" s="16" t="s">
        <v>116</v>
      </c>
      <c r="M6214" s="26" t="s">
        <v>10251</v>
      </c>
      <c r="N6214" s="26" t="s">
        <v>4037</v>
      </c>
      <c r="O6214" s="16" t="s">
        <v>188</v>
      </c>
      <c r="P6214" s="26" t="s">
        <v>188</v>
      </c>
      <c r="Q6214" s="26" t="s">
        <v>4037</v>
      </c>
      <c r="R6214" s="16" t="s">
        <v>139</v>
      </c>
      <c r="S6214" s="16" t="s">
        <v>4621</v>
      </c>
      <c r="T6214" s="22">
        <v>5.39</v>
      </c>
      <c r="V6214" s="16" t="s">
        <v>3998</v>
      </c>
      <c r="W6214" s="20" t="s">
        <v>43</v>
      </c>
      <c r="X6214" s="16" t="s">
        <v>78</v>
      </c>
      <c r="Z6214" s="24" t="s">
        <v>32</v>
      </c>
      <c r="AA6214" s="24" t="s">
        <v>32</v>
      </c>
      <c r="AB6214" s="24" t="s">
        <v>32</v>
      </c>
      <c r="AC6214" s="24" t="s">
        <v>32</v>
      </c>
      <c r="AD6214" s="24" t="s">
        <v>32</v>
      </c>
      <c r="AE6214" s="24" t="s">
        <v>32</v>
      </c>
      <c r="AF6214" s="24" t="s">
        <v>32</v>
      </c>
      <c r="AG6214" s="24" t="s">
        <v>32</v>
      </c>
      <c r="AH6214" s="24" t="s">
        <v>32</v>
      </c>
    </row>
    <row r="6215" spans="1:35" x14ac:dyDescent="0.25">
      <c r="A6215" s="17">
        <v>129593</v>
      </c>
      <c r="B6215" s="18">
        <v>2</v>
      </c>
      <c r="C6215" s="16" t="s">
        <v>73</v>
      </c>
      <c r="D6215" s="21">
        <v>43698</v>
      </c>
      <c r="E6215" s="16" t="s">
        <v>75</v>
      </c>
      <c r="F6215" s="21">
        <v>43699</v>
      </c>
      <c r="G6215" s="16" t="s">
        <v>75</v>
      </c>
      <c r="H6215" s="26" t="s">
        <v>264</v>
      </c>
      <c r="I6215" s="16" t="s">
        <v>518</v>
      </c>
      <c r="J6215" s="20" t="s">
        <v>116</v>
      </c>
      <c r="L6215" s="16" t="s">
        <v>116</v>
      </c>
      <c r="M6215" s="26" t="s">
        <v>10250</v>
      </c>
      <c r="N6215" s="26" t="s">
        <v>8320</v>
      </c>
      <c r="O6215" s="16" t="s">
        <v>188</v>
      </c>
      <c r="P6215" s="26" t="s">
        <v>188</v>
      </c>
      <c r="Q6215" s="26" t="s">
        <v>8320</v>
      </c>
      <c r="R6215" s="16" t="s">
        <v>139</v>
      </c>
      <c r="S6215" s="16" t="s">
        <v>4621</v>
      </c>
      <c r="T6215" s="22">
        <v>5.0599999999999996</v>
      </c>
      <c r="V6215" s="16" t="s">
        <v>1179</v>
      </c>
      <c r="W6215" s="20" t="s">
        <v>472</v>
      </c>
      <c r="X6215" s="16" t="s">
        <v>140</v>
      </c>
      <c r="Z6215" s="24" t="s">
        <v>32</v>
      </c>
      <c r="AA6215" s="24" t="s">
        <v>32</v>
      </c>
      <c r="AB6215" s="24" t="s">
        <v>32</v>
      </c>
      <c r="AC6215" s="24" t="s">
        <v>32</v>
      </c>
      <c r="AD6215" s="24" t="s">
        <v>32</v>
      </c>
      <c r="AE6215" s="24" t="s">
        <v>32</v>
      </c>
      <c r="AF6215" s="24" t="s">
        <v>32</v>
      </c>
      <c r="AG6215" s="24" t="s">
        <v>32</v>
      </c>
      <c r="AH6215" s="24" t="s">
        <v>32</v>
      </c>
    </row>
    <row r="6216" spans="1:35" x14ac:dyDescent="0.25">
      <c r="A6216" s="17">
        <v>129594</v>
      </c>
      <c r="B6216" s="18">
        <v>2</v>
      </c>
      <c r="C6216" s="16" t="s">
        <v>73</v>
      </c>
      <c r="D6216" s="21">
        <v>43698</v>
      </c>
      <c r="E6216" s="16" t="s">
        <v>75</v>
      </c>
      <c r="F6216" s="21">
        <v>43699</v>
      </c>
      <c r="G6216" s="16" t="s">
        <v>75</v>
      </c>
      <c r="H6216" s="26" t="s">
        <v>264</v>
      </c>
      <c r="I6216" s="16" t="s">
        <v>3394</v>
      </c>
      <c r="J6216" s="20" t="s">
        <v>116</v>
      </c>
      <c r="L6216" s="16" t="s">
        <v>116</v>
      </c>
      <c r="M6216" s="26" t="s">
        <v>10249</v>
      </c>
      <c r="N6216" s="26" t="s">
        <v>8320</v>
      </c>
      <c r="O6216" s="16" t="s">
        <v>188</v>
      </c>
      <c r="P6216" s="26" t="s">
        <v>188</v>
      </c>
      <c r="Q6216" s="26" t="s">
        <v>8320</v>
      </c>
      <c r="R6216" s="16" t="s">
        <v>139</v>
      </c>
      <c r="S6216" s="16" t="s">
        <v>4621</v>
      </c>
      <c r="T6216" s="22">
        <v>3.01</v>
      </c>
      <c r="V6216" s="16" t="s">
        <v>1179</v>
      </c>
      <c r="W6216" s="20" t="s">
        <v>43</v>
      </c>
      <c r="X6216" s="16" t="s">
        <v>78</v>
      </c>
      <c r="Z6216" s="24" t="s">
        <v>32</v>
      </c>
      <c r="AA6216" s="24" t="s">
        <v>32</v>
      </c>
      <c r="AB6216" s="24" t="s">
        <v>32</v>
      </c>
      <c r="AC6216" s="24" t="s">
        <v>32</v>
      </c>
      <c r="AD6216" s="24" t="s">
        <v>32</v>
      </c>
      <c r="AE6216" s="24" t="s">
        <v>32</v>
      </c>
      <c r="AF6216" s="24" t="s">
        <v>32</v>
      </c>
      <c r="AG6216" s="24" t="s">
        <v>32</v>
      </c>
      <c r="AH6216" s="24" t="s">
        <v>32</v>
      </c>
    </row>
    <row r="6217" spans="1:35" ht="30" x14ac:dyDescent="0.25">
      <c r="A6217" s="17">
        <v>129595</v>
      </c>
      <c r="B6217" s="18">
        <v>2</v>
      </c>
      <c r="C6217" s="16" t="s">
        <v>31</v>
      </c>
      <c r="D6217" s="21">
        <v>43698</v>
      </c>
      <c r="E6217" s="16" t="s">
        <v>75</v>
      </c>
      <c r="F6217" s="21">
        <v>44299</v>
      </c>
      <c r="G6217" s="16" t="s">
        <v>514</v>
      </c>
      <c r="H6217" s="26" t="s">
        <v>431</v>
      </c>
      <c r="I6217" s="16" t="s">
        <v>1724</v>
      </c>
      <c r="J6217" s="20" t="s">
        <v>116</v>
      </c>
      <c r="L6217" s="16" t="s">
        <v>116</v>
      </c>
      <c r="M6217" s="26" t="s">
        <v>5592</v>
      </c>
      <c r="N6217" s="26" t="s">
        <v>4002</v>
      </c>
      <c r="O6217" s="16" t="s">
        <v>188</v>
      </c>
      <c r="P6217" s="26" t="s">
        <v>443</v>
      </c>
      <c r="Q6217" s="26" t="s">
        <v>4002</v>
      </c>
      <c r="R6217" s="16" t="s">
        <v>139</v>
      </c>
      <c r="S6217" s="16" t="s">
        <v>84</v>
      </c>
      <c r="T6217" s="22">
        <v>3.32</v>
      </c>
      <c r="U6217" s="21">
        <v>44281</v>
      </c>
      <c r="V6217" s="16" t="s">
        <v>5593</v>
      </c>
      <c r="W6217" s="20" t="s">
        <v>43</v>
      </c>
      <c r="X6217" s="16" t="s">
        <v>78</v>
      </c>
      <c r="Z6217" s="25">
        <v>0</v>
      </c>
      <c r="AA6217" s="25">
        <v>0</v>
      </c>
      <c r="AB6217" s="25">
        <v>10793</v>
      </c>
      <c r="AC6217" s="25">
        <v>258313</v>
      </c>
      <c r="AD6217" s="25">
        <v>0</v>
      </c>
      <c r="AE6217" s="25">
        <v>0</v>
      </c>
      <c r="AF6217" s="25">
        <v>10793</v>
      </c>
      <c r="AG6217" s="25">
        <v>258313</v>
      </c>
      <c r="AH6217" s="25">
        <v>269106</v>
      </c>
      <c r="AI6217" s="16" t="s">
        <v>5594</v>
      </c>
    </row>
    <row r="6218" spans="1:35" ht="30" x14ac:dyDescent="0.25">
      <c r="A6218" s="17">
        <v>129596</v>
      </c>
      <c r="B6218" s="18">
        <v>2</v>
      </c>
      <c r="C6218" s="16" t="s">
        <v>31</v>
      </c>
      <c r="D6218" s="21">
        <v>43698</v>
      </c>
      <c r="E6218" s="16" t="s">
        <v>75</v>
      </c>
      <c r="F6218" s="21">
        <v>44299</v>
      </c>
      <c r="G6218" s="16" t="s">
        <v>514</v>
      </c>
      <c r="H6218" s="26" t="s">
        <v>380</v>
      </c>
      <c r="I6218" s="16" t="s">
        <v>1724</v>
      </c>
      <c r="J6218" s="20" t="s">
        <v>116</v>
      </c>
      <c r="L6218" s="16" t="s">
        <v>116</v>
      </c>
      <c r="M6218" s="26" t="s">
        <v>5595</v>
      </c>
      <c r="N6218" s="26" t="s">
        <v>4002</v>
      </c>
      <c r="O6218" s="16" t="s">
        <v>188</v>
      </c>
      <c r="P6218" s="26" t="s">
        <v>2347</v>
      </c>
      <c r="Q6218" s="26" t="s">
        <v>4002</v>
      </c>
      <c r="R6218" s="16" t="s">
        <v>139</v>
      </c>
      <c r="S6218" s="16" t="s">
        <v>84</v>
      </c>
      <c r="T6218" s="22">
        <v>7.38</v>
      </c>
      <c r="U6218" s="21">
        <v>44281</v>
      </c>
      <c r="V6218" s="16" t="s">
        <v>5593</v>
      </c>
      <c r="W6218" s="20" t="s">
        <v>43</v>
      </c>
      <c r="X6218" s="16" t="s">
        <v>78</v>
      </c>
      <c r="Y6218" s="26" t="s">
        <v>5596</v>
      </c>
      <c r="Z6218" s="25">
        <v>0</v>
      </c>
      <c r="AA6218" s="25">
        <v>0</v>
      </c>
      <c r="AB6218" s="25">
        <v>242589</v>
      </c>
      <c r="AC6218" s="25">
        <v>674644</v>
      </c>
      <c r="AD6218" s="25">
        <v>0</v>
      </c>
      <c r="AE6218" s="25">
        <v>0</v>
      </c>
      <c r="AF6218" s="25">
        <v>242589</v>
      </c>
      <c r="AG6218" s="25">
        <v>674644</v>
      </c>
      <c r="AH6218" s="25">
        <v>917233</v>
      </c>
      <c r="AI6218" s="16" t="s">
        <v>5597</v>
      </c>
    </row>
    <row r="6219" spans="1:35" ht="30" x14ac:dyDescent="0.25">
      <c r="A6219" s="17">
        <v>129597</v>
      </c>
      <c r="B6219" s="18">
        <v>2</v>
      </c>
      <c r="C6219" s="16" t="s">
        <v>31</v>
      </c>
      <c r="D6219" s="21">
        <v>43698</v>
      </c>
      <c r="E6219" s="16" t="s">
        <v>75</v>
      </c>
      <c r="F6219" s="21">
        <v>44299</v>
      </c>
      <c r="G6219" s="16" t="s">
        <v>514</v>
      </c>
      <c r="H6219" s="26" t="s">
        <v>431</v>
      </c>
      <c r="I6219" s="16" t="s">
        <v>1266</v>
      </c>
      <c r="J6219" s="20" t="s">
        <v>116</v>
      </c>
      <c r="L6219" s="16" t="s">
        <v>116</v>
      </c>
      <c r="M6219" s="26" t="s">
        <v>5598</v>
      </c>
      <c r="N6219" s="26" t="s">
        <v>4002</v>
      </c>
      <c r="O6219" s="16" t="s">
        <v>188</v>
      </c>
      <c r="P6219" s="26" t="s">
        <v>443</v>
      </c>
      <c r="Q6219" s="26" t="s">
        <v>4002</v>
      </c>
      <c r="R6219" s="16" t="s">
        <v>139</v>
      </c>
      <c r="S6219" s="16" t="s">
        <v>84</v>
      </c>
      <c r="T6219" s="22">
        <v>4.1399999999999997</v>
      </c>
      <c r="U6219" s="21">
        <v>44281</v>
      </c>
      <c r="V6219" s="16" t="s">
        <v>5593</v>
      </c>
      <c r="W6219" s="20" t="s">
        <v>43</v>
      </c>
      <c r="X6219" s="16" t="s">
        <v>78</v>
      </c>
      <c r="Z6219" s="25">
        <v>0</v>
      </c>
      <c r="AA6219" s="25">
        <v>0</v>
      </c>
      <c r="AB6219" s="25">
        <v>17861</v>
      </c>
      <c r="AC6219" s="25">
        <v>348050</v>
      </c>
      <c r="AD6219" s="25">
        <v>0</v>
      </c>
      <c r="AE6219" s="25">
        <v>0</v>
      </c>
      <c r="AF6219" s="25">
        <v>17861</v>
      </c>
      <c r="AG6219" s="25">
        <v>348050</v>
      </c>
      <c r="AH6219" s="25">
        <v>365911</v>
      </c>
      <c r="AI6219" s="16" t="s">
        <v>5599</v>
      </c>
    </row>
    <row r="6220" spans="1:35" ht="30" x14ac:dyDescent="0.25">
      <c r="A6220" s="17">
        <v>129598</v>
      </c>
      <c r="B6220" s="18">
        <v>2</v>
      </c>
      <c r="C6220" s="16" t="s">
        <v>31</v>
      </c>
      <c r="D6220" s="21">
        <v>43698</v>
      </c>
      <c r="E6220" s="16" t="s">
        <v>75</v>
      </c>
      <c r="F6220" s="21">
        <v>44299</v>
      </c>
      <c r="G6220" s="16" t="s">
        <v>514</v>
      </c>
      <c r="H6220" s="26" t="s">
        <v>431</v>
      </c>
      <c r="I6220" s="16" t="s">
        <v>1234</v>
      </c>
      <c r="J6220" s="20" t="s">
        <v>116</v>
      </c>
      <c r="L6220" s="16" t="s">
        <v>116</v>
      </c>
      <c r="M6220" s="26" t="s">
        <v>5600</v>
      </c>
      <c r="N6220" s="26" t="s">
        <v>4037</v>
      </c>
      <c r="O6220" s="16" t="s">
        <v>188</v>
      </c>
      <c r="P6220" s="26" t="s">
        <v>443</v>
      </c>
      <c r="Q6220" s="26" t="s">
        <v>4037</v>
      </c>
      <c r="R6220" s="16" t="s">
        <v>139</v>
      </c>
      <c r="S6220" s="16" t="s">
        <v>84</v>
      </c>
      <c r="T6220" s="22">
        <v>5.2</v>
      </c>
      <c r="U6220" s="21">
        <v>44281</v>
      </c>
      <c r="V6220" s="16" t="s">
        <v>3998</v>
      </c>
      <c r="W6220" s="20" t="s">
        <v>472</v>
      </c>
      <c r="X6220" s="16" t="s">
        <v>140</v>
      </c>
      <c r="Y6220" s="26" t="s">
        <v>5601</v>
      </c>
      <c r="Z6220" s="25">
        <v>0</v>
      </c>
      <c r="AA6220" s="25">
        <v>0</v>
      </c>
      <c r="AB6220" s="25">
        <v>186104</v>
      </c>
      <c r="AC6220" s="25">
        <v>730054</v>
      </c>
      <c r="AD6220" s="25">
        <v>0</v>
      </c>
      <c r="AE6220" s="25">
        <v>0</v>
      </c>
      <c r="AF6220" s="25">
        <v>186104</v>
      </c>
      <c r="AG6220" s="25">
        <v>730054</v>
      </c>
      <c r="AH6220" s="25">
        <v>916158</v>
      </c>
      <c r="AI6220" s="16" t="s">
        <v>5602</v>
      </c>
    </row>
    <row r="6221" spans="1:35" x14ac:dyDescent="0.25">
      <c r="A6221" s="17">
        <v>129599</v>
      </c>
      <c r="B6221" s="18">
        <v>2</v>
      </c>
      <c r="C6221" s="16" t="s">
        <v>31</v>
      </c>
      <c r="D6221" s="21">
        <v>43698</v>
      </c>
      <c r="E6221" s="16" t="s">
        <v>75</v>
      </c>
      <c r="F6221" s="21">
        <v>44299</v>
      </c>
      <c r="G6221" s="16" t="s">
        <v>514</v>
      </c>
      <c r="H6221" s="26" t="s">
        <v>380</v>
      </c>
      <c r="I6221" s="16" t="s">
        <v>1234</v>
      </c>
      <c r="J6221" s="20" t="s">
        <v>116</v>
      </c>
      <c r="L6221" s="16" t="s">
        <v>116</v>
      </c>
      <c r="M6221" s="26" t="s">
        <v>5603</v>
      </c>
      <c r="N6221" s="26" t="s">
        <v>4037</v>
      </c>
      <c r="O6221" s="16" t="s">
        <v>188</v>
      </c>
      <c r="P6221" s="26" t="s">
        <v>443</v>
      </c>
      <c r="Q6221" s="26" t="s">
        <v>4037</v>
      </c>
      <c r="R6221" s="16" t="s">
        <v>139</v>
      </c>
      <c r="S6221" s="16" t="s">
        <v>84</v>
      </c>
      <c r="T6221" s="22">
        <v>2.0299999999999998</v>
      </c>
      <c r="U6221" s="21">
        <v>44281</v>
      </c>
      <c r="V6221" s="16" t="s">
        <v>3998</v>
      </c>
      <c r="W6221" s="20" t="s">
        <v>472</v>
      </c>
      <c r="X6221" s="16" t="s">
        <v>140</v>
      </c>
      <c r="Z6221" s="25">
        <v>0</v>
      </c>
      <c r="AA6221" s="25">
        <v>0</v>
      </c>
      <c r="AB6221" s="25">
        <v>0</v>
      </c>
      <c r="AC6221" s="25">
        <v>350067</v>
      </c>
      <c r="AD6221" s="25">
        <v>0</v>
      </c>
      <c r="AE6221" s="25">
        <v>0</v>
      </c>
      <c r="AF6221" s="25">
        <v>0</v>
      </c>
      <c r="AG6221" s="25">
        <v>350067</v>
      </c>
      <c r="AH6221" s="25">
        <v>350067</v>
      </c>
      <c r="AI6221" s="16" t="s">
        <v>5604</v>
      </c>
    </row>
    <row r="6222" spans="1:35" x14ac:dyDescent="0.25">
      <c r="A6222" s="17">
        <v>129600</v>
      </c>
      <c r="B6222" s="18">
        <v>2</v>
      </c>
      <c r="C6222" s="16" t="s">
        <v>73</v>
      </c>
      <c r="D6222" s="21">
        <v>43698</v>
      </c>
      <c r="E6222" s="16" t="s">
        <v>1169</v>
      </c>
      <c r="F6222" s="21">
        <v>43767</v>
      </c>
      <c r="G6222" s="16" t="s">
        <v>142</v>
      </c>
      <c r="H6222" s="26" t="s">
        <v>244</v>
      </c>
      <c r="M6222" s="26" t="s">
        <v>5605</v>
      </c>
      <c r="O6222" s="16" t="s">
        <v>1171</v>
      </c>
      <c r="P6222" s="26" t="s">
        <v>1062</v>
      </c>
      <c r="T6222" s="23" t="s">
        <v>32</v>
      </c>
      <c r="W6222" s="20" t="s">
        <v>43</v>
      </c>
      <c r="Z6222" s="25">
        <v>0</v>
      </c>
      <c r="AA6222" s="25">
        <v>0</v>
      </c>
      <c r="AB6222" s="25">
        <v>2000</v>
      </c>
      <c r="AC6222" s="25">
        <v>0</v>
      </c>
      <c r="AD6222" s="25">
        <v>0</v>
      </c>
      <c r="AE6222" s="25">
        <v>0</v>
      </c>
      <c r="AF6222" s="25">
        <v>236554</v>
      </c>
      <c r="AG6222" s="25">
        <v>0</v>
      </c>
      <c r="AH6222" s="25">
        <v>236554</v>
      </c>
      <c r="AI6222" s="16" t="s">
        <v>5606</v>
      </c>
    </row>
    <row r="6223" spans="1:35" x14ac:dyDescent="0.25">
      <c r="A6223" s="17">
        <v>129601</v>
      </c>
      <c r="B6223" s="18">
        <v>2</v>
      </c>
      <c r="C6223" s="16" t="s">
        <v>73</v>
      </c>
      <c r="D6223" s="21">
        <v>43698</v>
      </c>
      <c r="E6223" s="16" t="s">
        <v>75</v>
      </c>
      <c r="F6223" s="21">
        <v>44012</v>
      </c>
      <c r="G6223" s="16" t="s">
        <v>75</v>
      </c>
      <c r="H6223" s="26" t="s">
        <v>380</v>
      </c>
      <c r="I6223" s="16" t="s">
        <v>5699</v>
      </c>
      <c r="J6223" s="20" t="s">
        <v>116</v>
      </c>
      <c r="L6223" s="16" t="s">
        <v>116</v>
      </c>
      <c r="M6223" s="26" t="s">
        <v>10248</v>
      </c>
      <c r="N6223" s="26" t="s">
        <v>4029</v>
      </c>
      <c r="O6223" s="16" t="s">
        <v>188</v>
      </c>
      <c r="P6223" s="26" t="s">
        <v>188</v>
      </c>
      <c r="Q6223" s="26" t="s">
        <v>4029</v>
      </c>
      <c r="R6223" s="16" t="s">
        <v>139</v>
      </c>
      <c r="S6223" s="16" t="s">
        <v>4621</v>
      </c>
      <c r="T6223" s="22">
        <v>3.6</v>
      </c>
      <c r="V6223" s="16" t="s">
        <v>10247</v>
      </c>
      <c r="W6223" s="20" t="s">
        <v>43</v>
      </c>
      <c r="X6223" s="16" t="s">
        <v>78</v>
      </c>
      <c r="Z6223" s="24" t="s">
        <v>32</v>
      </c>
      <c r="AA6223" s="24" t="s">
        <v>32</v>
      </c>
      <c r="AB6223" s="24" t="s">
        <v>32</v>
      </c>
      <c r="AC6223" s="24" t="s">
        <v>32</v>
      </c>
      <c r="AD6223" s="24" t="s">
        <v>32</v>
      </c>
      <c r="AE6223" s="24" t="s">
        <v>32</v>
      </c>
      <c r="AF6223" s="24" t="s">
        <v>32</v>
      </c>
      <c r="AG6223" s="24" t="s">
        <v>32</v>
      </c>
      <c r="AH6223" s="24" t="s">
        <v>32</v>
      </c>
    </row>
    <row r="6224" spans="1:35" x14ac:dyDescent="0.25">
      <c r="A6224" s="17">
        <v>129602</v>
      </c>
      <c r="B6224" s="18">
        <v>2</v>
      </c>
      <c r="C6224" s="16" t="s">
        <v>73</v>
      </c>
      <c r="D6224" s="21">
        <v>43698</v>
      </c>
      <c r="E6224" s="16" t="s">
        <v>75</v>
      </c>
      <c r="F6224" s="21">
        <v>43699</v>
      </c>
      <c r="G6224" s="16" t="s">
        <v>75</v>
      </c>
      <c r="H6224" s="26" t="s">
        <v>371</v>
      </c>
      <c r="I6224" s="16" t="s">
        <v>5699</v>
      </c>
      <c r="J6224" s="20" t="s">
        <v>116</v>
      </c>
      <c r="L6224" s="16" t="s">
        <v>116</v>
      </c>
      <c r="M6224" s="26" t="s">
        <v>10246</v>
      </c>
      <c r="N6224" s="26" t="s">
        <v>4029</v>
      </c>
      <c r="O6224" s="16" t="s">
        <v>188</v>
      </c>
      <c r="P6224" s="26" t="s">
        <v>188</v>
      </c>
      <c r="Q6224" s="26" t="s">
        <v>4029</v>
      </c>
      <c r="R6224" s="16" t="s">
        <v>139</v>
      </c>
      <c r="S6224" s="16" t="s">
        <v>4621</v>
      </c>
      <c r="T6224" s="22">
        <v>14.73</v>
      </c>
      <c r="V6224" s="16" t="s">
        <v>3998</v>
      </c>
      <c r="W6224" s="20" t="s">
        <v>43</v>
      </c>
      <c r="X6224" s="16" t="s">
        <v>78</v>
      </c>
      <c r="Z6224" s="24" t="s">
        <v>32</v>
      </c>
      <c r="AA6224" s="24" t="s">
        <v>32</v>
      </c>
      <c r="AB6224" s="24" t="s">
        <v>32</v>
      </c>
      <c r="AC6224" s="24" t="s">
        <v>32</v>
      </c>
      <c r="AD6224" s="24" t="s">
        <v>32</v>
      </c>
      <c r="AE6224" s="24" t="s">
        <v>32</v>
      </c>
      <c r="AF6224" s="24" t="s">
        <v>32</v>
      </c>
      <c r="AG6224" s="24" t="s">
        <v>32</v>
      </c>
      <c r="AH6224" s="24" t="s">
        <v>32</v>
      </c>
    </row>
    <row r="6225" spans="1:35" ht="30" x14ac:dyDescent="0.25">
      <c r="A6225" s="17">
        <v>129603</v>
      </c>
      <c r="B6225" s="18">
        <v>2</v>
      </c>
      <c r="C6225" s="16" t="s">
        <v>73</v>
      </c>
      <c r="D6225" s="21">
        <v>43698</v>
      </c>
      <c r="E6225" s="16" t="s">
        <v>75</v>
      </c>
      <c r="F6225" s="21">
        <v>43699</v>
      </c>
      <c r="G6225" s="16" t="s">
        <v>75</v>
      </c>
      <c r="H6225" s="26" t="s">
        <v>374</v>
      </c>
      <c r="I6225" s="16" t="s">
        <v>10245</v>
      </c>
      <c r="J6225" s="20" t="s">
        <v>116</v>
      </c>
      <c r="L6225" s="16" t="s">
        <v>116</v>
      </c>
      <c r="M6225" s="26" t="s">
        <v>10244</v>
      </c>
      <c r="N6225" s="26" t="s">
        <v>4002</v>
      </c>
      <c r="O6225" s="16" t="s">
        <v>188</v>
      </c>
      <c r="P6225" s="26" t="s">
        <v>188</v>
      </c>
      <c r="Q6225" s="26" t="s">
        <v>4002</v>
      </c>
      <c r="R6225" s="16" t="s">
        <v>139</v>
      </c>
      <c r="S6225" s="16" t="s">
        <v>4621</v>
      </c>
      <c r="T6225" s="22">
        <v>5.03</v>
      </c>
      <c r="V6225" s="16" t="s">
        <v>10243</v>
      </c>
      <c r="W6225" s="20" t="s">
        <v>43</v>
      </c>
      <c r="X6225" s="16" t="s">
        <v>78</v>
      </c>
      <c r="Z6225" s="24" t="s">
        <v>32</v>
      </c>
      <c r="AA6225" s="24" t="s">
        <v>32</v>
      </c>
      <c r="AB6225" s="24" t="s">
        <v>32</v>
      </c>
      <c r="AC6225" s="24" t="s">
        <v>32</v>
      </c>
      <c r="AD6225" s="24" t="s">
        <v>32</v>
      </c>
      <c r="AE6225" s="24" t="s">
        <v>32</v>
      </c>
      <c r="AF6225" s="24" t="s">
        <v>32</v>
      </c>
      <c r="AG6225" s="24" t="s">
        <v>32</v>
      </c>
      <c r="AH6225" s="24" t="s">
        <v>32</v>
      </c>
    </row>
    <row r="6226" spans="1:35" ht="30" x14ac:dyDescent="0.25">
      <c r="A6226" s="17">
        <v>129604</v>
      </c>
      <c r="B6226" s="18">
        <v>2</v>
      </c>
      <c r="C6226" s="16" t="s">
        <v>73</v>
      </c>
      <c r="D6226" s="21">
        <v>43698</v>
      </c>
      <c r="E6226" s="16" t="s">
        <v>75</v>
      </c>
      <c r="F6226" s="21">
        <v>43699</v>
      </c>
      <c r="G6226" s="16" t="s">
        <v>75</v>
      </c>
      <c r="H6226" s="26" t="s">
        <v>374</v>
      </c>
      <c r="I6226" s="16" t="s">
        <v>5575</v>
      </c>
      <c r="J6226" s="20" t="s">
        <v>116</v>
      </c>
      <c r="L6226" s="16" t="s">
        <v>116</v>
      </c>
      <c r="M6226" s="26" t="s">
        <v>10242</v>
      </c>
      <c r="N6226" s="26" t="s">
        <v>4002</v>
      </c>
      <c r="O6226" s="16" t="s">
        <v>188</v>
      </c>
      <c r="P6226" s="26" t="s">
        <v>188</v>
      </c>
      <c r="Q6226" s="26" t="s">
        <v>4002</v>
      </c>
      <c r="R6226" s="16" t="s">
        <v>139</v>
      </c>
      <c r="S6226" s="16" t="s">
        <v>4621</v>
      </c>
      <c r="T6226" s="22">
        <v>4.54</v>
      </c>
      <c r="V6226" s="16" t="s">
        <v>10240</v>
      </c>
      <c r="W6226" s="20" t="s">
        <v>43</v>
      </c>
      <c r="X6226" s="16" t="s">
        <v>78</v>
      </c>
      <c r="Z6226" s="24" t="s">
        <v>32</v>
      </c>
      <c r="AA6226" s="24" t="s">
        <v>32</v>
      </c>
      <c r="AB6226" s="24" t="s">
        <v>32</v>
      </c>
      <c r="AC6226" s="24" t="s">
        <v>32</v>
      </c>
      <c r="AD6226" s="24" t="s">
        <v>32</v>
      </c>
      <c r="AE6226" s="24" t="s">
        <v>32</v>
      </c>
      <c r="AF6226" s="24" t="s">
        <v>32</v>
      </c>
      <c r="AG6226" s="24" t="s">
        <v>32</v>
      </c>
      <c r="AH6226" s="24" t="s">
        <v>32</v>
      </c>
    </row>
    <row r="6227" spans="1:35" ht="30" x14ac:dyDescent="0.25">
      <c r="A6227" s="17">
        <v>129605</v>
      </c>
      <c r="B6227" s="18">
        <v>2</v>
      </c>
      <c r="C6227" s="16" t="s">
        <v>73</v>
      </c>
      <c r="D6227" s="21">
        <v>43698</v>
      </c>
      <c r="E6227" s="16" t="s">
        <v>75</v>
      </c>
      <c r="F6227" s="21">
        <v>44361</v>
      </c>
      <c r="G6227" s="16" t="s">
        <v>75</v>
      </c>
      <c r="H6227" s="26" t="s">
        <v>264</v>
      </c>
      <c r="I6227" s="16" t="s">
        <v>5575</v>
      </c>
      <c r="J6227" s="20" t="s">
        <v>116</v>
      </c>
      <c r="L6227" s="16" t="s">
        <v>116</v>
      </c>
      <c r="M6227" s="26" t="s">
        <v>10241</v>
      </c>
      <c r="N6227" s="26" t="s">
        <v>4002</v>
      </c>
      <c r="O6227" s="16" t="s">
        <v>188</v>
      </c>
      <c r="P6227" s="26" t="s">
        <v>188</v>
      </c>
      <c r="Q6227" s="26" t="s">
        <v>4002</v>
      </c>
      <c r="R6227" s="16" t="s">
        <v>139</v>
      </c>
      <c r="S6227" s="16" t="s">
        <v>4621</v>
      </c>
      <c r="T6227" s="22">
        <v>2.91</v>
      </c>
      <c r="V6227" s="16" t="s">
        <v>10240</v>
      </c>
      <c r="W6227" s="20" t="s">
        <v>43</v>
      </c>
      <c r="X6227" s="16" t="s">
        <v>78</v>
      </c>
      <c r="Z6227" s="24" t="s">
        <v>32</v>
      </c>
      <c r="AA6227" s="24" t="s">
        <v>32</v>
      </c>
      <c r="AB6227" s="24" t="s">
        <v>32</v>
      </c>
      <c r="AC6227" s="24" t="s">
        <v>32</v>
      </c>
      <c r="AD6227" s="24" t="s">
        <v>32</v>
      </c>
      <c r="AE6227" s="24" t="s">
        <v>32</v>
      </c>
      <c r="AF6227" s="24" t="s">
        <v>32</v>
      </c>
      <c r="AG6227" s="24" t="s">
        <v>32</v>
      </c>
      <c r="AH6227" s="24" t="s">
        <v>32</v>
      </c>
    </row>
    <row r="6228" spans="1:35" x14ac:dyDescent="0.25">
      <c r="A6228" s="17">
        <v>129607</v>
      </c>
      <c r="B6228" s="18">
        <v>2</v>
      </c>
      <c r="C6228" s="16" t="s">
        <v>73</v>
      </c>
      <c r="D6228" s="21">
        <v>43698</v>
      </c>
      <c r="E6228" s="16" t="s">
        <v>75</v>
      </c>
      <c r="F6228" s="21">
        <v>44012</v>
      </c>
      <c r="G6228" s="16" t="s">
        <v>75</v>
      </c>
      <c r="H6228" s="26" t="s">
        <v>267</v>
      </c>
      <c r="I6228" s="16" t="s">
        <v>732</v>
      </c>
      <c r="J6228" s="20" t="s">
        <v>116</v>
      </c>
      <c r="L6228" s="16" t="s">
        <v>116</v>
      </c>
      <c r="M6228" s="26" t="s">
        <v>10239</v>
      </c>
      <c r="N6228" s="26" t="s">
        <v>3997</v>
      </c>
      <c r="O6228" s="16" t="s">
        <v>188</v>
      </c>
      <c r="P6228" s="26" t="s">
        <v>188</v>
      </c>
      <c r="Q6228" s="26" t="s">
        <v>3997</v>
      </c>
      <c r="R6228" s="16" t="s">
        <v>139</v>
      </c>
      <c r="S6228" s="16" t="s">
        <v>4621</v>
      </c>
      <c r="T6228" s="22">
        <v>6.06</v>
      </c>
      <c r="W6228" s="20" t="s">
        <v>43</v>
      </c>
      <c r="X6228" s="16" t="s">
        <v>78</v>
      </c>
      <c r="Z6228" s="24" t="s">
        <v>32</v>
      </c>
      <c r="AA6228" s="24" t="s">
        <v>32</v>
      </c>
      <c r="AB6228" s="24" t="s">
        <v>32</v>
      </c>
      <c r="AC6228" s="24" t="s">
        <v>32</v>
      </c>
      <c r="AD6228" s="24" t="s">
        <v>32</v>
      </c>
      <c r="AE6228" s="24" t="s">
        <v>32</v>
      </c>
      <c r="AF6228" s="24" t="s">
        <v>32</v>
      </c>
      <c r="AG6228" s="24" t="s">
        <v>32</v>
      </c>
      <c r="AH6228" s="24" t="s">
        <v>32</v>
      </c>
    </row>
    <row r="6229" spans="1:35" x14ac:dyDescent="0.25">
      <c r="A6229" s="17">
        <v>129608</v>
      </c>
      <c r="B6229" s="18">
        <v>2</v>
      </c>
      <c r="C6229" s="16" t="s">
        <v>73</v>
      </c>
      <c r="D6229" s="21">
        <v>43698</v>
      </c>
      <c r="E6229" s="16" t="s">
        <v>75</v>
      </c>
      <c r="F6229" s="21">
        <v>44006</v>
      </c>
      <c r="G6229" s="16" t="s">
        <v>75</v>
      </c>
      <c r="H6229" s="26" t="s">
        <v>267</v>
      </c>
      <c r="I6229" s="16" t="s">
        <v>10238</v>
      </c>
      <c r="J6229" s="20" t="s">
        <v>116</v>
      </c>
      <c r="L6229" s="16" t="s">
        <v>116</v>
      </c>
      <c r="M6229" s="26" t="s">
        <v>10237</v>
      </c>
      <c r="N6229" s="26" t="s">
        <v>4044</v>
      </c>
      <c r="O6229" s="16" t="s">
        <v>188</v>
      </c>
      <c r="P6229" s="26" t="s">
        <v>188</v>
      </c>
      <c r="Q6229" s="26" t="s">
        <v>4044</v>
      </c>
      <c r="R6229" s="16" t="s">
        <v>139</v>
      </c>
      <c r="S6229" s="16" t="s">
        <v>4621</v>
      </c>
      <c r="T6229" s="22">
        <v>8.0299999999999994</v>
      </c>
      <c r="V6229" s="16" t="s">
        <v>3998</v>
      </c>
      <c r="W6229" s="20" t="s">
        <v>472</v>
      </c>
      <c r="X6229" s="16" t="s">
        <v>511</v>
      </c>
      <c r="Z6229" s="24" t="s">
        <v>32</v>
      </c>
      <c r="AA6229" s="24" t="s">
        <v>32</v>
      </c>
      <c r="AB6229" s="24" t="s">
        <v>32</v>
      </c>
      <c r="AC6229" s="24" t="s">
        <v>32</v>
      </c>
      <c r="AD6229" s="24" t="s">
        <v>32</v>
      </c>
      <c r="AE6229" s="24" t="s">
        <v>32</v>
      </c>
      <c r="AF6229" s="24" t="s">
        <v>32</v>
      </c>
      <c r="AG6229" s="24" t="s">
        <v>32</v>
      </c>
      <c r="AH6229" s="24" t="s">
        <v>32</v>
      </c>
    </row>
    <row r="6230" spans="1:35" x14ac:dyDescent="0.25">
      <c r="A6230" s="17">
        <v>129609</v>
      </c>
      <c r="B6230" s="18">
        <v>2</v>
      </c>
      <c r="C6230" s="16" t="s">
        <v>73</v>
      </c>
      <c r="D6230" s="21">
        <v>43698</v>
      </c>
      <c r="E6230" s="16" t="s">
        <v>75</v>
      </c>
      <c r="F6230" s="21">
        <v>44012</v>
      </c>
      <c r="G6230" s="16" t="s">
        <v>75</v>
      </c>
      <c r="H6230" s="26" t="s">
        <v>170</v>
      </c>
      <c r="I6230" s="16" t="s">
        <v>5062</v>
      </c>
      <c r="J6230" s="20" t="s">
        <v>116</v>
      </c>
      <c r="L6230" s="16" t="s">
        <v>116</v>
      </c>
      <c r="M6230" s="26" t="s">
        <v>10236</v>
      </c>
      <c r="N6230" s="26" t="s">
        <v>10235</v>
      </c>
      <c r="O6230" s="16" t="s">
        <v>188</v>
      </c>
      <c r="P6230" s="26" t="s">
        <v>188</v>
      </c>
      <c r="Q6230" s="26" t="s">
        <v>10235</v>
      </c>
      <c r="R6230" s="16" t="s">
        <v>139</v>
      </c>
      <c r="S6230" s="16" t="s">
        <v>4621</v>
      </c>
      <c r="T6230" s="22">
        <v>4.22</v>
      </c>
      <c r="W6230" s="20" t="s">
        <v>43</v>
      </c>
      <c r="X6230" s="16" t="s">
        <v>140</v>
      </c>
      <c r="Z6230" s="24" t="s">
        <v>32</v>
      </c>
      <c r="AA6230" s="24" t="s">
        <v>32</v>
      </c>
      <c r="AB6230" s="24" t="s">
        <v>32</v>
      </c>
      <c r="AC6230" s="24" t="s">
        <v>32</v>
      </c>
      <c r="AD6230" s="24" t="s">
        <v>32</v>
      </c>
      <c r="AE6230" s="24" t="s">
        <v>32</v>
      </c>
      <c r="AF6230" s="24" t="s">
        <v>32</v>
      </c>
      <c r="AG6230" s="24" t="s">
        <v>32</v>
      </c>
      <c r="AH6230" s="24" t="s">
        <v>32</v>
      </c>
    </row>
    <row r="6231" spans="1:35" x14ac:dyDescent="0.25">
      <c r="A6231" s="17">
        <v>129610</v>
      </c>
      <c r="B6231" s="18">
        <v>2</v>
      </c>
      <c r="C6231" s="16" t="s">
        <v>73</v>
      </c>
      <c r="D6231" s="21">
        <v>43698</v>
      </c>
      <c r="E6231" s="16" t="s">
        <v>75</v>
      </c>
      <c r="F6231" s="21">
        <v>44362</v>
      </c>
      <c r="G6231" s="16" t="s">
        <v>75</v>
      </c>
      <c r="H6231" s="26" t="s">
        <v>797</v>
      </c>
      <c r="I6231" s="16" t="s">
        <v>2527</v>
      </c>
      <c r="J6231" s="20" t="s">
        <v>116</v>
      </c>
      <c r="L6231" s="16" t="s">
        <v>116</v>
      </c>
      <c r="M6231" s="26" t="s">
        <v>10234</v>
      </c>
      <c r="N6231" s="26" t="s">
        <v>2343</v>
      </c>
      <c r="O6231" s="16" t="s">
        <v>188</v>
      </c>
      <c r="P6231" s="26" t="s">
        <v>188</v>
      </c>
      <c r="Q6231" s="26" t="s">
        <v>2343</v>
      </c>
      <c r="T6231" s="22">
        <v>3.37</v>
      </c>
      <c r="V6231" s="16" t="s">
        <v>1179</v>
      </c>
      <c r="W6231" s="20" t="s">
        <v>43</v>
      </c>
      <c r="X6231" s="16" t="s">
        <v>78</v>
      </c>
      <c r="Z6231" s="24" t="s">
        <v>32</v>
      </c>
      <c r="AA6231" s="24" t="s">
        <v>32</v>
      </c>
      <c r="AB6231" s="24" t="s">
        <v>32</v>
      </c>
      <c r="AC6231" s="24" t="s">
        <v>32</v>
      </c>
      <c r="AD6231" s="24" t="s">
        <v>32</v>
      </c>
      <c r="AE6231" s="24" t="s">
        <v>32</v>
      </c>
      <c r="AF6231" s="24" t="s">
        <v>32</v>
      </c>
      <c r="AG6231" s="24" t="s">
        <v>32</v>
      </c>
      <c r="AH6231" s="24" t="s">
        <v>32</v>
      </c>
    </row>
    <row r="6232" spans="1:35" x14ac:dyDescent="0.25">
      <c r="A6232" s="17">
        <v>129611</v>
      </c>
      <c r="B6232" s="18">
        <v>2</v>
      </c>
      <c r="C6232" s="16" t="s">
        <v>73</v>
      </c>
      <c r="D6232" s="21">
        <v>43698</v>
      </c>
      <c r="E6232" s="16" t="s">
        <v>75</v>
      </c>
      <c r="F6232" s="21">
        <v>44012</v>
      </c>
      <c r="G6232" s="16" t="s">
        <v>75</v>
      </c>
      <c r="H6232" s="26" t="s">
        <v>267</v>
      </c>
      <c r="I6232" s="16" t="s">
        <v>691</v>
      </c>
      <c r="J6232" s="20" t="s">
        <v>116</v>
      </c>
      <c r="L6232" s="16" t="s">
        <v>116</v>
      </c>
      <c r="M6232" s="26" t="s">
        <v>10233</v>
      </c>
      <c r="N6232" s="26" t="s">
        <v>10232</v>
      </c>
      <c r="O6232" s="16" t="s">
        <v>188</v>
      </c>
      <c r="P6232" s="26" t="s">
        <v>188</v>
      </c>
      <c r="Q6232" s="26" t="s">
        <v>10232</v>
      </c>
      <c r="R6232" s="16" t="s">
        <v>139</v>
      </c>
      <c r="S6232" s="16" t="s">
        <v>4621</v>
      </c>
      <c r="T6232" s="22">
        <v>8.9</v>
      </c>
      <c r="W6232" s="20" t="s">
        <v>43</v>
      </c>
      <c r="X6232" s="16" t="s">
        <v>140</v>
      </c>
      <c r="Z6232" s="24" t="s">
        <v>32</v>
      </c>
      <c r="AA6232" s="24" t="s">
        <v>32</v>
      </c>
      <c r="AB6232" s="24" t="s">
        <v>32</v>
      </c>
      <c r="AC6232" s="24" t="s">
        <v>32</v>
      </c>
      <c r="AD6232" s="24" t="s">
        <v>32</v>
      </c>
      <c r="AE6232" s="24" t="s">
        <v>32</v>
      </c>
      <c r="AF6232" s="24" t="s">
        <v>32</v>
      </c>
      <c r="AG6232" s="24" t="s">
        <v>32</v>
      </c>
      <c r="AH6232" s="24" t="s">
        <v>32</v>
      </c>
    </row>
    <row r="6233" spans="1:35" x14ac:dyDescent="0.25">
      <c r="A6233" s="17">
        <v>129612</v>
      </c>
      <c r="B6233" s="18">
        <v>2</v>
      </c>
      <c r="C6233" s="16" t="s">
        <v>73</v>
      </c>
      <c r="D6233" s="21">
        <v>43698</v>
      </c>
      <c r="E6233" s="16" t="s">
        <v>75</v>
      </c>
      <c r="F6233" s="21">
        <v>44006</v>
      </c>
      <c r="G6233" s="16" t="s">
        <v>75</v>
      </c>
      <c r="H6233" s="26" t="s">
        <v>241</v>
      </c>
      <c r="I6233" s="16" t="s">
        <v>1777</v>
      </c>
      <c r="J6233" s="20" t="s">
        <v>116</v>
      </c>
      <c r="L6233" s="16" t="s">
        <v>116</v>
      </c>
      <c r="M6233" s="26" t="s">
        <v>10231</v>
      </c>
      <c r="N6233" s="26" t="s">
        <v>5374</v>
      </c>
      <c r="O6233" s="16" t="s">
        <v>188</v>
      </c>
      <c r="P6233" s="26" t="s">
        <v>188</v>
      </c>
      <c r="Q6233" s="26" t="s">
        <v>5374</v>
      </c>
      <c r="R6233" s="16" t="s">
        <v>139</v>
      </c>
      <c r="S6233" s="16" t="s">
        <v>4621</v>
      </c>
      <c r="T6233" s="22">
        <v>3.79</v>
      </c>
      <c r="V6233" s="16" t="s">
        <v>1179</v>
      </c>
      <c r="W6233" s="20" t="s">
        <v>472</v>
      </c>
      <c r="X6233" s="16" t="s">
        <v>140</v>
      </c>
      <c r="Z6233" s="24" t="s">
        <v>32</v>
      </c>
      <c r="AA6233" s="24" t="s">
        <v>32</v>
      </c>
      <c r="AB6233" s="24" t="s">
        <v>32</v>
      </c>
      <c r="AC6233" s="24" t="s">
        <v>32</v>
      </c>
      <c r="AD6233" s="24" t="s">
        <v>32</v>
      </c>
      <c r="AE6233" s="24" t="s">
        <v>32</v>
      </c>
      <c r="AF6233" s="24" t="s">
        <v>32</v>
      </c>
      <c r="AG6233" s="24" t="s">
        <v>32</v>
      </c>
      <c r="AH6233" s="24" t="s">
        <v>32</v>
      </c>
    </row>
    <row r="6234" spans="1:35" x14ac:dyDescent="0.25">
      <c r="A6234" s="17">
        <v>129614</v>
      </c>
      <c r="B6234" s="18">
        <v>2</v>
      </c>
      <c r="C6234" s="16" t="s">
        <v>73</v>
      </c>
      <c r="D6234" s="21">
        <v>43698</v>
      </c>
      <c r="E6234" s="16" t="s">
        <v>75</v>
      </c>
      <c r="F6234" s="21">
        <v>44012</v>
      </c>
      <c r="G6234" s="16" t="s">
        <v>75</v>
      </c>
      <c r="H6234" s="26" t="s">
        <v>241</v>
      </c>
      <c r="I6234" s="16" t="s">
        <v>4000</v>
      </c>
      <c r="J6234" s="20" t="s">
        <v>116</v>
      </c>
      <c r="L6234" s="16" t="s">
        <v>116</v>
      </c>
      <c r="M6234" s="26" t="s">
        <v>10230</v>
      </c>
      <c r="N6234" s="26" t="s">
        <v>10229</v>
      </c>
      <c r="O6234" s="16" t="s">
        <v>188</v>
      </c>
      <c r="P6234" s="26" t="s">
        <v>188</v>
      </c>
      <c r="Q6234" s="26" t="s">
        <v>10229</v>
      </c>
      <c r="R6234" s="16" t="s">
        <v>139</v>
      </c>
      <c r="S6234" s="16" t="s">
        <v>4621</v>
      </c>
      <c r="T6234" s="22">
        <v>6.13</v>
      </c>
      <c r="W6234" s="20" t="s">
        <v>43</v>
      </c>
      <c r="X6234" s="16" t="s">
        <v>78</v>
      </c>
      <c r="Z6234" s="24" t="s">
        <v>32</v>
      </c>
      <c r="AA6234" s="24" t="s">
        <v>32</v>
      </c>
      <c r="AB6234" s="24" t="s">
        <v>32</v>
      </c>
      <c r="AC6234" s="24" t="s">
        <v>32</v>
      </c>
      <c r="AD6234" s="24" t="s">
        <v>32</v>
      </c>
      <c r="AE6234" s="24" t="s">
        <v>32</v>
      </c>
      <c r="AF6234" s="24" t="s">
        <v>32</v>
      </c>
      <c r="AG6234" s="24" t="s">
        <v>32</v>
      </c>
      <c r="AH6234" s="24" t="s">
        <v>32</v>
      </c>
    </row>
    <row r="6235" spans="1:35" x14ac:dyDescent="0.25">
      <c r="A6235" s="17">
        <v>129615</v>
      </c>
      <c r="B6235" s="18">
        <v>2</v>
      </c>
      <c r="C6235" s="16" t="s">
        <v>73</v>
      </c>
      <c r="D6235" s="21">
        <v>43698</v>
      </c>
      <c r="E6235" s="16" t="s">
        <v>75</v>
      </c>
      <c r="F6235" s="21">
        <v>44012</v>
      </c>
      <c r="G6235" s="16" t="s">
        <v>75</v>
      </c>
      <c r="H6235" s="26" t="s">
        <v>154</v>
      </c>
      <c r="I6235" s="16" t="s">
        <v>4816</v>
      </c>
      <c r="J6235" s="20" t="s">
        <v>116</v>
      </c>
      <c r="L6235" s="16" t="s">
        <v>116</v>
      </c>
      <c r="M6235" s="26" t="s">
        <v>10228</v>
      </c>
      <c r="N6235" s="26" t="s">
        <v>4037</v>
      </c>
      <c r="O6235" s="16" t="s">
        <v>188</v>
      </c>
      <c r="P6235" s="26" t="s">
        <v>188</v>
      </c>
      <c r="Q6235" s="26" t="s">
        <v>4037</v>
      </c>
      <c r="R6235" s="16" t="s">
        <v>139</v>
      </c>
      <c r="S6235" s="16" t="s">
        <v>4621</v>
      </c>
      <c r="T6235" s="22">
        <v>3.05</v>
      </c>
      <c r="V6235" s="16" t="s">
        <v>3998</v>
      </c>
      <c r="W6235" s="20" t="s">
        <v>43</v>
      </c>
      <c r="X6235" s="16" t="s">
        <v>78</v>
      </c>
      <c r="Z6235" s="24" t="s">
        <v>32</v>
      </c>
      <c r="AA6235" s="24" t="s">
        <v>32</v>
      </c>
      <c r="AB6235" s="24" t="s">
        <v>32</v>
      </c>
      <c r="AC6235" s="24" t="s">
        <v>32</v>
      </c>
      <c r="AD6235" s="24" t="s">
        <v>32</v>
      </c>
      <c r="AE6235" s="24" t="s">
        <v>32</v>
      </c>
      <c r="AF6235" s="24" t="s">
        <v>32</v>
      </c>
      <c r="AG6235" s="24" t="s">
        <v>32</v>
      </c>
      <c r="AH6235" s="24" t="s">
        <v>32</v>
      </c>
    </row>
    <row r="6236" spans="1:35" x14ac:dyDescent="0.25">
      <c r="A6236" s="17">
        <v>129616</v>
      </c>
      <c r="B6236" s="18">
        <v>2</v>
      </c>
      <c r="C6236" s="16" t="s">
        <v>73</v>
      </c>
      <c r="D6236" s="21">
        <v>43698</v>
      </c>
      <c r="E6236" s="16" t="s">
        <v>75</v>
      </c>
      <c r="F6236" s="21">
        <v>44362</v>
      </c>
      <c r="G6236" s="16" t="s">
        <v>75</v>
      </c>
      <c r="H6236" s="26" t="s">
        <v>218</v>
      </c>
      <c r="I6236" s="16" t="s">
        <v>4000</v>
      </c>
      <c r="J6236" s="20" t="s">
        <v>116</v>
      </c>
      <c r="L6236" s="16" t="s">
        <v>116</v>
      </c>
      <c r="M6236" s="26" t="s">
        <v>10227</v>
      </c>
      <c r="N6236" s="26" t="s">
        <v>2343</v>
      </c>
      <c r="O6236" s="16" t="s">
        <v>188</v>
      </c>
      <c r="P6236" s="26" t="s">
        <v>188</v>
      </c>
      <c r="Q6236" s="26" t="s">
        <v>2343</v>
      </c>
      <c r="R6236" s="16" t="s">
        <v>139</v>
      </c>
      <c r="S6236" s="16" t="s">
        <v>4621</v>
      </c>
      <c r="T6236" s="22">
        <v>3</v>
      </c>
      <c r="V6236" s="16" t="s">
        <v>1179</v>
      </c>
      <c r="W6236" s="20" t="s">
        <v>43</v>
      </c>
      <c r="X6236" s="16" t="s">
        <v>78</v>
      </c>
      <c r="Z6236" s="24" t="s">
        <v>32</v>
      </c>
      <c r="AA6236" s="24" t="s">
        <v>32</v>
      </c>
      <c r="AB6236" s="24" t="s">
        <v>32</v>
      </c>
      <c r="AC6236" s="24" t="s">
        <v>32</v>
      </c>
      <c r="AD6236" s="24" t="s">
        <v>32</v>
      </c>
      <c r="AE6236" s="24" t="s">
        <v>32</v>
      </c>
      <c r="AF6236" s="24" t="s">
        <v>32</v>
      </c>
      <c r="AG6236" s="24" t="s">
        <v>32</v>
      </c>
      <c r="AH6236" s="24" t="s">
        <v>32</v>
      </c>
    </row>
    <row r="6237" spans="1:35" x14ac:dyDescent="0.25">
      <c r="A6237" s="17">
        <v>129617</v>
      </c>
      <c r="B6237" s="18">
        <v>2</v>
      </c>
      <c r="C6237" s="16" t="s">
        <v>73</v>
      </c>
      <c r="D6237" s="21">
        <v>43698</v>
      </c>
      <c r="E6237" s="16" t="s">
        <v>75</v>
      </c>
      <c r="F6237" s="21">
        <v>43699</v>
      </c>
      <c r="G6237" s="16" t="s">
        <v>75</v>
      </c>
      <c r="H6237" s="26" t="s">
        <v>170</v>
      </c>
      <c r="I6237" s="16" t="s">
        <v>10225</v>
      </c>
      <c r="J6237" s="20" t="s">
        <v>116</v>
      </c>
      <c r="L6237" s="16" t="s">
        <v>116</v>
      </c>
      <c r="M6237" s="26" t="s">
        <v>10226</v>
      </c>
      <c r="N6237" s="26" t="s">
        <v>2343</v>
      </c>
      <c r="O6237" s="16" t="s">
        <v>188</v>
      </c>
      <c r="P6237" s="26" t="s">
        <v>188</v>
      </c>
      <c r="Q6237" s="26" t="s">
        <v>2343</v>
      </c>
      <c r="R6237" s="16" t="s">
        <v>139</v>
      </c>
      <c r="S6237" s="16" t="s">
        <v>4621</v>
      </c>
      <c r="T6237" s="22">
        <v>5.45</v>
      </c>
      <c r="V6237" s="16" t="s">
        <v>1179</v>
      </c>
      <c r="W6237" s="20" t="s">
        <v>43</v>
      </c>
      <c r="X6237" s="16" t="s">
        <v>78</v>
      </c>
      <c r="Z6237" s="24" t="s">
        <v>32</v>
      </c>
      <c r="AA6237" s="24" t="s">
        <v>32</v>
      </c>
      <c r="AB6237" s="24" t="s">
        <v>32</v>
      </c>
      <c r="AC6237" s="24" t="s">
        <v>32</v>
      </c>
      <c r="AD6237" s="24" t="s">
        <v>32</v>
      </c>
      <c r="AE6237" s="24" t="s">
        <v>32</v>
      </c>
      <c r="AF6237" s="24" t="s">
        <v>32</v>
      </c>
      <c r="AG6237" s="24" t="s">
        <v>32</v>
      </c>
      <c r="AH6237" s="24" t="s">
        <v>32</v>
      </c>
    </row>
    <row r="6238" spans="1:35" x14ac:dyDescent="0.25">
      <c r="A6238" s="17">
        <v>129618</v>
      </c>
      <c r="B6238" s="18">
        <v>2</v>
      </c>
      <c r="C6238" s="16" t="s">
        <v>73</v>
      </c>
      <c r="D6238" s="21">
        <v>43698</v>
      </c>
      <c r="E6238" s="16" t="s">
        <v>75</v>
      </c>
      <c r="F6238" s="21">
        <v>43699</v>
      </c>
      <c r="G6238" s="16" t="s">
        <v>75</v>
      </c>
      <c r="H6238" s="26" t="s">
        <v>286</v>
      </c>
      <c r="I6238" s="16" t="s">
        <v>10225</v>
      </c>
      <c r="J6238" s="20" t="s">
        <v>116</v>
      </c>
      <c r="L6238" s="16" t="s">
        <v>116</v>
      </c>
      <c r="M6238" s="26" t="s">
        <v>10224</v>
      </c>
      <c r="N6238" s="26" t="s">
        <v>2343</v>
      </c>
      <c r="O6238" s="16" t="s">
        <v>188</v>
      </c>
      <c r="P6238" s="26" t="s">
        <v>188</v>
      </c>
      <c r="Q6238" s="26" t="s">
        <v>2343</v>
      </c>
      <c r="R6238" s="16" t="s">
        <v>139</v>
      </c>
      <c r="S6238" s="16" t="s">
        <v>4621</v>
      </c>
      <c r="T6238" s="22">
        <v>0.64</v>
      </c>
      <c r="V6238" s="16" t="s">
        <v>1179</v>
      </c>
      <c r="W6238" s="20" t="s">
        <v>43</v>
      </c>
      <c r="X6238" s="16" t="s">
        <v>78</v>
      </c>
      <c r="Z6238" s="24" t="s">
        <v>32</v>
      </c>
      <c r="AA6238" s="24" t="s">
        <v>32</v>
      </c>
      <c r="AB6238" s="24" t="s">
        <v>32</v>
      </c>
      <c r="AC6238" s="24" t="s">
        <v>32</v>
      </c>
      <c r="AD6238" s="24" t="s">
        <v>32</v>
      </c>
      <c r="AE6238" s="24" t="s">
        <v>32</v>
      </c>
      <c r="AF6238" s="24" t="s">
        <v>32</v>
      </c>
      <c r="AG6238" s="24" t="s">
        <v>32</v>
      </c>
      <c r="AH6238" s="24" t="s">
        <v>32</v>
      </c>
    </row>
    <row r="6239" spans="1:35" x14ac:dyDescent="0.25">
      <c r="A6239" s="17">
        <v>129619</v>
      </c>
      <c r="B6239" s="18">
        <v>2</v>
      </c>
      <c r="C6239" s="16" t="s">
        <v>31</v>
      </c>
      <c r="D6239" s="21">
        <v>43698</v>
      </c>
      <c r="E6239" s="16" t="s">
        <v>75</v>
      </c>
      <c r="F6239" s="21">
        <v>44349</v>
      </c>
      <c r="G6239" s="16" t="s">
        <v>514</v>
      </c>
      <c r="H6239" s="26" t="s">
        <v>383</v>
      </c>
      <c r="I6239" s="16" t="s">
        <v>5607</v>
      </c>
      <c r="J6239" s="20" t="s">
        <v>116</v>
      </c>
      <c r="L6239" s="16" t="s">
        <v>116</v>
      </c>
      <c r="M6239" s="26" t="s">
        <v>5608</v>
      </c>
      <c r="N6239" s="26" t="s">
        <v>2343</v>
      </c>
      <c r="O6239" s="16" t="s">
        <v>188</v>
      </c>
      <c r="P6239" s="26" t="s">
        <v>443</v>
      </c>
      <c r="Q6239" s="26" t="s">
        <v>2343</v>
      </c>
      <c r="R6239" s="16" t="s">
        <v>139</v>
      </c>
      <c r="S6239" s="16" t="s">
        <v>84</v>
      </c>
      <c r="T6239" s="22">
        <v>1.61</v>
      </c>
      <c r="U6239" s="21">
        <v>44323</v>
      </c>
      <c r="V6239" s="16" t="s">
        <v>1179</v>
      </c>
      <c r="W6239" s="20" t="s">
        <v>43</v>
      </c>
      <c r="X6239" s="16" t="s">
        <v>78</v>
      </c>
      <c r="Z6239" s="25">
        <v>0</v>
      </c>
      <c r="AA6239" s="25">
        <v>0</v>
      </c>
      <c r="AB6239" s="25">
        <v>363839</v>
      </c>
      <c r="AC6239" s="25">
        <v>592468</v>
      </c>
      <c r="AD6239" s="25">
        <v>0</v>
      </c>
      <c r="AE6239" s="25">
        <v>0</v>
      </c>
      <c r="AF6239" s="25">
        <v>363839</v>
      </c>
      <c r="AG6239" s="25">
        <v>592468</v>
      </c>
      <c r="AH6239" s="25">
        <v>956307</v>
      </c>
      <c r="AI6239" s="16" t="s">
        <v>5609</v>
      </c>
    </row>
    <row r="6240" spans="1:35" x14ac:dyDescent="0.25">
      <c r="A6240" s="17">
        <v>129620</v>
      </c>
      <c r="B6240" s="18">
        <v>2</v>
      </c>
      <c r="C6240" s="16" t="s">
        <v>31</v>
      </c>
      <c r="D6240" s="21">
        <v>43698</v>
      </c>
      <c r="E6240" s="16" t="s">
        <v>75</v>
      </c>
      <c r="F6240" s="21">
        <v>44349</v>
      </c>
      <c r="G6240" s="16" t="s">
        <v>514</v>
      </c>
      <c r="H6240" s="26" t="s">
        <v>383</v>
      </c>
      <c r="I6240" s="16" t="s">
        <v>166</v>
      </c>
      <c r="J6240" s="20" t="s">
        <v>116</v>
      </c>
      <c r="L6240" s="16" t="s">
        <v>116</v>
      </c>
      <c r="M6240" s="26" t="s">
        <v>5610</v>
      </c>
      <c r="N6240" s="26" t="s">
        <v>2343</v>
      </c>
      <c r="O6240" s="16" t="s">
        <v>188</v>
      </c>
      <c r="P6240" s="26" t="s">
        <v>443</v>
      </c>
      <c r="Q6240" s="26" t="s">
        <v>2343</v>
      </c>
      <c r="R6240" s="16" t="s">
        <v>139</v>
      </c>
      <c r="S6240" s="16" t="s">
        <v>84</v>
      </c>
      <c r="T6240" s="22">
        <v>0.45</v>
      </c>
      <c r="U6240" s="21">
        <v>44323</v>
      </c>
      <c r="V6240" s="16" t="s">
        <v>1179</v>
      </c>
      <c r="W6240" s="20" t="s">
        <v>43</v>
      </c>
      <c r="X6240" s="16" t="s">
        <v>78</v>
      </c>
      <c r="Z6240" s="25">
        <v>0</v>
      </c>
      <c r="AA6240" s="25">
        <v>0</v>
      </c>
      <c r="AB6240" s="25">
        <v>80421</v>
      </c>
      <c r="AC6240" s="25">
        <v>180931</v>
      </c>
      <c r="AD6240" s="25">
        <v>0</v>
      </c>
      <c r="AE6240" s="25">
        <v>0</v>
      </c>
      <c r="AF6240" s="25">
        <v>80421</v>
      </c>
      <c r="AG6240" s="25">
        <v>180931</v>
      </c>
      <c r="AH6240" s="25">
        <v>261352</v>
      </c>
      <c r="AI6240" s="16" t="s">
        <v>5611</v>
      </c>
    </row>
    <row r="6241" spans="1:35" x14ac:dyDescent="0.25">
      <c r="A6241" s="17">
        <v>129621</v>
      </c>
      <c r="B6241" s="18">
        <v>2</v>
      </c>
      <c r="C6241" s="16" t="s">
        <v>73</v>
      </c>
      <c r="D6241" s="21">
        <v>43698</v>
      </c>
      <c r="E6241" s="16" t="s">
        <v>75</v>
      </c>
      <c r="F6241" s="21">
        <v>44210</v>
      </c>
      <c r="G6241" s="16" t="s">
        <v>75</v>
      </c>
      <c r="H6241" s="26" t="s">
        <v>286</v>
      </c>
      <c r="I6241" s="16" t="s">
        <v>4391</v>
      </c>
      <c r="J6241" s="20" t="s">
        <v>116</v>
      </c>
      <c r="L6241" s="16" t="s">
        <v>116</v>
      </c>
      <c r="M6241" s="26" t="s">
        <v>10223</v>
      </c>
      <c r="N6241" s="26" t="s">
        <v>2343</v>
      </c>
      <c r="O6241" s="16" t="s">
        <v>188</v>
      </c>
      <c r="P6241" s="26" t="s">
        <v>443</v>
      </c>
      <c r="Q6241" s="26" t="s">
        <v>2343</v>
      </c>
      <c r="R6241" s="16" t="s">
        <v>139</v>
      </c>
      <c r="S6241" s="16" t="s">
        <v>4621</v>
      </c>
      <c r="T6241" s="22">
        <v>2.38</v>
      </c>
      <c r="U6241" s="21">
        <v>44603</v>
      </c>
      <c r="V6241" s="16" t="s">
        <v>1179</v>
      </c>
      <c r="W6241" s="20" t="s">
        <v>43</v>
      </c>
      <c r="X6241" s="16" t="s">
        <v>78</v>
      </c>
      <c r="Z6241" s="24" t="s">
        <v>32</v>
      </c>
      <c r="AA6241" s="24" t="s">
        <v>32</v>
      </c>
      <c r="AB6241" s="24" t="s">
        <v>32</v>
      </c>
      <c r="AC6241" s="24" t="s">
        <v>32</v>
      </c>
      <c r="AD6241" s="24" t="s">
        <v>32</v>
      </c>
      <c r="AE6241" s="24" t="s">
        <v>32</v>
      </c>
      <c r="AF6241" s="24" t="s">
        <v>32</v>
      </c>
      <c r="AG6241" s="24" t="s">
        <v>32</v>
      </c>
      <c r="AH6241" s="24" t="s">
        <v>32</v>
      </c>
      <c r="AI6241" s="16" t="s">
        <v>10222</v>
      </c>
    </row>
    <row r="6242" spans="1:35" x14ac:dyDescent="0.25">
      <c r="A6242" s="17">
        <v>129622</v>
      </c>
      <c r="B6242" s="18">
        <v>2</v>
      </c>
      <c r="C6242" s="16" t="s">
        <v>31</v>
      </c>
      <c r="D6242" s="21">
        <v>43698</v>
      </c>
      <c r="E6242" s="16" t="s">
        <v>75</v>
      </c>
      <c r="F6242" s="21">
        <v>44349</v>
      </c>
      <c r="G6242" s="16" t="s">
        <v>514</v>
      </c>
      <c r="H6242" s="26" t="s">
        <v>286</v>
      </c>
      <c r="I6242" s="16" t="s">
        <v>464</v>
      </c>
      <c r="J6242" s="20" t="s">
        <v>116</v>
      </c>
      <c r="L6242" s="16" t="s">
        <v>116</v>
      </c>
      <c r="M6242" s="26" t="s">
        <v>5612</v>
      </c>
      <c r="N6242" s="26" t="s">
        <v>2343</v>
      </c>
      <c r="O6242" s="16" t="s">
        <v>188</v>
      </c>
      <c r="P6242" s="26" t="s">
        <v>443</v>
      </c>
      <c r="Q6242" s="26" t="s">
        <v>2343</v>
      </c>
      <c r="R6242" s="16" t="s">
        <v>139</v>
      </c>
      <c r="S6242" s="16" t="s">
        <v>84</v>
      </c>
      <c r="T6242" s="22">
        <v>1.55</v>
      </c>
      <c r="U6242" s="21">
        <v>44323</v>
      </c>
      <c r="V6242" s="16" t="s">
        <v>1179</v>
      </c>
      <c r="W6242" s="20" t="s">
        <v>472</v>
      </c>
      <c r="X6242" s="16" t="s">
        <v>140</v>
      </c>
      <c r="Z6242" s="25">
        <v>0</v>
      </c>
      <c r="AA6242" s="25">
        <v>0</v>
      </c>
      <c r="AB6242" s="25">
        <v>581589</v>
      </c>
      <c r="AC6242" s="25">
        <v>1051612</v>
      </c>
      <c r="AD6242" s="25">
        <v>0</v>
      </c>
      <c r="AE6242" s="25">
        <v>0</v>
      </c>
      <c r="AF6242" s="25">
        <v>581589</v>
      </c>
      <c r="AG6242" s="25">
        <v>1051612</v>
      </c>
      <c r="AH6242" s="25">
        <v>1633201</v>
      </c>
      <c r="AI6242" s="16" t="s">
        <v>5613</v>
      </c>
    </row>
    <row r="6243" spans="1:35" x14ac:dyDescent="0.25">
      <c r="A6243" s="17">
        <v>129623</v>
      </c>
      <c r="B6243" s="18">
        <v>2</v>
      </c>
      <c r="C6243" s="16" t="s">
        <v>31</v>
      </c>
      <c r="D6243" s="21">
        <v>43698</v>
      </c>
      <c r="E6243" s="16" t="s">
        <v>75</v>
      </c>
      <c r="F6243" s="21">
        <v>44349</v>
      </c>
      <c r="G6243" s="16" t="s">
        <v>514</v>
      </c>
      <c r="H6243" s="26" t="s">
        <v>286</v>
      </c>
      <c r="I6243" s="16" t="s">
        <v>2527</v>
      </c>
      <c r="J6243" s="20" t="s">
        <v>116</v>
      </c>
      <c r="L6243" s="16" t="s">
        <v>116</v>
      </c>
      <c r="M6243" s="26" t="s">
        <v>5614</v>
      </c>
      <c r="N6243" s="26" t="s">
        <v>2343</v>
      </c>
      <c r="O6243" s="16" t="s">
        <v>188</v>
      </c>
      <c r="P6243" s="26" t="s">
        <v>443</v>
      </c>
      <c r="Q6243" s="26" t="s">
        <v>2343</v>
      </c>
      <c r="R6243" s="16" t="s">
        <v>139</v>
      </c>
      <c r="S6243" s="16" t="s">
        <v>84</v>
      </c>
      <c r="T6243" s="22">
        <v>0.48</v>
      </c>
      <c r="U6243" s="21">
        <v>44323</v>
      </c>
      <c r="V6243" s="16" t="s">
        <v>1179</v>
      </c>
      <c r="W6243" s="20" t="s">
        <v>472</v>
      </c>
      <c r="X6243" s="16" t="s">
        <v>140</v>
      </c>
      <c r="Z6243" s="25">
        <v>0</v>
      </c>
      <c r="AA6243" s="25">
        <v>0</v>
      </c>
      <c r="AB6243" s="25">
        <v>37439</v>
      </c>
      <c r="AC6243" s="25">
        <v>251664</v>
      </c>
      <c r="AD6243" s="25">
        <v>0</v>
      </c>
      <c r="AE6243" s="25">
        <v>0</v>
      </c>
      <c r="AF6243" s="25">
        <v>37439</v>
      </c>
      <c r="AG6243" s="25">
        <v>251664</v>
      </c>
      <c r="AH6243" s="25">
        <v>289103</v>
      </c>
      <c r="AI6243" s="16" t="s">
        <v>5615</v>
      </c>
    </row>
    <row r="6244" spans="1:35" x14ac:dyDescent="0.25">
      <c r="A6244" s="17">
        <v>129624</v>
      </c>
      <c r="B6244" s="18">
        <v>2</v>
      </c>
      <c r="C6244" s="16" t="s">
        <v>31</v>
      </c>
      <c r="D6244" s="21">
        <v>43698</v>
      </c>
      <c r="E6244" s="16" t="s">
        <v>75</v>
      </c>
      <c r="F6244" s="21">
        <v>44349</v>
      </c>
      <c r="G6244" s="16" t="s">
        <v>514</v>
      </c>
      <c r="H6244" s="26" t="s">
        <v>383</v>
      </c>
      <c r="I6244" s="16" t="s">
        <v>446</v>
      </c>
      <c r="J6244" s="20" t="s">
        <v>116</v>
      </c>
      <c r="L6244" s="16" t="s">
        <v>116</v>
      </c>
      <c r="M6244" s="26" t="s">
        <v>5616</v>
      </c>
      <c r="N6244" s="26" t="s">
        <v>2343</v>
      </c>
      <c r="O6244" s="16" t="s">
        <v>188</v>
      </c>
      <c r="P6244" s="26" t="s">
        <v>443</v>
      </c>
      <c r="Q6244" s="26" t="s">
        <v>2343</v>
      </c>
      <c r="R6244" s="16" t="s">
        <v>139</v>
      </c>
      <c r="S6244" s="16" t="s">
        <v>84</v>
      </c>
      <c r="T6244" s="22">
        <v>4.13</v>
      </c>
      <c r="U6244" s="21">
        <v>44323</v>
      </c>
      <c r="V6244" s="16" t="s">
        <v>1179</v>
      </c>
      <c r="W6244" s="20" t="s">
        <v>472</v>
      </c>
      <c r="X6244" s="16" t="s">
        <v>140</v>
      </c>
      <c r="Z6244" s="25">
        <v>0</v>
      </c>
      <c r="AA6244" s="25">
        <v>0</v>
      </c>
      <c r="AB6244" s="25">
        <v>270017</v>
      </c>
      <c r="AC6244" s="25">
        <v>3193389</v>
      </c>
      <c r="AD6244" s="25">
        <v>0</v>
      </c>
      <c r="AE6244" s="25">
        <v>0</v>
      </c>
      <c r="AF6244" s="25">
        <v>270017</v>
      </c>
      <c r="AG6244" s="25">
        <v>3193389</v>
      </c>
      <c r="AH6244" s="25">
        <v>3463406</v>
      </c>
      <c r="AI6244" s="16" t="s">
        <v>5617</v>
      </c>
    </row>
    <row r="6245" spans="1:35" x14ac:dyDescent="0.25">
      <c r="A6245" s="17">
        <v>129625</v>
      </c>
      <c r="B6245" s="18">
        <v>2</v>
      </c>
      <c r="C6245" s="16" t="s">
        <v>31</v>
      </c>
      <c r="D6245" s="21">
        <v>43698</v>
      </c>
      <c r="E6245" s="16" t="s">
        <v>75</v>
      </c>
      <c r="F6245" s="21">
        <v>44299</v>
      </c>
      <c r="G6245" s="16" t="s">
        <v>514</v>
      </c>
      <c r="H6245" s="26" t="s">
        <v>383</v>
      </c>
      <c r="I6245" s="16" t="s">
        <v>4031</v>
      </c>
      <c r="J6245" s="20" t="s">
        <v>116</v>
      </c>
      <c r="L6245" s="16" t="s">
        <v>116</v>
      </c>
      <c r="M6245" s="26" t="s">
        <v>5618</v>
      </c>
      <c r="N6245" s="26" t="s">
        <v>2343</v>
      </c>
      <c r="O6245" s="16" t="s">
        <v>188</v>
      </c>
      <c r="P6245" s="26" t="s">
        <v>443</v>
      </c>
      <c r="Q6245" s="26" t="s">
        <v>2343</v>
      </c>
      <c r="R6245" s="16" t="s">
        <v>139</v>
      </c>
      <c r="S6245" s="16" t="s">
        <v>84</v>
      </c>
      <c r="T6245" s="22">
        <v>3.33</v>
      </c>
      <c r="U6245" s="21">
        <v>44281</v>
      </c>
      <c r="V6245" s="16" t="s">
        <v>1179</v>
      </c>
      <c r="W6245" s="20" t="s">
        <v>43</v>
      </c>
      <c r="X6245" s="16" t="s">
        <v>78</v>
      </c>
      <c r="Z6245" s="25">
        <v>0</v>
      </c>
      <c r="AA6245" s="25">
        <v>0</v>
      </c>
      <c r="AB6245" s="25">
        <v>42137</v>
      </c>
      <c r="AC6245" s="25">
        <v>643670</v>
      </c>
      <c r="AD6245" s="25">
        <v>0</v>
      </c>
      <c r="AE6245" s="25">
        <v>0</v>
      </c>
      <c r="AF6245" s="25">
        <v>42137</v>
      </c>
      <c r="AG6245" s="25">
        <v>643670</v>
      </c>
      <c r="AH6245" s="25">
        <v>685807</v>
      </c>
      <c r="AI6245" s="16" t="s">
        <v>5619</v>
      </c>
    </row>
    <row r="6246" spans="1:35" x14ac:dyDescent="0.25">
      <c r="A6246" s="17">
        <v>129626</v>
      </c>
      <c r="B6246" s="18">
        <v>2</v>
      </c>
      <c r="C6246" s="16" t="s">
        <v>31</v>
      </c>
      <c r="D6246" s="21">
        <v>43698</v>
      </c>
      <c r="E6246" s="16" t="s">
        <v>75</v>
      </c>
      <c r="F6246" s="21">
        <v>44349</v>
      </c>
      <c r="G6246" s="16" t="s">
        <v>514</v>
      </c>
      <c r="H6246" s="26" t="s">
        <v>286</v>
      </c>
      <c r="I6246" s="16" t="s">
        <v>4391</v>
      </c>
      <c r="J6246" s="20" t="s">
        <v>116</v>
      </c>
      <c r="L6246" s="16" t="s">
        <v>116</v>
      </c>
      <c r="M6246" s="26" t="s">
        <v>5620</v>
      </c>
      <c r="N6246" s="26" t="s">
        <v>4037</v>
      </c>
      <c r="O6246" s="16" t="s">
        <v>188</v>
      </c>
      <c r="P6246" s="26" t="s">
        <v>443</v>
      </c>
      <c r="Q6246" s="26" t="s">
        <v>4037</v>
      </c>
      <c r="R6246" s="16" t="s">
        <v>139</v>
      </c>
      <c r="S6246" s="16" t="s">
        <v>84</v>
      </c>
      <c r="T6246" s="22">
        <v>8.56</v>
      </c>
      <c r="U6246" s="21">
        <v>44323</v>
      </c>
      <c r="V6246" s="16" t="s">
        <v>3998</v>
      </c>
      <c r="W6246" s="20" t="s">
        <v>43</v>
      </c>
      <c r="X6246" s="16" t="s">
        <v>78</v>
      </c>
      <c r="Z6246" s="25">
        <v>0</v>
      </c>
      <c r="AA6246" s="25">
        <v>0</v>
      </c>
      <c r="AB6246" s="25">
        <v>15225</v>
      </c>
      <c r="AC6246" s="25">
        <v>615046</v>
      </c>
      <c r="AD6246" s="25">
        <v>0</v>
      </c>
      <c r="AE6246" s="25">
        <v>0</v>
      </c>
      <c r="AF6246" s="25">
        <v>15225</v>
      </c>
      <c r="AG6246" s="25">
        <v>615046</v>
      </c>
      <c r="AH6246" s="25">
        <v>630271</v>
      </c>
      <c r="AI6246" s="16" t="s">
        <v>5621</v>
      </c>
    </row>
    <row r="6247" spans="1:35" x14ac:dyDescent="0.25">
      <c r="A6247" s="17">
        <v>129627</v>
      </c>
      <c r="B6247" s="18">
        <v>2</v>
      </c>
      <c r="C6247" s="16" t="s">
        <v>73</v>
      </c>
      <c r="D6247" s="21">
        <v>43698</v>
      </c>
      <c r="E6247" s="16" t="s">
        <v>75</v>
      </c>
      <c r="F6247" s="21">
        <v>44012</v>
      </c>
      <c r="G6247" s="16" t="s">
        <v>75</v>
      </c>
      <c r="H6247" s="26" t="s">
        <v>162</v>
      </c>
      <c r="I6247" s="16" t="s">
        <v>4330</v>
      </c>
      <c r="J6247" s="20" t="s">
        <v>116</v>
      </c>
      <c r="L6247" s="16" t="s">
        <v>116</v>
      </c>
      <c r="M6247" s="26" t="s">
        <v>10221</v>
      </c>
      <c r="N6247" s="26" t="s">
        <v>2343</v>
      </c>
      <c r="O6247" s="16" t="s">
        <v>188</v>
      </c>
      <c r="P6247" s="26" t="s">
        <v>188</v>
      </c>
      <c r="Q6247" s="26" t="s">
        <v>2343</v>
      </c>
      <c r="R6247" s="16" t="s">
        <v>139</v>
      </c>
      <c r="S6247" s="16" t="s">
        <v>4621</v>
      </c>
      <c r="T6247" s="22">
        <v>2.8</v>
      </c>
      <c r="V6247" s="16" t="s">
        <v>1179</v>
      </c>
      <c r="W6247" s="20" t="s">
        <v>43</v>
      </c>
      <c r="X6247" s="16" t="s">
        <v>78</v>
      </c>
      <c r="Z6247" s="24" t="s">
        <v>32</v>
      </c>
      <c r="AA6247" s="24" t="s">
        <v>32</v>
      </c>
      <c r="AB6247" s="24" t="s">
        <v>32</v>
      </c>
      <c r="AC6247" s="24" t="s">
        <v>32</v>
      </c>
      <c r="AD6247" s="24" t="s">
        <v>32</v>
      </c>
      <c r="AE6247" s="24" t="s">
        <v>32</v>
      </c>
      <c r="AF6247" s="24" t="s">
        <v>32</v>
      </c>
      <c r="AG6247" s="24" t="s">
        <v>32</v>
      </c>
      <c r="AH6247" s="24" t="s">
        <v>32</v>
      </c>
    </row>
    <row r="6248" spans="1:35" x14ac:dyDescent="0.25">
      <c r="A6248" s="17">
        <v>129628</v>
      </c>
      <c r="B6248" s="18">
        <v>2</v>
      </c>
      <c r="C6248" s="16" t="s">
        <v>73</v>
      </c>
      <c r="D6248" s="21">
        <v>43698</v>
      </c>
      <c r="E6248" s="16" t="s">
        <v>75</v>
      </c>
      <c r="F6248" s="21">
        <v>44012</v>
      </c>
      <c r="G6248" s="16" t="s">
        <v>75</v>
      </c>
      <c r="H6248" s="26" t="s">
        <v>286</v>
      </c>
      <c r="I6248" s="16" t="s">
        <v>464</v>
      </c>
      <c r="J6248" s="20" t="s">
        <v>116</v>
      </c>
      <c r="L6248" s="16" t="s">
        <v>116</v>
      </c>
      <c r="M6248" s="26" t="s">
        <v>10220</v>
      </c>
      <c r="N6248" s="26" t="s">
        <v>2343</v>
      </c>
      <c r="O6248" s="16" t="s">
        <v>188</v>
      </c>
      <c r="P6248" s="26" t="s">
        <v>188</v>
      </c>
      <c r="Q6248" s="26" t="s">
        <v>2343</v>
      </c>
      <c r="R6248" s="16" t="s">
        <v>139</v>
      </c>
      <c r="S6248" s="16" t="s">
        <v>4621</v>
      </c>
      <c r="T6248" s="22">
        <v>1.4</v>
      </c>
      <c r="W6248" s="20" t="s">
        <v>472</v>
      </c>
      <c r="X6248" s="16" t="s">
        <v>511</v>
      </c>
      <c r="Z6248" s="24" t="s">
        <v>32</v>
      </c>
      <c r="AA6248" s="24" t="s">
        <v>32</v>
      </c>
      <c r="AB6248" s="24" t="s">
        <v>32</v>
      </c>
      <c r="AC6248" s="24" t="s">
        <v>32</v>
      </c>
      <c r="AD6248" s="24" t="s">
        <v>32</v>
      </c>
      <c r="AE6248" s="24" t="s">
        <v>32</v>
      </c>
      <c r="AF6248" s="24" t="s">
        <v>32</v>
      </c>
      <c r="AG6248" s="24" t="s">
        <v>32</v>
      </c>
      <c r="AH6248" s="24" t="s">
        <v>32</v>
      </c>
    </row>
    <row r="6249" spans="1:35" x14ac:dyDescent="0.25">
      <c r="A6249" s="17">
        <v>129629</v>
      </c>
      <c r="B6249" s="18">
        <v>2</v>
      </c>
      <c r="C6249" s="16" t="s">
        <v>73</v>
      </c>
      <c r="D6249" s="21">
        <v>43698</v>
      </c>
      <c r="E6249" s="16" t="s">
        <v>75</v>
      </c>
      <c r="F6249" s="21">
        <v>44012</v>
      </c>
      <c r="G6249" s="16" t="s">
        <v>75</v>
      </c>
      <c r="H6249" s="26" t="s">
        <v>212</v>
      </c>
      <c r="I6249" s="16" t="s">
        <v>464</v>
      </c>
      <c r="J6249" s="20" t="s">
        <v>116</v>
      </c>
      <c r="L6249" s="16" t="s">
        <v>116</v>
      </c>
      <c r="M6249" s="26" t="s">
        <v>10219</v>
      </c>
      <c r="N6249" s="26" t="s">
        <v>4044</v>
      </c>
      <c r="O6249" s="16" t="s">
        <v>188</v>
      </c>
      <c r="P6249" s="26" t="s">
        <v>188</v>
      </c>
      <c r="Q6249" s="26" t="s">
        <v>4044</v>
      </c>
      <c r="R6249" s="16" t="s">
        <v>139</v>
      </c>
      <c r="S6249" s="16" t="s">
        <v>4621</v>
      </c>
      <c r="T6249" s="22">
        <v>6.2</v>
      </c>
      <c r="W6249" s="20" t="s">
        <v>43</v>
      </c>
      <c r="X6249" s="16" t="s">
        <v>78</v>
      </c>
      <c r="Z6249" s="24" t="s">
        <v>32</v>
      </c>
      <c r="AA6249" s="24" t="s">
        <v>32</v>
      </c>
      <c r="AB6249" s="24" t="s">
        <v>32</v>
      </c>
      <c r="AC6249" s="24" t="s">
        <v>32</v>
      </c>
      <c r="AD6249" s="24" t="s">
        <v>32</v>
      </c>
      <c r="AE6249" s="24" t="s">
        <v>32</v>
      </c>
      <c r="AF6249" s="24" t="s">
        <v>32</v>
      </c>
      <c r="AG6249" s="24" t="s">
        <v>32</v>
      </c>
      <c r="AH6249" s="24" t="s">
        <v>32</v>
      </c>
    </row>
    <row r="6250" spans="1:35" x14ac:dyDescent="0.25">
      <c r="A6250" s="17">
        <v>129630</v>
      </c>
      <c r="B6250" s="18">
        <v>2</v>
      </c>
      <c r="C6250" s="16" t="s">
        <v>73</v>
      </c>
      <c r="D6250" s="21">
        <v>43698</v>
      </c>
      <c r="E6250" s="16" t="s">
        <v>75</v>
      </c>
      <c r="F6250" s="21">
        <v>44006</v>
      </c>
      <c r="G6250" s="16" t="s">
        <v>75</v>
      </c>
      <c r="H6250" s="26" t="s">
        <v>235</v>
      </c>
      <c r="I6250" s="16" t="s">
        <v>2335</v>
      </c>
      <c r="J6250" s="20" t="s">
        <v>116</v>
      </c>
      <c r="L6250" s="16" t="s">
        <v>116</v>
      </c>
      <c r="M6250" s="26" t="s">
        <v>10218</v>
      </c>
      <c r="N6250" s="26" t="s">
        <v>2343</v>
      </c>
      <c r="O6250" s="16" t="s">
        <v>188</v>
      </c>
      <c r="P6250" s="26" t="s">
        <v>188</v>
      </c>
      <c r="Q6250" s="26" t="s">
        <v>2343</v>
      </c>
      <c r="R6250" s="16" t="s">
        <v>139</v>
      </c>
      <c r="S6250" s="16" t="s">
        <v>4621</v>
      </c>
      <c r="T6250" s="22">
        <v>1.63</v>
      </c>
      <c r="V6250" s="16" t="s">
        <v>1179</v>
      </c>
      <c r="W6250" s="20" t="s">
        <v>472</v>
      </c>
      <c r="X6250" s="16" t="s">
        <v>140</v>
      </c>
      <c r="Z6250" s="24" t="s">
        <v>32</v>
      </c>
      <c r="AA6250" s="24" t="s">
        <v>32</v>
      </c>
      <c r="AB6250" s="24" t="s">
        <v>32</v>
      </c>
      <c r="AC6250" s="24" t="s">
        <v>32</v>
      </c>
      <c r="AD6250" s="24" t="s">
        <v>32</v>
      </c>
      <c r="AE6250" s="24" t="s">
        <v>32</v>
      </c>
      <c r="AF6250" s="24" t="s">
        <v>32</v>
      </c>
      <c r="AG6250" s="24" t="s">
        <v>32</v>
      </c>
      <c r="AH6250" s="24" t="s">
        <v>32</v>
      </c>
    </row>
    <row r="6251" spans="1:35" x14ac:dyDescent="0.25">
      <c r="A6251" s="17">
        <v>129631</v>
      </c>
      <c r="B6251" s="18">
        <v>2</v>
      </c>
      <c r="C6251" s="16" t="s">
        <v>73</v>
      </c>
      <c r="D6251" s="21">
        <v>43698</v>
      </c>
      <c r="E6251" s="16" t="s">
        <v>75</v>
      </c>
      <c r="F6251" s="21">
        <v>43699</v>
      </c>
      <c r="G6251" s="16" t="s">
        <v>75</v>
      </c>
      <c r="H6251" s="26" t="s">
        <v>252</v>
      </c>
      <c r="I6251" s="16" t="s">
        <v>535</v>
      </c>
      <c r="J6251" s="20" t="s">
        <v>116</v>
      </c>
      <c r="L6251" s="16" t="s">
        <v>116</v>
      </c>
      <c r="M6251" s="26" t="s">
        <v>10217</v>
      </c>
      <c r="N6251" s="26" t="s">
        <v>2343</v>
      </c>
      <c r="O6251" s="16" t="s">
        <v>188</v>
      </c>
      <c r="P6251" s="26" t="s">
        <v>188</v>
      </c>
      <c r="Q6251" s="26" t="s">
        <v>2343</v>
      </c>
      <c r="R6251" s="16" t="s">
        <v>139</v>
      </c>
      <c r="S6251" s="16" t="s">
        <v>4621</v>
      </c>
      <c r="T6251" s="22">
        <v>4.4000000000000004</v>
      </c>
      <c r="W6251" s="20" t="s">
        <v>43</v>
      </c>
      <c r="X6251" s="16" t="s">
        <v>78</v>
      </c>
      <c r="Z6251" s="24" t="s">
        <v>32</v>
      </c>
      <c r="AA6251" s="24" t="s">
        <v>32</v>
      </c>
      <c r="AB6251" s="24" t="s">
        <v>32</v>
      </c>
      <c r="AC6251" s="24" t="s">
        <v>32</v>
      </c>
      <c r="AD6251" s="24" t="s">
        <v>32</v>
      </c>
      <c r="AE6251" s="24" t="s">
        <v>32</v>
      </c>
      <c r="AF6251" s="24" t="s">
        <v>32</v>
      </c>
      <c r="AG6251" s="24" t="s">
        <v>32</v>
      </c>
      <c r="AH6251" s="24" t="s">
        <v>32</v>
      </c>
    </row>
    <row r="6252" spans="1:35" x14ac:dyDescent="0.25">
      <c r="A6252" s="17">
        <v>129632</v>
      </c>
      <c r="B6252" s="18">
        <v>2</v>
      </c>
      <c r="C6252" s="16" t="s">
        <v>73</v>
      </c>
      <c r="D6252" s="21">
        <v>43698</v>
      </c>
      <c r="E6252" s="16" t="s">
        <v>75</v>
      </c>
      <c r="F6252" s="21">
        <v>44012</v>
      </c>
      <c r="G6252" s="16" t="s">
        <v>75</v>
      </c>
      <c r="H6252" s="26" t="s">
        <v>252</v>
      </c>
      <c r="I6252" s="16" t="s">
        <v>539</v>
      </c>
      <c r="J6252" s="20" t="s">
        <v>116</v>
      </c>
      <c r="L6252" s="16" t="s">
        <v>116</v>
      </c>
      <c r="M6252" s="26" t="s">
        <v>10216</v>
      </c>
      <c r="N6252" s="26" t="s">
        <v>2343</v>
      </c>
      <c r="O6252" s="16" t="s">
        <v>188</v>
      </c>
      <c r="P6252" s="26" t="s">
        <v>188</v>
      </c>
      <c r="Q6252" s="26" t="s">
        <v>2343</v>
      </c>
      <c r="R6252" s="16" t="s">
        <v>139</v>
      </c>
      <c r="S6252" s="16" t="s">
        <v>4621</v>
      </c>
      <c r="T6252" s="22">
        <v>0.6</v>
      </c>
      <c r="W6252" s="20" t="s">
        <v>43</v>
      </c>
      <c r="X6252" s="16" t="s">
        <v>78</v>
      </c>
      <c r="Z6252" s="24" t="s">
        <v>32</v>
      </c>
      <c r="AA6252" s="24" t="s">
        <v>32</v>
      </c>
      <c r="AB6252" s="24" t="s">
        <v>32</v>
      </c>
      <c r="AC6252" s="24" t="s">
        <v>32</v>
      </c>
      <c r="AD6252" s="24" t="s">
        <v>32</v>
      </c>
      <c r="AE6252" s="24" t="s">
        <v>32</v>
      </c>
      <c r="AF6252" s="24" t="s">
        <v>32</v>
      </c>
      <c r="AG6252" s="24" t="s">
        <v>32</v>
      </c>
      <c r="AH6252" s="24" t="s">
        <v>32</v>
      </c>
    </row>
    <row r="6253" spans="1:35" x14ac:dyDescent="0.25">
      <c r="A6253" s="17">
        <v>129633</v>
      </c>
      <c r="B6253" s="18">
        <v>2</v>
      </c>
      <c r="C6253" s="16" t="s">
        <v>73</v>
      </c>
      <c r="D6253" s="21">
        <v>43698</v>
      </c>
      <c r="E6253" s="16" t="s">
        <v>75</v>
      </c>
      <c r="F6253" s="21">
        <v>44012</v>
      </c>
      <c r="G6253" s="16" t="s">
        <v>75</v>
      </c>
      <c r="H6253" s="26" t="s">
        <v>252</v>
      </c>
      <c r="I6253" s="16" t="s">
        <v>3747</v>
      </c>
      <c r="J6253" s="20" t="s">
        <v>116</v>
      </c>
      <c r="L6253" s="16" t="s">
        <v>116</v>
      </c>
      <c r="M6253" s="26" t="s">
        <v>10215</v>
      </c>
      <c r="N6253" s="26" t="s">
        <v>2343</v>
      </c>
      <c r="O6253" s="16" t="s">
        <v>188</v>
      </c>
      <c r="P6253" s="26" t="s">
        <v>188</v>
      </c>
      <c r="Q6253" s="26" t="s">
        <v>2343</v>
      </c>
      <c r="S6253" s="16" t="s">
        <v>4621</v>
      </c>
      <c r="T6253" s="22">
        <v>2.4900000000000002</v>
      </c>
      <c r="W6253" s="20" t="s">
        <v>43</v>
      </c>
      <c r="X6253" s="16" t="s">
        <v>78</v>
      </c>
      <c r="Z6253" s="24" t="s">
        <v>32</v>
      </c>
      <c r="AA6253" s="24" t="s">
        <v>32</v>
      </c>
      <c r="AB6253" s="24" t="s">
        <v>32</v>
      </c>
      <c r="AC6253" s="24" t="s">
        <v>32</v>
      </c>
      <c r="AD6253" s="24" t="s">
        <v>32</v>
      </c>
      <c r="AE6253" s="24" t="s">
        <v>32</v>
      </c>
      <c r="AF6253" s="24" t="s">
        <v>32</v>
      </c>
      <c r="AG6253" s="24" t="s">
        <v>32</v>
      </c>
      <c r="AH6253" s="24" t="s">
        <v>32</v>
      </c>
    </row>
    <row r="6254" spans="1:35" x14ac:dyDescent="0.25">
      <c r="A6254" s="17">
        <v>129634</v>
      </c>
      <c r="B6254" s="18">
        <v>2</v>
      </c>
      <c r="C6254" s="16" t="s">
        <v>73</v>
      </c>
      <c r="D6254" s="21">
        <v>43698</v>
      </c>
      <c r="E6254" s="16" t="s">
        <v>75</v>
      </c>
      <c r="F6254" s="21">
        <v>43699</v>
      </c>
      <c r="G6254" s="16" t="s">
        <v>75</v>
      </c>
      <c r="H6254" s="26" t="s">
        <v>244</v>
      </c>
      <c r="I6254" s="16" t="s">
        <v>544</v>
      </c>
      <c r="J6254" s="20" t="s">
        <v>116</v>
      </c>
      <c r="L6254" s="16" t="s">
        <v>116</v>
      </c>
      <c r="M6254" s="26" t="s">
        <v>10214</v>
      </c>
      <c r="N6254" s="26" t="s">
        <v>2343</v>
      </c>
      <c r="O6254" s="16" t="s">
        <v>188</v>
      </c>
      <c r="P6254" s="26" t="s">
        <v>188</v>
      </c>
      <c r="Q6254" s="26" t="s">
        <v>2343</v>
      </c>
      <c r="R6254" s="16" t="s">
        <v>139</v>
      </c>
      <c r="S6254" s="16" t="s">
        <v>4621</v>
      </c>
      <c r="T6254" s="22">
        <v>3.6</v>
      </c>
      <c r="W6254" s="20" t="s">
        <v>43</v>
      </c>
      <c r="X6254" s="16" t="s">
        <v>78</v>
      </c>
      <c r="Z6254" s="24" t="s">
        <v>32</v>
      </c>
      <c r="AA6254" s="24" t="s">
        <v>32</v>
      </c>
      <c r="AB6254" s="24" t="s">
        <v>32</v>
      </c>
      <c r="AC6254" s="24" t="s">
        <v>32</v>
      </c>
      <c r="AD6254" s="24" t="s">
        <v>32</v>
      </c>
      <c r="AE6254" s="24" t="s">
        <v>32</v>
      </c>
      <c r="AF6254" s="24" t="s">
        <v>32</v>
      </c>
      <c r="AG6254" s="24" t="s">
        <v>32</v>
      </c>
      <c r="AH6254" s="24" t="s">
        <v>32</v>
      </c>
    </row>
    <row r="6255" spans="1:35" x14ac:dyDescent="0.25">
      <c r="A6255" s="17">
        <v>129635</v>
      </c>
      <c r="B6255" s="18">
        <v>2</v>
      </c>
      <c r="C6255" s="16" t="s">
        <v>73</v>
      </c>
      <c r="D6255" s="21">
        <v>43698</v>
      </c>
      <c r="E6255" s="16" t="s">
        <v>75</v>
      </c>
      <c r="F6255" s="21">
        <v>43699</v>
      </c>
      <c r="G6255" s="16" t="s">
        <v>75</v>
      </c>
      <c r="H6255" s="26" t="s">
        <v>244</v>
      </c>
      <c r="I6255" s="16" t="s">
        <v>4386</v>
      </c>
      <c r="J6255" s="20" t="s">
        <v>116</v>
      </c>
      <c r="L6255" s="16" t="s">
        <v>116</v>
      </c>
      <c r="M6255" s="26" t="s">
        <v>10213</v>
      </c>
      <c r="N6255" s="26" t="s">
        <v>2343</v>
      </c>
      <c r="O6255" s="16" t="s">
        <v>188</v>
      </c>
      <c r="P6255" s="26" t="s">
        <v>188</v>
      </c>
      <c r="Q6255" s="26" t="s">
        <v>2343</v>
      </c>
      <c r="R6255" s="16" t="s">
        <v>139</v>
      </c>
      <c r="S6255" s="16" t="s">
        <v>4621</v>
      </c>
      <c r="T6255" s="22">
        <v>1.9</v>
      </c>
      <c r="W6255" s="20" t="s">
        <v>43</v>
      </c>
      <c r="X6255" s="16" t="s">
        <v>78</v>
      </c>
      <c r="Z6255" s="24" t="s">
        <v>32</v>
      </c>
      <c r="AA6255" s="24" t="s">
        <v>32</v>
      </c>
      <c r="AB6255" s="24" t="s">
        <v>32</v>
      </c>
      <c r="AC6255" s="24" t="s">
        <v>32</v>
      </c>
      <c r="AD6255" s="24" t="s">
        <v>32</v>
      </c>
      <c r="AE6255" s="24" t="s">
        <v>32</v>
      </c>
      <c r="AF6255" s="24" t="s">
        <v>32</v>
      </c>
      <c r="AG6255" s="24" t="s">
        <v>32</v>
      </c>
      <c r="AH6255" s="24" t="s">
        <v>32</v>
      </c>
    </row>
    <row r="6256" spans="1:35" x14ac:dyDescent="0.25">
      <c r="A6256" s="17">
        <v>129636</v>
      </c>
      <c r="B6256" s="18">
        <v>2</v>
      </c>
      <c r="C6256" s="16" t="s">
        <v>31</v>
      </c>
      <c r="D6256" s="21">
        <v>43698</v>
      </c>
      <c r="E6256" s="16" t="s">
        <v>75</v>
      </c>
      <c r="F6256" s="21">
        <v>44349</v>
      </c>
      <c r="G6256" s="16" t="s">
        <v>514</v>
      </c>
      <c r="H6256" s="26" t="s">
        <v>264</v>
      </c>
      <c r="I6256" s="16" t="s">
        <v>518</v>
      </c>
      <c r="J6256" s="20" t="s">
        <v>116</v>
      </c>
      <c r="L6256" s="16" t="s">
        <v>116</v>
      </c>
      <c r="M6256" s="26" t="s">
        <v>5622</v>
      </c>
      <c r="N6256" s="26" t="s">
        <v>2343</v>
      </c>
      <c r="O6256" s="16" t="s">
        <v>188</v>
      </c>
      <c r="P6256" s="26" t="s">
        <v>443</v>
      </c>
      <c r="Q6256" s="26" t="s">
        <v>2343</v>
      </c>
      <c r="R6256" s="16" t="s">
        <v>139</v>
      </c>
      <c r="S6256" s="16" t="s">
        <v>84</v>
      </c>
      <c r="T6256" s="22">
        <v>3.28</v>
      </c>
      <c r="U6256" s="21">
        <v>44323</v>
      </c>
      <c r="V6256" s="16" t="s">
        <v>1179</v>
      </c>
      <c r="W6256" s="20" t="s">
        <v>472</v>
      </c>
      <c r="X6256" s="16" t="s">
        <v>140</v>
      </c>
      <c r="Z6256" s="25">
        <v>0</v>
      </c>
      <c r="AA6256" s="25">
        <v>0</v>
      </c>
      <c r="AB6256" s="25">
        <v>10469</v>
      </c>
      <c r="AC6256" s="25">
        <v>1941064</v>
      </c>
      <c r="AD6256" s="25">
        <v>0</v>
      </c>
      <c r="AE6256" s="25">
        <v>0</v>
      </c>
      <c r="AF6256" s="25">
        <v>10469</v>
      </c>
      <c r="AG6256" s="25">
        <v>1941064</v>
      </c>
      <c r="AH6256" s="25">
        <v>1951533</v>
      </c>
      <c r="AI6256" s="16" t="s">
        <v>5623</v>
      </c>
    </row>
    <row r="6257" spans="1:35" x14ac:dyDescent="0.25">
      <c r="A6257" s="17">
        <v>129638</v>
      </c>
      <c r="B6257" s="18">
        <v>2</v>
      </c>
      <c r="C6257" s="16" t="s">
        <v>73</v>
      </c>
      <c r="D6257" s="21">
        <v>43698</v>
      </c>
      <c r="E6257" s="16" t="s">
        <v>75</v>
      </c>
      <c r="F6257" s="21">
        <v>44012</v>
      </c>
      <c r="G6257" s="16" t="s">
        <v>75</v>
      </c>
      <c r="H6257" s="26" t="s">
        <v>380</v>
      </c>
      <c r="I6257" s="16" t="s">
        <v>1266</v>
      </c>
      <c r="J6257" s="20" t="s">
        <v>116</v>
      </c>
      <c r="L6257" s="16" t="s">
        <v>116</v>
      </c>
      <c r="M6257" s="26" t="s">
        <v>10212</v>
      </c>
      <c r="N6257" s="26" t="s">
        <v>2343</v>
      </c>
      <c r="O6257" s="16" t="s">
        <v>188</v>
      </c>
      <c r="P6257" s="26" t="s">
        <v>188</v>
      </c>
      <c r="Q6257" s="26" t="s">
        <v>2343</v>
      </c>
      <c r="R6257" s="16" t="s">
        <v>139</v>
      </c>
      <c r="S6257" s="16" t="s">
        <v>4621</v>
      </c>
      <c r="T6257" s="22">
        <v>1.84</v>
      </c>
      <c r="W6257" s="20" t="s">
        <v>472</v>
      </c>
      <c r="X6257" s="16" t="s">
        <v>140</v>
      </c>
      <c r="Z6257" s="24" t="s">
        <v>32</v>
      </c>
      <c r="AA6257" s="24" t="s">
        <v>32</v>
      </c>
      <c r="AB6257" s="24" t="s">
        <v>32</v>
      </c>
      <c r="AC6257" s="24" t="s">
        <v>32</v>
      </c>
      <c r="AD6257" s="24" t="s">
        <v>32</v>
      </c>
      <c r="AE6257" s="24" t="s">
        <v>32</v>
      </c>
      <c r="AF6257" s="24" t="s">
        <v>32</v>
      </c>
      <c r="AG6257" s="24" t="s">
        <v>32</v>
      </c>
      <c r="AH6257" s="24" t="s">
        <v>32</v>
      </c>
    </row>
    <row r="6258" spans="1:35" x14ac:dyDescent="0.25">
      <c r="A6258" s="17">
        <v>129639</v>
      </c>
      <c r="B6258" s="18">
        <v>2</v>
      </c>
      <c r="C6258" s="16" t="s">
        <v>31</v>
      </c>
      <c r="D6258" s="21">
        <v>43698</v>
      </c>
      <c r="E6258" s="16" t="s">
        <v>75</v>
      </c>
      <c r="F6258" s="21">
        <v>44349</v>
      </c>
      <c r="G6258" s="16" t="s">
        <v>514</v>
      </c>
      <c r="H6258" s="26" t="s">
        <v>371</v>
      </c>
      <c r="I6258" s="16" t="s">
        <v>1234</v>
      </c>
      <c r="J6258" s="20" t="s">
        <v>116</v>
      </c>
      <c r="L6258" s="16" t="s">
        <v>116</v>
      </c>
      <c r="M6258" s="26" t="s">
        <v>5624</v>
      </c>
      <c r="N6258" s="26" t="s">
        <v>2343</v>
      </c>
      <c r="O6258" s="16" t="s">
        <v>188</v>
      </c>
      <c r="P6258" s="26" t="s">
        <v>443</v>
      </c>
      <c r="Q6258" s="26" t="s">
        <v>2343</v>
      </c>
      <c r="R6258" s="16" t="s">
        <v>139</v>
      </c>
      <c r="S6258" s="16" t="s">
        <v>84</v>
      </c>
      <c r="T6258" s="22">
        <v>4.59</v>
      </c>
      <c r="U6258" s="21">
        <v>44323</v>
      </c>
      <c r="V6258" s="16" t="s">
        <v>1179</v>
      </c>
      <c r="W6258" s="20" t="s">
        <v>472</v>
      </c>
      <c r="X6258" s="16" t="s">
        <v>140</v>
      </c>
      <c r="Z6258" s="25">
        <v>0</v>
      </c>
      <c r="AA6258" s="25">
        <v>0</v>
      </c>
      <c r="AB6258" s="25">
        <v>23400</v>
      </c>
      <c r="AC6258" s="25">
        <v>2172235</v>
      </c>
      <c r="AD6258" s="25">
        <v>0</v>
      </c>
      <c r="AE6258" s="25">
        <v>0</v>
      </c>
      <c r="AF6258" s="25">
        <v>23400</v>
      </c>
      <c r="AG6258" s="25">
        <v>2172235</v>
      </c>
      <c r="AH6258" s="25">
        <v>2195635</v>
      </c>
      <c r="AI6258" s="16" t="s">
        <v>5625</v>
      </c>
    </row>
    <row r="6259" spans="1:35" x14ac:dyDescent="0.25">
      <c r="A6259" s="17">
        <v>129640</v>
      </c>
      <c r="B6259" s="18">
        <v>2</v>
      </c>
      <c r="C6259" s="16" t="s">
        <v>73</v>
      </c>
      <c r="D6259" s="21">
        <v>43698</v>
      </c>
      <c r="E6259" s="16" t="s">
        <v>75</v>
      </c>
      <c r="F6259" s="21">
        <v>44012</v>
      </c>
      <c r="G6259" s="16" t="s">
        <v>75</v>
      </c>
      <c r="H6259" s="26" t="s">
        <v>371</v>
      </c>
      <c r="I6259" s="16" t="s">
        <v>10211</v>
      </c>
      <c r="J6259" s="20" t="s">
        <v>116</v>
      </c>
      <c r="L6259" s="16" t="s">
        <v>116</v>
      </c>
      <c r="M6259" s="26" t="s">
        <v>10210</v>
      </c>
      <c r="N6259" s="26" t="s">
        <v>8320</v>
      </c>
      <c r="O6259" s="16" t="s">
        <v>188</v>
      </c>
      <c r="P6259" s="26" t="s">
        <v>188</v>
      </c>
      <c r="Q6259" s="26" t="s">
        <v>8320</v>
      </c>
      <c r="R6259" s="16" t="s">
        <v>139</v>
      </c>
      <c r="S6259" s="16" t="s">
        <v>4621</v>
      </c>
      <c r="T6259" s="22">
        <v>5.5</v>
      </c>
      <c r="V6259" s="16" t="s">
        <v>1179</v>
      </c>
      <c r="W6259" s="20" t="s">
        <v>43</v>
      </c>
      <c r="X6259" s="16" t="s">
        <v>78</v>
      </c>
      <c r="Z6259" s="24" t="s">
        <v>32</v>
      </c>
      <c r="AA6259" s="24" t="s">
        <v>32</v>
      </c>
      <c r="AB6259" s="24" t="s">
        <v>32</v>
      </c>
      <c r="AC6259" s="24" t="s">
        <v>32</v>
      </c>
      <c r="AD6259" s="24" t="s">
        <v>32</v>
      </c>
      <c r="AE6259" s="24" t="s">
        <v>32</v>
      </c>
      <c r="AF6259" s="24" t="s">
        <v>32</v>
      </c>
      <c r="AG6259" s="24" t="s">
        <v>32</v>
      </c>
      <c r="AH6259" s="24" t="s">
        <v>32</v>
      </c>
    </row>
    <row r="6260" spans="1:35" x14ac:dyDescent="0.25">
      <c r="A6260" s="17">
        <v>129641</v>
      </c>
      <c r="B6260" s="18">
        <v>2</v>
      </c>
      <c r="C6260" s="16" t="s">
        <v>73</v>
      </c>
      <c r="D6260" s="21">
        <v>43698</v>
      </c>
      <c r="E6260" s="16" t="s">
        <v>75</v>
      </c>
      <c r="F6260" s="21">
        <v>44012</v>
      </c>
      <c r="G6260" s="16" t="s">
        <v>75</v>
      </c>
      <c r="H6260" s="26" t="s">
        <v>380</v>
      </c>
      <c r="I6260" s="16" t="s">
        <v>1690</v>
      </c>
      <c r="J6260" s="20" t="s">
        <v>116</v>
      </c>
      <c r="L6260" s="16" t="s">
        <v>116</v>
      </c>
      <c r="M6260" s="26" t="s">
        <v>10209</v>
      </c>
      <c r="N6260" s="26" t="s">
        <v>8320</v>
      </c>
      <c r="O6260" s="16" t="s">
        <v>188</v>
      </c>
      <c r="P6260" s="26" t="s">
        <v>188</v>
      </c>
      <c r="Q6260" s="26" t="s">
        <v>8320</v>
      </c>
      <c r="R6260" s="16" t="s">
        <v>139</v>
      </c>
      <c r="S6260" s="16" t="s">
        <v>4621</v>
      </c>
      <c r="T6260" s="22">
        <v>3.31</v>
      </c>
      <c r="V6260" s="16" t="s">
        <v>1179</v>
      </c>
      <c r="W6260" s="20" t="s">
        <v>43</v>
      </c>
      <c r="X6260" s="16" t="s">
        <v>78</v>
      </c>
      <c r="Z6260" s="24" t="s">
        <v>32</v>
      </c>
      <c r="AA6260" s="24" t="s">
        <v>32</v>
      </c>
      <c r="AB6260" s="24" t="s">
        <v>32</v>
      </c>
      <c r="AC6260" s="24" t="s">
        <v>32</v>
      </c>
      <c r="AD6260" s="24" t="s">
        <v>32</v>
      </c>
      <c r="AE6260" s="24" t="s">
        <v>32</v>
      </c>
      <c r="AF6260" s="24" t="s">
        <v>32</v>
      </c>
      <c r="AG6260" s="24" t="s">
        <v>32</v>
      </c>
      <c r="AH6260" s="24" t="s">
        <v>32</v>
      </c>
    </row>
    <row r="6261" spans="1:35" x14ac:dyDescent="0.25">
      <c r="A6261" s="17">
        <v>129642</v>
      </c>
      <c r="B6261" s="18">
        <v>2</v>
      </c>
      <c r="C6261" s="16" t="s">
        <v>73</v>
      </c>
      <c r="D6261" s="21">
        <v>43698</v>
      </c>
      <c r="E6261" s="16" t="s">
        <v>75</v>
      </c>
      <c r="F6261" s="21">
        <v>43699</v>
      </c>
      <c r="G6261" s="16" t="s">
        <v>75</v>
      </c>
      <c r="H6261" s="26" t="s">
        <v>264</v>
      </c>
      <c r="I6261" s="16" t="s">
        <v>518</v>
      </c>
      <c r="J6261" s="20" t="s">
        <v>116</v>
      </c>
      <c r="L6261" s="16" t="s">
        <v>116</v>
      </c>
      <c r="M6261" s="26" t="s">
        <v>10208</v>
      </c>
      <c r="N6261" s="26" t="s">
        <v>2343</v>
      </c>
      <c r="O6261" s="16" t="s">
        <v>188</v>
      </c>
      <c r="P6261" s="26" t="s">
        <v>188</v>
      </c>
      <c r="Q6261" s="26" t="s">
        <v>2343</v>
      </c>
      <c r="R6261" s="16" t="s">
        <v>139</v>
      </c>
      <c r="S6261" s="16" t="s">
        <v>4621</v>
      </c>
      <c r="T6261" s="22">
        <v>1.7</v>
      </c>
      <c r="V6261" s="16" t="s">
        <v>1179</v>
      </c>
      <c r="W6261" s="20" t="s">
        <v>472</v>
      </c>
      <c r="X6261" s="16" t="s">
        <v>140</v>
      </c>
      <c r="Z6261" s="24" t="s">
        <v>32</v>
      </c>
      <c r="AA6261" s="24" t="s">
        <v>32</v>
      </c>
      <c r="AB6261" s="24" t="s">
        <v>32</v>
      </c>
      <c r="AC6261" s="24" t="s">
        <v>32</v>
      </c>
      <c r="AD6261" s="24" t="s">
        <v>32</v>
      </c>
      <c r="AE6261" s="24" t="s">
        <v>32</v>
      </c>
      <c r="AF6261" s="24" t="s">
        <v>32</v>
      </c>
      <c r="AG6261" s="24" t="s">
        <v>32</v>
      </c>
      <c r="AH6261" s="24" t="s">
        <v>32</v>
      </c>
    </row>
    <row r="6262" spans="1:35" x14ac:dyDescent="0.25">
      <c r="A6262" s="17">
        <v>129643</v>
      </c>
      <c r="B6262" s="18">
        <v>2</v>
      </c>
      <c r="C6262" s="16" t="s">
        <v>73</v>
      </c>
      <c r="D6262" s="21">
        <v>43698</v>
      </c>
      <c r="E6262" s="16" t="s">
        <v>75</v>
      </c>
      <c r="F6262" s="21">
        <v>44012</v>
      </c>
      <c r="G6262" s="16" t="s">
        <v>75</v>
      </c>
      <c r="H6262" s="26" t="s">
        <v>264</v>
      </c>
      <c r="I6262" s="16" t="s">
        <v>518</v>
      </c>
      <c r="J6262" s="20" t="s">
        <v>116</v>
      </c>
      <c r="L6262" s="16" t="s">
        <v>116</v>
      </c>
      <c r="M6262" s="26" t="s">
        <v>10207</v>
      </c>
      <c r="N6262" s="26" t="s">
        <v>2343</v>
      </c>
      <c r="O6262" s="16" t="s">
        <v>188</v>
      </c>
      <c r="P6262" s="26" t="s">
        <v>188</v>
      </c>
      <c r="Q6262" s="26" t="s">
        <v>2343</v>
      </c>
      <c r="R6262" s="16" t="s">
        <v>139</v>
      </c>
      <c r="S6262" s="16" t="s">
        <v>4621</v>
      </c>
      <c r="T6262" s="22">
        <v>1.82</v>
      </c>
      <c r="V6262" s="16" t="s">
        <v>1179</v>
      </c>
      <c r="W6262" s="20" t="s">
        <v>472</v>
      </c>
      <c r="X6262" s="16" t="s">
        <v>140</v>
      </c>
      <c r="Z6262" s="24" t="s">
        <v>32</v>
      </c>
      <c r="AA6262" s="24" t="s">
        <v>32</v>
      </c>
      <c r="AB6262" s="24" t="s">
        <v>32</v>
      </c>
      <c r="AC6262" s="24" t="s">
        <v>32</v>
      </c>
      <c r="AD6262" s="24" t="s">
        <v>32</v>
      </c>
      <c r="AE6262" s="24" t="s">
        <v>32</v>
      </c>
      <c r="AF6262" s="24" t="s">
        <v>32</v>
      </c>
      <c r="AG6262" s="24" t="s">
        <v>32</v>
      </c>
      <c r="AH6262" s="24" t="s">
        <v>32</v>
      </c>
    </row>
    <row r="6263" spans="1:35" x14ac:dyDescent="0.25">
      <c r="A6263" s="17">
        <v>129645</v>
      </c>
      <c r="B6263" s="18">
        <v>2</v>
      </c>
      <c r="C6263" s="16" t="s">
        <v>73</v>
      </c>
      <c r="D6263" s="21">
        <v>43698</v>
      </c>
      <c r="E6263" s="16" t="s">
        <v>75</v>
      </c>
      <c r="F6263" s="21">
        <v>44012</v>
      </c>
      <c r="G6263" s="16" t="s">
        <v>75</v>
      </c>
      <c r="H6263" s="26" t="s">
        <v>797</v>
      </c>
      <c r="I6263" s="16" t="s">
        <v>10206</v>
      </c>
      <c r="J6263" s="20" t="s">
        <v>116</v>
      </c>
      <c r="L6263" s="16" t="s">
        <v>116</v>
      </c>
      <c r="M6263" s="26" t="s">
        <v>10205</v>
      </c>
      <c r="N6263" s="26" t="s">
        <v>2343</v>
      </c>
      <c r="O6263" s="16" t="s">
        <v>188</v>
      </c>
      <c r="P6263" s="26" t="s">
        <v>188</v>
      </c>
      <c r="Q6263" s="26" t="s">
        <v>2343</v>
      </c>
      <c r="R6263" s="16" t="s">
        <v>139</v>
      </c>
      <c r="S6263" s="16" t="s">
        <v>4621</v>
      </c>
      <c r="T6263" s="22">
        <v>4.4000000000000004</v>
      </c>
      <c r="W6263" s="20" t="s">
        <v>43</v>
      </c>
      <c r="X6263" s="16" t="s">
        <v>78</v>
      </c>
      <c r="Z6263" s="24" t="s">
        <v>32</v>
      </c>
      <c r="AA6263" s="24" t="s">
        <v>32</v>
      </c>
      <c r="AB6263" s="24" t="s">
        <v>32</v>
      </c>
      <c r="AC6263" s="24" t="s">
        <v>32</v>
      </c>
      <c r="AD6263" s="24" t="s">
        <v>32</v>
      </c>
      <c r="AE6263" s="24" t="s">
        <v>32</v>
      </c>
      <c r="AF6263" s="24" t="s">
        <v>32</v>
      </c>
      <c r="AG6263" s="24" t="s">
        <v>32</v>
      </c>
      <c r="AH6263" s="24" t="s">
        <v>32</v>
      </c>
    </row>
    <row r="6264" spans="1:35" x14ac:dyDescent="0.25">
      <c r="A6264" s="17">
        <v>129648</v>
      </c>
      <c r="B6264" s="18">
        <v>2</v>
      </c>
      <c r="C6264" s="16" t="s">
        <v>73</v>
      </c>
      <c r="D6264" s="21">
        <v>43698</v>
      </c>
      <c r="E6264" s="16" t="s">
        <v>75</v>
      </c>
      <c r="F6264" s="21">
        <v>44012</v>
      </c>
      <c r="G6264" s="16" t="s">
        <v>75</v>
      </c>
      <c r="H6264" s="26" t="s">
        <v>218</v>
      </c>
      <c r="I6264" s="16" t="s">
        <v>468</v>
      </c>
      <c r="J6264" s="20" t="s">
        <v>116</v>
      </c>
      <c r="L6264" s="16" t="s">
        <v>116</v>
      </c>
      <c r="M6264" s="26" t="s">
        <v>10204</v>
      </c>
      <c r="N6264" s="26" t="s">
        <v>2343</v>
      </c>
      <c r="O6264" s="16" t="s">
        <v>188</v>
      </c>
      <c r="P6264" s="26" t="s">
        <v>188</v>
      </c>
      <c r="Q6264" s="26" t="s">
        <v>2343</v>
      </c>
      <c r="R6264" s="16" t="s">
        <v>139</v>
      </c>
      <c r="S6264" s="16" t="s">
        <v>4621</v>
      </c>
      <c r="T6264" s="22">
        <v>3.49</v>
      </c>
      <c r="V6264" s="16" t="s">
        <v>1179</v>
      </c>
      <c r="W6264" s="20" t="s">
        <v>472</v>
      </c>
      <c r="X6264" s="16" t="s">
        <v>140</v>
      </c>
      <c r="Z6264" s="24" t="s">
        <v>32</v>
      </c>
      <c r="AA6264" s="24" t="s">
        <v>32</v>
      </c>
      <c r="AB6264" s="24" t="s">
        <v>32</v>
      </c>
      <c r="AC6264" s="24" t="s">
        <v>32</v>
      </c>
      <c r="AD6264" s="24" t="s">
        <v>32</v>
      </c>
      <c r="AE6264" s="24" t="s">
        <v>32</v>
      </c>
      <c r="AF6264" s="24" t="s">
        <v>32</v>
      </c>
      <c r="AG6264" s="24" t="s">
        <v>32</v>
      </c>
      <c r="AH6264" s="24" t="s">
        <v>32</v>
      </c>
    </row>
    <row r="6265" spans="1:35" x14ac:dyDescent="0.25">
      <c r="A6265" s="17">
        <v>129650</v>
      </c>
      <c r="B6265" s="18">
        <v>2</v>
      </c>
      <c r="C6265" s="16" t="s">
        <v>73</v>
      </c>
      <c r="D6265" s="21">
        <v>43698</v>
      </c>
      <c r="E6265" s="16" t="s">
        <v>75</v>
      </c>
      <c r="F6265" s="21">
        <v>44012</v>
      </c>
      <c r="G6265" s="16" t="s">
        <v>75</v>
      </c>
      <c r="H6265" s="26" t="s">
        <v>420</v>
      </c>
      <c r="I6265" s="16" t="s">
        <v>8348</v>
      </c>
      <c r="J6265" s="20" t="s">
        <v>116</v>
      </c>
      <c r="L6265" s="16" t="s">
        <v>116</v>
      </c>
      <c r="M6265" s="26" t="s">
        <v>10203</v>
      </c>
      <c r="N6265" s="26" t="s">
        <v>10202</v>
      </c>
      <c r="O6265" s="16" t="s">
        <v>188</v>
      </c>
      <c r="P6265" s="26" t="s">
        <v>188</v>
      </c>
      <c r="Q6265" s="26" t="s">
        <v>10202</v>
      </c>
      <c r="R6265" s="16" t="s">
        <v>139</v>
      </c>
      <c r="S6265" s="16" t="s">
        <v>4621</v>
      </c>
      <c r="T6265" s="22">
        <v>7.2</v>
      </c>
      <c r="W6265" s="20" t="s">
        <v>43</v>
      </c>
      <c r="X6265" s="16" t="s">
        <v>78</v>
      </c>
      <c r="Z6265" s="24" t="s">
        <v>32</v>
      </c>
      <c r="AA6265" s="24" t="s">
        <v>32</v>
      </c>
      <c r="AB6265" s="24" t="s">
        <v>32</v>
      </c>
      <c r="AC6265" s="24" t="s">
        <v>32</v>
      </c>
      <c r="AD6265" s="24" t="s">
        <v>32</v>
      </c>
      <c r="AE6265" s="24" t="s">
        <v>32</v>
      </c>
      <c r="AF6265" s="24" t="s">
        <v>32</v>
      </c>
      <c r="AG6265" s="24" t="s">
        <v>32</v>
      </c>
      <c r="AH6265" s="24" t="s">
        <v>32</v>
      </c>
    </row>
    <row r="6266" spans="1:35" ht="30" x14ac:dyDescent="0.25">
      <c r="A6266" s="17">
        <v>129651</v>
      </c>
      <c r="B6266" s="18">
        <v>2</v>
      </c>
      <c r="C6266" s="16" t="s">
        <v>73</v>
      </c>
      <c r="D6266" s="21">
        <v>43698</v>
      </c>
      <c r="E6266" s="16" t="s">
        <v>75</v>
      </c>
      <c r="F6266" s="21">
        <v>44358</v>
      </c>
      <c r="G6266" s="16" t="s">
        <v>75</v>
      </c>
      <c r="H6266" s="26" t="s">
        <v>267</v>
      </c>
      <c r="I6266" s="16" t="s">
        <v>539</v>
      </c>
      <c r="J6266" s="20" t="s">
        <v>116</v>
      </c>
      <c r="L6266" s="16" t="s">
        <v>116</v>
      </c>
      <c r="M6266" s="26" t="s">
        <v>10201</v>
      </c>
      <c r="N6266" s="26" t="s">
        <v>10200</v>
      </c>
      <c r="O6266" s="16" t="s">
        <v>188</v>
      </c>
      <c r="P6266" s="26" t="s">
        <v>188</v>
      </c>
      <c r="Q6266" s="26" t="s">
        <v>8345</v>
      </c>
      <c r="R6266" s="16" t="s">
        <v>139</v>
      </c>
      <c r="S6266" s="16" t="s">
        <v>4621</v>
      </c>
      <c r="T6266" s="22">
        <v>9.8699999999999992</v>
      </c>
      <c r="V6266" s="16" t="s">
        <v>470</v>
      </c>
      <c r="W6266" s="20" t="s">
        <v>43</v>
      </c>
      <c r="X6266" s="16" t="s">
        <v>78</v>
      </c>
      <c r="Z6266" s="24" t="s">
        <v>32</v>
      </c>
      <c r="AA6266" s="24" t="s">
        <v>32</v>
      </c>
      <c r="AB6266" s="24" t="s">
        <v>32</v>
      </c>
      <c r="AC6266" s="24" t="s">
        <v>32</v>
      </c>
      <c r="AD6266" s="24" t="s">
        <v>32</v>
      </c>
      <c r="AE6266" s="24" t="s">
        <v>32</v>
      </c>
      <c r="AF6266" s="24" t="s">
        <v>32</v>
      </c>
      <c r="AG6266" s="24" t="s">
        <v>32</v>
      </c>
      <c r="AH6266" s="24" t="s">
        <v>32</v>
      </c>
    </row>
    <row r="6267" spans="1:35" x14ac:dyDescent="0.25">
      <c r="A6267" s="17">
        <v>129652</v>
      </c>
      <c r="B6267" s="18">
        <v>2</v>
      </c>
      <c r="C6267" s="16" t="s">
        <v>73</v>
      </c>
      <c r="D6267" s="21">
        <v>43698</v>
      </c>
      <c r="E6267" s="16" t="s">
        <v>75</v>
      </c>
      <c r="F6267" s="21">
        <v>44012</v>
      </c>
      <c r="G6267" s="16" t="s">
        <v>75</v>
      </c>
      <c r="H6267" s="26" t="s">
        <v>267</v>
      </c>
      <c r="I6267" s="16" t="s">
        <v>5474</v>
      </c>
      <c r="J6267" s="20" t="s">
        <v>116</v>
      </c>
      <c r="L6267" s="16" t="s">
        <v>116</v>
      </c>
      <c r="M6267" s="26" t="s">
        <v>10199</v>
      </c>
      <c r="N6267" s="26" t="s">
        <v>2343</v>
      </c>
      <c r="O6267" s="16" t="s">
        <v>188</v>
      </c>
      <c r="P6267" s="26" t="s">
        <v>188</v>
      </c>
      <c r="Q6267" s="26" t="s">
        <v>2343</v>
      </c>
      <c r="R6267" s="16" t="s">
        <v>139</v>
      </c>
      <c r="S6267" s="16" t="s">
        <v>4621</v>
      </c>
      <c r="T6267" s="22">
        <v>5</v>
      </c>
      <c r="V6267" s="16" t="s">
        <v>1179</v>
      </c>
      <c r="W6267" s="20" t="s">
        <v>43</v>
      </c>
      <c r="X6267" s="16" t="s">
        <v>78</v>
      </c>
      <c r="Z6267" s="24" t="s">
        <v>32</v>
      </c>
      <c r="AA6267" s="24" t="s">
        <v>32</v>
      </c>
      <c r="AB6267" s="24" t="s">
        <v>32</v>
      </c>
      <c r="AC6267" s="24" t="s">
        <v>32</v>
      </c>
      <c r="AD6267" s="24" t="s">
        <v>32</v>
      </c>
      <c r="AE6267" s="24" t="s">
        <v>32</v>
      </c>
      <c r="AF6267" s="24" t="s">
        <v>32</v>
      </c>
      <c r="AG6267" s="24" t="s">
        <v>32</v>
      </c>
      <c r="AH6267" s="24" t="s">
        <v>32</v>
      </c>
    </row>
    <row r="6268" spans="1:35" x14ac:dyDescent="0.25">
      <c r="A6268" s="17">
        <v>129653</v>
      </c>
      <c r="B6268" s="18">
        <v>2</v>
      </c>
      <c r="C6268" s="16" t="s">
        <v>73</v>
      </c>
      <c r="D6268" s="21">
        <v>43698</v>
      </c>
      <c r="E6268" s="16" t="s">
        <v>75</v>
      </c>
      <c r="F6268" s="21">
        <v>44012</v>
      </c>
      <c r="G6268" s="16" t="s">
        <v>75</v>
      </c>
      <c r="H6268" s="26" t="s">
        <v>154</v>
      </c>
      <c r="I6268" s="16" t="s">
        <v>464</v>
      </c>
      <c r="J6268" s="20" t="s">
        <v>116</v>
      </c>
      <c r="L6268" s="16" t="s">
        <v>116</v>
      </c>
      <c r="M6268" s="26" t="s">
        <v>10198</v>
      </c>
      <c r="N6268" s="26" t="s">
        <v>4044</v>
      </c>
      <c r="O6268" s="16" t="s">
        <v>188</v>
      </c>
      <c r="P6268" s="26" t="s">
        <v>188</v>
      </c>
      <c r="Q6268" s="26" t="s">
        <v>4044</v>
      </c>
      <c r="R6268" s="16" t="s">
        <v>139</v>
      </c>
      <c r="S6268" s="16" t="s">
        <v>4621</v>
      </c>
      <c r="T6268" s="22">
        <v>3.95</v>
      </c>
      <c r="W6268" s="20" t="s">
        <v>43</v>
      </c>
      <c r="X6268" s="16" t="s">
        <v>78</v>
      </c>
      <c r="Z6268" s="24" t="s">
        <v>32</v>
      </c>
      <c r="AA6268" s="24" t="s">
        <v>32</v>
      </c>
      <c r="AB6268" s="24" t="s">
        <v>32</v>
      </c>
      <c r="AC6268" s="24" t="s">
        <v>32</v>
      </c>
      <c r="AD6268" s="24" t="s">
        <v>32</v>
      </c>
      <c r="AE6268" s="24" t="s">
        <v>32</v>
      </c>
      <c r="AF6268" s="24" t="s">
        <v>32</v>
      </c>
      <c r="AG6268" s="24" t="s">
        <v>32</v>
      </c>
      <c r="AH6268" s="24" t="s">
        <v>32</v>
      </c>
    </row>
    <row r="6269" spans="1:35" x14ac:dyDescent="0.25">
      <c r="A6269" s="17">
        <v>129654</v>
      </c>
      <c r="B6269" s="18">
        <v>2</v>
      </c>
      <c r="C6269" s="16" t="s">
        <v>73</v>
      </c>
      <c r="D6269" s="21">
        <v>43698</v>
      </c>
      <c r="E6269" s="16" t="s">
        <v>75</v>
      </c>
      <c r="F6269" s="21">
        <v>44012</v>
      </c>
      <c r="G6269" s="16" t="s">
        <v>75</v>
      </c>
      <c r="H6269" s="26" t="s">
        <v>170</v>
      </c>
      <c r="I6269" s="16" t="s">
        <v>5062</v>
      </c>
      <c r="J6269" s="20" t="s">
        <v>116</v>
      </c>
      <c r="L6269" s="16" t="s">
        <v>116</v>
      </c>
      <c r="M6269" s="26" t="s">
        <v>10197</v>
      </c>
      <c r="N6269" s="26" t="s">
        <v>2343</v>
      </c>
      <c r="O6269" s="16" t="s">
        <v>188</v>
      </c>
      <c r="P6269" s="26" t="s">
        <v>188</v>
      </c>
      <c r="Q6269" s="26" t="s">
        <v>2343</v>
      </c>
      <c r="R6269" s="16" t="s">
        <v>139</v>
      </c>
      <c r="S6269" s="16" t="s">
        <v>4621</v>
      </c>
      <c r="T6269" s="22">
        <v>6.18</v>
      </c>
      <c r="W6269" s="20" t="s">
        <v>43</v>
      </c>
      <c r="X6269" s="16" t="s">
        <v>78</v>
      </c>
      <c r="Z6269" s="24" t="s">
        <v>32</v>
      </c>
      <c r="AA6269" s="24" t="s">
        <v>32</v>
      </c>
      <c r="AB6269" s="24" t="s">
        <v>32</v>
      </c>
      <c r="AC6269" s="24" t="s">
        <v>32</v>
      </c>
      <c r="AD6269" s="24" t="s">
        <v>32</v>
      </c>
      <c r="AE6269" s="24" t="s">
        <v>32</v>
      </c>
      <c r="AF6269" s="24" t="s">
        <v>32</v>
      </c>
      <c r="AG6269" s="24" t="s">
        <v>32</v>
      </c>
      <c r="AH6269" s="24" t="s">
        <v>32</v>
      </c>
    </row>
    <row r="6270" spans="1:35" x14ac:dyDescent="0.25">
      <c r="A6270" s="17">
        <v>129655</v>
      </c>
      <c r="B6270" s="18">
        <v>2</v>
      </c>
      <c r="C6270" s="16" t="s">
        <v>73</v>
      </c>
      <c r="D6270" s="21">
        <v>43698</v>
      </c>
      <c r="E6270" s="16" t="s">
        <v>75</v>
      </c>
      <c r="F6270" s="21">
        <v>44012</v>
      </c>
      <c r="G6270" s="16" t="s">
        <v>75</v>
      </c>
      <c r="H6270" s="26" t="s">
        <v>170</v>
      </c>
      <c r="I6270" s="16" t="s">
        <v>464</v>
      </c>
      <c r="J6270" s="20" t="s">
        <v>116</v>
      </c>
      <c r="L6270" s="16" t="s">
        <v>116</v>
      </c>
      <c r="M6270" s="26" t="s">
        <v>10196</v>
      </c>
      <c r="N6270" s="26" t="s">
        <v>6418</v>
      </c>
      <c r="O6270" s="16" t="s">
        <v>188</v>
      </c>
      <c r="P6270" s="26" t="s">
        <v>188</v>
      </c>
      <c r="Q6270" s="26" t="s">
        <v>6418</v>
      </c>
      <c r="R6270" s="16" t="s">
        <v>139</v>
      </c>
      <c r="S6270" s="16" t="s">
        <v>4621</v>
      </c>
      <c r="T6270" s="22">
        <v>3.33</v>
      </c>
      <c r="V6270" s="16" t="s">
        <v>2358</v>
      </c>
      <c r="W6270" s="20" t="s">
        <v>43</v>
      </c>
      <c r="X6270" s="16" t="s">
        <v>78</v>
      </c>
      <c r="Z6270" s="24" t="s">
        <v>32</v>
      </c>
      <c r="AA6270" s="24" t="s">
        <v>32</v>
      </c>
      <c r="AB6270" s="24" t="s">
        <v>32</v>
      </c>
      <c r="AC6270" s="24" t="s">
        <v>32</v>
      </c>
      <c r="AD6270" s="24" t="s">
        <v>32</v>
      </c>
      <c r="AE6270" s="24" t="s">
        <v>32</v>
      </c>
      <c r="AF6270" s="24" t="s">
        <v>32</v>
      </c>
      <c r="AG6270" s="24" t="s">
        <v>32</v>
      </c>
      <c r="AH6270" s="24" t="s">
        <v>32</v>
      </c>
    </row>
    <row r="6271" spans="1:35" x14ac:dyDescent="0.25">
      <c r="A6271" s="17">
        <v>129656</v>
      </c>
      <c r="B6271" s="18">
        <v>2</v>
      </c>
      <c r="C6271" s="16" t="s">
        <v>73</v>
      </c>
      <c r="D6271" s="21">
        <v>43698</v>
      </c>
      <c r="E6271" s="16" t="s">
        <v>75</v>
      </c>
      <c r="F6271" s="21">
        <v>44012</v>
      </c>
      <c r="G6271" s="16" t="s">
        <v>75</v>
      </c>
      <c r="H6271" s="26" t="s">
        <v>170</v>
      </c>
      <c r="I6271" s="16" t="s">
        <v>1317</v>
      </c>
      <c r="J6271" s="20" t="s">
        <v>116</v>
      </c>
      <c r="L6271" s="16" t="s">
        <v>116</v>
      </c>
      <c r="M6271" s="26" t="s">
        <v>10195</v>
      </c>
      <c r="N6271" s="26" t="s">
        <v>4037</v>
      </c>
      <c r="O6271" s="16" t="s">
        <v>188</v>
      </c>
      <c r="P6271" s="26" t="s">
        <v>188</v>
      </c>
      <c r="Q6271" s="26" t="s">
        <v>4037</v>
      </c>
      <c r="R6271" s="16" t="s">
        <v>139</v>
      </c>
      <c r="S6271" s="16" t="s">
        <v>4621</v>
      </c>
      <c r="T6271" s="22">
        <v>6.26</v>
      </c>
      <c r="W6271" s="20" t="s">
        <v>43</v>
      </c>
      <c r="X6271" s="16" t="s">
        <v>78</v>
      </c>
      <c r="Z6271" s="24" t="s">
        <v>32</v>
      </c>
      <c r="AA6271" s="24" t="s">
        <v>32</v>
      </c>
      <c r="AB6271" s="24" t="s">
        <v>32</v>
      </c>
      <c r="AC6271" s="24" t="s">
        <v>32</v>
      </c>
      <c r="AD6271" s="24" t="s">
        <v>32</v>
      </c>
      <c r="AE6271" s="24" t="s">
        <v>32</v>
      </c>
      <c r="AF6271" s="24" t="s">
        <v>32</v>
      </c>
      <c r="AG6271" s="24" t="s">
        <v>32</v>
      </c>
      <c r="AH6271" s="24" t="s">
        <v>32</v>
      </c>
    </row>
    <row r="6272" spans="1:35" x14ac:dyDescent="0.25">
      <c r="A6272" s="17">
        <v>129657</v>
      </c>
      <c r="B6272" s="18">
        <v>2</v>
      </c>
      <c r="C6272" s="16" t="s">
        <v>73</v>
      </c>
      <c r="D6272" s="21">
        <v>43698</v>
      </c>
      <c r="E6272" s="16" t="s">
        <v>75</v>
      </c>
      <c r="F6272" s="21">
        <v>44012</v>
      </c>
      <c r="G6272" s="16" t="s">
        <v>75</v>
      </c>
      <c r="H6272" s="26" t="s">
        <v>154</v>
      </c>
      <c r="I6272" s="16" t="s">
        <v>732</v>
      </c>
      <c r="J6272" s="20" t="s">
        <v>116</v>
      </c>
      <c r="L6272" s="16" t="s">
        <v>116</v>
      </c>
      <c r="M6272" s="26" t="s">
        <v>10194</v>
      </c>
      <c r="N6272" s="26" t="s">
        <v>4025</v>
      </c>
      <c r="O6272" s="16" t="s">
        <v>188</v>
      </c>
      <c r="P6272" s="26" t="s">
        <v>188</v>
      </c>
      <c r="Q6272" s="26" t="s">
        <v>4025</v>
      </c>
      <c r="R6272" s="16" t="s">
        <v>139</v>
      </c>
      <c r="S6272" s="16" t="s">
        <v>4621</v>
      </c>
      <c r="T6272" s="22">
        <v>6.54</v>
      </c>
      <c r="W6272" s="20" t="s">
        <v>43</v>
      </c>
      <c r="X6272" s="16" t="s">
        <v>78</v>
      </c>
      <c r="Z6272" s="24" t="s">
        <v>32</v>
      </c>
      <c r="AA6272" s="24" t="s">
        <v>32</v>
      </c>
      <c r="AB6272" s="24" t="s">
        <v>32</v>
      </c>
      <c r="AC6272" s="24" t="s">
        <v>32</v>
      </c>
      <c r="AD6272" s="24" t="s">
        <v>32</v>
      </c>
      <c r="AE6272" s="24" t="s">
        <v>32</v>
      </c>
      <c r="AF6272" s="24" t="s">
        <v>32</v>
      </c>
      <c r="AG6272" s="24" t="s">
        <v>32</v>
      </c>
      <c r="AH6272" s="24" t="s">
        <v>32</v>
      </c>
    </row>
    <row r="6273" spans="1:35" x14ac:dyDescent="0.25">
      <c r="A6273" s="17">
        <v>129658</v>
      </c>
      <c r="B6273" s="18">
        <v>2</v>
      </c>
      <c r="C6273" s="16" t="s">
        <v>73</v>
      </c>
      <c r="D6273" s="21">
        <v>43698</v>
      </c>
      <c r="E6273" s="16" t="s">
        <v>75</v>
      </c>
      <c r="F6273" s="21">
        <v>44012</v>
      </c>
      <c r="G6273" s="16" t="s">
        <v>75</v>
      </c>
      <c r="H6273" s="26" t="s">
        <v>397</v>
      </c>
      <c r="I6273" s="16" t="s">
        <v>518</v>
      </c>
      <c r="J6273" s="20" t="s">
        <v>116</v>
      </c>
      <c r="L6273" s="16" t="s">
        <v>116</v>
      </c>
      <c r="M6273" s="26" t="s">
        <v>10193</v>
      </c>
      <c r="N6273" s="26" t="s">
        <v>2343</v>
      </c>
      <c r="O6273" s="16" t="s">
        <v>188</v>
      </c>
      <c r="P6273" s="26" t="s">
        <v>188</v>
      </c>
      <c r="Q6273" s="26" t="s">
        <v>2343</v>
      </c>
      <c r="R6273" s="16" t="s">
        <v>139</v>
      </c>
      <c r="S6273" s="16" t="s">
        <v>4621</v>
      </c>
      <c r="T6273" s="22">
        <v>4</v>
      </c>
      <c r="W6273" s="20" t="s">
        <v>472</v>
      </c>
      <c r="X6273" s="16" t="s">
        <v>140</v>
      </c>
      <c r="Z6273" s="24" t="s">
        <v>32</v>
      </c>
      <c r="AA6273" s="24" t="s">
        <v>32</v>
      </c>
      <c r="AB6273" s="24" t="s">
        <v>32</v>
      </c>
      <c r="AC6273" s="24" t="s">
        <v>32</v>
      </c>
      <c r="AD6273" s="24" t="s">
        <v>32</v>
      </c>
      <c r="AE6273" s="24" t="s">
        <v>32</v>
      </c>
      <c r="AF6273" s="24" t="s">
        <v>32</v>
      </c>
      <c r="AG6273" s="24" t="s">
        <v>32</v>
      </c>
      <c r="AH6273" s="24" t="s">
        <v>32</v>
      </c>
    </row>
    <row r="6274" spans="1:35" x14ac:dyDescent="0.25">
      <c r="A6274" s="17">
        <v>129659</v>
      </c>
      <c r="B6274" s="18">
        <v>2</v>
      </c>
      <c r="C6274" s="16" t="s">
        <v>73</v>
      </c>
      <c r="D6274" s="21">
        <v>43698</v>
      </c>
      <c r="E6274" s="16" t="s">
        <v>75</v>
      </c>
      <c r="F6274" s="21">
        <v>44012</v>
      </c>
      <c r="G6274" s="16" t="s">
        <v>75</v>
      </c>
      <c r="H6274" s="26" t="s">
        <v>797</v>
      </c>
      <c r="I6274" s="16" t="s">
        <v>468</v>
      </c>
      <c r="J6274" s="20" t="s">
        <v>116</v>
      </c>
      <c r="L6274" s="16" t="s">
        <v>116</v>
      </c>
      <c r="M6274" s="26" t="s">
        <v>10192</v>
      </c>
      <c r="N6274" s="26" t="s">
        <v>2343</v>
      </c>
      <c r="O6274" s="16" t="s">
        <v>188</v>
      </c>
      <c r="P6274" s="26" t="s">
        <v>188</v>
      </c>
      <c r="Q6274" s="26" t="s">
        <v>2343</v>
      </c>
      <c r="R6274" s="16" t="s">
        <v>139</v>
      </c>
      <c r="S6274" s="16" t="s">
        <v>4621</v>
      </c>
      <c r="T6274" s="22">
        <v>1.23</v>
      </c>
      <c r="V6274" s="16" t="s">
        <v>1179</v>
      </c>
      <c r="W6274" s="20" t="s">
        <v>472</v>
      </c>
      <c r="X6274" s="16" t="s">
        <v>140</v>
      </c>
      <c r="Z6274" s="24" t="s">
        <v>32</v>
      </c>
      <c r="AA6274" s="24" t="s">
        <v>32</v>
      </c>
      <c r="AB6274" s="24" t="s">
        <v>32</v>
      </c>
      <c r="AC6274" s="24" t="s">
        <v>32</v>
      </c>
      <c r="AD6274" s="24" t="s">
        <v>32</v>
      </c>
      <c r="AE6274" s="24" t="s">
        <v>32</v>
      </c>
      <c r="AF6274" s="24" t="s">
        <v>32</v>
      </c>
      <c r="AG6274" s="24" t="s">
        <v>32</v>
      </c>
      <c r="AH6274" s="24" t="s">
        <v>32</v>
      </c>
    </row>
    <row r="6275" spans="1:35" x14ac:dyDescent="0.25">
      <c r="A6275" s="17">
        <v>129660</v>
      </c>
      <c r="B6275" s="18">
        <v>2</v>
      </c>
      <c r="C6275" s="16" t="s">
        <v>73</v>
      </c>
      <c r="D6275" s="21">
        <v>43698</v>
      </c>
      <c r="E6275" s="16" t="s">
        <v>75</v>
      </c>
      <c r="F6275" s="21">
        <v>44012</v>
      </c>
      <c r="G6275" s="16" t="s">
        <v>75</v>
      </c>
      <c r="H6275" s="26" t="s">
        <v>797</v>
      </c>
      <c r="I6275" s="16" t="s">
        <v>166</v>
      </c>
      <c r="J6275" s="20" t="s">
        <v>116</v>
      </c>
      <c r="L6275" s="16" t="s">
        <v>116</v>
      </c>
      <c r="M6275" s="26" t="s">
        <v>10191</v>
      </c>
      <c r="N6275" s="26" t="s">
        <v>10190</v>
      </c>
      <c r="O6275" s="16" t="s">
        <v>188</v>
      </c>
      <c r="P6275" s="26" t="s">
        <v>188</v>
      </c>
      <c r="Q6275" s="26" t="s">
        <v>10190</v>
      </c>
      <c r="R6275" s="16" t="s">
        <v>139</v>
      </c>
      <c r="S6275" s="16" t="s">
        <v>4621</v>
      </c>
      <c r="T6275" s="22">
        <v>6.66</v>
      </c>
      <c r="V6275" s="16" t="s">
        <v>2358</v>
      </c>
      <c r="W6275" s="20" t="s">
        <v>43</v>
      </c>
      <c r="X6275" s="16" t="s">
        <v>78</v>
      </c>
      <c r="Z6275" s="24" t="s">
        <v>32</v>
      </c>
      <c r="AA6275" s="24" t="s">
        <v>32</v>
      </c>
      <c r="AB6275" s="24" t="s">
        <v>32</v>
      </c>
      <c r="AC6275" s="24" t="s">
        <v>32</v>
      </c>
      <c r="AD6275" s="24" t="s">
        <v>32</v>
      </c>
      <c r="AE6275" s="24" t="s">
        <v>32</v>
      </c>
      <c r="AF6275" s="24" t="s">
        <v>32</v>
      </c>
      <c r="AG6275" s="24" t="s">
        <v>32</v>
      </c>
      <c r="AH6275" s="24" t="s">
        <v>32</v>
      </c>
    </row>
    <row r="6276" spans="1:35" x14ac:dyDescent="0.25">
      <c r="A6276" s="17">
        <v>129661</v>
      </c>
      <c r="B6276" s="18">
        <v>2</v>
      </c>
      <c r="C6276" s="16" t="s">
        <v>73</v>
      </c>
      <c r="D6276" s="21">
        <v>43698</v>
      </c>
      <c r="E6276" s="16" t="s">
        <v>75</v>
      </c>
      <c r="F6276" s="21">
        <v>44012</v>
      </c>
      <c r="G6276" s="16" t="s">
        <v>75</v>
      </c>
      <c r="H6276" s="26" t="s">
        <v>286</v>
      </c>
      <c r="I6276" s="16" t="s">
        <v>2527</v>
      </c>
      <c r="J6276" s="20" t="s">
        <v>116</v>
      </c>
      <c r="L6276" s="16" t="s">
        <v>116</v>
      </c>
      <c r="M6276" s="26" t="s">
        <v>10189</v>
      </c>
      <c r="N6276" s="26" t="s">
        <v>2343</v>
      </c>
      <c r="O6276" s="16" t="s">
        <v>188</v>
      </c>
      <c r="P6276" s="26" t="s">
        <v>188</v>
      </c>
      <c r="Q6276" s="26" t="s">
        <v>2343</v>
      </c>
      <c r="R6276" s="16" t="s">
        <v>139</v>
      </c>
      <c r="S6276" s="16" t="s">
        <v>4621</v>
      </c>
      <c r="T6276" s="22">
        <v>0.71</v>
      </c>
      <c r="V6276" s="16" t="s">
        <v>1179</v>
      </c>
      <c r="W6276" s="20" t="s">
        <v>472</v>
      </c>
      <c r="X6276" s="16" t="s">
        <v>78</v>
      </c>
      <c r="Z6276" s="24" t="s">
        <v>32</v>
      </c>
      <c r="AA6276" s="24" t="s">
        <v>32</v>
      </c>
      <c r="AB6276" s="24" t="s">
        <v>32</v>
      </c>
      <c r="AC6276" s="24" t="s">
        <v>32</v>
      </c>
      <c r="AD6276" s="24" t="s">
        <v>32</v>
      </c>
      <c r="AE6276" s="24" t="s">
        <v>32</v>
      </c>
      <c r="AF6276" s="24" t="s">
        <v>32</v>
      </c>
      <c r="AG6276" s="24" t="s">
        <v>32</v>
      </c>
      <c r="AH6276" s="24" t="s">
        <v>32</v>
      </c>
    </row>
    <row r="6277" spans="1:35" x14ac:dyDescent="0.25">
      <c r="A6277" s="17">
        <v>129662</v>
      </c>
      <c r="B6277" s="18">
        <v>2</v>
      </c>
      <c r="C6277" s="16" t="s">
        <v>73</v>
      </c>
      <c r="D6277" s="21">
        <v>43698</v>
      </c>
      <c r="E6277" s="16" t="s">
        <v>75</v>
      </c>
      <c r="F6277" s="21">
        <v>44012</v>
      </c>
      <c r="G6277" s="16" t="s">
        <v>75</v>
      </c>
      <c r="H6277" s="26" t="s">
        <v>286</v>
      </c>
      <c r="I6277" s="16" t="s">
        <v>5062</v>
      </c>
      <c r="J6277" s="20" t="s">
        <v>116</v>
      </c>
      <c r="L6277" s="16" t="s">
        <v>116</v>
      </c>
      <c r="M6277" s="26" t="s">
        <v>10188</v>
      </c>
      <c r="N6277" s="26" t="s">
        <v>2343</v>
      </c>
      <c r="O6277" s="16" t="s">
        <v>188</v>
      </c>
      <c r="P6277" s="26" t="s">
        <v>188</v>
      </c>
      <c r="Q6277" s="26" t="s">
        <v>2343</v>
      </c>
      <c r="R6277" s="16" t="s">
        <v>139</v>
      </c>
      <c r="S6277" s="16" t="s">
        <v>4621</v>
      </c>
      <c r="T6277" s="22">
        <v>0.68</v>
      </c>
      <c r="V6277" s="16" t="s">
        <v>1179</v>
      </c>
      <c r="W6277" s="20" t="s">
        <v>472</v>
      </c>
      <c r="X6277" s="16" t="s">
        <v>78</v>
      </c>
      <c r="Z6277" s="24" t="s">
        <v>32</v>
      </c>
      <c r="AA6277" s="24" t="s">
        <v>32</v>
      </c>
      <c r="AB6277" s="24" t="s">
        <v>32</v>
      </c>
      <c r="AC6277" s="24" t="s">
        <v>32</v>
      </c>
      <c r="AD6277" s="24" t="s">
        <v>32</v>
      </c>
      <c r="AE6277" s="24" t="s">
        <v>32</v>
      </c>
      <c r="AF6277" s="24" t="s">
        <v>32</v>
      </c>
      <c r="AG6277" s="24" t="s">
        <v>32</v>
      </c>
      <c r="AH6277" s="24" t="s">
        <v>32</v>
      </c>
    </row>
    <row r="6278" spans="1:35" x14ac:dyDescent="0.25">
      <c r="A6278" s="17">
        <v>129663</v>
      </c>
      <c r="B6278" s="18">
        <v>1</v>
      </c>
      <c r="C6278" s="16" t="s">
        <v>73</v>
      </c>
      <c r="D6278" s="21">
        <v>43698</v>
      </c>
      <c r="E6278" s="16" t="s">
        <v>75</v>
      </c>
      <c r="F6278" s="21">
        <v>44022</v>
      </c>
      <c r="G6278" s="16" t="s">
        <v>75</v>
      </c>
      <c r="H6278" s="26" t="s">
        <v>146</v>
      </c>
      <c r="I6278" s="16" t="s">
        <v>491</v>
      </c>
      <c r="J6278" s="20" t="s">
        <v>116</v>
      </c>
      <c r="L6278" s="16" t="s">
        <v>116</v>
      </c>
      <c r="M6278" s="26" t="s">
        <v>10187</v>
      </c>
      <c r="N6278" s="26" t="s">
        <v>2587</v>
      </c>
      <c r="O6278" s="16" t="s">
        <v>188</v>
      </c>
      <c r="P6278" s="26" t="s">
        <v>188</v>
      </c>
      <c r="Q6278" s="26" t="s">
        <v>2587</v>
      </c>
      <c r="R6278" s="16" t="s">
        <v>139</v>
      </c>
      <c r="S6278" s="16" t="s">
        <v>4621</v>
      </c>
      <c r="T6278" s="22">
        <v>7.6</v>
      </c>
      <c r="V6278" s="16" t="s">
        <v>1179</v>
      </c>
      <c r="W6278" s="20" t="s">
        <v>43</v>
      </c>
      <c r="X6278" s="16" t="s">
        <v>78</v>
      </c>
      <c r="Z6278" s="24" t="s">
        <v>32</v>
      </c>
      <c r="AA6278" s="24" t="s">
        <v>32</v>
      </c>
      <c r="AB6278" s="24" t="s">
        <v>32</v>
      </c>
      <c r="AC6278" s="24" t="s">
        <v>32</v>
      </c>
      <c r="AD6278" s="24" t="s">
        <v>32</v>
      </c>
      <c r="AE6278" s="24" t="s">
        <v>32</v>
      </c>
      <c r="AF6278" s="24" t="s">
        <v>32</v>
      </c>
      <c r="AG6278" s="24" t="s">
        <v>32</v>
      </c>
      <c r="AH6278" s="24" t="s">
        <v>32</v>
      </c>
    </row>
    <row r="6279" spans="1:35" x14ac:dyDescent="0.25">
      <c r="A6279" s="17">
        <v>129664</v>
      </c>
      <c r="B6279" s="18">
        <v>2</v>
      </c>
      <c r="C6279" s="16" t="s">
        <v>31</v>
      </c>
      <c r="D6279" s="21">
        <v>43698</v>
      </c>
      <c r="E6279" s="16" t="s">
        <v>75</v>
      </c>
      <c r="F6279" s="21">
        <v>44349</v>
      </c>
      <c r="G6279" s="16" t="s">
        <v>514</v>
      </c>
      <c r="H6279" s="26" t="s">
        <v>383</v>
      </c>
      <c r="I6279" s="16" t="s">
        <v>673</v>
      </c>
      <c r="J6279" s="20" t="s">
        <v>116</v>
      </c>
      <c r="L6279" s="16" t="s">
        <v>116</v>
      </c>
      <c r="M6279" s="26" t="s">
        <v>5626</v>
      </c>
      <c r="N6279" s="26" t="s">
        <v>2343</v>
      </c>
      <c r="O6279" s="16" t="s">
        <v>188</v>
      </c>
      <c r="P6279" s="26" t="s">
        <v>443</v>
      </c>
      <c r="Q6279" s="26" t="s">
        <v>2343</v>
      </c>
      <c r="R6279" s="16" t="s">
        <v>139</v>
      </c>
      <c r="S6279" s="16" t="s">
        <v>84</v>
      </c>
      <c r="T6279" s="22">
        <v>5.35</v>
      </c>
      <c r="U6279" s="21">
        <v>44323</v>
      </c>
      <c r="V6279" s="16" t="s">
        <v>1179</v>
      </c>
      <c r="W6279" s="20" t="s">
        <v>43</v>
      </c>
      <c r="X6279" s="16" t="s">
        <v>140</v>
      </c>
      <c r="Z6279" s="25">
        <v>0</v>
      </c>
      <c r="AA6279" s="25">
        <v>0</v>
      </c>
      <c r="AB6279" s="25">
        <v>0</v>
      </c>
      <c r="AC6279" s="25">
        <v>2088633</v>
      </c>
      <c r="AD6279" s="25">
        <v>0</v>
      </c>
      <c r="AE6279" s="25">
        <v>0</v>
      </c>
      <c r="AF6279" s="25">
        <v>0</v>
      </c>
      <c r="AG6279" s="25">
        <v>2088633</v>
      </c>
      <c r="AH6279" s="25">
        <v>2088633</v>
      </c>
      <c r="AI6279" s="16" t="s">
        <v>5627</v>
      </c>
    </row>
    <row r="6280" spans="1:35" x14ac:dyDescent="0.25">
      <c r="A6280" s="17">
        <v>129665</v>
      </c>
      <c r="B6280" s="18">
        <v>2</v>
      </c>
      <c r="C6280" s="16" t="s">
        <v>31</v>
      </c>
      <c r="D6280" s="21">
        <v>43698</v>
      </c>
      <c r="E6280" s="16" t="s">
        <v>75</v>
      </c>
      <c r="F6280" s="21">
        <v>44349</v>
      </c>
      <c r="G6280" s="16" t="s">
        <v>514</v>
      </c>
      <c r="H6280" s="26" t="s">
        <v>920</v>
      </c>
      <c r="I6280" s="16" t="s">
        <v>673</v>
      </c>
      <c r="J6280" s="20" t="s">
        <v>116</v>
      </c>
      <c r="L6280" s="16" t="s">
        <v>116</v>
      </c>
      <c r="M6280" s="26" t="s">
        <v>5628</v>
      </c>
      <c r="N6280" s="26" t="s">
        <v>2343</v>
      </c>
      <c r="O6280" s="16" t="s">
        <v>188</v>
      </c>
      <c r="P6280" s="26" t="s">
        <v>443</v>
      </c>
      <c r="Q6280" s="26" t="s">
        <v>2343</v>
      </c>
      <c r="R6280" s="16" t="s">
        <v>139</v>
      </c>
      <c r="S6280" s="16" t="s">
        <v>84</v>
      </c>
      <c r="T6280" s="22">
        <v>2.2599999999999998</v>
      </c>
      <c r="U6280" s="21">
        <v>44323</v>
      </c>
      <c r="V6280" s="16" t="s">
        <v>1179</v>
      </c>
      <c r="W6280" s="20" t="s">
        <v>43</v>
      </c>
      <c r="X6280" s="16" t="s">
        <v>140</v>
      </c>
      <c r="Z6280" s="25">
        <v>0</v>
      </c>
      <c r="AA6280" s="25">
        <v>0</v>
      </c>
      <c r="AB6280" s="25">
        <v>0</v>
      </c>
      <c r="AC6280" s="25">
        <v>789654</v>
      </c>
      <c r="AD6280" s="25">
        <v>0</v>
      </c>
      <c r="AE6280" s="25">
        <v>0</v>
      </c>
      <c r="AF6280" s="25">
        <v>0</v>
      </c>
      <c r="AG6280" s="25">
        <v>789654</v>
      </c>
      <c r="AH6280" s="25">
        <v>789654</v>
      </c>
      <c r="AI6280" s="16" t="s">
        <v>5629</v>
      </c>
    </row>
    <row r="6281" spans="1:35" x14ac:dyDescent="0.25">
      <c r="A6281" s="17">
        <v>129666</v>
      </c>
      <c r="B6281" s="18">
        <v>2</v>
      </c>
      <c r="C6281" s="16" t="s">
        <v>73</v>
      </c>
      <c r="D6281" s="21">
        <v>43698</v>
      </c>
      <c r="E6281" s="16" t="s">
        <v>75</v>
      </c>
      <c r="F6281" s="21">
        <v>44012</v>
      </c>
      <c r="G6281" s="16" t="s">
        <v>75</v>
      </c>
      <c r="H6281" s="26" t="s">
        <v>286</v>
      </c>
      <c r="I6281" s="16" t="s">
        <v>2527</v>
      </c>
      <c r="J6281" s="20" t="s">
        <v>116</v>
      </c>
      <c r="L6281" s="16" t="s">
        <v>116</v>
      </c>
      <c r="M6281" s="26" t="s">
        <v>10186</v>
      </c>
      <c r="N6281" s="26" t="s">
        <v>2343</v>
      </c>
      <c r="O6281" s="16" t="s">
        <v>188</v>
      </c>
      <c r="P6281" s="26" t="s">
        <v>188</v>
      </c>
      <c r="Q6281" s="26" t="s">
        <v>2343</v>
      </c>
      <c r="R6281" s="16" t="s">
        <v>139</v>
      </c>
      <c r="S6281" s="16" t="s">
        <v>4621</v>
      </c>
      <c r="T6281" s="22">
        <v>2.6</v>
      </c>
      <c r="V6281" s="16" t="s">
        <v>1179</v>
      </c>
      <c r="W6281" s="20" t="s">
        <v>43</v>
      </c>
      <c r="X6281" s="16" t="s">
        <v>78</v>
      </c>
      <c r="Z6281" s="24" t="s">
        <v>32</v>
      </c>
      <c r="AA6281" s="24" t="s">
        <v>32</v>
      </c>
      <c r="AB6281" s="24" t="s">
        <v>32</v>
      </c>
      <c r="AC6281" s="24" t="s">
        <v>32</v>
      </c>
      <c r="AD6281" s="24" t="s">
        <v>32</v>
      </c>
      <c r="AE6281" s="24" t="s">
        <v>32</v>
      </c>
      <c r="AF6281" s="24" t="s">
        <v>32</v>
      </c>
      <c r="AG6281" s="24" t="s">
        <v>32</v>
      </c>
      <c r="AH6281" s="24" t="s">
        <v>32</v>
      </c>
    </row>
    <row r="6282" spans="1:35" x14ac:dyDescent="0.25">
      <c r="A6282" s="17">
        <v>129667</v>
      </c>
      <c r="B6282" s="18">
        <v>2</v>
      </c>
      <c r="C6282" s="16" t="s">
        <v>73</v>
      </c>
      <c r="D6282" s="21">
        <v>43698</v>
      </c>
      <c r="E6282" s="16" t="s">
        <v>75</v>
      </c>
      <c r="F6282" s="21">
        <v>44012</v>
      </c>
      <c r="G6282" s="16" t="s">
        <v>75</v>
      </c>
      <c r="H6282" s="26" t="s">
        <v>212</v>
      </c>
      <c r="I6282" s="16" t="s">
        <v>4023</v>
      </c>
      <c r="J6282" s="20" t="s">
        <v>116</v>
      </c>
      <c r="L6282" s="16" t="s">
        <v>116</v>
      </c>
      <c r="M6282" s="26" t="s">
        <v>10185</v>
      </c>
      <c r="N6282" s="26" t="s">
        <v>4037</v>
      </c>
      <c r="O6282" s="16" t="s">
        <v>188</v>
      </c>
      <c r="P6282" s="26" t="s">
        <v>188</v>
      </c>
      <c r="Q6282" s="26" t="s">
        <v>4037</v>
      </c>
      <c r="R6282" s="16" t="s">
        <v>139</v>
      </c>
      <c r="S6282" s="16" t="s">
        <v>4621</v>
      </c>
      <c r="T6282" s="22">
        <v>5.55</v>
      </c>
      <c r="W6282" s="20" t="s">
        <v>43</v>
      </c>
      <c r="X6282" s="16" t="s">
        <v>78</v>
      </c>
      <c r="Z6282" s="24" t="s">
        <v>32</v>
      </c>
      <c r="AA6282" s="24" t="s">
        <v>32</v>
      </c>
      <c r="AB6282" s="24" t="s">
        <v>32</v>
      </c>
      <c r="AC6282" s="24" t="s">
        <v>32</v>
      </c>
      <c r="AD6282" s="24" t="s">
        <v>32</v>
      </c>
      <c r="AE6282" s="24" t="s">
        <v>32</v>
      </c>
      <c r="AF6282" s="24" t="s">
        <v>32</v>
      </c>
      <c r="AG6282" s="24" t="s">
        <v>32</v>
      </c>
      <c r="AH6282" s="24" t="s">
        <v>32</v>
      </c>
    </row>
    <row r="6283" spans="1:35" ht="30" x14ac:dyDescent="0.25">
      <c r="A6283" s="17">
        <v>129668</v>
      </c>
      <c r="B6283" s="18">
        <v>2</v>
      </c>
      <c r="C6283" s="16" t="s">
        <v>73</v>
      </c>
      <c r="D6283" s="21">
        <v>43698</v>
      </c>
      <c r="E6283" s="16" t="s">
        <v>75</v>
      </c>
      <c r="F6283" s="21">
        <v>44358</v>
      </c>
      <c r="G6283" s="16" t="s">
        <v>75</v>
      </c>
      <c r="H6283" s="26" t="s">
        <v>286</v>
      </c>
      <c r="I6283" s="16" t="s">
        <v>5062</v>
      </c>
      <c r="J6283" s="20" t="s">
        <v>116</v>
      </c>
      <c r="L6283" s="16" t="s">
        <v>116</v>
      </c>
      <c r="M6283" s="26" t="s">
        <v>10184</v>
      </c>
      <c r="N6283" s="26" t="s">
        <v>10183</v>
      </c>
      <c r="O6283" s="16" t="s">
        <v>188</v>
      </c>
      <c r="P6283" s="26" t="s">
        <v>188</v>
      </c>
      <c r="Q6283" s="26" t="s">
        <v>470</v>
      </c>
      <c r="R6283" s="16" t="s">
        <v>139</v>
      </c>
      <c r="S6283" s="16" t="s">
        <v>4621</v>
      </c>
      <c r="T6283" s="22">
        <v>2.42</v>
      </c>
      <c r="V6283" s="16" t="s">
        <v>470</v>
      </c>
      <c r="W6283" s="20" t="s">
        <v>43</v>
      </c>
      <c r="X6283" s="16" t="s">
        <v>140</v>
      </c>
      <c r="Z6283" s="24" t="s">
        <v>32</v>
      </c>
      <c r="AA6283" s="24" t="s">
        <v>32</v>
      </c>
      <c r="AB6283" s="24" t="s">
        <v>32</v>
      </c>
      <c r="AC6283" s="24" t="s">
        <v>32</v>
      </c>
      <c r="AD6283" s="24" t="s">
        <v>32</v>
      </c>
      <c r="AE6283" s="24" t="s">
        <v>32</v>
      </c>
      <c r="AF6283" s="24" t="s">
        <v>32</v>
      </c>
      <c r="AG6283" s="24" t="s">
        <v>32</v>
      </c>
      <c r="AH6283" s="24" t="s">
        <v>32</v>
      </c>
    </row>
    <row r="6284" spans="1:35" x14ac:dyDescent="0.25">
      <c r="A6284" s="17">
        <v>129669</v>
      </c>
      <c r="B6284" s="18">
        <v>2</v>
      </c>
      <c r="C6284" s="16" t="s">
        <v>73</v>
      </c>
      <c r="D6284" s="21">
        <v>43698</v>
      </c>
      <c r="E6284" s="16" t="s">
        <v>75</v>
      </c>
      <c r="F6284" s="21">
        <v>44012</v>
      </c>
      <c r="G6284" s="16" t="s">
        <v>75</v>
      </c>
      <c r="H6284" s="26" t="s">
        <v>920</v>
      </c>
      <c r="I6284" s="16" t="s">
        <v>4391</v>
      </c>
      <c r="J6284" s="20" t="s">
        <v>116</v>
      </c>
      <c r="L6284" s="16" t="s">
        <v>116</v>
      </c>
      <c r="M6284" s="26" t="s">
        <v>10182</v>
      </c>
      <c r="N6284" s="26" t="s">
        <v>2343</v>
      </c>
      <c r="O6284" s="16" t="s">
        <v>188</v>
      </c>
      <c r="P6284" s="26" t="s">
        <v>188</v>
      </c>
      <c r="Q6284" s="26" t="s">
        <v>2343</v>
      </c>
      <c r="R6284" s="16" t="s">
        <v>139</v>
      </c>
      <c r="S6284" s="16" t="s">
        <v>4621</v>
      </c>
      <c r="T6284" s="22">
        <v>2.56</v>
      </c>
      <c r="W6284" s="20" t="s">
        <v>43</v>
      </c>
      <c r="X6284" s="16" t="s">
        <v>78</v>
      </c>
      <c r="Z6284" s="24" t="s">
        <v>32</v>
      </c>
      <c r="AA6284" s="24" t="s">
        <v>32</v>
      </c>
      <c r="AB6284" s="24" t="s">
        <v>32</v>
      </c>
      <c r="AC6284" s="24" t="s">
        <v>32</v>
      </c>
      <c r="AD6284" s="24" t="s">
        <v>32</v>
      </c>
      <c r="AE6284" s="24" t="s">
        <v>32</v>
      </c>
      <c r="AF6284" s="24" t="s">
        <v>32</v>
      </c>
      <c r="AG6284" s="24" t="s">
        <v>32</v>
      </c>
      <c r="AH6284" s="24" t="s">
        <v>32</v>
      </c>
    </row>
    <row r="6285" spans="1:35" x14ac:dyDescent="0.25">
      <c r="A6285" s="17">
        <v>129670</v>
      </c>
      <c r="B6285" s="18">
        <v>2</v>
      </c>
      <c r="C6285" s="16" t="s">
        <v>73</v>
      </c>
      <c r="D6285" s="21">
        <v>43698</v>
      </c>
      <c r="E6285" s="16" t="s">
        <v>75</v>
      </c>
      <c r="F6285" s="21">
        <v>44012</v>
      </c>
      <c r="G6285" s="16" t="s">
        <v>75</v>
      </c>
      <c r="H6285" s="26" t="s">
        <v>286</v>
      </c>
      <c r="I6285" s="16" t="s">
        <v>464</v>
      </c>
      <c r="J6285" s="20" t="s">
        <v>116</v>
      </c>
      <c r="L6285" s="16" t="s">
        <v>116</v>
      </c>
      <c r="M6285" s="26" t="s">
        <v>10181</v>
      </c>
      <c r="N6285" s="26" t="s">
        <v>2343</v>
      </c>
      <c r="O6285" s="16" t="s">
        <v>188</v>
      </c>
      <c r="P6285" s="26" t="s">
        <v>188</v>
      </c>
      <c r="Q6285" s="26" t="s">
        <v>2343</v>
      </c>
      <c r="R6285" s="16" t="s">
        <v>139</v>
      </c>
      <c r="S6285" s="16" t="s">
        <v>4621</v>
      </c>
      <c r="T6285" s="22">
        <v>2.4500000000000002</v>
      </c>
      <c r="W6285" s="20" t="s">
        <v>472</v>
      </c>
      <c r="X6285" s="16" t="s">
        <v>140</v>
      </c>
      <c r="Z6285" s="24" t="s">
        <v>32</v>
      </c>
      <c r="AA6285" s="24" t="s">
        <v>32</v>
      </c>
      <c r="AB6285" s="24" t="s">
        <v>32</v>
      </c>
      <c r="AC6285" s="24" t="s">
        <v>32</v>
      </c>
      <c r="AD6285" s="24" t="s">
        <v>32</v>
      </c>
      <c r="AE6285" s="24" t="s">
        <v>32</v>
      </c>
      <c r="AF6285" s="24" t="s">
        <v>32</v>
      </c>
      <c r="AG6285" s="24" t="s">
        <v>32</v>
      </c>
      <c r="AH6285" s="24" t="s">
        <v>32</v>
      </c>
    </row>
    <row r="6286" spans="1:35" x14ac:dyDescent="0.25">
      <c r="A6286" s="17">
        <v>129671</v>
      </c>
      <c r="B6286" s="18">
        <v>2</v>
      </c>
      <c r="C6286" s="16" t="s">
        <v>73</v>
      </c>
      <c r="D6286" s="21">
        <v>43698</v>
      </c>
      <c r="E6286" s="16" t="s">
        <v>75</v>
      </c>
      <c r="F6286" s="21">
        <v>44012</v>
      </c>
      <c r="G6286" s="16" t="s">
        <v>75</v>
      </c>
      <c r="H6286" s="26" t="s">
        <v>920</v>
      </c>
      <c r="I6286" s="16" t="s">
        <v>4391</v>
      </c>
      <c r="J6286" s="20" t="s">
        <v>116</v>
      </c>
      <c r="L6286" s="16" t="s">
        <v>116</v>
      </c>
      <c r="M6286" s="26" t="s">
        <v>10180</v>
      </c>
      <c r="N6286" s="26" t="s">
        <v>2343</v>
      </c>
      <c r="O6286" s="16" t="s">
        <v>188</v>
      </c>
      <c r="P6286" s="26" t="s">
        <v>188</v>
      </c>
      <c r="Q6286" s="26" t="s">
        <v>2343</v>
      </c>
      <c r="R6286" s="16" t="s">
        <v>139</v>
      </c>
      <c r="S6286" s="16" t="s">
        <v>4621</v>
      </c>
      <c r="T6286" s="22">
        <v>9.5500000000000007</v>
      </c>
      <c r="V6286" s="16" t="s">
        <v>1179</v>
      </c>
      <c r="W6286" s="20" t="s">
        <v>43</v>
      </c>
      <c r="X6286" s="16" t="s">
        <v>78</v>
      </c>
      <c r="Z6286" s="24" t="s">
        <v>32</v>
      </c>
      <c r="AA6286" s="24" t="s">
        <v>32</v>
      </c>
      <c r="AB6286" s="24" t="s">
        <v>32</v>
      </c>
      <c r="AC6286" s="24" t="s">
        <v>32</v>
      </c>
      <c r="AD6286" s="24" t="s">
        <v>32</v>
      </c>
      <c r="AE6286" s="24" t="s">
        <v>32</v>
      </c>
      <c r="AF6286" s="24" t="s">
        <v>32</v>
      </c>
      <c r="AG6286" s="24" t="s">
        <v>32</v>
      </c>
      <c r="AH6286" s="24" t="s">
        <v>32</v>
      </c>
    </row>
    <row r="6287" spans="1:35" x14ac:dyDescent="0.25">
      <c r="A6287" s="17">
        <v>129672</v>
      </c>
      <c r="B6287" s="18">
        <v>2</v>
      </c>
      <c r="C6287" s="16" t="s">
        <v>31</v>
      </c>
      <c r="D6287" s="21">
        <v>43698</v>
      </c>
      <c r="E6287" s="16" t="s">
        <v>75</v>
      </c>
      <c r="F6287" s="21">
        <v>44299</v>
      </c>
      <c r="G6287" s="16" t="s">
        <v>75</v>
      </c>
      <c r="H6287" s="26" t="s">
        <v>286</v>
      </c>
      <c r="I6287" s="16" t="s">
        <v>1956</v>
      </c>
      <c r="J6287" s="20" t="s">
        <v>116</v>
      </c>
      <c r="L6287" s="16" t="s">
        <v>116</v>
      </c>
      <c r="M6287" s="26" t="s">
        <v>5630</v>
      </c>
      <c r="N6287" s="26" t="s">
        <v>2343</v>
      </c>
      <c r="O6287" s="16" t="s">
        <v>188</v>
      </c>
      <c r="P6287" s="26" t="s">
        <v>443</v>
      </c>
      <c r="Q6287" s="26" t="s">
        <v>2343</v>
      </c>
      <c r="R6287" s="16" t="s">
        <v>139</v>
      </c>
      <c r="S6287" s="16" t="s">
        <v>84</v>
      </c>
      <c r="T6287" s="22">
        <v>7.31</v>
      </c>
      <c r="U6287" s="21">
        <v>44281</v>
      </c>
      <c r="V6287" s="16" t="s">
        <v>1179</v>
      </c>
      <c r="W6287" s="20" t="s">
        <v>43</v>
      </c>
      <c r="X6287" s="16" t="s">
        <v>78</v>
      </c>
      <c r="Z6287" s="25">
        <v>0</v>
      </c>
      <c r="AA6287" s="25">
        <v>0</v>
      </c>
      <c r="AB6287" s="25">
        <v>42937</v>
      </c>
      <c r="AC6287" s="25">
        <v>1476405</v>
      </c>
      <c r="AD6287" s="25">
        <v>0</v>
      </c>
      <c r="AE6287" s="25">
        <v>0</v>
      </c>
      <c r="AF6287" s="25">
        <v>41020</v>
      </c>
      <c r="AG6287" s="25">
        <v>1286686</v>
      </c>
      <c r="AH6287" s="25">
        <v>1327706</v>
      </c>
      <c r="AI6287" s="16" t="s">
        <v>5631</v>
      </c>
    </row>
    <row r="6288" spans="1:35" x14ac:dyDescent="0.25">
      <c r="A6288" s="17">
        <v>129673</v>
      </c>
      <c r="B6288" s="18">
        <v>2</v>
      </c>
      <c r="C6288" s="16" t="s">
        <v>31</v>
      </c>
      <c r="D6288" s="21">
        <v>43698</v>
      </c>
      <c r="E6288" s="16" t="s">
        <v>75</v>
      </c>
      <c r="F6288" s="21">
        <v>44349</v>
      </c>
      <c r="G6288" s="16" t="s">
        <v>514</v>
      </c>
      <c r="H6288" s="26" t="s">
        <v>920</v>
      </c>
      <c r="I6288" s="16" t="s">
        <v>5632</v>
      </c>
      <c r="J6288" s="20" t="s">
        <v>116</v>
      </c>
      <c r="L6288" s="16" t="s">
        <v>116</v>
      </c>
      <c r="M6288" s="26" t="s">
        <v>5633</v>
      </c>
      <c r="N6288" s="26" t="s">
        <v>2343</v>
      </c>
      <c r="O6288" s="16" t="s">
        <v>188</v>
      </c>
      <c r="P6288" s="26" t="s">
        <v>443</v>
      </c>
      <c r="Q6288" s="26" t="s">
        <v>2343</v>
      </c>
      <c r="R6288" s="16" t="s">
        <v>139</v>
      </c>
      <c r="S6288" s="16" t="s">
        <v>84</v>
      </c>
      <c r="T6288" s="22">
        <v>8.1</v>
      </c>
      <c r="U6288" s="21">
        <v>44323</v>
      </c>
      <c r="V6288" s="16" t="s">
        <v>1179</v>
      </c>
      <c r="W6288" s="20" t="s">
        <v>43</v>
      </c>
      <c r="X6288" s="16" t="s">
        <v>78</v>
      </c>
      <c r="Z6288" s="25">
        <v>0</v>
      </c>
      <c r="AA6288" s="25">
        <v>0</v>
      </c>
      <c r="AB6288" s="25">
        <v>0</v>
      </c>
      <c r="AC6288" s="25">
        <v>1409419</v>
      </c>
      <c r="AD6288" s="25">
        <v>0</v>
      </c>
      <c r="AE6288" s="25">
        <v>0</v>
      </c>
      <c r="AF6288" s="25">
        <v>0</v>
      </c>
      <c r="AG6288" s="25">
        <v>1409419</v>
      </c>
      <c r="AH6288" s="25">
        <v>1409419</v>
      </c>
      <c r="AI6288" s="16" t="s">
        <v>5634</v>
      </c>
    </row>
    <row r="6289" spans="1:35" x14ac:dyDescent="0.25">
      <c r="A6289" s="17">
        <v>129674</v>
      </c>
      <c r="B6289" s="18">
        <v>2</v>
      </c>
      <c r="C6289" s="16" t="s">
        <v>73</v>
      </c>
      <c r="D6289" s="21">
        <v>43698</v>
      </c>
      <c r="E6289" s="16" t="s">
        <v>75</v>
      </c>
      <c r="F6289" s="21">
        <v>43703</v>
      </c>
      <c r="G6289" s="16" t="s">
        <v>75</v>
      </c>
      <c r="H6289" s="26" t="s">
        <v>212</v>
      </c>
      <c r="I6289" s="16" t="s">
        <v>1956</v>
      </c>
      <c r="J6289" s="20" t="s">
        <v>116</v>
      </c>
      <c r="L6289" s="16" t="s">
        <v>116</v>
      </c>
      <c r="M6289" s="26" t="s">
        <v>10179</v>
      </c>
      <c r="N6289" s="26" t="s">
        <v>4037</v>
      </c>
      <c r="O6289" s="16" t="s">
        <v>188</v>
      </c>
      <c r="P6289" s="26" t="s">
        <v>188</v>
      </c>
      <c r="Q6289" s="26" t="s">
        <v>4044</v>
      </c>
      <c r="R6289" s="16" t="s">
        <v>139</v>
      </c>
      <c r="S6289" s="16" t="s">
        <v>4621</v>
      </c>
      <c r="T6289" s="22">
        <v>4.7699999999999996</v>
      </c>
      <c r="V6289" s="16" t="s">
        <v>3998</v>
      </c>
      <c r="W6289" s="20" t="s">
        <v>43</v>
      </c>
      <c r="X6289" s="16" t="s">
        <v>78</v>
      </c>
      <c r="Z6289" s="24" t="s">
        <v>32</v>
      </c>
      <c r="AA6289" s="24" t="s">
        <v>32</v>
      </c>
      <c r="AB6289" s="24" t="s">
        <v>32</v>
      </c>
      <c r="AC6289" s="24" t="s">
        <v>32</v>
      </c>
      <c r="AD6289" s="24" t="s">
        <v>32</v>
      </c>
      <c r="AE6289" s="24" t="s">
        <v>32</v>
      </c>
      <c r="AF6289" s="24" t="s">
        <v>32</v>
      </c>
      <c r="AG6289" s="24" t="s">
        <v>32</v>
      </c>
      <c r="AH6289" s="24" t="s">
        <v>32</v>
      </c>
    </row>
    <row r="6290" spans="1:35" x14ac:dyDescent="0.25">
      <c r="A6290" s="17">
        <v>129675</v>
      </c>
      <c r="B6290" s="18">
        <v>3</v>
      </c>
      <c r="C6290" s="16" t="s">
        <v>73</v>
      </c>
      <c r="D6290" s="21">
        <v>43700</v>
      </c>
      <c r="E6290" s="16" t="s">
        <v>1517</v>
      </c>
      <c r="F6290" s="21">
        <v>44279</v>
      </c>
      <c r="G6290" s="16" t="s">
        <v>75</v>
      </c>
      <c r="H6290" s="26" t="s">
        <v>354</v>
      </c>
      <c r="I6290" s="16" t="s">
        <v>10178</v>
      </c>
      <c r="K6290" s="16" t="s">
        <v>2999</v>
      </c>
      <c r="L6290" s="16" t="s">
        <v>37</v>
      </c>
      <c r="M6290" s="26" t="s">
        <v>10177</v>
      </c>
      <c r="O6290" s="16" t="s">
        <v>39</v>
      </c>
      <c r="P6290" s="26" t="s">
        <v>40</v>
      </c>
      <c r="R6290" s="16" t="s">
        <v>41</v>
      </c>
      <c r="S6290" s="16" t="s">
        <v>42</v>
      </c>
      <c r="T6290" s="22">
        <v>0.01</v>
      </c>
      <c r="W6290" s="20" t="s">
        <v>43</v>
      </c>
      <c r="X6290" s="16" t="s">
        <v>44</v>
      </c>
      <c r="Z6290" s="24" t="s">
        <v>32</v>
      </c>
      <c r="AA6290" s="24" t="s">
        <v>32</v>
      </c>
      <c r="AB6290" s="24" t="s">
        <v>32</v>
      </c>
      <c r="AC6290" s="24" t="s">
        <v>32</v>
      </c>
      <c r="AD6290" s="24" t="s">
        <v>32</v>
      </c>
      <c r="AE6290" s="24" t="s">
        <v>32</v>
      </c>
      <c r="AF6290" s="24" t="s">
        <v>32</v>
      </c>
      <c r="AG6290" s="24" t="s">
        <v>32</v>
      </c>
      <c r="AH6290" s="24" t="s">
        <v>32</v>
      </c>
      <c r="AI6290" s="16" t="s">
        <v>10176</v>
      </c>
    </row>
    <row r="6291" spans="1:35" x14ac:dyDescent="0.25">
      <c r="A6291" s="17">
        <v>129676</v>
      </c>
      <c r="B6291" s="18">
        <v>3</v>
      </c>
      <c r="C6291" s="16" t="s">
        <v>73</v>
      </c>
      <c r="D6291" s="21">
        <v>43700</v>
      </c>
      <c r="E6291" s="16" t="s">
        <v>1517</v>
      </c>
      <c r="F6291" s="21">
        <v>44279</v>
      </c>
      <c r="G6291" s="16" t="s">
        <v>75</v>
      </c>
      <c r="H6291" s="26" t="s">
        <v>200</v>
      </c>
      <c r="I6291" s="16" t="s">
        <v>10175</v>
      </c>
      <c r="K6291" s="16" t="s">
        <v>10174</v>
      </c>
      <c r="L6291" s="16" t="s">
        <v>37</v>
      </c>
      <c r="M6291" s="26" t="s">
        <v>10173</v>
      </c>
      <c r="O6291" s="16" t="s">
        <v>39</v>
      </c>
      <c r="P6291" s="26" t="s">
        <v>40</v>
      </c>
      <c r="R6291" s="16" t="s">
        <v>41</v>
      </c>
      <c r="S6291" s="16" t="s">
        <v>42</v>
      </c>
      <c r="T6291" s="22">
        <v>0.01</v>
      </c>
      <c r="W6291" s="20" t="s">
        <v>43</v>
      </c>
      <c r="X6291" s="16" t="s">
        <v>44</v>
      </c>
      <c r="Z6291" s="24" t="s">
        <v>32</v>
      </c>
      <c r="AA6291" s="24" t="s">
        <v>32</v>
      </c>
      <c r="AB6291" s="24" t="s">
        <v>32</v>
      </c>
      <c r="AC6291" s="24" t="s">
        <v>32</v>
      </c>
      <c r="AD6291" s="24" t="s">
        <v>32</v>
      </c>
      <c r="AE6291" s="24" t="s">
        <v>32</v>
      </c>
      <c r="AF6291" s="24" t="s">
        <v>32</v>
      </c>
      <c r="AG6291" s="24" t="s">
        <v>32</v>
      </c>
      <c r="AH6291" s="24" t="s">
        <v>32</v>
      </c>
      <c r="AI6291" s="16" t="s">
        <v>10172</v>
      </c>
    </row>
    <row r="6292" spans="1:35" ht="30" x14ac:dyDescent="0.25">
      <c r="A6292" s="17">
        <v>129677</v>
      </c>
      <c r="B6292" s="18">
        <v>1</v>
      </c>
      <c r="C6292" s="16" t="s">
        <v>73</v>
      </c>
      <c r="D6292" s="21">
        <v>43700</v>
      </c>
      <c r="E6292" s="16" t="s">
        <v>3608</v>
      </c>
      <c r="F6292" s="21">
        <v>43837</v>
      </c>
      <c r="G6292" s="16" t="s">
        <v>142</v>
      </c>
      <c r="H6292" s="26" t="s">
        <v>386</v>
      </c>
      <c r="I6292" s="16" t="s">
        <v>10171</v>
      </c>
      <c r="K6292" s="16" t="s">
        <v>10170</v>
      </c>
      <c r="L6292" s="16" t="s">
        <v>37</v>
      </c>
      <c r="M6292" s="26" t="s">
        <v>10169</v>
      </c>
      <c r="N6292" s="26" t="s">
        <v>3612</v>
      </c>
      <c r="O6292" s="16" t="s">
        <v>1139</v>
      </c>
      <c r="P6292" s="26" t="s">
        <v>1140</v>
      </c>
      <c r="T6292" s="22">
        <v>0.01</v>
      </c>
      <c r="W6292" s="20" t="s">
        <v>43</v>
      </c>
      <c r="X6292" s="16" t="s">
        <v>78</v>
      </c>
      <c r="Z6292" s="24" t="s">
        <v>32</v>
      </c>
      <c r="AA6292" s="24" t="s">
        <v>32</v>
      </c>
      <c r="AB6292" s="24" t="s">
        <v>32</v>
      </c>
      <c r="AC6292" s="24" t="s">
        <v>32</v>
      </c>
      <c r="AD6292" s="25">
        <v>15000</v>
      </c>
      <c r="AE6292" s="25">
        <v>0</v>
      </c>
      <c r="AF6292" s="25">
        <v>0</v>
      </c>
      <c r="AG6292" s="25">
        <v>0</v>
      </c>
      <c r="AH6292" s="25">
        <v>15000</v>
      </c>
      <c r="AI6292" s="16" t="s">
        <v>10168</v>
      </c>
    </row>
    <row r="6293" spans="1:35" ht="30" x14ac:dyDescent="0.25">
      <c r="A6293" s="17">
        <v>129678</v>
      </c>
      <c r="B6293" s="18">
        <v>1</v>
      </c>
      <c r="C6293" s="16" t="s">
        <v>73</v>
      </c>
      <c r="D6293" s="21">
        <v>43700</v>
      </c>
      <c r="E6293" s="16" t="s">
        <v>3608</v>
      </c>
      <c r="F6293" s="21">
        <v>43837</v>
      </c>
      <c r="G6293" s="16" t="s">
        <v>142</v>
      </c>
      <c r="H6293" s="26" t="s">
        <v>386</v>
      </c>
      <c r="I6293" s="16" t="s">
        <v>10167</v>
      </c>
      <c r="K6293" s="16" t="s">
        <v>10166</v>
      </c>
      <c r="L6293" s="16" t="s">
        <v>37</v>
      </c>
      <c r="M6293" s="26" t="s">
        <v>10165</v>
      </c>
      <c r="N6293" s="26" t="s">
        <v>5645</v>
      </c>
      <c r="O6293" s="16" t="s">
        <v>1139</v>
      </c>
      <c r="P6293" s="26" t="s">
        <v>1140</v>
      </c>
      <c r="T6293" s="22">
        <v>0.01</v>
      </c>
      <c r="W6293" s="20" t="s">
        <v>43</v>
      </c>
      <c r="X6293" s="16" t="s">
        <v>78</v>
      </c>
      <c r="Z6293" s="24" t="s">
        <v>32</v>
      </c>
      <c r="AA6293" s="24" t="s">
        <v>32</v>
      </c>
      <c r="AB6293" s="24" t="s">
        <v>32</v>
      </c>
      <c r="AC6293" s="24" t="s">
        <v>32</v>
      </c>
      <c r="AD6293" s="25">
        <v>15000</v>
      </c>
      <c r="AE6293" s="25">
        <v>0</v>
      </c>
      <c r="AF6293" s="25">
        <v>0</v>
      </c>
      <c r="AG6293" s="25">
        <v>0</v>
      </c>
      <c r="AH6293" s="25">
        <v>15000</v>
      </c>
      <c r="AI6293" s="16" t="s">
        <v>10164</v>
      </c>
    </row>
    <row r="6294" spans="1:35" ht="45" x14ac:dyDescent="0.25">
      <c r="A6294" s="17">
        <v>129679</v>
      </c>
      <c r="B6294" s="18">
        <v>1</v>
      </c>
      <c r="C6294" s="16" t="s">
        <v>73</v>
      </c>
      <c r="D6294" s="21">
        <v>43704</v>
      </c>
      <c r="E6294" s="16" t="s">
        <v>75</v>
      </c>
      <c r="F6294" s="21">
        <v>44358</v>
      </c>
      <c r="G6294" s="16" t="s">
        <v>75</v>
      </c>
      <c r="H6294" s="26" t="s">
        <v>320</v>
      </c>
      <c r="I6294" s="16" t="s">
        <v>1914</v>
      </c>
      <c r="J6294" s="20" t="s">
        <v>148</v>
      </c>
      <c r="L6294" s="16" t="s">
        <v>149</v>
      </c>
      <c r="M6294" s="26" t="s">
        <v>5635</v>
      </c>
      <c r="N6294" s="26" t="s">
        <v>470</v>
      </c>
      <c r="O6294" s="16" t="s">
        <v>188</v>
      </c>
      <c r="P6294" s="26" t="s">
        <v>2347</v>
      </c>
      <c r="Q6294" s="26" t="s">
        <v>5636</v>
      </c>
      <c r="R6294" s="16" t="s">
        <v>139</v>
      </c>
      <c r="S6294" s="16" t="s">
        <v>84</v>
      </c>
      <c r="T6294" s="22">
        <v>7.04</v>
      </c>
      <c r="U6294" s="21">
        <v>44540</v>
      </c>
      <c r="V6294" s="16" t="s">
        <v>470</v>
      </c>
      <c r="W6294" s="20" t="s">
        <v>43</v>
      </c>
      <c r="X6294" s="16" t="s">
        <v>454</v>
      </c>
      <c r="Y6294" s="26" t="s">
        <v>5637</v>
      </c>
      <c r="Z6294" s="25">
        <v>0</v>
      </c>
      <c r="AA6294" s="25">
        <v>334335</v>
      </c>
      <c r="AB6294" s="25">
        <v>0</v>
      </c>
      <c r="AC6294" s="25">
        <v>0</v>
      </c>
      <c r="AD6294" s="25">
        <v>0</v>
      </c>
      <c r="AE6294" s="25">
        <v>334335</v>
      </c>
      <c r="AF6294" s="25">
        <v>5000</v>
      </c>
      <c r="AG6294" s="25">
        <v>0</v>
      </c>
      <c r="AH6294" s="25">
        <v>339335</v>
      </c>
      <c r="AI6294" s="16" t="s">
        <v>5638</v>
      </c>
    </row>
    <row r="6295" spans="1:35" x14ac:dyDescent="0.25">
      <c r="A6295" s="17">
        <v>129680</v>
      </c>
      <c r="B6295" s="18">
        <v>1</v>
      </c>
      <c r="C6295" s="16" t="s">
        <v>73</v>
      </c>
      <c r="D6295" s="21">
        <v>43704</v>
      </c>
      <c r="E6295" s="16" t="s">
        <v>75</v>
      </c>
      <c r="F6295" s="21">
        <v>43704</v>
      </c>
      <c r="G6295" s="16" t="s">
        <v>75</v>
      </c>
      <c r="H6295" s="26" t="s">
        <v>182</v>
      </c>
      <c r="I6295" s="16" t="s">
        <v>147</v>
      </c>
      <c r="J6295" s="20" t="s">
        <v>148</v>
      </c>
      <c r="L6295" s="16" t="s">
        <v>149</v>
      </c>
      <c r="M6295" s="26" t="s">
        <v>10163</v>
      </c>
      <c r="N6295" s="26" t="s">
        <v>10162</v>
      </c>
      <c r="O6295" s="16" t="s">
        <v>188</v>
      </c>
      <c r="P6295" s="26" t="s">
        <v>188</v>
      </c>
      <c r="Q6295" s="26" t="s">
        <v>10162</v>
      </c>
      <c r="R6295" s="16" t="s">
        <v>139</v>
      </c>
      <c r="S6295" s="16" t="s">
        <v>4621</v>
      </c>
      <c r="T6295" s="22">
        <v>6.41</v>
      </c>
      <c r="U6295" s="21">
        <v>44540</v>
      </c>
      <c r="W6295" s="20" t="s">
        <v>43</v>
      </c>
      <c r="X6295" s="16" t="s">
        <v>454</v>
      </c>
      <c r="Z6295" s="24" t="s">
        <v>32</v>
      </c>
      <c r="AA6295" s="24" t="s">
        <v>32</v>
      </c>
      <c r="AB6295" s="24" t="s">
        <v>32</v>
      </c>
      <c r="AC6295" s="24" t="s">
        <v>32</v>
      </c>
      <c r="AD6295" s="24" t="s">
        <v>32</v>
      </c>
      <c r="AE6295" s="24" t="s">
        <v>32</v>
      </c>
      <c r="AF6295" s="24" t="s">
        <v>32</v>
      </c>
      <c r="AG6295" s="24" t="s">
        <v>32</v>
      </c>
      <c r="AH6295" s="24" t="s">
        <v>32</v>
      </c>
      <c r="AI6295" s="16" t="s">
        <v>10161</v>
      </c>
    </row>
    <row r="6296" spans="1:35" x14ac:dyDescent="0.25">
      <c r="A6296" s="17">
        <v>129681</v>
      </c>
      <c r="B6296" s="18">
        <v>1</v>
      </c>
      <c r="C6296" s="16" t="s">
        <v>73</v>
      </c>
      <c r="D6296" s="21">
        <v>43704</v>
      </c>
      <c r="E6296" s="16" t="s">
        <v>75</v>
      </c>
      <c r="F6296" s="21">
        <v>43704</v>
      </c>
      <c r="G6296" s="16" t="s">
        <v>75</v>
      </c>
      <c r="H6296" s="26" t="s">
        <v>238</v>
      </c>
      <c r="I6296" s="16" t="s">
        <v>159</v>
      </c>
      <c r="J6296" s="20" t="s">
        <v>148</v>
      </c>
      <c r="L6296" s="16" t="s">
        <v>149</v>
      </c>
      <c r="M6296" s="26" t="s">
        <v>10160</v>
      </c>
      <c r="N6296" s="26" t="s">
        <v>10157</v>
      </c>
      <c r="O6296" s="16" t="s">
        <v>188</v>
      </c>
      <c r="P6296" s="26" t="s">
        <v>188</v>
      </c>
      <c r="Q6296" s="26" t="s">
        <v>10157</v>
      </c>
      <c r="R6296" s="16" t="s">
        <v>139</v>
      </c>
      <c r="S6296" s="16" t="s">
        <v>4621</v>
      </c>
      <c r="T6296" s="22">
        <v>6.01</v>
      </c>
      <c r="U6296" s="21">
        <v>44540</v>
      </c>
      <c r="W6296" s="20" t="s">
        <v>43</v>
      </c>
      <c r="X6296" s="16" t="s">
        <v>454</v>
      </c>
      <c r="Z6296" s="24" t="s">
        <v>32</v>
      </c>
      <c r="AA6296" s="24" t="s">
        <v>32</v>
      </c>
      <c r="AB6296" s="24" t="s">
        <v>32</v>
      </c>
      <c r="AC6296" s="24" t="s">
        <v>32</v>
      </c>
      <c r="AD6296" s="24" t="s">
        <v>32</v>
      </c>
      <c r="AE6296" s="24" t="s">
        <v>32</v>
      </c>
      <c r="AF6296" s="24" t="s">
        <v>32</v>
      </c>
      <c r="AG6296" s="24" t="s">
        <v>32</v>
      </c>
      <c r="AH6296" s="24" t="s">
        <v>32</v>
      </c>
      <c r="AI6296" s="16" t="s">
        <v>10159</v>
      </c>
    </row>
    <row r="6297" spans="1:35" x14ac:dyDescent="0.25">
      <c r="A6297" s="17">
        <v>129682</v>
      </c>
      <c r="B6297" s="18">
        <v>1</v>
      </c>
      <c r="C6297" s="16" t="s">
        <v>73</v>
      </c>
      <c r="D6297" s="21">
        <v>43704</v>
      </c>
      <c r="E6297" s="16" t="s">
        <v>75</v>
      </c>
      <c r="F6297" s="21">
        <v>44005</v>
      </c>
      <c r="G6297" s="16" t="s">
        <v>75</v>
      </c>
      <c r="H6297" s="26" t="s">
        <v>337</v>
      </c>
      <c r="I6297" s="16" t="s">
        <v>163</v>
      </c>
      <c r="J6297" s="20" t="s">
        <v>148</v>
      </c>
      <c r="L6297" s="16" t="s">
        <v>149</v>
      </c>
      <c r="M6297" s="26" t="s">
        <v>10158</v>
      </c>
      <c r="N6297" s="26" t="s">
        <v>10157</v>
      </c>
      <c r="O6297" s="16" t="s">
        <v>188</v>
      </c>
      <c r="P6297" s="26" t="s">
        <v>188</v>
      </c>
      <c r="Q6297" s="26" t="s">
        <v>8668</v>
      </c>
      <c r="R6297" s="16" t="s">
        <v>139</v>
      </c>
      <c r="S6297" s="16" t="s">
        <v>4621</v>
      </c>
      <c r="T6297" s="22">
        <v>5.0599999999999996</v>
      </c>
      <c r="U6297" s="21">
        <v>44540</v>
      </c>
      <c r="W6297" s="20" t="s">
        <v>43</v>
      </c>
      <c r="X6297" s="16" t="s">
        <v>454</v>
      </c>
      <c r="Z6297" s="24" t="s">
        <v>32</v>
      </c>
      <c r="AA6297" s="24" t="s">
        <v>32</v>
      </c>
      <c r="AB6297" s="24" t="s">
        <v>32</v>
      </c>
      <c r="AC6297" s="24" t="s">
        <v>32</v>
      </c>
      <c r="AD6297" s="24" t="s">
        <v>32</v>
      </c>
      <c r="AE6297" s="24" t="s">
        <v>32</v>
      </c>
      <c r="AF6297" s="24" t="s">
        <v>32</v>
      </c>
      <c r="AG6297" s="24" t="s">
        <v>32</v>
      </c>
      <c r="AH6297" s="24" t="s">
        <v>32</v>
      </c>
      <c r="AI6297" s="16" t="s">
        <v>10156</v>
      </c>
    </row>
    <row r="6298" spans="1:35" x14ac:dyDescent="0.25">
      <c r="A6298" s="17">
        <v>129683</v>
      </c>
      <c r="B6298" s="18">
        <v>1</v>
      </c>
      <c r="C6298" s="16" t="s">
        <v>73</v>
      </c>
      <c r="D6298" s="21">
        <v>43704</v>
      </c>
      <c r="E6298" s="16" t="s">
        <v>75</v>
      </c>
      <c r="F6298" s="21">
        <v>43704</v>
      </c>
      <c r="G6298" s="16" t="s">
        <v>75</v>
      </c>
      <c r="H6298" s="26" t="s">
        <v>182</v>
      </c>
      <c r="I6298" s="16" t="s">
        <v>147</v>
      </c>
      <c r="J6298" s="20" t="s">
        <v>148</v>
      </c>
      <c r="L6298" s="16" t="s">
        <v>149</v>
      </c>
      <c r="M6298" s="26" t="s">
        <v>10155</v>
      </c>
      <c r="N6298" s="26" t="s">
        <v>10150</v>
      </c>
      <c r="O6298" s="16" t="s">
        <v>188</v>
      </c>
      <c r="P6298" s="26" t="s">
        <v>188</v>
      </c>
      <c r="Q6298" s="26" t="s">
        <v>10150</v>
      </c>
      <c r="R6298" s="16" t="s">
        <v>139</v>
      </c>
      <c r="S6298" s="16" t="s">
        <v>4621</v>
      </c>
      <c r="T6298" s="22">
        <v>5.07</v>
      </c>
      <c r="U6298" s="21">
        <v>45268</v>
      </c>
      <c r="W6298" s="20" t="s">
        <v>43</v>
      </c>
      <c r="X6298" s="16" t="s">
        <v>454</v>
      </c>
      <c r="Z6298" s="24" t="s">
        <v>32</v>
      </c>
      <c r="AA6298" s="24" t="s">
        <v>32</v>
      </c>
      <c r="AB6298" s="24" t="s">
        <v>32</v>
      </c>
      <c r="AC6298" s="24" t="s">
        <v>32</v>
      </c>
      <c r="AD6298" s="24" t="s">
        <v>32</v>
      </c>
      <c r="AE6298" s="24" t="s">
        <v>32</v>
      </c>
      <c r="AF6298" s="24" t="s">
        <v>32</v>
      </c>
      <c r="AG6298" s="24" t="s">
        <v>32</v>
      </c>
      <c r="AH6298" s="24" t="s">
        <v>32</v>
      </c>
    </row>
    <row r="6299" spans="1:35" x14ac:dyDescent="0.25">
      <c r="A6299" s="17">
        <v>129684</v>
      </c>
      <c r="B6299" s="18">
        <v>1</v>
      </c>
      <c r="C6299" s="16" t="s">
        <v>31</v>
      </c>
      <c r="D6299" s="21">
        <v>43704</v>
      </c>
      <c r="E6299" s="16" t="s">
        <v>75</v>
      </c>
      <c r="F6299" s="21">
        <v>44299</v>
      </c>
      <c r="G6299" s="16" t="s">
        <v>74</v>
      </c>
      <c r="H6299" s="26" t="s">
        <v>320</v>
      </c>
      <c r="I6299" s="16" t="s">
        <v>159</v>
      </c>
      <c r="J6299" s="20" t="s">
        <v>148</v>
      </c>
      <c r="L6299" s="16" t="s">
        <v>149</v>
      </c>
      <c r="M6299" s="26" t="s">
        <v>5639</v>
      </c>
      <c r="N6299" s="26" t="s">
        <v>5640</v>
      </c>
      <c r="O6299" s="16" t="s">
        <v>188</v>
      </c>
      <c r="P6299" s="26" t="s">
        <v>188</v>
      </c>
      <c r="Q6299" s="26" t="s">
        <v>5640</v>
      </c>
      <c r="T6299" s="22">
        <v>1.5</v>
      </c>
      <c r="U6299" s="21">
        <v>44281</v>
      </c>
      <c r="V6299" s="16" t="s">
        <v>1179</v>
      </c>
      <c r="W6299" s="20" t="s">
        <v>43</v>
      </c>
      <c r="X6299" s="16" t="s">
        <v>454</v>
      </c>
      <c r="Z6299" s="25">
        <v>0</v>
      </c>
      <c r="AA6299" s="25">
        <v>0</v>
      </c>
      <c r="AB6299" s="25">
        <v>0</v>
      </c>
      <c r="AC6299" s="25">
        <v>2372500</v>
      </c>
      <c r="AD6299" s="25">
        <v>0</v>
      </c>
      <c r="AE6299" s="25">
        <v>0</v>
      </c>
      <c r="AF6299" s="25">
        <v>0</v>
      </c>
      <c r="AG6299" s="25">
        <v>2372500</v>
      </c>
      <c r="AH6299" s="25">
        <v>2372500</v>
      </c>
      <c r="AI6299" s="16" t="s">
        <v>5641</v>
      </c>
    </row>
    <row r="6300" spans="1:35" x14ac:dyDescent="0.25">
      <c r="A6300" s="17">
        <v>129685</v>
      </c>
      <c r="B6300" s="18">
        <v>1</v>
      </c>
      <c r="C6300" s="16" t="s">
        <v>73</v>
      </c>
      <c r="D6300" s="21">
        <v>43704</v>
      </c>
      <c r="E6300" s="16" t="s">
        <v>75</v>
      </c>
      <c r="F6300" s="21">
        <v>43704</v>
      </c>
      <c r="G6300" s="16" t="s">
        <v>75</v>
      </c>
      <c r="H6300" s="26" t="s">
        <v>400</v>
      </c>
      <c r="I6300" s="16" t="s">
        <v>159</v>
      </c>
      <c r="J6300" s="20" t="s">
        <v>148</v>
      </c>
      <c r="L6300" s="16" t="s">
        <v>149</v>
      </c>
      <c r="M6300" s="26" t="s">
        <v>10154</v>
      </c>
      <c r="N6300" s="26" t="s">
        <v>10150</v>
      </c>
      <c r="O6300" s="16" t="s">
        <v>188</v>
      </c>
      <c r="P6300" s="26" t="s">
        <v>188</v>
      </c>
      <c r="Q6300" s="26" t="s">
        <v>10150</v>
      </c>
      <c r="R6300" s="16" t="s">
        <v>139</v>
      </c>
      <c r="S6300" s="16" t="s">
        <v>4621</v>
      </c>
      <c r="T6300" s="22">
        <v>4.76</v>
      </c>
      <c r="U6300" s="21">
        <v>45268</v>
      </c>
      <c r="W6300" s="20" t="s">
        <v>43</v>
      </c>
      <c r="X6300" s="16" t="s">
        <v>454</v>
      </c>
      <c r="Z6300" s="24" t="s">
        <v>32</v>
      </c>
      <c r="AA6300" s="24" t="s">
        <v>32</v>
      </c>
      <c r="AB6300" s="24" t="s">
        <v>32</v>
      </c>
      <c r="AC6300" s="24" t="s">
        <v>32</v>
      </c>
      <c r="AD6300" s="24" t="s">
        <v>32</v>
      </c>
      <c r="AE6300" s="24" t="s">
        <v>32</v>
      </c>
      <c r="AF6300" s="24" t="s">
        <v>32</v>
      </c>
      <c r="AG6300" s="24" t="s">
        <v>32</v>
      </c>
      <c r="AH6300" s="24" t="s">
        <v>32</v>
      </c>
    </row>
    <row r="6301" spans="1:35" x14ac:dyDescent="0.25">
      <c r="A6301" s="17">
        <v>129686</v>
      </c>
      <c r="B6301" s="18">
        <v>1</v>
      </c>
      <c r="C6301" s="16" t="s">
        <v>73</v>
      </c>
      <c r="D6301" s="21">
        <v>43704</v>
      </c>
      <c r="E6301" s="16" t="s">
        <v>75</v>
      </c>
      <c r="F6301" s="21">
        <v>44012</v>
      </c>
      <c r="G6301" s="16" t="s">
        <v>75</v>
      </c>
      <c r="H6301" s="26" t="s">
        <v>791</v>
      </c>
      <c r="I6301" s="16" t="s">
        <v>1251</v>
      </c>
      <c r="J6301" s="20" t="s">
        <v>148</v>
      </c>
      <c r="L6301" s="16" t="s">
        <v>149</v>
      </c>
      <c r="M6301" s="26" t="s">
        <v>10153</v>
      </c>
      <c r="N6301" s="26" t="s">
        <v>10150</v>
      </c>
      <c r="O6301" s="16" t="s">
        <v>188</v>
      </c>
      <c r="P6301" s="26" t="s">
        <v>188</v>
      </c>
      <c r="Q6301" s="26" t="s">
        <v>10150</v>
      </c>
      <c r="R6301" s="16" t="s">
        <v>139</v>
      </c>
      <c r="S6301" s="16" t="s">
        <v>4621</v>
      </c>
      <c r="T6301" s="22">
        <v>5.23</v>
      </c>
      <c r="W6301" s="20" t="s">
        <v>43</v>
      </c>
      <c r="X6301" s="16" t="s">
        <v>454</v>
      </c>
      <c r="Z6301" s="24" t="s">
        <v>32</v>
      </c>
      <c r="AA6301" s="24" t="s">
        <v>32</v>
      </c>
      <c r="AB6301" s="24" t="s">
        <v>32</v>
      </c>
      <c r="AC6301" s="24" t="s">
        <v>32</v>
      </c>
      <c r="AD6301" s="24" t="s">
        <v>32</v>
      </c>
      <c r="AE6301" s="24" t="s">
        <v>32</v>
      </c>
      <c r="AF6301" s="24" t="s">
        <v>32</v>
      </c>
      <c r="AG6301" s="24" t="s">
        <v>32</v>
      </c>
      <c r="AH6301" s="24" t="s">
        <v>32</v>
      </c>
    </row>
    <row r="6302" spans="1:35" x14ac:dyDescent="0.25">
      <c r="A6302" s="17">
        <v>129687</v>
      </c>
      <c r="B6302" s="18">
        <v>1</v>
      </c>
      <c r="C6302" s="16" t="s">
        <v>73</v>
      </c>
      <c r="D6302" s="21">
        <v>43704</v>
      </c>
      <c r="E6302" s="16" t="s">
        <v>75</v>
      </c>
      <c r="F6302" s="21">
        <v>44012</v>
      </c>
      <c r="G6302" s="16" t="s">
        <v>75</v>
      </c>
      <c r="H6302" s="26" t="s">
        <v>791</v>
      </c>
      <c r="I6302" s="16" t="s">
        <v>1251</v>
      </c>
      <c r="J6302" s="20" t="s">
        <v>148</v>
      </c>
      <c r="L6302" s="16" t="s">
        <v>149</v>
      </c>
      <c r="M6302" s="26" t="s">
        <v>10152</v>
      </c>
      <c r="N6302" s="26" t="s">
        <v>5640</v>
      </c>
      <c r="O6302" s="16" t="s">
        <v>188</v>
      </c>
      <c r="P6302" s="26" t="s">
        <v>188</v>
      </c>
      <c r="Q6302" s="26" t="s">
        <v>5640</v>
      </c>
      <c r="R6302" s="16" t="s">
        <v>139</v>
      </c>
      <c r="S6302" s="16" t="s">
        <v>84</v>
      </c>
      <c r="T6302" s="22">
        <v>4.6399999999999997</v>
      </c>
      <c r="U6302" s="21">
        <v>44904</v>
      </c>
      <c r="W6302" s="20" t="s">
        <v>43</v>
      </c>
      <c r="X6302" s="16" t="s">
        <v>454</v>
      </c>
      <c r="Z6302" s="24" t="s">
        <v>32</v>
      </c>
      <c r="AA6302" s="24" t="s">
        <v>32</v>
      </c>
      <c r="AB6302" s="24" t="s">
        <v>32</v>
      </c>
      <c r="AC6302" s="24" t="s">
        <v>32</v>
      </c>
      <c r="AD6302" s="24" t="s">
        <v>32</v>
      </c>
      <c r="AE6302" s="24" t="s">
        <v>32</v>
      </c>
      <c r="AF6302" s="24" t="s">
        <v>32</v>
      </c>
      <c r="AG6302" s="24" t="s">
        <v>32</v>
      </c>
      <c r="AH6302" s="24" t="s">
        <v>32</v>
      </c>
    </row>
    <row r="6303" spans="1:35" x14ac:dyDescent="0.25">
      <c r="A6303" s="17">
        <v>129688</v>
      </c>
      <c r="B6303" s="18">
        <v>1</v>
      </c>
      <c r="C6303" s="16" t="s">
        <v>73</v>
      </c>
      <c r="D6303" s="21">
        <v>43704</v>
      </c>
      <c r="E6303" s="16" t="s">
        <v>75</v>
      </c>
      <c r="F6303" s="21">
        <v>43909</v>
      </c>
      <c r="G6303" s="16" t="s">
        <v>75</v>
      </c>
      <c r="H6303" s="26" t="s">
        <v>158</v>
      </c>
      <c r="I6303" s="16" t="s">
        <v>159</v>
      </c>
      <c r="J6303" s="20" t="s">
        <v>148</v>
      </c>
      <c r="L6303" s="16" t="s">
        <v>149</v>
      </c>
      <c r="M6303" s="26" t="s">
        <v>10151</v>
      </c>
      <c r="N6303" s="26" t="s">
        <v>8669</v>
      </c>
      <c r="O6303" s="16" t="s">
        <v>188</v>
      </c>
      <c r="P6303" s="26" t="s">
        <v>188</v>
      </c>
      <c r="Q6303" s="26" t="s">
        <v>10150</v>
      </c>
      <c r="R6303" s="16" t="s">
        <v>139</v>
      </c>
      <c r="S6303" s="16" t="s">
        <v>4621</v>
      </c>
      <c r="T6303" s="22">
        <v>5.94</v>
      </c>
      <c r="U6303" s="21">
        <v>44904</v>
      </c>
      <c r="W6303" s="20" t="s">
        <v>43</v>
      </c>
      <c r="X6303" s="16" t="s">
        <v>454</v>
      </c>
      <c r="Z6303" s="24" t="s">
        <v>32</v>
      </c>
      <c r="AA6303" s="24" t="s">
        <v>32</v>
      </c>
      <c r="AB6303" s="24" t="s">
        <v>32</v>
      </c>
      <c r="AC6303" s="24" t="s">
        <v>32</v>
      </c>
      <c r="AD6303" s="24" t="s">
        <v>32</v>
      </c>
      <c r="AE6303" s="24" t="s">
        <v>32</v>
      </c>
      <c r="AF6303" s="24" t="s">
        <v>32</v>
      </c>
      <c r="AG6303" s="24" t="s">
        <v>32</v>
      </c>
      <c r="AH6303" s="24" t="s">
        <v>32</v>
      </c>
    </row>
    <row r="6304" spans="1:35" ht="30" x14ac:dyDescent="0.25">
      <c r="A6304" s="17">
        <v>129689</v>
      </c>
      <c r="B6304" s="18">
        <v>1</v>
      </c>
      <c r="C6304" s="16" t="s">
        <v>73</v>
      </c>
      <c r="D6304" s="21">
        <v>43706</v>
      </c>
      <c r="E6304" s="16" t="s">
        <v>3608</v>
      </c>
      <c r="F6304" s="21">
        <v>44306</v>
      </c>
      <c r="G6304" s="16" t="s">
        <v>74</v>
      </c>
      <c r="H6304" s="26" t="s">
        <v>196</v>
      </c>
      <c r="I6304" s="16" t="s">
        <v>5642</v>
      </c>
      <c r="K6304" s="16" t="s">
        <v>5643</v>
      </c>
      <c r="L6304" s="16" t="s">
        <v>37</v>
      </c>
      <c r="M6304" s="26" t="s">
        <v>5644</v>
      </c>
      <c r="N6304" s="26" t="s">
        <v>5645</v>
      </c>
      <c r="O6304" s="16" t="s">
        <v>1139</v>
      </c>
      <c r="P6304" s="26" t="s">
        <v>1140</v>
      </c>
      <c r="T6304" s="22">
        <v>0.01</v>
      </c>
      <c r="W6304" s="20" t="s">
        <v>43</v>
      </c>
      <c r="X6304" s="16" t="s">
        <v>44</v>
      </c>
      <c r="Z6304" s="25">
        <v>0</v>
      </c>
      <c r="AA6304" s="25">
        <v>0</v>
      </c>
      <c r="AB6304" s="25">
        <v>6780</v>
      </c>
      <c r="AC6304" s="25">
        <v>0</v>
      </c>
      <c r="AD6304" s="25">
        <v>15000</v>
      </c>
      <c r="AE6304" s="25">
        <v>0</v>
      </c>
      <c r="AF6304" s="25">
        <v>6780</v>
      </c>
      <c r="AG6304" s="25">
        <v>0</v>
      </c>
      <c r="AH6304" s="25">
        <v>21780</v>
      </c>
      <c r="AI6304" s="16" t="s">
        <v>5646</v>
      </c>
    </row>
    <row r="6305" spans="1:35" ht="30" x14ac:dyDescent="0.25">
      <c r="A6305" s="17">
        <v>129690</v>
      </c>
      <c r="B6305" s="18">
        <v>1</v>
      </c>
      <c r="C6305" s="16" t="s">
        <v>73</v>
      </c>
      <c r="D6305" s="21">
        <v>43706</v>
      </c>
      <c r="E6305" s="16" t="s">
        <v>3608</v>
      </c>
      <c r="F6305" s="21">
        <v>43837</v>
      </c>
      <c r="G6305" s="16" t="s">
        <v>142</v>
      </c>
      <c r="H6305" s="26" t="s">
        <v>196</v>
      </c>
      <c r="I6305" s="16" t="s">
        <v>10149</v>
      </c>
      <c r="K6305" s="16" t="s">
        <v>10148</v>
      </c>
      <c r="L6305" s="16" t="s">
        <v>37</v>
      </c>
      <c r="M6305" s="26" t="s">
        <v>10147</v>
      </c>
      <c r="N6305" s="26" t="s">
        <v>5645</v>
      </c>
      <c r="O6305" s="16" t="s">
        <v>1139</v>
      </c>
      <c r="P6305" s="26" t="s">
        <v>1140</v>
      </c>
      <c r="T6305" s="22">
        <v>0.01</v>
      </c>
      <c r="W6305" s="20" t="s">
        <v>43</v>
      </c>
      <c r="X6305" s="16" t="s">
        <v>44</v>
      </c>
      <c r="Z6305" s="24" t="s">
        <v>32</v>
      </c>
      <c r="AA6305" s="24" t="s">
        <v>32</v>
      </c>
      <c r="AB6305" s="24" t="s">
        <v>32</v>
      </c>
      <c r="AC6305" s="24" t="s">
        <v>32</v>
      </c>
      <c r="AD6305" s="25">
        <v>15000</v>
      </c>
      <c r="AE6305" s="25">
        <v>0</v>
      </c>
      <c r="AF6305" s="25">
        <v>0</v>
      </c>
      <c r="AG6305" s="25">
        <v>0</v>
      </c>
      <c r="AH6305" s="25">
        <v>15000</v>
      </c>
      <c r="AI6305" s="16" t="s">
        <v>10146</v>
      </c>
    </row>
    <row r="6306" spans="1:35" ht="30" x14ac:dyDescent="0.25">
      <c r="A6306" s="17">
        <v>129691</v>
      </c>
      <c r="B6306" s="18">
        <v>1</v>
      </c>
      <c r="C6306" s="16" t="s">
        <v>73</v>
      </c>
      <c r="D6306" s="21">
        <v>43706</v>
      </c>
      <c r="E6306" s="16" t="s">
        <v>3608</v>
      </c>
      <c r="F6306" s="21">
        <v>43837</v>
      </c>
      <c r="G6306" s="16" t="s">
        <v>142</v>
      </c>
      <c r="H6306" s="26" t="s">
        <v>215</v>
      </c>
      <c r="I6306" s="16" t="s">
        <v>10145</v>
      </c>
      <c r="K6306" s="16" t="s">
        <v>10144</v>
      </c>
      <c r="L6306" s="16" t="s">
        <v>37</v>
      </c>
      <c r="M6306" s="26" t="s">
        <v>10143</v>
      </c>
      <c r="N6306" s="26" t="s">
        <v>5645</v>
      </c>
      <c r="O6306" s="16" t="s">
        <v>1139</v>
      </c>
      <c r="P6306" s="26" t="s">
        <v>1140</v>
      </c>
      <c r="T6306" s="22">
        <v>0.01</v>
      </c>
      <c r="W6306" s="20" t="s">
        <v>43</v>
      </c>
      <c r="X6306" s="16" t="s">
        <v>44</v>
      </c>
      <c r="Z6306" s="24" t="s">
        <v>32</v>
      </c>
      <c r="AA6306" s="24" t="s">
        <v>32</v>
      </c>
      <c r="AB6306" s="24" t="s">
        <v>32</v>
      </c>
      <c r="AC6306" s="24" t="s">
        <v>32</v>
      </c>
      <c r="AD6306" s="25">
        <v>15000</v>
      </c>
      <c r="AE6306" s="25">
        <v>0</v>
      </c>
      <c r="AF6306" s="25">
        <v>0</v>
      </c>
      <c r="AG6306" s="25">
        <v>0</v>
      </c>
      <c r="AH6306" s="25">
        <v>15000</v>
      </c>
      <c r="AI6306" s="16" t="s">
        <v>10142</v>
      </c>
    </row>
    <row r="6307" spans="1:35" ht="30" x14ac:dyDescent="0.25">
      <c r="A6307" s="17">
        <v>129692</v>
      </c>
      <c r="B6307" s="18">
        <v>1</v>
      </c>
      <c r="C6307" s="16" t="s">
        <v>73</v>
      </c>
      <c r="D6307" s="21">
        <v>43706</v>
      </c>
      <c r="E6307" s="16" t="s">
        <v>3608</v>
      </c>
      <c r="F6307" s="21">
        <v>44258</v>
      </c>
      <c r="G6307" s="16" t="s">
        <v>74</v>
      </c>
      <c r="H6307" s="26" t="s">
        <v>215</v>
      </c>
      <c r="I6307" s="16" t="s">
        <v>5647</v>
      </c>
      <c r="K6307" s="16" t="s">
        <v>5648</v>
      </c>
      <c r="L6307" s="16" t="s">
        <v>37</v>
      </c>
      <c r="M6307" s="26" t="s">
        <v>5649</v>
      </c>
      <c r="N6307" s="26" t="s">
        <v>5645</v>
      </c>
      <c r="O6307" s="16" t="s">
        <v>1139</v>
      </c>
      <c r="P6307" s="26" t="s">
        <v>1140</v>
      </c>
      <c r="T6307" s="22">
        <v>0.01</v>
      </c>
      <c r="W6307" s="20" t="s">
        <v>43</v>
      </c>
      <c r="X6307" s="16" t="s">
        <v>44</v>
      </c>
      <c r="Z6307" s="25">
        <v>0</v>
      </c>
      <c r="AA6307" s="25">
        <v>0</v>
      </c>
      <c r="AB6307" s="25">
        <v>78800</v>
      </c>
      <c r="AC6307" s="25">
        <v>0</v>
      </c>
      <c r="AD6307" s="25">
        <v>15000</v>
      </c>
      <c r="AE6307" s="25">
        <v>0</v>
      </c>
      <c r="AF6307" s="25">
        <v>78800</v>
      </c>
      <c r="AG6307" s="25">
        <v>0</v>
      </c>
      <c r="AH6307" s="25">
        <v>93800</v>
      </c>
      <c r="AI6307" s="16" t="s">
        <v>5650</v>
      </c>
    </row>
    <row r="6308" spans="1:35" ht="30" x14ac:dyDescent="0.25">
      <c r="A6308" s="17">
        <v>129693</v>
      </c>
      <c r="B6308" s="18">
        <v>1</v>
      </c>
      <c r="C6308" s="16" t="s">
        <v>73</v>
      </c>
      <c r="D6308" s="21">
        <v>43706</v>
      </c>
      <c r="E6308" s="16" t="s">
        <v>3608</v>
      </c>
      <c r="F6308" s="21">
        <v>43837</v>
      </c>
      <c r="G6308" s="16" t="s">
        <v>142</v>
      </c>
      <c r="H6308" s="26" t="s">
        <v>238</v>
      </c>
      <c r="I6308" s="16" t="s">
        <v>491</v>
      </c>
      <c r="J6308" s="20" t="s">
        <v>116</v>
      </c>
      <c r="K6308" s="16" t="s">
        <v>10141</v>
      </c>
      <c r="L6308" s="16" t="s">
        <v>116</v>
      </c>
      <c r="M6308" s="26" t="s">
        <v>10140</v>
      </c>
      <c r="N6308" s="26" t="s">
        <v>5645</v>
      </c>
      <c r="O6308" s="16" t="s">
        <v>1139</v>
      </c>
      <c r="P6308" s="26" t="s">
        <v>1140</v>
      </c>
      <c r="T6308" s="22">
        <v>0.01</v>
      </c>
      <c r="W6308" s="20" t="s">
        <v>43</v>
      </c>
      <c r="X6308" s="16" t="s">
        <v>140</v>
      </c>
      <c r="Z6308" s="24" t="s">
        <v>32</v>
      </c>
      <c r="AA6308" s="24" t="s">
        <v>32</v>
      </c>
      <c r="AB6308" s="24" t="s">
        <v>32</v>
      </c>
      <c r="AC6308" s="24" t="s">
        <v>32</v>
      </c>
      <c r="AD6308" s="25">
        <v>15000</v>
      </c>
      <c r="AE6308" s="25">
        <v>0</v>
      </c>
      <c r="AF6308" s="25">
        <v>0</v>
      </c>
      <c r="AG6308" s="25">
        <v>0</v>
      </c>
      <c r="AH6308" s="25">
        <v>15000</v>
      </c>
      <c r="AI6308" s="16" t="s">
        <v>10139</v>
      </c>
    </row>
    <row r="6309" spans="1:35" ht="30" x14ac:dyDescent="0.25">
      <c r="A6309" s="17">
        <v>129694</v>
      </c>
      <c r="B6309" s="18">
        <v>3</v>
      </c>
      <c r="C6309" s="16" t="s">
        <v>73</v>
      </c>
      <c r="D6309" s="21">
        <v>43706</v>
      </c>
      <c r="E6309" s="16" t="s">
        <v>3608</v>
      </c>
      <c r="F6309" s="21">
        <v>44315</v>
      </c>
      <c r="G6309" s="16" t="s">
        <v>832</v>
      </c>
      <c r="H6309" s="26" t="s">
        <v>255</v>
      </c>
      <c r="I6309" s="16" t="s">
        <v>10138</v>
      </c>
      <c r="K6309" s="16" t="s">
        <v>10137</v>
      </c>
      <c r="L6309" s="16" t="s">
        <v>37</v>
      </c>
      <c r="M6309" s="26" t="s">
        <v>10136</v>
      </c>
      <c r="N6309" s="26" t="s">
        <v>5645</v>
      </c>
      <c r="O6309" s="16" t="s">
        <v>1139</v>
      </c>
      <c r="P6309" s="26" t="s">
        <v>1140</v>
      </c>
      <c r="T6309" s="22">
        <v>0.01</v>
      </c>
      <c r="W6309" s="20" t="s">
        <v>43</v>
      </c>
      <c r="X6309" s="16" t="s">
        <v>44</v>
      </c>
      <c r="Z6309" s="24" t="s">
        <v>32</v>
      </c>
      <c r="AA6309" s="24" t="s">
        <v>32</v>
      </c>
      <c r="AB6309" s="24" t="s">
        <v>32</v>
      </c>
      <c r="AC6309" s="24" t="s">
        <v>32</v>
      </c>
      <c r="AD6309" s="25">
        <v>15000</v>
      </c>
      <c r="AE6309" s="25">
        <v>40070</v>
      </c>
      <c r="AF6309" s="25">
        <v>0</v>
      </c>
      <c r="AG6309" s="25">
        <v>0</v>
      </c>
      <c r="AH6309" s="25">
        <v>55070</v>
      </c>
    </row>
    <row r="6310" spans="1:35" ht="30" x14ac:dyDescent="0.25">
      <c r="A6310" s="17">
        <v>129695</v>
      </c>
      <c r="B6310" s="18">
        <v>3</v>
      </c>
      <c r="C6310" s="16" t="s">
        <v>73</v>
      </c>
      <c r="D6310" s="21">
        <v>43706</v>
      </c>
      <c r="E6310" s="16" t="s">
        <v>3608</v>
      </c>
      <c r="F6310" s="21">
        <v>43969</v>
      </c>
      <c r="G6310" s="16" t="s">
        <v>832</v>
      </c>
      <c r="H6310" s="26" t="s">
        <v>255</v>
      </c>
      <c r="I6310" s="16" t="s">
        <v>10135</v>
      </c>
      <c r="K6310" s="16" t="s">
        <v>10134</v>
      </c>
      <c r="L6310" s="16" t="s">
        <v>37</v>
      </c>
      <c r="M6310" s="26" t="s">
        <v>10133</v>
      </c>
      <c r="N6310" s="26" t="s">
        <v>5645</v>
      </c>
      <c r="O6310" s="16" t="s">
        <v>1139</v>
      </c>
      <c r="P6310" s="26" t="s">
        <v>1140</v>
      </c>
      <c r="T6310" s="22">
        <v>0.01</v>
      </c>
      <c r="W6310" s="20" t="s">
        <v>43</v>
      </c>
      <c r="X6310" s="16" t="s">
        <v>44</v>
      </c>
      <c r="Z6310" s="24" t="s">
        <v>32</v>
      </c>
      <c r="AA6310" s="24" t="s">
        <v>32</v>
      </c>
      <c r="AB6310" s="24" t="s">
        <v>32</v>
      </c>
      <c r="AC6310" s="24" t="s">
        <v>32</v>
      </c>
      <c r="AD6310" s="25">
        <v>15000</v>
      </c>
      <c r="AE6310" s="25">
        <v>0</v>
      </c>
      <c r="AF6310" s="25">
        <v>0</v>
      </c>
      <c r="AG6310" s="25">
        <v>0</v>
      </c>
      <c r="AH6310" s="25">
        <v>15000</v>
      </c>
    </row>
    <row r="6311" spans="1:35" ht="30" x14ac:dyDescent="0.25">
      <c r="A6311" s="17">
        <v>129696</v>
      </c>
      <c r="B6311" s="18">
        <v>4</v>
      </c>
      <c r="C6311" s="16" t="s">
        <v>73</v>
      </c>
      <c r="D6311" s="21">
        <v>43706</v>
      </c>
      <c r="E6311" s="16" t="s">
        <v>3608</v>
      </c>
      <c r="F6311" s="21">
        <v>44026</v>
      </c>
      <c r="G6311" s="16" t="s">
        <v>105</v>
      </c>
      <c r="H6311" s="26" t="s">
        <v>261</v>
      </c>
      <c r="I6311" s="16" t="s">
        <v>741</v>
      </c>
      <c r="J6311" s="20" t="s">
        <v>116</v>
      </c>
      <c r="K6311" s="16" t="s">
        <v>10132</v>
      </c>
      <c r="L6311" s="16" t="s">
        <v>116</v>
      </c>
      <c r="M6311" s="26" t="s">
        <v>10131</v>
      </c>
      <c r="N6311" s="26" t="s">
        <v>10130</v>
      </c>
      <c r="O6311" s="16" t="s">
        <v>1139</v>
      </c>
      <c r="P6311" s="26" t="s">
        <v>1140</v>
      </c>
      <c r="T6311" s="22">
        <v>0.01</v>
      </c>
      <c r="W6311" s="20" t="s">
        <v>43</v>
      </c>
      <c r="X6311" s="16" t="s">
        <v>78</v>
      </c>
      <c r="Z6311" s="24" t="s">
        <v>32</v>
      </c>
      <c r="AA6311" s="24" t="s">
        <v>32</v>
      </c>
      <c r="AB6311" s="24" t="s">
        <v>32</v>
      </c>
      <c r="AC6311" s="24" t="s">
        <v>32</v>
      </c>
      <c r="AD6311" s="25">
        <v>15000</v>
      </c>
      <c r="AE6311" s="25">
        <v>0</v>
      </c>
      <c r="AF6311" s="25">
        <v>0</v>
      </c>
      <c r="AG6311" s="25">
        <v>0</v>
      </c>
      <c r="AH6311" s="25">
        <v>15000</v>
      </c>
    </row>
    <row r="6312" spans="1:35" ht="30" x14ac:dyDescent="0.25">
      <c r="A6312" s="17">
        <v>129697</v>
      </c>
      <c r="B6312" s="18">
        <v>2</v>
      </c>
      <c r="C6312" s="16" t="s">
        <v>73</v>
      </c>
      <c r="D6312" s="21">
        <v>43706</v>
      </c>
      <c r="E6312" s="16" t="s">
        <v>3608</v>
      </c>
      <c r="F6312" s="21">
        <v>44018</v>
      </c>
      <c r="G6312" s="16" t="s">
        <v>514</v>
      </c>
      <c r="H6312" s="26" t="s">
        <v>267</v>
      </c>
      <c r="I6312" s="16" t="s">
        <v>1436</v>
      </c>
      <c r="J6312" s="20" t="s">
        <v>116</v>
      </c>
      <c r="L6312" s="16" t="s">
        <v>116</v>
      </c>
      <c r="M6312" s="26" t="s">
        <v>10129</v>
      </c>
      <c r="N6312" s="26" t="s">
        <v>5645</v>
      </c>
      <c r="O6312" s="16" t="s">
        <v>1139</v>
      </c>
      <c r="P6312" s="26" t="s">
        <v>1140</v>
      </c>
      <c r="T6312" s="22">
        <v>0.01</v>
      </c>
      <c r="W6312" s="20" t="s">
        <v>43</v>
      </c>
      <c r="X6312" s="16" t="s">
        <v>78</v>
      </c>
      <c r="Z6312" s="24" t="s">
        <v>32</v>
      </c>
      <c r="AA6312" s="24" t="s">
        <v>32</v>
      </c>
      <c r="AB6312" s="24" t="s">
        <v>32</v>
      </c>
      <c r="AC6312" s="24" t="s">
        <v>32</v>
      </c>
      <c r="AD6312" s="25">
        <v>15000</v>
      </c>
      <c r="AE6312" s="25">
        <v>0</v>
      </c>
      <c r="AF6312" s="25">
        <v>0</v>
      </c>
      <c r="AG6312" s="25">
        <v>0</v>
      </c>
      <c r="AH6312" s="25">
        <v>15000</v>
      </c>
      <c r="AI6312" s="16" t="s">
        <v>10128</v>
      </c>
    </row>
    <row r="6313" spans="1:35" x14ac:dyDescent="0.25">
      <c r="A6313" s="17">
        <v>129698</v>
      </c>
      <c r="B6313" s="18">
        <v>3</v>
      </c>
      <c r="C6313" s="16" t="s">
        <v>73</v>
      </c>
      <c r="D6313" s="21">
        <v>43707</v>
      </c>
      <c r="E6313" s="16" t="s">
        <v>1610</v>
      </c>
      <c r="F6313" s="21">
        <v>43966</v>
      </c>
      <c r="G6313" s="16" t="s">
        <v>1610</v>
      </c>
      <c r="H6313" s="26" t="s">
        <v>362</v>
      </c>
      <c r="L6313" s="16" t="s">
        <v>110</v>
      </c>
      <c r="M6313" s="26" t="s">
        <v>10127</v>
      </c>
      <c r="O6313" s="16" t="s">
        <v>1612</v>
      </c>
      <c r="T6313" s="23" t="s">
        <v>32</v>
      </c>
      <c r="W6313" s="20" t="s">
        <v>43</v>
      </c>
      <c r="Z6313" s="24" t="s">
        <v>32</v>
      </c>
      <c r="AA6313" s="24" t="s">
        <v>32</v>
      </c>
      <c r="AB6313" s="24" t="s">
        <v>32</v>
      </c>
      <c r="AC6313" s="24" t="s">
        <v>32</v>
      </c>
      <c r="AD6313" s="25">
        <v>0</v>
      </c>
      <c r="AE6313" s="25">
        <v>0</v>
      </c>
      <c r="AF6313" s="25">
        <v>198000</v>
      </c>
      <c r="AG6313" s="25">
        <v>0</v>
      </c>
      <c r="AH6313" s="25">
        <v>198000</v>
      </c>
      <c r="AI6313" s="16" t="s">
        <v>10126</v>
      </c>
    </row>
    <row r="6314" spans="1:35" ht="30" x14ac:dyDescent="0.25">
      <c r="A6314" s="17">
        <v>129699</v>
      </c>
      <c r="B6314" s="18">
        <v>3</v>
      </c>
      <c r="C6314" s="16" t="s">
        <v>73</v>
      </c>
      <c r="D6314" s="21">
        <v>43707</v>
      </c>
      <c r="E6314" s="16" t="s">
        <v>3608</v>
      </c>
      <c r="F6314" s="21">
        <v>43969</v>
      </c>
      <c r="G6314" s="16" t="s">
        <v>7399</v>
      </c>
      <c r="H6314" s="26" t="s">
        <v>98</v>
      </c>
      <c r="I6314" s="16" t="s">
        <v>10125</v>
      </c>
      <c r="K6314" s="16" t="s">
        <v>10124</v>
      </c>
      <c r="L6314" s="16" t="s">
        <v>37</v>
      </c>
      <c r="M6314" s="26" t="s">
        <v>10123</v>
      </c>
      <c r="N6314" s="26" t="s">
        <v>5645</v>
      </c>
      <c r="O6314" s="16" t="s">
        <v>1139</v>
      </c>
      <c r="P6314" s="26" t="s">
        <v>1140</v>
      </c>
      <c r="T6314" s="22">
        <v>0.01</v>
      </c>
      <c r="W6314" s="20" t="s">
        <v>43</v>
      </c>
      <c r="X6314" s="16" t="s">
        <v>78</v>
      </c>
      <c r="Z6314" s="24" t="s">
        <v>32</v>
      </c>
      <c r="AA6314" s="24" t="s">
        <v>32</v>
      </c>
      <c r="AB6314" s="24" t="s">
        <v>32</v>
      </c>
      <c r="AC6314" s="24" t="s">
        <v>32</v>
      </c>
      <c r="AD6314" s="25">
        <v>15000</v>
      </c>
      <c r="AE6314" s="25">
        <v>0</v>
      </c>
      <c r="AF6314" s="25">
        <v>0</v>
      </c>
      <c r="AG6314" s="25">
        <v>0</v>
      </c>
      <c r="AH6314" s="25">
        <v>15000</v>
      </c>
    </row>
    <row r="6315" spans="1:35" ht="30" x14ac:dyDescent="0.25">
      <c r="A6315" s="17">
        <v>129700</v>
      </c>
      <c r="B6315" s="18">
        <v>3</v>
      </c>
      <c r="C6315" s="16" t="s">
        <v>73</v>
      </c>
      <c r="D6315" s="21">
        <v>43707</v>
      </c>
      <c r="E6315" s="16" t="s">
        <v>3608</v>
      </c>
      <c r="F6315" s="21">
        <v>43969</v>
      </c>
      <c r="G6315" s="16" t="s">
        <v>7399</v>
      </c>
      <c r="H6315" s="26" t="s">
        <v>98</v>
      </c>
      <c r="I6315" s="16" t="s">
        <v>10122</v>
      </c>
      <c r="K6315" s="16" t="s">
        <v>10121</v>
      </c>
      <c r="L6315" s="16" t="s">
        <v>37</v>
      </c>
      <c r="M6315" s="26" t="s">
        <v>10120</v>
      </c>
      <c r="N6315" s="26" t="s">
        <v>5645</v>
      </c>
      <c r="O6315" s="16" t="s">
        <v>1139</v>
      </c>
      <c r="P6315" s="26" t="s">
        <v>1140</v>
      </c>
      <c r="T6315" s="22">
        <v>0.01</v>
      </c>
      <c r="W6315" s="20" t="s">
        <v>43</v>
      </c>
      <c r="X6315" s="16" t="s">
        <v>78</v>
      </c>
      <c r="Z6315" s="24" t="s">
        <v>32</v>
      </c>
      <c r="AA6315" s="24" t="s">
        <v>32</v>
      </c>
      <c r="AB6315" s="24" t="s">
        <v>32</v>
      </c>
      <c r="AC6315" s="24" t="s">
        <v>32</v>
      </c>
      <c r="AD6315" s="25">
        <v>15000</v>
      </c>
      <c r="AE6315" s="25">
        <v>0</v>
      </c>
      <c r="AF6315" s="25">
        <v>0</v>
      </c>
      <c r="AG6315" s="25">
        <v>0</v>
      </c>
      <c r="AH6315" s="25">
        <v>15000</v>
      </c>
    </row>
    <row r="6316" spans="1:35" ht="30" x14ac:dyDescent="0.25">
      <c r="A6316" s="17">
        <v>129701</v>
      </c>
      <c r="B6316" s="18">
        <v>3</v>
      </c>
      <c r="C6316" s="16" t="s">
        <v>73</v>
      </c>
      <c r="D6316" s="21">
        <v>43707</v>
      </c>
      <c r="E6316" s="16" t="s">
        <v>3608</v>
      </c>
      <c r="F6316" s="21">
        <v>43969</v>
      </c>
      <c r="G6316" s="16" t="s">
        <v>7399</v>
      </c>
      <c r="H6316" s="26" t="s">
        <v>98</v>
      </c>
      <c r="I6316" s="16" t="s">
        <v>10119</v>
      </c>
      <c r="K6316" s="16" t="s">
        <v>10118</v>
      </c>
      <c r="L6316" s="16" t="s">
        <v>37</v>
      </c>
      <c r="M6316" s="26" t="s">
        <v>10117</v>
      </c>
      <c r="N6316" s="26" t="s">
        <v>5645</v>
      </c>
      <c r="O6316" s="16" t="s">
        <v>1139</v>
      </c>
      <c r="P6316" s="26" t="s">
        <v>1140</v>
      </c>
      <c r="T6316" s="22">
        <v>0.01</v>
      </c>
      <c r="W6316" s="20" t="s">
        <v>43</v>
      </c>
      <c r="X6316" s="16" t="s">
        <v>78</v>
      </c>
      <c r="Z6316" s="24" t="s">
        <v>32</v>
      </c>
      <c r="AA6316" s="24" t="s">
        <v>32</v>
      </c>
      <c r="AB6316" s="24" t="s">
        <v>32</v>
      </c>
      <c r="AC6316" s="24" t="s">
        <v>32</v>
      </c>
      <c r="AD6316" s="25">
        <v>15000</v>
      </c>
      <c r="AE6316" s="25">
        <v>0</v>
      </c>
      <c r="AF6316" s="25">
        <v>0</v>
      </c>
      <c r="AG6316" s="25">
        <v>0</v>
      </c>
      <c r="AH6316" s="25">
        <v>15000</v>
      </c>
    </row>
    <row r="6317" spans="1:35" ht="30" x14ac:dyDescent="0.25">
      <c r="A6317" s="17">
        <v>129702</v>
      </c>
      <c r="B6317" s="18">
        <v>3</v>
      </c>
      <c r="C6317" s="16" t="s">
        <v>73</v>
      </c>
      <c r="D6317" s="21">
        <v>43707</v>
      </c>
      <c r="E6317" s="16" t="s">
        <v>3608</v>
      </c>
      <c r="F6317" s="21">
        <v>43969</v>
      </c>
      <c r="G6317" s="16" t="s">
        <v>7399</v>
      </c>
      <c r="H6317" s="26" t="s">
        <v>98</v>
      </c>
      <c r="I6317" s="16" t="s">
        <v>10116</v>
      </c>
      <c r="K6317" s="16" t="s">
        <v>10115</v>
      </c>
      <c r="L6317" s="16" t="s">
        <v>37</v>
      </c>
      <c r="M6317" s="26" t="s">
        <v>10114</v>
      </c>
      <c r="N6317" s="26" t="s">
        <v>5645</v>
      </c>
      <c r="O6317" s="16" t="s">
        <v>1139</v>
      </c>
      <c r="P6317" s="26" t="s">
        <v>1140</v>
      </c>
      <c r="T6317" s="22">
        <v>0.01</v>
      </c>
      <c r="W6317" s="20" t="s">
        <v>43</v>
      </c>
      <c r="X6317" s="16" t="s">
        <v>44</v>
      </c>
      <c r="Z6317" s="24" t="s">
        <v>32</v>
      </c>
      <c r="AA6317" s="24" t="s">
        <v>32</v>
      </c>
      <c r="AB6317" s="24" t="s">
        <v>32</v>
      </c>
      <c r="AC6317" s="24" t="s">
        <v>32</v>
      </c>
      <c r="AD6317" s="25">
        <v>15000</v>
      </c>
      <c r="AE6317" s="25">
        <v>0</v>
      </c>
      <c r="AF6317" s="25">
        <v>0</v>
      </c>
      <c r="AG6317" s="25">
        <v>0</v>
      </c>
      <c r="AH6317" s="25">
        <v>15000</v>
      </c>
    </row>
    <row r="6318" spans="1:35" ht="30" x14ac:dyDescent="0.25">
      <c r="A6318" s="17">
        <v>129703</v>
      </c>
      <c r="B6318" s="18">
        <v>3</v>
      </c>
      <c r="C6318" s="16" t="s">
        <v>73</v>
      </c>
      <c r="D6318" s="21">
        <v>43707</v>
      </c>
      <c r="E6318" s="16" t="s">
        <v>3608</v>
      </c>
      <c r="F6318" s="21">
        <v>43969</v>
      </c>
      <c r="G6318" s="16" t="s">
        <v>832</v>
      </c>
      <c r="H6318" s="26" t="s">
        <v>98</v>
      </c>
      <c r="I6318" s="16" t="s">
        <v>10113</v>
      </c>
      <c r="K6318" s="16" t="s">
        <v>10112</v>
      </c>
      <c r="L6318" s="16" t="s">
        <v>37</v>
      </c>
      <c r="M6318" s="26" t="s">
        <v>10111</v>
      </c>
      <c r="N6318" s="26" t="s">
        <v>5645</v>
      </c>
      <c r="O6318" s="16" t="s">
        <v>1139</v>
      </c>
      <c r="P6318" s="26" t="s">
        <v>1140</v>
      </c>
      <c r="T6318" s="22">
        <v>0.01</v>
      </c>
      <c r="W6318" s="20" t="s">
        <v>43</v>
      </c>
      <c r="X6318" s="16" t="s">
        <v>78</v>
      </c>
      <c r="Z6318" s="24" t="s">
        <v>32</v>
      </c>
      <c r="AA6318" s="24" t="s">
        <v>32</v>
      </c>
      <c r="AB6318" s="24" t="s">
        <v>32</v>
      </c>
      <c r="AC6318" s="24" t="s">
        <v>32</v>
      </c>
      <c r="AD6318" s="25">
        <v>15000</v>
      </c>
      <c r="AE6318" s="25">
        <v>0</v>
      </c>
      <c r="AF6318" s="25">
        <v>0</v>
      </c>
      <c r="AG6318" s="25">
        <v>0</v>
      </c>
      <c r="AH6318" s="25">
        <v>15000</v>
      </c>
    </row>
    <row r="6319" spans="1:35" ht="30" x14ac:dyDescent="0.25">
      <c r="A6319" s="17">
        <v>129704</v>
      </c>
      <c r="B6319" s="18">
        <v>3</v>
      </c>
      <c r="C6319" s="16" t="s">
        <v>73</v>
      </c>
      <c r="D6319" s="21">
        <v>43707</v>
      </c>
      <c r="E6319" s="16" t="s">
        <v>3608</v>
      </c>
      <c r="F6319" s="21">
        <v>43969</v>
      </c>
      <c r="G6319" s="16" t="s">
        <v>7399</v>
      </c>
      <c r="H6319" s="26" t="s">
        <v>98</v>
      </c>
      <c r="I6319" s="16" t="s">
        <v>10110</v>
      </c>
      <c r="K6319" s="16" t="s">
        <v>8983</v>
      </c>
      <c r="L6319" s="16" t="s">
        <v>37</v>
      </c>
      <c r="M6319" s="26" t="s">
        <v>10109</v>
      </c>
      <c r="N6319" s="26" t="s">
        <v>5645</v>
      </c>
      <c r="O6319" s="16" t="s">
        <v>1139</v>
      </c>
      <c r="P6319" s="26" t="s">
        <v>1140</v>
      </c>
      <c r="T6319" s="22">
        <v>0.01</v>
      </c>
      <c r="W6319" s="20" t="s">
        <v>43</v>
      </c>
      <c r="X6319" s="16" t="s">
        <v>78</v>
      </c>
      <c r="Z6319" s="24" t="s">
        <v>32</v>
      </c>
      <c r="AA6319" s="24" t="s">
        <v>32</v>
      </c>
      <c r="AB6319" s="24" t="s">
        <v>32</v>
      </c>
      <c r="AC6319" s="24" t="s">
        <v>32</v>
      </c>
      <c r="AD6319" s="25">
        <v>15000</v>
      </c>
      <c r="AE6319" s="25">
        <v>0</v>
      </c>
      <c r="AF6319" s="25">
        <v>0</v>
      </c>
      <c r="AG6319" s="25">
        <v>0</v>
      </c>
      <c r="AH6319" s="25">
        <v>15000</v>
      </c>
    </row>
    <row r="6320" spans="1:35" ht="30" x14ac:dyDescent="0.25">
      <c r="A6320" s="17">
        <v>129705</v>
      </c>
      <c r="B6320" s="18">
        <v>3</v>
      </c>
      <c r="C6320" s="16" t="s">
        <v>73</v>
      </c>
      <c r="D6320" s="21">
        <v>43707</v>
      </c>
      <c r="E6320" s="16" t="s">
        <v>3608</v>
      </c>
      <c r="F6320" s="21">
        <v>43969</v>
      </c>
      <c r="G6320" s="16" t="s">
        <v>7399</v>
      </c>
      <c r="H6320" s="26" t="s">
        <v>98</v>
      </c>
      <c r="I6320" s="16" t="s">
        <v>10108</v>
      </c>
      <c r="K6320" s="16" t="s">
        <v>10107</v>
      </c>
      <c r="L6320" s="16" t="s">
        <v>37</v>
      </c>
      <c r="M6320" s="26" t="s">
        <v>10106</v>
      </c>
      <c r="N6320" s="26" t="s">
        <v>5645</v>
      </c>
      <c r="O6320" s="16" t="s">
        <v>1139</v>
      </c>
      <c r="P6320" s="26" t="s">
        <v>1140</v>
      </c>
      <c r="T6320" s="22">
        <v>0.01</v>
      </c>
      <c r="W6320" s="20" t="s">
        <v>43</v>
      </c>
      <c r="X6320" s="16" t="s">
        <v>78</v>
      </c>
      <c r="Z6320" s="24" t="s">
        <v>32</v>
      </c>
      <c r="AA6320" s="24" t="s">
        <v>32</v>
      </c>
      <c r="AB6320" s="24" t="s">
        <v>32</v>
      </c>
      <c r="AC6320" s="24" t="s">
        <v>32</v>
      </c>
      <c r="AD6320" s="25">
        <v>15000</v>
      </c>
      <c r="AE6320" s="25">
        <v>0</v>
      </c>
      <c r="AF6320" s="25">
        <v>0</v>
      </c>
      <c r="AG6320" s="25">
        <v>0</v>
      </c>
      <c r="AH6320" s="25">
        <v>15000</v>
      </c>
    </row>
    <row r="6321" spans="1:35" ht="30" x14ac:dyDescent="0.25">
      <c r="A6321" s="17">
        <v>129706</v>
      </c>
      <c r="B6321" s="18">
        <v>4</v>
      </c>
      <c r="C6321" s="16" t="s">
        <v>73</v>
      </c>
      <c r="D6321" s="21">
        <v>43707</v>
      </c>
      <c r="E6321" s="16" t="s">
        <v>3608</v>
      </c>
      <c r="F6321" s="21">
        <v>44026</v>
      </c>
      <c r="G6321" s="16" t="s">
        <v>105</v>
      </c>
      <c r="H6321" s="26" t="s">
        <v>270</v>
      </c>
      <c r="I6321" s="16" t="s">
        <v>10105</v>
      </c>
      <c r="K6321" s="16" t="s">
        <v>10104</v>
      </c>
      <c r="L6321" s="16" t="s">
        <v>37</v>
      </c>
      <c r="M6321" s="26" t="s">
        <v>10103</v>
      </c>
      <c r="N6321" s="26" t="s">
        <v>5645</v>
      </c>
      <c r="O6321" s="16" t="s">
        <v>1139</v>
      </c>
      <c r="P6321" s="26" t="s">
        <v>1140</v>
      </c>
      <c r="T6321" s="22">
        <v>0.01</v>
      </c>
      <c r="W6321" s="20" t="s">
        <v>43</v>
      </c>
      <c r="X6321" s="16" t="s">
        <v>44</v>
      </c>
      <c r="Z6321" s="24" t="s">
        <v>32</v>
      </c>
      <c r="AA6321" s="24" t="s">
        <v>32</v>
      </c>
      <c r="AB6321" s="24" t="s">
        <v>32</v>
      </c>
      <c r="AC6321" s="24" t="s">
        <v>32</v>
      </c>
      <c r="AD6321" s="25">
        <v>15000</v>
      </c>
      <c r="AE6321" s="25">
        <v>0</v>
      </c>
      <c r="AF6321" s="25">
        <v>0</v>
      </c>
      <c r="AG6321" s="25">
        <v>0</v>
      </c>
      <c r="AH6321" s="25">
        <v>15000</v>
      </c>
    </row>
    <row r="6322" spans="1:35" ht="30" x14ac:dyDescent="0.25">
      <c r="A6322" s="17">
        <v>129707</v>
      </c>
      <c r="B6322" s="18">
        <v>4</v>
      </c>
      <c r="C6322" s="16" t="s">
        <v>73</v>
      </c>
      <c r="D6322" s="21">
        <v>43707</v>
      </c>
      <c r="E6322" s="16" t="s">
        <v>3608</v>
      </c>
      <c r="F6322" s="21">
        <v>44026</v>
      </c>
      <c r="G6322" s="16" t="s">
        <v>105</v>
      </c>
      <c r="H6322" s="26" t="s">
        <v>270</v>
      </c>
      <c r="I6322" s="16" t="s">
        <v>10102</v>
      </c>
      <c r="K6322" s="16" t="s">
        <v>4661</v>
      </c>
      <c r="L6322" s="16" t="s">
        <v>37</v>
      </c>
      <c r="M6322" s="26" t="s">
        <v>10101</v>
      </c>
      <c r="N6322" s="26" t="s">
        <v>5645</v>
      </c>
      <c r="O6322" s="16" t="s">
        <v>1139</v>
      </c>
      <c r="P6322" s="26" t="s">
        <v>1140</v>
      </c>
      <c r="T6322" s="22">
        <v>0.01</v>
      </c>
      <c r="W6322" s="20" t="s">
        <v>43</v>
      </c>
      <c r="X6322" s="16" t="s">
        <v>44</v>
      </c>
      <c r="Z6322" s="24" t="s">
        <v>32</v>
      </c>
      <c r="AA6322" s="24" t="s">
        <v>32</v>
      </c>
      <c r="AB6322" s="24" t="s">
        <v>32</v>
      </c>
      <c r="AC6322" s="24" t="s">
        <v>32</v>
      </c>
      <c r="AD6322" s="25">
        <v>15000</v>
      </c>
      <c r="AE6322" s="25">
        <v>0</v>
      </c>
      <c r="AF6322" s="25">
        <v>0</v>
      </c>
      <c r="AG6322" s="25">
        <v>0</v>
      </c>
      <c r="AH6322" s="25">
        <v>15000</v>
      </c>
    </row>
    <row r="6323" spans="1:35" x14ac:dyDescent="0.25">
      <c r="A6323" s="17">
        <v>129708</v>
      </c>
      <c r="B6323" s="18">
        <v>2</v>
      </c>
      <c r="C6323" s="16" t="s">
        <v>73</v>
      </c>
      <c r="D6323" s="21">
        <v>43707</v>
      </c>
      <c r="E6323" s="16" t="s">
        <v>1517</v>
      </c>
      <c r="F6323" s="21">
        <v>44314</v>
      </c>
      <c r="G6323" s="16" t="s">
        <v>514</v>
      </c>
      <c r="H6323" s="26" t="s">
        <v>267</v>
      </c>
      <c r="I6323" s="16" t="s">
        <v>5651</v>
      </c>
      <c r="K6323" s="16" t="s">
        <v>5652</v>
      </c>
      <c r="L6323" s="16" t="s">
        <v>37</v>
      </c>
      <c r="M6323" s="26" t="s">
        <v>5653</v>
      </c>
      <c r="N6323" s="26" t="s">
        <v>5654</v>
      </c>
      <c r="O6323" s="16" t="s">
        <v>53</v>
      </c>
      <c r="P6323" s="26" t="s">
        <v>40</v>
      </c>
      <c r="R6323" s="16" t="s">
        <v>41</v>
      </c>
      <c r="S6323" s="16" t="s">
        <v>42</v>
      </c>
      <c r="T6323" s="22">
        <v>0.01</v>
      </c>
      <c r="U6323" s="21">
        <v>45250</v>
      </c>
      <c r="W6323" s="20" t="s">
        <v>43</v>
      </c>
      <c r="X6323" s="16" t="s">
        <v>44</v>
      </c>
      <c r="Y6323" s="26" t="s">
        <v>5655</v>
      </c>
      <c r="Z6323" s="25">
        <v>103950</v>
      </c>
      <c r="AA6323" s="25">
        <v>0</v>
      </c>
      <c r="AB6323" s="25">
        <v>0</v>
      </c>
      <c r="AC6323" s="25">
        <v>0</v>
      </c>
      <c r="AD6323" s="25">
        <v>215600</v>
      </c>
      <c r="AE6323" s="25">
        <v>0</v>
      </c>
      <c r="AF6323" s="25">
        <v>0</v>
      </c>
      <c r="AG6323" s="25">
        <v>0</v>
      </c>
      <c r="AH6323" s="25">
        <v>215600</v>
      </c>
      <c r="AI6323" s="16" t="s">
        <v>5656</v>
      </c>
    </row>
    <row r="6324" spans="1:35" x14ac:dyDescent="0.25">
      <c r="A6324" s="17">
        <v>129709</v>
      </c>
      <c r="B6324" s="18">
        <v>2</v>
      </c>
      <c r="C6324" s="16" t="s">
        <v>73</v>
      </c>
      <c r="D6324" s="21">
        <v>43711</v>
      </c>
      <c r="E6324" s="16" t="s">
        <v>142</v>
      </c>
      <c r="F6324" s="21">
        <v>44279</v>
      </c>
      <c r="G6324" s="16" t="s">
        <v>75</v>
      </c>
      <c r="H6324" s="26" t="s">
        <v>170</v>
      </c>
      <c r="I6324" s="16" t="s">
        <v>5062</v>
      </c>
      <c r="J6324" s="20" t="s">
        <v>116</v>
      </c>
      <c r="L6324" s="16" t="s">
        <v>116</v>
      </c>
      <c r="M6324" s="26" t="s">
        <v>10100</v>
      </c>
      <c r="O6324" s="16" t="s">
        <v>151</v>
      </c>
      <c r="P6324" s="26" t="s">
        <v>890</v>
      </c>
      <c r="T6324" s="23" t="s">
        <v>32</v>
      </c>
      <c r="W6324" s="20" t="s">
        <v>43</v>
      </c>
      <c r="Z6324" s="24" t="s">
        <v>32</v>
      </c>
      <c r="AA6324" s="24" t="s">
        <v>32</v>
      </c>
      <c r="AB6324" s="24" t="s">
        <v>32</v>
      </c>
      <c r="AC6324" s="24" t="s">
        <v>32</v>
      </c>
      <c r="AD6324" s="25">
        <v>0</v>
      </c>
      <c r="AE6324" s="25">
        <v>0</v>
      </c>
      <c r="AF6324" s="25">
        <v>1</v>
      </c>
      <c r="AG6324" s="25">
        <v>0</v>
      </c>
      <c r="AH6324" s="25">
        <v>1</v>
      </c>
      <c r="AI6324" s="16" t="s">
        <v>10099</v>
      </c>
    </row>
    <row r="6325" spans="1:35" ht="30" x14ac:dyDescent="0.25">
      <c r="A6325" s="17">
        <v>129710</v>
      </c>
      <c r="B6325" s="18">
        <v>4</v>
      </c>
      <c r="C6325" s="16" t="s">
        <v>73</v>
      </c>
      <c r="D6325" s="21">
        <v>43711</v>
      </c>
      <c r="E6325" s="16" t="s">
        <v>1610</v>
      </c>
      <c r="F6325" s="21">
        <v>43711</v>
      </c>
      <c r="G6325" s="16" t="s">
        <v>1610</v>
      </c>
      <c r="H6325" s="26" t="s">
        <v>186</v>
      </c>
      <c r="M6325" s="26" t="s">
        <v>10098</v>
      </c>
      <c r="O6325" s="16" t="s">
        <v>4543</v>
      </c>
      <c r="T6325" s="23" t="s">
        <v>32</v>
      </c>
      <c r="W6325" s="20" t="s">
        <v>43</v>
      </c>
      <c r="Z6325" s="24" t="s">
        <v>32</v>
      </c>
      <c r="AA6325" s="24" t="s">
        <v>32</v>
      </c>
      <c r="AB6325" s="24" t="s">
        <v>32</v>
      </c>
      <c r="AC6325" s="24" t="s">
        <v>32</v>
      </c>
      <c r="AD6325" s="25">
        <v>0</v>
      </c>
      <c r="AE6325" s="25">
        <v>0</v>
      </c>
      <c r="AF6325" s="25">
        <v>1102070.7</v>
      </c>
      <c r="AG6325" s="25">
        <v>0</v>
      </c>
      <c r="AH6325" s="25">
        <v>1102070.7</v>
      </c>
      <c r="AI6325" s="16" t="s">
        <v>10097</v>
      </c>
    </row>
    <row r="6326" spans="1:35" x14ac:dyDescent="0.25">
      <c r="A6326" s="17">
        <v>129711</v>
      </c>
      <c r="B6326" s="18">
        <v>3</v>
      </c>
      <c r="C6326" s="16" t="s">
        <v>474</v>
      </c>
      <c r="D6326" s="21">
        <v>43711</v>
      </c>
      <c r="E6326" s="16" t="s">
        <v>486</v>
      </c>
      <c r="F6326" s="21">
        <v>44092</v>
      </c>
      <c r="G6326" s="16" t="s">
        <v>32</v>
      </c>
      <c r="H6326" s="26" t="s">
        <v>98</v>
      </c>
      <c r="I6326" s="16" t="s">
        <v>155</v>
      </c>
      <c r="J6326" s="20" t="s">
        <v>148</v>
      </c>
      <c r="L6326" s="16" t="s">
        <v>149</v>
      </c>
      <c r="M6326" s="26" t="s">
        <v>5657</v>
      </c>
      <c r="O6326" s="16" t="s">
        <v>179</v>
      </c>
      <c r="P6326" s="26" t="s">
        <v>79</v>
      </c>
      <c r="R6326" s="16" t="s">
        <v>41</v>
      </c>
      <c r="S6326" s="16" t="s">
        <v>84</v>
      </c>
      <c r="T6326" s="22">
        <v>4.4999999999999998E-2</v>
      </c>
      <c r="U6326" s="21">
        <v>43980</v>
      </c>
      <c r="W6326" s="20" t="s">
        <v>43</v>
      </c>
      <c r="X6326" s="16" t="s">
        <v>454</v>
      </c>
      <c r="Y6326" s="26" t="s">
        <v>5658</v>
      </c>
      <c r="Z6326" s="25">
        <v>0</v>
      </c>
      <c r="AA6326" s="25">
        <v>0</v>
      </c>
      <c r="AB6326" s="25">
        <v>300453</v>
      </c>
      <c r="AC6326" s="25">
        <v>0</v>
      </c>
      <c r="AD6326" s="25">
        <v>0</v>
      </c>
      <c r="AE6326" s="25">
        <v>0</v>
      </c>
      <c r="AF6326" s="25">
        <v>341953</v>
      </c>
      <c r="AG6326" s="25">
        <v>0</v>
      </c>
      <c r="AH6326" s="25">
        <v>341953</v>
      </c>
      <c r="AI6326" s="16" t="s">
        <v>5659</v>
      </c>
    </row>
    <row r="6327" spans="1:35" ht="30" x14ac:dyDescent="0.25">
      <c r="A6327" s="17">
        <v>129712</v>
      </c>
      <c r="B6327" s="18">
        <v>1</v>
      </c>
      <c r="C6327" s="16" t="s">
        <v>73</v>
      </c>
      <c r="D6327" s="21">
        <v>43711</v>
      </c>
      <c r="E6327" s="16" t="s">
        <v>3608</v>
      </c>
      <c r="F6327" s="21">
        <v>43837</v>
      </c>
      <c r="G6327" s="16" t="s">
        <v>142</v>
      </c>
      <c r="H6327" s="26" t="s">
        <v>146</v>
      </c>
      <c r="I6327" s="16" t="s">
        <v>10096</v>
      </c>
      <c r="K6327" s="16" t="s">
        <v>10095</v>
      </c>
      <c r="L6327" s="16" t="s">
        <v>37</v>
      </c>
      <c r="M6327" s="26" t="s">
        <v>10094</v>
      </c>
      <c r="N6327" s="26" t="s">
        <v>5645</v>
      </c>
      <c r="O6327" s="16" t="s">
        <v>1139</v>
      </c>
      <c r="P6327" s="26" t="s">
        <v>1140</v>
      </c>
      <c r="T6327" s="22">
        <v>0.01</v>
      </c>
      <c r="W6327" s="20" t="s">
        <v>43</v>
      </c>
      <c r="X6327" s="16" t="s">
        <v>44</v>
      </c>
      <c r="Z6327" s="24" t="s">
        <v>32</v>
      </c>
      <c r="AA6327" s="24" t="s">
        <v>32</v>
      </c>
      <c r="AB6327" s="24" t="s">
        <v>32</v>
      </c>
      <c r="AC6327" s="24" t="s">
        <v>32</v>
      </c>
      <c r="AD6327" s="25">
        <v>15000</v>
      </c>
      <c r="AE6327" s="25">
        <v>0</v>
      </c>
      <c r="AF6327" s="25">
        <v>0</v>
      </c>
      <c r="AG6327" s="25">
        <v>0</v>
      </c>
      <c r="AH6327" s="25">
        <v>15000</v>
      </c>
      <c r="AI6327" s="16" t="s">
        <v>10093</v>
      </c>
    </row>
    <row r="6328" spans="1:35" ht="30" x14ac:dyDescent="0.25">
      <c r="A6328" s="17">
        <v>129713</v>
      </c>
      <c r="B6328" s="18">
        <v>1</v>
      </c>
      <c r="C6328" s="16" t="s">
        <v>73</v>
      </c>
      <c r="D6328" s="21">
        <v>43711</v>
      </c>
      <c r="E6328" s="16" t="s">
        <v>3608</v>
      </c>
      <c r="F6328" s="21">
        <v>43837</v>
      </c>
      <c r="G6328" s="16" t="s">
        <v>142</v>
      </c>
      <c r="H6328" s="26" t="s">
        <v>146</v>
      </c>
      <c r="I6328" s="16" t="s">
        <v>10092</v>
      </c>
      <c r="K6328" s="16" t="s">
        <v>10091</v>
      </c>
      <c r="L6328" s="16" t="s">
        <v>37</v>
      </c>
      <c r="M6328" s="26" t="s">
        <v>10090</v>
      </c>
      <c r="N6328" s="26" t="s">
        <v>5645</v>
      </c>
      <c r="O6328" s="16" t="s">
        <v>1139</v>
      </c>
      <c r="P6328" s="26" t="s">
        <v>1140</v>
      </c>
      <c r="T6328" s="22">
        <v>0.01</v>
      </c>
      <c r="W6328" s="20" t="s">
        <v>43</v>
      </c>
      <c r="X6328" s="16" t="s">
        <v>78</v>
      </c>
      <c r="Z6328" s="24" t="s">
        <v>32</v>
      </c>
      <c r="AA6328" s="24" t="s">
        <v>32</v>
      </c>
      <c r="AB6328" s="24" t="s">
        <v>32</v>
      </c>
      <c r="AC6328" s="24" t="s">
        <v>32</v>
      </c>
      <c r="AD6328" s="25">
        <v>15000</v>
      </c>
      <c r="AE6328" s="25">
        <v>0</v>
      </c>
      <c r="AF6328" s="25">
        <v>0</v>
      </c>
      <c r="AG6328" s="25">
        <v>0</v>
      </c>
      <c r="AH6328" s="25">
        <v>15000</v>
      </c>
      <c r="AI6328" s="16" t="s">
        <v>10089</v>
      </c>
    </row>
    <row r="6329" spans="1:35" ht="30" x14ac:dyDescent="0.25">
      <c r="A6329" s="17">
        <v>129714</v>
      </c>
      <c r="B6329" s="18">
        <v>1</v>
      </c>
      <c r="C6329" s="16" t="s">
        <v>73</v>
      </c>
      <c r="D6329" s="21">
        <v>43711</v>
      </c>
      <c r="E6329" s="16" t="s">
        <v>3608</v>
      </c>
      <c r="F6329" s="21">
        <v>43837</v>
      </c>
      <c r="G6329" s="16" t="s">
        <v>142</v>
      </c>
      <c r="H6329" s="26" t="s">
        <v>146</v>
      </c>
      <c r="I6329" s="16" t="s">
        <v>4766</v>
      </c>
      <c r="K6329" s="16" t="s">
        <v>2875</v>
      </c>
      <c r="L6329" s="16" t="s">
        <v>37</v>
      </c>
      <c r="M6329" s="26" t="s">
        <v>10088</v>
      </c>
      <c r="N6329" s="26" t="s">
        <v>5645</v>
      </c>
      <c r="O6329" s="16" t="s">
        <v>1139</v>
      </c>
      <c r="P6329" s="26" t="s">
        <v>1140</v>
      </c>
      <c r="T6329" s="22">
        <v>0.01</v>
      </c>
      <c r="W6329" s="20" t="s">
        <v>43</v>
      </c>
      <c r="X6329" s="16" t="s">
        <v>78</v>
      </c>
      <c r="Z6329" s="24" t="s">
        <v>32</v>
      </c>
      <c r="AA6329" s="24" t="s">
        <v>32</v>
      </c>
      <c r="AB6329" s="24" t="s">
        <v>32</v>
      </c>
      <c r="AC6329" s="24" t="s">
        <v>32</v>
      </c>
      <c r="AD6329" s="25">
        <v>15000</v>
      </c>
      <c r="AE6329" s="25">
        <v>0</v>
      </c>
      <c r="AF6329" s="25">
        <v>0</v>
      </c>
      <c r="AG6329" s="25">
        <v>0</v>
      </c>
      <c r="AH6329" s="25">
        <v>15000</v>
      </c>
      <c r="AI6329" s="16" t="s">
        <v>10087</v>
      </c>
    </row>
    <row r="6330" spans="1:35" ht="30" x14ac:dyDescent="0.25">
      <c r="A6330" s="17">
        <v>129715</v>
      </c>
      <c r="B6330" s="18">
        <v>1</v>
      </c>
      <c r="C6330" s="16" t="s">
        <v>73</v>
      </c>
      <c r="D6330" s="21">
        <v>43711</v>
      </c>
      <c r="E6330" s="16" t="s">
        <v>3608</v>
      </c>
      <c r="F6330" s="21">
        <v>43837</v>
      </c>
      <c r="G6330" s="16" t="s">
        <v>74</v>
      </c>
      <c r="H6330" s="26" t="s">
        <v>146</v>
      </c>
      <c r="I6330" s="16" t="s">
        <v>10086</v>
      </c>
      <c r="K6330" s="16" t="s">
        <v>10085</v>
      </c>
      <c r="L6330" s="16" t="s">
        <v>37</v>
      </c>
      <c r="M6330" s="26" t="s">
        <v>10084</v>
      </c>
      <c r="N6330" s="26" t="s">
        <v>5645</v>
      </c>
      <c r="O6330" s="16" t="s">
        <v>1139</v>
      </c>
      <c r="P6330" s="26" t="s">
        <v>1140</v>
      </c>
      <c r="T6330" s="22">
        <v>0.01</v>
      </c>
      <c r="W6330" s="20" t="s">
        <v>43</v>
      </c>
      <c r="X6330" s="16" t="s">
        <v>44</v>
      </c>
      <c r="Z6330" s="24" t="s">
        <v>32</v>
      </c>
      <c r="AA6330" s="24" t="s">
        <v>32</v>
      </c>
      <c r="AB6330" s="24" t="s">
        <v>32</v>
      </c>
      <c r="AC6330" s="24" t="s">
        <v>32</v>
      </c>
      <c r="AD6330" s="25">
        <v>15000</v>
      </c>
      <c r="AE6330" s="25">
        <v>0</v>
      </c>
      <c r="AF6330" s="25">
        <v>0</v>
      </c>
      <c r="AG6330" s="25">
        <v>0</v>
      </c>
      <c r="AH6330" s="25">
        <v>15000</v>
      </c>
      <c r="AI6330" s="16" t="s">
        <v>10083</v>
      </c>
    </row>
    <row r="6331" spans="1:35" ht="30" x14ac:dyDescent="0.25">
      <c r="A6331" s="17">
        <v>129716</v>
      </c>
      <c r="B6331" s="18">
        <v>1</v>
      </c>
      <c r="C6331" s="16" t="s">
        <v>73</v>
      </c>
      <c r="D6331" s="21">
        <v>43711</v>
      </c>
      <c r="E6331" s="16" t="s">
        <v>3608</v>
      </c>
      <c r="F6331" s="21">
        <v>43837</v>
      </c>
      <c r="G6331" s="16" t="s">
        <v>142</v>
      </c>
      <c r="H6331" s="26" t="s">
        <v>283</v>
      </c>
      <c r="I6331" s="16" t="s">
        <v>10082</v>
      </c>
      <c r="K6331" s="16" t="s">
        <v>10081</v>
      </c>
      <c r="L6331" s="16" t="s">
        <v>37</v>
      </c>
      <c r="M6331" s="26" t="s">
        <v>10080</v>
      </c>
      <c r="N6331" s="26" t="s">
        <v>5645</v>
      </c>
      <c r="O6331" s="16" t="s">
        <v>1139</v>
      </c>
      <c r="P6331" s="26" t="s">
        <v>1140</v>
      </c>
      <c r="T6331" s="22">
        <v>0.01</v>
      </c>
      <c r="W6331" s="20" t="s">
        <v>43</v>
      </c>
      <c r="X6331" s="16" t="s">
        <v>44</v>
      </c>
      <c r="Z6331" s="24" t="s">
        <v>32</v>
      </c>
      <c r="AA6331" s="24" t="s">
        <v>32</v>
      </c>
      <c r="AB6331" s="24" t="s">
        <v>32</v>
      </c>
      <c r="AC6331" s="24" t="s">
        <v>32</v>
      </c>
      <c r="AD6331" s="25">
        <v>15000</v>
      </c>
      <c r="AE6331" s="25">
        <v>0</v>
      </c>
      <c r="AF6331" s="25">
        <v>0</v>
      </c>
      <c r="AG6331" s="25">
        <v>0</v>
      </c>
      <c r="AH6331" s="25">
        <v>15000</v>
      </c>
      <c r="AI6331" s="16" t="s">
        <v>10079</v>
      </c>
    </row>
    <row r="6332" spans="1:35" ht="30" x14ac:dyDescent="0.25">
      <c r="A6332" s="17">
        <v>129717</v>
      </c>
      <c r="B6332" s="18">
        <v>1</v>
      </c>
      <c r="C6332" s="16" t="s">
        <v>73</v>
      </c>
      <c r="D6332" s="21">
        <v>43711</v>
      </c>
      <c r="E6332" s="16" t="s">
        <v>3608</v>
      </c>
      <c r="F6332" s="21">
        <v>43837</v>
      </c>
      <c r="G6332" s="16" t="s">
        <v>142</v>
      </c>
      <c r="H6332" s="26" t="s">
        <v>283</v>
      </c>
      <c r="I6332" s="16" t="s">
        <v>10078</v>
      </c>
      <c r="K6332" s="16" t="s">
        <v>10077</v>
      </c>
      <c r="L6332" s="16" t="s">
        <v>37</v>
      </c>
      <c r="M6332" s="26" t="s">
        <v>10076</v>
      </c>
      <c r="N6332" s="26" t="s">
        <v>5645</v>
      </c>
      <c r="O6332" s="16" t="s">
        <v>1139</v>
      </c>
      <c r="P6332" s="26" t="s">
        <v>1140</v>
      </c>
      <c r="T6332" s="22">
        <v>0.01</v>
      </c>
      <c r="W6332" s="20" t="s">
        <v>43</v>
      </c>
      <c r="X6332" s="16" t="s">
        <v>44</v>
      </c>
      <c r="Z6332" s="24" t="s">
        <v>32</v>
      </c>
      <c r="AA6332" s="24" t="s">
        <v>32</v>
      </c>
      <c r="AB6332" s="24" t="s">
        <v>32</v>
      </c>
      <c r="AC6332" s="24" t="s">
        <v>32</v>
      </c>
      <c r="AD6332" s="25">
        <v>15000</v>
      </c>
      <c r="AE6332" s="25">
        <v>0</v>
      </c>
      <c r="AF6332" s="25">
        <v>0</v>
      </c>
      <c r="AG6332" s="25">
        <v>0</v>
      </c>
      <c r="AH6332" s="25">
        <v>15000</v>
      </c>
      <c r="AI6332" s="16" t="s">
        <v>10075</v>
      </c>
    </row>
    <row r="6333" spans="1:35" ht="30" x14ac:dyDescent="0.25">
      <c r="A6333" s="17">
        <v>129718</v>
      </c>
      <c r="B6333" s="18">
        <v>1</v>
      </c>
      <c r="C6333" s="16" t="s">
        <v>73</v>
      </c>
      <c r="D6333" s="21">
        <v>43711</v>
      </c>
      <c r="E6333" s="16" t="s">
        <v>3608</v>
      </c>
      <c r="F6333" s="21">
        <v>43837</v>
      </c>
      <c r="G6333" s="16" t="s">
        <v>142</v>
      </c>
      <c r="H6333" s="26" t="s">
        <v>283</v>
      </c>
      <c r="I6333" s="16" t="s">
        <v>10074</v>
      </c>
      <c r="K6333" s="16" t="s">
        <v>10073</v>
      </c>
      <c r="L6333" s="16" t="s">
        <v>37</v>
      </c>
      <c r="M6333" s="26" t="s">
        <v>10072</v>
      </c>
      <c r="N6333" s="26" t="s">
        <v>5645</v>
      </c>
      <c r="O6333" s="16" t="s">
        <v>1139</v>
      </c>
      <c r="P6333" s="26" t="s">
        <v>1140</v>
      </c>
      <c r="T6333" s="22">
        <v>0.01</v>
      </c>
      <c r="W6333" s="20" t="s">
        <v>43</v>
      </c>
      <c r="X6333" s="16" t="s">
        <v>44</v>
      </c>
      <c r="Z6333" s="24" t="s">
        <v>32</v>
      </c>
      <c r="AA6333" s="24" t="s">
        <v>32</v>
      </c>
      <c r="AB6333" s="24" t="s">
        <v>32</v>
      </c>
      <c r="AC6333" s="24" t="s">
        <v>32</v>
      </c>
      <c r="AD6333" s="25">
        <v>15000</v>
      </c>
      <c r="AE6333" s="25">
        <v>0</v>
      </c>
      <c r="AF6333" s="25">
        <v>0</v>
      </c>
      <c r="AG6333" s="25">
        <v>0</v>
      </c>
      <c r="AH6333" s="25">
        <v>15000</v>
      </c>
      <c r="AI6333" s="16" t="s">
        <v>10071</v>
      </c>
    </row>
    <row r="6334" spans="1:35" ht="30" x14ac:dyDescent="0.25">
      <c r="A6334" s="17">
        <v>129719</v>
      </c>
      <c r="B6334" s="18">
        <v>2</v>
      </c>
      <c r="C6334" s="16" t="s">
        <v>73</v>
      </c>
      <c r="D6334" s="21">
        <v>43711</v>
      </c>
      <c r="E6334" s="16" t="s">
        <v>3608</v>
      </c>
      <c r="F6334" s="21">
        <v>44018</v>
      </c>
      <c r="G6334" s="16" t="s">
        <v>514</v>
      </c>
      <c r="H6334" s="26" t="s">
        <v>286</v>
      </c>
      <c r="I6334" s="16" t="s">
        <v>10070</v>
      </c>
      <c r="K6334" s="16" t="s">
        <v>10069</v>
      </c>
      <c r="L6334" s="16" t="s">
        <v>37</v>
      </c>
      <c r="M6334" s="26" t="s">
        <v>10068</v>
      </c>
      <c r="N6334" s="26" t="s">
        <v>5645</v>
      </c>
      <c r="O6334" s="16" t="s">
        <v>1139</v>
      </c>
      <c r="P6334" s="26" t="s">
        <v>1140</v>
      </c>
      <c r="T6334" s="22">
        <v>0.01</v>
      </c>
      <c r="W6334" s="20" t="s">
        <v>43</v>
      </c>
      <c r="X6334" s="16" t="s">
        <v>44</v>
      </c>
      <c r="Z6334" s="24" t="s">
        <v>32</v>
      </c>
      <c r="AA6334" s="24" t="s">
        <v>32</v>
      </c>
      <c r="AB6334" s="24" t="s">
        <v>32</v>
      </c>
      <c r="AC6334" s="24" t="s">
        <v>32</v>
      </c>
      <c r="AD6334" s="25">
        <v>15000</v>
      </c>
      <c r="AE6334" s="25">
        <v>0</v>
      </c>
      <c r="AF6334" s="25">
        <v>0</v>
      </c>
      <c r="AG6334" s="25">
        <v>0</v>
      </c>
      <c r="AH6334" s="25">
        <v>15000</v>
      </c>
      <c r="AI6334" s="16" t="s">
        <v>10067</v>
      </c>
    </row>
    <row r="6335" spans="1:35" ht="30" x14ac:dyDescent="0.25">
      <c r="A6335" s="17">
        <v>129720</v>
      </c>
      <c r="B6335" s="18">
        <v>2</v>
      </c>
      <c r="C6335" s="16" t="s">
        <v>73</v>
      </c>
      <c r="D6335" s="21">
        <v>43711</v>
      </c>
      <c r="E6335" s="16" t="s">
        <v>3608</v>
      </c>
      <c r="F6335" s="21">
        <v>44018</v>
      </c>
      <c r="G6335" s="16" t="s">
        <v>514</v>
      </c>
      <c r="H6335" s="26" t="s">
        <v>286</v>
      </c>
      <c r="I6335" s="16" t="s">
        <v>5848</v>
      </c>
      <c r="K6335" s="16" t="s">
        <v>5849</v>
      </c>
      <c r="L6335" s="16" t="s">
        <v>37</v>
      </c>
      <c r="M6335" s="26" t="s">
        <v>10066</v>
      </c>
      <c r="N6335" s="26" t="s">
        <v>5645</v>
      </c>
      <c r="O6335" s="16" t="s">
        <v>1139</v>
      </c>
      <c r="P6335" s="26" t="s">
        <v>1140</v>
      </c>
      <c r="T6335" s="22">
        <v>0.01</v>
      </c>
      <c r="W6335" s="20" t="s">
        <v>43</v>
      </c>
      <c r="X6335" s="16" t="s">
        <v>44</v>
      </c>
      <c r="Z6335" s="24" t="s">
        <v>32</v>
      </c>
      <c r="AA6335" s="24" t="s">
        <v>32</v>
      </c>
      <c r="AB6335" s="24" t="s">
        <v>32</v>
      </c>
      <c r="AC6335" s="24" t="s">
        <v>32</v>
      </c>
      <c r="AD6335" s="25">
        <v>15000</v>
      </c>
      <c r="AE6335" s="25">
        <v>0</v>
      </c>
      <c r="AF6335" s="25">
        <v>0</v>
      </c>
      <c r="AG6335" s="25">
        <v>0</v>
      </c>
      <c r="AH6335" s="25">
        <v>15000</v>
      </c>
      <c r="AI6335" s="16" t="s">
        <v>10065</v>
      </c>
    </row>
    <row r="6336" spans="1:35" ht="30" x14ac:dyDescent="0.25">
      <c r="A6336" s="17">
        <v>129721</v>
      </c>
      <c r="B6336" s="18">
        <v>2</v>
      </c>
      <c r="C6336" s="16" t="s">
        <v>73</v>
      </c>
      <c r="D6336" s="21">
        <v>43711</v>
      </c>
      <c r="E6336" s="16" t="s">
        <v>3608</v>
      </c>
      <c r="F6336" s="21">
        <v>44018</v>
      </c>
      <c r="G6336" s="16" t="s">
        <v>514</v>
      </c>
      <c r="H6336" s="26" t="s">
        <v>286</v>
      </c>
      <c r="I6336" s="16" t="s">
        <v>10064</v>
      </c>
      <c r="K6336" s="16" t="s">
        <v>10063</v>
      </c>
      <c r="L6336" s="16" t="s">
        <v>37</v>
      </c>
      <c r="M6336" s="26" t="s">
        <v>10062</v>
      </c>
      <c r="N6336" s="26" t="s">
        <v>5645</v>
      </c>
      <c r="O6336" s="16" t="s">
        <v>1139</v>
      </c>
      <c r="P6336" s="26" t="s">
        <v>1140</v>
      </c>
      <c r="T6336" s="22">
        <v>0.01</v>
      </c>
      <c r="W6336" s="20" t="s">
        <v>43</v>
      </c>
      <c r="X6336" s="16" t="s">
        <v>44</v>
      </c>
      <c r="Z6336" s="24" t="s">
        <v>32</v>
      </c>
      <c r="AA6336" s="24" t="s">
        <v>32</v>
      </c>
      <c r="AB6336" s="24" t="s">
        <v>32</v>
      </c>
      <c r="AC6336" s="24" t="s">
        <v>32</v>
      </c>
      <c r="AD6336" s="25">
        <v>15000</v>
      </c>
      <c r="AE6336" s="25">
        <v>0</v>
      </c>
      <c r="AF6336" s="25">
        <v>0</v>
      </c>
      <c r="AG6336" s="25">
        <v>0</v>
      </c>
      <c r="AH6336" s="25">
        <v>15000</v>
      </c>
      <c r="AI6336" s="16" t="s">
        <v>10061</v>
      </c>
    </row>
    <row r="6337" spans="1:35" ht="30" x14ac:dyDescent="0.25">
      <c r="A6337" s="17">
        <v>129722</v>
      </c>
      <c r="B6337" s="18">
        <v>1</v>
      </c>
      <c r="C6337" s="16" t="s">
        <v>73</v>
      </c>
      <c r="D6337" s="21">
        <v>43711</v>
      </c>
      <c r="E6337" s="16" t="s">
        <v>3608</v>
      </c>
      <c r="F6337" s="21">
        <v>43837</v>
      </c>
      <c r="G6337" s="16" t="s">
        <v>142</v>
      </c>
      <c r="H6337" s="26" t="s">
        <v>320</v>
      </c>
      <c r="I6337" s="16" t="s">
        <v>10060</v>
      </c>
      <c r="K6337" s="16" t="s">
        <v>10059</v>
      </c>
      <c r="L6337" s="16" t="s">
        <v>37</v>
      </c>
      <c r="M6337" s="26" t="s">
        <v>10058</v>
      </c>
      <c r="N6337" s="26" t="s">
        <v>5645</v>
      </c>
      <c r="O6337" s="16" t="s">
        <v>1139</v>
      </c>
      <c r="P6337" s="26" t="s">
        <v>1140</v>
      </c>
      <c r="T6337" s="22">
        <v>0.01</v>
      </c>
      <c r="W6337" s="20" t="s">
        <v>43</v>
      </c>
      <c r="X6337" s="16" t="s">
        <v>44</v>
      </c>
      <c r="Z6337" s="24" t="s">
        <v>32</v>
      </c>
      <c r="AA6337" s="24" t="s">
        <v>32</v>
      </c>
      <c r="AB6337" s="24" t="s">
        <v>32</v>
      </c>
      <c r="AC6337" s="24" t="s">
        <v>32</v>
      </c>
      <c r="AD6337" s="25">
        <v>15000</v>
      </c>
      <c r="AE6337" s="25">
        <v>0</v>
      </c>
      <c r="AF6337" s="25">
        <v>0</v>
      </c>
      <c r="AG6337" s="25">
        <v>0</v>
      </c>
      <c r="AH6337" s="25">
        <v>15000</v>
      </c>
      <c r="AI6337" s="16" t="s">
        <v>10057</v>
      </c>
    </row>
    <row r="6338" spans="1:35" ht="30" x14ac:dyDescent="0.25">
      <c r="A6338" s="17">
        <v>129723</v>
      </c>
      <c r="B6338" s="18">
        <v>1</v>
      </c>
      <c r="C6338" s="16" t="s">
        <v>73</v>
      </c>
      <c r="D6338" s="21">
        <v>43711</v>
      </c>
      <c r="E6338" s="16" t="s">
        <v>3608</v>
      </c>
      <c r="F6338" s="21">
        <v>43837</v>
      </c>
      <c r="G6338" s="16" t="s">
        <v>142</v>
      </c>
      <c r="H6338" s="26" t="s">
        <v>320</v>
      </c>
      <c r="I6338" s="16" t="s">
        <v>10056</v>
      </c>
      <c r="K6338" s="16" t="s">
        <v>10055</v>
      </c>
      <c r="L6338" s="16" t="s">
        <v>37</v>
      </c>
      <c r="M6338" s="26" t="s">
        <v>10054</v>
      </c>
      <c r="N6338" s="26" t="s">
        <v>5645</v>
      </c>
      <c r="O6338" s="16" t="s">
        <v>1139</v>
      </c>
      <c r="P6338" s="26" t="s">
        <v>1140</v>
      </c>
      <c r="T6338" s="22">
        <v>0.01</v>
      </c>
      <c r="W6338" s="20" t="s">
        <v>43</v>
      </c>
      <c r="X6338" s="16" t="s">
        <v>44</v>
      </c>
      <c r="Z6338" s="24" t="s">
        <v>32</v>
      </c>
      <c r="AA6338" s="24" t="s">
        <v>32</v>
      </c>
      <c r="AB6338" s="24" t="s">
        <v>32</v>
      </c>
      <c r="AC6338" s="24" t="s">
        <v>32</v>
      </c>
      <c r="AD6338" s="25">
        <v>15000</v>
      </c>
      <c r="AE6338" s="25">
        <v>0</v>
      </c>
      <c r="AF6338" s="25">
        <v>0</v>
      </c>
      <c r="AG6338" s="25">
        <v>0</v>
      </c>
      <c r="AH6338" s="25">
        <v>15000</v>
      </c>
      <c r="AI6338" s="16" t="s">
        <v>10053</v>
      </c>
    </row>
    <row r="6339" spans="1:35" ht="30" x14ac:dyDescent="0.25">
      <c r="A6339" s="17">
        <v>129724</v>
      </c>
      <c r="B6339" s="18">
        <v>1</v>
      </c>
      <c r="C6339" s="16" t="s">
        <v>73</v>
      </c>
      <c r="D6339" s="21">
        <v>43711</v>
      </c>
      <c r="E6339" s="16" t="s">
        <v>3608</v>
      </c>
      <c r="F6339" s="21">
        <v>43837</v>
      </c>
      <c r="G6339" s="16" t="s">
        <v>142</v>
      </c>
      <c r="H6339" s="26" t="s">
        <v>320</v>
      </c>
      <c r="I6339" s="16" t="s">
        <v>10052</v>
      </c>
      <c r="K6339" s="16" t="s">
        <v>10051</v>
      </c>
      <c r="L6339" s="16" t="s">
        <v>37</v>
      </c>
      <c r="M6339" s="26" t="s">
        <v>10050</v>
      </c>
      <c r="N6339" s="26" t="s">
        <v>5645</v>
      </c>
      <c r="O6339" s="16" t="s">
        <v>1139</v>
      </c>
      <c r="P6339" s="26" t="s">
        <v>1140</v>
      </c>
      <c r="T6339" s="22">
        <v>0.01</v>
      </c>
      <c r="W6339" s="20" t="s">
        <v>43</v>
      </c>
      <c r="X6339" s="16" t="s">
        <v>78</v>
      </c>
      <c r="Z6339" s="24" t="s">
        <v>32</v>
      </c>
      <c r="AA6339" s="24" t="s">
        <v>32</v>
      </c>
      <c r="AB6339" s="24" t="s">
        <v>32</v>
      </c>
      <c r="AC6339" s="24" t="s">
        <v>32</v>
      </c>
      <c r="AD6339" s="25">
        <v>15000</v>
      </c>
      <c r="AE6339" s="25">
        <v>0</v>
      </c>
      <c r="AF6339" s="25">
        <v>0</v>
      </c>
      <c r="AG6339" s="25">
        <v>0</v>
      </c>
      <c r="AH6339" s="25">
        <v>15000</v>
      </c>
      <c r="AI6339" s="16" t="s">
        <v>10049</v>
      </c>
    </row>
    <row r="6340" spans="1:35" ht="30" x14ac:dyDescent="0.25">
      <c r="A6340" s="17">
        <v>129725</v>
      </c>
      <c r="B6340" s="18">
        <v>1</v>
      </c>
      <c r="C6340" s="16" t="s">
        <v>73</v>
      </c>
      <c r="D6340" s="21">
        <v>43711</v>
      </c>
      <c r="E6340" s="16" t="s">
        <v>3608</v>
      </c>
      <c r="F6340" s="21">
        <v>43837</v>
      </c>
      <c r="G6340" s="16" t="s">
        <v>142</v>
      </c>
      <c r="H6340" s="26" t="s">
        <v>320</v>
      </c>
      <c r="I6340" s="16" t="s">
        <v>10048</v>
      </c>
      <c r="K6340" s="16" t="s">
        <v>10047</v>
      </c>
      <c r="L6340" s="16" t="s">
        <v>37</v>
      </c>
      <c r="M6340" s="26" t="s">
        <v>10046</v>
      </c>
      <c r="N6340" s="26" t="s">
        <v>5645</v>
      </c>
      <c r="O6340" s="16" t="s">
        <v>1139</v>
      </c>
      <c r="P6340" s="26" t="s">
        <v>1140</v>
      </c>
      <c r="T6340" s="22">
        <v>0.01</v>
      </c>
      <c r="W6340" s="20" t="s">
        <v>43</v>
      </c>
      <c r="X6340" s="16" t="s">
        <v>44</v>
      </c>
      <c r="Z6340" s="24" t="s">
        <v>32</v>
      </c>
      <c r="AA6340" s="24" t="s">
        <v>32</v>
      </c>
      <c r="AB6340" s="24" t="s">
        <v>32</v>
      </c>
      <c r="AC6340" s="24" t="s">
        <v>32</v>
      </c>
      <c r="AD6340" s="25">
        <v>15000</v>
      </c>
      <c r="AE6340" s="25">
        <v>0</v>
      </c>
      <c r="AF6340" s="25">
        <v>0</v>
      </c>
      <c r="AG6340" s="25">
        <v>0</v>
      </c>
      <c r="AH6340" s="25">
        <v>15000</v>
      </c>
      <c r="AI6340" s="16" t="s">
        <v>10045</v>
      </c>
    </row>
    <row r="6341" spans="1:35" ht="30" x14ac:dyDescent="0.25">
      <c r="A6341" s="17">
        <v>129726</v>
      </c>
      <c r="B6341" s="18">
        <v>1</v>
      </c>
      <c r="C6341" s="16" t="s">
        <v>73</v>
      </c>
      <c r="D6341" s="21">
        <v>43711</v>
      </c>
      <c r="E6341" s="16" t="s">
        <v>3608</v>
      </c>
      <c r="F6341" s="21">
        <v>43837</v>
      </c>
      <c r="G6341" s="16" t="s">
        <v>142</v>
      </c>
      <c r="H6341" s="26" t="s">
        <v>320</v>
      </c>
      <c r="I6341" s="16" t="s">
        <v>10044</v>
      </c>
      <c r="K6341" s="16" t="s">
        <v>10043</v>
      </c>
      <c r="L6341" s="16" t="s">
        <v>37</v>
      </c>
      <c r="M6341" s="26" t="s">
        <v>10042</v>
      </c>
      <c r="N6341" s="26" t="s">
        <v>5645</v>
      </c>
      <c r="O6341" s="16" t="s">
        <v>1139</v>
      </c>
      <c r="P6341" s="26" t="s">
        <v>1140</v>
      </c>
      <c r="T6341" s="22">
        <v>0.01</v>
      </c>
      <c r="W6341" s="20" t="s">
        <v>43</v>
      </c>
      <c r="X6341" s="16" t="s">
        <v>78</v>
      </c>
      <c r="Z6341" s="24" t="s">
        <v>32</v>
      </c>
      <c r="AA6341" s="24" t="s">
        <v>32</v>
      </c>
      <c r="AB6341" s="24" t="s">
        <v>32</v>
      </c>
      <c r="AC6341" s="24" t="s">
        <v>32</v>
      </c>
      <c r="AD6341" s="25">
        <v>15000</v>
      </c>
      <c r="AE6341" s="25">
        <v>0</v>
      </c>
      <c r="AF6341" s="25">
        <v>0</v>
      </c>
      <c r="AG6341" s="25">
        <v>0</v>
      </c>
      <c r="AH6341" s="25">
        <v>15000</v>
      </c>
      <c r="AI6341" s="16" t="s">
        <v>10041</v>
      </c>
    </row>
    <row r="6342" spans="1:35" ht="30" x14ac:dyDescent="0.25">
      <c r="A6342" s="17">
        <v>129727</v>
      </c>
      <c r="B6342" s="18">
        <v>1</v>
      </c>
      <c r="C6342" s="16" t="s">
        <v>73</v>
      </c>
      <c r="D6342" s="21">
        <v>43711</v>
      </c>
      <c r="E6342" s="16" t="s">
        <v>3608</v>
      </c>
      <c r="F6342" s="21">
        <v>43837</v>
      </c>
      <c r="G6342" s="16" t="s">
        <v>142</v>
      </c>
      <c r="H6342" s="26" t="s">
        <v>320</v>
      </c>
      <c r="I6342" s="16" t="s">
        <v>10040</v>
      </c>
      <c r="K6342" s="16" t="s">
        <v>2085</v>
      </c>
      <c r="L6342" s="16" t="s">
        <v>37</v>
      </c>
      <c r="M6342" s="26" t="s">
        <v>10039</v>
      </c>
      <c r="N6342" s="26" t="s">
        <v>5645</v>
      </c>
      <c r="O6342" s="16" t="s">
        <v>1139</v>
      </c>
      <c r="P6342" s="26" t="s">
        <v>1140</v>
      </c>
      <c r="T6342" s="22">
        <v>0.01</v>
      </c>
      <c r="W6342" s="20" t="s">
        <v>43</v>
      </c>
      <c r="X6342" s="16" t="s">
        <v>44</v>
      </c>
      <c r="Z6342" s="24" t="s">
        <v>32</v>
      </c>
      <c r="AA6342" s="24" t="s">
        <v>32</v>
      </c>
      <c r="AB6342" s="24" t="s">
        <v>32</v>
      </c>
      <c r="AC6342" s="24" t="s">
        <v>32</v>
      </c>
      <c r="AD6342" s="25">
        <v>15000</v>
      </c>
      <c r="AE6342" s="25">
        <v>0</v>
      </c>
      <c r="AF6342" s="25">
        <v>0</v>
      </c>
      <c r="AG6342" s="25">
        <v>0</v>
      </c>
      <c r="AH6342" s="25">
        <v>15000</v>
      </c>
      <c r="AI6342" s="16" t="s">
        <v>10038</v>
      </c>
    </row>
    <row r="6343" spans="1:35" ht="30" x14ac:dyDescent="0.25">
      <c r="A6343" s="17">
        <v>129728</v>
      </c>
      <c r="B6343" s="18">
        <v>1</v>
      </c>
      <c r="C6343" s="16" t="s">
        <v>73</v>
      </c>
      <c r="D6343" s="21">
        <v>43711</v>
      </c>
      <c r="E6343" s="16" t="s">
        <v>3608</v>
      </c>
      <c r="F6343" s="21">
        <v>44307</v>
      </c>
      <c r="G6343" s="16" t="s">
        <v>74</v>
      </c>
      <c r="H6343" s="26" t="s">
        <v>320</v>
      </c>
      <c r="I6343" s="16" t="s">
        <v>5660</v>
      </c>
      <c r="K6343" s="16" t="s">
        <v>5661</v>
      </c>
      <c r="L6343" s="16" t="s">
        <v>37</v>
      </c>
      <c r="M6343" s="26" t="s">
        <v>5662</v>
      </c>
      <c r="N6343" s="26" t="s">
        <v>5645</v>
      </c>
      <c r="O6343" s="16" t="s">
        <v>1139</v>
      </c>
      <c r="P6343" s="26" t="s">
        <v>1140</v>
      </c>
      <c r="T6343" s="22">
        <v>0.01</v>
      </c>
      <c r="W6343" s="20" t="s">
        <v>43</v>
      </c>
      <c r="X6343" s="16" t="s">
        <v>44</v>
      </c>
      <c r="Z6343" s="25">
        <v>0</v>
      </c>
      <c r="AA6343" s="25">
        <v>0</v>
      </c>
      <c r="AB6343" s="25">
        <v>12000</v>
      </c>
      <c r="AC6343" s="25">
        <v>0</v>
      </c>
      <c r="AD6343" s="25">
        <v>15000</v>
      </c>
      <c r="AE6343" s="25">
        <v>0</v>
      </c>
      <c r="AF6343" s="25">
        <v>12000</v>
      </c>
      <c r="AG6343" s="25">
        <v>0</v>
      </c>
      <c r="AH6343" s="25">
        <v>27000</v>
      </c>
      <c r="AI6343" s="16" t="s">
        <v>5663</v>
      </c>
    </row>
    <row r="6344" spans="1:35" ht="30" x14ac:dyDescent="0.25">
      <c r="A6344" s="17">
        <v>129729</v>
      </c>
      <c r="B6344" s="18">
        <v>1</v>
      </c>
      <c r="C6344" s="16" t="s">
        <v>73</v>
      </c>
      <c r="D6344" s="21">
        <v>43711</v>
      </c>
      <c r="E6344" s="16" t="s">
        <v>3608</v>
      </c>
      <c r="F6344" s="21">
        <v>43837</v>
      </c>
      <c r="G6344" s="16" t="s">
        <v>142</v>
      </c>
      <c r="H6344" s="26" t="s">
        <v>320</v>
      </c>
      <c r="I6344" s="16" t="s">
        <v>10037</v>
      </c>
      <c r="K6344" s="16" t="s">
        <v>10036</v>
      </c>
      <c r="L6344" s="16" t="s">
        <v>37</v>
      </c>
      <c r="M6344" s="26" t="s">
        <v>10035</v>
      </c>
      <c r="N6344" s="26" t="s">
        <v>5645</v>
      </c>
      <c r="O6344" s="16" t="s">
        <v>1139</v>
      </c>
      <c r="P6344" s="26" t="s">
        <v>1140</v>
      </c>
      <c r="T6344" s="22">
        <v>0.01</v>
      </c>
      <c r="W6344" s="20" t="s">
        <v>43</v>
      </c>
      <c r="X6344" s="16" t="s">
        <v>44</v>
      </c>
      <c r="Z6344" s="24" t="s">
        <v>32</v>
      </c>
      <c r="AA6344" s="24" t="s">
        <v>32</v>
      </c>
      <c r="AB6344" s="24" t="s">
        <v>32</v>
      </c>
      <c r="AC6344" s="24" t="s">
        <v>32</v>
      </c>
      <c r="AD6344" s="25">
        <v>15000</v>
      </c>
      <c r="AE6344" s="25">
        <v>0</v>
      </c>
      <c r="AF6344" s="25">
        <v>0</v>
      </c>
      <c r="AG6344" s="25">
        <v>0</v>
      </c>
      <c r="AH6344" s="25">
        <v>15000</v>
      </c>
      <c r="AI6344" s="16" t="s">
        <v>10034</v>
      </c>
    </row>
    <row r="6345" spans="1:35" ht="30" x14ac:dyDescent="0.25">
      <c r="A6345" s="17">
        <v>129730</v>
      </c>
      <c r="B6345" s="18">
        <v>1</v>
      </c>
      <c r="C6345" s="16" t="s">
        <v>73</v>
      </c>
      <c r="D6345" s="21">
        <v>43711</v>
      </c>
      <c r="E6345" s="16" t="s">
        <v>3608</v>
      </c>
      <c r="F6345" s="21">
        <v>43837</v>
      </c>
      <c r="G6345" s="16" t="s">
        <v>74</v>
      </c>
      <c r="H6345" s="26" t="s">
        <v>158</v>
      </c>
      <c r="I6345" s="16" t="s">
        <v>10033</v>
      </c>
      <c r="K6345" s="16" t="s">
        <v>4786</v>
      </c>
      <c r="L6345" s="16" t="s">
        <v>37</v>
      </c>
      <c r="M6345" s="26" t="s">
        <v>10032</v>
      </c>
      <c r="N6345" s="26" t="s">
        <v>5645</v>
      </c>
      <c r="O6345" s="16" t="s">
        <v>1139</v>
      </c>
      <c r="P6345" s="26" t="s">
        <v>1140</v>
      </c>
      <c r="T6345" s="22">
        <v>0.01</v>
      </c>
      <c r="W6345" s="20" t="s">
        <v>43</v>
      </c>
      <c r="X6345" s="16" t="s">
        <v>44</v>
      </c>
      <c r="Z6345" s="24" t="s">
        <v>32</v>
      </c>
      <c r="AA6345" s="24" t="s">
        <v>32</v>
      </c>
      <c r="AB6345" s="24" t="s">
        <v>32</v>
      </c>
      <c r="AC6345" s="24" t="s">
        <v>32</v>
      </c>
      <c r="AD6345" s="25">
        <v>15000</v>
      </c>
      <c r="AE6345" s="25">
        <v>0</v>
      </c>
      <c r="AF6345" s="25">
        <v>0</v>
      </c>
      <c r="AG6345" s="25">
        <v>0</v>
      </c>
      <c r="AH6345" s="25">
        <v>15000</v>
      </c>
      <c r="AI6345" s="16" t="s">
        <v>10031</v>
      </c>
    </row>
    <row r="6346" spans="1:35" x14ac:dyDescent="0.25">
      <c r="A6346" s="17">
        <v>129731</v>
      </c>
      <c r="B6346" s="18">
        <v>2</v>
      </c>
      <c r="C6346" s="16" t="s">
        <v>31</v>
      </c>
      <c r="D6346" s="21">
        <v>43711</v>
      </c>
      <c r="E6346" s="16" t="s">
        <v>142</v>
      </c>
      <c r="F6346" s="21">
        <v>43895</v>
      </c>
      <c r="G6346" s="16" t="s">
        <v>514</v>
      </c>
      <c r="H6346" s="26" t="s">
        <v>377</v>
      </c>
      <c r="I6346" s="16" t="s">
        <v>1004</v>
      </c>
      <c r="J6346" s="20" t="s">
        <v>116</v>
      </c>
      <c r="L6346" s="16" t="s">
        <v>116</v>
      </c>
      <c r="M6346" s="26" t="s">
        <v>10030</v>
      </c>
      <c r="N6346" s="26" t="s">
        <v>5434</v>
      </c>
      <c r="O6346" s="16" t="s">
        <v>151</v>
      </c>
      <c r="P6346" s="26" t="s">
        <v>632</v>
      </c>
      <c r="R6346" s="16" t="s">
        <v>1494</v>
      </c>
      <c r="S6346" s="16" t="s">
        <v>84</v>
      </c>
      <c r="T6346" s="22">
        <v>0.01</v>
      </c>
      <c r="U6346" s="21">
        <v>43868</v>
      </c>
      <c r="W6346" s="20" t="s">
        <v>43</v>
      </c>
      <c r="X6346" s="16" t="s">
        <v>140</v>
      </c>
      <c r="Z6346" s="24" t="s">
        <v>32</v>
      </c>
      <c r="AA6346" s="24" t="s">
        <v>32</v>
      </c>
      <c r="AB6346" s="24" t="s">
        <v>32</v>
      </c>
      <c r="AC6346" s="24" t="s">
        <v>32</v>
      </c>
      <c r="AD6346" s="25">
        <v>2000</v>
      </c>
      <c r="AE6346" s="25">
        <v>0</v>
      </c>
      <c r="AF6346" s="25">
        <v>2677690</v>
      </c>
      <c r="AG6346" s="25">
        <v>0</v>
      </c>
      <c r="AH6346" s="25">
        <v>2679690</v>
      </c>
      <c r="AI6346" s="16" t="s">
        <v>10029</v>
      </c>
    </row>
    <row r="6347" spans="1:35" x14ac:dyDescent="0.25">
      <c r="A6347" s="17">
        <v>129736</v>
      </c>
      <c r="B6347" s="18">
        <v>6</v>
      </c>
      <c r="C6347" s="16" t="s">
        <v>73</v>
      </c>
      <c r="D6347" s="21">
        <v>43713</v>
      </c>
      <c r="E6347" s="16" t="s">
        <v>142</v>
      </c>
      <c r="F6347" s="21">
        <v>44305</v>
      </c>
      <c r="G6347" s="16" t="s">
        <v>142</v>
      </c>
      <c r="H6347" s="26" t="s">
        <v>76</v>
      </c>
      <c r="M6347" s="26" t="s">
        <v>10028</v>
      </c>
      <c r="O6347" s="16" t="s">
        <v>78</v>
      </c>
      <c r="T6347" s="23" t="s">
        <v>32</v>
      </c>
      <c r="W6347" s="20" t="s">
        <v>43</v>
      </c>
      <c r="Z6347" s="24" t="s">
        <v>32</v>
      </c>
      <c r="AA6347" s="24" t="s">
        <v>32</v>
      </c>
      <c r="AB6347" s="24" t="s">
        <v>32</v>
      </c>
      <c r="AC6347" s="24" t="s">
        <v>32</v>
      </c>
      <c r="AD6347" s="24" t="s">
        <v>32</v>
      </c>
      <c r="AE6347" s="24" t="s">
        <v>32</v>
      </c>
      <c r="AF6347" s="24" t="s">
        <v>32</v>
      </c>
      <c r="AG6347" s="24" t="s">
        <v>32</v>
      </c>
      <c r="AH6347" s="24" t="s">
        <v>32</v>
      </c>
    </row>
    <row r="6348" spans="1:35" ht="30" x14ac:dyDescent="0.25">
      <c r="A6348" s="17">
        <v>129736.01</v>
      </c>
      <c r="B6348" s="18">
        <v>6</v>
      </c>
      <c r="C6348" s="16" t="s">
        <v>73</v>
      </c>
      <c r="D6348" s="21">
        <v>43713</v>
      </c>
      <c r="E6348" s="16" t="s">
        <v>142</v>
      </c>
      <c r="F6348" s="21">
        <v>43983</v>
      </c>
      <c r="G6348" s="16" t="s">
        <v>81</v>
      </c>
      <c r="H6348" s="26" t="s">
        <v>76</v>
      </c>
      <c r="M6348" s="26" t="s">
        <v>5664</v>
      </c>
      <c r="N6348" s="26" t="s">
        <v>5665</v>
      </c>
      <c r="O6348" s="16" t="s">
        <v>78</v>
      </c>
      <c r="P6348" s="26" t="s">
        <v>100</v>
      </c>
      <c r="T6348" s="23" t="s">
        <v>32</v>
      </c>
      <c r="W6348" s="20" t="s">
        <v>43</v>
      </c>
      <c r="Z6348" s="25">
        <v>0</v>
      </c>
      <c r="AA6348" s="25">
        <v>0</v>
      </c>
      <c r="AB6348" s="25">
        <v>920000</v>
      </c>
      <c r="AC6348" s="25">
        <v>0</v>
      </c>
      <c r="AD6348" s="25">
        <v>0</v>
      </c>
      <c r="AE6348" s="25">
        <v>0</v>
      </c>
      <c r="AF6348" s="25">
        <v>1570000</v>
      </c>
      <c r="AG6348" s="25">
        <v>0</v>
      </c>
      <c r="AH6348" s="25">
        <v>1570000</v>
      </c>
      <c r="AI6348" s="16" t="s">
        <v>5666</v>
      </c>
    </row>
    <row r="6349" spans="1:35" ht="30" x14ac:dyDescent="0.25">
      <c r="A6349" s="17">
        <v>129736.02</v>
      </c>
      <c r="B6349" s="18">
        <v>6</v>
      </c>
      <c r="C6349" s="16" t="s">
        <v>73</v>
      </c>
      <c r="D6349" s="21">
        <v>43713</v>
      </c>
      <c r="E6349" s="16" t="s">
        <v>142</v>
      </c>
      <c r="F6349" s="21">
        <v>43714</v>
      </c>
      <c r="G6349" s="16" t="s">
        <v>176</v>
      </c>
      <c r="H6349" s="26" t="s">
        <v>76</v>
      </c>
      <c r="M6349" s="26" t="s">
        <v>5667</v>
      </c>
      <c r="O6349" s="16" t="s">
        <v>78</v>
      </c>
      <c r="P6349" s="26" t="s">
        <v>100</v>
      </c>
      <c r="T6349" s="23" t="s">
        <v>32</v>
      </c>
      <c r="W6349" s="20" t="s">
        <v>43</v>
      </c>
      <c r="Z6349" s="25">
        <v>0</v>
      </c>
      <c r="AA6349" s="25">
        <v>0</v>
      </c>
      <c r="AB6349" s="25">
        <v>300000</v>
      </c>
      <c r="AC6349" s="25">
        <v>0</v>
      </c>
      <c r="AD6349" s="25">
        <v>0</v>
      </c>
      <c r="AE6349" s="25">
        <v>0</v>
      </c>
      <c r="AF6349" s="25">
        <v>560149</v>
      </c>
      <c r="AG6349" s="25">
        <v>0</v>
      </c>
      <c r="AH6349" s="25">
        <v>560149</v>
      </c>
      <c r="AI6349" s="16" t="s">
        <v>5668</v>
      </c>
    </row>
    <row r="6350" spans="1:35" ht="60" x14ac:dyDescent="0.25">
      <c r="A6350" s="17">
        <v>129736.03</v>
      </c>
      <c r="B6350" s="18">
        <v>6</v>
      </c>
      <c r="C6350" s="16" t="s">
        <v>73</v>
      </c>
      <c r="D6350" s="21">
        <v>43713</v>
      </c>
      <c r="E6350" s="16" t="s">
        <v>142</v>
      </c>
      <c r="F6350" s="21">
        <v>44089</v>
      </c>
      <c r="G6350" s="16" t="s">
        <v>142</v>
      </c>
      <c r="H6350" s="26" t="s">
        <v>76</v>
      </c>
      <c r="M6350" s="26" t="s">
        <v>5669</v>
      </c>
      <c r="N6350" s="26" t="s">
        <v>5670</v>
      </c>
      <c r="O6350" s="16" t="s">
        <v>78</v>
      </c>
      <c r="P6350" s="26" t="s">
        <v>100</v>
      </c>
      <c r="T6350" s="23" t="s">
        <v>32</v>
      </c>
      <c r="W6350" s="20" t="s">
        <v>43</v>
      </c>
      <c r="Z6350" s="25">
        <v>0</v>
      </c>
      <c r="AA6350" s="25">
        <v>0</v>
      </c>
      <c r="AB6350" s="25">
        <v>400000</v>
      </c>
      <c r="AC6350" s="25">
        <v>0</v>
      </c>
      <c r="AD6350" s="25">
        <v>0</v>
      </c>
      <c r="AE6350" s="25">
        <v>0</v>
      </c>
      <c r="AF6350" s="25">
        <v>625000</v>
      </c>
      <c r="AG6350" s="25">
        <v>0</v>
      </c>
      <c r="AH6350" s="25">
        <v>625000</v>
      </c>
      <c r="AI6350" s="16" t="s">
        <v>5671</v>
      </c>
    </row>
    <row r="6351" spans="1:35" ht="45" x14ac:dyDescent="0.25">
      <c r="A6351" s="17">
        <v>129736.04</v>
      </c>
      <c r="B6351" s="18">
        <v>6</v>
      </c>
      <c r="C6351" s="16" t="s">
        <v>73</v>
      </c>
      <c r="D6351" s="21">
        <v>43713</v>
      </c>
      <c r="E6351" s="16" t="s">
        <v>142</v>
      </c>
      <c r="F6351" s="21">
        <v>44089</v>
      </c>
      <c r="G6351" s="16" t="s">
        <v>142</v>
      </c>
      <c r="H6351" s="26" t="s">
        <v>76</v>
      </c>
      <c r="M6351" s="26" t="s">
        <v>5672</v>
      </c>
      <c r="N6351" s="26" t="s">
        <v>5673</v>
      </c>
      <c r="O6351" s="16" t="s">
        <v>78</v>
      </c>
      <c r="P6351" s="26" t="s">
        <v>100</v>
      </c>
      <c r="T6351" s="23" t="s">
        <v>32</v>
      </c>
      <c r="W6351" s="20" t="s">
        <v>43</v>
      </c>
      <c r="Z6351" s="25">
        <v>0</v>
      </c>
      <c r="AA6351" s="25">
        <v>0</v>
      </c>
      <c r="AB6351" s="25">
        <v>-157003</v>
      </c>
      <c r="AC6351" s="25">
        <v>0</v>
      </c>
      <c r="AD6351" s="25">
        <v>0</v>
      </c>
      <c r="AE6351" s="25">
        <v>0</v>
      </c>
      <c r="AF6351" s="25">
        <v>92997</v>
      </c>
      <c r="AG6351" s="25">
        <v>0</v>
      </c>
      <c r="AH6351" s="25">
        <v>92997</v>
      </c>
      <c r="AI6351" s="16" t="s">
        <v>5674</v>
      </c>
    </row>
    <row r="6352" spans="1:35" ht="90" x14ac:dyDescent="0.25">
      <c r="A6352" s="17">
        <v>129736.05</v>
      </c>
      <c r="B6352" s="18">
        <v>6</v>
      </c>
      <c r="C6352" s="16" t="s">
        <v>73</v>
      </c>
      <c r="D6352" s="21">
        <v>43713</v>
      </c>
      <c r="E6352" s="16" t="s">
        <v>142</v>
      </c>
      <c r="F6352" s="21">
        <v>44089</v>
      </c>
      <c r="G6352" s="16" t="s">
        <v>142</v>
      </c>
      <c r="H6352" s="26" t="s">
        <v>76</v>
      </c>
      <c r="M6352" s="26" t="s">
        <v>5675</v>
      </c>
      <c r="N6352" s="26" t="s">
        <v>5676</v>
      </c>
      <c r="O6352" s="16" t="s">
        <v>78</v>
      </c>
      <c r="P6352" s="26" t="s">
        <v>1444</v>
      </c>
      <c r="T6352" s="23" t="s">
        <v>32</v>
      </c>
      <c r="W6352" s="20" t="s">
        <v>43</v>
      </c>
      <c r="Z6352" s="25">
        <v>0</v>
      </c>
      <c r="AA6352" s="25">
        <v>0</v>
      </c>
      <c r="AB6352" s="25">
        <v>0</v>
      </c>
      <c r="AC6352" s="25">
        <v>0</v>
      </c>
      <c r="AD6352" s="25">
        <v>0</v>
      </c>
      <c r="AE6352" s="25">
        <v>0</v>
      </c>
      <c r="AF6352" s="25">
        <v>0</v>
      </c>
      <c r="AG6352" s="25">
        <v>0</v>
      </c>
      <c r="AH6352" s="25">
        <v>0</v>
      </c>
      <c r="AI6352" s="16" t="s">
        <v>5677</v>
      </c>
    </row>
    <row r="6353" spans="1:35" ht="30" x14ac:dyDescent="0.25">
      <c r="A6353" s="17">
        <v>129736.06</v>
      </c>
      <c r="B6353" s="18">
        <v>4</v>
      </c>
      <c r="C6353" s="16" t="s">
        <v>73</v>
      </c>
      <c r="D6353" s="21">
        <v>43713</v>
      </c>
      <c r="E6353" s="16" t="s">
        <v>142</v>
      </c>
      <c r="F6353" s="21">
        <v>43717</v>
      </c>
      <c r="G6353" s="16" t="s">
        <v>176</v>
      </c>
      <c r="H6353" s="26" t="s">
        <v>186</v>
      </c>
      <c r="M6353" s="26" t="s">
        <v>10027</v>
      </c>
      <c r="O6353" s="16" t="s">
        <v>78</v>
      </c>
      <c r="P6353" s="26" t="s">
        <v>100</v>
      </c>
      <c r="T6353" s="23" t="s">
        <v>32</v>
      </c>
      <c r="W6353" s="20" t="s">
        <v>43</v>
      </c>
      <c r="Z6353" s="24" t="s">
        <v>32</v>
      </c>
      <c r="AA6353" s="24" t="s">
        <v>32</v>
      </c>
      <c r="AB6353" s="24" t="s">
        <v>32</v>
      </c>
      <c r="AC6353" s="24" t="s">
        <v>32</v>
      </c>
      <c r="AD6353" s="25">
        <v>0</v>
      </c>
      <c r="AE6353" s="25">
        <v>0</v>
      </c>
      <c r="AF6353" s="25">
        <v>850000</v>
      </c>
      <c r="AG6353" s="25">
        <v>0</v>
      </c>
      <c r="AH6353" s="25">
        <v>850000</v>
      </c>
      <c r="AI6353" s="16" t="s">
        <v>10026</v>
      </c>
    </row>
    <row r="6354" spans="1:35" ht="45" x14ac:dyDescent="0.25">
      <c r="A6354" s="17">
        <v>129736.07</v>
      </c>
      <c r="B6354" s="18">
        <v>6</v>
      </c>
      <c r="C6354" s="16" t="s">
        <v>73</v>
      </c>
      <c r="D6354" s="21">
        <v>43713</v>
      </c>
      <c r="E6354" s="16" t="s">
        <v>142</v>
      </c>
      <c r="F6354" s="21">
        <v>44089</v>
      </c>
      <c r="G6354" s="16" t="s">
        <v>142</v>
      </c>
      <c r="H6354" s="26" t="s">
        <v>76</v>
      </c>
      <c r="M6354" s="26" t="s">
        <v>5678</v>
      </c>
      <c r="N6354" s="26" t="s">
        <v>5679</v>
      </c>
      <c r="O6354" s="16" t="s">
        <v>78</v>
      </c>
      <c r="P6354" s="26" t="s">
        <v>100</v>
      </c>
      <c r="T6354" s="23" t="s">
        <v>32</v>
      </c>
      <c r="W6354" s="20" t="s">
        <v>43</v>
      </c>
      <c r="Z6354" s="25">
        <v>0</v>
      </c>
      <c r="AA6354" s="25">
        <v>0</v>
      </c>
      <c r="AB6354" s="25">
        <v>200000</v>
      </c>
      <c r="AC6354" s="25">
        <v>0</v>
      </c>
      <c r="AD6354" s="25">
        <v>0</v>
      </c>
      <c r="AE6354" s="25">
        <v>0</v>
      </c>
      <c r="AF6354" s="25">
        <v>400000</v>
      </c>
      <c r="AG6354" s="25">
        <v>0</v>
      </c>
      <c r="AH6354" s="25">
        <v>400000</v>
      </c>
      <c r="AI6354" s="16" t="s">
        <v>5680</v>
      </c>
    </row>
    <row r="6355" spans="1:35" ht="30" x14ac:dyDescent="0.25">
      <c r="A6355" s="17">
        <v>129736.08</v>
      </c>
      <c r="B6355" s="18">
        <v>1</v>
      </c>
      <c r="C6355" s="16" t="s">
        <v>31</v>
      </c>
      <c r="D6355" s="21">
        <v>43788</v>
      </c>
      <c r="E6355" s="16" t="s">
        <v>142</v>
      </c>
      <c r="F6355" s="21">
        <v>44134</v>
      </c>
      <c r="G6355" s="16" t="s">
        <v>109</v>
      </c>
      <c r="H6355" s="26" t="s">
        <v>1163</v>
      </c>
      <c r="I6355" s="16" t="s">
        <v>159</v>
      </c>
      <c r="J6355" s="20" t="s">
        <v>148</v>
      </c>
      <c r="L6355" s="16" t="s">
        <v>149</v>
      </c>
      <c r="M6355" s="26" t="s">
        <v>5681</v>
      </c>
      <c r="N6355" s="26" t="s">
        <v>5682</v>
      </c>
      <c r="O6355" s="16" t="s">
        <v>78</v>
      </c>
      <c r="P6355" s="26" t="s">
        <v>100</v>
      </c>
      <c r="T6355" s="23" t="s">
        <v>32</v>
      </c>
      <c r="U6355" s="21">
        <v>44113</v>
      </c>
      <c r="W6355" s="20" t="s">
        <v>43</v>
      </c>
      <c r="X6355" s="16" t="s">
        <v>454</v>
      </c>
      <c r="Z6355" s="25">
        <v>0</v>
      </c>
      <c r="AA6355" s="25">
        <v>0</v>
      </c>
      <c r="AB6355" s="25">
        <v>507003</v>
      </c>
      <c r="AC6355" s="25">
        <v>0</v>
      </c>
      <c r="AD6355" s="25">
        <v>0</v>
      </c>
      <c r="AE6355" s="25">
        <v>0</v>
      </c>
      <c r="AF6355" s="25">
        <v>507003</v>
      </c>
      <c r="AG6355" s="25">
        <v>0</v>
      </c>
      <c r="AH6355" s="25">
        <v>507003</v>
      </c>
      <c r="AI6355" s="16" t="s">
        <v>5683</v>
      </c>
    </row>
    <row r="6356" spans="1:35" x14ac:dyDescent="0.25">
      <c r="A6356" s="17">
        <v>129736.09</v>
      </c>
      <c r="B6356" s="18">
        <v>1</v>
      </c>
      <c r="C6356" s="16" t="s">
        <v>31</v>
      </c>
      <c r="D6356" s="21">
        <v>43873</v>
      </c>
      <c r="E6356" s="16" t="s">
        <v>81</v>
      </c>
      <c r="F6356" s="21">
        <v>44299</v>
      </c>
      <c r="G6356" s="16" t="s">
        <v>109</v>
      </c>
      <c r="H6356" s="26" t="s">
        <v>133</v>
      </c>
      <c r="I6356" s="16" t="s">
        <v>2950</v>
      </c>
      <c r="J6356" s="20" t="s">
        <v>116</v>
      </c>
      <c r="L6356" s="16" t="s">
        <v>116</v>
      </c>
      <c r="M6356" s="26" t="s">
        <v>5684</v>
      </c>
      <c r="N6356" s="26" t="s">
        <v>5685</v>
      </c>
      <c r="O6356" s="16" t="s">
        <v>78</v>
      </c>
      <c r="P6356" s="26" t="s">
        <v>1444</v>
      </c>
      <c r="T6356" s="22">
        <v>0.01</v>
      </c>
      <c r="U6356" s="21">
        <v>44281</v>
      </c>
      <c r="W6356" s="20" t="s">
        <v>43</v>
      </c>
      <c r="X6356" s="16" t="s">
        <v>78</v>
      </c>
      <c r="Z6356" s="25">
        <v>0</v>
      </c>
      <c r="AA6356" s="25">
        <v>0</v>
      </c>
      <c r="AB6356" s="25">
        <v>0</v>
      </c>
      <c r="AC6356" s="25">
        <v>0</v>
      </c>
      <c r="AD6356" s="25">
        <v>0</v>
      </c>
      <c r="AE6356" s="25">
        <v>0</v>
      </c>
      <c r="AF6356" s="25">
        <v>25700</v>
      </c>
      <c r="AG6356" s="25">
        <v>0</v>
      </c>
      <c r="AH6356" s="25">
        <v>25700</v>
      </c>
      <c r="AI6356" s="16" t="s">
        <v>5686</v>
      </c>
    </row>
    <row r="6357" spans="1:35" x14ac:dyDescent="0.25">
      <c r="A6357" s="17">
        <v>129736.1</v>
      </c>
      <c r="B6357" s="18">
        <v>1</v>
      </c>
      <c r="C6357" s="16" t="s">
        <v>31</v>
      </c>
      <c r="D6357" s="21">
        <v>43873</v>
      </c>
      <c r="E6357" s="16" t="s">
        <v>142</v>
      </c>
      <c r="F6357" s="21">
        <v>44299</v>
      </c>
      <c r="G6357" s="16" t="s">
        <v>109</v>
      </c>
      <c r="H6357" s="26" t="s">
        <v>359</v>
      </c>
      <c r="I6357" s="16" t="s">
        <v>614</v>
      </c>
      <c r="J6357" s="20" t="s">
        <v>116</v>
      </c>
      <c r="L6357" s="16" t="s">
        <v>116</v>
      </c>
      <c r="M6357" s="26" t="s">
        <v>5687</v>
      </c>
      <c r="N6357" s="26" t="s">
        <v>5688</v>
      </c>
      <c r="O6357" s="16" t="s">
        <v>78</v>
      </c>
      <c r="P6357" s="26" t="s">
        <v>1444</v>
      </c>
      <c r="T6357" s="22">
        <v>0.01</v>
      </c>
      <c r="U6357" s="21">
        <v>44281</v>
      </c>
      <c r="W6357" s="20" t="s">
        <v>43</v>
      </c>
      <c r="X6357" s="16" t="s">
        <v>140</v>
      </c>
      <c r="Z6357" s="25">
        <v>0</v>
      </c>
      <c r="AA6357" s="25">
        <v>0</v>
      </c>
      <c r="AB6357" s="25">
        <v>6140</v>
      </c>
      <c r="AC6357" s="25">
        <v>0</v>
      </c>
      <c r="AD6357" s="25">
        <v>0</v>
      </c>
      <c r="AE6357" s="25">
        <v>0</v>
      </c>
      <c r="AF6357" s="25">
        <v>16140</v>
      </c>
      <c r="AG6357" s="25">
        <v>0</v>
      </c>
      <c r="AH6357" s="25">
        <v>16140</v>
      </c>
      <c r="AI6357" s="16" t="s">
        <v>5689</v>
      </c>
    </row>
    <row r="6358" spans="1:35" x14ac:dyDescent="0.25">
      <c r="A6358" s="17">
        <v>129736.11</v>
      </c>
      <c r="B6358" s="18">
        <v>1</v>
      </c>
      <c r="C6358" s="16" t="s">
        <v>31</v>
      </c>
      <c r="D6358" s="21">
        <v>43873</v>
      </c>
      <c r="E6358" s="16" t="s">
        <v>142</v>
      </c>
      <c r="F6358" s="21">
        <v>44299</v>
      </c>
      <c r="G6358" s="16" t="s">
        <v>109</v>
      </c>
      <c r="H6358" s="26" t="s">
        <v>394</v>
      </c>
      <c r="I6358" s="16" t="s">
        <v>446</v>
      </c>
      <c r="J6358" s="20" t="s">
        <v>116</v>
      </c>
      <c r="L6358" s="16" t="s">
        <v>116</v>
      </c>
      <c r="M6358" s="26" t="s">
        <v>5690</v>
      </c>
      <c r="N6358" s="26" t="s">
        <v>5691</v>
      </c>
      <c r="O6358" s="16" t="s">
        <v>78</v>
      </c>
      <c r="P6358" s="26" t="s">
        <v>1444</v>
      </c>
      <c r="T6358" s="22">
        <v>0.01</v>
      </c>
      <c r="U6358" s="21">
        <v>44281</v>
      </c>
      <c r="W6358" s="20" t="s">
        <v>43</v>
      </c>
      <c r="Z6358" s="25">
        <v>0</v>
      </c>
      <c r="AA6358" s="25">
        <v>0</v>
      </c>
      <c r="AB6358" s="25">
        <v>6568</v>
      </c>
      <c r="AC6358" s="25">
        <v>0</v>
      </c>
      <c r="AD6358" s="25">
        <v>0</v>
      </c>
      <c r="AE6358" s="25">
        <v>0</v>
      </c>
      <c r="AF6358" s="25">
        <v>19668</v>
      </c>
      <c r="AG6358" s="25">
        <v>0</v>
      </c>
      <c r="AH6358" s="25">
        <v>19668</v>
      </c>
      <c r="AI6358" s="16" t="s">
        <v>5692</v>
      </c>
    </row>
    <row r="6359" spans="1:35" x14ac:dyDescent="0.25">
      <c r="A6359" s="17">
        <v>129736.12</v>
      </c>
      <c r="B6359" s="18">
        <v>1</v>
      </c>
      <c r="C6359" s="16" t="s">
        <v>31</v>
      </c>
      <c r="D6359" s="21">
        <v>43873</v>
      </c>
      <c r="E6359" s="16" t="s">
        <v>142</v>
      </c>
      <c r="F6359" s="21">
        <v>44299</v>
      </c>
      <c r="G6359" s="16" t="s">
        <v>32</v>
      </c>
      <c r="H6359" s="26" t="s">
        <v>791</v>
      </c>
      <c r="I6359" s="16" t="s">
        <v>3983</v>
      </c>
      <c r="J6359" s="20" t="s">
        <v>116</v>
      </c>
      <c r="L6359" s="16" t="s">
        <v>116</v>
      </c>
      <c r="M6359" s="26" t="s">
        <v>5693</v>
      </c>
      <c r="N6359" s="26" t="s">
        <v>5694</v>
      </c>
      <c r="O6359" s="16" t="s">
        <v>78</v>
      </c>
      <c r="P6359" s="26" t="s">
        <v>1444</v>
      </c>
      <c r="T6359" s="22">
        <v>0.01</v>
      </c>
      <c r="U6359" s="21">
        <v>44281</v>
      </c>
      <c r="W6359" s="20" t="s">
        <v>43</v>
      </c>
      <c r="X6359" s="16" t="s">
        <v>78</v>
      </c>
      <c r="Z6359" s="25">
        <v>0</v>
      </c>
      <c r="AA6359" s="25">
        <v>0</v>
      </c>
      <c r="AB6359" s="25">
        <v>0</v>
      </c>
      <c r="AC6359" s="25">
        <v>0</v>
      </c>
      <c r="AD6359" s="25">
        <v>0</v>
      </c>
      <c r="AE6359" s="25">
        <v>0</v>
      </c>
      <c r="AF6359" s="25">
        <v>12600</v>
      </c>
      <c r="AG6359" s="25">
        <v>0</v>
      </c>
      <c r="AH6359" s="25">
        <v>12600</v>
      </c>
      <c r="AI6359" s="16" t="s">
        <v>5695</v>
      </c>
    </row>
    <row r="6360" spans="1:35" x14ac:dyDescent="0.25">
      <c r="A6360" s="17">
        <v>129736.13</v>
      </c>
      <c r="B6360" s="18">
        <v>2</v>
      </c>
      <c r="C6360" s="16" t="s">
        <v>31</v>
      </c>
      <c r="D6360" s="21">
        <v>43873</v>
      </c>
      <c r="E6360" s="16" t="s">
        <v>142</v>
      </c>
      <c r="F6360" s="21">
        <v>44280</v>
      </c>
      <c r="G6360" s="16" t="s">
        <v>75</v>
      </c>
      <c r="H6360" s="26" t="s">
        <v>371</v>
      </c>
      <c r="I6360" s="16" t="s">
        <v>1234</v>
      </c>
      <c r="J6360" s="20" t="s">
        <v>116</v>
      </c>
      <c r="L6360" s="16" t="s">
        <v>116</v>
      </c>
      <c r="M6360" s="26" t="s">
        <v>5696</v>
      </c>
      <c r="N6360" s="26" t="s">
        <v>5697</v>
      </c>
      <c r="O6360" s="16" t="s">
        <v>78</v>
      </c>
      <c r="P6360" s="26" t="s">
        <v>1444</v>
      </c>
      <c r="T6360" s="22">
        <v>0.01</v>
      </c>
      <c r="U6360" s="21">
        <v>44232</v>
      </c>
      <c r="W6360" s="20" t="s">
        <v>43</v>
      </c>
      <c r="X6360" s="16" t="s">
        <v>140</v>
      </c>
      <c r="Z6360" s="25">
        <v>0</v>
      </c>
      <c r="AA6360" s="25">
        <v>0</v>
      </c>
      <c r="AB6360" s="25">
        <v>0</v>
      </c>
      <c r="AC6360" s="25">
        <v>0</v>
      </c>
      <c r="AD6360" s="25">
        <v>0</v>
      </c>
      <c r="AE6360" s="25">
        <v>0</v>
      </c>
      <c r="AF6360" s="25">
        <v>23700</v>
      </c>
      <c r="AG6360" s="25">
        <v>0</v>
      </c>
      <c r="AH6360" s="25">
        <v>23700</v>
      </c>
      <c r="AI6360" s="16" t="s">
        <v>5698</v>
      </c>
    </row>
    <row r="6361" spans="1:35" x14ac:dyDescent="0.25">
      <c r="A6361" s="17">
        <v>129736.14</v>
      </c>
      <c r="B6361" s="18">
        <v>2</v>
      </c>
      <c r="C6361" s="16" t="s">
        <v>31</v>
      </c>
      <c r="D6361" s="21">
        <v>43873</v>
      </c>
      <c r="E6361" s="16" t="s">
        <v>142</v>
      </c>
      <c r="F6361" s="21">
        <v>44280</v>
      </c>
      <c r="G6361" s="16" t="s">
        <v>75</v>
      </c>
      <c r="H6361" s="26" t="s">
        <v>371</v>
      </c>
      <c r="I6361" s="16" t="s">
        <v>5699</v>
      </c>
      <c r="J6361" s="20" t="s">
        <v>116</v>
      </c>
      <c r="L6361" s="16" t="s">
        <v>116</v>
      </c>
      <c r="M6361" s="26" t="s">
        <v>5700</v>
      </c>
      <c r="N6361" s="26" t="s">
        <v>5701</v>
      </c>
      <c r="O6361" s="16" t="s">
        <v>78</v>
      </c>
      <c r="P6361" s="26" t="s">
        <v>1444</v>
      </c>
      <c r="T6361" s="22">
        <v>0.01</v>
      </c>
      <c r="U6361" s="21">
        <v>44232</v>
      </c>
      <c r="W6361" s="20" t="s">
        <v>43</v>
      </c>
      <c r="X6361" s="16" t="s">
        <v>78</v>
      </c>
      <c r="Z6361" s="25">
        <v>0</v>
      </c>
      <c r="AA6361" s="25">
        <v>0</v>
      </c>
      <c r="AB6361" s="25">
        <v>0</v>
      </c>
      <c r="AC6361" s="25">
        <v>0</v>
      </c>
      <c r="AD6361" s="25">
        <v>0</v>
      </c>
      <c r="AE6361" s="25">
        <v>0</v>
      </c>
      <c r="AF6361" s="25">
        <v>12000</v>
      </c>
      <c r="AG6361" s="25">
        <v>0</v>
      </c>
      <c r="AH6361" s="25">
        <v>12000</v>
      </c>
      <c r="AI6361" s="16" t="s">
        <v>5702</v>
      </c>
    </row>
    <row r="6362" spans="1:35" x14ac:dyDescent="0.25">
      <c r="A6362" s="17">
        <v>129736.15</v>
      </c>
      <c r="B6362" s="18">
        <v>3</v>
      </c>
      <c r="C6362" s="16" t="s">
        <v>73</v>
      </c>
      <c r="D6362" s="21">
        <v>43873</v>
      </c>
      <c r="E6362" s="16" t="s">
        <v>142</v>
      </c>
      <c r="F6362" s="21">
        <v>44280</v>
      </c>
      <c r="G6362" s="16" t="s">
        <v>75</v>
      </c>
      <c r="H6362" s="26" t="s">
        <v>365</v>
      </c>
      <c r="I6362" s="16" t="s">
        <v>1777</v>
      </c>
      <c r="J6362" s="20" t="s">
        <v>116</v>
      </c>
      <c r="L6362" s="16" t="s">
        <v>116</v>
      </c>
      <c r="M6362" s="26" t="s">
        <v>10025</v>
      </c>
      <c r="N6362" s="26" t="s">
        <v>10024</v>
      </c>
      <c r="O6362" s="16" t="s">
        <v>78</v>
      </c>
      <c r="P6362" s="26" t="s">
        <v>1444</v>
      </c>
      <c r="T6362" s="22">
        <v>0.31</v>
      </c>
      <c r="W6362" s="20" t="s">
        <v>43</v>
      </c>
      <c r="X6362" s="16" t="s">
        <v>140</v>
      </c>
      <c r="Z6362" s="24" t="s">
        <v>32</v>
      </c>
      <c r="AA6362" s="24" t="s">
        <v>32</v>
      </c>
      <c r="AB6362" s="24" t="s">
        <v>32</v>
      </c>
      <c r="AC6362" s="24" t="s">
        <v>32</v>
      </c>
      <c r="AD6362" s="25">
        <v>0</v>
      </c>
      <c r="AE6362" s="25">
        <v>0</v>
      </c>
      <c r="AF6362" s="25">
        <v>31500</v>
      </c>
      <c r="AG6362" s="25">
        <v>0</v>
      </c>
      <c r="AH6362" s="25">
        <v>31500</v>
      </c>
      <c r="AI6362" s="16" t="s">
        <v>10023</v>
      </c>
    </row>
    <row r="6363" spans="1:35" x14ac:dyDescent="0.25">
      <c r="A6363" s="17">
        <v>129736.16</v>
      </c>
      <c r="B6363" s="18">
        <v>4</v>
      </c>
      <c r="C6363" s="16" t="s">
        <v>474</v>
      </c>
      <c r="D6363" s="21">
        <v>43873</v>
      </c>
      <c r="E6363" s="16" t="s">
        <v>142</v>
      </c>
      <c r="F6363" s="21">
        <v>44293</v>
      </c>
      <c r="G6363" s="16" t="s">
        <v>32</v>
      </c>
      <c r="H6363" s="26" t="s">
        <v>292</v>
      </c>
      <c r="I6363" s="16" t="s">
        <v>691</v>
      </c>
      <c r="J6363" s="20" t="s">
        <v>116</v>
      </c>
      <c r="L6363" s="16" t="s">
        <v>116</v>
      </c>
      <c r="M6363" s="26" t="s">
        <v>5703</v>
      </c>
      <c r="N6363" s="26" t="s">
        <v>5704</v>
      </c>
      <c r="O6363" s="16" t="s">
        <v>78</v>
      </c>
      <c r="P6363" s="26" t="s">
        <v>1444</v>
      </c>
      <c r="T6363" s="22">
        <v>0.01</v>
      </c>
      <c r="U6363" s="21">
        <v>44176</v>
      </c>
      <c r="W6363" s="20" t="s">
        <v>43</v>
      </c>
      <c r="X6363" s="16" t="s">
        <v>140</v>
      </c>
      <c r="Z6363" s="25">
        <v>0</v>
      </c>
      <c r="AA6363" s="25">
        <v>0</v>
      </c>
      <c r="AB6363" s="25">
        <v>21467</v>
      </c>
      <c r="AC6363" s="25">
        <v>0</v>
      </c>
      <c r="AD6363" s="25">
        <v>0</v>
      </c>
      <c r="AE6363" s="25">
        <v>0</v>
      </c>
      <c r="AF6363" s="25">
        <v>45967</v>
      </c>
      <c r="AG6363" s="25">
        <v>0</v>
      </c>
      <c r="AH6363" s="25">
        <v>45967</v>
      </c>
      <c r="AI6363" s="16" t="s">
        <v>5705</v>
      </c>
    </row>
    <row r="6364" spans="1:35" x14ac:dyDescent="0.25">
      <c r="A6364" s="17">
        <v>129736.17</v>
      </c>
      <c r="B6364" s="18">
        <v>4</v>
      </c>
      <c r="C6364" s="16" t="s">
        <v>474</v>
      </c>
      <c r="D6364" s="21">
        <v>43873</v>
      </c>
      <c r="E6364" s="16" t="s">
        <v>142</v>
      </c>
      <c r="F6364" s="21">
        <v>44293</v>
      </c>
      <c r="G6364" s="16" t="s">
        <v>32</v>
      </c>
      <c r="H6364" s="26" t="s">
        <v>295</v>
      </c>
      <c r="I6364" s="16" t="s">
        <v>468</v>
      </c>
      <c r="J6364" s="20" t="s">
        <v>116</v>
      </c>
      <c r="L6364" s="16" t="s">
        <v>116</v>
      </c>
      <c r="M6364" s="26" t="s">
        <v>5706</v>
      </c>
      <c r="N6364" s="26" t="s">
        <v>5707</v>
      </c>
      <c r="O6364" s="16" t="s">
        <v>78</v>
      </c>
      <c r="P6364" s="26" t="s">
        <v>1444</v>
      </c>
      <c r="T6364" s="22">
        <v>0.01</v>
      </c>
      <c r="U6364" s="21">
        <v>44176</v>
      </c>
      <c r="W6364" s="20" t="s">
        <v>43</v>
      </c>
      <c r="X6364" s="16" t="s">
        <v>140</v>
      </c>
      <c r="Z6364" s="25">
        <v>0</v>
      </c>
      <c r="AA6364" s="25">
        <v>0</v>
      </c>
      <c r="AB6364" s="25">
        <v>10926</v>
      </c>
      <c r="AC6364" s="25">
        <v>0</v>
      </c>
      <c r="AD6364" s="25">
        <v>0</v>
      </c>
      <c r="AE6364" s="25">
        <v>0</v>
      </c>
      <c r="AF6364" s="25">
        <v>24026</v>
      </c>
      <c r="AG6364" s="25">
        <v>0</v>
      </c>
      <c r="AH6364" s="25">
        <v>24026</v>
      </c>
      <c r="AI6364" s="16" t="s">
        <v>5708</v>
      </c>
    </row>
    <row r="6365" spans="1:35" x14ac:dyDescent="0.25">
      <c r="A6365" s="17">
        <v>129736.18</v>
      </c>
      <c r="B6365" s="18">
        <v>4</v>
      </c>
      <c r="C6365" s="16" t="s">
        <v>474</v>
      </c>
      <c r="D6365" s="21">
        <v>43873</v>
      </c>
      <c r="E6365" s="16" t="s">
        <v>142</v>
      </c>
      <c r="F6365" s="21">
        <v>44293</v>
      </c>
      <c r="G6365" s="16" t="s">
        <v>32</v>
      </c>
      <c r="H6365" s="26" t="s">
        <v>634</v>
      </c>
      <c r="I6365" s="16" t="s">
        <v>4507</v>
      </c>
      <c r="J6365" s="20" t="s">
        <v>116</v>
      </c>
      <c r="L6365" s="16" t="s">
        <v>116</v>
      </c>
      <c r="M6365" s="26" t="s">
        <v>5709</v>
      </c>
      <c r="N6365" s="26" t="s">
        <v>5710</v>
      </c>
      <c r="O6365" s="16" t="s">
        <v>78</v>
      </c>
      <c r="P6365" s="26" t="s">
        <v>1444</v>
      </c>
      <c r="T6365" s="22">
        <v>0.01</v>
      </c>
      <c r="U6365" s="21">
        <v>44176</v>
      </c>
      <c r="W6365" s="20" t="s">
        <v>43</v>
      </c>
      <c r="X6365" s="16" t="s">
        <v>140</v>
      </c>
      <c r="Z6365" s="25">
        <v>0</v>
      </c>
      <c r="AA6365" s="25">
        <v>0</v>
      </c>
      <c r="AB6365" s="25">
        <v>6823</v>
      </c>
      <c r="AC6365" s="25">
        <v>0</v>
      </c>
      <c r="AD6365" s="25">
        <v>0</v>
      </c>
      <c r="AE6365" s="25">
        <v>0</v>
      </c>
      <c r="AF6365" s="25">
        <v>30023</v>
      </c>
      <c r="AG6365" s="25">
        <v>0</v>
      </c>
      <c r="AH6365" s="25">
        <v>30023</v>
      </c>
      <c r="AI6365" s="16" t="s">
        <v>5711</v>
      </c>
    </row>
    <row r="6366" spans="1:35" x14ac:dyDescent="0.25">
      <c r="A6366" s="17">
        <v>129736.19</v>
      </c>
      <c r="B6366" s="18">
        <v>4</v>
      </c>
      <c r="C6366" s="16" t="s">
        <v>474</v>
      </c>
      <c r="D6366" s="21">
        <v>43873</v>
      </c>
      <c r="E6366" s="16" t="s">
        <v>142</v>
      </c>
      <c r="F6366" s="21">
        <v>44293</v>
      </c>
      <c r="G6366" s="16" t="s">
        <v>32</v>
      </c>
      <c r="H6366" s="26" t="s">
        <v>428</v>
      </c>
      <c r="I6366" s="16" t="s">
        <v>722</v>
      </c>
      <c r="J6366" s="20" t="s">
        <v>116</v>
      </c>
      <c r="L6366" s="16" t="s">
        <v>116</v>
      </c>
      <c r="M6366" s="26" t="s">
        <v>5712</v>
      </c>
      <c r="N6366" s="26" t="s">
        <v>5713</v>
      </c>
      <c r="O6366" s="16" t="s">
        <v>78</v>
      </c>
      <c r="P6366" s="26" t="s">
        <v>1444</v>
      </c>
      <c r="T6366" s="22">
        <v>0.01</v>
      </c>
      <c r="U6366" s="21">
        <v>44176</v>
      </c>
      <c r="W6366" s="20" t="s">
        <v>43</v>
      </c>
      <c r="X6366" s="16" t="s">
        <v>78</v>
      </c>
      <c r="Z6366" s="25">
        <v>0</v>
      </c>
      <c r="AA6366" s="25">
        <v>0</v>
      </c>
      <c r="AB6366" s="25">
        <v>5987</v>
      </c>
      <c r="AC6366" s="25">
        <v>0</v>
      </c>
      <c r="AD6366" s="25">
        <v>0</v>
      </c>
      <c r="AE6366" s="25">
        <v>0</v>
      </c>
      <c r="AF6366" s="25">
        <v>12087</v>
      </c>
      <c r="AG6366" s="25">
        <v>0</v>
      </c>
      <c r="AH6366" s="25">
        <v>12087</v>
      </c>
      <c r="AI6366" s="16" t="s">
        <v>5714</v>
      </c>
    </row>
    <row r="6367" spans="1:35" x14ac:dyDescent="0.25">
      <c r="A6367" s="17">
        <v>129736.2</v>
      </c>
      <c r="B6367" s="18">
        <v>2</v>
      </c>
      <c r="C6367" s="16" t="s">
        <v>73</v>
      </c>
      <c r="D6367" s="21">
        <v>43873</v>
      </c>
      <c r="E6367" s="16" t="s">
        <v>142</v>
      </c>
      <c r="F6367" s="21">
        <v>44280</v>
      </c>
      <c r="G6367" s="16" t="s">
        <v>75</v>
      </c>
      <c r="H6367" s="26" t="s">
        <v>267</v>
      </c>
      <c r="I6367" s="16" t="s">
        <v>116</v>
      </c>
      <c r="J6367" s="20" t="s">
        <v>116</v>
      </c>
      <c r="L6367" s="16" t="s">
        <v>116</v>
      </c>
      <c r="M6367" s="26" t="s">
        <v>10022</v>
      </c>
      <c r="N6367" s="26" t="s">
        <v>10021</v>
      </c>
      <c r="O6367" s="16" t="s">
        <v>78</v>
      </c>
      <c r="P6367" s="26" t="s">
        <v>1444</v>
      </c>
      <c r="T6367" s="22">
        <v>1.17</v>
      </c>
      <c r="W6367" s="20" t="s">
        <v>43</v>
      </c>
      <c r="X6367" s="16" t="s">
        <v>140</v>
      </c>
      <c r="Z6367" s="24" t="s">
        <v>32</v>
      </c>
      <c r="AA6367" s="24" t="s">
        <v>32</v>
      </c>
      <c r="AB6367" s="24" t="s">
        <v>32</v>
      </c>
      <c r="AC6367" s="24" t="s">
        <v>32</v>
      </c>
      <c r="AD6367" s="25">
        <v>0</v>
      </c>
      <c r="AE6367" s="25">
        <v>0</v>
      </c>
      <c r="AF6367" s="25">
        <v>14900</v>
      </c>
      <c r="AG6367" s="25">
        <v>0</v>
      </c>
      <c r="AH6367" s="25">
        <v>14900</v>
      </c>
      <c r="AI6367" s="16" t="s">
        <v>10020</v>
      </c>
    </row>
    <row r="6368" spans="1:35" x14ac:dyDescent="0.25">
      <c r="A6368" s="17">
        <v>129736.21</v>
      </c>
      <c r="B6368" s="18">
        <v>2</v>
      </c>
      <c r="C6368" s="16" t="s">
        <v>73</v>
      </c>
      <c r="D6368" s="21">
        <v>43873</v>
      </c>
      <c r="E6368" s="16" t="s">
        <v>142</v>
      </c>
      <c r="F6368" s="21">
        <v>44280</v>
      </c>
      <c r="G6368" s="16" t="s">
        <v>75</v>
      </c>
      <c r="H6368" s="26" t="s">
        <v>431</v>
      </c>
      <c r="I6368" s="16" t="s">
        <v>1234</v>
      </c>
      <c r="J6368" s="20" t="s">
        <v>116</v>
      </c>
      <c r="L6368" s="16" t="s">
        <v>116</v>
      </c>
      <c r="M6368" s="26" t="s">
        <v>10019</v>
      </c>
      <c r="N6368" s="26" t="s">
        <v>10018</v>
      </c>
      <c r="O6368" s="16" t="s">
        <v>78</v>
      </c>
      <c r="P6368" s="26" t="s">
        <v>1444</v>
      </c>
      <c r="T6368" s="22">
        <v>0.01</v>
      </c>
      <c r="W6368" s="20" t="s">
        <v>43</v>
      </c>
      <c r="X6368" s="16" t="s">
        <v>140</v>
      </c>
      <c r="Z6368" s="24" t="s">
        <v>32</v>
      </c>
      <c r="AA6368" s="24" t="s">
        <v>32</v>
      </c>
      <c r="AB6368" s="24" t="s">
        <v>32</v>
      </c>
      <c r="AC6368" s="24" t="s">
        <v>32</v>
      </c>
      <c r="AD6368" s="25">
        <v>0</v>
      </c>
      <c r="AE6368" s="25">
        <v>0</v>
      </c>
      <c r="AF6368" s="25">
        <v>11000</v>
      </c>
      <c r="AG6368" s="25">
        <v>0</v>
      </c>
      <c r="AH6368" s="25">
        <v>11000</v>
      </c>
      <c r="AI6368" s="16" t="s">
        <v>10017</v>
      </c>
    </row>
    <row r="6369" spans="1:35" x14ac:dyDescent="0.25">
      <c r="A6369" s="17">
        <v>129736.22</v>
      </c>
      <c r="B6369" s="18">
        <v>3</v>
      </c>
      <c r="C6369" s="16" t="s">
        <v>73</v>
      </c>
      <c r="D6369" s="21">
        <v>43873</v>
      </c>
      <c r="E6369" s="16" t="s">
        <v>142</v>
      </c>
      <c r="F6369" s="21">
        <v>44280</v>
      </c>
      <c r="G6369" s="16" t="s">
        <v>75</v>
      </c>
      <c r="H6369" s="26" t="s">
        <v>354</v>
      </c>
      <c r="I6369" s="16" t="s">
        <v>2020</v>
      </c>
      <c r="J6369" s="20" t="s">
        <v>116</v>
      </c>
      <c r="L6369" s="16" t="s">
        <v>116</v>
      </c>
      <c r="M6369" s="26" t="s">
        <v>10016</v>
      </c>
      <c r="N6369" s="26" t="s">
        <v>10015</v>
      </c>
      <c r="O6369" s="16" t="s">
        <v>78</v>
      </c>
      <c r="P6369" s="26" t="s">
        <v>1444</v>
      </c>
      <c r="T6369" s="22">
        <v>0.01</v>
      </c>
      <c r="W6369" s="20" t="s">
        <v>43</v>
      </c>
      <c r="X6369" s="16" t="s">
        <v>78</v>
      </c>
      <c r="Z6369" s="24" t="s">
        <v>32</v>
      </c>
      <c r="AA6369" s="24" t="s">
        <v>32</v>
      </c>
      <c r="AB6369" s="24" t="s">
        <v>32</v>
      </c>
      <c r="AC6369" s="24" t="s">
        <v>32</v>
      </c>
      <c r="AD6369" s="25">
        <v>0</v>
      </c>
      <c r="AE6369" s="25">
        <v>0</v>
      </c>
      <c r="AF6369" s="25">
        <v>11000</v>
      </c>
      <c r="AG6369" s="25">
        <v>0</v>
      </c>
      <c r="AH6369" s="25">
        <v>11000</v>
      </c>
      <c r="AI6369" s="16" t="s">
        <v>10014</v>
      </c>
    </row>
    <row r="6370" spans="1:35" x14ac:dyDescent="0.25">
      <c r="A6370" s="17">
        <v>129736.23</v>
      </c>
      <c r="B6370" s="18">
        <v>4</v>
      </c>
      <c r="C6370" s="16" t="s">
        <v>73</v>
      </c>
      <c r="D6370" s="21">
        <v>43873</v>
      </c>
      <c r="E6370" s="16" t="s">
        <v>142</v>
      </c>
      <c r="F6370" s="21">
        <v>44280</v>
      </c>
      <c r="G6370" s="16" t="s">
        <v>75</v>
      </c>
      <c r="H6370" s="26" t="s">
        <v>564</v>
      </c>
      <c r="I6370" s="16" t="s">
        <v>691</v>
      </c>
      <c r="J6370" s="20" t="s">
        <v>116</v>
      </c>
      <c r="L6370" s="16" t="s">
        <v>116</v>
      </c>
      <c r="M6370" s="26" t="s">
        <v>10013</v>
      </c>
      <c r="N6370" s="26" t="s">
        <v>10012</v>
      </c>
      <c r="O6370" s="16" t="s">
        <v>78</v>
      </c>
      <c r="P6370" s="26" t="s">
        <v>1444</v>
      </c>
      <c r="T6370" s="22">
        <v>1.64</v>
      </c>
      <c r="W6370" s="20" t="s">
        <v>43</v>
      </c>
      <c r="X6370" s="16" t="s">
        <v>140</v>
      </c>
      <c r="Z6370" s="24" t="s">
        <v>32</v>
      </c>
      <c r="AA6370" s="24" t="s">
        <v>32</v>
      </c>
      <c r="AB6370" s="24" t="s">
        <v>32</v>
      </c>
      <c r="AC6370" s="24" t="s">
        <v>32</v>
      </c>
      <c r="AD6370" s="25">
        <v>0</v>
      </c>
      <c r="AE6370" s="25">
        <v>0</v>
      </c>
      <c r="AF6370" s="25">
        <v>17600</v>
      </c>
      <c r="AG6370" s="25">
        <v>0</v>
      </c>
      <c r="AH6370" s="25">
        <v>17600</v>
      </c>
      <c r="AI6370" s="16" t="s">
        <v>10011</v>
      </c>
    </row>
    <row r="6371" spans="1:35" ht="75" x14ac:dyDescent="0.25">
      <c r="A6371" s="17">
        <v>129736.24</v>
      </c>
      <c r="B6371" s="18">
        <v>6</v>
      </c>
      <c r="C6371" s="16" t="s">
        <v>73</v>
      </c>
      <c r="D6371" s="21">
        <v>44089</v>
      </c>
      <c r="E6371" s="16" t="s">
        <v>142</v>
      </c>
      <c r="F6371" s="21">
        <v>44089</v>
      </c>
      <c r="G6371" s="16" t="s">
        <v>142</v>
      </c>
      <c r="H6371" s="26" t="s">
        <v>76</v>
      </c>
      <c r="M6371" s="26" t="s">
        <v>5715</v>
      </c>
      <c r="N6371" s="26" t="s">
        <v>5716</v>
      </c>
      <c r="O6371" s="16" t="s">
        <v>78</v>
      </c>
      <c r="P6371" s="26" t="s">
        <v>5717</v>
      </c>
      <c r="T6371" s="23" t="s">
        <v>32</v>
      </c>
      <c r="W6371" s="20" t="s">
        <v>43</v>
      </c>
      <c r="Z6371" s="25">
        <v>400000</v>
      </c>
      <c r="AA6371" s="25">
        <v>0</v>
      </c>
      <c r="AB6371" s="25">
        <v>0</v>
      </c>
      <c r="AC6371" s="25">
        <v>0</v>
      </c>
      <c r="AD6371" s="25">
        <v>400000</v>
      </c>
      <c r="AE6371" s="25">
        <v>0</v>
      </c>
      <c r="AF6371" s="25">
        <v>0</v>
      </c>
      <c r="AG6371" s="25">
        <v>0</v>
      </c>
      <c r="AH6371" s="25">
        <v>400000</v>
      </c>
    </row>
    <row r="6372" spans="1:35" ht="30" x14ac:dyDescent="0.25">
      <c r="A6372" s="17">
        <v>129736.25</v>
      </c>
      <c r="B6372" s="18">
        <v>1</v>
      </c>
      <c r="C6372" s="16" t="s">
        <v>73</v>
      </c>
      <c r="D6372" s="21">
        <v>44249</v>
      </c>
      <c r="E6372" s="16" t="s">
        <v>142</v>
      </c>
      <c r="F6372" s="21">
        <v>44300</v>
      </c>
      <c r="G6372" s="16" t="s">
        <v>102</v>
      </c>
      <c r="H6372" s="26" t="s">
        <v>394</v>
      </c>
      <c r="I6372" s="16" t="s">
        <v>446</v>
      </c>
      <c r="J6372" s="20" t="s">
        <v>116</v>
      </c>
      <c r="L6372" s="16" t="s">
        <v>116</v>
      </c>
      <c r="M6372" s="26" t="s">
        <v>5718</v>
      </c>
      <c r="N6372" s="26" t="s">
        <v>5719</v>
      </c>
      <c r="O6372" s="16" t="s">
        <v>78</v>
      </c>
      <c r="P6372" s="26" t="s">
        <v>1444</v>
      </c>
      <c r="T6372" s="22">
        <v>1</v>
      </c>
      <c r="W6372" s="20" t="s">
        <v>43</v>
      </c>
      <c r="X6372" s="16" t="s">
        <v>140</v>
      </c>
      <c r="Z6372" s="25">
        <v>0</v>
      </c>
      <c r="AA6372" s="25">
        <v>0</v>
      </c>
      <c r="AB6372" s="25">
        <v>50000</v>
      </c>
      <c r="AC6372" s="25">
        <v>0</v>
      </c>
      <c r="AD6372" s="25">
        <v>0</v>
      </c>
      <c r="AE6372" s="25">
        <v>0</v>
      </c>
      <c r="AF6372" s="25">
        <v>50000</v>
      </c>
      <c r="AG6372" s="25">
        <v>0</v>
      </c>
      <c r="AH6372" s="25">
        <v>50000</v>
      </c>
      <c r="AI6372" s="16" t="s">
        <v>5720</v>
      </c>
    </row>
    <row r="6373" spans="1:35" ht="30" x14ac:dyDescent="0.25">
      <c r="A6373" s="17">
        <v>129736.26</v>
      </c>
      <c r="B6373" s="18">
        <v>2</v>
      </c>
      <c r="C6373" s="16" t="s">
        <v>73</v>
      </c>
      <c r="D6373" s="21">
        <v>44249</v>
      </c>
      <c r="E6373" s="16" t="s">
        <v>142</v>
      </c>
      <c r="F6373" s="21">
        <v>44280</v>
      </c>
      <c r="G6373" s="16" t="s">
        <v>102</v>
      </c>
      <c r="H6373" s="26" t="s">
        <v>312</v>
      </c>
      <c r="I6373" s="16" t="s">
        <v>539</v>
      </c>
      <c r="J6373" s="20" t="s">
        <v>116</v>
      </c>
      <c r="L6373" s="16" t="s">
        <v>116</v>
      </c>
      <c r="M6373" s="26" t="s">
        <v>5721</v>
      </c>
      <c r="N6373" s="26" t="s">
        <v>5722</v>
      </c>
      <c r="O6373" s="16" t="s">
        <v>78</v>
      </c>
      <c r="P6373" s="26" t="s">
        <v>1444</v>
      </c>
      <c r="T6373" s="22">
        <v>0.60199999999999998</v>
      </c>
      <c r="W6373" s="20" t="s">
        <v>43</v>
      </c>
      <c r="X6373" s="16" t="s">
        <v>78</v>
      </c>
      <c r="Z6373" s="25">
        <v>0</v>
      </c>
      <c r="AA6373" s="25">
        <v>0</v>
      </c>
      <c r="AB6373" s="25">
        <v>50000</v>
      </c>
      <c r="AC6373" s="25">
        <v>0</v>
      </c>
      <c r="AD6373" s="25">
        <v>0</v>
      </c>
      <c r="AE6373" s="25">
        <v>0</v>
      </c>
      <c r="AF6373" s="25">
        <v>50000</v>
      </c>
      <c r="AG6373" s="25">
        <v>0</v>
      </c>
      <c r="AH6373" s="25">
        <v>50000</v>
      </c>
      <c r="AI6373" s="16" t="s">
        <v>5723</v>
      </c>
    </row>
    <row r="6374" spans="1:35" ht="30" x14ac:dyDescent="0.25">
      <c r="A6374" s="17">
        <v>129736.27</v>
      </c>
      <c r="B6374" s="18">
        <v>3</v>
      </c>
      <c r="C6374" s="16" t="s">
        <v>73</v>
      </c>
      <c r="D6374" s="21">
        <v>44249</v>
      </c>
      <c r="E6374" s="16" t="s">
        <v>142</v>
      </c>
      <c r="F6374" s="21">
        <v>44300</v>
      </c>
      <c r="G6374" s="16" t="s">
        <v>102</v>
      </c>
      <c r="H6374" s="26" t="s">
        <v>57</v>
      </c>
      <c r="I6374" s="16" t="s">
        <v>441</v>
      </c>
      <c r="J6374" s="20" t="s">
        <v>116</v>
      </c>
      <c r="L6374" s="16" t="s">
        <v>116</v>
      </c>
      <c r="M6374" s="26" t="s">
        <v>5724</v>
      </c>
      <c r="N6374" s="26" t="s">
        <v>5725</v>
      </c>
      <c r="O6374" s="16" t="s">
        <v>78</v>
      </c>
      <c r="P6374" s="26" t="s">
        <v>1444</v>
      </c>
      <c r="T6374" s="22">
        <v>1.56</v>
      </c>
      <c r="W6374" s="20" t="s">
        <v>43</v>
      </c>
      <c r="X6374" s="16" t="s">
        <v>140</v>
      </c>
      <c r="Z6374" s="25">
        <v>0</v>
      </c>
      <c r="AA6374" s="25">
        <v>0</v>
      </c>
      <c r="AB6374" s="25">
        <v>50000</v>
      </c>
      <c r="AC6374" s="25">
        <v>0</v>
      </c>
      <c r="AD6374" s="25">
        <v>0</v>
      </c>
      <c r="AE6374" s="25">
        <v>0</v>
      </c>
      <c r="AF6374" s="25">
        <v>50000</v>
      </c>
      <c r="AG6374" s="25">
        <v>0</v>
      </c>
      <c r="AH6374" s="25">
        <v>50000</v>
      </c>
      <c r="AI6374" s="16" t="s">
        <v>5726</v>
      </c>
    </row>
    <row r="6375" spans="1:35" ht="45" x14ac:dyDescent="0.25">
      <c r="A6375" s="17">
        <v>129736.28</v>
      </c>
      <c r="B6375" s="18">
        <v>2</v>
      </c>
      <c r="C6375" s="16" t="s">
        <v>73</v>
      </c>
      <c r="D6375" s="21">
        <v>44249</v>
      </c>
      <c r="E6375" s="16" t="s">
        <v>142</v>
      </c>
      <c r="F6375" s="21">
        <v>44354</v>
      </c>
      <c r="G6375" s="16" t="s">
        <v>529</v>
      </c>
      <c r="H6375" s="26" t="s">
        <v>431</v>
      </c>
      <c r="I6375" s="16" t="s">
        <v>116</v>
      </c>
      <c r="J6375" s="20" t="s">
        <v>116</v>
      </c>
      <c r="L6375" s="16" t="s">
        <v>116</v>
      </c>
      <c r="M6375" s="26" t="s">
        <v>5727</v>
      </c>
      <c r="N6375" s="26" t="s">
        <v>5728</v>
      </c>
      <c r="O6375" s="16" t="s">
        <v>78</v>
      </c>
      <c r="P6375" s="26" t="s">
        <v>1444</v>
      </c>
      <c r="T6375" s="23" t="s">
        <v>32</v>
      </c>
      <c r="U6375" s="21">
        <v>45009</v>
      </c>
      <c r="W6375" s="20" t="s">
        <v>43</v>
      </c>
      <c r="X6375" s="16" t="s">
        <v>511</v>
      </c>
      <c r="Z6375" s="25">
        <v>0</v>
      </c>
      <c r="AA6375" s="25">
        <v>0</v>
      </c>
      <c r="AB6375" s="25">
        <v>50000</v>
      </c>
      <c r="AC6375" s="25">
        <v>0</v>
      </c>
      <c r="AD6375" s="25">
        <v>0</v>
      </c>
      <c r="AE6375" s="25">
        <v>0</v>
      </c>
      <c r="AF6375" s="25">
        <v>79900</v>
      </c>
      <c r="AG6375" s="25">
        <v>0</v>
      </c>
      <c r="AH6375" s="25">
        <v>79900</v>
      </c>
      <c r="AI6375" s="16" t="s">
        <v>5729</v>
      </c>
    </row>
    <row r="6376" spans="1:35" ht="30" x14ac:dyDescent="0.25">
      <c r="A6376" s="17">
        <v>129736.29</v>
      </c>
      <c r="B6376" s="18">
        <v>4</v>
      </c>
      <c r="C6376" s="16" t="s">
        <v>73</v>
      </c>
      <c r="D6376" s="21">
        <v>44249</v>
      </c>
      <c r="E6376" s="16" t="s">
        <v>142</v>
      </c>
      <c r="F6376" s="21">
        <v>44280</v>
      </c>
      <c r="G6376" s="16" t="s">
        <v>102</v>
      </c>
      <c r="H6376" s="26" t="s">
        <v>298</v>
      </c>
      <c r="I6376" s="16" t="s">
        <v>608</v>
      </c>
      <c r="J6376" s="20" t="s">
        <v>116</v>
      </c>
      <c r="L6376" s="16" t="s">
        <v>116</v>
      </c>
      <c r="M6376" s="26" t="s">
        <v>5730</v>
      </c>
      <c r="N6376" s="26" t="s">
        <v>5731</v>
      </c>
      <c r="O6376" s="16" t="s">
        <v>78</v>
      </c>
      <c r="P6376" s="26" t="s">
        <v>1444</v>
      </c>
      <c r="T6376" s="22">
        <v>0.14000000000000001</v>
      </c>
      <c r="W6376" s="20" t="s">
        <v>43</v>
      </c>
      <c r="X6376" s="16" t="s">
        <v>140</v>
      </c>
      <c r="Z6376" s="25">
        <v>0</v>
      </c>
      <c r="AA6376" s="25">
        <v>0</v>
      </c>
      <c r="AB6376" s="25">
        <v>50000</v>
      </c>
      <c r="AC6376" s="25">
        <v>0</v>
      </c>
      <c r="AD6376" s="25">
        <v>0</v>
      </c>
      <c r="AE6376" s="25">
        <v>0</v>
      </c>
      <c r="AF6376" s="25">
        <v>50000</v>
      </c>
      <c r="AG6376" s="25">
        <v>0</v>
      </c>
      <c r="AH6376" s="25">
        <v>50000</v>
      </c>
      <c r="AI6376" s="16" t="s">
        <v>5732</v>
      </c>
    </row>
    <row r="6377" spans="1:35" x14ac:dyDescent="0.25">
      <c r="A6377" s="17">
        <v>129739</v>
      </c>
      <c r="B6377" s="18">
        <v>1</v>
      </c>
      <c r="C6377" s="16" t="s">
        <v>73</v>
      </c>
      <c r="D6377" s="21">
        <v>43717</v>
      </c>
      <c r="E6377" s="16" t="s">
        <v>1169</v>
      </c>
      <c r="F6377" s="21">
        <v>43717</v>
      </c>
      <c r="G6377" s="16" t="s">
        <v>1169</v>
      </c>
      <c r="H6377" s="26" t="s">
        <v>359</v>
      </c>
      <c r="M6377" s="26" t="s">
        <v>10010</v>
      </c>
      <c r="O6377" s="16" t="s">
        <v>1171</v>
      </c>
      <c r="P6377" s="26" t="s">
        <v>1062</v>
      </c>
      <c r="T6377" s="23" t="s">
        <v>32</v>
      </c>
      <c r="W6377" s="20" t="s">
        <v>43</v>
      </c>
      <c r="Z6377" s="24" t="s">
        <v>32</v>
      </c>
      <c r="AA6377" s="24" t="s">
        <v>32</v>
      </c>
      <c r="AB6377" s="24" t="s">
        <v>32</v>
      </c>
      <c r="AC6377" s="24" t="s">
        <v>32</v>
      </c>
      <c r="AD6377" s="25">
        <v>0</v>
      </c>
      <c r="AE6377" s="25">
        <v>0</v>
      </c>
      <c r="AF6377" s="25">
        <v>1850000</v>
      </c>
      <c r="AG6377" s="25">
        <v>0</v>
      </c>
      <c r="AH6377" s="25">
        <v>1850000</v>
      </c>
      <c r="AI6377" s="16" t="s">
        <v>10009</v>
      </c>
    </row>
    <row r="6378" spans="1:35" x14ac:dyDescent="0.25">
      <c r="A6378" s="17">
        <v>129740</v>
      </c>
      <c r="B6378" s="18">
        <v>4</v>
      </c>
      <c r="C6378" s="16" t="s">
        <v>73</v>
      </c>
      <c r="D6378" s="21">
        <v>43717</v>
      </c>
      <c r="E6378" s="16" t="s">
        <v>4566</v>
      </c>
      <c r="F6378" s="21">
        <v>43717</v>
      </c>
      <c r="G6378" s="16" t="s">
        <v>4566</v>
      </c>
      <c r="H6378" s="26" t="s">
        <v>326</v>
      </c>
      <c r="M6378" s="26" t="s">
        <v>10008</v>
      </c>
      <c r="O6378" s="16" t="s">
        <v>1171</v>
      </c>
      <c r="P6378" s="26" t="s">
        <v>1062</v>
      </c>
      <c r="T6378" s="23" t="s">
        <v>32</v>
      </c>
      <c r="W6378" s="20" t="s">
        <v>43</v>
      </c>
      <c r="Z6378" s="24" t="s">
        <v>32</v>
      </c>
      <c r="AA6378" s="24" t="s">
        <v>32</v>
      </c>
      <c r="AB6378" s="24" t="s">
        <v>32</v>
      </c>
      <c r="AC6378" s="24" t="s">
        <v>32</v>
      </c>
      <c r="AD6378" s="25">
        <v>0</v>
      </c>
      <c r="AE6378" s="25">
        <v>0</v>
      </c>
      <c r="AF6378" s="25">
        <v>73000</v>
      </c>
      <c r="AG6378" s="25">
        <v>0</v>
      </c>
      <c r="AH6378" s="25">
        <v>73000</v>
      </c>
      <c r="AI6378" s="16" t="s">
        <v>10007</v>
      </c>
    </row>
    <row r="6379" spans="1:35" x14ac:dyDescent="0.25">
      <c r="A6379" s="17">
        <v>129741</v>
      </c>
      <c r="B6379" s="18">
        <v>2</v>
      </c>
      <c r="C6379" s="16" t="s">
        <v>73</v>
      </c>
      <c r="D6379" s="21">
        <v>43717</v>
      </c>
      <c r="E6379" s="16" t="s">
        <v>342</v>
      </c>
      <c r="F6379" s="21">
        <v>44349</v>
      </c>
      <c r="G6379" s="16" t="s">
        <v>109</v>
      </c>
      <c r="H6379" s="26" t="s">
        <v>383</v>
      </c>
      <c r="K6379" s="16" t="s">
        <v>10006</v>
      </c>
      <c r="L6379" s="16" t="s">
        <v>37</v>
      </c>
      <c r="M6379" s="26" t="s">
        <v>10005</v>
      </c>
      <c r="N6379" s="26" t="s">
        <v>3571</v>
      </c>
      <c r="O6379" s="16" t="s">
        <v>632</v>
      </c>
      <c r="P6379" s="26" t="s">
        <v>1723</v>
      </c>
      <c r="T6379" s="22">
        <v>1.27</v>
      </c>
      <c r="U6379" s="21">
        <v>44645</v>
      </c>
      <c r="W6379" s="20" t="s">
        <v>43</v>
      </c>
      <c r="X6379" s="16" t="s">
        <v>78</v>
      </c>
      <c r="Z6379" s="24" t="s">
        <v>32</v>
      </c>
      <c r="AA6379" s="24" t="s">
        <v>32</v>
      </c>
      <c r="AB6379" s="24" t="s">
        <v>32</v>
      </c>
      <c r="AC6379" s="24" t="s">
        <v>32</v>
      </c>
      <c r="AD6379" s="25">
        <v>40000</v>
      </c>
      <c r="AE6379" s="25">
        <v>0</v>
      </c>
      <c r="AF6379" s="25">
        <v>0</v>
      </c>
      <c r="AG6379" s="25">
        <v>0</v>
      </c>
      <c r="AH6379" s="25">
        <v>40000</v>
      </c>
      <c r="AI6379" s="16" t="s">
        <v>10004</v>
      </c>
    </row>
    <row r="6380" spans="1:35" ht="30" x14ac:dyDescent="0.25">
      <c r="A6380" s="17">
        <v>129744</v>
      </c>
      <c r="B6380" s="18">
        <v>3</v>
      </c>
      <c r="C6380" s="16" t="s">
        <v>73</v>
      </c>
      <c r="D6380" s="21">
        <v>43719</v>
      </c>
      <c r="E6380" s="16" t="s">
        <v>486</v>
      </c>
      <c r="F6380" s="21">
        <v>44313</v>
      </c>
      <c r="G6380" s="16" t="s">
        <v>102</v>
      </c>
      <c r="H6380" s="26" t="s">
        <v>408</v>
      </c>
      <c r="I6380" s="16" t="s">
        <v>5489</v>
      </c>
      <c r="J6380" s="20" t="s">
        <v>116</v>
      </c>
      <c r="L6380" s="16" t="s">
        <v>116</v>
      </c>
      <c r="M6380" s="26" t="s">
        <v>10003</v>
      </c>
      <c r="O6380" s="16" t="s">
        <v>632</v>
      </c>
      <c r="P6380" s="26" t="s">
        <v>627</v>
      </c>
      <c r="T6380" s="22">
        <v>0.01</v>
      </c>
      <c r="U6380" s="21">
        <v>44792</v>
      </c>
      <c r="W6380" s="20" t="s">
        <v>43</v>
      </c>
      <c r="X6380" s="16" t="s">
        <v>78</v>
      </c>
      <c r="Z6380" s="24" t="s">
        <v>32</v>
      </c>
      <c r="AA6380" s="24" t="s">
        <v>32</v>
      </c>
      <c r="AB6380" s="24" t="s">
        <v>32</v>
      </c>
      <c r="AC6380" s="24" t="s">
        <v>32</v>
      </c>
      <c r="AD6380" s="25">
        <v>105000</v>
      </c>
      <c r="AE6380" s="25">
        <v>0</v>
      </c>
      <c r="AF6380" s="25">
        <v>0</v>
      </c>
      <c r="AG6380" s="25">
        <v>0</v>
      </c>
      <c r="AH6380" s="25">
        <v>105000</v>
      </c>
      <c r="AI6380" s="16" t="s">
        <v>10002</v>
      </c>
    </row>
    <row r="6381" spans="1:35" x14ac:dyDescent="0.25">
      <c r="A6381" s="17">
        <v>129745</v>
      </c>
      <c r="B6381" s="18">
        <v>1</v>
      </c>
      <c r="C6381" s="16" t="s">
        <v>73</v>
      </c>
      <c r="D6381" s="21">
        <v>43719</v>
      </c>
      <c r="E6381" s="16" t="s">
        <v>1610</v>
      </c>
      <c r="F6381" s="21">
        <v>43966</v>
      </c>
      <c r="G6381" s="16" t="s">
        <v>1610</v>
      </c>
      <c r="H6381" s="26" t="s">
        <v>320</v>
      </c>
      <c r="L6381" s="16" t="s">
        <v>110</v>
      </c>
      <c r="M6381" s="26" t="s">
        <v>10001</v>
      </c>
      <c r="O6381" s="16" t="s">
        <v>1612</v>
      </c>
      <c r="T6381" s="23" t="s">
        <v>32</v>
      </c>
      <c r="W6381" s="20" t="s">
        <v>43</v>
      </c>
      <c r="Z6381" s="24" t="s">
        <v>32</v>
      </c>
      <c r="AA6381" s="24" t="s">
        <v>32</v>
      </c>
      <c r="AB6381" s="24" t="s">
        <v>32</v>
      </c>
      <c r="AC6381" s="24" t="s">
        <v>32</v>
      </c>
      <c r="AD6381" s="25">
        <v>0</v>
      </c>
      <c r="AE6381" s="25">
        <v>0</v>
      </c>
      <c r="AF6381" s="25">
        <v>64687</v>
      </c>
      <c r="AG6381" s="25">
        <v>0</v>
      </c>
      <c r="AH6381" s="25">
        <v>64687</v>
      </c>
      <c r="AI6381" s="16" t="s">
        <v>10000</v>
      </c>
    </row>
    <row r="6382" spans="1:35" ht="30" x14ac:dyDescent="0.25">
      <c r="A6382" s="17">
        <v>129747</v>
      </c>
      <c r="B6382" s="18">
        <v>2</v>
      </c>
      <c r="C6382" s="16" t="s">
        <v>73</v>
      </c>
      <c r="D6382" s="21">
        <v>43720</v>
      </c>
      <c r="E6382" s="16" t="s">
        <v>1610</v>
      </c>
      <c r="F6382" s="21">
        <v>43720</v>
      </c>
      <c r="G6382" s="16" t="s">
        <v>1610</v>
      </c>
      <c r="H6382" s="26" t="s">
        <v>1336</v>
      </c>
      <c r="M6382" s="26" t="s">
        <v>9999</v>
      </c>
      <c r="O6382" s="16" t="s">
        <v>4543</v>
      </c>
      <c r="T6382" s="23" t="s">
        <v>32</v>
      </c>
      <c r="W6382" s="20" t="s">
        <v>43</v>
      </c>
      <c r="Z6382" s="24" t="s">
        <v>32</v>
      </c>
      <c r="AA6382" s="24" t="s">
        <v>32</v>
      </c>
      <c r="AB6382" s="24" t="s">
        <v>32</v>
      </c>
      <c r="AC6382" s="24" t="s">
        <v>32</v>
      </c>
      <c r="AD6382" s="25">
        <v>0</v>
      </c>
      <c r="AE6382" s="25">
        <v>0</v>
      </c>
      <c r="AF6382" s="25">
        <v>818748</v>
      </c>
      <c r="AG6382" s="25">
        <v>0</v>
      </c>
      <c r="AH6382" s="25">
        <v>818748</v>
      </c>
      <c r="AI6382" s="16" t="s">
        <v>9998</v>
      </c>
    </row>
    <row r="6383" spans="1:35" x14ac:dyDescent="0.25">
      <c r="A6383" s="17">
        <v>129748</v>
      </c>
      <c r="B6383" s="18">
        <v>2</v>
      </c>
      <c r="C6383" s="16" t="s">
        <v>73</v>
      </c>
      <c r="D6383" s="21">
        <v>43720</v>
      </c>
      <c r="E6383" s="16" t="s">
        <v>1610</v>
      </c>
      <c r="F6383" s="21">
        <v>43720</v>
      </c>
      <c r="G6383" s="16" t="s">
        <v>1610</v>
      </c>
      <c r="H6383" s="26" t="s">
        <v>1336</v>
      </c>
      <c r="M6383" s="26" t="s">
        <v>9997</v>
      </c>
      <c r="O6383" s="16" t="s">
        <v>4543</v>
      </c>
      <c r="T6383" s="23" t="s">
        <v>32</v>
      </c>
      <c r="W6383" s="20" t="s">
        <v>43</v>
      </c>
      <c r="Z6383" s="24" t="s">
        <v>32</v>
      </c>
      <c r="AA6383" s="24" t="s">
        <v>32</v>
      </c>
      <c r="AB6383" s="24" t="s">
        <v>32</v>
      </c>
      <c r="AC6383" s="24" t="s">
        <v>32</v>
      </c>
      <c r="AD6383" s="25">
        <v>0</v>
      </c>
      <c r="AE6383" s="25">
        <v>0</v>
      </c>
      <c r="AF6383" s="25">
        <v>388418</v>
      </c>
      <c r="AG6383" s="25">
        <v>0</v>
      </c>
      <c r="AH6383" s="25">
        <v>388418</v>
      </c>
      <c r="AI6383" s="16" t="s">
        <v>9996</v>
      </c>
    </row>
    <row r="6384" spans="1:35" x14ac:dyDescent="0.25">
      <c r="A6384" s="17">
        <v>129749</v>
      </c>
      <c r="B6384" s="18">
        <v>4</v>
      </c>
      <c r="C6384" s="16" t="s">
        <v>73</v>
      </c>
      <c r="D6384" s="21">
        <v>43720</v>
      </c>
      <c r="E6384" s="16" t="s">
        <v>4566</v>
      </c>
      <c r="F6384" s="21">
        <v>43720</v>
      </c>
      <c r="G6384" s="16" t="s">
        <v>4566</v>
      </c>
      <c r="H6384" s="26" t="s">
        <v>203</v>
      </c>
      <c r="M6384" s="26" t="s">
        <v>5733</v>
      </c>
      <c r="O6384" s="16" t="s">
        <v>1171</v>
      </c>
      <c r="P6384" s="26" t="s">
        <v>1062</v>
      </c>
      <c r="T6384" s="23" t="s">
        <v>32</v>
      </c>
      <c r="W6384" s="20" t="s">
        <v>43</v>
      </c>
      <c r="Z6384" s="25">
        <v>0</v>
      </c>
      <c r="AA6384" s="25">
        <v>0</v>
      </c>
      <c r="AB6384" s="25">
        <v>0</v>
      </c>
      <c r="AC6384" s="25">
        <v>0</v>
      </c>
      <c r="AD6384" s="25">
        <v>0</v>
      </c>
      <c r="AE6384" s="25">
        <v>0</v>
      </c>
      <c r="AF6384" s="25">
        <v>53700</v>
      </c>
      <c r="AG6384" s="25">
        <v>0</v>
      </c>
      <c r="AH6384" s="25">
        <v>53700</v>
      </c>
      <c r="AI6384" s="16" t="s">
        <v>5734</v>
      </c>
    </row>
    <row r="6385" spans="1:35" x14ac:dyDescent="0.25">
      <c r="A6385" s="17">
        <v>129750</v>
      </c>
      <c r="B6385" s="18">
        <v>1</v>
      </c>
      <c r="C6385" s="16" t="s">
        <v>73</v>
      </c>
      <c r="D6385" s="21">
        <v>43721</v>
      </c>
      <c r="E6385" s="16" t="s">
        <v>4566</v>
      </c>
      <c r="F6385" s="21">
        <v>43721</v>
      </c>
      <c r="G6385" s="16" t="s">
        <v>4566</v>
      </c>
      <c r="H6385" s="26" t="s">
        <v>182</v>
      </c>
      <c r="M6385" s="26" t="s">
        <v>9995</v>
      </c>
      <c r="O6385" s="16" t="s">
        <v>1171</v>
      </c>
      <c r="P6385" s="26" t="s">
        <v>1062</v>
      </c>
      <c r="T6385" s="23" t="s">
        <v>32</v>
      </c>
      <c r="W6385" s="20" t="s">
        <v>43</v>
      </c>
      <c r="Z6385" s="24" t="s">
        <v>32</v>
      </c>
      <c r="AA6385" s="24" t="s">
        <v>32</v>
      </c>
      <c r="AB6385" s="24" t="s">
        <v>32</v>
      </c>
      <c r="AC6385" s="24" t="s">
        <v>32</v>
      </c>
      <c r="AD6385" s="25">
        <v>0</v>
      </c>
      <c r="AE6385" s="25">
        <v>0</v>
      </c>
      <c r="AF6385" s="25">
        <v>3552</v>
      </c>
      <c r="AG6385" s="25">
        <v>0</v>
      </c>
      <c r="AH6385" s="25">
        <v>3552</v>
      </c>
      <c r="AI6385" s="16" t="s">
        <v>9994</v>
      </c>
    </row>
    <row r="6386" spans="1:35" x14ac:dyDescent="0.25">
      <c r="A6386" s="17">
        <v>129751</v>
      </c>
      <c r="B6386" s="18">
        <v>1</v>
      </c>
      <c r="C6386" s="16" t="s">
        <v>73</v>
      </c>
      <c r="D6386" s="21">
        <v>43721</v>
      </c>
      <c r="E6386" s="16" t="s">
        <v>4566</v>
      </c>
      <c r="F6386" s="21">
        <v>43721</v>
      </c>
      <c r="G6386" s="16" t="s">
        <v>4566</v>
      </c>
      <c r="H6386" s="26" t="s">
        <v>182</v>
      </c>
      <c r="M6386" s="26" t="s">
        <v>9993</v>
      </c>
      <c r="O6386" s="16" t="s">
        <v>1171</v>
      </c>
      <c r="P6386" s="26" t="s">
        <v>1062</v>
      </c>
      <c r="T6386" s="23" t="s">
        <v>32</v>
      </c>
      <c r="W6386" s="20" t="s">
        <v>43</v>
      </c>
      <c r="Z6386" s="24" t="s">
        <v>32</v>
      </c>
      <c r="AA6386" s="24" t="s">
        <v>32</v>
      </c>
      <c r="AB6386" s="24" t="s">
        <v>32</v>
      </c>
      <c r="AC6386" s="24" t="s">
        <v>32</v>
      </c>
      <c r="AD6386" s="25">
        <v>0</v>
      </c>
      <c r="AE6386" s="25">
        <v>0</v>
      </c>
      <c r="AF6386" s="25">
        <v>4436</v>
      </c>
      <c r="AG6386" s="25">
        <v>0</v>
      </c>
      <c r="AH6386" s="25">
        <v>4436</v>
      </c>
      <c r="AI6386" s="16" t="s">
        <v>9992</v>
      </c>
    </row>
    <row r="6387" spans="1:35" x14ac:dyDescent="0.25">
      <c r="A6387" s="17">
        <v>129752</v>
      </c>
      <c r="B6387" s="18">
        <v>1</v>
      </c>
      <c r="C6387" s="16" t="s">
        <v>73</v>
      </c>
      <c r="D6387" s="21">
        <v>43721</v>
      </c>
      <c r="E6387" s="16" t="s">
        <v>4566</v>
      </c>
      <c r="F6387" s="21">
        <v>43721</v>
      </c>
      <c r="G6387" s="16" t="s">
        <v>4566</v>
      </c>
      <c r="H6387" s="26" t="s">
        <v>232</v>
      </c>
      <c r="M6387" s="26" t="s">
        <v>9991</v>
      </c>
      <c r="O6387" s="16" t="s">
        <v>1171</v>
      </c>
      <c r="P6387" s="26" t="s">
        <v>1062</v>
      </c>
      <c r="T6387" s="23" t="s">
        <v>32</v>
      </c>
      <c r="W6387" s="20" t="s">
        <v>43</v>
      </c>
      <c r="Z6387" s="24" t="s">
        <v>32</v>
      </c>
      <c r="AA6387" s="24" t="s">
        <v>32</v>
      </c>
      <c r="AB6387" s="24" t="s">
        <v>32</v>
      </c>
      <c r="AC6387" s="24" t="s">
        <v>32</v>
      </c>
      <c r="AD6387" s="25">
        <v>0</v>
      </c>
      <c r="AE6387" s="25">
        <v>0</v>
      </c>
      <c r="AF6387" s="25">
        <v>439767</v>
      </c>
      <c r="AG6387" s="25">
        <v>0</v>
      </c>
      <c r="AH6387" s="25">
        <v>439767</v>
      </c>
      <c r="AI6387" s="16" t="s">
        <v>9990</v>
      </c>
    </row>
    <row r="6388" spans="1:35" x14ac:dyDescent="0.25">
      <c r="A6388" s="17">
        <v>129754</v>
      </c>
      <c r="B6388" s="18">
        <v>1</v>
      </c>
      <c r="C6388" s="16" t="s">
        <v>73</v>
      </c>
      <c r="D6388" s="21">
        <v>43721</v>
      </c>
      <c r="E6388" s="16" t="s">
        <v>1610</v>
      </c>
      <c r="F6388" s="21">
        <v>43966</v>
      </c>
      <c r="G6388" s="16" t="s">
        <v>1610</v>
      </c>
      <c r="H6388" s="26" t="s">
        <v>320</v>
      </c>
      <c r="L6388" s="16" t="s">
        <v>110</v>
      </c>
      <c r="M6388" s="26" t="s">
        <v>9989</v>
      </c>
      <c r="O6388" s="16" t="s">
        <v>1612</v>
      </c>
      <c r="T6388" s="23" t="s">
        <v>32</v>
      </c>
      <c r="W6388" s="20" t="s">
        <v>43</v>
      </c>
      <c r="Z6388" s="24" t="s">
        <v>32</v>
      </c>
      <c r="AA6388" s="24" t="s">
        <v>32</v>
      </c>
      <c r="AB6388" s="24" t="s">
        <v>32</v>
      </c>
      <c r="AC6388" s="24" t="s">
        <v>32</v>
      </c>
      <c r="AD6388" s="25">
        <v>0</v>
      </c>
      <c r="AE6388" s="25">
        <v>0</v>
      </c>
      <c r="AF6388" s="25">
        <v>24850</v>
      </c>
      <c r="AG6388" s="25">
        <v>0</v>
      </c>
      <c r="AH6388" s="25">
        <v>24850</v>
      </c>
      <c r="AI6388" s="16" t="s">
        <v>9988</v>
      </c>
    </row>
    <row r="6389" spans="1:35" x14ac:dyDescent="0.25">
      <c r="A6389" s="17">
        <v>129756</v>
      </c>
      <c r="B6389" s="18">
        <v>3</v>
      </c>
      <c r="C6389" s="16" t="s">
        <v>73</v>
      </c>
      <c r="D6389" s="21">
        <v>43724</v>
      </c>
      <c r="E6389" s="16" t="s">
        <v>5735</v>
      </c>
      <c r="F6389" s="21">
        <v>43724</v>
      </c>
      <c r="G6389" s="16" t="s">
        <v>5735</v>
      </c>
      <c r="H6389" s="26" t="s">
        <v>425</v>
      </c>
      <c r="M6389" s="26" t="s">
        <v>5736</v>
      </c>
      <c r="O6389" s="16" t="s">
        <v>1171</v>
      </c>
      <c r="P6389" s="26" t="s">
        <v>1062</v>
      </c>
      <c r="T6389" s="23" t="s">
        <v>32</v>
      </c>
      <c r="W6389" s="20" t="s">
        <v>43</v>
      </c>
      <c r="Z6389" s="25">
        <v>0</v>
      </c>
      <c r="AA6389" s="25">
        <v>0</v>
      </c>
      <c r="AB6389" s="25">
        <v>47000</v>
      </c>
      <c r="AC6389" s="25">
        <v>0</v>
      </c>
      <c r="AD6389" s="25">
        <v>0</v>
      </c>
      <c r="AE6389" s="25">
        <v>0</v>
      </c>
      <c r="AF6389" s="25">
        <v>77000</v>
      </c>
      <c r="AG6389" s="25">
        <v>0</v>
      </c>
      <c r="AH6389" s="25">
        <v>77000</v>
      </c>
      <c r="AI6389" s="16" t="s">
        <v>5737</v>
      </c>
    </row>
    <row r="6390" spans="1:35" x14ac:dyDescent="0.25">
      <c r="A6390" s="17">
        <v>129757</v>
      </c>
      <c r="B6390" s="18">
        <v>1</v>
      </c>
      <c r="C6390" s="16" t="s">
        <v>73</v>
      </c>
      <c r="D6390" s="21">
        <v>43724</v>
      </c>
      <c r="E6390" s="16" t="s">
        <v>1610</v>
      </c>
      <c r="F6390" s="21">
        <v>43966</v>
      </c>
      <c r="G6390" s="16" t="s">
        <v>1610</v>
      </c>
      <c r="H6390" s="26" t="s">
        <v>320</v>
      </c>
      <c r="L6390" s="16" t="s">
        <v>110</v>
      </c>
      <c r="M6390" s="26" t="s">
        <v>9987</v>
      </c>
      <c r="O6390" s="16" t="s">
        <v>1612</v>
      </c>
      <c r="T6390" s="23" t="s">
        <v>32</v>
      </c>
      <c r="W6390" s="20" t="s">
        <v>43</v>
      </c>
      <c r="Z6390" s="24" t="s">
        <v>32</v>
      </c>
      <c r="AA6390" s="24" t="s">
        <v>32</v>
      </c>
      <c r="AB6390" s="24" t="s">
        <v>32</v>
      </c>
      <c r="AC6390" s="24" t="s">
        <v>32</v>
      </c>
      <c r="AD6390" s="25">
        <v>0</v>
      </c>
      <c r="AE6390" s="25">
        <v>0</v>
      </c>
      <c r="AF6390" s="25">
        <v>88500</v>
      </c>
      <c r="AG6390" s="25">
        <v>0</v>
      </c>
      <c r="AH6390" s="25">
        <v>88500</v>
      </c>
      <c r="AI6390" s="16" t="s">
        <v>9986</v>
      </c>
    </row>
    <row r="6391" spans="1:35" ht="30" x14ac:dyDescent="0.25">
      <c r="A6391" s="17">
        <v>129758</v>
      </c>
      <c r="B6391" s="18">
        <v>1</v>
      </c>
      <c r="C6391" s="16" t="s">
        <v>73</v>
      </c>
      <c r="D6391" s="21">
        <v>43724</v>
      </c>
      <c r="E6391" s="16" t="s">
        <v>486</v>
      </c>
      <c r="F6391" s="21">
        <v>44070</v>
      </c>
      <c r="G6391" s="16" t="s">
        <v>1913</v>
      </c>
      <c r="H6391" s="26" t="s">
        <v>283</v>
      </c>
      <c r="I6391" s="16" t="s">
        <v>669</v>
      </c>
      <c r="J6391" s="20" t="s">
        <v>116</v>
      </c>
      <c r="L6391" s="16" t="s">
        <v>116</v>
      </c>
      <c r="M6391" s="26" t="s">
        <v>9985</v>
      </c>
      <c r="O6391" s="16" t="s">
        <v>78</v>
      </c>
      <c r="P6391" s="26" t="s">
        <v>627</v>
      </c>
      <c r="R6391" s="16" t="s">
        <v>139</v>
      </c>
      <c r="S6391" s="16" t="s">
        <v>42</v>
      </c>
      <c r="T6391" s="22">
        <v>0.01</v>
      </c>
      <c r="U6391" s="21">
        <v>44960</v>
      </c>
      <c r="W6391" s="20" t="s">
        <v>43</v>
      </c>
      <c r="X6391" s="16" t="s">
        <v>140</v>
      </c>
      <c r="Z6391" s="24" t="s">
        <v>32</v>
      </c>
      <c r="AA6391" s="24" t="s">
        <v>32</v>
      </c>
      <c r="AB6391" s="24" t="s">
        <v>32</v>
      </c>
      <c r="AC6391" s="24" t="s">
        <v>32</v>
      </c>
      <c r="AD6391" s="25">
        <v>65000</v>
      </c>
      <c r="AE6391" s="25">
        <v>0</v>
      </c>
      <c r="AF6391" s="25">
        <v>0</v>
      </c>
      <c r="AG6391" s="25">
        <v>0</v>
      </c>
      <c r="AH6391" s="25">
        <v>65000</v>
      </c>
      <c r="AI6391" s="16" t="s">
        <v>9984</v>
      </c>
    </row>
    <row r="6392" spans="1:35" x14ac:dyDescent="0.25">
      <c r="A6392" s="17">
        <v>129763</v>
      </c>
      <c r="B6392" s="18">
        <v>2</v>
      </c>
      <c r="C6392" s="16" t="s">
        <v>73</v>
      </c>
      <c r="D6392" s="21">
        <v>43725</v>
      </c>
      <c r="E6392" s="16" t="s">
        <v>1169</v>
      </c>
      <c r="F6392" s="21">
        <v>43725</v>
      </c>
      <c r="G6392" s="16" t="s">
        <v>1169</v>
      </c>
      <c r="H6392" s="26" t="s">
        <v>244</v>
      </c>
      <c r="M6392" s="26" t="s">
        <v>9983</v>
      </c>
      <c r="O6392" s="16" t="s">
        <v>1171</v>
      </c>
      <c r="P6392" s="26" t="s">
        <v>1062</v>
      </c>
      <c r="T6392" s="23" t="s">
        <v>32</v>
      </c>
      <c r="W6392" s="20" t="s">
        <v>43</v>
      </c>
      <c r="Z6392" s="24" t="s">
        <v>32</v>
      </c>
      <c r="AA6392" s="24" t="s">
        <v>32</v>
      </c>
      <c r="AB6392" s="24" t="s">
        <v>32</v>
      </c>
      <c r="AC6392" s="24" t="s">
        <v>32</v>
      </c>
      <c r="AD6392" s="25">
        <v>0</v>
      </c>
      <c r="AE6392" s="25">
        <v>0</v>
      </c>
      <c r="AF6392" s="25">
        <v>200000</v>
      </c>
      <c r="AG6392" s="25">
        <v>0</v>
      </c>
      <c r="AH6392" s="25">
        <v>200000</v>
      </c>
      <c r="AI6392" s="16" t="s">
        <v>9982</v>
      </c>
    </row>
    <row r="6393" spans="1:35" x14ac:dyDescent="0.25">
      <c r="A6393" s="17">
        <v>129766</v>
      </c>
      <c r="B6393" s="18">
        <v>6</v>
      </c>
      <c r="C6393" s="16" t="s">
        <v>73</v>
      </c>
      <c r="D6393" s="21">
        <v>43726</v>
      </c>
      <c r="E6393" s="16" t="s">
        <v>2240</v>
      </c>
      <c r="F6393" s="21">
        <v>43732</v>
      </c>
      <c r="G6393" s="16" t="s">
        <v>142</v>
      </c>
      <c r="H6393" s="26" t="s">
        <v>76</v>
      </c>
      <c r="M6393" s="26" t="s">
        <v>9981</v>
      </c>
      <c r="O6393" s="16" t="s">
        <v>4543</v>
      </c>
      <c r="P6393" s="26" t="s">
        <v>1420</v>
      </c>
      <c r="T6393" s="23" t="s">
        <v>32</v>
      </c>
      <c r="W6393" s="20" t="s">
        <v>43</v>
      </c>
      <c r="Z6393" s="24" t="s">
        <v>32</v>
      </c>
      <c r="AA6393" s="24" t="s">
        <v>32</v>
      </c>
      <c r="AB6393" s="24" t="s">
        <v>32</v>
      </c>
      <c r="AC6393" s="24" t="s">
        <v>32</v>
      </c>
      <c r="AD6393" s="25">
        <v>498000</v>
      </c>
      <c r="AE6393" s="25">
        <v>0</v>
      </c>
      <c r="AF6393" s="25">
        <v>0</v>
      </c>
      <c r="AG6393" s="25">
        <v>0</v>
      </c>
      <c r="AH6393" s="25">
        <v>498000</v>
      </c>
    </row>
    <row r="6394" spans="1:35" x14ac:dyDescent="0.25">
      <c r="A6394" s="17">
        <v>129768</v>
      </c>
      <c r="B6394" s="18">
        <v>3</v>
      </c>
      <c r="C6394" s="16" t="s">
        <v>73</v>
      </c>
      <c r="D6394" s="21">
        <v>43728</v>
      </c>
      <c r="E6394" s="16" t="s">
        <v>1610</v>
      </c>
      <c r="F6394" s="21">
        <v>43966</v>
      </c>
      <c r="G6394" s="16" t="s">
        <v>1610</v>
      </c>
      <c r="H6394" s="26" t="s">
        <v>766</v>
      </c>
      <c r="L6394" s="16" t="s">
        <v>110</v>
      </c>
      <c r="M6394" s="26" t="s">
        <v>9980</v>
      </c>
      <c r="O6394" s="16" t="s">
        <v>1612</v>
      </c>
      <c r="T6394" s="23" t="s">
        <v>32</v>
      </c>
      <c r="W6394" s="20" t="s">
        <v>43</v>
      </c>
      <c r="Z6394" s="24" t="s">
        <v>32</v>
      </c>
      <c r="AA6394" s="24" t="s">
        <v>32</v>
      </c>
      <c r="AB6394" s="24" t="s">
        <v>32</v>
      </c>
      <c r="AC6394" s="24" t="s">
        <v>32</v>
      </c>
      <c r="AD6394" s="25">
        <v>0</v>
      </c>
      <c r="AE6394" s="25">
        <v>0</v>
      </c>
      <c r="AF6394" s="25">
        <v>366575</v>
      </c>
      <c r="AG6394" s="25">
        <v>0</v>
      </c>
      <c r="AH6394" s="25">
        <v>366575</v>
      </c>
      <c r="AI6394" s="16" t="s">
        <v>9979</v>
      </c>
    </row>
    <row r="6395" spans="1:35" x14ac:dyDescent="0.25">
      <c r="A6395" s="17">
        <v>129769</v>
      </c>
      <c r="B6395" s="18">
        <v>1</v>
      </c>
      <c r="C6395" s="16" t="s">
        <v>31</v>
      </c>
      <c r="D6395" s="21">
        <v>43728</v>
      </c>
      <c r="E6395" s="16" t="s">
        <v>176</v>
      </c>
      <c r="F6395" s="21">
        <v>44252</v>
      </c>
      <c r="G6395" s="16" t="s">
        <v>32</v>
      </c>
      <c r="H6395" s="26" t="s">
        <v>146</v>
      </c>
      <c r="I6395" s="16" t="s">
        <v>669</v>
      </c>
      <c r="J6395" s="20" t="s">
        <v>116</v>
      </c>
      <c r="L6395" s="16" t="s">
        <v>116</v>
      </c>
      <c r="M6395" s="26" t="s">
        <v>5738</v>
      </c>
      <c r="O6395" s="16" t="s">
        <v>179</v>
      </c>
      <c r="P6395" s="26" t="s">
        <v>79</v>
      </c>
      <c r="R6395" s="16" t="s">
        <v>41</v>
      </c>
      <c r="S6395" s="16" t="s">
        <v>84</v>
      </c>
      <c r="T6395" s="22">
        <v>9.5000000000000001E-2</v>
      </c>
      <c r="U6395" s="21">
        <v>44232</v>
      </c>
      <c r="W6395" s="20" t="s">
        <v>43</v>
      </c>
      <c r="X6395" s="16" t="s">
        <v>140</v>
      </c>
      <c r="Y6395" s="26" t="s">
        <v>5739</v>
      </c>
      <c r="Z6395" s="25">
        <v>0</v>
      </c>
      <c r="AA6395" s="25">
        <v>0</v>
      </c>
      <c r="AB6395" s="25">
        <v>1361667</v>
      </c>
      <c r="AC6395" s="25">
        <v>0</v>
      </c>
      <c r="AD6395" s="25">
        <v>0</v>
      </c>
      <c r="AE6395" s="25">
        <v>0</v>
      </c>
      <c r="AF6395" s="25">
        <v>1418667</v>
      </c>
      <c r="AG6395" s="25">
        <v>0</v>
      </c>
      <c r="AH6395" s="25">
        <v>1418667</v>
      </c>
      <c r="AI6395" s="16" t="s">
        <v>5740</v>
      </c>
    </row>
    <row r="6396" spans="1:35" x14ac:dyDescent="0.25">
      <c r="A6396" s="17">
        <v>129773</v>
      </c>
      <c r="B6396" s="18">
        <v>2</v>
      </c>
      <c r="C6396" s="16" t="s">
        <v>73</v>
      </c>
      <c r="D6396" s="21">
        <v>43728</v>
      </c>
      <c r="E6396" s="16" t="s">
        <v>1169</v>
      </c>
      <c r="F6396" s="21">
        <v>43728</v>
      </c>
      <c r="G6396" s="16" t="s">
        <v>1169</v>
      </c>
      <c r="H6396" s="26" t="s">
        <v>371</v>
      </c>
      <c r="M6396" s="26" t="s">
        <v>9978</v>
      </c>
      <c r="O6396" s="16" t="s">
        <v>1171</v>
      </c>
      <c r="P6396" s="26" t="s">
        <v>1062</v>
      </c>
      <c r="T6396" s="23" t="s">
        <v>32</v>
      </c>
      <c r="W6396" s="20" t="s">
        <v>43</v>
      </c>
      <c r="Z6396" s="24" t="s">
        <v>32</v>
      </c>
      <c r="AA6396" s="24" t="s">
        <v>32</v>
      </c>
      <c r="AB6396" s="24" t="s">
        <v>32</v>
      </c>
      <c r="AC6396" s="24" t="s">
        <v>32</v>
      </c>
      <c r="AD6396" s="25">
        <v>0</v>
      </c>
      <c r="AE6396" s="25">
        <v>0</v>
      </c>
      <c r="AF6396" s="25">
        <v>40000</v>
      </c>
      <c r="AG6396" s="25">
        <v>0</v>
      </c>
      <c r="AH6396" s="25">
        <v>40000</v>
      </c>
      <c r="AI6396" s="16" t="s">
        <v>9977</v>
      </c>
    </row>
    <row r="6397" spans="1:35" x14ac:dyDescent="0.25">
      <c r="A6397" s="17">
        <v>129775</v>
      </c>
      <c r="B6397" s="18">
        <v>4</v>
      </c>
      <c r="C6397" s="16" t="s">
        <v>474</v>
      </c>
      <c r="D6397" s="21">
        <v>43728</v>
      </c>
      <c r="E6397" s="16" t="s">
        <v>75</v>
      </c>
      <c r="F6397" s="21">
        <v>44113</v>
      </c>
      <c r="G6397" s="16" t="s">
        <v>573</v>
      </c>
      <c r="H6397" s="26" t="s">
        <v>298</v>
      </c>
      <c r="I6397" s="16" t="s">
        <v>9976</v>
      </c>
      <c r="J6397" s="20" t="s">
        <v>116</v>
      </c>
      <c r="L6397" s="16" t="s">
        <v>116</v>
      </c>
      <c r="M6397" s="26" t="s">
        <v>9975</v>
      </c>
      <c r="N6397" s="26" t="s">
        <v>9974</v>
      </c>
      <c r="O6397" s="16" t="s">
        <v>188</v>
      </c>
      <c r="P6397" s="26" t="s">
        <v>443</v>
      </c>
      <c r="Q6397" s="26" t="s">
        <v>9974</v>
      </c>
      <c r="R6397" s="16" t="s">
        <v>139</v>
      </c>
      <c r="S6397" s="16" t="s">
        <v>84</v>
      </c>
      <c r="T6397" s="22">
        <v>2</v>
      </c>
      <c r="U6397" s="21">
        <v>43966</v>
      </c>
      <c r="V6397" s="16" t="s">
        <v>3309</v>
      </c>
      <c r="W6397" s="20" t="s">
        <v>43</v>
      </c>
      <c r="X6397" s="16" t="s">
        <v>78</v>
      </c>
      <c r="Z6397" s="24" t="s">
        <v>32</v>
      </c>
      <c r="AA6397" s="24" t="s">
        <v>32</v>
      </c>
      <c r="AB6397" s="24" t="s">
        <v>32</v>
      </c>
      <c r="AC6397" s="24" t="s">
        <v>32</v>
      </c>
      <c r="AD6397" s="25">
        <v>0</v>
      </c>
      <c r="AE6397" s="25">
        <v>0</v>
      </c>
      <c r="AF6397" s="25">
        <v>48720</v>
      </c>
      <c r="AG6397" s="25">
        <v>187000</v>
      </c>
      <c r="AH6397" s="25">
        <v>235720</v>
      </c>
      <c r="AI6397" s="16" t="s">
        <v>9973</v>
      </c>
    </row>
    <row r="6398" spans="1:35" x14ac:dyDescent="0.25">
      <c r="A6398" s="17">
        <v>129776</v>
      </c>
      <c r="B6398" s="18">
        <v>4</v>
      </c>
      <c r="C6398" s="16" t="s">
        <v>73</v>
      </c>
      <c r="D6398" s="21">
        <v>43728</v>
      </c>
      <c r="E6398" s="16" t="s">
        <v>1610</v>
      </c>
      <c r="F6398" s="21">
        <v>43966</v>
      </c>
      <c r="G6398" s="16" t="s">
        <v>1610</v>
      </c>
      <c r="H6398" s="26" t="s">
        <v>349</v>
      </c>
      <c r="L6398" s="16" t="s">
        <v>110</v>
      </c>
      <c r="M6398" s="26" t="s">
        <v>9972</v>
      </c>
      <c r="O6398" s="16" t="s">
        <v>1612</v>
      </c>
      <c r="T6398" s="23" t="s">
        <v>32</v>
      </c>
      <c r="W6398" s="20" t="s">
        <v>43</v>
      </c>
      <c r="Z6398" s="24" t="s">
        <v>32</v>
      </c>
      <c r="AA6398" s="24" t="s">
        <v>32</v>
      </c>
      <c r="AB6398" s="24" t="s">
        <v>32</v>
      </c>
      <c r="AC6398" s="24" t="s">
        <v>32</v>
      </c>
      <c r="AD6398" s="25">
        <v>0</v>
      </c>
      <c r="AE6398" s="25">
        <v>0</v>
      </c>
      <c r="AF6398" s="25">
        <v>6719</v>
      </c>
      <c r="AG6398" s="25">
        <v>0</v>
      </c>
      <c r="AH6398" s="25">
        <v>6719</v>
      </c>
      <c r="AI6398" s="16" t="s">
        <v>9971</v>
      </c>
    </row>
    <row r="6399" spans="1:35" x14ac:dyDescent="0.25">
      <c r="A6399" s="17">
        <v>129777</v>
      </c>
      <c r="B6399" s="18">
        <v>2</v>
      </c>
      <c r="C6399" s="16" t="s">
        <v>73</v>
      </c>
      <c r="D6399" s="21">
        <v>43732</v>
      </c>
      <c r="E6399" s="16" t="s">
        <v>1610</v>
      </c>
      <c r="F6399" s="21">
        <v>43966</v>
      </c>
      <c r="G6399" s="16" t="s">
        <v>1610</v>
      </c>
      <c r="H6399" s="26" t="s">
        <v>286</v>
      </c>
      <c r="L6399" s="16" t="s">
        <v>110</v>
      </c>
      <c r="M6399" s="26" t="s">
        <v>9970</v>
      </c>
      <c r="O6399" s="16" t="s">
        <v>1612</v>
      </c>
      <c r="T6399" s="23" t="s">
        <v>32</v>
      </c>
      <c r="W6399" s="20" t="s">
        <v>43</v>
      </c>
      <c r="Z6399" s="24" t="s">
        <v>32</v>
      </c>
      <c r="AA6399" s="24" t="s">
        <v>32</v>
      </c>
      <c r="AB6399" s="24" t="s">
        <v>32</v>
      </c>
      <c r="AC6399" s="24" t="s">
        <v>32</v>
      </c>
      <c r="AD6399" s="25">
        <v>0</v>
      </c>
      <c r="AE6399" s="25">
        <v>0</v>
      </c>
      <c r="AF6399" s="25">
        <v>2837.14</v>
      </c>
      <c r="AG6399" s="25">
        <v>0</v>
      </c>
      <c r="AH6399" s="25">
        <v>2837.14</v>
      </c>
      <c r="AI6399" s="16" t="s">
        <v>9969</v>
      </c>
    </row>
    <row r="6400" spans="1:35" x14ac:dyDescent="0.25">
      <c r="A6400" s="17">
        <v>129778</v>
      </c>
      <c r="B6400" s="18">
        <v>3</v>
      </c>
      <c r="C6400" s="16" t="s">
        <v>73</v>
      </c>
      <c r="D6400" s="21">
        <v>43733</v>
      </c>
      <c r="E6400" s="16" t="s">
        <v>1610</v>
      </c>
      <c r="F6400" s="21">
        <v>43966</v>
      </c>
      <c r="G6400" s="16" t="s">
        <v>1610</v>
      </c>
      <c r="H6400" s="26" t="s">
        <v>766</v>
      </c>
      <c r="L6400" s="16" t="s">
        <v>110</v>
      </c>
      <c r="M6400" s="26" t="s">
        <v>9968</v>
      </c>
      <c r="O6400" s="16" t="s">
        <v>1612</v>
      </c>
      <c r="T6400" s="23" t="s">
        <v>32</v>
      </c>
      <c r="W6400" s="20" t="s">
        <v>43</v>
      </c>
      <c r="Z6400" s="24" t="s">
        <v>32</v>
      </c>
      <c r="AA6400" s="24" t="s">
        <v>32</v>
      </c>
      <c r="AB6400" s="24" t="s">
        <v>32</v>
      </c>
      <c r="AC6400" s="24" t="s">
        <v>32</v>
      </c>
      <c r="AD6400" s="25">
        <v>0</v>
      </c>
      <c r="AE6400" s="25">
        <v>0</v>
      </c>
      <c r="AF6400" s="25">
        <v>462500</v>
      </c>
      <c r="AG6400" s="25">
        <v>0</v>
      </c>
      <c r="AH6400" s="25">
        <v>462500</v>
      </c>
      <c r="AI6400" s="16" t="s">
        <v>9967</v>
      </c>
    </row>
    <row r="6401" spans="1:35" x14ac:dyDescent="0.25">
      <c r="A6401" s="17">
        <v>129780</v>
      </c>
      <c r="B6401" s="18">
        <v>2</v>
      </c>
      <c r="C6401" s="16" t="s">
        <v>31</v>
      </c>
      <c r="D6401" s="21">
        <v>43734</v>
      </c>
      <c r="E6401" s="16" t="s">
        <v>142</v>
      </c>
      <c r="F6401" s="21">
        <v>44252</v>
      </c>
      <c r="G6401" s="16" t="s">
        <v>32</v>
      </c>
      <c r="H6401" s="26" t="s">
        <v>267</v>
      </c>
      <c r="I6401" s="16" t="s">
        <v>732</v>
      </c>
      <c r="J6401" s="20" t="s">
        <v>116</v>
      </c>
      <c r="L6401" s="16" t="s">
        <v>116</v>
      </c>
      <c r="M6401" s="26" t="s">
        <v>5741</v>
      </c>
      <c r="N6401" s="26" t="s">
        <v>4592</v>
      </c>
      <c r="O6401" s="16" t="s">
        <v>78</v>
      </c>
      <c r="P6401" s="26" t="s">
        <v>4592</v>
      </c>
      <c r="R6401" s="16" t="s">
        <v>41</v>
      </c>
      <c r="S6401" s="16" t="s">
        <v>42</v>
      </c>
      <c r="T6401" s="22">
        <v>0.01</v>
      </c>
      <c r="U6401" s="21">
        <v>44232</v>
      </c>
      <c r="W6401" s="20" t="s">
        <v>43</v>
      </c>
      <c r="X6401" s="16" t="s">
        <v>78</v>
      </c>
      <c r="Z6401" s="25">
        <v>0</v>
      </c>
      <c r="AA6401" s="25">
        <v>0</v>
      </c>
      <c r="AB6401" s="25">
        <v>1034875</v>
      </c>
      <c r="AC6401" s="25">
        <v>0</v>
      </c>
      <c r="AD6401" s="25">
        <v>132701</v>
      </c>
      <c r="AE6401" s="25">
        <v>0</v>
      </c>
      <c r="AF6401" s="25">
        <v>1034875</v>
      </c>
      <c r="AG6401" s="25">
        <v>0</v>
      </c>
      <c r="AH6401" s="25">
        <v>1167576</v>
      </c>
      <c r="AI6401" s="16" t="s">
        <v>5742</v>
      </c>
    </row>
    <row r="6402" spans="1:35" x14ac:dyDescent="0.25">
      <c r="A6402" s="17">
        <v>129781</v>
      </c>
      <c r="B6402" s="18">
        <v>2</v>
      </c>
      <c r="C6402" s="16" t="s">
        <v>31</v>
      </c>
      <c r="D6402" s="21">
        <v>43734</v>
      </c>
      <c r="E6402" s="16" t="s">
        <v>142</v>
      </c>
      <c r="F6402" s="21">
        <v>44033</v>
      </c>
      <c r="G6402" s="16" t="s">
        <v>109</v>
      </c>
      <c r="H6402" s="26" t="s">
        <v>212</v>
      </c>
      <c r="I6402" s="16" t="s">
        <v>673</v>
      </c>
      <c r="J6402" s="20" t="s">
        <v>116</v>
      </c>
      <c r="L6402" s="16" t="s">
        <v>116</v>
      </c>
      <c r="M6402" s="26" t="s">
        <v>5743</v>
      </c>
      <c r="N6402" s="26" t="s">
        <v>5744</v>
      </c>
      <c r="O6402" s="16" t="s">
        <v>78</v>
      </c>
      <c r="P6402" s="26" t="s">
        <v>4592</v>
      </c>
      <c r="R6402" s="16" t="s">
        <v>41</v>
      </c>
      <c r="S6402" s="16" t="s">
        <v>42</v>
      </c>
      <c r="T6402" s="22">
        <v>5.6000000000000001E-2</v>
      </c>
      <c r="U6402" s="21">
        <v>44008</v>
      </c>
      <c r="W6402" s="20" t="s">
        <v>43</v>
      </c>
      <c r="X6402" s="16" t="s">
        <v>140</v>
      </c>
      <c r="Z6402" s="25">
        <v>0</v>
      </c>
      <c r="AA6402" s="25">
        <v>0</v>
      </c>
      <c r="AB6402" s="25">
        <v>480120</v>
      </c>
      <c r="AC6402" s="25">
        <v>0</v>
      </c>
      <c r="AD6402" s="25">
        <v>30501</v>
      </c>
      <c r="AE6402" s="25">
        <v>0</v>
      </c>
      <c r="AF6402" s="25">
        <v>543020</v>
      </c>
      <c r="AG6402" s="25">
        <v>0</v>
      </c>
      <c r="AH6402" s="25">
        <v>573521</v>
      </c>
      <c r="AI6402" s="16" t="s">
        <v>5745</v>
      </c>
    </row>
    <row r="6403" spans="1:35" x14ac:dyDescent="0.25">
      <c r="A6403" s="17">
        <v>129783</v>
      </c>
      <c r="B6403" s="18">
        <v>1</v>
      </c>
      <c r="C6403" s="16" t="s">
        <v>73</v>
      </c>
      <c r="D6403" s="21">
        <v>43734</v>
      </c>
      <c r="E6403" s="16" t="s">
        <v>1610</v>
      </c>
      <c r="F6403" s="21">
        <v>43966</v>
      </c>
      <c r="G6403" s="16" t="s">
        <v>1610</v>
      </c>
      <c r="H6403" s="26" t="s">
        <v>400</v>
      </c>
      <c r="L6403" s="16" t="s">
        <v>110</v>
      </c>
      <c r="M6403" s="26" t="s">
        <v>9966</v>
      </c>
      <c r="O6403" s="16" t="s">
        <v>1612</v>
      </c>
      <c r="T6403" s="23" t="s">
        <v>32</v>
      </c>
      <c r="W6403" s="20" t="s">
        <v>43</v>
      </c>
      <c r="Z6403" s="24" t="s">
        <v>32</v>
      </c>
      <c r="AA6403" s="24" t="s">
        <v>32</v>
      </c>
      <c r="AB6403" s="24" t="s">
        <v>32</v>
      </c>
      <c r="AC6403" s="24" t="s">
        <v>32</v>
      </c>
      <c r="AD6403" s="25">
        <v>0</v>
      </c>
      <c r="AE6403" s="25">
        <v>0</v>
      </c>
      <c r="AF6403" s="25">
        <v>5000</v>
      </c>
      <c r="AG6403" s="25">
        <v>0</v>
      </c>
      <c r="AH6403" s="25">
        <v>5000</v>
      </c>
      <c r="AI6403" s="16" t="s">
        <v>9965</v>
      </c>
    </row>
    <row r="6404" spans="1:35" x14ac:dyDescent="0.25">
      <c r="A6404" s="17">
        <v>129787</v>
      </c>
      <c r="B6404" s="18">
        <v>1</v>
      </c>
      <c r="C6404" s="16" t="s">
        <v>73</v>
      </c>
      <c r="D6404" s="21">
        <v>43735</v>
      </c>
      <c r="E6404" s="16" t="s">
        <v>1517</v>
      </c>
      <c r="F6404" s="21">
        <v>44279</v>
      </c>
      <c r="G6404" s="16" t="s">
        <v>75</v>
      </c>
      <c r="H6404" s="26" t="s">
        <v>276</v>
      </c>
      <c r="I6404" s="16" t="s">
        <v>9964</v>
      </c>
      <c r="K6404" s="16" t="s">
        <v>2628</v>
      </c>
      <c r="L6404" s="16" t="s">
        <v>37</v>
      </c>
      <c r="M6404" s="26" t="s">
        <v>9963</v>
      </c>
      <c r="O6404" s="16" t="s">
        <v>39</v>
      </c>
      <c r="P6404" s="26" t="s">
        <v>40</v>
      </c>
      <c r="R6404" s="16" t="s">
        <v>41</v>
      </c>
      <c r="S6404" s="16" t="s">
        <v>42</v>
      </c>
      <c r="T6404" s="22">
        <v>0.01</v>
      </c>
      <c r="W6404" s="20" t="s">
        <v>43</v>
      </c>
      <c r="X6404" s="16" t="s">
        <v>44</v>
      </c>
      <c r="Y6404" s="26" t="s">
        <v>9962</v>
      </c>
      <c r="Z6404" s="24" t="s">
        <v>32</v>
      </c>
      <c r="AA6404" s="24" t="s">
        <v>32</v>
      </c>
      <c r="AB6404" s="24" t="s">
        <v>32</v>
      </c>
      <c r="AC6404" s="24" t="s">
        <v>32</v>
      </c>
      <c r="AD6404" s="24" t="s">
        <v>32</v>
      </c>
      <c r="AE6404" s="24" t="s">
        <v>32</v>
      </c>
      <c r="AF6404" s="24" t="s">
        <v>32</v>
      </c>
      <c r="AG6404" s="24" t="s">
        <v>32</v>
      </c>
      <c r="AH6404" s="24" t="s">
        <v>32</v>
      </c>
      <c r="AI6404" s="16" t="s">
        <v>9961</v>
      </c>
    </row>
    <row r="6405" spans="1:35" x14ac:dyDescent="0.25">
      <c r="A6405" s="17">
        <v>129790</v>
      </c>
      <c r="B6405" s="18">
        <v>4</v>
      </c>
      <c r="C6405" s="16" t="s">
        <v>47</v>
      </c>
      <c r="D6405" s="21">
        <v>43738</v>
      </c>
      <c r="E6405" s="16" t="s">
        <v>1517</v>
      </c>
      <c r="F6405" s="21">
        <v>44092</v>
      </c>
      <c r="G6405" s="16" t="s">
        <v>33</v>
      </c>
      <c r="H6405" s="26" t="s">
        <v>249</v>
      </c>
      <c r="I6405" s="16" t="s">
        <v>5746</v>
      </c>
      <c r="K6405" s="16" t="s">
        <v>5747</v>
      </c>
      <c r="L6405" s="16" t="s">
        <v>37</v>
      </c>
      <c r="M6405" s="26" t="s">
        <v>5748</v>
      </c>
      <c r="O6405" s="16" t="s">
        <v>1149</v>
      </c>
      <c r="P6405" s="26" t="s">
        <v>188</v>
      </c>
      <c r="T6405" s="22">
        <v>1.135</v>
      </c>
      <c r="W6405" s="20" t="s">
        <v>43</v>
      </c>
      <c r="X6405" s="16" t="s">
        <v>44</v>
      </c>
      <c r="Z6405" s="25">
        <v>0</v>
      </c>
      <c r="AA6405" s="25">
        <v>0</v>
      </c>
      <c r="AB6405" s="25">
        <v>0</v>
      </c>
      <c r="AC6405" s="25">
        <v>2582.73</v>
      </c>
      <c r="AD6405" s="25">
        <v>0</v>
      </c>
      <c r="AE6405" s="25">
        <v>0</v>
      </c>
      <c r="AF6405" s="25">
        <v>0</v>
      </c>
      <c r="AG6405" s="25">
        <v>34090.71</v>
      </c>
      <c r="AH6405" s="25">
        <v>34090.71</v>
      </c>
      <c r="AI6405" s="16" t="s">
        <v>5749</v>
      </c>
    </row>
    <row r="6406" spans="1:35" x14ac:dyDescent="0.25">
      <c r="A6406" s="17">
        <v>129796</v>
      </c>
      <c r="B6406" s="18">
        <v>1</v>
      </c>
      <c r="C6406" s="16" t="s">
        <v>73</v>
      </c>
      <c r="D6406" s="21">
        <v>43739</v>
      </c>
      <c r="E6406" s="16" t="s">
        <v>1610</v>
      </c>
      <c r="F6406" s="21">
        <v>43966</v>
      </c>
      <c r="G6406" s="16" t="s">
        <v>1610</v>
      </c>
      <c r="H6406" s="26" t="s">
        <v>400</v>
      </c>
      <c r="L6406" s="16" t="s">
        <v>110</v>
      </c>
      <c r="M6406" s="26" t="s">
        <v>9960</v>
      </c>
      <c r="O6406" s="16" t="s">
        <v>1612</v>
      </c>
      <c r="T6406" s="23" t="s">
        <v>32</v>
      </c>
      <c r="W6406" s="20" t="s">
        <v>43</v>
      </c>
      <c r="Z6406" s="24" t="s">
        <v>32</v>
      </c>
      <c r="AA6406" s="24" t="s">
        <v>32</v>
      </c>
      <c r="AB6406" s="24" t="s">
        <v>32</v>
      </c>
      <c r="AC6406" s="24" t="s">
        <v>32</v>
      </c>
      <c r="AD6406" s="25">
        <v>0</v>
      </c>
      <c r="AE6406" s="25">
        <v>0</v>
      </c>
      <c r="AF6406" s="25">
        <v>88147</v>
      </c>
      <c r="AG6406" s="25">
        <v>0</v>
      </c>
      <c r="AH6406" s="25">
        <v>88147</v>
      </c>
      <c r="AI6406" s="16" t="s">
        <v>9959</v>
      </c>
    </row>
    <row r="6407" spans="1:35" x14ac:dyDescent="0.25">
      <c r="A6407" s="17">
        <v>129798</v>
      </c>
      <c r="B6407" s="18">
        <v>6</v>
      </c>
      <c r="C6407" s="16" t="s">
        <v>73</v>
      </c>
      <c r="D6407" s="21">
        <v>43739</v>
      </c>
      <c r="E6407" s="16" t="s">
        <v>142</v>
      </c>
      <c r="F6407" s="21">
        <v>43739</v>
      </c>
      <c r="G6407" s="16" t="s">
        <v>142</v>
      </c>
      <c r="H6407" s="26" t="s">
        <v>76</v>
      </c>
      <c r="M6407" s="26" t="s">
        <v>9958</v>
      </c>
      <c r="O6407" s="16" t="s">
        <v>78</v>
      </c>
      <c r="T6407" s="23" t="s">
        <v>32</v>
      </c>
      <c r="W6407" s="20" t="s">
        <v>43</v>
      </c>
      <c r="Z6407" s="24" t="s">
        <v>32</v>
      </c>
      <c r="AA6407" s="24" t="s">
        <v>32</v>
      </c>
      <c r="AB6407" s="24" t="s">
        <v>32</v>
      </c>
      <c r="AC6407" s="24" t="s">
        <v>32</v>
      </c>
      <c r="AD6407" s="25">
        <v>1000000</v>
      </c>
      <c r="AE6407" s="25">
        <v>0</v>
      </c>
      <c r="AF6407" s="25">
        <v>0</v>
      </c>
      <c r="AG6407" s="25">
        <v>0</v>
      </c>
      <c r="AH6407" s="25">
        <v>1000000</v>
      </c>
    </row>
    <row r="6408" spans="1:35" ht="30" x14ac:dyDescent="0.25">
      <c r="A6408" s="17">
        <v>129799</v>
      </c>
      <c r="B6408" s="18">
        <v>4</v>
      </c>
      <c r="C6408" s="16" t="s">
        <v>73</v>
      </c>
      <c r="D6408" s="21">
        <v>43739</v>
      </c>
      <c r="E6408" s="16" t="s">
        <v>342</v>
      </c>
      <c r="F6408" s="21">
        <v>44330</v>
      </c>
      <c r="G6408" s="16" t="s">
        <v>105</v>
      </c>
      <c r="H6408" s="26" t="s">
        <v>564</v>
      </c>
      <c r="I6408" s="16" t="s">
        <v>2111</v>
      </c>
      <c r="J6408" s="20" t="s">
        <v>116</v>
      </c>
      <c r="L6408" s="16" t="s">
        <v>116</v>
      </c>
      <c r="M6408" s="26" t="s">
        <v>9957</v>
      </c>
      <c r="N6408" s="26" t="s">
        <v>453</v>
      </c>
      <c r="O6408" s="16" t="s">
        <v>632</v>
      </c>
      <c r="P6408" s="26" t="s">
        <v>453</v>
      </c>
      <c r="T6408" s="22">
        <v>1.3</v>
      </c>
      <c r="U6408" s="21">
        <v>44477</v>
      </c>
      <c r="W6408" s="20" t="s">
        <v>43</v>
      </c>
      <c r="X6408" s="16" t="s">
        <v>78</v>
      </c>
      <c r="Z6408" s="24" t="s">
        <v>32</v>
      </c>
      <c r="AA6408" s="24" t="s">
        <v>32</v>
      </c>
      <c r="AB6408" s="24" t="s">
        <v>32</v>
      </c>
      <c r="AC6408" s="24" t="s">
        <v>32</v>
      </c>
      <c r="AD6408" s="25">
        <v>45000</v>
      </c>
      <c r="AE6408" s="25">
        <v>0</v>
      </c>
      <c r="AF6408" s="25">
        <v>0</v>
      </c>
      <c r="AG6408" s="25">
        <v>0</v>
      </c>
      <c r="AH6408" s="25">
        <v>45000</v>
      </c>
      <c r="AI6408" s="16" t="s">
        <v>9956</v>
      </c>
    </row>
    <row r="6409" spans="1:35" ht="90" x14ac:dyDescent="0.25">
      <c r="A6409" s="17">
        <v>129800</v>
      </c>
      <c r="B6409" s="18">
        <v>1</v>
      </c>
      <c r="C6409" s="16" t="s">
        <v>73</v>
      </c>
      <c r="D6409" s="21">
        <v>43740</v>
      </c>
      <c r="E6409" s="16" t="s">
        <v>1022</v>
      </c>
      <c r="F6409" s="21">
        <v>44215</v>
      </c>
      <c r="G6409" s="16" t="s">
        <v>75</v>
      </c>
      <c r="H6409" s="26" t="s">
        <v>9955</v>
      </c>
      <c r="M6409" s="26" t="s">
        <v>9954</v>
      </c>
      <c r="N6409" s="26" t="s">
        <v>9953</v>
      </c>
      <c r="O6409" s="16" t="s">
        <v>60</v>
      </c>
      <c r="P6409" s="26" t="s">
        <v>188</v>
      </c>
      <c r="R6409" s="16" t="s">
        <v>139</v>
      </c>
      <c r="S6409" s="16" t="s">
        <v>84</v>
      </c>
      <c r="T6409" s="23" t="s">
        <v>32</v>
      </c>
      <c r="W6409" s="20" t="s">
        <v>43</v>
      </c>
      <c r="X6409" s="16" t="s">
        <v>78</v>
      </c>
      <c r="Z6409" s="24" t="s">
        <v>32</v>
      </c>
      <c r="AA6409" s="24" t="s">
        <v>32</v>
      </c>
      <c r="AB6409" s="24" t="s">
        <v>32</v>
      </c>
      <c r="AC6409" s="24" t="s">
        <v>32</v>
      </c>
      <c r="AD6409" s="25">
        <v>25000</v>
      </c>
      <c r="AE6409" s="25">
        <v>0</v>
      </c>
      <c r="AF6409" s="25">
        <v>0</v>
      </c>
      <c r="AG6409" s="25">
        <v>0</v>
      </c>
      <c r="AH6409" s="25">
        <v>25000</v>
      </c>
      <c r="AI6409" s="16" t="s">
        <v>9952</v>
      </c>
    </row>
    <row r="6410" spans="1:35" ht="30" x14ac:dyDescent="0.25">
      <c r="A6410" s="17">
        <v>129801</v>
      </c>
      <c r="B6410" s="18">
        <v>1</v>
      </c>
      <c r="C6410" s="16" t="s">
        <v>73</v>
      </c>
      <c r="D6410" s="21">
        <v>43740</v>
      </c>
      <c r="E6410" s="16" t="s">
        <v>1022</v>
      </c>
      <c r="F6410" s="21">
        <v>44215</v>
      </c>
      <c r="G6410" s="16" t="s">
        <v>75</v>
      </c>
      <c r="H6410" s="26" t="s">
        <v>359</v>
      </c>
      <c r="M6410" s="26" t="s">
        <v>9951</v>
      </c>
      <c r="N6410" s="26" t="s">
        <v>9950</v>
      </c>
      <c r="O6410" s="16" t="s">
        <v>60</v>
      </c>
      <c r="P6410" s="26" t="s">
        <v>188</v>
      </c>
      <c r="R6410" s="16" t="s">
        <v>139</v>
      </c>
      <c r="S6410" s="16" t="s">
        <v>84</v>
      </c>
      <c r="T6410" s="22">
        <v>0</v>
      </c>
      <c r="W6410" s="20" t="s">
        <v>43</v>
      </c>
      <c r="X6410" s="16" t="s">
        <v>1150</v>
      </c>
      <c r="Z6410" s="24" t="s">
        <v>32</v>
      </c>
      <c r="AA6410" s="24" t="s">
        <v>32</v>
      </c>
      <c r="AB6410" s="24" t="s">
        <v>32</v>
      </c>
      <c r="AC6410" s="24" t="s">
        <v>32</v>
      </c>
      <c r="AD6410" s="25">
        <v>15000</v>
      </c>
      <c r="AE6410" s="25">
        <v>0</v>
      </c>
      <c r="AF6410" s="25">
        <v>0</v>
      </c>
      <c r="AG6410" s="25">
        <v>0</v>
      </c>
      <c r="AH6410" s="25">
        <v>15000</v>
      </c>
      <c r="AI6410" s="16" t="s">
        <v>9949</v>
      </c>
    </row>
    <row r="6411" spans="1:35" x14ac:dyDescent="0.25">
      <c r="A6411" s="17">
        <v>129802</v>
      </c>
      <c r="B6411" s="18">
        <v>3</v>
      </c>
      <c r="C6411" s="16" t="s">
        <v>73</v>
      </c>
      <c r="D6411" s="21">
        <v>43740</v>
      </c>
      <c r="E6411" s="16" t="s">
        <v>1610</v>
      </c>
      <c r="F6411" s="21">
        <v>43966</v>
      </c>
      <c r="G6411" s="16" t="s">
        <v>1610</v>
      </c>
      <c r="H6411" s="26" t="s">
        <v>434</v>
      </c>
      <c r="L6411" s="16" t="s">
        <v>110</v>
      </c>
      <c r="M6411" s="26" t="s">
        <v>9948</v>
      </c>
      <c r="O6411" s="16" t="s">
        <v>1612</v>
      </c>
      <c r="T6411" s="23" t="s">
        <v>32</v>
      </c>
      <c r="W6411" s="20" t="s">
        <v>43</v>
      </c>
      <c r="Z6411" s="24" t="s">
        <v>32</v>
      </c>
      <c r="AA6411" s="24" t="s">
        <v>32</v>
      </c>
      <c r="AB6411" s="24" t="s">
        <v>32</v>
      </c>
      <c r="AC6411" s="24" t="s">
        <v>32</v>
      </c>
      <c r="AD6411" s="25">
        <v>0</v>
      </c>
      <c r="AE6411" s="25">
        <v>0</v>
      </c>
      <c r="AF6411" s="25">
        <v>170078</v>
      </c>
      <c r="AG6411" s="25">
        <v>0</v>
      </c>
      <c r="AH6411" s="25">
        <v>170078</v>
      </c>
      <c r="AI6411" s="16" t="s">
        <v>9947</v>
      </c>
    </row>
    <row r="6412" spans="1:35" ht="30" x14ac:dyDescent="0.25">
      <c r="A6412" s="17">
        <v>129803</v>
      </c>
      <c r="B6412" s="18">
        <v>4</v>
      </c>
      <c r="C6412" s="16" t="s">
        <v>73</v>
      </c>
      <c r="D6412" s="21">
        <v>43740</v>
      </c>
      <c r="E6412" s="16" t="s">
        <v>342</v>
      </c>
      <c r="F6412" s="21">
        <v>44351</v>
      </c>
      <c r="G6412" s="16" t="s">
        <v>125</v>
      </c>
      <c r="H6412" s="26" t="s">
        <v>221</v>
      </c>
      <c r="I6412" s="16" t="s">
        <v>9946</v>
      </c>
      <c r="J6412" s="20" t="s">
        <v>116</v>
      </c>
      <c r="L6412" s="16" t="s">
        <v>116</v>
      </c>
      <c r="M6412" s="26" t="s">
        <v>9945</v>
      </c>
      <c r="N6412" s="26" t="s">
        <v>9944</v>
      </c>
      <c r="O6412" s="16" t="s">
        <v>632</v>
      </c>
      <c r="P6412" s="26" t="s">
        <v>453</v>
      </c>
      <c r="T6412" s="22">
        <v>4</v>
      </c>
      <c r="U6412" s="21">
        <v>44477</v>
      </c>
      <c r="W6412" s="20" t="s">
        <v>43</v>
      </c>
      <c r="X6412" s="16" t="s">
        <v>78</v>
      </c>
      <c r="Z6412" s="24" t="s">
        <v>32</v>
      </c>
      <c r="AA6412" s="24" t="s">
        <v>32</v>
      </c>
      <c r="AB6412" s="24" t="s">
        <v>32</v>
      </c>
      <c r="AC6412" s="24" t="s">
        <v>32</v>
      </c>
      <c r="AD6412" s="25">
        <v>66000</v>
      </c>
      <c r="AE6412" s="25">
        <v>0</v>
      </c>
      <c r="AF6412" s="25">
        <v>0</v>
      </c>
      <c r="AG6412" s="25">
        <v>0</v>
      </c>
      <c r="AH6412" s="25">
        <v>66000</v>
      </c>
      <c r="AI6412" s="16" t="s">
        <v>9943</v>
      </c>
    </row>
    <row r="6413" spans="1:35" x14ac:dyDescent="0.25">
      <c r="A6413" s="17">
        <v>129804</v>
      </c>
      <c r="B6413" s="18">
        <v>4</v>
      </c>
      <c r="C6413" s="16" t="s">
        <v>73</v>
      </c>
      <c r="D6413" s="21">
        <v>43740</v>
      </c>
      <c r="E6413" s="16" t="s">
        <v>342</v>
      </c>
      <c r="F6413" s="21">
        <v>44194</v>
      </c>
      <c r="G6413" s="16" t="s">
        <v>1244</v>
      </c>
      <c r="H6413" s="26" t="s">
        <v>92</v>
      </c>
      <c r="I6413" s="16" t="s">
        <v>4214</v>
      </c>
      <c r="J6413" s="20" t="s">
        <v>116</v>
      </c>
      <c r="L6413" s="16" t="s">
        <v>116</v>
      </c>
      <c r="M6413" s="26" t="s">
        <v>9942</v>
      </c>
      <c r="N6413" s="26" t="s">
        <v>453</v>
      </c>
      <c r="O6413" s="16" t="s">
        <v>632</v>
      </c>
      <c r="P6413" s="26" t="s">
        <v>1723</v>
      </c>
      <c r="T6413" s="22">
        <v>1.79</v>
      </c>
      <c r="W6413" s="20" t="s">
        <v>43</v>
      </c>
      <c r="X6413" s="16" t="s">
        <v>511</v>
      </c>
      <c r="Z6413" s="24" t="s">
        <v>32</v>
      </c>
      <c r="AA6413" s="24" t="s">
        <v>32</v>
      </c>
      <c r="AB6413" s="24" t="s">
        <v>32</v>
      </c>
      <c r="AC6413" s="24" t="s">
        <v>32</v>
      </c>
      <c r="AD6413" s="25">
        <v>40000</v>
      </c>
      <c r="AE6413" s="25">
        <v>0</v>
      </c>
      <c r="AF6413" s="25">
        <v>0</v>
      </c>
      <c r="AG6413" s="25">
        <v>0</v>
      </c>
      <c r="AH6413" s="25">
        <v>40000</v>
      </c>
      <c r="AI6413" s="16" t="s">
        <v>9941</v>
      </c>
    </row>
    <row r="6414" spans="1:35" ht="45" x14ac:dyDescent="0.25">
      <c r="A6414" s="17">
        <v>129805</v>
      </c>
      <c r="B6414" s="18">
        <v>1</v>
      </c>
      <c r="C6414" s="16" t="s">
        <v>73</v>
      </c>
      <c r="D6414" s="21">
        <v>43741</v>
      </c>
      <c r="E6414" s="16" t="s">
        <v>56</v>
      </c>
      <c r="F6414" s="21">
        <v>44215</v>
      </c>
      <c r="G6414" s="16" t="s">
        <v>75</v>
      </c>
      <c r="H6414" s="26" t="s">
        <v>215</v>
      </c>
      <c r="I6414" s="16" t="s">
        <v>1767</v>
      </c>
      <c r="J6414" s="20" t="s">
        <v>116</v>
      </c>
      <c r="L6414" s="16" t="s">
        <v>116</v>
      </c>
      <c r="M6414" s="26" t="s">
        <v>9940</v>
      </c>
      <c r="N6414" s="26" t="s">
        <v>9939</v>
      </c>
      <c r="O6414" s="16" t="s">
        <v>60</v>
      </c>
      <c r="P6414" s="26" t="s">
        <v>67</v>
      </c>
      <c r="T6414" s="22">
        <v>1.03</v>
      </c>
      <c r="W6414" s="20" t="s">
        <v>43</v>
      </c>
      <c r="X6414" s="16" t="s">
        <v>511</v>
      </c>
      <c r="Z6414" s="24" t="s">
        <v>32</v>
      </c>
      <c r="AA6414" s="24" t="s">
        <v>32</v>
      </c>
      <c r="AB6414" s="24" t="s">
        <v>32</v>
      </c>
      <c r="AC6414" s="24" t="s">
        <v>32</v>
      </c>
      <c r="AD6414" s="24" t="s">
        <v>32</v>
      </c>
      <c r="AE6414" s="24" t="s">
        <v>32</v>
      </c>
      <c r="AF6414" s="24" t="s">
        <v>32</v>
      </c>
      <c r="AG6414" s="24" t="s">
        <v>32</v>
      </c>
      <c r="AH6414" s="24" t="s">
        <v>32</v>
      </c>
      <c r="AI6414" s="16" t="s">
        <v>9938</v>
      </c>
    </row>
    <row r="6415" spans="1:35" x14ac:dyDescent="0.25">
      <c r="A6415" s="17">
        <v>129810</v>
      </c>
      <c r="B6415" s="18">
        <v>4</v>
      </c>
      <c r="C6415" s="16" t="s">
        <v>73</v>
      </c>
      <c r="D6415" s="21">
        <v>43741</v>
      </c>
      <c r="E6415" s="16" t="s">
        <v>728</v>
      </c>
      <c r="F6415" s="21">
        <v>44279</v>
      </c>
      <c r="G6415" s="16" t="s">
        <v>75</v>
      </c>
      <c r="H6415" s="26" t="s">
        <v>270</v>
      </c>
      <c r="I6415" s="16" t="s">
        <v>1166</v>
      </c>
      <c r="J6415" s="20" t="s">
        <v>116</v>
      </c>
      <c r="L6415" s="16" t="s">
        <v>116</v>
      </c>
      <c r="M6415" s="26" t="s">
        <v>9937</v>
      </c>
      <c r="N6415" s="26" t="s">
        <v>453</v>
      </c>
      <c r="O6415" s="16" t="s">
        <v>632</v>
      </c>
      <c r="P6415" s="26" t="s">
        <v>1723</v>
      </c>
      <c r="T6415" s="22">
        <v>0.04</v>
      </c>
      <c r="U6415" s="21">
        <v>44792</v>
      </c>
      <c r="W6415" s="20" t="s">
        <v>43</v>
      </c>
      <c r="X6415" s="16" t="s">
        <v>140</v>
      </c>
      <c r="Z6415" s="24" t="s">
        <v>32</v>
      </c>
      <c r="AA6415" s="24" t="s">
        <v>32</v>
      </c>
      <c r="AB6415" s="24" t="s">
        <v>32</v>
      </c>
      <c r="AC6415" s="24" t="s">
        <v>32</v>
      </c>
      <c r="AD6415" s="25">
        <v>40000</v>
      </c>
      <c r="AE6415" s="25">
        <v>0</v>
      </c>
      <c r="AF6415" s="25">
        <v>0</v>
      </c>
      <c r="AG6415" s="25">
        <v>0</v>
      </c>
      <c r="AH6415" s="25">
        <v>40000</v>
      </c>
      <c r="AI6415" s="16" t="s">
        <v>9936</v>
      </c>
    </row>
    <row r="6416" spans="1:35" ht="30" x14ac:dyDescent="0.25">
      <c r="A6416" s="17">
        <v>129814</v>
      </c>
      <c r="B6416" s="18">
        <v>2</v>
      </c>
      <c r="C6416" s="16" t="s">
        <v>73</v>
      </c>
      <c r="D6416" s="21">
        <v>43741</v>
      </c>
      <c r="E6416" s="16" t="s">
        <v>56</v>
      </c>
      <c r="F6416" s="21">
        <v>44215</v>
      </c>
      <c r="G6416" s="16" t="s">
        <v>75</v>
      </c>
      <c r="H6416" s="26" t="s">
        <v>371</v>
      </c>
      <c r="I6416" s="16" t="s">
        <v>9935</v>
      </c>
      <c r="M6416" s="26" t="s">
        <v>9934</v>
      </c>
      <c r="N6416" s="26" t="s">
        <v>9933</v>
      </c>
      <c r="O6416" s="16" t="s">
        <v>60</v>
      </c>
      <c r="P6416" s="26" t="s">
        <v>67</v>
      </c>
      <c r="T6416" s="22">
        <v>0.04</v>
      </c>
      <c r="W6416" s="20" t="s">
        <v>43</v>
      </c>
      <c r="X6416" s="16" t="s">
        <v>1150</v>
      </c>
      <c r="Z6416" s="24" t="s">
        <v>32</v>
      </c>
      <c r="AA6416" s="24" t="s">
        <v>32</v>
      </c>
      <c r="AB6416" s="24" t="s">
        <v>32</v>
      </c>
      <c r="AC6416" s="24" t="s">
        <v>32</v>
      </c>
      <c r="AD6416" s="24" t="s">
        <v>32</v>
      </c>
      <c r="AE6416" s="24" t="s">
        <v>32</v>
      </c>
      <c r="AF6416" s="24" t="s">
        <v>32</v>
      </c>
      <c r="AG6416" s="24" t="s">
        <v>32</v>
      </c>
      <c r="AH6416" s="24" t="s">
        <v>32</v>
      </c>
      <c r="AI6416" s="16" t="s">
        <v>9932</v>
      </c>
    </row>
    <row r="6417" spans="1:35" x14ac:dyDescent="0.25">
      <c r="A6417" s="17">
        <v>129815</v>
      </c>
      <c r="B6417" s="18">
        <v>1</v>
      </c>
      <c r="C6417" s="16" t="s">
        <v>73</v>
      </c>
      <c r="D6417" s="21">
        <v>43741</v>
      </c>
      <c r="E6417" s="16" t="s">
        <v>56</v>
      </c>
      <c r="F6417" s="21">
        <v>44329</v>
      </c>
      <c r="G6417" s="16" t="s">
        <v>81</v>
      </c>
      <c r="H6417" s="26" t="s">
        <v>133</v>
      </c>
      <c r="M6417" s="26" t="s">
        <v>5750</v>
      </c>
      <c r="N6417" s="26" t="s">
        <v>5751</v>
      </c>
      <c r="O6417" s="16" t="s">
        <v>60</v>
      </c>
      <c r="P6417" s="26" t="s">
        <v>5752</v>
      </c>
      <c r="T6417" s="22">
        <v>0.01</v>
      </c>
      <c r="W6417" s="20" t="s">
        <v>43</v>
      </c>
      <c r="X6417" s="16" t="s">
        <v>44</v>
      </c>
      <c r="Z6417" s="25">
        <v>127399.26</v>
      </c>
      <c r="AA6417" s="25">
        <v>0</v>
      </c>
      <c r="AB6417" s="25">
        <v>0</v>
      </c>
      <c r="AC6417" s="25">
        <v>0</v>
      </c>
      <c r="AD6417" s="25">
        <v>127399.26</v>
      </c>
      <c r="AE6417" s="25">
        <v>0</v>
      </c>
      <c r="AF6417" s="25">
        <v>0</v>
      </c>
      <c r="AG6417" s="25">
        <v>0</v>
      </c>
      <c r="AH6417" s="25">
        <v>127399.26</v>
      </c>
      <c r="AI6417" s="16" t="s">
        <v>5753</v>
      </c>
    </row>
    <row r="6418" spans="1:35" ht="30" x14ac:dyDescent="0.25">
      <c r="A6418" s="17">
        <v>129817</v>
      </c>
      <c r="B6418" s="18">
        <v>2</v>
      </c>
      <c r="C6418" s="16" t="s">
        <v>73</v>
      </c>
      <c r="D6418" s="21">
        <v>43741</v>
      </c>
      <c r="E6418" s="16" t="s">
        <v>56</v>
      </c>
      <c r="F6418" s="21">
        <v>44215</v>
      </c>
      <c r="G6418" s="16" t="s">
        <v>75</v>
      </c>
      <c r="H6418" s="26" t="s">
        <v>377</v>
      </c>
      <c r="M6418" s="26" t="s">
        <v>9931</v>
      </c>
      <c r="N6418" s="26" t="s">
        <v>9930</v>
      </c>
      <c r="O6418" s="16" t="s">
        <v>60</v>
      </c>
      <c r="P6418" s="26" t="s">
        <v>67</v>
      </c>
      <c r="T6418" s="22">
        <v>0.62</v>
      </c>
      <c r="W6418" s="20" t="s">
        <v>43</v>
      </c>
      <c r="X6418" s="16" t="s">
        <v>44</v>
      </c>
      <c r="Z6418" s="24" t="s">
        <v>32</v>
      </c>
      <c r="AA6418" s="24" t="s">
        <v>32</v>
      </c>
      <c r="AB6418" s="24" t="s">
        <v>32</v>
      </c>
      <c r="AC6418" s="24" t="s">
        <v>32</v>
      </c>
      <c r="AD6418" s="24" t="s">
        <v>32</v>
      </c>
      <c r="AE6418" s="24" t="s">
        <v>32</v>
      </c>
      <c r="AF6418" s="24" t="s">
        <v>32</v>
      </c>
      <c r="AG6418" s="24" t="s">
        <v>32</v>
      </c>
      <c r="AH6418" s="24" t="s">
        <v>32</v>
      </c>
      <c r="AI6418" s="16" t="s">
        <v>9929</v>
      </c>
    </row>
    <row r="6419" spans="1:35" x14ac:dyDescent="0.25">
      <c r="A6419" s="17">
        <v>129821</v>
      </c>
      <c r="B6419" s="18">
        <v>1</v>
      </c>
      <c r="C6419" s="16" t="s">
        <v>73</v>
      </c>
      <c r="D6419" s="21">
        <v>43742</v>
      </c>
      <c r="E6419" s="16" t="s">
        <v>1610</v>
      </c>
      <c r="F6419" s="21">
        <v>43966</v>
      </c>
      <c r="G6419" s="16" t="s">
        <v>1610</v>
      </c>
      <c r="H6419" s="26" t="s">
        <v>320</v>
      </c>
      <c r="L6419" s="16" t="s">
        <v>110</v>
      </c>
      <c r="M6419" s="26" t="s">
        <v>9928</v>
      </c>
      <c r="O6419" s="16" t="s">
        <v>1612</v>
      </c>
      <c r="T6419" s="23" t="s">
        <v>32</v>
      </c>
      <c r="W6419" s="20" t="s">
        <v>43</v>
      </c>
      <c r="Z6419" s="24" t="s">
        <v>32</v>
      </c>
      <c r="AA6419" s="24" t="s">
        <v>32</v>
      </c>
      <c r="AB6419" s="24" t="s">
        <v>32</v>
      </c>
      <c r="AC6419" s="24" t="s">
        <v>32</v>
      </c>
      <c r="AD6419" s="25">
        <v>0</v>
      </c>
      <c r="AE6419" s="25">
        <v>0</v>
      </c>
      <c r="AF6419" s="25">
        <v>200735</v>
      </c>
      <c r="AG6419" s="25">
        <v>0</v>
      </c>
      <c r="AH6419" s="25">
        <v>200735</v>
      </c>
      <c r="AI6419" s="16" t="s">
        <v>9927</v>
      </c>
    </row>
    <row r="6420" spans="1:35" ht="45" x14ac:dyDescent="0.25">
      <c r="A6420" s="17">
        <v>129824</v>
      </c>
      <c r="B6420" s="18">
        <v>4</v>
      </c>
      <c r="C6420" s="16" t="s">
        <v>73</v>
      </c>
      <c r="D6420" s="21">
        <v>43742</v>
      </c>
      <c r="E6420" s="16" t="s">
        <v>56</v>
      </c>
      <c r="F6420" s="21">
        <v>44215</v>
      </c>
      <c r="G6420" s="16" t="s">
        <v>75</v>
      </c>
      <c r="H6420" s="26" t="s">
        <v>270</v>
      </c>
      <c r="M6420" s="26" t="s">
        <v>9926</v>
      </c>
      <c r="N6420" s="26" t="s">
        <v>9925</v>
      </c>
      <c r="O6420" s="16" t="s">
        <v>60</v>
      </c>
      <c r="P6420" s="26" t="s">
        <v>67</v>
      </c>
      <c r="T6420" s="22">
        <v>0.21</v>
      </c>
      <c r="W6420" s="20" t="s">
        <v>43</v>
      </c>
      <c r="X6420" s="16" t="s">
        <v>1150</v>
      </c>
      <c r="Z6420" s="24" t="s">
        <v>32</v>
      </c>
      <c r="AA6420" s="24" t="s">
        <v>32</v>
      </c>
      <c r="AB6420" s="24" t="s">
        <v>32</v>
      </c>
      <c r="AC6420" s="24" t="s">
        <v>32</v>
      </c>
      <c r="AD6420" s="24" t="s">
        <v>32</v>
      </c>
      <c r="AE6420" s="24" t="s">
        <v>32</v>
      </c>
      <c r="AF6420" s="24" t="s">
        <v>32</v>
      </c>
      <c r="AG6420" s="24" t="s">
        <v>32</v>
      </c>
      <c r="AH6420" s="24" t="s">
        <v>32</v>
      </c>
      <c r="AI6420" s="16" t="s">
        <v>9924</v>
      </c>
    </row>
    <row r="6421" spans="1:35" ht="30" x14ac:dyDescent="0.25">
      <c r="A6421" s="17">
        <v>129826</v>
      </c>
      <c r="B6421" s="18">
        <v>3</v>
      </c>
      <c r="C6421" s="16" t="s">
        <v>73</v>
      </c>
      <c r="D6421" s="21">
        <v>43742</v>
      </c>
      <c r="E6421" s="16" t="s">
        <v>56</v>
      </c>
      <c r="F6421" s="21">
        <v>44215</v>
      </c>
      <c r="G6421" s="16" t="s">
        <v>75</v>
      </c>
      <c r="H6421" s="26" t="s">
        <v>69</v>
      </c>
      <c r="M6421" s="26" t="s">
        <v>9923</v>
      </c>
      <c r="N6421" s="26" t="s">
        <v>9922</v>
      </c>
      <c r="O6421" s="16" t="s">
        <v>60</v>
      </c>
      <c r="P6421" s="26" t="s">
        <v>67</v>
      </c>
      <c r="T6421" s="22">
        <v>1.3939999999999999</v>
      </c>
      <c r="W6421" s="20" t="s">
        <v>43</v>
      </c>
      <c r="X6421" s="16" t="s">
        <v>1150</v>
      </c>
      <c r="Z6421" s="24" t="s">
        <v>32</v>
      </c>
      <c r="AA6421" s="24" t="s">
        <v>32</v>
      </c>
      <c r="AB6421" s="24" t="s">
        <v>32</v>
      </c>
      <c r="AC6421" s="24" t="s">
        <v>32</v>
      </c>
      <c r="AD6421" s="24" t="s">
        <v>32</v>
      </c>
      <c r="AE6421" s="24" t="s">
        <v>32</v>
      </c>
      <c r="AF6421" s="24" t="s">
        <v>32</v>
      </c>
      <c r="AG6421" s="24" t="s">
        <v>32</v>
      </c>
      <c r="AH6421" s="24" t="s">
        <v>32</v>
      </c>
      <c r="AI6421" s="16" t="s">
        <v>9921</v>
      </c>
    </row>
    <row r="6422" spans="1:35" ht="60" x14ac:dyDescent="0.25">
      <c r="A6422" s="17">
        <v>129828</v>
      </c>
      <c r="B6422" s="18">
        <v>3</v>
      </c>
      <c r="C6422" s="16" t="s">
        <v>73</v>
      </c>
      <c r="D6422" s="21">
        <v>43742</v>
      </c>
      <c r="E6422" s="16" t="s">
        <v>4987</v>
      </c>
      <c r="F6422" s="21">
        <v>44215</v>
      </c>
      <c r="G6422" s="16" t="s">
        <v>75</v>
      </c>
      <c r="H6422" s="26" t="s">
        <v>173</v>
      </c>
      <c r="I6422" s="16" t="s">
        <v>9920</v>
      </c>
      <c r="K6422" s="16" t="s">
        <v>9919</v>
      </c>
      <c r="L6422" s="16" t="s">
        <v>37</v>
      </c>
      <c r="M6422" s="26" t="s">
        <v>9918</v>
      </c>
      <c r="N6422" s="26" t="s">
        <v>9917</v>
      </c>
      <c r="O6422" s="16" t="s">
        <v>60</v>
      </c>
      <c r="P6422" s="26" t="s">
        <v>1434</v>
      </c>
      <c r="T6422" s="22">
        <v>0.71</v>
      </c>
      <c r="W6422" s="20" t="s">
        <v>43</v>
      </c>
      <c r="X6422" s="16" t="s">
        <v>78</v>
      </c>
      <c r="Z6422" s="24" t="s">
        <v>32</v>
      </c>
      <c r="AA6422" s="24" t="s">
        <v>32</v>
      </c>
      <c r="AB6422" s="24" t="s">
        <v>32</v>
      </c>
      <c r="AC6422" s="24" t="s">
        <v>32</v>
      </c>
      <c r="AD6422" s="25">
        <v>5000</v>
      </c>
      <c r="AE6422" s="25">
        <v>0</v>
      </c>
      <c r="AF6422" s="25">
        <v>0</v>
      </c>
      <c r="AG6422" s="25">
        <v>0</v>
      </c>
      <c r="AH6422" s="25">
        <v>5000</v>
      </c>
      <c r="AI6422" s="16" t="s">
        <v>9916</v>
      </c>
    </row>
    <row r="6423" spans="1:35" ht="30" x14ac:dyDescent="0.25">
      <c r="A6423" s="17">
        <v>129829</v>
      </c>
      <c r="B6423" s="18">
        <v>4</v>
      </c>
      <c r="C6423" s="16" t="s">
        <v>73</v>
      </c>
      <c r="D6423" s="21">
        <v>43742</v>
      </c>
      <c r="E6423" s="16" t="s">
        <v>56</v>
      </c>
      <c r="F6423" s="21">
        <v>44336</v>
      </c>
      <c r="G6423" s="16" t="s">
        <v>1124</v>
      </c>
      <c r="H6423" s="26" t="s">
        <v>428</v>
      </c>
      <c r="I6423" s="16" t="s">
        <v>9915</v>
      </c>
      <c r="J6423" s="20" t="s">
        <v>116</v>
      </c>
      <c r="L6423" s="16" t="s">
        <v>116</v>
      </c>
      <c r="M6423" s="26" t="s">
        <v>9914</v>
      </c>
      <c r="N6423" s="26" t="s">
        <v>9913</v>
      </c>
      <c r="O6423" s="16" t="s">
        <v>60</v>
      </c>
      <c r="P6423" s="26" t="s">
        <v>67</v>
      </c>
      <c r="T6423" s="22">
        <v>0.47</v>
      </c>
      <c r="W6423" s="20" t="s">
        <v>43</v>
      </c>
      <c r="X6423" s="16" t="s">
        <v>78</v>
      </c>
      <c r="Z6423" s="24" t="s">
        <v>32</v>
      </c>
      <c r="AA6423" s="24" t="s">
        <v>32</v>
      </c>
      <c r="AB6423" s="24" t="s">
        <v>32</v>
      </c>
      <c r="AC6423" s="24" t="s">
        <v>32</v>
      </c>
      <c r="AD6423" s="24" t="s">
        <v>32</v>
      </c>
      <c r="AE6423" s="24" t="s">
        <v>32</v>
      </c>
      <c r="AF6423" s="24" t="s">
        <v>32</v>
      </c>
      <c r="AG6423" s="24" t="s">
        <v>32</v>
      </c>
      <c r="AH6423" s="24" t="s">
        <v>32</v>
      </c>
      <c r="AI6423" s="16" t="s">
        <v>9912</v>
      </c>
    </row>
    <row r="6424" spans="1:35" x14ac:dyDescent="0.25">
      <c r="A6424" s="17">
        <v>129830</v>
      </c>
      <c r="B6424" s="18">
        <v>4</v>
      </c>
      <c r="C6424" s="16" t="s">
        <v>73</v>
      </c>
      <c r="D6424" s="21">
        <v>43742</v>
      </c>
      <c r="E6424" s="16" t="s">
        <v>1610</v>
      </c>
      <c r="F6424" s="21">
        <v>43966</v>
      </c>
      <c r="G6424" s="16" t="s">
        <v>1610</v>
      </c>
      <c r="H6424" s="26" t="s">
        <v>186</v>
      </c>
      <c r="L6424" s="16" t="s">
        <v>110</v>
      </c>
      <c r="M6424" s="26" t="s">
        <v>9911</v>
      </c>
      <c r="O6424" s="16" t="s">
        <v>1612</v>
      </c>
      <c r="T6424" s="23" t="s">
        <v>32</v>
      </c>
      <c r="W6424" s="20" t="s">
        <v>43</v>
      </c>
      <c r="Z6424" s="24" t="s">
        <v>32</v>
      </c>
      <c r="AA6424" s="24" t="s">
        <v>32</v>
      </c>
      <c r="AB6424" s="24" t="s">
        <v>32</v>
      </c>
      <c r="AC6424" s="24" t="s">
        <v>32</v>
      </c>
      <c r="AD6424" s="25">
        <v>0</v>
      </c>
      <c r="AE6424" s="25">
        <v>0</v>
      </c>
      <c r="AF6424" s="25">
        <v>811131</v>
      </c>
      <c r="AG6424" s="25">
        <v>0</v>
      </c>
      <c r="AH6424" s="25">
        <v>811131</v>
      </c>
      <c r="AI6424" s="16" t="s">
        <v>9910</v>
      </c>
    </row>
    <row r="6425" spans="1:35" ht="60" x14ac:dyDescent="0.25">
      <c r="A6425" s="17">
        <v>129835</v>
      </c>
      <c r="B6425" s="18">
        <v>3</v>
      </c>
      <c r="C6425" s="16" t="s">
        <v>73</v>
      </c>
      <c r="D6425" s="21">
        <v>43742</v>
      </c>
      <c r="E6425" s="16" t="s">
        <v>56</v>
      </c>
      <c r="F6425" s="21">
        <v>44215</v>
      </c>
      <c r="G6425" s="16" t="s">
        <v>75</v>
      </c>
      <c r="H6425" s="26" t="s">
        <v>255</v>
      </c>
      <c r="I6425" s="16" t="s">
        <v>5301</v>
      </c>
      <c r="J6425" s="20" t="s">
        <v>116</v>
      </c>
      <c r="L6425" s="16" t="s">
        <v>116</v>
      </c>
      <c r="M6425" s="26" t="s">
        <v>5754</v>
      </c>
      <c r="N6425" s="26" t="s">
        <v>5755</v>
      </c>
      <c r="O6425" s="16" t="s">
        <v>60</v>
      </c>
      <c r="P6425" s="26" t="s">
        <v>67</v>
      </c>
      <c r="T6425" s="23" t="s">
        <v>32</v>
      </c>
      <c r="U6425" s="21">
        <v>45093</v>
      </c>
      <c r="W6425" s="20" t="s">
        <v>43</v>
      </c>
      <c r="X6425" s="16" t="s">
        <v>1150</v>
      </c>
      <c r="Z6425" s="25">
        <v>500000</v>
      </c>
      <c r="AA6425" s="25">
        <v>0</v>
      </c>
      <c r="AB6425" s="25">
        <v>0</v>
      </c>
      <c r="AC6425" s="25">
        <v>0</v>
      </c>
      <c r="AD6425" s="25">
        <v>500000</v>
      </c>
      <c r="AE6425" s="25">
        <v>0</v>
      </c>
      <c r="AF6425" s="25">
        <v>0</v>
      </c>
      <c r="AG6425" s="25">
        <v>0</v>
      </c>
      <c r="AH6425" s="25">
        <v>500000</v>
      </c>
      <c r="AI6425" s="16" t="s">
        <v>5756</v>
      </c>
    </row>
    <row r="6426" spans="1:35" x14ac:dyDescent="0.25">
      <c r="A6426" s="17">
        <v>129836</v>
      </c>
      <c r="B6426" s="18">
        <v>4</v>
      </c>
      <c r="C6426" s="16" t="s">
        <v>73</v>
      </c>
      <c r="D6426" s="21">
        <v>43742</v>
      </c>
      <c r="E6426" s="16" t="s">
        <v>1169</v>
      </c>
      <c r="F6426" s="21">
        <v>43742</v>
      </c>
      <c r="G6426" s="16" t="s">
        <v>1169</v>
      </c>
      <c r="H6426" s="26" t="s">
        <v>564</v>
      </c>
      <c r="M6426" s="26" t="s">
        <v>9909</v>
      </c>
      <c r="O6426" s="16" t="s">
        <v>1171</v>
      </c>
      <c r="P6426" s="26" t="s">
        <v>1062</v>
      </c>
      <c r="T6426" s="23" t="s">
        <v>32</v>
      </c>
      <c r="W6426" s="20" t="s">
        <v>43</v>
      </c>
      <c r="Z6426" s="24" t="s">
        <v>32</v>
      </c>
      <c r="AA6426" s="24" t="s">
        <v>32</v>
      </c>
      <c r="AB6426" s="24" t="s">
        <v>32</v>
      </c>
      <c r="AC6426" s="24" t="s">
        <v>32</v>
      </c>
      <c r="AD6426" s="25">
        <v>0</v>
      </c>
      <c r="AE6426" s="25">
        <v>0</v>
      </c>
      <c r="AF6426" s="25">
        <v>10688175</v>
      </c>
      <c r="AG6426" s="25">
        <v>0</v>
      </c>
      <c r="AH6426" s="25">
        <v>10688175</v>
      </c>
      <c r="AI6426" s="16" t="s">
        <v>9908</v>
      </c>
    </row>
    <row r="6427" spans="1:35" ht="105" x14ac:dyDescent="0.25">
      <c r="A6427" s="17">
        <v>129837</v>
      </c>
      <c r="B6427" s="18">
        <v>3</v>
      </c>
      <c r="C6427" s="16" t="s">
        <v>73</v>
      </c>
      <c r="D6427" s="21">
        <v>43745</v>
      </c>
      <c r="E6427" s="16" t="s">
        <v>4987</v>
      </c>
      <c r="F6427" s="21">
        <v>44215</v>
      </c>
      <c r="G6427" s="16" t="s">
        <v>75</v>
      </c>
      <c r="H6427" s="26" t="s">
        <v>173</v>
      </c>
      <c r="I6427" s="16" t="s">
        <v>468</v>
      </c>
      <c r="J6427" s="20" t="s">
        <v>116</v>
      </c>
      <c r="L6427" s="16" t="s">
        <v>116</v>
      </c>
      <c r="M6427" s="26" t="s">
        <v>9907</v>
      </c>
      <c r="N6427" s="26" t="s">
        <v>9906</v>
      </c>
      <c r="O6427" s="16" t="s">
        <v>60</v>
      </c>
      <c r="P6427" s="26" t="s">
        <v>768</v>
      </c>
      <c r="R6427" s="16" t="s">
        <v>139</v>
      </c>
      <c r="S6427" s="16" t="s">
        <v>42</v>
      </c>
      <c r="T6427" s="22">
        <v>0.17</v>
      </c>
      <c r="W6427" s="20" t="s">
        <v>43</v>
      </c>
      <c r="X6427" s="16" t="s">
        <v>140</v>
      </c>
      <c r="Z6427" s="24" t="s">
        <v>32</v>
      </c>
      <c r="AA6427" s="24" t="s">
        <v>32</v>
      </c>
      <c r="AB6427" s="24" t="s">
        <v>32</v>
      </c>
      <c r="AC6427" s="24" t="s">
        <v>32</v>
      </c>
      <c r="AD6427" s="25">
        <v>5000</v>
      </c>
      <c r="AE6427" s="25">
        <v>0</v>
      </c>
      <c r="AF6427" s="25">
        <v>0</v>
      </c>
      <c r="AG6427" s="25">
        <v>0</v>
      </c>
      <c r="AH6427" s="25">
        <v>5000</v>
      </c>
      <c r="AI6427" s="16" t="s">
        <v>9905</v>
      </c>
    </row>
    <row r="6428" spans="1:35" x14ac:dyDescent="0.25">
      <c r="A6428" s="17">
        <v>129839</v>
      </c>
      <c r="B6428" s="18">
        <v>2</v>
      </c>
      <c r="C6428" s="16" t="s">
        <v>73</v>
      </c>
      <c r="D6428" s="21">
        <v>43746</v>
      </c>
      <c r="E6428" s="16" t="s">
        <v>342</v>
      </c>
      <c r="F6428" s="21">
        <v>44315</v>
      </c>
      <c r="G6428" s="16" t="s">
        <v>7771</v>
      </c>
      <c r="H6428" s="26" t="s">
        <v>286</v>
      </c>
      <c r="I6428" s="16" t="s">
        <v>464</v>
      </c>
      <c r="J6428" s="20" t="s">
        <v>116</v>
      </c>
      <c r="L6428" s="16" t="s">
        <v>116</v>
      </c>
      <c r="M6428" s="26" t="s">
        <v>9904</v>
      </c>
      <c r="N6428" s="26" t="s">
        <v>3571</v>
      </c>
      <c r="O6428" s="16" t="s">
        <v>632</v>
      </c>
      <c r="P6428" s="26" t="s">
        <v>1723</v>
      </c>
      <c r="T6428" s="22">
        <v>2.74</v>
      </c>
      <c r="W6428" s="20" t="s">
        <v>43</v>
      </c>
      <c r="X6428" s="16" t="s">
        <v>78</v>
      </c>
      <c r="Z6428" s="24" t="s">
        <v>32</v>
      </c>
      <c r="AA6428" s="24" t="s">
        <v>32</v>
      </c>
      <c r="AB6428" s="24" t="s">
        <v>32</v>
      </c>
      <c r="AC6428" s="24" t="s">
        <v>32</v>
      </c>
      <c r="AD6428" s="25">
        <v>40000</v>
      </c>
      <c r="AE6428" s="25">
        <v>0</v>
      </c>
      <c r="AF6428" s="25">
        <v>0</v>
      </c>
      <c r="AG6428" s="25">
        <v>0</v>
      </c>
      <c r="AH6428" s="25">
        <v>40000</v>
      </c>
      <c r="AI6428" s="16" t="s">
        <v>9903</v>
      </c>
    </row>
    <row r="6429" spans="1:35" ht="30" x14ac:dyDescent="0.25">
      <c r="A6429" s="17">
        <v>129840</v>
      </c>
      <c r="B6429" s="18">
        <v>1</v>
      </c>
      <c r="C6429" s="16" t="s">
        <v>73</v>
      </c>
      <c r="D6429" s="21">
        <v>43746</v>
      </c>
      <c r="E6429" s="16" t="s">
        <v>1022</v>
      </c>
      <c r="F6429" s="21">
        <v>44215</v>
      </c>
      <c r="G6429" s="16" t="s">
        <v>75</v>
      </c>
      <c r="H6429" s="26" t="s">
        <v>320</v>
      </c>
      <c r="I6429" s="16" t="s">
        <v>1894</v>
      </c>
      <c r="J6429" s="20" t="s">
        <v>116</v>
      </c>
      <c r="L6429" s="16" t="s">
        <v>116</v>
      </c>
      <c r="M6429" s="26" t="s">
        <v>5757</v>
      </c>
      <c r="N6429" s="26" t="s">
        <v>5758</v>
      </c>
      <c r="O6429" s="16" t="s">
        <v>60</v>
      </c>
      <c r="P6429" s="26" t="s">
        <v>1420</v>
      </c>
      <c r="T6429" s="22">
        <v>1.18</v>
      </c>
      <c r="W6429" s="20" t="s">
        <v>43</v>
      </c>
      <c r="X6429" s="16" t="s">
        <v>140</v>
      </c>
      <c r="Z6429" s="25">
        <v>250000</v>
      </c>
      <c r="AA6429" s="25">
        <v>0</v>
      </c>
      <c r="AB6429" s="25">
        <v>0</v>
      </c>
      <c r="AC6429" s="25">
        <v>0</v>
      </c>
      <c r="AD6429" s="25">
        <v>250000</v>
      </c>
      <c r="AE6429" s="25">
        <v>0</v>
      </c>
      <c r="AF6429" s="25">
        <v>0</v>
      </c>
      <c r="AG6429" s="25">
        <v>0</v>
      </c>
      <c r="AH6429" s="25">
        <v>250000</v>
      </c>
    </row>
    <row r="6430" spans="1:35" x14ac:dyDescent="0.25">
      <c r="A6430" s="17">
        <v>129841</v>
      </c>
      <c r="B6430" s="18">
        <v>4</v>
      </c>
      <c r="C6430" s="16" t="s">
        <v>73</v>
      </c>
      <c r="D6430" s="21">
        <v>43747</v>
      </c>
      <c r="E6430" s="16" t="s">
        <v>176</v>
      </c>
      <c r="F6430" s="21">
        <v>43773</v>
      </c>
      <c r="G6430" s="16" t="s">
        <v>75</v>
      </c>
      <c r="H6430" s="26" t="s">
        <v>270</v>
      </c>
      <c r="I6430" s="16" t="s">
        <v>722</v>
      </c>
      <c r="J6430" s="20" t="s">
        <v>116</v>
      </c>
      <c r="L6430" s="16" t="s">
        <v>116</v>
      </c>
      <c r="M6430" s="26" t="s">
        <v>9902</v>
      </c>
      <c r="O6430" s="16" t="s">
        <v>179</v>
      </c>
      <c r="P6430" s="26" t="s">
        <v>79</v>
      </c>
      <c r="R6430" s="16" t="s">
        <v>41</v>
      </c>
      <c r="S6430" s="16" t="s">
        <v>84</v>
      </c>
      <c r="T6430" s="23" t="s">
        <v>32</v>
      </c>
      <c r="W6430" s="20" t="s">
        <v>43</v>
      </c>
      <c r="X6430" s="16" t="s">
        <v>78</v>
      </c>
      <c r="Y6430" s="26" t="s">
        <v>9901</v>
      </c>
      <c r="Z6430" s="24" t="s">
        <v>32</v>
      </c>
      <c r="AA6430" s="24" t="s">
        <v>32</v>
      </c>
      <c r="AB6430" s="24" t="s">
        <v>32</v>
      </c>
      <c r="AC6430" s="24" t="s">
        <v>32</v>
      </c>
      <c r="AD6430" s="25">
        <v>0</v>
      </c>
      <c r="AE6430" s="25">
        <v>0</v>
      </c>
      <c r="AF6430" s="25">
        <v>100000</v>
      </c>
      <c r="AG6430" s="25">
        <v>0</v>
      </c>
      <c r="AH6430" s="25">
        <v>100000</v>
      </c>
      <c r="AI6430" s="16" t="s">
        <v>9900</v>
      </c>
    </row>
    <row r="6431" spans="1:35" x14ac:dyDescent="0.25">
      <c r="A6431" s="17">
        <v>129842</v>
      </c>
      <c r="B6431" s="18">
        <v>4</v>
      </c>
      <c r="C6431" s="16" t="s">
        <v>73</v>
      </c>
      <c r="D6431" s="21">
        <v>43747</v>
      </c>
      <c r="E6431" s="16" t="s">
        <v>486</v>
      </c>
      <c r="F6431" s="21">
        <v>43773</v>
      </c>
      <c r="G6431" s="16" t="s">
        <v>75</v>
      </c>
      <c r="H6431" s="26" t="s">
        <v>126</v>
      </c>
      <c r="I6431" s="16" t="s">
        <v>116</v>
      </c>
      <c r="J6431" s="20" t="s">
        <v>116</v>
      </c>
      <c r="L6431" s="16" t="s">
        <v>116</v>
      </c>
      <c r="M6431" s="26" t="s">
        <v>9899</v>
      </c>
      <c r="O6431" s="16" t="s">
        <v>179</v>
      </c>
      <c r="P6431" s="26" t="s">
        <v>79</v>
      </c>
      <c r="R6431" s="16" t="s">
        <v>41</v>
      </c>
      <c r="S6431" s="16" t="s">
        <v>84</v>
      </c>
      <c r="T6431" s="23" t="s">
        <v>32</v>
      </c>
      <c r="W6431" s="20" t="s">
        <v>43</v>
      </c>
      <c r="X6431" s="16" t="s">
        <v>140</v>
      </c>
      <c r="Y6431" s="26" t="s">
        <v>9898</v>
      </c>
      <c r="Z6431" s="24" t="s">
        <v>32</v>
      </c>
      <c r="AA6431" s="24" t="s">
        <v>32</v>
      </c>
      <c r="AB6431" s="24" t="s">
        <v>32</v>
      </c>
      <c r="AC6431" s="24" t="s">
        <v>32</v>
      </c>
      <c r="AD6431" s="25">
        <v>0</v>
      </c>
      <c r="AE6431" s="25">
        <v>0</v>
      </c>
      <c r="AF6431" s="25">
        <v>82500</v>
      </c>
      <c r="AG6431" s="25">
        <v>0</v>
      </c>
      <c r="AH6431" s="25">
        <v>82500</v>
      </c>
      <c r="AI6431" s="16" t="s">
        <v>9897</v>
      </c>
    </row>
    <row r="6432" spans="1:35" x14ac:dyDescent="0.25">
      <c r="A6432" s="17">
        <v>129843</v>
      </c>
      <c r="B6432" s="18">
        <v>4</v>
      </c>
      <c r="C6432" s="16" t="s">
        <v>73</v>
      </c>
      <c r="D6432" s="21">
        <v>43747</v>
      </c>
      <c r="E6432" s="16" t="s">
        <v>176</v>
      </c>
      <c r="F6432" s="21">
        <v>43773</v>
      </c>
      <c r="G6432" s="16" t="s">
        <v>75</v>
      </c>
      <c r="H6432" s="26" t="s">
        <v>428</v>
      </c>
      <c r="I6432" s="16" t="s">
        <v>116</v>
      </c>
      <c r="J6432" s="20" t="s">
        <v>116</v>
      </c>
      <c r="L6432" s="16" t="s">
        <v>116</v>
      </c>
      <c r="M6432" s="26" t="s">
        <v>9896</v>
      </c>
      <c r="O6432" s="16" t="s">
        <v>179</v>
      </c>
      <c r="P6432" s="26" t="s">
        <v>79</v>
      </c>
      <c r="R6432" s="16" t="s">
        <v>41</v>
      </c>
      <c r="S6432" s="16" t="s">
        <v>84</v>
      </c>
      <c r="T6432" s="23" t="s">
        <v>32</v>
      </c>
      <c r="W6432" s="20" t="s">
        <v>43</v>
      </c>
      <c r="X6432" s="16" t="s">
        <v>78</v>
      </c>
      <c r="Y6432" s="26" t="s">
        <v>9895</v>
      </c>
      <c r="Z6432" s="24" t="s">
        <v>32</v>
      </c>
      <c r="AA6432" s="24" t="s">
        <v>32</v>
      </c>
      <c r="AB6432" s="24" t="s">
        <v>32</v>
      </c>
      <c r="AC6432" s="24" t="s">
        <v>32</v>
      </c>
      <c r="AD6432" s="25">
        <v>0</v>
      </c>
      <c r="AE6432" s="25">
        <v>0</v>
      </c>
      <c r="AF6432" s="25">
        <v>69000</v>
      </c>
      <c r="AG6432" s="25">
        <v>0</v>
      </c>
      <c r="AH6432" s="25">
        <v>69000</v>
      </c>
      <c r="AI6432" s="16" t="s">
        <v>9894</v>
      </c>
    </row>
    <row r="6433" spans="1:35" x14ac:dyDescent="0.25">
      <c r="A6433" s="17">
        <v>129844</v>
      </c>
      <c r="B6433" s="18">
        <v>3</v>
      </c>
      <c r="C6433" s="16" t="s">
        <v>73</v>
      </c>
      <c r="D6433" s="21">
        <v>43752</v>
      </c>
      <c r="E6433" s="16" t="s">
        <v>5735</v>
      </c>
      <c r="F6433" s="21">
        <v>43752</v>
      </c>
      <c r="G6433" s="16" t="s">
        <v>5735</v>
      </c>
      <c r="H6433" s="26" t="s">
        <v>331</v>
      </c>
      <c r="M6433" s="26" t="s">
        <v>9893</v>
      </c>
      <c r="O6433" s="16" t="s">
        <v>1171</v>
      </c>
      <c r="P6433" s="26" t="s">
        <v>1062</v>
      </c>
      <c r="T6433" s="23" t="s">
        <v>32</v>
      </c>
      <c r="W6433" s="20" t="s">
        <v>43</v>
      </c>
      <c r="Z6433" s="24" t="s">
        <v>32</v>
      </c>
      <c r="AA6433" s="24" t="s">
        <v>32</v>
      </c>
      <c r="AB6433" s="24" t="s">
        <v>32</v>
      </c>
      <c r="AC6433" s="24" t="s">
        <v>32</v>
      </c>
      <c r="AD6433" s="25">
        <v>0</v>
      </c>
      <c r="AE6433" s="25">
        <v>0</v>
      </c>
      <c r="AF6433" s="25">
        <v>152985</v>
      </c>
      <c r="AG6433" s="25">
        <v>0</v>
      </c>
      <c r="AH6433" s="25">
        <v>152985</v>
      </c>
      <c r="AI6433" s="16" t="s">
        <v>9892</v>
      </c>
    </row>
    <row r="6434" spans="1:35" x14ac:dyDescent="0.25">
      <c r="A6434" s="17">
        <v>129845</v>
      </c>
      <c r="B6434" s="18">
        <v>2</v>
      </c>
      <c r="C6434" s="16" t="s">
        <v>73</v>
      </c>
      <c r="D6434" s="21">
        <v>43752</v>
      </c>
      <c r="E6434" s="16" t="s">
        <v>1517</v>
      </c>
      <c r="F6434" s="21">
        <v>44279</v>
      </c>
      <c r="G6434" s="16" t="s">
        <v>75</v>
      </c>
      <c r="H6434" s="26" t="s">
        <v>797</v>
      </c>
      <c r="I6434" s="16" t="s">
        <v>9891</v>
      </c>
      <c r="K6434" s="16" t="s">
        <v>9890</v>
      </c>
      <c r="L6434" s="16" t="s">
        <v>37</v>
      </c>
      <c r="M6434" s="26" t="s">
        <v>9889</v>
      </c>
      <c r="O6434" s="16" t="s">
        <v>39</v>
      </c>
      <c r="P6434" s="26" t="s">
        <v>40</v>
      </c>
      <c r="R6434" s="16" t="s">
        <v>41</v>
      </c>
      <c r="S6434" s="16" t="s">
        <v>42</v>
      </c>
      <c r="T6434" s="22">
        <v>0.01</v>
      </c>
      <c r="W6434" s="20" t="s">
        <v>43</v>
      </c>
      <c r="X6434" s="16" t="s">
        <v>44</v>
      </c>
      <c r="Y6434" s="26" t="s">
        <v>9888</v>
      </c>
      <c r="Z6434" s="24" t="s">
        <v>32</v>
      </c>
      <c r="AA6434" s="24" t="s">
        <v>32</v>
      </c>
      <c r="AB6434" s="24" t="s">
        <v>32</v>
      </c>
      <c r="AC6434" s="24" t="s">
        <v>32</v>
      </c>
      <c r="AD6434" s="24" t="s">
        <v>32</v>
      </c>
      <c r="AE6434" s="24" t="s">
        <v>32</v>
      </c>
      <c r="AF6434" s="24" t="s">
        <v>32</v>
      </c>
      <c r="AG6434" s="24" t="s">
        <v>32</v>
      </c>
      <c r="AH6434" s="24" t="s">
        <v>32</v>
      </c>
      <c r="AI6434" s="16" t="s">
        <v>9887</v>
      </c>
    </row>
    <row r="6435" spans="1:35" x14ac:dyDescent="0.25">
      <c r="A6435" s="17">
        <v>129846</v>
      </c>
      <c r="B6435" s="18">
        <v>2</v>
      </c>
      <c r="C6435" s="16" t="s">
        <v>31</v>
      </c>
      <c r="D6435" s="21">
        <v>43752</v>
      </c>
      <c r="E6435" s="16" t="s">
        <v>1517</v>
      </c>
      <c r="F6435" s="21">
        <v>44301</v>
      </c>
      <c r="G6435" s="16" t="s">
        <v>56</v>
      </c>
      <c r="H6435" s="26" t="s">
        <v>797</v>
      </c>
      <c r="I6435" s="16" t="s">
        <v>5759</v>
      </c>
      <c r="K6435" s="16" t="s">
        <v>5760</v>
      </c>
      <c r="L6435" s="16" t="s">
        <v>37</v>
      </c>
      <c r="M6435" s="26" t="s">
        <v>5761</v>
      </c>
      <c r="N6435" s="26" t="s">
        <v>5762</v>
      </c>
      <c r="O6435" s="16" t="s">
        <v>39</v>
      </c>
      <c r="P6435" s="26" t="s">
        <v>40</v>
      </c>
      <c r="R6435" s="16" t="s">
        <v>41</v>
      </c>
      <c r="S6435" s="16" t="s">
        <v>42</v>
      </c>
      <c r="T6435" s="22">
        <v>0.01</v>
      </c>
      <c r="W6435" s="20" t="s">
        <v>43</v>
      </c>
      <c r="X6435" s="16" t="s">
        <v>44</v>
      </c>
      <c r="Y6435" s="26" t="s">
        <v>5763</v>
      </c>
      <c r="Z6435" s="25">
        <v>0</v>
      </c>
      <c r="AA6435" s="25">
        <v>0</v>
      </c>
      <c r="AB6435" s="25">
        <v>792452.14</v>
      </c>
      <c r="AC6435" s="25">
        <v>0</v>
      </c>
      <c r="AD6435" s="25">
        <v>0</v>
      </c>
      <c r="AE6435" s="25">
        <v>0</v>
      </c>
      <c r="AF6435" s="25">
        <v>792452.14</v>
      </c>
      <c r="AG6435" s="25">
        <v>0</v>
      </c>
      <c r="AH6435" s="25">
        <v>792452.14</v>
      </c>
      <c r="AI6435" s="16" t="s">
        <v>5764</v>
      </c>
    </row>
    <row r="6436" spans="1:35" x14ac:dyDescent="0.25">
      <c r="A6436" s="17">
        <v>129847</v>
      </c>
      <c r="B6436" s="18">
        <v>4</v>
      </c>
      <c r="C6436" s="16" t="s">
        <v>73</v>
      </c>
      <c r="D6436" s="21">
        <v>43753</v>
      </c>
      <c r="E6436" s="16" t="s">
        <v>1517</v>
      </c>
      <c r="F6436" s="21">
        <v>44279</v>
      </c>
      <c r="G6436" s="16" t="s">
        <v>75</v>
      </c>
      <c r="H6436" s="26" t="s">
        <v>92</v>
      </c>
      <c r="I6436" s="16" t="s">
        <v>9886</v>
      </c>
      <c r="K6436" s="16" t="s">
        <v>9885</v>
      </c>
      <c r="L6436" s="16" t="s">
        <v>37</v>
      </c>
      <c r="M6436" s="26" t="s">
        <v>9884</v>
      </c>
      <c r="N6436" s="26" t="s">
        <v>9883</v>
      </c>
      <c r="O6436" s="16" t="s">
        <v>39</v>
      </c>
      <c r="P6436" s="26" t="s">
        <v>40</v>
      </c>
      <c r="R6436" s="16" t="s">
        <v>41</v>
      </c>
      <c r="S6436" s="16" t="s">
        <v>42</v>
      </c>
      <c r="T6436" s="22">
        <v>0.01</v>
      </c>
      <c r="W6436" s="20" t="s">
        <v>43</v>
      </c>
      <c r="X6436" s="16" t="s">
        <v>44</v>
      </c>
      <c r="Y6436" s="26" t="s">
        <v>9882</v>
      </c>
      <c r="Z6436" s="24" t="s">
        <v>32</v>
      </c>
      <c r="AA6436" s="24" t="s">
        <v>32</v>
      </c>
      <c r="AB6436" s="24" t="s">
        <v>32</v>
      </c>
      <c r="AC6436" s="24" t="s">
        <v>32</v>
      </c>
      <c r="AD6436" s="24" t="s">
        <v>32</v>
      </c>
      <c r="AE6436" s="24" t="s">
        <v>32</v>
      </c>
      <c r="AF6436" s="24" t="s">
        <v>32</v>
      </c>
      <c r="AG6436" s="24" t="s">
        <v>32</v>
      </c>
      <c r="AH6436" s="24" t="s">
        <v>32</v>
      </c>
      <c r="AI6436" s="16" t="s">
        <v>9881</v>
      </c>
    </row>
    <row r="6437" spans="1:35" x14ac:dyDescent="0.25">
      <c r="A6437" s="17">
        <v>129848</v>
      </c>
      <c r="B6437" s="18">
        <v>4</v>
      </c>
      <c r="C6437" s="16" t="s">
        <v>31</v>
      </c>
      <c r="D6437" s="21">
        <v>43753</v>
      </c>
      <c r="E6437" s="16" t="s">
        <v>1517</v>
      </c>
      <c r="F6437" s="21">
        <v>44279</v>
      </c>
      <c r="G6437" s="16" t="s">
        <v>75</v>
      </c>
      <c r="H6437" s="26" t="s">
        <v>326</v>
      </c>
      <c r="I6437" s="16" t="s">
        <v>5765</v>
      </c>
      <c r="K6437" s="16" t="s">
        <v>1274</v>
      </c>
      <c r="L6437" s="16" t="s">
        <v>37</v>
      </c>
      <c r="M6437" s="26" t="s">
        <v>5766</v>
      </c>
      <c r="N6437" s="26" t="s">
        <v>5767</v>
      </c>
      <c r="O6437" s="16" t="s">
        <v>39</v>
      </c>
      <c r="P6437" s="26" t="s">
        <v>40</v>
      </c>
      <c r="R6437" s="16" t="s">
        <v>41</v>
      </c>
      <c r="S6437" s="16" t="s">
        <v>42</v>
      </c>
      <c r="T6437" s="22">
        <v>0.01</v>
      </c>
      <c r="W6437" s="20" t="s">
        <v>43</v>
      </c>
      <c r="X6437" s="16" t="s">
        <v>44</v>
      </c>
      <c r="Y6437" s="26" t="s">
        <v>5768</v>
      </c>
      <c r="Z6437" s="25">
        <v>0</v>
      </c>
      <c r="AA6437" s="25">
        <v>0</v>
      </c>
      <c r="AB6437" s="25">
        <v>596215.86</v>
      </c>
      <c r="AC6437" s="25">
        <v>0</v>
      </c>
      <c r="AD6437" s="25">
        <v>0</v>
      </c>
      <c r="AE6437" s="25">
        <v>0</v>
      </c>
      <c r="AF6437" s="25">
        <v>596215.86</v>
      </c>
      <c r="AG6437" s="25">
        <v>0</v>
      </c>
      <c r="AH6437" s="25">
        <v>596215.86</v>
      </c>
      <c r="AI6437" s="16" t="s">
        <v>5769</v>
      </c>
    </row>
    <row r="6438" spans="1:35" x14ac:dyDescent="0.25">
      <c r="A6438" s="17">
        <v>129851</v>
      </c>
      <c r="B6438" s="18">
        <v>3</v>
      </c>
      <c r="C6438" s="16" t="s">
        <v>73</v>
      </c>
      <c r="D6438" s="21">
        <v>43756</v>
      </c>
      <c r="E6438" s="16" t="s">
        <v>1610</v>
      </c>
      <c r="F6438" s="21">
        <v>44279</v>
      </c>
      <c r="G6438" s="16" t="s">
        <v>75</v>
      </c>
      <c r="H6438" s="26" t="s">
        <v>200</v>
      </c>
      <c r="M6438" s="26" t="s">
        <v>9880</v>
      </c>
      <c r="O6438" s="16" t="s">
        <v>4543</v>
      </c>
      <c r="T6438" s="23" t="s">
        <v>32</v>
      </c>
      <c r="W6438" s="20" t="s">
        <v>43</v>
      </c>
      <c r="Z6438" s="24" t="s">
        <v>32</v>
      </c>
      <c r="AA6438" s="24" t="s">
        <v>32</v>
      </c>
      <c r="AB6438" s="24" t="s">
        <v>32</v>
      </c>
      <c r="AC6438" s="24" t="s">
        <v>32</v>
      </c>
      <c r="AD6438" s="25">
        <v>0</v>
      </c>
      <c r="AE6438" s="25">
        <v>0</v>
      </c>
      <c r="AF6438" s="25">
        <v>597882</v>
      </c>
      <c r="AG6438" s="25">
        <v>0</v>
      </c>
      <c r="AH6438" s="25">
        <v>597882</v>
      </c>
      <c r="AI6438" s="16" t="s">
        <v>9879</v>
      </c>
    </row>
    <row r="6439" spans="1:35" ht="45" x14ac:dyDescent="0.25">
      <c r="A6439" s="17">
        <v>129852</v>
      </c>
      <c r="B6439" s="18">
        <v>3</v>
      </c>
      <c r="C6439" s="16" t="s">
        <v>73</v>
      </c>
      <c r="D6439" s="21">
        <v>43756</v>
      </c>
      <c r="E6439" s="16" t="s">
        <v>4987</v>
      </c>
      <c r="F6439" s="21">
        <v>44350</v>
      </c>
      <c r="G6439" s="16" t="s">
        <v>832</v>
      </c>
      <c r="H6439" s="26" t="s">
        <v>425</v>
      </c>
      <c r="M6439" s="26" t="s">
        <v>9878</v>
      </c>
      <c r="N6439" s="26" t="s">
        <v>9877</v>
      </c>
      <c r="O6439" s="16" t="s">
        <v>60</v>
      </c>
      <c r="P6439" s="26" t="s">
        <v>188</v>
      </c>
      <c r="R6439" s="16" t="s">
        <v>139</v>
      </c>
      <c r="S6439" s="16" t="s">
        <v>4621</v>
      </c>
      <c r="T6439" s="23" t="s">
        <v>32</v>
      </c>
      <c r="W6439" s="20" t="s">
        <v>43</v>
      </c>
      <c r="X6439" s="16" t="s">
        <v>44</v>
      </c>
      <c r="Z6439" s="24" t="s">
        <v>32</v>
      </c>
      <c r="AA6439" s="24" t="s">
        <v>32</v>
      </c>
      <c r="AB6439" s="24" t="s">
        <v>32</v>
      </c>
      <c r="AC6439" s="24" t="s">
        <v>32</v>
      </c>
      <c r="AD6439" s="24" t="s">
        <v>32</v>
      </c>
      <c r="AE6439" s="24" t="s">
        <v>32</v>
      </c>
      <c r="AF6439" s="24" t="s">
        <v>32</v>
      </c>
      <c r="AG6439" s="24" t="s">
        <v>32</v>
      </c>
      <c r="AH6439" s="24" t="s">
        <v>32</v>
      </c>
      <c r="AI6439" s="16" t="s">
        <v>9876</v>
      </c>
    </row>
    <row r="6440" spans="1:35" x14ac:dyDescent="0.25">
      <c r="A6440" s="17">
        <v>129853</v>
      </c>
      <c r="B6440" s="18">
        <v>4</v>
      </c>
      <c r="C6440" s="16" t="s">
        <v>73</v>
      </c>
      <c r="D6440" s="21">
        <v>43759</v>
      </c>
      <c r="E6440" s="16" t="s">
        <v>1610</v>
      </c>
      <c r="F6440" s="21">
        <v>43966</v>
      </c>
      <c r="G6440" s="16" t="s">
        <v>1610</v>
      </c>
      <c r="H6440" s="26" t="s">
        <v>186</v>
      </c>
      <c r="L6440" s="16" t="s">
        <v>110</v>
      </c>
      <c r="M6440" s="26" t="s">
        <v>9875</v>
      </c>
      <c r="O6440" s="16" t="s">
        <v>1612</v>
      </c>
      <c r="T6440" s="23" t="s">
        <v>32</v>
      </c>
      <c r="W6440" s="20" t="s">
        <v>43</v>
      </c>
      <c r="Z6440" s="24" t="s">
        <v>32</v>
      </c>
      <c r="AA6440" s="24" t="s">
        <v>32</v>
      </c>
      <c r="AB6440" s="24" t="s">
        <v>32</v>
      </c>
      <c r="AC6440" s="24" t="s">
        <v>32</v>
      </c>
      <c r="AD6440" s="25">
        <v>0</v>
      </c>
      <c r="AE6440" s="25">
        <v>0</v>
      </c>
      <c r="AF6440" s="25">
        <v>7342</v>
      </c>
      <c r="AG6440" s="25">
        <v>0</v>
      </c>
      <c r="AH6440" s="25">
        <v>7342</v>
      </c>
      <c r="AI6440" s="16" t="s">
        <v>9874</v>
      </c>
    </row>
    <row r="6441" spans="1:35" x14ac:dyDescent="0.25">
      <c r="A6441" s="17">
        <v>129854</v>
      </c>
      <c r="B6441" s="18">
        <v>4</v>
      </c>
      <c r="C6441" s="16" t="s">
        <v>73</v>
      </c>
      <c r="D6441" s="21">
        <v>43760</v>
      </c>
      <c r="E6441" s="16" t="s">
        <v>109</v>
      </c>
      <c r="F6441" s="21">
        <v>44180</v>
      </c>
      <c r="G6441" s="16" t="s">
        <v>529</v>
      </c>
      <c r="H6441" s="26" t="s">
        <v>87</v>
      </c>
      <c r="I6441" s="16" t="s">
        <v>2111</v>
      </c>
      <c r="J6441" s="20" t="s">
        <v>116</v>
      </c>
      <c r="L6441" s="16" t="s">
        <v>116</v>
      </c>
      <c r="M6441" s="26" t="s">
        <v>5770</v>
      </c>
      <c r="N6441" s="26" t="s">
        <v>5771</v>
      </c>
      <c r="O6441" s="16" t="s">
        <v>53</v>
      </c>
      <c r="P6441" s="26" t="s">
        <v>40</v>
      </c>
      <c r="R6441" s="16" t="s">
        <v>41</v>
      </c>
      <c r="S6441" s="16" t="s">
        <v>42</v>
      </c>
      <c r="T6441" s="22">
        <v>0.64</v>
      </c>
      <c r="U6441" s="21">
        <v>45268</v>
      </c>
      <c r="W6441" s="20" t="s">
        <v>43</v>
      </c>
      <c r="X6441" s="16" t="s">
        <v>78</v>
      </c>
      <c r="Y6441" s="26" t="s">
        <v>5772</v>
      </c>
      <c r="Z6441" s="25">
        <v>125000</v>
      </c>
      <c r="AA6441" s="25">
        <v>0</v>
      </c>
      <c r="AB6441" s="25">
        <v>0</v>
      </c>
      <c r="AC6441" s="25">
        <v>0</v>
      </c>
      <c r="AD6441" s="25">
        <v>125000</v>
      </c>
      <c r="AE6441" s="25">
        <v>0</v>
      </c>
      <c r="AF6441" s="25">
        <v>0</v>
      </c>
      <c r="AG6441" s="25">
        <v>0</v>
      </c>
      <c r="AH6441" s="25">
        <v>125000</v>
      </c>
      <c r="AI6441" s="16" t="s">
        <v>5773</v>
      </c>
    </row>
    <row r="6442" spans="1:35" x14ac:dyDescent="0.25">
      <c r="A6442" s="17">
        <v>129854.01</v>
      </c>
      <c r="B6442" s="18">
        <v>4</v>
      </c>
      <c r="C6442" s="16" t="s">
        <v>73</v>
      </c>
      <c r="D6442" s="21">
        <v>42578</v>
      </c>
      <c r="E6442" s="16" t="s">
        <v>819</v>
      </c>
      <c r="F6442" s="21">
        <v>44180</v>
      </c>
      <c r="G6442" s="16" t="s">
        <v>529</v>
      </c>
      <c r="H6442" s="26" t="s">
        <v>87</v>
      </c>
      <c r="I6442" s="16" t="s">
        <v>2111</v>
      </c>
      <c r="J6442" s="20" t="s">
        <v>116</v>
      </c>
      <c r="L6442" s="16" t="s">
        <v>116</v>
      </c>
      <c r="M6442" s="26" t="s">
        <v>9873</v>
      </c>
      <c r="N6442" s="26" t="s">
        <v>9869</v>
      </c>
      <c r="O6442" s="16" t="s">
        <v>53</v>
      </c>
      <c r="P6442" s="26" t="s">
        <v>40</v>
      </c>
      <c r="R6442" s="16" t="s">
        <v>41</v>
      </c>
      <c r="S6442" s="16" t="s">
        <v>42</v>
      </c>
      <c r="T6442" s="22">
        <v>0.05</v>
      </c>
      <c r="U6442" s="21">
        <v>44729</v>
      </c>
      <c r="W6442" s="20" t="s">
        <v>43</v>
      </c>
      <c r="X6442" s="16" t="s">
        <v>78</v>
      </c>
      <c r="Y6442" s="26" t="s">
        <v>9872</v>
      </c>
      <c r="Z6442" s="24" t="s">
        <v>32</v>
      </c>
      <c r="AA6442" s="24" t="s">
        <v>32</v>
      </c>
      <c r="AB6442" s="24" t="s">
        <v>32</v>
      </c>
      <c r="AC6442" s="24" t="s">
        <v>32</v>
      </c>
      <c r="AD6442" s="25">
        <v>50000</v>
      </c>
      <c r="AE6442" s="25">
        <v>0</v>
      </c>
      <c r="AF6442" s="25">
        <v>0</v>
      </c>
      <c r="AG6442" s="25">
        <v>0</v>
      </c>
      <c r="AH6442" s="25">
        <v>50000</v>
      </c>
      <c r="AI6442" s="16" t="s">
        <v>9871</v>
      </c>
    </row>
    <row r="6443" spans="1:35" x14ac:dyDescent="0.25">
      <c r="A6443" s="17">
        <v>129854.02</v>
      </c>
      <c r="B6443" s="18">
        <v>4</v>
      </c>
      <c r="C6443" s="16" t="s">
        <v>73</v>
      </c>
      <c r="D6443" s="21">
        <v>42578</v>
      </c>
      <c r="E6443" s="16" t="s">
        <v>819</v>
      </c>
      <c r="F6443" s="21">
        <v>44180</v>
      </c>
      <c r="G6443" s="16" t="s">
        <v>529</v>
      </c>
      <c r="H6443" s="26" t="s">
        <v>87</v>
      </c>
      <c r="I6443" s="16" t="s">
        <v>2111</v>
      </c>
      <c r="J6443" s="20" t="s">
        <v>116</v>
      </c>
      <c r="L6443" s="16" t="s">
        <v>116</v>
      </c>
      <c r="M6443" s="26" t="s">
        <v>9870</v>
      </c>
      <c r="N6443" s="26" t="s">
        <v>9869</v>
      </c>
      <c r="O6443" s="16" t="s">
        <v>53</v>
      </c>
      <c r="P6443" s="26" t="s">
        <v>40</v>
      </c>
      <c r="R6443" s="16" t="s">
        <v>41</v>
      </c>
      <c r="S6443" s="16" t="s">
        <v>42</v>
      </c>
      <c r="T6443" s="22">
        <v>0.04</v>
      </c>
      <c r="U6443" s="21">
        <v>44729</v>
      </c>
      <c r="W6443" s="20" t="s">
        <v>43</v>
      </c>
      <c r="X6443" s="16" t="s">
        <v>78</v>
      </c>
      <c r="Y6443" s="26" t="s">
        <v>9868</v>
      </c>
      <c r="Z6443" s="24" t="s">
        <v>32</v>
      </c>
      <c r="AA6443" s="24" t="s">
        <v>32</v>
      </c>
      <c r="AB6443" s="24" t="s">
        <v>32</v>
      </c>
      <c r="AC6443" s="24" t="s">
        <v>32</v>
      </c>
      <c r="AD6443" s="25">
        <v>186000</v>
      </c>
      <c r="AE6443" s="25">
        <v>0</v>
      </c>
      <c r="AF6443" s="25">
        <v>0</v>
      </c>
      <c r="AG6443" s="25">
        <v>0</v>
      </c>
      <c r="AH6443" s="25">
        <v>186000</v>
      </c>
      <c r="AI6443" s="16" t="s">
        <v>9867</v>
      </c>
    </row>
    <row r="6444" spans="1:35" x14ac:dyDescent="0.25">
      <c r="A6444" s="17">
        <v>129857</v>
      </c>
      <c r="B6444" s="18">
        <v>4</v>
      </c>
      <c r="C6444" s="16" t="s">
        <v>73</v>
      </c>
      <c r="D6444" s="21">
        <v>43760</v>
      </c>
      <c r="E6444" s="16" t="s">
        <v>2469</v>
      </c>
      <c r="F6444" s="21">
        <v>44364</v>
      </c>
      <c r="G6444" s="16" t="s">
        <v>109</v>
      </c>
      <c r="H6444" s="26" t="s">
        <v>428</v>
      </c>
      <c r="I6444" s="16" t="s">
        <v>1518</v>
      </c>
      <c r="J6444" s="20" t="s">
        <v>1518</v>
      </c>
      <c r="M6444" s="26" t="s">
        <v>9866</v>
      </c>
      <c r="O6444" s="16" t="s">
        <v>1520</v>
      </c>
      <c r="P6444" s="26" t="s">
        <v>138</v>
      </c>
      <c r="R6444" s="16" t="s">
        <v>139</v>
      </c>
      <c r="S6444" s="16" t="s">
        <v>42</v>
      </c>
      <c r="T6444" s="23" t="s">
        <v>32</v>
      </c>
      <c r="U6444" s="21">
        <v>44904</v>
      </c>
      <c r="W6444" s="20" t="s">
        <v>43</v>
      </c>
      <c r="X6444" s="16" t="s">
        <v>44</v>
      </c>
      <c r="Z6444" s="24" t="s">
        <v>32</v>
      </c>
      <c r="AA6444" s="24" t="s">
        <v>32</v>
      </c>
      <c r="AB6444" s="24" t="s">
        <v>32</v>
      </c>
      <c r="AC6444" s="24" t="s">
        <v>32</v>
      </c>
      <c r="AD6444" s="25">
        <v>84000</v>
      </c>
      <c r="AE6444" s="25">
        <v>0</v>
      </c>
      <c r="AF6444" s="25">
        <v>0</v>
      </c>
      <c r="AG6444" s="25">
        <v>0</v>
      </c>
      <c r="AH6444" s="25">
        <v>84000</v>
      </c>
      <c r="AI6444" s="16" t="s">
        <v>9865</v>
      </c>
    </row>
    <row r="6445" spans="1:35" ht="30" x14ac:dyDescent="0.25">
      <c r="A6445" s="17">
        <v>129858</v>
      </c>
      <c r="B6445" s="18">
        <v>6</v>
      </c>
      <c r="C6445" s="16" t="s">
        <v>73</v>
      </c>
      <c r="D6445" s="21">
        <v>43760</v>
      </c>
      <c r="E6445" s="16" t="s">
        <v>75</v>
      </c>
      <c r="F6445" s="21">
        <v>44215</v>
      </c>
      <c r="G6445" s="16" t="s">
        <v>75</v>
      </c>
      <c r="H6445" s="26" t="s">
        <v>76</v>
      </c>
      <c r="M6445" s="26" t="s">
        <v>9864</v>
      </c>
      <c r="N6445" s="26" t="s">
        <v>9863</v>
      </c>
      <c r="O6445" s="16" t="s">
        <v>119</v>
      </c>
      <c r="P6445" s="26" t="s">
        <v>9862</v>
      </c>
      <c r="T6445" s="23" t="s">
        <v>32</v>
      </c>
      <c r="W6445" s="20" t="s">
        <v>43</v>
      </c>
      <c r="Z6445" s="24" t="s">
        <v>32</v>
      </c>
      <c r="AA6445" s="24" t="s">
        <v>32</v>
      </c>
      <c r="AB6445" s="24" t="s">
        <v>32</v>
      </c>
      <c r="AC6445" s="24" t="s">
        <v>32</v>
      </c>
      <c r="AD6445" s="24" t="s">
        <v>32</v>
      </c>
      <c r="AE6445" s="24" t="s">
        <v>32</v>
      </c>
      <c r="AF6445" s="24" t="s">
        <v>32</v>
      </c>
      <c r="AG6445" s="24" t="s">
        <v>32</v>
      </c>
      <c r="AH6445" s="24" t="s">
        <v>32</v>
      </c>
    </row>
    <row r="6446" spans="1:35" x14ac:dyDescent="0.25">
      <c r="A6446" s="17">
        <v>129861</v>
      </c>
      <c r="B6446" s="18">
        <v>2</v>
      </c>
      <c r="C6446" s="16" t="s">
        <v>73</v>
      </c>
      <c r="D6446" s="21">
        <v>43761</v>
      </c>
      <c r="E6446" s="16" t="s">
        <v>1610</v>
      </c>
      <c r="F6446" s="21">
        <v>43966</v>
      </c>
      <c r="G6446" s="16" t="s">
        <v>1610</v>
      </c>
      <c r="H6446" s="26" t="s">
        <v>1336</v>
      </c>
      <c r="L6446" s="16" t="s">
        <v>110</v>
      </c>
      <c r="M6446" s="26" t="s">
        <v>9861</v>
      </c>
      <c r="O6446" s="16" t="s">
        <v>1612</v>
      </c>
      <c r="T6446" s="23" t="s">
        <v>32</v>
      </c>
      <c r="W6446" s="20" t="s">
        <v>43</v>
      </c>
      <c r="Z6446" s="24" t="s">
        <v>32</v>
      </c>
      <c r="AA6446" s="24" t="s">
        <v>32</v>
      </c>
      <c r="AB6446" s="24" t="s">
        <v>32</v>
      </c>
      <c r="AC6446" s="24" t="s">
        <v>32</v>
      </c>
      <c r="AD6446" s="25">
        <v>0</v>
      </c>
      <c r="AE6446" s="25">
        <v>0</v>
      </c>
      <c r="AF6446" s="25">
        <v>229500</v>
      </c>
      <c r="AG6446" s="25">
        <v>0</v>
      </c>
      <c r="AH6446" s="25">
        <v>229500</v>
      </c>
      <c r="AI6446" s="16" t="s">
        <v>9860</v>
      </c>
    </row>
    <row r="6447" spans="1:35" x14ac:dyDescent="0.25">
      <c r="A6447" s="17">
        <v>129862</v>
      </c>
      <c r="B6447" s="18">
        <v>6</v>
      </c>
      <c r="C6447" s="16" t="s">
        <v>73</v>
      </c>
      <c r="D6447" s="21">
        <v>43761</v>
      </c>
      <c r="E6447" s="16" t="s">
        <v>142</v>
      </c>
      <c r="F6447" s="21">
        <v>43761</v>
      </c>
      <c r="G6447" s="16" t="s">
        <v>142</v>
      </c>
      <c r="H6447" s="26" t="s">
        <v>76</v>
      </c>
      <c r="M6447" s="26" t="s">
        <v>9859</v>
      </c>
      <c r="N6447" s="26" t="s">
        <v>9858</v>
      </c>
      <c r="O6447" s="16" t="s">
        <v>78</v>
      </c>
      <c r="P6447" s="26" t="s">
        <v>551</v>
      </c>
      <c r="T6447" s="23" t="s">
        <v>32</v>
      </c>
      <c r="W6447" s="20" t="s">
        <v>43</v>
      </c>
      <c r="Z6447" s="24" t="s">
        <v>32</v>
      </c>
      <c r="AA6447" s="24" t="s">
        <v>32</v>
      </c>
      <c r="AB6447" s="24" t="s">
        <v>32</v>
      </c>
      <c r="AC6447" s="24" t="s">
        <v>32</v>
      </c>
      <c r="AD6447" s="25">
        <v>200000</v>
      </c>
      <c r="AE6447" s="25">
        <v>0</v>
      </c>
      <c r="AF6447" s="25">
        <v>0</v>
      </c>
      <c r="AG6447" s="25">
        <v>0</v>
      </c>
      <c r="AH6447" s="25">
        <v>200000</v>
      </c>
    </row>
    <row r="6448" spans="1:35" x14ac:dyDescent="0.25">
      <c r="A6448" s="17">
        <v>129863</v>
      </c>
      <c r="B6448" s="18">
        <v>1</v>
      </c>
      <c r="C6448" s="16" t="s">
        <v>73</v>
      </c>
      <c r="D6448" s="21">
        <v>43762</v>
      </c>
      <c r="E6448" s="16" t="s">
        <v>1610</v>
      </c>
      <c r="F6448" s="21">
        <v>43966</v>
      </c>
      <c r="G6448" s="16" t="s">
        <v>1610</v>
      </c>
      <c r="H6448" s="26" t="s">
        <v>320</v>
      </c>
      <c r="L6448" s="16" t="s">
        <v>110</v>
      </c>
      <c r="M6448" s="26" t="s">
        <v>9857</v>
      </c>
      <c r="O6448" s="16" t="s">
        <v>1612</v>
      </c>
      <c r="T6448" s="23" t="s">
        <v>32</v>
      </c>
      <c r="W6448" s="20" t="s">
        <v>43</v>
      </c>
      <c r="Z6448" s="24" t="s">
        <v>32</v>
      </c>
      <c r="AA6448" s="24" t="s">
        <v>32</v>
      </c>
      <c r="AB6448" s="24" t="s">
        <v>32</v>
      </c>
      <c r="AC6448" s="24" t="s">
        <v>32</v>
      </c>
      <c r="AD6448" s="25">
        <v>0</v>
      </c>
      <c r="AE6448" s="25">
        <v>0</v>
      </c>
      <c r="AF6448" s="25">
        <v>6795</v>
      </c>
      <c r="AG6448" s="25">
        <v>0</v>
      </c>
      <c r="AH6448" s="25">
        <v>6795</v>
      </c>
      <c r="AI6448" s="16" t="s">
        <v>9856</v>
      </c>
    </row>
    <row r="6449" spans="1:35" x14ac:dyDescent="0.25">
      <c r="A6449" s="17">
        <v>129866</v>
      </c>
      <c r="B6449" s="18">
        <v>2</v>
      </c>
      <c r="C6449" s="16" t="s">
        <v>73</v>
      </c>
      <c r="D6449" s="21">
        <v>43766</v>
      </c>
      <c r="E6449" s="16" t="s">
        <v>2262</v>
      </c>
      <c r="F6449" s="21">
        <v>43766</v>
      </c>
      <c r="G6449" s="16" t="s">
        <v>2262</v>
      </c>
      <c r="H6449" s="26" t="s">
        <v>286</v>
      </c>
      <c r="M6449" s="26" t="s">
        <v>5774</v>
      </c>
      <c r="O6449" s="16" t="s">
        <v>1171</v>
      </c>
      <c r="P6449" s="26" t="s">
        <v>1062</v>
      </c>
      <c r="T6449" s="23" t="s">
        <v>32</v>
      </c>
      <c r="W6449" s="20" t="s">
        <v>43</v>
      </c>
      <c r="Z6449" s="25">
        <v>0</v>
      </c>
      <c r="AA6449" s="25">
        <v>0</v>
      </c>
      <c r="AB6449" s="25">
        <v>597060</v>
      </c>
      <c r="AC6449" s="25">
        <v>0</v>
      </c>
      <c r="AD6449" s="25">
        <v>0</v>
      </c>
      <c r="AE6449" s="25">
        <v>0</v>
      </c>
      <c r="AF6449" s="25">
        <v>3947838</v>
      </c>
      <c r="AG6449" s="25">
        <v>0</v>
      </c>
      <c r="AH6449" s="25">
        <v>3947838</v>
      </c>
      <c r="AI6449" s="16" t="s">
        <v>5775</v>
      </c>
    </row>
    <row r="6450" spans="1:35" x14ac:dyDescent="0.25">
      <c r="A6450" s="17">
        <v>129870</v>
      </c>
      <c r="B6450" s="18">
        <v>1</v>
      </c>
      <c r="C6450" s="16" t="s">
        <v>73</v>
      </c>
      <c r="D6450" s="21">
        <v>43766</v>
      </c>
      <c r="E6450" s="16" t="s">
        <v>2262</v>
      </c>
      <c r="F6450" s="21">
        <v>43766</v>
      </c>
      <c r="G6450" s="16" t="s">
        <v>2262</v>
      </c>
      <c r="H6450" s="26" t="s">
        <v>320</v>
      </c>
      <c r="M6450" s="26" t="s">
        <v>9855</v>
      </c>
      <c r="O6450" s="16" t="s">
        <v>1171</v>
      </c>
      <c r="P6450" s="26" t="s">
        <v>1062</v>
      </c>
      <c r="T6450" s="23" t="s">
        <v>32</v>
      </c>
      <c r="W6450" s="20" t="s">
        <v>43</v>
      </c>
      <c r="Z6450" s="24" t="s">
        <v>32</v>
      </c>
      <c r="AA6450" s="24" t="s">
        <v>32</v>
      </c>
      <c r="AB6450" s="24" t="s">
        <v>32</v>
      </c>
      <c r="AC6450" s="24" t="s">
        <v>32</v>
      </c>
      <c r="AD6450" s="25">
        <v>0</v>
      </c>
      <c r="AE6450" s="25">
        <v>0</v>
      </c>
      <c r="AF6450" s="25">
        <v>126065</v>
      </c>
      <c r="AG6450" s="25">
        <v>0</v>
      </c>
      <c r="AH6450" s="25">
        <v>126065</v>
      </c>
      <c r="AI6450" s="16" t="s">
        <v>9854</v>
      </c>
    </row>
    <row r="6451" spans="1:35" ht="90" x14ac:dyDescent="0.25">
      <c r="A6451" s="17">
        <v>129872</v>
      </c>
      <c r="B6451" s="18">
        <v>6</v>
      </c>
      <c r="C6451" s="16" t="s">
        <v>73</v>
      </c>
      <c r="D6451" s="21">
        <v>43767</v>
      </c>
      <c r="E6451" s="16" t="s">
        <v>108</v>
      </c>
      <c r="F6451" s="21">
        <v>43839</v>
      </c>
      <c r="G6451" s="16" t="s">
        <v>108</v>
      </c>
      <c r="H6451" s="26" t="s">
        <v>76</v>
      </c>
      <c r="L6451" s="16" t="s">
        <v>110</v>
      </c>
      <c r="M6451" s="26" t="s">
        <v>9853</v>
      </c>
      <c r="N6451" s="26" t="s">
        <v>9852</v>
      </c>
      <c r="O6451" s="16" t="s">
        <v>5777</v>
      </c>
      <c r="P6451" s="26" t="s">
        <v>78</v>
      </c>
      <c r="T6451" s="23" t="s">
        <v>32</v>
      </c>
      <c r="W6451" s="20" t="s">
        <v>43</v>
      </c>
      <c r="Z6451" s="24" t="s">
        <v>32</v>
      </c>
      <c r="AA6451" s="24" t="s">
        <v>32</v>
      </c>
      <c r="AB6451" s="24" t="s">
        <v>32</v>
      </c>
      <c r="AC6451" s="24" t="s">
        <v>32</v>
      </c>
      <c r="AD6451" s="25">
        <v>142118</v>
      </c>
      <c r="AE6451" s="25">
        <v>0</v>
      </c>
      <c r="AF6451" s="25">
        <v>0</v>
      </c>
      <c r="AG6451" s="25">
        <v>0</v>
      </c>
      <c r="AH6451" s="25">
        <v>142118</v>
      </c>
    </row>
    <row r="6452" spans="1:35" x14ac:dyDescent="0.25">
      <c r="A6452" s="17">
        <v>129872.01</v>
      </c>
      <c r="B6452" s="18">
        <v>6</v>
      </c>
      <c r="C6452" s="16" t="s">
        <v>73</v>
      </c>
      <c r="D6452" s="21">
        <v>44091</v>
      </c>
      <c r="E6452" s="16" t="s">
        <v>108</v>
      </c>
      <c r="F6452" s="21">
        <v>44091</v>
      </c>
      <c r="G6452" s="16" t="s">
        <v>108</v>
      </c>
      <c r="H6452" s="26" t="s">
        <v>76</v>
      </c>
      <c r="L6452" s="16" t="s">
        <v>110</v>
      </c>
      <c r="M6452" s="26" t="s">
        <v>5776</v>
      </c>
      <c r="O6452" s="16" t="s">
        <v>5777</v>
      </c>
      <c r="P6452" s="26" t="s">
        <v>78</v>
      </c>
      <c r="T6452" s="23" t="s">
        <v>32</v>
      </c>
      <c r="W6452" s="20" t="s">
        <v>43</v>
      </c>
      <c r="Z6452" s="25">
        <v>123804</v>
      </c>
      <c r="AA6452" s="25">
        <v>0</v>
      </c>
      <c r="AB6452" s="25">
        <v>0</v>
      </c>
      <c r="AC6452" s="25">
        <v>0</v>
      </c>
      <c r="AD6452" s="25">
        <v>123804</v>
      </c>
      <c r="AE6452" s="25">
        <v>0</v>
      </c>
      <c r="AF6452" s="25">
        <v>0</v>
      </c>
      <c r="AG6452" s="25">
        <v>0</v>
      </c>
      <c r="AH6452" s="25">
        <v>123804</v>
      </c>
    </row>
    <row r="6453" spans="1:35" x14ac:dyDescent="0.25">
      <c r="A6453" s="17">
        <v>129873</v>
      </c>
      <c r="B6453" s="18">
        <v>6</v>
      </c>
      <c r="C6453" s="16" t="s">
        <v>73</v>
      </c>
      <c r="D6453" s="21">
        <v>43768</v>
      </c>
      <c r="E6453" s="16" t="s">
        <v>9851</v>
      </c>
      <c r="F6453" s="21">
        <v>43768</v>
      </c>
      <c r="G6453" s="16" t="s">
        <v>9851</v>
      </c>
      <c r="H6453" s="26" t="s">
        <v>76</v>
      </c>
      <c r="M6453" s="26" t="s">
        <v>9850</v>
      </c>
      <c r="O6453" s="16" t="s">
        <v>632</v>
      </c>
      <c r="P6453" s="26" t="s">
        <v>890</v>
      </c>
      <c r="T6453" s="23" t="s">
        <v>32</v>
      </c>
      <c r="W6453" s="20" t="s">
        <v>43</v>
      </c>
      <c r="Z6453" s="24" t="s">
        <v>32</v>
      </c>
      <c r="AA6453" s="24" t="s">
        <v>32</v>
      </c>
      <c r="AB6453" s="24" t="s">
        <v>32</v>
      </c>
      <c r="AC6453" s="24" t="s">
        <v>32</v>
      </c>
      <c r="AD6453" s="25">
        <v>0</v>
      </c>
      <c r="AE6453" s="25">
        <v>0</v>
      </c>
      <c r="AF6453" s="25">
        <v>12300</v>
      </c>
      <c r="AG6453" s="25">
        <v>0</v>
      </c>
      <c r="AH6453" s="25">
        <v>12300</v>
      </c>
      <c r="AI6453" s="16" t="s">
        <v>9849</v>
      </c>
    </row>
    <row r="6454" spans="1:35" x14ac:dyDescent="0.25">
      <c r="A6454" s="17">
        <v>129874</v>
      </c>
      <c r="B6454" s="18">
        <v>3</v>
      </c>
      <c r="C6454" s="16" t="s">
        <v>73</v>
      </c>
      <c r="D6454" s="21">
        <v>43769</v>
      </c>
      <c r="E6454" s="16" t="s">
        <v>1610</v>
      </c>
      <c r="F6454" s="21">
        <v>43966</v>
      </c>
      <c r="G6454" s="16" t="s">
        <v>1610</v>
      </c>
      <c r="H6454" s="26" t="s">
        <v>362</v>
      </c>
      <c r="L6454" s="16" t="s">
        <v>110</v>
      </c>
      <c r="M6454" s="26" t="s">
        <v>9848</v>
      </c>
      <c r="O6454" s="16" t="s">
        <v>1612</v>
      </c>
      <c r="T6454" s="23" t="s">
        <v>32</v>
      </c>
      <c r="W6454" s="20" t="s">
        <v>43</v>
      </c>
      <c r="Z6454" s="24" t="s">
        <v>32</v>
      </c>
      <c r="AA6454" s="24" t="s">
        <v>32</v>
      </c>
      <c r="AB6454" s="24" t="s">
        <v>32</v>
      </c>
      <c r="AC6454" s="24" t="s">
        <v>32</v>
      </c>
      <c r="AD6454" s="25">
        <v>0</v>
      </c>
      <c r="AE6454" s="25">
        <v>0</v>
      </c>
      <c r="AF6454" s="25">
        <v>115125</v>
      </c>
      <c r="AG6454" s="25">
        <v>0</v>
      </c>
      <c r="AH6454" s="25">
        <v>115125</v>
      </c>
      <c r="AI6454" s="16" t="s">
        <v>9847</v>
      </c>
    </row>
    <row r="6455" spans="1:35" x14ac:dyDescent="0.25">
      <c r="A6455" s="17">
        <v>129875</v>
      </c>
      <c r="B6455" s="18">
        <v>1</v>
      </c>
      <c r="C6455" s="16" t="s">
        <v>73</v>
      </c>
      <c r="D6455" s="21">
        <v>43769</v>
      </c>
      <c r="E6455" s="16" t="s">
        <v>1610</v>
      </c>
      <c r="F6455" s="21">
        <v>43966</v>
      </c>
      <c r="G6455" s="16" t="s">
        <v>1610</v>
      </c>
      <c r="H6455" s="26" t="s">
        <v>1163</v>
      </c>
      <c r="L6455" s="16" t="s">
        <v>110</v>
      </c>
      <c r="M6455" s="26" t="s">
        <v>9846</v>
      </c>
      <c r="O6455" s="16" t="s">
        <v>1612</v>
      </c>
      <c r="T6455" s="23" t="s">
        <v>32</v>
      </c>
      <c r="W6455" s="20" t="s">
        <v>43</v>
      </c>
      <c r="Z6455" s="24" t="s">
        <v>32</v>
      </c>
      <c r="AA6455" s="24" t="s">
        <v>32</v>
      </c>
      <c r="AB6455" s="24" t="s">
        <v>32</v>
      </c>
      <c r="AC6455" s="24" t="s">
        <v>32</v>
      </c>
      <c r="AD6455" s="25">
        <v>0</v>
      </c>
      <c r="AE6455" s="25">
        <v>0</v>
      </c>
      <c r="AF6455" s="25">
        <v>27113</v>
      </c>
      <c r="AG6455" s="25">
        <v>0</v>
      </c>
      <c r="AH6455" s="25">
        <v>27113</v>
      </c>
      <c r="AI6455" s="16" t="s">
        <v>9845</v>
      </c>
    </row>
    <row r="6456" spans="1:35" x14ac:dyDescent="0.25">
      <c r="A6456" s="17">
        <v>129876</v>
      </c>
      <c r="B6456" s="18">
        <v>1</v>
      </c>
      <c r="C6456" s="16" t="s">
        <v>73</v>
      </c>
      <c r="D6456" s="21">
        <v>43769</v>
      </c>
      <c r="E6456" s="16" t="s">
        <v>1610</v>
      </c>
      <c r="F6456" s="21">
        <v>43966</v>
      </c>
      <c r="G6456" s="16" t="s">
        <v>1610</v>
      </c>
      <c r="H6456" s="26" t="s">
        <v>1163</v>
      </c>
      <c r="L6456" s="16" t="s">
        <v>110</v>
      </c>
      <c r="M6456" s="26" t="s">
        <v>9844</v>
      </c>
      <c r="O6456" s="16" t="s">
        <v>1612</v>
      </c>
      <c r="T6456" s="23" t="s">
        <v>32</v>
      </c>
      <c r="W6456" s="20" t="s">
        <v>43</v>
      </c>
      <c r="Z6456" s="24" t="s">
        <v>32</v>
      </c>
      <c r="AA6456" s="24" t="s">
        <v>32</v>
      </c>
      <c r="AB6456" s="24" t="s">
        <v>32</v>
      </c>
      <c r="AC6456" s="24" t="s">
        <v>32</v>
      </c>
      <c r="AD6456" s="25">
        <v>0</v>
      </c>
      <c r="AE6456" s="25">
        <v>0</v>
      </c>
      <c r="AF6456" s="25">
        <v>13633</v>
      </c>
      <c r="AG6456" s="25">
        <v>0</v>
      </c>
      <c r="AH6456" s="25">
        <v>13633</v>
      </c>
      <c r="AI6456" s="16" t="s">
        <v>9843</v>
      </c>
    </row>
    <row r="6457" spans="1:35" x14ac:dyDescent="0.25">
      <c r="A6457" s="17">
        <v>129877</v>
      </c>
      <c r="B6457" s="18">
        <v>2</v>
      </c>
      <c r="C6457" s="16" t="s">
        <v>73</v>
      </c>
      <c r="D6457" s="21">
        <v>43769</v>
      </c>
      <c r="E6457" s="16" t="s">
        <v>1610</v>
      </c>
      <c r="F6457" s="21">
        <v>43966</v>
      </c>
      <c r="G6457" s="16" t="s">
        <v>1610</v>
      </c>
      <c r="H6457" s="26" t="s">
        <v>286</v>
      </c>
      <c r="L6457" s="16" t="s">
        <v>110</v>
      </c>
      <c r="M6457" s="26" t="s">
        <v>9842</v>
      </c>
      <c r="O6457" s="16" t="s">
        <v>1612</v>
      </c>
      <c r="T6457" s="23" t="s">
        <v>32</v>
      </c>
      <c r="W6457" s="20" t="s">
        <v>43</v>
      </c>
      <c r="Z6457" s="24" t="s">
        <v>32</v>
      </c>
      <c r="AA6457" s="24" t="s">
        <v>32</v>
      </c>
      <c r="AB6457" s="24" t="s">
        <v>32</v>
      </c>
      <c r="AC6457" s="24" t="s">
        <v>32</v>
      </c>
      <c r="AD6457" s="25">
        <v>0</v>
      </c>
      <c r="AE6457" s="25">
        <v>0</v>
      </c>
      <c r="AF6457" s="25">
        <v>71882.759999999995</v>
      </c>
      <c r="AG6457" s="25">
        <v>0</v>
      </c>
      <c r="AH6457" s="25">
        <v>71882.759999999995</v>
      </c>
      <c r="AI6457" s="16" t="s">
        <v>9841</v>
      </c>
    </row>
    <row r="6458" spans="1:35" x14ac:dyDescent="0.25">
      <c r="A6458" s="17">
        <v>129880</v>
      </c>
      <c r="B6458" s="18">
        <v>1</v>
      </c>
      <c r="C6458" s="16" t="s">
        <v>73</v>
      </c>
      <c r="D6458" s="21">
        <v>43769</v>
      </c>
      <c r="E6458" s="16" t="s">
        <v>1610</v>
      </c>
      <c r="F6458" s="21">
        <v>43965</v>
      </c>
      <c r="G6458" s="16" t="s">
        <v>1610</v>
      </c>
      <c r="H6458" s="26" t="s">
        <v>34</v>
      </c>
      <c r="L6458" s="16" t="s">
        <v>110</v>
      </c>
      <c r="M6458" s="26" t="s">
        <v>9840</v>
      </c>
      <c r="O6458" s="16" t="s">
        <v>1612</v>
      </c>
      <c r="T6458" s="23" t="s">
        <v>32</v>
      </c>
      <c r="W6458" s="20" t="s">
        <v>43</v>
      </c>
      <c r="Z6458" s="24" t="s">
        <v>32</v>
      </c>
      <c r="AA6458" s="24" t="s">
        <v>32</v>
      </c>
      <c r="AB6458" s="24" t="s">
        <v>32</v>
      </c>
      <c r="AC6458" s="24" t="s">
        <v>32</v>
      </c>
      <c r="AD6458" s="25">
        <v>0</v>
      </c>
      <c r="AE6458" s="25">
        <v>0</v>
      </c>
      <c r="AF6458" s="25">
        <v>54002.5</v>
      </c>
      <c r="AG6458" s="25">
        <v>0</v>
      </c>
      <c r="AH6458" s="25">
        <v>54002.5</v>
      </c>
      <c r="AI6458" s="16" t="s">
        <v>9839</v>
      </c>
    </row>
    <row r="6459" spans="1:35" x14ac:dyDescent="0.25">
      <c r="A6459" s="17">
        <v>129881</v>
      </c>
      <c r="B6459" s="18">
        <v>3</v>
      </c>
      <c r="C6459" s="16" t="s">
        <v>47</v>
      </c>
      <c r="D6459" s="21">
        <v>43769</v>
      </c>
      <c r="E6459" s="16" t="s">
        <v>1610</v>
      </c>
      <c r="F6459" s="21">
        <v>44351</v>
      </c>
      <c r="G6459" s="16" t="s">
        <v>1610</v>
      </c>
      <c r="H6459" s="26" t="s">
        <v>173</v>
      </c>
      <c r="L6459" s="16" t="s">
        <v>110</v>
      </c>
      <c r="M6459" s="26" t="s">
        <v>5778</v>
      </c>
      <c r="O6459" s="16" t="s">
        <v>1612</v>
      </c>
      <c r="T6459" s="23" t="s">
        <v>32</v>
      </c>
      <c r="W6459" s="20" t="s">
        <v>43</v>
      </c>
      <c r="Z6459" s="25">
        <v>0</v>
      </c>
      <c r="AA6459" s="25">
        <v>0</v>
      </c>
      <c r="AB6459" s="25">
        <v>313</v>
      </c>
      <c r="AC6459" s="25">
        <v>0</v>
      </c>
      <c r="AD6459" s="25">
        <v>0</v>
      </c>
      <c r="AE6459" s="25">
        <v>0</v>
      </c>
      <c r="AF6459" s="25">
        <v>25312.77</v>
      </c>
      <c r="AG6459" s="25">
        <v>0</v>
      </c>
      <c r="AH6459" s="25">
        <v>25312.77</v>
      </c>
      <c r="AI6459" s="16" t="s">
        <v>5779</v>
      </c>
    </row>
    <row r="6460" spans="1:35" x14ac:dyDescent="0.25">
      <c r="A6460" s="17">
        <v>129884</v>
      </c>
      <c r="B6460" s="18">
        <v>1</v>
      </c>
      <c r="C6460" s="16" t="s">
        <v>73</v>
      </c>
      <c r="D6460" s="21">
        <v>43773</v>
      </c>
      <c r="E6460" s="16" t="s">
        <v>1610</v>
      </c>
      <c r="F6460" s="21">
        <v>43965</v>
      </c>
      <c r="G6460" s="16" t="s">
        <v>1610</v>
      </c>
      <c r="H6460" s="26" t="s">
        <v>320</v>
      </c>
      <c r="L6460" s="16" t="s">
        <v>110</v>
      </c>
      <c r="M6460" s="26" t="s">
        <v>9838</v>
      </c>
      <c r="O6460" s="16" t="s">
        <v>1612</v>
      </c>
      <c r="T6460" s="23" t="s">
        <v>32</v>
      </c>
      <c r="W6460" s="20" t="s">
        <v>43</v>
      </c>
      <c r="Z6460" s="24" t="s">
        <v>32</v>
      </c>
      <c r="AA6460" s="24" t="s">
        <v>32</v>
      </c>
      <c r="AB6460" s="24" t="s">
        <v>32</v>
      </c>
      <c r="AC6460" s="24" t="s">
        <v>32</v>
      </c>
      <c r="AD6460" s="25">
        <v>0</v>
      </c>
      <c r="AE6460" s="25">
        <v>0</v>
      </c>
      <c r="AF6460" s="25">
        <v>93112</v>
      </c>
      <c r="AG6460" s="25">
        <v>0</v>
      </c>
      <c r="AH6460" s="25">
        <v>93112</v>
      </c>
      <c r="AI6460" s="16" t="s">
        <v>9837</v>
      </c>
    </row>
    <row r="6461" spans="1:35" x14ac:dyDescent="0.25">
      <c r="A6461" s="17">
        <v>129885</v>
      </c>
      <c r="B6461" s="18">
        <v>1</v>
      </c>
      <c r="C6461" s="16" t="s">
        <v>73</v>
      </c>
      <c r="D6461" s="21">
        <v>43774</v>
      </c>
      <c r="E6461" s="16" t="s">
        <v>1610</v>
      </c>
      <c r="F6461" s="21">
        <v>43965</v>
      </c>
      <c r="G6461" s="16" t="s">
        <v>1610</v>
      </c>
      <c r="H6461" s="26" t="s">
        <v>34</v>
      </c>
      <c r="L6461" s="16" t="s">
        <v>110</v>
      </c>
      <c r="M6461" s="26" t="s">
        <v>9836</v>
      </c>
      <c r="O6461" s="16" t="s">
        <v>1612</v>
      </c>
      <c r="T6461" s="23" t="s">
        <v>32</v>
      </c>
      <c r="W6461" s="20" t="s">
        <v>43</v>
      </c>
      <c r="Z6461" s="24" t="s">
        <v>32</v>
      </c>
      <c r="AA6461" s="24" t="s">
        <v>32</v>
      </c>
      <c r="AB6461" s="24" t="s">
        <v>32</v>
      </c>
      <c r="AC6461" s="24" t="s">
        <v>32</v>
      </c>
      <c r="AD6461" s="25">
        <v>0</v>
      </c>
      <c r="AE6461" s="25">
        <v>0</v>
      </c>
      <c r="AF6461" s="25">
        <v>288877</v>
      </c>
      <c r="AG6461" s="25">
        <v>0</v>
      </c>
      <c r="AH6461" s="25">
        <v>288877</v>
      </c>
      <c r="AI6461" s="16" t="s">
        <v>9835</v>
      </c>
    </row>
    <row r="6462" spans="1:35" ht="30" x14ac:dyDescent="0.25">
      <c r="A6462" s="17">
        <v>129886</v>
      </c>
      <c r="B6462" s="18">
        <v>2</v>
      </c>
      <c r="C6462" s="16" t="s">
        <v>73</v>
      </c>
      <c r="D6462" s="21">
        <v>43774</v>
      </c>
      <c r="E6462" s="16" t="s">
        <v>2240</v>
      </c>
      <c r="F6462" s="21">
        <v>44279</v>
      </c>
      <c r="G6462" s="16" t="s">
        <v>75</v>
      </c>
      <c r="H6462" s="26" t="s">
        <v>383</v>
      </c>
      <c r="I6462" s="16" t="s">
        <v>9834</v>
      </c>
      <c r="K6462" s="16" t="s">
        <v>9833</v>
      </c>
      <c r="L6462" s="16" t="s">
        <v>37</v>
      </c>
      <c r="M6462" s="26" t="s">
        <v>9832</v>
      </c>
      <c r="N6462" s="26" t="s">
        <v>4539</v>
      </c>
      <c r="O6462" s="16" t="s">
        <v>1139</v>
      </c>
      <c r="P6462" s="26" t="s">
        <v>1140</v>
      </c>
      <c r="T6462" s="22">
        <v>0.01</v>
      </c>
      <c r="W6462" s="20" t="s">
        <v>43</v>
      </c>
      <c r="Z6462" s="24" t="s">
        <v>32</v>
      </c>
      <c r="AA6462" s="24" t="s">
        <v>32</v>
      </c>
      <c r="AB6462" s="24" t="s">
        <v>32</v>
      </c>
      <c r="AC6462" s="24" t="s">
        <v>32</v>
      </c>
      <c r="AD6462" s="25">
        <v>15000</v>
      </c>
      <c r="AE6462" s="25">
        <v>0</v>
      </c>
      <c r="AF6462" s="25">
        <v>0</v>
      </c>
      <c r="AG6462" s="25">
        <v>0</v>
      </c>
      <c r="AH6462" s="25">
        <v>15000</v>
      </c>
      <c r="AI6462" s="16" t="s">
        <v>9831</v>
      </c>
    </row>
    <row r="6463" spans="1:35" x14ac:dyDescent="0.25">
      <c r="A6463" s="17">
        <v>129888</v>
      </c>
      <c r="B6463" s="18">
        <v>1</v>
      </c>
      <c r="C6463" s="16" t="s">
        <v>73</v>
      </c>
      <c r="D6463" s="21">
        <v>43775</v>
      </c>
      <c r="E6463" s="16" t="s">
        <v>1169</v>
      </c>
      <c r="F6463" s="21">
        <v>43775</v>
      </c>
      <c r="G6463" s="16" t="s">
        <v>1169</v>
      </c>
      <c r="H6463" s="26" t="s">
        <v>400</v>
      </c>
      <c r="M6463" s="26" t="s">
        <v>5780</v>
      </c>
      <c r="O6463" s="16" t="s">
        <v>1171</v>
      </c>
      <c r="P6463" s="26" t="s">
        <v>1062</v>
      </c>
      <c r="T6463" s="23" t="s">
        <v>32</v>
      </c>
      <c r="W6463" s="20" t="s">
        <v>43</v>
      </c>
      <c r="Z6463" s="25">
        <v>0</v>
      </c>
      <c r="AA6463" s="25">
        <v>0</v>
      </c>
      <c r="AB6463" s="25">
        <v>375796</v>
      </c>
      <c r="AC6463" s="25">
        <v>0</v>
      </c>
      <c r="AD6463" s="25">
        <v>0</v>
      </c>
      <c r="AE6463" s="25">
        <v>0</v>
      </c>
      <c r="AF6463" s="25">
        <v>1062339</v>
      </c>
      <c r="AG6463" s="25">
        <v>0</v>
      </c>
      <c r="AH6463" s="25">
        <v>1062339</v>
      </c>
      <c r="AI6463" s="16" t="s">
        <v>5781</v>
      </c>
    </row>
    <row r="6464" spans="1:35" x14ac:dyDescent="0.25">
      <c r="A6464" s="17">
        <v>129889</v>
      </c>
      <c r="B6464" s="18">
        <v>3</v>
      </c>
      <c r="C6464" s="16" t="s">
        <v>73</v>
      </c>
      <c r="D6464" s="21">
        <v>43776</v>
      </c>
      <c r="E6464" s="16" t="s">
        <v>5735</v>
      </c>
      <c r="F6464" s="21">
        <v>43776</v>
      </c>
      <c r="G6464" s="16" t="s">
        <v>5735</v>
      </c>
      <c r="H6464" s="26" t="s">
        <v>362</v>
      </c>
      <c r="M6464" s="26" t="s">
        <v>9794</v>
      </c>
      <c r="O6464" s="16" t="s">
        <v>1171</v>
      </c>
      <c r="P6464" s="26" t="s">
        <v>1062</v>
      </c>
      <c r="T6464" s="23" t="s">
        <v>32</v>
      </c>
      <c r="W6464" s="20" t="s">
        <v>43</v>
      </c>
      <c r="Z6464" s="24" t="s">
        <v>32</v>
      </c>
      <c r="AA6464" s="24" t="s">
        <v>32</v>
      </c>
      <c r="AB6464" s="24" t="s">
        <v>32</v>
      </c>
      <c r="AC6464" s="24" t="s">
        <v>32</v>
      </c>
      <c r="AD6464" s="24" t="s">
        <v>32</v>
      </c>
      <c r="AE6464" s="24" t="s">
        <v>32</v>
      </c>
      <c r="AF6464" s="24" t="s">
        <v>32</v>
      </c>
      <c r="AG6464" s="24" t="s">
        <v>32</v>
      </c>
      <c r="AH6464" s="24" t="s">
        <v>32</v>
      </c>
      <c r="AI6464" s="16" t="s">
        <v>9793</v>
      </c>
    </row>
    <row r="6465" spans="1:35" ht="30" x14ac:dyDescent="0.25">
      <c r="A6465" s="17">
        <v>129890</v>
      </c>
      <c r="B6465" s="18">
        <v>3</v>
      </c>
      <c r="C6465" s="16" t="s">
        <v>73</v>
      </c>
      <c r="D6465" s="21">
        <v>43777</v>
      </c>
      <c r="E6465" s="16" t="s">
        <v>2240</v>
      </c>
      <c r="F6465" s="21">
        <v>44067</v>
      </c>
      <c r="G6465" s="16" t="s">
        <v>832</v>
      </c>
      <c r="H6465" s="26" t="s">
        <v>766</v>
      </c>
      <c r="L6465" s="16" t="s">
        <v>110</v>
      </c>
      <c r="M6465" s="26" t="s">
        <v>9830</v>
      </c>
      <c r="N6465" s="26" t="s">
        <v>9829</v>
      </c>
      <c r="O6465" s="16" t="s">
        <v>1139</v>
      </c>
      <c r="P6465" s="26" t="s">
        <v>1140</v>
      </c>
      <c r="T6465" s="23" t="s">
        <v>32</v>
      </c>
      <c r="W6465" s="20" t="s">
        <v>43</v>
      </c>
      <c r="Z6465" s="24" t="s">
        <v>32</v>
      </c>
      <c r="AA6465" s="24" t="s">
        <v>32</v>
      </c>
      <c r="AB6465" s="24" t="s">
        <v>32</v>
      </c>
      <c r="AC6465" s="24" t="s">
        <v>32</v>
      </c>
      <c r="AD6465" s="25">
        <v>46900</v>
      </c>
      <c r="AE6465" s="25">
        <v>0</v>
      </c>
      <c r="AF6465" s="25">
        <v>0</v>
      </c>
      <c r="AG6465" s="25">
        <v>0</v>
      </c>
      <c r="AH6465" s="25">
        <v>46900</v>
      </c>
      <c r="AI6465" s="16" t="s">
        <v>9828</v>
      </c>
    </row>
    <row r="6466" spans="1:35" ht="45" x14ac:dyDescent="0.25">
      <c r="A6466" s="17">
        <v>129891</v>
      </c>
      <c r="B6466" s="18">
        <v>2</v>
      </c>
      <c r="C6466" s="16" t="s">
        <v>73</v>
      </c>
      <c r="D6466" s="21">
        <v>43777</v>
      </c>
      <c r="E6466" s="16" t="s">
        <v>2240</v>
      </c>
      <c r="F6466" s="21">
        <v>44074</v>
      </c>
      <c r="G6466" s="16" t="s">
        <v>514</v>
      </c>
      <c r="H6466" s="26" t="s">
        <v>1336</v>
      </c>
      <c r="L6466" s="16" t="s">
        <v>110</v>
      </c>
      <c r="M6466" s="26" t="s">
        <v>9827</v>
      </c>
      <c r="N6466" s="26" t="s">
        <v>9826</v>
      </c>
      <c r="O6466" s="16" t="s">
        <v>1139</v>
      </c>
      <c r="P6466" s="26" t="s">
        <v>1140</v>
      </c>
      <c r="T6466" s="23" t="s">
        <v>32</v>
      </c>
      <c r="W6466" s="20" t="s">
        <v>43</v>
      </c>
      <c r="Z6466" s="24" t="s">
        <v>32</v>
      </c>
      <c r="AA6466" s="24" t="s">
        <v>32</v>
      </c>
      <c r="AB6466" s="24" t="s">
        <v>32</v>
      </c>
      <c r="AC6466" s="24" t="s">
        <v>32</v>
      </c>
      <c r="AD6466" s="25">
        <v>46900</v>
      </c>
      <c r="AE6466" s="25">
        <v>0</v>
      </c>
      <c r="AF6466" s="25">
        <v>0</v>
      </c>
      <c r="AG6466" s="25">
        <v>0</v>
      </c>
      <c r="AH6466" s="25">
        <v>46900</v>
      </c>
      <c r="AI6466" s="16" t="s">
        <v>9825</v>
      </c>
    </row>
    <row r="6467" spans="1:35" ht="30" x14ac:dyDescent="0.25">
      <c r="A6467" s="17">
        <v>129893</v>
      </c>
      <c r="B6467" s="18">
        <v>4</v>
      </c>
      <c r="C6467" s="16" t="s">
        <v>73</v>
      </c>
      <c r="D6467" s="21">
        <v>43777</v>
      </c>
      <c r="E6467" s="16" t="s">
        <v>2240</v>
      </c>
      <c r="F6467" s="21">
        <v>44279</v>
      </c>
      <c r="G6467" s="16" t="s">
        <v>75</v>
      </c>
      <c r="H6467" s="26" t="s">
        <v>270</v>
      </c>
      <c r="I6467" s="16" t="s">
        <v>9824</v>
      </c>
      <c r="K6467" s="16" t="s">
        <v>9823</v>
      </c>
      <c r="L6467" s="16" t="s">
        <v>37</v>
      </c>
      <c r="M6467" s="26" t="s">
        <v>9822</v>
      </c>
      <c r="N6467" s="26" t="s">
        <v>4539</v>
      </c>
      <c r="O6467" s="16" t="s">
        <v>1139</v>
      </c>
      <c r="P6467" s="26" t="s">
        <v>1140</v>
      </c>
      <c r="T6467" s="22">
        <v>0.01</v>
      </c>
      <c r="W6467" s="20" t="s">
        <v>43</v>
      </c>
      <c r="X6467" s="16" t="s">
        <v>44</v>
      </c>
      <c r="Z6467" s="24" t="s">
        <v>32</v>
      </c>
      <c r="AA6467" s="24" t="s">
        <v>32</v>
      </c>
      <c r="AB6467" s="24" t="s">
        <v>32</v>
      </c>
      <c r="AC6467" s="24" t="s">
        <v>32</v>
      </c>
      <c r="AD6467" s="25">
        <v>15000</v>
      </c>
      <c r="AE6467" s="25">
        <v>0</v>
      </c>
      <c r="AF6467" s="25">
        <v>0</v>
      </c>
      <c r="AG6467" s="25">
        <v>0</v>
      </c>
      <c r="AH6467" s="25">
        <v>15000</v>
      </c>
    </row>
    <row r="6468" spans="1:35" x14ac:dyDescent="0.25">
      <c r="A6468" s="17">
        <v>129894</v>
      </c>
      <c r="B6468" s="18">
        <v>3</v>
      </c>
      <c r="C6468" s="16" t="s">
        <v>73</v>
      </c>
      <c r="D6468" s="21">
        <v>43782</v>
      </c>
      <c r="E6468" s="16" t="s">
        <v>1610</v>
      </c>
      <c r="F6468" s="21">
        <v>44279</v>
      </c>
      <c r="G6468" s="16" t="s">
        <v>75</v>
      </c>
      <c r="H6468" s="26" t="s">
        <v>437</v>
      </c>
      <c r="M6468" s="26" t="s">
        <v>9821</v>
      </c>
      <c r="O6468" s="16" t="s">
        <v>4543</v>
      </c>
      <c r="T6468" s="23" t="s">
        <v>32</v>
      </c>
      <c r="W6468" s="20" t="s">
        <v>43</v>
      </c>
      <c r="Z6468" s="24" t="s">
        <v>32</v>
      </c>
      <c r="AA6468" s="24" t="s">
        <v>32</v>
      </c>
      <c r="AB6468" s="24" t="s">
        <v>32</v>
      </c>
      <c r="AC6468" s="24" t="s">
        <v>32</v>
      </c>
      <c r="AD6468" s="25">
        <v>0</v>
      </c>
      <c r="AE6468" s="25">
        <v>0</v>
      </c>
      <c r="AF6468" s="25">
        <v>1129400</v>
      </c>
      <c r="AG6468" s="25">
        <v>0</v>
      </c>
      <c r="AH6468" s="25">
        <v>1129400</v>
      </c>
      <c r="AI6468" s="16" t="s">
        <v>9820</v>
      </c>
    </row>
    <row r="6469" spans="1:35" x14ac:dyDescent="0.25">
      <c r="A6469" s="17">
        <v>129895</v>
      </c>
      <c r="B6469" s="18">
        <v>1</v>
      </c>
      <c r="C6469" s="16" t="s">
        <v>73</v>
      </c>
      <c r="D6469" s="21">
        <v>43782</v>
      </c>
      <c r="E6469" s="16" t="s">
        <v>342</v>
      </c>
      <c r="F6469" s="21">
        <v>44279</v>
      </c>
      <c r="G6469" s="16" t="s">
        <v>75</v>
      </c>
      <c r="H6469" s="26" t="s">
        <v>215</v>
      </c>
      <c r="I6469" s="16" t="s">
        <v>1720</v>
      </c>
      <c r="J6469" s="20" t="s">
        <v>116</v>
      </c>
      <c r="L6469" s="16" t="s">
        <v>116</v>
      </c>
      <c r="M6469" s="26" t="s">
        <v>9819</v>
      </c>
      <c r="N6469" s="26" t="s">
        <v>453</v>
      </c>
      <c r="O6469" s="16" t="s">
        <v>632</v>
      </c>
      <c r="P6469" s="26" t="s">
        <v>1723</v>
      </c>
      <c r="T6469" s="22">
        <v>5.57</v>
      </c>
      <c r="W6469" s="20" t="s">
        <v>43</v>
      </c>
      <c r="X6469" s="16" t="s">
        <v>78</v>
      </c>
      <c r="Z6469" s="24" t="s">
        <v>32</v>
      </c>
      <c r="AA6469" s="24" t="s">
        <v>32</v>
      </c>
      <c r="AB6469" s="24" t="s">
        <v>32</v>
      </c>
      <c r="AC6469" s="24" t="s">
        <v>32</v>
      </c>
      <c r="AD6469" s="25">
        <v>40000</v>
      </c>
      <c r="AE6469" s="25">
        <v>0</v>
      </c>
      <c r="AF6469" s="25">
        <v>0</v>
      </c>
      <c r="AG6469" s="25">
        <v>0</v>
      </c>
      <c r="AH6469" s="25">
        <v>40000</v>
      </c>
      <c r="AI6469" s="16" t="s">
        <v>9818</v>
      </c>
    </row>
    <row r="6470" spans="1:35" x14ac:dyDescent="0.25">
      <c r="A6470" s="17">
        <v>129896</v>
      </c>
      <c r="B6470" s="18">
        <v>1</v>
      </c>
      <c r="C6470" s="16" t="s">
        <v>73</v>
      </c>
      <c r="D6470" s="21">
        <v>43782</v>
      </c>
      <c r="E6470" s="16" t="s">
        <v>342</v>
      </c>
      <c r="F6470" s="21">
        <v>44315</v>
      </c>
      <c r="G6470" s="16" t="s">
        <v>529</v>
      </c>
      <c r="H6470" s="26" t="s">
        <v>196</v>
      </c>
      <c r="I6470" s="16" t="s">
        <v>7400</v>
      </c>
      <c r="J6470" s="20" t="s">
        <v>116</v>
      </c>
      <c r="L6470" s="16" t="s">
        <v>116</v>
      </c>
      <c r="M6470" s="26" t="s">
        <v>9817</v>
      </c>
      <c r="N6470" s="26" t="s">
        <v>453</v>
      </c>
      <c r="O6470" s="16" t="s">
        <v>632</v>
      </c>
      <c r="P6470" s="26" t="s">
        <v>1723</v>
      </c>
      <c r="T6470" s="22">
        <v>4.1100000000000003</v>
      </c>
      <c r="W6470" s="20" t="s">
        <v>43</v>
      </c>
      <c r="X6470" s="16" t="s">
        <v>78</v>
      </c>
      <c r="Z6470" s="24" t="s">
        <v>32</v>
      </c>
      <c r="AA6470" s="24" t="s">
        <v>32</v>
      </c>
      <c r="AB6470" s="24" t="s">
        <v>32</v>
      </c>
      <c r="AC6470" s="24" t="s">
        <v>32</v>
      </c>
      <c r="AD6470" s="25">
        <v>40000</v>
      </c>
      <c r="AE6470" s="25">
        <v>0</v>
      </c>
      <c r="AF6470" s="25">
        <v>0</v>
      </c>
      <c r="AG6470" s="25">
        <v>0</v>
      </c>
      <c r="AH6470" s="25">
        <v>40000</v>
      </c>
      <c r="AI6470" s="16" t="s">
        <v>9816</v>
      </c>
    </row>
    <row r="6471" spans="1:35" x14ac:dyDescent="0.25">
      <c r="A6471" s="17">
        <v>129897</v>
      </c>
      <c r="B6471" s="18">
        <v>3</v>
      </c>
      <c r="C6471" s="16" t="s">
        <v>73</v>
      </c>
      <c r="D6471" s="21">
        <v>43783</v>
      </c>
      <c r="E6471" s="16" t="s">
        <v>342</v>
      </c>
      <c r="F6471" s="21">
        <v>44279</v>
      </c>
      <c r="G6471" s="16" t="s">
        <v>75</v>
      </c>
      <c r="H6471" s="26" t="s">
        <v>173</v>
      </c>
      <c r="I6471" s="16" t="s">
        <v>802</v>
      </c>
      <c r="J6471" s="20" t="s">
        <v>116</v>
      </c>
      <c r="L6471" s="16" t="s">
        <v>116</v>
      </c>
      <c r="M6471" s="26" t="s">
        <v>9815</v>
      </c>
      <c r="N6471" s="26" t="s">
        <v>6004</v>
      </c>
      <c r="O6471" s="16" t="s">
        <v>632</v>
      </c>
      <c r="P6471" s="26" t="s">
        <v>1723</v>
      </c>
      <c r="T6471" s="22">
        <v>0.38</v>
      </c>
      <c r="W6471" s="20" t="s">
        <v>43</v>
      </c>
      <c r="X6471" s="16" t="s">
        <v>140</v>
      </c>
      <c r="Z6471" s="24" t="s">
        <v>32</v>
      </c>
      <c r="AA6471" s="24" t="s">
        <v>32</v>
      </c>
      <c r="AB6471" s="24" t="s">
        <v>32</v>
      </c>
      <c r="AC6471" s="24" t="s">
        <v>32</v>
      </c>
      <c r="AD6471" s="25">
        <v>40000</v>
      </c>
      <c r="AE6471" s="25">
        <v>0</v>
      </c>
      <c r="AF6471" s="25">
        <v>0</v>
      </c>
      <c r="AG6471" s="25">
        <v>0</v>
      </c>
      <c r="AH6471" s="25">
        <v>40000</v>
      </c>
      <c r="AI6471" s="16" t="s">
        <v>9814</v>
      </c>
    </row>
    <row r="6472" spans="1:35" x14ac:dyDescent="0.25">
      <c r="A6472" s="17">
        <v>129898</v>
      </c>
      <c r="B6472" s="18">
        <v>6</v>
      </c>
      <c r="C6472" s="16" t="s">
        <v>73</v>
      </c>
      <c r="D6472" s="21">
        <v>43783</v>
      </c>
      <c r="E6472" s="16" t="s">
        <v>1610</v>
      </c>
      <c r="F6472" s="21">
        <v>43965</v>
      </c>
      <c r="G6472" s="16" t="s">
        <v>1610</v>
      </c>
      <c r="H6472" s="26" t="s">
        <v>76</v>
      </c>
      <c r="L6472" s="16" t="s">
        <v>110</v>
      </c>
      <c r="M6472" s="26" t="s">
        <v>9813</v>
      </c>
      <c r="O6472" s="16" t="s">
        <v>1612</v>
      </c>
      <c r="T6472" s="23" t="s">
        <v>32</v>
      </c>
      <c r="W6472" s="20" t="s">
        <v>43</v>
      </c>
      <c r="Z6472" s="24" t="s">
        <v>32</v>
      </c>
      <c r="AA6472" s="24" t="s">
        <v>32</v>
      </c>
      <c r="AB6472" s="24" t="s">
        <v>32</v>
      </c>
      <c r="AC6472" s="24" t="s">
        <v>32</v>
      </c>
      <c r="AD6472" s="25">
        <v>0</v>
      </c>
      <c r="AE6472" s="25">
        <v>0</v>
      </c>
      <c r="AF6472" s="25">
        <v>47936</v>
      </c>
      <c r="AG6472" s="25">
        <v>0</v>
      </c>
      <c r="AH6472" s="25">
        <v>47936</v>
      </c>
      <c r="AI6472" s="16" t="s">
        <v>9812</v>
      </c>
    </row>
    <row r="6473" spans="1:35" x14ac:dyDescent="0.25">
      <c r="A6473" s="17">
        <v>129899</v>
      </c>
      <c r="B6473" s="18">
        <v>3</v>
      </c>
      <c r="C6473" s="16" t="s">
        <v>73</v>
      </c>
      <c r="D6473" s="21">
        <v>43784</v>
      </c>
      <c r="E6473" s="16" t="s">
        <v>728</v>
      </c>
      <c r="F6473" s="21">
        <v>44279</v>
      </c>
      <c r="G6473" s="16" t="s">
        <v>75</v>
      </c>
      <c r="H6473" s="26" t="s">
        <v>173</v>
      </c>
      <c r="I6473" s="16" t="s">
        <v>4095</v>
      </c>
      <c r="J6473" s="20" t="s">
        <v>148</v>
      </c>
      <c r="L6473" s="16" t="s">
        <v>149</v>
      </c>
      <c r="M6473" s="26" t="s">
        <v>9811</v>
      </c>
      <c r="N6473" s="26" t="s">
        <v>6004</v>
      </c>
      <c r="O6473" s="16" t="s">
        <v>632</v>
      </c>
      <c r="P6473" s="26" t="s">
        <v>1723</v>
      </c>
      <c r="T6473" s="22">
        <v>0.79</v>
      </c>
      <c r="U6473" s="21">
        <v>44729</v>
      </c>
      <c r="W6473" s="20" t="s">
        <v>43</v>
      </c>
      <c r="X6473" s="16" t="s">
        <v>454</v>
      </c>
      <c r="Z6473" s="24" t="s">
        <v>32</v>
      </c>
      <c r="AA6473" s="24" t="s">
        <v>32</v>
      </c>
      <c r="AB6473" s="24" t="s">
        <v>32</v>
      </c>
      <c r="AC6473" s="24" t="s">
        <v>32</v>
      </c>
      <c r="AD6473" s="25">
        <v>40000</v>
      </c>
      <c r="AE6473" s="25">
        <v>0</v>
      </c>
      <c r="AF6473" s="25">
        <v>0</v>
      </c>
      <c r="AG6473" s="25">
        <v>0</v>
      </c>
      <c r="AH6473" s="25">
        <v>40000</v>
      </c>
      <c r="AI6473" s="16" t="s">
        <v>9810</v>
      </c>
    </row>
    <row r="6474" spans="1:35" x14ac:dyDescent="0.25">
      <c r="A6474" s="17">
        <v>129901</v>
      </c>
      <c r="B6474" s="18">
        <v>6</v>
      </c>
      <c r="C6474" s="16" t="s">
        <v>73</v>
      </c>
      <c r="D6474" s="21">
        <v>43787</v>
      </c>
      <c r="E6474" s="16" t="s">
        <v>1610</v>
      </c>
      <c r="F6474" s="21">
        <v>43965</v>
      </c>
      <c r="G6474" s="16" t="s">
        <v>1610</v>
      </c>
      <c r="H6474" s="26" t="s">
        <v>76</v>
      </c>
      <c r="L6474" s="16" t="s">
        <v>110</v>
      </c>
      <c r="M6474" s="26" t="s">
        <v>9809</v>
      </c>
      <c r="O6474" s="16" t="s">
        <v>1612</v>
      </c>
      <c r="T6474" s="23" t="s">
        <v>32</v>
      </c>
      <c r="W6474" s="20" t="s">
        <v>43</v>
      </c>
      <c r="Z6474" s="24" t="s">
        <v>32</v>
      </c>
      <c r="AA6474" s="24" t="s">
        <v>32</v>
      </c>
      <c r="AB6474" s="24" t="s">
        <v>32</v>
      </c>
      <c r="AC6474" s="24" t="s">
        <v>32</v>
      </c>
      <c r="AD6474" s="25">
        <v>0</v>
      </c>
      <c r="AE6474" s="25">
        <v>0</v>
      </c>
      <c r="AF6474" s="25">
        <v>500500</v>
      </c>
      <c r="AG6474" s="25">
        <v>0</v>
      </c>
      <c r="AH6474" s="25">
        <v>500500</v>
      </c>
      <c r="AI6474" s="16" t="s">
        <v>9808</v>
      </c>
    </row>
    <row r="6475" spans="1:35" x14ac:dyDescent="0.25">
      <c r="A6475" s="17">
        <v>129903</v>
      </c>
      <c r="B6475" s="18">
        <v>4</v>
      </c>
      <c r="C6475" s="16" t="s">
        <v>73</v>
      </c>
      <c r="D6475" s="21">
        <v>43788</v>
      </c>
      <c r="E6475" s="16" t="s">
        <v>4566</v>
      </c>
      <c r="F6475" s="21">
        <v>43788</v>
      </c>
      <c r="G6475" s="16" t="s">
        <v>4566</v>
      </c>
      <c r="H6475" s="26" t="s">
        <v>258</v>
      </c>
      <c r="M6475" s="26" t="s">
        <v>9807</v>
      </c>
      <c r="O6475" s="16" t="s">
        <v>1171</v>
      </c>
      <c r="P6475" s="26" t="s">
        <v>1062</v>
      </c>
      <c r="T6475" s="23" t="s">
        <v>32</v>
      </c>
      <c r="W6475" s="20" t="s">
        <v>43</v>
      </c>
      <c r="Z6475" s="24" t="s">
        <v>32</v>
      </c>
      <c r="AA6475" s="24" t="s">
        <v>32</v>
      </c>
      <c r="AB6475" s="24" t="s">
        <v>32</v>
      </c>
      <c r="AC6475" s="24" t="s">
        <v>32</v>
      </c>
      <c r="AD6475" s="25">
        <v>0</v>
      </c>
      <c r="AE6475" s="25">
        <v>0</v>
      </c>
      <c r="AF6475" s="25">
        <v>50000</v>
      </c>
      <c r="AG6475" s="25">
        <v>0</v>
      </c>
      <c r="AH6475" s="25">
        <v>50000</v>
      </c>
      <c r="AI6475" s="16" t="s">
        <v>9806</v>
      </c>
    </row>
    <row r="6476" spans="1:35" x14ac:dyDescent="0.25">
      <c r="A6476" s="17">
        <v>129904</v>
      </c>
      <c r="B6476" s="18">
        <v>1</v>
      </c>
      <c r="C6476" s="16" t="s">
        <v>73</v>
      </c>
      <c r="D6476" s="21">
        <v>43788</v>
      </c>
      <c r="E6476" s="16" t="s">
        <v>1169</v>
      </c>
      <c r="F6476" s="21">
        <v>43788</v>
      </c>
      <c r="G6476" s="16" t="s">
        <v>1169</v>
      </c>
      <c r="H6476" s="26" t="s">
        <v>232</v>
      </c>
      <c r="M6476" s="26" t="s">
        <v>9805</v>
      </c>
      <c r="O6476" s="16" t="s">
        <v>1171</v>
      </c>
      <c r="P6476" s="26" t="s">
        <v>1062</v>
      </c>
      <c r="T6476" s="23" t="s">
        <v>32</v>
      </c>
      <c r="W6476" s="20" t="s">
        <v>43</v>
      </c>
      <c r="Z6476" s="24" t="s">
        <v>32</v>
      </c>
      <c r="AA6476" s="24" t="s">
        <v>32</v>
      </c>
      <c r="AB6476" s="24" t="s">
        <v>32</v>
      </c>
      <c r="AC6476" s="24" t="s">
        <v>32</v>
      </c>
      <c r="AD6476" s="25">
        <v>0</v>
      </c>
      <c r="AE6476" s="25">
        <v>0</v>
      </c>
      <c r="AF6476" s="25">
        <v>67000</v>
      </c>
      <c r="AG6476" s="25">
        <v>0</v>
      </c>
      <c r="AH6476" s="25">
        <v>67000</v>
      </c>
      <c r="AI6476" s="16" t="s">
        <v>9804</v>
      </c>
    </row>
    <row r="6477" spans="1:35" x14ac:dyDescent="0.25">
      <c r="A6477" s="17">
        <v>129905</v>
      </c>
      <c r="B6477" s="18">
        <v>4</v>
      </c>
      <c r="C6477" s="16" t="s">
        <v>73</v>
      </c>
      <c r="D6477" s="21">
        <v>43788</v>
      </c>
      <c r="E6477" s="16" t="s">
        <v>1610</v>
      </c>
      <c r="F6477" s="21">
        <v>43965</v>
      </c>
      <c r="G6477" s="16" t="s">
        <v>1610</v>
      </c>
      <c r="H6477" s="26" t="s">
        <v>126</v>
      </c>
      <c r="L6477" s="16" t="s">
        <v>110</v>
      </c>
      <c r="M6477" s="26" t="s">
        <v>5782</v>
      </c>
      <c r="O6477" s="16" t="s">
        <v>1612</v>
      </c>
      <c r="T6477" s="23" t="s">
        <v>32</v>
      </c>
      <c r="W6477" s="20" t="s">
        <v>43</v>
      </c>
      <c r="Z6477" s="25">
        <v>0</v>
      </c>
      <c r="AA6477" s="25">
        <v>0</v>
      </c>
      <c r="AB6477" s="25">
        <v>302258</v>
      </c>
      <c r="AC6477" s="25">
        <v>0</v>
      </c>
      <c r="AD6477" s="25">
        <v>0</v>
      </c>
      <c r="AE6477" s="25">
        <v>0</v>
      </c>
      <c r="AF6477" s="25">
        <v>461258</v>
      </c>
      <c r="AG6477" s="25">
        <v>0</v>
      </c>
      <c r="AH6477" s="25">
        <v>461258</v>
      </c>
      <c r="AI6477" s="16" t="s">
        <v>5783</v>
      </c>
    </row>
    <row r="6478" spans="1:35" x14ac:dyDescent="0.25">
      <c r="A6478" s="17">
        <v>129906</v>
      </c>
      <c r="B6478" s="18">
        <v>4</v>
      </c>
      <c r="C6478" s="16" t="s">
        <v>73</v>
      </c>
      <c r="D6478" s="21">
        <v>43788</v>
      </c>
      <c r="E6478" s="16" t="s">
        <v>1610</v>
      </c>
      <c r="F6478" s="21">
        <v>43965</v>
      </c>
      <c r="G6478" s="16" t="s">
        <v>1610</v>
      </c>
      <c r="H6478" s="26" t="s">
        <v>126</v>
      </c>
      <c r="L6478" s="16" t="s">
        <v>110</v>
      </c>
      <c r="M6478" s="26" t="s">
        <v>5784</v>
      </c>
      <c r="O6478" s="16" t="s">
        <v>1612</v>
      </c>
      <c r="T6478" s="23" t="s">
        <v>32</v>
      </c>
      <c r="W6478" s="20" t="s">
        <v>43</v>
      </c>
      <c r="Z6478" s="25">
        <v>0</v>
      </c>
      <c r="AA6478" s="25">
        <v>0</v>
      </c>
      <c r="AB6478" s="25">
        <v>1527000</v>
      </c>
      <c r="AC6478" s="25">
        <v>0</v>
      </c>
      <c r="AD6478" s="25">
        <v>0</v>
      </c>
      <c r="AE6478" s="25">
        <v>0</v>
      </c>
      <c r="AF6478" s="25">
        <v>2843500</v>
      </c>
      <c r="AG6478" s="25">
        <v>0</v>
      </c>
      <c r="AH6478" s="25">
        <v>2843500</v>
      </c>
      <c r="AI6478" s="16" t="s">
        <v>5785</v>
      </c>
    </row>
    <row r="6479" spans="1:35" x14ac:dyDescent="0.25">
      <c r="A6479" s="17">
        <v>129907</v>
      </c>
      <c r="B6479" s="18">
        <v>6</v>
      </c>
      <c r="C6479" s="16" t="s">
        <v>73</v>
      </c>
      <c r="D6479" s="21">
        <v>43789</v>
      </c>
      <c r="E6479" s="16" t="s">
        <v>81</v>
      </c>
      <c r="F6479" s="21">
        <v>43789</v>
      </c>
      <c r="G6479" s="16" t="s">
        <v>32</v>
      </c>
      <c r="H6479" s="26" t="s">
        <v>76</v>
      </c>
      <c r="M6479" s="26" t="s">
        <v>9803</v>
      </c>
      <c r="O6479" s="16" t="s">
        <v>78</v>
      </c>
      <c r="T6479" s="23" t="s">
        <v>32</v>
      </c>
      <c r="W6479" s="20" t="s">
        <v>43</v>
      </c>
      <c r="Z6479" s="24" t="s">
        <v>32</v>
      </c>
      <c r="AA6479" s="24" t="s">
        <v>32</v>
      </c>
      <c r="AB6479" s="24" t="s">
        <v>32</v>
      </c>
      <c r="AC6479" s="24" t="s">
        <v>32</v>
      </c>
      <c r="AD6479" s="24" t="s">
        <v>32</v>
      </c>
      <c r="AE6479" s="24" t="s">
        <v>32</v>
      </c>
      <c r="AF6479" s="24" t="s">
        <v>32</v>
      </c>
      <c r="AG6479" s="24" t="s">
        <v>32</v>
      </c>
      <c r="AH6479" s="24" t="s">
        <v>32</v>
      </c>
    </row>
    <row r="6480" spans="1:35" x14ac:dyDescent="0.25">
      <c r="A6480" s="17">
        <v>129910</v>
      </c>
      <c r="B6480" s="18">
        <v>3</v>
      </c>
      <c r="C6480" s="16" t="s">
        <v>47</v>
      </c>
      <c r="D6480" s="21">
        <v>43790</v>
      </c>
      <c r="E6480" s="16" t="s">
        <v>33</v>
      </c>
      <c r="F6480" s="21">
        <v>44176</v>
      </c>
      <c r="G6480" s="16" t="s">
        <v>33</v>
      </c>
      <c r="H6480" s="26" t="s">
        <v>200</v>
      </c>
      <c r="I6480" s="16" t="s">
        <v>5786</v>
      </c>
      <c r="K6480" s="16" t="s">
        <v>5787</v>
      </c>
      <c r="L6480" s="16" t="s">
        <v>37</v>
      </c>
      <c r="M6480" s="26" t="s">
        <v>5788</v>
      </c>
      <c r="O6480" s="16" t="s">
        <v>1149</v>
      </c>
      <c r="P6480" s="26" t="s">
        <v>188</v>
      </c>
      <c r="T6480" s="22">
        <v>5.0490000000000004</v>
      </c>
      <c r="W6480" s="20" t="s">
        <v>43</v>
      </c>
      <c r="X6480" s="16" t="s">
        <v>44</v>
      </c>
      <c r="Z6480" s="25">
        <v>0</v>
      </c>
      <c r="AA6480" s="25">
        <v>0</v>
      </c>
      <c r="AB6480" s="25">
        <v>0</v>
      </c>
      <c r="AC6480" s="25">
        <v>7800.48</v>
      </c>
      <c r="AD6480" s="25">
        <v>0</v>
      </c>
      <c r="AE6480" s="25">
        <v>0</v>
      </c>
      <c r="AF6480" s="25">
        <v>0</v>
      </c>
      <c r="AG6480" s="25">
        <v>509756.48</v>
      </c>
      <c r="AH6480" s="25">
        <v>509756.48</v>
      </c>
      <c r="AI6480" s="16" t="s">
        <v>5789</v>
      </c>
    </row>
    <row r="6481" spans="1:35" x14ac:dyDescent="0.25">
      <c r="A6481" s="17">
        <v>129911</v>
      </c>
      <c r="B6481" s="18">
        <v>1</v>
      </c>
      <c r="C6481" s="16" t="s">
        <v>73</v>
      </c>
      <c r="D6481" s="21">
        <v>43795</v>
      </c>
      <c r="E6481" s="16" t="s">
        <v>342</v>
      </c>
      <c r="F6481" s="21">
        <v>44279</v>
      </c>
      <c r="G6481" s="16" t="s">
        <v>75</v>
      </c>
      <c r="H6481" s="26" t="s">
        <v>133</v>
      </c>
      <c r="I6481" s="16" t="s">
        <v>9802</v>
      </c>
      <c r="J6481" s="20" t="s">
        <v>116</v>
      </c>
      <c r="L6481" s="16" t="s">
        <v>116</v>
      </c>
      <c r="M6481" s="26" t="s">
        <v>9801</v>
      </c>
      <c r="N6481" s="26" t="s">
        <v>453</v>
      </c>
      <c r="O6481" s="16" t="s">
        <v>632</v>
      </c>
      <c r="P6481" s="26" t="s">
        <v>1723</v>
      </c>
      <c r="T6481" s="22">
        <v>5.31</v>
      </c>
      <c r="W6481" s="20" t="s">
        <v>43</v>
      </c>
      <c r="X6481" s="16" t="s">
        <v>140</v>
      </c>
      <c r="Z6481" s="24" t="s">
        <v>32</v>
      </c>
      <c r="AA6481" s="24" t="s">
        <v>32</v>
      </c>
      <c r="AB6481" s="24" t="s">
        <v>32</v>
      </c>
      <c r="AC6481" s="24" t="s">
        <v>32</v>
      </c>
      <c r="AD6481" s="25">
        <v>40000</v>
      </c>
      <c r="AE6481" s="25">
        <v>0</v>
      </c>
      <c r="AF6481" s="25">
        <v>0</v>
      </c>
      <c r="AG6481" s="25">
        <v>0</v>
      </c>
      <c r="AH6481" s="25">
        <v>40000</v>
      </c>
      <c r="AI6481" s="16" t="s">
        <v>9800</v>
      </c>
    </row>
    <row r="6482" spans="1:35" x14ac:dyDescent="0.25">
      <c r="A6482" s="17">
        <v>129912</v>
      </c>
      <c r="B6482" s="18">
        <v>1</v>
      </c>
      <c r="C6482" s="16" t="s">
        <v>73</v>
      </c>
      <c r="D6482" s="21">
        <v>43795</v>
      </c>
      <c r="E6482" s="16" t="s">
        <v>342</v>
      </c>
      <c r="F6482" s="21">
        <v>44350</v>
      </c>
      <c r="G6482" s="16" t="s">
        <v>1418</v>
      </c>
      <c r="H6482" s="26" t="s">
        <v>133</v>
      </c>
      <c r="I6482" s="16" t="s">
        <v>9799</v>
      </c>
      <c r="J6482" s="20" t="s">
        <v>116</v>
      </c>
      <c r="L6482" s="16" t="s">
        <v>116</v>
      </c>
      <c r="M6482" s="26" t="s">
        <v>9798</v>
      </c>
      <c r="N6482" s="26" t="s">
        <v>453</v>
      </c>
      <c r="O6482" s="16" t="s">
        <v>632</v>
      </c>
      <c r="P6482" s="26" t="s">
        <v>632</v>
      </c>
      <c r="T6482" s="22">
        <v>4.0599999999999996</v>
      </c>
      <c r="W6482" s="20" t="s">
        <v>43</v>
      </c>
      <c r="X6482" s="16" t="s">
        <v>78</v>
      </c>
      <c r="Z6482" s="24" t="s">
        <v>32</v>
      </c>
      <c r="AA6482" s="24" t="s">
        <v>32</v>
      </c>
      <c r="AB6482" s="24" t="s">
        <v>32</v>
      </c>
      <c r="AC6482" s="24" t="s">
        <v>32</v>
      </c>
      <c r="AD6482" s="25">
        <v>40000</v>
      </c>
      <c r="AE6482" s="25">
        <v>0</v>
      </c>
      <c r="AF6482" s="25">
        <v>0</v>
      </c>
      <c r="AG6482" s="25">
        <v>0</v>
      </c>
      <c r="AH6482" s="25">
        <v>40000</v>
      </c>
      <c r="AI6482" s="16" t="s">
        <v>9797</v>
      </c>
    </row>
    <row r="6483" spans="1:35" x14ac:dyDescent="0.25">
      <c r="A6483" s="17">
        <v>129913</v>
      </c>
      <c r="B6483" s="18">
        <v>6</v>
      </c>
      <c r="C6483" s="16" t="s">
        <v>73</v>
      </c>
      <c r="D6483" s="21">
        <v>43796</v>
      </c>
      <c r="E6483" s="16" t="s">
        <v>1610</v>
      </c>
      <c r="F6483" s="21">
        <v>43965</v>
      </c>
      <c r="G6483" s="16" t="s">
        <v>1610</v>
      </c>
      <c r="H6483" s="26" t="s">
        <v>76</v>
      </c>
      <c r="L6483" s="16" t="s">
        <v>110</v>
      </c>
      <c r="M6483" s="26" t="s">
        <v>9796</v>
      </c>
      <c r="O6483" s="16" t="s">
        <v>1612</v>
      </c>
      <c r="T6483" s="23" t="s">
        <v>32</v>
      </c>
      <c r="W6483" s="20" t="s">
        <v>43</v>
      </c>
      <c r="Z6483" s="24" t="s">
        <v>32</v>
      </c>
      <c r="AA6483" s="24" t="s">
        <v>32</v>
      </c>
      <c r="AB6483" s="24" t="s">
        <v>32</v>
      </c>
      <c r="AC6483" s="24" t="s">
        <v>32</v>
      </c>
      <c r="AD6483" s="25">
        <v>0</v>
      </c>
      <c r="AE6483" s="25">
        <v>0</v>
      </c>
      <c r="AF6483" s="25">
        <v>167812</v>
      </c>
      <c r="AG6483" s="25">
        <v>0</v>
      </c>
      <c r="AH6483" s="25">
        <v>167812</v>
      </c>
      <c r="AI6483" s="16" t="s">
        <v>9795</v>
      </c>
    </row>
    <row r="6484" spans="1:35" ht="30" x14ac:dyDescent="0.25">
      <c r="A6484" s="17">
        <v>129914</v>
      </c>
      <c r="B6484" s="18">
        <v>6</v>
      </c>
      <c r="C6484" s="16" t="s">
        <v>73</v>
      </c>
      <c r="D6484" s="21">
        <v>43796</v>
      </c>
      <c r="E6484" s="16" t="s">
        <v>1610</v>
      </c>
      <c r="F6484" s="21">
        <v>44235</v>
      </c>
      <c r="G6484" s="16" t="s">
        <v>1610</v>
      </c>
      <c r="H6484" s="26" t="s">
        <v>76</v>
      </c>
      <c r="L6484" s="16" t="s">
        <v>110</v>
      </c>
      <c r="M6484" s="26" t="s">
        <v>5790</v>
      </c>
      <c r="O6484" s="16" t="s">
        <v>1612</v>
      </c>
      <c r="T6484" s="23" t="s">
        <v>32</v>
      </c>
      <c r="W6484" s="20" t="s">
        <v>43</v>
      </c>
      <c r="Z6484" s="25">
        <v>0</v>
      </c>
      <c r="AA6484" s="25">
        <v>0</v>
      </c>
      <c r="AB6484" s="25">
        <v>85236</v>
      </c>
      <c r="AC6484" s="25">
        <v>0</v>
      </c>
      <c r="AD6484" s="25">
        <v>0</v>
      </c>
      <c r="AE6484" s="25">
        <v>0</v>
      </c>
      <c r="AF6484" s="25">
        <v>234837</v>
      </c>
      <c r="AG6484" s="25">
        <v>0</v>
      </c>
      <c r="AH6484" s="25">
        <v>234837</v>
      </c>
      <c r="AI6484" s="16" t="s">
        <v>5791</v>
      </c>
    </row>
    <row r="6485" spans="1:35" x14ac:dyDescent="0.25">
      <c r="A6485" s="17">
        <v>129915</v>
      </c>
      <c r="B6485" s="18">
        <v>3</v>
      </c>
      <c r="C6485" s="16" t="s">
        <v>73</v>
      </c>
      <c r="D6485" s="21">
        <v>43796</v>
      </c>
      <c r="E6485" s="16" t="s">
        <v>5735</v>
      </c>
      <c r="F6485" s="21">
        <v>43796</v>
      </c>
      <c r="G6485" s="16" t="s">
        <v>5735</v>
      </c>
      <c r="H6485" s="26" t="s">
        <v>362</v>
      </c>
      <c r="M6485" s="26" t="s">
        <v>9794</v>
      </c>
      <c r="O6485" s="16" t="s">
        <v>1171</v>
      </c>
      <c r="P6485" s="26" t="s">
        <v>1062</v>
      </c>
      <c r="T6485" s="23" t="s">
        <v>32</v>
      </c>
      <c r="W6485" s="20" t="s">
        <v>43</v>
      </c>
      <c r="Z6485" s="24" t="s">
        <v>32</v>
      </c>
      <c r="AA6485" s="24" t="s">
        <v>32</v>
      </c>
      <c r="AB6485" s="24" t="s">
        <v>32</v>
      </c>
      <c r="AC6485" s="24" t="s">
        <v>32</v>
      </c>
      <c r="AD6485" s="25">
        <v>0</v>
      </c>
      <c r="AE6485" s="25">
        <v>0</v>
      </c>
      <c r="AF6485" s="25">
        <v>16850</v>
      </c>
      <c r="AG6485" s="25">
        <v>0</v>
      </c>
      <c r="AH6485" s="25">
        <v>16850</v>
      </c>
      <c r="AI6485" s="16" t="s">
        <v>9793</v>
      </c>
    </row>
    <row r="6486" spans="1:35" x14ac:dyDescent="0.25">
      <c r="A6486" s="17">
        <v>129916</v>
      </c>
      <c r="B6486" s="18">
        <v>4</v>
      </c>
      <c r="C6486" s="16" t="s">
        <v>474</v>
      </c>
      <c r="D6486" s="21">
        <v>43803</v>
      </c>
      <c r="E6486" s="16" t="s">
        <v>75</v>
      </c>
      <c r="F6486" s="21">
        <v>44180</v>
      </c>
      <c r="G6486" s="16" t="s">
        <v>573</v>
      </c>
      <c r="H6486" s="26" t="s">
        <v>326</v>
      </c>
      <c r="I6486" s="16" t="s">
        <v>5792</v>
      </c>
      <c r="J6486" s="20" t="s">
        <v>116</v>
      </c>
      <c r="L6486" s="16" t="s">
        <v>116</v>
      </c>
      <c r="M6486" s="26" t="s">
        <v>5793</v>
      </c>
      <c r="N6486" s="26" t="s">
        <v>5794</v>
      </c>
      <c r="O6486" s="16" t="s">
        <v>188</v>
      </c>
      <c r="P6486" s="26" t="s">
        <v>443</v>
      </c>
      <c r="Q6486" s="26" t="s">
        <v>5794</v>
      </c>
      <c r="R6486" s="16" t="s">
        <v>139</v>
      </c>
      <c r="S6486" s="16" t="s">
        <v>84</v>
      </c>
      <c r="T6486" s="22">
        <v>4.1500000000000004</v>
      </c>
      <c r="U6486" s="21">
        <v>43966</v>
      </c>
      <c r="V6486" s="16" t="s">
        <v>3309</v>
      </c>
      <c r="W6486" s="20" t="s">
        <v>43</v>
      </c>
      <c r="X6486" s="16" t="s">
        <v>511</v>
      </c>
      <c r="Z6486" s="25">
        <v>0</v>
      </c>
      <c r="AA6486" s="25">
        <v>0</v>
      </c>
      <c r="AB6486" s="25">
        <v>2935</v>
      </c>
      <c r="AC6486" s="25">
        <v>152375</v>
      </c>
      <c r="AD6486" s="25">
        <v>0</v>
      </c>
      <c r="AE6486" s="25">
        <v>0</v>
      </c>
      <c r="AF6486" s="25">
        <v>40735</v>
      </c>
      <c r="AG6486" s="25">
        <v>1194375</v>
      </c>
      <c r="AH6486" s="25">
        <v>1235110</v>
      </c>
      <c r="AI6486" s="16" t="s">
        <v>5795</v>
      </c>
    </row>
    <row r="6487" spans="1:35" x14ac:dyDescent="0.25">
      <c r="A6487" s="17">
        <v>129917</v>
      </c>
      <c r="B6487" s="18">
        <v>1</v>
      </c>
      <c r="C6487" s="16" t="s">
        <v>73</v>
      </c>
      <c r="D6487" s="21">
        <v>43803</v>
      </c>
      <c r="E6487" s="16" t="s">
        <v>529</v>
      </c>
      <c r="F6487" s="21">
        <v>44327</v>
      </c>
      <c r="G6487" s="16" t="s">
        <v>664</v>
      </c>
      <c r="H6487" s="26" t="s">
        <v>643</v>
      </c>
      <c r="I6487" s="16" t="s">
        <v>7501</v>
      </c>
      <c r="J6487" s="20" t="s">
        <v>116</v>
      </c>
      <c r="L6487" s="16" t="s">
        <v>116</v>
      </c>
      <c r="M6487" s="26" t="s">
        <v>9792</v>
      </c>
      <c r="O6487" s="16" t="s">
        <v>53</v>
      </c>
      <c r="P6487" s="26" t="s">
        <v>40</v>
      </c>
      <c r="R6487" s="16" t="s">
        <v>41</v>
      </c>
      <c r="S6487" s="16" t="s">
        <v>42</v>
      </c>
      <c r="T6487" s="22">
        <v>0.02</v>
      </c>
      <c r="U6487" s="21">
        <v>45156</v>
      </c>
      <c r="W6487" s="20" t="s">
        <v>43</v>
      </c>
      <c r="X6487" s="16" t="s">
        <v>78</v>
      </c>
      <c r="Y6487" s="26" t="s">
        <v>9791</v>
      </c>
      <c r="Z6487" s="24" t="s">
        <v>32</v>
      </c>
      <c r="AA6487" s="24" t="s">
        <v>32</v>
      </c>
      <c r="AB6487" s="24" t="s">
        <v>32</v>
      </c>
      <c r="AC6487" s="24" t="s">
        <v>32</v>
      </c>
      <c r="AD6487" s="25">
        <v>20000</v>
      </c>
      <c r="AE6487" s="25">
        <v>0</v>
      </c>
      <c r="AF6487" s="25">
        <v>0</v>
      </c>
      <c r="AG6487" s="25">
        <v>0</v>
      </c>
      <c r="AH6487" s="25">
        <v>20000</v>
      </c>
      <c r="AI6487" s="16" t="s">
        <v>9790</v>
      </c>
    </row>
    <row r="6488" spans="1:35" x14ac:dyDescent="0.25">
      <c r="A6488" s="17">
        <v>129918</v>
      </c>
      <c r="B6488" s="18">
        <v>6</v>
      </c>
      <c r="C6488" s="16" t="s">
        <v>73</v>
      </c>
      <c r="D6488" s="21">
        <v>43805</v>
      </c>
      <c r="E6488" s="16" t="s">
        <v>1610</v>
      </c>
      <c r="F6488" s="21">
        <v>43965</v>
      </c>
      <c r="G6488" s="16" t="s">
        <v>1610</v>
      </c>
      <c r="H6488" s="26" t="s">
        <v>76</v>
      </c>
      <c r="L6488" s="16" t="s">
        <v>110</v>
      </c>
      <c r="M6488" s="26" t="s">
        <v>9789</v>
      </c>
      <c r="O6488" s="16" t="s">
        <v>1612</v>
      </c>
      <c r="T6488" s="23" t="s">
        <v>32</v>
      </c>
      <c r="W6488" s="20" t="s">
        <v>43</v>
      </c>
      <c r="Z6488" s="24" t="s">
        <v>32</v>
      </c>
      <c r="AA6488" s="24" t="s">
        <v>32</v>
      </c>
      <c r="AB6488" s="24" t="s">
        <v>32</v>
      </c>
      <c r="AC6488" s="24" t="s">
        <v>32</v>
      </c>
      <c r="AD6488" s="25">
        <v>0</v>
      </c>
      <c r="AE6488" s="25">
        <v>0</v>
      </c>
      <c r="AF6488" s="25">
        <v>117504</v>
      </c>
      <c r="AG6488" s="25">
        <v>0</v>
      </c>
      <c r="AH6488" s="25">
        <v>117504</v>
      </c>
      <c r="AI6488" s="16" t="s">
        <v>9788</v>
      </c>
    </row>
    <row r="6489" spans="1:35" x14ac:dyDescent="0.25">
      <c r="A6489" s="17">
        <v>129919</v>
      </c>
      <c r="B6489" s="18">
        <v>3</v>
      </c>
      <c r="C6489" s="16" t="s">
        <v>474</v>
      </c>
      <c r="D6489" s="21">
        <v>43805</v>
      </c>
      <c r="E6489" s="16" t="s">
        <v>486</v>
      </c>
      <c r="F6489" s="21">
        <v>44279</v>
      </c>
      <c r="G6489" s="16" t="s">
        <v>75</v>
      </c>
      <c r="H6489" s="26" t="s">
        <v>437</v>
      </c>
      <c r="I6489" s="16" t="s">
        <v>159</v>
      </c>
      <c r="J6489" s="20" t="s">
        <v>148</v>
      </c>
      <c r="L6489" s="16" t="s">
        <v>149</v>
      </c>
      <c r="M6489" s="26" t="s">
        <v>5796</v>
      </c>
      <c r="O6489" s="16" t="s">
        <v>179</v>
      </c>
      <c r="P6489" s="26" t="s">
        <v>79</v>
      </c>
      <c r="R6489" s="16" t="s">
        <v>41</v>
      </c>
      <c r="S6489" s="16" t="s">
        <v>84</v>
      </c>
      <c r="T6489" s="22">
        <v>0.01</v>
      </c>
      <c r="U6489" s="21">
        <v>44008</v>
      </c>
      <c r="W6489" s="20" t="s">
        <v>43</v>
      </c>
      <c r="X6489" s="16" t="s">
        <v>454</v>
      </c>
      <c r="Y6489" s="26" t="s">
        <v>5797</v>
      </c>
      <c r="Z6489" s="25">
        <v>0</v>
      </c>
      <c r="AA6489" s="25">
        <v>0</v>
      </c>
      <c r="AB6489" s="25">
        <v>279361</v>
      </c>
      <c r="AC6489" s="25">
        <v>0</v>
      </c>
      <c r="AD6489" s="25">
        <v>0</v>
      </c>
      <c r="AE6489" s="25">
        <v>0</v>
      </c>
      <c r="AF6489" s="25">
        <v>348361</v>
      </c>
      <c r="AG6489" s="25">
        <v>0</v>
      </c>
      <c r="AH6489" s="25">
        <v>348361</v>
      </c>
      <c r="AI6489" s="16" t="s">
        <v>5798</v>
      </c>
    </row>
    <row r="6490" spans="1:35" x14ac:dyDescent="0.25">
      <c r="A6490" s="17">
        <v>129920</v>
      </c>
      <c r="B6490" s="18">
        <v>3</v>
      </c>
      <c r="C6490" s="16" t="s">
        <v>474</v>
      </c>
      <c r="D6490" s="21">
        <v>43808</v>
      </c>
      <c r="E6490" s="16" t="s">
        <v>486</v>
      </c>
      <c r="F6490" s="21">
        <v>44279</v>
      </c>
      <c r="G6490" s="16" t="s">
        <v>75</v>
      </c>
      <c r="H6490" s="26" t="s">
        <v>98</v>
      </c>
      <c r="I6490" s="16" t="s">
        <v>155</v>
      </c>
      <c r="J6490" s="20" t="s">
        <v>148</v>
      </c>
      <c r="L6490" s="16" t="s">
        <v>149</v>
      </c>
      <c r="M6490" s="26" t="s">
        <v>9787</v>
      </c>
      <c r="O6490" s="16" t="s">
        <v>151</v>
      </c>
      <c r="P6490" s="26" t="s">
        <v>1347</v>
      </c>
      <c r="T6490" s="22">
        <v>0</v>
      </c>
      <c r="U6490" s="21">
        <v>43868</v>
      </c>
      <c r="W6490" s="20" t="s">
        <v>43</v>
      </c>
      <c r="X6490" s="16" t="s">
        <v>454</v>
      </c>
      <c r="Z6490" s="24" t="s">
        <v>32</v>
      </c>
      <c r="AA6490" s="24" t="s">
        <v>32</v>
      </c>
      <c r="AB6490" s="24" t="s">
        <v>32</v>
      </c>
      <c r="AC6490" s="24" t="s">
        <v>32</v>
      </c>
      <c r="AD6490" s="25">
        <v>0</v>
      </c>
      <c r="AE6490" s="25">
        <v>0</v>
      </c>
      <c r="AF6490" s="25">
        <v>154372</v>
      </c>
      <c r="AG6490" s="25">
        <v>0</v>
      </c>
      <c r="AH6490" s="25">
        <v>154372</v>
      </c>
      <c r="AI6490" s="16" t="s">
        <v>9786</v>
      </c>
    </row>
    <row r="6491" spans="1:35" x14ac:dyDescent="0.25">
      <c r="A6491" s="17">
        <v>129921</v>
      </c>
      <c r="B6491" s="18">
        <v>3</v>
      </c>
      <c r="C6491" s="16" t="s">
        <v>73</v>
      </c>
      <c r="D6491" s="21">
        <v>43808</v>
      </c>
      <c r="E6491" s="16" t="s">
        <v>176</v>
      </c>
      <c r="F6491" s="21">
        <v>44364</v>
      </c>
      <c r="G6491" s="16" t="s">
        <v>529</v>
      </c>
      <c r="H6491" s="26" t="s">
        <v>226</v>
      </c>
      <c r="I6491" s="16" t="s">
        <v>2531</v>
      </c>
      <c r="J6491" s="20" t="s">
        <v>116</v>
      </c>
      <c r="L6491" s="16" t="s">
        <v>116</v>
      </c>
      <c r="M6491" s="26" t="s">
        <v>9785</v>
      </c>
      <c r="O6491" s="16" t="s">
        <v>179</v>
      </c>
      <c r="P6491" s="26" t="s">
        <v>79</v>
      </c>
      <c r="R6491" s="16" t="s">
        <v>41</v>
      </c>
      <c r="S6491" s="16" t="s">
        <v>84</v>
      </c>
      <c r="T6491" s="23" t="s">
        <v>32</v>
      </c>
      <c r="U6491" s="21">
        <v>44477</v>
      </c>
      <c r="W6491" s="20" t="s">
        <v>43</v>
      </c>
      <c r="X6491" s="16" t="s">
        <v>78</v>
      </c>
      <c r="Y6491" s="26" t="s">
        <v>9784</v>
      </c>
      <c r="Z6491" s="24" t="s">
        <v>32</v>
      </c>
      <c r="AA6491" s="24" t="s">
        <v>32</v>
      </c>
      <c r="AB6491" s="24" t="s">
        <v>32</v>
      </c>
      <c r="AC6491" s="24" t="s">
        <v>32</v>
      </c>
      <c r="AD6491" s="25">
        <v>0</v>
      </c>
      <c r="AE6491" s="25">
        <v>0</v>
      </c>
      <c r="AF6491" s="25">
        <v>62000</v>
      </c>
      <c r="AG6491" s="25">
        <v>0</v>
      </c>
      <c r="AH6491" s="25">
        <v>62000</v>
      </c>
      <c r="AI6491" s="16" t="s">
        <v>9783</v>
      </c>
    </row>
    <row r="6492" spans="1:35" x14ac:dyDescent="0.25">
      <c r="A6492" s="17">
        <v>129922</v>
      </c>
      <c r="B6492" s="18">
        <v>3</v>
      </c>
      <c r="C6492" s="16" t="s">
        <v>73</v>
      </c>
      <c r="D6492" s="21">
        <v>43808</v>
      </c>
      <c r="E6492" s="16" t="s">
        <v>486</v>
      </c>
      <c r="F6492" s="21">
        <v>44279</v>
      </c>
      <c r="G6492" s="16" t="s">
        <v>75</v>
      </c>
      <c r="H6492" s="26" t="s">
        <v>334</v>
      </c>
      <c r="I6492" s="16" t="s">
        <v>802</v>
      </c>
      <c r="J6492" s="20" t="s">
        <v>116</v>
      </c>
      <c r="L6492" s="16" t="s">
        <v>116</v>
      </c>
      <c r="M6492" s="26" t="s">
        <v>9782</v>
      </c>
      <c r="O6492" s="16" t="s">
        <v>179</v>
      </c>
      <c r="P6492" s="26" t="s">
        <v>79</v>
      </c>
      <c r="R6492" s="16" t="s">
        <v>41</v>
      </c>
      <c r="S6492" s="16" t="s">
        <v>84</v>
      </c>
      <c r="T6492" s="22">
        <v>0</v>
      </c>
      <c r="W6492" s="20" t="s">
        <v>43</v>
      </c>
      <c r="X6492" s="16" t="s">
        <v>140</v>
      </c>
      <c r="Y6492" s="26" t="s">
        <v>9781</v>
      </c>
      <c r="Z6492" s="24" t="s">
        <v>32</v>
      </c>
      <c r="AA6492" s="24" t="s">
        <v>32</v>
      </c>
      <c r="AB6492" s="24" t="s">
        <v>32</v>
      </c>
      <c r="AC6492" s="24" t="s">
        <v>32</v>
      </c>
      <c r="AD6492" s="25">
        <v>0</v>
      </c>
      <c r="AE6492" s="25">
        <v>0</v>
      </c>
      <c r="AF6492" s="25">
        <v>93000</v>
      </c>
      <c r="AG6492" s="25">
        <v>0</v>
      </c>
      <c r="AH6492" s="25">
        <v>93000</v>
      </c>
      <c r="AI6492" s="16" t="s">
        <v>9780</v>
      </c>
    </row>
    <row r="6493" spans="1:35" x14ac:dyDescent="0.25">
      <c r="A6493" s="17">
        <v>129923</v>
      </c>
      <c r="B6493" s="18">
        <v>3</v>
      </c>
      <c r="C6493" s="16" t="s">
        <v>73</v>
      </c>
      <c r="D6493" s="21">
        <v>43808</v>
      </c>
      <c r="E6493" s="16" t="s">
        <v>1610</v>
      </c>
      <c r="F6493" s="21">
        <v>43965</v>
      </c>
      <c r="G6493" s="16" t="s">
        <v>1610</v>
      </c>
      <c r="H6493" s="26" t="s">
        <v>173</v>
      </c>
      <c r="L6493" s="16" t="s">
        <v>110</v>
      </c>
      <c r="M6493" s="26" t="s">
        <v>9779</v>
      </c>
      <c r="O6493" s="16" t="s">
        <v>1612</v>
      </c>
      <c r="T6493" s="23" t="s">
        <v>32</v>
      </c>
      <c r="W6493" s="20" t="s">
        <v>43</v>
      </c>
      <c r="Z6493" s="24" t="s">
        <v>32</v>
      </c>
      <c r="AA6493" s="24" t="s">
        <v>32</v>
      </c>
      <c r="AB6493" s="24" t="s">
        <v>32</v>
      </c>
      <c r="AC6493" s="24" t="s">
        <v>32</v>
      </c>
      <c r="AD6493" s="25">
        <v>0</v>
      </c>
      <c r="AE6493" s="25">
        <v>0</v>
      </c>
      <c r="AF6493" s="25">
        <v>25666.639999999999</v>
      </c>
      <c r="AG6493" s="25">
        <v>0</v>
      </c>
      <c r="AH6493" s="25">
        <v>25666.639999999999</v>
      </c>
      <c r="AI6493" s="16" t="s">
        <v>9778</v>
      </c>
    </row>
    <row r="6494" spans="1:35" x14ac:dyDescent="0.25">
      <c r="A6494" s="17">
        <v>129924</v>
      </c>
      <c r="B6494" s="18">
        <v>1</v>
      </c>
      <c r="C6494" s="16" t="s">
        <v>73</v>
      </c>
      <c r="D6494" s="21">
        <v>43811</v>
      </c>
      <c r="E6494" s="16" t="s">
        <v>74</v>
      </c>
      <c r="F6494" s="21">
        <v>44280</v>
      </c>
      <c r="G6494" s="16" t="s">
        <v>75</v>
      </c>
      <c r="H6494" s="26" t="s">
        <v>182</v>
      </c>
      <c r="M6494" s="26" t="s">
        <v>5799</v>
      </c>
      <c r="O6494" s="16" t="s">
        <v>78</v>
      </c>
      <c r="P6494" s="26" t="s">
        <v>760</v>
      </c>
      <c r="T6494" s="22">
        <v>0</v>
      </c>
      <c r="W6494" s="20" t="s">
        <v>43</v>
      </c>
      <c r="Z6494" s="25">
        <v>0</v>
      </c>
      <c r="AA6494" s="25">
        <v>0</v>
      </c>
      <c r="AB6494" s="25">
        <v>0</v>
      </c>
      <c r="AC6494" s="25">
        <v>0</v>
      </c>
      <c r="AD6494" s="25">
        <v>0</v>
      </c>
      <c r="AE6494" s="25">
        <v>0</v>
      </c>
      <c r="AF6494" s="25">
        <v>0</v>
      </c>
      <c r="AG6494" s="25">
        <v>0</v>
      </c>
      <c r="AH6494" s="25">
        <v>115700</v>
      </c>
    </row>
    <row r="6495" spans="1:35" x14ac:dyDescent="0.25">
      <c r="A6495" s="17">
        <v>129924.01</v>
      </c>
      <c r="B6495" s="18">
        <v>1</v>
      </c>
      <c r="C6495" s="16" t="s">
        <v>73</v>
      </c>
      <c r="D6495" s="21">
        <v>44084</v>
      </c>
      <c r="E6495" s="16" t="s">
        <v>74</v>
      </c>
      <c r="F6495" s="21">
        <v>44280</v>
      </c>
      <c r="G6495" s="16" t="s">
        <v>75</v>
      </c>
      <c r="H6495" s="26" t="s">
        <v>182</v>
      </c>
      <c r="M6495" s="26" t="s">
        <v>5800</v>
      </c>
      <c r="O6495" s="16" t="s">
        <v>78</v>
      </c>
      <c r="P6495" s="26" t="s">
        <v>760</v>
      </c>
      <c r="T6495" s="22">
        <v>0</v>
      </c>
      <c r="W6495" s="20" t="s">
        <v>43</v>
      </c>
      <c r="Z6495" s="25">
        <v>0</v>
      </c>
      <c r="AA6495" s="25">
        <v>0</v>
      </c>
      <c r="AB6495" s="25">
        <v>0</v>
      </c>
      <c r="AC6495" s="25">
        <v>0</v>
      </c>
      <c r="AD6495" s="25">
        <v>0</v>
      </c>
      <c r="AE6495" s="25">
        <v>0</v>
      </c>
      <c r="AF6495" s="25">
        <v>0</v>
      </c>
      <c r="AG6495" s="25">
        <v>0</v>
      </c>
      <c r="AH6495" s="25">
        <v>81842</v>
      </c>
    </row>
    <row r="6496" spans="1:35" x14ac:dyDescent="0.25">
      <c r="A6496" s="17">
        <v>129925</v>
      </c>
      <c r="B6496" s="18">
        <v>2</v>
      </c>
      <c r="C6496" s="16" t="s">
        <v>73</v>
      </c>
      <c r="D6496" s="21">
        <v>43811</v>
      </c>
      <c r="E6496" s="16" t="s">
        <v>74</v>
      </c>
      <c r="F6496" s="21">
        <v>44280</v>
      </c>
      <c r="G6496" s="16" t="s">
        <v>75</v>
      </c>
      <c r="H6496" s="26" t="s">
        <v>286</v>
      </c>
      <c r="M6496" s="26" t="s">
        <v>9777</v>
      </c>
      <c r="O6496" s="16" t="s">
        <v>78</v>
      </c>
      <c r="P6496" s="26" t="s">
        <v>760</v>
      </c>
      <c r="T6496" s="22">
        <v>0</v>
      </c>
      <c r="W6496" s="20" t="s">
        <v>43</v>
      </c>
      <c r="Z6496" s="24" t="s">
        <v>32</v>
      </c>
      <c r="AA6496" s="24" t="s">
        <v>32</v>
      </c>
      <c r="AB6496" s="24" t="s">
        <v>32</v>
      </c>
      <c r="AC6496" s="24" t="s">
        <v>32</v>
      </c>
      <c r="AD6496" s="25">
        <v>0</v>
      </c>
      <c r="AE6496" s="25">
        <v>0</v>
      </c>
      <c r="AF6496" s="25">
        <v>0</v>
      </c>
      <c r="AG6496" s="25">
        <v>0</v>
      </c>
      <c r="AH6496" s="25">
        <v>732865</v>
      </c>
    </row>
    <row r="6497" spans="1:35" x14ac:dyDescent="0.25">
      <c r="A6497" s="17">
        <v>129926</v>
      </c>
      <c r="B6497" s="18">
        <v>3</v>
      </c>
      <c r="C6497" s="16" t="s">
        <v>73</v>
      </c>
      <c r="D6497" s="21">
        <v>43811</v>
      </c>
      <c r="E6497" s="16" t="s">
        <v>176</v>
      </c>
      <c r="F6497" s="21">
        <v>44280</v>
      </c>
      <c r="G6497" s="16" t="s">
        <v>75</v>
      </c>
      <c r="H6497" s="26" t="s">
        <v>362</v>
      </c>
      <c r="M6497" s="26" t="s">
        <v>9776</v>
      </c>
      <c r="O6497" s="16" t="s">
        <v>78</v>
      </c>
      <c r="P6497" s="26" t="s">
        <v>760</v>
      </c>
      <c r="T6497" s="23" t="s">
        <v>32</v>
      </c>
      <c r="W6497" s="20" t="s">
        <v>43</v>
      </c>
      <c r="Z6497" s="24" t="s">
        <v>32</v>
      </c>
      <c r="AA6497" s="24" t="s">
        <v>32</v>
      </c>
      <c r="AB6497" s="24" t="s">
        <v>32</v>
      </c>
      <c r="AC6497" s="24" t="s">
        <v>32</v>
      </c>
      <c r="AD6497" s="25">
        <v>0</v>
      </c>
      <c r="AE6497" s="25">
        <v>0</v>
      </c>
      <c r="AF6497" s="25">
        <v>0</v>
      </c>
      <c r="AG6497" s="25">
        <v>0</v>
      </c>
      <c r="AH6497" s="25">
        <v>402701</v>
      </c>
    </row>
    <row r="6498" spans="1:35" x14ac:dyDescent="0.25">
      <c r="A6498" s="17">
        <v>129927</v>
      </c>
      <c r="B6498" s="18">
        <v>2</v>
      </c>
      <c r="C6498" s="16" t="s">
        <v>73</v>
      </c>
      <c r="D6498" s="21">
        <v>43811</v>
      </c>
      <c r="E6498" s="16" t="s">
        <v>176</v>
      </c>
      <c r="F6498" s="21">
        <v>44280</v>
      </c>
      <c r="G6498" s="16" t="s">
        <v>75</v>
      </c>
      <c r="H6498" s="26" t="s">
        <v>212</v>
      </c>
      <c r="M6498" s="26" t="s">
        <v>9775</v>
      </c>
      <c r="O6498" s="16" t="s">
        <v>78</v>
      </c>
      <c r="P6498" s="26" t="s">
        <v>760</v>
      </c>
      <c r="T6498" s="23" t="s">
        <v>32</v>
      </c>
      <c r="W6498" s="20" t="s">
        <v>43</v>
      </c>
      <c r="Z6498" s="24" t="s">
        <v>32</v>
      </c>
      <c r="AA6498" s="24" t="s">
        <v>32</v>
      </c>
      <c r="AB6498" s="24" t="s">
        <v>32</v>
      </c>
      <c r="AC6498" s="24" t="s">
        <v>32</v>
      </c>
      <c r="AD6498" s="25">
        <v>0</v>
      </c>
      <c r="AE6498" s="25">
        <v>0</v>
      </c>
      <c r="AF6498" s="25">
        <v>0</v>
      </c>
      <c r="AG6498" s="25">
        <v>0</v>
      </c>
      <c r="AH6498" s="25">
        <v>259076</v>
      </c>
    </row>
    <row r="6499" spans="1:35" x14ac:dyDescent="0.25">
      <c r="A6499" s="17">
        <v>129927.01</v>
      </c>
      <c r="B6499" s="18">
        <v>2</v>
      </c>
      <c r="C6499" s="16" t="s">
        <v>73</v>
      </c>
      <c r="D6499" s="21">
        <v>44291</v>
      </c>
      <c r="E6499" s="16" t="s">
        <v>74</v>
      </c>
      <c r="F6499" s="21">
        <v>44291</v>
      </c>
      <c r="G6499" s="16" t="s">
        <v>74</v>
      </c>
      <c r="H6499" s="26" t="s">
        <v>212</v>
      </c>
      <c r="M6499" s="26" t="s">
        <v>9774</v>
      </c>
      <c r="O6499" s="16" t="s">
        <v>78</v>
      </c>
      <c r="P6499" s="26" t="s">
        <v>760</v>
      </c>
      <c r="T6499" s="22">
        <v>0</v>
      </c>
      <c r="W6499" s="20" t="s">
        <v>43</v>
      </c>
      <c r="Z6499" s="24" t="s">
        <v>32</v>
      </c>
      <c r="AA6499" s="24" t="s">
        <v>32</v>
      </c>
      <c r="AB6499" s="24" t="s">
        <v>32</v>
      </c>
      <c r="AC6499" s="24" t="s">
        <v>32</v>
      </c>
      <c r="AD6499" s="24" t="s">
        <v>32</v>
      </c>
      <c r="AE6499" s="24" t="s">
        <v>32</v>
      </c>
      <c r="AF6499" s="24" t="s">
        <v>32</v>
      </c>
      <c r="AG6499" s="24" t="s">
        <v>32</v>
      </c>
      <c r="AH6499" s="24" t="s">
        <v>32</v>
      </c>
    </row>
    <row r="6500" spans="1:35" x14ac:dyDescent="0.25">
      <c r="A6500" s="17">
        <v>129928</v>
      </c>
      <c r="B6500" s="18">
        <v>4</v>
      </c>
      <c r="C6500" s="16" t="s">
        <v>73</v>
      </c>
      <c r="D6500" s="21">
        <v>43811</v>
      </c>
      <c r="E6500" s="16" t="s">
        <v>176</v>
      </c>
      <c r="F6500" s="21">
        <v>44280</v>
      </c>
      <c r="G6500" s="16" t="s">
        <v>75</v>
      </c>
      <c r="H6500" s="26" t="s">
        <v>349</v>
      </c>
      <c r="M6500" s="26" t="s">
        <v>9773</v>
      </c>
      <c r="O6500" s="16" t="s">
        <v>78</v>
      </c>
      <c r="P6500" s="26" t="s">
        <v>760</v>
      </c>
      <c r="T6500" s="23" t="s">
        <v>32</v>
      </c>
      <c r="W6500" s="20" t="s">
        <v>43</v>
      </c>
      <c r="Z6500" s="24" t="s">
        <v>32</v>
      </c>
      <c r="AA6500" s="24" t="s">
        <v>32</v>
      </c>
      <c r="AB6500" s="24" t="s">
        <v>32</v>
      </c>
      <c r="AC6500" s="24" t="s">
        <v>32</v>
      </c>
      <c r="AD6500" s="25">
        <v>0</v>
      </c>
      <c r="AE6500" s="25">
        <v>0</v>
      </c>
      <c r="AF6500" s="25">
        <v>0</v>
      </c>
      <c r="AG6500" s="25">
        <v>0</v>
      </c>
      <c r="AH6500" s="25">
        <v>269322</v>
      </c>
    </row>
    <row r="6501" spans="1:35" x14ac:dyDescent="0.25">
      <c r="A6501" s="17">
        <v>129928.01</v>
      </c>
      <c r="B6501" s="18">
        <v>4</v>
      </c>
      <c r="C6501" s="16" t="s">
        <v>73</v>
      </c>
      <c r="D6501" s="21">
        <v>44291</v>
      </c>
      <c r="E6501" s="16" t="s">
        <v>74</v>
      </c>
      <c r="F6501" s="21">
        <v>44291</v>
      </c>
      <c r="G6501" s="16" t="s">
        <v>74</v>
      </c>
      <c r="H6501" s="26" t="s">
        <v>349</v>
      </c>
      <c r="M6501" s="26" t="s">
        <v>5801</v>
      </c>
      <c r="O6501" s="16" t="s">
        <v>78</v>
      </c>
      <c r="P6501" s="26" t="s">
        <v>760</v>
      </c>
      <c r="T6501" s="22">
        <v>0</v>
      </c>
      <c r="W6501" s="20" t="s">
        <v>43</v>
      </c>
      <c r="Z6501" s="25">
        <v>0</v>
      </c>
      <c r="AA6501" s="25">
        <v>0</v>
      </c>
      <c r="AB6501" s="25">
        <v>0</v>
      </c>
      <c r="AC6501" s="25">
        <v>0</v>
      </c>
      <c r="AD6501" s="25">
        <v>0</v>
      </c>
      <c r="AE6501" s="25">
        <v>0</v>
      </c>
      <c r="AF6501" s="25">
        <v>0</v>
      </c>
      <c r="AG6501" s="25">
        <v>0</v>
      </c>
      <c r="AH6501" s="25">
        <v>250000</v>
      </c>
    </row>
    <row r="6502" spans="1:35" x14ac:dyDescent="0.25">
      <c r="A6502" s="17">
        <v>129929</v>
      </c>
      <c r="B6502" s="18">
        <v>1</v>
      </c>
      <c r="C6502" s="16" t="s">
        <v>73</v>
      </c>
      <c r="D6502" s="21">
        <v>43811</v>
      </c>
      <c r="E6502" s="16" t="s">
        <v>176</v>
      </c>
      <c r="F6502" s="21">
        <v>44280</v>
      </c>
      <c r="G6502" s="16" t="s">
        <v>75</v>
      </c>
      <c r="H6502" s="26" t="s">
        <v>34</v>
      </c>
      <c r="M6502" s="26" t="s">
        <v>9772</v>
      </c>
      <c r="O6502" s="16" t="s">
        <v>78</v>
      </c>
      <c r="P6502" s="26" t="s">
        <v>760</v>
      </c>
      <c r="T6502" s="23" t="s">
        <v>32</v>
      </c>
      <c r="W6502" s="20" t="s">
        <v>43</v>
      </c>
      <c r="Z6502" s="24" t="s">
        <v>32</v>
      </c>
      <c r="AA6502" s="24" t="s">
        <v>32</v>
      </c>
      <c r="AB6502" s="24" t="s">
        <v>32</v>
      </c>
      <c r="AC6502" s="24" t="s">
        <v>32</v>
      </c>
      <c r="AD6502" s="25">
        <v>0</v>
      </c>
      <c r="AE6502" s="25">
        <v>0</v>
      </c>
      <c r="AF6502" s="25">
        <v>0</v>
      </c>
      <c r="AG6502" s="25">
        <v>0</v>
      </c>
      <c r="AH6502" s="25">
        <v>366772</v>
      </c>
    </row>
    <row r="6503" spans="1:35" x14ac:dyDescent="0.25">
      <c r="A6503" s="17">
        <v>129930</v>
      </c>
      <c r="B6503" s="18">
        <v>1</v>
      </c>
      <c r="C6503" s="16" t="s">
        <v>73</v>
      </c>
      <c r="D6503" s="21">
        <v>43812</v>
      </c>
      <c r="E6503" s="16" t="s">
        <v>176</v>
      </c>
      <c r="F6503" s="21">
        <v>44280</v>
      </c>
      <c r="G6503" s="16" t="s">
        <v>75</v>
      </c>
      <c r="H6503" s="26" t="s">
        <v>182</v>
      </c>
      <c r="M6503" s="26" t="s">
        <v>9771</v>
      </c>
      <c r="O6503" s="16" t="s">
        <v>78</v>
      </c>
      <c r="P6503" s="26" t="s">
        <v>760</v>
      </c>
      <c r="T6503" s="23" t="s">
        <v>32</v>
      </c>
      <c r="W6503" s="20" t="s">
        <v>43</v>
      </c>
      <c r="Z6503" s="24" t="s">
        <v>32</v>
      </c>
      <c r="AA6503" s="24" t="s">
        <v>32</v>
      </c>
      <c r="AB6503" s="24" t="s">
        <v>32</v>
      </c>
      <c r="AC6503" s="24" t="s">
        <v>32</v>
      </c>
      <c r="AD6503" s="25">
        <v>0</v>
      </c>
      <c r="AE6503" s="25">
        <v>0</v>
      </c>
      <c r="AF6503" s="25">
        <v>0</v>
      </c>
      <c r="AG6503" s="25">
        <v>0</v>
      </c>
      <c r="AH6503" s="25">
        <v>330657</v>
      </c>
    </row>
    <row r="6504" spans="1:35" x14ac:dyDescent="0.25">
      <c r="A6504" s="17">
        <v>129931</v>
      </c>
      <c r="B6504" s="18">
        <v>1</v>
      </c>
      <c r="C6504" s="16" t="s">
        <v>73</v>
      </c>
      <c r="D6504" s="21">
        <v>43812</v>
      </c>
      <c r="E6504" s="16" t="s">
        <v>176</v>
      </c>
      <c r="F6504" s="21">
        <v>44280</v>
      </c>
      <c r="G6504" s="16" t="s">
        <v>75</v>
      </c>
      <c r="H6504" s="26" t="s">
        <v>320</v>
      </c>
      <c r="M6504" s="26" t="s">
        <v>9770</v>
      </c>
      <c r="O6504" s="16" t="s">
        <v>78</v>
      </c>
      <c r="P6504" s="26" t="s">
        <v>760</v>
      </c>
      <c r="T6504" s="23" t="s">
        <v>32</v>
      </c>
      <c r="W6504" s="20" t="s">
        <v>43</v>
      </c>
      <c r="Z6504" s="24" t="s">
        <v>32</v>
      </c>
      <c r="AA6504" s="24" t="s">
        <v>32</v>
      </c>
      <c r="AB6504" s="24" t="s">
        <v>32</v>
      </c>
      <c r="AC6504" s="24" t="s">
        <v>32</v>
      </c>
      <c r="AD6504" s="25">
        <v>0</v>
      </c>
      <c r="AE6504" s="25">
        <v>0</v>
      </c>
      <c r="AF6504" s="25">
        <v>0</v>
      </c>
      <c r="AG6504" s="25">
        <v>0</v>
      </c>
      <c r="AH6504" s="25">
        <v>1246763</v>
      </c>
    </row>
    <row r="6505" spans="1:35" x14ac:dyDescent="0.25">
      <c r="A6505" s="17">
        <v>129932</v>
      </c>
      <c r="B6505" s="18">
        <v>1</v>
      </c>
      <c r="C6505" s="16" t="s">
        <v>73</v>
      </c>
      <c r="D6505" s="21">
        <v>43812</v>
      </c>
      <c r="E6505" s="16" t="s">
        <v>176</v>
      </c>
      <c r="F6505" s="21">
        <v>44280</v>
      </c>
      <c r="G6505" s="16" t="s">
        <v>75</v>
      </c>
      <c r="H6505" s="26" t="s">
        <v>283</v>
      </c>
      <c r="M6505" s="26" t="s">
        <v>9769</v>
      </c>
      <c r="O6505" s="16" t="s">
        <v>78</v>
      </c>
      <c r="P6505" s="26" t="s">
        <v>760</v>
      </c>
      <c r="T6505" s="23" t="s">
        <v>32</v>
      </c>
      <c r="W6505" s="20" t="s">
        <v>43</v>
      </c>
      <c r="Z6505" s="24" t="s">
        <v>32</v>
      </c>
      <c r="AA6505" s="24" t="s">
        <v>32</v>
      </c>
      <c r="AB6505" s="24" t="s">
        <v>32</v>
      </c>
      <c r="AC6505" s="24" t="s">
        <v>32</v>
      </c>
      <c r="AD6505" s="25">
        <v>0</v>
      </c>
      <c r="AE6505" s="25">
        <v>0</v>
      </c>
      <c r="AF6505" s="25">
        <v>0</v>
      </c>
      <c r="AG6505" s="25">
        <v>0</v>
      </c>
      <c r="AH6505" s="25">
        <v>243534</v>
      </c>
    </row>
    <row r="6506" spans="1:35" x14ac:dyDescent="0.25">
      <c r="A6506" s="17">
        <v>129933</v>
      </c>
      <c r="B6506" s="18">
        <v>4</v>
      </c>
      <c r="C6506" s="16" t="s">
        <v>73</v>
      </c>
      <c r="D6506" s="21">
        <v>43812</v>
      </c>
      <c r="E6506" s="16" t="s">
        <v>176</v>
      </c>
      <c r="F6506" s="21">
        <v>44280</v>
      </c>
      <c r="G6506" s="16" t="s">
        <v>75</v>
      </c>
      <c r="H6506" s="26" t="s">
        <v>126</v>
      </c>
      <c r="M6506" s="26" t="s">
        <v>9768</v>
      </c>
      <c r="O6506" s="16" t="s">
        <v>78</v>
      </c>
      <c r="P6506" s="26" t="s">
        <v>760</v>
      </c>
      <c r="T6506" s="23" t="s">
        <v>32</v>
      </c>
      <c r="W6506" s="20" t="s">
        <v>43</v>
      </c>
      <c r="Z6506" s="24" t="s">
        <v>32</v>
      </c>
      <c r="AA6506" s="24" t="s">
        <v>32</v>
      </c>
      <c r="AB6506" s="24" t="s">
        <v>32</v>
      </c>
      <c r="AC6506" s="24" t="s">
        <v>32</v>
      </c>
      <c r="AD6506" s="25">
        <v>0</v>
      </c>
      <c r="AE6506" s="25">
        <v>0</v>
      </c>
      <c r="AF6506" s="25">
        <v>0</v>
      </c>
      <c r="AG6506" s="25">
        <v>0</v>
      </c>
      <c r="AH6506" s="25">
        <v>1914936</v>
      </c>
    </row>
    <row r="6507" spans="1:35" x14ac:dyDescent="0.25">
      <c r="A6507" s="17">
        <v>129934</v>
      </c>
      <c r="B6507" s="18">
        <v>3</v>
      </c>
      <c r="C6507" s="16" t="s">
        <v>73</v>
      </c>
      <c r="D6507" s="21">
        <v>43812</v>
      </c>
      <c r="E6507" s="16" t="s">
        <v>176</v>
      </c>
      <c r="F6507" s="21">
        <v>44280</v>
      </c>
      <c r="G6507" s="16" t="s">
        <v>75</v>
      </c>
      <c r="H6507" s="26" t="s">
        <v>98</v>
      </c>
      <c r="M6507" s="26" t="s">
        <v>9767</v>
      </c>
      <c r="O6507" s="16" t="s">
        <v>78</v>
      </c>
      <c r="P6507" s="26" t="s">
        <v>760</v>
      </c>
      <c r="T6507" s="23" t="s">
        <v>32</v>
      </c>
      <c r="W6507" s="20" t="s">
        <v>43</v>
      </c>
      <c r="Z6507" s="24" t="s">
        <v>32</v>
      </c>
      <c r="AA6507" s="24" t="s">
        <v>32</v>
      </c>
      <c r="AB6507" s="24" t="s">
        <v>32</v>
      </c>
      <c r="AC6507" s="24" t="s">
        <v>32</v>
      </c>
      <c r="AD6507" s="25">
        <v>0</v>
      </c>
      <c r="AE6507" s="25">
        <v>0</v>
      </c>
      <c r="AF6507" s="25">
        <v>0</v>
      </c>
      <c r="AG6507" s="25">
        <v>0</v>
      </c>
      <c r="AH6507" s="25">
        <v>2300201</v>
      </c>
    </row>
    <row r="6508" spans="1:35" ht="30" x14ac:dyDescent="0.25">
      <c r="A6508" s="17">
        <v>129935</v>
      </c>
      <c r="B6508" s="18">
        <v>4</v>
      </c>
      <c r="C6508" s="16" t="s">
        <v>73</v>
      </c>
      <c r="D6508" s="21">
        <v>43812</v>
      </c>
      <c r="E6508" s="16" t="s">
        <v>3608</v>
      </c>
      <c r="F6508" s="21">
        <v>44279</v>
      </c>
      <c r="G6508" s="16" t="s">
        <v>75</v>
      </c>
      <c r="H6508" s="26" t="s">
        <v>126</v>
      </c>
      <c r="I6508" s="16" t="s">
        <v>9766</v>
      </c>
      <c r="K6508" s="16" t="s">
        <v>9765</v>
      </c>
      <c r="L6508" s="16" t="s">
        <v>37</v>
      </c>
      <c r="M6508" s="26" t="s">
        <v>9764</v>
      </c>
      <c r="N6508" s="26" t="s">
        <v>3612</v>
      </c>
      <c r="O6508" s="16" t="s">
        <v>1139</v>
      </c>
      <c r="P6508" s="26" t="s">
        <v>1140</v>
      </c>
      <c r="T6508" s="22">
        <v>0.01</v>
      </c>
      <c r="W6508" s="20" t="s">
        <v>43</v>
      </c>
      <c r="X6508" s="16" t="s">
        <v>44</v>
      </c>
      <c r="Z6508" s="24" t="s">
        <v>32</v>
      </c>
      <c r="AA6508" s="24" t="s">
        <v>32</v>
      </c>
      <c r="AB6508" s="24" t="s">
        <v>32</v>
      </c>
      <c r="AC6508" s="24" t="s">
        <v>32</v>
      </c>
      <c r="AD6508" s="25">
        <v>15000</v>
      </c>
      <c r="AE6508" s="25">
        <v>0</v>
      </c>
      <c r="AF6508" s="25">
        <v>0</v>
      </c>
      <c r="AG6508" s="25">
        <v>0</v>
      </c>
      <c r="AH6508" s="25">
        <v>15000</v>
      </c>
    </row>
    <row r="6509" spans="1:35" x14ac:dyDescent="0.25">
      <c r="A6509" s="17">
        <v>129936</v>
      </c>
      <c r="B6509" s="18">
        <v>3</v>
      </c>
      <c r="C6509" s="16" t="s">
        <v>73</v>
      </c>
      <c r="D6509" s="21">
        <v>43815</v>
      </c>
      <c r="E6509" s="16" t="s">
        <v>33</v>
      </c>
      <c r="F6509" s="21">
        <v>44097</v>
      </c>
      <c r="G6509" s="16" t="s">
        <v>56</v>
      </c>
      <c r="H6509" s="26" t="s">
        <v>173</v>
      </c>
      <c r="I6509" s="16" t="s">
        <v>9763</v>
      </c>
      <c r="K6509" s="16" t="s">
        <v>9762</v>
      </c>
      <c r="L6509" s="16" t="s">
        <v>37</v>
      </c>
      <c r="M6509" s="26" t="s">
        <v>9761</v>
      </c>
      <c r="O6509" s="16" t="s">
        <v>1149</v>
      </c>
      <c r="P6509" s="26" t="s">
        <v>188</v>
      </c>
      <c r="R6509" s="16" t="s">
        <v>139</v>
      </c>
      <c r="S6509" s="16" t="s">
        <v>4621</v>
      </c>
      <c r="T6509" s="22">
        <v>1.397</v>
      </c>
      <c r="W6509" s="20" t="s">
        <v>43</v>
      </c>
      <c r="Z6509" s="24" t="s">
        <v>32</v>
      </c>
      <c r="AA6509" s="24" t="s">
        <v>32</v>
      </c>
      <c r="AB6509" s="24" t="s">
        <v>32</v>
      </c>
      <c r="AC6509" s="24" t="s">
        <v>32</v>
      </c>
      <c r="AD6509" s="24" t="s">
        <v>32</v>
      </c>
      <c r="AE6509" s="24" t="s">
        <v>32</v>
      </c>
      <c r="AF6509" s="24" t="s">
        <v>32</v>
      </c>
      <c r="AG6509" s="24" t="s">
        <v>32</v>
      </c>
      <c r="AH6509" s="24" t="s">
        <v>32</v>
      </c>
      <c r="AI6509" s="16" t="s">
        <v>9760</v>
      </c>
    </row>
    <row r="6510" spans="1:35" x14ac:dyDescent="0.25">
      <c r="A6510" s="17">
        <v>129937</v>
      </c>
      <c r="B6510" s="18">
        <v>3</v>
      </c>
      <c r="C6510" s="16" t="s">
        <v>73</v>
      </c>
      <c r="D6510" s="21">
        <v>43815</v>
      </c>
      <c r="E6510" s="16" t="s">
        <v>33</v>
      </c>
      <c r="F6510" s="21">
        <v>44272</v>
      </c>
      <c r="G6510" s="16" t="s">
        <v>33</v>
      </c>
      <c r="H6510" s="26" t="s">
        <v>389</v>
      </c>
      <c r="I6510" s="16" t="s">
        <v>9759</v>
      </c>
      <c r="K6510" s="16" t="s">
        <v>3213</v>
      </c>
      <c r="L6510" s="16" t="s">
        <v>37</v>
      </c>
      <c r="M6510" s="26" t="s">
        <v>9758</v>
      </c>
      <c r="O6510" s="16" t="s">
        <v>1149</v>
      </c>
      <c r="P6510" s="26" t="s">
        <v>188</v>
      </c>
      <c r="R6510" s="16" t="s">
        <v>139</v>
      </c>
      <c r="S6510" s="16" t="s">
        <v>4621</v>
      </c>
      <c r="T6510" s="22">
        <v>1.17</v>
      </c>
      <c r="W6510" s="20" t="s">
        <v>43</v>
      </c>
      <c r="X6510" s="16" t="s">
        <v>44</v>
      </c>
      <c r="Z6510" s="24" t="s">
        <v>32</v>
      </c>
      <c r="AA6510" s="24" t="s">
        <v>32</v>
      </c>
      <c r="AB6510" s="24" t="s">
        <v>32</v>
      </c>
      <c r="AC6510" s="24" t="s">
        <v>32</v>
      </c>
      <c r="AD6510" s="24" t="s">
        <v>32</v>
      </c>
      <c r="AE6510" s="24" t="s">
        <v>32</v>
      </c>
      <c r="AF6510" s="24" t="s">
        <v>32</v>
      </c>
      <c r="AG6510" s="24" t="s">
        <v>32</v>
      </c>
      <c r="AH6510" s="24" t="s">
        <v>32</v>
      </c>
      <c r="AI6510" s="16" t="s">
        <v>9757</v>
      </c>
    </row>
    <row r="6511" spans="1:35" x14ac:dyDescent="0.25">
      <c r="A6511" s="17">
        <v>129938</v>
      </c>
      <c r="B6511" s="18">
        <v>1</v>
      </c>
      <c r="C6511" s="16" t="s">
        <v>474</v>
      </c>
      <c r="D6511" s="21">
        <v>43815</v>
      </c>
      <c r="E6511" s="16" t="s">
        <v>142</v>
      </c>
      <c r="F6511" s="21">
        <v>44279</v>
      </c>
      <c r="G6511" s="16" t="s">
        <v>75</v>
      </c>
      <c r="H6511" s="26" t="s">
        <v>320</v>
      </c>
      <c r="I6511" s="16" t="s">
        <v>159</v>
      </c>
      <c r="J6511" s="20" t="s">
        <v>148</v>
      </c>
      <c r="L6511" s="16" t="s">
        <v>149</v>
      </c>
      <c r="M6511" s="26" t="s">
        <v>9756</v>
      </c>
      <c r="N6511" s="26" t="s">
        <v>6326</v>
      </c>
      <c r="O6511" s="16" t="s">
        <v>151</v>
      </c>
      <c r="P6511" s="26" t="s">
        <v>1347</v>
      </c>
      <c r="T6511" s="22">
        <v>0.01</v>
      </c>
      <c r="U6511" s="21">
        <v>43868</v>
      </c>
      <c r="W6511" s="20" t="s">
        <v>43</v>
      </c>
      <c r="X6511" s="16" t="s">
        <v>454</v>
      </c>
      <c r="Z6511" s="24" t="s">
        <v>32</v>
      </c>
      <c r="AA6511" s="24" t="s">
        <v>32</v>
      </c>
      <c r="AB6511" s="24" t="s">
        <v>32</v>
      </c>
      <c r="AC6511" s="24" t="s">
        <v>32</v>
      </c>
      <c r="AD6511" s="25">
        <v>0</v>
      </c>
      <c r="AE6511" s="25">
        <v>0</v>
      </c>
      <c r="AF6511" s="25">
        <v>133107</v>
      </c>
      <c r="AG6511" s="25">
        <v>0</v>
      </c>
      <c r="AH6511" s="25">
        <v>133107</v>
      </c>
      <c r="AI6511" s="16" t="s">
        <v>9755</v>
      </c>
    </row>
    <row r="6512" spans="1:35" x14ac:dyDescent="0.25">
      <c r="A6512" s="17">
        <v>129939.01</v>
      </c>
      <c r="B6512" s="18">
        <v>2</v>
      </c>
      <c r="C6512" s="16" t="s">
        <v>47</v>
      </c>
      <c r="D6512" s="21">
        <v>43994</v>
      </c>
      <c r="E6512" s="16" t="s">
        <v>176</v>
      </c>
      <c r="F6512" s="21">
        <v>44133</v>
      </c>
      <c r="G6512" s="16" t="s">
        <v>176</v>
      </c>
      <c r="H6512" s="26" t="s">
        <v>1336</v>
      </c>
      <c r="M6512" s="26" t="s">
        <v>5802</v>
      </c>
      <c r="O6512" s="16" t="s">
        <v>78</v>
      </c>
      <c r="P6512" s="26" t="s">
        <v>78</v>
      </c>
      <c r="T6512" s="23" t="s">
        <v>32</v>
      </c>
      <c r="W6512" s="20" t="s">
        <v>43</v>
      </c>
      <c r="Z6512" s="25">
        <v>0</v>
      </c>
      <c r="AA6512" s="25">
        <v>0</v>
      </c>
      <c r="AB6512" s="25">
        <v>1610.82</v>
      </c>
      <c r="AC6512" s="25">
        <v>0</v>
      </c>
      <c r="AD6512" s="25">
        <v>0</v>
      </c>
      <c r="AE6512" s="25">
        <v>0</v>
      </c>
      <c r="AF6512" s="25">
        <v>1610.82</v>
      </c>
      <c r="AG6512" s="25">
        <v>0</v>
      </c>
      <c r="AH6512" s="25">
        <v>1610.82</v>
      </c>
      <c r="AI6512" s="16" t="s">
        <v>5803</v>
      </c>
    </row>
    <row r="6513" spans="1:35" x14ac:dyDescent="0.25">
      <c r="A6513" s="17">
        <v>129939.02</v>
      </c>
      <c r="B6513" s="18">
        <v>2</v>
      </c>
      <c r="C6513" s="16" t="s">
        <v>47</v>
      </c>
      <c r="D6513" s="21">
        <v>44109</v>
      </c>
      <c r="E6513" s="16" t="s">
        <v>176</v>
      </c>
      <c r="F6513" s="21">
        <v>44271</v>
      </c>
      <c r="G6513" s="16" t="s">
        <v>176</v>
      </c>
      <c r="H6513" s="26" t="s">
        <v>1336</v>
      </c>
      <c r="M6513" s="26" t="s">
        <v>5804</v>
      </c>
      <c r="O6513" s="16" t="s">
        <v>78</v>
      </c>
      <c r="P6513" s="26" t="s">
        <v>78</v>
      </c>
      <c r="T6513" s="23" t="s">
        <v>32</v>
      </c>
      <c r="W6513" s="20" t="s">
        <v>43</v>
      </c>
      <c r="Z6513" s="25">
        <v>0</v>
      </c>
      <c r="AA6513" s="25">
        <v>0</v>
      </c>
      <c r="AB6513" s="25">
        <v>769.01</v>
      </c>
      <c r="AC6513" s="25">
        <v>0</v>
      </c>
      <c r="AD6513" s="25">
        <v>0</v>
      </c>
      <c r="AE6513" s="25">
        <v>0</v>
      </c>
      <c r="AF6513" s="25">
        <v>769.01</v>
      </c>
      <c r="AG6513" s="25">
        <v>0</v>
      </c>
      <c r="AH6513" s="25">
        <v>769.01</v>
      </c>
      <c r="AI6513" s="16" t="s">
        <v>5805</v>
      </c>
    </row>
    <row r="6514" spans="1:35" x14ac:dyDescent="0.25">
      <c r="A6514" s="17">
        <v>129939.03</v>
      </c>
      <c r="B6514" s="18">
        <v>2</v>
      </c>
      <c r="C6514" s="16" t="s">
        <v>73</v>
      </c>
      <c r="D6514" s="21">
        <v>44322</v>
      </c>
      <c r="E6514" s="16" t="s">
        <v>176</v>
      </c>
      <c r="F6514" s="21">
        <v>44322</v>
      </c>
      <c r="G6514" s="16" t="s">
        <v>176</v>
      </c>
      <c r="H6514" s="26" t="s">
        <v>1336</v>
      </c>
      <c r="M6514" s="26" t="s">
        <v>5806</v>
      </c>
      <c r="O6514" s="16" t="s">
        <v>78</v>
      </c>
      <c r="P6514" s="26" t="s">
        <v>78</v>
      </c>
      <c r="T6514" s="23" t="s">
        <v>32</v>
      </c>
      <c r="W6514" s="20" t="s">
        <v>43</v>
      </c>
      <c r="Z6514" s="25">
        <v>0</v>
      </c>
      <c r="AA6514" s="25">
        <v>0</v>
      </c>
      <c r="AB6514" s="25">
        <v>5000</v>
      </c>
      <c r="AC6514" s="25">
        <v>0</v>
      </c>
      <c r="AD6514" s="25">
        <v>0</v>
      </c>
      <c r="AE6514" s="25">
        <v>0</v>
      </c>
      <c r="AF6514" s="25">
        <v>5000</v>
      </c>
      <c r="AG6514" s="25">
        <v>0</v>
      </c>
      <c r="AH6514" s="25">
        <v>5000</v>
      </c>
      <c r="AI6514" s="16" t="s">
        <v>5807</v>
      </c>
    </row>
    <row r="6515" spans="1:35" x14ac:dyDescent="0.25">
      <c r="A6515" s="17">
        <v>129940</v>
      </c>
      <c r="B6515" s="18">
        <v>2</v>
      </c>
      <c r="C6515" s="16" t="s">
        <v>31</v>
      </c>
      <c r="D6515" s="21">
        <v>43818</v>
      </c>
      <c r="E6515" s="16" t="s">
        <v>486</v>
      </c>
      <c r="F6515" s="21">
        <v>44279</v>
      </c>
      <c r="G6515" s="16" t="s">
        <v>75</v>
      </c>
      <c r="H6515" s="26" t="s">
        <v>244</v>
      </c>
      <c r="I6515" s="16" t="s">
        <v>5808</v>
      </c>
      <c r="J6515" s="20" t="s">
        <v>116</v>
      </c>
      <c r="L6515" s="16" t="s">
        <v>116</v>
      </c>
      <c r="M6515" s="26" t="s">
        <v>5809</v>
      </c>
      <c r="O6515" s="16" t="s">
        <v>151</v>
      </c>
      <c r="P6515" s="26" t="s">
        <v>4592</v>
      </c>
      <c r="R6515" s="16" t="s">
        <v>41</v>
      </c>
      <c r="S6515" s="16" t="s">
        <v>42</v>
      </c>
      <c r="T6515" s="22">
        <v>0</v>
      </c>
      <c r="U6515" s="21">
        <v>44176</v>
      </c>
      <c r="W6515" s="20" t="s">
        <v>43</v>
      </c>
      <c r="X6515" s="16" t="s">
        <v>78</v>
      </c>
      <c r="Z6515" s="25">
        <v>0</v>
      </c>
      <c r="AA6515" s="25">
        <v>0</v>
      </c>
      <c r="AB6515" s="25">
        <v>729736</v>
      </c>
      <c r="AC6515" s="25">
        <v>0</v>
      </c>
      <c r="AD6515" s="25">
        <v>0</v>
      </c>
      <c r="AE6515" s="25">
        <v>0</v>
      </c>
      <c r="AF6515" s="25">
        <v>729736</v>
      </c>
      <c r="AG6515" s="25">
        <v>0</v>
      </c>
      <c r="AH6515" s="25">
        <v>729736</v>
      </c>
      <c r="AI6515" s="16" t="s">
        <v>5810</v>
      </c>
    </row>
    <row r="6516" spans="1:35" x14ac:dyDescent="0.25">
      <c r="A6516" s="17">
        <v>129941</v>
      </c>
      <c r="B6516" s="18">
        <v>4</v>
      </c>
      <c r="C6516" s="16" t="s">
        <v>73</v>
      </c>
      <c r="D6516" s="21">
        <v>43819</v>
      </c>
      <c r="E6516" s="16" t="s">
        <v>1610</v>
      </c>
      <c r="F6516" s="21">
        <v>43965</v>
      </c>
      <c r="G6516" s="16" t="s">
        <v>1610</v>
      </c>
      <c r="H6516" s="26" t="s">
        <v>349</v>
      </c>
      <c r="L6516" s="16" t="s">
        <v>110</v>
      </c>
      <c r="M6516" s="26" t="s">
        <v>9754</v>
      </c>
      <c r="O6516" s="16" t="s">
        <v>1612</v>
      </c>
      <c r="T6516" s="23" t="s">
        <v>32</v>
      </c>
      <c r="W6516" s="20" t="s">
        <v>43</v>
      </c>
      <c r="Z6516" s="24" t="s">
        <v>32</v>
      </c>
      <c r="AA6516" s="24" t="s">
        <v>32</v>
      </c>
      <c r="AB6516" s="24" t="s">
        <v>32</v>
      </c>
      <c r="AC6516" s="24" t="s">
        <v>32</v>
      </c>
      <c r="AD6516" s="25">
        <v>0</v>
      </c>
      <c r="AE6516" s="25">
        <v>0</v>
      </c>
      <c r="AF6516" s="25">
        <v>72394</v>
      </c>
      <c r="AG6516" s="25">
        <v>0</v>
      </c>
      <c r="AH6516" s="25">
        <v>72394</v>
      </c>
      <c r="AI6516" s="16" t="s">
        <v>9753</v>
      </c>
    </row>
    <row r="6517" spans="1:35" x14ac:dyDescent="0.25">
      <c r="A6517" s="17">
        <v>129942</v>
      </c>
      <c r="B6517" s="18">
        <v>4</v>
      </c>
      <c r="C6517" s="16" t="s">
        <v>474</v>
      </c>
      <c r="D6517" s="21">
        <v>43819</v>
      </c>
      <c r="E6517" s="16" t="s">
        <v>486</v>
      </c>
      <c r="F6517" s="21">
        <v>44279</v>
      </c>
      <c r="G6517" s="16" t="s">
        <v>75</v>
      </c>
      <c r="H6517" s="26" t="s">
        <v>349</v>
      </c>
      <c r="I6517" s="16" t="s">
        <v>608</v>
      </c>
      <c r="J6517" s="20" t="s">
        <v>116</v>
      </c>
      <c r="L6517" s="16" t="s">
        <v>116</v>
      </c>
      <c r="M6517" s="26" t="s">
        <v>9752</v>
      </c>
      <c r="N6517" s="26" t="s">
        <v>5133</v>
      </c>
      <c r="O6517" s="16" t="s">
        <v>151</v>
      </c>
      <c r="P6517" s="26" t="s">
        <v>198</v>
      </c>
      <c r="R6517" s="16" t="s">
        <v>139</v>
      </c>
      <c r="S6517" s="16" t="s">
        <v>84</v>
      </c>
      <c r="T6517" s="22">
        <v>0</v>
      </c>
      <c r="U6517" s="21">
        <v>43917</v>
      </c>
      <c r="W6517" s="20" t="s">
        <v>43</v>
      </c>
      <c r="X6517" s="16" t="s">
        <v>140</v>
      </c>
      <c r="Z6517" s="24" t="s">
        <v>32</v>
      </c>
      <c r="AA6517" s="24" t="s">
        <v>32</v>
      </c>
      <c r="AB6517" s="24" t="s">
        <v>32</v>
      </c>
      <c r="AC6517" s="24" t="s">
        <v>32</v>
      </c>
      <c r="AD6517" s="25">
        <v>0</v>
      </c>
      <c r="AE6517" s="25">
        <v>0</v>
      </c>
      <c r="AF6517" s="25">
        <v>90200</v>
      </c>
      <c r="AG6517" s="25">
        <v>0</v>
      </c>
      <c r="AH6517" s="25">
        <v>90200</v>
      </c>
      <c r="AI6517" s="16" t="s">
        <v>9751</v>
      </c>
    </row>
    <row r="6518" spans="1:35" x14ac:dyDescent="0.25">
      <c r="A6518" s="17">
        <v>129943</v>
      </c>
      <c r="B6518" s="18">
        <v>1</v>
      </c>
      <c r="C6518" s="16" t="s">
        <v>73</v>
      </c>
      <c r="D6518" s="21">
        <v>43821</v>
      </c>
      <c r="E6518" s="16" t="s">
        <v>1610</v>
      </c>
      <c r="F6518" s="21">
        <v>43965</v>
      </c>
      <c r="G6518" s="16" t="s">
        <v>1610</v>
      </c>
      <c r="H6518" s="26" t="s">
        <v>34</v>
      </c>
      <c r="L6518" s="16" t="s">
        <v>110</v>
      </c>
      <c r="M6518" s="26" t="s">
        <v>9750</v>
      </c>
      <c r="O6518" s="16" t="s">
        <v>1612</v>
      </c>
      <c r="T6518" s="23" t="s">
        <v>32</v>
      </c>
      <c r="W6518" s="20" t="s">
        <v>43</v>
      </c>
      <c r="Z6518" s="24" t="s">
        <v>32</v>
      </c>
      <c r="AA6518" s="24" t="s">
        <v>32</v>
      </c>
      <c r="AB6518" s="24" t="s">
        <v>32</v>
      </c>
      <c r="AC6518" s="24" t="s">
        <v>32</v>
      </c>
      <c r="AD6518" s="25">
        <v>0</v>
      </c>
      <c r="AE6518" s="25">
        <v>0</v>
      </c>
      <c r="AF6518" s="25">
        <v>1076.97</v>
      </c>
      <c r="AG6518" s="25">
        <v>0</v>
      </c>
      <c r="AH6518" s="25">
        <v>1076.97</v>
      </c>
      <c r="AI6518" s="16" t="s">
        <v>9749</v>
      </c>
    </row>
    <row r="6519" spans="1:35" x14ac:dyDescent="0.25">
      <c r="A6519" s="17">
        <v>129945</v>
      </c>
      <c r="B6519" s="18">
        <v>1</v>
      </c>
      <c r="C6519" s="16" t="s">
        <v>73</v>
      </c>
      <c r="D6519" s="21">
        <v>43821</v>
      </c>
      <c r="E6519" s="16" t="s">
        <v>1610</v>
      </c>
      <c r="F6519" s="21">
        <v>43965</v>
      </c>
      <c r="G6519" s="16" t="s">
        <v>1610</v>
      </c>
      <c r="H6519" s="26" t="s">
        <v>182</v>
      </c>
      <c r="L6519" s="16" t="s">
        <v>110</v>
      </c>
      <c r="M6519" s="26" t="s">
        <v>9748</v>
      </c>
      <c r="O6519" s="16" t="s">
        <v>1612</v>
      </c>
      <c r="T6519" s="23" t="s">
        <v>32</v>
      </c>
      <c r="W6519" s="20" t="s">
        <v>43</v>
      </c>
      <c r="Z6519" s="24" t="s">
        <v>32</v>
      </c>
      <c r="AA6519" s="24" t="s">
        <v>32</v>
      </c>
      <c r="AB6519" s="24" t="s">
        <v>32</v>
      </c>
      <c r="AC6519" s="24" t="s">
        <v>32</v>
      </c>
      <c r="AD6519" s="25">
        <v>0</v>
      </c>
      <c r="AE6519" s="25">
        <v>0</v>
      </c>
      <c r="AF6519" s="25">
        <v>15000</v>
      </c>
      <c r="AG6519" s="25">
        <v>0</v>
      </c>
      <c r="AH6519" s="25">
        <v>15000</v>
      </c>
      <c r="AI6519" s="16" t="s">
        <v>9747</v>
      </c>
    </row>
    <row r="6520" spans="1:35" x14ac:dyDescent="0.25">
      <c r="A6520" s="17">
        <v>129946</v>
      </c>
      <c r="B6520" s="18">
        <v>2</v>
      </c>
      <c r="C6520" s="16" t="s">
        <v>73</v>
      </c>
      <c r="D6520" s="21">
        <v>43821</v>
      </c>
      <c r="E6520" s="16" t="s">
        <v>1610</v>
      </c>
      <c r="F6520" s="21">
        <v>43965</v>
      </c>
      <c r="G6520" s="16" t="s">
        <v>1610</v>
      </c>
      <c r="H6520" s="26" t="s">
        <v>286</v>
      </c>
      <c r="L6520" s="16" t="s">
        <v>110</v>
      </c>
      <c r="M6520" s="26" t="s">
        <v>9746</v>
      </c>
      <c r="O6520" s="16" t="s">
        <v>1612</v>
      </c>
      <c r="T6520" s="23" t="s">
        <v>32</v>
      </c>
      <c r="W6520" s="20" t="s">
        <v>43</v>
      </c>
      <c r="Z6520" s="24" t="s">
        <v>32</v>
      </c>
      <c r="AA6520" s="24" t="s">
        <v>32</v>
      </c>
      <c r="AB6520" s="24" t="s">
        <v>32</v>
      </c>
      <c r="AC6520" s="24" t="s">
        <v>32</v>
      </c>
      <c r="AD6520" s="25">
        <v>0</v>
      </c>
      <c r="AE6520" s="25">
        <v>0</v>
      </c>
      <c r="AF6520" s="25">
        <v>60942</v>
      </c>
      <c r="AG6520" s="25">
        <v>0</v>
      </c>
      <c r="AH6520" s="25">
        <v>60942</v>
      </c>
      <c r="AI6520" s="16" t="s">
        <v>9745</v>
      </c>
    </row>
    <row r="6521" spans="1:35" x14ac:dyDescent="0.25">
      <c r="A6521" s="17">
        <v>129947</v>
      </c>
      <c r="B6521" s="18">
        <v>1</v>
      </c>
      <c r="C6521" s="16" t="s">
        <v>73</v>
      </c>
      <c r="D6521" s="21">
        <v>43825</v>
      </c>
      <c r="E6521" s="16" t="s">
        <v>1610</v>
      </c>
      <c r="F6521" s="21">
        <v>43825</v>
      </c>
      <c r="G6521" s="16" t="s">
        <v>1610</v>
      </c>
      <c r="H6521" s="26" t="s">
        <v>34</v>
      </c>
      <c r="L6521" s="16" t="s">
        <v>110</v>
      </c>
      <c r="M6521" s="26" t="s">
        <v>9744</v>
      </c>
      <c r="O6521" s="16" t="s">
        <v>1612</v>
      </c>
      <c r="T6521" s="23" t="s">
        <v>32</v>
      </c>
      <c r="W6521" s="20" t="s">
        <v>43</v>
      </c>
      <c r="Z6521" s="24" t="s">
        <v>32</v>
      </c>
      <c r="AA6521" s="24" t="s">
        <v>32</v>
      </c>
      <c r="AB6521" s="24" t="s">
        <v>32</v>
      </c>
      <c r="AC6521" s="24" t="s">
        <v>32</v>
      </c>
      <c r="AD6521" s="25">
        <v>0</v>
      </c>
      <c r="AE6521" s="25">
        <v>0</v>
      </c>
      <c r="AF6521" s="25">
        <v>2318.9499999999998</v>
      </c>
      <c r="AG6521" s="25">
        <v>0</v>
      </c>
      <c r="AH6521" s="25">
        <v>2318.9499999999998</v>
      </c>
      <c r="AI6521" s="16" t="s">
        <v>9743</v>
      </c>
    </row>
    <row r="6522" spans="1:35" x14ac:dyDescent="0.25">
      <c r="A6522" s="17">
        <v>129948</v>
      </c>
      <c r="B6522" s="18">
        <v>3</v>
      </c>
      <c r="C6522" s="16" t="s">
        <v>73</v>
      </c>
      <c r="D6522" s="21">
        <v>43825</v>
      </c>
      <c r="E6522" s="16" t="s">
        <v>1610</v>
      </c>
      <c r="F6522" s="21">
        <v>43965</v>
      </c>
      <c r="G6522" s="16" t="s">
        <v>1610</v>
      </c>
      <c r="H6522" s="26" t="s">
        <v>98</v>
      </c>
      <c r="L6522" s="16" t="s">
        <v>110</v>
      </c>
      <c r="M6522" s="26" t="s">
        <v>9742</v>
      </c>
      <c r="O6522" s="16" t="s">
        <v>1612</v>
      </c>
      <c r="T6522" s="23" t="s">
        <v>32</v>
      </c>
      <c r="W6522" s="20" t="s">
        <v>43</v>
      </c>
      <c r="Z6522" s="24" t="s">
        <v>32</v>
      </c>
      <c r="AA6522" s="24" t="s">
        <v>32</v>
      </c>
      <c r="AB6522" s="24" t="s">
        <v>32</v>
      </c>
      <c r="AC6522" s="24" t="s">
        <v>32</v>
      </c>
      <c r="AD6522" s="25">
        <v>0</v>
      </c>
      <c r="AE6522" s="25">
        <v>0</v>
      </c>
      <c r="AF6522" s="25">
        <v>57783.5</v>
      </c>
      <c r="AG6522" s="25">
        <v>0</v>
      </c>
      <c r="AH6522" s="25">
        <v>57783.5</v>
      </c>
      <c r="AI6522" s="16" t="s">
        <v>9741</v>
      </c>
    </row>
    <row r="6523" spans="1:35" x14ac:dyDescent="0.25">
      <c r="A6523" s="17">
        <v>129950</v>
      </c>
      <c r="B6523" s="18">
        <v>1</v>
      </c>
      <c r="C6523" s="16" t="s">
        <v>73</v>
      </c>
      <c r="D6523" s="21">
        <v>43825</v>
      </c>
      <c r="E6523" s="16" t="s">
        <v>1610</v>
      </c>
      <c r="F6523" s="21">
        <v>43965</v>
      </c>
      <c r="G6523" s="16" t="s">
        <v>1610</v>
      </c>
      <c r="H6523" s="26" t="s">
        <v>34</v>
      </c>
      <c r="L6523" s="16" t="s">
        <v>110</v>
      </c>
      <c r="M6523" s="26" t="s">
        <v>9740</v>
      </c>
      <c r="O6523" s="16" t="s">
        <v>1612</v>
      </c>
      <c r="T6523" s="23" t="s">
        <v>32</v>
      </c>
      <c r="W6523" s="20" t="s">
        <v>43</v>
      </c>
      <c r="Z6523" s="24" t="s">
        <v>32</v>
      </c>
      <c r="AA6523" s="24" t="s">
        <v>32</v>
      </c>
      <c r="AB6523" s="24" t="s">
        <v>32</v>
      </c>
      <c r="AC6523" s="24" t="s">
        <v>32</v>
      </c>
      <c r="AD6523" s="25">
        <v>0</v>
      </c>
      <c r="AE6523" s="25">
        <v>0</v>
      </c>
      <c r="AF6523" s="25">
        <v>109925.05</v>
      </c>
      <c r="AG6523" s="25">
        <v>0</v>
      </c>
      <c r="AH6523" s="25">
        <v>109925.05</v>
      </c>
      <c r="AI6523" s="16" t="s">
        <v>9739</v>
      </c>
    </row>
    <row r="6524" spans="1:35" x14ac:dyDescent="0.25">
      <c r="A6524" s="17">
        <v>129951</v>
      </c>
      <c r="B6524" s="18">
        <v>4</v>
      </c>
      <c r="C6524" s="16" t="s">
        <v>73</v>
      </c>
      <c r="D6524" s="21">
        <v>43825</v>
      </c>
      <c r="E6524" s="16" t="s">
        <v>4541</v>
      </c>
      <c r="F6524" s="21">
        <v>44279</v>
      </c>
      <c r="G6524" s="16" t="s">
        <v>75</v>
      </c>
      <c r="H6524" s="26" t="s">
        <v>258</v>
      </c>
      <c r="M6524" s="26" t="s">
        <v>9738</v>
      </c>
      <c r="O6524" s="16" t="s">
        <v>4543</v>
      </c>
      <c r="T6524" s="23" t="s">
        <v>32</v>
      </c>
      <c r="W6524" s="20" t="s">
        <v>43</v>
      </c>
      <c r="Z6524" s="24" t="s">
        <v>32</v>
      </c>
      <c r="AA6524" s="24" t="s">
        <v>32</v>
      </c>
      <c r="AB6524" s="24" t="s">
        <v>32</v>
      </c>
      <c r="AC6524" s="24" t="s">
        <v>32</v>
      </c>
      <c r="AD6524" s="25">
        <v>0</v>
      </c>
      <c r="AE6524" s="25">
        <v>0</v>
      </c>
      <c r="AF6524" s="25">
        <v>1080000</v>
      </c>
      <c r="AG6524" s="25">
        <v>0</v>
      </c>
      <c r="AH6524" s="25">
        <v>1080000</v>
      </c>
      <c r="AI6524" s="16" t="s">
        <v>9737</v>
      </c>
    </row>
    <row r="6525" spans="1:35" x14ac:dyDescent="0.25">
      <c r="A6525" s="17">
        <v>129954</v>
      </c>
      <c r="B6525" s="18">
        <v>1</v>
      </c>
      <c r="C6525" s="16" t="s">
        <v>73</v>
      </c>
      <c r="D6525" s="21">
        <v>43825</v>
      </c>
      <c r="E6525" s="16" t="s">
        <v>7506</v>
      </c>
      <c r="F6525" s="21">
        <v>43825</v>
      </c>
      <c r="G6525" s="16" t="s">
        <v>7506</v>
      </c>
      <c r="H6525" s="26" t="s">
        <v>182</v>
      </c>
      <c r="M6525" s="26" t="s">
        <v>9736</v>
      </c>
      <c r="O6525" s="16" t="s">
        <v>1171</v>
      </c>
      <c r="P6525" s="26" t="s">
        <v>1062</v>
      </c>
      <c r="T6525" s="23" t="s">
        <v>32</v>
      </c>
      <c r="W6525" s="20" t="s">
        <v>43</v>
      </c>
      <c r="Z6525" s="24" t="s">
        <v>32</v>
      </c>
      <c r="AA6525" s="24" t="s">
        <v>32</v>
      </c>
      <c r="AB6525" s="24" t="s">
        <v>32</v>
      </c>
      <c r="AC6525" s="24" t="s">
        <v>32</v>
      </c>
      <c r="AD6525" s="25">
        <v>0</v>
      </c>
      <c r="AE6525" s="25">
        <v>0</v>
      </c>
      <c r="AF6525" s="25">
        <v>42055</v>
      </c>
      <c r="AG6525" s="25">
        <v>0</v>
      </c>
      <c r="AH6525" s="25">
        <v>42055</v>
      </c>
      <c r="AI6525" s="16" t="s">
        <v>9735</v>
      </c>
    </row>
    <row r="6526" spans="1:35" x14ac:dyDescent="0.25">
      <c r="A6526" s="17">
        <v>129961</v>
      </c>
      <c r="B6526" s="18">
        <v>6</v>
      </c>
      <c r="C6526" s="16" t="s">
        <v>73</v>
      </c>
      <c r="D6526" s="21">
        <v>43826</v>
      </c>
      <c r="E6526" s="16" t="s">
        <v>1610</v>
      </c>
      <c r="F6526" s="21">
        <v>43965</v>
      </c>
      <c r="G6526" s="16" t="s">
        <v>1610</v>
      </c>
      <c r="H6526" s="26" t="s">
        <v>76</v>
      </c>
      <c r="L6526" s="16" t="s">
        <v>110</v>
      </c>
      <c r="M6526" s="26" t="s">
        <v>9734</v>
      </c>
      <c r="O6526" s="16" t="s">
        <v>1612</v>
      </c>
      <c r="T6526" s="23" t="s">
        <v>32</v>
      </c>
      <c r="W6526" s="20" t="s">
        <v>43</v>
      </c>
      <c r="Z6526" s="24" t="s">
        <v>32</v>
      </c>
      <c r="AA6526" s="24" t="s">
        <v>32</v>
      </c>
      <c r="AB6526" s="24" t="s">
        <v>32</v>
      </c>
      <c r="AC6526" s="24" t="s">
        <v>32</v>
      </c>
      <c r="AD6526" s="25">
        <v>0</v>
      </c>
      <c r="AE6526" s="25">
        <v>0</v>
      </c>
      <c r="AF6526" s="25">
        <v>75185</v>
      </c>
      <c r="AG6526" s="25">
        <v>0</v>
      </c>
      <c r="AH6526" s="25">
        <v>75185</v>
      </c>
      <c r="AI6526" s="16" t="s">
        <v>9733</v>
      </c>
    </row>
    <row r="6527" spans="1:35" x14ac:dyDescent="0.25">
      <c r="A6527" s="17">
        <v>129962</v>
      </c>
      <c r="B6527" s="18">
        <v>1</v>
      </c>
      <c r="C6527" s="16" t="s">
        <v>73</v>
      </c>
      <c r="D6527" s="21">
        <v>43826</v>
      </c>
      <c r="E6527" s="16" t="s">
        <v>1610</v>
      </c>
      <c r="F6527" s="21">
        <v>43826</v>
      </c>
      <c r="G6527" s="16" t="s">
        <v>1610</v>
      </c>
      <c r="H6527" s="26" t="s">
        <v>1163</v>
      </c>
      <c r="L6527" s="16" t="s">
        <v>110</v>
      </c>
      <c r="M6527" s="26" t="s">
        <v>9732</v>
      </c>
      <c r="O6527" s="16" t="s">
        <v>1612</v>
      </c>
      <c r="T6527" s="23" t="s">
        <v>32</v>
      </c>
      <c r="W6527" s="20" t="s">
        <v>43</v>
      </c>
      <c r="Z6527" s="24" t="s">
        <v>32</v>
      </c>
      <c r="AA6527" s="24" t="s">
        <v>32</v>
      </c>
      <c r="AB6527" s="24" t="s">
        <v>32</v>
      </c>
      <c r="AC6527" s="24" t="s">
        <v>32</v>
      </c>
      <c r="AD6527" s="25">
        <v>0</v>
      </c>
      <c r="AE6527" s="25">
        <v>0</v>
      </c>
      <c r="AF6527" s="25">
        <v>60424</v>
      </c>
      <c r="AG6527" s="25">
        <v>0</v>
      </c>
      <c r="AH6527" s="25">
        <v>60424</v>
      </c>
      <c r="AI6527" s="16" t="s">
        <v>9731</v>
      </c>
    </row>
    <row r="6528" spans="1:35" x14ac:dyDescent="0.25">
      <c r="A6528" s="17">
        <v>129963</v>
      </c>
      <c r="B6528" s="18">
        <v>3</v>
      </c>
      <c r="C6528" s="16" t="s">
        <v>73</v>
      </c>
      <c r="D6528" s="21">
        <v>43826</v>
      </c>
      <c r="E6528" s="16" t="s">
        <v>1610</v>
      </c>
      <c r="F6528" s="21">
        <v>43965</v>
      </c>
      <c r="G6528" s="16" t="s">
        <v>1610</v>
      </c>
      <c r="H6528" s="26" t="s">
        <v>98</v>
      </c>
      <c r="L6528" s="16" t="s">
        <v>110</v>
      </c>
      <c r="M6528" s="26" t="s">
        <v>5811</v>
      </c>
      <c r="O6528" s="16" t="s">
        <v>1612</v>
      </c>
      <c r="T6528" s="23" t="s">
        <v>32</v>
      </c>
      <c r="W6528" s="20" t="s">
        <v>43</v>
      </c>
      <c r="Z6528" s="25">
        <v>0</v>
      </c>
      <c r="AA6528" s="25">
        <v>0</v>
      </c>
      <c r="AB6528" s="25">
        <v>7960</v>
      </c>
      <c r="AC6528" s="25">
        <v>0</v>
      </c>
      <c r="AD6528" s="25">
        <v>0</v>
      </c>
      <c r="AE6528" s="25">
        <v>0</v>
      </c>
      <c r="AF6528" s="25">
        <v>30310</v>
      </c>
      <c r="AG6528" s="25">
        <v>0</v>
      </c>
      <c r="AH6528" s="25">
        <v>30310</v>
      </c>
      <c r="AI6528" s="16" t="s">
        <v>5812</v>
      </c>
    </row>
    <row r="6529" spans="1:35" x14ac:dyDescent="0.25">
      <c r="A6529" s="17">
        <v>129964</v>
      </c>
      <c r="B6529" s="18">
        <v>3</v>
      </c>
      <c r="C6529" s="16" t="s">
        <v>73</v>
      </c>
      <c r="D6529" s="21">
        <v>43826</v>
      </c>
      <c r="E6529" s="16" t="s">
        <v>1610</v>
      </c>
      <c r="F6529" s="21">
        <v>43965</v>
      </c>
      <c r="G6529" s="16" t="s">
        <v>1610</v>
      </c>
      <c r="H6529" s="26" t="s">
        <v>98</v>
      </c>
      <c r="L6529" s="16" t="s">
        <v>110</v>
      </c>
      <c r="M6529" s="26" t="s">
        <v>9730</v>
      </c>
      <c r="O6529" s="16" t="s">
        <v>1612</v>
      </c>
      <c r="T6529" s="23" t="s">
        <v>32</v>
      </c>
      <c r="W6529" s="20" t="s">
        <v>43</v>
      </c>
      <c r="Z6529" s="24" t="s">
        <v>32</v>
      </c>
      <c r="AA6529" s="24" t="s">
        <v>32</v>
      </c>
      <c r="AB6529" s="24" t="s">
        <v>32</v>
      </c>
      <c r="AC6529" s="24" t="s">
        <v>32</v>
      </c>
      <c r="AD6529" s="25">
        <v>0</v>
      </c>
      <c r="AE6529" s="25">
        <v>0</v>
      </c>
      <c r="AF6529" s="25">
        <v>6610</v>
      </c>
      <c r="AG6529" s="25">
        <v>0</v>
      </c>
      <c r="AH6529" s="25">
        <v>6610</v>
      </c>
      <c r="AI6529" s="16" t="s">
        <v>9729</v>
      </c>
    </row>
    <row r="6530" spans="1:35" x14ac:dyDescent="0.25">
      <c r="A6530" s="17">
        <v>129965</v>
      </c>
      <c r="B6530" s="18">
        <v>3</v>
      </c>
      <c r="C6530" s="16" t="s">
        <v>73</v>
      </c>
      <c r="D6530" s="21">
        <v>43826</v>
      </c>
      <c r="E6530" s="16" t="s">
        <v>1610</v>
      </c>
      <c r="F6530" s="21">
        <v>43965</v>
      </c>
      <c r="G6530" s="16" t="s">
        <v>1610</v>
      </c>
      <c r="H6530" s="26" t="s">
        <v>98</v>
      </c>
      <c r="L6530" s="16" t="s">
        <v>110</v>
      </c>
      <c r="M6530" s="26" t="s">
        <v>5813</v>
      </c>
      <c r="O6530" s="16" t="s">
        <v>1612</v>
      </c>
      <c r="T6530" s="23" t="s">
        <v>32</v>
      </c>
      <c r="W6530" s="20" t="s">
        <v>43</v>
      </c>
      <c r="Z6530" s="25">
        <v>0</v>
      </c>
      <c r="AA6530" s="25">
        <v>0</v>
      </c>
      <c r="AB6530" s="25">
        <v>43120</v>
      </c>
      <c r="AC6530" s="25">
        <v>0</v>
      </c>
      <c r="AD6530" s="25">
        <v>0</v>
      </c>
      <c r="AE6530" s="25">
        <v>0</v>
      </c>
      <c r="AF6530" s="25">
        <v>127455.5</v>
      </c>
      <c r="AG6530" s="25">
        <v>0</v>
      </c>
      <c r="AH6530" s="25">
        <v>127455.5</v>
      </c>
      <c r="AI6530" s="16" t="s">
        <v>5814</v>
      </c>
    </row>
    <row r="6531" spans="1:35" x14ac:dyDescent="0.25">
      <c r="A6531" s="17">
        <v>129967</v>
      </c>
      <c r="B6531" s="18">
        <v>1</v>
      </c>
      <c r="C6531" s="16" t="s">
        <v>73</v>
      </c>
      <c r="D6531" s="21">
        <v>43826</v>
      </c>
      <c r="E6531" s="16" t="s">
        <v>1610</v>
      </c>
      <c r="F6531" s="21">
        <v>43965</v>
      </c>
      <c r="G6531" s="16" t="s">
        <v>1610</v>
      </c>
      <c r="H6531" s="26" t="s">
        <v>1163</v>
      </c>
      <c r="L6531" s="16" t="s">
        <v>110</v>
      </c>
      <c r="M6531" s="26" t="s">
        <v>9728</v>
      </c>
      <c r="O6531" s="16" t="s">
        <v>1612</v>
      </c>
      <c r="T6531" s="23" t="s">
        <v>32</v>
      </c>
      <c r="W6531" s="20" t="s">
        <v>43</v>
      </c>
      <c r="Z6531" s="24" t="s">
        <v>32</v>
      </c>
      <c r="AA6531" s="24" t="s">
        <v>32</v>
      </c>
      <c r="AB6531" s="24" t="s">
        <v>32</v>
      </c>
      <c r="AC6531" s="24" t="s">
        <v>32</v>
      </c>
      <c r="AD6531" s="25">
        <v>0</v>
      </c>
      <c r="AE6531" s="25">
        <v>0</v>
      </c>
      <c r="AF6531" s="25">
        <v>42664.5</v>
      </c>
      <c r="AG6531" s="25">
        <v>0</v>
      </c>
      <c r="AH6531" s="25">
        <v>42664.5</v>
      </c>
      <c r="AI6531" s="16" t="s">
        <v>9727</v>
      </c>
    </row>
    <row r="6532" spans="1:35" x14ac:dyDescent="0.25">
      <c r="A6532" s="17">
        <v>129968</v>
      </c>
      <c r="B6532" s="18">
        <v>2</v>
      </c>
      <c r="C6532" s="16" t="s">
        <v>73</v>
      </c>
      <c r="D6532" s="21">
        <v>43826</v>
      </c>
      <c r="E6532" s="16" t="s">
        <v>1610</v>
      </c>
      <c r="F6532" s="21">
        <v>43965</v>
      </c>
      <c r="G6532" s="16" t="s">
        <v>1610</v>
      </c>
      <c r="H6532" s="26" t="s">
        <v>1336</v>
      </c>
      <c r="L6532" s="16" t="s">
        <v>110</v>
      </c>
      <c r="M6532" s="26" t="s">
        <v>9726</v>
      </c>
      <c r="O6532" s="16" t="s">
        <v>1612</v>
      </c>
      <c r="T6532" s="23" t="s">
        <v>32</v>
      </c>
      <c r="W6532" s="20" t="s">
        <v>43</v>
      </c>
      <c r="Z6532" s="24" t="s">
        <v>32</v>
      </c>
      <c r="AA6532" s="24" t="s">
        <v>32</v>
      </c>
      <c r="AB6532" s="24" t="s">
        <v>32</v>
      </c>
      <c r="AC6532" s="24" t="s">
        <v>32</v>
      </c>
      <c r="AD6532" s="25">
        <v>0</v>
      </c>
      <c r="AE6532" s="25">
        <v>0</v>
      </c>
      <c r="AF6532" s="25">
        <v>172975.75</v>
      </c>
      <c r="AG6532" s="25">
        <v>0</v>
      </c>
      <c r="AH6532" s="25">
        <v>172975.75</v>
      </c>
      <c r="AI6532" s="16" t="s">
        <v>9725</v>
      </c>
    </row>
    <row r="6533" spans="1:35" ht="90" x14ac:dyDescent="0.25">
      <c r="A6533" s="17">
        <v>129969</v>
      </c>
      <c r="B6533" s="18">
        <v>4</v>
      </c>
      <c r="C6533" s="16" t="s">
        <v>73</v>
      </c>
      <c r="D6533" s="21">
        <v>43826</v>
      </c>
      <c r="E6533" s="16" t="s">
        <v>1409</v>
      </c>
      <c r="F6533" s="21">
        <v>44215</v>
      </c>
      <c r="G6533" s="16" t="s">
        <v>75</v>
      </c>
      <c r="H6533" s="26" t="s">
        <v>92</v>
      </c>
      <c r="M6533" s="26" t="s">
        <v>5815</v>
      </c>
      <c r="N6533" s="26" t="s">
        <v>5816</v>
      </c>
      <c r="O6533" s="16" t="s">
        <v>60</v>
      </c>
      <c r="P6533" s="26" t="s">
        <v>188</v>
      </c>
      <c r="R6533" s="16" t="s">
        <v>139</v>
      </c>
      <c r="S6533" s="16" t="s">
        <v>84</v>
      </c>
      <c r="T6533" s="22">
        <v>2.66</v>
      </c>
      <c r="W6533" s="20" t="s">
        <v>43</v>
      </c>
      <c r="X6533" s="16" t="s">
        <v>78</v>
      </c>
      <c r="Z6533" s="25">
        <v>35000</v>
      </c>
      <c r="AA6533" s="25">
        <v>0</v>
      </c>
      <c r="AB6533" s="25">
        <v>0</v>
      </c>
      <c r="AC6533" s="25">
        <v>0</v>
      </c>
      <c r="AD6533" s="25">
        <v>35000</v>
      </c>
      <c r="AE6533" s="25">
        <v>0</v>
      </c>
      <c r="AF6533" s="25">
        <v>0</v>
      </c>
      <c r="AG6533" s="25">
        <v>0</v>
      </c>
      <c r="AH6533" s="25">
        <v>35000</v>
      </c>
      <c r="AI6533" s="16" t="s">
        <v>5817</v>
      </c>
    </row>
    <row r="6534" spans="1:35" ht="105" x14ac:dyDescent="0.25">
      <c r="A6534" s="17">
        <v>129970</v>
      </c>
      <c r="B6534" s="18">
        <v>1</v>
      </c>
      <c r="C6534" s="16" t="s">
        <v>73</v>
      </c>
      <c r="D6534" s="21">
        <v>43833</v>
      </c>
      <c r="E6534" s="16" t="s">
        <v>1022</v>
      </c>
      <c r="F6534" s="21">
        <v>44215</v>
      </c>
      <c r="G6534" s="16" t="s">
        <v>75</v>
      </c>
      <c r="H6534" s="26" t="s">
        <v>320</v>
      </c>
      <c r="M6534" s="26" t="s">
        <v>5818</v>
      </c>
      <c r="N6534" s="26" t="s">
        <v>5819</v>
      </c>
      <c r="O6534" s="16" t="s">
        <v>60</v>
      </c>
      <c r="P6534" s="26" t="s">
        <v>1420</v>
      </c>
      <c r="T6534" s="22">
        <v>0</v>
      </c>
      <c r="W6534" s="20" t="s">
        <v>43</v>
      </c>
      <c r="Z6534" s="25">
        <v>250000</v>
      </c>
      <c r="AA6534" s="25">
        <v>0</v>
      </c>
      <c r="AB6534" s="25">
        <v>0</v>
      </c>
      <c r="AC6534" s="25">
        <v>0</v>
      </c>
      <c r="AD6534" s="25">
        <v>250000</v>
      </c>
      <c r="AE6534" s="25">
        <v>0</v>
      </c>
      <c r="AF6534" s="25">
        <v>0</v>
      </c>
      <c r="AG6534" s="25">
        <v>0</v>
      </c>
      <c r="AH6534" s="25">
        <v>250000</v>
      </c>
    </row>
    <row r="6535" spans="1:35" ht="30" x14ac:dyDescent="0.25">
      <c r="A6535" s="17">
        <v>129973</v>
      </c>
      <c r="B6535" s="18">
        <v>4</v>
      </c>
      <c r="C6535" s="16" t="s">
        <v>73</v>
      </c>
      <c r="D6535" s="21">
        <v>43837</v>
      </c>
      <c r="E6535" s="16" t="s">
        <v>108</v>
      </c>
      <c r="F6535" s="21">
        <v>43839</v>
      </c>
      <c r="G6535" s="16" t="s">
        <v>108</v>
      </c>
      <c r="H6535" s="26" t="s">
        <v>634</v>
      </c>
      <c r="L6535" s="16" t="s">
        <v>110</v>
      </c>
      <c r="M6535" s="26" t="s">
        <v>9724</v>
      </c>
      <c r="N6535" s="26" t="s">
        <v>9723</v>
      </c>
      <c r="O6535" s="16" t="s">
        <v>5777</v>
      </c>
      <c r="P6535" s="26" t="s">
        <v>67</v>
      </c>
      <c r="T6535" s="23" t="s">
        <v>32</v>
      </c>
      <c r="W6535" s="20" t="s">
        <v>43</v>
      </c>
      <c r="Z6535" s="24" t="s">
        <v>32</v>
      </c>
      <c r="AA6535" s="24" t="s">
        <v>32</v>
      </c>
      <c r="AB6535" s="24" t="s">
        <v>32</v>
      </c>
      <c r="AC6535" s="24" t="s">
        <v>32</v>
      </c>
      <c r="AD6535" s="25">
        <v>0</v>
      </c>
      <c r="AE6535" s="25">
        <v>0</v>
      </c>
      <c r="AF6535" s="25">
        <v>353000</v>
      </c>
      <c r="AG6535" s="25">
        <v>0</v>
      </c>
      <c r="AH6535" s="25">
        <v>353000</v>
      </c>
      <c r="AI6535" s="16" t="s">
        <v>9722</v>
      </c>
    </row>
    <row r="6536" spans="1:35" x14ac:dyDescent="0.25">
      <c r="A6536" s="17">
        <v>129974</v>
      </c>
      <c r="B6536" s="18">
        <v>2</v>
      </c>
      <c r="C6536" s="16" t="s">
        <v>73</v>
      </c>
      <c r="D6536" s="21">
        <v>43837</v>
      </c>
      <c r="E6536" s="16" t="s">
        <v>1610</v>
      </c>
      <c r="F6536" s="21">
        <v>43965</v>
      </c>
      <c r="G6536" s="16" t="s">
        <v>1610</v>
      </c>
      <c r="H6536" s="26" t="s">
        <v>286</v>
      </c>
      <c r="L6536" s="16" t="s">
        <v>110</v>
      </c>
      <c r="M6536" s="26" t="s">
        <v>9721</v>
      </c>
      <c r="O6536" s="16" t="s">
        <v>1612</v>
      </c>
      <c r="T6536" s="23" t="s">
        <v>32</v>
      </c>
      <c r="W6536" s="20" t="s">
        <v>43</v>
      </c>
      <c r="Z6536" s="24" t="s">
        <v>32</v>
      </c>
      <c r="AA6536" s="24" t="s">
        <v>32</v>
      </c>
      <c r="AB6536" s="24" t="s">
        <v>32</v>
      </c>
      <c r="AC6536" s="24" t="s">
        <v>32</v>
      </c>
      <c r="AD6536" s="25">
        <v>0</v>
      </c>
      <c r="AE6536" s="25">
        <v>0</v>
      </c>
      <c r="AF6536" s="25">
        <v>458315</v>
      </c>
      <c r="AG6536" s="25">
        <v>0</v>
      </c>
      <c r="AH6536" s="25">
        <v>458315</v>
      </c>
      <c r="AI6536" s="16" t="s">
        <v>9720</v>
      </c>
    </row>
    <row r="6537" spans="1:35" ht="90" x14ac:dyDescent="0.25">
      <c r="A6537" s="17">
        <v>129976</v>
      </c>
      <c r="B6537" s="18">
        <v>1</v>
      </c>
      <c r="C6537" s="16" t="s">
        <v>73</v>
      </c>
      <c r="D6537" s="21">
        <v>43837</v>
      </c>
      <c r="E6537" s="16" t="s">
        <v>108</v>
      </c>
      <c r="F6537" s="21">
        <v>43839</v>
      </c>
      <c r="G6537" s="16" t="s">
        <v>108</v>
      </c>
      <c r="H6537" s="26" t="s">
        <v>317</v>
      </c>
      <c r="L6537" s="16" t="s">
        <v>110</v>
      </c>
      <c r="M6537" s="26" t="s">
        <v>9719</v>
      </c>
      <c r="N6537" s="26" t="s">
        <v>9718</v>
      </c>
      <c r="O6537" s="16" t="s">
        <v>5777</v>
      </c>
      <c r="P6537" s="26" t="s">
        <v>67</v>
      </c>
      <c r="T6537" s="23" t="s">
        <v>32</v>
      </c>
      <c r="W6537" s="20" t="s">
        <v>43</v>
      </c>
      <c r="Z6537" s="24" t="s">
        <v>32</v>
      </c>
      <c r="AA6537" s="24" t="s">
        <v>32</v>
      </c>
      <c r="AB6537" s="24" t="s">
        <v>32</v>
      </c>
      <c r="AC6537" s="24" t="s">
        <v>32</v>
      </c>
      <c r="AD6537" s="25">
        <v>0</v>
      </c>
      <c r="AE6537" s="25">
        <v>0</v>
      </c>
      <c r="AF6537" s="25">
        <v>1208716</v>
      </c>
      <c r="AG6537" s="25">
        <v>0</v>
      </c>
      <c r="AH6537" s="25">
        <v>1208716</v>
      </c>
      <c r="AI6537" s="16" t="s">
        <v>9717</v>
      </c>
    </row>
    <row r="6538" spans="1:35" x14ac:dyDescent="0.25">
      <c r="A6538" s="17">
        <v>129977</v>
      </c>
      <c r="B6538" s="18">
        <v>2</v>
      </c>
      <c r="C6538" s="16" t="s">
        <v>73</v>
      </c>
      <c r="D6538" s="21">
        <v>43837</v>
      </c>
      <c r="E6538" s="16" t="s">
        <v>1610</v>
      </c>
      <c r="F6538" s="21">
        <v>43965</v>
      </c>
      <c r="G6538" s="16" t="s">
        <v>1610</v>
      </c>
      <c r="H6538" s="26" t="s">
        <v>286</v>
      </c>
      <c r="L6538" s="16" t="s">
        <v>110</v>
      </c>
      <c r="M6538" s="26" t="s">
        <v>9716</v>
      </c>
      <c r="O6538" s="16" t="s">
        <v>1612</v>
      </c>
      <c r="T6538" s="23" t="s">
        <v>32</v>
      </c>
      <c r="W6538" s="20" t="s">
        <v>43</v>
      </c>
      <c r="Z6538" s="24" t="s">
        <v>32</v>
      </c>
      <c r="AA6538" s="24" t="s">
        <v>32</v>
      </c>
      <c r="AB6538" s="24" t="s">
        <v>32</v>
      </c>
      <c r="AC6538" s="24" t="s">
        <v>32</v>
      </c>
      <c r="AD6538" s="25">
        <v>0</v>
      </c>
      <c r="AE6538" s="25">
        <v>0</v>
      </c>
      <c r="AF6538" s="25">
        <v>79489.240000000005</v>
      </c>
      <c r="AG6538" s="25">
        <v>0</v>
      </c>
      <c r="AH6538" s="25">
        <v>79489.240000000005</v>
      </c>
      <c r="AI6538" s="16" t="s">
        <v>9715</v>
      </c>
    </row>
    <row r="6539" spans="1:35" x14ac:dyDescent="0.25">
      <c r="A6539" s="17">
        <v>129978</v>
      </c>
      <c r="B6539" s="18">
        <v>4</v>
      </c>
      <c r="C6539" s="16" t="s">
        <v>73</v>
      </c>
      <c r="D6539" s="21">
        <v>43837</v>
      </c>
      <c r="E6539" s="16" t="s">
        <v>1610</v>
      </c>
      <c r="F6539" s="21">
        <v>43965</v>
      </c>
      <c r="G6539" s="16" t="s">
        <v>1610</v>
      </c>
      <c r="H6539" s="26" t="s">
        <v>126</v>
      </c>
      <c r="L6539" s="16" t="s">
        <v>110</v>
      </c>
      <c r="M6539" s="26" t="s">
        <v>9714</v>
      </c>
      <c r="O6539" s="16" t="s">
        <v>1612</v>
      </c>
      <c r="T6539" s="23" t="s">
        <v>32</v>
      </c>
      <c r="W6539" s="20" t="s">
        <v>43</v>
      </c>
      <c r="Z6539" s="24" t="s">
        <v>32</v>
      </c>
      <c r="AA6539" s="24" t="s">
        <v>32</v>
      </c>
      <c r="AB6539" s="24" t="s">
        <v>32</v>
      </c>
      <c r="AC6539" s="24" t="s">
        <v>32</v>
      </c>
      <c r="AD6539" s="25">
        <v>0</v>
      </c>
      <c r="AE6539" s="25">
        <v>0</v>
      </c>
      <c r="AF6539" s="25">
        <v>41014.51</v>
      </c>
      <c r="AG6539" s="25">
        <v>0</v>
      </c>
      <c r="AH6539" s="25">
        <v>41014.51</v>
      </c>
      <c r="AI6539" s="16" t="s">
        <v>9713</v>
      </c>
    </row>
    <row r="6540" spans="1:35" x14ac:dyDescent="0.25">
      <c r="A6540" s="17">
        <v>129979</v>
      </c>
      <c r="B6540" s="18">
        <v>2</v>
      </c>
      <c r="C6540" s="16" t="s">
        <v>73</v>
      </c>
      <c r="D6540" s="21">
        <v>43837</v>
      </c>
      <c r="E6540" s="16" t="s">
        <v>1610</v>
      </c>
      <c r="F6540" s="21">
        <v>43965</v>
      </c>
      <c r="G6540" s="16" t="s">
        <v>1610</v>
      </c>
      <c r="H6540" s="26" t="s">
        <v>1336</v>
      </c>
      <c r="L6540" s="16" t="s">
        <v>110</v>
      </c>
      <c r="M6540" s="26" t="s">
        <v>9712</v>
      </c>
      <c r="O6540" s="16" t="s">
        <v>1612</v>
      </c>
      <c r="T6540" s="23" t="s">
        <v>32</v>
      </c>
      <c r="W6540" s="20" t="s">
        <v>43</v>
      </c>
      <c r="Z6540" s="24" t="s">
        <v>32</v>
      </c>
      <c r="AA6540" s="24" t="s">
        <v>32</v>
      </c>
      <c r="AB6540" s="24" t="s">
        <v>32</v>
      </c>
      <c r="AC6540" s="24" t="s">
        <v>32</v>
      </c>
      <c r="AD6540" s="25">
        <v>0</v>
      </c>
      <c r="AE6540" s="25">
        <v>0</v>
      </c>
      <c r="AF6540" s="25">
        <v>201375</v>
      </c>
      <c r="AG6540" s="25">
        <v>0</v>
      </c>
      <c r="AH6540" s="25">
        <v>201375</v>
      </c>
      <c r="AI6540" s="16" t="s">
        <v>9711</v>
      </c>
    </row>
    <row r="6541" spans="1:35" ht="45" x14ac:dyDescent="0.25">
      <c r="A6541" s="17">
        <v>129980</v>
      </c>
      <c r="B6541" s="18">
        <v>2</v>
      </c>
      <c r="C6541" s="16" t="s">
        <v>73</v>
      </c>
      <c r="D6541" s="21">
        <v>43837</v>
      </c>
      <c r="E6541" s="16" t="s">
        <v>108</v>
      </c>
      <c r="F6541" s="21">
        <v>43852</v>
      </c>
      <c r="G6541" s="16" t="s">
        <v>81</v>
      </c>
      <c r="H6541" s="26" t="s">
        <v>154</v>
      </c>
      <c r="L6541" s="16" t="s">
        <v>110</v>
      </c>
      <c r="M6541" s="26" t="s">
        <v>9710</v>
      </c>
      <c r="N6541" s="26" t="s">
        <v>9709</v>
      </c>
      <c r="O6541" s="16" t="s">
        <v>5777</v>
      </c>
      <c r="P6541" s="26" t="s">
        <v>67</v>
      </c>
      <c r="T6541" s="23" t="s">
        <v>32</v>
      </c>
      <c r="W6541" s="20" t="s">
        <v>43</v>
      </c>
      <c r="Z6541" s="24" t="s">
        <v>32</v>
      </c>
      <c r="AA6541" s="24" t="s">
        <v>32</v>
      </c>
      <c r="AB6541" s="24" t="s">
        <v>32</v>
      </c>
      <c r="AC6541" s="24" t="s">
        <v>32</v>
      </c>
      <c r="AD6541" s="25">
        <v>0</v>
      </c>
      <c r="AE6541" s="25">
        <v>0</v>
      </c>
      <c r="AF6541" s="25">
        <v>499237</v>
      </c>
      <c r="AG6541" s="25">
        <v>0</v>
      </c>
      <c r="AH6541" s="25">
        <v>499237</v>
      </c>
      <c r="AI6541" s="16" t="s">
        <v>9708</v>
      </c>
    </row>
    <row r="6542" spans="1:35" x14ac:dyDescent="0.25">
      <c r="A6542" s="17">
        <v>129981</v>
      </c>
      <c r="B6542" s="18">
        <v>3</v>
      </c>
      <c r="C6542" s="16" t="s">
        <v>73</v>
      </c>
      <c r="D6542" s="21">
        <v>43839</v>
      </c>
      <c r="E6542" s="16" t="s">
        <v>176</v>
      </c>
      <c r="F6542" s="21">
        <v>44279</v>
      </c>
      <c r="G6542" s="16" t="s">
        <v>75</v>
      </c>
      <c r="H6542" s="26" t="s">
        <v>304</v>
      </c>
      <c r="I6542" s="16" t="s">
        <v>159</v>
      </c>
      <c r="J6542" s="20" t="s">
        <v>148</v>
      </c>
      <c r="L6542" s="16" t="s">
        <v>149</v>
      </c>
      <c r="M6542" s="26" t="s">
        <v>9707</v>
      </c>
      <c r="O6542" s="16" t="s">
        <v>179</v>
      </c>
      <c r="P6542" s="26" t="s">
        <v>79</v>
      </c>
      <c r="R6542" s="16" t="s">
        <v>41</v>
      </c>
      <c r="S6542" s="16" t="s">
        <v>84</v>
      </c>
      <c r="T6542" s="22">
        <v>0.03</v>
      </c>
      <c r="W6542" s="20" t="s">
        <v>43</v>
      </c>
      <c r="X6542" s="16" t="s">
        <v>454</v>
      </c>
      <c r="Y6542" s="26" t="s">
        <v>9706</v>
      </c>
      <c r="Z6542" s="24" t="s">
        <v>32</v>
      </c>
      <c r="AA6542" s="24" t="s">
        <v>32</v>
      </c>
      <c r="AB6542" s="24" t="s">
        <v>32</v>
      </c>
      <c r="AC6542" s="24" t="s">
        <v>32</v>
      </c>
      <c r="AD6542" s="25">
        <v>0</v>
      </c>
      <c r="AE6542" s="25">
        <v>0</v>
      </c>
      <c r="AF6542" s="25">
        <v>83500</v>
      </c>
      <c r="AG6542" s="25">
        <v>0</v>
      </c>
      <c r="AH6542" s="25">
        <v>83500</v>
      </c>
      <c r="AI6542" s="16" t="s">
        <v>9705</v>
      </c>
    </row>
    <row r="6543" spans="1:35" x14ac:dyDescent="0.25">
      <c r="A6543" s="17">
        <v>129982</v>
      </c>
      <c r="B6543" s="18">
        <v>2</v>
      </c>
      <c r="C6543" s="16" t="s">
        <v>73</v>
      </c>
      <c r="D6543" s="21">
        <v>43839</v>
      </c>
      <c r="E6543" s="16" t="s">
        <v>1610</v>
      </c>
      <c r="F6543" s="21">
        <v>43965</v>
      </c>
      <c r="G6543" s="16" t="s">
        <v>1610</v>
      </c>
      <c r="H6543" s="26" t="s">
        <v>1336</v>
      </c>
      <c r="L6543" s="16" t="s">
        <v>110</v>
      </c>
      <c r="M6543" s="26" t="s">
        <v>9704</v>
      </c>
      <c r="O6543" s="16" t="s">
        <v>1612</v>
      </c>
      <c r="T6543" s="23" t="s">
        <v>32</v>
      </c>
      <c r="W6543" s="20" t="s">
        <v>43</v>
      </c>
      <c r="Z6543" s="24" t="s">
        <v>32</v>
      </c>
      <c r="AA6543" s="24" t="s">
        <v>32</v>
      </c>
      <c r="AB6543" s="24" t="s">
        <v>32</v>
      </c>
      <c r="AC6543" s="24" t="s">
        <v>32</v>
      </c>
      <c r="AD6543" s="25">
        <v>0</v>
      </c>
      <c r="AE6543" s="25">
        <v>0</v>
      </c>
      <c r="AF6543" s="25">
        <v>1151368</v>
      </c>
      <c r="AG6543" s="25">
        <v>0</v>
      </c>
      <c r="AH6543" s="25">
        <v>1151368</v>
      </c>
      <c r="AI6543" s="16" t="s">
        <v>9703</v>
      </c>
    </row>
    <row r="6544" spans="1:35" x14ac:dyDescent="0.25">
      <c r="A6544" s="17">
        <v>129983</v>
      </c>
      <c r="B6544" s="18">
        <v>1</v>
      </c>
      <c r="C6544" s="16" t="s">
        <v>73</v>
      </c>
      <c r="D6544" s="21">
        <v>43839</v>
      </c>
      <c r="E6544" s="16" t="s">
        <v>142</v>
      </c>
      <c r="F6544" s="21">
        <v>44279</v>
      </c>
      <c r="G6544" s="16" t="s">
        <v>75</v>
      </c>
      <c r="H6544" s="26" t="s">
        <v>394</v>
      </c>
      <c r="I6544" s="16" t="s">
        <v>446</v>
      </c>
      <c r="J6544" s="20" t="s">
        <v>116</v>
      </c>
      <c r="L6544" s="16" t="s">
        <v>116</v>
      </c>
      <c r="M6544" s="26" t="s">
        <v>9702</v>
      </c>
      <c r="N6544" s="26" t="s">
        <v>9701</v>
      </c>
      <c r="O6544" s="16" t="s">
        <v>151</v>
      </c>
      <c r="P6544" s="26" t="s">
        <v>1493</v>
      </c>
      <c r="R6544" s="16" t="s">
        <v>1494</v>
      </c>
      <c r="S6544" s="16" t="s">
        <v>84</v>
      </c>
      <c r="T6544" s="22">
        <v>0.01</v>
      </c>
      <c r="W6544" s="20" t="s">
        <v>43</v>
      </c>
      <c r="X6544" s="16" t="s">
        <v>140</v>
      </c>
      <c r="Z6544" s="24" t="s">
        <v>32</v>
      </c>
      <c r="AA6544" s="24" t="s">
        <v>32</v>
      </c>
      <c r="AB6544" s="24" t="s">
        <v>32</v>
      </c>
      <c r="AC6544" s="24" t="s">
        <v>32</v>
      </c>
      <c r="AD6544" s="25">
        <v>1</v>
      </c>
      <c r="AE6544" s="25">
        <v>1</v>
      </c>
      <c r="AF6544" s="25">
        <v>1</v>
      </c>
      <c r="AG6544" s="25">
        <v>0</v>
      </c>
      <c r="AH6544" s="25">
        <v>3</v>
      </c>
      <c r="AI6544" s="16" t="s">
        <v>9700</v>
      </c>
    </row>
    <row r="6545" spans="1:35" x14ac:dyDescent="0.25">
      <c r="A6545" s="17">
        <v>129984</v>
      </c>
      <c r="B6545" s="18">
        <v>2</v>
      </c>
      <c r="C6545" s="16" t="s">
        <v>73</v>
      </c>
      <c r="D6545" s="21">
        <v>43839</v>
      </c>
      <c r="E6545" s="16" t="s">
        <v>142</v>
      </c>
      <c r="F6545" s="21">
        <v>44280</v>
      </c>
      <c r="G6545" s="16" t="s">
        <v>75</v>
      </c>
      <c r="H6545" s="26" t="s">
        <v>286</v>
      </c>
      <c r="M6545" s="26" t="s">
        <v>9699</v>
      </c>
      <c r="O6545" s="16" t="s">
        <v>78</v>
      </c>
      <c r="P6545" s="26" t="s">
        <v>78</v>
      </c>
      <c r="T6545" s="23" t="s">
        <v>32</v>
      </c>
      <c r="W6545" s="20" t="s">
        <v>43</v>
      </c>
      <c r="Z6545" s="24" t="s">
        <v>32</v>
      </c>
      <c r="AA6545" s="24" t="s">
        <v>32</v>
      </c>
      <c r="AB6545" s="24" t="s">
        <v>32</v>
      </c>
      <c r="AC6545" s="24" t="s">
        <v>32</v>
      </c>
      <c r="AD6545" s="25">
        <v>0</v>
      </c>
      <c r="AE6545" s="25">
        <v>0</v>
      </c>
      <c r="AF6545" s="25">
        <v>45000</v>
      </c>
      <c r="AG6545" s="25">
        <v>0</v>
      </c>
      <c r="AH6545" s="25">
        <v>45000</v>
      </c>
      <c r="AI6545" s="16" t="s">
        <v>9698</v>
      </c>
    </row>
    <row r="6546" spans="1:35" x14ac:dyDescent="0.25">
      <c r="A6546" s="17">
        <v>129986</v>
      </c>
      <c r="B6546" s="18">
        <v>1</v>
      </c>
      <c r="C6546" s="16" t="s">
        <v>73</v>
      </c>
      <c r="D6546" s="21">
        <v>43844</v>
      </c>
      <c r="E6546" s="16" t="s">
        <v>2469</v>
      </c>
      <c r="F6546" s="21">
        <v>44342</v>
      </c>
      <c r="G6546" s="16" t="s">
        <v>1867</v>
      </c>
      <c r="H6546" s="26" t="s">
        <v>34</v>
      </c>
      <c r="I6546" s="16" t="s">
        <v>1518</v>
      </c>
      <c r="J6546" s="20" t="s">
        <v>1518</v>
      </c>
      <c r="M6546" s="26" t="s">
        <v>9697</v>
      </c>
      <c r="O6546" s="16" t="s">
        <v>1520</v>
      </c>
      <c r="P6546" s="26" t="s">
        <v>568</v>
      </c>
      <c r="R6546" s="16" t="s">
        <v>139</v>
      </c>
      <c r="S6546" s="16" t="s">
        <v>192</v>
      </c>
      <c r="T6546" s="23" t="s">
        <v>32</v>
      </c>
      <c r="U6546" s="21">
        <v>44694</v>
      </c>
      <c r="W6546" s="20" t="s">
        <v>43</v>
      </c>
      <c r="X6546" s="16" t="s">
        <v>44</v>
      </c>
      <c r="Z6546" s="24" t="s">
        <v>32</v>
      </c>
      <c r="AA6546" s="24" t="s">
        <v>32</v>
      </c>
      <c r="AB6546" s="24" t="s">
        <v>32</v>
      </c>
      <c r="AC6546" s="24" t="s">
        <v>32</v>
      </c>
      <c r="AD6546" s="25">
        <v>250000</v>
      </c>
      <c r="AE6546" s="25">
        <v>0</v>
      </c>
      <c r="AF6546" s="25">
        <v>0</v>
      </c>
      <c r="AG6546" s="25">
        <v>0</v>
      </c>
      <c r="AH6546" s="25">
        <v>250000</v>
      </c>
      <c r="AI6546" s="16" t="s">
        <v>9696</v>
      </c>
    </row>
    <row r="6547" spans="1:35" x14ac:dyDescent="0.25">
      <c r="A6547" s="17">
        <v>129987</v>
      </c>
      <c r="B6547" s="18">
        <v>1</v>
      </c>
      <c r="C6547" s="16" t="s">
        <v>73</v>
      </c>
      <c r="D6547" s="21">
        <v>43844</v>
      </c>
      <c r="E6547" s="16" t="s">
        <v>142</v>
      </c>
      <c r="F6547" s="21">
        <v>44279</v>
      </c>
      <c r="G6547" s="16" t="s">
        <v>75</v>
      </c>
      <c r="H6547" s="26" t="s">
        <v>133</v>
      </c>
      <c r="I6547" s="16" t="s">
        <v>2950</v>
      </c>
      <c r="J6547" s="20" t="s">
        <v>116</v>
      </c>
      <c r="L6547" s="16" t="s">
        <v>116</v>
      </c>
      <c r="M6547" s="26" t="s">
        <v>9695</v>
      </c>
      <c r="N6547" s="26" t="s">
        <v>9694</v>
      </c>
      <c r="O6547" s="16" t="s">
        <v>151</v>
      </c>
      <c r="P6547" s="26" t="s">
        <v>603</v>
      </c>
      <c r="R6547" s="16" t="s">
        <v>1494</v>
      </c>
      <c r="S6547" s="16" t="s">
        <v>84</v>
      </c>
      <c r="T6547" s="22">
        <v>1.94</v>
      </c>
      <c r="W6547" s="20" t="s">
        <v>43</v>
      </c>
      <c r="X6547" s="16" t="s">
        <v>78</v>
      </c>
      <c r="Z6547" s="24" t="s">
        <v>32</v>
      </c>
      <c r="AA6547" s="24" t="s">
        <v>32</v>
      </c>
      <c r="AB6547" s="24" t="s">
        <v>32</v>
      </c>
      <c r="AC6547" s="24" t="s">
        <v>32</v>
      </c>
      <c r="AD6547" s="25">
        <v>0</v>
      </c>
      <c r="AE6547" s="25">
        <v>10000</v>
      </c>
      <c r="AF6547" s="25">
        <v>0</v>
      </c>
      <c r="AG6547" s="25">
        <v>0</v>
      </c>
      <c r="AH6547" s="25">
        <v>10000</v>
      </c>
    </row>
    <row r="6548" spans="1:35" ht="90" x14ac:dyDescent="0.25">
      <c r="A6548" s="17">
        <v>129988</v>
      </c>
      <c r="B6548" s="18">
        <v>4</v>
      </c>
      <c r="C6548" s="16" t="s">
        <v>73</v>
      </c>
      <c r="D6548" s="21">
        <v>43844</v>
      </c>
      <c r="E6548" s="16" t="s">
        <v>1409</v>
      </c>
      <c r="F6548" s="21">
        <v>44368</v>
      </c>
      <c r="G6548" s="16" t="s">
        <v>1923</v>
      </c>
      <c r="H6548" s="26" t="s">
        <v>126</v>
      </c>
      <c r="M6548" s="26" t="s">
        <v>9693</v>
      </c>
      <c r="N6548" s="26" t="s">
        <v>9692</v>
      </c>
      <c r="O6548" s="16" t="s">
        <v>60</v>
      </c>
      <c r="P6548" s="26" t="s">
        <v>1420</v>
      </c>
      <c r="T6548" s="23" t="s">
        <v>32</v>
      </c>
      <c r="W6548" s="20" t="s">
        <v>43</v>
      </c>
      <c r="Z6548" s="24" t="s">
        <v>32</v>
      </c>
      <c r="AA6548" s="24" t="s">
        <v>32</v>
      </c>
      <c r="AB6548" s="24" t="s">
        <v>32</v>
      </c>
      <c r="AC6548" s="24" t="s">
        <v>32</v>
      </c>
      <c r="AD6548" s="24" t="s">
        <v>32</v>
      </c>
      <c r="AE6548" s="24" t="s">
        <v>32</v>
      </c>
      <c r="AF6548" s="24" t="s">
        <v>32</v>
      </c>
      <c r="AG6548" s="24" t="s">
        <v>32</v>
      </c>
      <c r="AH6548" s="24" t="s">
        <v>32</v>
      </c>
    </row>
    <row r="6549" spans="1:35" x14ac:dyDescent="0.25">
      <c r="A6549" s="17">
        <v>129989</v>
      </c>
      <c r="B6549" s="18">
        <v>4</v>
      </c>
      <c r="C6549" s="16" t="s">
        <v>474</v>
      </c>
      <c r="D6549" s="21">
        <v>43844</v>
      </c>
      <c r="E6549" s="16" t="s">
        <v>142</v>
      </c>
      <c r="F6549" s="21">
        <v>44279</v>
      </c>
      <c r="G6549" s="16" t="s">
        <v>75</v>
      </c>
      <c r="H6549" s="26" t="s">
        <v>126</v>
      </c>
      <c r="I6549" s="16" t="s">
        <v>159</v>
      </c>
      <c r="J6549" s="20" t="s">
        <v>148</v>
      </c>
      <c r="L6549" s="16" t="s">
        <v>149</v>
      </c>
      <c r="M6549" s="26" t="s">
        <v>9691</v>
      </c>
      <c r="N6549" s="26" t="s">
        <v>9690</v>
      </c>
      <c r="O6549" s="16" t="s">
        <v>151</v>
      </c>
      <c r="P6549" s="26" t="s">
        <v>198</v>
      </c>
      <c r="R6549" s="16" t="s">
        <v>139</v>
      </c>
      <c r="S6549" s="16" t="s">
        <v>84</v>
      </c>
      <c r="T6549" s="22">
        <v>2.8</v>
      </c>
      <c r="U6549" s="21">
        <v>43917</v>
      </c>
      <c r="W6549" s="20" t="s">
        <v>43</v>
      </c>
      <c r="X6549" s="16" t="s">
        <v>454</v>
      </c>
      <c r="Z6549" s="24" t="s">
        <v>32</v>
      </c>
      <c r="AA6549" s="24" t="s">
        <v>32</v>
      </c>
      <c r="AB6549" s="24" t="s">
        <v>32</v>
      </c>
      <c r="AC6549" s="24" t="s">
        <v>32</v>
      </c>
      <c r="AD6549" s="25">
        <v>0</v>
      </c>
      <c r="AE6549" s="25">
        <v>0</v>
      </c>
      <c r="AF6549" s="25">
        <v>5816982</v>
      </c>
      <c r="AG6549" s="25">
        <v>0</v>
      </c>
      <c r="AH6549" s="25">
        <v>5816982</v>
      </c>
      <c r="AI6549" s="16" t="s">
        <v>9689</v>
      </c>
    </row>
    <row r="6550" spans="1:35" x14ac:dyDescent="0.25">
      <c r="A6550" s="17">
        <v>129990</v>
      </c>
      <c r="B6550" s="18">
        <v>3</v>
      </c>
      <c r="C6550" s="16" t="s">
        <v>73</v>
      </c>
      <c r="D6550" s="21">
        <v>43844</v>
      </c>
      <c r="E6550" s="16" t="s">
        <v>486</v>
      </c>
      <c r="F6550" s="21">
        <v>44279</v>
      </c>
      <c r="G6550" s="16" t="s">
        <v>75</v>
      </c>
      <c r="H6550" s="26" t="s">
        <v>49</v>
      </c>
      <c r="I6550" s="16" t="s">
        <v>5517</v>
      </c>
      <c r="J6550" s="20" t="s">
        <v>116</v>
      </c>
      <c r="L6550" s="16" t="s">
        <v>116</v>
      </c>
      <c r="M6550" s="26" t="s">
        <v>9688</v>
      </c>
      <c r="N6550" s="26" t="s">
        <v>9687</v>
      </c>
      <c r="O6550" s="16" t="s">
        <v>151</v>
      </c>
      <c r="P6550" s="26" t="s">
        <v>1347</v>
      </c>
      <c r="T6550" s="22">
        <v>0</v>
      </c>
      <c r="W6550" s="20" t="s">
        <v>43</v>
      </c>
      <c r="X6550" s="16" t="s">
        <v>78</v>
      </c>
      <c r="Z6550" s="24" t="s">
        <v>32</v>
      </c>
      <c r="AA6550" s="24" t="s">
        <v>32</v>
      </c>
      <c r="AB6550" s="24" t="s">
        <v>32</v>
      </c>
      <c r="AC6550" s="24" t="s">
        <v>32</v>
      </c>
      <c r="AD6550" s="25">
        <v>25000</v>
      </c>
      <c r="AE6550" s="25">
        <v>0</v>
      </c>
      <c r="AF6550" s="25">
        <v>75000</v>
      </c>
      <c r="AG6550" s="25">
        <v>0</v>
      </c>
      <c r="AH6550" s="25">
        <v>100000</v>
      </c>
      <c r="AI6550" s="16" t="s">
        <v>9686</v>
      </c>
    </row>
    <row r="6551" spans="1:35" ht="60" x14ac:dyDescent="0.25">
      <c r="A6551" s="17">
        <v>129991</v>
      </c>
      <c r="B6551" s="18">
        <v>4</v>
      </c>
      <c r="C6551" s="16" t="s">
        <v>73</v>
      </c>
      <c r="D6551" s="21">
        <v>43845</v>
      </c>
      <c r="E6551" s="16" t="s">
        <v>1409</v>
      </c>
      <c r="F6551" s="21">
        <v>44368</v>
      </c>
      <c r="G6551" s="16" t="s">
        <v>1923</v>
      </c>
      <c r="H6551" s="26" t="s">
        <v>126</v>
      </c>
      <c r="M6551" s="26" t="s">
        <v>9685</v>
      </c>
      <c r="N6551" s="26" t="s">
        <v>9684</v>
      </c>
      <c r="O6551" s="16" t="s">
        <v>60</v>
      </c>
      <c r="P6551" s="26" t="s">
        <v>1420</v>
      </c>
      <c r="T6551" s="23" t="s">
        <v>32</v>
      </c>
      <c r="W6551" s="20" t="s">
        <v>43</v>
      </c>
      <c r="Z6551" s="24" t="s">
        <v>32</v>
      </c>
      <c r="AA6551" s="24" t="s">
        <v>32</v>
      </c>
      <c r="AB6551" s="24" t="s">
        <v>32</v>
      </c>
      <c r="AC6551" s="24" t="s">
        <v>32</v>
      </c>
      <c r="AD6551" s="24" t="s">
        <v>32</v>
      </c>
      <c r="AE6551" s="24" t="s">
        <v>32</v>
      </c>
      <c r="AF6551" s="24" t="s">
        <v>32</v>
      </c>
      <c r="AG6551" s="24" t="s">
        <v>32</v>
      </c>
      <c r="AH6551" s="24" t="s">
        <v>32</v>
      </c>
    </row>
    <row r="6552" spans="1:35" ht="75" x14ac:dyDescent="0.25">
      <c r="A6552" s="17">
        <v>129992</v>
      </c>
      <c r="B6552" s="18">
        <v>4</v>
      </c>
      <c r="C6552" s="16" t="s">
        <v>73</v>
      </c>
      <c r="D6552" s="21">
        <v>43845</v>
      </c>
      <c r="E6552" s="16" t="s">
        <v>1409</v>
      </c>
      <c r="F6552" s="21">
        <v>44368</v>
      </c>
      <c r="G6552" s="16" t="s">
        <v>1923</v>
      </c>
      <c r="H6552" s="26" t="s">
        <v>126</v>
      </c>
      <c r="I6552" s="16" t="s">
        <v>2111</v>
      </c>
      <c r="J6552" s="20" t="s">
        <v>116</v>
      </c>
      <c r="L6552" s="16" t="s">
        <v>116</v>
      </c>
      <c r="M6552" s="26" t="s">
        <v>5820</v>
      </c>
      <c r="N6552" s="26" t="s">
        <v>5821</v>
      </c>
      <c r="O6552" s="16" t="s">
        <v>60</v>
      </c>
      <c r="P6552" s="26" t="s">
        <v>4592</v>
      </c>
      <c r="R6552" s="16" t="s">
        <v>7504</v>
      </c>
      <c r="S6552" s="16" t="s">
        <v>42</v>
      </c>
      <c r="T6552" s="23" t="s">
        <v>32</v>
      </c>
      <c r="W6552" s="20" t="s">
        <v>43</v>
      </c>
      <c r="X6552" s="16" t="s">
        <v>140</v>
      </c>
      <c r="Z6552" s="25">
        <v>49000</v>
      </c>
      <c r="AA6552" s="25">
        <v>0</v>
      </c>
      <c r="AB6552" s="25">
        <v>0</v>
      </c>
      <c r="AC6552" s="25">
        <v>0</v>
      </c>
      <c r="AD6552" s="25">
        <v>49000</v>
      </c>
      <c r="AE6552" s="25">
        <v>0</v>
      </c>
      <c r="AF6552" s="25">
        <v>0</v>
      </c>
      <c r="AG6552" s="25">
        <v>0</v>
      </c>
      <c r="AH6552" s="25">
        <v>49000</v>
      </c>
      <c r="AI6552" s="16" t="s">
        <v>5822</v>
      </c>
    </row>
    <row r="6553" spans="1:35" ht="30" x14ac:dyDescent="0.25">
      <c r="A6553" s="17">
        <v>129994</v>
      </c>
      <c r="B6553" s="18">
        <v>4</v>
      </c>
      <c r="C6553" s="16" t="s">
        <v>73</v>
      </c>
      <c r="D6553" s="21">
        <v>43846</v>
      </c>
      <c r="E6553" s="16" t="s">
        <v>1610</v>
      </c>
      <c r="F6553" s="21">
        <v>43929</v>
      </c>
      <c r="G6553" s="16" t="s">
        <v>4541</v>
      </c>
      <c r="H6553" s="26" t="s">
        <v>186</v>
      </c>
      <c r="M6553" s="26" t="s">
        <v>9683</v>
      </c>
      <c r="O6553" s="16" t="s">
        <v>4543</v>
      </c>
      <c r="T6553" s="23" t="s">
        <v>32</v>
      </c>
      <c r="W6553" s="20" t="s">
        <v>43</v>
      </c>
      <c r="Z6553" s="24" t="s">
        <v>32</v>
      </c>
      <c r="AA6553" s="24" t="s">
        <v>32</v>
      </c>
      <c r="AB6553" s="24" t="s">
        <v>32</v>
      </c>
      <c r="AC6553" s="24" t="s">
        <v>32</v>
      </c>
      <c r="AD6553" s="25">
        <v>0</v>
      </c>
      <c r="AE6553" s="25">
        <v>0</v>
      </c>
      <c r="AF6553" s="25">
        <v>873000</v>
      </c>
      <c r="AG6553" s="25">
        <v>0</v>
      </c>
      <c r="AH6553" s="25">
        <v>873000</v>
      </c>
      <c r="AI6553" s="16" t="s">
        <v>9682</v>
      </c>
    </row>
    <row r="6554" spans="1:35" x14ac:dyDescent="0.25">
      <c r="A6554" s="17">
        <v>129995</v>
      </c>
      <c r="B6554" s="18">
        <v>3</v>
      </c>
      <c r="C6554" s="16" t="s">
        <v>47</v>
      </c>
      <c r="D6554" s="21">
        <v>43847</v>
      </c>
      <c r="E6554" s="16" t="s">
        <v>33</v>
      </c>
      <c r="F6554" s="21">
        <v>44183</v>
      </c>
      <c r="G6554" s="16" t="s">
        <v>33</v>
      </c>
      <c r="H6554" s="26" t="s">
        <v>334</v>
      </c>
      <c r="I6554" s="16" t="s">
        <v>5823</v>
      </c>
      <c r="K6554" s="16" t="s">
        <v>5824</v>
      </c>
      <c r="L6554" s="16" t="s">
        <v>37</v>
      </c>
      <c r="M6554" s="26" t="s">
        <v>5825</v>
      </c>
      <c r="O6554" s="16" t="s">
        <v>1149</v>
      </c>
      <c r="P6554" s="26" t="s">
        <v>188</v>
      </c>
      <c r="T6554" s="22">
        <v>3.6230000000000002</v>
      </c>
      <c r="W6554" s="20" t="s">
        <v>43</v>
      </c>
      <c r="X6554" s="16" t="s">
        <v>44</v>
      </c>
      <c r="Z6554" s="25">
        <v>0</v>
      </c>
      <c r="AA6554" s="25">
        <v>0</v>
      </c>
      <c r="AB6554" s="25">
        <v>0</v>
      </c>
      <c r="AC6554" s="25">
        <v>389080.4</v>
      </c>
      <c r="AD6554" s="25">
        <v>0</v>
      </c>
      <c r="AE6554" s="25">
        <v>0</v>
      </c>
      <c r="AF6554" s="25">
        <v>0</v>
      </c>
      <c r="AG6554" s="25">
        <v>389080.4</v>
      </c>
      <c r="AH6554" s="25">
        <v>389080.4</v>
      </c>
      <c r="AI6554" s="16" t="s">
        <v>5826</v>
      </c>
    </row>
    <row r="6555" spans="1:35" x14ac:dyDescent="0.25">
      <c r="A6555" s="17">
        <v>129997</v>
      </c>
      <c r="B6555" s="18">
        <v>1</v>
      </c>
      <c r="C6555" s="16" t="s">
        <v>73</v>
      </c>
      <c r="D6555" s="21">
        <v>43847</v>
      </c>
      <c r="E6555" s="16" t="s">
        <v>2262</v>
      </c>
      <c r="F6555" s="21">
        <v>43847</v>
      </c>
      <c r="G6555" s="16" t="s">
        <v>2262</v>
      </c>
      <c r="H6555" s="26" t="s">
        <v>386</v>
      </c>
      <c r="M6555" s="26" t="s">
        <v>9681</v>
      </c>
      <c r="O6555" s="16" t="s">
        <v>1171</v>
      </c>
      <c r="P6555" s="26" t="s">
        <v>1062</v>
      </c>
      <c r="T6555" s="23" t="s">
        <v>32</v>
      </c>
      <c r="W6555" s="20" t="s">
        <v>43</v>
      </c>
      <c r="Z6555" s="24" t="s">
        <v>32</v>
      </c>
      <c r="AA6555" s="24" t="s">
        <v>32</v>
      </c>
      <c r="AB6555" s="24" t="s">
        <v>32</v>
      </c>
      <c r="AC6555" s="24" t="s">
        <v>32</v>
      </c>
      <c r="AD6555" s="25">
        <v>0</v>
      </c>
      <c r="AE6555" s="25">
        <v>0</v>
      </c>
      <c r="AF6555" s="25">
        <v>99820</v>
      </c>
      <c r="AG6555" s="25">
        <v>0</v>
      </c>
      <c r="AH6555" s="25">
        <v>99820</v>
      </c>
      <c r="AI6555" s="16" t="s">
        <v>9680</v>
      </c>
    </row>
    <row r="6556" spans="1:35" x14ac:dyDescent="0.25">
      <c r="A6556" s="17">
        <v>129999</v>
      </c>
      <c r="B6556" s="18">
        <v>3</v>
      </c>
      <c r="C6556" s="16" t="s">
        <v>73</v>
      </c>
      <c r="D6556" s="21">
        <v>43851</v>
      </c>
      <c r="E6556" s="16" t="s">
        <v>1169</v>
      </c>
      <c r="F6556" s="21">
        <v>43851</v>
      </c>
      <c r="G6556" s="16" t="s">
        <v>1169</v>
      </c>
      <c r="H6556" s="26" t="s">
        <v>437</v>
      </c>
      <c r="M6556" s="26" t="s">
        <v>9679</v>
      </c>
      <c r="O6556" s="16" t="s">
        <v>1171</v>
      </c>
      <c r="P6556" s="26" t="s">
        <v>1062</v>
      </c>
      <c r="T6556" s="23" t="s">
        <v>32</v>
      </c>
      <c r="W6556" s="20" t="s">
        <v>43</v>
      </c>
      <c r="Z6556" s="24" t="s">
        <v>32</v>
      </c>
      <c r="AA6556" s="24" t="s">
        <v>32</v>
      </c>
      <c r="AB6556" s="24" t="s">
        <v>32</v>
      </c>
      <c r="AC6556" s="24" t="s">
        <v>32</v>
      </c>
      <c r="AD6556" s="25">
        <v>0</v>
      </c>
      <c r="AE6556" s="25">
        <v>0</v>
      </c>
      <c r="AF6556" s="25">
        <v>40000</v>
      </c>
      <c r="AG6556" s="25">
        <v>0</v>
      </c>
      <c r="AH6556" s="25">
        <v>40000</v>
      </c>
      <c r="AI6556" s="16" t="s">
        <v>9678</v>
      </c>
    </row>
    <row r="6557" spans="1:35" x14ac:dyDescent="0.25">
      <c r="A6557" s="17">
        <v>130000</v>
      </c>
      <c r="B6557" s="18">
        <v>2</v>
      </c>
      <c r="C6557" s="16" t="s">
        <v>73</v>
      </c>
      <c r="D6557" s="21">
        <v>43851</v>
      </c>
      <c r="E6557" s="16" t="s">
        <v>1169</v>
      </c>
      <c r="F6557" s="21">
        <v>43851</v>
      </c>
      <c r="G6557" s="16" t="s">
        <v>1169</v>
      </c>
      <c r="H6557" s="26" t="s">
        <v>797</v>
      </c>
      <c r="M6557" s="26" t="s">
        <v>9677</v>
      </c>
      <c r="O6557" s="16" t="s">
        <v>1171</v>
      </c>
      <c r="P6557" s="26" t="s">
        <v>1062</v>
      </c>
      <c r="T6557" s="23" t="s">
        <v>32</v>
      </c>
      <c r="W6557" s="20" t="s">
        <v>43</v>
      </c>
      <c r="Z6557" s="24" t="s">
        <v>32</v>
      </c>
      <c r="AA6557" s="24" t="s">
        <v>32</v>
      </c>
      <c r="AB6557" s="24" t="s">
        <v>32</v>
      </c>
      <c r="AC6557" s="24" t="s">
        <v>32</v>
      </c>
      <c r="AD6557" s="25">
        <v>0</v>
      </c>
      <c r="AE6557" s="25">
        <v>0</v>
      </c>
      <c r="AF6557" s="25">
        <v>90000</v>
      </c>
      <c r="AG6557" s="25">
        <v>0</v>
      </c>
      <c r="AH6557" s="25">
        <v>90000</v>
      </c>
      <c r="AI6557" s="16" t="s">
        <v>9676</v>
      </c>
    </row>
    <row r="6558" spans="1:35" x14ac:dyDescent="0.25">
      <c r="A6558" s="17">
        <v>130001</v>
      </c>
      <c r="B6558" s="18">
        <v>1</v>
      </c>
      <c r="C6558" s="16" t="s">
        <v>31</v>
      </c>
      <c r="D6558" s="21">
        <v>43851</v>
      </c>
      <c r="E6558" s="16" t="s">
        <v>176</v>
      </c>
      <c r="F6558" s="21">
        <v>44299</v>
      </c>
      <c r="G6558" s="16" t="s">
        <v>718</v>
      </c>
      <c r="H6558" s="26" t="s">
        <v>359</v>
      </c>
      <c r="I6558" s="16" t="s">
        <v>5203</v>
      </c>
      <c r="J6558" s="20" t="s">
        <v>116</v>
      </c>
      <c r="L6558" s="16" t="s">
        <v>116</v>
      </c>
      <c r="M6558" s="26" t="s">
        <v>5827</v>
      </c>
      <c r="O6558" s="16" t="s">
        <v>179</v>
      </c>
      <c r="P6558" s="26" t="s">
        <v>79</v>
      </c>
      <c r="R6558" s="16" t="s">
        <v>41</v>
      </c>
      <c r="S6558" s="16" t="s">
        <v>84</v>
      </c>
      <c r="T6558" s="22">
        <v>0.05</v>
      </c>
      <c r="U6558" s="21">
        <v>44281</v>
      </c>
      <c r="W6558" s="20" t="s">
        <v>43</v>
      </c>
      <c r="X6558" s="16" t="s">
        <v>78</v>
      </c>
      <c r="Y6558" s="26" t="s">
        <v>5828</v>
      </c>
      <c r="Z6558" s="25">
        <v>0</v>
      </c>
      <c r="AA6558" s="25">
        <v>0</v>
      </c>
      <c r="AB6558" s="25">
        <v>470945</v>
      </c>
      <c r="AC6558" s="25">
        <v>0</v>
      </c>
      <c r="AD6558" s="25">
        <v>0</v>
      </c>
      <c r="AE6558" s="25">
        <v>0</v>
      </c>
      <c r="AF6558" s="25">
        <v>546445</v>
      </c>
      <c r="AG6558" s="25">
        <v>0</v>
      </c>
      <c r="AH6558" s="25">
        <v>546445</v>
      </c>
      <c r="AI6558" s="16" t="s">
        <v>5829</v>
      </c>
    </row>
    <row r="6559" spans="1:35" x14ac:dyDescent="0.25">
      <c r="A6559" s="17">
        <v>130002</v>
      </c>
      <c r="B6559" s="18">
        <v>3</v>
      </c>
      <c r="C6559" s="16" t="s">
        <v>73</v>
      </c>
      <c r="D6559" s="21">
        <v>43851</v>
      </c>
      <c r="E6559" s="16" t="s">
        <v>1610</v>
      </c>
      <c r="F6559" s="21">
        <v>43965</v>
      </c>
      <c r="G6559" s="16" t="s">
        <v>1610</v>
      </c>
      <c r="H6559" s="26" t="s">
        <v>98</v>
      </c>
      <c r="L6559" s="16" t="s">
        <v>110</v>
      </c>
      <c r="M6559" s="26" t="s">
        <v>9675</v>
      </c>
      <c r="O6559" s="16" t="s">
        <v>1612</v>
      </c>
      <c r="T6559" s="23" t="s">
        <v>32</v>
      </c>
      <c r="W6559" s="20" t="s">
        <v>43</v>
      </c>
      <c r="Z6559" s="24" t="s">
        <v>32</v>
      </c>
      <c r="AA6559" s="24" t="s">
        <v>32</v>
      </c>
      <c r="AB6559" s="24" t="s">
        <v>32</v>
      </c>
      <c r="AC6559" s="24" t="s">
        <v>32</v>
      </c>
      <c r="AD6559" s="25">
        <v>0</v>
      </c>
      <c r="AE6559" s="25">
        <v>0</v>
      </c>
      <c r="AF6559" s="25">
        <v>21278.5</v>
      </c>
      <c r="AG6559" s="25">
        <v>0</v>
      </c>
      <c r="AH6559" s="25">
        <v>21278.5</v>
      </c>
      <c r="AI6559" s="16" t="s">
        <v>9674</v>
      </c>
    </row>
    <row r="6560" spans="1:35" x14ac:dyDescent="0.25">
      <c r="A6560" s="17">
        <v>130003</v>
      </c>
      <c r="B6560" s="18">
        <v>3</v>
      </c>
      <c r="C6560" s="16" t="s">
        <v>73</v>
      </c>
      <c r="D6560" s="21">
        <v>43851</v>
      </c>
      <c r="E6560" s="16" t="s">
        <v>1610</v>
      </c>
      <c r="F6560" s="21">
        <v>43965</v>
      </c>
      <c r="G6560" s="16" t="s">
        <v>1610</v>
      </c>
      <c r="H6560" s="26" t="s">
        <v>98</v>
      </c>
      <c r="L6560" s="16" t="s">
        <v>110</v>
      </c>
      <c r="M6560" s="26" t="s">
        <v>9673</v>
      </c>
      <c r="O6560" s="16" t="s">
        <v>1612</v>
      </c>
      <c r="T6560" s="23" t="s">
        <v>32</v>
      </c>
      <c r="W6560" s="20" t="s">
        <v>43</v>
      </c>
      <c r="Z6560" s="24" t="s">
        <v>32</v>
      </c>
      <c r="AA6560" s="24" t="s">
        <v>32</v>
      </c>
      <c r="AB6560" s="24" t="s">
        <v>32</v>
      </c>
      <c r="AC6560" s="24" t="s">
        <v>32</v>
      </c>
      <c r="AD6560" s="25">
        <v>0</v>
      </c>
      <c r="AE6560" s="25">
        <v>0</v>
      </c>
      <c r="AF6560" s="25">
        <v>21830</v>
      </c>
      <c r="AG6560" s="25">
        <v>0</v>
      </c>
      <c r="AH6560" s="25">
        <v>21830</v>
      </c>
      <c r="AI6560" s="16" t="s">
        <v>9672</v>
      </c>
    </row>
    <row r="6561" spans="1:35" x14ac:dyDescent="0.25">
      <c r="A6561" s="17">
        <v>130004</v>
      </c>
      <c r="B6561" s="18">
        <v>3</v>
      </c>
      <c r="C6561" s="16" t="s">
        <v>73</v>
      </c>
      <c r="D6561" s="21">
        <v>43852</v>
      </c>
      <c r="E6561" s="16" t="s">
        <v>1610</v>
      </c>
      <c r="F6561" s="21">
        <v>43965</v>
      </c>
      <c r="G6561" s="16" t="s">
        <v>1610</v>
      </c>
      <c r="H6561" s="26" t="s">
        <v>98</v>
      </c>
      <c r="L6561" s="16" t="s">
        <v>110</v>
      </c>
      <c r="M6561" s="26" t="s">
        <v>5830</v>
      </c>
      <c r="O6561" s="16" t="s">
        <v>1612</v>
      </c>
      <c r="T6561" s="23" t="s">
        <v>32</v>
      </c>
      <c r="W6561" s="20" t="s">
        <v>43</v>
      </c>
      <c r="Z6561" s="25">
        <v>0</v>
      </c>
      <c r="AA6561" s="25">
        <v>0</v>
      </c>
      <c r="AB6561" s="25">
        <v>7086</v>
      </c>
      <c r="AC6561" s="25">
        <v>0</v>
      </c>
      <c r="AD6561" s="25">
        <v>0</v>
      </c>
      <c r="AE6561" s="25">
        <v>0</v>
      </c>
      <c r="AF6561" s="25">
        <v>55015</v>
      </c>
      <c r="AG6561" s="25">
        <v>0</v>
      </c>
      <c r="AH6561" s="25">
        <v>55015</v>
      </c>
      <c r="AI6561" s="16" t="s">
        <v>5831</v>
      </c>
    </row>
    <row r="6562" spans="1:35" ht="60" x14ac:dyDescent="0.25">
      <c r="A6562" s="17">
        <v>130005</v>
      </c>
      <c r="B6562" s="18">
        <v>4</v>
      </c>
      <c r="C6562" s="16" t="s">
        <v>73</v>
      </c>
      <c r="D6562" s="21">
        <v>43852</v>
      </c>
      <c r="E6562" s="16" t="s">
        <v>1409</v>
      </c>
      <c r="F6562" s="21">
        <v>44368</v>
      </c>
      <c r="G6562" s="16" t="s">
        <v>1923</v>
      </c>
      <c r="H6562" s="26" t="s">
        <v>126</v>
      </c>
      <c r="M6562" s="26" t="s">
        <v>5832</v>
      </c>
      <c r="N6562" s="26" t="s">
        <v>5833</v>
      </c>
      <c r="O6562" s="16" t="s">
        <v>60</v>
      </c>
      <c r="P6562" s="26" t="s">
        <v>443</v>
      </c>
      <c r="R6562" s="16" t="s">
        <v>139</v>
      </c>
      <c r="S6562" s="16" t="s">
        <v>84</v>
      </c>
      <c r="T6562" s="22">
        <v>0.74</v>
      </c>
      <c r="W6562" s="20" t="s">
        <v>43</v>
      </c>
      <c r="X6562" s="16" t="s">
        <v>78</v>
      </c>
      <c r="Z6562" s="25">
        <v>145590</v>
      </c>
      <c r="AA6562" s="25">
        <v>0</v>
      </c>
      <c r="AB6562" s="25">
        <v>0</v>
      </c>
      <c r="AC6562" s="25">
        <v>0</v>
      </c>
      <c r="AD6562" s="25">
        <v>145590</v>
      </c>
      <c r="AE6562" s="25">
        <v>0</v>
      </c>
      <c r="AF6562" s="25">
        <v>0</v>
      </c>
      <c r="AG6562" s="25">
        <v>0</v>
      </c>
      <c r="AH6562" s="25">
        <v>145590</v>
      </c>
      <c r="AI6562" s="16" t="s">
        <v>5834</v>
      </c>
    </row>
    <row r="6563" spans="1:35" x14ac:dyDescent="0.25">
      <c r="A6563" s="17">
        <v>130006</v>
      </c>
      <c r="B6563" s="18">
        <v>3</v>
      </c>
      <c r="C6563" s="16" t="s">
        <v>73</v>
      </c>
      <c r="D6563" s="21">
        <v>43852</v>
      </c>
      <c r="E6563" s="16" t="s">
        <v>1610</v>
      </c>
      <c r="F6563" s="21">
        <v>43965</v>
      </c>
      <c r="G6563" s="16" t="s">
        <v>1610</v>
      </c>
      <c r="H6563" s="26" t="s">
        <v>98</v>
      </c>
      <c r="L6563" s="16" t="s">
        <v>110</v>
      </c>
      <c r="M6563" s="26" t="s">
        <v>5835</v>
      </c>
      <c r="O6563" s="16" t="s">
        <v>1612</v>
      </c>
      <c r="T6563" s="23" t="s">
        <v>32</v>
      </c>
      <c r="W6563" s="20" t="s">
        <v>43</v>
      </c>
      <c r="Z6563" s="25">
        <v>0</v>
      </c>
      <c r="AA6563" s="25">
        <v>0</v>
      </c>
      <c r="AB6563" s="25">
        <v>3901</v>
      </c>
      <c r="AC6563" s="25">
        <v>0</v>
      </c>
      <c r="AD6563" s="25">
        <v>0</v>
      </c>
      <c r="AE6563" s="25">
        <v>0</v>
      </c>
      <c r="AF6563" s="25">
        <v>33293.5</v>
      </c>
      <c r="AG6563" s="25">
        <v>0</v>
      </c>
      <c r="AH6563" s="25">
        <v>33293.5</v>
      </c>
      <c r="AI6563" s="16" t="s">
        <v>5836</v>
      </c>
    </row>
    <row r="6564" spans="1:35" ht="45" x14ac:dyDescent="0.25">
      <c r="A6564" s="17">
        <v>130007</v>
      </c>
      <c r="B6564" s="18">
        <v>4</v>
      </c>
      <c r="C6564" s="16" t="s">
        <v>73</v>
      </c>
      <c r="D6564" s="21">
        <v>43852</v>
      </c>
      <c r="E6564" s="16" t="s">
        <v>1409</v>
      </c>
      <c r="F6564" s="21">
        <v>44368</v>
      </c>
      <c r="G6564" s="16" t="s">
        <v>1923</v>
      </c>
      <c r="H6564" s="26" t="s">
        <v>126</v>
      </c>
      <c r="M6564" s="26" t="s">
        <v>5837</v>
      </c>
      <c r="N6564" s="26" t="s">
        <v>5838</v>
      </c>
      <c r="O6564" s="16" t="s">
        <v>60</v>
      </c>
      <c r="P6564" s="26" t="s">
        <v>1444</v>
      </c>
      <c r="T6564" s="23" t="s">
        <v>32</v>
      </c>
      <c r="W6564" s="20" t="s">
        <v>43</v>
      </c>
      <c r="X6564" s="16" t="s">
        <v>511</v>
      </c>
      <c r="Z6564" s="25">
        <v>95419</v>
      </c>
      <c r="AA6564" s="25">
        <v>0</v>
      </c>
      <c r="AB6564" s="25">
        <v>0</v>
      </c>
      <c r="AC6564" s="25">
        <v>0</v>
      </c>
      <c r="AD6564" s="25">
        <v>95419</v>
      </c>
      <c r="AE6564" s="25">
        <v>0</v>
      </c>
      <c r="AF6564" s="25">
        <v>0</v>
      </c>
      <c r="AG6564" s="25">
        <v>0</v>
      </c>
      <c r="AH6564" s="25">
        <v>95419</v>
      </c>
      <c r="AI6564" s="16" t="s">
        <v>5839</v>
      </c>
    </row>
    <row r="6565" spans="1:35" ht="30" x14ac:dyDescent="0.25">
      <c r="A6565" s="17">
        <v>130008</v>
      </c>
      <c r="B6565" s="18">
        <v>4</v>
      </c>
      <c r="C6565" s="16" t="s">
        <v>73</v>
      </c>
      <c r="D6565" s="21">
        <v>43852</v>
      </c>
      <c r="E6565" s="16" t="s">
        <v>1409</v>
      </c>
      <c r="F6565" s="21">
        <v>44368</v>
      </c>
      <c r="G6565" s="16" t="s">
        <v>1923</v>
      </c>
      <c r="H6565" s="26" t="s">
        <v>126</v>
      </c>
      <c r="M6565" s="26" t="s">
        <v>5840</v>
      </c>
      <c r="N6565" s="26" t="s">
        <v>5841</v>
      </c>
      <c r="O6565" s="16" t="s">
        <v>60</v>
      </c>
      <c r="P6565" s="26" t="s">
        <v>1444</v>
      </c>
      <c r="T6565" s="22">
        <v>0</v>
      </c>
      <c r="W6565" s="20" t="s">
        <v>43</v>
      </c>
      <c r="X6565" s="16" t="s">
        <v>78</v>
      </c>
      <c r="Z6565" s="25">
        <v>35805</v>
      </c>
      <c r="AA6565" s="25">
        <v>0</v>
      </c>
      <c r="AB6565" s="25">
        <v>0</v>
      </c>
      <c r="AC6565" s="25">
        <v>0</v>
      </c>
      <c r="AD6565" s="25">
        <v>35805</v>
      </c>
      <c r="AE6565" s="25">
        <v>0</v>
      </c>
      <c r="AF6565" s="25">
        <v>0</v>
      </c>
      <c r="AG6565" s="25">
        <v>0</v>
      </c>
      <c r="AH6565" s="25">
        <v>35805</v>
      </c>
      <c r="AI6565" s="16" t="s">
        <v>5842</v>
      </c>
    </row>
    <row r="6566" spans="1:35" x14ac:dyDescent="0.25">
      <c r="A6566" s="17">
        <v>130011</v>
      </c>
      <c r="B6566" s="18">
        <v>2</v>
      </c>
      <c r="C6566" s="16" t="s">
        <v>73</v>
      </c>
      <c r="D6566" s="21">
        <v>43852</v>
      </c>
      <c r="E6566" s="16" t="s">
        <v>342</v>
      </c>
      <c r="F6566" s="21">
        <v>44279</v>
      </c>
      <c r="G6566" s="16" t="s">
        <v>75</v>
      </c>
      <c r="H6566" s="26" t="s">
        <v>212</v>
      </c>
      <c r="I6566" s="16" t="s">
        <v>163</v>
      </c>
      <c r="J6566" s="20" t="s">
        <v>148</v>
      </c>
      <c r="L6566" s="16" t="s">
        <v>149</v>
      </c>
      <c r="M6566" s="26" t="s">
        <v>9671</v>
      </c>
      <c r="N6566" s="26" t="s">
        <v>3571</v>
      </c>
      <c r="O6566" s="16" t="s">
        <v>632</v>
      </c>
      <c r="P6566" s="26" t="s">
        <v>1917</v>
      </c>
      <c r="T6566" s="22">
        <v>0.6</v>
      </c>
      <c r="W6566" s="20" t="s">
        <v>43</v>
      </c>
      <c r="X6566" s="16" t="s">
        <v>454</v>
      </c>
      <c r="Z6566" s="24" t="s">
        <v>32</v>
      </c>
      <c r="AA6566" s="24" t="s">
        <v>32</v>
      </c>
      <c r="AB6566" s="24" t="s">
        <v>32</v>
      </c>
      <c r="AC6566" s="24" t="s">
        <v>32</v>
      </c>
      <c r="AD6566" s="25">
        <v>40000</v>
      </c>
      <c r="AE6566" s="25">
        <v>0</v>
      </c>
      <c r="AF6566" s="25">
        <v>0</v>
      </c>
      <c r="AG6566" s="25">
        <v>0</v>
      </c>
      <c r="AH6566" s="25">
        <v>40000</v>
      </c>
      <c r="AI6566" s="16" t="s">
        <v>9670</v>
      </c>
    </row>
    <row r="6567" spans="1:35" x14ac:dyDescent="0.25">
      <c r="A6567" s="17">
        <v>130012</v>
      </c>
      <c r="B6567" s="18">
        <v>3</v>
      </c>
      <c r="C6567" s="16" t="s">
        <v>73</v>
      </c>
      <c r="D6567" s="21">
        <v>43853</v>
      </c>
      <c r="E6567" s="16" t="s">
        <v>342</v>
      </c>
      <c r="F6567" s="21">
        <v>44337</v>
      </c>
      <c r="G6567" s="16" t="s">
        <v>3222</v>
      </c>
      <c r="H6567" s="26" t="s">
        <v>98</v>
      </c>
      <c r="I6567" s="16" t="s">
        <v>785</v>
      </c>
      <c r="J6567" s="20" t="s">
        <v>116</v>
      </c>
      <c r="L6567" s="16" t="s">
        <v>116</v>
      </c>
      <c r="M6567" s="26" t="s">
        <v>9669</v>
      </c>
      <c r="N6567" s="26" t="s">
        <v>6004</v>
      </c>
      <c r="O6567" s="16" t="s">
        <v>632</v>
      </c>
      <c r="P6567" s="26" t="s">
        <v>1917</v>
      </c>
      <c r="T6567" s="22">
        <v>0.47</v>
      </c>
      <c r="U6567" s="21">
        <v>45009</v>
      </c>
      <c r="W6567" s="20" t="s">
        <v>43</v>
      </c>
      <c r="X6567" s="16" t="s">
        <v>140</v>
      </c>
      <c r="Z6567" s="24" t="s">
        <v>32</v>
      </c>
      <c r="AA6567" s="24" t="s">
        <v>32</v>
      </c>
      <c r="AB6567" s="24" t="s">
        <v>32</v>
      </c>
      <c r="AC6567" s="24" t="s">
        <v>32</v>
      </c>
      <c r="AD6567" s="25">
        <v>67000</v>
      </c>
      <c r="AE6567" s="25">
        <v>0</v>
      </c>
      <c r="AF6567" s="25">
        <v>0</v>
      </c>
      <c r="AG6567" s="25">
        <v>0</v>
      </c>
      <c r="AH6567" s="25">
        <v>67000</v>
      </c>
      <c r="AI6567" s="16" t="s">
        <v>9668</v>
      </c>
    </row>
    <row r="6568" spans="1:35" x14ac:dyDescent="0.25">
      <c r="A6568" s="17">
        <v>130013</v>
      </c>
      <c r="B6568" s="18">
        <v>3</v>
      </c>
      <c r="C6568" s="16" t="s">
        <v>73</v>
      </c>
      <c r="D6568" s="21">
        <v>43853</v>
      </c>
      <c r="E6568" s="16" t="s">
        <v>1169</v>
      </c>
      <c r="F6568" s="21">
        <v>43853</v>
      </c>
      <c r="G6568" s="16" t="s">
        <v>1169</v>
      </c>
      <c r="H6568" s="26" t="s">
        <v>346</v>
      </c>
      <c r="M6568" s="26" t="s">
        <v>5843</v>
      </c>
      <c r="O6568" s="16" t="s">
        <v>1171</v>
      </c>
      <c r="P6568" s="26" t="s">
        <v>1062</v>
      </c>
      <c r="T6568" s="23" t="s">
        <v>32</v>
      </c>
      <c r="W6568" s="20" t="s">
        <v>43</v>
      </c>
      <c r="Z6568" s="25">
        <v>0</v>
      </c>
      <c r="AA6568" s="25">
        <v>0</v>
      </c>
      <c r="AB6568" s="25">
        <v>5700</v>
      </c>
      <c r="AC6568" s="25">
        <v>0</v>
      </c>
      <c r="AD6568" s="25">
        <v>0</v>
      </c>
      <c r="AE6568" s="25">
        <v>0</v>
      </c>
      <c r="AF6568" s="25">
        <v>103441</v>
      </c>
      <c r="AG6568" s="25">
        <v>0</v>
      </c>
      <c r="AH6568" s="25">
        <v>103441</v>
      </c>
      <c r="AI6568" s="16" t="s">
        <v>5844</v>
      </c>
    </row>
    <row r="6569" spans="1:35" x14ac:dyDescent="0.25">
      <c r="A6569" s="17">
        <v>130014</v>
      </c>
      <c r="B6569" s="18">
        <v>2</v>
      </c>
      <c r="C6569" s="16" t="s">
        <v>73</v>
      </c>
      <c r="D6569" s="21">
        <v>43853</v>
      </c>
      <c r="E6569" s="16" t="s">
        <v>1610</v>
      </c>
      <c r="F6569" s="21">
        <v>44279</v>
      </c>
      <c r="G6569" s="16" t="s">
        <v>75</v>
      </c>
      <c r="H6569" s="26" t="s">
        <v>170</v>
      </c>
      <c r="M6569" s="26" t="s">
        <v>9667</v>
      </c>
      <c r="O6569" s="16" t="s">
        <v>4543</v>
      </c>
      <c r="T6569" s="23" t="s">
        <v>32</v>
      </c>
      <c r="W6569" s="20" t="s">
        <v>43</v>
      </c>
      <c r="Z6569" s="24" t="s">
        <v>32</v>
      </c>
      <c r="AA6569" s="24" t="s">
        <v>32</v>
      </c>
      <c r="AB6569" s="24" t="s">
        <v>32</v>
      </c>
      <c r="AC6569" s="24" t="s">
        <v>32</v>
      </c>
      <c r="AD6569" s="25">
        <v>0</v>
      </c>
      <c r="AE6569" s="25">
        <v>0</v>
      </c>
      <c r="AF6569" s="25">
        <v>634014</v>
      </c>
      <c r="AG6569" s="25">
        <v>0</v>
      </c>
      <c r="AH6569" s="25">
        <v>634014</v>
      </c>
      <c r="AI6569" s="16" t="s">
        <v>9666</v>
      </c>
    </row>
    <row r="6570" spans="1:35" x14ac:dyDescent="0.25">
      <c r="A6570" s="17">
        <v>130015</v>
      </c>
      <c r="B6570" s="18">
        <v>4</v>
      </c>
      <c r="C6570" s="16" t="s">
        <v>73</v>
      </c>
      <c r="D6570" s="21">
        <v>43853</v>
      </c>
      <c r="E6570" s="16" t="s">
        <v>1610</v>
      </c>
      <c r="F6570" s="21">
        <v>43853</v>
      </c>
      <c r="G6570" s="16" t="s">
        <v>1610</v>
      </c>
      <c r="H6570" s="26" t="s">
        <v>186</v>
      </c>
      <c r="M6570" s="26" t="s">
        <v>9665</v>
      </c>
      <c r="O6570" s="16" t="s">
        <v>4543</v>
      </c>
      <c r="T6570" s="23" t="s">
        <v>32</v>
      </c>
      <c r="W6570" s="20" t="s">
        <v>43</v>
      </c>
      <c r="Z6570" s="24" t="s">
        <v>32</v>
      </c>
      <c r="AA6570" s="24" t="s">
        <v>32</v>
      </c>
      <c r="AB6570" s="24" t="s">
        <v>32</v>
      </c>
      <c r="AC6570" s="24" t="s">
        <v>32</v>
      </c>
      <c r="AD6570" s="25">
        <v>0</v>
      </c>
      <c r="AE6570" s="25">
        <v>0</v>
      </c>
      <c r="AF6570" s="25">
        <v>711000</v>
      </c>
      <c r="AG6570" s="25">
        <v>0</v>
      </c>
      <c r="AH6570" s="25">
        <v>711000</v>
      </c>
      <c r="AI6570" s="16" t="s">
        <v>9664</v>
      </c>
    </row>
    <row r="6571" spans="1:35" ht="30" x14ac:dyDescent="0.25">
      <c r="A6571" s="17">
        <v>130016</v>
      </c>
      <c r="B6571" s="18">
        <v>2</v>
      </c>
      <c r="C6571" s="16" t="s">
        <v>73</v>
      </c>
      <c r="D6571" s="21">
        <v>43853</v>
      </c>
      <c r="E6571" s="16" t="s">
        <v>1610</v>
      </c>
      <c r="F6571" s="21">
        <v>44279</v>
      </c>
      <c r="G6571" s="16" t="s">
        <v>75</v>
      </c>
      <c r="H6571" s="26" t="s">
        <v>286</v>
      </c>
      <c r="M6571" s="26" t="s">
        <v>9663</v>
      </c>
      <c r="O6571" s="16" t="s">
        <v>4543</v>
      </c>
      <c r="T6571" s="23" t="s">
        <v>32</v>
      </c>
      <c r="W6571" s="20" t="s">
        <v>43</v>
      </c>
      <c r="Z6571" s="24" t="s">
        <v>32</v>
      </c>
      <c r="AA6571" s="24" t="s">
        <v>32</v>
      </c>
      <c r="AB6571" s="24" t="s">
        <v>32</v>
      </c>
      <c r="AC6571" s="24" t="s">
        <v>32</v>
      </c>
      <c r="AD6571" s="25">
        <v>0</v>
      </c>
      <c r="AE6571" s="25">
        <v>0</v>
      </c>
      <c r="AF6571" s="25">
        <v>1309779</v>
      </c>
      <c r="AG6571" s="25">
        <v>0</v>
      </c>
      <c r="AH6571" s="25">
        <v>1309779</v>
      </c>
      <c r="AI6571" s="16" t="s">
        <v>9662</v>
      </c>
    </row>
    <row r="6572" spans="1:35" x14ac:dyDescent="0.25">
      <c r="A6572" s="17">
        <v>130017</v>
      </c>
      <c r="B6572" s="18">
        <v>3</v>
      </c>
      <c r="C6572" s="16" t="s">
        <v>47</v>
      </c>
      <c r="D6572" s="21">
        <v>43854</v>
      </c>
      <c r="E6572" s="16" t="s">
        <v>33</v>
      </c>
      <c r="F6572" s="21">
        <v>44183</v>
      </c>
      <c r="G6572" s="16" t="s">
        <v>33</v>
      </c>
      <c r="H6572" s="26" t="s">
        <v>405</v>
      </c>
      <c r="I6572" s="16" t="s">
        <v>5845</v>
      </c>
      <c r="K6572" s="16" t="s">
        <v>4708</v>
      </c>
      <c r="L6572" s="16" t="s">
        <v>37</v>
      </c>
      <c r="M6572" s="26" t="s">
        <v>5846</v>
      </c>
      <c r="O6572" s="16" t="s">
        <v>1149</v>
      </c>
      <c r="P6572" s="26" t="s">
        <v>188</v>
      </c>
      <c r="T6572" s="22">
        <v>1.72</v>
      </c>
      <c r="W6572" s="20" t="s">
        <v>43</v>
      </c>
      <c r="X6572" s="16" t="s">
        <v>44</v>
      </c>
      <c r="Z6572" s="25">
        <v>0</v>
      </c>
      <c r="AA6572" s="25">
        <v>0</v>
      </c>
      <c r="AB6572" s="25">
        <v>0</v>
      </c>
      <c r="AC6572" s="25">
        <v>236083.53</v>
      </c>
      <c r="AD6572" s="25">
        <v>0</v>
      </c>
      <c r="AE6572" s="25">
        <v>0</v>
      </c>
      <c r="AF6572" s="25">
        <v>0</v>
      </c>
      <c r="AG6572" s="25">
        <v>236083.53</v>
      </c>
      <c r="AH6572" s="25">
        <v>236083.53</v>
      </c>
      <c r="AI6572" s="16" t="s">
        <v>5847</v>
      </c>
    </row>
    <row r="6573" spans="1:35" ht="30" x14ac:dyDescent="0.25">
      <c r="A6573" s="17">
        <v>130018</v>
      </c>
      <c r="B6573" s="18">
        <v>3</v>
      </c>
      <c r="C6573" s="16" t="s">
        <v>73</v>
      </c>
      <c r="D6573" s="21">
        <v>43854</v>
      </c>
      <c r="E6573" s="16" t="s">
        <v>2240</v>
      </c>
      <c r="F6573" s="21">
        <v>44315</v>
      </c>
      <c r="G6573" s="16" t="s">
        <v>832</v>
      </c>
      <c r="H6573" s="26" t="s">
        <v>200</v>
      </c>
      <c r="I6573" s="16" t="s">
        <v>9661</v>
      </c>
      <c r="K6573" s="16" t="s">
        <v>9660</v>
      </c>
      <c r="L6573" s="16" t="s">
        <v>37</v>
      </c>
      <c r="M6573" s="26" t="s">
        <v>9659</v>
      </c>
      <c r="N6573" s="26" t="s">
        <v>4539</v>
      </c>
      <c r="O6573" s="16" t="s">
        <v>1139</v>
      </c>
      <c r="P6573" s="26" t="s">
        <v>1140</v>
      </c>
      <c r="T6573" s="22">
        <v>0.01</v>
      </c>
      <c r="W6573" s="20" t="s">
        <v>43</v>
      </c>
      <c r="X6573" s="16" t="s">
        <v>78</v>
      </c>
      <c r="Z6573" s="24" t="s">
        <v>32</v>
      </c>
      <c r="AA6573" s="24" t="s">
        <v>32</v>
      </c>
      <c r="AB6573" s="24" t="s">
        <v>32</v>
      </c>
      <c r="AC6573" s="24" t="s">
        <v>32</v>
      </c>
      <c r="AD6573" s="25">
        <v>15000</v>
      </c>
      <c r="AE6573" s="25">
        <v>257037</v>
      </c>
      <c r="AF6573" s="25">
        <v>0</v>
      </c>
      <c r="AG6573" s="25">
        <v>0</v>
      </c>
      <c r="AH6573" s="25">
        <v>272037</v>
      </c>
    </row>
    <row r="6574" spans="1:35" x14ac:dyDescent="0.25">
      <c r="A6574" s="17">
        <v>130019</v>
      </c>
      <c r="B6574" s="18">
        <v>4</v>
      </c>
      <c r="C6574" s="16" t="s">
        <v>73</v>
      </c>
      <c r="D6574" s="21">
        <v>43857</v>
      </c>
      <c r="E6574" s="16" t="s">
        <v>1610</v>
      </c>
      <c r="F6574" s="21">
        <v>43857</v>
      </c>
      <c r="G6574" s="16" t="s">
        <v>1610</v>
      </c>
      <c r="H6574" s="26" t="s">
        <v>186</v>
      </c>
      <c r="M6574" s="26" t="s">
        <v>9658</v>
      </c>
      <c r="O6574" s="16" t="s">
        <v>4543</v>
      </c>
      <c r="T6574" s="23" t="s">
        <v>32</v>
      </c>
      <c r="W6574" s="20" t="s">
        <v>43</v>
      </c>
      <c r="Z6574" s="24" t="s">
        <v>32</v>
      </c>
      <c r="AA6574" s="24" t="s">
        <v>32</v>
      </c>
      <c r="AB6574" s="24" t="s">
        <v>32</v>
      </c>
      <c r="AC6574" s="24" t="s">
        <v>32</v>
      </c>
      <c r="AD6574" s="25">
        <v>0</v>
      </c>
      <c r="AE6574" s="25">
        <v>0</v>
      </c>
      <c r="AF6574" s="25">
        <v>2508312</v>
      </c>
      <c r="AG6574" s="25">
        <v>0</v>
      </c>
      <c r="AH6574" s="25">
        <v>2508312</v>
      </c>
      <c r="AI6574" s="16" t="s">
        <v>9657</v>
      </c>
    </row>
    <row r="6575" spans="1:35" x14ac:dyDescent="0.25">
      <c r="A6575" s="17">
        <v>130020</v>
      </c>
      <c r="B6575" s="18">
        <v>3</v>
      </c>
      <c r="C6575" s="16" t="s">
        <v>73</v>
      </c>
      <c r="D6575" s="21">
        <v>43857</v>
      </c>
      <c r="E6575" s="16" t="s">
        <v>5735</v>
      </c>
      <c r="F6575" s="21">
        <v>43857</v>
      </c>
      <c r="G6575" s="16" t="s">
        <v>5735</v>
      </c>
      <c r="H6575" s="26" t="s">
        <v>362</v>
      </c>
      <c r="M6575" s="26" t="s">
        <v>9656</v>
      </c>
      <c r="O6575" s="16" t="s">
        <v>1171</v>
      </c>
      <c r="P6575" s="26" t="s">
        <v>1062</v>
      </c>
      <c r="T6575" s="23" t="s">
        <v>32</v>
      </c>
      <c r="W6575" s="20" t="s">
        <v>43</v>
      </c>
      <c r="Z6575" s="24" t="s">
        <v>32</v>
      </c>
      <c r="AA6575" s="24" t="s">
        <v>32</v>
      </c>
      <c r="AB6575" s="24" t="s">
        <v>32</v>
      </c>
      <c r="AC6575" s="24" t="s">
        <v>32</v>
      </c>
      <c r="AD6575" s="25">
        <v>0</v>
      </c>
      <c r="AE6575" s="25">
        <v>0</v>
      </c>
      <c r="AF6575" s="25">
        <v>80000</v>
      </c>
      <c r="AG6575" s="25">
        <v>0</v>
      </c>
      <c r="AH6575" s="25">
        <v>80000</v>
      </c>
      <c r="AI6575" s="16" t="s">
        <v>9655</v>
      </c>
    </row>
    <row r="6576" spans="1:35" x14ac:dyDescent="0.25">
      <c r="A6576" s="17">
        <v>130021</v>
      </c>
      <c r="B6576" s="18">
        <v>6</v>
      </c>
      <c r="C6576" s="16" t="s">
        <v>73</v>
      </c>
      <c r="D6576" s="21">
        <v>43858</v>
      </c>
      <c r="E6576" s="16" t="s">
        <v>1610</v>
      </c>
      <c r="F6576" s="21">
        <v>43965</v>
      </c>
      <c r="G6576" s="16" t="s">
        <v>1610</v>
      </c>
      <c r="H6576" s="26" t="s">
        <v>76</v>
      </c>
      <c r="L6576" s="16" t="s">
        <v>110</v>
      </c>
      <c r="M6576" s="26" t="s">
        <v>9654</v>
      </c>
      <c r="O6576" s="16" t="s">
        <v>1612</v>
      </c>
      <c r="T6576" s="23" t="s">
        <v>32</v>
      </c>
      <c r="W6576" s="20" t="s">
        <v>43</v>
      </c>
      <c r="Z6576" s="24" t="s">
        <v>32</v>
      </c>
      <c r="AA6576" s="24" t="s">
        <v>32</v>
      </c>
      <c r="AB6576" s="24" t="s">
        <v>32</v>
      </c>
      <c r="AC6576" s="24" t="s">
        <v>32</v>
      </c>
      <c r="AD6576" s="25">
        <v>0</v>
      </c>
      <c r="AE6576" s="25">
        <v>0</v>
      </c>
      <c r="AF6576" s="25">
        <v>74128</v>
      </c>
      <c r="AG6576" s="25">
        <v>0</v>
      </c>
      <c r="AH6576" s="25">
        <v>74128</v>
      </c>
      <c r="AI6576" s="16" t="s">
        <v>9653</v>
      </c>
    </row>
    <row r="6577" spans="1:35" x14ac:dyDescent="0.25">
      <c r="A6577" s="17">
        <v>130022</v>
      </c>
      <c r="B6577" s="18">
        <v>2</v>
      </c>
      <c r="C6577" s="16" t="s">
        <v>47</v>
      </c>
      <c r="D6577" s="21">
        <v>43859</v>
      </c>
      <c r="E6577" s="16" t="s">
        <v>33</v>
      </c>
      <c r="F6577" s="21">
        <v>44362</v>
      </c>
      <c r="G6577" s="16" t="s">
        <v>33</v>
      </c>
      <c r="H6577" s="26" t="s">
        <v>286</v>
      </c>
      <c r="I6577" s="16" t="s">
        <v>5848</v>
      </c>
      <c r="K6577" s="16" t="s">
        <v>5849</v>
      </c>
      <c r="L6577" s="16" t="s">
        <v>37</v>
      </c>
      <c r="M6577" s="26" t="s">
        <v>5850</v>
      </c>
      <c r="O6577" s="16" t="s">
        <v>1149</v>
      </c>
      <c r="P6577" s="26" t="s">
        <v>188</v>
      </c>
      <c r="R6577" s="16" t="s">
        <v>139</v>
      </c>
      <c r="S6577" s="16" t="s">
        <v>4621</v>
      </c>
      <c r="T6577" s="22">
        <v>3.5819999999999999</v>
      </c>
      <c r="W6577" s="20" t="s">
        <v>43</v>
      </c>
      <c r="X6577" s="16" t="s">
        <v>44</v>
      </c>
      <c r="Z6577" s="25">
        <v>0</v>
      </c>
      <c r="AA6577" s="25">
        <v>0</v>
      </c>
      <c r="AB6577" s="25">
        <v>0</v>
      </c>
      <c r="AC6577" s="25">
        <v>254348.43</v>
      </c>
      <c r="AD6577" s="25">
        <v>0</v>
      </c>
      <c r="AE6577" s="25">
        <v>0</v>
      </c>
      <c r="AF6577" s="25">
        <v>0</v>
      </c>
      <c r="AG6577" s="25">
        <v>254348.43</v>
      </c>
      <c r="AH6577" s="25">
        <v>254348.43</v>
      </c>
      <c r="AI6577" s="16" t="s">
        <v>5851</v>
      </c>
    </row>
    <row r="6578" spans="1:35" x14ac:dyDescent="0.25">
      <c r="A6578" s="17">
        <v>130023</v>
      </c>
      <c r="B6578" s="18">
        <v>2</v>
      </c>
      <c r="C6578" s="16" t="s">
        <v>31</v>
      </c>
      <c r="D6578" s="21">
        <v>43859</v>
      </c>
      <c r="E6578" s="16" t="s">
        <v>176</v>
      </c>
      <c r="F6578" s="21">
        <v>44279</v>
      </c>
      <c r="G6578" s="16" t="s">
        <v>75</v>
      </c>
      <c r="H6578" s="26" t="s">
        <v>286</v>
      </c>
      <c r="I6578" s="16" t="s">
        <v>1949</v>
      </c>
      <c r="J6578" s="20" t="s">
        <v>116</v>
      </c>
      <c r="L6578" s="16" t="s">
        <v>116</v>
      </c>
      <c r="M6578" s="26" t="s">
        <v>5852</v>
      </c>
      <c r="O6578" s="16" t="s">
        <v>179</v>
      </c>
      <c r="P6578" s="26" t="s">
        <v>79</v>
      </c>
      <c r="R6578" s="16" t="s">
        <v>41</v>
      </c>
      <c r="S6578" s="16" t="s">
        <v>84</v>
      </c>
      <c r="T6578" s="22">
        <v>0.01</v>
      </c>
      <c r="U6578" s="21">
        <v>44232</v>
      </c>
      <c r="W6578" s="20" t="s">
        <v>43</v>
      </c>
      <c r="X6578" s="16" t="s">
        <v>140</v>
      </c>
      <c r="Y6578" s="26" t="s">
        <v>5853</v>
      </c>
      <c r="Z6578" s="25">
        <v>0</v>
      </c>
      <c r="AA6578" s="25">
        <v>0</v>
      </c>
      <c r="AB6578" s="25">
        <v>1597737</v>
      </c>
      <c r="AC6578" s="25">
        <v>0</v>
      </c>
      <c r="AD6578" s="25">
        <v>0</v>
      </c>
      <c r="AE6578" s="25">
        <v>0</v>
      </c>
      <c r="AF6578" s="25">
        <v>1657737</v>
      </c>
      <c r="AG6578" s="25">
        <v>0</v>
      </c>
      <c r="AH6578" s="25">
        <v>1657737</v>
      </c>
      <c r="AI6578" s="16" t="s">
        <v>5854</v>
      </c>
    </row>
    <row r="6579" spans="1:35" x14ac:dyDescent="0.25">
      <c r="A6579" s="17">
        <v>130024</v>
      </c>
      <c r="B6579" s="18">
        <v>2</v>
      </c>
      <c r="C6579" s="16" t="s">
        <v>31</v>
      </c>
      <c r="D6579" s="21">
        <v>43859</v>
      </c>
      <c r="E6579" s="16" t="s">
        <v>33</v>
      </c>
      <c r="F6579" s="21">
        <v>44097</v>
      </c>
      <c r="G6579" s="16" t="s">
        <v>56</v>
      </c>
      <c r="H6579" s="26" t="s">
        <v>286</v>
      </c>
      <c r="I6579" s="16" t="s">
        <v>5855</v>
      </c>
      <c r="K6579" s="16" t="s">
        <v>4996</v>
      </c>
      <c r="L6579" s="16" t="s">
        <v>37</v>
      </c>
      <c r="M6579" s="26" t="s">
        <v>5856</v>
      </c>
      <c r="O6579" s="16" t="s">
        <v>1149</v>
      </c>
      <c r="P6579" s="26" t="s">
        <v>188</v>
      </c>
      <c r="T6579" s="22">
        <v>3.53</v>
      </c>
      <c r="W6579" s="20" t="s">
        <v>43</v>
      </c>
      <c r="X6579" s="16" t="s">
        <v>78</v>
      </c>
      <c r="Z6579" s="25">
        <v>0</v>
      </c>
      <c r="AA6579" s="25">
        <v>0</v>
      </c>
      <c r="AB6579" s="25">
        <v>0</v>
      </c>
      <c r="AC6579" s="25">
        <v>376354.84</v>
      </c>
      <c r="AD6579" s="25">
        <v>0</v>
      </c>
      <c r="AE6579" s="25">
        <v>0</v>
      </c>
      <c r="AF6579" s="25">
        <v>0</v>
      </c>
      <c r="AG6579" s="25">
        <v>376354.84</v>
      </c>
      <c r="AH6579" s="25">
        <v>376354.84</v>
      </c>
      <c r="AI6579" s="16" t="s">
        <v>5857</v>
      </c>
    </row>
    <row r="6580" spans="1:35" x14ac:dyDescent="0.25">
      <c r="A6580" s="17">
        <v>130025</v>
      </c>
      <c r="B6580" s="18">
        <v>2</v>
      </c>
      <c r="C6580" s="16" t="s">
        <v>47</v>
      </c>
      <c r="D6580" s="21">
        <v>43859</v>
      </c>
      <c r="E6580" s="16" t="s">
        <v>33</v>
      </c>
      <c r="F6580" s="21">
        <v>44363</v>
      </c>
      <c r="G6580" s="16" t="s">
        <v>33</v>
      </c>
      <c r="H6580" s="26" t="s">
        <v>267</v>
      </c>
      <c r="I6580" s="16" t="s">
        <v>5858</v>
      </c>
      <c r="K6580" s="16" t="s">
        <v>5859</v>
      </c>
      <c r="L6580" s="16" t="s">
        <v>37</v>
      </c>
      <c r="M6580" s="26" t="s">
        <v>5860</v>
      </c>
      <c r="O6580" s="16" t="s">
        <v>1149</v>
      </c>
      <c r="P6580" s="26" t="s">
        <v>188</v>
      </c>
      <c r="T6580" s="22">
        <v>1.29</v>
      </c>
      <c r="W6580" s="20" t="s">
        <v>43</v>
      </c>
      <c r="X6580" s="16" t="s">
        <v>44</v>
      </c>
      <c r="Z6580" s="25">
        <v>0</v>
      </c>
      <c r="AA6580" s="25">
        <v>0</v>
      </c>
      <c r="AB6580" s="25">
        <v>0</v>
      </c>
      <c r="AC6580" s="25">
        <v>134408.9</v>
      </c>
      <c r="AD6580" s="25">
        <v>0</v>
      </c>
      <c r="AE6580" s="25">
        <v>0</v>
      </c>
      <c r="AF6580" s="25">
        <v>0</v>
      </c>
      <c r="AG6580" s="25">
        <v>133023.15</v>
      </c>
      <c r="AH6580" s="25">
        <v>133023.15</v>
      </c>
      <c r="AI6580" s="16" t="s">
        <v>5861</v>
      </c>
    </row>
    <row r="6581" spans="1:35" x14ac:dyDescent="0.25">
      <c r="A6581" s="17">
        <v>130026</v>
      </c>
      <c r="B6581" s="18">
        <v>2</v>
      </c>
      <c r="C6581" s="16" t="s">
        <v>73</v>
      </c>
      <c r="D6581" s="21">
        <v>43859</v>
      </c>
      <c r="E6581" s="16" t="s">
        <v>728</v>
      </c>
      <c r="F6581" s="21">
        <v>44279</v>
      </c>
      <c r="G6581" s="16" t="s">
        <v>75</v>
      </c>
      <c r="H6581" s="26" t="s">
        <v>241</v>
      </c>
      <c r="I6581" s="16" t="s">
        <v>464</v>
      </c>
      <c r="J6581" s="20" t="s">
        <v>116</v>
      </c>
      <c r="L6581" s="16" t="s">
        <v>116</v>
      </c>
      <c r="M6581" s="26" t="s">
        <v>9652</v>
      </c>
      <c r="N6581" s="26" t="s">
        <v>3571</v>
      </c>
      <c r="O6581" s="16" t="s">
        <v>632</v>
      </c>
      <c r="P6581" s="26" t="s">
        <v>1723</v>
      </c>
      <c r="T6581" s="22">
        <v>0.02</v>
      </c>
      <c r="U6581" s="21">
        <v>44729</v>
      </c>
      <c r="W6581" s="20" t="s">
        <v>43</v>
      </c>
      <c r="X6581" s="16" t="s">
        <v>78</v>
      </c>
      <c r="Z6581" s="24" t="s">
        <v>32</v>
      </c>
      <c r="AA6581" s="24" t="s">
        <v>32</v>
      </c>
      <c r="AB6581" s="24" t="s">
        <v>32</v>
      </c>
      <c r="AC6581" s="24" t="s">
        <v>32</v>
      </c>
      <c r="AD6581" s="25">
        <v>40000</v>
      </c>
      <c r="AE6581" s="25">
        <v>0</v>
      </c>
      <c r="AF6581" s="25">
        <v>0</v>
      </c>
      <c r="AG6581" s="25">
        <v>0</v>
      </c>
      <c r="AH6581" s="25">
        <v>40000</v>
      </c>
      <c r="AI6581" s="16" t="s">
        <v>9651</v>
      </c>
    </row>
    <row r="6582" spans="1:35" x14ac:dyDescent="0.25">
      <c r="A6582" s="17">
        <v>130027</v>
      </c>
      <c r="B6582" s="18">
        <v>2</v>
      </c>
      <c r="C6582" s="16" t="s">
        <v>31</v>
      </c>
      <c r="D6582" s="21">
        <v>43859</v>
      </c>
      <c r="E6582" s="16" t="s">
        <v>33</v>
      </c>
      <c r="F6582" s="21">
        <v>44097</v>
      </c>
      <c r="G6582" s="16" t="s">
        <v>56</v>
      </c>
      <c r="H6582" s="26" t="s">
        <v>162</v>
      </c>
      <c r="I6582" s="16" t="s">
        <v>5862</v>
      </c>
      <c r="K6582" s="16" t="s">
        <v>5863</v>
      </c>
      <c r="L6582" s="16" t="s">
        <v>37</v>
      </c>
      <c r="M6582" s="26" t="s">
        <v>5864</v>
      </c>
      <c r="O6582" s="16" t="s">
        <v>1149</v>
      </c>
      <c r="P6582" s="26" t="s">
        <v>188</v>
      </c>
      <c r="T6582" s="22">
        <v>4.08</v>
      </c>
      <c r="W6582" s="20" t="s">
        <v>43</v>
      </c>
      <c r="X6582" s="16" t="s">
        <v>44</v>
      </c>
      <c r="Z6582" s="25">
        <v>0</v>
      </c>
      <c r="AA6582" s="25">
        <v>0</v>
      </c>
      <c r="AB6582" s="25">
        <v>0</v>
      </c>
      <c r="AC6582" s="25">
        <v>214228.33</v>
      </c>
      <c r="AD6582" s="25">
        <v>0</v>
      </c>
      <c r="AE6582" s="25">
        <v>0</v>
      </c>
      <c r="AF6582" s="25">
        <v>0</v>
      </c>
      <c r="AG6582" s="25">
        <v>214228.33</v>
      </c>
      <c r="AH6582" s="25">
        <v>214228.33</v>
      </c>
      <c r="AI6582" s="16" t="s">
        <v>5865</v>
      </c>
    </row>
    <row r="6583" spans="1:35" x14ac:dyDescent="0.25">
      <c r="A6583" s="17">
        <v>130028</v>
      </c>
      <c r="B6583" s="18">
        <v>1</v>
      </c>
      <c r="C6583" s="16" t="s">
        <v>31</v>
      </c>
      <c r="D6583" s="21">
        <v>43859</v>
      </c>
      <c r="E6583" s="16" t="s">
        <v>176</v>
      </c>
      <c r="F6583" s="21">
        <v>44279</v>
      </c>
      <c r="G6583" s="16" t="s">
        <v>75</v>
      </c>
      <c r="H6583" s="26" t="s">
        <v>320</v>
      </c>
      <c r="I6583" s="16" t="s">
        <v>159</v>
      </c>
      <c r="J6583" s="20" t="s">
        <v>148</v>
      </c>
      <c r="L6583" s="16" t="s">
        <v>149</v>
      </c>
      <c r="M6583" s="26" t="s">
        <v>5866</v>
      </c>
      <c r="O6583" s="16" t="s">
        <v>179</v>
      </c>
      <c r="P6583" s="26" t="s">
        <v>79</v>
      </c>
      <c r="R6583" s="16" t="s">
        <v>41</v>
      </c>
      <c r="S6583" s="16" t="s">
        <v>84</v>
      </c>
      <c r="T6583" s="22">
        <v>0.03</v>
      </c>
      <c r="U6583" s="21">
        <v>44232</v>
      </c>
      <c r="W6583" s="20" t="s">
        <v>43</v>
      </c>
      <c r="X6583" s="16" t="s">
        <v>454</v>
      </c>
      <c r="Y6583" s="26" t="s">
        <v>5867</v>
      </c>
      <c r="Z6583" s="25">
        <v>0</v>
      </c>
      <c r="AA6583" s="25">
        <v>0</v>
      </c>
      <c r="AB6583" s="25">
        <v>42140</v>
      </c>
      <c r="AC6583" s="25">
        <v>0</v>
      </c>
      <c r="AD6583" s="25">
        <v>0</v>
      </c>
      <c r="AE6583" s="25">
        <v>0</v>
      </c>
      <c r="AF6583" s="25">
        <v>61140</v>
      </c>
      <c r="AG6583" s="25">
        <v>0</v>
      </c>
      <c r="AH6583" s="25">
        <v>61140</v>
      </c>
      <c r="AI6583" s="16" t="s">
        <v>5868</v>
      </c>
    </row>
    <row r="6584" spans="1:35" x14ac:dyDescent="0.25">
      <c r="A6584" s="17">
        <v>130030</v>
      </c>
      <c r="B6584" s="18">
        <v>3</v>
      </c>
      <c r="C6584" s="16" t="s">
        <v>73</v>
      </c>
      <c r="D6584" s="21">
        <v>43860</v>
      </c>
      <c r="E6584" s="16" t="s">
        <v>4541</v>
      </c>
      <c r="F6584" s="21">
        <v>44279</v>
      </c>
      <c r="G6584" s="16" t="s">
        <v>75</v>
      </c>
      <c r="H6584" s="26" t="s">
        <v>362</v>
      </c>
      <c r="M6584" s="26" t="s">
        <v>9650</v>
      </c>
      <c r="O6584" s="16" t="s">
        <v>4543</v>
      </c>
      <c r="T6584" s="23" t="s">
        <v>32</v>
      </c>
      <c r="W6584" s="20" t="s">
        <v>43</v>
      </c>
      <c r="Z6584" s="24" t="s">
        <v>32</v>
      </c>
      <c r="AA6584" s="24" t="s">
        <v>32</v>
      </c>
      <c r="AB6584" s="24" t="s">
        <v>32</v>
      </c>
      <c r="AC6584" s="24" t="s">
        <v>32</v>
      </c>
      <c r="AD6584" s="25">
        <v>0</v>
      </c>
      <c r="AE6584" s="25">
        <v>0</v>
      </c>
      <c r="AF6584" s="25">
        <v>701196</v>
      </c>
      <c r="AG6584" s="25">
        <v>0</v>
      </c>
      <c r="AH6584" s="25">
        <v>701196</v>
      </c>
      <c r="AI6584" s="16" t="s">
        <v>9649</v>
      </c>
    </row>
    <row r="6585" spans="1:35" ht="30" x14ac:dyDescent="0.25">
      <c r="A6585" s="17">
        <v>130031</v>
      </c>
      <c r="B6585" s="18">
        <v>4</v>
      </c>
      <c r="C6585" s="16" t="s">
        <v>73</v>
      </c>
      <c r="D6585" s="21">
        <v>43860</v>
      </c>
      <c r="E6585" s="16" t="s">
        <v>1409</v>
      </c>
      <c r="F6585" s="21">
        <v>44215</v>
      </c>
      <c r="G6585" s="16" t="s">
        <v>75</v>
      </c>
      <c r="H6585" s="26" t="s">
        <v>298</v>
      </c>
      <c r="M6585" s="26" t="s">
        <v>9648</v>
      </c>
      <c r="N6585" s="26" t="s">
        <v>9647</v>
      </c>
      <c r="O6585" s="16" t="s">
        <v>60</v>
      </c>
      <c r="P6585" s="26" t="s">
        <v>768</v>
      </c>
      <c r="R6585" s="16" t="s">
        <v>139</v>
      </c>
      <c r="S6585" s="16" t="s">
        <v>4621</v>
      </c>
      <c r="T6585" s="22">
        <v>0.34</v>
      </c>
      <c r="W6585" s="20" t="s">
        <v>43</v>
      </c>
      <c r="X6585" s="16" t="s">
        <v>78</v>
      </c>
      <c r="Z6585" s="24" t="s">
        <v>32</v>
      </c>
      <c r="AA6585" s="24" t="s">
        <v>32</v>
      </c>
      <c r="AB6585" s="24" t="s">
        <v>32</v>
      </c>
      <c r="AC6585" s="24" t="s">
        <v>32</v>
      </c>
      <c r="AD6585" s="25">
        <v>39000</v>
      </c>
      <c r="AE6585" s="25">
        <v>0</v>
      </c>
      <c r="AF6585" s="25">
        <v>0</v>
      </c>
      <c r="AG6585" s="25">
        <v>0</v>
      </c>
      <c r="AH6585" s="25">
        <v>39000</v>
      </c>
      <c r="AI6585" s="16" t="s">
        <v>9646</v>
      </c>
    </row>
    <row r="6586" spans="1:35" x14ac:dyDescent="0.25">
      <c r="A6586" s="17">
        <v>130033</v>
      </c>
      <c r="B6586" s="18">
        <v>1</v>
      </c>
      <c r="C6586" s="16" t="s">
        <v>47</v>
      </c>
      <c r="D6586" s="21">
        <v>43861</v>
      </c>
      <c r="E6586" s="16" t="s">
        <v>33</v>
      </c>
      <c r="F6586" s="21">
        <v>44006</v>
      </c>
      <c r="G6586" s="16" t="s">
        <v>33</v>
      </c>
      <c r="H6586" s="26" t="s">
        <v>386</v>
      </c>
      <c r="I6586" s="16" t="s">
        <v>5869</v>
      </c>
      <c r="K6586" s="16" t="s">
        <v>5870</v>
      </c>
      <c r="L6586" s="16" t="s">
        <v>37</v>
      </c>
      <c r="M6586" s="26" t="s">
        <v>5871</v>
      </c>
      <c r="O6586" s="16" t="s">
        <v>1149</v>
      </c>
      <c r="P6586" s="26" t="s">
        <v>188</v>
      </c>
      <c r="T6586" s="22">
        <v>1.56</v>
      </c>
      <c r="W6586" s="20" t="s">
        <v>43</v>
      </c>
      <c r="X6586" s="16" t="s">
        <v>44</v>
      </c>
      <c r="Z6586" s="25">
        <v>0</v>
      </c>
      <c r="AA6586" s="25">
        <v>0</v>
      </c>
      <c r="AB6586" s="25">
        <v>0</v>
      </c>
      <c r="AC6586" s="25">
        <v>15024.16</v>
      </c>
      <c r="AD6586" s="25">
        <v>0</v>
      </c>
      <c r="AE6586" s="25">
        <v>0</v>
      </c>
      <c r="AF6586" s="25">
        <v>0</v>
      </c>
      <c r="AG6586" s="25">
        <v>149088.16</v>
      </c>
      <c r="AH6586" s="25">
        <v>149088.16</v>
      </c>
      <c r="AI6586" s="16" t="s">
        <v>5872</v>
      </c>
    </row>
    <row r="6587" spans="1:35" ht="30" x14ac:dyDescent="0.25">
      <c r="A6587" s="17">
        <v>130034</v>
      </c>
      <c r="B6587" s="18">
        <v>1</v>
      </c>
      <c r="C6587" s="16" t="s">
        <v>73</v>
      </c>
      <c r="D6587" s="21">
        <v>43861</v>
      </c>
      <c r="E6587" s="16" t="s">
        <v>543</v>
      </c>
      <c r="F6587" s="21">
        <v>44215</v>
      </c>
      <c r="G6587" s="16" t="s">
        <v>75</v>
      </c>
      <c r="H6587" s="26" t="s">
        <v>386</v>
      </c>
      <c r="I6587" s="16" t="s">
        <v>159</v>
      </c>
      <c r="J6587" s="20" t="s">
        <v>148</v>
      </c>
      <c r="L6587" s="16" t="s">
        <v>149</v>
      </c>
      <c r="M6587" s="26" t="s">
        <v>9645</v>
      </c>
      <c r="N6587" s="26" t="s">
        <v>9644</v>
      </c>
      <c r="O6587" s="16" t="s">
        <v>60</v>
      </c>
      <c r="P6587" s="26" t="s">
        <v>3389</v>
      </c>
      <c r="T6587" s="22">
        <v>0.99</v>
      </c>
      <c r="U6587" s="21">
        <v>44729</v>
      </c>
      <c r="W6587" s="20" t="s">
        <v>43</v>
      </c>
      <c r="X6587" s="16" t="s">
        <v>140</v>
      </c>
      <c r="Z6587" s="24" t="s">
        <v>32</v>
      </c>
      <c r="AA6587" s="24" t="s">
        <v>32</v>
      </c>
      <c r="AB6587" s="24" t="s">
        <v>32</v>
      </c>
      <c r="AC6587" s="24" t="s">
        <v>32</v>
      </c>
      <c r="AD6587" s="25">
        <v>112820</v>
      </c>
      <c r="AE6587" s="25">
        <v>0</v>
      </c>
      <c r="AF6587" s="25">
        <v>0</v>
      </c>
      <c r="AG6587" s="25">
        <v>0</v>
      </c>
      <c r="AH6587" s="25">
        <v>112820</v>
      </c>
      <c r="AI6587" s="16" t="s">
        <v>9643</v>
      </c>
    </row>
    <row r="6588" spans="1:35" x14ac:dyDescent="0.25">
      <c r="A6588" s="17">
        <v>130035</v>
      </c>
      <c r="B6588" s="18">
        <v>2</v>
      </c>
      <c r="C6588" s="16" t="s">
        <v>47</v>
      </c>
      <c r="D6588" s="21">
        <v>43861</v>
      </c>
      <c r="E6588" s="16" t="s">
        <v>33</v>
      </c>
      <c r="F6588" s="21">
        <v>44363</v>
      </c>
      <c r="G6588" s="16" t="s">
        <v>33</v>
      </c>
      <c r="H6588" s="26" t="s">
        <v>267</v>
      </c>
      <c r="I6588" s="16" t="s">
        <v>5873</v>
      </c>
      <c r="K6588" s="16" t="s">
        <v>5874</v>
      </c>
      <c r="L6588" s="16" t="s">
        <v>37</v>
      </c>
      <c r="M6588" s="26" t="s">
        <v>5875</v>
      </c>
      <c r="O6588" s="16" t="s">
        <v>1149</v>
      </c>
      <c r="P6588" s="26" t="s">
        <v>188</v>
      </c>
      <c r="T6588" s="22">
        <v>2.65</v>
      </c>
      <c r="W6588" s="20" t="s">
        <v>43</v>
      </c>
      <c r="X6588" s="16" t="s">
        <v>1150</v>
      </c>
      <c r="Z6588" s="25">
        <v>0</v>
      </c>
      <c r="AA6588" s="25">
        <v>0</v>
      </c>
      <c r="AB6588" s="25">
        <v>0</v>
      </c>
      <c r="AC6588" s="25">
        <v>220136.47</v>
      </c>
      <c r="AD6588" s="25">
        <v>0</v>
      </c>
      <c r="AE6588" s="25">
        <v>0</v>
      </c>
      <c r="AF6588" s="25">
        <v>0</v>
      </c>
      <c r="AG6588" s="25">
        <v>217762.89</v>
      </c>
      <c r="AH6588" s="25">
        <v>217762.89</v>
      </c>
      <c r="AI6588" s="16" t="s">
        <v>5876</v>
      </c>
    </row>
    <row r="6589" spans="1:35" ht="30" x14ac:dyDescent="0.25">
      <c r="A6589" s="17">
        <v>130036</v>
      </c>
      <c r="B6589" s="18">
        <v>1</v>
      </c>
      <c r="C6589" s="16" t="s">
        <v>73</v>
      </c>
      <c r="D6589" s="21">
        <v>43861</v>
      </c>
      <c r="E6589" s="16" t="s">
        <v>108</v>
      </c>
      <c r="F6589" s="21">
        <v>43864</v>
      </c>
      <c r="G6589" s="16" t="s">
        <v>108</v>
      </c>
      <c r="H6589" s="26" t="s">
        <v>791</v>
      </c>
      <c r="L6589" s="16" t="s">
        <v>110</v>
      </c>
      <c r="M6589" s="26" t="s">
        <v>9642</v>
      </c>
      <c r="N6589" s="26" t="s">
        <v>9641</v>
      </c>
      <c r="O6589" s="16" t="s">
        <v>5777</v>
      </c>
      <c r="P6589" s="26" t="s">
        <v>67</v>
      </c>
      <c r="T6589" s="23" t="s">
        <v>32</v>
      </c>
      <c r="W6589" s="20" t="s">
        <v>43</v>
      </c>
      <c r="Z6589" s="24" t="s">
        <v>32</v>
      </c>
      <c r="AA6589" s="24" t="s">
        <v>32</v>
      </c>
      <c r="AB6589" s="24" t="s">
        <v>32</v>
      </c>
      <c r="AC6589" s="24" t="s">
        <v>32</v>
      </c>
      <c r="AD6589" s="25">
        <v>0</v>
      </c>
      <c r="AE6589" s="25">
        <v>0</v>
      </c>
      <c r="AF6589" s="25">
        <v>208750</v>
      </c>
      <c r="AG6589" s="25">
        <v>0</v>
      </c>
      <c r="AH6589" s="25">
        <v>208750</v>
      </c>
      <c r="AI6589" s="16" t="s">
        <v>9640</v>
      </c>
    </row>
    <row r="6590" spans="1:35" ht="30" x14ac:dyDescent="0.25">
      <c r="A6590" s="17">
        <v>130037</v>
      </c>
      <c r="B6590" s="18">
        <v>3</v>
      </c>
      <c r="C6590" s="16" t="s">
        <v>73</v>
      </c>
      <c r="D6590" s="21">
        <v>43864</v>
      </c>
      <c r="E6590" s="16" t="s">
        <v>108</v>
      </c>
      <c r="F6590" s="21">
        <v>43865</v>
      </c>
      <c r="G6590" s="16" t="s">
        <v>108</v>
      </c>
      <c r="H6590" s="26" t="s">
        <v>437</v>
      </c>
      <c r="L6590" s="16" t="s">
        <v>110</v>
      </c>
      <c r="M6590" s="26" t="s">
        <v>9639</v>
      </c>
      <c r="N6590" s="26" t="s">
        <v>9638</v>
      </c>
      <c r="O6590" s="16" t="s">
        <v>5777</v>
      </c>
      <c r="P6590" s="26" t="s">
        <v>67</v>
      </c>
      <c r="T6590" s="23" t="s">
        <v>32</v>
      </c>
      <c r="W6590" s="20" t="s">
        <v>43</v>
      </c>
      <c r="Z6590" s="24" t="s">
        <v>32</v>
      </c>
      <c r="AA6590" s="24" t="s">
        <v>32</v>
      </c>
      <c r="AB6590" s="24" t="s">
        <v>32</v>
      </c>
      <c r="AC6590" s="24" t="s">
        <v>32</v>
      </c>
      <c r="AD6590" s="25">
        <v>0</v>
      </c>
      <c r="AE6590" s="25">
        <v>0</v>
      </c>
      <c r="AF6590" s="25">
        <v>411250</v>
      </c>
      <c r="AG6590" s="25">
        <v>0</v>
      </c>
      <c r="AH6590" s="25">
        <v>411250</v>
      </c>
      <c r="AI6590" s="16" t="s">
        <v>9637</v>
      </c>
    </row>
    <row r="6591" spans="1:35" x14ac:dyDescent="0.25">
      <c r="A6591" s="17">
        <v>130038</v>
      </c>
      <c r="B6591" s="18">
        <v>2</v>
      </c>
      <c r="C6591" s="16" t="s">
        <v>73</v>
      </c>
      <c r="D6591" s="21">
        <v>43865</v>
      </c>
      <c r="E6591" s="16" t="s">
        <v>342</v>
      </c>
      <c r="F6591" s="21">
        <v>44358</v>
      </c>
      <c r="G6591" s="16" t="s">
        <v>529</v>
      </c>
      <c r="H6591" s="26" t="s">
        <v>380</v>
      </c>
      <c r="I6591" s="16" t="s">
        <v>1266</v>
      </c>
      <c r="J6591" s="20" t="s">
        <v>116</v>
      </c>
      <c r="L6591" s="16" t="s">
        <v>116</v>
      </c>
      <c r="M6591" s="26" t="s">
        <v>9636</v>
      </c>
      <c r="N6591" s="26" t="s">
        <v>3571</v>
      </c>
      <c r="O6591" s="16" t="s">
        <v>632</v>
      </c>
      <c r="P6591" s="26" t="s">
        <v>1723</v>
      </c>
      <c r="T6591" s="22">
        <v>0.32</v>
      </c>
      <c r="U6591" s="21">
        <v>45884</v>
      </c>
      <c r="W6591" s="20" t="s">
        <v>43</v>
      </c>
      <c r="X6591" s="16" t="s">
        <v>78</v>
      </c>
      <c r="Z6591" s="24" t="s">
        <v>32</v>
      </c>
      <c r="AA6591" s="24" t="s">
        <v>32</v>
      </c>
      <c r="AB6591" s="24" t="s">
        <v>32</v>
      </c>
      <c r="AC6591" s="24" t="s">
        <v>32</v>
      </c>
      <c r="AD6591" s="25">
        <v>40000</v>
      </c>
      <c r="AE6591" s="25">
        <v>0</v>
      </c>
      <c r="AF6591" s="25">
        <v>0</v>
      </c>
      <c r="AG6591" s="25">
        <v>0</v>
      </c>
      <c r="AH6591" s="25">
        <v>40000</v>
      </c>
      <c r="AI6591" s="16" t="s">
        <v>9635</v>
      </c>
    </row>
    <row r="6592" spans="1:35" ht="45" x14ac:dyDescent="0.25">
      <c r="A6592" s="17">
        <v>130039</v>
      </c>
      <c r="B6592" s="18">
        <v>3</v>
      </c>
      <c r="C6592" s="16" t="s">
        <v>73</v>
      </c>
      <c r="D6592" s="21">
        <v>43866</v>
      </c>
      <c r="E6592" s="16" t="s">
        <v>4987</v>
      </c>
      <c r="F6592" s="21">
        <v>44215</v>
      </c>
      <c r="G6592" s="16" t="s">
        <v>75</v>
      </c>
      <c r="H6592" s="26" t="s">
        <v>226</v>
      </c>
      <c r="M6592" s="26" t="s">
        <v>5877</v>
      </c>
      <c r="N6592" s="26" t="s">
        <v>5878</v>
      </c>
      <c r="O6592" s="16" t="s">
        <v>60</v>
      </c>
      <c r="P6592" s="26" t="s">
        <v>67</v>
      </c>
      <c r="T6592" s="23" t="s">
        <v>32</v>
      </c>
      <c r="W6592" s="20" t="s">
        <v>43</v>
      </c>
      <c r="Z6592" s="25">
        <v>85386</v>
      </c>
      <c r="AA6592" s="25">
        <v>0</v>
      </c>
      <c r="AB6592" s="25">
        <v>0</v>
      </c>
      <c r="AC6592" s="25">
        <v>0</v>
      </c>
      <c r="AD6592" s="25">
        <v>85386</v>
      </c>
      <c r="AE6592" s="25">
        <v>0</v>
      </c>
      <c r="AF6592" s="25">
        <v>0</v>
      </c>
      <c r="AG6592" s="25">
        <v>0</v>
      </c>
      <c r="AH6592" s="25">
        <v>85386</v>
      </c>
      <c r="AI6592" s="16" t="s">
        <v>5879</v>
      </c>
    </row>
    <row r="6593" spans="1:35" x14ac:dyDescent="0.25">
      <c r="A6593" s="17">
        <v>130042</v>
      </c>
      <c r="B6593" s="18">
        <v>2</v>
      </c>
      <c r="C6593" s="16" t="s">
        <v>31</v>
      </c>
      <c r="D6593" s="21">
        <v>43867</v>
      </c>
      <c r="E6593" s="16" t="s">
        <v>176</v>
      </c>
      <c r="F6593" s="21">
        <v>44279</v>
      </c>
      <c r="G6593" s="16" t="s">
        <v>75</v>
      </c>
      <c r="H6593" s="26" t="s">
        <v>206</v>
      </c>
      <c r="I6593" s="16" t="s">
        <v>166</v>
      </c>
      <c r="J6593" s="20" t="s">
        <v>116</v>
      </c>
      <c r="L6593" s="16" t="s">
        <v>116</v>
      </c>
      <c r="M6593" s="26" t="s">
        <v>5880</v>
      </c>
      <c r="O6593" s="16" t="s">
        <v>179</v>
      </c>
      <c r="P6593" s="26" t="s">
        <v>79</v>
      </c>
      <c r="R6593" s="16" t="s">
        <v>41</v>
      </c>
      <c r="S6593" s="16" t="s">
        <v>84</v>
      </c>
      <c r="T6593" s="22">
        <v>0.14000000000000001</v>
      </c>
      <c r="U6593" s="21">
        <v>44232</v>
      </c>
      <c r="W6593" s="20" t="s">
        <v>43</v>
      </c>
      <c r="X6593" s="16" t="s">
        <v>78</v>
      </c>
      <c r="Y6593" s="26" t="s">
        <v>5881</v>
      </c>
      <c r="Z6593" s="25">
        <v>0</v>
      </c>
      <c r="AA6593" s="25">
        <v>0</v>
      </c>
      <c r="AB6593" s="25">
        <v>891516</v>
      </c>
      <c r="AC6593" s="25">
        <v>0</v>
      </c>
      <c r="AD6593" s="25">
        <v>0</v>
      </c>
      <c r="AE6593" s="25">
        <v>0</v>
      </c>
      <c r="AF6593" s="25">
        <v>963516</v>
      </c>
      <c r="AG6593" s="25">
        <v>0</v>
      </c>
      <c r="AH6593" s="25">
        <v>963516</v>
      </c>
      <c r="AI6593" s="16" t="s">
        <v>5882</v>
      </c>
    </row>
    <row r="6594" spans="1:35" x14ac:dyDescent="0.25">
      <c r="A6594" s="17">
        <v>130043</v>
      </c>
      <c r="B6594" s="18">
        <v>2</v>
      </c>
      <c r="C6594" s="16" t="s">
        <v>73</v>
      </c>
      <c r="D6594" s="21">
        <v>43867</v>
      </c>
      <c r="E6594" s="16" t="s">
        <v>1610</v>
      </c>
      <c r="F6594" s="21">
        <v>43965</v>
      </c>
      <c r="G6594" s="16" t="s">
        <v>1610</v>
      </c>
      <c r="H6594" s="26" t="s">
        <v>1336</v>
      </c>
      <c r="L6594" s="16" t="s">
        <v>110</v>
      </c>
      <c r="M6594" s="26" t="s">
        <v>9634</v>
      </c>
      <c r="O6594" s="16" t="s">
        <v>1612</v>
      </c>
      <c r="T6594" s="23" t="s">
        <v>32</v>
      </c>
      <c r="W6594" s="20" t="s">
        <v>43</v>
      </c>
      <c r="Z6594" s="24" t="s">
        <v>32</v>
      </c>
      <c r="AA6594" s="24" t="s">
        <v>32</v>
      </c>
      <c r="AB6594" s="24" t="s">
        <v>32</v>
      </c>
      <c r="AC6594" s="24" t="s">
        <v>32</v>
      </c>
      <c r="AD6594" s="25">
        <v>0</v>
      </c>
      <c r="AE6594" s="25">
        <v>0</v>
      </c>
      <c r="AF6594" s="25">
        <v>169384</v>
      </c>
      <c r="AG6594" s="25">
        <v>0</v>
      </c>
      <c r="AH6594" s="25">
        <v>169384</v>
      </c>
      <c r="AI6594" s="16" t="s">
        <v>9633</v>
      </c>
    </row>
    <row r="6595" spans="1:35" x14ac:dyDescent="0.25">
      <c r="A6595" s="17">
        <v>130044</v>
      </c>
      <c r="B6595" s="18">
        <v>4</v>
      </c>
      <c r="C6595" s="16" t="s">
        <v>73</v>
      </c>
      <c r="D6595" s="21">
        <v>43868</v>
      </c>
      <c r="E6595" s="16" t="s">
        <v>5735</v>
      </c>
      <c r="F6595" s="21">
        <v>43868</v>
      </c>
      <c r="G6595" s="16" t="s">
        <v>5735</v>
      </c>
      <c r="H6595" s="26" t="s">
        <v>301</v>
      </c>
      <c r="M6595" s="26" t="s">
        <v>9632</v>
      </c>
      <c r="O6595" s="16" t="s">
        <v>1171</v>
      </c>
      <c r="P6595" s="26" t="s">
        <v>1062</v>
      </c>
      <c r="T6595" s="23" t="s">
        <v>32</v>
      </c>
      <c r="W6595" s="20" t="s">
        <v>43</v>
      </c>
      <c r="Z6595" s="24" t="s">
        <v>32</v>
      </c>
      <c r="AA6595" s="24" t="s">
        <v>32</v>
      </c>
      <c r="AB6595" s="24" t="s">
        <v>32</v>
      </c>
      <c r="AC6595" s="24" t="s">
        <v>32</v>
      </c>
      <c r="AD6595" s="25">
        <v>0</v>
      </c>
      <c r="AE6595" s="25">
        <v>0</v>
      </c>
      <c r="AF6595" s="25">
        <v>43540</v>
      </c>
      <c r="AG6595" s="25">
        <v>0</v>
      </c>
      <c r="AH6595" s="25">
        <v>43540</v>
      </c>
      <c r="AI6595" s="16" t="s">
        <v>9631</v>
      </c>
    </row>
    <row r="6596" spans="1:35" x14ac:dyDescent="0.25">
      <c r="A6596" s="17">
        <v>130045</v>
      </c>
      <c r="B6596" s="18">
        <v>2</v>
      </c>
      <c r="C6596" s="16" t="s">
        <v>73</v>
      </c>
      <c r="D6596" s="21">
        <v>43868</v>
      </c>
      <c r="E6596" s="16" t="s">
        <v>176</v>
      </c>
      <c r="F6596" s="21">
        <v>44356</v>
      </c>
      <c r="G6596" s="16" t="s">
        <v>142</v>
      </c>
      <c r="H6596" s="26" t="s">
        <v>797</v>
      </c>
      <c r="I6596" s="16" t="s">
        <v>2422</v>
      </c>
      <c r="J6596" s="20" t="s">
        <v>116</v>
      </c>
      <c r="L6596" s="16" t="s">
        <v>116</v>
      </c>
      <c r="M6596" s="26" t="s">
        <v>5883</v>
      </c>
      <c r="O6596" s="16" t="s">
        <v>179</v>
      </c>
      <c r="P6596" s="26" t="s">
        <v>79</v>
      </c>
      <c r="R6596" s="16" t="s">
        <v>41</v>
      </c>
      <c r="S6596" s="16" t="s">
        <v>84</v>
      </c>
      <c r="T6596" s="22">
        <v>0.16</v>
      </c>
      <c r="U6596" s="21">
        <v>44428</v>
      </c>
      <c r="W6596" s="20" t="s">
        <v>43</v>
      </c>
      <c r="X6596" s="16" t="s">
        <v>78</v>
      </c>
      <c r="Y6596" s="26" t="s">
        <v>5884</v>
      </c>
      <c r="Z6596" s="25">
        <v>0</v>
      </c>
      <c r="AA6596" s="25">
        <v>0</v>
      </c>
      <c r="AB6596" s="25">
        <v>23000</v>
      </c>
      <c r="AC6596" s="25">
        <v>0</v>
      </c>
      <c r="AD6596" s="25">
        <v>0</v>
      </c>
      <c r="AE6596" s="25">
        <v>0</v>
      </c>
      <c r="AF6596" s="25">
        <v>78000</v>
      </c>
      <c r="AG6596" s="25">
        <v>0</v>
      </c>
      <c r="AH6596" s="25">
        <v>78000</v>
      </c>
      <c r="AI6596" s="16" t="s">
        <v>5885</v>
      </c>
    </row>
    <row r="6597" spans="1:35" x14ac:dyDescent="0.25">
      <c r="A6597" s="17">
        <v>130047</v>
      </c>
      <c r="B6597" s="18">
        <v>1</v>
      </c>
      <c r="C6597" s="16" t="s">
        <v>73</v>
      </c>
      <c r="D6597" s="21">
        <v>43871</v>
      </c>
      <c r="E6597" s="16" t="s">
        <v>1610</v>
      </c>
      <c r="F6597" s="21">
        <v>43965</v>
      </c>
      <c r="G6597" s="16" t="s">
        <v>1610</v>
      </c>
      <c r="H6597" s="26" t="s">
        <v>1163</v>
      </c>
      <c r="L6597" s="16" t="s">
        <v>110</v>
      </c>
      <c r="M6597" s="26" t="s">
        <v>9630</v>
      </c>
      <c r="O6597" s="16" t="s">
        <v>1612</v>
      </c>
      <c r="T6597" s="23" t="s">
        <v>32</v>
      </c>
      <c r="W6597" s="20" t="s">
        <v>43</v>
      </c>
      <c r="Z6597" s="24" t="s">
        <v>32</v>
      </c>
      <c r="AA6597" s="24" t="s">
        <v>32</v>
      </c>
      <c r="AB6597" s="24" t="s">
        <v>32</v>
      </c>
      <c r="AC6597" s="24" t="s">
        <v>32</v>
      </c>
      <c r="AD6597" s="25">
        <v>0</v>
      </c>
      <c r="AE6597" s="25">
        <v>0</v>
      </c>
      <c r="AF6597" s="25">
        <v>101576</v>
      </c>
      <c r="AG6597" s="25">
        <v>0</v>
      </c>
      <c r="AH6597" s="25">
        <v>101576</v>
      </c>
      <c r="AI6597" s="16" t="s">
        <v>9629</v>
      </c>
    </row>
    <row r="6598" spans="1:35" x14ac:dyDescent="0.25">
      <c r="A6598" s="17">
        <v>130050</v>
      </c>
      <c r="B6598" s="18">
        <v>6</v>
      </c>
      <c r="C6598" s="16" t="s">
        <v>73</v>
      </c>
      <c r="D6598" s="21">
        <v>43871</v>
      </c>
      <c r="E6598" s="16" t="s">
        <v>1610</v>
      </c>
      <c r="F6598" s="21">
        <v>43965</v>
      </c>
      <c r="G6598" s="16" t="s">
        <v>1610</v>
      </c>
      <c r="H6598" s="26" t="s">
        <v>76</v>
      </c>
      <c r="L6598" s="16" t="s">
        <v>110</v>
      </c>
      <c r="M6598" s="26" t="s">
        <v>9628</v>
      </c>
      <c r="O6598" s="16" t="s">
        <v>1612</v>
      </c>
      <c r="T6598" s="23" t="s">
        <v>32</v>
      </c>
      <c r="W6598" s="20" t="s">
        <v>43</v>
      </c>
      <c r="Z6598" s="24" t="s">
        <v>32</v>
      </c>
      <c r="AA6598" s="24" t="s">
        <v>32</v>
      </c>
      <c r="AB6598" s="24" t="s">
        <v>32</v>
      </c>
      <c r="AC6598" s="24" t="s">
        <v>32</v>
      </c>
      <c r="AD6598" s="25">
        <v>0</v>
      </c>
      <c r="AE6598" s="25">
        <v>0</v>
      </c>
      <c r="AF6598" s="25">
        <v>104815</v>
      </c>
      <c r="AG6598" s="25">
        <v>0</v>
      </c>
      <c r="AH6598" s="25">
        <v>104815</v>
      </c>
      <c r="AI6598" s="16" t="s">
        <v>9627</v>
      </c>
    </row>
    <row r="6599" spans="1:35" x14ac:dyDescent="0.25">
      <c r="A6599" s="17">
        <v>130052</v>
      </c>
      <c r="B6599" s="18">
        <v>1</v>
      </c>
      <c r="C6599" s="16" t="s">
        <v>73</v>
      </c>
      <c r="D6599" s="21">
        <v>43871</v>
      </c>
      <c r="E6599" s="16" t="s">
        <v>1169</v>
      </c>
      <c r="F6599" s="21">
        <v>43871</v>
      </c>
      <c r="G6599" s="16" t="s">
        <v>1169</v>
      </c>
      <c r="H6599" s="26" t="s">
        <v>394</v>
      </c>
      <c r="M6599" s="26" t="s">
        <v>9626</v>
      </c>
      <c r="O6599" s="16" t="s">
        <v>1171</v>
      </c>
      <c r="P6599" s="26" t="s">
        <v>1062</v>
      </c>
      <c r="T6599" s="23" t="s">
        <v>32</v>
      </c>
      <c r="W6599" s="20" t="s">
        <v>43</v>
      </c>
      <c r="Z6599" s="24" t="s">
        <v>32</v>
      </c>
      <c r="AA6599" s="24" t="s">
        <v>32</v>
      </c>
      <c r="AB6599" s="24" t="s">
        <v>32</v>
      </c>
      <c r="AC6599" s="24" t="s">
        <v>32</v>
      </c>
      <c r="AD6599" s="25">
        <v>0</v>
      </c>
      <c r="AE6599" s="25">
        <v>0</v>
      </c>
      <c r="AF6599" s="25">
        <v>70851</v>
      </c>
      <c r="AG6599" s="25">
        <v>0</v>
      </c>
      <c r="AH6599" s="25">
        <v>70851</v>
      </c>
      <c r="AI6599" s="16" t="s">
        <v>9625</v>
      </c>
    </row>
    <row r="6600" spans="1:35" x14ac:dyDescent="0.25">
      <c r="A6600" s="17">
        <v>130053</v>
      </c>
      <c r="B6600" s="18">
        <v>2</v>
      </c>
      <c r="C6600" s="16" t="s">
        <v>73</v>
      </c>
      <c r="D6600" s="21">
        <v>43871</v>
      </c>
      <c r="E6600" s="16" t="s">
        <v>1169</v>
      </c>
      <c r="F6600" s="21">
        <v>43871</v>
      </c>
      <c r="G6600" s="16" t="s">
        <v>1169</v>
      </c>
      <c r="H6600" s="26" t="s">
        <v>371</v>
      </c>
      <c r="M6600" s="26" t="s">
        <v>9624</v>
      </c>
      <c r="O6600" s="16" t="s">
        <v>1171</v>
      </c>
      <c r="P6600" s="26" t="s">
        <v>1062</v>
      </c>
      <c r="T6600" s="23" t="s">
        <v>32</v>
      </c>
      <c r="W6600" s="20" t="s">
        <v>43</v>
      </c>
      <c r="Z6600" s="24" t="s">
        <v>32</v>
      </c>
      <c r="AA6600" s="24" t="s">
        <v>32</v>
      </c>
      <c r="AB6600" s="24" t="s">
        <v>32</v>
      </c>
      <c r="AC6600" s="24" t="s">
        <v>32</v>
      </c>
      <c r="AD6600" s="25">
        <v>0</v>
      </c>
      <c r="AE6600" s="25">
        <v>0</v>
      </c>
      <c r="AF6600" s="25">
        <v>200000</v>
      </c>
      <c r="AG6600" s="25">
        <v>0</v>
      </c>
      <c r="AH6600" s="25">
        <v>200000</v>
      </c>
      <c r="AI6600" s="16" t="s">
        <v>9623</v>
      </c>
    </row>
    <row r="6601" spans="1:35" x14ac:dyDescent="0.25">
      <c r="A6601" s="17">
        <v>130054</v>
      </c>
      <c r="B6601" s="18">
        <v>3</v>
      </c>
      <c r="C6601" s="16" t="s">
        <v>73</v>
      </c>
      <c r="D6601" s="21">
        <v>43871</v>
      </c>
      <c r="E6601" s="16" t="s">
        <v>1610</v>
      </c>
      <c r="F6601" s="21">
        <v>43965</v>
      </c>
      <c r="G6601" s="16" t="s">
        <v>1610</v>
      </c>
      <c r="H6601" s="26" t="s">
        <v>98</v>
      </c>
      <c r="L6601" s="16" t="s">
        <v>110</v>
      </c>
      <c r="M6601" s="26" t="s">
        <v>9622</v>
      </c>
      <c r="O6601" s="16" t="s">
        <v>1612</v>
      </c>
      <c r="T6601" s="23" t="s">
        <v>32</v>
      </c>
      <c r="W6601" s="20" t="s">
        <v>43</v>
      </c>
      <c r="Z6601" s="24" t="s">
        <v>32</v>
      </c>
      <c r="AA6601" s="24" t="s">
        <v>32</v>
      </c>
      <c r="AB6601" s="24" t="s">
        <v>32</v>
      </c>
      <c r="AC6601" s="24" t="s">
        <v>32</v>
      </c>
      <c r="AD6601" s="25">
        <v>0</v>
      </c>
      <c r="AE6601" s="25">
        <v>0</v>
      </c>
      <c r="AF6601" s="25">
        <v>9990.5</v>
      </c>
      <c r="AG6601" s="25">
        <v>0</v>
      </c>
      <c r="AH6601" s="25">
        <v>9990.5</v>
      </c>
      <c r="AI6601" s="16" t="s">
        <v>9621</v>
      </c>
    </row>
    <row r="6602" spans="1:35" x14ac:dyDescent="0.25">
      <c r="A6602" s="17">
        <v>130057</v>
      </c>
      <c r="B6602" s="18">
        <v>6</v>
      </c>
      <c r="C6602" s="16" t="s">
        <v>73</v>
      </c>
      <c r="D6602" s="21">
        <v>43872</v>
      </c>
      <c r="E6602" s="16" t="s">
        <v>1610</v>
      </c>
      <c r="F6602" s="21">
        <v>43965</v>
      </c>
      <c r="G6602" s="16" t="s">
        <v>1610</v>
      </c>
      <c r="H6602" s="26" t="s">
        <v>76</v>
      </c>
      <c r="L6602" s="16" t="s">
        <v>110</v>
      </c>
      <c r="M6602" s="26" t="s">
        <v>5886</v>
      </c>
      <c r="O6602" s="16" t="s">
        <v>1612</v>
      </c>
      <c r="T6602" s="23" t="s">
        <v>32</v>
      </c>
      <c r="W6602" s="20" t="s">
        <v>43</v>
      </c>
      <c r="Z6602" s="25">
        <v>0</v>
      </c>
      <c r="AA6602" s="25">
        <v>0</v>
      </c>
      <c r="AB6602" s="25">
        <v>10408</v>
      </c>
      <c r="AC6602" s="25">
        <v>0</v>
      </c>
      <c r="AD6602" s="25">
        <v>0</v>
      </c>
      <c r="AE6602" s="25">
        <v>0</v>
      </c>
      <c r="AF6602" s="25">
        <v>199536</v>
      </c>
      <c r="AG6602" s="25">
        <v>0</v>
      </c>
      <c r="AH6602" s="25">
        <v>199536</v>
      </c>
      <c r="AI6602" s="16" t="s">
        <v>5887</v>
      </c>
    </row>
    <row r="6603" spans="1:35" x14ac:dyDescent="0.25">
      <c r="A6603" s="17">
        <v>130058</v>
      </c>
      <c r="B6603" s="18">
        <v>6</v>
      </c>
      <c r="C6603" s="16" t="s">
        <v>73</v>
      </c>
      <c r="D6603" s="21">
        <v>43872</v>
      </c>
      <c r="E6603" s="16" t="s">
        <v>1610</v>
      </c>
      <c r="F6603" s="21">
        <v>43965</v>
      </c>
      <c r="G6603" s="16" t="s">
        <v>1610</v>
      </c>
      <c r="H6603" s="26" t="s">
        <v>76</v>
      </c>
      <c r="L6603" s="16" t="s">
        <v>110</v>
      </c>
      <c r="M6603" s="26" t="s">
        <v>5888</v>
      </c>
      <c r="O6603" s="16" t="s">
        <v>1612</v>
      </c>
      <c r="T6603" s="23" t="s">
        <v>32</v>
      </c>
      <c r="W6603" s="20" t="s">
        <v>43</v>
      </c>
      <c r="Z6603" s="25">
        <v>0</v>
      </c>
      <c r="AA6603" s="25">
        <v>0</v>
      </c>
      <c r="AB6603" s="25">
        <v>2602</v>
      </c>
      <c r="AC6603" s="25">
        <v>0</v>
      </c>
      <c r="AD6603" s="25">
        <v>0</v>
      </c>
      <c r="AE6603" s="25">
        <v>0</v>
      </c>
      <c r="AF6603" s="25">
        <v>164204</v>
      </c>
      <c r="AG6603" s="25">
        <v>0</v>
      </c>
      <c r="AH6603" s="25">
        <v>164204</v>
      </c>
      <c r="AI6603" s="16" t="s">
        <v>5889</v>
      </c>
    </row>
    <row r="6604" spans="1:35" x14ac:dyDescent="0.25">
      <c r="A6604" s="17">
        <v>130059</v>
      </c>
      <c r="B6604" s="18">
        <v>6</v>
      </c>
      <c r="C6604" s="16" t="s">
        <v>73</v>
      </c>
      <c r="D6604" s="21">
        <v>43872</v>
      </c>
      <c r="E6604" s="16" t="s">
        <v>1610</v>
      </c>
      <c r="F6604" s="21">
        <v>43965</v>
      </c>
      <c r="G6604" s="16" t="s">
        <v>1610</v>
      </c>
      <c r="H6604" s="26" t="s">
        <v>76</v>
      </c>
      <c r="L6604" s="16" t="s">
        <v>110</v>
      </c>
      <c r="M6604" s="26" t="s">
        <v>5890</v>
      </c>
      <c r="O6604" s="16" t="s">
        <v>1612</v>
      </c>
      <c r="T6604" s="23" t="s">
        <v>32</v>
      </c>
      <c r="W6604" s="20" t="s">
        <v>43</v>
      </c>
      <c r="Z6604" s="25">
        <v>0</v>
      </c>
      <c r="AA6604" s="25">
        <v>0</v>
      </c>
      <c r="AB6604" s="25">
        <v>2602</v>
      </c>
      <c r="AC6604" s="25">
        <v>0</v>
      </c>
      <c r="AD6604" s="25">
        <v>0</v>
      </c>
      <c r="AE6604" s="25">
        <v>0</v>
      </c>
      <c r="AF6604" s="25">
        <v>49884</v>
      </c>
      <c r="AG6604" s="25">
        <v>0</v>
      </c>
      <c r="AH6604" s="25">
        <v>49884</v>
      </c>
      <c r="AI6604" s="16" t="s">
        <v>5891</v>
      </c>
    </row>
    <row r="6605" spans="1:35" x14ac:dyDescent="0.25">
      <c r="A6605" s="17">
        <v>130060</v>
      </c>
      <c r="B6605" s="18">
        <v>6</v>
      </c>
      <c r="C6605" s="16" t="s">
        <v>73</v>
      </c>
      <c r="D6605" s="21">
        <v>43872</v>
      </c>
      <c r="E6605" s="16" t="s">
        <v>1610</v>
      </c>
      <c r="F6605" s="21">
        <v>43965</v>
      </c>
      <c r="G6605" s="16" t="s">
        <v>1610</v>
      </c>
      <c r="H6605" s="26" t="s">
        <v>76</v>
      </c>
      <c r="L6605" s="16" t="s">
        <v>110</v>
      </c>
      <c r="M6605" s="26" t="s">
        <v>9620</v>
      </c>
      <c r="O6605" s="16" t="s">
        <v>1612</v>
      </c>
      <c r="T6605" s="23" t="s">
        <v>32</v>
      </c>
      <c r="W6605" s="20" t="s">
        <v>43</v>
      </c>
      <c r="Z6605" s="24" t="s">
        <v>32</v>
      </c>
      <c r="AA6605" s="24" t="s">
        <v>32</v>
      </c>
      <c r="AB6605" s="24" t="s">
        <v>32</v>
      </c>
      <c r="AC6605" s="24" t="s">
        <v>32</v>
      </c>
      <c r="AD6605" s="25">
        <v>0</v>
      </c>
      <c r="AE6605" s="25">
        <v>0</v>
      </c>
      <c r="AF6605" s="25">
        <v>44432</v>
      </c>
      <c r="AG6605" s="25">
        <v>0</v>
      </c>
      <c r="AH6605" s="25">
        <v>44432</v>
      </c>
      <c r="AI6605" s="16" t="s">
        <v>9619</v>
      </c>
    </row>
    <row r="6606" spans="1:35" x14ac:dyDescent="0.25">
      <c r="A6606" s="17">
        <v>130061</v>
      </c>
      <c r="B6606" s="18">
        <v>6</v>
      </c>
      <c r="C6606" s="16" t="s">
        <v>73</v>
      </c>
      <c r="D6606" s="21">
        <v>43872</v>
      </c>
      <c r="E6606" s="16" t="s">
        <v>1610</v>
      </c>
      <c r="F6606" s="21">
        <v>43965</v>
      </c>
      <c r="G6606" s="16" t="s">
        <v>1610</v>
      </c>
      <c r="H6606" s="26" t="s">
        <v>76</v>
      </c>
      <c r="L6606" s="16" t="s">
        <v>110</v>
      </c>
      <c r="M6606" s="26" t="s">
        <v>9618</v>
      </c>
      <c r="O6606" s="16" t="s">
        <v>1612</v>
      </c>
      <c r="T6606" s="23" t="s">
        <v>32</v>
      </c>
      <c r="W6606" s="20" t="s">
        <v>43</v>
      </c>
      <c r="Z6606" s="24" t="s">
        <v>32</v>
      </c>
      <c r="AA6606" s="24" t="s">
        <v>32</v>
      </c>
      <c r="AB6606" s="24" t="s">
        <v>32</v>
      </c>
      <c r="AC6606" s="24" t="s">
        <v>32</v>
      </c>
      <c r="AD6606" s="25">
        <v>0</v>
      </c>
      <c r="AE6606" s="25">
        <v>0</v>
      </c>
      <c r="AF6606" s="25">
        <v>188432</v>
      </c>
      <c r="AG6606" s="25">
        <v>0</v>
      </c>
      <c r="AH6606" s="25">
        <v>188432</v>
      </c>
      <c r="AI6606" s="16" t="s">
        <v>9617</v>
      </c>
    </row>
    <row r="6607" spans="1:35" x14ac:dyDescent="0.25">
      <c r="A6607" s="17">
        <v>130062</v>
      </c>
      <c r="B6607" s="18">
        <v>6</v>
      </c>
      <c r="C6607" s="16" t="s">
        <v>73</v>
      </c>
      <c r="D6607" s="21">
        <v>43872</v>
      </c>
      <c r="E6607" s="16" t="s">
        <v>1610</v>
      </c>
      <c r="F6607" s="21">
        <v>43965</v>
      </c>
      <c r="G6607" s="16" t="s">
        <v>1610</v>
      </c>
      <c r="H6607" s="26" t="s">
        <v>76</v>
      </c>
      <c r="L6607" s="16" t="s">
        <v>110</v>
      </c>
      <c r="M6607" s="26" t="s">
        <v>9616</v>
      </c>
      <c r="O6607" s="16" t="s">
        <v>1612</v>
      </c>
      <c r="T6607" s="23" t="s">
        <v>32</v>
      </c>
      <c r="W6607" s="20" t="s">
        <v>43</v>
      </c>
      <c r="Z6607" s="24" t="s">
        <v>32</v>
      </c>
      <c r="AA6607" s="24" t="s">
        <v>32</v>
      </c>
      <c r="AB6607" s="24" t="s">
        <v>32</v>
      </c>
      <c r="AC6607" s="24" t="s">
        <v>32</v>
      </c>
      <c r="AD6607" s="25">
        <v>0</v>
      </c>
      <c r="AE6607" s="25">
        <v>0</v>
      </c>
      <c r="AF6607" s="25">
        <v>175616</v>
      </c>
      <c r="AG6607" s="25">
        <v>0</v>
      </c>
      <c r="AH6607" s="25">
        <v>175616</v>
      </c>
      <c r="AI6607" s="16" t="s">
        <v>9615</v>
      </c>
    </row>
    <row r="6608" spans="1:35" x14ac:dyDescent="0.25">
      <c r="A6608" s="17">
        <v>130064</v>
      </c>
      <c r="B6608" s="18">
        <v>6</v>
      </c>
      <c r="C6608" s="16" t="s">
        <v>73</v>
      </c>
      <c r="D6608" s="21">
        <v>43872</v>
      </c>
      <c r="E6608" s="16" t="s">
        <v>1610</v>
      </c>
      <c r="F6608" s="21">
        <v>43965</v>
      </c>
      <c r="G6608" s="16" t="s">
        <v>1610</v>
      </c>
      <c r="H6608" s="26" t="s">
        <v>76</v>
      </c>
      <c r="L6608" s="16" t="s">
        <v>110</v>
      </c>
      <c r="M6608" s="26" t="s">
        <v>9614</v>
      </c>
      <c r="O6608" s="16" t="s">
        <v>1612</v>
      </c>
      <c r="T6608" s="23" t="s">
        <v>32</v>
      </c>
      <c r="W6608" s="20" t="s">
        <v>43</v>
      </c>
      <c r="Z6608" s="24" t="s">
        <v>32</v>
      </c>
      <c r="AA6608" s="24" t="s">
        <v>32</v>
      </c>
      <c r="AB6608" s="24" t="s">
        <v>32</v>
      </c>
      <c r="AC6608" s="24" t="s">
        <v>32</v>
      </c>
      <c r="AD6608" s="25">
        <v>0</v>
      </c>
      <c r="AE6608" s="25">
        <v>0</v>
      </c>
      <c r="AF6608" s="25">
        <v>222320</v>
      </c>
      <c r="AG6608" s="25">
        <v>0</v>
      </c>
      <c r="AH6608" s="25">
        <v>222320</v>
      </c>
      <c r="AI6608" s="16" t="s">
        <v>9613</v>
      </c>
    </row>
    <row r="6609" spans="1:35" x14ac:dyDescent="0.25">
      <c r="A6609" s="17">
        <v>130066</v>
      </c>
      <c r="B6609" s="18">
        <v>6</v>
      </c>
      <c r="C6609" s="16" t="s">
        <v>73</v>
      </c>
      <c r="D6609" s="21">
        <v>43873</v>
      </c>
      <c r="E6609" s="16" t="s">
        <v>1610</v>
      </c>
      <c r="F6609" s="21">
        <v>44085</v>
      </c>
      <c r="G6609" s="16" t="s">
        <v>1610</v>
      </c>
      <c r="H6609" s="26" t="s">
        <v>76</v>
      </c>
      <c r="L6609" s="16" t="s">
        <v>110</v>
      </c>
      <c r="M6609" s="26" t="s">
        <v>5892</v>
      </c>
      <c r="O6609" s="16" t="s">
        <v>1612</v>
      </c>
      <c r="T6609" s="23" t="s">
        <v>32</v>
      </c>
      <c r="W6609" s="20" t="s">
        <v>43</v>
      </c>
      <c r="Z6609" s="25">
        <v>0</v>
      </c>
      <c r="AA6609" s="25">
        <v>0</v>
      </c>
      <c r="AB6609" s="25">
        <v>2602</v>
      </c>
      <c r="AC6609" s="25">
        <v>0</v>
      </c>
      <c r="AD6609" s="25">
        <v>0</v>
      </c>
      <c r="AE6609" s="25">
        <v>0</v>
      </c>
      <c r="AF6609" s="25">
        <v>49884</v>
      </c>
      <c r="AG6609" s="25">
        <v>0</v>
      </c>
      <c r="AH6609" s="25">
        <v>49884</v>
      </c>
      <c r="AI6609" s="16" t="s">
        <v>5893</v>
      </c>
    </row>
    <row r="6610" spans="1:35" x14ac:dyDescent="0.25">
      <c r="A6610" s="17">
        <v>130068</v>
      </c>
      <c r="B6610" s="18">
        <v>6</v>
      </c>
      <c r="C6610" s="16" t="s">
        <v>73</v>
      </c>
      <c r="D6610" s="21">
        <v>43873</v>
      </c>
      <c r="E6610" s="16" t="s">
        <v>1610</v>
      </c>
      <c r="F6610" s="21">
        <v>43965</v>
      </c>
      <c r="G6610" s="16" t="s">
        <v>1610</v>
      </c>
      <c r="H6610" s="26" t="s">
        <v>76</v>
      </c>
      <c r="L6610" s="16" t="s">
        <v>110</v>
      </c>
      <c r="M6610" s="26" t="s">
        <v>5894</v>
      </c>
      <c r="O6610" s="16" t="s">
        <v>1612</v>
      </c>
      <c r="T6610" s="23" t="s">
        <v>32</v>
      </c>
      <c r="W6610" s="20" t="s">
        <v>43</v>
      </c>
      <c r="Z6610" s="25">
        <v>0</v>
      </c>
      <c r="AA6610" s="25">
        <v>0</v>
      </c>
      <c r="AB6610" s="25">
        <v>49884</v>
      </c>
      <c r="AC6610" s="25">
        <v>0</v>
      </c>
      <c r="AD6610" s="25">
        <v>0</v>
      </c>
      <c r="AE6610" s="25">
        <v>0</v>
      </c>
      <c r="AF6610" s="25">
        <v>49884</v>
      </c>
      <c r="AG6610" s="25">
        <v>0</v>
      </c>
      <c r="AH6610" s="25">
        <v>49884</v>
      </c>
      <c r="AI6610" s="16" t="s">
        <v>5895</v>
      </c>
    </row>
    <row r="6611" spans="1:35" x14ac:dyDescent="0.25">
      <c r="A6611" s="17">
        <v>130069</v>
      </c>
      <c r="B6611" s="18">
        <v>6</v>
      </c>
      <c r="C6611" s="16" t="s">
        <v>73</v>
      </c>
      <c r="D6611" s="21">
        <v>43873</v>
      </c>
      <c r="E6611" s="16" t="s">
        <v>1610</v>
      </c>
      <c r="F6611" s="21">
        <v>43965</v>
      </c>
      <c r="G6611" s="16" t="s">
        <v>1610</v>
      </c>
      <c r="H6611" s="26" t="s">
        <v>76</v>
      </c>
      <c r="L6611" s="16" t="s">
        <v>110</v>
      </c>
      <c r="M6611" s="26" t="s">
        <v>9612</v>
      </c>
      <c r="O6611" s="16" t="s">
        <v>1612</v>
      </c>
      <c r="T6611" s="23" t="s">
        <v>32</v>
      </c>
      <c r="W6611" s="20" t="s">
        <v>43</v>
      </c>
      <c r="Z6611" s="24" t="s">
        <v>32</v>
      </c>
      <c r="AA6611" s="24" t="s">
        <v>32</v>
      </c>
      <c r="AB6611" s="24" t="s">
        <v>32</v>
      </c>
      <c r="AC6611" s="24" t="s">
        <v>32</v>
      </c>
      <c r="AD6611" s="25">
        <v>0</v>
      </c>
      <c r="AE6611" s="25">
        <v>0</v>
      </c>
      <c r="AF6611" s="25">
        <v>285728</v>
      </c>
      <c r="AG6611" s="25">
        <v>0</v>
      </c>
      <c r="AH6611" s="25">
        <v>285728</v>
      </c>
      <c r="AI6611" s="16" t="s">
        <v>9611</v>
      </c>
    </row>
    <row r="6612" spans="1:35" x14ac:dyDescent="0.25">
      <c r="A6612" s="17">
        <v>130070</v>
      </c>
      <c r="B6612" s="18">
        <v>6</v>
      </c>
      <c r="C6612" s="16" t="s">
        <v>73</v>
      </c>
      <c r="D6612" s="21">
        <v>43873</v>
      </c>
      <c r="E6612" s="16" t="s">
        <v>1610</v>
      </c>
      <c r="F6612" s="21">
        <v>43965</v>
      </c>
      <c r="G6612" s="16" t="s">
        <v>1610</v>
      </c>
      <c r="H6612" s="26" t="s">
        <v>76</v>
      </c>
      <c r="L6612" s="16" t="s">
        <v>110</v>
      </c>
      <c r="M6612" s="26" t="s">
        <v>9610</v>
      </c>
      <c r="O6612" s="16" t="s">
        <v>1612</v>
      </c>
      <c r="T6612" s="23" t="s">
        <v>32</v>
      </c>
      <c r="W6612" s="20" t="s">
        <v>43</v>
      </c>
      <c r="Z6612" s="24" t="s">
        <v>32</v>
      </c>
      <c r="AA6612" s="24" t="s">
        <v>32</v>
      </c>
      <c r="AB6612" s="24" t="s">
        <v>32</v>
      </c>
      <c r="AC6612" s="24" t="s">
        <v>32</v>
      </c>
      <c r="AD6612" s="25">
        <v>0</v>
      </c>
      <c r="AE6612" s="25">
        <v>0</v>
      </c>
      <c r="AF6612" s="25">
        <v>42320</v>
      </c>
      <c r="AG6612" s="25">
        <v>0</v>
      </c>
      <c r="AH6612" s="25">
        <v>42320</v>
      </c>
      <c r="AI6612" s="16" t="s">
        <v>9609</v>
      </c>
    </row>
    <row r="6613" spans="1:35" x14ac:dyDescent="0.25">
      <c r="A6613" s="17">
        <v>130072</v>
      </c>
      <c r="B6613" s="18">
        <v>6</v>
      </c>
      <c r="C6613" s="16" t="s">
        <v>73</v>
      </c>
      <c r="D6613" s="21">
        <v>43873</v>
      </c>
      <c r="E6613" s="16" t="s">
        <v>1610</v>
      </c>
      <c r="F6613" s="21">
        <v>43965</v>
      </c>
      <c r="G6613" s="16" t="s">
        <v>1610</v>
      </c>
      <c r="H6613" s="26" t="s">
        <v>76</v>
      </c>
      <c r="L6613" s="16" t="s">
        <v>110</v>
      </c>
      <c r="M6613" s="26" t="s">
        <v>5896</v>
      </c>
      <c r="O6613" s="16" t="s">
        <v>1612</v>
      </c>
      <c r="T6613" s="23" t="s">
        <v>32</v>
      </c>
      <c r="W6613" s="20" t="s">
        <v>43</v>
      </c>
      <c r="Z6613" s="25">
        <v>0</v>
      </c>
      <c r="AA6613" s="25">
        <v>0</v>
      </c>
      <c r="AB6613" s="25">
        <v>2602</v>
      </c>
      <c r="AC6613" s="25">
        <v>0</v>
      </c>
      <c r="AD6613" s="25">
        <v>0</v>
      </c>
      <c r="AE6613" s="25">
        <v>0</v>
      </c>
      <c r="AF6613" s="25">
        <v>121884</v>
      </c>
      <c r="AG6613" s="25">
        <v>0</v>
      </c>
      <c r="AH6613" s="25">
        <v>121884</v>
      </c>
      <c r="AI6613" s="16" t="s">
        <v>5897</v>
      </c>
    </row>
    <row r="6614" spans="1:35" x14ac:dyDescent="0.25">
      <c r="A6614" s="17">
        <v>130073</v>
      </c>
      <c r="B6614" s="18">
        <v>6</v>
      </c>
      <c r="C6614" s="16" t="s">
        <v>73</v>
      </c>
      <c r="D6614" s="21">
        <v>43873</v>
      </c>
      <c r="E6614" s="16" t="s">
        <v>1610</v>
      </c>
      <c r="F6614" s="21">
        <v>43965</v>
      </c>
      <c r="G6614" s="16" t="s">
        <v>1610</v>
      </c>
      <c r="H6614" s="26" t="s">
        <v>76</v>
      </c>
      <c r="L6614" s="16" t="s">
        <v>110</v>
      </c>
      <c r="M6614" s="26" t="s">
        <v>9608</v>
      </c>
      <c r="O6614" s="16" t="s">
        <v>1612</v>
      </c>
      <c r="T6614" s="23" t="s">
        <v>32</v>
      </c>
      <c r="W6614" s="20" t="s">
        <v>43</v>
      </c>
      <c r="Z6614" s="24" t="s">
        <v>32</v>
      </c>
      <c r="AA6614" s="24" t="s">
        <v>32</v>
      </c>
      <c r="AB6614" s="24" t="s">
        <v>32</v>
      </c>
      <c r="AC6614" s="24" t="s">
        <v>32</v>
      </c>
      <c r="AD6614" s="25">
        <v>0</v>
      </c>
      <c r="AE6614" s="25">
        <v>0</v>
      </c>
      <c r="AF6614" s="25">
        <v>44432</v>
      </c>
      <c r="AG6614" s="25">
        <v>0</v>
      </c>
      <c r="AH6614" s="25">
        <v>44432</v>
      </c>
      <c r="AI6614" s="16" t="s">
        <v>9607</v>
      </c>
    </row>
    <row r="6615" spans="1:35" x14ac:dyDescent="0.25">
      <c r="A6615" s="17">
        <v>130075</v>
      </c>
      <c r="B6615" s="18">
        <v>6</v>
      </c>
      <c r="C6615" s="16" t="s">
        <v>73</v>
      </c>
      <c r="D6615" s="21">
        <v>43873</v>
      </c>
      <c r="E6615" s="16" t="s">
        <v>1610</v>
      </c>
      <c r="F6615" s="21">
        <v>43965</v>
      </c>
      <c r="G6615" s="16" t="s">
        <v>1610</v>
      </c>
      <c r="H6615" s="26" t="s">
        <v>76</v>
      </c>
      <c r="L6615" s="16" t="s">
        <v>110</v>
      </c>
      <c r="M6615" s="26" t="s">
        <v>9606</v>
      </c>
      <c r="O6615" s="16" t="s">
        <v>1612</v>
      </c>
      <c r="T6615" s="23" t="s">
        <v>32</v>
      </c>
      <c r="W6615" s="20" t="s">
        <v>43</v>
      </c>
      <c r="Z6615" s="24" t="s">
        <v>32</v>
      </c>
      <c r="AA6615" s="24" t="s">
        <v>32</v>
      </c>
      <c r="AB6615" s="24" t="s">
        <v>32</v>
      </c>
      <c r="AC6615" s="24" t="s">
        <v>32</v>
      </c>
      <c r="AD6615" s="25">
        <v>0</v>
      </c>
      <c r="AE6615" s="25">
        <v>0</v>
      </c>
      <c r="AF6615" s="25">
        <v>42320</v>
      </c>
      <c r="AG6615" s="25">
        <v>0</v>
      </c>
      <c r="AH6615" s="25">
        <v>42320</v>
      </c>
      <c r="AI6615" s="16" t="s">
        <v>9605</v>
      </c>
    </row>
    <row r="6616" spans="1:35" ht="30" x14ac:dyDescent="0.25">
      <c r="A6616" s="17">
        <v>130076</v>
      </c>
      <c r="B6616" s="18">
        <v>3</v>
      </c>
      <c r="C6616" s="16" t="s">
        <v>73</v>
      </c>
      <c r="D6616" s="21">
        <v>43873</v>
      </c>
      <c r="E6616" s="16" t="s">
        <v>2469</v>
      </c>
      <c r="F6616" s="21">
        <v>44007</v>
      </c>
      <c r="G6616" s="16" t="s">
        <v>6046</v>
      </c>
      <c r="H6616" s="26" t="s">
        <v>226</v>
      </c>
      <c r="I6616" s="16" t="s">
        <v>2045</v>
      </c>
      <c r="J6616" s="20" t="s">
        <v>116</v>
      </c>
      <c r="L6616" s="16" t="s">
        <v>116</v>
      </c>
      <c r="M6616" s="26" t="s">
        <v>9604</v>
      </c>
      <c r="N6616" s="26" t="s">
        <v>9603</v>
      </c>
      <c r="O6616" s="16" t="s">
        <v>1520</v>
      </c>
      <c r="P6616" s="26" t="s">
        <v>768</v>
      </c>
      <c r="T6616" s="22">
        <v>0.63</v>
      </c>
      <c r="U6616" s="21">
        <v>44729</v>
      </c>
      <c r="W6616" s="20" t="s">
        <v>43</v>
      </c>
      <c r="X6616" s="16" t="s">
        <v>78</v>
      </c>
      <c r="Z6616" s="24" t="s">
        <v>32</v>
      </c>
      <c r="AA6616" s="24" t="s">
        <v>32</v>
      </c>
      <c r="AB6616" s="24" t="s">
        <v>32</v>
      </c>
      <c r="AC6616" s="24" t="s">
        <v>32</v>
      </c>
      <c r="AD6616" s="25">
        <v>101900</v>
      </c>
      <c r="AE6616" s="25">
        <v>0</v>
      </c>
      <c r="AF6616" s="25">
        <v>0</v>
      </c>
      <c r="AG6616" s="25">
        <v>0</v>
      </c>
      <c r="AH6616" s="25">
        <v>101900</v>
      </c>
      <c r="AI6616" s="16" t="s">
        <v>9602</v>
      </c>
    </row>
    <row r="6617" spans="1:35" x14ac:dyDescent="0.25">
      <c r="A6617" s="17">
        <v>130077</v>
      </c>
      <c r="B6617" s="18">
        <v>3</v>
      </c>
      <c r="C6617" s="16" t="s">
        <v>47</v>
      </c>
      <c r="D6617" s="21">
        <v>43874</v>
      </c>
      <c r="E6617" s="16" t="s">
        <v>33</v>
      </c>
      <c r="F6617" s="21">
        <v>44183</v>
      </c>
      <c r="G6617" s="16" t="s">
        <v>33</v>
      </c>
      <c r="H6617" s="26" t="s">
        <v>331</v>
      </c>
      <c r="I6617" s="16" t="s">
        <v>5898</v>
      </c>
      <c r="K6617" s="16" t="s">
        <v>5899</v>
      </c>
      <c r="L6617" s="16" t="s">
        <v>37</v>
      </c>
      <c r="M6617" s="26" t="s">
        <v>5900</v>
      </c>
      <c r="O6617" s="16" t="s">
        <v>1149</v>
      </c>
      <c r="P6617" s="26" t="s">
        <v>188</v>
      </c>
      <c r="T6617" s="22">
        <v>1.1000000000000001</v>
      </c>
      <c r="W6617" s="20" t="s">
        <v>43</v>
      </c>
      <c r="X6617" s="16" t="s">
        <v>44</v>
      </c>
      <c r="Z6617" s="25">
        <v>0</v>
      </c>
      <c r="AA6617" s="25">
        <v>0</v>
      </c>
      <c r="AB6617" s="25">
        <v>0</v>
      </c>
      <c r="AC6617" s="25">
        <v>68739.12</v>
      </c>
      <c r="AD6617" s="25">
        <v>0</v>
      </c>
      <c r="AE6617" s="25">
        <v>0</v>
      </c>
      <c r="AF6617" s="25">
        <v>0</v>
      </c>
      <c r="AG6617" s="25">
        <v>68739.12</v>
      </c>
      <c r="AH6617" s="25">
        <v>68739.12</v>
      </c>
      <c r="AI6617" s="16" t="s">
        <v>5901</v>
      </c>
    </row>
    <row r="6618" spans="1:35" x14ac:dyDescent="0.25">
      <c r="A6618" s="17">
        <v>130078</v>
      </c>
      <c r="B6618" s="18">
        <v>3</v>
      </c>
      <c r="C6618" s="16" t="s">
        <v>47</v>
      </c>
      <c r="D6618" s="21">
        <v>43874</v>
      </c>
      <c r="E6618" s="16" t="s">
        <v>5902</v>
      </c>
      <c r="F6618" s="21">
        <v>44183</v>
      </c>
      <c r="G6618" s="16" t="s">
        <v>33</v>
      </c>
      <c r="H6618" s="26" t="s">
        <v>331</v>
      </c>
      <c r="I6618" s="16" t="s">
        <v>5903</v>
      </c>
      <c r="K6618" s="16" t="s">
        <v>5904</v>
      </c>
      <c r="L6618" s="16" t="s">
        <v>37</v>
      </c>
      <c r="M6618" s="26" t="s">
        <v>5905</v>
      </c>
      <c r="O6618" s="16" t="s">
        <v>1149</v>
      </c>
      <c r="P6618" s="26" t="s">
        <v>188</v>
      </c>
      <c r="T6618" s="22">
        <v>0.7</v>
      </c>
      <c r="W6618" s="20" t="s">
        <v>43</v>
      </c>
      <c r="X6618" s="16" t="s">
        <v>44</v>
      </c>
      <c r="Z6618" s="25">
        <v>0</v>
      </c>
      <c r="AA6618" s="25">
        <v>0</v>
      </c>
      <c r="AB6618" s="25">
        <v>0</v>
      </c>
      <c r="AC6618" s="25">
        <v>46117.63</v>
      </c>
      <c r="AD6618" s="25">
        <v>0</v>
      </c>
      <c r="AE6618" s="25">
        <v>0</v>
      </c>
      <c r="AF6618" s="25">
        <v>0</v>
      </c>
      <c r="AG6618" s="25">
        <v>46117.63</v>
      </c>
      <c r="AH6618" s="25">
        <v>46117.63</v>
      </c>
      <c r="AI6618" s="16" t="s">
        <v>5906</v>
      </c>
    </row>
    <row r="6619" spans="1:35" x14ac:dyDescent="0.25">
      <c r="A6619" s="17">
        <v>130079</v>
      </c>
      <c r="B6619" s="18">
        <v>3</v>
      </c>
      <c r="C6619" s="16" t="s">
        <v>47</v>
      </c>
      <c r="D6619" s="21">
        <v>43874</v>
      </c>
      <c r="E6619" s="16" t="s">
        <v>5902</v>
      </c>
      <c r="F6619" s="21">
        <v>44183</v>
      </c>
      <c r="G6619" s="16" t="s">
        <v>33</v>
      </c>
      <c r="H6619" s="26" t="s">
        <v>331</v>
      </c>
      <c r="I6619" s="16" t="s">
        <v>5907</v>
      </c>
      <c r="K6619" s="16" t="s">
        <v>5908</v>
      </c>
      <c r="L6619" s="16" t="s">
        <v>37</v>
      </c>
      <c r="M6619" s="26" t="s">
        <v>5909</v>
      </c>
      <c r="O6619" s="16" t="s">
        <v>1149</v>
      </c>
      <c r="P6619" s="26" t="s">
        <v>188</v>
      </c>
      <c r="T6619" s="22">
        <v>0.7</v>
      </c>
      <c r="W6619" s="20" t="s">
        <v>43</v>
      </c>
      <c r="X6619" s="16" t="s">
        <v>44</v>
      </c>
      <c r="Z6619" s="25">
        <v>0</v>
      </c>
      <c r="AA6619" s="25">
        <v>0</v>
      </c>
      <c r="AB6619" s="25">
        <v>0</v>
      </c>
      <c r="AC6619" s="25">
        <v>56635.92</v>
      </c>
      <c r="AD6619" s="25">
        <v>0</v>
      </c>
      <c r="AE6619" s="25">
        <v>0</v>
      </c>
      <c r="AF6619" s="25">
        <v>0</v>
      </c>
      <c r="AG6619" s="25">
        <v>56635.92</v>
      </c>
      <c r="AH6619" s="25">
        <v>56635.92</v>
      </c>
      <c r="AI6619" s="16" t="s">
        <v>5910</v>
      </c>
    </row>
    <row r="6620" spans="1:35" x14ac:dyDescent="0.25">
      <c r="A6620" s="17">
        <v>130080</v>
      </c>
      <c r="B6620" s="18">
        <v>3</v>
      </c>
      <c r="C6620" s="16" t="s">
        <v>47</v>
      </c>
      <c r="D6620" s="21">
        <v>43874</v>
      </c>
      <c r="E6620" s="16" t="s">
        <v>5902</v>
      </c>
      <c r="F6620" s="21">
        <v>44183</v>
      </c>
      <c r="G6620" s="16" t="s">
        <v>33</v>
      </c>
      <c r="H6620" s="26" t="s">
        <v>389</v>
      </c>
      <c r="I6620" s="16" t="s">
        <v>5911</v>
      </c>
      <c r="K6620" s="16" t="s">
        <v>5912</v>
      </c>
      <c r="L6620" s="16" t="s">
        <v>37</v>
      </c>
      <c r="M6620" s="26" t="s">
        <v>5913</v>
      </c>
      <c r="O6620" s="16" t="s">
        <v>1149</v>
      </c>
      <c r="P6620" s="26" t="s">
        <v>188</v>
      </c>
      <c r="T6620" s="22">
        <v>2.3090000000000002</v>
      </c>
      <c r="W6620" s="20" t="s">
        <v>43</v>
      </c>
      <c r="X6620" s="16" t="s">
        <v>78</v>
      </c>
      <c r="Z6620" s="25">
        <v>0</v>
      </c>
      <c r="AA6620" s="25">
        <v>0</v>
      </c>
      <c r="AB6620" s="25">
        <v>0</v>
      </c>
      <c r="AC6620" s="25">
        <v>202702.97</v>
      </c>
      <c r="AD6620" s="25">
        <v>0</v>
      </c>
      <c r="AE6620" s="25">
        <v>0</v>
      </c>
      <c r="AF6620" s="25">
        <v>0</v>
      </c>
      <c r="AG6620" s="25">
        <v>202702.97</v>
      </c>
      <c r="AH6620" s="25">
        <v>202702.97</v>
      </c>
      <c r="AI6620" s="16" t="s">
        <v>5914</v>
      </c>
    </row>
    <row r="6621" spans="1:35" x14ac:dyDescent="0.25">
      <c r="A6621" s="17">
        <v>130081</v>
      </c>
      <c r="B6621" s="18">
        <v>3</v>
      </c>
      <c r="C6621" s="16" t="s">
        <v>47</v>
      </c>
      <c r="D6621" s="21">
        <v>43874</v>
      </c>
      <c r="E6621" s="16" t="s">
        <v>5902</v>
      </c>
      <c r="F6621" s="21">
        <v>44183</v>
      </c>
      <c r="G6621" s="16" t="s">
        <v>33</v>
      </c>
      <c r="H6621" s="26" t="s">
        <v>49</v>
      </c>
      <c r="I6621" s="16" t="s">
        <v>5915</v>
      </c>
      <c r="K6621" s="16" t="s">
        <v>5916</v>
      </c>
      <c r="L6621" s="16" t="s">
        <v>37</v>
      </c>
      <c r="M6621" s="26" t="s">
        <v>5917</v>
      </c>
      <c r="O6621" s="16" t="s">
        <v>1149</v>
      </c>
      <c r="P6621" s="26" t="s">
        <v>188</v>
      </c>
      <c r="T6621" s="22">
        <v>2.1059999999999999</v>
      </c>
      <c r="W6621" s="20" t="s">
        <v>43</v>
      </c>
      <c r="X6621" s="16" t="s">
        <v>44</v>
      </c>
      <c r="Z6621" s="25">
        <v>0</v>
      </c>
      <c r="AA6621" s="25">
        <v>0</v>
      </c>
      <c r="AB6621" s="25">
        <v>0</v>
      </c>
      <c r="AC6621" s="25">
        <v>187675.75</v>
      </c>
      <c r="AD6621" s="25">
        <v>0</v>
      </c>
      <c r="AE6621" s="25">
        <v>0</v>
      </c>
      <c r="AF6621" s="25">
        <v>0</v>
      </c>
      <c r="AG6621" s="25">
        <v>187675.75</v>
      </c>
      <c r="AH6621" s="25">
        <v>187675.75</v>
      </c>
      <c r="AI6621" s="16" t="s">
        <v>5918</v>
      </c>
    </row>
    <row r="6622" spans="1:35" ht="45" x14ac:dyDescent="0.25">
      <c r="A6622" s="17">
        <v>130082</v>
      </c>
      <c r="B6622" s="18">
        <v>1</v>
      </c>
      <c r="C6622" s="16" t="s">
        <v>73</v>
      </c>
      <c r="D6622" s="21">
        <v>43874</v>
      </c>
      <c r="E6622" s="16" t="s">
        <v>2469</v>
      </c>
      <c r="F6622" s="21">
        <v>44039</v>
      </c>
      <c r="G6622" s="16" t="s">
        <v>664</v>
      </c>
      <c r="H6622" s="26" t="s">
        <v>34</v>
      </c>
      <c r="I6622" s="16" t="s">
        <v>1518</v>
      </c>
      <c r="J6622" s="20" t="s">
        <v>1518</v>
      </c>
      <c r="M6622" s="26" t="s">
        <v>5919</v>
      </c>
      <c r="N6622" s="26" t="s">
        <v>5920</v>
      </c>
      <c r="O6622" s="16" t="s">
        <v>1520</v>
      </c>
      <c r="P6622" s="26" t="s">
        <v>138</v>
      </c>
      <c r="R6622" s="16" t="s">
        <v>139</v>
      </c>
      <c r="S6622" s="16" t="s">
        <v>42</v>
      </c>
      <c r="T6622" s="23" t="s">
        <v>32</v>
      </c>
      <c r="U6622" s="21">
        <v>44841</v>
      </c>
      <c r="W6622" s="20" t="s">
        <v>43</v>
      </c>
      <c r="Z6622" s="25">
        <v>43300</v>
      </c>
      <c r="AA6622" s="25">
        <v>0</v>
      </c>
      <c r="AB6622" s="25">
        <v>0</v>
      </c>
      <c r="AC6622" s="25">
        <v>0</v>
      </c>
      <c r="AD6622" s="25">
        <v>43300</v>
      </c>
      <c r="AE6622" s="25">
        <v>0</v>
      </c>
      <c r="AF6622" s="25">
        <v>0</v>
      </c>
      <c r="AG6622" s="25">
        <v>0</v>
      </c>
      <c r="AH6622" s="25">
        <v>43300</v>
      </c>
      <c r="AI6622" s="16" t="s">
        <v>5921</v>
      </c>
    </row>
    <row r="6623" spans="1:35" x14ac:dyDescent="0.25">
      <c r="A6623" s="17">
        <v>130084</v>
      </c>
      <c r="B6623" s="18">
        <v>6</v>
      </c>
      <c r="C6623" s="16" t="s">
        <v>73</v>
      </c>
      <c r="D6623" s="21">
        <v>43880</v>
      </c>
      <c r="E6623" s="16" t="s">
        <v>142</v>
      </c>
      <c r="F6623" s="21">
        <v>43880</v>
      </c>
      <c r="G6623" s="16" t="s">
        <v>109</v>
      </c>
      <c r="H6623" s="26" t="s">
        <v>76</v>
      </c>
      <c r="M6623" s="26" t="s">
        <v>9601</v>
      </c>
      <c r="O6623" s="16" t="s">
        <v>151</v>
      </c>
      <c r="P6623" s="26" t="s">
        <v>551</v>
      </c>
      <c r="T6623" s="23" t="s">
        <v>32</v>
      </c>
      <c r="W6623" s="20" t="s">
        <v>43</v>
      </c>
      <c r="Z6623" s="24" t="s">
        <v>32</v>
      </c>
      <c r="AA6623" s="24" t="s">
        <v>32</v>
      </c>
      <c r="AB6623" s="24" t="s">
        <v>32</v>
      </c>
      <c r="AC6623" s="24" t="s">
        <v>32</v>
      </c>
      <c r="AD6623" s="25">
        <v>116851.49</v>
      </c>
      <c r="AE6623" s="25">
        <v>0</v>
      </c>
      <c r="AF6623" s="25">
        <v>0</v>
      </c>
      <c r="AG6623" s="25">
        <v>0</v>
      </c>
      <c r="AH6623" s="25">
        <v>116851.49</v>
      </c>
    </row>
    <row r="6624" spans="1:35" x14ac:dyDescent="0.25">
      <c r="A6624" s="17">
        <v>130085</v>
      </c>
      <c r="B6624" s="18">
        <v>1</v>
      </c>
      <c r="C6624" s="16" t="s">
        <v>474</v>
      </c>
      <c r="D6624" s="21">
        <v>43881</v>
      </c>
      <c r="E6624" s="16" t="s">
        <v>142</v>
      </c>
      <c r="F6624" s="21">
        <v>44279</v>
      </c>
      <c r="G6624" s="16" t="s">
        <v>75</v>
      </c>
      <c r="H6624" s="26" t="s">
        <v>791</v>
      </c>
      <c r="I6624" s="16" t="s">
        <v>2170</v>
      </c>
      <c r="J6624" s="20" t="s">
        <v>116</v>
      </c>
      <c r="L6624" s="16" t="s">
        <v>116</v>
      </c>
      <c r="M6624" s="26" t="s">
        <v>5922</v>
      </c>
      <c r="O6624" s="16" t="s">
        <v>151</v>
      </c>
      <c r="P6624" s="26" t="s">
        <v>632</v>
      </c>
      <c r="R6624" s="16" t="s">
        <v>1494</v>
      </c>
      <c r="S6624" s="16" t="s">
        <v>84</v>
      </c>
      <c r="T6624" s="22">
        <v>0.01</v>
      </c>
      <c r="U6624" s="21">
        <v>43917</v>
      </c>
      <c r="W6624" s="20" t="s">
        <v>43</v>
      </c>
      <c r="X6624" s="16" t="s">
        <v>78</v>
      </c>
      <c r="Z6624" s="25">
        <v>2999</v>
      </c>
      <c r="AA6624" s="25">
        <v>0</v>
      </c>
      <c r="AB6624" s="25">
        <v>1354599</v>
      </c>
      <c r="AC6624" s="25">
        <v>0</v>
      </c>
      <c r="AD6624" s="25">
        <v>3000</v>
      </c>
      <c r="AE6624" s="25">
        <v>0</v>
      </c>
      <c r="AF6624" s="25">
        <v>1354600</v>
      </c>
      <c r="AG6624" s="25">
        <v>0</v>
      </c>
      <c r="AH6624" s="25">
        <v>1357600</v>
      </c>
      <c r="AI6624" s="16" t="s">
        <v>5923</v>
      </c>
    </row>
    <row r="6625" spans="1:35" x14ac:dyDescent="0.25">
      <c r="A6625" s="17">
        <v>130086</v>
      </c>
      <c r="B6625" s="18">
        <v>1</v>
      </c>
      <c r="C6625" s="16" t="s">
        <v>474</v>
      </c>
      <c r="D6625" s="21">
        <v>43881</v>
      </c>
      <c r="E6625" s="16" t="s">
        <v>142</v>
      </c>
      <c r="F6625" s="21">
        <v>44279</v>
      </c>
      <c r="G6625" s="16" t="s">
        <v>75</v>
      </c>
      <c r="H6625" s="26" t="s">
        <v>791</v>
      </c>
      <c r="I6625" s="16" t="s">
        <v>2170</v>
      </c>
      <c r="J6625" s="20" t="s">
        <v>116</v>
      </c>
      <c r="L6625" s="16" t="s">
        <v>116</v>
      </c>
      <c r="M6625" s="26" t="s">
        <v>5924</v>
      </c>
      <c r="O6625" s="16" t="s">
        <v>151</v>
      </c>
      <c r="P6625" s="26" t="s">
        <v>632</v>
      </c>
      <c r="R6625" s="16" t="s">
        <v>1494</v>
      </c>
      <c r="S6625" s="16" t="s">
        <v>84</v>
      </c>
      <c r="T6625" s="22">
        <v>0.01</v>
      </c>
      <c r="U6625" s="21">
        <v>43917</v>
      </c>
      <c r="W6625" s="20" t="s">
        <v>43</v>
      </c>
      <c r="X6625" s="16" t="s">
        <v>78</v>
      </c>
      <c r="Z6625" s="25">
        <v>1999</v>
      </c>
      <c r="AA6625" s="25">
        <v>0</v>
      </c>
      <c r="AB6625" s="25">
        <v>282199</v>
      </c>
      <c r="AC6625" s="25">
        <v>0</v>
      </c>
      <c r="AD6625" s="25">
        <v>2000</v>
      </c>
      <c r="AE6625" s="25">
        <v>0</v>
      </c>
      <c r="AF6625" s="25">
        <v>282200</v>
      </c>
      <c r="AG6625" s="25">
        <v>0</v>
      </c>
      <c r="AH6625" s="25">
        <v>284200</v>
      </c>
      <c r="AI6625" s="16" t="s">
        <v>5925</v>
      </c>
    </row>
    <row r="6626" spans="1:35" x14ac:dyDescent="0.25">
      <c r="A6626" s="17">
        <v>130087</v>
      </c>
      <c r="B6626" s="18">
        <v>1</v>
      </c>
      <c r="C6626" s="16" t="s">
        <v>474</v>
      </c>
      <c r="D6626" s="21">
        <v>43881</v>
      </c>
      <c r="E6626" s="16" t="s">
        <v>142</v>
      </c>
      <c r="F6626" s="21">
        <v>44279</v>
      </c>
      <c r="G6626" s="16" t="s">
        <v>75</v>
      </c>
      <c r="H6626" s="26" t="s">
        <v>791</v>
      </c>
      <c r="I6626" s="16" t="s">
        <v>2170</v>
      </c>
      <c r="J6626" s="20" t="s">
        <v>116</v>
      </c>
      <c r="L6626" s="16" t="s">
        <v>116</v>
      </c>
      <c r="M6626" s="26" t="s">
        <v>5926</v>
      </c>
      <c r="O6626" s="16" t="s">
        <v>151</v>
      </c>
      <c r="P6626" s="26" t="s">
        <v>632</v>
      </c>
      <c r="R6626" s="16" t="s">
        <v>1494</v>
      </c>
      <c r="S6626" s="16" t="s">
        <v>84</v>
      </c>
      <c r="T6626" s="22">
        <v>0.01</v>
      </c>
      <c r="U6626" s="21">
        <v>43917</v>
      </c>
      <c r="W6626" s="20" t="s">
        <v>43</v>
      </c>
      <c r="X6626" s="16" t="s">
        <v>78</v>
      </c>
      <c r="Z6626" s="25">
        <v>1999</v>
      </c>
      <c r="AA6626" s="25">
        <v>0</v>
      </c>
      <c r="AB6626" s="25">
        <v>1102799</v>
      </c>
      <c r="AC6626" s="25">
        <v>0</v>
      </c>
      <c r="AD6626" s="25">
        <v>2000</v>
      </c>
      <c r="AE6626" s="25">
        <v>0</v>
      </c>
      <c r="AF6626" s="25">
        <v>1102800</v>
      </c>
      <c r="AG6626" s="25">
        <v>0</v>
      </c>
      <c r="AH6626" s="25">
        <v>1104800</v>
      </c>
      <c r="AI6626" s="16" t="s">
        <v>5927</v>
      </c>
    </row>
    <row r="6627" spans="1:35" x14ac:dyDescent="0.25">
      <c r="A6627" s="17">
        <v>130088</v>
      </c>
      <c r="B6627" s="18">
        <v>1</v>
      </c>
      <c r="C6627" s="16" t="s">
        <v>474</v>
      </c>
      <c r="D6627" s="21">
        <v>43881</v>
      </c>
      <c r="E6627" s="16" t="s">
        <v>142</v>
      </c>
      <c r="F6627" s="21">
        <v>44279</v>
      </c>
      <c r="G6627" s="16" t="s">
        <v>75</v>
      </c>
      <c r="H6627" s="26" t="s">
        <v>791</v>
      </c>
      <c r="I6627" s="16" t="s">
        <v>2170</v>
      </c>
      <c r="J6627" s="20" t="s">
        <v>116</v>
      </c>
      <c r="L6627" s="16" t="s">
        <v>116</v>
      </c>
      <c r="M6627" s="26" t="s">
        <v>5928</v>
      </c>
      <c r="O6627" s="16" t="s">
        <v>151</v>
      </c>
      <c r="P6627" s="26" t="s">
        <v>632</v>
      </c>
      <c r="R6627" s="16" t="s">
        <v>1494</v>
      </c>
      <c r="S6627" s="16" t="s">
        <v>84</v>
      </c>
      <c r="T6627" s="22">
        <v>0.01</v>
      </c>
      <c r="U6627" s="21">
        <v>43917</v>
      </c>
      <c r="W6627" s="20" t="s">
        <v>43</v>
      </c>
      <c r="X6627" s="16" t="s">
        <v>78</v>
      </c>
      <c r="Z6627" s="25">
        <v>3499</v>
      </c>
      <c r="AA6627" s="25">
        <v>0</v>
      </c>
      <c r="AB6627" s="25">
        <v>428099</v>
      </c>
      <c r="AC6627" s="25">
        <v>0</v>
      </c>
      <c r="AD6627" s="25">
        <v>3500</v>
      </c>
      <c r="AE6627" s="25">
        <v>0</v>
      </c>
      <c r="AF6627" s="25">
        <v>428100</v>
      </c>
      <c r="AG6627" s="25">
        <v>0</v>
      </c>
      <c r="AH6627" s="25">
        <v>431600</v>
      </c>
      <c r="AI6627" s="16" t="s">
        <v>5929</v>
      </c>
    </row>
    <row r="6628" spans="1:35" x14ac:dyDescent="0.25">
      <c r="A6628" s="17">
        <v>130089</v>
      </c>
      <c r="B6628" s="18">
        <v>1</v>
      </c>
      <c r="C6628" s="16" t="s">
        <v>474</v>
      </c>
      <c r="D6628" s="21">
        <v>43881</v>
      </c>
      <c r="E6628" s="16" t="s">
        <v>142</v>
      </c>
      <c r="F6628" s="21">
        <v>44295</v>
      </c>
      <c r="G6628" s="16" t="s">
        <v>74</v>
      </c>
      <c r="H6628" s="26" t="s">
        <v>320</v>
      </c>
      <c r="I6628" s="16" t="s">
        <v>3953</v>
      </c>
      <c r="J6628" s="20" t="s">
        <v>116</v>
      </c>
      <c r="L6628" s="16" t="s">
        <v>116</v>
      </c>
      <c r="M6628" s="26" t="s">
        <v>5930</v>
      </c>
      <c r="O6628" s="16" t="s">
        <v>151</v>
      </c>
      <c r="P6628" s="26" t="s">
        <v>632</v>
      </c>
      <c r="R6628" s="16" t="s">
        <v>1494</v>
      </c>
      <c r="S6628" s="16" t="s">
        <v>84</v>
      </c>
      <c r="T6628" s="22">
        <v>0.01</v>
      </c>
      <c r="U6628" s="21">
        <v>43966</v>
      </c>
      <c r="W6628" s="20" t="s">
        <v>43</v>
      </c>
      <c r="X6628" s="16" t="s">
        <v>78</v>
      </c>
      <c r="Z6628" s="25">
        <v>35999</v>
      </c>
      <c r="AA6628" s="25">
        <v>98999</v>
      </c>
      <c r="AB6628" s="25">
        <v>1139999</v>
      </c>
      <c r="AC6628" s="25">
        <v>0</v>
      </c>
      <c r="AD6628" s="25">
        <v>36000</v>
      </c>
      <c r="AE6628" s="25">
        <v>99000</v>
      </c>
      <c r="AF6628" s="25">
        <v>1140000</v>
      </c>
      <c r="AG6628" s="25">
        <v>0</v>
      </c>
      <c r="AH6628" s="25">
        <v>1275000</v>
      </c>
      <c r="AI6628" s="16" t="s">
        <v>5931</v>
      </c>
    </row>
    <row r="6629" spans="1:35" x14ac:dyDescent="0.25">
      <c r="A6629" s="17">
        <v>130090</v>
      </c>
      <c r="B6629" s="18">
        <v>6</v>
      </c>
      <c r="C6629" s="16" t="s">
        <v>73</v>
      </c>
      <c r="D6629" s="21">
        <v>43885</v>
      </c>
      <c r="E6629" s="16" t="s">
        <v>142</v>
      </c>
      <c r="F6629" s="21">
        <v>43886</v>
      </c>
      <c r="G6629" s="16" t="s">
        <v>109</v>
      </c>
      <c r="H6629" s="26" t="s">
        <v>76</v>
      </c>
      <c r="M6629" s="26" t="s">
        <v>9600</v>
      </c>
      <c r="N6629" s="26" t="s">
        <v>9599</v>
      </c>
      <c r="O6629" s="16" t="s">
        <v>151</v>
      </c>
      <c r="P6629" s="26" t="s">
        <v>551</v>
      </c>
      <c r="T6629" s="23" t="s">
        <v>32</v>
      </c>
      <c r="W6629" s="20" t="s">
        <v>43</v>
      </c>
      <c r="Z6629" s="24" t="s">
        <v>32</v>
      </c>
      <c r="AA6629" s="24" t="s">
        <v>32</v>
      </c>
      <c r="AB6629" s="24" t="s">
        <v>32</v>
      </c>
      <c r="AC6629" s="24" t="s">
        <v>32</v>
      </c>
      <c r="AD6629" s="25">
        <v>0</v>
      </c>
      <c r="AE6629" s="25">
        <v>0</v>
      </c>
      <c r="AF6629" s="25">
        <v>60000</v>
      </c>
      <c r="AG6629" s="25">
        <v>0</v>
      </c>
      <c r="AH6629" s="25">
        <v>60000</v>
      </c>
      <c r="AI6629" s="16" t="s">
        <v>9598</v>
      </c>
    </row>
    <row r="6630" spans="1:35" x14ac:dyDescent="0.25">
      <c r="A6630" s="17">
        <v>130091</v>
      </c>
      <c r="B6630" s="18">
        <v>6</v>
      </c>
      <c r="C6630" s="16" t="s">
        <v>73</v>
      </c>
      <c r="D6630" s="21">
        <v>43885</v>
      </c>
      <c r="E6630" s="16" t="s">
        <v>1610</v>
      </c>
      <c r="F6630" s="21">
        <v>43885</v>
      </c>
      <c r="G6630" s="16" t="s">
        <v>1610</v>
      </c>
      <c r="H6630" s="26" t="s">
        <v>76</v>
      </c>
      <c r="L6630" s="16" t="s">
        <v>110</v>
      </c>
      <c r="M6630" s="26" t="s">
        <v>9597</v>
      </c>
      <c r="O6630" s="16" t="s">
        <v>1612</v>
      </c>
      <c r="T6630" s="23" t="s">
        <v>32</v>
      </c>
      <c r="W6630" s="20" t="s">
        <v>43</v>
      </c>
      <c r="Z6630" s="24" t="s">
        <v>32</v>
      </c>
      <c r="AA6630" s="24" t="s">
        <v>32</v>
      </c>
      <c r="AB6630" s="24" t="s">
        <v>32</v>
      </c>
      <c r="AC6630" s="24" t="s">
        <v>32</v>
      </c>
      <c r="AD6630" s="25">
        <v>0</v>
      </c>
      <c r="AE6630" s="25">
        <v>0</v>
      </c>
      <c r="AF6630" s="25">
        <v>374261.37</v>
      </c>
      <c r="AG6630" s="25">
        <v>0</v>
      </c>
      <c r="AH6630" s="25">
        <v>374261.37</v>
      </c>
      <c r="AI6630" s="16" t="s">
        <v>9596</v>
      </c>
    </row>
    <row r="6631" spans="1:35" ht="60" x14ac:dyDescent="0.25">
      <c r="A6631" s="17">
        <v>130092</v>
      </c>
      <c r="B6631" s="18">
        <v>3</v>
      </c>
      <c r="C6631" s="16" t="s">
        <v>73</v>
      </c>
      <c r="D6631" s="21">
        <v>43885</v>
      </c>
      <c r="E6631" s="16" t="s">
        <v>4987</v>
      </c>
      <c r="F6631" s="21">
        <v>44278</v>
      </c>
      <c r="G6631" s="16" t="s">
        <v>75</v>
      </c>
      <c r="H6631" s="26" t="s">
        <v>49</v>
      </c>
      <c r="K6631" s="16" t="s">
        <v>9595</v>
      </c>
      <c r="L6631" s="16" t="s">
        <v>37</v>
      </c>
      <c r="M6631" s="26" t="s">
        <v>9594</v>
      </c>
      <c r="N6631" s="26" t="s">
        <v>9593</v>
      </c>
      <c r="O6631" s="16" t="s">
        <v>60</v>
      </c>
      <c r="P6631" s="26" t="s">
        <v>40</v>
      </c>
      <c r="R6631" s="16" t="s">
        <v>41</v>
      </c>
      <c r="S6631" s="16" t="s">
        <v>42</v>
      </c>
      <c r="T6631" s="22">
        <v>0.01</v>
      </c>
      <c r="W6631" s="20" t="s">
        <v>43</v>
      </c>
      <c r="X6631" s="16" t="s">
        <v>78</v>
      </c>
      <c r="Y6631" s="26" t="s">
        <v>9592</v>
      </c>
      <c r="Z6631" s="24" t="s">
        <v>32</v>
      </c>
      <c r="AA6631" s="24" t="s">
        <v>32</v>
      </c>
      <c r="AB6631" s="24" t="s">
        <v>32</v>
      </c>
      <c r="AC6631" s="24" t="s">
        <v>32</v>
      </c>
      <c r="AD6631" s="24" t="s">
        <v>32</v>
      </c>
      <c r="AE6631" s="24" t="s">
        <v>32</v>
      </c>
      <c r="AF6631" s="24" t="s">
        <v>32</v>
      </c>
      <c r="AG6631" s="24" t="s">
        <v>32</v>
      </c>
      <c r="AH6631" s="24" t="s">
        <v>32</v>
      </c>
      <c r="AI6631" s="16" t="s">
        <v>9591</v>
      </c>
    </row>
    <row r="6632" spans="1:35" ht="30" x14ac:dyDescent="0.25">
      <c r="A6632" s="17">
        <v>130093</v>
      </c>
      <c r="B6632" s="18">
        <v>2</v>
      </c>
      <c r="C6632" s="16" t="s">
        <v>73</v>
      </c>
      <c r="D6632" s="21">
        <v>43885</v>
      </c>
      <c r="E6632" s="16" t="s">
        <v>108</v>
      </c>
      <c r="F6632" s="21">
        <v>43886</v>
      </c>
      <c r="G6632" s="16" t="s">
        <v>108</v>
      </c>
      <c r="H6632" s="26" t="s">
        <v>312</v>
      </c>
      <c r="L6632" s="16" t="s">
        <v>110</v>
      </c>
      <c r="M6632" s="26" t="s">
        <v>9590</v>
      </c>
      <c r="N6632" s="26" t="s">
        <v>9589</v>
      </c>
      <c r="O6632" s="16" t="s">
        <v>5777</v>
      </c>
      <c r="P6632" s="26" t="s">
        <v>67</v>
      </c>
      <c r="T6632" s="23" t="s">
        <v>32</v>
      </c>
      <c r="W6632" s="20" t="s">
        <v>43</v>
      </c>
      <c r="Z6632" s="24" t="s">
        <v>32</v>
      </c>
      <c r="AA6632" s="24" t="s">
        <v>32</v>
      </c>
      <c r="AB6632" s="24" t="s">
        <v>32</v>
      </c>
      <c r="AC6632" s="24" t="s">
        <v>32</v>
      </c>
      <c r="AD6632" s="25">
        <v>0</v>
      </c>
      <c r="AE6632" s="25">
        <v>0</v>
      </c>
      <c r="AF6632" s="25">
        <v>250000</v>
      </c>
      <c r="AG6632" s="25">
        <v>0</v>
      </c>
      <c r="AH6632" s="25">
        <v>250000</v>
      </c>
      <c r="AI6632" s="16" t="s">
        <v>9588</v>
      </c>
    </row>
    <row r="6633" spans="1:35" x14ac:dyDescent="0.25">
      <c r="A6633" s="17">
        <v>130094</v>
      </c>
      <c r="B6633" s="18">
        <v>1</v>
      </c>
      <c r="C6633" s="16" t="s">
        <v>73</v>
      </c>
      <c r="D6633" s="21">
        <v>43886</v>
      </c>
      <c r="E6633" s="16" t="s">
        <v>1610</v>
      </c>
      <c r="F6633" s="21">
        <v>43965</v>
      </c>
      <c r="G6633" s="16" t="s">
        <v>1610</v>
      </c>
      <c r="H6633" s="26" t="s">
        <v>182</v>
      </c>
      <c r="L6633" s="16" t="s">
        <v>110</v>
      </c>
      <c r="M6633" s="26" t="s">
        <v>9587</v>
      </c>
      <c r="O6633" s="16" t="s">
        <v>1612</v>
      </c>
      <c r="T6633" s="23" t="s">
        <v>32</v>
      </c>
      <c r="W6633" s="20" t="s">
        <v>43</v>
      </c>
      <c r="Z6633" s="24" t="s">
        <v>32</v>
      </c>
      <c r="AA6633" s="24" t="s">
        <v>32</v>
      </c>
      <c r="AB6633" s="24" t="s">
        <v>32</v>
      </c>
      <c r="AC6633" s="24" t="s">
        <v>32</v>
      </c>
      <c r="AD6633" s="25">
        <v>0</v>
      </c>
      <c r="AE6633" s="25">
        <v>0</v>
      </c>
      <c r="AF6633" s="25">
        <v>96311</v>
      </c>
      <c r="AG6633" s="25">
        <v>0</v>
      </c>
      <c r="AH6633" s="25">
        <v>96311</v>
      </c>
      <c r="AI6633" s="16" t="s">
        <v>9586</v>
      </c>
    </row>
    <row r="6634" spans="1:35" x14ac:dyDescent="0.25">
      <c r="A6634" s="17">
        <v>130095</v>
      </c>
      <c r="B6634" s="18">
        <v>4</v>
      </c>
      <c r="C6634" s="16" t="s">
        <v>73</v>
      </c>
      <c r="D6634" s="21">
        <v>43886</v>
      </c>
      <c r="E6634" s="16" t="s">
        <v>4566</v>
      </c>
      <c r="F6634" s="21">
        <v>43886</v>
      </c>
      <c r="G6634" s="16" t="s">
        <v>4566</v>
      </c>
      <c r="H6634" s="26" t="s">
        <v>92</v>
      </c>
      <c r="M6634" s="26" t="s">
        <v>9585</v>
      </c>
      <c r="O6634" s="16" t="s">
        <v>1171</v>
      </c>
      <c r="P6634" s="26" t="s">
        <v>1062</v>
      </c>
      <c r="T6634" s="23" t="s">
        <v>32</v>
      </c>
      <c r="W6634" s="20" t="s">
        <v>43</v>
      </c>
      <c r="Z6634" s="24" t="s">
        <v>32</v>
      </c>
      <c r="AA6634" s="24" t="s">
        <v>32</v>
      </c>
      <c r="AB6634" s="24" t="s">
        <v>32</v>
      </c>
      <c r="AC6634" s="24" t="s">
        <v>32</v>
      </c>
      <c r="AD6634" s="25">
        <v>0</v>
      </c>
      <c r="AE6634" s="25">
        <v>0</v>
      </c>
      <c r="AF6634" s="25">
        <v>28068</v>
      </c>
      <c r="AG6634" s="25">
        <v>0</v>
      </c>
      <c r="AH6634" s="25">
        <v>28068</v>
      </c>
      <c r="AI6634" s="16" t="s">
        <v>9584</v>
      </c>
    </row>
    <row r="6635" spans="1:35" ht="60" x14ac:dyDescent="0.25">
      <c r="A6635" s="17">
        <v>130096</v>
      </c>
      <c r="B6635" s="18">
        <v>4</v>
      </c>
      <c r="C6635" s="16" t="s">
        <v>73</v>
      </c>
      <c r="D6635" s="21">
        <v>43886</v>
      </c>
      <c r="E6635" s="16" t="s">
        <v>108</v>
      </c>
      <c r="F6635" s="21">
        <v>43929</v>
      </c>
      <c r="G6635" s="16" t="s">
        <v>476</v>
      </c>
      <c r="H6635" s="26" t="s">
        <v>295</v>
      </c>
      <c r="L6635" s="16" t="s">
        <v>110</v>
      </c>
      <c r="M6635" s="26" t="s">
        <v>9583</v>
      </c>
      <c r="N6635" s="26" t="s">
        <v>9582</v>
      </c>
      <c r="O6635" s="16" t="s">
        <v>5777</v>
      </c>
      <c r="T6635" s="23" t="s">
        <v>32</v>
      </c>
      <c r="W6635" s="20" t="s">
        <v>43</v>
      </c>
      <c r="Z6635" s="24" t="s">
        <v>32</v>
      </c>
      <c r="AA6635" s="24" t="s">
        <v>32</v>
      </c>
      <c r="AB6635" s="24" t="s">
        <v>32</v>
      </c>
      <c r="AC6635" s="24" t="s">
        <v>32</v>
      </c>
      <c r="AD6635" s="25">
        <v>0</v>
      </c>
      <c r="AE6635" s="25">
        <v>0</v>
      </c>
      <c r="AF6635" s="25">
        <v>250000</v>
      </c>
      <c r="AG6635" s="25">
        <v>0</v>
      </c>
      <c r="AH6635" s="25">
        <v>250000</v>
      </c>
      <c r="AI6635" s="16" t="s">
        <v>9581</v>
      </c>
    </row>
    <row r="6636" spans="1:35" ht="30" x14ac:dyDescent="0.25">
      <c r="A6636" s="17">
        <v>130097</v>
      </c>
      <c r="B6636" s="18">
        <v>1</v>
      </c>
      <c r="C6636" s="16" t="s">
        <v>73</v>
      </c>
      <c r="D6636" s="21">
        <v>43886</v>
      </c>
      <c r="E6636" s="16" t="s">
        <v>108</v>
      </c>
      <c r="F6636" s="21">
        <v>44106</v>
      </c>
      <c r="G6636" s="16" t="s">
        <v>33</v>
      </c>
      <c r="H6636" s="26" t="s">
        <v>417</v>
      </c>
      <c r="I6636" s="16" t="s">
        <v>9580</v>
      </c>
      <c r="K6636" s="16" t="s">
        <v>9579</v>
      </c>
      <c r="L6636" s="16" t="s">
        <v>37</v>
      </c>
      <c r="M6636" s="26" t="s">
        <v>9578</v>
      </c>
      <c r="N6636" s="26" t="s">
        <v>9577</v>
      </c>
      <c r="O6636" s="16" t="s">
        <v>5777</v>
      </c>
      <c r="P6636" s="26" t="s">
        <v>67</v>
      </c>
      <c r="T6636" s="22">
        <v>0.09</v>
      </c>
      <c r="W6636" s="20" t="s">
        <v>43</v>
      </c>
      <c r="Z6636" s="24" t="s">
        <v>32</v>
      </c>
      <c r="AA6636" s="24" t="s">
        <v>32</v>
      </c>
      <c r="AB6636" s="24" t="s">
        <v>32</v>
      </c>
      <c r="AC6636" s="24" t="s">
        <v>32</v>
      </c>
      <c r="AD6636" s="25">
        <v>0</v>
      </c>
      <c r="AE6636" s="25">
        <v>0</v>
      </c>
      <c r="AF6636" s="25">
        <v>210450</v>
      </c>
      <c r="AG6636" s="25">
        <v>0</v>
      </c>
      <c r="AH6636" s="25">
        <v>210450</v>
      </c>
      <c r="AI6636" s="16" t="s">
        <v>9576</v>
      </c>
    </row>
    <row r="6637" spans="1:35" x14ac:dyDescent="0.25">
      <c r="A6637" s="17">
        <v>130099</v>
      </c>
      <c r="B6637" s="18">
        <v>6</v>
      </c>
      <c r="C6637" s="16" t="s">
        <v>73</v>
      </c>
      <c r="D6637" s="21">
        <v>43887</v>
      </c>
      <c r="E6637" s="16" t="s">
        <v>142</v>
      </c>
      <c r="F6637" s="21">
        <v>43895</v>
      </c>
      <c r="G6637" s="16" t="s">
        <v>109</v>
      </c>
      <c r="H6637" s="26" t="s">
        <v>76</v>
      </c>
      <c r="M6637" s="26" t="s">
        <v>9575</v>
      </c>
      <c r="O6637" s="16" t="s">
        <v>151</v>
      </c>
      <c r="P6637" s="26" t="s">
        <v>198</v>
      </c>
      <c r="T6637" s="23" t="s">
        <v>32</v>
      </c>
      <c r="W6637" s="20" t="s">
        <v>43</v>
      </c>
      <c r="Z6637" s="24" t="s">
        <v>32</v>
      </c>
      <c r="AA6637" s="24" t="s">
        <v>32</v>
      </c>
      <c r="AB6637" s="24" t="s">
        <v>32</v>
      </c>
      <c r="AC6637" s="24" t="s">
        <v>32</v>
      </c>
      <c r="AD6637" s="25">
        <v>1</v>
      </c>
      <c r="AE6637" s="25">
        <v>0</v>
      </c>
      <c r="AF6637" s="25">
        <v>0</v>
      </c>
      <c r="AG6637" s="25">
        <v>0</v>
      </c>
      <c r="AH6637" s="25">
        <v>1</v>
      </c>
    </row>
    <row r="6638" spans="1:35" x14ac:dyDescent="0.25">
      <c r="A6638" s="17">
        <v>130099.01</v>
      </c>
      <c r="B6638" s="18">
        <v>4</v>
      </c>
      <c r="C6638" s="16" t="s">
        <v>73</v>
      </c>
      <c r="D6638" s="21">
        <v>43887</v>
      </c>
      <c r="E6638" s="16" t="s">
        <v>142</v>
      </c>
      <c r="F6638" s="21">
        <v>44025</v>
      </c>
      <c r="G6638" s="16" t="s">
        <v>82</v>
      </c>
      <c r="H6638" s="26" t="s">
        <v>186</v>
      </c>
      <c r="M6638" s="26" t="s">
        <v>9574</v>
      </c>
      <c r="O6638" s="16" t="s">
        <v>151</v>
      </c>
      <c r="P6638" s="26" t="s">
        <v>198</v>
      </c>
      <c r="T6638" s="23" t="s">
        <v>32</v>
      </c>
      <c r="W6638" s="20" t="s">
        <v>43</v>
      </c>
      <c r="Z6638" s="24" t="s">
        <v>32</v>
      </c>
      <c r="AA6638" s="24" t="s">
        <v>32</v>
      </c>
      <c r="AB6638" s="24" t="s">
        <v>32</v>
      </c>
      <c r="AC6638" s="24" t="s">
        <v>32</v>
      </c>
      <c r="AD6638" s="25">
        <v>1</v>
      </c>
      <c r="AE6638" s="25">
        <v>0</v>
      </c>
      <c r="AF6638" s="25">
        <v>0</v>
      </c>
      <c r="AG6638" s="25">
        <v>0</v>
      </c>
      <c r="AH6638" s="25">
        <v>1</v>
      </c>
    </row>
    <row r="6639" spans="1:35" x14ac:dyDescent="0.25">
      <c r="A6639" s="17">
        <v>130100</v>
      </c>
      <c r="B6639" s="18">
        <v>3</v>
      </c>
      <c r="C6639" s="16" t="s">
        <v>73</v>
      </c>
      <c r="D6639" s="21">
        <v>43887</v>
      </c>
      <c r="E6639" s="16" t="s">
        <v>1610</v>
      </c>
      <c r="F6639" s="21">
        <v>43965</v>
      </c>
      <c r="G6639" s="16" t="s">
        <v>1610</v>
      </c>
      <c r="H6639" s="26" t="s">
        <v>98</v>
      </c>
      <c r="L6639" s="16" t="s">
        <v>110</v>
      </c>
      <c r="M6639" s="26" t="s">
        <v>9573</v>
      </c>
      <c r="O6639" s="16" t="s">
        <v>1612</v>
      </c>
      <c r="T6639" s="23" t="s">
        <v>32</v>
      </c>
      <c r="W6639" s="20" t="s">
        <v>43</v>
      </c>
      <c r="Z6639" s="24" t="s">
        <v>32</v>
      </c>
      <c r="AA6639" s="24" t="s">
        <v>32</v>
      </c>
      <c r="AB6639" s="24" t="s">
        <v>32</v>
      </c>
      <c r="AC6639" s="24" t="s">
        <v>32</v>
      </c>
      <c r="AD6639" s="25">
        <v>0</v>
      </c>
      <c r="AE6639" s="25">
        <v>0</v>
      </c>
      <c r="AF6639" s="25">
        <v>9229.5</v>
      </c>
      <c r="AG6639" s="25">
        <v>0</v>
      </c>
      <c r="AH6639" s="25">
        <v>9229.5</v>
      </c>
      <c r="AI6639" s="16" t="s">
        <v>9572</v>
      </c>
    </row>
    <row r="6640" spans="1:35" x14ac:dyDescent="0.25">
      <c r="A6640" s="17">
        <v>130104</v>
      </c>
      <c r="B6640" s="18">
        <v>4</v>
      </c>
      <c r="C6640" s="16" t="s">
        <v>31</v>
      </c>
      <c r="D6640" s="21">
        <v>43887</v>
      </c>
      <c r="E6640" s="16" t="s">
        <v>142</v>
      </c>
      <c r="F6640" s="21">
        <v>44279</v>
      </c>
      <c r="G6640" s="16" t="s">
        <v>75</v>
      </c>
      <c r="H6640" s="26" t="s">
        <v>92</v>
      </c>
      <c r="I6640" s="16" t="s">
        <v>4214</v>
      </c>
      <c r="J6640" s="20" t="s">
        <v>116</v>
      </c>
      <c r="L6640" s="16" t="s">
        <v>116</v>
      </c>
      <c r="M6640" s="26" t="s">
        <v>5932</v>
      </c>
      <c r="N6640" s="26" t="s">
        <v>5933</v>
      </c>
      <c r="O6640" s="16" t="s">
        <v>151</v>
      </c>
      <c r="P6640" s="26" t="s">
        <v>1493</v>
      </c>
      <c r="R6640" s="16" t="s">
        <v>1494</v>
      </c>
      <c r="S6640" s="16" t="s">
        <v>84</v>
      </c>
      <c r="T6640" s="22">
        <v>0.01</v>
      </c>
      <c r="U6640" s="21">
        <v>44141</v>
      </c>
      <c r="W6640" s="20" t="s">
        <v>43</v>
      </c>
      <c r="X6640" s="16" t="s">
        <v>78</v>
      </c>
      <c r="Z6640" s="25">
        <v>0</v>
      </c>
      <c r="AA6640" s="25">
        <v>20000</v>
      </c>
      <c r="AB6640" s="25">
        <v>2470451</v>
      </c>
      <c r="AC6640" s="25">
        <v>0</v>
      </c>
      <c r="AD6640" s="25">
        <v>0</v>
      </c>
      <c r="AE6640" s="25">
        <v>20000</v>
      </c>
      <c r="AF6640" s="25">
        <v>2470452</v>
      </c>
      <c r="AG6640" s="25">
        <v>0</v>
      </c>
      <c r="AH6640" s="25">
        <v>2490452</v>
      </c>
      <c r="AI6640" s="16" t="s">
        <v>5934</v>
      </c>
    </row>
    <row r="6641" spans="1:35" x14ac:dyDescent="0.25">
      <c r="A6641" s="17">
        <v>130106</v>
      </c>
      <c r="B6641" s="18">
        <v>3</v>
      </c>
      <c r="C6641" s="16" t="s">
        <v>47</v>
      </c>
      <c r="D6641" s="21">
        <v>43887</v>
      </c>
      <c r="E6641" s="16" t="s">
        <v>1610</v>
      </c>
      <c r="F6641" s="21">
        <v>44351</v>
      </c>
      <c r="G6641" s="16" t="s">
        <v>1610</v>
      </c>
      <c r="H6641" s="26" t="s">
        <v>98</v>
      </c>
      <c r="L6641" s="16" t="s">
        <v>110</v>
      </c>
      <c r="M6641" s="26" t="s">
        <v>5935</v>
      </c>
      <c r="O6641" s="16" t="s">
        <v>1612</v>
      </c>
      <c r="T6641" s="23" t="s">
        <v>32</v>
      </c>
      <c r="W6641" s="20" t="s">
        <v>43</v>
      </c>
      <c r="Z6641" s="25">
        <v>0</v>
      </c>
      <c r="AA6641" s="25">
        <v>0</v>
      </c>
      <c r="AB6641" s="25">
        <v>240</v>
      </c>
      <c r="AC6641" s="25">
        <v>0</v>
      </c>
      <c r="AD6641" s="25">
        <v>0</v>
      </c>
      <c r="AE6641" s="25">
        <v>0</v>
      </c>
      <c r="AF6641" s="25">
        <v>26086.43</v>
      </c>
      <c r="AG6641" s="25">
        <v>0</v>
      </c>
      <c r="AH6641" s="25">
        <v>26086.43</v>
      </c>
      <c r="AI6641" s="16" t="s">
        <v>5936</v>
      </c>
    </row>
    <row r="6642" spans="1:35" ht="30" x14ac:dyDescent="0.25">
      <c r="A6642" s="17">
        <v>130107</v>
      </c>
      <c r="B6642" s="18">
        <v>1</v>
      </c>
      <c r="C6642" s="16" t="s">
        <v>73</v>
      </c>
      <c r="D6642" s="21">
        <v>43887</v>
      </c>
      <c r="E6642" s="16" t="s">
        <v>1022</v>
      </c>
      <c r="F6642" s="21">
        <v>44215</v>
      </c>
      <c r="G6642" s="16" t="s">
        <v>75</v>
      </c>
      <c r="H6642" s="26" t="s">
        <v>320</v>
      </c>
      <c r="M6642" s="26" t="s">
        <v>5937</v>
      </c>
      <c r="N6642" s="26" t="s">
        <v>5938</v>
      </c>
      <c r="O6642" s="16" t="s">
        <v>60</v>
      </c>
      <c r="P6642" s="26" t="s">
        <v>1420</v>
      </c>
      <c r="T6642" s="22">
        <v>0</v>
      </c>
      <c r="W6642" s="20" t="s">
        <v>43</v>
      </c>
      <c r="Z6642" s="25">
        <v>100000</v>
      </c>
      <c r="AA6642" s="25">
        <v>0</v>
      </c>
      <c r="AB6642" s="25">
        <v>0</v>
      </c>
      <c r="AC6642" s="25">
        <v>0</v>
      </c>
      <c r="AD6642" s="25">
        <v>100000</v>
      </c>
      <c r="AE6642" s="25">
        <v>0</v>
      </c>
      <c r="AF6642" s="25">
        <v>0</v>
      </c>
      <c r="AG6642" s="25">
        <v>0</v>
      </c>
      <c r="AH6642" s="25">
        <v>100000</v>
      </c>
    </row>
    <row r="6643" spans="1:35" x14ac:dyDescent="0.25">
      <c r="A6643" s="17">
        <v>130108</v>
      </c>
      <c r="B6643" s="18">
        <v>4</v>
      </c>
      <c r="C6643" s="16" t="s">
        <v>47</v>
      </c>
      <c r="D6643" s="21">
        <v>43887</v>
      </c>
      <c r="E6643" s="16" t="s">
        <v>33</v>
      </c>
      <c r="F6643" s="21">
        <v>44083</v>
      </c>
      <c r="G6643" s="16" t="s">
        <v>33</v>
      </c>
      <c r="H6643" s="26" t="s">
        <v>92</v>
      </c>
      <c r="I6643" s="16" t="s">
        <v>5939</v>
      </c>
      <c r="K6643" s="16" t="s">
        <v>5940</v>
      </c>
      <c r="L6643" s="16" t="s">
        <v>37</v>
      </c>
      <c r="M6643" s="26" t="s">
        <v>5941</v>
      </c>
      <c r="O6643" s="16" t="s">
        <v>1149</v>
      </c>
      <c r="P6643" s="26" t="s">
        <v>188</v>
      </c>
      <c r="T6643" s="22">
        <v>1.7849999999999999</v>
      </c>
      <c r="W6643" s="20" t="s">
        <v>43</v>
      </c>
      <c r="X6643" s="16" t="s">
        <v>78</v>
      </c>
      <c r="Z6643" s="25">
        <v>0</v>
      </c>
      <c r="AA6643" s="25">
        <v>0</v>
      </c>
      <c r="AB6643" s="25">
        <v>0</v>
      </c>
      <c r="AC6643" s="25">
        <v>2806.53</v>
      </c>
      <c r="AD6643" s="25">
        <v>0</v>
      </c>
      <c r="AE6643" s="25">
        <v>0</v>
      </c>
      <c r="AF6643" s="25">
        <v>0</v>
      </c>
      <c r="AG6643" s="25">
        <v>126680.75</v>
      </c>
      <c r="AH6643" s="25">
        <v>126680.75</v>
      </c>
      <c r="AI6643" s="16" t="s">
        <v>5942</v>
      </c>
    </row>
    <row r="6644" spans="1:35" x14ac:dyDescent="0.25">
      <c r="A6644" s="17">
        <v>130113</v>
      </c>
      <c r="B6644" s="18">
        <v>3</v>
      </c>
      <c r="C6644" s="16" t="s">
        <v>73</v>
      </c>
      <c r="D6644" s="21">
        <v>43887</v>
      </c>
      <c r="E6644" s="16" t="s">
        <v>1610</v>
      </c>
      <c r="F6644" s="21">
        <v>44179</v>
      </c>
      <c r="G6644" s="16" t="s">
        <v>1610</v>
      </c>
      <c r="H6644" s="26" t="s">
        <v>98</v>
      </c>
      <c r="L6644" s="16" t="s">
        <v>110</v>
      </c>
      <c r="M6644" s="26" t="s">
        <v>5943</v>
      </c>
      <c r="O6644" s="16" t="s">
        <v>1612</v>
      </c>
      <c r="T6644" s="23" t="s">
        <v>32</v>
      </c>
      <c r="W6644" s="20" t="s">
        <v>43</v>
      </c>
      <c r="Z6644" s="25">
        <v>0</v>
      </c>
      <c r="AA6644" s="25">
        <v>0</v>
      </c>
      <c r="AB6644" s="25">
        <v>1290</v>
      </c>
      <c r="AC6644" s="25">
        <v>0</v>
      </c>
      <c r="AD6644" s="25">
        <v>0</v>
      </c>
      <c r="AE6644" s="25">
        <v>0</v>
      </c>
      <c r="AF6644" s="25">
        <v>40754</v>
      </c>
      <c r="AG6644" s="25">
        <v>0</v>
      </c>
      <c r="AH6644" s="25">
        <v>40754</v>
      </c>
      <c r="AI6644" s="16" t="s">
        <v>5944</v>
      </c>
    </row>
    <row r="6645" spans="1:35" x14ac:dyDescent="0.25">
      <c r="A6645" s="17">
        <v>130114</v>
      </c>
      <c r="B6645" s="18">
        <v>3</v>
      </c>
      <c r="C6645" s="16" t="s">
        <v>73</v>
      </c>
      <c r="D6645" s="21">
        <v>43887</v>
      </c>
      <c r="E6645" s="16" t="s">
        <v>1610</v>
      </c>
      <c r="F6645" s="21">
        <v>43965</v>
      </c>
      <c r="G6645" s="16" t="s">
        <v>1610</v>
      </c>
      <c r="H6645" s="26" t="s">
        <v>98</v>
      </c>
      <c r="L6645" s="16" t="s">
        <v>110</v>
      </c>
      <c r="M6645" s="26" t="s">
        <v>9571</v>
      </c>
      <c r="O6645" s="16" t="s">
        <v>1612</v>
      </c>
      <c r="T6645" s="23" t="s">
        <v>32</v>
      </c>
      <c r="W6645" s="20" t="s">
        <v>43</v>
      </c>
      <c r="Z6645" s="24" t="s">
        <v>32</v>
      </c>
      <c r="AA6645" s="24" t="s">
        <v>32</v>
      </c>
      <c r="AB6645" s="24" t="s">
        <v>32</v>
      </c>
      <c r="AC6645" s="24" t="s">
        <v>32</v>
      </c>
      <c r="AD6645" s="25">
        <v>0</v>
      </c>
      <c r="AE6645" s="25">
        <v>0</v>
      </c>
      <c r="AF6645" s="25">
        <v>2591</v>
      </c>
      <c r="AG6645" s="25">
        <v>0</v>
      </c>
      <c r="AH6645" s="25">
        <v>2591</v>
      </c>
      <c r="AI6645" s="16" t="s">
        <v>9570</v>
      </c>
    </row>
    <row r="6646" spans="1:35" x14ac:dyDescent="0.25">
      <c r="A6646" s="17">
        <v>130117</v>
      </c>
      <c r="B6646" s="18">
        <v>1</v>
      </c>
      <c r="C6646" s="16" t="s">
        <v>73</v>
      </c>
      <c r="D6646" s="21">
        <v>43887</v>
      </c>
      <c r="E6646" s="16" t="s">
        <v>1169</v>
      </c>
      <c r="F6646" s="21">
        <v>43887</v>
      </c>
      <c r="G6646" s="16" t="s">
        <v>1169</v>
      </c>
      <c r="H6646" s="26" t="s">
        <v>400</v>
      </c>
      <c r="M6646" s="26" t="s">
        <v>9569</v>
      </c>
      <c r="O6646" s="16" t="s">
        <v>1171</v>
      </c>
      <c r="P6646" s="26" t="s">
        <v>1062</v>
      </c>
      <c r="T6646" s="23" t="s">
        <v>32</v>
      </c>
      <c r="W6646" s="20" t="s">
        <v>43</v>
      </c>
      <c r="Z6646" s="24" t="s">
        <v>32</v>
      </c>
      <c r="AA6646" s="24" t="s">
        <v>32</v>
      </c>
      <c r="AB6646" s="24" t="s">
        <v>32</v>
      </c>
      <c r="AC6646" s="24" t="s">
        <v>32</v>
      </c>
      <c r="AD6646" s="25">
        <v>0</v>
      </c>
      <c r="AE6646" s="25">
        <v>0</v>
      </c>
      <c r="AF6646" s="25">
        <v>100904</v>
      </c>
      <c r="AG6646" s="25">
        <v>0</v>
      </c>
      <c r="AH6646" s="25">
        <v>100904</v>
      </c>
      <c r="AI6646" s="16" t="s">
        <v>9568</v>
      </c>
    </row>
    <row r="6647" spans="1:35" ht="45" x14ac:dyDescent="0.25">
      <c r="A6647" s="17">
        <v>130118</v>
      </c>
      <c r="B6647" s="18">
        <v>4</v>
      </c>
      <c r="C6647" s="16" t="s">
        <v>73</v>
      </c>
      <c r="D6647" s="21">
        <v>43889</v>
      </c>
      <c r="E6647" s="16" t="s">
        <v>56</v>
      </c>
      <c r="F6647" s="21">
        <v>44215</v>
      </c>
      <c r="G6647" s="16" t="s">
        <v>75</v>
      </c>
      <c r="H6647" s="26" t="s">
        <v>126</v>
      </c>
      <c r="M6647" s="26" t="s">
        <v>5945</v>
      </c>
      <c r="N6647" s="26" t="s">
        <v>5946</v>
      </c>
      <c r="O6647" s="16" t="s">
        <v>60</v>
      </c>
      <c r="P6647" s="26" t="s">
        <v>67</v>
      </c>
      <c r="T6647" s="23" t="s">
        <v>32</v>
      </c>
      <c r="W6647" s="20" t="s">
        <v>43</v>
      </c>
      <c r="X6647" s="16" t="s">
        <v>78</v>
      </c>
      <c r="Z6647" s="25">
        <v>50000</v>
      </c>
      <c r="AA6647" s="25">
        <v>0</v>
      </c>
      <c r="AB6647" s="25">
        <v>0</v>
      </c>
      <c r="AC6647" s="25">
        <v>0</v>
      </c>
      <c r="AD6647" s="25">
        <v>50000</v>
      </c>
      <c r="AE6647" s="25">
        <v>0</v>
      </c>
      <c r="AF6647" s="25">
        <v>0</v>
      </c>
      <c r="AG6647" s="25">
        <v>0</v>
      </c>
      <c r="AH6647" s="25">
        <v>50000</v>
      </c>
    </row>
    <row r="6648" spans="1:35" ht="60" x14ac:dyDescent="0.25">
      <c r="A6648" s="17">
        <v>130119</v>
      </c>
      <c r="B6648" s="18">
        <v>4</v>
      </c>
      <c r="C6648" s="16" t="s">
        <v>73</v>
      </c>
      <c r="D6648" s="21">
        <v>43889</v>
      </c>
      <c r="E6648" s="16" t="s">
        <v>56</v>
      </c>
      <c r="F6648" s="21">
        <v>44215</v>
      </c>
      <c r="G6648" s="16" t="s">
        <v>75</v>
      </c>
      <c r="H6648" s="26" t="s">
        <v>126</v>
      </c>
      <c r="M6648" s="26" t="s">
        <v>5947</v>
      </c>
      <c r="N6648" s="26" t="s">
        <v>5948</v>
      </c>
      <c r="O6648" s="16" t="s">
        <v>60</v>
      </c>
      <c r="P6648" s="26" t="s">
        <v>67</v>
      </c>
      <c r="T6648" s="23" t="s">
        <v>32</v>
      </c>
      <c r="W6648" s="20" t="s">
        <v>43</v>
      </c>
      <c r="X6648" s="16" t="s">
        <v>78</v>
      </c>
      <c r="Z6648" s="25">
        <v>5000</v>
      </c>
      <c r="AA6648" s="25">
        <v>0</v>
      </c>
      <c r="AB6648" s="25">
        <v>0</v>
      </c>
      <c r="AC6648" s="25">
        <v>0</v>
      </c>
      <c r="AD6648" s="25">
        <v>5000</v>
      </c>
      <c r="AE6648" s="25">
        <v>0</v>
      </c>
      <c r="AF6648" s="25">
        <v>0</v>
      </c>
      <c r="AG6648" s="25">
        <v>0</v>
      </c>
      <c r="AH6648" s="25">
        <v>5000</v>
      </c>
      <c r="AI6648" s="16" t="s">
        <v>5949</v>
      </c>
    </row>
    <row r="6649" spans="1:35" x14ac:dyDescent="0.25">
      <c r="A6649" s="17">
        <v>130120</v>
      </c>
      <c r="B6649" s="18">
        <v>2</v>
      </c>
      <c r="C6649" s="16" t="s">
        <v>47</v>
      </c>
      <c r="D6649" s="21">
        <v>43892</v>
      </c>
      <c r="E6649" s="16" t="s">
        <v>33</v>
      </c>
      <c r="F6649" s="21">
        <v>44195</v>
      </c>
      <c r="G6649" s="16" t="s">
        <v>33</v>
      </c>
      <c r="H6649" s="26" t="s">
        <v>235</v>
      </c>
      <c r="I6649" s="16" t="s">
        <v>5950</v>
      </c>
      <c r="K6649" s="16" t="s">
        <v>5951</v>
      </c>
      <c r="L6649" s="16" t="s">
        <v>37</v>
      </c>
      <c r="M6649" s="26" t="s">
        <v>5952</v>
      </c>
      <c r="O6649" s="16" t="s">
        <v>1149</v>
      </c>
      <c r="P6649" s="26" t="s">
        <v>188</v>
      </c>
      <c r="T6649" s="22">
        <v>3.48</v>
      </c>
      <c r="W6649" s="20" t="s">
        <v>43</v>
      </c>
      <c r="X6649" s="16" t="s">
        <v>44</v>
      </c>
      <c r="Z6649" s="25">
        <v>0</v>
      </c>
      <c r="AA6649" s="25">
        <v>0</v>
      </c>
      <c r="AB6649" s="25">
        <v>0</v>
      </c>
      <c r="AC6649" s="25">
        <v>145409.32</v>
      </c>
      <c r="AD6649" s="25">
        <v>0</v>
      </c>
      <c r="AE6649" s="25">
        <v>0</v>
      </c>
      <c r="AF6649" s="25">
        <v>0</v>
      </c>
      <c r="AG6649" s="25">
        <v>145409.32</v>
      </c>
      <c r="AH6649" s="25">
        <v>145409.32</v>
      </c>
      <c r="AI6649" s="16" t="s">
        <v>5953</v>
      </c>
    </row>
    <row r="6650" spans="1:35" x14ac:dyDescent="0.25">
      <c r="A6650" s="17">
        <v>130121</v>
      </c>
      <c r="B6650" s="18">
        <v>2</v>
      </c>
      <c r="C6650" s="16" t="s">
        <v>47</v>
      </c>
      <c r="D6650" s="21">
        <v>43892</v>
      </c>
      <c r="E6650" s="16" t="s">
        <v>33</v>
      </c>
      <c r="F6650" s="21">
        <v>44084</v>
      </c>
      <c r="G6650" s="16" t="s">
        <v>33</v>
      </c>
      <c r="H6650" s="26" t="s">
        <v>235</v>
      </c>
      <c r="I6650" s="16" t="s">
        <v>5954</v>
      </c>
      <c r="K6650" s="16" t="s">
        <v>5955</v>
      </c>
      <c r="L6650" s="16" t="s">
        <v>37</v>
      </c>
      <c r="M6650" s="26" t="s">
        <v>5956</v>
      </c>
      <c r="O6650" s="16" t="s">
        <v>1149</v>
      </c>
      <c r="P6650" s="26" t="s">
        <v>188</v>
      </c>
      <c r="T6650" s="22">
        <v>1.5</v>
      </c>
      <c r="W6650" s="20" t="s">
        <v>43</v>
      </c>
      <c r="X6650" s="16" t="s">
        <v>44</v>
      </c>
      <c r="Z6650" s="25">
        <v>0</v>
      </c>
      <c r="AA6650" s="25">
        <v>0</v>
      </c>
      <c r="AB6650" s="25">
        <v>0</v>
      </c>
      <c r="AC6650" s="25">
        <v>11881.66</v>
      </c>
      <c r="AD6650" s="25">
        <v>0</v>
      </c>
      <c r="AE6650" s="25">
        <v>0</v>
      </c>
      <c r="AF6650" s="25">
        <v>0</v>
      </c>
      <c r="AG6650" s="25">
        <v>294033.3</v>
      </c>
      <c r="AH6650" s="25">
        <v>294033.3</v>
      </c>
      <c r="AI6650" s="16" t="s">
        <v>5957</v>
      </c>
    </row>
    <row r="6651" spans="1:35" x14ac:dyDescent="0.25">
      <c r="A6651" s="17">
        <v>130123</v>
      </c>
      <c r="B6651" s="18">
        <v>3</v>
      </c>
      <c r="C6651" s="16" t="s">
        <v>73</v>
      </c>
      <c r="D6651" s="21">
        <v>43892</v>
      </c>
      <c r="E6651" s="16" t="s">
        <v>2469</v>
      </c>
      <c r="F6651" s="21">
        <v>44139</v>
      </c>
      <c r="G6651" s="16" t="s">
        <v>102</v>
      </c>
      <c r="H6651" s="26" t="s">
        <v>437</v>
      </c>
      <c r="I6651" s="16" t="s">
        <v>1518</v>
      </c>
      <c r="J6651" s="20" t="s">
        <v>1518</v>
      </c>
      <c r="K6651" s="16" t="s">
        <v>9567</v>
      </c>
      <c r="M6651" s="26" t="s">
        <v>9566</v>
      </c>
      <c r="N6651" s="26" t="s">
        <v>9565</v>
      </c>
      <c r="O6651" s="16" t="s">
        <v>1520</v>
      </c>
      <c r="P6651" s="26" t="s">
        <v>1444</v>
      </c>
      <c r="R6651" s="16" t="s">
        <v>139</v>
      </c>
      <c r="S6651" s="16" t="s">
        <v>192</v>
      </c>
      <c r="T6651" s="22">
        <v>0</v>
      </c>
      <c r="U6651" s="21">
        <v>44365</v>
      </c>
      <c r="W6651" s="20" t="s">
        <v>43</v>
      </c>
      <c r="X6651" s="16" t="s">
        <v>140</v>
      </c>
      <c r="Z6651" s="24" t="s">
        <v>32</v>
      </c>
      <c r="AA6651" s="24" t="s">
        <v>32</v>
      </c>
      <c r="AB6651" s="24" t="s">
        <v>32</v>
      </c>
      <c r="AC6651" s="24" t="s">
        <v>32</v>
      </c>
      <c r="AD6651" s="25">
        <v>100000</v>
      </c>
      <c r="AE6651" s="25">
        <v>0</v>
      </c>
      <c r="AF6651" s="25">
        <v>0</v>
      </c>
      <c r="AG6651" s="25">
        <v>0</v>
      </c>
      <c r="AH6651" s="25">
        <v>100000</v>
      </c>
      <c r="AI6651" s="16" t="s">
        <v>9564</v>
      </c>
    </row>
    <row r="6652" spans="1:35" ht="75" x14ac:dyDescent="0.25">
      <c r="A6652" s="17">
        <v>130124</v>
      </c>
      <c r="B6652" s="18">
        <v>1</v>
      </c>
      <c r="C6652" s="16" t="s">
        <v>73</v>
      </c>
      <c r="D6652" s="21">
        <v>43892</v>
      </c>
      <c r="E6652" s="16" t="s">
        <v>108</v>
      </c>
      <c r="F6652" s="21">
        <v>43892</v>
      </c>
      <c r="G6652" s="16" t="s">
        <v>108</v>
      </c>
      <c r="H6652" s="26" t="s">
        <v>320</v>
      </c>
      <c r="L6652" s="16" t="s">
        <v>110</v>
      </c>
      <c r="M6652" s="26" t="s">
        <v>9563</v>
      </c>
      <c r="N6652" s="26" t="s">
        <v>9562</v>
      </c>
      <c r="O6652" s="16" t="s">
        <v>5777</v>
      </c>
      <c r="P6652" s="26" t="s">
        <v>67</v>
      </c>
      <c r="T6652" s="23" t="s">
        <v>32</v>
      </c>
      <c r="W6652" s="20" t="s">
        <v>43</v>
      </c>
      <c r="Z6652" s="24" t="s">
        <v>32</v>
      </c>
      <c r="AA6652" s="24" t="s">
        <v>32</v>
      </c>
      <c r="AB6652" s="24" t="s">
        <v>32</v>
      </c>
      <c r="AC6652" s="24" t="s">
        <v>32</v>
      </c>
      <c r="AD6652" s="25">
        <v>0</v>
      </c>
      <c r="AE6652" s="25">
        <v>0</v>
      </c>
      <c r="AF6652" s="25">
        <v>250000</v>
      </c>
      <c r="AG6652" s="25">
        <v>0</v>
      </c>
      <c r="AH6652" s="25">
        <v>250000</v>
      </c>
      <c r="AI6652" s="16" t="s">
        <v>9561</v>
      </c>
    </row>
    <row r="6653" spans="1:35" x14ac:dyDescent="0.25">
      <c r="A6653" s="17">
        <v>130125</v>
      </c>
      <c r="B6653" s="18">
        <v>1</v>
      </c>
      <c r="C6653" s="16" t="s">
        <v>73</v>
      </c>
      <c r="D6653" s="21">
        <v>43892</v>
      </c>
      <c r="E6653" s="16" t="s">
        <v>142</v>
      </c>
      <c r="F6653" s="21">
        <v>44279</v>
      </c>
      <c r="G6653" s="16" t="s">
        <v>75</v>
      </c>
      <c r="H6653" s="26" t="s">
        <v>791</v>
      </c>
      <c r="I6653" s="16" t="s">
        <v>2170</v>
      </c>
      <c r="J6653" s="20" t="s">
        <v>116</v>
      </c>
      <c r="L6653" s="16" t="s">
        <v>116</v>
      </c>
      <c r="M6653" s="26" t="s">
        <v>5958</v>
      </c>
      <c r="N6653" s="26" t="s">
        <v>5959</v>
      </c>
      <c r="O6653" s="16" t="s">
        <v>151</v>
      </c>
      <c r="P6653" s="26" t="s">
        <v>603</v>
      </c>
      <c r="R6653" s="16" t="s">
        <v>1494</v>
      </c>
      <c r="S6653" s="16" t="s">
        <v>84</v>
      </c>
      <c r="T6653" s="22">
        <v>2.79</v>
      </c>
      <c r="W6653" s="20" t="s">
        <v>43</v>
      </c>
      <c r="X6653" s="16" t="s">
        <v>78</v>
      </c>
      <c r="Z6653" s="25">
        <v>0</v>
      </c>
      <c r="AA6653" s="25">
        <v>50000</v>
      </c>
      <c r="AB6653" s="25">
        <v>0</v>
      </c>
      <c r="AC6653" s="25">
        <v>0</v>
      </c>
      <c r="AD6653" s="25">
        <v>0</v>
      </c>
      <c r="AE6653" s="25">
        <v>50000</v>
      </c>
      <c r="AF6653" s="25">
        <v>0</v>
      </c>
      <c r="AG6653" s="25">
        <v>0</v>
      </c>
      <c r="AH6653" s="25">
        <v>50000</v>
      </c>
    </row>
    <row r="6654" spans="1:35" x14ac:dyDescent="0.25">
      <c r="A6654" s="17">
        <v>130127</v>
      </c>
      <c r="B6654" s="18">
        <v>6</v>
      </c>
      <c r="C6654" s="16" t="s">
        <v>73</v>
      </c>
      <c r="D6654" s="21">
        <v>43894</v>
      </c>
      <c r="E6654" s="16" t="s">
        <v>142</v>
      </c>
      <c r="F6654" s="21">
        <v>43895</v>
      </c>
      <c r="G6654" s="16" t="s">
        <v>109</v>
      </c>
      <c r="H6654" s="26" t="s">
        <v>76</v>
      </c>
      <c r="M6654" s="26" t="s">
        <v>5960</v>
      </c>
      <c r="N6654" s="26" t="s">
        <v>5961</v>
      </c>
      <c r="O6654" s="16" t="s">
        <v>151</v>
      </c>
      <c r="P6654" s="26" t="s">
        <v>198</v>
      </c>
      <c r="T6654" s="23" t="s">
        <v>32</v>
      </c>
      <c r="W6654" s="20" t="s">
        <v>43</v>
      </c>
      <c r="Z6654" s="25">
        <v>0</v>
      </c>
      <c r="AA6654" s="25">
        <v>0</v>
      </c>
      <c r="AB6654" s="25">
        <v>786496</v>
      </c>
      <c r="AC6654" s="25">
        <v>0</v>
      </c>
      <c r="AD6654" s="25">
        <v>0</v>
      </c>
      <c r="AE6654" s="25">
        <v>0</v>
      </c>
      <c r="AF6654" s="25">
        <v>786500</v>
      </c>
      <c r="AG6654" s="25">
        <v>0</v>
      </c>
      <c r="AH6654" s="25">
        <v>786500</v>
      </c>
      <c r="AI6654" s="16" t="s">
        <v>5962</v>
      </c>
    </row>
    <row r="6655" spans="1:35" ht="45" x14ac:dyDescent="0.25">
      <c r="A6655" s="17">
        <v>130128</v>
      </c>
      <c r="B6655" s="18">
        <v>6</v>
      </c>
      <c r="C6655" s="16" t="s">
        <v>73</v>
      </c>
      <c r="D6655" s="21">
        <v>43895</v>
      </c>
      <c r="E6655" s="16" t="s">
        <v>142</v>
      </c>
      <c r="F6655" s="21">
        <v>43895</v>
      </c>
      <c r="G6655" s="16" t="s">
        <v>142</v>
      </c>
      <c r="H6655" s="26" t="s">
        <v>76</v>
      </c>
      <c r="M6655" s="26" t="s">
        <v>9560</v>
      </c>
      <c r="N6655" s="26" t="s">
        <v>9559</v>
      </c>
      <c r="O6655" s="16" t="s">
        <v>78</v>
      </c>
      <c r="P6655" s="26" t="s">
        <v>551</v>
      </c>
      <c r="T6655" s="23" t="s">
        <v>32</v>
      </c>
      <c r="W6655" s="20" t="s">
        <v>43</v>
      </c>
      <c r="Z6655" s="24" t="s">
        <v>32</v>
      </c>
      <c r="AA6655" s="24" t="s">
        <v>32</v>
      </c>
      <c r="AB6655" s="24" t="s">
        <v>32</v>
      </c>
      <c r="AC6655" s="24" t="s">
        <v>32</v>
      </c>
      <c r="AD6655" s="25">
        <v>335905.02</v>
      </c>
      <c r="AE6655" s="25">
        <v>0</v>
      </c>
      <c r="AF6655" s="25">
        <v>0</v>
      </c>
      <c r="AG6655" s="25">
        <v>0</v>
      </c>
      <c r="AH6655" s="25">
        <v>335905.02</v>
      </c>
    </row>
    <row r="6656" spans="1:35" ht="60" x14ac:dyDescent="0.25">
      <c r="A6656" s="17">
        <v>130129</v>
      </c>
      <c r="B6656" s="18">
        <v>2</v>
      </c>
      <c r="C6656" s="16" t="s">
        <v>73</v>
      </c>
      <c r="D6656" s="21">
        <v>43896</v>
      </c>
      <c r="E6656" s="16" t="s">
        <v>2469</v>
      </c>
      <c r="F6656" s="21">
        <v>44342</v>
      </c>
      <c r="G6656" s="16" t="s">
        <v>2571</v>
      </c>
      <c r="H6656" s="26" t="s">
        <v>206</v>
      </c>
      <c r="I6656" s="16" t="s">
        <v>1518</v>
      </c>
      <c r="J6656" s="20" t="s">
        <v>1518</v>
      </c>
      <c r="M6656" s="26" t="s">
        <v>9558</v>
      </c>
      <c r="N6656" s="26" t="s">
        <v>9557</v>
      </c>
      <c r="O6656" s="16" t="s">
        <v>1520</v>
      </c>
      <c r="P6656" s="26" t="s">
        <v>138</v>
      </c>
      <c r="R6656" s="16" t="s">
        <v>139</v>
      </c>
      <c r="S6656" s="16" t="s">
        <v>42</v>
      </c>
      <c r="T6656" s="23" t="s">
        <v>32</v>
      </c>
      <c r="U6656" s="21">
        <v>44904</v>
      </c>
      <c r="W6656" s="20" t="s">
        <v>43</v>
      </c>
      <c r="Z6656" s="24" t="s">
        <v>32</v>
      </c>
      <c r="AA6656" s="24" t="s">
        <v>32</v>
      </c>
      <c r="AB6656" s="24" t="s">
        <v>32</v>
      </c>
      <c r="AC6656" s="24" t="s">
        <v>32</v>
      </c>
      <c r="AD6656" s="25">
        <v>251000</v>
      </c>
      <c r="AE6656" s="25">
        <v>0</v>
      </c>
      <c r="AF6656" s="25">
        <v>0</v>
      </c>
      <c r="AG6656" s="25">
        <v>0</v>
      </c>
      <c r="AH6656" s="25">
        <v>251000</v>
      </c>
      <c r="AI6656" s="16" t="s">
        <v>9556</v>
      </c>
    </row>
    <row r="6657" spans="1:35" x14ac:dyDescent="0.25">
      <c r="A6657" s="17">
        <v>130130</v>
      </c>
      <c r="B6657" s="18">
        <v>3</v>
      </c>
      <c r="C6657" s="16" t="s">
        <v>73</v>
      </c>
      <c r="D6657" s="21">
        <v>43896</v>
      </c>
      <c r="E6657" s="16" t="s">
        <v>176</v>
      </c>
      <c r="F6657" s="21">
        <v>44336</v>
      </c>
      <c r="G6657" s="16" t="s">
        <v>142</v>
      </c>
      <c r="H6657" s="26" t="s">
        <v>98</v>
      </c>
      <c r="I6657" s="16" t="s">
        <v>468</v>
      </c>
      <c r="J6657" s="20" t="s">
        <v>116</v>
      </c>
      <c r="L6657" s="16" t="s">
        <v>116</v>
      </c>
      <c r="M6657" s="26" t="s">
        <v>5963</v>
      </c>
      <c r="O6657" s="16" t="s">
        <v>179</v>
      </c>
      <c r="P6657" s="26" t="s">
        <v>79</v>
      </c>
      <c r="R6657" s="16" t="s">
        <v>41</v>
      </c>
      <c r="S6657" s="16" t="s">
        <v>84</v>
      </c>
      <c r="T6657" s="22">
        <v>0.02</v>
      </c>
      <c r="U6657" s="21">
        <v>44428</v>
      </c>
      <c r="W6657" s="20" t="s">
        <v>43</v>
      </c>
      <c r="X6657" s="16" t="s">
        <v>140</v>
      </c>
      <c r="Y6657" s="26" t="s">
        <v>5964</v>
      </c>
      <c r="Z6657" s="25">
        <v>0</v>
      </c>
      <c r="AA6657" s="25">
        <v>0</v>
      </c>
      <c r="AB6657" s="25">
        <v>20500</v>
      </c>
      <c r="AC6657" s="25">
        <v>0</v>
      </c>
      <c r="AD6657" s="25">
        <v>0</v>
      </c>
      <c r="AE6657" s="25">
        <v>0</v>
      </c>
      <c r="AF6657" s="25">
        <v>109000</v>
      </c>
      <c r="AG6657" s="25">
        <v>0</v>
      </c>
      <c r="AH6657" s="25">
        <v>109000</v>
      </c>
      <c r="AI6657" s="16" t="s">
        <v>5965</v>
      </c>
    </row>
    <row r="6658" spans="1:35" x14ac:dyDescent="0.25">
      <c r="A6658" s="17">
        <v>130131</v>
      </c>
      <c r="B6658" s="18">
        <v>2</v>
      </c>
      <c r="C6658" s="16" t="s">
        <v>73</v>
      </c>
      <c r="D6658" s="21">
        <v>43899</v>
      </c>
      <c r="E6658" s="16" t="s">
        <v>1610</v>
      </c>
      <c r="F6658" s="21">
        <v>43965</v>
      </c>
      <c r="G6658" s="16" t="s">
        <v>1610</v>
      </c>
      <c r="H6658" s="26" t="s">
        <v>1336</v>
      </c>
      <c r="L6658" s="16" t="s">
        <v>110</v>
      </c>
      <c r="M6658" s="26" t="s">
        <v>9555</v>
      </c>
      <c r="O6658" s="16" t="s">
        <v>1612</v>
      </c>
      <c r="T6658" s="23" t="s">
        <v>32</v>
      </c>
      <c r="W6658" s="20" t="s">
        <v>43</v>
      </c>
      <c r="Z6658" s="24" t="s">
        <v>32</v>
      </c>
      <c r="AA6658" s="24" t="s">
        <v>32</v>
      </c>
      <c r="AB6658" s="24" t="s">
        <v>32</v>
      </c>
      <c r="AC6658" s="24" t="s">
        <v>32</v>
      </c>
      <c r="AD6658" s="25">
        <v>0</v>
      </c>
      <c r="AE6658" s="25">
        <v>0</v>
      </c>
      <c r="AF6658" s="25">
        <v>487560.6</v>
      </c>
      <c r="AG6658" s="25">
        <v>0</v>
      </c>
      <c r="AH6658" s="25">
        <v>487560.6</v>
      </c>
      <c r="AI6658" s="16" t="s">
        <v>9554</v>
      </c>
    </row>
    <row r="6659" spans="1:35" x14ac:dyDescent="0.25">
      <c r="A6659" s="17">
        <v>130132</v>
      </c>
      <c r="B6659" s="18">
        <v>2</v>
      </c>
      <c r="C6659" s="16" t="s">
        <v>73</v>
      </c>
      <c r="D6659" s="21">
        <v>43899</v>
      </c>
      <c r="E6659" s="16" t="s">
        <v>1610</v>
      </c>
      <c r="F6659" s="21">
        <v>43965</v>
      </c>
      <c r="G6659" s="16" t="s">
        <v>1610</v>
      </c>
      <c r="H6659" s="26" t="s">
        <v>1336</v>
      </c>
      <c r="L6659" s="16" t="s">
        <v>110</v>
      </c>
      <c r="M6659" s="26" t="s">
        <v>5966</v>
      </c>
      <c r="O6659" s="16" t="s">
        <v>1612</v>
      </c>
      <c r="T6659" s="23" t="s">
        <v>32</v>
      </c>
      <c r="W6659" s="20" t="s">
        <v>43</v>
      </c>
      <c r="Z6659" s="25">
        <v>0</v>
      </c>
      <c r="AA6659" s="25">
        <v>0</v>
      </c>
      <c r="AB6659" s="25">
        <v>259719.4</v>
      </c>
      <c r="AC6659" s="25">
        <v>0</v>
      </c>
      <c r="AD6659" s="25">
        <v>0</v>
      </c>
      <c r="AE6659" s="25">
        <v>0</v>
      </c>
      <c r="AF6659" s="25">
        <v>259719.4</v>
      </c>
      <c r="AG6659" s="25">
        <v>0</v>
      </c>
      <c r="AH6659" s="25">
        <v>259719.4</v>
      </c>
      <c r="AI6659" s="16" t="s">
        <v>5967</v>
      </c>
    </row>
    <row r="6660" spans="1:35" x14ac:dyDescent="0.25">
      <c r="A6660" s="17">
        <v>130133</v>
      </c>
      <c r="B6660" s="18">
        <v>3</v>
      </c>
      <c r="C6660" s="16" t="s">
        <v>47</v>
      </c>
      <c r="D6660" s="21">
        <v>43899</v>
      </c>
      <c r="E6660" s="16" t="s">
        <v>33</v>
      </c>
      <c r="F6660" s="21">
        <v>44176</v>
      </c>
      <c r="G6660" s="16" t="s">
        <v>33</v>
      </c>
      <c r="H6660" s="26" t="s">
        <v>362</v>
      </c>
      <c r="I6660" s="16" t="s">
        <v>5968</v>
      </c>
      <c r="K6660" s="16" t="s">
        <v>5969</v>
      </c>
      <c r="L6660" s="16" t="s">
        <v>37</v>
      </c>
      <c r="M6660" s="26" t="s">
        <v>5970</v>
      </c>
      <c r="O6660" s="16" t="s">
        <v>1149</v>
      </c>
      <c r="T6660" s="22">
        <v>2.88</v>
      </c>
      <c r="W6660" s="20" t="s">
        <v>43</v>
      </c>
      <c r="X6660" s="16" t="s">
        <v>44</v>
      </c>
      <c r="Z6660" s="25">
        <v>0</v>
      </c>
      <c r="AA6660" s="25">
        <v>0</v>
      </c>
      <c r="AB6660" s="25">
        <v>0</v>
      </c>
      <c r="AC6660" s="25">
        <v>198022.59</v>
      </c>
      <c r="AD6660" s="25">
        <v>0</v>
      </c>
      <c r="AE6660" s="25">
        <v>0</v>
      </c>
      <c r="AF6660" s="25">
        <v>0</v>
      </c>
      <c r="AG6660" s="25">
        <v>198022.59</v>
      </c>
      <c r="AH6660" s="25">
        <v>198022.59</v>
      </c>
      <c r="AI6660" s="16" t="s">
        <v>5971</v>
      </c>
    </row>
    <row r="6661" spans="1:35" x14ac:dyDescent="0.25">
      <c r="A6661" s="17">
        <v>130134</v>
      </c>
      <c r="B6661" s="18">
        <v>3</v>
      </c>
      <c r="C6661" s="16" t="s">
        <v>47</v>
      </c>
      <c r="D6661" s="21">
        <v>43899</v>
      </c>
      <c r="E6661" s="16" t="s">
        <v>33</v>
      </c>
      <c r="F6661" s="21">
        <v>44176</v>
      </c>
      <c r="G6661" s="16" t="s">
        <v>33</v>
      </c>
      <c r="H6661" s="26" t="s">
        <v>362</v>
      </c>
      <c r="I6661" s="16" t="s">
        <v>5972</v>
      </c>
      <c r="K6661" s="16" t="s">
        <v>5973</v>
      </c>
      <c r="L6661" s="16" t="s">
        <v>37</v>
      </c>
      <c r="M6661" s="26" t="s">
        <v>5974</v>
      </c>
      <c r="O6661" s="16" t="s">
        <v>1149</v>
      </c>
      <c r="P6661" s="26" t="s">
        <v>188</v>
      </c>
      <c r="T6661" s="22">
        <v>2.1040000000000001</v>
      </c>
      <c r="W6661" s="20" t="s">
        <v>43</v>
      </c>
      <c r="X6661" s="16" t="s">
        <v>44</v>
      </c>
      <c r="Z6661" s="25">
        <v>0</v>
      </c>
      <c r="AA6661" s="25">
        <v>0</v>
      </c>
      <c r="AB6661" s="25">
        <v>0</v>
      </c>
      <c r="AC6661" s="25">
        <v>139847.04000000001</v>
      </c>
      <c r="AD6661" s="25">
        <v>0</v>
      </c>
      <c r="AE6661" s="25">
        <v>0</v>
      </c>
      <c r="AF6661" s="25">
        <v>0</v>
      </c>
      <c r="AG6661" s="25">
        <v>139847.04000000001</v>
      </c>
      <c r="AH6661" s="25">
        <v>139847.04000000001</v>
      </c>
      <c r="AI6661" s="16" t="s">
        <v>5975</v>
      </c>
    </row>
    <row r="6662" spans="1:35" x14ac:dyDescent="0.25">
      <c r="A6662" s="17">
        <v>130135</v>
      </c>
      <c r="B6662" s="18">
        <v>3</v>
      </c>
      <c r="C6662" s="16" t="s">
        <v>47</v>
      </c>
      <c r="D6662" s="21">
        <v>43899</v>
      </c>
      <c r="E6662" s="16" t="s">
        <v>33</v>
      </c>
      <c r="F6662" s="21">
        <v>44176</v>
      </c>
      <c r="G6662" s="16" t="s">
        <v>33</v>
      </c>
      <c r="H6662" s="26" t="s">
        <v>362</v>
      </c>
      <c r="I6662" s="16" t="s">
        <v>5976</v>
      </c>
      <c r="K6662" s="16" t="s">
        <v>5977</v>
      </c>
      <c r="L6662" s="16" t="s">
        <v>37</v>
      </c>
      <c r="M6662" s="26" t="s">
        <v>5978</v>
      </c>
      <c r="O6662" s="16" t="s">
        <v>1149</v>
      </c>
      <c r="P6662" s="26" t="s">
        <v>188</v>
      </c>
      <c r="T6662" s="22">
        <v>2.2200000000000002</v>
      </c>
      <c r="W6662" s="20" t="s">
        <v>43</v>
      </c>
      <c r="X6662" s="16" t="s">
        <v>44</v>
      </c>
      <c r="Z6662" s="25">
        <v>0</v>
      </c>
      <c r="AA6662" s="25">
        <v>0</v>
      </c>
      <c r="AB6662" s="25">
        <v>0</v>
      </c>
      <c r="AC6662" s="25">
        <v>144345.94</v>
      </c>
      <c r="AD6662" s="25">
        <v>0</v>
      </c>
      <c r="AE6662" s="25">
        <v>0</v>
      </c>
      <c r="AF6662" s="25">
        <v>0</v>
      </c>
      <c r="AG6662" s="25">
        <v>144345.94</v>
      </c>
      <c r="AH6662" s="25">
        <v>144345.94</v>
      </c>
      <c r="AI6662" s="16" t="s">
        <v>5979</v>
      </c>
    </row>
    <row r="6663" spans="1:35" x14ac:dyDescent="0.25">
      <c r="A6663" s="17">
        <v>130136</v>
      </c>
      <c r="B6663" s="18">
        <v>6</v>
      </c>
      <c r="C6663" s="16" t="s">
        <v>73</v>
      </c>
      <c r="D6663" s="21">
        <v>43899</v>
      </c>
      <c r="E6663" s="16" t="s">
        <v>142</v>
      </c>
      <c r="F6663" s="21">
        <v>43900</v>
      </c>
      <c r="G6663" s="16" t="s">
        <v>109</v>
      </c>
      <c r="H6663" s="26" t="s">
        <v>76</v>
      </c>
      <c r="M6663" s="26" t="s">
        <v>9553</v>
      </c>
      <c r="O6663" s="16" t="s">
        <v>151</v>
      </c>
      <c r="P6663" s="26" t="s">
        <v>551</v>
      </c>
      <c r="T6663" s="23" t="s">
        <v>32</v>
      </c>
      <c r="W6663" s="20" t="s">
        <v>43</v>
      </c>
      <c r="Z6663" s="24" t="s">
        <v>32</v>
      </c>
      <c r="AA6663" s="24" t="s">
        <v>32</v>
      </c>
      <c r="AB6663" s="24" t="s">
        <v>32</v>
      </c>
      <c r="AC6663" s="24" t="s">
        <v>32</v>
      </c>
      <c r="AD6663" s="25">
        <v>96423.84</v>
      </c>
      <c r="AE6663" s="25">
        <v>0</v>
      </c>
      <c r="AF6663" s="25">
        <v>0</v>
      </c>
      <c r="AG6663" s="25">
        <v>0</v>
      </c>
      <c r="AH6663" s="25">
        <v>96423.84</v>
      </c>
    </row>
    <row r="6664" spans="1:35" x14ac:dyDescent="0.25">
      <c r="A6664" s="17">
        <v>130137</v>
      </c>
      <c r="B6664" s="18">
        <v>3</v>
      </c>
      <c r="C6664" s="16" t="s">
        <v>73</v>
      </c>
      <c r="D6664" s="21">
        <v>43900</v>
      </c>
      <c r="E6664" s="16" t="s">
        <v>33</v>
      </c>
      <c r="F6664" s="21">
        <v>44097</v>
      </c>
      <c r="G6664" s="16" t="s">
        <v>56</v>
      </c>
      <c r="H6664" s="26" t="s">
        <v>173</v>
      </c>
      <c r="I6664" s="16" t="s">
        <v>9552</v>
      </c>
      <c r="K6664" s="16" t="s">
        <v>9551</v>
      </c>
      <c r="L6664" s="16" t="s">
        <v>37</v>
      </c>
      <c r="M6664" s="26" t="s">
        <v>9550</v>
      </c>
      <c r="O6664" s="16" t="s">
        <v>1149</v>
      </c>
      <c r="P6664" s="26" t="s">
        <v>188</v>
      </c>
      <c r="R6664" s="16" t="s">
        <v>139</v>
      </c>
      <c r="S6664" s="16" t="s">
        <v>4621</v>
      </c>
      <c r="T6664" s="22">
        <v>3.85</v>
      </c>
      <c r="W6664" s="20" t="s">
        <v>43</v>
      </c>
      <c r="X6664" s="16" t="s">
        <v>1150</v>
      </c>
      <c r="Z6664" s="24" t="s">
        <v>32</v>
      </c>
      <c r="AA6664" s="24" t="s">
        <v>32</v>
      </c>
      <c r="AB6664" s="24" t="s">
        <v>32</v>
      </c>
      <c r="AC6664" s="24" t="s">
        <v>32</v>
      </c>
      <c r="AD6664" s="24" t="s">
        <v>32</v>
      </c>
      <c r="AE6664" s="24" t="s">
        <v>32</v>
      </c>
      <c r="AF6664" s="24" t="s">
        <v>32</v>
      </c>
      <c r="AG6664" s="24" t="s">
        <v>32</v>
      </c>
      <c r="AH6664" s="24" t="s">
        <v>32</v>
      </c>
      <c r="AI6664" s="16" t="s">
        <v>9549</v>
      </c>
    </row>
    <row r="6665" spans="1:35" x14ac:dyDescent="0.25">
      <c r="A6665" s="17">
        <v>130138</v>
      </c>
      <c r="B6665" s="18">
        <v>2</v>
      </c>
      <c r="C6665" s="16" t="s">
        <v>47</v>
      </c>
      <c r="D6665" s="21">
        <v>43900</v>
      </c>
      <c r="E6665" s="16" t="s">
        <v>33</v>
      </c>
      <c r="F6665" s="21">
        <v>44195</v>
      </c>
      <c r="G6665" s="16" t="s">
        <v>33</v>
      </c>
      <c r="H6665" s="26" t="s">
        <v>431</v>
      </c>
      <c r="I6665" s="16" t="s">
        <v>5980</v>
      </c>
      <c r="K6665" s="16" t="s">
        <v>4334</v>
      </c>
      <c r="L6665" s="16" t="s">
        <v>37</v>
      </c>
      <c r="M6665" s="26" t="s">
        <v>5981</v>
      </c>
      <c r="O6665" s="16" t="s">
        <v>1149</v>
      </c>
      <c r="P6665" s="26" t="s">
        <v>188</v>
      </c>
      <c r="T6665" s="22">
        <v>1.359</v>
      </c>
      <c r="W6665" s="20" t="s">
        <v>43</v>
      </c>
      <c r="X6665" s="16" t="s">
        <v>44</v>
      </c>
      <c r="Z6665" s="25">
        <v>0</v>
      </c>
      <c r="AA6665" s="25">
        <v>0</v>
      </c>
      <c r="AB6665" s="25">
        <v>0</v>
      </c>
      <c r="AC6665" s="25">
        <v>199760</v>
      </c>
      <c r="AD6665" s="25">
        <v>0</v>
      </c>
      <c r="AE6665" s="25">
        <v>0</v>
      </c>
      <c r="AF6665" s="25">
        <v>0</v>
      </c>
      <c r="AG6665" s="25">
        <v>199760</v>
      </c>
      <c r="AH6665" s="25">
        <v>199760</v>
      </c>
      <c r="AI6665" s="16" t="s">
        <v>5982</v>
      </c>
    </row>
    <row r="6666" spans="1:35" x14ac:dyDescent="0.25">
      <c r="A6666" s="17">
        <v>130142</v>
      </c>
      <c r="B6666" s="18">
        <v>3</v>
      </c>
      <c r="C6666" s="16" t="s">
        <v>73</v>
      </c>
      <c r="D6666" s="21">
        <v>43900</v>
      </c>
      <c r="E6666" s="16" t="s">
        <v>1610</v>
      </c>
      <c r="F6666" s="21">
        <v>43965</v>
      </c>
      <c r="G6666" s="16" t="s">
        <v>1610</v>
      </c>
      <c r="H6666" s="26" t="s">
        <v>98</v>
      </c>
      <c r="L6666" s="16" t="s">
        <v>110</v>
      </c>
      <c r="M6666" s="26" t="s">
        <v>9548</v>
      </c>
      <c r="O6666" s="16" t="s">
        <v>1612</v>
      </c>
      <c r="T6666" s="23" t="s">
        <v>32</v>
      </c>
      <c r="W6666" s="20" t="s">
        <v>43</v>
      </c>
      <c r="Z6666" s="24" t="s">
        <v>32</v>
      </c>
      <c r="AA6666" s="24" t="s">
        <v>32</v>
      </c>
      <c r="AB6666" s="24" t="s">
        <v>32</v>
      </c>
      <c r="AC6666" s="24" t="s">
        <v>32</v>
      </c>
      <c r="AD6666" s="25">
        <v>0</v>
      </c>
      <c r="AE6666" s="25">
        <v>0</v>
      </c>
      <c r="AF6666" s="25">
        <v>4265</v>
      </c>
      <c r="AG6666" s="25">
        <v>0</v>
      </c>
      <c r="AH6666" s="25">
        <v>4265</v>
      </c>
      <c r="AI6666" s="16" t="s">
        <v>9547</v>
      </c>
    </row>
    <row r="6667" spans="1:35" x14ac:dyDescent="0.25">
      <c r="A6667" s="17">
        <v>130143</v>
      </c>
      <c r="B6667" s="18">
        <v>4</v>
      </c>
      <c r="C6667" s="16" t="s">
        <v>73</v>
      </c>
      <c r="D6667" s="21">
        <v>43900</v>
      </c>
      <c r="E6667" s="16" t="s">
        <v>1409</v>
      </c>
      <c r="F6667" s="21">
        <v>44215</v>
      </c>
      <c r="G6667" s="16" t="s">
        <v>75</v>
      </c>
      <c r="H6667" s="26" t="s">
        <v>634</v>
      </c>
      <c r="M6667" s="26" t="s">
        <v>9546</v>
      </c>
      <c r="N6667" s="26" t="s">
        <v>9545</v>
      </c>
      <c r="O6667" s="16" t="s">
        <v>60</v>
      </c>
      <c r="P6667" s="26" t="s">
        <v>443</v>
      </c>
      <c r="R6667" s="16" t="s">
        <v>139</v>
      </c>
      <c r="S6667" s="16" t="s">
        <v>84</v>
      </c>
      <c r="T6667" s="22">
        <v>0.4</v>
      </c>
      <c r="W6667" s="20" t="s">
        <v>43</v>
      </c>
      <c r="X6667" s="16" t="s">
        <v>78</v>
      </c>
      <c r="Z6667" s="24" t="s">
        <v>32</v>
      </c>
      <c r="AA6667" s="24" t="s">
        <v>32</v>
      </c>
      <c r="AB6667" s="24" t="s">
        <v>32</v>
      </c>
      <c r="AC6667" s="24" t="s">
        <v>32</v>
      </c>
      <c r="AD6667" s="25">
        <v>62405</v>
      </c>
      <c r="AE6667" s="25">
        <v>0</v>
      </c>
      <c r="AF6667" s="25">
        <v>0</v>
      </c>
      <c r="AG6667" s="25">
        <v>0</v>
      </c>
      <c r="AH6667" s="25">
        <v>62405</v>
      </c>
      <c r="AI6667" s="16" t="s">
        <v>9544</v>
      </c>
    </row>
    <row r="6668" spans="1:35" x14ac:dyDescent="0.25">
      <c r="A6668" s="17">
        <v>130144</v>
      </c>
      <c r="B6668" s="18">
        <v>3</v>
      </c>
      <c r="C6668" s="16" t="s">
        <v>73</v>
      </c>
      <c r="D6668" s="21">
        <v>43901</v>
      </c>
      <c r="E6668" s="16" t="s">
        <v>1610</v>
      </c>
      <c r="F6668" s="21">
        <v>43965</v>
      </c>
      <c r="G6668" s="16" t="s">
        <v>1610</v>
      </c>
      <c r="H6668" s="26" t="s">
        <v>98</v>
      </c>
      <c r="L6668" s="16" t="s">
        <v>110</v>
      </c>
      <c r="M6668" s="26" t="s">
        <v>5983</v>
      </c>
      <c r="O6668" s="16" t="s">
        <v>1612</v>
      </c>
      <c r="T6668" s="23" t="s">
        <v>32</v>
      </c>
      <c r="W6668" s="20" t="s">
        <v>43</v>
      </c>
      <c r="Z6668" s="25">
        <v>0</v>
      </c>
      <c r="AA6668" s="25">
        <v>0</v>
      </c>
      <c r="AB6668" s="25">
        <v>4500</v>
      </c>
      <c r="AC6668" s="25">
        <v>0</v>
      </c>
      <c r="AD6668" s="25">
        <v>0</v>
      </c>
      <c r="AE6668" s="25">
        <v>0</v>
      </c>
      <c r="AF6668" s="25">
        <v>16750</v>
      </c>
      <c r="AG6668" s="25">
        <v>0</v>
      </c>
      <c r="AH6668" s="25">
        <v>16750</v>
      </c>
      <c r="AI6668" s="16" t="s">
        <v>5984</v>
      </c>
    </row>
    <row r="6669" spans="1:35" x14ac:dyDescent="0.25">
      <c r="A6669" s="17">
        <v>130145</v>
      </c>
      <c r="B6669" s="18">
        <v>3</v>
      </c>
      <c r="C6669" s="16" t="s">
        <v>73</v>
      </c>
      <c r="D6669" s="21">
        <v>43901</v>
      </c>
      <c r="E6669" s="16" t="s">
        <v>176</v>
      </c>
      <c r="F6669" s="21">
        <v>44260</v>
      </c>
      <c r="G6669" s="16" t="s">
        <v>75</v>
      </c>
      <c r="H6669" s="26" t="s">
        <v>437</v>
      </c>
      <c r="I6669" s="16" t="s">
        <v>159</v>
      </c>
      <c r="J6669" s="20" t="s">
        <v>148</v>
      </c>
      <c r="L6669" s="16" t="s">
        <v>149</v>
      </c>
      <c r="M6669" s="26" t="s">
        <v>9543</v>
      </c>
      <c r="O6669" s="16" t="s">
        <v>179</v>
      </c>
      <c r="P6669" s="26" t="s">
        <v>79</v>
      </c>
      <c r="R6669" s="16" t="s">
        <v>41</v>
      </c>
      <c r="S6669" s="16" t="s">
        <v>84</v>
      </c>
      <c r="T6669" s="22">
        <v>0.03</v>
      </c>
      <c r="U6669" s="21">
        <v>44477</v>
      </c>
      <c r="W6669" s="20" t="s">
        <v>43</v>
      </c>
      <c r="X6669" s="16" t="s">
        <v>454</v>
      </c>
      <c r="Y6669" s="26" t="s">
        <v>9542</v>
      </c>
      <c r="Z6669" s="24" t="s">
        <v>32</v>
      </c>
      <c r="AA6669" s="24" t="s">
        <v>32</v>
      </c>
      <c r="AB6669" s="24" t="s">
        <v>32</v>
      </c>
      <c r="AC6669" s="24" t="s">
        <v>32</v>
      </c>
      <c r="AD6669" s="25">
        <v>0</v>
      </c>
      <c r="AE6669" s="25">
        <v>0</v>
      </c>
      <c r="AF6669" s="25">
        <v>52000</v>
      </c>
      <c r="AG6669" s="25">
        <v>0</v>
      </c>
      <c r="AH6669" s="25">
        <v>52000</v>
      </c>
      <c r="AI6669" s="16" t="s">
        <v>9541</v>
      </c>
    </row>
    <row r="6670" spans="1:35" x14ac:dyDescent="0.25">
      <c r="A6670" s="17">
        <v>130146</v>
      </c>
      <c r="B6670" s="18">
        <v>1</v>
      </c>
      <c r="C6670" s="16" t="s">
        <v>73</v>
      </c>
      <c r="D6670" s="21">
        <v>43902</v>
      </c>
      <c r="E6670" s="16" t="s">
        <v>176</v>
      </c>
      <c r="F6670" s="21">
        <v>44279</v>
      </c>
      <c r="G6670" s="16" t="s">
        <v>75</v>
      </c>
      <c r="H6670" s="26" t="s">
        <v>394</v>
      </c>
      <c r="I6670" s="16" t="s">
        <v>446</v>
      </c>
      <c r="J6670" s="20" t="s">
        <v>116</v>
      </c>
      <c r="L6670" s="16" t="s">
        <v>116</v>
      </c>
      <c r="M6670" s="26" t="s">
        <v>9540</v>
      </c>
      <c r="N6670" s="26" t="s">
        <v>9539</v>
      </c>
      <c r="O6670" s="16" t="s">
        <v>151</v>
      </c>
      <c r="P6670" s="26" t="s">
        <v>1493</v>
      </c>
      <c r="R6670" s="16" t="s">
        <v>1494</v>
      </c>
      <c r="S6670" s="16" t="s">
        <v>84</v>
      </c>
      <c r="T6670" s="22">
        <v>0.01</v>
      </c>
      <c r="W6670" s="20" t="s">
        <v>43</v>
      </c>
      <c r="X6670" s="16" t="s">
        <v>140</v>
      </c>
      <c r="Z6670" s="24" t="s">
        <v>32</v>
      </c>
      <c r="AA6670" s="24" t="s">
        <v>32</v>
      </c>
      <c r="AB6670" s="24" t="s">
        <v>32</v>
      </c>
      <c r="AC6670" s="24" t="s">
        <v>32</v>
      </c>
      <c r="AD6670" s="25">
        <v>1</v>
      </c>
      <c r="AE6670" s="25">
        <v>0</v>
      </c>
      <c r="AF6670" s="25">
        <v>0</v>
      </c>
      <c r="AG6670" s="25">
        <v>0</v>
      </c>
      <c r="AH6670" s="25">
        <v>1</v>
      </c>
      <c r="AI6670" s="16" t="s">
        <v>9538</v>
      </c>
    </row>
    <row r="6671" spans="1:35" ht="30" x14ac:dyDescent="0.25">
      <c r="A6671" s="17">
        <v>130147</v>
      </c>
      <c r="B6671" s="18">
        <v>3</v>
      </c>
      <c r="C6671" s="16" t="s">
        <v>73</v>
      </c>
      <c r="D6671" s="21">
        <v>43902</v>
      </c>
      <c r="E6671" s="16" t="s">
        <v>543</v>
      </c>
      <c r="F6671" s="21">
        <v>44340</v>
      </c>
      <c r="G6671" s="16" t="s">
        <v>3222</v>
      </c>
      <c r="H6671" s="26" t="s">
        <v>57</v>
      </c>
      <c r="I6671" s="16" t="s">
        <v>441</v>
      </c>
      <c r="J6671" s="20" t="s">
        <v>116</v>
      </c>
      <c r="L6671" s="16" t="s">
        <v>116</v>
      </c>
      <c r="M6671" s="26" t="s">
        <v>5985</v>
      </c>
      <c r="O6671" s="16" t="s">
        <v>60</v>
      </c>
      <c r="P6671" s="26" t="s">
        <v>568</v>
      </c>
      <c r="R6671" s="16" t="s">
        <v>139</v>
      </c>
      <c r="S6671" s="16" t="s">
        <v>192</v>
      </c>
      <c r="T6671" s="23" t="s">
        <v>32</v>
      </c>
      <c r="U6671" s="21">
        <v>45009</v>
      </c>
      <c r="W6671" s="20" t="s">
        <v>43</v>
      </c>
      <c r="Z6671" s="25">
        <v>155800</v>
      </c>
      <c r="AA6671" s="25">
        <v>0</v>
      </c>
      <c r="AB6671" s="25">
        <v>0</v>
      </c>
      <c r="AC6671" s="25">
        <v>0</v>
      </c>
      <c r="AD6671" s="25">
        <v>155800</v>
      </c>
      <c r="AE6671" s="25">
        <v>0</v>
      </c>
      <c r="AF6671" s="25">
        <v>0</v>
      </c>
      <c r="AG6671" s="25">
        <v>0</v>
      </c>
      <c r="AH6671" s="25">
        <v>155800</v>
      </c>
      <c r="AI6671" s="16" t="s">
        <v>5986</v>
      </c>
    </row>
    <row r="6672" spans="1:35" x14ac:dyDescent="0.25">
      <c r="A6672" s="17">
        <v>130149</v>
      </c>
      <c r="B6672" s="18">
        <v>3</v>
      </c>
      <c r="C6672" s="16" t="s">
        <v>73</v>
      </c>
      <c r="D6672" s="21">
        <v>43902</v>
      </c>
      <c r="E6672" s="16" t="s">
        <v>4541</v>
      </c>
      <c r="F6672" s="21">
        <v>44279</v>
      </c>
      <c r="G6672" s="16" t="s">
        <v>75</v>
      </c>
      <c r="H6672" s="26" t="s">
        <v>437</v>
      </c>
      <c r="M6672" s="26" t="s">
        <v>9537</v>
      </c>
      <c r="O6672" s="16" t="s">
        <v>4543</v>
      </c>
      <c r="T6672" s="23" t="s">
        <v>32</v>
      </c>
      <c r="W6672" s="20" t="s">
        <v>43</v>
      </c>
      <c r="Z6672" s="24" t="s">
        <v>32</v>
      </c>
      <c r="AA6672" s="24" t="s">
        <v>32</v>
      </c>
      <c r="AB6672" s="24" t="s">
        <v>32</v>
      </c>
      <c r="AC6672" s="24" t="s">
        <v>32</v>
      </c>
      <c r="AD6672" s="25">
        <v>0</v>
      </c>
      <c r="AE6672" s="25">
        <v>0</v>
      </c>
      <c r="AF6672" s="25">
        <v>133409.9</v>
      </c>
      <c r="AG6672" s="25">
        <v>0</v>
      </c>
      <c r="AH6672" s="25">
        <v>133409.9</v>
      </c>
      <c r="AI6672" s="16" t="s">
        <v>9536</v>
      </c>
    </row>
    <row r="6673" spans="1:35" x14ac:dyDescent="0.25">
      <c r="A6673" s="17">
        <v>130150</v>
      </c>
      <c r="B6673" s="18">
        <v>3</v>
      </c>
      <c r="C6673" s="16" t="s">
        <v>73</v>
      </c>
      <c r="D6673" s="21">
        <v>43902</v>
      </c>
      <c r="E6673" s="16" t="s">
        <v>1610</v>
      </c>
      <c r="F6673" s="21">
        <v>43965</v>
      </c>
      <c r="G6673" s="16" t="s">
        <v>1610</v>
      </c>
      <c r="H6673" s="26" t="s">
        <v>362</v>
      </c>
      <c r="L6673" s="16" t="s">
        <v>110</v>
      </c>
      <c r="M6673" s="26" t="s">
        <v>9535</v>
      </c>
      <c r="O6673" s="16" t="s">
        <v>1612</v>
      </c>
      <c r="T6673" s="23" t="s">
        <v>32</v>
      </c>
      <c r="W6673" s="20" t="s">
        <v>43</v>
      </c>
      <c r="Z6673" s="24" t="s">
        <v>32</v>
      </c>
      <c r="AA6673" s="24" t="s">
        <v>32</v>
      </c>
      <c r="AB6673" s="24" t="s">
        <v>32</v>
      </c>
      <c r="AC6673" s="24" t="s">
        <v>32</v>
      </c>
      <c r="AD6673" s="25">
        <v>0</v>
      </c>
      <c r="AE6673" s="25">
        <v>0</v>
      </c>
      <c r="AF6673" s="25">
        <v>159955.20000000001</v>
      </c>
      <c r="AG6673" s="25">
        <v>0</v>
      </c>
      <c r="AH6673" s="25">
        <v>159955.20000000001</v>
      </c>
      <c r="AI6673" s="16" t="s">
        <v>9534</v>
      </c>
    </row>
    <row r="6674" spans="1:35" ht="30" x14ac:dyDescent="0.25">
      <c r="A6674" s="17">
        <v>130151</v>
      </c>
      <c r="B6674" s="18">
        <v>3</v>
      </c>
      <c r="C6674" s="16" t="s">
        <v>73</v>
      </c>
      <c r="D6674" s="21">
        <v>43903</v>
      </c>
      <c r="E6674" s="16" t="s">
        <v>4541</v>
      </c>
      <c r="F6674" s="21">
        <v>44287</v>
      </c>
      <c r="G6674" s="16" t="s">
        <v>4541</v>
      </c>
      <c r="H6674" s="26" t="s">
        <v>766</v>
      </c>
      <c r="M6674" s="26" t="s">
        <v>5987</v>
      </c>
      <c r="O6674" s="16" t="s">
        <v>4543</v>
      </c>
      <c r="T6674" s="23" t="s">
        <v>32</v>
      </c>
      <c r="W6674" s="20" t="s">
        <v>43</v>
      </c>
      <c r="Z6674" s="25">
        <v>0</v>
      </c>
      <c r="AA6674" s="25">
        <v>0</v>
      </c>
      <c r="AB6674" s="25">
        <v>219178.28</v>
      </c>
      <c r="AC6674" s="25">
        <v>0</v>
      </c>
      <c r="AD6674" s="25">
        <v>0</v>
      </c>
      <c r="AE6674" s="25">
        <v>0</v>
      </c>
      <c r="AF6674" s="25">
        <v>325743.86</v>
      </c>
      <c r="AG6674" s="25">
        <v>0</v>
      </c>
      <c r="AH6674" s="25">
        <v>325743.86</v>
      </c>
      <c r="AI6674" s="16" t="s">
        <v>5988</v>
      </c>
    </row>
    <row r="6675" spans="1:35" ht="30" x14ac:dyDescent="0.25">
      <c r="A6675" s="17">
        <v>130153</v>
      </c>
      <c r="B6675" s="18">
        <v>4</v>
      </c>
      <c r="C6675" s="16" t="s">
        <v>73</v>
      </c>
      <c r="D6675" s="21">
        <v>43903</v>
      </c>
      <c r="E6675" s="16" t="s">
        <v>4541</v>
      </c>
      <c r="F6675" s="21">
        <v>43903</v>
      </c>
      <c r="G6675" s="16" t="s">
        <v>4541</v>
      </c>
      <c r="H6675" s="26" t="s">
        <v>186</v>
      </c>
      <c r="M6675" s="26" t="s">
        <v>9533</v>
      </c>
      <c r="O6675" s="16" t="s">
        <v>4543</v>
      </c>
      <c r="T6675" s="23" t="s">
        <v>32</v>
      </c>
      <c r="W6675" s="20" t="s">
        <v>43</v>
      </c>
      <c r="Z6675" s="24" t="s">
        <v>32</v>
      </c>
      <c r="AA6675" s="24" t="s">
        <v>32</v>
      </c>
      <c r="AB6675" s="24" t="s">
        <v>32</v>
      </c>
      <c r="AC6675" s="24" t="s">
        <v>32</v>
      </c>
      <c r="AD6675" s="25">
        <v>0</v>
      </c>
      <c r="AE6675" s="25">
        <v>0</v>
      </c>
      <c r="AF6675" s="25">
        <v>282520.51</v>
      </c>
      <c r="AG6675" s="25">
        <v>0</v>
      </c>
      <c r="AH6675" s="25">
        <v>282520.51</v>
      </c>
      <c r="AI6675" s="16" t="s">
        <v>9532</v>
      </c>
    </row>
    <row r="6676" spans="1:35" x14ac:dyDescent="0.25">
      <c r="A6676" s="17">
        <v>130154</v>
      </c>
      <c r="B6676" s="18">
        <v>4</v>
      </c>
      <c r="C6676" s="16" t="s">
        <v>73</v>
      </c>
      <c r="D6676" s="21">
        <v>43903</v>
      </c>
      <c r="E6676" s="16" t="s">
        <v>1610</v>
      </c>
      <c r="F6676" s="21">
        <v>43965</v>
      </c>
      <c r="G6676" s="16" t="s">
        <v>1610</v>
      </c>
      <c r="H6676" s="26" t="s">
        <v>186</v>
      </c>
      <c r="L6676" s="16" t="s">
        <v>110</v>
      </c>
      <c r="M6676" s="26" t="s">
        <v>9531</v>
      </c>
      <c r="O6676" s="16" t="s">
        <v>1612</v>
      </c>
      <c r="T6676" s="23" t="s">
        <v>32</v>
      </c>
      <c r="W6676" s="20" t="s">
        <v>43</v>
      </c>
      <c r="Z6676" s="24" t="s">
        <v>32</v>
      </c>
      <c r="AA6676" s="24" t="s">
        <v>32</v>
      </c>
      <c r="AB6676" s="24" t="s">
        <v>32</v>
      </c>
      <c r="AC6676" s="24" t="s">
        <v>32</v>
      </c>
      <c r="AD6676" s="25">
        <v>0</v>
      </c>
      <c r="AE6676" s="25">
        <v>0</v>
      </c>
      <c r="AF6676" s="25">
        <v>279921.7</v>
      </c>
      <c r="AG6676" s="25">
        <v>0</v>
      </c>
      <c r="AH6676" s="25">
        <v>279921.7</v>
      </c>
      <c r="AI6676" s="16" t="s">
        <v>9530</v>
      </c>
    </row>
    <row r="6677" spans="1:35" x14ac:dyDescent="0.25">
      <c r="A6677" s="17">
        <v>130155</v>
      </c>
      <c r="B6677" s="18">
        <v>2</v>
      </c>
      <c r="C6677" s="16" t="s">
        <v>73</v>
      </c>
      <c r="D6677" s="21">
        <v>43903</v>
      </c>
      <c r="E6677" s="16" t="s">
        <v>1928</v>
      </c>
      <c r="F6677" s="21">
        <v>44215</v>
      </c>
      <c r="G6677" s="16" t="s">
        <v>75</v>
      </c>
      <c r="H6677" s="26" t="s">
        <v>286</v>
      </c>
      <c r="M6677" s="26" t="s">
        <v>5989</v>
      </c>
      <c r="N6677" s="26" t="s">
        <v>5990</v>
      </c>
      <c r="O6677" s="16" t="s">
        <v>60</v>
      </c>
      <c r="P6677" s="26" t="s">
        <v>188</v>
      </c>
      <c r="R6677" s="16" t="s">
        <v>139</v>
      </c>
      <c r="S6677" s="16" t="s">
        <v>84</v>
      </c>
      <c r="T6677" s="22">
        <v>0.73</v>
      </c>
      <c r="W6677" s="20" t="s">
        <v>43</v>
      </c>
      <c r="X6677" s="16" t="s">
        <v>78</v>
      </c>
      <c r="Z6677" s="25">
        <v>6400</v>
      </c>
      <c r="AA6677" s="25">
        <v>0</v>
      </c>
      <c r="AB6677" s="25">
        <v>0</v>
      </c>
      <c r="AC6677" s="25">
        <v>0</v>
      </c>
      <c r="AD6677" s="25">
        <v>6400</v>
      </c>
      <c r="AE6677" s="25">
        <v>0</v>
      </c>
      <c r="AF6677" s="25">
        <v>0</v>
      </c>
      <c r="AG6677" s="25">
        <v>0</v>
      </c>
      <c r="AH6677" s="25">
        <v>6400</v>
      </c>
      <c r="AI6677" s="16" t="s">
        <v>5991</v>
      </c>
    </row>
    <row r="6678" spans="1:35" x14ac:dyDescent="0.25">
      <c r="A6678" s="17">
        <v>130156</v>
      </c>
      <c r="B6678" s="18">
        <v>6</v>
      </c>
      <c r="C6678" s="16" t="s">
        <v>73</v>
      </c>
      <c r="D6678" s="21">
        <v>43906</v>
      </c>
      <c r="E6678" s="16" t="s">
        <v>142</v>
      </c>
      <c r="F6678" s="21">
        <v>43907</v>
      </c>
      <c r="G6678" s="16" t="s">
        <v>109</v>
      </c>
      <c r="H6678" s="26" t="s">
        <v>76</v>
      </c>
      <c r="M6678" s="26" t="s">
        <v>9529</v>
      </c>
      <c r="N6678" s="26" t="s">
        <v>9528</v>
      </c>
      <c r="O6678" s="16" t="s">
        <v>151</v>
      </c>
      <c r="P6678" s="26" t="s">
        <v>551</v>
      </c>
      <c r="T6678" s="23" t="s">
        <v>32</v>
      </c>
      <c r="W6678" s="20" t="s">
        <v>43</v>
      </c>
      <c r="Z6678" s="24" t="s">
        <v>32</v>
      </c>
      <c r="AA6678" s="24" t="s">
        <v>32</v>
      </c>
      <c r="AB6678" s="24" t="s">
        <v>32</v>
      </c>
      <c r="AC6678" s="24" t="s">
        <v>32</v>
      </c>
      <c r="AD6678" s="25">
        <v>0</v>
      </c>
      <c r="AE6678" s="25">
        <v>0</v>
      </c>
      <c r="AF6678" s="25">
        <v>92200.81</v>
      </c>
      <c r="AG6678" s="25">
        <v>0</v>
      </c>
      <c r="AH6678" s="25">
        <v>92200.81</v>
      </c>
      <c r="AI6678" s="16" t="s">
        <v>9527</v>
      </c>
    </row>
    <row r="6679" spans="1:35" x14ac:dyDescent="0.25">
      <c r="A6679" s="17">
        <v>130157</v>
      </c>
      <c r="B6679" s="18">
        <v>1</v>
      </c>
      <c r="C6679" s="16" t="s">
        <v>31</v>
      </c>
      <c r="D6679" s="21">
        <v>43906</v>
      </c>
      <c r="E6679" s="16" t="s">
        <v>75</v>
      </c>
      <c r="F6679" s="21">
        <v>44299</v>
      </c>
      <c r="G6679" s="16" t="s">
        <v>74</v>
      </c>
      <c r="H6679" s="26" t="s">
        <v>320</v>
      </c>
      <c r="I6679" s="16" t="s">
        <v>163</v>
      </c>
      <c r="J6679" s="20" t="s">
        <v>148</v>
      </c>
      <c r="L6679" s="16" t="s">
        <v>149</v>
      </c>
      <c r="M6679" s="26" t="s">
        <v>5992</v>
      </c>
      <c r="N6679" s="26" t="s">
        <v>5640</v>
      </c>
      <c r="O6679" s="16" t="s">
        <v>188</v>
      </c>
      <c r="P6679" s="26" t="s">
        <v>2347</v>
      </c>
      <c r="Q6679" s="26" t="s">
        <v>5640</v>
      </c>
      <c r="R6679" s="16" t="s">
        <v>139</v>
      </c>
      <c r="S6679" s="16" t="s">
        <v>84</v>
      </c>
      <c r="T6679" s="22">
        <v>3.6</v>
      </c>
      <c r="U6679" s="21">
        <v>44281</v>
      </c>
      <c r="V6679" s="16" t="s">
        <v>1179</v>
      </c>
      <c r="W6679" s="20" t="s">
        <v>43</v>
      </c>
      <c r="X6679" s="16" t="s">
        <v>454</v>
      </c>
      <c r="Y6679" s="26" t="s">
        <v>5993</v>
      </c>
      <c r="Z6679" s="25">
        <v>0</v>
      </c>
      <c r="AA6679" s="25">
        <v>113397</v>
      </c>
      <c r="AB6679" s="25">
        <v>118500</v>
      </c>
      <c r="AC6679" s="25">
        <v>5752000</v>
      </c>
      <c r="AD6679" s="25">
        <v>0</v>
      </c>
      <c r="AE6679" s="25">
        <v>113397</v>
      </c>
      <c r="AF6679" s="25">
        <v>123500</v>
      </c>
      <c r="AG6679" s="25">
        <v>5752000</v>
      </c>
      <c r="AH6679" s="25">
        <v>5988897</v>
      </c>
      <c r="AI6679" s="16" t="s">
        <v>5994</v>
      </c>
    </row>
    <row r="6680" spans="1:35" x14ac:dyDescent="0.25">
      <c r="A6680" s="17">
        <v>130158</v>
      </c>
      <c r="B6680" s="18">
        <v>1</v>
      </c>
      <c r="C6680" s="16" t="s">
        <v>31</v>
      </c>
      <c r="D6680" s="21">
        <v>43906</v>
      </c>
      <c r="E6680" s="16" t="s">
        <v>75</v>
      </c>
      <c r="F6680" s="21">
        <v>44267</v>
      </c>
      <c r="G6680" s="16" t="s">
        <v>74</v>
      </c>
      <c r="H6680" s="26" t="s">
        <v>337</v>
      </c>
      <c r="I6680" s="16" t="s">
        <v>163</v>
      </c>
      <c r="J6680" s="20" t="s">
        <v>148</v>
      </c>
      <c r="L6680" s="16" t="s">
        <v>149</v>
      </c>
      <c r="M6680" s="26" t="s">
        <v>5995</v>
      </c>
      <c r="N6680" s="26" t="s">
        <v>4269</v>
      </c>
      <c r="O6680" s="16" t="s">
        <v>188</v>
      </c>
      <c r="P6680" s="26" t="s">
        <v>2347</v>
      </c>
      <c r="Q6680" s="26" t="s">
        <v>4269</v>
      </c>
      <c r="R6680" s="16" t="s">
        <v>139</v>
      </c>
      <c r="S6680" s="16" t="s">
        <v>84</v>
      </c>
      <c r="T6680" s="22">
        <v>5.39</v>
      </c>
      <c r="U6680" s="21">
        <v>44232</v>
      </c>
      <c r="V6680" s="16" t="s">
        <v>1179</v>
      </c>
      <c r="W6680" s="20" t="s">
        <v>43</v>
      </c>
      <c r="X6680" s="16" t="s">
        <v>454</v>
      </c>
      <c r="Y6680" s="26" t="s">
        <v>5996</v>
      </c>
      <c r="Z6680" s="25">
        <v>0</v>
      </c>
      <c r="AA6680" s="25">
        <v>0</v>
      </c>
      <c r="AB6680" s="25">
        <v>286000</v>
      </c>
      <c r="AC6680" s="25">
        <v>5269000</v>
      </c>
      <c r="AD6680" s="25">
        <v>0</v>
      </c>
      <c r="AE6680" s="25">
        <v>0</v>
      </c>
      <c r="AF6680" s="25">
        <v>291000</v>
      </c>
      <c r="AG6680" s="25">
        <v>5269000</v>
      </c>
      <c r="AH6680" s="25">
        <v>5560000</v>
      </c>
      <c r="AI6680" s="16" t="s">
        <v>5997</v>
      </c>
    </row>
    <row r="6681" spans="1:35" x14ac:dyDescent="0.25">
      <c r="A6681" s="17">
        <v>130159</v>
      </c>
      <c r="B6681" s="18">
        <v>1</v>
      </c>
      <c r="C6681" s="16" t="s">
        <v>73</v>
      </c>
      <c r="D6681" s="21">
        <v>43906</v>
      </c>
      <c r="E6681" s="16" t="s">
        <v>1610</v>
      </c>
      <c r="F6681" s="21">
        <v>43965</v>
      </c>
      <c r="G6681" s="16" t="s">
        <v>1610</v>
      </c>
      <c r="H6681" s="26" t="s">
        <v>1163</v>
      </c>
      <c r="L6681" s="16" t="s">
        <v>110</v>
      </c>
      <c r="M6681" s="26" t="s">
        <v>9526</v>
      </c>
      <c r="O6681" s="16" t="s">
        <v>1612</v>
      </c>
      <c r="T6681" s="23" t="s">
        <v>32</v>
      </c>
      <c r="W6681" s="20" t="s">
        <v>43</v>
      </c>
      <c r="Z6681" s="24" t="s">
        <v>32</v>
      </c>
      <c r="AA6681" s="24" t="s">
        <v>32</v>
      </c>
      <c r="AB6681" s="24" t="s">
        <v>32</v>
      </c>
      <c r="AC6681" s="24" t="s">
        <v>32</v>
      </c>
      <c r="AD6681" s="25">
        <v>0</v>
      </c>
      <c r="AE6681" s="25">
        <v>0</v>
      </c>
      <c r="AF6681" s="25">
        <v>22135.5</v>
      </c>
      <c r="AG6681" s="25">
        <v>0</v>
      </c>
      <c r="AH6681" s="25">
        <v>22135.5</v>
      </c>
      <c r="AI6681" s="16" t="s">
        <v>9525</v>
      </c>
    </row>
    <row r="6682" spans="1:35" x14ac:dyDescent="0.25">
      <c r="A6682" s="17">
        <v>130161</v>
      </c>
      <c r="B6682" s="18">
        <v>4</v>
      </c>
      <c r="C6682" s="16" t="s">
        <v>73</v>
      </c>
      <c r="D6682" s="21">
        <v>43907</v>
      </c>
      <c r="E6682" s="16" t="s">
        <v>4541</v>
      </c>
      <c r="F6682" s="21">
        <v>43907</v>
      </c>
      <c r="G6682" s="16" t="s">
        <v>4541</v>
      </c>
      <c r="H6682" s="26" t="s">
        <v>186</v>
      </c>
      <c r="M6682" s="26" t="s">
        <v>9524</v>
      </c>
      <c r="O6682" s="16" t="s">
        <v>4543</v>
      </c>
      <c r="T6682" s="23" t="s">
        <v>32</v>
      </c>
      <c r="W6682" s="20" t="s">
        <v>43</v>
      </c>
      <c r="Z6682" s="24" t="s">
        <v>32</v>
      </c>
      <c r="AA6682" s="24" t="s">
        <v>32</v>
      </c>
      <c r="AB6682" s="24" t="s">
        <v>32</v>
      </c>
      <c r="AC6682" s="24" t="s">
        <v>32</v>
      </c>
      <c r="AD6682" s="25">
        <v>0</v>
      </c>
      <c r="AE6682" s="25">
        <v>0</v>
      </c>
      <c r="AF6682" s="25">
        <v>177480</v>
      </c>
      <c r="AG6682" s="25">
        <v>0</v>
      </c>
      <c r="AH6682" s="25">
        <v>177480</v>
      </c>
      <c r="AI6682" s="16" t="s">
        <v>9523</v>
      </c>
    </row>
    <row r="6683" spans="1:35" ht="30" x14ac:dyDescent="0.25">
      <c r="A6683" s="17">
        <v>130162</v>
      </c>
      <c r="B6683" s="18">
        <v>3</v>
      </c>
      <c r="C6683" s="16" t="s">
        <v>73</v>
      </c>
      <c r="D6683" s="21">
        <v>43907</v>
      </c>
      <c r="E6683" s="16" t="s">
        <v>4541</v>
      </c>
      <c r="F6683" s="21">
        <v>43907</v>
      </c>
      <c r="G6683" s="16" t="s">
        <v>4541</v>
      </c>
      <c r="H6683" s="26" t="s">
        <v>766</v>
      </c>
      <c r="M6683" s="26" t="s">
        <v>5998</v>
      </c>
      <c r="O6683" s="16" t="s">
        <v>4543</v>
      </c>
      <c r="T6683" s="23" t="s">
        <v>32</v>
      </c>
      <c r="W6683" s="20" t="s">
        <v>43</v>
      </c>
      <c r="Z6683" s="25">
        <v>0</v>
      </c>
      <c r="AA6683" s="25">
        <v>0</v>
      </c>
      <c r="AB6683" s="25">
        <v>0</v>
      </c>
      <c r="AC6683" s="25">
        <v>0</v>
      </c>
      <c r="AD6683" s="25">
        <v>0</v>
      </c>
      <c r="AE6683" s="25">
        <v>0</v>
      </c>
      <c r="AF6683" s="25">
        <v>4163400</v>
      </c>
      <c r="AG6683" s="25">
        <v>0</v>
      </c>
      <c r="AH6683" s="25">
        <v>4163400</v>
      </c>
      <c r="AI6683" s="16" t="s">
        <v>5999</v>
      </c>
    </row>
    <row r="6684" spans="1:35" ht="45" x14ac:dyDescent="0.25">
      <c r="A6684" s="17">
        <v>130163</v>
      </c>
      <c r="B6684" s="18">
        <v>6</v>
      </c>
      <c r="C6684" s="16" t="s">
        <v>73</v>
      </c>
      <c r="D6684" s="21">
        <v>43908</v>
      </c>
      <c r="E6684" s="16" t="s">
        <v>1610</v>
      </c>
      <c r="F6684" s="21">
        <v>44075</v>
      </c>
      <c r="G6684" s="16" t="s">
        <v>4541</v>
      </c>
      <c r="H6684" s="26" t="s">
        <v>76</v>
      </c>
      <c r="M6684" s="26" t="s">
        <v>9522</v>
      </c>
      <c r="O6684" s="16" t="s">
        <v>4543</v>
      </c>
      <c r="T6684" s="23" t="s">
        <v>32</v>
      </c>
      <c r="W6684" s="20" t="s">
        <v>43</v>
      </c>
      <c r="Z6684" s="24" t="s">
        <v>32</v>
      </c>
      <c r="AA6684" s="24" t="s">
        <v>32</v>
      </c>
      <c r="AB6684" s="24" t="s">
        <v>32</v>
      </c>
      <c r="AC6684" s="24" t="s">
        <v>32</v>
      </c>
      <c r="AD6684" s="25">
        <v>0</v>
      </c>
      <c r="AE6684" s="25">
        <v>0</v>
      </c>
      <c r="AF6684" s="25">
        <v>15000</v>
      </c>
      <c r="AG6684" s="25">
        <v>0</v>
      </c>
      <c r="AH6684" s="25">
        <v>15000</v>
      </c>
      <c r="AI6684" s="16" t="s">
        <v>9521</v>
      </c>
    </row>
    <row r="6685" spans="1:35" x14ac:dyDescent="0.25">
      <c r="A6685" s="17">
        <v>130165</v>
      </c>
      <c r="B6685" s="18">
        <v>4</v>
      </c>
      <c r="C6685" s="16" t="s">
        <v>73</v>
      </c>
      <c r="D6685" s="21">
        <v>43909</v>
      </c>
      <c r="E6685" s="16" t="s">
        <v>5735</v>
      </c>
      <c r="F6685" s="21">
        <v>43909</v>
      </c>
      <c r="G6685" s="16" t="s">
        <v>5735</v>
      </c>
      <c r="H6685" s="26" t="s">
        <v>349</v>
      </c>
      <c r="M6685" s="26" t="s">
        <v>9520</v>
      </c>
      <c r="O6685" s="16" t="s">
        <v>1171</v>
      </c>
      <c r="P6685" s="26" t="s">
        <v>1062</v>
      </c>
      <c r="T6685" s="23" t="s">
        <v>32</v>
      </c>
      <c r="W6685" s="20" t="s">
        <v>43</v>
      </c>
      <c r="Z6685" s="24" t="s">
        <v>32</v>
      </c>
      <c r="AA6685" s="24" t="s">
        <v>32</v>
      </c>
      <c r="AB6685" s="24" t="s">
        <v>32</v>
      </c>
      <c r="AC6685" s="24" t="s">
        <v>32</v>
      </c>
      <c r="AD6685" s="25">
        <v>0</v>
      </c>
      <c r="AE6685" s="25">
        <v>0</v>
      </c>
      <c r="AF6685" s="25">
        <v>29400</v>
      </c>
      <c r="AG6685" s="25">
        <v>0</v>
      </c>
      <c r="AH6685" s="25">
        <v>29400</v>
      </c>
      <c r="AI6685" s="16" t="s">
        <v>9519</v>
      </c>
    </row>
    <row r="6686" spans="1:35" x14ac:dyDescent="0.25">
      <c r="A6686" s="17">
        <v>130174</v>
      </c>
      <c r="B6686" s="18">
        <v>1</v>
      </c>
      <c r="C6686" s="16" t="s">
        <v>31</v>
      </c>
      <c r="D6686" s="21">
        <v>43909</v>
      </c>
      <c r="E6686" s="16" t="s">
        <v>75</v>
      </c>
      <c r="F6686" s="21">
        <v>44299</v>
      </c>
      <c r="G6686" s="16" t="s">
        <v>74</v>
      </c>
      <c r="H6686" s="26" t="s">
        <v>320</v>
      </c>
      <c r="I6686" s="16" t="s">
        <v>159</v>
      </c>
      <c r="J6686" s="20" t="s">
        <v>148</v>
      </c>
      <c r="L6686" s="16" t="s">
        <v>149</v>
      </c>
      <c r="M6686" s="26" t="s">
        <v>6000</v>
      </c>
      <c r="N6686" s="26" t="s">
        <v>5640</v>
      </c>
      <c r="O6686" s="16" t="s">
        <v>188</v>
      </c>
      <c r="P6686" s="26" t="s">
        <v>2347</v>
      </c>
      <c r="Q6686" s="26" t="s">
        <v>5640</v>
      </c>
      <c r="R6686" s="16" t="s">
        <v>139</v>
      </c>
      <c r="S6686" s="16" t="s">
        <v>84</v>
      </c>
      <c r="T6686" s="22">
        <v>3.99</v>
      </c>
      <c r="U6686" s="21">
        <v>44281</v>
      </c>
      <c r="V6686" s="16" t="s">
        <v>1179</v>
      </c>
      <c r="W6686" s="20" t="s">
        <v>43</v>
      </c>
      <c r="X6686" s="16" t="s">
        <v>454</v>
      </c>
      <c r="Y6686" s="26" t="s">
        <v>6001</v>
      </c>
      <c r="Z6686" s="25">
        <v>0</v>
      </c>
      <c r="AA6686" s="25">
        <v>0</v>
      </c>
      <c r="AB6686" s="25">
        <v>112100</v>
      </c>
      <c r="AC6686" s="25">
        <v>5285000</v>
      </c>
      <c r="AD6686" s="25">
        <v>0</v>
      </c>
      <c r="AE6686" s="25">
        <v>0</v>
      </c>
      <c r="AF6686" s="25">
        <v>112100</v>
      </c>
      <c r="AG6686" s="25">
        <v>5285000</v>
      </c>
      <c r="AH6686" s="25">
        <v>5397100</v>
      </c>
      <c r="AI6686" s="16" t="s">
        <v>6002</v>
      </c>
    </row>
    <row r="6687" spans="1:35" x14ac:dyDescent="0.25">
      <c r="A6687" s="17">
        <v>130176</v>
      </c>
      <c r="B6687" s="18">
        <v>2</v>
      </c>
      <c r="C6687" s="16" t="s">
        <v>73</v>
      </c>
      <c r="D6687" s="21">
        <v>43910</v>
      </c>
      <c r="E6687" s="16" t="s">
        <v>75</v>
      </c>
      <c r="F6687" s="21">
        <v>44357</v>
      </c>
      <c r="G6687" s="16" t="s">
        <v>514</v>
      </c>
      <c r="H6687" s="26" t="s">
        <v>170</v>
      </c>
      <c r="I6687" s="16" t="s">
        <v>155</v>
      </c>
      <c r="J6687" s="20" t="s">
        <v>148</v>
      </c>
      <c r="L6687" s="16" t="s">
        <v>149</v>
      </c>
      <c r="M6687" s="26" t="s">
        <v>9518</v>
      </c>
      <c r="N6687" s="26" t="s">
        <v>9517</v>
      </c>
      <c r="O6687" s="16" t="s">
        <v>188</v>
      </c>
      <c r="P6687" s="26" t="s">
        <v>188</v>
      </c>
      <c r="Q6687" s="26" t="s">
        <v>9517</v>
      </c>
      <c r="R6687" s="16" t="s">
        <v>139</v>
      </c>
      <c r="S6687" s="16" t="s">
        <v>4621</v>
      </c>
      <c r="T6687" s="22">
        <v>7.76</v>
      </c>
      <c r="U6687" s="21">
        <v>44540</v>
      </c>
      <c r="V6687" s="16" t="s">
        <v>1179</v>
      </c>
      <c r="W6687" s="20" t="s">
        <v>43</v>
      </c>
      <c r="X6687" s="16" t="s">
        <v>454</v>
      </c>
      <c r="Z6687" s="24" t="s">
        <v>32</v>
      </c>
      <c r="AA6687" s="24" t="s">
        <v>32</v>
      </c>
      <c r="AB6687" s="24" t="s">
        <v>32</v>
      </c>
      <c r="AC6687" s="24" t="s">
        <v>32</v>
      </c>
      <c r="AD6687" s="24" t="s">
        <v>32</v>
      </c>
      <c r="AE6687" s="24" t="s">
        <v>32</v>
      </c>
      <c r="AF6687" s="24" t="s">
        <v>32</v>
      </c>
      <c r="AG6687" s="24" t="s">
        <v>32</v>
      </c>
      <c r="AH6687" s="24" t="s">
        <v>32</v>
      </c>
      <c r="AI6687" s="16" t="s">
        <v>9516</v>
      </c>
    </row>
    <row r="6688" spans="1:35" x14ac:dyDescent="0.25">
      <c r="A6688" s="17">
        <v>130177</v>
      </c>
      <c r="B6688" s="18">
        <v>2</v>
      </c>
      <c r="C6688" s="16" t="s">
        <v>73</v>
      </c>
      <c r="D6688" s="21">
        <v>43910</v>
      </c>
      <c r="E6688" s="16" t="s">
        <v>75</v>
      </c>
      <c r="F6688" s="21">
        <v>44012</v>
      </c>
      <c r="G6688" s="16" t="s">
        <v>75</v>
      </c>
      <c r="H6688" s="26" t="s">
        <v>241</v>
      </c>
      <c r="I6688" s="16" t="s">
        <v>155</v>
      </c>
      <c r="J6688" s="20" t="s">
        <v>148</v>
      </c>
      <c r="L6688" s="16" t="s">
        <v>149</v>
      </c>
      <c r="M6688" s="26" t="s">
        <v>9515</v>
      </c>
      <c r="N6688" s="26" t="s">
        <v>2343</v>
      </c>
      <c r="O6688" s="16" t="s">
        <v>188</v>
      </c>
      <c r="P6688" s="26" t="s">
        <v>188</v>
      </c>
      <c r="Q6688" s="26" t="s">
        <v>2343</v>
      </c>
      <c r="R6688" s="16" t="s">
        <v>139</v>
      </c>
      <c r="S6688" s="16" t="s">
        <v>4621</v>
      </c>
      <c r="T6688" s="22">
        <v>5.91</v>
      </c>
      <c r="W6688" s="20" t="s">
        <v>43</v>
      </c>
      <c r="X6688" s="16" t="s">
        <v>454</v>
      </c>
      <c r="Z6688" s="24" t="s">
        <v>32</v>
      </c>
      <c r="AA6688" s="24" t="s">
        <v>32</v>
      </c>
      <c r="AB6688" s="24" t="s">
        <v>32</v>
      </c>
      <c r="AC6688" s="24" t="s">
        <v>32</v>
      </c>
      <c r="AD6688" s="24" t="s">
        <v>32</v>
      </c>
      <c r="AE6688" s="24" t="s">
        <v>32</v>
      </c>
      <c r="AF6688" s="24" t="s">
        <v>32</v>
      </c>
      <c r="AG6688" s="24" t="s">
        <v>32</v>
      </c>
      <c r="AH6688" s="24" t="s">
        <v>32</v>
      </c>
    </row>
    <row r="6689" spans="1:35" ht="30" x14ac:dyDescent="0.25">
      <c r="A6689" s="17">
        <v>130178</v>
      </c>
      <c r="B6689" s="18">
        <v>2</v>
      </c>
      <c r="C6689" s="16" t="s">
        <v>73</v>
      </c>
      <c r="D6689" s="21">
        <v>43910</v>
      </c>
      <c r="E6689" s="16" t="s">
        <v>75</v>
      </c>
      <c r="F6689" s="21">
        <v>44357</v>
      </c>
      <c r="G6689" s="16" t="s">
        <v>514</v>
      </c>
      <c r="H6689" s="26" t="s">
        <v>170</v>
      </c>
      <c r="I6689" s="16" t="s">
        <v>155</v>
      </c>
      <c r="J6689" s="20" t="s">
        <v>148</v>
      </c>
      <c r="L6689" s="16" t="s">
        <v>149</v>
      </c>
      <c r="M6689" s="26" t="s">
        <v>9514</v>
      </c>
      <c r="N6689" s="26" t="s">
        <v>9513</v>
      </c>
      <c r="O6689" s="16" t="s">
        <v>188</v>
      </c>
      <c r="P6689" s="26" t="s">
        <v>188</v>
      </c>
      <c r="Q6689" s="26" t="s">
        <v>9512</v>
      </c>
      <c r="R6689" s="16" t="s">
        <v>139</v>
      </c>
      <c r="S6689" s="16" t="s">
        <v>4621</v>
      </c>
      <c r="T6689" s="22">
        <v>5.16</v>
      </c>
      <c r="U6689" s="21">
        <v>44540</v>
      </c>
      <c r="V6689" s="16" t="s">
        <v>1179</v>
      </c>
      <c r="W6689" s="20" t="s">
        <v>43</v>
      </c>
      <c r="X6689" s="16" t="s">
        <v>454</v>
      </c>
      <c r="Z6689" s="24" t="s">
        <v>32</v>
      </c>
      <c r="AA6689" s="24" t="s">
        <v>32</v>
      </c>
      <c r="AB6689" s="24" t="s">
        <v>32</v>
      </c>
      <c r="AC6689" s="24" t="s">
        <v>32</v>
      </c>
      <c r="AD6689" s="24" t="s">
        <v>32</v>
      </c>
      <c r="AE6689" s="24" t="s">
        <v>32</v>
      </c>
      <c r="AF6689" s="24" t="s">
        <v>32</v>
      </c>
      <c r="AG6689" s="24" t="s">
        <v>32</v>
      </c>
      <c r="AH6689" s="24" t="s">
        <v>32</v>
      </c>
      <c r="AI6689" s="16" t="s">
        <v>9511</v>
      </c>
    </row>
    <row r="6690" spans="1:35" x14ac:dyDescent="0.25">
      <c r="A6690" s="17">
        <v>130181</v>
      </c>
      <c r="B6690" s="18">
        <v>2</v>
      </c>
      <c r="C6690" s="16" t="s">
        <v>73</v>
      </c>
      <c r="D6690" s="21">
        <v>43913</v>
      </c>
      <c r="E6690" s="16" t="s">
        <v>33</v>
      </c>
      <c r="F6690" s="21">
        <v>44097</v>
      </c>
      <c r="G6690" s="16" t="s">
        <v>56</v>
      </c>
      <c r="H6690" s="26" t="s">
        <v>920</v>
      </c>
      <c r="I6690" s="16" t="s">
        <v>9510</v>
      </c>
      <c r="K6690" s="16" t="s">
        <v>9509</v>
      </c>
      <c r="L6690" s="16" t="s">
        <v>37</v>
      </c>
      <c r="M6690" s="26" t="s">
        <v>9508</v>
      </c>
      <c r="O6690" s="16" t="s">
        <v>1149</v>
      </c>
      <c r="P6690" s="26" t="s">
        <v>188</v>
      </c>
      <c r="R6690" s="16" t="s">
        <v>139</v>
      </c>
      <c r="S6690" s="16" t="s">
        <v>4621</v>
      </c>
      <c r="T6690" s="22">
        <v>3.9279999999999999</v>
      </c>
      <c r="W6690" s="20" t="s">
        <v>43</v>
      </c>
      <c r="X6690" s="16" t="s">
        <v>44</v>
      </c>
      <c r="Z6690" s="24" t="s">
        <v>32</v>
      </c>
      <c r="AA6690" s="24" t="s">
        <v>32</v>
      </c>
      <c r="AB6690" s="24" t="s">
        <v>32</v>
      </c>
      <c r="AC6690" s="24" t="s">
        <v>32</v>
      </c>
      <c r="AD6690" s="24" t="s">
        <v>32</v>
      </c>
      <c r="AE6690" s="24" t="s">
        <v>32</v>
      </c>
      <c r="AF6690" s="24" t="s">
        <v>32</v>
      </c>
      <c r="AG6690" s="24" t="s">
        <v>32</v>
      </c>
      <c r="AH6690" s="24" t="s">
        <v>32</v>
      </c>
      <c r="AI6690" s="16" t="s">
        <v>9507</v>
      </c>
    </row>
    <row r="6691" spans="1:35" x14ac:dyDescent="0.25">
      <c r="A6691" s="17">
        <v>130182</v>
      </c>
      <c r="B6691" s="18">
        <v>2</v>
      </c>
      <c r="C6691" s="16" t="s">
        <v>73</v>
      </c>
      <c r="D6691" s="21">
        <v>43913</v>
      </c>
      <c r="E6691" s="16" t="s">
        <v>33</v>
      </c>
      <c r="F6691" s="21">
        <v>44097</v>
      </c>
      <c r="G6691" s="16" t="s">
        <v>56</v>
      </c>
      <c r="H6691" s="26" t="s">
        <v>920</v>
      </c>
      <c r="I6691" s="16" t="s">
        <v>9506</v>
      </c>
      <c r="K6691" s="16" t="s">
        <v>9505</v>
      </c>
      <c r="L6691" s="16" t="s">
        <v>37</v>
      </c>
      <c r="M6691" s="26" t="s">
        <v>9504</v>
      </c>
      <c r="O6691" s="16" t="s">
        <v>1149</v>
      </c>
      <c r="P6691" s="26" t="s">
        <v>188</v>
      </c>
      <c r="R6691" s="16" t="s">
        <v>139</v>
      </c>
      <c r="S6691" s="16" t="s">
        <v>4621</v>
      </c>
      <c r="T6691" s="22">
        <v>2.4729999999999999</v>
      </c>
      <c r="W6691" s="20" t="s">
        <v>43</v>
      </c>
      <c r="Z6691" s="24" t="s">
        <v>32</v>
      </c>
      <c r="AA6691" s="24" t="s">
        <v>32</v>
      </c>
      <c r="AB6691" s="24" t="s">
        <v>32</v>
      </c>
      <c r="AC6691" s="24" t="s">
        <v>32</v>
      </c>
      <c r="AD6691" s="24" t="s">
        <v>32</v>
      </c>
      <c r="AE6691" s="24" t="s">
        <v>32</v>
      </c>
      <c r="AF6691" s="24" t="s">
        <v>32</v>
      </c>
      <c r="AG6691" s="24" t="s">
        <v>32</v>
      </c>
      <c r="AH6691" s="24" t="s">
        <v>32</v>
      </c>
      <c r="AI6691" s="16" t="s">
        <v>9503</v>
      </c>
    </row>
    <row r="6692" spans="1:35" x14ac:dyDescent="0.25">
      <c r="A6692" s="17">
        <v>130183</v>
      </c>
      <c r="B6692" s="18">
        <v>3</v>
      </c>
      <c r="C6692" s="16" t="s">
        <v>73</v>
      </c>
      <c r="D6692" s="21">
        <v>43913</v>
      </c>
      <c r="E6692" s="16" t="s">
        <v>342</v>
      </c>
      <c r="F6692" s="21">
        <v>44279</v>
      </c>
      <c r="G6692" s="16" t="s">
        <v>75</v>
      </c>
      <c r="H6692" s="26" t="s">
        <v>425</v>
      </c>
      <c r="I6692" s="16" t="s">
        <v>686</v>
      </c>
      <c r="J6692" s="20" t="s">
        <v>116</v>
      </c>
      <c r="L6692" s="16" t="s">
        <v>116</v>
      </c>
      <c r="M6692" s="26" t="s">
        <v>6003</v>
      </c>
      <c r="N6692" s="26" t="s">
        <v>6004</v>
      </c>
      <c r="O6692" s="16" t="s">
        <v>632</v>
      </c>
      <c r="P6692" s="26" t="s">
        <v>1723</v>
      </c>
      <c r="T6692" s="22">
        <v>4.8150000000000004</v>
      </c>
      <c r="U6692" s="21">
        <v>44603</v>
      </c>
      <c r="W6692" s="20" t="s">
        <v>43</v>
      </c>
      <c r="X6692" s="16" t="s">
        <v>78</v>
      </c>
      <c r="Z6692" s="25">
        <v>40000</v>
      </c>
      <c r="AA6692" s="25">
        <v>0</v>
      </c>
      <c r="AB6692" s="25">
        <v>0</v>
      </c>
      <c r="AC6692" s="25">
        <v>0</v>
      </c>
      <c r="AD6692" s="25">
        <v>40000</v>
      </c>
      <c r="AE6692" s="25">
        <v>0</v>
      </c>
      <c r="AF6692" s="25">
        <v>0</v>
      </c>
      <c r="AG6692" s="25">
        <v>0</v>
      </c>
      <c r="AH6692" s="25">
        <v>40000</v>
      </c>
      <c r="AI6692" s="16" t="s">
        <v>6005</v>
      </c>
    </row>
    <row r="6693" spans="1:35" x14ac:dyDescent="0.25">
      <c r="A6693" s="17">
        <v>130184</v>
      </c>
      <c r="B6693" s="18">
        <v>1</v>
      </c>
      <c r="C6693" s="16" t="s">
        <v>73</v>
      </c>
      <c r="D6693" s="21">
        <v>43913</v>
      </c>
      <c r="E6693" s="16" t="s">
        <v>4541</v>
      </c>
      <c r="F6693" s="21">
        <v>44279</v>
      </c>
      <c r="G6693" s="16" t="s">
        <v>75</v>
      </c>
      <c r="H6693" s="26" t="s">
        <v>320</v>
      </c>
      <c r="M6693" s="26" t="s">
        <v>6006</v>
      </c>
      <c r="O6693" s="16" t="s">
        <v>4543</v>
      </c>
      <c r="T6693" s="23" t="s">
        <v>32</v>
      </c>
      <c r="W6693" s="20" t="s">
        <v>43</v>
      </c>
      <c r="Z6693" s="25">
        <v>0</v>
      </c>
      <c r="AA6693" s="25">
        <v>0</v>
      </c>
      <c r="AB6693" s="25">
        <v>494.1</v>
      </c>
      <c r="AC6693" s="25">
        <v>0</v>
      </c>
      <c r="AD6693" s="25">
        <v>0</v>
      </c>
      <c r="AE6693" s="25">
        <v>0</v>
      </c>
      <c r="AF6693" s="25">
        <v>552369.38</v>
      </c>
      <c r="AG6693" s="25">
        <v>0</v>
      </c>
      <c r="AH6693" s="25">
        <v>552369.38</v>
      </c>
      <c r="AI6693" s="16" t="s">
        <v>6007</v>
      </c>
    </row>
    <row r="6694" spans="1:35" ht="45" x14ac:dyDescent="0.25">
      <c r="A6694" s="17">
        <v>130186</v>
      </c>
      <c r="B6694" s="18">
        <v>3</v>
      </c>
      <c r="C6694" s="16" t="s">
        <v>474</v>
      </c>
      <c r="D6694" s="21">
        <v>43913</v>
      </c>
      <c r="E6694" s="16" t="s">
        <v>2469</v>
      </c>
      <c r="F6694" s="21">
        <v>44285</v>
      </c>
      <c r="G6694" s="16" t="s">
        <v>142</v>
      </c>
      <c r="H6694" s="26" t="s">
        <v>334</v>
      </c>
      <c r="I6694" s="16" t="s">
        <v>1518</v>
      </c>
      <c r="J6694" s="20" t="s">
        <v>1518</v>
      </c>
      <c r="M6694" s="26" t="s">
        <v>9502</v>
      </c>
      <c r="N6694" s="26" t="s">
        <v>9501</v>
      </c>
      <c r="O6694" s="16" t="s">
        <v>1520</v>
      </c>
      <c r="R6694" s="16" t="s">
        <v>139</v>
      </c>
      <c r="S6694" s="16" t="s">
        <v>192</v>
      </c>
      <c r="T6694" s="23" t="s">
        <v>32</v>
      </c>
      <c r="W6694" s="20" t="s">
        <v>43</v>
      </c>
      <c r="Z6694" s="24" t="s">
        <v>32</v>
      </c>
      <c r="AA6694" s="24" t="s">
        <v>32</v>
      </c>
      <c r="AB6694" s="24" t="s">
        <v>32</v>
      </c>
      <c r="AC6694" s="24" t="s">
        <v>32</v>
      </c>
      <c r="AD6694" s="25">
        <v>0</v>
      </c>
      <c r="AE6694" s="25">
        <v>0</v>
      </c>
      <c r="AF6694" s="25">
        <v>393000</v>
      </c>
      <c r="AG6694" s="25">
        <v>0</v>
      </c>
      <c r="AH6694" s="25">
        <v>393000</v>
      </c>
      <c r="AI6694" s="16" t="s">
        <v>9500</v>
      </c>
    </row>
    <row r="6695" spans="1:35" x14ac:dyDescent="0.25">
      <c r="A6695" s="17">
        <v>130188</v>
      </c>
      <c r="B6695" s="18">
        <v>1</v>
      </c>
      <c r="C6695" s="16" t="s">
        <v>474</v>
      </c>
      <c r="D6695" s="21">
        <v>43913</v>
      </c>
      <c r="E6695" s="16" t="s">
        <v>142</v>
      </c>
      <c r="F6695" s="21">
        <v>44299</v>
      </c>
      <c r="G6695" s="16" t="s">
        <v>32</v>
      </c>
      <c r="H6695" s="26" t="s">
        <v>320</v>
      </c>
      <c r="I6695" s="16" t="s">
        <v>159</v>
      </c>
      <c r="J6695" s="20" t="s">
        <v>148</v>
      </c>
      <c r="L6695" s="16" t="s">
        <v>149</v>
      </c>
      <c r="M6695" s="26" t="s">
        <v>6008</v>
      </c>
      <c r="O6695" s="16" t="s">
        <v>151</v>
      </c>
      <c r="P6695" s="26" t="s">
        <v>1347</v>
      </c>
      <c r="T6695" s="22">
        <v>0</v>
      </c>
      <c r="U6695" s="21">
        <v>44008</v>
      </c>
      <c r="W6695" s="20" t="s">
        <v>43</v>
      </c>
      <c r="X6695" s="16" t="s">
        <v>454</v>
      </c>
      <c r="Z6695" s="25">
        <v>0</v>
      </c>
      <c r="AA6695" s="25">
        <v>0</v>
      </c>
      <c r="AB6695" s="25">
        <v>172651</v>
      </c>
      <c r="AC6695" s="25">
        <v>0</v>
      </c>
      <c r="AD6695" s="25">
        <v>0</v>
      </c>
      <c r="AE6695" s="25">
        <v>0</v>
      </c>
      <c r="AF6695" s="25">
        <v>218301</v>
      </c>
      <c r="AG6695" s="25">
        <v>0</v>
      </c>
      <c r="AH6695" s="25">
        <v>218301</v>
      </c>
      <c r="AI6695" s="16" t="s">
        <v>6009</v>
      </c>
    </row>
    <row r="6696" spans="1:35" x14ac:dyDescent="0.25">
      <c r="A6696" s="17">
        <v>130192</v>
      </c>
      <c r="B6696" s="18">
        <v>1</v>
      </c>
      <c r="C6696" s="16" t="s">
        <v>73</v>
      </c>
      <c r="D6696" s="21">
        <v>43914</v>
      </c>
      <c r="E6696" s="16" t="s">
        <v>4541</v>
      </c>
      <c r="F6696" s="21">
        <v>44279</v>
      </c>
      <c r="G6696" s="16" t="s">
        <v>75</v>
      </c>
      <c r="H6696" s="26" t="s">
        <v>320</v>
      </c>
      <c r="M6696" s="26" t="s">
        <v>9499</v>
      </c>
      <c r="O6696" s="16" t="s">
        <v>4543</v>
      </c>
      <c r="T6696" s="23" t="s">
        <v>32</v>
      </c>
      <c r="W6696" s="20" t="s">
        <v>43</v>
      </c>
      <c r="Z6696" s="24" t="s">
        <v>32</v>
      </c>
      <c r="AA6696" s="24" t="s">
        <v>32</v>
      </c>
      <c r="AB6696" s="24" t="s">
        <v>32</v>
      </c>
      <c r="AC6696" s="24" t="s">
        <v>32</v>
      </c>
      <c r="AD6696" s="25">
        <v>0</v>
      </c>
      <c r="AE6696" s="25">
        <v>0</v>
      </c>
      <c r="AF6696" s="25">
        <v>41107.5</v>
      </c>
      <c r="AG6696" s="25">
        <v>0</v>
      </c>
      <c r="AH6696" s="25">
        <v>41107.5</v>
      </c>
      <c r="AI6696" s="16" t="s">
        <v>9498</v>
      </c>
    </row>
    <row r="6697" spans="1:35" x14ac:dyDescent="0.25">
      <c r="A6697" s="17">
        <v>130193</v>
      </c>
      <c r="B6697" s="18">
        <v>1</v>
      </c>
      <c r="C6697" s="16" t="s">
        <v>73</v>
      </c>
      <c r="D6697" s="21">
        <v>43914</v>
      </c>
      <c r="E6697" s="16" t="s">
        <v>4541</v>
      </c>
      <c r="F6697" s="21">
        <v>44279</v>
      </c>
      <c r="G6697" s="16" t="s">
        <v>75</v>
      </c>
      <c r="H6697" s="26" t="s">
        <v>320</v>
      </c>
      <c r="M6697" s="26" t="s">
        <v>6010</v>
      </c>
      <c r="O6697" s="16" t="s">
        <v>4543</v>
      </c>
      <c r="T6697" s="23" t="s">
        <v>32</v>
      </c>
      <c r="W6697" s="20" t="s">
        <v>43</v>
      </c>
      <c r="Z6697" s="25">
        <v>0</v>
      </c>
      <c r="AA6697" s="25">
        <v>0</v>
      </c>
      <c r="AB6697" s="25">
        <v>607.5</v>
      </c>
      <c r="AC6697" s="25">
        <v>0</v>
      </c>
      <c r="AD6697" s="25">
        <v>0</v>
      </c>
      <c r="AE6697" s="25">
        <v>0</v>
      </c>
      <c r="AF6697" s="25">
        <v>1118368.3500000001</v>
      </c>
      <c r="AG6697" s="25">
        <v>0</v>
      </c>
      <c r="AH6697" s="25">
        <v>1118368.3500000001</v>
      </c>
      <c r="AI6697" s="16" t="s">
        <v>6011</v>
      </c>
    </row>
    <row r="6698" spans="1:35" ht="60" x14ac:dyDescent="0.25">
      <c r="A6698" s="17">
        <v>130195</v>
      </c>
      <c r="B6698" s="18">
        <v>4</v>
      </c>
      <c r="C6698" s="16" t="s">
        <v>73</v>
      </c>
      <c r="D6698" s="21">
        <v>43914</v>
      </c>
      <c r="E6698" s="16" t="s">
        <v>1409</v>
      </c>
      <c r="F6698" s="21">
        <v>44215</v>
      </c>
      <c r="G6698" s="16" t="s">
        <v>75</v>
      </c>
      <c r="H6698" s="26" t="s">
        <v>126</v>
      </c>
      <c r="M6698" s="26" t="s">
        <v>6012</v>
      </c>
      <c r="N6698" s="26" t="s">
        <v>6013</v>
      </c>
      <c r="O6698" s="16" t="s">
        <v>60</v>
      </c>
      <c r="P6698" s="26" t="s">
        <v>443</v>
      </c>
      <c r="R6698" s="16" t="s">
        <v>139</v>
      </c>
      <c r="S6698" s="16" t="s">
        <v>84</v>
      </c>
      <c r="T6698" s="22">
        <v>0.76</v>
      </c>
      <c r="W6698" s="20" t="s">
        <v>43</v>
      </c>
      <c r="X6698" s="16" t="s">
        <v>511</v>
      </c>
      <c r="Z6698" s="25">
        <v>35747</v>
      </c>
      <c r="AA6698" s="25">
        <v>0</v>
      </c>
      <c r="AB6698" s="25">
        <v>0</v>
      </c>
      <c r="AC6698" s="25">
        <v>0</v>
      </c>
      <c r="AD6698" s="25">
        <v>35747</v>
      </c>
      <c r="AE6698" s="25">
        <v>0</v>
      </c>
      <c r="AF6698" s="25">
        <v>0</v>
      </c>
      <c r="AG6698" s="25">
        <v>0</v>
      </c>
      <c r="AH6698" s="25">
        <v>35747</v>
      </c>
      <c r="AI6698" s="16" t="s">
        <v>6014</v>
      </c>
    </row>
    <row r="6699" spans="1:35" x14ac:dyDescent="0.25">
      <c r="A6699" s="17">
        <v>130197</v>
      </c>
      <c r="B6699" s="18">
        <v>2</v>
      </c>
      <c r="C6699" s="16" t="s">
        <v>47</v>
      </c>
      <c r="D6699" s="21">
        <v>43915</v>
      </c>
      <c r="E6699" s="16" t="s">
        <v>33</v>
      </c>
      <c r="F6699" s="21">
        <v>44084</v>
      </c>
      <c r="G6699" s="16" t="s">
        <v>33</v>
      </c>
      <c r="H6699" s="26" t="s">
        <v>264</v>
      </c>
      <c r="I6699" s="16" t="s">
        <v>6015</v>
      </c>
      <c r="K6699" s="16" t="s">
        <v>6016</v>
      </c>
      <c r="L6699" s="16" t="s">
        <v>37</v>
      </c>
      <c r="M6699" s="26" t="s">
        <v>6017</v>
      </c>
      <c r="O6699" s="16" t="s">
        <v>1149</v>
      </c>
      <c r="P6699" s="26" t="s">
        <v>188</v>
      </c>
      <c r="T6699" s="22">
        <v>0.80800000000000005</v>
      </c>
      <c r="W6699" s="20" t="s">
        <v>43</v>
      </c>
      <c r="X6699" s="16" t="s">
        <v>44</v>
      </c>
      <c r="Z6699" s="25">
        <v>0</v>
      </c>
      <c r="AA6699" s="25">
        <v>0</v>
      </c>
      <c r="AB6699" s="25">
        <v>0</v>
      </c>
      <c r="AC6699" s="25">
        <v>70.680000000000007</v>
      </c>
      <c r="AD6699" s="25">
        <v>0</v>
      </c>
      <c r="AE6699" s="25">
        <v>0</v>
      </c>
      <c r="AF6699" s="25">
        <v>0</v>
      </c>
      <c r="AG6699" s="25">
        <v>134166.32</v>
      </c>
      <c r="AH6699" s="25">
        <v>134166.32</v>
      </c>
      <c r="AI6699" s="16" t="s">
        <v>6018</v>
      </c>
    </row>
    <row r="6700" spans="1:35" x14ac:dyDescent="0.25">
      <c r="A6700" s="17">
        <v>130199</v>
      </c>
      <c r="B6700" s="18">
        <v>6</v>
      </c>
      <c r="C6700" s="16" t="s">
        <v>73</v>
      </c>
      <c r="D6700" s="21">
        <v>43915</v>
      </c>
      <c r="E6700" s="16" t="s">
        <v>142</v>
      </c>
      <c r="F6700" s="21">
        <v>43920</v>
      </c>
      <c r="G6700" s="16" t="s">
        <v>109</v>
      </c>
      <c r="H6700" s="26" t="s">
        <v>76</v>
      </c>
      <c r="M6700" s="26" t="s">
        <v>6019</v>
      </c>
      <c r="N6700" s="26" t="s">
        <v>6020</v>
      </c>
      <c r="O6700" s="16" t="s">
        <v>151</v>
      </c>
      <c r="T6700" s="23" t="s">
        <v>32</v>
      </c>
      <c r="W6700" s="20" t="s">
        <v>43</v>
      </c>
      <c r="Z6700" s="25">
        <v>0</v>
      </c>
      <c r="AA6700" s="25">
        <v>0</v>
      </c>
      <c r="AB6700" s="25">
        <v>399999</v>
      </c>
      <c r="AC6700" s="25">
        <v>0</v>
      </c>
      <c r="AD6700" s="25">
        <v>0</v>
      </c>
      <c r="AE6700" s="25">
        <v>0</v>
      </c>
      <c r="AF6700" s="25">
        <v>770000</v>
      </c>
      <c r="AG6700" s="25">
        <v>0</v>
      </c>
      <c r="AH6700" s="25">
        <v>770000</v>
      </c>
      <c r="AI6700" s="16" t="s">
        <v>6021</v>
      </c>
    </row>
    <row r="6701" spans="1:35" x14ac:dyDescent="0.25">
      <c r="A6701" s="17">
        <v>130200</v>
      </c>
      <c r="B6701" s="18">
        <v>2</v>
      </c>
      <c r="C6701" s="16" t="s">
        <v>73</v>
      </c>
      <c r="D6701" s="21">
        <v>43915</v>
      </c>
      <c r="E6701" s="16" t="s">
        <v>33</v>
      </c>
      <c r="F6701" s="21">
        <v>44097</v>
      </c>
      <c r="G6701" s="16" t="s">
        <v>56</v>
      </c>
      <c r="H6701" s="26" t="s">
        <v>264</v>
      </c>
      <c r="I6701" s="16" t="s">
        <v>9497</v>
      </c>
      <c r="K6701" s="16" t="s">
        <v>9496</v>
      </c>
      <c r="L6701" s="16" t="s">
        <v>37</v>
      </c>
      <c r="M6701" s="26" t="s">
        <v>9495</v>
      </c>
      <c r="O6701" s="16" t="s">
        <v>1149</v>
      </c>
      <c r="P6701" s="26" t="s">
        <v>188</v>
      </c>
      <c r="R6701" s="16" t="s">
        <v>139</v>
      </c>
      <c r="S6701" s="16" t="s">
        <v>4621</v>
      </c>
      <c r="T6701" s="22">
        <v>0.503</v>
      </c>
      <c r="W6701" s="20" t="s">
        <v>43</v>
      </c>
      <c r="X6701" s="16" t="s">
        <v>44</v>
      </c>
      <c r="Z6701" s="24" t="s">
        <v>32</v>
      </c>
      <c r="AA6701" s="24" t="s">
        <v>32</v>
      </c>
      <c r="AB6701" s="24" t="s">
        <v>32</v>
      </c>
      <c r="AC6701" s="24" t="s">
        <v>32</v>
      </c>
      <c r="AD6701" s="24" t="s">
        <v>32</v>
      </c>
      <c r="AE6701" s="24" t="s">
        <v>32</v>
      </c>
      <c r="AF6701" s="24" t="s">
        <v>32</v>
      </c>
      <c r="AG6701" s="24" t="s">
        <v>32</v>
      </c>
      <c r="AH6701" s="24" t="s">
        <v>32</v>
      </c>
      <c r="AI6701" s="16" t="s">
        <v>9494</v>
      </c>
    </row>
    <row r="6702" spans="1:35" x14ac:dyDescent="0.25">
      <c r="A6702" s="17">
        <v>130201</v>
      </c>
      <c r="B6702" s="18">
        <v>4</v>
      </c>
      <c r="C6702" s="16" t="s">
        <v>73</v>
      </c>
      <c r="D6702" s="21">
        <v>43915</v>
      </c>
      <c r="E6702" s="16" t="s">
        <v>4541</v>
      </c>
      <c r="F6702" s="21">
        <v>43915</v>
      </c>
      <c r="G6702" s="16" t="s">
        <v>4541</v>
      </c>
      <c r="H6702" s="26" t="s">
        <v>186</v>
      </c>
      <c r="M6702" s="26" t="s">
        <v>9493</v>
      </c>
      <c r="O6702" s="16" t="s">
        <v>4543</v>
      </c>
      <c r="T6702" s="23" t="s">
        <v>32</v>
      </c>
      <c r="W6702" s="20" t="s">
        <v>43</v>
      </c>
      <c r="Z6702" s="24" t="s">
        <v>32</v>
      </c>
      <c r="AA6702" s="24" t="s">
        <v>32</v>
      </c>
      <c r="AB6702" s="24" t="s">
        <v>32</v>
      </c>
      <c r="AC6702" s="24" t="s">
        <v>32</v>
      </c>
      <c r="AD6702" s="25">
        <v>0</v>
      </c>
      <c r="AE6702" s="25">
        <v>0</v>
      </c>
      <c r="AF6702" s="25">
        <v>233933</v>
      </c>
      <c r="AG6702" s="25">
        <v>0</v>
      </c>
      <c r="AH6702" s="25">
        <v>233933</v>
      </c>
      <c r="AI6702" s="16" t="s">
        <v>9492</v>
      </c>
    </row>
    <row r="6703" spans="1:35" x14ac:dyDescent="0.25">
      <c r="A6703" s="17">
        <v>130202</v>
      </c>
      <c r="B6703" s="18">
        <v>3</v>
      </c>
      <c r="C6703" s="16" t="s">
        <v>474</v>
      </c>
      <c r="D6703" s="21">
        <v>43916</v>
      </c>
      <c r="E6703" s="16" t="s">
        <v>176</v>
      </c>
      <c r="F6703" s="21">
        <v>44314</v>
      </c>
      <c r="G6703" s="16" t="s">
        <v>832</v>
      </c>
      <c r="H6703" s="26" t="s">
        <v>98</v>
      </c>
      <c r="I6703" s="16" t="s">
        <v>155</v>
      </c>
      <c r="J6703" s="20" t="s">
        <v>148</v>
      </c>
      <c r="L6703" s="16" t="s">
        <v>149</v>
      </c>
      <c r="M6703" s="26" t="s">
        <v>9491</v>
      </c>
      <c r="O6703" s="16" t="s">
        <v>151</v>
      </c>
      <c r="P6703" s="26" t="s">
        <v>1347</v>
      </c>
      <c r="T6703" s="22">
        <v>0</v>
      </c>
      <c r="U6703" s="21">
        <v>44057</v>
      </c>
      <c r="W6703" s="20" t="s">
        <v>43</v>
      </c>
      <c r="X6703" s="16" t="s">
        <v>454</v>
      </c>
      <c r="Z6703" s="24" t="s">
        <v>32</v>
      </c>
      <c r="AA6703" s="24" t="s">
        <v>32</v>
      </c>
      <c r="AB6703" s="24" t="s">
        <v>32</v>
      </c>
      <c r="AC6703" s="24" t="s">
        <v>32</v>
      </c>
      <c r="AD6703" s="25">
        <v>10000</v>
      </c>
      <c r="AE6703" s="25">
        <v>0</v>
      </c>
      <c r="AF6703" s="25">
        <v>175020</v>
      </c>
      <c r="AG6703" s="25">
        <v>0</v>
      </c>
      <c r="AH6703" s="25">
        <v>185020</v>
      </c>
      <c r="AI6703" s="16" t="s">
        <v>9490</v>
      </c>
    </row>
    <row r="6704" spans="1:35" x14ac:dyDescent="0.25">
      <c r="A6704" s="17">
        <v>130203</v>
      </c>
      <c r="B6704" s="18">
        <v>3</v>
      </c>
      <c r="C6704" s="16" t="s">
        <v>474</v>
      </c>
      <c r="D6704" s="21">
        <v>43916</v>
      </c>
      <c r="E6704" s="16" t="s">
        <v>176</v>
      </c>
      <c r="F6704" s="21">
        <v>44314</v>
      </c>
      <c r="G6704" s="16" t="s">
        <v>832</v>
      </c>
      <c r="H6704" s="26" t="s">
        <v>98</v>
      </c>
      <c r="I6704" s="16" t="s">
        <v>155</v>
      </c>
      <c r="J6704" s="20" t="s">
        <v>148</v>
      </c>
      <c r="L6704" s="16" t="s">
        <v>149</v>
      </c>
      <c r="M6704" s="26" t="s">
        <v>9489</v>
      </c>
      <c r="O6704" s="16" t="s">
        <v>151</v>
      </c>
      <c r="P6704" s="26" t="s">
        <v>1347</v>
      </c>
      <c r="T6704" s="22">
        <v>0</v>
      </c>
      <c r="U6704" s="21">
        <v>44057</v>
      </c>
      <c r="W6704" s="20" t="s">
        <v>43</v>
      </c>
      <c r="X6704" s="16" t="s">
        <v>454</v>
      </c>
      <c r="Z6704" s="24" t="s">
        <v>32</v>
      </c>
      <c r="AA6704" s="24" t="s">
        <v>32</v>
      </c>
      <c r="AB6704" s="24" t="s">
        <v>32</v>
      </c>
      <c r="AC6704" s="24" t="s">
        <v>32</v>
      </c>
      <c r="AD6704" s="25">
        <v>10000</v>
      </c>
      <c r="AE6704" s="25">
        <v>0</v>
      </c>
      <c r="AF6704" s="25">
        <v>112677</v>
      </c>
      <c r="AG6704" s="25">
        <v>0</v>
      </c>
      <c r="AH6704" s="25">
        <v>122677</v>
      </c>
      <c r="AI6704" s="16" t="s">
        <v>9488</v>
      </c>
    </row>
    <row r="6705" spans="1:35" x14ac:dyDescent="0.25">
      <c r="A6705" s="17">
        <v>130204</v>
      </c>
      <c r="B6705" s="18">
        <v>3</v>
      </c>
      <c r="C6705" s="16" t="s">
        <v>474</v>
      </c>
      <c r="D6705" s="21">
        <v>43916</v>
      </c>
      <c r="E6705" s="16" t="s">
        <v>176</v>
      </c>
      <c r="F6705" s="21">
        <v>44279</v>
      </c>
      <c r="G6705" s="16" t="s">
        <v>75</v>
      </c>
      <c r="H6705" s="26" t="s">
        <v>437</v>
      </c>
      <c r="I6705" s="16" t="s">
        <v>4095</v>
      </c>
      <c r="J6705" s="20" t="s">
        <v>148</v>
      </c>
      <c r="L6705" s="16" t="s">
        <v>149</v>
      </c>
      <c r="M6705" s="26" t="s">
        <v>9487</v>
      </c>
      <c r="O6705" s="16" t="s">
        <v>151</v>
      </c>
      <c r="P6705" s="26" t="s">
        <v>1347</v>
      </c>
      <c r="T6705" s="22">
        <v>0.01</v>
      </c>
      <c r="U6705" s="21">
        <v>44057</v>
      </c>
      <c r="W6705" s="20" t="s">
        <v>43</v>
      </c>
      <c r="X6705" s="16" t="s">
        <v>454</v>
      </c>
      <c r="Z6705" s="24" t="s">
        <v>32</v>
      </c>
      <c r="AA6705" s="24" t="s">
        <v>32</v>
      </c>
      <c r="AB6705" s="24" t="s">
        <v>32</v>
      </c>
      <c r="AC6705" s="24" t="s">
        <v>32</v>
      </c>
      <c r="AD6705" s="25">
        <v>10000</v>
      </c>
      <c r="AE6705" s="25">
        <v>0</v>
      </c>
      <c r="AF6705" s="25">
        <v>134778</v>
      </c>
      <c r="AG6705" s="25">
        <v>0</v>
      </c>
      <c r="AH6705" s="25">
        <v>144778</v>
      </c>
      <c r="AI6705" s="16" t="s">
        <v>9486</v>
      </c>
    </row>
    <row r="6706" spans="1:35" x14ac:dyDescent="0.25">
      <c r="A6706" s="17">
        <v>130205</v>
      </c>
      <c r="B6706" s="18">
        <v>3</v>
      </c>
      <c r="C6706" s="16" t="s">
        <v>73</v>
      </c>
      <c r="D6706" s="21">
        <v>43916</v>
      </c>
      <c r="E6706" s="16" t="s">
        <v>5735</v>
      </c>
      <c r="F6706" s="21">
        <v>43916</v>
      </c>
      <c r="G6706" s="16" t="s">
        <v>5735</v>
      </c>
      <c r="H6706" s="26" t="s">
        <v>69</v>
      </c>
      <c r="M6706" s="26" t="s">
        <v>9485</v>
      </c>
      <c r="O6706" s="16" t="s">
        <v>1171</v>
      </c>
      <c r="P6706" s="26" t="s">
        <v>1062</v>
      </c>
      <c r="T6706" s="23" t="s">
        <v>32</v>
      </c>
      <c r="W6706" s="20" t="s">
        <v>43</v>
      </c>
      <c r="Z6706" s="24" t="s">
        <v>32</v>
      </c>
      <c r="AA6706" s="24" t="s">
        <v>32</v>
      </c>
      <c r="AB6706" s="24" t="s">
        <v>32</v>
      </c>
      <c r="AC6706" s="24" t="s">
        <v>32</v>
      </c>
      <c r="AD6706" s="25">
        <v>0</v>
      </c>
      <c r="AE6706" s="25">
        <v>0</v>
      </c>
      <c r="AF6706" s="25">
        <v>897499</v>
      </c>
      <c r="AG6706" s="25">
        <v>0</v>
      </c>
      <c r="AH6706" s="25">
        <v>897499</v>
      </c>
      <c r="AI6706" s="16" t="s">
        <v>9484</v>
      </c>
    </row>
    <row r="6707" spans="1:35" x14ac:dyDescent="0.25">
      <c r="A6707" s="17">
        <v>130206</v>
      </c>
      <c r="B6707" s="18">
        <v>4</v>
      </c>
      <c r="C6707" s="16" t="s">
        <v>73</v>
      </c>
      <c r="D6707" s="21">
        <v>43916</v>
      </c>
      <c r="E6707" s="16" t="s">
        <v>5735</v>
      </c>
      <c r="F6707" s="21">
        <v>43916</v>
      </c>
      <c r="G6707" s="16" t="s">
        <v>5735</v>
      </c>
      <c r="H6707" s="26" t="s">
        <v>349</v>
      </c>
      <c r="M6707" s="26" t="s">
        <v>9483</v>
      </c>
      <c r="O6707" s="16" t="s">
        <v>1171</v>
      </c>
      <c r="P6707" s="26" t="s">
        <v>1062</v>
      </c>
      <c r="T6707" s="23" t="s">
        <v>32</v>
      </c>
      <c r="W6707" s="20" t="s">
        <v>43</v>
      </c>
      <c r="Z6707" s="24" t="s">
        <v>32</v>
      </c>
      <c r="AA6707" s="24" t="s">
        <v>32</v>
      </c>
      <c r="AB6707" s="24" t="s">
        <v>32</v>
      </c>
      <c r="AC6707" s="24" t="s">
        <v>32</v>
      </c>
      <c r="AD6707" s="25">
        <v>0</v>
      </c>
      <c r="AE6707" s="25">
        <v>0</v>
      </c>
      <c r="AF6707" s="25">
        <v>913181</v>
      </c>
      <c r="AG6707" s="25">
        <v>0</v>
      </c>
      <c r="AH6707" s="25">
        <v>913181</v>
      </c>
      <c r="AI6707" s="16" t="s">
        <v>9482</v>
      </c>
    </row>
    <row r="6708" spans="1:35" x14ac:dyDescent="0.25">
      <c r="A6708" s="17">
        <v>130207</v>
      </c>
      <c r="B6708" s="18">
        <v>4</v>
      </c>
      <c r="C6708" s="16" t="s">
        <v>73</v>
      </c>
      <c r="D6708" s="21">
        <v>43916</v>
      </c>
      <c r="E6708" s="16" t="s">
        <v>5735</v>
      </c>
      <c r="F6708" s="21">
        <v>43916</v>
      </c>
      <c r="G6708" s="16" t="s">
        <v>5735</v>
      </c>
      <c r="H6708" s="26" t="s">
        <v>634</v>
      </c>
      <c r="M6708" s="26" t="s">
        <v>9481</v>
      </c>
      <c r="O6708" s="16" t="s">
        <v>1171</v>
      </c>
      <c r="P6708" s="26" t="s">
        <v>1062</v>
      </c>
      <c r="T6708" s="23" t="s">
        <v>32</v>
      </c>
      <c r="W6708" s="20" t="s">
        <v>43</v>
      </c>
      <c r="Z6708" s="24" t="s">
        <v>32</v>
      </c>
      <c r="AA6708" s="24" t="s">
        <v>32</v>
      </c>
      <c r="AB6708" s="24" t="s">
        <v>32</v>
      </c>
      <c r="AC6708" s="24" t="s">
        <v>32</v>
      </c>
      <c r="AD6708" s="25">
        <v>0</v>
      </c>
      <c r="AE6708" s="25">
        <v>0</v>
      </c>
      <c r="AF6708" s="25">
        <v>736477</v>
      </c>
      <c r="AG6708" s="25">
        <v>0</v>
      </c>
      <c r="AH6708" s="25">
        <v>736477</v>
      </c>
      <c r="AI6708" s="16" t="s">
        <v>9480</v>
      </c>
    </row>
    <row r="6709" spans="1:35" x14ac:dyDescent="0.25">
      <c r="A6709" s="17">
        <v>130209</v>
      </c>
      <c r="B6709" s="18">
        <v>2</v>
      </c>
      <c r="C6709" s="16" t="s">
        <v>73</v>
      </c>
      <c r="D6709" s="21">
        <v>43916</v>
      </c>
      <c r="E6709" s="16" t="s">
        <v>2262</v>
      </c>
      <c r="F6709" s="21">
        <v>43916</v>
      </c>
      <c r="G6709" s="16" t="s">
        <v>2262</v>
      </c>
      <c r="H6709" s="26" t="s">
        <v>170</v>
      </c>
      <c r="M6709" s="26" t="s">
        <v>6022</v>
      </c>
      <c r="O6709" s="16" t="s">
        <v>1171</v>
      </c>
      <c r="P6709" s="26" t="s">
        <v>1062</v>
      </c>
      <c r="T6709" s="23" t="s">
        <v>32</v>
      </c>
      <c r="W6709" s="20" t="s">
        <v>43</v>
      </c>
      <c r="Z6709" s="25">
        <v>0</v>
      </c>
      <c r="AA6709" s="25">
        <v>0</v>
      </c>
      <c r="AB6709" s="25">
        <v>246100</v>
      </c>
      <c r="AC6709" s="25">
        <v>0</v>
      </c>
      <c r="AD6709" s="25">
        <v>0</v>
      </c>
      <c r="AE6709" s="25">
        <v>0</v>
      </c>
      <c r="AF6709" s="25">
        <v>622739</v>
      </c>
      <c r="AG6709" s="25">
        <v>0</v>
      </c>
      <c r="AH6709" s="25">
        <v>622739</v>
      </c>
      <c r="AI6709" s="16" t="s">
        <v>6023</v>
      </c>
    </row>
    <row r="6710" spans="1:35" x14ac:dyDescent="0.25">
      <c r="A6710" s="17">
        <v>130210</v>
      </c>
      <c r="B6710" s="18">
        <v>2</v>
      </c>
      <c r="C6710" s="16" t="s">
        <v>73</v>
      </c>
      <c r="D6710" s="21">
        <v>43916</v>
      </c>
      <c r="E6710" s="16" t="s">
        <v>2262</v>
      </c>
      <c r="F6710" s="21">
        <v>43916</v>
      </c>
      <c r="G6710" s="16" t="s">
        <v>2262</v>
      </c>
      <c r="H6710" s="26" t="s">
        <v>170</v>
      </c>
      <c r="M6710" s="26" t="s">
        <v>9479</v>
      </c>
      <c r="O6710" s="16" t="s">
        <v>1171</v>
      </c>
      <c r="P6710" s="26" t="s">
        <v>1062</v>
      </c>
      <c r="T6710" s="23" t="s">
        <v>32</v>
      </c>
      <c r="W6710" s="20" t="s">
        <v>43</v>
      </c>
      <c r="Z6710" s="24" t="s">
        <v>32</v>
      </c>
      <c r="AA6710" s="24" t="s">
        <v>32</v>
      </c>
      <c r="AB6710" s="24" t="s">
        <v>32</v>
      </c>
      <c r="AC6710" s="24" t="s">
        <v>32</v>
      </c>
      <c r="AD6710" s="25">
        <v>0</v>
      </c>
      <c r="AE6710" s="25">
        <v>0</v>
      </c>
      <c r="AF6710" s="25">
        <v>125729</v>
      </c>
      <c r="AG6710" s="25">
        <v>0</v>
      </c>
      <c r="AH6710" s="25">
        <v>125729</v>
      </c>
      <c r="AI6710" s="16" t="s">
        <v>9478</v>
      </c>
    </row>
    <row r="6711" spans="1:35" x14ac:dyDescent="0.25">
      <c r="A6711" s="17">
        <v>130212</v>
      </c>
      <c r="B6711" s="18">
        <v>2</v>
      </c>
      <c r="C6711" s="16" t="s">
        <v>47</v>
      </c>
      <c r="D6711" s="21">
        <v>43917</v>
      </c>
      <c r="E6711" s="16" t="s">
        <v>33</v>
      </c>
      <c r="F6711" s="21">
        <v>44224</v>
      </c>
      <c r="G6711" s="16" t="s">
        <v>33</v>
      </c>
      <c r="H6711" s="26" t="s">
        <v>397</v>
      </c>
      <c r="I6711" s="16" t="s">
        <v>6024</v>
      </c>
      <c r="K6711" s="16" t="s">
        <v>1730</v>
      </c>
      <c r="L6711" s="16" t="s">
        <v>37</v>
      </c>
      <c r="M6711" s="26" t="s">
        <v>6025</v>
      </c>
      <c r="O6711" s="16" t="s">
        <v>1149</v>
      </c>
      <c r="P6711" s="26" t="s">
        <v>188</v>
      </c>
      <c r="T6711" s="22">
        <v>0.79900000000000004</v>
      </c>
      <c r="W6711" s="20" t="s">
        <v>43</v>
      </c>
      <c r="X6711" s="16" t="s">
        <v>44</v>
      </c>
      <c r="Z6711" s="25">
        <v>0</v>
      </c>
      <c r="AA6711" s="25">
        <v>0</v>
      </c>
      <c r="AB6711" s="25">
        <v>0</v>
      </c>
      <c r="AC6711" s="25">
        <v>95680.65</v>
      </c>
      <c r="AD6711" s="25">
        <v>0</v>
      </c>
      <c r="AE6711" s="25">
        <v>0</v>
      </c>
      <c r="AF6711" s="25">
        <v>0</v>
      </c>
      <c r="AG6711" s="25">
        <v>95680.65</v>
      </c>
      <c r="AH6711" s="25">
        <v>95680.65</v>
      </c>
      <c r="AI6711" s="16" t="s">
        <v>6026</v>
      </c>
    </row>
    <row r="6712" spans="1:35" x14ac:dyDescent="0.25">
      <c r="A6712" s="17">
        <v>130213</v>
      </c>
      <c r="B6712" s="18">
        <v>2</v>
      </c>
      <c r="C6712" s="16" t="s">
        <v>73</v>
      </c>
      <c r="D6712" s="21">
        <v>43917</v>
      </c>
      <c r="E6712" s="16" t="s">
        <v>33</v>
      </c>
      <c r="F6712" s="21">
        <v>44097</v>
      </c>
      <c r="G6712" s="16" t="s">
        <v>56</v>
      </c>
      <c r="H6712" s="26" t="s">
        <v>397</v>
      </c>
      <c r="I6712" s="16" t="s">
        <v>9477</v>
      </c>
      <c r="K6712" s="16" t="s">
        <v>9476</v>
      </c>
      <c r="L6712" s="16" t="s">
        <v>37</v>
      </c>
      <c r="M6712" s="26" t="s">
        <v>9475</v>
      </c>
      <c r="O6712" s="16" t="s">
        <v>1149</v>
      </c>
      <c r="P6712" s="26" t="s">
        <v>188</v>
      </c>
      <c r="R6712" s="16" t="s">
        <v>139</v>
      </c>
      <c r="S6712" s="16" t="s">
        <v>4621</v>
      </c>
      <c r="T6712" s="22">
        <v>1.23</v>
      </c>
      <c r="W6712" s="20" t="s">
        <v>43</v>
      </c>
      <c r="X6712" s="16" t="s">
        <v>44</v>
      </c>
      <c r="Z6712" s="24" t="s">
        <v>32</v>
      </c>
      <c r="AA6712" s="24" t="s">
        <v>32</v>
      </c>
      <c r="AB6712" s="24" t="s">
        <v>32</v>
      </c>
      <c r="AC6712" s="24" t="s">
        <v>32</v>
      </c>
      <c r="AD6712" s="24" t="s">
        <v>32</v>
      </c>
      <c r="AE6712" s="24" t="s">
        <v>32</v>
      </c>
      <c r="AF6712" s="24" t="s">
        <v>32</v>
      </c>
      <c r="AG6712" s="24" t="s">
        <v>32</v>
      </c>
      <c r="AH6712" s="24" t="s">
        <v>32</v>
      </c>
      <c r="AI6712" s="16" t="s">
        <v>9474</v>
      </c>
    </row>
    <row r="6713" spans="1:35" x14ac:dyDescent="0.25">
      <c r="A6713" s="17">
        <v>130214</v>
      </c>
      <c r="B6713" s="18">
        <v>2</v>
      </c>
      <c r="C6713" s="16" t="s">
        <v>47</v>
      </c>
      <c r="D6713" s="21">
        <v>43917</v>
      </c>
      <c r="E6713" s="16" t="s">
        <v>33</v>
      </c>
      <c r="F6713" s="21">
        <v>44193</v>
      </c>
      <c r="G6713" s="16" t="s">
        <v>33</v>
      </c>
      <c r="H6713" s="26" t="s">
        <v>397</v>
      </c>
      <c r="I6713" s="16" t="s">
        <v>6027</v>
      </c>
      <c r="K6713" s="16" t="s">
        <v>6028</v>
      </c>
      <c r="L6713" s="16" t="s">
        <v>37</v>
      </c>
      <c r="M6713" s="26" t="s">
        <v>6029</v>
      </c>
      <c r="O6713" s="16" t="s">
        <v>1149</v>
      </c>
      <c r="P6713" s="26" t="s">
        <v>188</v>
      </c>
      <c r="T6713" s="22">
        <v>0.88700000000000001</v>
      </c>
      <c r="W6713" s="20" t="s">
        <v>43</v>
      </c>
      <c r="X6713" s="16" t="s">
        <v>44</v>
      </c>
      <c r="Z6713" s="25">
        <v>0</v>
      </c>
      <c r="AA6713" s="25">
        <v>0</v>
      </c>
      <c r="AB6713" s="25">
        <v>0</v>
      </c>
      <c r="AC6713" s="25">
        <v>126431.67999999999</v>
      </c>
      <c r="AD6713" s="25">
        <v>0</v>
      </c>
      <c r="AE6713" s="25">
        <v>0</v>
      </c>
      <c r="AF6713" s="25">
        <v>0</v>
      </c>
      <c r="AG6713" s="25">
        <v>126431.67999999999</v>
      </c>
      <c r="AH6713" s="25">
        <v>126431.67999999999</v>
      </c>
      <c r="AI6713" s="16" t="s">
        <v>6030</v>
      </c>
    </row>
    <row r="6714" spans="1:35" x14ac:dyDescent="0.25">
      <c r="A6714" s="17">
        <v>130215</v>
      </c>
      <c r="B6714" s="18">
        <v>2</v>
      </c>
      <c r="C6714" s="16" t="s">
        <v>73</v>
      </c>
      <c r="D6714" s="21">
        <v>43917</v>
      </c>
      <c r="E6714" s="16" t="s">
        <v>33</v>
      </c>
      <c r="F6714" s="21">
        <v>44097</v>
      </c>
      <c r="G6714" s="16" t="s">
        <v>56</v>
      </c>
      <c r="H6714" s="26" t="s">
        <v>397</v>
      </c>
      <c r="I6714" s="16" t="s">
        <v>9473</v>
      </c>
      <c r="K6714" s="16" t="s">
        <v>9472</v>
      </c>
      <c r="L6714" s="16" t="s">
        <v>37</v>
      </c>
      <c r="M6714" s="26" t="s">
        <v>9471</v>
      </c>
      <c r="O6714" s="16" t="s">
        <v>1149</v>
      </c>
      <c r="P6714" s="26" t="s">
        <v>188</v>
      </c>
      <c r="R6714" s="16" t="s">
        <v>139</v>
      </c>
      <c r="S6714" s="16" t="s">
        <v>4621</v>
      </c>
      <c r="T6714" s="22">
        <v>1.5589999999999999</v>
      </c>
      <c r="W6714" s="20" t="s">
        <v>43</v>
      </c>
      <c r="X6714" s="16" t="s">
        <v>44</v>
      </c>
      <c r="Z6714" s="24" t="s">
        <v>32</v>
      </c>
      <c r="AA6714" s="24" t="s">
        <v>32</v>
      </c>
      <c r="AB6714" s="24" t="s">
        <v>32</v>
      </c>
      <c r="AC6714" s="24" t="s">
        <v>32</v>
      </c>
      <c r="AD6714" s="24" t="s">
        <v>32</v>
      </c>
      <c r="AE6714" s="24" t="s">
        <v>32</v>
      </c>
      <c r="AF6714" s="24" t="s">
        <v>32</v>
      </c>
      <c r="AG6714" s="24" t="s">
        <v>32</v>
      </c>
      <c r="AH6714" s="24" t="s">
        <v>32</v>
      </c>
      <c r="AI6714" s="16" t="s">
        <v>9470</v>
      </c>
    </row>
    <row r="6715" spans="1:35" x14ac:dyDescent="0.25">
      <c r="A6715" s="17">
        <v>130216</v>
      </c>
      <c r="B6715" s="18">
        <v>3</v>
      </c>
      <c r="C6715" s="16" t="s">
        <v>73</v>
      </c>
      <c r="D6715" s="21">
        <v>43921</v>
      </c>
      <c r="E6715" s="16" t="s">
        <v>176</v>
      </c>
      <c r="F6715" s="21">
        <v>44279</v>
      </c>
      <c r="G6715" s="16" t="s">
        <v>75</v>
      </c>
      <c r="H6715" s="26" t="s">
        <v>98</v>
      </c>
      <c r="I6715" s="16" t="s">
        <v>159</v>
      </c>
      <c r="J6715" s="20" t="s">
        <v>148</v>
      </c>
      <c r="L6715" s="16" t="s">
        <v>149</v>
      </c>
      <c r="M6715" s="26" t="s">
        <v>9469</v>
      </c>
      <c r="O6715" s="16" t="s">
        <v>179</v>
      </c>
      <c r="P6715" s="26" t="s">
        <v>79</v>
      </c>
      <c r="R6715" s="16" t="s">
        <v>41</v>
      </c>
      <c r="S6715" s="16" t="s">
        <v>84</v>
      </c>
      <c r="T6715" s="22">
        <v>0.08</v>
      </c>
      <c r="W6715" s="20" t="s">
        <v>43</v>
      </c>
      <c r="X6715" s="16" t="s">
        <v>454</v>
      </c>
      <c r="Y6715" s="26" t="s">
        <v>9468</v>
      </c>
      <c r="Z6715" s="24" t="s">
        <v>32</v>
      </c>
      <c r="AA6715" s="24" t="s">
        <v>32</v>
      </c>
      <c r="AB6715" s="24" t="s">
        <v>32</v>
      </c>
      <c r="AC6715" s="24" t="s">
        <v>32</v>
      </c>
      <c r="AD6715" s="25">
        <v>0</v>
      </c>
      <c r="AE6715" s="25">
        <v>0</v>
      </c>
      <c r="AF6715" s="25">
        <v>262500</v>
      </c>
      <c r="AG6715" s="25">
        <v>0</v>
      </c>
      <c r="AH6715" s="25">
        <v>262500</v>
      </c>
      <c r="AI6715" s="16" t="s">
        <v>9467</v>
      </c>
    </row>
    <row r="6716" spans="1:35" x14ac:dyDescent="0.25">
      <c r="A6716" s="17">
        <v>130217</v>
      </c>
      <c r="B6716" s="18">
        <v>4</v>
      </c>
      <c r="C6716" s="16" t="s">
        <v>73</v>
      </c>
      <c r="D6716" s="21">
        <v>43922</v>
      </c>
      <c r="E6716" s="16" t="s">
        <v>529</v>
      </c>
      <c r="F6716" s="21">
        <v>44278</v>
      </c>
      <c r="G6716" s="16" t="s">
        <v>75</v>
      </c>
      <c r="H6716" s="26" t="s">
        <v>298</v>
      </c>
      <c r="I6716" s="16" t="s">
        <v>6031</v>
      </c>
      <c r="M6716" s="26" t="s">
        <v>9466</v>
      </c>
      <c r="O6716" s="16" t="s">
        <v>53</v>
      </c>
      <c r="P6716" s="26" t="s">
        <v>40</v>
      </c>
      <c r="R6716" s="16" t="s">
        <v>41</v>
      </c>
      <c r="S6716" s="16" t="s">
        <v>42</v>
      </c>
      <c r="T6716" s="23" t="s">
        <v>32</v>
      </c>
      <c r="W6716" s="20" t="s">
        <v>43</v>
      </c>
      <c r="Y6716" s="26" t="s">
        <v>6034</v>
      </c>
      <c r="Z6716" s="24" t="s">
        <v>32</v>
      </c>
      <c r="AA6716" s="24" t="s">
        <v>32</v>
      </c>
      <c r="AB6716" s="24" t="s">
        <v>32</v>
      </c>
      <c r="AC6716" s="24" t="s">
        <v>32</v>
      </c>
      <c r="AD6716" s="25">
        <v>20000</v>
      </c>
      <c r="AE6716" s="25">
        <v>0</v>
      </c>
      <c r="AF6716" s="25">
        <v>0</v>
      </c>
      <c r="AG6716" s="25">
        <v>0</v>
      </c>
      <c r="AH6716" s="25">
        <v>20000</v>
      </c>
      <c r="AI6716" s="16" t="s">
        <v>9465</v>
      </c>
    </row>
    <row r="6717" spans="1:35" x14ac:dyDescent="0.25">
      <c r="A6717" s="17">
        <v>130217.01</v>
      </c>
      <c r="B6717" s="18">
        <v>4</v>
      </c>
      <c r="C6717" s="16" t="s">
        <v>73</v>
      </c>
      <c r="D6717" s="21">
        <v>44106</v>
      </c>
      <c r="E6717" s="16" t="s">
        <v>486</v>
      </c>
      <c r="F6717" s="21">
        <v>44358</v>
      </c>
      <c r="G6717" s="16" t="s">
        <v>142</v>
      </c>
      <c r="H6717" s="26" t="s">
        <v>298</v>
      </c>
      <c r="I6717" s="16" t="s">
        <v>6031</v>
      </c>
      <c r="K6717" s="16" t="s">
        <v>6032</v>
      </c>
      <c r="L6717" s="16" t="s">
        <v>37</v>
      </c>
      <c r="M6717" s="26" t="s">
        <v>6033</v>
      </c>
      <c r="O6717" s="16" t="s">
        <v>179</v>
      </c>
      <c r="P6717" s="26" t="s">
        <v>79</v>
      </c>
      <c r="R6717" s="16" t="s">
        <v>41</v>
      </c>
      <c r="S6717" s="16" t="s">
        <v>84</v>
      </c>
      <c r="T6717" s="22">
        <v>0</v>
      </c>
      <c r="U6717" s="21">
        <v>44428</v>
      </c>
      <c r="W6717" s="20" t="s">
        <v>43</v>
      </c>
      <c r="X6717" s="16" t="s">
        <v>44</v>
      </c>
      <c r="Y6717" s="26" t="s">
        <v>6034</v>
      </c>
      <c r="Z6717" s="25">
        <v>0</v>
      </c>
      <c r="AA6717" s="25">
        <v>0</v>
      </c>
      <c r="AB6717" s="25">
        <v>37500</v>
      </c>
      <c r="AC6717" s="25">
        <v>0</v>
      </c>
      <c r="AD6717" s="25">
        <v>0</v>
      </c>
      <c r="AE6717" s="25">
        <v>0</v>
      </c>
      <c r="AF6717" s="25">
        <v>37500</v>
      </c>
      <c r="AG6717" s="25">
        <v>0</v>
      </c>
      <c r="AH6717" s="25">
        <v>37500</v>
      </c>
      <c r="AI6717" s="16" t="s">
        <v>6035</v>
      </c>
    </row>
    <row r="6718" spans="1:35" x14ac:dyDescent="0.25">
      <c r="A6718" s="17">
        <v>130218</v>
      </c>
      <c r="B6718" s="18">
        <v>1</v>
      </c>
      <c r="C6718" s="16" t="s">
        <v>474</v>
      </c>
      <c r="D6718" s="21">
        <v>43922</v>
      </c>
      <c r="E6718" s="16" t="s">
        <v>142</v>
      </c>
      <c r="F6718" s="21">
        <v>44344</v>
      </c>
      <c r="G6718" s="16" t="s">
        <v>142</v>
      </c>
      <c r="H6718" s="26" t="s">
        <v>196</v>
      </c>
      <c r="M6718" s="26" t="s">
        <v>6036</v>
      </c>
      <c r="O6718" s="16" t="s">
        <v>78</v>
      </c>
      <c r="T6718" s="23" t="s">
        <v>32</v>
      </c>
      <c r="W6718" s="20" t="s">
        <v>43</v>
      </c>
      <c r="Z6718" s="25">
        <v>0</v>
      </c>
      <c r="AA6718" s="25">
        <v>0</v>
      </c>
      <c r="AB6718" s="25">
        <v>-246500</v>
      </c>
      <c r="AC6718" s="25">
        <v>0</v>
      </c>
      <c r="AD6718" s="25">
        <v>0</v>
      </c>
      <c r="AE6718" s="25">
        <v>0</v>
      </c>
      <c r="AF6718" s="25">
        <v>328500</v>
      </c>
      <c r="AG6718" s="25">
        <v>0</v>
      </c>
      <c r="AH6718" s="25">
        <v>328500</v>
      </c>
      <c r="AI6718" s="16" t="s">
        <v>6037</v>
      </c>
    </row>
    <row r="6719" spans="1:35" x14ac:dyDescent="0.25">
      <c r="A6719" s="17">
        <v>130220</v>
      </c>
      <c r="B6719" s="18">
        <v>1</v>
      </c>
      <c r="C6719" s="16" t="s">
        <v>47</v>
      </c>
      <c r="D6719" s="21">
        <v>43928</v>
      </c>
      <c r="E6719" s="16" t="s">
        <v>33</v>
      </c>
      <c r="F6719" s="21">
        <v>44095</v>
      </c>
      <c r="G6719" s="16" t="s">
        <v>33</v>
      </c>
      <c r="H6719" s="26" t="s">
        <v>283</v>
      </c>
      <c r="I6719" s="16" t="s">
        <v>6038</v>
      </c>
      <c r="K6719" s="16" t="s">
        <v>6039</v>
      </c>
      <c r="L6719" s="16" t="s">
        <v>37</v>
      </c>
      <c r="M6719" s="26" t="s">
        <v>6040</v>
      </c>
      <c r="O6719" s="16" t="s">
        <v>1149</v>
      </c>
      <c r="P6719" s="26" t="s">
        <v>188</v>
      </c>
      <c r="T6719" s="22">
        <v>0.77</v>
      </c>
      <c r="W6719" s="20" t="s">
        <v>43</v>
      </c>
      <c r="X6719" s="16" t="s">
        <v>78</v>
      </c>
      <c r="Z6719" s="25">
        <v>0</v>
      </c>
      <c r="AA6719" s="25">
        <v>0</v>
      </c>
      <c r="AB6719" s="25">
        <v>0</v>
      </c>
      <c r="AC6719" s="25">
        <v>7500.1</v>
      </c>
      <c r="AD6719" s="25">
        <v>0</v>
      </c>
      <c r="AE6719" s="25">
        <v>0</v>
      </c>
      <c r="AF6719" s="25">
        <v>0</v>
      </c>
      <c r="AG6719" s="25">
        <v>84822.1</v>
      </c>
      <c r="AH6719" s="25">
        <v>84822.1</v>
      </c>
      <c r="AI6719" s="16" t="s">
        <v>6041</v>
      </c>
    </row>
    <row r="6720" spans="1:35" x14ac:dyDescent="0.25">
      <c r="A6720" s="17">
        <v>130221</v>
      </c>
      <c r="B6720" s="18">
        <v>1</v>
      </c>
      <c r="C6720" s="16" t="s">
        <v>47</v>
      </c>
      <c r="D6720" s="21">
        <v>43928</v>
      </c>
      <c r="E6720" s="16" t="s">
        <v>33</v>
      </c>
      <c r="F6720" s="21">
        <v>44188</v>
      </c>
      <c r="G6720" s="16" t="s">
        <v>33</v>
      </c>
      <c r="H6720" s="26" t="s">
        <v>283</v>
      </c>
      <c r="I6720" s="16" t="s">
        <v>6042</v>
      </c>
      <c r="K6720" s="16" t="s">
        <v>6043</v>
      </c>
      <c r="L6720" s="16" t="s">
        <v>37</v>
      </c>
      <c r="M6720" s="26" t="s">
        <v>6044</v>
      </c>
      <c r="O6720" s="16" t="s">
        <v>1149</v>
      </c>
      <c r="P6720" s="26" t="s">
        <v>188</v>
      </c>
      <c r="T6720" s="22">
        <v>2</v>
      </c>
      <c r="W6720" s="20" t="s">
        <v>43</v>
      </c>
      <c r="X6720" s="16" t="s">
        <v>44</v>
      </c>
      <c r="Z6720" s="25">
        <v>0</v>
      </c>
      <c r="AA6720" s="25">
        <v>0</v>
      </c>
      <c r="AB6720" s="25">
        <v>0</v>
      </c>
      <c r="AC6720" s="25">
        <v>1304.25</v>
      </c>
      <c r="AD6720" s="25">
        <v>0</v>
      </c>
      <c r="AE6720" s="25">
        <v>0</v>
      </c>
      <c r="AF6720" s="25">
        <v>0</v>
      </c>
      <c r="AG6720" s="25">
        <v>227978.25</v>
      </c>
      <c r="AH6720" s="25">
        <v>227978.25</v>
      </c>
      <c r="AI6720" s="16" t="s">
        <v>6045</v>
      </c>
    </row>
    <row r="6721" spans="1:35" x14ac:dyDescent="0.25">
      <c r="A6721" s="17">
        <v>130222</v>
      </c>
      <c r="B6721" s="18">
        <v>3</v>
      </c>
      <c r="C6721" s="16" t="s">
        <v>73</v>
      </c>
      <c r="D6721" s="21">
        <v>43928</v>
      </c>
      <c r="E6721" s="16" t="s">
        <v>1169</v>
      </c>
      <c r="F6721" s="21">
        <v>43928</v>
      </c>
      <c r="G6721" s="16" t="s">
        <v>1169</v>
      </c>
      <c r="H6721" s="26" t="s">
        <v>173</v>
      </c>
      <c r="M6721" s="26" t="s">
        <v>9464</v>
      </c>
      <c r="O6721" s="16" t="s">
        <v>1171</v>
      </c>
      <c r="P6721" s="26" t="s">
        <v>1062</v>
      </c>
      <c r="T6721" s="23" t="s">
        <v>32</v>
      </c>
      <c r="W6721" s="20" t="s">
        <v>43</v>
      </c>
      <c r="Z6721" s="24" t="s">
        <v>32</v>
      </c>
      <c r="AA6721" s="24" t="s">
        <v>32</v>
      </c>
      <c r="AB6721" s="24" t="s">
        <v>32</v>
      </c>
      <c r="AC6721" s="24" t="s">
        <v>32</v>
      </c>
      <c r="AD6721" s="25">
        <v>0</v>
      </c>
      <c r="AE6721" s="25">
        <v>0</v>
      </c>
      <c r="AF6721" s="25">
        <v>1000000</v>
      </c>
      <c r="AG6721" s="25">
        <v>0</v>
      </c>
      <c r="AH6721" s="25">
        <v>1000000</v>
      </c>
      <c r="AI6721" s="16" t="s">
        <v>9463</v>
      </c>
    </row>
    <row r="6722" spans="1:35" ht="45" x14ac:dyDescent="0.25">
      <c r="A6722" s="17">
        <v>130223</v>
      </c>
      <c r="B6722" s="18">
        <v>3</v>
      </c>
      <c r="C6722" s="16" t="s">
        <v>73</v>
      </c>
      <c r="D6722" s="21">
        <v>43929</v>
      </c>
      <c r="E6722" s="16" t="s">
        <v>2469</v>
      </c>
      <c r="F6722" s="21">
        <v>44008</v>
      </c>
      <c r="G6722" s="16" t="s">
        <v>6046</v>
      </c>
      <c r="H6722" s="26" t="s">
        <v>304</v>
      </c>
      <c r="I6722" s="16" t="s">
        <v>1518</v>
      </c>
      <c r="J6722" s="20" t="s">
        <v>1518</v>
      </c>
      <c r="M6722" s="26" t="s">
        <v>6047</v>
      </c>
      <c r="N6722" s="26" t="s">
        <v>6048</v>
      </c>
      <c r="O6722" s="16" t="s">
        <v>1520</v>
      </c>
      <c r="P6722" s="26" t="s">
        <v>138</v>
      </c>
      <c r="R6722" s="16" t="s">
        <v>139</v>
      </c>
      <c r="S6722" s="16" t="s">
        <v>42</v>
      </c>
      <c r="T6722" s="23" t="s">
        <v>32</v>
      </c>
      <c r="U6722" s="21">
        <v>44645</v>
      </c>
      <c r="W6722" s="20" t="s">
        <v>43</v>
      </c>
      <c r="Z6722" s="25">
        <v>87800</v>
      </c>
      <c r="AA6722" s="25">
        <v>0</v>
      </c>
      <c r="AB6722" s="25">
        <v>0</v>
      </c>
      <c r="AC6722" s="25">
        <v>0</v>
      </c>
      <c r="AD6722" s="25">
        <v>87800</v>
      </c>
      <c r="AE6722" s="25">
        <v>0</v>
      </c>
      <c r="AF6722" s="25">
        <v>0</v>
      </c>
      <c r="AG6722" s="25">
        <v>0</v>
      </c>
      <c r="AH6722" s="25">
        <v>87800</v>
      </c>
      <c r="AI6722" s="16" t="s">
        <v>6049</v>
      </c>
    </row>
    <row r="6723" spans="1:35" ht="30" x14ac:dyDescent="0.25">
      <c r="A6723" s="17">
        <v>130224</v>
      </c>
      <c r="B6723" s="18">
        <v>3</v>
      </c>
      <c r="C6723" s="16" t="s">
        <v>73</v>
      </c>
      <c r="D6723" s="21">
        <v>43929</v>
      </c>
      <c r="E6723" s="16" t="s">
        <v>2240</v>
      </c>
      <c r="F6723" s="21">
        <v>44294</v>
      </c>
      <c r="G6723" s="16" t="s">
        <v>832</v>
      </c>
      <c r="H6723" s="26" t="s">
        <v>49</v>
      </c>
      <c r="I6723" s="16" t="s">
        <v>6050</v>
      </c>
      <c r="K6723" s="16" t="s">
        <v>2703</v>
      </c>
      <c r="L6723" s="16" t="s">
        <v>37</v>
      </c>
      <c r="M6723" s="26" t="s">
        <v>6051</v>
      </c>
      <c r="N6723" s="26" t="s">
        <v>2244</v>
      </c>
      <c r="O6723" s="16" t="s">
        <v>1139</v>
      </c>
      <c r="P6723" s="26" t="s">
        <v>1140</v>
      </c>
      <c r="T6723" s="22">
        <v>0.01</v>
      </c>
      <c r="W6723" s="20" t="s">
        <v>43</v>
      </c>
      <c r="X6723" s="16" t="s">
        <v>44</v>
      </c>
      <c r="Z6723" s="25">
        <v>15000</v>
      </c>
      <c r="AA6723" s="25">
        <v>0</v>
      </c>
      <c r="AB6723" s="25">
        <v>255500</v>
      </c>
      <c r="AC6723" s="25">
        <v>0</v>
      </c>
      <c r="AD6723" s="25">
        <v>15000</v>
      </c>
      <c r="AE6723" s="25">
        <v>0</v>
      </c>
      <c r="AF6723" s="25">
        <v>255500</v>
      </c>
      <c r="AG6723" s="25">
        <v>0</v>
      </c>
      <c r="AH6723" s="25">
        <v>270500</v>
      </c>
      <c r="AI6723" s="16" t="s">
        <v>6052</v>
      </c>
    </row>
    <row r="6724" spans="1:35" x14ac:dyDescent="0.25">
      <c r="A6724" s="17">
        <v>130225</v>
      </c>
      <c r="B6724" s="18">
        <v>3</v>
      </c>
      <c r="C6724" s="16" t="s">
        <v>31</v>
      </c>
      <c r="D6724" s="21">
        <v>43929</v>
      </c>
      <c r="E6724" s="16" t="s">
        <v>176</v>
      </c>
      <c r="F6724" s="21">
        <v>44006</v>
      </c>
      <c r="G6724" s="16" t="s">
        <v>109</v>
      </c>
      <c r="H6724" s="26" t="s">
        <v>766</v>
      </c>
      <c r="I6724" s="16" t="s">
        <v>4095</v>
      </c>
      <c r="J6724" s="20" t="s">
        <v>148</v>
      </c>
      <c r="L6724" s="16" t="s">
        <v>149</v>
      </c>
      <c r="M6724" s="26" t="s">
        <v>6053</v>
      </c>
      <c r="O6724" s="16" t="s">
        <v>151</v>
      </c>
      <c r="P6724" s="26" t="s">
        <v>757</v>
      </c>
      <c r="T6724" s="22">
        <v>53.05</v>
      </c>
      <c r="U6724" s="21">
        <v>43966</v>
      </c>
      <c r="W6724" s="20" t="s">
        <v>43</v>
      </c>
      <c r="Z6724" s="25">
        <v>0</v>
      </c>
      <c r="AA6724" s="25">
        <v>0</v>
      </c>
      <c r="AB6724" s="25">
        <v>296082</v>
      </c>
      <c r="AC6724" s="25">
        <v>0</v>
      </c>
      <c r="AD6724" s="25">
        <v>0</v>
      </c>
      <c r="AE6724" s="25">
        <v>0</v>
      </c>
      <c r="AF6724" s="25">
        <v>296082</v>
      </c>
      <c r="AG6724" s="25">
        <v>0</v>
      </c>
      <c r="AH6724" s="25">
        <v>296082</v>
      </c>
      <c r="AI6724" s="16" t="s">
        <v>6054</v>
      </c>
    </row>
    <row r="6725" spans="1:35" x14ac:dyDescent="0.25">
      <c r="A6725" s="17">
        <v>130226</v>
      </c>
      <c r="B6725" s="18">
        <v>2</v>
      </c>
      <c r="C6725" s="16" t="s">
        <v>73</v>
      </c>
      <c r="D6725" s="21">
        <v>43929</v>
      </c>
      <c r="E6725" s="16" t="s">
        <v>33</v>
      </c>
      <c r="F6725" s="21">
        <v>44097</v>
      </c>
      <c r="G6725" s="16" t="s">
        <v>56</v>
      </c>
      <c r="H6725" s="26" t="s">
        <v>920</v>
      </c>
      <c r="I6725" s="16" t="s">
        <v>9462</v>
      </c>
      <c r="K6725" s="16" t="s">
        <v>9461</v>
      </c>
      <c r="L6725" s="16" t="s">
        <v>37</v>
      </c>
      <c r="M6725" s="26" t="s">
        <v>9460</v>
      </c>
      <c r="O6725" s="16" t="s">
        <v>1149</v>
      </c>
      <c r="P6725" s="26" t="s">
        <v>188</v>
      </c>
      <c r="R6725" s="16" t="s">
        <v>139</v>
      </c>
      <c r="S6725" s="16" t="s">
        <v>4621</v>
      </c>
      <c r="T6725" s="22">
        <v>5.19</v>
      </c>
      <c r="W6725" s="20" t="s">
        <v>43</v>
      </c>
      <c r="X6725" s="16" t="s">
        <v>44</v>
      </c>
      <c r="Z6725" s="24" t="s">
        <v>32</v>
      </c>
      <c r="AA6725" s="24" t="s">
        <v>32</v>
      </c>
      <c r="AB6725" s="24" t="s">
        <v>32</v>
      </c>
      <c r="AC6725" s="24" t="s">
        <v>32</v>
      </c>
      <c r="AD6725" s="24" t="s">
        <v>32</v>
      </c>
      <c r="AE6725" s="24" t="s">
        <v>32</v>
      </c>
      <c r="AF6725" s="24" t="s">
        <v>32</v>
      </c>
      <c r="AG6725" s="24" t="s">
        <v>32</v>
      </c>
      <c r="AH6725" s="24" t="s">
        <v>32</v>
      </c>
      <c r="AI6725" s="16" t="s">
        <v>9459</v>
      </c>
    </row>
    <row r="6726" spans="1:35" x14ac:dyDescent="0.25">
      <c r="A6726" s="17">
        <v>130227</v>
      </c>
      <c r="B6726" s="18">
        <v>1</v>
      </c>
      <c r="C6726" s="16" t="s">
        <v>73</v>
      </c>
      <c r="D6726" s="21">
        <v>43930</v>
      </c>
      <c r="E6726" s="16" t="s">
        <v>529</v>
      </c>
      <c r="F6726" s="21">
        <v>44278</v>
      </c>
      <c r="G6726" s="16" t="s">
        <v>75</v>
      </c>
      <c r="H6726" s="26" t="s">
        <v>320</v>
      </c>
      <c r="I6726" s="16" t="s">
        <v>614</v>
      </c>
      <c r="J6726" s="20" t="s">
        <v>116</v>
      </c>
      <c r="L6726" s="16" t="s">
        <v>116</v>
      </c>
      <c r="M6726" s="26" t="s">
        <v>9458</v>
      </c>
      <c r="O6726" s="16" t="s">
        <v>53</v>
      </c>
      <c r="P6726" s="26" t="s">
        <v>40</v>
      </c>
      <c r="R6726" s="16" t="s">
        <v>41</v>
      </c>
      <c r="S6726" s="16" t="s">
        <v>42</v>
      </c>
      <c r="T6726" s="22">
        <v>0.01</v>
      </c>
      <c r="W6726" s="20" t="s">
        <v>43</v>
      </c>
      <c r="X6726" s="16" t="s">
        <v>78</v>
      </c>
      <c r="Y6726" s="26" t="s">
        <v>9457</v>
      </c>
      <c r="Z6726" s="24" t="s">
        <v>32</v>
      </c>
      <c r="AA6726" s="24" t="s">
        <v>32</v>
      </c>
      <c r="AB6726" s="24" t="s">
        <v>32</v>
      </c>
      <c r="AC6726" s="24" t="s">
        <v>32</v>
      </c>
      <c r="AD6726" s="25">
        <v>40000</v>
      </c>
      <c r="AE6726" s="25">
        <v>0</v>
      </c>
      <c r="AF6726" s="25">
        <v>0</v>
      </c>
      <c r="AG6726" s="25">
        <v>0</v>
      </c>
      <c r="AH6726" s="25">
        <v>40000</v>
      </c>
      <c r="AI6726" s="16" t="s">
        <v>9456</v>
      </c>
    </row>
    <row r="6727" spans="1:35" x14ac:dyDescent="0.25">
      <c r="A6727" s="17">
        <v>130228</v>
      </c>
      <c r="B6727" s="18">
        <v>2</v>
      </c>
      <c r="C6727" s="16" t="s">
        <v>31</v>
      </c>
      <c r="D6727" s="21">
        <v>43930</v>
      </c>
      <c r="E6727" s="16" t="s">
        <v>109</v>
      </c>
      <c r="F6727" s="21">
        <v>44260</v>
      </c>
      <c r="G6727" s="16" t="s">
        <v>75</v>
      </c>
      <c r="H6727" s="26" t="s">
        <v>206</v>
      </c>
      <c r="I6727" s="16" t="s">
        <v>6055</v>
      </c>
      <c r="K6727" s="16" t="s">
        <v>6056</v>
      </c>
      <c r="L6727" s="16" t="s">
        <v>37</v>
      </c>
      <c r="M6727" s="26" t="s">
        <v>6057</v>
      </c>
      <c r="O6727" s="16" t="s">
        <v>39</v>
      </c>
      <c r="P6727" s="26" t="s">
        <v>40</v>
      </c>
      <c r="R6727" s="16" t="s">
        <v>41</v>
      </c>
      <c r="S6727" s="16" t="s">
        <v>42</v>
      </c>
      <c r="T6727" s="22">
        <v>1.06E-2</v>
      </c>
      <c r="W6727" s="20" t="s">
        <v>43</v>
      </c>
      <c r="X6727" s="16" t="s">
        <v>44</v>
      </c>
      <c r="Y6727" s="26" t="s">
        <v>6058</v>
      </c>
      <c r="Z6727" s="25">
        <v>0</v>
      </c>
      <c r="AA6727" s="25">
        <v>0</v>
      </c>
      <c r="AB6727" s="25">
        <v>609936.59</v>
      </c>
      <c r="AC6727" s="25">
        <v>0</v>
      </c>
      <c r="AD6727" s="25">
        <v>0</v>
      </c>
      <c r="AE6727" s="25">
        <v>0</v>
      </c>
      <c r="AF6727" s="25">
        <v>616075.29</v>
      </c>
      <c r="AG6727" s="25">
        <v>0</v>
      </c>
      <c r="AH6727" s="25">
        <v>616075.29</v>
      </c>
      <c r="AI6727" s="16" t="s">
        <v>6059</v>
      </c>
    </row>
    <row r="6728" spans="1:35" ht="45" x14ac:dyDescent="0.25">
      <c r="A6728" s="17">
        <v>130229</v>
      </c>
      <c r="B6728" s="18">
        <v>4</v>
      </c>
      <c r="C6728" s="16" t="s">
        <v>73</v>
      </c>
      <c r="D6728" s="21">
        <v>43930</v>
      </c>
      <c r="E6728" s="16" t="s">
        <v>1409</v>
      </c>
      <c r="F6728" s="21">
        <v>44215</v>
      </c>
      <c r="G6728" s="16" t="s">
        <v>75</v>
      </c>
      <c r="H6728" s="26" t="s">
        <v>126</v>
      </c>
      <c r="M6728" s="26" t="s">
        <v>6060</v>
      </c>
      <c r="N6728" s="26" t="s">
        <v>6061</v>
      </c>
      <c r="O6728" s="16" t="s">
        <v>60</v>
      </c>
      <c r="P6728" s="26" t="s">
        <v>443</v>
      </c>
      <c r="R6728" s="16" t="s">
        <v>139</v>
      </c>
      <c r="S6728" s="16" t="s">
        <v>84</v>
      </c>
      <c r="T6728" s="23" t="s">
        <v>32</v>
      </c>
      <c r="W6728" s="20" t="s">
        <v>43</v>
      </c>
      <c r="X6728" s="16" t="s">
        <v>78</v>
      </c>
      <c r="Z6728" s="25">
        <v>0</v>
      </c>
      <c r="AA6728" s="25">
        <v>0</v>
      </c>
      <c r="AB6728" s="25">
        <v>0</v>
      </c>
      <c r="AC6728" s="25">
        <v>0</v>
      </c>
      <c r="AD6728" s="25">
        <v>0</v>
      </c>
      <c r="AE6728" s="25">
        <v>0</v>
      </c>
      <c r="AF6728" s="25">
        <v>0</v>
      </c>
      <c r="AG6728" s="25">
        <v>0</v>
      </c>
      <c r="AH6728" s="25">
        <v>0</v>
      </c>
      <c r="AI6728" s="16" t="s">
        <v>6062</v>
      </c>
    </row>
    <row r="6729" spans="1:35" ht="30" x14ac:dyDescent="0.25">
      <c r="A6729" s="17">
        <v>130230</v>
      </c>
      <c r="B6729" s="18">
        <v>1</v>
      </c>
      <c r="C6729" s="16" t="s">
        <v>73</v>
      </c>
      <c r="D6729" s="21">
        <v>43930</v>
      </c>
      <c r="E6729" s="16" t="s">
        <v>4541</v>
      </c>
      <c r="F6729" s="21">
        <v>44091</v>
      </c>
      <c r="G6729" s="16" t="s">
        <v>4541</v>
      </c>
      <c r="H6729" s="26" t="s">
        <v>1163</v>
      </c>
      <c r="M6729" s="26" t="s">
        <v>6063</v>
      </c>
      <c r="O6729" s="16" t="s">
        <v>4543</v>
      </c>
      <c r="T6729" s="23" t="s">
        <v>32</v>
      </c>
      <c r="W6729" s="20" t="s">
        <v>43</v>
      </c>
      <c r="Z6729" s="25">
        <v>0</v>
      </c>
      <c r="AA6729" s="25">
        <v>0</v>
      </c>
      <c r="AB6729" s="25">
        <v>9022</v>
      </c>
      <c r="AC6729" s="25">
        <v>0</v>
      </c>
      <c r="AD6729" s="25">
        <v>0</v>
      </c>
      <c r="AE6729" s="25">
        <v>0</v>
      </c>
      <c r="AF6729" s="25">
        <v>302775</v>
      </c>
      <c r="AG6729" s="25">
        <v>0</v>
      </c>
      <c r="AH6729" s="25">
        <v>302775</v>
      </c>
      <c r="AI6729" s="16" t="s">
        <v>6064</v>
      </c>
    </row>
    <row r="6730" spans="1:35" x14ac:dyDescent="0.25">
      <c r="A6730" s="17">
        <v>130231</v>
      </c>
      <c r="B6730" s="18">
        <v>4</v>
      </c>
      <c r="C6730" s="16" t="s">
        <v>73</v>
      </c>
      <c r="D6730" s="21">
        <v>43930</v>
      </c>
      <c r="E6730" s="16" t="s">
        <v>1409</v>
      </c>
      <c r="F6730" s="21">
        <v>44215</v>
      </c>
      <c r="G6730" s="16" t="s">
        <v>75</v>
      </c>
      <c r="H6730" s="26" t="s">
        <v>126</v>
      </c>
      <c r="M6730" s="26" t="s">
        <v>6065</v>
      </c>
      <c r="N6730" s="26" t="s">
        <v>6066</v>
      </c>
      <c r="O6730" s="16" t="s">
        <v>60</v>
      </c>
      <c r="P6730" s="26" t="s">
        <v>1444</v>
      </c>
      <c r="T6730" s="22">
        <v>0</v>
      </c>
      <c r="W6730" s="20" t="s">
        <v>43</v>
      </c>
      <c r="X6730" s="16" t="s">
        <v>140</v>
      </c>
      <c r="Z6730" s="25">
        <v>7000</v>
      </c>
      <c r="AA6730" s="25">
        <v>0</v>
      </c>
      <c r="AB6730" s="25">
        <v>0</v>
      </c>
      <c r="AC6730" s="25">
        <v>0</v>
      </c>
      <c r="AD6730" s="25">
        <v>7000</v>
      </c>
      <c r="AE6730" s="25">
        <v>0</v>
      </c>
      <c r="AF6730" s="25">
        <v>0</v>
      </c>
      <c r="AG6730" s="25">
        <v>0</v>
      </c>
      <c r="AH6730" s="25">
        <v>7000</v>
      </c>
      <c r="AI6730" s="16" t="s">
        <v>6067</v>
      </c>
    </row>
    <row r="6731" spans="1:35" x14ac:dyDescent="0.25">
      <c r="A6731" s="17">
        <v>130232</v>
      </c>
      <c r="B6731" s="18">
        <v>1</v>
      </c>
      <c r="C6731" s="16" t="s">
        <v>31</v>
      </c>
      <c r="D6731" s="21">
        <v>43930</v>
      </c>
      <c r="E6731" s="16" t="s">
        <v>33</v>
      </c>
      <c r="F6731" s="21">
        <v>44097</v>
      </c>
      <c r="G6731" s="16" t="s">
        <v>56</v>
      </c>
      <c r="H6731" s="26" t="s">
        <v>643</v>
      </c>
      <c r="I6731" s="16" t="s">
        <v>6068</v>
      </c>
      <c r="K6731" s="16" t="s">
        <v>6069</v>
      </c>
      <c r="L6731" s="16" t="s">
        <v>37</v>
      </c>
      <c r="M6731" s="26" t="s">
        <v>6070</v>
      </c>
      <c r="O6731" s="16" t="s">
        <v>1149</v>
      </c>
      <c r="P6731" s="26" t="s">
        <v>188</v>
      </c>
      <c r="T6731" s="22">
        <v>4.59</v>
      </c>
      <c r="W6731" s="20" t="s">
        <v>43</v>
      </c>
      <c r="X6731" s="16" t="s">
        <v>44</v>
      </c>
      <c r="Z6731" s="25">
        <v>0</v>
      </c>
      <c r="AA6731" s="25">
        <v>0</v>
      </c>
      <c r="AB6731" s="25">
        <v>0</v>
      </c>
      <c r="AC6731" s="25">
        <v>444920</v>
      </c>
      <c r="AD6731" s="25">
        <v>0</v>
      </c>
      <c r="AE6731" s="25">
        <v>0</v>
      </c>
      <c r="AF6731" s="25">
        <v>0</v>
      </c>
      <c r="AG6731" s="25">
        <v>444920</v>
      </c>
      <c r="AH6731" s="25">
        <v>444920</v>
      </c>
      <c r="AI6731" s="16" t="s">
        <v>6071</v>
      </c>
    </row>
    <row r="6732" spans="1:35" ht="30" x14ac:dyDescent="0.25">
      <c r="A6732" s="17">
        <v>130233</v>
      </c>
      <c r="B6732" s="18">
        <v>4</v>
      </c>
      <c r="C6732" s="16" t="s">
        <v>73</v>
      </c>
      <c r="D6732" s="21">
        <v>43931</v>
      </c>
      <c r="E6732" s="16" t="s">
        <v>1409</v>
      </c>
      <c r="F6732" s="21">
        <v>44217</v>
      </c>
      <c r="G6732" s="16" t="s">
        <v>75</v>
      </c>
      <c r="H6732" s="26" t="s">
        <v>126</v>
      </c>
      <c r="I6732" s="16" t="s">
        <v>4170</v>
      </c>
      <c r="J6732" s="20" t="s">
        <v>116</v>
      </c>
      <c r="L6732" s="16" t="s">
        <v>116</v>
      </c>
      <c r="M6732" s="26" t="s">
        <v>6072</v>
      </c>
      <c r="N6732" s="26" t="s">
        <v>6073</v>
      </c>
      <c r="O6732" s="16" t="s">
        <v>60</v>
      </c>
      <c r="P6732" s="26" t="s">
        <v>1444</v>
      </c>
      <c r="T6732" s="22">
        <v>0.02</v>
      </c>
      <c r="W6732" s="20" t="s">
        <v>43</v>
      </c>
      <c r="X6732" s="16" t="s">
        <v>78</v>
      </c>
      <c r="Z6732" s="25">
        <v>23950</v>
      </c>
      <c r="AA6732" s="25">
        <v>0</v>
      </c>
      <c r="AB6732" s="25">
        <v>0</v>
      </c>
      <c r="AC6732" s="25">
        <v>0</v>
      </c>
      <c r="AD6732" s="25">
        <v>23950</v>
      </c>
      <c r="AE6732" s="25">
        <v>0</v>
      </c>
      <c r="AF6732" s="25">
        <v>0</v>
      </c>
      <c r="AG6732" s="25">
        <v>0</v>
      </c>
      <c r="AH6732" s="25">
        <v>23950</v>
      </c>
      <c r="AI6732" s="16" t="s">
        <v>6074</v>
      </c>
    </row>
    <row r="6733" spans="1:35" x14ac:dyDescent="0.25">
      <c r="A6733" s="17">
        <v>130234</v>
      </c>
      <c r="B6733" s="18">
        <v>2</v>
      </c>
      <c r="C6733" s="16" t="s">
        <v>73</v>
      </c>
      <c r="D6733" s="21">
        <v>43934</v>
      </c>
      <c r="E6733" s="16" t="s">
        <v>142</v>
      </c>
      <c r="F6733" s="21">
        <v>43935</v>
      </c>
      <c r="G6733" s="16" t="s">
        <v>109</v>
      </c>
      <c r="H6733" s="26" t="s">
        <v>1336</v>
      </c>
      <c r="M6733" s="26" t="s">
        <v>6075</v>
      </c>
      <c r="O6733" s="16" t="s">
        <v>151</v>
      </c>
      <c r="P6733" s="26" t="s">
        <v>198</v>
      </c>
      <c r="T6733" s="23" t="s">
        <v>32</v>
      </c>
      <c r="W6733" s="20" t="s">
        <v>43</v>
      </c>
      <c r="Z6733" s="25">
        <v>0</v>
      </c>
      <c r="AA6733" s="25">
        <v>0</v>
      </c>
      <c r="AB6733" s="25">
        <v>20999</v>
      </c>
      <c r="AC6733" s="25">
        <v>0</v>
      </c>
      <c r="AD6733" s="25">
        <v>0</v>
      </c>
      <c r="AE6733" s="25">
        <v>0</v>
      </c>
      <c r="AF6733" s="25">
        <v>21000</v>
      </c>
      <c r="AG6733" s="25">
        <v>0</v>
      </c>
      <c r="AH6733" s="25">
        <v>21000</v>
      </c>
      <c r="AI6733" s="16" t="s">
        <v>6076</v>
      </c>
    </row>
    <row r="6734" spans="1:35" x14ac:dyDescent="0.25">
      <c r="A6734" s="17">
        <v>130235</v>
      </c>
      <c r="B6734" s="18">
        <v>3</v>
      </c>
      <c r="C6734" s="16" t="s">
        <v>31</v>
      </c>
      <c r="D6734" s="21">
        <v>43935</v>
      </c>
      <c r="E6734" s="16" t="s">
        <v>176</v>
      </c>
      <c r="F6734" s="21">
        <v>44279</v>
      </c>
      <c r="G6734" s="16" t="s">
        <v>75</v>
      </c>
      <c r="H6734" s="26" t="s">
        <v>98</v>
      </c>
      <c r="I6734" s="16" t="s">
        <v>683</v>
      </c>
      <c r="J6734" s="20" t="s">
        <v>148</v>
      </c>
      <c r="L6734" s="16" t="s">
        <v>149</v>
      </c>
      <c r="M6734" s="26" t="s">
        <v>6077</v>
      </c>
      <c r="O6734" s="16" t="s">
        <v>179</v>
      </c>
      <c r="P6734" s="26" t="s">
        <v>79</v>
      </c>
      <c r="R6734" s="16" t="s">
        <v>41</v>
      </c>
      <c r="S6734" s="16" t="s">
        <v>84</v>
      </c>
      <c r="T6734" s="22">
        <v>0.03</v>
      </c>
      <c r="W6734" s="20" t="s">
        <v>43</v>
      </c>
      <c r="X6734" s="16" t="s">
        <v>454</v>
      </c>
      <c r="Y6734" s="26" t="s">
        <v>6078</v>
      </c>
      <c r="Z6734" s="25">
        <v>0</v>
      </c>
      <c r="AA6734" s="25">
        <v>0</v>
      </c>
      <c r="AB6734" s="25">
        <v>2621366</v>
      </c>
      <c r="AC6734" s="25">
        <v>0</v>
      </c>
      <c r="AD6734" s="25">
        <v>0</v>
      </c>
      <c r="AE6734" s="25">
        <v>0</v>
      </c>
      <c r="AF6734" s="25">
        <v>2712866</v>
      </c>
      <c r="AG6734" s="25">
        <v>0</v>
      </c>
      <c r="AH6734" s="25">
        <v>2712866</v>
      </c>
      <c r="AI6734" s="16" t="s">
        <v>6079</v>
      </c>
    </row>
    <row r="6735" spans="1:35" x14ac:dyDescent="0.25">
      <c r="A6735" s="17">
        <v>130236</v>
      </c>
      <c r="B6735" s="18">
        <v>3</v>
      </c>
      <c r="C6735" s="16" t="s">
        <v>474</v>
      </c>
      <c r="D6735" s="21">
        <v>43936</v>
      </c>
      <c r="E6735" s="16" t="s">
        <v>176</v>
      </c>
      <c r="F6735" s="21">
        <v>44301</v>
      </c>
      <c r="G6735" s="16" t="s">
        <v>32</v>
      </c>
      <c r="H6735" s="26" t="s">
        <v>434</v>
      </c>
      <c r="I6735" s="16" t="s">
        <v>683</v>
      </c>
      <c r="J6735" s="20" t="s">
        <v>148</v>
      </c>
      <c r="L6735" s="16" t="s">
        <v>149</v>
      </c>
      <c r="M6735" s="26" t="s">
        <v>6080</v>
      </c>
      <c r="O6735" s="16" t="s">
        <v>151</v>
      </c>
      <c r="P6735" s="26" t="s">
        <v>1347</v>
      </c>
      <c r="T6735" s="22">
        <v>0</v>
      </c>
      <c r="U6735" s="21">
        <v>44008</v>
      </c>
      <c r="W6735" s="20" t="s">
        <v>43</v>
      </c>
      <c r="X6735" s="16" t="s">
        <v>454</v>
      </c>
      <c r="Z6735" s="25">
        <v>0</v>
      </c>
      <c r="AA6735" s="25">
        <v>0</v>
      </c>
      <c r="AB6735" s="25">
        <v>46725</v>
      </c>
      <c r="AC6735" s="25">
        <v>0</v>
      </c>
      <c r="AD6735" s="25">
        <v>0</v>
      </c>
      <c r="AE6735" s="25">
        <v>0</v>
      </c>
      <c r="AF6735" s="25">
        <v>46725</v>
      </c>
      <c r="AG6735" s="25">
        <v>0</v>
      </c>
      <c r="AH6735" s="25">
        <v>46725</v>
      </c>
      <c r="AI6735" s="16" t="s">
        <v>6081</v>
      </c>
    </row>
    <row r="6736" spans="1:35" x14ac:dyDescent="0.25">
      <c r="A6736" s="17">
        <v>130238</v>
      </c>
      <c r="B6736" s="18">
        <v>2</v>
      </c>
      <c r="C6736" s="16" t="s">
        <v>73</v>
      </c>
      <c r="D6736" s="21">
        <v>43936</v>
      </c>
      <c r="E6736" s="16" t="s">
        <v>2262</v>
      </c>
      <c r="F6736" s="21">
        <v>43936</v>
      </c>
      <c r="G6736" s="16" t="s">
        <v>2262</v>
      </c>
      <c r="H6736" s="26" t="s">
        <v>383</v>
      </c>
      <c r="M6736" s="26" t="s">
        <v>6082</v>
      </c>
      <c r="O6736" s="16" t="s">
        <v>1171</v>
      </c>
      <c r="P6736" s="26" t="s">
        <v>1062</v>
      </c>
      <c r="T6736" s="23" t="s">
        <v>32</v>
      </c>
      <c r="W6736" s="20" t="s">
        <v>43</v>
      </c>
      <c r="Z6736" s="25">
        <v>0</v>
      </c>
      <c r="AA6736" s="25">
        <v>0</v>
      </c>
      <c r="AB6736" s="25">
        <v>0</v>
      </c>
      <c r="AC6736" s="25">
        <v>0</v>
      </c>
      <c r="AD6736" s="25">
        <v>0</v>
      </c>
      <c r="AE6736" s="25">
        <v>0</v>
      </c>
      <c r="AF6736" s="25">
        <v>30000</v>
      </c>
      <c r="AG6736" s="25">
        <v>0</v>
      </c>
      <c r="AH6736" s="25">
        <v>30000</v>
      </c>
      <c r="AI6736" s="16" t="s">
        <v>6083</v>
      </c>
    </row>
    <row r="6737" spans="1:35" x14ac:dyDescent="0.25">
      <c r="A6737" s="17">
        <v>130240</v>
      </c>
      <c r="B6737" s="18">
        <v>4</v>
      </c>
      <c r="C6737" s="16" t="s">
        <v>73</v>
      </c>
      <c r="D6737" s="21">
        <v>43938</v>
      </c>
      <c r="E6737" s="16" t="s">
        <v>4541</v>
      </c>
      <c r="F6737" s="21">
        <v>43938</v>
      </c>
      <c r="G6737" s="16" t="s">
        <v>4541</v>
      </c>
      <c r="H6737" s="26" t="s">
        <v>186</v>
      </c>
      <c r="M6737" s="26" t="s">
        <v>9455</v>
      </c>
      <c r="O6737" s="16" t="s">
        <v>4543</v>
      </c>
      <c r="T6737" s="23" t="s">
        <v>32</v>
      </c>
      <c r="W6737" s="20" t="s">
        <v>43</v>
      </c>
      <c r="Z6737" s="24" t="s">
        <v>32</v>
      </c>
      <c r="AA6737" s="24" t="s">
        <v>32</v>
      </c>
      <c r="AB6737" s="24" t="s">
        <v>32</v>
      </c>
      <c r="AC6737" s="24" t="s">
        <v>32</v>
      </c>
      <c r="AD6737" s="25">
        <v>0</v>
      </c>
      <c r="AE6737" s="25">
        <v>0</v>
      </c>
      <c r="AF6737" s="25">
        <v>2508312</v>
      </c>
      <c r="AG6737" s="25">
        <v>0</v>
      </c>
      <c r="AH6737" s="25">
        <v>2508312</v>
      </c>
      <c r="AI6737" s="16" t="s">
        <v>9454</v>
      </c>
    </row>
    <row r="6738" spans="1:35" x14ac:dyDescent="0.25">
      <c r="A6738" s="17">
        <v>130241</v>
      </c>
      <c r="B6738" s="18">
        <v>1</v>
      </c>
      <c r="C6738" s="16" t="s">
        <v>73</v>
      </c>
      <c r="D6738" s="21">
        <v>43938</v>
      </c>
      <c r="E6738" s="16" t="s">
        <v>1169</v>
      </c>
      <c r="F6738" s="21">
        <v>43938</v>
      </c>
      <c r="G6738" s="16" t="s">
        <v>1169</v>
      </c>
      <c r="H6738" s="26" t="s">
        <v>182</v>
      </c>
      <c r="M6738" s="26" t="s">
        <v>6084</v>
      </c>
      <c r="O6738" s="16" t="s">
        <v>1171</v>
      </c>
      <c r="P6738" s="26" t="s">
        <v>1062</v>
      </c>
      <c r="T6738" s="23" t="s">
        <v>32</v>
      </c>
      <c r="W6738" s="20" t="s">
        <v>43</v>
      </c>
      <c r="Z6738" s="25">
        <v>0</v>
      </c>
      <c r="AA6738" s="25">
        <v>0</v>
      </c>
      <c r="AB6738" s="25">
        <v>1303500</v>
      </c>
      <c r="AC6738" s="25">
        <v>0</v>
      </c>
      <c r="AD6738" s="25">
        <v>0</v>
      </c>
      <c r="AE6738" s="25">
        <v>0</v>
      </c>
      <c r="AF6738" s="25">
        <v>1402000</v>
      </c>
      <c r="AG6738" s="25">
        <v>0</v>
      </c>
      <c r="AH6738" s="25">
        <v>1402000</v>
      </c>
      <c r="AI6738" s="16" t="s">
        <v>6085</v>
      </c>
    </row>
    <row r="6739" spans="1:35" x14ac:dyDescent="0.25">
      <c r="A6739" s="17">
        <v>130242</v>
      </c>
      <c r="B6739" s="18">
        <v>4</v>
      </c>
      <c r="C6739" s="16" t="s">
        <v>73</v>
      </c>
      <c r="D6739" s="21">
        <v>43938</v>
      </c>
      <c r="E6739" s="16" t="s">
        <v>6215</v>
      </c>
      <c r="F6739" s="21">
        <v>43938</v>
      </c>
      <c r="G6739" s="16" t="s">
        <v>6215</v>
      </c>
      <c r="H6739" s="26" t="s">
        <v>221</v>
      </c>
      <c r="M6739" s="26" t="s">
        <v>9453</v>
      </c>
      <c r="O6739" s="16" t="s">
        <v>1171</v>
      </c>
      <c r="P6739" s="26" t="s">
        <v>1062</v>
      </c>
      <c r="T6739" s="23" t="s">
        <v>32</v>
      </c>
      <c r="W6739" s="20" t="s">
        <v>43</v>
      </c>
      <c r="Z6739" s="24" t="s">
        <v>32</v>
      </c>
      <c r="AA6739" s="24" t="s">
        <v>32</v>
      </c>
      <c r="AB6739" s="24" t="s">
        <v>32</v>
      </c>
      <c r="AC6739" s="24" t="s">
        <v>32</v>
      </c>
      <c r="AD6739" s="25">
        <v>0</v>
      </c>
      <c r="AE6739" s="25">
        <v>0</v>
      </c>
      <c r="AF6739" s="25">
        <v>30000</v>
      </c>
      <c r="AG6739" s="25">
        <v>0</v>
      </c>
      <c r="AH6739" s="25">
        <v>30000</v>
      </c>
      <c r="AI6739" s="16" t="s">
        <v>9452</v>
      </c>
    </row>
    <row r="6740" spans="1:35" x14ac:dyDescent="0.25">
      <c r="A6740" s="17">
        <v>130243</v>
      </c>
      <c r="B6740" s="18">
        <v>4</v>
      </c>
      <c r="C6740" s="16" t="s">
        <v>73</v>
      </c>
      <c r="D6740" s="21">
        <v>43938</v>
      </c>
      <c r="E6740" s="16" t="s">
        <v>529</v>
      </c>
      <c r="F6740" s="21">
        <v>44333</v>
      </c>
      <c r="G6740" s="16" t="s">
        <v>2668</v>
      </c>
      <c r="H6740" s="26" t="s">
        <v>326</v>
      </c>
      <c r="I6740" s="16" t="s">
        <v>5418</v>
      </c>
      <c r="J6740" s="20" t="s">
        <v>116</v>
      </c>
      <c r="L6740" s="16" t="s">
        <v>116</v>
      </c>
      <c r="M6740" s="26" t="s">
        <v>9451</v>
      </c>
      <c r="O6740" s="16" t="s">
        <v>53</v>
      </c>
      <c r="P6740" s="26" t="s">
        <v>40</v>
      </c>
      <c r="R6740" s="16" t="s">
        <v>41</v>
      </c>
      <c r="S6740" s="16" t="s">
        <v>42</v>
      </c>
      <c r="T6740" s="22">
        <v>0.19</v>
      </c>
      <c r="W6740" s="20" t="s">
        <v>43</v>
      </c>
      <c r="X6740" s="16" t="s">
        <v>78</v>
      </c>
      <c r="Y6740" s="26" t="s">
        <v>9450</v>
      </c>
      <c r="Z6740" s="24" t="s">
        <v>32</v>
      </c>
      <c r="AA6740" s="24" t="s">
        <v>32</v>
      </c>
      <c r="AB6740" s="24" t="s">
        <v>32</v>
      </c>
      <c r="AC6740" s="24" t="s">
        <v>32</v>
      </c>
      <c r="AD6740" s="25">
        <v>20000</v>
      </c>
      <c r="AE6740" s="25">
        <v>0</v>
      </c>
      <c r="AF6740" s="25">
        <v>0</v>
      </c>
      <c r="AG6740" s="25">
        <v>0</v>
      </c>
      <c r="AH6740" s="25">
        <v>20000</v>
      </c>
      <c r="AI6740" s="16" t="s">
        <v>9449</v>
      </c>
    </row>
    <row r="6741" spans="1:35" x14ac:dyDescent="0.25">
      <c r="A6741" s="17">
        <v>130244</v>
      </c>
      <c r="B6741" s="18">
        <v>4</v>
      </c>
      <c r="C6741" s="16" t="s">
        <v>73</v>
      </c>
      <c r="D6741" s="21">
        <v>43942</v>
      </c>
      <c r="E6741" s="16" t="s">
        <v>4566</v>
      </c>
      <c r="F6741" s="21">
        <v>43942</v>
      </c>
      <c r="G6741" s="16" t="s">
        <v>4566</v>
      </c>
      <c r="H6741" s="26" t="s">
        <v>270</v>
      </c>
      <c r="M6741" s="26" t="s">
        <v>9448</v>
      </c>
      <c r="O6741" s="16" t="s">
        <v>1171</v>
      </c>
      <c r="P6741" s="26" t="s">
        <v>1062</v>
      </c>
      <c r="T6741" s="23" t="s">
        <v>32</v>
      </c>
      <c r="W6741" s="20" t="s">
        <v>43</v>
      </c>
      <c r="Z6741" s="24" t="s">
        <v>32</v>
      </c>
      <c r="AA6741" s="24" t="s">
        <v>32</v>
      </c>
      <c r="AB6741" s="24" t="s">
        <v>32</v>
      </c>
      <c r="AC6741" s="24" t="s">
        <v>32</v>
      </c>
      <c r="AD6741" s="25">
        <v>0</v>
      </c>
      <c r="AE6741" s="25">
        <v>0</v>
      </c>
      <c r="AF6741" s="25">
        <v>62750</v>
      </c>
      <c r="AG6741" s="25">
        <v>0</v>
      </c>
      <c r="AH6741" s="25">
        <v>62750</v>
      </c>
      <c r="AI6741" s="16" t="s">
        <v>9447</v>
      </c>
    </row>
    <row r="6742" spans="1:35" x14ac:dyDescent="0.25">
      <c r="A6742" s="17">
        <v>130246</v>
      </c>
      <c r="B6742" s="18">
        <v>1</v>
      </c>
      <c r="C6742" s="16" t="s">
        <v>47</v>
      </c>
      <c r="D6742" s="21">
        <v>43942</v>
      </c>
      <c r="E6742" s="16" t="s">
        <v>33</v>
      </c>
      <c r="F6742" s="21">
        <v>44195</v>
      </c>
      <c r="G6742" s="16" t="s">
        <v>33</v>
      </c>
      <c r="H6742" s="26" t="s">
        <v>386</v>
      </c>
      <c r="I6742" s="16" t="s">
        <v>6086</v>
      </c>
      <c r="K6742" s="16" t="s">
        <v>3055</v>
      </c>
      <c r="L6742" s="16" t="s">
        <v>37</v>
      </c>
      <c r="M6742" s="26" t="s">
        <v>6087</v>
      </c>
      <c r="O6742" s="16" t="s">
        <v>1149</v>
      </c>
      <c r="P6742" s="26" t="s">
        <v>188</v>
      </c>
      <c r="T6742" s="22">
        <v>2.85</v>
      </c>
      <c r="W6742" s="20" t="s">
        <v>43</v>
      </c>
      <c r="X6742" s="16" t="s">
        <v>1150</v>
      </c>
      <c r="Z6742" s="25">
        <v>0</v>
      </c>
      <c r="AA6742" s="25">
        <v>0</v>
      </c>
      <c r="AB6742" s="25">
        <v>0</v>
      </c>
      <c r="AC6742" s="25">
        <v>224666.43</v>
      </c>
      <c r="AD6742" s="25">
        <v>0</v>
      </c>
      <c r="AE6742" s="25">
        <v>0</v>
      </c>
      <c r="AF6742" s="25">
        <v>0</v>
      </c>
      <c r="AG6742" s="25">
        <v>224666.43</v>
      </c>
      <c r="AH6742" s="25">
        <v>224666.43</v>
      </c>
      <c r="AI6742" s="16" t="s">
        <v>6088</v>
      </c>
    </row>
    <row r="6743" spans="1:35" ht="60" x14ac:dyDescent="0.25">
      <c r="A6743" s="17">
        <v>130248</v>
      </c>
      <c r="B6743" s="18">
        <v>3</v>
      </c>
      <c r="C6743" s="16" t="s">
        <v>73</v>
      </c>
      <c r="D6743" s="21">
        <v>43943</v>
      </c>
      <c r="E6743" s="16" t="s">
        <v>4987</v>
      </c>
      <c r="F6743" s="21">
        <v>44215</v>
      </c>
      <c r="G6743" s="16" t="s">
        <v>75</v>
      </c>
      <c r="H6743" s="26" t="s">
        <v>98</v>
      </c>
      <c r="I6743" s="16" t="s">
        <v>441</v>
      </c>
      <c r="J6743" s="20" t="s">
        <v>116</v>
      </c>
      <c r="L6743" s="16" t="s">
        <v>116</v>
      </c>
      <c r="M6743" s="26" t="s">
        <v>6089</v>
      </c>
      <c r="N6743" s="26" t="s">
        <v>6090</v>
      </c>
      <c r="O6743" s="16" t="s">
        <v>60</v>
      </c>
      <c r="P6743" s="26" t="s">
        <v>1434</v>
      </c>
      <c r="T6743" s="22">
        <v>0.52</v>
      </c>
      <c r="W6743" s="20" t="s">
        <v>43</v>
      </c>
      <c r="X6743" s="16" t="s">
        <v>140</v>
      </c>
      <c r="Z6743" s="25">
        <v>200000</v>
      </c>
      <c r="AA6743" s="25">
        <v>0</v>
      </c>
      <c r="AB6743" s="25">
        <v>0</v>
      </c>
      <c r="AC6743" s="25">
        <v>0</v>
      </c>
      <c r="AD6743" s="25">
        <v>200000</v>
      </c>
      <c r="AE6743" s="25">
        <v>0</v>
      </c>
      <c r="AF6743" s="25">
        <v>0</v>
      </c>
      <c r="AG6743" s="25">
        <v>0</v>
      </c>
      <c r="AH6743" s="25">
        <v>200000</v>
      </c>
      <c r="AI6743" s="16" t="s">
        <v>6091</v>
      </c>
    </row>
    <row r="6744" spans="1:35" x14ac:dyDescent="0.25">
      <c r="A6744" s="17">
        <v>130249</v>
      </c>
      <c r="B6744" s="18">
        <v>1</v>
      </c>
      <c r="C6744" s="16" t="s">
        <v>47</v>
      </c>
      <c r="D6744" s="21">
        <v>43943</v>
      </c>
      <c r="E6744" s="16" t="s">
        <v>33</v>
      </c>
      <c r="F6744" s="21">
        <v>44113</v>
      </c>
      <c r="G6744" s="16" t="s">
        <v>33</v>
      </c>
      <c r="H6744" s="26" t="s">
        <v>289</v>
      </c>
      <c r="I6744" s="16" t="s">
        <v>6092</v>
      </c>
      <c r="K6744" s="16" t="s">
        <v>6093</v>
      </c>
      <c r="L6744" s="16" t="s">
        <v>37</v>
      </c>
      <c r="M6744" s="26" t="s">
        <v>6094</v>
      </c>
      <c r="O6744" s="16" t="s">
        <v>1149</v>
      </c>
      <c r="P6744" s="26" t="s">
        <v>188</v>
      </c>
      <c r="T6744" s="22">
        <v>5</v>
      </c>
      <c r="W6744" s="20" t="s">
        <v>43</v>
      </c>
      <c r="X6744" s="16" t="s">
        <v>44</v>
      </c>
      <c r="Z6744" s="25">
        <v>0</v>
      </c>
      <c r="AA6744" s="25">
        <v>0</v>
      </c>
      <c r="AB6744" s="25">
        <v>0</v>
      </c>
      <c r="AC6744" s="25">
        <v>317334.45</v>
      </c>
      <c r="AD6744" s="25">
        <v>0</v>
      </c>
      <c r="AE6744" s="25">
        <v>0</v>
      </c>
      <c r="AF6744" s="25">
        <v>0</v>
      </c>
      <c r="AG6744" s="25">
        <v>317334.45</v>
      </c>
      <c r="AH6744" s="25">
        <v>317334.45</v>
      </c>
      <c r="AI6744" s="16" t="s">
        <v>6095</v>
      </c>
    </row>
    <row r="6745" spans="1:35" ht="30" x14ac:dyDescent="0.25">
      <c r="A6745" s="17">
        <v>130250</v>
      </c>
      <c r="B6745" s="18">
        <v>1</v>
      </c>
      <c r="C6745" s="16" t="s">
        <v>73</v>
      </c>
      <c r="D6745" s="21">
        <v>43943</v>
      </c>
      <c r="E6745" s="16" t="s">
        <v>2469</v>
      </c>
      <c r="F6745" s="21">
        <v>43957</v>
      </c>
      <c r="G6745" s="16" t="s">
        <v>2469</v>
      </c>
      <c r="H6745" s="26" t="s">
        <v>276</v>
      </c>
      <c r="I6745" s="16" t="s">
        <v>1518</v>
      </c>
      <c r="J6745" s="20" t="s">
        <v>1518</v>
      </c>
      <c r="M6745" s="26" t="s">
        <v>9446</v>
      </c>
      <c r="N6745" s="26" t="s">
        <v>9445</v>
      </c>
      <c r="O6745" s="16" t="s">
        <v>1520</v>
      </c>
      <c r="P6745" s="26" t="s">
        <v>632</v>
      </c>
      <c r="R6745" s="16" t="s">
        <v>139</v>
      </c>
      <c r="S6745" s="16" t="s">
        <v>192</v>
      </c>
      <c r="T6745" s="23" t="s">
        <v>32</v>
      </c>
      <c r="W6745" s="20" t="s">
        <v>43</v>
      </c>
      <c r="Z6745" s="24" t="s">
        <v>32</v>
      </c>
      <c r="AA6745" s="24" t="s">
        <v>32</v>
      </c>
      <c r="AB6745" s="24" t="s">
        <v>32</v>
      </c>
      <c r="AC6745" s="24" t="s">
        <v>32</v>
      </c>
      <c r="AD6745" s="25">
        <v>0</v>
      </c>
      <c r="AE6745" s="25">
        <v>0</v>
      </c>
      <c r="AF6745" s="25">
        <v>13090</v>
      </c>
      <c r="AG6745" s="25">
        <v>0</v>
      </c>
      <c r="AH6745" s="25">
        <v>13090</v>
      </c>
      <c r="AI6745" s="16" t="s">
        <v>9444</v>
      </c>
    </row>
    <row r="6746" spans="1:35" ht="30" x14ac:dyDescent="0.25">
      <c r="A6746" s="17">
        <v>130251</v>
      </c>
      <c r="B6746" s="18">
        <v>2</v>
      </c>
      <c r="C6746" s="16" t="s">
        <v>73</v>
      </c>
      <c r="D6746" s="21">
        <v>43943</v>
      </c>
      <c r="E6746" s="16" t="s">
        <v>1124</v>
      </c>
      <c r="F6746" s="21">
        <v>44215</v>
      </c>
      <c r="G6746" s="16" t="s">
        <v>109</v>
      </c>
      <c r="H6746" s="26" t="s">
        <v>212</v>
      </c>
      <c r="I6746" s="16" t="s">
        <v>673</v>
      </c>
      <c r="J6746" s="20" t="s">
        <v>116</v>
      </c>
      <c r="L6746" s="16" t="s">
        <v>116</v>
      </c>
      <c r="M6746" s="26" t="s">
        <v>6096</v>
      </c>
      <c r="N6746" s="26" t="s">
        <v>6097</v>
      </c>
      <c r="O6746" s="16" t="s">
        <v>60</v>
      </c>
      <c r="P6746" s="26" t="s">
        <v>67</v>
      </c>
      <c r="T6746" s="22">
        <v>0.65</v>
      </c>
      <c r="W6746" s="20" t="s">
        <v>43</v>
      </c>
      <c r="X6746" s="16" t="s">
        <v>140</v>
      </c>
      <c r="Z6746" s="25">
        <v>65000</v>
      </c>
      <c r="AA6746" s="25">
        <v>0</v>
      </c>
      <c r="AB6746" s="25">
        <v>0</v>
      </c>
      <c r="AC6746" s="25">
        <v>0</v>
      </c>
      <c r="AD6746" s="25">
        <v>65000</v>
      </c>
      <c r="AE6746" s="25">
        <v>0</v>
      </c>
      <c r="AF6746" s="25">
        <v>0</v>
      </c>
      <c r="AG6746" s="25">
        <v>0</v>
      </c>
      <c r="AH6746" s="25">
        <v>65000</v>
      </c>
      <c r="AI6746" s="16" t="s">
        <v>6098</v>
      </c>
    </row>
    <row r="6747" spans="1:35" ht="60" x14ac:dyDescent="0.25">
      <c r="A6747" s="17">
        <v>130252</v>
      </c>
      <c r="B6747" s="18">
        <v>3</v>
      </c>
      <c r="C6747" s="16" t="s">
        <v>73</v>
      </c>
      <c r="D6747" s="21">
        <v>43945</v>
      </c>
      <c r="E6747" s="16" t="s">
        <v>81</v>
      </c>
      <c r="F6747" s="21">
        <v>44280</v>
      </c>
      <c r="G6747" s="16" t="s">
        <v>75</v>
      </c>
      <c r="H6747" s="26" t="s">
        <v>2818</v>
      </c>
      <c r="M6747" s="26" t="s">
        <v>9443</v>
      </c>
      <c r="N6747" s="26" t="s">
        <v>9442</v>
      </c>
      <c r="O6747" s="16" t="s">
        <v>78</v>
      </c>
      <c r="T6747" s="23" t="s">
        <v>32</v>
      </c>
      <c r="W6747" s="20" t="s">
        <v>43</v>
      </c>
      <c r="Z6747" s="24" t="s">
        <v>32</v>
      </c>
      <c r="AA6747" s="24" t="s">
        <v>32</v>
      </c>
      <c r="AB6747" s="24" t="s">
        <v>32</v>
      </c>
      <c r="AC6747" s="24" t="s">
        <v>32</v>
      </c>
      <c r="AD6747" s="25">
        <v>25000</v>
      </c>
      <c r="AE6747" s="25">
        <v>0</v>
      </c>
      <c r="AF6747" s="25">
        <v>0</v>
      </c>
      <c r="AG6747" s="25">
        <v>0</v>
      </c>
      <c r="AH6747" s="25">
        <v>25000</v>
      </c>
    </row>
    <row r="6748" spans="1:35" ht="30" x14ac:dyDescent="0.25">
      <c r="A6748" s="17">
        <v>130253</v>
      </c>
      <c r="B6748" s="18">
        <v>1</v>
      </c>
      <c r="C6748" s="16" t="s">
        <v>73</v>
      </c>
      <c r="D6748" s="21">
        <v>43945</v>
      </c>
      <c r="E6748" s="16" t="s">
        <v>142</v>
      </c>
      <c r="F6748" s="21">
        <v>44279</v>
      </c>
      <c r="G6748" s="16" t="s">
        <v>75</v>
      </c>
      <c r="H6748" s="26" t="s">
        <v>317</v>
      </c>
      <c r="I6748" s="16" t="s">
        <v>3754</v>
      </c>
      <c r="J6748" s="20" t="s">
        <v>116</v>
      </c>
      <c r="L6748" s="16" t="s">
        <v>116</v>
      </c>
      <c r="M6748" s="26" t="s">
        <v>9441</v>
      </c>
      <c r="N6748" s="26" t="s">
        <v>9440</v>
      </c>
      <c r="O6748" s="16" t="s">
        <v>151</v>
      </c>
      <c r="P6748" s="26" t="s">
        <v>1493</v>
      </c>
      <c r="R6748" s="16" t="s">
        <v>1494</v>
      </c>
      <c r="S6748" s="16" t="s">
        <v>84</v>
      </c>
      <c r="T6748" s="22">
        <v>0.01</v>
      </c>
      <c r="W6748" s="20" t="s">
        <v>43</v>
      </c>
      <c r="X6748" s="16" t="s">
        <v>78</v>
      </c>
      <c r="Z6748" s="24" t="s">
        <v>32</v>
      </c>
      <c r="AA6748" s="24" t="s">
        <v>32</v>
      </c>
      <c r="AB6748" s="24" t="s">
        <v>32</v>
      </c>
      <c r="AC6748" s="24" t="s">
        <v>32</v>
      </c>
      <c r="AD6748" s="25">
        <v>0</v>
      </c>
      <c r="AE6748" s="25">
        <v>1</v>
      </c>
      <c r="AF6748" s="25">
        <v>0</v>
      </c>
      <c r="AG6748" s="25">
        <v>0</v>
      </c>
      <c r="AH6748" s="25">
        <v>1</v>
      </c>
    </row>
    <row r="6749" spans="1:35" ht="45" x14ac:dyDescent="0.25">
      <c r="A6749" s="17">
        <v>130254</v>
      </c>
      <c r="B6749" s="18">
        <v>1</v>
      </c>
      <c r="C6749" s="16" t="s">
        <v>73</v>
      </c>
      <c r="D6749" s="21">
        <v>43948</v>
      </c>
      <c r="E6749" s="16" t="s">
        <v>1124</v>
      </c>
      <c r="F6749" s="21">
        <v>44222</v>
      </c>
      <c r="G6749" s="16" t="s">
        <v>1801</v>
      </c>
      <c r="H6749" s="26" t="s">
        <v>289</v>
      </c>
      <c r="I6749" s="16" t="s">
        <v>614</v>
      </c>
      <c r="J6749" s="20" t="s">
        <v>116</v>
      </c>
      <c r="L6749" s="16" t="s">
        <v>116</v>
      </c>
      <c r="M6749" s="26" t="s">
        <v>6099</v>
      </c>
      <c r="N6749" s="26" t="s">
        <v>6100</v>
      </c>
      <c r="O6749" s="16" t="s">
        <v>60</v>
      </c>
      <c r="P6749" s="26" t="s">
        <v>67</v>
      </c>
      <c r="T6749" s="22">
        <v>0.52</v>
      </c>
      <c r="W6749" s="20" t="s">
        <v>43</v>
      </c>
      <c r="X6749" s="16" t="s">
        <v>1150</v>
      </c>
      <c r="Z6749" s="25">
        <v>60000</v>
      </c>
      <c r="AA6749" s="25">
        <v>0</v>
      </c>
      <c r="AB6749" s="25">
        <v>0</v>
      </c>
      <c r="AC6749" s="25">
        <v>0</v>
      </c>
      <c r="AD6749" s="25">
        <v>60000</v>
      </c>
      <c r="AE6749" s="25">
        <v>0</v>
      </c>
      <c r="AF6749" s="25">
        <v>0</v>
      </c>
      <c r="AG6749" s="25">
        <v>0</v>
      </c>
      <c r="AH6749" s="25">
        <v>60000</v>
      </c>
      <c r="AI6749" s="16" t="s">
        <v>6101</v>
      </c>
    </row>
    <row r="6750" spans="1:35" ht="45" x14ac:dyDescent="0.25">
      <c r="A6750" s="17">
        <v>130255</v>
      </c>
      <c r="B6750" s="18">
        <v>1</v>
      </c>
      <c r="C6750" s="16" t="s">
        <v>73</v>
      </c>
      <c r="D6750" s="21">
        <v>43948</v>
      </c>
      <c r="E6750" s="16" t="s">
        <v>1124</v>
      </c>
      <c r="F6750" s="21">
        <v>44215</v>
      </c>
      <c r="G6750" s="16" t="s">
        <v>75</v>
      </c>
      <c r="H6750" s="26" t="s">
        <v>359</v>
      </c>
      <c r="I6750" s="16" t="s">
        <v>464</v>
      </c>
      <c r="J6750" s="20" t="s">
        <v>116</v>
      </c>
      <c r="L6750" s="16" t="s">
        <v>116</v>
      </c>
      <c r="M6750" s="26" t="s">
        <v>6102</v>
      </c>
      <c r="N6750" s="26" t="s">
        <v>6103</v>
      </c>
      <c r="O6750" s="16" t="s">
        <v>60</v>
      </c>
      <c r="P6750" s="26" t="s">
        <v>67</v>
      </c>
      <c r="T6750" s="22">
        <v>0.87</v>
      </c>
      <c r="W6750" s="20" t="s">
        <v>43</v>
      </c>
      <c r="X6750" s="16" t="s">
        <v>140</v>
      </c>
      <c r="Z6750" s="25">
        <v>58000</v>
      </c>
      <c r="AA6750" s="25">
        <v>0</v>
      </c>
      <c r="AB6750" s="25">
        <v>0</v>
      </c>
      <c r="AC6750" s="25">
        <v>0</v>
      </c>
      <c r="AD6750" s="25">
        <v>58000</v>
      </c>
      <c r="AE6750" s="25">
        <v>0</v>
      </c>
      <c r="AF6750" s="25">
        <v>0</v>
      </c>
      <c r="AG6750" s="25">
        <v>0</v>
      </c>
      <c r="AH6750" s="25">
        <v>58000</v>
      </c>
      <c r="AI6750" s="16" t="s">
        <v>6104</v>
      </c>
    </row>
    <row r="6751" spans="1:35" ht="30" x14ac:dyDescent="0.25">
      <c r="A6751" s="17">
        <v>130256</v>
      </c>
      <c r="B6751" s="18">
        <v>1</v>
      </c>
      <c r="C6751" s="16" t="s">
        <v>73</v>
      </c>
      <c r="D6751" s="21">
        <v>43948</v>
      </c>
      <c r="E6751" s="16" t="s">
        <v>1124</v>
      </c>
      <c r="F6751" s="21">
        <v>44215</v>
      </c>
      <c r="G6751" s="16" t="s">
        <v>75</v>
      </c>
      <c r="H6751" s="26" t="s">
        <v>196</v>
      </c>
      <c r="I6751" s="16" t="s">
        <v>1767</v>
      </c>
      <c r="J6751" s="20" t="s">
        <v>116</v>
      </c>
      <c r="L6751" s="16" t="s">
        <v>116</v>
      </c>
      <c r="M6751" s="26" t="s">
        <v>6105</v>
      </c>
      <c r="N6751" s="26" t="s">
        <v>6106</v>
      </c>
      <c r="O6751" s="16" t="s">
        <v>60</v>
      </c>
      <c r="P6751" s="26" t="s">
        <v>67</v>
      </c>
      <c r="T6751" s="22">
        <v>0.2</v>
      </c>
      <c r="W6751" s="20" t="s">
        <v>43</v>
      </c>
      <c r="X6751" s="16" t="s">
        <v>78</v>
      </c>
      <c r="Z6751" s="25">
        <v>49500</v>
      </c>
      <c r="AA6751" s="25">
        <v>0</v>
      </c>
      <c r="AB6751" s="25">
        <v>0</v>
      </c>
      <c r="AC6751" s="25">
        <v>0</v>
      </c>
      <c r="AD6751" s="25">
        <v>49500</v>
      </c>
      <c r="AE6751" s="25">
        <v>0</v>
      </c>
      <c r="AF6751" s="25">
        <v>0</v>
      </c>
      <c r="AG6751" s="25">
        <v>0</v>
      </c>
      <c r="AH6751" s="25">
        <v>49500</v>
      </c>
      <c r="AI6751" s="16" t="s">
        <v>6107</v>
      </c>
    </row>
    <row r="6752" spans="1:35" ht="45" x14ac:dyDescent="0.25">
      <c r="A6752" s="17">
        <v>130257</v>
      </c>
      <c r="B6752" s="18">
        <v>1</v>
      </c>
      <c r="C6752" s="16" t="s">
        <v>73</v>
      </c>
      <c r="D6752" s="21">
        <v>43948</v>
      </c>
      <c r="E6752" s="16" t="s">
        <v>1124</v>
      </c>
      <c r="F6752" s="21">
        <v>44215</v>
      </c>
      <c r="G6752" s="16" t="s">
        <v>75</v>
      </c>
      <c r="H6752" s="26" t="s">
        <v>209</v>
      </c>
      <c r="I6752" s="16" t="s">
        <v>491</v>
      </c>
      <c r="J6752" s="20" t="s">
        <v>116</v>
      </c>
      <c r="L6752" s="16" t="s">
        <v>116</v>
      </c>
      <c r="M6752" s="26" t="s">
        <v>6108</v>
      </c>
      <c r="N6752" s="26" t="s">
        <v>6109</v>
      </c>
      <c r="O6752" s="16" t="s">
        <v>60</v>
      </c>
      <c r="P6752" s="26" t="s">
        <v>67</v>
      </c>
      <c r="T6752" s="22">
        <v>0.78</v>
      </c>
      <c r="W6752" s="20" t="s">
        <v>43</v>
      </c>
      <c r="X6752" s="16" t="s">
        <v>140</v>
      </c>
      <c r="Z6752" s="25">
        <v>20000</v>
      </c>
      <c r="AA6752" s="25">
        <v>0</v>
      </c>
      <c r="AB6752" s="25">
        <v>0</v>
      </c>
      <c r="AC6752" s="25">
        <v>0</v>
      </c>
      <c r="AD6752" s="25">
        <v>20000</v>
      </c>
      <c r="AE6752" s="25">
        <v>0</v>
      </c>
      <c r="AF6752" s="25">
        <v>0</v>
      </c>
      <c r="AG6752" s="25">
        <v>0</v>
      </c>
      <c r="AH6752" s="25">
        <v>20000</v>
      </c>
      <c r="AI6752" s="16" t="s">
        <v>6110</v>
      </c>
    </row>
    <row r="6753" spans="1:35" ht="45" x14ac:dyDescent="0.25">
      <c r="A6753" s="17">
        <v>130258</v>
      </c>
      <c r="B6753" s="18">
        <v>3</v>
      </c>
      <c r="C6753" s="16" t="s">
        <v>73</v>
      </c>
      <c r="D6753" s="21">
        <v>43948</v>
      </c>
      <c r="E6753" s="16" t="s">
        <v>142</v>
      </c>
      <c r="F6753" s="21">
        <v>43949</v>
      </c>
      <c r="G6753" s="16" t="s">
        <v>109</v>
      </c>
      <c r="H6753" s="26" t="s">
        <v>766</v>
      </c>
      <c r="I6753" s="16" t="s">
        <v>4095</v>
      </c>
      <c r="J6753" s="20" t="s">
        <v>148</v>
      </c>
      <c r="L6753" s="16" t="s">
        <v>149</v>
      </c>
      <c r="M6753" s="26" t="s">
        <v>9439</v>
      </c>
      <c r="N6753" s="26" t="s">
        <v>9438</v>
      </c>
      <c r="O6753" s="16" t="s">
        <v>151</v>
      </c>
      <c r="P6753" s="26" t="s">
        <v>757</v>
      </c>
      <c r="T6753" s="23" t="s">
        <v>32</v>
      </c>
      <c r="W6753" s="20" t="s">
        <v>43</v>
      </c>
      <c r="Z6753" s="24" t="s">
        <v>32</v>
      </c>
      <c r="AA6753" s="24" t="s">
        <v>32</v>
      </c>
      <c r="AB6753" s="24" t="s">
        <v>32</v>
      </c>
      <c r="AC6753" s="24" t="s">
        <v>32</v>
      </c>
      <c r="AD6753" s="25">
        <v>0</v>
      </c>
      <c r="AE6753" s="25">
        <v>0</v>
      </c>
      <c r="AF6753" s="25">
        <v>2</v>
      </c>
      <c r="AG6753" s="25">
        <v>0</v>
      </c>
      <c r="AH6753" s="25">
        <v>2</v>
      </c>
      <c r="AI6753" s="16" t="s">
        <v>9437</v>
      </c>
    </row>
    <row r="6754" spans="1:35" ht="45" x14ac:dyDescent="0.25">
      <c r="A6754" s="17">
        <v>130259</v>
      </c>
      <c r="B6754" s="18">
        <v>2</v>
      </c>
      <c r="C6754" s="16" t="s">
        <v>73</v>
      </c>
      <c r="D6754" s="21">
        <v>43948</v>
      </c>
      <c r="E6754" s="16" t="s">
        <v>1124</v>
      </c>
      <c r="F6754" s="21">
        <v>44368</v>
      </c>
      <c r="G6754" s="16" t="s">
        <v>1124</v>
      </c>
      <c r="H6754" s="26" t="s">
        <v>154</v>
      </c>
      <c r="I6754" s="16" t="s">
        <v>691</v>
      </c>
      <c r="J6754" s="20" t="s">
        <v>116</v>
      </c>
      <c r="L6754" s="16" t="s">
        <v>116</v>
      </c>
      <c r="M6754" s="26" t="s">
        <v>9436</v>
      </c>
      <c r="N6754" s="26" t="s">
        <v>9435</v>
      </c>
      <c r="O6754" s="16" t="s">
        <v>60</v>
      </c>
      <c r="P6754" s="26" t="s">
        <v>67</v>
      </c>
      <c r="T6754" s="22">
        <v>0.38</v>
      </c>
      <c r="W6754" s="20" t="s">
        <v>43</v>
      </c>
      <c r="X6754" s="16" t="s">
        <v>78</v>
      </c>
      <c r="Z6754" s="24" t="s">
        <v>32</v>
      </c>
      <c r="AA6754" s="24" t="s">
        <v>32</v>
      </c>
      <c r="AB6754" s="24" t="s">
        <v>32</v>
      </c>
      <c r="AC6754" s="24" t="s">
        <v>32</v>
      </c>
      <c r="AD6754" s="24" t="s">
        <v>32</v>
      </c>
      <c r="AE6754" s="24" t="s">
        <v>32</v>
      </c>
      <c r="AF6754" s="24" t="s">
        <v>32</v>
      </c>
      <c r="AG6754" s="24" t="s">
        <v>32</v>
      </c>
      <c r="AH6754" s="24" t="s">
        <v>32</v>
      </c>
      <c r="AI6754" s="16" t="s">
        <v>9434</v>
      </c>
    </row>
    <row r="6755" spans="1:35" ht="30" x14ac:dyDescent="0.25">
      <c r="A6755" s="17">
        <v>130260</v>
      </c>
      <c r="B6755" s="18">
        <v>2</v>
      </c>
      <c r="C6755" s="16" t="s">
        <v>73</v>
      </c>
      <c r="D6755" s="21">
        <v>43948</v>
      </c>
      <c r="E6755" s="16" t="s">
        <v>1124</v>
      </c>
      <c r="F6755" s="21">
        <v>44334</v>
      </c>
      <c r="G6755" s="16" t="s">
        <v>529</v>
      </c>
      <c r="H6755" s="26" t="s">
        <v>235</v>
      </c>
      <c r="I6755" s="16" t="s">
        <v>2335</v>
      </c>
      <c r="J6755" s="20" t="s">
        <v>116</v>
      </c>
      <c r="L6755" s="16" t="s">
        <v>116</v>
      </c>
      <c r="M6755" s="26" t="s">
        <v>6111</v>
      </c>
      <c r="N6755" s="26" t="s">
        <v>6112</v>
      </c>
      <c r="O6755" s="16" t="s">
        <v>60</v>
      </c>
      <c r="P6755" s="26" t="s">
        <v>67</v>
      </c>
      <c r="T6755" s="22">
        <v>0.4</v>
      </c>
      <c r="U6755" s="21">
        <v>44904</v>
      </c>
      <c r="W6755" s="20" t="s">
        <v>43</v>
      </c>
      <c r="X6755" s="16" t="s">
        <v>140</v>
      </c>
      <c r="Z6755" s="25">
        <v>19705.939999999999</v>
      </c>
      <c r="AA6755" s="25">
        <v>0</v>
      </c>
      <c r="AB6755" s="25">
        <v>0</v>
      </c>
      <c r="AC6755" s="25">
        <v>0</v>
      </c>
      <c r="AD6755" s="25">
        <v>19705.939999999999</v>
      </c>
      <c r="AE6755" s="25">
        <v>0</v>
      </c>
      <c r="AF6755" s="25">
        <v>0</v>
      </c>
      <c r="AG6755" s="25">
        <v>0</v>
      </c>
      <c r="AH6755" s="25">
        <v>19705.939999999999</v>
      </c>
      <c r="AI6755" s="16" t="s">
        <v>6113</v>
      </c>
    </row>
    <row r="6756" spans="1:35" ht="30" x14ac:dyDescent="0.25">
      <c r="A6756" s="17">
        <v>130261</v>
      </c>
      <c r="B6756" s="18">
        <v>2</v>
      </c>
      <c r="C6756" s="16" t="s">
        <v>73</v>
      </c>
      <c r="D6756" s="21">
        <v>43948</v>
      </c>
      <c r="E6756" s="16" t="s">
        <v>1124</v>
      </c>
      <c r="F6756" s="21">
        <v>44215</v>
      </c>
      <c r="G6756" s="16" t="s">
        <v>75</v>
      </c>
      <c r="H6756" s="26" t="s">
        <v>162</v>
      </c>
      <c r="I6756" s="16" t="s">
        <v>2669</v>
      </c>
      <c r="J6756" s="20" t="s">
        <v>116</v>
      </c>
      <c r="L6756" s="16" t="s">
        <v>116</v>
      </c>
      <c r="M6756" s="26" t="s">
        <v>9433</v>
      </c>
      <c r="N6756" s="26" t="s">
        <v>9432</v>
      </c>
      <c r="O6756" s="16" t="s">
        <v>60</v>
      </c>
      <c r="P6756" s="26" t="s">
        <v>67</v>
      </c>
      <c r="T6756" s="22">
        <v>0.1</v>
      </c>
      <c r="W6756" s="20" t="s">
        <v>43</v>
      </c>
      <c r="X6756" s="16" t="s">
        <v>78</v>
      </c>
      <c r="Z6756" s="24" t="s">
        <v>32</v>
      </c>
      <c r="AA6756" s="24" t="s">
        <v>32</v>
      </c>
      <c r="AB6756" s="24" t="s">
        <v>32</v>
      </c>
      <c r="AC6756" s="24" t="s">
        <v>32</v>
      </c>
      <c r="AD6756" s="24" t="s">
        <v>32</v>
      </c>
      <c r="AE6756" s="24" t="s">
        <v>32</v>
      </c>
      <c r="AF6756" s="24" t="s">
        <v>32</v>
      </c>
      <c r="AG6756" s="24" t="s">
        <v>32</v>
      </c>
      <c r="AH6756" s="24" t="s">
        <v>32</v>
      </c>
      <c r="AI6756" s="16" t="s">
        <v>9431</v>
      </c>
    </row>
    <row r="6757" spans="1:35" ht="30" x14ac:dyDescent="0.25">
      <c r="A6757" s="17">
        <v>130262</v>
      </c>
      <c r="B6757" s="18">
        <v>3</v>
      </c>
      <c r="C6757" s="16" t="s">
        <v>73</v>
      </c>
      <c r="D6757" s="21">
        <v>43948</v>
      </c>
      <c r="E6757" s="16" t="s">
        <v>1124</v>
      </c>
      <c r="F6757" s="21">
        <v>44215</v>
      </c>
      <c r="G6757" s="16" t="s">
        <v>75</v>
      </c>
      <c r="H6757" s="26" t="s">
        <v>788</v>
      </c>
      <c r="I6757" s="16" t="s">
        <v>686</v>
      </c>
      <c r="J6757" s="20" t="s">
        <v>116</v>
      </c>
      <c r="L6757" s="16" t="s">
        <v>116</v>
      </c>
      <c r="M6757" s="26" t="s">
        <v>6114</v>
      </c>
      <c r="N6757" s="26" t="s">
        <v>6115</v>
      </c>
      <c r="O6757" s="16" t="s">
        <v>60</v>
      </c>
      <c r="P6757" s="26" t="s">
        <v>67</v>
      </c>
      <c r="T6757" s="22">
        <v>0.13</v>
      </c>
      <c r="W6757" s="20" t="s">
        <v>43</v>
      </c>
      <c r="X6757" s="16" t="s">
        <v>1150</v>
      </c>
      <c r="Z6757" s="25">
        <v>45000</v>
      </c>
      <c r="AA6757" s="25">
        <v>0</v>
      </c>
      <c r="AB6757" s="25">
        <v>0</v>
      </c>
      <c r="AC6757" s="25">
        <v>0</v>
      </c>
      <c r="AD6757" s="25">
        <v>45000</v>
      </c>
      <c r="AE6757" s="25">
        <v>0</v>
      </c>
      <c r="AF6757" s="25">
        <v>0</v>
      </c>
      <c r="AG6757" s="25">
        <v>0</v>
      </c>
      <c r="AH6757" s="25">
        <v>45000</v>
      </c>
      <c r="AI6757" s="16" t="s">
        <v>6116</v>
      </c>
    </row>
    <row r="6758" spans="1:35" ht="45" x14ac:dyDescent="0.25">
      <c r="A6758" s="17">
        <v>130263</v>
      </c>
      <c r="B6758" s="18">
        <v>3</v>
      </c>
      <c r="C6758" s="16" t="s">
        <v>73</v>
      </c>
      <c r="D6758" s="21">
        <v>43948</v>
      </c>
      <c r="E6758" s="16" t="s">
        <v>1124</v>
      </c>
      <c r="F6758" s="21">
        <v>44215</v>
      </c>
      <c r="G6758" s="16" t="s">
        <v>75</v>
      </c>
      <c r="H6758" s="26" t="s">
        <v>437</v>
      </c>
      <c r="I6758" s="16" t="s">
        <v>1690</v>
      </c>
      <c r="J6758" s="20" t="s">
        <v>116</v>
      </c>
      <c r="L6758" s="16" t="s">
        <v>116</v>
      </c>
      <c r="M6758" s="26" t="s">
        <v>6117</v>
      </c>
      <c r="N6758" s="26" t="s">
        <v>6118</v>
      </c>
      <c r="O6758" s="16" t="s">
        <v>60</v>
      </c>
      <c r="P6758" s="26" t="s">
        <v>67</v>
      </c>
      <c r="T6758" s="22">
        <v>0.66</v>
      </c>
      <c r="W6758" s="20" t="s">
        <v>43</v>
      </c>
      <c r="X6758" s="16" t="s">
        <v>140</v>
      </c>
      <c r="Z6758" s="25">
        <v>70000</v>
      </c>
      <c r="AA6758" s="25">
        <v>0</v>
      </c>
      <c r="AB6758" s="25">
        <v>0</v>
      </c>
      <c r="AC6758" s="25">
        <v>0</v>
      </c>
      <c r="AD6758" s="25">
        <v>70000</v>
      </c>
      <c r="AE6758" s="25">
        <v>0</v>
      </c>
      <c r="AF6758" s="25">
        <v>0</v>
      </c>
      <c r="AG6758" s="25">
        <v>0</v>
      </c>
      <c r="AH6758" s="25">
        <v>70000</v>
      </c>
      <c r="AI6758" s="16" t="s">
        <v>6119</v>
      </c>
    </row>
    <row r="6759" spans="1:35" x14ac:dyDescent="0.25">
      <c r="A6759" s="17">
        <v>130264</v>
      </c>
      <c r="B6759" s="18">
        <v>1</v>
      </c>
      <c r="C6759" s="16" t="s">
        <v>47</v>
      </c>
      <c r="D6759" s="21">
        <v>43948</v>
      </c>
      <c r="E6759" s="16" t="s">
        <v>486</v>
      </c>
      <c r="F6759" s="21">
        <v>44208</v>
      </c>
      <c r="G6759" s="16" t="s">
        <v>176</v>
      </c>
      <c r="H6759" s="26" t="s">
        <v>1163</v>
      </c>
      <c r="M6759" s="26" t="s">
        <v>6120</v>
      </c>
      <c r="O6759" s="16" t="s">
        <v>78</v>
      </c>
      <c r="P6759" s="26" t="s">
        <v>78</v>
      </c>
      <c r="T6759" s="23" t="s">
        <v>32</v>
      </c>
      <c r="W6759" s="20" t="s">
        <v>43</v>
      </c>
      <c r="Z6759" s="25">
        <v>0</v>
      </c>
      <c r="AA6759" s="25">
        <v>0</v>
      </c>
      <c r="AB6759" s="25">
        <v>36.340000000000003</v>
      </c>
      <c r="AC6759" s="25">
        <v>0</v>
      </c>
      <c r="AD6759" s="25">
        <v>0</v>
      </c>
      <c r="AE6759" s="25">
        <v>0</v>
      </c>
      <c r="AF6759" s="25">
        <v>5036.34</v>
      </c>
      <c r="AG6759" s="25">
        <v>0</v>
      </c>
      <c r="AH6759" s="25">
        <v>5036.34</v>
      </c>
      <c r="AI6759" s="16" t="s">
        <v>6121</v>
      </c>
    </row>
    <row r="6760" spans="1:35" x14ac:dyDescent="0.25">
      <c r="A6760" s="17">
        <v>130264.01</v>
      </c>
      <c r="B6760" s="18">
        <v>1</v>
      </c>
      <c r="C6760" s="16" t="s">
        <v>47</v>
      </c>
      <c r="D6760" s="21">
        <v>43950</v>
      </c>
      <c r="E6760" s="16" t="s">
        <v>176</v>
      </c>
      <c r="F6760" s="21">
        <v>44208</v>
      </c>
      <c r="G6760" s="16" t="s">
        <v>176</v>
      </c>
      <c r="H6760" s="26" t="s">
        <v>1163</v>
      </c>
      <c r="M6760" s="26" t="s">
        <v>6122</v>
      </c>
      <c r="O6760" s="16" t="s">
        <v>78</v>
      </c>
      <c r="P6760" s="26" t="s">
        <v>78</v>
      </c>
      <c r="T6760" s="23" t="s">
        <v>32</v>
      </c>
      <c r="W6760" s="20" t="s">
        <v>43</v>
      </c>
      <c r="Z6760" s="25">
        <v>0</v>
      </c>
      <c r="AA6760" s="25">
        <v>0</v>
      </c>
      <c r="AB6760" s="25">
        <v>132.22999999999999</v>
      </c>
      <c r="AC6760" s="25">
        <v>0</v>
      </c>
      <c r="AD6760" s="25">
        <v>0</v>
      </c>
      <c r="AE6760" s="25">
        <v>0</v>
      </c>
      <c r="AF6760" s="25">
        <v>5132.2299999999996</v>
      </c>
      <c r="AG6760" s="25">
        <v>0</v>
      </c>
      <c r="AH6760" s="25">
        <v>5132.2299999999996</v>
      </c>
      <c r="AI6760" s="16" t="s">
        <v>6123</v>
      </c>
    </row>
    <row r="6761" spans="1:35" x14ac:dyDescent="0.25">
      <c r="A6761" s="17">
        <v>130264.03</v>
      </c>
      <c r="B6761" s="18">
        <v>1</v>
      </c>
      <c r="C6761" s="16" t="s">
        <v>47</v>
      </c>
      <c r="D6761" s="21">
        <v>43951</v>
      </c>
      <c r="E6761" s="16" t="s">
        <v>74</v>
      </c>
      <c r="F6761" s="21">
        <v>44208</v>
      </c>
      <c r="G6761" s="16" t="s">
        <v>176</v>
      </c>
      <c r="H6761" s="26" t="s">
        <v>1163</v>
      </c>
      <c r="M6761" s="26" t="s">
        <v>6124</v>
      </c>
      <c r="O6761" s="16" t="s">
        <v>78</v>
      </c>
      <c r="P6761" s="26" t="s">
        <v>78</v>
      </c>
      <c r="T6761" s="23" t="s">
        <v>32</v>
      </c>
      <c r="W6761" s="20" t="s">
        <v>43</v>
      </c>
      <c r="Z6761" s="25">
        <v>0</v>
      </c>
      <c r="AA6761" s="25">
        <v>0</v>
      </c>
      <c r="AB6761" s="25">
        <v>827.23</v>
      </c>
      <c r="AC6761" s="25">
        <v>0</v>
      </c>
      <c r="AD6761" s="25">
        <v>0</v>
      </c>
      <c r="AE6761" s="25">
        <v>0</v>
      </c>
      <c r="AF6761" s="25">
        <v>5827.23</v>
      </c>
      <c r="AG6761" s="25">
        <v>0</v>
      </c>
      <c r="AH6761" s="25">
        <v>5827.23</v>
      </c>
      <c r="AI6761" s="16" t="s">
        <v>6125</v>
      </c>
    </row>
    <row r="6762" spans="1:35" x14ac:dyDescent="0.25">
      <c r="A6762" s="17">
        <v>130264.09</v>
      </c>
      <c r="B6762" s="18">
        <v>1</v>
      </c>
      <c r="C6762" s="16" t="s">
        <v>47</v>
      </c>
      <c r="D6762" s="21">
        <v>43964</v>
      </c>
      <c r="E6762" s="16" t="s">
        <v>176</v>
      </c>
      <c r="F6762" s="21">
        <v>44208</v>
      </c>
      <c r="G6762" s="16" t="s">
        <v>176</v>
      </c>
      <c r="H6762" s="26" t="s">
        <v>1163</v>
      </c>
      <c r="M6762" s="26" t="s">
        <v>6126</v>
      </c>
      <c r="O6762" s="16" t="s">
        <v>78</v>
      </c>
      <c r="P6762" s="26" t="s">
        <v>78</v>
      </c>
      <c r="T6762" s="23" t="s">
        <v>32</v>
      </c>
      <c r="W6762" s="20" t="s">
        <v>43</v>
      </c>
      <c r="Z6762" s="25">
        <v>0</v>
      </c>
      <c r="AA6762" s="25">
        <v>0</v>
      </c>
      <c r="AB6762" s="25">
        <v>117.47</v>
      </c>
      <c r="AC6762" s="25">
        <v>0</v>
      </c>
      <c r="AD6762" s="25">
        <v>0</v>
      </c>
      <c r="AE6762" s="25">
        <v>0</v>
      </c>
      <c r="AF6762" s="25">
        <v>5117.47</v>
      </c>
      <c r="AG6762" s="25">
        <v>0</v>
      </c>
      <c r="AH6762" s="25">
        <v>5117.47</v>
      </c>
      <c r="AI6762" s="16" t="s">
        <v>6127</v>
      </c>
    </row>
    <row r="6763" spans="1:35" x14ac:dyDescent="0.25">
      <c r="A6763" s="17">
        <v>130264.1</v>
      </c>
      <c r="B6763" s="18">
        <v>1</v>
      </c>
      <c r="C6763" s="16" t="s">
        <v>47</v>
      </c>
      <c r="D6763" s="21">
        <v>43964</v>
      </c>
      <c r="E6763" s="16" t="s">
        <v>176</v>
      </c>
      <c r="F6763" s="21">
        <v>44208</v>
      </c>
      <c r="G6763" s="16" t="s">
        <v>176</v>
      </c>
      <c r="H6763" s="26" t="s">
        <v>1163</v>
      </c>
      <c r="M6763" s="26" t="s">
        <v>6128</v>
      </c>
      <c r="O6763" s="16" t="s">
        <v>78</v>
      </c>
      <c r="P6763" s="26" t="s">
        <v>78</v>
      </c>
      <c r="T6763" s="23" t="s">
        <v>32</v>
      </c>
      <c r="W6763" s="20" t="s">
        <v>43</v>
      </c>
      <c r="Z6763" s="25">
        <v>0</v>
      </c>
      <c r="AA6763" s="25">
        <v>0</v>
      </c>
      <c r="AB6763" s="25">
        <v>619.89</v>
      </c>
      <c r="AC6763" s="25">
        <v>0</v>
      </c>
      <c r="AD6763" s="25">
        <v>0</v>
      </c>
      <c r="AE6763" s="25">
        <v>0</v>
      </c>
      <c r="AF6763" s="25">
        <v>5619.89</v>
      </c>
      <c r="AG6763" s="25">
        <v>0</v>
      </c>
      <c r="AH6763" s="25">
        <v>5619.89</v>
      </c>
      <c r="AI6763" s="16" t="s">
        <v>6129</v>
      </c>
    </row>
    <row r="6764" spans="1:35" x14ac:dyDescent="0.25">
      <c r="A6764" s="17">
        <v>130264.16</v>
      </c>
      <c r="B6764" s="18">
        <v>1</v>
      </c>
      <c r="C6764" s="16" t="s">
        <v>47</v>
      </c>
      <c r="D6764" s="21">
        <v>44049</v>
      </c>
      <c r="E6764" s="16" t="s">
        <v>176</v>
      </c>
      <c r="F6764" s="21">
        <v>44208</v>
      </c>
      <c r="G6764" s="16" t="s">
        <v>176</v>
      </c>
      <c r="H6764" s="26" t="s">
        <v>1163</v>
      </c>
      <c r="M6764" s="26" t="s">
        <v>6130</v>
      </c>
      <c r="O6764" s="16" t="s">
        <v>78</v>
      </c>
      <c r="P6764" s="26" t="s">
        <v>78</v>
      </c>
      <c r="T6764" s="23" t="s">
        <v>32</v>
      </c>
      <c r="W6764" s="20" t="s">
        <v>43</v>
      </c>
      <c r="Z6764" s="25">
        <v>0</v>
      </c>
      <c r="AA6764" s="25">
        <v>0</v>
      </c>
      <c r="AB6764" s="25">
        <v>1465.27</v>
      </c>
      <c r="AC6764" s="25">
        <v>0</v>
      </c>
      <c r="AD6764" s="25">
        <v>0</v>
      </c>
      <c r="AE6764" s="25">
        <v>0</v>
      </c>
      <c r="AF6764" s="25">
        <v>1465.27</v>
      </c>
      <c r="AG6764" s="25">
        <v>0</v>
      </c>
      <c r="AH6764" s="25">
        <v>1465.27</v>
      </c>
      <c r="AI6764" s="16" t="s">
        <v>6131</v>
      </c>
    </row>
    <row r="6765" spans="1:35" x14ac:dyDescent="0.25">
      <c r="A6765" s="17">
        <v>130264.17</v>
      </c>
      <c r="B6765" s="18">
        <v>1</v>
      </c>
      <c r="C6765" s="16" t="s">
        <v>47</v>
      </c>
      <c r="D6765" s="21">
        <v>44098</v>
      </c>
      <c r="E6765" s="16" t="s">
        <v>176</v>
      </c>
      <c r="F6765" s="21">
        <v>44271</v>
      </c>
      <c r="G6765" s="16" t="s">
        <v>176</v>
      </c>
      <c r="H6765" s="26" t="s">
        <v>1163</v>
      </c>
      <c r="M6765" s="26" t="s">
        <v>6132</v>
      </c>
      <c r="O6765" s="16" t="s">
        <v>78</v>
      </c>
      <c r="P6765" s="26" t="s">
        <v>78</v>
      </c>
      <c r="T6765" s="23" t="s">
        <v>32</v>
      </c>
      <c r="W6765" s="20" t="s">
        <v>43</v>
      </c>
      <c r="Z6765" s="25">
        <v>0</v>
      </c>
      <c r="AA6765" s="25">
        <v>0</v>
      </c>
      <c r="AB6765" s="25">
        <v>902.8</v>
      </c>
      <c r="AC6765" s="25">
        <v>0</v>
      </c>
      <c r="AD6765" s="25">
        <v>0</v>
      </c>
      <c r="AE6765" s="25">
        <v>0</v>
      </c>
      <c r="AF6765" s="25">
        <v>902.8</v>
      </c>
      <c r="AG6765" s="25">
        <v>0</v>
      </c>
      <c r="AH6765" s="25">
        <v>902.8</v>
      </c>
      <c r="AI6765" s="16" t="s">
        <v>6133</v>
      </c>
    </row>
    <row r="6766" spans="1:35" x14ac:dyDescent="0.25">
      <c r="A6766" s="17">
        <v>130264.18</v>
      </c>
      <c r="B6766" s="18">
        <v>1</v>
      </c>
      <c r="C6766" s="16" t="s">
        <v>47</v>
      </c>
      <c r="D6766" s="21">
        <v>44098</v>
      </c>
      <c r="E6766" s="16" t="s">
        <v>176</v>
      </c>
      <c r="F6766" s="21">
        <v>44271</v>
      </c>
      <c r="G6766" s="16" t="s">
        <v>176</v>
      </c>
      <c r="H6766" s="26" t="s">
        <v>1163</v>
      </c>
      <c r="M6766" s="26" t="s">
        <v>6134</v>
      </c>
      <c r="O6766" s="16" t="s">
        <v>78</v>
      </c>
      <c r="P6766" s="26" t="s">
        <v>78</v>
      </c>
      <c r="T6766" s="23" t="s">
        <v>32</v>
      </c>
      <c r="W6766" s="20" t="s">
        <v>43</v>
      </c>
      <c r="Z6766" s="25">
        <v>0</v>
      </c>
      <c r="AA6766" s="25">
        <v>0</v>
      </c>
      <c r="AB6766" s="25">
        <v>899.84</v>
      </c>
      <c r="AC6766" s="25">
        <v>0</v>
      </c>
      <c r="AD6766" s="25">
        <v>0</v>
      </c>
      <c r="AE6766" s="25">
        <v>0</v>
      </c>
      <c r="AF6766" s="25">
        <v>899.84</v>
      </c>
      <c r="AG6766" s="25">
        <v>0</v>
      </c>
      <c r="AH6766" s="25">
        <v>899.84</v>
      </c>
      <c r="AI6766" s="16" t="s">
        <v>6135</v>
      </c>
    </row>
    <row r="6767" spans="1:35" x14ac:dyDescent="0.25">
      <c r="A6767" s="17">
        <v>130264.19</v>
      </c>
      <c r="B6767" s="18">
        <v>1</v>
      </c>
      <c r="C6767" s="16" t="s">
        <v>47</v>
      </c>
      <c r="D6767" s="21">
        <v>44098</v>
      </c>
      <c r="E6767" s="16" t="s">
        <v>176</v>
      </c>
      <c r="F6767" s="21">
        <v>44271</v>
      </c>
      <c r="G6767" s="16" t="s">
        <v>176</v>
      </c>
      <c r="H6767" s="26" t="s">
        <v>1163</v>
      </c>
      <c r="M6767" s="26" t="s">
        <v>6136</v>
      </c>
      <c r="O6767" s="16" t="s">
        <v>78</v>
      </c>
      <c r="P6767" s="26" t="s">
        <v>78</v>
      </c>
      <c r="T6767" s="23" t="s">
        <v>32</v>
      </c>
      <c r="W6767" s="20" t="s">
        <v>43</v>
      </c>
      <c r="Z6767" s="25">
        <v>0</v>
      </c>
      <c r="AA6767" s="25">
        <v>0</v>
      </c>
      <c r="AB6767" s="25">
        <v>509.46</v>
      </c>
      <c r="AC6767" s="25">
        <v>0</v>
      </c>
      <c r="AD6767" s="25">
        <v>0</v>
      </c>
      <c r="AE6767" s="25">
        <v>0</v>
      </c>
      <c r="AF6767" s="25">
        <v>509.46</v>
      </c>
      <c r="AG6767" s="25">
        <v>0</v>
      </c>
      <c r="AH6767" s="25">
        <v>509.46</v>
      </c>
      <c r="AI6767" s="16" t="s">
        <v>6137</v>
      </c>
    </row>
    <row r="6768" spans="1:35" x14ac:dyDescent="0.25">
      <c r="A6768" s="17">
        <v>130264.2</v>
      </c>
      <c r="B6768" s="18">
        <v>1</v>
      </c>
      <c r="C6768" s="16" t="s">
        <v>47</v>
      </c>
      <c r="D6768" s="21">
        <v>44098</v>
      </c>
      <c r="E6768" s="16" t="s">
        <v>176</v>
      </c>
      <c r="F6768" s="21">
        <v>44271</v>
      </c>
      <c r="G6768" s="16" t="s">
        <v>176</v>
      </c>
      <c r="H6768" s="26" t="s">
        <v>1163</v>
      </c>
      <c r="M6768" s="26" t="s">
        <v>6138</v>
      </c>
      <c r="O6768" s="16" t="s">
        <v>78</v>
      </c>
      <c r="P6768" s="26" t="s">
        <v>78</v>
      </c>
      <c r="T6768" s="23" t="s">
        <v>32</v>
      </c>
      <c r="W6768" s="20" t="s">
        <v>43</v>
      </c>
      <c r="Z6768" s="25">
        <v>0</v>
      </c>
      <c r="AA6768" s="25">
        <v>0</v>
      </c>
      <c r="AB6768" s="25">
        <v>509.46</v>
      </c>
      <c r="AC6768" s="25">
        <v>0</v>
      </c>
      <c r="AD6768" s="25">
        <v>0</v>
      </c>
      <c r="AE6768" s="25">
        <v>0</v>
      </c>
      <c r="AF6768" s="25">
        <v>509.46</v>
      </c>
      <c r="AG6768" s="25">
        <v>0</v>
      </c>
      <c r="AH6768" s="25">
        <v>509.46</v>
      </c>
      <c r="AI6768" s="16" t="s">
        <v>6139</v>
      </c>
    </row>
    <row r="6769" spans="1:35" x14ac:dyDescent="0.25">
      <c r="A6769" s="17">
        <v>130264.21</v>
      </c>
      <c r="B6769" s="18">
        <v>1</v>
      </c>
      <c r="C6769" s="16" t="s">
        <v>47</v>
      </c>
      <c r="D6769" s="21">
        <v>44105</v>
      </c>
      <c r="E6769" s="16" t="s">
        <v>176</v>
      </c>
      <c r="F6769" s="21">
        <v>44271</v>
      </c>
      <c r="G6769" s="16" t="s">
        <v>176</v>
      </c>
      <c r="H6769" s="26" t="s">
        <v>1163</v>
      </c>
      <c r="M6769" s="26" t="s">
        <v>6140</v>
      </c>
      <c r="O6769" s="16" t="s">
        <v>78</v>
      </c>
      <c r="P6769" s="26" t="s">
        <v>78</v>
      </c>
      <c r="T6769" s="23" t="s">
        <v>32</v>
      </c>
      <c r="W6769" s="20" t="s">
        <v>43</v>
      </c>
      <c r="Z6769" s="25">
        <v>0</v>
      </c>
      <c r="AA6769" s="25">
        <v>0</v>
      </c>
      <c r="AB6769" s="25">
        <v>1686.36</v>
      </c>
      <c r="AC6769" s="25">
        <v>0</v>
      </c>
      <c r="AD6769" s="25">
        <v>0</v>
      </c>
      <c r="AE6769" s="25">
        <v>0</v>
      </c>
      <c r="AF6769" s="25">
        <v>1686.36</v>
      </c>
      <c r="AG6769" s="25">
        <v>0</v>
      </c>
      <c r="AH6769" s="25">
        <v>1686.36</v>
      </c>
      <c r="AI6769" s="16" t="s">
        <v>6141</v>
      </c>
    </row>
    <row r="6770" spans="1:35" x14ac:dyDescent="0.25">
      <c r="A6770" s="17">
        <v>130264.22</v>
      </c>
      <c r="B6770" s="18">
        <v>1</v>
      </c>
      <c r="C6770" s="16" t="s">
        <v>47</v>
      </c>
      <c r="D6770" s="21">
        <v>44116</v>
      </c>
      <c r="E6770" s="16" t="s">
        <v>176</v>
      </c>
      <c r="F6770" s="21">
        <v>44271</v>
      </c>
      <c r="G6770" s="16" t="s">
        <v>176</v>
      </c>
      <c r="H6770" s="26" t="s">
        <v>1163</v>
      </c>
      <c r="M6770" s="26" t="s">
        <v>6142</v>
      </c>
      <c r="O6770" s="16" t="s">
        <v>78</v>
      </c>
      <c r="P6770" s="26" t="s">
        <v>78</v>
      </c>
      <c r="T6770" s="23" t="s">
        <v>32</v>
      </c>
      <c r="W6770" s="20" t="s">
        <v>43</v>
      </c>
      <c r="Z6770" s="25">
        <v>0</v>
      </c>
      <c r="AA6770" s="25">
        <v>0</v>
      </c>
      <c r="AB6770" s="25">
        <v>668.48</v>
      </c>
      <c r="AC6770" s="25">
        <v>0</v>
      </c>
      <c r="AD6770" s="25">
        <v>0</v>
      </c>
      <c r="AE6770" s="25">
        <v>0</v>
      </c>
      <c r="AF6770" s="25">
        <v>668.48</v>
      </c>
      <c r="AG6770" s="25">
        <v>0</v>
      </c>
      <c r="AH6770" s="25">
        <v>668.48</v>
      </c>
      <c r="AI6770" s="16" t="s">
        <v>6143</v>
      </c>
    </row>
    <row r="6771" spans="1:35" x14ac:dyDescent="0.25">
      <c r="A6771" s="17">
        <v>130264.23</v>
      </c>
      <c r="B6771" s="18">
        <v>1</v>
      </c>
      <c r="C6771" s="16" t="s">
        <v>47</v>
      </c>
      <c r="D6771" s="21">
        <v>44124</v>
      </c>
      <c r="E6771" s="16" t="s">
        <v>176</v>
      </c>
      <c r="F6771" s="21">
        <v>44271</v>
      </c>
      <c r="G6771" s="16" t="s">
        <v>176</v>
      </c>
      <c r="H6771" s="26" t="s">
        <v>1163</v>
      </c>
      <c r="M6771" s="26" t="s">
        <v>6144</v>
      </c>
      <c r="O6771" s="16" t="s">
        <v>78</v>
      </c>
      <c r="P6771" s="26" t="s">
        <v>78</v>
      </c>
      <c r="T6771" s="23" t="s">
        <v>32</v>
      </c>
      <c r="W6771" s="20" t="s">
        <v>43</v>
      </c>
      <c r="Z6771" s="25">
        <v>0</v>
      </c>
      <c r="AA6771" s="25">
        <v>0</v>
      </c>
      <c r="AB6771" s="25">
        <v>785.18</v>
      </c>
      <c r="AC6771" s="25">
        <v>0</v>
      </c>
      <c r="AD6771" s="25">
        <v>0</v>
      </c>
      <c r="AE6771" s="25">
        <v>0</v>
      </c>
      <c r="AF6771" s="25">
        <v>785.18</v>
      </c>
      <c r="AG6771" s="25">
        <v>0</v>
      </c>
      <c r="AH6771" s="25">
        <v>785.18</v>
      </c>
      <c r="AI6771" s="16" t="s">
        <v>6145</v>
      </c>
    </row>
    <row r="6772" spans="1:35" x14ac:dyDescent="0.25">
      <c r="A6772" s="17">
        <v>130264.24</v>
      </c>
      <c r="B6772" s="18">
        <v>1</v>
      </c>
      <c r="C6772" s="16" t="s">
        <v>47</v>
      </c>
      <c r="D6772" s="21">
        <v>44132</v>
      </c>
      <c r="E6772" s="16" t="s">
        <v>176</v>
      </c>
      <c r="F6772" s="21">
        <v>44271</v>
      </c>
      <c r="G6772" s="16" t="s">
        <v>176</v>
      </c>
      <c r="H6772" s="26" t="s">
        <v>1163</v>
      </c>
      <c r="M6772" s="26" t="s">
        <v>6146</v>
      </c>
      <c r="O6772" s="16" t="s">
        <v>78</v>
      </c>
      <c r="P6772" s="26" t="s">
        <v>78</v>
      </c>
      <c r="T6772" s="23" t="s">
        <v>32</v>
      </c>
      <c r="W6772" s="20" t="s">
        <v>43</v>
      </c>
      <c r="Z6772" s="25">
        <v>0</v>
      </c>
      <c r="AA6772" s="25">
        <v>0</v>
      </c>
      <c r="AB6772" s="25">
        <v>545.6</v>
      </c>
      <c r="AC6772" s="25">
        <v>0</v>
      </c>
      <c r="AD6772" s="25">
        <v>0</v>
      </c>
      <c r="AE6772" s="25">
        <v>0</v>
      </c>
      <c r="AF6772" s="25">
        <v>545.6</v>
      </c>
      <c r="AG6772" s="25">
        <v>0</v>
      </c>
      <c r="AH6772" s="25">
        <v>545.6</v>
      </c>
      <c r="AI6772" s="16" t="s">
        <v>6147</v>
      </c>
    </row>
    <row r="6773" spans="1:35" x14ac:dyDescent="0.25">
      <c r="A6773" s="17">
        <v>130264.25</v>
      </c>
      <c r="B6773" s="18">
        <v>1</v>
      </c>
      <c r="C6773" s="16" t="s">
        <v>47</v>
      </c>
      <c r="D6773" s="21">
        <v>44132</v>
      </c>
      <c r="E6773" s="16" t="s">
        <v>176</v>
      </c>
      <c r="F6773" s="21">
        <v>44271</v>
      </c>
      <c r="G6773" s="16" t="s">
        <v>176</v>
      </c>
      <c r="H6773" s="26" t="s">
        <v>1163</v>
      </c>
      <c r="M6773" s="26" t="s">
        <v>6148</v>
      </c>
      <c r="O6773" s="16" t="s">
        <v>78</v>
      </c>
      <c r="P6773" s="26" t="s">
        <v>78</v>
      </c>
      <c r="T6773" s="23" t="s">
        <v>32</v>
      </c>
      <c r="W6773" s="20" t="s">
        <v>43</v>
      </c>
      <c r="Z6773" s="25">
        <v>0</v>
      </c>
      <c r="AA6773" s="25">
        <v>0</v>
      </c>
      <c r="AB6773" s="25">
        <v>548.38</v>
      </c>
      <c r="AC6773" s="25">
        <v>0</v>
      </c>
      <c r="AD6773" s="25">
        <v>0</v>
      </c>
      <c r="AE6773" s="25">
        <v>0</v>
      </c>
      <c r="AF6773" s="25">
        <v>548.38</v>
      </c>
      <c r="AG6773" s="25">
        <v>0</v>
      </c>
      <c r="AH6773" s="25">
        <v>548.38</v>
      </c>
      <c r="AI6773" s="16" t="s">
        <v>6149</v>
      </c>
    </row>
    <row r="6774" spans="1:35" x14ac:dyDescent="0.25">
      <c r="A6774" s="17">
        <v>130264.26</v>
      </c>
      <c r="B6774" s="18">
        <v>1</v>
      </c>
      <c r="C6774" s="16" t="s">
        <v>47</v>
      </c>
      <c r="D6774" s="21">
        <v>44148</v>
      </c>
      <c r="E6774" s="16" t="s">
        <v>176</v>
      </c>
      <c r="F6774" s="21">
        <v>44327</v>
      </c>
      <c r="G6774" s="16" t="s">
        <v>176</v>
      </c>
      <c r="H6774" s="26" t="s">
        <v>1163</v>
      </c>
      <c r="M6774" s="26" t="s">
        <v>6150</v>
      </c>
      <c r="O6774" s="16" t="s">
        <v>78</v>
      </c>
      <c r="P6774" s="26" t="s">
        <v>78</v>
      </c>
      <c r="T6774" s="23" t="s">
        <v>32</v>
      </c>
      <c r="W6774" s="20" t="s">
        <v>43</v>
      </c>
      <c r="Z6774" s="25">
        <v>0</v>
      </c>
      <c r="AA6774" s="25">
        <v>0</v>
      </c>
      <c r="AB6774" s="25">
        <v>5288.16</v>
      </c>
      <c r="AC6774" s="25">
        <v>0</v>
      </c>
      <c r="AD6774" s="25">
        <v>0</v>
      </c>
      <c r="AE6774" s="25">
        <v>0</v>
      </c>
      <c r="AF6774" s="25">
        <v>5288.16</v>
      </c>
      <c r="AG6774" s="25">
        <v>0</v>
      </c>
      <c r="AH6774" s="25">
        <v>5288.16</v>
      </c>
      <c r="AI6774" s="16" t="s">
        <v>6151</v>
      </c>
    </row>
    <row r="6775" spans="1:35" x14ac:dyDescent="0.25">
      <c r="A6775" s="17">
        <v>130264.27</v>
      </c>
      <c r="B6775" s="18">
        <v>1</v>
      </c>
      <c r="C6775" s="16" t="s">
        <v>47</v>
      </c>
      <c r="D6775" s="21">
        <v>44148</v>
      </c>
      <c r="E6775" s="16" t="s">
        <v>176</v>
      </c>
      <c r="F6775" s="21">
        <v>44327</v>
      </c>
      <c r="G6775" s="16" t="s">
        <v>176</v>
      </c>
      <c r="H6775" s="26" t="s">
        <v>1163</v>
      </c>
      <c r="M6775" s="26" t="s">
        <v>6152</v>
      </c>
      <c r="O6775" s="16" t="s">
        <v>78</v>
      </c>
      <c r="P6775" s="26" t="s">
        <v>78</v>
      </c>
      <c r="T6775" s="23" t="s">
        <v>32</v>
      </c>
      <c r="W6775" s="20" t="s">
        <v>43</v>
      </c>
      <c r="Z6775" s="25">
        <v>0</v>
      </c>
      <c r="AA6775" s="25">
        <v>0</v>
      </c>
      <c r="AB6775" s="25">
        <v>4970.55</v>
      </c>
      <c r="AC6775" s="25">
        <v>0</v>
      </c>
      <c r="AD6775" s="25">
        <v>0</v>
      </c>
      <c r="AE6775" s="25">
        <v>0</v>
      </c>
      <c r="AF6775" s="25">
        <v>4970.55</v>
      </c>
      <c r="AG6775" s="25">
        <v>0</v>
      </c>
      <c r="AH6775" s="25">
        <v>4970.55</v>
      </c>
      <c r="AI6775" s="16" t="s">
        <v>6153</v>
      </c>
    </row>
    <row r="6776" spans="1:35" ht="45" x14ac:dyDescent="0.25">
      <c r="A6776" s="17">
        <v>130265</v>
      </c>
      <c r="B6776" s="18">
        <v>3</v>
      </c>
      <c r="C6776" s="16" t="s">
        <v>73</v>
      </c>
      <c r="D6776" s="21">
        <v>43949</v>
      </c>
      <c r="E6776" s="16" t="s">
        <v>1124</v>
      </c>
      <c r="F6776" s="21">
        <v>44215</v>
      </c>
      <c r="G6776" s="16" t="s">
        <v>75</v>
      </c>
      <c r="H6776" s="26" t="s">
        <v>273</v>
      </c>
      <c r="I6776" s="16" t="s">
        <v>2345</v>
      </c>
      <c r="J6776" s="20" t="s">
        <v>116</v>
      </c>
      <c r="L6776" s="16" t="s">
        <v>116</v>
      </c>
      <c r="M6776" s="26" t="s">
        <v>6154</v>
      </c>
      <c r="N6776" s="26" t="s">
        <v>6155</v>
      </c>
      <c r="O6776" s="16" t="s">
        <v>60</v>
      </c>
      <c r="P6776" s="26" t="s">
        <v>67</v>
      </c>
      <c r="T6776" s="22">
        <v>0.94</v>
      </c>
      <c r="W6776" s="20" t="s">
        <v>43</v>
      </c>
      <c r="X6776" s="16" t="s">
        <v>140</v>
      </c>
      <c r="Z6776" s="25">
        <v>65000</v>
      </c>
      <c r="AA6776" s="25">
        <v>0</v>
      </c>
      <c r="AB6776" s="25">
        <v>0</v>
      </c>
      <c r="AC6776" s="25">
        <v>0</v>
      </c>
      <c r="AD6776" s="25">
        <v>65000</v>
      </c>
      <c r="AE6776" s="25">
        <v>0</v>
      </c>
      <c r="AF6776" s="25">
        <v>0</v>
      </c>
      <c r="AG6776" s="25">
        <v>0</v>
      </c>
      <c r="AH6776" s="25">
        <v>65000</v>
      </c>
      <c r="AI6776" s="16" t="s">
        <v>6156</v>
      </c>
    </row>
    <row r="6777" spans="1:35" ht="30" x14ac:dyDescent="0.25">
      <c r="A6777" s="17">
        <v>130266</v>
      </c>
      <c r="B6777" s="18">
        <v>4</v>
      </c>
      <c r="C6777" s="16" t="s">
        <v>73</v>
      </c>
      <c r="D6777" s="21">
        <v>43949</v>
      </c>
      <c r="E6777" s="16" t="s">
        <v>1124</v>
      </c>
      <c r="F6777" s="21">
        <v>44215</v>
      </c>
      <c r="G6777" s="16" t="s">
        <v>75</v>
      </c>
      <c r="H6777" s="26" t="s">
        <v>298</v>
      </c>
      <c r="I6777" s="16" t="s">
        <v>116</v>
      </c>
      <c r="J6777" s="20" t="s">
        <v>116</v>
      </c>
      <c r="L6777" s="16" t="s">
        <v>116</v>
      </c>
      <c r="M6777" s="26" t="s">
        <v>6157</v>
      </c>
      <c r="N6777" s="26" t="s">
        <v>6158</v>
      </c>
      <c r="O6777" s="16" t="s">
        <v>60</v>
      </c>
      <c r="P6777" s="26" t="s">
        <v>67</v>
      </c>
      <c r="T6777" s="22">
        <v>0.17</v>
      </c>
      <c r="W6777" s="20" t="s">
        <v>43</v>
      </c>
      <c r="X6777" s="16" t="s">
        <v>511</v>
      </c>
      <c r="Z6777" s="25">
        <v>48000</v>
      </c>
      <c r="AA6777" s="25">
        <v>0</v>
      </c>
      <c r="AB6777" s="25">
        <v>0</v>
      </c>
      <c r="AC6777" s="25">
        <v>0</v>
      </c>
      <c r="AD6777" s="25">
        <v>48000</v>
      </c>
      <c r="AE6777" s="25">
        <v>0</v>
      </c>
      <c r="AF6777" s="25">
        <v>0</v>
      </c>
      <c r="AG6777" s="25">
        <v>0</v>
      </c>
      <c r="AH6777" s="25">
        <v>48000</v>
      </c>
      <c r="AI6777" s="16" t="s">
        <v>6159</v>
      </c>
    </row>
    <row r="6778" spans="1:35" x14ac:dyDescent="0.25">
      <c r="A6778" s="17">
        <v>130267</v>
      </c>
      <c r="B6778" s="18">
        <v>3</v>
      </c>
      <c r="C6778" s="16" t="s">
        <v>73</v>
      </c>
      <c r="D6778" s="21">
        <v>43949</v>
      </c>
      <c r="E6778" s="16" t="s">
        <v>2262</v>
      </c>
      <c r="F6778" s="21">
        <v>43949</v>
      </c>
      <c r="G6778" s="16" t="s">
        <v>2262</v>
      </c>
      <c r="H6778" s="26" t="s">
        <v>57</v>
      </c>
      <c r="M6778" s="26" t="s">
        <v>6160</v>
      </c>
      <c r="O6778" s="16" t="s">
        <v>1171</v>
      </c>
      <c r="P6778" s="26" t="s">
        <v>1062</v>
      </c>
      <c r="T6778" s="23" t="s">
        <v>32</v>
      </c>
      <c r="W6778" s="20" t="s">
        <v>43</v>
      </c>
      <c r="Z6778" s="25">
        <v>0</v>
      </c>
      <c r="AA6778" s="25">
        <v>0</v>
      </c>
      <c r="AB6778" s="25">
        <v>0</v>
      </c>
      <c r="AC6778" s="25">
        <v>0</v>
      </c>
      <c r="AD6778" s="25">
        <v>0</v>
      </c>
      <c r="AE6778" s="25">
        <v>0</v>
      </c>
      <c r="AF6778" s="25">
        <v>960000</v>
      </c>
      <c r="AG6778" s="25">
        <v>0</v>
      </c>
      <c r="AH6778" s="25">
        <v>960000</v>
      </c>
      <c r="AI6778" s="16" t="s">
        <v>6161</v>
      </c>
    </row>
    <row r="6779" spans="1:35" ht="30" x14ac:dyDescent="0.25">
      <c r="A6779" s="17">
        <v>130268</v>
      </c>
      <c r="B6779" s="18">
        <v>2</v>
      </c>
      <c r="C6779" s="16" t="s">
        <v>73</v>
      </c>
      <c r="D6779" s="21">
        <v>43949</v>
      </c>
      <c r="E6779" s="16" t="s">
        <v>142</v>
      </c>
      <c r="F6779" s="21">
        <v>44280</v>
      </c>
      <c r="G6779" s="16" t="s">
        <v>75</v>
      </c>
      <c r="H6779" s="26" t="s">
        <v>170</v>
      </c>
      <c r="I6779" s="16" t="s">
        <v>5062</v>
      </c>
      <c r="J6779" s="20" t="s">
        <v>116</v>
      </c>
      <c r="L6779" s="16" t="s">
        <v>116</v>
      </c>
      <c r="M6779" s="26" t="s">
        <v>9430</v>
      </c>
      <c r="N6779" s="26" t="s">
        <v>9429</v>
      </c>
      <c r="O6779" s="16" t="s">
        <v>78</v>
      </c>
      <c r="P6779" s="26" t="s">
        <v>4592</v>
      </c>
      <c r="R6779" s="16" t="s">
        <v>7504</v>
      </c>
      <c r="S6779" s="16" t="s">
        <v>42</v>
      </c>
      <c r="T6779" s="22">
        <v>0</v>
      </c>
      <c r="W6779" s="20" t="s">
        <v>43</v>
      </c>
      <c r="Z6779" s="24" t="s">
        <v>32</v>
      </c>
      <c r="AA6779" s="24" t="s">
        <v>32</v>
      </c>
      <c r="AB6779" s="24" t="s">
        <v>32</v>
      </c>
      <c r="AC6779" s="24" t="s">
        <v>32</v>
      </c>
      <c r="AD6779" s="25">
        <v>150000</v>
      </c>
      <c r="AE6779" s="25">
        <v>0</v>
      </c>
      <c r="AF6779" s="25">
        <v>0</v>
      </c>
      <c r="AG6779" s="25">
        <v>0</v>
      </c>
      <c r="AH6779" s="25">
        <v>150000</v>
      </c>
      <c r="AI6779" s="16" t="s">
        <v>9428</v>
      </c>
    </row>
    <row r="6780" spans="1:35" ht="45" x14ac:dyDescent="0.25">
      <c r="A6780" s="17">
        <v>130269</v>
      </c>
      <c r="B6780" s="18">
        <v>4</v>
      </c>
      <c r="C6780" s="16" t="s">
        <v>73</v>
      </c>
      <c r="D6780" s="21">
        <v>43950</v>
      </c>
      <c r="E6780" s="16" t="s">
        <v>1124</v>
      </c>
      <c r="F6780" s="21">
        <v>44215</v>
      </c>
      <c r="G6780" s="16" t="s">
        <v>75</v>
      </c>
      <c r="H6780" s="26" t="s">
        <v>428</v>
      </c>
      <c r="I6780" s="16" t="s">
        <v>1166</v>
      </c>
      <c r="J6780" s="20" t="s">
        <v>116</v>
      </c>
      <c r="L6780" s="16" t="s">
        <v>116</v>
      </c>
      <c r="M6780" s="26" t="s">
        <v>6162</v>
      </c>
      <c r="N6780" s="26" t="s">
        <v>6163</v>
      </c>
      <c r="O6780" s="16" t="s">
        <v>60</v>
      </c>
      <c r="P6780" s="26" t="s">
        <v>67</v>
      </c>
      <c r="T6780" s="22">
        <v>0.61</v>
      </c>
      <c r="W6780" s="20" t="s">
        <v>43</v>
      </c>
      <c r="X6780" s="16" t="s">
        <v>511</v>
      </c>
      <c r="Z6780" s="25">
        <v>57000</v>
      </c>
      <c r="AA6780" s="25">
        <v>0</v>
      </c>
      <c r="AB6780" s="25">
        <v>0</v>
      </c>
      <c r="AC6780" s="25">
        <v>0</v>
      </c>
      <c r="AD6780" s="25">
        <v>57000</v>
      </c>
      <c r="AE6780" s="25">
        <v>0</v>
      </c>
      <c r="AF6780" s="25">
        <v>0</v>
      </c>
      <c r="AG6780" s="25">
        <v>0</v>
      </c>
      <c r="AH6780" s="25">
        <v>57000</v>
      </c>
      <c r="AI6780" s="16" t="s">
        <v>6164</v>
      </c>
    </row>
    <row r="6781" spans="1:35" ht="45" x14ac:dyDescent="0.25">
      <c r="A6781" s="17">
        <v>130270</v>
      </c>
      <c r="B6781" s="18">
        <v>4</v>
      </c>
      <c r="C6781" s="16" t="s">
        <v>73</v>
      </c>
      <c r="D6781" s="21">
        <v>43950</v>
      </c>
      <c r="E6781" s="16" t="s">
        <v>1124</v>
      </c>
      <c r="F6781" s="21">
        <v>44336</v>
      </c>
      <c r="G6781" s="16" t="s">
        <v>1124</v>
      </c>
      <c r="H6781" s="26" t="s">
        <v>301</v>
      </c>
      <c r="I6781" s="16" t="s">
        <v>3716</v>
      </c>
      <c r="J6781" s="20" t="s">
        <v>116</v>
      </c>
      <c r="L6781" s="16" t="s">
        <v>116</v>
      </c>
      <c r="M6781" s="26" t="s">
        <v>6165</v>
      </c>
      <c r="N6781" s="26" t="s">
        <v>6166</v>
      </c>
      <c r="O6781" s="16" t="s">
        <v>60</v>
      </c>
      <c r="P6781" s="26" t="s">
        <v>67</v>
      </c>
      <c r="T6781" s="22">
        <v>0.16800000000000001</v>
      </c>
      <c r="W6781" s="20" t="s">
        <v>43</v>
      </c>
      <c r="X6781" s="16" t="s">
        <v>140</v>
      </c>
      <c r="Z6781" s="25">
        <v>70000</v>
      </c>
      <c r="AA6781" s="25">
        <v>0</v>
      </c>
      <c r="AB6781" s="25">
        <v>0</v>
      </c>
      <c r="AC6781" s="25">
        <v>0</v>
      </c>
      <c r="AD6781" s="25">
        <v>70000</v>
      </c>
      <c r="AE6781" s="25">
        <v>0</v>
      </c>
      <c r="AF6781" s="25">
        <v>0</v>
      </c>
      <c r="AG6781" s="25">
        <v>0</v>
      </c>
      <c r="AH6781" s="25">
        <v>70000</v>
      </c>
      <c r="AI6781" s="16" t="s">
        <v>6167</v>
      </c>
    </row>
    <row r="6782" spans="1:35" ht="30" x14ac:dyDescent="0.25">
      <c r="A6782" s="17">
        <v>130271</v>
      </c>
      <c r="B6782" s="18">
        <v>4</v>
      </c>
      <c r="C6782" s="16" t="s">
        <v>73</v>
      </c>
      <c r="D6782" s="21">
        <v>43950</v>
      </c>
      <c r="E6782" s="16" t="s">
        <v>1124</v>
      </c>
      <c r="F6782" s="21">
        <v>44341</v>
      </c>
      <c r="G6782" s="16" t="s">
        <v>1124</v>
      </c>
      <c r="H6782" s="26" t="s">
        <v>326</v>
      </c>
      <c r="I6782" s="16" t="s">
        <v>3719</v>
      </c>
      <c r="J6782" s="20" t="s">
        <v>116</v>
      </c>
      <c r="L6782" s="16" t="s">
        <v>116</v>
      </c>
      <c r="M6782" s="26" t="s">
        <v>6168</v>
      </c>
      <c r="N6782" s="26" t="s">
        <v>6169</v>
      </c>
      <c r="O6782" s="16" t="s">
        <v>60</v>
      </c>
      <c r="P6782" s="26" t="s">
        <v>67</v>
      </c>
      <c r="T6782" s="22">
        <v>0.16</v>
      </c>
      <c r="W6782" s="20" t="s">
        <v>43</v>
      </c>
      <c r="X6782" s="16" t="s">
        <v>1150</v>
      </c>
      <c r="Z6782" s="25">
        <v>36500</v>
      </c>
      <c r="AA6782" s="25">
        <v>0</v>
      </c>
      <c r="AB6782" s="25">
        <v>0</v>
      </c>
      <c r="AC6782" s="25">
        <v>0</v>
      </c>
      <c r="AD6782" s="25">
        <v>36500</v>
      </c>
      <c r="AE6782" s="25">
        <v>0</v>
      </c>
      <c r="AF6782" s="25">
        <v>0</v>
      </c>
      <c r="AG6782" s="25">
        <v>0</v>
      </c>
      <c r="AH6782" s="25">
        <v>36500</v>
      </c>
      <c r="AI6782" s="16" t="s">
        <v>6170</v>
      </c>
    </row>
    <row r="6783" spans="1:35" x14ac:dyDescent="0.25">
      <c r="A6783" s="17">
        <v>130272</v>
      </c>
      <c r="B6783" s="18">
        <v>6</v>
      </c>
      <c r="C6783" s="16" t="s">
        <v>73</v>
      </c>
      <c r="D6783" s="21">
        <v>43950</v>
      </c>
      <c r="E6783" s="16" t="s">
        <v>486</v>
      </c>
      <c r="F6783" s="21">
        <v>43956</v>
      </c>
      <c r="G6783" s="16" t="s">
        <v>109</v>
      </c>
      <c r="H6783" s="26" t="s">
        <v>76</v>
      </c>
      <c r="M6783" s="26" t="s">
        <v>9427</v>
      </c>
      <c r="N6783" s="26" t="s">
        <v>9426</v>
      </c>
      <c r="O6783" s="16" t="s">
        <v>151</v>
      </c>
      <c r="P6783" s="26" t="s">
        <v>78</v>
      </c>
      <c r="T6783" s="23" t="s">
        <v>32</v>
      </c>
      <c r="W6783" s="20" t="s">
        <v>43</v>
      </c>
      <c r="Z6783" s="24" t="s">
        <v>32</v>
      </c>
      <c r="AA6783" s="24" t="s">
        <v>32</v>
      </c>
      <c r="AB6783" s="24" t="s">
        <v>32</v>
      </c>
      <c r="AC6783" s="24" t="s">
        <v>32</v>
      </c>
      <c r="AD6783" s="25">
        <v>479618</v>
      </c>
      <c r="AE6783" s="25">
        <v>0</v>
      </c>
      <c r="AF6783" s="25">
        <v>0</v>
      </c>
      <c r="AG6783" s="25">
        <v>0</v>
      </c>
      <c r="AH6783" s="25">
        <v>479618</v>
      </c>
    </row>
    <row r="6784" spans="1:35" x14ac:dyDescent="0.25">
      <c r="A6784" s="17">
        <v>130274</v>
      </c>
      <c r="B6784" s="18">
        <v>4</v>
      </c>
      <c r="C6784" s="16" t="s">
        <v>31</v>
      </c>
      <c r="D6784" s="21">
        <v>43951</v>
      </c>
      <c r="E6784" s="16" t="s">
        <v>75</v>
      </c>
      <c r="F6784" s="21">
        <v>44299</v>
      </c>
      <c r="G6784" s="16" t="s">
        <v>75</v>
      </c>
      <c r="H6784" s="26" t="s">
        <v>126</v>
      </c>
      <c r="I6784" s="16" t="s">
        <v>468</v>
      </c>
      <c r="J6784" s="20" t="s">
        <v>116</v>
      </c>
      <c r="L6784" s="16" t="s">
        <v>116</v>
      </c>
      <c r="M6784" s="26" t="s">
        <v>6171</v>
      </c>
      <c r="N6784" s="26" t="s">
        <v>2343</v>
      </c>
      <c r="O6784" s="16" t="s">
        <v>188</v>
      </c>
      <c r="P6784" s="26" t="s">
        <v>443</v>
      </c>
      <c r="Q6784" s="26" t="s">
        <v>2343</v>
      </c>
      <c r="R6784" s="16" t="s">
        <v>139</v>
      </c>
      <c r="S6784" s="16" t="s">
        <v>84</v>
      </c>
      <c r="T6784" s="22">
        <v>4.49</v>
      </c>
      <c r="U6784" s="21">
        <v>44281</v>
      </c>
      <c r="V6784" s="16" t="s">
        <v>1179</v>
      </c>
      <c r="W6784" s="20" t="s">
        <v>472</v>
      </c>
      <c r="X6784" s="16" t="s">
        <v>140</v>
      </c>
      <c r="Z6784" s="25">
        <v>0</v>
      </c>
      <c r="AA6784" s="25">
        <v>0</v>
      </c>
      <c r="AB6784" s="25">
        <v>793650</v>
      </c>
      <c r="AC6784" s="25">
        <v>3078330</v>
      </c>
      <c r="AD6784" s="25">
        <v>0</v>
      </c>
      <c r="AE6784" s="25">
        <v>0</v>
      </c>
      <c r="AF6784" s="25">
        <v>793650</v>
      </c>
      <c r="AG6784" s="25">
        <v>3078330</v>
      </c>
      <c r="AH6784" s="25">
        <v>3871980</v>
      </c>
      <c r="AI6784" s="16" t="s">
        <v>6172</v>
      </c>
    </row>
    <row r="6785" spans="1:35" x14ac:dyDescent="0.25">
      <c r="A6785" s="17">
        <v>130275</v>
      </c>
      <c r="B6785" s="18">
        <v>4</v>
      </c>
      <c r="C6785" s="16" t="s">
        <v>31</v>
      </c>
      <c r="D6785" s="21">
        <v>43951</v>
      </c>
      <c r="E6785" s="16" t="s">
        <v>75</v>
      </c>
      <c r="F6785" s="21">
        <v>44299</v>
      </c>
      <c r="G6785" s="16" t="s">
        <v>75</v>
      </c>
      <c r="H6785" s="26" t="s">
        <v>126</v>
      </c>
      <c r="I6785" s="16" t="s">
        <v>468</v>
      </c>
      <c r="J6785" s="20" t="s">
        <v>116</v>
      </c>
      <c r="L6785" s="16" t="s">
        <v>116</v>
      </c>
      <c r="M6785" s="26" t="s">
        <v>6173</v>
      </c>
      <c r="N6785" s="26" t="s">
        <v>2343</v>
      </c>
      <c r="O6785" s="16" t="s">
        <v>188</v>
      </c>
      <c r="P6785" s="26" t="s">
        <v>443</v>
      </c>
      <c r="Q6785" s="26" t="s">
        <v>2343</v>
      </c>
      <c r="R6785" s="16" t="s">
        <v>139</v>
      </c>
      <c r="S6785" s="16" t="s">
        <v>84</v>
      </c>
      <c r="T6785" s="22">
        <v>3.25</v>
      </c>
      <c r="U6785" s="21">
        <v>44281</v>
      </c>
      <c r="V6785" s="16" t="s">
        <v>1179</v>
      </c>
      <c r="W6785" s="20" t="s">
        <v>472</v>
      </c>
      <c r="X6785" s="16" t="s">
        <v>140</v>
      </c>
      <c r="Z6785" s="25">
        <v>0</v>
      </c>
      <c r="AA6785" s="25">
        <v>0</v>
      </c>
      <c r="AB6785" s="25">
        <v>432950</v>
      </c>
      <c r="AC6785" s="25">
        <v>1754300</v>
      </c>
      <c r="AD6785" s="25">
        <v>0</v>
      </c>
      <c r="AE6785" s="25">
        <v>0</v>
      </c>
      <c r="AF6785" s="25">
        <v>432950</v>
      </c>
      <c r="AG6785" s="25">
        <v>1754300</v>
      </c>
      <c r="AH6785" s="25">
        <v>2187250</v>
      </c>
      <c r="AI6785" s="16" t="s">
        <v>6174</v>
      </c>
    </row>
    <row r="6786" spans="1:35" x14ac:dyDescent="0.25">
      <c r="A6786" s="17">
        <v>130276</v>
      </c>
      <c r="B6786" s="18">
        <v>4</v>
      </c>
      <c r="C6786" s="16" t="s">
        <v>31</v>
      </c>
      <c r="D6786" s="21">
        <v>43951</v>
      </c>
      <c r="E6786" s="16" t="s">
        <v>75</v>
      </c>
      <c r="F6786" s="21">
        <v>44299</v>
      </c>
      <c r="G6786" s="16" t="s">
        <v>529</v>
      </c>
      <c r="H6786" s="26" t="s">
        <v>295</v>
      </c>
      <c r="I6786" s="16" t="s">
        <v>6175</v>
      </c>
      <c r="J6786" s="20" t="s">
        <v>116</v>
      </c>
      <c r="L6786" s="16" t="s">
        <v>116</v>
      </c>
      <c r="M6786" s="26" t="s">
        <v>6176</v>
      </c>
      <c r="N6786" s="26" t="s">
        <v>4183</v>
      </c>
      <c r="O6786" s="16" t="s">
        <v>188</v>
      </c>
      <c r="P6786" s="26" t="s">
        <v>443</v>
      </c>
      <c r="Q6786" s="26" t="s">
        <v>4183</v>
      </c>
      <c r="R6786" s="16" t="s">
        <v>139</v>
      </c>
      <c r="S6786" s="16" t="s">
        <v>84</v>
      </c>
      <c r="T6786" s="22">
        <v>3.3</v>
      </c>
      <c r="U6786" s="21">
        <v>44281</v>
      </c>
      <c r="V6786" s="16" t="s">
        <v>3309</v>
      </c>
      <c r="W6786" s="20" t="s">
        <v>43</v>
      </c>
      <c r="X6786" s="16" t="s">
        <v>78</v>
      </c>
      <c r="Z6786" s="25">
        <v>0</v>
      </c>
      <c r="AA6786" s="25">
        <v>0</v>
      </c>
      <c r="AB6786" s="25">
        <v>69363</v>
      </c>
      <c r="AC6786" s="25">
        <v>253605</v>
      </c>
      <c r="AD6786" s="25">
        <v>0</v>
      </c>
      <c r="AE6786" s="25">
        <v>0</v>
      </c>
      <c r="AF6786" s="25">
        <v>69363</v>
      </c>
      <c r="AG6786" s="25">
        <v>253605</v>
      </c>
      <c r="AH6786" s="25">
        <v>322968</v>
      </c>
      <c r="AI6786" s="16" t="s">
        <v>6177</v>
      </c>
    </row>
    <row r="6787" spans="1:35" x14ac:dyDescent="0.25">
      <c r="A6787" s="17">
        <v>130277</v>
      </c>
      <c r="B6787" s="18">
        <v>4</v>
      </c>
      <c r="C6787" s="16" t="s">
        <v>73</v>
      </c>
      <c r="D6787" s="21">
        <v>43951</v>
      </c>
      <c r="E6787" s="16" t="s">
        <v>75</v>
      </c>
      <c r="F6787" s="21">
        <v>44302</v>
      </c>
      <c r="G6787" s="16" t="s">
        <v>75</v>
      </c>
      <c r="H6787" s="26" t="s">
        <v>126</v>
      </c>
      <c r="I6787" s="16" t="s">
        <v>4170</v>
      </c>
      <c r="J6787" s="20" t="s">
        <v>116</v>
      </c>
      <c r="L6787" s="16" t="s">
        <v>116</v>
      </c>
      <c r="M6787" s="26" t="s">
        <v>9425</v>
      </c>
      <c r="N6787" s="26" t="s">
        <v>9424</v>
      </c>
      <c r="O6787" s="16" t="s">
        <v>188</v>
      </c>
      <c r="P6787" s="26" t="s">
        <v>443</v>
      </c>
      <c r="Q6787" s="26" t="s">
        <v>2343</v>
      </c>
      <c r="R6787" s="16" t="s">
        <v>139</v>
      </c>
      <c r="S6787" s="16" t="s">
        <v>4621</v>
      </c>
      <c r="T6787" s="22">
        <v>3.77</v>
      </c>
      <c r="U6787" s="21">
        <v>44603</v>
      </c>
      <c r="V6787" s="16" t="s">
        <v>1179</v>
      </c>
      <c r="W6787" s="20" t="s">
        <v>472</v>
      </c>
      <c r="X6787" s="16" t="s">
        <v>140</v>
      </c>
      <c r="Z6787" s="24" t="s">
        <v>32</v>
      </c>
      <c r="AA6787" s="24" t="s">
        <v>32</v>
      </c>
      <c r="AB6787" s="24" t="s">
        <v>32</v>
      </c>
      <c r="AC6787" s="24" t="s">
        <v>32</v>
      </c>
      <c r="AD6787" s="24" t="s">
        <v>32</v>
      </c>
      <c r="AE6787" s="24" t="s">
        <v>32</v>
      </c>
      <c r="AF6787" s="24" t="s">
        <v>32</v>
      </c>
      <c r="AG6787" s="24" t="s">
        <v>32</v>
      </c>
      <c r="AH6787" s="24" t="s">
        <v>32</v>
      </c>
      <c r="AI6787" s="16" t="s">
        <v>9423</v>
      </c>
    </row>
    <row r="6788" spans="1:35" x14ac:dyDescent="0.25">
      <c r="A6788" s="17">
        <v>130278</v>
      </c>
      <c r="B6788" s="18">
        <v>4</v>
      </c>
      <c r="C6788" s="16" t="s">
        <v>31</v>
      </c>
      <c r="D6788" s="21">
        <v>43951</v>
      </c>
      <c r="E6788" s="16" t="s">
        <v>75</v>
      </c>
      <c r="F6788" s="21">
        <v>44299</v>
      </c>
      <c r="G6788" s="16" t="s">
        <v>75</v>
      </c>
      <c r="H6788" s="26" t="s">
        <v>126</v>
      </c>
      <c r="I6788" s="16" t="s">
        <v>177</v>
      </c>
      <c r="J6788" s="20" t="s">
        <v>116</v>
      </c>
      <c r="L6788" s="16" t="s">
        <v>116</v>
      </c>
      <c r="M6788" s="26" t="s">
        <v>6178</v>
      </c>
      <c r="N6788" s="26" t="s">
        <v>2343</v>
      </c>
      <c r="O6788" s="16" t="s">
        <v>188</v>
      </c>
      <c r="P6788" s="26" t="s">
        <v>443</v>
      </c>
      <c r="Q6788" s="26" t="s">
        <v>2343</v>
      </c>
      <c r="R6788" s="16" t="s">
        <v>139</v>
      </c>
      <c r="S6788" s="16" t="s">
        <v>84</v>
      </c>
      <c r="T6788" s="22">
        <v>2.95</v>
      </c>
      <c r="U6788" s="21">
        <v>44281</v>
      </c>
      <c r="V6788" s="16" t="s">
        <v>1179</v>
      </c>
      <c r="W6788" s="20" t="s">
        <v>472</v>
      </c>
      <c r="X6788" s="16" t="s">
        <v>140</v>
      </c>
      <c r="Z6788" s="25">
        <v>0</v>
      </c>
      <c r="AA6788" s="25">
        <v>0</v>
      </c>
      <c r="AB6788" s="25">
        <v>470130</v>
      </c>
      <c r="AC6788" s="25">
        <v>2151155</v>
      </c>
      <c r="AD6788" s="25">
        <v>0</v>
      </c>
      <c r="AE6788" s="25">
        <v>0</v>
      </c>
      <c r="AF6788" s="25">
        <v>470130</v>
      </c>
      <c r="AG6788" s="25">
        <v>2151155</v>
      </c>
      <c r="AH6788" s="25">
        <v>2621285</v>
      </c>
      <c r="AI6788" s="16" t="s">
        <v>6179</v>
      </c>
    </row>
    <row r="6789" spans="1:35" x14ac:dyDescent="0.25">
      <c r="A6789" s="17">
        <v>130279</v>
      </c>
      <c r="B6789" s="18">
        <v>4</v>
      </c>
      <c r="C6789" s="16" t="s">
        <v>31</v>
      </c>
      <c r="D6789" s="21">
        <v>43951</v>
      </c>
      <c r="E6789" s="16" t="s">
        <v>75</v>
      </c>
      <c r="F6789" s="21">
        <v>44349</v>
      </c>
      <c r="G6789" s="16" t="s">
        <v>32</v>
      </c>
      <c r="H6789" s="26" t="s">
        <v>87</v>
      </c>
      <c r="I6789" s="16" t="s">
        <v>6180</v>
      </c>
      <c r="J6789" s="20" t="s">
        <v>116</v>
      </c>
      <c r="L6789" s="16" t="s">
        <v>116</v>
      </c>
      <c r="M6789" s="26" t="s">
        <v>6181</v>
      </c>
      <c r="N6789" s="26" t="s">
        <v>6182</v>
      </c>
      <c r="O6789" s="16" t="s">
        <v>188</v>
      </c>
      <c r="P6789" s="26" t="s">
        <v>2347</v>
      </c>
      <c r="Q6789" s="26" t="s">
        <v>6182</v>
      </c>
      <c r="R6789" s="16" t="s">
        <v>139</v>
      </c>
      <c r="S6789" s="16" t="s">
        <v>84</v>
      </c>
      <c r="T6789" s="22">
        <v>4.51</v>
      </c>
      <c r="U6789" s="21">
        <v>44323</v>
      </c>
      <c r="V6789" s="16" t="s">
        <v>1179</v>
      </c>
      <c r="W6789" s="20" t="s">
        <v>43</v>
      </c>
      <c r="X6789" s="16" t="s">
        <v>78</v>
      </c>
      <c r="Y6789" s="26" t="s">
        <v>6183</v>
      </c>
      <c r="Z6789" s="25">
        <v>0</v>
      </c>
      <c r="AA6789" s="25">
        <v>0</v>
      </c>
      <c r="AB6789" s="25">
        <v>739815</v>
      </c>
      <c r="AC6789" s="25">
        <v>1034850</v>
      </c>
      <c r="AD6789" s="25">
        <v>0</v>
      </c>
      <c r="AE6789" s="25">
        <v>0</v>
      </c>
      <c r="AF6789" s="25">
        <v>739815</v>
      </c>
      <c r="AG6789" s="25">
        <v>1034850</v>
      </c>
      <c r="AH6789" s="25">
        <v>1774665</v>
      </c>
      <c r="AI6789" s="16" t="s">
        <v>6184</v>
      </c>
    </row>
    <row r="6790" spans="1:35" x14ac:dyDescent="0.25">
      <c r="A6790" s="17">
        <v>130280</v>
      </c>
      <c r="B6790" s="18">
        <v>4</v>
      </c>
      <c r="C6790" s="16" t="s">
        <v>73</v>
      </c>
      <c r="D6790" s="21">
        <v>43951</v>
      </c>
      <c r="E6790" s="16" t="s">
        <v>75</v>
      </c>
      <c r="F6790" s="21">
        <v>44336</v>
      </c>
      <c r="G6790" s="16" t="s">
        <v>82</v>
      </c>
      <c r="H6790" s="26" t="s">
        <v>428</v>
      </c>
      <c r="I6790" s="16" t="s">
        <v>6185</v>
      </c>
      <c r="J6790" s="20" t="s">
        <v>116</v>
      </c>
      <c r="L6790" s="16" t="s">
        <v>116</v>
      </c>
      <c r="M6790" s="26" t="s">
        <v>6186</v>
      </c>
      <c r="N6790" s="26" t="s">
        <v>2343</v>
      </c>
      <c r="O6790" s="16" t="s">
        <v>188</v>
      </c>
      <c r="P6790" s="26" t="s">
        <v>2347</v>
      </c>
      <c r="Q6790" s="26" t="s">
        <v>2343</v>
      </c>
      <c r="R6790" s="16" t="s">
        <v>139</v>
      </c>
      <c r="S6790" s="16" t="s">
        <v>4621</v>
      </c>
      <c r="T6790" s="22">
        <v>0.97</v>
      </c>
      <c r="U6790" s="21">
        <v>44428</v>
      </c>
      <c r="V6790" s="16" t="s">
        <v>1179</v>
      </c>
      <c r="W6790" s="20" t="s">
        <v>472</v>
      </c>
      <c r="X6790" s="16" t="s">
        <v>140</v>
      </c>
      <c r="Y6790" s="26" t="s">
        <v>6187</v>
      </c>
      <c r="Z6790" s="25">
        <v>0</v>
      </c>
      <c r="AA6790" s="25">
        <v>0</v>
      </c>
      <c r="AB6790" s="25">
        <v>5000</v>
      </c>
      <c r="AC6790" s="25">
        <v>0</v>
      </c>
      <c r="AD6790" s="25">
        <v>0</v>
      </c>
      <c r="AE6790" s="25">
        <v>0</v>
      </c>
      <c r="AF6790" s="25">
        <v>5000</v>
      </c>
      <c r="AG6790" s="25">
        <v>0</v>
      </c>
      <c r="AH6790" s="25">
        <v>5000</v>
      </c>
      <c r="AI6790" s="16" t="s">
        <v>6188</v>
      </c>
    </row>
    <row r="6791" spans="1:35" x14ac:dyDescent="0.25">
      <c r="A6791" s="17">
        <v>130281</v>
      </c>
      <c r="B6791" s="18">
        <v>4</v>
      </c>
      <c r="C6791" s="16" t="s">
        <v>31</v>
      </c>
      <c r="D6791" s="21">
        <v>43951</v>
      </c>
      <c r="E6791" s="16" t="s">
        <v>75</v>
      </c>
      <c r="F6791" s="21">
        <v>44349</v>
      </c>
      <c r="G6791" s="16" t="s">
        <v>32</v>
      </c>
      <c r="H6791" s="26" t="s">
        <v>92</v>
      </c>
      <c r="I6791" s="16" t="s">
        <v>4327</v>
      </c>
      <c r="J6791" s="20" t="s">
        <v>116</v>
      </c>
      <c r="L6791" s="16" t="s">
        <v>116</v>
      </c>
      <c r="M6791" s="26" t="s">
        <v>6189</v>
      </c>
      <c r="N6791" s="26" t="s">
        <v>3694</v>
      </c>
      <c r="O6791" s="16" t="s">
        <v>188</v>
      </c>
      <c r="P6791" s="26" t="s">
        <v>443</v>
      </c>
      <c r="Q6791" s="26" t="s">
        <v>3694</v>
      </c>
      <c r="R6791" s="16" t="s">
        <v>139</v>
      </c>
      <c r="S6791" s="16" t="s">
        <v>84</v>
      </c>
      <c r="T6791" s="22">
        <v>5.51</v>
      </c>
      <c r="U6791" s="21">
        <v>44323</v>
      </c>
      <c r="V6791" s="16" t="s">
        <v>2358</v>
      </c>
      <c r="W6791" s="20" t="s">
        <v>43</v>
      </c>
      <c r="X6791" s="16" t="s">
        <v>78</v>
      </c>
      <c r="Z6791" s="25">
        <v>0</v>
      </c>
      <c r="AA6791" s="25">
        <v>0</v>
      </c>
      <c r="AB6791" s="25">
        <v>13650</v>
      </c>
      <c r="AC6791" s="25">
        <v>1046750</v>
      </c>
      <c r="AD6791" s="25">
        <v>0</v>
      </c>
      <c r="AE6791" s="25">
        <v>0</v>
      </c>
      <c r="AF6791" s="25">
        <v>13650</v>
      </c>
      <c r="AG6791" s="25">
        <v>1046750</v>
      </c>
      <c r="AH6791" s="25">
        <v>1060400</v>
      </c>
      <c r="AI6791" s="16" t="s">
        <v>6190</v>
      </c>
    </row>
    <row r="6792" spans="1:35" x14ac:dyDescent="0.25">
      <c r="A6792" s="17">
        <v>130282</v>
      </c>
      <c r="B6792" s="18">
        <v>4</v>
      </c>
      <c r="C6792" s="16" t="s">
        <v>73</v>
      </c>
      <c r="D6792" s="21">
        <v>43951</v>
      </c>
      <c r="E6792" s="16" t="s">
        <v>75</v>
      </c>
      <c r="F6792" s="21">
        <v>44292</v>
      </c>
      <c r="G6792" s="16" t="s">
        <v>75</v>
      </c>
      <c r="H6792" s="26" t="s">
        <v>203</v>
      </c>
      <c r="I6792" s="16" t="s">
        <v>9422</v>
      </c>
      <c r="J6792" s="20" t="s">
        <v>116</v>
      </c>
      <c r="L6792" s="16" t="s">
        <v>116</v>
      </c>
      <c r="M6792" s="26" t="s">
        <v>9421</v>
      </c>
      <c r="N6792" s="26" t="s">
        <v>9420</v>
      </c>
      <c r="O6792" s="16" t="s">
        <v>188</v>
      </c>
      <c r="P6792" s="26" t="s">
        <v>443</v>
      </c>
      <c r="Q6792" s="26" t="s">
        <v>2343</v>
      </c>
      <c r="R6792" s="16" t="s">
        <v>139</v>
      </c>
      <c r="S6792" s="16" t="s">
        <v>4621</v>
      </c>
      <c r="T6792" s="22">
        <v>5.31</v>
      </c>
      <c r="U6792" s="21">
        <v>44596</v>
      </c>
      <c r="V6792" s="16" t="s">
        <v>1179</v>
      </c>
      <c r="W6792" s="20" t="s">
        <v>43</v>
      </c>
      <c r="X6792" s="16" t="s">
        <v>78</v>
      </c>
      <c r="Z6792" s="24" t="s">
        <v>32</v>
      </c>
      <c r="AA6792" s="24" t="s">
        <v>32</v>
      </c>
      <c r="AB6792" s="24" t="s">
        <v>32</v>
      </c>
      <c r="AC6792" s="24" t="s">
        <v>32</v>
      </c>
      <c r="AD6792" s="24" t="s">
        <v>32</v>
      </c>
      <c r="AE6792" s="24" t="s">
        <v>32</v>
      </c>
      <c r="AF6792" s="24" t="s">
        <v>32</v>
      </c>
      <c r="AG6792" s="24" t="s">
        <v>32</v>
      </c>
      <c r="AH6792" s="24" t="s">
        <v>32</v>
      </c>
      <c r="AI6792" s="16" t="s">
        <v>9419</v>
      </c>
    </row>
    <row r="6793" spans="1:35" x14ac:dyDescent="0.25">
      <c r="A6793" s="17">
        <v>130283</v>
      </c>
      <c r="B6793" s="18">
        <v>4</v>
      </c>
      <c r="C6793" s="16" t="s">
        <v>73</v>
      </c>
      <c r="D6793" s="21">
        <v>43951</v>
      </c>
      <c r="E6793" s="16" t="s">
        <v>75</v>
      </c>
      <c r="F6793" s="21">
        <v>44323</v>
      </c>
      <c r="G6793" s="16" t="s">
        <v>75</v>
      </c>
      <c r="H6793" s="26" t="s">
        <v>126</v>
      </c>
      <c r="I6793" s="16" t="s">
        <v>4170</v>
      </c>
      <c r="J6793" s="20" t="s">
        <v>116</v>
      </c>
      <c r="L6793" s="16" t="s">
        <v>116</v>
      </c>
      <c r="M6793" s="26" t="s">
        <v>6191</v>
      </c>
      <c r="N6793" s="26" t="s">
        <v>6192</v>
      </c>
      <c r="O6793" s="16" t="s">
        <v>188</v>
      </c>
      <c r="P6793" s="26" t="s">
        <v>443</v>
      </c>
      <c r="Q6793" s="26" t="s">
        <v>6192</v>
      </c>
      <c r="R6793" s="16" t="s">
        <v>139</v>
      </c>
      <c r="S6793" s="16" t="s">
        <v>84</v>
      </c>
      <c r="T6793" s="22">
        <v>3.1</v>
      </c>
      <c r="U6793" s="21">
        <v>44365</v>
      </c>
      <c r="V6793" s="16" t="s">
        <v>1179</v>
      </c>
      <c r="W6793" s="20" t="s">
        <v>43</v>
      </c>
      <c r="X6793" s="16" t="s">
        <v>78</v>
      </c>
      <c r="Z6793" s="25">
        <v>0</v>
      </c>
      <c r="AA6793" s="25">
        <v>0</v>
      </c>
      <c r="AB6793" s="25">
        <v>170400</v>
      </c>
      <c r="AC6793" s="25">
        <v>3728000</v>
      </c>
      <c r="AD6793" s="25">
        <v>0</v>
      </c>
      <c r="AE6793" s="25">
        <v>0</v>
      </c>
      <c r="AF6793" s="25">
        <v>170400</v>
      </c>
      <c r="AG6793" s="25">
        <v>3728000</v>
      </c>
      <c r="AH6793" s="25">
        <v>3898400</v>
      </c>
      <c r="AI6793" s="16" t="s">
        <v>6193</v>
      </c>
    </row>
    <row r="6794" spans="1:35" x14ac:dyDescent="0.25">
      <c r="A6794" s="17">
        <v>130284</v>
      </c>
      <c r="B6794" s="18">
        <v>4</v>
      </c>
      <c r="C6794" s="16" t="s">
        <v>73</v>
      </c>
      <c r="D6794" s="21">
        <v>43951</v>
      </c>
      <c r="E6794" s="16" t="s">
        <v>75</v>
      </c>
      <c r="F6794" s="21">
        <v>44321</v>
      </c>
      <c r="G6794" s="16" t="s">
        <v>75</v>
      </c>
      <c r="H6794" s="26" t="s">
        <v>323</v>
      </c>
      <c r="I6794" s="16" t="s">
        <v>1465</v>
      </c>
      <c r="J6794" s="20" t="s">
        <v>116</v>
      </c>
      <c r="L6794" s="16" t="s">
        <v>116</v>
      </c>
      <c r="M6794" s="26" t="s">
        <v>9418</v>
      </c>
      <c r="N6794" s="26" t="s">
        <v>2343</v>
      </c>
      <c r="O6794" s="16" t="s">
        <v>188</v>
      </c>
      <c r="P6794" s="26" t="s">
        <v>443</v>
      </c>
      <c r="Q6794" s="26" t="s">
        <v>2343</v>
      </c>
      <c r="R6794" s="16" t="s">
        <v>139</v>
      </c>
      <c r="S6794" s="16" t="s">
        <v>4621</v>
      </c>
      <c r="T6794" s="22">
        <v>6.18</v>
      </c>
      <c r="U6794" s="21">
        <v>44603</v>
      </c>
      <c r="V6794" s="16" t="s">
        <v>1179</v>
      </c>
      <c r="W6794" s="20" t="s">
        <v>43</v>
      </c>
      <c r="X6794" s="16" t="s">
        <v>78</v>
      </c>
      <c r="Z6794" s="24" t="s">
        <v>32</v>
      </c>
      <c r="AA6794" s="24" t="s">
        <v>32</v>
      </c>
      <c r="AB6794" s="24" t="s">
        <v>32</v>
      </c>
      <c r="AC6794" s="24" t="s">
        <v>32</v>
      </c>
      <c r="AD6794" s="24" t="s">
        <v>32</v>
      </c>
      <c r="AE6794" s="24" t="s">
        <v>32</v>
      </c>
      <c r="AF6794" s="24" t="s">
        <v>32</v>
      </c>
      <c r="AG6794" s="24" t="s">
        <v>32</v>
      </c>
      <c r="AH6794" s="24" t="s">
        <v>32</v>
      </c>
      <c r="AI6794" s="16" t="s">
        <v>9417</v>
      </c>
    </row>
    <row r="6795" spans="1:35" x14ac:dyDescent="0.25">
      <c r="A6795" s="17">
        <v>130285</v>
      </c>
      <c r="B6795" s="18">
        <v>4</v>
      </c>
      <c r="C6795" s="16" t="s">
        <v>73</v>
      </c>
      <c r="D6795" s="21">
        <v>43951</v>
      </c>
      <c r="E6795" s="16" t="s">
        <v>75</v>
      </c>
      <c r="F6795" s="21">
        <v>44326</v>
      </c>
      <c r="G6795" s="16" t="s">
        <v>105</v>
      </c>
      <c r="H6795" s="26" t="s">
        <v>261</v>
      </c>
      <c r="I6795" s="16" t="s">
        <v>6194</v>
      </c>
      <c r="J6795" s="20" t="s">
        <v>116</v>
      </c>
      <c r="L6795" s="16" t="s">
        <v>116</v>
      </c>
      <c r="M6795" s="26" t="s">
        <v>6195</v>
      </c>
      <c r="N6795" s="26" t="s">
        <v>6196</v>
      </c>
      <c r="O6795" s="16" t="s">
        <v>188</v>
      </c>
      <c r="P6795" s="26" t="s">
        <v>443</v>
      </c>
      <c r="Q6795" s="26" t="s">
        <v>6196</v>
      </c>
      <c r="R6795" s="16" t="s">
        <v>139</v>
      </c>
      <c r="S6795" s="16" t="s">
        <v>84</v>
      </c>
      <c r="T6795" s="22">
        <v>8</v>
      </c>
      <c r="U6795" s="21">
        <v>44365</v>
      </c>
      <c r="V6795" s="16" t="s">
        <v>1179</v>
      </c>
      <c r="W6795" s="20" t="s">
        <v>43</v>
      </c>
      <c r="X6795" s="16" t="s">
        <v>78</v>
      </c>
      <c r="Z6795" s="25">
        <v>0</v>
      </c>
      <c r="AA6795" s="25">
        <v>0</v>
      </c>
      <c r="AB6795" s="25">
        <v>603000</v>
      </c>
      <c r="AC6795" s="25">
        <v>3790500</v>
      </c>
      <c r="AD6795" s="25">
        <v>0</v>
      </c>
      <c r="AE6795" s="25">
        <v>0</v>
      </c>
      <c r="AF6795" s="25">
        <v>603000</v>
      </c>
      <c r="AG6795" s="25">
        <v>3790500</v>
      </c>
      <c r="AH6795" s="25">
        <v>4393500</v>
      </c>
      <c r="AI6795" s="16" t="s">
        <v>6197</v>
      </c>
    </row>
    <row r="6796" spans="1:35" x14ac:dyDescent="0.25">
      <c r="A6796" s="17">
        <v>130286</v>
      </c>
      <c r="B6796" s="18">
        <v>4</v>
      </c>
      <c r="C6796" s="16" t="s">
        <v>73</v>
      </c>
      <c r="D6796" s="21">
        <v>43951</v>
      </c>
      <c r="E6796" s="16" t="s">
        <v>75</v>
      </c>
      <c r="F6796" s="21">
        <v>43951</v>
      </c>
      <c r="G6796" s="16" t="s">
        <v>75</v>
      </c>
      <c r="H6796" s="26" t="s">
        <v>126</v>
      </c>
      <c r="I6796" s="16" t="s">
        <v>1850</v>
      </c>
      <c r="J6796" s="20" t="s">
        <v>116</v>
      </c>
      <c r="L6796" s="16" t="s">
        <v>116</v>
      </c>
      <c r="M6796" s="26" t="s">
        <v>9416</v>
      </c>
      <c r="N6796" s="26" t="s">
        <v>2343</v>
      </c>
      <c r="O6796" s="16" t="s">
        <v>188</v>
      </c>
      <c r="P6796" s="26" t="s">
        <v>188</v>
      </c>
      <c r="Q6796" s="26" t="s">
        <v>2343</v>
      </c>
      <c r="R6796" s="16" t="s">
        <v>139</v>
      </c>
      <c r="S6796" s="16" t="s">
        <v>4621</v>
      </c>
      <c r="T6796" s="22">
        <v>5.24</v>
      </c>
      <c r="V6796" s="16" t="s">
        <v>1179</v>
      </c>
      <c r="W6796" s="20" t="s">
        <v>43</v>
      </c>
      <c r="X6796" s="16" t="s">
        <v>78</v>
      </c>
      <c r="Z6796" s="24" t="s">
        <v>32</v>
      </c>
      <c r="AA6796" s="24" t="s">
        <v>32</v>
      </c>
      <c r="AB6796" s="24" t="s">
        <v>32</v>
      </c>
      <c r="AC6796" s="24" t="s">
        <v>32</v>
      </c>
      <c r="AD6796" s="24" t="s">
        <v>32</v>
      </c>
      <c r="AE6796" s="24" t="s">
        <v>32</v>
      </c>
      <c r="AF6796" s="24" t="s">
        <v>32</v>
      </c>
      <c r="AG6796" s="24" t="s">
        <v>32</v>
      </c>
      <c r="AH6796" s="24" t="s">
        <v>32</v>
      </c>
      <c r="AI6796" s="16" t="s">
        <v>9415</v>
      </c>
    </row>
    <row r="6797" spans="1:35" x14ac:dyDescent="0.25">
      <c r="A6797" s="17">
        <v>130287</v>
      </c>
      <c r="B6797" s="18">
        <v>4</v>
      </c>
      <c r="C6797" s="16" t="s">
        <v>73</v>
      </c>
      <c r="D6797" s="21">
        <v>43951</v>
      </c>
      <c r="E6797" s="16" t="s">
        <v>75</v>
      </c>
      <c r="F6797" s="21">
        <v>44280</v>
      </c>
      <c r="G6797" s="16" t="s">
        <v>75</v>
      </c>
      <c r="H6797" s="26" t="s">
        <v>126</v>
      </c>
      <c r="I6797" s="16" t="s">
        <v>2111</v>
      </c>
      <c r="J6797" s="20" t="s">
        <v>116</v>
      </c>
      <c r="L6797" s="16" t="s">
        <v>116</v>
      </c>
      <c r="M6797" s="26" t="s">
        <v>6198</v>
      </c>
      <c r="N6797" s="26" t="s">
        <v>2343</v>
      </c>
      <c r="O6797" s="16" t="s">
        <v>188</v>
      </c>
      <c r="P6797" s="26" t="s">
        <v>443</v>
      </c>
      <c r="Q6797" s="26" t="s">
        <v>2343</v>
      </c>
      <c r="R6797" s="16" t="s">
        <v>139</v>
      </c>
      <c r="S6797" s="16" t="s">
        <v>4621</v>
      </c>
      <c r="T6797" s="22">
        <v>0.71</v>
      </c>
      <c r="U6797" s="21">
        <v>44323</v>
      </c>
      <c r="V6797" s="16" t="s">
        <v>1179</v>
      </c>
      <c r="W6797" s="20" t="s">
        <v>472</v>
      </c>
      <c r="X6797" s="16" t="s">
        <v>140</v>
      </c>
      <c r="Z6797" s="25">
        <v>0</v>
      </c>
      <c r="AA6797" s="25">
        <v>0</v>
      </c>
      <c r="AB6797" s="25">
        <v>194300</v>
      </c>
      <c r="AC6797" s="25">
        <v>926100</v>
      </c>
      <c r="AD6797" s="25">
        <v>0</v>
      </c>
      <c r="AE6797" s="25">
        <v>0</v>
      </c>
      <c r="AF6797" s="25">
        <v>194300</v>
      </c>
      <c r="AG6797" s="25">
        <v>926100</v>
      </c>
      <c r="AH6797" s="25">
        <v>1120400</v>
      </c>
      <c r="AI6797" s="16" t="s">
        <v>6199</v>
      </c>
    </row>
    <row r="6798" spans="1:35" x14ac:dyDescent="0.25">
      <c r="A6798" s="17">
        <v>130288</v>
      </c>
      <c r="B6798" s="18">
        <v>4</v>
      </c>
      <c r="C6798" s="16" t="s">
        <v>73</v>
      </c>
      <c r="D6798" s="21">
        <v>43951</v>
      </c>
      <c r="E6798" s="16" t="s">
        <v>75</v>
      </c>
      <c r="F6798" s="21">
        <v>44278</v>
      </c>
      <c r="G6798" s="16" t="s">
        <v>75</v>
      </c>
      <c r="H6798" s="26" t="s">
        <v>221</v>
      </c>
      <c r="I6798" s="16" t="s">
        <v>2589</v>
      </c>
      <c r="J6798" s="20" t="s">
        <v>116</v>
      </c>
      <c r="L6798" s="16" t="s">
        <v>116</v>
      </c>
      <c r="M6798" s="26" t="s">
        <v>9414</v>
      </c>
      <c r="N6798" s="26" t="s">
        <v>4183</v>
      </c>
      <c r="O6798" s="16" t="s">
        <v>188</v>
      </c>
      <c r="P6798" s="26" t="s">
        <v>443</v>
      </c>
      <c r="Q6798" s="26" t="s">
        <v>4183</v>
      </c>
      <c r="R6798" s="16" t="s">
        <v>139</v>
      </c>
      <c r="S6798" s="16" t="s">
        <v>4621</v>
      </c>
      <c r="T6798" s="22">
        <v>3.16</v>
      </c>
      <c r="U6798" s="21">
        <v>44603</v>
      </c>
      <c r="V6798" s="16" t="s">
        <v>2358</v>
      </c>
      <c r="W6798" s="20" t="s">
        <v>472</v>
      </c>
      <c r="X6798" s="16" t="s">
        <v>140</v>
      </c>
      <c r="Z6798" s="24" t="s">
        <v>32</v>
      </c>
      <c r="AA6798" s="24" t="s">
        <v>32</v>
      </c>
      <c r="AB6798" s="24" t="s">
        <v>32</v>
      </c>
      <c r="AC6798" s="24" t="s">
        <v>32</v>
      </c>
      <c r="AD6798" s="24" t="s">
        <v>32</v>
      </c>
      <c r="AE6798" s="24" t="s">
        <v>32</v>
      </c>
      <c r="AF6798" s="24" t="s">
        <v>32</v>
      </c>
      <c r="AG6798" s="24" t="s">
        <v>32</v>
      </c>
      <c r="AH6798" s="24" t="s">
        <v>32</v>
      </c>
      <c r="AI6798" s="16" t="s">
        <v>9413</v>
      </c>
    </row>
    <row r="6799" spans="1:35" x14ac:dyDescent="0.25">
      <c r="A6799" s="17">
        <v>130289</v>
      </c>
      <c r="B6799" s="18">
        <v>4</v>
      </c>
      <c r="C6799" s="16" t="s">
        <v>73</v>
      </c>
      <c r="D6799" s="21">
        <v>43951</v>
      </c>
      <c r="E6799" s="16" t="s">
        <v>75</v>
      </c>
      <c r="F6799" s="21">
        <v>44326</v>
      </c>
      <c r="G6799" s="16" t="s">
        <v>105</v>
      </c>
      <c r="H6799" s="26" t="s">
        <v>221</v>
      </c>
      <c r="I6799" s="16" t="s">
        <v>6200</v>
      </c>
      <c r="J6799" s="20" t="s">
        <v>116</v>
      </c>
      <c r="L6799" s="16" t="s">
        <v>116</v>
      </c>
      <c r="M6799" s="26" t="s">
        <v>6201</v>
      </c>
      <c r="N6799" s="26" t="s">
        <v>6182</v>
      </c>
      <c r="O6799" s="16" t="s">
        <v>188</v>
      </c>
      <c r="P6799" s="26" t="s">
        <v>443</v>
      </c>
      <c r="Q6799" s="26" t="s">
        <v>6182</v>
      </c>
      <c r="R6799" s="16" t="s">
        <v>139</v>
      </c>
      <c r="S6799" s="16" t="s">
        <v>4621</v>
      </c>
      <c r="T6799" s="22">
        <v>5.6</v>
      </c>
      <c r="U6799" s="21">
        <v>44365</v>
      </c>
      <c r="V6799" s="16" t="s">
        <v>1179</v>
      </c>
      <c r="W6799" s="20" t="s">
        <v>43</v>
      </c>
      <c r="X6799" s="16" t="s">
        <v>78</v>
      </c>
      <c r="Z6799" s="25">
        <v>0</v>
      </c>
      <c r="AA6799" s="25">
        <v>0</v>
      </c>
      <c r="AB6799" s="25">
        <v>233600</v>
      </c>
      <c r="AC6799" s="25">
        <v>1192800</v>
      </c>
      <c r="AD6799" s="25">
        <v>0</v>
      </c>
      <c r="AE6799" s="25">
        <v>0</v>
      </c>
      <c r="AF6799" s="25">
        <v>233600</v>
      </c>
      <c r="AG6799" s="25">
        <v>1192800</v>
      </c>
      <c r="AH6799" s="25">
        <v>1426400</v>
      </c>
      <c r="AI6799" s="16" t="s">
        <v>6202</v>
      </c>
    </row>
    <row r="6800" spans="1:35" x14ac:dyDescent="0.25">
      <c r="A6800" s="17">
        <v>130290</v>
      </c>
      <c r="B6800" s="18">
        <v>4</v>
      </c>
      <c r="C6800" s="16" t="s">
        <v>73</v>
      </c>
      <c r="D6800" s="21">
        <v>43951</v>
      </c>
      <c r="E6800" s="16" t="s">
        <v>75</v>
      </c>
      <c r="F6800" s="21">
        <v>44323</v>
      </c>
      <c r="G6800" s="16" t="s">
        <v>105</v>
      </c>
      <c r="H6800" s="26" t="s">
        <v>261</v>
      </c>
      <c r="I6800" s="16" t="s">
        <v>6203</v>
      </c>
      <c r="J6800" s="20" t="s">
        <v>116</v>
      </c>
      <c r="L6800" s="16" t="s">
        <v>116</v>
      </c>
      <c r="M6800" s="26" t="s">
        <v>6204</v>
      </c>
      <c r="N6800" s="26" t="s">
        <v>3694</v>
      </c>
      <c r="O6800" s="16" t="s">
        <v>188</v>
      </c>
      <c r="P6800" s="26" t="s">
        <v>443</v>
      </c>
      <c r="Q6800" s="26" t="s">
        <v>3694</v>
      </c>
      <c r="R6800" s="16" t="s">
        <v>139</v>
      </c>
      <c r="S6800" s="16" t="s">
        <v>4621</v>
      </c>
      <c r="T6800" s="22">
        <v>7.61</v>
      </c>
      <c r="U6800" s="21">
        <v>44365</v>
      </c>
      <c r="V6800" s="16" t="s">
        <v>2583</v>
      </c>
      <c r="W6800" s="20" t="s">
        <v>43</v>
      </c>
      <c r="X6800" s="16" t="s">
        <v>78</v>
      </c>
      <c r="Z6800" s="25">
        <v>0</v>
      </c>
      <c r="AA6800" s="25">
        <v>0</v>
      </c>
      <c r="AB6800" s="25">
        <v>250000</v>
      </c>
      <c r="AC6800" s="25">
        <v>1272810</v>
      </c>
      <c r="AD6800" s="25">
        <v>0</v>
      </c>
      <c r="AE6800" s="25">
        <v>0</v>
      </c>
      <c r="AF6800" s="25">
        <v>250000</v>
      </c>
      <c r="AG6800" s="25">
        <v>1272810</v>
      </c>
      <c r="AH6800" s="25">
        <v>1522810</v>
      </c>
      <c r="AI6800" s="16" t="s">
        <v>6205</v>
      </c>
    </row>
    <row r="6801" spans="1:35" x14ac:dyDescent="0.25">
      <c r="A6801" s="17">
        <v>130291</v>
      </c>
      <c r="B6801" s="18">
        <v>4</v>
      </c>
      <c r="C6801" s="16" t="s">
        <v>31</v>
      </c>
      <c r="D6801" s="21">
        <v>43951</v>
      </c>
      <c r="E6801" s="16" t="s">
        <v>75</v>
      </c>
      <c r="F6801" s="21">
        <v>44349</v>
      </c>
      <c r="G6801" s="16" t="s">
        <v>32</v>
      </c>
      <c r="H6801" s="26" t="s">
        <v>261</v>
      </c>
      <c r="I6801" s="16" t="s">
        <v>741</v>
      </c>
      <c r="J6801" s="20" t="s">
        <v>116</v>
      </c>
      <c r="L6801" s="16" t="s">
        <v>116</v>
      </c>
      <c r="M6801" s="26" t="s">
        <v>6206</v>
      </c>
      <c r="N6801" s="26" t="s">
        <v>4108</v>
      </c>
      <c r="O6801" s="16" t="s">
        <v>188</v>
      </c>
      <c r="P6801" s="26" t="s">
        <v>443</v>
      </c>
      <c r="Q6801" s="26" t="s">
        <v>4108</v>
      </c>
      <c r="R6801" s="16" t="s">
        <v>139</v>
      </c>
      <c r="S6801" s="16" t="s">
        <v>84</v>
      </c>
      <c r="T6801" s="22">
        <v>2.74</v>
      </c>
      <c r="U6801" s="21">
        <v>44323</v>
      </c>
      <c r="V6801" s="16" t="s">
        <v>2358</v>
      </c>
      <c r="W6801" s="20" t="s">
        <v>43</v>
      </c>
      <c r="X6801" s="16" t="s">
        <v>78</v>
      </c>
      <c r="Z6801" s="25">
        <v>0</v>
      </c>
      <c r="AA6801" s="25">
        <v>0</v>
      </c>
      <c r="AB6801" s="25">
        <v>56200</v>
      </c>
      <c r="AC6801" s="25">
        <v>690100</v>
      </c>
      <c r="AD6801" s="25">
        <v>0</v>
      </c>
      <c r="AE6801" s="25">
        <v>0</v>
      </c>
      <c r="AF6801" s="25">
        <v>56200</v>
      </c>
      <c r="AG6801" s="25">
        <v>690100</v>
      </c>
      <c r="AH6801" s="25">
        <v>746300</v>
      </c>
      <c r="AI6801" s="16" t="s">
        <v>6207</v>
      </c>
    </row>
    <row r="6802" spans="1:35" x14ac:dyDescent="0.25">
      <c r="A6802" s="17">
        <v>130292</v>
      </c>
      <c r="B6802" s="18">
        <v>4</v>
      </c>
      <c r="C6802" s="16" t="s">
        <v>31</v>
      </c>
      <c r="D6802" s="21">
        <v>43951</v>
      </c>
      <c r="E6802" s="16" t="s">
        <v>75</v>
      </c>
      <c r="F6802" s="21">
        <v>44299</v>
      </c>
      <c r="G6802" s="16" t="s">
        <v>529</v>
      </c>
      <c r="H6802" s="26" t="s">
        <v>564</v>
      </c>
      <c r="I6802" s="16" t="s">
        <v>2589</v>
      </c>
      <c r="J6802" s="20" t="s">
        <v>116</v>
      </c>
      <c r="L6802" s="16" t="s">
        <v>116</v>
      </c>
      <c r="M6802" s="26" t="s">
        <v>6208</v>
      </c>
      <c r="N6802" s="26" t="s">
        <v>4183</v>
      </c>
      <c r="O6802" s="16" t="s">
        <v>188</v>
      </c>
      <c r="P6802" s="26" t="s">
        <v>443</v>
      </c>
      <c r="Q6802" s="26" t="s">
        <v>4183</v>
      </c>
      <c r="R6802" s="16" t="s">
        <v>139</v>
      </c>
      <c r="S6802" s="16" t="s">
        <v>84</v>
      </c>
      <c r="T6802" s="22">
        <v>3.01</v>
      </c>
      <c r="U6802" s="21">
        <v>44281</v>
      </c>
      <c r="V6802" s="16" t="s">
        <v>3309</v>
      </c>
      <c r="W6802" s="20" t="s">
        <v>43</v>
      </c>
      <c r="X6802" s="16" t="s">
        <v>78</v>
      </c>
      <c r="Z6802" s="25">
        <v>0</v>
      </c>
      <c r="AA6802" s="25">
        <v>0</v>
      </c>
      <c r="AB6802" s="25">
        <v>13860</v>
      </c>
      <c r="AC6802" s="25">
        <v>312000</v>
      </c>
      <c r="AD6802" s="25">
        <v>0</v>
      </c>
      <c r="AE6802" s="25">
        <v>0</v>
      </c>
      <c r="AF6802" s="25">
        <v>13860</v>
      </c>
      <c r="AG6802" s="25">
        <v>312000</v>
      </c>
      <c r="AH6802" s="25">
        <v>325860</v>
      </c>
      <c r="AI6802" s="16" t="s">
        <v>6209</v>
      </c>
    </row>
    <row r="6803" spans="1:35" ht="75" x14ac:dyDescent="0.25">
      <c r="A6803" s="17">
        <v>130293</v>
      </c>
      <c r="B6803" s="18">
        <v>3</v>
      </c>
      <c r="C6803" s="16" t="s">
        <v>73</v>
      </c>
      <c r="D6803" s="21">
        <v>43951</v>
      </c>
      <c r="E6803" s="16" t="s">
        <v>4987</v>
      </c>
      <c r="F6803" s="21">
        <v>44236</v>
      </c>
      <c r="G6803" s="16" t="s">
        <v>832</v>
      </c>
      <c r="H6803" s="26" t="s">
        <v>362</v>
      </c>
      <c r="I6803" s="16" t="s">
        <v>1285</v>
      </c>
      <c r="J6803" s="20" t="s">
        <v>116</v>
      </c>
      <c r="L6803" s="16" t="s">
        <v>116</v>
      </c>
      <c r="M6803" s="26" t="s">
        <v>6210</v>
      </c>
      <c r="N6803" s="26" t="s">
        <v>6211</v>
      </c>
      <c r="O6803" s="16" t="s">
        <v>60</v>
      </c>
      <c r="P6803" s="26" t="s">
        <v>168</v>
      </c>
      <c r="R6803" s="16" t="s">
        <v>139</v>
      </c>
      <c r="S6803" s="16" t="s">
        <v>42</v>
      </c>
      <c r="T6803" s="22">
        <v>3.37</v>
      </c>
      <c r="W6803" s="20" t="s">
        <v>43</v>
      </c>
      <c r="X6803" s="16" t="s">
        <v>78</v>
      </c>
      <c r="Z6803" s="25">
        <v>10000</v>
      </c>
      <c r="AA6803" s="25">
        <v>0</v>
      </c>
      <c r="AB6803" s="25">
        <v>0</v>
      </c>
      <c r="AC6803" s="25">
        <v>0</v>
      </c>
      <c r="AD6803" s="25">
        <v>10000</v>
      </c>
      <c r="AE6803" s="25">
        <v>0</v>
      </c>
      <c r="AF6803" s="25">
        <v>0</v>
      </c>
      <c r="AG6803" s="25">
        <v>0</v>
      </c>
      <c r="AH6803" s="25">
        <v>10000</v>
      </c>
      <c r="AI6803" s="16" t="s">
        <v>6212</v>
      </c>
    </row>
    <row r="6804" spans="1:35" x14ac:dyDescent="0.25">
      <c r="A6804" s="17">
        <v>130294</v>
      </c>
      <c r="B6804" s="18">
        <v>1</v>
      </c>
      <c r="C6804" s="16" t="s">
        <v>73</v>
      </c>
      <c r="D6804" s="21">
        <v>43952</v>
      </c>
      <c r="E6804" s="16" t="s">
        <v>1610</v>
      </c>
      <c r="F6804" s="21">
        <v>43965</v>
      </c>
      <c r="G6804" s="16" t="s">
        <v>1610</v>
      </c>
      <c r="H6804" s="26" t="s">
        <v>182</v>
      </c>
      <c r="L6804" s="16" t="s">
        <v>110</v>
      </c>
      <c r="M6804" s="26" t="s">
        <v>9412</v>
      </c>
      <c r="O6804" s="16" t="s">
        <v>1612</v>
      </c>
      <c r="T6804" s="23" t="s">
        <v>32</v>
      </c>
      <c r="W6804" s="20" t="s">
        <v>43</v>
      </c>
      <c r="Z6804" s="24" t="s">
        <v>32</v>
      </c>
      <c r="AA6804" s="24" t="s">
        <v>32</v>
      </c>
      <c r="AB6804" s="24" t="s">
        <v>32</v>
      </c>
      <c r="AC6804" s="24" t="s">
        <v>32</v>
      </c>
      <c r="AD6804" s="25">
        <v>0</v>
      </c>
      <c r="AE6804" s="25">
        <v>0</v>
      </c>
      <c r="AF6804" s="25">
        <v>41202.67</v>
      </c>
      <c r="AG6804" s="25">
        <v>0</v>
      </c>
      <c r="AH6804" s="25">
        <v>41202.67</v>
      </c>
      <c r="AI6804" s="16" t="s">
        <v>9411</v>
      </c>
    </row>
    <row r="6805" spans="1:35" x14ac:dyDescent="0.25">
      <c r="A6805" s="17">
        <v>130295</v>
      </c>
      <c r="B6805" s="18">
        <v>2</v>
      </c>
      <c r="C6805" s="16" t="s">
        <v>73</v>
      </c>
      <c r="D6805" s="21">
        <v>43952</v>
      </c>
      <c r="E6805" s="16" t="s">
        <v>6355</v>
      </c>
      <c r="F6805" s="21">
        <v>44279</v>
      </c>
      <c r="G6805" s="16" t="s">
        <v>75</v>
      </c>
      <c r="H6805" s="26" t="s">
        <v>212</v>
      </c>
      <c r="M6805" s="26" t="s">
        <v>9410</v>
      </c>
      <c r="O6805" s="16" t="s">
        <v>151</v>
      </c>
      <c r="P6805" s="26" t="s">
        <v>198</v>
      </c>
      <c r="R6805" s="16" t="s">
        <v>139</v>
      </c>
      <c r="S6805" s="16" t="s">
        <v>84</v>
      </c>
      <c r="T6805" s="23" t="s">
        <v>32</v>
      </c>
      <c r="W6805" s="20" t="s">
        <v>43</v>
      </c>
      <c r="Z6805" s="24" t="s">
        <v>32</v>
      </c>
      <c r="AA6805" s="24" t="s">
        <v>32</v>
      </c>
      <c r="AB6805" s="24" t="s">
        <v>32</v>
      </c>
      <c r="AC6805" s="24" t="s">
        <v>32</v>
      </c>
      <c r="AD6805" s="25">
        <v>0</v>
      </c>
      <c r="AE6805" s="25">
        <v>0</v>
      </c>
      <c r="AF6805" s="25">
        <v>171815.85</v>
      </c>
      <c r="AG6805" s="25">
        <v>0</v>
      </c>
      <c r="AH6805" s="25">
        <v>171815.85</v>
      </c>
      <c r="AI6805" s="16" t="s">
        <v>9409</v>
      </c>
    </row>
    <row r="6806" spans="1:35" x14ac:dyDescent="0.25">
      <c r="A6806" s="17">
        <v>130296</v>
      </c>
      <c r="B6806" s="18">
        <v>2</v>
      </c>
      <c r="C6806" s="16" t="s">
        <v>73</v>
      </c>
      <c r="D6806" s="21">
        <v>43952</v>
      </c>
      <c r="E6806" s="16" t="s">
        <v>486</v>
      </c>
      <c r="F6806" s="21">
        <v>44280</v>
      </c>
      <c r="G6806" s="16" t="s">
        <v>75</v>
      </c>
      <c r="H6806" s="26" t="s">
        <v>170</v>
      </c>
      <c r="I6806" s="16" t="s">
        <v>3741</v>
      </c>
      <c r="J6806" s="20" t="s">
        <v>116</v>
      </c>
      <c r="L6806" s="16" t="s">
        <v>116</v>
      </c>
      <c r="M6806" s="26" t="s">
        <v>9408</v>
      </c>
      <c r="O6806" s="16" t="s">
        <v>78</v>
      </c>
      <c r="P6806" s="26" t="s">
        <v>1493</v>
      </c>
      <c r="R6806" s="16" t="s">
        <v>1494</v>
      </c>
      <c r="S6806" s="16" t="s">
        <v>10367</v>
      </c>
      <c r="T6806" s="22">
        <v>0.01</v>
      </c>
      <c r="W6806" s="20" t="s">
        <v>43</v>
      </c>
      <c r="X6806" s="16" t="s">
        <v>78</v>
      </c>
      <c r="Z6806" s="24" t="s">
        <v>32</v>
      </c>
      <c r="AA6806" s="24" t="s">
        <v>32</v>
      </c>
      <c r="AB6806" s="24" t="s">
        <v>32</v>
      </c>
      <c r="AC6806" s="24" t="s">
        <v>32</v>
      </c>
      <c r="AD6806" s="25">
        <v>500000</v>
      </c>
      <c r="AE6806" s="25">
        <v>0</v>
      </c>
      <c r="AF6806" s="25">
        <v>0</v>
      </c>
      <c r="AG6806" s="25">
        <v>0</v>
      </c>
      <c r="AH6806" s="25">
        <v>500000</v>
      </c>
    </row>
    <row r="6807" spans="1:35" x14ac:dyDescent="0.25">
      <c r="A6807" s="17">
        <v>130297</v>
      </c>
      <c r="B6807" s="18">
        <v>2</v>
      </c>
      <c r="C6807" s="16" t="s">
        <v>31</v>
      </c>
      <c r="D6807" s="21">
        <v>43952</v>
      </c>
      <c r="E6807" s="16" t="s">
        <v>486</v>
      </c>
      <c r="F6807" s="21">
        <v>44280</v>
      </c>
      <c r="G6807" s="16" t="s">
        <v>75</v>
      </c>
      <c r="H6807" s="26" t="s">
        <v>154</v>
      </c>
      <c r="I6807" s="16" t="s">
        <v>539</v>
      </c>
      <c r="J6807" s="20" t="s">
        <v>116</v>
      </c>
      <c r="L6807" s="16" t="s">
        <v>116</v>
      </c>
      <c r="M6807" s="26" t="s">
        <v>6213</v>
      </c>
      <c r="O6807" s="16" t="s">
        <v>78</v>
      </c>
      <c r="P6807" s="26" t="s">
        <v>1493</v>
      </c>
      <c r="R6807" s="16" t="s">
        <v>1494</v>
      </c>
      <c r="S6807" s="16" t="s">
        <v>84</v>
      </c>
      <c r="T6807" s="22">
        <v>0.3</v>
      </c>
      <c r="U6807" s="21">
        <v>44141</v>
      </c>
      <c r="W6807" s="20" t="s">
        <v>43</v>
      </c>
      <c r="X6807" s="16" t="s">
        <v>78</v>
      </c>
      <c r="Z6807" s="25">
        <v>0</v>
      </c>
      <c r="AA6807" s="25">
        <v>0</v>
      </c>
      <c r="AB6807" s="25">
        <v>7155279</v>
      </c>
      <c r="AC6807" s="25">
        <v>0</v>
      </c>
      <c r="AD6807" s="25">
        <v>500000</v>
      </c>
      <c r="AE6807" s="25">
        <v>0</v>
      </c>
      <c r="AF6807" s="25">
        <v>7155279</v>
      </c>
      <c r="AG6807" s="25">
        <v>0</v>
      </c>
      <c r="AH6807" s="25">
        <v>7655279</v>
      </c>
      <c r="AI6807" s="16" t="s">
        <v>6214</v>
      </c>
    </row>
    <row r="6808" spans="1:35" x14ac:dyDescent="0.25">
      <c r="A6808" s="17">
        <v>130298</v>
      </c>
      <c r="B6808" s="18">
        <v>2</v>
      </c>
      <c r="C6808" s="16" t="s">
        <v>73</v>
      </c>
      <c r="D6808" s="21">
        <v>43955</v>
      </c>
      <c r="E6808" s="16" t="s">
        <v>6215</v>
      </c>
      <c r="F6808" s="21">
        <v>43955</v>
      </c>
      <c r="G6808" s="16" t="s">
        <v>6215</v>
      </c>
      <c r="H6808" s="26" t="s">
        <v>267</v>
      </c>
      <c r="M6808" s="26" t="s">
        <v>6216</v>
      </c>
      <c r="O6808" s="16" t="s">
        <v>1171</v>
      </c>
      <c r="P6808" s="26" t="s">
        <v>1062</v>
      </c>
      <c r="T6808" s="23" t="s">
        <v>32</v>
      </c>
      <c r="W6808" s="20" t="s">
        <v>43</v>
      </c>
      <c r="Z6808" s="25">
        <v>0</v>
      </c>
      <c r="AA6808" s="25">
        <v>0</v>
      </c>
      <c r="AB6808" s="25">
        <v>0</v>
      </c>
      <c r="AC6808" s="25">
        <v>0</v>
      </c>
      <c r="AD6808" s="25">
        <v>0</v>
      </c>
      <c r="AE6808" s="25">
        <v>0</v>
      </c>
      <c r="AF6808" s="25">
        <v>2541935</v>
      </c>
      <c r="AG6808" s="25">
        <v>0</v>
      </c>
      <c r="AH6808" s="25">
        <v>2541935</v>
      </c>
      <c r="AI6808" s="16" t="s">
        <v>6217</v>
      </c>
    </row>
    <row r="6809" spans="1:35" x14ac:dyDescent="0.25">
      <c r="A6809" s="17">
        <v>130299</v>
      </c>
      <c r="B6809" s="18">
        <v>1</v>
      </c>
      <c r="C6809" s="16" t="s">
        <v>73</v>
      </c>
      <c r="D6809" s="21">
        <v>43955</v>
      </c>
      <c r="E6809" s="16" t="s">
        <v>6355</v>
      </c>
      <c r="F6809" s="21">
        <v>44279</v>
      </c>
      <c r="G6809" s="16" t="s">
        <v>75</v>
      </c>
      <c r="H6809" s="26" t="s">
        <v>209</v>
      </c>
      <c r="M6809" s="26" t="s">
        <v>9407</v>
      </c>
      <c r="O6809" s="16" t="s">
        <v>151</v>
      </c>
      <c r="P6809" s="26" t="s">
        <v>198</v>
      </c>
      <c r="T6809" s="23" t="s">
        <v>32</v>
      </c>
      <c r="W6809" s="20" t="s">
        <v>43</v>
      </c>
      <c r="Z6809" s="24" t="s">
        <v>32</v>
      </c>
      <c r="AA6809" s="24" t="s">
        <v>32</v>
      </c>
      <c r="AB6809" s="24" t="s">
        <v>32</v>
      </c>
      <c r="AC6809" s="24" t="s">
        <v>32</v>
      </c>
      <c r="AD6809" s="25">
        <v>0</v>
      </c>
      <c r="AE6809" s="25">
        <v>0</v>
      </c>
      <c r="AF6809" s="25">
        <v>141424.35</v>
      </c>
      <c r="AG6809" s="25">
        <v>0</v>
      </c>
      <c r="AH6809" s="25">
        <v>141424.35</v>
      </c>
      <c r="AI6809" s="16" t="s">
        <v>9406</v>
      </c>
    </row>
    <row r="6810" spans="1:35" x14ac:dyDescent="0.25">
      <c r="A6810" s="17">
        <v>130300</v>
      </c>
      <c r="B6810" s="18">
        <v>1</v>
      </c>
      <c r="C6810" s="16" t="s">
        <v>73</v>
      </c>
      <c r="D6810" s="21">
        <v>43955</v>
      </c>
      <c r="E6810" s="16" t="s">
        <v>6355</v>
      </c>
      <c r="F6810" s="21">
        <v>44279</v>
      </c>
      <c r="G6810" s="16" t="s">
        <v>75</v>
      </c>
      <c r="H6810" s="26" t="s">
        <v>386</v>
      </c>
      <c r="M6810" s="26" t="s">
        <v>9405</v>
      </c>
      <c r="O6810" s="16" t="s">
        <v>151</v>
      </c>
      <c r="P6810" s="26" t="s">
        <v>198</v>
      </c>
      <c r="T6810" s="23" t="s">
        <v>32</v>
      </c>
      <c r="W6810" s="20" t="s">
        <v>43</v>
      </c>
      <c r="Z6810" s="24" t="s">
        <v>32</v>
      </c>
      <c r="AA6810" s="24" t="s">
        <v>32</v>
      </c>
      <c r="AB6810" s="24" t="s">
        <v>32</v>
      </c>
      <c r="AC6810" s="24" t="s">
        <v>32</v>
      </c>
      <c r="AD6810" s="25">
        <v>0</v>
      </c>
      <c r="AE6810" s="25">
        <v>0</v>
      </c>
      <c r="AF6810" s="25">
        <v>65361.599999999999</v>
      </c>
      <c r="AG6810" s="25">
        <v>0</v>
      </c>
      <c r="AH6810" s="25">
        <v>65361.599999999999</v>
      </c>
      <c r="AI6810" s="16" t="s">
        <v>9404</v>
      </c>
    </row>
    <row r="6811" spans="1:35" ht="30" x14ac:dyDescent="0.25">
      <c r="A6811" s="17">
        <v>130301</v>
      </c>
      <c r="B6811" s="18">
        <v>2</v>
      </c>
      <c r="C6811" s="16" t="s">
        <v>73</v>
      </c>
      <c r="D6811" s="21">
        <v>43955</v>
      </c>
      <c r="E6811" s="16" t="s">
        <v>1124</v>
      </c>
      <c r="F6811" s="21">
        <v>44215</v>
      </c>
      <c r="G6811" s="16" t="s">
        <v>75</v>
      </c>
      <c r="H6811" s="26" t="s">
        <v>797</v>
      </c>
      <c r="I6811" s="16" t="s">
        <v>539</v>
      </c>
      <c r="J6811" s="20" t="s">
        <v>116</v>
      </c>
      <c r="L6811" s="16" t="s">
        <v>116</v>
      </c>
      <c r="M6811" s="26" t="s">
        <v>6218</v>
      </c>
      <c r="N6811" s="26" t="s">
        <v>6219</v>
      </c>
      <c r="O6811" s="16" t="s">
        <v>60</v>
      </c>
      <c r="P6811" s="26" t="s">
        <v>67</v>
      </c>
      <c r="T6811" s="22">
        <v>0</v>
      </c>
      <c r="W6811" s="20" t="s">
        <v>43</v>
      </c>
      <c r="X6811" s="16" t="s">
        <v>140</v>
      </c>
      <c r="Z6811" s="25">
        <v>45000</v>
      </c>
      <c r="AA6811" s="25">
        <v>0</v>
      </c>
      <c r="AB6811" s="25">
        <v>0</v>
      </c>
      <c r="AC6811" s="25">
        <v>0</v>
      </c>
      <c r="AD6811" s="25">
        <v>45000</v>
      </c>
      <c r="AE6811" s="25">
        <v>0</v>
      </c>
      <c r="AF6811" s="25">
        <v>0</v>
      </c>
      <c r="AG6811" s="25">
        <v>0</v>
      </c>
      <c r="AH6811" s="25">
        <v>45000</v>
      </c>
      <c r="AI6811" s="16" t="s">
        <v>6220</v>
      </c>
    </row>
    <row r="6812" spans="1:35" x14ac:dyDescent="0.25">
      <c r="A6812" s="17">
        <v>130302</v>
      </c>
      <c r="B6812" s="18">
        <v>1</v>
      </c>
      <c r="C6812" s="16" t="s">
        <v>73</v>
      </c>
      <c r="D6812" s="21">
        <v>43955</v>
      </c>
      <c r="E6812" s="16" t="s">
        <v>6355</v>
      </c>
      <c r="F6812" s="21">
        <v>44279</v>
      </c>
      <c r="G6812" s="16" t="s">
        <v>75</v>
      </c>
      <c r="H6812" s="26" t="s">
        <v>215</v>
      </c>
      <c r="M6812" s="26" t="s">
        <v>9403</v>
      </c>
      <c r="O6812" s="16" t="s">
        <v>151</v>
      </c>
      <c r="P6812" s="26" t="s">
        <v>198</v>
      </c>
      <c r="T6812" s="23" t="s">
        <v>32</v>
      </c>
      <c r="W6812" s="20" t="s">
        <v>43</v>
      </c>
      <c r="Z6812" s="24" t="s">
        <v>32</v>
      </c>
      <c r="AA6812" s="24" t="s">
        <v>32</v>
      </c>
      <c r="AB6812" s="24" t="s">
        <v>32</v>
      </c>
      <c r="AC6812" s="24" t="s">
        <v>32</v>
      </c>
      <c r="AD6812" s="25">
        <v>0</v>
      </c>
      <c r="AE6812" s="25">
        <v>0</v>
      </c>
      <c r="AF6812" s="25">
        <v>47422.35</v>
      </c>
      <c r="AG6812" s="25">
        <v>0</v>
      </c>
      <c r="AH6812" s="25">
        <v>47422.35</v>
      </c>
      <c r="AI6812" s="16" t="s">
        <v>9402</v>
      </c>
    </row>
    <row r="6813" spans="1:35" ht="45" x14ac:dyDescent="0.25">
      <c r="A6813" s="17">
        <v>130306</v>
      </c>
      <c r="B6813" s="18">
        <v>2</v>
      </c>
      <c r="C6813" s="16" t="s">
        <v>73</v>
      </c>
      <c r="D6813" s="21">
        <v>43956</v>
      </c>
      <c r="E6813" s="16" t="s">
        <v>108</v>
      </c>
      <c r="F6813" s="21">
        <v>43956</v>
      </c>
      <c r="G6813" s="16" t="s">
        <v>108</v>
      </c>
      <c r="H6813" s="26" t="s">
        <v>154</v>
      </c>
      <c r="L6813" s="16" t="s">
        <v>110</v>
      </c>
      <c r="M6813" s="26" t="s">
        <v>9401</v>
      </c>
      <c r="N6813" s="26" t="s">
        <v>9400</v>
      </c>
      <c r="O6813" s="16" t="s">
        <v>5777</v>
      </c>
      <c r="P6813" s="26" t="s">
        <v>67</v>
      </c>
      <c r="T6813" s="23" t="s">
        <v>32</v>
      </c>
      <c r="W6813" s="20" t="s">
        <v>43</v>
      </c>
      <c r="Z6813" s="24" t="s">
        <v>32</v>
      </c>
      <c r="AA6813" s="24" t="s">
        <v>32</v>
      </c>
      <c r="AB6813" s="24" t="s">
        <v>32</v>
      </c>
      <c r="AC6813" s="24" t="s">
        <v>32</v>
      </c>
      <c r="AD6813" s="25">
        <v>0</v>
      </c>
      <c r="AE6813" s="25">
        <v>0</v>
      </c>
      <c r="AF6813" s="25">
        <v>375000</v>
      </c>
      <c r="AG6813" s="25">
        <v>0</v>
      </c>
      <c r="AH6813" s="25">
        <v>375000</v>
      </c>
      <c r="AI6813" s="16" t="s">
        <v>9399</v>
      </c>
    </row>
    <row r="6814" spans="1:35" x14ac:dyDescent="0.25">
      <c r="A6814" s="17">
        <v>130308</v>
      </c>
      <c r="B6814" s="18">
        <v>4</v>
      </c>
      <c r="C6814" s="16" t="s">
        <v>31</v>
      </c>
      <c r="D6814" s="21">
        <v>43956</v>
      </c>
      <c r="E6814" s="16" t="s">
        <v>75</v>
      </c>
      <c r="F6814" s="21">
        <v>44188</v>
      </c>
      <c r="G6814" s="16" t="s">
        <v>32</v>
      </c>
      <c r="H6814" s="26" t="s">
        <v>6221</v>
      </c>
      <c r="I6814" s="16" t="s">
        <v>159</v>
      </c>
      <c r="J6814" s="20" t="s">
        <v>148</v>
      </c>
      <c r="L6814" s="16" t="s">
        <v>149</v>
      </c>
      <c r="M6814" s="26" t="s">
        <v>6222</v>
      </c>
      <c r="N6814" s="26" t="s">
        <v>6223</v>
      </c>
      <c r="O6814" s="16" t="s">
        <v>188</v>
      </c>
      <c r="P6814" s="26" t="s">
        <v>188</v>
      </c>
      <c r="Q6814" s="26" t="s">
        <v>6224</v>
      </c>
      <c r="T6814" s="22">
        <v>8.02</v>
      </c>
      <c r="U6814" s="21">
        <v>44176</v>
      </c>
      <c r="W6814" s="20" t="s">
        <v>43</v>
      </c>
      <c r="X6814" s="16" t="s">
        <v>454</v>
      </c>
      <c r="Z6814" s="25">
        <v>0</v>
      </c>
      <c r="AA6814" s="25">
        <v>0</v>
      </c>
      <c r="AB6814" s="25">
        <v>0</v>
      </c>
      <c r="AC6814" s="25">
        <v>1192970</v>
      </c>
      <c r="AD6814" s="25">
        <v>0</v>
      </c>
      <c r="AE6814" s="25">
        <v>0</v>
      </c>
      <c r="AF6814" s="25">
        <v>0</v>
      </c>
      <c r="AG6814" s="25">
        <v>1192970</v>
      </c>
      <c r="AH6814" s="25">
        <v>1192970</v>
      </c>
      <c r="AI6814" s="16" t="s">
        <v>6225</v>
      </c>
    </row>
    <row r="6815" spans="1:35" x14ac:dyDescent="0.25">
      <c r="A6815" s="17">
        <v>130309</v>
      </c>
      <c r="B6815" s="18">
        <v>4</v>
      </c>
      <c r="C6815" s="16" t="s">
        <v>73</v>
      </c>
      <c r="D6815" s="21">
        <v>43956</v>
      </c>
      <c r="E6815" s="16" t="s">
        <v>75</v>
      </c>
      <c r="F6815" s="21">
        <v>44280</v>
      </c>
      <c r="G6815" s="16" t="s">
        <v>75</v>
      </c>
      <c r="H6815" s="26" t="s">
        <v>126</v>
      </c>
      <c r="I6815" s="16" t="s">
        <v>2111</v>
      </c>
      <c r="J6815" s="20" t="s">
        <v>116</v>
      </c>
      <c r="L6815" s="16" t="s">
        <v>116</v>
      </c>
      <c r="M6815" s="26" t="s">
        <v>6226</v>
      </c>
      <c r="N6815" s="26" t="s">
        <v>2343</v>
      </c>
      <c r="O6815" s="16" t="s">
        <v>188</v>
      </c>
      <c r="P6815" s="26" t="s">
        <v>443</v>
      </c>
      <c r="Q6815" s="26" t="s">
        <v>2343</v>
      </c>
      <c r="R6815" s="16" t="s">
        <v>139</v>
      </c>
      <c r="S6815" s="16" t="s">
        <v>4621</v>
      </c>
      <c r="T6815" s="22">
        <v>0.49</v>
      </c>
      <c r="U6815" s="21">
        <v>44323</v>
      </c>
      <c r="V6815" s="16" t="s">
        <v>1179</v>
      </c>
      <c r="W6815" s="20" t="s">
        <v>43</v>
      </c>
      <c r="X6815" s="16" t="s">
        <v>78</v>
      </c>
      <c r="Z6815" s="25">
        <v>0</v>
      </c>
      <c r="AA6815" s="25">
        <v>0</v>
      </c>
      <c r="AB6815" s="25">
        <v>96900</v>
      </c>
      <c r="AC6815" s="25">
        <v>470000</v>
      </c>
      <c r="AD6815" s="25">
        <v>0</v>
      </c>
      <c r="AE6815" s="25">
        <v>0</v>
      </c>
      <c r="AF6815" s="25">
        <v>96900</v>
      </c>
      <c r="AG6815" s="25">
        <v>470000</v>
      </c>
      <c r="AH6815" s="25">
        <v>566900</v>
      </c>
      <c r="AI6815" s="16" t="s">
        <v>6227</v>
      </c>
    </row>
    <row r="6816" spans="1:35" x14ac:dyDescent="0.25">
      <c r="A6816" s="17">
        <v>130311</v>
      </c>
      <c r="B6816" s="18">
        <v>4</v>
      </c>
      <c r="C6816" s="16" t="s">
        <v>73</v>
      </c>
      <c r="D6816" s="21">
        <v>43957</v>
      </c>
      <c r="E6816" s="16" t="s">
        <v>342</v>
      </c>
      <c r="F6816" s="21">
        <v>44279</v>
      </c>
      <c r="G6816" s="16" t="s">
        <v>75</v>
      </c>
      <c r="H6816" s="26" t="s">
        <v>261</v>
      </c>
      <c r="I6816" s="16" t="s">
        <v>6228</v>
      </c>
      <c r="J6816" s="20" t="s">
        <v>116</v>
      </c>
      <c r="L6816" s="16" t="s">
        <v>116</v>
      </c>
      <c r="M6816" s="26" t="s">
        <v>6229</v>
      </c>
      <c r="N6816" s="26" t="s">
        <v>3912</v>
      </c>
      <c r="O6816" s="16" t="s">
        <v>632</v>
      </c>
      <c r="P6816" s="26" t="s">
        <v>1723</v>
      </c>
      <c r="T6816" s="22">
        <v>3.5</v>
      </c>
      <c r="W6816" s="20" t="s">
        <v>43</v>
      </c>
      <c r="X6816" s="16" t="s">
        <v>78</v>
      </c>
      <c r="Z6816" s="25">
        <v>40000</v>
      </c>
      <c r="AA6816" s="25">
        <v>0</v>
      </c>
      <c r="AB6816" s="25">
        <v>0</v>
      </c>
      <c r="AC6816" s="25">
        <v>0</v>
      </c>
      <c r="AD6816" s="25">
        <v>40000</v>
      </c>
      <c r="AE6816" s="25">
        <v>0</v>
      </c>
      <c r="AF6816" s="25">
        <v>0</v>
      </c>
      <c r="AG6816" s="25">
        <v>0</v>
      </c>
      <c r="AH6816" s="25">
        <v>40000</v>
      </c>
      <c r="AI6816" s="16" t="s">
        <v>6230</v>
      </c>
    </row>
    <row r="6817" spans="1:35" x14ac:dyDescent="0.25">
      <c r="A6817" s="17">
        <v>130312</v>
      </c>
      <c r="B6817" s="18">
        <v>1</v>
      </c>
      <c r="C6817" s="16" t="s">
        <v>73</v>
      </c>
      <c r="D6817" s="21">
        <v>43957</v>
      </c>
      <c r="E6817" s="16" t="s">
        <v>33</v>
      </c>
      <c r="F6817" s="21">
        <v>44097</v>
      </c>
      <c r="G6817" s="16" t="s">
        <v>56</v>
      </c>
      <c r="H6817" s="26" t="s">
        <v>417</v>
      </c>
      <c r="I6817" s="16" t="s">
        <v>9398</v>
      </c>
      <c r="K6817" s="16" t="s">
        <v>9397</v>
      </c>
      <c r="L6817" s="16" t="s">
        <v>37</v>
      </c>
      <c r="M6817" s="26" t="s">
        <v>9396</v>
      </c>
      <c r="O6817" s="16" t="s">
        <v>1149</v>
      </c>
      <c r="P6817" s="26" t="s">
        <v>188</v>
      </c>
      <c r="R6817" s="16" t="s">
        <v>139</v>
      </c>
      <c r="S6817" s="16" t="s">
        <v>4621</v>
      </c>
      <c r="T6817" s="22">
        <v>2.7</v>
      </c>
      <c r="W6817" s="20" t="s">
        <v>43</v>
      </c>
      <c r="X6817" s="16" t="s">
        <v>44</v>
      </c>
      <c r="Z6817" s="24" t="s">
        <v>32</v>
      </c>
      <c r="AA6817" s="24" t="s">
        <v>32</v>
      </c>
      <c r="AB6817" s="24" t="s">
        <v>32</v>
      </c>
      <c r="AC6817" s="24" t="s">
        <v>32</v>
      </c>
      <c r="AD6817" s="24" t="s">
        <v>32</v>
      </c>
      <c r="AE6817" s="24" t="s">
        <v>32</v>
      </c>
      <c r="AF6817" s="24" t="s">
        <v>32</v>
      </c>
      <c r="AG6817" s="24" t="s">
        <v>32</v>
      </c>
      <c r="AH6817" s="24" t="s">
        <v>32</v>
      </c>
      <c r="AI6817" s="16" t="s">
        <v>9395</v>
      </c>
    </row>
    <row r="6818" spans="1:35" x14ac:dyDescent="0.25">
      <c r="A6818" s="17">
        <v>130313</v>
      </c>
      <c r="B6818" s="18">
        <v>3</v>
      </c>
      <c r="C6818" s="16" t="s">
        <v>73</v>
      </c>
      <c r="D6818" s="21">
        <v>43957</v>
      </c>
      <c r="E6818" s="16" t="s">
        <v>176</v>
      </c>
      <c r="F6818" s="21">
        <v>44279</v>
      </c>
      <c r="G6818" s="16" t="s">
        <v>75</v>
      </c>
      <c r="H6818" s="26" t="s">
        <v>273</v>
      </c>
      <c r="I6818" s="16" t="s">
        <v>3618</v>
      </c>
      <c r="J6818" s="20" t="s">
        <v>116</v>
      </c>
      <c r="L6818" s="16" t="s">
        <v>116</v>
      </c>
      <c r="M6818" s="26" t="s">
        <v>9394</v>
      </c>
      <c r="O6818" s="16" t="s">
        <v>179</v>
      </c>
      <c r="P6818" s="26" t="s">
        <v>79</v>
      </c>
      <c r="R6818" s="16" t="s">
        <v>41</v>
      </c>
      <c r="S6818" s="16" t="s">
        <v>84</v>
      </c>
      <c r="T6818" s="22">
        <v>0</v>
      </c>
      <c r="W6818" s="20" t="s">
        <v>43</v>
      </c>
      <c r="X6818" s="16" t="s">
        <v>78</v>
      </c>
      <c r="Y6818" s="26" t="s">
        <v>9393</v>
      </c>
      <c r="Z6818" s="24" t="s">
        <v>32</v>
      </c>
      <c r="AA6818" s="24" t="s">
        <v>32</v>
      </c>
      <c r="AB6818" s="24" t="s">
        <v>32</v>
      </c>
      <c r="AC6818" s="24" t="s">
        <v>32</v>
      </c>
      <c r="AD6818" s="25">
        <v>0</v>
      </c>
      <c r="AE6818" s="25">
        <v>0</v>
      </c>
      <c r="AF6818" s="25">
        <v>197000</v>
      </c>
      <c r="AG6818" s="25">
        <v>0</v>
      </c>
      <c r="AH6818" s="25">
        <v>197000</v>
      </c>
      <c r="AI6818" s="16" t="s">
        <v>9392</v>
      </c>
    </row>
    <row r="6819" spans="1:35" x14ac:dyDescent="0.25">
      <c r="A6819" s="17">
        <v>130314</v>
      </c>
      <c r="B6819" s="18">
        <v>4</v>
      </c>
      <c r="C6819" s="16" t="s">
        <v>73</v>
      </c>
      <c r="D6819" s="21">
        <v>43957</v>
      </c>
      <c r="E6819" s="16" t="s">
        <v>342</v>
      </c>
      <c r="F6819" s="21">
        <v>44279</v>
      </c>
      <c r="G6819" s="16" t="s">
        <v>75</v>
      </c>
      <c r="H6819" s="26" t="s">
        <v>92</v>
      </c>
      <c r="I6819" s="16" t="s">
        <v>177</v>
      </c>
      <c r="J6819" s="20" t="s">
        <v>116</v>
      </c>
      <c r="L6819" s="16" t="s">
        <v>116</v>
      </c>
      <c r="M6819" s="26" t="s">
        <v>9391</v>
      </c>
      <c r="N6819" s="26" t="s">
        <v>3912</v>
      </c>
      <c r="O6819" s="16" t="s">
        <v>632</v>
      </c>
      <c r="P6819" s="26" t="s">
        <v>1723</v>
      </c>
      <c r="T6819" s="22">
        <v>0.4</v>
      </c>
      <c r="U6819" s="21">
        <v>44960</v>
      </c>
      <c r="W6819" s="20" t="s">
        <v>43</v>
      </c>
      <c r="X6819" s="16" t="s">
        <v>140</v>
      </c>
      <c r="Z6819" s="24" t="s">
        <v>32</v>
      </c>
      <c r="AA6819" s="24" t="s">
        <v>32</v>
      </c>
      <c r="AB6819" s="24" t="s">
        <v>32</v>
      </c>
      <c r="AC6819" s="24" t="s">
        <v>32</v>
      </c>
      <c r="AD6819" s="25">
        <v>40000</v>
      </c>
      <c r="AE6819" s="25">
        <v>0</v>
      </c>
      <c r="AF6819" s="25">
        <v>0</v>
      </c>
      <c r="AG6819" s="25">
        <v>0</v>
      </c>
      <c r="AH6819" s="25">
        <v>40000</v>
      </c>
      <c r="AI6819" s="16" t="s">
        <v>9390</v>
      </c>
    </row>
    <row r="6820" spans="1:35" x14ac:dyDescent="0.25">
      <c r="A6820" s="17">
        <v>130315</v>
      </c>
      <c r="B6820" s="18">
        <v>2</v>
      </c>
      <c r="C6820" s="16" t="s">
        <v>73</v>
      </c>
      <c r="D6820" s="21">
        <v>43958</v>
      </c>
      <c r="E6820" s="16" t="s">
        <v>1610</v>
      </c>
      <c r="F6820" s="21">
        <v>43965</v>
      </c>
      <c r="G6820" s="16" t="s">
        <v>1610</v>
      </c>
      <c r="H6820" s="26" t="s">
        <v>1336</v>
      </c>
      <c r="L6820" s="16" t="s">
        <v>110</v>
      </c>
      <c r="M6820" s="26" t="s">
        <v>6231</v>
      </c>
      <c r="O6820" s="16" t="s">
        <v>1612</v>
      </c>
      <c r="T6820" s="23" t="s">
        <v>32</v>
      </c>
      <c r="W6820" s="20" t="s">
        <v>43</v>
      </c>
      <c r="Z6820" s="25">
        <v>0</v>
      </c>
      <c r="AA6820" s="25">
        <v>0</v>
      </c>
      <c r="AB6820" s="25">
        <v>225000</v>
      </c>
      <c r="AC6820" s="25">
        <v>0</v>
      </c>
      <c r="AD6820" s="25">
        <v>0</v>
      </c>
      <c r="AE6820" s="25">
        <v>0</v>
      </c>
      <c r="AF6820" s="25">
        <v>225000</v>
      </c>
      <c r="AG6820" s="25">
        <v>0</v>
      </c>
      <c r="AH6820" s="25">
        <v>225000</v>
      </c>
      <c r="AI6820" s="16" t="s">
        <v>6232</v>
      </c>
    </row>
    <row r="6821" spans="1:35" x14ac:dyDescent="0.25">
      <c r="A6821" s="17">
        <v>130316</v>
      </c>
      <c r="B6821" s="18">
        <v>2</v>
      </c>
      <c r="C6821" s="16" t="s">
        <v>73</v>
      </c>
      <c r="D6821" s="21">
        <v>43958</v>
      </c>
      <c r="E6821" s="16" t="s">
        <v>1610</v>
      </c>
      <c r="F6821" s="21">
        <v>43963</v>
      </c>
      <c r="G6821" s="16" t="s">
        <v>1610</v>
      </c>
      <c r="H6821" s="26" t="s">
        <v>1336</v>
      </c>
      <c r="L6821" s="16" t="s">
        <v>110</v>
      </c>
      <c r="M6821" s="26" t="s">
        <v>6233</v>
      </c>
      <c r="O6821" s="16" t="s">
        <v>1612</v>
      </c>
      <c r="T6821" s="23" t="s">
        <v>32</v>
      </c>
      <c r="W6821" s="20" t="s">
        <v>43</v>
      </c>
      <c r="Z6821" s="25">
        <v>0</v>
      </c>
      <c r="AA6821" s="25">
        <v>0</v>
      </c>
      <c r="AB6821" s="25">
        <v>180000</v>
      </c>
      <c r="AC6821" s="25">
        <v>0</v>
      </c>
      <c r="AD6821" s="25">
        <v>0</v>
      </c>
      <c r="AE6821" s="25">
        <v>0</v>
      </c>
      <c r="AF6821" s="25">
        <v>180000</v>
      </c>
      <c r="AG6821" s="25">
        <v>0</v>
      </c>
      <c r="AH6821" s="25">
        <v>180000</v>
      </c>
      <c r="AI6821" s="16" t="s">
        <v>6234</v>
      </c>
    </row>
    <row r="6822" spans="1:35" x14ac:dyDescent="0.25">
      <c r="A6822" s="17">
        <v>130317</v>
      </c>
      <c r="B6822" s="18">
        <v>1</v>
      </c>
      <c r="C6822" s="16" t="s">
        <v>73</v>
      </c>
      <c r="D6822" s="21">
        <v>43958</v>
      </c>
      <c r="E6822" s="16" t="s">
        <v>1610</v>
      </c>
      <c r="F6822" s="21">
        <v>44064</v>
      </c>
      <c r="G6822" s="16" t="s">
        <v>1610</v>
      </c>
      <c r="H6822" s="26" t="s">
        <v>182</v>
      </c>
      <c r="L6822" s="16" t="s">
        <v>110</v>
      </c>
      <c r="M6822" s="26" t="s">
        <v>6235</v>
      </c>
      <c r="O6822" s="16" t="s">
        <v>1612</v>
      </c>
      <c r="T6822" s="23" t="s">
        <v>32</v>
      </c>
      <c r="W6822" s="20" t="s">
        <v>43</v>
      </c>
      <c r="Z6822" s="25">
        <v>0</v>
      </c>
      <c r="AA6822" s="25">
        <v>0</v>
      </c>
      <c r="AB6822" s="25">
        <v>2446907</v>
      </c>
      <c r="AC6822" s="25">
        <v>0</v>
      </c>
      <c r="AD6822" s="25">
        <v>0</v>
      </c>
      <c r="AE6822" s="25">
        <v>0</v>
      </c>
      <c r="AF6822" s="25">
        <v>2446907</v>
      </c>
      <c r="AG6822" s="25">
        <v>0</v>
      </c>
      <c r="AH6822" s="25">
        <v>2446907</v>
      </c>
      <c r="AI6822" s="16" t="s">
        <v>6236</v>
      </c>
    </row>
    <row r="6823" spans="1:35" x14ac:dyDescent="0.25">
      <c r="A6823" s="17">
        <v>130318</v>
      </c>
      <c r="B6823" s="18">
        <v>3</v>
      </c>
      <c r="C6823" s="16" t="s">
        <v>73</v>
      </c>
      <c r="D6823" s="21">
        <v>43958</v>
      </c>
      <c r="E6823" s="16" t="s">
        <v>109</v>
      </c>
      <c r="F6823" s="21">
        <v>44279</v>
      </c>
      <c r="G6823" s="16" t="s">
        <v>75</v>
      </c>
      <c r="H6823" s="26" t="s">
        <v>425</v>
      </c>
      <c r="K6823" s="16" t="s">
        <v>9389</v>
      </c>
      <c r="L6823" s="16" t="s">
        <v>37</v>
      </c>
      <c r="M6823" s="26" t="s">
        <v>9388</v>
      </c>
      <c r="O6823" s="16" t="s">
        <v>39</v>
      </c>
      <c r="P6823" s="26" t="s">
        <v>40</v>
      </c>
      <c r="R6823" s="16" t="s">
        <v>41</v>
      </c>
      <c r="S6823" s="16" t="s">
        <v>42</v>
      </c>
      <c r="T6823" s="22">
        <v>0.01</v>
      </c>
      <c r="W6823" s="20" t="s">
        <v>43</v>
      </c>
      <c r="Y6823" s="26" t="s">
        <v>9387</v>
      </c>
      <c r="Z6823" s="24" t="s">
        <v>32</v>
      </c>
      <c r="AA6823" s="24" t="s">
        <v>32</v>
      </c>
      <c r="AB6823" s="24" t="s">
        <v>32</v>
      </c>
      <c r="AC6823" s="24" t="s">
        <v>32</v>
      </c>
      <c r="AD6823" s="24" t="s">
        <v>32</v>
      </c>
      <c r="AE6823" s="24" t="s">
        <v>32</v>
      </c>
      <c r="AF6823" s="24" t="s">
        <v>32</v>
      </c>
      <c r="AG6823" s="24" t="s">
        <v>32</v>
      </c>
      <c r="AH6823" s="24" t="s">
        <v>32</v>
      </c>
      <c r="AI6823" s="16" t="s">
        <v>9386</v>
      </c>
    </row>
    <row r="6824" spans="1:35" x14ac:dyDescent="0.25">
      <c r="A6824" s="17">
        <v>130319</v>
      </c>
      <c r="B6824" s="18">
        <v>1</v>
      </c>
      <c r="C6824" s="16" t="s">
        <v>73</v>
      </c>
      <c r="D6824" s="21">
        <v>43958</v>
      </c>
      <c r="E6824" s="16" t="s">
        <v>1610</v>
      </c>
      <c r="F6824" s="21">
        <v>43958</v>
      </c>
      <c r="G6824" s="16" t="s">
        <v>1610</v>
      </c>
      <c r="H6824" s="26" t="s">
        <v>34</v>
      </c>
      <c r="L6824" s="16" t="s">
        <v>110</v>
      </c>
      <c r="M6824" s="26" t="s">
        <v>6237</v>
      </c>
      <c r="O6824" s="16" t="s">
        <v>1612</v>
      </c>
      <c r="T6824" s="23" t="s">
        <v>32</v>
      </c>
      <c r="W6824" s="20" t="s">
        <v>43</v>
      </c>
      <c r="Z6824" s="25">
        <v>0</v>
      </c>
      <c r="AA6824" s="25">
        <v>0</v>
      </c>
      <c r="AB6824" s="25">
        <v>167860</v>
      </c>
      <c r="AC6824" s="25">
        <v>0</v>
      </c>
      <c r="AD6824" s="25">
        <v>0</v>
      </c>
      <c r="AE6824" s="25">
        <v>0</v>
      </c>
      <c r="AF6824" s="25">
        <v>167860</v>
      </c>
      <c r="AG6824" s="25">
        <v>0</v>
      </c>
      <c r="AH6824" s="25">
        <v>167860</v>
      </c>
      <c r="AI6824" s="16" t="s">
        <v>6238</v>
      </c>
    </row>
    <row r="6825" spans="1:35" x14ac:dyDescent="0.25">
      <c r="A6825" s="17">
        <v>130320</v>
      </c>
      <c r="B6825" s="18">
        <v>1</v>
      </c>
      <c r="C6825" s="16" t="s">
        <v>73</v>
      </c>
      <c r="D6825" s="21">
        <v>43958</v>
      </c>
      <c r="E6825" s="16" t="s">
        <v>6355</v>
      </c>
      <c r="F6825" s="21">
        <v>44279</v>
      </c>
      <c r="G6825" s="16" t="s">
        <v>75</v>
      </c>
      <c r="H6825" s="26" t="s">
        <v>386</v>
      </c>
      <c r="M6825" s="26" t="s">
        <v>9385</v>
      </c>
      <c r="O6825" s="16" t="s">
        <v>151</v>
      </c>
      <c r="P6825" s="26" t="s">
        <v>198</v>
      </c>
      <c r="T6825" s="23" t="s">
        <v>32</v>
      </c>
      <c r="W6825" s="20" t="s">
        <v>43</v>
      </c>
      <c r="Z6825" s="24" t="s">
        <v>32</v>
      </c>
      <c r="AA6825" s="24" t="s">
        <v>32</v>
      </c>
      <c r="AB6825" s="24" t="s">
        <v>32</v>
      </c>
      <c r="AC6825" s="24" t="s">
        <v>32</v>
      </c>
      <c r="AD6825" s="25">
        <v>0</v>
      </c>
      <c r="AE6825" s="25">
        <v>0</v>
      </c>
      <c r="AF6825" s="25">
        <v>80484</v>
      </c>
      <c r="AG6825" s="25">
        <v>0</v>
      </c>
      <c r="AH6825" s="25">
        <v>80484</v>
      </c>
      <c r="AI6825" s="16" t="s">
        <v>9384</v>
      </c>
    </row>
    <row r="6826" spans="1:35" x14ac:dyDescent="0.25">
      <c r="A6826" s="17">
        <v>130321</v>
      </c>
      <c r="B6826" s="18">
        <v>3</v>
      </c>
      <c r="C6826" s="16" t="s">
        <v>73</v>
      </c>
      <c r="D6826" s="21">
        <v>43958</v>
      </c>
      <c r="E6826" s="16" t="s">
        <v>1610</v>
      </c>
      <c r="F6826" s="21">
        <v>43958</v>
      </c>
      <c r="G6826" s="16" t="s">
        <v>1610</v>
      </c>
      <c r="H6826" s="26" t="s">
        <v>98</v>
      </c>
      <c r="L6826" s="16" t="s">
        <v>110</v>
      </c>
      <c r="M6826" s="26" t="s">
        <v>6239</v>
      </c>
      <c r="O6826" s="16" t="s">
        <v>1612</v>
      </c>
      <c r="T6826" s="23" t="s">
        <v>32</v>
      </c>
      <c r="W6826" s="20" t="s">
        <v>43</v>
      </c>
      <c r="Z6826" s="25">
        <v>0</v>
      </c>
      <c r="AA6826" s="25">
        <v>0</v>
      </c>
      <c r="AB6826" s="25">
        <v>2700000</v>
      </c>
      <c r="AC6826" s="25">
        <v>0</v>
      </c>
      <c r="AD6826" s="25">
        <v>0</v>
      </c>
      <c r="AE6826" s="25">
        <v>0</v>
      </c>
      <c r="AF6826" s="25">
        <v>2700000</v>
      </c>
      <c r="AG6826" s="25">
        <v>0</v>
      </c>
      <c r="AH6826" s="25">
        <v>2700000</v>
      </c>
      <c r="AI6826" s="16" t="s">
        <v>6240</v>
      </c>
    </row>
    <row r="6827" spans="1:35" x14ac:dyDescent="0.25">
      <c r="A6827" s="17">
        <v>130322</v>
      </c>
      <c r="B6827" s="18">
        <v>4</v>
      </c>
      <c r="C6827" s="16" t="s">
        <v>73</v>
      </c>
      <c r="D6827" s="21">
        <v>43958</v>
      </c>
      <c r="E6827" s="16" t="s">
        <v>1610</v>
      </c>
      <c r="F6827" s="21">
        <v>43965</v>
      </c>
      <c r="G6827" s="16" t="s">
        <v>1610</v>
      </c>
      <c r="H6827" s="26" t="s">
        <v>186</v>
      </c>
      <c r="L6827" s="16" t="s">
        <v>110</v>
      </c>
      <c r="M6827" s="26" t="s">
        <v>6241</v>
      </c>
      <c r="O6827" s="16" t="s">
        <v>1612</v>
      </c>
      <c r="T6827" s="23" t="s">
        <v>32</v>
      </c>
      <c r="W6827" s="20" t="s">
        <v>43</v>
      </c>
      <c r="Z6827" s="25">
        <v>0</v>
      </c>
      <c r="AA6827" s="25">
        <v>0</v>
      </c>
      <c r="AB6827" s="25">
        <v>52500</v>
      </c>
      <c r="AC6827" s="25">
        <v>0</v>
      </c>
      <c r="AD6827" s="25">
        <v>0</v>
      </c>
      <c r="AE6827" s="25">
        <v>0</v>
      </c>
      <c r="AF6827" s="25">
        <v>52500</v>
      </c>
      <c r="AG6827" s="25">
        <v>0</v>
      </c>
      <c r="AH6827" s="25">
        <v>52500</v>
      </c>
      <c r="AI6827" s="16" t="s">
        <v>6242</v>
      </c>
    </row>
    <row r="6828" spans="1:35" x14ac:dyDescent="0.25">
      <c r="A6828" s="17">
        <v>130323</v>
      </c>
      <c r="B6828" s="18">
        <v>4</v>
      </c>
      <c r="C6828" s="16" t="s">
        <v>73</v>
      </c>
      <c r="D6828" s="21">
        <v>43958</v>
      </c>
      <c r="E6828" s="16" t="s">
        <v>1610</v>
      </c>
      <c r="F6828" s="21">
        <v>43965</v>
      </c>
      <c r="G6828" s="16" t="s">
        <v>1610</v>
      </c>
      <c r="H6828" s="26" t="s">
        <v>186</v>
      </c>
      <c r="L6828" s="16" t="s">
        <v>110</v>
      </c>
      <c r="M6828" s="26" t="s">
        <v>6243</v>
      </c>
      <c r="O6828" s="16" t="s">
        <v>1612</v>
      </c>
      <c r="T6828" s="23" t="s">
        <v>32</v>
      </c>
      <c r="W6828" s="20" t="s">
        <v>43</v>
      </c>
      <c r="Z6828" s="25">
        <v>0</v>
      </c>
      <c r="AA6828" s="25">
        <v>0</v>
      </c>
      <c r="AB6828" s="25">
        <v>60467</v>
      </c>
      <c r="AC6828" s="25">
        <v>0</v>
      </c>
      <c r="AD6828" s="25">
        <v>0</v>
      </c>
      <c r="AE6828" s="25">
        <v>0</v>
      </c>
      <c r="AF6828" s="25">
        <v>60467</v>
      </c>
      <c r="AG6828" s="25">
        <v>0</v>
      </c>
      <c r="AH6828" s="25">
        <v>60467</v>
      </c>
      <c r="AI6828" s="16" t="s">
        <v>6244</v>
      </c>
    </row>
    <row r="6829" spans="1:35" x14ac:dyDescent="0.25">
      <c r="A6829" s="17">
        <v>130324</v>
      </c>
      <c r="B6829" s="18">
        <v>4</v>
      </c>
      <c r="C6829" s="16" t="s">
        <v>73</v>
      </c>
      <c r="D6829" s="21">
        <v>43958</v>
      </c>
      <c r="E6829" s="16" t="s">
        <v>1610</v>
      </c>
      <c r="F6829" s="21">
        <v>43963</v>
      </c>
      <c r="G6829" s="16" t="s">
        <v>1610</v>
      </c>
      <c r="H6829" s="26" t="s">
        <v>126</v>
      </c>
      <c r="L6829" s="16" t="s">
        <v>110</v>
      </c>
      <c r="M6829" s="26" t="s">
        <v>6245</v>
      </c>
      <c r="O6829" s="16" t="s">
        <v>1612</v>
      </c>
      <c r="T6829" s="23" t="s">
        <v>32</v>
      </c>
      <c r="W6829" s="20" t="s">
        <v>43</v>
      </c>
      <c r="Z6829" s="25">
        <v>0</v>
      </c>
      <c r="AA6829" s="25">
        <v>0</v>
      </c>
      <c r="AB6829" s="25">
        <v>1978800</v>
      </c>
      <c r="AC6829" s="25">
        <v>0</v>
      </c>
      <c r="AD6829" s="25">
        <v>0</v>
      </c>
      <c r="AE6829" s="25">
        <v>0</v>
      </c>
      <c r="AF6829" s="25">
        <v>1978800</v>
      </c>
      <c r="AG6829" s="25">
        <v>0</v>
      </c>
      <c r="AH6829" s="25">
        <v>1978800</v>
      </c>
      <c r="AI6829" s="16" t="s">
        <v>6246</v>
      </c>
    </row>
    <row r="6830" spans="1:35" x14ac:dyDescent="0.25">
      <c r="A6830" s="17">
        <v>130325</v>
      </c>
      <c r="B6830" s="18">
        <v>2</v>
      </c>
      <c r="C6830" s="16" t="s">
        <v>73</v>
      </c>
      <c r="D6830" s="21">
        <v>43958</v>
      </c>
      <c r="E6830" s="16" t="s">
        <v>1610</v>
      </c>
      <c r="F6830" s="21">
        <v>43963</v>
      </c>
      <c r="G6830" s="16" t="s">
        <v>1610</v>
      </c>
      <c r="H6830" s="26" t="s">
        <v>1336</v>
      </c>
      <c r="L6830" s="16" t="s">
        <v>110</v>
      </c>
      <c r="M6830" s="26" t="s">
        <v>6247</v>
      </c>
      <c r="O6830" s="16" t="s">
        <v>1612</v>
      </c>
      <c r="T6830" s="23" t="s">
        <v>32</v>
      </c>
      <c r="W6830" s="20" t="s">
        <v>43</v>
      </c>
      <c r="Z6830" s="25">
        <v>0</v>
      </c>
      <c r="AA6830" s="25">
        <v>0</v>
      </c>
      <c r="AB6830" s="25">
        <v>200084</v>
      </c>
      <c r="AC6830" s="25">
        <v>0</v>
      </c>
      <c r="AD6830" s="25">
        <v>0</v>
      </c>
      <c r="AE6830" s="25">
        <v>0</v>
      </c>
      <c r="AF6830" s="25">
        <v>200084</v>
      </c>
      <c r="AG6830" s="25">
        <v>0</v>
      </c>
      <c r="AH6830" s="25">
        <v>200084</v>
      </c>
      <c r="AI6830" s="16" t="s">
        <v>6248</v>
      </c>
    </row>
    <row r="6831" spans="1:35" x14ac:dyDescent="0.25">
      <c r="A6831" s="17">
        <v>130326</v>
      </c>
      <c r="B6831" s="18">
        <v>4</v>
      </c>
      <c r="C6831" s="16" t="s">
        <v>73</v>
      </c>
      <c r="D6831" s="21">
        <v>43958</v>
      </c>
      <c r="E6831" s="16" t="s">
        <v>1610</v>
      </c>
      <c r="F6831" s="21">
        <v>43963</v>
      </c>
      <c r="G6831" s="16" t="s">
        <v>1610</v>
      </c>
      <c r="H6831" s="26" t="s">
        <v>186</v>
      </c>
      <c r="L6831" s="16" t="s">
        <v>110</v>
      </c>
      <c r="M6831" s="26" t="s">
        <v>6249</v>
      </c>
      <c r="O6831" s="16" t="s">
        <v>1612</v>
      </c>
      <c r="T6831" s="23" t="s">
        <v>32</v>
      </c>
      <c r="W6831" s="20" t="s">
        <v>43</v>
      </c>
      <c r="Z6831" s="25">
        <v>0</v>
      </c>
      <c r="AA6831" s="25">
        <v>0</v>
      </c>
      <c r="AB6831" s="25">
        <v>87390</v>
      </c>
      <c r="AC6831" s="25">
        <v>0</v>
      </c>
      <c r="AD6831" s="25">
        <v>0</v>
      </c>
      <c r="AE6831" s="25">
        <v>0</v>
      </c>
      <c r="AF6831" s="25">
        <v>87390</v>
      </c>
      <c r="AG6831" s="25">
        <v>0</v>
      </c>
      <c r="AH6831" s="25">
        <v>87390</v>
      </c>
      <c r="AI6831" s="16" t="s">
        <v>6250</v>
      </c>
    </row>
    <row r="6832" spans="1:35" x14ac:dyDescent="0.25">
      <c r="A6832" s="17">
        <v>130327</v>
      </c>
      <c r="B6832" s="18">
        <v>2</v>
      </c>
      <c r="C6832" s="16" t="s">
        <v>73</v>
      </c>
      <c r="D6832" s="21">
        <v>43958</v>
      </c>
      <c r="E6832" s="16" t="s">
        <v>1610</v>
      </c>
      <c r="F6832" s="21">
        <v>43963</v>
      </c>
      <c r="G6832" s="16" t="s">
        <v>1610</v>
      </c>
      <c r="H6832" s="26" t="s">
        <v>286</v>
      </c>
      <c r="L6832" s="16" t="s">
        <v>110</v>
      </c>
      <c r="M6832" s="26" t="s">
        <v>6251</v>
      </c>
      <c r="O6832" s="16" t="s">
        <v>1612</v>
      </c>
      <c r="T6832" s="23" t="s">
        <v>32</v>
      </c>
      <c r="W6832" s="20" t="s">
        <v>43</v>
      </c>
      <c r="Z6832" s="25">
        <v>0</v>
      </c>
      <c r="AA6832" s="25">
        <v>0</v>
      </c>
      <c r="AB6832" s="25">
        <v>757752</v>
      </c>
      <c r="AC6832" s="25">
        <v>0</v>
      </c>
      <c r="AD6832" s="25">
        <v>0</v>
      </c>
      <c r="AE6832" s="25">
        <v>0</v>
      </c>
      <c r="AF6832" s="25">
        <v>757752</v>
      </c>
      <c r="AG6832" s="25">
        <v>0</v>
      </c>
      <c r="AH6832" s="25">
        <v>757752</v>
      </c>
      <c r="AI6832" s="16" t="s">
        <v>6252</v>
      </c>
    </row>
    <row r="6833" spans="1:35" x14ac:dyDescent="0.25">
      <c r="A6833" s="17">
        <v>130328</v>
      </c>
      <c r="B6833" s="18">
        <v>1</v>
      </c>
      <c r="C6833" s="16" t="s">
        <v>47</v>
      </c>
      <c r="D6833" s="21">
        <v>43958</v>
      </c>
      <c r="E6833" s="16" t="s">
        <v>1610</v>
      </c>
      <c r="F6833" s="21">
        <v>44076</v>
      </c>
      <c r="G6833" s="16" t="s">
        <v>1610</v>
      </c>
      <c r="H6833" s="26" t="s">
        <v>320</v>
      </c>
      <c r="L6833" s="16" t="s">
        <v>110</v>
      </c>
      <c r="M6833" s="26" t="s">
        <v>6253</v>
      </c>
      <c r="O6833" s="16" t="s">
        <v>1612</v>
      </c>
      <c r="T6833" s="23" t="s">
        <v>32</v>
      </c>
      <c r="W6833" s="20" t="s">
        <v>43</v>
      </c>
      <c r="Z6833" s="25">
        <v>0</v>
      </c>
      <c r="AA6833" s="25">
        <v>0</v>
      </c>
      <c r="AB6833" s="25">
        <v>798001</v>
      </c>
      <c r="AC6833" s="25">
        <v>0</v>
      </c>
      <c r="AD6833" s="25">
        <v>0</v>
      </c>
      <c r="AE6833" s="25">
        <v>0</v>
      </c>
      <c r="AF6833" s="25">
        <v>798001</v>
      </c>
      <c r="AG6833" s="25">
        <v>0</v>
      </c>
      <c r="AH6833" s="25">
        <v>798001</v>
      </c>
      <c r="AI6833" s="16" t="s">
        <v>6254</v>
      </c>
    </row>
    <row r="6834" spans="1:35" x14ac:dyDescent="0.25">
      <c r="A6834" s="17">
        <v>130329</v>
      </c>
      <c r="B6834" s="18">
        <v>4</v>
      </c>
      <c r="C6834" s="16" t="s">
        <v>73</v>
      </c>
      <c r="D6834" s="21">
        <v>43959</v>
      </c>
      <c r="E6834" s="16" t="s">
        <v>5735</v>
      </c>
      <c r="F6834" s="21">
        <v>43959</v>
      </c>
      <c r="G6834" s="16" t="s">
        <v>5735</v>
      </c>
      <c r="H6834" s="26" t="s">
        <v>87</v>
      </c>
      <c r="M6834" s="26" t="s">
        <v>6255</v>
      </c>
      <c r="O6834" s="16" t="s">
        <v>1171</v>
      </c>
      <c r="P6834" s="26" t="s">
        <v>1062</v>
      </c>
      <c r="T6834" s="23" t="s">
        <v>32</v>
      </c>
      <c r="W6834" s="20" t="s">
        <v>43</v>
      </c>
      <c r="Z6834" s="25">
        <v>0</v>
      </c>
      <c r="AA6834" s="25">
        <v>0</v>
      </c>
      <c r="AB6834" s="25">
        <v>0</v>
      </c>
      <c r="AC6834" s="25">
        <v>0</v>
      </c>
      <c r="AD6834" s="25">
        <v>0</v>
      </c>
      <c r="AE6834" s="25">
        <v>0</v>
      </c>
      <c r="AF6834" s="25">
        <v>10000</v>
      </c>
      <c r="AG6834" s="25">
        <v>0</v>
      </c>
      <c r="AH6834" s="25">
        <v>10000</v>
      </c>
      <c r="AI6834" s="16" t="s">
        <v>6256</v>
      </c>
    </row>
    <row r="6835" spans="1:35" x14ac:dyDescent="0.25">
      <c r="A6835" s="17">
        <v>130330</v>
      </c>
      <c r="B6835" s="18">
        <v>2</v>
      </c>
      <c r="C6835" s="16" t="s">
        <v>73</v>
      </c>
      <c r="D6835" s="21">
        <v>43959</v>
      </c>
      <c r="E6835" s="16" t="s">
        <v>6355</v>
      </c>
      <c r="F6835" s="21">
        <v>44279</v>
      </c>
      <c r="G6835" s="16" t="s">
        <v>75</v>
      </c>
      <c r="H6835" s="26" t="s">
        <v>267</v>
      </c>
      <c r="M6835" s="26" t="s">
        <v>9383</v>
      </c>
      <c r="O6835" s="16" t="s">
        <v>151</v>
      </c>
      <c r="P6835" s="26" t="s">
        <v>198</v>
      </c>
      <c r="T6835" s="23" t="s">
        <v>32</v>
      </c>
      <c r="W6835" s="20" t="s">
        <v>43</v>
      </c>
      <c r="Z6835" s="24" t="s">
        <v>32</v>
      </c>
      <c r="AA6835" s="24" t="s">
        <v>32</v>
      </c>
      <c r="AB6835" s="24" t="s">
        <v>32</v>
      </c>
      <c r="AC6835" s="24" t="s">
        <v>32</v>
      </c>
      <c r="AD6835" s="25">
        <v>0</v>
      </c>
      <c r="AE6835" s="25">
        <v>0</v>
      </c>
      <c r="AF6835" s="25">
        <v>75050.5</v>
      </c>
      <c r="AG6835" s="25">
        <v>0</v>
      </c>
      <c r="AH6835" s="25">
        <v>75050.5</v>
      </c>
      <c r="AI6835" s="16" t="s">
        <v>9382</v>
      </c>
    </row>
    <row r="6836" spans="1:35" ht="30" x14ac:dyDescent="0.25">
      <c r="A6836" s="17">
        <v>130331</v>
      </c>
      <c r="B6836" s="18">
        <v>4</v>
      </c>
      <c r="C6836" s="16" t="s">
        <v>73</v>
      </c>
      <c r="D6836" s="21">
        <v>43962</v>
      </c>
      <c r="E6836" s="16" t="s">
        <v>176</v>
      </c>
      <c r="F6836" s="21">
        <v>43963</v>
      </c>
      <c r="G6836" s="16" t="s">
        <v>718</v>
      </c>
      <c r="H6836" s="26" t="s">
        <v>186</v>
      </c>
      <c r="I6836" s="16" t="s">
        <v>5418</v>
      </c>
      <c r="J6836" s="20" t="s">
        <v>116</v>
      </c>
      <c r="L6836" s="16" t="s">
        <v>116</v>
      </c>
      <c r="M6836" s="26" t="s">
        <v>9381</v>
      </c>
      <c r="O6836" s="16" t="s">
        <v>179</v>
      </c>
      <c r="P6836" s="26" t="s">
        <v>79</v>
      </c>
      <c r="R6836" s="16" t="s">
        <v>41</v>
      </c>
      <c r="S6836" s="16" t="s">
        <v>84</v>
      </c>
      <c r="T6836" s="23" t="s">
        <v>32</v>
      </c>
      <c r="W6836" s="20" t="s">
        <v>43</v>
      </c>
      <c r="X6836" s="16" t="s">
        <v>78</v>
      </c>
      <c r="Y6836" s="26" t="s">
        <v>9380</v>
      </c>
      <c r="Z6836" s="24" t="s">
        <v>32</v>
      </c>
      <c r="AA6836" s="24" t="s">
        <v>32</v>
      </c>
      <c r="AB6836" s="24" t="s">
        <v>32</v>
      </c>
      <c r="AC6836" s="24" t="s">
        <v>32</v>
      </c>
      <c r="AD6836" s="25">
        <v>0</v>
      </c>
      <c r="AE6836" s="25">
        <v>0</v>
      </c>
      <c r="AF6836" s="25">
        <v>71000</v>
      </c>
      <c r="AG6836" s="25">
        <v>0</v>
      </c>
      <c r="AH6836" s="25">
        <v>71000</v>
      </c>
      <c r="AI6836" s="16" t="s">
        <v>9379</v>
      </c>
    </row>
    <row r="6837" spans="1:35" x14ac:dyDescent="0.25">
      <c r="A6837" s="17">
        <v>130333</v>
      </c>
      <c r="B6837" s="18">
        <v>3</v>
      </c>
      <c r="C6837" s="16" t="s">
        <v>73</v>
      </c>
      <c r="D6837" s="21">
        <v>43962</v>
      </c>
      <c r="E6837" s="16" t="s">
        <v>33</v>
      </c>
      <c r="F6837" s="21">
        <v>44279</v>
      </c>
      <c r="G6837" s="16" t="s">
        <v>75</v>
      </c>
      <c r="H6837" s="26" t="s">
        <v>64</v>
      </c>
      <c r="I6837" s="16" t="s">
        <v>2958</v>
      </c>
      <c r="K6837" s="16" t="s">
        <v>9378</v>
      </c>
      <c r="L6837" s="16" t="s">
        <v>37</v>
      </c>
      <c r="M6837" s="26" t="s">
        <v>9377</v>
      </c>
      <c r="O6837" s="16" t="s">
        <v>39</v>
      </c>
      <c r="P6837" s="26" t="s">
        <v>40</v>
      </c>
      <c r="R6837" s="16" t="s">
        <v>41</v>
      </c>
      <c r="S6837" s="16" t="s">
        <v>42</v>
      </c>
      <c r="T6837" s="22">
        <v>0.49</v>
      </c>
      <c r="W6837" s="20" t="s">
        <v>43</v>
      </c>
      <c r="X6837" s="16" t="s">
        <v>44</v>
      </c>
      <c r="Z6837" s="24" t="s">
        <v>32</v>
      </c>
      <c r="AA6837" s="24" t="s">
        <v>32</v>
      </c>
      <c r="AB6837" s="24" t="s">
        <v>32</v>
      </c>
      <c r="AC6837" s="24" t="s">
        <v>32</v>
      </c>
      <c r="AD6837" s="24" t="s">
        <v>32</v>
      </c>
      <c r="AE6837" s="24" t="s">
        <v>32</v>
      </c>
      <c r="AF6837" s="24" t="s">
        <v>32</v>
      </c>
      <c r="AG6837" s="24" t="s">
        <v>32</v>
      </c>
      <c r="AH6837" s="24" t="s">
        <v>32</v>
      </c>
      <c r="AI6837" s="16" t="s">
        <v>9376</v>
      </c>
    </row>
    <row r="6838" spans="1:35" x14ac:dyDescent="0.25">
      <c r="A6838" s="17">
        <v>130334</v>
      </c>
      <c r="B6838" s="18">
        <v>1</v>
      </c>
      <c r="C6838" s="16" t="s">
        <v>47</v>
      </c>
      <c r="D6838" s="21">
        <v>43962</v>
      </c>
      <c r="E6838" s="16" t="s">
        <v>33</v>
      </c>
      <c r="F6838" s="21">
        <v>44358</v>
      </c>
      <c r="G6838" s="16" t="s">
        <v>33</v>
      </c>
      <c r="H6838" s="26" t="s">
        <v>215</v>
      </c>
      <c r="I6838" s="16" t="s">
        <v>6257</v>
      </c>
      <c r="K6838" s="16" t="s">
        <v>4786</v>
      </c>
      <c r="L6838" s="16" t="s">
        <v>37</v>
      </c>
      <c r="M6838" s="26" t="s">
        <v>6258</v>
      </c>
      <c r="O6838" s="16" t="s">
        <v>1149</v>
      </c>
      <c r="P6838" s="26" t="s">
        <v>188</v>
      </c>
      <c r="T6838" s="22">
        <v>3.5</v>
      </c>
      <c r="W6838" s="20" t="s">
        <v>43</v>
      </c>
      <c r="X6838" s="16" t="s">
        <v>44</v>
      </c>
      <c r="Z6838" s="25">
        <v>0</v>
      </c>
      <c r="AA6838" s="25">
        <v>0</v>
      </c>
      <c r="AB6838" s="25">
        <v>0</v>
      </c>
      <c r="AC6838" s="25">
        <v>221284</v>
      </c>
      <c r="AD6838" s="25">
        <v>0</v>
      </c>
      <c r="AE6838" s="25">
        <v>0</v>
      </c>
      <c r="AF6838" s="25">
        <v>0</v>
      </c>
      <c r="AG6838" s="25">
        <v>211856.91</v>
      </c>
      <c r="AH6838" s="25">
        <v>211856.91</v>
      </c>
      <c r="AI6838" s="16" t="s">
        <v>6259</v>
      </c>
    </row>
    <row r="6839" spans="1:35" x14ac:dyDescent="0.25">
      <c r="A6839" s="17">
        <v>130336</v>
      </c>
      <c r="B6839" s="18">
        <v>3</v>
      </c>
      <c r="C6839" s="16" t="s">
        <v>73</v>
      </c>
      <c r="D6839" s="21">
        <v>43963</v>
      </c>
      <c r="E6839" s="16" t="s">
        <v>5735</v>
      </c>
      <c r="F6839" s="21">
        <v>43963</v>
      </c>
      <c r="G6839" s="16" t="s">
        <v>5735</v>
      </c>
      <c r="H6839" s="26" t="s">
        <v>255</v>
      </c>
      <c r="M6839" s="26" t="s">
        <v>6260</v>
      </c>
      <c r="O6839" s="16" t="s">
        <v>1171</v>
      </c>
      <c r="P6839" s="26" t="s">
        <v>1062</v>
      </c>
      <c r="T6839" s="23" t="s">
        <v>32</v>
      </c>
      <c r="W6839" s="20" t="s">
        <v>43</v>
      </c>
      <c r="Z6839" s="25">
        <v>0</v>
      </c>
      <c r="AA6839" s="25">
        <v>0</v>
      </c>
      <c r="AB6839" s="25">
        <v>65400</v>
      </c>
      <c r="AC6839" s="25">
        <v>0</v>
      </c>
      <c r="AD6839" s="25">
        <v>0</v>
      </c>
      <c r="AE6839" s="25">
        <v>0</v>
      </c>
      <c r="AF6839" s="25">
        <v>115400</v>
      </c>
      <c r="AG6839" s="25">
        <v>0</v>
      </c>
      <c r="AH6839" s="25">
        <v>115400</v>
      </c>
      <c r="AI6839" s="16" t="s">
        <v>6261</v>
      </c>
    </row>
    <row r="6840" spans="1:35" x14ac:dyDescent="0.25">
      <c r="A6840" s="17">
        <v>130337</v>
      </c>
      <c r="B6840" s="18">
        <v>3</v>
      </c>
      <c r="C6840" s="16" t="s">
        <v>73</v>
      </c>
      <c r="D6840" s="21">
        <v>43963</v>
      </c>
      <c r="E6840" s="16" t="s">
        <v>5735</v>
      </c>
      <c r="F6840" s="21">
        <v>43963</v>
      </c>
      <c r="G6840" s="16" t="s">
        <v>5735</v>
      </c>
      <c r="H6840" s="26" t="s">
        <v>69</v>
      </c>
      <c r="M6840" s="26" t="s">
        <v>9375</v>
      </c>
      <c r="O6840" s="16" t="s">
        <v>1171</v>
      </c>
      <c r="P6840" s="26" t="s">
        <v>1062</v>
      </c>
      <c r="T6840" s="23" t="s">
        <v>32</v>
      </c>
      <c r="W6840" s="20" t="s">
        <v>43</v>
      </c>
      <c r="Z6840" s="24" t="s">
        <v>32</v>
      </c>
      <c r="AA6840" s="24" t="s">
        <v>32</v>
      </c>
      <c r="AB6840" s="24" t="s">
        <v>32</v>
      </c>
      <c r="AC6840" s="24" t="s">
        <v>32</v>
      </c>
      <c r="AD6840" s="25">
        <v>0</v>
      </c>
      <c r="AE6840" s="25">
        <v>0</v>
      </c>
      <c r="AF6840" s="25">
        <v>10000</v>
      </c>
      <c r="AG6840" s="25">
        <v>0</v>
      </c>
      <c r="AH6840" s="25">
        <v>10000</v>
      </c>
      <c r="AI6840" s="16" t="s">
        <v>9374</v>
      </c>
    </row>
    <row r="6841" spans="1:35" x14ac:dyDescent="0.25">
      <c r="A6841" s="17">
        <v>130338</v>
      </c>
      <c r="B6841" s="18">
        <v>4</v>
      </c>
      <c r="C6841" s="16" t="s">
        <v>73</v>
      </c>
      <c r="D6841" s="21">
        <v>43963</v>
      </c>
      <c r="E6841" s="16" t="s">
        <v>5735</v>
      </c>
      <c r="F6841" s="21">
        <v>43963</v>
      </c>
      <c r="G6841" s="16" t="s">
        <v>5735</v>
      </c>
      <c r="H6841" s="26" t="s">
        <v>634</v>
      </c>
      <c r="M6841" s="26" t="s">
        <v>6262</v>
      </c>
      <c r="O6841" s="16" t="s">
        <v>1171</v>
      </c>
      <c r="P6841" s="26" t="s">
        <v>1062</v>
      </c>
      <c r="T6841" s="23" t="s">
        <v>32</v>
      </c>
      <c r="W6841" s="20" t="s">
        <v>43</v>
      </c>
      <c r="Z6841" s="25">
        <v>0</v>
      </c>
      <c r="AA6841" s="25">
        <v>0</v>
      </c>
      <c r="AB6841" s="25">
        <v>0</v>
      </c>
      <c r="AC6841" s="25">
        <v>0</v>
      </c>
      <c r="AD6841" s="25">
        <v>0</v>
      </c>
      <c r="AE6841" s="25">
        <v>0</v>
      </c>
      <c r="AF6841" s="25">
        <v>80000</v>
      </c>
      <c r="AG6841" s="25">
        <v>0</v>
      </c>
      <c r="AH6841" s="25">
        <v>80000</v>
      </c>
      <c r="AI6841" s="16" t="s">
        <v>6263</v>
      </c>
    </row>
    <row r="6842" spans="1:35" x14ac:dyDescent="0.25">
      <c r="A6842" s="17">
        <v>130341</v>
      </c>
      <c r="B6842" s="18">
        <v>2</v>
      </c>
      <c r="C6842" s="16" t="s">
        <v>73</v>
      </c>
      <c r="D6842" s="21">
        <v>43963</v>
      </c>
      <c r="E6842" s="16" t="s">
        <v>6355</v>
      </c>
      <c r="F6842" s="21">
        <v>44279</v>
      </c>
      <c r="G6842" s="16" t="s">
        <v>75</v>
      </c>
      <c r="H6842" s="26" t="s">
        <v>162</v>
      </c>
      <c r="M6842" s="26" t="s">
        <v>9373</v>
      </c>
      <c r="O6842" s="16" t="s">
        <v>151</v>
      </c>
      <c r="P6842" s="26" t="s">
        <v>198</v>
      </c>
      <c r="T6842" s="23" t="s">
        <v>32</v>
      </c>
      <c r="W6842" s="20" t="s">
        <v>43</v>
      </c>
      <c r="Z6842" s="24" t="s">
        <v>32</v>
      </c>
      <c r="AA6842" s="24" t="s">
        <v>32</v>
      </c>
      <c r="AB6842" s="24" t="s">
        <v>32</v>
      </c>
      <c r="AC6842" s="24" t="s">
        <v>32</v>
      </c>
      <c r="AD6842" s="25">
        <v>0</v>
      </c>
      <c r="AE6842" s="25">
        <v>0</v>
      </c>
      <c r="AF6842" s="25">
        <v>24040.32</v>
      </c>
      <c r="AG6842" s="25">
        <v>0</v>
      </c>
      <c r="AH6842" s="25">
        <v>24040.32</v>
      </c>
      <c r="AI6842" s="16" t="s">
        <v>9372</v>
      </c>
    </row>
    <row r="6843" spans="1:35" x14ac:dyDescent="0.25">
      <c r="A6843" s="17">
        <v>130342</v>
      </c>
      <c r="B6843" s="18">
        <v>1</v>
      </c>
      <c r="C6843" s="16" t="s">
        <v>73</v>
      </c>
      <c r="D6843" s="21">
        <v>43963</v>
      </c>
      <c r="E6843" s="16" t="s">
        <v>6355</v>
      </c>
      <c r="F6843" s="21">
        <v>44279</v>
      </c>
      <c r="G6843" s="16" t="s">
        <v>75</v>
      </c>
      <c r="H6843" s="26" t="s">
        <v>394</v>
      </c>
      <c r="M6843" s="26" t="s">
        <v>9371</v>
      </c>
      <c r="O6843" s="16" t="s">
        <v>151</v>
      </c>
      <c r="P6843" s="26" t="s">
        <v>198</v>
      </c>
      <c r="T6843" s="23" t="s">
        <v>32</v>
      </c>
      <c r="W6843" s="20" t="s">
        <v>43</v>
      </c>
      <c r="Z6843" s="24" t="s">
        <v>32</v>
      </c>
      <c r="AA6843" s="24" t="s">
        <v>32</v>
      </c>
      <c r="AB6843" s="24" t="s">
        <v>32</v>
      </c>
      <c r="AC6843" s="24" t="s">
        <v>32</v>
      </c>
      <c r="AD6843" s="25">
        <v>0</v>
      </c>
      <c r="AE6843" s="25">
        <v>0</v>
      </c>
      <c r="AF6843" s="25">
        <v>16527.3</v>
      </c>
      <c r="AG6843" s="25">
        <v>0</v>
      </c>
      <c r="AH6843" s="25">
        <v>16527.3</v>
      </c>
      <c r="AI6843" s="16" t="s">
        <v>9370</v>
      </c>
    </row>
    <row r="6844" spans="1:35" x14ac:dyDescent="0.25">
      <c r="A6844" s="17">
        <v>130344</v>
      </c>
      <c r="B6844" s="18">
        <v>1</v>
      </c>
      <c r="C6844" s="16" t="s">
        <v>31</v>
      </c>
      <c r="D6844" s="21">
        <v>43964</v>
      </c>
      <c r="E6844" s="16" t="s">
        <v>33</v>
      </c>
      <c r="F6844" s="21">
        <v>44301</v>
      </c>
      <c r="G6844" s="16" t="s">
        <v>56</v>
      </c>
      <c r="H6844" s="26" t="s">
        <v>215</v>
      </c>
      <c r="I6844" s="16" t="s">
        <v>6264</v>
      </c>
      <c r="K6844" s="16" t="s">
        <v>6265</v>
      </c>
      <c r="L6844" s="16" t="s">
        <v>37</v>
      </c>
      <c r="M6844" s="26" t="s">
        <v>6266</v>
      </c>
      <c r="O6844" s="16" t="s">
        <v>39</v>
      </c>
      <c r="P6844" s="26" t="s">
        <v>40</v>
      </c>
      <c r="R6844" s="16" t="s">
        <v>41</v>
      </c>
      <c r="S6844" s="16" t="s">
        <v>42</v>
      </c>
      <c r="T6844" s="22">
        <v>0.17</v>
      </c>
      <c r="W6844" s="20" t="s">
        <v>43</v>
      </c>
      <c r="X6844" s="16" t="s">
        <v>44</v>
      </c>
      <c r="Y6844" s="26" t="s">
        <v>6267</v>
      </c>
      <c r="Z6844" s="25">
        <v>0</v>
      </c>
      <c r="AA6844" s="25">
        <v>0</v>
      </c>
      <c r="AB6844" s="25">
        <v>260037.96</v>
      </c>
      <c r="AC6844" s="25">
        <v>0</v>
      </c>
      <c r="AD6844" s="25">
        <v>0</v>
      </c>
      <c r="AE6844" s="25">
        <v>0</v>
      </c>
      <c r="AF6844" s="25">
        <v>260037.96</v>
      </c>
      <c r="AG6844" s="25">
        <v>0</v>
      </c>
      <c r="AH6844" s="25">
        <v>260037.96</v>
      </c>
      <c r="AI6844" s="16" t="s">
        <v>6268</v>
      </c>
    </row>
    <row r="6845" spans="1:35" x14ac:dyDescent="0.25">
      <c r="A6845" s="17">
        <v>130346</v>
      </c>
      <c r="B6845" s="18">
        <v>3</v>
      </c>
      <c r="C6845" s="16" t="s">
        <v>73</v>
      </c>
      <c r="D6845" s="21">
        <v>43965</v>
      </c>
      <c r="E6845" s="16" t="s">
        <v>2262</v>
      </c>
      <c r="F6845" s="21">
        <v>43965</v>
      </c>
      <c r="G6845" s="16" t="s">
        <v>2262</v>
      </c>
      <c r="H6845" s="26" t="s">
        <v>334</v>
      </c>
      <c r="M6845" s="26" t="s">
        <v>6269</v>
      </c>
      <c r="O6845" s="16" t="s">
        <v>1171</v>
      </c>
      <c r="P6845" s="26" t="s">
        <v>1062</v>
      </c>
      <c r="T6845" s="23" t="s">
        <v>32</v>
      </c>
      <c r="W6845" s="20" t="s">
        <v>43</v>
      </c>
      <c r="Z6845" s="25">
        <v>0</v>
      </c>
      <c r="AA6845" s="25">
        <v>0</v>
      </c>
      <c r="AB6845" s="25">
        <v>34500</v>
      </c>
      <c r="AC6845" s="25">
        <v>0</v>
      </c>
      <c r="AD6845" s="25">
        <v>0</v>
      </c>
      <c r="AE6845" s="25">
        <v>0</v>
      </c>
      <c r="AF6845" s="25">
        <v>82365</v>
      </c>
      <c r="AG6845" s="25">
        <v>0</v>
      </c>
      <c r="AH6845" s="25">
        <v>82365</v>
      </c>
      <c r="AI6845" s="16" t="s">
        <v>6270</v>
      </c>
    </row>
    <row r="6846" spans="1:35" x14ac:dyDescent="0.25">
      <c r="A6846" s="17">
        <v>130347</v>
      </c>
      <c r="B6846" s="18">
        <v>4</v>
      </c>
      <c r="C6846" s="16" t="s">
        <v>73</v>
      </c>
      <c r="D6846" s="21">
        <v>43966</v>
      </c>
      <c r="E6846" s="16" t="s">
        <v>342</v>
      </c>
      <c r="F6846" s="21">
        <v>44298</v>
      </c>
      <c r="G6846" s="16" t="s">
        <v>105</v>
      </c>
      <c r="H6846" s="26" t="s">
        <v>295</v>
      </c>
      <c r="I6846" s="16" t="s">
        <v>6271</v>
      </c>
      <c r="J6846" s="20" t="s">
        <v>116</v>
      </c>
      <c r="L6846" s="16" t="s">
        <v>116</v>
      </c>
      <c r="M6846" s="26" t="s">
        <v>6272</v>
      </c>
      <c r="N6846" s="26" t="s">
        <v>3912</v>
      </c>
      <c r="O6846" s="16" t="s">
        <v>632</v>
      </c>
      <c r="P6846" s="26" t="s">
        <v>1723</v>
      </c>
      <c r="T6846" s="22">
        <v>6</v>
      </c>
      <c r="U6846" s="21">
        <v>44792</v>
      </c>
      <c r="W6846" s="20" t="s">
        <v>43</v>
      </c>
      <c r="X6846" s="16" t="s">
        <v>78</v>
      </c>
      <c r="Z6846" s="25">
        <v>40000</v>
      </c>
      <c r="AA6846" s="25">
        <v>0</v>
      </c>
      <c r="AB6846" s="25">
        <v>0</v>
      </c>
      <c r="AC6846" s="25">
        <v>0</v>
      </c>
      <c r="AD6846" s="25">
        <v>40000</v>
      </c>
      <c r="AE6846" s="25">
        <v>0</v>
      </c>
      <c r="AF6846" s="25">
        <v>0</v>
      </c>
      <c r="AG6846" s="25">
        <v>0</v>
      </c>
      <c r="AH6846" s="25">
        <v>40000</v>
      </c>
      <c r="AI6846" s="16" t="s">
        <v>6273</v>
      </c>
    </row>
    <row r="6847" spans="1:35" x14ac:dyDescent="0.25">
      <c r="A6847" s="17">
        <v>130348</v>
      </c>
      <c r="B6847" s="18">
        <v>4</v>
      </c>
      <c r="C6847" s="16" t="s">
        <v>73</v>
      </c>
      <c r="D6847" s="21">
        <v>43966</v>
      </c>
      <c r="E6847" s="16" t="s">
        <v>1610</v>
      </c>
      <c r="F6847" s="21">
        <v>43966</v>
      </c>
      <c r="G6847" s="16" t="s">
        <v>1610</v>
      </c>
      <c r="H6847" s="26" t="s">
        <v>126</v>
      </c>
      <c r="L6847" s="16" t="s">
        <v>110</v>
      </c>
      <c r="M6847" s="26" t="s">
        <v>6274</v>
      </c>
      <c r="O6847" s="16" t="s">
        <v>1612</v>
      </c>
      <c r="T6847" s="23" t="s">
        <v>32</v>
      </c>
      <c r="W6847" s="20" t="s">
        <v>43</v>
      </c>
      <c r="Z6847" s="25">
        <v>0</v>
      </c>
      <c r="AA6847" s="25">
        <v>0</v>
      </c>
      <c r="AB6847" s="25">
        <v>100000</v>
      </c>
      <c r="AC6847" s="25">
        <v>0</v>
      </c>
      <c r="AD6847" s="25">
        <v>0</v>
      </c>
      <c r="AE6847" s="25">
        <v>0</v>
      </c>
      <c r="AF6847" s="25">
        <v>100000</v>
      </c>
      <c r="AG6847" s="25">
        <v>0</v>
      </c>
      <c r="AH6847" s="25">
        <v>100000</v>
      </c>
      <c r="AI6847" s="16" t="s">
        <v>6275</v>
      </c>
    </row>
    <row r="6848" spans="1:35" x14ac:dyDescent="0.25">
      <c r="A6848" s="17">
        <v>130349</v>
      </c>
      <c r="B6848" s="18">
        <v>1</v>
      </c>
      <c r="C6848" s="16" t="s">
        <v>47</v>
      </c>
      <c r="D6848" s="21">
        <v>43966</v>
      </c>
      <c r="E6848" s="16" t="s">
        <v>33</v>
      </c>
      <c r="F6848" s="21">
        <v>44188</v>
      </c>
      <c r="G6848" s="16" t="s">
        <v>33</v>
      </c>
      <c r="H6848" s="26" t="s">
        <v>394</v>
      </c>
      <c r="I6848" s="16" t="s">
        <v>6276</v>
      </c>
      <c r="K6848" s="16" t="s">
        <v>6277</v>
      </c>
      <c r="L6848" s="16" t="s">
        <v>37</v>
      </c>
      <c r="M6848" s="26" t="s">
        <v>6278</v>
      </c>
      <c r="O6848" s="16" t="s">
        <v>1149</v>
      </c>
      <c r="P6848" s="26" t="s">
        <v>188</v>
      </c>
      <c r="T6848" s="22">
        <v>2.35</v>
      </c>
      <c r="W6848" s="20" t="s">
        <v>43</v>
      </c>
      <c r="X6848" s="16" t="s">
        <v>44</v>
      </c>
      <c r="Z6848" s="25">
        <v>0</v>
      </c>
      <c r="AA6848" s="25">
        <v>0</v>
      </c>
      <c r="AB6848" s="25">
        <v>0</v>
      </c>
      <c r="AC6848" s="25">
        <v>207280.67</v>
      </c>
      <c r="AD6848" s="25">
        <v>0</v>
      </c>
      <c r="AE6848" s="25">
        <v>0</v>
      </c>
      <c r="AF6848" s="25">
        <v>0</v>
      </c>
      <c r="AG6848" s="25">
        <v>207280.67</v>
      </c>
      <c r="AH6848" s="25">
        <v>207280.67</v>
      </c>
      <c r="AI6848" s="16" t="s">
        <v>6279</v>
      </c>
    </row>
    <row r="6849" spans="1:35" x14ac:dyDescent="0.25">
      <c r="A6849" s="17">
        <v>130350</v>
      </c>
      <c r="B6849" s="18">
        <v>3</v>
      </c>
      <c r="C6849" s="16" t="s">
        <v>73</v>
      </c>
      <c r="D6849" s="21">
        <v>43966</v>
      </c>
      <c r="E6849" s="16" t="s">
        <v>1610</v>
      </c>
      <c r="F6849" s="21">
        <v>43966</v>
      </c>
      <c r="G6849" s="16" t="s">
        <v>1610</v>
      </c>
      <c r="H6849" s="26" t="s">
        <v>98</v>
      </c>
      <c r="L6849" s="16" t="s">
        <v>110</v>
      </c>
      <c r="M6849" s="26" t="s">
        <v>6280</v>
      </c>
      <c r="O6849" s="16" t="s">
        <v>1612</v>
      </c>
      <c r="T6849" s="23" t="s">
        <v>32</v>
      </c>
      <c r="W6849" s="20" t="s">
        <v>43</v>
      </c>
      <c r="Z6849" s="25">
        <v>0</v>
      </c>
      <c r="AA6849" s="25">
        <v>0</v>
      </c>
      <c r="AB6849" s="25">
        <v>1750000</v>
      </c>
      <c r="AC6849" s="25">
        <v>0</v>
      </c>
      <c r="AD6849" s="25">
        <v>0</v>
      </c>
      <c r="AE6849" s="25">
        <v>0</v>
      </c>
      <c r="AF6849" s="25">
        <v>1750000</v>
      </c>
      <c r="AG6849" s="25">
        <v>0</v>
      </c>
      <c r="AH6849" s="25">
        <v>1750000</v>
      </c>
      <c r="AI6849" s="16" t="s">
        <v>6281</v>
      </c>
    </row>
    <row r="6850" spans="1:35" ht="30" x14ac:dyDescent="0.25">
      <c r="A6850" s="17">
        <v>130351</v>
      </c>
      <c r="B6850" s="18">
        <v>1</v>
      </c>
      <c r="C6850" s="16" t="s">
        <v>73</v>
      </c>
      <c r="D6850" s="21">
        <v>43969</v>
      </c>
      <c r="E6850" s="16" t="s">
        <v>108</v>
      </c>
      <c r="F6850" s="21">
        <v>43969</v>
      </c>
      <c r="G6850" s="16" t="s">
        <v>108</v>
      </c>
      <c r="H6850" s="26" t="s">
        <v>238</v>
      </c>
      <c r="L6850" s="16" t="s">
        <v>110</v>
      </c>
      <c r="M6850" s="26" t="s">
        <v>9369</v>
      </c>
      <c r="N6850" s="26" t="s">
        <v>9369</v>
      </c>
      <c r="O6850" s="16" t="s">
        <v>5777</v>
      </c>
      <c r="P6850" s="26" t="s">
        <v>67</v>
      </c>
      <c r="T6850" s="23" t="s">
        <v>32</v>
      </c>
      <c r="W6850" s="20" t="s">
        <v>43</v>
      </c>
      <c r="Z6850" s="24" t="s">
        <v>32</v>
      </c>
      <c r="AA6850" s="24" t="s">
        <v>32</v>
      </c>
      <c r="AB6850" s="24" t="s">
        <v>32</v>
      </c>
      <c r="AC6850" s="24" t="s">
        <v>32</v>
      </c>
      <c r="AD6850" s="25">
        <v>0</v>
      </c>
      <c r="AE6850" s="25">
        <v>0</v>
      </c>
      <c r="AF6850" s="25">
        <v>112000</v>
      </c>
      <c r="AG6850" s="25">
        <v>0</v>
      </c>
      <c r="AH6850" s="25">
        <v>112000</v>
      </c>
      <c r="AI6850" s="16" t="s">
        <v>9368</v>
      </c>
    </row>
    <row r="6851" spans="1:35" x14ac:dyDescent="0.25">
      <c r="A6851" s="17">
        <v>130352</v>
      </c>
      <c r="B6851" s="18">
        <v>4</v>
      </c>
      <c r="C6851" s="16" t="s">
        <v>73</v>
      </c>
      <c r="D6851" s="21">
        <v>43969</v>
      </c>
      <c r="E6851" s="16" t="s">
        <v>75</v>
      </c>
      <c r="F6851" s="21">
        <v>44358</v>
      </c>
      <c r="G6851" s="16" t="s">
        <v>75</v>
      </c>
      <c r="H6851" s="26" t="s">
        <v>126</v>
      </c>
      <c r="I6851" s="16" t="s">
        <v>159</v>
      </c>
      <c r="J6851" s="20" t="s">
        <v>148</v>
      </c>
      <c r="L6851" s="16" t="s">
        <v>149</v>
      </c>
      <c r="M6851" s="26" t="s">
        <v>9367</v>
      </c>
      <c r="N6851" s="26" t="s">
        <v>9366</v>
      </c>
      <c r="O6851" s="16" t="s">
        <v>188</v>
      </c>
      <c r="P6851" s="26" t="s">
        <v>188</v>
      </c>
      <c r="Q6851" s="26" t="s">
        <v>9365</v>
      </c>
      <c r="R6851" s="16" t="s">
        <v>139</v>
      </c>
      <c r="S6851" s="16" t="s">
        <v>84</v>
      </c>
      <c r="T6851" s="22">
        <v>2.85</v>
      </c>
      <c r="V6851" s="16" t="s">
        <v>470</v>
      </c>
      <c r="W6851" s="20" t="s">
        <v>43</v>
      </c>
      <c r="X6851" s="16" t="s">
        <v>454</v>
      </c>
      <c r="Z6851" s="24" t="s">
        <v>32</v>
      </c>
      <c r="AA6851" s="24" t="s">
        <v>32</v>
      </c>
      <c r="AB6851" s="24" t="s">
        <v>32</v>
      </c>
      <c r="AC6851" s="24" t="s">
        <v>32</v>
      </c>
      <c r="AD6851" s="24" t="s">
        <v>32</v>
      </c>
      <c r="AE6851" s="24" t="s">
        <v>32</v>
      </c>
      <c r="AF6851" s="24" t="s">
        <v>32</v>
      </c>
      <c r="AG6851" s="24" t="s">
        <v>32</v>
      </c>
      <c r="AH6851" s="24" t="s">
        <v>32</v>
      </c>
    </row>
    <row r="6852" spans="1:35" x14ac:dyDescent="0.25">
      <c r="A6852" s="17">
        <v>130353</v>
      </c>
      <c r="B6852" s="18">
        <v>4</v>
      </c>
      <c r="C6852" s="16" t="s">
        <v>47</v>
      </c>
      <c r="D6852" s="21">
        <v>43969</v>
      </c>
      <c r="E6852" s="16" t="s">
        <v>33</v>
      </c>
      <c r="F6852" s="21">
        <v>44249</v>
      </c>
      <c r="G6852" s="16" t="s">
        <v>33</v>
      </c>
      <c r="H6852" s="26" t="s">
        <v>221</v>
      </c>
      <c r="I6852" s="16" t="s">
        <v>6282</v>
      </c>
      <c r="K6852" s="16" t="s">
        <v>6283</v>
      </c>
      <c r="L6852" s="16" t="s">
        <v>37</v>
      </c>
      <c r="M6852" s="26" t="s">
        <v>6284</v>
      </c>
      <c r="O6852" s="16" t="s">
        <v>1149</v>
      </c>
      <c r="P6852" s="26" t="s">
        <v>188</v>
      </c>
      <c r="T6852" s="22">
        <v>1.2</v>
      </c>
      <c r="W6852" s="20" t="s">
        <v>43</v>
      </c>
      <c r="X6852" s="16" t="s">
        <v>44</v>
      </c>
      <c r="Z6852" s="25">
        <v>0</v>
      </c>
      <c r="AA6852" s="25">
        <v>0</v>
      </c>
      <c r="AB6852" s="25">
        <v>0</v>
      </c>
      <c r="AC6852" s="25">
        <v>86649.84</v>
      </c>
      <c r="AD6852" s="25">
        <v>0</v>
      </c>
      <c r="AE6852" s="25">
        <v>0</v>
      </c>
      <c r="AF6852" s="25">
        <v>0</v>
      </c>
      <c r="AG6852" s="25">
        <v>86649.84</v>
      </c>
      <c r="AH6852" s="25">
        <v>86649.84</v>
      </c>
      <c r="AI6852" s="16" t="s">
        <v>6285</v>
      </c>
    </row>
    <row r="6853" spans="1:35" x14ac:dyDescent="0.25">
      <c r="A6853" s="17">
        <v>130354</v>
      </c>
      <c r="B6853" s="18">
        <v>4</v>
      </c>
      <c r="C6853" s="16" t="s">
        <v>47</v>
      </c>
      <c r="D6853" s="21">
        <v>43969</v>
      </c>
      <c r="E6853" s="16" t="s">
        <v>33</v>
      </c>
      <c r="F6853" s="21">
        <v>44237</v>
      </c>
      <c r="G6853" s="16" t="s">
        <v>33</v>
      </c>
      <c r="H6853" s="26" t="s">
        <v>221</v>
      </c>
      <c r="I6853" s="16" t="s">
        <v>6286</v>
      </c>
      <c r="K6853" s="16" t="s">
        <v>6287</v>
      </c>
      <c r="L6853" s="16" t="s">
        <v>37</v>
      </c>
      <c r="M6853" s="26" t="s">
        <v>6288</v>
      </c>
      <c r="O6853" s="16" t="s">
        <v>1149</v>
      </c>
      <c r="P6853" s="26" t="s">
        <v>188</v>
      </c>
      <c r="T6853" s="22">
        <v>1.2</v>
      </c>
      <c r="W6853" s="20" t="s">
        <v>43</v>
      </c>
      <c r="X6853" s="16" t="s">
        <v>44</v>
      </c>
      <c r="Z6853" s="25">
        <v>0</v>
      </c>
      <c r="AA6853" s="25">
        <v>0</v>
      </c>
      <c r="AB6853" s="25">
        <v>0</v>
      </c>
      <c r="AC6853" s="25">
        <v>90244.96</v>
      </c>
      <c r="AD6853" s="25">
        <v>0</v>
      </c>
      <c r="AE6853" s="25">
        <v>0</v>
      </c>
      <c r="AF6853" s="25">
        <v>0</v>
      </c>
      <c r="AG6853" s="25">
        <v>90244.96</v>
      </c>
      <c r="AH6853" s="25">
        <v>90244.96</v>
      </c>
      <c r="AI6853" s="16" t="s">
        <v>6289</v>
      </c>
    </row>
    <row r="6854" spans="1:35" x14ac:dyDescent="0.25">
      <c r="A6854" s="17">
        <v>130355</v>
      </c>
      <c r="B6854" s="18">
        <v>3</v>
      </c>
      <c r="C6854" s="16" t="s">
        <v>73</v>
      </c>
      <c r="D6854" s="21">
        <v>43970</v>
      </c>
      <c r="E6854" s="16" t="s">
        <v>6215</v>
      </c>
      <c r="F6854" s="21">
        <v>43970</v>
      </c>
      <c r="G6854" s="16" t="s">
        <v>6215</v>
      </c>
      <c r="H6854" s="26" t="s">
        <v>173</v>
      </c>
      <c r="M6854" s="26" t="s">
        <v>6290</v>
      </c>
      <c r="O6854" s="16" t="s">
        <v>1171</v>
      </c>
      <c r="P6854" s="26" t="s">
        <v>1062</v>
      </c>
      <c r="T6854" s="23" t="s">
        <v>32</v>
      </c>
      <c r="W6854" s="20" t="s">
        <v>43</v>
      </c>
      <c r="Z6854" s="25">
        <v>0</v>
      </c>
      <c r="AA6854" s="25">
        <v>0</v>
      </c>
      <c r="AB6854" s="25">
        <v>71800</v>
      </c>
      <c r="AC6854" s="25">
        <v>0</v>
      </c>
      <c r="AD6854" s="25">
        <v>0</v>
      </c>
      <c r="AE6854" s="25">
        <v>0</v>
      </c>
      <c r="AF6854" s="25">
        <v>94000</v>
      </c>
      <c r="AG6854" s="25">
        <v>0</v>
      </c>
      <c r="AH6854" s="25">
        <v>94000</v>
      </c>
      <c r="AI6854" s="16" t="s">
        <v>6291</v>
      </c>
    </row>
    <row r="6855" spans="1:35" ht="60" x14ac:dyDescent="0.25">
      <c r="A6855" s="17">
        <v>130357</v>
      </c>
      <c r="B6855" s="18">
        <v>1</v>
      </c>
      <c r="C6855" s="16" t="s">
        <v>73</v>
      </c>
      <c r="D6855" s="21">
        <v>43970</v>
      </c>
      <c r="E6855" s="16" t="s">
        <v>108</v>
      </c>
      <c r="F6855" s="21">
        <v>43970</v>
      </c>
      <c r="G6855" s="16" t="s">
        <v>108</v>
      </c>
      <c r="H6855" s="26" t="s">
        <v>9364</v>
      </c>
      <c r="L6855" s="16" t="s">
        <v>110</v>
      </c>
      <c r="M6855" s="26" t="s">
        <v>9363</v>
      </c>
      <c r="N6855" s="26" t="s">
        <v>9362</v>
      </c>
      <c r="O6855" s="16" t="s">
        <v>5777</v>
      </c>
      <c r="P6855" s="26" t="s">
        <v>67</v>
      </c>
      <c r="T6855" s="23" t="s">
        <v>32</v>
      </c>
      <c r="W6855" s="20" t="s">
        <v>43</v>
      </c>
      <c r="Z6855" s="24" t="s">
        <v>32</v>
      </c>
      <c r="AA6855" s="24" t="s">
        <v>32</v>
      </c>
      <c r="AB6855" s="24" t="s">
        <v>32</v>
      </c>
      <c r="AC6855" s="24" t="s">
        <v>32</v>
      </c>
      <c r="AD6855" s="25">
        <v>0</v>
      </c>
      <c r="AE6855" s="25">
        <v>0</v>
      </c>
      <c r="AF6855" s="25">
        <v>1259310</v>
      </c>
      <c r="AG6855" s="25">
        <v>0</v>
      </c>
      <c r="AH6855" s="25">
        <v>1259310</v>
      </c>
      <c r="AI6855" s="16" t="s">
        <v>9361</v>
      </c>
    </row>
    <row r="6856" spans="1:35" ht="30" x14ac:dyDescent="0.25">
      <c r="A6856" s="17">
        <v>130358</v>
      </c>
      <c r="B6856" s="18">
        <v>6</v>
      </c>
      <c r="C6856" s="16" t="s">
        <v>73</v>
      </c>
      <c r="D6856" s="21">
        <v>43971</v>
      </c>
      <c r="E6856" s="16" t="s">
        <v>529</v>
      </c>
      <c r="F6856" s="21">
        <v>43973</v>
      </c>
      <c r="G6856" s="16" t="s">
        <v>529</v>
      </c>
      <c r="H6856" s="26" t="s">
        <v>76</v>
      </c>
      <c r="M6856" s="26" t="s">
        <v>6292</v>
      </c>
      <c r="N6856" s="26" t="s">
        <v>6293</v>
      </c>
      <c r="O6856" s="16" t="s">
        <v>119</v>
      </c>
      <c r="P6856" s="26" t="s">
        <v>100</v>
      </c>
      <c r="T6856" s="22">
        <v>0</v>
      </c>
      <c r="W6856" s="20" t="s">
        <v>43</v>
      </c>
      <c r="Z6856" s="25">
        <v>700000</v>
      </c>
      <c r="AA6856" s="25">
        <v>0</v>
      </c>
      <c r="AB6856" s="25">
        <v>0</v>
      </c>
      <c r="AC6856" s="25">
        <v>0</v>
      </c>
      <c r="AD6856" s="25">
        <v>700000</v>
      </c>
      <c r="AE6856" s="25">
        <v>0</v>
      </c>
      <c r="AF6856" s="25">
        <v>0</v>
      </c>
      <c r="AG6856" s="25">
        <v>0</v>
      </c>
      <c r="AH6856" s="25">
        <v>700000</v>
      </c>
    </row>
    <row r="6857" spans="1:35" ht="30" x14ac:dyDescent="0.25">
      <c r="A6857" s="17">
        <v>130358.01</v>
      </c>
      <c r="B6857" s="18">
        <v>6</v>
      </c>
      <c r="C6857" s="16" t="s">
        <v>73</v>
      </c>
      <c r="D6857" s="21">
        <v>43971</v>
      </c>
      <c r="E6857" s="16" t="s">
        <v>529</v>
      </c>
      <c r="F6857" s="21">
        <v>44319</v>
      </c>
      <c r="G6857" s="16" t="s">
        <v>125</v>
      </c>
      <c r="H6857" s="26" t="s">
        <v>76</v>
      </c>
      <c r="M6857" s="26" t="s">
        <v>9360</v>
      </c>
      <c r="N6857" s="26" t="s">
        <v>6293</v>
      </c>
      <c r="O6857" s="16" t="s">
        <v>119</v>
      </c>
      <c r="P6857" s="26" t="s">
        <v>100</v>
      </c>
      <c r="T6857" s="22">
        <v>0</v>
      </c>
      <c r="U6857" s="21">
        <v>44477</v>
      </c>
      <c r="W6857" s="20" t="s">
        <v>43</v>
      </c>
      <c r="Z6857" s="24" t="s">
        <v>32</v>
      </c>
      <c r="AA6857" s="24" t="s">
        <v>32</v>
      </c>
      <c r="AB6857" s="24" t="s">
        <v>32</v>
      </c>
      <c r="AC6857" s="24" t="s">
        <v>32</v>
      </c>
      <c r="AD6857" s="24" t="s">
        <v>32</v>
      </c>
      <c r="AE6857" s="24" t="s">
        <v>32</v>
      </c>
      <c r="AF6857" s="24" t="s">
        <v>32</v>
      </c>
      <c r="AG6857" s="24" t="s">
        <v>32</v>
      </c>
      <c r="AH6857" s="24" t="s">
        <v>32</v>
      </c>
      <c r="AI6857" s="16" t="s">
        <v>9359</v>
      </c>
    </row>
    <row r="6858" spans="1:35" ht="30" x14ac:dyDescent="0.25">
      <c r="A6858" s="17">
        <v>130358.02</v>
      </c>
      <c r="B6858" s="18">
        <v>6</v>
      </c>
      <c r="C6858" s="16" t="s">
        <v>73</v>
      </c>
      <c r="D6858" s="21">
        <v>43971</v>
      </c>
      <c r="E6858" s="16" t="s">
        <v>529</v>
      </c>
      <c r="F6858" s="21">
        <v>44319</v>
      </c>
      <c r="G6858" s="16" t="s">
        <v>125</v>
      </c>
      <c r="H6858" s="26" t="s">
        <v>76</v>
      </c>
      <c r="M6858" s="26" t="s">
        <v>9358</v>
      </c>
      <c r="N6858" s="26" t="s">
        <v>6293</v>
      </c>
      <c r="O6858" s="16" t="s">
        <v>119</v>
      </c>
      <c r="P6858" s="26" t="s">
        <v>100</v>
      </c>
      <c r="T6858" s="23" t="s">
        <v>32</v>
      </c>
      <c r="U6858" s="21">
        <v>44477</v>
      </c>
      <c r="W6858" s="20" t="s">
        <v>43</v>
      </c>
      <c r="Z6858" s="24" t="s">
        <v>32</v>
      </c>
      <c r="AA6858" s="24" t="s">
        <v>32</v>
      </c>
      <c r="AB6858" s="24" t="s">
        <v>32</v>
      </c>
      <c r="AC6858" s="24" t="s">
        <v>32</v>
      </c>
      <c r="AD6858" s="24" t="s">
        <v>32</v>
      </c>
      <c r="AE6858" s="24" t="s">
        <v>32</v>
      </c>
      <c r="AF6858" s="24" t="s">
        <v>32</v>
      </c>
      <c r="AG6858" s="24" t="s">
        <v>32</v>
      </c>
      <c r="AH6858" s="24" t="s">
        <v>32</v>
      </c>
      <c r="AI6858" s="16" t="s">
        <v>9357</v>
      </c>
    </row>
    <row r="6859" spans="1:35" ht="30" x14ac:dyDescent="0.25">
      <c r="A6859" s="17">
        <v>130358.03</v>
      </c>
      <c r="B6859" s="18">
        <v>6</v>
      </c>
      <c r="C6859" s="16" t="s">
        <v>73</v>
      </c>
      <c r="D6859" s="21">
        <v>43971</v>
      </c>
      <c r="E6859" s="16" t="s">
        <v>529</v>
      </c>
      <c r="F6859" s="21">
        <v>44319</v>
      </c>
      <c r="G6859" s="16" t="s">
        <v>1086</v>
      </c>
      <c r="H6859" s="26" t="s">
        <v>76</v>
      </c>
      <c r="M6859" s="26" t="s">
        <v>9356</v>
      </c>
      <c r="N6859" s="26" t="s">
        <v>6293</v>
      </c>
      <c r="O6859" s="16" t="s">
        <v>119</v>
      </c>
      <c r="P6859" s="26" t="s">
        <v>100</v>
      </c>
      <c r="T6859" s="23" t="s">
        <v>32</v>
      </c>
      <c r="U6859" s="21">
        <v>44904</v>
      </c>
      <c r="W6859" s="20" t="s">
        <v>43</v>
      </c>
      <c r="Z6859" s="24" t="s">
        <v>32</v>
      </c>
      <c r="AA6859" s="24" t="s">
        <v>32</v>
      </c>
      <c r="AB6859" s="24" t="s">
        <v>32</v>
      </c>
      <c r="AC6859" s="24" t="s">
        <v>32</v>
      </c>
      <c r="AD6859" s="24" t="s">
        <v>32</v>
      </c>
      <c r="AE6859" s="24" t="s">
        <v>32</v>
      </c>
      <c r="AF6859" s="24" t="s">
        <v>32</v>
      </c>
      <c r="AG6859" s="24" t="s">
        <v>32</v>
      </c>
      <c r="AH6859" s="24" t="s">
        <v>32</v>
      </c>
      <c r="AI6859" s="16" t="s">
        <v>9355</v>
      </c>
    </row>
    <row r="6860" spans="1:35" ht="30" x14ac:dyDescent="0.25">
      <c r="A6860" s="17">
        <v>130358.04</v>
      </c>
      <c r="B6860" s="18">
        <v>3</v>
      </c>
      <c r="C6860" s="16" t="s">
        <v>73</v>
      </c>
      <c r="D6860" s="21">
        <v>43971</v>
      </c>
      <c r="E6860" s="16" t="s">
        <v>529</v>
      </c>
      <c r="F6860" s="21">
        <v>44319</v>
      </c>
      <c r="G6860" s="16" t="s">
        <v>1086</v>
      </c>
      <c r="H6860" s="26" t="s">
        <v>76</v>
      </c>
      <c r="M6860" s="26" t="s">
        <v>9354</v>
      </c>
      <c r="N6860" s="26" t="s">
        <v>6293</v>
      </c>
      <c r="O6860" s="16" t="s">
        <v>119</v>
      </c>
      <c r="P6860" s="26" t="s">
        <v>100</v>
      </c>
      <c r="T6860" s="23" t="s">
        <v>32</v>
      </c>
      <c r="U6860" s="21">
        <v>45268</v>
      </c>
      <c r="W6860" s="20" t="s">
        <v>43</v>
      </c>
      <c r="Z6860" s="24" t="s">
        <v>32</v>
      </c>
      <c r="AA6860" s="24" t="s">
        <v>32</v>
      </c>
      <c r="AB6860" s="24" t="s">
        <v>32</v>
      </c>
      <c r="AC6860" s="24" t="s">
        <v>32</v>
      </c>
      <c r="AD6860" s="24" t="s">
        <v>32</v>
      </c>
      <c r="AE6860" s="24" t="s">
        <v>32</v>
      </c>
      <c r="AF6860" s="24" t="s">
        <v>32</v>
      </c>
      <c r="AG6860" s="24" t="s">
        <v>32</v>
      </c>
      <c r="AH6860" s="24" t="s">
        <v>32</v>
      </c>
      <c r="AI6860" s="16" t="s">
        <v>9353</v>
      </c>
    </row>
    <row r="6861" spans="1:35" x14ac:dyDescent="0.25">
      <c r="A6861" s="17">
        <v>130359</v>
      </c>
      <c r="B6861" s="18">
        <v>3</v>
      </c>
      <c r="C6861" s="16" t="s">
        <v>73</v>
      </c>
      <c r="D6861" s="21">
        <v>43971</v>
      </c>
      <c r="E6861" s="16" t="s">
        <v>1610</v>
      </c>
      <c r="F6861" s="21">
        <v>43971</v>
      </c>
      <c r="G6861" s="16" t="s">
        <v>1610</v>
      </c>
      <c r="H6861" s="26" t="s">
        <v>173</v>
      </c>
      <c r="L6861" s="16" t="s">
        <v>110</v>
      </c>
      <c r="M6861" s="26" t="s">
        <v>6294</v>
      </c>
      <c r="O6861" s="16" t="s">
        <v>1612</v>
      </c>
      <c r="T6861" s="23" t="s">
        <v>32</v>
      </c>
      <c r="W6861" s="20" t="s">
        <v>43</v>
      </c>
      <c r="Z6861" s="25">
        <v>0</v>
      </c>
      <c r="AA6861" s="25">
        <v>0</v>
      </c>
      <c r="AB6861" s="25">
        <v>6000000</v>
      </c>
      <c r="AC6861" s="25">
        <v>0</v>
      </c>
      <c r="AD6861" s="25">
        <v>0</v>
      </c>
      <c r="AE6861" s="25">
        <v>0</v>
      </c>
      <c r="AF6861" s="25">
        <v>6000000</v>
      </c>
      <c r="AG6861" s="25">
        <v>0</v>
      </c>
      <c r="AH6861" s="25">
        <v>6000000</v>
      </c>
      <c r="AI6861" s="16" t="s">
        <v>6295</v>
      </c>
    </row>
    <row r="6862" spans="1:35" x14ac:dyDescent="0.25">
      <c r="A6862" s="17">
        <v>130360</v>
      </c>
      <c r="B6862" s="18">
        <v>4</v>
      </c>
      <c r="C6862" s="16" t="s">
        <v>73</v>
      </c>
      <c r="D6862" s="21">
        <v>43971</v>
      </c>
      <c r="E6862" s="16" t="s">
        <v>6355</v>
      </c>
      <c r="F6862" s="21">
        <v>44279</v>
      </c>
      <c r="G6862" s="16" t="s">
        <v>75</v>
      </c>
      <c r="H6862" s="26" t="s">
        <v>87</v>
      </c>
      <c r="M6862" s="26" t="s">
        <v>9352</v>
      </c>
      <c r="O6862" s="16" t="s">
        <v>151</v>
      </c>
      <c r="P6862" s="26" t="s">
        <v>198</v>
      </c>
      <c r="T6862" s="23" t="s">
        <v>32</v>
      </c>
      <c r="W6862" s="20" t="s">
        <v>43</v>
      </c>
      <c r="Z6862" s="24" t="s">
        <v>32</v>
      </c>
      <c r="AA6862" s="24" t="s">
        <v>32</v>
      </c>
      <c r="AB6862" s="24" t="s">
        <v>32</v>
      </c>
      <c r="AC6862" s="24" t="s">
        <v>32</v>
      </c>
      <c r="AD6862" s="25">
        <v>0</v>
      </c>
      <c r="AE6862" s="25">
        <v>0</v>
      </c>
      <c r="AF6862" s="25">
        <v>139143</v>
      </c>
      <c r="AG6862" s="25">
        <v>0</v>
      </c>
      <c r="AH6862" s="25">
        <v>139143</v>
      </c>
      <c r="AI6862" s="16" t="s">
        <v>9351</v>
      </c>
    </row>
    <row r="6863" spans="1:35" x14ac:dyDescent="0.25">
      <c r="A6863" s="17">
        <v>130361</v>
      </c>
      <c r="B6863" s="18">
        <v>2</v>
      </c>
      <c r="C6863" s="16" t="s">
        <v>73</v>
      </c>
      <c r="D6863" s="21">
        <v>43971</v>
      </c>
      <c r="E6863" s="16" t="s">
        <v>6355</v>
      </c>
      <c r="F6863" s="21">
        <v>44279</v>
      </c>
      <c r="G6863" s="16" t="s">
        <v>75</v>
      </c>
      <c r="H6863" s="26" t="s">
        <v>170</v>
      </c>
      <c r="M6863" s="26" t="s">
        <v>9350</v>
      </c>
      <c r="O6863" s="16" t="s">
        <v>151</v>
      </c>
      <c r="P6863" s="26" t="s">
        <v>198</v>
      </c>
      <c r="T6863" s="23" t="s">
        <v>32</v>
      </c>
      <c r="W6863" s="20" t="s">
        <v>43</v>
      </c>
      <c r="Z6863" s="24" t="s">
        <v>32</v>
      </c>
      <c r="AA6863" s="24" t="s">
        <v>32</v>
      </c>
      <c r="AB6863" s="24" t="s">
        <v>32</v>
      </c>
      <c r="AC6863" s="24" t="s">
        <v>32</v>
      </c>
      <c r="AD6863" s="25">
        <v>0</v>
      </c>
      <c r="AE6863" s="25">
        <v>0</v>
      </c>
      <c r="AF6863" s="25">
        <v>6168.6</v>
      </c>
      <c r="AG6863" s="25">
        <v>0</v>
      </c>
      <c r="AH6863" s="25">
        <v>6168.6</v>
      </c>
      <c r="AI6863" s="16" t="s">
        <v>9349</v>
      </c>
    </row>
    <row r="6864" spans="1:35" x14ac:dyDescent="0.25">
      <c r="A6864" s="17">
        <v>130362</v>
      </c>
      <c r="B6864" s="18">
        <v>3</v>
      </c>
      <c r="C6864" s="16" t="s">
        <v>73</v>
      </c>
      <c r="D6864" s="21">
        <v>43972</v>
      </c>
      <c r="E6864" s="16" t="s">
        <v>6355</v>
      </c>
      <c r="F6864" s="21">
        <v>44279</v>
      </c>
      <c r="G6864" s="16" t="s">
        <v>75</v>
      </c>
      <c r="H6864" s="26" t="s">
        <v>307</v>
      </c>
      <c r="M6864" s="26" t="s">
        <v>9348</v>
      </c>
      <c r="O6864" s="16" t="s">
        <v>151</v>
      </c>
      <c r="P6864" s="26" t="s">
        <v>198</v>
      </c>
      <c r="T6864" s="23" t="s">
        <v>32</v>
      </c>
      <c r="W6864" s="20" t="s">
        <v>43</v>
      </c>
      <c r="Z6864" s="24" t="s">
        <v>32</v>
      </c>
      <c r="AA6864" s="24" t="s">
        <v>32</v>
      </c>
      <c r="AB6864" s="24" t="s">
        <v>32</v>
      </c>
      <c r="AC6864" s="24" t="s">
        <v>32</v>
      </c>
      <c r="AD6864" s="25">
        <v>0</v>
      </c>
      <c r="AE6864" s="25">
        <v>0</v>
      </c>
      <c r="AF6864" s="25">
        <v>28327.5</v>
      </c>
      <c r="AG6864" s="25">
        <v>0</v>
      </c>
      <c r="AH6864" s="25">
        <v>28327.5</v>
      </c>
      <c r="AI6864" s="16" t="s">
        <v>9347</v>
      </c>
    </row>
    <row r="6865" spans="1:35" x14ac:dyDescent="0.25">
      <c r="A6865" s="17">
        <v>130363</v>
      </c>
      <c r="B6865" s="18">
        <v>1</v>
      </c>
      <c r="C6865" s="16" t="s">
        <v>73</v>
      </c>
      <c r="D6865" s="21">
        <v>43972</v>
      </c>
      <c r="E6865" s="16" t="s">
        <v>6355</v>
      </c>
      <c r="F6865" s="21">
        <v>44279</v>
      </c>
      <c r="G6865" s="16" t="s">
        <v>75</v>
      </c>
      <c r="H6865" s="26" t="s">
        <v>386</v>
      </c>
      <c r="M6865" s="26" t="s">
        <v>8158</v>
      </c>
      <c r="O6865" s="16" t="s">
        <v>151</v>
      </c>
      <c r="P6865" s="26" t="s">
        <v>198</v>
      </c>
      <c r="T6865" s="23" t="s">
        <v>32</v>
      </c>
      <c r="W6865" s="20" t="s">
        <v>43</v>
      </c>
      <c r="Z6865" s="24" t="s">
        <v>32</v>
      </c>
      <c r="AA6865" s="24" t="s">
        <v>32</v>
      </c>
      <c r="AB6865" s="24" t="s">
        <v>32</v>
      </c>
      <c r="AC6865" s="24" t="s">
        <v>32</v>
      </c>
      <c r="AD6865" s="25">
        <v>0</v>
      </c>
      <c r="AE6865" s="25">
        <v>0</v>
      </c>
      <c r="AF6865" s="25">
        <v>50018.55</v>
      </c>
      <c r="AG6865" s="25">
        <v>0</v>
      </c>
      <c r="AH6865" s="25">
        <v>50018.55</v>
      </c>
      <c r="AI6865" s="16" t="s">
        <v>9346</v>
      </c>
    </row>
    <row r="6866" spans="1:35" x14ac:dyDescent="0.25">
      <c r="A6866" s="17">
        <v>130364</v>
      </c>
      <c r="B6866" s="18">
        <v>3</v>
      </c>
      <c r="C6866" s="16" t="s">
        <v>73</v>
      </c>
      <c r="D6866" s="21">
        <v>43972</v>
      </c>
      <c r="E6866" s="16" t="s">
        <v>1610</v>
      </c>
      <c r="F6866" s="21">
        <v>43972</v>
      </c>
      <c r="G6866" s="16" t="s">
        <v>1610</v>
      </c>
      <c r="H6866" s="26" t="s">
        <v>434</v>
      </c>
      <c r="L6866" s="16" t="s">
        <v>110</v>
      </c>
      <c r="M6866" s="26" t="s">
        <v>6296</v>
      </c>
      <c r="O6866" s="16" t="s">
        <v>1612</v>
      </c>
      <c r="T6866" s="23" t="s">
        <v>32</v>
      </c>
      <c r="W6866" s="20" t="s">
        <v>43</v>
      </c>
      <c r="Z6866" s="25">
        <v>0</v>
      </c>
      <c r="AA6866" s="25">
        <v>0</v>
      </c>
      <c r="AB6866" s="25">
        <v>120133</v>
      </c>
      <c r="AC6866" s="25">
        <v>0</v>
      </c>
      <c r="AD6866" s="25">
        <v>0</v>
      </c>
      <c r="AE6866" s="25">
        <v>0</v>
      </c>
      <c r="AF6866" s="25">
        <v>120133</v>
      </c>
      <c r="AG6866" s="25">
        <v>0</v>
      </c>
      <c r="AH6866" s="25">
        <v>120133</v>
      </c>
      <c r="AI6866" s="16" t="s">
        <v>6297</v>
      </c>
    </row>
    <row r="6867" spans="1:35" x14ac:dyDescent="0.25">
      <c r="A6867" s="17">
        <v>130365</v>
      </c>
      <c r="B6867" s="18">
        <v>4</v>
      </c>
      <c r="C6867" s="16" t="s">
        <v>31</v>
      </c>
      <c r="D6867" s="21">
        <v>43972</v>
      </c>
      <c r="E6867" s="16" t="s">
        <v>1517</v>
      </c>
      <c r="F6867" s="21">
        <v>44301</v>
      </c>
      <c r="G6867" s="16" t="s">
        <v>56</v>
      </c>
      <c r="H6867" s="26" t="s">
        <v>295</v>
      </c>
      <c r="I6867" s="16" t="s">
        <v>6298</v>
      </c>
      <c r="K6867" s="16" t="s">
        <v>3022</v>
      </c>
      <c r="L6867" s="16" t="s">
        <v>37</v>
      </c>
      <c r="M6867" s="26" t="s">
        <v>6299</v>
      </c>
      <c r="N6867" s="26" t="s">
        <v>6300</v>
      </c>
      <c r="O6867" s="16" t="s">
        <v>39</v>
      </c>
      <c r="P6867" s="26" t="s">
        <v>40</v>
      </c>
      <c r="R6867" s="16" t="s">
        <v>41</v>
      </c>
      <c r="S6867" s="16" t="s">
        <v>42</v>
      </c>
      <c r="T6867" s="22">
        <v>0.01</v>
      </c>
      <c r="W6867" s="20" t="s">
        <v>43</v>
      </c>
      <c r="Y6867" s="26" t="s">
        <v>6301</v>
      </c>
      <c r="Z6867" s="25">
        <v>0</v>
      </c>
      <c r="AA6867" s="25">
        <v>0</v>
      </c>
      <c r="AB6867" s="25">
        <v>408344.41</v>
      </c>
      <c r="AC6867" s="25">
        <v>0</v>
      </c>
      <c r="AD6867" s="25">
        <v>0</v>
      </c>
      <c r="AE6867" s="25">
        <v>0</v>
      </c>
      <c r="AF6867" s="25">
        <v>408344.41</v>
      </c>
      <c r="AG6867" s="25">
        <v>0</v>
      </c>
      <c r="AH6867" s="25">
        <v>408344.41</v>
      </c>
      <c r="AI6867" s="16" t="s">
        <v>6302</v>
      </c>
    </row>
    <row r="6868" spans="1:35" x14ac:dyDescent="0.25">
      <c r="A6868" s="17">
        <v>130366</v>
      </c>
      <c r="B6868" s="18">
        <v>1</v>
      </c>
      <c r="C6868" s="16" t="s">
        <v>73</v>
      </c>
      <c r="D6868" s="21">
        <v>43973</v>
      </c>
      <c r="E6868" s="16" t="s">
        <v>176</v>
      </c>
      <c r="F6868" s="21">
        <v>44357</v>
      </c>
      <c r="G6868" s="16" t="s">
        <v>142</v>
      </c>
      <c r="H6868" s="26" t="s">
        <v>238</v>
      </c>
      <c r="I6868" s="16" t="s">
        <v>3972</v>
      </c>
      <c r="J6868" s="20" t="s">
        <v>116</v>
      </c>
      <c r="L6868" s="16" t="s">
        <v>116</v>
      </c>
      <c r="M6868" s="26" t="s">
        <v>6303</v>
      </c>
      <c r="O6868" s="16" t="s">
        <v>179</v>
      </c>
      <c r="P6868" s="26" t="s">
        <v>79</v>
      </c>
      <c r="R6868" s="16" t="s">
        <v>41</v>
      </c>
      <c r="S6868" s="16" t="s">
        <v>84</v>
      </c>
      <c r="T6868" s="22">
        <v>0</v>
      </c>
      <c r="U6868" s="21">
        <v>44428</v>
      </c>
      <c r="W6868" s="20" t="s">
        <v>43</v>
      </c>
      <c r="X6868" s="16" t="s">
        <v>78</v>
      </c>
      <c r="Y6868" s="26" t="s">
        <v>6304</v>
      </c>
      <c r="Z6868" s="25">
        <v>0</v>
      </c>
      <c r="AA6868" s="25">
        <v>0</v>
      </c>
      <c r="AB6868" s="25">
        <v>109000</v>
      </c>
      <c r="AC6868" s="25">
        <v>0</v>
      </c>
      <c r="AD6868" s="25">
        <v>0</v>
      </c>
      <c r="AE6868" s="25">
        <v>0</v>
      </c>
      <c r="AF6868" s="25">
        <v>109000</v>
      </c>
      <c r="AG6868" s="25">
        <v>0</v>
      </c>
      <c r="AH6868" s="25">
        <v>109000</v>
      </c>
      <c r="AI6868" s="16" t="s">
        <v>6305</v>
      </c>
    </row>
    <row r="6869" spans="1:35" x14ac:dyDescent="0.25">
      <c r="A6869" s="17">
        <v>130367</v>
      </c>
      <c r="B6869" s="18">
        <v>2</v>
      </c>
      <c r="C6869" s="16" t="s">
        <v>31</v>
      </c>
      <c r="D6869" s="21">
        <v>43973</v>
      </c>
      <c r="E6869" s="16" t="s">
        <v>33</v>
      </c>
      <c r="F6869" s="21">
        <v>44097</v>
      </c>
      <c r="G6869" s="16" t="s">
        <v>56</v>
      </c>
      <c r="H6869" s="26" t="s">
        <v>241</v>
      </c>
      <c r="I6869" s="16" t="s">
        <v>6306</v>
      </c>
      <c r="K6869" s="16" t="s">
        <v>6307</v>
      </c>
      <c r="L6869" s="16" t="s">
        <v>37</v>
      </c>
      <c r="M6869" s="26" t="s">
        <v>6308</v>
      </c>
      <c r="O6869" s="16" t="s">
        <v>1149</v>
      </c>
      <c r="P6869" s="26" t="s">
        <v>188</v>
      </c>
      <c r="T6869" s="22">
        <v>2.5</v>
      </c>
      <c r="W6869" s="20" t="s">
        <v>43</v>
      </c>
      <c r="X6869" s="16" t="s">
        <v>44</v>
      </c>
      <c r="Z6869" s="25">
        <v>0</v>
      </c>
      <c r="AA6869" s="25">
        <v>0</v>
      </c>
      <c r="AB6869" s="25">
        <v>0</v>
      </c>
      <c r="AC6869" s="25">
        <v>91915.839999999997</v>
      </c>
      <c r="AD6869" s="25">
        <v>0</v>
      </c>
      <c r="AE6869" s="25">
        <v>0</v>
      </c>
      <c r="AF6869" s="25">
        <v>0</v>
      </c>
      <c r="AG6869" s="25">
        <v>91915.839999999997</v>
      </c>
      <c r="AH6869" s="25">
        <v>91915.839999999997</v>
      </c>
      <c r="AI6869" s="16" t="s">
        <v>6309</v>
      </c>
    </row>
    <row r="6870" spans="1:35" x14ac:dyDescent="0.25">
      <c r="A6870" s="17">
        <v>130368</v>
      </c>
      <c r="B6870" s="18">
        <v>2</v>
      </c>
      <c r="C6870" s="16" t="s">
        <v>73</v>
      </c>
      <c r="D6870" s="21">
        <v>43973</v>
      </c>
      <c r="E6870" s="16" t="s">
        <v>1169</v>
      </c>
      <c r="F6870" s="21">
        <v>43973</v>
      </c>
      <c r="G6870" s="16" t="s">
        <v>1169</v>
      </c>
      <c r="H6870" s="26" t="s">
        <v>264</v>
      </c>
      <c r="M6870" s="26" t="s">
        <v>9345</v>
      </c>
      <c r="O6870" s="16" t="s">
        <v>1171</v>
      </c>
      <c r="P6870" s="26" t="s">
        <v>1062</v>
      </c>
      <c r="T6870" s="23" t="s">
        <v>32</v>
      </c>
      <c r="W6870" s="20" t="s">
        <v>43</v>
      </c>
      <c r="Z6870" s="24" t="s">
        <v>32</v>
      </c>
      <c r="AA6870" s="24" t="s">
        <v>32</v>
      </c>
      <c r="AB6870" s="24" t="s">
        <v>32</v>
      </c>
      <c r="AC6870" s="24" t="s">
        <v>32</v>
      </c>
      <c r="AD6870" s="25">
        <v>0</v>
      </c>
      <c r="AE6870" s="25">
        <v>0</v>
      </c>
      <c r="AF6870" s="25">
        <v>6555982</v>
      </c>
      <c r="AG6870" s="25">
        <v>0</v>
      </c>
      <c r="AH6870" s="25">
        <v>6555982</v>
      </c>
      <c r="AI6870" s="16" t="s">
        <v>9344</v>
      </c>
    </row>
    <row r="6871" spans="1:35" x14ac:dyDescent="0.25">
      <c r="A6871" s="17">
        <v>130369</v>
      </c>
      <c r="B6871" s="18">
        <v>1</v>
      </c>
      <c r="C6871" s="16" t="s">
        <v>31</v>
      </c>
      <c r="D6871" s="21">
        <v>43973</v>
      </c>
      <c r="E6871" s="16" t="s">
        <v>142</v>
      </c>
      <c r="F6871" s="21">
        <v>44308</v>
      </c>
      <c r="G6871" s="16" t="s">
        <v>74</v>
      </c>
      <c r="H6871" s="26" t="s">
        <v>386</v>
      </c>
      <c r="I6871" s="16" t="s">
        <v>159</v>
      </c>
      <c r="J6871" s="20" t="s">
        <v>148</v>
      </c>
      <c r="L6871" s="16" t="s">
        <v>149</v>
      </c>
      <c r="M6871" s="26" t="s">
        <v>6310</v>
      </c>
      <c r="O6871" s="16" t="s">
        <v>151</v>
      </c>
      <c r="P6871" s="26" t="s">
        <v>632</v>
      </c>
      <c r="R6871" s="16" t="s">
        <v>1494</v>
      </c>
      <c r="S6871" s="16" t="s">
        <v>84</v>
      </c>
      <c r="T6871" s="22">
        <v>0.01</v>
      </c>
      <c r="U6871" s="21">
        <v>44299</v>
      </c>
      <c r="W6871" s="20" t="s">
        <v>43</v>
      </c>
      <c r="X6871" s="16" t="s">
        <v>454</v>
      </c>
      <c r="Z6871" s="25">
        <v>8549</v>
      </c>
      <c r="AA6871" s="25">
        <v>100000</v>
      </c>
      <c r="AB6871" s="25">
        <v>1581000</v>
      </c>
      <c r="AC6871" s="25">
        <v>0</v>
      </c>
      <c r="AD6871" s="25">
        <v>50150</v>
      </c>
      <c r="AE6871" s="25">
        <v>100000</v>
      </c>
      <c r="AF6871" s="25">
        <v>1581001</v>
      </c>
      <c r="AG6871" s="25">
        <v>0</v>
      </c>
      <c r="AH6871" s="25">
        <v>1731151</v>
      </c>
      <c r="AI6871" s="16" t="s">
        <v>6311</v>
      </c>
    </row>
    <row r="6872" spans="1:35" x14ac:dyDescent="0.25">
      <c r="A6872" s="17">
        <v>130370</v>
      </c>
      <c r="B6872" s="18">
        <v>1</v>
      </c>
      <c r="C6872" s="16" t="s">
        <v>73</v>
      </c>
      <c r="D6872" s="21">
        <v>43973</v>
      </c>
      <c r="E6872" s="16" t="s">
        <v>142</v>
      </c>
      <c r="F6872" s="21">
        <v>44279</v>
      </c>
      <c r="G6872" s="16" t="s">
        <v>75</v>
      </c>
      <c r="H6872" s="26" t="s">
        <v>386</v>
      </c>
      <c r="I6872" s="16" t="s">
        <v>159</v>
      </c>
      <c r="J6872" s="20" t="s">
        <v>148</v>
      </c>
      <c r="L6872" s="16" t="s">
        <v>149</v>
      </c>
      <c r="M6872" s="26" t="s">
        <v>6312</v>
      </c>
      <c r="O6872" s="16" t="s">
        <v>151</v>
      </c>
      <c r="P6872" s="26" t="s">
        <v>632</v>
      </c>
      <c r="R6872" s="16" t="s">
        <v>1494</v>
      </c>
      <c r="S6872" s="16" t="s">
        <v>84</v>
      </c>
      <c r="T6872" s="22">
        <v>0.01</v>
      </c>
      <c r="U6872" s="21">
        <v>44281</v>
      </c>
      <c r="W6872" s="20" t="s">
        <v>43</v>
      </c>
      <c r="X6872" s="16" t="s">
        <v>454</v>
      </c>
      <c r="Z6872" s="25">
        <v>0</v>
      </c>
      <c r="AA6872" s="25">
        <v>100000</v>
      </c>
      <c r="AB6872" s="25">
        <v>0</v>
      </c>
      <c r="AC6872" s="25">
        <v>0</v>
      </c>
      <c r="AD6872" s="25">
        <v>1</v>
      </c>
      <c r="AE6872" s="25">
        <v>100000</v>
      </c>
      <c r="AF6872" s="25">
        <v>1</v>
      </c>
      <c r="AG6872" s="25">
        <v>0</v>
      </c>
      <c r="AH6872" s="25">
        <v>100002</v>
      </c>
      <c r="AI6872" s="16" t="s">
        <v>6313</v>
      </c>
    </row>
    <row r="6873" spans="1:35" x14ac:dyDescent="0.25">
      <c r="A6873" s="17">
        <v>130371</v>
      </c>
      <c r="B6873" s="18">
        <v>3</v>
      </c>
      <c r="C6873" s="16" t="s">
        <v>73</v>
      </c>
      <c r="D6873" s="21">
        <v>43973</v>
      </c>
      <c r="E6873" s="16" t="s">
        <v>4541</v>
      </c>
      <c r="F6873" s="21">
        <v>44279</v>
      </c>
      <c r="G6873" s="16" t="s">
        <v>75</v>
      </c>
      <c r="H6873" s="26" t="s">
        <v>437</v>
      </c>
      <c r="M6873" s="26" t="s">
        <v>6314</v>
      </c>
      <c r="O6873" s="16" t="s">
        <v>4543</v>
      </c>
      <c r="T6873" s="23" t="s">
        <v>32</v>
      </c>
      <c r="W6873" s="20" t="s">
        <v>43</v>
      </c>
      <c r="Z6873" s="25">
        <v>0</v>
      </c>
      <c r="AA6873" s="25">
        <v>0</v>
      </c>
      <c r="AB6873" s="25">
        <v>199391</v>
      </c>
      <c r="AC6873" s="25">
        <v>0</v>
      </c>
      <c r="AD6873" s="25">
        <v>0</v>
      </c>
      <c r="AE6873" s="25">
        <v>0</v>
      </c>
      <c r="AF6873" s="25">
        <v>199391</v>
      </c>
      <c r="AG6873" s="25">
        <v>0</v>
      </c>
      <c r="AH6873" s="25">
        <v>199391</v>
      </c>
      <c r="AI6873" s="16" t="s">
        <v>6315</v>
      </c>
    </row>
    <row r="6874" spans="1:35" x14ac:dyDescent="0.25">
      <c r="A6874" s="17">
        <v>130372</v>
      </c>
      <c r="B6874" s="18">
        <v>1</v>
      </c>
      <c r="C6874" s="16" t="s">
        <v>47</v>
      </c>
      <c r="D6874" s="21">
        <v>43977</v>
      </c>
      <c r="E6874" s="16" t="s">
        <v>33</v>
      </c>
      <c r="F6874" s="21">
        <v>44188</v>
      </c>
      <c r="G6874" s="16" t="s">
        <v>33</v>
      </c>
      <c r="H6874" s="26" t="s">
        <v>359</v>
      </c>
      <c r="I6874" s="16" t="s">
        <v>6316</v>
      </c>
      <c r="K6874" s="16" t="s">
        <v>6317</v>
      </c>
      <c r="L6874" s="16" t="s">
        <v>37</v>
      </c>
      <c r="M6874" s="26" t="s">
        <v>6318</v>
      </c>
      <c r="O6874" s="16" t="s">
        <v>1149</v>
      </c>
      <c r="P6874" s="26" t="s">
        <v>188</v>
      </c>
      <c r="T6874" s="22">
        <v>2.54</v>
      </c>
      <c r="W6874" s="20" t="s">
        <v>43</v>
      </c>
      <c r="X6874" s="16" t="s">
        <v>1150</v>
      </c>
      <c r="Z6874" s="25">
        <v>0</v>
      </c>
      <c r="AA6874" s="25">
        <v>0</v>
      </c>
      <c r="AB6874" s="25">
        <v>0</v>
      </c>
      <c r="AC6874" s="25">
        <v>234909.98</v>
      </c>
      <c r="AD6874" s="25">
        <v>0</v>
      </c>
      <c r="AE6874" s="25">
        <v>0</v>
      </c>
      <c r="AF6874" s="25">
        <v>0</v>
      </c>
      <c r="AG6874" s="25">
        <v>234909.98</v>
      </c>
      <c r="AH6874" s="25">
        <v>234909.98</v>
      </c>
      <c r="AI6874" s="16" t="s">
        <v>6319</v>
      </c>
    </row>
    <row r="6875" spans="1:35" x14ac:dyDescent="0.25">
      <c r="A6875" s="17">
        <v>130373</v>
      </c>
      <c r="B6875" s="18">
        <v>2</v>
      </c>
      <c r="C6875" s="16" t="s">
        <v>73</v>
      </c>
      <c r="D6875" s="21">
        <v>43977</v>
      </c>
      <c r="E6875" s="16" t="s">
        <v>6355</v>
      </c>
      <c r="F6875" s="21">
        <v>44279</v>
      </c>
      <c r="G6875" s="16" t="s">
        <v>75</v>
      </c>
      <c r="H6875" s="26" t="s">
        <v>371</v>
      </c>
      <c r="M6875" s="26" t="s">
        <v>9343</v>
      </c>
      <c r="O6875" s="16" t="s">
        <v>151</v>
      </c>
      <c r="P6875" s="26" t="s">
        <v>198</v>
      </c>
      <c r="T6875" s="23" t="s">
        <v>32</v>
      </c>
      <c r="W6875" s="20" t="s">
        <v>43</v>
      </c>
      <c r="Z6875" s="24" t="s">
        <v>32</v>
      </c>
      <c r="AA6875" s="24" t="s">
        <v>32</v>
      </c>
      <c r="AB6875" s="24" t="s">
        <v>32</v>
      </c>
      <c r="AC6875" s="24" t="s">
        <v>32</v>
      </c>
      <c r="AD6875" s="25">
        <v>0</v>
      </c>
      <c r="AE6875" s="25">
        <v>0</v>
      </c>
      <c r="AF6875" s="25">
        <v>68513</v>
      </c>
      <c r="AG6875" s="25">
        <v>0</v>
      </c>
      <c r="AH6875" s="25">
        <v>68513</v>
      </c>
      <c r="AI6875" s="16" t="s">
        <v>9342</v>
      </c>
    </row>
    <row r="6876" spans="1:35" x14ac:dyDescent="0.25">
      <c r="A6876" s="17">
        <v>130374</v>
      </c>
      <c r="B6876" s="18">
        <v>2</v>
      </c>
      <c r="C6876" s="16" t="s">
        <v>73</v>
      </c>
      <c r="D6876" s="21">
        <v>43977</v>
      </c>
      <c r="E6876" s="16" t="s">
        <v>6355</v>
      </c>
      <c r="F6876" s="21">
        <v>44279</v>
      </c>
      <c r="G6876" s="16" t="s">
        <v>75</v>
      </c>
      <c r="H6876" s="26" t="s">
        <v>241</v>
      </c>
      <c r="M6876" s="26" t="s">
        <v>9341</v>
      </c>
      <c r="O6876" s="16" t="s">
        <v>151</v>
      </c>
      <c r="P6876" s="26" t="s">
        <v>198</v>
      </c>
      <c r="T6876" s="23" t="s">
        <v>32</v>
      </c>
      <c r="W6876" s="20" t="s">
        <v>43</v>
      </c>
      <c r="Z6876" s="24" t="s">
        <v>32</v>
      </c>
      <c r="AA6876" s="24" t="s">
        <v>32</v>
      </c>
      <c r="AB6876" s="24" t="s">
        <v>32</v>
      </c>
      <c r="AC6876" s="24" t="s">
        <v>32</v>
      </c>
      <c r="AD6876" s="25">
        <v>0</v>
      </c>
      <c r="AE6876" s="25">
        <v>0</v>
      </c>
      <c r="AF6876" s="25">
        <v>121592.1</v>
      </c>
      <c r="AG6876" s="25">
        <v>0</v>
      </c>
      <c r="AH6876" s="25">
        <v>121592.1</v>
      </c>
      <c r="AI6876" s="16" t="s">
        <v>9340</v>
      </c>
    </row>
    <row r="6877" spans="1:35" x14ac:dyDescent="0.25">
      <c r="A6877" s="17">
        <v>130375</v>
      </c>
      <c r="B6877" s="18">
        <v>2</v>
      </c>
      <c r="C6877" s="16" t="s">
        <v>73</v>
      </c>
      <c r="D6877" s="21">
        <v>43977</v>
      </c>
      <c r="E6877" s="16" t="s">
        <v>6355</v>
      </c>
      <c r="F6877" s="21">
        <v>44279</v>
      </c>
      <c r="G6877" s="16" t="s">
        <v>75</v>
      </c>
      <c r="H6877" s="26" t="s">
        <v>244</v>
      </c>
      <c r="M6877" s="26" t="s">
        <v>9339</v>
      </c>
      <c r="O6877" s="16" t="s">
        <v>151</v>
      </c>
      <c r="P6877" s="26" t="s">
        <v>198</v>
      </c>
      <c r="T6877" s="23" t="s">
        <v>32</v>
      </c>
      <c r="W6877" s="20" t="s">
        <v>43</v>
      </c>
      <c r="Z6877" s="24" t="s">
        <v>32</v>
      </c>
      <c r="AA6877" s="24" t="s">
        <v>32</v>
      </c>
      <c r="AB6877" s="24" t="s">
        <v>32</v>
      </c>
      <c r="AC6877" s="24" t="s">
        <v>32</v>
      </c>
      <c r="AD6877" s="25">
        <v>0</v>
      </c>
      <c r="AE6877" s="25">
        <v>0</v>
      </c>
      <c r="AF6877" s="25">
        <v>100620</v>
      </c>
      <c r="AG6877" s="25">
        <v>0</v>
      </c>
      <c r="AH6877" s="25">
        <v>100620</v>
      </c>
      <c r="AI6877" s="16" t="s">
        <v>9338</v>
      </c>
    </row>
    <row r="6878" spans="1:35" x14ac:dyDescent="0.25">
      <c r="A6878" s="17">
        <v>130379</v>
      </c>
      <c r="B6878" s="18">
        <v>1</v>
      </c>
      <c r="C6878" s="16" t="s">
        <v>31</v>
      </c>
      <c r="D6878" s="21">
        <v>43977</v>
      </c>
      <c r="E6878" s="16" t="s">
        <v>75</v>
      </c>
      <c r="F6878" s="21">
        <v>44252</v>
      </c>
      <c r="G6878" s="16" t="s">
        <v>74</v>
      </c>
      <c r="H6878" s="26" t="s">
        <v>182</v>
      </c>
      <c r="I6878" s="16" t="s">
        <v>714</v>
      </c>
      <c r="J6878" s="20" t="s">
        <v>116</v>
      </c>
      <c r="L6878" s="16" t="s">
        <v>116</v>
      </c>
      <c r="M6878" s="26" t="s">
        <v>6320</v>
      </c>
      <c r="N6878" s="26" t="s">
        <v>2587</v>
      </c>
      <c r="O6878" s="16" t="s">
        <v>188</v>
      </c>
      <c r="P6878" s="26" t="s">
        <v>2347</v>
      </c>
      <c r="Q6878" s="26" t="s">
        <v>2587</v>
      </c>
      <c r="R6878" s="16" t="s">
        <v>139</v>
      </c>
      <c r="S6878" s="16" t="s">
        <v>84</v>
      </c>
      <c r="T6878" s="22">
        <v>5.12</v>
      </c>
      <c r="U6878" s="21">
        <v>44232</v>
      </c>
      <c r="V6878" s="16" t="s">
        <v>1179</v>
      </c>
      <c r="W6878" s="20" t="s">
        <v>472</v>
      </c>
      <c r="X6878" s="16" t="s">
        <v>140</v>
      </c>
      <c r="Y6878" s="26" t="s">
        <v>6321</v>
      </c>
      <c r="Z6878" s="25">
        <v>0</v>
      </c>
      <c r="AA6878" s="25">
        <v>0</v>
      </c>
      <c r="AB6878" s="25">
        <v>366200</v>
      </c>
      <c r="AC6878" s="25">
        <v>2659000</v>
      </c>
      <c r="AD6878" s="25">
        <v>0</v>
      </c>
      <c r="AE6878" s="25">
        <v>0</v>
      </c>
      <c r="AF6878" s="25">
        <v>366200</v>
      </c>
      <c r="AG6878" s="25">
        <v>2659000</v>
      </c>
      <c r="AH6878" s="25">
        <v>3025200</v>
      </c>
      <c r="AI6878" s="16" t="s">
        <v>6322</v>
      </c>
    </row>
    <row r="6879" spans="1:35" x14ac:dyDescent="0.25">
      <c r="A6879" s="17">
        <v>130380</v>
      </c>
      <c r="B6879" s="18">
        <v>1</v>
      </c>
      <c r="C6879" s="16" t="s">
        <v>31</v>
      </c>
      <c r="D6879" s="21">
        <v>43977</v>
      </c>
      <c r="E6879" s="16" t="s">
        <v>75</v>
      </c>
      <c r="F6879" s="21">
        <v>44299</v>
      </c>
      <c r="G6879" s="16" t="s">
        <v>529</v>
      </c>
      <c r="H6879" s="26" t="s">
        <v>320</v>
      </c>
      <c r="I6879" s="16" t="s">
        <v>614</v>
      </c>
      <c r="J6879" s="20" t="s">
        <v>116</v>
      </c>
      <c r="L6879" s="16" t="s">
        <v>116</v>
      </c>
      <c r="M6879" s="26" t="s">
        <v>6323</v>
      </c>
      <c r="N6879" s="26" t="s">
        <v>2343</v>
      </c>
      <c r="O6879" s="16" t="s">
        <v>188</v>
      </c>
      <c r="P6879" s="26" t="s">
        <v>443</v>
      </c>
      <c r="Q6879" s="26" t="s">
        <v>2343</v>
      </c>
      <c r="R6879" s="16" t="s">
        <v>139</v>
      </c>
      <c r="S6879" s="16" t="s">
        <v>84</v>
      </c>
      <c r="T6879" s="22">
        <v>7.0000000000000007E-2</v>
      </c>
      <c r="U6879" s="21">
        <v>44281</v>
      </c>
      <c r="V6879" s="16" t="s">
        <v>1179</v>
      </c>
      <c r="W6879" s="20" t="s">
        <v>472</v>
      </c>
      <c r="X6879" s="16" t="s">
        <v>140</v>
      </c>
      <c r="Z6879" s="25">
        <v>0</v>
      </c>
      <c r="AA6879" s="25">
        <v>0</v>
      </c>
      <c r="AB6879" s="25">
        <v>78100</v>
      </c>
      <c r="AC6879" s="25">
        <v>67800</v>
      </c>
      <c r="AD6879" s="25">
        <v>0</v>
      </c>
      <c r="AE6879" s="25">
        <v>0</v>
      </c>
      <c r="AF6879" s="25">
        <v>78100</v>
      </c>
      <c r="AG6879" s="25">
        <v>67800</v>
      </c>
      <c r="AH6879" s="25">
        <v>145900</v>
      </c>
      <c r="AI6879" s="16" t="s">
        <v>6324</v>
      </c>
    </row>
    <row r="6880" spans="1:35" x14ac:dyDescent="0.25">
      <c r="A6880" s="17">
        <v>130381</v>
      </c>
      <c r="B6880" s="18">
        <v>3</v>
      </c>
      <c r="C6880" s="16" t="s">
        <v>31</v>
      </c>
      <c r="D6880" s="21">
        <v>43977</v>
      </c>
      <c r="E6880" s="16" t="s">
        <v>142</v>
      </c>
      <c r="F6880" s="21">
        <v>44279</v>
      </c>
      <c r="G6880" s="16" t="s">
        <v>75</v>
      </c>
      <c r="H6880" s="26" t="s">
        <v>173</v>
      </c>
      <c r="I6880" s="16" t="s">
        <v>155</v>
      </c>
      <c r="J6880" s="20" t="s">
        <v>148</v>
      </c>
      <c r="L6880" s="16" t="s">
        <v>149</v>
      </c>
      <c r="M6880" s="26" t="s">
        <v>6325</v>
      </c>
      <c r="N6880" s="26" t="s">
        <v>6326</v>
      </c>
      <c r="O6880" s="16" t="s">
        <v>151</v>
      </c>
      <c r="P6880" s="26" t="s">
        <v>1347</v>
      </c>
      <c r="T6880" s="22">
        <v>0</v>
      </c>
      <c r="U6880" s="21">
        <v>44113</v>
      </c>
      <c r="W6880" s="20" t="s">
        <v>43</v>
      </c>
      <c r="X6880" s="16" t="s">
        <v>454</v>
      </c>
      <c r="Z6880" s="25">
        <v>0</v>
      </c>
      <c r="AA6880" s="25">
        <v>0</v>
      </c>
      <c r="AB6880" s="25">
        <v>157594</v>
      </c>
      <c r="AC6880" s="25">
        <v>0</v>
      </c>
      <c r="AD6880" s="25">
        <v>0</v>
      </c>
      <c r="AE6880" s="25">
        <v>0</v>
      </c>
      <c r="AF6880" s="25">
        <v>157594</v>
      </c>
      <c r="AG6880" s="25">
        <v>0</v>
      </c>
      <c r="AH6880" s="25">
        <v>157594</v>
      </c>
      <c r="AI6880" s="16" t="s">
        <v>6327</v>
      </c>
    </row>
    <row r="6881" spans="1:35" x14ac:dyDescent="0.25">
      <c r="A6881" s="17">
        <v>130382</v>
      </c>
      <c r="B6881" s="18">
        <v>1</v>
      </c>
      <c r="C6881" s="16" t="s">
        <v>73</v>
      </c>
      <c r="D6881" s="21">
        <v>43977</v>
      </c>
      <c r="E6881" s="16" t="s">
        <v>75</v>
      </c>
      <c r="F6881" s="21">
        <v>44319</v>
      </c>
      <c r="G6881" s="16" t="s">
        <v>74</v>
      </c>
      <c r="H6881" s="26" t="s">
        <v>320</v>
      </c>
      <c r="I6881" s="16" t="s">
        <v>6328</v>
      </c>
      <c r="J6881" s="20" t="s">
        <v>116</v>
      </c>
      <c r="K6881" s="16" t="s">
        <v>6329</v>
      </c>
      <c r="L6881" s="16" t="s">
        <v>116</v>
      </c>
      <c r="M6881" s="26" t="s">
        <v>6330</v>
      </c>
      <c r="N6881" s="26" t="s">
        <v>6331</v>
      </c>
      <c r="O6881" s="16" t="s">
        <v>188</v>
      </c>
      <c r="P6881" s="26" t="s">
        <v>443</v>
      </c>
      <c r="Q6881" s="26" t="s">
        <v>2343</v>
      </c>
      <c r="R6881" s="16" t="s">
        <v>139</v>
      </c>
      <c r="S6881" s="16" t="s">
        <v>4621</v>
      </c>
      <c r="T6881" s="22">
        <v>1.26</v>
      </c>
      <c r="U6881" s="21">
        <v>44365</v>
      </c>
      <c r="V6881" s="16" t="s">
        <v>1179</v>
      </c>
      <c r="W6881" s="20" t="s">
        <v>43</v>
      </c>
      <c r="X6881" s="16" t="s">
        <v>140</v>
      </c>
      <c r="Z6881" s="25">
        <v>0</v>
      </c>
      <c r="AA6881" s="25">
        <v>0</v>
      </c>
      <c r="AB6881" s="25">
        <v>8610</v>
      </c>
      <c r="AC6881" s="25">
        <v>955200</v>
      </c>
      <c r="AD6881" s="25">
        <v>0</v>
      </c>
      <c r="AE6881" s="25">
        <v>0</v>
      </c>
      <c r="AF6881" s="25">
        <v>8610</v>
      </c>
      <c r="AG6881" s="25">
        <v>955200</v>
      </c>
      <c r="AH6881" s="25">
        <v>963810</v>
      </c>
      <c r="AI6881" s="16" t="s">
        <v>6332</v>
      </c>
    </row>
    <row r="6882" spans="1:35" x14ac:dyDescent="0.25">
      <c r="A6882" s="17">
        <v>130383</v>
      </c>
      <c r="B6882" s="18">
        <v>1</v>
      </c>
      <c r="C6882" s="16" t="s">
        <v>31</v>
      </c>
      <c r="D6882" s="21">
        <v>43977</v>
      </c>
      <c r="E6882" s="16" t="s">
        <v>75</v>
      </c>
      <c r="F6882" s="21">
        <v>44252</v>
      </c>
      <c r="G6882" s="16" t="s">
        <v>74</v>
      </c>
      <c r="H6882" s="26" t="s">
        <v>320</v>
      </c>
      <c r="I6882" s="16" t="s">
        <v>4438</v>
      </c>
      <c r="J6882" s="20" t="s">
        <v>116</v>
      </c>
      <c r="L6882" s="16" t="s">
        <v>116</v>
      </c>
      <c r="M6882" s="26" t="s">
        <v>6333</v>
      </c>
      <c r="N6882" s="26" t="s">
        <v>2343</v>
      </c>
      <c r="O6882" s="16" t="s">
        <v>188</v>
      </c>
      <c r="P6882" s="26" t="s">
        <v>443</v>
      </c>
      <c r="Q6882" s="26" t="s">
        <v>2343</v>
      </c>
      <c r="R6882" s="16" t="s">
        <v>139</v>
      </c>
      <c r="S6882" s="16" t="s">
        <v>84</v>
      </c>
      <c r="T6882" s="22">
        <v>1.02</v>
      </c>
      <c r="U6882" s="21">
        <v>44232</v>
      </c>
      <c r="V6882" s="16" t="s">
        <v>1179</v>
      </c>
      <c r="W6882" s="20" t="s">
        <v>472</v>
      </c>
      <c r="X6882" s="16" t="s">
        <v>140</v>
      </c>
      <c r="Z6882" s="25">
        <v>0</v>
      </c>
      <c r="AA6882" s="25">
        <v>0</v>
      </c>
      <c r="AB6882" s="25">
        <v>196390</v>
      </c>
      <c r="AC6882" s="25">
        <v>791400</v>
      </c>
      <c r="AD6882" s="25">
        <v>0</v>
      </c>
      <c r="AE6882" s="25">
        <v>0</v>
      </c>
      <c r="AF6882" s="25">
        <v>196390</v>
      </c>
      <c r="AG6882" s="25">
        <v>791400</v>
      </c>
      <c r="AH6882" s="25">
        <v>987790</v>
      </c>
      <c r="AI6882" s="16" t="s">
        <v>6334</v>
      </c>
    </row>
    <row r="6883" spans="1:35" x14ac:dyDescent="0.25">
      <c r="A6883" s="17">
        <v>130384</v>
      </c>
      <c r="B6883" s="18">
        <v>1</v>
      </c>
      <c r="C6883" s="16" t="s">
        <v>31</v>
      </c>
      <c r="D6883" s="21">
        <v>43977</v>
      </c>
      <c r="E6883" s="16" t="s">
        <v>75</v>
      </c>
      <c r="F6883" s="21">
        <v>44299</v>
      </c>
      <c r="G6883" s="16" t="s">
        <v>75</v>
      </c>
      <c r="H6883" s="26" t="s">
        <v>209</v>
      </c>
      <c r="I6883" s="16" t="s">
        <v>6335</v>
      </c>
      <c r="J6883" s="20" t="s">
        <v>116</v>
      </c>
      <c r="L6883" s="16" t="s">
        <v>116</v>
      </c>
      <c r="M6883" s="26" t="s">
        <v>6336</v>
      </c>
      <c r="N6883" s="26" t="s">
        <v>2357</v>
      </c>
      <c r="O6883" s="16" t="s">
        <v>188</v>
      </c>
      <c r="P6883" s="26" t="s">
        <v>188</v>
      </c>
      <c r="Q6883" s="26" t="s">
        <v>2357</v>
      </c>
      <c r="T6883" s="22">
        <v>0.3</v>
      </c>
      <c r="U6883" s="21">
        <v>44281</v>
      </c>
      <c r="V6883" s="16" t="s">
        <v>2358</v>
      </c>
      <c r="W6883" s="20" t="s">
        <v>43</v>
      </c>
      <c r="X6883" s="16" t="s">
        <v>78</v>
      </c>
      <c r="Z6883" s="25">
        <v>0</v>
      </c>
      <c r="AA6883" s="25">
        <v>0</v>
      </c>
      <c r="AB6883" s="25">
        <v>0</v>
      </c>
      <c r="AC6883" s="25">
        <v>119500</v>
      </c>
      <c r="AD6883" s="25">
        <v>0</v>
      </c>
      <c r="AE6883" s="25">
        <v>0</v>
      </c>
      <c r="AF6883" s="25">
        <v>0</v>
      </c>
      <c r="AG6883" s="25">
        <v>119500</v>
      </c>
      <c r="AH6883" s="25">
        <v>119500</v>
      </c>
      <c r="AI6883" s="16" t="s">
        <v>6337</v>
      </c>
    </row>
    <row r="6884" spans="1:35" x14ac:dyDescent="0.25">
      <c r="A6884" s="17">
        <v>130385</v>
      </c>
      <c r="B6884" s="18">
        <v>1</v>
      </c>
      <c r="C6884" s="16" t="s">
        <v>31</v>
      </c>
      <c r="D6884" s="21">
        <v>43977</v>
      </c>
      <c r="E6884" s="16" t="s">
        <v>75</v>
      </c>
      <c r="F6884" s="21">
        <v>44356</v>
      </c>
      <c r="G6884" s="16" t="s">
        <v>142</v>
      </c>
      <c r="H6884" s="26" t="s">
        <v>417</v>
      </c>
      <c r="I6884" s="16" t="s">
        <v>9337</v>
      </c>
      <c r="J6884" s="20" t="s">
        <v>116</v>
      </c>
      <c r="L6884" s="16" t="s">
        <v>116</v>
      </c>
      <c r="M6884" s="26" t="s">
        <v>9336</v>
      </c>
      <c r="N6884" s="26" t="s">
        <v>4012</v>
      </c>
      <c r="O6884" s="16" t="s">
        <v>188</v>
      </c>
      <c r="P6884" s="26" t="s">
        <v>188</v>
      </c>
      <c r="Q6884" s="26" t="s">
        <v>4012</v>
      </c>
      <c r="T6884" s="22">
        <v>5.77</v>
      </c>
      <c r="U6884" s="21">
        <v>44323</v>
      </c>
      <c r="V6884" s="16" t="s">
        <v>2358</v>
      </c>
      <c r="W6884" s="20" t="s">
        <v>43</v>
      </c>
      <c r="X6884" s="16" t="s">
        <v>78</v>
      </c>
      <c r="Z6884" s="24" t="s">
        <v>32</v>
      </c>
      <c r="AA6884" s="24" t="s">
        <v>32</v>
      </c>
      <c r="AB6884" s="24" t="s">
        <v>32</v>
      </c>
      <c r="AC6884" s="24" t="s">
        <v>32</v>
      </c>
      <c r="AD6884" s="24" t="s">
        <v>32</v>
      </c>
      <c r="AE6884" s="24" t="s">
        <v>32</v>
      </c>
      <c r="AF6884" s="24" t="s">
        <v>32</v>
      </c>
      <c r="AG6884" s="24" t="s">
        <v>32</v>
      </c>
      <c r="AH6884" s="24" t="s">
        <v>32</v>
      </c>
      <c r="AI6884" s="16" t="s">
        <v>9335</v>
      </c>
    </row>
    <row r="6885" spans="1:35" x14ac:dyDescent="0.25">
      <c r="A6885" s="17">
        <v>130386</v>
      </c>
      <c r="B6885" s="18">
        <v>1</v>
      </c>
      <c r="C6885" s="16" t="s">
        <v>73</v>
      </c>
      <c r="D6885" s="21">
        <v>43977</v>
      </c>
      <c r="E6885" s="16" t="s">
        <v>75</v>
      </c>
      <c r="F6885" s="21">
        <v>44274</v>
      </c>
      <c r="G6885" s="16" t="s">
        <v>75</v>
      </c>
      <c r="H6885" s="26" t="s">
        <v>196</v>
      </c>
      <c r="I6885" s="16" t="s">
        <v>1767</v>
      </c>
      <c r="J6885" s="20" t="s">
        <v>116</v>
      </c>
      <c r="L6885" s="16" t="s">
        <v>116</v>
      </c>
      <c r="M6885" s="26" t="s">
        <v>9334</v>
      </c>
      <c r="N6885" s="26" t="s">
        <v>2357</v>
      </c>
      <c r="O6885" s="16" t="s">
        <v>188</v>
      </c>
      <c r="P6885" s="26" t="s">
        <v>443</v>
      </c>
      <c r="Q6885" s="26" t="s">
        <v>2357</v>
      </c>
      <c r="R6885" s="16" t="s">
        <v>139</v>
      </c>
      <c r="S6885" s="16" t="s">
        <v>4621</v>
      </c>
      <c r="T6885" s="22">
        <v>7.29</v>
      </c>
      <c r="U6885" s="21">
        <v>44603</v>
      </c>
      <c r="V6885" s="16" t="s">
        <v>2358</v>
      </c>
      <c r="W6885" s="20" t="s">
        <v>43</v>
      </c>
      <c r="X6885" s="16" t="s">
        <v>78</v>
      </c>
      <c r="Z6885" s="24" t="s">
        <v>32</v>
      </c>
      <c r="AA6885" s="24" t="s">
        <v>32</v>
      </c>
      <c r="AB6885" s="24" t="s">
        <v>32</v>
      </c>
      <c r="AC6885" s="24" t="s">
        <v>32</v>
      </c>
      <c r="AD6885" s="24" t="s">
        <v>32</v>
      </c>
      <c r="AE6885" s="24" t="s">
        <v>32</v>
      </c>
      <c r="AF6885" s="24" t="s">
        <v>32</v>
      </c>
      <c r="AG6885" s="24" t="s">
        <v>32</v>
      </c>
      <c r="AH6885" s="24" t="s">
        <v>32</v>
      </c>
      <c r="AI6885" s="16" t="s">
        <v>9333</v>
      </c>
    </row>
    <row r="6886" spans="1:35" x14ac:dyDescent="0.25">
      <c r="A6886" s="17">
        <v>130387</v>
      </c>
      <c r="B6886" s="18">
        <v>1</v>
      </c>
      <c r="C6886" s="16" t="s">
        <v>73</v>
      </c>
      <c r="D6886" s="21">
        <v>43977</v>
      </c>
      <c r="E6886" s="16" t="s">
        <v>75</v>
      </c>
      <c r="F6886" s="21">
        <v>44306</v>
      </c>
      <c r="G6886" s="16" t="s">
        <v>74</v>
      </c>
      <c r="H6886" s="26" t="s">
        <v>643</v>
      </c>
      <c r="I6886" s="16" t="s">
        <v>468</v>
      </c>
      <c r="J6886" s="20" t="s">
        <v>116</v>
      </c>
      <c r="L6886" s="16" t="s">
        <v>116</v>
      </c>
      <c r="M6886" s="26" t="s">
        <v>6338</v>
      </c>
      <c r="N6886" s="26" t="s">
        <v>5216</v>
      </c>
      <c r="O6886" s="16" t="s">
        <v>188</v>
      </c>
      <c r="P6886" s="26" t="s">
        <v>443</v>
      </c>
      <c r="Q6886" s="26" t="s">
        <v>5216</v>
      </c>
      <c r="R6886" s="16" t="s">
        <v>139</v>
      </c>
      <c r="S6886" s="16" t="s">
        <v>4621</v>
      </c>
      <c r="T6886" s="22">
        <v>5.29</v>
      </c>
      <c r="U6886" s="21">
        <v>44365</v>
      </c>
      <c r="V6886" s="16" t="s">
        <v>1179</v>
      </c>
      <c r="W6886" s="20" t="s">
        <v>472</v>
      </c>
      <c r="X6886" s="16" t="s">
        <v>140</v>
      </c>
      <c r="Z6886" s="25">
        <v>0</v>
      </c>
      <c r="AA6886" s="25">
        <v>0</v>
      </c>
      <c r="AB6886" s="25">
        <v>73900</v>
      </c>
      <c r="AC6886" s="25">
        <v>2716600</v>
      </c>
      <c r="AD6886" s="25">
        <v>0</v>
      </c>
      <c r="AE6886" s="25">
        <v>0</v>
      </c>
      <c r="AF6886" s="25">
        <v>73900</v>
      </c>
      <c r="AG6886" s="25">
        <v>2716600</v>
      </c>
      <c r="AH6886" s="25">
        <v>2790500</v>
      </c>
      <c r="AI6886" s="16" t="s">
        <v>6339</v>
      </c>
    </row>
    <row r="6887" spans="1:35" x14ac:dyDescent="0.25">
      <c r="A6887" s="17">
        <v>130388</v>
      </c>
      <c r="B6887" s="18">
        <v>1</v>
      </c>
      <c r="C6887" s="16" t="s">
        <v>73</v>
      </c>
      <c r="D6887" s="21">
        <v>43977</v>
      </c>
      <c r="E6887" s="16" t="s">
        <v>75</v>
      </c>
      <c r="F6887" s="21">
        <v>44306</v>
      </c>
      <c r="G6887" s="16" t="s">
        <v>75</v>
      </c>
      <c r="H6887" s="26" t="s">
        <v>158</v>
      </c>
      <c r="I6887" s="16" t="s">
        <v>3988</v>
      </c>
      <c r="J6887" s="20" t="s">
        <v>116</v>
      </c>
      <c r="L6887" s="16" t="s">
        <v>116</v>
      </c>
      <c r="M6887" s="26" t="s">
        <v>9332</v>
      </c>
      <c r="N6887" s="26" t="s">
        <v>2587</v>
      </c>
      <c r="O6887" s="16" t="s">
        <v>188</v>
      </c>
      <c r="P6887" s="26" t="s">
        <v>443</v>
      </c>
      <c r="Q6887" s="26" t="s">
        <v>2587</v>
      </c>
      <c r="R6887" s="16" t="s">
        <v>139</v>
      </c>
      <c r="S6887" s="16" t="s">
        <v>4621</v>
      </c>
      <c r="T6887" s="22">
        <v>5.19</v>
      </c>
      <c r="U6887" s="21">
        <v>44596</v>
      </c>
      <c r="V6887" s="16" t="s">
        <v>1179</v>
      </c>
      <c r="W6887" s="20" t="s">
        <v>43</v>
      </c>
      <c r="X6887" s="16" t="s">
        <v>511</v>
      </c>
      <c r="Z6887" s="24" t="s">
        <v>32</v>
      </c>
      <c r="AA6887" s="24" t="s">
        <v>32</v>
      </c>
      <c r="AB6887" s="24" t="s">
        <v>32</v>
      </c>
      <c r="AC6887" s="24" t="s">
        <v>32</v>
      </c>
      <c r="AD6887" s="24" t="s">
        <v>32</v>
      </c>
      <c r="AE6887" s="24" t="s">
        <v>32</v>
      </c>
      <c r="AF6887" s="24" t="s">
        <v>32</v>
      </c>
      <c r="AG6887" s="24" t="s">
        <v>32</v>
      </c>
      <c r="AH6887" s="24" t="s">
        <v>32</v>
      </c>
      <c r="AI6887" s="16" t="s">
        <v>9331</v>
      </c>
    </row>
    <row r="6888" spans="1:35" x14ac:dyDescent="0.25">
      <c r="A6888" s="17">
        <v>130389</v>
      </c>
      <c r="B6888" s="18">
        <v>1</v>
      </c>
      <c r="C6888" s="16" t="s">
        <v>73</v>
      </c>
      <c r="D6888" s="21">
        <v>43977</v>
      </c>
      <c r="E6888" s="16" t="s">
        <v>75</v>
      </c>
      <c r="F6888" s="21">
        <v>44005</v>
      </c>
      <c r="G6888" s="16" t="s">
        <v>75</v>
      </c>
      <c r="H6888" s="26" t="s">
        <v>394</v>
      </c>
      <c r="I6888" s="16" t="s">
        <v>446</v>
      </c>
      <c r="J6888" s="20" t="s">
        <v>116</v>
      </c>
      <c r="L6888" s="16" t="s">
        <v>116</v>
      </c>
      <c r="M6888" s="26" t="s">
        <v>9330</v>
      </c>
      <c r="N6888" s="26" t="s">
        <v>2587</v>
      </c>
      <c r="O6888" s="16" t="s">
        <v>188</v>
      </c>
      <c r="P6888" s="26" t="s">
        <v>188</v>
      </c>
      <c r="Q6888" s="26" t="s">
        <v>2587</v>
      </c>
      <c r="R6888" s="16" t="s">
        <v>139</v>
      </c>
      <c r="S6888" s="16" t="s">
        <v>4621</v>
      </c>
      <c r="T6888" s="22">
        <v>5.23</v>
      </c>
      <c r="V6888" s="16" t="s">
        <v>1179</v>
      </c>
      <c r="W6888" s="20" t="s">
        <v>472</v>
      </c>
      <c r="X6888" s="16" t="s">
        <v>140</v>
      </c>
      <c r="Z6888" s="24" t="s">
        <v>32</v>
      </c>
      <c r="AA6888" s="24" t="s">
        <v>32</v>
      </c>
      <c r="AB6888" s="24" t="s">
        <v>32</v>
      </c>
      <c r="AC6888" s="24" t="s">
        <v>32</v>
      </c>
      <c r="AD6888" s="24" t="s">
        <v>32</v>
      </c>
      <c r="AE6888" s="24" t="s">
        <v>32</v>
      </c>
      <c r="AF6888" s="24" t="s">
        <v>32</v>
      </c>
      <c r="AG6888" s="24" t="s">
        <v>32</v>
      </c>
      <c r="AH6888" s="24" t="s">
        <v>32</v>
      </c>
    </row>
    <row r="6889" spans="1:35" x14ac:dyDescent="0.25">
      <c r="A6889" s="17">
        <v>130390</v>
      </c>
      <c r="B6889" s="18">
        <v>1</v>
      </c>
      <c r="C6889" s="16" t="s">
        <v>73</v>
      </c>
      <c r="D6889" s="21">
        <v>43977</v>
      </c>
      <c r="E6889" s="16" t="s">
        <v>75</v>
      </c>
      <c r="F6889" s="21">
        <v>44006</v>
      </c>
      <c r="G6889" s="16" t="s">
        <v>75</v>
      </c>
      <c r="H6889" s="26" t="s">
        <v>146</v>
      </c>
      <c r="I6889" s="16" t="s">
        <v>669</v>
      </c>
      <c r="J6889" s="20" t="s">
        <v>116</v>
      </c>
      <c r="L6889" s="16" t="s">
        <v>116</v>
      </c>
      <c r="M6889" s="26" t="s">
        <v>9329</v>
      </c>
      <c r="N6889" s="26" t="s">
        <v>2587</v>
      </c>
      <c r="O6889" s="16" t="s">
        <v>188</v>
      </c>
      <c r="P6889" s="26" t="s">
        <v>188</v>
      </c>
      <c r="Q6889" s="26" t="s">
        <v>2587</v>
      </c>
      <c r="R6889" s="16" t="s">
        <v>139</v>
      </c>
      <c r="S6889" s="16" t="s">
        <v>4621</v>
      </c>
      <c r="T6889" s="22">
        <v>5.0199999999999996</v>
      </c>
      <c r="V6889" s="16" t="s">
        <v>1179</v>
      </c>
      <c r="W6889" s="20" t="s">
        <v>472</v>
      </c>
      <c r="X6889" s="16" t="s">
        <v>140</v>
      </c>
      <c r="Z6889" s="24" t="s">
        <v>32</v>
      </c>
      <c r="AA6889" s="24" t="s">
        <v>32</v>
      </c>
      <c r="AB6889" s="24" t="s">
        <v>32</v>
      </c>
      <c r="AC6889" s="24" t="s">
        <v>32</v>
      </c>
      <c r="AD6889" s="24" t="s">
        <v>32</v>
      </c>
      <c r="AE6889" s="24" t="s">
        <v>32</v>
      </c>
      <c r="AF6889" s="24" t="s">
        <v>32</v>
      </c>
      <c r="AG6889" s="24" t="s">
        <v>32</v>
      </c>
      <c r="AH6889" s="24" t="s">
        <v>32</v>
      </c>
    </row>
    <row r="6890" spans="1:35" x14ac:dyDescent="0.25">
      <c r="A6890" s="17">
        <v>130392</v>
      </c>
      <c r="B6890" s="18">
        <v>3</v>
      </c>
      <c r="C6890" s="16" t="s">
        <v>47</v>
      </c>
      <c r="D6890" s="21">
        <v>43978</v>
      </c>
      <c r="E6890" s="16" t="s">
        <v>33</v>
      </c>
      <c r="F6890" s="21">
        <v>44183</v>
      </c>
      <c r="G6890" s="16" t="s">
        <v>33</v>
      </c>
      <c r="H6890" s="26" t="s">
        <v>425</v>
      </c>
      <c r="I6890" s="16" t="s">
        <v>6340</v>
      </c>
      <c r="K6890" s="16" t="s">
        <v>6341</v>
      </c>
      <c r="L6890" s="16" t="s">
        <v>37</v>
      </c>
      <c r="M6890" s="26" t="s">
        <v>6342</v>
      </c>
      <c r="O6890" s="16" t="s">
        <v>1149</v>
      </c>
      <c r="P6890" s="26" t="s">
        <v>188</v>
      </c>
      <c r="T6890" s="22">
        <v>0.72599999999999998</v>
      </c>
      <c r="W6890" s="20" t="s">
        <v>43</v>
      </c>
      <c r="X6890" s="16" t="s">
        <v>44</v>
      </c>
      <c r="Z6890" s="25">
        <v>0</v>
      </c>
      <c r="AA6890" s="25">
        <v>0</v>
      </c>
      <c r="AB6890" s="25">
        <v>0</v>
      </c>
      <c r="AC6890" s="25">
        <v>137868.96</v>
      </c>
      <c r="AD6890" s="25">
        <v>0</v>
      </c>
      <c r="AE6890" s="25">
        <v>0</v>
      </c>
      <c r="AF6890" s="25">
        <v>0</v>
      </c>
      <c r="AG6890" s="25">
        <v>137868.96</v>
      </c>
      <c r="AH6890" s="25">
        <v>137868.96</v>
      </c>
      <c r="AI6890" s="16" t="s">
        <v>6343</v>
      </c>
    </row>
    <row r="6891" spans="1:35" x14ac:dyDescent="0.25">
      <c r="A6891" s="17">
        <v>130393</v>
      </c>
      <c r="B6891" s="18">
        <v>3</v>
      </c>
      <c r="C6891" s="16" t="s">
        <v>47</v>
      </c>
      <c r="D6891" s="21">
        <v>43978</v>
      </c>
      <c r="E6891" s="16" t="s">
        <v>33</v>
      </c>
      <c r="F6891" s="21">
        <v>44183</v>
      </c>
      <c r="G6891" s="16" t="s">
        <v>33</v>
      </c>
      <c r="H6891" s="26" t="s">
        <v>425</v>
      </c>
      <c r="I6891" s="16" t="s">
        <v>6344</v>
      </c>
      <c r="K6891" s="16" t="s">
        <v>6345</v>
      </c>
      <c r="L6891" s="16" t="s">
        <v>37</v>
      </c>
      <c r="M6891" s="26" t="s">
        <v>6346</v>
      </c>
      <c r="O6891" s="16" t="s">
        <v>1149</v>
      </c>
      <c r="P6891" s="26" t="s">
        <v>188</v>
      </c>
      <c r="T6891" s="22">
        <v>3.9470000000000001</v>
      </c>
      <c r="W6891" s="20" t="s">
        <v>43</v>
      </c>
      <c r="X6891" s="16" t="s">
        <v>44</v>
      </c>
      <c r="Z6891" s="25">
        <v>0</v>
      </c>
      <c r="AA6891" s="25">
        <v>0</v>
      </c>
      <c r="AB6891" s="25">
        <v>0</v>
      </c>
      <c r="AC6891" s="25">
        <v>137681.89000000001</v>
      </c>
      <c r="AD6891" s="25">
        <v>0</v>
      </c>
      <c r="AE6891" s="25">
        <v>0</v>
      </c>
      <c r="AF6891" s="25">
        <v>0</v>
      </c>
      <c r="AG6891" s="25">
        <v>137681.89000000001</v>
      </c>
      <c r="AH6891" s="25">
        <v>137681.89000000001</v>
      </c>
      <c r="AI6891" s="16" t="s">
        <v>6347</v>
      </c>
    </row>
    <row r="6892" spans="1:35" x14ac:dyDescent="0.25">
      <c r="A6892" s="17">
        <v>130394</v>
      </c>
      <c r="B6892" s="18">
        <v>3</v>
      </c>
      <c r="C6892" s="16" t="s">
        <v>47</v>
      </c>
      <c r="D6892" s="21">
        <v>43978</v>
      </c>
      <c r="E6892" s="16" t="s">
        <v>33</v>
      </c>
      <c r="F6892" s="21">
        <v>44183</v>
      </c>
      <c r="G6892" s="16" t="s">
        <v>33</v>
      </c>
      <c r="H6892" s="26" t="s">
        <v>425</v>
      </c>
      <c r="I6892" s="16" t="s">
        <v>6348</v>
      </c>
      <c r="K6892" s="16" t="s">
        <v>6349</v>
      </c>
      <c r="L6892" s="16" t="s">
        <v>37</v>
      </c>
      <c r="M6892" s="26" t="s">
        <v>6350</v>
      </c>
      <c r="O6892" s="16" t="s">
        <v>1149</v>
      </c>
      <c r="P6892" s="26" t="s">
        <v>188</v>
      </c>
      <c r="T6892" s="22">
        <v>3.4009999999999998</v>
      </c>
      <c r="W6892" s="20" t="s">
        <v>43</v>
      </c>
      <c r="X6892" s="16" t="s">
        <v>44</v>
      </c>
      <c r="Z6892" s="25">
        <v>0</v>
      </c>
      <c r="AA6892" s="25">
        <v>0</v>
      </c>
      <c r="AB6892" s="25">
        <v>0</v>
      </c>
      <c r="AC6892" s="25">
        <v>125781.98</v>
      </c>
      <c r="AD6892" s="25">
        <v>0</v>
      </c>
      <c r="AE6892" s="25">
        <v>0</v>
      </c>
      <c r="AF6892" s="25">
        <v>0</v>
      </c>
      <c r="AG6892" s="25">
        <v>125781.98</v>
      </c>
      <c r="AH6892" s="25">
        <v>125781.98</v>
      </c>
      <c r="AI6892" s="16" t="s">
        <v>6351</v>
      </c>
    </row>
    <row r="6893" spans="1:35" x14ac:dyDescent="0.25">
      <c r="A6893" s="17">
        <v>130396</v>
      </c>
      <c r="B6893" s="18">
        <v>1</v>
      </c>
      <c r="C6893" s="16" t="s">
        <v>73</v>
      </c>
      <c r="D6893" s="21">
        <v>43978</v>
      </c>
      <c r="E6893" s="16" t="s">
        <v>75</v>
      </c>
      <c r="F6893" s="21">
        <v>43978</v>
      </c>
      <c r="G6893" s="16" t="s">
        <v>75</v>
      </c>
      <c r="H6893" s="26" t="s">
        <v>238</v>
      </c>
      <c r="I6893" s="16" t="s">
        <v>491</v>
      </c>
      <c r="J6893" s="20" t="s">
        <v>116</v>
      </c>
      <c r="L6893" s="16" t="s">
        <v>116</v>
      </c>
      <c r="M6893" s="26" t="s">
        <v>9328</v>
      </c>
      <c r="N6893" s="26" t="s">
        <v>2357</v>
      </c>
      <c r="O6893" s="16" t="s">
        <v>188</v>
      </c>
      <c r="P6893" s="26" t="s">
        <v>188</v>
      </c>
      <c r="Q6893" s="26" t="s">
        <v>2357</v>
      </c>
      <c r="R6893" s="16" t="s">
        <v>139</v>
      </c>
      <c r="S6893" s="16" t="s">
        <v>4621</v>
      </c>
      <c r="T6893" s="22">
        <v>4.76</v>
      </c>
      <c r="V6893" s="16" t="s">
        <v>2358</v>
      </c>
      <c r="W6893" s="20" t="s">
        <v>43</v>
      </c>
      <c r="X6893" s="16" t="s">
        <v>78</v>
      </c>
      <c r="Z6893" s="24" t="s">
        <v>32</v>
      </c>
      <c r="AA6893" s="24" t="s">
        <v>32</v>
      </c>
      <c r="AB6893" s="24" t="s">
        <v>32</v>
      </c>
      <c r="AC6893" s="24" t="s">
        <v>32</v>
      </c>
      <c r="AD6893" s="24" t="s">
        <v>32</v>
      </c>
      <c r="AE6893" s="24" t="s">
        <v>32</v>
      </c>
      <c r="AF6893" s="24" t="s">
        <v>32</v>
      </c>
      <c r="AG6893" s="24" t="s">
        <v>32</v>
      </c>
      <c r="AH6893" s="24" t="s">
        <v>32</v>
      </c>
    </row>
    <row r="6894" spans="1:35" x14ac:dyDescent="0.25">
      <c r="A6894" s="17">
        <v>130397</v>
      </c>
      <c r="B6894" s="18">
        <v>1</v>
      </c>
      <c r="C6894" s="16" t="s">
        <v>73</v>
      </c>
      <c r="D6894" s="21">
        <v>43978</v>
      </c>
      <c r="E6894" s="16" t="s">
        <v>75</v>
      </c>
      <c r="F6894" s="21">
        <v>43978</v>
      </c>
      <c r="G6894" s="16" t="s">
        <v>75</v>
      </c>
      <c r="H6894" s="26" t="s">
        <v>791</v>
      </c>
      <c r="I6894" s="16" t="s">
        <v>2170</v>
      </c>
      <c r="J6894" s="20" t="s">
        <v>116</v>
      </c>
      <c r="L6894" s="16" t="s">
        <v>116</v>
      </c>
      <c r="M6894" s="26" t="s">
        <v>9327</v>
      </c>
      <c r="N6894" s="26" t="s">
        <v>2357</v>
      </c>
      <c r="O6894" s="16" t="s">
        <v>188</v>
      </c>
      <c r="P6894" s="26" t="s">
        <v>188</v>
      </c>
      <c r="Q6894" s="26" t="s">
        <v>2357</v>
      </c>
      <c r="R6894" s="16" t="s">
        <v>139</v>
      </c>
      <c r="S6894" s="16" t="s">
        <v>4621</v>
      </c>
      <c r="T6894" s="22">
        <v>7.6</v>
      </c>
      <c r="V6894" s="16" t="s">
        <v>2358</v>
      </c>
      <c r="W6894" s="20" t="s">
        <v>43</v>
      </c>
      <c r="X6894" s="16" t="s">
        <v>78</v>
      </c>
      <c r="Z6894" s="24" t="s">
        <v>32</v>
      </c>
      <c r="AA6894" s="24" t="s">
        <v>32</v>
      </c>
      <c r="AB6894" s="24" t="s">
        <v>32</v>
      </c>
      <c r="AC6894" s="24" t="s">
        <v>32</v>
      </c>
      <c r="AD6894" s="24" t="s">
        <v>32</v>
      </c>
      <c r="AE6894" s="24" t="s">
        <v>32</v>
      </c>
      <c r="AF6894" s="24" t="s">
        <v>32</v>
      </c>
      <c r="AG6894" s="24" t="s">
        <v>32</v>
      </c>
      <c r="AH6894" s="24" t="s">
        <v>32</v>
      </c>
    </row>
    <row r="6895" spans="1:35" x14ac:dyDescent="0.25">
      <c r="A6895" s="17">
        <v>130398</v>
      </c>
      <c r="B6895" s="18">
        <v>1</v>
      </c>
      <c r="C6895" s="16" t="s">
        <v>73</v>
      </c>
      <c r="D6895" s="21">
        <v>43978</v>
      </c>
      <c r="E6895" s="16" t="s">
        <v>75</v>
      </c>
      <c r="F6895" s="21">
        <v>43978</v>
      </c>
      <c r="G6895" s="16" t="s">
        <v>75</v>
      </c>
      <c r="H6895" s="26" t="s">
        <v>232</v>
      </c>
      <c r="I6895" s="16" t="s">
        <v>614</v>
      </c>
      <c r="J6895" s="20" t="s">
        <v>116</v>
      </c>
      <c r="L6895" s="16" t="s">
        <v>116</v>
      </c>
      <c r="M6895" s="26" t="s">
        <v>9326</v>
      </c>
      <c r="N6895" s="26" t="s">
        <v>5212</v>
      </c>
      <c r="O6895" s="16" t="s">
        <v>188</v>
      </c>
      <c r="P6895" s="26" t="s">
        <v>188</v>
      </c>
      <c r="Q6895" s="26" t="s">
        <v>5212</v>
      </c>
      <c r="R6895" s="16" t="s">
        <v>139</v>
      </c>
      <c r="S6895" s="16" t="s">
        <v>4621</v>
      </c>
      <c r="T6895" s="22">
        <v>9.64</v>
      </c>
      <c r="V6895" s="16" t="s">
        <v>2358</v>
      </c>
      <c r="W6895" s="20" t="s">
        <v>43</v>
      </c>
      <c r="X6895" s="16" t="s">
        <v>78</v>
      </c>
      <c r="Z6895" s="24" t="s">
        <v>32</v>
      </c>
      <c r="AA6895" s="24" t="s">
        <v>32</v>
      </c>
      <c r="AB6895" s="24" t="s">
        <v>32</v>
      </c>
      <c r="AC6895" s="24" t="s">
        <v>32</v>
      </c>
      <c r="AD6895" s="24" t="s">
        <v>32</v>
      </c>
      <c r="AE6895" s="24" t="s">
        <v>32</v>
      </c>
      <c r="AF6895" s="24" t="s">
        <v>32</v>
      </c>
      <c r="AG6895" s="24" t="s">
        <v>32</v>
      </c>
      <c r="AH6895" s="24" t="s">
        <v>32</v>
      </c>
    </row>
    <row r="6896" spans="1:35" x14ac:dyDescent="0.25">
      <c r="A6896" s="17">
        <v>130399</v>
      </c>
      <c r="B6896" s="18">
        <v>1</v>
      </c>
      <c r="C6896" s="16" t="s">
        <v>73</v>
      </c>
      <c r="D6896" s="21">
        <v>43978</v>
      </c>
      <c r="E6896" s="16" t="s">
        <v>75</v>
      </c>
      <c r="F6896" s="21">
        <v>43978</v>
      </c>
      <c r="G6896" s="16" t="s">
        <v>75</v>
      </c>
      <c r="H6896" s="26" t="s">
        <v>643</v>
      </c>
      <c r="I6896" s="16" t="s">
        <v>2918</v>
      </c>
      <c r="J6896" s="20" t="s">
        <v>116</v>
      </c>
      <c r="L6896" s="16" t="s">
        <v>116</v>
      </c>
      <c r="M6896" s="26" t="s">
        <v>9325</v>
      </c>
      <c r="N6896" s="26" t="s">
        <v>2357</v>
      </c>
      <c r="O6896" s="16" t="s">
        <v>188</v>
      </c>
      <c r="P6896" s="26" t="s">
        <v>188</v>
      </c>
      <c r="Q6896" s="26" t="s">
        <v>2357</v>
      </c>
      <c r="R6896" s="16" t="s">
        <v>139</v>
      </c>
      <c r="S6896" s="16" t="s">
        <v>4621</v>
      </c>
      <c r="T6896" s="22">
        <v>9.5399999999999991</v>
      </c>
      <c r="V6896" s="16" t="s">
        <v>2358</v>
      </c>
      <c r="W6896" s="20" t="s">
        <v>43</v>
      </c>
      <c r="X6896" s="16" t="s">
        <v>78</v>
      </c>
      <c r="Z6896" s="24" t="s">
        <v>32</v>
      </c>
      <c r="AA6896" s="24" t="s">
        <v>32</v>
      </c>
      <c r="AB6896" s="24" t="s">
        <v>32</v>
      </c>
      <c r="AC6896" s="24" t="s">
        <v>32</v>
      </c>
      <c r="AD6896" s="24" t="s">
        <v>32</v>
      </c>
      <c r="AE6896" s="24" t="s">
        <v>32</v>
      </c>
      <c r="AF6896" s="24" t="s">
        <v>32</v>
      </c>
      <c r="AG6896" s="24" t="s">
        <v>32</v>
      </c>
      <c r="AH6896" s="24" t="s">
        <v>32</v>
      </c>
    </row>
    <row r="6897" spans="1:34" x14ac:dyDescent="0.25">
      <c r="A6897" s="17">
        <v>130400</v>
      </c>
      <c r="B6897" s="18">
        <v>1</v>
      </c>
      <c r="C6897" s="16" t="s">
        <v>73</v>
      </c>
      <c r="D6897" s="21">
        <v>43978</v>
      </c>
      <c r="E6897" s="16" t="s">
        <v>75</v>
      </c>
      <c r="F6897" s="21">
        <v>44005</v>
      </c>
      <c r="G6897" s="16" t="s">
        <v>75</v>
      </c>
      <c r="H6897" s="26" t="s">
        <v>643</v>
      </c>
      <c r="I6897" s="16" t="s">
        <v>9298</v>
      </c>
      <c r="J6897" s="20" t="s">
        <v>116</v>
      </c>
      <c r="L6897" s="16" t="s">
        <v>116</v>
      </c>
      <c r="M6897" s="26" t="s">
        <v>9324</v>
      </c>
      <c r="N6897" s="26" t="s">
        <v>2357</v>
      </c>
      <c r="O6897" s="16" t="s">
        <v>188</v>
      </c>
      <c r="P6897" s="26" t="s">
        <v>188</v>
      </c>
      <c r="Q6897" s="26" t="s">
        <v>2357</v>
      </c>
      <c r="R6897" s="16" t="s">
        <v>139</v>
      </c>
      <c r="S6897" s="16" t="s">
        <v>4621</v>
      </c>
      <c r="T6897" s="22">
        <v>6.57</v>
      </c>
      <c r="V6897" s="16" t="s">
        <v>2358</v>
      </c>
      <c r="W6897" s="20" t="s">
        <v>43</v>
      </c>
      <c r="X6897" s="16" t="s">
        <v>78</v>
      </c>
      <c r="Z6897" s="24" t="s">
        <v>32</v>
      </c>
      <c r="AA6897" s="24" t="s">
        <v>32</v>
      </c>
      <c r="AB6897" s="24" t="s">
        <v>32</v>
      </c>
      <c r="AC6897" s="24" t="s">
        <v>32</v>
      </c>
      <c r="AD6897" s="24" t="s">
        <v>32</v>
      </c>
      <c r="AE6897" s="24" t="s">
        <v>32</v>
      </c>
      <c r="AF6897" s="24" t="s">
        <v>32</v>
      </c>
      <c r="AG6897" s="24" t="s">
        <v>32</v>
      </c>
      <c r="AH6897" s="24" t="s">
        <v>32</v>
      </c>
    </row>
    <row r="6898" spans="1:34" x14ac:dyDescent="0.25">
      <c r="A6898" s="17">
        <v>130401</v>
      </c>
      <c r="B6898" s="18">
        <v>1</v>
      </c>
      <c r="C6898" s="16" t="s">
        <v>73</v>
      </c>
      <c r="D6898" s="21">
        <v>43978</v>
      </c>
      <c r="E6898" s="16" t="s">
        <v>75</v>
      </c>
      <c r="F6898" s="21">
        <v>43978</v>
      </c>
      <c r="G6898" s="16" t="s">
        <v>75</v>
      </c>
      <c r="H6898" s="26" t="s">
        <v>196</v>
      </c>
      <c r="I6898" s="16" t="s">
        <v>2125</v>
      </c>
      <c r="J6898" s="20" t="s">
        <v>116</v>
      </c>
      <c r="L6898" s="16" t="s">
        <v>116</v>
      </c>
      <c r="M6898" s="26" t="s">
        <v>9323</v>
      </c>
      <c r="N6898" s="26" t="s">
        <v>2357</v>
      </c>
      <c r="O6898" s="16" t="s">
        <v>188</v>
      </c>
      <c r="P6898" s="26" t="s">
        <v>188</v>
      </c>
      <c r="Q6898" s="26" t="s">
        <v>2357</v>
      </c>
      <c r="R6898" s="16" t="s">
        <v>139</v>
      </c>
      <c r="S6898" s="16" t="s">
        <v>4621</v>
      </c>
      <c r="T6898" s="22">
        <v>7.1</v>
      </c>
      <c r="V6898" s="16" t="s">
        <v>2358</v>
      </c>
      <c r="W6898" s="20" t="s">
        <v>43</v>
      </c>
      <c r="X6898" s="16" t="s">
        <v>78</v>
      </c>
      <c r="Z6898" s="24" t="s">
        <v>32</v>
      </c>
      <c r="AA6898" s="24" t="s">
        <v>32</v>
      </c>
      <c r="AB6898" s="24" t="s">
        <v>32</v>
      </c>
      <c r="AC6898" s="24" t="s">
        <v>32</v>
      </c>
      <c r="AD6898" s="24" t="s">
        <v>32</v>
      </c>
      <c r="AE6898" s="24" t="s">
        <v>32</v>
      </c>
      <c r="AF6898" s="24" t="s">
        <v>32</v>
      </c>
      <c r="AG6898" s="24" t="s">
        <v>32</v>
      </c>
      <c r="AH6898" s="24" t="s">
        <v>32</v>
      </c>
    </row>
    <row r="6899" spans="1:34" x14ac:dyDescent="0.25">
      <c r="A6899" s="17">
        <v>130402</v>
      </c>
      <c r="B6899" s="18">
        <v>1</v>
      </c>
      <c r="C6899" s="16" t="s">
        <v>73</v>
      </c>
      <c r="D6899" s="21">
        <v>43978</v>
      </c>
      <c r="E6899" s="16" t="s">
        <v>75</v>
      </c>
      <c r="F6899" s="21">
        <v>44333</v>
      </c>
      <c r="G6899" s="16" t="s">
        <v>75</v>
      </c>
      <c r="H6899" s="26" t="s">
        <v>9322</v>
      </c>
      <c r="I6899" s="16" t="s">
        <v>4370</v>
      </c>
      <c r="J6899" s="20" t="s">
        <v>116</v>
      </c>
      <c r="L6899" s="16" t="s">
        <v>116</v>
      </c>
      <c r="M6899" s="26" t="s">
        <v>9321</v>
      </c>
      <c r="N6899" s="26" t="s">
        <v>2587</v>
      </c>
      <c r="O6899" s="16" t="s">
        <v>188</v>
      </c>
      <c r="P6899" s="26" t="s">
        <v>188</v>
      </c>
      <c r="Q6899" s="26" t="s">
        <v>2587</v>
      </c>
      <c r="R6899" s="16" t="s">
        <v>139</v>
      </c>
      <c r="S6899" s="16" t="s">
        <v>4621</v>
      </c>
      <c r="T6899" s="22">
        <v>6.18</v>
      </c>
      <c r="V6899" s="16" t="s">
        <v>1179</v>
      </c>
      <c r="W6899" s="20" t="s">
        <v>43</v>
      </c>
      <c r="X6899" s="16" t="s">
        <v>78</v>
      </c>
      <c r="Z6899" s="24" t="s">
        <v>32</v>
      </c>
      <c r="AA6899" s="24" t="s">
        <v>32</v>
      </c>
      <c r="AB6899" s="24" t="s">
        <v>32</v>
      </c>
      <c r="AC6899" s="24" t="s">
        <v>32</v>
      </c>
      <c r="AD6899" s="24" t="s">
        <v>32</v>
      </c>
      <c r="AE6899" s="24" t="s">
        <v>32</v>
      </c>
      <c r="AF6899" s="24" t="s">
        <v>32</v>
      </c>
      <c r="AG6899" s="24" t="s">
        <v>32</v>
      </c>
      <c r="AH6899" s="24" t="s">
        <v>32</v>
      </c>
    </row>
    <row r="6900" spans="1:34" x14ac:dyDescent="0.25">
      <c r="A6900" s="17">
        <v>130403</v>
      </c>
      <c r="B6900" s="18">
        <v>1</v>
      </c>
      <c r="C6900" s="16" t="s">
        <v>73</v>
      </c>
      <c r="D6900" s="21">
        <v>43978</v>
      </c>
      <c r="E6900" s="16" t="s">
        <v>75</v>
      </c>
      <c r="F6900" s="21">
        <v>43978</v>
      </c>
      <c r="G6900" s="16" t="s">
        <v>75</v>
      </c>
      <c r="H6900" s="26" t="s">
        <v>209</v>
      </c>
      <c r="I6900" s="16" t="s">
        <v>9320</v>
      </c>
      <c r="J6900" s="20" t="s">
        <v>116</v>
      </c>
      <c r="L6900" s="16" t="s">
        <v>116</v>
      </c>
      <c r="M6900" s="26" t="s">
        <v>9319</v>
      </c>
      <c r="N6900" s="26" t="s">
        <v>9318</v>
      </c>
      <c r="O6900" s="16" t="s">
        <v>188</v>
      </c>
      <c r="P6900" s="26" t="s">
        <v>188</v>
      </c>
      <c r="Q6900" s="26" t="s">
        <v>3997</v>
      </c>
      <c r="R6900" s="16" t="s">
        <v>139</v>
      </c>
      <c r="S6900" s="16" t="s">
        <v>4621</v>
      </c>
      <c r="T6900" s="22">
        <v>4.16</v>
      </c>
      <c r="V6900" s="16" t="s">
        <v>2358</v>
      </c>
      <c r="W6900" s="20" t="s">
        <v>43</v>
      </c>
      <c r="X6900" s="16" t="s">
        <v>78</v>
      </c>
      <c r="Z6900" s="24" t="s">
        <v>32</v>
      </c>
      <c r="AA6900" s="24" t="s">
        <v>32</v>
      </c>
      <c r="AB6900" s="24" t="s">
        <v>32</v>
      </c>
      <c r="AC6900" s="24" t="s">
        <v>32</v>
      </c>
      <c r="AD6900" s="24" t="s">
        <v>32</v>
      </c>
      <c r="AE6900" s="24" t="s">
        <v>32</v>
      </c>
      <c r="AF6900" s="24" t="s">
        <v>32</v>
      </c>
      <c r="AG6900" s="24" t="s">
        <v>32</v>
      </c>
      <c r="AH6900" s="24" t="s">
        <v>32</v>
      </c>
    </row>
    <row r="6901" spans="1:34" x14ac:dyDescent="0.25">
      <c r="A6901" s="17">
        <v>130404</v>
      </c>
      <c r="B6901" s="18">
        <v>1</v>
      </c>
      <c r="C6901" s="16" t="s">
        <v>73</v>
      </c>
      <c r="D6901" s="21">
        <v>43978</v>
      </c>
      <c r="E6901" s="16" t="s">
        <v>75</v>
      </c>
      <c r="F6901" s="21">
        <v>44006</v>
      </c>
      <c r="G6901" s="16" t="s">
        <v>75</v>
      </c>
      <c r="H6901" s="26" t="s">
        <v>182</v>
      </c>
      <c r="I6901" s="16" t="s">
        <v>669</v>
      </c>
      <c r="J6901" s="20" t="s">
        <v>116</v>
      </c>
      <c r="L6901" s="16" t="s">
        <v>116</v>
      </c>
      <c r="M6901" s="26" t="s">
        <v>9317</v>
      </c>
      <c r="N6901" s="26" t="s">
        <v>2587</v>
      </c>
      <c r="O6901" s="16" t="s">
        <v>188</v>
      </c>
      <c r="P6901" s="26" t="s">
        <v>188</v>
      </c>
      <c r="Q6901" s="26" t="s">
        <v>2587</v>
      </c>
      <c r="R6901" s="16" t="s">
        <v>139</v>
      </c>
      <c r="S6901" s="16" t="s">
        <v>4621</v>
      </c>
      <c r="T6901" s="22">
        <v>3.23</v>
      </c>
      <c r="V6901" s="16" t="s">
        <v>1179</v>
      </c>
      <c r="W6901" s="20" t="s">
        <v>472</v>
      </c>
      <c r="X6901" s="16" t="s">
        <v>140</v>
      </c>
      <c r="Z6901" s="24" t="s">
        <v>32</v>
      </c>
      <c r="AA6901" s="24" t="s">
        <v>32</v>
      </c>
      <c r="AB6901" s="24" t="s">
        <v>32</v>
      </c>
      <c r="AC6901" s="24" t="s">
        <v>32</v>
      </c>
      <c r="AD6901" s="24" t="s">
        <v>32</v>
      </c>
      <c r="AE6901" s="24" t="s">
        <v>32</v>
      </c>
      <c r="AF6901" s="24" t="s">
        <v>32</v>
      </c>
      <c r="AG6901" s="24" t="s">
        <v>32</v>
      </c>
      <c r="AH6901" s="24" t="s">
        <v>32</v>
      </c>
    </row>
    <row r="6902" spans="1:34" x14ac:dyDescent="0.25">
      <c r="A6902" s="17">
        <v>130405</v>
      </c>
      <c r="B6902" s="18">
        <v>1</v>
      </c>
      <c r="C6902" s="16" t="s">
        <v>73</v>
      </c>
      <c r="D6902" s="21">
        <v>43978</v>
      </c>
      <c r="E6902" s="16" t="s">
        <v>75</v>
      </c>
      <c r="F6902" s="21">
        <v>43978</v>
      </c>
      <c r="G6902" s="16" t="s">
        <v>75</v>
      </c>
      <c r="H6902" s="26" t="s">
        <v>182</v>
      </c>
      <c r="I6902" s="16" t="s">
        <v>2170</v>
      </c>
      <c r="J6902" s="20" t="s">
        <v>116</v>
      </c>
      <c r="L6902" s="16" t="s">
        <v>116</v>
      </c>
      <c r="M6902" s="26" t="s">
        <v>9316</v>
      </c>
      <c r="N6902" s="26" t="s">
        <v>2343</v>
      </c>
      <c r="O6902" s="16" t="s">
        <v>188</v>
      </c>
      <c r="P6902" s="26" t="s">
        <v>188</v>
      </c>
      <c r="Q6902" s="26" t="s">
        <v>2343</v>
      </c>
      <c r="R6902" s="16" t="s">
        <v>139</v>
      </c>
      <c r="S6902" s="16" t="s">
        <v>4621</v>
      </c>
      <c r="T6902" s="22">
        <v>2.0299999999999998</v>
      </c>
      <c r="V6902" s="16" t="s">
        <v>1179</v>
      </c>
      <c r="W6902" s="20" t="s">
        <v>472</v>
      </c>
      <c r="X6902" s="16" t="s">
        <v>140</v>
      </c>
      <c r="Z6902" s="24" t="s">
        <v>32</v>
      </c>
      <c r="AA6902" s="24" t="s">
        <v>32</v>
      </c>
      <c r="AB6902" s="24" t="s">
        <v>32</v>
      </c>
      <c r="AC6902" s="24" t="s">
        <v>32</v>
      </c>
      <c r="AD6902" s="24" t="s">
        <v>32</v>
      </c>
      <c r="AE6902" s="24" t="s">
        <v>32</v>
      </c>
      <c r="AF6902" s="24" t="s">
        <v>32</v>
      </c>
      <c r="AG6902" s="24" t="s">
        <v>32</v>
      </c>
      <c r="AH6902" s="24" t="s">
        <v>32</v>
      </c>
    </row>
    <row r="6903" spans="1:34" x14ac:dyDescent="0.25">
      <c r="A6903" s="17">
        <v>130410</v>
      </c>
      <c r="B6903" s="18">
        <v>1</v>
      </c>
      <c r="C6903" s="16" t="s">
        <v>73</v>
      </c>
      <c r="D6903" s="21">
        <v>43978</v>
      </c>
      <c r="E6903" s="16" t="s">
        <v>75</v>
      </c>
      <c r="F6903" s="21">
        <v>44012</v>
      </c>
      <c r="G6903" s="16" t="s">
        <v>75</v>
      </c>
      <c r="H6903" s="26" t="s">
        <v>400</v>
      </c>
      <c r="I6903" s="16" t="s">
        <v>1894</v>
      </c>
      <c r="J6903" s="20" t="s">
        <v>116</v>
      </c>
      <c r="L6903" s="16" t="s">
        <v>116</v>
      </c>
      <c r="M6903" s="26" t="s">
        <v>9315</v>
      </c>
      <c r="N6903" s="26" t="s">
        <v>2343</v>
      </c>
      <c r="O6903" s="16" t="s">
        <v>188</v>
      </c>
      <c r="P6903" s="26" t="s">
        <v>188</v>
      </c>
      <c r="Q6903" s="26" t="s">
        <v>2343</v>
      </c>
      <c r="R6903" s="16" t="s">
        <v>139</v>
      </c>
      <c r="S6903" s="16" t="s">
        <v>4621</v>
      </c>
      <c r="T6903" s="22">
        <v>2.2599999999999998</v>
      </c>
      <c r="V6903" s="16" t="s">
        <v>1179</v>
      </c>
      <c r="W6903" s="20" t="s">
        <v>472</v>
      </c>
      <c r="X6903" s="16" t="s">
        <v>140</v>
      </c>
      <c r="Z6903" s="24" t="s">
        <v>32</v>
      </c>
      <c r="AA6903" s="24" t="s">
        <v>32</v>
      </c>
      <c r="AB6903" s="24" t="s">
        <v>32</v>
      </c>
      <c r="AC6903" s="24" t="s">
        <v>32</v>
      </c>
      <c r="AD6903" s="24" t="s">
        <v>32</v>
      </c>
      <c r="AE6903" s="24" t="s">
        <v>32</v>
      </c>
      <c r="AF6903" s="24" t="s">
        <v>32</v>
      </c>
      <c r="AG6903" s="24" t="s">
        <v>32</v>
      </c>
      <c r="AH6903" s="24" t="s">
        <v>32</v>
      </c>
    </row>
    <row r="6904" spans="1:34" x14ac:dyDescent="0.25">
      <c r="A6904" s="17">
        <v>130411</v>
      </c>
      <c r="B6904" s="18">
        <v>1</v>
      </c>
      <c r="C6904" s="16" t="s">
        <v>73</v>
      </c>
      <c r="D6904" s="21">
        <v>43978</v>
      </c>
      <c r="E6904" s="16" t="s">
        <v>75</v>
      </c>
      <c r="F6904" s="21">
        <v>44109</v>
      </c>
      <c r="G6904" s="16" t="s">
        <v>75</v>
      </c>
      <c r="H6904" s="26" t="s">
        <v>386</v>
      </c>
      <c r="I6904" s="16" t="s">
        <v>2125</v>
      </c>
      <c r="J6904" s="20" t="s">
        <v>116</v>
      </c>
      <c r="L6904" s="16" t="s">
        <v>116</v>
      </c>
      <c r="M6904" s="26" t="s">
        <v>9314</v>
      </c>
      <c r="N6904" s="26" t="s">
        <v>9313</v>
      </c>
      <c r="O6904" s="16" t="s">
        <v>188</v>
      </c>
      <c r="P6904" s="26" t="s">
        <v>188</v>
      </c>
      <c r="Q6904" s="26" t="s">
        <v>2343</v>
      </c>
      <c r="R6904" s="16" t="s">
        <v>139</v>
      </c>
      <c r="S6904" s="16" t="s">
        <v>4621</v>
      </c>
      <c r="T6904" s="22">
        <v>1.73</v>
      </c>
      <c r="V6904" s="16" t="s">
        <v>1179</v>
      </c>
      <c r="W6904" s="20" t="s">
        <v>472</v>
      </c>
      <c r="X6904" s="16" t="s">
        <v>140</v>
      </c>
      <c r="Z6904" s="24" t="s">
        <v>32</v>
      </c>
      <c r="AA6904" s="24" t="s">
        <v>32</v>
      </c>
      <c r="AB6904" s="24" t="s">
        <v>32</v>
      </c>
      <c r="AC6904" s="24" t="s">
        <v>32</v>
      </c>
      <c r="AD6904" s="24" t="s">
        <v>32</v>
      </c>
      <c r="AE6904" s="24" t="s">
        <v>32</v>
      </c>
      <c r="AF6904" s="24" t="s">
        <v>32</v>
      </c>
      <c r="AG6904" s="24" t="s">
        <v>32</v>
      </c>
      <c r="AH6904" s="24" t="s">
        <v>32</v>
      </c>
    </row>
    <row r="6905" spans="1:34" x14ac:dyDescent="0.25">
      <c r="A6905" s="17">
        <v>130412</v>
      </c>
      <c r="B6905" s="18">
        <v>1</v>
      </c>
      <c r="C6905" s="16" t="s">
        <v>73</v>
      </c>
      <c r="D6905" s="21">
        <v>43978</v>
      </c>
      <c r="E6905" s="16" t="s">
        <v>75</v>
      </c>
      <c r="F6905" s="21">
        <v>43978</v>
      </c>
      <c r="G6905" s="16" t="s">
        <v>75</v>
      </c>
      <c r="H6905" s="26" t="s">
        <v>182</v>
      </c>
      <c r="I6905" s="16" t="s">
        <v>2170</v>
      </c>
      <c r="J6905" s="20" t="s">
        <v>116</v>
      </c>
      <c r="L6905" s="16" t="s">
        <v>116</v>
      </c>
      <c r="M6905" s="26" t="s">
        <v>9312</v>
      </c>
      <c r="N6905" s="26" t="s">
        <v>2343</v>
      </c>
      <c r="O6905" s="16" t="s">
        <v>188</v>
      </c>
      <c r="P6905" s="26" t="s">
        <v>188</v>
      </c>
      <c r="Q6905" s="26" t="s">
        <v>2343</v>
      </c>
      <c r="R6905" s="16" t="s">
        <v>139</v>
      </c>
      <c r="S6905" s="16" t="s">
        <v>4621</v>
      </c>
      <c r="T6905" s="22">
        <v>3.57</v>
      </c>
      <c r="V6905" s="16" t="s">
        <v>1179</v>
      </c>
      <c r="W6905" s="20" t="s">
        <v>472</v>
      </c>
      <c r="X6905" s="16" t="s">
        <v>140</v>
      </c>
      <c r="Z6905" s="24" t="s">
        <v>32</v>
      </c>
      <c r="AA6905" s="24" t="s">
        <v>32</v>
      </c>
      <c r="AB6905" s="24" t="s">
        <v>32</v>
      </c>
      <c r="AC6905" s="24" t="s">
        <v>32</v>
      </c>
      <c r="AD6905" s="24" t="s">
        <v>32</v>
      </c>
      <c r="AE6905" s="24" t="s">
        <v>32</v>
      </c>
      <c r="AF6905" s="24" t="s">
        <v>32</v>
      </c>
      <c r="AG6905" s="24" t="s">
        <v>32</v>
      </c>
      <c r="AH6905" s="24" t="s">
        <v>32</v>
      </c>
    </row>
    <row r="6906" spans="1:34" x14ac:dyDescent="0.25">
      <c r="A6906" s="17">
        <v>130413</v>
      </c>
      <c r="B6906" s="18">
        <v>1</v>
      </c>
      <c r="C6906" s="16" t="s">
        <v>73</v>
      </c>
      <c r="D6906" s="21">
        <v>43978</v>
      </c>
      <c r="E6906" s="16" t="s">
        <v>75</v>
      </c>
      <c r="F6906" s="21">
        <v>44006</v>
      </c>
      <c r="G6906" s="16" t="s">
        <v>75</v>
      </c>
      <c r="H6906" s="26" t="s">
        <v>196</v>
      </c>
      <c r="I6906" s="16" t="s">
        <v>4453</v>
      </c>
      <c r="J6906" s="20" t="s">
        <v>116</v>
      </c>
      <c r="L6906" s="16" t="s">
        <v>116</v>
      </c>
      <c r="M6906" s="26" t="s">
        <v>9311</v>
      </c>
      <c r="N6906" s="26" t="s">
        <v>9310</v>
      </c>
      <c r="O6906" s="16" t="s">
        <v>188</v>
      </c>
      <c r="P6906" s="26" t="s">
        <v>188</v>
      </c>
      <c r="Q6906" s="26" t="s">
        <v>9310</v>
      </c>
      <c r="R6906" s="16" t="s">
        <v>139</v>
      </c>
      <c r="S6906" s="16" t="s">
        <v>4621</v>
      </c>
      <c r="T6906" s="22">
        <v>5.47</v>
      </c>
      <c r="V6906" s="16" t="s">
        <v>1179</v>
      </c>
      <c r="W6906" s="20" t="s">
        <v>472</v>
      </c>
      <c r="X6906" s="16" t="s">
        <v>140</v>
      </c>
      <c r="Z6906" s="24" t="s">
        <v>32</v>
      </c>
      <c r="AA6906" s="24" t="s">
        <v>32</v>
      </c>
      <c r="AB6906" s="24" t="s">
        <v>32</v>
      </c>
      <c r="AC6906" s="24" t="s">
        <v>32</v>
      </c>
      <c r="AD6906" s="24" t="s">
        <v>32</v>
      </c>
      <c r="AE6906" s="24" t="s">
        <v>32</v>
      </c>
      <c r="AF6906" s="24" t="s">
        <v>32</v>
      </c>
      <c r="AG6906" s="24" t="s">
        <v>32</v>
      </c>
      <c r="AH6906" s="24" t="s">
        <v>32</v>
      </c>
    </row>
    <row r="6907" spans="1:34" x14ac:dyDescent="0.25">
      <c r="A6907" s="17">
        <v>130414</v>
      </c>
      <c r="B6907" s="18">
        <v>1</v>
      </c>
      <c r="C6907" s="16" t="s">
        <v>73</v>
      </c>
      <c r="D6907" s="21">
        <v>43978</v>
      </c>
      <c r="E6907" s="16" t="s">
        <v>75</v>
      </c>
      <c r="F6907" s="21">
        <v>43978</v>
      </c>
      <c r="G6907" s="16" t="s">
        <v>75</v>
      </c>
      <c r="H6907" s="26" t="s">
        <v>320</v>
      </c>
      <c r="I6907" s="16" t="s">
        <v>468</v>
      </c>
      <c r="J6907" s="20" t="s">
        <v>116</v>
      </c>
      <c r="L6907" s="16" t="s">
        <v>116</v>
      </c>
      <c r="M6907" s="26" t="s">
        <v>9309</v>
      </c>
      <c r="N6907" s="26" t="s">
        <v>9308</v>
      </c>
      <c r="O6907" s="16" t="s">
        <v>188</v>
      </c>
      <c r="P6907" s="26" t="s">
        <v>188</v>
      </c>
      <c r="Q6907" s="26" t="s">
        <v>2343</v>
      </c>
      <c r="R6907" s="16" t="s">
        <v>139</v>
      </c>
      <c r="S6907" s="16" t="s">
        <v>4621</v>
      </c>
      <c r="T6907" s="22">
        <v>3.8</v>
      </c>
      <c r="V6907" s="16" t="s">
        <v>1179</v>
      </c>
      <c r="W6907" s="20" t="s">
        <v>43</v>
      </c>
      <c r="X6907" s="16" t="s">
        <v>511</v>
      </c>
      <c r="Z6907" s="24" t="s">
        <v>32</v>
      </c>
      <c r="AA6907" s="24" t="s">
        <v>32</v>
      </c>
      <c r="AB6907" s="24" t="s">
        <v>32</v>
      </c>
      <c r="AC6907" s="24" t="s">
        <v>32</v>
      </c>
      <c r="AD6907" s="24" t="s">
        <v>32</v>
      </c>
      <c r="AE6907" s="24" t="s">
        <v>32</v>
      </c>
      <c r="AF6907" s="24" t="s">
        <v>32</v>
      </c>
      <c r="AG6907" s="24" t="s">
        <v>32</v>
      </c>
      <c r="AH6907" s="24" t="s">
        <v>32</v>
      </c>
    </row>
    <row r="6908" spans="1:34" x14ac:dyDescent="0.25">
      <c r="A6908" s="17">
        <v>130415</v>
      </c>
      <c r="B6908" s="18">
        <v>1</v>
      </c>
      <c r="C6908" s="16" t="s">
        <v>73</v>
      </c>
      <c r="D6908" s="21">
        <v>43978</v>
      </c>
      <c r="E6908" s="16" t="s">
        <v>75</v>
      </c>
      <c r="F6908" s="21">
        <v>44005</v>
      </c>
      <c r="G6908" s="16" t="s">
        <v>75</v>
      </c>
      <c r="H6908" s="26" t="s">
        <v>320</v>
      </c>
      <c r="I6908" s="16" t="s">
        <v>1767</v>
      </c>
      <c r="J6908" s="20" t="s">
        <v>116</v>
      </c>
      <c r="L6908" s="16" t="s">
        <v>116</v>
      </c>
      <c r="M6908" s="26" t="s">
        <v>9307</v>
      </c>
      <c r="N6908" s="26" t="s">
        <v>2357</v>
      </c>
      <c r="O6908" s="16" t="s">
        <v>188</v>
      </c>
      <c r="P6908" s="26" t="s">
        <v>188</v>
      </c>
      <c r="Q6908" s="26" t="s">
        <v>2357</v>
      </c>
      <c r="R6908" s="16" t="s">
        <v>139</v>
      </c>
      <c r="S6908" s="16" t="s">
        <v>4621</v>
      </c>
      <c r="T6908" s="22">
        <v>5.45</v>
      </c>
      <c r="V6908" s="16" t="s">
        <v>2358</v>
      </c>
      <c r="W6908" s="20" t="s">
        <v>43</v>
      </c>
      <c r="X6908" s="16" t="s">
        <v>511</v>
      </c>
      <c r="Z6908" s="24" t="s">
        <v>32</v>
      </c>
      <c r="AA6908" s="24" t="s">
        <v>32</v>
      </c>
      <c r="AB6908" s="24" t="s">
        <v>32</v>
      </c>
      <c r="AC6908" s="24" t="s">
        <v>32</v>
      </c>
      <c r="AD6908" s="24" t="s">
        <v>32</v>
      </c>
      <c r="AE6908" s="24" t="s">
        <v>32</v>
      </c>
      <c r="AF6908" s="24" t="s">
        <v>32</v>
      </c>
      <c r="AG6908" s="24" t="s">
        <v>32</v>
      </c>
      <c r="AH6908" s="24" t="s">
        <v>32</v>
      </c>
    </row>
    <row r="6909" spans="1:34" x14ac:dyDescent="0.25">
      <c r="A6909" s="17">
        <v>130416</v>
      </c>
      <c r="B6909" s="18">
        <v>1</v>
      </c>
      <c r="C6909" s="16" t="s">
        <v>73</v>
      </c>
      <c r="D6909" s="21">
        <v>43978</v>
      </c>
      <c r="E6909" s="16" t="s">
        <v>75</v>
      </c>
      <c r="F6909" s="21">
        <v>44005</v>
      </c>
      <c r="G6909" s="16" t="s">
        <v>75</v>
      </c>
      <c r="H6909" s="26" t="s">
        <v>394</v>
      </c>
      <c r="I6909" s="16" t="s">
        <v>446</v>
      </c>
      <c r="J6909" s="20" t="s">
        <v>116</v>
      </c>
      <c r="L6909" s="16" t="s">
        <v>116</v>
      </c>
      <c r="M6909" s="26" t="s">
        <v>9306</v>
      </c>
      <c r="N6909" s="26" t="s">
        <v>2357</v>
      </c>
      <c r="O6909" s="16" t="s">
        <v>188</v>
      </c>
      <c r="P6909" s="26" t="s">
        <v>188</v>
      </c>
      <c r="Q6909" s="26" t="s">
        <v>2357</v>
      </c>
      <c r="R6909" s="16" t="s">
        <v>139</v>
      </c>
      <c r="S6909" s="16" t="s">
        <v>4621</v>
      </c>
      <c r="T6909" s="22">
        <v>5.43</v>
      </c>
      <c r="V6909" s="16" t="s">
        <v>2358</v>
      </c>
      <c r="W6909" s="20" t="s">
        <v>472</v>
      </c>
      <c r="X6909" s="16" t="s">
        <v>140</v>
      </c>
      <c r="Z6909" s="24" t="s">
        <v>32</v>
      </c>
      <c r="AA6909" s="24" t="s">
        <v>32</v>
      </c>
      <c r="AB6909" s="24" t="s">
        <v>32</v>
      </c>
      <c r="AC6909" s="24" t="s">
        <v>32</v>
      </c>
      <c r="AD6909" s="24" t="s">
        <v>32</v>
      </c>
      <c r="AE6909" s="24" t="s">
        <v>32</v>
      </c>
      <c r="AF6909" s="24" t="s">
        <v>32</v>
      </c>
      <c r="AG6909" s="24" t="s">
        <v>32</v>
      </c>
      <c r="AH6909" s="24" t="s">
        <v>32</v>
      </c>
    </row>
    <row r="6910" spans="1:34" x14ac:dyDescent="0.25">
      <c r="A6910" s="17">
        <v>130417</v>
      </c>
      <c r="B6910" s="18">
        <v>1</v>
      </c>
      <c r="C6910" s="16" t="s">
        <v>73</v>
      </c>
      <c r="D6910" s="21">
        <v>43978</v>
      </c>
      <c r="E6910" s="16" t="s">
        <v>75</v>
      </c>
      <c r="F6910" s="21">
        <v>43978</v>
      </c>
      <c r="G6910" s="16" t="s">
        <v>75</v>
      </c>
      <c r="H6910" s="26" t="s">
        <v>320</v>
      </c>
      <c r="I6910" s="16" t="s">
        <v>2125</v>
      </c>
      <c r="J6910" s="20" t="s">
        <v>116</v>
      </c>
      <c r="L6910" s="16" t="s">
        <v>116</v>
      </c>
      <c r="M6910" s="26" t="s">
        <v>9305</v>
      </c>
      <c r="N6910" s="26" t="s">
        <v>2357</v>
      </c>
      <c r="O6910" s="16" t="s">
        <v>188</v>
      </c>
      <c r="P6910" s="26" t="s">
        <v>188</v>
      </c>
      <c r="Q6910" s="26" t="s">
        <v>2357</v>
      </c>
      <c r="R6910" s="16" t="s">
        <v>139</v>
      </c>
      <c r="S6910" s="16" t="s">
        <v>4621</v>
      </c>
      <c r="T6910" s="22">
        <v>0.48</v>
      </c>
      <c r="V6910" s="16" t="s">
        <v>2358</v>
      </c>
      <c r="W6910" s="20" t="s">
        <v>43</v>
      </c>
      <c r="X6910" s="16" t="s">
        <v>78</v>
      </c>
      <c r="Z6910" s="24" t="s">
        <v>32</v>
      </c>
      <c r="AA6910" s="24" t="s">
        <v>32</v>
      </c>
      <c r="AB6910" s="24" t="s">
        <v>32</v>
      </c>
      <c r="AC6910" s="24" t="s">
        <v>32</v>
      </c>
      <c r="AD6910" s="24" t="s">
        <v>32</v>
      </c>
      <c r="AE6910" s="24" t="s">
        <v>32</v>
      </c>
      <c r="AF6910" s="24" t="s">
        <v>32</v>
      </c>
      <c r="AG6910" s="24" t="s">
        <v>32</v>
      </c>
      <c r="AH6910" s="24" t="s">
        <v>32</v>
      </c>
    </row>
    <row r="6911" spans="1:34" x14ac:dyDescent="0.25">
      <c r="A6911" s="17">
        <v>130418</v>
      </c>
      <c r="B6911" s="18">
        <v>1</v>
      </c>
      <c r="C6911" s="16" t="s">
        <v>73</v>
      </c>
      <c r="D6911" s="21">
        <v>43978</v>
      </c>
      <c r="E6911" s="16" t="s">
        <v>75</v>
      </c>
      <c r="F6911" s="21">
        <v>43978</v>
      </c>
      <c r="G6911" s="16" t="s">
        <v>75</v>
      </c>
      <c r="H6911" s="26" t="s">
        <v>276</v>
      </c>
      <c r="I6911" s="16" t="s">
        <v>2125</v>
      </c>
      <c r="J6911" s="20" t="s">
        <v>116</v>
      </c>
      <c r="L6911" s="16" t="s">
        <v>116</v>
      </c>
      <c r="M6911" s="26" t="s">
        <v>9304</v>
      </c>
      <c r="N6911" s="26" t="s">
        <v>2357</v>
      </c>
      <c r="O6911" s="16" t="s">
        <v>188</v>
      </c>
      <c r="P6911" s="26" t="s">
        <v>188</v>
      </c>
      <c r="Q6911" s="26" t="s">
        <v>2357</v>
      </c>
      <c r="R6911" s="16" t="s">
        <v>139</v>
      </c>
      <c r="S6911" s="16" t="s">
        <v>4621</v>
      </c>
      <c r="T6911" s="22">
        <v>1.64</v>
      </c>
      <c r="V6911" s="16" t="s">
        <v>1179</v>
      </c>
      <c r="W6911" s="20" t="s">
        <v>43</v>
      </c>
      <c r="X6911" s="16" t="s">
        <v>78</v>
      </c>
      <c r="Z6911" s="24" t="s">
        <v>32</v>
      </c>
      <c r="AA6911" s="24" t="s">
        <v>32</v>
      </c>
      <c r="AB6911" s="24" t="s">
        <v>32</v>
      </c>
      <c r="AC6911" s="24" t="s">
        <v>32</v>
      </c>
      <c r="AD6911" s="24" t="s">
        <v>32</v>
      </c>
      <c r="AE6911" s="24" t="s">
        <v>32</v>
      </c>
      <c r="AF6911" s="24" t="s">
        <v>32</v>
      </c>
      <c r="AG6911" s="24" t="s">
        <v>32</v>
      </c>
      <c r="AH6911" s="24" t="s">
        <v>32</v>
      </c>
    </row>
    <row r="6912" spans="1:34" x14ac:dyDescent="0.25">
      <c r="A6912" s="17">
        <v>130419</v>
      </c>
      <c r="B6912" s="18">
        <v>1</v>
      </c>
      <c r="C6912" s="16" t="s">
        <v>73</v>
      </c>
      <c r="D6912" s="21">
        <v>43978</v>
      </c>
      <c r="E6912" s="16" t="s">
        <v>75</v>
      </c>
      <c r="F6912" s="21">
        <v>43978</v>
      </c>
      <c r="G6912" s="16" t="s">
        <v>75</v>
      </c>
      <c r="H6912" s="26" t="s">
        <v>158</v>
      </c>
      <c r="I6912" s="16" t="s">
        <v>3988</v>
      </c>
      <c r="J6912" s="20" t="s">
        <v>116</v>
      </c>
      <c r="L6912" s="16" t="s">
        <v>116</v>
      </c>
      <c r="M6912" s="26" t="s">
        <v>9303</v>
      </c>
      <c r="N6912" s="26" t="s">
        <v>2587</v>
      </c>
      <c r="O6912" s="16" t="s">
        <v>188</v>
      </c>
      <c r="P6912" s="26" t="s">
        <v>188</v>
      </c>
      <c r="Q6912" s="26" t="s">
        <v>2587</v>
      </c>
      <c r="R6912" s="16" t="s">
        <v>139</v>
      </c>
      <c r="S6912" s="16" t="s">
        <v>4621</v>
      </c>
      <c r="T6912" s="22">
        <v>3.41</v>
      </c>
      <c r="V6912" s="16" t="s">
        <v>1179</v>
      </c>
      <c r="W6912" s="20" t="s">
        <v>43</v>
      </c>
      <c r="X6912" s="16" t="s">
        <v>78</v>
      </c>
      <c r="Z6912" s="24" t="s">
        <v>32</v>
      </c>
      <c r="AA6912" s="24" t="s">
        <v>32</v>
      </c>
      <c r="AB6912" s="24" t="s">
        <v>32</v>
      </c>
      <c r="AC6912" s="24" t="s">
        <v>32</v>
      </c>
      <c r="AD6912" s="24" t="s">
        <v>32</v>
      </c>
      <c r="AE6912" s="24" t="s">
        <v>32</v>
      </c>
      <c r="AF6912" s="24" t="s">
        <v>32</v>
      </c>
      <c r="AG6912" s="24" t="s">
        <v>32</v>
      </c>
      <c r="AH6912" s="24" t="s">
        <v>32</v>
      </c>
    </row>
    <row r="6913" spans="1:35" x14ac:dyDescent="0.25">
      <c r="A6913" s="17">
        <v>130420</v>
      </c>
      <c r="B6913" s="18">
        <v>1</v>
      </c>
      <c r="C6913" s="16" t="s">
        <v>73</v>
      </c>
      <c r="D6913" s="21">
        <v>43978</v>
      </c>
      <c r="E6913" s="16" t="s">
        <v>75</v>
      </c>
      <c r="F6913" s="21">
        <v>43978</v>
      </c>
      <c r="G6913" s="16" t="s">
        <v>75</v>
      </c>
      <c r="H6913" s="26" t="s">
        <v>386</v>
      </c>
      <c r="I6913" s="16" t="s">
        <v>4453</v>
      </c>
      <c r="J6913" s="20" t="s">
        <v>116</v>
      </c>
      <c r="L6913" s="16" t="s">
        <v>116</v>
      </c>
      <c r="M6913" s="26" t="s">
        <v>9302</v>
      </c>
      <c r="N6913" s="26" t="s">
        <v>2357</v>
      </c>
      <c r="O6913" s="16" t="s">
        <v>188</v>
      </c>
      <c r="P6913" s="26" t="s">
        <v>188</v>
      </c>
      <c r="Q6913" s="26" t="s">
        <v>2357</v>
      </c>
      <c r="R6913" s="16" t="s">
        <v>139</v>
      </c>
      <c r="S6913" s="16" t="s">
        <v>4621</v>
      </c>
      <c r="T6913" s="22">
        <v>4.01</v>
      </c>
      <c r="V6913" s="16" t="s">
        <v>2358</v>
      </c>
      <c r="W6913" s="20" t="s">
        <v>43</v>
      </c>
      <c r="X6913" s="16" t="s">
        <v>140</v>
      </c>
      <c r="Z6913" s="24" t="s">
        <v>32</v>
      </c>
      <c r="AA6913" s="24" t="s">
        <v>32</v>
      </c>
      <c r="AB6913" s="24" t="s">
        <v>32</v>
      </c>
      <c r="AC6913" s="24" t="s">
        <v>32</v>
      </c>
      <c r="AD6913" s="24" t="s">
        <v>32</v>
      </c>
      <c r="AE6913" s="24" t="s">
        <v>32</v>
      </c>
      <c r="AF6913" s="24" t="s">
        <v>32</v>
      </c>
      <c r="AG6913" s="24" t="s">
        <v>32</v>
      </c>
      <c r="AH6913" s="24" t="s">
        <v>32</v>
      </c>
    </row>
    <row r="6914" spans="1:35" x14ac:dyDescent="0.25">
      <c r="A6914" s="17">
        <v>130421</v>
      </c>
      <c r="B6914" s="18">
        <v>1</v>
      </c>
      <c r="C6914" s="16" t="s">
        <v>73</v>
      </c>
      <c r="D6914" s="21">
        <v>43978</v>
      </c>
      <c r="E6914" s="16" t="s">
        <v>75</v>
      </c>
      <c r="F6914" s="21">
        <v>43978</v>
      </c>
      <c r="G6914" s="16" t="s">
        <v>75</v>
      </c>
      <c r="H6914" s="26" t="s">
        <v>276</v>
      </c>
      <c r="I6914" s="16" t="s">
        <v>3963</v>
      </c>
      <c r="J6914" s="20" t="s">
        <v>116</v>
      </c>
      <c r="L6914" s="16" t="s">
        <v>116</v>
      </c>
      <c r="M6914" s="26" t="s">
        <v>9301</v>
      </c>
      <c r="N6914" s="26" t="s">
        <v>2357</v>
      </c>
      <c r="O6914" s="16" t="s">
        <v>188</v>
      </c>
      <c r="P6914" s="26" t="s">
        <v>188</v>
      </c>
      <c r="Q6914" s="26" t="s">
        <v>2357</v>
      </c>
      <c r="R6914" s="16" t="s">
        <v>139</v>
      </c>
      <c r="S6914" s="16" t="s">
        <v>4621</v>
      </c>
      <c r="T6914" s="22">
        <v>11.36</v>
      </c>
      <c r="V6914" s="16" t="s">
        <v>2358</v>
      </c>
      <c r="W6914" s="20" t="s">
        <v>43</v>
      </c>
      <c r="X6914" s="16" t="s">
        <v>78</v>
      </c>
      <c r="Z6914" s="24" t="s">
        <v>32</v>
      </c>
      <c r="AA6914" s="24" t="s">
        <v>32</v>
      </c>
      <c r="AB6914" s="24" t="s">
        <v>32</v>
      </c>
      <c r="AC6914" s="24" t="s">
        <v>32</v>
      </c>
      <c r="AD6914" s="24" t="s">
        <v>32</v>
      </c>
      <c r="AE6914" s="24" t="s">
        <v>32</v>
      </c>
      <c r="AF6914" s="24" t="s">
        <v>32</v>
      </c>
      <c r="AG6914" s="24" t="s">
        <v>32</v>
      </c>
      <c r="AH6914" s="24" t="s">
        <v>32</v>
      </c>
    </row>
    <row r="6915" spans="1:35" x14ac:dyDescent="0.25">
      <c r="A6915" s="17">
        <v>130422</v>
      </c>
      <c r="B6915" s="18">
        <v>1</v>
      </c>
      <c r="C6915" s="16" t="s">
        <v>73</v>
      </c>
      <c r="D6915" s="21">
        <v>43978</v>
      </c>
      <c r="E6915" s="16" t="s">
        <v>75</v>
      </c>
      <c r="F6915" s="21">
        <v>43978</v>
      </c>
      <c r="G6915" s="16" t="s">
        <v>75</v>
      </c>
      <c r="H6915" s="26" t="s">
        <v>317</v>
      </c>
      <c r="I6915" s="16" t="s">
        <v>2291</v>
      </c>
      <c r="J6915" s="20" t="s">
        <v>116</v>
      </c>
      <c r="L6915" s="16" t="s">
        <v>116</v>
      </c>
      <c r="M6915" s="26" t="s">
        <v>9300</v>
      </c>
      <c r="N6915" s="26" t="s">
        <v>3997</v>
      </c>
      <c r="O6915" s="16" t="s">
        <v>188</v>
      </c>
      <c r="P6915" s="26" t="s">
        <v>188</v>
      </c>
      <c r="Q6915" s="26" t="s">
        <v>3997</v>
      </c>
      <c r="R6915" s="16" t="s">
        <v>139</v>
      </c>
      <c r="S6915" s="16" t="s">
        <v>4621</v>
      </c>
      <c r="T6915" s="22">
        <v>7.28</v>
      </c>
      <c r="V6915" s="16" t="s">
        <v>2358</v>
      </c>
      <c r="W6915" s="20" t="s">
        <v>43</v>
      </c>
      <c r="X6915" s="16" t="s">
        <v>78</v>
      </c>
      <c r="Z6915" s="24" t="s">
        <v>32</v>
      </c>
      <c r="AA6915" s="24" t="s">
        <v>32</v>
      </c>
      <c r="AB6915" s="24" t="s">
        <v>32</v>
      </c>
      <c r="AC6915" s="24" t="s">
        <v>32</v>
      </c>
      <c r="AD6915" s="24" t="s">
        <v>32</v>
      </c>
      <c r="AE6915" s="24" t="s">
        <v>32</v>
      </c>
      <c r="AF6915" s="24" t="s">
        <v>32</v>
      </c>
      <c r="AG6915" s="24" t="s">
        <v>32</v>
      </c>
      <c r="AH6915" s="24" t="s">
        <v>32</v>
      </c>
    </row>
    <row r="6916" spans="1:35" x14ac:dyDescent="0.25">
      <c r="A6916" s="17">
        <v>130423</v>
      </c>
      <c r="B6916" s="18">
        <v>1</v>
      </c>
      <c r="C6916" s="16" t="s">
        <v>73</v>
      </c>
      <c r="D6916" s="21">
        <v>43978</v>
      </c>
      <c r="E6916" s="16" t="s">
        <v>75</v>
      </c>
      <c r="F6916" s="21">
        <v>43978</v>
      </c>
      <c r="G6916" s="16" t="s">
        <v>75</v>
      </c>
      <c r="H6916" s="26" t="s">
        <v>209</v>
      </c>
      <c r="I6916" s="16" t="s">
        <v>614</v>
      </c>
      <c r="J6916" s="20" t="s">
        <v>116</v>
      </c>
      <c r="L6916" s="16" t="s">
        <v>116</v>
      </c>
      <c r="M6916" s="26" t="s">
        <v>9299</v>
      </c>
      <c r="N6916" s="26" t="s">
        <v>2587</v>
      </c>
      <c r="O6916" s="16" t="s">
        <v>188</v>
      </c>
      <c r="P6916" s="26" t="s">
        <v>188</v>
      </c>
      <c r="Q6916" s="26" t="s">
        <v>2587</v>
      </c>
      <c r="R6916" s="16" t="s">
        <v>139</v>
      </c>
      <c r="S6916" s="16" t="s">
        <v>4621</v>
      </c>
      <c r="T6916" s="22">
        <v>6.09</v>
      </c>
      <c r="V6916" s="16" t="s">
        <v>1179</v>
      </c>
      <c r="W6916" s="20" t="s">
        <v>472</v>
      </c>
      <c r="X6916" s="16" t="s">
        <v>140</v>
      </c>
      <c r="Z6916" s="24" t="s">
        <v>32</v>
      </c>
      <c r="AA6916" s="24" t="s">
        <v>32</v>
      </c>
      <c r="AB6916" s="24" t="s">
        <v>32</v>
      </c>
      <c r="AC6916" s="24" t="s">
        <v>32</v>
      </c>
      <c r="AD6916" s="24" t="s">
        <v>32</v>
      </c>
      <c r="AE6916" s="24" t="s">
        <v>32</v>
      </c>
      <c r="AF6916" s="24" t="s">
        <v>32</v>
      </c>
      <c r="AG6916" s="24" t="s">
        <v>32</v>
      </c>
      <c r="AH6916" s="24" t="s">
        <v>32</v>
      </c>
    </row>
    <row r="6917" spans="1:35" x14ac:dyDescent="0.25">
      <c r="A6917" s="17">
        <v>130424</v>
      </c>
      <c r="B6917" s="18">
        <v>1</v>
      </c>
      <c r="C6917" s="16" t="s">
        <v>73</v>
      </c>
      <c r="D6917" s="21">
        <v>43978</v>
      </c>
      <c r="E6917" s="16" t="s">
        <v>75</v>
      </c>
      <c r="F6917" s="21">
        <v>43978</v>
      </c>
      <c r="G6917" s="16" t="s">
        <v>75</v>
      </c>
      <c r="H6917" s="26" t="s">
        <v>643</v>
      </c>
      <c r="I6917" s="16" t="s">
        <v>9298</v>
      </c>
      <c r="J6917" s="20" t="s">
        <v>116</v>
      </c>
      <c r="L6917" s="16" t="s">
        <v>116</v>
      </c>
      <c r="M6917" s="26" t="s">
        <v>9297</v>
      </c>
      <c r="N6917" s="26" t="s">
        <v>2587</v>
      </c>
      <c r="O6917" s="16" t="s">
        <v>188</v>
      </c>
      <c r="P6917" s="26" t="s">
        <v>188</v>
      </c>
      <c r="Q6917" s="26" t="s">
        <v>2587</v>
      </c>
      <c r="R6917" s="16" t="s">
        <v>139</v>
      </c>
      <c r="S6917" s="16" t="s">
        <v>4621</v>
      </c>
      <c r="T6917" s="22">
        <v>10.61</v>
      </c>
      <c r="V6917" s="16" t="s">
        <v>1179</v>
      </c>
      <c r="W6917" s="20" t="s">
        <v>43</v>
      </c>
      <c r="X6917" s="16" t="s">
        <v>78</v>
      </c>
      <c r="Z6917" s="24" t="s">
        <v>32</v>
      </c>
      <c r="AA6917" s="24" t="s">
        <v>32</v>
      </c>
      <c r="AB6917" s="24" t="s">
        <v>32</v>
      </c>
      <c r="AC6917" s="24" t="s">
        <v>32</v>
      </c>
      <c r="AD6917" s="24" t="s">
        <v>32</v>
      </c>
      <c r="AE6917" s="24" t="s">
        <v>32</v>
      </c>
      <c r="AF6917" s="24" t="s">
        <v>32</v>
      </c>
      <c r="AG6917" s="24" t="s">
        <v>32</v>
      </c>
      <c r="AH6917" s="24" t="s">
        <v>32</v>
      </c>
    </row>
    <row r="6918" spans="1:35" x14ac:dyDescent="0.25">
      <c r="A6918" s="17">
        <v>130425</v>
      </c>
      <c r="B6918" s="18">
        <v>1</v>
      </c>
      <c r="C6918" s="16" t="s">
        <v>73</v>
      </c>
      <c r="D6918" s="21">
        <v>43978</v>
      </c>
      <c r="E6918" s="16" t="s">
        <v>75</v>
      </c>
      <c r="F6918" s="21">
        <v>43978</v>
      </c>
      <c r="G6918" s="16" t="s">
        <v>75</v>
      </c>
      <c r="H6918" s="26" t="s">
        <v>643</v>
      </c>
      <c r="I6918" s="16" t="s">
        <v>2918</v>
      </c>
      <c r="J6918" s="20" t="s">
        <v>116</v>
      </c>
      <c r="L6918" s="16" t="s">
        <v>116</v>
      </c>
      <c r="M6918" s="26" t="s">
        <v>9296</v>
      </c>
      <c r="N6918" s="26" t="s">
        <v>2357</v>
      </c>
      <c r="O6918" s="16" t="s">
        <v>188</v>
      </c>
      <c r="P6918" s="26" t="s">
        <v>188</v>
      </c>
      <c r="Q6918" s="26" t="s">
        <v>2357</v>
      </c>
      <c r="R6918" s="16" t="s">
        <v>139</v>
      </c>
      <c r="S6918" s="16" t="s">
        <v>4621</v>
      </c>
      <c r="T6918" s="22">
        <v>5.91</v>
      </c>
      <c r="V6918" s="16" t="s">
        <v>2358</v>
      </c>
      <c r="W6918" s="20" t="s">
        <v>43</v>
      </c>
      <c r="X6918" s="16" t="s">
        <v>78</v>
      </c>
      <c r="Z6918" s="24" t="s">
        <v>32</v>
      </c>
      <c r="AA6918" s="24" t="s">
        <v>32</v>
      </c>
      <c r="AB6918" s="24" t="s">
        <v>32</v>
      </c>
      <c r="AC6918" s="24" t="s">
        <v>32</v>
      </c>
      <c r="AD6918" s="24" t="s">
        <v>32</v>
      </c>
      <c r="AE6918" s="24" t="s">
        <v>32</v>
      </c>
      <c r="AF6918" s="24" t="s">
        <v>32</v>
      </c>
      <c r="AG6918" s="24" t="s">
        <v>32</v>
      </c>
      <c r="AH6918" s="24" t="s">
        <v>32</v>
      </c>
    </row>
    <row r="6919" spans="1:35" x14ac:dyDescent="0.25">
      <c r="A6919" s="17">
        <v>130426</v>
      </c>
      <c r="B6919" s="18">
        <v>1</v>
      </c>
      <c r="C6919" s="16" t="s">
        <v>73</v>
      </c>
      <c r="D6919" s="21">
        <v>43978</v>
      </c>
      <c r="E6919" s="16" t="s">
        <v>75</v>
      </c>
      <c r="F6919" s="21">
        <v>43978</v>
      </c>
      <c r="G6919" s="16" t="s">
        <v>75</v>
      </c>
      <c r="H6919" s="26" t="s">
        <v>320</v>
      </c>
      <c r="I6919" s="16" t="s">
        <v>1868</v>
      </c>
      <c r="J6919" s="20" t="s">
        <v>116</v>
      </c>
      <c r="L6919" s="16" t="s">
        <v>116</v>
      </c>
      <c r="M6919" s="26" t="s">
        <v>9295</v>
      </c>
      <c r="N6919" s="26" t="s">
        <v>2587</v>
      </c>
      <c r="O6919" s="16" t="s">
        <v>188</v>
      </c>
      <c r="P6919" s="26" t="s">
        <v>188</v>
      </c>
      <c r="Q6919" s="26" t="s">
        <v>2587</v>
      </c>
      <c r="R6919" s="16" t="s">
        <v>139</v>
      </c>
      <c r="S6919" s="16" t="s">
        <v>4621</v>
      </c>
      <c r="T6919" s="22">
        <v>3.07</v>
      </c>
      <c r="V6919" s="16" t="s">
        <v>1179</v>
      </c>
      <c r="W6919" s="20" t="s">
        <v>43</v>
      </c>
      <c r="X6919" s="16" t="s">
        <v>78</v>
      </c>
      <c r="Z6919" s="24" t="s">
        <v>32</v>
      </c>
      <c r="AA6919" s="24" t="s">
        <v>32</v>
      </c>
      <c r="AB6919" s="24" t="s">
        <v>32</v>
      </c>
      <c r="AC6919" s="24" t="s">
        <v>32</v>
      </c>
      <c r="AD6919" s="24" t="s">
        <v>32</v>
      </c>
      <c r="AE6919" s="24" t="s">
        <v>32</v>
      </c>
      <c r="AF6919" s="24" t="s">
        <v>32</v>
      </c>
      <c r="AG6919" s="24" t="s">
        <v>32</v>
      </c>
      <c r="AH6919" s="24" t="s">
        <v>32</v>
      </c>
    </row>
    <row r="6920" spans="1:35" x14ac:dyDescent="0.25">
      <c r="A6920" s="17">
        <v>130427</v>
      </c>
      <c r="B6920" s="18">
        <v>1</v>
      </c>
      <c r="C6920" s="16" t="s">
        <v>73</v>
      </c>
      <c r="D6920" s="21">
        <v>43978</v>
      </c>
      <c r="E6920" s="16" t="s">
        <v>75</v>
      </c>
      <c r="F6920" s="21">
        <v>44336</v>
      </c>
      <c r="G6920" s="16" t="s">
        <v>75</v>
      </c>
      <c r="H6920" s="26" t="s">
        <v>9294</v>
      </c>
      <c r="I6920" s="16" t="s">
        <v>752</v>
      </c>
      <c r="J6920" s="20" t="s">
        <v>116</v>
      </c>
      <c r="L6920" s="16" t="s">
        <v>116</v>
      </c>
      <c r="M6920" s="26" t="s">
        <v>9293</v>
      </c>
      <c r="N6920" s="26" t="s">
        <v>2357</v>
      </c>
      <c r="O6920" s="16" t="s">
        <v>188</v>
      </c>
      <c r="P6920" s="26" t="s">
        <v>188</v>
      </c>
      <c r="Q6920" s="26" t="s">
        <v>2357</v>
      </c>
      <c r="R6920" s="16" t="s">
        <v>139</v>
      </c>
      <c r="S6920" s="16" t="s">
        <v>4621</v>
      </c>
      <c r="T6920" s="22">
        <v>10.52</v>
      </c>
      <c r="V6920" s="16" t="s">
        <v>2358</v>
      </c>
      <c r="W6920" s="20" t="s">
        <v>43</v>
      </c>
      <c r="X6920" s="16" t="s">
        <v>78</v>
      </c>
      <c r="Z6920" s="24" t="s">
        <v>32</v>
      </c>
      <c r="AA6920" s="24" t="s">
        <v>32</v>
      </c>
      <c r="AB6920" s="24" t="s">
        <v>32</v>
      </c>
      <c r="AC6920" s="24" t="s">
        <v>32</v>
      </c>
      <c r="AD6920" s="24" t="s">
        <v>32</v>
      </c>
      <c r="AE6920" s="24" t="s">
        <v>32</v>
      </c>
      <c r="AF6920" s="24" t="s">
        <v>32</v>
      </c>
      <c r="AG6920" s="24" t="s">
        <v>32</v>
      </c>
      <c r="AH6920" s="24" t="s">
        <v>32</v>
      </c>
    </row>
    <row r="6921" spans="1:35" x14ac:dyDescent="0.25">
      <c r="A6921" s="17">
        <v>130428</v>
      </c>
      <c r="B6921" s="18">
        <v>1</v>
      </c>
      <c r="C6921" s="16" t="s">
        <v>73</v>
      </c>
      <c r="D6921" s="21">
        <v>43978</v>
      </c>
      <c r="E6921" s="16" t="s">
        <v>75</v>
      </c>
      <c r="F6921" s="21">
        <v>43978</v>
      </c>
      <c r="G6921" s="16" t="s">
        <v>75</v>
      </c>
      <c r="H6921" s="26" t="s">
        <v>320</v>
      </c>
      <c r="I6921" s="16" t="s">
        <v>1868</v>
      </c>
      <c r="J6921" s="20" t="s">
        <v>116</v>
      </c>
      <c r="L6921" s="16" t="s">
        <v>116</v>
      </c>
      <c r="M6921" s="26" t="s">
        <v>9292</v>
      </c>
      <c r="N6921" s="26" t="s">
        <v>2357</v>
      </c>
      <c r="O6921" s="16" t="s">
        <v>188</v>
      </c>
      <c r="P6921" s="26" t="s">
        <v>188</v>
      </c>
      <c r="Q6921" s="26" t="s">
        <v>2357</v>
      </c>
      <c r="R6921" s="16" t="s">
        <v>139</v>
      </c>
      <c r="S6921" s="16" t="s">
        <v>4621</v>
      </c>
      <c r="T6921" s="22">
        <v>4.92</v>
      </c>
      <c r="V6921" s="16" t="s">
        <v>2358</v>
      </c>
      <c r="W6921" s="20" t="s">
        <v>43</v>
      </c>
      <c r="X6921" s="16" t="s">
        <v>78</v>
      </c>
      <c r="Z6921" s="24" t="s">
        <v>32</v>
      </c>
      <c r="AA6921" s="24" t="s">
        <v>32</v>
      </c>
      <c r="AB6921" s="24" t="s">
        <v>32</v>
      </c>
      <c r="AC6921" s="24" t="s">
        <v>32</v>
      </c>
      <c r="AD6921" s="24" t="s">
        <v>32</v>
      </c>
      <c r="AE6921" s="24" t="s">
        <v>32</v>
      </c>
      <c r="AF6921" s="24" t="s">
        <v>32</v>
      </c>
      <c r="AG6921" s="24" t="s">
        <v>32</v>
      </c>
      <c r="AH6921" s="24" t="s">
        <v>32</v>
      </c>
    </row>
    <row r="6922" spans="1:35" x14ac:dyDescent="0.25">
      <c r="A6922" s="17">
        <v>130429</v>
      </c>
      <c r="B6922" s="18">
        <v>1</v>
      </c>
      <c r="C6922" s="16" t="s">
        <v>73</v>
      </c>
      <c r="D6922" s="21">
        <v>43978</v>
      </c>
      <c r="E6922" s="16" t="s">
        <v>75</v>
      </c>
      <c r="F6922" s="21">
        <v>43978</v>
      </c>
      <c r="G6922" s="16" t="s">
        <v>75</v>
      </c>
      <c r="H6922" s="26" t="s">
        <v>359</v>
      </c>
      <c r="I6922" s="16" t="s">
        <v>2672</v>
      </c>
      <c r="J6922" s="20" t="s">
        <v>116</v>
      </c>
      <c r="L6922" s="16" t="s">
        <v>116</v>
      </c>
      <c r="M6922" s="26" t="s">
        <v>9291</v>
      </c>
      <c r="N6922" s="26" t="s">
        <v>2357</v>
      </c>
      <c r="O6922" s="16" t="s">
        <v>188</v>
      </c>
      <c r="P6922" s="26" t="s">
        <v>188</v>
      </c>
      <c r="Q6922" s="26" t="s">
        <v>2357</v>
      </c>
      <c r="R6922" s="16" t="s">
        <v>139</v>
      </c>
      <c r="S6922" s="16" t="s">
        <v>4621</v>
      </c>
      <c r="T6922" s="22">
        <v>7.83</v>
      </c>
      <c r="V6922" s="16" t="s">
        <v>2358</v>
      </c>
      <c r="W6922" s="20" t="s">
        <v>43</v>
      </c>
      <c r="X6922" s="16" t="s">
        <v>78</v>
      </c>
      <c r="Z6922" s="24" t="s">
        <v>32</v>
      </c>
      <c r="AA6922" s="24" t="s">
        <v>32</v>
      </c>
      <c r="AB6922" s="24" t="s">
        <v>32</v>
      </c>
      <c r="AC6922" s="24" t="s">
        <v>32</v>
      </c>
      <c r="AD6922" s="24" t="s">
        <v>32</v>
      </c>
      <c r="AE6922" s="24" t="s">
        <v>32</v>
      </c>
      <c r="AF6922" s="24" t="s">
        <v>32</v>
      </c>
      <c r="AG6922" s="24" t="s">
        <v>32</v>
      </c>
      <c r="AH6922" s="24" t="s">
        <v>32</v>
      </c>
    </row>
    <row r="6923" spans="1:35" x14ac:dyDescent="0.25">
      <c r="A6923" s="17">
        <v>130430</v>
      </c>
      <c r="B6923" s="18">
        <v>1</v>
      </c>
      <c r="C6923" s="16" t="s">
        <v>73</v>
      </c>
      <c r="D6923" s="21">
        <v>43978</v>
      </c>
      <c r="E6923" s="16" t="s">
        <v>75</v>
      </c>
      <c r="F6923" s="21">
        <v>43991</v>
      </c>
      <c r="G6923" s="16" t="s">
        <v>75</v>
      </c>
      <c r="H6923" s="26" t="s">
        <v>359</v>
      </c>
      <c r="I6923" s="16" t="s">
        <v>3630</v>
      </c>
      <c r="J6923" s="20" t="s">
        <v>116</v>
      </c>
      <c r="L6923" s="16" t="s">
        <v>116</v>
      </c>
      <c r="M6923" s="26" t="s">
        <v>9290</v>
      </c>
      <c r="N6923" s="26" t="s">
        <v>5212</v>
      </c>
      <c r="O6923" s="16" t="s">
        <v>188</v>
      </c>
      <c r="P6923" s="26" t="s">
        <v>188</v>
      </c>
      <c r="Q6923" s="26" t="s">
        <v>5212</v>
      </c>
      <c r="R6923" s="16" t="s">
        <v>139</v>
      </c>
      <c r="S6923" s="16" t="s">
        <v>4621</v>
      </c>
      <c r="T6923" s="22">
        <v>2.4700000000000002</v>
      </c>
      <c r="V6923" s="16" t="s">
        <v>2358</v>
      </c>
      <c r="W6923" s="20" t="s">
        <v>43</v>
      </c>
      <c r="X6923" s="16" t="s">
        <v>78</v>
      </c>
      <c r="Z6923" s="24" t="s">
        <v>32</v>
      </c>
      <c r="AA6923" s="24" t="s">
        <v>32</v>
      </c>
      <c r="AB6923" s="24" t="s">
        <v>32</v>
      </c>
      <c r="AC6923" s="24" t="s">
        <v>32</v>
      </c>
      <c r="AD6923" s="24" t="s">
        <v>32</v>
      </c>
      <c r="AE6923" s="24" t="s">
        <v>32</v>
      </c>
      <c r="AF6923" s="24" t="s">
        <v>32</v>
      </c>
      <c r="AG6923" s="24" t="s">
        <v>32</v>
      </c>
      <c r="AH6923" s="24" t="s">
        <v>32</v>
      </c>
    </row>
    <row r="6924" spans="1:35" x14ac:dyDescent="0.25">
      <c r="A6924" s="17">
        <v>130431</v>
      </c>
      <c r="B6924" s="18">
        <v>1</v>
      </c>
      <c r="C6924" s="16" t="s">
        <v>73</v>
      </c>
      <c r="D6924" s="21">
        <v>43978</v>
      </c>
      <c r="E6924" s="16" t="s">
        <v>75</v>
      </c>
      <c r="F6924" s="21">
        <v>43991</v>
      </c>
      <c r="G6924" s="16" t="s">
        <v>75</v>
      </c>
      <c r="H6924" s="26" t="s">
        <v>34</v>
      </c>
      <c r="I6924" s="16" t="s">
        <v>5214</v>
      </c>
      <c r="J6924" s="20" t="s">
        <v>116</v>
      </c>
      <c r="L6924" s="16" t="s">
        <v>116</v>
      </c>
      <c r="M6924" s="26" t="s">
        <v>9289</v>
      </c>
      <c r="N6924" s="26" t="s">
        <v>3997</v>
      </c>
      <c r="O6924" s="16" t="s">
        <v>188</v>
      </c>
      <c r="P6924" s="26" t="s">
        <v>188</v>
      </c>
      <c r="Q6924" s="26" t="s">
        <v>3997</v>
      </c>
      <c r="R6924" s="16" t="s">
        <v>139</v>
      </c>
      <c r="S6924" s="16" t="s">
        <v>4621</v>
      </c>
      <c r="T6924" s="22">
        <v>12.46</v>
      </c>
      <c r="V6924" s="16" t="s">
        <v>2358</v>
      </c>
      <c r="W6924" s="20" t="s">
        <v>43</v>
      </c>
      <c r="X6924" s="16" t="s">
        <v>511</v>
      </c>
      <c r="Z6924" s="24" t="s">
        <v>32</v>
      </c>
      <c r="AA6924" s="24" t="s">
        <v>32</v>
      </c>
      <c r="AB6924" s="24" t="s">
        <v>32</v>
      </c>
      <c r="AC6924" s="24" t="s">
        <v>32</v>
      </c>
      <c r="AD6924" s="24" t="s">
        <v>32</v>
      </c>
      <c r="AE6924" s="24" t="s">
        <v>32</v>
      </c>
      <c r="AF6924" s="24" t="s">
        <v>32</v>
      </c>
      <c r="AG6924" s="24" t="s">
        <v>32</v>
      </c>
      <c r="AH6924" s="24" t="s">
        <v>32</v>
      </c>
    </row>
    <row r="6925" spans="1:35" x14ac:dyDescent="0.25">
      <c r="A6925" s="17">
        <v>130432</v>
      </c>
      <c r="B6925" s="18">
        <v>1</v>
      </c>
      <c r="C6925" s="16" t="s">
        <v>73</v>
      </c>
      <c r="D6925" s="21">
        <v>43978</v>
      </c>
      <c r="E6925" s="16" t="s">
        <v>75</v>
      </c>
      <c r="F6925" s="21">
        <v>43978</v>
      </c>
      <c r="G6925" s="16" t="s">
        <v>75</v>
      </c>
      <c r="H6925" s="26" t="s">
        <v>320</v>
      </c>
      <c r="I6925" s="16" t="s">
        <v>614</v>
      </c>
      <c r="J6925" s="20" t="s">
        <v>116</v>
      </c>
      <c r="L6925" s="16" t="s">
        <v>116</v>
      </c>
      <c r="M6925" s="26" t="s">
        <v>9288</v>
      </c>
      <c r="N6925" s="26" t="s">
        <v>2587</v>
      </c>
      <c r="O6925" s="16" t="s">
        <v>188</v>
      </c>
      <c r="P6925" s="26" t="s">
        <v>188</v>
      </c>
      <c r="Q6925" s="26" t="s">
        <v>2587</v>
      </c>
      <c r="R6925" s="16" t="s">
        <v>139</v>
      </c>
      <c r="S6925" s="16" t="s">
        <v>4621</v>
      </c>
      <c r="T6925" s="22">
        <v>5.72</v>
      </c>
      <c r="V6925" s="16" t="s">
        <v>1179</v>
      </c>
      <c r="W6925" s="20" t="s">
        <v>43</v>
      </c>
      <c r="X6925" s="16" t="s">
        <v>78</v>
      </c>
      <c r="Z6925" s="24" t="s">
        <v>32</v>
      </c>
      <c r="AA6925" s="24" t="s">
        <v>32</v>
      </c>
      <c r="AB6925" s="24" t="s">
        <v>32</v>
      </c>
      <c r="AC6925" s="24" t="s">
        <v>32</v>
      </c>
      <c r="AD6925" s="24" t="s">
        <v>32</v>
      </c>
      <c r="AE6925" s="24" t="s">
        <v>32</v>
      </c>
      <c r="AF6925" s="24" t="s">
        <v>32</v>
      </c>
      <c r="AG6925" s="24" t="s">
        <v>32</v>
      </c>
      <c r="AH6925" s="24" t="s">
        <v>32</v>
      </c>
    </row>
    <row r="6926" spans="1:35" x14ac:dyDescent="0.25">
      <c r="A6926" s="17">
        <v>130433</v>
      </c>
      <c r="B6926" s="18">
        <v>1</v>
      </c>
      <c r="C6926" s="16" t="s">
        <v>73</v>
      </c>
      <c r="D6926" s="21">
        <v>43978</v>
      </c>
      <c r="E6926" s="16" t="s">
        <v>75</v>
      </c>
      <c r="F6926" s="21">
        <v>43978</v>
      </c>
      <c r="G6926" s="16" t="s">
        <v>75</v>
      </c>
      <c r="H6926" s="26" t="s">
        <v>196</v>
      </c>
      <c r="I6926" s="16" t="s">
        <v>7400</v>
      </c>
      <c r="J6926" s="20" t="s">
        <v>116</v>
      </c>
      <c r="L6926" s="16" t="s">
        <v>116</v>
      </c>
      <c r="M6926" s="26" t="s">
        <v>9287</v>
      </c>
      <c r="N6926" s="26" t="s">
        <v>9286</v>
      </c>
      <c r="O6926" s="16" t="s">
        <v>188</v>
      </c>
      <c r="P6926" s="26" t="s">
        <v>188</v>
      </c>
      <c r="Q6926" s="26" t="s">
        <v>9286</v>
      </c>
      <c r="R6926" s="16" t="s">
        <v>139</v>
      </c>
      <c r="S6926" s="16" t="s">
        <v>4621</v>
      </c>
      <c r="T6926" s="22">
        <v>8.77</v>
      </c>
      <c r="V6926" s="16" t="s">
        <v>1179</v>
      </c>
      <c r="W6926" s="20" t="s">
        <v>43</v>
      </c>
      <c r="X6926" s="16" t="s">
        <v>78</v>
      </c>
      <c r="Z6926" s="24" t="s">
        <v>32</v>
      </c>
      <c r="AA6926" s="24" t="s">
        <v>32</v>
      </c>
      <c r="AB6926" s="24" t="s">
        <v>32</v>
      </c>
      <c r="AC6926" s="24" t="s">
        <v>32</v>
      </c>
      <c r="AD6926" s="24" t="s">
        <v>32</v>
      </c>
      <c r="AE6926" s="24" t="s">
        <v>32</v>
      </c>
      <c r="AF6926" s="24" t="s">
        <v>32</v>
      </c>
      <c r="AG6926" s="24" t="s">
        <v>32</v>
      </c>
      <c r="AH6926" s="24" t="s">
        <v>32</v>
      </c>
    </row>
    <row r="6927" spans="1:35" x14ac:dyDescent="0.25">
      <c r="A6927" s="17">
        <v>130434</v>
      </c>
      <c r="B6927" s="18">
        <v>1</v>
      </c>
      <c r="C6927" s="16" t="s">
        <v>73</v>
      </c>
      <c r="D6927" s="21">
        <v>43978</v>
      </c>
      <c r="E6927" s="16" t="s">
        <v>75</v>
      </c>
      <c r="F6927" s="21">
        <v>43978</v>
      </c>
      <c r="G6927" s="16" t="s">
        <v>75</v>
      </c>
      <c r="H6927" s="26" t="s">
        <v>386</v>
      </c>
      <c r="I6927" s="16" t="s">
        <v>7400</v>
      </c>
      <c r="J6927" s="20" t="s">
        <v>116</v>
      </c>
      <c r="L6927" s="16" t="s">
        <v>116</v>
      </c>
      <c r="M6927" s="26" t="s">
        <v>9285</v>
      </c>
      <c r="N6927" s="26" t="s">
        <v>2587</v>
      </c>
      <c r="O6927" s="16" t="s">
        <v>188</v>
      </c>
      <c r="P6927" s="26" t="s">
        <v>188</v>
      </c>
      <c r="Q6927" s="26" t="s">
        <v>2587</v>
      </c>
      <c r="R6927" s="16" t="s">
        <v>139</v>
      </c>
      <c r="S6927" s="16" t="s">
        <v>4621</v>
      </c>
      <c r="T6927" s="22">
        <v>0.38</v>
      </c>
      <c r="V6927" s="16" t="s">
        <v>1179</v>
      </c>
      <c r="W6927" s="20" t="s">
        <v>43</v>
      </c>
      <c r="X6927" s="16" t="s">
        <v>78</v>
      </c>
      <c r="Z6927" s="24" t="s">
        <v>32</v>
      </c>
      <c r="AA6927" s="24" t="s">
        <v>32</v>
      </c>
      <c r="AB6927" s="24" t="s">
        <v>32</v>
      </c>
      <c r="AC6927" s="24" t="s">
        <v>32</v>
      </c>
      <c r="AD6927" s="24" t="s">
        <v>32</v>
      </c>
      <c r="AE6927" s="24" t="s">
        <v>32</v>
      </c>
      <c r="AF6927" s="24" t="s">
        <v>32</v>
      </c>
      <c r="AG6927" s="24" t="s">
        <v>32</v>
      </c>
      <c r="AH6927" s="24" t="s">
        <v>32</v>
      </c>
    </row>
    <row r="6928" spans="1:35" x14ac:dyDescent="0.25">
      <c r="A6928" s="17">
        <v>130436</v>
      </c>
      <c r="B6928" s="18">
        <v>1</v>
      </c>
      <c r="C6928" s="16" t="s">
        <v>31</v>
      </c>
      <c r="D6928" s="21">
        <v>43979</v>
      </c>
      <c r="E6928" s="16" t="s">
        <v>75</v>
      </c>
      <c r="F6928" s="21">
        <v>44299</v>
      </c>
      <c r="G6928" s="16" t="s">
        <v>109</v>
      </c>
      <c r="H6928" s="26" t="s">
        <v>1163</v>
      </c>
      <c r="I6928" s="16" t="s">
        <v>116</v>
      </c>
      <c r="J6928" s="20" t="s">
        <v>116</v>
      </c>
      <c r="L6928" s="16" t="s">
        <v>116</v>
      </c>
      <c r="M6928" s="26" t="s">
        <v>6352</v>
      </c>
      <c r="N6928" s="26" t="s">
        <v>6353</v>
      </c>
      <c r="O6928" s="16" t="s">
        <v>188</v>
      </c>
      <c r="P6928" s="26" t="s">
        <v>188</v>
      </c>
      <c r="Q6928" s="26" t="s">
        <v>4053</v>
      </c>
      <c r="T6928" s="22">
        <v>64.97</v>
      </c>
      <c r="U6928" s="21">
        <v>44281</v>
      </c>
      <c r="W6928" s="20" t="s">
        <v>43</v>
      </c>
      <c r="X6928" s="16" t="s">
        <v>511</v>
      </c>
      <c r="Z6928" s="25">
        <v>0</v>
      </c>
      <c r="AA6928" s="25">
        <v>0</v>
      </c>
      <c r="AB6928" s="25">
        <v>0</v>
      </c>
      <c r="AC6928" s="25">
        <v>263095</v>
      </c>
      <c r="AD6928" s="25">
        <v>0</v>
      </c>
      <c r="AE6928" s="25">
        <v>0</v>
      </c>
      <c r="AF6928" s="25">
        <v>0</v>
      </c>
      <c r="AG6928" s="25">
        <v>163095</v>
      </c>
      <c r="AH6928" s="25">
        <v>163095</v>
      </c>
      <c r="AI6928" s="16" t="s">
        <v>6354</v>
      </c>
    </row>
    <row r="6929" spans="1:35" x14ac:dyDescent="0.25">
      <c r="A6929" s="17">
        <v>130440</v>
      </c>
      <c r="B6929" s="18">
        <v>4</v>
      </c>
      <c r="C6929" s="16" t="s">
        <v>73</v>
      </c>
      <c r="D6929" s="21">
        <v>43980</v>
      </c>
      <c r="E6929" s="16" t="s">
        <v>6355</v>
      </c>
      <c r="F6929" s="21">
        <v>44279</v>
      </c>
      <c r="G6929" s="16" t="s">
        <v>75</v>
      </c>
      <c r="H6929" s="26" t="s">
        <v>92</v>
      </c>
      <c r="M6929" s="26" t="s">
        <v>6356</v>
      </c>
      <c r="O6929" s="16" t="s">
        <v>151</v>
      </c>
      <c r="P6929" s="26" t="s">
        <v>198</v>
      </c>
      <c r="T6929" s="23" t="s">
        <v>32</v>
      </c>
      <c r="W6929" s="20" t="s">
        <v>43</v>
      </c>
      <c r="Z6929" s="25">
        <v>0</v>
      </c>
      <c r="AA6929" s="25">
        <v>0</v>
      </c>
      <c r="AB6929" s="25">
        <v>65520</v>
      </c>
      <c r="AC6929" s="25">
        <v>0</v>
      </c>
      <c r="AD6929" s="25">
        <v>0</v>
      </c>
      <c r="AE6929" s="25">
        <v>0</v>
      </c>
      <c r="AF6929" s="25">
        <v>65520</v>
      </c>
      <c r="AG6929" s="25">
        <v>0</v>
      </c>
      <c r="AH6929" s="25">
        <v>65520</v>
      </c>
      <c r="AI6929" s="16" t="s">
        <v>6357</v>
      </c>
    </row>
    <row r="6930" spans="1:35" x14ac:dyDescent="0.25">
      <c r="A6930" s="17">
        <v>130441</v>
      </c>
      <c r="B6930" s="18">
        <v>3</v>
      </c>
      <c r="C6930" s="16" t="s">
        <v>73</v>
      </c>
      <c r="D6930" s="21">
        <v>43980</v>
      </c>
      <c r="E6930" s="16" t="s">
        <v>6355</v>
      </c>
      <c r="F6930" s="21">
        <v>44279</v>
      </c>
      <c r="G6930" s="16" t="s">
        <v>75</v>
      </c>
      <c r="H6930" s="26" t="s">
        <v>57</v>
      </c>
      <c r="M6930" s="26" t="s">
        <v>6358</v>
      </c>
      <c r="O6930" s="16" t="s">
        <v>151</v>
      </c>
      <c r="P6930" s="26" t="s">
        <v>198</v>
      </c>
      <c r="T6930" s="23" t="s">
        <v>32</v>
      </c>
      <c r="W6930" s="20" t="s">
        <v>43</v>
      </c>
      <c r="Z6930" s="25">
        <v>0</v>
      </c>
      <c r="AA6930" s="25">
        <v>0</v>
      </c>
      <c r="AB6930" s="25">
        <v>29737.05</v>
      </c>
      <c r="AC6930" s="25">
        <v>0</v>
      </c>
      <c r="AD6930" s="25">
        <v>0</v>
      </c>
      <c r="AE6930" s="25">
        <v>0</v>
      </c>
      <c r="AF6930" s="25">
        <v>29737.05</v>
      </c>
      <c r="AG6930" s="25">
        <v>0</v>
      </c>
      <c r="AH6930" s="25">
        <v>29737.05</v>
      </c>
      <c r="AI6930" s="16" t="s">
        <v>6359</v>
      </c>
    </row>
    <row r="6931" spans="1:35" ht="30" x14ac:dyDescent="0.25">
      <c r="A6931" s="17">
        <v>130442</v>
      </c>
      <c r="B6931" s="18">
        <v>2</v>
      </c>
      <c r="C6931" s="16" t="s">
        <v>73</v>
      </c>
      <c r="D6931" s="21">
        <v>43980</v>
      </c>
      <c r="E6931" s="16" t="s">
        <v>108</v>
      </c>
      <c r="F6931" s="21">
        <v>44139</v>
      </c>
      <c r="G6931" s="16" t="s">
        <v>81</v>
      </c>
      <c r="H6931" s="26" t="s">
        <v>212</v>
      </c>
      <c r="L6931" s="16" t="s">
        <v>110</v>
      </c>
      <c r="M6931" s="26" t="s">
        <v>6360</v>
      </c>
      <c r="N6931" s="26" t="s">
        <v>6360</v>
      </c>
      <c r="O6931" s="16" t="s">
        <v>5777</v>
      </c>
      <c r="P6931" s="26" t="s">
        <v>67</v>
      </c>
      <c r="T6931" s="23" t="s">
        <v>32</v>
      </c>
      <c r="W6931" s="20" t="s">
        <v>43</v>
      </c>
      <c r="Z6931" s="25">
        <v>0</v>
      </c>
      <c r="AA6931" s="25">
        <v>0</v>
      </c>
      <c r="AB6931" s="25">
        <v>250000</v>
      </c>
      <c r="AC6931" s="25">
        <v>0</v>
      </c>
      <c r="AD6931" s="25">
        <v>0</v>
      </c>
      <c r="AE6931" s="25">
        <v>0</v>
      </c>
      <c r="AF6931" s="25">
        <v>250000</v>
      </c>
      <c r="AG6931" s="25">
        <v>0</v>
      </c>
      <c r="AH6931" s="25">
        <v>250000</v>
      </c>
      <c r="AI6931" s="16" t="s">
        <v>6361</v>
      </c>
    </row>
    <row r="6932" spans="1:35" x14ac:dyDescent="0.25">
      <c r="A6932" s="17">
        <v>130444</v>
      </c>
      <c r="B6932" s="18">
        <v>2</v>
      </c>
      <c r="C6932" s="16" t="s">
        <v>73</v>
      </c>
      <c r="D6932" s="21">
        <v>43980</v>
      </c>
      <c r="E6932" s="16" t="s">
        <v>6355</v>
      </c>
      <c r="F6932" s="21">
        <v>44279</v>
      </c>
      <c r="G6932" s="16" t="s">
        <v>75</v>
      </c>
      <c r="H6932" s="26" t="s">
        <v>286</v>
      </c>
      <c r="M6932" s="26" t="s">
        <v>6362</v>
      </c>
      <c r="O6932" s="16" t="s">
        <v>151</v>
      </c>
      <c r="P6932" s="26" t="s">
        <v>198</v>
      </c>
      <c r="T6932" s="23" t="s">
        <v>32</v>
      </c>
      <c r="W6932" s="20" t="s">
        <v>43</v>
      </c>
      <c r="Z6932" s="25">
        <v>0</v>
      </c>
      <c r="AA6932" s="25">
        <v>0</v>
      </c>
      <c r="AB6932" s="25">
        <v>8820</v>
      </c>
      <c r="AC6932" s="25">
        <v>0</v>
      </c>
      <c r="AD6932" s="25">
        <v>0</v>
      </c>
      <c r="AE6932" s="25">
        <v>0</v>
      </c>
      <c r="AF6932" s="25">
        <v>8820</v>
      </c>
      <c r="AG6932" s="25">
        <v>0</v>
      </c>
      <c r="AH6932" s="25">
        <v>8820</v>
      </c>
      <c r="AI6932" s="16" t="s">
        <v>6363</v>
      </c>
    </row>
    <row r="6933" spans="1:35" x14ac:dyDescent="0.25">
      <c r="A6933" s="17">
        <v>130446</v>
      </c>
      <c r="B6933" s="18">
        <v>2</v>
      </c>
      <c r="C6933" s="16" t="s">
        <v>73</v>
      </c>
      <c r="D6933" s="21">
        <v>43980</v>
      </c>
      <c r="E6933" s="16" t="s">
        <v>6355</v>
      </c>
      <c r="F6933" s="21">
        <v>44279</v>
      </c>
      <c r="G6933" s="16" t="s">
        <v>75</v>
      </c>
      <c r="H6933" s="26" t="s">
        <v>312</v>
      </c>
      <c r="M6933" s="26" t="s">
        <v>6364</v>
      </c>
      <c r="O6933" s="16" t="s">
        <v>151</v>
      </c>
      <c r="P6933" s="26" t="s">
        <v>198</v>
      </c>
      <c r="T6933" s="23" t="s">
        <v>32</v>
      </c>
      <c r="W6933" s="20" t="s">
        <v>43</v>
      </c>
      <c r="Z6933" s="25">
        <v>0</v>
      </c>
      <c r="AA6933" s="25">
        <v>0</v>
      </c>
      <c r="AB6933" s="25">
        <v>46030.6</v>
      </c>
      <c r="AC6933" s="25">
        <v>0</v>
      </c>
      <c r="AD6933" s="25">
        <v>0</v>
      </c>
      <c r="AE6933" s="25">
        <v>0</v>
      </c>
      <c r="AF6933" s="25">
        <v>46030.6</v>
      </c>
      <c r="AG6933" s="25">
        <v>0</v>
      </c>
      <c r="AH6933" s="25">
        <v>46030.6</v>
      </c>
      <c r="AI6933" s="16" t="s">
        <v>6365</v>
      </c>
    </row>
    <row r="6934" spans="1:35" x14ac:dyDescent="0.25">
      <c r="A6934" s="17">
        <v>130447</v>
      </c>
      <c r="B6934" s="18">
        <v>2</v>
      </c>
      <c r="C6934" s="16" t="s">
        <v>73</v>
      </c>
      <c r="D6934" s="21">
        <v>43980</v>
      </c>
      <c r="E6934" s="16" t="s">
        <v>6355</v>
      </c>
      <c r="F6934" s="21">
        <v>44279</v>
      </c>
      <c r="G6934" s="16" t="s">
        <v>75</v>
      </c>
      <c r="H6934" s="26" t="s">
        <v>235</v>
      </c>
      <c r="M6934" s="26" t="s">
        <v>6366</v>
      </c>
      <c r="O6934" s="16" t="s">
        <v>151</v>
      </c>
      <c r="P6934" s="26" t="s">
        <v>198</v>
      </c>
      <c r="T6934" s="23" t="s">
        <v>32</v>
      </c>
      <c r="W6934" s="20" t="s">
        <v>43</v>
      </c>
      <c r="Z6934" s="25">
        <v>0</v>
      </c>
      <c r="AA6934" s="25">
        <v>0</v>
      </c>
      <c r="AB6934" s="25">
        <v>24353.5</v>
      </c>
      <c r="AC6934" s="25">
        <v>0</v>
      </c>
      <c r="AD6934" s="25">
        <v>0</v>
      </c>
      <c r="AE6934" s="25">
        <v>0</v>
      </c>
      <c r="AF6934" s="25">
        <v>24353.5</v>
      </c>
      <c r="AG6934" s="25">
        <v>0</v>
      </c>
      <c r="AH6934" s="25">
        <v>24353.5</v>
      </c>
      <c r="AI6934" s="16" t="s">
        <v>6367</v>
      </c>
    </row>
    <row r="6935" spans="1:35" x14ac:dyDescent="0.25">
      <c r="A6935" s="17">
        <v>130448</v>
      </c>
      <c r="B6935" s="18">
        <v>2</v>
      </c>
      <c r="C6935" s="16" t="s">
        <v>73</v>
      </c>
      <c r="D6935" s="21">
        <v>43980</v>
      </c>
      <c r="E6935" s="16" t="s">
        <v>75</v>
      </c>
      <c r="F6935" s="21">
        <v>44357</v>
      </c>
      <c r="G6935" s="16" t="s">
        <v>514</v>
      </c>
      <c r="H6935" s="26" t="s">
        <v>244</v>
      </c>
      <c r="I6935" s="16" t="s">
        <v>159</v>
      </c>
      <c r="J6935" s="20" t="s">
        <v>148</v>
      </c>
      <c r="L6935" s="16" t="s">
        <v>149</v>
      </c>
      <c r="M6935" s="26" t="s">
        <v>9284</v>
      </c>
      <c r="N6935" s="26" t="s">
        <v>2343</v>
      </c>
      <c r="O6935" s="16" t="s">
        <v>188</v>
      </c>
      <c r="P6935" s="26" t="s">
        <v>188</v>
      </c>
      <c r="Q6935" s="26" t="s">
        <v>2343</v>
      </c>
      <c r="R6935" s="16" t="s">
        <v>139</v>
      </c>
      <c r="S6935" s="16" t="s">
        <v>4621</v>
      </c>
      <c r="T6935" s="22">
        <v>6.73</v>
      </c>
      <c r="U6935" s="21">
        <v>44540</v>
      </c>
      <c r="W6935" s="20" t="s">
        <v>43</v>
      </c>
      <c r="X6935" s="16" t="s">
        <v>454</v>
      </c>
      <c r="Z6935" s="24" t="s">
        <v>32</v>
      </c>
      <c r="AA6935" s="24" t="s">
        <v>32</v>
      </c>
      <c r="AB6935" s="24" t="s">
        <v>32</v>
      </c>
      <c r="AC6935" s="24" t="s">
        <v>32</v>
      </c>
      <c r="AD6935" s="24" t="s">
        <v>32</v>
      </c>
      <c r="AE6935" s="24" t="s">
        <v>32</v>
      </c>
      <c r="AF6935" s="24" t="s">
        <v>32</v>
      </c>
      <c r="AG6935" s="24" t="s">
        <v>32</v>
      </c>
      <c r="AH6935" s="24" t="s">
        <v>32</v>
      </c>
      <c r="AI6935" s="16" t="s">
        <v>9283</v>
      </c>
    </row>
    <row r="6936" spans="1:35" x14ac:dyDescent="0.25">
      <c r="A6936" s="17">
        <v>130449</v>
      </c>
      <c r="B6936" s="18">
        <v>2</v>
      </c>
      <c r="C6936" s="16" t="s">
        <v>73</v>
      </c>
      <c r="D6936" s="21">
        <v>43980</v>
      </c>
      <c r="E6936" s="16" t="s">
        <v>75</v>
      </c>
      <c r="F6936" s="21">
        <v>44012</v>
      </c>
      <c r="G6936" s="16" t="s">
        <v>75</v>
      </c>
      <c r="H6936" s="26" t="s">
        <v>380</v>
      </c>
      <c r="I6936" s="16" t="s">
        <v>159</v>
      </c>
      <c r="J6936" s="20" t="s">
        <v>148</v>
      </c>
      <c r="L6936" s="16" t="s">
        <v>149</v>
      </c>
      <c r="M6936" s="26" t="s">
        <v>9282</v>
      </c>
      <c r="N6936" s="26" t="s">
        <v>2343</v>
      </c>
      <c r="O6936" s="16" t="s">
        <v>188</v>
      </c>
      <c r="P6936" s="26" t="s">
        <v>188</v>
      </c>
      <c r="Q6936" s="26" t="s">
        <v>2343</v>
      </c>
      <c r="R6936" s="16" t="s">
        <v>139</v>
      </c>
      <c r="S6936" s="16" t="s">
        <v>4621</v>
      </c>
      <c r="T6936" s="22">
        <v>6.8</v>
      </c>
      <c r="W6936" s="20" t="s">
        <v>43</v>
      </c>
      <c r="X6936" s="16" t="s">
        <v>454</v>
      </c>
      <c r="Z6936" s="24" t="s">
        <v>32</v>
      </c>
      <c r="AA6936" s="24" t="s">
        <v>32</v>
      </c>
      <c r="AB6936" s="24" t="s">
        <v>32</v>
      </c>
      <c r="AC6936" s="24" t="s">
        <v>32</v>
      </c>
      <c r="AD6936" s="24" t="s">
        <v>32</v>
      </c>
      <c r="AE6936" s="24" t="s">
        <v>32</v>
      </c>
      <c r="AF6936" s="24" t="s">
        <v>32</v>
      </c>
      <c r="AG6936" s="24" t="s">
        <v>32</v>
      </c>
      <c r="AH6936" s="24" t="s">
        <v>32</v>
      </c>
    </row>
    <row r="6937" spans="1:35" x14ac:dyDescent="0.25">
      <c r="A6937" s="17">
        <v>130450</v>
      </c>
      <c r="B6937" s="18">
        <v>2</v>
      </c>
      <c r="C6937" s="16" t="s">
        <v>73</v>
      </c>
      <c r="D6937" s="21">
        <v>43980</v>
      </c>
      <c r="E6937" s="16" t="s">
        <v>6355</v>
      </c>
      <c r="F6937" s="21">
        <v>44279</v>
      </c>
      <c r="G6937" s="16" t="s">
        <v>75</v>
      </c>
      <c r="H6937" s="26" t="s">
        <v>252</v>
      </c>
      <c r="M6937" s="26" t="s">
        <v>6368</v>
      </c>
      <c r="O6937" s="16" t="s">
        <v>151</v>
      </c>
      <c r="P6937" s="26" t="s">
        <v>198</v>
      </c>
      <c r="T6937" s="23" t="s">
        <v>32</v>
      </c>
      <c r="W6937" s="20" t="s">
        <v>43</v>
      </c>
      <c r="Z6937" s="25">
        <v>0</v>
      </c>
      <c r="AA6937" s="25">
        <v>0</v>
      </c>
      <c r="AB6937" s="25">
        <v>76378.75</v>
      </c>
      <c r="AC6937" s="25">
        <v>0</v>
      </c>
      <c r="AD6937" s="25">
        <v>0</v>
      </c>
      <c r="AE6937" s="25">
        <v>0</v>
      </c>
      <c r="AF6937" s="25">
        <v>76378.75</v>
      </c>
      <c r="AG6937" s="25">
        <v>0</v>
      </c>
      <c r="AH6937" s="25">
        <v>76378.75</v>
      </c>
      <c r="AI6937" s="16" t="s">
        <v>6369</v>
      </c>
    </row>
    <row r="6938" spans="1:35" x14ac:dyDescent="0.25">
      <c r="A6938" s="17">
        <v>130451</v>
      </c>
      <c r="B6938" s="18">
        <v>2</v>
      </c>
      <c r="C6938" s="16" t="s">
        <v>73</v>
      </c>
      <c r="D6938" s="21">
        <v>43980</v>
      </c>
      <c r="E6938" s="16" t="s">
        <v>6355</v>
      </c>
      <c r="F6938" s="21">
        <v>44279</v>
      </c>
      <c r="G6938" s="16" t="s">
        <v>75</v>
      </c>
      <c r="H6938" s="26" t="s">
        <v>380</v>
      </c>
      <c r="M6938" s="26" t="s">
        <v>6370</v>
      </c>
      <c r="O6938" s="16" t="s">
        <v>151</v>
      </c>
      <c r="P6938" s="26" t="s">
        <v>198</v>
      </c>
      <c r="T6938" s="23" t="s">
        <v>32</v>
      </c>
      <c r="W6938" s="20" t="s">
        <v>43</v>
      </c>
      <c r="Z6938" s="25">
        <v>0</v>
      </c>
      <c r="AA6938" s="25">
        <v>0</v>
      </c>
      <c r="AB6938" s="25">
        <v>86645</v>
      </c>
      <c r="AC6938" s="25">
        <v>0</v>
      </c>
      <c r="AD6938" s="25">
        <v>0</v>
      </c>
      <c r="AE6938" s="25">
        <v>0</v>
      </c>
      <c r="AF6938" s="25">
        <v>86645</v>
      </c>
      <c r="AG6938" s="25">
        <v>0</v>
      </c>
      <c r="AH6938" s="25">
        <v>86645</v>
      </c>
      <c r="AI6938" s="16" t="s">
        <v>6371</v>
      </c>
    </row>
    <row r="6939" spans="1:35" x14ac:dyDescent="0.25">
      <c r="A6939" s="17">
        <v>130452</v>
      </c>
      <c r="B6939" s="18">
        <v>2</v>
      </c>
      <c r="C6939" s="16" t="s">
        <v>73</v>
      </c>
      <c r="D6939" s="21">
        <v>43980</v>
      </c>
      <c r="E6939" s="16" t="s">
        <v>6355</v>
      </c>
      <c r="F6939" s="21">
        <v>44279</v>
      </c>
      <c r="G6939" s="16" t="s">
        <v>75</v>
      </c>
      <c r="H6939" s="26" t="s">
        <v>431</v>
      </c>
      <c r="M6939" s="26" t="s">
        <v>6372</v>
      </c>
      <c r="O6939" s="16" t="s">
        <v>151</v>
      </c>
      <c r="P6939" s="26" t="s">
        <v>198</v>
      </c>
      <c r="T6939" s="23" t="s">
        <v>32</v>
      </c>
      <c r="W6939" s="20" t="s">
        <v>43</v>
      </c>
      <c r="Z6939" s="25">
        <v>0</v>
      </c>
      <c r="AA6939" s="25">
        <v>0</v>
      </c>
      <c r="AB6939" s="25">
        <v>35087.25</v>
      </c>
      <c r="AC6939" s="25">
        <v>0</v>
      </c>
      <c r="AD6939" s="25">
        <v>0</v>
      </c>
      <c r="AE6939" s="25">
        <v>0</v>
      </c>
      <c r="AF6939" s="25">
        <v>35087.25</v>
      </c>
      <c r="AG6939" s="25">
        <v>0</v>
      </c>
      <c r="AH6939" s="25">
        <v>35087.25</v>
      </c>
      <c r="AI6939" s="16" t="s">
        <v>6373</v>
      </c>
    </row>
    <row r="6940" spans="1:35" x14ac:dyDescent="0.25">
      <c r="A6940" s="17">
        <v>130453</v>
      </c>
      <c r="B6940" s="18">
        <v>3</v>
      </c>
      <c r="C6940" s="16" t="s">
        <v>47</v>
      </c>
      <c r="D6940" s="21">
        <v>43983</v>
      </c>
      <c r="E6940" s="16" t="s">
        <v>1610</v>
      </c>
      <c r="F6940" s="21">
        <v>44351</v>
      </c>
      <c r="G6940" s="16" t="s">
        <v>1610</v>
      </c>
      <c r="H6940" s="26" t="s">
        <v>766</v>
      </c>
      <c r="L6940" s="16" t="s">
        <v>110</v>
      </c>
      <c r="M6940" s="26" t="s">
        <v>6374</v>
      </c>
      <c r="O6940" s="16" t="s">
        <v>1612</v>
      </c>
      <c r="T6940" s="23" t="s">
        <v>32</v>
      </c>
      <c r="W6940" s="20" t="s">
        <v>43</v>
      </c>
      <c r="Z6940" s="25">
        <v>0</v>
      </c>
      <c r="AA6940" s="25">
        <v>0</v>
      </c>
      <c r="AB6940" s="25">
        <v>350000</v>
      </c>
      <c r="AC6940" s="25">
        <v>0</v>
      </c>
      <c r="AD6940" s="25">
        <v>0</v>
      </c>
      <c r="AE6940" s="25">
        <v>0</v>
      </c>
      <c r="AF6940" s="25">
        <v>350000</v>
      </c>
      <c r="AG6940" s="25">
        <v>0</v>
      </c>
      <c r="AH6940" s="25">
        <v>350000</v>
      </c>
      <c r="AI6940" s="16" t="s">
        <v>6375</v>
      </c>
    </row>
    <row r="6941" spans="1:35" x14ac:dyDescent="0.25">
      <c r="A6941" s="17">
        <v>130454</v>
      </c>
      <c r="B6941" s="18">
        <v>1</v>
      </c>
      <c r="C6941" s="16" t="s">
        <v>73</v>
      </c>
      <c r="D6941" s="21">
        <v>43983</v>
      </c>
      <c r="E6941" s="16" t="s">
        <v>1610</v>
      </c>
      <c r="F6941" s="21">
        <v>43992</v>
      </c>
      <c r="G6941" s="16" t="s">
        <v>1610</v>
      </c>
      <c r="H6941" s="26" t="s">
        <v>1163</v>
      </c>
      <c r="L6941" s="16" t="s">
        <v>110</v>
      </c>
      <c r="M6941" s="26" t="s">
        <v>6376</v>
      </c>
      <c r="O6941" s="16" t="s">
        <v>1612</v>
      </c>
      <c r="T6941" s="23" t="s">
        <v>32</v>
      </c>
      <c r="W6941" s="20" t="s">
        <v>43</v>
      </c>
      <c r="Z6941" s="25">
        <v>0</v>
      </c>
      <c r="AA6941" s="25">
        <v>0</v>
      </c>
      <c r="AB6941" s="25">
        <v>8302425</v>
      </c>
      <c r="AC6941" s="25">
        <v>0</v>
      </c>
      <c r="AD6941" s="25">
        <v>0</v>
      </c>
      <c r="AE6941" s="25">
        <v>0</v>
      </c>
      <c r="AF6941" s="25">
        <v>8302425</v>
      </c>
      <c r="AG6941" s="25">
        <v>0</v>
      </c>
      <c r="AH6941" s="25">
        <v>8302425</v>
      </c>
      <c r="AI6941" s="16" t="s">
        <v>6377</v>
      </c>
    </row>
    <row r="6942" spans="1:35" x14ac:dyDescent="0.25">
      <c r="A6942" s="17">
        <v>130455</v>
      </c>
      <c r="B6942" s="18">
        <v>4</v>
      </c>
      <c r="C6942" s="16" t="s">
        <v>73</v>
      </c>
      <c r="D6942" s="21">
        <v>43983</v>
      </c>
      <c r="E6942" s="16" t="s">
        <v>1610</v>
      </c>
      <c r="F6942" s="21">
        <v>43983</v>
      </c>
      <c r="G6942" s="16" t="s">
        <v>32</v>
      </c>
      <c r="H6942" s="26" t="s">
        <v>186</v>
      </c>
      <c r="L6942" s="16" t="s">
        <v>110</v>
      </c>
      <c r="M6942" s="26" t="s">
        <v>9281</v>
      </c>
      <c r="O6942" s="16" t="s">
        <v>1612</v>
      </c>
      <c r="T6942" s="23" t="s">
        <v>32</v>
      </c>
      <c r="W6942" s="20" t="s">
        <v>43</v>
      </c>
      <c r="Z6942" s="24" t="s">
        <v>32</v>
      </c>
      <c r="AA6942" s="24" t="s">
        <v>32</v>
      </c>
      <c r="AB6942" s="24" t="s">
        <v>32</v>
      </c>
      <c r="AC6942" s="24" t="s">
        <v>32</v>
      </c>
      <c r="AD6942" s="24" t="s">
        <v>32</v>
      </c>
      <c r="AE6942" s="24" t="s">
        <v>32</v>
      </c>
      <c r="AF6942" s="24" t="s">
        <v>32</v>
      </c>
      <c r="AG6942" s="24" t="s">
        <v>32</v>
      </c>
      <c r="AH6942" s="24" t="s">
        <v>32</v>
      </c>
    </row>
    <row r="6943" spans="1:35" x14ac:dyDescent="0.25">
      <c r="A6943" s="17">
        <v>130456</v>
      </c>
      <c r="B6943" s="18">
        <v>4</v>
      </c>
      <c r="C6943" s="16" t="s">
        <v>73</v>
      </c>
      <c r="D6943" s="21">
        <v>43983</v>
      </c>
      <c r="E6943" s="16" t="s">
        <v>1610</v>
      </c>
      <c r="F6943" s="21">
        <v>43992</v>
      </c>
      <c r="G6943" s="16" t="s">
        <v>1610</v>
      </c>
      <c r="H6943" s="26" t="s">
        <v>186</v>
      </c>
      <c r="L6943" s="16" t="s">
        <v>110</v>
      </c>
      <c r="M6943" s="26" t="s">
        <v>6378</v>
      </c>
      <c r="O6943" s="16" t="s">
        <v>1612</v>
      </c>
      <c r="T6943" s="23" t="s">
        <v>32</v>
      </c>
      <c r="W6943" s="20" t="s">
        <v>43</v>
      </c>
      <c r="Z6943" s="25">
        <v>0</v>
      </c>
      <c r="AA6943" s="25">
        <v>0</v>
      </c>
      <c r="AB6943" s="25">
        <v>2128210</v>
      </c>
      <c r="AC6943" s="25">
        <v>0</v>
      </c>
      <c r="AD6943" s="25">
        <v>0</v>
      </c>
      <c r="AE6943" s="25">
        <v>0</v>
      </c>
      <c r="AF6943" s="25">
        <v>2128210</v>
      </c>
      <c r="AG6943" s="25">
        <v>0</v>
      </c>
      <c r="AH6943" s="25">
        <v>2128210</v>
      </c>
      <c r="AI6943" s="16" t="s">
        <v>6379</v>
      </c>
    </row>
    <row r="6944" spans="1:35" x14ac:dyDescent="0.25">
      <c r="A6944" s="17">
        <v>130457</v>
      </c>
      <c r="B6944" s="18">
        <v>2</v>
      </c>
      <c r="C6944" s="16" t="s">
        <v>73</v>
      </c>
      <c r="D6944" s="21">
        <v>43983</v>
      </c>
      <c r="E6944" s="16" t="s">
        <v>1610</v>
      </c>
      <c r="F6944" s="21">
        <v>43992</v>
      </c>
      <c r="G6944" s="16" t="s">
        <v>1610</v>
      </c>
      <c r="H6944" s="26" t="s">
        <v>1336</v>
      </c>
      <c r="L6944" s="16" t="s">
        <v>110</v>
      </c>
      <c r="M6944" s="26" t="s">
        <v>6380</v>
      </c>
      <c r="O6944" s="16" t="s">
        <v>1612</v>
      </c>
      <c r="T6944" s="23" t="s">
        <v>32</v>
      </c>
      <c r="W6944" s="20" t="s">
        <v>43</v>
      </c>
      <c r="Z6944" s="25">
        <v>0</v>
      </c>
      <c r="AA6944" s="25">
        <v>0</v>
      </c>
      <c r="AB6944" s="25">
        <v>4546541</v>
      </c>
      <c r="AC6944" s="25">
        <v>0</v>
      </c>
      <c r="AD6944" s="25">
        <v>0</v>
      </c>
      <c r="AE6944" s="25">
        <v>0</v>
      </c>
      <c r="AF6944" s="25">
        <v>4546541</v>
      </c>
      <c r="AG6944" s="25">
        <v>0</v>
      </c>
      <c r="AH6944" s="25">
        <v>4546541</v>
      </c>
      <c r="AI6944" s="16" t="s">
        <v>6381</v>
      </c>
    </row>
    <row r="6945" spans="1:35" x14ac:dyDescent="0.25">
      <c r="A6945" s="17">
        <v>130458</v>
      </c>
      <c r="B6945" s="18">
        <v>4</v>
      </c>
      <c r="C6945" s="16" t="s">
        <v>73</v>
      </c>
      <c r="D6945" s="21">
        <v>43983</v>
      </c>
      <c r="E6945" s="16" t="s">
        <v>1610</v>
      </c>
      <c r="F6945" s="21">
        <v>43983</v>
      </c>
      <c r="G6945" s="16" t="s">
        <v>32</v>
      </c>
      <c r="H6945" s="26" t="s">
        <v>186</v>
      </c>
      <c r="L6945" s="16" t="s">
        <v>110</v>
      </c>
      <c r="M6945" s="26" t="s">
        <v>9280</v>
      </c>
      <c r="O6945" s="16" t="s">
        <v>1612</v>
      </c>
      <c r="T6945" s="23" t="s">
        <v>32</v>
      </c>
      <c r="W6945" s="20" t="s">
        <v>43</v>
      </c>
      <c r="Z6945" s="24" t="s">
        <v>32</v>
      </c>
      <c r="AA6945" s="24" t="s">
        <v>32</v>
      </c>
      <c r="AB6945" s="24" t="s">
        <v>32</v>
      </c>
      <c r="AC6945" s="24" t="s">
        <v>32</v>
      </c>
      <c r="AD6945" s="24" t="s">
        <v>32</v>
      </c>
      <c r="AE6945" s="24" t="s">
        <v>32</v>
      </c>
      <c r="AF6945" s="24" t="s">
        <v>32</v>
      </c>
      <c r="AG6945" s="24" t="s">
        <v>32</v>
      </c>
      <c r="AH6945" s="24" t="s">
        <v>32</v>
      </c>
    </row>
    <row r="6946" spans="1:35" x14ac:dyDescent="0.25">
      <c r="A6946" s="17">
        <v>130459</v>
      </c>
      <c r="B6946" s="18">
        <v>4</v>
      </c>
      <c r="C6946" s="16" t="s">
        <v>73</v>
      </c>
      <c r="D6946" s="21">
        <v>43983</v>
      </c>
      <c r="E6946" s="16" t="s">
        <v>1610</v>
      </c>
      <c r="F6946" s="21">
        <v>44264</v>
      </c>
      <c r="G6946" s="16" t="s">
        <v>1610</v>
      </c>
      <c r="H6946" s="26" t="s">
        <v>186</v>
      </c>
      <c r="L6946" s="16" t="s">
        <v>110</v>
      </c>
      <c r="M6946" s="26" t="s">
        <v>6382</v>
      </c>
      <c r="O6946" s="16" t="s">
        <v>1612</v>
      </c>
      <c r="T6946" s="23" t="s">
        <v>32</v>
      </c>
      <c r="W6946" s="20" t="s">
        <v>43</v>
      </c>
      <c r="Z6946" s="25">
        <v>0</v>
      </c>
      <c r="AA6946" s="25">
        <v>0</v>
      </c>
      <c r="AB6946" s="25">
        <v>3498561</v>
      </c>
      <c r="AC6946" s="25">
        <v>0</v>
      </c>
      <c r="AD6946" s="25">
        <v>0</v>
      </c>
      <c r="AE6946" s="25">
        <v>0</v>
      </c>
      <c r="AF6946" s="25">
        <v>3498561</v>
      </c>
      <c r="AG6946" s="25">
        <v>0</v>
      </c>
      <c r="AH6946" s="25">
        <v>3498561</v>
      </c>
      <c r="AI6946" s="16" t="s">
        <v>6383</v>
      </c>
    </row>
    <row r="6947" spans="1:35" x14ac:dyDescent="0.25">
      <c r="A6947" s="17">
        <v>130460</v>
      </c>
      <c r="B6947" s="18">
        <v>1</v>
      </c>
      <c r="C6947" s="16" t="s">
        <v>73</v>
      </c>
      <c r="D6947" s="21">
        <v>43983</v>
      </c>
      <c r="E6947" s="16" t="s">
        <v>1610</v>
      </c>
      <c r="F6947" s="21">
        <v>43992</v>
      </c>
      <c r="G6947" s="16" t="s">
        <v>1610</v>
      </c>
      <c r="H6947" s="26" t="s">
        <v>1163</v>
      </c>
      <c r="L6947" s="16" t="s">
        <v>110</v>
      </c>
      <c r="M6947" s="26" t="s">
        <v>6384</v>
      </c>
      <c r="O6947" s="16" t="s">
        <v>1612</v>
      </c>
      <c r="T6947" s="23" t="s">
        <v>32</v>
      </c>
      <c r="W6947" s="20" t="s">
        <v>43</v>
      </c>
      <c r="Z6947" s="25">
        <v>0</v>
      </c>
      <c r="AA6947" s="25">
        <v>0</v>
      </c>
      <c r="AB6947" s="25">
        <v>1484395</v>
      </c>
      <c r="AC6947" s="25">
        <v>0</v>
      </c>
      <c r="AD6947" s="25">
        <v>0</v>
      </c>
      <c r="AE6947" s="25">
        <v>0</v>
      </c>
      <c r="AF6947" s="25">
        <v>1484395</v>
      </c>
      <c r="AG6947" s="25">
        <v>0</v>
      </c>
      <c r="AH6947" s="25">
        <v>1484395</v>
      </c>
      <c r="AI6947" s="16" t="s">
        <v>6385</v>
      </c>
    </row>
    <row r="6948" spans="1:35" x14ac:dyDescent="0.25">
      <c r="A6948" s="17">
        <v>130461</v>
      </c>
      <c r="B6948" s="18">
        <v>1</v>
      </c>
      <c r="C6948" s="16" t="s">
        <v>73</v>
      </c>
      <c r="D6948" s="21">
        <v>43983</v>
      </c>
      <c r="E6948" s="16" t="s">
        <v>1610</v>
      </c>
      <c r="F6948" s="21">
        <v>43992</v>
      </c>
      <c r="G6948" s="16" t="s">
        <v>1610</v>
      </c>
      <c r="H6948" s="26" t="s">
        <v>400</v>
      </c>
      <c r="L6948" s="16" t="s">
        <v>110</v>
      </c>
      <c r="M6948" s="26" t="s">
        <v>6386</v>
      </c>
      <c r="O6948" s="16" t="s">
        <v>1612</v>
      </c>
      <c r="T6948" s="23" t="s">
        <v>32</v>
      </c>
      <c r="W6948" s="20" t="s">
        <v>43</v>
      </c>
      <c r="Z6948" s="25">
        <v>0</v>
      </c>
      <c r="AA6948" s="25">
        <v>0</v>
      </c>
      <c r="AB6948" s="25">
        <v>3561208</v>
      </c>
      <c r="AC6948" s="25">
        <v>0</v>
      </c>
      <c r="AD6948" s="25">
        <v>0</v>
      </c>
      <c r="AE6948" s="25">
        <v>0</v>
      </c>
      <c r="AF6948" s="25">
        <v>3561208</v>
      </c>
      <c r="AG6948" s="25">
        <v>0</v>
      </c>
      <c r="AH6948" s="25">
        <v>3561208</v>
      </c>
      <c r="AI6948" s="16" t="s">
        <v>6387</v>
      </c>
    </row>
    <row r="6949" spans="1:35" x14ac:dyDescent="0.25">
      <c r="A6949" s="17">
        <v>130462</v>
      </c>
      <c r="B6949" s="18">
        <v>4</v>
      </c>
      <c r="C6949" s="16" t="s">
        <v>73</v>
      </c>
      <c r="D6949" s="21">
        <v>43983</v>
      </c>
      <c r="E6949" s="16" t="s">
        <v>1610</v>
      </c>
      <c r="F6949" s="21">
        <v>43992</v>
      </c>
      <c r="G6949" s="16" t="s">
        <v>1610</v>
      </c>
      <c r="H6949" s="26" t="s">
        <v>186</v>
      </c>
      <c r="L6949" s="16" t="s">
        <v>110</v>
      </c>
      <c r="M6949" s="26" t="s">
        <v>6388</v>
      </c>
      <c r="O6949" s="16" t="s">
        <v>1612</v>
      </c>
      <c r="T6949" s="23" t="s">
        <v>32</v>
      </c>
      <c r="W6949" s="20" t="s">
        <v>43</v>
      </c>
      <c r="Z6949" s="25">
        <v>0</v>
      </c>
      <c r="AA6949" s="25">
        <v>0</v>
      </c>
      <c r="AB6949" s="25">
        <v>4975602</v>
      </c>
      <c r="AC6949" s="25">
        <v>0</v>
      </c>
      <c r="AD6949" s="25">
        <v>0</v>
      </c>
      <c r="AE6949" s="25">
        <v>0</v>
      </c>
      <c r="AF6949" s="25">
        <v>4975602</v>
      </c>
      <c r="AG6949" s="25">
        <v>0</v>
      </c>
      <c r="AH6949" s="25">
        <v>4975602</v>
      </c>
      <c r="AI6949" s="16" t="s">
        <v>6389</v>
      </c>
    </row>
    <row r="6950" spans="1:35" x14ac:dyDescent="0.25">
      <c r="A6950" s="17">
        <v>130463</v>
      </c>
      <c r="B6950" s="18">
        <v>1</v>
      </c>
      <c r="C6950" s="16" t="s">
        <v>73</v>
      </c>
      <c r="D6950" s="21">
        <v>43983</v>
      </c>
      <c r="E6950" s="16" t="s">
        <v>1610</v>
      </c>
      <c r="F6950" s="21">
        <v>43992</v>
      </c>
      <c r="G6950" s="16" t="s">
        <v>1610</v>
      </c>
      <c r="H6950" s="26" t="s">
        <v>1163</v>
      </c>
      <c r="L6950" s="16" t="s">
        <v>110</v>
      </c>
      <c r="M6950" s="26" t="s">
        <v>6390</v>
      </c>
      <c r="O6950" s="16" t="s">
        <v>1612</v>
      </c>
      <c r="T6950" s="23" t="s">
        <v>32</v>
      </c>
      <c r="W6950" s="20" t="s">
        <v>43</v>
      </c>
      <c r="Z6950" s="25">
        <v>0</v>
      </c>
      <c r="AA6950" s="25">
        <v>0</v>
      </c>
      <c r="AB6950" s="25">
        <v>3400673</v>
      </c>
      <c r="AC6950" s="25">
        <v>0</v>
      </c>
      <c r="AD6950" s="25">
        <v>0</v>
      </c>
      <c r="AE6950" s="25">
        <v>0</v>
      </c>
      <c r="AF6950" s="25">
        <v>3400673</v>
      </c>
      <c r="AG6950" s="25">
        <v>0</v>
      </c>
      <c r="AH6950" s="25">
        <v>3400673</v>
      </c>
      <c r="AI6950" s="16" t="s">
        <v>6391</v>
      </c>
    </row>
    <row r="6951" spans="1:35" x14ac:dyDescent="0.25">
      <c r="A6951" s="17">
        <v>130464</v>
      </c>
      <c r="B6951" s="18">
        <v>3</v>
      </c>
      <c r="C6951" s="16" t="s">
        <v>73</v>
      </c>
      <c r="D6951" s="21">
        <v>43983</v>
      </c>
      <c r="E6951" s="16" t="s">
        <v>1610</v>
      </c>
      <c r="F6951" s="21">
        <v>43992</v>
      </c>
      <c r="G6951" s="16" t="s">
        <v>1610</v>
      </c>
      <c r="H6951" s="26" t="s">
        <v>766</v>
      </c>
      <c r="L6951" s="16" t="s">
        <v>110</v>
      </c>
      <c r="M6951" s="26" t="s">
        <v>6392</v>
      </c>
      <c r="O6951" s="16" t="s">
        <v>1612</v>
      </c>
      <c r="T6951" s="23" t="s">
        <v>32</v>
      </c>
      <c r="W6951" s="20" t="s">
        <v>43</v>
      </c>
      <c r="Z6951" s="25">
        <v>0</v>
      </c>
      <c r="AA6951" s="25">
        <v>0</v>
      </c>
      <c r="AB6951" s="25">
        <v>6155998</v>
      </c>
      <c r="AC6951" s="25">
        <v>0</v>
      </c>
      <c r="AD6951" s="25">
        <v>0</v>
      </c>
      <c r="AE6951" s="25">
        <v>0</v>
      </c>
      <c r="AF6951" s="25">
        <v>6155998</v>
      </c>
      <c r="AG6951" s="25">
        <v>0</v>
      </c>
      <c r="AH6951" s="25">
        <v>6155998</v>
      </c>
      <c r="AI6951" s="16" t="s">
        <v>6393</v>
      </c>
    </row>
    <row r="6952" spans="1:35" x14ac:dyDescent="0.25">
      <c r="A6952" s="17">
        <v>130465</v>
      </c>
      <c r="B6952" s="18">
        <v>2</v>
      </c>
      <c r="C6952" s="16" t="s">
        <v>73</v>
      </c>
      <c r="D6952" s="21">
        <v>43983</v>
      </c>
      <c r="E6952" s="16" t="s">
        <v>1610</v>
      </c>
      <c r="F6952" s="21">
        <v>43992</v>
      </c>
      <c r="G6952" s="16" t="s">
        <v>1610</v>
      </c>
      <c r="H6952" s="26" t="s">
        <v>1336</v>
      </c>
      <c r="L6952" s="16" t="s">
        <v>110</v>
      </c>
      <c r="M6952" s="26" t="s">
        <v>6394</v>
      </c>
      <c r="O6952" s="16" t="s">
        <v>1612</v>
      </c>
      <c r="T6952" s="23" t="s">
        <v>32</v>
      </c>
      <c r="W6952" s="20" t="s">
        <v>43</v>
      </c>
      <c r="Z6952" s="25">
        <v>0</v>
      </c>
      <c r="AA6952" s="25">
        <v>0</v>
      </c>
      <c r="AB6952" s="25">
        <v>9510672</v>
      </c>
      <c r="AC6952" s="25">
        <v>0</v>
      </c>
      <c r="AD6952" s="25">
        <v>0</v>
      </c>
      <c r="AE6952" s="25">
        <v>0</v>
      </c>
      <c r="AF6952" s="25">
        <v>9510672</v>
      </c>
      <c r="AG6952" s="25">
        <v>0</v>
      </c>
      <c r="AH6952" s="25">
        <v>9510672</v>
      </c>
      <c r="AI6952" s="16" t="s">
        <v>6395</v>
      </c>
    </row>
    <row r="6953" spans="1:35" x14ac:dyDescent="0.25">
      <c r="A6953" s="17">
        <v>130466</v>
      </c>
      <c r="B6953" s="18">
        <v>6</v>
      </c>
      <c r="C6953" s="16" t="s">
        <v>73</v>
      </c>
      <c r="D6953" s="21">
        <v>43983</v>
      </c>
      <c r="E6953" s="16" t="s">
        <v>1169</v>
      </c>
      <c r="F6953" s="21">
        <v>43983</v>
      </c>
      <c r="G6953" s="16" t="s">
        <v>1169</v>
      </c>
      <c r="H6953" s="26" t="s">
        <v>76</v>
      </c>
      <c r="M6953" s="26" t="s">
        <v>6396</v>
      </c>
      <c r="O6953" s="16" t="s">
        <v>1171</v>
      </c>
      <c r="P6953" s="26" t="s">
        <v>1062</v>
      </c>
      <c r="T6953" s="23" t="s">
        <v>32</v>
      </c>
      <c r="W6953" s="20" t="s">
        <v>43</v>
      </c>
      <c r="Z6953" s="25">
        <v>0</v>
      </c>
      <c r="AA6953" s="25">
        <v>0</v>
      </c>
      <c r="AB6953" s="25">
        <v>348000</v>
      </c>
      <c r="AC6953" s="25">
        <v>0</v>
      </c>
      <c r="AD6953" s="25">
        <v>0</v>
      </c>
      <c r="AE6953" s="25">
        <v>0</v>
      </c>
      <c r="AF6953" s="25">
        <v>348000</v>
      </c>
      <c r="AG6953" s="25">
        <v>0</v>
      </c>
      <c r="AH6953" s="25">
        <v>348000</v>
      </c>
      <c r="AI6953" s="16" t="s">
        <v>6397</v>
      </c>
    </row>
    <row r="6954" spans="1:35" x14ac:dyDescent="0.25">
      <c r="A6954" s="17">
        <v>130467</v>
      </c>
      <c r="B6954" s="18">
        <v>6</v>
      </c>
      <c r="C6954" s="16" t="s">
        <v>73</v>
      </c>
      <c r="D6954" s="21">
        <v>43984</v>
      </c>
      <c r="E6954" s="16" t="s">
        <v>1169</v>
      </c>
      <c r="F6954" s="21">
        <v>43984</v>
      </c>
      <c r="G6954" s="16" t="s">
        <v>1169</v>
      </c>
      <c r="H6954" s="26" t="s">
        <v>76</v>
      </c>
      <c r="M6954" s="26" t="s">
        <v>6398</v>
      </c>
      <c r="O6954" s="16" t="s">
        <v>1171</v>
      </c>
      <c r="P6954" s="26" t="s">
        <v>1062</v>
      </c>
      <c r="T6954" s="23" t="s">
        <v>32</v>
      </c>
      <c r="W6954" s="20" t="s">
        <v>43</v>
      </c>
      <c r="Z6954" s="25">
        <v>0</v>
      </c>
      <c r="AA6954" s="25">
        <v>0</v>
      </c>
      <c r="AB6954" s="25">
        <v>131000</v>
      </c>
      <c r="AC6954" s="25">
        <v>0</v>
      </c>
      <c r="AD6954" s="25">
        <v>0</v>
      </c>
      <c r="AE6954" s="25">
        <v>0</v>
      </c>
      <c r="AF6954" s="25">
        <v>131000</v>
      </c>
      <c r="AG6954" s="25">
        <v>0</v>
      </c>
      <c r="AH6954" s="25">
        <v>131000</v>
      </c>
      <c r="AI6954" s="16" t="s">
        <v>6399</v>
      </c>
    </row>
    <row r="6955" spans="1:35" x14ac:dyDescent="0.25">
      <c r="A6955" s="17">
        <v>130468</v>
      </c>
      <c r="B6955" s="18">
        <v>4</v>
      </c>
      <c r="C6955" s="16" t="s">
        <v>47</v>
      </c>
      <c r="D6955" s="21">
        <v>43984</v>
      </c>
      <c r="E6955" s="16" t="s">
        <v>33</v>
      </c>
      <c r="F6955" s="21">
        <v>44237</v>
      </c>
      <c r="G6955" s="16" t="s">
        <v>33</v>
      </c>
      <c r="H6955" s="26" t="s">
        <v>292</v>
      </c>
      <c r="I6955" s="16" t="s">
        <v>6400</v>
      </c>
      <c r="K6955" s="16" t="s">
        <v>2939</v>
      </c>
      <c r="L6955" s="16" t="s">
        <v>37</v>
      </c>
      <c r="M6955" s="26" t="s">
        <v>6401</v>
      </c>
      <c r="O6955" s="16" t="s">
        <v>1149</v>
      </c>
      <c r="P6955" s="26" t="s">
        <v>188</v>
      </c>
      <c r="T6955" s="22">
        <v>2.36</v>
      </c>
      <c r="W6955" s="20" t="s">
        <v>43</v>
      </c>
      <c r="X6955" s="16" t="s">
        <v>1150</v>
      </c>
      <c r="Z6955" s="25">
        <v>0</v>
      </c>
      <c r="AA6955" s="25">
        <v>0</v>
      </c>
      <c r="AB6955" s="25">
        <v>0</v>
      </c>
      <c r="AC6955" s="25">
        <v>284906.07</v>
      </c>
      <c r="AD6955" s="25">
        <v>0</v>
      </c>
      <c r="AE6955" s="25">
        <v>0</v>
      </c>
      <c r="AF6955" s="25">
        <v>0</v>
      </c>
      <c r="AG6955" s="25">
        <v>284906.07</v>
      </c>
      <c r="AH6955" s="25">
        <v>284906.07</v>
      </c>
      <c r="AI6955" s="16" t="s">
        <v>6402</v>
      </c>
    </row>
    <row r="6956" spans="1:35" x14ac:dyDescent="0.25">
      <c r="A6956" s="17">
        <v>130469</v>
      </c>
      <c r="B6956" s="18">
        <v>2</v>
      </c>
      <c r="C6956" s="16" t="s">
        <v>31</v>
      </c>
      <c r="D6956" s="21">
        <v>43985</v>
      </c>
      <c r="E6956" s="16" t="s">
        <v>75</v>
      </c>
      <c r="F6956" s="21">
        <v>44312</v>
      </c>
      <c r="G6956" s="16" t="s">
        <v>81</v>
      </c>
      <c r="H6956" s="26" t="s">
        <v>162</v>
      </c>
      <c r="I6956" s="16" t="s">
        <v>464</v>
      </c>
      <c r="J6956" s="20" t="s">
        <v>116</v>
      </c>
      <c r="L6956" s="16" t="s">
        <v>116</v>
      </c>
      <c r="M6956" s="26" t="s">
        <v>6403</v>
      </c>
      <c r="N6956" s="26" t="s">
        <v>2343</v>
      </c>
      <c r="O6956" s="16" t="s">
        <v>188</v>
      </c>
      <c r="P6956" s="26" t="s">
        <v>443</v>
      </c>
      <c r="Q6956" s="26" t="s">
        <v>2343</v>
      </c>
      <c r="R6956" s="16" t="s">
        <v>139</v>
      </c>
      <c r="S6956" s="16" t="s">
        <v>84</v>
      </c>
      <c r="T6956" s="22">
        <v>7.31</v>
      </c>
      <c r="U6956" s="21">
        <v>44232</v>
      </c>
      <c r="V6956" s="16" t="s">
        <v>1179</v>
      </c>
      <c r="W6956" s="20" t="s">
        <v>43</v>
      </c>
      <c r="X6956" s="16" t="s">
        <v>78</v>
      </c>
      <c r="Z6956" s="25">
        <v>0</v>
      </c>
      <c r="AA6956" s="25">
        <v>0</v>
      </c>
      <c r="AB6956" s="25">
        <v>33107</v>
      </c>
      <c r="AC6956" s="25">
        <v>1472009</v>
      </c>
      <c r="AD6956" s="25">
        <v>0</v>
      </c>
      <c r="AE6956" s="25">
        <v>0</v>
      </c>
      <c r="AF6956" s="25">
        <v>33107</v>
      </c>
      <c r="AG6956" s="25">
        <v>1472009</v>
      </c>
      <c r="AH6956" s="25">
        <v>1505116</v>
      </c>
      <c r="AI6956" s="16" t="s">
        <v>6404</v>
      </c>
    </row>
    <row r="6957" spans="1:35" x14ac:dyDescent="0.25">
      <c r="A6957" s="17">
        <v>130470</v>
      </c>
      <c r="B6957" s="18">
        <v>3</v>
      </c>
      <c r="C6957" s="16" t="s">
        <v>73</v>
      </c>
      <c r="D6957" s="21">
        <v>43985</v>
      </c>
      <c r="E6957" s="16" t="s">
        <v>1610</v>
      </c>
      <c r="F6957" s="21">
        <v>43992</v>
      </c>
      <c r="G6957" s="16" t="s">
        <v>1610</v>
      </c>
      <c r="H6957" s="26" t="s">
        <v>766</v>
      </c>
      <c r="L6957" s="16" t="s">
        <v>110</v>
      </c>
      <c r="M6957" s="26" t="s">
        <v>6405</v>
      </c>
      <c r="O6957" s="16" t="s">
        <v>1612</v>
      </c>
      <c r="T6957" s="23" t="s">
        <v>32</v>
      </c>
      <c r="W6957" s="20" t="s">
        <v>43</v>
      </c>
      <c r="Z6957" s="25">
        <v>0</v>
      </c>
      <c r="AA6957" s="25">
        <v>0</v>
      </c>
      <c r="AB6957" s="25">
        <v>8455519</v>
      </c>
      <c r="AC6957" s="25">
        <v>0</v>
      </c>
      <c r="AD6957" s="25">
        <v>0</v>
      </c>
      <c r="AE6957" s="25">
        <v>0</v>
      </c>
      <c r="AF6957" s="25">
        <v>8455519</v>
      </c>
      <c r="AG6957" s="25">
        <v>0</v>
      </c>
      <c r="AH6957" s="25">
        <v>8455519</v>
      </c>
      <c r="AI6957" s="16" t="s">
        <v>6406</v>
      </c>
    </row>
    <row r="6958" spans="1:35" x14ac:dyDescent="0.25">
      <c r="A6958" s="17">
        <v>130471</v>
      </c>
      <c r="B6958" s="18">
        <v>2</v>
      </c>
      <c r="C6958" s="16" t="s">
        <v>31</v>
      </c>
      <c r="D6958" s="21">
        <v>43985</v>
      </c>
      <c r="E6958" s="16" t="s">
        <v>75</v>
      </c>
      <c r="F6958" s="21">
        <v>44299</v>
      </c>
      <c r="G6958" s="16" t="s">
        <v>514</v>
      </c>
      <c r="H6958" s="26" t="s">
        <v>218</v>
      </c>
      <c r="I6958" s="16" t="s">
        <v>468</v>
      </c>
      <c r="J6958" s="20" t="s">
        <v>116</v>
      </c>
      <c r="L6958" s="16" t="s">
        <v>116</v>
      </c>
      <c r="M6958" s="26" t="s">
        <v>6407</v>
      </c>
      <c r="N6958" s="26" t="s">
        <v>4044</v>
      </c>
      <c r="O6958" s="16" t="s">
        <v>188</v>
      </c>
      <c r="P6958" s="26" t="s">
        <v>443</v>
      </c>
      <c r="Q6958" s="26" t="s">
        <v>4044</v>
      </c>
      <c r="R6958" s="16" t="s">
        <v>139</v>
      </c>
      <c r="S6958" s="16" t="s">
        <v>84</v>
      </c>
      <c r="T6958" s="22">
        <v>3.82</v>
      </c>
      <c r="U6958" s="21">
        <v>44281</v>
      </c>
      <c r="V6958" s="16" t="s">
        <v>3998</v>
      </c>
      <c r="W6958" s="20" t="s">
        <v>43</v>
      </c>
      <c r="X6958" s="16" t="s">
        <v>140</v>
      </c>
      <c r="Z6958" s="25">
        <v>0</v>
      </c>
      <c r="AA6958" s="25">
        <v>0</v>
      </c>
      <c r="AB6958" s="25">
        <v>14444</v>
      </c>
      <c r="AC6958" s="25">
        <v>633538</v>
      </c>
      <c r="AD6958" s="25">
        <v>0</v>
      </c>
      <c r="AE6958" s="25">
        <v>0</v>
      </c>
      <c r="AF6958" s="25">
        <v>16349</v>
      </c>
      <c r="AG6958" s="25">
        <v>573352</v>
      </c>
      <c r="AH6958" s="25">
        <v>589701</v>
      </c>
      <c r="AI6958" s="16" t="s">
        <v>6408</v>
      </c>
    </row>
    <row r="6959" spans="1:35" ht="30" x14ac:dyDescent="0.25">
      <c r="A6959" s="17">
        <v>130472</v>
      </c>
      <c r="B6959" s="18">
        <v>2</v>
      </c>
      <c r="C6959" s="16" t="s">
        <v>31</v>
      </c>
      <c r="D6959" s="21">
        <v>43985</v>
      </c>
      <c r="E6959" s="16" t="s">
        <v>75</v>
      </c>
      <c r="F6959" s="21">
        <v>44299</v>
      </c>
      <c r="G6959" s="16" t="s">
        <v>514</v>
      </c>
      <c r="H6959" s="26" t="s">
        <v>797</v>
      </c>
      <c r="I6959" s="16" t="s">
        <v>468</v>
      </c>
      <c r="J6959" s="20" t="s">
        <v>116</v>
      </c>
      <c r="L6959" s="16" t="s">
        <v>116</v>
      </c>
      <c r="M6959" s="26" t="s">
        <v>6409</v>
      </c>
      <c r="N6959" s="26" t="s">
        <v>4044</v>
      </c>
      <c r="O6959" s="16" t="s">
        <v>188</v>
      </c>
      <c r="P6959" s="26" t="s">
        <v>2347</v>
      </c>
      <c r="Q6959" s="26" t="s">
        <v>4044</v>
      </c>
      <c r="R6959" s="16" t="s">
        <v>139</v>
      </c>
      <c r="S6959" s="16" t="s">
        <v>84</v>
      </c>
      <c r="T6959" s="22">
        <v>9.35</v>
      </c>
      <c r="U6959" s="21">
        <v>44281</v>
      </c>
      <c r="V6959" s="16" t="s">
        <v>3998</v>
      </c>
      <c r="W6959" s="20" t="s">
        <v>43</v>
      </c>
      <c r="X6959" s="16" t="s">
        <v>140</v>
      </c>
      <c r="Y6959" s="26" t="s">
        <v>6410</v>
      </c>
      <c r="Z6959" s="25">
        <v>0</v>
      </c>
      <c r="AA6959" s="25">
        <v>0</v>
      </c>
      <c r="AB6959" s="25">
        <v>548435</v>
      </c>
      <c r="AC6959" s="25">
        <v>1688034</v>
      </c>
      <c r="AD6959" s="25">
        <v>0</v>
      </c>
      <c r="AE6959" s="25">
        <v>0</v>
      </c>
      <c r="AF6959" s="25">
        <v>680959</v>
      </c>
      <c r="AG6959" s="25">
        <v>1487362</v>
      </c>
      <c r="AH6959" s="25">
        <v>2168321</v>
      </c>
      <c r="AI6959" s="16" t="s">
        <v>6411</v>
      </c>
    </row>
    <row r="6960" spans="1:35" x14ac:dyDescent="0.25">
      <c r="A6960" s="17">
        <v>130473</v>
      </c>
      <c r="B6960" s="18">
        <v>3</v>
      </c>
      <c r="C6960" s="16" t="s">
        <v>73</v>
      </c>
      <c r="D6960" s="21">
        <v>43985</v>
      </c>
      <c r="E6960" s="16" t="s">
        <v>342</v>
      </c>
      <c r="F6960" s="21">
        <v>44314</v>
      </c>
      <c r="G6960" s="16" t="s">
        <v>832</v>
      </c>
      <c r="H6960" s="26" t="s">
        <v>955</v>
      </c>
      <c r="I6960" s="16" t="s">
        <v>1484</v>
      </c>
      <c r="J6960" s="20" t="s">
        <v>116</v>
      </c>
      <c r="L6960" s="16" t="s">
        <v>116</v>
      </c>
      <c r="M6960" s="26" t="s">
        <v>6412</v>
      </c>
      <c r="N6960" s="26" t="s">
        <v>6413</v>
      </c>
      <c r="O6960" s="16" t="s">
        <v>632</v>
      </c>
      <c r="P6960" s="26" t="s">
        <v>1723</v>
      </c>
      <c r="T6960" s="22">
        <v>0.73</v>
      </c>
      <c r="U6960" s="21">
        <v>44603</v>
      </c>
      <c r="W6960" s="20" t="s">
        <v>43</v>
      </c>
      <c r="X6960" s="16" t="s">
        <v>78</v>
      </c>
      <c r="Z6960" s="25">
        <v>40000</v>
      </c>
      <c r="AA6960" s="25">
        <v>0</v>
      </c>
      <c r="AB6960" s="25">
        <v>0</v>
      </c>
      <c r="AC6960" s="25">
        <v>0</v>
      </c>
      <c r="AD6960" s="25">
        <v>60000</v>
      </c>
      <c r="AE6960" s="25">
        <v>0</v>
      </c>
      <c r="AF6960" s="25">
        <v>0</v>
      </c>
      <c r="AG6960" s="25">
        <v>0</v>
      </c>
      <c r="AH6960" s="25">
        <v>60000</v>
      </c>
      <c r="AI6960" s="16" t="s">
        <v>6414</v>
      </c>
    </row>
    <row r="6961" spans="1:35" x14ac:dyDescent="0.25">
      <c r="A6961" s="17">
        <v>130474</v>
      </c>
      <c r="B6961" s="18">
        <v>2</v>
      </c>
      <c r="C6961" s="16" t="s">
        <v>73</v>
      </c>
      <c r="D6961" s="21">
        <v>43985</v>
      </c>
      <c r="E6961" s="16" t="s">
        <v>6355</v>
      </c>
      <c r="F6961" s="21">
        <v>44279</v>
      </c>
      <c r="G6961" s="16" t="s">
        <v>75</v>
      </c>
      <c r="H6961" s="26" t="s">
        <v>264</v>
      </c>
      <c r="M6961" s="26" t="s">
        <v>6415</v>
      </c>
      <c r="O6961" s="16" t="s">
        <v>151</v>
      </c>
      <c r="P6961" s="26" t="s">
        <v>198</v>
      </c>
      <c r="T6961" s="23" t="s">
        <v>32</v>
      </c>
      <c r="W6961" s="20" t="s">
        <v>43</v>
      </c>
      <c r="Z6961" s="25">
        <v>0</v>
      </c>
      <c r="AA6961" s="25">
        <v>0</v>
      </c>
      <c r="AB6961" s="25">
        <v>58492.5</v>
      </c>
      <c r="AC6961" s="25">
        <v>0</v>
      </c>
      <c r="AD6961" s="25">
        <v>0</v>
      </c>
      <c r="AE6961" s="25">
        <v>0</v>
      </c>
      <c r="AF6961" s="25">
        <v>58492.5</v>
      </c>
      <c r="AG6961" s="25">
        <v>0</v>
      </c>
      <c r="AH6961" s="25">
        <v>58492.5</v>
      </c>
      <c r="AI6961" s="16" t="s">
        <v>6416</v>
      </c>
    </row>
    <row r="6962" spans="1:35" x14ac:dyDescent="0.25">
      <c r="A6962" s="17">
        <v>130475</v>
      </c>
      <c r="B6962" s="18">
        <v>2</v>
      </c>
      <c r="C6962" s="16" t="s">
        <v>31</v>
      </c>
      <c r="D6962" s="21">
        <v>43985</v>
      </c>
      <c r="E6962" s="16" t="s">
        <v>75</v>
      </c>
      <c r="F6962" s="21">
        <v>44299</v>
      </c>
      <c r="G6962" s="16" t="s">
        <v>514</v>
      </c>
      <c r="H6962" s="26" t="s">
        <v>154</v>
      </c>
      <c r="I6962" s="16" t="s">
        <v>539</v>
      </c>
      <c r="J6962" s="20" t="s">
        <v>116</v>
      </c>
      <c r="L6962" s="16" t="s">
        <v>116</v>
      </c>
      <c r="M6962" s="26" t="s">
        <v>6417</v>
      </c>
      <c r="N6962" s="26" t="s">
        <v>6418</v>
      </c>
      <c r="O6962" s="16" t="s">
        <v>188</v>
      </c>
      <c r="P6962" s="26" t="s">
        <v>443</v>
      </c>
      <c r="Q6962" s="26" t="s">
        <v>6418</v>
      </c>
      <c r="R6962" s="16" t="s">
        <v>139</v>
      </c>
      <c r="S6962" s="16" t="s">
        <v>84</v>
      </c>
      <c r="T6962" s="22">
        <v>5.61</v>
      </c>
      <c r="U6962" s="21">
        <v>44281</v>
      </c>
      <c r="V6962" s="16" t="s">
        <v>2358</v>
      </c>
      <c r="W6962" s="20" t="s">
        <v>43</v>
      </c>
      <c r="X6962" s="16" t="s">
        <v>78</v>
      </c>
      <c r="Z6962" s="25">
        <v>0</v>
      </c>
      <c r="AA6962" s="25">
        <v>0</v>
      </c>
      <c r="AB6962" s="25">
        <v>0</v>
      </c>
      <c r="AC6962" s="25">
        <v>1042270</v>
      </c>
      <c r="AD6962" s="25">
        <v>0</v>
      </c>
      <c r="AE6962" s="25">
        <v>0</v>
      </c>
      <c r="AF6962" s="25">
        <v>0</v>
      </c>
      <c r="AG6962" s="25">
        <v>860499</v>
      </c>
      <c r="AH6962" s="25">
        <v>860499</v>
      </c>
      <c r="AI6962" s="16" t="s">
        <v>6419</v>
      </c>
    </row>
    <row r="6963" spans="1:35" x14ac:dyDescent="0.25">
      <c r="A6963" s="17">
        <v>130476</v>
      </c>
      <c r="B6963" s="18">
        <v>2</v>
      </c>
      <c r="C6963" s="16" t="s">
        <v>31</v>
      </c>
      <c r="D6963" s="21">
        <v>43985</v>
      </c>
      <c r="E6963" s="16" t="s">
        <v>75</v>
      </c>
      <c r="F6963" s="21">
        <v>44349</v>
      </c>
      <c r="G6963" s="16" t="s">
        <v>514</v>
      </c>
      <c r="H6963" s="26" t="s">
        <v>170</v>
      </c>
      <c r="I6963" s="16" t="s">
        <v>5062</v>
      </c>
      <c r="J6963" s="20" t="s">
        <v>116</v>
      </c>
      <c r="L6963" s="16" t="s">
        <v>116</v>
      </c>
      <c r="M6963" s="26" t="s">
        <v>6420</v>
      </c>
      <c r="N6963" s="26" t="s">
        <v>4050</v>
      </c>
      <c r="O6963" s="16" t="s">
        <v>188</v>
      </c>
      <c r="P6963" s="26" t="s">
        <v>443</v>
      </c>
      <c r="Q6963" s="26" t="s">
        <v>4050</v>
      </c>
      <c r="R6963" s="16" t="s">
        <v>139</v>
      </c>
      <c r="S6963" s="16" t="s">
        <v>84</v>
      </c>
      <c r="T6963" s="22">
        <v>1.76</v>
      </c>
      <c r="U6963" s="21">
        <v>44323</v>
      </c>
      <c r="V6963" s="16" t="s">
        <v>1179</v>
      </c>
      <c r="W6963" s="20" t="s">
        <v>43</v>
      </c>
      <c r="X6963" s="16" t="s">
        <v>78</v>
      </c>
      <c r="Z6963" s="25">
        <v>0</v>
      </c>
      <c r="AA6963" s="25">
        <v>0</v>
      </c>
      <c r="AB6963" s="25">
        <v>32022</v>
      </c>
      <c r="AC6963" s="25">
        <v>463274</v>
      </c>
      <c r="AD6963" s="25">
        <v>0</v>
      </c>
      <c r="AE6963" s="25">
        <v>0</v>
      </c>
      <c r="AF6963" s="25">
        <v>32022</v>
      </c>
      <c r="AG6963" s="25">
        <v>463274</v>
      </c>
      <c r="AH6963" s="25">
        <v>495296</v>
      </c>
      <c r="AI6963" s="16" t="s">
        <v>6421</v>
      </c>
    </row>
    <row r="6964" spans="1:35" ht="60" x14ac:dyDescent="0.25">
      <c r="A6964" s="17">
        <v>130477</v>
      </c>
      <c r="B6964" s="18">
        <v>2</v>
      </c>
      <c r="C6964" s="16" t="s">
        <v>73</v>
      </c>
      <c r="D6964" s="21">
        <v>43985</v>
      </c>
      <c r="E6964" s="16" t="s">
        <v>1928</v>
      </c>
      <c r="F6964" s="21">
        <v>44215</v>
      </c>
      <c r="G6964" s="16" t="s">
        <v>75</v>
      </c>
      <c r="H6964" s="26" t="s">
        <v>212</v>
      </c>
      <c r="M6964" s="26" t="s">
        <v>6422</v>
      </c>
      <c r="N6964" s="26" t="s">
        <v>6423</v>
      </c>
      <c r="O6964" s="16" t="s">
        <v>60</v>
      </c>
      <c r="P6964" s="26" t="s">
        <v>443</v>
      </c>
      <c r="R6964" s="16" t="s">
        <v>139</v>
      </c>
      <c r="S6964" s="16" t="s">
        <v>84</v>
      </c>
      <c r="T6964" s="23" t="s">
        <v>32</v>
      </c>
      <c r="W6964" s="20" t="s">
        <v>43</v>
      </c>
      <c r="X6964" s="16" t="s">
        <v>140</v>
      </c>
      <c r="Z6964" s="25">
        <v>69214</v>
      </c>
      <c r="AA6964" s="25">
        <v>0</v>
      </c>
      <c r="AB6964" s="25">
        <v>0</v>
      </c>
      <c r="AC6964" s="25">
        <v>0</v>
      </c>
      <c r="AD6964" s="25">
        <v>69214</v>
      </c>
      <c r="AE6964" s="25">
        <v>0</v>
      </c>
      <c r="AF6964" s="25">
        <v>0</v>
      </c>
      <c r="AG6964" s="25">
        <v>0</v>
      </c>
      <c r="AH6964" s="25">
        <v>69214</v>
      </c>
      <c r="AI6964" s="16" t="s">
        <v>6424</v>
      </c>
    </row>
    <row r="6965" spans="1:35" x14ac:dyDescent="0.25">
      <c r="A6965" s="17">
        <v>130478</v>
      </c>
      <c r="B6965" s="18">
        <v>2</v>
      </c>
      <c r="C6965" s="16" t="s">
        <v>31</v>
      </c>
      <c r="D6965" s="21">
        <v>43985</v>
      </c>
      <c r="E6965" s="16" t="s">
        <v>75</v>
      </c>
      <c r="F6965" s="21">
        <v>44299</v>
      </c>
      <c r="G6965" s="16" t="s">
        <v>514</v>
      </c>
      <c r="H6965" s="26" t="s">
        <v>312</v>
      </c>
      <c r="I6965" s="16" t="s">
        <v>539</v>
      </c>
      <c r="J6965" s="20" t="s">
        <v>116</v>
      </c>
      <c r="L6965" s="16" t="s">
        <v>116</v>
      </c>
      <c r="M6965" s="26" t="s">
        <v>6425</v>
      </c>
      <c r="N6965" s="26" t="s">
        <v>5382</v>
      </c>
      <c r="O6965" s="16" t="s">
        <v>188</v>
      </c>
      <c r="P6965" s="26" t="s">
        <v>443</v>
      </c>
      <c r="Q6965" s="26" t="s">
        <v>5382</v>
      </c>
      <c r="R6965" s="16" t="s">
        <v>139</v>
      </c>
      <c r="S6965" s="16" t="s">
        <v>84</v>
      </c>
      <c r="T6965" s="22">
        <v>10.19</v>
      </c>
      <c r="U6965" s="21">
        <v>44281</v>
      </c>
      <c r="V6965" s="16" t="s">
        <v>3309</v>
      </c>
      <c r="W6965" s="20" t="s">
        <v>43</v>
      </c>
      <c r="X6965" s="16" t="s">
        <v>78</v>
      </c>
      <c r="Z6965" s="25">
        <v>0</v>
      </c>
      <c r="AA6965" s="25">
        <v>0</v>
      </c>
      <c r="AB6965" s="25">
        <v>44956</v>
      </c>
      <c r="AC6965" s="25">
        <v>732798</v>
      </c>
      <c r="AD6965" s="25">
        <v>0</v>
      </c>
      <c r="AE6965" s="25">
        <v>0</v>
      </c>
      <c r="AF6965" s="25">
        <v>53604</v>
      </c>
      <c r="AG6965" s="25">
        <v>757981</v>
      </c>
      <c r="AH6965" s="25">
        <v>811585</v>
      </c>
      <c r="AI6965" s="16" t="s">
        <v>6426</v>
      </c>
    </row>
    <row r="6966" spans="1:35" x14ac:dyDescent="0.25">
      <c r="A6966" s="17">
        <v>130479</v>
      </c>
      <c r="B6966" s="18">
        <v>2</v>
      </c>
      <c r="C6966" s="16" t="s">
        <v>31</v>
      </c>
      <c r="D6966" s="21">
        <v>43985</v>
      </c>
      <c r="E6966" s="16" t="s">
        <v>75</v>
      </c>
      <c r="F6966" s="21">
        <v>44349</v>
      </c>
      <c r="G6966" s="16" t="s">
        <v>514</v>
      </c>
      <c r="H6966" s="26" t="s">
        <v>397</v>
      </c>
      <c r="I6966" s="16" t="s">
        <v>2527</v>
      </c>
      <c r="J6966" s="20" t="s">
        <v>116</v>
      </c>
      <c r="L6966" s="16" t="s">
        <v>116</v>
      </c>
      <c r="M6966" s="26" t="s">
        <v>6427</v>
      </c>
      <c r="N6966" s="26" t="s">
        <v>2343</v>
      </c>
      <c r="O6966" s="16" t="s">
        <v>188</v>
      </c>
      <c r="P6966" s="26" t="s">
        <v>443</v>
      </c>
      <c r="Q6966" s="26" t="s">
        <v>2343</v>
      </c>
      <c r="R6966" s="16" t="s">
        <v>139</v>
      </c>
      <c r="S6966" s="16" t="s">
        <v>84</v>
      </c>
      <c r="T6966" s="22">
        <v>1.1000000000000001</v>
      </c>
      <c r="U6966" s="21">
        <v>44323</v>
      </c>
      <c r="V6966" s="16" t="s">
        <v>1179</v>
      </c>
      <c r="W6966" s="20" t="s">
        <v>472</v>
      </c>
      <c r="X6966" s="16" t="s">
        <v>140</v>
      </c>
      <c r="Z6966" s="25">
        <v>0</v>
      </c>
      <c r="AA6966" s="25">
        <v>0</v>
      </c>
      <c r="AB6966" s="25">
        <v>0</v>
      </c>
      <c r="AC6966" s="25">
        <v>667118</v>
      </c>
      <c r="AD6966" s="25">
        <v>0</v>
      </c>
      <c r="AE6966" s="25">
        <v>0</v>
      </c>
      <c r="AF6966" s="25">
        <v>0</v>
      </c>
      <c r="AG6966" s="25">
        <v>667118</v>
      </c>
      <c r="AH6966" s="25">
        <v>667118</v>
      </c>
      <c r="AI6966" s="16" t="s">
        <v>6428</v>
      </c>
    </row>
    <row r="6967" spans="1:35" x14ac:dyDescent="0.25">
      <c r="A6967" s="17">
        <v>130480</v>
      </c>
      <c r="B6967" s="18">
        <v>2</v>
      </c>
      <c r="C6967" s="16" t="s">
        <v>73</v>
      </c>
      <c r="D6967" s="21">
        <v>43985</v>
      </c>
      <c r="E6967" s="16" t="s">
        <v>75</v>
      </c>
      <c r="F6967" s="21">
        <v>44368</v>
      </c>
      <c r="G6967" s="16" t="s">
        <v>514</v>
      </c>
      <c r="H6967" s="26" t="s">
        <v>212</v>
      </c>
      <c r="I6967" s="16" t="s">
        <v>1004</v>
      </c>
      <c r="J6967" s="20" t="s">
        <v>116</v>
      </c>
      <c r="L6967" s="16" t="s">
        <v>116</v>
      </c>
      <c r="M6967" s="26" t="s">
        <v>9279</v>
      </c>
      <c r="N6967" s="26" t="s">
        <v>2343</v>
      </c>
      <c r="O6967" s="16" t="s">
        <v>188</v>
      </c>
      <c r="P6967" s="26" t="s">
        <v>443</v>
      </c>
      <c r="Q6967" s="26" t="s">
        <v>2343</v>
      </c>
      <c r="R6967" s="16" t="s">
        <v>139</v>
      </c>
      <c r="S6967" s="16" t="s">
        <v>4621</v>
      </c>
      <c r="T6967" s="22">
        <v>1.05</v>
      </c>
      <c r="V6967" s="16" t="s">
        <v>1179</v>
      </c>
      <c r="W6967" s="20" t="s">
        <v>43</v>
      </c>
      <c r="X6967" s="16" t="s">
        <v>78</v>
      </c>
      <c r="Z6967" s="24" t="s">
        <v>32</v>
      </c>
      <c r="AA6967" s="24" t="s">
        <v>32</v>
      </c>
      <c r="AB6967" s="24" t="s">
        <v>32</v>
      </c>
      <c r="AC6967" s="24" t="s">
        <v>32</v>
      </c>
      <c r="AD6967" s="24" t="s">
        <v>32</v>
      </c>
      <c r="AE6967" s="24" t="s">
        <v>32</v>
      </c>
      <c r="AF6967" s="24" t="s">
        <v>32</v>
      </c>
      <c r="AG6967" s="24" t="s">
        <v>32</v>
      </c>
      <c r="AH6967" s="24" t="s">
        <v>32</v>
      </c>
      <c r="AI6967" s="16" t="s">
        <v>9278</v>
      </c>
    </row>
    <row r="6968" spans="1:35" x14ac:dyDescent="0.25">
      <c r="A6968" s="17">
        <v>130481</v>
      </c>
      <c r="B6968" s="18">
        <v>2</v>
      </c>
      <c r="C6968" s="16" t="s">
        <v>31</v>
      </c>
      <c r="D6968" s="21">
        <v>43985</v>
      </c>
      <c r="E6968" s="16" t="s">
        <v>75</v>
      </c>
      <c r="F6968" s="21">
        <v>44349</v>
      </c>
      <c r="G6968" s="16" t="s">
        <v>32</v>
      </c>
      <c r="H6968" s="26" t="s">
        <v>371</v>
      </c>
      <c r="I6968" s="16" t="s">
        <v>2335</v>
      </c>
      <c r="J6968" s="20" t="s">
        <v>116</v>
      </c>
      <c r="L6968" s="16" t="s">
        <v>116</v>
      </c>
      <c r="M6968" s="26" t="s">
        <v>9277</v>
      </c>
      <c r="N6968" s="26" t="s">
        <v>2343</v>
      </c>
      <c r="O6968" s="16" t="s">
        <v>188</v>
      </c>
      <c r="P6968" s="26" t="s">
        <v>443</v>
      </c>
      <c r="Q6968" s="26" t="s">
        <v>2343</v>
      </c>
      <c r="R6968" s="16" t="s">
        <v>139</v>
      </c>
      <c r="S6968" s="16" t="s">
        <v>84</v>
      </c>
      <c r="T6968" s="22">
        <v>0.73</v>
      </c>
      <c r="U6968" s="21">
        <v>44323</v>
      </c>
      <c r="V6968" s="16" t="s">
        <v>1179</v>
      </c>
      <c r="W6968" s="20" t="s">
        <v>43</v>
      </c>
      <c r="X6968" s="16" t="s">
        <v>78</v>
      </c>
      <c r="Z6968" s="24" t="s">
        <v>32</v>
      </c>
      <c r="AA6968" s="24" t="s">
        <v>32</v>
      </c>
      <c r="AB6968" s="24" t="s">
        <v>32</v>
      </c>
      <c r="AC6968" s="24" t="s">
        <v>32</v>
      </c>
      <c r="AD6968" s="24" t="s">
        <v>32</v>
      </c>
      <c r="AE6968" s="24" t="s">
        <v>32</v>
      </c>
      <c r="AF6968" s="24" t="s">
        <v>32</v>
      </c>
      <c r="AG6968" s="24" t="s">
        <v>32</v>
      </c>
      <c r="AH6968" s="24" t="s">
        <v>32</v>
      </c>
      <c r="AI6968" s="16" t="s">
        <v>9276</v>
      </c>
    </row>
    <row r="6969" spans="1:35" x14ac:dyDescent="0.25">
      <c r="A6969" s="17">
        <v>130482</v>
      </c>
      <c r="B6969" s="18">
        <v>2</v>
      </c>
      <c r="C6969" s="16" t="s">
        <v>73</v>
      </c>
      <c r="D6969" s="21">
        <v>43985</v>
      </c>
      <c r="E6969" s="16" t="s">
        <v>75</v>
      </c>
      <c r="F6969" s="21">
        <v>44264</v>
      </c>
      <c r="G6969" s="16" t="s">
        <v>75</v>
      </c>
      <c r="H6969" s="26" t="s">
        <v>244</v>
      </c>
      <c r="I6969" s="16" t="s">
        <v>518</v>
      </c>
      <c r="J6969" s="20" t="s">
        <v>116</v>
      </c>
      <c r="L6969" s="16" t="s">
        <v>116</v>
      </c>
      <c r="M6969" s="26" t="s">
        <v>9275</v>
      </c>
      <c r="N6969" s="26" t="s">
        <v>2343</v>
      </c>
      <c r="O6969" s="16" t="s">
        <v>188</v>
      </c>
      <c r="P6969" s="26" t="s">
        <v>443</v>
      </c>
      <c r="Q6969" s="26" t="s">
        <v>2343</v>
      </c>
      <c r="R6969" s="16" t="s">
        <v>139</v>
      </c>
      <c r="S6969" s="16" t="s">
        <v>4621</v>
      </c>
      <c r="T6969" s="22">
        <v>2.35</v>
      </c>
      <c r="U6969" s="21">
        <v>44694</v>
      </c>
      <c r="V6969" s="16" t="s">
        <v>1179</v>
      </c>
      <c r="W6969" s="20" t="s">
        <v>472</v>
      </c>
      <c r="X6969" s="16" t="s">
        <v>140</v>
      </c>
      <c r="Z6969" s="24" t="s">
        <v>32</v>
      </c>
      <c r="AA6969" s="24" t="s">
        <v>32</v>
      </c>
      <c r="AB6969" s="24" t="s">
        <v>32</v>
      </c>
      <c r="AC6969" s="24" t="s">
        <v>32</v>
      </c>
      <c r="AD6969" s="24" t="s">
        <v>32</v>
      </c>
      <c r="AE6969" s="24" t="s">
        <v>32</v>
      </c>
      <c r="AF6969" s="24" t="s">
        <v>32</v>
      </c>
      <c r="AG6969" s="24" t="s">
        <v>32</v>
      </c>
      <c r="AH6969" s="24" t="s">
        <v>32</v>
      </c>
      <c r="AI6969" s="16" t="s">
        <v>9274</v>
      </c>
    </row>
    <row r="6970" spans="1:35" x14ac:dyDescent="0.25">
      <c r="A6970" s="17">
        <v>130483</v>
      </c>
      <c r="B6970" s="18">
        <v>2</v>
      </c>
      <c r="C6970" s="16" t="s">
        <v>73</v>
      </c>
      <c r="D6970" s="21">
        <v>43985</v>
      </c>
      <c r="E6970" s="16" t="s">
        <v>75</v>
      </c>
      <c r="F6970" s="21">
        <v>44340</v>
      </c>
      <c r="G6970" s="16" t="s">
        <v>75</v>
      </c>
      <c r="H6970" s="26" t="s">
        <v>212</v>
      </c>
      <c r="I6970" s="16" t="s">
        <v>8805</v>
      </c>
      <c r="J6970" s="20" t="s">
        <v>116</v>
      </c>
      <c r="L6970" s="16" t="s">
        <v>116</v>
      </c>
      <c r="M6970" s="26" t="s">
        <v>9273</v>
      </c>
      <c r="N6970" s="26" t="s">
        <v>2343</v>
      </c>
      <c r="O6970" s="16" t="s">
        <v>188</v>
      </c>
      <c r="P6970" s="26" t="s">
        <v>443</v>
      </c>
      <c r="Q6970" s="26" t="s">
        <v>2343</v>
      </c>
      <c r="R6970" s="16" t="s">
        <v>139</v>
      </c>
      <c r="S6970" s="16" t="s">
        <v>4621</v>
      </c>
      <c r="T6970" s="22">
        <v>1.1399999999999999</v>
      </c>
      <c r="V6970" s="16" t="s">
        <v>1179</v>
      </c>
      <c r="W6970" s="20" t="s">
        <v>43</v>
      </c>
      <c r="X6970" s="16" t="s">
        <v>78</v>
      </c>
      <c r="Z6970" s="24" t="s">
        <v>32</v>
      </c>
      <c r="AA6970" s="24" t="s">
        <v>32</v>
      </c>
      <c r="AB6970" s="24" t="s">
        <v>32</v>
      </c>
      <c r="AC6970" s="24" t="s">
        <v>32</v>
      </c>
      <c r="AD6970" s="24" t="s">
        <v>32</v>
      </c>
      <c r="AE6970" s="24" t="s">
        <v>32</v>
      </c>
      <c r="AF6970" s="24" t="s">
        <v>32</v>
      </c>
      <c r="AG6970" s="24" t="s">
        <v>32</v>
      </c>
      <c r="AH6970" s="24" t="s">
        <v>32</v>
      </c>
      <c r="AI6970" s="16" t="s">
        <v>9272</v>
      </c>
    </row>
    <row r="6971" spans="1:35" x14ac:dyDescent="0.25">
      <c r="A6971" s="17">
        <v>130484</v>
      </c>
      <c r="B6971" s="18">
        <v>2</v>
      </c>
      <c r="C6971" s="16" t="s">
        <v>73</v>
      </c>
      <c r="D6971" s="21">
        <v>43985</v>
      </c>
      <c r="E6971" s="16" t="s">
        <v>75</v>
      </c>
      <c r="F6971" s="21">
        <v>44340</v>
      </c>
      <c r="G6971" s="16" t="s">
        <v>75</v>
      </c>
      <c r="H6971" s="26" t="s">
        <v>212</v>
      </c>
      <c r="I6971" s="16" t="s">
        <v>9271</v>
      </c>
      <c r="J6971" s="20" t="s">
        <v>116</v>
      </c>
      <c r="L6971" s="16" t="s">
        <v>116</v>
      </c>
      <c r="M6971" s="26" t="s">
        <v>9270</v>
      </c>
      <c r="N6971" s="26" t="s">
        <v>2343</v>
      </c>
      <c r="O6971" s="16" t="s">
        <v>188</v>
      </c>
      <c r="P6971" s="26" t="s">
        <v>443</v>
      </c>
      <c r="Q6971" s="26" t="s">
        <v>2343</v>
      </c>
      <c r="R6971" s="16" t="s">
        <v>139</v>
      </c>
      <c r="S6971" s="16" t="s">
        <v>4621</v>
      </c>
      <c r="T6971" s="22">
        <v>1.0900000000000001</v>
      </c>
      <c r="V6971" s="16" t="s">
        <v>1179</v>
      </c>
      <c r="W6971" s="20" t="s">
        <v>43</v>
      </c>
      <c r="X6971" s="16" t="s">
        <v>78</v>
      </c>
      <c r="Z6971" s="24" t="s">
        <v>32</v>
      </c>
      <c r="AA6971" s="24" t="s">
        <v>32</v>
      </c>
      <c r="AB6971" s="24" t="s">
        <v>32</v>
      </c>
      <c r="AC6971" s="24" t="s">
        <v>32</v>
      </c>
      <c r="AD6971" s="24" t="s">
        <v>32</v>
      </c>
      <c r="AE6971" s="24" t="s">
        <v>32</v>
      </c>
      <c r="AF6971" s="24" t="s">
        <v>32</v>
      </c>
      <c r="AG6971" s="24" t="s">
        <v>32</v>
      </c>
      <c r="AH6971" s="24" t="s">
        <v>32</v>
      </c>
      <c r="AI6971" s="16" t="s">
        <v>9269</v>
      </c>
    </row>
    <row r="6972" spans="1:35" x14ac:dyDescent="0.25">
      <c r="A6972" s="17">
        <v>130485</v>
      </c>
      <c r="B6972" s="18">
        <v>2</v>
      </c>
      <c r="C6972" s="16" t="s">
        <v>73</v>
      </c>
      <c r="D6972" s="21">
        <v>43985</v>
      </c>
      <c r="E6972" s="16" t="s">
        <v>75</v>
      </c>
      <c r="F6972" s="21">
        <v>44299</v>
      </c>
      <c r="G6972" s="16" t="s">
        <v>75</v>
      </c>
      <c r="H6972" s="26" t="s">
        <v>162</v>
      </c>
      <c r="I6972" s="16" t="s">
        <v>3630</v>
      </c>
      <c r="J6972" s="20" t="s">
        <v>116</v>
      </c>
      <c r="L6972" s="16" t="s">
        <v>116</v>
      </c>
      <c r="M6972" s="26" t="s">
        <v>9268</v>
      </c>
      <c r="N6972" s="26" t="s">
        <v>4029</v>
      </c>
      <c r="O6972" s="16" t="s">
        <v>188</v>
      </c>
      <c r="P6972" s="26" t="s">
        <v>443</v>
      </c>
      <c r="Q6972" s="26" t="s">
        <v>4029</v>
      </c>
      <c r="R6972" s="16" t="s">
        <v>139</v>
      </c>
      <c r="S6972" s="16" t="s">
        <v>4621</v>
      </c>
      <c r="T6972" s="22">
        <v>6.5</v>
      </c>
      <c r="V6972" s="16" t="s">
        <v>9267</v>
      </c>
      <c r="W6972" s="20" t="s">
        <v>43</v>
      </c>
      <c r="X6972" s="16" t="s">
        <v>78</v>
      </c>
      <c r="Z6972" s="24" t="s">
        <v>32</v>
      </c>
      <c r="AA6972" s="24" t="s">
        <v>32</v>
      </c>
      <c r="AB6972" s="24" t="s">
        <v>32</v>
      </c>
      <c r="AC6972" s="24" t="s">
        <v>32</v>
      </c>
      <c r="AD6972" s="24" t="s">
        <v>32</v>
      </c>
      <c r="AE6972" s="24" t="s">
        <v>32</v>
      </c>
      <c r="AF6972" s="24" t="s">
        <v>32</v>
      </c>
      <c r="AG6972" s="24" t="s">
        <v>32</v>
      </c>
      <c r="AH6972" s="24" t="s">
        <v>32</v>
      </c>
      <c r="AI6972" s="16" t="s">
        <v>9266</v>
      </c>
    </row>
    <row r="6973" spans="1:35" x14ac:dyDescent="0.25">
      <c r="A6973" s="17">
        <v>130486</v>
      </c>
      <c r="B6973" s="18">
        <v>2</v>
      </c>
      <c r="C6973" s="16" t="s">
        <v>73</v>
      </c>
      <c r="D6973" s="21">
        <v>43985</v>
      </c>
      <c r="E6973" s="16" t="s">
        <v>75</v>
      </c>
      <c r="F6973" s="21">
        <v>44299</v>
      </c>
      <c r="G6973" s="16" t="s">
        <v>75</v>
      </c>
      <c r="H6973" s="26" t="s">
        <v>162</v>
      </c>
      <c r="I6973" s="16" t="s">
        <v>2669</v>
      </c>
      <c r="J6973" s="20" t="s">
        <v>116</v>
      </c>
      <c r="L6973" s="16" t="s">
        <v>116</v>
      </c>
      <c r="M6973" s="26" t="s">
        <v>9265</v>
      </c>
      <c r="N6973" s="26" t="s">
        <v>2343</v>
      </c>
      <c r="O6973" s="16" t="s">
        <v>188</v>
      </c>
      <c r="P6973" s="26" t="s">
        <v>443</v>
      </c>
      <c r="Q6973" s="26" t="s">
        <v>2343</v>
      </c>
      <c r="R6973" s="16" t="s">
        <v>139</v>
      </c>
      <c r="S6973" s="16" t="s">
        <v>4621</v>
      </c>
      <c r="T6973" s="22">
        <v>6.49</v>
      </c>
      <c r="V6973" s="16" t="s">
        <v>1179</v>
      </c>
      <c r="W6973" s="20" t="s">
        <v>43</v>
      </c>
      <c r="X6973" s="16" t="s">
        <v>78</v>
      </c>
      <c r="Z6973" s="24" t="s">
        <v>32</v>
      </c>
      <c r="AA6973" s="24" t="s">
        <v>32</v>
      </c>
      <c r="AB6973" s="24" t="s">
        <v>32</v>
      </c>
      <c r="AC6973" s="24" t="s">
        <v>32</v>
      </c>
      <c r="AD6973" s="24" t="s">
        <v>32</v>
      </c>
      <c r="AE6973" s="24" t="s">
        <v>32</v>
      </c>
      <c r="AF6973" s="24" t="s">
        <v>32</v>
      </c>
      <c r="AG6973" s="24" t="s">
        <v>32</v>
      </c>
      <c r="AH6973" s="24" t="s">
        <v>32</v>
      </c>
      <c r="AI6973" s="16" t="s">
        <v>9264</v>
      </c>
    </row>
    <row r="6974" spans="1:35" x14ac:dyDescent="0.25">
      <c r="A6974" s="17">
        <v>130487</v>
      </c>
      <c r="B6974" s="18">
        <v>2</v>
      </c>
      <c r="C6974" s="16" t="s">
        <v>73</v>
      </c>
      <c r="D6974" s="21">
        <v>43986</v>
      </c>
      <c r="E6974" s="16" t="s">
        <v>1610</v>
      </c>
      <c r="F6974" s="21">
        <v>43986</v>
      </c>
      <c r="G6974" s="16" t="s">
        <v>1610</v>
      </c>
      <c r="H6974" s="26" t="s">
        <v>1336</v>
      </c>
      <c r="L6974" s="16" t="s">
        <v>110</v>
      </c>
      <c r="M6974" s="26" t="s">
        <v>9263</v>
      </c>
      <c r="O6974" s="16" t="s">
        <v>1612</v>
      </c>
      <c r="T6974" s="23" t="s">
        <v>32</v>
      </c>
      <c r="W6974" s="20" t="s">
        <v>43</v>
      </c>
      <c r="Z6974" s="24" t="s">
        <v>32</v>
      </c>
      <c r="AA6974" s="24" t="s">
        <v>32</v>
      </c>
      <c r="AB6974" s="24" t="s">
        <v>32</v>
      </c>
      <c r="AC6974" s="24" t="s">
        <v>32</v>
      </c>
      <c r="AD6974" s="24" t="s">
        <v>32</v>
      </c>
      <c r="AE6974" s="24" t="s">
        <v>32</v>
      </c>
      <c r="AF6974" s="24" t="s">
        <v>32</v>
      </c>
      <c r="AG6974" s="24" t="s">
        <v>32</v>
      </c>
      <c r="AH6974" s="24" t="s">
        <v>32</v>
      </c>
      <c r="AI6974" s="16" t="s">
        <v>9262</v>
      </c>
    </row>
    <row r="6975" spans="1:35" x14ac:dyDescent="0.25">
      <c r="A6975" s="17">
        <v>130488</v>
      </c>
      <c r="B6975" s="18">
        <v>2</v>
      </c>
      <c r="C6975" s="16" t="s">
        <v>73</v>
      </c>
      <c r="D6975" s="21">
        <v>43986</v>
      </c>
      <c r="E6975" s="16" t="s">
        <v>1610</v>
      </c>
      <c r="F6975" s="21">
        <v>43986</v>
      </c>
      <c r="G6975" s="16" t="s">
        <v>1610</v>
      </c>
      <c r="H6975" s="26" t="s">
        <v>1336</v>
      </c>
      <c r="L6975" s="16" t="s">
        <v>110</v>
      </c>
      <c r="M6975" s="26" t="s">
        <v>6429</v>
      </c>
      <c r="O6975" s="16" t="s">
        <v>1612</v>
      </c>
      <c r="T6975" s="23" t="s">
        <v>32</v>
      </c>
      <c r="W6975" s="20" t="s">
        <v>43</v>
      </c>
      <c r="Z6975" s="25">
        <v>0</v>
      </c>
      <c r="AA6975" s="25">
        <v>0</v>
      </c>
      <c r="AB6975" s="25">
        <v>172800</v>
      </c>
      <c r="AC6975" s="25">
        <v>0</v>
      </c>
      <c r="AD6975" s="25">
        <v>0</v>
      </c>
      <c r="AE6975" s="25">
        <v>0</v>
      </c>
      <c r="AF6975" s="25">
        <v>172800</v>
      </c>
      <c r="AG6975" s="25">
        <v>0</v>
      </c>
      <c r="AH6975" s="25">
        <v>172800</v>
      </c>
      <c r="AI6975" s="16" t="s">
        <v>6430</v>
      </c>
    </row>
    <row r="6976" spans="1:35" x14ac:dyDescent="0.25">
      <c r="A6976" s="17">
        <v>130489</v>
      </c>
      <c r="B6976" s="18">
        <v>3</v>
      </c>
      <c r="C6976" s="16" t="s">
        <v>73</v>
      </c>
      <c r="D6976" s="21">
        <v>43986</v>
      </c>
      <c r="E6976" s="16" t="s">
        <v>6355</v>
      </c>
      <c r="F6976" s="21">
        <v>44279</v>
      </c>
      <c r="G6976" s="16" t="s">
        <v>75</v>
      </c>
      <c r="H6976" s="26" t="s">
        <v>98</v>
      </c>
      <c r="M6976" s="26" t="s">
        <v>6431</v>
      </c>
      <c r="O6976" s="16" t="s">
        <v>151</v>
      </c>
      <c r="P6976" s="26" t="s">
        <v>198</v>
      </c>
      <c r="T6976" s="23" t="s">
        <v>32</v>
      </c>
      <c r="W6976" s="20" t="s">
        <v>43</v>
      </c>
      <c r="Z6976" s="25">
        <v>0</v>
      </c>
      <c r="AA6976" s="25">
        <v>0</v>
      </c>
      <c r="AB6976" s="25">
        <v>15190.68</v>
      </c>
      <c r="AC6976" s="25">
        <v>0</v>
      </c>
      <c r="AD6976" s="25">
        <v>0</v>
      </c>
      <c r="AE6976" s="25">
        <v>0</v>
      </c>
      <c r="AF6976" s="25">
        <v>15190.68</v>
      </c>
      <c r="AG6976" s="25">
        <v>0</v>
      </c>
      <c r="AH6976" s="25">
        <v>15190.68</v>
      </c>
      <c r="AI6976" s="16" t="s">
        <v>6432</v>
      </c>
    </row>
    <row r="6977" spans="1:35" x14ac:dyDescent="0.25">
      <c r="A6977" s="17">
        <v>130490</v>
      </c>
      <c r="B6977" s="18">
        <v>4</v>
      </c>
      <c r="C6977" s="16" t="s">
        <v>73</v>
      </c>
      <c r="D6977" s="21">
        <v>43987</v>
      </c>
      <c r="E6977" s="16" t="s">
        <v>6355</v>
      </c>
      <c r="F6977" s="21">
        <v>44279</v>
      </c>
      <c r="G6977" s="16" t="s">
        <v>75</v>
      </c>
      <c r="H6977" s="26" t="s">
        <v>326</v>
      </c>
      <c r="M6977" s="26" t="s">
        <v>6433</v>
      </c>
      <c r="O6977" s="16" t="s">
        <v>151</v>
      </c>
      <c r="P6977" s="26" t="s">
        <v>198</v>
      </c>
      <c r="T6977" s="23" t="s">
        <v>32</v>
      </c>
      <c r="W6977" s="20" t="s">
        <v>43</v>
      </c>
      <c r="Z6977" s="25">
        <v>0</v>
      </c>
      <c r="AA6977" s="25">
        <v>0</v>
      </c>
      <c r="AB6977" s="25">
        <v>104173.65</v>
      </c>
      <c r="AC6977" s="25">
        <v>0</v>
      </c>
      <c r="AD6977" s="25">
        <v>0</v>
      </c>
      <c r="AE6977" s="25">
        <v>0</v>
      </c>
      <c r="AF6977" s="25">
        <v>104173.65</v>
      </c>
      <c r="AG6977" s="25">
        <v>0</v>
      </c>
      <c r="AH6977" s="25">
        <v>104173.65</v>
      </c>
      <c r="AI6977" s="16" t="s">
        <v>6434</v>
      </c>
    </row>
    <row r="6978" spans="1:35" ht="30" x14ac:dyDescent="0.25">
      <c r="A6978" s="17">
        <v>130492</v>
      </c>
      <c r="B6978" s="18">
        <v>1</v>
      </c>
      <c r="C6978" s="16" t="s">
        <v>73</v>
      </c>
      <c r="D6978" s="21">
        <v>43987</v>
      </c>
      <c r="E6978" s="16" t="s">
        <v>108</v>
      </c>
      <c r="F6978" s="21">
        <v>43987</v>
      </c>
      <c r="G6978" s="16" t="s">
        <v>108</v>
      </c>
      <c r="H6978" s="26" t="s">
        <v>359</v>
      </c>
      <c r="L6978" s="16" t="s">
        <v>110</v>
      </c>
      <c r="M6978" s="26" t="s">
        <v>6435</v>
      </c>
      <c r="N6978" s="26" t="s">
        <v>6436</v>
      </c>
      <c r="O6978" s="16" t="s">
        <v>5777</v>
      </c>
      <c r="P6978" s="26" t="s">
        <v>67</v>
      </c>
      <c r="T6978" s="23" t="s">
        <v>32</v>
      </c>
      <c r="W6978" s="20" t="s">
        <v>43</v>
      </c>
      <c r="Z6978" s="25">
        <v>0</v>
      </c>
      <c r="AA6978" s="25">
        <v>0</v>
      </c>
      <c r="AB6978" s="25">
        <v>244928</v>
      </c>
      <c r="AC6978" s="25">
        <v>0</v>
      </c>
      <c r="AD6978" s="25">
        <v>0</v>
      </c>
      <c r="AE6978" s="25">
        <v>0</v>
      </c>
      <c r="AF6978" s="25">
        <v>244928</v>
      </c>
      <c r="AG6978" s="25">
        <v>0</v>
      </c>
      <c r="AH6978" s="25">
        <v>244928</v>
      </c>
      <c r="AI6978" s="16" t="s">
        <v>6437</v>
      </c>
    </row>
    <row r="6979" spans="1:35" ht="60" x14ac:dyDescent="0.25">
      <c r="A6979" s="17">
        <v>130494</v>
      </c>
      <c r="B6979" s="18">
        <v>3</v>
      </c>
      <c r="C6979" s="16" t="s">
        <v>73</v>
      </c>
      <c r="D6979" s="21">
        <v>43987</v>
      </c>
      <c r="E6979" s="16" t="s">
        <v>2469</v>
      </c>
      <c r="F6979" s="21">
        <v>44330</v>
      </c>
      <c r="G6979" s="16" t="s">
        <v>543</v>
      </c>
      <c r="H6979" s="26" t="s">
        <v>255</v>
      </c>
      <c r="I6979" s="16" t="s">
        <v>1518</v>
      </c>
      <c r="J6979" s="20" t="s">
        <v>1518</v>
      </c>
      <c r="M6979" s="26" t="s">
        <v>9261</v>
      </c>
      <c r="N6979" s="26" t="s">
        <v>9260</v>
      </c>
      <c r="O6979" s="16" t="s">
        <v>1520</v>
      </c>
      <c r="P6979" s="26" t="s">
        <v>138</v>
      </c>
      <c r="R6979" s="16" t="s">
        <v>139</v>
      </c>
      <c r="S6979" s="16" t="s">
        <v>42</v>
      </c>
      <c r="T6979" s="23" t="s">
        <v>32</v>
      </c>
      <c r="W6979" s="20" t="s">
        <v>43</v>
      </c>
      <c r="Z6979" s="24" t="s">
        <v>32</v>
      </c>
      <c r="AA6979" s="24" t="s">
        <v>32</v>
      </c>
      <c r="AB6979" s="24" t="s">
        <v>32</v>
      </c>
      <c r="AC6979" s="24" t="s">
        <v>32</v>
      </c>
      <c r="AD6979" s="24" t="s">
        <v>32</v>
      </c>
      <c r="AE6979" s="24" t="s">
        <v>32</v>
      </c>
      <c r="AF6979" s="24" t="s">
        <v>32</v>
      </c>
      <c r="AG6979" s="24" t="s">
        <v>32</v>
      </c>
      <c r="AH6979" s="24" t="s">
        <v>32</v>
      </c>
      <c r="AI6979" s="16" t="s">
        <v>9259</v>
      </c>
    </row>
    <row r="6980" spans="1:35" x14ac:dyDescent="0.25">
      <c r="A6980" s="17">
        <v>130495</v>
      </c>
      <c r="B6980" s="18">
        <v>1</v>
      </c>
      <c r="C6980" s="16" t="s">
        <v>73</v>
      </c>
      <c r="D6980" s="21">
        <v>43990</v>
      </c>
      <c r="E6980" s="16" t="s">
        <v>6355</v>
      </c>
      <c r="F6980" s="21">
        <v>44279</v>
      </c>
      <c r="G6980" s="16" t="s">
        <v>75</v>
      </c>
      <c r="H6980" s="26" t="s">
        <v>34</v>
      </c>
      <c r="M6980" s="26" t="s">
        <v>6438</v>
      </c>
      <c r="O6980" s="16" t="s">
        <v>151</v>
      </c>
      <c r="P6980" s="26" t="s">
        <v>198</v>
      </c>
      <c r="T6980" s="23" t="s">
        <v>32</v>
      </c>
      <c r="W6980" s="20" t="s">
        <v>43</v>
      </c>
      <c r="Z6980" s="25">
        <v>0</v>
      </c>
      <c r="AA6980" s="25">
        <v>0</v>
      </c>
      <c r="AB6980" s="25">
        <v>39195.599999999999</v>
      </c>
      <c r="AC6980" s="25">
        <v>0</v>
      </c>
      <c r="AD6980" s="25">
        <v>0</v>
      </c>
      <c r="AE6980" s="25">
        <v>0</v>
      </c>
      <c r="AF6980" s="25">
        <v>39195.599999999999</v>
      </c>
      <c r="AG6980" s="25">
        <v>0</v>
      </c>
      <c r="AH6980" s="25">
        <v>39195.599999999999</v>
      </c>
      <c r="AI6980" s="16" t="s">
        <v>6439</v>
      </c>
    </row>
    <row r="6981" spans="1:35" x14ac:dyDescent="0.25">
      <c r="A6981" s="17">
        <v>130496</v>
      </c>
      <c r="B6981" s="18">
        <v>1</v>
      </c>
      <c r="C6981" s="16" t="s">
        <v>73</v>
      </c>
      <c r="D6981" s="21">
        <v>43990</v>
      </c>
      <c r="E6981" s="16" t="s">
        <v>6355</v>
      </c>
      <c r="F6981" s="21">
        <v>44279</v>
      </c>
      <c r="G6981" s="16" t="s">
        <v>75</v>
      </c>
      <c r="H6981" s="26" t="s">
        <v>182</v>
      </c>
      <c r="M6981" s="26" t="s">
        <v>6440</v>
      </c>
      <c r="O6981" s="16" t="s">
        <v>151</v>
      </c>
      <c r="P6981" s="26" t="s">
        <v>198</v>
      </c>
      <c r="T6981" s="23" t="s">
        <v>32</v>
      </c>
      <c r="W6981" s="20" t="s">
        <v>43</v>
      </c>
      <c r="Z6981" s="25">
        <v>0</v>
      </c>
      <c r="AA6981" s="25">
        <v>0</v>
      </c>
      <c r="AB6981" s="25">
        <v>52137</v>
      </c>
      <c r="AC6981" s="25">
        <v>0</v>
      </c>
      <c r="AD6981" s="25">
        <v>0</v>
      </c>
      <c r="AE6981" s="25">
        <v>0</v>
      </c>
      <c r="AF6981" s="25">
        <v>52137</v>
      </c>
      <c r="AG6981" s="25">
        <v>0</v>
      </c>
      <c r="AH6981" s="25">
        <v>52137</v>
      </c>
      <c r="AI6981" s="16" t="s">
        <v>6441</v>
      </c>
    </row>
    <row r="6982" spans="1:35" x14ac:dyDescent="0.25">
      <c r="A6982" s="17">
        <v>130497</v>
      </c>
      <c r="B6982" s="18">
        <v>1</v>
      </c>
      <c r="C6982" s="16" t="s">
        <v>73</v>
      </c>
      <c r="D6982" s="21">
        <v>43990</v>
      </c>
      <c r="E6982" s="16" t="s">
        <v>6355</v>
      </c>
      <c r="F6982" s="21">
        <v>44279</v>
      </c>
      <c r="G6982" s="16" t="s">
        <v>75</v>
      </c>
      <c r="H6982" s="26" t="s">
        <v>182</v>
      </c>
      <c r="M6982" s="26" t="s">
        <v>6442</v>
      </c>
      <c r="O6982" s="16" t="s">
        <v>151</v>
      </c>
      <c r="P6982" s="26" t="s">
        <v>198</v>
      </c>
      <c r="T6982" s="23" t="s">
        <v>32</v>
      </c>
      <c r="W6982" s="20" t="s">
        <v>43</v>
      </c>
      <c r="Z6982" s="25">
        <v>0</v>
      </c>
      <c r="AA6982" s="25">
        <v>0</v>
      </c>
      <c r="AB6982" s="25">
        <v>255426.15</v>
      </c>
      <c r="AC6982" s="25">
        <v>0</v>
      </c>
      <c r="AD6982" s="25">
        <v>0</v>
      </c>
      <c r="AE6982" s="25">
        <v>0</v>
      </c>
      <c r="AF6982" s="25">
        <v>255426.15</v>
      </c>
      <c r="AG6982" s="25">
        <v>0</v>
      </c>
      <c r="AH6982" s="25">
        <v>255426.15</v>
      </c>
      <c r="AI6982" s="16" t="s">
        <v>6443</v>
      </c>
    </row>
    <row r="6983" spans="1:35" x14ac:dyDescent="0.25">
      <c r="A6983" s="17">
        <v>130498</v>
      </c>
      <c r="B6983" s="18">
        <v>3</v>
      </c>
      <c r="C6983" s="16" t="s">
        <v>73</v>
      </c>
      <c r="D6983" s="21">
        <v>43990</v>
      </c>
      <c r="E6983" s="16" t="s">
        <v>6355</v>
      </c>
      <c r="F6983" s="21">
        <v>44279</v>
      </c>
      <c r="G6983" s="16" t="s">
        <v>75</v>
      </c>
      <c r="H6983" s="26" t="s">
        <v>273</v>
      </c>
      <c r="M6983" s="26" t="s">
        <v>6444</v>
      </c>
      <c r="O6983" s="16" t="s">
        <v>151</v>
      </c>
      <c r="P6983" s="26" t="s">
        <v>198</v>
      </c>
      <c r="T6983" s="23" t="s">
        <v>32</v>
      </c>
      <c r="W6983" s="20" t="s">
        <v>43</v>
      </c>
      <c r="Z6983" s="25">
        <v>0</v>
      </c>
      <c r="AA6983" s="25">
        <v>0</v>
      </c>
      <c r="AB6983" s="25">
        <v>34654.5</v>
      </c>
      <c r="AC6983" s="25">
        <v>0</v>
      </c>
      <c r="AD6983" s="25">
        <v>0</v>
      </c>
      <c r="AE6983" s="25">
        <v>0</v>
      </c>
      <c r="AF6983" s="25">
        <v>34654.5</v>
      </c>
      <c r="AG6983" s="25">
        <v>0</v>
      </c>
      <c r="AH6983" s="25">
        <v>34654.5</v>
      </c>
      <c r="AI6983" s="16" t="s">
        <v>6445</v>
      </c>
    </row>
    <row r="6984" spans="1:35" x14ac:dyDescent="0.25">
      <c r="A6984" s="17">
        <v>130499</v>
      </c>
      <c r="B6984" s="18">
        <v>1</v>
      </c>
      <c r="C6984" s="16" t="s">
        <v>73</v>
      </c>
      <c r="D6984" s="21">
        <v>43990</v>
      </c>
      <c r="E6984" s="16" t="s">
        <v>6355</v>
      </c>
      <c r="F6984" s="21">
        <v>44279</v>
      </c>
      <c r="G6984" s="16" t="s">
        <v>75</v>
      </c>
      <c r="H6984" s="26" t="s">
        <v>400</v>
      </c>
      <c r="M6984" s="26" t="s">
        <v>6446</v>
      </c>
      <c r="O6984" s="16" t="s">
        <v>151</v>
      </c>
      <c r="P6984" s="26" t="s">
        <v>198</v>
      </c>
      <c r="T6984" s="23" t="s">
        <v>32</v>
      </c>
      <c r="W6984" s="20" t="s">
        <v>43</v>
      </c>
      <c r="Z6984" s="25">
        <v>0</v>
      </c>
      <c r="AA6984" s="25">
        <v>0</v>
      </c>
      <c r="AB6984" s="25">
        <v>189041.7</v>
      </c>
      <c r="AC6984" s="25">
        <v>0</v>
      </c>
      <c r="AD6984" s="25">
        <v>0</v>
      </c>
      <c r="AE6984" s="25">
        <v>0</v>
      </c>
      <c r="AF6984" s="25">
        <v>189041.7</v>
      </c>
      <c r="AG6984" s="25">
        <v>0</v>
      </c>
      <c r="AH6984" s="25">
        <v>189041.7</v>
      </c>
      <c r="AI6984" s="16" t="s">
        <v>6447</v>
      </c>
    </row>
    <row r="6985" spans="1:35" x14ac:dyDescent="0.25">
      <c r="A6985" s="17">
        <v>130500</v>
      </c>
      <c r="B6985" s="18">
        <v>1</v>
      </c>
      <c r="C6985" s="16" t="s">
        <v>73</v>
      </c>
      <c r="D6985" s="21">
        <v>43990</v>
      </c>
      <c r="E6985" s="16" t="s">
        <v>6355</v>
      </c>
      <c r="F6985" s="21">
        <v>44279</v>
      </c>
      <c r="G6985" s="16" t="s">
        <v>75</v>
      </c>
      <c r="H6985" s="26" t="s">
        <v>196</v>
      </c>
      <c r="M6985" s="26" t="s">
        <v>6448</v>
      </c>
      <c r="O6985" s="16" t="s">
        <v>151</v>
      </c>
      <c r="P6985" s="26" t="s">
        <v>198</v>
      </c>
      <c r="T6985" s="23" t="s">
        <v>32</v>
      </c>
      <c r="W6985" s="20" t="s">
        <v>43</v>
      </c>
      <c r="Z6985" s="25">
        <v>0</v>
      </c>
      <c r="AA6985" s="25">
        <v>0</v>
      </c>
      <c r="AB6985" s="25">
        <v>33727.35</v>
      </c>
      <c r="AC6985" s="25">
        <v>0</v>
      </c>
      <c r="AD6985" s="25">
        <v>0</v>
      </c>
      <c r="AE6985" s="25">
        <v>0</v>
      </c>
      <c r="AF6985" s="25">
        <v>33727.35</v>
      </c>
      <c r="AG6985" s="25">
        <v>0</v>
      </c>
      <c r="AH6985" s="25">
        <v>33727.35</v>
      </c>
      <c r="AI6985" s="16" t="s">
        <v>6449</v>
      </c>
    </row>
    <row r="6986" spans="1:35" x14ac:dyDescent="0.25">
      <c r="A6986" s="17">
        <v>130501</v>
      </c>
      <c r="B6986" s="18">
        <v>1</v>
      </c>
      <c r="C6986" s="16" t="s">
        <v>73</v>
      </c>
      <c r="D6986" s="21">
        <v>43990</v>
      </c>
      <c r="E6986" s="16" t="s">
        <v>6355</v>
      </c>
      <c r="F6986" s="21">
        <v>44279</v>
      </c>
      <c r="G6986" s="16" t="s">
        <v>75</v>
      </c>
      <c r="H6986" s="26" t="s">
        <v>158</v>
      </c>
      <c r="M6986" s="26" t="s">
        <v>6450</v>
      </c>
      <c r="O6986" s="16" t="s">
        <v>151</v>
      </c>
      <c r="P6986" s="26" t="s">
        <v>198</v>
      </c>
      <c r="T6986" s="23" t="s">
        <v>32</v>
      </c>
      <c r="W6986" s="20" t="s">
        <v>43</v>
      </c>
      <c r="Z6986" s="25">
        <v>0</v>
      </c>
      <c r="AA6986" s="25">
        <v>0</v>
      </c>
      <c r="AB6986" s="25">
        <v>45135.3</v>
      </c>
      <c r="AC6986" s="25">
        <v>0</v>
      </c>
      <c r="AD6986" s="25">
        <v>0</v>
      </c>
      <c r="AE6986" s="25">
        <v>0</v>
      </c>
      <c r="AF6986" s="25">
        <v>45135.3</v>
      </c>
      <c r="AG6986" s="25">
        <v>0</v>
      </c>
      <c r="AH6986" s="25">
        <v>45135.3</v>
      </c>
      <c r="AI6986" s="16" t="s">
        <v>6451</v>
      </c>
    </row>
    <row r="6987" spans="1:35" x14ac:dyDescent="0.25">
      <c r="A6987" s="17">
        <v>130502</v>
      </c>
      <c r="B6987" s="18">
        <v>3</v>
      </c>
      <c r="C6987" s="16" t="s">
        <v>73</v>
      </c>
      <c r="D6987" s="21">
        <v>43990</v>
      </c>
      <c r="E6987" s="16" t="s">
        <v>6355</v>
      </c>
      <c r="F6987" s="21">
        <v>44279</v>
      </c>
      <c r="G6987" s="16" t="s">
        <v>75</v>
      </c>
      <c r="H6987" s="26" t="s">
        <v>57</v>
      </c>
      <c r="M6987" s="26" t="s">
        <v>6452</v>
      </c>
      <c r="O6987" s="16" t="s">
        <v>151</v>
      </c>
      <c r="P6987" s="26" t="s">
        <v>198</v>
      </c>
      <c r="T6987" s="23" t="s">
        <v>32</v>
      </c>
      <c r="W6987" s="20" t="s">
        <v>43</v>
      </c>
      <c r="Z6987" s="25">
        <v>0</v>
      </c>
      <c r="AA6987" s="25">
        <v>0</v>
      </c>
      <c r="AB6987" s="25">
        <v>61045.65</v>
      </c>
      <c r="AC6987" s="25">
        <v>0</v>
      </c>
      <c r="AD6987" s="25">
        <v>0</v>
      </c>
      <c r="AE6987" s="25">
        <v>0</v>
      </c>
      <c r="AF6987" s="25">
        <v>61045.65</v>
      </c>
      <c r="AG6987" s="25">
        <v>0</v>
      </c>
      <c r="AH6987" s="25">
        <v>61045.65</v>
      </c>
      <c r="AI6987" s="16" t="s">
        <v>6453</v>
      </c>
    </row>
    <row r="6988" spans="1:35" x14ac:dyDescent="0.25">
      <c r="A6988" s="17">
        <v>130503</v>
      </c>
      <c r="B6988" s="18">
        <v>1</v>
      </c>
      <c r="C6988" s="16" t="s">
        <v>73</v>
      </c>
      <c r="D6988" s="21">
        <v>43990</v>
      </c>
      <c r="E6988" s="16" t="s">
        <v>6355</v>
      </c>
      <c r="F6988" s="21">
        <v>44279</v>
      </c>
      <c r="G6988" s="16" t="s">
        <v>75</v>
      </c>
      <c r="H6988" s="26" t="s">
        <v>196</v>
      </c>
      <c r="M6988" s="26" t="s">
        <v>6454</v>
      </c>
      <c r="O6988" s="16" t="s">
        <v>151</v>
      </c>
      <c r="P6988" s="26" t="s">
        <v>198</v>
      </c>
      <c r="T6988" s="23" t="s">
        <v>32</v>
      </c>
      <c r="W6988" s="20" t="s">
        <v>43</v>
      </c>
      <c r="Z6988" s="25">
        <v>0</v>
      </c>
      <c r="AA6988" s="25">
        <v>0</v>
      </c>
      <c r="AB6988" s="25">
        <v>151282.65</v>
      </c>
      <c r="AC6988" s="25">
        <v>0</v>
      </c>
      <c r="AD6988" s="25">
        <v>0</v>
      </c>
      <c r="AE6988" s="25">
        <v>0</v>
      </c>
      <c r="AF6988" s="25">
        <v>151282.65</v>
      </c>
      <c r="AG6988" s="25">
        <v>0</v>
      </c>
      <c r="AH6988" s="25">
        <v>151282.65</v>
      </c>
      <c r="AI6988" s="16" t="s">
        <v>6455</v>
      </c>
    </row>
    <row r="6989" spans="1:35" x14ac:dyDescent="0.25">
      <c r="A6989" s="17">
        <v>130504</v>
      </c>
      <c r="B6989" s="18">
        <v>1</v>
      </c>
      <c r="C6989" s="16" t="s">
        <v>73</v>
      </c>
      <c r="D6989" s="21">
        <v>43990</v>
      </c>
      <c r="E6989" s="16" t="s">
        <v>6355</v>
      </c>
      <c r="F6989" s="21">
        <v>44279</v>
      </c>
      <c r="G6989" s="16" t="s">
        <v>75</v>
      </c>
      <c r="H6989" s="26" t="s">
        <v>400</v>
      </c>
      <c r="M6989" s="26" t="s">
        <v>6456</v>
      </c>
      <c r="O6989" s="16" t="s">
        <v>151</v>
      </c>
      <c r="P6989" s="26" t="s">
        <v>198</v>
      </c>
      <c r="T6989" s="23" t="s">
        <v>32</v>
      </c>
      <c r="W6989" s="20" t="s">
        <v>43</v>
      </c>
      <c r="Z6989" s="25">
        <v>0</v>
      </c>
      <c r="AA6989" s="25">
        <v>0</v>
      </c>
      <c r="AB6989" s="25">
        <v>92302.05</v>
      </c>
      <c r="AC6989" s="25">
        <v>0</v>
      </c>
      <c r="AD6989" s="25">
        <v>0</v>
      </c>
      <c r="AE6989" s="25">
        <v>0</v>
      </c>
      <c r="AF6989" s="25">
        <v>92302.05</v>
      </c>
      <c r="AG6989" s="25">
        <v>0</v>
      </c>
      <c r="AH6989" s="25">
        <v>92302.05</v>
      </c>
      <c r="AI6989" s="16" t="s">
        <v>6457</v>
      </c>
    </row>
    <row r="6990" spans="1:35" x14ac:dyDescent="0.25">
      <c r="A6990" s="17">
        <v>130506</v>
      </c>
      <c r="B6990" s="18">
        <v>4</v>
      </c>
      <c r="C6990" s="16" t="s">
        <v>73</v>
      </c>
      <c r="D6990" s="21">
        <v>43990</v>
      </c>
      <c r="E6990" s="16" t="s">
        <v>6355</v>
      </c>
      <c r="F6990" s="21">
        <v>44279</v>
      </c>
      <c r="G6990" s="16" t="s">
        <v>75</v>
      </c>
      <c r="H6990" s="26" t="s">
        <v>298</v>
      </c>
      <c r="M6990" s="26" t="s">
        <v>6458</v>
      </c>
      <c r="O6990" s="16" t="s">
        <v>151</v>
      </c>
      <c r="P6990" s="26" t="s">
        <v>198</v>
      </c>
      <c r="T6990" s="23" t="s">
        <v>32</v>
      </c>
      <c r="W6990" s="20" t="s">
        <v>43</v>
      </c>
      <c r="Z6990" s="25">
        <v>0</v>
      </c>
      <c r="AA6990" s="25">
        <v>0</v>
      </c>
      <c r="AB6990" s="25">
        <v>91710.15</v>
      </c>
      <c r="AC6990" s="25">
        <v>0</v>
      </c>
      <c r="AD6990" s="25">
        <v>0</v>
      </c>
      <c r="AE6990" s="25">
        <v>0</v>
      </c>
      <c r="AF6990" s="25">
        <v>91710.15</v>
      </c>
      <c r="AG6990" s="25">
        <v>0</v>
      </c>
      <c r="AH6990" s="25">
        <v>91710.15</v>
      </c>
      <c r="AI6990" s="16" t="s">
        <v>6459</v>
      </c>
    </row>
    <row r="6991" spans="1:35" x14ac:dyDescent="0.25">
      <c r="A6991" s="17">
        <v>130508</v>
      </c>
      <c r="B6991" s="18">
        <v>4</v>
      </c>
      <c r="C6991" s="16" t="s">
        <v>73</v>
      </c>
      <c r="D6991" s="21">
        <v>43990</v>
      </c>
      <c r="E6991" s="16" t="s">
        <v>109</v>
      </c>
      <c r="F6991" s="21">
        <v>44279</v>
      </c>
      <c r="G6991" s="16" t="s">
        <v>75</v>
      </c>
      <c r="H6991" s="26" t="s">
        <v>270</v>
      </c>
      <c r="I6991" s="16" t="s">
        <v>9258</v>
      </c>
      <c r="K6991" s="16" t="s">
        <v>9257</v>
      </c>
      <c r="L6991" s="16" t="s">
        <v>37</v>
      </c>
      <c r="M6991" s="26" t="s">
        <v>9256</v>
      </c>
      <c r="O6991" s="16" t="s">
        <v>39</v>
      </c>
      <c r="R6991" s="16" t="s">
        <v>41</v>
      </c>
      <c r="S6991" s="16" t="s">
        <v>42</v>
      </c>
      <c r="T6991" s="22">
        <v>0.01</v>
      </c>
      <c r="W6991" s="20" t="s">
        <v>43</v>
      </c>
      <c r="Y6991" s="26" t="s">
        <v>9255</v>
      </c>
      <c r="Z6991" s="24" t="s">
        <v>32</v>
      </c>
      <c r="AA6991" s="24" t="s">
        <v>32</v>
      </c>
      <c r="AB6991" s="24" t="s">
        <v>32</v>
      </c>
      <c r="AC6991" s="24" t="s">
        <v>32</v>
      </c>
      <c r="AD6991" s="24" t="s">
        <v>32</v>
      </c>
      <c r="AE6991" s="24" t="s">
        <v>32</v>
      </c>
      <c r="AF6991" s="24" t="s">
        <v>32</v>
      </c>
      <c r="AG6991" s="24" t="s">
        <v>32</v>
      </c>
      <c r="AH6991" s="24" t="s">
        <v>32</v>
      </c>
      <c r="AI6991" s="16" t="s">
        <v>9254</v>
      </c>
    </row>
    <row r="6992" spans="1:35" x14ac:dyDescent="0.25">
      <c r="A6992" s="17">
        <v>130510</v>
      </c>
      <c r="B6992" s="18">
        <v>3</v>
      </c>
      <c r="C6992" s="16" t="s">
        <v>73</v>
      </c>
      <c r="D6992" s="21">
        <v>43991</v>
      </c>
      <c r="E6992" s="16" t="s">
        <v>1610</v>
      </c>
      <c r="F6992" s="21">
        <v>43991</v>
      </c>
      <c r="G6992" s="16" t="s">
        <v>1610</v>
      </c>
      <c r="H6992" s="26" t="s">
        <v>173</v>
      </c>
      <c r="L6992" s="16" t="s">
        <v>110</v>
      </c>
      <c r="M6992" s="26" t="s">
        <v>6460</v>
      </c>
      <c r="O6992" s="16" t="s">
        <v>1612</v>
      </c>
      <c r="T6992" s="23" t="s">
        <v>32</v>
      </c>
      <c r="W6992" s="20" t="s">
        <v>43</v>
      </c>
      <c r="Z6992" s="25">
        <v>0</v>
      </c>
      <c r="AA6992" s="25">
        <v>0</v>
      </c>
      <c r="AB6992" s="25">
        <v>221.5</v>
      </c>
      <c r="AC6992" s="25">
        <v>0</v>
      </c>
      <c r="AD6992" s="25">
        <v>0</v>
      </c>
      <c r="AE6992" s="25">
        <v>0</v>
      </c>
      <c r="AF6992" s="25">
        <v>221.5</v>
      </c>
      <c r="AG6992" s="25">
        <v>0</v>
      </c>
      <c r="AH6992" s="25">
        <v>221.5</v>
      </c>
      <c r="AI6992" s="16" t="s">
        <v>6461</v>
      </c>
    </row>
    <row r="6993" spans="1:35" x14ac:dyDescent="0.25">
      <c r="A6993" s="17">
        <v>130511</v>
      </c>
      <c r="B6993" s="18">
        <v>1</v>
      </c>
      <c r="C6993" s="16" t="s">
        <v>73</v>
      </c>
      <c r="D6993" s="21">
        <v>43991</v>
      </c>
      <c r="E6993" s="16" t="s">
        <v>6355</v>
      </c>
      <c r="F6993" s="21">
        <v>44279</v>
      </c>
      <c r="G6993" s="16" t="s">
        <v>75</v>
      </c>
      <c r="H6993" s="26" t="s">
        <v>791</v>
      </c>
      <c r="M6993" s="26" t="s">
        <v>6462</v>
      </c>
      <c r="O6993" s="16" t="s">
        <v>151</v>
      </c>
      <c r="P6993" s="26" t="s">
        <v>198</v>
      </c>
      <c r="T6993" s="23" t="s">
        <v>32</v>
      </c>
      <c r="W6993" s="20" t="s">
        <v>43</v>
      </c>
      <c r="Z6993" s="25">
        <v>0</v>
      </c>
      <c r="AA6993" s="25">
        <v>0</v>
      </c>
      <c r="AB6993" s="25">
        <v>45099</v>
      </c>
      <c r="AC6993" s="25">
        <v>0</v>
      </c>
      <c r="AD6993" s="25">
        <v>0</v>
      </c>
      <c r="AE6993" s="25">
        <v>0</v>
      </c>
      <c r="AF6993" s="25">
        <v>45099</v>
      </c>
      <c r="AG6993" s="25">
        <v>0</v>
      </c>
      <c r="AH6993" s="25">
        <v>45099</v>
      </c>
      <c r="AI6993" s="16" t="s">
        <v>6463</v>
      </c>
    </row>
    <row r="6994" spans="1:35" x14ac:dyDescent="0.25">
      <c r="A6994" s="17">
        <v>130512</v>
      </c>
      <c r="B6994" s="18">
        <v>2</v>
      </c>
      <c r="C6994" s="16" t="s">
        <v>73</v>
      </c>
      <c r="D6994" s="21">
        <v>43991</v>
      </c>
      <c r="E6994" s="16" t="s">
        <v>6355</v>
      </c>
      <c r="F6994" s="21">
        <v>44279</v>
      </c>
      <c r="G6994" s="16" t="s">
        <v>75</v>
      </c>
      <c r="H6994" s="26" t="s">
        <v>154</v>
      </c>
      <c r="M6994" s="26" t="s">
        <v>6464</v>
      </c>
      <c r="O6994" s="16" t="s">
        <v>151</v>
      </c>
      <c r="P6994" s="26" t="s">
        <v>198</v>
      </c>
      <c r="T6994" s="23" t="s">
        <v>32</v>
      </c>
      <c r="W6994" s="20" t="s">
        <v>43</v>
      </c>
      <c r="Z6994" s="25">
        <v>0</v>
      </c>
      <c r="AA6994" s="25">
        <v>0</v>
      </c>
      <c r="AB6994" s="25">
        <v>39724</v>
      </c>
      <c r="AC6994" s="25">
        <v>0</v>
      </c>
      <c r="AD6994" s="25">
        <v>0</v>
      </c>
      <c r="AE6994" s="25">
        <v>0</v>
      </c>
      <c r="AF6994" s="25">
        <v>39724</v>
      </c>
      <c r="AG6994" s="25">
        <v>0</v>
      </c>
      <c r="AH6994" s="25">
        <v>39724</v>
      </c>
      <c r="AI6994" s="16" t="s">
        <v>6465</v>
      </c>
    </row>
    <row r="6995" spans="1:35" x14ac:dyDescent="0.25">
      <c r="A6995" s="17">
        <v>130513</v>
      </c>
      <c r="B6995" s="18">
        <v>1</v>
      </c>
      <c r="C6995" s="16" t="s">
        <v>73</v>
      </c>
      <c r="D6995" s="21">
        <v>43991</v>
      </c>
      <c r="E6995" s="16" t="s">
        <v>6355</v>
      </c>
      <c r="F6995" s="21">
        <v>44279</v>
      </c>
      <c r="G6995" s="16" t="s">
        <v>75</v>
      </c>
      <c r="H6995" s="26" t="s">
        <v>276</v>
      </c>
      <c r="M6995" s="26" t="s">
        <v>6466</v>
      </c>
      <c r="O6995" s="16" t="s">
        <v>151</v>
      </c>
      <c r="P6995" s="26" t="s">
        <v>198</v>
      </c>
      <c r="T6995" s="23" t="s">
        <v>32</v>
      </c>
      <c r="W6995" s="20" t="s">
        <v>43</v>
      </c>
      <c r="Z6995" s="25">
        <v>0</v>
      </c>
      <c r="AA6995" s="25">
        <v>0</v>
      </c>
      <c r="AB6995" s="25">
        <v>96578.85</v>
      </c>
      <c r="AC6995" s="25">
        <v>0</v>
      </c>
      <c r="AD6995" s="25">
        <v>0</v>
      </c>
      <c r="AE6995" s="25">
        <v>0</v>
      </c>
      <c r="AF6995" s="25">
        <v>96578.85</v>
      </c>
      <c r="AG6995" s="25">
        <v>0</v>
      </c>
      <c r="AH6995" s="25">
        <v>96578.85</v>
      </c>
      <c r="AI6995" s="16" t="s">
        <v>6467</v>
      </c>
    </row>
    <row r="6996" spans="1:35" x14ac:dyDescent="0.25">
      <c r="A6996" s="17">
        <v>130514</v>
      </c>
      <c r="B6996" s="18">
        <v>1</v>
      </c>
      <c r="C6996" s="16" t="s">
        <v>73</v>
      </c>
      <c r="D6996" s="21">
        <v>43991</v>
      </c>
      <c r="E6996" s="16" t="s">
        <v>6355</v>
      </c>
      <c r="F6996" s="21">
        <v>44279</v>
      </c>
      <c r="G6996" s="16" t="s">
        <v>75</v>
      </c>
      <c r="H6996" s="26" t="s">
        <v>791</v>
      </c>
      <c r="M6996" s="26" t="s">
        <v>6468</v>
      </c>
      <c r="O6996" s="16" t="s">
        <v>151</v>
      </c>
      <c r="P6996" s="26" t="s">
        <v>198</v>
      </c>
      <c r="T6996" s="23" t="s">
        <v>32</v>
      </c>
      <c r="W6996" s="20" t="s">
        <v>43</v>
      </c>
      <c r="Z6996" s="25">
        <v>0</v>
      </c>
      <c r="AA6996" s="25">
        <v>0</v>
      </c>
      <c r="AB6996" s="25">
        <v>49005</v>
      </c>
      <c r="AC6996" s="25">
        <v>0</v>
      </c>
      <c r="AD6996" s="25">
        <v>0</v>
      </c>
      <c r="AE6996" s="25">
        <v>0</v>
      </c>
      <c r="AF6996" s="25">
        <v>49005</v>
      </c>
      <c r="AG6996" s="25">
        <v>0</v>
      </c>
      <c r="AH6996" s="25">
        <v>49005</v>
      </c>
      <c r="AI6996" s="16" t="s">
        <v>6469</v>
      </c>
    </row>
    <row r="6997" spans="1:35" x14ac:dyDescent="0.25">
      <c r="A6997" s="17">
        <v>130515</v>
      </c>
      <c r="B6997" s="18">
        <v>1</v>
      </c>
      <c r="C6997" s="16" t="s">
        <v>73</v>
      </c>
      <c r="D6997" s="21">
        <v>43991</v>
      </c>
      <c r="E6997" s="16" t="s">
        <v>6355</v>
      </c>
      <c r="F6997" s="21">
        <v>44279</v>
      </c>
      <c r="G6997" s="16" t="s">
        <v>75</v>
      </c>
      <c r="H6997" s="26" t="s">
        <v>791</v>
      </c>
      <c r="M6997" s="26" t="s">
        <v>6470</v>
      </c>
      <c r="O6997" s="16" t="s">
        <v>151</v>
      </c>
      <c r="P6997" s="26" t="s">
        <v>198</v>
      </c>
      <c r="T6997" s="23" t="s">
        <v>32</v>
      </c>
      <c r="W6997" s="20" t="s">
        <v>43</v>
      </c>
      <c r="Z6997" s="25">
        <v>0</v>
      </c>
      <c r="AA6997" s="25">
        <v>0</v>
      </c>
      <c r="AB6997" s="25">
        <v>11145.75</v>
      </c>
      <c r="AC6997" s="25">
        <v>0</v>
      </c>
      <c r="AD6997" s="25">
        <v>0</v>
      </c>
      <c r="AE6997" s="25">
        <v>0</v>
      </c>
      <c r="AF6997" s="25">
        <v>11145.75</v>
      </c>
      <c r="AG6997" s="25">
        <v>0</v>
      </c>
      <c r="AH6997" s="25">
        <v>11145.75</v>
      </c>
      <c r="AI6997" s="16" t="s">
        <v>6471</v>
      </c>
    </row>
    <row r="6998" spans="1:35" x14ac:dyDescent="0.25">
      <c r="A6998" s="17">
        <v>130516</v>
      </c>
      <c r="B6998" s="18">
        <v>1</v>
      </c>
      <c r="C6998" s="16" t="s">
        <v>73</v>
      </c>
      <c r="D6998" s="21">
        <v>43991</v>
      </c>
      <c r="E6998" s="16" t="s">
        <v>6355</v>
      </c>
      <c r="F6998" s="21">
        <v>44279</v>
      </c>
      <c r="G6998" s="16" t="s">
        <v>75</v>
      </c>
      <c r="H6998" s="26" t="s">
        <v>643</v>
      </c>
      <c r="M6998" s="26" t="s">
        <v>6472</v>
      </c>
      <c r="O6998" s="16" t="s">
        <v>151</v>
      </c>
      <c r="P6998" s="26" t="s">
        <v>198</v>
      </c>
      <c r="T6998" s="23" t="s">
        <v>32</v>
      </c>
      <c r="W6998" s="20" t="s">
        <v>43</v>
      </c>
      <c r="Z6998" s="25">
        <v>0</v>
      </c>
      <c r="AA6998" s="25">
        <v>0</v>
      </c>
      <c r="AB6998" s="25">
        <v>32847.15</v>
      </c>
      <c r="AC6998" s="25">
        <v>0</v>
      </c>
      <c r="AD6998" s="25">
        <v>0</v>
      </c>
      <c r="AE6998" s="25">
        <v>0</v>
      </c>
      <c r="AF6998" s="25">
        <v>32847.15</v>
      </c>
      <c r="AG6998" s="25">
        <v>0</v>
      </c>
      <c r="AH6998" s="25">
        <v>32847.15</v>
      </c>
      <c r="AI6998" s="16" t="s">
        <v>6473</v>
      </c>
    </row>
    <row r="6999" spans="1:35" x14ac:dyDescent="0.25">
      <c r="A6999" s="17">
        <v>130517</v>
      </c>
      <c r="B6999" s="18">
        <v>2</v>
      </c>
      <c r="C6999" s="16" t="s">
        <v>73</v>
      </c>
      <c r="D6999" s="21">
        <v>43991</v>
      </c>
      <c r="E6999" s="16" t="s">
        <v>6355</v>
      </c>
      <c r="F6999" s="21">
        <v>44279</v>
      </c>
      <c r="G6999" s="16" t="s">
        <v>75</v>
      </c>
      <c r="H6999" s="26" t="s">
        <v>241</v>
      </c>
      <c r="M6999" s="26" t="s">
        <v>6474</v>
      </c>
      <c r="O6999" s="16" t="s">
        <v>151</v>
      </c>
      <c r="P6999" s="26" t="s">
        <v>198</v>
      </c>
      <c r="T6999" s="23" t="s">
        <v>32</v>
      </c>
      <c r="W6999" s="20" t="s">
        <v>43</v>
      </c>
      <c r="Z6999" s="25">
        <v>0</v>
      </c>
      <c r="AA6999" s="25">
        <v>0</v>
      </c>
      <c r="AB6999" s="25">
        <v>81715.8</v>
      </c>
      <c r="AC6999" s="25">
        <v>0</v>
      </c>
      <c r="AD6999" s="25">
        <v>0</v>
      </c>
      <c r="AE6999" s="25">
        <v>0</v>
      </c>
      <c r="AF6999" s="25">
        <v>81715.8</v>
      </c>
      <c r="AG6999" s="25">
        <v>0</v>
      </c>
      <c r="AH6999" s="25">
        <v>81715.8</v>
      </c>
      <c r="AI6999" s="16" t="s">
        <v>6475</v>
      </c>
    </row>
    <row r="7000" spans="1:35" ht="30" x14ac:dyDescent="0.25">
      <c r="A7000" s="17">
        <v>130518</v>
      </c>
      <c r="B7000" s="18">
        <v>1</v>
      </c>
      <c r="C7000" s="16" t="s">
        <v>73</v>
      </c>
      <c r="D7000" s="21">
        <v>43991</v>
      </c>
      <c r="E7000" s="16" t="s">
        <v>108</v>
      </c>
      <c r="F7000" s="21">
        <v>43991</v>
      </c>
      <c r="G7000" s="16" t="s">
        <v>108</v>
      </c>
      <c r="H7000" s="26" t="s">
        <v>400</v>
      </c>
      <c r="L7000" s="16" t="s">
        <v>110</v>
      </c>
      <c r="M7000" s="26" t="s">
        <v>6476</v>
      </c>
      <c r="N7000" s="26" t="s">
        <v>6477</v>
      </c>
      <c r="O7000" s="16" t="s">
        <v>5777</v>
      </c>
      <c r="P7000" s="26" t="s">
        <v>67</v>
      </c>
      <c r="T7000" s="23" t="s">
        <v>32</v>
      </c>
      <c r="W7000" s="20" t="s">
        <v>43</v>
      </c>
      <c r="Z7000" s="25">
        <v>0</v>
      </c>
      <c r="AA7000" s="25">
        <v>0</v>
      </c>
      <c r="AB7000" s="25">
        <v>250000</v>
      </c>
      <c r="AC7000" s="25">
        <v>0</v>
      </c>
      <c r="AD7000" s="25">
        <v>0</v>
      </c>
      <c r="AE7000" s="25">
        <v>0</v>
      </c>
      <c r="AF7000" s="25">
        <v>250000</v>
      </c>
      <c r="AG7000" s="25">
        <v>0</v>
      </c>
      <c r="AH7000" s="25">
        <v>250000</v>
      </c>
      <c r="AI7000" s="16" t="s">
        <v>6478</v>
      </c>
    </row>
    <row r="7001" spans="1:35" x14ac:dyDescent="0.25">
      <c r="A7001" s="17">
        <v>130519</v>
      </c>
      <c r="B7001" s="18">
        <v>1</v>
      </c>
      <c r="C7001" s="16" t="s">
        <v>73</v>
      </c>
      <c r="D7001" s="21">
        <v>43992</v>
      </c>
      <c r="E7001" s="16" t="s">
        <v>142</v>
      </c>
      <c r="F7001" s="21">
        <v>44279</v>
      </c>
      <c r="G7001" s="16" t="s">
        <v>75</v>
      </c>
      <c r="H7001" s="26" t="s">
        <v>317</v>
      </c>
      <c r="I7001" s="16" t="s">
        <v>3754</v>
      </c>
      <c r="J7001" s="20" t="s">
        <v>116</v>
      </c>
      <c r="L7001" s="16" t="s">
        <v>116</v>
      </c>
      <c r="M7001" s="26" t="s">
        <v>6479</v>
      </c>
      <c r="N7001" s="26" t="s">
        <v>6480</v>
      </c>
      <c r="O7001" s="16" t="s">
        <v>151</v>
      </c>
      <c r="P7001" s="26" t="s">
        <v>632</v>
      </c>
      <c r="R7001" s="16" t="s">
        <v>1494</v>
      </c>
      <c r="S7001" s="16" t="s">
        <v>84</v>
      </c>
      <c r="T7001" s="22">
        <v>0.01</v>
      </c>
      <c r="W7001" s="20" t="s">
        <v>43</v>
      </c>
      <c r="X7001" s="16" t="s">
        <v>78</v>
      </c>
      <c r="Z7001" s="25">
        <v>1</v>
      </c>
      <c r="AA7001" s="25">
        <v>0</v>
      </c>
      <c r="AB7001" s="25">
        <v>0</v>
      </c>
      <c r="AC7001" s="25">
        <v>0</v>
      </c>
      <c r="AD7001" s="25">
        <v>1</v>
      </c>
      <c r="AE7001" s="25">
        <v>0</v>
      </c>
      <c r="AF7001" s="25">
        <v>0</v>
      </c>
      <c r="AG7001" s="25">
        <v>0</v>
      </c>
      <c r="AH7001" s="25">
        <v>1</v>
      </c>
      <c r="AI7001" s="16" t="s">
        <v>6481</v>
      </c>
    </row>
    <row r="7002" spans="1:35" x14ac:dyDescent="0.25">
      <c r="A7002" s="17">
        <v>130520</v>
      </c>
      <c r="B7002" s="18">
        <v>3</v>
      </c>
      <c r="C7002" s="16" t="s">
        <v>73</v>
      </c>
      <c r="D7002" s="21">
        <v>43993</v>
      </c>
      <c r="E7002" s="16" t="s">
        <v>728</v>
      </c>
      <c r="F7002" s="21">
        <v>44238</v>
      </c>
      <c r="G7002" s="16" t="s">
        <v>109</v>
      </c>
      <c r="H7002" s="26" t="s">
        <v>437</v>
      </c>
      <c r="I7002" s="16" t="s">
        <v>1690</v>
      </c>
      <c r="J7002" s="20" t="s">
        <v>116</v>
      </c>
      <c r="L7002" s="16" t="s">
        <v>116</v>
      </c>
      <c r="M7002" s="26" t="s">
        <v>9253</v>
      </c>
      <c r="N7002" s="26" t="s">
        <v>828</v>
      </c>
      <c r="O7002" s="16" t="s">
        <v>119</v>
      </c>
      <c r="P7002" s="26" t="s">
        <v>168</v>
      </c>
      <c r="R7002" s="16" t="s">
        <v>139</v>
      </c>
      <c r="S7002" s="16" t="s">
        <v>42</v>
      </c>
      <c r="T7002" s="22">
        <v>3.29</v>
      </c>
      <c r="W7002" s="20" t="s">
        <v>43</v>
      </c>
      <c r="X7002" s="16" t="s">
        <v>140</v>
      </c>
      <c r="Z7002" s="24" t="s">
        <v>32</v>
      </c>
      <c r="AA7002" s="24" t="s">
        <v>32</v>
      </c>
      <c r="AB7002" s="24" t="s">
        <v>32</v>
      </c>
      <c r="AC7002" s="24" t="s">
        <v>32</v>
      </c>
      <c r="AD7002" s="24" t="s">
        <v>32</v>
      </c>
      <c r="AE7002" s="24" t="s">
        <v>32</v>
      </c>
      <c r="AF7002" s="24" t="s">
        <v>32</v>
      </c>
      <c r="AG7002" s="24" t="s">
        <v>32</v>
      </c>
      <c r="AH7002" s="24" t="s">
        <v>32</v>
      </c>
    </row>
    <row r="7003" spans="1:35" x14ac:dyDescent="0.25">
      <c r="A7003" s="17">
        <v>130521</v>
      </c>
      <c r="B7003" s="18">
        <v>4</v>
      </c>
      <c r="C7003" s="16" t="s">
        <v>31</v>
      </c>
      <c r="D7003" s="21">
        <v>43993</v>
      </c>
      <c r="E7003" s="16" t="s">
        <v>75</v>
      </c>
      <c r="F7003" s="21">
        <v>44349</v>
      </c>
      <c r="G7003" s="16" t="s">
        <v>32</v>
      </c>
      <c r="H7003" s="26" t="s">
        <v>564</v>
      </c>
      <c r="I7003" s="16" t="s">
        <v>565</v>
      </c>
      <c r="J7003" s="20" t="s">
        <v>116</v>
      </c>
      <c r="L7003" s="16" t="s">
        <v>116</v>
      </c>
      <c r="M7003" s="26" t="s">
        <v>6482</v>
      </c>
      <c r="O7003" s="16" t="s">
        <v>188</v>
      </c>
      <c r="P7003" s="26" t="s">
        <v>2347</v>
      </c>
      <c r="Q7003" s="26" t="s">
        <v>3705</v>
      </c>
      <c r="R7003" s="16" t="s">
        <v>139</v>
      </c>
      <c r="S7003" s="16" t="s">
        <v>84</v>
      </c>
      <c r="T7003" s="22">
        <v>5.2</v>
      </c>
      <c r="U7003" s="21">
        <v>44323</v>
      </c>
      <c r="V7003" s="16" t="s">
        <v>2583</v>
      </c>
      <c r="W7003" s="20" t="s">
        <v>472</v>
      </c>
      <c r="X7003" s="16" t="s">
        <v>140</v>
      </c>
      <c r="Y7003" s="26" t="s">
        <v>6483</v>
      </c>
      <c r="Z7003" s="25">
        <v>0</v>
      </c>
      <c r="AA7003" s="25">
        <v>0</v>
      </c>
      <c r="AB7003" s="25">
        <v>224150</v>
      </c>
      <c r="AC7003" s="25">
        <v>1450400</v>
      </c>
      <c r="AD7003" s="25">
        <v>0</v>
      </c>
      <c r="AE7003" s="25">
        <v>0</v>
      </c>
      <c r="AF7003" s="25">
        <v>224150</v>
      </c>
      <c r="AG7003" s="25">
        <v>1450400</v>
      </c>
      <c r="AH7003" s="25">
        <v>1674550</v>
      </c>
      <c r="AI7003" s="16" t="s">
        <v>6484</v>
      </c>
    </row>
    <row r="7004" spans="1:35" x14ac:dyDescent="0.25">
      <c r="A7004" s="17">
        <v>130522</v>
      </c>
      <c r="B7004" s="18">
        <v>3</v>
      </c>
      <c r="C7004" s="16" t="s">
        <v>31</v>
      </c>
      <c r="D7004" s="21">
        <v>43994</v>
      </c>
      <c r="E7004" s="16" t="s">
        <v>176</v>
      </c>
      <c r="F7004" s="21">
        <v>44349</v>
      </c>
      <c r="G7004" s="16" t="s">
        <v>32</v>
      </c>
      <c r="H7004" s="26" t="s">
        <v>173</v>
      </c>
      <c r="I7004" s="16" t="s">
        <v>4095</v>
      </c>
      <c r="J7004" s="20" t="s">
        <v>148</v>
      </c>
      <c r="L7004" s="16" t="s">
        <v>149</v>
      </c>
      <c r="M7004" s="26" t="s">
        <v>6485</v>
      </c>
      <c r="O7004" s="16" t="s">
        <v>179</v>
      </c>
      <c r="P7004" s="26" t="s">
        <v>79</v>
      </c>
      <c r="R7004" s="16" t="s">
        <v>41</v>
      </c>
      <c r="S7004" s="16" t="s">
        <v>84</v>
      </c>
      <c r="T7004" s="22">
        <v>0</v>
      </c>
      <c r="U7004" s="21">
        <v>44323</v>
      </c>
      <c r="W7004" s="20" t="s">
        <v>43</v>
      </c>
      <c r="X7004" s="16" t="s">
        <v>454</v>
      </c>
      <c r="Y7004" s="26" t="s">
        <v>6486</v>
      </c>
      <c r="Z7004" s="25">
        <v>0</v>
      </c>
      <c r="AA7004" s="25">
        <v>0</v>
      </c>
      <c r="AB7004" s="25">
        <v>104000</v>
      </c>
      <c r="AC7004" s="25">
        <v>0</v>
      </c>
      <c r="AD7004" s="25">
        <v>0</v>
      </c>
      <c r="AE7004" s="25">
        <v>0</v>
      </c>
      <c r="AF7004" s="25">
        <v>104000</v>
      </c>
      <c r="AG7004" s="25">
        <v>0</v>
      </c>
      <c r="AH7004" s="25">
        <v>104000</v>
      </c>
      <c r="AI7004" s="16" t="s">
        <v>6487</v>
      </c>
    </row>
    <row r="7005" spans="1:35" x14ac:dyDescent="0.25">
      <c r="A7005" s="17">
        <v>130524</v>
      </c>
      <c r="B7005" s="18">
        <v>2</v>
      </c>
      <c r="C7005" s="16" t="s">
        <v>73</v>
      </c>
      <c r="D7005" s="21">
        <v>43997</v>
      </c>
      <c r="E7005" s="16" t="s">
        <v>142</v>
      </c>
      <c r="F7005" s="21">
        <v>44343</v>
      </c>
      <c r="G7005" s="16" t="s">
        <v>2571</v>
      </c>
      <c r="H7005" s="26" t="s">
        <v>170</v>
      </c>
      <c r="I7005" s="16" t="s">
        <v>5062</v>
      </c>
      <c r="J7005" s="20" t="s">
        <v>116</v>
      </c>
      <c r="L7005" s="16" t="s">
        <v>116</v>
      </c>
      <c r="M7005" s="26" t="s">
        <v>6488</v>
      </c>
      <c r="O7005" s="16" t="s">
        <v>151</v>
      </c>
      <c r="P7005" s="26" t="s">
        <v>1493</v>
      </c>
      <c r="R7005" s="16" t="s">
        <v>1494</v>
      </c>
      <c r="S7005" s="16" t="s">
        <v>84</v>
      </c>
      <c r="T7005" s="23" t="s">
        <v>32</v>
      </c>
      <c r="U7005" s="21">
        <v>44428</v>
      </c>
      <c r="W7005" s="20" t="s">
        <v>43</v>
      </c>
      <c r="Z7005" s="25">
        <v>1000000</v>
      </c>
      <c r="AA7005" s="25">
        <v>0</v>
      </c>
      <c r="AB7005" s="25">
        <v>0</v>
      </c>
      <c r="AC7005" s="25">
        <v>0</v>
      </c>
      <c r="AD7005" s="25">
        <v>1000000</v>
      </c>
      <c r="AE7005" s="25">
        <v>0</v>
      </c>
      <c r="AF7005" s="25">
        <v>0</v>
      </c>
      <c r="AG7005" s="25">
        <v>0</v>
      </c>
      <c r="AH7005" s="25">
        <v>1000000</v>
      </c>
      <c r="AI7005" s="16" t="s">
        <v>6489</v>
      </c>
    </row>
    <row r="7006" spans="1:35" ht="30" x14ac:dyDescent="0.25">
      <c r="A7006" s="17">
        <v>130525</v>
      </c>
      <c r="B7006" s="18">
        <v>4</v>
      </c>
      <c r="C7006" s="16" t="s">
        <v>73</v>
      </c>
      <c r="D7006" s="21">
        <v>43997</v>
      </c>
      <c r="E7006" s="16" t="s">
        <v>108</v>
      </c>
      <c r="F7006" s="21">
        <v>43997</v>
      </c>
      <c r="G7006" s="16" t="s">
        <v>108</v>
      </c>
      <c r="H7006" s="26" t="s">
        <v>126</v>
      </c>
      <c r="L7006" s="16" t="s">
        <v>110</v>
      </c>
      <c r="M7006" s="26" t="s">
        <v>6490</v>
      </c>
      <c r="N7006" s="26" t="s">
        <v>6491</v>
      </c>
      <c r="O7006" s="16" t="s">
        <v>5777</v>
      </c>
      <c r="P7006" s="26" t="s">
        <v>67</v>
      </c>
      <c r="T7006" s="23" t="s">
        <v>32</v>
      </c>
      <c r="W7006" s="20" t="s">
        <v>43</v>
      </c>
      <c r="Z7006" s="25">
        <v>0</v>
      </c>
      <c r="AA7006" s="25">
        <v>0</v>
      </c>
      <c r="AB7006" s="25">
        <v>350000</v>
      </c>
      <c r="AC7006" s="25">
        <v>0</v>
      </c>
      <c r="AD7006" s="25">
        <v>0</v>
      </c>
      <c r="AE7006" s="25">
        <v>0</v>
      </c>
      <c r="AF7006" s="25">
        <v>350000</v>
      </c>
      <c r="AG7006" s="25">
        <v>0</v>
      </c>
      <c r="AH7006" s="25">
        <v>350000</v>
      </c>
      <c r="AI7006" s="16" t="s">
        <v>6492</v>
      </c>
    </row>
    <row r="7007" spans="1:35" x14ac:dyDescent="0.25">
      <c r="A7007" s="17">
        <v>130526</v>
      </c>
      <c r="B7007" s="18">
        <v>3</v>
      </c>
      <c r="C7007" s="16" t="s">
        <v>47</v>
      </c>
      <c r="D7007" s="21">
        <v>43998</v>
      </c>
      <c r="E7007" s="16" t="s">
        <v>33</v>
      </c>
      <c r="F7007" s="21">
        <v>44183</v>
      </c>
      <c r="G7007" s="16" t="s">
        <v>33</v>
      </c>
      <c r="H7007" s="26" t="s">
        <v>57</v>
      </c>
      <c r="I7007" s="16" t="s">
        <v>6493</v>
      </c>
      <c r="K7007" s="16" t="s">
        <v>6494</v>
      </c>
      <c r="L7007" s="16" t="s">
        <v>37</v>
      </c>
      <c r="M7007" s="26" t="s">
        <v>6495</v>
      </c>
      <c r="O7007" s="16" t="s">
        <v>1149</v>
      </c>
      <c r="P7007" s="26" t="s">
        <v>188</v>
      </c>
      <c r="T7007" s="22">
        <v>3.0950000000000002</v>
      </c>
      <c r="W7007" s="20" t="s">
        <v>43</v>
      </c>
      <c r="X7007" s="16" t="s">
        <v>44</v>
      </c>
      <c r="Z7007" s="25">
        <v>0</v>
      </c>
      <c r="AA7007" s="25">
        <v>0</v>
      </c>
      <c r="AB7007" s="25">
        <v>0</v>
      </c>
      <c r="AC7007" s="25">
        <v>236548.38</v>
      </c>
      <c r="AD7007" s="25">
        <v>0</v>
      </c>
      <c r="AE7007" s="25">
        <v>0</v>
      </c>
      <c r="AF7007" s="25">
        <v>0</v>
      </c>
      <c r="AG7007" s="25">
        <v>236548.38</v>
      </c>
      <c r="AH7007" s="25">
        <v>236548.38</v>
      </c>
      <c r="AI7007" s="16" t="s">
        <v>6496</v>
      </c>
    </row>
    <row r="7008" spans="1:35" x14ac:dyDescent="0.25">
      <c r="A7008" s="17">
        <v>130528</v>
      </c>
      <c r="B7008" s="18">
        <v>3</v>
      </c>
      <c r="C7008" s="16" t="s">
        <v>31</v>
      </c>
      <c r="D7008" s="21">
        <v>43998</v>
      </c>
      <c r="E7008" s="16" t="s">
        <v>33</v>
      </c>
      <c r="F7008" s="21">
        <v>44097</v>
      </c>
      <c r="G7008" s="16" t="s">
        <v>56</v>
      </c>
      <c r="H7008" s="26" t="s">
        <v>304</v>
      </c>
      <c r="I7008" s="16" t="s">
        <v>3125</v>
      </c>
      <c r="K7008" s="16" t="s">
        <v>3126</v>
      </c>
      <c r="L7008" s="16" t="s">
        <v>37</v>
      </c>
      <c r="M7008" s="26" t="s">
        <v>6497</v>
      </c>
      <c r="O7008" s="16" t="s">
        <v>1149</v>
      </c>
      <c r="P7008" s="26" t="s">
        <v>188</v>
      </c>
      <c r="T7008" s="22">
        <v>2.71</v>
      </c>
      <c r="W7008" s="20" t="s">
        <v>43</v>
      </c>
      <c r="X7008" s="16" t="s">
        <v>44</v>
      </c>
      <c r="Z7008" s="25">
        <v>0</v>
      </c>
      <c r="AA7008" s="25">
        <v>0</v>
      </c>
      <c r="AB7008" s="25">
        <v>0</v>
      </c>
      <c r="AC7008" s="25">
        <v>293325</v>
      </c>
      <c r="AD7008" s="25">
        <v>0</v>
      </c>
      <c r="AE7008" s="25">
        <v>0</v>
      </c>
      <c r="AF7008" s="25">
        <v>0</v>
      </c>
      <c r="AG7008" s="25">
        <v>293325</v>
      </c>
      <c r="AH7008" s="25">
        <v>293325</v>
      </c>
      <c r="AI7008" s="16" t="s">
        <v>6498</v>
      </c>
    </row>
    <row r="7009" spans="1:35" x14ac:dyDescent="0.25">
      <c r="A7009" s="17">
        <v>130530</v>
      </c>
      <c r="B7009" s="18">
        <v>4</v>
      </c>
      <c r="C7009" s="16" t="s">
        <v>73</v>
      </c>
      <c r="D7009" s="21">
        <v>43998</v>
      </c>
      <c r="E7009" s="16" t="s">
        <v>176</v>
      </c>
      <c r="F7009" s="21">
        <v>44279</v>
      </c>
      <c r="G7009" s="16" t="s">
        <v>75</v>
      </c>
      <c r="H7009" s="26" t="s">
        <v>126</v>
      </c>
      <c r="I7009" s="16" t="s">
        <v>1446</v>
      </c>
      <c r="J7009" s="20" t="s">
        <v>148</v>
      </c>
      <c r="L7009" s="16" t="s">
        <v>149</v>
      </c>
      <c r="M7009" s="26" t="s">
        <v>6499</v>
      </c>
      <c r="N7009" s="26" t="s">
        <v>6500</v>
      </c>
      <c r="O7009" s="16" t="s">
        <v>179</v>
      </c>
      <c r="P7009" s="26" t="s">
        <v>79</v>
      </c>
      <c r="R7009" s="16" t="s">
        <v>41</v>
      </c>
      <c r="S7009" s="16" t="s">
        <v>84</v>
      </c>
      <c r="T7009" s="22">
        <v>0</v>
      </c>
      <c r="W7009" s="20" t="s">
        <v>43</v>
      </c>
      <c r="X7009" s="16" t="s">
        <v>454</v>
      </c>
      <c r="Y7009" s="26" t="s">
        <v>6501</v>
      </c>
      <c r="Z7009" s="25">
        <v>0</v>
      </c>
      <c r="AA7009" s="25">
        <v>0</v>
      </c>
      <c r="AB7009" s="25">
        <v>143000</v>
      </c>
      <c r="AC7009" s="25">
        <v>0</v>
      </c>
      <c r="AD7009" s="25">
        <v>0</v>
      </c>
      <c r="AE7009" s="25">
        <v>0</v>
      </c>
      <c r="AF7009" s="25">
        <v>143000</v>
      </c>
      <c r="AG7009" s="25">
        <v>0</v>
      </c>
      <c r="AH7009" s="25">
        <v>143000</v>
      </c>
      <c r="AI7009" s="16" t="s">
        <v>6502</v>
      </c>
    </row>
    <row r="7010" spans="1:35" x14ac:dyDescent="0.25">
      <c r="A7010" s="17">
        <v>130531</v>
      </c>
      <c r="B7010" s="18">
        <v>2</v>
      </c>
      <c r="C7010" s="16" t="s">
        <v>73</v>
      </c>
      <c r="D7010" s="21">
        <v>43998</v>
      </c>
      <c r="E7010" s="16" t="s">
        <v>6355</v>
      </c>
      <c r="F7010" s="21">
        <v>44279</v>
      </c>
      <c r="G7010" s="16" t="s">
        <v>75</v>
      </c>
      <c r="H7010" s="26" t="s">
        <v>170</v>
      </c>
      <c r="M7010" s="26" t="s">
        <v>6503</v>
      </c>
      <c r="O7010" s="16" t="s">
        <v>151</v>
      </c>
      <c r="P7010" s="26" t="s">
        <v>198</v>
      </c>
      <c r="T7010" s="23" t="s">
        <v>32</v>
      </c>
      <c r="W7010" s="20" t="s">
        <v>43</v>
      </c>
      <c r="Z7010" s="25">
        <v>0</v>
      </c>
      <c r="AA7010" s="25">
        <v>0</v>
      </c>
      <c r="AB7010" s="25">
        <v>53086.6</v>
      </c>
      <c r="AC7010" s="25">
        <v>0</v>
      </c>
      <c r="AD7010" s="25">
        <v>0</v>
      </c>
      <c r="AE7010" s="25">
        <v>0</v>
      </c>
      <c r="AF7010" s="25">
        <v>53086.6</v>
      </c>
      <c r="AG7010" s="25">
        <v>0</v>
      </c>
      <c r="AH7010" s="25">
        <v>53086.6</v>
      </c>
      <c r="AI7010" s="16" t="s">
        <v>6504</v>
      </c>
    </row>
    <row r="7011" spans="1:35" x14ac:dyDescent="0.25">
      <c r="A7011" s="17">
        <v>130534</v>
      </c>
      <c r="B7011" s="18">
        <v>1</v>
      </c>
      <c r="C7011" s="16" t="s">
        <v>73</v>
      </c>
      <c r="D7011" s="21">
        <v>44000</v>
      </c>
      <c r="E7011" s="16" t="s">
        <v>2262</v>
      </c>
      <c r="F7011" s="21">
        <v>44000</v>
      </c>
      <c r="G7011" s="16" t="s">
        <v>2262</v>
      </c>
      <c r="H7011" s="26" t="s">
        <v>386</v>
      </c>
      <c r="M7011" s="26" t="s">
        <v>6505</v>
      </c>
      <c r="O7011" s="16" t="s">
        <v>1171</v>
      </c>
      <c r="P7011" s="26" t="s">
        <v>1062</v>
      </c>
      <c r="T7011" s="23" t="s">
        <v>32</v>
      </c>
      <c r="W7011" s="20" t="s">
        <v>43</v>
      </c>
      <c r="Z7011" s="25">
        <v>0</v>
      </c>
      <c r="AA7011" s="25">
        <v>0</v>
      </c>
      <c r="AB7011" s="25">
        <v>200000</v>
      </c>
      <c r="AC7011" s="25">
        <v>0</v>
      </c>
      <c r="AD7011" s="25">
        <v>0</v>
      </c>
      <c r="AE7011" s="25">
        <v>0</v>
      </c>
      <c r="AF7011" s="25">
        <v>200000</v>
      </c>
      <c r="AG7011" s="25">
        <v>0</v>
      </c>
      <c r="AH7011" s="25">
        <v>200000</v>
      </c>
      <c r="AI7011" s="16" t="s">
        <v>6506</v>
      </c>
    </row>
    <row r="7012" spans="1:35" x14ac:dyDescent="0.25">
      <c r="A7012" s="17">
        <v>130536</v>
      </c>
      <c r="B7012" s="18">
        <v>1</v>
      </c>
      <c r="C7012" s="16" t="s">
        <v>73</v>
      </c>
      <c r="D7012" s="21">
        <v>44000</v>
      </c>
      <c r="E7012" s="16" t="s">
        <v>1610</v>
      </c>
      <c r="F7012" s="21">
        <v>44063</v>
      </c>
      <c r="G7012" s="16" t="s">
        <v>1610</v>
      </c>
      <c r="H7012" s="26" t="s">
        <v>400</v>
      </c>
      <c r="L7012" s="16" t="s">
        <v>110</v>
      </c>
      <c r="M7012" s="26" t="s">
        <v>6507</v>
      </c>
      <c r="O7012" s="16" t="s">
        <v>1612</v>
      </c>
      <c r="T7012" s="23" t="s">
        <v>32</v>
      </c>
      <c r="W7012" s="20" t="s">
        <v>43</v>
      </c>
      <c r="Z7012" s="25">
        <v>0</v>
      </c>
      <c r="AA7012" s="25">
        <v>0</v>
      </c>
      <c r="AB7012" s="25">
        <v>394358</v>
      </c>
      <c r="AC7012" s="25">
        <v>0</v>
      </c>
      <c r="AD7012" s="25">
        <v>0</v>
      </c>
      <c r="AE7012" s="25">
        <v>0</v>
      </c>
      <c r="AF7012" s="25">
        <v>394358</v>
      </c>
      <c r="AG7012" s="25">
        <v>0</v>
      </c>
      <c r="AH7012" s="25">
        <v>394358</v>
      </c>
      <c r="AI7012" s="16" t="s">
        <v>6508</v>
      </c>
    </row>
    <row r="7013" spans="1:35" x14ac:dyDescent="0.25">
      <c r="A7013" s="17">
        <v>130537</v>
      </c>
      <c r="B7013" s="18">
        <v>1</v>
      </c>
      <c r="C7013" s="16" t="s">
        <v>73</v>
      </c>
      <c r="D7013" s="21">
        <v>44000</v>
      </c>
      <c r="E7013" s="16" t="s">
        <v>6355</v>
      </c>
      <c r="F7013" s="21">
        <v>44279</v>
      </c>
      <c r="G7013" s="16" t="s">
        <v>75</v>
      </c>
      <c r="H7013" s="26" t="s">
        <v>337</v>
      </c>
      <c r="M7013" s="26" t="s">
        <v>6509</v>
      </c>
      <c r="O7013" s="16" t="s">
        <v>151</v>
      </c>
      <c r="P7013" s="26" t="s">
        <v>198</v>
      </c>
      <c r="T7013" s="23" t="s">
        <v>32</v>
      </c>
      <c r="W7013" s="20" t="s">
        <v>43</v>
      </c>
      <c r="Z7013" s="25">
        <v>0</v>
      </c>
      <c r="AA7013" s="25">
        <v>0</v>
      </c>
      <c r="AB7013" s="25">
        <v>44456.1</v>
      </c>
      <c r="AC7013" s="25">
        <v>0</v>
      </c>
      <c r="AD7013" s="25">
        <v>0</v>
      </c>
      <c r="AE7013" s="25">
        <v>0</v>
      </c>
      <c r="AF7013" s="25">
        <v>44456.1</v>
      </c>
      <c r="AG7013" s="25">
        <v>0</v>
      </c>
      <c r="AH7013" s="25">
        <v>44456.1</v>
      </c>
      <c r="AI7013" s="16" t="s">
        <v>6510</v>
      </c>
    </row>
    <row r="7014" spans="1:35" x14ac:dyDescent="0.25">
      <c r="A7014" s="17">
        <v>130538</v>
      </c>
      <c r="B7014" s="18">
        <v>4</v>
      </c>
      <c r="C7014" s="16" t="s">
        <v>73</v>
      </c>
      <c r="D7014" s="21">
        <v>44001</v>
      </c>
      <c r="E7014" s="16" t="s">
        <v>6355</v>
      </c>
      <c r="F7014" s="21">
        <v>44279</v>
      </c>
      <c r="G7014" s="16" t="s">
        <v>75</v>
      </c>
      <c r="H7014" s="26" t="s">
        <v>349</v>
      </c>
      <c r="M7014" s="26" t="s">
        <v>6511</v>
      </c>
      <c r="O7014" s="16" t="s">
        <v>151</v>
      </c>
      <c r="P7014" s="26" t="s">
        <v>198</v>
      </c>
      <c r="T7014" s="23" t="s">
        <v>32</v>
      </c>
      <c r="W7014" s="20" t="s">
        <v>43</v>
      </c>
      <c r="Z7014" s="25">
        <v>0</v>
      </c>
      <c r="AA7014" s="25">
        <v>0</v>
      </c>
      <c r="AB7014" s="25">
        <v>175117.05</v>
      </c>
      <c r="AC7014" s="25">
        <v>0</v>
      </c>
      <c r="AD7014" s="25">
        <v>0</v>
      </c>
      <c r="AE7014" s="25">
        <v>0</v>
      </c>
      <c r="AF7014" s="25">
        <v>175117.05</v>
      </c>
      <c r="AG7014" s="25">
        <v>0</v>
      </c>
      <c r="AH7014" s="25">
        <v>175117.05</v>
      </c>
      <c r="AI7014" s="16" t="s">
        <v>6512</v>
      </c>
    </row>
    <row r="7015" spans="1:35" x14ac:dyDescent="0.25">
      <c r="A7015" s="17">
        <v>130539</v>
      </c>
      <c r="B7015" s="18">
        <v>2</v>
      </c>
      <c r="C7015" s="16" t="s">
        <v>73</v>
      </c>
      <c r="D7015" s="21">
        <v>44001</v>
      </c>
      <c r="E7015" s="16" t="s">
        <v>6355</v>
      </c>
      <c r="F7015" s="21">
        <v>44279</v>
      </c>
      <c r="G7015" s="16" t="s">
        <v>75</v>
      </c>
      <c r="H7015" s="26" t="s">
        <v>286</v>
      </c>
      <c r="M7015" s="26" t="s">
        <v>6513</v>
      </c>
      <c r="O7015" s="16" t="s">
        <v>151</v>
      </c>
      <c r="P7015" s="26" t="s">
        <v>198</v>
      </c>
      <c r="T7015" s="23" t="s">
        <v>32</v>
      </c>
      <c r="W7015" s="20" t="s">
        <v>43</v>
      </c>
      <c r="Z7015" s="25">
        <v>0</v>
      </c>
      <c r="AA7015" s="25">
        <v>0</v>
      </c>
      <c r="AB7015" s="25">
        <v>188787.62</v>
      </c>
      <c r="AC7015" s="25">
        <v>0</v>
      </c>
      <c r="AD7015" s="25">
        <v>0</v>
      </c>
      <c r="AE7015" s="25">
        <v>0</v>
      </c>
      <c r="AF7015" s="25">
        <v>188787.62</v>
      </c>
      <c r="AG7015" s="25">
        <v>0</v>
      </c>
      <c r="AH7015" s="25">
        <v>188787.62</v>
      </c>
      <c r="AI7015" s="16" t="s">
        <v>6514</v>
      </c>
    </row>
    <row r="7016" spans="1:35" x14ac:dyDescent="0.25">
      <c r="A7016" s="17">
        <v>130540</v>
      </c>
      <c r="B7016" s="18">
        <v>2</v>
      </c>
      <c r="C7016" s="16" t="s">
        <v>73</v>
      </c>
      <c r="D7016" s="21">
        <v>44001</v>
      </c>
      <c r="E7016" s="16" t="s">
        <v>6355</v>
      </c>
      <c r="F7016" s="21">
        <v>44279</v>
      </c>
      <c r="G7016" s="16" t="s">
        <v>75</v>
      </c>
      <c r="H7016" s="26" t="s">
        <v>383</v>
      </c>
      <c r="M7016" s="26" t="s">
        <v>6515</v>
      </c>
      <c r="O7016" s="16" t="s">
        <v>151</v>
      </c>
      <c r="P7016" s="26" t="s">
        <v>198</v>
      </c>
      <c r="T7016" s="23" t="s">
        <v>32</v>
      </c>
      <c r="W7016" s="20" t="s">
        <v>43</v>
      </c>
      <c r="Z7016" s="25">
        <v>0</v>
      </c>
      <c r="AA7016" s="25">
        <v>0</v>
      </c>
      <c r="AB7016" s="25">
        <v>9785.1</v>
      </c>
      <c r="AC7016" s="25">
        <v>0</v>
      </c>
      <c r="AD7016" s="25">
        <v>0</v>
      </c>
      <c r="AE7016" s="25">
        <v>0</v>
      </c>
      <c r="AF7016" s="25">
        <v>9785.1</v>
      </c>
      <c r="AG7016" s="25">
        <v>0</v>
      </c>
      <c r="AH7016" s="25">
        <v>9785.1</v>
      </c>
      <c r="AI7016" s="16" t="s">
        <v>6516</v>
      </c>
    </row>
    <row r="7017" spans="1:35" x14ac:dyDescent="0.25">
      <c r="A7017" s="17">
        <v>130541</v>
      </c>
      <c r="B7017" s="18">
        <v>2</v>
      </c>
      <c r="C7017" s="16" t="s">
        <v>73</v>
      </c>
      <c r="D7017" s="21">
        <v>44001</v>
      </c>
      <c r="E7017" s="16" t="s">
        <v>75</v>
      </c>
      <c r="F7017" s="21">
        <v>44001</v>
      </c>
      <c r="G7017" s="16" t="s">
        <v>109</v>
      </c>
      <c r="H7017" s="26" t="s">
        <v>264</v>
      </c>
      <c r="I7017" s="16" t="s">
        <v>518</v>
      </c>
      <c r="J7017" s="20" t="s">
        <v>116</v>
      </c>
      <c r="L7017" s="16" t="s">
        <v>116</v>
      </c>
      <c r="M7017" s="26" t="s">
        <v>9252</v>
      </c>
      <c r="N7017" s="26" t="s">
        <v>2343</v>
      </c>
      <c r="O7017" s="16" t="s">
        <v>188</v>
      </c>
      <c r="P7017" s="26" t="s">
        <v>188</v>
      </c>
      <c r="Q7017" s="26" t="s">
        <v>2343</v>
      </c>
      <c r="R7017" s="16" t="s">
        <v>139</v>
      </c>
      <c r="S7017" s="16" t="s">
        <v>4621</v>
      </c>
      <c r="T7017" s="22">
        <v>3.86</v>
      </c>
      <c r="W7017" s="20" t="s">
        <v>43</v>
      </c>
      <c r="X7017" s="16" t="s">
        <v>140</v>
      </c>
      <c r="Z7017" s="24" t="s">
        <v>32</v>
      </c>
      <c r="AA7017" s="24" t="s">
        <v>32</v>
      </c>
      <c r="AB7017" s="24" t="s">
        <v>32</v>
      </c>
      <c r="AC7017" s="24" t="s">
        <v>32</v>
      </c>
      <c r="AD7017" s="24" t="s">
        <v>32</v>
      </c>
      <c r="AE7017" s="24" t="s">
        <v>32</v>
      </c>
      <c r="AF7017" s="24" t="s">
        <v>32</v>
      </c>
      <c r="AG7017" s="24" t="s">
        <v>32</v>
      </c>
      <c r="AH7017" s="24" t="s">
        <v>32</v>
      </c>
    </row>
    <row r="7018" spans="1:35" x14ac:dyDescent="0.25">
      <c r="A7018" s="17">
        <v>130542</v>
      </c>
      <c r="B7018" s="18">
        <v>2</v>
      </c>
      <c r="C7018" s="16" t="s">
        <v>73</v>
      </c>
      <c r="D7018" s="21">
        <v>44001</v>
      </c>
      <c r="E7018" s="16" t="s">
        <v>75</v>
      </c>
      <c r="F7018" s="21">
        <v>44001</v>
      </c>
      <c r="G7018" s="16" t="s">
        <v>75</v>
      </c>
      <c r="H7018" s="26" t="s">
        <v>374</v>
      </c>
      <c r="I7018" s="16" t="s">
        <v>518</v>
      </c>
      <c r="J7018" s="20" t="s">
        <v>116</v>
      </c>
      <c r="L7018" s="16" t="s">
        <v>116</v>
      </c>
      <c r="M7018" s="26" t="s">
        <v>9251</v>
      </c>
      <c r="N7018" s="26" t="s">
        <v>2343</v>
      </c>
      <c r="O7018" s="16" t="s">
        <v>188</v>
      </c>
      <c r="P7018" s="26" t="s">
        <v>188</v>
      </c>
      <c r="Q7018" s="26" t="s">
        <v>2343</v>
      </c>
      <c r="R7018" s="16" t="s">
        <v>139</v>
      </c>
      <c r="S7018" s="16" t="s">
        <v>4621</v>
      </c>
      <c r="T7018" s="22">
        <v>1.45</v>
      </c>
      <c r="W7018" s="20" t="s">
        <v>43</v>
      </c>
      <c r="X7018" s="16" t="s">
        <v>140</v>
      </c>
      <c r="Z7018" s="24" t="s">
        <v>32</v>
      </c>
      <c r="AA7018" s="24" t="s">
        <v>32</v>
      </c>
      <c r="AB7018" s="24" t="s">
        <v>32</v>
      </c>
      <c r="AC7018" s="24" t="s">
        <v>32</v>
      </c>
      <c r="AD7018" s="24" t="s">
        <v>32</v>
      </c>
      <c r="AE7018" s="24" t="s">
        <v>32</v>
      </c>
      <c r="AF7018" s="24" t="s">
        <v>32</v>
      </c>
      <c r="AG7018" s="24" t="s">
        <v>32</v>
      </c>
      <c r="AH7018" s="24" t="s">
        <v>32</v>
      </c>
    </row>
    <row r="7019" spans="1:35" x14ac:dyDescent="0.25">
      <c r="A7019" s="17">
        <v>130543</v>
      </c>
      <c r="B7019" s="18">
        <v>2</v>
      </c>
      <c r="C7019" s="16" t="s">
        <v>73</v>
      </c>
      <c r="D7019" s="21">
        <v>44001</v>
      </c>
      <c r="E7019" s="16" t="s">
        <v>75</v>
      </c>
      <c r="F7019" s="21">
        <v>44012</v>
      </c>
      <c r="G7019" s="16" t="s">
        <v>75</v>
      </c>
      <c r="H7019" s="26" t="s">
        <v>267</v>
      </c>
      <c r="I7019" s="16" t="s">
        <v>9250</v>
      </c>
      <c r="J7019" s="20" t="s">
        <v>116</v>
      </c>
      <c r="L7019" s="16" t="s">
        <v>116</v>
      </c>
      <c r="M7019" s="26" t="s">
        <v>9249</v>
      </c>
      <c r="N7019" s="26" t="s">
        <v>6418</v>
      </c>
      <c r="O7019" s="16" t="s">
        <v>188</v>
      </c>
      <c r="P7019" s="26" t="s">
        <v>188</v>
      </c>
      <c r="Q7019" s="26" t="s">
        <v>6418</v>
      </c>
      <c r="R7019" s="16" t="s">
        <v>139</v>
      </c>
      <c r="S7019" s="16" t="s">
        <v>4621</v>
      </c>
      <c r="T7019" s="22">
        <v>5.33</v>
      </c>
      <c r="V7019" s="16" t="s">
        <v>2358</v>
      </c>
      <c r="W7019" s="20" t="s">
        <v>43</v>
      </c>
      <c r="X7019" s="16" t="s">
        <v>78</v>
      </c>
      <c r="Z7019" s="24" t="s">
        <v>32</v>
      </c>
      <c r="AA7019" s="24" t="s">
        <v>32</v>
      </c>
      <c r="AB7019" s="24" t="s">
        <v>32</v>
      </c>
      <c r="AC7019" s="24" t="s">
        <v>32</v>
      </c>
      <c r="AD7019" s="24" t="s">
        <v>32</v>
      </c>
      <c r="AE7019" s="24" t="s">
        <v>32</v>
      </c>
      <c r="AF7019" s="24" t="s">
        <v>32</v>
      </c>
      <c r="AG7019" s="24" t="s">
        <v>32</v>
      </c>
      <c r="AH7019" s="24" t="s">
        <v>32</v>
      </c>
    </row>
    <row r="7020" spans="1:35" x14ac:dyDescent="0.25">
      <c r="A7020" s="17">
        <v>130544</v>
      </c>
      <c r="B7020" s="18">
        <v>2</v>
      </c>
      <c r="C7020" s="16" t="s">
        <v>73</v>
      </c>
      <c r="D7020" s="21">
        <v>44001</v>
      </c>
      <c r="E7020" s="16" t="s">
        <v>75</v>
      </c>
      <c r="F7020" s="21">
        <v>44012</v>
      </c>
      <c r="G7020" s="16" t="s">
        <v>75</v>
      </c>
      <c r="H7020" s="26" t="s">
        <v>267</v>
      </c>
      <c r="I7020" s="16" t="s">
        <v>732</v>
      </c>
      <c r="J7020" s="20" t="s">
        <v>116</v>
      </c>
      <c r="L7020" s="16" t="s">
        <v>116</v>
      </c>
      <c r="M7020" s="26" t="s">
        <v>9248</v>
      </c>
      <c r="N7020" s="26" t="s">
        <v>4044</v>
      </c>
      <c r="O7020" s="16" t="s">
        <v>188</v>
      </c>
      <c r="P7020" s="26" t="s">
        <v>188</v>
      </c>
      <c r="Q7020" s="26" t="s">
        <v>4044</v>
      </c>
      <c r="R7020" s="16" t="s">
        <v>139</v>
      </c>
      <c r="S7020" s="16" t="s">
        <v>4621</v>
      </c>
      <c r="T7020" s="22">
        <v>6.46</v>
      </c>
      <c r="V7020" s="16" t="s">
        <v>3998</v>
      </c>
      <c r="W7020" s="20" t="s">
        <v>472</v>
      </c>
      <c r="X7020" s="16" t="s">
        <v>78</v>
      </c>
      <c r="Z7020" s="24" t="s">
        <v>32</v>
      </c>
      <c r="AA7020" s="24" t="s">
        <v>32</v>
      </c>
      <c r="AB7020" s="24" t="s">
        <v>32</v>
      </c>
      <c r="AC7020" s="24" t="s">
        <v>32</v>
      </c>
      <c r="AD7020" s="24" t="s">
        <v>32</v>
      </c>
      <c r="AE7020" s="24" t="s">
        <v>32</v>
      </c>
      <c r="AF7020" s="24" t="s">
        <v>32</v>
      </c>
      <c r="AG7020" s="24" t="s">
        <v>32</v>
      </c>
      <c r="AH7020" s="24" t="s">
        <v>32</v>
      </c>
    </row>
    <row r="7021" spans="1:35" x14ac:dyDescent="0.25">
      <c r="A7021" s="17">
        <v>130545</v>
      </c>
      <c r="B7021" s="18">
        <v>2</v>
      </c>
      <c r="C7021" s="16" t="s">
        <v>73</v>
      </c>
      <c r="D7021" s="21">
        <v>44001</v>
      </c>
      <c r="E7021" s="16" t="s">
        <v>75</v>
      </c>
      <c r="F7021" s="21">
        <v>44012</v>
      </c>
      <c r="G7021" s="16" t="s">
        <v>75</v>
      </c>
      <c r="H7021" s="26" t="s">
        <v>286</v>
      </c>
      <c r="I7021" s="16" t="s">
        <v>2644</v>
      </c>
      <c r="J7021" s="20" t="s">
        <v>116</v>
      </c>
      <c r="L7021" s="16" t="s">
        <v>116</v>
      </c>
      <c r="M7021" s="26" t="s">
        <v>9247</v>
      </c>
      <c r="N7021" s="26" t="s">
        <v>2343</v>
      </c>
      <c r="O7021" s="16" t="s">
        <v>188</v>
      </c>
      <c r="P7021" s="26" t="s">
        <v>188</v>
      </c>
      <c r="Q7021" s="26" t="s">
        <v>2343</v>
      </c>
      <c r="R7021" s="16" t="s">
        <v>139</v>
      </c>
      <c r="S7021" s="16" t="s">
        <v>4621</v>
      </c>
      <c r="T7021" s="22">
        <v>2.4</v>
      </c>
      <c r="W7021" s="20" t="s">
        <v>472</v>
      </c>
      <c r="X7021" s="16" t="s">
        <v>140</v>
      </c>
      <c r="Z7021" s="24" t="s">
        <v>32</v>
      </c>
      <c r="AA7021" s="24" t="s">
        <v>32</v>
      </c>
      <c r="AB7021" s="24" t="s">
        <v>32</v>
      </c>
      <c r="AC7021" s="24" t="s">
        <v>32</v>
      </c>
      <c r="AD7021" s="24" t="s">
        <v>32</v>
      </c>
      <c r="AE7021" s="24" t="s">
        <v>32</v>
      </c>
      <c r="AF7021" s="24" t="s">
        <v>32</v>
      </c>
      <c r="AG7021" s="24" t="s">
        <v>32</v>
      </c>
      <c r="AH7021" s="24" t="s">
        <v>32</v>
      </c>
    </row>
    <row r="7022" spans="1:35" ht="30" x14ac:dyDescent="0.25">
      <c r="A7022" s="17">
        <v>130546</v>
      </c>
      <c r="B7022" s="18">
        <v>2</v>
      </c>
      <c r="C7022" s="16" t="s">
        <v>73</v>
      </c>
      <c r="D7022" s="21">
        <v>44001</v>
      </c>
      <c r="E7022" s="16" t="s">
        <v>75</v>
      </c>
      <c r="F7022" s="21">
        <v>44358</v>
      </c>
      <c r="G7022" s="16" t="s">
        <v>75</v>
      </c>
      <c r="H7022" s="26" t="s">
        <v>286</v>
      </c>
      <c r="I7022" s="16" t="s">
        <v>1087</v>
      </c>
      <c r="J7022" s="20" t="s">
        <v>116</v>
      </c>
      <c r="L7022" s="16" t="s">
        <v>116</v>
      </c>
      <c r="M7022" s="26" t="s">
        <v>9246</v>
      </c>
      <c r="N7022" s="26" t="s">
        <v>9245</v>
      </c>
      <c r="O7022" s="16" t="s">
        <v>188</v>
      </c>
      <c r="P7022" s="26" t="s">
        <v>188</v>
      </c>
      <c r="Q7022" s="26" t="s">
        <v>9244</v>
      </c>
      <c r="R7022" s="16" t="s">
        <v>139</v>
      </c>
      <c r="S7022" s="16" t="s">
        <v>4621</v>
      </c>
      <c r="T7022" s="22">
        <v>3.56</v>
      </c>
      <c r="V7022" s="16" t="s">
        <v>470</v>
      </c>
      <c r="W7022" s="20" t="s">
        <v>43</v>
      </c>
      <c r="X7022" s="16" t="s">
        <v>78</v>
      </c>
      <c r="Z7022" s="24" t="s">
        <v>32</v>
      </c>
      <c r="AA7022" s="24" t="s">
        <v>32</v>
      </c>
      <c r="AB7022" s="24" t="s">
        <v>32</v>
      </c>
      <c r="AC7022" s="24" t="s">
        <v>32</v>
      </c>
      <c r="AD7022" s="24" t="s">
        <v>32</v>
      </c>
      <c r="AE7022" s="24" t="s">
        <v>32</v>
      </c>
      <c r="AF7022" s="24" t="s">
        <v>32</v>
      </c>
      <c r="AG7022" s="24" t="s">
        <v>32</v>
      </c>
      <c r="AH7022" s="24" t="s">
        <v>32</v>
      </c>
    </row>
    <row r="7023" spans="1:35" x14ac:dyDescent="0.25">
      <c r="A7023" s="17">
        <v>130547</v>
      </c>
      <c r="B7023" s="18">
        <v>2</v>
      </c>
      <c r="C7023" s="16" t="s">
        <v>73</v>
      </c>
      <c r="D7023" s="21">
        <v>44001</v>
      </c>
      <c r="E7023" s="16" t="s">
        <v>75</v>
      </c>
      <c r="F7023" s="21">
        <v>44012</v>
      </c>
      <c r="G7023" s="16" t="s">
        <v>75</v>
      </c>
      <c r="H7023" s="26" t="s">
        <v>383</v>
      </c>
      <c r="I7023" s="16" t="s">
        <v>446</v>
      </c>
      <c r="J7023" s="20" t="s">
        <v>116</v>
      </c>
      <c r="L7023" s="16" t="s">
        <v>116</v>
      </c>
      <c r="M7023" s="26" t="s">
        <v>9243</v>
      </c>
      <c r="N7023" s="26" t="s">
        <v>2343</v>
      </c>
      <c r="O7023" s="16" t="s">
        <v>188</v>
      </c>
      <c r="P7023" s="26" t="s">
        <v>188</v>
      </c>
      <c r="Q7023" s="26" t="s">
        <v>2343</v>
      </c>
      <c r="R7023" s="16" t="s">
        <v>139</v>
      </c>
      <c r="S7023" s="16" t="s">
        <v>4621</v>
      </c>
      <c r="T7023" s="22">
        <v>3.53</v>
      </c>
      <c r="W7023" s="20" t="s">
        <v>472</v>
      </c>
      <c r="X7023" s="16" t="s">
        <v>140</v>
      </c>
      <c r="Z7023" s="24" t="s">
        <v>32</v>
      </c>
      <c r="AA7023" s="24" t="s">
        <v>32</v>
      </c>
      <c r="AB7023" s="24" t="s">
        <v>32</v>
      </c>
      <c r="AC7023" s="24" t="s">
        <v>32</v>
      </c>
      <c r="AD7023" s="24" t="s">
        <v>32</v>
      </c>
      <c r="AE7023" s="24" t="s">
        <v>32</v>
      </c>
      <c r="AF7023" s="24" t="s">
        <v>32</v>
      </c>
      <c r="AG7023" s="24" t="s">
        <v>32</v>
      </c>
      <c r="AH7023" s="24" t="s">
        <v>32</v>
      </c>
    </row>
    <row r="7024" spans="1:35" x14ac:dyDescent="0.25">
      <c r="A7024" s="17">
        <v>130548</v>
      </c>
      <c r="B7024" s="18">
        <v>2</v>
      </c>
      <c r="C7024" s="16" t="s">
        <v>73</v>
      </c>
      <c r="D7024" s="21">
        <v>44001</v>
      </c>
      <c r="E7024" s="16" t="s">
        <v>75</v>
      </c>
      <c r="F7024" s="21">
        <v>44012</v>
      </c>
      <c r="G7024" s="16" t="s">
        <v>75</v>
      </c>
      <c r="H7024" s="26" t="s">
        <v>920</v>
      </c>
      <c r="I7024" s="16" t="s">
        <v>5632</v>
      </c>
      <c r="J7024" s="20" t="s">
        <v>116</v>
      </c>
      <c r="L7024" s="16" t="s">
        <v>116</v>
      </c>
      <c r="M7024" s="26" t="s">
        <v>9242</v>
      </c>
      <c r="N7024" s="26" t="s">
        <v>2343</v>
      </c>
      <c r="O7024" s="16" t="s">
        <v>188</v>
      </c>
      <c r="P7024" s="26" t="s">
        <v>188</v>
      </c>
      <c r="Q7024" s="26" t="s">
        <v>2343</v>
      </c>
      <c r="R7024" s="16" t="s">
        <v>139</v>
      </c>
      <c r="S7024" s="16" t="s">
        <v>4621</v>
      </c>
      <c r="T7024" s="22">
        <v>8.7799999999999994</v>
      </c>
      <c r="W7024" s="20" t="s">
        <v>43</v>
      </c>
      <c r="X7024" s="16" t="s">
        <v>78</v>
      </c>
      <c r="Z7024" s="24" t="s">
        <v>32</v>
      </c>
      <c r="AA7024" s="24" t="s">
        <v>32</v>
      </c>
      <c r="AB7024" s="24" t="s">
        <v>32</v>
      </c>
      <c r="AC7024" s="24" t="s">
        <v>32</v>
      </c>
      <c r="AD7024" s="24" t="s">
        <v>32</v>
      </c>
      <c r="AE7024" s="24" t="s">
        <v>32</v>
      </c>
      <c r="AF7024" s="24" t="s">
        <v>32</v>
      </c>
      <c r="AG7024" s="24" t="s">
        <v>32</v>
      </c>
      <c r="AH7024" s="24" t="s">
        <v>32</v>
      </c>
    </row>
    <row r="7025" spans="1:35" x14ac:dyDescent="0.25">
      <c r="A7025" s="17">
        <v>130549</v>
      </c>
      <c r="B7025" s="18">
        <v>2</v>
      </c>
      <c r="C7025" s="16" t="s">
        <v>73</v>
      </c>
      <c r="D7025" s="21">
        <v>44001</v>
      </c>
      <c r="E7025" s="16" t="s">
        <v>75</v>
      </c>
      <c r="F7025" s="21">
        <v>44012</v>
      </c>
      <c r="G7025" s="16" t="s">
        <v>75</v>
      </c>
      <c r="H7025" s="26" t="s">
        <v>371</v>
      </c>
      <c r="I7025" s="16" t="s">
        <v>3394</v>
      </c>
      <c r="J7025" s="20" t="s">
        <v>116</v>
      </c>
      <c r="L7025" s="16" t="s">
        <v>116</v>
      </c>
      <c r="M7025" s="26" t="s">
        <v>9241</v>
      </c>
      <c r="N7025" s="26" t="s">
        <v>2343</v>
      </c>
      <c r="O7025" s="16" t="s">
        <v>188</v>
      </c>
      <c r="P7025" s="26" t="s">
        <v>188</v>
      </c>
      <c r="Q7025" s="26" t="s">
        <v>2343</v>
      </c>
      <c r="R7025" s="16" t="s">
        <v>139</v>
      </c>
      <c r="S7025" s="16" t="s">
        <v>4621</v>
      </c>
      <c r="T7025" s="22">
        <v>1.21</v>
      </c>
      <c r="W7025" s="20" t="s">
        <v>43</v>
      </c>
      <c r="X7025" s="16" t="s">
        <v>78</v>
      </c>
      <c r="Z7025" s="24" t="s">
        <v>32</v>
      </c>
      <c r="AA7025" s="24" t="s">
        <v>32</v>
      </c>
      <c r="AB7025" s="24" t="s">
        <v>32</v>
      </c>
      <c r="AC7025" s="24" t="s">
        <v>32</v>
      </c>
      <c r="AD7025" s="24" t="s">
        <v>32</v>
      </c>
      <c r="AE7025" s="24" t="s">
        <v>32</v>
      </c>
      <c r="AF7025" s="24" t="s">
        <v>32</v>
      </c>
      <c r="AG7025" s="24" t="s">
        <v>32</v>
      </c>
      <c r="AH7025" s="24" t="s">
        <v>32</v>
      </c>
    </row>
    <row r="7026" spans="1:35" x14ac:dyDescent="0.25">
      <c r="A7026" s="17">
        <v>130550</v>
      </c>
      <c r="B7026" s="18">
        <v>2</v>
      </c>
      <c r="C7026" s="16" t="s">
        <v>73</v>
      </c>
      <c r="D7026" s="21">
        <v>44001</v>
      </c>
      <c r="E7026" s="16" t="s">
        <v>75</v>
      </c>
      <c r="F7026" s="21">
        <v>44001</v>
      </c>
      <c r="G7026" s="16" t="s">
        <v>75</v>
      </c>
      <c r="H7026" s="26" t="s">
        <v>371</v>
      </c>
      <c r="I7026" s="16" t="s">
        <v>2335</v>
      </c>
      <c r="J7026" s="20" t="s">
        <v>116</v>
      </c>
      <c r="L7026" s="16" t="s">
        <v>116</v>
      </c>
      <c r="M7026" s="26" t="s">
        <v>9240</v>
      </c>
      <c r="N7026" s="26" t="s">
        <v>2343</v>
      </c>
      <c r="O7026" s="16" t="s">
        <v>188</v>
      </c>
      <c r="P7026" s="26" t="s">
        <v>188</v>
      </c>
      <c r="Q7026" s="26" t="s">
        <v>2343</v>
      </c>
      <c r="R7026" s="16" t="s">
        <v>139</v>
      </c>
      <c r="S7026" s="16" t="s">
        <v>4621</v>
      </c>
      <c r="T7026" s="22">
        <v>0.55000000000000004</v>
      </c>
      <c r="W7026" s="20" t="s">
        <v>43</v>
      </c>
      <c r="X7026" s="16" t="s">
        <v>78</v>
      </c>
      <c r="Z7026" s="24" t="s">
        <v>32</v>
      </c>
      <c r="AA7026" s="24" t="s">
        <v>32</v>
      </c>
      <c r="AB7026" s="24" t="s">
        <v>32</v>
      </c>
      <c r="AC7026" s="24" t="s">
        <v>32</v>
      </c>
      <c r="AD7026" s="24" t="s">
        <v>32</v>
      </c>
      <c r="AE7026" s="24" t="s">
        <v>32</v>
      </c>
      <c r="AF7026" s="24" t="s">
        <v>32</v>
      </c>
      <c r="AG7026" s="24" t="s">
        <v>32</v>
      </c>
      <c r="AH7026" s="24" t="s">
        <v>32</v>
      </c>
    </row>
    <row r="7027" spans="1:35" x14ac:dyDescent="0.25">
      <c r="A7027" s="17">
        <v>130551</v>
      </c>
      <c r="B7027" s="18">
        <v>3</v>
      </c>
      <c r="C7027" s="16" t="s">
        <v>47</v>
      </c>
      <c r="D7027" s="21">
        <v>44004</v>
      </c>
      <c r="E7027" s="16" t="s">
        <v>33</v>
      </c>
      <c r="F7027" s="21">
        <v>44200</v>
      </c>
      <c r="G7027" s="16" t="s">
        <v>33</v>
      </c>
      <c r="H7027" s="26" t="s">
        <v>434</v>
      </c>
      <c r="I7027" s="16" t="s">
        <v>6517</v>
      </c>
      <c r="K7027" s="16" t="s">
        <v>6518</v>
      </c>
      <c r="L7027" s="16" t="s">
        <v>37</v>
      </c>
      <c r="M7027" s="26" t="s">
        <v>6519</v>
      </c>
      <c r="O7027" s="16" t="s">
        <v>1149</v>
      </c>
      <c r="P7027" s="26" t="s">
        <v>188</v>
      </c>
      <c r="T7027" s="22">
        <v>3.2970000000000002</v>
      </c>
      <c r="W7027" s="20" t="s">
        <v>43</v>
      </c>
      <c r="X7027" s="16" t="s">
        <v>44</v>
      </c>
      <c r="Z7027" s="25">
        <v>0</v>
      </c>
      <c r="AA7027" s="25">
        <v>0</v>
      </c>
      <c r="AB7027" s="25">
        <v>0</v>
      </c>
      <c r="AC7027" s="25">
        <v>287879.38</v>
      </c>
      <c r="AD7027" s="25">
        <v>0</v>
      </c>
      <c r="AE7027" s="25">
        <v>0</v>
      </c>
      <c r="AF7027" s="25">
        <v>0</v>
      </c>
      <c r="AG7027" s="25">
        <v>287879.38</v>
      </c>
      <c r="AH7027" s="25">
        <v>287879.38</v>
      </c>
      <c r="AI7027" s="16" t="s">
        <v>6520</v>
      </c>
    </row>
    <row r="7028" spans="1:35" x14ac:dyDescent="0.25">
      <c r="A7028" s="17">
        <v>130552</v>
      </c>
      <c r="B7028" s="18">
        <v>1</v>
      </c>
      <c r="C7028" s="16" t="s">
        <v>47</v>
      </c>
      <c r="D7028" s="21">
        <v>44005</v>
      </c>
      <c r="E7028" s="16" t="s">
        <v>33</v>
      </c>
      <c r="F7028" s="21">
        <v>44195</v>
      </c>
      <c r="G7028" s="16" t="s">
        <v>33</v>
      </c>
      <c r="H7028" s="26" t="s">
        <v>368</v>
      </c>
      <c r="I7028" s="16" t="s">
        <v>6521</v>
      </c>
      <c r="K7028" s="16" t="s">
        <v>6522</v>
      </c>
      <c r="L7028" s="16" t="s">
        <v>37</v>
      </c>
      <c r="M7028" s="26" t="s">
        <v>6523</v>
      </c>
      <c r="O7028" s="16" t="s">
        <v>1149</v>
      </c>
      <c r="P7028" s="26" t="s">
        <v>188</v>
      </c>
      <c r="T7028" s="22">
        <v>1.6</v>
      </c>
      <c r="W7028" s="20" t="s">
        <v>43</v>
      </c>
      <c r="X7028" s="16" t="s">
        <v>44</v>
      </c>
      <c r="Z7028" s="25">
        <v>0</v>
      </c>
      <c r="AA7028" s="25">
        <v>0</v>
      </c>
      <c r="AB7028" s="25">
        <v>0</v>
      </c>
      <c r="AC7028" s="25">
        <v>195509.95</v>
      </c>
      <c r="AD7028" s="25">
        <v>0</v>
      </c>
      <c r="AE7028" s="25">
        <v>0</v>
      </c>
      <c r="AF7028" s="25">
        <v>0</v>
      </c>
      <c r="AG7028" s="25">
        <v>195509.95</v>
      </c>
      <c r="AH7028" s="25">
        <v>195509.95</v>
      </c>
      <c r="AI7028" s="16" t="s">
        <v>6524</v>
      </c>
    </row>
    <row r="7029" spans="1:35" x14ac:dyDescent="0.25">
      <c r="A7029" s="17">
        <v>130553</v>
      </c>
      <c r="B7029" s="18">
        <v>1</v>
      </c>
      <c r="C7029" s="16" t="s">
        <v>73</v>
      </c>
      <c r="D7029" s="21">
        <v>44006</v>
      </c>
      <c r="E7029" s="16" t="s">
        <v>1169</v>
      </c>
      <c r="F7029" s="21">
        <v>44006</v>
      </c>
      <c r="G7029" s="16" t="s">
        <v>1169</v>
      </c>
      <c r="H7029" s="26" t="s">
        <v>394</v>
      </c>
      <c r="M7029" s="26" t="s">
        <v>6525</v>
      </c>
      <c r="O7029" s="16" t="s">
        <v>1171</v>
      </c>
      <c r="P7029" s="26" t="s">
        <v>1062</v>
      </c>
      <c r="T7029" s="23" t="s">
        <v>32</v>
      </c>
      <c r="W7029" s="20" t="s">
        <v>43</v>
      </c>
      <c r="Z7029" s="25">
        <v>0</v>
      </c>
      <c r="AA7029" s="25">
        <v>0</v>
      </c>
      <c r="AB7029" s="25">
        <v>450900</v>
      </c>
      <c r="AC7029" s="25">
        <v>0</v>
      </c>
      <c r="AD7029" s="25">
        <v>0</v>
      </c>
      <c r="AE7029" s="25">
        <v>0</v>
      </c>
      <c r="AF7029" s="25">
        <v>450900</v>
      </c>
      <c r="AG7029" s="25">
        <v>0</v>
      </c>
      <c r="AH7029" s="25">
        <v>450900</v>
      </c>
      <c r="AI7029" s="16" t="s">
        <v>6526</v>
      </c>
    </row>
    <row r="7030" spans="1:35" x14ac:dyDescent="0.25">
      <c r="A7030" s="17">
        <v>130554</v>
      </c>
      <c r="B7030" s="18">
        <v>3</v>
      </c>
      <c r="C7030" s="16" t="s">
        <v>73</v>
      </c>
      <c r="D7030" s="21">
        <v>44006</v>
      </c>
      <c r="E7030" s="16" t="s">
        <v>1169</v>
      </c>
      <c r="F7030" s="21">
        <v>44006</v>
      </c>
      <c r="G7030" s="16" t="s">
        <v>1169</v>
      </c>
      <c r="H7030" s="26" t="s">
        <v>49</v>
      </c>
      <c r="M7030" s="26" t="s">
        <v>6527</v>
      </c>
      <c r="O7030" s="16" t="s">
        <v>1171</v>
      </c>
      <c r="P7030" s="26" t="s">
        <v>1062</v>
      </c>
      <c r="T7030" s="23" t="s">
        <v>32</v>
      </c>
      <c r="W7030" s="20" t="s">
        <v>43</v>
      </c>
      <c r="Z7030" s="25">
        <v>0</v>
      </c>
      <c r="AA7030" s="25">
        <v>0</v>
      </c>
      <c r="AB7030" s="25">
        <v>244000</v>
      </c>
      <c r="AC7030" s="25">
        <v>0</v>
      </c>
      <c r="AD7030" s="25">
        <v>0</v>
      </c>
      <c r="AE7030" s="25">
        <v>0</v>
      </c>
      <c r="AF7030" s="25">
        <v>244000</v>
      </c>
      <c r="AG7030" s="25">
        <v>0</v>
      </c>
      <c r="AH7030" s="25">
        <v>244000</v>
      </c>
      <c r="AI7030" s="16" t="s">
        <v>6528</v>
      </c>
    </row>
    <row r="7031" spans="1:35" x14ac:dyDescent="0.25">
      <c r="A7031" s="17">
        <v>130555</v>
      </c>
      <c r="B7031" s="18">
        <v>2</v>
      </c>
      <c r="C7031" s="16" t="s">
        <v>47</v>
      </c>
      <c r="D7031" s="21">
        <v>44006</v>
      </c>
      <c r="E7031" s="16" t="s">
        <v>2262</v>
      </c>
      <c r="F7031" s="21">
        <v>44340</v>
      </c>
      <c r="G7031" s="16" t="s">
        <v>6529</v>
      </c>
      <c r="H7031" s="26" t="s">
        <v>241</v>
      </c>
      <c r="M7031" s="26" t="s">
        <v>6530</v>
      </c>
      <c r="O7031" s="16" t="s">
        <v>1171</v>
      </c>
      <c r="P7031" s="26" t="s">
        <v>1062</v>
      </c>
      <c r="T7031" s="23" t="s">
        <v>32</v>
      </c>
      <c r="W7031" s="20" t="s">
        <v>43</v>
      </c>
      <c r="Z7031" s="25">
        <v>0</v>
      </c>
      <c r="AA7031" s="25">
        <v>0</v>
      </c>
      <c r="AB7031" s="25">
        <v>54824</v>
      </c>
      <c r="AC7031" s="25">
        <v>0</v>
      </c>
      <c r="AD7031" s="25">
        <v>0</v>
      </c>
      <c r="AE7031" s="25">
        <v>0</v>
      </c>
      <c r="AF7031" s="25">
        <v>54824</v>
      </c>
      <c r="AG7031" s="25">
        <v>0</v>
      </c>
      <c r="AH7031" s="25">
        <v>54824</v>
      </c>
      <c r="AI7031" s="16" t="s">
        <v>6531</v>
      </c>
    </row>
    <row r="7032" spans="1:35" x14ac:dyDescent="0.25">
      <c r="A7032" s="17">
        <v>130556</v>
      </c>
      <c r="B7032" s="18">
        <v>2</v>
      </c>
      <c r="C7032" s="16" t="s">
        <v>73</v>
      </c>
      <c r="D7032" s="21">
        <v>44006</v>
      </c>
      <c r="E7032" s="16" t="s">
        <v>2262</v>
      </c>
      <c r="F7032" s="21">
        <v>44006</v>
      </c>
      <c r="G7032" s="16" t="s">
        <v>2262</v>
      </c>
      <c r="H7032" s="26" t="s">
        <v>431</v>
      </c>
      <c r="M7032" s="26" t="s">
        <v>6532</v>
      </c>
      <c r="O7032" s="16" t="s">
        <v>1171</v>
      </c>
      <c r="P7032" s="26" t="s">
        <v>1062</v>
      </c>
      <c r="T7032" s="23" t="s">
        <v>32</v>
      </c>
      <c r="W7032" s="20" t="s">
        <v>43</v>
      </c>
      <c r="Z7032" s="25">
        <v>0</v>
      </c>
      <c r="AA7032" s="25">
        <v>0</v>
      </c>
      <c r="AB7032" s="25">
        <v>333400</v>
      </c>
      <c r="AC7032" s="25">
        <v>0</v>
      </c>
      <c r="AD7032" s="25">
        <v>0</v>
      </c>
      <c r="AE7032" s="25">
        <v>0</v>
      </c>
      <c r="AF7032" s="25">
        <v>333400</v>
      </c>
      <c r="AG7032" s="25">
        <v>0</v>
      </c>
      <c r="AH7032" s="25">
        <v>333400</v>
      </c>
      <c r="AI7032" s="16" t="s">
        <v>6533</v>
      </c>
    </row>
    <row r="7033" spans="1:35" x14ac:dyDescent="0.25">
      <c r="A7033" s="17">
        <v>130557</v>
      </c>
      <c r="B7033" s="18">
        <v>1</v>
      </c>
      <c r="C7033" s="16" t="s">
        <v>73</v>
      </c>
      <c r="D7033" s="21">
        <v>44006</v>
      </c>
      <c r="E7033" s="16" t="s">
        <v>6215</v>
      </c>
      <c r="F7033" s="21">
        <v>44006</v>
      </c>
      <c r="G7033" s="16" t="s">
        <v>6215</v>
      </c>
      <c r="H7033" s="26" t="s">
        <v>232</v>
      </c>
      <c r="M7033" s="26" t="s">
        <v>6534</v>
      </c>
      <c r="O7033" s="16" t="s">
        <v>1171</v>
      </c>
      <c r="P7033" s="26" t="s">
        <v>1062</v>
      </c>
      <c r="T7033" s="23" t="s">
        <v>32</v>
      </c>
      <c r="W7033" s="20" t="s">
        <v>43</v>
      </c>
      <c r="Z7033" s="25">
        <v>0</v>
      </c>
      <c r="AA7033" s="25">
        <v>0</v>
      </c>
      <c r="AB7033" s="25">
        <v>16900</v>
      </c>
      <c r="AC7033" s="25">
        <v>0</v>
      </c>
      <c r="AD7033" s="25">
        <v>0</v>
      </c>
      <c r="AE7033" s="25">
        <v>0</v>
      </c>
      <c r="AF7033" s="25">
        <v>16900</v>
      </c>
      <c r="AG7033" s="25">
        <v>0</v>
      </c>
      <c r="AH7033" s="25">
        <v>16900</v>
      </c>
      <c r="AI7033" s="16" t="s">
        <v>6535</v>
      </c>
    </row>
    <row r="7034" spans="1:35" x14ac:dyDescent="0.25">
      <c r="A7034" s="17">
        <v>130559</v>
      </c>
      <c r="B7034" s="18">
        <v>3</v>
      </c>
      <c r="C7034" s="16" t="s">
        <v>73</v>
      </c>
      <c r="D7034" s="21">
        <v>44006</v>
      </c>
      <c r="E7034" s="16" t="s">
        <v>6215</v>
      </c>
      <c r="F7034" s="21">
        <v>44006</v>
      </c>
      <c r="G7034" s="16" t="s">
        <v>6215</v>
      </c>
      <c r="H7034" s="26" t="s">
        <v>437</v>
      </c>
      <c r="M7034" s="26" t="s">
        <v>6536</v>
      </c>
      <c r="O7034" s="16" t="s">
        <v>1171</v>
      </c>
      <c r="P7034" s="26" t="s">
        <v>1062</v>
      </c>
      <c r="T7034" s="23" t="s">
        <v>32</v>
      </c>
      <c r="W7034" s="20" t="s">
        <v>43</v>
      </c>
      <c r="Z7034" s="25">
        <v>0</v>
      </c>
      <c r="AA7034" s="25">
        <v>0</v>
      </c>
      <c r="AB7034" s="25">
        <v>444300</v>
      </c>
      <c r="AC7034" s="25">
        <v>0</v>
      </c>
      <c r="AD7034" s="25">
        <v>0</v>
      </c>
      <c r="AE7034" s="25">
        <v>0</v>
      </c>
      <c r="AF7034" s="25">
        <v>444300</v>
      </c>
      <c r="AG7034" s="25">
        <v>0</v>
      </c>
      <c r="AH7034" s="25">
        <v>444300</v>
      </c>
      <c r="AI7034" s="16" t="s">
        <v>6537</v>
      </c>
    </row>
    <row r="7035" spans="1:35" x14ac:dyDescent="0.25">
      <c r="A7035" s="17">
        <v>130560</v>
      </c>
      <c r="B7035" s="18">
        <v>4</v>
      </c>
      <c r="C7035" s="16" t="s">
        <v>73</v>
      </c>
      <c r="D7035" s="21">
        <v>44007</v>
      </c>
      <c r="E7035" s="16" t="s">
        <v>6355</v>
      </c>
      <c r="F7035" s="21">
        <v>44279</v>
      </c>
      <c r="G7035" s="16" t="s">
        <v>75</v>
      </c>
      <c r="H7035" s="26" t="s">
        <v>349</v>
      </c>
      <c r="M7035" s="26" t="s">
        <v>6538</v>
      </c>
      <c r="O7035" s="16" t="s">
        <v>151</v>
      </c>
      <c r="P7035" s="26" t="s">
        <v>198</v>
      </c>
      <c r="T7035" s="23" t="s">
        <v>32</v>
      </c>
      <c r="W7035" s="20" t="s">
        <v>43</v>
      </c>
      <c r="Z7035" s="25">
        <v>0</v>
      </c>
      <c r="AA7035" s="25">
        <v>0</v>
      </c>
      <c r="AB7035" s="25">
        <v>47928.6</v>
      </c>
      <c r="AC7035" s="25">
        <v>0</v>
      </c>
      <c r="AD7035" s="25">
        <v>0</v>
      </c>
      <c r="AE7035" s="25">
        <v>0</v>
      </c>
      <c r="AF7035" s="25">
        <v>47928.6</v>
      </c>
      <c r="AG7035" s="25">
        <v>0</v>
      </c>
      <c r="AH7035" s="25">
        <v>47928.6</v>
      </c>
      <c r="AI7035" s="16" t="s">
        <v>6539</v>
      </c>
    </row>
    <row r="7036" spans="1:35" x14ac:dyDescent="0.25">
      <c r="A7036" s="17">
        <v>130561</v>
      </c>
      <c r="B7036" s="18">
        <v>3</v>
      </c>
      <c r="C7036" s="16" t="s">
        <v>73</v>
      </c>
      <c r="D7036" s="21">
        <v>44007</v>
      </c>
      <c r="E7036" s="16" t="s">
        <v>2469</v>
      </c>
      <c r="F7036" s="21">
        <v>44340</v>
      </c>
      <c r="G7036" s="16" t="s">
        <v>3222</v>
      </c>
      <c r="H7036" s="26" t="s">
        <v>57</v>
      </c>
      <c r="M7036" s="26" t="s">
        <v>6540</v>
      </c>
      <c r="O7036" s="16" t="s">
        <v>1520</v>
      </c>
      <c r="P7036" s="26" t="s">
        <v>1444</v>
      </c>
      <c r="T7036" s="23" t="s">
        <v>32</v>
      </c>
      <c r="U7036" s="21">
        <v>45009</v>
      </c>
      <c r="W7036" s="20" t="s">
        <v>43</v>
      </c>
      <c r="Z7036" s="25">
        <v>75900</v>
      </c>
      <c r="AA7036" s="25">
        <v>0</v>
      </c>
      <c r="AB7036" s="25">
        <v>0</v>
      </c>
      <c r="AC7036" s="25">
        <v>0</v>
      </c>
      <c r="AD7036" s="25">
        <v>75900</v>
      </c>
      <c r="AE7036" s="25">
        <v>0</v>
      </c>
      <c r="AF7036" s="25">
        <v>0</v>
      </c>
      <c r="AG7036" s="25">
        <v>0</v>
      </c>
      <c r="AH7036" s="25">
        <v>75900</v>
      </c>
      <c r="AI7036" s="16" t="s">
        <v>6541</v>
      </c>
    </row>
    <row r="7037" spans="1:35" x14ac:dyDescent="0.25">
      <c r="A7037" s="17">
        <v>130562</v>
      </c>
      <c r="B7037" s="18">
        <v>3</v>
      </c>
      <c r="C7037" s="16" t="s">
        <v>73</v>
      </c>
      <c r="D7037" s="21">
        <v>44008</v>
      </c>
      <c r="E7037" s="16" t="s">
        <v>2668</v>
      </c>
      <c r="F7037" s="21">
        <v>44280</v>
      </c>
      <c r="G7037" s="16" t="s">
        <v>75</v>
      </c>
      <c r="H7037" s="26" t="s">
        <v>405</v>
      </c>
      <c r="I7037" s="16" t="s">
        <v>4000</v>
      </c>
      <c r="J7037" s="20" t="s">
        <v>116</v>
      </c>
      <c r="L7037" s="16" t="s">
        <v>116</v>
      </c>
      <c r="M7037" s="26" t="s">
        <v>6542</v>
      </c>
      <c r="N7037" s="26" t="s">
        <v>6543</v>
      </c>
      <c r="O7037" s="16" t="s">
        <v>78</v>
      </c>
      <c r="P7037" s="26" t="s">
        <v>1444</v>
      </c>
      <c r="T7037" s="22">
        <v>7.0000000000000007E-2</v>
      </c>
      <c r="W7037" s="20" t="s">
        <v>43</v>
      </c>
      <c r="X7037" s="16" t="s">
        <v>78</v>
      </c>
      <c r="Z7037" s="25">
        <v>50000</v>
      </c>
      <c r="AA7037" s="25">
        <v>0</v>
      </c>
      <c r="AB7037" s="25">
        <v>0</v>
      </c>
      <c r="AC7037" s="25">
        <v>0</v>
      </c>
      <c r="AD7037" s="25">
        <v>50000</v>
      </c>
      <c r="AE7037" s="25">
        <v>0</v>
      </c>
      <c r="AF7037" s="25">
        <v>0</v>
      </c>
      <c r="AG7037" s="25">
        <v>0</v>
      </c>
      <c r="AH7037" s="25">
        <v>50000</v>
      </c>
    </row>
    <row r="7038" spans="1:35" x14ac:dyDescent="0.25">
      <c r="A7038" s="17">
        <v>130563</v>
      </c>
      <c r="B7038" s="18">
        <v>2</v>
      </c>
      <c r="C7038" s="16" t="s">
        <v>73</v>
      </c>
      <c r="D7038" s="21">
        <v>44008</v>
      </c>
      <c r="E7038" s="16" t="s">
        <v>1928</v>
      </c>
      <c r="F7038" s="21">
        <v>44215</v>
      </c>
      <c r="G7038" s="16" t="s">
        <v>75</v>
      </c>
      <c r="H7038" s="26" t="s">
        <v>286</v>
      </c>
      <c r="M7038" s="26" t="s">
        <v>6544</v>
      </c>
      <c r="N7038" s="26" t="s">
        <v>6545</v>
      </c>
      <c r="O7038" s="16" t="s">
        <v>60</v>
      </c>
      <c r="P7038" s="26" t="s">
        <v>40</v>
      </c>
      <c r="R7038" s="16" t="s">
        <v>41</v>
      </c>
      <c r="S7038" s="16" t="s">
        <v>42</v>
      </c>
      <c r="T7038" s="23" t="s">
        <v>32</v>
      </c>
      <c r="W7038" s="20" t="s">
        <v>43</v>
      </c>
      <c r="X7038" s="16" t="s">
        <v>78</v>
      </c>
      <c r="Y7038" s="26" t="s">
        <v>6546</v>
      </c>
      <c r="Z7038" s="25">
        <v>52800</v>
      </c>
      <c r="AA7038" s="25">
        <v>0</v>
      </c>
      <c r="AB7038" s="25">
        <v>0</v>
      </c>
      <c r="AC7038" s="25">
        <v>0</v>
      </c>
      <c r="AD7038" s="25">
        <v>52800</v>
      </c>
      <c r="AE7038" s="25">
        <v>0</v>
      </c>
      <c r="AF7038" s="25">
        <v>0</v>
      </c>
      <c r="AG7038" s="25">
        <v>0</v>
      </c>
      <c r="AH7038" s="25">
        <v>52800</v>
      </c>
      <c r="AI7038" s="16" t="s">
        <v>6547</v>
      </c>
    </row>
    <row r="7039" spans="1:35" x14ac:dyDescent="0.25">
      <c r="A7039" s="17">
        <v>130564</v>
      </c>
      <c r="B7039" s="18">
        <v>1</v>
      </c>
      <c r="C7039" s="16" t="s">
        <v>73</v>
      </c>
      <c r="D7039" s="21">
        <v>44008</v>
      </c>
      <c r="E7039" s="16" t="s">
        <v>6355</v>
      </c>
      <c r="F7039" s="21">
        <v>44279</v>
      </c>
      <c r="G7039" s="16" t="s">
        <v>75</v>
      </c>
      <c r="H7039" s="26" t="s">
        <v>238</v>
      </c>
      <c r="M7039" s="26" t="s">
        <v>6548</v>
      </c>
      <c r="O7039" s="16" t="s">
        <v>151</v>
      </c>
      <c r="P7039" s="26" t="s">
        <v>198</v>
      </c>
      <c r="T7039" s="23" t="s">
        <v>32</v>
      </c>
      <c r="W7039" s="20" t="s">
        <v>43</v>
      </c>
      <c r="Z7039" s="25">
        <v>0</v>
      </c>
      <c r="AA7039" s="25">
        <v>0</v>
      </c>
      <c r="AB7039" s="25">
        <v>54734.25</v>
      </c>
      <c r="AC7039" s="25">
        <v>0</v>
      </c>
      <c r="AD7039" s="25">
        <v>0</v>
      </c>
      <c r="AE7039" s="25">
        <v>0</v>
      </c>
      <c r="AF7039" s="25">
        <v>54734.25</v>
      </c>
      <c r="AG7039" s="25">
        <v>0</v>
      </c>
      <c r="AH7039" s="25">
        <v>54734.25</v>
      </c>
      <c r="AI7039" s="16" t="s">
        <v>6549</v>
      </c>
    </row>
    <row r="7040" spans="1:35" x14ac:dyDescent="0.25">
      <c r="A7040" s="17">
        <v>130566</v>
      </c>
      <c r="B7040" s="18">
        <v>2</v>
      </c>
      <c r="C7040" s="16" t="s">
        <v>73</v>
      </c>
      <c r="D7040" s="21">
        <v>44011</v>
      </c>
      <c r="E7040" s="16" t="s">
        <v>2262</v>
      </c>
      <c r="F7040" s="21">
        <v>44011</v>
      </c>
      <c r="G7040" s="16" t="s">
        <v>2262</v>
      </c>
      <c r="H7040" s="26" t="s">
        <v>162</v>
      </c>
      <c r="M7040" s="26" t="s">
        <v>6550</v>
      </c>
      <c r="O7040" s="16" t="s">
        <v>1171</v>
      </c>
      <c r="P7040" s="26" t="s">
        <v>1062</v>
      </c>
      <c r="T7040" s="23" t="s">
        <v>32</v>
      </c>
      <c r="W7040" s="20" t="s">
        <v>43</v>
      </c>
      <c r="Z7040" s="25">
        <v>0</v>
      </c>
      <c r="AA7040" s="25">
        <v>0</v>
      </c>
      <c r="AB7040" s="25">
        <v>15000</v>
      </c>
      <c r="AC7040" s="25">
        <v>0</v>
      </c>
      <c r="AD7040" s="25">
        <v>0</v>
      </c>
      <c r="AE7040" s="25">
        <v>0</v>
      </c>
      <c r="AF7040" s="25">
        <v>15000</v>
      </c>
      <c r="AG7040" s="25">
        <v>0</v>
      </c>
      <c r="AH7040" s="25">
        <v>15000</v>
      </c>
      <c r="AI7040" s="16" t="s">
        <v>6551</v>
      </c>
    </row>
    <row r="7041" spans="1:35" x14ac:dyDescent="0.25">
      <c r="A7041" s="17">
        <v>130567</v>
      </c>
      <c r="B7041" s="18">
        <v>3</v>
      </c>
      <c r="C7041" s="16" t="s">
        <v>73</v>
      </c>
      <c r="D7041" s="21">
        <v>44011</v>
      </c>
      <c r="E7041" s="16" t="s">
        <v>2262</v>
      </c>
      <c r="F7041" s="21">
        <v>44011</v>
      </c>
      <c r="G7041" s="16" t="s">
        <v>2262</v>
      </c>
      <c r="H7041" s="26" t="s">
        <v>304</v>
      </c>
      <c r="M7041" s="26" t="s">
        <v>6552</v>
      </c>
      <c r="O7041" s="16" t="s">
        <v>1171</v>
      </c>
      <c r="P7041" s="26" t="s">
        <v>1062</v>
      </c>
      <c r="T7041" s="23" t="s">
        <v>32</v>
      </c>
      <c r="W7041" s="20" t="s">
        <v>43</v>
      </c>
      <c r="Z7041" s="25">
        <v>0</v>
      </c>
      <c r="AA7041" s="25">
        <v>0</v>
      </c>
      <c r="AB7041" s="25">
        <v>15000</v>
      </c>
      <c r="AC7041" s="25">
        <v>0</v>
      </c>
      <c r="AD7041" s="25">
        <v>0</v>
      </c>
      <c r="AE7041" s="25">
        <v>0</v>
      </c>
      <c r="AF7041" s="25">
        <v>15000</v>
      </c>
      <c r="AG7041" s="25">
        <v>0</v>
      </c>
      <c r="AH7041" s="25">
        <v>15000</v>
      </c>
      <c r="AI7041" s="16" t="s">
        <v>6553</v>
      </c>
    </row>
    <row r="7042" spans="1:35" x14ac:dyDescent="0.25">
      <c r="A7042" s="17">
        <v>130568</v>
      </c>
      <c r="B7042" s="18">
        <v>2</v>
      </c>
      <c r="C7042" s="16" t="s">
        <v>73</v>
      </c>
      <c r="D7042" s="21">
        <v>44011</v>
      </c>
      <c r="E7042" s="16" t="s">
        <v>2262</v>
      </c>
      <c r="F7042" s="21">
        <v>44011</v>
      </c>
      <c r="G7042" s="16" t="s">
        <v>2262</v>
      </c>
      <c r="H7042" s="26" t="s">
        <v>212</v>
      </c>
      <c r="M7042" s="26" t="s">
        <v>6554</v>
      </c>
      <c r="O7042" s="16" t="s">
        <v>1171</v>
      </c>
      <c r="P7042" s="26" t="s">
        <v>1062</v>
      </c>
      <c r="T7042" s="23" t="s">
        <v>32</v>
      </c>
      <c r="W7042" s="20" t="s">
        <v>43</v>
      </c>
      <c r="Z7042" s="25">
        <v>0</v>
      </c>
      <c r="AA7042" s="25">
        <v>0</v>
      </c>
      <c r="AB7042" s="25">
        <v>15000</v>
      </c>
      <c r="AC7042" s="25">
        <v>0</v>
      </c>
      <c r="AD7042" s="25">
        <v>0</v>
      </c>
      <c r="AE7042" s="25">
        <v>0</v>
      </c>
      <c r="AF7042" s="25">
        <v>15000</v>
      </c>
      <c r="AG7042" s="25">
        <v>0</v>
      </c>
      <c r="AH7042" s="25">
        <v>15000</v>
      </c>
      <c r="AI7042" s="16" t="s">
        <v>6555</v>
      </c>
    </row>
    <row r="7043" spans="1:35" x14ac:dyDescent="0.25">
      <c r="A7043" s="17">
        <v>130569</v>
      </c>
      <c r="B7043" s="18">
        <v>2</v>
      </c>
      <c r="C7043" s="16" t="s">
        <v>73</v>
      </c>
      <c r="D7043" s="21">
        <v>44011</v>
      </c>
      <c r="E7043" s="16" t="s">
        <v>2262</v>
      </c>
      <c r="F7043" s="21">
        <v>44011</v>
      </c>
      <c r="G7043" s="16" t="s">
        <v>2262</v>
      </c>
      <c r="H7043" s="26" t="s">
        <v>286</v>
      </c>
      <c r="M7043" s="26" t="s">
        <v>6556</v>
      </c>
      <c r="O7043" s="16" t="s">
        <v>1171</v>
      </c>
      <c r="P7043" s="26" t="s">
        <v>1062</v>
      </c>
      <c r="T7043" s="23" t="s">
        <v>32</v>
      </c>
      <c r="W7043" s="20" t="s">
        <v>43</v>
      </c>
      <c r="Z7043" s="25">
        <v>0</v>
      </c>
      <c r="AA7043" s="25">
        <v>0</v>
      </c>
      <c r="AB7043" s="25">
        <v>15000</v>
      </c>
      <c r="AC7043" s="25">
        <v>0</v>
      </c>
      <c r="AD7043" s="25">
        <v>0</v>
      </c>
      <c r="AE7043" s="25">
        <v>0</v>
      </c>
      <c r="AF7043" s="25">
        <v>15000</v>
      </c>
      <c r="AG7043" s="25">
        <v>0</v>
      </c>
      <c r="AH7043" s="25">
        <v>15000</v>
      </c>
      <c r="AI7043" s="16" t="s">
        <v>6557</v>
      </c>
    </row>
    <row r="7044" spans="1:35" x14ac:dyDescent="0.25">
      <c r="A7044" s="17">
        <v>130570</v>
      </c>
      <c r="B7044" s="18">
        <v>2</v>
      </c>
      <c r="C7044" s="16" t="s">
        <v>73</v>
      </c>
      <c r="D7044" s="21">
        <v>44011</v>
      </c>
      <c r="E7044" s="16" t="s">
        <v>2262</v>
      </c>
      <c r="F7044" s="21">
        <v>44011</v>
      </c>
      <c r="G7044" s="16" t="s">
        <v>2262</v>
      </c>
      <c r="H7044" s="26" t="s">
        <v>377</v>
      </c>
      <c r="M7044" s="26" t="s">
        <v>6558</v>
      </c>
      <c r="O7044" s="16" t="s">
        <v>1171</v>
      </c>
      <c r="P7044" s="26" t="s">
        <v>1062</v>
      </c>
      <c r="T7044" s="23" t="s">
        <v>32</v>
      </c>
      <c r="W7044" s="20" t="s">
        <v>43</v>
      </c>
      <c r="Z7044" s="25">
        <v>0</v>
      </c>
      <c r="AA7044" s="25">
        <v>0</v>
      </c>
      <c r="AB7044" s="25">
        <v>15000</v>
      </c>
      <c r="AC7044" s="25">
        <v>0</v>
      </c>
      <c r="AD7044" s="25">
        <v>0</v>
      </c>
      <c r="AE7044" s="25">
        <v>0</v>
      </c>
      <c r="AF7044" s="25">
        <v>15000</v>
      </c>
      <c r="AG7044" s="25">
        <v>0</v>
      </c>
      <c r="AH7044" s="25">
        <v>15000</v>
      </c>
      <c r="AI7044" s="16" t="s">
        <v>6559</v>
      </c>
    </row>
    <row r="7045" spans="1:35" x14ac:dyDescent="0.25">
      <c r="A7045" s="17">
        <v>130571</v>
      </c>
      <c r="B7045" s="18">
        <v>2</v>
      </c>
      <c r="C7045" s="16" t="s">
        <v>73</v>
      </c>
      <c r="D7045" s="21">
        <v>44011</v>
      </c>
      <c r="E7045" s="16" t="s">
        <v>2262</v>
      </c>
      <c r="F7045" s="21">
        <v>44011</v>
      </c>
      <c r="G7045" s="16" t="s">
        <v>2262</v>
      </c>
      <c r="H7045" s="26" t="s">
        <v>244</v>
      </c>
      <c r="M7045" s="26" t="s">
        <v>6560</v>
      </c>
      <c r="O7045" s="16" t="s">
        <v>1171</v>
      </c>
      <c r="P7045" s="26" t="s">
        <v>1062</v>
      </c>
      <c r="T7045" s="23" t="s">
        <v>32</v>
      </c>
      <c r="W7045" s="20" t="s">
        <v>43</v>
      </c>
      <c r="Z7045" s="25">
        <v>0</v>
      </c>
      <c r="AA7045" s="25">
        <v>0</v>
      </c>
      <c r="AB7045" s="25">
        <v>15000</v>
      </c>
      <c r="AC7045" s="25">
        <v>0</v>
      </c>
      <c r="AD7045" s="25">
        <v>0</v>
      </c>
      <c r="AE7045" s="25">
        <v>0</v>
      </c>
      <c r="AF7045" s="25">
        <v>15000</v>
      </c>
      <c r="AG7045" s="25">
        <v>0</v>
      </c>
      <c r="AH7045" s="25">
        <v>15000</v>
      </c>
      <c r="AI7045" s="16" t="s">
        <v>6561</v>
      </c>
    </row>
    <row r="7046" spans="1:35" x14ac:dyDescent="0.25">
      <c r="A7046" s="17">
        <v>130572</v>
      </c>
      <c r="B7046" s="18">
        <v>2</v>
      </c>
      <c r="C7046" s="16" t="s">
        <v>73</v>
      </c>
      <c r="D7046" s="21">
        <v>44011</v>
      </c>
      <c r="E7046" s="16" t="s">
        <v>2262</v>
      </c>
      <c r="F7046" s="21">
        <v>44011</v>
      </c>
      <c r="G7046" s="16" t="s">
        <v>2262</v>
      </c>
      <c r="H7046" s="26" t="s">
        <v>383</v>
      </c>
      <c r="M7046" s="26" t="s">
        <v>6562</v>
      </c>
      <c r="O7046" s="16" t="s">
        <v>1171</v>
      </c>
      <c r="P7046" s="26" t="s">
        <v>1062</v>
      </c>
      <c r="T7046" s="23" t="s">
        <v>32</v>
      </c>
      <c r="W7046" s="20" t="s">
        <v>43</v>
      </c>
      <c r="Z7046" s="25">
        <v>0</v>
      </c>
      <c r="AA7046" s="25">
        <v>0</v>
      </c>
      <c r="AB7046" s="25">
        <v>15000</v>
      </c>
      <c r="AC7046" s="25">
        <v>0</v>
      </c>
      <c r="AD7046" s="25">
        <v>0</v>
      </c>
      <c r="AE7046" s="25">
        <v>0</v>
      </c>
      <c r="AF7046" s="25">
        <v>15000</v>
      </c>
      <c r="AG7046" s="25">
        <v>0</v>
      </c>
      <c r="AH7046" s="25">
        <v>15000</v>
      </c>
      <c r="AI7046" s="16" t="s">
        <v>6563</v>
      </c>
    </row>
    <row r="7047" spans="1:35" x14ac:dyDescent="0.25">
      <c r="A7047" s="17">
        <v>130573</v>
      </c>
      <c r="B7047" s="18">
        <v>3</v>
      </c>
      <c r="C7047" s="16" t="s">
        <v>73</v>
      </c>
      <c r="D7047" s="21">
        <v>44011</v>
      </c>
      <c r="E7047" s="16" t="s">
        <v>2262</v>
      </c>
      <c r="F7047" s="21">
        <v>44011</v>
      </c>
      <c r="G7047" s="16" t="s">
        <v>2262</v>
      </c>
      <c r="H7047" s="26" t="s">
        <v>334</v>
      </c>
      <c r="M7047" s="26" t="s">
        <v>6564</v>
      </c>
      <c r="O7047" s="16" t="s">
        <v>1171</v>
      </c>
      <c r="P7047" s="26" t="s">
        <v>1062</v>
      </c>
      <c r="T7047" s="23" t="s">
        <v>32</v>
      </c>
      <c r="W7047" s="20" t="s">
        <v>43</v>
      </c>
      <c r="Z7047" s="25">
        <v>0</v>
      </c>
      <c r="AA7047" s="25">
        <v>0</v>
      </c>
      <c r="AB7047" s="25">
        <v>15000</v>
      </c>
      <c r="AC7047" s="25">
        <v>0</v>
      </c>
      <c r="AD7047" s="25">
        <v>0</v>
      </c>
      <c r="AE7047" s="25">
        <v>0</v>
      </c>
      <c r="AF7047" s="25">
        <v>15000</v>
      </c>
      <c r="AG7047" s="25">
        <v>0</v>
      </c>
      <c r="AH7047" s="25">
        <v>15000</v>
      </c>
      <c r="AI7047" s="16" t="s">
        <v>6565</v>
      </c>
    </row>
    <row r="7048" spans="1:35" x14ac:dyDescent="0.25">
      <c r="A7048" s="17">
        <v>130574</v>
      </c>
      <c r="B7048" s="18">
        <v>2</v>
      </c>
      <c r="C7048" s="16" t="s">
        <v>73</v>
      </c>
      <c r="D7048" s="21">
        <v>44011</v>
      </c>
      <c r="E7048" s="16" t="s">
        <v>2262</v>
      </c>
      <c r="F7048" s="21">
        <v>44011</v>
      </c>
      <c r="G7048" s="16" t="s">
        <v>2262</v>
      </c>
      <c r="H7048" s="26" t="s">
        <v>170</v>
      </c>
      <c r="M7048" s="26" t="s">
        <v>6566</v>
      </c>
      <c r="O7048" s="16" t="s">
        <v>1171</v>
      </c>
      <c r="P7048" s="26" t="s">
        <v>1062</v>
      </c>
      <c r="T7048" s="23" t="s">
        <v>32</v>
      </c>
      <c r="W7048" s="20" t="s">
        <v>43</v>
      </c>
      <c r="Z7048" s="25">
        <v>0</v>
      </c>
      <c r="AA7048" s="25">
        <v>0</v>
      </c>
      <c r="AB7048" s="25">
        <v>15000</v>
      </c>
      <c r="AC7048" s="25">
        <v>0</v>
      </c>
      <c r="AD7048" s="25">
        <v>0</v>
      </c>
      <c r="AE7048" s="25">
        <v>0</v>
      </c>
      <c r="AF7048" s="25">
        <v>15000</v>
      </c>
      <c r="AG7048" s="25">
        <v>0</v>
      </c>
      <c r="AH7048" s="25">
        <v>15000</v>
      </c>
      <c r="AI7048" s="16" t="s">
        <v>6567</v>
      </c>
    </row>
    <row r="7049" spans="1:35" x14ac:dyDescent="0.25">
      <c r="A7049" s="17">
        <v>130575</v>
      </c>
      <c r="B7049" s="18">
        <v>1</v>
      </c>
      <c r="C7049" s="16" t="s">
        <v>73</v>
      </c>
      <c r="D7049" s="21">
        <v>44011</v>
      </c>
      <c r="E7049" s="16" t="s">
        <v>2262</v>
      </c>
      <c r="F7049" s="21">
        <v>44011</v>
      </c>
      <c r="G7049" s="16" t="s">
        <v>2262</v>
      </c>
      <c r="H7049" s="26" t="s">
        <v>320</v>
      </c>
      <c r="M7049" s="26" t="s">
        <v>6568</v>
      </c>
      <c r="O7049" s="16" t="s">
        <v>1171</v>
      </c>
      <c r="P7049" s="26" t="s">
        <v>1062</v>
      </c>
      <c r="T7049" s="23" t="s">
        <v>32</v>
      </c>
      <c r="W7049" s="20" t="s">
        <v>43</v>
      </c>
      <c r="Z7049" s="25">
        <v>0</v>
      </c>
      <c r="AA7049" s="25">
        <v>0</v>
      </c>
      <c r="AB7049" s="25">
        <v>15000</v>
      </c>
      <c r="AC7049" s="25">
        <v>0</v>
      </c>
      <c r="AD7049" s="25">
        <v>0</v>
      </c>
      <c r="AE7049" s="25">
        <v>0</v>
      </c>
      <c r="AF7049" s="25">
        <v>15000</v>
      </c>
      <c r="AG7049" s="25">
        <v>0</v>
      </c>
      <c r="AH7049" s="25">
        <v>15000</v>
      </c>
      <c r="AI7049" s="16" t="s">
        <v>6569</v>
      </c>
    </row>
    <row r="7050" spans="1:35" x14ac:dyDescent="0.25">
      <c r="A7050" s="17">
        <v>130576</v>
      </c>
      <c r="B7050" s="18">
        <v>3</v>
      </c>
      <c r="C7050" s="16" t="s">
        <v>73</v>
      </c>
      <c r="D7050" s="21">
        <v>44011</v>
      </c>
      <c r="E7050" s="16" t="s">
        <v>2262</v>
      </c>
      <c r="F7050" s="21">
        <v>44011</v>
      </c>
      <c r="G7050" s="16" t="s">
        <v>2262</v>
      </c>
      <c r="H7050" s="26" t="s">
        <v>57</v>
      </c>
      <c r="M7050" s="26" t="s">
        <v>6570</v>
      </c>
      <c r="O7050" s="16" t="s">
        <v>1171</v>
      </c>
      <c r="P7050" s="26" t="s">
        <v>1062</v>
      </c>
      <c r="T7050" s="23" t="s">
        <v>32</v>
      </c>
      <c r="W7050" s="20" t="s">
        <v>43</v>
      </c>
      <c r="Z7050" s="25">
        <v>0</v>
      </c>
      <c r="AA7050" s="25">
        <v>0</v>
      </c>
      <c r="AB7050" s="25">
        <v>15000</v>
      </c>
      <c r="AC7050" s="25">
        <v>0</v>
      </c>
      <c r="AD7050" s="25">
        <v>0</v>
      </c>
      <c r="AE7050" s="25">
        <v>0</v>
      </c>
      <c r="AF7050" s="25">
        <v>15000</v>
      </c>
      <c r="AG7050" s="25">
        <v>0</v>
      </c>
      <c r="AH7050" s="25">
        <v>15000</v>
      </c>
      <c r="AI7050" s="16" t="s">
        <v>6571</v>
      </c>
    </row>
    <row r="7051" spans="1:35" x14ac:dyDescent="0.25">
      <c r="A7051" s="17">
        <v>130577</v>
      </c>
      <c r="B7051" s="18">
        <v>3</v>
      </c>
      <c r="C7051" s="16" t="s">
        <v>73</v>
      </c>
      <c r="D7051" s="21">
        <v>44011</v>
      </c>
      <c r="E7051" s="16" t="s">
        <v>2262</v>
      </c>
      <c r="F7051" s="21">
        <v>44011</v>
      </c>
      <c r="G7051" s="16" t="s">
        <v>2262</v>
      </c>
      <c r="H7051" s="26" t="s">
        <v>354</v>
      </c>
      <c r="M7051" s="26" t="s">
        <v>6572</v>
      </c>
      <c r="O7051" s="16" t="s">
        <v>1171</v>
      </c>
      <c r="P7051" s="26" t="s">
        <v>1062</v>
      </c>
      <c r="T7051" s="23" t="s">
        <v>32</v>
      </c>
      <c r="W7051" s="20" t="s">
        <v>43</v>
      </c>
      <c r="Z7051" s="25">
        <v>0</v>
      </c>
      <c r="AA7051" s="25">
        <v>0</v>
      </c>
      <c r="AB7051" s="25">
        <v>15000</v>
      </c>
      <c r="AC7051" s="25">
        <v>0</v>
      </c>
      <c r="AD7051" s="25">
        <v>0</v>
      </c>
      <c r="AE7051" s="25">
        <v>0</v>
      </c>
      <c r="AF7051" s="25">
        <v>15000</v>
      </c>
      <c r="AG7051" s="25">
        <v>0</v>
      </c>
      <c r="AH7051" s="25">
        <v>15000</v>
      </c>
      <c r="AI7051" s="16" t="s">
        <v>6573</v>
      </c>
    </row>
    <row r="7052" spans="1:35" x14ac:dyDescent="0.25">
      <c r="A7052" s="17">
        <v>130578</v>
      </c>
      <c r="B7052" s="18">
        <v>1</v>
      </c>
      <c r="C7052" s="16" t="s">
        <v>73</v>
      </c>
      <c r="D7052" s="21">
        <v>44011</v>
      </c>
      <c r="E7052" s="16" t="s">
        <v>2262</v>
      </c>
      <c r="F7052" s="21">
        <v>44011</v>
      </c>
      <c r="G7052" s="16" t="s">
        <v>2262</v>
      </c>
      <c r="H7052" s="26" t="s">
        <v>359</v>
      </c>
      <c r="M7052" s="26" t="s">
        <v>6574</v>
      </c>
      <c r="O7052" s="16" t="s">
        <v>1171</v>
      </c>
      <c r="P7052" s="26" t="s">
        <v>1062</v>
      </c>
      <c r="T7052" s="23" t="s">
        <v>32</v>
      </c>
      <c r="W7052" s="20" t="s">
        <v>43</v>
      </c>
      <c r="Z7052" s="25">
        <v>0</v>
      </c>
      <c r="AA7052" s="25">
        <v>0</v>
      </c>
      <c r="AB7052" s="25">
        <v>15000</v>
      </c>
      <c r="AC7052" s="25">
        <v>0</v>
      </c>
      <c r="AD7052" s="25">
        <v>0</v>
      </c>
      <c r="AE7052" s="25">
        <v>0</v>
      </c>
      <c r="AF7052" s="25">
        <v>15000</v>
      </c>
      <c r="AG7052" s="25">
        <v>0</v>
      </c>
      <c r="AH7052" s="25">
        <v>15000</v>
      </c>
      <c r="AI7052" s="16" t="s">
        <v>6575</v>
      </c>
    </row>
    <row r="7053" spans="1:35" x14ac:dyDescent="0.25">
      <c r="A7053" s="17">
        <v>130579</v>
      </c>
      <c r="B7053" s="18">
        <v>3</v>
      </c>
      <c r="C7053" s="16" t="s">
        <v>73</v>
      </c>
      <c r="D7053" s="21">
        <v>44011</v>
      </c>
      <c r="E7053" s="16" t="s">
        <v>2262</v>
      </c>
      <c r="F7053" s="21">
        <v>44011</v>
      </c>
      <c r="G7053" s="16" t="s">
        <v>2262</v>
      </c>
      <c r="H7053" s="26" t="s">
        <v>273</v>
      </c>
      <c r="M7053" s="26" t="s">
        <v>6576</v>
      </c>
      <c r="O7053" s="16" t="s">
        <v>1171</v>
      </c>
      <c r="P7053" s="26" t="s">
        <v>1062</v>
      </c>
      <c r="T7053" s="23" t="s">
        <v>32</v>
      </c>
      <c r="W7053" s="20" t="s">
        <v>43</v>
      </c>
      <c r="Z7053" s="25">
        <v>0</v>
      </c>
      <c r="AA7053" s="25">
        <v>0</v>
      </c>
      <c r="AB7053" s="25">
        <v>15000</v>
      </c>
      <c r="AC7053" s="25">
        <v>0</v>
      </c>
      <c r="AD7053" s="25">
        <v>0</v>
      </c>
      <c r="AE7053" s="25">
        <v>0</v>
      </c>
      <c r="AF7053" s="25">
        <v>15000</v>
      </c>
      <c r="AG7053" s="25">
        <v>0</v>
      </c>
      <c r="AH7053" s="25">
        <v>15000</v>
      </c>
      <c r="AI7053" s="16" t="s">
        <v>6577</v>
      </c>
    </row>
    <row r="7054" spans="1:35" x14ac:dyDescent="0.25">
      <c r="A7054" s="17">
        <v>130580</v>
      </c>
      <c r="B7054" s="18">
        <v>1</v>
      </c>
      <c r="C7054" s="16" t="s">
        <v>73</v>
      </c>
      <c r="D7054" s="21">
        <v>44011</v>
      </c>
      <c r="E7054" s="16" t="s">
        <v>2262</v>
      </c>
      <c r="F7054" s="21">
        <v>44011</v>
      </c>
      <c r="G7054" s="16" t="s">
        <v>2262</v>
      </c>
      <c r="H7054" s="26" t="s">
        <v>386</v>
      </c>
      <c r="M7054" s="26" t="s">
        <v>6578</v>
      </c>
      <c r="O7054" s="16" t="s">
        <v>1171</v>
      </c>
      <c r="P7054" s="26" t="s">
        <v>1062</v>
      </c>
      <c r="T7054" s="23" t="s">
        <v>32</v>
      </c>
      <c r="W7054" s="20" t="s">
        <v>43</v>
      </c>
      <c r="Z7054" s="25">
        <v>0</v>
      </c>
      <c r="AA7054" s="25">
        <v>0</v>
      </c>
      <c r="AB7054" s="25">
        <v>15000</v>
      </c>
      <c r="AC7054" s="25">
        <v>0</v>
      </c>
      <c r="AD7054" s="25">
        <v>0</v>
      </c>
      <c r="AE7054" s="25">
        <v>0</v>
      </c>
      <c r="AF7054" s="25">
        <v>15000</v>
      </c>
      <c r="AG7054" s="25">
        <v>0</v>
      </c>
      <c r="AH7054" s="25">
        <v>15000</v>
      </c>
      <c r="AI7054" s="16" t="s">
        <v>6579</v>
      </c>
    </row>
    <row r="7055" spans="1:35" x14ac:dyDescent="0.25">
      <c r="A7055" s="17">
        <v>130581</v>
      </c>
      <c r="B7055" s="18">
        <v>3</v>
      </c>
      <c r="C7055" s="16" t="s">
        <v>73</v>
      </c>
      <c r="D7055" s="21">
        <v>44011</v>
      </c>
      <c r="E7055" s="16" t="s">
        <v>2262</v>
      </c>
      <c r="F7055" s="21">
        <v>44011</v>
      </c>
      <c r="G7055" s="16" t="s">
        <v>2262</v>
      </c>
      <c r="H7055" s="26" t="s">
        <v>200</v>
      </c>
      <c r="M7055" s="26" t="s">
        <v>6580</v>
      </c>
      <c r="O7055" s="16" t="s">
        <v>1171</v>
      </c>
      <c r="P7055" s="26" t="s">
        <v>1062</v>
      </c>
      <c r="T7055" s="23" t="s">
        <v>32</v>
      </c>
      <c r="W7055" s="20" t="s">
        <v>43</v>
      </c>
      <c r="Z7055" s="25">
        <v>0</v>
      </c>
      <c r="AA7055" s="25">
        <v>0</v>
      </c>
      <c r="AB7055" s="25">
        <v>15000</v>
      </c>
      <c r="AC7055" s="25">
        <v>0</v>
      </c>
      <c r="AD7055" s="25">
        <v>0</v>
      </c>
      <c r="AE7055" s="25">
        <v>0</v>
      </c>
      <c r="AF7055" s="25">
        <v>15000</v>
      </c>
      <c r="AG7055" s="25">
        <v>0</v>
      </c>
      <c r="AH7055" s="25">
        <v>15000</v>
      </c>
      <c r="AI7055" s="16" t="s">
        <v>6581</v>
      </c>
    </row>
    <row r="7056" spans="1:35" x14ac:dyDescent="0.25">
      <c r="A7056" s="17">
        <v>130582</v>
      </c>
      <c r="B7056" s="18">
        <v>2</v>
      </c>
      <c r="C7056" s="16" t="s">
        <v>73</v>
      </c>
      <c r="D7056" s="21">
        <v>44011</v>
      </c>
      <c r="E7056" s="16" t="s">
        <v>2262</v>
      </c>
      <c r="F7056" s="21">
        <v>44011</v>
      </c>
      <c r="G7056" s="16" t="s">
        <v>2262</v>
      </c>
      <c r="H7056" s="26" t="s">
        <v>431</v>
      </c>
      <c r="M7056" s="26" t="s">
        <v>6582</v>
      </c>
      <c r="O7056" s="16" t="s">
        <v>1171</v>
      </c>
      <c r="P7056" s="26" t="s">
        <v>1062</v>
      </c>
      <c r="T7056" s="23" t="s">
        <v>32</v>
      </c>
      <c r="W7056" s="20" t="s">
        <v>43</v>
      </c>
      <c r="Z7056" s="25">
        <v>0</v>
      </c>
      <c r="AA7056" s="25">
        <v>0</v>
      </c>
      <c r="AB7056" s="25">
        <v>25000</v>
      </c>
      <c r="AC7056" s="25">
        <v>0</v>
      </c>
      <c r="AD7056" s="25">
        <v>0</v>
      </c>
      <c r="AE7056" s="25">
        <v>0</v>
      </c>
      <c r="AF7056" s="25">
        <v>25000</v>
      </c>
      <c r="AG7056" s="25">
        <v>0</v>
      </c>
      <c r="AH7056" s="25">
        <v>25000</v>
      </c>
      <c r="AI7056" s="16" t="s">
        <v>6583</v>
      </c>
    </row>
    <row r="7057" spans="1:35" x14ac:dyDescent="0.25">
      <c r="A7057" s="17">
        <v>130583</v>
      </c>
      <c r="B7057" s="18">
        <v>2</v>
      </c>
      <c r="C7057" s="16" t="s">
        <v>73</v>
      </c>
      <c r="D7057" s="21">
        <v>44011</v>
      </c>
      <c r="E7057" s="16" t="s">
        <v>2262</v>
      </c>
      <c r="F7057" s="21">
        <v>44011</v>
      </c>
      <c r="G7057" s="16" t="s">
        <v>2262</v>
      </c>
      <c r="H7057" s="26" t="s">
        <v>241</v>
      </c>
      <c r="M7057" s="26" t="s">
        <v>6584</v>
      </c>
      <c r="O7057" s="16" t="s">
        <v>1171</v>
      </c>
      <c r="P7057" s="26" t="s">
        <v>1062</v>
      </c>
      <c r="T7057" s="23" t="s">
        <v>32</v>
      </c>
      <c r="W7057" s="20" t="s">
        <v>43</v>
      </c>
      <c r="Z7057" s="25">
        <v>0</v>
      </c>
      <c r="AA7057" s="25">
        <v>0</v>
      </c>
      <c r="AB7057" s="25">
        <v>15000</v>
      </c>
      <c r="AC7057" s="25">
        <v>0</v>
      </c>
      <c r="AD7057" s="25">
        <v>0</v>
      </c>
      <c r="AE7057" s="25">
        <v>0</v>
      </c>
      <c r="AF7057" s="25">
        <v>15000</v>
      </c>
      <c r="AG7057" s="25">
        <v>0</v>
      </c>
      <c r="AH7057" s="25">
        <v>15000</v>
      </c>
      <c r="AI7057" s="16" t="s">
        <v>6585</v>
      </c>
    </row>
    <row r="7058" spans="1:35" x14ac:dyDescent="0.25">
      <c r="A7058" s="17">
        <v>130584</v>
      </c>
      <c r="B7058" s="18">
        <v>3</v>
      </c>
      <c r="C7058" s="16" t="s">
        <v>73</v>
      </c>
      <c r="D7058" s="21">
        <v>44012</v>
      </c>
      <c r="E7058" s="16" t="s">
        <v>5735</v>
      </c>
      <c r="F7058" s="21">
        <v>44012</v>
      </c>
      <c r="G7058" s="16" t="s">
        <v>5735</v>
      </c>
      <c r="H7058" s="26" t="s">
        <v>69</v>
      </c>
      <c r="M7058" s="26" t="s">
        <v>6586</v>
      </c>
      <c r="O7058" s="16" t="s">
        <v>1171</v>
      </c>
      <c r="P7058" s="26" t="s">
        <v>1062</v>
      </c>
      <c r="T7058" s="23" t="s">
        <v>32</v>
      </c>
      <c r="W7058" s="20" t="s">
        <v>43</v>
      </c>
      <c r="Z7058" s="25">
        <v>0</v>
      </c>
      <c r="AA7058" s="25">
        <v>0</v>
      </c>
      <c r="AB7058" s="25">
        <v>667700</v>
      </c>
      <c r="AC7058" s="25">
        <v>0</v>
      </c>
      <c r="AD7058" s="25">
        <v>0</v>
      </c>
      <c r="AE7058" s="25">
        <v>0</v>
      </c>
      <c r="AF7058" s="25">
        <v>667700</v>
      </c>
      <c r="AG7058" s="25">
        <v>0</v>
      </c>
      <c r="AH7058" s="25">
        <v>667700</v>
      </c>
      <c r="AI7058" s="16" t="s">
        <v>6587</v>
      </c>
    </row>
    <row r="7059" spans="1:35" x14ac:dyDescent="0.25">
      <c r="A7059" s="17">
        <v>130586</v>
      </c>
      <c r="B7059" s="18">
        <v>4</v>
      </c>
      <c r="C7059" s="16" t="s">
        <v>73</v>
      </c>
      <c r="D7059" s="21">
        <v>44012</v>
      </c>
      <c r="E7059" s="16" t="s">
        <v>4566</v>
      </c>
      <c r="F7059" s="21">
        <v>44012</v>
      </c>
      <c r="G7059" s="16" t="s">
        <v>4566</v>
      </c>
      <c r="H7059" s="26" t="s">
        <v>92</v>
      </c>
      <c r="M7059" s="26" t="s">
        <v>6588</v>
      </c>
      <c r="O7059" s="16" t="s">
        <v>1171</v>
      </c>
      <c r="P7059" s="26" t="s">
        <v>1062</v>
      </c>
      <c r="T7059" s="23" t="s">
        <v>32</v>
      </c>
      <c r="W7059" s="20" t="s">
        <v>43</v>
      </c>
      <c r="Z7059" s="25">
        <v>0</v>
      </c>
      <c r="AA7059" s="25">
        <v>0</v>
      </c>
      <c r="AB7059" s="25">
        <v>15000</v>
      </c>
      <c r="AC7059" s="25">
        <v>0</v>
      </c>
      <c r="AD7059" s="25">
        <v>0</v>
      </c>
      <c r="AE7059" s="25">
        <v>0</v>
      </c>
      <c r="AF7059" s="25">
        <v>15000</v>
      </c>
      <c r="AG7059" s="25">
        <v>0</v>
      </c>
      <c r="AH7059" s="25">
        <v>15000</v>
      </c>
      <c r="AI7059" s="16" t="s">
        <v>6589</v>
      </c>
    </row>
    <row r="7060" spans="1:35" x14ac:dyDescent="0.25">
      <c r="A7060" s="17">
        <v>130587</v>
      </c>
      <c r="B7060" s="18">
        <v>4</v>
      </c>
      <c r="C7060" s="16" t="s">
        <v>73</v>
      </c>
      <c r="D7060" s="21">
        <v>44012</v>
      </c>
      <c r="E7060" s="16" t="s">
        <v>4566</v>
      </c>
      <c r="F7060" s="21">
        <v>44012</v>
      </c>
      <c r="G7060" s="16" t="s">
        <v>4566</v>
      </c>
      <c r="H7060" s="26" t="s">
        <v>258</v>
      </c>
      <c r="M7060" s="26" t="s">
        <v>6590</v>
      </c>
      <c r="O7060" s="16" t="s">
        <v>1171</v>
      </c>
      <c r="P7060" s="26" t="s">
        <v>1062</v>
      </c>
      <c r="T7060" s="23" t="s">
        <v>32</v>
      </c>
      <c r="W7060" s="20" t="s">
        <v>43</v>
      </c>
      <c r="Z7060" s="25">
        <v>0</v>
      </c>
      <c r="AA7060" s="25">
        <v>0</v>
      </c>
      <c r="AB7060" s="25">
        <v>15000</v>
      </c>
      <c r="AC7060" s="25">
        <v>0</v>
      </c>
      <c r="AD7060" s="25">
        <v>0</v>
      </c>
      <c r="AE7060" s="25">
        <v>0</v>
      </c>
      <c r="AF7060" s="25">
        <v>15000</v>
      </c>
      <c r="AG7060" s="25">
        <v>0</v>
      </c>
      <c r="AH7060" s="25">
        <v>15000</v>
      </c>
      <c r="AI7060" s="16" t="s">
        <v>6591</v>
      </c>
    </row>
    <row r="7061" spans="1:35" x14ac:dyDescent="0.25">
      <c r="A7061" s="17">
        <v>130588</v>
      </c>
      <c r="B7061" s="18">
        <v>4</v>
      </c>
      <c r="C7061" s="16" t="s">
        <v>73</v>
      </c>
      <c r="D7061" s="21">
        <v>44012</v>
      </c>
      <c r="E7061" s="16" t="s">
        <v>4566</v>
      </c>
      <c r="F7061" s="21">
        <v>44012</v>
      </c>
      <c r="G7061" s="16" t="s">
        <v>4566</v>
      </c>
      <c r="H7061" s="26" t="s">
        <v>326</v>
      </c>
      <c r="M7061" s="26" t="s">
        <v>6592</v>
      </c>
      <c r="O7061" s="16" t="s">
        <v>1171</v>
      </c>
      <c r="P7061" s="26" t="s">
        <v>1062</v>
      </c>
      <c r="T7061" s="23" t="s">
        <v>32</v>
      </c>
      <c r="W7061" s="20" t="s">
        <v>43</v>
      </c>
      <c r="Z7061" s="25">
        <v>0</v>
      </c>
      <c r="AA7061" s="25">
        <v>0</v>
      </c>
      <c r="AB7061" s="25">
        <v>15000</v>
      </c>
      <c r="AC7061" s="25">
        <v>0</v>
      </c>
      <c r="AD7061" s="25">
        <v>0</v>
      </c>
      <c r="AE7061" s="25">
        <v>0</v>
      </c>
      <c r="AF7061" s="25">
        <v>15000</v>
      </c>
      <c r="AG7061" s="25">
        <v>0</v>
      </c>
      <c r="AH7061" s="25">
        <v>15000</v>
      </c>
      <c r="AI7061" s="16" t="s">
        <v>6593</v>
      </c>
    </row>
    <row r="7062" spans="1:35" x14ac:dyDescent="0.25">
      <c r="A7062" s="17">
        <v>130589</v>
      </c>
      <c r="B7062" s="18">
        <v>4</v>
      </c>
      <c r="C7062" s="16" t="s">
        <v>73</v>
      </c>
      <c r="D7062" s="21">
        <v>44012</v>
      </c>
      <c r="E7062" s="16" t="s">
        <v>4566</v>
      </c>
      <c r="F7062" s="21">
        <v>44012</v>
      </c>
      <c r="G7062" s="16" t="s">
        <v>4566</v>
      </c>
      <c r="H7062" s="26" t="s">
        <v>221</v>
      </c>
      <c r="M7062" s="26" t="s">
        <v>6594</v>
      </c>
      <c r="O7062" s="16" t="s">
        <v>1171</v>
      </c>
      <c r="P7062" s="26" t="s">
        <v>1062</v>
      </c>
      <c r="T7062" s="23" t="s">
        <v>32</v>
      </c>
      <c r="W7062" s="20" t="s">
        <v>43</v>
      </c>
      <c r="Z7062" s="25">
        <v>0</v>
      </c>
      <c r="AA7062" s="25">
        <v>0</v>
      </c>
      <c r="AB7062" s="25">
        <v>15000</v>
      </c>
      <c r="AC7062" s="25">
        <v>0</v>
      </c>
      <c r="AD7062" s="25">
        <v>0</v>
      </c>
      <c r="AE7062" s="25">
        <v>0</v>
      </c>
      <c r="AF7062" s="25">
        <v>15000</v>
      </c>
      <c r="AG7062" s="25">
        <v>0</v>
      </c>
      <c r="AH7062" s="25">
        <v>15000</v>
      </c>
      <c r="AI7062" s="16" t="s">
        <v>6595</v>
      </c>
    </row>
    <row r="7063" spans="1:35" x14ac:dyDescent="0.25">
      <c r="A7063" s="17">
        <v>130590</v>
      </c>
      <c r="B7063" s="18">
        <v>4</v>
      </c>
      <c r="C7063" s="16" t="s">
        <v>73</v>
      </c>
      <c r="D7063" s="21">
        <v>44012</v>
      </c>
      <c r="E7063" s="16" t="s">
        <v>4566</v>
      </c>
      <c r="F7063" s="21">
        <v>44012</v>
      </c>
      <c r="G7063" s="16" t="s">
        <v>4566</v>
      </c>
      <c r="H7063" s="26" t="s">
        <v>126</v>
      </c>
      <c r="M7063" s="26" t="s">
        <v>6596</v>
      </c>
      <c r="O7063" s="16" t="s">
        <v>1171</v>
      </c>
      <c r="P7063" s="26" t="s">
        <v>1062</v>
      </c>
      <c r="T7063" s="23" t="s">
        <v>32</v>
      </c>
      <c r="W7063" s="20" t="s">
        <v>43</v>
      </c>
      <c r="Z7063" s="25">
        <v>0</v>
      </c>
      <c r="AA7063" s="25">
        <v>0</v>
      </c>
      <c r="AB7063" s="25">
        <v>15000</v>
      </c>
      <c r="AC7063" s="25">
        <v>0</v>
      </c>
      <c r="AD7063" s="25">
        <v>0</v>
      </c>
      <c r="AE7063" s="25">
        <v>0</v>
      </c>
      <c r="AF7063" s="25">
        <v>15000</v>
      </c>
      <c r="AG7063" s="25">
        <v>0</v>
      </c>
      <c r="AH7063" s="25">
        <v>15000</v>
      </c>
      <c r="AI7063" s="16" t="s">
        <v>6597</v>
      </c>
    </row>
    <row r="7064" spans="1:35" x14ac:dyDescent="0.25">
      <c r="A7064" s="17">
        <v>130591</v>
      </c>
      <c r="B7064" s="18">
        <v>4</v>
      </c>
      <c r="C7064" s="16" t="s">
        <v>73</v>
      </c>
      <c r="D7064" s="21">
        <v>44012</v>
      </c>
      <c r="E7064" s="16" t="s">
        <v>4566</v>
      </c>
      <c r="F7064" s="21">
        <v>44012</v>
      </c>
      <c r="G7064" s="16" t="s">
        <v>4566</v>
      </c>
      <c r="H7064" s="26" t="s">
        <v>126</v>
      </c>
      <c r="M7064" s="26" t="s">
        <v>6598</v>
      </c>
      <c r="O7064" s="16" t="s">
        <v>1171</v>
      </c>
      <c r="P7064" s="26" t="s">
        <v>1062</v>
      </c>
      <c r="T7064" s="23" t="s">
        <v>32</v>
      </c>
      <c r="W7064" s="20" t="s">
        <v>43</v>
      </c>
      <c r="Z7064" s="25">
        <v>0</v>
      </c>
      <c r="AA7064" s="25">
        <v>0</v>
      </c>
      <c r="AB7064" s="25">
        <v>15000</v>
      </c>
      <c r="AC7064" s="25">
        <v>0</v>
      </c>
      <c r="AD7064" s="25">
        <v>0</v>
      </c>
      <c r="AE7064" s="25">
        <v>0</v>
      </c>
      <c r="AF7064" s="25">
        <v>15000</v>
      </c>
      <c r="AG7064" s="25">
        <v>0</v>
      </c>
      <c r="AH7064" s="25">
        <v>15000</v>
      </c>
      <c r="AI7064" s="16" t="s">
        <v>6599</v>
      </c>
    </row>
    <row r="7065" spans="1:35" x14ac:dyDescent="0.25">
      <c r="A7065" s="17">
        <v>130592</v>
      </c>
      <c r="B7065" s="18">
        <v>3</v>
      </c>
      <c r="C7065" s="16" t="s">
        <v>73</v>
      </c>
      <c r="D7065" s="21">
        <v>44012</v>
      </c>
      <c r="E7065" s="16" t="s">
        <v>5735</v>
      </c>
      <c r="F7065" s="21">
        <v>44012</v>
      </c>
      <c r="G7065" s="16" t="s">
        <v>5735</v>
      </c>
      <c r="H7065" s="26" t="s">
        <v>255</v>
      </c>
      <c r="M7065" s="26" t="s">
        <v>6600</v>
      </c>
      <c r="O7065" s="16" t="s">
        <v>1171</v>
      </c>
      <c r="P7065" s="26" t="s">
        <v>1062</v>
      </c>
      <c r="T7065" s="23" t="s">
        <v>32</v>
      </c>
      <c r="W7065" s="20" t="s">
        <v>43</v>
      </c>
      <c r="Z7065" s="25">
        <v>0</v>
      </c>
      <c r="AA7065" s="25">
        <v>0</v>
      </c>
      <c r="AB7065" s="25">
        <v>15000</v>
      </c>
      <c r="AC7065" s="25">
        <v>0</v>
      </c>
      <c r="AD7065" s="25">
        <v>0</v>
      </c>
      <c r="AE7065" s="25">
        <v>0</v>
      </c>
      <c r="AF7065" s="25">
        <v>15000</v>
      </c>
      <c r="AG7065" s="25">
        <v>0</v>
      </c>
      <c r="AH7065" s="25">
        <v>15000</v>
      </c>
      <c r="AI7065" s="16" t="s">
        <v>6601</v>
      </c>
    </row>
    <row r="7066" spans="1:35" x14ac:dyDescent="0.25">
      <c r="A7066" s="17">
        <v>130593</v>
      </c>
      <c r="B7066" s="18">
        <v>4</v>
      </c>
      <c r="C7066" s="16" t="s">
        <v>73</v>
      </c>
      <c r="D7066" s="21">
        <v>44012</v>
      </c>
      <c r="E7066" s="16" t="s">
        <v>4566</v>
      </c>
      <c r="F7066" s="21">
        <v>44012</v>
      </c>
      <c r="G7066" s="16" t="s">
        <v>4566</v>
      </c>
      <c r="H7066" s="26" t="s">
        <v>126</v>
      </c>
      <c r="M7066" s="26" t="s">
        <v>6602</v>
      </c>
      <c r="O7066" s="16" t="s">
        <v>1171</v>
      </c>
      <c r="P7066" s="26" t="s">
        <v>1062</v>
      </c>
      <c r="T7066" s="23" t="s">
        <v>32</v>
      </c>
      <c r="W7066" s="20" t="s">
        <v>43</v>
      </c>
      <c r="Z7066" s="25">
        <v>0</v>
      </c>
      <c r="AA7066" s="25">
        <v>0</v>
      </c>
      <c r="AB7066" s="25">
        <v>25000</v>
      </c>
      <c r="AC7066" s="25">
        <v>0</v>
      </c>
      <c r="AD7066" s="25">
        <v>0</v>
      </c>
      <c r="AE7066" s="25">
        <v>0</v>
      </c>
      <c r="AF7066" s="25">
        <v>25000</v>
      </c>
      <c r="AG7066" s="25">
        <v>0</v>
      </c>
      <c r="AH7066" s="25">
        <v>25000</v>
      </c>
      <c r="AI7066" s="16" t="s">
        <v>6603</v>
      </c>
    </row>
    <row r="7067" spans="1:35" x14ac:dyDescent="0.25">
      <c r="A7067" s="17">
        <v>130594</v>
      </c>
      <c r="B7067" s="18">
        <v>4</v>
      </c>
      <c r="C7067" s="16" t="s">
        <v>73</v>
      </c>
      <c r="D7067" s="21">
        <v>44012</v>
      </c>
      <c r="E7067" s="16" t="s">
        <v>5735</v>
      </c>
      <c r="F7067" s="21">
        <v>44012</v>
      </c>
      <c r="G7067" s="16" t="s">
        <v>5735</v>
      </c>
      <c r="H7067" s="26" t="s">
        <v>270</v>
      </c>
      <c r="M7067" s="26" t="s">
        <v>6604</v>
      </c>
      <c r="O7067" s="16" t="s">
        <v>1171</v>
      </c>
      <c r="P7067" s="26" t="s">
        <v>1062</v>
      </c>
      <c r="T7067" s="23" t="s">
        <v>32</v>
      </c>
      <c r="W7067" s="20" t="s">
        <v>43</v>
      </c>
      <c r="Z7067" s="25">
        <v>0</v>
      </c>
      <c r="AA7067" s="25">
        <v>0</v>
      </c>
      <c r="AB7067" s="25">
        <v>0</v>
      </c>
      <c r="AC7067" s="25">
        <v>0</v>
      </c>
      <c r="AD7067" s="25">
        <v>0</v>
      </c>
      <c r="AE7067" s="25">
        <v>0</v>
      </c>
      <c r="AF7067" s="25">
        <v>0</v>
      </c>
      <c r="AG7067" s="25">
        <v>0</v>
      </c>
      <c r="AH7067" s="25">
        <v>0</v>
      </c>
      <c r="AI7067" s="16" t="s">
        <v>6605</v>
      </c>
    </row>
    <row r="7068" spans="1:35" x14ac:dyDescent="0.25">
      <c r="A7068" s="17">
        <v>130595</v>
      </c>
      <c r="B7068" s="18">
        <v>3</v>
      </c>
      <c r="C7068" s="16" t="s">
        <v>73</v>
      </c>
      <c r="D7068" s="21">
        <v>44012</v>
      </c>
      <c r="E7068" s="16" t="s">
        <v>4566</v>
      </c>
      <c r="F7068" s="21">
        <v>44012</v>
      </c>
      <c r="G7068" s="16" t="s">
        <v>4566</v>
      </c>
      <c r="H7068" s="26" t="s">
        <v>98</v>
      </c>
      <c r="M7068" s="26" t="s">
        <v>6606</v>
      </c>
      <c r="O7068" s="16" t="s">
        <v>1171</v>
      </c>
      <c r="P7068" s="26" t="s">
        <v>1062</v>
      </c>
      <c r="T7068" s="23" t="s">
        <v>32</v>
      </c>
      <c r="W7068" s="20" t="s">
        <v>43</v>
      </c>
      <c r="Z7068" s="25">
        <v>0</v>
      </c>
      <c r="AA7068" s="25">
        <v>0</v>
      </c>
      <c r="AB7068" s="25">
        <v>15000</v>
      </c>
      <c r="AC7068" s="25">
        <v>0</v>
      </c>
      <c r="AD7068" s="25">
        <v>0</v>
      </c>
      <c r="AE7068" s="25">
        <v>0</v>
      </c>
      <c r="AF7068" s="25">
        <v>15000</v>
      </c>
      <c r="AG7068" s="25">
        <v>0</v>
      </c>
      <c r="AH7068" s="25">
        <v>15000</v>
      </c>
      <c r="AI7068" s="16" t="s">
        <v>6607</v>
      </c>
    </row>
    <row r="7069" spans="1:35" x14ac:dyDescent="0.25">
      <c r="A7069" s="17">
        <v>130596</v>
      </c>
      <c r="B7069" s="18">
        <v>4</v>
      </c>
      <c r="C7069" s="16" t="s">
        <v>73</v>
      </c>
      <c r="D7069" s="21">
        <v>44012</v>
      </c>
      <c r="E7069" s="16" t="s">
        <v>4566</v>
      </c>
      <c r="F7069" s="21">
        <v>44012</v>
      </c>
      <c r="G7069" s="16" t="s">
        <v>4566</v>
      </c>
      <c r="H7069" s="26" t="s">
        <v>270</v>
      </c>
      <c r="M7069" s="26" t="s">
        <v>6608</v>
      </c>
      <c r="O7069" s="16" t="s">
        <v>1171</v>
      </c>
      <c r="P7069" s="26" t="s">
        <v>1062</v>
      </c>
      <c r="T7069" s="23" t="s">
        <v>32</v>
      </c>
      <c r="W7069" s="20" t="s">
        <v>43</v>
      </c>
      <c r="Z7069" s="25">
        <v>0</v>
      </c>
      <c r="AA7069" s="25">
        <v>0</v>
      </c>
      <c r="AB7069" s="25">
        <v>15000</v>
      </c>
      <c r="AC7069" s="25">
        <v>0</v>
      </c>
      <c r="AD7069" s="25">
        <v>0</v>
      </c>
      <c r="AE7069" s="25">
        <v>0</v>
      </c>
      <c r="AF7069" s="25">
        <v>15000</v>
      </c>
      <c r="AG7069" s="25">
        <v>0</v>
      </c>
      <c r="AH7069" s="25">
        <v>15000</v>
      </c>
      <c r="AI7069" s="16" t="s">
        <v>6609</v>
      </c>
    </row>
    <row r="7070" spans="1:35" x14ac:dyDescent="0.25">
      <c r="A7070" s="17">
        <v>130597</v>
      </c>
      <c r="B7070" s="18">
        <v>2</v>
      </c>
      <c r="C7070" s="16" t="s">
        <v>73</v>
      </c>
      <c r="D7070" s="21">
        <v>44012</v>
      </c>
      <c r="E7070" s="16" t="s">
        <v>2262</v>
      </c>
      <c r="F7070" s="21">
        <v>44012</v>
      </c>
      <c r="G7070" s="16" t="s">
        <v>2262</v>
      </c>
      <c r="H7070" s="26" t="s">
        <v>286</v>
      </c>
      <c r="M7070" s="26" t="s">
        <v>6610</v>
      </c>
      <c r="O7070" s="16" t="s">
        <v>1171</v>
      </c>
      <c r="P7070" s="26" t="s">
        <v>1062</v>
      </c>
      <c r="T7070" s="23" t="s">
        <v>32</v>
      </c>
      <c r="W7070" s="20" t="s">
        <v>43</v>
      </c>
      <c r="Z7070" s="25">
        <v>0</v>
      </c>
      <c r="AA7070" s="25">
        <v>0</v>
      </c>
      <c r="AB7070" s="25">
        <v>324600</v>
      </c>
      <c r="AC7070" s="25">
        <v>0</v>
      </c>
      <c r="AD7070" s="25">
        <v>0</v>
      </c>
      <c r="AE7070" s="25">
        <v>0</v>
      </c>
      <c r="AF7070" s="25">
        <v>324600</v>
      </c>
      <c r="AG7070" s="25">
        <v>0</v>
      </c>
      <c r="AH7070" s="25">
        <v>324600</v>
      </c>
      <c r="AI7070" s="16" t="s">
        <v>6611</v>
      </c>
    </row>
    <row r="7071" spans="1:35" x14ac:dyDescent="0.25">
      <c r="A7071" s="17">
        <v>130598</v>
      </c>
      <c r="B7071" s="18">
        <v>4</v>
      </c>
      <c r="C7071" s="16" t="s">
        <v>73</v>
      </c>
      <c r="D7071" s="21">
        <v>44012</v>
      </c>
      <c r="E7071" s="16" t="s">
        <v>5735</v>
      </c>
      <c r="F7071" s="21">
        <v>44012</v>
      </c>
      <c r="G7071" s="16" t="s">
        <v>5735</v>
      </c>
      <c r="H7071" s="26" t="s">
        <v>261</v>
      </c>
      <c r="M7071" s="26" t="s">
        <v>6612</v>
      </c>
      <c r="O7071" s="16" t="s">
        <v>1171</v>
      </c>
      <c r="P7071" s="26" t="s">
        <v>1062</v>
      </c>
      <c r="T7071" s="23" t="s">
        <v>32</v>
      </c>
      <c r="W7071" s="20" t="s">
        <v>43</v>
      </c>
      <c r="Z7071" s="25">
        <v>0</v>
      </c>
      <c r="AA7071" s="25">
        <v>0</v>
      </c>
      <c r="AB7071" s="25">
        <v>15000</v>
      </c>
      <c r="AC7071" s="25">
        <v>0</v>
      </c>
      <c r="AD7071" s="25">
        <v>0</v>
      </c>
      <c r="AE7071" s="25">
        <v>0</v>
      </c>
      <c r="AF7071" s="25">
        <v>15000</v>
      </c>
      <c r="AG7071" s="25">
        <v>0</v>
      </c>
      <c r="AH7071" s="25">
        <v>15000</v>
      </c>
      <c r="AI7071" s="16" t="s">
        <v>6613</v>
      </c>
    </row>
    <row r="7072" spans="1:35" x14ac:dyDescent="0.25">
      <c r="A7072" s="17">
        <v>130599</v>
      </c>
      <c r="B7072" s="18">
        <v>4</v>
      </c>
      <c r="C7072" s="16" t="s">
        <v>73</v>
      </c>
      <c r="D7072" s="21">
        <v>44012</v>
      </c>
      <c r="E7072" s="16" t="s">
        <v>5735</v>
      </c>
      <c r="F7072" s="21">
        <v>44012</v>
      </c>
      <c r="G7072" s="16" t="s">
        <v>5735</v>
      </c>
      <c r="H7072" s="26" t="s">
        <v>292</v>
      </c>
      <c r="M7072" s="26" t="s">
        <v>6614</v>
      </c>
      <c r="O7072" s="16" t="s">
        <v>1171</v>
      </c>
      <c r="P7072" s="26" t="s">
        <v>1062</v>
      </c>
      <c r="T7072" s="23" t="s">
        <v>32</v>
      </c>
      <c r="W7072" s="20" t="s">
        <v>43</v>
      </c>
      <c r="Z7072" s="25">
        <v>0</v>
      </c>
      <c r="AA7072" s="25">
        <v>0</v>
      </c>
      <c r="AB7072" s="25">
        <v>15000</v>
      </c>
      <c r="AC7072" s="25">
        <v>0</v>
      </c>
      <c r="AD7072" s="25">
        <v>0</v>
      </c>
      <c r="AE7072" s="25">
        <v>0</v>
      </c>
      <c r="AF7072" s="25">
        <v>15000</v>
      </c>
      <c r="AG7072" s="25">
        <v>0</v>
      </c>
      <c r="AH7072" s="25">
        <v>15000</v>
      </c>
      <c r="AI7072" s="16" t="s">
        <v>6615</v>
      </c>
    </row>
    <row r="7073" spans="1:35" x14ac:dyDescent="0.25">
      <c r="A7073" s="17">
        <v>130600</v>
      </c>
      <c r="B7073" s="18">
        <v>4</v>
      </c>
      <c r="C7073" s="16" t="s">
        <v>73</v>
      </c>
      <c r="D7073" s="21">
        <v>44012</v>
      </c>
      <c r="E7073" s="16" t="s">
        <v>5735</v>
      </c>
      <c r="F7073" s="21">
        <v>44012</v>
      </c>
      <c r="G7073" s="16" t="s">
        <v>5735</v>
      </c>
      <c r="H7073" s="26" t="s">
        <v>564</v>
      </c>
      <c r="M7073" s="26" t="s">
        <v>6616</v>
      </c>
      <c r="O7073" s="16" t="s">
        <v>1171</v>
      </c>
      <c r="P7073" s="26" t="s">
        <v>1062</v>
      </c>
      <c r="T7073" s="23" t="s">
        <v>32</v>
      </c>
      <c r="W7073" s="20" t="s">
        <v>43</v>
      </c>
      <c r="Z7073" s="25">
        <v>0</v>
      </c>
      <c r="AA7073" s="25">
        <v>0</v>
      </c>
      <c r="AB7073" s="25">
        <v>15000</v>
      </c>
      <c r="AC7073" s="25">
        <v>0</v>
      </c>
      <c r="AD7073" s="25">
        <v>0</v>
      </c>
      <c r="AE7073" s="25">
        <v>0</v>
      </c>
      <c r="AF7073" s="25">
        <v>15000</v>
      </c>
      <c r="AG7073" s="25">
        <v>0</v>
      </c>
      <c r="AH7073" s="25">
        <v>15000</v>
      </c>
      <c r="AI7073" s="16" t="s">
        <v>6617</v>
      </c>
    </row>
    <row r="7074" spans="1:35" x14ac:dyDescent="0.25">
      <c r="A7074" s="17">
        <v>130601</v>
      </c>
      <c r="B7074" s="18">
        <v>4</v>
      </c>
      <c r="C7074" s="16" t="s">
        <v>73</v>
      </c>
      <c r="D7074" s="21">
        <v>44012</v>
      </c>
      <c r="E7074" s="16" t="s">
        <v>5735</v>
      </c>
      <c r="F7074" s="21">
        <v>44012</v>
      </c>
      <c r="G7074" s="16" t="s">
        <v>5735</v>
      </c>
      <c r="H7074" s="26" t="s">
        <v>298</v>
      </c>
      <c r="M7074" s="26" t="s">
        <v>6618</v>
      </c>
      <c r="O7074" s="16" t="s">
        <v>1171</v>
      </c>
      <c r="P7074" s="26" t="s">
        <v>1062</v>
      </c>
      <c r="T7074" s="23" t="s">
        <v>32</v>
      </c>
      <c r="W7074" s="20" t="s">
        <v>43</v>
      </c>
      <c r="Z7074" s="25">
        <v>0</v>
      </c>
      <c r="AA7074" s="25">
        <v>0</v>
      </c>
      <c r="AB7074" s="25">
        <v>15000</v>
      </c>
      <c r="AC7074" s="25">
        <v>0</v>
      </c>
      <c r="AD7074" s="25">
        <v>0</v>
      </c>
      <c r="AE7074" s="25">
        <v>0</v>
      </c>
      <c r="AF7074" s="25">
        <v>15000</v>
      </c>
      <c r="AG7074" s="25">
        <v>0</v>
      </c>
      <c r="AH7074" s="25">
        <v>15000</v>
      </c>
      <c r="AI7074" s="16" t="s">
        <v>6619</v>
      </c>
    </row>
    <row r="7075" spans="1:35" x14ac:dyDescent="0.25">
      <c r="A7075" s="17">
        <v>130602</v>
      </c>
      <c r="B7075" s="18">
        <v>3</v>
      </c>
      <c r="C7075" s="16" t="s">
        <v>73</v>
      </c>
      <c r="D7075" s="21">
        <v>44012</v>
      </c>
      <c r="E7075" s="16" t="s">
        <v>5735</v>
      </c>
      <c r="F7075" s="21">
        <v>44012</v>
      </c>
      <c r="G7075" s="16" t="s">
        <v>5735</v>
      </c>
      <c r="H7075" s="26" t="s">
        <v>307</v>
      </c>
      <c r="M7075" s="26" t="s">
        <v>6620</v>
      </c>
      <c r="O7075" s="16" t="s">
        <v>1171</v>
      </c>
      <c r="P7075" s="26" t="s">
        <v>1062</v>
      </c>
      <c r="T7075" s="23" t="s">
        <v>32</v>
      </c>
      <c r="W7075" s="20" t="s">
        <v>43</v>
      </c>
      <c r="Z7075" s="25">
        <v>0</v>
      </c>
      <c r="AA7075" s="25">
        <v>0</v>
      </c>
      <c r="AB7075" s="25">
        <v>15000</v>
      </c>
      <c r="AC7075" s="25">
        <v>0</v>
      </c>
      <c r="AD7075" s="25">
        <v>0</v>
      </c>
      <c r="AE7075" s="25">
        <v>0</v>
      </c>
      <c r="AF7075" s="25">
        <v>15000</v>
      </c>
      <c r="AG7075" s="25">
        <v>0</v>
      </c>
      <c r="AH7075" s="25">
        <v>15000</v>
      </c>
      <c r="AI7075" s="16" t="s">
        <v>6621</v>
      </c>
    </row>
    <row r="7076" spans="1:35" x14ac:dyDescent="0.25">
      <c r="A7076" s="17">
        <v>130603</v>
      </c>
      <c r="B7076" s="18">
        <v>3</v>
      </c>
      <c r="C7076" s="16" t="s">
        <v>73</v>
      </c>
      <c r="D7076" s="21">
        <v>44012</v>
      </c>
      <c r="E7076" s="16" t="s">
        <v>5735</v>
      </c>
      <c r="F7076" s="21">
        <v>44012</v>
      </c>
      <c r="G7076" s="16" t="s">
        <v>5735</v>
      </c>
      <c r="H7076" s="26" t="s">
        <v>64</v>
      </c>
      <c r="M7076" s="26" t="s">
        <v>6622</v>
      </c>
      <c r="O7076" s="16" t="s">
        <v>1171</v>
      </c>
      <c r="P7076" s="26" t="s">
        <v>1062</v>
      </c>
      <c r="T7076" s="23" t="s">
        <v>32</v>
      </c>
      <c r="W7076" s="20" t="s">
        <v>43</v>
      </c>
      <c r="Z7076" s="25">
        <v>0</v>
      </c>
      <c r="AA7076" s="25">
        <v>0</v>
      </c>
      <c r="AB7076" s="25">
        <v>15000</v>
      </c>
      <c r="AC7076" s="25">
        <v>0</v>
      </c>
      <c r="AD7076" s="25">
        <v>0</v>
      </c>
      <c r="AE7076" s="25">
        <v>0</v>
      </c>
      <c r="AF7076" s="25">
        <v>15000</v>
      </c>
      <c r="AG7076" s="25">
        <v>0</v>
      </c>
      <c r="AH7076" s="25">
        <v>15000</v>
      </c>
      <c r="AI7076" s="16" t="s">
        <v>6623</v>
      </c>
    </row>
    <row r="7077" spans="1:35" x14ac:dyDescent="0.25">
      <c r="A7077" s="17">
        <v>130604</v>
      </c>
      <c r="B7077" s="18">
        <v>3</v>
      </c>
      <c r="C7077" s="16" t="s">
        <v>73</v>
      </c>
      <c r="D7077" s="21">
        <v>44012</v>
      </c>
      <c r="E7077" s="16" t="s">
        <v>5735</v>
      </c>
      <c r="F7077" s="21">
        <v>44012</v>
      </c>
      <c r="G7077" s="16" t="s">
        <v>5735</v>
      </c>
      <c r="H7077" s="26" t="s">
        <v>331</v>
      </c>
      <c r="M7077" s="26" t="s">
        <v>6624</v>
      </c>
      <c r="O7077" s="16" t="s">
        <v>1171</v>
      </c>
      <c r="P7077" s="26" t="s">
        <v>1062</v>
      </c>
      <c r="T7077" s="23" t="s">
        <v>32</v>
      </c>
      <c r="W7077" s="20" t="s">
        <v>43</v>
      </c>
      <c r="Z7077" s="25">
        <v>0</v>
      </c>
      <c r="AA7077" s="25">
        <v>0</v>
      </c>
      <c r="AB7077" s="25">
        <v>15000</v>
      </c>
      <c r="AC7077" s="25">
        <v>0</v>
      </c>
      <c r="AD7077" s="25">
        <v>0</v>
      </c>
      <c r="AE7077" s="25">
        <v>0</v>
      </c>
      <c r="AF7077" s="25">
        <v>15000</v>
      </c>
      <c r="AG7077" s="25">
        <v>0</v>
      </c>
      <c r="AH7077" s="25">
        <v>15000</v>
      </c>
      <c r="AI7077" s="16" t="s">
        <v>6625</v>
      </c>
    </row>
    <row r="7078" spans="1:35" x14ac:dyDescent="0.25">
      <c r="A7078" s="17">
        <v>130605</v>
      </c>
      <c r="B7078" s="18">
        <v>4</v>
      </c>
      <c r="C7078" s="16" t="s">
        <v>73</v>
      </c>
      <c r="D7078" s="21">
        <v>44012</v>
      </c>
      <c r="E7078" s="16" t="s">
        <v>5735</v>
      </c>
      <c r="F7078" s="21">
        <v>44012</v>
      </c>
      <c r="G7078" s="16" t="s">
        <v>32</v>
      </c>
      <c r="H7078" s="26" t="s">
        <v>87</v>
      </c>
      <c r="M7078" s="26" t="s">
        <v>6637</v>
      </c>
      <c r="O7078" s="16" t="s">
        <v>1171</v>
      </c>
      <c r="T7078" s="23" t="s">
        <v>32</v>
      </c>
      <c r="W7078" s="20" t="s">
        <v>43</v>
      </c>
      <c r="Z7078" s="24" t="s">
        <v>32</v>
      </c>
      <c r="AA7078" s="24" t="s">
        <v>32</v>
      </c>
      <c r="AB7078" s="24" t="s">
        <v>32</v>
      </c>
      <c r="AC7078" s="24" t="s">
        <v>32</v>
      </c>
      <c r="AD7078" s="24" t="s">
        <v>32</v>
      </c>
      <c r="AE7078" s="24" t="s">
        <v>32</v>
      </c>
      <c r="AF7078" s="24" t="s">
        <v>32</v>
      </c>
      <c r="AG7078" s="24" t="s">
        <v>32</v>
      </c>
      <c r="AH7078" s="24" t="s">
        <v>32</v>
      </c>
    </row>
    <row r="7079" spans="1:35" x14ac:dyDescent="0.25">
      <c r="A7079" s="17">
        <v>130606</v>
      </c>
      <c r="B7079" s="18">
        <v>2</v>
      </c>
      <c r="C7079" s="16" t="s">
        <v>73</v>
      </c>
      <c r="D7079" s="21">
        <v>44012</v>
      </c>
      <c r="E7079" s="16" t="s">
        <v>2262</v>
      </c>
      <c r="F7079" s="21">
        <v>44012</v>
      </c>
      <c r="G7079" s="16" t="s">
        <v>2262</v>
      </c>
      <c r="H7079" s="26" t="s">
        <v>241</v>
      </c>
      <c r="M7079" s="26" t="s">
        <v>6626</v>
      </c>
      <c r="O7079" s="16" t="s">
        <v>1171</v>
      </c>
      <c r="P7079" s="26" t="s">
        <v>1062</v>
      </c>
      <c r="T7079" s="23" t="s">
        <v>32</v>
      </c>
      <c r="W7079" s="20" t="s">
        <v>43</v>
      </c>
      <c r="Z7079" s="25">
        <v>0</v>
      </c>
      <c r="AA7079" s="25">
        <v>0</v>
      </c>
      <c r="AB7079" s="25">
        <v>300000</v>
      </c>
      <c r="AC7079" s="25">
        <v>0</v>
      </c>
      <c r="AD7079" s="25">
        <v>0</v>
      </c>
      <c r="AE7079" s="25">
        <v>0</v>
      </c>
      <c r="AF7079" s="25">
        <v>300000</v>
      </c>
      <c r="AG7079" s="25">
        <v>0</v>
      </c>
      <c r="AH7079" s="25">
        <v>300000</v>
      </c>
      <c r="AI7079" s="16" t="s">
        <v>6627</v>
      </c>
    </row>
    <row r="7080" spans="1:35" x14ac:dyDescent="0.25">
      <c r="A7080" s="17">
        <v>130607</v>
      </c>
      <c r="B7080" s="18">
        <v>1</v>
      </c>
      <c r="C7080" s="16" t="s">
        <v>73</v>
      </c>
      <c r="D7080" s="21">
        <v>44012</v>
      </c>
      <c r="E7080" s="16" t="s">
        <v>6355</v>
      </c>
      <c r="F7080" s="21">
        <v>44279</v>
      </c>
      <c r="G7080" s="16" t="s">
        <v>75</v>
      </c>
      <c r="H7080" s="26" t="s">
        <v>359</v>
      </c>
      <c r="M7080" s="26" t="s">
        <v>6628</v>
      </c>
      <c r="O7080" s="16" t="s">
        <v>151</v>
      </c>
      <c r="P7080" s="26" t="s">
        <v>198</v>
      </c>
      <c r="T7080" s="23" t="s">
        <v>32</v>
      </c>
      <c r="W7080" s="20" t="s">
        <v>43</v>
      </c>
      <c r="Z7080" s="25">
        <v>0</v>
      </c>
      <c r="AA7080" s="25">
        <v>0</v>
      </c>
      <c r="AB7080" s="25">
        <v>60588</v>
      </c>
      <c r="AC7080" s="25">
        <v>0</v>
      </c>
      <c r="AD7080" s="25">
        <v>0</v>
      </c>
      <c r="AE7080" s="25">
        <v>0</v>
      </c>
      <c r="AF7080" s="25">
        <v>60588</v>
      </c>
      <c r="AG7080" s="25">
        <v>0</v>
      </c>
      <c r="AH7080" s="25">
        <v>60588</v>
      </c>
      <c r="AI7080" s="16" t="s">
        <v>6629</v>
      </c>
    </row>
    <row r="7081" spans="1:35" x14ac:dyDescent="0.25">
      <c r="A7081" s="17">
        <v>130608</v>
      </c>
      <c r="B7081" s="18">
        <v>1</v>
      </c>
      <c r="C7081" s="16" t="s">
        <v>73</v>
      </c>
      <c r="D7081" s="21">
        <v>44012</v>
      </c>
      <c r="E7081" s="16" t="s">
        <v>6355</v>
      </c>
      <c r="F7081" s="21">
        <v>44279</v>
      </c>
      <c r="G7081" s="16" t="s">
        <v>75</v>
      </c>
      <c r="H7081" s="26" t="s">
        <v>133</v>
      </c>
      <c r="M7081" s="26" t="s">
        <v>6630</v>
      </c>
      <c r="O7081" s="16" t="s">
        <v>151</v>
      </c>
      <c r="P7081" s="26" t="s">
        <v>198</v>
      </c>
      <c r="T7081" s="23" t="s">
        <v>32</v>
      </c>
      <c r="W7081" s="20" t="s">
        <v>43</v>
      </c>
      <c r="Z7081" s="25">
        <v>0</v>
      </c>
      <c r="AA7081" s="25">
        <v>0</v>
      </c>
      <c r="AB7081" s="25">
        <v>73088.25</v>
      </c>
      <c r="AC7081" s="25">
        <v>0</v>
      </c>
      <c r="AD7081" s="25">
        <v>0</v>
      </c>
      <c r="AE7081" s="25">
        <v>0</v>
      </c>
      <c r="AF7081" s="25">
        <v>73088.25</v>
      </c>
      <c r="AG7081" s="25">
        <v>0</v>
      </c>
      <c r="AH7081" s="25">
        <v>73088.25</v>
      </c>
      <c r="AI7081" s="16" t="s">
        <v>6631</v>
      </c>
    </row>
    <row r="7082" spans="1:35" x14ac:dyDescent="0.25">
      <c r="A7082" s="17">
        <v>130609</v>
      </c>
      <c r="B7082" s="18">
        <v>1</v>
      </c>
      <c r="C7082" s="16" t="s">
        <v>73</v>
      </c>
      <c r="D7082" s="21">
        <v>44012</v>
      </c>
      <c r="E7082" s="16" t="s">
        <v>6355</v>
      </c>
      <c r="F7082" s="21">
        <v>44279</v>
      </c>
      <c r="G7082" s="16" t="s">
        <v>75</v>
      </c>
      <c r="H7082" s="26" t="s">
        <v>182</v>
      </c>
      <c r="M7082" s="26" t="s">
        <v>6632</v>
      </c>
      <c r="O7082" s="16" t="s">
        <v>151</v>
      </c>
      <c r="P7082" s="26" t="s">
        <v>198</v>
      </c>
      <c r="T7082" s="23" t="s">
        <v>32</v>
      </c>
      <c r="W7082" s="20" t="s">
        <v>43</v>
      </c>
      <c r="Z7082" s="25">
        <v>0</v>
      </c>
      <c r="AA7082" s="25">
        <v>0</v>
      </c>
      <c r="AB7082" s="25">
        <v>205861.2</v>
      </c>
      <c r="AC7082" s="25">
        <v>0</v>
      </c>
      <c r="AD7082" s="25">
        <v>0</v>
      </c>
      <c r="AE7082" s="25">
        <v>0</v>
      </c>
      <c r="AF7082" s="25">
        <v>205861.2</v>
      </c>
      <c r="AG7082" s="25">
        <v>0</v>
      </c>
      <c r="AH7082" s="25">
        <v>205861.2</v>
      </c>
      <c r="AI7082" s="16" t="s">
        <v>6633</v>
      </c>
    </row>
    <row r="7083" spans="1:35" x14ac:dyDescent="0.25">
      <c r="A7083" s="17">
        <v>130610</v>
      </c>
      <c r="B7083" s="18">
        <v>4</v>
      </c>
      <c r="C7083" s="16" t="s">
        <v>31</v>
      </c>
      <c r="D7083" s="21">
        <v>44013</v>
      </c>
      <c r="E7083" s="16" t="s">
        <v>33</v>
      </c>
      <c r="F7083" s="21">
        <v>44097</v>
      </c>
      <c r="G7083" s="16" t="s">
        <v>56</v>
      </c>
      <c r="H7083" s="26" t="s">
        <v>323</v>
      </c>
      <c r="I7083" s="16" t="s">
        <v>6634</v>
      </c>
      <c r="K7083" s="16" t="s">
        <v>3131</v>
      </c>
      <c r="L7083" s="16" t="s">
        <v>37</v>
      </c>
      <c r="M7083" s="26" t="s">
        <v>6635</v>
      </c>
      <c r="O7083" s="16" t="s">
        <v>1149</v>
      </c>
      <c r="P7083" s="26" t="s">
        <v>188</v>
      </c>
      <c r="T7083" s="22">
        <v>6.33</v>
      </c>
      <c r="W7083" s="20" t="s">
        <v>43</v>
      </c>
      <c r="X7083" s="16" t="s">
        <v>44</v>
      </c>
      <c r="Z7083" s="25">
        <v>0</v>
      </c>
      <c r="AA7083" s="25">
        <v>0</v>
      </c>
      <c r="AB7083" s="25">
        <v>0</v>
      </c>
      <c r="AC7083" s="25">
        <v>579616.78</v>
      </c>
      <c r="AD7083" s="25">
        <v>0</v>
      </c>
      <c r="AE7083" s="25">
        <v>0</v>
      </c>
      <c r="AF7083" s="25">
        <v>0</v>
      </c>
      <c r="AG7083" s="25">
        <v>579616.78</v>
      </c>
      <c r="AH7083" s="25">
        <v>579616.78</v>
      </c>
      <c r="AI7083" s="16" t="s">
        <v>6636</v>
      </c>
    </row>
    <row r="7084" spans="1:35" x14ac:dyDescent="0.25">
      <c r="A7084" s="17">
        <v>130612</v>
      </c>
      <c r="B7084" s="18">
        <v>4</v>
      </c>
      <c r="C7084" s="16" t="s">
        <v>73</v>
      </c>
      <c r="D7084" s="21">
        <v>44013</v>
      </c>
      <c r="E7084" s="16" t="s">
        <v>5735</v>
      </c>
      <c r="F7084" s="21">
        <v>44013</v>
      </c>
      <c r="G7084" s="16" t="s">
        <v>5735</v>
      </c>
      <c r="H7084" s="26" t="s">
        <v>87</v>
      </c>
      <c r="M7084" s="26" t="s">
        <v>6637</v>
      </c>
      <c r="O7084" s="16" t="s">
        <v>1171</v>
      </c>
      <c r="P7084" s="26" t="s">
        <v>1062</v>
      </c>
      <c r="T7084" s="23" t="s">
        <v>32</v>
      </c>
      <c r="W7084" s="20" t="s">
        <v>43</v>
      </c>
      <c r="Z7084" s="25">
        <v>0</v>
      </c>
      <c r="AA7084" s="25">
        <v>0</v>
      </c>
      <c r="AB7084" s="25">
        <v>15000</v>
      </c>
      <c r="AC7084" s="25">
        <v>0</v>
      </c>
      <c r="AD7084" s="25">
        <v>0</v>
      </c>
      <c r="AE7084" s="25">
        <v>0</v>
      </c>
      <c r="AF7084" s="25">
        <v>15000</v>
      </c>
      <c r="AG7084" s="25">
        <v>0</v>
      </c>
      <c r="AH7084" s="25">
        <v>15000</v>
      </c>
      <c r="AI7084" s="16" t="s">
        <v>6638</v>
      </c>
    </row>
    <row r="7085" spans="1:35" x14ac:dyDescent="0.25">
      <c r="A7085" s="17">
        <v>130613</v>
      </c>
      <c r="B7085" s="18">
        <v>4</v>
      </c>
      <c r="C7085" s="16" t="s">
        <v>73</v>
      </c>
      <c r="D7085" s="21">
        <v>44013</v>
      </c>
      <c r="E7085" s="16" t="s">
        <v>5735</v>
      </c>
      <c r="F7085" s="21">
        <v>44013</v>
      </c>
      <c r="G7085" s="16" t="s">
        <v>5735</v>
      </c>
      <c r="H7085" s="26" t="s">
        <v>349</v>
      </c>
      <c r="M7085" s="26" t="s">
        <v>6639</v>
      </c>
      <c r="O7085" s="16" t="s">
        <v>1171</v>
      </c>
      <c r="P7085" s="26" t="s">
        <v>1062</v>
      </c>
      <c r="T7085" s="23" t="s">
        <v>32</v>
      </c>
      <c r="W7085" s="20" t="s">
        <v>43</v>
      </c>
      <c r="Z7085" s="25">
        <v>0</v>
      </c>
      <c r="AA7085" s="25">
        <v>0</v>
      </c>
      <c r="AB7085" s="25">
        <v>25000</v>
      </c>
      <c r="AC7085" s="25">
        <v>0</v>
      </c>
      <c r="AD7085" s="25">
        <v>0</v>
      </c>
      <c r="AE7085" s="25">
        <v>0</v>
      </c>
      <c r="AF7085" s="25">
        <v>25000</v>
      </c>
      <c r="AG7085" s="25">
        <v>0</v>
      </c>
      <c r="AH7085" s="25">
        <v>25000</v>
      </c>
      <c r="AI7085" s="16" t="s">
        <v>6640</v>
      </c>
    </row>
    <row r="7086" spans="1:35" x14ac:dyDescent="0.25">
      <c r="A7086" s="17">
        <v>130614</v>
      </c>
      <c r="B7086" s="18">
        <v>3</v>
      </c>
      <c r="C7086" s="16" t="s">
        <v>73</v>
      </c>
      <c r="D7086" s="21">
        <v>44013</v>
      </c>
      <c r="E7086" s="16" t="s">
        <v>5735</v>
      </c>
      <c r="F7086" s="21">
        <v>44013</v>
      </c>
      <c r="G7086" s="16" t="s">
        <v>5735</v>
      </c>
      <c r="H7086" s="26" t="s">
        <v>362</v>
      </c>
      <c r="M7086" s="26" t="s">
        <v>6641</v>
      </c>
      <c r="O7086" s="16" t="s">
        <v>1171</v>
      </c>
      <c r="P7086" s="26" t="s">
        <v>1062</v>
      </c>
      <c r="T7086" s="23" t="s">
        <v>32</v>
      </c>
      <c r="W7086" s="20" t="s">
        <v>43</v>
      </c>
      <c r="Z7086" s="25">
        <v>0</v>
      </c>
      <c r="AA7086" s="25">
        <v>0</v>
      </c>
      <c r="AB7086" s="25">
        <v>15000</v>
      </c>
      <c r="AC7086" s="25">
        <v>0</v>
      </c>
      <c r="AD7086" s="25">
        <v>0</v>
      </c>
      <c r="AE7086" s="25">
        <v>0</v>
      </c>
      <c r="AF7086" s="25">
        <v>15000</v>
      </c>
      <c r="AG7086" s="25">
        <v>0</v>
      </c>
      <c r="AH7086" s="25">
        <v>15000</v>
      </c>
      <c r="AI7086" s="16" t="s">
        <v>6642</v>
      </c>
    </row>
    <row r="7087" spans="1:35" x14ac:dyDescent="0.25">
      <c r="A7087" s="17">
        <v>130615</v>
      </c>
      <c r="B7087" s="18">
        <v>4</v>
      </c>
      <c r="C7087" s="16" t="s">
        <v>73</v>
      </c>
      <c r="D7087" s="21">
        <v>44013</v>
      </c>
      <c r="E7087" s="16" t="s">
        <v>5735</v>
      </c>
      <c r="F7087" s="21">
        <v>44013</v>
      </c>
      <c r="G7087" s="16" t="s">
        <v>5735</v>
      </c>
      <c r="H7087" s="26" t="s">
        <v>634</v>
      </c>
      <c r="M7087" s="26" t="s">
        <v>6643</v>
      </c>
      <c r="O7087" s="16" t="s">
        <v>1171</v>
      </c>
      <c r="P7087" s="26" t="s">
        <v>1062</v>
      </c>
      <c r="T7087" s="23" t="s">
        <v>32</v>
      </c>
      <c r="W7087" s="20" t="s">
        <v>43</v>
      </c>
      <c r="Z7087" s="25">
        <v>0</v>
      </c>
      <c r="AA7087" s="25">
        <v>0</v>
      </c>
      <c r="AB7087" s="25">
        <v>15000</v>
      </c>
      <c r="AC7087" s="25">
        <v>0</v>
      </c>
      <c r="AD7087" s="25">
        <v>0</v>
      </c>
      <c r="AE7087" s="25">
        <v>0</v>
      </c>
      <c r="AF7087" s="25">
        <v>15000</v>
      </c>
      <c r="AG7087" s="25">
        <v>0</v>
      </c>
      <c r="AH7087" s="25">
        <v>15000</v>
      </c>
      <c r="AI7087" s="16" t="s">
        <v>6644</v>
      </c>
    </row>
    <row r="7088" spans="1:35" x14ac:dyDescent="0.25">
      <c r="A7088" s="17">
        <v>130616</v>
      </c>
      <c r="B7088" s="18">
        <v>3</v>
      </c>
      <c r="C7088" s="16" t="s">
        <v>73</v>
      </c>
      <c r="D7088" s="21">
        <v>44013</v>
      </c>
      <c r="E7088" s="16" t="s">
        <v>5735</v>
      </c>
      <c r="F7088" s="21">
        <v>44013</v>
      </c>
      <c r="G7088" s="16" t="s">
        <v>5735</v>
      </c>
      <c r="H7088" s="26" t="s">
        <v>788</v>
      </c>
      <c r="M7088" s="26" t="s">
        <v>6645</v>
      </c>
      <c r="O7088" s="16" t="s">
        <v>1171</v>
      </c>
      <c r="P7088" s="26" t="s">
        <v>1062</v>
      </c>
      <c r="T7088" s="23" t="s">
        <v>32</v>
      </c>
      <c r="W7088" s="20" t="s">
        <v>43</v>
      </c>
      <c r="Z7088" s="25">
        <v>0</v>
      </c>
      <c r="AA7088" s="25">
        <v>0</v>
      </c>
      <c r="AB7088" s="25">
        <v>15000</v>
      </c>
      <c r="AC7088" s="25">
        <v>0</v>
      </c>
      <c r="AD7088" s="25">
        <v>0</v>
      </c>
      <c r="AE7088" s="25">
        <v>0</v>
      </c>
      <c r="AF7088" s="25">
        <v>15000</v>
      </c>
      <c r="AG7088" s="25">
        <v>0</v>
      </c>
      <c r="AH7088" s="25">
        <v>15000</v>
      </c>
      <c r="AI7088" s="16" t="s">
        <v>6646</v>
      </c>
    </row>
    <row r="7089" spans="1:35" x14ac:dyDescent="0.25">
      <c r="A7089" s="17">
        <v>130617</v>
      </c>
      <c r="B7089" s="18">
        <v>3</v>
      </c>
      <c r="C7089" s="16" t="s">
        <v>73</v>
      </c>
      <c r="D7089" s="21">
        <v>44013</v>
      </c>
      <c r="E7089" s="16" t="s">
        <v>5735</v>
      </c>
      <c r="F7089" s="21">
        <v>44013</v>
      </c>
      <c r="G7089" s="16" t="s">
        <v>5735</v>
      </c>
      <c r="H7089" s="26" t="s">
        <v>389</v>
      </c>
      <c r="M7089" s="26" t="s">
        <v>6647</v>
      </c>
      <c r="O7089" s="16" t="s">
        <v>1171</v>
      </c>
      <c r="P7089" s="26" t="s">
        <v>1062</v>
      </c>
      <c r="T7089" s="23" t="s">
        <v>32</v>
      </c>
      <c r="W7089" s="20" t="s">
        <v>43</v>
      </c>
      <c r="Z7089" s="25">
        <v>0</v>
      </c>
      <c r="AA7089" s="25">
        <v>0</v>
      </c>
      <c r="AB7089" s="25">
        <v>15000</v>
      </c>
      <c r="AC7089" s="25">
        <v>0</v>
      </c>
      <c r="AD7089" s="25">
        <v>0</v>
      </c>
      <c r="AE7089" s="25">
        <v>0</v>
      </c>
      <c r="AF7089" s="25">
        <v>15000</v>
      </c>
      <c r="AG7089" s="25">
        <v>0</v>
      </c>
      <c r="AH7089" s="25">
        <v>15000</v>
      </c>
      <c r="AI7089" s="16" t="s">
        <v>6648</v>
      </c>
    </row>
    <row r="7090" spans="1:35" x14ac:dyDescent="0.25">
      <c r="A7090" s="17">
        <v>130618</v>
      </c>
      <c r="B7090" s="18">
        <v>3</v>
      </c>
      <c r="C7090" s="16" t="s">
        <v>73</v>
      </c>
      <c r="D7090" s="21">
        <v>44013</v>
      </c>
      <c r="E7090" s="16" t="s">
        <v>5735</v>
      </c>
      <c r="F7090" s="21">
        <v>44013</v>
      </c>
      <c r="G7090" s="16" t="s">
        <v>5735</v>
      </c>
      <c r="H7090" s="26" t="s">
        <v>69</v>
      </c>
      <c r="M7090" s="26" t="s">
        <v>6649</v>
      </c>
      <c r="O7090" s="16" t="s">
        <v>1171</v>
      </c>
      <c r="P7090" s="26" t="s">
        <v>1062</v>
      </c>
      <c r="T7090" s="23" t="s">
        <v>32</v>
      </c>
      <c r="W7090" s="20" t="s">
        <v>43</v>
      </c>
      <c r="Z7090" s="25">
        <v>0</v>
      </c>
      <c r="AA7090" s="25">
        <v>0</v>
      </c>
      <c r="AB7090" s="25">
        <v>15000</v>
      </c>
      <c r="AC7090" s="25">
        <v>0</v>
      </c>
      <c r="AD7090" s="25">
        <v>0</v>
      </c>
      <c r="AE7090" s="25">
        <v>0</v>
      </c>
      <c r="AF7090" s="25">
        <v>15000</v>
      </c>
      <c r="AG7090" s="25">
        <v>0</v>
      </c>
      <c r="AH7090" s="25">
        <v>15000</v>
      </c>
      <c r="AI7090" s="16" t="s">
        <v>6650</v>
      </c>
    </row>
    <row r="7091" spans="1:35" x14ac:dyDescent="0.25">
      <c r="A7091" s="17">
        <v>130619</v>
      </c>
      <c r="B7091" s="18">
        <v>3</v>
      </c>
      <c r="C7091" s="16" t="s">
        <v>73</v>
      </c>
      <c r="D7091" s="21">
        <v>44013</v>
      </c>
      <c r="E7091" s="16" t="s">
        <v>5735</v>
      </c>
      <c r="F7091" s="21">
        <v>44013</v>
      </c>
      <c r="G7091" s="16" t="s">
        <v>5735</v>
      </c>
      <c r="H7091" s="26" t="s">
        <v>69</v>
      </c>
      <c r="M7091" s="26" t="s">
        <v>6651</v>
      </c>
      <c r="O7091" s="16" t="s">
        <v>1171</v>
      </c>
      <c r="P7091" s="26" t="s">
        <v>1062</v>
      </c>
      <c r="T7091" s="23" t="s">
        <v>32</v>
      </c>
      <c r="W7091" s="20" t="s">
        <v>43</v>
      </c>
      <c r="Z7091" s="25">
        <v>0</v>
      </c>
      <c r="AA7091" s="25">
        <v>0</v>
      </c>
      <c r="AB7091" s="25">
        <v>15000</v>
      </c>
      <c r="AC7091" s="25">
        <v>0</v>
      </c>
      <c r="AD7091" s="25">
        <v>0</v>
      </c>
      <c r="AE7091" s="25">
        <v>0</v>
      </c>
      <c r="AF7091" s="25">
        <v>15000</v>
      </c>
      <c r="AG7091" s="25">
        <v>0</v>
      </c>
      <c r="AH7091" s="25">
        <v>15000</v>
      </c>
      <c r="AI7091" s="16" t="s">
        <v>6652</v>
      </c>
    </row>
    <row r="7092" spans="1:35" x14ac:dyDescent="0.25">
      <c r="A7092" s="17">
        <v>130620</v>
      </c>
      <c r="B7092" s="18">
        <v>3</v>
      </c>
      <c r="C7092" s="16" t="s">
        <v>73</v>
      </c>
      <c r="D7092" s="21">
        <v>44013</v>
      </c>
      <c r="E7092" s="16" t="s">
        <v>5735</v>
      </c>
      <c r="F7092" s="21">
        <v>44013</v>
      </c>
      <c r="G7092" s="16" t="s">
        <v>5735</v>
      </c>
      <c r="H7092" s="26" t="s">
        <v>425</v>
      </c>
      <c r="M7092" s="26" t="s">
        <v>6653</v>
      </c>
      <c r="O7092" s="16" t="s">
        <v>1171</v>
      </c>
      <c r="P7092" s="26" t="s">
        <v>1062</v>
      </c>
      <c r="T7092" s="23" t="s">
        <v>32</v>
      </c>
      <c r="W7092" s="20" t="s">
        <v>43</v>
      </c>
      <c r="Z7092" s="25">
        <v>0</v>
      </c>
      <c r="AA7092" s="25">
        <v>0</v>
      </c>
      <c r="AB7092" s="25">
        <v>15000</v>
      </c>
      <c r="AC7092" s="25">
        <v>0</v>
      </c>
      <c r="AD7092" s="25">
        <v>0</v>
      </c>
      <c r="AE7092" s="25">
        <v>0</v>
      </c>
      <c r="AF7092" s="25">
        <v>15000</v>
      </c>
      <c r="AG7092" s="25">
        <v>0</v>
      </c>
      <c r="AH7092" s="25">
        <v>15000</v>
      </c>
      <c r="AI7092" s="16" t="s">
        <v>6654</v>
      </c>
    </row>
    <row r="7093" spans="1:35" x14ac:dyDescent="0.25">
      <c r="A7093" s="17">
        <v>130621</v>
      </c>
      <c r="B7093" s="18">
        <v>2</v>
      </c>
      <c r="C7093" s="16" t="s">
        <v>73</v>
      </c>
      <c r="D7093" s="21">
        <v>44013</v>
      </c>
      <c r="E7093" s="16" t="s">
        <v>342</v>
      </c>
      <c r="F7093" s="21">
        <v>44279</v>
      </c>
      <c r="G7093" s="16" t="s">
        <v>75</v>
      </c>
      <c r="H7093" s="26" t="s">
        <v>154</v>
      </c>
      <c r="I7093" s="16" t="s">
        <v>464</v>
      </c>
      <c r="J7093" s="20" t="s">
        <v>116</v>
      </c>
      <c r="L7093" s="16" t="s">
        <v>116</v>
      </c>
      <c r="M7093" s="26" t="s">
        <v>6655</v>
      </c>
      <c r="N7093" s="26" t="s">
        <v>3571</v>
      </c>
      <c r="O7093" s="16" t="s">
        <v>632</v>
      </c>
      <c r="P7093" s="26" t="s">
        <v>1723</v>
      </c>
      <c r="T7093" s="22">
        <v>0.04</v>
      </c>
      <c r="W7093" s="20" t="s">
        <v>43</v>
      </c>
      <c r="X7093" s="16" t="s">
        <v>78</v>
      </c>
      <c r="Z7093" s="25">
        <v>40000</v>
      </c>
      <c r="AA7093" s="25">
        <v>0</v>
      </c>
      <c r="AB7093" s="25">
        <v>0</v>
      </c>
      <c r="AC7093" s="25">
        <v>0</v>
      </c>
      <c r="AD7093" s="25">
        <v>40000</v>
      </c>
      <c r="AE7093" s="25">
        <v>0</v>
      </c>
      <c r="AF7093" s="25">
        <v>0</v>
      </c>
      <c r="AG7093" s="25">
        <v>0</v>
      </c>
      <c r="AH7093" s="25">
        <v>40000</v>
      </c>
      <c r="AI7093" s="16" t="s">
        <v>6656</v>
      </c>
    </row>
    <row r="7094" spans="1:35" x14ac:dyDescent="0.25">
      <c r="A7094" s="17">
        <v>130622</v>
      </c>
      <c r="B7094" s="18">
        <v>3</v>
      </c>
      <c r="C7094" s="16" t="s">
        <v>73</v>
      </c>
      <c r="D7094" s="21">
        <v>44013</v>
      </c>
      <c r="E7094" s="16" t="s">
        <v>6355</v>
      </c>
      <c r="F7094" s="21">
        <v>44279</v>
      </c>
      <c r="G7094" s="16" t="s">
        <v>75</v>
      </c>
      <c r="H7094" s="26" t="s">
        <v>173</v>
      </c>
      <c r="M7094" s="26" t="s">
        <v>6657</v>
      </c>
      <c r="O7094" s="16" t="s">
        <v>151</v>
      </c>
      <c r="P7094" s="26" t="s">
        <v>198</v>
      </c>
      <c r="T7094" s="23" t="s">
        <v>32</v>
      </c>
      <c r="W7094" s="20" t="s">
        <v>43</v>
      </c>
      <c r="Z7094" s="25">
        <v>0</v>
      </c>
      <c r="AA7094" s="25">
        <v>0</v>
      </c>
      <c r="AB7094" s="25">
        <v>26030.7</v>
      </c>
      <c r="AC7094" s="25">
        <v>0</v>
      </c>
      <c r="AD7094" s="25">
        <v>0</v>
      </c>
      <c r="AE7094" s="25">
        <v>0</v>
      </c>
      <c r="AF7094" s="25">
        <v>26030.7</v>
      </c>
      <c r="AG7094" s="25">
        <v>0</v>
      </c>
      <c r="AH7094" s="25">
        <v>26030.7</v>
      </c>
      <c r="AI7094" s="16" t="s">
        <v>6658</v>
      </c>
    </row>
    <row r="7095" spans="1:35" x14ac:dyDescent="0.25">
      <c r="A7095" s="17">
        <v>130623</v>
      </c>
      <c r="B7095" s="18">
        <v>2</v>
      </c>
      <c r="C7095" s="16" t="s">
        <v>73</v>
      </c>
      <c r="D7095" s="21">
        <v>44013</v>
      </c>
      <c r="E7095" s="16" t="s">
        <v>1610</v>
      </c>
      <c r="F7095" s="21">
        <v>44013</v>
      </c>
      <c r="G7095" s="16" t="s">
        <v>1610</v>
      </c>
      <c r="H7095" s="26" t="s">
        <v>286</v>
      </c>
      <c r="L7095" s="16" t="s">
        <v>110</v>
      </c>
      <c r="M7095" s="26" t="s">
        <v>6659</v>
      </c>
      <c r="O7095" s="16" t="s">
        <v>1612</v>
      </c>
      <c r="T7095" s="23" t="s">
        <v>32</v>
      </c>
      <c r="W7095" s="20" t="s">
        <v>43</v>
      </c>
      <c r="Z7095" s="25">
        <v>0</v>
      </c>
      <c r="AA7095" s="25">
        <v>0</v>
      </c>
      <c r="AB7095" s="25">
        <v>142558.62</v>
      </c>
      <c r="AC7095" s="25">
        <v>0</v>
      </c>
      <c r="AD7095" s="25">
        <v>0</v>
      </c>
      <c r="AE7095" s="25">
        <v>0</v>
      </c>
      <c r="AF7095" s="25">
        <v>142558.62</v>
      </c>
      <c r="AG7095" s="25">
        <v>0</v>
      </c>
      <c r="AH7095" s="25">
        <v>142558.62</v>
      </c>
      <c r="AI7095" s="16" t="s">
        <v>6660</v>
      </c>
    </row>
    <row r="7096" spans="1:35" x14ac:dyDescent="0.25">
      <c r="A7096" s="17">
        <v>130624</v>
      </c>
      <c r="B7096" s="18">
        <v>3</v>
      </c>
      <c r="C7096" s="16" t="s">
        <v>73</v>
      </c>
      <c r="D7096" s="21">
        <v>44013</v>
      </c>
      <c r="E7096" s="16" t="s">
        <v>6355</v>
      </c>
      <c r="F7096" s="21">
        <v>44279</v>
      </c>
      <c r="G7096" s="16" t="s">
        <v>75</v>
      </c>
      <c r="H7096" s="26" t="s">
        <v>173</v>
      </c>
      <c r="M7096" s="26" t="s">
        <v>6661</v>
      </c>
      <c r="O7096" s="16" t="s">
        <v>151</v>
      </c>
      <c r="P7096" s="26" t="s">
        <v>198</v>
      </c>
      <c r="T7096" s="23" t="s">
        <v>32</v>
      </c>
      <c r="W7096" s="20" t="s">
        <v>43</v>
      </c>
      <c r="Z7096" s="25">
        <v>0</v>
      </c>
      <c r="AA7096" s="25">
        <v>0</v>
      </c>
      <c r="AB7096" s="25">
        <v>341260.65</v>
      </c>
      <c r="AC7096" s="25">
        <v>0</v>
      </c>
      <c r="AD7096" s="25">
        <v>0</v>
      </c>
      <c r="AE7096" s="25">
        <v>0</v>
      </c>
      <c r="AF7096" s="25">
        <v>341260.65</v>
      </c>
      <c r="AG7096" s="25">
        <v>0</v>
      </c>
      <c r="AH7096" s="25">
        <v>341260.65</v>
      </c>
      <c r="AI7096" s="16" t="s">
        <v>6662</v>
      </c>
    </row>
    <row r="7097" spans="1:35" x14ac:dyDescent="0.25">
      <c r="A7097" s="17">
        <v>130625</v>
      </c>
      <c r="B7097" s="18">
        <v>3</v>
      </c>
      <c r="C7097" s="16" t="s">
        <v>73</v>
      </c>
      <c r="D7097" s="21">
        <v>44013</v>
      </c>
      <c r="E7097" s="16" t="s">
        <v>6355</v>
      </c>
      <c r="F7097" s="21">
        <v>44279</v>
      </c>
      <c r="G7097" s="16" t="s">
        <v>75</v>
      </c>
      <c r="H7097" s="26" t="s">
        <v>200</v>
      </c>
      <c r="M7097" s="26" t="s">
        <v>6663</v>
      </c>
      <c r="O7097" s="16" t="s">
        <v>151</v>
      </c>
      <c r="P7097" s="26" t="s">
        <v>198</v>
      </c>
      <c r="T7097" s="23" t="s">
        <v>32</v>
      </c>
      <c r="W7097" s="20" t="s">
        <v>43</v>
      </c>
      <c r="Z7097" s="25">
        <v>0</v>
      </c>
      <c r="AA7097" s="25">
        <v>0</v>
      </c>
      <c r="AB7097" s="25">
        <v>88258.8</v>
      </c>
      <c r="AC7097" s="25">
        <v>0</v>
      </c>
      <c r="AD7097" s="25">
        <v>0</v>
      </c>
      <c r="AE7097" s="25">
        <v>0</v>
      </c>
      <c r="AF7097" s="25">
        <v>88258.8</v>
      </c>
      <c r="AG7097" s="25">
        <v>0</v>
      </c>
      <c r="AH7097" s="25">
        <v>88258.8</v>
      </c>
      <c r="AI7097" s="16" t="s">
        <v>6664</v>
      </c>
    </row>
    <row r="7098" spans="1:35" x14ac:dyDescent="0.25">
      <c r="A7098" s="17">
        <v>130626</v>
      </c>
      <c r="B7098" s="18">
        <v>3</v>
      </c>
      <c r="C7098" s="16" t="s">
        <v>73</v>
      </c>
      <c r="D7098" s="21">
        <v>44013</v>
      </c>
      <c r="E7098" s="16" t="s">
        <v>6355</v>
      </c>
      <c r="F7098" s="21">
        <v>44279</v>
      </c>
      <c r="G7098" s="16" t="s">
        <v>75</v>
      </c>
      <c r="H7098" s="26" t="s">
        <v>334</v>
      </c>
      <c r="M7098" s="26" t="s">
        <v>6665</v>
      </c>
      <c r="O7098" s="16" t="s">
        <v>151</v>
      </c>
      <c r="P7098" s="26" t="s">
        <v>198</v>
      </c>
      <c r="T7098" s="23" t="s">
        <v>32</v>
      </c>
      <c r="W7098" s="20" t="s">
        <v>43</v>
      </c>
      <c r="Z7098" s="25">
        <v>0</v>
      </c>
      <c r="AA7098" s="25">
        <v>0</v>
      </c>
      <c r="AB7098" s="25">
        <v>41118</v>
      </c>
      <c r="AC7098" s="25">
        <v>0</v>
      </c>
      <c r="AD7098" s="25">
        <v>0</v>
      </c>
      <c r="AE7098" s="25">
        <v>0</v>
      </c>
      <c r="AF7098" s="25">
        <v>41118</v>
      </c>
      <c r="AG7098" s="25">
        <v>0</v>
      </c>
      <c r="AH7098" s="25">
        <v>41118</v>
      </c>
      <c r="AI7098" s="16" t="s">
        <v>6666</v>
      </c>
    </row>
    <row r="7099" spans="1:35" x14ac:dyDescent="0.25">
      <c r="A7099" s="17">
        <v>130627</v>
      </c>
      <c r="B7099" s="18">
        <v>3</v>
      </c>
      <c r="C7099" s="16" t="s">
        <v>73</v>
      </c>
      <c r="D7099" s="21">
        <v>44013</v>
      </c>
      <c r="E7099" s="16" t="s">
        <v>1169</v>
      </c>
      <c r="F7099" s="21">
        <v>44013</v>
      </c>
      <c r="G7099" s="16" t="s">
        <v>1169</v>
      </c>
      <c r="H7099" s="26" t="s">
        <v>49</v>
      </c>
      <c r="M7099" s="26" t="s">
        <v>6667</v>
      </c>
      <c r="O7099" s="16" t="s">
        <v>1171</v>
      </c>
      <c r="P7099" s="26" t="s">
        <v>1062</v>
      </c>
      <c r="T7099" s="23" t="s">
        <v>32</v>
      </c>
      <c r="W7099" s="20" t="s">
        <v>43</v>
      </c>
      <c r="Z7099" s="25">
        <v>0</v>
      </c>
      <c r="AA7099" s="25">
        <v>0</v>
      </c>
      <c r="AB7099" s="25">
        <v>15000</v>
      </c>
      <c r="AC7099" s="25">
        <v>0</v>
      </c>
      <c r="AD7099" s="25">
        <v>0</v>
      </c>
      <c r="AE7099" s="25">
        <v>0</v>
      </c>
      <c r="AF7099" s="25">
        <v>15000</v>
      </c>
      <c r="AG7099" s="25">
        <v>0</v>
      </c>
      <c r="AH7099" s="25">
        <v>15000</v>
      </c>
      <c r="AI7099" s="16" t="s">
        <v>6668</v>
      </c>
    </row>
    <row r="7100" spans="1:35" x14ac:dyDescent="0.25">
      <c r="A7100" s="17">
        <v>130628</v>
      </c>
      <c r="B7100" s="18">
        <v>4</v>
      </c>
      <c r="C7100" s="16" t="s">
        <v>73</v>
      </c>
      <c r="D7100" s="21">
        <v>44013</v>
      </c>
      <c r="E7100" s="16" t="s">
        <v>5735</v>
      </c>
      <c r="F7100" s="21">
        <v>44013</v>
      </c>
      <c r="G7100" s="16" t="s">
        <v>5735</v>
      </c>
      <c r="H7100" s="26" t="s">
        <v>349</v>
      </c>
      <c r="M7100" s="26" t="s">
        <v>6669</v>
      </c>
      <c r="O7100" s="16" t="s">
        <v>1171</v>
      </c>
      <c r="P7100" s="26" t="s">
        <v>1062</v>
      </c>
      <c r="T7100" s="23" t="s">
        <v>32</v>
      </c>
      <c r="W7100" s="20" t="s">
        <v>43</v>
      </c>
      <c r="Z7100" s="25">
        <v>0</v>
      </c>
      <c r="AA7100" s="25">
        <v>0</v>
      </c>
      <c r="AB7100" s="25">
        <v>285000</v>
      </c>
      <c r="AC7100" s="25">
        <v>0</v>
      </c>
      <c r="AD7100" s="25">
        <v>0</v>
      </c>
      <c r="AE7100" s="25">
        <v>0</v>
      </c>
      <c r="AF7100" s="25">
        <v>285000</v>
      </c>
      <c r="AG7100" s="25">
        <v>0</v>
      </c>
      <c r="AH7100" s="25">
        <v>285000</v>
      </c>
      <c r="AI7100" s="16" t="s">
        <v>6670</v>
      </c>
    </row>
    <row r="7101" spans="1:35" x14ac:dyDescent="0.25">
      <c r="A7101" s="17">
        <v>130629</v>
      </c>
      <c r="B7101" s="18">
        <v>1</v>
      </c>
      <c r="C7101" s="16" t="s">
        <v>73</v>
      </c>
      <c r="D7101" s="21">
        <v>44013</v>
      </c>
      <c r="E7101" s="16" t="s">
        <v>1169</v>
      </c>
      <c r="F7101" s="21">
        <v>44013</v>
      </c>
      <c r="G7101" s="16" t="s">
        <v>1169</v>
      </c>
      <c r="H7101" s="26" t="s">
        <v>133</v>
      </c>
      <c r="M7101" s="26" t="s">
        <v>6671</v>
      </c>
      <c r="O7101" s="16" t="s">
        <v>1171</v>
      </c>
      <c r="P7101" s="26" t="s">
        <v>1062</v>
      </c>
      <c r="T7101" s="23" t="s">
        <v>32</v>
      </c>
      <c r="W7101" s="20" t="s">
        <v>43</v>
      </c>
      <c r="Z7101" s="25">
        <v>0</v>
      </c>
      <c r="AA7101" s="25">
        <v>0</v>
      </c>
      <c r="AB7101" s="25">
        <v>15000</v>
      </c>
      <c r="AC7101" s="25">
        <v>0</v>
      </c>
      <c r="AD7101" s="25">
        <v>0</v>
      </c>
      <c r="AE7101" s="25">
        <v>0</v>
      </c>
      <c r="AF7101" s="25">
        <v>15000</v>
      </c>
      <c r="AG7101" s="25">
        <v>0</v>
      </c>
      <c r="AH7101" s="25">
        <v>15000</v>
      </c>
      <c r="AI7101" s="16" t="s">
        <v>6672</v>
      </c>
    </row>
    <row r="7102" spans="1:35" x14ac:dyDescent="0.25">
      <c r="A7102" s="17">
        <v>130630</v>
      </c>
      <c r="B7102" s="18">
        <v>1</v>
      </c>
      <c r="C7102" s="16" t="s">
        <v>73</v>
      </c>
      <c r="D7102" s="21">
        <v>44013</v>
      </c>
      <c r="E7102" s="16" t="s">
        <v>1169</v>
      </c>
      <c r="F7102" s="21">
        <v>44013</v>
      </c>
      <c r="G7102" s="16" t="s">
        <v>1169</v>
      </c>
      <c r="H7102" s="26" t="s">
        <v>215</v>
      </c>
      <c r="M7102" s="26" t="s">
        <v>6673</v>
      </c>
      <c r="O7102" s="16" t="s">
        <v>1171</v>
      </c>
      <c r="P7102" s="26" t="s">
        <v>1062</v>
      </c>
      <c r="T7102" s="23" t="s">
        <v>32</v>
      </c>
      <c r="W7102" s="20" t="s">
        <v>43</v>
      </c>
      <c r="Z7102" s="25">
        <v>0</v>
      </c>
      <c r="AA7102" s="25">
        <v>0</v>
      </c>
      <c r="AB7102" s="25">
        <v>15000</v>
      </c>
      <c r="AC7102" s="25">
        <v>0</v>
      </c>
      <c r="AD7102" s="25">
        <v>0</v>
      </c>
      <c r="AE7102" s="25">
        <v>0</v>
      </c>
      <c r="AF7102" s="25">
        <v>15000</v>
      </c>
      <c r="AG7102" s="25">
        <v>0</v>
      </c>
      <c r="AH7102" s="25">
        <v>15000</v>
      </c>
      <c r="AI7102" s="16" t="s">
        <v>6674</v>
      </c>
    </row>
    <row r="7103" spans="1:35" x14ac:dyDescent="0.25">
      <c r="A7103" s="17">
        <v>130631</v>
      </c>
      <c r="B7103" s="18">
        <v>1</v>
      </c>
      <c r="C7103" s="16" t="s">
        <v>73</v>
      </c>
      <c r="D7103" s="21">
        <v>44013</v>
      </c>
      <c r="E7103" s="16" t="s">
        <v>1169</v>
      </c>
      <c r="F7103" s="21">
        <v>44013</v>
      </c>
      <c r="G7103" s="16" t="s">
        <v>1169</v>
      </c>
      <c r="H7103" s="26" t="s">
        <v>232</v>
      </c>
      <c r="M7103" s="26" t="s">
        <v>6675</v>
      </c>
      <c r="O7103" s="16" t="s">
        <v>1171</v>
      </c>
      <c r="P7103" s="26" t="s">
        <v>1062</v>
      </c>
      <c r="T7103" s="23" t="s">
        <v>32</v>
      </c>
      <c r="W7103" s="20" t="s">
        <v>43</v>
      </c>
      <c r="Z7103" s="25">
        <v>0</v>
      </c>
      <c r="AA7103" s="25">
        <v>0</v>
      </c>
      <c r="AB7103" s="25">
        <v>15000</v>
      </c>
      <c r="AC7103" s="25">
        <v>0</v>
      </c>
      <c r="AD7103" s="25">
        <v>0</v>
      </c>
      <c r="AE7103" s="25">
        <v>0</v>
      </c>
      <c r="AF7103" s="25">
        <v>15000</v>
      </c>
      <c r="AG7103" s="25">
        <v>0</v>
      </c>
      <c r="AH7103" s="25">
        <v>15000</v>
      </c>
      <c r="AI7103" s="16" t="s">
        <v>6676</v>
      </c>
    </row>
    <row r="7104" spans="1:35" x14ac:dyDescent="0.25">
      <c r="A7104" s="17">
        <v>130632</v>
      </c>
      <c r="B7104" s="18">
        <v>1</v>
      </c>
      <c r="C7104" s="16" t="s">
        <v>73</v>
      </c>
      <c r="D7104" s="21">
        <v>44018</v>
      </c>
      <c r="E7104" s="16" t="s">
        <v>6355</v>
      </c>
      <c r="F7104" s="21">
        <v>44279</v>
      </c>
      <c r="G7104" s="16" t="s">
        <v>75</v>
      </c>
      <c r="H7104" s="26" t="s">
        <v>158</v>
      </c>
      <c r="M7104" s="26" t="s">
        <v>6677</v>
      </c>
      <c r="O7104" s="16" t="s">
        <v>151</v>
      </c>
      <c r="P7104" s="26" t="s">
        <v>198</v>
      </c>
      <c r="T7104" s="23" t="s">
        <v>32</v>
      </c>
      <c r="W7104" s="20" t="s">
        <v>43</v>
      </c>
      <c r="Z7104" s="25">
        <v>0</v>
      </c>
      <c r="AA7104" s="25">
        <v>0</v>
      </c>
      <c r="AB7104" s="25">
        <v>29145.599999999999</v>
      </c>
      <c r="AC7104" s="25">
        <v>0</v>
      </c>
      <c r="AD7104" s="25">
        <v>0</v>
      </c>
      <c r="AE7104" s="25">
        <v>0</v>
      </c>
      <c r="AF7104" s="25">
        <v>29145.599999999999</v>
      </c>
      <c r="AG7104" s="25">
        <v>0</v>
      </c>
      <c r="AH7104" s="25">
        <v>29145.599999999999</v>
      </c>
      <c r="AI7104" s="16" t="s">
        <v>6678</v>
      </c>
    </row>
    <row r="7105" spans="1:35" x14ac:dyDescent="0.25">
      <c r="A7105" s="17">
        <v>130633</v>
      </c>
      <c r="B7105" s="18">
        <v>2</v>
      </c>
      <c r="C7105" s="16" t="s">
        <v>73</v>
      </c>
      <c r="D7105" s="21">
        <v>44018</v>
      </c>
      <c r="E7105" s="16" t="s">
        <v>1169</v>
      </c>
      <c r="F7105" s="21">
        <v>44018</v>
      </c>
      <c r="G7105" s="16" t="s">
        <v>1169</v>
      </c>
      <c r="H7105" s="26" t="s">
        <v>252</v>
      </c>
      <c r="M7105" s="26" t="s">
        <v>6679</v>
      </c>
      <c r="O7105" s="16" t="s">
        <v>1171</v>
      </c>
      <c r="P7105" s="26" t="s">
        <v>1062</v>
      </c>
      <c r="T7105" s="23" t="s">
        <v>32</v>
      </c>
      <c r="W7105" s="20" t="s">
        <v>43</v>
      </c>
      <c r="Z7105" s="25">
        <v>0</v>
      </c>
      <c r="AA7105" s="25">
        <v>0</v>
      </c>
      <c r="AB7105" s="25">
        <v>15000</v>
      </c>
      <c r="AC7105" s="25">
        <v>0</v>
      </c>
      <c r="AD7105" s="25">
        <v>0</v>
      </c>
      <c r="AE7105" s="25">
        <v>0</v>
      </c>
      <c r="AF7105" s="25">
        <v>15000</v>
      </c>
      <c r="AG7105" s="25">
        <v>0</v>
      </c>
      <c r="AH7105" s="25">
        <v>15000</v>
      </c>
      <c r="AI7105" s="16" t="s">
        <v>6680</v>
      </c>
    </row>
    <row r="7106" spans="1:35" x14ac:dyDescent="0.25">
      <c r="A7106" s="17">
        <v>130634</v>
      </c>
      <c r="B7106" s="18">
        <v>2</v>
      </c>
      <c r="C7106" s="16" t="s">
        <v>73</v>
      </c>
      <c r="D7106" s="21">
        <v>44018</v>
      </c>
      <c r="E7106" s="16" t="s">
        <v>1169</v>
      </c>
      <c r="F7106" s="21">
        <v>44018</v>
      </c>
      <c r="G7106" s="16" t="s">
        <v>1169</v>
      </c>
      <c r="H7106" s="26" t="s">
        <v>264</v>
      </c>
      <c r="M7106" s="26" t="s">
        <v>6681</v>
      </c>
      <c r="O7106" s="16" t="s">
        <v>1171</v>
      </c>
      <c r="P7106" s="26" t="s">
        <v>1062</v>
      </c>
      <c r="T7106" s="23" t="s">
        <v>32</v>
      </c>
      <c r="W7106" s="20" t="s">
        <v>43</v>
      </c>
      <c r="Z7106" s="25">
        <v>0</v>
      </c>
      <c r="AA7106" s="25">
        <v>0</v>
      </c>
      <c r="AB7106" s="25">
        <v>15000</v>
      </c>
      <c r="AC7106" s="25">
        <v>0</v>
      </c>
      <c r="AD7106" s="25">
        <v>0</v>
      </c>
      <c r="AE7106" s="25">
        <v>0</v>
      </c>
      <c r="AF7106" s="25">
        <v>15000</v>
      </c>
      <c r="AG7106" s="25">
        <v>0</v>
      </c>
      <c r="AH7106" s="25">
        <v>15000</v>
      </c>
      <c r="AI7106" s="16" t="s">
        <v>6682</v>
      </c>
    </row>
    <row r="7107" spans="1:35" x14ac:dyDescent="0.25">
      <c r="A7107" s="17">
        <v>130635</v>
      </c>
      <c r="B7107" s="18">
        <v>2</v>
      </c>
      <c r="C7107" s="16" t="s">
        <v>73</v>
      </c>
      <c r="D7107" s="21">
        <v>44018</v>
      </c>
      <c r="E7107" s="16" t="s">
        <v>1169</v>
      </c>
      <c r="F7107" s="21">
        <v>44018</v>
      </c>
      <c r="G7107" s="16" t="s">
        <v>1169</v>
      </c>
      <c r="H7107" s="26" t="s">
        <v>267</v>
      </c>
      <c r="M7107" s="26" t="s">
        <v>6683</v>
      </c>
      <c r="O7107" s="16" t="s">
        <v>1171</v>
      </c>
      <c r="P7107" s="26" t="s">
        <v>1062</v>
      </c>
      <c r="T7107" s="23" t="s">
        <v>32</v>
      </c>
      <c r="W7107" s="20" t="s">
        <v>43</v>
      </c>
      <c r="Z7107" s="25">
        <v>0</v>
      </c>
      <c r="AA7107" s="25">
        <v>0</v>
      </c>
      <c r="AB7107" s="25">
        <v>15000</v>
      </c>
      <c r="AC7107" s="25">
        <v>0</v>
      </c>
      <c r="AD7107" s="25">
        <v>0</v>
      </c>
      <c r="AE7107" s="25">
        <v>0</v>
      </c>
      <c r="AF7107" s="25">
        <v>15000</v>
      </c>
      <c r="AG7107" s="25">
        <v>0</v>
      </c>
      <c r="AH7107" s="25">
        <v>15000</v>
      </c>
      <c r="AI7107" s="16" t="s">
        <v>6684</v>
      </c>
    </row>
    <row r="7108" spans="1:35" x14ac:dyDescent="0.25">
      <c r="A7108" s="17">
        <v>130636</v>
      </c>
      <c r="B7108" s="18">
        <v>2</v>
      </c>
      <c r="C7108" s="16" t="s">
        <v>73</v>
      </c>
      <c r="D7108" s="21">
        <v>44018</v>
      </c>
      <c r="E7108" s="16" t="s">
        <v>1169</v>
      </c>
      <c r="F7108" s="21">
        <v>44018</v>
      </c>
      <c r="G7108" s="16" t="s">
        <v>1169</v>
      </c>
      <c r="H7108" s="26" t="s">
        <v>267</v>
      </c>
      <c r="M7108" s="26" t="s">
        <v>6685</v>
      </c>
      <c r="O7108" s="16" t="s">
        <v>1171</v>
      </c>
      <c r="P7108" s="26" t="s">
        <v>1062</v>
      </c>
      <c r="T7108" s="23" t="s">
        <v>32</v>
      </c>
      <c r="W7108" s="20" t="s">
        <v>43</v>
      </c>
      <c r="Z7108" s="25">
        <v>0</v>
      </c>
      <c r="AA7108" s="25">
        <v>0</v>
      </c>
      <c r="AB7108" s="25">
        <v>15000</v>
      </c>
      <c r="AC7108" s="25">
        <v>0</v>
      </c>
      <c r="AD7108" s="25">
        <v>0</v>
      </c>
      <c r="AE7108" s="25">
        <v>0</v>
      </c>
      <c r="AF7108" s="25">
        <v>15000</v>
      </c>
      <c r="AG7108" s="25">
        <v>0</v>
      </c>
      <c r="AH7108" s="25">
        <v>15000</v>
      </c>
      <c r="AI7108" s="16" t="s">
        <v>6686</v>
      </c>
    </row>
    <row r="7109" spans="1:35" x14ac:dyDescent="0.25">
      <c r="A7109" s="17">
        <v>130637</v>
      </c>
      <c r="B7109" s="18">
        <v>1</v>
      </c>
      <c r="C7109" s="16" t="s">
        <v>73</v>
      </c>
      <c r="D7109" s="21">
        <v>44018</v>
      </c>
      <c r="E7109" s="16" t="s">
        <v>6355</v>
      </c>
      <c r="F7109" s="21">
        <v>44279</v>
      </c>
      <c r="G7109" s="16" t="s">
        <v>75</v>
      </c>
      <c r="H7109" s="26" t="s">
        <v>158</v>
      </c>
      <c r="M7109" s="26" t="s">
        <v>6687</v>
      </c>
      <c r="O7109" s="16" t="s">
        <v>151</v>
      </c>
      <c r="P7109" s="26" t="s">
        <v>198</v>
      </c>
      <c r="T7109" s="23" t="s">
        <v>32</v>
      </c>
      <c r="W7109" s="20" t="s">
        <v>43</v>
      </c>
      <c r="Z7109" s="25">
        <v>0</v>
      </c>
      <c r="AA7109" s="25">
        <v>0</v>
      </c>
      <c r="AB7109" s="25">
        <v>110951.7</v>
      </c>
      <c r="AC7109" s="25">
        <v>0</v>
      </c>
      <c r="AD7109" s="25">
        <v>0</v>
      </c>
      <c r="AE7109" s="25">
        <v>0</v>
      </c>
      <c r="AF7109" s="25">
        <v>110951.7</v>
      </c>
      <c r="AG7109" s="25">
        <v>0</v>
      </c>
      <c r="AH7109" s="25">
        <v>110951.7</v>
      </c>
      <c r="AI7109" s="16" t="s">
        <v>6688</v>
      </c>
    </row>
    <row r="7110" spans="1:35" x14ac:dyDescent="0.25">
      <c r="A7110" s="17">
        <v>130638</v>
      </c>
      <c r="B7110" s="18">
        <v>2</v>
      </c>
      <c r="C7110" s="16" t="s">
        <v>73</v>
      </c>
      <c r="D7110" s="21">
        <v>44019</v>
      </c>
      <c r="E7110" s="16" t="s">
        <v>6355</v>
      </c>
      <c r="F7110" s="21">
        <v>44279</v>
      </c>
      <c r="G7110" s="16" t="s">
        <v>75</v>
      </c>
      <c r="H7110" s="26" t="s">
        <v>286</v>
      </c>
      <c r="M7110" s="26" t="s">
        <v>6689</v>
      </c>
      <c r="O7110" s="16" t="s">
        <v>151</v>
      </c>
      <c r="P7110" s="26" t="s">
        <v>198</v>
      </c>
      <c r="T7110" s="23" t="s">
        <v>32</v>
      </c>
      <c r="W7110" s="20" t="s">
        <v>43</v>
      </c>
      <c r="Z7110" s="25">
        <v>0</v>
      </c>
      <c r="AA7110" s="25">
        <v>0</v>
      </c>
      <c r="AB7110" s="25">
        <v>424275.3</v>
      </c>
      <c r="AC7110" s="25">
        <v>0</v>
      </c>
      <c r="AD7110" s="25">
        <v>0</v>
      </c>
      <c r="AE7110" s="25">
        <v>0</v>
      </c>
      <c r="AF7110" s="25">
        <v>424275.3</v>
      </c>
      <c r="AG7110" s="25">
        <v>0</v>
      </c>
      <c r="AH7110" s="25">
        <v>424275.3</v>
      </c>
      <c r="AI7110" s="16" t="s">
        <v>6690</v>
      </c>
    </row>
    <row r="7111" spans="1:35" x14ac:dyDescent="0.25">
      <c r="A7111" s="17">
        <v>130639</v>
      </c>
      <c r="B7111" s="18">
        <v>4</v>
      </c>
      <c r="C7111" s="16" t="s">
        <v>73</v>
      </c>
      <c r="D7111" s="21">
        <v>44019</v>
      </c>
      <c r="E7111" s="16" t="s">
        <v>5735</v>
      </c>
      <c r="F7111" s="21">
        <v>44019</v>
      </c>
      <c r="G7111" s="16" t="s">
        <v>5735</v>
      </c>
      <c r="H7111" s="26" t="s">
        <v>564</v>
      </c>
      <c r="M7111" s="26" t="s">
        <v>6691</v>
      </c>
      <c r="O7111" s="16" t="s">
        <v>1171</v>
      </c>
      <c r="P7111" s="26" t="s">
        <v>1062</v>
      </c>
      <c r="T7111" s="23" t="s">
        <v>32</v>
      </c>
      <c r="W7111" s="20" t="s">
        <v>43</v>
      </c>
      <c r="Z7111" s="25">
        <v>0</v>
      </c>
      <c r="AA7111" s="25">
        <v>0</v>
      </c>
      <c r="AB7111" s="25">
        <v>30000</v>
      </c>
      <c r="AC7111" s="25">
        <v>0</v>
      </c>
      <c r="AD7111" s="25">
        <v>0</v>
      </c>
      <c r="AE7111" s="25">
        <v>0</v>
      </c>
      <c r="AF7111" s="25">
        <v>30000</v>
      </c>
      <c r="AG7111" s="25">
        <v>0</v>
      </c>
      <c r="AH7111" s="25">
        <v>30000</v>
      </c>
      <c r="AI7111" s="16" t="s">
        <v>6692</v>
      </c>
    </row>
    <row r="7112" spans="1:35" x14ac:dyDescent="0.25">
      <c r="A7112" s="17">
        <v>130640</v>
      </c>
      <c r="B7112" s="18">
        <v>4</v>
      </c>
      <c r="C7112" s="16" t="s">
        <v>73</v>
      </c>
      <c r="D7112" s="21">
        <v>44019</v>
      </c>
      <c r="E7112" s="16" t="s">
        <v>5735</v>
      </c>
      <c r="F7112" s="21">
        <v>44019</v>
      </c>
      <c r="G7112" s="16" t="s">
        <v>5735</v>
      </c>
      <c r="H7112" s="26" t="s">
        <v>301</v>
      </c>
      <c r="M7112" s="26" t="s">
        <v>6693</v>
      </c>
      <c r="O7112" s="16" t="s">
        <v>1171</v>
      </c>
      <c r="P7112" s="26" t="s">
        <v>1062</v>
      </c>
      <c r="T7112" s="23" t="s">
        <v>32</v>
      </c>
      <c r="W7112" s="20" t="s">
        <v>43</v>
      </c>
      <c r="Z7112" s="25">
        <v>0</v>
      </c>
      <c r="AA7112" s="25">
        <v>0</v>
      </c>
      <c r="AB7112" s="25">
        <v>30000</v>
      </c>
      <c r="AC7112" s="25">
        <v>0</v>
      </c>
      <c r="AD7112" s="25">
        <v>0</v>
      </c>
      <c r="AE7112" s="25">
        <v>0</v>
      </c>
      <c r="AF7112" s="25">
        <v>30000</v>
      </c>
      <c r="AG7112" s="25">
        <v>0</v>
      </c>
      <c r="AH7112" s="25">
        <v>30000</v>
      </c>
      <c r="AI7112" s="16" t="s">
        <v>6694</v>
      </c>
    </row>
    <row r="7113" spans="1:35" x14ac:dyDescent="0.25">
      <c r="A7113" s="17">
        <v>130641</v>
      </c>
      <c r="B7113" s="18">
        <v>1</v>
      </c>
      <c r="C7113" s="16" t="s">
        <v>73</v>
      </c>
      <c r="D7113" s="21">
        <v>44019</v>
      </c>
      <c r="E7113" s="16" t="s">
        <v>1169</v>
      </c>
      <c r="F7113" s="21">
        <v>44019</v>
      </c>
      <c r="G7113" s="16" t="s">
        <v>1169</v>
      </c>
      <c r="H7113" s="26" t="s">
        <v>146</v>
      </c>
      <c r="M7113" s="26" t="s">
        <v>6695</v>
      </c>
      <c r="O7113" s="16" t="s">
        <v>1171</v>
      </c>
      <c r="P7113" s="26" t="s">
        <v>1062</v>
      </c>
      <c r="T7113" s="23" t="s">
        <v>32</v>
      </c>
      <c r="W7113" s="20" t="s">
        <v>43</v>
      </c>
      <c r="Z7113" s="25">
        <v>0</v>
      </c>
      <c r="AA7113" s="25">
        <v>0</v>
      </c>
      <c r="AB7113" s="25">
        <v>15000</v>
      </c>
      <c r="AC7113" s="25">
        <v>0</v>
      </c>
      <c r="AD7113" s="25">
        <v>0</v>
      </c>
      <c r="AE7113" s="25">
        <v>0</v>
      </c>
      <c r="AF7113" s="25">
        <v>15000</v>
      </c>
      <c r="AG7113" s="25">
        <v>0</v>
      </c>
      <c r="AH7113" s="25">
        <v>15000</v>
      </c>
      <c r="AI7113" s="16" t="s">
        <v>6696</v>
      </c>
    </row>
    <row r="7114" spans="1:35" x14ac:dyDescent="0.25">
      <c r="A7114" s="17">
        <v>130642</v>
      </c>
      <c r="B7114" s="18">
        <v>1</v>
      </c>
      <c r="C7114" s="16" t="s">
        <v>73</v>
      </c>
      <c r="D7114" s="21">
        <v>44019</v>
      </c>
      <c r="E7114" s="16" t="s">
        <v>1169</v>
      </c>
      <c r="F7114" s="21">
        <v>44019</v>
      </c>
      <c r="G7114" s="16" t="s">
        <v>1169</v>
      </c>
      <c r="H7114" s="26" t="s">
        <v>283</v>
      </c>
      <c r="M7114" s="26" t="s">
        <v>6697</v>
      </c>
      <c r="O7114" s="16" t="s">
        <v>1171</v>
      </c>
      <c r="P7114" s="26" t="s">
        <v>1062</v>
      </c>
      <c r="T7114" s="23" t="s">
        <v>32</v>
      </c>
      <c r="W7114" s="20" t="s">
        <v>43</v>
      </c>
      <c r="Z7114" s="25">
        <v>0</v>
      </c>
      <c r="AA7114" s="25">
        <v>0</v>
      </c>
      <c r="AB7114" s="25">
        <v>15000</v>
      </c>
      <c r="AC7114" s="25">
        <v>0</v>
      </c>
      <c r="AD7114" s="25">
        <v>0</v>
      </c>
      <c r="AE7114" s="25">
        <v>0</v>
      </c>
      <c r="AF7114" s="25">
        <v>15000</v>
      </c>
      <c r="AG7114" s="25">
        <v>0</v>
      </c>
      <c r="AH7114" s="25">
        <v>15000</v>
      </c>
      <c r="AI7114" s="16" t="s">
        <v>6698</v>
      </c>
    </row>
    <row r="7115" spans="1:35" x14ac:dyDescent="0.25">
      <c r="A7115" s="17">
        <v>130643</v>
      </c>
      <c r="B7115" s="18">
        <v>1</v>
      </c>
      <c r="C7115" s="16" t="s">
        <v>73</v>
      </c>
      <c r="D7115" s="21">
        <v>44019</v>
      </c>
      <c r="E7115" s="16" t="s">
        <v>6215</v>
      </c>
      <c r="F7115" s="21">
        <v>44019</v>
      </c>
      <c r="G7115" s="16" t="s">
        <v>6215</v>
      </c>
      <c r="H7115" s="26" t="s">
        <v>317</v>
      </c>
      <c r="M7115" s="26" t="s">
        <v>6699</v>
      </c>
      <c r="O7115" s="16" t="s">
        <v>1171</v>
      </c>
      <c r="P7115" s="26" t="s">
        <v>1062</v>
      </c>
      <c r="T7115" s="23" t="s">
        <v>32</v>
      </c>
      <c r="W7115" s="20" t="s">
        <v>43</v>
      </c>
      <c r="Z7115" s="25">
        <v>0</v>
      </c>
      <c r="AA7115" s="25">
        <v>0</v>
      </c>
      <c r="AB7115" s="25">
        <v>200000</v>
      </c>
      <c r="AC7115" s="25">
        <v>0</v>
      </c>
      <c r="AD7115" s="25">
        <v>0</v>
      </c>
      <c r="AE7115" s="25">
        <v>0</v>
      </c>
      <c r="AF7115" s="25">
        <v>200000</v>
      </c>
      <c r="AG7115" s="25">
        <v>0</v>
      </c>
      <c r="AH7115" s="25">
        <v>200000</v>
      </c>
      <c r="AI7115" s="16" t="s">
        <v>6700</v>
      </c>
    </row>
    <row r="7116" spans="1:35" x14ac:dyDescent="0.25">
      <c r="A7116" s="17">
        <v>130644</v>
      </c>
      <c r="B7116" s="18">
        <v>1</v>
      </c>
      <c r="C7116" s="16" t="s">
        <v>73</v>
      </c>
      <c r="D7116" s="21">
        <v>44019</v>
      </c>
      <c r="E7116" s="16" t="s">
        <v>1169</v>
      </c>
      <c r="F7116" s="21">
        <v>44019</v>
      </c>
      <c r="G7116" s="16" t="s">
        <v>1169</v>
      </c>
      <c r="H7116" s="26" t="s">
        <v>643</v>
      </c>
      <c r="M7116" s="26" t="s">
        <v>6701</v>
      </c>
      <c r="O7116" s="16" t="s">
        <v>1171</v>
      </c>
      <c r="P7116" s="26" t="s">
        <v>1062</v>
      </c>
      <c r="T7116" s="23" t="s">
        <v>32</v>
      </c>
      <c r="W7116" s="20" t="s">
        <v>43</v>
      </c>
      <c r="Z7116" s="25">
        <v>0</v>
      </c>
      <c r="AA7116" s="25">
        <v>0</v>
      </c>
      <c r="AB7116" s="25">
        <v>15000</v>
      </c>
      <c r="AC7116" s="25">
        <v>0</v>
      </c>
      <c r="AD7116" s="25">
        <v>0</v>
      </c>
      <c r="AE7116" s="25">
        <v>0</v>
      </c>
      <c r="AF7116" s="25">
        <v>15000</v>
      </c>
      <c r="AG7116" s="25">
        <v>0</v>
      </c>
      <c r="AH7116" s="25">
        <v>15000</v>
      </c>
      <c r="AI7116" s="16" t="s">
        <v>6702</v>
      </c>
    </row>
    <row r="7117" spans="1:35" x14ac:dyDescent="0.25">
      <c r="A7117" s="17">
        <v>130645</v>
      </c>
      <c r="B7117" s="18">
        <v>2</v>
      </c>
      <c r="C7117" s="16" t="s">
        <v>73</v>
      </c>
      <c r="D7117" s="21">
        <v>44019</v>
      </c>
      <c r="E7117" s="16" t="s">
        <v>1169</v>
      </c>
      <c r="F7117" s="21">
        <v>44019</v>
      </c>
      <c r="G7117" s="16" t="s">
        <v>1169</v>
      </c>
      <c r="H7117" s="26" t="s">
        <v>312</v>
      </c>
      <c r="M7117" s="26" t="s">
        <v>6703</v>
      </c>
      <c r="O7117" s="16" t="s">
        <v>1171</v>
      </c>
      <c r="P7117" s="26" t="s">
        <v>1062</v>
      </c>
      <c r="T7117" s="23" t="s">
        <v>32</v>
      </c>
      <c r="W7117" s="20" t="s">
        <v>43</v>
      </c>
      <c r="Z7117" s="25">
        <v>0</v>
      </c>
      <c r="AA7117" s="25">
        <v>0</v>
      </c>
      <c r="AB7117" s="25">
        <v>15000</v>
      </c>
      <c r="AC7117" s="25">
        <v>0</v>
      </c>
      <c r="AD7117" s="25">
        <v>0</v>
      </c>
      <c r="AE7117" s="25">
        <v>0</v>
      </c>
      <c r="AF7117" s="25">
        <v>15000</v>
      </c>
      <c r="AG7117" s="25">
        <v>0</v>
      </c>
      <c r="AH7117" s="25">
        <v>15000</v>
      </c>
      <c r="AI7117" s="16" t="s">
        <v>6704</v>
      </c>
    </row>
    <row r="7118" spans="1:35" x14ac:dyDescent="0.25">
      <c r="A7118" s="17">
        <v>130646</v>
      </c>
      <c r="B7118" s="18">
        <v>1</v>
      </c>
      <c r="C7118" s="16" t="s">
        <v>73</v>
      </c>
      <c r="D7118" s="21">
        <v>44019</v>
      </c>
      <c r="E7118" s="16" t="s">
        <v>1169</v>
      </c>
      <c r="F7118" s="21">
        <v>44019</v>
      </c>
      <c r="G7118" s="16" t="s">
        <v>1169</v>
      </c>
      <c r="H7118" s="26" t="s">
        <v>317</v>
      </c>
      <c r="M7118" s="26" t="s">
        <v>6705</v>
      </c>
      <c r="O7118" s="16" t="s">
        <v>1171</v>
      </c>
      <c r="P7118" s="26" t="s">
        <v>1062</v>
      </c>
      <c r="T7118" s="23" t="s">
        <v>32</v>
      </c>
      <c r="W7118" s="20" t="s">
        <v>43</v>
      </c>
      <c r="Z7118" s="25">
        <v>0</v>
      </c>
      <c r="AA7118" s="25">
        <v>0</v>
      </c>
      <c r="AB7118" s="25">
        <v>15000</v>
      </c>
      <c r="AC7118" s="25">
        <v>0</v>
      </c>
      <c r="AD7118" s="25">
        <v>0</v>
      </c>
      <c r="AE7118" s="25">
        <v>0</v>
      </c>
      <c r="AF7118" s="25">
        <v>15000</v>
      </c>
      <c r="AG7118" s="25">
        <v>0</v>
      </c>
      <c r="AH7118" s="25">
        <v>15000</v>
      </c>
      <c r="AI7118" s="16" t="s">
        <v>6706</v>
      </c>
    </row>
    <row r="7119" spans="1:35" x14ac:dyDescent="0.25">
      <c r="A7119" s="17">
        <v>130647</v>
      </c>
      <c r="B7119" s="18">
        <v>3</v>
      </c>
      <c r="C7119" s="16" t="s">
        <v>73</v>
      </c>
      <c r="D7119" s="21">
        <v>44019</v>
      </c>
      <c r="E7119" s="16" t="s">
        <v>1169</v>
      </c>
      <c r="F7119" s="21">
        <v>44019</v>
      </c>
      <c r="G7119" s="16" t="s">
        <v>1169</v>
      </c>
      <c r="H7119" s="26" t="s">
        <v>346</v>
      </c>
      <c r="M7119" s="26" t="s">
        <v>6707</v>
      </c>
      <c r="O7119" s="16" t="s">
        <v>1171</v>
      </c>
      <c r="P7119" s="26" t="s">
        <v>1062</v>
      </c>
      <c r="T7119" s="23" t="s">
        <v>32</v>
      </c>
      <c r="W7119" s="20" t="s">
        <v>43</v>
      </c>
      <c r="Z7119" s="25">
        <v>0</v>
      </c>
      <c r="AA7119" s="25">
        <v>0</v>
      </c>
      <c r="AB7119" s="25">
        <v>15000</v>
      </c>
      <c r="AC7119" s="25">
        <v>0</v>
      </c>
      <c r="AD7119" s="25">
        <v>0</v>
      </c>
      <c r="AE7119" s="25">
        <v>0</v>
      </c>
      <c r="AF7119" s="25">
        <v>15000</v>
      </c>
      <c r="AG7119" s="25">
        <v>0</v>
      </c>
      <c r="AH7119" s="25">
        <v>15000</v>
      </c>
      <c r="AI7119" s="16" t="s">
        <v>6708</v>
      </c>
    </row>
    <row r="7120" spans="1:35" x14ac:dyDescent="0.25">
      <c r="A7120" s="17">
        <v>130648</v>
      </c>
      <c r="B7120" s="18">
        <v>2</v>
      </c>
      <c r="C7120" s="16" t="s">
        <v>73</v>
      </c>
      <c r="D7120" s="21">
        <v>44019</v>
      </c>
      <c r="E7120" s="16" t="s">
        <v>1169</v>
      </c>
      <c r="F7120" s="21">
        <v>44019</v>
      </c>
      <c r="G7120" s="16" t="s">
        <v>1169</v>
      </c>
      <c r="H7120" s="26" t="s">
        <v>371</v>
      </c>
      <c r="M7120" s="26" t="s">
        <v>6709</v>
      </c>
      <c r="O7120" s="16" t="s">
        <v>1171</v>
      </c>
      <c r="P7120" s="26" t="s">
        <v>1062</v>
      </c>
      <c r="T7120" s="23" t="s">
        <v>32</v>
      </c>
      <c r="W7120" s="20" t="s">
        <v>43</v>
      </c>
      <c r="Z7120" s="25">
        <v>0</v>
      </c>
      <c r="AA7120" s="25">
        <v>0</v>
      </c>
      <c r="AB7120" s="25">
        <v>15000</v>
      </c>
      <c r="AC7120" s="25">
        <v>0</v>
      </c>
      <c r="AD7120" s="25">
        <v>0</v>
      </c>
      <c r="AE7120" s="25">
        <v>0</v>
      </c>
      <c r="AF7120" s="25">
        <v>15000</v>
      </c>
      <c r="AG7120" s="25">
        <v>0</v>
      </c>
      <c r="AH7120" s="25">
        <v>15000</v>
      </c>
      <c r="AI7120" s="16" t="s">
        <v>6710</v>
      </c>
    </row>
    <row r="7121" spans="1:35" x14ac:dyDescent="0.25">
      <c r="A7121" s="17">
        <v>130649</v>
      </c>
      <c r="B7121" s="18">
        <v>3</v>
      </c>
      <c r="C7121" s="16" t="s">
        <v>73</v>
      </c>
      <c r="D7121" s="21">
        <v>44019</v>
      </c>
      <c r="E7121" s="16" t="s">
        <v>1169</v>
      </c>
      <c r="F7121" s="21">
        <v>44019</v>
      </c>
      <c r="G7121" s="16" t="s">
        <v>1169</v>
      </c>
      <c r="H7121" s="26" t="s">
        <v>173</v>
      </c>
      <c r="M7121" s="26" t="s">
        <v>6711</v>
      </c>
      <c r="O7121" s="16" t="s">
        <v>1171</v>
      </c>
      <c r="P7121" s="26" t="s">
        <v>1062</v>
      </c>
      <c r="T7121" s="23" t="s">
        <v>32</v>
      </c>
      <c r="W7121" s="20" t="s">
        <v>43</v>
      </c>
      <c r="Z7121" s="25">
        <v>0</v>
      </c>
      <c r="AA7121" s="25">
        <v>0</v>
      </c>
      <c r="AB7121" s="25">
        <v>15000</v>
      </c>
      <c r="AC7121" s="25">
        <v>0</v>
      </c>
      <c r="AD7121" s="25">
        <v>0</v>
      </c>
      <c r="AE7121" s="25">
        <v>0</v>
      </c>
      <c r="AF7121" s="25">
        <v>15000</v>
      </c>
      <c r="AG7121" s="25">
        <v>0</v>
      </c>
      <c r="AH7121" s="25">
        <v>15000</v>
      </c>
      <c r="AI7121" s="16" t="s">
        <v>6712</v>
      </c>
    </row>
    <row r="7122" spans="1:35" x14ac:dyDescent="0.25">
      <c r="A7122" s="17">
        <v>130650</v>
      </c>
      <c r="B7122" s="18">
        <v>2</v>
      </c>
      <c r="C7122" s="16" t="s">
        <v>73</v>
      </c>
      <c r="D7122" s="21">
        <v>44019</v>
      </c>
      <c r="E7122" s="16" t="s">
        <v>2262</v>
      </c>
      <c r="F7122" s="21">
        <v>44019</v>
      </c>
      <c r="G7122" s="16" t="s">
        <v>2262</v>
      </c>
      <c r="H7122" s="26" t="s">
        <v>383</v>
      </c>
      <c r="M7122" s="26" t="s">
        <v>6713</v>
      </c>
      <c r="O7122" s="16" t="s">
        <v>1171</v>
      </c>
      <c r="P7122" s="26" t="s">
        <v>1062</v>
      </c>
      <c r="T7122" s="23" t="s">
        <v>32</v>
      </c>
      <c r="W7122" s="20" t="s">
        <v>43</v>
      </c>
      <c r="Z7122" s="25">
        <v>0</v>
      </c>
      <c r="AA7122" s="25">
        <v>0</v>
      </c>
      <c r="AB7122" s="25">
        <v>20000</v>
      </c>
      <c r="AC7122" s="25">
        <v>0</v>
      </c>
      <c r="AD7122" s="25">
        <v>0</v>
      </c>
      <c r="AE7122" s="25">
        <v>0</v>
      </c>
      <c r="AF7122" s="25">
        <v>20000</v>
      </c>
      <c r="AG7122" s="25">
        <v>0</v>
      </c>
      <c r="AH7122" s="25">
        <v>20000</v>
      </c>
      <c r="AI7122" s="16" t="s">
        <v>6714</v>
      </c>
    </row>
    <row r="7123" spans="1:35" x14ac:dyDescent="0.25">
      <c r="A7123" s="17">
        <v>130651</v>
      </c>
      <c r="B7123" s="18">
        <v>3</v>
      </c>
      <c r="C7123" s="16" t="s">
        <v>73</v>
      </c>
      <c r="D7123" s="21">
        <v>44019</v>
      </c>
      <c r="E7123" s="16" t="s">
        <v>2262</v>
      </c>
      <c r="F7123" s="21">
        <v>44019</v>
      </c>
      <c r="G7123" s="16" t="s">
        <v>2262</v>
      </c>
      <c r="H7123" s="26" t="s">
        <v>334</v>
      </c>
      <c r="M7123" s="26" t="s">
        <v>6715</v>
      </c>
      <c r="O7123" s="16" t="s">
        <v>1171</v>
      </c>
      <c r="P7123" s="26" t="s">
        <v>1062</v>
      </c>
      <c r="T7123" s="23" t="s">
        <v>32</v>
      </c>
      <c r="W7123" s="20" t="s">
        <v>43</v>
      </c>
      <c r="Z7123" s="25">
        <v>0</v>
      </c>
      <c r="AA7123" s="25">
        <v>0</v>
      </c>
      <c r="AB7123" s="25">
        <v>30000</v>
      </c>
      <c r="AC7123" s="25">
        <v>0</v>
      </c>
      <c r="AD7123" s="25">
        <v>0</v>
      </c>
      <c r="AE7123" s="25">
        <v>0</v>
      </c>
      <c r="AF7123" s="25">
        <v>30000</v>
      </c>
      <c r="AG7123" s="25">
        <v>0</v>
      </c>
      <c r="AH7123" s="25">
        <v>30000</v>
      </c>
      <c r="AI7123" s="16" t="s">
        <v>6716</v>
      </c>
    </row>
    <row r="7124" spans="1:35" x14ac:dyDescent="0.25">
      <c r="A7124" s="17">
        <v>130652</v>
      </c>
      <c r="B7124" s="18">
        <v>2</v>
      </c>
      <c r="C7124" s="16" t="s">
        <v>73</v>
      </c>
      <c r="D7124" s="21">
        <v>44019</v>
      </c>
      <c r="E7124" s="16" t="s">
        <v>2262</v>
      </c>
      <c r="F7124" s="21">
        <v>44019</v>
      </c>
      <c r="G7124" s="16" t="s">
        <v>2262</v>
      </c>
      <c r="H7124" s="26" t="s">
        <v>162</v>
      </c>
      <c r="M7124" s="26" t="s">
        <v>6717</v>
      </c>
      <c r="O7124" s="16" t="s">
        <v>1171</v>
      </c>
      <c r="P7124" s="26" t="s">
        <v>1062</v>
      </c>
      <c r="T7124" s="23" t="s">
        <v>32</v>
      </c>
      <c r="W7124" s="20" t="s">
        <v>43</v>
      </c>
      <c r="Z7124" s="25">
        <v>0</v>
      </c>
      <c r="AA7124" s="25">
        <v>0</v>
      </c>
      <c r="AB7124" s="25">
        <v>30000</v>
      </c>
      <c r="AC7124" s="25">
        <v>0</v>
      </c>
      <c r="AD7124" s="25">
        <v>0</v>
      </c>
      <c r="AE7124" s="25">
        <v>0</v>
      </c>
      <c r="AF7124" s="25">
        <v>30000</v>
      </c>
      <c r="AG7124" s="25">
        <v>0</v>
      </c>
      <c r="AH7124" s="25">
        <v>30000</v>
      </c>
      <c r="AI7124" s="16" t="s">
        <v>6718</v>
      </c>
    </row>
    <row r="7125" spans="1:35" x14ac:dyDescent="0.25">
      <c r="A7125" s="17">
        <v>130653</v>
      </c>
      <c r="B7125" s="18">
        <v>1</v>
      </c>
      <c r="C7125" s="16" t="s">
        <v>73</v>
      </c>
      <c r="D7125" s="21">
        <v>44019</v>
      </c>
      <c r="E7125" s="16" t="s">
        <v>2262</v>
      </c>
      <c r="F7125" s="21">
        <v>44019</v>
      </c>
      <c r="G7125" s="16" t="s">
        <v>2262</v>
      </c>
      <c r="H7125" s="26" t="s">
        <v>386</v>
      </c>
      <c r="M7125" s="26" t="s">
        <v>6719</v>
      </c>
      <c r="O7125" s="16" t="s">
        <v>1171</v>
      </c>
      <c r="P7125" s="26" t="s">
        <v>1062</v>
      </c>
      <c r="T7125" s="23" t="s">
        <v>32</v>
      </c>
      <c r="W7125" s="20" t="s">
        <v>43</v>
      </c>
      <c r="Z7125" s="25">
        <v>0</v>
      </c>
      <c r="AA7125" s="25">
        <v>0</v>
      </c>
      <c r="AB7125" s="25">
        <v>30000</v>
      </c>
      <c r="AC7125" s="25">
        <v>0</v>
      </c>
      <c r="AD7125" s="25">
        <v>0</v>
      </c>
      <c r="AE7125" s="25">
        <v>0</v>
      </c>
      <c r="AF7125" s="25">
        <v>30000</v>
      </c>
      <c r="AG7125" s="25">
        <v>0</v>
      </c>
      <c r="AH7125" s="25">
        <v>30000</v>
      </c>
      <c r="AI7125" s="16" t="s">
        <v>6720</v>
      </c>
    </row>
    <row r="7126" spans="1:35" x14ac:dyDescent="0.25">
      <c r="A7126" s="17">
        <v>130654</v>
      </c>
      <c r="B7126" s="18">
        <v>3</v>
      </c>
      <c r="C7126" s="16" t="s">
        <v>73</v>
      </c>
      <c r="D7126" s="21">
        <v>44019</v>
      </c>
      <c r="E7126" s="16" t="s">
        <v>1169</v>
      </c>
      <c r="F7126" s="21">
        <v>44019</v>
      </c>
      <c r="G7126" s="16" t="s">
        <v>1169</v>
      </c>
      <c r="H7126" s="26" t="s">
        <v>173</v>
      </c>
      <c r="M7126" s="26" t="s">
        <v>6721</v>
      </c>
      <c r="O7126" s="16" t="s">
        <v>1171</v>
      </c>
      <c r="P7126" s="26" t="s">
        <v>1062</v>
      </c>
      <c r="T7126" s="23" t="s">
        <v>32</v>
      </c>
      <c r="W7126" s="20" t="s">
        <v>43</v>
      </c>
      <c r="Z7126" s="25">
        <v>0</v>
      </c>
      <c r="AA7126" s="25">
        <v>0</v>
      </c>
      <c r="AB7126" s="25">
        <v>25000</v>
      </c>
      <c r="AC7126" s="25">
        <v>0</v>
      </c>
      <c r="AD7126" s="25">
        <v>0</v>
      </c>
      <c r="AE7126" s="25">
        <v>0</v>
      </c>
      <c r="AF7126" s="25">
        <v>25000</v>
      </c>
      <c r="AG7126" s="25">
        <v>0</v>
      </c>
      <c r="AH7126" s="25">
        <v>25000</v>
      </c>
      <c r="AI7126" s="16" t="s">
        <v>6722</v>
      </c>
    </row>
    <row r="7127" spans="1:35" x14ac:dyDescent="0.25">
      <c r="A7127" s="17">
        <v>130655</v>
      </c>
      <c r="B7127" s="18">
        <v>1</v>
      </c>
      <c r="C7127" s="16" t="s">
        <v>73</v>
      </c>
      <c r="D7127" s="21">
        <v>44019</v>
      </c>
      <c r="E7127" s="16" t="s">
        <v>1169</v>
      </c>
      <c r="F7127" s="21">
        <v>44019</v>
      </c>
      <c r="G7127" s="16" t="s">
        <v>1169</v>
      </c>
      <c r="H7127" s="26" t="s">
        <v>394</v>
      </c>
      <c r="M7127" s="26" t="s">
        <v>6723</v>
      </c>
      <c r="O7127" s="16" t="s">
        <v>1171</v>
      </c>
      <c r="P7127" s="26" t="s">
        <v>1062</v>
      </c>
      <c r="T7127" s="23" t="s">
        <v>32</v>
      </c>
      <c r="W7127" s="20" t="s">
        <v>43</v>
      </c>
      <c r="Z7127" s="25">
        <v>0</v>
      </c>
      <c r="AA7127" s="25">
        <v>0</v>
      </c>
      <c r="AB7127" s="25">
        <v>15000</v>
      </c>
      <c r="AC7127" s="25">
        <v>0</v>
      </c>
      <c r="AD7127" s="25">
        <v>0</v>
      </c>
      <c r="AE7127" s="25">
        <v>0</v>
      </c>
      <c r="AF7127" s="25">
        <v>15000</v>
      </c>
      <c r="AG7127" s="25">
        <v>0</v>
      </c>
      <c r="AH7127" s="25">
        <v>15000</v>
      </c>
      <c r="AI7127" s="16" t="s">
        <v>6724</v>
      </c>
    </row>
    <row r="7128" spans="1:35" x14ac:dyDescent="0.25">
      <c r="A7128" s="17">
        <v>130656</v>
      </c>
      <c r="B7128" s="18">
        <v>1</v>
      </c>
      <c r="C7128" s="16" t="s">
        <v>73</v>
      </c>
      <c r="D7128" s="21">
        <v>44019</v>
      </c>
      <c r="E7128" s="16" t="s">
        <v>1169</v>
      </c>
      <c r="F7128" s="21">
        <v>44019</v>
      </c>
      <c r="G7128" s="16" t="s">
        <v>1169</v>
      </c>
      <c r="H7128" s="26" t="s">
        <v>400</v>
      </c>
      <c r="M7128" s="26" t="s">
        <v>6725</v>
      </c>
      <c r="O7128" s="16" t="s">
        <v>1171</v>
      </c>
      <c r="P7128" s="26" t="s">
        <v>1062</v>
      </c>
      <c r="T7128" s="23" t="s">
        <v>32</v>
      </c>
      <c r="W7128" s="20" t="s">
        <v>43</v>
      </c>
      <c r="Z7128" s="25">
        <v>0</v>
      </c>
      <c r="AA7128" s="25">
        <v>0</v>
      </c>
      <c r="AB7128" s="25">
        <v>15000</v>
      </c>
      <c r="AC7128" s="25">
        <v>0</v>
      </c>
      <c r="AD7128" s="25">
        <v>0</v>
      </c>
      <c r="AE7128" s="25">
        <v>0</v>
      </c>
      <c r="AF7128" s="25">
        <v>15000</v>
      </c>
      <c r="AG7128" s="25">
        <v>0</v>
      </c>
      <c r="AH7128" s="25">
        <v>15000</v>
      </c>
      <c r="AI7128" s="16" t="s">
        <v>6726</v>
      </c>
    </row>
    <row r="7129" spans="1:35" x14ac:dyDescent="0.25">
      <c r="A7129" s="17">
        <v>130657</v>
      </c>
      <c r="B7129" s="18">
        <v>3</v>
      </c>
      <c r="C7129" s="16" t="s">
        <v>73</v>
      </c>
      <c r="D7129" s="21">
        <v>44019</v>
      </c>
      <c r="E7129" s="16" t="s">
        <v>5735</v>
      </c>
      <c r="F7129" s="21">
        <v>44019</v>
      </c>
      <c r="G7129" s="16" t="s">
        <v>5735</v>
      </c>
      <c r="H7129" s="26" t="s">
        <v>64</v>
      </c>
      <c r="M7129" s="26" t="s">
        <v>6727</v>
      </c>
      <c r="O7129" s="16" t="s">
        <v>1171</v>
      </c>
      <c r="P7129" s="26" t="s">
        <v>1062</v>
      </c>
      <c r="T7129" s="23" t="s">
        <v>32</v>
      </c>
      <c r="W7129" s="20" t="s">
        <v>43</v>
      </c>
      <c r="Z7129" s="25">
        <v>0</v>
      </c>
      <c r="AA7129" s="25">
        <v>0</v>
      </c>
      <c r="AB7129" s="25">
        <v>20000</v>
      </c>
      <c r="AC7129" s="25">
        <v>0</v>
      </c>
      <c r="AD7129" s="25">
        <v>0</v>
      </c>
      <c r="AE7129" s="25">
        <v>0</v>
      </c>
      <c r="AF7129" s="25">
        <v>20000</v>
      </c>
      <c r="AG7129" s="25">
        <v>0</v>
      </c>
      <c r="AH7129" s="25">
        <v>20000</v>
      </c>
      <c r="AI7129" s="16" t="s">
        <v>6728</v>
      </c>
    </row>
    <row r="7130" spans="1:35" x14ac:dyDescent="0.25">
      <c r="A7130" s="17">
        <v>130658</v>
      </c>
      <c r="B7130" s="18">
        <v>3</v>
      </c>
      <c r="C7130" s="16" t="s">
        <v>73</v>
      </c>
      <c r="D7130" s="21">
        <v>44019</v>
      </c>
      <c r="E7130" s="16" t="s">
        <v>6355</v>
      </c>
      <c r="F7130" s="21">
        <v>44279</v>
      </c>
      <c r="G7130" s="16" t="s">
        <v>75</v>
      </c>
      <c r="H7130" s="26" t="s">
        <v>437</v>
      </c>
      <c r="M7130" s="26" t="s">
        <v>6729</v>
      </c>
      <c r="O7130" s="16" t="s">
        <v>151</v>
      </c>
      <c r="P7130" s="26" t="s">
        <v>198</v>
      </c>
      <c r="T7130" s="23" t="s">
        <v>32</v>
      </c>
      <c r="W7130" s="20" t="s">
        <v>43</v>
      </c>
      <c r="Z7130" s="25">
        <v>0</v>
      </c>
      <c r="AA7130" s="25">
        <v>0</v>
      </c>
      <c r="AB7130" s="25">
        <v>118058.1</v>
      </c>
      <c r="AC7130" s="25">
        <v>0</v>
      </c>
      <c r="AD7130" s="25">
        <v>0</v>
      </c>
      <c r="AE7130" s="25">
        <v>0</v>
      </c>
      <c r="AF7130" s="25">
        <v>118058.1</v>
      </c>
      <c r="AG7130" s="25">
        <v>0</v>
      </c>
      <c r="AH7130" s="25">
        <v>118058.1</v>
      </c>
      <c r="AI7130" s="16" t="s">
        <v>6730</v>
      </c>
    </row>
    <row r="7131" spans="1:35" x14ac:dyDescent="0.25">
      <c r="A7131" s="17">
        <v>130659</v>
      </c>
      <c r="B7131" s="18">
        <v>2</v>
      </c>
      <c r="C7131" s="16" t="s">
        <v>73</v>
      </c>
      <c r="D7131" s="21">
        <v>44019</v>
      </c>
      <c r="E7131" s="16" t="s">
        <v>1169</v>
      </c>
      <c r="F7131" s="21">
        <v>44019</v>
      </c>
      <c r="G7131" s="16" t="s">
        <v>1169</v>
      </c>
      <c r="H7131" s="26" t="s">
        <v>797</v>
      </c>
      <c r="M7131" s="26" t="s">
        <v>6731</v>
      </c>
      <c r="O7131" s="16" t="s">
        <v>1171</v>
      </c>
      <c r="P7131" s="26" t="s">
        <v>1062</v>
      </c>
      <c r="T7131" s="23" t="s">
        <v>32</v>
      </c>
      <c r="W7131" s="20" t="s">
        <v>43</v>
      </c>
      <c r="Z7131" s="25">
        <v>0</v>
      </c>
      <c r="AA7131" s="25">
        <v>0</v>
      </c>
      <c r="AB7131" s="25">
        <v>15000</v>
      </c>
      <c r="AC7131" s="25">
        <v>0</v>
      </c>
      <c r="AD7131" s="25">
        <v>0</v>
      </c>
      <c r="AE7131" s="25">
        <v>0</v>
      </c>
      <c r="AF7131" s="25">
        <v>15000</v>
      </c>
      <c r="AG7131" s="25">
        <v>0</v>
      </c>
      <c r="AH7131" s="25">
        <v>15000</v>
      </c>
      <c r="AI7131" s="16" t="s">
        <v>6732</v>
      </c>
    </row>
    <row r="7132" spans="1:35" x14ac:dyDescent="0.25">
      <c r="A7132" s="17">
        <v>130660</v>
      </c>
      <c r="B7132" s="18">
        <v>3</v>
      </c>
      <c r="C7132" s="16" t="s">
        <v>73</v>
      </c>
      <c r="D7132" s="21">
        <v>44019</v>
      </c>
      <c r="E7132" s="16" t="s">
        <v>1169</v>
      </c>
      <c r="F7132" s="21">
        <v>44019</v>
      </c>
      <c r="G7132" s="16" t="s">
        <v>1169</v>
      </c>
      <c r="H7132" s="26" t="s">
        <v>437</v>
      </c>
      <c r="M7132" s="26" t="s">
        <v>6733</v>
      </c>
      <c r="O7132" s="16" t="s">
        <v>1171</v>
      </c>
      <c r="P7132" s="26" t="s">
        <v>1062</v>
      </c>
      <c r="T7132" s="23" t="s">
        <v>32</v>
      </c>
      <c r="W7132" s="20" t="s">
        <v>43</v>
      </c>
      <c r="Z7132" s="25">
        <v>0</v>
      </c>
      <c r="AA7132" s="25">
        <v>0</v>
      </c>
      <c r="AB7132" s="25">
        <v>15000</v>
      </c>
      <c r="AC7132" s="25">
        <v>0</v>
      </c>
      <c r="AD7132" s="25">
        <v>0</v>
      </c>
      <c r="AE7132" s="25">
        <v>0</v>
      </c>
      <c r="AF7132" s="25">
        <v>15000</v>
      </c>
      <c r="AG7132" s="25">
        <v>0</v>
      </c>
      <c r="AH7132" s="25">
        <v>15000</v>
      </c>
      <c r="AI7132" s="16" t="s">
        <v>6734</v>
      </c>
    </row>
    <row r="7133" spans="1:35" x14ac:dyDescent="0.25">
      <c r="A7133" s="17">
        <v>130661</v>
      </c>
      <c r="B7133" s="18">
        <v>4</v>
      </c>
      <c r="C7133" s="16" t="s">
        <v>73</v>
      </c>
      <c r="D7133" s="21">
        <v>44019</v>
      </c>
      <c r="E7133" s="16" t="s">
        <v>5735</v>
      </c>
      <c r="F7133" s="21">
        <v>44019</v>
      </c>
      <c r="G7133" s="16" t="s">
        <v>5735</v>
      </c>
      <c r="H7133" s="26" t="s">
        <v>87</v>
      </c>
      <c r="M7133" s="26" t="s">
        <v>6735</v>
      </c>
      <c r="O7133" s="16" t="s">
        <v>1171</v>
      </c>
      <c r="P7133" s="26" t="s">
        <v>1062</v>
      </c>
      <c r="T7133" s="23" t="s">
        <v>32</v>
      </c>
      <c r="W7133" s="20" t="s">
        <v>43</v>
      </c>
      <c r="Z7133" s="25">
        <v>0</v>
      </c>
      <c r="AA7133" s="25">
        <v>0</v>
      </c>
      <c r="AB7133" s="25">
        <v>30000</v>
      </c>
      <c r="AC7133" s="25">
        <v>0</v>
      </c>
      <c r="AD7133" s="25">
        <v>0</v>
      </c>
      <c r="AE7133" s="25">
        <v>0</v>
      </c>
      <c r="AF7133" s="25">
        <v>30000</v>
      </c>
      <c r="AG7133" s="25">
        <v>0</v>
      </c>
      <c r="AH7133" s="25">
        <v>30000</v>
      </c>
      <c r="AI7133" s="16" t="s">
        <v>6736</v>
      </c>
    </row>
    <row r="7134" spans="1:35" x14ac:dyDescent="0.25">
      <c r="A7134" s="17">
        <v>130662</v>
      </c>
      <c r="B7134" s="18">
        <v>4</v>
      </c>
      <c r="C7134" s="16" t="s">
        <v>73</v>
      </c>
      <c r="D7134" s="21">
        <v>44019</v>
      </c>
      <c r="E7134" s="16" t="s">
        <v>5735</v>
      </c>
      <c r="F7134" s="21">
        <v>44019</v>
      </c>
      <c r="G7134" s="16" t="s">
        <v>5735</v>
      </c>
      <c r="H7134" s="26" t="s">
        <v>349</v>
      </c>
      <c r="M7134" s="26" t="s">
        <v>6737</v>
      </c>
      <c r="O7134" s="16" t="s">
        <v>1171</v>
      </c>
      <c r="P7134" s="26" t="s">
        <v>1062</v>
      </c>
      <c r="T7134" s="23" t="s">
        <v>32</v>
      </c>
      <c r="W7134" s="20" t="s">
        <v>43</v>
      </c>
      <c r="Z7134" s="25">
        <v>0</v>
      </c>
      <c r="AA7134" s="25">
        <v>0</v>
      </c>
      <c r="AB7134" s="25">
        <v>69000</v>
      </c>
      <c r="AC7134" s="25">
        <v>0</v>
      </c>
      <c r="AD7134" s="25">
        <v>0</v>
      </c>
      <c r="AE7134" s="25">
        <v>0</v>
      </c>
      <c r="AF7134" s="25">
        <v>69000</v>
      </c>
      <c r="AG7134" s="25">
        <v>0</v>
      </c>
      <c r="AH7134" s="25">
        <v>69000</v>
      </c>
      <c r="AI7134" s="16" t="s">
        <v>6738</v>
      </c>
    </row>
    <row r="7135" spans="1:35" x14ac:dyDescent="0.25">
      <c r="A7135" s="17">
        <v>130663</v>
      </c>
      <c r="B7135" s="18">
        <v>3</v>
      </c>
      <c r="C7135" s="16" t="s">
        <v>73</v>
      </c>
      <c r="D7135" s="21">
        <v>44019</v>
      </c>
      <c r="E7135" s="16" t="s">
        <v>5735</v>
      </c>
      <c r="F7135" s="21">
        <v>44019</v>
      </c>
      <c r="G7135" s="16" t="s">
        <v>5735</v>
      </c>
      <c r="H7135" s="26" t="s">
        <v>389</v>
      </c>
      <c r="M7135" s="26" t="s">
        <v>6739</v>
      </c>
      <c r="O7135" s="16" t="s">
        <v>1171</v>
      </c>
      <c r="P7135" s="26" t="s">
        <v>1062</v>
      </c>
      <c r="T7135" s="23" t="s">
        <v>32</v>
      </c>
      <c r="W7135" s="20" t="s">
        <v>43</v>
      </c>
      <c r="Z7135" s="25">
        <v>0</v>
      </c>
      <c r="AA7135" s="25">
        <v>0</v>
      </c>
      <c r="AB7135" s="25">
        <v>30000</v>
      </c>
      <c r="AC7135" s="25">
        <v>0</v>
      </c>
      <c r="AD7135" s="25">
        <v>0</v>
      </c>
      <c r="AE7135" s="25">
        <v>0</v>
      </c>
      <c r="AF7135" s="25">
        <v>30000</v>
      </c>
      <c r="AG7135" s="25">
        <v>0</v>
      </c>
      <c r="AH7135" s="25">
        <v>30000</v>
      </c>
      <c r="AI7135" s="16" t="s">
        <v>6740</v>
      </c>
    </row>
    <row r="7136" spans="1:35" x14ac:dyDescent="0.25">
      <c r="A7136" s="17">
        <v>130664</v>
      </c>
      <c r="B7136" s="18">
        <v>3</v>
      </c>
      <c r="C7136" s="16" t="s">
        <v>73</v>
      </c>
      <c r="D7136" s="21">
        <v>44020</v>
      </c>
      <c r="E7136" s="16" t="s">
        <v>5735</v>
      </c>
      <c r="F7136" s="21">
        <v>44020</v>
      </c>
      <c r="G7136" s="16" t="s">
        <v>5735</v>
      </c>
      <c r="H7136" s="26" t="s">
        <v>69</v>
      </c>
      <c r="M7136" s="26" t="s">
        <v>6741</v>
      </c>
      <c r="O7136" s="16" t="s">
        <v>1171</v>
      </c>
      <c r="P7136" s="26" t="s">
        <v>1062</v>
      </c>
      <c r="T7136" s="23" t="s">
        <v>32</v>
      </c>
      <c r="W7136" s="20" t="s">
        <v>43</v>
      </c>
      <c r="Z7136" s="25">
        <v>0</v>
      </c>
      <c r="AA7136" s="25">
        <v>0</v>
      </c>
      <c r="AB7136" s="25">
        <v>69000</v>
      </c>
      <c r="AC7136" s="25">
        <v>0</v>
      </c>
      <c r="AD7136" s="25">
        <v>0</v>
      </c>
      <c r="AE7136" s="25">
        <v>0</v>
      </c>
      <c r="AF7136" s="25">
        <v>69000</v>
      </c>
      <c r="AG7136" s="25">
        <v>0</v>
      </c>
      <c r="AH7136" s="25">
        <v>69000</v>
      </c>
      <c r="AI7136" s="16" t="s">
        <v>6742</v>
      </c>
    </row>
    <row r="7137" spans="1:35" x14ac:dyDescent="0.25">
      <c r="A7137" s="17">
        <v>130665</v>
      </c>
      <c r="B7137" s="18">
        <v>4</v>
      </c>
      <c r="C7137" s="16" t="s">
        <v>73</v>
      </c>
      <c r="D7137" s="21">
        <v>44020</v>
      </c>
      <c r="E7137" s="16" t="s">
        <v>5735</v>
      </c>
      <c r="F7137" s="21">
        <v>44020</v>
      </c>
      <c r="G7137" s="16" t="s">
        <v>5735</v>
      </c>
      <c r="H7137" s="26" t="s">
        <v>634</v>
      </c>
      <c r="M7137" s="26" t="s">
        <v>6743</v>
      </c>
      <c r="O7137" s="16" t="s">
        <v>1171</v>
      </c>
      <c r="P7137" s="26" t="s">
        <v>1062</v>
      </c>
      <c r="T7137" s="23" t="s">
        <v>32</v>
      </c>
      <c r="W7137" s="20" t="s">
        <v>43</v>
      </c>
      <c r="Z7137" s="25">
        <v>0</v>
      </c>
      <c r="AA7137" s="25">
        <v>0</v>
      </c>
      <c r="AB7137" s="25">
        <v>30000</v>
      </c>
      <c r="AC7137" s="25">
        <v>0</v>
      </c>
      <c r="AD7137" s="25">
        <v>0</v>
      </c>
      <c r="AE7137" s="25">
        <v>0</v>
      </c>
      <c r="AF7137" s="25">
        <v>30000</v>
      </c>
      <c r="AG7137" s="25">
        <v>0</v>
      </c>
      <c r="AH7137" s="25">
        <v>30000</v>
      </c>
      <c r="AI7137" s="16" t="s">
        <v>6744</v>
      </c>
    </row>
    <row r="7138" spans="1:35" x14ac:dyDescent="0.25">
      <c r="A7138" s="17">
        <v>130666</v>
      </c>
      <c r="B7138" s="18">
        <v>2</v>
      </c>
      <c r="C7138" s="16" t="s">
        <v>73</v>
      </c>
      <c r="D7138" s="21">
        <v>44020</v>
      </c>
      <c r="E7138" s="16" t="s">
        <v>529</v>
      </c>
      <c r="F7138" s="21">
        <v>44364</v>
      </c>
      <c r="G7138" s="16" t="s">
        <v>529</v>
      </c>
      <c r="H7138" s="26" t="s">
        <v>162</v>
      </c>
      <c r="I7138" s="16" t="s">
        <v>4065</v>
      </c>
      <c r="J7138" s="20" t="s">
        <v>116</v>
      </c>
      <c r="L7138" s="16" t="s">
        <v>116</v>
      </c>
      <c r="M7138" s="26" t="s">
        <v>6745</v>
      </c>
      <c r="O7138" s="16" t="s">
        <v>53</v>
      </c>
      <c r="P7138" s="26" t="s">
        <v>40</v>
      </c>
      <c r="R7138" s="16" t="s">
        <v>41</v>
      </c>
      <c r="S7138" s="16" t="s">
        <v>42</v>
      </c>
      <c r="T7138" s="22">
        <v>0.02</v>
      </c>
      <c r="W7138" s="20" t="s">
        <v>43</v>
      </c>
      <c r="X7138" s="16" t="s">
        <v>78</v>
      </c>
      <c r="Y7138" s="26" t="s">
        <v>6746</v>
      </c>
      <c r="Z7138" s="25">
        <v>20000</v>
      </c>
      <c r="AA7138" s="25">
        <v>0</v>
      </c>
      <c r="AB7138" s="25">
        <v>0</v>
      </c>
      <c r="AC7138" s="25">
        <v>0</v>
      </c>
      <c r="AD7138" s="25">
        <v>20000</v>
      </c>
      <c r="AE7138" s="25">
        <v>0</v>
      </c>
      <c r="AF7138" s="25">
        <v>0</v>
      </c>
      <c r="AG7138" s="25">
        <v>0</v>
      </c>
      <c r="AH7138" s="25">
        <v>20000</v>
      </c>
      <c r="AI7138" s="16" t="s">
        <v>6747</v>
      </c>
    </row>
    <row r="7139" spans="1:35" x14ac:dyDescent="0.25">
      <c r="A7139" s="17">
        <v>130666.01</v>
      </c>
      <c r="B7139" s="18">
        <v>2</v>
      </c>
      <c r="C7139" s="16" t="s">
        <v>73</v>
      </c>
      <c r="D7139" s="21">
        <v>44224</v>
      </c>
      <c r="E7139" s="16" t="s">
        <v>176</v>
      </c>
      <c r="F7139" s="21">
        <v>44320</v>
      </c>
      <c r="G7139" s="16" t="s">
        <v>109</v>
      </c>
      <c r="H7139" s="26" t="s">
        <v>162</v>
      </c>
      <c r="I7139" s="16" t="s">
        <v>4065</v>
      </c>
      <c r="J7139" s="20" t="s">
        <v>116</v>
      </c>
      <c r="L7139" s="16" t="s">
        <v>116</v>
      </c>
      <c r="M7139" s="26" t="s">
        <v>6748</v>
      </c>
      <c r="O7139" s="16" t="s">
        <v>179</v>
      </c>
      <c r="P7139" s="26" t="s">
        <v>79</v>
      </c>
      <c r="R7139" s="16" t="s">
        <v>41</v>
      </c>
      <c r="S7139" s="16" t="s">
        <v>84</v>
      </c>
      <c r="T7139" s="22">
        <v>0</v>
      </c>
      <c r="U7139" s="21">
        <v>44477</v>
      </c>
      <c r="W7139" s="20" t="s">
        <v>43</v>
      </c>
      <c r="X7139" s="16" t="s">
        <v>78</v>
      </c>
      <c r="Y7139" s="26" t="s">
        <v>6746</v>
      </c>
      <c r="Z7139" s="25">
        <v>0</v>
      </c>
      <c r="AA7139" s="25">
        <v>0</v>
      </c>
      <c r="AB7139" s="25">
        <v>57500</v>
      </c>
      <c r="AC7139" s="25">
        <v>0</v>
      </c>
      <c r="AD7139" s="25">
        <v>0</v>
      </c>
      <c r="AE7139" s="25">
        <v>0</v>
      </c>
      <c r="AF7139" s="25">
        <v>57500</v>
      </c>
      <c r="AG7139" s="25">
        <v>0</v>
      </c>
      <c r="AH7139" s="25">
        <v>57500</v>
      </c>
      <c r="AI7139" s="16" t="s">
        <v>6749</v>
      </c>
    </row>
    <row r="7140" spans="1:35" x14ac:dyDescent="0.25">
      <c r="A7140" s="17">
        <v>130667</v>
      </c>
      <c r="B7140" s="18">
        <v>3</v>
      </c>
      <c r="C7140" s="16" t="s">
        <v>73</v>
      </c>
      <c r="D7140" s="21">
        <v>44020</v>
      </c>
      <c r="E7140" s="16" t="s">
        <v>5735</v>
      </c>
      <c r="F7140" s="21">
        <v>44020</v>
      </c>
      <c r="G7140" s="16" t="s">
        <v>5735</v>
      </c>
      <c r="H7140" s="26" t="s">
        <v>362</v>
      </c>
      <c r="M7140" s="26" t="s">
        <v>6750</v>
      </c>
      <c r="O7140" s="16" t="s">
        <v>1171</v>
      </c>
      <c r="P7140" s="26" t="s">
        <v>1062</v>
      </c>
      <c r="T7140" s="23" t="s">
        <v>32</v>
      </c>
      <c r="W7140" s="20" t="s">
        <v>43</v>
      </c>
      <c r="Z7140" s="25">
        <v>0</v>
      </c>
      <c r="AA7140" s="25">
        <v>0</v>
      </c>
      <c r="AB7140" s="25">
        <v>30000</v>
      </c>
      <c r="AC7140" s="25">
        <v>0</v>
      </c>
      <c r="AD7140" s="25">
        <v>0</v>
      </c>
      <c r="AE7140" s="25">
        <v>0</v>
      </c>
      <c r="AF7140" s="25">
        <v>30000</v>
      </c>
      <c r="AG7140" s="25">
        <v>0</v>
      </c>
      <c r="AH7140" s="25">
        <v>30000</v>
      </c>
      <c r="AI7140" s="16" t="s">
        <v>6751</v>
      </c>
    </row>
    <row r="7141" spans="1:35" x14ac:dyDescent="0.25">
      <c r="A7141" s="17">
        <v>130668</v>
      </c>
      <c r="B7141" s="18">
        <v>3</v>
      </c>
      <c r="C7141" s="16" t="s">
        <v>73</v>
      </c>
      <c r="D7141" s="21">
        <v>44020</v>
      </c>
      <c r="E7141" s="16" t="s">
        <v>6355</v>
      </c>
      <c r="F7141" s="21">
        <v>44279</v>
      </c>
      <c r="G7141" s="16" t="s">
        <v>75</v>
      </c>
      <c r="H7141" s="26" t="s">
        <v>173</v>
      </c>
      <c r="M7141" s="26" t="s">
        <v>6752</v>
      </c>
      <c r="O7141" s="16" t="s">
        <v>151</v>
      </c>
      <c r="P7141" s="26" t="s">
        <v>198</v>
      </c>
      <c r="T7141" s="23" t="s">
        <v>32</v>
      </c>
      <c r="W7141" s="20" t="s">
        <v>43</v>
      </c>
      <c r="Z7141" s="25">
        <v>0</v>
      </c>
      <c r="AA7141" s="25">
        <v>0</v>
      </c>
      <c r="AB7141" s="25">
        <v>88844.25</v>
      </c>
      <c r="AC7141" s="25">
        <v>0</v>
      </c>
      <c r="AD7141" s="25">
        <v>0</v>
      </c>
      <c r="AE7141" s="25">
        <v>0</v>
      </c>
      <c r="AF7141" s="25">
        <v>88844.25</v>
      </c>
      <c r="AG7141" s="25">
        <v>0</v>
      </c>
      <c r="AH7141" s="25">
        <v>88844.25</v>
      </c>
      <c r="AI7141" s="16" t="s">
        <v>6753</v>
      </c>
    </row>
    <row r="7142" spans="1:35" x14ac:dyDescent="0.25">
      <c r="A7142" s="17">
        <v>130669</v>
      </c>
      <c r="B7142" s="18">
        <v>3</v>
      </c>
      <c r="C7142" s="16" t="s">
        <v>47</v>
      </c>
      <c r="D7142" s="21">
        <v>44021</v>
      </c>
      <c r="E7142" s="16" t="s">
        <v>6215</v>
      </c>
      <c r="F7142" s="21">
        <v>44363</v>
      </c>
      <c r="G7142" s="16" t="s">
        <v>6215</v>
      </c>
      <c r="H7142" s="26" t="s">
        <v>437</v>
      </c>
      <c r="M7142" s="26" t="s">
        <v>6754</v>
      </c>
      <c r="O7142" s="16" t="s">
        <v>1171</v>
      </c>
      <c r="P7142" s="26" t="s">
        <v>1062</v>
      </c>
      <c r="T7142" s="23" t="s">
        <v>32</v>
      </c>
      <c r="W7142" s="20" t="s">
        <v>43</v>
      </c>
      <c r="Z7142" s="25">
        <v>0</v>
      </c>
      <c r="AA7142" s="25">
        <v>0</v>
      </c>
      <c r="AB7142" s="25">
        <v>69000</v>
      </c>
      <c r="AC7142" s="25">
        <v>0</v>
      </c>
      <c r="AD7142" s="25">
        <v>0</v>
      </c>
      <c r="AE7142" s="25">
        <v>0</v>
      </c>
      <c r="AF7142" s="25">
        <v>69000</v>
      </c>
      <c r="AG7142" s="25">
        <v>0</v>
      </c>
      <c r="AH7142" s="25">
        <v>69000</v>
      </c>
      <c r="AI7142" s="16" t="s">
        <v>6755</v>
      </c>
    </row>
    <row r="7143" spans="1:35" x14ac:dyDescent="0.25">
      <c r="A7143" s="17">
        <v>130670</v>
      </c>
      <c r="B7143" s="18">
        <v>2</v>
      </c>
      <c r="C7143" s="16" t="s">
        <v>73</v>
      </c>
      <c r="D7143" s="21">
        <v>44021</v>
      </c>
      <c r="E7143" s="16" t="s">
        <v>6215</v>
      </c>
      <c r="F7143" s="21">
        <v>44021</v>
      </c>
      <c r="G7143" s="16" t="s">
        <v>6215</v>
      </c>
      <c r="H7143" s="26" t="s">
        <v>797</v>
      </c>
      <c r="M7143" s="26" t="s">
        <v>6756</v>
      </c>
      <c r="O7143" s="16" t="s">
        <v>1171</v>
      </c>
      <c r="P7143" s="26" t="s">
        <v>1062</v>
      </c>
      <c r="T7143" s="23" t="s">
        <v>32</v>
      </c>
      <c r="W7143" s="20" t="s">
        <v>43</v>
      </c>
      <c r="Z7143" s="25">
        <v>0</v>
      </c>
      <c r="AA7143" s="25">
        <v>0</v>
      </c>
      <c r="AB7143" s="25">
        <v>30000</v>
      </c>
      <c r="AC7143" s="25">
        <v>0</v>
      </c>
      <c r="AD7143" s="25">
        <v>0</v>
      </c>
      <c r="AE7143" s="25">
        <v>0</v>
      </c>
      <c r="AF7143" s="25">
        <v>30000</v>
      </c>
      <c r="AG7143" s="25">
        <v>0</v>
      </c>
      <c r="AH7143" s="25">
        <v>30000</v>
      </c>
      <c r="AI7143" s="16" t="s">
        <v>6757</v>
      </c>
    </row>
    <row r="7144" spans="1:35" x14ac:dyDescent="0.25">
      <c r="A7144" s="17">
        <v>130671</v>
      </c>
      <c r="B7144" s="18">
        <v>3</v>
      </c>
      <c r="C7144" s="16" t="s">
        <v>73</v>
      </c>
      <c r="D7144" s="21">
        <v>44021</v>
      </c>
      <c r="E7144" s="16" t="s">
        <v>6215</v>
      </c>
      <c r="F7144" s="21">
        <v>44021</v>
      </c>
      <c r="G7144" s="16" t="s">
        <v>6215</v>
      </c>
      <c r="H7144" s="26" t="s">
        <v>173</v>
      </c>
      <c r="M7144" s="26" t="s">
        <v>6758</v>
      </c>
      <c r="O7144" s="16" t="s">
        <v>1171</v>
      </c>
      <c r="P7144" s="26" t="s">
        <v>1062</v>
      </c>
      <c r="T7144" s="23" t="s">
        <v>32</v>
      </c>
      <c r="W7144" s="20" t="s">
        <v>43</v>
      </c>
      <c r="Z7144" s="25">
        <v>0</v>
      </c>
      <c r="AA7144" s="25">
        <v>0</v>
      </c>
      <c r="AB7144" s="25">
        <v>157000</v>
      </c>
      <c r="AC7144" s="25">
        <v>0</v>
      </c>
      <c r="AD7144" s="25">
        <v>0</v>
      </c>
      <c r="AE7144" s="25">
        <v>0</v>
      </c>
      <c r="AF7144" s="25">
        <v>157000</v>
      </c>
      <c r="AG7144" s="25">
        <v>0</v>
      </c>
      <c r="AH7144" s="25">
        <v>157000</v>
      </c>
      <c r="AI7144" s="16" t="s">
        <v>6759</v>
      </c>
    </row>
    <row r="7145" spans="1:35" x14ac:dyDescent="0.25">
      <c r="A7145" s="17">
        <v>130672</v>
      </c>
      <c r="B7145" s="18">
        <v>2</v>
      </c>
      <c r="C7145" s="16" t="s">
        <v>73</v>
      </c>
      <c r="D7145" s="21">
        <v>44021</v>
      </c>
      <c r="E7145" s="16" t="s">
        <v>6215</v>
      </c>
      <c r="F7145" s="21">
        <v>44021</v>
      </c>
      <c r="G7145" s="16" t="s">
        <v>6215</v>
      </c>
      <c r="H7145" s="26" t="s">
        <v>252</v>
      </c>
      <c r="M7145" s="26" t="s">
        <v>6760</v>
      </c>
      <c r="O7145" s="16" t="s">
        <v>1171</v>
      </c>
      <c r="P7145" s="26" t="s">
        <v>1062</v>
      </c>
      <c r="T7145" s="23" t="s">
        <v>32</v>
      </c>
      <c r="W7145" s="20" t="s">
        <v>43</v>
      </c>
      <c r="Z7145" s="25">
        <v>0</v>
      </c>
      <c r="AA7145" s="25">
        <v>0</v>
      </c>
      <c r="AB7145" s="25">
        <v>30000</v>
      </c>
      <c r="AC7145" s="25">
        <v>0</v>
      </c>
      <c r="AD7145" s="25">
        <v>0</v>
      </c>
      <c r="AE7145" s="25">
        <v>0</v>
      </c>
      <c r="AF7145" s="25">
        <v>30000</v>
      </c>
      <c r="AG7145" s="25">
        <v>0</v>
      </c>
      <c r="AH7145" s="25">
        <v>30000</v>
      </c>
      <c r="AI7145" s="16" t="s">
        <v>6761</v>
      </c>
    </row>
    <row r="7146" spans="1:35" x14ac:dyDescent="0.25">
      <c r="A7146" s="17">
        <v>130673</v>
      </c>
      <c r="B7146" s="18">
        <v>3</v>
      </c>
      <c r="C7146" s="16" t="s">
        <v>73</v>
      </c>
      <c r="D7146" s="21">
        <v>44021</v>
      </c>
      <c r="E7146" s="16" t="s">
        <v>6355</v>
      </c>
      <c r="F7146" s="21">
        <v>44279</v>
      </c>
      <c r="G7146" s="16" t="s">
        <v>75</v>
      </c>
      <c r="H7146" s="26" t="s">
        <v>226</v>
      </c>
      <c r="M7146" s="26" t="s">
        <v>6762</v>
      </c>
      <c r="O7146" s="16" t="s">
        <v>151</v>
      </c>
      <c r="P7146" s="26" t="s">
        <v>198</v>
      </c>
      <c r="T7146" s="23" t="s">
        <v>32</v>
      </c>
      <c r="W7146" s="20" t="s">
        <v>43</v>
      </c>
      <c r="Z7146" s="25">
        <v>0</v>
      </c>
      <c r="AA7146" s="25">
        <v>0</v>
      </c>
      <c r="AB7146" s="25">
        <v>27487.08</v>
      </c>
      <c r="AC7146" s="25">
        <v>0</v>
      </c>
      <c r="AD7146" s="25">
        <v>0</v>
      </c>
      <c r="AE7146" s="25">
        <v>0</v>
      </c>
      <c r="AF7146" s="25">
        <v>27487.08</v>
      </c>
      <c r="AG7146" s="25">
        <v>0</v>
      </c>
      <c r="AH7146" s="25">
        <v>27487.08</v>
      </c>
      <c r="AI7146" s="16" t="s">
        <v>6763</v>
      </c>
    </row>
    <row r="7147" spans="1:35" x14ac:dyDescent="0.25">
      <c r="A7147" s="17">
        <v>130674</v>
      </c>
      <c r="B7147" s="18">
        <v>1</v>
      </c>
      <c r="C7147" s="16" t="s">
        <v>73</v>
      </c>
      <c r="D7147" s="21">
        <v>44022</v>
      </c>
      <c r="E7147" s="16" t="s">
        <v>6215</v>
      </c>
      <c r="F7147" s="21">
        <v>44022</v>
      </c>
      <c r="G7147" s="16" t="s">
        <v>6215</v>
      </c>
      <c r="H7147" s="26" t="s">
        <v>400</v>
      </c>
      <c r="M7147" s="26" t="s">
        <v>6764</v>
      </c>
      <c r="O7147" s="16" t="s">
        <v>1171</v>
      </c>
      <c r="P7147" s="26" t="s">
        <v>1062</v>
      </c>
      <c r="T7147" s="23" t="s">
        <v>32</v>
      </c>
      <c r="W7147" s="20" t="s">
        <v>43</v>
      </c>
      <c r="Z7147" s="25">
        <v>0</v>
      </c>
      <c r="AA7147" s="25">
        <v>0</v>
      </c>
      <c r="AB7147" s="25">
        <v>7500</v>
      </c>
      <c r="AC7147" s="25">
        <v>0</v>
      </c>
      <c r="AD7147" s="25">
        <v>0</v>
      </c>
      <c r="AE7147" s="25">
        <v>0</v>
      </c>
      <c r="AF7147" s="25">
        <v>7500</v>
      </c>
      <c r="AG7147" s="25">
        <v>0</v>
      </c>
      <c r="AH7147" s="25">
        <v>7500</v>
      </c>
      <c r="AI7147" s="16" t="s">
        <v>6765</v>
      </c>
    </row>
    <row r="7148" spans="1:35" x14ac:dyDescent="0.25">
      <c r="A7148" s="17">
        <v>130675</v>
      </c>
      <c r="B7148" s="18">
        <v>3</v>
      </c>
      <c r="C7148" s="16" t="s">
        <v>31</v>
      </c>
      <c r="D7148" s="21">
        <v>44026</v>
      </c>
      <c r="E7148" s="16" t="s">
        <v>33</v>
      </c>
      <c r="F7148" s="21">
        <v>44097</v>
      </c>
      <c r="G7148" s="16" t="s">
        <v>56</v>
      </c>
      <c r="H7148" s="26" t="s">
        <v>69</v>
      </c>
      <c r="I7148" s="16" t="s">
        <v>6766</v>
      </c>
      <c r="K7148" s="16" t="s">
        <v>6767</v>
      </c>
      <c r="L7148" s="16" t="s">
        <v>37</v>
      </c>
      <c r="M7148" s="26" t="s">
        <v>6768</v>
      </c>
      <c r="O7148" s="16" t="s">
        <v>1149</v>
      </c>
      <c r="P7148" s="26" t="s">
        <v>188</v>
      </c>
      <c r="T7148" s="22">
        <v>3.3050000000000002</v>
      </c>
      <c r="W7148" s="20" t="s">
        <v>43</v>
      </c>
      <c r="X7148" s="16" t="s">
        <v>44</v>
      </c>
      <c r="Z7148" s="25">
        <v>0</v>
      </c>
      <c r="AA7148" s="25">
        <v>0</v>
      </c>
      <c r="AB7148" s="25">
        <v>0</v>
      </c>
      <c r="AC7148" s="25">
        <v>215894</v>
      </c>
      <c r="AD7148" s="25">
        <v>0</v>
      </c>
      <c r="AE7148" s="25">
        <v>0</v>
      </c>
      <c r="AF7148" s="25">
        <v>0</v>
      </c>
      <c r="AG7148" s="25">
        <v>215894</v>
      </c>
      <c r="AH7148" s="25">
        <v>215894</v>
      </c>
      <c r="AI7148" s="16" t="s">
        <v>6769</v>
      </c>
    </row>
    <row r="7149" spans="1:35" x14ac:dyDescent="0.25">
      <c r="A7149" s="17">
        <v>130676</v>
      </c>
      <c r="B7149" s="18">
        <v>3</v>
      </c>
      <c r="C7149" s="16" t="s">
        <v>31</v>
      </c>
      <c r="D7149" s="21">
        <v>44026</v>
      </c>
      <c r="E7149" s="16" t="s">
        <v>33</v>
      </c>
      <c r="F7149" s="21">
        <v>44097</v>
      </c>
      <c r="G7149" s="16" t="s">
        <v>56</v>
      </c>
      <c r="H7149" s="26" t="s">
        <v>69</v>
      </c>
      <c r="I7149" s="16" t="s">
        <v>6770</v>
      </c>
      <c r="K7149" s="16" t="s">
        <v>6771</v>
      </c>
      <c r="L7149" s="16" t="s">
        <v>37</v>
      </c>
      <c r="M7149" s="26" t="s">
        <v>6772</v>
      </c>
      <c r="O7149" s="16" t="s">
        <v>1149</v>
      </c>
      <c r="P7149" s="26" t="s">
        <v>188</v>
      </c>
      <c r="T7149" s="22">
        <v>2.2570000000000001</v>
      </c>
      <c r="W7149" s="20" t="s">
        <v>43</v>
      </c>
      <c r="X7149" s="16" t="s">
        <v>44</v>
      </c>
      <c r="Z7149" s="25">
        <v>0</v>
      </c>
      <c r="AA7149" s="25">
        <v>0</v>
      </c>
      <c r="AB7149" s="25">
        <v>0</v>
      </c>
      <c r="AC7149" s="25">
        <v>173558</v>
      </c>
      <c r="AD7149" s="25">
        <v>0</v>
      </c>
      <c r="AE7149" s="25">
        <v>0</v>
      </c>
      <c r="AF7149" s="25">
        <v>0</v>
      </c>
      <c r="AG7149" s="25">
        <v>173558</v>
      </c>
      <c r="AH7149" s="25">
        <v>173558</v>
      </c>
      <c r="AI7149" s="16" t="s">
        <v>6773</v>
      </c>
    </row>
    <row r="7150" spans="1:35" x14ac:dyDescent="0.25">
      <c r="A7150" s="17">
        <v>130678</v>
      </c>
      <c r="B7150" s="18">
        <v>1</v>
      </c>
      <c r="C7150" s="16" t="s">
        <v>47</v>
      </c>
      <c r="D7150" s="21">
        <v>44026</v>
      </c>
      <c r="E7150" s="16" t="s">
        <v>33</v>
      </c>
      <c r="F7150" s="21">
        <v>44188</v>
      </c>
      <c r="G7150" s="16" t="s">
        <v>33</v>
      </c>
      <c r="H7150" s="26" t="s">
        <v>337</v>
      </c>
      <c r="I7150" s="16" t="s">
        <v>6774</v>
      </c>
      <c r="K7150" s="16" t="s">
        <v>6775</v>
      </c>
      <c r="L7150" s="16" t="s">
        <v>37</v>
      </c>
      <c r="M7150" s="26" t="s">
        <v>6776</v>
      </c>
      <c r="O7150" s="16" t="s">
        <v>1149</v>
      </c>
      <c r="P7150" s="26" t="s">
        <v>188</v>
      </c>
      <c r="T7150" s="22">
        <v>1.56</v>
      </c>
      <c r="W7150" s="20" t="s">
        <v>43</v>
      </c>
      <c r="X7150" s="16" t="s">
        <v>44</v>
      </c>
      <c r="Z7150" s="25">
        <v>0</v>
      </c>
      <c r="AA7150" s="25">
        <v>0</v>
      </c>
      <c r="AB7150" s="25">
        <v>0</v>
      </c>
      <c r="AC7150" s="25">
        <v>112277.27</v>
      </c>
      <c r="AD7150" s="25">
        <v>0</v>
      </c>
      <c r="AE7150" s="25">
        <v>0</v>
      </c>
      <c r="AF7150" s="25">
        <v>0</v>
      </c>
      <c r="AG7150" s="25">
        <v>112277.27</v>
      </c>
      <c r="AH7150" s="25">
        <v>112277.27</v>
      </c>
      <c r="AI7150" s="16" t="s">
        <v>6777</v>
      </c>
    </row>
    <row r="7151" spans="1:35" x14ac:dyDescent="0.25">
      <c r="A7151" s="17">
        <v>130679</v>
      </c>
      <c r="B7151" s="18">
        <v>1</v>
      </c>
      <c r="C7151" s="16" t="s">
        <v>47</v>
      </c>
      <c r="D7151" s="21">
        <v>44026</v>
      </c>
      <c r="E7151" s="16" t="s">
        <v>33</v>
      </c>
      <c r="F7151" s="21">
        <v>44195</v>
      </c>
      <c r="G7151" s="16" t="s">
        <v>33</v>
      </c>
      <c r="H7151" s="26" t="s">
        <v>337</v>
      </c>
      <c r="I7151" s="16" t="s">
        <v>6778</v>
      </c>
      <c r="K7151" s="16" t="s">
        <v>6779</v>
      </c>
      <c r="L7151" s="16" t="s">
        <v>37</v>
      </c>
      <c r="M7151" s="26" t="s">
        <v>6780</v>
      </c>
      <c r="O7151" s="16" t="s">
        <v>1149</v>
      </c>
      <c r="P7151" s="26" t="s">
        <v>188</v>
      </c>
      <c r="T7151" s="22">
        <v>2.04</v>
      </c>
      <c r="W7151" s="20" t="s">
        <v>43</v>
      </c>
      <c r="X7151" s="16" t="s">
        <v>1150</v>
      </c>
      <c r="Z7151" s="25">
        <v>0</v>
      </c>
      <c r="AA7151" s="25">
        <v>0</v>
      </c>
      <c r="AB7151" s="25">
        <v>0</v>
      </c>
      <c r="AC7151" s="25">
        <v>158948.32999999999</v>
      </c>
      <c r="AD7151" s="25">
        <v>0</v>
      </c>
      <c r="AE7151" s="25">
        <v>0</v>
      </c>
      <c r="AF7151" s="25">
        <v>0</v>
      </c>
      <c r="AG7151" s="25">
        <v>158948.32999999999</v>
      </c>
      <c r="AH7151" s="25">
        <v>158948.32999999999</v>
      </c>
      <c r="AI7151" s="16" t="s">
        <v>6781</v>
      </c>
    </row>
    <row r="7152" spans="1:35" ht="30" x14ac:dyDescent="0.25">
      <c r="A7152" s="17">
        <v>130680</v>
      </c>
      <c r="B7152" s="18">
        <v>3</v>
      </c>
      <c r="C7152" s="16" t="s">
        <v>73</v>
      </c>
      <c r="D7152" s="21">
        <v>44027</v>
      </c>
      <c r="E7152" s="16" t="s">
        <v>108</v>
      </c>
      <c r="F7152" s="21">
        <v>44027</v>
      </c>
      <c r="G7152" s="16" t="s">
        <v>108</v>
      </c>
      <c r="H7152" s="26" t="s">
        <v>334</v>
      </c>
      <c r="L7152" s="16" t="s">
        <v>110</v>
      </c>
      <c r="M7152" s="26" t="s">
        <v>6782</v>
      </c>
      <c r="N7152" s="26" t="s">
        <v>6783</v>
      </c>
      <c r="O7152" s="16" t="s">
        <v>5777</v>
      </c>
      <c r="P7152" s="26" t="s">
        <v>67</v>
      </c>
      <c r="T7152" s="23" t="s">
        <v>32</v>
      </c>
      <c r="W7152" s="20" t="s">
        <v>43</v>
      </c>
      <c r="Z7152" s="25">
        <v>0</v>
      </c>
      <c r="AA7152" s="25">
        <v>0</v>
      </c>
      <c r="AB7152" s="25">
        <v>250000</v>
      </c>
      <c r="AC7152" s="25">
        <v>0</v>
      </c>
      <c r="AD7152" s="25">
        <v>0</v>
      </c>
      <c r="AE7152" s="25">
        <v>0</v>
      </c>
      <c r="AF7152" s="25">
        <v>250000</v>
      </c>
      <c r="AG7152" s="25">
        <v>0</v>
      </c>
      <c r="AH7152" s="25">
        <v>250000</v>
      </c>
      <c r="AI7152" s="16" t="s">
        <v>6784</v>
      </c>
    </row>
    <row r="7153" spans="1:35" x14ac:dyDescent="0.25">
      <c r="A7153" s="17">
        <v>130681</v>
      </c>
      <c r="B7153" s="18">
        <v>3</v>
      </c>
      <c r="C7153" s="16" t="s">
        <v>73</v>
      </c>
      <c r="D7153" s="21">
        <v>44028</v>
      </c>
      <c r="E7153" s="16" t="s">
        <v>6355</v>
      </c>
      <c r="F7153" s="21">
        <v>44279</v>
      </c>
      <c r="G7153" s="16" t="s">
        <v>75</v>
      </c>
      <c r="H7153" s="26" t="s">
        <v>365</v>
      </c>
      <c r="M7153" s="26" t="s">
        <v>6785</v>
      </c>
      <c r="O7153" s="16" t="s">
        <v>151</v>
      </c>
      <c r="P7153" s="26" t="s">
        <v>198</v>
      </c>
      <c r="T7153" s="23" t="s">
        <v>32</v>
      </c>
      <c r="W7153" s="20" t="s">
        <v>43</v>
      </c>
      <c r="Z7153" s="25">
        <v>0</v>
      </c>
      <c r="AA7153" s="25">
        <v>0</v>
      </c>
      <c r="AB7153" s="25">
        <v>10620</v>
      </c>
      <c r="AC7153" s="25">
        <v>0</v>
      </c>
      <c r="AD7153" s="25">
        <v>0</v>
      </c>
      <c r="AE7153" s="25">
        <v>0</v>
      </c>
      <c r="AF7153" s="25">
        <v>10620</v>
      </c>
      <c r="AG7153" s="25">
        <v>0</v>
      </c>
      <c r="AH7153" s="25">
        <v>10620</v>
      </c>
      <c r="AI7153" s="16" t="s">
        <v>6786</v>
      </c>
    </row>
    <row r="7154" spans="1:35" x14ac:dyDescent="0.25">
      <c r="A7154" s="17">
        <v>130682</v>
      </c>
      <c r="B7154" s="18">
        <v>3</v>
      </c>
      <c r="C7154" s="16" t="s">
        <v>73</v>
      </c>
      <c r="D7154" s="21">
        <v>44028</v>
      </c>
      <c r="E7154" s="16" t="s">
        <v>6355</v>
      </c>
      <c r="F7154" s="21">
        <v>44279</v>
      </c>
      <c r="G7154" s="16" t="s">
        <v>75</v>
      </c>
      <c r="H7154" s="26" t="s">
        <v>173</v>
      </c>
      <c r="M7154" s="26" t="s">
        <v>6787</v>
      </c>
      <c r="O7154" s="16" t="s">
        <v>151</v>
      </c>
      <c r="P7154" s="26" t="s">
        <v>198</v>
      </c>
      <c r="T7154" s="23" t="s">
        <v>32</v>
      </c>
      <c r="W7154" s="20" t="s">
        <v>43</v>
      </c>
      <c r="Z7154" s="25">
        <v>0</v>
      </c>
      <c r="AA7154" s="25">
        <v>0</v>
      </c>
      <c r="AB7154" s="25">
        <v>212486.64</v>
      </c>
      <c r="AC7154" s="25">
        <v>0</v>
      </c>
      <c r="AD7154" s="25">
        <v>0</v>
      </c>
      <c r="AE7154" s="25">
        <v>0</v>
      </c>
      <c r="AF7154" s="25">
        <v>212486.64</v>
      </c>
      <c r="AG7154" s="25">
        <v>0</v>
      </c>
      <c r="AH7154" s="25">
        <v>212486.64</v>
      </c>
      <c r="AI7154" s="16" t="s">
        <v>6788</v>
      </c>
    </row>
    <row r="7155" spans="1:35" x14ac:dyDescent="0.25">
      <c r="A7155" s="17">
        <v>130683</v>
      </c>
      <c r="B7155" s="18">
        <v>2</v>
      </c>
      <c r="C7155" s="16" t="s">
        <v>73</v>
      </c>
      <c r="D7155" s="21">
        <v>44028</v>
      </c>
      <c r="E7155" s="16" t="s">
        <v>81</v>
      </c>
      <c r="F7155" s="21">
        <v>44280</v>
      </c>
      <c r="G7155" s="16" t="s">
        <v>75</v>
      </c>
      <c r="H7155" s="26" t="s">
        <v>241</v>
      </c>
      <c r="L7155" s="16" t="s">
        <v>840</v>
      </c>
      <c r="M7155" s="26" t="s">
        <v>6789</v>
      </c>
      <c r="O7155" s="16" t="s">
        <v>78</v>
      </c>
      <c r="P7155" s="26" t="s">
        <v>568</v>
      </c>
      <c r="R7155" s="16" t="s">
        <v>139</v>
      </c>
      <c r="S7155" s="16" t="s">
        <v>192</v>
      </c>
      <c r="T7155" s="23" t="s">
        <v>32</v>
      </c>
      <c r="W7155" s="20" t="s">
        <v>43</v>
      </c>
      <c r="Z7155" s="25">
        <v>0</v>
      </c>
      <c r="AA7155" s="25">
        <v>0</v>
      </c>
      <c r="AB7155" s="25">
        <v>150000</v>
      </c>
      <c r="AC7155" s="25">
        <v>0</v>
      </c>
      <c r="AD7155" s="25">
        <v>0</v>
      </c>
      <c r="AE7155" s="25">
        <v>0</v>
      </c>
      <c r="AF7155" s="25">
        <v>150000</v>
      </c>
      <c r="AG7155" s="25">
        <v>0</v>
      </c>
      <c r="AH7155" s="25">
        <v>150000</v>
      </c>
      <c r="AI7155" s="16" t="s">
        <v>6790</v>
      </c>
    </row>
    <row r="7156" spans="1:35" x14ac:dyDescent="0.25">
      <c r="A7156" s="17">
        <v>130684</v>
      </c>
      <c r="B7156" s="18">
        <v>1</v>
      </c>
      <c r="C7156" s="16" t="s">
        <v>31</v>
      </c>
      <c r="D7156" s="21">
        <v>44028</v>
      </c>
      <c r="E7156" s="16" t="s">
        <v>1517</v>
      </c>
      <c r="F7156" s="21">
        <v>44097</v>
      </c>
      <c r="G7156" s="16" t="s">
        <v>56</v>
      </c>
      <c r="H7156" s="26" t="s">
        <v>417</v>
      </c>
      <c r="I7156" s="16" t="s">
        <v>6791</v>
      </c>
      <c r="K7156" s="16" t="s">
        <v>6792</v>
      </c>
      <c r="L7156" s="16" t="s">
        <v>37</v>
      </c>
      <c r="M7156" s="26" t="s">
        <v>6793</v>
      </c>
      <c r="O7156" s="16" t="s">
        <v>1149</v>
      </c>
      <c r="P7156" s="26" t="s">
        <v>188</v>
      </c>
      <c r="T7156" s="22">
        <v>2.82</v>
      </c>
      <c r="W7156" s="20" t="s">
        <v>43</v>
      </c>
      <c r="Z7156" s="25">
        <v>0</v>
      </c>
      <c r="AA7156" s="25">
        <v>0</v>
      </c>
      <c r="AB7156" s="25">
        <v>0</v>
      </c>
      <c r="AC7156" s="25">
        <v>161337.43</v>
      </c>
      <c r="AD7156" s="25">
        <v>0</v>
      </c>
      <c r="AE7156" s="25">
        <v>0</v>
      </c>
      <c r="AF7156" s="25">
        <v>0</v>
      </c>
      <c r="AG7156" s="25">
        <v>161337.43</v>
      </c>
      <c r="AH7156" s="25">
        <v>161337.43</v>
      </c>
      <c r="AI7156" s="16" t="s">
        <v>6794</v>
      </c>
    </row>
    <row r="7157" spans="1:35" x14ac:dyDescent="0.25">
      <c r="A7157" s="17">
        <v>130685</v>
      </c>
      <c r="B7157" s="18">
        <v>2</v>
      </c>
      <c r="C7157" s="16" t="s">
        <v>73</v>
      </c>
      <c r="D7157" s="21">
        <v>44028</v>
      </c>
      <c r="E7157" s="16" t="s">
        <v>2262</v>
      </c>
      <c r="F7157" s="21">
        <v>44028</v>
      </c>
      <c r="G7157" s="16" t="s">
        <v>2262</v>
      </c>
      <c r="H7157" s="26" t="s">
        <v>212</v>
      </c>
      <c r="M7157" s="26" t="s">
        <v>6795</v>
      </c>
      <c r="O7157" s="16" t="s">
        <v>1171</v>
      </c>
      <c r="P7157" s="26" t="s">
        <v>1062</v>
      </c>
      <c r="T7157" s="23" t="s">
        <v>32</v>
      </c>
      <c r="W7157" s="20" t="s">
        <v>43</v>
      </c>
      <c r="Z7157" s="25">
        <v>0</v>
      </c>
      <c r="AA7157" s="25">
        <v>0</v>
      </c>
      <c r="AB7157" s="25">
        <v>69000</v>
      </c>
      <c r="AC7157" s="25">
        <v>0</v>
      </c>
      <c r="AD7157" s="25">
        <v>0</v>
      </c>
      <c r="AE7157" s="25">
        <v>0</v>
      </c>
      <c r="AF7157" s="25">
        <v>69000</v>
      </c>
      <c r="AG7157" s="25">
        <v>0</v>
      </c>
      <c r="AH7157" s="25">
        <v>69000</v>
      </c>
      <c r="AI7157" s="16" t="s">
        <v>6796</v>
      </c>
    </row>
    <row r="7158" spans="1:35" x14ac:dyDescent="0.25">
      <c r="A7158" s="17">
        <v>130686</v>
      </c>
      <c r="B7158" s="18">
        <v>1</v>
      </c>
      <c r="C7158" s="16" t="s">
        <v>73</v>
      </c>
      <c r="D7158" s="21">
        <v>44028</v>
      </c>
      <c r="E7158" s="16" t="s">
        <v>2262</v>
      </c>
      <c r="F7158" s="21">
        <v>44028</v>
      </c>
      <c r="G7158" s="16" t="s">
        <v>2262</v>
      </c>
      <c r="H7158" s="26" t="s">
        <v>359</v>
      </c>
      <c r="M7158" s="26" t="s">
        <v>6797</v>
      </c>
      <c r="O7158" s="16" t="s">
        <v>1171</v>
      </c>
      <c r="P7158" s="26" t="s">
        <v>1062</v>
      </c>
      <c r="T7158" s="23" t="s">
        <v>32</v>
      </c>
      <c r="W7158" s="20" t="s">
        <v>43</v>
      </c>
      <c r="Z7158" s="25">
        <v>0</v>
      </c>
      <c r="AA7158" s="25">
        <v>0</v>
      </c>
      <c r="AB7158" s="25">
        <v>30000</v>
      </c>
      <c r="AC7158" s="25">
        <v>0</v>
      </c>
      <c r="AD7158" s="25">
        <v>0</v>
      </c>
      <c r="AE7158" s="25">
        <v>0</v>
      </c>
      <c r="AF7158" s="25">
        <v>30000</v>
      </c>
      <c r="AG7158" s="25">
        <v>0</v>
      </c>
      <c r="AH7158" s="25">
        <v>30000</v>
      </c>
      <c r="AI7158" s="16" t="s">
        <v>6798</v>
      </c>
    </row>
    <row r="7159" spans="1:35" x14ac:dyDescent="0.25">
      <c r="A7159" s="17">
        <v>130687</v>
      </c>
      <c r="B7159" s="18">
        <v>3</v>
      </c>
      <c r="C7159" s="16" t="s">
        <v>73</v>
      </c>
      <c r="D7159" s="21">
        <v>44029</v>
      </c>
      <c r="E7159" s="16" t="s">
        <v>1610</v>
      </c>
      <c r="F7159" s="21">
        <v>44029</v>
      </c>
      <c r="G7159" s="16" t="s">
        <v>1610</v>
      </c>
      <c r="H7159" s="26" t="s">
        <v>98</v>
      </c>
      <c r="L7159" s="16" t="s">
        <v>110</v>
      </c>
      <c r="M7159" s="26" t="s">
        <v>6799</v>
      </c>
      <c r="O7159" s="16" t="s">
        <v>1612</v>
      </c>
      <c r="T7159" s="23" t="s">
        <v>32</v>
      </c>
      <c r="W7159" s="20" t="s">
        <v>43</v>
      </c>
      <c r="Z7159" s="25">
        <v>0</v>
      </c>
      <c r="AA7159" s="25">
        <v>0</v>
      </c>
      <c r="AB7159" s="25">
        <v>376087</v>
      </c>
      <c r="AC7159" s="25">
        <v>0</v>
      </c>
      <c r="AD7159" s="25">
        <v>0</v>
      </c>
      <c r="AE7159" s="25">
        <v>0</v>
      </c>
      <c r="AF7159" s="25">
        <v>376087</v>
      </c>
      <c r="AG7159" s="25">
        <v>0</v>
      </c>
      <c r="AH7159" s="25">
        <v>376087</v>
      </c>
      <c r="AI7159" s="16" t="s">
        <v>6800</v>
      </c>
    </row>
    <row r="7160" spans="1:35" x14ac:dyDescent="0.25">
      <c r="A7160" s="17">
        <v>130688</v>
      </c>
      <c r="B7160" s="18">
        <v>3</v>
      </c>
      <c r="C7160" s="16" t="s">
        <v>73</v>
      </c>
      <c r="D7160" s="21">
        <v>44029</v>
      </c>
      <c r="E7160" s="16" t="s">
        <v>5735</v>
      </c>
      <c r="F7160" s="21">
        <v>44029</v>
      </c>
      <c r="G7160" s="16" t="s">
        <v>5735</v>
      </c>
      <c r="H7160" s="26" t="s">
        <v>788</v>
      </c>
      <c r="M7160" s="26" t="s">
        <v>6801</v>
      </c>
      <c r="O7160" s="16" t="s">
        <v>1171</v>
      </c>
      <c r="P7160" s="26" t="s">
        <v>1062</v>
      </c>
      <c r="T7160" s="23" t="s">
        <v>32</v>
      </c>
      <c r="W7160" s="20" t="s">
        <v>43</v>
      </c>
      <c r="Z7160" s="25">
        <v>0</v>
      </c>
      <c r="AA7160" s="25">
        <v>0</v>
      </c>
      <c r="AB7160" s="25">
        <v>1000</v>
      </c>
      <c r="AC7160" s="25">
        <v>0</v>
      </c>
      <c r="AD7160" s="25">
        <v>0</v>
      </c>
      <c r="AE7160" s="25">
        <v>0</v>
      </c>
      <c r="AF7160" s="25">
        <v>1000</v>
      </c>
      <c r="AG7160" s="25">
        <v>0</v>
      </c>
      <c r="AH7160" s="25">
        <v>1000</v>
      </c>
      <c r="AI7160" s="16" t="s">
        <v>6802</v>
      </c>
    </row>
    <row r="7161" spans="1:35" ht="30" x14ac:dyDescent="0.25">
      <c r="A7161" s="17">
        <v>130689</v>
      </c>
      <c r="B7161" s="18">
        <v>6</v>
      </c>
      <c r="C7161" s="16" t="s">
        <v>73</v>
      </c>
      <c r="D7161" s="21">
        <v>44029</v>
      </c>
      <c r="E7161" s="16" t="s">
        <v>108</v>
      </c>
      <c r="F7161" s="21">
        <v>44029</v>
      </c>
      <c r="G7161" s="16" t="s">
        <v>108</v>
      </c>
      <c r="H7161" s="26" t="s">
        <v>76</v>
      </c>
      <c r="L7161" s="16" t="s">
        <v>110</v>
      </c>
      <c r="M7161" s="26" t="s">
        <v>6803</v>
      </c>
      <c r="N7161" s="26" t="s">
        <v>6803</v>
      </c>
      <c r="O7161" s="16" t="s">
        <v>5777</v>
      </c>
      <c r="P7161" s="26" t="s">
        <v>67</v>
      </c>
      <c r="T7161" s="23" t="s">
        <v>32</v>
      </c>
      <c r="W7161" s="20" t="s">
        <v>43</v>
      </c>
      <c r="Z7161" s="25">
        <v>0</v>
      </c>
      <c r="AA7161" s="25">
        <v>0</v>
      </c>
      <c r="AB7161" s="25">
        <v>43750</v>
      </c>
      <c r="AC7161" s="25">
        <v>0</v>
      </c>
      <c r="AD7161" s="25">
        <v>0</v>
      </c>
      <c r="AE7161" s="25">
        <v>0</v>
      </c>
      <c r="AF7161" s="25">
        <v>43750</v>
      </c>
      <c r="AG7161" s="25">
        <v>0</v>
      </c>
      <c r="AH7161" s="25">
        <v>43750</v>
      </c>
      <c r="AI7161" s="16" t="s">
        <v>6804</v>
      </c>
    </row>
    <row r="7162" spans="1:35" x14ac:dyDescent="0.25">
      <c r="A7162" s="17">
        <v>130690</v>
      </c>
      <c r="B7162" s="18">
        <v>2</v>
      </c>
      <c r="C7162" s="16" t="s">
        <v>47</v>
      </c>
      <c r="D7162" s="21">
        <v>44029</v>
      </c>
      <c r="E7162" s="16" t="s">
        <v>33</v>
      </c>
      <c r="F7162" s="21">
        <v>44361</v>
      </c>
      <c r="G7162" s="16" t="s">
        <v>33</v>
      </c>
      <c r="H7162" s="26" t="s">
        <v>206</v>
      </c>
      <c r="I7162" s="16" t="s">
        <v>6805</v>
      </c>
      <c r="K7162" s="16" t="s">
        <v>6806</v>
      </c>
      <c r="L7162" s="16" t="s">
        <v>37</v>
      </c>
      <c r="M7162" s="26" t="s">
        <v>6807</v>
      </c>
      <c r="O7162" s="16" t="s">
        <v>1149</v>
      </c>
      <c r="P7162" s="26" t="s">
        <v>188</v>
      </c>
      <c r="T7162" s="22">
        <v>1.05</v>
      </c>
      <c r="W7162" s="20" t="s">
        <v>43</v>
      </c>
      <c r="X7162" s="16" t="s">
        <v>44</v>
      </c>
      <c r="Z7162" s="25">
        <v>0</v>
      </c>
      <c r="AA7162" s="25">
        <v>0</v>
      </c>
      <c r="AB7162" s="25">
        <v>0</v>
      </c>
      <c r="AC7162" s="25">
        <v>93244.27</v>
      </c>
      <c r="AD7162" s="25">
        <v>0</v>
      </c>
      <c r="AE7162" s="25">
        <v>0</v>
      </c>
      <c r="AF7162" s="25">
        <v>0</v>
      </c>
      <c r="AG7162" s="25">
        <v>93244.27</v>
      </c>
      <c r="AH7162" s="25">
        <v>93244.27</v>
      </c>
      <c r="AI7162" s="16" t="s">
        <v>6808</v>
      </c>
    </row>
    <row r="7163" spans="1:35" x14ac:dyDescent="0.25">
      <c r="A7163" s="17">
        <v>130691</v>
      </c>
      <c r="B7163" s="18">
        <v>2</v>
      </c>
      <c r="C7163" s="16" t="s">
        <v>47</v>
      </c>
      <c r="D7163" s="21">
        <v>44029</v>
      </c>
      <c r="E7163" s="16" t="s">
        <v>33</v>
      </c>
      <c r="F7163" s="21">
        <v>44224</v>
      </c>
      <c r="G7163" s="16" t="s">
        <v>33</v>
      </c>
      <c r="H7163" s="26" t="s">
        <v>380</v>
      </c>
      <c r="I7163" s="16" t="s">
        <v>4730</v>
      </c>
      <c r="K7163" s="16" t="s">
        <v>6809</v>
      </c>
      <c r="L7163" s="16" t="s">
        <v>37</v>
      </c>
      <c r="M7163" s="26" t="s">
        <v>6810</v>
      </c>
      <c r="O7163" s="16" t="s">
        <v>1149</v>
      </c>
      <c r="P7163" s="26" t="s">
        <v>188</v>
      </c>
      <c r="T7163" s="22">
        <v>1.0249999999999999</v>
      </c>
      <c r="W7163" s="20" t="s">
        <v>43</v>
      </c>
      <c r="X7163" s="16" t="s">
        <v>44</v>
      </c>
      <c r="Z7163" s="25">
        <v>0</v>
      </c>
      <c r="AA7163" s="25">
        <v>0</v>
      </c>
      <c r="AB7163" s="25">
        <v>0</v>
      </c>
      <c r="AC7163" s="25">
        <v>77079.399999999994</v>
      </c>
      <c r="AD7163" s="25">
        <v>0</v>
      </c>
      <c r="AE7163" s="25">
        <v>0</v>
      </c>
      <c r="AF7163" s="25">
        <v>0</v>
      </c>
      <c r="AG7163" s="25">
        <v>77079.399999999994</v>
      </c>
      <c r="AH7163" s="25">
        <v>77079.399999999994</v>
      </c>
      <c r="AI7163" s="16" t="s">
        <v>6811</v>
      </c>
    </row>
    <row r="7164" spans="1:35" x14ac:dyDescent="0.25">
      <c r="A7164" s="17">
        <v>130692</v>
      </c>
      <c r="B7164" s="18">
        <v>2</v>
      </c>
      <c r="C7164" s="16" t="s">
        <v>47</v>
      </c>
      <c r="D7164" s="21">
        <v>44029</v>
      </c>
      <c r="E7164" s="16" t="s">
        <v>33</v>
      </c>
      <c r="F7164" s="21">
        <v>44224</v>
      </c>
      <c r="G7164" s="16" t="s">
        <v>33</v>
      </c>
      <c r="H7164" s="26" t="s">
        <v>380</v>
      </c>
      <c r="I7164" s="16" t="s">
        <v>4730</v>
      </c>
      <c r="K7164" s="16" t="s">
        <v>6812</v>
      </c>
      <c r="L7164" s="16" t="s">
        <v>37</v>
      </c>
      <c r="M7164" s="26" t="s">
        <v>6813</v>
      </c>
      <c r="O7164" s="16" t="s">
        <v>1149</v>
      </c>
      <c r="P7164" s="26" t="s">
        <v>188</v>
      </c>
      <c r="T7164" s="22">
        <v>2.722</v>
      </c>
      <c r="W7164" s="20" t="s">
        <v>43</v>
      </c>
      <c r="X7164" s="16" t="s">
        <v>1150</v>
      </c>
      <c r="Z7164" s="25">
        <v>0</v>
      </c>
      <c r="AA7164" s="25">
        <v>0</v>
      </c>
      <c r="AB7164" s="25">
        <v>0</v>
      </c>
      <c r="AC7164" s="25">
        <v>213296.72</v>
      </c>
      <c r="AD7164" s="25">
        <v>0</v>
      </c>
      <c r="AE7164" s="25">
        <v>0</v>
      </c>
      <c r="AF7164" s="25">
        <v>0</v>
      </c>
      <c r="AG7164" s="25">
        <v>213296.72</v>
      </c>
      <c r="AH7164" s="25">
        <v>213296.72</v>
      </c>
      <c r="AI7164" s="16" t="s">
        <v>6814</v>
      </c>
    </row>
    <row r="7165" spans="1:35" x14ac:dyDescent="0.25">
      <c r="A7165" s="17">
        <v>130694</v>
      </c>
      <c r="B7165" s="18">
        <v>4</v>
      </c>
      <c r="C7165" s="16" t="s">
        <v>73</v>
      </c>
      <c r="D7165" s="21">
        <v>44032</v>
      </c>
      <c r="E7165" s="16" t="s">
        <v>5735</v>
      </c>
      <c r="F7165" s="21">
        <v>44032</v>
      </c>
      <c r="G7165" s="16" t="s">
        <v>5735</v>
      </c>
      <c r="H7165" s="26" t="s">
        <v>634</v>
      </c>
      <c r="M7165" s="26" t="s">
        <v>6815</v>
      </c>
      <c r="O7165" s="16" t="s">
        <v>1171</v>
      </c>
      <c r="P7165" s="26" t="s">
        <v>1062</v>
      </c>
      <c r="T7165" s="23" t="s">
        <v>32</v>
      </c>
      <c r="W7165" s="20" t="s">
        <v>43</v>
      </c>
      <c r="Z7165" s="25">
        <v>0</v>
      </c>
      <c r="AA7165" s="25">
        <v>0</v>
      </c>
      <c r="AB7165" s="25">
        <v>80000</v>
      </c>
      <c r="AC7165" s="25">
        <v>0</v>
      </c>
      <c r="AD7165" s="25">
        <v>0</v>
      </c>
      <c r="AE7165" s="25">
        <v>0</v>
      </c>
      <c r="AF7165" s="25">
        <v>80000</v>
      </c>
      <c r="AG7165" s="25">
        <v>0</v>
      </c>
      <c r="AH7165" s="25">
        <v>80000</v>
      </c>
      <c r="AI7165" s="16" t="s">
        <v>6816</v>
      </c>
    </row>
    <row r="7166" spans="1:35" x14ac:dyDescent="0.25">
      <c r="A7166" s="17">
        <v>130695</v>
      </c>
      <c r="B7166" s="18">
        <v>1</v>
      </c>
      <c r="C7166" s="16" t="s">
        <v>73</v>
      </c>
      <c r="D7166" s="21">
        <v>44033</v>
      </c>
      <c r="E7166" s="16" t="s">
        <v>1169</v>
      </c>
      <c r="F7166" s="21">
        <v>44033</v>
      </c>
      <c r="G7166" s="16" t="s">
        <v>1169</v>
      </c>
      <c r="H7166" s="26" t="s">
        <v>400</v>
      </c>
      <c r="M7166" s="26" t="s">
        <v>6817</v>
      </c>
      <c r="O7166" s="16" t="s">
        <v>1171</v>
      </c>
      <c r="P7166" s="26" t="s">
        <v>1062</v>
      </c>
      <c r="T7166" s="23" t="s">
        <v>32</v>
      </c>
      <c r="W7166" s="20" t="s">
        <v>43</v>
      </c>
      <c r="Z7166" s="25">
        <v>0</v>
      </c>
      <c r="AA7166" s="25">
        <v>0</v>
      </c>
      <c r="AB7166" s="25">
        <v>69000</v>
      </c>
      <c r="AC7166" s="25">
        <v>0</v>
      </c>
      <c r="AD7166" s="25">
        <v>0</v>
      </c>
      <c r="AE7166" s="25">
        <v>0</v>
      </c>
      <c r="AF7166" s="25">
        <v>69000</v>
      </c>
      <c r="AG7166" s="25">
        <v>0</v>
      </c>
      <c r="AH7166" s="25">
        <v>69000</v>
      </c>
      <c r="AI7166" s="16" t="s">
        <v>6818</v>
      </c>
    </row>
    <row r="7167" spans="1:35" x14ac:dyDescent="0.25">
      <c r="A7167" s="17">
        <v>130696</v>
      </c>
      <c r="B7167" s="18">
        <v>1</v>
      </c>
      <c r="C7167" s="16" t="s">
        <v>73</v>
      </c>
      <c r="D7167" s="21">
        <v>44033</v>
      </c>
      <c r="E7167" s="16" t="s">
        <v>1169</v>
      </c>
      <c r="F7167" s="21">
        <v>44033</v>
      </c>
      <c r="G7167" s="16" t="s">
        <v>1169</v>
      </c>
      <c r="H7167" s="26" t="s">
        <v>133</v>
      </c>
      <c r="M7167" s="26" t="s">
        <v>6819</v>
      </c>
      <c r="O7167" s="16" t="s">
        <v>1171</v>
      </c>
      <c r="P7167" s="26" t="s">
        <v>1062</v>
      </c>
      <c r="T7167" s="23" t="s">
        <v>32</v>
      </c>
      <c r="W7167" s="20" t="s">
        <v>43</v>
      </c>
      <c r="Z7167" s="25">
        <v>0</v>
      </c>
      <c r="AA7167" s="25">
        <v>0</v>
      </c>
      <c r="AB7167" s="25">
        <v>69000</v>
      </c>
      <c r="AC7167" s="25">
        <v>0</v>
      </c>
      <c r="AD7167" s="25">
        <v>0</v>
      </c>
      <c r="AE7167" s="25">
        <v>0</v>
      </c>
      <c r="AF7167" s="25">
        <v>69000</v>
      </c>
      <c r="AG7167" s="25">
        <v>0</v>
      </c>
      <c r="AH7167" s="25">
        <v>69000</v>
      </c>
      <c r="AI7167" s="16" t="s">
        <v>6820</v>
      </c>
    </row>
    <row r="7168" spans="1:35" x14ac:dyDescent="0.25">
      <c r="A7168" s="17">
        <v>130697</v>
      </c>
      <c r="B7168" s="18">
        <v>2</v>
      </c>
      <c r="C7168" s="16" t="s">
        <v>73</v>
      </c>
      <c r="D7168" s="21">
        <v>44033</v>
      </c>
      <c r="E7168" s="16" t="s">
        <v>1169</v>
      </c>
      <c r="F7168" s="21">
        <v>44033</v>
      </c>
      <c r="G7168" s="16" t="s">
        <v>1169</v>
      </c>
      <c r="H7168" s="26" t="s">
        <v>267</v>
      </c>
      <c r="M7168" s="26" t="s">
        <v>6821</v>
      </c>
      <c r="O7168" s="16" t="s">
        <v>1171</v>
      </c>
      <c r="P7168" s="26" t="s">
        <v>1062</v>
      </c>
      <c r="T7168" s="23" t="s">
        <v>32</v>
      </c>
      <c r="W7168" s="20" t="s">
        <v>43</v>
      </c>
      <c r="Z7168" s="25">
        <v>0</v>
      </c>
      <c r="AA7168" s="25">
        <v>0</v>
      </c>
      <c r="AB7168" s="25">
        <v>20000</v>
      </c>
      <c r="AC7168" s="25">
        <v>0</v>
      </c>
      <c r="AD7168" s="25">
        <v>0</v>
      </c>
      <c r="AE7168" s="25">
        <v>0</v>
      </c>
      <c r="AF7168" s="25">
        <v>20000</v>
      </c>
      <c r="AG7168" s="25">
        <v>0</v>
      </c>
      <c r="AH7168" s="25">
        <v>20000</v>
      </c>
      <c r="AI7168" s="16" t="s">
        <v>6822</v>
      </c>
    </row>
    <row r="7169" spans="1:35" x14ac:dyDescent="0.25">
      <c r="A7169" s="17">
        <v>130698</v>
      </c>
      <c r="B7169" s="18">
        <v>2</v>
      </c>
      <c r="C7169" s="16" t="s">
        <v>47</v>
      </c>
      <c r="D7169" s="21">
        <v>44033</v>
      </c>
      <c r="E7169" s="16" t="s">
        <v>1169</v>
      </c>
      <c r="F7169" s="21">
        <v>44153</v>
      </c>
      <c r="G7169" s="16" t="s">
        <v>6529</v>
      </c>
      <c r="H7169" s="26" t="s">
        <v>267</v>
      </c>
      <c r="M7169" s="26" t="s">
        <v>6823</v>
      </c>
      <c r="O7169" s="16" t="s">
        <v>1171</v>
      </c>
      <c r="P7169" s="26" t="s">
        <v>1062</v>
      </c>
      <c r="T7169" s="23" t="s">
        <v>32</v>
      </c>
      <c r="W7169" s="20" t="s">
        <v>43</v>
      </c>
      <c r="Z7169" s="25">
        <v>0</v>
      </c>
      <c r="AA7169" s="25">
        <v>0</v>
      </c>
      <c r="AB7169" s="25">
        <v>69000</v>
      </c>
      <c r="AC7169" s="25">
        <v>0</v>
      </c>
      <c r="AD7169" s="25">
        <v>0</v>
      </c>
      <c r="AE7169" s="25">
        <v>0</v>
      </c>
      <c r="AF7169" s="25">
        <v>69000</v>
      </c>
      <c r="AG7169" s="25">
        <v>0</v>
      </c>
      <c r="AH7169" s="25">
        <v>69000</v>
      </c>
      <c r="AI7169" s="16" t="s">
        <v>6824</v>
      </c>
    </row>
    <row r="7170" spans="1:35" x14ac:dyDescent="0.25">
      <c r="A7170" s="17">
        <v>130699</v>
      </c>
      <c r="B7170" s="18">
        <v>4</v>
      </c>
      <c r="C7170" s="16" t="s">
        <v>73</v>
      </c>
      <c r="D7170" s="21">
        <v>44033</v>
      </c>
      <c r="E7170" s="16" t="s">
        <v>4566</v>
      </c>
      <c r="F7170" s="21">
        <v>44033</v>
      </c>
      <c r="G7170" s="16" t="s">
        <v>4566</v>
      </c>
      <c r="H7170" s="26" t="s">
        <v>126</v>
      </c>
      <c r="M7170" s="26" t="s">
        <v>6825</v>
      </c>
      <c r="O7170" s="16" t="s">
        <v>1171</v>
      </c>
      <c r="P7170" s="26" t="s">
        <v>1062</v>
      </c>
      <c r="T7170" s="23" t="s">
        <v>32</v>
      </c>
      <c r="W7170" s="20" t="s">
        <v>43</v>
      </c>
      <c r="Z7170" s="25">
        <v>0</v>
      </c>
      <c r="AA7170" s="25">
        <v>0</v>
      </c>
      <c r="AB7170" s="25">
        <v>50800</v>
      </c>
      <c r="AC7170" s="25">
        <v>0</v>
      </c>
      <c r="AD7170" s="25">
        <v>0</v>
      </c>
      <c r="AE7170" s="25">
        <v>0</v>
      </c>
      <c r="AF7170" s="25">
        <v>50800</v>
      </c>
      <c r="AG7170" s="25">
        <v>0</v>
      </c>
      <c r="AH7170" s="25">
        <v>50800</v>
      </c>
      <c r="AI7170" s="16" t="s">
        <v>6826</v>
      </c>
    </row>
    <row r="7171" spans="1:35" x14ac:dyDescent="0.25">
      <c r="A7171" s="17">
        <v>130700</v>
      </c>
      <c r="B7171" s="18">
        <v>3</v>
      </c>
      <c r="C7171" s="16" t="s">
        <v>73</v>
      </c>
      <c r="D7171" s="21">
        <v>44033</v>
      </c>
      <c r="E7171" s="16" t="s">
        <v>1169</v>
      </c>
      <c r="F7171" s="21">
        <v>44033</v>
      </c>
      <c r="G7171" s="16" t="s">
        <v>1169</v>
      </c>
      <c r="H7171" s="26" t="s">
        <v>49</v>
      </c>
      <c r="M7171" s="26" t="s">
        <v>6827</v>
      </c>
      <c r="O7171" s="16" t="s">
        <v>1171</v>
      </c>
      <c r="P7171" s="26" t="s">
        <v>1062</v>
      </c>
      <c r="T7171" s="23" t="s">
        <v>32</v>
      </c>
      <c r="W7171" s="20" t="s">
        <v>43</v>
      </c>
      <c r="Z7171" s="25">
        <v>0</v>
      </c>
      <c r="AA7171" s="25">
        <v>0</v>
      </c>
      <c r="AB7171" s="25">
        <v>30000</v>
      </c>
      <c r="AC7171" s="25">
        <v>0</v>
      </c>
      <c r="AD7171" s="25">
        <v>0</v>
      </c>
      <c r="AE7171" s="25">
        <v>0</v>
      </c>
      <c r="AF7171" s="25">
        <v>30000</v>
      </c>
      <c r="AG7171" s="25">
        <v>0</v>
      </c>
      <c r="AH7171" s="25">
        <v>30000</v>
      </c>
      <c r="AI7171" s="16" t="s">
        <v>6828</v>
      </c>
    </row>
    <row r="7172" spans="1:35" x14ac:dyDescent="0.25">
      <c r="A7172" s="17">
        <v>130701</v>
      </c>
      <c r="B7172" s="18">
        <v>2</v>
      </c>
      <c r="C7172" s="16" t="s">
        <v>73</v>
      </c>
      <c r="D7172" s="21">
        <v>44033</v>
      </c>
      <c r="E7172" s="16" t="s">
        <v>2262</v>
      </c>
      <c r="F7172" s="21">
        <v>44033</v>
      </c>
      <c r="G7172" s="16" t="s">
        <v>2262</v>
      </c>
      <c r="H7172" s="26" t="s">
        <v>377</v>
      </c>
      <c r="M7172" s="26" t="s">
        <v>6829</v>
      </c>
      <c r="O7172" s="16" t="s">
        <v>1171</v>
      </c>
      <c r="P7172" s="26" t="s">
        <v>1062</v>
      </c>
      <c r="T7172" s="23" t="s">
        <v>32</v>
      </c>
      <c r="W7172" s="20" t="s">
        <v>43</v>
      </c>
      <c r="Z7172" s="25">
        <v>0</v>
      </c>
      <c r="AA7172" s="25">
        <v>0</v>
      </c>
      <c r="AB7172" s="25">
        <v>200000</v>
      </c>
      <c r="AC7172" s="25">
        <v>0</v>
      </c>
      <c r="AD7172" s="25">
        <v>0</v>
      </c>
      <c r="AE7172" s="25">
        <v>0</v>
      </c>
      <c r="AF7172" s="25">
        <v>200000</v>
      </c>
      <c r="AG7172" s="25">
        <v>0</v>
      </c>
      <c r="AH7172" s="25">
        <v>200000</v>
      </c>
      <c r="AI7172" s="16" t="s">
        <v>6830</v>
      </c>
    </row>
    <row r="7173" spans="1:35" x14ac:dyDescent="0.25">
      <c r="A7173" s="17">
        <v>130702</v>
      </c>
      <c r="B7173" s="18">
        <v>2</v>
      </c>
      <c r="C7173" s="16" t="s">
        <v>73</v>
      </c>
      <c r="D7173" s="21">
        <v>44033</v>
      </c>
      <c r="E7173" s="16" t="s">
        <v>2262</v>
      </c>
      <c r="F7173" s="21">
        <v>44033</v>
      </c>
      <c r="G7173" s="16" t="s">
        <v>2262</v>
      </c>
      <c r="H7173" s="26" t="s">
        <v>286</v>
      </c>
      <c r="M7173" s="26" t="s">
        <v>6831</v>
      </c>
      <c r="O7173" s="16" t="s">
        <v>1171</v>
      </c>
      <c r="P7173" s="26" t="s">
        <v>1062</v>
      </c>
      <c r="T7173" s="23" t="s">
        <v>32</v>
      </c>
      <c r="W7173" s="20" t="s">
        <v>43</v>
      </c>
      <c r="Z7173" s="25">
        <v>0</v>
      </c>
      <c r="AA7173" s="25">
        <v>0</v>
      </c>
      <c r="AB7173" s="25">
        <v>29300</v>
      </c>
      <c r="AC7173" s="25">
        <v>0</v>
      </c>
      <c r="AD7173" s="25">
        <v>0</v>
      </c>
      <c r="AE7173" s="25">
        <v>0</v>
      </c>
      <c r="AF7173" s="25">
        <v>29300</v>
      </c>
      <c r="AG7173" s="25">
        <v>0</v>
      </c>
      <c r="AH7173" s="25">
        <v>29300</v>
      </c>
      <c r="AI7173" s="16" t="s">
        <v>6832</v>
      </c>
    </row>
    <row r="7174" spans="1:35" x14ac:dyDescent="0.25">
      <c r="A7174" s="17">
        <v>130703</v>
      </c>
      <c r="B7174" s="18">
        <v>3</v>
      </c>
      <c r="C7174" s="16" t="s">
        <v>31</v>
      </c>
      <c r="D7174" s="21">
        <v>44033</v>
      </c>
      <c r="E7174" s="16" t="s">
        <v>142</v>
      </c>
      <c r="F7174" s="21">
        <v>44279</v>
      </c>
      <c r="G7174" s="16" t="s">
        <v>75</v>
      </c>
      <c r="H7174" s="26" t="s">
        <v>255</v>
      </c>
      <c r="I7174" s="16" t="s">
        <v>1681</v>
      </c>
      <c r="J7174" s="20" t="s">
        <v>116</v>
      </c>
      <c r="L7174" s="16" t="s">
        <v>116</v>
      </c>
      <c r="M7174" s="26" t="s">
        <v>6833</v>
      </c>
      <c r="O7174" s="16" t="s">
        <v>179</v>
      </c>
      <c r="P7174" s="26" t="s">
        <v>40</v>
      </c>
      <c r="R7174" s="16" t="s">
        <v>41</v>
      </c>
      <c r="S7174" s="16" t="s">
        <v>84</v>
      </c>
      <c r="T7174" s="22">
        <v>0</v>
      </c>
      <c r="U7174" s="21">
        <v>44176</v>
      </c>
      <c r="W7174" s="20" t="s">
        <v>43</v>
      </c>
      <c r="X7174" s="16" t="s">
        <v>78</v>
      </c>
      <c r="Y7174" s="26" t="s">
        <v>6834</v>
      </c>
      <c r="Z7174" s="25">
        <v>0</v>
      </c>
      <c r="AA7174" s="25">
        <v>46698</v>
      </c>
      <c r="AB7174" s="25">
        <v>796177</v>
      </c>
      <c r="AC7174" s="25">
        <v>0</v>
      </c>
      <c r="AD7174" s="25">
        <v>0</v>
      </c>
      <c r="AE7174" s="25">
        <v>46698</v>
      </c>
      <c r="AF7174" s="25">
        <v>796177</v>
      </c>
      <c r="AG7174" s="25">
        <v>0</v>
      </c>
      <c r="AH7174" s="25">
        <v>842875</v>
      </c>
      <c r="AI7174" s="16" t="s">
        <v>6835</v>
      </c>
    </row>
    <row r="7175" spans="1:35" ht="30" x14ac:dyDescent="0.25">
      <c r="A7175" s="17">
        <v>130704</v>
      </c>
      <c r="B7175" s="18">
        <v>1</v>
      </c>
      <c r="C7175" s="16" t="s">
        <v>73</v>
      </c>
      <c r="D7175" s="21">
        <v>44033</v>
      </c>
      <c r="E7175" s="16" t="s">
        <v>108</v>
      </c>
      <c r="F7175" s="21">
        <v>44033</v>
      </c>
      <c r="G7175" s="16" t="s">
        <v>108</v>
      </c>
      <c r="H7175" s="26" t="s">
        <v>317</v>
      </c>
      <c r="L7175" s="16" t="s">
        <v>110</v>
      </c>
      <c r="M7175" s="26" t="s">
        <v>6836</v>
      </c>
      <c r="N7175" s="26" t="s">
        <v>6836</v>
      </c>
      <c r="O7175" s="16" t="s">
        <v>5777</v>
      </c>
      <c r="T7175" s="23" t="s">
        <v>32</v>
      </c>
      <c r="W7175" s="20" t="s">
        <v>43</v>
      </c>
      <c r="Z7175" s="25">
        <v>0</v>
      </c>
      <c r="AA7175" s="25">
        <v>0</v>
      </c>
      <c r="AB7175" s="25">
        <v>518690</v>
      </c>
      <c r="AC7175" s="25">
        <v>0</v>
      </c>
      <c r="AD7175" s="25">
        <v>0</v>
      </c>
      <c r="AE7175" s="25">
        <v>0</v>
      </c>
      <c r="AF7175" s="25">
        <v>518690</v>
      </c>
      <c r="AG7175" s="25">
        <v>0</v>
      </c>
      <c r="AH7175" s="25">
        <v>518690</v>
      </c>
      <c r="AI7175" s="16" t="s">
        <v>6837</v>
      </c>
    </row>
    <row r="7176" spans="1:35" ht="30" x14ac:dyDescent="0.25">
      <c r="A7176" s="17">
        <v>130705</v>
      </c>
      <c r="B7176" s="18">
        <v>1</v>
      </c>
      <c r="C7176" s="16" t="s">
        <v>73</v>
      </c>
      <c r="D7176" s="21">
        <v>44033</v>
      </c>
      <c r="E7176" s="16" t="s">
        <v>108</v>
      </c>
      <c r="F7176" s="21">
        <v>44034</v>
      </c>
      <c r="G7176" s="16" t="s">
        <v>108</v>
      </c>
      <c r="H7176" s="26" t="s">
        <v>196</v>
      </c>
      <c r="L7176" s="16" t="s">
        <v>110</v>
      </c>
      <c r="M7176" s="26" t="s">
        <v>6838</v>
      </c>
      <c r="N7176" s="26" t="s">
        <v>6839</v>
      </c>
      <c r="O7176" s="16" t="s">
        <v>5777</v>
      </c>
      <c r="T7176" s="23" t="s">
        <v>32</v>
      </c>
      <c r="W7176" s="20" t="s">
        <v>43</v>
      </c>
      <c r="Z7176" s="25">
        <v>0</v>
      </c>
      <c r="AA7176" s="25">
        <v>0</v>
      </c>
      <c r="AB7176" s="25">
        <v>105000</v>
      </c>
      <c r="AC7176" s="25">
        <v>0</v>
      </c>
      <c r="AD7176" s="25">
        <v>0</v>
      </c>
      <c r="AE7176" s="25">
        <v>0</v>
      </c>
      <c r="AF7176" s="25">
        <v>105000</v>
      </c>
      <c r="AG7176" s="25">
        <v>0</v>
      </c>
      <c r="AH7176" s="25">
        <v>105000</v>
      </c>
      <c r="AI7176" s="16" t="s">
        <v>6840</v>
      </c>
    </row>
    <row r="7177" spans="1:35" x14ac:dyDescent="0.25">
      <c r="A7177" s="17">
        <v>130706</v>
      </c>
      <c r="B7177" s="18">
        <v>2</v>
      </c>
      <c r="C7177" s="16" t="s">
        <v>47</v>
      </c>
      <c r="D7177" s="21">
        <v>44034</v>
      </c>
      <c r="E7177" s="16" t="s">
        <v>33</v>
      </c>
      <c r="F7177" s="21">
        <v>44230</v>
      </c>
      <c r="G7177" s="16" t="s">
        <v>33</v>
      </c>
      <c r="H7177" s="26" t="s">
        <v>380</v>
      </c>
      <c r="I7177" s="16" t="s">
        <v>6841</v>
      </c>
      <c r="K7177" s="16" t="s">
        <v>6842</v>
      </c>
      <c r="L7177" s="16" t="s">
        <v>37</v>
      </c>
      <c r="M7177" s="26" t="s">
        <v>6843</v>
      </c>
      <c r="O7177" s="16" t="s">
        <v>1149</v>
      </c>
      <c r="P7177" s="26" t="s">
        <v>188</v>
      </c>
      <c r="T7177" s="22">
        <v>2.8809999999999998</v>
      </c>
      <c r="W7177" s="20" t="s">
        <v>43</v>
      </c>
      <c r="X7177" s="16" t="s">
        <v>44</v>
      </c>
      <c r="Z7177" s="25">
        <v>0</v>
      </c>
      <c r="AA7177" s="25">
        <v>0</v>
      </c>
      <c r="AB7177" s="25">
        <v>0</v>
      </c>
      <c r="AC7177" s="25">
        <v>192025.94</v>
      </c>
      <c r="AD7177" s="25">
        <v>0</v>
      </c>
      <c r="AE7177" s="25">
        <v>0</v>
      </c>
      <c r="AF7177" s="25">
        <v>0</v>
      </c>
      <c r="AG7177" s="25">
        <v>192025.94</v>
      </c>
      <c r="AH7177" s="25">
        <v>192025.94</v>
      </c>
      <c r="AI7177" s="16" t="s">
        <v>6844</v>
      </c>
    </row>
    <row r="7178" spans="1:35" x14ac:dyDescent="0.25">
      <c r="A7178" s="17">
        <v>130708</v>
      </c>
      <c r="B7178" s="18">
        <v>3</v>
      </c>
      <c r="C7178" s="16" t="s">
        <v>73</v>
      </c>
      <c r="D7178" s="21">
        <v>44035</v>
      </c>
      <c r="E7178" s="16" t="s">
        <v>728</v>
      </c>
      <c r="F7178" s="21">
        <v>44302</v>
      </c>
      <c r="G7178" s="16" t="s">
        <v>1086</v>
      </c>
      <c r="H7178" s="26" t="s">
        <v>362</v>
      </c>
      <c r="I7178" s="16" t="s">
        <v>560</v>
      </c>
      <c r="J7178" s="20" t="s">
        <v>116</v>
      </c>
      <c r="L7178" s="16" t="s">
        <v>116</v>
      </c>
      <c r="M7178" s="26" t="s">
        <v>9239</v>
      </c>
      <c r="N7178" s="26" t="s">
        <v>9238</v>
      </c>
      <c r="O7178" s="16" t="s">
        <v>119</v>
      </c>
      <c r="P7178" s="26" t="s">
        <v>78</v>
      </c>
      <c r="R7178" s="16" t="s">
        <v>139</v>
      </c>
      <c r="S7178" s="16" t="s">
        <v>42</v>
      </c>
      <c r="T7178" s="22">
        <v>2.85</v>
      </c>
      <c r="W7178" s="20" t="s">
        <v>43</v>
      </c>
      <c r="Z7178" s="24" t="s">
        <v>32</v>
      </c>
      <c r="AA7178" s="24" t="s">
        <v>32</v>
      </c>
      <c r="AB7178" s="24" t="s">
        <v>32</v>
      </c>
      <c r="AC7178" s="24" t="s">
        <v>32</v>
      </c>
      <c r="AD7178" s="24" t="s">
        <v>32</v>
      </c>
      <c r="AE7178" s="24" t="s">
        <v>32</v>
      </c>
      <c r="AF7178" s="24" t="s">
        <v>32</v>
      </c>
      <c r="AG7178" s="24" t="s">
        <v>32</v>
      </c>
      <c r="AH7178" s="24" t="s">
        <v>32</v>
      </c>
    </row>
    <row r="7179" spans="1:35" ht="30" x14ac:dyDescent="0.25">
      <c r="A7179" s="17">
        <v>130709</v>
      </c>
      <c r="B7179" s="18">
        <v>1</v>
      </c>
      <c r="C7179" s="16" t="s">
        <v>73</v>
      </c>
      <c r="D7179" s="21">
        <v>44035</v>
      </c>
      <c r="E7179" s="16" t="s">
        <v>108</v>
      </c>
      <c r="F7179" s="21">
        <v>44035</v>
      </c>
      <c r="G7179" s="16" t="s">
        <v>108</v>
      </c>
      <c r="H7179" s="26" t="s">
        <v>196</v>
      </c>
      <c r="L7179" s="16" t="s">
        <v>110</v>
      </c>
      <c r="M7179" s="26" t="s">
        <v>6845</v>
      </c>
      <c r="N7179" s="26" t="s">
        <v>6845</v>
      </c>
      <c r="O7179" s="16" t="s">
        <v>5777</v>
      </c>
      <c r="P7179" s="26" t="s">
        <v>67</v>
      </c>
      <c r="T7179" s="23" t="s">
        <v>32</v>
      </c>
      <c r="W7179" s="20" t="s">
        <v>43</v>
      </c>
      <c r="Z7179" s="25">
        <v>0</v>
      </c>
      <c r="AA7179" s="25">
        <v>0</v>
      </c>
      <c r="AB7179" s="25">
        <v>207475</v>
      </c>
      <c r="AC7179" s="25">
        <v>0</v>
      </c>
      <c r="AD7179" s="25">
        <v>0</v>
      </c>
      <c r="AE7179" s="25">
        <v>0</v>
      </c>
      <c r="AF7179" s="25">
        <v>207475</v>
      </c>
      <c r="AG7179" s="25">
        <v>0</v>
      </c>
      <c r="AH7179" s="25">
        <v>207475</v>
      </c>
      <c r="AI7179" s="16" t="s">
        <v>6846</v>
      </c>
    </row>
    <row r="7180" spans="1:35" x14ac:dyDescent="0.25">
      <c r="A7180" s="17">
        <v>130710</v>
      </c>
      <c r="B7180" s="18">
        <v>4</v>
      </c>
      <c r="C7180" s="16" t="s">
        <v>73</v>
      </c>
      <c r="D7180" s="21">
        <v>44035</v>
      </c>
      <c r="E7180" s="16" t="s">
        <v>5735</v>
      </c>
      <c r="F7180" s="21">
        <v>44035</v>
      </c>
      <c r="G7180" s="16" t="s">
        <v>5735</v>
      </c>
      <c r="H7180" s="26" t="s">
        <v>270</v>
      </c>
      <c r="M7180" s="26" t="s">
        <v>6847</v>
      </c>
      <c r="O7180" s="16" t="s">
        <v>1171</v>
      </c>
      <c r="P7180" s="26" t="s">
        <v>1062</v>
      </c>
      <c r="T7180" s="23" t="s">
        <v>32</v>
      </c>
      <c r="W7180" s="20" t="s">
        <v>43</v>
      </c>
      <c r="Z7180" s="25">
        <v>0</v>
      </c>
      <c r="AA7180" s="25">
        <v>0</v>
      </c>
      <c r="AB7180" s="25">
        <v>15000</v>
      </c>
      <c r="AC7180" s="25">
        <v>0</v>
      </c>
      <c r="AD7180" s="25">
        <v>0</v>
      </c>
      <c r="AE7180" s="25">
        <v>0</v>
      </c>
      <c r="AF7180" s="25">
        <v>15000</v>
      </c>
      <c r="AG7180" s="25">
        <v>0</v>
      </c>
      <c r="AH7180" s="25">
        <v>15000</v>
      </c>
      <c r="AI7180" s="16" t="s">
        <v>6848</v>
      </c>
    </row>
    <row r="7181" spans="1:35" ht="30" x14ac:dyDescent="0.25">
      <c r="A7181" s="17">
        <v>130711</v>
      </c>
      <c r="B7181" s="18">
        <v>2</v>
      </c>
      <c r="C7181" s="16" t="s">
        <v>73</v>
      </c>
      <c r="D7181" s="21">
        <v>44036</v>
      </c>
      <c r="E7181" s="16" t="s">
        <v>142</v>
      </c>
      <c r="F7181" s="21">
        <v>44280</v>
      </c>
      <c r="G7181" s="16" t="s">
        <v>75</v>
      </c>
      <c r="H7181" s="26" t="s">
        <v>170</v>
      </c>
      <c r="M7181" s="26" t="s">
        <v>6849</v>
      </c>
      <c r="N7181" s="26" t="s">
        <v>6850</v>
      </c>
      <c r="O7181" s="16" t="s">
        <v>78</v>
      </c>
      <c r="P7181" s="26" t="s">
        <v>551</v>
      </c>
      <c r="T7181" s="23" t="s">
        <v>32</v>
      </c>
      <c r="W7181" s="20" t="s">
        <v>43</v>
      </c>
      <c r="Z7181" s="25">
        <v>50000</v>
      </c>
      <c r="AA7181" s="25">
        <v>0</v>
      </c>
      <c r="AB7181" s="25">
        <v>0</v>
      </c>
      <c r="AC7181" s="25">
        <v>0</v>
      </c>
      <c r="AD7181" s="25">
        <v>50000</v>
      </c>
      <c r="AE7181" s="25">
        <v>0</v>
      </c>
      <c r="AF7181" s="25">
        <v>0</v>
      </c>
      <c r="AG7181" s="25">
        <v>0</v>
      </c>
      <c r="AH7181" s="25">
        <v>50000</v>
      </c>
    </row>
    <row r="7182" spans="1:35" ht="30" x14ac:dyDescent="0.25">
      <c r="A7182" s="17">
        <v>130712</v>
      </c>
      <c r="B7182" s="18">
        <v>3</v>
      </c>
      <c r="C7182" s="16" t="s">
        <v>73</v>
      </c>
      <c r="D7182" s="21">
        <v>44039</v>
      </c>
      <c r="E7182" s="16" t="s">
        <v>342</v>
      </c>
      <c r="F7182" s="21">
        <v>44322</v>
      </c>
      <c r="G7182" s="16" t="s">
        <v>832</v>
      </c>
      <c r="H7182" s="26" t="s">
        <v>173</v>
      </c>
      <c r="I7182" s="16" t="s">
        <v>826</v>
      </c>
      <c r="J7182" s="20" t="s">
        <v>116</v>
      </c>
      <c r="L7182" s="16" t="s">
        <v>116</v>
      </c>
      <c r="M7182" s="26" t="s">
        <v>6851</v>
      </c>
      <c r="N7182" s="26" t="s">
        <v>6852</v>
      </c>
      <c r="O7182" s="16" t="s">
        <v>632</v>
      </c>
      <c r="P7182" s="26" t="s">
        <v>1723</v>
      </c>
      <c r="T7182" s="22">
        <v>0.04</v>
      </c>
      <c r="U7182" s="21">
        <v>44792</v>
      </c>
      <c r="W7182" s="20" t="s">
        <v>43</v>
      </c>
      <c r="X7182" s="16" t="s">
        <v>78</v>
      </c>
      <c r="Z7182" s="25">
        <v>40000</v>
      </c>
      <c r="AA7182" s="25">
        <v>0</v>
      </c>
      <c r="AB7182" s="25">
        <v>0</v>
      </c>
      <c r="AC7182" s="25">
        <v>0</v>
      </c>
      <c r="AD7182" s="25">
        <v>45000</v>
      </c>
      <c r="AE7182" s="25">
        <v>0</v>
      </c>
      <c r="AF7182" s="25">
        <v>0</v>
      </c>
      <c r="AG7182" s="25">
        <v>0</v>
      </c>
      <c r="AH7182" s="25">
        <v>45000</v>
      </c>
      <c r="AI7182" s="16" t="s">
        <v>6853</v>
      </c>
    </row>
    <row r="7183" spans="1:35" ht="60" x14ac:dyDescent="0.25">
      <c r="A7183" s="17">
        <v>130713</v>
      </c>
      <c r="B7183" s="18">
        <v>4</v>
      </c>
      <c r="C7183" s="16" t="s">
        <v>73</v>
      </c>
      <c r="D7183" s="21">
        <v>44039</v>
      </c>
      <c r="E7183" s="16" t="s">
        <v>108</v>
      </c>
      <c r="F7183" s="21">
        <v>44039</v>
      </c>
      <c r="G7183" s="16" t="s">
        <v>108</v>
      </c>
      <c r="H7183" s="26" t="s">
        <v>229</v>
      </c>
      <c r="L7183" s="16" t="s">
        <v>110</v>
      </c>
      <c r="M7183" s="26" t="s">
        <v>6854</v>
      </c>
      <c r="N7183" s="26" t="s">
        <v>6855</v>
      </c>
      <c r="O7183" s="16" t="s">
        <v>5777</v>
      </c>
      <c r="P7183" s="26" t="s">
        <v>67</v>
      </c>
      <c r="T7183" s="23" t="s">
        <v>32</v>
      </c>
      <c r="W7183" s="20" t="s">
        <v>43</v>
      </c>
      <c r="Z7183" s="25">
        <v>0</v>
      </c>
      <c r="AA7183" s="25">
        <v>0</v>
      </c>
      <c r="AB7183" s="25">
        <v>339075</v>
      </c>
      <c r="AC7183" s="25">
        <v>0</v>
      </c>
      <c r="AD7183" s="25">
        <v>0</v>
      </c>
      <c r="AE7183" s="25">
        <v>0</v>
      </c>
      <c r="AF7183" s="25">
        <v>339075</v>
      </c>
      <c r="AG7183" s="25">
        <v>0</v>
      </c>
      <c r="AH7183" s="25">
        <v>339075</v>
      </c>
      <c r="AI7183" s="16" t="s">
        <v>6856</v>
      </c>
    </row>
    <row r="7184" spans="1:35" ht="30" x14ac:dyDescent="0.25">
      <c r="A7184" s="17">
        <v>130714</v>
      </c>
      <c r="B7184" s="18">
        <v>2</v>
      </c>
      <c r="C7184" s="16" t="s">
        <v>73</v>
      </c>
      <c r="D7184" s="21">
        <v>44039</v>
      </c>
      <c r="E7184" s="16" t="s">
        <v>108</v>
      </c>
      <c r="F7184" s="21">
        <v>44039</v>
      </c>
      <c r="G7184" s="16" t="s">
        <v>108</v>
      </c>
      <c r="H7184" s="26" t="s">
        <v>162</v>
      </c>
      <c r="L7184" s="16" t="s">
        <v>110</v>
      </c>
      <c r="M7184" s="26" t="s">
        <v>6857</v>
      </c>
      <c r="N7184" s="26" t="s">
        <v>6858</v>
      </c>
      <c r="O7184" s="16" t="s">
        <v>5777</v>
      </c>
      <c r="P7184" s="26" t="s">
        <v>67</v>
      </c>
      <c r="T7184" s="23" t="s">
        <v>32</v>
      </c>
      <c r="W7184" s="20" t="s">
        <v>43</v>
      </c>
      <c r="Z7184" s="25">
        <v>0</v>
      </c>
      <c r="AA7184" s="25">
        <v>0</v>
      </c>
      <c r="AB7184" s="25">
        <v>750000</v>
      </c>
      <c r="AC7184" s="25">
        <v>0</v>
      </c>
      <c r="AD7184" s="25">
        <v>0</v>
      </c>
      <c r="AE7184" s="25">
        <v>0</v>
      </c>
      <c r="AF7184" s="25">
        <v>750000</v>
      </c>
      <c r="AG7184" s="25">
        <v>0</v>
      </c>
      <c r="AH7184" s="25">
        <v>750000</v>
      </c>
      <c r="AI7184" s="16" t="s">
        <v>6859</v>
      </c>
    </row>
    <row r="7185" spans="1:35" x14ac:dyDescent="0.25">
      <c r="A7185" s="17">
        <v>130715</v>
      </c>
      <c r="B7185" s="18">
        <v>3</v>
      </c>
      <c r="C7185" s="16" t="s">
        <v>73</v>
      </c>
      <c r="D7185" s="21">
        <v>44040</v>
      </c>
      <c r="E7185" s="16" t="s">
        <v>2262</v>
      </c>
      <c r="F7185" s="21">
        <v>44040</v>
      </c>
      <c r="G7185" s="16" t="s">
        <v>2262</v>
      </c>
      <c r="H7185" s="26" t="s">
        <v>273</v>
      </c>
      <c r="M7185" s="26" t="s">
        <v>6860</v>
      </c>
      <c r="O7185" s="16" t="s">
        <v>1171</v>
      </c>
      <c r="P7185" s="26" t="s">
        <v>1062</v>
      </c>
      <c r="T7185" s="23" t="s">
        <v>32</v>
      </c>
      <c r="W7185" s="20" t="s">
        <v>43</v>
      </c>
      <c r="Z7185" s="25">
        <v>0</v>
      </c>
      <c r="AA7185" s="25">
        <v>0</v>
      </c>
      <c r="AB7185" s="25">
        <v>30000</v>
      </c>
      <c r="AC7185" s="25">
        <v>0</v>
      </c>
      <c r="AD7185" s="25">
        <v>0</v>
      </c>
      <c r="AE7185" s="25">
        <v>0</v>
      </c>
      <c r="AF7185" s="25">
        <v>30000</v>
      </c>
      <c r="AG7185" s="25">
        <v>0</v>
      </c>
      <c r="AH7185" s="25">
        <v>30000</v>
      </c>
      <c r="AI7185" s="16" t="s">
        <v>6861</v>
      </c>
    </row>
    <row r="7186" spans="1:35" x14ac:dyDescent="0.25">
      <c r="A7186" s="17">
        <v>130716</v>
      </c>
      <c r="B7186" s="18">
        <v>2</v>
      </c>
      <c r="C7186" s="16" t="s">
        <v>73</v>
      </c>
      <c r="D7186" s="21">
        <v>44040</v>
      </c>
      <c r="E7186" s="16" t="s">
        <v>2262</v>
      </c>
      <c r="F7186" s="21">
        <v>44040</v>
      </c>
      <c r="G7186" s="16" t="s">
        <v>2262</v>
      </c>
      <c r="H7186" s="26" t="s">
        <v>241</v>
      </c>
      <c r="M7186" s="26" t="s">
        <v>6862</v>
      </c>
      <c r="O7186" s="16" t="s">
        <v>1171</v>
      </c>
      <c r="P7186" s="26" t="s">
        <v>1062</v>
      </c>
      <c r="T7186" s="23" t="s">
        <v>32</v>
      </c>
      <c r="W7186" s="20" t="s">
        <v>43</v>
      </c>
      <c r="Z7186" s="25">
        <v>0</v>
      </c>
      <c r="AA7186" s="25">
        <v>0</v>
      </c>
      <c r="AB7186" s="25">
        <v>30000</v>
      </c>
      <c r="AC7186" s="25">
        <v>0</v>
      </c>
      <c r="AD7186" s="25">
        <v>0</v>
      </c>
      <c r="AE7186" s="25">
        <v>0</v>
      </c>
      <c r="AF7186" s="25">
        <v>30000</v>
      </c>
      <c r="AG7186" s="25">
        <v>0</v>
      </c>
      <c r="AH7186" s="25">
        <v>30000</v>
      </c>
      <c r="AI7186" s="16" t="s">
        <v>6863</v>
      </c>
    </row>
    <row r="7187" spans="1:35" x14ac:dyDescent="0.25">
      <c r="A7187" s="17">
        <v>130717</v>
      </c>
      <c r="B7187" s="18">
        <v>3</v>
      </c>
      <c r="C7187" s="16" t="s">
        <v>73</v>
      </c>
      <c r="D7187" s="21">
        <v>44040</v>
      </c>
      <c r="E7187" s="16" t="s">
        <v>2262</v>
      </c>
      <c r="F7187" s="21">
        <v>44040</v>
      </c>
      <c r="G7187" s="16" t="s">
        <v>2262</v>
      </c>
      <c r="H7187" s="26" t="s">
        <v>354</v>
      </c>
      <c r="M7187" s="26" t="s">
        <v>6864</v>
      </c>
      <c r="O7187" s="16" t="s">
        <v>1171</v>
      </c>
      <c r="P7187" s="26" t="s">
        <v>1062</v>
      </c>
      <c r="T7187" s="23" t="s">
        <v>32</v>
      </c>
      <c r="W7187" s="20" t="s">
        <v>43</v>
      </c>
      <c r="Z7187" s="25">
        <v>0</v>
      </c>
      <c r="AA7187" s="25">
        <v>0</v>
      </c>
      <c r="AB7187" s="25">
        <v>30000</v>
      </c>
      <c r="AC7187" s="25">
        <v>0</v>
      </c>
      <c r="AD7187" s="25">
        <v>0</v>
      </c>
      <c r="AE7187" s="25">
        <v>0</v>
      </c>
      <c r="AF7187" s="25">
        <v>30000</v>
      </c>
      <c r="AG7187" s="25">
        <v>0</v>
      </c>
      <c r="AH7187" s="25">
        <v>30000</v>
      </c>
      <c r="AI7187" s="16" t="s">
        <v>6865</v>
      </c>
    </row>
    <row r="7188" spans="1:35" x14ac:dyDescent="0.25">
      <c r="A7188" s="17">
        <v>130718</v>
      </c>
      <c r="B7188" s="18">
        <v>3</v>
      </c>
      <c r="C7188" s="16" t="s">
        <v>47</v>
      </c>
      <c r="D7188" s="21">
        <v>44040</v>
      </c>
      <c r="E7188" s="16" t="s">
        <v>2262</v>
      </c>
      <c r="F7188" s="21">
        <v>44103</v>
      </c>
      <c r="G7188" s="16" t="s">
        <v>5735</v>
      </c>
      <c r="H7188" s="26" t="s">
        <v>57</v>
      </c>
      <c r="M7188" s="26" t="s">
        <v>6866</v>
      </c>
      <c r="O7188" s="16" t="s">
        <v>1171</v>
      </c>
      <c r="P7188" s="26" t="s">
        <v>1062</v>
      </c>
      <c r="T7188" s="23" t="s">
        <v>32</v>
      </c>
      <c r="W7188" s="20" t="s">
        <v>43</v>
      </c>
      <c r="Z7188" s="25">
        <v>0</v>
      </c>
      <c r="AA7188" s="25">
        <v>0</v>
      </c>
      <c r="AB7188" s="25">
        <v>30000</v>
      </c>
      <c r="AC7188" s="25">
        <v>0</v>
      </c>
      <c r="AD7188" s="25">
        <v>0</v>
      </c>
      <c r="AE7188" s="25">
        <v>0</v>
      </c>
      <c r="AF7188" s="25">
        <v>30000</v>
      </c>
      <c r="AG7188" s="25">
        <v>0</v>
      </c>
      <c r="AH7188" s="25">
        <v>30000</v>
      </c>
      <c r="AI7188" s="16" t="s">
        <v>6867</v>
      </c>
    </row>
    <row r="7189" spans="1:35" x14ac:dyDescent="0.25">
      <c r="A7189" s="17">
        <v>130719</v>
      </c>
      <c r="B7189" s="18">
        <v>3</v>
      </c>
      <c r="C7189" s="16" t="s">
        <v>73</v>
      </c>
      <c r="D7189" s="21">
        <v>44040</v>
      </c>
      <c r="E7189" s="16" t="s">
        <v>2262</v>
      </c>
      <c r="F7189" s="21">
        <v>44040</v>
      </c>
      <c r="G7189" s="16" t="s">
        <v>2262</v>
      </c>
      <c r="H7189" s="26" t="s">
        <v>304</v>
      </c>
      <c r="M7189" s="26" t="s">
        <v>6868</v>
      </c>
      <c r="O7189" s="16" t="s">
        <v>1171</v>
      </c>
      <c r="P7189" s="26" t="s">
        <v>1062</v>
      </c>
      <c r="T7189" s="23" t="s">
        <v>32</v>
      </c>
      <c r="W7189" s="20" t="s">
        <v>43</v>
      </c>
      <c r="Z7189" s="25">
        <v>0</v>
      </c>
      <c r="AA7189" s="25">
        <v>0</v>
      </c>
      <c r="AB7189" s="25">
        <v>30000</v>
      </c>
      <c r="AC7189" s="25">
        <v>0</v>
      </c>
      <c r="AD7189" s="25">
        <v>0</v>
      </c>
      <c r="AE7189" s="25">
        <v>0</v>
      </c>
      <c r="AF7189" s="25">
        <v>30000</v>
      </c>
      <c r="AG7189" s="25">
        <v>0</v>
      </c>
      <c r="AH7189" s="25">
        <v>30000</v>
      </c>
      <c r="AI7189" s="16" t="s">
        <v>6869</v>
      </c>
    </row>
    <row r="7190" spans="1:35" x14ac:dyDescent="0.25">
      <c r="A7190" s="17">
        <v>130720</v>
      </c>
      <c r="B7190" s="18">
        <v>3</v>
      </c>
      <c r="C7190" s="16" t="s">
        <v>47</v>
      </c>
      <c r="D7190" s="21">
        <v>44040</v>
      </c>
      <c r="E7190" s="16" t="s">
        <v>2262</v>
      </c>
      <c r="F7190" s="21">
        <v>44125</v>
      </c>
      <c r="G7190" s="16" t="s">
        <v>5735</v>
      </c>
      <c r="H7190" s="26" t="s">
        <v>200</v>
      </c>
      <c r="M7190" s="26" t="s">
        <v>6870</v>
      </c>
      <c r="O7190" s="16" t="s">
        <v>1171</v>
      </c>
      <c r="P7190" s="26" t="s">
        <v>1062</v>
      </c>
      <c r="T7190" s="23" t="s">
        <v>32</v>
      </c>
      <c r="W7190" s="20" t="s">
        <v>43</v>
      </c>
      <c r="Z7190" s="25">
        <v>0</v>
      </c>
      <c r="AA7190" s="25">
        <v>0</v>
      </c>
      <c r="AB7190" s="25">
        <v>69000</v>
      </c>
      <c r="AC7190" s="25">
        <v>0</v>
      </c>
      <c r="AD7190" s="25">
        <v>0</v>
      </c>
      <c r="AE7190" s="25">
        <v>0</v>
      </c>
      <c r="AF7190" s="25">
        <v>69000</v>
      </c>
      <c r="AG7190" s="25">
        <v>0</v>
      </c>
      <c r="AH7190" s="25">
        <v>69000</v>
      </c>
      <c r="AI7190" s="16" t="s">
        <v>6871</v>
      </c>
    </row>
    <row r="7191" spans="1:35" x14ac:dyDescent="0.25">
      <c r="A7191" s="17">
        <v>130721</v>
      </c>
      <c r="B7191" s="18">
        <v>2</v>
      </c>
      <c r="C7191" s="16" t="s">
        <v>73</v>
      </c>
      <c r="D7191" s="21">
        <v>44040</v>
      </c>
      <c r="E7191" s="16" t="s">
        <v>33</v>
      </c>
      <c r="F7191" s="21">
        <v>44097</v>
      </c>
      <c r="G7191" s="16" t="s">
        <v>56</v>
      </c>
      <c r="H7191" s="26" t="s">
        <v>371</v>
      </c>
      <c r="I7191" s="16" t="s">
        <v>6872</v>
      </c>
      <c r="K7191" s="16" t="s">
        <v>6873</v>
      </c>
      <c r="L7191" s="16" t="s">
        <v>37</v>
      </c>
      <c r="M7191" s="26" t="s">
        <v>6874</v>
      </c>
      <c r="O7191" s="16" t="s">
        <v>1149</v>
      </c>
      <c r="P7191" s="26" t="s">
        <v>188</v>
      </c>
      <c r="R7191" s="16" t="s">
        <v>139</v>
      </c>
      <c r="S7191" s="16" t="s">
        <v>4621</v>
      </c>
      <c r="T7191" s="22">
        <v>2.0299999999999998</v>
      </c>
      <c r="W7191" s="20" t="s">
        <v>43</v>
      </c>
      <c r="X7191" s="16" t="s">
        <v>44</v>
      </c>
      <c r="Z7191" s="25">
        <v>0</v>
      </c>
      <c r="AA7191" s="25">
        <v>0</v>
      </c>
      <c r="AB7191" s="25">
        <v>0</v>
      </c>
      <c r="AC7191" s="25">
        <v>189653.7</v>
      </c>
      <c r="AD7191" s="25">
        <v>0</v>
      </c>
      <c r="AE7191" s="25">
        <v>0</v>
      </c>
      <c r="AF7191" s="25">
        <v>0</v>
      </c>
      <c r="AG7191" s="25">
        <v>189653.7</v>
      </c>
      <c r="AH7191" s="25">
        <v>189653.7</v>
      </c>
      <c r="AI7191" s="16" t="s">
        <v>6875</v>
      </c>
    </row>
    <row r="7192" spans="1:35" x14ac:dyDescent="0.25">
      <c r="A7192" s="17">
        <v>130722</v>
      </c>
      <c r="B7192" s="18">
        <v>4</v>
      </c>
      <c r="C7192" s="16" t="s">
        <v>73</v>
      </c>
      <c r="D7192" s="21">
        <v>44041</v>
      </c>
      <c r="E7192" s="16" t="s">
        <v>176</v>
      </c>
      <c r="F7192" s="21">
        <v>44279</v>
      </c>
      <c r="G7192" s="16" t="s">
        <v>75</v>
      </c>
      <c r="H7192" s="26" t="s">
        <v>428</v>
      </c>
      <c r="I7192" s="16" t="s">
        <v>1166</v>
      </c>
      <c r="J7192" s="20" t="s">
        <v>116</v>
      </c>
      <c r="L7192" s="16" t="s">
        <v>116</v>
      </c>
      <c r="M7192" s="26" t="s">
        <v>6876</v>
      </c>
      <c r="O7192" s="16" t="s">
        <v>179</v>
      </c>
      <c r="P7192" s="26" t="s">
        <v>79</v>
      </c>
      <c r="R7192" s="16" t="s">
        <v>41</v>
      </c>
      <c r="S7192" s="16" t="s">
        <v>84</v>
      </c>
      <c r="T7192" s="22">
        <v>0</v>
      </c>
      <c r="W7192" s="20" t="s">
        <v>43</v>
      </c>
      <c r="X7192" s="16" t="s">
        <v>140</v>
      </c>
      <c r="Y7192" s="26" t="s">
        <v>6877</v>
      </c>
      <c r="Z7192" s="25">
        <v>0</v>
      </c>
      <c r="AA7192" s="25">
        <v>0</v>
      </c>
      <c r="AB7192" s="25">
        <v>39500</v>
      </c>
      <c r="AC7192" s="25">
        <v>0</v>
      </c>
      <c r="AD7192" s="25">
        <v>0</v>
      </c>
      <c r="AE7192" s="25">
        <v>0</v>
      </c>
      <c r="AF7192" s="25">
        <v>39500</v>
      </c>
      <c r="AG7192" s="25">
        <v>0</v>
      </c>
      <c r="AH7192" s="25">
        <v>39500</v>
      </c>
      <c r="AI7192" s="16" t="s">
        <v>6878</v>
      </c>
    </row>
    <row r="7193" spans="1:35" x14ac:dyDescent="0.25">
      <c r="A7193" s="17">
        <v>130723</v>
      </c>
      <c r="B7193" s="18">
        <v>1</v>
      </c>
      <c r="C7193" s="16" t="s">
        <v>73</v>
      </c>
      <c r="D7193" s="21">
        <v>44041</v>
      </c>
      <c r="E7193" s="16" t="s">
        <v>1610</v>
      </c>
      <c r="F7193" s="21">
        <v>44041</v>
      </c>
      <c r="G7193" s="16" t="s">
        <v>1610</v>
      </c>
      <c r="H7193" s="26" t="s">
        <v>320</v>
      </c>
      <c r="L7193" s="16" t="s">
        <v>110</v>
      </c>
      <c r="M7193" s="26" t="s">
        <v>6879</v>
      </c>
      <c r="O7193" s="16" t="s">
        <v>1612</v>
      </c>
      <c r="T7193" s="23" t="s">
        <v>32</v>
      </c>
      <c r="W7193" s="20" t="s">
        <v>43</v>
      </c>
      <c r="Z7193" s="25">
        <v>0</v>
      </c>
      <c r="AA7193" s="25">
        <v>0</v>
      </c>
      <c r="AB7193" s="25">
        <v>21562</v>
      </c>
      <c r="AC7193" s="25">
        <v>0</v>
      </c>
      <c r="AD7193" s="25">
        <v>0</v>
      </c>
      <c r="AE7193" s="25">
        <v>0</v>
      </c>
      <c r="AF7193" s="25">
        <v>21562</v>
      </c>
      <c r="AG7193" s="25">
        <v>0</v>
      </c>
      <c r="AH7193" s="25">
        <v>21562</v>
      </c>
      <c r="AI7193" s="16" t="s">
        <v>6880</v>
      </c>
    </row>
    <row r="7194" spans="1:35" x14ac:dyDescent="0.25">
      <c r="A7194" s="17">
        <v>130724</v>
      </c>
      <c r="B7194" s="18">
        <v>1</v>
      </c>
      <c r="C7194" s="16" t="s">
        <v>73</v>
      </c>
      <c r="D7194" s="21">
        <v>44041</v>
      </c>
      <c r="E7194" s="16" t="s">
        <v>529</v>
      </c>
      <c r="F7194" s="21">
        <v>44278</v>
      </c>
      <c r="G7194" s="16" t="s">
        <v>75</v>
      </c>
      <c r="H7194" s="26" t="s">
        <v>34</v>
      </c>
      <c r="I7194" s="16" t="s">
        <v>650</v>
      </c>
      <c r="J7194" s="20" t="s">
        <v>116</v>
      </c>
      <c r="L7194" s="16" t="s">
        <v>116</v>
      </c>
      <c r="M7194" s="26" t="s">
        <v>6881</v>
      </c>
      <c r="O7194" s="16" t="s">
        <v>53</v>
      </c>
      <c r="P7194" s="26" t="s">
        <v>40</v>
      </c>
      <c r="R7194" s="16" t="s">
        <v>41</v>
      </c>
      <c r="S7194" s="16" t="s">
        <v>42</v>
      </c>
      <c r="T7194" s="22">
        <v>0.01</v>
      </c>
      <c r="W7194" s="20" t="s">
        <v>43</v>
      </c>
      <c r="X7194" s="16" t="s">
        <v>78</v>
      </c>
      <c r="Y7194" s="26" t="s">
        <v>6882</v>
      </c>
      <c r="Z7194" s="25">
        <v>20000</v>
      </c>
      <c r="AA7194" s="25">
        <v>0</v>
      </c>
      <c r="AB7194" s="25">
        <v>0</v>
      </c>
      <c r="AC7194" s="25">
        <v>0</v>
      </c>
      <c r="AD7194" s="25">
        <v>20000</v>
      </c>
      <c r="AE7194" s="25">
        <v>0</v>
      </c>
      <c r="AF7194" s="25">
        <v>0</v>
      </c>
      <c r="AG7194" s="25">
        <v>0</v>
      </c>
      <c r="AH7194" s="25">
        <v>20000</v>
      </c>
      <c r="AI7194" s="16" t="s">
        <v>6883</v>
      </c>
    </row>
    <row r="7195" spans="1:35" x14ac:dyDescent="0.25">
      <c r="A7195" s="17">
        <v>130725</v>
      </c>
      <c r="B7195" s="18">
        <v>3</v>
      </c>
      <c r="C7195" s="16" t="s">
        <v>31</v>
      </c>
      <c r="D7195" s="21">
        <v>44041</v>
      </c>
      <c r="E7195" s="16" t="s">
        <v>176</v>
      </c>
      <c r="F7195" s="21">
        <v>44349</v>
      </c>
      <c r="G7195" s="16" t="s">
        <v>32</v>
      </c>
      <c r="H7195" s="26" t="s">
        <v>98</v>
      </c>
      <c r="I7195" s="16" t="s">
        <v>785</v>
      </c>
      <c r="J7195" s="20" t="s">
        <v>116</v>
      </c>
      <c r="L7195" s="16" t="s">
        <v>116</v>
      </c>
      <c r="M7195" s="26" t="s">
        <v>6884</v>
      </c>
      <c r="O7195" s="16" t="s">
        <v>179</v>
      </c>
      <c r="P7195" s="26" t="s">
        <v>79</v>
      </c>
      <c r="R7195" s="16" t="s">
        <v>41</v>
      </c>
      <c r="S7195" s="16" t="s">
        <v>84</v>
      </c>
      <c r="T7195" s="23" t="s">
        <v>32</v>
      </c>
      <c r="U7195" s="21">
        <v>44323</v>
      </c>
      <c r="W7195" s="20" t="s">
        <v>43</v>
      </c>
      <c r="X7195" s="16" t="s">
        <v>140</v>
      </c>
      <c r="Y7195" s="26" t="s">
        <v>6885</v>
      </c>
      <c r="Z7195" s="25">
        <v>0</v>
      </c>
      <c r="AA7195" s="25">
        <v>0</v>
      </c>
      <c r="AB7195" s="25">
        <v>108500</v>
      </c>
      <c r="AC7195" s="25">
        <v>0</v>
      </c>
      <c r="AD7195" s="25">
        <v>0</v>
      </c>
      <c r="AE7195" s="25">
        <v>0</v>
      </c>
      <c r="AF7195" s="25">
        <v>108500</v>
      </c>
      <c r="AG7195" s="25">
        <v>0</v>
      </c>
      <c r="AH7195" s="25">
        <v>108500</v>
      </c>
      <c r="AI7195" s="16" t="s">
        <v>6886</v>
      </c>
    </row>
    <row r="7196" spans="1:35" x14ac:dyDescent="0.25">
      <c r="A7196" s="17">
        <v>130726</v>
      </c>
      <c r="B7196" s="18">
        <v>2</v>
      </c>
      <c r="C7196" s="16" t="s">
        <v>73</v>
      </c>
      <c r="D7196" s="21">
        <v>44041</v>
      </c>
      <c r="E7196" s="16" t="s">
        <v>176</v>
      </c>
      <c r="F7196" s="21">
        <v>44341</v>
      </c>
      <c r="G7196" s="16" t="s">
        <v>102</v>
      </c>
      <c r="H7196" s="26" t="s">
        <v>212</v>
      </c>
      <c r="I7196" s="16" t="s">
        <v>1956</v>
      </c>
      <c r="J7196" s="20" t="s">
        <v>116</v>
      </c>
      <c r="L7196" s="16" t="s">
        <v>116</v>
      </c>
      <c r="M7196" s="26" t="s">
        <v>6887</v>
      </c>
      <c r="N7196" s="26" t="s">
        <v>6888</v>
      </c>
      <c r="O7196" s="16" t="s">
        <v>151</v>
      </c>
      <c r="P7196" s="26" t="s">
        <v>198</v>
      </c>
      <c r="R7196" s="16" t="s">
        <v>7504</v>
      </c>
      <c r="S7196" s="16" t="s">
        <v>84</v>
      </c>
      <c r="T7196" s="22">
        <v>0</v>
      </c>
      <c r="U7196" s="21">
        <v>44729</v>
      </c>
      <c r="W7196" s="20" t="s">
        <v>43</v>
      </c>
      <c r="X7196" s="16" t="s">
        <v>78</v>
      </c>
      <c r="Z7196" s="25">
        <v>10000</v>
      </c>
      <c r="AA7196" s="25">
        <v>0</v>
      </c>
      <c r="AB7196" s="25">
        <v>0</v>
      </c>
      <c r="AC7196" s="25">
        <v>0</v>
      </c>
      <c r="AD7196" s="25">
        <v>40000</v>
      </c>
      <c r="AE7196" s="25">
        <v>268350</v>
      </c>
      <c r="AF7196" s="25">
        <v>0</v>
      </c>
      <c r="AG7196" s="25">
        <v>0</v>
      </c>
      <c r="AH7196" s="25">
        <v>308350</v>
      </c>
    </row>
    <row r="7197" spans="1:35" x14ac:dyDescent="0.25">
      <c r="A7197" s="17">
        <v>130727</v>
      </c>
      <c r="B7197" s="18">
        <v>2</v>
      </c>
      <c r="C7197" s="16" t="s">
        <v>73</v>
      </c>
      <c r="D7197" s="21">
        <v>44041</v>
      </c>
      <c r="E7197" s="16" t="s">
        <v>176</v>
      </c>
      <c r="F7197" s="21">
        <v>44279</v>
      </c>
      <c r="G7197" s="16" t="s">
        <v>75</v>
      </c>
      <c r="H7197" s="26" t="s">
        <v>286</v>
      </c>
      <c r="M7197" s="26" t="s">
        <v>9237</v>
      </c>
      <c r="O7197" s="16" t="s">
        <v>151</v>
      </c>
      <c r="R7197" s="16" t="s">
        <v>1494</v>
      </c>
      <c r="S7197" s="16" t="s">
        <v>84</v>
      </c>
      <c r="T7197" s="23" t="s">
        <v>32</v>
      </c>
      <c r="W7197" s="20" t="s">
        <v>43</v>
      </c>
      <c r="Z7197" s="24" t="s">
        <v>32</v>
      </c>
      <c r="AA7197" s="24" t="s">
        <v>32</v>
      </c>
      <c r="AB7197" s="24" t="s">
        <v>32</v>
      </c>
      <c r="AC7197" s="24" t="s">
        <v>32</v>
      </c>
      <c r="AD7197" s="24" t="s">
        <v>32</v>
      </c>
      <c r="AE7197" s="24" t="s">
        <v>32</v>
      </c>
      <c r="AF7197" s="24" t="s">
        <v>32</v>
      </c>
      <c r="AG7197" s="24" t="s">
        <v>32</v>
      </c>
      <c r="AH7197" s="24" t="s">
        <v>32</v>
      </c>
    </row>
    <row r="7198" spans="1:35" x14ac:dyDescent="0.25">
      <c r="A7198" s="17">
        <v>130728</v>
      </c>
      <c r="B7198" s="18">
        <v>2</v>
      </c>
      <c r="C7198" s="16" t="s">
        <v>73</v>
      </c>
      <c r="D7198" s="21">
        <v>44041</v>
      </c>
      <c r="E7198" s="16" t="s">
        <v>176</v>
      </c>
      <c r="F7198" s="21">
        <v>44298</v>
      </c>
      <c r="G7198" s="16" t="s">
        <v>102</v>
      </c>
      <c r="H7198" s="26" t="s">
        <v>286</v>
      </c>
      <c r="I7198" s="16" t="s">
        <v>4391</v>
      </c>
      <c r="J7198" s="20" t="s">
        <v>116</v>
      </c>
      <c r="L7198" s="16" t="s">
        <v>116</v>
      </c>
      <c r="M7198" s="26" t="s">
        <v>6889</v>
      </c>
      <c r="O7198" s="16" t="s">
        <v>151</v>
      </c>
      <c r="P7198" s="26" t="s">
        <v>1493</v>
      </c>
      <c r="R7198" s="16" t="s">
        <v>1494</v>
      </c>
      <c r="S7198" s="16" t="s">
        <v>84</v>
      </c>
      <c r="T7198" s="22">
        <v>0.13</v>
      </c>
      <c r="U7198" s="21">
        <v>44596</v>
      </c>
      <c r="W7198" s="20" t="s">
        <v>43</v>
      </c>
      <c r="X7198" s="16" t="s">
        <v>78</v>
      </c>
      <c r="Z7198" s="25">
        <v>0</v>
      </c>
      <c r="AA7198" s="25">
        <v>19400</v>
      </c>
      <c r="AB7198" s="25">
        <v>10000</v>
      </c>
      <c r="AC7198" s="25">
        <v>0</v>
      </c>
      <c r="AD7198" s="25">
        <v>0</v>
      </c>
      <c r="AE7198" s="25">
        <v>19400</v>
      </c>
      <c r="AF7198" s="25">
        <v>10000</v>
      </c>
      <c r="AG7198" s="25">
        <v>0</v>
      </c>
      <c r="AH7198" s="25">
        <v>29400</v>
      </c>
      <c r="AI7198" s="16" t="s">
        <v>6890</v>
      </c>
    </row>
    <row r="7199" spans="1:35" x14ac:dyDescent="0.25">
      <c r="A7199" s="17">
        <v>130729</v>
      </c>
      <c r="B7199" s="18">
        <v>2</v>
      </c>
      <c r="C7199" s="16" t="s">
        <v>73</v>
      </c>
      <c r="D7199" s="21">
        <v>44042</v>
      </c>
      <c r="E7199" s="16" t="s">
        <v>486</v>
      </c>
      <c r="F7199" s="21">
        <v>44279</v>
      </c>
      <c r="G7199" s="16" t="s">
        <v>75</v>
      </c>
      <c r="H7199" s="26" t="s">
        <v>286</v>
      </c>
      <c r="I7199" s="16" t="s">
        <v>2527</v>
      </c>
      <c r="J7199" s="20" t="s">
        <v>116</v>
      </c>
      <c r="L7199" s="16" t="s">
        <v>116</v>
      </c>
      <c r="M7199" s="26" t="s">
        <v>6891</v>
      </c>
      <c r="N7199" s="26" t="s">
        <v>6892</v>
      </c>
      <c r="O7199" s="16" t="s">
        <v>632</v>
      </c>
      <c r="P7199" s="26" t="s">
        <v>632</v>
      </c>
      <c r="T7199" s="23" t="s">
        <v>32</v>
      </c>
      <c r="W7199" s="20" t="s">
        <v>43</v>
      </c>
      <c r="X7199" s="16" t="s">
        <v>140</v>
      </c>
      <c r="Z7199" s="25">
        <v>100000</v>
      </c>
      <c r="AA7199" s="25">
        <v>0</v>
      </c>
      <c r="AB7199" s="25">
        <v>1000000</v>
      </c>
      <c r="AC7199" s="25">
        <v>0</v>
      </c>
      <c r="AD7199" s="25">
        <v>100000</v>
      </c>
      <c r="AE7199" s="25">
        <v>0</v>
      </c>
      <c r="AF7199" s="25">
        <v>1000000</v>
      </c>
      <c r="AG7199" s="25">
        <v>0</v>
      </c>
      <c r="AH7199" s="25">
        <v>1100000</v>
      </c>
      <c r="AI7199" s="16" t="s">
        <v>6893</v>
      </c>
    </row>
    <row r="7200" spans="1:35" x14ac:dyDescent="0.25">
      <c r="A7200" s="17">
        <v>130730</v>
      </c>
      <c r="B7200" s="18">
        <v>4</v>
      </c>
      <c r="C7200" s="16" t="s">
        <v>73</v>
      </c>
      <c r="D7200" s="21">
        <v>44042</v>
      </c>
      <c r="E7200" s="16" t="s">
        <v>6894</v>
      </c>
      <c r="F7200" s="21">
        <v>44294</v>
      </c>
      <c r="G7200" s="16" t="s">
        <v>142</v>
      </c>
      <c r="H7200" s="26" t="s">
        <v>87</v>
      </c>
      <c r="I7200" s="16" t="s">
        <v>691</v>
      </c>
      <c r="J7200" s="20" t="s">
        <v>116</v>
      </c>
      <c r="L7200" s="16" t="s">
        <v>116</v>
      </c>
      <c r="M7200" s="26" t="s">
        <v>6895</v>
      </c>
      <c r="N7200" s="26" t="s">
        <v>6896</v>
      </c>
      <c r="O7200" s="16" t="s">
        <v>1520</v>
      </c>
      <c r="P7200" s="26" t="s">
        <v>1775</v>
      </c>
      <c r="R7200" s="16" t="s">
        <v>139</v>
      </c>
      <c r="S7200" s="16" t="s">
        <v>42</v>
      </c>
      <c r="T7200" s="22">
        <v>0.1</v>
      </c>
      <c r="W7200" s="20" t="s">
        <v>43</v>
      </c>
      <c r="X7200" s="16" t="s">
        <v>140</v>
      </c>
      <c r="Z7200" s="25">
        <v>46100</v>
      </c>
      <c r="AA7200" s="25">
        <v>0</v>
      </c>
      <c r="AB7200" s="25">
        <v>0</v>
      </c>
      <c r="AC7200" s="25">
        <v>0</v>
      </c>
      <c r="AD7200" s="25">
        <v>46100</v>
      </c>
      <c r="AE7200" s="25">
        <v>0</v>
      </c>
      <c r="AF7200" s="25">
        <v>0</v>
      </c>
      <c r="AG7200" s="25">
        <v>0</v>
      </c>
      <c r="AH7200" s="25">
        <v>46100</v>
      </c>
    </row>
    <row r="7201" spans="1:35" x14ac:dyDescent="0.25">
      <c r="A7201" s="17">
        <v>130731</v>
      </c>
      <c r="B7201" s="18">
        <v>2</v>
      </c>
      <c r="C7201" s="16" t="s">
        <v>73</v>
      </c>
      <c r="D7201" s="21">
        <v>44043</v>
      </c>
      <c r="E7201" s="16" t="s">
        <v>1169</v>
      </c>
      <c r="F7201" s="21">
        <v>44043</v>
      </c>
      <c r="G7201" s="16" t="s">
        <v>1169</v>
      </c>
      <c r="H7201" s="26" t="s">
        <v>264</v>
      </c>
      <c r="M7201" s="26" t="s">
        <v>6897</v>
      </c>
      <c r="O7201" s="16" t="s">
        <v>1171</v>
      </c>
      <c r="P7201" s="26" t="s">
        <v>1062</v>
      </c>
      <c r="T7201" s="23" t="s">
        <v>32</v>
      </c>
      <c r="W7201" s="20" t="s">
        <v>43</v>
      </c>
      <c r="Z7201" s="25">
        <v>0</v>
      </c>
      <c r="AA7201" s="25">
        <v>0</v>
      </c>
      <c r="AB7201" s="25">
        <v>20000</v>
      </c>
      <c r="AC7201" s="25">
        <v>0</v>
      </c>
      <c r="AD7201" s="25">
        <v>0</v>
      </c>
      <c r="AE7201" s="25">
        <v>0</v>
      </c>
      <c r="AF7201" s="25">
        <v>20000</v>
      </c>
      <c r="AG7201" s="25">
        <v>0</v>
      </c>
      <c r="AH7201" s="25">
        <v>20000</v>
      </c>
      <c r="AI7201" s="16" t="s">
        <v>6898</v>
      </c>
    </row>
    <row r="7202" spans="1:35" x14ac:dyDescent="0.25">
      <c r="A7202" s="17">
        <v>130732</v>
      </c>
      <c r="B7202" s="18">
        <v>1</v>
      </c>
      <c r="C7202" s="16" t="s">
        <v>73</v>
      </c>
      <c r="D7202" s="21">
        <v>44043</v>
      </c>
      <c r="E7202" s="16" t="s">
        <v>1169</v>
      </c>
      <c r="F7202" s="21">
        <v>44043</v>
      </c>
      <c r="G7202" s="16" t="s">
        <v>1169</v>
      </c>
      <c r="H7202" s="26" t="s">
        <v>215</v>
      </c>
      <c r="M7202" s="26" t="s">
        <v>6899</v>
      </c>
      <c r="O7202" s="16" t="s">
        <v>1171</v>
      </c>
      <c r="P7202" s="26" t="s">
        <v>1062</v>
      </c>
      <c r="T7202" s="23" t="s">
        <v>32</v>
      </c>
      <c r="W7202" s="20" t="s">
        <v>43</v>
      </c>
      <c r="Z7202" s="25">
        <v>0</v>
      </c>
      <c r="AA7202" s="25">
        <v>0</v>
      </c>
      <c r="AB7202" s="25">
        <v>30000</v>
      </c>
      <c r="AC7202" s="25">
        <v>0</v>
      </c>
      <c r="AD7202" s="25">
        <v>0</v>
      </c>
      <c r="AE7202" s="25">
        <v>0</v>
      </c>
      <c r="AF7202" s="25">
        <v>30000</v>
      </c>
      <c r="AG7202" s="25">
        <v>0</v>
      </c>
      <c r="AH7202" s="25">
        <v>30000</v>
      </c>
      <c r="AI7202" s="16" t="s">
        <v>6900</v>
      </c>
    </row>
    <row r="7203" spans="1:35" x14ac:dyDescent="0.25">
      <c r="A7203" s="17">
        <v>130733</v>
      </c>
      <c r="B7203" s="18">
        <v>3</v>
      </c>
      <c r="C7203" s="16" t="s">
        <v>73</v>
      </c>
      <c r="D7203" s="21">
        <v>44043</v>
      </c>
      <c r="E7203" s="16" t="s">
        <v>142</v>
      </c>
      <c r="F7203" s="21">
        <v>44280</v>
      </c>
      <c r="G7203" s="16" t="s">
        <v>75</v>
      </c>
      <c r="H7203" s="26" t="s">
        <v>255</v>
      </c>
      <c r="L7203" s="16" t="s">
        <v>840</v>
      </c>
      <c r="M7203" s="26" t="s">
        <v>6901</v>
      </c>
      <c r="O7203" s="16" t="s">
        <v>78</v>
      </c>
      <c r="P7203" s="26" t="s">
        <v>188</v>
      </c>
      <c r="R7203" s="16" t="s">
        <v>139</v>
      </c>
      <c r="S7203" s="16" t="s">
        <v>4621</v>
      </c>
      <c r="T7203" s="23" t="s">
        <v>32</v>
      </c>
      <c r="W7203" s="20" t="s">
        <v>43</v>
      </c>
      <c r="Z7203" s="25">
        <v>0</v>
      </c>
      <c r="AA7203" s="25">
        <v>0</v>
      </c>
      <c r="AB7203" s="25">
        <v>0</v>
      </c>
      <c r="AC7203" s="25">
        <v>295000</v>
      </c>
      <c r="AD7203" s="25">
        <v>0</v>
      </c>
      <c r="AE7203" s="25">
        <v>0</v>
      </c>
      <c r="AF7203" s="25">
        <v>0</v>
      </c>
      <c r="AG7203" s="25">
        <v>295000</v>
      </c>
      <c r="AH7203" s="25">
        <v>295000</v>
      </c>
      <c r="AI7203" s="16" t="s">
        <v>6902</v>
      </c>
    </row>
    <row r="7204" spans="1:35" ht="30" x14ac:dyDescent="0.25">
      <c r="A7204" s="17">
        <v>130734</v>
      </c>
      <c r="B7204" s="18">
        <v>3</v>
      </c>
      <c r="C7204" s="16" t="s">
        <v>73</v>
      </c>
      <c r="D7204" s="21">
        <v>44043</v>
      </c>
      <c r="E7204" s="16" t="s">
        <v>108</v>
      </c>
      <c r="F7204" s="21">
        <v>44043</v>
      </c>
      <c r="G7204" s="16" t="s">
        <v>108</v>
      </c>
      <c r="H7204" s="26" t="s">
        <v>405</v>
      </c>
      <c r="L7204" s="16" t="s">
        <v>110</v>
      </c>
      <c r="M7204" s="26" t="s">
        <v>6903</v>
      </c>
      <c r="N7204" s="26" t="s">
        <v>6904</v>
      </c>
      <c r="O7204" s="16" t="s">
        <v>5777</v>
      </c>
      <c r="P7204" s="26" t="s">
        <v>67</v>
      </c>
      <c r="T7204" s="23" t="s">
        <v>32</v>
      </c>
      <c r="W7204" s="20" t="s">
        <v>43</v>
      </c>
      <c r="Z7204" s="25">
        <v>0</v>
      </c>
      <c r="AA7204" s="25">
        <v>0</v>
      </c>
      <c r="AB7204" s="25">
        <v>110000</v>
      </c>
      <c r="AC7204" s="25">
        <v>0</v>
      </c>
      <c r="AD7204" s="25">
        <v>0</v>
      </c>
      <c r="AE7204" s="25">
        <v>0</v>
      </c>
      <c r="AF7204" s="25">
        <v>110000</v>
      </c>
      <c r="AG7204" s="25">
        <v>0</v>
      </c>
      <c r="AH7204" s="25">
        <v>110000</v>
      </c>
      <c r="AI7204" s="16" t="s">
        <v>6905</v>
      </c>
    </row>
    <row r="7205" spans="1:35" x14ac:dyDescent="0.25">
      <c r="A7205" s="17">
        <v>130735</v>
      </c>
      <c r="B7205" s="18">
        <v>1</v>
      </c>
      <c r="C7205" s="16" t="s">
        <v>73</v>
      </c>
      <c r="D7205" s="21">
        <v>44043</v>
      </c>
      <c r="E7205" s="16" t="s">
        <v>6355</v>
      </c>
      <c r="F7205" s="21">
        <v>44279</v>
      </c>
      <c r="G7205" s="16" t="s">
        <v>75</v>
      </c>
      <c r="H7205" s="26" t="s">
        <v>791</v>
      </c>
      <c r="M7205" s="26" t="s">
        <v>6906</v>
      </c>
      <c r="O7205" s="16" t="s">
        <v>151</v>
      </c>
      <c r="P7205" s="26" t="s">
        <v>198</v>
      </c>
      <c r="T7205" s="23" t="s">
        <v>32</v>
      </c>
      <c r="W7205" s="20" t="s">
        <v>43</v>
      </c>
      <c r="Z7205" s="25">
        <v>0</v>
      </c>
      <c r="AA7205" s="25">
        <v>0</v>
      </c>
      <c r="AB7205" s="25">
        <v>6500</v>
      </c>
      <c r="AC7205" s="25">
        <v>0</v>
      </c>
      <c r="AD7205" s="25">
        <v>0</v>
      </c>
      <c r="AE7205" s="25">
        <v>0</v>
      </c>
      <c r="AF7205" s="25">
        <v>6500</v>
      </c>
      <c r="AG7205" s="25">
        <v>0</v>
      </c>
      <c r="AH7205" s="25">
        <v>6500</v>
      </c>
      <c r="AI7205" s="16" t="s">
        <v>6907</v>
      </c>
    </row>
    <row r="7206" spans="1:35" x14ac:dyDescent="0.25">
      <c r="A7206" s="17">
        <v>130736</v>
      </c>
      <c r="B7206" s="18">
        <v>1</v>
      </c>
      <c r="C7206" s="16" t="s">
        <v>73</v>
      </c>
      <c r="D7206" s="21">
        <v>44043</v>
      </c>
      <c r="E7206" s="16" t="s">
        <v>6355</v>
      </c>
      <c r="F7206" s="21">
        <v>44279</v>
      </c>
      <c r="G7206" s="16" t="s">
        <v>75</v>
      </c>
      <c r="H7206" s="26" t="s">
        <v>34</v>
      </c>
      <c r="M7206" s="26" t="s">
        <v>6908</v>
      </c>
      <c r="O7206" s="16" t="s">
        <v>151</v>
      </c>
      <c r="P7206" s="26" t="s">
        <v>198</v>
      </c>
      <c r="T7206" s="23" t="s">
        <v>32</v>
      </c>
      <c r="W7206" s="20" t="s">
        <v>43</v>
      </c>
      <c r="Z7206" s="25">
        <v>0</v>
      </c>
      <c r="AA7206" s="25">
        <v>0</v>
      </c>
      <c r="AB7206" s="25">
        <v>302793.75</v>
      </c>
      <c r="AC7206" s="25">
        <v>0</v>
      </c>
      <c r="AD7206" s="25">
        <v>0</v>
      </c>
      <c r="AE7206" s="25">
        <v>0</v>
      </c>
      <c r="AF7206" s="25">
        <v>302793.75</v>
      </c>
      <c r="AG7206" s="25">
        <v>0</v>
      </c>
      <c r="AH7206" s="25">
        <v>302793.75</v>
      </c>
      <c r="AI7206" s="16" t="s">
        <v>6909</v>
      </c>
    </row>
    <row r="7207" spans="1:35" x14ac:dyDescent="0.25">
      <c r="A7207" s="17">
        <v>130737</v>
      </c>
      <c r="B7207" s="18">
        <v>1</v>
      </c>
      <c r="C7207" s="16" t="s">
        <v>73</v>
      </c>
      <c r="D7207" s="21">
        <v>44043</v>
      </c>
      <c r="E7207" s="16" t="s">
        <v>6355</v>
      </c>
      <c r="F7207" s="21">
        <v>44279</v>
      </c>
      <c r="G7207" s="16" t="s">
        <v>75</v>
      </c>
      <c r="H7207" s="26" t="s">
        <v>34</v>
      </c>
      <c r="M7207" s="26" t="s">
        <v>6910</v>
      </c>
      <c r="O7207" s="16" t="s">
        <v>151</v>
      </c>
      <c r="P7207" s="26" t="s">
        <v>198</v>
      </c>
      <c r="T7207" s="23" t="s">
        <v>32</v>
      </c>
      <c r="W7207" s="20" t="s">
        <v>43</v>
      </c>
      <c r="Z7207" s="25">
        <v>0</v>
      </c>
      <c r="AA7207" s="25">
        <v>0</v>
      </c>
      <c r="AB7207" s="25">
        <v>59580</v>
      </c>
      <c r="AC7207" s="25">
        <v>0</v>
      </c>
      <c r="AD7207" s="25">
        <v>0</v>
      </c>
      <c r="AE7207" s="25">
        <v>0</v>
      </c>
      <c r="AF7207" s="25">
        <v>59580</v>
      </c>
      <c r="AG7207" s="25">
        <v>0</v>
      </c>
      <c r="AH7207" s="25">
        <v>59580</v>
      </c>
      <c r="AI7207" s="16" t="s">
        <v>6911</v>
      </c>
    </row>
    <row r="7208" spans="1:35" x14ac:dyDescent="0.25">
      <c r="A7208" s="17">
        <v>130738</v>
      </c>
      <c r="B7208" s="18">
        <v>2</v>
      </c>
      <c r="C7208" s="16" t="s">
        <v>73</v>
      </c>
      <c r="D7208" s="21">
        <v>44043</v>
      </c>
      <c r="E7208" s="16" t="s">
        <v>6355</v>
      </c>
      <c r="F7208" s="21">
        <v>44279</v>
      </c>
      <c r="G7208" s="16" t="s">
        <v>75</v>
      </c>
      <c r="H7208" s="26" t="s">
        <v>162</v>
      </c>
      <c r="M7208" s="26" t="s">
        <v>6912</v>
      </c>
      <c r="O7208" s="16" t="s">
        <v>151</v>
      </c>
      <c r="P7208" s="26" t="s">
        <v>198</v>
      </c>
      <c r="T7208" s="23" t="s">
        <v>32</v>
      </c>
      <c r="W7208" s="20" t="s">
        <v>43</v>
      </c>
      <c r="Z7208" s="25">
        <v>0</v>
      </c>
      <c r="AA7208" s="25">
        <v>0</v>
      </c>
      <c r="AB7208" s="25">
        <v>3798.6</v>
      </c>
      <c r="AC7208" s="25">
        <v>0</v>
      </c>
      <c r="AD7208" s="25">
        <v>0</v>
      </c>
      <c r="AE7208" s="25">
        <v>0</v>
      </c>
      <c r="AF7208" s="25">
        <v>3798.6</v>
      </c>
      <c r="AG7208" s="25">
        <v>0</v>
      </c>
      <c r="AH7208" s="25">
        <v>3798.6</v>
      </c>
      <c r="AI7208" s="16" t="s">
        <v>6913</v>
      </c>
    </row>
    <row r="7209" spans="1:35" ht="75" x14ac:dyDescent="0.25">
      <c r="A7209" s="17">
        <v>130740</v>
      </c>
      <c r="B7209" s="18">
        <v>1</v>
      </c>
      <c r="C7209" s="16" t="s">
        <v>73</v>
      </c>
      <c r="D7209" s="21">
        <v>44043</v>
      </c>
      <c r="E7209" s="16" t="s">
        <v>1022</v>
      </c>
      <c r="F7209" s="21">
        <v>44215</v>
      </c>
      <c r="G7209" s="16" t="s">
        <v>75</v>
      </c>
      <c r="H7209" s="26" t="s">
        <v>320</v>
      </c>
      <c r="M7209" s="26" t="s">
        <v>6914</v>
      </c>
      <c r="N7209" s="26" t="s">
        <v>6915</v>
      </c>
      <c r="O7209" s="16" t="s">
        <v>60</v>
      </c>
      <c r="P7209" s="26" t="s">
        <v>1420</v>
      </c>
      <c r="T7209" s="22">
        <v>0</v>
      </c>
      <c r="W7209" s="20" t="s">
        <v>43</v>
      </c>
      <c r="Z7209" s="25">
        <v>625000</v>
      </c>
      <c r="AA7209" s="25">
        <v>0</v>
      </c>
      <c r="AB7209" s="25">
        <v>0</v>
      </c>
      <c r="AC7209" s="25">
        <v>0</v>
      </c>
      <c r="AD7209" s="25">
        <v>625000</v>
      </c>
      <c r="AE7209" s="25">
        <v>0</v>
      </c>
      <c r="AF7209" s="25">
        <v>0</v>
      </c>
      <c r="AG7209" s="25">
        <v>0</v>
      </c>
      <c r="AH7209" s="25">
        <v>625000</v>
      </c>
    </row>
    <row r="7210" spans="1:35" x14ac:dyDescent="0.25">
      <c r="A7210" s="17">
        <v>130741</v>
      </c>
      <c r="B7210" s="18">
        <v>4</v>
      </c>
      <c r="C7210" s="16" t="s">
        <v>73</v>
      </c>
      <c r="D7210" s="21">
        <v>44043</v>
      </c>
      <c r="E7210" s="16" t="s">
        <v>142</v>
      </c>
      <c r="F7210" s="21">
        <v>44280</v>
      </c>
      <c r="G7210" s="16" t="s">
        <v>75</v>
      </c>
      <c r="H7210" s="26" t="s">
        <v>298</v>
      </c>
      <c r="L7210" s="16" t="s">
        <v>840</v>
      </c>
      <c r="M7210" s="26" t="s">
        <v>6916</v>
      </c>
      <c r="N7210" s="26" t="s">
        <v>6917</v>
      </c>
      <c r="O7210" s="16" t="s">
        <v>78</v>
      </c>
      <c r="P7210" s="26" t="s">
        <v>188</v>
      </c>
      <c r="R7210" s="16" t="s">
        <v>139</v>
      </c>
      <c r="S7210" s="16" t="s">
        <v>4621</v>
      </c>
      <c r="T7210" s="23" t="s">
        <v>32</v>
      </c>
      <c r="W7210" s="20" t="s">
        <v>43</v>
      </c>
      <c r="Z7210" s="25">
        <v>0</v>
      </c>
      <c r="AA7210" s="25">
        <v>0</v>
      </c>
      <c r="AB7210" s="25">
        <v>0</v>
      </c>
      <c r="AC7210" s="25">
        <v>126000</v>
      </c>
      <c r="AD7210" s="25">
        <v>0</v>
      </c>
      <c r="AE7210" s="25">
        <v>0</v>
      </c>
      <c r="AF7210" s="25">
        <v>0</v>
      </c>
      <c r="AG7210" s="25">
        <v>126000</v>
      </c>
      <c r="AH7210" s="25">
        <v>126000</v>
      </c>
      <c r="AI7210" s="16" t="s">
        <v>6918</v>
      </c>
    </row>
    <row r="7211" spans="1:35" x14ac:dyDescent="0.25">
      <c r="A7211" s="17">
        <v>130742</v>
      </c>
      <c r="B7211" s="18">
        <v>4</v>
      </c>
      <c r="C7211" s="16" t="s">
        <v>73</v>
      </c>
      <c r="D7211" s="21">
        <v>44043</v>
      </c>
      <c r="E7211" s="16" t="s">
        <v>142</v>
      </c>
      <c r="F7211" s="21">
        <v>44280</v>
      </c>
      <c r="G7211" s="16" t="s">
        <v>75</v>
      </c>
      <c r="H7211" s="26" t="s">
        <v>349</v>
      </c>
      <c r="L7211" s="16" t="s">
        <v>840</v>
      </c>
      <c r="M7211" s="26" t="s">
        <v>6919</v>
      </c>
      <c r="N7211" s="26" t="s">
        <v>6920</v>
      </c>
      <c r="O7211" s="16" t="s">
        <v>78</v>
      </c>
      <c r="P7211" s="26" t="s">
        <v>188</v>
      </c>
      <c r="R7211" s="16" t="s">
        <v>139</v>
      </c>
      <c r="S7211" s="16" t="s">
        <v>4621</v>
      </c>
      <c r="T7211" s="23" t="s">
        <v>32</v>
      </c>
      <c r="W7211" s="20" t="s">
        <v>43</v>
      </c>
      <c r="Z7211" s="25">
        <v>0</v>
      </c>
      <c r="AA7211" s="25">
        <v>0</v>
      </c>
      <c r="AB7211" s="25">
        <v>0</v>
      </c>
      <c r="AC7211" s="25">
        <v>55000</v>
      </c>
      <c r="AD7211" s="25">
        <v>0</v>
      </c>
      <c r="AE7211" s="25">
        <v>0</v>
      </c>
      <c r="AF7211" s="25">
        <v>0</v>
      </c>
      <c r="AG7211" s="25">
        <v>55000</v>
      </c>
      <c r="AH7211" s="25">
        <v>55000</v>
      </c>
      <c r="AI7211" s="16" t="s">
        <v>6921</v>
      </c>
    </row>
    <row r="7212" spans="1:35" x14ac:dyDescent="0.25">
      <c r="A7212" s="17">
        <v>130743</v>
      </c>
      <c r="B7212" s="18">
        <v>4</v>
      </c>
      <c r="C7212" s="16" t="s">
        <v>73</v>
      </c>
      <c r="D7212" s="21">
        <v>44043</v>
      </c>
      <c r="E7212" s="16" t="s">
        <v>142</v>
      </c>
      <c r="F7212" s="21">
        <v>44280</v>
      </c>
      <c r="G7212" s="16" t="s">
        <v>75</v>
      </c>
      <c r="H7212" s="26" t="s">
        <v>428</v>
      </c>
      <c r="L7212" s="16" t="s">
        <v>840</v>
      </c>
      <c r="M7212" s="26" t="s">
        <v>6922</v>
      </c>
      <c r="O7212" s="16" t="s">
        <v>78</v>
      </c>
      <c r="P7212" s="26" t="s">
        <v>188</v>
      </c>
      <c r="R7212" s="16" t="s">
        <v>139</v>
      </c>
      <c r="S7212" s="16" t="s">
        <v>4621</v>
      </c>
      <c r="T7212" s="23" t="s">
        <v>32</v>
      </c>
      <c r="W7212" s="20" t="s">
        <v>43</v>
      </c>
      <c r="Z7212" s="25">
        <v>0</v>
      </c>
      <c r="AA7212" s="25">
        <v>0</v>
      </c>
      <c r="AB7212" s="25">
        <v>0</v>
      </c>
      <c r="AC7212" s="25">
        <v>20000</v>
      </c>
      <c r="AD7212" s="25">
        <v>0</v>
      </c>
      <c r="AE7212" s="25">
        <v>0</v>
      </c>
      <c r="AF7212" s="25">
        <v>0</v>
      </c>
      <c r="AG7212" s="25">
        <v>20000</v>
      </c>
      <c r="AH7212" s="25">
        <v>20000</v>
      </c>
      <c r="AI7212" s="16" t="s">
        <v>6923</v>
      </c>
    </row>
    <row r="7213" spans="1:35" x14ac:dyDescent="0.25">
      <c r="A7213" s="17">
        <v>130744</v>
      </c>
      <c r="B7213" s="18">
        <v>4</v>
      </c>
      <c r="C7213" s="16" t="s">
        <v>73</v>
      </c>
      <c r="D7213" s="21">
        <v>44043</v>
      </c>
      <c r="E7213" s="16" t="s">
        <v>142</v>
      </c>
      <c r="F7213" s="21">
        <v>44280</v>
      </c>
      <c r="G7213" s="16" t="s">
        <v>75</v>
      </c>
      <c r="H7213" s="26" t="s">
        <v>229</v>
      </c>
      <c r="L7213" s="16" t="s">
        <v>840</v>
      </c>
      <c r="M7213" s="26" t="s">
        <v>9236</v>
      </c>
      <c r="O7213" s="16" t="s">
        <v>78</v>
      </c>
      <c r="P7213" s="26" t="s">
        <v>188</v>
      </c>
      <c r="R7213" s="16" t="s">
        <v>139</v>
      </c>
      <c r="S7213" s="16" t="s">
        <v>4621</v>
      </c>
      <c r="T7213" s="23" t="s">
        <v>32</v>
      </c>
      <c r="W7213" s="20" t="s">
        <v>43</v>
      </c>
      <c r="Z7213" s="24" t="s">
        <v>32</v>
      </c>
      <c r="AA7213" s="24" t="s">
        <v>32</v>
      </c>
      <c r="AB7213" s="24" t="s">
        <v>32</v>
      </c>
      <c r="AC7213" s="24" t="s">
        <v>32</v>
      </c>
      <c r="AD7213" s="24" t="s">
        <v>32</v>
      </c>
      <c r="AE7213" s="24" t="s">
        <v>32</v>
      </c>
      <c r="AF7213" s="24" t="s">
        <v>32</v>
      </c>
      <c r="AG7213" s="24" t="s">
        <v>32</v>
      </c>
      <c r="AH7213" s="24" t="s">
        <v>32</v>
      </c>
      <c r="AI7213" s="16" t="s">
        <v>9235</v>
      </c>
    </row>
    <row r="7214" spans="1:35" ht="90" x14ac:dyDescent="0.25">
      <c r="A7214" s="17">
        <v>130745</v>
      </c>
      <c r="B7214" s="18">
        <v>3</v>
      </c>
      <c r="C7214" s="16" t="s">
        <v>73</v>
      </c>
      <c r="D7214" s="21">
        <v>44046</v>
      </c>
      <c r="E7214" s="16" t="s">
        <v>4987</v>
      </c>
      <c r="F7214" s="21">
        <v>44342</v>
      </c>
      <c r="G7214" s="16" t="s">
        <v>832</v>
      </c>
      <c r="H7214" s="26" t="s">
        <v>434</v>
      </c>
      <c r="M7214" s="26" t="s">
        <v>9234</v>
      </c>
      <c r="N7214" s="26" t="s">
        <v>9233</v>
      </c>
      <c r="O7214" s="16" t="s">
        <v>60</v>
      </c>
      <c r="P7214" s="26" t="s">
        <v>100</v>
      </c>
      <c r="T7214" s="23" t="s">
        <v>32</v>
      </c>
      <c r="W7214" s="20" t="s">
        <v>43</v>
      </c>
      <c r="X7214" s="16" t="s">
        <v>511</v>
      </c>
      <c r="Z7214" s="24" t="s">
        <v>32</v>
      </c>
      <c r="AA7214" s="24" t="s">
        <v>32</v>
      </c>
      <c r="AB7214" s="24" t="s">
        <v>32</v>
      </c>
      <c r="AC7214" s="24" t="s">
        <v>32</v>
      </c>
      <c r="AD7214" s="25">
        <v>147500</v>
      </c>
      <c r="AE7214" s="25">
        <v>0</v>
      </c>
      <c r="AF7214" s="25">
        <v>0</v>
      </c>
      <c r="AG7214" s="25">
        <v>0</v>
      </c>
      <c r="AH7214" s="25">
        <v>147500</v>
      </c>
      <c r="AI7214" s="16" t="s">
        <v>9232</v>
      </c>
    </row>
    <row r="7215" spans="1:35" x14ac:dyDescent="0.25">
      <c r="A7215" s="17">
        <v>130746</v>
      </c>
      <c r="B7215" s="18">
        <v>1</v>
      </c>
      <c r="C7215" s="16" t="s">
        <v>73</v>
      </c>
      <c r="D7215" s="21">
        <v>44046</v>
      </c>
      <c r="E7215" s="16" t="s">
        <v>6355</v>
      </c>
      <c r="F7215" s="21">
        <v>44279</v>
      </c>
      <c r="G7215" s="16" t="s">
        <v>75</v>
      </c>
      <c r="H7215" s="26" t="s">
        <v>146</v>
      </c>
      <c r="M7215" s="26" t="s">
        <v>6924</v>
      </c>
      <c r="O7215" s="16" t="s">
        <v>151</v>
      </c>
      <c r="P7215" s="26" t="s">
        <v>198</v>
      </c>
      <c r="T7215" s="23" t="s">
        <v>32</v>
      </c>
      <c r="W7215" s="20" t="s">
        <v>43</v>
      </c>
      <c r="Z7215" s="25">
        <v>0</v>
      </c>
      <c r="AA7215" s="25">
        <v>0</v>
      </c>
      <c r="AB7215" s="25">
        <v>120114.45</v>
      </c>
      <c r="AC7215" s="25">
        <v>0</v>
      </c>
      <c r="AD7215" s="25">
        <v>0</v>
      </c>
      <c r="AE7215" s="25">
        <v>0</v>
      </c>
      <c r="AF7215" s="25">
        <v>120114.45</v>
      </c>
      <c r="AG7215" s="25">
        <v>0</v>
      </c>
      <c r="AH7215" s="25">
        <v>120114.45</v>
      </c>
      <c r="AI7215" s="16" t="s">
        <v>6925</v>
      </c>
    </row>
    <row r="7216" spans="1:35" ht="120" x14ac:dyDescent="0.25">
      <c r="A7216" s="17">
        <v>130749</v>
      </c>
      <c r="B7216" s="18">
        <v>3</v>
      </c>
      <c r="C7216" s="16" t="s">
        <v>73</v>
      </c>
      <c r="D7216" s="21">
        <v>44047</v>
      </c>
      <c r="E7216" s="16" t="s">
        <v>4987</v>
      </c>
      <c r="F7216" s="21">
        <v>44355</v>
      </c>
      <c r="G7216" s="16" t="s">
        <v>832</v>
      </c>
      <c r="H7216" s="26" t="s">
        <v>9231</v>
      </c>
      <c r="I7216" s="16" t="s">
        <v>1828</v>
      </c>
      <c r="J7216" s="20" t="s">
        <v>116</v>
      </c>
      <c r="L7216" s="16" t="s">
        <v>116</v>
      </c>
      <c r="M7216" s="26" t="s">
        <v>9230</v>
      </c>
      <c r="N7216" s="26" t="s">
        <v>9229</v>
      </c>
      <c r="O7216" s="16" t="s">
        <v>60</v>
      </c>
      <c r="P7216" s="26" t="s">
        <v>1444</v>
      </c>
      <c r="T7216" s="23" t="s">
        <v>32</v>
      </c>
      <c r="W7216" s="20" t="s">
        <v>43</v>
      </c>
      <c r="X7216" s="16" t="s">
        <v>511</v>
      </c>
      <c r="Z7216" s="24" t="s">
        <v>32</v>
      </c>
      <c r="AA7216" s="24" t="s">
        <v>32</v>
      </c>
      <c r="AB7216" s="24" t="s">
        <v>32</v>
      </c>
      <c r="AC7216" s="24" t="s">
        <v>32</v>
      </c>
      <c r="AD7216" s="24" t="s">
        <v>32</v>
      </c>
      <c r="AE7216" s="24" t="s">
        <v>32</v>
      </c>
      <c r="AF7216" s="24" t="s">
        <v>32</v>
      </c>
      <c r="AG7216" s="24" t="s">
        <v>32</v>
      </c>
      <c r="AH7216" s="24" t="s">
        <v>32</v>
      </c>
      <c r="AI7216" s="16" t="s">
        <v>9228</v>
      </c>
    </row>
    <row r="7217" spans="1:35" x14ac:dyDescent="0.25">
      <c r="A7217" s="17">
        <v>130750</v>
      </c>
      <c r="B7217" s="18">
        <v>4</v>
      </c>
      <c r="C7217" s="16" t="s">
        <v>73</v>
      </c>
      <c r="D7217" s="21">
        <v>44047</v>
      </c>
      <c r="E7217" s="16" t="s">
        <v>4566</v>
      </c>
      <c r="F7217" s="21">
        <v>44047</v>
      </c>
      <c r="G7217" s="16" t="s">
        <v>4566</v>
      </c>
      <c r="H7217" s="26" t="s">
        <v>126</v>
      </c>
      <c r="M7217" s="26" t="s">
        <v>6926</v>
      </c>
      <c r="O7217" s="16" t="s">
        <v>1171</v>
      </c>
      <c r="P7217" s="26" t="s">
        <v>1062</v>
      </c>
      <c r="T7217" s="23" t="s">
        <v>32</v>
      </c>
      <c r="W7217" s="20" t="s">
        <v>43</v>
      </c>
      <c r="Z7217" s="25">
        <v>0</v>
      </c>
      <c r="AA7217" s="25">
        <v>0</v>
      </c>
      <c r="AB7217" s="25">
        <v>69000</v>
      </c>
      <c r="AC7217" s="25">
        <v>0</v>
      </c>
      <c r="AD7217" s="25">
        <v>0</v>
      </c>
      <c r="AE7217" s="25">
        <v>0</v>
      </c>
      <c r="AF7217" s="25">
        <v>69000</v>
      </c>
      <c r="AG7217" s="25">
        <v>0</v>
      </c>
      <c r="AH7217" s="25">
        <v>69000</v>
      </c>
      <c r="AI7217" s="16" t="s">
        <v>6927</v>
      </c>
    </row>
    <row r="7218" spans="1:35" x14ac:dyDescent="0.25">
      <c r="A7218" s="17">
        <v>130751</v>
      </c>
      <c r="B7218" s="18">
        <v>4</v>
      </c>
      <c r="C7218" s="16" t="s">
        <v>73</v>
      </c>
      <c r="D7218" s="21">
        <v>44047</v>
      </c>
      <c r="E7218" s="16" t="s">
        <v>4566</v>
      </c>
      <c r="F7218" s="21">
        <v>44047</v>
      </c>
      <c r="G7218" s="16" t="s">
        <v>4566</v>
      </c>
      <c r="H7218" s="26" t="s">
        <v>126</v>
      </c>
      <c r="M7218" s="26" t="s">
        <v>6928</v>
      </c>
      <c r="O7218" s="16" t="s">
        <v>1171</v>
      </c>
      <c r="P7218" s="26" t="s">
        <v>1062</v>
      </c>
      <c r="T7218" s="23" t="s">
        <v>32</v>
      </c>
      <c r="W7218" s="20" t="s">
        <v>43</v>
      </c>
      <c r="Z7218" s="25">
        <v>0</v>
      </c>
      <c r="AA7218" s="25">
        <v>0</v>
      </c>
      <c r="AB7218" s="25">
        <v>69000</v>
      </c>
      <c r="AC7218" s="25">
        <v>0</v>
      </c>
      <c r="AD7218" s="25">
        <v>0</v>
      </c>
      <c r="AE7218" s="25">
        <v>0</v>
      </c>
      <c r="AF7218" s="25">
        <v>69000</v>
      </c>
      <c r="AG7218" s="25">
        <v>0</v>
      </c>
      <c r="AH7218" s="25">
        <v>69000</v>
      </c>
      <c r="AI7218" s="16" t="s">
        <v>6929</v>
      </c>
    </row>
    <row r="7219" spans="1:35" x14ac:dyDescent="0.25">
      <c r="A7219" s="17">
        <v>130752</v>
      </c>
      <c r="B7219" s="18">
        <v>3</v>
      </c>
      <c r="C7219" s="16" t="s">
        <v>73</v>
      </c>
      <c r="D7219" s="21">
        <v>44047</v>
      </c>
      <c r="E7219" s="16" t="s">
        <v>142</v>
      </c>
      <c r="F7219" s="21">
        <v>44280</v>
      </c>
      <c r="G7219" s="16" t="s">
        <v>75</v>
      </c>
      <c r="H7219" s="26" t="s">
        <v>437</v>
      </c>
      <c r="I7219" s="16" t="s">
        <v>548</v>
      </c>
      <c r="J7219" s="20" t="s">
        <v>116</v>
      </c>
      <c r="L7219" s="16" t="s">
        <v>116</v>
      </c>
      <c r="M7219" s="26" t="s">
        <v>6930</v>
      </c>
      <c r="N7219" s="26" t="s">
        <v>6931</v>
      </c>
      <c r="O7219" s="16" t="s">
        <v>78</v>
      </c>
      <c r="P7219" s="26" t="s">
        <v>1810</v>
      </c>
      <c r="R7219" s="16" t="s">
        <v>139</v>
      </c>
      <c r="S7219" s="16" t="s">
        <v>42</v>
      </c>
      <c r="T7219" s="22">
        <v>0.03</v>
      </c>
      <c r="U7219" s="21">
        <v>45058</v>
      </c>
      <c r="W7219" s="20" t="s">
        <v>43</v>
      </c>
      <c r="X7219" s="16" t="s">
        <v>140</v>
      </c>
      <c r="Z7219" s="25">
        <v>81000</v>
      </c>
      <c r="AA7219" s="25">
        <v>0</v>
      </c>
      <c r="AB7219" s="25">
        <v>0</v>
      </c>
      <c r="AC7219" s="25">
        <v>0</v>
      </c>
      <c r="AD7219" s="25">
        <v>81000</v>
      </c>
      <c r="AE7219" s="25">
        <v>0</v>
      </c>
      <c r="AF7219" s="25">
        <v>0</v>
      </c>
      <c r="AG7219" s="25">
        <v>0</v>
      </c>
      <c r="AH7219" s="25">
        <v>81000</v>
      </c>
    </row>
    <row r="7220" spans="1:35" ht="30" x14ac:dyDescent="0.25">
      <c r="A7220" s="17">
        <v>130755</v>
      </c>
      <c r="B7220" s="18">
        <v>4</v>
      </c>
      <c r="C7220" s="16" t="s">
        <v>73</v>
      </c>
      <c r="D7220" s="21">
        <v>44048</v>
      </c>
      <c r="E7220" s="16" t="s">
        <v>2240</v>
      </c>
      <c r="F7220" s="21">
        <v>44279</v>
      </c>
      <c r="G7220" s="16" t="s">
        <v>75</v>
      </c>
      <c r="H7220" s="26" t="s">
        <v>634</v>
      </c>
      <c r="K7220" s="16" t="s">
        <v>6932</v>
      </c>
      <c r="L7220" s="16" t="s">
        <v>37</v>
      </c>
      <c r="M7220" s="26" t="s">
        <v>6933</v>
      </c>
      <c r="N7220" s="26" t="s">
        <v>2244</v>
      </c>
      <c r="O7220" s="16" t="s">
        <v>78</v>
      </c>
      <c r="P7220" s="26" t="s">
        <v>1140</v>
      </c>
      <c r="T7220" s="22">
        <v>0.01</v>
      </c>
      <c r="W7220" s="20" t="s">
        <v>43</v>
      </c>
      <c r="X7220" s="16" t="s">
        <v>44</v>
      </c>
      <c r="Z7220" s="25">
        <v>15000</v>
      </c>
      <c r="AA7220" s="25">
        <v>0</v>
      </c>
      <c r="AB7220" s="25">
        <v>0</v>
      </c>
      <c r="AC7220" s="25">
        <v>0</v>
      </c>
      <c r="AD7220" s="25">
        <v>15000</v>
      </c>
      <c r="AE7220" s="25">
        <v>0</v>
      </c>
      <c r="AF7220" s="25">
        <v>0</v>
      </c>
      <c r="AG7220" s="25">
        <v>0</v>
      </c>
      <c r="AH7220" s="25">
        <v>15000</v>
      </c>
    </row>
    <row r="7221" spans="1:35" ht="30" x14ac:dyDescent="0.25">
      <c r="A7221" s="17">
        <v>130756</v>
      </c>
      <c r="B7221" s="18">
        <v>4</v>
      </c>
      <c r="C7221" s="16" t="s">
        <v>73</v>
      </c>
      <c r="D7221" s="21">
        <v>44048</v>
      </c>
      <c r="E7221" s="16" t="s">
        <v>2240</v>
      </c>
      <c r="F7221" s="21">
        <v>44279</v>
      </c>
      <c r="G7221" s="16" t="s">
        <v>75</v>
      </c>
      <c r="H7221" s="26" t="s">
        <v>634</v>
      </c>
      <c r="K7221" s="16" t="s">
        <v>5648</v>
      </c>
      <c r="L7221" s="16" t="s">
        <v>37</v>
      </c>
      <c r="M7221" s="26" t="s">
        <v>6934</v>
      </c>
      <c r="N7221" s="26" t="s">
        <v>2244</v>
      </c>
      <c r="O7221" s="16" t="s">
        <v>78</v>
      </c>
      <c r="P7221" s="26" t="s">
        <v>1140</v>
      </c>
      <c r="T7221" s="22">
        <v>0.01</v>
      </c>
      <c r="W7221" s="20" t="s">
        <v>43</v>
      </c>
      <c r="X7221" s="16" t="s">
        <v>44</v>
      </c>
      <c r="Z7221" s="25">
        <v>15000</v>
      </c>
      <c r="AA7221" s="25">
        <v>0</v>
      </c>
      <c r="AB7221" s="25">
        <v>0</v>
      </c>
      <c r="AC7221" s="25">
        <v>0</v>
      </c>
      <c r="AD7221" s="25">
        <v>15000</v>
      </c>
      <c r="AE7221" s="25">
        <v>0</v>
      </c>
      <c r="AF7221" s="25">
        <v>0</v>
      </c>
      <c r="AG7221" s="25">
        <v>0</v>
      </c>
      <c r="AH7221" s="25">
        <v>15000</v>
      </c>
    </row>
    <row r="7222" spans="1:35" ht="30" x14ac:dyDescent="0.25">
      <c r="A7222" s="17">
        <v>130757</v>
      </c>
      <c r="B7222" s="18">
        <v>3</v>
      </c>
      <c r="C7222" s="16" t="s">
        <v>73</v>
      </c>
      <c r="D7222" s="21">
        <v>44048</v>
      </c>
      <c r="E7222" s="16" t="s">
        <v>2240</v>
      </c>
      <c r="F7222" s="21">
        <v>44280</v>
      </c>
      <c r="G7222" s="16" t="s">
        <v>75</v>
      </c>
      <c r="H7222" s="26" t="s">
        <v>389</v>
      </c>
      <c r="K7222" s="16" t="s">
        <v>6935</v>
      </c>
      <c r="L7222" s="16" t="s">
        <v>37</v>
      </c>
      <c r="M7222" s="26" t="s">
        <v>6936</v>
      </c>
      <c r="N7222" s="26" t="s">
        <v>2244</v>
      </c>
      <c r="O7222" s="16" t="s">
        <v>78</v>
      </c>
      <c r="P7222" s="26" t="s">
        <v>1140</v>
      </c>
      <c r="T7222" s="22">
        <v>0.01</v>
      </c>
      <c r="W7222" s="20" t="s">
        <v>43</v>
      </c>
      <c r="X7222" s="16" t="s">
        <v>44</v>
      </c>
      <c r="Z7222" s="25">
        <v>15000</v>
      </c>
      <c r="AA7222" s="25">
        <v>0</v>
      </c>
      <c r="AB7222" s="25">
        <v>0</v>
      </c>
      <c r="AC7222" s="25">
        <v>0</v>
      </c>
      <c r="AD7222" s="25">
        <v>15000</v>
      </c>
      <c r="AE7222" s="25">
        <v>0</v>
      </c>
      <c r="AF7222" s="25">
        <v>0</v>
      </c>
      <c r="AG7222" s="25">
        <v>0</v>
      </c>
      <c r="AH7222" s="25">
        <v>15000</v>
      </c>
      <c r="AI7222" s="16" t="s">
        <v>6937</v>
      </c>
    </row>
    <row r="7223" spans="1:35" x14ac:dyDescent="0.25">
      <c r="A7223" s="17">
        <v>130758</v>
      </c>
      <c r="B7223" s="18">
        <v>1</v>
      </c>
      <c r="C7223" s="16" t="s">
        <v>73</v>
      </c>
      <c r="D7223" s="21">
        <v>44048</v>
      </c>
      <c r="E7223" s="16" t="s">
        <v>6355</v>
      </c>
      <c r="F7223" s="21">
        <v>44279</v>
      </c>
      <c r="G7223" s="16" t="s">
        <v>75</v>
      </c>
      <c r="H7223" s="26" t="s">
        <v>643</v>
      </c>
      <c r="M7223" s="26" t="s">
        <v>6938</v>
      </c>
      <c r="O7223" s="16" t="s">
        <v>151</v>
      </c>
      <c r="P7223" s="26" t="s">
        <v>198</v>
      </c>
      <c r="T7223" s="23" t="s">
        <v>32</v>
      </c>
      <c r="W7223" s="20" t="s">
        <v>43</v>
      </c>
      <c r="Z7223" s="25">
        <v>0</v>
      </c>
      <c r="AA7223" s="25">
        <v>0</v>
      </c>
      <c r="AB7223" s="25">
        <v>85694.55</v>
      </c>
      <c r="AC7223" s="25">
        <v>0</v>
      </c>
      <c r="AD7223" s="25">
        <v>0</v>
      </c>
      <c r="AE7223" s="25">
        <v>0</v>
      </c>
      <c r="AF7223" s="25">
        <v>85694.55</v>
      </c>
      <c r="AG7223" s="25">
        <v>0</v>
      </c>
      <c r="AH7223" s="25">
        <v>85694.55</v>
      </c>
      <c r="AI7223" s="16" t="s">
        <v>6939</v>
      </c>
    </row>
    <row r="7224" spans="1:35" x14ac:dyDescent="0.25">
      <c r="A7224" s="17">
        <v>130759</v>
      </c>
      <c r="B7224" s="18">
        <v>1</v>
      </c>
      <c r="C7224" s="16" t="s">
        <v>73</v>
      </c>
      <c r="D7224" s="21">
        <v>44048</v>
      </c>
      <c r="E7224" s="16" t="s">
        <v>6355</v>
      </c>
      <c r="F7224" s="21">
        <v>44279</v>
      </c>
      <c r="G7224" s="16" t="s">
        <v>75</v>
      </c>
      <c r="H7224" s="26" t="s">
        <v>643</v>
      </c>
      <c r="M7224" s="26" t="s">
        <v>6940</v>
      </c>
      <c r="O7224" s="16" t="s">
        <v>151</v>
      </c>
      <c r="P7224" s="26" t="s">
        <v>198</v>
      </c>
      <c r="T7224" s="23" t="s">
        <v>32</v>
      </c>
      <c r="W7224" s="20" t="s">
        <v>43</v>
      </c>
      <c r="Z7224" s="25">
        <v>0</v>
      </c>
      <c r="AA7224" s="25">
        <v>0</v>
      </c>
      <c r="AB7224" s="25">
        <v>67992.899999999994</v>
      </c>
      <c r="AC7224" s="25">
        <v>0</v>
      </c>
      <c r="AD7224" s="25">
        <v>0</v>
      </c>
      <c r="AE7224" s="25">
        <v>0</v>
      </c>
      <c r="AF7224" s="25">
        <v>67992.899999999994</v>
      </c>
      <c r="AG7224" s="25">
        <v>0</v>
      </c>
      <c r="AH7224" s="25">
        <v>67992.899999999994</v>
      </c>
      <c r="AI7224" s="16" t="s">
        <v>6941</v>
      </c>
    </row>
    <row r="7225" spans="1:35" x14ac:dyDescent="0.25">
      <c r="A7225" s="17">
        <v>130761</v>
      </c>
      <c r="B7225" s="18">
        <v>1</v>
      </c>
      <c r="C7225" s="16" t="s">
        <v>73</v>
      </c>
      <c r="D7225" s="21">
        <v>44052</v>
      </c>
      <c r="E7225" s="16" t="s">
        <v>142</v>
      </c>
      <c r="F7225" s="21">
        <v>44280</v>
      </c>
      <c r="G7225" s="16" t="s">
        <v>75</v>
      </c>
      <c r="H7225" s="26" t="s">
        <v>133</v>
      </c>
      <c r="L7225" s="16" t="s">
        <v>840</v>
      </c>
      <c r="M7225" s="26" t="s">
        <v>6942</v>
      </c>
      <c r="O7225" s="16" t="s">
        <v>78</v>
      </c>
      <c r="P7225" s="26" t="s">
        <v>188</v>
      </c>
      <c r="R7225" s="16" t="s">
        <v>139</v>
      </c>
      <c r="S7225" s="16" t="s">
        <v>4621</v>
      </c>
      <c r="T7225" s="23" t="s">
        <v>32</v>
      </c>
      <c r="W7225" s="20" t="s">
        <v>43</v>
      </c>
      <c r="Z7225" s="25">
        <v>0</v>
      </c>
      <c r="AA7225" s="25">
        <v>0</v>
      </c>
      <c r="AB7225" s="25">
        <v>0</v>
      </c>
      <c r="AC7225" s="25">
        <v>52000</v>
      </c>
      <c r="AD7225" s="25">
        <v>0</v>
      </c>
      <c r="AE7225" s="25">
        <v>0</v>
      </c>
      <c r="AF7225" s="25">
        <v>0</v>
      </c>
      <c r="AG7225" s="25">
        <v>52000</v>
      </c>
      <c r="AH7225" s="25">
        <v>52000</v>
      </c>
      <c r="AI7225" s="16" t="s">
        <v>6943</v>
      </c>
    </row>
    <row r="7226" spans="1:35" x14ac:dyDescent="0.25">
      <c r="A7226" s="17">
        <v>130762</v>
      </c>
      <c r="B7226" s="18">
        <v>1</v>
      </c>
      <c r="C7226" s="16" t="s">
        <v>73</v>
      </c>
      <c r="D7226" s="21">
        <v>44052</v>
      </c>
      <c r="E7226" s="16" t="s">
        <v>142</v>
      </c>
      <c r="F7226" s="21">
        <v>44280</v>
      </c>
      <c r="G7226" s="16" t="s">
        <v>75</v>
      </c>
      <c r="H7226" s="26" t="s">
        <v>133</v>
      </c>
      <c r="L7226" s="16" t="s">
        <v>840</v>
      </c>
      <c r="M7226" s="26" t="s">
        <v>6944</v>
      </c>
      <c r="O7226" s="16" t="s">
        <v>78</v>
      </c>
      <c r="P7226" s="26" t="s">
        <v>188</v>
      </c>
      <c r="R7226" s="16" t="s">
        <v>139</v>
      </c>
      <c r="S7226" s="16" t="s">
        <v>4621</v>
      </c>
      <c r="T7226" s="23" t="s">
        <v>32</v>
      </c>
      <c r="W7226" s="20" t="s">
        <v>43</v>
      </c>
      <c r="Z7226" s="25">
        <v>0</v>
      </c>
      <c r="AA7226" s="25">
        <v>0</v>
      </c>
      <c r="AB7226" s="25">
        <v>0</v>
      </c>
      <c r="AC7226" s="25">
        <v>136000</v>
      </c>
      <c r="AD7226" s="25">
        <v>0</v>
      </c>
      <c r="AE7226" s="25">
        <v>0</v>
      </c>
      <c r="AF7226" s="25">
        <v>0</v>
      </c>
      <c r="AG7226" s="25">
        <v>136000</v>
      </c>
      <c r="AH7226" s="25">
        <v>136000</v>
      </c>
      <c r="AI7226" s="16" t="s">
        <v>6945</v>
      </c>
    </row>
    <row r="7227" spans="1:35" x14ac:dyDescent="0.25">
      <c r="A7227" s="17">
        <v>130763</v>
      </c>
      <c r="B7227" s="18">
        <v>1</v>
      </c>
      <c r="C7227" s="16" t="s">
        <v>73</v>
      </c>
      <c r="D7227" s="21">
        <v>44052</v>
      </c>
      <c r="E7227" s="16" t="s">
        <v>142</v>
      </c>
      <c r="F7227" s="21">
        <v>44280</v>
      </c>
      <c r="G7227" s="16" t="s">
        <v>75</v>
      </c>
      <c r="H7227" s="26" t="s">
        <v>320</v>
      </c>
      <c r="L7227" s="16" t="s">
        <v>840</v>
      </c>
      <c r="M7227" s="26" t="s">
        <v>6946</v>
      </c>
      <c r="O7227" s="16" t="s">
        <v>78</v>
      </c>
      <c r="P7227" s="26" t="s">
        <v>188</v>
      </c>
      <c r="R7227" s="16" t="s">
        <v>139</v>
      </c>
      <c r="S7227" s="16" t="s">
        <v>4621</v>
      </c>
      <c r="T7227" s="23" t="s">
        <v>32</v>
      </c>
      <c r="W7227" s="20" t="s">
        <v>43</v>
      </c>
      <c r="Z7227" s="25">
        <v>0</v>
      </c>
      <c r="AA7227" s="25">
        <v>0</v>
      </c>
      <c r="AB7227" s="25">
        <v>0</v>
      </c>
      <c r="AC7227" s="25">
        <v>113000</v>
      </c>
      <c r="AD7227" s="25">
        <v>0</v>
      </c>
      <c r="AE7227" s="25">
        <v>0</v>
      </c>
      <c r="AF7227" s="25">
        <v>0</v>
      </c>
      <c r="AG7227" s="25">
        <v>113000</v>
      </c>
      <c r="AH7227" s="25">
        <v>113000</v>
      </c>
      <c r="AI7227" s="16" t="s">
        <v>6947</v>
      </c>
    </row>
    <row r="7228" spans="1:35" x14ac:dyDescent="0.25">
      <c r="A7228" s="17">
        <v>130766</v>
      </c>
      <c r="B7228" s="18">
        <v>1</v>
      </c>
      <c r="C7228" s="16" t="s">
        <v>73</v>
      </c>
      <c r="D7228" s="21">
        <v>44053</v>
      </c>
      <c r="E7228" s="16" t="s">
        <v>6215</v>
      </c>
      <c r="F7228" s="21">
        <v>44053</v>
      </c>
      <c r="G7228" s="16" t="s">
        <v>6215</v>
      </c>
      <c r="H7228" s="26" t="s">
        <v>394</v>
      </c>
      <c r="M7228" s="26" t="s">
        <v>6948</v>
      </c>
      <c r="O7228" s="16" t="s">
        <v>1171</v>
      </c>
      <c r="P7228" s="26" t="s">
        <v>1062</v>
      </c>
      <c r="T7228" s="23" t="s">
        <v>32</v>
      </c>
      <c r="W7228" s="20" t="s">
        <v>43</v>
      </c>
      <c r="Z7228" s="25">
        <v>0</v>
      </c>
      <c r="AA7228" s="25">
        <v>0</v>
      </c>
      <c r="AB7228" s="25">
        <v>30000</v>
      </c>
      <c r="AC7228" s="25">
        <v>0</v>
      </c>
      <c r="AD7228" s="25">
        <v>0</v>
      </c>
      <c r="AE7228" s="25">
        <v>0</v>
      </c>
      <c r="AF7228" s="25">
        <v>30000</v>
      </c>
      <c r="AG7228" s="25">
        <v>0</v>
      </c>
      <c r="AH7228" s="25">
        <v>30000</v>
      </c>
      <c r="AI7228" s="16" t="s">
        <v>6949</v>
      </c>
    </row>
    <row r="7229" spans="1:35" x14ac:dyDescent="0.25">
      <c r="A7229" s="17">
        <v>130767</v>
      </c>
      <c r="B7229" s="18">
        <v>4</v>
      </c>
      <c r="C7229" s="16" t="s">
        <v>47</v>
      </c>
      <c r="D7229" s="21">
        <v>44054</v>
      </c>
      <c r="E7229" s="16" t="s">
        <v>33</v>
      </c>
      <c r="F7229" s="21">
        <v>44237</v>
      </c>
      <c r="G7229" s="16" t="s">
        <v>33</v>
      </c>
      <c r="H7229" s="26" t="s">
        <v>301</v>
      </c>
      <c r="I7229" s="16" t="s">
        <v>6950</v>
      </c>
      <c r="K7229" s="16" t="s">
        <v>6951</v>
      </c>
      <c r="L7229" s="16" t="s">
        <v>37</v>
      </c>
      <c r="M7229" s="26" t="s">
        <v>6952</v>
      </c>
      <c r="O7229" s="16" t="s">
        <v>1149</v>
      </c>
      <c r="P7229" s="26" t="s">
        <v>188</v>
      </c>
      <c r="T7229" s="22">
        <v>1.75</v>
      </c>
      <c r="W7229" s="20" t="s">
        <v>43</v>
      </c>
      <c r="X7229" s="16" t="s">
        <v>44</v>
      </c>
      <c r="Z7229" s="25">
        <v>0</v>
      </c>
      <c r="AA7229" s="25">
        <v>0</v>
      </c>
      <c r="AB7229" s="25">
        <v>0</v>
      </c>
      <c r="AC7229" s="25">
        <v>129962.66</v>
      </c>
      <c r="AD7229" s="25">
        <v>0</v>
      </c>
      <c r="AE7229" s="25">
        <v>0</v>
      </c>
      <c r="AF7229" s="25">
        <v>0</v>
      </c>
      <c r="AG7229" s="25">
        <v>129962.66</v>
      </c>
      <c r="AH7229" s="25">
        <v>129962.66</v>
      </c>
      <c r="AI7229" s="16" t="s">
        <v>6953</v>
      </c>
    </row>
    <row r="7230" spans="1:35" x14ac:dyDescent="0.25">
      <c r="A7230" s="17">
        <v>130768</v>
      </c>
      <c r="B7230" s="18">
        <v>4</v>
      </c>
      <c r="C7230" s="16" t="s">
        <v>47</v>
      </c>
      <c r="D7230" s="21">
        <v>44054</v>
      </c>
      <c r="E7230" s="16" t="s">
        <v>33</v>
      </c>
      <c r="F7230" s="21">
        <v>44249</v>
      </c>
      <c r="G7230" s="16" t="s">
        <v>33</v>
      </c>
      <c r="H7230" s="26" t="s">
        <v>301</v>
      </c>
      <c r="I7230" s="16" t="s">
        <v>6954</v>
      </c>
      <c r="K7230" s="16" t="s">
        <v>6955</v>
      </c>
      <c r="L7230" s="16" t="s">
        <v>37</v>
      </c>
      <c r="M7230" s="26" t="s">
        <v>6956</v>
      </c>
      <c r="O7230" s="16" t="s">
        <v>1149</v>
      </c>
      <c r="P7230" s="26" t="s">
        <v>188</v>
      </c>
      <c r="T7230" s="22">
        <v>4.4400000000000004</v>
      </c>
      <c r="W7230" s="20" t="s">
        <v>43</v>
      </c>
      <c r="X7230" s="16" t="s">
        <v>44</v>
      </c>
      <c r="Z7230" s="25">
        <v>0</v>
      </c>
      <c r="AA7230" s="25">
        <v>0</v>
      </c>
      <c r="AB7230" s="25">
        <v>0</v>
      </c>
      <c r="AC7230" s="25">
        <v>352745.9</v>
      </c>
      <c r="AD7230" s="25">
        <v>0</v>
      </c>
      <c r="AE7230" s="25">
        <v>0</v>
      </c>
      <c r="AF7230" s="25">
        <v>0</v>
      </c>
      <c r="AG7230" s="25">
        <v>352745.9</v>
      </c>
      <c r="AH7230" s="25">
        <v>352745.9</v>
      </c>
      <c r="AI7230" s="16" t="s">
        <v>6957</v>
      </c>
    </row>
    <row r="7231" spans="1:35" x14ac:dyDescent="0.25">
      <c r="A7231" s="17">
        <v>130769</v>
      </c>
      <c r="B7231" s="18">
        <v>4</v>
      </c>
      <c r="C7231" s="16" t="s">
        <v>47</v>
      </c>
      <c r="D7231" s="21">
        <v>44054</v>
      </c>
      <c r="E7231" s="16" t="s">
        <v>33</v>
      </c>
      <c r="F7231" s="21">
        <v>44237</v>
      </c>
      <c r="G7231" s="16" t="s">
        <v>33</v>
      </c>
      <c r="H7231" s="26" t="s">
        <v>301</v>
      </c>
      <c r="I7231" s="16" t="s">
        <v>6958</v>
      </c>
      <c r="K7231" s="16" t="s">
        <v>6959</v>
      </c>
      <c r="L7231" s="16" t="s">
        <v>37</v>
      </c>
      <c r="M7231" s="26" t="s">
        <v>6960</v>
      </c>
      <c r="O7231" s="16" t="s">
        <v>1149</v>
      </c>
      <c r="P7231" s="26" t="s">
        <v>188</v>
      </c>
      <c r="T7231" s="22">
        <v>3.29</v>
      </c>
      <c r="W7231" s="20" t="s">
        <v>43</v>
      </c>
      <c r="X7231" s="16" t="s">
        <v>44</v>
      </c>
      <c r="Z7231" s="25">
        <v>0</v>
      </c>
      <c r="AA7231" s="25">
        <v>0</v>
      </c>
      <c r="AB7231" s="25">
        <v>0</v>
      </c>
      <c r="AC7231" s="25">
        <v>242016.38</v>
      </c>
      <c r="AD7231" s="25">
        <v>0</v>
      </c>
      <c r="AE7231" s="25">
        <v>0</v>
      </c>
      <c r="AF7231" s="25">
        <v>0</v>
      </c>
      <c r="AG7231" s="25">
        <v>242016.38</v>
      </c>
      <c r="AH7231" s="25">
        <v>242016.38</v>
      </c>
      <c r="AI7231" s="16" t="s">
        <v>6961</v>
      </c>
    </row>
    <row r="7232" spans="1:35" x14ac:dyDescent="0.25">
      <c r="A7232" s="17">
        <v>130770</v>
      </c>
      <c r="B7232" s="18">
        <v>2</v>
      </c>
      <c r="C7232" s="16" t="s">
        <v>474</v>
      </c>
      <c r="D7232" s="21">
        <v>44054</v>
      </c>
      <c r="E7232" s="16" t="s">
        <v>142</v>
      </c>
      <c r="F7232" s="21">
        <v>44280</v>
      </c>
      <c r="G7232" s="16" t="s">
        <v>75</v>
      </c>
      <c r="H7232" s="26" t="s">
        <v>286</v>
      </c>
      <c r="I7232" s="16" t="s">
        <v>5059</v>
      </c>
      <c r="J7232" s="20" t="s">
        <v>116</v>
      </c>
      <c r="L7232" s="16" t="s">
        <v>116</v>
      </c>
      <c r="M7232" s="26" t="s">
        <v>6962</v>
      </c>
      <c r="N7232" s="26" t="s">
        <v>6963</v>
      </c>
      <c r="O7232" s="16" t="s">
        <v>78</v>
      </c>
      <c r="P7232" s="26" t="s">
        <v>632</v>
      </c>
      <c r="T7232" s="23" t="s">
        <v>32</v>
      </c>
      <c r="U7232" s="21">
        <v>43595</v>
      </c>
      <c r="W7232" s="20" t="s">
        <v>43</v>
      </c>
      <c r="X7232" s="16" t="s">
        <v>140</v>
      </c>
      <c r="Z7232" s="25">
        <v>0</v>
      </c>
      <c r="AA7232" s="25">
        <v>0</v>
      </c>
      <c r="AB7232" s="25">
        <v>800000</v>
      </c>
      <c r="AC7232" s="25">
        <v>0</v>
      </c>
      <c r="AD7232" s="25">
        <v>0</v>
      </c>
      <c r="AE7232" s="25">
        <v>0</v>
      </c>
      <c r="AF7232" s="25">
        <v>800000</v>
      </c>
      <c r="AG7232" s="25">
        <v>0</v>
      </c>
      <c r="AH7232" s="25">
        <v>800000</v>
      </c>
      <c r="AI7232" s="16" t="s">
        <v>6964</v>
      </c>
    </row>
    <row r="7233" spans="1:35" x14ac:dyDescent="0.25">
      <c r="A7233" s="17">
        <v>130771</v>
      </c>
      <c r="B7233" s="18">
        <v>2</v>
      </c>
      <c r="C7233" s="16" t="s">
        <v>73</v>
      </c>
      <c r="D7233" s="21">
        <v>44055</v>
      </c>
      <c r="E7233" s="16" t="s">
        <v>2262</v>
      </c>
      <c r="F7233" s="21">
        <v>44055</v>
      </c>
      <c r="G7233" s="16" t="s">
        <v>2262</v>
      </c>
      <c r="H7233" s="26" t="s">
        <v>244</v>
      </c>
      <c r="M7233" s="26" t="s">
        <v>6965</v>
      </c>
      <c r="O7233" s="16" t="s">
        <v>1171</v>
      </c>
      <c r="P7233" s="26" t="s">
        <v>1062</v>
      </c>
      <c r="T7233" s="23" t="s">
        <v>32</v>
      </c>
      <c r="W7233" s="20" t="s">
        <v>43</v>
      </c>
      <c r="Z7233" s="25">
        <v>0</v>
      </c>
      <c r="AA7233" s="25">
        <v>0</v>
      </c>
      <c r="AB7233" s="25">
        <v>30000</v>
      </c>
      <c r="AC7233" s="25">
        <v>0</v>
      </c>
      <c r="AD7233" s="25">
        <v>0</v>
      </c>
      <c r="AE7233" s="25">
        <v>0</v>
      </c>
      <c r="AF7233" s="25">
        <v>30000</v>
      </c>
      <c r="AG7233" s="25">
        <v>0</v>
      </c>
      <c r="AH7233" s="25">
        <v>30000</v>
      </c>
      <c r="AI7233" s="16" t="s">
        <v>6966</v>
      </c>
    </row>
    <row r="7234" spans="1:35" x14ac:dyDescent="0.25">
      <c r="A7234" s="17">
        <v>130772</v>
      </c>
      <c r="B7234" s="18">
        <v>2</v>
      </c>
      <c r="C7234" s="16" t="s">
        <v>73</v>
      </c>
      <c r="D7234" s="21">
        <v>44055</v>
      </c>
      <c r="E7234" s="16" t="s">
        <v>2262</v>
      </c>
      <c r="F7234" s="21">
        <v>44055</v>
      </c>
      <c r="G7234" s="16" t="s">
        <v>2262</v>
      </c>
      <c r="H7234" s="26" t="s">
        <v>170</v>
      </c>
      <c r="M7234" s="26" t="s">
        <v>6967</v>
      </c>
      <c r="O7234" s="16" t="s">
        <v>1171</v>
      </c>
      <c r="P7234" s="26" t="s">
        <v>1062</v>
      </c>
      <c r="T7234" s="23" t="s">
        <v>32</v>
      </c>
      <c r="W7234" s="20" t="s">
        <v>43</v>
      </c>
      <c r="Z7234" s="25">
        <v>0</v>
      </c>
      <c r="AA7234" s="25">
        <v>0</v>
      </c>
      <c r="AB7234" s="25">
        <v>30000</v>
      </c>
      <c r="AC7234" s="25">
        <v>0</v>
      </c>
      <c r="AD7234" s="25">
        <v>0</v>
      </c>
      <c r="AE7234" s="25">
        <v>0</v>
      </c>
      <c r="AF7234" s="25">
        <v>30000</v>
      </c>
      <c r="AG7234" s="25">
        <v>0</v>
      </c>
      <c r="AH7234" s="25">
        <v>30000</v>
      </c>
      <c r="AI7234" s="16" t="s">
        <v>6968</v>
      </c>
    </row>
    <row r="7235" spans="1:35" x14ac:dyDescent="0.25">
      <c r="A7235" s="17">
        <v>130773</v>
      </c>
      <c r="B7235" s="18">
        <v>2</v>
      </c>
      <c r="C7235" s="16" t="s">
        <v>73</v>
      </c>
      <c r="D7235" s="21">
        <v>44055</v>
      </c>
      <c r="E7235" s="16" t="s">
        <v>2262</v>
      </c>
      <c r="F7235" s="21">
        <v>44055</v>
      </c>
      <c r="G7235" s="16" t="s">
        <v>2262</v>
      </c>
      <c r="H7235" s="26" t="s">
        <v>431</v>
      </c>
      <c r="M7235" s="26" t="s">
        <v>6969</v>
      </c>
      <c r="O7235" s="16" t="s">
        <v>1171</v>
      </c>
      <c r="P7235" s="26" t="s">
        <v>1062</v>
      </c>
      <c r="T7235" s="23" t="s">
        <v>32</v>
      </c>
      <c r="W7235" s="20" t="s">
        <v>43</v>
      </c>
      <c r="Z7235" s="25">
        <v>0</v>
      </c>
      <c r="AA7235" s="25">
        <v>0</v>
      </c>
      <c r="AB7235" s="25">
        <v>30000</v>
      </c>
      <c r="AC7235" s="25">
        <v>0</v>
      </c>
      <c r="AD7235" s="25">
        <v>0</v>
      </c>
      <c r="AE7235" s="25">
        <v>0</v>
      </c>
      <c r="AF7235" s="25">
        <v>30000</v>
      </c>
      <c r="AG7235" s="25">
        <v>0</v>
      </c>
      <c r="AH7235" s="25">
        <v>30000</v>
      </c>
      <c r="AI7235" s="16" t="s">
        <v>6970</v>
      </c>
    </row>
    <row r="7236" spans="1:35" ht="30" x14ac:dyDescent="0.25">
      <c r="A7236" s="17">
        <v>130774</v>
      </c>
      <c r="B7236" s="18">
        <v>2</v>
      </c>
      <c r="C7236" s="16" t="s">
        <v>73</v>
      </c>
      <c r="D7236" s="21">
        <v>44056</v>
      </c>
      <c r="E7236" s="16" t="s">
        <v>1928</v>
      </c>
      <c r="F7236" s="21">
        <v>44215</v>
      </c>
      <c r="G7236" s="16" t="s">
        <v>75</v>
      </c>
      <c r="H7236" s="26" t="s">
        <v>286</v>
      </c>
      <c r="I7236" s="16" t="s">
        <v>2277</v>
      </c>
      <c r="K7236" s="16" t="s">
        <v>6971</v>
      </c>
      <c r="L7236" s="16" t="s">
        <v>37</v>
      </c>
      <c r="M7236" s="26" t="s">
        <v>6972</v>
      </c>
      <c r="N7236" s="26" t="s">
        <v>6973</v>
      </c>
      <c r="O7236" s="16" t="s">
        <v>60</v>
      </c>
      <c r="P7236" s="26" t="s">
        <v>67</v>
      </c>
      <c r="T7236" s="22">
        <v>1.97</v>
      </c>
      <c r="W7236" s="20" t="s">
        <v>43</v>
      </c>
      <c r="X7236" s="16" t="s">
        <v>78</v>
      </c>
      <c r="Z7236" s="25">
        <v>24000</v>
      </c>
      <c r="AA7236" s="25">
        <v>0</v>
      </c>
      <c r="AB7236" s="25">
        <v>0</v>
      </c>
      <c r="AC7236" s="25">
        <v>0</v>
      </c>
      <c r="AD7236" s="25">
        <v>24000</v>
      </c>
      <c r="AE7236" s="25">
        <v>0</v>
      </c>
      <c r="AF7236" s="25">
        <v>0</v>
      </c>
      <c r="AG7236" s="25">
        <v>0</v>
      </c>
      <c r="AH7236" s="25">
        <v>24000</v>
      </c>
      <c r="AI7236" s="16" t="s">
        <v>6974</v>
      </c>
    </row>
    <row r="7237" spans="1:35" x14ac:dyDescent="0.25">
      <c r="A7237" s="17">
        <v>130775</v>
      </c>
      <c r="B7237" s="18">
        <v>4</v>
      </c>
      <c r="C7237" s="16" t="s">
        <v>73</v>
      </c>
      <c r="D7237" s="21">
        <v>44056</v>
      </c>
      <c r="E7237" s="16" t="s">
        <v>109</v>
      </c>
      <c r="F7237" s="21">
        <v>44278</v>
      </c>
      <c r="G7237" s="16" t="s">
        <v>75</v>
      </c>
      <c r="H7237" s="26" t="s">
        <v>126</v>
      </c>
      <c r="I7237" s="16" t="s">
        <v>468</v>
      </c>
      <c r="J7237" s="20" t="s">
        <v>116</v>
      </c>
      <c r="L7237" s="16" t="s">
        <v>116</v>
      </c>
      <c r="M7237" s="26" t="s">
        <v>9227</v>
      </c>
      <c r="O7237" s="16" t="s">
        <v>53</v>
      </c>
      <c r="P7237" s="26" t="s">
        <v>40</v>
      </c>
      <c r="R7237" s="16" t="s">
        <v>41</v>
      </c>
      <c r="S7237" s="16" t="s">
        <v>42</v>
      </c>
      <c r="T7237" s="22">
        <v>0.01</v>
      </c>
      <c r="W7237" s="20" t="s">
        <v>43</v>
      </c>
      <c r="Y7237" s="26" t="s">
        <v>9226</v>
      </c>
      <c r="Z7237" s="24" t="s">
        <v>32</v>
      </c>
      <c r="AA7237" s="24" t="s">
        <v>32</v>
      </c>
      <c r="AB7237" s="24" t="s">
        <v>32</v>
      </c>
      <c r="AC7237" s="24" t="s">
        <v>32</v>
      </c>
      <c r="AD7237" s="24" t="s">
        <v>32</v>
      </c>
      <c r="AE7237" s="24" t="s">
        <v>32</v>
      </c>
      <c r="AF7237" s="24" t="s">
        <v>32</v>
      </c>
      <c r="AG7237" s="24" t="s">
        <v>32</v>
      </c>
      <c r="AH7237" s="24" t="s">
        <v>32</v>
      </c>
    </row>
    <row r="7238" spans="1:35" x14ac:dyDescent="0.25">
      <c r="A7238" s="17">
        <v>130776</v>
      </c>
      <c r="B7238" s="18">
        <v>4</v>
      </c>
      <c r="C7238" s="16" t="s">
        <v>73</v>
      </c>
      <c r="D7238" s="21">
        <v>44058</v>
      </c>
      <c r="E7238" s="16" t="s">
        <v>142</v>
      </c>
      <c r="F7238" s="21">
        <v>44280</v>
      </c>
      <c r="G7238" s="16" t="s">
        <v>75</v>
      </c>
      <c r="H7238" s="26" t="s">
        <v>323</v>
      </c>
      <c r="L7238" s="16" t="s">
        <v>840</v>
      </c>
      <c r="M7238" s="26" t="s">
        <v>6975</v>
      </c>
      <c r="N7238" s="26" t="s">
        <v>6976</v>
      </c>
      <c r="O7238" s="16" t="s">
        <v>78</v>
      </c>
      <c r="R7238" s="16" t="s">
        <v>139</v>
      </c>
      <c r="S7238" s="16" t="s">
        <v>4621</v>
      </c>
      <c r="T7238" s="23" t="s">
        <v>32</v>
      </c>
      <c r="W7238" s="20" t="s">
        <v>43</v>
      </c>
      <c r="Z7238" s="25">
        <v>0</v>
      </c>
      <c r="AA7238" s="25">
        <v>0</v>
      </c>
      <c r="AB7238" s="25">
        <v>0</v>
      </c>
      <c r="AC7238" s="25">
        <v>25000</v>
      </c>
      <c r="AD7238" s="25">
        <v>0</v>
      </c>
      <c r="AE7238" s="25">
        <v>0</v>
      </c>
      <c r="AF7238" s="25">
        <v>0</v>
      </c>
      <c r="AG7238" s="25">
        <v>25000</v>
      </c>
      <c r="AH7238" s="25">
        <v>25000</v>
      </c>
      <c r="AI7238" s="16" t="s">
        <v>6977</v>
      </c>
    </row>
    <row r="7239" spans="1:35" x14ac:dyDescent="0.25">
      <c r="A7239" s="17">
        <v>130777</v>
      </c>
      <c r="B7239" s="18">
        <v>4</v>
      </c>
      <c r="C7239" s="16" t="s">
        <v>31</v>
      </c>
      <c r="D7239" s="21">
        <v>44060</v>
      </c>
      <c r="E7239" s="16" t="s">
        <v>33</v>
      </c>
      <c r="F7239" s="21">
        <v>44097</v>
      </c>
      <c r="G7239" s="16" t="s">
        <v>56</v>
      </c>
      <c r="H7239" s="26" t="s">
        <v>258</v>
      </c>
      <c r="I7239" s="16" t="s">
        <v>6978</v>
      </c>
      <c r="K7239" s="16" t="s">
        <v>6979</v>
      </c>
      <c r="L7239" s="16" t="s">
        <v>37</v>
      </c>
      <c r="M7239" s="26" t="s">
        <v>6980</v>
      </c>
      <c r="O7239" s="16" t="s">
        <v>1149</v>
      </c>
      <c r="P7239" s="26" t="s">
        <v>188</v>
      </c>
      <c r="T7239" s="22">
        <v>6.63</v>
      </c>
      <c r="W7239" s="20" t="s">
        <v>43</v>
      </c>
      <c r="X7239" s="16" t="s">
        <v>44</v>
      </c>
      <c r="Z7239" s="25">
        <v>0</v>
      </c>
      <c r="AA7239" s="25">
        <v>0</v>
      </c>
      <c r="AB7239" s="25">
        <v>0</v>
      </c>
      <c r="AC7239" s="25">
        <v>620264.74</v>
      </c>
      <c r="AD7239" s="25">
        <v>0</v>
      </c>
      <c r="AE7239" s="25">
        <v>0</v>
      </c>
      <c r="AF7239" s="25">
        <v>0</v>
      </c>
      <c r="AG7239" s="25">
        <v>620264.74</v>
      </c>
      <c r="AH7239" s="25">
        <v>620264.74</v>
      </c>
      <c r="AI7239" s="16" t="s">
        <v>6981</v>
      </c>
    </row>
    <row r="7240" spans="1:35" x14ac:dyDescent="0.25">
      <c r="A7240" s="17">
        <v>130778</v>
      </c>
      <c r="B7240" s="18">
        <v>4</v>
      </c>
      <c r="C7240" s="16" t="s">
        <v>31</v>
      </c>
      <c r="D7240" s="21">
        <v>44060</v>
      </c>
      <c r="E7240" s="16" t="s">
        <v>33</v>
      </c>
      <c r="F7240" s="21">
        <v>44097</v>
      </c>
      <c r="G7240" s="16" t="s">
        <v>56</v>
      </c>
      <c r="H7240" s="26" t="s">
        <v>258</v>
      </c>
      <c r="I7240" s="16" t="s">
        <v>6982</v>
      </c>
      <c r="K7240" s="16" t="s">
        <v>6983</v>
      </c>
      <c r="L7240" s="16" t="s">
        <v>37</v>
      </c>
      <c r="M7240" s="26" t="s">
        <v>6984</v>
      </c>
      <c r="O7240" s="16" t="s">
        <v>1149</v>
      </c>
      <c r="P7240" s="26" t="s">
        <v>188</v>
      </c>
      <c r="T7240" s="22">
        <v>5.2</v>
      </c>
      <c r="W7240" s="20" t="s">
        <v>43</v>
      </c>
      <c r="X7240" s="16" t="s">
        <v>44</v>
      </c>
      <c r="Z7240" s="25">
        <v>0</v>
      </c>
      <c r="AA7240" s="25">
        <v>0</v>
      </c>
      <c r="AB7240" s="25">
        <v>0</v>
      </c>
      <c r="AC7240" s="25">
        <v>492888.94</v>
      </c>
      <c r="AD7240" s="25">
        <v>0</v>
      </c>
      <c r="AE7240" s="25">
        <v>0</v>
      </c>
      <c r="AF7240" s="25">
        <v>0</v>
      </c>
      <c r="AG7240" s="25">
        <v>492888.94</v>
      </c>
      <c r="AH7240" s="25">
        <v>492888.94</v>
      </c>
      <c r="AI7240" s="16" t="s">
        <v>6985</v>
      </c>
    </row>
    <row r="7241" spans="1:35" x14ac:dyDescent="0.25">
      <c r="A7241" s="17">
        <v>130779</v>
      </c>
      <c r="B7241" s="18">
        <v>4</v>
      </c>
      <c r="C7241" s="16" t="s">
        <v>31</v>
      </c>
      <c r="D7241" s="21">
        <v>44060</v>
      </c>
      <c r="E7241" s="16" t="s">
        <v>33</v>
      </c>
      <c r="F7241" s="21">
        <v>44097</v>
      </c>
      <c r="G7241" s="16" t="s">
        <v>56</v>
      </c>
      <c r="H7241" s="26" t="s">
        <v>258</v>
      </c>
      <c r="I7241" s="16" t="s">
        <v>6986</v>
      </c>
      <c r="K7241" s="16" t="s">
        <v>6987</v>
      </c>
      <c r="L7241" s="16" t="s">
        <v>37</v>
      </c>
      <c r="M7241" s="26" t="s">
        <v>6988</v>
      </c>
      <c r="O7241" s="16" t="s">
        <v>1149</v>
      </c>
      <c r="P7241" s="26" t="s">
        <v>188</v>
      </c>
      <c r="T7241" s="22">
        <v>1.93</v>
      </c>
      <c r="W7241" s="20" t="s">
        <v>43</v>
      </c>
      <c r="X7241" s="16" t="s">
        <v>44</v>
      </c>
      <c r="Z7241" s="25">
        <v>0</v>
      </c>
      <c r="AA7241" s="25">
        <v>0</v>
      </c>
      <c r="AB7241" s="25">
        <v>0</v>
      </c>
      <c r="AC7241" s="25">
        <v>200293.82</v>
      </c>
      <c r="AD7241" s="25">
        <v>0</v>
      </c>
      <c r="AE7241" s="25">
        <v>0</v>
      </c>
      <c r="AF7241" s="25">
        <v>0</v>
      </c>
      <c r="AG7241" s="25">
        <v>200293.82</v>
      </c>
      <c r="AH7241" s="25">
        <v>200293.82</v>
      </c>
      <c r="AI7241" s="16" t="s">
        <v>6989</v>
      </c>
    </row>
    <row r="7242" spans="1:35" x14ac:dyDescent="0.25">
      <c r="A7242" s="17">
        <v>130780</v>
      </c>
      <c r="B7242" s="18">
        <v>4</v>
      </c>
      <c r="C7242" s="16" t="s">
        <v>73</v>
      </c>
      <c r="D7242" s="21">
        <v>44060</v>
      </c>
      <c r="E7242" s="16" t="s">
        <v>1517</v>
      </c>
      <c r="F7242" s="21">
        <v>44279</v>
      </c>
      <c r="G7242" s="16" t="s">
        <v>75</v>
      </c>
      <c r="H7242" s="26" t="s">
        <v>270</v>
      </c>
      <c r="I7242" s="16" t="s">
        <v>9225</v>
      </c>
      <c r="K7242" s="16" t="s">
        <v>9224</v>
      </c>
      <c r="L7242" s="16" t="s">
        <v>37</v>
      </c>
      <c r="M7242" s="26" t="s">
        <v>9223</v>
      </c>
      <c r="O7242" s="16" t="s">
        <v>39</v>
      </c>
      <c r="P7242" s="26" t="s">
        <v>40</v>
      </c>
      <c r="R7242" s="16" t="s">
        <v>41</v>
      </c>
      <c r="S7242" s="16" t="s">
        <v>42</v>
      </c>
      <c r="T7242" s="22">
        <v>0.01</v>
      </c>
      <c r="W7242" s="20" t="s">
        <v>43</v>
      </c>
      <c r="Y7242" s="26" t="s">
        <v>9222</v>
      </c>
      <c r="Z7242" s="24" t="s">
        <v>32</v>
      </c>
      <c r="AA7242" s="24" t="s">
        <v>32</v>
      </c>
      <c r="AB7242" s="24" t="s">
        <v>32</v>
      </c>
      <c r="AC7242" s="24" t="s">
        <v>32</v>
      </c>
      <c r="AD7242" s="24" t="s">
        <v>32</v>
      </c>
      <c r="AE7242" s="24" t="s">
        <v>32</v>
      </c>
      <c r="AF7242" s="24" t="s">
        <v>32</v>
      </c>
      <c r="AG7242" s="24" t="s">
        <v>32</v>
      </c>
      <c r="AH7242" s="24" t="s">
        <v>32</v>
      </c>
      <c r="AI7242" s="16" t="s">
        <v>9221</v>
      </c>
    </row>
    <row r="7243" spans="1:35" x14ac:dyDescent="0.25">
      <c r="A7243" s="17">
        <v>130781</v>
      </c>
      <c r="B7243" s="18">
        <v>1</v>
      </c>
      <c r="C7243" s="16" t="s">
        <v>73</v>
      </c>
      <c r="D7243" s="21">
        <v>44061</v>
      </c>
      <c r="E7243" s="16" t="s">
        <v>142</v>
      </c>
      <c r="F7243" s="21">
        <v>44279</v>
      </c>
      <c r="G7243" s="16" t="s">
        <v>102</v>
      </c>
      <c r="H7243" s="26" t="s">
        <v>215</v>
      </c>
      <c r="I7243" s="16" t="s">
        <v>1460</v>
      </c>
      <c r="J7243" s="20" t="s">
        <v>116</v>
      </c>
      <c r="L7243" s="16" t="s">
        <v>116</v>
      </c>
      <c r="M7243" s="26" t="s">
        <v>6990</v>
      </c>
      <c r="N7243" s="26" t="s">
        <v>6991</v>
      </c>
      <c r="O7243" s="16" t="s">
        <v>151</v>
      </c>
      <c r="P7243" s="26" t="s">
        <v>1493</v>
      </c>
      <c r="R7243" s="16" t="s">
        <v>1494</v>
      </c>
      <c r="S7243" s="16" t="s">
        <v>84</v>
      </c>
      <c r="T7243" s="23" t="s">
        <v>32</v>
      </c>
      <c r="W7243" s="20" t="s">
        <v>43</v>
      </c>
      <c r="X7243" s="16" t="s">
        <v>78</v>
      </c>
      <c r="Z7243" s="25">
        <v>20000</v>
      </c>
      <c r="AA7243" s="25">
        <v>15445</v>
      </c>
      <c r="AB7243" s="25">
        <v>0</v>
      </c>
      <c r="AC7243" s="25">
        <v>0</v>
      </c>
      <c r="AD7243" s="25">
        <v>20000</v>
      </c>
      <c r="AE7243" s="25">
        <v>15445</v>
      </c>
      <c r="AF7243" s="25">
        <v>0</v>
      </c>
      <c r="AG7243" s="25">
        <v>0</v>
      </c>
      <c r="AH7243" s="25">
        <v>35445</v>
      </c>
      <c r="AI7243" s="16" t="s">
        <v>6992</v>
      </c>
    </row>
    <row r="7244" spans="1:35" x14ac:dyDescent="0.25">
      <c r="A7244" s="17">
        <v>130782</v>
      </c>
      <c r="B7244" s="18">
        <v>3</v>
      </c>
      <c r="C7244" s="16" t="s">
        <v>31</v>
      </c>
      <c r="D7244" s="21">
        <v>44061</v>
      </c>
      <c r="E7244" s="16" t="s">
        <v>75</v>
      </c>
      <c r="F7244" s="21">
        <v>44263</v>
      </c>
      <c r="G7244" s="16" t="s">
        <v>75</v>
      </c>
      <c r="H7244" s="26" t="s">
        <v>49</v>
      </c>
      <c r="I7244" s="16" t="s">
        <v>6993</v>
      </c>
      <c r="J7244" s="20" t="s">
        <v>116</v>
      </c>
      <c r="L7244" s="16" t="s">
        <v>116</v>
      </c>
      <c r="M7244" s="26" t="s">
        <v>6994</v>
      </c>
      <c r="N7244" s="26" t="s">
        <v>2343</v>
      </c>
      <c r="O7244" s="16" t="s">
        <v>188</v>
      </c>
      <c r="P7244" s="26" t="s">
        <v>188</v>
      </c>
      <c r="Q7244" s="26" t="s">
        <v>2343</v>
      </c>
      <c r="T7244" s="22">
        <v>4.1100000000000003</v>
      </c>
      <c r="U7244" s="21">
        <v>44232</v>
      </c>
      <c r="V7244" s="16" t="s">
        <v>1179</v>
      </c>
      <c r="W7244" s="20" t="s">
        <v>43</v>
      </c>
      <c r="X7244" s="16" t="s">
        <v>140</v>
      </c>
      <c r="Y7244" s="26" t="s">
        <v>6995</v>
      </c>
      <c r="Z7244" s="25">
        <v>0</v>
      </c>
      <c r="AA7244" s="25">
        <v>0</v>
      </c>
      <c r="AB7244" s="25">
        <v>150472</v>
      </c>
      <c r="AC7244" s="25">
        <v>2144257</v>
      </c>
      <c r="AD7244" s="25">
        <v>0</v>
      </c>
      <c r="AE7244" s="25">
        <v>0</v>
      </c>
      <c r="AF7244" s="25">
        <v>150472</v>
      </c>
      <c r="AG7244" s="25">
        <v>244257</v>
      </c>
      <c r="AH7244" s="25">
        <v>394729</v>
      </c>
      <c r="AI7244" s="16" t="s">
        <v>6996</v>
      </c>
    </row>
    <row r="7245" spans="1:35" x14ac:dyDescent="0.25">
      <c r="A7245" s="17">
        <v>130783</v>
      </c>
      <c r="B7245" s="18">
        <v>3</v>
      </c>
      <c r="C7245" s="16" t="s">
        <v>31</v>
      </c>
      <c r="D7245" s="21">
        <v>44061</v>
      </c>
      <c r="E7245" s="16" t="s">
        <v>75</v>
      </c>
      <c r="F7245" s="21">
        <v>44252</v>
      </c>
      <c r="G7245" s="16" t="s">
        <v>75</v>
      </c>
      <c r="H7245" s="26" t="s">
        <v>49</v>
      </c>
      <c r="I7245" s="16" t="s">
        <v>732</v>
      </c>
      <c r="J7245" s="20" t="s">
        <v>116</v>
      </c>
      <c r="L7245" s="16" t="s">
        <v>116</v>
      </c>
      <c r="M7245" s="26" t="s">
        <v>6997</v>
      </c>
      <c r="N7245" s="26" t="s">
        <v>2343</v>
      </c>
      <c r="O7245" s="16" t="s">
        <v>188</v>
      </c>
      <c r="P7245" s="26" t="s">
        <v>443</v>
      </c>
      <c r="Q7245" s="26" t="s">
        <v>2343</v>
      </c>
      <c r="R7245" s="16" t="s">
        <v>139</v>
      </c>
      <c r="S7245" s="16" t="s">
        <v>84</v>
      </c>
      <c r="T7245" s="22">
        <v>4.33</v>
      </c>
      <c r="U7245" s="21">
        <v>44232</v>
      </c>
      <c r="V7245" s="16" t="s">
        <v>1179</v>
      </c>
      <c r="W7245" s="20" t="s">
        <v>43</v>
      </c>
      <c r="X7245" s="16" t="s">
        <v>78</v>
      </c>
      <c r="Z7245" s="25">
        <v>0</v>
      </c>
      <c r="AA7245" s="25">
        <v>0</v>
      </c>
      <c r="AB7245" s="25">
        <v>22809</v>
      </c>
      <c r="AC7245" s="25">
        <v>1171800</v>
      </c>
      <c r="AD7245" s="25">
        <v>0</v>
      </c>
      <c r="AE7245" s="25">
        <v>0</v>
      </c>
      <c r="AF7245" s="25">
        <v>22809</v>
      </c>
      <c r="AG7245" s="25">
        <v>1171800</v>
      </c>
      <c r="AH7245" s="25">
        <v>1194609</v>
      </c>
      <c r="AI7245" s="16" t="s">
        <v>6998</v>
      </c>
    </row>
    <row r="7246" spans="1:35" x14ac:dyDescent="0.25">
      <c r="A7246" s="17">
        <v>130785</v>
      </c>
      <c r="B7246" s="18">
        <v>3</v>
      </c>
      <c r="C7246" s="16" t="s">
        <v>31</v>
      </c>
      <c r="D7246" s="21">
        <v>44061</v>
      </c>
      <c r="E7246" s="16" t="s">
        <v>75</v>
      </c>
      <c r="F7246" s="21">
        <v>44252</v>
      </c>
      <c r="G7246" s="16" t="s">
        <v>832</v>
      </c>
      <c r="H7246" s="26" t="s">
        <v>362</v>
      </c>
      <c r="I7246" s="16" t="s">
        <v>686</v>
      </c>
      <c r="J7246" s="20" t="s">
        <v>116</v>
      </c>
      <c r="L7246" s="16" t="s">
        <v>116</v>
      </c>
      <c r="M7246" s="26" t="s">
        <v>6999</v>
      </c>
      <c r="N7246" s="26" t="s">
        <v>2343</v>
      </c>
      <c r="O7246" s="16" t="s">
        <v>188</v>
      </c>
      <c r="P7246" s="26" t="s">
        <v>443</v>
      </c>
      <c r="Q7246" s="26" t="s">
        <v>2343</v>
      </c>
      <c r="R7246" s="16" t="s">
        <v>139</v>
      </c>
      <c r="S7246" s="16" t="s">
        <v>84</v>
      </c>
      <c r="T7246" s="22">
        <v>2.29</v>
      </c>
      <c r="U7246" s="21">
        <v>44232</v>
      </c>
      <c r="V7246" s="16" t="s">
        <v>1179</v>
      </c>
      <c r="W7246" s="20" t="s">
        <v>43</v>
      </c>
      <c r="X7246" s="16" t="s">
        <v>140</v>
      </c>
      <c r="Z7246" s="25">
        <v>0</v>
      </c>
      <c r="AA7246" s="25">
        <v>0</v>
      </c>
      <c r="AB7246" s="25">
        <v>34970</v>
      </c>
      <c r="AC7246" s="25">
        <v>1111397</v>
      </c>
      <c r="AD7246" s="25">
        <v>0</v>
      </c>
      <c r="AE7246" s="25">
        <v>0</v>
      </c>
      <c r="AF7246" s="25">
        <v>34970</v>
      </c>
      <c r="AG7246" s="25">
        <v>1111397</v>
      </c>
      <c r="AH7246" s="25">
        <v>1146367</v>
      </c>
      <c r="AI7246" s="16" t="s">
        <v>7000</v>
      </c>
    </row>
    <row r="7247" spans="1:35" x14ac:dyDescent="0.25">
      <c r="A7247" s="17">
        <v>130786</v>
      </c>
      <c r="B7247" s="18">
        <v>3</v>
      </c>
      <c r="C7247" s="16" t="s">
        <v>31</v>
      </c>
      <c r="D7247" s="21">
        <v>44061</v>
      </c>
      <c r="E7247" s="16" t="s">
        <v>75</v>
      </c>
      <c r="F7247" s="21">
        <v>44261</v>
      </c>
      <c r="G7247" s="16" t="s">
        <v>486</v>
      </c>
      <c r="H7247" s="26" t="s">
        <v>362</v>
      </c>
      <c r="I7247" s="16" t="s">
        <v>1285</v>
      </c>
      <c r="J7247" s="20" t="s">
        <v>116</v>
      </c>
      <c r="L7247" s="16" t="s">
        <v>116</v>
      </c>
      <c r="M7247" s="26" t="s">
        <v>7001</v>
      </c>
      <c r="N7247" s="26" t="s">
        <v>2343</v>
      </c>
      <c r="O7247" s="16" t="s">
        <v>188</v>
      </c>
      <c r="P7247" s="26" t="s">
        <v>443</v>
      </c>
      <c r="Q7247" s="26" t="s">
        <v>2343</v>
      </c>
      <c r="R7247" s="16" t="s">
        <v>139</v>
      </c>
      <c r="S7247" s="16" t="s">
        <v>84</v>
      </c>
      <c r="T7247" s="22">
        <v>1.57</v>
      </c>
      <c r="U7247" s="21">
        <v>44232</v>
      </c>
      <c r="W7247" s="20" t="s">
        <v>43</v>
      </c>
      <c r="X7247" s="16" t="s">
        <v>78</v>
      </c>
      <c r="Z7247" s="25">
        <v>0</v>
      </c>
      <c r="AA7247" s="25">
        <v>0</v>
      </c>
      <c r="AB7247" s="25">
        <v>0</v>
      </c>
      <c r="AC7247" s="25">
        <v>261752</v>
      </c>
      <c r="AD7247" s="25">
        <v>0</v>
      </c>
      <c r="AE7247" s="25">
        <v>0</v>
      </c>
      <c r="AF7247" s="25">
        <v>0</v>
      </c>
      <c r="AG7247" s="25">
        <v>261752</v>
      </c>
      <c r="AH7247" s="25">
        <v>261752</v>
      </c>
      <c r="AI7247" s="16" t="s">
        <v>7002</v>
      </c>
    </row>
    <row r="7248" spans="1:35" x14ac:dyDescent="0.25">
      <c r="A7248" s="17">
        <v>130787</v>
      </c>
      <c r="B7248" s="18">
        <v>3</v>
      </c>
      <c r="C7248" s="16" t="s">
        <v>31</v>
      </c>
      <c r="D7248" s="21">
        <v>44061</v>
      </c>
      <c r="E7248" s="16" t="s">
        <v>75</v>
      </c>
      <c r="F7248" s="21">
        <v>44263</v>
      </c>
      <c r="G7248" s="16" t="s">
        <v>142</v>
      </c>
      <c r="H7248" s="26" t="s">
        <v>362</v>
      </c>
      <c r="I7248" s="16" t="s">
        <v>1285</v>
      </c>
      <c r="J7248" s="20" t="s">
        <v>116</v>
      </c>
      <c r="L7248" s="16" t="s">
        <v>116</v>
      </c>
      <c r="M7248" s="26" t="s">
        <v>7003</v>
      </c>
      <c r="N7248" s="26" t="s">
        <v>2343</v>
      </c>
      <c r="O7248" s="16" t="s">
        <v>188</v>
      </c>
      <c r="P7248" s="26" t="s">
        <v>188</v>
      </c>
      <c r="Q7248" s="26" t="s">
        <v>2343</v>
      </c>
      <c r="T7248" s="22">
        <v>1.06</v>
      </c>
      <c r="U7248" s="21">
        <v>44232</v>
      </c>
      <c r="W7248" s="20" t="s">
        <v>43</v>
      </c>
      <c r="X7248" s="16" t="s">
        <v>78</v>
      </c>
      <c r="Z7248" s="25">
        <v>0</v>
      </c>
      <c r="AA7248" s="25">
        <v>0</v>
      </c>
      <c r="AB7248" s="25">
        <v>0</v>
      </c>
      <c r="AC7248" s="25">
        <v>209877</v>
      </c>
      <c r="AD7248" s="25">
        <v>0</v>
      </c>
      <c r="AE7248" s="25">
        <v>0</v>
      </c>
      <c r="AF7248" s="25">
        <v>0</v>
      </c>
      <c r="AG7248" s="25">
        <v>209877</v>
      </c>
      <c r="AH7248" s="25">
        <v>209877</v>
      </c>
      <c r="AI7248" s="16" t="s">
        <v>7004</v>
      </c>
    </row>
    <row r="7249" spans="1:35" x14ac:dyDescent="0.25">
      <c r="A7249" s="17">
        <v>130788</v>
      </c>
      <c r="B7249" s="18">
        <v>3</v>
      </c>
      <c r="C7249" s="16" t="s">
        <v>73</v>
      </c>
      <c r="D7249" s="21">
        <v>44061</v>
      </c>
      <c r="E7249" s="16" t="s">
        <v>75</v>
      </c>
      <c r="F7249" s="21">
        <v>44321</v>
      </c>
      <c r="G7249" s="16" t="s">
        <v>832</v>
      </c>
      <c r="H7249" s="26" t="s">
        <v>362</v>
      </c>
      <c r="I7249" s="16" t="s">
        <v>477</v>
      </c>
      <c r="J7249" s="20" t="s">
        <v>116</v>
      </c>
      <c r="L7249" s="16" t="s">
        <v>116</v>
      </c>
      <c r="M7249" s="26" t="s">
        <v>7005</v>
      </c>
      <c r="N7249" s="26" t="s">
        <v>2343</v>
      </c>
      <c r="O7249" s="16" t="s">
        <v>188</v>
      </c>
      <c r="P7249" s="26" t="s">
        <v>443</v>
      </c>
      <c r="Q7249" s="26" t="s">
        <v>2343</v>
      </c>
      <c r="R7249" s="16" t="s">
        <v>139</v>
      </c>
      <c r="S7249" s="16" t="s">
        <v>4621</v>
      </c>
      <c r="T7249" s="22">
        <v>5</v>
      </c>
      <c r="U7249" s="21">
        <v>44365</v>
      </c>
      <c r="V7249" s="16" t="s">
        <v>1179</v>
      </c>
      <c r="W7249" s="20" t="s">
        <v>472</v>
      </c>
      <c r="X7249" s="16" t="s">
        <v>140</v>
      </c>
      <c r="Z7249" s="25">
        <v>0</v>
      </c>
      <c r="AA7249" s="25">
        <v>0</v>
      </c>
      <c r="AB7249" s="25">
        <v>10210</v>
      </c>
      <c r="AC7249" s="25">
        <v>2671520</v>
      </c>
      <c r="AD7249" s="25">
        <v>0</v>
      </c>
      <c r="AE7249" s="25">
        <v>0</v>
      </c>
      <c r="AF7249" s="25">
        <v>10210</v>
      </c>
      <c r="AG7249" s="25">
        <v>2671520</v>
      </c>
      <c r="AH7249" s="25">
        <v>2681730</v>
      </c>
      <c r="AI7249" s="16" t="s">
        <v>7006</v>
      </c>
    </row>
    <row r="7250" spans="1:35" x14ac:dyDescent="0.25">
      <c r="A7250" s="17">
        <v>130789</v>
      </c>
      <c r="B7250" s="18">
        <v>3</v>
      </c>
      <c r="C7250" s="16" t="s">
        <v>31</v>
      </c>
      <c r="D7250" s="21">
        <v>44061</v>
      </c>
      <c r="E7250" s="16" t="s">
        <v>75</v>
      </c>
      <c r="F7250" s="21">
        <v>44349</v>
      </c>
      <c r="G7250" s="16" t="s">
        <v>832</v>
      </c>
      <c r="H7250" s="26" t="s">
        <v>331</v>
      </c>
      <c r="I7250" s="16" t="s">
        <v>826</v>
      </c>
      <c r="J7250" s="20" t="s">
        <v>116</v>
      </c>
      <c r="L7250" s="16" t="s">
        <v>116</v>
      </c>
      <c r="M7250" s="26" t="s">
        <v>7007</v>
      </c>
      <c r="N7250" s="26" t="s">
        <v>2587</v>
      </c>
      <c r="O7250" s="16" t="s">
        <v>188</v>
      </c>
      <c r="P7250" s="26" t="s">
        <v>443</v>
      </c>
      <c r="Q7250" s="26" t="s">
        <v>2587</v>
      </c>
      <c r="R7250" s="16" t="s">
        <v>139</v>
      </c>
      <c r="S7250" s="16" t="s">
        <v>84</v>
      </c>
      <c r="T7250" s="22">
        <v>9.35</v>
      </c>
      <c r="U7250" s="21">
        <v>44323</v>
      </c>
      <c r="W7250" s="20" t="s">
        <v>43</v>
      </c>
      <c r="X7250" s="16" t="s">
        <v>78</v>
      </c>
      <c r="Z7250" s="25">
        <v>0</v>
      </c>
      <c r="AA7250" s="25">
        <v>0</v>
      </c>
      <c r="AB7250" s="25">
        <v>56734</v>
      </c>
      <c r="AC7250" s="25">
        <v>1325958</v>
      </c>
      <c r="AD7250" s="25">
        <v>0</v>
      </c>
      <c r="AE7250" s="25">
        <v>0</v>
      </c>
      <c r="AF7250" s="25">
        <v>56734</v>
      </c>
      <c r="AG7250" s="25">
        <v>1325958</v>
      </c>
      <c r="AH7250" s="25">
        <v>1382692</v>
      </c>
      <c r="AI7250" s="16" t="s">
        <v>7008</v>
      </c>
    </row>
    <row r="7251" spans="1:35" x14ac:dyDescent="0.25">
      <c r="A7251" s="17">
        <v>130790</v>
      </c>
      <c r="B7251" s="18">
        <v>3</v>
      </c>
      <c r="C7251" s="16" t="s">
        <v>31</v>
      </c>
      <c r="D7251" s="21">
        <v>44061</v>
      </c>
      <c r="E7251" s="16" t="s">
        <v>75</v>
      </c>
      <c r="F7251" s="21">
        <v>44349</v>
      </c>
      <c r="G7251" s="16" t="s">
        <v>832</v>
      </c>
      <c r="H7251" s="26" t="s">
        <v>255</v>
      </c>
      <c r="I7251" s="16" t="s">
        <v>5301</v>
      </c>
      <c r="J7251" s="20" t="s">
        <v>116</v>
      </c>
      <c r="L7251" s="16" t="s">
        <v>116</v>
      </c>
      <c r="M7251" s="26" t="s">
        <v>7009</v>
      </c>
      <c r="N7251" s="26" t="s">
        <v>2343</v>
      </c>
      <c r="O7251" s="16" t="s">
        <v>188</v>
      </c>
      <c r="P7251" s="26" t="s">
        <v>443</v>
      </c>
      <c r="Q7251" s="26" t="s">
        <v>2343</v>
      </c>
      <c r="R7251" s="16" t="s">
        <v>139</v>
      </c>
      <c r="S7251" s="16" t="s">
        <v>84</v>
      </c>
      <c r="T7251" s="22">
        <v>0.59</v>
      </c>
      <c r="U7251" s="21">
        <v>44323</v>
      </c>
      <c r="V7251" s="16" t="s">
        <v>1179</v>
      </c>
      <c r="W7251" s="20" t="s">
        <v>43</v>
      </c>
      <c r="X7251" s="16" t="s">
        <v>78</v>
      </c>
      <c r="Z7251" s="25">
        <v>0</v>
      </c>
      <c r="AA7251" s="25">
        <v>0</v>
      </c>
      <c r="AB7251" s="25">
        <v>67720</v>
      </c>
      <c r="AC7251" s="25">
        <v>164442</v>
      </c>
      <c r="AD7251" s="25">
        <v>0</v>
      </c>
      <c r="AE7251" s="25">
        <v>0</v>
      </c>
      <c r="AF7251" s="25">
        <v>67720</v>
      </c>
      <c r="AG7251" s="25">
        <v>164442</v>
      </c>
      <c r="AH7251" s="25">
        <v>232162</v>
      </c>
      <c r="AI7251" s="16" t="s">
        <v>7010</v>
      </c>
    </row>
    <row r="7252" spans="1:35" x14ac:dyDescent="0.25">
      <c r="A7252" s="17">
        <v>130791</v>
      </c>
      <c r="B7252" s="18">
        <v>3</v>
      </c>
      <c r="C7252" s="16" t="s">
        <v>31</v>
      </c>
      <c r="D7252" s="21">
        <v>44061</v>
      </c>
      <c r="E7252" s="16" t="s">
        <v>75</v>
      </c>
      <c r="F7252" s="21">
        <v>44349</v>
      </c>
      <c r="G7252" s="16" t="s">
        <v>832</v>
      </c>
      <c r="H7252" s="26" t="s">
        <v>255</v>
      </c>
      <c r="I7252" s="16" t="s">
        <v>7011</v>
      </c>
      <c r="J7252" s="20" t="s">
        <v>116</v>
      </c>
      <c r="L7252" s="16" t="s">
        <v>116</v>
      </c>
      <c r="M7252" s="26" t="s">
        <v>7012</v>
      </c>
      <c r="N7252" s="26" t="s">
        <v>2343</v>
      </c>
      <c r="O7252" s="16" t="s">
        <v>188</v>
      </c>
      <c r="P7252" s="26" t="s">
        <v>443</v>
      </c>
      <c r="Q7252" s="26" t="s">
        <v>2343</v>
      </c>
      <c r="R7252" s="16" t="s">
        <v>139</v>
      </c>
      <c r="S7252" s="16" t="s">
        <v>84</v>
      </c>
      <c r="T7252" s="22">
        <v>0.59</v>
      </c>
      <c r="U7252" s="21">
        <v>44323</v>
      </c>
      <c r="W7252" s="20" t="s">
        <v>43</v>
      </c>
      <c r="X7252" s="16" t="s">
        <v>78</v>
      </c>
      <c r="Z7252" s="25">
        <v>0</v>
      </c>
      <c r="AA7252" s="25">
        <v>0</v>
      </c>
      <c r="AB7252" s="25">
        <v>64890</v>
      </c>
      <c r="AC7252" s="25">
        <v>167879</v>
      </c>
      <c r="AD7252" s="25">
        <v>0</v>
      </c>
      <c r="AE7252" s="25">
        <v>0</v>
      </c>
      <c r="AF7252" s="25">
        <v>64890</v>
      </c>
      <c r="AG7252" s="25">
        <v>167879</v>
      </c>
      <c r="AH7252" s="25">
        <v>232769</v>
      </c>
      <c r="AI7252" s="16" t="s">
        <v>7013</v>
      </c>
    </row>
    <row r="7253" spans="1:35" x14ac:dyDescent="0.25">
      <c r="A7253" s="17">
        <v>130792</v>
      </c>
      <c r="B7253" s="18">
        <v>3</v>
      </c>
      <c r="C7253" s="16" t="s">
        <v>31</v>
      </c>
      <c r="D7253" s="21">
        <v>44061</v>
      </c>
      <c r="E7253" s="16" t="s">
        <v>75</v>
      </c>
      <c r="F7253" s="21">
        <v>44349</v>
      </c>
      <c r="G7253" s="16" t="s">
        <v>832</v>
      </c>
      <c r="H7253" s="26" t="s">
        <v>255</v>
      </c>
      <c r="I7253" s="16" t="s">
        <v>1681</v>
      </c>
      <c r="J7253" s="20" t="s">
        <v>116</v>
      </c>
      <c r="L7253" s="16" t="s">
        <v>116</v>
      </c>
      <c r="M7253" s="26" t="s">
        <v>7014</v>
      </c>
      <c r="N7253" s="26" t="s">
        <v>2343</v>
      </c>
      <c r="O7253" s="16" t="s">
        <v>188</v>
      </c>
      <c r="P7253" s="26" t="s">
        <v>443</v>
      </c>
      <c r="Q7253" s="26" t="s">
        <v>2343</v>
      </c>
      <c r="R7253" s="16" t="s">
        <v>139</v>
      </c>
      <c r="S7253" s="16" t="s">
        <v>84</v>
      </c>
      <c r="T7253" s="22">
        <v>0.48</v>
      </c>
      <c r="U7253" s="21">
        <v>44323</v>
      </c>
      <c r="V7253" s="16" t="s">
        <v>1179</v>
      </c>
      <c r="W7253" s="20" t="s">
        <v>43</v>
      </c>
      <c r="X7253" s="16" t="s">
        <v>140</v>
      </c>
      <c r="Z7253" s="25">
        <v>0</v>
      </c>
      <c r="AA7253" s="25">
        <v>0</v>
      </c>
      <c r="AB7253" s="25">
        <v>17390</v>
      </c>
      <c r="AC7253" s="25">
        <v>242658</v>
      </c>
      <c r="AD7253" s="25">
        <v>0</v>
      </c>
      <c r="AE7253" s="25">
        <v>0</v>
      </c>
      <c r="AF7253" s="25">
        <v>17390</v>
      </c>
      <c r="AG7253" s="25">
        <v>242658</v>
      </c>
      <c r="AH7253" s="25">
        <v>260048</v>
      </c>
      <c r="AI7253" s="16" t="s">
        <v>7015</v>
      </c>
    </row>
    <row r="7254" spans="1:35" x14ac:dyDescent="0.25">
      <c r="A7254" s="17">
        <v>130793</v>
      </c>
      <c r="B7254" s="18">
        <v>3</v>
      </c>
      <c r="C7254" s="16" t="s">
        <v>31</v>
      </c>
      <c r="D7254" s="21">
        <v>44061</v>
      </c>
      <c r="E7254" s="16" t="s">
        <v>75</v>
      </c>
      <c r="F7254" s="21">
        <v>44349</v>
      </c>
      <c r="G7254" s="16" t="s">
        <v>832</v>
      </c>
      <c r="H7254" s="26" t="s">
        <v>255</v>
      </c>
      <c r="I7254" s="16" t="s">
        <v>7016</v>
      </c>
      <c r="J7254" s="20" t="s">
        <v>116</v>
      </c>
      <c r="L7254" s="16" t="s">
        <v>116</v>
      </c>
      <c r="M7254" s="26" t="s">
        <v>7017</v>
      </c>
      <c r="N7254" s="26" t="s">
        <v>2343</v>
      </c>
      <c r="O7254" s="16" t="s">
        <v>188</v>
      </c>
      <c r="P7254" s="26" t="s">
        <v>443</v>
      </c>
      <c r="Q7254" s="26" t="s">
        <v>2343</v>
      </c>
      <c r="R7254" s="16" t="s">
        <v>139</v>
      </c>
      <c r="S7254" s="16" t="s">
        <v>84</v>
      </c>
      <c r="T7254" s="22">
        <v>2.0699999999999998</v>
      </c>
      <c r="U7254" s="21">
        <v>44323</v>
      </c>
      <c r="V7254" s="16" t="s">
        <v>1179</v>
      </c>
      <c r="W7254" s="20" t="s">
        <v>43</v>
      </c>
      <c r="X7254" s="16" t="s">
        <v>78</v>
      </c>
      <c r="Z7254" s="25">
        <v>0</v>
      </c>
      <c r="AA7254" s="25">
        <v>0</v>
      </c>
      <c r="AB7254" s="25">
        <v>71350</v>
      </c>
      <c r="AC7254" s="25">
        <v>476893</v>
      </c>
      <c r="AD7254" s="25">
        <v>0</v>
      </c>
      <c r="AE7254" s="25">
        <v>0</v>
      </c>
      <c r="AF7254" s="25">
        <v>71350</v>
      </c>
      <c r="AG7254" s="25">
        <v>476893</v>
      </c>
      <c r="AH7254" s="25">
        <v>548243</v>
      </c>
      <c r="AI7254" s="16" t="s">
        <v>7018</v>
      </c>
    </row>
    <row r="7255" spans="1:35" x14ac:dyDescent="0.25">
      <c r="A7255" s="17">
        <v>130794</v>
      </c>
      <c r="B7255" s="18">
        <v>3</v>
      </c>
      <c r="C7255" s="16" t="s">
        <v>31</v>
      </c>
      <c r="D7255" s="21">
        <v>44061</v>
      </c>
      <c r="E7255" s="16" t="s">
        <v>75</v>
      </c>
      <c r="F7255" s="21">
        <v>44349</v>
      </c>
      <c r="G7255" s="16" t="s">
        <v>832</v>
      </c>
      <c r="H7255" s="26" t="s">
        <v>304</v>
      </c>
      <c r="I7255" s="16" t="s">
        <v>2287</v>
      </c>
      <c r="J7255" s="20" t="s">
        <v>116</v>
      </c>
      <c r="L7255" s="16" t="s">
        <v>116</v>
      </c>
      <c r="M7255" s="26" t="s">
        <v>7019</v>
      </c>
      <c r="N7255" s="26" t="s">
        <v>3721</v>
      </c>
      <c r="O7255" s="16" t="s">
        <v>188</v>
      </c>
      <c r="P7255" s="26" t="s">
        <v>443</v>
      </c>
      <c r="Q7255" s="26" t="s">
        <v>3721</v>
      </c>
      <c r="R7255" s="16" t="s">
        <v>139</v>
      </c>
      <c r="S7255" s="16" t="s">
        <v>84</v>
      </c>
      <c r="T7255" s="22">
        <v>6.39</v>
      </c>
      <c r="U7255" s="21">
        <v>44323</v>
      </c>
      <c r="V7255" s="16" t="s">
        <v>1179</v>
      </c>
      <c r="W7255" s="20" t="s">
        <v>43</v>
      </c>
      <c r="X7255" s="16" t="s">
        <v>78</v>
      </c>
      <c r="Z7255" s="25">
        <v>0</v>
      </c>
      <c r="AA7255" s="25">
        <v>0</v>
      </c>
      <c r="AB7255" s="25">
        <v>26497</v>
      </c>
      <c r="AC7255" s="25">
        <v>863353</v>
      </c>
      <c r="AD7255" s="25">
        <v>0</v>
      </c>
      <c r="AE7255" s="25">
        <v>0</v>
      </c>
      <c r="AF7255" s="25">
        <v>26497</v>
      </c>
      <c r="AG7255" s="25">
        <v>863353</v>
      </c>
      <c r="AH7255" s="25">
        <v>889850</v>
      </c>
      <c r="AI7255" s="16" t="s">
        <v>7020</v>
      </c>
    </row>
    <row r="7256" spans="1:35" x14ac:dyDescent="0.25">
      <c r="A7256" s="17">
        <v>130795</v>
      </c>
      <c r="B7256" s="18">
        <v>3</v>
      </c>
      <c r="C7256" s="16" t="s">
        <v>73</v>
      </c>
      <c r="D7256" s="21">
        <v>44061</v>
      </c>
      <c r="E7256" s="16" t="s">
        <v>75</v>
      </c>
      <c r="F7256" s="21">
        <v>44321</v>
      </c>
      <c r="G7256" s="16" t="s">
        <v>75</v>
      </c>
      <c r="H7256" s="26" t="s">
        <v>389</v>
      </c>
      <c r="I7256" s="16" t="s">
        <v>2108</v>
      </c>
      <c r="J7256" s="20" t="s">
        <v>116</v>
      </c>
      <c r="L7256" s="16" t="s">
        <v>116</v>
      </c>
      <c r="M7256" s="26" t="s">
        <v>9220</v>
      </c>
      <c r="N7256" s="26" t="s">
        <v>2343</v>
      </c>
      <c r="O7256" s="16" t="s">
        <v>188</v>
      </c>
      <c r="P7256" s="26" t="s">
        <v>443</v>
      </c>
      <c r="Q7256" s="26" t="s">
        <v>2343</v>
      </c>
      <c r="R7256" s="16" t="s">
        <v>139</v>
      </c>
      <c r="S7256" s="16" t="s">
        <v>4621</v>
      </c>
      <c r="T7256" s="22">
        <v>2.96</v>
      </c>
      <c r="U7256" s="21">
        <v>44596</v>
      </c>
      <c r="V7256" s="16" t="s">
        <v>1179</v>
      </c>
      <c r="W7256" s="20" t="s">
        <v>43</v>
      </c>
      <c r="X7256" s="16" t="s">
        <v>78</v>
      </c>
      <c r="Z7256" s="24" t="s">
        <v>32</v>
      </c>
      <c r="AA7256" s="24" t="s">
        <v>32</v>
      </c>
      <c r="AB7256" s="24" t="s">
        <v>32</v>
      </c>
      <c r="AC7256" s="24" t="s">
        <v>32</v>
      </c>
      <c r="AD7256" s="24" t="s">
        <v>32</v>
      </c>
      <c r="AE7256" s="24" t="s">
        <v>32</v>
      </c>
      <c r="AF7256" s="24" t="s">
        <v>32</v>
      </c>
      <c r="AG7256" s="24" t="s">
        <v>32</v>
      </c>
      <c r="AH7256" s="24" t="s">
        <v>32</v>
      </c>
      <c r="AI7256" s="16" t="s">
        <v>9219</v>
      </c>
    </row>
    <row r="7257" spans="1:35" x14ac:dyDescent="0.25">
      <c r="A7257" s="17">
        <v>130796</v>
      </c>
      <c r="B7257" s="18">
        <v>4</v>
      </c>
      <c r="C7257" s="16" t="s">
        <v>31</v>
      </c>
      <c r="D7257" s="21">
        <v>44061</v>
      </c>
      <c r="E7257" s="16" t="s">
        <v>33</v>
      </c>
      <c r="F7257" s="21">
        <v>44134</v>
      </c>
      <c r="G7257" s="16" t="s">
        <v>56</v>
      </c>
      <c r="H7257" s="26" t="s">
        <v>261</v>
      </c>
      <c r="I7257" s="16" t="s">
        <v>7021</v>
      </c>
      <c r="K7257" s="16" t="s">
        <v>7022</v>
      </c>
      <c r="L7257" s="16" t="s">
        <v>37</v>
      </c>
      <c r="M7257" s="26" t="s">
        <v>7023</v>
      </c>
      <c r="O7257" s="16" t="s">
        <v>1149</v>
      </c>
      <c r="P7257" s="26" t="s">
        <v>188</v>
      </c>
      <c r="T7257" s="22">
        <v>6.35</v>
      </c>
      <c r="W7257" s="20" t="s">
        <v>43</v>
      </c>
      <c r="X7257" s="16" t="s">
        <v>44</v>
      </c>
      <c r="Z7257" s="25">
        <v>0</v>
      </c>
      <c r="AA7257" s="25">
        <v>0</v>
      </c>
      <c r="AB7257" s="25">
        <v>0</v>
      </c>
      <c r="AC7257" s="25">
        <v>573578.85</v>
      </c>
      <c r="AD7257" s="25">
        <v>0</v>
      </c>
      <c r="AE7257" s="25">
        <v>0</v>
      </c>
      <c r="AF7257" s="25">
        <v>0</v>
      </c>
      <c r="AG7257" s="25">
        <v>573578.85</v>
      </c>
      <c r="AH7257" s="25">
        <v>573578.85</v>
      </c>
      <c r="AI7257" s="16" t="s">
        <v>7024</v>
      </c>
    </row>
    <row r="7258" spans="1:35" ht="30" x14ac:dyDescent="0.25">
      <c r="A7258" s="17">
        <v>130797</v>
      </c>
      <c r="B7258" s="18">
        <v>3</v>
      </c>
      <c r="C7258" s="16" t="s">
        <v>73</v>
      </c>
      <c r="D7258" s="21">
        <v>44061</v>
      </c>
      <c r="E7258" s="16" t="s">
        <v>75</v>
      </c>
      <c r="F7258" s="21">
        <v>44361</v>
      </c>
      <c r="G7258" s="16" t="s">
        <v>75</v>
      </c>
      <c r="H7258" s="26" t="s">
        <v>389</v>
      </c>
      <c r="I7258" s="16" t="s">
        <v>2020</v>
      </c>
      <c r="J7258" s="20" t="s">
        <v>116</v>
      </c>
      <c r="L7258" s="16" t="s">
        <v>116</v>
      </c>
      <c r="M7258" s="26" t="s">
        <v>9218</v>
      </c>
      <c r="N7258" s="26" t="s">
        <v>9217</v>
      </c>
      <c r="O7258" s="16" t="s">
        <v>188</v>
      </c>
      <c r="P7258" s="26" t="s">
        <v>188</v>
      </c>
      <c r="Q7258" s="26" t="s">
        <v>9216</v>
      </c>
      <c r="R7258" s="16" t="s">
        <v>139</v>
      </c>
      <c r="S7258" s="16" t="s">
        <v>4621</v>
      </c>
      <c r="T7258" s="22">
        <v>2.56</v>
      </c>
      <c r="V7258" s="16" t="s">
        <v>9215</v>
      </c>
      <c r="W7258" s="20" t="s">
        <v>43</v>
      </c>
      <c r="X7258" s="16" t="s">
        <v>140</v>
      </c>
      <c r="Z7258" s="24" t="s">
        <v>32</v>
      </c>
      <c r="AA7258" s="24" t="s">
        <v>32</v>
      </c>
      <c r="AB7258" s="24" t="s">
        <v>32</v>
      </c>
      <c r="AC7258" s="24" t="s">
        <v>32</v>
      </c>
      <c r="AD7258" s="24" t="s">
        <v>32</v>
      </c>
      <c r="AE7258" s="24" t="s">
        <v>32</v>
      </c>
      <c r="AF7258" s="24" t="s">
        <v>32</v>
      </c>
      <c r="AG7258" s="24" t="s">
        <v>32</v>
      </c>
      <c r="AH7258" s="24" t="s">
        <v>32</v>
      </c>
      <c r="AI7258" s="16" t="s">
        <v>9214</v>
      </c>
    </row>
    <row r="7259" spans="1:35" x14ac:dyDescent="0.25">
      <c r="A7259" s="17">
        <v>130798</v>
      </c>
      <c r="B7259" s="18">
        <v>1</v>
      </c>
      <c r="C7259" s="16" t="s">
        <v>47</v>
      </c>
      <c r="D7259" s="21">
        <v>44061</v>
      </c>
      <c r="E7259" s="16" t="s">
        <v>33</v>
      </c>
      <c r="F7259" s="21">
        <v>44200</v>
      </c>
      <c r="G7259" s="16" t="s">
        <v>33</v>
      </c>
      <c r="H7259" s="26" t="s">
        <v>238</v>
      </c>
      <c r="I7259" s="16" t="s">
        <v>7025</v>
      </c>
      <c r="K7259" s="16" t="s">
        <v>7026</v>
      </c>
      <c r="L7259" s="16" t="s">
        <v>37</v>
      </c>
      <c r="M7259" s="26" t="s">
        <v>7027</v>
      </c>
      <c r="O7259" s="16" t="s">
        <v>1149</v>
      </c>
      <c r="P7259" s="26" t="s">
        <v>188</v>
      </c>
      <c r="T7259" s="22">
        <v>1.36</v>
      </c>
      <c r="W7259" s="20" t="s">
        <v>43</v>
      </c>
      <c r="X7259" s="16" t="s">
        <v>44</v>
      </c>
      <c r="Z7259" s="25">
        <v>0</v>
      </c>
      <c r="AA7259" s="25">
        <v>0</v>
      </c>
      <c r="AB7259" s="25">
        <v>0</v>
      </c>
      <c r="AC7259" s="25">
        <v>182849.29</v>
      </c>
      <c r="AD7259" s="25">
        <v>0</v>
      </c>
      <c r="AE7259" s="25">
        <v>0</v>
      </c>
      <c r="AF7259" s="25">
        <v>0</v>
      </c>
      <c r="AG7259" s="25">
        <v>182849.29</v>
      </c>
      <c r="AH7259" s="25">
        <v>182849.29</v>
      </c>
      <c r="AI7259" s="16" t="s">
        <v>7028</v>
      </c>
    </row>
    <row r="7260" spans="1:35" x14ac:dyDescent="0.25">
      <c r="A7260" s="17">
        <v>130799</v>
      </c>
      <c r="B7260" s="18">
        <v>2</v>
      </c>
      <c r="C7260" s="16" t="s">
        <v>73</v>
      </c>
      <c r="D7260" s="21">
        <v>44062</v>
      </c>
      <c r="E7260" s="16" t="s">
        <v>486</v>
      </c>
      <c r="F7260" s="21">
        <v>44280</v>
      </c>
      <c r="G7260" s="16" t="s">
        <v>75</v>
      </c>
      <c r="H7260" s="26" t="s">
        <v>241</v>
      </c>
      <c r="M7260" s="26" t="s">
        <v>7029</v>
      </c>
      <c r="N7260" s="26" t="s">
        <v>7030</v>
      </c>
      <c r="O7260" s="16" t="s">
        <v>78</v>
      </c>
      <c r="P7260" s="26" t="s">
        <v>78</v>
      </c>
      <c r="T7260" s="23" t="s">
        <v>32</v>
      </c>
      <c r="W7260" s="20" t="s">
        <v>43</v>
      </c>
      <c r="Z7260" s="25">
        <v>0</v>
      </c>
      <c r="AA7260" s="25">
        <v>0</v>
      </c>
      <c r="AB7260" s="25">
        <v>160000</v>
      </c>
      <c r="AC7260" s="25">
        <v>0</v>
      </c>
      <c r="AD7260" s="25">
        <v>0</v>
      </c>
      <c r="AE7260" s="25">
        <v>0</v>
      </c>
      <c r="AF7260" s="25">
        <v>160000</v>
      </c>
      <c r="AG7260" s="25">
        <v>0</v>
      </c>
      <c r="AH7260" s="25">
        <v>160000</v>
      </c>
      <c r="AI7260" s="16" t="s">
        <v>7031</v>
      </c>
    </row>
    <row r="7261" spans="1:35" x14ac:dyDescent="0.25">
      <c r="A7261" s="17">
        <v>130800</v>
      </c>
      <c r="B7261" s="18">
        <v>2</v>
      </c>
      <c r="C7261" s="16" t="s">
        <v>73</v>
      </c>
      <c r="D7261" s="21">
        <v>44062</v>
      </c>
      <c r="E7261" s="16" t="s">
        <v>486</v>
      </c>
      <c r="F7261" s="21">
        <v>44280</v>
      </c>
      <c r="G7261" s="16" t="s">
        <v>75</v>
      </c>
      <c r="H7261" s="26" t="s">
        <v>380</v>
      </c>
      <c r="M7261" s="26" t="s">
        <v>7032</v>
      </c>
      <c r="N7261" s="26" t="s">
        <v>7033</v>
      </c>
      <c r="O7261" s="16" t="s">
        <v>78</v>
      </c>
      <c r="P7261" s="26" t="s">
        <v>78</v>
      </c>
      <c r="T7261" s="23" t="s">
        <v>32</v>
      </c>
      <c r="W7261" s="20" t="s">
        <v>43</v>
      </c>
      <c r="Z7261" s="25">
        <v>0</v>
      </c>
      <c r="AA7261" s="25">
        <v>0</v>
      </c>
      <c r="AB7261" s="25">
        <v>160000</v>
      </c>
      <c r="AC7261" s="25">
        <v>0</v>
      </c>
      <c r="AD7261" s="25">
        <v>0</v>
      </c>
      <c r="AE7261" s="25">
        <v>0</v>
      </c>
      <c r="AF7261" s="25">
        <v>160000</v>
      </c>
      <c r="AG7261" s="25">
        <v>0</v>
      </c>
      <c r="AH7261" s="25">
        <v>160000</v>
      </c>
      <c r="AI7261" s="16" t="s">
        <v>7034</v>
      </c>
    </row>
    <row r="7262" spans="1:35" x14ac:dyDescent="0.25">
      <c r="A7262" s="17">
        <v>130801</v>
      </c>
      <c r="B7262" s="18">
        <v>2</v>
      </c>
      <c r="C7262" s="16" t="s">
        <v>73</v>
      </c>
      <c r="D7262" s="21">
        <v>44062</v>
      </c>
      <c r="E7262" s="16" t="s">
        <v>486</v>
      </c>
      <c r="F7262" s="21">
        <v>44280</v>
      </c>
      <c r="G7262" s="16" t="s">
        <v>75</v>
      </c>
      <c r="H7262" s="26" t="s">
        <v>397</v>
      </c>
      <c r="M7262" s="26" t="s">
        <v>7035</v>
      </c>
      <c r="N7262" s="26" t="s">
        <v>7036</v>
      </c>
      <c r="O7262" s="16" t="s">
        <v>78</v>
      </c>
      <c r="P7262" s="26" t="s">
        <v>78</v>
      </c>
      <c r="T7262" s="23" t="s">
        <v>32</v>
      </c>
      <c r="W7262" s="20" t="s">
        <v>43</v>
      </c>
      <c r="Z7262" s="25">
        <v>0</v>
      </c>
      <c r="AA7262" s="25">
        <v>0</v>
      </c>
      <c r="AB7262" s="25">
        <v>135000</v>
      </c>
      <c r="AC7262" s="25">
        <v>0</v>
      </c>
      <c r="AD7262" s="25">
        <v>0</v>
      </c>
      <c r="AE7262" s="25">
        <v>0</v>
      </c>
      <c r="AF7262" s="25">
        <v>135000</v>
      </c>
      <c r="AG7262" s="25">
        <v>0</v>
      </c>
      <c r="AH7262" s="25">
        <v>135000</v>
      </c>
      <c r="AI7262" s="16" t="s">
        <v>7037</v>
      </c>
    </row>
    <row r="7263" spans="1:35" x14ac:dyDescent="0.25">
      <c r="A7263" s="17">
        <v>130802</v>
      </c>
      <c r="B7263" s="18">
        <v>3</v>
      </c>
      <c r="C7263" s="16" t="s">
        <v>73</v>
      </c>
      <c r="D7263" s="21">
        <v>44063</v>
      </c>
      <c r="E7263" s="16" t="s">
        <v>176</v>
      </c>
      <c r="F7263" s="21">
        <v>44336</v>
      </c>
      <c r="G7263" s="16" t="s">
        <v>142</v>
      </c>
      <c r="H7263" s="26" t="s">
        <v>405</v>
      </c>
      <c r="I7263" s="16" t="s">
        <v>1484</v>
      </c>
      <c r="J7263" s="20" t="s">
        <v>116</v>
      </c>
      <c r="L7263" s="16" t="s">
        <v>116</v>
      </c>
      <c r="M7263" s="26" t="s">
        <v>7038</v>
      </c>
      <c r="O7263" s="16" t="s">
        <v>179</v>
      </c>
      <c r="P7263" s="26" t="s">
        <v>79</v>
      </c>
      <c r="R7263" s="16" t="s">
        <v>41</v>
      </c>
      <c r="S7263" s="16" t="s">
        <v>84</v>
      </c>
      <c r="T7263" s="22">
        <v>0</v>
      </c>
      <c r="U7263" s="21">
        <v>44365</v>
      </c>
      <c r="W7263" s="20" t="s">
        <v>43</v>
      </c>
      <c r="X7263" s="16" t="s">
        <v>78</v>
      </c>
      <c r="Y7263" s="26" t="s">
        <v>7039</v>
      </c>
      <c r="Z7263" s="25">
        <v>0</v>
      </c>
      <c r="AA7263" s="25">
        <v>0</v>
      </c>
      <c r="AB7263" s="25">
        <v>95000</v>
      </c>
      <c r="AC7263" s="25">
        <v>0</v>
      </c>
      <c r="AD7263" s="25">
        <v>0</v>
      </c>
      <c r="AE7263" s="25">
        <v>0</v>
      </c>
      <c r="AF7263" s="25">
        <v>95000</v>
      </c>
      <c r="AG7263" s="25">
        <v>0</v>
      </c>
      <c r="AH7263" s="25">
        <v>95000</v>
      </c>
      <c r="AI7263" s="16" t="s">
        <v>7040</v>
      </c>
    </row>
    <row r="7264" spans="1:35" x14ac:dyDescent="0.25">
      <c r="A7264" s="17">
        <v>130803</v>
      </c>
      <c r="B7264" s="18">
        <v>1</v>
      </c>
      <c r="C7264" s="16" t="s">
        <v>73</v>
      </c>
      <c r="D7264" s="21">
        <v>44063</v>
      </c>
      <c r="E7264" s="16" t="s">
        <v>6215</v>
      </c>
      <c r="F7264" s="21">
        <v>44063</v>
      </c>
      <c r="G7264" s="16" t="s">
        <v>6215</v>
      </c>
      <c r="H7264" s="26" t="s">
        <v>317</v>
      </c>
      <c r="M7264" s="26" t="s">
        <v>7041</v>
      </c>
      <c r="O7264" s="16" t="s">
        <v>1171</v>
      </c>
      <c r="P7264" s="26" t="s">
        <v>1062</v>
      </c>
      <c r="T7264" s="23" t="s">
        <v>32</v>
      </c>
      <c r="W7264" s="20" t="s">
        <v>43</v>
      </c>
      <c r="Z7264" s="25">
        <v>0</v>
      </c>
      <c r="AA7264" s="25">
        <v>0</v>
      </c>
      <c r="AB7264" s="25">
        <v>30000</v>
      </c>
      <c r="AC7264" s="25">
        <v>0</v>
      </c>
      <c r="AD7264" s="25">
        <v>0</v>
      </c>
      <c r="AE7264" s="25">
        <v>0</v>
      </c>
      <c r="AF7264" s="25">
        <v>30000</v>
      </c>
      <c r="AG7264" s="25">
        <v>0</v>
      </c>
      <c r="AH7264" s="25">
        <v>30000</v>
      </c>
      <c r="AI7264" s="16" t="s">
        <v>7042</v>
      </c>
    </row>
    <row r="7265" spans="1:35" x14ac:dyDescent="0.25">
      <c r="A7265" s="17">
        <v>130804</v>
      </c>
      <c r="B7265" s="18">
        <v>1</v>
      </c>
      <c r="C7265" s="16" t="s">
        <v>73</v>
      </c>
      <c r="D7265" s="21">
        <v>44063</v>
      </c>
      <c r="E7265" s="16" t="s">
        <v>176</v>
      </c>
      <c r="F7265" s="21">
        <v>44368</v>
      </c>
      <c r="G7265" s="16" t="s">
        <v>529</v>
      </c>
      <c r="H7265" s="26" t="s">
        <v>34</v>
      </c>
      <c r="I7265" s="16" t="s">
        <v>669</v>
      </c>
      <c r="J7265" s="20" t="s">
        <v>116</v>
      </c>
      <c r="L7265" s="16" t="s">
        <v>116</v>
      </c>
      <c r="M7265" s="26" t="s">
        <v>7043</v>
      </c>
      <c r="O7265" s="16" t="s">
        <v>179</v>
      </c>
      <c r="P7265" s="26" t="s">
        <v>79</v>
      </c>
      <c r="R7265" s="16" t="s">
        <v>41</v>
      </c>
      <c r="S7265" s="16" t="s">
        <v>84</v>
      </c>
      <c r="T7265" s="22">
        <v>0</v>
      </c>
      <c r="U7265" s="21">
        <v>44540</v>
      </c>
      <c r="W7265" s="20" t="s">
        <v>43</v>
      </c>
      <c r="X7265" s="16" t="s">
        <v>140</v>
      </c>
      <c r="Y7265" s="26" t="s">
        <v>7044</v>
      </c>
      <c r="Z7265" s="25">
        <v>0</v>
      </c>
      <c r="AA7265" s="25">
        <v>0</v>
      </c>
      <c r="AB7265" s="25">
        <v>104000</v>
      </c>
      <c r="AC7265" s="25">
        <v>0</v>
      </c>
      <c r="AD7265" s="25">
        <v>0</v>
      </c>
      <c r="AE7265" s="25">
        <v>0</v>
      </c>
      <c r="AF7265" s="25">
        <v>104000</v>
      </c>
      <c r="AG7265" s="25">
        <v>0</v>
      </c>
      <c r="AH7265" s="25">
        <v>104000</v>
      </c>
      <c r="AI7265" s="16" t="s">
        <v>7045</v>
      </c>
    </row>
    <row r="7266" spans="1:35" x14ac:dyDescent="0.25">
      <c r="A7266" s="17">
        <v>130805</v>
      </c>
      <c r="B7266" s="18">
        <v>3</v>
      </c>
      <c r="C7266" s="16" t="s">
        <v>73</v>
      </c>
      <c r="D7266" s="21">
        <v>44064</v>
      </c>
      <c r="E7266" s="16" t="s">
        <v>176</v>
      </c>
      <c r="F7266" s="21">
        <v>44279</v>
      </c>
      <c r="G7266" s="16" t="s">
        <v>75</v>
      </c>
      <c r="H7266" s="26" t="s">
        <v>98</v>
      </c>
      <c r="I7266" s="16" t="s">
        <v>159</v>
      </c>
      <c r="J7266" s="20" t="s">
        <v>148</v>
      </c>
      <c r="L7266" s="16" t="s">
        <v>149</v>
      </c>
      <c r="M7266" s="26" t="s">
        <v>7046</v>
      </c>
      <c r="O7266" s="16" t="s">
        <v>179</v>
      </c>
      <c r="P7266" s="26" t="s">
        <v>79</v>
      </c>
      <c r="R7266" s="16" t="s">
        <v>41</v>
      </c>
      <c r="S7266" s="16" t="s">
        <v>84</v>
      </c>
      <c r="T7266" s="22">
        <v>0.01</v>
      </c>
      <c r="W7266" s="20" t="s">
        <v>43</v>
      </c>
      <c r="X7266" s="16" t="s">
        <v>454</v>
      </c>
      <c r="Y7266" s="26" t="s">
        <v>7047</v>
      </c>
      <c r="Z7266" s="25">
        <v>0</v>
      </c>
      <c r="AA7266" s="25">
        <v>0</v>
      </c>
      <c r="AB7266" s="25">
        <v>106000</v>
      </c>
      <c r="AC7266" s="25">
        <v>0</v>
      </c>
      <c r="AD7266" s="25">
        <v>0</v>
      </c>
      <c r="AE7266" s="25">
        <v>0</v>
      </c>
      <c r="AF7266" s="25">
        <v>106000</v>
      </c>
      <c r="AG7266" s="25">
        <v>0</v>
      </c>
      <c r="AH7266" s="25">
        <v>106000</v>
      </c>
      <c r="AI7266" s="16" t="s">
        <v>7048</v>
      </c>
    </row>
    <row r="7267" spans="1:35" x14ac:dyDescent="0.25">
      <c r="A7267" s="17">
        <v>130806</v>
      </c>
      <c r="B7267" s="18">
        <v>1</v>
      </c>
      <c r="C7267" s="16" t="s">
        <v>73</v>
      </c>
      <c r="D7267" s="21">
        <v>44064</v>
      </c>
      <c r="E7267" s="16" t="s">
        <v>6215</v>
      </c>
      <c r="F7267" s="21">
        <v>44064</v>
      </c>
      <c r="G7267" s="16" t="s">
        <v>6215</v>
      </c>
      <c r="H7267" s="26" t="s">
        <v>215</v>
      </c>
      <c r="M7267" s="26" t="s">
        <v>7049</v>
      </c>
      <c r="O7267" s="16" t="s">
        <v>1171</v>
      </c>
      <c r="P7267" s="26" t="s">
        <v>1062</v>
      </c>
      <c r="T7267" s="23" t="s">
        <v>32</v>
      </c>
      <c r="W7267" s="20" t="s">
        <v>43</v>
      </c>
      <c r="Z7267" s="25">
        <v>0</v>
      </c>
      <c r="AA7267" s="25">
        <v>0</v>
      </c>
      <c r="AB7267" s="25">
        <v>20300</v>
      </c>
      <c r="AC7267" s="25">
        <v>0</v>
      </c>
      <c r="AD7267" s="25">
        <v>0</v>
      </c>
      <c r="AE7267" s="25">
        <v>0</v>
      </c>
      <c r="AF7267" s="25">
        <v>20300</v>
      </c>
      <c r="AG7267" s="25">
        <v>0</v>
      </c>
      <c r="AH7267" s="25">
        <v>20300</v>
      </c>
      <c r="AI7267" s="16" t="s">
        <v>7050</v>
      </c>
    </row>
    <row r="7268" spans="1:35" x14ac:dyDescent="0.25">
      <c r="A7268" s="17">
        <v>130807</v>
      </c>
      <c r="B7268" s="18">
        <v>1</v>
      </c>
      <c r="C7268" s="16" t="s">
        <v>73</v>
      </c>
      <c r="D7268" s="21">
        <v>44064</v>
      </c>
      <c r="E7268" s="16" t="s">
        <v>6215</v>
      </c>
      <c r="F7268" s="21">
        <v>44064</v>
      </c>
      <c r="G7268" s="16" t="s">
        <v>6215</v>
      </c>
      <c r="H7268" s="26" t="s">
        <v>283</v>
      </c>
      <c r="M7268" s="26" t="s">
        <v>7051</v>
      </c>
      <c r="O7268" s="16" t="s">
        <v>1171</v>
      </c>
      <c r="P7268" s="26" t="s">
        <v>1062</v>
      </c>
      <c r="T7268" s="23" t="s">
        <v>32</v>
      </c>
      <c r="W7268" s="20" t="s">
        <v>43</v>
      </c>
      <c r="Z7268" s="25">
        <v>0</v>
      </c>
      <c r="AA7268" s="25">
        <v>0</v>
      </c>
      <c r="AB7268" s="25">
        <v>86500</v>
      </c>
      <c r="AC7268" s="25">
        <v>0</v>
      </c>
      <c r="AD7268" s="25">
        <v>0</v>
      </c>
      <c r="AE7268" s="25">
        <v>0</v>
      </c>
      <c r="AF7268" s="25">
        <v>86500</v>
      </c>
      <c r="AG7268" s="25">
        <v>0</v>
      </c>
      <c r="AH7268" s="25">
        <v>86500</v>
      </c>
      <c r="AI7268" s="16" t="s">
        <v>7052</v>
      </c>
    </row>
    <row r="7269" spans="1:35" x14ac:dyDescent="0.25">
      <c r="A7269" s="17">
        <v>130808</v>
      </c>
      <c r="B7269" s="18">
        <v>1</v>
      </c>
      <c r="C7269" s="16" t="s">
        <v>73</v>
      </c>
      <c r="D7269" s="21">
        <v>44064</v>
      </c>
      <c r="E7269" s="16" t="s">
        <v>6215</v>
      </c>
      <c r="F7269" s="21">
        <v>44064</v>
      </c>
      <c r="G7269" s="16" t="s">
        <v>6215</v>
      </c>
      <c r="H7269" s="26" t="s">
        <v>317</v>
      </c>
      <c r="M7269" s="26" t="s">
        <v>7053</v>
      </c>
      <c r="O7269" s="16" t="s">
        <v>1171</v>
      </c>
      <c r="P7269" s="26" t="s">
        <v>1062</v>
      </c>
      <c r="T7269" s="23" t="s">
        <v>32</v>
      </c>
      <c r="W7269" s="20" t="s">
        <v>43</v>
      </c>
      <c r="Z7269" s="25">
        <v>0</v>
      </c>
      <c r="AA7269" s="25">
        <v>0</v>
      </c>
      <c r="AB7269" s="25">
        <v>21000</v>
      </c>
      <c r="AC7269" s="25">
        <v>0</v>
      </c>
      <c r="AD7269" s="25">
        <v>0</v>
      </c>
      <c r="AE7269" s="25">
        <v>0</v>
      </c>
      <c r="AF7269" s="25">
        <v>21000</v>
      </c>
      <c r="AG7269" s="25">
        <v>0</v>
      </c>
      <c r="AH7269" s="25">
        <v>21000</v>
      </c>
      <c r="AI7269" s="16" t="s">
        <v>7054</v>
      </c>
    </row>
    <row r="7270" spans="1:35" x14ac:dyDescent="0.25">
      <c r="A7270" s="17">
        <v>130809</v>
      </c>
      <c r="B7270" s="18">
        <v>3</v>
      </c>
      <c r="C7270" s="16" t="s">
        <v>73</v>
      </c>
      <c r="D7270" s="21">
        <v>44064</v>
      </c>
      <c r="E7270" s="16" t="s">
        <v>1610</v>
      </c>
      <c r="F7270" s="21">
        <v>44064</v>
      </c>
      <c r="G7270" s="16" t="s">
        <v>1610</v>
      </c>
      <c r="H7270" s="26" t="s">
        <v>766</v>
      </c>
      <c r="L7270" s="16" t="s">
        <v>110</v>
      </c>
      <c r="M7270" s="26" t="s">
        <v>7055</v>
      </c>
      <c r="O7270" s="16" t="s">
        <v>1612</v>
      </c>
      <c r="T7270" s="23" t="s">
        <v>32</v>
      </c>
      <c r="W7270" s="20" t="s">
        <v>43</v>
      </c>
      <c r="Z7270" s="25">
        <v>0</v>
      </c>
      <c r="AA7270" s="25">
        <v>0</v>
      </c>
      <c r="AB7270" s="25">
        <v>579000</v>
      </c>
      <c r="AC7270" s="25">
        <v>0</v>
      </c>
      <c r="AD7270" s="25">
        <v>0</v>
      </c>
      <c r="AE7270" s="25">
        <v>0</v>
      </c>
      <c r="AF7270" s="25">
        <v>579000</v>
      </c>
      <c r="AG7270" s="25">
        <v>0</v>
      </c>
      <c r="AH7270" s="25">
        <v>579000</v>
      </c>
      <c r="AI7270" s="16" t="s">
        <v>7056</v>
      </c>
    </row>
    <row r="7271" spans="1:35" x14ac:dyDescent="0.25">
      <c r="A7271" s="17">
        <v>130810</v>
      </c>
      <c r="B7271" s="18">
        <v>3</v>
      </c>
      <c r="C7271" s="16" t="s">
        <v>73</v>
      </c>
      <c r="D7271" s="21">
        <v>44064</v>
      </c>
      <c r="E7271" s="16" t="s">
        <v>1610</v>
      </c>
      <c r="F7271" s="21">
        <v>44064</v>
      </c>
      <c r="G7271" s="16" t="s">
        <v>1610</v>
      </c>
      <c r="H7271" s="26" t="s">
        <v>766</v>
      </c>
      <c r="L7271" s="16" t="s">
        <v>110</v>
      </c>
      <c r="M7271" s="26" t="s">
        <v>7057</v>
      </c>
      <c r="O7271" s="16" t="s">
        <v>1612</v>
      </c>
      <c r="T7271" s="23" t="s">
        <v>32</v>
      </c>
      <c r="W7271" s="20" t="s">
        <v>43</v>
      </c>
      <c r="Z7271" s="25">
        <v>0</v>
      </c>
      <c r="AA7271" s="25">
        <v>0</v>
      </c>
      <c r="AB7271" s="25">
        <v>669311</v>
      </c>
      <c r="AC7271" s="25">
        <v>0</v>
      </c>
      <c r="AD7271" s="25">
        <v>0</v>
      </c>
      <c r="AE7271" s="25">
        <v>0</v>
      </c>
      <c r="AF7271" s="25">
        <v>669311</v>
      </c>
      <c r="AG7271" s="25">
        <v>0</v>
      </c>
      <c r="AH7271" s="25">
        <v>669311</v>
      </c>
      <c r="AI7271" s="16" t="s">
        <v>7058</v>
      </c>
    </row>
    <row r="7272" spans="1:35" x14ac:dyDescent="0.25">
      <c r="A7272" s="17">
        <v>130812</v>
      </c>
      <c r="B7272" s="18">
        <v>1</v>
      </c>
      <c r="C7272" s="16" t="s">
        <v>73</v>
      </c>
      <c r="D7272" s="21">
        <v>44064</v>
      </c>
      <c r="E7272" s="16" t="s">
        <v>1610</v>
      </c>
      <c r="F7272" s="21">
        <v>44064</v>
      </c>
      <c r="G7272" s="16" t="s">
        <v>1610</v>
      </c>
      <c r="H7272" s="26" t="s">
        <v>320</v>
      </c>
      <c r="L7272" s="16" t="s">
        <v>110</v>
      </c>
      <c r="M7272" s="26" t="s">
        <v>7059</v>
      </c>
      <c r="O7272" s="16" t="s">
        <v>1612</v>
      </c>
      <c r="T7272" s="23" t="s">
        <v>32</v>
      </c>
      <c r="W7272" s="20" t="s">
        <v>43</v>
      </c>
      <c r="Z7272" s="25">
        <v>0</v>
      </c>
      <c r="AA7272" s="25">
        <v>0</v>
      </c>
      <c r="AB7272" s="25">
        <v>184015</v>
      </c>
      <c r="AC7272" s="25">
        <v>0</v>
      </c>
      <c r="AD7272" s="25">
        <v>0</v>
      </c>
      <c r="AE7272" s="25">
        <v>0</v>
      </c>
      <c r="AF7272" s="25">
        <v>184015</v>
      </c>
      <c r="AG7272" s="25">
        <v>0</v>
      </c>
      <c r="AH7272" s="25">
        <v>184015</v>
      </c>
      <c r="AI7272" s="16" t="s">
        <v>7060</v>
      </c>
    </row>
    <row r="7273" spans="1:35" x14ac:dyDescent="0.25">
      <c r="A7273" s="17">
        <v>130813</v>
      </c>
      <c r="B7273" s="18">
        <v>4</v>
      </c>
      <c r="C7273" s="16" t="s">
        <v>31</v>
      </c>
      <c r="D7273" s="21">
        <v>44067</v>
      </c>
      <c r="E7273" s="16" t="s">
        <v>33</v>
      </c>
      <c r="F7273" s="21">
        <v>44081</v>
      </c>
      <c r="G7273" s="16" t="s">
        <v>56</v>
      </c>
      <c r="H7273" s="26" t="s">
        <v>634</v>
      </c>
      <c r="I7273" s="16" t="s">
        <v>7061</v>
      </c>
      <c r="K7273" s="16" t="s">
        <v>7062</v>
      </c>
      <c r="L7273" s="16" t="s">
        <v>37</v>
      </c>
      <c r="M7273" s="26" t="s">
        <v>7063</v>
      </c>
      <c r="O7273" s="16" t="s">
        <v>1149</v>
      </c>
      <c r="P7273" s="26" t="s">
        <v>188</v>
      </c>
      <c r="T7273" s="22">
        <v>2.2000000000000002</v>
      </c>
      <c r="W7273" s="20" t="s">
        <v>43</v>
      </c>
      <c r="X7273" s="16" t="s">
        <v>44</v>
      </c>
      <c r="Z7273" s="25">
        <v>0</v>
      </c>
      <c r="AA7273" s="25">
        <v>0</v>
      </c>
      <c r="AB7273" s="25">
        <v>0</v>
      </c>
      <c r="AC7273" s="25">
        <v>250559.65</v>
      </c>
      <c r="AD7273" s="25">
        <v>0</v>
      </c>
      <c r="AE7273" s="25">
        <v>0</v>
      </c>
      <c r="AF7273" s="25">
        <v>0</v>
      </c>
      <c r="AG7273" s="25">
        <v>250559.65</v>
      </c>
      <c r="AH7273" s="25">
        <v>250559.65</v>
      </c>
      <c r="AI7273" s="16" t="s">
        <v>7064</v>
      </c>
    </row>
    <row r="7274" spans="1:35" x14ac:dyDescent="0.25">
      <c r="A7274" s="17">
        <v>130814</v>
      </c>
      <c r="B7274" s="18">
        <v>4</v>
      </c>
      <c r="C7274" s="16" t="s">
        <v>31</v>
      </c>
      <c r="D7274" s="21">
        <v>44067</v>
      </c>
      <c r="E7274" s="16" t="s">
        <v>33</v>
      </c>
      <c r="F7274" s="21">
        <v>44081</v>
      </c>
      <c r="G7274" s="16" t="s">
        <v>56</v>
      </c>
      <c r="H7274" s="26" t="s">
        <v>634</v>
      </c>
      <c r="I7274" s="16" t="s">
        <v>7065</v>
      </c>
      <c r="K7274" s="16" t="s">
        <v>7066</v>
      </c>
      <c r="L7274" s="16" t="s">
        <v>37</v>
      </c>
      <c r="M7274" s="26" t="s">
        <v>7067</v>
      </c>
      <c r="O7274" s="16" t="s">
        <v>1149</v>
      </c>
      <c r="P7274" s="26" t="s">
        <v>188</v>
      </c>
      <c r="T7274" s="22">
        <v>1.55</v>
      </c>
      <c r="W7274" s="20" t="s">
        <v>43</v>
      </c>
      <c r="X7274" s="16" t="s">
        <v>44</v>
      </c>
      <c r="Z7274" s="25">
        <v>0</v>
      </c>
      <c r="AA7274" s="25">
        <v>0</v>
      </c>
      <c r="AB7274" s="25">
        <v>0</v>
      </c>
      <c r="AC7274" s="25">
        <v>641952.25</v>
      </c>
      <c r="AD7274" s="25">
        <v>0</v>
      </c>
      <c r="AE7274" s="25">
        <v>0</v>
      </c>
      <c r="AF7274" s="25">
        <v>0</v>
      </c>
      <c r="AG7274" s="25">
        <v>641952.25</v>
      </c>
      <c r="AH7274" s="25">
        <v>641952.25</v>
      </c>
      <c r="AI7274" s="16" t="s">
        <v>7068</v>
      </c>
    </row>
    <row r="7275" spans="1:35" x14ac:dyDescent="0.25">
      <c r="A7275" s="17">
        <v>130815</v>
      </c>
      <c r="B7275" s="18">
        <v>1</v>
      </c>
      <c r="C7275" s="16" t="s">
        <v>73</v>
      </c>
      <c r="D7275" s="21">
        <v>44067</v>
      </c>
      <c r="E7275" s="16" t="s">
        <v>142</v>
      </c>
      <c r="F7275" s="21">
        <v>44279</v>
      </c>
      <c r="G7275" s="16" t="s">
        <v>75</v>
      </c>
      <c r="H7275" s="26" t="s">
        <v>215</v>
      </c>
      <c r="I7275" s="16" t="s">
        <v>163</v>
      </c>
      <c r="J7275" s="20" t="s">
        <v>148</v>
      </c>
      <c r="L7275" s="16" t="s">
        <v>149</v>
      </c>
      <c r="M7275" s="26" t="s">
        <v>7069</v>
      </c>
      <c r="N7275" s="26" t="s">
        <v>7070</v>
      </c>
      <c r="O7275" s="16" t="s">
        <v>151</v>
      </c>
      <c r="P7275" s="26" t="s">
        <v>1493</v>
      </c>
      <c r="R7275" s="16" t="s">
        <v>1494</v>
      </c>
      <c r="S7275" s="16" t="s">
        <v>84</v>
      </c>
      <c r="T7275" s="22">
        <v>0.01</v>
      </c>
      <c r="W7275" s="20" t="s">
        <v>43</v>
      </c>
      <c r="X7275" s="16" t="s">
        <v>454</v>
      </c>
      <c r="Z7275" s="25">
        <v>20000</v>
      </c>
      <c r="AA7275" s="25">
        <v>0</v>
      </c>
      <c r="AB7275" s="25">
        <v>0</v>
      </c>
      <c r="AC7275" s="25">
        <v>0</v>
      </c>
      <c r="AD7275" s="25">
        <v>20000</v>
      </c>
      <c r="AE7275" s="25">
        <v>0</v>
      </c>
      <c r="AF7275" s="25">
        <v>0</v>
      </c>
      <c r="AG7275" s="25">
        <v>0</v>
      </c>
      <c r="AH7275" s="25">
        <v>20000</v>
      </c>
    </row>
    <row r="7276" spans="1:35" x14ac:dyDescent="0.25">
      <c r="A7276" s="17">
        <v>130816</v>
      </c>
      <c r="B7276" s="18">
        <v>4</v>
      </c>
      <c r="C7276" s="16" t="s">
        <v>73</v>
      </c>
      <c r="D7276" s="21">
        <v>44067</v>
      </c>
      <c r="E7276" s="16" t="s">
        <v>5735</v>
      </c>
      <c r="F7276" s="21">
        <v>44067</v>
      </c>
      <c r="G7276" s="16" t="s">
        <v>5735</v>
      </c>
      <c r="H7276" s="26" t="s">
        <v>301</v>
      </c>
      <c r="M7276" s="26" t="s">
        <v>7071</v>
      </c>
      <c r="O7276" s="16" t="s">
        <v>1171</v>
      </c>
      <c r="P7276" s="26" t="s">
        <v>1062</v>
      </c>
      <c r="T7276" s="23" t="s">
        <v>32</v>
      </c>
      <c r="W7276" s="20" t="s">
        <v>43</v>
      </c>
      <c r="Z7276" s="25">
        <v>0</v>
      </c>
      <c r="AA7276" s="25">
        <v>0</v>
      </c>
      <c r="AB7276" s="25">
        <v>15000</v>
      </c>
      <c r="AC7276" s="25">
        <v>0</v>
      </c>
      <c r="AD7276" s="25">
        <v>0</v>
      </c>
      <c r="AE7276" s="25">
        <v>0</v>
      </c>
      <c r="AF7276" s="25">
        <v>15000</v>
      </c>
      <c r="AG7276" s="25">
        <v>0</v>
      </c>
      <c r="AH7276" s="25">
        <v>15000</v>
      </c>
      <c r="AI7276" s="16" t="s">
        <v>7072</v>
      </c>
    </row>
    <row r="7277" spans="1:35" x14ac:dyDescent="0.25">
      <c r="A7277" s="17">
        <v>130817</v>
      </c>
      <c r="B7277" s="18">
        <v>1</v>
      </c>
      <c r="C7277" s="16" t="s">
        <v>73</v>
      </c>
      <c r="D7277" s="21">
        <v>44068</v>
      </c>
      <c r="E7277" s="16" t="s">
        <v>6894</v>
      </c>
      <c r="F7277" s="21">
        <v>44364</v>
      </c>
      <c r="G7277" s="16" t="s">
        <v>109</v>
      </c>
      <c r="H7277" s="26" t="s">
        <v>209</v>
      </c>
      <c r="I7277" s="16" t="s">
        <v>1518</v>
      </c>
      <c r="J7277" s="20" t="s">
        <v>1518</v>
      </c>
      <c r="K7277" s="16" t="s">
        <v>7073</v>
      </c>
      <c r="M7277" s="26" t="s">
        <v>7074</v>
      </c>
      <c r="N7277" s="26" t="s">
        <v>7075</v>
      </c>
      <c r="O7277" s="16" t="s">
        <v>1520</v>
      </c>
      <c r="P7277" s="26" t="s">
        <v>138</v>
      </c>
      <c r="R7277" s="16" t="s">
        <v>139</v>
      </c>
      <c r="S7277" s="16" t="s">
        <v>42</v>
      </c>
      <c r="T7277" s="23" t="s">
        <v>32</v>
      </c>
      <c r="U7277" s="21">
        <v>44428</v>
      </c>
      <c r="W7277" s="20" t="s">
        <v>43</v>
      </c>
      <c r="Z7277" s="25">
        <v>772000</v>
      </c>
      <c r="AA7277" s="25">
        <v>6355000</v>
      </c>
      <c r="AB7277" s="25">
        <v>0</v>
      </c>
      <c r="AC7277" s="25">
        <v>0</v>
      </c>
      <c r="AD7277" s="25">
        <v>772000</v>
      </c>
      <c r="AE7277" s="25">
        <v>6355000</v>
      </c>
      <c r="AF7277" s="25">
        <v>0</v>
      </c>
      <c r="AG7277" s="25">
        <v>0</v>
      </c>
      <c r="AH7277" s="25">
        <v>7127000</v>
      </c>
      <c r="AI7277" s="16" t="s">
        <v>7076</v>
      </c>
    </row>
    <row r="7278" spans="1:35" x14ac:dyDescent="0.25">
      <c r="A7278" s="17">
        <v>130818</v>
      </c>
      <c r="B7278" s="18">
        <v>2</v>
      </c>
      <c r="C7278" s="16" t="s">
        <v>73</v>
      </c>
      <c r="D7278" s="21">
        <v>44068</v>
      </c>
      <c r="E7278" s="16" t="s">
        <v>2262</v>
      </c>
      <c r="F7278" s="21">
        <v>44068</v>
      </c>
      <c r="G7278" s="16" t="s">
        <v>2262</v>
      </c>
      <c r="H7278" s="26" t="s">
        <v>377</v>
      </c>
      <c r="M7278" s="26" t="s">
        <v>7077</v>
      </c>
      <c r="O7278" s="16" t="s">
        <v>1171</v>
      </c>
      <c r="P7278" s="26" t="s">
        <v>1062</v>
      </c>
      <c r="T7278" s="23" t="s">
        <v>32</v>
      </c>
      <c r="W7278" s="20" t="s">
        <v>43</v>
      </c>
      <c r="Z7278" s="25">
        <v>0</v>
      </c>
      <c r="AA7278" s="25">
        <v>0</v>
      </c>
      <c r="AB7278" s="25">
        <v>30000</v>
      </c>
      <c r="AC7278" s="25">
        <v>0</v>
      </c>
      <c r="AD7278" s="25">
        <v>0</v>
      </c>
      <c r="AE7278" s="25">
        <v>0</v>
      </c>
      <c r="AF7278" s="25">
        <v>30000</v>
      </c>
      <c r="AG7278" s="25">
        <v>0</v>
      </c>
      <c r="AH7278" s="25">
        <v>30000</v>
      </c>
      <c r="AI7278" s="16" t="s">
        <v>7078</v>
      </c>
    </row>
    <row r="7279" spans="1:35" x14ac:dyDescent="0.25">
      <c r="A7279" s="17">
        <v>130819</v>
      </c>
      <c r="B7279" s="18">
        <v>1</v>
      </c>
      <c r="C7279" s="16" t="s">
        <v>73</v>
      </c>
      <c r="D7279" s="21">
        <v>44068</v>
      </c>
      <c r="E7279" s="16" t="s">
        <v>2262</v>
      </c>
      <c r="F7279" s="21">
        <v>44068</v>
      </c>
      <c r="G7279" s="16" t="s">
        <v>2262</v>
      </c>
      <c r="H7279" s="26" t="s">
        <v>320</v>
      </c>
      <c r="M7279" s="26" t="s">
        <v>7079</v>
      </c>
      <c r="O7279" s="16" t="s">
        <v>1171</v>
      </c>
      <c r="P7279" s="26" t="s">
        <v>1062</v>
      </c>
      <c r="T7279" s="23" t="s">
        <v>32</v>
      </c>
      <c r="W7279" s="20" t="s">
        <v>43</v>
      </c>
      <c r="Z7279" s="25">
        <v>0</v>
      </c>
      <c r="AA7279" s="25">
        <v>0</v>
      </c>
      <c r="AB7279" s="25">
        <v>69000</v>
      </c>
      <c r="AC7279" s="25">
        <v>0</v>
      </c>
      <c r="AD7279" s="25">
        <v>0</v>
      </c>
      <c r="AE7279" s="25">
        <v>0</v>
      </c>
      <c r="AF7279" s="25">
        <v>69000</v>
      </c>
      <c r="AG7279" s="25">
        <v>0</v>
      </c>
      <c r="AH7279" s="25">
        <v>69000</v>
      </c>
      <c r="AI7279" s="16" t="s">
        <v>7080</v>
      </c>
    </row>
    <row r="7280" spans="1:35" x14ac:dyDescent="0.25">
      <c r="A7280" s="17">
        <v>130820</v>
      </c>
      <c r="B7280" s="18">
        <v>3</v>
      </c>
      <c r="C7280" s="16" t="s">
        <v>73</v>
      </c>
      <c r="D7280" s="21">
        <v>44068</v>
      </c>
      <c r="E7280" s="16" t="s">
        <v>9211</v>
      </c>
      <c r="F7280" s="21">
        <v>44319</v>
      </c>
      <c r="G7280" s="16" t="s">
        <v>75</v>
      </c>
      <c r="H7280" s="26" t="s">
        <v>98</v>
      </c>
      <c r="M7280" s="26" t="s">
        <v>9213</v>
      </c>
      <c r="O7280" s="16" t="s">
        <v>9209</v>
      </c>
      <c r="T7280" s="23" t="s">
        <v>32</v>
      </c>
      <c r="W7280" s="20" t="s">
        <v>43</v>
      </c>
      <c r="Z7280" s="24" t="s">
        <v>32</v>
      </c>
      <c r="AA7280" s="24" t="s">
        <v>32</v>
      </c>
      <c r="AB7280" s="24" t="s">
        <v>32</v>
      </c>
      <c r="AC7280" s="24" t="s">
        <v>32</v>
      </c>
      <c r="AD7280" s="24" t="s">
        <v>32</v>
      </c>
      <c r="AE7280" s="24" t="s">
        <v>32</v>
      </c>
      <c r="AF7280" s="24" t="s">
        <v>32</v>
      </c>
      <c r="AG7280" s="24" t="s">
        <v>32</v>
      </c>
      <c r="AH7280" s="24" t="s">
        <v>32</v>
      </c>
    </row>
    <row r="7281" spans="1:35" x14ac:dyDescent="0.25">
      <c r="A7281" s="17">
        <v>130821</v>
      </c>
      <c r="B7281" s="18">
        <v>3</v>
      </c>
      <c r="C7281" s="16" t="s">
        <v>73</v>
      </c>
      <c r="D7281" s="21">
        <v>44068</v>
      </c>
      <c r="E7281" s="16" t="s">
        <v>9211</v>
      </c>
      <c r="F7281" s="21">
        <v>44344</v>
      </c>
      <c r="G7281" s="16" t="s">
        <v>832</v>
      </c>
      <c r="H7281" s="26" t="s">
        <v>98</v>
      </c>
      <c r="M7281" s="26" t="s">
        <v>9212</v>
      </c>
      <c r="O7281" s="16" t="s">
        <v>9209</v>
      </c>
      <c r="P7281" s="26" t="s">
        <v>78</v>
      </c>
      <c r="T7281" s="23" t="s">
        <v>32</v>
      </c>
      <c r="W7281" s="20" t="s">
        <v>43</v>
      </c>
      <c r="Z7281" s="24" t="s">
        <v>32</v>
      </c>
      <c r="AA7281" s="24" t="s">
        <v>32</v>
      </c>
      <c r="AB7281" s="24" t="s">
        <v>32</v>
      </c>
      <c r="AC7281" s="24" t="s">
        <v>32</v>
      </c>
      <c r="AD7281" s="25">
        <v>146129</v>
      </c>
      <c r="AE7281" s="25">
        <v>0</v>
      </c>
      <c r="AF7281" s="25">
        <v>0</v>
      </c>
      <c r="AG7281" s="25">
        <v>0</v>
      </c>
      <c r="AH7281" s="25">
        <v>146129</v>
      </c>
    </row>
    <row r="7282" spans="1:35" x14ac:dyDescent="0.25">
      <c r="A7282" s="17">
        <v>130822</v>
      </c>
      <c r="B7282" s="18">
        <v>4</v>
      </c>
      <c r="C7282" s="16" t="s">
        <v>73</v>
      </c>
      <c r="D7282" s="21">
        <v>44068</v>
      </c>
      <c r="E7282" s="16" t="s">
        <v>9211</v>
      </c>
      <c r="F7282" s="21">
        <v>44330</v>
      </c>
      <c r="G7282" s="16" t="s">
        <v>105</v>
      </c>
      <c r="H7282" s="26" t="s">
        <v>126</v>
      </c>
      <c r="M7282" s="26" t="s">
        <v>9210</v>
      </c>
      <c r="O7282" s="16" t="s">
        <v>9209</v>
      </c>
      <c r="P7282" s="26" t="s">
        <v>78</v>
      </c>
      <c r="T7282" s="23" t="s">
        <v>32</v>
      </c>
      <c r="W7282" s="20" t="s">
        <v>43</v>
      </c>
      <c r="Z7282" s="24" t="s">
        <v>32</v>
      </c>
      <c r="AA7282" s="24" t="s">
        <v>32</v>
      </c>
      <c r="AB7282" s="24" t="s">
        <v>32</v>
      </c>
      <c r="AC7282" s="24" t="s">
        <v>32</v>
      </c>
      <c r="AD7282" s="25">
        <v>599908</v>
      </c>
      <c r="AE7282" s="25">
        <v>0</v>
      </c>
      <c r="AF7282" s="25">
        <v>0</v>
      </c>
      <c r="AG7282" s="25">
        <v>0</v>
      </c>
      <c r="AH7282" s="25">
        <v>599908</v>
      </c>
    </row>
    <row r="7283" spans="1:35" ht="120" x14ac:dyDescent="0.25">
      <c r="A7283" s="17">
        <v>130824</v>
      </c>
      <c r="B7283" s="18">
        <v>2</v>
      </c>
      <c r="C7283" s="16" t="s">
        <v>73</v>
      </c>
      <c r="D7283" s="21">
        <v>44070</v>
      </c>
      <c r="E7283" s="16" t="s">
        <v>1928</v>
      </c>
      <c r="F7283" s="21">
        <v>44350</v>
      </c>
      <c r="G7283" s="16" t="s">
        <v>81</v>
      </c>
      <c r="H7283" s="26" t="s">
        <v>286</v>
      </c>
      <c r="M7283" s="26" t="s">
        <v>9208</v>
      </c>
      <c r="N7283" s="26" t="s">
        <v>9207</v>
      </c>
      <c r="O7283" s="16" t="s">
        <v>60</v>
      </c>
      <c r="P7283" s="26" t="s">
        <v>1444</v>
      </c>
      <c r="T7283" s="23" t="s">
        <v>32</v>
      </c>
      <c r="W7283" s="20" t="s">
        <v>43</v>
      </c>
      <c r="X7283" s="16" t="s">
        <v>140</v>
      </c>
      <c r="Z7283" s="24" t="s">
        <v>32</v>
      </c>
      <c r="AA7283" s="24" t="s">
        <v>32</v>
      </c>
      <c r="AB7283" s="24" t="s">
        <v>32</v>
      </c>
      <c r="AC7283" s="24" t="s">
        <v>32</v>
      </c>
      <c r="AD7283" s="25">
        <v>7000</v>
      </c>
      <c r="AE7283" s="25">
        <v>0</v>
      </c>
      <c r="AF7283" s="25">
        <v>0</v>
      </c>
      <c r="AG7283" s="25">
        <v>0</v>
      </c>
      <c r="AH7283" s="25">
        <v>7000</v>
      </c>
      <c r="AI7283" s="16" t="s">
        <v>9206</v>
      </c>
    </row>
    <row r="7284" spans="1:35" x14ac:dyDescent="0.25">
      <c r="A7284" s="17">
        <v>130825</v>
      </c>
      <c r="B7284" s="18">
        <v>4</v>
      </c>
      <c r="C7284" s="16" t="s">
        <v>47</v>
      </c>
      <c r="D7284" s="21">
        <v>44070</v>
      </c>
      <c r="E7284" s="16" t="s">
        <v>33</v>
      </c>
      <c r="F7284" s="21">
        <v>44237</v>
      </c>
      <c r="G7284" s="16" t="s">
        <v>33</v>
      </c>
      <c r="H7284" s="26" t="s">
        <v>203</v>
      </c>
      <c r="I7284" s="16" t="s">
        <v>7081</v>
      </c>
      <c r="K7284" s="16" t="s">
        <v>7082</v>
      </c>
      <c r="L7284" s="16" t="s">
        <v>37</v>
      </c>
      <c r="M7284" s="26" t="s">
        <v>7083</v>
      </c>
      <c r="O7284" s="16" t="s">
        <v>1149</v>
      </c>
      <c r="P7284" s="26" t="s">
        <v>188</v>
      </c>
      <c r="T7284" s="22">
        <v>8.8000000000000007</v>
      </c>
      <c r="W7284" s="20" t="s">
        <v>43</v>
      </c>
      <c r="X7284" s="16" t="s">
        <v>44</v>
      </c>
      <c r="Z7284" s="25">
        <v>0</v>
      </c>
      <c r="AA7284" s="25">
        <v>0</v>
      </c>
      <c r="AB7284" s="25">
        <v>0</v>
      </c>
      <c r="AC7284" s="25">
        <v>733483.52000000002</v>
      </c>
      <c r="AD7284" s="25">
        <v>0</v>
      </c>
      <c r="AE7284" s="25">
        <v>0</v>
      </c>
      <c r="AF7284" s="25">
        <v>0</v>
      </c>
      <c r="AG7284" s="25">
        <v>733483.52000000002</v>
      </c>
      <c r="AH7284" s="25">
        <v>733483.52000000002</v>
      </c>
      <c r="AI7284" s="16" t="s">
        <v>7084</v>
      </c>
    </row>
    <row r="7285" spans="1:35" x14ac:dyDescent="0.25">
      <c r="A7285" s="17">
        <v>130826</v>
      </c>
      <c r="B7285" s="18">
        <v>4</v>
      </c>
      <c r="C7285" s="16" t="s">
        <v>73</v>
      </c>
      <c r="D7285" s="21">
        <v>44070</v>
      </c>
      <c r="E7285" s="16" t="s">
        <v>4566</v>
      </c>
      <c r="F7285" s="21">
        <v>44070</v>
      </c>
      <c r="G7285" s="16" t="s">
        <v>4566</v>
      </c>
      <c r="H7285" s="26" t="s">
        <v>92</v>
      </c>
      <c r="M7285" s="26" t="s">
        <v>7085</v>
      </c>
      <c r="O7285" s="16" t="s">
        <v>1171</v>
      </c>
      <c r="P7285" s="26" t="s">
        <v>1062</v>
      </c>
      <c r="T7285" s="23" t="s">
        <v>32</v>
      </c>
      <c r="W7285" s="20" t="s">
        <v>43</v>
      </c>
      <c r="Z7285" s="25">
        <v>0</v>
      </c>
      <c r="AA7285" s="25">
        <v>0</v>
      </c>
      <c r="AB7285" s="25">
        <v>30000</v>
      </c>
      <c r="AC7285" s="25">
        <v>0</v>
      </c>
      <c r="AD7285" s="25">
        <v>0</v>
      </c>
      <c r="AE7285" s="25">
        <v>0</v>
      </c>
      <c r="AF7285" s="25">
        <v>30000</v>
      </c>
      <c r="AG7285" s="25">
        <v>0</v>
      </c>
      <c r="AH7285" s="25">
        <v>30000</v>
      </c>
      <c r="AI7285" s="16" t="s">
        <v>7086</v>
      </c>
    </row>
    <row r="7286" spans="1:35" x14ac:dyDescent="0.25">
      <c r="A7286" s="17">
        <v>130827</v>
      </c>
      <c r="B7286" s="18">
        <v>4</v>
      </c>
      <c r="C7286" s="16" t="s">
        <v>73</v>
      </c>
      <c r="D7286" s="21">
        <v>44070</v>
      </c>
      <c r="E7286" s="16" t="s">
        <v>4566</v>
      </c>
      <c r="F7286" s="21">
        <v>44070</v>
      </c>
      <c r="G7286" s="16" t="s">
        <v>4566</v>
      </c>
      <c r="H7286" s="26" t="s">
        <v>258</v>
      </c>
      <c r="M7286" s="26" t="s">
        <v>7087</v>
      </c>
      <c r="O7286" s="16" t="s">
        <v>1171</v>
      </c>
      <c r="P7286" s="26" t="s">
        <v>1062</v>
      </c>
      <c r="T7286" s="23" t="s">
        <v>32</v>
      </c>
      <c r="W7286" s="20" t="s">
        <v>43</v>
      </c>
      <c r="Z7286" s="25">
        <v>0</v>
      </c>
      <c r="AA7286" s="25">
        <v>0</v>
      </c>
      <c r="AB7286" s="25">
        <v>69000</v>
      </c>
      <c r="AC7286" s="25">
        <v>0</v>
      </c>
      <c r="AD7286" s="25">
        <v>0</v>
      </c>
      <c r="AE7286" s="25">
        <v>0</v>
      </c>
      <c r="AF7286" s="25">
        <v>69000</v>
      </c>
      <c r="AG7286" s="25">
        <v>0</v>
      </c>
      <c r="AH7286" s="25">
        <v>69000</v>
      </c>
      <c r="AI7286" s="16" t="s">
        <v>7088</v>
      </c>
    </row>
    <row r="7287" spans="1:35" x14ac:dyDescent="0.25">
      <c r="A7287" s="17">
        <v>130828</v>
      </c>
      <c r="B7287" s="18">
        <v>4</v>
      </c>
      <c r="C7287" s="16" t="s">
        <v>73</v>
      </c>
      <c r="D7287" s="21">
        <v>44070</v>
      </c>
      <c r="E7287" s="16" t="s">
        <v>4566</v>
      </c>
      <c r="F7287" s="21">
        <v>44070</v>
      </c>
      <c r="G7287" s="16" t="s">
        <v>4566</v>
      </c>
      <c r="H7287" s="26" t="s">
        <v>203</v>
      </c>
      <c r="M7287" s="26" t="s">
        <v>7089</v>
      </c>
      <c r="O7287" s="16" t="s">
        <v>1171</v>
      </c>
      <c r="P7287" s="26" t="s">
        <v>1062</v>
      </c>
      <c r="T7287" s="23" t="s">
        <v>32</v>
      </c>
      <c r="W7287" s="20" t="s">
        <v>43</v>
      </c>
      <c r="Z7287" s="25">
        <v>0</v>
      </c>
      <c r="AA7287" s="25">
        <v>0</v>
      </c>
      <c r="AB7287" s="25">
        <v>30000</v>
      </c>
      <c r="AC7287" s="25">
        <v>0</v>
      </c>
      <c r="AD7287" s="25">
        <v>0</v>
      </c>
      <c r="AE7287" s="25">
        <v>0</v>
      </c>
      <c r="AF7287" s="25">
        <v>30000</v>
      </c>
      <c r="AG7287" s="25">
        <v>0</v>
      </c>
      <c r="AH7287" s="25">
        <v>30000</v>
      </c>
      <c r="AI7287" s="16" t="s">
        <v>7090</v>
      </c>
    </row>
    <row r="7288" spans="1:35" x14ac:dyDescent="0.25">
      <c r="A7288" s="17">
        <v>130829</v>
      </c>
      <c r="B7288" s="18">
        <v>4</v>
      </c>
      <c r="C7288" s="16" t="s">
        <v>73</v>
      </c>
      <c r="D7288" s="21">
        <v>44070</v>
      </c>
      <c r="E7288" s="16" t="s">
        <v>4566</v>
      </c>
      <c r="F7288" s="21">
        <v>44070</v>
      </c>
      <c r="G7288" s="16" t="s">
        <v>4566</v>
      </c>
      <c r="H7288" s="26" t="s">
        <v>126</v>
      </c>
      <c r="M7288" s="26" t="s">
        <v>7091</v>
      </c>
      <c r="O7288" s="16" t="s">
        <v>1171</v>
      </c>
      <c r="P7288" s="26" t="s">
        <v>1062</v>
      </c>
      <c r="T7288" s="23" t="s">
        <v>32</v>
      </c>
      <c r="W7288" s="20" t="s">
        <v>43</v>
      </c>
      <c r="Z7288" s="25">
        <v>0</v>
      </c>
      <c r="AA7288" s="25">
        <v>0</v>
      </c>
      <c r="AB7288" s="25">
        <v>69000</v>
      </c>
      <c r="AC7288" s="25">
        <v>0</v>
      </c>
      <c r="AD7288" s="25">
        <v>0</v>
      </c>
      <c r="AE7288" s="25">
        <v>0</v>
      </c>
      <c r="AF7288" s="25">
        <v>69000</v>
      </c>
      <c r="AG7288" s="25">
        <v>0</v>
      </c>
      <c r="AH7288" s="25">
        <v>69000</v>
      </c>
      <c r="AI7288" s="16" t="s">
        <v>7092</v>
      </c>
    </row>
    <row r="7289" spans="1:35" x14ac:dyDescent="0.25">
      <c r="A7289" s="17">
        <v>130830</v>
      </c>
      <c r="B7289" s="18">
        <v>4</v>
      </c>
      <c r="C7289" s="16" t="s">
        <v>73</v>
      </c>
      <c r="D7289" s="21">
        <v>44070</v>
      </c>
      <c r="E7289" s="16" t="s">
        <v>4566</v>
      </c>
      <c r="F7289" s="21">
        <v>44070</v>
      </c>
      <c r="G7289" s="16" t="s">
        <v>4566</v>
      </c>
      <c r="H7289" s="26" t="s">
        <v>270</v>
      </c>
      <c r="M7289" s="26" t="s">
        <v>7093</v>
      </c>
      <c r="O7289" s="16" t="s">
        <v>1171</v>
      </c>
      <c r="P7289" s="26" t="s">
        <v>1062</v>
      </c>
      <c r="T7289" s="23" t="s">
        <v>32</v>
      </c>
      <c r="W7289" s="20" t="s">
        <v>43</v>
      </c>
      <c r="Z7289" s="25">
        <v>0</v>
      </c>
      <c r="AA7289" s="25">
        <v>0</v>
      </c>
      <c r="AB7289" s="25">
        <v>30000</v>
      </c>
      <c r="AC7289" s="25">
        <v>0</v>
      </c>
      <c r="AD7289" s="25">
        <v>0</v>
      </c>
      <c r="AE7289" s="25">
        <v>0</v>
      </c>
      <c r="AF7289" s="25">
        <v>30000</v>
      </c>
      <c r="AG7289" s="25">
        <v>0</v>
      </c>
      <c r="AH7289" s="25">
        <v>30000</v>
      </c>
      <c r="AI7289" s="16" t="s">
        <v>7094</v>
      </c>
    </row>
    <row r="7290" spans="1:35" x14ac:dyDescent="0.25">
      <c r="A7290" s="17">
        <v>130831</v>
      </c>
      <c r="B7290" s="18">
        <v>1</v>
      </c>
      <c r="C7290" s="16" t="s">
        <v>73</v>
      </c>
      <c r="D7290" s="21">
        <v>44070</v>
      </c>
      <c r="E7290" s="16" t="s">
        <v>1610</v>
      </c>
      <c r="F7290" s="21">
        <v>44070</v>
      </c>
      <c r="G7290" s="16" t="s">
        <v>1610</v>
      </c>
      <c r="H7290" s="26" t="s">
        <v>400</v>
      </c>
      <c r="L7290" s="16" t="s">
        <v>110</v>
      </c>
      <c r="M7290" s="26" t="s">
        <v>7095</v>
      </c>
      <c r="O7290" s="16" t="s">
        <v>1612</v>
      </c>
      <c r="T7290" s="23" t="s">
        <v>32</v>
      </c>
      <c r="W7290" s="20" t="s">
        <v>43</v>
      </c>
      <c r="Z7290" s="25">
        <v>0</v>
      </c>
      <c r="AA7290" s="25">
        <v>0</v>
      </c>
      <c r="AB7290" s="25">
        <v>38587.9</v>
      </c>
      <c r="AC7290" s="25">
        <v>0</v>
      </c>
      <c r="AD7290" s="25">
        <v>0</v>
      </c>
      <c r="AE7290" s="25">
        <v>0</v>
      </c>
      <c r="AF7290" s="25">
        <v>38587.9</v>
      </c>
      <c r="AG7290" s="25">
        <v>0</v>
      </c>
      <c r="AH7290" s="25">
        <v>38587.9</v>
      </c>
      <c r="AI7290" s="16" t="s">
        <v>7096</v>
      </c>
    </row>
    <row r="7291" spans="1:35" x14ac:dyDescent="0.25">
      <c r="A7291" s="17">
        <v>130832</v>
      </c>
      <c r="B7291" s="18">
        <v>1</v>
      </c>
      <c r="C7291" s="16" t="s">
        <v>47</v>
      </c>
      <c r="D7291" s="21">
        <v>44070</v>
      </c>
      <c r="E7291" s="16" t="s">
        <v>1610</v>
      </c>
      <c r="F7291" s="21">
        <v>44302</v>
      </c>
      <c r="G7291" s="16" t="s">
        <v>1610</v>
      </c>
      <c r="H7291" s="26" t="s">
        <v>400</v>
      </c>
      <c r="L7291" s="16" t="s">
        <v>110</v>
      </c>
      <c r="M7291" s="26" t="s">
        <v>7097</v>
      </c>
      <c r="O7291" s="16" t="s">
        <v>1612</v>
      </c>
      <c r="T7291" s="23" t="s">
        <v>32</v>
      </c>
      <c r="W7291" s="20" t="s">
        <v>43</v>
      </c>
      <c r="Z7291" s="25">
        <v>0</v>
      </c>
      <c r="AA7291" s="25">
        <v>0</v>
      </c>
      <c r="AB7291" s="25">
        <v>162132</v>
      </c>
      <c r="AC7291" s="25">
        <v>0</v>
      </c>
      <c r="AD7291" s="25">
        <v>0</v>
      </c>
      <c r="AE7291" s="25">
        <v>0</v>
      </c>
      <c r="AF7291" s="25">
        <v>162132</v>
      </c>
      <c r="AG7291" s="25">
        <v>0</v>
      </c>
      <c r="AH7291" s="25">
        <v>162132</v>
      </c>
      <c r="AI7291" s="16" t="s">
        <v>7098</v>
      </c>
    </row>
    <row r="7292" spans="1:35" x14ac:dyDescent="0.25">
      <c r="A7292" s="17">
        <v>130833</v>
      </c>
      <c r="B7292" s="18">
        <v>6</v>
      </c>
      <c r="C7292" s="16" t="s">
        <v>73</v>
      </c>
      <c r="D7292" s="21">
        <v>44071</v>
      </c>
      <c r="E7292" s="16" t="s">
        <v>142</v>
      </c>
      <c r="F7292" s="21">
        <v>44085</v>
      </c>
      <c r="G7292" s="16" t="s">
        <v>109</v>
      </c>
      <c r="H7292" s="26" t="s">
        <v>76</v>
      </c>
      <c r="M7292" s="26" t="s">
        <v>7099</v>
      </c>
      <c r="O7292" s="16" t="s">
        <v>151</v>
      </c>
      <c r="T7292" s="23" t="s">
        <v>32</v>
      </c>
      <c r="W7292" s="20" t="s">
        <v>43</v>
      </c>
      <c r="Z7292" s="25">
        <v>0</v>
      </c>
      <c r="AA7292" s="25">
        <v>0</v>
      </c>
      <c r="AB7292" s="25">
        <v>200000</v>
      </c>
      <c r="AC7292" s="25">
        <v>0</v>
      </c>
      <c r="AD7292" s="25">
        <v>0</v>
      </c>
      <c r="AE7292" s="25">
        <v>0</v>
      </c>
      <c r="AF7292" s="25">
        <v>200000</v>
      </c>
      <c r="AG7292" s="25">
        <v>0</v>
      </c>
      <c r="AH7292" s="25">
        <v>200000</v>
      </c>
      <c r="AI7292" s="16" t="s">
        <v>7100</v>
      </c>
    </row>
    <row r="7293" spans="1:35" x14ac:dyDescent="0.25">
      <c r="A7293" s="17">
        <v>130834</v>
      </c>
      <c r="B7293" s="18">
        <v>3</v>
      </c>
      <c r="C7293" s="16" t="s">
        <v>73</v>
      </c>
      <c r="D7293" s="21">
        <v>44074</v>
      </c>
      <c r="E7293" s="16" t="s">
        <v>5735</v>
      </c>
      <c r="F7293" s="21">
        <v>44074</v>
      </c>
      <c r="G7293" s="16" t="s">
        <v>5735</v>
      </c>
      <c r="H7293" s="26" t="s">
        <v>98</v>
      </c>
      <c r="M7293" s="26" t="s">
        <v>7101</v>
      </c>
      <c r="O7293" s="16" t="s">
        <v>1171</v>
      </c>
      <c r="P7293" s="26" t="s">
        <v>1062</v>
      </c>
      <c r="T7293" s="23" t="s">
        <v>32</v>
      </c>
      <c r="W7293" s="20" t="s">
        <v>43</v>
      </c>
      <c r="Z7293" s="25">
        <v>0</v>
      </c>
      <c r="AA7293" s="25">
        <v>0</v>
      </c>
      <c r="AB7293" s="25">
        <v>5108910</v>
      </c>
      <c r="AC7293" s="25">
        <v>0</v>
      </c>
      <c r="AD7293" s="25">
        <v>0</v>
      </c>
      <c r="AE7293" s="25">
        <v>0</v>
      </c>
      <c r="AF7293" s="25">
        <v>5108910</v>
      </c>
      <c r="AG7293" s="25">
        <v>0</v>
      </c>
      <c r="AH7293" s="25">
        <v>5108910</v>
      </c>
      <c r="AI7293" s="16" t="s">
        <v>7102</v>
      </c>
    </row>
    <row r="7294" spans="1:35" ht="60" x14ac:dyDescent="0.25">
      <c r="A7294" s="17">
        <v>130835</v>
      </c>
      <c r="B7294" s="18">
        <v>1</v>
      </c>
      <c r="C7294" s="16" t="s">
        <v>73</v>
      </c>
      <c r="D7294" s="21">
        <v>44074</v>
      </c>
      <c r="E7294" s="16" t="s">
        <v>1022</v>
      </c>
      <c r="F7294" s="21">
        <v>44277</v>
      </c>
      <c r="G7294" s="16" t="s">
        <v>81</v>
      </c>
      <c r="H7294" s="26" t="s">
        <v>320</v>
      </c>
      <c r="M7294" s="26" t="s">
        <v>7103</v>
      </c>
      <c r="N7294" s="26" t="s">
        <v>7104</v>
      </c>
      <c r="O7294" s="16" t="s">
        <v>60</v>
      </c>
      <c r="P7294" s="26" t="s">
        <v>78</v>
      </c>
      <c r="T7294" s="23" t="s">
        <v>32</v>
      </c>
      <c r="W7294" s="20" t="s">
        <v>43</v>
      </c>
      <c r="Z7294" s="25">
        <v>20750</v>
      </c>
      <c r="AA7294" s="25">
        <v>0</v>
      </c>
      <c r="AB7294" s="25">
        <v>0</v>
      </c>
      <c r="AC7294" s="25">
        <v>0</v>
      </c>
      <c r="AD7294" s="25">
        <v>20750</v>
      </c>
      <c r="AE7294" s="25">
        <v>0</v>
      </c>
      <c r="AF7294" s="25">
        <v>0</v>
      </c>
      <c r="AG7294" s="25">
        <v>0</v>
      </c>
      <c r="AH7294" s="25">
        <v>20750</v>
      </c>
    </row>
    <row r="7295" spans="1:35" ht="105" x14ac:dyDescent="0.25">
      <c r="A7295" s="17">
        <v>130836</v>
      </c>
      <c r="B7295" s="18">
        <v>1</v>
      </c>
      <c r="C7295" s="16" t="s">
        <v>73</v>
      </c>
      <c r="D7295" s="21">
        <v>44074</v>
      </c>
      <c r="E7295" s="16" t="s">
        <v>1022</v>
      </c>
      <c r="F7295" s="21">
        <v>44362</v>
      </c>
      <c r="G7295" s="16" t="s">
        <v>74</v>
      </c>
      <c r="H7295" s="26" t="s">
        <v>320</v>
      </c>
      <c r="M7295" s="26" t="s">
        <v>1060</v>
      </c>
      <c r="N7295" s="26" t="s">
        <v>9205</v>
      </c>
      <c r="O7295" s="16" t="s">
        <v>60</v>
      </c>
      <c r="P7295" s="26" t="s">
        <v>78</v>
      </c>
      <c r="T7295" s="23" t="s">
        <v>32</v>
      </c>
      <c r="W7295" s="20" t="s">
        <v>43</v>
      </c>
      <c r="Z7295" s="24" t="s">
        <v>32</v>
      </c>
      <c r="AA7295" s="24" t="s">
        <v>32</v>
      </c>
      <c r="AB7295" s="24" t="s">
        <v>32</v>
      </c>
      <c r="AC7295" s="24" t="s">
        <v>32</v>
      </c>
      <c r="AD7295" s="24" t="s">
        <v>32</v>
      </c>
      <c r="AE7295" s="24" t="s">
        <v>32</v>
      </c>
      <c r="AF7295" s="24" t="s">
        <v>32</v>
      </c>
      <c r="AG7295" s="24" t="s">
        <v>32</v>
      </c>
      <c r="AH7295" s="24" t="s">
        <v>32</v>
      </c>
    </row>
    <row r="7296" spans="1:35" x14ac:dyDescent="0.25">
      <c r="A7296" s="17">
        <v>130837</v>
      </c>
      <c r="B7296" s="18">
        <v>3</v>
      </c>
      <c r="C7296" s="16" t="s">
        <v>73</v>
      </c>
      <c r="D7296" s="21">
        <v>44074</v>
      </c>
      <c r="E7296" s="16" t="s">
        <v>5735</v>
      </c>
      <c r="F7296" s="21">
        <v>44074</v>
      </c>
      <c r="G7296" s="16" t="s">
        <v>5735</v>
      </c>
      <c r="H7296" s="26" t="s">
        <v>255</v>
      </c>
      <c r="M7296" s="26" t="s">
        <v>7105</v>
      </c>
      <c r="O7296" s="16" t="s">
        <v>1171</v>
      </c>
      <c r="P7296" s="26" t="s">
        <v>1062</v>
      </c>
      <c r="T7296" s="23" t="s">
        <v>32</v>
      </c>
      <c r="W7296" s="20" t="s">
        <v>43</v>
      </c>
      <c r="Z7296" s="25">
        <v>0</v>
      </c>
      <c r="AA7296" s="25">
        <v>0</v>
      </c>
      <c r="AB7296" s="25">
        <v>30000</v>
      </c>
      <c r="AC7296" s="25">
        <v>0</v>
      </c>
      <c r="AD7296" s="25">
        <v>0</v>
      </c>
      <c r="AE7296" s="25">
        <v>0</v>
      </c>
      <c r="AF7296" s="25">
        <v>30000</v>
      </c>
      <c r="AG7296" s="25">
        <v>0</v>
      </c>
      <c r="AH7296" s="25">
        <v>30000</v>
      </c>
      <c r="AI7296" s="16" t="s">
        <v>7106</v>
      </c>
    </row>
    <row r="7297" spans="1:35" x14ac:dyDescent="0.25">
      <c r="A7297" s="17">
        <v>130838</v>
      </c>
      <c r="B7297" s="18">
        <v>4</v>
      </c>
      <c r="C7297" s="16" t="s">
        <v>73</v>
      </c>
      <c r="D7297" s="21">
        <v>44074</v>
      </c>
      <c r="E7297" s="16" t="s">
        <v>33</v>
      </c>
      <c r="F7297" s="21">
        <v>44256</v>
      </c>
      <c r="G7297" s="16" t="s">
        <v>56</v>
      </c>
      <c r="H7297" s="26" t="s">
        <v>794</v>
      </c>
      <c r="M7297" s="26" t="s">
        <v>7107</v>
      </c>
      <c r="O7297" s="16" t="s">
        <v>1149</v>
      </c>
      <c r="R7297" s="16" t="s">
        <v>139</v>
      </c>
      <c r="S7297" s="16" t="s">
        <v>4621</v>
      </c>
      <c r="T7297" s="23" t="s">
        <v>32</v>
      </c>
      <c r="W7297" s="20" t="s">
        <v>43</v>
      </c>
      <c r="X7297" s="16" t="s">
        <v>44</v>
      </c>
      <c r="Z7297" s="25">
        <v>0</v>
      </c>
      <c r="AA7297" s="25">
        <v>0</v>
      </c>
      <c r="AB7297" s="25">
        <v>0</v>
      </c>
      <c r="AC7297" s="25">
        <v>37723.14</v>
      </c>
      <c r="AD7297" s="25">
        <v>0</v>
      </c>
      <c r="AE7297" s="25">
        <v>0</v>
      </c>
      <c r="AF7297" s="25">
        <v>0</v>
      </c>
      <c r="AG7297" s="25">
        <v>37723.14</v>
      </c>
      <c r="AH7297" s="25">
        <v>37723.14</v>
      </c>
      <c r="AI7297" s="16" t="s">
        <v>7108</v>
      </c>
    </row>
    <row r="7298" spans="1:35" x14ac:dyDescent="0.25">
      <c r="A7298" s="17">
        <v>130839</v>
      </c>
      <c r="B7298" s="18">
        <v>4</v>
      </c>
      <c r="C7298" s="16" t="s">
        <v>73</v>
      </c>
      <c r="D7298" s="21">
        <v>44074</v>
      </c>
      <c r="E7298" s="16" t="s">
        <v>33</v>
      </c>
      <c r="F7298" s="21">
        <v>44266</v>
      </c>
      <c r="G7298" s="16" t="s">
        <v>33</v>
      </c>
      <c r="H7298" s="26" t="s">
        <v>794</v>
      </c>
      <c r="I7298" s="16" t="s">
        <v>7109</v>
      </c>
      <c r="K7298" s="16" t="s">
        <v>7110</v>
      </c>
      <c r="L7298" s="16" t="s">
        <v>37</v>
      </c>
      <c r="M7298" s="26" t="s">
        <v>7111</v>
      </c>
      <c r="O7298" s="16" t="s">
        <v>1149</v>
      </c>
      <c r="P7298" s="26" t="s">
        <v>188</v>
      </c>
      <c r="R7298" s="16" t="s">
        <v>139</v>
      </c>
      <c r="S7298" s="16" t="s">
        <v>4621</v>
      </c>
      <c r="T7298" s="22">
        <v>1.74</v>
      </c>
      <c r="W7298" s="20" t="s">
        <v>43</v>
      </c>
      <c r="X7298" s="16" t="s">
        <v>44</v>
      </c>
      <c r="Z7298" s="25">
        <v>0</v>
      </c>
      <c r="AA7298" s="25">
        <v>0</v>
      </c>
      <c r="AB7298" s="25">
        <v>0</v>
      </c>
      <c r="AC7298" s="25">
        <v>124878.29</v>
      </c>
      <c r="AD7298" s="25">
        <v>0</v>
      </c>
      <c r="AE7298" s="25">
        <v>0</v>
      </c>
      <c r="AF7298" s="25">
        <v>0</v>
      </c>
      <c r="AG7298" s="25">
        <v>124878.29</v>
      </c>
      <c r="AH7298" s="25">
        <v>124878.29</v>
      </c>
      <c r="AI7298" s="16" t="s">
        <v>7112</v>
      </c>
    </row>
    <row r="7299" spans="1:35" ht="60" x14ac:dyDescent="0.25">
      <c r="A7299" s="17">
        <v>130840</v>
      </c>
      <c r="B7299" s="18">
        <v>6</v>
      </c>
      <c r="C7299" s="16" t="s">
        <v>73</v>
      </c>
      <c r="D7299" s="21">
        <v>44074</v>
      </c>
      <c r="E7299" s="16" t="s">
        <v>142</v>
      </c>
      <c r="F7299" s="21">
        <v>44074</v>
      </c>
      <c r="G7299" s="16" t="s">
        <v>142</v>
      </c>
      <c r="H7299" s="26" t="s">
        <v>76</v>
      </c>
      <c r="M7299" s="26" t="s">
        <v>7113</v>
      </c>
      <c r="N7299" s="26" t="s">
        <v>7114</v>
      </c>
      <c r="O7299" s="16" t="s">
        <v>78</v>
      </c>
      <c r="P7299" s="26" t="s">
        <v>551</v>
      </c>
      <c r="T7299" s="23" t="s">
        <v>32</v>
      </c>
      <c r="W7299" s="20" t="s">
        <v>43</v>
      </c>
      <c r="Z7299" s="25">
        <v>50000</v>
      </c>
      <c r="AA7299" s="25">
        <v>0</v>
      </c>
      <c r="AB7299" s="25">
        <v>0</v>
      </c>
      <c r="AC7299" s="25">
        <v>0</v>
      </c>
      <c r="AD7299" s="25">
        <v>50000</v>
      </c>
      <c r="AE7299" s="25">
        <v>0</v>
      </c>
      <c r="AF7299" s="25">
        <v>0</v>
      </c>
      <c r="AG7299" s="25">
        <v>0</v>
      </c>
      <c r="AH7299" s="25">
        <v>50000</v>
      </c>
    </row>
    <row r="7300" spans="1:35" x14ac:dyDescent="0.25">
      <c r="A7300" s="17">
        <v>130842</v>
      </c>
      <c r="B7300" s="18">
        <v>2</v>
      </c>
      <c r="C7300" s="16" t="s">
        <v>73</v>
      </c>
      <c r="D7300" s="21">
        <v>44075</v>
      </c>
      <c r="E7300" s="16" t="s">
        <v>6215</v>
      </c>
      <c r="F7300" s="21">
        <v>44075</v>
      </c>
      <c r="G7300" s="16" t="s">
        <v>6215</v>
      </c>
      <c r="H7300" s="26" t="s">
        <v>312</v>
      </c>
      <c r="M7300" s="26" t="s">
        <v>7115</v>
      </c>
      <c r="O7300" s="16" t="s">
        <v>1171</v>
      </c>
      <c r="P7300" s="26" t="s">
        <v>1062</v>
      </c>
      <c r="T7300" s="23" t="s">
        <v>32</v>
      </c>
      <c r="W7300" s="20" t="s">
        <v>43</v>
      </c>
      <c r="Z7300" s="25">
        <v>0</v>
      </c>
      <c r="AA7300" s="25">
        <v>0</v>
      </c>
      <c r="AB7300" s="25">
        <v>20000</v>
      </c>
      <c r="AC7300" s="25">
        <v>0</v>
      </c>
      <c r="AD7300" s="25">
        <v>0</v>
      </c>
      <c r="AE7300" s="25">
        <v>0</v>
      </c>
      <c r="AF7300" s="25">
        <v>20000</v>
      </c>
      <c r="AG7300" s="25">
        <v>0</v>
      </c>
      <c r="AH7300" s="25">
        <v>20000</v>
      </c>
      <c r="AI7300" s="16" t="s">
        <v>7116</v>
      </c>
    </row>
    <row r="7301" spans="1:35" x14ac:dyDescent="0.25">
      <c r="A7301" s="17">
        <v>130843</v>
      </c>
      <c r="B7301" s="18">
        <v>1</v>
      </c>
      <c r="C7301" s="16" t="s">
        <v>73</v>
      </c>
      <c r="D7301" s="21">
        <v>44075</v>
      </c>
      <c r="E7301" s="16" t="s">
        <v>6215</v>
      </c>
      <c r="F7301" s="21">
        <v>44075</v>
      </c>
      <c r="G7301" s="16" t="s">
        <v>6215</v>
      </c>
      <c r="H7301" s="26" t="s">
        <v>232</v>
      </c>
      <c r="M7301" s="26" t="s">
        <v>7117</v>
      </c>
      <c r="O7301" s="16" t="s">
        <v>1171</v>
      </c>
      <c r="P7301" s="26" t="s">
        <v>1062</v>
      </c>
      <c r="T7301" s="23" t="s">
        <v>32</v>
      </c>
      <c r="W7301" s="20" t="s">
        <v>43</v>
      </c>
      <c r="Z7301" s="25">
        <v>0</v>
      </c>
      <c r="AA7301" s="25">
        <v>0</v>
      </c>
      <c r="AB7301" s="25">
        <v>30000</v>
      </c>
      <c r="AC7301" s="25">
        <v>0</v>
      </c>
      <c r="AD7301" s="25">
        <v>0</v>
      </c>
      <c r="AE7301" s="25">
        <v>0</v>
      </c>
      <c r="AF7301" s="25">
        <v>30000</v>
      </c>
      <c r="AG7301" s="25">
        <v>0</v>
      </c>
      <c r="AH7301" s="25">
        <v>30000</v>
      </c>
      <c r="AI7301" s="16" t="s">
        <v>7118</v>
      </c>
    </row>
    <row r="7302" spans="1:35" x14ac:dyDescent="0.25">
      <c r="A7302" s="17">
        <v>130844</v>
      </c>
      <c r="B7302" s="18">
        <v>3</v>
      </c>
      <c r="C7302" s="16" t="s">
        <v>73</v>
      </c>
      <c r="D7302" s="21">
        <v>44075</v>
      </c>
      <c r="E7302" s="16" t="s">
        <v>1169</v>
      </c>
      <c r="F7302" s="21">
        <v>44075</v>
      </c>
      <c r="G7302" s="16" t="s">
        <v>1169</v>
      </c>
      <c r="H7302" s="26" t="s">
        <v>346</v>
      </c>
      <c r="M7302" s="26" t="s">
        <v>7119</v>
      </c>
      <c r="O7302" s="16" t="s">
        <v>1171</v>
      </c>
      <c r="P7302" s="26" t="s">
        <v>1062</v>
      </c>
      <c r="T7302" s="23" t="s">
        <v>32</v>
      </c>
      <c r="W7302" s="20" t="s">
        <v>43</v>
      </c>
      <c r="Z7302" s="25">
        <v>0</v>
      </c>
      <c r="AA7302" s="25">
        <v>0</v>
      </c>
      <c r="AB7302" s="25">
        <v>30000</v>
      </c>
      <c r="AC7302" s="25">
        <v>0</v>
      </c>
      <c r="AD7302" s="25">
        <v>0</v>
      </c>
      <c r="AE7302" s="25">
        <v>0</v>
      </c>
      <c r="AF7302" s="25">
        <v>30000</v>
      </c>
      <c r="AG7302" s="25">
        <v>0</v>
      </c>
      <c r="AH7302" s="25">
        <v>30000</v>
      </c>
      <c r="AI7302" s="16" t="s">
        <v>7120</v>
      </c>
    </row>
    <row r="7303" spans="1:35" ht="60" x14ac:dyDescent="0.25">
      <c r="A7303" s="17">
        <v>130845</v>
      </c>
      <c r="B7303" s="18">
        <v>1</v>
      </c>
      <c r="C7303" s="16" t="s">
        <v>73</v>
      </c>
      <c r="D7303" s="21">
        <v>44076</v>
      </c>
      <c r="E7303" s="16" t="s">
        <v>1022</v>
      </c>
      <c r="F7303" s="21">
        <v>44215</v>
      </c>
      <c r="G7303" s="16" t="s">
        <v>75</v>
      </c>
      <c r="H7303" s="26" t="s">
        <v>209</v>
      </c>
      <c r="M7303" s="26" t="s">
        <v>7121</v>
      </c>
      <c r="N7303" s="26" t="s">
        <v>7122</v>
      </c>
      <c r="O7303" s="16" t="s">
        <v>60</v>
      </c>
      <c r="P7303" s="26" t="s">
        <v>67</v>
      </c>
      <c r="T7303" s="23" t="s">
        <v>32</v>
      </c>
      <c r="W7303" s="20" t="s">
        <v>43</v>
      </c>
      <c r="Z7303" s="25">
        <v>67016</v>
      </c>
      <c r="AA7303" s="25">
        <v>0</v>
      </c>
      <c r="AB7303" s="25">
        <v>0</v>
      </c>
      <c r="AC7303" s="25">
        <v>0</v>
      </c>
      <c r="AD7303" s="25">
        <v>67016</v>
      </c>
      <c r="AE7303" s="25">
        <v>0</v>
      </c>
      <c r="AF7303" s="25">
        <v>0</v>
      </c>
      <c r="AG7303" s="25">
        <v>0</v>
      </c>
      <c r="AH7303" s="25">
        <v>67016</v>
      </c>
      <c r="AI7303" s="16" t="s">
        <v>7123</v>
      </c>
    </row>
    <row r="7304" spans="1:35" x14ac:dyDescent="0.25">
      <c r="A7304" s="17">
        <v>130846</v>
      </c>
      <c r="B7304" s="18">
        <v>1</v>
      </c>
      <c r="C7304" s="16" t="s">
        <v>47</v>
      </c>
      <c r="D7304" s="21">
        <v>44077</v>
      </c>
      <c r="E7304" s="16" t="s">
        <v>33</v>
      </c>
      <c r="F7304" s="21">
        <v>44259</v>
      </c>
      <c r="G7304" s="16" t="s">
        <v>33</v>
      </c>
      <c r="H7304" s="26" t="s">
        <v>133</v>
      </c>
      <c r="I7304" s="16" t="s">
        <v>7124</v>
      </c>
      <c r="K7304" s="16" t="s">
        <v>7125</v>
      </c>
      <c r="L7304" s="16" t="s">
        <v>37</v>
      </c>
      <c r="M7304" s="26" t="s">
        <v>7126</v>
      </c>
      <c r="O7304" s="16" t="s">
        <v>1149</v>
      </c>
      <c r="P7304" s="26" t="s">
        <v>188</v>
      </c>
      <c r="T7304" s="22">
        <v>2.79</v>
      </c>
      <c r="W7304" s="20" t="s">
        <v>43</v>
      </c>
      <c r="X7304" s="16" t="s">
        <v>1150</v>
      </c>
      <c r="Z7304" s="25">
        <v>0</v>
      </c>
      <c r="AA7304" s="25">
        <v>0</v>
      </c>
      <c r="AB7304" s="25">
        <v>0</v>
      </c>
      <c r="AC7304" s="25">
        <v>203252</v>
      </c>
      <c r="AD7304" s="25">
        <v>0</v>
      </c>
      <c r="AE7304" s="25">
        <v>0</v>
      </c>
      <c r="AF7304" s="25">
        <v>0</v>
      </c>
      <c r="AG7304" s="25">
        <v>203252</v>
      </c>
      <c r="AH7304" s="25">
        <v>203252</v>
      </c>
      <c r="AI7304" s="16" t="s">
        <v>7127</v>
      </c>
    </row>
    <row r="7305" spans="1:35" x14ac:dyDescent="0.25">
      <c r="A7305" s="17">
        <v>130847</v>
      </c>
      <c r="B7305" s="18">
        <v>2</v>
      </c>
      <c r="C7305" s="16" t="s">
        <v>73</v>
      </c>
      <c r="D7305" s="21">
        <v>44077</v>
      </c>
      <c r="E7305" s="16" t="s">
        <v>33</v>
      </c>
      <c r="F7305" s="21">
        <v>44077</v>
      </c>
      <c r="G7305" s="16" t="s">
        <v>33</v>
      </c>
      <c r="H7305" s="26" t="s">
        <v>420</v>
      </c>
      <c r="I7305" s="16" t="s">
        <v>9204</v>
      </c>
      <c r="K7305" s="16" t="s">
        <v>9203</v>
      </c>
      <c r="L7305" s="16" t="s">
        <v>37</v>
      </c>
      <c r="M7305" s="26" t="s">
        <v>9202</v>
      </c>
      <c r="O7305" s="16" t="s">
        <v>1149</v>
      </c>
      <c r="P7305" s="26" t="s">
        <v>188</v>
      </c>
      <c r="R7305" s="16" t="s">
        <v>139</v>
      </c>
      <c r="S7305" s="16" t="s">
        <v>4621</v>
      </c>
      <c r="T7305" s="22">
        <v>2.875</v>
      </c>
      <c r="W7305" s="20" t="s">
        <v>43</v>
      </c>
      <c r="X7305" s="16" t="s">
        <v>44</v>
      </c>
      <c r="Z7305" s="24" t="s">
        <v>32</v>
      </c>
      <c r="AA7305" s="24" t="s">
        <v>32</v>
      </c>
      <c r="AB7305" s="24" t="s">
        <v>32</v>
      </c>
      <c r="AC7305" s="24" t="s">
        <v>32</v>
      </c>
      <c r="AD7305" s="24" t="s">
        <v>32</v>
      </c>
      <c r="AE7305" s="24" t="s">
        <v>32</v>
      </c>
      <c r="AF7305" s="24" t="s">
        <v>32</v>
      </c>
      <c r="AG7305" s="24" t="s">
        <v>32</v>
      </c>
      <c r="AH7305" s="24" t="s">
        <v>32</v>
      </c>
      <c r="AI7305" s="16" t="s">
        <v>9201</v>
      </c>
    </row>
    <row r="7306" spans="1:35" x14ac:dyDescent="0.25">
      <c r="A7306" s="17">
        <v>130848</v>
      </c>
      <c r="B7306" s="18">
        <v>2</v>
      </c>
      <c r="C7306" s="16" t="s">
        <v>73</v>
      </c>
      <c r="D7306" s="21">
        <v>44077</v>
      </c>
      <c r="E7306" s="16" t="s">
        <v>33</v>
      </c>
      <c r="F7306" s="21">
        <v>44230</v>
      </c>
      <c r="G7306" s="16" t="s">
        <v>33</v>
      </c>
      <c r="H7306" s="26" t="s">
        <v>244</v>
      </c>
      <c r="I7306" s="16" t="s">
        <v>7128</v>
      </c>
      <c r="K7306" s="16" t="s">
        <v>7129</v>
      </c>
      <c r="L7306" s="16" t="s">
        <v>37</v>
      </c>
      <c r="M7306" s="26" t="s">
        <v>7130</v>
      </c>
      <c r="O7306" s="16" t="s">
        <v>1149</v>
      </c>
      <c r="P7306" s="26" t="s">
        <v>188</v>
      </c>
      <c r="R7306" s="16" t="s">
        <v>139</v>
      </c>
      <c r="S7306" s="16" t="s">
        <v>4621</v>
      </c>
      <c r="T7306" s="22">
        <v>2.137</v>
      </c>
      <c r="W7306" s="20" t="s">
        <v>43</v>
      </c>
      <c r="X7306" s="16" t="s">
        <v>44</v>
      </c>
      <c r="Z7306" s="25">
        <v>0</v>
      </c>
      <c r="AA7306" s="25">
        <v>0</v>
      </c>
      <c r="AB7306" s="25">
        <v>0</v>
      </c>
      <c r="AC7306" s="25">
        <v>200333.54</v>
      </c>
      <c r="AD7306" s="25">
        <v>0</v>
      </c>
      <c r="AE7306" s="25">
        <v>0</v>
      </c>
      <c r="AF7306" s="25">
        <v>0</v>
      </c>
      <c r="AG7306" s="25">
        <v>200333.54</v>
      </c>
      <c r="AH7306" s="25">
        <v>200333.54</v>
      </c>
      <c r="AI7306" s="16" t="s">
        <v>7131</v>
      </c>
    </row>
    <row r="7307" spans="1:35" x14ac:dyDescent="0.25">
      <c r="A7307" s="17">
        <v>130849</v>
      </c>
      <c r="B7307" s="18">
        <v>2</v>
      </c>
      <c r="C7307" s="16" t="s">
        <v>73</v>
      </c>
      <c r="D7307" s="21">
        <v>44077</v>
      </c>
      <c r="E7307" s="16" t="s">
        <v>33</v>
      </c>
      <c r="F7307" s="21">
        <v>44230</v>
      </c>
      <c r="G7307" s="16" t="s">
        <v>33</v>
      </c>
      <c r="H7307" s="26" t="s">
        <v>244</v>
      </c>
      <c r="I7307" s="16" t="s">
        <v>7132</v>
      </c>
      <c r="K7307" s="16" t="s">
        <v>7133</v>
      </c>
      <c r="L7307" s="16" t="s">
        <v>37</v>
      </c>
      <c r="M7307" s="26" t="s">
        <v>7134</v>
      </c>
      <c r="O7307" s="16" t="s">
        <v>1149</v>
      </c>
      <c r="P7307" s="26" t="s">
        <v>188</v>
      </c>
      <c r="R7307" s="16" t="s">
        <v>139</v>
      </c>
      <c r="S7307" s="16" t="s">
        <v>4621</v>
      </c>
      <c r="T7307" s="22">
        <v>2.093</v>
      </c>
      <c r="W7307" s="20" t="s">
        <v>43</v>
      </c>
      <c r="X7307" s="16" t="s">
        <v>44</v>
      </c>
      <c r="Z7307" s="25">
        <v>0</v>
      </c>
      <c r="AA7307" s="25">
        <v>0</v>
      </c>
      <c r="AB7307" s="25">
        <v>0</v>
      </c>
      <c r="AC7307" s="25">
        <v>201040.26</v>
      </c>
      <c r="AD7307" s="25">
        <v>0</v>
      </c>
      <c r="AE7307" s="25">
        <v>0</v>
      </c>
      <c r="AF7307" s="25">
        <v>0</v>
      </c>
      <c r="AG7307" s="25">
        <v>201040.26</v>
      </c>
      <c r="AH7307" s="25">
        <v>201040.26</v>
      </c>
      <c r="AI7307" s="16" t="s">
        <v>7135</v>
      </c>
    </row>
    <row r="7308" spans="1:35" ht="75" x14ac:dyDescent="0.25">
      <c r="A7308" s="17">
        <v>130850</v>
      </c>
      <c r="B7308" s="18">
        <v>3</v>
      </c>
      <c r="C7308" s="16" t="s">
        <v>73</v>
      </c>
      <c r="D7308" s="21">
        <v>44078</v>
      </c>
      <c r="E7308" s="16" t="s">
        <v>4987</v>
      </c>
      <c r="F7308" s="21">
        <v>44364</v>
      </c>
      <c r="G7308" s="16" t="s">
        <v>832</v>
      </c>
      <c r="H7308" s="26" t="s">
        <v>98</v>
      </c>
      <c r="M7308" s="26" t="s">
        <v>9200</v>
      </c>
      <c r="N7308" s="26" t="s">
        <v>9199</v>
      </c>
      <c r="O7308" s="16" t="s">
        <v>60</v>
      </c>
      <c r="P7308" s="26" t="s">
        <v>890</v>
      </c>
      <c r="T7308" s="23" t="s">
        <v>32</v>
      </c>
      <c r="W7308" s="20" t="s">
        <v>43</v>
      </c>
      <c r="Z7308" s="24" t="s">
        <v>32</v>
      </c>
      <c r="AA7308" s="24" t="s">
        <v>32</v>
      </c>
      <c r="AB7308" s="24" t="s">
        <v>32</v>
      </c>
      <c r="AC7308" s="24" t="s">
        <v>32</v>
      </c>
      <c r="AD7308" s="24" t="s">
        <v>32</v>
      </c>
      <c r="AE7308" s="24" t="s">
        <v>32</v>
      </c>
      <c r="AF7308" s="24" t="s">
        <v>32</v>
      </c>
      <c r="AG7308" s="24" t="s">
        <v>32</v>
      </c>
      <c r="AH7308" s="24" t="s">
        <v>32</v>
      </c>
    </row>
    <row r="7309" spans="1:35" x14ac:dyDescent="0.25">
      <c r="A7309" s="17">
        <v>130851</v>
      </c>
      <c r="B7309" s="18">
        <v>4</v>
      </c>
      <c r="C7309" s="16" t="s">
        <v>73</v>
      </c>
      <c r="D7309" s="21">
        <v>44078</v>
      </c>
      <c r="E7309" s="16" t="s">
        <v>6894</v>
      </c>
      <c r="F7309" s="21">
        <v>44238</v>
      </c>
      <c r="G7309" s="16" t="s">
        <v>109</v>
      </c>
      <c r="H7309" s="26" t="s">
        <v>221</v>
      </c>
      <c r="I7309" s="16" t="s">
        <v>1518</v>
      </c>
      <c r="J7309" s="20" t="s">
        <v>1518</v>
      </c>
      <c r="K7309" s="16" t="s">
        <v>7136</v>
      </c>
      <c r="M7309" s="26" t="s">
        <v>7137</v>
      </c>
      <c r="N7309" s="26" t="s">
        <v>7138</v>
      </c>
      <c r="O7309" s="16" t="s">
        <v>1520</v>
      </c>
      <c r="P7309" s="26" t="s">
        <v>1775</v>
      </c>
      <c r="R7309" s="16" t="s">
        <v>139</v>
      </c>
      <c r="S7309" s="16" t="s">
        <v>42</v>
      </c>
      <c r="T7309" s="22">
        <v>0.26</v>
      </c>
      <c r="U7309" s="21">
        <v>44960</v>
      </c>
      <c r="W7309" s="20" t="s">
        <v>43</v>
      </c>
      <c r="X7309" s="16" t="s">
        <v>140</v>
      </c>
      <c r="Z7309" s="25">
        <v>150600</v>
      </c>
      <c r="AA7309" s="25">
        <v>0</v>
      </c>
      <c r="AB7309" s="25">
        <v>0</v>
      </c>
      <c r="AC7309" s="25">
        <v>0</v>
      </c>
      <c r="AD7309" s="25">
        <v>150600</v>
      </c>
      <c r="AE7309" s="25">
        <v>0</v>
      </c>
      <c r="AF7309" s="25">
        <v>0</v>
      </c>
      <c r="AG7309" s="25">
        <v>0</v>
      </c>
      <c r="AH7309" s="25">
        <v>150600</v>
      </c>
      <c r="AI7309" s="16" t="s">
        <v>7139</v>
      </c>
    </row>
    <row r="7310" spans="1:35" ht="60" x14ac:dyDescent="0.25">
      <c r="A7310" s="17">
        <v>130852</v>
      </c>
      <c r="B7310" s="18">
        <v>3</v>
      </c>
      <c r="C7310" s="16" t="s">
        <v>73</v>
      </c>
      <c r="D7310" s="21">
        <v>44078</v>
      </c>
      <c r="E7310" s="16" t="s">
        <v>4987</v>
      </c>
      <c r="F7310" s="21">
        <v>44364</v>
      </c>
      <c r="G7310" s="16" t="s">
        <v>832</v>
      </c>
      <c r="H7310" s="26" t="s">
        <v>98</v>
      </c>
      <c r="M7310" s="26" t="s">
        <v>9198</v>
      </c>
      <c r="N7310" s="26" t="s">
        <v>9197</v>
      </c>
      <c r="O7310" s="16" t="s">
        <v>60</v>
      </c>
      <c r="P7310" s="26" t="s">
        <v>890</v>
      </c>
      <c r="T7310" s="23" t="s">
        <v>32</v>
      </c>
      <c r="W7310" s="20" t="s">
        <v>43</v>
      </c>
      <c r="Z7310" s="24" t="s">
        <v>32</v>
      </c>
      <c r="AA7310" s="24" t="s">
        <v>32</v>
      </c>
      <c r="AB7310" s="24" t="s">
        <v>32</v>
      </c>
      <c r="AC7310" s="24" t="s">
        <v>32</v>
      </c>
      <c r="AD7310" s="24" t="s">
        <v>32</v>
      </c>
      <c r="AE7310" s="24" t="s">
        <v>32</v>
      </c>
      <c r="AF7310" s="24" t="s">
        <v>32</v>
      </c>
      <c r="AG7310" s="24" t="s">
        <v>32</v>
      </c>
      <c r="AH7310" s="24" t="s">
        <v>32</v>
      </c>
    </row>
    <row r="7311" spans="1:35" x14ac:dyDescent="0.25">
      <c r="A7311" s="17">
        <v>130853</v>
      </c>
      <c r="B7311" s="18">
        <v>3</v>
      </c>
      <c r="C7311" s="16" t="s">
        <v>73</v>
      </c>
      <c r="D7311" s="21">
        <v>44078</v>
      </c>
      <c r="E7311" s="16" t="s">
        <v>75</v>
      </c>
      <c r="F7311" s="21">
        <v>44319</v>
      </c>
      <c r="G7311" s="16" t="s">
        <v>832</v>
      </c>
      <c r="H7311" s="26" t="s">
        <v>362</v>
      </c>
      <c r="I7311" s="16" t="s">
        <v>560</v>
      </c>
      <c r="J7311" s="20" t="s">
        <v>116</v>
      </c>
      <c r="L7311" s="16" t="s">
        <v>116</v>
      </c>
      <c r="M7311" s="26" t="s">
        <v>9196</v>
      </c>
      <c r="N7311" s="26" t="s">
        <v>2343</v>
      </c>
      <c r="O7311" s="16" t="s">
        <v>188</v>
      </c>
      <c r="P7311" s="26" t="s">
        <v>188</v>
      </c>
      <c r="Q7311" s="26" t="s">
        <v>2343</v>
      </c>
      <c r="R7311" s="16" t="s">
        <v>139</v>
      </c>
      <c r="S7311" s="16" t="s">
        <v>4621</v>
      </c>
      <c r="T7311" s="22">
        <v>2.6</v>
      </c>
      <c r="U7311" s="21">
        <v>44428</v>
      </c>
      <c r="V7311" s="16" t="s">
        <v>1179</v>
      </c>
      <c r="W7311" s="20" t="s">
        <v>43</v>
      </c>
      <c r="X7311" s="16" t="s">
        <v>78</v>
      </c>
      <c r="Z7311" s="24" t="s">
        <v>32</v>
      </c>
      <c r="AA7311" s="24" t="s">
        <v>32</v>
      </c>
      <c r="AB7311" s="24" t="s">
        <v>32</v>
      </c>
      <c r="AC7311" s="24" t="s">
        <v>32</v>
      </c>
      <c r="AD7311" s="24" t="s">
        <v>32</v>
      </c>
      <c r="AE7311" s="24" t="s">
        <v>32</v>
      </c>
      <c r="AF7311" s="24" t="s">
        <v>32</v>
      </c>
      <c r="AG7311" s="24" t="s">
        <v>32</v>
      </c>
      <c r="AH7311" s="24" t="s">
        <v>32</v>
      </c>
      <c r="AI7311" s="16" t="s">
        <v>9195</v>
      </c>
    </row>
    <row r="7312" spans="1:35" ht="90" x14ac:dyDescent="0.25">
      <c r="A7312" s="17">
        <v>130854</v>
      </c>
      <c r="B7312" s="18">
        <v>3</v>
      </c>
      <c r="C7312" s="16" t="s">
        <v>73</v>
      </c>
      <c r="D7312" s="21">
        <v>44078</v>
      </c>
      <c r="E7312" s="16" t="s">
        <v>4987</v>
      </c>
      <c r="F7312" s="21">
        <v>44364</v>
      </c>
      <c r="G7312" s="16" t="s">
        <v>108</v>
      </c>
      <c r="H7312" s="26" t="s">
        <v>98</v>
      </c>
      <c r="M7312" s="26" t="s">
        <v>9194</v>
      </c>
      <c r="N7312" s="26" t="s">
        <v>9193</v>
      </c>
      <c r="O7312" s="16" t="s">
        <v>60</v>
      </c>
      <c r="P7312" s="26" t="s">
        <v>890</v>
      </c>
      <c r="T7312" s="23" t="s">
        <v>32</v>
      </c>
      <c r="W7312" s="20" t="s">
        <v>43</v>
      </c>
      <c r="Z7312" s="24" t="s">
        <v>32</v>
      </c>
      <c r="AA7312" s="24" t="s">
        <v>32</v>
      </c>
      <c r="AB7312" s="24" t="s">
        <v>32</v>
      </c>
      <c r="AC7312" s="24" t="s">
        <v>32</v>
      </c>
      <c r="AD7312" s="24" t="s">
        <v>32</v>
      </c>
      <c r="AE7312" s="24" t="s">
        <v>32</v>
      </c>
      <c r="AF7312" s="24" t="s">
        <v>32</v>
      </c>
      <c r="AG7312" s="24" t="s">
        <v>32</v>
      </c>
      <c r="AH7312" s="24" t="s">
        <v>32</v>
      </c>
    </row>
    <row r="7313" spans="1:35" x14ac:dyDescent="0.25">
      <c r="A7313" s="17">
        <v>130855</v>
      </c>
      <c r="B7313" s="18">
        <v>3</v>
      </c>
      <c r="C7313" s="16" t="s">
        <v>31</v>
      </c>
      <c r="D7313" s="21">
        <v>44082</v>
      </c>
      <c r="E7313" s="16" t="s">
        <v>33</v>
      </c>
      <c r="F7313" s="21">
        <v>44208</v>
      </c>
      <c r="G7313" s="16" t="s">
        <v>56</v>
      </c>
      <c r="H7313" s="26" t="s">
        <v>354</v>
      </c>
      <c r="I7313" s="16" t="s">
        <v>7140</v>
      </c>
      <c r="K7313" s="16" t="s">
        <v>7141</v>
      </c>
      <c r="L7313" s="16" t="s">
        <v>37</v>
      </c>
      <c r="M7313" s="26" t="s">
        <v>7142</v>
      </c>
      <c r="O7313" s="16" t="s">
        <v>1149</v>
      </c>
      <c r="P7313" s="26" t="s">
        <v>188</v>
      </c>
      <c r="T7313" s="22">
        <v>3.4660000000000002</v>
      </c>
      <c r="W7313" s="20" t="s">
        <v>43</v>
      </c>
      <c r="X7313" s="16" t="s">
        <v>44</v>
      </c>
      <c r="Z7313" s="25">
        <v>0</v>
      </c>
      <c r="AA7313" s="25">
        <v>0</v>
      </c>
      <c r="AB7313" s="25">
        <v>0</v>
      </c>
      <c r="AC7313" s="25">
        <v>367108</v>
      </c>
      <c r="AD7313" s="25">
        <v>0</v>
      </c>
      <c r="AE7313" s="25">
        <v>0</v>
      </c>
      <c r="AF7313" s="25">
        <v>0</v>
      </c>
      <c r="AG7313" s="25">
        <v>367108</v>
      </c>
      <c r="AH7313" s="25">
        <v>367108</v>
      </c>
      <c r="AI7313" s="16" t="s">
        <v>7143</v>
      </c>
    </row>
    <row r="7314" spans="1:35" x14ac:dyDescent="0.25">
      <c r="A7314" s="17">
        <v>130856</v>
      </c>
      <c r="B7314" s="18">
        <v>4</v>
      </c>
      <c r="C7314" s="16" t="s">
        <v>73</v>
      </c>
      <c r="D7314" s="21">
        <v>44082</v>
      </c>
      <c r="E7314" s="16" t="s">
        <v>1610</v>
      </c>
      <c r="F7314" s="21">
        <v>44082</v>
      </c>
      <c r="G7314" s="16" t="s">
        <v>1610</v>
      </c>
      <c r="H7314" s="26" t="s">
        <v>126</v>
      </c>
      <c r="L7314" s="16" t="s">
        <v>110</v>
      </c>
      <c r="M7314" s="26" t="s">
        <v>7144</v>
      </c>
      <c r="O7314" s="16" t="s">
        <v>1612</v>
      </c>
      <c r="T7314" s="23" t="s">
        <v>32</v>
      </c>
      <c r="W7314" s="20" t="s">
        <v>43</v>
      </c>
      <c r="Z7314" s="25">
        <v>0</v>
      </c>
      <c r="AA7314" s="25">
        <v>0</v>
      </c>
      <c r="AB7314" s="25">
        <v>19150</v>
      </c>
      <c r="AC7314" s="25">
        <v>0</v>
      </c>
      <c r="AD7314" s="25">
        <v>0</v>
      </c>
      <c r="AE7314" s="25">
        <v>0</v>
      </c>
      <c r="AF7314" s="25">
        <v>19150</v>
      </c>
      <c r="AG7314" s="25">
        <v>0</v>
      </c>
      <c r="AH7314" s="25">
        <v>19150</v>
      </c>
      <c r="AI7314" s="16" t="s">
        <v>7145</v>
      </c>
    </row>
    <row r="7315" spans="1:35" ht="45" x14ac:dyDescent="0.25">
      <c r="A7315" s="17">
        <v>130857</v>
      </c>
      <c r="B7315" s="18">
        <v>4</v>
      </c>
      <c r="C7315" s="16" t="s">
        <v>73</v>
      </c>
      <c r="D7315" s="21">
        <v>44083</v>
      </c>
      <c r="E7315" s="16" t="s">
        <v>1409</v>
      </c>
      <c r="F7315" s="21">
        <v>44295</v>
      </c>
      <c r="G7315" s="16" t="s">
        <v>1409</v>
      </c>
      <c r="H7315" s="26" t="s">
        <v>126</v>
      </c>
      <c r="M7315" s="26" t="s">
        <v>7146</v>
      </c>
      <c r="N7315" s="26" t="s">
        <v>7147</v>
      </c>
      <c r="O7315" s="16" t="s">
        <v>60</v>
      </c>
      <c r="P7315" s="26" t="s">
        <v>1420</v>
      </c>
      <c r="T7315" s="23" t="s">
        <v>32</v>
      </c>
      <c r="W7315" s="20" t="s">
        <v>43</v>
      </c>
      <c r="Z7315" s="25">
        <v>6000</v>
      </c>
      <c r="AA7315" s="25">
        <v>0</v>
      </c>
      <c r="AB7315" s="25">
        <v>0</v>
      </c>
      <c r="AC7315" s="25">
        <v>0</v>
      </c>
      <c r="AD7315" s="25">
        <v>6000</v>
      </c>
      <c r="AE7315" s="25">
        <v>0</v>
      </c>
      <c r="AF7315" s="25">
        <v>0</v>
      </c>
      <c r="AG7315" s="25">
        <v>0</v>
      </c>
      <c r="AH7315" s="25">
        <v>6000</v>
      </c>
    </row>
    <row r="7316" spans="1:35" ht="45" x14ac:dyDescent="0.25">
      <c r="A7316" s="17">
        <v>130858</v>
      </c>
      <c r="B7316" s="18">
        <v>4</v>
      </c>
      <c r="C7316" s="16" t="s">
        <v>73</v>
      </c>
      <c r="D7316" s="21">
        <v>44083</v>
      </c>
      <c r="E7316" s="16" t="s">
        <v>1409</v>
      </c>
      <c r="F7316" s="21">
        <v>44355</v>
      </c>
      <c r="G7316" s="16" t="s">
        <v>1923</v>
      </c>
      <c r="H7316" s="26" t="s">
        <v>126</v>
      </c>
      <c r="K7316" s="16" t="s">
        <v>9192</v>
      </c>
      <c r="L7316" s="16" t="s">
        <v>37</v>
      </c>
      <c r="M7316" s="26" t="s">
        <v>9191</v>
      </c>
      <c r="N7316" s="26" t="s">
        <v>9190</v>
      </c>
      <c r="O7316" s="16" t="s">
        <v>60</v>
      </c>
      <c r="P7316" s="26" t="s">
        <v>40</v>
      </c>
      <c r="R7316" s="16" t="s">
        <v>41</v>
      </c>
      <c r="S7316" s="16" t="s">
        <v>42</v>
      </c>
      <c r="T7316" s="22">
        <v>0.01</v>
      </c>
      <c r="W7316" s="20" t="s">
        <v>43</v>
      </c>
      <c r="X7316" s="16" t="s">
        <v>78</v>
      </c>
      <c r="Y7316" s="26" t="s">
        <v>9189</v>
      </c>
      <c r="Z7316" s="24" t="s">
        <v>32</v>
      </c>
      <c r="AA7316" s="24" t="s">
        <v>32</v>
      </c>
      <c r="AB7316" s="24" t="s">
        <v>32</v>
      </c>
      <c r="AC7316" s="24" t="s">
        <v>32</v>
      </c>
      <c r="AD7316" s="25">
        <v>100000</v>
      </c>
      <c r="AE7316" s="25">
        <v>0</v>
      </c>
      <c r="AF7316" s="25">
        <v>0</v>
      </c>
      <c r="AG7316" s="25">
        <v>0</v>
      </c>
      <c r="AH7316" s="25">
        <v>100000</v>
      </c>
      <c r="AI7316" s="16" t="s">
        <v>9188</v>
      </c>
    </row>
    <row r="7317" spans="1:35" x14ac:dyDescent="0.25">
      <c r="A7317" s="17">
        <v>130859</v>
      </c>
      <c r="B7317" s="18">
        <v>2</v>
      </c>
      <c r="C7317" s="16" t="s">
        <v>73</v>
      </c>
      <c r="D7317" s="21">
        <v>44083</v>
      </c>
      <c r="E7317" s="16" t="s">
        <v>75</v>
      </c>
      <c r="F7317" s="21">
        <v>44083</v>
      </c>
      <c r="G7317" s="16" t="s">
        <v>75</v>
      </c>
      <c r="H7317" s="26" t="s">
        <v>383</v>
      </c>
      <c r="I7317" s="16" t="s">
        <v>9187</v>
      </c>
      <c r="J7317" s="20" t="s">
        <v>116</v>
      </c>
      <c r="L7317" s="16" t="s">
        <v>116</v>
      </c>
      <c r="M7317" s="26" t="s">
        <v>9186</v>
      </c>
      <c r="N7317" s="26" t="s">
        <v>9185</v>
      </c>
      <c r="O7317" s="16" t="s">
        <v>188</v>
      </c>
      <c r="P7317" s="26" t="s">
        <v>188</v>
      </c>
      <c r="Q7317" s="26" t="s">
        <v>2343</v>
      </c>
      <c r="R7317" s="16" t="s">
        <v>139</v>
      </c>
      <c r="S7317" s="16" t="s">
        <v>4621</v>
      </c>
      <c r="T7317" s="22">
        <v>6.87</v>
      </c>
      <c r="U7317" s="21">
        <v>44645</v>
      </c>
      <c r="V7317" s="16" t="s">
        <v>1179</v>
      </c>
      <c r="W7317" s="20" t="s">
        <v>43</v>
      </c>
      <c r="X7317" s="16" t="s">
        <v>78</v>
      </c>
      <c r="Z7317" s="24" t="s">
        <v>32</v>
      </c>
      <c r="AA7317" s="24" t="s">
        <v>32</v>
      </c>
      <c r="AB7317" s="24" t="s">
        <v>32</v>
      </c>
      <c r="AC7317" s="24" t="s">
        <v>32</v>
      </c>
      <c r="AD7317" s="24" t="s">
        <v>32</v>
      </c>
      <c r="AE7317" s="24" t="s">
        <v>32</v>
      </c>
      <c r="AF7317" s="24" t="s">
        <v>32</v>
      </c>
      <c r="AG7317" s="24" t="s">
        <v>32</v>
      </c>
      <c r="AH7317" s="24" t="s">
        <v>32</v>
      </c>
    </row>
    <row r="7318" spans="1:35" x14ac:dyDescent="0.25">
      <c r="A7318" s="17">
        <v>130862</v>
      </c>
      <c r="B7318" s="18">
        <v>3</v>
      </c>
      <c r="C7318" s="16" t="s">
        <v>73</v>
      </c>
      <c r="D7318" s="21">
        <v>44085</v>
      </c>
      <c r="E7318" s="16" t="s">
        <v>1610</v>
      </c>
      <c r="F7318" s="21">
        <v>44088</v>
      </c>
      <c r="G7318" s="16" t="s">
        <v>1610</v>
      </c>
      <c r="H7318" s="26" t="s">
        <v>98</v>
      </c>
      <c r="L7318" s="16" t="s">
        <v>110</v>
      </c>
      <c r="M7318" s="26" t="s">
        <v>7148</v>
      </c>
      <c r="O7318" s="16" t="s">
        <v>1612</v>
      </c>
      <c r="T7318" s="23" t="s">
        <v>32</v>
      </c>
      <c r="W7318" s="20" t="s">
        <v>43</v>
      </c>
      <c r="Z7318" s="25">
        <v>0</v>
      </c>
      <c r="AA7318" s="25">
        <v>0</v>
      </c>
      <c r="AB7318" s="25">
        <v>322430</v>
      </c>
      <c r="AC7318" s="25">
        <v>0</v>
      </c>
      <c r="AD7318" s="25">
        <v>0</v>
      </c>
      <c r="AE7318" s="25">
        <v>0</v>
      </c>
      <c r="AF7318" s="25">
        <v>322430</v>
      </c>
      <c r="AG7318" s="25">
        <v>0</v>
      </c>
      <c r="AH7318" s="25">
        <v>322430</v>
      </c>
      <c r="AI7318" s="16" t="s">
        <v>7149</v>
      </c>
    </row>
    <row r="7319" spans="1:35" x14ac:dyDescent="0.25">
      <c r="A7319" s="17">
        <v>130863</v>
      </c>
      <c r="B7319" s="18">
        <v>4</v>
      </c>
      <c r="C7319" s="16" t="s">
        <v>73</v>
      </c>
      <c r="D7319" s="21">
        <v>44085</v>
      </c>
      <c r="E7319" s="16" t="s">
        <v>1610</v>
      </c>
      <c r="F7319" s="21">
        <v>44085</v>
      </c>
      <c r="G7319" s="16" t="s">
        <v>1610</v>
      </c>
      <c r="H7319" s="26" t="s">
        <v>126</v>
      </c>
      <c r="L7319" s="16" t="s">
        <v>110</v>
      </c>
      <c r="M7319" s="26" t="s">
        <v>7150</v>
      </c>
      <c r="O7319" s="16" t="s">
        <v>1612</v>
      </c>
      <c r="T7319" s="23" t="s">
        <v>32</v>
      </c>
      <c r="W7319" s="20" t="s">
        <v>43</v>
      </c>
      <c r="Z7319" s="25">
        <v>0</v>
      </c>
      <c r="AA7319" s="25">
        <v>0</v>
      </c>
      <c r="AB7319" s="25">
        <v>91477</v>
      </c>
      <c r="AC7319" s="25">
        <v>0</v>
      </c>
      <c r="AD7319" s="25">
        <v>0</v>
      </c>
      <c r="AE7319" s="25">
        <v>0</v>
      </c>
      <c r="AF7319" s="25">
        <v>91477</v>
      </c>
      <c r="AG7319" s="25">
        <v>0</v>
      </c>
      <c r="AH7319" s="25">
        <v>91477</v>
      </c>
      <c r="AI7319" s="16" t="s">
        <v>7151</v>
      </c>
    </row>
    <row r="7320" spans="1:35" x14ac:dyDescent="0.25">
      <c r="A7320" s="17">
        <v>130864</v>
      </c>
      <c r="B7320" s="18">
        <v>3</v>
      </c>
      <c r="C7320" s="16" t="s">
        <v>73</v>
      </c>
      <c r="D7320" s="21">
        <v>44088</v>
      </c>
      <c r="E7320" s="16" t="s">
        <v>1610</v>
      </c>
      <c r="F7320" s="21">
        <v>44088</v>
      </c>
      <c r="G7320" s="16" t="s">
        <v>1610</v>
      </c>
      <c r="H7320" s="26" t="s">
        <v>98</v>
      </c>
      <c r="L7320" s="16" t="s">
        <v>110</v>
      </c>
      <c r="M7320" s="26" t="s">
        <v>7152</v>
      </c>
      <c r="O7320" s="16" t="s">
        <v>1612</v>
      </c>
      <c r="T7320" s="23" t="s">
        <v>32</v>
      </c>
      <c r="W7320" s="20" t="s">
        <v>43</v>
      </c>
      <c r="Z7320" s="25">
        <v>0</v>
      </c>
      <c r="AA7320" s="25">
        <v>0</v>
      </c>
      <c r="AB7320" s="25">
        <v>1680031</v>
      </c>
      <c r="AC7320" s="25">
        <v>0</v>
      </c>
      <c r="AD7320" s="25">
        <v>0</v>
      </c>
      <c r="AE7320" s="25">
        <v>0</v>
      </c>
      <c r="AF7320" s="25">
        <v>1680031</v>
      </c>
      <c r="AG7320" s="25">
        <v>0</v>
      </c>
      <c r="AH7320" s="25">
        <v>1680031</v>
      </c>
      <c r="AI7320" s="16" t="s">
        <v>7153</v>
      </c>
    </row>
    <row r="7321" spans="1:35" x14ac:dyDescent="0.25">
      <c r="A7321" s="17">
        <v>130865</v>
      </c>
      <c r="B7321" s="18">
        <v>4</v>
      </c>
      <c r="C7321" s="16" t="s">
        <v>47</v>
      </c>
      <c r="D7321" s="21">
        <v>44088</v>
      </c>
      <c r="E7321" s="16" t="s">
        <v>33</v>
      </c>
      <c r="F7321" s="21">
        <v>44358</v>
      </c>
      <c r="G7321" s="16" t="s">
        <v>33</v>
      </c>
      <c r="H7321" s="26" t="s">
        <v>92</v>
      </c>
      <c r="I7321" s="16" t="s">
        <v>7154</v>
      </c>
      <c r="K7321" s="16" t="s">
        <v>7155</v>
      </c>
      <c r="L7321" s="16" t="s">
        <v>37</v>
      </c>
      <c r="M7321" s="26" t="s">
        <v>7156</v>
      </c>
      <c r="O7321" s="16" t="s">
        <v>1149</v>
      </c>
      <c r="P7321" s="26" t="s">
        <v>188</v>
      </c>
      <c r="T7321" s="22">
        <v>1</v>
      </c>
      <c r="W7321" s="20" t="s">
        <v>43</v>
      </c>
      <c r="X7321" s="16" t="s">
        <v>44</v>
      </c>
      <c r="Z7321" s="25">
        <v>0</v>
      </c>
      <c r="AA7321" s="25">
        <v>0</v>
      </c>
      <c r="AB7321" s="25">
        <v>0</v>
      </c>
      <c r="AC7321" s="25">
        <v>92281.02</v>
      </c>
      <c r="AD7321" s="25">
        <v>0</v>
      </c>
      <c r="AE7321" s="25">
        <v>0</v>
      </c>
      <c r="AF7321" s="25">
        <v>0</v>
      </c>
      <c r="AG7321" s="25">
        <v>90663.66</v>
      </c>
      <c r="AH7321" s="25">
        <v>90663.66</v>
      </c>
      <c r="AI7321" s="16" t="s">
        <v>7157</v>
      </c>
    </row>
    <row r="7322" spans="1:35" x14ac:dyDescent="0.25">
      <c r="A7322" s="17">
        <v>130866</v>
      </c>
      <c r="B7322" s="18">
        <v>4</v>
      </c>
      <c r="C7322" s="16" t="s">
        <v>47</v>
      </c>
      <c r="D7322" s="21">
        <v>44088</v>
      </c>
      <c r="E7322" s="16" t="s">
        <v>33</v>
      </c>
      <c r="F7322" s="21">
        <v>44358</v>
      </c>
      <c r="G7322" s="16" t="s">
        <v>33</v>
      </c>
      <c r="H7322" s="26" t="s">
        <v>92</v>
      </c>
      <c r="I7322" s="16" t="s">
        <v>7158</v>
      </c>
      <c r="K7322" s="16" t="s">
        <v>7159</v>
      </c>
      <c r="L7322" s="16" t="s">
        <v>37</v>
      </c>
      <c r="M7322" s="26" t="s">
        <v>7160</v>
      </c>
      <c r="O7322" s="16" t="s">
        <v>1149</v>
      </c>
      <c r="P7322" s="26" t="s">
        <v>188</v>
      </c>
      <c r="T7322" s="22">
        <v>1.5</v>
      </c>
      <c r="W7322" s="20" t="s">
        <v>43</v>
      </c>
      <c r="X7322" s="16" t="s">
        <v>44</v>
      </c>
      <c r="Z7322" s="25">
        <v>0</v>
      </c>
      <c r="AA7322" s="25">
        <v>0</v>
      </c>
      <c r="AB7322" s="25">
        <v>0</v>
      </c>
      <c r="AC7322" s="25">
        <v>119561.88</v>
      </c>
      <c r="AD7322" s="25">
        <v>0</v>
      </c>
      <c r="AE7322" s="25">
        <v>0</v>
      </c>
      <c r="AF7322" s="25">
        <v>0</v>
      </c>
      <c r="AG7322" s="25">
        <v>67101.06</v>
      </c>
      <c r="AH7322" s="25">
        <v>67101.06</v>
      </c>
      <c r="AI7322" s="16" t="s">
        <v>7161</v>
      </c>
    </row>
    <row r="7323" spans="1:35" x14ac:dyDescent="0.25">
      <c r="A7323" s="17">
        <v>130867</v>
      </c>
      <c r="B7323" s="18">
        <v>6</v>
      </c>
      <c r="C7323" s="16" t="s">
        <v>47</v>
      </c>
      <c r="D7323" s="21">
        <v>44088</v>
      </c>
      <c r="E7323" s="16" t="s">
        <v>176</v>
      </c>
      <c r="F7323" s="21">
        <v>44208</v>
      </c>
      <c r="G7323" s="16" t="s">
        <v>176</v>
      </c>
      <c r="H7323" s="26" t="s">
        <v>76</v>
      </c>
      <c r="M7323" s="26" t="s">
        <v>7162</v>
      </c>
      <c r="O7323" s="16" t="s">
        <v>78</v>
      </c>
      <c r="P7323" s="26" t="s">
        <v>78</v>
      </c>
      <c r="T7323" s="23" t="s">
        <v>32</v>
      </c>
      <c r="W7323" s="20" t="s">
        <v>43</v>
      </c>
      <c r="Z7323" s="25">
        <v>0</v>
      </c>
      <c r="AA7323" s="25">
        <v>0</v>
      </c>
      <c r="AB7323" s="25">
        <v>1467.67</v>
      </c>
      <c r="AC7323" s="25">
        <v>0</v>
      </c>
      <c r="AD7323" s="25">
        <v>0</v>
      </c>
      <c r="AE7323" s="25">
        <v>0</v>
      </c>
      <c r="AF7323" s="25">
        <v>1467.67</v>
      </c>
      <c r="AG7323" s="25">
        <v>0</v>
      </c>
      <c r="AH7323" s="25">
        <v>1467.67</v>
      </c>
      <c r="AI7323" s="16" t="s">
        <v>7163</v>
      </c>
    </row>
    <row r="7324" spans="1:35" x14ac:dyDescent="0.25">
      <c r="A7324" s="17">
        <v>130867.01</v>
      </c>
      <c r="B7324" s="18">
        <v>6</v>
      </c>
      <c r="C7324" s="16" t="s">
        <v>47</v>
      </c>
      <c r="D7324" s="21">
        <v>44116</v>
      </c>
      <c r="E7324" s="16" t="s">
        <v>176</v>
      </c>
      <c r="F7324" s="21">
        <v>44271</v>
      </c>
      <c r="G7324" s="16" t="s">
        <v>176</v>
      </c>
      <c r="H7324" s="26" t="s">
        <v>76</v>
      </c>
      <c r="M7324" s="26" t="s">
        <v>7164</v>
      </c>
      <c r="O7324" s="16" t="s">
        <v>78</v>
      </c>
      <c r="P7324" s="26" t="s">
        <v>78</v>
      </c>
      <c r="T7324" s="23" t="s">
        <v>32</v>
      </c>
      <c r="W7324" s="20" t="s">
        <v>43</v>
      </c>
      <c r="Z7324" s="25">
        <v>0</v>
      </c>
      <c r="AA7324" s="25">
        <v>0</v>
      </c>
      <c r="AB7324" s="25">
        <v>1246.9100000000001</v>
      </c>
      <c r="AC7324" s="25">
        <v>0</v>
      </c>
      <c r="AD7324" s="25">
        <v>0</v>
      </c>
      <c r="AE7324" s="25">
        <v>0</v>
      </c>
      <c r="AF7324" s="25">
        <v>1246.9100000000001</v>
      </c>
      <c r="AG7324" s="25">
        <v>0</v>
      </c>
      <c r="AH7324" s="25">
        <v>1246.9100000000001</v>
      </c>
      <c r="AI7324" s="16" t="s">
        <v>7165</v>
      </c>
    </row>
    <row r="7325" spans="1:35" x14ac:dyDescent="0.25">
      <c r="A7325" s="17">
        <v>130867.02</v>
      </c>
      <c r="B7325" s="18">
        <v>6</v>
      </c>
      <c r="C7325" s="16" t="s">
        <v>47</v>
      </c>
      <c r="D7325" s="21">
        <v>44127</v>
      </c>
      <c r="E7325" s="16" t="s">
        <v>176</v>
      </c>
      <c r="F7325" s="21">
        <v>44271</v>
      </c>
      <c r="G7325" s="16" t="s">
        <v>176</v>
      </c>
      <c r="H7325" s="26" t="s">
        <v>76</v>
      </c>
      <c r="M7325" s="26" t="s">
        <v>7166</v>
      </c>
      <c r="O7325" s="16" t="s">
        <v>78</v>
      </c>
      <c r="P7325" s="26" t="s">
        <v>78</v>
      </c>
      <c r="T7325" s="23" t="s">
        <v>32</v>
      </c>
      <c r="W7325" s="20" t="s">
        <v>43</v>
      </c>
      <c r="Z7325" s="25">
        <v>0</v>
      </c>
      <c r="AA7325" s="25">
        <v>0</v>
      </c>
      <c r="AB7325" s="25">
        <v>1619.97</v>
      </c>
      <c r="AC7325" s="25">
        <v>0</v>
      </c>
      <c r="AD7325" s="25">
        <v>0</v>
      </c>
      <c r="AE7325" s="25">
        <v>0</v>
      </c>
      <c r="AF7325" s="25">
        <v>1619.97</v>
      </c>
      <c r="AG7325" s="25">
        <v>0</v>
      </c>
      <c r="AH7325" s="25">
        <v>1619.97</v>
      </c>
      <c r="AI7325" s="16" t="s">
        <v>7167</v>
      </c>
    </row>
    <row r="7326" spans="1:35" x14ac:dyDescent="0.25">
      <c r="A7326" s="17">
        <v>130867.03</v>
      </c>
      <c r="B7326" s="18">
        <v>6</v>
      </c>
      <c r="C7326" s="16" t="s">
        <v>73</v>
      </c>
      <c r="D7326" s="21">
        <v>44140</v>
      </c>
      <c r="E7326" s="16" t="s">
        <v>176</v>
      </c>
      <c r="F7326" s="21">
        <v>44140</v>
      </c>
      <c r="G7326" s="16" t="s">
        <v>176</v>
      </c>
      <c r="H7326" s="26" t="s">
        <v>76</v>
      </c>
      <c r="M7326" s="26" t="s">
        <v>7168</v>
      </c>
      <c r="O7326" s="16" t="s">
        <v>78</v>
      </c>
      <c r="P7326" s="26" t="s">
        <v>78</v>
      </c>
      <c r="T7326" s="23" t="s">
        <v>32</v>
      </c>
      <c r="W7326" s="20" t="s">
        <v>43</v>
      </c>
      <c r="Z7326" s="25">
        <v>0</v>
      </c>
      <c r="AA7326" s="25">
        <v>0</v>
      </c>
      <c r="AB7326" s="25">
        <v>5000</v>
      </c>
      <c r="AC7326" s="25">
        <v>0</v>
      </c>
      <c r="AD7326" s="25">
        <v>0</v>
      </c>
      <c r="AE7326" s="25">
        <v>0</v>
      </c>
      <c r="AF7326" s="25">
        <v>5000</v>
      </c>
      <c r="AG7326" s="25">
        <v>0</v>
      </c>
      <c r="AH7326" s="25">
        <v>5000</v>
      </c>
      <c r="AI7326" s="16" t="s">
        <v>7169</v>
      </c>
    </row>
    <row r="7327" spans="1:35" x14ac:dyDescent="0.25">
      <c r="A7327" s="17">
        <v>130867.04</v>
      </c>
      <c r="B7327" s="18">
        <v>6</v>
      </c>
      <c r="C7327" s="16" t="s">
        <v>47</v>
      </c>
      <c r="D7327" s="21">
        <v>44141</v>
      </c>
      <c r="E7327" s="16" t="s">
        <v>176</v>
      </c>
      <c r="F7327" s="21">
        <v>44271</v>
      </c>
      <c r="G7327" s="16" t="s">
        <v>176</v>
      </c>
      <c r="H7327" s="26" t="s">
        <v>76</v>
      </c>
      <c r="M7327" s="26" t="s">
        <v>7170</v>
      </c>
      <c r="O7327" s="16" t="s">
        <v>78</v>
      </c>
      <c r="P7327" s="26" t="s">
        <v>78</v>
      </c>
      <c r="T7327" s="23" t="s">
        <v>32</v>
      </c>
      <c r="W7327" s="20" t="s">
        <v>43</v>
      </c>
      <c r="Z7327" s="25">
        <v>0</v>
      </c>
      <c r="AA7327" s="25">
        <v>0</v>
      </c>
      <c r="AB7327" s="25">
        <v>1572.92</v>
      </c>
      <c r="AC7327" s="25">
        <v>0</v>
      </c>
      <c r="AD7327" s="25">
        <v>0</v>
      </c>
      <c r="AE7327" s="25">
        <v>0</v>
      </c>
      <c r="AF7327" s="25">
        <v>1572.92</v>
      </c>
      <c r="AG7327" s="25">
        <v>0</v>
      </c>
      <c r="AH7327" s="25">
        <v>1572.92</v>
      </c>
      <c r="AI7327" s="16" t="s">
        <v>7171</v>
      </c>
    </row>
    <row r="7328" spans="1:35" x14ac:dyDescent="0.25">
      <c r="A7328" s="17">
        <v>130867.05</v>
      </c>
      <c r="B7328" s="18">
        <v>6</v>
      </c>
      <c r="C7328" s="16" t="s">
        <v>47</v>
      </c>
      <c r="D7328" s="21">
        <v>44152</v>
      </c>
      <c r="E7328" s="16" t="s">
        <v>176</v>
      </c>
      <c r="F7328" s="21">
        <v>44271</v>
      </c>
      <c r="G7328" s="16" t="s">
        <v>176</v>
      </c>
      <c r="H7328" s="26" t="s">
        <v>76</v>
      </c>
      <c r="M7328" s="26" t="s">
        <v>7172</v>
      </c>
      <c r="O7328" s="16" t="s">
        <v>78</v>
      </c>
      <c r="P7328" s="26" t="s">
        <v>78</v>
      </c>
      <c r="T7328" s="23" t="s">
        <v>32</v>
      </c>
      <c r="W7328" s="20" t="s">
        <v>43</v>
      </c>
      <c r="Z7328" s="25">
        <v>0</v>
      </c>
      <c r="AA7328" s="25">
        <v>0</v>
      </c>
      <c r="AB7328" s="25">
        <v>1892.32</v>
      </c>
      <c r="AC7328" s="25">
        <v>0</v>
      </c>
      <c r="AD7328" s="25">
        <v>0</v>
      </c>
      <c r="AE7328" s="25">
        <v>0</v>
      </c>
      <c r="AF7328" s="25">
        <v>1892.32</v>
      </c>
      <c r="AG7328" s="25">
        <v>0</v>
      </c>
      <c r="AH7328" s="25">
        <v>1892.32</v>
      </c>
      <c r="AI7328" s="16" t="s">
        <v>7173</v>
      </c>
    </row>
    <row r="7329" spans="1:35" x14ac:dyDescent="0.25">
      <c r="A7329" s="17">
        <v>130867.06</v>
      </c>
      <c r="B7329" s="18">
        <v>6</v>
      </c>
      <c r="C7329" s="16" t="s">
        <v>47</v>
      </c>
      <c r="D7329" s="21">
        <v>44153</v>
      </c>
      <c r="E7329" s="16" t="s">
        <v>176</v>
      </c>
      <c r="F7329" s="21">
        <v>44271</v>
      </c>
      <c r="G7329" s="16" t="s">
        <v>176</v>
      </c>
      <c r="H7329" s="26" t="s">
        <v>76</v>
      </c>
      <c r="M7329" s="26" t="s">
        <v>7174</v>
      </c>
      <c r="O7329" s="16" t="s">
        <v>78</v>
      </c>
      <c r="P7329" s="26" t="s">
        <v>78</v>
      </c>
      <c r="T7329" s="23" t="s">
        <v>32</v>
      </c>
      <c r="W7329" s="20" t="s">
        <v>43</v>
      </c>
      <c r="Z7329" s="25">
        <v>0</v>
      </c>
      <c r="AA7329" s="25">
        <v>0</v>
      </c>
      <c r="AB7329" s="25">
        <v>2356.5</v>
      </c>
      <c r="AC7329" s="25">
        <v>0</v>
      </c>
      <c r="AD7329" s="25">
        <v>0</v>
      </c>
      <c r="AE7329" s="25">
        <v>0</v>
      </c>
      <c r="AF7329" s="25">
        <v>2356.5</v>
      </c>
      <c r="AG7329" s="25">
        <v>0</v>
      </c>
      <c r="AH7329" s="25">
        <v>2356.5</v>
      </c>
      <c r="AI7329" s="16" t="s">
        <v>7175</v>
      </c>
    </row>
    <row r="7330" spans="1:35" x14ac:dyDescent="0.25">
      <c r="A7330" s="17">
        <v>130867.07</v>
      </c>
      <c r="B7330" s="18">
        <v>6</v>
      </c>
      <c r="C7330" s="16" t="s">
        <v>47</v>
      </c>
      <c r="D7330" s="21">
        <v>44153</v>
      </c>
      <c r="E7330" s="16" t="s">
        <v>176</v>
      </c>
      <c r="F7330" s="21">
        <v>44271</v>
      </c>
      <c r="G7330" s="16" t="s">
        <v>176</v>
      </c>
      <c r="H7330" s="26" t="s">
        <v>76</v>
      </c>
      <c r="M7330" s="26" t="s">
        <v>7176</v>
      </c>
      <c r="O7330" s="16" t="s">
        <v>78</v>
      </c>
      <c r="P7330" s="26" t="s">
        <v>78</v>
      </c>
      <c r="T7330" s="23" t="s">
        <v>32</v>
      </c>
      <c r="W7330" s="20" t="s">
        <v>43</v>
      </c>
      <c r="Z7330" s="25">
        <v>0</v>
      </c>
      <c r="AA7330" s="25">
        <v>0</v>
      </c>
      <c r="AB7330" s="25">
        <v>5231</v>
      </c>
      <c r="AC7330" s="25">
        <v>0</v>
      </c>
      <c r="AD7330" s="25">
        <v>0</v>
      </c>
      <c r="AE7330" s="25">
        <v>0</v>
      </c>
      <c r="AF7330" s="25">
        <v>5231</v>
      </c>
      <c r="AG7330" s="25">
        <v>0</v>
      </c>
      <c r="AH7330" s="25">
        <v>5231</v>
      </c>
      <c r="AI7330" s="16" t="s">
        <v>7177</v>
      </c>
    </row>
    <row r="7331" spans="1:35" ht="30" x14ac:dyDescent="0.25">
      <c r="A7331" s="17">
        <v>130867.08</v>
      </c>
      <c r="B7331" s="18">
        <v>6</v>
      </c>
      <c r="C7331" s="16" t="s">
        <v>47</v>
      </c>
      <c r="D7331" s="21">
        <v>44158</v>
      </c>
      <c r="E7331" s="16" t="s">
        <v>176</v>
      </c>
      <c r="F7331" s="21">
        <v>44327</v>
      </c>
      <c r="G7331" s="16" t="s">
        <v>176</v>
      </c>
      <c r="H7331" s="26" t="s">
        <v>76</v>
      </c>
      <c r="M7331" s="26" t="s">
        <v>7178</v>
      </c>
      <c r="O7331" s="16" t="s">
        <v>78</v>
      </c>
      <c r="P7331" s="26" t="s">
        <v>78</v>
      </c>
      <c r="T7331" s="23" t="s">
        <v>32</v>
      </c>
      <c r="W7331" s="20" t="s">
        <v>43</v>
      </c>
      <c r="Z7331" s="25">
        <v>0</v>
      </c>
      <c r="AA7331" s="25">
        <v>0</v>
      </c>
      <c r="AB7331" s="25">
        <v>2661.73</v>
      </c>
      <c r="AC7331" s="25">
        <v>0</v>
      </c>
      <c r="AD7331" s="25">
        <v>0</v>
      </c>
      <c r="AE7331" s="25">
        <v>0</v>
      </c>
      <c r="AF7331" s="25">
        <v>2661.73</v>
      </c>
      <c r="AG7331" s="25">
        <v>0</v>
      </c>
      <c r="AH7331" s="25">
        <v>2661.73</v>
      </c>
      <c r="AI7331" s="16" t="s">
        <v>7179</v>
      </c>
    </row>
    <row r="7332" spans="1:35" x14ac:dyDescent="0.25">
      <c r="A7332" s="17">
        <v>130867.09</v>
      </c>
      <c r="B7332" s="18">
        <v>6</v>
      </c>
      <c r="C7332" s="16" t="s">
        <v>73</v>
      </c>
      <c r="D7332" s="21">
        <v>44159</v>
      </c>
      <c r="E7332" s="16" t="s">
        <v>176</v>
      </c>
      <c r="F7332" s="21">
        <v>44159</v>
      </c>
      <c r="G7332" s="16" t="s">
        <v>176</v>
      </c>
      <c r="H7332" s="26" t="s">
        <v>76</v>
      </c>
      <c r="M7332" s="26" t="s">
        <v>7180</v>
      </c>
      <c r="O7332" s="16" t="s">
        <v>78</v>
      </c>
      <c r="P7332" s="26" t="s">
        <v>78</v>
      </c>
      <c r="T7332" s="23" t="s">
        <v>32</v>
      </c>
      <c r="W7332" s="20" t="s">
        <v>43</v>
      </c>
      <c r="Z7332" s="25">
        <v>0</v>
      </c>
      <c r="AA7332" s="25">
        <v>0</v>
      </c>
      <c r="AB7332" s="25">
        <v>5000</v>
      </c>
      <c r="AC7332" s="25">
        <v>0</v>
      </c>
      <c r="AD7332" s="25">
        <v>0</v>
      </c>
      <c r="AE7332" s="25">
        <v>0</v>
      </c>
      <c r="AF7332" s="25">
        <v>5000</v>
      </c>
      <c r="AG7332" s="25">
        <v>0</v>
      </c>
      <c r="AH7332" s="25">
        <v>5000</v>
      </c>
      <c r="AI7332" s="16" t="s">
        <v>7181</v>
      </c>
    </row>
    <row r="7333" spans="1:35" ht="30" x14ac:dyDescent="0.25">
      <c r="A7333" s="17">
        <v>130867.1</v>
      </c>
      <c r="B7333" s="18">
        <v>6</v>
      </c>
      <c r="C7333" s="16" t="s">
        <v>73</v>
      </c>
      <c r="D7333" s="21">
        <v>44159</v>
      </c>
      <c r="E7333" s="16" t="s">
        <v>176</v>
      </c>
      <c r="F7333" s="21">
        <v>44159</v>
      </c>
      <c r="G7333" s="16" t="s">
        <v>176</v>
      </c>
      <c r="H7333" s="26" t="s">
        <v>76</v>
      </c>
      <c r="M7333" s="26" t="s">
        <v>7182</v>
      </c>
      <c r="O7333" s="16" t="s">
        <v>78</v>
      </c>
      <c r="P7333" s="26" t="s">
        <v>78</v>
      </c>
      <c r="T7333" s="23" t="s">
        <v>32</v>
      </c>
      <c r="W7333" s="20" t="s">
        <v>43</v>
      </c>
      <c r="Z7333" s="25">
        <v>0</v>
      </c>
      <c r="AA7333" s="25">
        <v>0</v>
      </c>
      <c r="AB7333" s="25">
        <v>5000</v>
      </c>
      <c r="AC7333" s="25">
        <v>0</v>
      </c>
      <c r="AD7333" s="25">
        <v>0</v>
      </c>
      <c r="AE7333" s="25">
        <v>0</v>
      </c>
      <c r="AF7333" s="25">
        <v>5000</v>
      </c>
      <c r="AG7333" s="25">
        <v>0</v>
      </c>
      <c r="AH7333" s="25">
        <v>5000</v>
      </c>
      <c r="AI7333" s="16" t="s">
        <v>7183</v>
      </c>
    </row>
    <row r="7334" spans="1:35" x14ac:dyDescent="0.25">
      <c r="A7334" s="17">
        <v>130867.11</v>
      </c>
      <c r="B7334" s="18">
        <v>6</v>
      </c>
      <c r="C7334" s="16" t="s">
        <v>73</v>
      </c>
      <c r="D7334" s="21">
        <v>44159</v>
      </c>
      <c r="E7334" s="16" t="s">
        <v>176</v>
      </c>
      <c r="F7334" s="21">
        <v>44159</v>
      </c>
      <c r="G7334" s="16" t="s">
        <v>176</v>
      </c>
      <c r="H7334" s="26" t="s">
        <v>76</v>
      </c>
      <c r="M7334" s="26" t="s">
        <v>7184</v>
      </c>
      <c r="O7334" s="16" t="s">
        <v>78</v>
      </c>
      <c r="P7334" s="26" t="s">
        <v>78</v>
      </c>
      <c r="T7334" s="23" t="s">
        <v>32</v>
      </c>
      <c r="W7334" s="20" t="s">
        <v>43</v>
      </c>
      <c r="Z7334" s="25">
        <v>0</v>
      </c>
      <c r="AA7334" s="25">
        <v>0</v>
      </c>
      <c r="AB7334" s="25">
        <v>5000</v>
      </c>
      <c r="AC7334" s="25">
        <v>0</v>
      </c>
      <c r="AD7334" s="25">
        <v>0</v>
      </c>
      <c r="AE7334" s="25">
        <v>0</v>
      </c>
      <c r="AF7334" s="25">
        <v>5000</v>
      </c>
      <c r="AG7334" s="25">
        <v>0</v>
      </c>
      <c r="AH7334" s="25">
        <v>5000</v>
      </c>
      <c r="AI7334" s="16" t="s">
        <v>7185</v>
      </c>
    </row>
    <row r="7335" spans="1:35" x14ac:dyDescent="0.25">
      <c r="A7335" s="17">
        <v>130867.12</v>
      </c>
      <c r="B7335" s="18">
        <v>6</v>
      </c>
      <c r="C7335" s="16" t="s">
        <v>73</v>
      </c>
      <c r="D7335" s="21">
        <v>44165</v>
      </c>
      <c r="E7335" s="16" t="s">
        <v>176</v>
      </c>
      <c r="F7335" s="21">
        <v>44165</v>
      </c>
      <c r="G7335" s="16" t="s">
        <v>176</v>
      </c>
      <c r="H7335" s="26" t="s">
        <v>76</v>
      </c>
      <c r="M7335" s="26" t="s">
        <v>7186</v>
      </c>
      <c r="O7335" s="16" t="s">
        <v>78</v>
      </c>
      <c r="P7335" s="26" t="s">
        <v>78</v>
      </c>
      <c r="T7335" s="23" t="s">
        <v>32</v>
      </c>
      <c r="W7335" s="20" t="s">
        <v>43</v>
      </c>
      <c r="Z7335" s="25">
        <v>0</v>
      </c>
      <c r="AA7335" s="25">
        <v>0</v>
      </c>
      <c r="AB7335" s="25">
        <v>5000</v>
      </c>
      <c r="AC7335" s="25">
        <v>0</v>
      </c>
      <c r="AD7335" s="25">
        <v>0</v>
      </c>
      <c r="AE7335" s="25">
        <v>0</v>
      </c>
      <c r="AF7335" s="25">
        <v>5000</v>
      </c>
      <c r="AG7335" s="25">
        <v>0</v>
      </c>
      <c r="AH7335" s="25">
        <v>5000</v>
      </c>
      <c r="AI7335" s="16" t="s">
        <v>7187</v>
      </c>
    </row>
    <row r="7336" spans="1:35" ht="30" x14ac:dyDescent="0.25">
      <c r="A7336" s="17">
        <v>130867.13</v>
      </c>
      <c r="B7336" s="18">
        <v>6</v>
      </c>
      <c r="C7336" s="16" t="s">
        <v>73</v>
      </c>
      <c r="D7336" s="21">
        <v>44168</v>
      </c>
      <c r="E7336" s="16" t="s">
        <v>176</v>
      </c>
      <c r="F7336" s="21">
        <v>44168</v>
      </c>
      <c r="G7336" s="16" t="s">
        <v>176</v>
      </c>
      <c r="H7336" s="26" t="s">
        <v>76</v>
      </c>
      <c r="M7336" s="26" t="s">
        <v>7188</v>
      </c>
      <c r="O7336" s="16" t="s">
        <v>78</v>
      </c>
      <c r="P7336" s="26" t="s">
        <v>78</v>
      </c>
      <c r="T7336" s="23" t="s">
        <v>32</v>
      </c>
      <c r="W7336" s="20" t="s">
        <v>43</v>
      </c>
      <c r="Z7336" s="25">
        <v>0</v>
      </c>
      <c r="AA7336" s="25">
        <v>0</v>
      </c>
      <c r="AB7336" s="25">
        <v>5000</v>
      </c>
      <c r="AC7336" s="25">
        <v>0</v>
      </c>
      <c r="AD7336" s="25">
        <v>0</v>
      </c>
      <c r="AE7336" s="25">
        <v>0</v>
      </c>
      <c r="AF7336" s="25">
        <v>5000</v>
      </c>
      <c r="AG7336" s="25">
        <v>0</v>
      </c>
      <c r="AH7336" s="25">
        <v>5000</v>
      </c>
      <c r="AI7336" s="16" t="s">
        <v>7189</v>
      </c>
    </row>
    <row r="7337" spans="1:35" ht="30" x14ac:dyDescent="0.25">
      <c r="A7337" s="17">
        <v>130867.14</v>
      </c>
      <c r="B7337" s="18">
        <v>6</v>
      </c>
      <c r="C7337" s="16" t="s">
        <v>73</v>
      </c>
      <c r="D7337" s="21">
        <v>44168</v>
      </c>
      <c r="E7337" s="16" t="s">
        <v>176</v>
      </c>
      <c r="F7337" s="21">
        <v>44168</v>
      </c>
      <c r="G7337" s="16" t="s">
        <v>176</v>
      </c>
      <c r="H7337" s="26" t="s">
        <v>76</v>
      </c>
      <c r="M7337" s="26" t="s">
        <v>7190</v>
      </c>
      <c r="O7337" s="16" t="s">
        <v>78</v>
      </c>
      <c r="P7337" s="26" t="s">
        <v>78</v>
      </c>
      <c r="T7337" s="23" t="s">
        <v>32</v>
      </c>
      <c r="W7337" s="20" t="s">
        <v>43</v>
      </c>
      <c r="Z7337" s="25">
        <v>0</v>
      </c>
      <c r="AA7337" s="25">
        <v>0</v>
      </c>
      <c r="AB7337" s="25">
        <v>5000</v>
      </c>
      <c r="AC7337" s="25">
        <v>0</v>
      </c>
      <c r="AD7337" s="25">
        <v>0</v>
      </c>
      <c r="AE7337" s="25">
        <v>0</v>
      </c>
      <c r="AF7337" s="25">
        <v>5000</v>
      </c>
      <c r="AG7337" s="25">
        <v>0</v>
      </c>
      <c r="AH7337" s="25">
        <v>5000</v>
      </c>
      <c r="AI7337" s="16" t="s">
        <v>7191</v>
      </c>
    </row>
    <row r="7338" spans="1:35" x14ac:dyDescent="0.25">
      <c r="A7338" s="17">
        <v>130867.15</v>
      </c>
      <c r="B7338" s="18">
        <v>6</v>
      </c>
      <c r="C7338" s="16" t="s">
        <v>73</v>
      </c>
      <c r="D7338" s="21">
        <v>44168</v>
      </c>
      <c r="E7338" s="16" t="s">
        <v>176</v>
      </c>
      <c r="F7338" s="21">
        <v>44168</v>
      </c>
      <c r="G7338" s="16" t="s">
        <v>176</v>
      </c>
      <c r="H7338" s="26" t="s">
        <v>76</v>
      </c>
      <c r="M7338" s="26" t="s">
        <v>7192</v>
      </c>
      <c r="O7338" s="16" t="s">
        <v>78</v>
      </c>
      <c r="P7338" s="26" t="s">
        <v>78</v>
      </c>
      <c r="T7338" s="23" t="s">
        <v>32</v>
      </c>
      <c r="W7338" s="20" t="s">
        <v>43</v>
      </c>
      <c r="Z7338" s="25">
        <v>0</v>
      </c>
      <c r="AA7338" s="25">
        <v>0</v>
      </c>
      <c r="AB7338" s="25">
        <v>5000</v>
      </c>
      <c r="AC7338" s="25">
        <v>0</v>
      </c>
      <c r="AD7338" s="25">
        <v>0</v>
      </c>
      <c r="AE7338" s="25">
        <v>0</v>
      </c>
      <c r="AF7338" s="25">
        <v>5000</v>
      </c>
      <c r="AG7338" s="25">
        <v>0</v>
      </c>
      <c r="AH7338" s="25">
        <v>5000</v>
      </c>
      <c r="AI7338" s="16" t="s">
        <v>7193</v>
      </c>
    </row>
    <row r="7339" spans="1:35" ht="30" x14ac:dyDescent="0.25">
      <c r="A7339" s="17">
        <v>130867.16</v>
      </c>
      <c r="B7339" s="18">
        <v>6</v>
      </c>
      <c r="C7339" s="16" t="s">
        <v>73</v>
      </c>
      <c r="D7339" s="21">
        <v>44173</v>
      </c>
      <c r="E7339" s="16" t="s">
        <v>176</v>
      </c>
      <c r="F7339" s="21">
        <v>44173</v>
      </c>
      <c r="G7339" s="16" t="s">
        <v>176</v>
      </c>
      <c r="H7339" s="26" t="s">
        <v>76</v>
      </c>
      <c r="M7339" s="26" t="s">
        <v>7194</v>
      </c>
      <c r="O7339" s="16" t="s">
        <v>78</v>
      </c>
      <c r="P7339" s="26" t="s">
        <v>78</v>
      </c>
      <c r="T7339" s="23" t="s">
        <v>32</v>
      </c>
      <c r="W7339" s="20" t="s">
        <v>43</v>
      </c>
      <c r="Z7339" s="25">
        <v>0</v>
      </c>
      <c r="AA7339" s="25">
        <v>0</v>
      </c>
      <c r="AB7339" s="25">
        <v>5000</v>
      </c>
      <c r="AC7339" s="25">
        <v>0</v>
      </c>
      <c r="AD7339" s="25">
        <v>0</v>
      </c>
      <c r="AE7339" s="25">
        <v>0</v>
      </c>
      <c r="AF7339" s="25">
        <v>5000</v>
      </c>
      <c r="AG7339" s="25">
        <v>0</v>
      </c>
      <c r="AH7339" s="25">
        <v>5000</v>
      </c>
      <c r="AI7339" s="16" t="s">
        <v>7195</v>
      </c>
    </row>
    <row r="7340" spans="1:35" ht="30" x14ac:dyDescent="0.25">
      <c r="A7340" s="17">
        <v>130867.17</v>
      </c>
      <c r="B7340" s="18">
        <v>6</v>
      </c>
      <c r="C7340" s="16" t="s">
        <v>73</v>
      </c>
      <c r="D7340" s="21">
        <v>44173</v>
      </c>
      <c r="E7340" s="16" t="s">
        <v>176</v>
      </c>
      <c r="F7340" s="21">
        <v>44173</v>
      </c>
      <c r="G7340" s="16" t="s">
        <v>176</v>
      </c>
      <c r="H7340" s="26" t="s">
        <v>76</v>
      </c>
      <c r="M7340" s="26" t="s">
        <v>7196</v>
      </c>
      <c r="O7340" s="16" t="s">
        <v>78</v>
      </c>
      <c r="P7340" s="26" t="s">
        <v>78</v>
      </c>
      <c r="T7340" s="23" t="s">
        <v>32</v>
      </c>
      <c r="W7340" s="20" t="s">
        <v>43</v>
      </c>
      <c r="Z7340" s="25">
        <v>0</v>
      </c>
      <c r="AA7340" s="25">
        <v>0</v>
      </c>
      <c r="AB7340" s="25">
        <v>5000</v>
      </c>
      <c r="AC7340" s="25">
        <v>0</v>
      </c>
      <c r="AD7340" s="25">
        <v>0</v>
      </c>
      <c r="AE7340" s="25">
        <v>0</v>
      </c>
      <c r="AF7340" s="25">
        <v>5000</v>
      </c>
      <c r="AG7340" s="25">
        <v>0</v>
      </c>
      <c r="AH7340" s="25">
        <v>5000</v>
      </c>
      <c r="AI7340" s="16" t="s">
        <v>7197</v>
      </c>
    </row>
    <row r="7341" spans="1:35" x14ac:dyDescent="0.25">
      <c r="A7341" s="17">
        <v>130867.18</v>
      </c>
      <c r="B7341" s="18">
        <v>6</v>
      </c>
      <c r="C7341" s="16" t="s">
        <v>73</v>
      </c>
      <c r="D7341" s="21">
        <v>44173</v>
      </c>
      <c r="E7341" s="16" t="s">
        <v>176</v>
      </c>
      <c r="F7341" s="21">
        <v>44173</v>
      </c>
      <c r="G7341" s="16" t="s">
        <v>176</v>
      </c>
      <c r="H7341" s="26" t="s">
        <v>76</v>
      </c>
      <c r="M7341" s="26" t="s">
        <v>7198</v>
      </c>
      <c r="O7341" s="16" t="s">
        <v>78</v>
      </c>
      <c r="P7341" s="26" t="s">
        <v>78</v>
      </c>
      <c r="T7341" s="23" t="s">
        <v>32</v>
      </c>
      <c r="W7341" s="20" t="s">
        <v>43</v>
      </c>
      <c r="Z7341" s="25">
        <v>0</v>
      </c>
      <c r="AA7341" s="25">
        <v>0</v>
      </c>
      <c r="AB7341" s="25">
        <v>5000</v>
      </c>
      <c r="AC7341" s="25">
        <v>0</v>
      </c>
      <c r="AD7341" s="25">
        <v>0</v>
      </c>
      <c r="AE7341" s="25">
        <v>0</v>
      </c>
      <c r="AF7341" s="25">
        <v>5000</v>
      </c>
      <c r="AG7341" s="25">
        <v>0</v>
      </c>
      <c r="AH7341" s="25">
        <v>5000</v>
      </c>
      <c r="AI7341" s="16" t="s">
        <v>7199</v>
      </c>
    </row>
    <row r="7342" spans="1:35" x14ac:dyDescent="0.25">
      <c r="A7342" s="17">
        <v>130867.19</v>
      </c>
      <c r="B7342" s="18">
        <v>6</v>
      </c>
      <c r="C7342" s="16" t="s">
        <v>73</v>
      </c>
      <c r="D7342" s="21">
        <v>44173</v>
      </c>
      <c r="E7342" s="16" t="s">
        <v>176</v>
      </c>
      <c r="F7342" s="21">
        <v>44271</v>
      </c>
      <c r="G7342" s="16" t="s">
        <v>176</v>
      </c>
      <c r="H7342" s="26" t="s">
        <v>76</v>
      </c>
      <c r="M7342" s="26" t="s">
        <v>7200</v>
      </c>
      <c r="O7342" s="16" t="s">
        <v>78</v>
      </c>
      <c r="P7342" s="26" t="s">
        <v>78</v>
      </c>
      <c r="T7342" s="23" t="s">
        <v>32</v>
      </c>
      <c r="W7342" s="20" t="s">
        <v>43</v>
      </c>
      <c r="Z7342" s="25">
        <v>0</v>
      </c>
      <c r="AA7342" s="25">
        <v>0</v>
      </c>
      <c r="AB7342" s="25">
        <v>5000</v>
      </c>
      <c r="AC7342" s="25">
        <v>0</v>
      </c>
      <c r="AD7342" s="25">
        <v>0</v>
      </c>
      <c r="AE7342" s="25">
        <v>0</v>
      </c>
      <c r="AF7342" s="25">
        <v>5000</v>
      </c>
      <c r="AG7342" s="25">
        <v>0</v>
      </c>
      <c r="AH7342" s="25">
        <v>5000</v>
      </c>
      <c r="AI7342" s="16" t="s">
        <v>7201</v>
      </c>
    </row>
    <row r="7343" spans="1:35" x14ac:dyDescent="0.25">
      <c r="A7343" s="17">
        <v>130867.2</v>
      </c>
      <c r="B7343" s="18">
        <v>6</v>
      </c>
      <c r="C7343" s="16" t="s">
        <v>73</v>
      </c>
      <c r="D7343" s="21">
        <v>44173</v>
      </c>
      <c r="E7343" s="16" t="s">
        <v>176</v>
      </c>
      <c r="F7343" s="21">
        <v>44173</v>
      </c>
      <c r="G7343" s="16" t="s">
        <v>176</v>
      </c>
      <c r="H7343" s="26" t="s">
        <v>76</v>
      </c>
      <c r="M7343" s="26" t="s">
        <v>7202</v>
      </c>
      <c r="O7343" s="16" t="s">
        <v>78</v>
      </c>
      <c r="P7343" s="26" t="s">
        <v>78</v>
      </c>
      <c r="T7343" s="23" t="s">
        <v>32</v>
      </c>
      <c r="W7343" s="20" t="s">
        <v>43</v>
      </c>
      <c r="Z7343" s="25">
        <v>0</v>
      </c>
      <c r="AA7343" s="25">
        <v>0</v>
      </c>
      <c r="AB7343" s="25">
        <v>5000</v>
      </c>
      <c r="AC7343" s="25">
        <v>0</v>
      </c>
      <c r="AD7343" s="25">
        <v>0</v>
      </c>
      <c r="AE7343" s="25">
        <v>0</v>
      </c>
      <c r="AF7343" s="25">
        <v>5000</v>
      </c>
      <c r="AG7343" s="25">
        <v>0</v>
      </c>
      <c r="AH7343" s="25">
        <v>5000</v>
      </c>
      <c r="AI7343" s="16" t="s">
        <v>7203</v>
      </c>
    </row>
    <row r="7344" spans="1:35" x14ac:dyDescent="0.25">
      <c r="A7344" s="17">
        <v>130867.21</v>
      </c>
      <c r="B7344" s="18">
        <v>6</v>
      </c>
      <c r="C7344" s="16" t="s">
        <v>73</v>
      </c>
      <c r="D7344" s="21">
        <v>44175</v>
      </c>
      <c r="E7344" s="16" t="s">
        <v>176</v>
      </c>
      <c r="F7344" s="21">
        <v>44175</v>
      </c>
      <c r="G7344" s="16" t="s">
        <v>176</v>
      </c>
      <c r="H7344" s="26" t="s">
        <v>76</v>
      </c>
      <c r="M7344" s="26" t="s">
        <v>7204</v>
      </c>
      <c r="O7344" s="16" t="s">
        <v>78</v>
      </c>
      <c r="P7344" s="26" t="s">
        <v>78</v>
      </c>
      <c r="T7344" s="23" t="s">
        <v>32</v>
      </c>
      <c r="W7344" s="20" t="s">
        <v>43</v>
      </c>
      <c r="Z7344" s="25">
        <v>0</v>
      </c>
      <c r="AA7344" s="25">
        <v>0</v>
      </c>
      <c r="AB7344" s="25">
        <v>5000</v>
      </c>
      <c r="AC7344" s="25">
        <v>0</v>
      </c>
      <c r="AD7344" s="25">
        <v>0</v>
      </c>
      <c r="AE7344" s="25">
        <v>0</v>
      </c>
      <c r="AF7344" s="25">
        <v>5000</v>
      </c>
      <c r="AG7344" s="25">
        <v>0</v>
      </c>
      <c r="AH7344" s="25">
        <v>5000</v>
      </c>
      <c r="AI7344" s="16" t="s">
        <v>7205</v>
      </c>
    </row>
    <row r="7345" spans="1:35" x14ac:dyDescent="0.25">
      <c r="A7345" s="17">
        <v>130867.22</v>
      </c>
      <c r="B7345" s="18">
        <v>6</v>
      </c>
      <c r="C7345" s="16" t="s">
        <v>73</v>
      </c>
      <c r="D7345" s="21">
        <v>44176</v>
      </c>
      <c r="E7345" s="16" t="s">
        <v>176</v>
      </c>
      <c r="F7345" s="21">
        <v>44176</v>
      </c>
      <c r="G7345" s="16" t="s">
        <v>176</v>
      </c>
      <c r="H7345" s="26" t="s">
        <v>76</v>
      </c>
      <c r="M7345" s="26" t="s">
        <v>7206</v>
      </c>
      <c r="O7345" s="16" t="s">
        <v>78</v>
      </c>
      <c r="P7345" s="26" t="s">
        <v>78</v>
      </c>
      <c r="T7345" s="23" t="s">
        <v>32</v>
      </c>
      <c r="W7345" s="20" t="s">
        <v>43</v>
      </c>
      <c r="Z7345" s="25">
        <v>0</v>
      </c>
      <c r="AA7345" s="25">
        <v>0</v>
      </c>
      <c r="AB7345" s="25">
        <v>5000</v>
      </c>
      <c r="AC7345" s="25">
        <v>0</v>
      </c>
      <c r="AD7345" s="25">
        <v>0</v>
      </c>
      <c r="AE7345" s="25">
        <v>0</v>
      </c>
      <c r="AF7345" s="25">
        <v>5000</v>
      </c>
      <c r="AG7345" s="25">
        <v>0</v>
      </c>
      <c r="AH7345" s="25">
        <v>5000</v>
      </c>
      <c r="AI7345" s="16" t="s">
        <v>7207</v>
      </c>
    </row>
    <row r="7346" spans="1:35" x14ac:dyDescent="0.25">
      <c r="A7346" s="17">
        <v>130867.23</v>
      </c>
      <c r="B7346" s="18">
        <v>6</v>
      </c>
      <c r="C7346" s="16" t="s">
        <v>73</v>
      </c>
      <c r="D7346" s="21">
        <v>44183</v>
      </c>
      <c r="E7346" s="16" t="s">
        <v>486</v>
      </c>
      <c r="F7346" s="21">
        <v>44183</v>
      </c>
      <c r="G7346" s="16" t="s">
        <v>486</v>
      </c>
      <c r="H7346" s="26" t="s">
        <v>76</v>
      </c>
      <c r="M7346" s="26" t="s">
        <v>7208</v>
      </c>
      <c r="O7346" s="16" t="s">
        <v>78</v>
      </c>
      <c r="P7346" s="26" t="s">
        <v>78</v>
      </c>
      <c r="T7346" s="23" t="s">
        <v>32</v>
      </c>
      <c r="W7346" s="20" t="s">
        <v>43</v>
      </c>
      <c r="Z7346" s="25">
        <v>0</v>
      </c>
      <c r="AA7346" s="25">
        <v>0</v>
      </c>
      <c r="AB7346" s="25">
        <v>5000</v>
      </c>
      <c r="AC7346" s="25">
        <v>0</v>
      </c>
      <c r="AD7346" s="25">
        <v>0</v>
      </c>
      <c r="AE7346" s="25">
        <v>0</v>
      </c>
      <c r="AF7346" s="25">
        <v>5000</v>
      </c>
      <c r="AG7346" s="25">
        <v>0</v>
      </c>
      <c r="AH7346" s="25">
        <v>5000</v>
      </c>
      <c r="AI7346" s="16" t="s">
        <v>7209</v>
      </c>
    </row>
    <row r="7347" spans="1:35" x14ac:dyDescent="0.25">
      <c r="A7347" s="17">
        <v>130867.24</v>
      </c>
      <c r="B7347" s="18">
        <v>6</v>
      </c>
      <c r="C7347" s="16" t="s">
        <v>73</v>
      </c>
      <c r="D7347" s="21">
        <v>44183</v>
      </c>
      <c r="E7347" s="16" t="s">
        <v>486</v>
      </c>
      <c r="F7347" s="21">
        <v>44183</v>
      </c>
      <c r="G7347" s="16" t="s">
        <v>486</v>
      </c>
      <c r="H7347" s="26" t="s">
        <v>76</v>
      </c>
      <c r="M7347" s="26" t="s">
        <v>7210</v>
      </c>
      <c r="O7347" s="16" t="s">
        <v>78</v>
      </c>
      <c r="P7347" s="26" t="s">
        <v>78</v>
      </c>
      <c r="T7347" s="23" t="s">
        <v>32</v>
      </c>
      <c r="W7347" s="20" t="s">
        <v>43</v>
      </c>
      <c r="Z7347" s="25">
        <v>0</v>
      </c>
      <c r="AA7347" s="25">
        <v>0</v>
      </c>
      <c r="AB7347" s="25">
        <v>5000</v>
      </c>
      <c r="AC7347" s="25">
        <v>0</v>
      </c>
      <c r="AD7347" s="25">
        <v>0</v>
      </c>
      <c r="AE7347" s="25">
        <v>0</v>
      </c>
      <c r="AF7347" s="25">
        <v>5000</v>
      </c>
      <c r="AG7347" s="25">
        <v>0</v>
      </c>
      <c r="AH7347" s="25">
        <v>5000</v>
      </c>
      <c r="AI7347" s="16" t="s">
        <v>7211</v>
      </c>
    </row>
    <row r="7348" spans="1:35" ht="30" x14ac:dyDescent="0.25">
      <c r="A7348" s="17">
        <v>130867.25</v>
      </c>
      <c r="B7348" s="18">
        <v>6</v>
      </c>
      <c r="C7348" s="16" t="s">
        <v>73</v>
      </c>
      <c r="D7348" s="21">
        <v>44183</v>
      </c>
      <c r="E7348" s="16" t="s">
        <v>486</v>
      </c>
      <c r="F7348" s="21">
        <v>44183</v>
      </c>
      <c r="G7348" s="16" t="s">
        <v>486</v>
      </c>
      <c r="H7348" s="26" t="s">
        <v>76</v>
      </c>
      <c r="M7348" s="26" t="s">
        <v>7212</v>
      </c>
      <c r="O7348" s="16" t="s">
        <v>78</v>
      </c>
      <c r="P7348" s="26" t="s">
        <v>78</v>
      </c>
      <c r="T7348" s="23" t="s">
        <v>32</v>
      </c>
      <c r="W7348" s="20" t="s">
        <v>43</v>
      </c>
      <c r="Z7348" s="25">
        <v>0</v>
      </c>
      <c r="AA7348" s="25">
        <v>0</v>
      </c>
      <c r="AB7348" s="25">
        <v>5000</v>
      </c>
      <c r="AC7348" s="25">
        <v>0</v>
      </c>
      <c r="AD7348" s="25">
        <v>0</v>
      </c>
      <c r="AE7348" s="25">
        <v>0</v>
      </c>
      <c r="AF7348" s="25">
        <v>5000</v>
      </c>
      <c r="AG7348" s="25">
        <v>0</v>
      </c>
      <c r="AH7348" s="25">
        <v>5000</v>
      </c>
      <c r="AI7348" s="16" t="s">
        <v>7213</v>
      </c>
    </row>
    <row r="7349" spans="1:35" ht="30" x14ac:dyDescent="0.25">
      <c r="A7349" s="17">
        <v>130867.26</v>
      </c>
      <c r="B7349" s="18">
        <v>6</v>
      </c>
      <c r="C7349" s="16" t="s">
        <v>73</v>
      </c>
      <c r="D7349" s="21">
        <v>44183</v>
      </c>
      <c r="E7349" s="16" t="s">
        <v>486</v>
      </c>
      <c r="F7349" s="21">
        <v>44183</v>
      </c>
      <c r="G7349" s="16" t="s">
        <v>486</v>
      </c>
      <c r="H7349" s="26" t="s">
        <v>76</v>
      </c>
      <c r="M7349" s="26" t="s">
        <v>7214</v>
      </c>
      <c r="O7349" s="16" t="s">
        <v>78</v>
      </c>
      <c r="P7349" s="26" t="s">
        <v>78</v>
      </c>
      <c r="T7349" s="23" t="s">
        <v>32</v>
      </c>
      <c r="W7349" s="20" t="s">
        <v>43</v>
      </c>
      <c r="Z7349" s="25">
        <v>0</v>
      </c>
      <c r="AA7349" s="25">
        <v>0</v>
      </c>
      <c r="AB7349" s="25">
        <v>5000</v>
      </c>
      <c r="AC7349" s="25">
        <v>0</v>
      </c>
      <c r="AD7349" s="25">
        <v>0</v>
      </c>
      <c r="AE7349" s="25">
        <v>0</v>
      </c>
      <c r="AF7349" s="25">
        <v>5000</v>
      </c>
      <c r="AG7349" s="25">
        <v>0</v>
      </c>
      <c r="AH7349" s="25">
        <v>5000</v>
      </c>
      <c r="AI7349" s="16" t="s">
        <v>7215</v>
      </c>
    </row>
    <row r="7350" spans="1:35" x14ac:dyDescent="0.25">
      <c r="A7350" s="17">
        <v>130867.27</v>
      </c>
      <c r="B7350" s="18">
        <v>6</v>
      </c>
      <c r="C7350" s="16" t="s">
        <v>73</v>
      </c>
      <c r="D7350" s="21">
        <v>44183</v>
      </c>
      <c r="E7350" s="16" t="s">
        <v>486</v>
      </c>
      <c r="F7350" s="21">
        <v>44183</v>
      </c>
      <c r="G7350" s="16" t="s">
        <v>486</v>
      </c>
      <c r="H7350" s="26" t="s">
        <v>76</v>
      </c>
      <c r="M7350" s="26" t="s">
        <v>7216</v>
      </c>
      <c r="O7350" s="16" t="s">
        <v>78</v>
      </c>
      <c r="P7350" s="26" t="s">
        <v>78</v>
      </c>
      <c r="T7350" s="23" t="s">
        <v>32</v>
      </c>
      <c r="W7350" s="20" t="s">
        <v>43</v>
      </c>
      <c r="Z7350" s="25">
        <v>0</v>
      </c>
      <c r="AA7350" s="25">
        <v>0</v>
      </c>
      <c r="AB7350" s="25">
        <v>5000</v>
      </c>
      <c r="AC7350" s="25">
        <v>0</v>
      </c>
      <c r="AD7350" s="25">
        <v>0</v>
      </c>
      <c r="AE7350" s="25">
        <v>0</v>
      </c>
      <c r="AF7350" s="25">
        <v>5000</v>
      </c>
      <c r="AG7350" s="25">
        <v>0</v>
      </c>
      <c r="AH7350" s="25">
        <v>5000</v>
      </c>
      <c r="AI7350" s="16" t="s">
        <v>7217</v>
      </c>
    </row>
    <row r="7351" spans="1:35" x14ac:dyDescent="0.25">
      <c r="A7351" s="17">
        <v>130867.28</v>
      </c>
      <c r="B7351" s="18">
        <v>6</v>
      </c>
      <c r="C7351" s="16" t="s">
        <v>73</v>
      </c>
      <c r="D7351" s="21">
        <v>44194</v>
      </c>
      <c r="E7351" s="16" t="s">
        <v>486</v>
      </c>
      <c r="F7351" s="21">
        <v>44194</v>
      </c>
      <c r="G7351" s="16" t="s">
        <v>486</v>
      </c>
      <c r="H7351" s="26" t="s">
        <v>76</v>
      </c>
      <c r="M7351" s="26" t="s">
        <v>7218</v>
      </c>
      <c r="O7351" s="16" t="s">
        <v>78</v>
      </c>
      <c r="P7351" s="26" t="s">
        <v>78</v>
      </c>
      <c r="T7351" s="23" t="s">
        <v>32</v>
      </c>
      <c r="W7351" s="20" t="s">
        <v>43</v>
      </c>
      <c r="Z7351" s="25">
        <v>0</v>
      </c>
      <c r="AA7351" s="25">
        <v>0</v>
      </c>
      <c r="AB7351" s="25">
        <v>5000</v>
      </c>
      <c r="AC7351" s="25">
        <v>0</v>
      </c>
      <c r="AD7351" s="25">
        <v>0</v>
      </c>
      <c r="AE7351" s="25">
        <v>0</v>
      </c>
      <c r="AF7351" s="25">
        <v>5000</v>
      </c>
      <c r="AG7351" s="25">
        <v>0</v>
      </c>
      <c r="AH7351" s="25">
        <v>5000</v>
      </c>
      <c r="AI7351" s="16" t="s">
        <v>7219</v>
      </c>
    </row>
    <row r="7352" spans="1:35" x14ac:dyDescent="0.25">
      <c r="A7352" s="17">
        <v>130867.29</v>
      </c>
      <c r="B7352" s="18">
        <v>6</v>
      </c>
      <c r="C7352" s="16" t="s">
        <v>73</v>
      </c>
      <c r="D7352" s="21">
        <v>44201</v>
      </c>
      <c r="E7352" s="16" t="s">
        <v>176</v>
      </c>
      <c r="F7352" s="21">
        <v>44201</v>
      </c>
      <c r="G7352" s="16" t="s">
        <v>176</v>
      </c>
      <c r="H7352" s="26" t="s">
        <v>76</v>
      </c>
      <c r="M7352" s="26" t="s">
        <v>7220</v>
      </c>
      <c r="O7352" s="16" t="s">
        <v>78</v>
      </c>
      <c r="P7352" s="26" t="s">
        <v>78</v>
      </c>
      <c r="T7352" s="23" t="s">
        <v>32</v>
      </c>
      <c r="W7352" s="20" t="s">
        <v>43</v>
      </c>
      <c r="Z7352" s="25">
        <v>0</v>
      </c>
      <c r="AA7352" s="25">
        <v>0</v>
      </c>
      <c r="AB7352" s="25">
        <v>5000</v>
      </c>
      <c r="AC7352" s="25">
        <v>0</v>
      </c>
      <c r="AD7352" s="25">
        <v>0</v>
      </c>
      <c r="AE7352" s="25">
        <v>0</v>
      </c>
      <c r="AF7352" s="25">
        <v>5000</v>
      </c>
      <c r="AG7352" s="25">
        <v>0</v>
      </c>
      <c r="AH7352" s="25">
        <v>5000</v>
      </c>
      <c r="AI7352" s="16" t="s">
        <v>7221</v>
      </c>
    </row>
    <row r="7353" spans="1:35" x14ac:dyDescent="0.25">
      <c r="A7353" s="17">
        <v>130867.3</v>
      </c>
      <c r="B7353" s="18">
        <v>6</v>
      </c>
      <c r="C7353" s="16" t="s">
        <v>47</v>
      </c>
      <c r="D7353" s="21">
        <v>44204</v>
      </c>
      <c r="E7353" s="16" t="s">
        <v>176</v>
      </c>
      <c r="F7353" s="21">
        <v>44327</v>
      </c>
      <c r="G7353" s="16" t="s">
        <v>176</v>
      </c>
      <c r="H7353" s="26" t="s">
        <v>76</v>
      </c>
      <c r="M7353" s="26" t="s">
        <v>7222</v>
      </c>
      <c r="O7353" s="16" t="s">
        <v>78</v>
      </c>
      <c r="P7353" s="26" t="s">
        <v>78</v>
      </c>
      <c r="T7353" s="23" t="s">
        <v>32</v>
      </c>
      <c r="W7353" s="20" t="s">
        <v>43</v>
      </c>
      <c r="Z7353" s="25">
        <v>0</v>
      </c>
      <c r="AA7353" s="25">
        <v>0</v>
      </c>
      <c r="AB7353" s="25">
        <v>1419.13</v>
      </c>
      <c r="AC7353" s="25">
        <v>0</v>
      </c>
      <c r="AD7353" s="25">
        <v>0</v>
      </c>
      <c r="AE7353" s="25">
        <v>0</v>
      </c>
      <c r="AF7353" s="25">
        <v>1419.13</v>
      </c>
      <c r="AG7353" s="25">
        <v>0</v>
      </c>
      <c r="AH7353" s="25">
        <v>1419.13</v>
      </c>
      <c r="AI7353" s="16" t="s">
        <v>7223</v>
      </c>
    </row>
    <row r="7354" spans="1:35" x14ac:dyDescent="0.25">
      <c r="A7354" s="17">
        <v>130867.31</v>
      </c>
      <c r="B7354" s="18">
        <v>6</v>
      </c>
      <c r="C7354" s="16" t="s">
        <v>73</v>
      </c>
      <c r="D7354" s="21">
        <v>44207</v>
      </c>
      <c r="E7354" s="16" t="s">
        <v>176</v>
      </c>
      <c r="F7354" s="21">
        <v>44207</v>
      </c>
      <c r="G7354" s="16" t="s">
        <v>176</v>
      </c>
      <c r="H7354" s="26" t="s">
        <v>76</v>
      </c>
      <c r="M7354" s="26" t="s">
        <v>7224</v>
      </c>
      <c r="O7354" s="16" t="s">
        <v>78</v>
      </c>
      <c r="P7354" s="26" t="s">
        <v>78</v>
      </c>
      <c r="T7354" s="23" t="s">
        <v>32</v>
      </c>
      <c r="W7354" s="20" t="s">
        <v>43</v>
      </c>
      <c r="Z7354" s="25">
        <v>0</v>
      </c>
      <c r="AA7354" s="25">
        <v>0</v>
      </c>
      <c r="AB7354" s="25">
        <v>5000</v>
      </c>
      <c r="AC7354" s="25">
        <v>0</v>
      </c>
      <c r="AD7354" s="25">
        <v>0</v>
      </c>
      <c r="AE7354" s="25">
        <v>0</v>
      </c>
      <c r="AF7354" s="25">
        <v>5000</v>
      </c>
      <c r="AG7354" s="25">
        <v>0</v>
      </c>
      <c r="AH7354" s="25">
        <v>5000</v>
      </c>
      <c r="AI7354" s="16" t="s">
        <v>7225</v>
      </c>
    </row>
    <row r="7355" spans="1:35" x14ac:dyDescent="0.25">
      <c r="A7355" s="17">
        <v>130867.32</v>
      </c>
      <c r="B7355" s="18">
        <v>6</v>
      </c>
      <c r="C7355" s="16" t="s">
        <v>47</v>
      </c>
      <c r="D7355" s="21">
        <v>44208</v>
      </c>
      <c r="E7355" s="16" t="s">
        <v>176</v>
      </c>
      <c r="F7355" s="21">
        <v>44327</v>
      </c>
      <c r="G7355" s="16" t="s">
        <v>176</v>
      </c>
      <c r="H7355" s="26" t="s">
        <v>76</v>
      </c>
      <c r="M7355" s="26" t="s">
        <v>7226</v>
      </c>
      <c r="O7355" s="16" t="s">
        <v>78</v>
      </c>
      <c r="P7355" s="26" t="s">
        <v>78</v>
      </c>
      <c r="T7355" s="23" t="s">
        <v>32</v>
      </c>
      <c r="W7355" s="20" t="s">
        <v>43</v>
      </c>
      <c r="Z7355" s="25">
        <v>0</v>
      </c>
      <c r="AA7355" s="25">
        <v>0</v>
      </c>
      <c r="AB7355" s="25">
        <v>2484.59</v>
      </c>
      <c r="AC7355" s="25">
        <v>0</v>
      </c>
      <c r="AD7355" s="25">
        <v>0</v>
      </c>
      <c r="AE7355" s="25">
        <v>0</v>
      </c>
      <c r="AF7355" s="25">
        <v>2484.59</v>
      </c>
      <c r="AG7355" s="25">
        <v>0</v>
      </c>
      <c r="AH7355" s="25">
        <v>2484.59</v>
      </c>
      <c r="AI7355" s="16" t="s">
        <v>7227</v>
      </c>
    </row>
    <row r="7356" spans="1:35" x14ac:dyDescent="0.25">
      <c r="A7356" s="17">
        <v>130867.33</v>
      </c>
      <c r="B7356" s="18">
        <v>6</v>
      </c>
      <c r="C7356" s="16" t="s">
        <v>47</v>
      </c>
      <c r="D7356" s="21">
        <v>44210</v>
      </c>
      <c r="E7356" s="16" t="s">
        <v>176</v>
      </c>
      <c r="F7356" s="21">
        <v>44327</v>
      </c>
      <c r="G7356" s="16" t="s">
        <v>176</v>
      </c>
      <c r="H7356" s="26" t="s">
        <v>76</v>
      </c>
      <c r="M7356" s="26" t="s">
        <v>7228</v>
      </c>
      <c r="O7356" s="16" t="s">
        <v>78</v>
      </c>
      <c r="P7356" s="26" t="s">
        <v>78</v>
      </c>
      <c r="T7356" s="23" t="s">
        <v>32</v>
      </c>
      <c r="W7356" s="20" t="s">
        <v>43</v>
      </c>
      <c r="Z7356" s="25">
        <v>0</v>
      </c>
      <c r="AA7356" s="25">
        <v>0</v>
      </c>
      <c r="AB7356" s="25">
        <v>2340.91</v>
      </c>
      <c r="AC7356" s="25">
        <v>0</v>
      </c>
      <c r="AD7356" s="25">
        <v>0</v>
      </c>
      <c r="AE7356" s="25">
        <v>0</v>
      </c>
      <c r="AF7356" s="25">
        <v>2340.91</v>
      </c>
      <c r="AG7356" s="25">
        <v>0</v>
      </c>
      <c r="AH7356" s="25">
        <v>2340.91</v>
      </c>
      <c r="AI7356" s="16" t="s">
        <v>7229</v>
      </c>
    </row>
    <row r="7357" spans="1:35" x14ac:dyDescent="0.25">
      <c r="A7357" s="17">
        <v>130867.34</v>
      </c>
      <c r="B7357" s="18">
        <v>6</v>
      </c>
      <c r="C7357" s="16" t="s">
        <v>47</v>
      </c>
      <c r="D7357" s="21">
        <v>44211</v>
      </c>
      <c r="E7357" s="16" t="s">
        <v>176</v>
      </c>
      <c r="F7357" s="21">
        <v>44327</v>
      </c>
      <c r="G7357" s="16" t="s">
        <v>176</v>
      </c>
      <c r="H7357" s="26" t="s">
        <v>76</v>
      </c>
      <c r="M7357" s="26" t="s">
        <v>7230</v>
      </c>
      <c r="O7357" s="16" t="s">
        <v>78</v>
      </c>
      <c r="P7357" s="26" t="s">
        <v>78</v>
      </c>
      <c r="T7357" s="23" t="s">
        <v>32</v>
      </c>
      <c r="W7357" s="20" t="s">
        <v>43</v>
      </c>
      <c r="Z7357" s="25">
        <v>0</v>
      </c>
      <c r="AA7357" s="25">
        <v>0</v>
      </c>
      <c r="AB7357" s="25">
        <v>2018.24</v>
      </c>
      <c r="AC7357" s="25">
        <v>0</v>
      </c>
      <c r="AD7357" s="25">
        <v>0</v>
      </c>
      <c r="AE7357" s="25">
        <v>0</v>
      </c>
      <c r="AF7357" s="25">
        <v>2018.24</v>
      </c>
      <c r="AG7357" s="25">
        <v>0</v>
      </c>
      <c r="AH7357" s="25">
        <v>2018.24</v>
      </c>
      <c r="AI7357" s="16" t="s">
        <v>7231</v>
      </c>
    </row>
    <row r="7358" spans="1:35" ht="30" x14ac:dyDescent="0.25">
      <c r="A7358" s="17">
        <v>130867.35</v>
      </c>
      <c r="B7358" s="18">
        <v>6</v>
      </c>
      <c r="C7358" s="16" t="s">
        <v>47</v>
      </c>
      <c r="D7358" s="21">
        <v>44215</v>
      </c>
      <c r="E7358" s="16" t="s">
        <v>176</v>
      </c>
      <c r="F7358" s="21">
        <v>44327</v>
      </c>
      <c r="G7358" s="16" t="s">
        <v>176</v>
      </c>
      <c r="H7358" s="26" t="s">
        <v>76</v>
      </c>
      <c r="M7358" s="26" t="s">
        <v>7232</v>
      </c>
      <c r="O7358" s="16" t="s">
        <v>78</v>
      </c>
      <c r="P7358" s="26" t="s">
        <v>78</v>
      </c>
      <c r="T7358" s="23" t="s">
        <v>32</v>
      </c>
      <c r="W7358" s="20" t="s">
        <v>43</v>
      </c>
      <c r="Z7358" s="25">
        <v>0</v>
      </c>
      <c r="AA7358" s="25">
        <v>0</v>
      </c>
      <c r="AB7358" s="25">
        <v>4648.92</v>
      </c>
      <c r="AC7358" s="25">
        <v>0</v>
      </c>
      <c r="AD7358" s="25">
        <v>0</v>
      </c>
      <c r="AE7358" s="25">
        <v>0</v>
      </c>
      <c r="AF7358" s="25">
        <v>4648.92</v>
      </c>
      <c r="AG7358" s="25">
        <v>0</v>
      </c>
      <c r="AH7358" s="25">
        <v>4648.92</v>
      </c>
      <c r="AI7358" s="16" t="s">
        <v>7233</v>
      </c>
    </row>
    <row r="7359" spans="1:35" x14ac:dyDescent="0.25">
      <c r="A7359" s="17">
        <v>130867.36</v>
      </c>
      <c r="B7359" s="18">
        <v>6</v>
      </c>
      <c r="C7359" s="16" t="s">
        <v>47</v>
      </c>
      <c r="D7359" s="21">
        <v>44216</v>
      </c>
      <c r="E7359" s="16" t="s">
        <v>176</v>
      </c>
      <c r="F7359" s="21">
        <v>44327</v>
      </c>
      <c r="G7359" s="16" t="s">
        <v>176</v>
      </c>
      <c r="H7359" s="26" t="s">
        <v>76</v>
      </c>
      <c r="M7359" s="26" t="s">
        <v>7234</v>
      </c>
      <c r="O7359" s="16" t="s">
        <v>78</v>
      </c>
      <c r="P7359" s="26" t="s">
        <v>78</v>
      </c>
      <c r="T7359" s="23" t="s">
        <v>32</v>
      </c>
      <c r="W7359" s="20" t="s">
        <v>43</v>
      </c>
      <c r="Z7359" s="25">
        <v>0</v>
      </c>
      <c r="AA7359" s="25">
        <v>0</v>
      </c>
      <c r="AB7359" s="25">
        <v>2445.63</v>
      </c>
      <c r="AC7359" s="25">
        <v>0</v>
      </c>
      <c r="AD7359" s="25">
        <v>0</v>
      </c>
      <c r="AE7359" s="25">
        <v>0</v>
      </c>
      <c r="AF7359" s="25">
        <v>2445.63</v>
      </c>
      <c r="AG7359" s="25">
        <v>0</v>
      </c>
      <c r="AH7359" s="25">
        <v>2445.63</v>
      </c>
      <c r="AI7359" s="16" t="s">
        <v>7235</v>
      </c>
    </row>
    <row r="7360" spans="1:35" x14ac:dyDescent="0.25">
      <c r="A7360" s="17">
        <v>130867.37</v>
      </c>
      <c r="B7360" s="18">
        <v>6</v>
      </c>
      <c r="C7360" s="16" t="s">
        <v>73</v>
      </c>
      <c r="D7360" s="21">
        <v>44225</v>
      </c>
      <c r="E7360" s="16" t="s">
        <v>176</v>
      </c>
      <c r="F7360" s="21">
        <v>44225</v>
      </c>
      <c r="G7360" s="16" t="s">
        <v>176</v>
      </c>
      <c r="H7360" s="26" t="s">
        <v>76</v>
      </c>
      <c r="M7360" s="26" t="s">
        <v>7236</v>
      </c>
      <c r="O7360" s="16" t="s">
        <v>78</v>
      </c>
      <c r="P7360" s="26" t="s">
        <v>78</v>
      </c>
      <c r="T7360" s="23" t="s">
        <v>32</v>
      </c>
      <c r="W7360" s="20" t="s">
        <v>43</v>
      </c>
      <c r="Z7360" s="25">
        <v>0</v>
      </c>
      <c r="AA7360" s="25">
        <v>0</v>
      </c>
      <c r="AB7360" s="25">
        <v>5000</v>
      </c>
      <c r="AC7360" s="25">
        <v>0</v>
      </c>
      <c r="AD7360" s="25">
        <v>0</v>
      </c>
      <c r="AE7360" s="25">
        <v>0</v>
      </c>
      <c r="AF7360" s="25">
        <v>5000</v>
      </c>
      <c r="AG7360" s="25">
        <v>0</v>
      </c>
      <c r="AH7360" s="25">
        <v>5000</v>
      </c>
      <c r="AI7360" s="16" t="s">
        <v>7237</v>
      </c>
    </row>
    <row r="7361" spans="1:35" x14ac:dyDescent="0.25">
      <c r="A7361" s="17">
        <v>130867.38</v>
      </c>
      <c r="B7361" s="18">
        <v>6</v>
      </c>
      <c r="C7361" s="16" t="s">
        <v>73</v>
      </c>
      <c r="D7361" s="21">
        <v>44225</v>
      </c>
      <c r="E7361" s="16" t="s">
        <v>176</v>
      </c>
      <c r="F7361" s="21">
        <v>44225</v>
      </c>
      <c r="G7361" s="16" t="s">
        <v>176</v>
      </c>
      <c r="H7361" s="26" t="s">
        <v>76</v>
      </c>
      <c r="M7361" s="26" t="s">
        <v>7238</v>
      </c>
      <c r="O7361" s="16" t="s">
        <v>78</v>
      </c>
      <c r="P7361" s="26" t="s">
        <v>78</v>
      </c>
      <c r="T7361" s="23" t="s">
        <v>32</v>
      </c>
      <c r="W7361" s="20" t="s">
        <v>43</v>
      </c>
      <c r="Z7361" s="25">
        <v>0</v>
      </c>
      <c r="AA7361" s="25">
        <v>0</v>
      </c>
      <c r="AB7361" s="25">
        <v>5000</v>
      </c>
      <c r="AC7361" s="25">
        <v>0</v>
      </c>
      <c r="AD7361" s="25">
        <v>0</v>
      </c>
      <c r="AE7361" s="25">
        <v>0</v>
      </c>
      <c r="AF7361" s="25">
        <v>5000</v>
      </c>
      <c r="AG7361" s="25">
        <v>0</v>
      </c>
      <c r="AH7361" s="25">
        <v>5000</v>
      </c>
      <c r="AI7361" s="16" t="s">
        <v>7239</v>
      </c>
    </row>
    <row r="7362" spans="1:35" x14ac:dyDescent="0.25">
      <c r="A7362" s="17">
        <v>130867.39</v>
      </c>
      <c r="B7362" s="18">
        <v>6</v>
      </c>
      <c r="C7362" s="16" t="s">
        <v>73</v>
      </c>
      <c r="D7362" s="21">
        <v>44229</v>
      </c>
      <c r="E7362" s="16" t="s">
        <v>176</v>
      </c>
      <c r="F7362" s="21">
        <v>44229</v>
      </c>
      <c r="G7362" s="16" t="s">
        <v>176</v>
      </c>
      <c r="H7362" s="26" t="s">
        <v>76</v>
      </c>
      <c r="M7362" s="26" t="s">
        <v>7240</v>
      </c>
      <c r="O7362" s="16" t="s">
        <v>78</v>
      </c>
      <c r="P7362" s="26" t="s">
        <v>78</v>
      </c>
      <c r="T7362" s="23" t="s">
        <v>32</v>
      </c>
      <c r="W7362" s="20" t="s">
        <v>43</v>
      </c>
      <c r="Z7362" s="25">
        <v>0</v>
      </c>
      <c r="AA7362" s="25">
        <v>0</v>
      </c>
      <c r="AB7362" s="25">
        <v>5000</v>
      </c>
      <c r="AC7362" s="25">
        <v>0</v>
      </c>
      <c r="AD7362" s="25">
        <v>0</v>
      </c>
      <c r="AE7362" s="25">
        <v>0</v>
      </c>
      <c r="AF7362" s="25">
        <v>5000</v>
      </c>
      <c r="AG7362" s="25">
        <v>0</v>
      </c>
      <c r="AH7362" s="25">
        <v>5000</v>
      </c>
      <c r="AI7362" s="16" t="s">
        <v>7241</v>
      </c>
    </row>
    <row r="7363" spans="1:35" x14ac:dyDescent="0.25">
      <c r="A7363" s="17">
        <v>130867.4</v>
      </c>
      <c r="B7363" s="18">
        <v>6</v>
      </c>
      <c r="C7363" s="16" t="s">
        <v>73</v>
      </c>
      <c r="D7363" s="21">
        <v>44236</v>
      </c>
      <c r="E7363" s="16" t="s">
        <v>176</v>
      </c>
      <c r="F7363" s="21">
        <v>44236</v>
      </c>
      <c r="G7363" s="16" t="s">
        <v>176</v>
      </c>
      <c r="H7363" s="26" t="s">
        <v>76</v>
      </c>
      <c r="M7363" s="26" t="s">
        <v>7242</v>
      </c>
      <c r="O7363" s="16" t="s">
        <v>78</v>
      </c>
      <c r="P7363" s="26" t="s">
        <v>78</v>
      </c>
      <c r="T7363" s="23" t="s">
        <v>32</v>
      </c>
      <c r="W7363" s="20" t="s">
        <v>43</v>
      </c>
      <c r="Z7363" s="25">
        <v>0</v>
      </c>
      <c r="AA7363" s="25">
        <v>0</v>
      </c>
      <c r="AB7363" s="25">
        <v>5000</v>
      </c>
      <c r="AC7363" s="25">
        <v>0</v>
      </c>
      <c r="AD7363" s="25">
        <v>0</v>
      </c>
      <c r="AE7363" s="25">
        <v>0</v>
      </c>
      <c r="AF7363" s="25">
        <v>5000</v>
      </c>
      <c r="AG7363" s="25">
        <v>0</v>
      </c>
      <c r="AH7363" s="25">
        <v>5000</v>
      </c>
      <c r="AI7363" s="16" t="s">
        <v>7243</v>
      </c>
    </row>
    <row r="7364" spans="1:35" x14ac:dyDescent="0.25">
      <c r="A7364" s="17">
        <v>130867.41</v>
      </c>
      <c r="B7364" s="18">
        <v>6</v>
      </c>
      <c r="C7364" s="16" t="s">
        <v>73</v>
      </c>
      <c r="D7364" s="21">
        <v>44252</v>
      </c>
      <c r="E7364" s="16" t="s">
        <v>176</v>
      </c>
      <c r="F7364" s="21">
        <v>44252</v>
      </c>
      <c r="G7364" s="16" t="s">
        <v>176</v>
      </c>
      <c r="H7364" s="26" t="s">
        <v>76</v>
      </c>
      <c r="M7364" s="26" t="s">
        <v>7244</v>
      </c>
      <c r="O7364" s="16" t="s">
        <v>78</v>
      </c>
      <c r="P7364" s="26" t="s">
        <v>78</v>
      </c>
      <c r="T7364" s="23" t="s">
        <v>32</v>
      </c>
      <c r="W7364" s="20" t="s">
        <v>43</v>
      </c>
      <c r="Z7364" s="25">
        <v>0</v>
      </c>
      <c r="AA7364" s="25">
        <v>0</v>
      </c>
      <c r="AB7364" s="25">
        <v>5000</v>
      </c>
      <c r="AC7364" s="25">
        <v>0</v>
      </c>
      <c r="AD7364" s="25">
        <v>0</v>
      </c>
      <c r="AE7364" s="25">
        <v>0</v>
      </c>
      <c r="AF7364" s="25">
        <v>5000</v>
      </c>
      <c r="AG7364" s="25">
        <v>0</v>
      </c>
      <c r="AH7364" s="25">
        <v>5000</v>
      </c>
      <c r="AI7364" s="16" t="s">
        <v>7245</v>
      </c>
    </row>
    <row r="7365" spans="1:35" x14ac:dyDescent="0.25">
      <c r="A7365" s="17">
        <v>130867.42</v>
      </c>
      <c r="B7365" s="18">
        <v>6</v>
      </c>
      <c r="C7365" s="16" t="s">
        <v>73</v>
      </c>
      <c r="D7365" s="21">
        <v>44256</v>
      </c>
      <c r="E7365" s="16" t="s">
        <v>176</v>
      </c>
      <c r="F7365" s="21">
        <v>44256</v>
      </c>
      <c r="G7365" s="16" t="s">
        <v>176</v>
      </c>
      <c r="H7365" s="26" t="s">
        <v>76</v>
      </c>
      <c r="M7365" s="26" t="s">
        <v>7246</v>
      </c>
      <c r="O7365" s="16" t="s">
        <v>78</v>
      </c>
      <c r="P7365" s="26" t="s">
        <v>78</v>
      </c>
      <c r="T7365" s="23" t="s">
        <v>32</v>
      </c>
      <c r="W7365" s="20" t="s">
        <v>43</v>
      </c>
      <c r="Z7365" s="25">
        <v>0</v>
      </c>
      <c r="AA7365" s="25">
        <v>0</v>
      </c>
      <c r="AB7365" s="25">
        <v>5000</v>
      </c>
      <c r="AC7365" s="25">
        <v>0</v>
      </c>
      <c r="AD7365" s="25">
        <v>0</v>
      </c>
      <c r="AE7365" s="25">
        <v>0</v>
      </c>
      <c r="AF7365" s="25">
        <v>5000</v>
      </c>
      <c r="AG7365" s="25">
        <v>0</v>
      </c>
      <c r="AH7365" s="25">
        <v>5000</v>
      </c>
      <c r="AI7365" s="16" t="s">
        <v>7247</v>
      </c>
    </row>
    <row r="7366" spans="1:35" x14ac:dyDescent="0.25">
      <c r="A7366" s="17">
        <v>130867.43</v>
      </c>
      <c r="B7366" s="18">
        <v>6</v>
      </c>
      <c r="C7366" s="16" t="s">
        <v>73</v>
      </c>
      <c r="D7366" s="21">
        <v>44260</v>
      </c>
      <c r="E7366" s="16" t="s">
        <v>176</v>
      </c>
      <c r="F7366" s="21">
        <v>44260</v>
      </c>
      <c r="G7366" s="16" t="s">
        <v>176</v>
      </c>
      <c r="H7366" s="26" t="s">
        <v>76</v>
      </c>
      <c r="M7366" s="26" t="s">
        <v>7248</v>
      </c>
      <c r="O7366" s="16" t="s">
        <v>78</v>
      </c>
      <c r="P7366" s="26" t="s">
        <v>78</v>
      </c>
      <c r="T7366" s="23" t="s">
        <v>32</v>
      </c>
      <c r="W7366" s="20" t="s">
        <v>43</v>
      </c>
      <c r="Z7366" s="25">
        <v>0</v>
      </c>
      <c r="AA7366" s="25">
        <v>0</v>
      </c>
      <c r="AB7366" s="25">
        <v>5000</v>
      </c>
      <c r="AC7366" s="25">
        <v>0</v>
      </c>
      <c r="AD7366" s="25">
        <v>0</v>
      </c>
      <c r="AE7366" s="25">
        <v>0</v>
      </c>
      <c r="AF7366" s="25">
        <v>5000</v>
      </c>
      <c r="AG7366" s="25">
        <v>0</v>
      </c>
      <c r="AH7366" s="25">
        <v>5000</v>
      </c>
      <c r="AI7366" s="16" t="s">
        <v>7249</v>
      </c>
    </row>
    <row r="7367" spans="1:35" x14ac:dyDescent="0.25">
      <c r="A7367" s="17">
        <v>130867.44</v>
      </c>
      <c r="B7367" s="18">
        <v>6</v>
      </c>
      <c r="C7367" s="16" t="s">
        <v>73</v>
      </c>
      <c r="D7367" s="21">
        <v>44260</v>
      </c>
      <c r="E7367" s="16" t="s">
        <v>176</v>
      </c>
      <c r="F7367" s="21">
        <v>44260</v>
      </c>
      <c r="G7367" s="16" t="s">
        <v>176</v>
      </c>
      <c r="H7367" s="26" t="s">
        <v>76</v>
      </c>
      <c r="M7367" s="26" t="s">
        <v>7250</v>
      </c>
      <c r="O7367" s="16" t="s">
        <v>78</v>
      </c>
      <c r="P7367" s="26" t="s">
        <v>78</v>
      </c>
      <c r="T7367" s="23" t="s">
        <v>32</v>
      </c>
      <c r="W7367" s="20" t="s">
        <v>43</v>
      </c>
      <c r="Z7367" s="25">
        <v>0</v>
      </c>
      <c r="AA7367" s="25">
        <v>0</v>
      </c>
      <c r="AB7367" s="25">
        <v>5000</v>
      </c>
      <c r="AC7367" s="25">
        <v>0</v>
      </c>
      <c r="AD7367" s="25">
        <v>0</v>
      </c>
      <c r="AE7367" s="25">
        <v>0</v>
      </c>
      <c r="AF7367" s="25">
        <v>5000</v>
      </c>
      <c r="AG7367" s="25">
        <v>0</v>
      </c>
      <c r="AH7367" s="25">
        <v>5000</v>
      </c>
      <c r="AI7367" s="16" t="s">
        <v>7251</v>
      </c>
    </row>
    <row r="7368" spans="1:35" x14ac:dyDescent="0.25">
      <c r="A7368" s="17">
        <v>130867.45</v>
      </c>
      <c r="B7368" s="18">
        <v>6</v>
      </c>
      <c r="C7368" s="16" t="s">
        <v>73</v>
      </c>
      <c r="D7368" s="21">
        <v>44263</v>
      </c>
      <c r="E7368" s="16" t="s">
        <v>176</v>
      </c>
      <c r="F7368" s="21">
        <v>44263</v>
      </c>
      <c r="G7368" s="16" t="s">
        <v>176</v>
      </c>
      <c r="H7368" s="26" t="s">
        <v>76</v>
      </c>
      <c r="M7368" s="26" t="s">
        <v>7252</v>
      </c>
      <c r="O7368" s="16" t="s">
        <v>78</v>
      </c>
      <c r="P7368" s="26" t="s">
        <v>78</v>
      </c>
      <c r="T7368" s="23" t="s">
        <v>32</v>
      </c>
      <c r="W7368" s="20" t="s">
        <v>43</v>
      </c>
      <c r="Z7368" s="25">
        <v>0</v>
      </c>
      <c r="AA7368" s="25">
        <v>0</v>
      </c>
      <c r="AB7368" s="25">
        <v>5000</v>
      </c>
      <c r="AC7368" s="25">
        <v>0</v>
      </c>
      <c r="AD7368" s="25">
        <v>0</v>
      </c>
      <c r="AE7368" s="25">
        <v>0</v>
      </c>
      <c r="AF7368" s="25">
        <v>5000</v>
      </c>
      <c r="AG7368" s="25">
        <v>0</v>
      </c>
      <c r="AH7368" s="25">
        <v>5000</v>
      </c>
      <c r="AI7368" s="16" t="s">
        <v>7253</v>
      </c>
    </row>
    <row r="7369" spans="1:35" x14ac:dyDescent="0.25">
      <c r="A7369" s="17">
        <v>130867.46</v>
      </c>
      <c r="B7369" s="18">
        <v>6</v>
      </c>
      <c r="C7369" s="16" t="s">
        <v>73</v>
      </c>
      <c r="D7369" s="21">
        <v>44266</v>
      </c>
      <c r="E7369" s="16" t="s">
        <v>176</v>
      </c>
      <c r="F7369" s="21">
        <v>44266</v>
      </c>
      <c r="G7369" s="16" t="s">
        <v>176</v>
      </c>
      <c r="H7369" s="26" t="s">
        <v>76</v>
      </c>
      <c r="M7369" s="26" t="s">
        <v>7254</v>
      </c>
      <c r="O7369" s="16" t="s">
        <v>78</v>
      </c>
      <c r="P7369" s="26" t="s">
        <v>78</v>
      </c>
      <c r="T7369" s="23" t="s">
        <v>32</v>
      </c>
      <c r="W7369" s="20" t="s">
        <v>43</v>
      </c>
      <c r="Z7369" s="25">
        <v>0</v>
      </c>
      <c r="AA7369" s="25">
        <v>0</v>
      </c>
      <c r="AB7369" s="25">
        <v>5000</v>
      </c>
      <c r="AC7369" s="25">
        <v>0</v>
      </c>
      <c r="AD7369" s="25">
        <v>0</v>
      </c>
      <c r="AE7369" s="25">
        <v>0</v>
      </c>
      <c r="AF7369" s="25">
        <v>5000</v>
      </c>
      <c r="AG7369" s="25">
        <v>0</v>
      </c>
      <c r="AH7369" s="25">
        <v>5000</v>
      </c>
      <c r="AI7369" s="16" t="s">
        <v>7255</v>
      </c>
    </row>
    <row r="7370" spans="1:35" x14ac:dyDescent="0.25">
      <c r="A7370" s="17">
        <v>130867.47</v>
      </c>
      <c r="B7370" s="18">
        <v>6</v>
      </c>
      <c r="C7370" s="16" t="s">
        <v>73</v>
      </c>
      <c r="D7370" s="21">
        <v>44266</v>
      </c>
      <c r="E7370" s="16" t="s">
        <v>176</v>
      </c>
      <c r="F7370" s="21">
        <v>44266</v>
      </c>
      <c r="G7370" s="16" t="s">
        <v>176</v>
      </c>
      <c r="H7370" s="26" t="s">
        <v>76</v>
      </c>
      <c r="M7370" s="26" t="s">
        <v>7256</v>
      </c>
      <c r="O7370" s="16" t="s">
        <v>78</v>
      </c>
      <c r="P7370" s="26" t="s">
        <v>78</v>
      </c>
      <c r="T7370" s="23" t="s">
        <v>32</v>
      </c>
      <c r="W7370" s="20" t="s">
        <v>43</v>
      </c>
      <c r="Z7370" s="25">
        <v>0</v>
      </c>
      <c r="AA7370" s="25">
        <v>0</v>
      </c>
      <c r="AB7370" s="25">
        <v>5000</v>
      </c>
      <c r="AC7370" s="25">
        <v>0</v>
      </c>
      <c r="AD7370" s="25">
        <v>0</v>
      </c>
      <c r="AE7370" s="25">
        <v>0</v>
      </c>
      <c r="AF7370" s="25">
        <v>5000</v>
      </c>
      <c r="AG7370" s="25">
        <v>0</v>
      </c>
      <c r="AH7370" s="25">
        <v>5000</v>
      </c>
      <c r="AI7370" s="16" t="s">
        <v>7257</v>
      </c>
    </row>
    <row r="7371" spans="1:35" x14ac:dyDescent="0.25">
      <c r="A7371" s="17">
        <v>130867.48</v>
      </c>
      <c r="B7371" s="18">
        <v>6</v>
      </c>
      <c r="C7371" s="16" t="s">
        <v>73</v>
      </c>
      <c r="D7371" s="21">
        <v>44267</v>
      </c>
      <c r="E7371" s="16" t="s">
        <v>176</v>
      </c>
      <c r="F7371" s="21">
        <v>44267</v>
      </c>
      <c r="G7371" s="16" t="s">
        <v>176</v>
      </c>
      <c r="H7371" s="26" t="s">
        <v>76</v>
      </c>
      <c r="M7371" s="26" t="s">
        <v>7258</v>
      </c>
      <c r="O7371" s="16" t="s">
        <v>78</v>
      </c>
      <c r="P7371" s="26" t="s">
        <v>78</v>
      </c>
      <c r="T7371" s="23" t="s">
        <v>32</v>
      </c>
      <c r="W7371" s="20" t="s">
        <v>43</v>
      </c>
      <c r="Z7371" s="25">
        <v>0</v>
      </c>
      <c r="AA7371" s="25">
        <v>0</v>
      </c>
      <c r="AB7371" s="25">
        <v>5000</v>
      </c>
      <c r="AC7371" s="25">
        <v>0</v>
      </c>
      <c r="AD7371" s="25">
        <v>0</v>
      </c>
      <c r="AE7371" s="25">
        <v>0</v>
      </c>
      <c r="AF7371" s="25">
        <v>5000</v>
      </c>
      <c r="AG7371" s="25">
        <v>0</v>
      </c>
      <c r="AH7371" s="25">
        <v>5000</v>
      </c>
      <c r="AI7371" s="16" t="s">
        <v>7259</v>
      </c>
    </row>
    <row r="7372" spans="1:35" x14ac:dyDescent="0.25">
      <c r="A7372" s="17">
        <v>130867.49</v>
      </c>
      <c r="B7372" s="18">
        <v>6</v>
      </c>
      <c r="C7372" s="16" t="s">
        <v>73</v>
      </c>
      <c r="D7372" s="21">
        <v>44270</v>
      </c>
      <c r="E7372" s="16" t="s">
        <v>176</v>
      </c>
      <c r="F7372" s="21">
        <v>44270</v>
      </c>
      <c r="G7372" s="16" t="s">
        <v>176</v>
      </c>
      <c r="H7372" s="26" t="s">
        <v>76</v>
      </c>
      <c r="M7372" s="26" t="s">
        <v>7260</v>
      </c>
      <c r="O7372" s="16" t="s">
        <v>78</v>
      </c>
      <c r="P7372" s="26" t="s">
        <v>78</v>
      </c>
      <c r="T7372" s="23" t="s">
        <v>32</v>
      </c>
      <c r="W7372" s="20" t="s">
        <v>43</v>
      </c>
      <c r="Z7372" s="25">
        <v>0</v>
      </c>
      <c r="AA7372" s="25">
        <v>0</v>
      </c>
      <c r="AB7372" s="25">
        <v>5000</v>
      </c>
      <c r="AC7372" s="25">
        <v>0</v>
      </c>
      <c r="AD7372" s="25">
        <v>0</v>
      </c>
      <c r="AE7372" s="25">
        <v>0</v>
      </c>
      <c r="AF7372" s="25">
        <v>5000</v>
      </c>
      <c r="AG7372" s="25">
        <v>0</v>
      </c>
      <c r="AH7372" s="25">
        <v>5000</v>
      </c>
      <c r="AI7372" s="16" t="s">
        <v>7261</v>
      </c>
    </row>
    <row r="7373" spans="1:35" x14ac:dyDescent="0.25">
      <c r="A7373" s="17">
        <v>130867.5</v>
      </c>
      <c r="B7373" s="18">
        <v>6</v>
      </c>
      <c r="C7373" s="16" t="s">
        <v>73</v>
      </c>
      <c r="D7373" s="21">
        <v>44273</v>
      </c>
      <c r="E7373" s="16" t="s">
        <v>176</v>
      </c>
      <c r="F7373" s="21">
        <v>44273</v>
      </c>
      <c r="G7373" s="16" t="s">
        <v>176</v>
      </c>
      <c r="H7373" s="26" t="s">
        <v>76</v>
      </c>
      <c r="M7373" s="26" t="s">
        <v>7262</v>
      </c>
      <c r="O7373" s="16" t="s">
        <v>78</v>
      </c>
      <c r="P7373" s="26" t="s">
        <v>78</v>
      </c>
      <c r="T7373" s="23" t="s">
        <v>32</v>
      </c>
      <c r="W7373" s="20" t="s">
        <v>43</v>
      </c>
      <c r="Z7373" s="25">
        <v>0</v>
      </c>
      <c r="AA7373" s="25">
        <v>0</v>
      </c>
      <c r="AB7373" s="25">
        <v>5000</v>
      </c>
      <c r="AC7373" s="25">
        <v>0</v>
      </c>
      <c r="AD7373" s="25">
        <v>0</v>
      </c>
      <c r="AE7373" s="25">
        <v>0</v>
      </c>
      <c r="AF7373" s="25">
        <v>5000</v>
      </c>
      <c r="AG7373" s="25">
        <v>0</v>
      </c>
      <c r="AH7373" s="25">
        <v>5000</v>
      </c>
      <c r="AI7373" s="16" t="s">
        <v>7263</v>
      </c>
    </row>
    <row r="7374" spans="1:35" x14ac:dyDescent="0.25">
      <c r="A7374" s="17">
        <v>130867.51</v>
      </c>
      <c r="B7374" s="18">
        <v>6</v>
      </c>
      <c r="C7374" s="16" t="s">
        <v>73</v>
      </c>
      <c r="D7374" s="21">
        <v>44280</v>
      </c>
      <c r="E7374" s="16" t="s">
        <v>176</v>
      </c>
      <c r="F7374" s="21">
        <v>44280</v>
      </c>
      <c r="G7374" s="16" t="s">
        <v>176</v>
      </c>
      <c r="H7374" s="26" t="s">
        <v>76</v>
      </c>
      <c r="M7374" s="26" t="s">
        <v>7264</v>
      </c>
      <c r="O7374" s="16" t="s">
        <v>78</v>
      </c>
      <c r="P7374" s="26" t="s">
        <v>78</v>
      </c>
      <c r="T7374" s="23" t="s">
        <v>32</v>
      </c>
      <c r="W7374" s="20" t="s">
        <v>43</v>
      </c>
      <c r="Z7374" s="25">
        <v>0</v>
      </c>
      <c r="AA7374" s="25">
        <v>0</v>
      </c>
      <c r="AB7374" s="25">
        <v>5000</v>
      </c>
      <c r="AC7374" s="25">
        <v>0</v>
      </c>
      <c r="AD7374" s="25">
        <v>0</v>
      </c>
      <c r="AE7374" s="25">
        <v>0</v>
      </c>
      <c r="AF7374" s="25">
        <v>5000</v>
      </c>
      <c r="AG7374" s="25">
        <v>0</v>
      </c>
      <c r="AH7374" s="25">
        <v>5000</v>
      </c>
      <c r="AI7374" s="16" t="s">
        <v>7265</v>
      </c>
    </row>
    <row r="7375" spans="1:35" x14ac:dyDescent="0.25">
      <c r="A7375" s="17">
        <v>130867.52</v>
      </c>
      <c r="B7375" s="18">
        <v>6</v>
      </c>
      <c r="C7375" s="16" t="s">
        <v>73</v>
      </c>
      <c r="D7375" s="21">
        <v>44281</v>
      </c>
      <c r="E7375" s="16" t="s">
        <v>176</v>
      </c>
      <c r="F7375" s="21">
        <v>44281</v>
      </c>
      <c r="G7375" s="16" t="s">
        <v>176</v>
      </c>
      <c r="H7375" s="26" t="s">
        <v>76</v>
      </c>
      <c r="M7375" s="26" t="s">
        <v>7266</v>
      </c>
      <c r="O7375" s="16" t="s">
        <v>78</v>
      </c>
      <c r="P7375" s="26" t="s">
        <v>78</v>
      </c>
      <c r="T7375" s="23" t="s">
        <v>32</v>
      </c>
      <c r="W7375" s="20" t="s">
        <v>43</v>
      </c>
      <c r="Z7375" s="25">
        <v>0</v>
      </c>
      <c r="AA7375" s="25">
        <v>0</v>
      </c>
      <c r="AB7375" s="25">
        <v>5000</v>
      </c>
      <c r="AC7375" s="25">
        <v>0</v>
      </c>
      <c r="AD7375" s="25">
        <v>0</v>
      </c>
      <c r="AE7375" s="25">
        <v>0</v>
      </c>
      <c r="AF7375" s="25">
        <v>5000</v>
      </c>
      <c r="AG7375" s="25">
        <v>0</v>
      </c>
      <c r="AH7375" s="25">
        <v>5000</v>
      </c>
      <c r="AI7375" s="16" t="s">
        <v>7267</v>
      </c>
    </row>
    <row r="7376" spans="1:35" x14ac:dyDescent="0.25">
      <c r="A7376" s="17">
        <v>130867.53</v>
      </c>
      <c r="B7376" s="18">
        <v>6</v>
      </c>
      <c r="C7376" s="16" t="s">
        <v>73</v>
      </c>
      <c r="D7376" s="21">
        <v>44284</v>
      </c>
      <c r="E7376" s="16" t="s">
        <v>176</v>
      </c>
      <c r="F7376" s="21">
        <v>44284</v>
      </c>
      <c r="G7376" s="16" t="s">
        <v>176</v>
      </c>
      <c r="H7376" s="26" t="s">
        <v>76</v>
      </c>
      <c r="M7376" s="26" t="s">
        <v>7268</v>
      </c>
      <c r="O7376" s="16" t="s">
        <v>78</v>
      </c>
      <c r="P7376" s="26" t="s">
        <v>78</v>
      </c>
      <c r="T7376" s="23" t="s">
        <v>32</v>
      </c>
      <c r="W7376" s="20" t="s">
        <v>43</v>
      </c>
      <c r="Z7376" s="25">
        <v>0</v>
      </c>
      <c r="AA7376" s="25">
        <v>0</v>
      </c>
      <c r="AB7376" s="25">
        <v>5000</v>
      </c>
      <c r="AC7376" s="25">
        <v>0</v>
      </c>
      <c r="AD7376" s="25">
        <v>0</v>
      </c>
      <c r="AE7376" s="25">
        <v>0</v>
      </c>
      <c r="AF7376" s="25">
        <v>5000</v>
      </c>
      <c r="AG7376" s="25">
        <v>0</v>
      </c>
      <c r="AH7376" s="25">
        <v>5000</v>
      </c>
      <c r="AI7376" s="16" t="s">
        <v>7269</v>
      </c>
    </row>
    <row r="7377" spans="1:35" ht="30" x14ac:dyDescent="0.25">
      <c r="A7377" s="17">
        <v>130867.54</v>
      </c>
      <c r="B7377" s="18">
        <v>6</v>
      </c>
      <c r="C7377" s="16" t="s">
        <v>73</v>
      </c>
      <c r="D7377" s="21">
        <v>44284</v>
      </c>
      <c r="E7377" s="16" t="s">
        <v>176</v>
      </c>
      <c r="F7377" s="21">
        <v>44285</v>
      </c>
      <c r="G7377" s="16" t="s">
        <v>142</v>
      </c>
      <c r="H7377" s="26" t="s">
        <v>76</v>
      </c>
      <c r="M7377" s="26" t="s">
        <v>7270</v>
      </c>
      <c r="O7377" s="16" t="s">
        <v>78</v>
      </c>
      <c r="P7377" s="26" t="s">
        <v>78</v>
      </c>
      <c r="T7377" s="23" t="s">
        <v>32</v>
      </c>
      <c r="W7377" s="20" t="s">
        <v>43</v>
      </c>
      <c r="Z7377" s="25">
        <v>0</v>
      </c>
      <c r="AA7377" s="25">
        <v>0</v>
      </c>
      <c r="AB7377" s="25">
        <v>5000</v>
      </c>
      <c r="AC7377" s="25">
        <v>0</v>
      </c>
      <c r="AD7377" s="25">
        <v>0</v>
      </c>
      <c r="AE7377" s="25">
        <v>0</v>
      </c>
      <c r="AF7377" s="25">
        <v>5000</v>
      </c>
      <c r="AG7377" s="25">
        <v>0</v>
      </c>
      <c r="AH7377" s="25">
        <v>5000</v>
      </c>
      <c r="AI7377" s="16" t="s">
        <v>7271</v>
      </c>
    </row>
    <row r="7378" spans="1:35" ht="30" x14ac:dyDescent="0.25">
      <c r="A7378" s="17">
        <v>130867.55</v>
      </c>
      <c r="B7378" s="18">
        <v>6</v>
      </c>
      <c r="C7378" s="16" t="s">
        <v>73</v>
      </c>
      <c r="D7378" s="21">
        <v>44284</v>
      </c>
      <c r="E7378" s="16" t="s">
        <v>176</v>
      </c>
      <c r="F7378" s="21">
        <v>44285</v>
      </c>
      <c r="G7378" s="16" t="s">
        <v>142</v>
      </c>
      <c r="H7378" s="26" t="s">
        <v>76</v>
      </c>
      <c r="M7378" s="26" t="s">
        <v>7272</v>
      </c>
      <c r="O7378" s="16" t="s">
        <v>78</v>
      </c>
      <c r="P7378" s="26" t="s">
        <v>78</v>
      </c>
      <c r="T7378" s="23" t="s">
        <v>32</v>
      </c>
      <c r="W7378" s="20" t="s">
        <v>43</v>
      </c>
      <c r="Z7378" s="25">
        <v>0</v>
      </c>
      <c r="AA7378" s="25">
        <v>0</v>
      </c>
      <c r="AB7378" s="25">
        <v>5000</v>
      </c>
      <c r="AC7378" s="25">
        <v>0</v>
      </c>
      <c r="AD7378" s="25">
        <v>0</v>
      </c>
      <c r="AE7378" s="25">
        <v>0</v>
      </c>
      <c r="AF7378" s="25">
        <v>5000</v>
      </c>
      <c r="AG7378" s="25">
        <v>0</v>
      </c>
      <c r="AH7378" s="25">
        <v>5000</v>
      </c>
      <c r="AI7378" s="16" t="s">
        <v>7273</v>
      </c>
    </row>
    <row r="7379" spans="1:35" x14ac:dyDescent="0.25">
      <c r="A7379" s="17">
        <v>130867.56</v>
      </c>
      <c r="B7379" s="18">
        <v>6</v>
      </c>
      <c r="C7379" s="16" t="s">
        <v>73</v>
      </c>
      <c r="D7379" s="21">
        <v>44300</v>
      </c>
      <c r="E7379" s="16" t="s">
        <v>176</v>
      </c>
      <c r="F7379" s="21">
        <v>44300</v>
      </c>
      <c r="G7379" s="16" t="s">
        <v>142</v>
      </c>
      <c r="H7379" s="26" t="s">
        <v>76</v>
      </c>
      <c r="M7379" s="26" t="s">
        <v>7274</v>
      </c>
      <c r="O7379" s="16" t="s">
        <v>78</v>
      </c>
      <c r="P7379" s="26" t="s">
        <v>78</v>
      </c>
      <c r="T7379" s="23" t="s">
        <v>32</v>
      </c>
      <c r="W7379" s="20" t="s">
        <v>43</v>
      </c>
      <c r="Z7379" s="25">
        <v>0</v>
      </c>
      <c r="AA7379" s="25">
        <v>0</v>
      </c>
      <c r="AB7379" s="25">
        <v>5000</v>
      </c>
      <c r="AC7379" s="25">
        <v>0</v>
      </c>
      <c r="AD7379" s="25">
        <v>0</v>
      </c>
      <c r="AE7379" s="25">
        <v>0</v>
      </c>
      <c r="AF7379" s="25">
        <v>5000</v>
      </c>
      <c r="AG7379" s="25">
        <v>0</v>
      </c>
      <c r="AH7379" s="25">
        <v>5000</v>
      </c>
      <c r="AI7379" s="16" t="s">
        <v>7275</v>
      </c>
    </row>
    <row r="7380" spans="1:35" x14ac:dyDescent="0.25">
      <c r="A7380" s="17">
        <v>130867.57</v>
      </c>
      <c r="B7380" s="18">
        <v>6</v>
      </c>
      <c r="C7380" s="16" t="s">
        <v>73</v>
      </c>
      <c r="D7380" s="21">
        <v>44302</v>
      </c>
      <c r="E7380" s="16" t="s">
        <v>176</v>
      </c>
      <c r="F7380" s="21">
        <v>44302</v>
      </c>
      <c r="G7380" s="16" t="s">
        <v>176</v>
      </c>
      <c r="H7380" s="26" t="s">
        <v>76</v>
      </c>
      <c r="M7380" s="26" t="s">
        <v>7276</v>
      </c>
      <c r="O7380" s="16" t="s">
        <v>78</v>
      </c>
      <c r="P7380" s="26" t="s">
        <v>78</v>
      </c>
      <c r="T7380" s="23" t="s">
        <v>32</v>
      </c>
      <c r="W7380" s="20" t="s">
        <v>43</v>
      </c>
      <c r="Z7380" s="25">
        <v>0</v>
      </c>
      <c r="AA7380" s="25">
        <v>0</v>
      </c>
      <c r="AB7380" s="25">
        <v>5000</v>
      </c>
      <c r="AC7380" s="25">
        <v>0</v>
      </c>
      <c r="AD7380" s="25">
        <v>0</v>
      </c>
      <c r="AE7380" s="25">
        <v>0</v>
      </c>
      <c r="AF7380" s="25">
        <v>5000</v>
      </c>
      <c r="AG7380" s="25">
        <v>0</v>
      </c>
      <c r="AH7380" s="25">
        <v>5000</v>
      </c>
      <c r="AI7380" s="16" t="s">
        <v>7277</v>
      </c>
    </row>
    <row r="7381" spans="1:35" x14ac:dyDescent="0.25">
      <c r="A7381" s="17">
        <v>130867.58</v>
      </c>
      <c r="B7381" s="18">
        <v>6</v>
      </c>
      <c r="C7381" s="16" t="s">
        <v>73</v>
      </c>
      <c r="D7381" s="21">
        <v>44309</v>
      </c>
      <c r="E7381" s="16" t="s">
        <v>176</v>
      </c>
      <c r="F7381" s="21">
        <v>44309</v>
      </c>
      <c r="G7381" s="16" t="s">
        <v>176</v>
      </c>
      <c r="H7381" s="26" t="s">
        <v>76</v>
      </c>
      <c r="M7381" s="26" t="s">
        <v>7278</v>
      </c>
      <c r="O7381" s="16" t="s">
        <v>78</v>
      </c>
      <c r="P7381" s="26" t="s">
        <v>78</v>
      </c>
      <c r="T7381" s="23" t="s">
        <v>32</v>
      </c>
      <c r="W7381" s="20" t="s">
        <v>43</v>
      </c>
      <c r="Z7381" s="25">
        <v>0</v>
      </c>
      <c r="AA7381" s="25">
        <v>0</v>
      </c>
      <c r="AB7381" s="25">
        <v>5000</v>
      </c>
      <c r="AC7381" s="25">
        <v>0</v>
      </c>
      <c r="AD7381" s="25">
        <v>0</v>
      </c>
      <c r="AE7381" s="25">
        <v>0</v>
      </c>
      <c r="AF7381" s="25">
        <v>5000</v>
      </c>
      <c r="AG7381" s="25">
        <v>0</v>
      </c>
      <c r="AH7381" s="25">
        <v>5000</v>
      </c>
      <c r="AI7381" s="16" t="s">
        <v>7279</v>
      </c>
    </row>
    <row r="7382" spans="1:35" x14ac:dyDescent="0.25">
      <c r="A7382" s="17">
        <v>130867.59</v>
      </c>
      <c r="B7382" s="18">
        <v>6</v>
      </c>
      <c r="C7382" s="16" t="s">
        <v>73</v>
      </c>
      <c r="D7382" s="21">
        <v>44314</v>
      </c>
      <c r="E7382" s="16" t="s">
        <v>176</v>
      </c>
      <c r="F7382" s="21">
        <v>44314</v>
      </c>
      <c r="G7382" s="16" t="s">
        <v>176</v>
      </c>
      <c r="H7382" s="26" t="s">
        <v>76</v>
      </c>
      <c r="M7382" s="26" t="s">
        <v>7280</v>
      </c>
      <c r="O7382" s="16" t="s">
        <v>78</v>
      </c>
      <c r="P7382" s="26" t="s">
        <v>78</v>
      </c>
      <c r="T7382" s="23" t="s">
        <v>32</v>
      </c>
      <c r="W7382" s="20" t="s">
        <v>43</v>
      </c>
      <c r="Z7382" s="25">
        <v>0</v>
      </c>
      <c r="AA7382" s="25">
        <v>0</v>
      </c>
      <c r="AB7382" s="25">
        <v>5000</v>
      </c>
      <c r="AC7382" s="25">
        <v>0</v>
      </c>
      <c r="AD7382" s="25">
        <v>0</v>
      </c>
      <c r="AE7382" s="25">
        <v>0</v>
      </c>
      <c r="AF7382" s="25">
        <v>5000</v>
      </c>
      <c r="AG7382" s="25">
        <v>0</v>
      </c>
      <c r="AH7382" s="25">
        <v>5000</v>
      </c>
      <c r="AI7382" s="16" t="s">
        <v>7281</v>
      </c>
    </row>
    <row r="7383" spans="1:35" x14ac:dyDescent="0.25">
      <c r="A7383" s="17">
        <v>130867.6</v>
      </c>
      <c r="B7383" s="18">
        <v>6</v>
      </c>
      <c r="C7383" s="16" t="s">
        <v>73</v>
      </c>
      <c r="D7383" s="21">
        <v>44321</v>
      </c>
      <c r="E7383" s="16" t="s">
        <v>176</v>
      </c>
      <c r="F7383" s="21">
        <v>44321</v>
      </c>
      <c r="G7383" s="16" t="s">
        <v>176</v>
      </c>
      <c r="H7383" s="26" t="s">
        <v>76</v>
      </c>
      <c r="M7383" s="26" t="s">
        <v>7282</v>
      </c>
      <c r="O7383" s="16" t="s">
        <v>78</v>
      </c>
      <c r="P7383" s="26" t="s">
        <v>78</v>
      </c>
      <c r="T7383" s="23" t="s">
        <v>32</v>
      </c>
      <c r="W7383" s="20" t="s">
        <v>43</v>
      </c>
      <c r="Z7383" s="25">
        <v>0</v>
      </c>
      <c r="AA7383" s="25">
        <v>0</v>
      </c>
      <c r="AB7383" s="25">
        <v>5000</v>
      </c>
      <c r="AC7383" s="25">
        <v>0</v>
      </c>
      <c r="AD7383" s="25">
        <v>0</v>
      </c>
      <c r="AE7383" s="25">
        <v>0</v>
      </c>
      <c r="AF7383" s="25">
        <v>5000</v>
      </c>
      <c r="AG7383" s="25">
        <v>0</v>
      </c>
      <c r="AH7383" s="25">
        <v>5000</v>
      </c>
      <c r="AI7383" s="16" t="s">
        <v>7283</v>
      </c>
    </row>
    <row r="7384" spans="1:35" x14ac:dyDescent="0.25">
      <c r="A7384" s="17">
        <v>130867.61</v>
      </c>
      <c r="B7384" s="18">
        <v>6</v>
      </c>
      <c r="C7384" s="16" t="s">
        <v>73</v>
      </c>
      <c r="D7384" s="21">
        <v>44321</v>
      </c>
      <c r="E7384" s="16" t="s">
        <v>176</v>
      </c>
      <c r="F7384" s="21">
        <v>44321</v>
      </c>
      <c r="G7384" s="16" t="s">
        <v>176</v>
      </c>
      <c r="H7384" s="26" t="s">
        <v>76</v>
      </c>
      <c r="M7384" s="26" t="s">
        <v>7284</v>
      </c>
      <c r="O7384" s="16" t="s">
        <v>78</v>
      </c>
      <c r="P7384" s="26" t="s">
        <v>78</v>
      </c>
      <c r="T7384" s="23" t="s">
        <v>32</v>
      </c>
      <c r="W7384" s="20" t="s">
        <v>43</v>
      </c>
      <c r="Z7384" s="25">
        <v>0</v>
      </c>
      <c r="AA7384" s="25">
        <v>0</v>
      </c>
      <c r="AB7384" s="25">
        <v>5000</v>
      </c>
      <c r="AC7384" s="25">
        <v>0</v>
      </c>
      <c r="AD7384" s="25">
        <v>0</v>
      </c>
      <c r="AE7384" s="25">
        <v>0</v>
      </c>
      <c r="AF7384" s="25">
        <v>5000</v>
      </c>
      <c r="AG7384" s="25">
        <v>0</v>
      </c>
      <c r="AH7384" s="25">
        <v>5000</v>
      </c>
      <c r="AI7384" s="16" t="s">
        <v>7285</v>
      </c>
    </row>
    <row r="7385" spans="1:35" x14ac:dyDescent="0.25">
      <c r="A7385" s="17">
        <v>130867.62</v>
      </c>
      <c r="B7385" s="18">
        <v>6</v>
      </c>
      <c r="C7385" s="16" t="s">
        <v>73</v>
      </c>
      <c r="D7385" s="21">
        <v>44329</v>
      </c>
      <c r="E7385" s="16" t="s">
        <v>176</v>
      </c>
      <c r="F7385" s="21">
        <v>44329</v>
      </c>
      <c r="G7385" s="16" t="s">
        <v>176</v>
      </c>
      <c r="H7385" s="26" t="s">
        <v>76</v>
      </c>
      <c r="M7385" s="26" t="s">
        <v>7286</v>
      </c>
      <c r="O7385" s="16" t="s">
        <v>78</v>
      </c>
      <c r="P7385" s="26" t="s">
        <v>78</v>
      </c>
      <c r="T7385" s="23" t="s">
        <v>32</v>
      </c>
      <c r="W7385" s="20" t="s">
        <v>43</v>
      </c>
      <c r="Z7385" s="25">
        <v>0</v>
      </c>
      <c r="AA7385" s="25">
        <v>0</v>
      </c>
      <c r="AB7385" s="25">
        <v>5000</v>
      </c>
      <c r="AC7385" s="25">
        <v>0</v>
      </c>
      <c r="AD7385" s="25">
        <v>0</v>
      </c>
      <c r="AE7385" s="25">
        <v>0</v>
      </c>
      <c r="AF7385" s="25">
        <v>5000</v>
      </c>
      <c r="AG7385" s="25">
        <v>0</v>
      </c>
      <c r="AH7385" s="25">
        <v>5000</v>
      </c>
      <c r="AI7385" s="16" t="s">
        <v>7287</v>
      </c>
    </row>
    <row r="7386" spans="1:35" x14ac:dyDescent="0.25">
      <c r="A7386" s="17">
        <v>130867.63</v>
      </c>
      <c r="B7386" s="18">
        <v>6</v>
      </c>
      <c r="C7386" s="16" t="s">
        <v>73</v>
      </c>
      <c r="D7386" s="21">
        <v>44329</v>
      </c>
      <c r="E7386" s="16" t="s">
        <v>176</v>
      </c>
      <c r="F7386" s="21">
        <v>44329</v>
      </c>
      <c r="G7386" s="16" t="s">
        <v>176</v>
      </c>
      <c r="H7386" s="26" t="s">
        <v>76</v>
      </c>
      <c r="M7386" s="26" t="s">
        <v>7288</v>
      </c>
      <c r="O7386" s="16" t="s">
        <v>78</v>
      </c>
      <c r="P7386" s="26" t="s">
        <v>78</v>
      </c>
      <c r="T7386" s="23" t="s">
        <v>32</v>
      </c>
      <c r="W7386" s="20" t="s">
        <v>43</v>
      </c>
      <c r="Z7386" s="25">
        <v>0</v>
      </c>
      <c r="AA7386" s="25">
        <v>0</v>
      </c>
      <c r="AB7386" s="25">
        <v>5000</v>
      </c>
      <c r="AC7386" s="25">
        <v>0</v>
      </c>
      <c r="AD7386" s="25">
        <v>0</v>
      </c>
      <c r="AE7386" s="25">
        <v>0</v>
      </c>
      <c r="AF7386" s="25">
        <v>5000</v>
      </c>
      <c r="AG7386" s="25">
        <v>0</v>
      </c>
      <c r="AH7386" s="25">
        <v>5000</v>
      </c>
      <c r="AI7386" s="16" t="s">
        <v>7289</v>
      </c>
    </row>
    <row r="7387" spans="1:35" x14ac:dyDescent="0.25">
      <c r="A7387" s="17">
        <v>130867.64</v>
      </c>
      <c r="B7387" s="18">
        <v>6</v>
      </c>
      <c r="C7387" s="16" t="s">
        <v>73</v>
      </c>
      <c r="D7387" s="21">
        <v>44334</v>
      </c>
      <c r="E7387" s="16" t="s">
        <v>176</v>
      </c>
      <c r="F7387" s="21">
        <v>44334</v>
      </c>
      <c r="G7387" s="16" t="s">
        <v>176</v>
      </c>
      <c r="H7387" s="26" t="s">
        <v>76</v>
      </c>
      <c r="M7387" s="26" t="s">
        <v>7290</v>
      </c>
      <c r="O7387" s="16" t="s">
        <v>78</v>
      </c>
      <c r="P7387" s="26" t="s">
        <v>78</v>
      </c>
      <c r="T7387" s="23" t="s">
        <v>32</v>
      </c>
      <c r="W7387" s="20" t="s">
        <v>43</v>
      </c>
      <c r="Z7387" s="25">
        <v>0</v>
      </c>
      <c r="AA7387" s="25">
        <v>0</v>
      </c>
      <c r="AB7387" s="25">
        <v>5000</v>
      </c>
      <c r="AC7387" s="25">
        <v>0</v>
      </c>
      <c r="AD7387" s="25">
        <v>0</v>
      </c>
      <c r="AE7387" s="25">
        <v>0</v>
      </c>
      <c r="AF7387" s="25">
        <v>5000</v>
      </c>
      <c r="AG7387" s="25">
        <v>0</v>
      </c>
      <c r="AH7387" s="25">
        <v>5000</v>
      </c>
      <c r="AI7387" s="16" t="s">
        <v>7291</v>
      </c>
    </row>
    <row r="7388" spans="1:35" x14ac:dyDescent="0.25">
      <c r="A7388" s="17">
        <v>130867.65</v>
      </c>
      <c r="B7388" s="18">
        <v>6</v>
      </c>
      <c r="C7388" s="16" t="s">
        <v>73</v>
      </c>
      <c r="D7388" s="21">
        <v>44341</v>
      </c>
      <c r="E7388" s="16" t="s">
        <v>176</v>
      </c>
      <c r="F7388" s="21">
        <v>44341</v>
      </c>
      <c r="G7388" s="16" t="s">
        <v>176</v>
      </c>
      <c r="H7388" s="26" t="s">
        <v>76</v>
      </c>
      <c r="M7388" s="26" t="s">
        <v>7292</v>
      </c>
      <c r="O7388" s="16" t="s">
        <v>78</v>
      </c>
      <c r="P7388" s="26" t="s">
        <v>78</v>
      </c>
      <c r="T7388" s="23" t="s">
        <v>32</v>
      </c>
      <c r="W7388" s="20" t="s">
        <v>43</v>
      </c>
      <c r="Z7388" s="25">
        <v>0</v>
      </c>
      <c r="AA7388" s="25">
        <v>0</v>
      </c>
      <c r="AB7388" s="25">
        <v>5000</v>
      </c>
      <c r="AC7388" s="25">
        <v>0</v>
      </c>
      <c r="AD7388" s="25">
        <v>0</v>
      </c>
      <c r="AE7388" s="25">
        <v>0</v>
      </c>
      <c r="AF7388" s="25">
        <v>5000</v>
      </c>
      <c r="AG7388" s="25">
        <v>0</v>
      </c>
      <c r="AH7388" s="25">
        <v>5000</v>
      </c>
      <c r="AI7388" s="16" t="s">
        <v>7293</v>
      </c>
    </row>
    <row r="7389" spans="1:35" x14ac:dyDescent="0.25">
      <c r="A7389" s="17">
        <v>130867.66</v>
      </c>
      <c r="B7389" s="18">
        <v>6</v>
      </c>
      <c r="C7389" s="16" t="s">
        <v>73</v>
      </c>
      <c r="D7389" s="21">
        <v>44349</v>
      </c>
      <c r="E7389" s="16" t="s">
        <v>176</v>
      </c>
      <c r="F7389" s="21">
        <v>44349</v>
      </c>
      <c r="G7389" s="16" t="s">
        <v>176</v>
      </c>
      <c r="H7389" s="26" t="s">
        <v>76</v>
      </c>
      <c r="M7389" s="26" t="s">
        <v>9184</v>
      </c>
      <c r="O7389" s="16" t="s">
        <v>78</v>
      </c>
      <c r="P7389" s="26" t="s">
        <v>78</v>
      </c>
      <c r="T7389" s="23" t="s">
        <v>32</v>
      </c>
      <c r="W7389" s="20" t="s">
        <v>43</v>
      </c>
      <c r="Z7389" s="24" t="s">
        <v>32</v>
      </c>
      <c r="AA7389" s="24" t="s">
        <v>32</v>
      </c>
      <c r="AB7389" s="24" t="s">
        <v>32</v>
      </c>
      <c r="AC7389" s="24" t="s">
        <v>32</v>
      </c>
      <c r="AD7389" s="25">
        <v>0</v>
      </c>
      <c r="AE7389" s="25">
        <v>0</v>
      </c>
      <c r="AF7389" s="25">
        <v>5000</v>
      </c>
      <c r="AG7389" s="25">
        <v>0</v>
      </c>
      <c r="AH7389" s="25">
        <v>5000</v>
      </c>
      <c r="AI7389" s="16" t="s">
        <v>9183</v>
      </c>
    </row>
    <row r="7390" spans="1:35" x14ac:dyDescent="0.25">
      <c r="A7390" s="17">
        <v>130867.67</v>
      </c>
      <c r="B7390" s="18">
        <v>6</v>
      </c>
      <c r="C7390" s="16" t="s">
        <v>73</v>
      </c>
      <c r="D7390" s="21">
        <v>44351</v>
      </c>
      <c r="E7390" s="16" t="s">
        <v>176</v>
      </c>
      <c r="F7390" s="21">
        <v>44351</v>
      </c>
      <c r="G7390" s="16" t="s">
        <v>176</v>
      </c>
      <c r="H7390" s="26" t="s">
        <v>76</v>
      </c>
      <c r="M7390" s="26" t="s">
        <v>9182</v>
      </c>
      <c r="O7390" s="16" t="s">
        <v>78</v>
      </c>
      <c r="P7390" s="26" t="s">
        <v>78</v>
      </c>
      <c r="T7390" s="23" t="s">
        <v>32</v>
      </c>
      <c r="W7390" s="20" t="s">
        <v>43</v>
      </c>
      <c r="Z7390" s="24" t="s">
        <v>32</v>
      </c>
      <c r="AA7390" s="24" t="s">
        <v>32</v>
      </c>
      <c r="AB7390" s="24" t="s">
        <v>32</v>
      </c>
      <c r="AC7390" s="24" t="s">
        <v>32</v>
      </c>
      <c r="AD7390" s="25">
        <v>0</v>
      </c>
      <c r="AE7390" s="25">
        <v>0</v>
      </c>
      <c r="AF7390" s="25">
        <v>5000</v>
      </c>
      <c r="AG7390" s="25">
        <v>0</v>
      </c>
      <c r="AH7390" s="25">
        <v>5000</v>
      </c>
      <c r="AI7390" s="16" t="s">
        <v>9181</v>
      </c>
    </row>
    <row r="7391" spans="1:35" x14ac:dyDescent="0.25">
      <c r="A7391" s="17">
        <v>130867.68</v>
      </c>
      <c r="B7391" s="18">
        <v>6</v>
      </c>
      <c r="C7391" s="16" t="s">
        <v>73</v>
      </c>
      <c r="D7391" s="21">
        <v>44351</v>
      </c>
      <c r="E7391" s="16" t="s">
        <v>176</v>
      </c>
      <c r="F7391" s="21">
        <v>44351</v>
      </c>
      <c r="G7391" s="16" t="s">
        <v>176</v>
      </c>
      <c r="H7391" s="26" t="s">
        <v>76</v>
      </c>
      <c r="M7391" s="26" t="s">
        <v>9180</v>
      </c>
      <c r="O7391" s="16" t="s">
        <v>78</v>
      </c>
      <c r="P7391" s="26" t="s">
        <v>78</v>
      </c>
      <c r="T7391" s="23" t="s">
        <v>32</v>
      </c>
      <c r="W7391" s="20" t="s">
        <v>43</v>
      </c>
      <c r="Z7391" s="24" t="s">
        <v>32</v>
      </c>
      <c r="AA7391" s="24" t="s">
        <v>32</v>
      </c>
      <c r="AB7391" s="24" t="s">
        <v>32</v>
      </c>
      <c r="AC7391" s="24" t="s">
        <v>32</v>
      </c>
      <c r="AD7391" s="25">
        <v>0</v>
      </c>
      <c r="AE7391" s="25">
        <v>0</v>
      </c>
      <c r="AF7391" s="25">
        <v>5000</v>
      </c>
      <c r="AG7391" s="25">
        <v>0</v>
      </c>
      <c r="AH7391" s="25">
        <v>5000</v>
      </c>
      <c r="AI7391" s="16" t="s">
        <v>9179</v>
      </c>
    </row>
    <row r="7392" spans="1:35" x14ac:dyDescent="0.25">
      <c r="A7392" s="17">
        <v>130868</v>
      </c>
      <c r="B7392" s="18">
        <v>2</v>
      </c>
      <c r="C7392" s="16" t="s">
        <v>73</v>
      </c>
      <c r="D7392" s="21">
        <v>44088</v>
      </c>
      <c r="E7392" s="16" t="s">
        <v>176</v>
      </c>
      <c r="F7392" s="21">
        <v>44279</v>
      </c>
      <c r="G7392" s="16" t="s">
        <v>75</v>
      </c>
      <c r="H7392" s="26" t="s">
        <v>286</v>
      </c>
      <c r="I7392" s="16" t="s">
        <v>1234</v>
      </c>
      <c r="J7392" s="20" t="s">
        <v>116</v>
      </c>
      <c r="L7392" s="16" t="s">
        <v>116</v>
      </c>
      <c r="M7392" s="26" t="s">
        <v>9178</v>
      </c>
      <c r="N7392" s="26" t="s">
        <v>5133</v>
      </c>
      <c r="O7392" s="16" t="s">
        <v>151</v>
      </c>
      <c r="P7392" s="26" t="s">
        <v>198</v>
      </c>
      <c r="R7392" s="16" t="s">
        <v>139</v>
      </c>
      <c r="S7392" s="16" t="s">
        <v>84</v>
      </c>
      <c r="T7392" s="23" t="s">
        <v>32</v>
      </c>
      <c r="W7392" s="20" t="s">
        <v>43</v>
      </c>
      <c r="X7392" s="16" t="s">
        <v>140</v>
      </c>
      <c r="Z7392" s="24" t="s">
        <v>32</v>
      </c>
      <c r="AA7392" s="24" t="s">
        <v>32</v>
      </c>
      <c r="AB7392" s="24" t="s">
        <v>32</v>
      </c>
      <c r="AC7392" s="24" t="s">
        <v>32</v>
      </c>
      <c r="AD7392" s="24" t="s">
        <v>32</v>
      </c>
      <c r="AE7392" s="24" t="s">
        <v>32</v>
      </c>
      <c r="AF7392" s="24" t="s">
        <v>32</v>
      </c>
      <c r="AG7392" s="24" t="s">
        <v>32</v>
      </c>
      <c r="AH7392" s="24" t="s">
        <v>32</v>
      </c>
      <c r="AI7392" s="16" t="s">
        <v>9177</v>
      </c>
    </row>
    <row r="7393" spans="1:35" ht="60" x14ac:dyDescent="0.25">
      <c r="A7393" s="17">
        <v>130870</v>
      </c>
      <c r="B7393" s="18">
        <v>1</v>
      </c>
      <c r="C7393" s="16" t="s">
        <v>73</v>
      </c>
      <c r="D7393" s="21">
        <v>44089</v>
      </c>
      <c r="E7393" s="16" t="s">
        <v>2469</v>
      </c>
      <c r="F7393" s="21">
        <v>44323</v>
      </c>
      <c r="G7393" s="16" t="s">
        <v>142</v>
      </c>
      <c r="H7393" s="26" t="s">
        <v>182</v>
      </c>
      <c r="I7393" s="16" t="s">
        <v>1518</v>
      </c>
      <c r="J7393" s="20" t="s">
        <v>1518</v>
      </c>
      <c r="M7393" s="26" t="s">
        <v>7294</v>
      </c>
      <c r="N7393" s="26" t="s">
        <v>7295</v>
      </c>
      <c r="O7393" s="16" t="s">
        <v>1520</v>
      </c>
      <c r="P7393" s="26" t="s">
        <v>768</v>
      </c>
      <c r="R7393" s="16" t="s">
        <v>139</v>
      </c>
      <c r="S7393" s="16" t="s">
        <v>42</v>
      </c>
      <c r="T7393" s="23" t="s">
        <v>32</v>
      </c>
      <c r="U7393" s="21">
        <v>44729</v>
      </c>
      <c r="W7393" s="20" t="s">
        <v>43</v>
      </c>
      <c r="X7393" s="16" t="s">
        <v>511</v>
      </c>
      <c r="Z7393" s="25">
        <v>194500</v>
      </c>
      <c r="AA7393" s="25">
        <v>0</v>
      </c>
      <c r="AB7393" s="25">
        <v>0</v>
      </c>
      <c r="AC7393" s="25">
        <v>0</v>
      </c>
      <c r="AD7393" s="25">
        <v>194500</v>
      </c>
      <c r="AE7393" s="25">
        <v>0</v>
      </c>
      <c r="AF7393" s="25">
        <v>0</v>
      </c>
      <c r="AG7393" s="25">
        <v>0</v>
      </c>
      <c r="AH7393" s="25">
        <v>194500</v>
      </c>
      <c r="AI7393" s="16" t="s">
        <v>7296</v>
      </c>
    </row>
    <row r="7394" spans="1:35" x14ac:dyDescent="0.25">
      <c r="A7394" s="17">
        <v>130871</v>
      </c>
      <c r="B7394" s="18">
        <v>4</v>
      </c>
      <c r="C7394" s="16" t="s">
        <v>73</v>
      </c>
      <c r="D7394" s="21">
        <v>44089</v>
      </c>
      <c r="E7394" s="16" t="s">
        <v>1610</v>
      </c>
      <c r="F7394" s="21">
        <v>44089</v>
      </c>
      <c r="G7394" s="16" t="s">
        <v>1610</v>
      </c>
      <c r="H7394" s="26" t="s">
        <v>349</v>
      </c>
      <c r="L7394" s="16" t="s">
        <v>110</v>
      </c>
      <c r="M7394" s="26" t="s">
        <v>7297</v>
      </c>
      <c r="O7394" s="16" t="s">
        <v>1612</v>
      </c>
      <c r="T7394" s="23" t="s">
        <v>32</v>
      </c>
      <c r="W7394" s="20" t="s">
        <v>43</v>
      </c>
      <c r="Z7394" s="25">
        <v>0</v>
      </c>
      <c r="AA7394" s="25">
        <v>0</v>
      </c>
      <c r="AB7394" s="25">
        <v>70000</v>
      </c>
      <c r="AC7394" s="25">
        <v>0</v>
      </c>
      <c r="AD7394" s="25">
        <v>0</v>
      </c>
      <c r="AE7394" s="25">
        <v>0</v>
      </c>
      <c r="AF7394" s="25">
        <v>70000</v>
      </c>
      <c r="AG7394" s="25">
        <v>0</v>
      </c>
      <c r="AH7394" s="25">
        <v>70000</v>
      </c>
      <c r="AI7394" s="16" t="s">
        <v>7298</v>
      </c>
    </row>
    <row r="7395" spans="1:35" x14ac:dyDescent="0.25">
      <c r="A7395" s="17">
        <v>130872</v>
      </c>
      <c r="B7395" s="18">
        <v>3</v>
      </c>
      <c r="C7395" s="16" t="s">
        <v>73</v>
      </c>
      <c r="D7395" s="21">
        <v>44091</v>
      </c>
      <c r="E7395" s="16" t="s">
        <v>176</v>
      </c>
      <c r="F7395" s="21">
        <v>44279</v>
      </c>
      <c r="G7395" s="16" t="s">
        <v>75</v>
      </c>
      <c r="H7395" s="26" t="s">
        <v>98</v>
      </c>
      <c r="I7395" s="16" t="s">
        <v>683</v>
      </c>
      <c r="J7395" s="20" t="s">
        <v>148</v>
      </c>
      <c r="L7395" s="16" t="s">
        <v>149</v>
      </c>
      <c r="M7395" s="26" t="s">
        <v>7299</v>
      </c>
      <c r="O7395" s="16" t="s">
        <v>179</v>
      </c>
      <c r="P7395" s="26" t="s">
        <v>79</v>
      </c>
      <c r="R7395" s="16" t="s">
        <v>41</v>
      </c>
      <c r="S7395" s="16" t="s">
        <v>84</v>
      </c>
      <c r="T7395" s="22">
        <v>0</v>
      </c>
      <c r="W7395" s="20" t="s">
        <v>43</v>
      </c>
      <c r="X7395" s="16" t="s">
        <v>454</v>
      </c>
      <c r="Y7395" s="26" t="s">
        <v>7300</v>
      </c>
      <c r="Z7395" s="25">
        <v>0</v>
      </c>
      <c r="AA7395" s="25">
        <v>0</v>
      </c>
      <c r="AB7395" s="25">
        <v>94500</v>
      </c>
      <c r="AC7395" s="25">
        <v>0</v>
      </c>
      <c r="AD7395" s="25">
        <v>0</v>
      </c>
      <c r="AE7395" s="25">
        <v>0</v>
      </c>
      <c r="AF7395" s="25">
        <v>94500</v>
      </c>
      <c r="AG7395" s="25">
        <v>0</v>
      </c>
      <c r="AH7395" s="25">
        <v>94500</v>
      </c>
      <c r="AI7395" s="16" t="s">
        <v>7301</v>
      </c>
    </row>
    <row r="7396" spans="1:35" x14ac:dyDescent="0.25">
      <c r="A7396" s="17">
        <v>130873</v>
      </c>
      <c r="B7396" s="18">
        <v>3</v>
      </c>
      <c r="C7396" s="16" t="s">
        <v>73</v>
      </c>
      <c r="D7396" s="21">
        <v>44091</v>
      </c>
      <c r="E7396" s="16" t="s">
        <v>176</v>
      </c>
      <c r="F7396" s="21">
        <v>44279</v>
      </c>
      <c r="G7396" s="16" t="s">
        <v>75</v>
      </c>
      <c r="H7396" s="26" t="s">
        <v>173</v>
      </c>
      <c r="I7396" s="16" t="s">
        <v>7302</v>
      </c>
      <c r="J7396" s="20" t="s">
        <v>116</v>
      </c>
      <c r="L7396" s="16" t="s">
        <v>116</v>
      </c>
      <c r="M7396" s="26" t="s">
        <v>7303</v>
      </c>
      <c r="O7396" s="16" t="s">
        <v>179</v>
      </c>
      <c r="P7396" s="26" t="s">
        <v>79</v>
      </c>
      <c r="R7396" s="16" t="s">
        <v>41</v>
      </c>
      <c r="S7396" s="16" t="s">
        <v>84</v>
      </c>
      <c r="T7396" s="22">
        <v>0</v>
      </c>
      <c r="W7396" s="20" t="s">
        <v>43</v>
      </c>
      <c r="X7396" s="16" t="s">
        <v>78</v>
      </c>
      <c r="Y7396" s="26" t="s">
        <v>7304</v>
      </c>
      <c r="Z7396" s="25">
        <v>0</v>
      </c>
      <c r="AA7396" s="25">
        <v>0</v>
      </c>
      <c r="AB7396" s="25">
        <v>85000</v>
      </c>
      <c r="AC7396" s="25">
        <v>0</v>
      </c>
      <c r="AD7396" s="25">
        <v>0</v>
      </c>
      <c r="AE7396" s="25">
        <v>0</v>
      </c>
      <c r="AF7396" s="25">
        <v>85000</v>
      </c>
      <c r="AG7396" s="25">
        <v>0</v>
      </c>
      <c r="AH7396" s="25">
        <v>85000</v>
      </c>
      <c r="AI7396" s="16" t="s">
        <v>7305</v>
      </c>
    </row>
    <row r="7397" spans="1:35" x14ac:dyDescent="0.25">
      <c r="A7397" s="17">
        <v>130874</v>
      </c>
      <c r="B7397" s="18">
        <v>3</v>
      </c>
      <c r="C7397" s="16" t="s">
        <v>73</v>
      </c>
      <c r="D7397" s="21">
        <v>44091</v>
      </c>
      <c r="E7397" s="16" t="s">
        <v>109</v>
      </c>
      <c r="F7397" s="21">
        <v>44315</v>
      </c>
      <c r="G7397" s="16" t="s">
        <v>1086</v>
      </c>
      <c r="H7397" s="26" t="s">
        <v>98</v>
      </c>
      <c r="I7397" s="16" t="s">
        <v>683</v>
      </c>
      <c r="J7397" s="20" t="s">
        <v>148</v>
      </c>
      <c r="L7397" s="16" t="s">
        <v>149</v>
      </c>
      <c r="M7397" s="26" t="s">
        <v>9176</v>
      </c>
      <c r="O7397" s="16" t="s">
        <v>119</v>
      </c>
      <c r="P7397" s="26" t="s">
        <v>40</v>
      </c>
      <c r="R7397" s="16" t="s">
        <v>41</v>
      </c>
      <c r="S7397" s="16" t="s">
        <v>42</v>
      </c>
      <c r="T7397" s="22">
        <v>1.3</v>
      </c>
      <c r="U7397" s="21">
        <v>45331</v>
      </c>
      <c r="W7397" s="20" t="s">
        <v>43</v>
      </c>
      <c r="X7397" s="16" t="s">
        <v>454</v>
      </c>
      <c r="Z7397" s="24" t="s">
        <v>32</v>
      </c>
      <c r="AA7397" s="24" t="s">
        <v>32</v>
      </c>
      <c r="AB7397" s="24" t="s">
        <v>32</v>
      </c>
      <c r="AC7397" s="24" t="s">
        <v>32</v>
      </c>
      <c r="AD7397" s="24" t="s">
        <v>32</v>
      </c>
      <c r="AE7397" s="24" t="s">
        <v>32</v>
      </c>
      <c r="AF7397" s="24" t="s">
        <v>32</v>
      </c>
      <c r="AG7397" s="24" t="s">
        <v>32</v>
      </c>
      <c r="AH7397" s="24" t="s">
        <v>32</v>
      </c>
    </row>
    <row r="7398" spans="1:35" x14ac:dyDescent="0.25">
      <c r="A7398" s="17">
        <v>130874.01</v>
      </c>
      <c r="B7398" s="18">
        <v>3</v>
      </c>
      <c r="C7398" s="16" t="s">
        <v>73</v>
      </c>
      <c r="D7398" s="21">
        <v>42576</v>
      </c>
      <c r="E7398" s="16" t="s">
        <v>529</v>
      </c>
      <c r="F7398" s="21">
        <v>44098</v>
      </c>
      <c r="G7398" s="16" t="s">
        <v>109</v>
      </c>
      <c r="H7398" s="26" t="s">
        <v>98</v>
      </c>
      <c r="I7398" s="16" t="s">
        <v>683</v>
      </c>
      <c r="J7398" s="20" t="s">
        <v>148</v>
      </c>
      <c r="L7398" s="16" t="s">
        <v>149</v>
      </c>
      <c r="M7398" s="26" t="s">
        <v>9175</v>
      </c>
      <c r="O7398" s="16" t="s">
        <v>53</v>
      </c>
      <c r="P7398" s="26" t="s">
        <v>40</v>
      </c>
      <c r="R7398" s="16" t="s">
        <v>41</v>
      </c>
      <c r="S7398" s="16" t="s">
        <v>42</v>
      </c>
      <c r="T7398" s="22">
        <v>6.5000000000000002E-2</v>
      </c>
      <c r="U7398" s="21">
        <v>45268</v>
      </c>
      <c r="W7398" s="20" t="s">
        <v>43</v>
      </c>
      <c r="X7398" s="16" t="s">
        <v>454</v>
      </c>
      <c r="Y7398" s="26" t="s">
        <v>9174</v>
      </c>
      <c r="Z7398" s="24" t="s">
        <v>32</v>
      </c>
      <c r="AA7398" s="24" t="s">
        <v>32</v>
      </c>
      <c r="AB7398" s="24" t="s">
        <v>32</v>
      </c>
      <c r="AC7398" s="24" t="s">
        <v>32</v>
      </c>
      <c r="AD7398" s="24" t="s">
        <v>32</v>
      </c>
      <c r="AE7398" s="24" t="s">
        <v>32</v>
      </c>
      <c r="AF7398" s="24" t="s">
        <v>32</v>
      </c>
      <c r="AG7398" s="24" t="s">
        <v>32</v>
      </c>
      <c r="AH7398" s="24" t="s">
        <v>32</v>
      </c>
    </row>
    <row r="7399" spans="1:35" x14ac:dyDescent="0.25">
      <c r="A7399" s="17">
        <v>130874.02</v>
      </c>
      <c r="B7399" s="18">
        <v>3</v>
      </c>
      <c r="C7399" s="16" t="s">
        <v>73</v>
      </c>
      <c r="D7399" s="21">
        <v>42576</v>
      </c>
      <c r="E7399" s="16" t="s">
        <v>529</v>
      </c>
      <c r="F7399" s="21">
        <v>44154</v>
      </c>
      <c r="G7399" s="16" t="s">
        <v>109</v>
      </c>
      <c r="H7399" s="26" t="s">
        <v>98</v>
      </c>
      <c r="I7399" s="16" t="s">
        <v>683</v>
      </c>
      <c r="J7399" s="20" t="s">
        <v>148</v>
      </c>
      <c r="L7399" s="16" t="s">
        <v>149</v>
      </c>
      <c r="M7399" s="26" t="s">
        <v>9173</v>
      </c>
      <c r="N7399" s="26" t="s">
        <v>9172</v>
      </c>
      <c r="O7399" s="16" t="s">
        <v>53</v>
      </c>
      <c r="P7399" s="26" t="s">
        <v>40</v>
      </c>
      <c r="R7399" s="16" t="s">
        <v>41</v>
      </c>
      <c r="S7399" s="16" t="s">
        <v>42</v>
      </c>
      <c r="T7399" s="22">
        <v>0.24</v>
      </c>
      <c r="U7399" s="21">
        <v>45373</v>
      </c>
      <c r="W7399" s="20" t="s">
        <v>43</v>
      </c>
      <c r="X7399" s="16" t="s">
        <v>454</v>
      </c>
      <c r="Y7399" s="26" t="s">
        <v>9171</v>
      </c>
      <c r="Z7399" s="24" t="s">
        <v>32</v>
      </c>
      <c r="AA7399" s="24" t="s">
        <v>32</v>
      </c>
      <c r="AB7399" s="24" t="s">
        <v>32</v>
      </c>
      <c r="AC7399" s="24" t="s">
        <v>32</v>
      </c>
      <c r="AD7399" s="24" t="s">
        <v>32</v>
      </c>
      <c r="AE7399" s="24" t="s">
        <v>32</v>
      </c>
      <c r="AF7399" s="24" t="s">
        <v>32</v>
      </c>
      <c r="AG7399" s="24" t="s">
        <v>32</v>
      </c>
      <c r="AH7399" s="24" t="s">
        <v>32</v>
      </c>
    </row>
    <row r="7400" spans="1:35" x14ac:dyDescent="0.25">
      <c r="A7400" s="17">
        <v>130875</v>
      </c>
      <c r="B7400" s="18">
        <v>4</v>
      </c>
      <c r="C7400" s="16" t="s">
        <v>73</v>
      </c>
      <c r="D7400" s="21">
        <v>44095</v>
      </c>
      <c r="E7400" s="16" t="s">
        <v>5735</v>
      </c>
      <c r="F7400" s="21">
        <v>44095</v>
      </c>
      <c r="G7400" s="16" t="s">
        <v>5735</v>
      </c>
      <c r="H7400" s="26" t="s">
        <v>261</v>
      </c>
      <c r="M7400" s="26" t="s">
        <v>7306</v>
      </c>
      <c r="O7400" s="16" t="s">
        <v>1171</v>
      </c>
      <c r="P7400" s="26" t="s">
        <v>1062</v>
      </c>
      <c r="T7400" s="23" t="s">
        <v>32</v>
      </c>
      <c r="W7400" s="20" t="s">
        <v>43</v>
      </c>
      <c r="Z7400" s="25">
        <v>0</v>
      </c>
      <c r="AA7400" s="25">
        <v>0</v>
      </c>
      <c r="AB7400" s="25">
        <v>30000</v>
      </c>
      <c r="AC7400" s="25">
        <v>0</v>
      </c>
      <c r="AD7400" s="25">
        <v>0</v>
      </c>
      <c r="AE7400" s="25">
        <v>0</v>
      </c>
      <c r="AF7400" s="25">
        <v>30000</v>
      </c>
      <c r="AG7400" s="25">
        <v>0</v>
      </c>
      <c r="AH7400" s="25">
        <v>30000</v>
      </c>
      <c r="AI7400" s="16" t="s">
        <v>7307</v>
      </c>
    </row>
    <row r="7401" spans="1:35" x14ac:dyDescent="0.25">
      <c r="A7401" s="17">
        <v>130876</v>
      </c>
      <c r="B7401" s="18">
        <v>1</v>
      </c>
      <c r="C7401" s="16" t="s">
        <v>73</v>
      </c>
      <c r="D7401" s="21">
        <v>44095</v>
      </c>
      <c r="E7401" s="16" t="s">
        <v>1610</v>
      </c>
      <c r="F7401" s="21">
        <v>44095</v>
      </c>
      <c r="G7401" s="16" t="s">
        <v>1610</v>
      </c>
      <c r="H7401" s="26" t="s">
        <v>34</v>
      </c>
      <c r="L7401" s="16" t="s">
        <v>110</v>
      </c>
      <c r="M7401" s="26" t="s">
        <v>7308</v>
      </c>
      <c r="O7401" s="16" t="s">
        <v>1612</v>
      </c>
      <c r="T7401" s="23" t="s">
        <v>32</v>
      </c>
      <c r="W7401" s="20" t="s">
        <v>43</v>
      </c>
      <c r="Z7401" s="25">
        <v>0</v>
      </c>
      <c r="AA7401" s="25">
        <v>0</v>
      </c>
      <c r="AB7401" s="25">
        <v>43846</v>
      </c>
      <c r="AC7401" s="25">
        <v>0</v>
      </c>
      <c r="AD7401" s="25">
        <v>0</v>
      </c>
      <c r="AE7401" s="25">
        <v>0</v>
      </c>
      <c r="AF7401" s="25">
        <v>43846</v>
      </c>
      <c r="AG7401" s="25">
        <v>0</v>
      </c>
      <c r="AH7401" s="25">
        <v>43846</v>
      </c>
      <c r="AI7401" s="16" t="s">
        <v>7309</v>
      </c>
    </row>
    <row r="7402" spans="1:35" x14ac:dyDescent="0.25">
      <c r="A7402" s="17">
        <v>130877</v>
      </c>
      <c r="B7402" s="18">
        <v>1</v>
      </c>
      <c r="C7402" s="16" t="s">
        <v>73</v>
      </c>
      <c r="D7402" s="21">
        <v>44095</v>
      </c>
      <c r="E7402" s="16" t="s">
        <v>1610</v>
      </c>
      <c r="F7402" s="21">
        <v>44127</v>
      </c>
      <c r="G7402" s="16" t="s">
        <v>1610</v>
      </c>
      <c r="H7402" s="26" t="s">
        <v>182</v>
      </c>
      <c r="L7402" s="16" t="s">
        <v>110</v>
      </c>
      <c r="M7402" s="26" t="s">
        <v>7310</v>
      </c>
      <c r="O7402" s="16" t="s">
        <v>1612</v>
      </c>
      <c r="T7402" s="23" t="s">
        <v>32</v>
      </c>
      <c r="W7402" s="20" t="s">
        <v>43</v>
      </c>
      <c r="Z7402" s="25">
        <v>0</v>
      </c>
      <c r="AA7402" s="25">
        <v>0</v>
      </c>
      <c r="AB7402" s="25">
        <v>35830</v>
      </c>
      <c r="AC7402" s="25">
        <v>0</v>
      </c>
      <c r="AD7402" s="25">
        <v>0</v>
      </c>
      <c r="AE7402" s="25">
        <v>0</v>
      </c>
      <c r="AF7402" s="25">
        <v>35830</v>
      </c>
      <c r="AG7402" s="25">
        <v>0</v>
      </c>
      <c r="AH7402" s="25">
        <v>35830</v>
      </c>
      <c r="AI7402" s="16" t="s">
        <v>7311</v>
      </c>
    </row>
    <row r="7403" spans="1:35" ht="30" x14ac:dyDescent="0.25">
      <c r="A7403" s="17">
        <v>130879</v>
      </c>
      <c r="B7403" s="18">
        <v>1</v>
      </c>
      <c r="C7403" s="16" t="s">
        <v>73</v>
      </c>
      <c r="D7403" s="21">
        <v>44097</v>
      </c>
      <c r="E7403" s="16" t="s">
        <v>108</v>
      </c>
      <c r="F7403" s="21">
        <v>44097</v>
      </c>
      <c r="G7403" s="16" t="s">
        <v>108</v>
      </c>
      <c r="H7403" s="26" t="s">
        <v>394</v>
      </c>
      <c r="L7403" s="16" t="s">
        <v>110</v>
      </c>
      <c r="M7403" s="26" t="s">
        <v>9170</v>
      </c>
      <c r="N7403" s="26" t="s">
        <v>9170</v>
      </c>
      <c r="O7403" s="16" t="s">
        <v>5777</v>
      </c>
      <c r="T7403" s="23" t="s">
        <v>32</v>
      </c>
      <c r="W7403" s="20" t="s">
        <v>43</v>
      </c>
      <c r="Z7403" s="24" t="s">
        <v>32</v>
      </c>
      <c r="AA7403" s="24" t="s">
        <v>32</v>
      </c>
      <c r="AB7403" s="24" t="s">
        <v>32</v>
      </c>
      <c r="AC7403" s="24" t="s">
        <v>32</v>
      </c>
      <c r="AD7403" s="24" t="s">
        <v>32</v>
      </c>
      <c r="AE7403" s="24" t="s">
        <v>32</v>
      </c>
      <c r="AF7403" s="24" t="s">
        <v>32</v>
      </c>
      <c r="AG7403" s="24" t="s">
        <v>32</v>
      </c>
      <c r="AH7403" s="24" t="s">
        <v>32</v>
      </c>
      <c r="AI7403" s="16" t="s">
        <v>9169</v>
      </c>
    </row>
    <row r="7404" spans="1:35" ht="30" x14ac:dyDescent="0.25">
      <c r="A7404" s="17">
        <v>130880</v>
      </c>
      <c r="B7404" s="18">
        <v>1</v>
      </c>
      <c r="C7404" s="16" t="s">
        <v>474</v>
      </c>
      <c r="D7404" s="21">
        <v>44097</v>
      </c>
      <c r="E7404" s="16" t="s">
        <v>108</v>
      </c>
      <c r="F7404" s="21">
        <v>44097</v>
      </c>
      <c r="G7404" s="16" t="s">
        <v>108</v>
      </c>
      <c r="H7404" s="26" t="s">
        <v>215</v>
      </c>
      <c r="L7404" s="16" t="s">
        <v>110</v>
      </c>
      <c r="M7404" s="26" t="s">
        <v>9168</v>
      </c>
      <c r="N7404" s="26" t="s">
        <v>9168</v>
      </c>
      <c r="O7404" s="16" t="s">
        <v>5777</v>
      </c>
      <c r="P7404" s="26" t="s">
        <v>67</v>
      </c>
      <c r="T7404" s="23" t="s">
        <v>32</v>
      </c>
      <c r="W7404" s="20" t="s">
        <v>43</v>
      </c>
      <c r="Z7404" s="24" t="s">
        <v>32</v>
      </c>
      <c r="AA7404" s="24" t="s">
        <v>32</v>
      </c>
      <c r="AB7404" s="24" t="s">
        <v>32</v>
      </c>
      <c r="AC7404" s="24" t="s">
        <v>32</v>
      </c>
      <c r="AD7404" s="24" t="s">
        <v>32</v>
      </c>
      <c r="AE7404" s="24" t="s">
        <v>32</v>
      </c>
      <c r="AF7404" s="24" t="s">
        <v>32</v>
      </c>
      <c r="AG7404" s="24" t="s">
        <v>32</v>
      </c>
      <c r="AH7404" s="24" t="s">
        <v>32</v>
      </c>
      <c r="AI7404" s="16" t="s">
        <v>9167</v>
      </c>
    </row>
    <row r="7405" spans="1:35" ht="30" x14ac:dyDescent="0.25">
      <c r="A7405" s="17">
        <v>130881</v>
      </c>
      <c r="B7405" s="18">
        <v>3</v>
      </c>
      <c r="C7405" s="16" t="s">
        <v>474</v>
      </c>
      <c r="D7405" s="21">
        <v>44097</v>
      </c>
      <c r="E7405" s="16" t="s">
        <v>108</v>
      </c>
      <c r="F7405" s="21">
        <v>44097</v>
      </c>
      <c r="G7405" s="16" t="s">
        <v>108</v>
      </c>
      <c r="H7405" s="26" t="s">
        <v>434</v>
      </c>
      <c r="L7405" s="16" t="s">
        <v>110</v>
      </c>
      <c r="M7405" s="26" t="s">
        <v>9166</v>
      </c>
      <c r="O7405" s="16" t="s">
        <v>5777</v>
      </c>
      <c r="P7405" s="26" t="s">
        <v>67</v>
      </c>
      <c r="T7405" s="23" t="s">
        <v>32</v>
      </c>
      <c r="W7405" s="20" t="s">
        <v>43</v>
      </c>
      <c r="Z7405" s="24" t="s">
        <v>32</v>
      </c>
      <c r="AA7405" s="24" t="s">
        <v>32</v>
      </c>
      <c r="AB7405" s="24" t="s">
        <v>32</v>
      </c>
      <c r="AC7405" s="24" t="s">
        <v>32</v>
      </c>
      <c r="AD7405" s="24" t="s">
        <v>32</v>
      </c>
      <c r="AE7405" s="24" t="s">
        <v>32</v>
      </c>
      <c r="AF7405" s="24" t="s">
        <v>32</v>
      </c>
      <c r="AG7405" s="24" t="s">
        <v>32</v>
      </c>
      <c r="AH7405" s="24" t="s">
        <v>32</v>
      </c>
      <c r="AI7405" s="16" t="s">
        <v>9165</v>
      </c>
    </row>
    <row r="7406" spans="1:35" ht="30" x14ac:dyDescent="0.25">
      <c r="A7406" s="17">
        <v>130882</v>
      </c>
      <c r="B7406" s="18">
        <v>6</v>
      </c>
      <c r="C7406" s="16" t="s">
        <v>474</v>
      </c>
      <c r="D7406" s="21">
        <v>44097</v>
      </c>
      <c r="E7406" s="16" t="s">
        <v>108</v>
      </c>
      <c r="F7406" s="21">
        <v>44097</v>
      </c>
      <c r="G7406" s="16" t="s">
        <v>108</v>
      </c>
      <c r="H7406" s="26" t="s">
        <v>76</v>
      </c>
      <c r="L7406" s="16" t="s">
        <v>110</v>
      </c>
      <c r="M7406" s="26" t="s">
        <v>9164</v>
      </c>
      <c r="N7406" s="26" t="s">
        <v>9164</v>
      </c>
      <c r="O7406" s="16" t="s">
        <v>5777</v>
      </c>
      <c r="P7406" s="26" t="s">
        <v>67</v>
      </c>
      <c r="T7406" s="23" t="s">
        <v>32</v>
      </c>
      <c r="W7406" s="20" t="s">
        <v>43</v>
      </c>
      <c r="Z7406" s="24" t="s">
        <v>32</v>
      </c>
      <c r="AA7406" s="24" t="s">
        <v>32</v>
      </c>
      <c r="AB7406" s="24" t="s">
        <v>32</v>
      </c>
      <c r="AC7406" s="24" t="s">
        <v>32</v>
      </c>
      <c r="AD7406" s="24" t="s">
        <v>32</v>
      </c>
      <c r="AE7406" s="24" t="s">
        <v>32</v>
      </c>
      <c r="AF7406" s="24" t="s">
        <v>32</v>
      </c>
      <c r="AG7406" s="24" t="s">
        <v>32</v>
      </c>
      <c r="AH7406" s="24" t="s">
        <v>32</v>
      </c>
    </row>
    <row r="7407" spans="1:35" x14ac:dyDescent="0.25">
      <c r="A7407" s="17">
        <v>130883</v>
      </c>
      <c r="B7407" s="18">
        <v>4</v>
      </c>
      <c r="C7407" s="16" t="s">
        <v>73</v>
      </c>
      <c r="D7407" s="21">
        <v>44098</v>
      </c>
      <c r="E7407" s="16" t="s">
        <v>342</v>
      </c>
      <c r="F7407" s="21">
        <v>44358</v>
      </c>
      <c r="G7407" s="16" t="s">
        <v>718</v>
      </c>
      <c r="H7407" s="26" t="s">
        <v>87</v>
      </c>
      <c r="I7407" s="16" t="s">
        <v>736</v>
      </c>
      <c r="J7407" s="20" t="s">
        <v>116</v>
      </c>
      <c r="L7407" s="16" t="s">
        <v>116</v>
      </c>
      <c r="M7407" s="26" t="s">
        <v>7312</v>
      </c>
      <c r="N7407" s="26" t="s">
        <v>3912</v>
      </c>
      <c r="O7407" s="16" t="s">
        <v>632</v>
      </c>
      <c r="P7407" s="26" t="s">
        <v>1723</v>
      </c>
      <c r="T7407" s="22">
        <v>3.8</v>
      </c>
      <c r="U7407" s="21">
        <v>44603</v>
      </c>
      <c r="W7407" s="20" t="s">
        <v>43</v>
      </c>
      <c r="X7407" s="16" t="s">
        <v>140</v>
      </c>
      <c r="Z7407" s="25">
        <v>40000</v>
      </c>
      <c r="AA7407" s="25">
        <v>0</v>
      </c>
      <c r="AB7407" s="25">
        <v>0</v>
      </c>
      <c r="AC7407" s="25">
        <v>0</v>
      </c>
      <c r="AD7407" s="25">
        <v>40000</v>
      </c>
      <c r="AE7407" s="25">
        <v>0</v>
      </c>
      <c r="AF7407" s="25">
        <v>0</v>
      </c>
      <c r="AG7407" s="25">
        <v>0</v>
      </c>
      <c r="AH7407" s="25">
        <v>40000</v>
      </c>
      <c r="AI7407" s="16" t="s">
        <v>7313</v>
      </c>
    </row>
    <row r="7408" spans="1:35" x14ac:dyDescent="0.25">
      <c r="A7408" s="17">
        <v>130884</v>
      </c>
      <c r="B7408" s="18">
        <v>2</v>
      </c>
      <c r="C7408" s="16" t="s">
        <v>73</v>
      </c>
      <c r="D7408" s="21">
        <v>44098</v>
      </c>
      <c r="E7408" s="16" t="s">
        <v>176</v>
      </c>
      <c r="F7408" s="21">
        <v>44279</v>
      </c>
      <c r="G7408" s="16" t="s">
        <v>75</v>
      </c>
      <c r="H7408" s="26" t="s">
        <v>244</v>
      </c>
      <c r="I7408" s="16" t="s">
        <v>518</v>
      </c>
      <c r="J7408" s="20" t="s">
        <v>116</v>
      </c>
      <c r="L7408" s="16" t="s">
        <v>116</v>
      </c>
      <c r="M7408" s="26" t="s">
        <v>7314</v>
      </c>
      <c r="O7408" s="16" t="s">
        <v>179</v>
      </c>
      <c r="P7408" s="26" t="s">
        <v>79</v>
      </c>
      <c r="R7408" s="16" t="s">
        <v>41</v>
      </c>
      <c r="S7408" s="16" t="s">
        <v>84</v>
      </c>
      <c r="T7408" s="23" t="s">
        <v>32</v>
      </c>
      <c r="W7408" s="20" t="s">
        <v>43</v>
      </c>
      <c r="X7408" s="16" t="s">
        <v>140</v>
      </c>
      <c r="Y7408" s="26" t="s">
        <v>7315</v>
      </c>
      <c r="Z7408" s="25">
        <v>224500</v>
      </c>
      <c r="AA7408" s="25">
        <v>0</v>
      </c>
      <c r="AB7408" s="25">
        <v>0</v>
      </c>
      <c r="AC7408" s="25">
        <v>0</v>
      </c>
      <c r="AD7408" s="25">
        <v>224500</v>
      </c>
      <c r="AE7408" s="25">
        <v>0</v>
      </c>
      <c r="AF7408" s="25">
        <v>0</v>
      </c>
      <c r="AG7408" s="25">
        <v>0</v>
      </c>
      <c r="AH7408" s="25">
        <v>224500</v>
      </c>
    </row>
    <row r="7409" spans="1:35" x14ac:dyDescent="0.25">
      <c r="A7409" s="17">
        <v>130884.01</v>
      </c>
      <c r="B7409" s="18">
        <v>2</v>
      </c>
      <c r="C7409" s="16" t="s">
        <v>73</v>
      </c>
      <c r="D7409" s="21">
        <v>44131</v>
      </c>
      <c r="E7409" s="16" t="s">
        <v>486</v>
      </c>
      <c r="F7409" s="21">
        <v>44279</v>
      </c>
      <c r="G7409" s="16" t="s">
        <v>75</v>
      </c>
      <c r="H7409" s="26" t="s">
        <v>244</v>
      </c>
      <c r="I7409" s="16" t="s">
        <v>518</v>
      </c>
      <c r="J7409" s="20" t="s">
        <v>116</v>
      </c>
      <c r="L7409" s="16" t="s">
        <v>116</v>
      </c>
      <c r="M7409" s="26" t="s">
        <v>9163</v>
      </c>
      <c r="O7409" s="16" t="s">
        <v>179</v>
      </c>
      <c r="P7409" s="26" t="s">
        <v>79</v>
      </c>
      <c r="R7409" s="16" t="s">
        <v>41</v>
      </c>
      <c r="S7409" s="16" t="s">
        <v>84</v>
      </c>
      <c r="T7409" s="23" t="s">
        <v>32</v>
      </c>
      <c r="W7409" s="20" t="s">
        <v>43</v>
      </c>
      <c r="X7409" s="16" t="s">
        <v>140</v>
      </c>
      <c r="Y7409" s="26" t="s">
        <v>9162</v>
      </c>
      <c r="Z7409" s="24" t="s">
        <v>32</v>
      </c>
      <c r="AA7409" s="24" t="s">
        <v>32</v>
      </c>
      <c r="AB7409" s="24" t="s">
        <v>32</v>
      </c>
      <c r="AC7409" s="24" t="s">
        <v>32</v>
      </c>
      <c r="AD7409" s="24" t="s">
        <v>32</v>
      </c>
      <c r="AE7409" s="24" t="s">
        <v>32</v>
      </c>
      <c r="AF7409" s="24" t="s">
        <v>32</v>
      </c>
      <c r="AG7409" s="24" t="s">
        <v>32</v>
      </c>
      <c r="AH7409" s="24" t="s">
        <v>32</v>
      </c>
      <c r="AI7409" s="16" t="s">
        <v>9161</v>
      </c>
    </row>
    <row r="7410" spans="1:35" x14ac:dyDescent="0.25">
      <c r="A7410" s="17">
        <v>130884.02</v>
      </c>
      <c r="B7410" s="18">
        <v>2</v>
      </c>
      <c r="C7410" s="16" t="s">
        <v>73</v>
      </c>
      <c r="D7410" s="21">
        <v>44131</v>
      </c>
      <c r="E7410" s="16" t="s">
        <v>486</v>
      </c>
      <c r="F7410" s="21">
        <v>44364</v>
      </c>
      <c r="G7410" s="16" t="s">
        <v>529</v>
      </c>
      <c r="H7410" s="26" t="s">
        <v>244</v>
      </c>
      <c r="I7410" s="16" t="s">
        <v>518</v>
      </c>
      <c r="J7410" s="20" t="s">
        <v>116</v>
      </c>
      <c r="L7410" s="16" t="s">
        <v>116</v>
      </c>
      <c r="M7410" s="26" t="s">
        <v>9160</v>
      </c>
      <c r="O7410" s="16" t="s">
        <v>179</v>
      </c>
      <c r="P7410" s="26" t="s">
        <v>79</v>
      </c>
      <c r="R7410" s="16" t="s">
        <v>41</v>
      </c>
      <c r="S7410" s="16" t="s">
        <v>84</v>
      </c>
      <c r="T7410" s="23" t="s">
        <v>32</v>
      </c>
      <c r="U7410" s="21">
        <v>44477</v>
      </c>
      <c r="W7410" s="20" t="s">
        <v>43</v>
      </c>
      <c r="X7410" s="16" t="s">
        <v>140</v>
      </c>
      <c r="Y7410" s="26" t="s">
        <v>9159</v>
      </c>
      <c r="Z7410" s="24" t="s">
        <v>32</v>
      </c>
      <c r="AA7410" s="24" t="s">
        <v>32</v>
      </c>
      <c r="AB7410" s="24" t="s">
        <v>32</v>
      </c>
      <c r="AC7410" s="24" t="s">
        <v>32</v>
      </c>
      <c r="AD7410" s="24" t="s">
        <v>32</v>
      </c>
      <c r="AE7410" s="24" t="s">
        <v>32</v>
      </c>
      <c r="AF7410" s="24" t="s">
        <v>32</v>
      </c>
      <c r="AG7410" s="24" t="s">
        <v>32</v>
      </c>
      <c r="AH7410" s="24" t="s">
        <v>32</v>
      </c>
      <c r="AI7410" s="16" t="s">
        <v>9158</v>
      </c>
    </row>
    <row r="7411" spans="1:35" x14ac:dyDescent="0.25">
      <c r="A7411" s="17">
        <v>130885</v>
      </c>
      <c r="B7411" s="18">
        <v>1</v>
      </c>
      <c r="C7411" s="16" t="s">
        <v>73</v>
      </c>
      <c r="D7411" s="21">
        <v>44098</v>
      </c>
      <c r="E7411" s="16" t="s">
        <v>1610</v>
      </c>
      <c r="F7411" s="21">
        <v>44098</v>
      </c>
      <c r="G7411" s="16" t="s">
        <v>1610</v>
      </c>
      <c r="H7411" s="26" t="s">
        <v>320</v>
      </c>
      <c r="L7411" s="16" t="s">
        <v>110</v>
      </c>
      <c r="M7411" s="26" t="s">
        <v>7316</v>
      </c>
      <c r="O7411" s="16" t="s">
        <v>1612</v>
      </c>
      <c r="T7411" s="23" t="s">
        <v>32</v>
      </c>
      <c r="W7411" s="20" t="s">
        <v>43</v>
      </c>
      <c r="Z7411" s="25">
        <v>0</v>
      </c>
      <c r="AA7411" s="25">
        <v>0</v>
      </c>
      <c r="AB7411" s="25">
        <v>648566</v>
      </c>
      <c r="AC7411" s="25">
        <v>0</v>
      </c>
      <c r="AD7411" s="25">
        <v>0</v>
      </c>
      <c r="AE7411" s="25">
        <v>0</v>
      </c>
      <c r="AF7411" s="25">
        <v>648566</v>
      </c>
      <c r="AG7411" s="25">
        <v>0</v>
      </c>
      <c r="AH7411" s="25">
        <v>648566</v>
      </c>
      <c r="AI7411" s="16" t="s">
        <v>7317</v>
      </c>
    </row>
    <row r="7412" spans="1:35" x14ac:dyDescent="0.25">
      <c r="A7412" s="17">
        <v>130886</v>
      </c>
      <c r="B7412" s="18">
        <v>1</v>
      </c>
      <c r="C7412" s="16" t="s">
        <v>73</v>
      </c>
      <c r="D7412" s="21">
        <v>44099</v>
      </c>
      <c r="E7412" s="16" t="s">
        <v>6215</v>
      </c>
      <c r="F7412" s="21">
        <v>44099</v>
      </c>
      <c r="G7412" s="16" t="s">
        <v>6215</v>
      </c>
      <c r="H7412" s="26" t="s">
        <v>146</v>
      </c>
      <c r="M7412" s="26" t="s">
        <v>7318</v>
      </c>
      <c r="O7412" s="16" t="s">
        <v>1171</v>
      </c>
      <c r="P7412" s="26" t="s">
        <v>1062</v>
      </c>
      <c r="T7412" s="23" t="s">
        <v>32</v>
      </c>
      <c r="W7412" s="20" t="s">
        <v>43</v>
      </c>
      <c r="Z7412" s="25">
        <v>0</v>
      </c>
      <c r="AA7412" s="25">
        <v>0</v>
      </c>
      <c r="AB7412" s="25">
        <v>30000</v>
      </c>
      <c r="AC7412" s="25">
        <v>0</v>
      </c>
      <c r="AD7412" s="25">
        <v>0</v>
      </c>
      <c r="AE7412" s="25">
        <v>0</v>
      </c>
      <c r="AF7412" s="25">
        <v>30000</v>
      </c>
      <c r="AG7412" s="25">
        <v>0</v>
      </c>
      <c r="AH7412" s="25">
        <v>30000</v>
      </c>
      <c r="AI7412" s="16" t="s">
        <v>7319</v>
      </c>
    </row>
    <row r="7413" spans="1:35" ht="30" x14ac:dyDescent="0.25">
      <c r="A7413" s="17">
        <v>130887</v>
      </c>
      <c r="B7413" s="18">
        <v>1</v>
      </c>
      <c r="C7413" s="16" t="s">
        <v>474</v>
      </c>
      <c r="D7413" s="21">
        <v>44102</v>
      </c>
      <c r="E7413" s="16" t="s">
        <v>108</v>
      </c>
      <c r="F7413" s="21">
        <v>44102</v>
      </c>
      <c r="G7413" s="16" t="s">
        <v>108</v>
      </c>
      <c r="H7413" s="26" t="s">
        <v>215</v>
      </c>
      <c r="L7413" s="16" t="s">
        <v>110</v>
      </c>
      <c r="M7413" s="26" t="s">
        <v>9157</v>
      </c>
      <c r="N7413" s="26" t="s">
        <v>9157</v>
      </c>
      <c r="O7413" s="16" t="s">
        <v>5777</v>
      </c>
      <c r="P7413" s="26" t="s">
        <v>67</v>
      </c>
      <c r="T7413" s="23" t="s">
        <v>32</v>
      </c>
      <c r="W7413" s="20" t="s">
        <v>43</v>
      </c>
      <c r="Z7413" s="24" t="s">
        <v>32</v>
      </c>
      <c r="AA7413" s="24" t="s">
        <v>32</v>
      </c>
      <c r="AB7413" s="24" t="s">
        <v>32</v>
      </c>
      <c r="AC7413" s="24" t="s">
        <v>32</v>
      </c>
      <c r="AD7413" s="24" t="s">
        <v>32</v>
      </c>
      <c r="AE7413" s="24" t="s">
        <v>32</v>
      </c>
      <c r="AF7413" s="24" t="s">
        <v>32</v>
      </c>
      <c r="AG7413" s="24" t="s">
        <v>32</v>
      </c>
      <c r="AH7413" s="24" t="s">
        <v>32</v>
      </c>
      <c r="AI7413" s="16" t="s">
        <v>9156</v>
      </c>
    </row>
    <row r="7414" spans="1:35" ht="30" x14ac:dyDescent="0.25">
      <c r="A7414" s="17">
        <v>130888</v>
      </c>
      <c r="B7414" s="18">
        <v>2</v>
      </c>
      <c r="C7414" s="16" t="s">
        <v>474</v>
      </c>
      <c r="D7414" s="21">
        <v>44103</v>
      </c>
      <c r="E7414" s="16" t="s">
        <v>108</v>
      </c>
      <c r="F7414" s="21">
        <v>44103</v>
      </c>
      <c r="G7414" s="16" t="s">
        <v>108</v>
      </c>
      <c r="H7414" s="26" t="s">
        <v>380</v>
      </c>
      <c r="L7414" s="16" t="s">
        <v>110</v>
      </c>
      <c r="M7414" s="26" t="s">
        <v>9155</v>
      </c>
      <c r="N7414" s="26" t="s">
        <v>9155</v>
      </c>
      <c r="O7414" s="16" t="s">
        <v>5777</v>
      </c>
      <c r="P7414" s="26" t="s">
        <v>67</v>
      </c>
      <c r="T7414" s="23" t="s">
        <v>32</v>
      </c>
      <c r="W7414" s="20" t="s">
        <v>43</v>
      </c>
      <c r="Z7414" s="24" t="s">
        <v>32</v>
      </c>
      <c r="AA7414" s="24" t="s">
        <v>32</v>
      </c>
      <c r="AB7414" s="24" t="s">
        <v>32</v>
      </c>
      <c r="AC7414" s="24" t="s">
        <v>32</v>
      </c>
      <c r="AD7414" s="24" t="s">
        <v>32</v>
      </c>
      <c r="AE7414" s="24" t="s">
        <v>32</v>
      </c>
      <c r="AF7414" s="24" t="s">
        <v>32</v>
      </c>
      <c r="AG7414" s="24" t="s">
        <v>32</v>
      </c>
      <c r="AH7414" s="24" t="s">
        <v>32</v>
      </c>
      <c r="AI7414" s="16" t="s">
        <v>9154</v>
      </c>
    </row>
    <row r="7415" spans="1:35" x14ac:dyDescent="0.25">
      <c r="A7415" s="17">
        <v>130889</v>
      </c>
      <c r="B7415" s="18">
        <v>4</v>
      </c>
      <c r="C7415" s="16" t="s">
        <v>73</v>
      </c>
      <c r="D7415" s="21">
        <v>44103</v>
      </c>
      <c r="E7415" s="16" t="s">
        <v>5735</v>
      </c>
      <c r="F7415" s="21">
        <v>44103</v>
      </c>
      <c r="G7415" s="16" t="s">
        <v>5735</v>
      </c>
      <c r="H7415" s="26" t="s">
        <v>292</v>
      </c>
      <c r="M7415" s="26" t="s">
        <v>7320</v>
      </c>
      <c r="O7415" s="16" t="s">
        <v>1171</v>
      </c>
      <c r="P7415" s="26" t="s">
        <v>1062</v>
      </c>
      <c r="T7415" s="23" t="s">
        <v>32</v>
      </c>
      <c r="W7415" s="20" t="s">
        <v>43</v>
      </c>
      <c r="Z7415" s="25">
        <v>0</v>
      </c>
      <c r="AA7415" s="25">
        <v>0</v>
      </c>
      <c r="AB7415" s="25">
        <v>30000</v>
      </c>
      <c r="AC7415" s="25">
        <v>0</v>
      </c>
      <c r="AD7415" s="25">
        <v>0</v>
      </c>
      <c r="AE7415" s="25">
        <v>0</v>
      </c>
      <c r="AF7415" s="25">
        <v>30000</v>
      </c>
      <c r="AG7415" s="25">
        <v>0</v>
      </c>
      <c r="AH7415" s="25">
        <v>30000</v>
      </c>
      <c r="AI7415" s="16" t="s">
        <v>7321</v>
      </c>
    </row>
    <row r="7416" spans="1:35" ht="30" x14ac:dyDescent="0.25">
      <c r="A7416" s="17">
        <v>130890</v>
      </c>
      <c r="B7416" s="18">
        <v>2</v>
      </c>
      <c r="C7416" s="16" t="s">
        <v>474</v>
      </c>
      <c r="D7416" s="21">
        <v>44103</v>
      </c>
      <c r="E7416" s="16" t="s">
        <v>108</v>
      </c>
      <c r="F7416" s="21">
        <v>44103</v>
      </c>
      <c r="G7416" s="16" t="s">
        <v>108</v>
      </c>
      <c r="H7416" s="26" t="s">
        <v>286</v>
      </c>
      <c r="L7416" s="16" t="s">
        <v>110</v>
      </c>
      <c r="M7416" s="26" t="s">
        <v>9153</v>
      </c>
      <c r="O7416" s="16" t="s">
        <v>5777</v>
      </c>
      <c r="P7416" s="26" t="s">
        <v>67</v>
      </c>
      <c r="T7416" s="23" t="s">
        <v>32</v>
      </c>
      <c r="W7416" s="20" t="s">
        <v>43</v>
      </c>
      <c r="Z7416" s="24" t="s">
        <v>32</v>
      </c>
      <c r="AA7416" s="24" t="s">
        <v>32</v>
      </c>
      <c r="AB7416" s="24" t="s">
        <v>32</v>
      </c>
      <c r="AC7416" s="24" t="s">
        <v>32</v>
      </c>
      <c r="AD7416" s="24" t="s">
        <v>32</v>
      </c>
      <c r="AE7416" s="24" t="s">
        <v>32</v>
      </c>
      <c r="AF7416" s="24" t="s">
        <v>32</v>
      </c>
      <c r="AG7416" s="24" t="s">
        <v>32</v>
      </c>
      <c r="AH7416" s="24" t="s">
        <v>32</v>
      </c>
      <c r="AI7416" s="16" t="s">
        <v>9152</v>
      </c>
    </row>
    <row r="7417" spans="1:35" ht="30" x14ac:dyDescent="0.25">
      <c r="A7417" s="17">
        <v>130891</v>
      </c>
      <c r="B7417" s="18">
        <v>3</v>
      </c>
      <c r="C7417" s="16" t="s">
        <v>474</v>
      </c>
      <c r="D7417" s="21">
        <v>44103</v>
      </c>
      <c r="E7417" s="16" t="s">
        <v>108</v>
      </c>
      <c r="F7417" s="21">
        <v>44103</v>
      </c>
      <c r="G7417" s="16" t="s">
        <v>108</v>
      </c>
      <c r="H7417" s="26" t="s">
        <v>354</v>
      </c>
      <c r="L7417" s="16" t="s">
        <v>110</v>
      </c>
      <c r="M7417" s="26" t="s">
        <v>9151</v>
      </c>
      <c r="O7417" s="16" t="s">
        <v>5777</v>
      </c>
      <c r="P7417" s="26" t="s">
        <v>67</v>
      </c>
      <c r="T7417" s="23" t="s">
        <v>32</v>
      </c>
      <c r="W7417" s="20" t="s">
        <v>43</v>
      </c>
      <c r="Z7417" s="24" t="s">
        <v>32</v>
      </c>
      <c r="AA7417" s="24" t="s">
        <v>32</v>
      </c>
      <c r="AB7417" s="24" t="s">
        <v>32</v>
      </c>
      <c r="AC7417" s="24" t="s">
        <v>32</v>
      </c>
      <c r="AD7417" s="24" t="s">
        <v>32</v>
      </c>
      <c r="AE7417" s="24" t="s">
        <v>32</v>
      </c>
      <c r="AF7417" s="24" t="s">
        <v>32</v>
      </c>
      <c r="AG7417" s="24" t="s">
        <v>32</v>
      </c>
      <c r="AH7417" s="24" t="s">
        <v>32</v>
      </c>
      <c r="AI7417" s="16" t="s">
        <v>9150</v>
      </c>
    </row>
    <row r="7418" spans="1:35" ht="30" x14ac:dyDescent="0.25">
      <c r="A7418" s="17">
        <v>130892</v>
      </c>
      <c r="B7418" s="18">
        <v>1</v>
      </c>
      <c r="C7418" s="16" t="s">
        <v>474</v>
      </c>
      <c r="D7418" s="21">
        <v>44103</v>
      </c>
      <c r="E7418" s="16" t="s">
        <v>108</v>
      </c>
      <c r="F7418" s="21">
        <v>44103</v>
      </c>
      <c r="G7418" s="16" t="s">
        <v>108</v>
      </c>
      <c r="H7418" s="26" t="s">
        <v>215</v>
      </c>
      <c r="L7418" s="16" t="s">
        <v>110</v>
      </c>
      <c r="M7418" s="26" t="s">
        <v>9149</v>
      </c>
      <c r="N7418" s="26" t="s">
        <v>9149</v>
      </c>
      <c r="O7418" s="16" t="s">
        <v>5777</v>
      </c>
      <c r="P7418" s="26" t="s">
        <v>67</v>
      </c>
      <c r="T7418" s="23" t="s">
        <v>32</v>
      </c>
      <c r="W7418" s="20" t="s">
        <v>43</v>
      </c>
      <c r="Z7418" s="24" t="s">
        <v>32</v>
      </c>
      <c r="AA7418" s="24" t="s">
        <v>32</v>
      </c>
      <c r="AB7418" s="24" t="s">
        <v>32</v>
      </c>
      <c r="AC7418" s="24" t="s">
        <v>32</v>
      </c>
      <c r="AD7418" s="24" t="s">
        <v>32</v>
      </c>
      <c r="AE7418" s="24" t="s">
        <v>32</v>
      </c>
      <c r="AF7418" s="24" t="s">
        <v>32</v>
      </c>
      <c r="AG7418" s="24" t="s">
        <v>32</v>
      </c>
      <c r="AH7418" s="24" t="s">
        <v>32</v>
      </c>
      <c r="AI7418" s="16" t="s">
        <v>9148</v>
      </c>
    </row>
    <row r="7419" spans="1:35" ht="30" x14ac:dyDescent="0.25">
      <c r="A7419" s="17">
        <v>130893</v>
      </c>
      <c r="B7419" s="18">
        <v>1</v>
      </c>
      <c r="C7419" s="16" t="s">
        <v>474</v>
      </c>
      <c r="D7419" s="21">
        <v>44103</v>
      </c>
      <c r="E7419" s="16" t="s">
        <v>108</v>
      </c>
      <c r="F7419" s="21">
        <v>44103</v>
      </c>
      <c r="G7419" s="16" t="s">
        <v>108</v>
      </c>
      <c r="H7419" s="26" t="s">
        <v>196</v>
      </c>
      <c r="L7419" s="16" t="s">
        <v>110</v>
      </c>
      <c r="M7419" s="26" t="s">
        <v>9147</v>
      </c>
      <c r="N7419" s="26" t="s">
        <v>9147</v>
      </c>
      <c r="O7419" s="16" t="s">
        <v>5777</v>
      </c>
      <c r="P7419" s="26" t="s">
        <v>67</v>
      </c>
      <c r="T7419" s="23" t="s">
        <v>32</v>
      </c>
      <c r="W7419" s="20" t="s">
        <v>43</v>
      </c>
      <c r="Z7419" s="24" t="s">
        <v>32</v>
      </c>
      <c r="AA7419" s="24" t="s">
        <v>32</v>
      </c>
      <c r="AB7419" s="24" t="s">
        <v>32</v>
      </c>
      <c r="AC7419" s="24" t="s">
        <v>32</v>
      </c>
      <c r="AD7419" s="24" t="s">
        <v>32</v>
      </c>
      <c r="AE7419" s="24" t="s">
        <v>32</v>
      </c>
      <c r="AF7419" s="24" t="s">
        <v>32</v>
      </c>
      <c r="AG7419" s="24" t="s">
        <v>32</v>
      </c>
      <c r="AH7419" s="24" t="s">
        <v>32</v>
      </c>
    </row>
    <row r="7420" spans="1:35" x14ac:dyDescent="0.25">
      <c r="A7420" s="17">
        <v>130894</v>
      </c>
      <c r="B7420" s="18">
        <v>3</v>
      </c>
      <c r="C7420" s="16" t="s">
        <v>73</v>
      </c>
      <c r="D7420" s="21">
        <v>44104</v>
      </c>
      <c r="E7420" s="16" t="s">
        <v>5735</v>
      </c>
      <c r="F7420" s="21">
        <v>44104</v>
      </c>
      <c r="G7420" s="16" t="s">
        <v>5735</v>
      </c>
      <c r="H7420" s="26" t="s">
        <v>389</v>
      </c>
      <c r="M7420" s="26" t="s">
        <v>7322</v>
      </c>
      <c r="O7420" s="16" t="s">
        <v>1171</v>
      </c>
      <c r="P7420" s="26" t="s">
        <v>1062</v>
      </c>
      <c r="T7420" s="23" t="s">
        <v>32</v>
      </c>
      <c r="W7420" s="20" t="s">
        <v>43</v>
      </c>
      <c r="Z7420" s="25">
        <v>0</v>
      </c>
      <c r="AA7420" s="25">
        <v>0</v>
      </c>
      <c r="AB7420" s="25">
        <v>75600</v>
      </c>
      <c r="AC7420" s="25">
        <v>0</v>
      </c>
      <c r="AD7420" s="25">
        <v>0</v>
      </c>
      <c r="AE7420" s="25">
        <v>0</v>
      </c>
      <c r="AF7420" s="25">
        <v>75600</v>
      </c>
      <c r="AG7420" s="25">
        <v>0</v>
      </c>
      <c r="AH7420" s="25">
        <v>75600</v>
      </c>
      <c r="AI7420" s="16" t="s">
        <v>7323</v>
      </c>
    </row>
    <row r="7421" spans="1:35" x14ac:dyDescent="0.25">
      <c r="A7421" s="17">
        <v>130895</v>
      </c>
      <c r="B7421" s="18">
        <v>1</v>
      </c>
      <c r="C7421" s="16" t="s">
        <v>31</v>
      </c>
      <c r="D7421" s="21">
        <v>44104</v>
      </c>
      <c r="E7421" s="16" t="s">
        <v>33</v>
      </c>
      <c r="F7421" s="21">
        <v>44120</v>
      </c>
      <c r="G7421" s="16" t="s">
        <v>56</v>
      </c>
      <c r="H7421" s="26" t="s">
        <v>182</v>
      </c>
      <c r="I7421" s="16" t="s">
        <v>7324</v>
      </c>
      <c r="K7421" s="16" t="s">
        <v>7325</v>
      </c>
      <c r="L7421" s="16" t="s">
        <v>37</v>
      </c>
      <c r="M7421" s="26" t="s">
        <v>7326</v>
      </c>
      <c r="O7421" s="16" t="s">
        <v>1149</v>
      </c>
      <c r="P7421" s="26" t="s">
        <v>188</v>
      </c>
      <c r="T7421" s="22">
        <v>1.3</v>
      </c>
      <c r="W7421" s="20" t="s">
        <v>43</v>
      </c>
      <c r="X7421" s="16" t="s">
        <v>44</v>
      </c>
      <c r="Z7421" s="25">
        <v>0</v>
      </c>
      <c r="AA7421" s="25">
        <v>0</v>
      </c>
      <c r="AB7421" s="25">
        <v>0</v>
      </c>
      <c r="AC7421" s="25">
        <v>160818</v>
      </c>
      <c r="AD7421" s="25">
        <v>0</v>
      </c>
      <c r="AE7421" s="25">
        <v>0</v>
      </c>
      <c r="AF7421" s="25">
        <v>0</v>
      </c>
      <c r="AG7421" s="25">
        <v>160818</v>
      </c>
      <c r="AH7421" s="25">
        <v>160818</v>
      </c>
      <c r="AI7421" s="16" t="s">
        <v>7327</v>
      </c>
    </row>
    <row r="7422" spans="1:35" ht="30" x14ac:dyDescent="0.25">
      <c r="A7422" s="17">
        <v>130896</v>
      </c>
      <c r="B7422" s="18">
        <v>1</v>
      </c>
      <c r="C7422" s="16" t="s">
        <v>73</v>
      </c>
      <c r="D7422" s="21">
        <v>44105</v>
      </c>
      <c r="E7422" s="16" t="s">
        <v>3608</v>
      </c>
      <c r="F7422" s="21">
        <v>44279</v>
      </c>
      <c r="G7422" s="16" t="s">
        <v>75</v>
      </c>
      <c r="H7422" s="26" t="s">
        <v>386</v>
      </c>
      <c r="I7422" s="16" t="s">
        <v>7328</v>
      </c>
      <c r="K7422" s="16" t="s">
        <v>7329</v>
      </c>
      <c r="L7422" s="16" t="s">
        <v>37</v>
      </c>
      <c r="M7422" s="26" t="s">
        <v>7330</v>
      </c>
      <c r="N7422" s="26" t="s">
        <v>2244</v>
      </c>
      <c r="O7422" s="16" t="s">
        <v>78</v>
      </c>
      <c r="P7422" s="26" t="s">
        <v>1140</v>
      </c>
      <c r="T7422" s="22">
        <v>0.1</v>
      </c>
      <c r="W7422" s="20" t="s">
        <v>43</v>
      </c>
      <c r="X7422" s="16" t="s">
        <v>44</v>
      </c>
      <c r="Z7422" s="25">
        <v>15000</v>
      </c>
      <c r="AA7422" s="25">
        <v>0</v>
      </c>
      <c r="AB7422" s="25">
        <v>0</v>
      </c>
      <c r="AC7422" s="25">
        <v>0</v>
      </c>
      <c r="AD7422" s="25">
        <v>15000</v>
      </c>
      <c r="AE7422" s="25">
        <v>0</v>
      </c>
      <c r="AF7422" s="25">
        <v>0</v>
      </c>
      <c r="AG7422" s="25">
        <v>0</v>
      </c>
      <c r="AH7422" s="25">
        <v>15000</v>
      </c>
    </row>
    <row r="7423" spans="1:35" x14ac:dyDescent="0.25">
      <c r="A7423" s="17">
        <v>130897</v>
      </c>
      <c r="B7423" s="18">
        <v>1</v>
      </c>
      <c r="C7423" s="16" t="s">
        <v>31</v>
      </c>
      <c r="D7423" s="21">
        <v>44105</v>
      </c>
      <c r="E7423" s="16" t="s">
        <v>33</v>
      </c>
      <c r="F7423" s="21">
        <v>44120</v>
      </c>
      <c r="G7423" s="16" t="s">
        <v>56</v>
      </c>
      <c r="H7423" s="26" t="s">
        <v>182</v>
      </c>
      <c r="I7423" s="16" t="s">
        <v>7331</v>
      </c>
      <c r="K7423" s="16" t="s">
        <v>7332</v>
      </c>
      <c r="L7423" s="16" t="s">
        <v>37</v>
      </c>
      <c r="M7423" s="26" t="s">
        <v>7333</v>
      </c>
      <c r="O7423" s="16" t="s">
        <v>1149</v>
      </c>
      <c r="P7423" s="26" t="s">
        <v>188</v>
      </c>
      <c r="T7423" s="22">
        <v>0.5</v>
      </c>
      <c r="W7423" s="20" t="s">
        <v>43</v>
      </c>
      <c r="X7423" s="16" t="s">
        <v>78</v>
      </c>
      <c r="Z7423" s="25">
        <v>0</v>
      </c>
      <c r="AA7423" s="25">
        <v>0</v>
      </c>
      <c r="AB7423" s="25">
        <v>0</v>
      </c>
      <c r="AC7423" s="25">
        <v>105938</v>
      </c>
      <c r="AD7423" s="25">
        <v>0</v>
      </c>
      <c r="AE7423" s="25">
        <v>0</v>
      </c>
      <c r="AF7423" s="25">
        <v>0</v>
      </c>
      <c r="AG7423" s="25">
        <v>105938</v>
      </c>
      <c r="AH7423" s="25">
        <v>105938</v>
      </c>
      <c r="AI7423" s="16" t="s">
        <v>7334</v>
      </c>
    </row>
    <row r="7424" spans="1:35" x14ac:dyDescent="0.25">
      <c r="A7424" s="17">
        <v>130898</v>
      </c>
      <c r="B7424" s="18">
        <v>1</v>
      </c>
      <c r="C7424" s="16" t="s">
        <v>73</v>
      </c>
      <c r="D7424" s="21">
        <v>44105</v>
      </c>
      <c r="E7424" s="16" t="s">
        <v>1610</v>
      </c>
      <c r="F7424" s="21">
        <v>44105</v>
      </c>
      <c r="G7424" s="16" t="s">
        <v>1610</v>
      </c>
      <c r="H7424" s="26" t="s">
        <v>400</v>
      </c>
      <c r="L7424" s="16" t="s">
        <v>110</v>
      </c>
      <c r="M7424" s="26" t="s">
        <v>7335</v>
      </c>
      <c r="O7424" s="16" t="s">
        <v>1612</v>
      </c>
      <c r="T7424" s="23" t="s">
        <v>32</v>
      </c>
      <c r="W7424" s="20" t="s">
        <v>43</v>
      </c>
      <c r="Z7424" s="25">
        <v>0</v>
      </c>
      <c r="AA7424" s="25">
        <v>0</v>
      </c>
      <c r="AB7424" s="25">
        <v>110000</v>
      </c>
      <c r="AC7424" s="25">
        <v>0</v>
      </c>
      <c r="AD7424" s="25">
        <v>0</v>
      </c>
      <c r="AE7424" s="25">
        <v>0</v>
      </c>
      <c r="AF7424" s="25">
        <v>110000</v>
      </c>
      <c r="AG7424" s="25">
        <v>0</v>
      </c>
      <c r="AH7424" s="25">
        <v>110000</v>
      </c>
      <c r="AI7424" s="16" t="s">
        <v>7336</v>
      </c>
    </row>
    <row r="7425" spans="1:35" x14ac:dyDescent="0.25">
      <c r="A7425" s="17">
        <v>130899</v>
      </c>
      <c r="B7425" s="18">
        <v>4</v>
      </c>
      <c r="C7425" s="16" t="s">
        <v>73</v>
      </c>
      <c r="D7425" s="21">
        <v>44106</v>
      </c>
      <c r="E7425" s="16" t="s">
        <v>5735</v>
      </c>
      <c r="F7425" s="21">
        <v>44106</v>
      </c>
      <c r="G7425" s="16" t="s">
        <v>5735</v>
      </c>
      <c r="H7425" s="26" t="s">
        <v>221</v>
      </c>
      <c r="M7425" s="26" t="s">
        <v>7337</v>
      </c>
      <c r="O7425" s="16" t="s">
        <v>1171</v>
      </c>
      <c r="P7425" s="26" t="s">
        <v>1062</v>
      </c>
      <c r="T7425" s="23" t="s">
        <v>32</v>
      </c>
      <c r="W7425" s="20" t="s">
        <v>43</v>
      </c>
      <c r="Z7425" s="25">
        <v>0</v>
      </c>
      <c r="AA7425" s="25">
        <v>0</v>
      </c>
      <c r="AB7425" s="25">
        <v>30000</v>
      </c>
      <c r="AC7425" s="25">
        <v>0</v>
      </c>
      <c r="AD7425" s="25">
        <v>0</v>
      </c>
      <c r="AE7425" s="25">
        <v>0</v>
      </c>
      <c r="AF7425" s="25">
        <v>30000</v>
      </c>
      <c r="AG7425" s="25">
        <v>0</v>
      </c>
      <c r="AH7425" s="25">
        <v>30000</v>
      </c>
      <c r="AI7425" s="16" t="s">
        <v>7338</v>
      </c>
    </row>
    <row r="7426" spans="1:35" x14ac:dyDescent="0.25">
      <c r="A7426" s="17">
        <v>130900</v>
      </c>
      <c r="B7426" s="18">
        <v>2</v>
      </c>
      <c r="C7426" s="16" t="s">
        <v>73</v>
      </c>
      <c r="D7426" s="21">
        <v>44106</v>
      </c>
      <c r="E7426" s="16" t="s">
        <v>529</v>
      </c>
      <c r="F7426" s="21">
        <v>44278</v>
      </c>
      <c r="G7426" s="16" t="s">
        <v>75</v>
      </c>
      <c r="H7426" s="26" t="s">
        <v>170</v>
      </c>
      <c r="I7426" s="16" t="s">
        <v>155</v>
      </c>
      <c r="J7426" s="20" t="s">
        <v>148</v>
      </c>
      <c r="L7426" s="16" t="s">
        <v>149</v>
      </c>
      <c r="M7426" s="26" t="s">
        <v>7339</v>
      </c>
      <c r="O7426" s="16" t="s">
        <v>53</v>
      </c>
      <c r="P7426" s="26" t="s">
        <v>40</v>
      </c>
      <c r="R7426" s="16" t="s">
        <v>41</v>
      </c>
      <c r="S7426" s="16" t="s">
        <v>42</v>
      </c>
      <c r="T7426" s="22">
        <v>0.01</v>
      </c>
      <c r="W7426" s="20" t="s">
        <v>43</v>
      </c>
      <c r="X7426" s="16" t="s">
        <v>454</v>
      </c>
      <c r="Y7426" s="26" t="s">
        <v>7340</v>
      </c>
      <c r="Z7426" s="25">
        <v>20000</v>
      </c>
      <c r="AA7426" s="25">
        <v>0</v>
      </c>
      <c r="AB7426" s="25">
        <v>0</v>
      </c>
      <c r="AC7426" s="25">
        <v>0</v>
      </c>
      <c r="AD7426" s="25">
        <v>20000</v>
      </c>
      <c r="AE7426" s="25">
        <v>0</v>
      </c>
      <c r="AF7426" s="25">
        <v>0</v>
      </c>
      <c r="AG7426" s="25">
        <v>0</v>
      </c>
      <c r="AH7426" s="25">
        <v>20000</v>
      </c>
      <c r="AI7426" s="16" t="s">
        <v>7341</v>
      </c>
    </row>
    <row r="7427" spans="1:35" x14ac:dyDescent="0.25">
      <c r="A7427" s="17">
        <v>130902</v>
      </c>
      <c r="B7427" s="18">
        <v>2</v>
      </c>
      <c r="C7427" s="16" t="s">
        <v>73</v>
      </c>
      <c r="D7427" s="21">
        <v>44106</v>
      </c>
      <c r="E7427" s="16" t="s">
        <v>529</v>
      </c>
      <c r="F7427" s="21">
        <v>44278</v>
      </c>
      <c r="G7427" s="16" t="s">
        <v>75</v>
      </c>
      <c r="H7427" s="26" t="s">
        <v>170</v>
      </c>
      <c r="I7427" s="16" t="s">
        <v>7342</v>
      </c>
      <c r="K7427" s="16" t="s">
        <v>2459</v>
      </c>
      <c r="L7427" s="16" t="s">
        <v>37</v>
      </c>
      <c r="M7427" s="26" t="s">
        <v>7343</v>
      </c>
      <c r="O7427" s="16" t="s">
        <v>53</v>
      </c>
      <c r="P7427" s="26" t="s">
        <v>40</v>
      </c>
      <c r="R7427" s="16" t="s">
        <v>41</v>
      </c>
      <c r="S7427" s="16" t="s">
        <v>42</v>
      </c>
      <c r="T7427" s="22">
        <v>0.01</v>
      </c>
      <c r="W7427" s="20" t="s">
        <v>43</v>
      </c>
      <c r="X7427" s="16" t="s">
        <v>44</v>
      </c>
      <c r="Y7427" s="26" t="s">
        <v>7344</v>
      </c>
      <c r="Z7427" s="25">
        <v>20000</v>
      </c>
      <c r="AA7427" s="25">
        <v>0</v>
      </c>
      <c r="AB7427" s="25">
        <v>0</v>
      </c>
      <c r="AC7427" s="25">
        <v>0</v>
      </c>
      <c r="AD7427" s="25">
        <v>20000</v>
      </c>
      <c r="AE7427" s="25">
        <v>0</v>
      </c>
      <c r="AF7427" s="25">
        <v>0</v>
      </c>
      <c r="AG7427" s="25">
        <v>0</v>
      </c>
      <c r="AH7427" s="25">
        <v>20000</v>
      </c>
      <c r="AI7427" s="16" t="s">
        <v>7345</v>
      </c>
    </row>
    <row r="7428" spans="1:35" x14ac:dyDescent="0.25">
      <c r="A7428" s="17">
        <v>130903</v>
      </c>
      <c r="B7428" s="18">
        <v>3</v>
      </c>
      <c r="C7428" s="16" t="s">
        <v>73</v>
      </c>
      <c r="D7428" s="21">
        <v>44106</v>
      </c>
      <c r="E7428" s="16" t="s">
        <v>176</v>
      </c>
      <c r="F7428" s="21">
        <v>44279</v>
      </c>
      <c r="G7428" s="16" t="s">
        <v>102</v>
      </c>
      <c r="H7428" s="26" t="s">
        <v>98</v>
      </c>
      <c r="I7428" s="16" t="s">
        <v>155</v>
      </c>
      <c r="J7428" s="20" t="s">
        <v>148</v>
      </c>
      <c r="L7428" s="16" t="s">
        <v>149</v>
      </c>
      <c r="M7428" s="26" t="s">
        <v>7346</v>
      </c>
      <c r="O7428" s="16" t="s">
        <v>179</v>
      </c>
      <c r="P7428" s="26" t="s">
        <v>79</v>
      </c>
      <c r="R7428" s="16" t="s">
        <v>41</v>
      </c>
      <c r="S7428" s="16" t="s">
        <v>84</v>
      </c>
      <c r="T7428" s="22">
        <v>0</v>
      </c>
      <c r="U7428" s="21">
        <v>44365</v>
      </c>
      <c r="W7428" s="20" t="s">
        <v>43</v>
      </c>
      <c r="X7428" s="16" t="s">
        <v>454</v>
      </c>
      <c r="Y7428" s="26" t="s">
        <v>7347</v>
      </c>
      <c r="Z7428" s="25">
        <v>0</v>
      </c>
      <c r="AA7428" s="25">
        <v>0</v>
      </c>
      <c r="AB7428" s="25">
        <v>50500</v>
      </c>
      <c r="AC7428" s="25">
        <v>0</v>
      </c>
      <c r="AD7428" s="25">
        <v>0</v>
      </c>
      <c r="AE7428" s="25">
        <v>0</v>
      </c>
      <c r="AF7428" s="25">
        <v>50500</v>
      </c>
      <c r="AG7428" s="25">
        <v>0</v>
      </c>
      <c r="AH7428" s="25">
        <v>50500</v>
      </c>
      <c r="AI7428" s="16" t="s">
        <v>7348</v>
      </c>
    </row>
    <row r="7429" spans="1:35" x14ac:dyDescent="0.25">
      <c r="A7429" s="17">
        <v>130904</v>
      </c>
      <c r="B7429" s="18">
        <v>2</v>
      </c>
      <c r="C7429" s="16" t="s">
        <v>73</v>
      </c>
      <c r="D7429" s="21">
        <v>44106</v>
      </c>
      <c r="E7429" s="16" t="s">
        <v>529</v>
      </c>
      <c r="F7429" s="21">
        <v>44278</v>
      </c>
      <c r="G7429" s="16" t="s">
        <v>75</v>
      </c>
      <c r="H7429" s="26" t="s">
        <v>371</v>
      </c>
      <c r="I7429" s="16" t="s">
        <v>7349</v>
      </c>
      <c r="J7429" s="20" t="s">
        <v>116</v>
      </c>
      <c r="L7429" s="16" t="s">
        <v>116</v>
      </c>
      <c r="M7429" s="26" t="s">
        <v>7350</v>
      </c>
      <c r="O7429" s="16" t="s">
        <v>53</v>
      </c>
      <c r="P7429" s="26" t="s">
        <v>40</v>
      </c>
      <c r="R7429" s="16" t="s">
        <v>41</v>
      </c>
      <c r="S7429" s="16" t="s">
        <v>42</v>
      </c>
      <c r="T7429" s="22">
        <v>0.01</v>
      </c>
      <c r="W7429" s="20" t="s">
        <v>43</v>
      </c>
      <c r="X7429" s="16" t="s">
        <v>78</v>
      </c>
      <c r="Y7429" s="26" t="s">
        <v>7351</v>
      </c>
      <c r="Z7429" s="25">
        <v>20000</v>
      </c>
      <c r="AA7429" s="25">
        <v>0</v>
      </c>
      <c r="AB7429" s="25">
        <v>0</v>
      </c>
      <c r="AC7429" s="25">
        <v>0</v>
      </c>
      <c r="AD7429" s="25">
        <v>20000</v>
      </c>
      <c r="AE7429" s="25">
        <v>0</v>
      </c>
      <c r="AF7429" s="25">
        <v>0</v>
      </c>
      <c r="AG7429" s="25">
        <v>0</v>
      </c>
      <c r="AH7429" s="25">
        <v>20000</v>
      </c>
      <c r="AI7429" s="16" t="s">
        <v>7352</v>
      </c>
    </row>
    <row r="7430" spans="1:35" x14ac:dyDescent="0.25">
      <c r="A7430" s="17">
        <v>130904.01</v>
      </c>
      <c r="B7430" s="18">
        <v>2</v>
      </c>
      <c r="C7430" s="16" t="s">
        <v>73</v>
      </c>
      <c r="D7430" s="21">
        <v>44224</v>
      </c>
      <c r="E7430" s="16" t="s">
        <v>176</v>
      </c>
      <c r="F7430" s="21">
        <v>44279</v>
      </c>
      <c r="G7430" s="16" t="s">
        <v>75</v>
      </c>
      <c r="H7430" s="26" t="s">
        <v>371</v>
      </c>
      <c r="I7430" s="16" t="s">
        <v>7349</v>
      </c>
      <c r="J7430" s="20" t="s">
        <v>116</v>
      </c>
      <c r="L7430" s="16" t="s">
        <v>116</v>
      </c>
      <c r="M7430" s="26" t="s">
        <v>7353</v>
      </c>
      <c r="O7430" s="16" t="s">
        <v>179</v>
      </c>
      <c r="P7430" s="26" t="s">
        <v>79</v>
      </c>
      <c r="R7430" s="16" t="s">
        <v>41</v>
      </c>
      <c r="S7430" s="16" t="s">
        <v>84</v>
      </c>
      <c r="T7430" s="22">
        <v>0</v>
      </c>
      <c r="W7430" s="20" t="s">
        <v>43</v>
      </c>
      <c r="X7430" s="16" t="s">
        <v>78</v>
      </c>
      <c r="Y7430" s="26" t="s">
        <v>7351</v>
      </c>
      <c r="Z7430" s="25">
        <v>0</v>
      </c>
      <c r="AA7430" s="25">
        <v>0</v>
      </c>
      <c r="AB7430" s="25">
        <v>45000</v>
      </c>
      <c r="AC7430" s="25">
        <v>0</v>
      </c>
      <c r="AD7430" s="25">
        <v>0</v>
      </c>
      <c r="AE7430" s="25">
        <v>0</v>
      </c>
      <c r="AF7430" s="25">
        <v>45000</v>
      </c>
      <c r="AG7430" s="25">
        <v>0</v>
      </c>
      <c r="AH7430" s="25">
        <v>45000</v>
      </c>
      <c r="AI7430" s="16" t="s">
        <v>7354</v>
      </c>
    </row>
    <row r="7431" spans="1:35" x14ac:dyDescent="0.25">
      <c r="A7431" s="17">
        <v>130905</v>
      </c>
      <c r="B7431" s="18">
        <v>4</v>
      </c>
      <c r="C7431" s="16" t="s">
        <v>73</v>
      </c>
      <c r="D7431" s="21">
        <v>44106</v>
      </c>
      <c r="E7431" s="16" t="s">
        <v>529</v>
      </c>
      <c r="F7431" s="21">
        <v>44278</v>
      </c>
      <c r="G7431" s="16" t="s">
        <v>75</v>
      </c>
      <c r="H7431" s="26" t="s">
        <v>261</v>
      </c>
      <c r="I7431" s="16" t="s">
        <v>741</v>
      </c>
      <c r="J7431" s="20" t="s">
        <v>116</v>
      </c>
      <c r="L7431" s="16" t="s">
        <v>116</v>
      </c>
      <c r="M7431" s="26" t="s">
        <v>7355</v>
      </c>
      <c r="O7431" s="16" t="s">
        <v>53</v>
      </c>
      <c r="P7431" s="26" t="s">
        <v>40</v>
      </c>
      <c r="R7431" s="16" t="s">
        <v>41</v>
      </c>
      <c r="S7431" s="16" t="s">
        <v>42</v>
      </c>
      <c r="T7431" s="22">
        <v>0.01</v>
      </c>
      <c r="W7431" s="20" t="s">
        <v>43</v>
      </c>
      <c r="X7431" s="16" t="s">
        <v>78</v>
      </c>
      <c r="Y7431" s="26" t="s">
        <v>7356</v>
      </c>
      <c r="Z7431" s="25">
        <v>20000</v>
      </c>
      <c r="AA7431" s="25">
        <v>0</v>
      </c>
      <c r="AB7431" s="25">
        <v>0</v>
      </c>
      <c r="AC7431" s="25">
        <v>0</v>
      </c>
      <c r="AD7431" s="25">
        <v>20000</v>
      </c>
      <c r="AE7431" s="25">
        <v>0</v>
      </c>
      <c r="AF7431" s="25">
        <v>0</v>
      </c>
      <c r="AG7431" s="25">
        <v>0</v>
      </c>
      <c r="AH7431" s="25">
        <v>20000</v>
      </c>
      <c r="AI7431" s="16" t="s">
        <v>7357</v>
      </c>
    </row>
    <row r="7432" spans="1:35" x14ac:dyDescent="0.25">
      <c r="A7432" s="17">
        <v>130906</v>
      </c>
      <c r="B7432" s="18">
        <v>4</v>
      </c>
      <c r="C7432" s="16" t="s">
        <v>73</v>
      </c>
      <c r="D7432" s="21">
        <v>44106</v>
      </c>
      <c r="E7432" s="16" t="s">
        <v>5735</v>
      </c>
      <c r="F7432" s="21">
        <v>44106</v>
      </c>
      <c r="G7432" s="16" t="s">
        <v>5735</v>
      </c>
      <c r="H7432" s="26" t="s">
        <v>203</v>
      </c>
      <c r="M7432" s="26" t="s">
        <v>7358</v>
      </c>
      <c r="O7432" s="16" t="s">
        <v>1171</v>
      </c>
      <c r="P7432" s="26" t="s">
        <v>1062</v>
      </c>
      <c r="T7432" s="23" t="s">
        <v>32</v>
      </c>
      <c r="W7432" s="20" t="s">
        <v>43</v>
      </c>
      <c r="Z7432" s="25">
        <v>0</v>
      </c>
      <c r="AA7432" s="25">
        <v>0</v>
      </c>
      <c r="AB7432" s="25">
        <v>15000</v>
      </c>
      <c r="AC7432" s="25">
        <v>0</v>
      </c>
      <c r="AD7432" s="25">
        <v>0</v>
      </c>
      <c r="AE7432" s="25">
        <v>0</v>
      </c>
      <c r="AF7432" s="25">
        <v>15000</v>
      </c>
      <c r="AG7432" s="25">
        <v>0</v>
      </c>
      <c r="AH7432" s="25">
        <v>15000</v>
      </c>
      <c r="AI7432" s="16" t="s">
        <v>7359</v>
      </c>
    </row>
    <row r="7433" spans="1:35" x14ac:dyDescent="0.25">
      <c r="A7433" s="17">
        <v>130907</v>
      </c>
      <c r="B7433" s="18">
        <v>4</v>
      </c>
      <c r="C7433" s="16" t="s">
        <v>73</v>
      </c>
      <c r="D7433" s="21">
        <v>44106</v>
      </c>
      <c r="E7433" s="16" t="s">
        <v>33</v>
      </c>
      <c r="F7433" s="21">
        <v>44355</v>
      </c>
      <c r="G7433" s="16" t="s">
        <v>33</v>
      </c>
      <c r="H7433" s="26" t="s">
        <v>203</v>
      </c>
      <c r="M7433" s="26" t="s">
        <v>9146</v>
      </c>
      <c r="O7433" s="16" t="s">
        <v>39</v>
      </c>
      <c r="R7433" s="16" t="s">
        <v>41</v>
      </c>
      <c r="S7433" s="16" t="s">
        <v>42</v>
      </c>
      <c r="T7433" s="23" t="s">
        <v>32</v>
      </c>
      <c r="W7433" s="20" t="s">
        <v>43</v>
      </c>
      <c r="X7433" s="16" t="s">
        <v>44</v>
      </c>
      <c r="Y7433" s="26" t="s">
        <v>9145</v>
      </c>
      <c r="Z7433" s="24" t="s">
        <v>32</v>
      </c>
      <c r="AA7433" s="24" t="s">
        <v>32</v>
      </c>
      <c r="AB7433" s="24" t="s">
        <v>32</v>
      </c>
      <c r="AC7433" s="24" t="s">
        <v>32</v>
      </c>
      <c r="AD7433" s="25">
        <v>0</v>
      </c>
      <c r="AE7433" s="25">
        <v>0</v>
      </c>
      <c r="AF7433" s="25">
        <v>322542.5</v>
      </c>
      <c r="AG7433" s="25">
        <v>0</v>
      </c>
      <c r="AH7433" s="25">
        <v>322542.5</v>
      </c>
      <c r="AI7433" s="16" t="s">
        <v>9144</v>
      </c>
    </row>
    <row r="7434" spans="1:35" x14ac:dyDescent="0.25">
      <c r="A7434" s="17">
        <v>130908</v>
      </c>
      <c r="B7434" s="18">
        <v>4</v>
      </c>
      <c r="C7434" s="16" t="s">
        <v>31</v>
      </c>
      <c r="D7434" s="21">
        <v>44106</v>
      </c>
      <c r="E7434" s="16" t="s">
        <v>33</v>
      </c>
      <c r="F7434" s="21">
        <v>44134</v>
      </c>
      <c r="G7434" s="16" t="s">
        <v>56</v>
      </c>
      <c r="H7434" s="26" t="s">
        <v>349</v>
      </c>
      <c r="I7434" s="16" t="s">
        <v>7360</v>
      </c>
      <c r="K7434" s="16" t="s">
        <v>7361</v>
      </c>
      <c r="L7434" s="16" t="s">
        <v>37</v>
      </c>
      <c r="M7434" s="26" t="s">
        <v>7362</v>
      </c>
      <c r="O7434" s="16" t="s">
        <v>1149</v>
      </c>
      <c r="P7434" s="26" t="s">
        <v>188</v>
      </c>
      <c r="T7434" s="22">
        <v>6.25</v>
      </c>
      <c r="W7434" s="20" t="s">
        <v>43</v>
      </c>
      <c r="X7434" s="16" t="s">
        <v>44</v>
      </c>
      <c r="Z7434" s="25">
        <v>0</v>
      </c>
      <c r="AA7434" s="25">
        <v>0</v>
      </c>
      <c r="AB7434" s="25">
        <v>0</v>
      </c>
      <c r="AC7434" s="25">
        <v>562533.06000000006</v>
      </c>
      <c r="AD7434" s="25">
        <v>0</v>
      </c>
      <c r="AE7434" s="25">
        <v>0</v>
      </c>
      <c r="AF7434" s="25">
        <v>0</v>
      </c>
      <c r="AG7434" s="25">
        <v>562533.06000000006</v>
      </c>
      <c r="AH7434" s="25">
        <v>562533.06000000006</v>
      </c>
      <c r="AI7434" s="16" t="s">
        <v>7363</v>
      </c>
    </row>
    <row r="7435" spans="1:35" x14ac:dyDescent="0.25">
      <c r="A7435" s="17">
        <v>130909</v>
      </c>
      <c r="B7435" s="18">
        <v>4</v>
      </c>
      <c r="C7435" s="16" t="s">
        <v>31</v>
      </c>
      <c r="D7435" s="21">
        <v>44106</v>
      </c>
      <c r="E7435" s="16" t="s">
        <v>33</v>
      </c>
      <c r="F7435" s="21">
        <v>44120</v>
      </c>
      <c r="G7435" s="16" t="s">
        <v>56</v>
      </c>
      <c r="H7435" s="26" t="s">
        <v>349</v>
      </c>
      <c r="I7435" s="16" t="s">
        <v>7364</v>
      </c>
      <c r="K7435" s="16" t="s">
        <v>2116</v>
      </c>
      <c r="L7435" s="16" t="s">
        <v>37</v>
      </c>
      <c r="M7435" s="26" t="s">
        <v>7365</v>
      </c>
      <c r="O7435" s="16" t="s">
        <v>1149</v>
      </c>
      <c r="P7435" s="26" t="s">
        <v>188</v>
      </c>
      <c r="T7435" s="22">
        <v>0.44</v>
      </c>
      <c r="W7435" s="20" t="s">
        <v>43</v>
      </c>
      <c r="X7435" s="16" t="s">
        <v>78</v>
      </c>
      <c r="Z7435" s="25">
        <v>0</v>
      </c>
      <c r="AA7435" s="25">
        <v>0</v>
      </c>
      <c r="AB7435" s="25">
        <v>0</v>
      </c>
      <c r="AC7435" s="25">
        <v>323654.7</v>
      </c>
      <c r="AD7435" s="25">
        <v>0</v>
      </c>
      <c r="AE7435" s="25">
        <v>0</v>
      </c>
      <c r="AF7435" s="25">
        <v>0</v>
      </c>
      <c r="AG7435" s="25">
        <v>335092.96999999997</v>
      </c>
      <c r="AH7435" s="25">
        <v>335092.96999999997</v>
      </c>
      <c r="AI7435" s="16" t="s">
        <v>7366</v>
      </c>
    </row>
    <row r="7436" spans="1:35" x14ac:dyDescent="0.25">
      <c r="A7436" s="17">
        <v>130910</v>
      </c>
      <c r="B7436" s="18">
        <v>2</v>
      </c>
      <c r="C7436" s="16" t="s">
        <v>47</v>
      </c>
      <c r="D7436" s="21">
        <v>44109</v>
      </c>
      <c r="E7436" s="16" t="s">
        <v>6215</v>
      </c>
      <c r="F7436" s="21">
        <v>44363</v>
      </c>
      <c r="G7436" s="16" t="s">
        <v>6215</v>
      </c>
      <c r="H7436" s="26" t="s">
        <v>371</v>
      </c>
      <c r="M7436" s="26" t="s">
        <v>7367</v>
      </c>
      <c r="O7436" s="16" t="s">
        <v>1171</v>
      </c>
      <c r="P7436" s="26" t="s">
        <v>1062</v>
      </c>
      <c r="T7436" s="23" t="s">
        <v>32</v>
      </c>
      <c r="W7436" s="20" t="s">
        <v>43</v>
      </c>
      <c r="Z7436" s="25">
        <v>0</v>
      </c>
      <c r="AA7436" s="25">
        <v>0</v>
      </c>
      <c r="AB7436" s="25">
        <v>30000</v>
      </c>
      <c r="AC7436" s="25">
        <v>0</v>
      </c>
      <c r="AD7436" s="25">
        <v>0</v>
      </c>
      <c r="AE7436" s="25">
        <v>0</v>
      </c>
      <c r="AF7436" s="25">
        <v>30000</v>
      </c>
      <c r="AG7436" s="25">
        <v>0</v>
      </c>
      <c r="AH7436" s="25">
        <v>30000</v>
      </c>
      <c r="AI7436" s="16" t="s">
        <v>7368</v>
      </c>
    </row>
    <row r="7437" spans="1:35" x14ac:dyDescent="0.25">
      <c r="A7437" s="17">
        <v>130911</v>
      </c>
      <c r="B7437" s="18">
        <v>1</v>
      </c>
      <c r="C7437" s="16" t="s">
        <v>31</v>
      </c>
      <c r="D7437" s="21">
        <v>44109</v>
      </c>
      <c r="E7437" s="16" t="s">
        <v>33</v>
      </c>
      <c r="F7437" s="21">
        <v>44134</v>
      </c>
      <c r="G7437" s="16" t="s">
        <v>56</v>
      </c>
      <c r="H7437" s="26" t="s">
        <v>232</v>
      </c>
      <c r="I7437" s="16" t="s">
        <v>7369</v>
      </c>
      <c r="K7437" s="16" t="s">
        <v>7370</v>
      </c>
      <c r="L7437" s="16" t="s">
        <v>37</v>
      </c>
      <c r="M7437" s="26" t="s">
        <v>7371</v>
      </c>
      <c r="O7437" s="16" t="s">
        <v>1149</v>
      </c>
      <c r="P7437" s="26" t="s">
        <v>188</v>
      </c>
      <c r="T7437" s="22">
        <v>118</v>
      </c>
      <c r="W7437" s="20" t="s">
        <v>43</v>
      </c>
      <c r="X7437" s="16" t="s">
        <v>44</v>
      </c>
      <c r="Z7437" s="25">
        <v>0</v>
      </c>
      <c r="AA7437" s="25">
        <v>0</v>
      </c>
      <c r="AB7437" s="25">
        <v>0</v>
      </c>
      <c r="AC7437" s="25">
        <v>119070</v>
      </c>
      <c r="AD7437" s="25">
        <v>0</v>
      </c>
      <c r="AE7437" s="25">
        <v>0</v>
      </c>
      <c r="AF7437" s="25">
        <v>0</v>
      </c>
      <c r="AG7437" s="25">
        <v>119070</v>
      </c>
      <c r="AH7437" s="25">
        <v>119070</v>
      </c>
      <c r="AI7437" s="16" t="s">
        <v>7372</v>
      </c>
    </row>
    <row r="7438" spans="1:35" x14ac:dyDescent="0.25">
      <c r="A7438" s="17">
        <v>130912</v>
      </c>
      <c r="B7438" s="18">
        <v>1</v>
      </c>
      <c r="C7438" s="16" t="s">
        <v>31</v>
      </c>
      <c r="D7438" s="21">
        <v>44109</v>
      </c>
      <c r="E7438" s="16" t="s">
        <v>33</v>
      </c>
      <c r="F7438" s="21">
        <v>44120</v>
      </c>
      <c r="G7438" s="16" t="s">
        <v>56</v>
      </c>
      <c r="H7438" s="26" t="s">
        <v>232</v>
      </c>
      <c r="I7438" s="16" t="s">
        <v>7373</v>
      </c>
      <c r="K7438" s="16" t="s">
        <v>7374</v>
      </c>
      <c r="L7438" s="16" t="s">
        <v>37</v>
      </c>
      <c r="M7438" s="26" t="s">
        <v>7375</v>
      </c>
      <c r="O7438" s="16" t="s">
        <v>1149</v>
      </c>
      <c r="P7438" s="26" t="s">
        <v>188</v>
      </c>
      <c r="T7438" s="22">
        <v>1.37</v>
      </c>
      <c r="W7438" s="20" t="s">
        <v>43</v>
      </c>
      <c r="X7438" s="16" t="s">
        <v>44</v>
      </c>
      <c r="Z7438" s="25">
        <v>0</v>
      </c>
      <c r="AA7438" s="25">
        <v>0</v>
      </c>
      <c r="AB7438" s="25">
        <v>0</v>
      </c>
      <c r="AC7438" s="25">
        <v>103978</v>
      </c>
      <c r="AD7438" s="25">
        <v>0</v>
      </c>
      <c r="AE7438" s="25">
        <v>0</v>
      </c>
      <c r="AF7438" s="25">
        <v>0</v>
      </c>
      <c r="AG7438" s="25">
        <v>103978</v>
      </c>
      <c r="AH7438" s="25">
        <v>103978</v>
      </c>
      <c r="AI7438" s="16" t="s">
        <v>7376</v>
      </c>
    </row>
    <row r="7439" spans="1:35" x14ac:dyDescent="0.25">
      <c r="A7439" s="17">
        <v>130913</v>
      </c>
      <c r="B7439" s="18">
        <v>1</v>
      </c>
      <c r="C7439" s="16" t="s">
        <v>73</v>
      </c>
      <c r="D7439" s="21">
        <v>44109</v>
      </c>
      <c r="E7439" s="16" t="s">
        <v>1610</v>
      </c>
      <c r="F7439" s="21">
        <v>44109</v>
      </c>
      <c r="G7439" s="16" t="s">
        <v>1610</v>
      </c>
      <c r="H7439" s="26" t="s">
        <v>320</v>
      </c>
      <c r="L7439" s="16" t="s">
        <v>110</v>
      </c>
      <c r="M7439" s="26" t="s">
        <v>7377</v>
      </c>
      <c r="O7439" s="16" t="s">
        <v>1612</v>
      </c>
      <c r="T7439" s="23" t="s">
        <v>32</v>
      </c>
      <c r="W7439" s="20" t="s">
        <v>43</v>
      </c>
      <c r="Z7439" s="25">
        <v>0</v>
      </c>
      <c r="AA7439" s="25">
        <v>0</v>
      </c>
      <c r="AB7439" s="25">
        <v>240758</v>
      </c>
      <c r="AC7439" s="25">
        <v>0</v>
      </c>
      <c r="AD7439" s="25">
        <v>0</v>
      </c>
      <c r="AE7439" s="25">
        <v>0</v>
      </c>
      <c r="AF7439" s="25">
        <v>240758</v>
      </c>
      <c r="AG7439" s="25">
        <v>0</v>
      </c>
      <c r="AH7439" s="25">
        <v>240758</v>
      </c>
      <c r="AI7439" s="16" t="s">
        <v>7378</v>
      </c>
    </row>
    <row r="7440" spans="1:35" x14ac:dyDescent="0.25">
      <c r="A7440" s="17">
        <v>130914</v>
      </c>
      <c r="B7440" s="18">
        <v>3</v>
      </c>
      <c r="C7440" s="16" t="s">
        <v>73</v>
      </c>
      <c r="D7440" s="21">
        <v>44110</v>
      </c>
      <c r="E7440" s="16" t="s">
        <v>142</v>
      </c>
      <c r="F7440" s="21">
        <v>44280</v>
      </c>
      <c r="G7440" s="16" t="s">
        <v>75</v>
      </c>
      <c r="H7440" s="26" t="s">
        <v>49</v>
      </c>
      <c r="M7440" s="26" t="s">
        <v>7379</v>
      </c>
      <c r="O7440" s="16" t="s">
        <v>78</v>
      </c>
      <c r="P7440" s="26" t="s">
        <v>596</v>
      </c>
      <c r="T7440" s="23" t="s">
        <v>32</v>
      </c>
      <c r="W7440" s="20" t="s">
        <v>43</v>
      </c>
      <c r="Z7440" s="25">
        <v>0</v>
      </c>
      <c r="AA7440" s="25">
        <v>0</v>
      </c>
      <c r="AB7440" s="25">
        <v>0</v>
      </c>
      <c r="AC7440" s="25">
        <v>15710.78</v>
      </c>
      <c r="AD7440" s="25">
        <v>0</v>
      </c>
      <c r="AE7440" s="25">
        <v>0</v>
      </c>
      <c r="AF7440" s="25">
        <v>0</v>
      </c>
      <c r="AG7440" s="25">
        <v>15710.78</v>
      </c>
      <c r="AH7440" s="25">
        <v>15710.78</v>
      </c>
      <c r="AI7440" s="16" t="s">
        <v>7380</v>
      </c>
    </row>
    <row r="7441" spans="1:35" ht="45" x14ac:dyDescent="0.25">
      <c r="A7441" s="17">
        <v>130915</v>
      </c>
      <c r="B7441" s="18">
        <v>4</v>
      </c>
      <c r="C7441" s="16" t="s">
        <v>73</v>
      </c>
      <c r="D7441" s="21">
        <v>44110</v>
      </c>
      <c r="E7441" s="16" t="s">
        <v>1409</v>
      </c>
      <c r="F7441" s="21">
        <v>44280</v>
      </c>
      <c r="G7441" s="16" t="s">
        <v>75</v>
      </c>
      <c r="H7441" s="26" t="s">
        <v>126</v>
      </c>
      <c r="I7441" s="16" t="s">
        <v>1850</v>
      </c>
      <c r="J7441" s="20" t="s">
        <v>116</v>
      </c>
      <c r="L7441" s="16" t="s">
        <v>116</v>
      </c>
      <c r="M7441" s="26" t="s">
        <v>7381</v>
      </c>
      <c r="N7441" s="26" t="s">
        <v>7382</v>
      </c>
      <c r="O7441" s="16" t="s">
        <v>60</v>
      </c>
      <c r="P7441" s="26" t="s">
        <v>632</v>
      </c>
      <c r="T7441" s="23" t="s">
        <v>32</v>
      </c>
      <c r="W7441" s="20" t="s">
        <v>43</v>
      </c>
      <c r="X7441" s="16" t="s">
        <v>78</v>
      </c>
      <c r="Z7441" s="25">
        <v>176175</v>
      </c>
      <c r="AA7441" s="25">
        <v>0</v>
      </c>
      <c r="AB7441" s="25">
        <v>0</v>
      </c>
      <c r="AC7441" s="25">
        <v>0</v>
      </c>
      <c r="AD7441" s="25">
        <v>176175</v>
      </c>
      <c r="AE7441" s="25">
        <v>0</v>
      </c>
      <c r="AF7441" s="25">
        <v>0</v>
      </c>
      <c r="AG7441" s="25">
        <v>0</v>
      </c>
      <c r="AH7441" s="25">
        <v>176175</v>
      </c>
      <c r="AI7441" s="16" t="s">
        <v>7383</v>
      </c>
    </row>
    <row r="7442" spans="1:35" x14ac:dyDescent="0.25">
      <c r="A7442" s="17">
        <v>130916</v>
      </c>
      <c r="B7442" s="18">
        <v>2</v>
      </c>
      <c r="C7442" s="16" t="s">
        <v>73</v>
      </c>
      <c r="D7442" s="21">
        <v>44110</v>
      </c>
      <c r="E7442" s="16" t="s">
        <v>6215</v>
      </c>
      <c r="F7442" s="21">
        <v>44110</v>
      </c>
      <c r="G7442" s="16" t="s">
        <v>6215</v>
      </c>
      <c r="H7442" s="26" t="s">
        <v>267</v>
      </c>
      <c r="M7442" s="26" t="s">
        <v>7384</v>
      </c>
      <c r="O7442" s="16" t="s">
        <v>1171</v>
      </c>
      <c r="P7442" s="26" t="s">
        <v>1062</v>
      </c>
      <c r="T7442" s="23" t="s">
        <v>32</v>
      </c>
      <c r="W7442" s="20" t="s">
        <v>43</v>
      </c>
      <c r="Z7442" s="25">
        <v>0</v>
      </c>
      <c r="AA7442" s="25">
        <v>0</v>
      </c>
      <c r="AB7442" s="25">
        <v>36000</v>
      </c>
      <c r="AC7442" s="25">
        <v>0</v>
      </c>
      <c r="AD7442" s="25">
        <v>0</v>
      </c>
      <c r="AE7442" s="25">
        <v>0</v>
      </c>
      <c r="AF7442" s="25">
        <v>36000</v>
      </c>
      <c r="AG7442" s="25">
        <v>0</v>
      </c>
      <c r="AH7442" s="25">
        <v>36000</v>
      </c>
      <c r="AI7442" s="16" t="s">
        <v>7385</v>
      </c>
    </row>
    <row r="7443" spans="1:35" ht="30" x14ac:dyDescent="0.25">
      <c r="A7443" s="17">
        <v>130917</v>
      </c>
      <c r="B7443" s="18">
        <v>4</v>
      </c>
      <c r="C7443" s="16" t="s">
        <v>73</v>
      </c>
      <c r="D7443" s="21">
        <v>44110</v>
      </c>
      <c r="E7443" s="16" t="s">
        <v>1409</v>
      </c>
      <c r="F7443" s="21">
        <v>44252</v>
      </c>
      <c r="G7443" s="16" t="s">
        <v>529</v>
      </c>
      <c r="H7443" s="26" t="s">
        <v>126</v>
      </c>
      <c r="M7443" s="26" t="s">
        <v>7386</v>
      </c>
      <c r="N7443" s="26" t="s">
        <v>7387</v>
      </c>
      <c r="O7443" s="16" t="s">
        <v>60</v>
      </c>
      <c r="P7443" s="26" t="s">
        <v>443</v>
      </c>
      <c r="R7443" s="16" t="s">
        <v>139</v>
      </c>
      <c r="S7443" s="16" t="s">
        <v>84</v>
      </c>
      <c r="T7443" s="23" t="s">
        <v>32</v>
      </c>
      <c r="W7443" s="20" t="s">
        <v>43</v>
      </c>
      <c r="X7443" s="16" t="s">
        <v>78</v>
      </c>
      <c r="Z7443" s="25">
        <v>15500</v>
      </c>
      <c r="AA7443" s="25">
        <v>0</v>
      </c>
      <c r="AB7443" s="25">
        <v>0</v>
      </c>
      <c r="AC7443" s="25">
        <v>0</v>
      </c>
      <c r="AD7443" s="25">
        <v>15500</v>
      </c>
      <c r="AE7443" s="25">
        <v>0</v>
      </c>
      <c r="AF7443" s="25">
        <v>0</v>
      </c>
      <c r="AG7443" s="25">
        <v>0</v>
      </c>
      <c r="AH7443" s="25">
        <v>15500</v>
      </c>
      <c r="AI7443" s="16" t="s">
        <v>7388</v>
      </c>
    </row>
    <row r="7444" spans="1:35" x14ac:dyDescent="0.25">
      <c r="A7444" s="17">
        <v>130918</v>
      </c>
      <c r="B7444" s="18">
        <v>1</v>
      </c>
      <c r="C7444" s="16" t="s">
        <v>73</v>
      </c>
      <c r="D7444" s="21">
        <v>44110</v>
      </c>
      <c r="E7444" s="16" t="s">
        <v>33</v>
      </c>
      <c r="F7444" s="21">
        <v>44110</v>
      </c>
      <c r="G7444" s="16" t="s">
        <v>33</v>
      </c>
      <c r="H7444" s="26" t="s">
        <v>320</v>
      </c>
      <c r="I7444" s="16" t="s">
        <v>9143</v>
      </c>
      <c r="K7444" s="16" t="s">
        <v>9142</v>
      </c>
      <c r="L7444" s="16" t="s">
        <v>37</v>
      </c>
      <c r="M7444" s="26" t="s">
        <v>9141</v>
      </c>
      <c r="O7444" s="16" t="s">
        <v>1149</v>
      </c>
      <c r="P7444" s="26" t="s">
        <v>188</v>
      </c>
      <c r="R7444" s="16" t="s">
        <v>139</v>
      </c>
      <c r="S7444" s="16" t="s">
        <v>4621</v>
      </c>
      <c r="T7444" s="22">
        <v>2.6320000000000001</v>
      </c>
      <c r="W7444" s="20" t="s">
        <v>43</v>
      </c>
      <c r="X7444" s="16" t="s">
        <v>78</v>
      </c>
      <c r="Z7444" s="24" t="s">
        <v>32</v>
      </c>
      <c r="AA7444" s="24" t="s">
        <v>32</v>
      </c>
      <c r="AB7444" s="24" t="s">
        <v>32</v>
      </c>
      <c r="AC7444" s="24" t="s">
        <v>32</v>
      </c>
      <c r="AD7444" s="24" t="s">
        <v>32</v>
      </c>
      <c r="AE7444" s="24" t="s">
        <v>32</v>
      </c>
      <c r="AF7444" s="24" t="s">
        <v>32</v>
      </c>
      <c r="AG7444" s="24" t="s">
        <v>32</v>
      </c>
      <c r="AH7444" s="24" t="s">
        <v>32</v>
      </c>
      <c r="AI7444" s="16" t="s">
        <v>9140</v>
      </c>
    </row>
    <row r="7445" spans="1:35" x14ac:dyDescent="0.25">
      <c r="A7445" s="17">
        <v>130933</v>
      </c>
      <c r="B7445" s="18">
        <v>3</v>
      </c>
      <c r="C7445" s="16" t="s">
        <v>73</v>
      </c>
      <c r="D7445" s="21">
        <v>44111</v>
      </c>
      <c r="E7445" s="16" t="s">
        <v>342</v>
      </c>
      <c r="F7445" s="21">
        <v>44279</v>
      </c>
      <c r="G7445" s="16" t="s">
        <v>75</v>
      </c>
      <c r="H7445" s="26" t="s">
        <v>307</v>
      </c>
      <c r="I7445" s="16" t="s">
        <v>7389</v>
      </c>
      <c r="J7445" s="20" t="s">
        <v>116</v>
      </c>
      <c r="L7445" s="16" t="s">
        <v>116</v>
      </c>
      <c r="M7445" s="26" t="s">
        <v>7390</v>
      </c>
      <c r="N7445" s="26" t="s">
        <v>7391</v>
      </c>
      <c r="O7445" s="16" t="s">
        <v>632</v>
      </c>
      <c r="P7445" s="26" t="s">
        <v>1723</v>
      </c>
      <c r="T7445" s="22">
        <v>1.28</v>
      </c>
      <c r="W7445" s="20" t="s">
        <v>43</v>
      </c>
      <c r="X7445" s="16" t="s">
        <v>78</v>
      </c>
      <c r="Z7445" s="25">
        <v>40000</v>
      </c>
      <c r="AA7445" s="25">
        <v>0</v>
      </c>
      <c r="AB7445" s="25">
        <v>0</v>
      </c>
      <c r="AC7445" s="25">
        <v>0</v>
      </c>
      <c r="AD7445" s="25">
        <v>40000</v>
      </c>
      <c r="AE7445" s="25">
        <v>0</v>
      </c>
      <c r="AF7445" s="25">
        <v>0</v>
      </c>
      <c r="AG7445" s="25">
        <v>0</v>
      </c>
      <c r="AH7445" s="25">
        <v>40000</v>
      </c>
      <c r="AI7445" s="16" t="s">
        <v>7392</v>
      </c>
    </row>
    <row r="7446" spans="1:35" x14ac:dyDescent="0.25">
      <c r="A7446" s="17">
        <v>130934</v>
      </c>
      <c r="B7446" s="18">
        <v>4</v>
      </c>
      <c r="C7446" s="16" t="s">
        <v>31</v>
      </c>
      <c r="D7446" s="21">
        <v>44111</v>
      </c>
      <c r="E7446" s="16" t="s">
        <v>33</v>
      </c>
      <c r="F7446" s="21">
        <v>44134</v>
      </c>
      <c r="G7446" s="16" t="s">
        <v>56</v>
      </c>
      <c r="H7446" s="26" t="s">
        <v>229</v>
      </c>
      <c r="I7446" s="16" t="s">
        <v>7393</v>
      </c>
      <c r="K7446" s="16" t="s">
        <v>7394</v>
      </c>
      <c r="L7446" s="16" t="s">
        <v>37</v>
      </c>
      <c r="M7446" s="26" t="s">
        <v>7395</v>
      </c>
      <c r="O7446" s="16" t="s">
        <v>1149</v>
      </c>
      <c r="P7446" s="26" t="s">
        <v>188</v>
      </c>
      <c r="T7446" s="22">
        <v>2.12</v>
      </c>
      <c r="W7446" s="20" t="s">
        <v>43</v>
      </c>
      <c r="X7446" s="16" t="s">
        <v>44</v>
      </c>
      <c r="Z7446" s="25">
        <v>0</v>
      </c>
      <c r="AA7446" s="25">
        <v>0</v>
      </c>
      <c r="AB7446" s="25">
        <v>0</v>
      </c>
      <c r="AC7446" s="25">
        <v>176657.69</v>
      </c>
      <c r="AD7446" s="25">
        <v>0</v>
      </c>
      <c r="AE7446" s="25">
        <v>0</v>
      </c>
      <c r="AF7446" s="25">
        <v>0</v>
      </c>
      <c r="AG7446" s="25">
        <v>176657.69</v>
      </c>
      <c r="AH7446" s="25">
        <v>176657.69</v>
      </c>
      <c r="AI7446" s="16" t="s">
        <v>7396</v>
      </c>
    </row>
    <row r="7447" spans="1:35" ht="60" x14ac:dyDescent="0.25">
      <c r="A7447" s="17">
        <v>130935</v>
      </c>
      <c r="B7447" s="18">
        <v>1</v>
      </c>
      <c r="C7447" s="16" t="s">
        <v>73</v>
      </c>
      <c r="D7447" s="21">
        <v>44112</v>
      </c>
      <c r="E7447" s="16" t="s">
        <v>1022</v>
      </c>
      <c r="F7447" s="21">
        <v>44280</v>
      </c>
      <c r="G7447" s="16" t="s">
        <v>75</v>
      </c>
      <c r="H7447" s="26" t="s">
        <v>320</v>
      </c>
      <c r="M7447" s="26" t="s">
        <v>9139</v>
      </c>
      <c r="N7447" s="26" t="s">
        <v>9138</v>
      </c>
      <c r="O7447" s="16" t="s">
        <v>60</v>
      </c>
      <c r="P7447" s="26" t="s">
        <v>1420</v>
      </c>
      <c r="T7447" s="23" t="s">
        <v>32</v>
      </c>
      <c r="W7447" s="20" t="s">
        <v>43</v>
      </c>
      <c r="Z7447" s="24" t="s">
        <v>32</v>
      </c>
      <c r="AA7447" s="24" t="s">
        <v>32</v>
      </c>
      <c r="AB7447" s="24" t="s">
        <v>32</v>
      </c>
      <c r="AC7447" s="24" t="s">
        <v>32</v>
      </c>
      <c r="AD7447" s="24" t="s">
        <v>32</v>
      </c>
      <c r="AE7447" s="24" t="s">
        <v>32</v>
      </c>
      <c r="AF7447" s="24" t="s">
        <v>32</v>
      </c>
      <c r="AG7447" s="24" t="s">
        <v>32</v>
      </c>
      <c r="AH7447" s="24" t="s">
        <v>32</v>
      </c>
    </row>
    <row r="7448" spans="1:35" x14ac:dyDescent="0.25">
      <c r="A7448" s="17">
        <v>130936</v>
      </c>
      <c r="B7448" s="18">
        <v>3</v>
      </c>
      <c r="C7448" s="16" t="s">
        <v>73</v>
      </c>
      <c r="D7448" s="21">
        <v>44112</v>
      </c>
      <c r="E7448" s="16" t="s">
        <v>1610</v>
      </c>
      <c r="F7448" s="21">
        <v>44112</v>
      </c>
      <c r="G7448" s="16" t="s">
        <v>1610</v>
      </c>
      <c r="H7448" s="26" t="s">
        <v>98</v>
      </c>
      <c r="L7448" s="16" t="s">
        <v>110</v>
      </c>
      <c r="M7448" s="26" t="s">
        <v>7397</v>
      </c>
      <c r="O7448" s="16" t="s">
        <v>1612</v>
      </c>
      <c r="T7448" s="23" t="s">
        <v>32</v>
      </c>
      <c r="W7448" s="20" t="s">
        <v>43</v>
      </c>
      <c r="Z7448" s="25">
        <v>0</v>
      </c>
      <c r="AA7448" s="25">
        <v>0</v>
      </c>
      <c r="AB7448" s="25">
        <v>3830</v>
      </c>
      <c r="AC7448" s="25">
        <v>0</v>
      </c>
      <c r="AD7448" s="25">
        <v>0</v>
      </c>
      <c r="AE7448" s="25">
        <v>0</v>
      </c>
      <c r="AF7448" s="25">
        <v>3830</v>
      </c>
      <c r="AG7448" s="25">
        <v>0</v>
      </c>
      <c r="AH7448" s="25">
        <v>3830</v>
      </c>
      <c r="AI7448" s="16" t="s">
        <v>7398</v>
      </c>
    </row>
    <row r="7449" spans="1:35" ht="30" x14ac:dyDescent="0.25">
      <c r="A7449" s="17">
        <v>130937</v>
      </c>
      <c r="B7449" s="18">
        <v>1</v>
      </c>
      <c r="C7449" s="16" t="s">
        <v>73</v>
      </c>
      <c r="D7449" s="21">
        <v>44112</v>
      </c>
      <c r="E7449" s="16" t="s">
        <v>7399</v>
      </c>
      <c r="F7449" s="21">
        <v>44279</v>
      </c>
      <c r="G7449" s="16" t="s">
        <v>75</v>
      </c>
      <c r="H7449" s="26" t="s">
        <v>196</v>
      </c>
      <c r="I7449" s="16" t="s">
        <v>7400</v>
      </c>
      <c r="J7449" s="20" t="s">
        <v>116</v>
      </c>
      <c r="L7449" s="16" t="s">
        <v>116</v>
      </c>
      <c r="M7449" s="26" t="s">
        <v>7401</v>
      </c>
      <c r="N7449" s="26" t="s">
        <v>2244</v>
      </c>
      <c r="O7449" s="16" t="s">
        <v>78</v>
      </c>
      <c r="P7449" s="26" t="s">
        <v>1140</v>
      </c>
      <c r="T7449" s="22">
        <v>0.1</v>
      </c>
      <c r="W7449" s="20" t="s">
        <v>43</v>
      </c>
      <c r="X7449" s="16" t="s">
        <v>78</v>
      </c>
      <c r="Z7449" s="25">
        <v>15000</v>
      </c>
      <c r="AA7449" s="25">
        <v>0</v>
      </c>
      <c r="AB7449" s="25">
        <v>0</v>
      </c>
      <c r="AC7449" s="25">
        <v>0</v>
      </c>
      <c r="AD7449" s="25">
        <v>15000</v>
      </c>
      <c r="AE7449" s="25">
        <v>0</v>
      </c>
      <c r="AF7449" s="25">
        <v>0</v>
      </c>
      <c r="AG7449" s="25">
        <v>0</v>
      </c>
      <c r="AH7449" s="25">
        <v>15000</v>
      </c>
    </row>
    <row r="7450" spans="1:35" ht="60" x14ac:dyDescent="0.25">
      <c r="A7450" s="17">
        <v>130938</v>
      </c>
      <c r="B7450" s="18">
        <v>4</v>
      </c>
      <c r="C7450" s="16" t="s">
        <v>73</v>
      </c>
      <c r="D7450" s="21">
        <v>44113</v>
      </c>
      <c r="E7450" s="16" t="s">
        <v>1409</v>
      </c>
      <c r="F7450" s="21">
        <v>44294</v>
      </c>
      <c r="G7450" s="16" t="s">
        <v>1409</v>
      </c>
      <c r="H7450" s="26" t="s">
        <v>126</v>
      </c>
      <c r="M7450" s="26" t="s">
        <v>9137</v>
      </c>
      <c r="N7450" s="26" t="s">
        <v>9136</v>
      </c>
      <c r="O7450" s="16" t="s">
        <v>60</v>
      </c>
      <c r="P7450" s="26" t="s">
        <v>1420</v>
      </c>
      <c r="T7450" s="23" t="s">
        <v>32</v>
      </c>
      <c r="W7450" s="20" t="s">
        <v>43</v>
      </c>
      <c r="Z7450" s="24" t="s">
        <v>32</v>
      </c>
      <c r="AA7450" s="24" t="s">
        <v>32</v>
      </c>
      <c r="AB7450" s="24" t="s">
        <v>32</v>
      </c>
      <c r="AC7450" s="24" t="s">
        <v>32</v>
      </c>
      <c r="AD7450" s="24" t="s">
        <v>32</v>
      </c>
      <c r="AE7450" s="24" t="s">
        <v>32</v>
      </c>
      <c r="AF7450" s="24" t="s">
        <v>32</v>
      </c>
      <c r="AG7450" s="24" t="s">
        <v>32</v>
      </c>
      <c r="AH7450" s="24" t="s">
        <v>32</v>
      </c>
    </row>
    <row r="7451" spans="1:35" ht="105" x14ac:dyDescent="0.25">
      <c r="A7451" s="17">
        <v>130939</v>
      </c>
      <c r="B7451" s="18">
        <v>4</v>
      </c>
      <c r="C7451" s="16" t="s">
        <v>73</v>
      </c>
      <c r="D7451" s="21">
        <v>44113</v>
      </c>
      <c r="E7451" s="16" t="s">
        <v>1409</v>
      </c>
      <c r="F7451" s="21">
        <v>44315</v>
      </c>
      <c r="G7451" s="16" t="s">
        <v>105</v>
      </c>
      <c r="H7451" s="26" t="s">
        <v>126</v>
      </c>
      <c r="M7451" s="26" t="s">
        <v>9135</v>
      </c>
      <c r="N7451" s="26" t="s">
        <v>9134</v>
      </c>
      <c r="O7451" s="16" t="s">
        <v>60</v>
      </c>
      <c r="P7451" s="26" t="s">
        <v>890</v>
      </c>
      <c r="T7451" s="23" t="s">
        <v>32</v>
      </c>
      <c r="W7451" s="20" t="s">
        <v>43</v>
      </c>
      <c r="Z7451" s="24" t="s">
        <v>32</v>
      </c>
      <c r="AA7451" s="24" t="s">
        <v>32</v>
      </c>
      <c r="AB7451" s="24" t="s">
        <v>32</v>
      </c>
      <c r="AC7451" s="24" t="s">
        <v>32</v>
      </c>
      <c r="AD7451" s="25">
        <v>360000</v>
      </c>
      <c r="AE7451" s="25">
        <v>0</v>
      </c>
      <c r="AF7451" s="25">
        <v>0</v>
      </c>
      <c r="AG7451" s="25">
        <v>0</v>
      </c>
      <c r="AH7451" s="25">
        <v>360000</v>
      </c>
    </row>
    <row r="7452" spans="1:35" x14ac:dyDescent="0.25">
      <c r="A7452" s="17">
        <v>130941</v>
      </c>
      <c r="B7452" s="18">
        <v>1</v>
      </c>
      <c r="C7452" s="16" t="s">
        <v>73</v>
      </c>
      <c r="D7452" s="21">
        <v>44116</v>
      </c>
      <c r="E7452" s="16" t="s">
        <v>6215</v>
      </c>
      <c r="F7452" s="21">
        <v>44116</v>
      </c>
      <c r="G7452" s="16" t="s">
        <v>6215</v>
      </c>
      <c r="H7452" s="26" t="s">
        <v>643</v>
      </c>
      <c r="M7452" s="26" t="s">
        <v>7402</v>
      </c>
      <c r="O7452" s="16" t="s">
        <v>1171</v>
      </c>
      <c r="P7452" s="26" t="s">
        <v>1062</v>
      </c>
      <c r="T7452" s="23" t="s">
        <v>32</v>
      </c>
      <c r="W7452" s="20" t="s">
        <v>43</v>
      </c>
      <c r="Z7452" s="25">
        <v>0</v>
      </c>
      <c r="AA7452" s="25">
        <v>0</v>
      </c>
      <c r="AB7452" s="25">
        <v>94000</v>
      </c>
      <c r="AC7452" s="25">
        <v>0</v>
      </c>
      <c r="AD7452" s="25">
        <v>0</v>
      </c>
      <c r="AE7452" s="25">
        <v>0</v>
      </c>
      <c r="AF7452" s="25">
        <v>94000</v>
      </c>
      <c r="AG7452" s="25">
        <v>0</v>
      </c>
      <c r="AH7452" s="25">
        <v>94000</v>
      </c>
      <c r="AI7452" s="16" t="s">
        <v>7403</v>
      </c>
    </row>
    <row r="7453" spans="1:35" x14ac:dyDescent="0.25">
      <c r="A7453" s="17">
        <v>130943</v>
      </c>
      <c r="B7453" s="18">
        <v>1</v>
      </c>
      <c r="C7453" s="16" t="s">
        <v>73</v>
      </c>
      <c r="D7453" s="21">
        <v>44117</v>
      </c>
      <c r="E7453" s="16" t="s">
        <v>1610</v>
      </c>
      <c r="F7453" s="21">
        <v>44127</v>
      </c>
      <c r="G7453" s="16" t="s">
        <v>1610</v>
      </c>
      <c r="H7453" s="26" t="s">
        <v>182</v>
      </c>
      <c r="L7453" s="16" t="s">
        <v>110</v>
      </c>
      <c r="M7453" s="26" t="s">
        <v>7404</v>
      </c>
      <c r="O7453" s="16" t="s">
        <v>1612</v>
      </c>
      <c r="T7453" s="23" t="s">
        <v>32</v>
      </c>
      <c r="W7453" s="20" t="s">
        <v>43</v>
      </c>
      <c r="Z7453" s="25">
        <v>0</v>
      </c>
      <c r="AA7453" s="25">
        <v>0</v>
      </c>
      <c r="AB7453" s="25">
        <v>31747</v>
      </c>
      <c r="AC7453" s="25">
        <v>0</v>
      </c>
      <c r="AD7453" s="25">
        <v>0</v>
      </c>
      <c r="AE7453" s="25">
        <v>0</v>
      </c>
      <c r="AF7453" s="25">
        <v>31747</v>
      </c>
      <c r="AG7453" s="25">
        <v>0</v>
      </c>
      <c r="AH7453" s="25">
        <v>31747</v>
      </c>
      <c r="AI7453" s="16" t="s">
        <v>7405</v>
      </c>
    </row>
    <row r="7454" spans="1:35" ht="30" x14ac:dyDescent="0.25">
      <c r="A7454" s="17">
        <v>130944</v>
      </c>
      <c r="B7454" s="18">
        <v>1</v>
      </c>
      <c r="C7454" s="16" t="s">
        <v>73</v>
      </c>
      <c r="D7454" s="21">
        <v>44118</v>
      </c>
      <c r="E7454" s="16" t="s">
        <v>7406</v>
      </c>
      <c r="F7454" s="21">
        <v>44279</v>
      </c>
      <c r="G7454" s="16" t="s">
        <v>75</v>
      </c>
      <c r="H7454" s="26" t="s">
        <v>196</v>
      </c>
      <c r="I7454" s="16" t="s">
        <v>7400</v>
      </c>
      <c r="J7454" s="20" t="s">
        <v>116</v>
      </c>
      <c r="L7454" s="16" t="s">
        <v>116</v>
      </c>
      <c r="M7454" s="26" t="s">
        <v>7407</v>
      </c>
      <c r="N7454" s="26" t="s">
        <v>2244</v>
      </c>
      <c r="O7454" s="16" t="s">
        <v>78</v>
      </c>
      <c r="P7454" s="26" t="s">
        <v>1140</v>
      </c>
      <c r="T7454" s="22">
        <v>0.1</v>
      </c>
      <c r="W7454" s="20" t="s">
        <v>43</v>
      </c>
      <c r="X7454" s="16" t="s">
        <v>78</v>
      </c>
      <c r="Z7454" s="25">
        <v>15000</v>
      </c>
      <c r="AA7454" s="25">
        <v>0</v>
      </c>
      <c r="AB7454" s="25">
        <v>0</v>
      </c>
      <c r="AC7454" s="25">
        <v>0</v>
      </c>
      <c r="AD7454" s="25">
        <v>15000</v>
      </c>
      <c r="AE7454" s="25">
        <v>0</v>
      </c>
      <c r="AF7454" s="25">
        <v>0</v>
      </c>
      <c r="AG7454" s="25">
        <v>0</v>
      </c>
      <c r="AH7454" s="25">
        <v>15000</v>
      </c>
    </row>
    <row r="7455" spans="1:35" x14ac:dyDescent="0.25">
      <c r="A7455" s="17">
        <v>130945</v>
      </c>
      <c r="B7455" s="18">
        <v>1</v>
      </c>
      <c r="C7455" s="16" t="s">
        <v>73</v>
      </c>
      <c r="D7455" s="21">
        <v>44118</v>
      </c>
      <c r="E7455" s="16" t="s">
        <v>7406</v>
      </c>
      <c r="F7455" s="21">
        <v>44279</v>
      </c>
      <c r="G7455" s="16" t="s">
        <v>75</v>
      </c>
      <c r="H7455" s="26" t="s">
        <v>196</v>
      </c>
      <c r="M7455" s="26" t="s">
        <v>9133</v>
      </c>
      <c r="O7455" s="16" t="s">
        <v>78</v>
      </c>
      <c r="T7455" s="23" t="s">
        <v>32</v>
      </c>
      <c r="W7455" s="20" t="s">
        <v>43</v>
      </c>
      <c r="Z7455" s="24" t="s">
        <v>32</v>
      </c>
      <c r="AA7455" s="24" t="s">
        <v>32</v>
      </c>
      <c r="AB7455" s="24" t="s">
        <v>32</v>
      </c>
      <c r="AC7455" s="24" t="s">
        <v>32</v>
      </c>
      <c r="AD7455" s="24" t="s">
        <v>32</v>
      </c>
      <c r="AE7455" s="24" t="s">
        <v>32</v>
      </c>
      <c r="AF7455" s="24" t="s">
        <v>32</v>
      </c>
      <c r="AG7455" s="24" t="s">
        <v>32</v>
      </c>
      <c r="AH7455" s="24" t="s">
        <v>32</v>
      </c>
    </row>
    <row r="7456" spans="1:35" x14ac:dyDescent="0.25">
      <c r="A7456" s="17">
        <v>130947</v>
      </c>
      <c r="B7456" s="18">
        <v>2</v>
      </c>
      <c r="C7456" s="16" t="s">
        <v>73</v>
      </c>
      <c r="D7456" s="21">
        <v>44118</v>
      </c>
      <c r="E7456" s="16" t="s">
        <v>1610</v>
      </c>
      <c r="F7456" s="21">
        <v>44118</v>
      </c>
      <c r="G7456" s="16" t="s">
        <v>1610</v>
      </c>
      <c r="H7456" s="26" t="s">
        <v>286</v>
      </c>
      <c r="L7456" s="16" t="s">
        <v>110</v>
      </c>
      <c r="M7456" s="26" t="s">
        <v>7408</v>
      </c>
      <c r="O7456" s="16" t="s">
        <v>1612</v>
      </c>
      <c r="T7456" s="23" t="s">
        <v>32</v>
      </c>
      <c r="W7456" s="20" t="s">
        <v>43</v>
      </c>
      <c r="Z7456" s="25">
        <v>0</v>
      </c>
      <c r="AA7456" s="25">
        <v>0</v>
      </c>
      <c r="AB7456" s="25">
        <v>28799</v>
      </c>
      <c r="AC7456" s="25">
        <v>0</v>
      </c>
      <c r="AD7456" s="25">
        <v>0</v>
      </c>
      <c r="AE7456" s="25">
        <v>0</v>
      </c>
      <c r="AF7456" s="25">
        <v>28799</v>
      </c>
      <c r="AG7456" s="25">
        <v>0</v>
      </c>
      <c r="AH7456" s="25">
        <v>28799</v>
      </c>
      <c r="AI7456" s="16" t="s">
        <v>7409</v>
      </c>
    </row>
    <row r="7457" spans="1:35" x14ac:dyDescent="0.25">
      <c r="A7457" s="17">
        <v>130948</v>
      </c>
      <c r="B7457" s="18">
        <v>2</v>
      </c>
      <c r="C7457" s="16" t="s">
        <v>73</v>
      </c>
      <c r="D7457" s="21">
        <v>44118</v>
      </c>
      <c r="E7457" s="16" t="s">
        <v>1610</v>
      </c>
      <c r="F7457" s="21">
        <v>44118</v>
      </c>
      <c r="G7457" s="16" t="s">
        <v>1610</v>
      </c>
      <c r="H7457" s="26" t="s">
        <v>286</v>
      </c>
      <c r="L7457" s="16" t="s">
        <v>110</v>
      </c>
      <c r="M7457" s="26" t="s">
        <v>7410</v>
      </c>
      <c r="O7457" s="16" t="s">
        <v>1612</v>
      </c>
      <c r="T7457" s="23" t="s">
        <v>32</v>
      </c>
      <c r="W7457" s="20" t="s">
        <v>43</v>
      </c>
      <c r="Z7457" s="25">
        <v>0</v>
      </c>
      <c r="AA7457" s="25">
        <v>0</v>
      </c>
      <c r="AB7457" s="25">
        <v>604627</v>
      </c>
      <c r="AC7457" s="25">
        <v>0</v>
      </c>
      <c r="AD7457" s="25">
        <v>0</v>
      </c>
      <c r="AE7457" s="25">
        <v>0</v>
      </c>
      <c r="AF7457" s="25">
        <v>604627</v>
      </c>
      <c r="AG7457" s="25">
        <v>0</v>
      </c>
      <c r="AH7457" s="25">
        <v>604627</v>
      </c>
      <c r="AI7457" s="16" t="s">
        <v>7411</v>
      </c>
    </row>
    <row r="7458" spans="1:35" x14ac:dyDescent="0.25">
      <c r="A7458" s="17">
        <v>130949</v>
      </c>
      <c r="B7458" s="18">
        <v>2</v>
      </c>
      <c r="C7458" s="16" t="s">
        <v>73</v>
      </c>
      <c r="D7458" s="21">
        <v>44118</v>
      </c>
      <c r="E7458" s="16" t="s">
        <v>1610</v>
      </c>
      <c r="F7458" s="21">
        <v>44118</v>
      </c>
      <c r="G7458" s="16" t="s">
        <v>1610</v>
      </c>
      <c r="H7458" s="26" t="s">
        <v>286</v>
      </c>
      <c r="L7458" s="16" t="s">
        <v>110</v>
      </c>
      <c r="M7458" s="26" t="s">
        <v>7412</v>
      </c>
      <c r="O7458" s="16" t="s">
        <v>1612</v>
      </c>
      <c r="T7458" s="23" t="s">
        <v>32</v>
      </c>
      <c r="W7458" s="20" t="s">
        <v>43</v>
      </c>
      <c r="Z7458" s="25">
        <v>0</v>
      </c>
      <c r="AA7458" s="25">
        <v>0</v>
      </c>
      <c r="AB7458" s="25">
        <v>25089</v>
      </c>
      <c r="AC7458" s="25">
        <v>0</v>
      </c>
      <c r="AD7458" s="25">
        <v>0</v>
      </c>
      <c r="AE7458" s="25">
        <v>0</v>
      </c>
      <c r="AF7458" s="25">
        <v>25089</v>
      </c>
      <c r="AG7458" s="25">
        <v>0</v>
      </c>
      <c r="AH7458" s="25">
        <v>25089</v>
      </c>
      <c r="AI7458" s="16" t="s">
        <v>7413</v>
      </c>
    </row>
    <row r="7459" spans="1:35" x14ac:dyDescent="0.25">
      <c r="A7459" s="17">
        <v>130950</v>
      </c>
      <c r="B7459" s="18">
        <v>1</v>
      </c>
      <c r="C7459" s="16" t="s">
        <v>73</v>
      </c>
      <c r="D7459" s="21">
        <v>44118</v>
      </c>
      <c r="E7459" s="16" t="s">
        <v>1610</v>
      </c>
      <c r="F7459" s="21">
        <v>44118</v>
      </c>
      <c r="G7459" s="16" t="s">
        <v>1610</v>
      </c>
      <c r="H7459" s="26" t="s">
        <v>320</v>
      </c>
      <c r="L7459" s="16" t="s">
        <v>110</v>
      </c>
      <c r="M7459" s="26" t="s">
        <v>7414</v>
      </c>
      <c r="O7459" s="16" t="s">
        <v>1612</v>
      </c>
      <c r="T7459" s="23" t="s">
        <v>32</v>
      </c>
      <c r="W7459" s="20" t="s">
        <v>43</v>
      </c>
      <c r="Z7459" s="25">
        <v>0</v>
      </c>
      <c r="AA7459" s="25">
        <v>0</v>
      </c>
      <c r="AB7459" s="25">
        <v>97466</v>
      </c>
      <c r="AC7459" s="25">
        <v>0</v>
      </c>
      <c r="AD7459" s="25">
        <v>0</v>
      </c>
      <c r="AE7459" s="25">
        <v>0</v>
      </c>
      <c r="AF7459" s="25">
        <v>97466</v>
      </c>
      <c r="AG7459" s="25">
        <v>0</v>
      </c>
      <c r="AH7459" s="25">
        <v>97466</v>
      </c>
      <c r="AI7459" s="16" t="s">
        <v>7415</v>
      </c>
    </row>
    <row r="7460" spans="1:35" ht="30" x14ac:dyDescent="0.25">
      <c r="A7460" s="17">
        <v>130951</v>
      </c>
      <c r="B7460" s="18">
        <v>2</v>
      </c>
      <c r="C7460" s="16" t="s">
        <v>73</v>
      </c>
      <c r="D7460" s="21">
        <v>44119</v>
      </c>
      <c r="E7460" s="16" t="s">
        <v>142</v>
      </c>
      <c r="F7460" s="21">
        <v>44119</v>
      </c>
      <c r="G7460" s="16" t="s">
        <v>142</v>
      </c>
      <c r="H7460" s="26" t="s">
        <v>1336</v>
      </c>
      <c r="L7460" s="16" t="s">
        <v>840</v>
      </c>
      <c r="M7460" s="26" t="s">
        <v>7416</v>
      </c>
      <c r="N7460" s="26" t="s">
        <v>7417</v>
      </c>
      <c r="O7460" s="16" t="s">
        <v>78</v>
      </c>
      <c r="P7460" s="26" t="s">
        <v>1347</v>
      </c>
      <c r="T7460" s="23" t="s">
        <v>32</v>
      </c>
      <c r="W7460" s="20" t="s">
        <v>43</v>
      </c>
      <c r="Z7460" s="25">
        <v>0</v>
      </c>
      <c r="AA7460" s="25">
        <v>0</v>
      </c>
      <c r="AB7460" s="25">
        <v>196000</v>
      </c>
      <c r="AC7460" s="25">
        <v>0</v>
      </c>
      <c r="AD7460" s="25">
        <v>0</v>
      </c>
      <c r="AE7460" s="25">
        <v>0</v>
      </c>
      <c r="AF7460" s="25">
        <v>196000</v>
      </c>
      <c r="AG7460" s="25">
        <v>0</v>
      </c>
      <c r="AH7460" s="25">
        <v>196000</v>
      </c>
      <c r="AI7460" s="16" t="s">
        <v>7418</v>
      </c>
    </row>
    <row r="7461" spans="1:35" x14ac:dyDescent="0.25">
      <c r="A7461" s="17">
        <v>130952</v>
      </c>
      <c r="B7461" s="18">
        <v>3</v>
      </c>
      <c r="C7461" s="16" t="s">
        <v>73</v>
      </c>
      <c r="D7461" s="21">
        <v>44120</v>
      </c>
      <c r="E7461" s="16" t="s">
        <v>342</v>
      </c>
      <c r="F7461" s="21">
        <v>44279</v>
      </c>
      <c r="G7461" s="16" t="s">
        <v>75</v>
      </c>
      <c r="H7461" s="26" t="s">
        <v>98</v>
      </c>
      <c r="I7461" s="16" t="s">
        <v>7419</v>
      </c>
      <c r="J7461" s="20" t="s">
        <v>116</v>
      </c>
      <c r="L7461" s="16" t="s">
        <v>116</v>
      </c>
      <c r="M7461" s="26" t="s">
        <v>7420</v>
      </c>
      <c r="N7461" s="26" t="s">
        <v>7391</v>
      </c>
      <c r="O7461" s="16" t="s">
        <v>632</v>
      </c>
      <c r="P7461" s="26" t="s">
        <v>1723</v>
      </c>
      <c r="T7461" s="22">
        <v>1.43</v>
      </c>
      <c r="W7461" s="20" t="s">
        <v>43</v>
      </c>
      <c r="X7461" s="16" t="s">
        <v>140</v>
      </c>
      <c r="Z7461" s="25">
        <v>40000</v>
      </c>
      <c r="AA7461" s="25">
        <v>0</v>
      </c>
      <c r="AB7461" s="25">
        <v>0</v>
      </c>
      <c r="AC7461" s="25">
        <v>0</v>
      </c>
      <c r="AD7461" s="25">
        <v>40000</v>
      </c>
      <c r="AE7461" s="25">
        <v>0</v>
      </c>
      <c r="AF7461" s="25">
        <v>0</v>
      </c>
      <c r="AG7461" s="25">
        <v>0</v>
      </c>
      <c r="AH7461" s="25">
        <v>40000</v>
      </c>
      <c r="AI7461" s="16" t="s">
        <v>7421</v>
      </c>
    </row>
    <row r="7462" spans="1:35" x14ac:dyDescent="0.25">
      <c r="A7462" s="17">
        <v>130953</v>
      </c>
      <c r="B7462" s="18">
        <v>4</v>
      </c>
      <c r="C7462" s="16" t="s">
        <v>73</v>
      </c>
      <c r="D7462" s="21">
        <v>44123</v>
      </c>
      <c r="E7462" s="16" t="s">
        <v>142</v>
      </c>
      <c r="F7462" s="21">
        <v>44280</v>
      </c>
      <c r="G7462" s="16" t="s">
        <v>75</v>
      </c>
      <c r="H7462" s="26" t="s">
        <v>298</v>
      </c>
      <c r="M7462" s="26" t="s">
        <v>7422</v>
      </c>
      <c r="O7462" s="16" t="s">
        <v>78</v>
      </c>
      <c r="T7462" s="23" t="s">
        <v>32</v>
      </c>
      <c r="W7462" s="20" t="s">
        <v>43</v>
      </c>
      <c r="Z7462" s="25">
        <v>0</v>
      </c>
      <c r="AA7462" s="25">
        <v>0</v>
      </c>
      <c r="AB7462" s="25">
        <v>489900</v>
      </c>
      <c r="AC7462" s="25">
        <v>0</v>
      </c>
      <c r="AD7462" s="25">
        <v>0</v>
      </c>
      <c r="AE7462" s="25">
        <v>0</v>
      </c>
      <c r="AF7462" s="25">
        <v>489900</v>
      </c>
      <c r="AG7462" s="25">
        <v>0</v>
      </c>
      <c r="AH7462" s="25">
        <v>489900</v>
      </c>
      <c r="AI7462" s="16" t="s">
        <v>7423</v>
      </c>
    </row>
    <row r="7463" spans="1:35" x14ac:dyDescent="0.25">
      <c r="A7463" s="17">
        <v>130954</v>
      </c>
      <c r="B7463" s="18">
        <v>3</v>
      </c>
      <c r="C7463" s="16" t="s">
        <v>31</v>
      </c>
      <c r="D7463" s="21">
        <v>44123</v>
      </c>
      <c r="E7463" s="16" t="s">
        <v>33</v>
      </c>
      <c r="F7463" s="21">
        <v>44299</v>
      </c>
      <c r="G7463" s="16" t="s">
        <v>33</v>
      </c>
      <c r="H7463" s="26" t="s">
        <v>334</v>
      </c>
      <c r="I7463" s="16" t="s">
        <v>7424</v>
      </c>
      <c r="K7463" s="16" t="s">
        <v>7425</v>
      </c>
      <c r="L7463" s="16" t="s">
        <v>37</v>
      </c>
      <c r="M7463" s="26" t="s">
        <v>7426</v>
      </c>
      <c r="O7463" s="16" t="s">
        <v>1149</v>
      </c>
      <c r="P7463" s="26" t="s">
        <v>188</v>
      </c>
      <c r="T7463" s="22">
        <v>0.50700000000000001</v>
      </c>
      <c r="W7463" s="20" t="s">
        <v>43</v>
      </c>
      <c r="X7463" s="16" t="s">
        <v>44</v>
      </c>
      <c r="Z7463" s="25">
        <v>0</v>
      </c>
      <c r="AA7463" s="25">
        <v>0</v>
      </c>
      <c r="AB7463" s="25">
        <v>0</v>
      </c>
      <c r="AC7463" s="25">
        <v>646016</v>
      </c>
      <c r="AD7463" s="25">
        <v>0</v>
      </c>
      <c r="AE7463" s="25">
        <v>0</v>
      </c>
      <c r="AF7463" s="25">
        <v>0</v>
      </c>
      <c r="AG7463" s="25">
        <v>646016</v>
      </c>
      <c r="AH7463" s="25">
        <v>646016</v>
      </c>
      <c r="AI7463" s="16" t="s">
        <v>7427</v>
      </c>
    </row>
    <row r="7464" spans="1:35" x14ac:dyDescent="0.25">
      <c r="A7464" s="17">
        <v>130955</v>
      </c>
      <c r="B7464" s="18">
        <v>4</v>
      </c>
      <c r="C7464" s="16" t="s">
        <v>73</v>
      </c>
      <c r="D7464" s="21">
        <v>44124</v>
      </c>
      <c r="E7464" s="16" t="s">
        <v>33</v>
      </c>
      <c r="F7464" s="21">
        <v>44125</v>
      </c>
      <c r="G7464" s="16" t="s">
        <v>33</v>
      </c>
      <c r="H7464" s="26" t="s">
        <v>270</v>
      </c>
      <c r="I7464" s="16" t="s">
        <v>7428</v>
      </c>
      <c r="K7464" s="16" t="s">
        <v>2247</v>
      </c>
      <c r="L7464" s="16" t="s">
        <v>37</v>
      </c>
      <c r="M7464" s="26" t="s">
        <v>7429</v>
      </c>
      <c r="O7464" s="16" t="s">
        <v>1149</v>
      </c>
      <c r="P7464" s="26" t="s">
        <v>188</v>
      </c>
      <c r="R7464" s="16" t="s">
        <v>139</v>
      </c>
      <c r="S7464" s="16" t="s">
        <v>4621</v>
      </c>
      <c r="T7464" s="22">
        <v>1.96</v>
      </c>
      <c r="W7464" s="20" t="s">
        <v>43</v>
      </c>
      <c r="X7464" s="16" t="s">
        <v>44</v>
      </c>
      <c r="Z7464" s="25">
        <v>0</v>
      </c>
      <c r="AA7464" s="25">
        <v>0</v>
      </c>
      <c r="AB7464" s="25">
        <v>0</v>
      </c>
      <c r="AC7464" s="25">
        <v>191282.87</v>
      </c>
      <c r="AD7464" s="25">
        <v>0</v>
      </c>
      <c r="AE7464" s="25">
        <v>0</v>
      </c>
      <c r="AF7464" s="25">
        <v>0</v>
      </c>
      <c r="AG7464" s="25">
        <v>191282.87</v>
      </c>
      <c r="AH7464" s="25">
        <v>191282.87</v>
      </c>
      <c r="AI7464" s="16" t="s">
        <v>7430</v>
      </c>
    </row>
    <row r="7465" spans="1:35" x14ac:dyDescent="0.25">
      <c r="A7465" s="17">
        <v>130956</v>
      </c>
      <c r="B7465" s="18">
        <v>4</v>
      </c>
      <c r="C7465" s="16" t="s">
        <v>73</v>
      </c>
      <c r="D7465" s="21">
        <v>44124</v>
      </c>
      <c r="E7465" s="16" t="s">
        <v>33</v>
      </c>
      <c r="F7465" s="21">
        <v>44125</v>
      </c>
      <c r="G7465" s="16" t="s">
        <v>56</v>
      </c>
      <c r="H7465" s="26" t="s">
        <v>794</v>
      </c>
      <c r="I7465" s="16" t="s">
        <v>7801</v>
      </c>
      <c r="K7465" s="16" t="s">
        <v>7802</v>
      </c>
      <c r="L7465" s="16" t="s">
        <v>37</v>
      </c>
      <c r="M7465" s="26" t="s">
        <v>9132</v>
      </c>
      <c r="O7465" s="16" t="s">
        <v>1149</v>
      </c>
      <c r="P7465" s="26" t="s">
        <v>188</v>
      </c>
      <c r="R7465" s="16" t="s">
        <v>139</v>
      </c>
      <c r="S7465" s="16" t="s">
        <v>4621</v>
      </c>
      <c r="T7465" s="22">
        <v>1.06</v>
      </c>
      <c r="W7465" s="20" t="s">
        <v>43</v>
      </c>
      <c r="X7465" s="16" t="s">
        <v>44</v>
      </c>
      <c r="Z7465" s="24" t="s">
        <v>32</v>
      </c>
      <c r="AA7465" s="24" t="s">
        <v>32</v>
      </c>
      <c r="AB7465" s="24" t="s">
        <v>32</v>
      </c>
      <c r="AC7465" s="24" t="s">
        <v>32</v>
      </c>
      <c r="AD7465" s="24" t="s">
        <v>32</v>
      </c>
      <c r="AE7465" s="24" t="s">
        <v>32</v>
      </c>
      <c r="AF7465" s="24" t="s">
        <v>32</v>
      </c>
      <c r="AG7465" s="24" t="s">
        <v>32</v>
      </c>
      <c r="AH7465" s="24" t="s">
        <v>32</v>
      </c>
      <c r="AI7465" s="16" t="s">
        <v>9131</v>
      </c>
    </row>
    <row r="7466" spans="1:35" x14ac:dyDescent="0.25">
      <c r="A7466" s="17">
        <v>130957</v>
      </c>
      <c r="B7466" s="18">
        <v>6</v>
      </c>
      <c r="C7466" s="16" t="s">
        <v>73</v>
      </c>
      <c r="D7466" s="21">
        <v>44125</v>
      </c>
      <c r="E7466" s="16" t="s">
        <v>1610</v>
      </c>
      <c r="F7466" s="21">
        <v>44125</v>
      </c>
      <c r="G7466" s="16" t="s">
        <v>1610</v>
      </c>
      <c r="H7466" s="26" t="s">
        <v>76</v>
      </c>
      <c r="L7466" s="16" t="s">
        <v>110</v>
      </c>
      <c r="M7466" s="26" t="s">
        <v>7431</v>
      </c>
      <c r="O7466" s="16" t="s">
        <v>1612</v>
      </c>
      <c r="T7466" s="23" t="s">
        <v>32</v>
      </c>
      <c r="W7466" s="20" t="s">
        <v>43</v>
      </c>
      <c r="Z7466" s="25">
        <v>0</v>
      </c>
      <c r="AA7466" s="25">
        <v>0</v>
      </c>
      <c r="AB7466" s="25">
        <v>85884</v>
      </c>
      <c r="AC7466" s="25">
        <v>0</v>
      </c>
      <c r="AD7466" s="25">
        <v>0</v>
      </c>
      <c r="AE7466" s="25">
        <v>0</v>
      </c>
      <c r="AF7466" s="25">
        <v>85884</v>
      </c>
      <c r="AG7466" s="25">
        <v>0</v>
      </c>
      <c r="AH7466" s="25">
        <v>85884</v>
      </c>
      <c r="AI7466" s="16" t="s">
        <v>7432</v>
      </c>
    </row>
    <row r="7467" spans="1:35" x14ac:dyDescent="0.25">
      <c r="A7467" s="17">
        <v>130958</v>
      </c>
      <c r="B7467" s="18">
        <v>4</v>
      </c>
      <c r="C7467" s="16" t="s">
        <v>73</v>
      </c>
      <c r="D7467" s="21">
        <v>44126</v>
      </c>
      <c r="E7467" s="16" t="s">
        <v>5735</v>
      </c>
      <c r="F7467" s="21">
        <v>44126</v>
      </c>
      <c r="G7467" s="16" t="s">
        <v>5735</v>
      </c>
      <c r="H7467" s="26" t="s">
        <v>292</v>
      </c>
      <c r="M7467" s="26" t="s">
        <v>7433</v>
      </c>
      <c r="O7467" s="16" t="s">
        <v>1171</v>
      </c>
      <c r="P7467" s="26" t="s">
        <v>1062</v>
      </c>
      <c r="T7467" s="23" t="s">
        <v>32</v>
      </c>
      <c r="W7467" s="20" t="s">
        <v>43</v>
      </c>
      <c r="Z7467" s="25">
        <v>0</v>
      </c>
      <c r="AA7467" s="25">
        <v>0</v>
      </c>
      <c r="AB7467" s="25">
        <v>20000</v>
      </c>
      <c r="AC7467" s="25">
        <v>0</v>
      </c>
      <c r="AD7467" s="25">
        <v>0</v>
      </c>
      <c r="AE7467" s="25">
        <v>0</v>
      </c>
      <c r="AF7467" s="25">
        <v>20000</v>
      </c>
      <c r="AG7467" s="25">
        <v>0</v>
      </c>
      <c r="AH7467" s="25">
        <v>20000</v>
      </c>
      <c r="AI7467" s="16" t="s">
        <v>7434</v>
      </c>
    </row>
    <row r="7468" spans="1:35" x14ac:dyDescent="0.25">
      <c r="A7468" s="17">
        <v>130959</v>
      </c>
      <c r="B7468" s="18">
        <v>3</v>
      </c>
      <c r="C7468" s="16" t="s">
        <v>73</v>
      </c>
      <c r="D7468" s="21">
        <v>44126</v>
      </c>
      <c r="E7468" s="16" t="s">
        <v>5735</v>
      </c>
      <c r="F7468" s="21">
        <v>44126</v>
      </c>
      <c r="G7468" s="16" t="s">
        <v>5735</v>
      </c>
      <c r="H7468" s="26" t="s">
        <v>425</v>
      </c>
      <c r="M7468" s="26" t="s">
        <v>7435</v>
      </c>
      <c r="O7468" s="16" t="s">
        <v>1171</v>
      </c>
      <c r="P7468" s="26" t="s">
        <v>1062</v>
      </c>
      <c r="T7468" s="23" t="s">
        <v>32</v>
      </c>
      <c r="W7468" s="20" t="s">
        <v>43</v>
      </c>
      <c r="Z7468" s="25">
        <v>0</v>
      </c>
      <c r="AA7468" s="25">
        <v>0</v>
      </c>
      <c r="AB7468" s="25">
        <v>20000</v>
      </c>
      <c r="AC7468" s="25">
        <v>0</v>
      </c>
      <c r="AD7468" s="25">
        <v>0</v>
      </c>
      <c r="AE7468" s="25">
        <v>0</v>
      </c>
      <c r="AF7468" s="25">
        <v>20000</v>
      </c>
      <c r="AG7468" s="25">
        <v>0</v>
      </c>
      <c r="AH7468" s="25">
        <v>20000</v>
      </c>
      <c r="AI7468" s="16" t="s">
        <v>7436</v>
      </c>
    </row>
    <row r="7469" spans="1:35" x14ac:dyDescent="0.25">
      <c r="A7469" s="17">
        <v>130960</v>
      </c>
      <c r="B7469" s="18">
        <v>4</v>
      </c>
      <c r="C7469" s="16" t="s">
        <v>73</v>
      </c>
      <c r="D7469" s="21">
        <v>44126</v>
      </c>
      <c r="E7469" s="16" t="s">
        <v>5735</v>
      </c>
      <c r="F7469" s="21">
        <v>44126</v>
      </c>
      <c r="G7469" s="16" t="s">
        <v>5735</v>
      </c>
      <c r="H7469" s="26" t="s">
        <v>298</v>
      </c>
      <c r="M7469" s="26" t="s">
        <v>7437</v>
      </c>
      <c r="O7469" s="16" t="s">
        <v>1171</v>
      </c>
      <c r="P7469" s="26" t="s">
        <v>1062</v>
      </c>
      <c r="T7469" s="23" t="s">
        <v>32</v>
      </c>
      <c r="W7469" s="20" t="s">
        <v>43</v>
      </c>
      <c r="Z7469" s="25">
        <v>0</v>
      </c>
      <c r="AA7469" s="25">
        <v>0</v>
      </c>
      <c r="AB7469" s="25">
        <v>30000</v>
      </c>
      <c r="AC7469" s="25">
        <v>0</v>
      </c>
      <c r="AD7469" s="25">
        <v>0</v>
      </c>
      <c r="AE7469" s="25">
        <v>0</v>
      </c>
      <c r="AF7469" s="25">
        <v>30000</v>
      </c>
      <c r="AG7469" s="25">
        <v>0</v>
      </c>
      <c r="AH7469" s="25">
        <v>30000</v>
      </c>
      <c r="AI7469" s="16" t="s">
        <v>7438</v>
      </c>
    </row>
    <row r="7470" spans="1:35" x14ac:dyDescent="0.25">
      <c r="A7470" s="17">
        <v>130961</v>
      </c>
      <c r="B7470" s="18">
        <v>4</v>
      </c>
      <c r="C7470" s="16" t="s">
        <v>73</v>
      </c>
      <c r="D7470" s="21">
        <v>44126</v>
      </c>
      <c r="E7470" s="16" t="s">
        <v>5735</v>
      </c>
      <c r="F7470" s="21">
        <v>44126</v>
      </c>
      <c r="G7470" s="16" t="s">
        <v>5735</v>
      </c>
      <c r="H7470" s="26" t="s">
        <v>270</v>
      </c>
      <c r="M7470" s="26" t="s">
        <v>7439</v>
      </c>
      <c r="O7470" s="16" t="s">
        <v>1171</v>
      </c>
      <c r="P7470" s="26" t="s">
        <v>1062</v>
      </c>
      <c r="T7470" s="23" t="s">
        <v>32</v>
      </c>
      <c r="W7470" s="20" t="s">
        <v>43</v>
      </c>
      <c r="Z7470" s="25">
        <v>0</v>
      </c>
      <c r="AA7470" s="25">
        <v>0</v>
      </c>
      <c r="AB7470" s="25">
        <v>20000</v>
      </c>
      <c r="AC7470" s="25">
        <v>0</v>
      </c>
      <c r="AD7470" s="25">
        <v>0</v>
      </c>
      <c r="AE7470" s="25">
        <v>0</v>
      </c>
      <c r="AF7470" s="25">
        <v>20000</v>
      </c>
      <c r="AG7470" s="25">
        <v>0</v>
      </c>
      <c r="AH7470" s="25">
        <v>20000</v>
      </c>
      <c r="AI7470" s="16" t="s">
        <v>7440</v>
      </c>
    </row>
    <row r="7471" spans="1:35" x14ac:dyDescent="0.25">
      <c r="A7471" s="17">
        <v>130962</v>
      </c>
      <c r="B7471" s="18">
        <v>3</v>
      </c>
      <c r="C7471" s="16" t="s">
        <v>73</v>
      </c>
      <c r="D7471" s="21">
        <v>44126</v>
      </c>
      <c r="E7471" s="16" t="s">
        <v>5735</v>
      </c>
      <c r="F7471" s="21">
        <v>44126</v>
      </c>
      <c r="G7471" s="16" t="s">
        <v>5735</v>
      </c>
      <c r="H7471" s="26" t="s">
        <v>69</v>
      </c>
      <c r="M7471" s="26" t="s">
        <v>7441</v>
      </c>
      <c r="O7471" s="16" t="s">
        <v>1171</v>
      </c>
      <c r="P7471" s="26" t="s">
        <v>1062</v>
      </c>
      <c r="T7471" s="23" t="s">
        <v>32</v>
      </c>
      <c r="W7471" s="20" t="s">
        <v>43</v>
      </c>
      <c r="Z7471" s="25">
        <v>0</v>
      </c>
      <c r="AA7471" s="25">
        <v>0</v>
      </c>
      <c r="AB7471" s="25">
        <v>30000</v>
      </c>
      <c r="AC7471" s="25">
        <v>0</v>
      </c>
      <c r="AD7471" s="25">
        <v>0</v>
      </c>
      <c r="AE7471" s="25">
        <v>0</v>
      </c>
      <c r="AF7471" s="25">
        <v>30000</v>
      </c>
      <c r="AG7471" s="25">
        <v>0</v>
      </c>
      <c r="AH7471" s="25">
        <v>30000</v>
      </c>
      <c r="AI7471" s="16" t="s">
        <v>7442</v>
      </c>
    </row>
    <row r="7472" spans="1:35" x14ac:dyDescent="0.25">
      <c r="A7472" s="17">
        <v>130963</v>
      </c>
      <c r="B7472" s="18">
        <v>6</v>
      </c>
      <c r="C7472" s="16" t="s">
        <v>73</v>
      </c>
      <c r="D7472" s="21">
        <v>44126</v>
      </c>
      <c r="E7472" s="16" t="s">
        <v>1610</v>
      </c>
      <c r="F7472" s="21">
        <v>44126</v>
      </c>
      <c r="G7472" s="16" t="s">
        <v>1610</v>
      </c>
      <c r="H7472" s="26" t="s">
        <v>76</v>
      </c>
      <c r="L7472" s="16" t="s">
        <v>110</v>
      </c>
      <c r="M7472" s="26" t="s">
        <v>7443</v>
      </c>
      <c r="O7472" s="16" t="s">
        <v>1612</v>
      </c>
      <c r="T7472" s="23" t="s">
        <v>32</v>
      </c>
      <c r="W7472" s="20" t="s">
        <v>43</v>
      </c>
      <c r="Z7472" s="25">
        <v>0</v>
      </c>
      <c r="AA7472" s="25">
        <v>0</v>
      </c>
      <c r="AB7472" s="25">
        <v>108000</v>
      </c>
      <c r="AC7472" s="25">
        <v>0</v>
      </c>
      <c r="AD7472" s="25">
        <v>0</v>
      </c>
      <c r="AE7472" s="25">
        <v>0</v>
      </c>
      <c r="AF7472" s="25">
        <v>108000</v>
      </c>
      <c r="AG7472" s="25">
        <v>0</v>
      </c>
      <c r="AH7472" s="25">
        <v>108000</v>
      </c>
      <c r="AI7472" s="16" t="s">
        <v>7444</v>
      </c>
    </row>
    <row r="7473" spans="1:35" x14ac:dyDescent="0.25">
      <c r="A7473" s="17">
        <v>130964</v>
      </c>
      <c r="B7473" s="18">
        <v>6</v>
      </c>
      <c r="C7473" s="16" t="s">
        <v>73</v>
      </c>
      <c r="D7473" s="21">
        <v>44126</v>
      </c>
      <c r="E7473" s="16" t="s">
        <v>1610</v>
      </c>
      <c r="F7473" s="21">
        <v>44126</v>
      </c>
      <c r="G7473" s="16" t="s">
        <v>1610</v>
      </c>
      <c r="H7473" s="26" t="s">
        <v>76</v>
      </c>
      <c r="L7473" s="16" t="s">
        <v>110</v>
      </c>
      <c r="M7473" s="26" t="s">
        <v>7445</v>
      </c>
      <c r="O7473" s="16" t="s">
        <v>1612</v>
      </c>
      <c r="T7473" s="23" t="s">
        <v>32</v>
      </c>
      <c r="W7473" s="20" t="s">
        <v>43</v>
      </c>
      <c r="Z7473" s="25">
        <v>0</v>
      </c>
      <c r="AA7473" s="25">
        <v>0</v>
      </c>
      <c r="AB7473" s="25">
        <v>36000</v>
      </c>
      <c r="AC7473" s="25">
        <v>0</v>
      </c>
      <c r="AD7473" s="25">
        <v>0</v>
      </c>
      <c r="AE7473" s="25">
        <v>0</v>
      </c>
      <c r="AF7473" s="25">
        <v>36000</v>
      </c>
      <c r="AG7473" s="25">
        <v>0</v>
      </c>
      <c r="AH7473" s="25">
        <v>36000</v>
      </c>
      <c r="AI7473" s="16" t="s">
        <v>7446</v>
      </c>
    </row>
    <row r="7474" spans="1:35" ht="30" x14ac:dyDescent="0.25">
      <c r="A7474" s="17">
        <v>130966</v>
      </c>
      <c r="B7474" s="18">
        <v>6</v>
      </c>
      <c r="C7474" s="16" t="s">
        <v>73</v>
      </c>
      <c r="D7474" s="21">
        <v>44126</v>
      </c>
      <c r="E7474" s="16" t="s">
        <v>1610</v>
      </c>
      <c r="F7474" s="21">
        <v>44126</v>
      </c>
      <c r="G7474" s="16" t="s">
        <v>1610</v>
      </c>
      <c r="H7474" s="26" t="s">
        <v>76</v>
      </c>
      <c r="L7474" s="16" t="s">
        <v>110</v>
      </c>
      <c r="M7474" s="26" t="s">
        <v>7447</v>
      </c>
      <c r="O7474" s="16" t="s">
        <v>1612</v>
      </c>
      <c r="T7474" s="23" t="s">
        <v>32</v>
      </c>
      <c r="W7474" s="20" t="s">
        <v>43</v>
      </c>
      <c r="Z7474" s="25">
        <v>0</v>
      </c>
      <c r="AA7474" s="25">
        <v>0</v>
      </c>
      <c r="AB7474" s="25">
        <v>156640</v>
      </c>
      <c r="AC7474" s="25">
        <v>0</v>
      </c>
      <c r="AD7474" s="25">
        <v>0</v>
      </c>
      <c r="AE7474" s="25">
        <v>0</v>
      </c>
      <c r="AF7474" s="25">
        <v>156640</v>
      </c>
      <c r="AG7474" s="25">
        <v>0</v>
      </c>
      <c r="AH7474" s="25">
        <v>156640</v>
      </c>
      <c r="AI7474" s="16" t="s">
        <v>7448</v>
      </c>
    </row>
    <row r="7475" spans="1:35" x14ac:dyDescent="0.25">
      <c r="A7475" s="17">
        <v>130967</v>
      </c>
      <c r="B7475" s="18">
        <v>6</v>
      </c>
      <c r="C7475" s="16" t="s">
        <v>73</v>
      </c>
      <c r="D7475" s="21">
        <v>44126</v>
      </c>
      <c r="E7475" s="16" t="s">
        <v>1610</v>
      </c>
      <c r="F7475" s="21">
        <v>44126</v>
      </c>
      <c r="G7475" s="16" t="s">
        <v>1610</v>
      </c>
      <c r="H7475" s="26" t="s">
        <v>76</v>
      </c>
      <c r="L7475" s="16" t="s">
        <v>110</v>
      </c>
      <c r="M7475" s="26" t="s">
        <v>7449</v>
      </c>
      <c r="O7475" s="16" t="s">
        <v>1612</v>
      </c>
      <c r="T7475" s="23" t="s">
        <v>32</v>
      </c>
      <c r="W7475" s="20" t="s">
        <v>43</v>
      </c>
      <c r="Z7475" s="25">
        <v>0</v>
      </c>
      <c r="AA7475" s="25">
        <v>0</v>
      </c>
      <c r="AB7475" s="25">
        <v>72000</v>
      </c>
      <c r="AC7475" s="25">
        <v>0</v>
      </c>
      <c r="AD7475" s="25">
        <v>0</v>
      </c>
      <c r="AE7475" s="25">
        <v>0</v>
      </c>
      <c r="AF7475" s="25">
        <v>72000</v>
      </c>
      <c r="AG7475" s="25">
        <v>0</v>
      </c>
      <c r="AH7475" s="25">
        <v>72000</v>
      </c>
      <c r="AI7475" s="16" t="s">
        <v>7450</v>
      </c>
    </row>
    <row r="7476" spans="1:35" x14ac:dyDescent="0.25">
      <c r="A7476" s="17">
        <v>130968</v>
      </c>
      <c r="B7476" s="18">
        <v>6</v>
      </c>
      <c r="C7476" s="16" t="s">
        <v>73</v>
      </c>
      <c r="D7476" s="21">
        <v>44126</v>
      </c>
      <c r="E7476" s="16" t="s">
        <v>1610</v>
      </c>
      <c r="F7476" s="21">
        <v>44126</v>
      </c>
      <c r="G7476" s="16" t="s">
        <v>1610</v>
      </c>
      <c r="H7476" s="26" t="s">
        <v>76</v>
      </c>
      <c r="L7476" s="16" t="s">
        <v>110</v>
      </c>
      <c r="M7476" s="26" t="s">
        <v>7451</v>
      </c>
      <c r="O7476" s="16" t="s">
        <v>1612</v>
      </c>
      <c r="T7476" s="23" t="s">
        <v>32</v>
      </c>
      <c r="W7476" s="20" t="s">
        <v>43</v>
      </c>
      <c r="Z7476" s="25">
        <v>0</v>
      </c>
      <c r="AA7476" s="25">
        <v>0</v>
      </c>
      <c r="AB7476" s="25">
        <v>42320</v>
      </c>
      <c r="AC7476" s="25">
        <v>0</v>
      </c>
      <c r="AD7476" s="25">
        <v>0</v>
      </c>
      <c r="AE7476" s="25">
        <v>0</v>
      </c>
      <c r="AF7476" s="25">
        <v>42320</v>
      </c>
      <c r="AG7476" s="25">
        <v>0</v>
      </c>
      <c r="AH7476" s="25">
        <v>42320</v>
      </c>
      <c r="AI7476" s="16" t="s">
        <v>7452</v>
      </c>
    </row>
    <row r="7477" spans="1:35" x14ac:dyDescent="0.25">
      <c r="A7477" s="17">
        <v>130969</v>
      </c>
      <c r="B7477" s="18">
        <v>6</v>
      </c>
      <c r="C7477" s="16" t="s">
        <v>73</v>
      </c>
      <c r="D7477" s="21">
        <v>44126</v>
      </c>
      <c r="E7477" s="16" t="s">
        <v>1610</v>
      </c>
      <c r="F7477" s="21">
        <v>44126</v>
      </c>
      <c r="G7477" s="16" t="s">
        <v>1610</v>
      </c>
      <c r="H7477" s="26" t="s">
        <v>76</v>
      </c>
      <c r="L7477" s="16" t="s">
        <v>110</v>
      </c>
      <c r="M7477" s="26" t="s">
        <v>7453</v>
      </c>
      <c r="O7477" s="16" t="s">
        <v>1612</v>
      </c>
      <c r="T7477" s="23" t="s">
        <v>32</v>
      </c>
      <c r="W7477" s="20" t="s">
        <v>43</v>
      </c>
      <c r="Z7477" s="25">
        <v>0</v>
      </c>
      <c r="AA7477" s="25">
        <v>0</v>
      </c>
      <c r="AB7477" s="25">
        <v>72000</v>
      </c>
      <c r="AC7477" s="25">
        <v>0</v>
      </c>
      <c r="AD7477" s="25">
        <v>0</v>
      </c>
      <c r="AE7477" s="25">
        <v>0</v>
      </c>
      <c r="AF7477" s="25">
        <v>72000</v>
      </c>
      <c r="AG7477" s="25">
        <v>0</v>
      </c>
      <c r="AH7477" s="25">
        <v>72000</v>
      </c>
      <c r="AI7477" s="16" t="s">
        <v>7454</v>
      </c>
    </row>
    <row r="7478" spans="1:35" x14ac:dyDescent="0.25">
      <c r="A7478" s="17">
        <v>130970</v>
      </c>
      <c r="B7478" s="18">
        <v>6</v>
      </c>
      <c r="C7478" s="16" t="s">
        <v>73</v>
      </c>
      <c r="D7478" s="21">
        <v>44126</v>
      </c>
      <c r="E7478" s="16" t="s">
        <v>1610</v>
      </c>
      <c r="F7478" s="21">
        <v>44126</v>
      </c>
      <c r="G7478" s="16" t="s">
        <v>1610</v>
      </c>
      <c r="H7478" s="26" t="s">
        <v>76</v>
      </c>
      <c r="L7478" s="16" t="s">
        <v>110</v>
      </c>
      <c r="M7478" s="26" t="s">
        <v>7455</v>
      </c>
      <c r="O7478" s="16" t="s">
        <v>1612</v>
      </c>
      <c r="T7478" s="23" t="s">
        <v>32</v>
      </c>
      <c r="W7478" s="20" t="s">
        <v>43</v>
      </c>
      <c r="Z7478" s="25">
        <v>0</v>
      </c>
      <c r="AA7478" s="25">
        <v>0</v>
      </c>
      <c r="AB7478" s="25">
        <v>180000</v>
      </c>
      <c r="AC7478" s="25">
        <v>0</v>
      </c>
      <c r="AD7478" s="25">
        <v>0</v>
      </c>
      <c r="AE7478" s="25">
        <v>0</v>
      </c>
      <c r="AF7478" s="25">
        <v>180000</v>
      </c>
      <c r="AG7478" s="25">
        <v>0</v>
      </c>
      <c r="AH7478" s="25">
        <v>180000</v>
      </c>
      <c r="AI7478" s="16" t="s">
        <v>7456</v>
      </c>
    </row>
    <row r="7479" spans="1:35" x14ac:dyDescent="0.25">
      <c r="A7479" s="17">
        <v>130971</v>
      </c>
      <c r="B7479" s="18">
        <v>6</v>
      </c>
      <c r="C7479" s="16" t="s">
        <v>73</v>
      </c>
      <c r="D7479" s="21">
        <v>44126</v>
      </c>
      <c r="E7479" s="16" t="s">
        <v>1610</v>
      </c>
      <c r="F7479" s="21">
        <v>44126</v>
      </c>
      <c r="G7479" s="16" t="s">
        <v>1610</v>
      </c>
      <c r="H7479" s="26" t="s">
        <v>76</v>
      </c>
      <c r="L7479" s="16" t="s">
        <v>110</v>
      </c>
      <c r="M7479" s="26" t="s">
        <v>7457</v>
      </c>
      <c r="O7479" s="16" t="s">
        <v>1612</v>
      </c>
      <c r="T7479" s="23" t="s">
        <v>32</v>
      </c>
      <c r="W7479" s="20" t="s">
        <v>43</v>
      </c>
      <c r="Z7479" s="25">
        <v>0</v>
      </c>
      <c r="AA7479" s="25">
        <v>0</v>
      </c>
      <c r="AB7479" s="25">
        <v>180000</v>
      </c>
      <c r="AC7479" s="25">
        <v>0</v>
      </c>
      <c r="AD7479" s="25">
        <v>0</v>
      </c>
      <c r="AE7479" s="25">
        <v>0</v>
      </c>
      <c r="AF7479" s="25">
        <v>180000</v>
      </c>
      <c r="AG7479" s="25">
        <v>0</v>
      </c>
      <c r="AH7479" s="25">
        <v>180000</v>
      </c>
      <c r="AI7479" s="16" t="s">
        <v>7458</v>
      </c>
    </row>
    <row r="7480" spans="1:35" ht="30" x14ac:dyDescent="0.25">
      <c r="A7480" s="17">
        <v>130972</v>
      </c>
      <c r="B7480" s="18">
        <v>6</v>
      </c>
      <c r="C7480" s="16" t="s">
        <v>73</v>
      </c>
      <c r="D7480" s="21">
        <v>44126</v>
      </c>
      <c r="E7480" s="16" t="s">
        <v>1610</v>
      </c>
      <c r="F7480" s="21">
        <v>44126</v>
      </c>
      <c r="G7480" s="16" t="s">
        <v>1610</v>
      </c>
      <c r="H7480" s="26" t="s">
        <v>76</v>
      </c>
      <c r="L7480" s="16" t="s">
        <v>110</v>
      </c>
      <c r="M7480" s="26" t="s">
        <v>7459</v>
      </c>
      <c r="O7480" s="16" t="s">
        <v>1612</v>
      </c>
      <c r="T7480" s="23" t="s">
        <v>32</v>
      </c>
      <c r="W7480" s="20" t="s">
        <v>43</v>
      </c>
      <c r="Z7480" s="25">
        <v>0</v>
      </c>
      <c r="AA7480" s="25">
        <v>0</v>
      </c>
      <c r="AB7480" s="25">
        <v>44432</v>
      </c>
      <c r="AC7480" s="25">
        <v>0</v>
      </c>
      <c r="AD7480" s="25">
        <v>0</v>
      </c>
      <c r="AE7480" s="25">
        <v>0</v>
      </c>
      <c r="AF7480" s="25">
        <v>44432</v>
      </c>
      <c r="AG7480" s="25">
        <v>0</v>
      </c>
      <c r="AH7480" s="25">
        <v>44432</v>
      </c>
      <c r="AI7480" s="16" t="s">
        <v>7460</v>
      </c>
    </row>
    <row r="7481" spans="1:35" x14ac:dyDescent="0.25">
      <c r="A7481" s="17">
        <v>130973</v>
      </c>
      <c r="B7481" s="18">
        <v>6</v>
      </c>
      <c r="C7481" s="16" t="s">
        <v>73</v>
      </c>
      <c r="D7481" s="21">
        <v>44126</v>
      </c>
      <c r="E7481" s="16" t="s">
        <v>1610</v>
      </c>
      <c r="F7481" s="21">
        <v>44126</v>
      </c>
      <c r="G7481" s="16" t="s">
        <v>1610</v>
      </c>
      <c r="H7481" s="26" t="s">
        <v>76</v>
      </c>
      <c r="L7481" s="16" t="s">
        <v>110</v>
      </c>
      <c r="M7481" s="26" t="s">
        <v>7461</v>
      </c>
      <c r="O7481" s="16" t="s">
        <v>1612</v>
      </c>
      <c r="T7481" s="23" t="s">
        <v>32</v>
      </c>
      <c r="W7481" s="20" t="s">
        <v>43</v>
      </c>
      <c r="Z7481" s="25">
        <v>0</v>
      </c>
      <c r="AA7481" s="25">
        <v>0</v>
      </c>
      <c r="AB7481" s="25">
        <v>188432</v>
      </c>
      <c r="AC7481" s="25">
        <v>0</v>
      </c>
      <c r="AD7481" s="25">
        <v>0</v>
      </c>
      <c r="AE7481" s="25">
        <v>0</v>
      </c>
      <c r="AF7481" s="25">
        <v>188432</v>
      </c>
      <c r="AG7481" s="25">
        <v>0</v>
      </c>
      <c r="AH7481" s="25">
        <v>188432</v>
      </c>
      <c r="AI7481" s="16" t="s">
        <v>7462</v>
      </c>
    </row>
    <row r="7482" spans="1:35" x14ac:dyDescent="0.25">
      <c r="A7482" s="17">
        <v>130975</v>
      </c>
      <c r="B7482" s="18">
        <v>6</v>
      </c>
      <c r="C7482" s="16" t="s">
        <v>73</v>
      </c>
      <c r="D7482" s="21">
        <v>44126</v>
      </c>
      <c r="E7482" s="16" t="s">
        <v>1610</v>
      </c>
      <c r="F7482" s="21">
        <v>44126</v>
      </c>
      <c r="G7482" s="16" t="s">
        <v>1610</v>
      </c>
      <c r="H7482" s="26" t="s">
        <v>76</v>
      </c>
      <c r="L7482" s="16" t="s">
        <v>110</v>
      </c>
      <c r="M7482" s="26" t="s">
        <v>7463</v>
      </c>
      <c r="O7482" s="16" t="s">
        <v>1612</v>
      </c>
      <c r="T7482" s="23" t="s">
        <v>32</v>
      </c>
      <c r="W7482" s="20" t="s">
        <v>43</v>
      </c>
      <c r="Z7482" s="25">
        <v>0</v>
      </c>
      <c r="AA7482" s="25">
        <v>0</v>
      </c>
      <c r="AB7482" s="25">
        <v>144000</v>
      </c>
      <c r="AC7482" s="25">
        <v>0</v>
      </c>
      <c r="AD7482" s="25">
        <v>0</v>
      </c>
      <c r="AE7482" s="25">
        <v>0</v>
      </c>
      <c r="AF7482" s="25">
        <v>144000</v>
      </c>
      <c r="AG7482" s="25">
        <v>0</v>
      </c>
      <c r="AH7482" s="25">
        <v>144000</v>
      </c>
      <c r="AI7482" s="16" t="s">
        <v>7464</v>
      </c>
    </row>
    <row r="7483" spans="1:35" x14ac:dyDescent="0.25">
      <c r="A7483" s="17">
        <v>130976</v>
      </c>
      <c r="B7483" s="18">
        <v>6</v>
      </c>
      <c r="C7483" s="16" t="s">
        <v>73</v>
      </c>
      <c r="D7483" s="21">
        <v>44126</v>
      </c>
      <c r="E7483" s="16" t="s">
        <v>1610</v>
      </c>
      <c r="F7483" s="21">
        <v>44126</v>
      </c>
      <c r="G7483" s="16" t="s">
        <v>1610</v>
      </c>
      <c r="H7483" s="26" t="s">
        <v>76</v>
      </c>
      <c r="L7483" s="16" t="s">
        <v>110</v>
      </c>
      <c r="M7483" s="26" t="s">
        <v>7465</v>
      </c>
      <c r="O7483" s="16" t="s">
        <v>1612</v>
      </c>
      <c r="T7483" s="23" t="s">
        <v>32</v>
      </c>
      <c r="W7483" s="20" t="s">
        <v>43</v>
      </c>
      <c r="Z7483" s="25">
        <v>0</v>
      </c>
      <c r="AA7483" s="25">
        <v>0</v>
      </c>
      <c r="AB7483" s="25">
        <v>99768</v>
      </c>
      <c r="AC7483" s="25">
        <v>0</v>
      </c>
      <c r="AD7483" s="25">
        <v>0</v>
      </c>
      <c r="AE7483" s="25">
        <v>0</v>
      </c>
      <c r="AF7483" s="25">
        <v>99768</v>
      </c>
      <c r="AG7483" s="25">
        <v>0</v>
      </c>
      <c r="AH7483" s="25">
        <v>99768</v>
      </c>
      <c r="AI7483" s="16" t="s">
        <v>7466</v>
      </c>
    </row>
    <row r="7484" spans="1:35" x14ac:dyDescent="0.25">
      <c r="A7484" s="17">
        <v>130977</v>
      </c>
      <c r="B7484" s="18">
        <v>6</v>
      </c>
      <c r="C7484" s="16" t="s">
        <v>73</v>
      </c>
      <c r="D7484" s="21">
        <v>44126</v>
      </c>
      <c r="E7484" s="16" t="s">
        <v>1610</v>
      </c>
      <c r="F7484" s="21">
        <v>44126</v>
      </c>
      <c r="G7484" s="16" t="s">
        <v>1610</v>
      </c>
      <c r="H7484" s="26" t="s">
        <v>76</v>
      </c>
      <c r="L7484" s="16" t="s">
        <v>110</v>
      </c>
      <c r="M7484" s="26" t="s">
        <v>7467</v>
      </c>
      <c r="O7484" s="16" t="s">
        <v>1612</v>
      </c>
      <c r="T7484" s="23" t="s">
        <v>32</v>
      </c>
      <c r="W7484" s="20" t="s">
        <v>43</v>
      </c>
      <c r="Z7484" s="25">
        <v>0</v>
      </c>
      <c r="AA7484" s="25">
        <v>0</v>
      </c>
      <c r="AB7484" s="25">
        <v>126960</v>
      </c>
      <c r="AC7484" s="25">
        <v>0</v>
      </c>
      <c r="AD7484" s="25">
        <v>0</v>
      </c>
      <c r="AE7484" s="25">
        <v>0</v>
      </c>
      <c r="AF7484" s="25">
        <v>126960</v>
      </c>
      <c r="AG7484" s="25">
        <v>0</v>
      </c>
      <c r="AH7484" s="25">
        <v>126960</v>
      </c>
      <c r="AI7484" s="16" t="s">
        <v>7468</v>
      </c>
    </row>
    <row r="7485" spans="1:35" x14ac:dyDescent="0.25">
      <c r="A7485" s="17">
        <v>130978</v>
      </c>
      <c r="B7485" s="18">
        <v>6</v>
      </c>
      <c r="C7485" s="16" t="s">
        <v>73</v>
      </c>
      <c r="D7485" s="21">
        <v>44126</v>
      </c>
      <c r="E7485" s="16" t="s">
        <v>1610</v>
      </c>
      <c r="F7485" s="21">
        <v>44126</v>
      </c>
      <c r="G7485" s="16" t="s">
        <v>1610</v>
      </c>
      <c r="H7485" s="26" t="s">
        <v>76</v>
      </c>
      <c r="L7485" s="16" t="s">
        <v>110</v>
      </c>
      <c r="M7485" s="26" t="s">
        <v>7469</v>
      </c>
      <c r="O7485" s="16" t="s">
        <v>1612</v>
      </c>
      <c r="T7485" s="23" t="s">
        <v>32</v>
      </c>
      <c r="W7485" s="20" t="s">
        <v>43</v>
      </c>
      <c r="Z7485" s="25">
        <v>0</v>
      </c>
      <c r="AA7485" s="25">
        <v>0</v>
      </c>
      <c r="AB7485" s="25">
        <v>173707</v>
      </c>
      <c r="AC7485" s="25">
        <v>0</v>
      </c>
      <c r="AD7485" s="25">
        <v>0</v>
      </c>
      <c r="AE7485" s="25">
        <v>0</v>
      </c>
      <c r="AF7485" s="25">
        <v>173707</v>
      </c>
      <c r="AG7485" s="25">
        <v>0</v>
      </c>
      <c r="AH7485" s="25">
        <v>173707</v>
      </c>
      <c r="AI7485" s="16" t="s">
        <v>7470</v>
      </c>
    </row>
    <row r="7486" spans="1:35" x14ac:dyDescent="0.25">
      <c r="A7486" s="17">
        <v>130979</v>
      </c>
      <c r="B7486" s="18">
        <v>6</v>
      </c>
      <c r="C7486" s="16" t="s">
        <v>73</v>
      </c>
      <c r="D7486" s="21">
        <v>44126</v>
      </c>
      <c r="E7486" s="16" t="s">
        <v>1610</v>
      </c>
      <c r="F7486" s="21">
        <v>44126</v>
      </c>
      <c r="G7486" s="16" t="s">
        <v>1610</v>
      </c>
      <c r="H7486" s="26" t="s">
        <v>76</v>
      </c>
      <c r="L7486" s="16" t="s">
        <v>110</v>
      </c>
      <c r="M7486" s="26" t="s">
        <v>7471</v>
      </c>
      <c r="O7486" s="16" t="s">
        <v>1612</v>
      </c>
      <c r="T7486" s="23" t="s">
        <v>32</v>
      </c>
      <c r="W7486" s="20" t="s">
        <v>43</v>
      </c>
      <c r="Z7486" s="25">
        <v>0</v>
      </c>
      <c r="AA7486" s="25">
        <v>0</v>
      </c>
      <c r="AB7486" s="25">
        <v>180000</v>
      </c>
      <c r="AC7486" s="25">
        <v>0</v>
      </c>
      <c r="AD7486" s="25">
        <v>0</v>
      </c>
      <c r="AE7486" s="25">
        <v>0</v>
      </c>
      <c r="AF7486" s="25">
        <v>180000</v>
      </c>
      <c r="AG7486" s="25">
        <v>0</v>
      </c>
      <c r="AH7486" s="25">
        <v>180000</v>
      </c>
      <c r="AI7486" s="16" t="s">
        <v>7472</v>
      </c>
    </row>
    <row r="7487" spans="1:35" x14ac:dyDescent="0.25">
      <c r="A7487" s="17">
        <v>130980</v>
      </c>
      <c r="B7487" s="18">
        <v>6</v>
      </c>
      <c r="C7487" s="16" t="s">
        <v>73</v>
      </c>
      <c r="D7487" s="21">
        <v>44126</v>
      </c>
      <c r="E7487" s="16" t="s">
        <v>1610</v>
      </c>
      <c r="F7487" s="21">
        <v>44126</v>
      </c>
      <c r="G7487" s="16" t="s">
        <v>1610</v>
      </c>
      <c r="H7487" s="26" t="s">
        <v>76</v>
      </c>
      <c r="L7487" s="16" t="s">
        <v>110</v>
      </c>
      <c r="M7487" s="26" t="s">
        <v>7473</v>
      </c>
      <c r="O7487" s="16" t="s">
        <v>1612</v>
      </c>
      <c r="T7487" s="23" t="s">
        <v>32</v>
      </c>
      <c r="W7487" s="20" t="s">
        <v>43</v>
      </c>
      <c r="Z7487" s="25">
        <v>0</v>
      </c>
      <c r="AA7487" s="25">
        <v>0</v>
      </c>
      <c r="AB7487" s="25">
        <v>49667</v>
      </c>
      <c r="AC7487" s="25">
        <v>0</v>
      </c>
      <c r="AD7487" s="25">
        <v>0</v>
      </c>
      <c r="AE7487" s="25">
        <v>0</v>
      </c>
      <c r="AF7487" s="25">
        <v>49667</v>
      </c>
      <c r="AG7487" s="25">
        <v>0</v>
      </c>
      <c r="AH7487" s="25">
        <v>49667</v>
      </c>
      <c r="AI7487" s="16" t="s">
        <v>7474</v>
      </c>
    </row>
    <row r="7488" spans="1:35" x14ac:dyDescent="0.25">
      <c r="A7488" s="17">
        <v>130981</v>
      </c>
      <c r="B7488" s="18">
        <v>6</v>
      </c>
      <c r="C7488" s="16" t="s">
        <v>73</v>
      </c>
      <c r="D7488" s="21">
        <v>44126</v>
      </c>
      <c r="E7488" s="16" t="s">
        <v>1610</v>
      </c>
      <c r="F7488" s="21">
        <v>44126</v>
      </c>
      <c r="G7488" s="16" t="s">
        <v>1610</v>
      </c>
      <c r="H7488" s="26" t="s">
        <v>76</v>
      </c>
      <c r="L7488" s="16" t="s">
        <v>110</v>
      </c>
      <c r="M7488" s="26" t="s">
        <v>7475</v>
      </c>
      <c r="O7488" s="16" t="s">
        <v>1612</v>
      </c>
      <c r="T7488" s="23" t="s">
        <v>32</v>
      </c>
      <c r="W7488" s="20" t="s">
        <v>43</v>
      </c>
      <c r="Z7488" s="25">
        <v>0</v>
      </c>
      <c r="AA7488" s="25">
        <v>0</v>
      </c>
      <c r="AB7488" s="25">
        <v>49667</v>
      </c>
      <c r="AC7488" s="25">
        <v>0</v>
      </c>
      <c r="AD7488" s="25">
        <v>0</v>
      </c>
      <c r="AE7488" s="25">
        <v>0</v>
      </c>
      <c r="AF7488" s="25">
        <v>49667</v>
      </c>
      <c r="AG7488" s="25">
        <v>0</v>
      </c>
      <c r="AH7488" s="25">
        <v>49667</v>
      </c>
      <c r="AI7488" s="16" t="s">
        <v>7476</v>
      </c>
    </row>
    <row r="7489" spans="1:35" x14ac:dyDescent="0.25">
      <c r="A7489" s="17">
        <v>130982</v>
      </c>
      <c r="B7489" s="18">
        <v>6</v>
      </c>
      <c r="C7489" s="16" t="s">
        <v>73</v>
      </c>
      <c r="D7489" s="21">
        <v>44126</v>
      </c>
      <c r="E7489" s="16" t="s">
        <v>1610</v>
      </c>
      <c r="F7489" s="21">
        <v>44126</v>
      </c>
      <c r="G7489" s="16" t="s">
        <v>1610</v>
      </c>
      <c r="H7489" s="26" t="s">
        <v>76</v>
      </c>
      <c r="L7489" s="16" t="s">
        <v>110</v>
      </c>
      <c r="M7489" s="26" t="s">
        <v>7477</v>
      </c>
      <c r="O7489" s="16" t="s">
        <v>1612</v>
      </c>
      <c r="T7489" s="23" t="s">
        <v>32</v>
      </c>
      <c r="W7489" s="20" t="s">
        <v>43</v>
      </c>
      <c r="Z7489" s="25">
        <v>0</v>
      </c>
      <c r="AA7489" s="25">
        <v>0</v>
      </c>
      <c r="AB7489" s="25">
        <v>86752</v>
      </c>
      <c r="AC7489" s="25">
        <v>0</v>
      </c>
      <c r="AD7489" s="25">
        <v>0</v>
      </c>
      <c r="AE7489" s="25">
        <v>0</v>
      </c>
      <c r="AF7489" s="25">
        <v>86752</v>
      </c>
      <c r="AG7489" s="25">
        <v>0</v>
      </c>
      <c r="AH7489" s="25">
        <v>86752</v>
      </c>
      <c r="AI7489" s="16" t="s">
        <v>7478</v>
      </c>
    </row>
    <row r="7490" spans="1:35" x14ac:dyDescent="0.25">
      <c r="A7490" s="17">
        <v>130983</v>
      </c>
      <c r="B7490" s="18">
        <v>6</v>
      </c>
      <c r="C7490" s="16" t="s">
        <v>73</v>
      </c>
      <c r="D7490" s="21">
        <v>44126</v>
      </c>
      <c r="E7490" s="16" t="s">
        <v>1610</v>
      </c>
      <c r="F7490" s="21">
        <v>44126</v>
      </c>
      <c r="G7490" s="16" t="s">
        <v>32</v>
      </c>
      <c r="H7490" s="26" t="s">
        <v>76</v>
      </c>
      <c r="L7490" s="16" t="s">
        <v>110</v>
      </c>
      <c r="M7490" s="26" t="s">
        <v>9130</v>
      </c>
      <c r="O7490" s="16" t="s">
        <v>1612</v>
      </c>
      <c r="T7490" s="23" t="s">
        <v>32</v>
      </c>
      <c r="W7490" s="20" t="s">
        <v>43</v>
      </c>
      <c r="Z7490" s="24" t="s">
        <v>32</v>
      </c>
      <c r="AA7490" s="24" t="s">
        <v>32</v>
      </c>
      <c r="AB7490" s="24" t="s">
        <v>32</v>
      </c>
      <c r="AC7490" s="24" t="s">
        <v>32</v>
      </c>
      <c r="AD7490" s="24" t="s">
        <v>32</v>
      </c>
      <c r="AE7490" s="24" t="s">
        <v>32</v>
      </c>
      <c r="AF7490" s="24" t="s">
        <v>32</v>
      </c>
      <c r="AG7490" s="24" t="s">
        <v>32</v>
      </c>
      <c r="AH7490" s="24" t="s">
        <v>32</v>
      </c>
    </row>
    <row r="7491" spans="1:35" x14ac:dyDescent="0.25">
      <c r="A7491" s="17">
        <v>130984</v>
      </c>
      <c r="B7491" s="18">
        <v>6</v>
      </c>
      <c r="C7491" s="16" t="s">
        <v>73</v>
      </c>
      <c r="D7491" s="21">
        <v>44126</v>
      </c>
      <c r="E7491" s="16" t="s">
        <v>1610</v>
      </c>
      <c r="F7491" s="21">
        <v>44126</v>
      </c>
      <c r="G7491" s="16" t="s">
        <v>32</v>
      </c>
      <c r="H7491" s="26" t="s">
        <v>76</v>
      </c>
      <c r="L7491" s="16" t="s">
        <v>110</v>
      </c>
      <c r="M7491" s="26" t="s">
        <v>9129</v>
      </c>
      <c r="O7491" s="16" t="s">
        <v>1612</v>
      </c>
      <c r="T7491" s="23" t="s">
        <v>32</v>
      </c>
      <c r="W7491" s="20" t="s">
        <v>43</v>
      </c>
      <c r="Z7491" s="24" t="s">
        <v>32</v>
      </c>
      <c r="AA7491" s="24" t="s">
        <v>32</v>
      </c>
      <c r="AB7491" s="24" t="s">
        <v>32</v>
      </c>
      <c r="AC7491" s="24" t="s">
        <v>32</v>
      </c>
      <c r="AD7491" s="24" t="s">
        <v>32</v>
      </c>
      <c r="AE7491" s="24" t="s">
        <v>32</v>
      </c>
      <c r="AF7491" s="24" t="s">
        <v>32</v>
      </c>
      <c r="AG7491" s="24" t="s">
        <v>32</v>
      </c>
      <c r="AH7491" s="24" t="s">
        <v>32</v>
      </c>
    </row>
    <row r="7492" spans="1:35" x14ac:dyDescent="0.25">
      <c r="A7492" s="17">
        <v>130985</v>
      </c>
      <c r="B7492" s="18">
        <v>6</v>
      </c>
      <c r="C7492" s="16" t="s">
        <v>73</v>
      </c>
      <c r="D7492" s="21">
        <v>44126</v>
      </c>
      <c r="E7492" s="16" t="s">
        <v>1610</v>
      </c>
      <c r="F7492" s="21">
        <v>44126</v>
      </c>
      <c r="G7492" s="16" t="s">
        <v>32</v>
      </c>
      <c r="H7492" s="26" t="s">
        <v>76</v>
      </c>
      <c r="L7492" s="16" t="s">
        <v>110</v>
      </c>
      <c r="M7492" s="26" t="s">
        <v>9128</v>
      </c>
      <c r="O7492" s="16" t="s">
        <v>1612</v>
      </c>
      <c r="T7492" s="23" t="s">
        <v>32</v>
      </c>
      <c r="W7492" s="20" t="s">
        <v>43</v>
      </c>
      <c r="Z7492" s="24" t="s">
        <v>32</v>
      </c>
      <c r="AA7492" s="24" t="s">
        <v>32</v>
      </c>
      <c r="AB7492" s="24" t="s">
        <v>32</v>
      </c>
      <c r="AC7492" s="24" t="s">
        <v>32</v>
      </c>
      <c r="AD7492" s="24" t="s">
        <v>32</v>
      </c>
      <c r="AE7492" s="24" t="s">
        <v>32</v>
      </c>
      <c r="AF7492" s="24" t="s">
        <v>32</v>
      </c>
      <c r="AG7492" s="24" t="s">
        <v>32</v>
      </c>
      <c r="AH7492" s="24" t="s">
        <v>32</v>
      </c>
    </row>
    <row r="7493" spans="1:35" x14ac:dyDescent="0.25">
      <c r="A7493" s="17">
        <v>130986</v>
      </c>
      <c r="B7493" s="18">
        <v>6</v>
      </c>
      <c r="C7493" s="16" t="s">
        <v>73</v>
      </c>
      <c r="D7493" s="21">
        <v>44126</v>
      </c>
      <c r="E7493" s="16" t="s">
        <v>1610</v>
      </c>
      <c r="F7493" s="21">
        <v>44126</v>
      </c>
      <c r="G7493" s="16" t="s">
        <v>32</v>
      </c>
      <c r="H7493" s="26" t="s">
        <v>76</v>
      </c>
      <c r="L7493" s="16" t="s">
        <v>110</v>
      </c>
      <c r="M7493" s="26" t="s">
        <v>9127</v>
      </c>
      <c r="O7493" s="16" t="s">
        <v>1612</v>
      </c>
      <c r="T7493" s="23" t="s">
        <v>32</v>
      </c>
      <c r="W7493" s="20" t="s">
        <v>43</v>
      </c>
      <c r="Z7493" s="24" t="s">
        <v>32</v>
      </c>
      <c r="AA7493" s="24" t="s">
        <v>32</v>
      </c>
      <c r="AB7493" s="24" t="s">
        <v>32</v>
      </c>
      <c r="AC7493" s="24" t="s">
        <v>32</v>
      </c>
      <c r="AD7493" s="24" t="s">
        <v>32</v>
      </c>
      <c r="AE7493" s="24" t="s">
        <v>32</v>
      </c>
      <c r="AF7493" s="24" t="s">
        <v>32</v>
      </c>
      <c r="AG7493" s="24" t="s">
        <v>32</v>
      </c>
      <c r="AH7493" s="24" t="s">
        <v>32</v>
      </c>
    </row>
    <row r="7494" spans="1:35" x14ac:dyDescent="0.25">
      <c r="A7494" s="17">
        <v>130987</v>
      </c>
      <c r="B7494" s="18">
        <v>2</v>
      </c>
      <c r="C7494" s="16" t="s">
        <v>73</v>
      </c>
      <c r="D7494" s="21">
        <v>44126</v>
      </c>
      <c r="E7494" s="16" t="s">
        <v>142</v>
      </c>
      <c r="F7494" s="21">
        <v>44280</v>
      </c>
      <c r="G7494" s="16" t="s">
        <v>75</v>
      </c>
      <c r="H7494" s="26" t="s">
        <v>170</v>
      </c>
      <c r="M7494" s="26" t="s">
        <v>7479</v>
      </c>
      <c r="N7494" s="26" t="s">
        <v>7480</v>
      </c>
      <c r="O7494" s="16" t="s">
        <v>78</v>
      </c>
      <c r="P7494" s="26" t="s">
        <v>144</v>
      </c>
      <c r="T7494" s="23" t="s">
        <v>32</v>
      </c>
      <c r="W7494" s="20" t="s">
        <v>43</v>
      </c>
      <c r="Z7494" s="25">
        <v>0</v>
      </c>
      <c r="AA7494" s="25">
        <v>0</v>
      </c>
      <c r="AB7494" s="25">
        <v>412800</v>
      </c>
      <c r="AC7494" s="25">
        <v>0</v>
      </c>
      <c r="AD7494" s="25">
        <v>0</v>
      </c>
      <c r="AE7494" s="25">
        <v>0</v>
      </c>
      <c r="AF7494" s="25">
        <v>412800</v>
      </c>
      <c r="AG7494" s="25">
        <v>0</v>
      </c>
      <c r="AH7494" s="25">
        <v>412800</v>
      </c>
      <c r="AI7494" s="16" t="s">
        <v>7481</v>
      </c>
    </row>
    <row r="7495" spans="1:35" x14ac:dyDescent="0.25">
      <c r="A7495" s="17">
        <v>130988</v>
      </c>
      <c r="B7495" s="18">
        <v>3</v>
      </c>
      <c r="C7495" s="16" t="s">
        <v>73</v>
      </c>
      <c r="D7495" s="21">
        <v>44126</v>
      </c>
      <c r="E7495" s="16" t="s">
        <v>142</v>
      </c>
      <c r="F7495" s="21">
        <v>44343</v>
      </c>
      <c r="G7495" s="16" t="s">
        <v>142</v>
      </c>
      <c r="H7495" s="26" t="s">
        <v>354</v>
      </c>
      <c r="M7495" s="26" t="s">
        <v>7482</v>
      </c>
      <c r="N7495" s="26" t="s">
        <v>7480</v>
      </c>
      <c r="O7495" s="16" t="s">
        <v>78</v>
      </c>
      <c r="P7495" s="26" t="s">
        <v>144</v>
      </c>
      <c r="T7495" s="23" t="s">
        <v>32</v>
      </c>
      <c r="U7495" s="21">
        <v>44365</v>
      </c>
      <c r="W7495" s="20" t="s">
        <v>43</v>
      </c>
      <c r="Z7495" s="25">
        <v>0</v>
      </c>
      <c r="AA7495" s="25">
        <v>0</v>
      </c>
      <c r="AB7495" s="25">
        <v>593800</v>
      </c>
      <c r="AC7495" s="25">
        <v>0</v>
      </c>
      <c r="AD7495" s="25">
        <v>0</v>
      </c>
      <c r="AE7495" s="25">
        <v>0</v>
      </c>
      <c r="AF7495" s="25">
        <v>593800</v>
      </c>
      <c r="AG7495" s="25">
        <v>0</v>
      </c>
      <c r="AH7495" s="25">
        <v>593800</v>
      </c>
      <c r="AI7495" s="16" t="s">
        <v>7483</v>
      </c>
    </row>
    <row r="7496" spans="1:35" x14ac:dyDescent="0.25">
      <c r="A7496" s="17">
        <v>130990</v>
      </c>
      <c r="B7496" s="18">
        <v>3</v>
      </c>
      <c r="C7496" s="16" t="s">
        <v>73</v>
      </c>
      <c r="D7496" s="21">
        <v>44127</v>
      </c>
      <c r="E7496" s="16" t="s">
        <v>342</v>
      </c>
      <c r="F7496" s="21">
        <v>44279</v>
      </c>
      <c r="G7496" s="16" t="s">
        <v>75</v>
      </c>
      <c r="H7496" s="26" t="s">
        <v>98</v>
      </c>
      <c r="I7496" s="16" t="s">
        <v>1238</v>
      </c>
      <c r="J7496" s="20" t="s">
        <v>116</v>
      </c>
      <c r="L7496" s="16" t="s">
        <v>116</v>
      </c>
      <c r="M7496" s="26" t="s">
        <v>7484</v>
      </c>
      <c r="N7496" s="26" t="s">
        <v>7485</v>
      </c>
      <c r="O7496" s="16" t="s">
        <v>632</v>
      </c>
      <c r="P7496" s="26" t="s">
        <v>1723</v>
      </c>
      <c r="T7496" s="22">
        <v>0.28999999999999998</v>
      </c>
      <c r="W7496" s="20" t="s">
        <v>43</v>
      </c>
      <c r="X7496" s="16" t="s">
        <v>140</v>
      </c>
      <c r="Z7496" s="25">
        <v>40000</v>
      </c>
      <c r="AA7496" s="25">
        <v>0</v>
      </c>
      <c r="AB7496" s="25">
        <v>0</v>
      </c>
      <c r="AC7496" s="25">
        <v>0</v>
      </c>
      <c r="AD7496" s="25">
        <v>40000</v>
      </c>
      <c r="AE7496" s="25">
        <v>0</v>
      </c>
      <c r="AF7496" s="25">
        <v>0</v>
      </c>
      <c r="AG7496" s="25">
        <v>0</v>
      </c>
      <c r="AH7496" s="25">
        <v>40000</v>
      </c>
      <c r="AI7496" s="16" t="s">
        <v>7486</v>
      </c>
    </row>
    <row r="7497" spans="1:35" x14ac:dyDescent="0.25">
      <c r="A7497" s="17">
        <v>130992</v>
      </c>
      <c r="B7497" s="18">
        <v>2</v>
      </c>
      <c r="C7497" s="16" t="s">
        <v>47</v>
      </c>
      <c r="D7497" s="21">
        <v>44130</v>
      </c>
      <c r="E7497" s="16" t="s">
        <v>33</v>
      </c>
      <c r="F7497" s="21">
        <v>44224</v>
      </c>
      <c r="G7497" s="16" t="s">
        <v>33</v>
      </c>
      <c r="H7497" s="26" t="s">
        <v>374</v>
      </c>
      <c r="I7497" s="16" t="s">
        <v>7487</v>
      </c>
      <c r="K7497" s="16" t="s">
        <v>7488</v>
      </c>
      <c r="L7497" s="16" t="s">
        <v>37</v>
      </c>
      <c r="M7497" s="26" t="s">
        <v>7489</v>
      </c>
      <c r="O7497" s="16" t="s">
        <v>1149</v>
      </c>
      <c r="P7497" s="26" t="s">
        <v>188</v>
      </c>
      <c r="T7497" s="22">
        <v>0.94599999999999995</v>
      </c>
      <c r="W7497" s="20" t="s">
        <v>43</v>
      </c>
      <c r="X7497" s="16" t="s">
        <v>44</v>
      </c>
      <c r="Z7497" s="25">
        <v>0</v>
      </c>
      <c r="AA7497" s="25">
        <v>0</v>
      </c>
      <c r="AB7497" s="25">
        <v>0</v>
      </c>
      <c r="AC7497" s="25">
        <v>132084.93</v>
      </c>
      <c r="AD7497" s="25">
        <v>0</v>
      </c>
      <c r="AE7497" s="25">
        <v>0</v>
      </c>
      <c r="AF7497" s="25">
        <v>0</v>
      </c>
      <c r="AG7497" s="25">
        <v>132084.93</v>
      </c>
      <c r="AH7497" s="25">
        <v>132084.93</v>
      </c>
      <c r="AI7497" s="16" t="s">
        <v>7490</v>
      </c>
    </row>
    <row r="7498" spans="1:35" x14ac:dyDescent="0.25">
      <c r="A7498" s="17">
        <v>130993</v>
      </c>
      <c r="B7498" s="18">
        <v>6</v>
      </c>
      <c r="C7498" s="16" t="s">
        <v>73</v>
      </c>
      <c r="D7498" s="21">
        <v>44130</v>
      </c>
      <c r="E7498" s="16" t="s">
        <v>1610</v>
      </c>
      <c r="F7498" s="21">
        <v>44130</v>
      </c>
      <c r="G7498" s="16" t="s">
        <v>1610</v>
      </c>
      <c r="H7498" s="26" t="s">
        <v>76</v>
      </c>
      <c r="L7498" s="16" t="s">
        <v>110</v>
      </c>
      <c r="M7498" s="26" t="s">
        <v>7491</v>
      </c>
      <c r="O7498" s="16" t="s">
        <v>1612</v>
      </c>
      <c r="T7498" s="23" t="s">
        <v>32</v>
      </c>
      <c r="W7498" s="20" t="s">
        <v>43</v>
      </c>
      <c r="Z7498" s="25">
        <v>0</v>
      </c>
      <c r="AA7498" s="25">
        <v>0</v>
      </c>
      <c r="AB7498" s="25">
        <v>108000</v>
      </c>
      <c r="AC7498" s="25">
        <v>0</v>
      </c>
      <c r="AD7498" s="25">
        <v>0</v>
      </c>
      <c r="AE7498" s="25">
        <v>0</v>
      </c>
      <c r="AF7498" s="25">
        <v>108000</v>
      </c>
      <c r="AG7498" s="25">
        <v>0</v>
      </c>
      <c r="AH7498" s="25">
        <v>108000</v>
      </c>
      <c r="AI7498" s="16" t="s">
        <v>7492</v>
      </c>
    </row>
    <row r="7499" spans="1:35" x14ac:dyDescent="0.25">
      <c r="A7499" s="17">
        <v>130995</v>
      </c>
      <c r="B7499" s="18">
        <v>6</v>
      </c>
      <c r="C7499" s="16" t="s">
        <v>73</v>
      </c>
      <c r="D7499" s="21">
        <v>44130</v>
      </c>
      <c r="E7499" s="16" t="s">
        <v>1610</v>
      </c>
      <c r="F7499" s="21">
        <v>44130</v>
      </c>
      <c r="G7499" s="16" t="s">
        <v>1610</v>
      </c>
      <c r="H7499" s="26" t="s">
        <v>76</v>
      </c>
      <c r="L7499" s="16" t="s">
        <v>110</v>
      </c>
      <c r="M7499" s="26" t="s">
        <v>7493</v>
      </c>
      <c r="O7499" s="16" t="s">
        <v>1612</v>
      </c>
      <c r="T7499" s="23" t="s">
        <v>32</v>
      </c>
      <c r="W7499" s="20" t="s">
        <v>43</v>
      </c>
      <c r="Z7499" s="25">
        <v>0</v>
      </c>
      <c r="AA7499" s="25">
        <v>0</v>
      </c>
      <c r="AB7499" s="25">
        <v>42320</v>
      </c>
      <c r="AC7499" s="25">
        <v>0</v>
      </c>
      <c r="AD7499" s="25">
        <v>0</v>
      </c>
      <c r="AE7499" s="25">
        <v>0</v>
      </c>
      <c r="AF7499" s="25">
        <v>42320</v>
      </c>
      <c r="AG7499" s="25">
        <v>0</v>
      </c>
      <c r="AH7499" s="25">
        <v>42320</v>
      </c>
      <c r="AI7499" s="16" t="s">
        <v>7494</v>
      </c>
    </row>
    <row r="7500" spans="1:35" x14ac:dyDescent="0.25">
      <c r="A7500" s="17">
        <v>130996</v>
      </c>
      <c r="B7500" s="18">
        <v>6</v>
      </c>
      <c r="C7500" s="16" t="s">
        <v>73</v>
      </c>
      <c r="D7500" s="21">
        <v>44130</v>
      </c>
      <c r="E7500" s="16" t="s">
        <v>1610</v>
      </c>
      <c r="F7500" s="21">
        <v>44130</v>
      </c>
      <c r="G7500" s="16" t="s">
        <v>1610</v>
      </c>
      <c r="H7500" s="26" t="s">
        <v>76</v>
      </c>
      <c r="L7500" s="16" t="s">
        <v>110</v>
      </c>
      <c r="M7500" s="26" t="s">
        <v>7495</v>
      </c>
      <c r="O7500" s="16" t="s">
        <v>1612</v>
      </c>
      <c r="T7500" s="23" t="s">
        <v>32</v>
      </c>
      <c r="W7500" s="20" t="s">
        <v>43</v>
      </c>
      <c r="Z7500" s="25">
        <v>0</v>
      </c>
      <c r="AA7500" s="25">
        <v>0</v>
      </c>
      <c r="AB7500" s="25">
        <v>36000</v>
      </c>
      <c r="AC7500" s="25">
        <v>0</v>
      </c>
      <c r="AD7500" s="25">
        <v>0</v>
      </c>
      <c r="AE7500" s="25">
        <v>0</v>
      </c>
      <c r="AF7500" s="25">
        <v>36000</v>
      </c>
      <c r="AG7500" s="25">
        <v>0</v>
      </c>
      <c r="AH7500" s="25">
        <v>36000</v>
      </c>
      <c r="AI7500" s="16" t="s">
        <v>7496</v>
      </c>
    </row>
    <row r="7501" spans="1:35" x14ac:dyDescent="0.25">
      <c r="A7501" s="17">
        <v>130997</v>
      </c>
      <c r="B7501" s="18">
        <v>2</v>
      </c>
      <c r="C7501" s="16" t="s">
        <v>31</v>
      </c>
      <c r="D7501" s="21">
        <v>44131</v>
      </c>
      <c r="E7501" s="16" t="s">
        <v>75</v>
      </c>
      <c r="F7501" s="21">
        <v>44299</v>
      </c>
      <c r="G7501" s="16" t="s">
        <v>109</v>
      </c>
      <c r="H7501" s="26" t="s">
        <v>1336</v>
      </c>
      <c r="I7501" s="16" t="s">
        <v>116</v>
      </c>
      <c r="J7501" s="20" t="s">
        <v>116</v>
      </c>
      <c r="L7501" s="16" t="s">
        <v>116</v>
      </c>
      <c r="M7501" s="26" t="s">
        <v>7497</v>
      </c>
      <c r="N7501" s="26" t="s">
        <v>3308</v>
      </c>
      <c r="O7501" s="16" t="s">
        <v>188</v>
      </c>
      <c r="P7501" s="26" t="s">
        <v>188</v>
      </c>
      <c r="Q7501" s="26" t="s">
        <v>3308</v>
      </c>
      <c r="T7501" s="22">
        <v>80.86</v>
      </c>
      <c r="U7501" s="21">
        <v>44281</v>
      </c>
      <c r="W7501" s="20" t="s">
        <v>43</v>
      </c>
      <c r="X7501" s="16" t="s">
        <v>4947</v>
      </c>
      <c r="Z7501" s="25">
        <v>0</v>
      </c>
      <c r="AA7501" s="25">
        <v>0</v>
      </c>
      <c r="AB7501" s="25">
        <v>0</v>
      </c>
      <c r="AC7501" s="25">
        <v>285701</v>
      </c>
      <c r="AD7501" s="25">
        <v>0</v>
      </c>
      <c r="AE7501" s="25">
        <v>0</v>
      </c>
      <c r="AF7501" s="25">
        <v>0</v>
      </c>
      <c r="AG7501" s="25">
        <v>285701</v>
      </c>
      <c r="AH7501" s="25">
        <v>285701</v>
      </c>
      <c r="AI7501" s="16" t="s">
        <v>7498</v>
      </c>
    </row>
    <row r="7502" spans="1:35" x14ac:dyDescent="0.25">
      <c r="A7502" s="17">
        <v>130998</v>
      </c>
      <c r="B7502" s="18">
        <v>2</v>
      </c>
      <c r="C7502" s="16" t="s">
        <v>31</v>
      </c>
      <c r="D7502" s="21">
        <v>44131</v>
      </c>
      <c r="E7502" s="16" t="s">
        <v>75</v>
      </c>
      <c r="F7502" s="21">
        <v>44299</v>
      </c>
      <c r="G7502" s="16" t="s">
        <v>109</v>
      </c>
      <c r="H7502" s="26" t="s">
        <v>1336</v>
      </c>
      <c r="I7502" s="16" t="s">
        <v>116</v>
      </c>
      <c r="J7502" s="20" t="s">
        <v>116</v>
      </c>
      <c r="L7502" s="16" t="s">
        <v>116</v>
      </c>
      <c r="M7502" s="26" t="s">
        <v>7499</v>
      </c>
      <c r="N7502" s="26" t="s">
        <v>6353</v>
      </c>
      <c r="O7502" s="16" t="s">
        <v>188</v>
      </c>
      <c r="P7502" s="26" t="s">
        <v>188</v>
      </c>
      <c r="Q7502" s="26" t="s">
        <v>6353</v>
      </c>
      <c r="T7502" s="22">
        <v>101.13</v>
      </c>
      <c r="U7502" s="21">
        <v>44281</v>
      </c>
      <c r="W7502" s="20" t="s">
        <v>43</v>
      </c>
      <c r="X7502" s="16" t="s">
        <v>4947</v>
      </c>
      <c r="Z7502" s="25">
        <v>0</v>
      </c>
      <c r="AA7502" s="25">
        <v>0</v>
      </c>
      <c r="AB7502" s="25">
        <v>0</v>
      </c>
      <c r="AC7502" s="25">
        <v>490941</v>
      </c>
      <c r="AD7502" s="25">
        <v>0</v>
      </c>
      <c r="AE7502" s="25">
        <v>0</v>
      </c>
      <c r="AF7502" s="25">
        <v>0</v>
      </c>
      <c r="AG7502" s="25">
        <v>490941</v>
      </c>
      <c r="AH7502" s="25">
        <v>490941</v>
      </c>
      <c r="AI7502" s="16" t="s">
        <v>7500</v>
      </c>
    </row>
    <row r="7503" spans="1:35" x14ac:dyDescent="0.25">
      <c r="A7503" s="17">
        <v>130999</v>
      </c>
      <c r="B7503" s="18">
        <v>1</v>
      </c>
      <c r="C7503" s="16" t="s">
        <v>73</v>
      </c>
      <c r="D7503" s="21">
        <v>44131</v>
      </c>
      <c r="E7503" s="16" t="s">
        <v>75</v>
      </c>
      <c r="F7503" s="21">
        <v>44222</v>
      </c>
      <c r="G7503" s="16" t="s">
        <v>75</v>
      </c>
      <c r="H7503" s="26" t="s">
        <v>182</v>
      </c>
      <c r="M7503" s="26" t="s">
        <v>9126</v>
      </c>
      <c r="N7503" s="26" t="s">
        <v>9125</v>
      </c>
      <c r="O7503" s="16" t="s">
        <v>119</v>
      </c>
      <c r="P7503" s="26" t="s">
        <v>9103</v>
      </c>
      <c r="T7503" s="23" t="s">
        <v>32</v>
      </c>
      <c r="W7503" s="20" t="s">
        <v>43</v>
      </c>
      <c r="Z7503" s="24" t="s">
        <v>32</v>
      </c>
      <c r="AA7503" s="24" t="s">
        <v>32</v>
      </c>
      <c r="AB7503" s="24" t="s">
        <v>32</v>
      </c>
      <c r="AC7503" s="24" t="s">
        <v>32</v>
      </c>
      <c r="AD7503" s="24" t="s">
        <v>32</v>
      </c>
      <c r="AE7503" s="24" t="s">
        <v>32</v>
      </c>
      <c r="AF7503" s="24" t="s">
        <v>32</v>
      </c>
      <c r="AG7503" s="24" t="s">
        <v>32</v>
      </c>
      <c r="AH7503" s="24" t="s">
        <v>32</v>
      </c>
    </row>
    <row r="7504" spans="1:35" x14ac:dyDescent="0.25">
      <c r="A7504" s="17">
        <v>130999.01</v>
      </c>
      <c r="B7504" s="18">
        <v>1</v>
      </c>
      <c r="C7504" s="16" t="s">
        <v>73</v>
      </c>
      <c r="D7504" s="21">
        <v>44133</v>
      </c>
      <c r="E7504" s="16" t="s">
        <v>75</v>
      </c>
      <c r="F7504" s="21">
        <v>44222</v>
      </c>
      <c r="G7504" s="16" t="s">
        <v>75</v>
      </c>
      <c r="H7504" s="26" t="s">
        <v>182</v>
      </c>
      <c r="M7504" s="26" t="s">
        <v>9124</v>
      </c>
      <c r="N7504" s="26" t="s">
        <v>9124</v>
      </c>
      <c r="O7504" s="16" t="s">
        <v>119</v>
      </c>
      <c r="P7504" s="26" t="s">
        <v>9103</v>
      </c>
      <c r="T7504" s="23" t="s">
        <v>32</v>
      </c>
      <c r="W7504" s="20" t="s">
        <v>43</v>
      </c>
      <c r="Z7504" s="24" t="s">
        <v>32</v>
      </c>
      <c r="AA7504" s="24" t="s">
        <v>32</v>
      </c>
      <c r="AB7504" s="24" t="s">
        <v>32</v>
      </c>
      <c r="AC7504" s="24" t="s">
        <v>32</v>
      </c>
      <c r="AD7504" s="24" t="s">
        <v>32</v>
      </c>
      <c r="AE7504" s="24" t="s">
        <v>32</v>
      </c>
      <c r="AF7504" s="24" t="s">
        <v>32</v>
      </c>
      <c r="AG7504" s="24" t="s">
        <v>32</v>
      </c>
      <c r="AH7504" s="24" t="s">
        <v>32</v>
      </c>
    </row>
    <row r="7505" spans="1:34" x14ac:dyDescent="0.25">
      <c r="A7505" s="17">
        <v>131000</v>
      </c>
      <c r="B7505" s="18">
        <v>2</v>
      </c>
      <c r="C7505" s="16" t="s">
        <v>73</v>
      </c>
      <c r="D7505" s="21">
        <v>44131</v>
      </c>
      <c r="E7505" s="16" t="s">
        <v>75</v>
      </c>
      <c r="F7505" s="21">
        <v>44222</v>
      </c>
      <c r="G7505" s="16" t="s">
        <v>75</v>
      </c>
      <c r="H7505" s="26" t="s">
        <v>286</v>
      </c>
      <c r="M7505" s="26" t="s">
        <v>9123</v>
      </c>
      <c r="N7505" s="26" t="s">
        <v>9123</v>
      </c>
      <c r="O7505" s="16" t="s">
        <v>119</v>
      </c>
      <c r="P7505" s="26" t="s">
        <v>9103</v>
      </c>
      <c r="T7505" s="23" t="s">
        <v>32</v>
      </c>
      <c r="W7505" s="20" t="s">
        <v>43</v>
      </c>
      <c r="Z7505" s="24" t="s">
        <v>32</v>
      </c>
      <c r="AA7505" s="24" t="s">
        <v>32</v>
      </c>
      <c r="AB7505" s="24" t="s">
        <v>32</v>
      </c>
      <c r="AC7505" s="24" t="s">
        <v>32</v>
      </c>
      <c r="AD7505" s="24" t="s">
        <v>32</v>
      </c>
      <c r="AE7505" s="24" t="s">
        <v>32</v>
      </c>
      <c r="AF7505" s="24" t="s">
        <v>32</v>
      </c>
      <c r="AG7505" s="24" t="s">
        <v>32</v>
      </c>
      <c r="AH7505" s="24" t="s">
        <v>32</v>
      </c>
    </row>
    <row r="7506" spans="1:34" x14ac:dyDescent="0.25">
      <c r="A7506" s="17">
        <v>131000.01</v>
      </c>
      <c r="B7506" s="18">
        <v>2</v>
      </c>
      <c r="C7506" s="16" t="s">
        <v>73</v>
      </c>
      <c r="D7506" s="21">
        <v>44133</v>
      </c>
      <c r="E7506" s="16" t="s">
        <v>75</v>
      </c>
      <c r="F7506" s="21">
        <v>44222</v>
      </c>
      <c r="G7506" s="16" t="s">
        <v>75</v>
      </c>
      <c r="H7506" s="26" t="s">
        <v>286</v>
      </c>
      <c r="M7506" s="26" t="s">
        <v>9122</v>
      </c>
      <c r="N7506" s="26" t="s">
        <v>9122</v>
      </c>
      <c r="O7506" s="16" t="s">
        <v>119</v>
      </c>
      <c r="P7506" s="26" t="s">
        <v>9103</v>
      </c>
      <c r="T7506" s="23" t="s">
        <v>32</v>
      </c>
      <c r="W7506" s="20" t="s">
        <v>43</v>
      </c>
      <c r="Z7506" s="24" t="s">
        <v>32</v>
      </c>
      <c r="AA7506" s="24" t="s">
        <v>32</v>
      </c>
      <c r="AB7506" s="24" t="s">
        <v>32</v>
      </c>
      <c r="AC7506" s="24" t="s">
        <v>32</v>
      </c>
      <c r="AD7506" s="24" t="s">
        <v>32</v>
      </c>
      <c r="AE7506" s="24" t="s">
        <v>32</v>
      </c>
      <c r="AF7506" s="24" t="s">
        <v>32</v>
      </c>
      <c r="AG7506" s="24" t="s">
        <v>32</v>
      </c>
      <c r="AH7506" s="24" t="s">
        <v>32</v>
      </c>
    </row>
    <row r="7507" spans="1:34" x14ac:dyDescent="0.25">
      <c r="A7507" s="17">
        <v>131001</v>
      </c>
      <c r="B7507" s="18">
        <v>3</v>
      </c>
      <c r="C7507" s="16" t="s">
        <v>73</v>
      </c>
      <c r="D7507" s="21">
        <v>44131</v>
      </c>
      <c r="E7507" s="16" t="s">
        <v>75</v>
      </c>
      <c r="F7507" s="21">
        <v>44222</v>
      </c>
      <c r="G7507" s="16" t="s">
        <v>75</v>
      </c>
      <c r="H7507" s="26" t="s">
        <v>362</v>
      </c>
      <c r="M7507" s="26" t="s">
        <v>9121</v>
      </c>
      <c r="N7507" s="26" t="s">
        <v>9121</v>
      </c>
      <c r="O7507" s="16" t="s">
        <v>119</v>
      </c>
      <c r="P7507" s="26" t="s">
        <v>9103</v>
      </c>
      <c r="T7507" s="23" t="s">
        <v>32</v>
      </c>
      <c r="W7507" s="20" t="s">
        <v>43</v>
      </c>
      <c r="Z7507" s="24" t="s">
        <v>32</v>
      </c>
      <c r="AA7507" s="24" t="s">
        <v>32</v>
      </c>
      <c r="AB7507" s="24" t="s">
        <v>32</v>
      </c>
      <c r="AC7507" s="24" t="s">
        <v>32</v>
      </c>
      <c r="AD7507" s="24" t="s">
        <v>32</v>
      </c>
      <c r="AE7507" s="24" t="s">
        <v>32</v>
      </c>
      <c r="AF7507" s="24" t="s">
        <v>32</v>
      </c>
      <c r="AG7507" s="24" t="s">
        <v>32</v>
      </c>
      <c r="AH7507" s="24" t="s">
        <v>32</v>
      </c>
    </row>
    <row r="7508" spans="1:34" x14ac:dyDescent="0.25">
      <c r="A7508" s="17">
        <v>131001.01</v>
      </c>
      <c r="B7508" s="18">
        <v>3</v>
      </c>
      <c r="C7508" s="16" t="s">
        <v>73</v>
      </c>
      <c r="D7508" s="21">
        <v>44133</v>
      </c>
      <c r="E7508" s="16" t="s">
        <v>75</v>
      </c>
      <c r="F7508" s="21">
        <v>44222</v>
      </c>
      <c r="G7508" s="16" t="s">
        <v>75</v>
      </c>
      <c r="H7508" s="26" t="s">
        <v>362</v>
      </c>
      <c r="M7508" s="26" t="s">
        <v>9120</v>
      </c>
      <c r="N7508" s="26" t="s">
        <v>9120</v>
      </c>
      <c r="O7508" s="16" t="s">
        <v>119</v>
      </c>
      <c r="P7508" s="26" t="s">
        <v>9103</v>
      </c>
      <c r="T7508" s="23" t="s">
        <v>32</v>
      </c>
      <c r="W7508" s="20" t="s">
        <v>43</v>
      </c>
      <c r="Z7508" s="24" t="s">
        <v>32</v>
      </c>
      <c r="AA7508" s="24" t="s">
        <v>32</v>
      </c>
      <c r="AB7508" s="24" t="s">
        <v>32</v>
      </c>
      <c r="AC7508" s="24" t="s">
        <v>32</v>
      </c>
      <c r="AD7508" s="24" t="s">
        <v>32</v>
      </c>
      <c r="AE7508" s="24" t="s">
        <v>32</v>
      </c>
      <c r="AF7508" s="24" t="s">
        <v>32</v>
      </c>
      <c r="AG7508" s="24" t="s">
        <v>32</v>
      </c>
      <c r="AH7508" s="24" t="s">
        <v>32</v>
      </c>
    </row>
    <row r="7509" spans="1:34" x14ac:dyDescent="0.25">
      <c r="A7509" s="17">
        <v>131002</v>
      </c>
      <c r="B7509" s="18">
        <v>2</v>
      </c>
      <c r="C7509" s="16" t="s">
        <v>73</v>
      </c>
      <c r="D7509" s="21">
        <v>44131</v>
      </c>
      <c r="E7509" s="16" t="s">
        <v>75</v>
      </c>
      <c r="F7509" s="21">
        <v>44222</v>
      </c>
      <c r="G7509" s="16" t="s">
        <v>75</v>
      </c>
      <c r="H7509" s="26" t="s">
        <v>212</v>
      </c>
      <c r="M7509" s="26" t="s">
        <v>9119</v>
      </c>
      <c r="N7509" s="26" t="s">
        <v>9119</v>
      </c>
      <c r="O7509" s="16" t="s">
        <v>119</v>
      </c>
      <c r="P7509" s="26" t="s">
        <v>9103</v>
      </c>
      <c r="T7509" s="23" t="s">
        <v>32</v>
      </c>
      <c r="W7509" s="20" t="s">
        <v>43</v>
      </c>
      <c r="Z7509" s="24" t="s">
        <v>32</v>
      </c>
      <c r="AA7509" s="24" t="s">
        <v>32</v>
      </c>
      <c r="AB7509" s="24" t="s">
        <v>32</v>
      </c>
      <c r="AC7509" s="24" t="s">
        <v>32</v>
      </c>
      <c r="AD7509" s="24" t="s">
        <v>32</v>
      </c>
      <c r="AE7509" s="24" t="s">
        <v>32</v>
      </c>
      <c r="AF7509" s="24" t="s">
        <v>32</v>
      </c>
      <c r="AG7509" s="24" t="s">
        <v>32</v>
      </c>
      <c r="AH7509" s="24" t="s">
        <v>32</v>
      </c>
    </row>
    <row r="7510" spans="1:34" x14ac:dyDescent="0.25">
      <c r="A7510" s="17">
        <v>131002.01</v>
      </c>
      <c r="B7510" s="18">
        <v>2</v>
      </c>
      <c r="C7510" s="16" t="s">
        <v>73</v>
      </c>
      <c r="D7510" s="21">
        <v>44133</v>
      </c>
      <c r="E7510" s="16" t="s">
        <v>75</v>
      </c>
      <c r="F7510" s="21">
        <v>44222</v>
      </c>
      <c r="G7510" s="16" t="s">
        <v>75</v>
      </c>
      <c r="H7510" s="26" t="s">
        <v>212</v>
      </c>
      <c r="M7510" s="26" t="s">
        <v>9118</v>
      </c>
      <c r="N7510" s="26" t="s">
        <v>9118</v>
      </c>
      <c r="O7510" s="16" t="s">
        <v>119</v>
      </c>
      <c r="P7510" s="26" t="s">
        <v>9103</v>
      </c>
      <c r="T7510" s="23" t="s">
        <v>32</v>
      </c>
      <c r="W7510" s="20" t="s">
        <v>43</v>
      </c>
      <c r="Z7510" s="24" t="s">
        <v>32</v>
      </c>
      <c r="AA7510" s="24" t="s">
        <v>32</v>
      </c>
      <c r="AB7510" s="24" t="s">
        <v>32</v>
      </c>
      <c r="AC7510" s="24" t="s">
        <v>32</v>
      </c>
      <c r="AD7510" s="24" t="s">
        <v>32</v>
      </c>
      <c r="AE7510" s="24" t="s">
        <v>32</v>
      </c>
      <c r="AF7510" s="24" t="s">
        <v>32</v>
      </c>
      <c r="AG7510" s="24" t="s">
        <v>32</v>
      </c>
      <c r="AH7510" s="24" t="s">
        <v>32</v>
      </c>
    </row>
    <row r="7511" spans="1:34" x14ac:dyDescent="0.25">
      <c r="A7511" s="17">
        <v>131003</v>
      </c>
      <c r="B7511" s="18">
        <v>4</v>
      </c>
      <c r="C7511" s="16" t="s">
        <v>73</v>
      </c>
      <c r="D7511" s="21">
        <v>44131</v>
      </c>
      <c r="E7511" s="16" t="s">
        <v>75</v>
      </c>
      <c r="F7511" s="21">
        <v>44222</v>
      </c>
      <c r="G7511" s="16" t="s">
        <v>75</v>
      </c>
      <c r="H7511" s="26" t="s">
        <v>349</v>
      </c>
      <c r="M7511" s="26" t="s">
        <v>9117</v>
      </c>
      <c r="N7511" s="26" t="s">
        <v>9117</v>
      </c>
      <c r="O7511" s="16" t="s">
        <v>119</v>
      </c>
      <c r="P7511" s="26" t="s">
        <v>9103</v>
      </c>
      <c r="T7511" s="23" t="s">
        <v>32</v>
      </c>
      <c r="W7511" s="20" t="s">
        <v>43</v>
      </c>
      <c r="Z7511" s="24" t="s">
        <v>32</v>
      </c>
      <c r="AA7511" s="24" t="s">
        <v>32</v>
      </c>
      <c r="AB7511" s="24" t="s">
        <v>32</v>
      </c>
      <c r="AC7511" s="24" t="s">
        <v>32</v>
      </c>
      <c r="AD7511" s="24" t="s">
        <v>32</v>
      </c>
      <c r="AE7511" s="24" t="s">
        <v>32</v>
      </c>
      <c r="AF7511" s="24" t="s">
        <v>32</v>
      </c>
      <c r="AG7511" s="24" t="s">
        <v>32</v>
      </c>
      <c r="AH7511" s="24" t="s">
        <v>32</v>
      </c>
    </row>
    <row r="7512" spans="1:34" x14ac:dyDescent="0.25">
      <c r="A7512" s="17">
        <v>131003.01</v>
      </c>
      <c r="B7512" s="18">
        <v>4</v>
      </c>
      <c r="C7512" s="16" t="s">
        <v>73</v>
      </c>
      <c r="D7512" s="21">
        <v>44133</v>
      </c>
      <c r="E7512" s="16" t="s">
        <v>75</v>
      </c>
      <c r="F7512" s="21">
        <v>44222</v>
      </c>
      <c r="G7512" s="16" t="s">
        <v>75</v>
      </c>
      <c r="H7512" s="26" t="s">
        <v>349</v>
      </c>
      <c r="M7512" s="26" t="s">
        <v>9116</v>
      </c>
      <c r="N7512" s="26" t="s">
        <v>9116</v>
      </c>
      <c r="O7512" s="16" t="s">
        <v>119</v>
      </c>
      <c r="P7512" s="26" t="s">
        <v>9103</v>
      </c>
      <c r="T7512" s="23" t="s">
        <v>32</v>
      </c>
      <c r="W7512" s="20" t="s">
        <v>43</v>
      </c>
      <c r="Z7512" s="24" t="s">
        <v>32</v>
      </c>
      <c r="AA7512" s="24" t="s">
        <v>32</v>
      </c>
      <c r="AB7512" s="24" t="s">
        <v>32</v>
      </c>
      <c r="AC7512" s="24" t="s">
        <v>32</v>
      </c>
      <c r="AD7512" s="24" t="s">
        <v>32</v>
      </c>
      <c r="AE7512" s="24" t="s">
        <v>32</v>
      </c>
      <c r="AF7512" s="24" t="s">
        <v>32</v>
      </c>
      <c r="AG7512" s="24" t="s">
        <v>32</v>
      </c>
      <c r="AH7512" s="24" t="s">
        <v>32</v>
      </c>
    </row>
    <row r="7513" spans="1:34" x14ac:dyDescent="0.25">
      <c r="A7513" s="17">
        <v>131004</v>
      </c>
      <c r="B7513" s="18">
        <v>1</v>
      </c>
      <c r="C7513" s="16" t="s">
        <v>73</v>
      </c>
      <c r="D7513" s="21">
        <v>44131</v>
      </c>
      <c r="E7513" s="16" t="s">
        <v>75</v>
      </c>
      <c r="F7513" s="21">
        <v>44222</v>
      </c>
      <c r="G7513" s="16" t="s">
        <v>75</v>
      </c>
      <c r="H7513" s="26" t="s">
        <v>34</v>
      </c>
      <c r="M7513" s="26" t="s">
        <v>9115</v>
      </c>
      <c r="N7513" s="26" t="s">
        <v>9115</v>
      </c>
      <c r="O7513" s="16" t="s">
        <v>119</v>
      </c>
      <c r="P7513" s="26" t="s">
        <v>9103</v>
      </c>
      <c r="T7513" s="23" t="s">
        <v>32</v>
      </c>
      <c r="W7513" s="20" t="s">
        <v>43</v>
      </c>
      <c r="Z7513" s="24" t="s">
        <v>32</v>
      </c>
      <c r="AA7513" s="24" t="s">
        <v>32</v>
      </c>
      <c r="AB7513" s="24" t="s">
        <v>32</v>
      </c>
      <c r="AC7513" s="24" t="s">
        <v>32</v>
      </c>
      <c r="AD7513" s="24" t="s">
        <v>32</v>
      </c>
      <c r="AE7513" s="24" t="s">
        <v>32</v>
      </c>
      <c r="AF7513" s="24" t="s">
        <v>32</v>
      </c>
      <c r="AG7513" s="24" t="s">
        <v>32</v>
      </c>
      <c r="AH7513" s="24" t="s">
        <v>32</v>
      </c>
    </row>
    <row r="7514" spans="1:34" x14ac:dyDescent="0.25">
      <c r="A7514" s="17">
        <v>131004.01</v>
      </c>
      <c r="B7514" s="18">
        <v>1</v>
      </c>
      <c r="C7514" s="16" t="s">
        <v>73</v>
      </c>
      <c r="D7514" s="21">
        <v>44133</v>
      </c>
      <c r="E7514" s="16" t="s">
        <v>75</v>
      </c>
      <c r="F7514" s="21">
        <v>44222</v>
      </c>
      <c r="G7514" s="16" t="s">
        <v>75</v>
      </c>
      <c r="H7514" s="26" t="s">
        <v>34</v>
      </c>
      <c r="M7514" s="26" t="s">
        <v>9114</v>
      </c>
      <c r="N7514" s="26" t="s">
        <v>9114</v>
      </c>
      <c r="O7514" s="16" t="s">
        <v>119</v>
      </c>
      <c r="P7514" s="26" t="s">
        <v>9103</v>
      </c>
      <c r="T7514" s="23" t="s">
        <v>32</v>
      </c>
      <c r="W7514" s="20" t="s">
        <v>43</v>
      </c>
      <c r="Z7514" s="24" t="s">
        <v>32</v>
      </c>
      <c r="AA7514" s="24" t="s">
        <v>32</v>
      </c>
      <c r="AB7514" s="24" t="s">
        <v>32</v>
      </c>
      <c r="AC7514" s="24" t="s">
        <v>32</v>
      </c>
      <c r="AD7514" s="24" t="s">
        <v>32</v>
      </c>
      <c r="AE7514" s="24" t="s">
        <v>32</v>
      </c>
      <c r="AF7514" s="24" t="s">
        <v>32</v>
      </c>
      <c r="AG7514" s="24" t="s">
        <v>32</v>
      </c>
      <c r="AH7514" s="24" t="s">
        <v>32</v>
      </c>
    </row>
    <row r="7515" spans="1:34" x14ac:dyDescent="0.25">
      <c r="A7515" s="17">
        <v>131005</v>
      </c>
      <c r="B7515" s="18">
        <v>1</v>
      </c>
      <c r="C7515" s="16" t="s">
        <v>73</v>
      </c>
      <c r="D7515" s="21">
        <v>44131</v>
      </c>
      <c r="E7515" s="16" t="s">
        <v>75</v>
      </c>
      <c r="F7515" s="21">
        <v>44222</v>
      </c>
      <c r="G7515" s="16" t="s">
        <v>75</v>
      </c>
      <c r="H7515" s="26" t="s">
        <v>182</v>
      </c>
      <c r="M7515" s="26" t="s">
        <v>9113</v>
      </c>
      <c r="N7515" s="26" t="s">
        <v>9113</v>
      </c>
      <c r="O7515" s="16" t="s">
        <v>119</v>
      </c>
      <c r="P7515" s="26" t="s">
        <v>9103</v>
      </c>
      <c r="T7515" s="23" t="s">
        <v>32</v>
      </c>
      <c r="W7515" s="20" t="s">
        <v>43</v>
      </c>
      <c r="Z7515" s="24" t="s">
        <v>32</v>
      </c>
      <c r="AA7515" s="24" t="s">
        <v>32</v>
      </c>
      <c r="AB7515" s="24" t="s">
        <v>32</v>
      </c>
      <c r="AC7515" s="24" t="s">
        <v>32</v>
      </c>
      <c r="AD7515" s="24" t="s">
        <v>32</v>
      </c>
      <c r="AE7515" s="24" t="s">
        <v>32</v>
      </c>
      <c r="AF7515" s="24" t="s">
        <v>32</v>
      </c>
      <c r="AG7515" s="24" t="s">
        <v>32</v>
      </c>
      <c r="AH7515" s="24" t="s">
        <v>32</v>
      </c>
    </row>
    <row r="7516" spans="1:34" x14ac:dyDescent="0.25">
      <c r="A7516" s="17">
        <v>131005.01</v>
      </c>
      <c r="B7516" s="18">
        <v>1</v>
      </c>
      <c r="C7516" s="16" t="s">
        <v>73</v>
      </c>
      <c r="D7516" s="21">
        <v>44133</v>
      </c>
      <c r="E7516" s="16" t="s">
        <v>75</v>
      </c>
      <c r="F7516" s="21">
        <v>44222</v>
      </c>
      <c r="G7516" s="16" t="s">
        <v>75</v>
      </c>
      <c r="H7516" s="26" t="s">
        <v>182</v>
      </c>
      <c r="M7516" s="26" t="s">
        <v>9112</v>
      </c>
      <c r="N7516" s="26" t="s">
        <v>9112</v>
      </c>
      <c r="O7516" s="16" t="s">
        <v>119</v>
      </c>
      <c r="P7516" s="26" t="s">
        <v>9103</v>
      </c>
      <c r="T7516" s="23" t="s">
        <v>32</v>
      </c>
      <c r="W7516" s="20" t="s">
        <v>43</v>
      </c>
      <c r="Z7516" s="24" t="s">
        <v>32</v>
      </c>
      <c r="AA7516" s="24" t="s">
        <v>32</v>
      </c>
      <c r="AB7516" s="24" t="s">
        <v>32</v>
      </c>
      <c r="AC7516" s="24" t="s">
        <v>32</v>
      </c>
      <c r="AD7516" s="24" t="s">
        <v>32</v>
      </c>
      <c r="AE7516" s="24" t="s">
        <v>32</v>
      </c>
      <c r="AF7516" s="24" t="s">
        <v>32</v>
      </c>
      <c r="AG7516" s="24" t="s">
        <v>32</v>
      </c>
      <c r="AH7516" s="24" t="s">
        <v>32</v>
      </c>
    </row>
    <row r="7517" spans="1:34" x14ac:dyDescent="0.25">
      <c r="A7517" s="17">
        <v>131006</v>
      </c>
      <c r="B7517" s="18">
        <v>1</v>
      </c>
      <c r="C7517" s="16" t="s">
        <v>73</v>
      </c>
      <c r="D7517" s="21">
        <v>44131</v>
      </c>
      <c r="E7517" s="16" t="s">
        <v>75</v>
      </c>
      <c r="F7517" s="21">
        <v>44222</v>
      </c>
      <c r="G7517" s="16" t="s">
        <v>75</v>
      </c>
      <c r="H7517" s="26" t="s">
        <v>320</v>
      </c>
      <c r="M7517" s="26" t="s">
        <v>9111</v>
      </c>
      <c r="N7517" s="26" t="s">
        <v>9111</v>
      </c>
      <c r="O7517" s="16" t="s">
        <v>119</v>
      </c>
      <c r="P7517" s="26" t="s">
        <v>9103</v>
      </c>
      <c r="T7517" s="23" t="s">
        <v>32</v>
      </c>
      <c r="W7517" s="20" t="s">
        <v>43</v>
      </c>
      <c r="Z7517" s="24" t="s">
        <v>32</v>
      </c>
      <c r="AA7517" s="24" t="s">
        <v>32</v>
      </c>
      <c r="AB7517" s="24" t="s">
        <v>32</v>
      </c>
      <c r="AC7517" s="24" t="s">
        <v>32</v>
      </c>
      <c r="AD7517" s="24" t="s">
        <v>32</v>
      </c>
      <c r="AE7517" s="24" t="s">
        <v>32</v>
      </c>
      <c r="AF7517" s="24" t="s">
        <v>32</v>
      </c>
      <c r="AG7517" s="24" t="s">
        <v>32</v>
      </c>
      <c r="AH7517" s="24" t="s">
        <v>32</v>
      </c>
    </row>
    <row r="7518" spans="1:34" x14ac:dyDescent="0.25">
      <c r="A7518" s="17">
        <v>131006.01</v>
      </c>
      <c r="B7518" s="18">
        <v>1</v>
      </c>
      <c r="C7518" s="16" t="s">
        <v>73</v>
      </c>
      <c r="D7518" s="21">
        <v>44133</v>
      </c>
      <c r="E7518" s="16" t="s">
        <v>75</v>
      </c>
      <c r="F7518" s="21">
        <v>44222</v>
      </c>
      <c r="G7518" s="16" t="s">
        <v>75</v>
      </c>
      <c r="H7518" s="26" t="s">
        <v>320</v>
      </c>
      <c r="M7518" s="26" t="s">
        <v>9110</v>
      </c>
      <c r="N7518" s="26" t="s">
        <v>9110</v>
      </c>
      <c r="O7518" s="16" t="s">
        <v>119</v>
      </c>
      <c r="P7518" s="26" t="s">
        <v>9103</v>
      </c>
      <c r="T7518" s="23" t="s">
        <v>32</v>
      </c>
      <c r="W7518" s="20" t="s">
        <v>43</v>
      </c>
      <c r="Z7518" s="24" t="s">
        <v>32</v>
      </c>
      <c r="AA7518" s="24" t="s">
        <v>32</v>
      </c>
      <c r="AB7518" s="24" t="s">
        <v>32</v>
      </c>
      <c r="AC7518" s="24" t="s">
        <v>32</v>
      </c>
      <c r="AD7518" s="24" t="s">
        <v>32</v>
      </c>
      <c r="AE7518" s="24" t="s">
        <v>32</v>
      </c>
      <c r="AF7518" s="24" t="s">
        <v>32</v>
      </c>
      <c r="AG7518" s="24" t="s">
        <v>32</v>
      </c>
      <c r="AH7518" s="24" t="s">
        <v>32</v>
      </c>
    </row>
    <row r="7519" spans="1:34" x14ac:dyDescent="0.25">
      <c r="A7519" s="17">
        <v>131007</v>
      </c>
      <c r="B7519" s="18">
        <v>1</v>
      </c>
      <c r="C7519" s="16" t="s">
        <v>73</v>
      </c>
      <c r="D7519" s="21">
        <v>44131</v>
      </c>
      <c r="E7519" s="16" t="s">
        <v>75</v>
      </c>
      <c r="F7519" s="21">
        <v>44222</v>
      </c>
      <c r="G7519" s="16" t="s">
        <v>75</v>
      </c>
      <c r="H7519" s="26" t="s">
        <v>283</v>
      </c>
      <c r="M7519" s="26" t="s">
        <v>9109</v>
      </c>
      <c r="N7519" s="26" t="s">
        <v>9109</v>
      </c>
      <c r="O7519" s="16" t="s">
        <v>119</v>
      </c>
      <c r="P7519" s="26" t="s">
        <v>9103</v>
      </c>
      <c r="T7519" s="23" t="s">
        <v>32</v>
      </c>
      <c r="W7519" s="20" t="s">
        <v>43</v>
      </c>
      <c r="Z7519" s="24" t="s">
        <v>32</v>
      </c>
      <c r="AA7519" s="24" t="s">
        <v>32</v>
      </c>
      <c r="AB7519" s="24" t="s">
        <v>32</v>
      </c>
      <c r="AC7519" s="24" t="s">
        <v>32</v>
      </c>
      <c r="AD7519" s="24" t="s">
        <v>32</v>
      </c>
      <c r="AE7519" s="24" t="s">
        <v>32</v>
      </c>
      <c r="AF7519" s="24" t="s">
        <v>32</v>
      </c>
      <c r="AG7519" s="24" t="s">
        <v>32</v>
      </c>
      <c r="AH7519" s="24" t="s">
        <v>32</v>
      </c>
    </row>
    <row r="7520" spans="1:34" x14ac:dyDescent="0.25">
      <c r="A7520" s="17">
        <v>131007.01</v>
      </c>
      <c r="B7520" s="18">
        <v>1</v>
      </c>
      <c r="C7520" s="16" t="s">
        <v>73</v>
      </c>
      <c r="D7520" s="21">
        <v>44133</v>
      </c>
      <c r="E7520" s="16" t="s">
        <v>75</v>
      </c>
      <c r="F7520" s="21">
        <v>44222</v>
      </c>
      <c r="G7520" s="16" t="s">
        <v>75</v>
      </c>
      <c r="H7520" s="26" t="s">
        <v>283</v>
      </c>
      <c r="M7520" s="26" t="s">
        <v>9108</v>
      </c>
      <c r="N7520" s="26" t="s">
        <v>9108</v>
      </c>
      <c r="O7520" s="16" t="s">
        <v>119</v>
      </c>
      <c r="P7520" s="26" t="s">
        <v>9103</v>
      </c>
      <c r="T7520" s="23" t="s">
        <v>32</v>
      </c>
      <c r="W7520" s="20" t="s">
        <v>43</v>
      </c>
      <c r="Z7520" s="24" t="s">
        <v>32</v>
      </c>
      <c r="AA7520" s="24" t="s">
        <v>32</v>
      </c>
      <c r="AB7520" s="24" t="s">
        <v>32</v>
      </c>
      <c r="AC7520" s="24" t="s">
        <v>32</v>
      </c>
      <c r="AD7520" s="24" t="s">
        <v>32</v>
      </c>
      <c r="AE7520" s="24" t="s">
        <v>32</v>
      </c>
      <c r="AF7520" s="24" t="s">
        <v>32</v>
      </c>
      <c r="AG7520" s="24" t="s">
        <v>32</v>
      </c>
      <c r="AH7520" s="24" t="s">
        <v>32</v>
      </c>
    </row>
    <row r="7521" spans="1:35" x14ac:dyDescent="0.25">
      <c r="A7521" s="17">
        <v>131008</v>
      </c>
      <c r="B7521" s="18">
        <v>4</v>
      </c>
      <c r="C7521" s="16" t="s">
        <v>73</v>
      </c>
      <c r="D7521" s="21">
        <v>44131</v>
      </c>
      <c r="E7521" s="16" t="s">
        <v>75</v>
      </c>
      <c r="F7521" s="21">
        <v>44222</v>
      </c>
      <c r="G7521" s="16" t="s">
        <v>75</v>
      </c>
      <c r="H7521" s="26" t="s">
        <v>126</v>
      </c>
      <c r="M7521" s="26" t="s">
        <v>9107</v>
      </c>
      <c r="N7521" s="26" t="s">
        <v>9107</v>
      </c>
      <c r="O7521" s="16" t="s">
        <v>119</v>
      </c>
      <c r="P7521" s="26" t="s">
        <v>9103</v>
      </c>
      <c r="T7521" s="23" t="s">
        <v>32</v>
      </c>
      <c r="W7521" s="20" t="s">
        <v>43</v>
      </c>
      <c r="Z7521" s="24" t="s">
        <v>32</v>
      </c>
      <c r="AA7521" s="24" t="s">
        <v>32</v>
      </c>
      <c r="AB7521" s="24" t="s">
        <v>32</v>
      </c>
      <c r="AC7521" s="24" t="s">
        <v>32</v>
      </c>
      <c r="AD7521" s="24" t="s">
        <v>32</v>
      </c>
      <c r="AE7521" s="24" t="s">
        <v>32</v>
      </c>
      <c r="AF7521" s="24" t="s">
        <v>32</v>
      </c>
      <c r="AG7521" s="24" t="s">
        <v>32</v>
      </c>
      <c r="AH7521" s="24" t="s">
        <v>32</v>
      </c>
    </row>
    <row r="7522" spans="1:35" x14ac:dyDescent="0.25">
      <c r="A7522" s="17">
        <v>131008.01</v>
      </c>
      <c r="B7522" s="18">
        <v>4</v>
      </c>
      <c r="C7522" s="16" t="s">
        <v>73</v>
      </c>
      <c r="D7522" s="21">
        <v>44133</v>
      </c>
      <c r="E7522" s="16" t="s">
        <v>75</v>
      </c>
      <c r="F7522" s="21">
        <v>44222</v>
      </c>
      <c r="G7522" s="16" t="s">
        <v>75</v>
      </c>
      <c r="H7522" s="26" t="s">
        <v>126</v>
      </c>
      <c r="M7522" s="26" t="s">
        <v>9106</v>
      </c>
      <c r="N7522" s="26" t="s">
        <v>9106</v>
      </c>
      <c r="O7522" s="16" t="s">
        <v>119</v>
      </c>
      <c r="P7522" s="26" t="s">
        <v>9103</v>
      </c>
      <c r="T7522" s="23" t="s">
        <v>32</v>
      </c>
      <c r="W7522" s="20" t="s">
        <v>43</v>
      </c>
      <c r="Z7522" s="24" t="s">
        <v>32</v>
      </c>
      <c r="AA7522" s="24" t="s">
        <v>32</v>
      </c>
      <c r="AB7522" s="24" t="s">
        <v>32</v>
      </c>
      <c r="AC7522" s="24" t="s">
        <v>32</v>
      </c>
      <c r="AD7522" s="24" t="s">
        <v>32</v>
      </c>
      <c r="AE7522" s="24" t="s">
        <v>32</v>
      </c>
      <c r="AF7522" s="24" t="s">
        <v>32</v>
      </c>
      <c r="AG7522" s="24" t="s">
        <v>32</v>
      </c>
      <c r="AH7522" s="24" t="s">
        <v>32</v>
      </c>
    </row>
    <row r="7523" spans="1:35" x14ac:dyDescent="0.25">
      <c r="A7523" s="17">
        <v>131009</v>
      </c>
      <c r="B7523" s="18">
        <v>3</v>
      </c>
      <c r="C7523" s="16" t="s">
        <v>73</v>
      </c>
      <c r="D7523" s="21">
        <v>44131</v>
      </c>
      <c r="E7523" s="16" t="s">
        <v>75</v>
      </c>
      <c r="F7523" s="21">
        <v>44222</v>
      </c>
      <c r="G7523" s="16" t="s">
        <v>75</v>
      </c>
      <c r="H7523" s="26" t="s">
        <v>98</v>
      </c>
      <c r="M7523" s="26" t="s">
        <v>9105</v>
      </c>
      <c r="N7523" s="26" t="s">
        <v>9105</v>
      </c>
      <c r="O7523" s="16" t="s">
        <v>119</v>
      </c>
      <c r="P7523" s="26" t="s">
        <v>9103</v>
      </c>
      <c r="T7523" s="23" t="s">
        <v>32</v>
      </c>
      <c r="W7523" s="20" t="s">
        <v>43</v>
      </c>
      <c r="Z7523" s="24" t="s">
        <v>32</v>
      </c>
      <c r="AA7523" s="24" t="s">
        <v>32</v>
      </c>
      <c r="AB7523" s="24" t="s">
        <v>32</v>
      </c>
      <c r="AC7523" s="24" t="s">
        <v>32</v>
      </c>
      <c r="AD7523" s="24" t="s">
        <v>32</v>
      </c>
      <c r="AE7523" s="24" t="s">
        <v>32</v>
      </c>
      <c r="AF7523" s="24" t="s">
        <v>32</v>
      </c>
      <c r="AG7523" s="24" t="s">
        <v>32</v>
      </c>
      <c r="AH7523" s="24" t="s">
        <v>32</v>
      </c>
    </row>
    <row r="7524" spans="1:35" x14ac:dyDescent="0.25">
      <c r="A7524" s="17">
        <v>131009.01</v>
      </c>
      <c r="B7524" s="18">
        <v>3</v>
      </c>
      <c r="C7524" s="16" t="s">
        <v>73</v>
      </c>
      <c r="D7524" s="21">
        <v>44133</v>
      </c>
      <c r="E7524" s="16" t="s">
        <v>75</v>
      </c>
      <c r="F7524" s="21">
        <v>44222</v>
      </c>
      <c r="G7524" s="16" t="s">
        <v>75</v>
      </c>
      <c r="H7524" s="26" t="s">
        <v>98</v>
      </c>
      <c r="M7524" s="26" t="s">
        <v>9104</v>
      </c>
      <c r="N7524" s="26" t="s">
        <v>9104</v>
      </c>
      <c r="O7524" s="16" t="s">
        <v>119</v>
      </c>
      <c r="P7524" s="26" t="s">
        <v>9103</v>
      </c>
      <c r="T7524" s="23" t="s">
        <v>32</v>
      </c>
      <c r="W7524" s="20" t="s">
        <v>43</v>
      </c>
      <c r="Z7524" s="24" t="s">
        <v>32</v>
      </c>
      <c r="AA7524" s="24" t="s">
        <v>32</v>
      </c>
      <c r="AB7524" s="24" t="s">
        <v>32</v>
      </c>
      <c r="AC7524" s="24" t="s">
        <v>32</v>
      </c>
      <c r="AD7524" s="24" t="s">
        <v>32</v>
      </c>
      <c r="AE7524" s="24" t="s">
        <v>32</v>
      </c>
      <c r="AF7524" s="24" t="s">
        <v>32</v>
      </c>
      <c r="AG7524" s="24" t="s">
        <v>32</v>
      </c>
      <c r="AH7524" s="24" t="s">
        <v>32</v>
      </c>
    </row>
    <row r="7525" spans="1:35" x14ac:dyDescent="0.25">
      <c r="A7525" s="17">
        <v>131010</v>
      </c>
      <c r="B7525" s="18">
        <v>1</v>
      </c>
      <c r="C7525" s="16" t="s">
        <v>73</v>
      </c>
      <c r="D7525" s="21">
        <v>44132</v>
      </c>
      <c r="E7525" s="16" t="s">
        <v>176</v>
      </c>
      <c r="F7525" s="21">
        <v>44279</v>
      </c>
      <c r="G7525" s="16" t="s">
        <v>75</v>
      </c>
      <c r="H7525" s="26" t="s">
        <v>182</v>
      </c>
      <c r="I7525" s="16" t="s">
        <v>7501</v>
      </c>
      <c r="J7525" s="20" t="s">
        <v>116</v>
      </c>
      <c r="L7525" s="16" t="s">
        <v>116</v>
      </c>
      <c r="M7525" s="26" t="s">
        <v>7502</v>
      </c>
      <c r="N7525" s="26" t="s">
        <v>7503</v>
      </c>
      <c r="O7525" s="16" t="s">
        <v>151</v>
      </c>
      <c r="P7525" s="26" t="s">
        <v>4592</v>
      </c>
      <c r="R7525" s="16" t="s">
        <v>7504</v>
      </c>
      <c r="S7525" s="16" t="s">
        <v>42</v>
      </c>
      <c r="T7525" s="22">
        <v>0</v>
      </c>
      <c r="W7525" s="20" t="s">
        <v>43</v>
      </c>
      <c r="X7525" s="16" t="s">
        <v>78</v>
      </c>
      <c r="Z7525" s="25">
        <v>0</v>
      </c>
      <c r="AA7525" s="25">
        <v>0</v>
      </c>
      <c r="AB7525" s="25">
        <v>350000</v>
      </c>
      <c r="AC7525" s="25">
        <v>0</v>
      </c>
      <c r="AD7525" s="25">
        <v>0</v>
      </c>
      <c r="AE7525" s="25">
        <v>0</v>
      </c>
      <c r="AF7525" s="25">
        <v>350000</v>
      </c>
      <c r="AG7525" s="25">
        <v>0</v>
      </c>
      <c r="AH7525" s="25">
        <v>350000</v>
      </c>
      <c r="AI7525" s="16" t="s">
        <v>7505</v>
      </c>
    </row>
    <row r="7526" spans="1:35" x14ac:dyDescent="0.25">
      <c r="A7526" s="17">
        <v>131011</v>
      </c>
      <c r="B7526" s="18">
        <v>3</v>
      </c>
      <c r="C7526" s="16" t="s">
        <v>73</v>
      </c>
      <c r="D7526" s="21">
        <v>44133</v>
      </c>
      <c r="E7526" s="16" t="s">
        <v>7506</v>
      </c>
      <c r="F7526" s="21">
        <v>44133</v>
      </c>
      <c r="G7526" s="16" t="s">
        <v>7506</v>
      </c>
      <c r="H7526" s="26" t="s">
        <v>69</v>
      </c>
      <c r="M7526" s="26" t="s">
        <v>7507</v>
      </c>
      <c r="O7526" s="16" t="s">
        <v>1171</v>
      </c>
      <c r="P7526" s="26" t="s">
        <v>1062</v>
      </c>
      <c r="T7526" s="23" t="s">
        <v>32</v>
      </c>
      <c r="W7526" s="20" t="s">
        <v>43</v>
      </c>
      <c r="Z7526" s="25">
        <v>0</v>
      </c>
      <c r="AA7526" s="25">
        <v>0</v>
      </c>
      <c r="AB7526" s="25">
        <v>59000</v>
      </c>
      <c r="AC7526" s="25">
        <v>0</v>
      </c>
      <c r="AD7526" s="25">
        <v>0</v>
      </c>
      <c r="AE7526" s="25">
        <v>0</v>
      </c>
      <c r="AF7526" s="25">
        <v>59000</v>
      </c>
      <c r="AG7526" s="25">
        <v>0</v>
      </c>
      <c r="AH7526" s="25">
        <v>59000</v>
      </c>
      <c r="AI7526" s="16" t="s">
        <v>7508</v>
      </c>
    </row>
    <row r="7527" spans="1:35" x14ac:dyDescent="0.25">
      <c r="A7527" s="17">
        <v>131013</v>
      </c>
      <c r="B7527" s="18">
        <v>2</v>
      </c>
      <c r="C7527" s="16" t="s">
        <v>73</v>
      </c>
      <c r="D7527" s="21">
        <v>44133</v>
      </c>
      <c r="E7527" s="16" t="s">
        <v>7506</v>
      </c>
      <c r="F7527" s="21">
        <v>44133</v>
      </c>
      <c r="G7527" s="16" t="s">
        <v>7506</v>
      </c>
      <c r="H7527" s="26" t="s">
        <v>286</v>
      </c>
      <c r="M7527" s="26" t="s">
        <v>7509</v>
      </c>
      <c r="O7527" s="16" t="s">
        <v>1171</v>
      </c>
      <c r="P7527" s="26" t="s">
        <v>1062</v>
      </c>
      <c r="T7527" s="23" t="s">
        <v>32</v>
      </c>
      <c r="W7527" s="20" t="s">
        <v>43</v>
      </c>
      <c r="Z7527" s="25">
        <v>0</v>
      </c>
      <c r="AA7527" s="25">
        <v>0</v>
      </c>
      <c r="AB7527" s="25">
        <v>26000</v>
      </c>
      <c r="AC7527" s="25">
        <v>0</v>
      </c>
      <c r="AD7527" s="25">
        <v>0</v>
      </c>
      <c r="AE7527" s="25">
        <v>0</v>
      </c>
      <c r="AF7527" s="25">
        <v>26000</v>
      </c>
      <c r="AG7527" s="25">
        <v>0</v>
      </c>
      <c r="AH7527" s="25">
        <v>26000</v>
      </c>
      <c r="AI7527" s="16" t="s">
        <v>7510</v>
      </c>
    </row>
    <row r="7528" spans="1:35" x14ac:dyDescent="0.25">
      <c r="A7528" s="17">
        <v>131014</v>
      </c>
      <c r="B7528" s="18">
        <v>3</v>
      </c>
      <c r="C7528" s="16" t="s">
        <v>73</v>
      </c>
      <c r="D7528" s="21">
        <v>44133</v>
      </c>
      <c r="E7528" s="16" t="s">
        <v>1610</v>
      </c>
      <c r="F7528" s="21">
        <v>44133</v>
      </c>
      <c r="G7528" s="16" t="s">
        <v>1610</v>
      </c>
      <c r="H7528" s="26" t="s">
        <v>362</v>
      </c>
      <c r="L7528" s="16" t="s">
        <v>110</v>
      </c>
      <c r="M7528" s="26" t="s">
        <v>7511</v>
      </c>
      <c r="O7528" s="16" t="s">
        <v>1612</v>
      </c>
      <c r="T7528" s="23" t="s">
        <v>32</v>
      </c>
      <c r="W7528" s="20" t="s">
        <v>43</v>
      </c>
      <c r="Z7528" s="25">
        <v>0</v>
      </c>
      <c r="AA7528" s="25">
        <v>0</v>
      </c>
      <c r="AB7528" s="25">
        <v>983300</v>
      </c>
      <c r="AC7528" s="25">
        <v>0</v>
      </c>
      <c r="AD7528" s="25">
        <v>0</v>
      </c>
      <c r="AE7528" s="25">
        <v>0</v>
      </c>
      <c r="AF7528" s="25">
        <v>983300</v>
      </c>
      <c r="AG7528" s="25">
        <v>0</v>
      </c>
      <c r="AH7528" s="25">
        <v>983300</v>
      </c>
      <c r="AI7528" s="16" t="s">
        <v>7512</v>
      </c>
    </row>
    <row r="7529" spans="1:35" x14ac:dyDescent="0.25">
      <c r="A7529" s="17">
        <v>131015</v>
      </c>
      <c r="B7529" s="18">
        <v>4</v>
      </c>
      <c r="C7529" s="16" t="s">
        <v>73</v>
      </c>
      <c r="D7529" s="21">
        <v>44133</v>
      </c>
      <c r="E7529" s="16" t="s">
        <v>1610</v>
      </c>
      <c r="F7529" s="21">
        <v>44133</v>
      </c>
      <c r="G7529" s="16" t="s">
        <v>1610</v>
      </c>
      <c r="H7529" s="26" t="s">
        <v>349</v>
      </c>
      <c r="L7529" s="16" t="s">
        <v>110</v>
      </c>
      <c r="M7529" s="26" t="s">
        <v>7513</v>
      </c>
      <c r="O7529" s="16" t="s">
        <v>1612</v>
      </c>
      <c r="T7529" s="23" t="s">
        <v>32</v>
      </c>
      <c r="W7529" s="20" t="s">
        <v>43</v>
      </c>
      <c r="Z7529" s="25">
        <v>0</v>
      </c>
      <c r="AA7529" s="25">
        <v>0</v>
      </c>
      <c r="AB7529" s="25">
        <v>445500</v>
      </c>
      <c r="AC7529" s="25">
        <v>0</v>
      </c>
      <c r="AD7529" s="25">
        <v>0</v>
      </c>
      <c r="AE7529" s="25">
        <v>0</v>
      </c>
      <c r="AF7529" s="25">
        <v>445500</v>
      </c>
      <c r="AG7529" s="25">
        <v>0</v>
      </c>
      <c r="AH7529" s="25">
        <v>445500</v>
      </c>
      <c r="AI7529" s="16" t="s">
        <v>7514</v>
      </c>
    </row>
    <row r="7530" spans="1:35" x14ac:dyDescent="0.25">
      <c r="A7530" s="17">
        <v>131016</v>
      </c>
      <c r="B7530" s="18">
        <v>4</v>
      </c>
      <c r="C7530" s="16" t="s">
        <v>47</v>
      </c>
      <c r="D7530" s="21">
        <v>44133</v>
      </c>
      <c r="E7530" s="16" t="s">
        <v>1610</v>
      </c>
      <c r="F7530" s="21">
        <v>44306</v>
      </c>
      <c r="G7530" s="16" t="s">
        <v>1610</v>
      </c>
      <c r="H7530" s="26" t="s">
        <v>126</v>
      </c>
      <c r="L7530" s="16" t="s">
        <v>110</v>
      </c>
      <c r="M7530" s="26" t="s">
        <v>7515</v>
      </c>
      <c r="O7530" s="16" t="s">
        <v>1612</v>
      </c>
      <c r="T7530" s="23" t="s">
        <v>32</v>
      </c>
      <c r="W7530" s="20" t="s">
        <v>43</v>
      </c>
      <c r="Z7530" s="25">
        <v>0</v>
      </c>
      <c r="AA7530" s="25">
        <v>0</v>
      </c>
      <c r="AB7530" s="25">
        <v>6570300</v>
      </c>
      <c r="AC7530" s="25">
        <v>0</v>
      </c>
      <c r="AD7530" s="25">
        <v>0</v>
      </c>
      <c r="AE7530" s="25">
        <v>0</v>
      </c>
      <c r="AF7530" s="25">
        <v>6570300</v>
      </c>
      <c r="AG7530" s="25">
        <v>0</v>
      </c>
      <c r="AH7530" s="25">
        <v>6570300</v>
      </c>
      <c r="AI7530" s="16" t="s">
        <v>7516</v>
      </c>
    </row>
    <row r="7531" spans="1:35" x14ac:dyDescent="0.25">
      <c r="A7531" s="17">
        <v>131017</v>
      </c>
      <c r="B7531" s="18">
        <v>2</v>
      </c>
      <c r="C7531" s="16" t="s">
        <v>73</v>
      </c>
      <c r="D7531" s="21">
        <v>44133</v>
      </c>
      <c r="E7531" s="16" t="s">
        <v>1610</v>
      </c>
      <c r="F7531" s="21">
        <v>44133</v>
      </c>
      <c r="G7531" s="16" t="s">
        <v>1610</v>
      </c>
      <c r="H7531" s="26" t="s">
        <v>286</v>
      </c>
      <c r="L7531" s="16" t="s">
        <v>110</v>
      </c>
      <c r="M7531" s="26" t="s">
        <v>7517</v>
      </c>
      <c r="O7531" s="16" t="s">
        <v>1612</v>
      </c>
      <c r="T7531" s="23" t="s">
        <v>32</v>
      </c>
      <c r="W7531" s="20" t="s">
        <v>43</v>
      </c>
      <c r="Z7531" s="25">
        <v>0</v>
      </c>
      <c r="AA7531" s="25">
        <v>0</v>
      </c>
      <c r="AB7531" s="25">
        <v>2362100</v>
      </c>
      <c r="AC7531" s="25">
        <v>0</v>
      </c>
      <c r="AD7531" s="25">
        <v>0</v>
      </c>
      <c r="AE7531" s="25">
        <v>0</v>
      </c>
      <c r="AF7531" s="25">
        <v>2362100</v>
      </c>
      <c r="AG7531" s="25">
        <v>0</v>
      </c>
      <c r="AH7531" s="25">
        <v>2362100</v>
      </c>
      <c r="AI7531" s="16" t="s">
        <v>7518</v>
      </c>
    </row>
    <row r="7532" spans="1:35" x14ac:dyDescent="0.25">
      <c r="A7532" s="17">
        <v>131018</v>
      </c>
      <c r="B7532" s="18">
        <v>2</v>
      </c>
      <c r="C7532" s="16" t="s">
        <v>73</v>
      </c>
      <c r="D7532" s="21">
        <v>44133</v>
      </c>
      <c r="E7532" s="16" t="s">
        <v>1610</v>
      </c>
      <c r="F7532" s="21">
        <v>44133</v>
      </c>
      <c r="G7532" s="16" t="s">
        <v>1610</v>
      </c>
      <c r="H7532" s="26" t="s">
        <v>1336</v>
      </c>
      <c r="L7532" s="16" t="s">
        <v>110</v>
      </c>
      <c r="M7532" s="26" t="s">
        <v>7519</v>
      </c>
      <c r="O7532" s="16" t="s">
        <v>1612</v>
      </c>
      <c r="T7532" s="23" t="s">
        <v>32</v>
      </c>
      <c r="W7532" s="20" t="s">
        <v>43</v>
      </c>
      <c r="Z7532" s="25">
        <v>0</v>
      </c>
      <c r="AA7532" s="25">
        <v>0</v>
      </c>
      <c r="AB7532" s="25">
        <v>413900</v>
      </c>
      <c r="AC7532" s="25">
        <v>0</v>
      </c>
      <c r="AD7532" s="25">
        <v>0</v>
      </c>
      <c r="AE7532" s="25">
        <v>0</v>
      </c>
      <c r="AF7532" s="25">
        <v>413900</v>
      </c>
      <c r="AG7532" s="25">
        <v>0</v>
      </c>
      <c r="AH7532" s="25">
        <v>413900</v>
      </c>
      <c r="AI7532" s="16" t="s">
        <v>7520</v>
      </c>
    </row>
    <row r="7533" spans="1:35" x14ac:dyDescent="0.25">
      <c r="A7533" s="17">
        <v>131019</v>
      </c>
      <c r="B7533" s="18">
        <v>3</v>
      </c>
      <c r="C7533" s="16" t="s">
        <v>73</v>
      </c>
      <c r="D7533" s="21">
        <v>44133</v>
      </c>
      <c r="E7533" s="16" t="s">
        <v>5735</v>
      </c>
      <c r="F7533" s="21">
        <v>44133</v>
      </c>
      <c r="G7533" s="16" t="s">
        <v>5735</v>
      </c>
      <c r="H7533" s="26" t="s">
        <v>98</v>
      </c>
      <c r="M7533" s="26" t="s">
        <v>7521</v>
      </c>
      <c r="O7533" s="16" t="s">
        <v>1171</v>
      </c>
      <c r="P7533" s="26" t="s">
        <v>1062</v>
      </c>
      <c r="T7533" s="23" t="s">
        <v>32</v>
      </c>
      <c r="W7533" s="20" t="s">
        <v>43</v>
      </c>
      <c r="Z7533" s="25">
        <v>0</v>
      </c>
      <c r="AA7533" s="25">
        <v>0</v>
      </c>
      <c r="AB7533" s="25">
        <v>69000</v>
      </c>
      <c r="AC7533" s="25">
        <v>0</v>
      </c>
      <c r="AD7533" s="25">
        <v>0</v>
      </c>
      <c r="AE7533" s="25">
        <v>0</v>
      </c>
      <c r="AF7533" s="25">
        <v>69000</v>
      </c>
      <c r="AG7533" s="25">
        <v>0</v>
      </c>
      <c r="AH7533" s="25">
        <v>69000</v>
      </c>
      <c r="AI7533" s="16" t="s">
        <v>7522</v>
      </c>
    </row>
    <row r="7534" spans="1:35" x14ac:dyDescent="0.25">
      <c r="A7534" s="17">
        <v>131020</v>
      </c>
      <c r="B7534" s="18">
        <v>3</v>
      </c>
      <c r="C7534" s="16" t="s">
        <v>47</v>
      </c>
      <c r="D7534" s="21">
        <v>44133</v>
      </c>
      <c r="E7534" s="16" t="s">
        <v>1610</v>
      </c>
      <c r="F7534" s="21">
        <v>44351</v>
      </c>
      <c r="G7534" s="16" t="s">
        <v>1610</v>
      </c>
      <c r="H7534" s="26" t="s">
        <v>98</v>
      </c>
      <c r="L7534" s="16" t="s">
        <v>110</v>
      </c>
      <c r="M7534" s="26" t="s">
        <v>7523</v>
      </c>
      <c r="O7534" s="16" t="s">
        <v>1612</v>
      </c>
      <c r="T7534" s="23" t="s">
        <v>32</v>
      </c>
      <c r="W7534" s="20" t="s">
        <v>43</v>
      </c>
      <c r="Z7534" s="25">
        <v>0</v>
      </c>
      <c r="AA7534" s="25">
        <v>0</v>
      </c>
      <c r="AB7534" s="25">
        <v>5098600</v>
      </c>
      <c r="AC7534" s="25">
        <v>0</v>
      </c>
      <c r="AD7534" s="25">
        <v>0</v>
      </c>
      <c r="AE7534" s="25">
        <v>0</v>
      </c>
      <c r="AF7534" s="25">
        <v>5098600</v>
      </c>
      <c r="AG7534" s="25">
        <v>0</v>
      </c>
      <c r="AH7534" s="25">
        <v>5098600</v>
      </c>
      <c r="AI7534" s="16" t="s">
        <v>7524</v>
      </c>
    </row>
    <row r="7535" spans="1:35" x14ac:dyDescent="0.25">
      <c r="A7535" s="17">
        <v>131021</v>
      </c>
      <c r="B7535" s="18">
        <v>3</v>
      </c>
      <c r="C7535" s="16" t="s">
        <v>47</v>
      </c>
      <c r="D7535" s="21">
        <v>44133</v>
      </c>
      <c r="E7535" s="16" t="s">
        <v>1610</v>
      </c>
      <c r="F7535" s="21">
        <v>44351</v>
      </c>
      <c r="G7535" s="16" t="s">
        <v>1610</v>
      </c>
      <c r="H7535" s="26" t="s">
        <v>766</v>
      </c>
      <c r="L7535" s="16" t="s">
        <v>110</v>
      </c>
      <c r="M7535" s="26" t="s">
        <v>7525</v>
      </c>
      <c r="O7535" s="16" t="s">
        <v>1612</v>
      </c>
      <c r="T7535" s="23" t="s">
        <v>32</v>
      </c>
      <c r="W7535" s="20" t="s">
        <v>43</v>
      </c>
      <c r="Z7535" s="25">
        <v>0</v>
      </c>
      <c r="AA7535" s="25">
        <v>0</v>
      </c>
      <c r="AB7535" s="25">
        <v>633400</v>
      </c>
      <c r="AC7535" s="25">
        <v>0</v>
      </c>
      <c r="AD7535" s="25">
        <v>0</v>
      </c>
      <c r="AE7535" s="25">
        <v>0</v>
      </c>
      <c r="AF7535" s="25">
        <v>633400</v>
      </c>
      <c r="AG7535" s="25">
        <v>0</v>
      </c>
      <c r="AH7535" s="25">
        <v>633400</v>
      </c>
      <c r="AI7535" s="16" t="s">
        <v>7526</v>
      </c>
    </row>
    <row r="7536" spans="1:35" x14ac:dyDescent="0.25">
      <c r="A7536" s="17">
        <v>131022</v>
      </c>
      <c r="B7536" s="18">
        <v>3</v>
      </c>
      <c r="C7536" s="16" t="s">
        <v>73</v>
      </c>
      <c r="D7536" s="21">
        <v>44134</v>
      </c>
      <c r="E7536" s="16" t="s">
        <v>1610</v>
      </c>
      <c r="F7536" s="21">
        <v>44134</v>
      </c>
      <c r="G7536" s="16" t="s">
        <v>1610</v>
      </c>
      <c r="H7536" s="26" t="s">
        <v>434</v>
      </c>
      <c r="L7536" s="16" t="s">
        <v>110</v>
      </c>
      <c r="M7536" s="26" t="s">
        <v>7527</v>
      </c>
      <c r="O7536" s="16" t="s">
        <v>1612</v>
      </c>
      <c r="T7536" s="23" t="s">
        <v>32</v>
      </c>
      <c r="W7536" s="20" t="s">
        <v>43</v>
      </c>
      <c r="Z7536" s="25">
        <v>0</v>
      </c>
      <c r="AA7536" s="25">
        <v>0</v>
      </c>
      <c r="AB7536" s="25">
        <v>277500</v>
      </c>
      <c r="AC7536" s="25">
        <v>0</v>
      </c>
      <c r="AD7536" s="25">
        <v>0</v>
      </c>
      <c r="AE7536" s="25">
        <v>0</v>
      </c>
      <c r="AF7536" s="25">
        <v>277500</v>
      </c>
      <c r="AG7536" s="25">
        <v>0</v>
      </c>
      <c r="AH7536" s="25">
        <v>277500</v>
      </c>
      <c r="AI7536" s="16" t="s">
        <v>7528</v>
      </c>
    </row>
    <row r="7537" spans="1:35" x14ac:dyDescent="0.25">
      <c r="A7537" s="17">
        <v>131024</v>
      </c>
      <c r="B7537" s="18">
        <v>3</v>
      </c>
      <c r="C7537" s="16" t="s">
        <v>73</v>
      </c>
      <c r="D7537" s="21">
        <v>44137</v>
      </c>
      <c r="E7537" s="16" t="s">
        <v>6215</v>
      </c>
      <c r="F7537" s="21">
        <v>44137</v>
      </c>
      <c r="G7537" s="16" t="s">
        <v>6215</v>
      </c>
      <c r="H7537" s="26" t="s">
        <v>346</v>
      </c>
      <c r="M7537" s="26" t="s">
        <v>7529</v>
      </c>
      <c r="O7537" s="16" t="s">
        <v>1171</v>
      </c>
      <c r="P7537" s="26" t="s">
        <v>1062</v>
      </c>
      <c r="T7537" s="23" t="s">
        <v>32</v>
      </c>
      <c r="W7537" s="20" t="s">
        <v>43</v>
      </c>
      <c r="Z7537" s="25">
        <v>0</v>
      </c>
      <c r="AA7537" s="25">
        <v>0</v>
      </c>
      <c r="AB7537" s="25">
        <v>383800</v>
      </c>
      <c r="AC7537" s="25">
        <v>0</v>
      </c>
      <c r="AD7537" s="25">
        <v>0</v>
      </c>
      <c r="AE7537" s="25">
        <v>0</v>
      </c>
      <c r="AF7537" s="25">
        <v>383800</v>
      </c>
      <c r="AG7537" s="25">
        <v>0</v>
      </c>
      <c r="AH7537" s="25">
        <v>383800</v>
      </c>
      <c r="AI7537" s="16" t="s">
        <v>7530</v>
      </c>
    </row>
    <row r="7538" spans="1:35" x14ac:dyDescent="0.25">
      <c r="A7538" s="17">
        <v>131025</v>
      </c>
      <c r="B7538" s="18">
        <v>2</v>
      </c>
      <c r="C7538" s="16" t="s">
        <v>73</v>
      </c>
      <c r="D7538" s="21">
        <v>44137</v>
      </c>
      <c r="E7538" s="16" t="s">
        <v>6215</v>
      </c>
      <c r="F7538" s="21">
        <v>44137</v>
      </c>
      <c r="G7538" s="16" t="s">
        <v>6215</v>
      </c>
      <c r="H7538" s="26" t="s">
        <v>797</v>
      </c>
      <c r="M7538" s="26" t="s">
        <v>7531</v>
      </c>
      <c r="O7538" s="16" t="s">
        <v>1171</v>
      </c>
      <c r="P7538" s="26" t="s">
        <v>1062</v>
      </c>
      <c r="T7538" s="23" t="s">
        <v>32</v>
      </c>
      <c r="W7538" s="20" t="s">
        <v>43</v>
      </c>
      <c r="Z7538" s="25">
        <v>0</v>
      </c>
      <c r="AA7538" s="25">
        <v>0</v>
      </c>
      <c r="AB7538" s="25">
        <v>236200</v>
      </c>
      <c r="AC7538" s="25">
        <v>0</v>
      </c>
      <c r="AD7538" s="25">
        <v>0</v>
      </c>
      <c r="AE7538" s="25">
        <v>0</v>
      </c>
      <c r="AF7538" s="25">
        <v>236200</v>
      </c>
      <c r="AG7538" s="25">
        <v>0</v>
      </c>
      <c r="AH7538" s="25">
        <v>236200</v>
      </c>
      <c r="AI7538" s="16" t="s">
        <v>7532</v>
      </c>
    </row>
    <row r="7539" spans="1:35" x14ac:dyDescent="0.25">
      <c r="A7539" s="17">
        <v>131026</v>
      </c>
      <c r="B7539" s="18">
        <v>2</v>
      </c>
      <c r="C7539" s="16" t="s">
        <v>73</v>
      </c>
      <c r="D7539" s="21">
        <v>44138</v>
      </c>
      <c r="E7539" s="16" t="s">
        <v>6215</v>
      </c>
      <c r="F7539" s="21">
        <v>44138</v>
      </c>
      <c r="G7539" s="16" t="s">
        <v>6215</v>
      </c>
      <c r="H7539" s="26" t="s">
        <v>797</v>
      </c>
      <c r="M7539" s="26" t="s">
        <v>7533</v>
      </c>
      <c r="O7539" s="16" t="s">
        <v>1171</v>
      </c>
      <c r="P7539" s="26" t="s">
        <v>1062</v>
      </c>
      <c r="T7539" s="23" t="s">
        <v>32</v>
      </c>
      <c r="W7539" s="20" t="s">
        <v>43</v>
      </c>
      <c r="Z7539" s="25">
        <v>0</v>
      </c>
      <c r="AA7539" s="25">
        <v>0</v>
      </c>
      <c r="AB7539" s="25">
        <v>118400</v>
      </c>
      <c r="AC7539" s="25">
        <v>0</v>
      </c>
      <c r="AD7539" s="25">
        <v>0</v>
      </c>
      <c r="AE7539" s="25">
        <v>0</v>
      </c>
      <c r="AF7539" s="25">
        <v>118400</v>
      </c>
      <c r="AG7539" s="25">
        <v>0</v>
      </c>
      <c r="AH7539" s="25">
        <v>118400</v>
      </c>
      <c r="AI7539" s="16" t="s">
        <v>7534</v>
      </c>
    </row>
    <row r="7540" spans="1:35" x14ac:dyDescent="0.25">
      <c r="A7540" s="17">
        <v>131027</v>
      </c>
      <c r="B7540" s="18">
        <v>1</v>
      </c>
      <c r="C7540" s="16" t="s">
        <v>73</v>
      </c>
      <c r="D7540" s="21">
        <v>44138</v>
      </c>
      <c r="E7540" s="16" t="s">
        <v>342</v>
      </c>
      <c r="F7540" s="21">
        <v>44357</v>
      </c>
      <c r="G7540" s="16" t="s">
        <v>529</v>
      </c>
      <c r="H7540" s="26" t="s">
        <v>146</v>
      </c>
      <c r="I7540" s="16" t="s">
        <v>669</v>
      </c>
      <c r="J7540" s="20" t="s">
        <v>116</v>
      </c>
      <c r="L7540" s="16" t="s">
        <v>116</v>
      </c>
      <c r="M7540" s="26" t="s">
        <v>7535</v>
      </c>
      <c r="N7540" s="26" t="s">
        <v>453</v>
      </c>
      <c r="O7540" s="16" t="s">
        <v>632</v>
      </c>
      <c r="P7540" s="26" t="s">
        <v>1723</v>
      </c>
      <c r="T7540" s="22">
        <v>0.2</v>
      </c>
      <c r="U7540" s="21">
        <v>44960</v>
      </c>
      <c r="W7540" s="20" t="s">
        <v>43</v>
      </c>
      <c r="X7540" s="16" t="s">
        <v>140</v>
      </c>
      <c r="Z7540" s="25">
        <v>65000</v>
      </c>
      <c r="AA7540" s="25">
        <v>0</v>
      </c>
      <c r="AB7540" s="25">
        <v>0</v>
      </c>
      <c r="AC7540" s="25">
        <v>0</v>
      </c>
      <c r="AD7540" s="25">
        <v>65000</v>
      </c>
      <c r="AE7540" s="25">
        <v>0</v>
      </c>
      <c r="AF7540" s="25">
        <v>0</v>
      </c>
      <c r="AG7540" s="25">
        <v>0</v>
      </c>
      <c r="AH7540" s="25">
        <v>65000</v>
      </c>
      <c r="AI7540" s="16" t="s">
        <v>7536</v>
      </c>
    </row>
    <row r="7541" spans="1:35" x14ac:dyDescent="0.25">
      <c r="A7541" s="17">
        <v>131028</v>
      </c>
      <c r="B7541" s="18">
        <v>1</v>
      </c>
      <c r="C7541" s="16" t="s">
        <v>73</v>
      </c>
      <c r="D7541" s="21">
        <v>44138</v>
      </c>
      <c r="E7541" s="16" t="s">
        <v>6215</v>
      </c>
      <c r="F7541" s="21">
        <v>44138</v>
      </c>
      <c r="G7541" s="16" t="s">
        <v>6215</v>
      </c>
      <c r="H7541" s="26" t="s">
        <v>283</v>
      </c>
      <c r="M7541" s="26" t="s">
        <v>7537</v>
      </c>
      <c r="O7541" s="16" t="s">
        <v>1171</v>
      </c>
      <c r="P7541" s="26" t="s">
        <v>1062</v>
      </c>
      <c r="T7541" s="23" t="s">
        <v>32</v>
      </c>
      <c r="W7541" s="20" t="s">
        <v>43</v>
      </c>
      <c r="Z7541" s="25">
        <v>0</v>
      </c>
      <c r="AA7541" s="25">
        <v>0</v>
      </c>
      <c r="AB7541" s="25">
        <v>69000</v>
      </c>
      <c r="AC7541" s="25">
        <v>0</v>
      </c>
      <c r="AD7541" s="25">
        <v>0</v>
      </c>
      <c r="AE7541" s="25">
        <v>0</v>
      </c>
      <c r="AF7541" s="25">
        <v>69000</v>
      </c>
      <c r="AG7541" s="25">
        <v>0</v>
      </c>
      <c r="AH7541" s="25">
        <v>69000</v>
      </c>
      <c r="AI7541" s="16" t="s">
        <v>7538</v>
      </c>
    </row>
    <row r="7542" spans="1:35" x14ac:dyDescent="0.25">
      <c r="A7542" s="17">
        <v>131029</v>
      </c>
      <c r="B7542" s="18">
        <v>3</v>
      </c>
      <c r="C7542" s="16" t="s">
        <v>73</v>
      </c>
      <c r="D7542" s="21">
        <v>44139</v>
      </c>
      <c r="E7542" s="16" t="s">
        <v>33</v>
      </c>
      <c r="F7542" s="21">
        <v>44139</v>
      </c>
      <c r="G7542" s="16" t="s">
        <v>33</v>
      </c>
      <c r="H7542" s="26" t="s">
        <v>200</v>
      </c>
      <c r="I7542" s="16" t="s">
        <v>9102</v>
      </c>
      <c r="K7542" s="16" t="s">
        <v>9101</v>
      </c>
      <c r="L7542" s="16" t="s">
        <v>37</v>
      </c>
      <c r="M7542" s="26" t="s">
        <v>9100</v>
      </c>
      <c r="O7542" s="16" t="s">
        <v>1149</v>
      </c>
      <c r="P7542" s="26" t="s">
        <v>188</v>
      </c>
      <c r="R7542" s="16" t="s">
        <v>139</v>
      </c>
      <c r="S7542" s="16" t="s">
        <v>4621</v>
      </c>
      <c r="T7542" s="22">
        <v>4.7699999999999996</v>
      </c>
      <c r="W7542" s="20" t="s">
        <v>43</v>
      </c>
      <c r="X7542" s="16" t="s">
        <v>44</v>
      </c>
      <c r="Z7542" s="24" t="s">
        <v>32</v>
      </c>
      <c r="AA7542" s="24" t="s">
        <v>32</v>
      </c>
      <c r="AB7542" s="24" t="s">
        <v>32</v>
      </c>
      <c r="AC7542" s="24" t="s">
        <v>32</v>
      </c>
      <c r="AD7542" s="24" t="s">
        <v>32</v>
      </c>
      <c r="AE7542" s="24" t="s">
        <v>32</v>
      </c>
      <c r="AF7542" s="24" t="s">
        <v>32</v>
      </c>
      <c r="AG7542" s="24" t="s">
        <v>32</v>
      </c>
      <c r="AH7542" s="24" t="s">
        <v>32</v>
      </c>
      <c r="AI7542" s="16" t="s">
        <v>9099</v>
      </c>
    </row>
    <row r="7543" spans="1:35" x14ac:dyDescent="0.25">
      <c r="A7543" s="17">
        <v>131030</v>
      </c>
      <c r="B7543" s="18">
        <v>3</v>
      </c>
      <c r="C7543" s="16" t="s">
        <v>73</v>
      </c>
      <c r="D7543" s="21">
        <v>44139</v>
      </c>
      <c r="E7543" s="16" t="s">
        <v>33</v>
      </c>
      <c r="F7543" s="21">
        <v>44139</v>
      </c>
      <c r="G7543" s="16" t="s">
        <v>33</v>
      </c>
      <c r="H7543" s="26" t="s">
        <v>57</v>
      </c>
      <c r="I7543" s="16" t="s">
        <v>6493</v>
      </c>
      <c r="K7543" s="16" t="s">
        <v>6494</v>
      </c>
      <c r="L7543" s="16" t="s">
        <v>37</v>
      </c>
      <c r="M7543" s="26" t="s">
        <v>9098</v>
      </c>
      <c r="O7543" s="16" t="s">
        <v>1149</v>
      </c>
      <c r="P7543" s="26" t="s">
        <v>188</v>
      </c>
      <c r="R7543" s="16" t="s">
        <v>139</v>
      </c>
      <c r="S7543" s="16" t="s">
        <v>4621</v>
      </c>
      <c r="T7543" s="22">
        <v>2.319</v>
      </c>
      <c r="W7543" s="20" t="s">
        <v>43</v>
      </c>
      <c r="X7543" s="16" t="s">
        <v>44</v>
      </c>
      <c r="Z7543" s="24" t="s">
        <v>32</v>
      </c>
      <c r="AA7543" s="24" t="s">
        <v>32</v>
      </c>
      <c r="AB7543" s="24" t="s">
        <v>32</v>
      </c>
      <c r="AC7543" s="24" t="s">
        <v>32</v>
      </c>
      <c r="AD7543" s="24" t="s">
        <v>32</v>
      </c>
      <c r="AE7543" s="24" t="s">
        <v>32</v>
      </c>
      <c r="AF7543" s="24" t="s">
        <v>32</v>
      </c>
      <c r="AG7543" s="24" t="s">
        <v>32</v>
      </c>
      <c r="AH7543" s="24" t="s">
        <v>32</v>
      </c>
      <c r="AI7543" s="16" t="s">
        <v>9097</v>
      </c>
    </row>
    <row r="7544" spans="1:35" x14ac:dyDescent="0.25">
      <c r="A7544" s="17">
        <v>131031</v>
      </c>
      <c r="B7544" s="18">
        <v>3</v>
      </c>
      <c r="C7544" s="16" t="s">
        <v>73</v>
      </c>
      <c r="D7544" s="21">
        <v>44139</v>
      </c>
      <c r="E7544" s="16" t="s">
        <v>33</v>
      </c>
      <c r="F7544" s="21">
        <v>44139</v>
      </c>
      <c r="G7544" s="16" t="s">
        <v>33</v>
      </c>
      <c r="H7544" s="26" t="s">
        <v>365</v>
      </c>
      <c r="I7544" s="16" t="s">
        <v>9096</v>
      </c>
      <c r="K7544" s="16" t="s">
        <v>9095</v>
      </c>
      <c r="L7544" s="16" t="s">
        <v>37</v>
      </c>
      <c r="M7544" s="26" t="s">
        <v>9094</v>
      </c>
      <c r="O7544" s="16" t="s">
        <v>1149</v>
      </c>
      <c r="P7544" s="26" t="s">
        <v>188</v>
      </c>
      <c r="R7544" s="16" t="s">
        <v>139</v>
      </c>
      <c r="S7544" s="16" t="s">
        <v>4621</v>
      </c>
      <c r="T7544" s="22">
        <v>4.0999999999999996</v>
      </c>
      <c r="W7544" s="20" t="s">
        <v>43</v>
      </c>
      <c r="X7544" s="16" t="s">
        <v>44</v>
      </c>
      <c r="Z7544" s="24" t="s">
        <v>32</v>
      </c>
      <c r="AA7544" s="24" t="s">
        <v>32</v>
      </c>
      <c r="AB7544" s="24" t="s">
        <v>32</v>
      </c>
      <c r="AC7544" s="24" t="s">
        <v>32</v>
      </c>
      <c r="AD7544" s="24" t="s">
        <v>32</v>
      </c>
      <c r="AE7544" s="24" t="s">
        <v>32</v>
      </c>
      <c r="AF7544" s="24" t="s">
        <v>32</v>
      </c>
      <c r="AG7544" s="24" t="s">
        <v>32</v>
      </c>
      <c r="AH7544" s="24" t="s">
        <v>32</v>
      </c>
      <c r="AI7544" s="16" t="s">
        <v>9093</v>
      </c>
    </row>
    <row r="7545" spans="1:35" ht="30" x14ac:dyDescent="0.25">
      <c r="A7545" s="17">
        <v>131032</v>
      </c>
      <c r="B7545" s="18">
        <v>2</v>
      </c>
      <c r="C7545" s="16" t="s">
        <v>73</v>
      </c>
      <c r="D7545" s="21">
        <v>44140</v>
      </c>
      <c r="E7545" s="16" t="s">
        <v>108</v>
      </c>
      <c r="F7545" s="21">
        <v>44140</v>
      </c>
      <c r="G7545" s="16" t="s">
        <v>108</v>
      </c>
      <c r="H7545" s="26" t="s">
        <v>267</v>
      </c>
      <c r="L7545" s="16" t="s">
        <v>110</v>
      </c>
      <c r="M7545" s="26" t="s">
        <v>9092</v>
      </c>
      <c r="N7545" s="26" t="s">
        <v>9092</v>
      </c>
      <c r="O7545" s="16" t="s">
        <v>5777</v>
      </c>
      <c r="P7545" s="26" t="s">
        <v>67</v>
      </c>
      <c r="T7545" s="23" t="s">
        <v>32</v>
      </c>
      <c r="W7545" s="20" t="s">
        <v>43</v>
      </c>
      <c r="Z7545" s="24" t="s">
        <v>32</v>
      </c>
      <c r="AA7545" s="24" t="s">
        <v>32</v>
      </c>
      <c r="AB7545" s="24" t="s">
        <v>32</v>
      </c>
      <c r="AC7545" s="24" t="s">
        <v>32</v>
      </c>
      <c r="AD7545" s="25">
        <v>0</v>
      </c>
      <c r="AE7545" s="25">
        <v>0</v>
      </c>
      <c r="AF7545" s="25">
        <v>10081.73</v>
      </c>
      <c r="AG7545" s="25">
        <v>0</v>
      </c>
      <c r="AH7545" s="25">
        <v>10081.73</v>
      </c>
      <c r="AI7545" s="16" t="s">
        <v>9091</v>
      </c>
    </row>
    <row r="7546" spans="1:35" ht="30" x14ac:dyDescent="0.25">
      <c r="A7546" s="17">
        <v>131033</v>
      </c>
      <c r="B7546" s="18">
        <v>1</v>
      </c>
      <c r="C7546" s="16" t="s">
        <v>73</v>
      </c>
      <c r="D7546" s="21">
        <v>44141</v>
      </c>
      <c r="E7546" s="16" t="s">
        <v>108</v>
      </c>
      <c r="F7546" s="21">
        <v>44141</v>
      </c>
      <c r="G7546" s="16" t="s">
        <v>108</v>
      </c>
      <c r="H7546" s="26" t="s">
        <v>359</v>
      </c>
      <c r="L7546" s="16" t="s">
        <v>110</v>
      </c>
      <c r="M7546" s="26" t="s">
        <v>9090</v>
      </c>
      <c r="N7546" s="26" t="s">
        <v>9090</v>
      </c>
      <c r="O7546" s="16" t="s">
        <v>5777</v>
      </c>
      <c r="P7546" s="26" t="s">
        <v>67</v>
      </c>
      <c r="T7546" s="23" t="s">
        <v>32</v>
      </c>
      <c r="W7546" s="20" t="s">
        <v>43</v>
      </c>
      <c r="Z7546" s="24" t="s">
        <v>32</v>
      </c>
      <c r="AA7546" s="24" t="s">
        <v>32</v>
      </c>
      <c r="AB7546" s="24" t="s">
        <v>32</v>
      </c>
      <c r="AC7546" s="24" t="s">
        <v>32</v>
      </c>
      <c r="AD7546" s="25">
        <v>0</v>
      </c>
      <c r="AE7546" s="25">
        <v>0</v>
      </c>
      <c r="AF7546" s="25">
        <v>200000</v>
      </c>
      <c r="AG7546" s="25">
        <v>0</v>
      </c>
      <c r="AH7546" s="25">
        <v>200000</v>
      </c>
      <c r="AI7546" s="16" t="s">
        <v>9089</v>
      </c>
    </row>
    <row r="7547" spans="1:35" ht="60" x14ac:dyDescent="0.25">
      <c r="A7547" s="17">
        <v>131034</v>
      </c>
      <c r="B7547" s="18">
        <v>1</v>
      </c>
      <c r="C7547" s="16" t="s">
        <v>73</v>
      </c>
      <c r="D7547" s="21">
        <v>44141</v>
      </c>
      <c r="E7547" s="16" t="s">
        <v>2469</v>
      </c>
      <c r="F7547" s="21">
        <v>44364</v>
      </c>
      <c r="G7547" s="16" t="s">
        <v>109</v>
      </c>
      <c r="H7547" s="26" t="s">
        <v>182</v>
      </c>
      <c r="I7547" s="16" t="s">
        <v>1518</v>
      </c>
      <c r="J7547" s="20" t="s">
        <v>1518</v>
      </c>
      <c r="M7547" s="26" t="s">
        <v>9088</v>
      </c>
      <c r="N7547" s="26" t="s">
        <v>9087</v>
      </c>
      <c r="O7547" s="16" t="s">
        <v>1520</v>
      </c>
      <c r="P7547" s="26" t="s">
        <v>568</v>
      </c>
      <c r="R7547" s="16" t="s">
        <v>139</v>
      </c>
      <c r="S7547" s="16" t="s">
        <v>192</v>
      </c>
      <c r="T7547" s="23" t="s">
        <v>32</v>
      </c>
      <c r="U7547" s="21">
        <v>45009</v>
      </c>
      <c r="W7547" s="20" t="s">
        <v>43</v>
      </c>
      <c r="Z7547" s="24" t="s">
        <v>32</v>
      </c>
      <c r="AA7547" s="24" t="s">
        <v>32</v>
      </c>
      <c r="AB7547" s="24" t="s">
        <v>32</v>
      </c>
      <c r="AC7547" s="24" t="s">
        <v>32</v>
      </c>
      <c r="AD7547" s="24" t="s">
        <v>32</v>
      </c>
      <c r="AE7547" s="24" t="s">
        <v>32</v>
      </c>
      <c r="AF7547" s="24" t="s">
        <v>32</v>
      </c>
      <c r="AG7547" s="24" t="s">
        <v>32</v>
      </c>
      <c r="AH7547" s="24" t="s">
        <v>32</v>
      </c>
      <c r="AI7547" s="16" t="s">
        <v>9086</v>
      </c>
    </row>
    <row r="7548" spans="1:35" ht="45" x14ac:dyDescent="0.25">
      <c r="A7548" s="17">
        <v>131035</v>
      </c>
      <c r="B7548" s="18">
        <v>2</v>
      </c>
      <c r="C7548" s="16" t="s">
        <v>73</v>
      </c>
      <c r="D7548" s="21">
        <v>44141</v>
      </c>
      <c r="E7548" s="16" t="s">
        <v>108</v>
      </c>
      <c r="F7548" s="21">
        <v>44141</v>
      </c>
      <c r="G7548" s="16" t="s">
        <v>108</v>
      </c>
      <c r="H7548" s="26" t="s">
        <v>244</v>
      </c>
      <c r="L7548" s="16" t="s">
        <v>110</v>
      </c>
      <c r="M7548" s="26" t="s">
        <v>9085</v>
      </c>
      <c r="N7548" s="26" t="s">
        <v>9084</v>
      </c>
      <c r="O7548" s="16" t="s">
        <v>5777</v>
      </c>
      <c r="P7548" s="26" t="s">
        <v>67</v>
      </c>
      <c r="T7548" s="23" t="s">
        <v>32</v>
      </c>
      <c r="W7548" s="20" t="s">
        <v>43</v>
      </c>
      <c r="Z7548" s="24" t="s">
        <v>32</v>
      </c>
      <c r="AA7548" s="24" t="s">
        <v>32</v>
      </c>
      <c r="AB7548" s="24" t="s">
        <v>32</v>
      </c>
      <c r="AC7548" s="24" t="s">
        <v>32</v>
      </c>
      <c r="AD7548" s="25">
        <v>0</v>
      </c>
      <c r="AE7548" s="25">
        <v>0</v>
      </c>
      <c r="AF7548" s="25">
        <v>237500</v>
      </c>
      <c r="AG7548" s="25">
        <v>0</v>
      </c>
      <c r="AH7548" s="25">
        <v>237500</v>
      </c>
      <c r="AI7548" s="16" t="s">
        <v>9083</v>
      </c>
    </row>
    <row r="7549" spans="1:35" ht="60" x14ac:dyDescent="0.25">
      <c r="A7549" s="17">
        <v>131036</v>
      </c>
      <c r="B7549" s="18">
        <v>2</v>
      </c>
      <c r="C7549" s="16" t="s">
        <v>73</v>
      </c>
      <c r="D7549" s="21">
        <v>44141</v>
      </c>
      <c r="E7549" s="16" t="s">
        <v>108</v>
      </c>
      <c r="F7549" s="21">
        <v>44141</v>
      </c>
      <c r="G7549" s="16" t="s">
        <v>108</v>
      </c>
      <c r="H7549" s="26" t="s">
        <v>170</v>
      </c>
      <c r="L7549" s="16" t="s">
        <v>110</v>
      </c>
      <c r="M7549" s="26" t="s">
        <v>9082</v>
      </c>
      <c r="N7549" s="26" t="s">
        <v>9081</v>
      </c>
      <c r="O7549" s="16" t="s">
        <v>5777</v>
      </c>
      <c r="P7549" s="26" t="s">
        <v>67</v>
      </c>
      <c r="T7549" s="23" t="s">
        <v>32</v>
      </c>
      <c r="W7549" s="20" t="s">
        <v>43</v>
      </c>
      <c r="Z7549" s="24" t="s">
        <v>32</v>
      </c>
      <c r="AA7549" s="24" t="s">
        <v>32</v>
      </c>
      <c r="AB7549" s="24" t="s">
        <v>32</v>
      </c>
      <c r="AC7549" s="24" t="s">
        <v>32</v>
      </c>
      <c r="AD7549" s="25">
        <v>0</v>
      </c>
      <c r="AE7549" s="25">
        <v>0</v>
      </c>
      <c r="AF7549" s="25">
        <v>200000</v>
      </c>
      <c r="AG7549" s="25">
        <v>0</v>
      </c>
      <c r="AH7549" s="25">
        <v>200000</v>
      </c>
      <c r="AI7549" s="16" t="s">
        <v>9080</v>
      </c>
    </row>
    <row r="7550" spans="1:35" ht="30" x14ac:dyDescent="0.25">
      <c r="A7550" s="17">
        <v>131037</v>
      </c>
      <c r="B7550" s="18">
        <v>1</v>
      </c>
      <c r="C7550" s="16" t="s">
        <v>73</v>
      </c>
      <c r="D7550" s="21">
        <v>44141</v>
      </c>
      <c r="E7550" s="16" t="s">
        <v>108</v>
      </c>
      <c r="F7550" s="21">
        <v>44141</v>
      </c>
      <c r="G7550" s="16" t="s">
        <v>108</v>
      </c>
      <c r="H7550" s="26" t="s">
        <v>215</v>
      </c>
      <c r="L7550" s="16" t="s">
        <v>110</v>
      </c>
      <c r="M7550" s="26" t="s">
        <v>9079</v>
      </c>
      <c r="N7550" s="26" t="s">
        <v>9078</v>
      </c>
      <c r="O7550" s="16" t="s">
        <v>5777</v>
      </c>
      <c r="P7550" s="26" t="s">
        <v>67</v>
      </c>
      <c r="T7550" s="23" t="s">
        <v>32</v>
      </c>
      <c r="W7550" s="20" t="s">
        <v>43</v>
      </c>
      <c r="Z7550" s="24" t="s">
        <v>32</v>
      </c>
      <c r="AA7550" s="24" t="s">
        <v>32</v>
      </c>
      <c r="AB7550" s="24" t="s">
        <v>32</v>
      </c>
      <c r="AC7550" s="24" t="s">
        <v>32</v>
      </c>
      <c r="AD7550" s="25">
        <v>0</v>
      </c>
      <c r="AE7550" s="25">
        <v>0</v>
      </c>
      <c r="AF7550" s="25">
        <v>575062</v>
      </c>
      <c r="AG7550" s="25">
        <v>0</v>
      </c>
      <c r="AH7550" s="25">
        <v>575062</v>
      </c>
      <c r="AI7550" s="16" t="s">
        <v>9077</v>
      </c>
    </row>
    <row r="7551" spans="1:35" ht="45" x14ac:dyDescent="0.25">
      <c r="A7551" s="17">
        <v>131038</v>
      </c>
      <c r="B7551" s="18">
        <v>3</v>
      </c>
      <c r="C7551" s="16" t="s">
        <v>73</v>
      </c>
      <c r="D7551" s="21">
        <v>44141</v>
      </c>
      <c r="E7551" s="16" t="s">
        <v>108</v>
      </c>
      <c r="F7551" s="21">
        <v>44141</v>
      </c>
      <c r="G7551" s="16" t="s">
        <v>108</v>
      </c>
      <c r="H7551" s="26" t="s">
        <v>98</v>
      </c>
      <c r="L7551" s="16" t="s">
        <v>110</v>
      </c>
      <c r="M7551" s="26" t="s">
        <v>9076</v>
      </c>
      <c r="N7551" s="26" t="s">
        <v>9075</v>
      </c>
      <c r="O7551" s="16" t="s">
        <v>5777</v>
      </c>
      <c r="T7551" s="23" t="s">
        <v>32</v>
      </c>
      <c r="W7551" s="20" t="s">
        <v>43</v>
      </c>
      <c r="Z7551" s="24" t="s">
        <v>32</v>
      </c>
      <c r="AA7551" s="24" t="s">
        <v>32</v>
      </c>
      <c r="AB7551" s="24" t="s">
        <v>32</v>
      </c>
      <c r="AC7551" s="24" t="s">
        <v>32</v>
      </c>
      <c r="AD7551" s="25">
        <v>113694</v>
      </c>
      <c r="AE7551" s="25">
        <v>0</v>
      </c>
      <c r="AF7551" s="25">
        <v>0</v>
      </c>
      <c r="AG7551" s="25">
        <v>0</v>
      </c>
      <c r="AH7551" s="25">
        <v>113694</v>
      </c>
    </row>
    <row r="7552" spans="1:35" ht="90" x14ac:dyDescent="0.25">
      <c r="A7552" s="17">
        <v>131040</v>
      </c>
      <c r="B7552" s="18">
        <v>3</v>
      </c>
      <c r="C7552" s="16" t="s">
        <v>73</v>
      </c>
      <c r="D7552" s="21">
        <v>44144</v>
      </c>
      <c r="E7552" s="16" t="s">
        <v>4987</v>
      </c>
      <c r="F7552" s="21">
        <v>44335</v>
      </c>
      <c r="G7552" s="16" t="s">
        <v>75</v>
      </c>
      <c r="H7552" s="26" t="s">
        <v>437</v>
      </c>
      <c r="M7552" s="26" t="s">
        <v>7539</v>
      </c>
      <c r="N7552" s="26" t="s">
        <v>7540</v>
      </c>
      <c r="O7552" s="16" t="s">
        <v>60</v>
      </c>
      <c r="P7552" s="26" t="s">
        <v>1444</v>
      </c>
      <c r="T7552" s="23" t="s">
        <v>32</v>
      </c>
      <c r="W7552" s="20" t="s">
        <v>43</v>
      </c>
      <c r="X7552" s="16" t="s">
        <v>511</v>
      </c>
      <c r="Z7552" s="25">
        <v>30000</v>
      </c>
      <c r="AA7552" s="25">
        <v>0</v>
      </c>
      <c r="AB7552" s="25">
        <v>0</v>
      </c>
      <c r="AC7552" s="25">
        <v>0</v>
      </c>
      <c r="AD7552" s="25">
        <v>30000</v>
      </c>
      <c r="AE7552" s="25">
        <v>0</v>
      </c>
      <c r="AF7552" s="25">
        <v>0</v>
      </c>
      <c r="AG7552" s="25">
        <v>0</v>
      </c>
      <c r="AH7552" s="25">
        <v>30000</v>
      </c>
      <c r="AI7552" s="16" t="s">
        <v>7541</v>
      </c>
    </row>
    <row r="7553" spans="1:35" x14ac:dyDescent="0.25">
      <c r="A7553" s="17">
        <v>131041</v>
      </c>
      <c r="B7553" s="18">
        <v>4</v>
      </c>
      <c r="C7553" s="16" t="s">
        <v>73</v>
      </c>
      <c r="D7553" s="21">
        <v>44144</v>
      </c>
      <c r="E7553" s="16" t="s">
        <v>5735</v>
      </c>
      <c r="F7553" s="21">
        <v>44144</v>
      </c>
      <c r="G7553" s="16" t="s">
        <v>5735</v>
      </c>
      <c r="H7553" s="26" t="s">
        <v>564</v>
      </c>
      <c r="M7553" s="26" t="s">
        <v>7542</v>
      </c>
      <c r="O7553" s="16" t="s">
        <v>1171</v>
      </c>
      <c r="P7553" s="26" t="s">
        <v>1062</v>
      </c>
      <c r="T7553" s="23" t="s">
        <v>32</v>
      </c>
      <c r="W7553" s="20" t="s">
        <v>43</v>
      </c>
      <c r="Z7553" s="25">
        <v>0</v>
      </c>
      <c r="AA7553" s="25">
        <v>0</v>
      </c>
      <c r="AB7553" s="25">
        <v>17200</v>
      </c>
      <c r="AC7553" s="25">
        <v>0</v>
      </c>
      <c r="AD7553" s="25">
        <v>0</v>
      </c>
      <c r="AE7553" s="25">
        <v>0</v>
      </c>
      <c r="AF7553" s="25">
        <v>17200</v>
      </c>
      <c r="AG7553" s="25">
        <v>0</v>
      </c>
      <c r="AH7553" s="25">
        <v>17200</v>
      </c>
      <c r="AI7553" s="16" t="s">
        <v>7543</v>
      </c>
    </row>
    <row r="7554" spans="1:35" x14ac:dyDescent="0.25">
      <c r="A7554" s="17">
        <v>131043</v>
      </c>
      <c r="B7554" s="18">
        <v>1</v>
      </c>
      <c r="C7554" s="16" t="s">
        <v>73</v>
      </c>
      <c r="D7554" s="21">
        <v>44147</v>
      </c>
      <c r="E7554" s="16" t="s">
        <v>33</v>
      </c>
      <c r="F7554" s="21">
        <v>44147</v>
      </c>
      <c r="G7554" s="16" t="s">
        <v>56</v>
      </c>
      <c r="H7554" s="26" t="s">
        <v>337</v>
      </c>
      <c r="I7554" s="16" t="s">
        <v>7544</v>
      </c>
      <c r="K7554" s="16" t="s">
        <v>7545</v>
      </c>
      <c r="L7554" s="16" t="s">
        <v>37</v>
      </c>
      <c r="M7554" s="26" t="s">
        <v>7546</v>
      </c>
      <c r="O7554" s="16" t="s">
        <v>1149</v>
      </c>
      <c r="P7554" s="26" t="s">
        <v>188</v>
      </c>
      <c r="R7554" s="16" t="s">
        <v>139</v>
      </c>
      <c r="S7554" s="16" t="s">
        <v>4621</v>
      </c>
      <c r="T7554" s="22">
        <v>1.5</v>
      </c>
      <c r="W7554" s="20" t="s">
        <v>43</v>
      </c>
      <c r="X7554" s="16" t="s">
        <v>78</v>
      </c>
      <c r="Z7554" s="25">
        <v>0</v>
      </c>
      <c r="AA7554" s="25">
        <v>0</v>
      </c>
      <c r="AB7554" s="25">
        <v>0</v>
      </c>
      <c r="AC7554" s="25">
        <v>117306</v>
      </c>
      <c r="AD7554" s="25">
        <v>0</v>
      </c>
      <c r="AE7554" s="25">
        <v>0</v>
      </c>
      <c r="AF7554" s="25">
        <v>0</v>
      </c>
      <c r="AG7554" s="25">
        <v>117306</v>
      </c>
      <c r="AH7554" s="25">
        <v>117306</v>
      </c>
      <c r="AI7554" s="16" t="s">
        <v>7547</v>
      </c>
    </row>
    <row r="7555" spans="1:35" x14ac:dyDescent="0.25">
      <c r="A7555" s="17">
        <v>131044</v>
      </c>
      <c r="B7555" s="18">
        <v>1</v>
      </c>
      <c r="C7555" s="16" t="s">
        <v>73</v>
      </c>
      <c r="D7555" s="21">
        <v>44147</v>
      </c>
      <c r="E7555" s="16" t="s">
        <v>33</v>
      </c>
      <c r="F7555" s="21">
        <v>44147</v>
      </c>
      <c r="G7555" s="16" t="s">
        <v>33</v>
      </c>
      <c r="H7555" s="26" t="s">
        <v>337</v>
      </c>
      <c r="I7555" s="16" t="s">
        <v>9074</v>
      </c>
      <c r="K7555" s="16" t="s">
        <v>9073</v>
      </c>
      <c r="L7555" s="16" t="s">
        <v>37</v>
      </c>
      <c r="M7555" s="26" t="s">
        <v>9072</v>
      </c>
      <c r="O7555" s="16" t="s">
        <v>1149</v>
      </c>
      <c r="P7555" s="26" t="s">
        <v>188</v>
      </c>
      <c r="R7555" s="16" t="s">
        <v>139</v>
      </c>
      <c r="S7555" s="16" t="s">
        <v>4621</v>
      </c>
      <c r="T7555" s="22">
        <v>0.77200000000000002</v>
      </c>
      <c r="W7555" s="20" t="s">
        <v>43</v>
      </c>
      <c r="X7555" s="16" t="s">
        <v>44</v>
      </c>
      <c r="Z7555" s="24" t="s">
        <v>32</v>
      </c>
      <c r="AA7555" s="24" t="s">
        <v>32</v>
      </c>
      <c r="AB7555" s="24" t="s">
        <v>32</v>
      </c>
      <c r="AC7555" s="24" t="s">
        <v>32</v>
      </c>
      <c r="AD7555" s="24" t="s">
        <v>32</v>
      </c>
      <c r="AE7555" s="24" t="s">
        <v>32</v>
      </c>
      <c r="AF7555" s="24" t="s">
        <v>32</v>
      </c>
      <c r="AG7555" s="24" t="s">
        <v>32</v>
      </c>
      <c r="AH7555" s="24" t="s">
        <v>32</v>
      </c>
      <c r="AI7555" s="16" t="s">
        <v>9071</v>
      </c>
    </row>
    <row r="7556" spans="1:35" x14ac:dyDescent="0.25">
      <c r="A7556" s="17">
        <v>131045</v>
      </c>
      <c r="B7556" s="18">
        <v>4</v>
      </c>
      <c r="C7556" s="16" t="s">
        <v>73</v>
      </c>
      <c r="D7556" s="21">
        <v>44147</v>
      </c>
      <c r="E7556" s="16" t="s">
        <v>33</v>
      </c>
      <c r="F7556" s="21">
        <v>44260</v>
      </c>
      <c r="G7556" s="16" t="s">
        <v>33</v>
      </c>
      <c r="H7556" s="26" t="s">
        <v>564</v>
      </c>
      <c r="I7556" s="16" t="s">
        <v>7548</v>
      </c>
      <c r="K7556" s="16" t="s">
        <v>7549</v>
      </c>
      <c r="L7556" s="16" t="s">
        <v>37</v>
      </c>
      <c r="M7556" s="26" t="s">
        <v>7550</v>
      </c>
      <c r="O7556" s="16" t="s">
        <v>1149</v>
      </c>
      <c r="R7556" s="16" t="s">
        <v>139</v>
      </c>
      <c r="S7556" s="16" t="s">
        <v>4621</v>
      </c>
      <c r="T7556" s="22">
        <v>3.02</v>
      </c>
      <c r="W7556" s="20" t="s">
        <v>43</v>
      </c>
      <c r="X7556" s="16" t="s">
        <v>44</v>
      </c>
      <c r="Z7556" s="25">
        <v>0</v>
      </c>
      <c r="AA7556" s="25">
        <v>0</v>
      </c>
      <c r="AB7556" s="25">
        <v>0</v>
      </c>
      <c r="AC7556" s="25">
        <v>193822.54</v>
      </c>
      <c r="AD7556" s="25">
        <v>0</v>
      </c>
      <c r="AE7556" s="25">
        <v>0</v>
      </c>
      <c r="AF7556" s="25">
        <v>0</v>
      </c>
      <c r="AG7556" s="25">
        <v>193822.54</v>
      </c>
      <c r="AH7556" s="25">
        <v>193822.54</v>
      </c>
      <c r="AI7556" s="16" t="s">
        <v>7551</v>
      </c>
    </row>
    <row r="7557" spans="1:35" x14ac:dyDescent="0.25">
      <c r="A7557" s="17">
        <v>131046</v>
      </c>
      <c r="B7557" s="18">
        <v>1</v>
      </c>
      <c r="C7557" s="16" t="s">
        <v>73</v>
      </c>
      <c r="D7557" s="21">
        <v>44147</v>
      </c>
      <c r="E7557" s="16" t="s">
        <v>7506</v>
      </c>
      <c r="F7557" s="21">
        <v>44147</v>
      </c>
      <c r="G7557" s="16" t="s">
        <v>7506</v>
      </c>
      <c r="H7557" s="26" t="s">
        <v>359</v>
      </c>
      <c r="M7557" s="26" t="s">
        <v>7552</v>
      </c>
      <c r="O7557" s="16" t="s">
        <v>1171</v>
      </c>
      <c r="P7557" s="26" t="s">
        <v>1062</v>
      </c>
      <c r="T7557" s="23" t="s">
        <v>32</v>
      </c>
      <c r="W7557" s="20" t="s">
        <v>43</v>
      </c>
      <c r="Z7557" s="25">
        <v>0</v>
      </c>
      <c r="AA7557" s="25">
        <v>0</v>
      </c>
      <c r="AB7557" s="25">
        <v>3400000</v>
      </c>
      <c r="AC7557" s="25">
        <v>0</v>
      </c>
      <c r="AD7557" s="25">
        <v>0</v>
      </c>
      <c r="AE7557" s="25">
        <v>0</v>
      </c>
      <c r="AF7557" s="25">
        <v>3400000</v>
      </c>
      <c r="AG7557" s="25">
        <v>0</v>
      </c>
      <c r="AH7557" s="25">
        <v>3400000</v>
      </c>
      <c r="AI7557" s="16" t="s">
        <v>7553</v>
      </c>
    </row>
    <row r="7558" spans="1:35" x14ac:dyDescent="0.25">
      <c r="A7558" s="17">
        <v>131047</v>
      </c>
      <c r="B7558" s="18">
        <v>4</v>
      </c>
      <c r="C7558" s="16" t="s">
        <v>73</v>
      </c>
      <c r="D7558" s="21">
        <v>44147</v>
      </c>
      <c r="E7558" s="16" t="s">
        <v>33</v>
      </c>
      <c r="F7558" s="21">
        <v>44250</v>
      </c>
      <c r="G7558" s="16" t="s">
        <v>56</v>
      </c>
      <c r="H7558" s="26" t="s">
        <v>564</v>
      </c>
      <c r="I7558" s="16" t="s">
        <v>7554</v>
      </c>
      <c r="K7558" s="16" t="s">
        <v>7555</v>
      </c>
      <c r="L7558" s="16" t="s">
        <v>37</v>
      </c>
      <c r="M7558" s="26" t="s">
        <v>7556</v>
      </c>
      <c r="O7558" s="16" t="s">
        <v>1149</v>
      </c>
      <c r="P7558" s="26" t="s">
        <v>188</v>
      </c>
      <c r="R7558" s="16" t="s">
        <v>139</v>
      </c>
      <c r="S7558" s="16" t="s">
        <v>4621</v>
      </c>
      <c r="T7558" s="22">
        <v>0.83</v>
      </c>
      <c r="W7558" s="20" t="s">
        <v>43</v>
      </c>
      <c r="X7558" s="16" t="s">
        <v>44</v>
      </c>
      <c r="Z7558" s="25">
        <v>0</v>
      </c>
      <c r="AA7558" s="25">
        <v>0</v>
      </c>
      <c r="AB7558" s="25">
        <v>0</v>
      </c>
      <c r="AC7558" s="25">
        <v>75382.48</v>
      </c>
      <c r="AD7558" s="25">
        <v>0</v>
      </c>
      <c r="AE7558" s="25">
        <v>0</v>
      </c>
      <c r="AF7558" s="25">
        <v>0</v>
      </c>
      <c r="AG7558" s="25">
        <v>75382.48</v>
      </c>
      <c r="AH7558" s="25">
        <v>75382.48</v>
      </c>
      <c r="AI7558" s="16" t="s">
        <v>7557</v>
      </c>
    </row>
    <row r="7559" spans="1:35" x14ac:dyDescent="0.25">
      <c r="A7559" s="17">
        <v>131048</v>
      </c>
      <c r="B7559" s="18">
        <v>1</v>
      </c>
      <c r="C7559" s="16" t="s">
        <v>73</v>
      </c>
      <c r="D7559" s="21">
        <v>44147</v>
      </c>
      <c r="E7559" s="16" t="s">
        <v>33</v>
      </c>
      <c r="F7559" s="21">
        <v>44147</v>
      </c>
      <c r="G7559" s="16" t="s">
        <v>33</v>
      </c>
      <c r="H7559" s="26" t="s">
        <v>337</v>
      </c>
      <c r="I7559" s="16" t="s">
        <v>9070</v>
      </c>
      <c r="K7559" s="16" t="s">
        <v>9069</v>
      </c>
      <c r="L7559" s="16" t="s">
        <v>37</v>
      </c>
      <c r="M7559" s="26" t="s">
        <v>9068</v>
      </c>
      <c r="O7559" s="16" t="s">
        <v>1149</v>
      </c>
      <c r="P7559" s="26" t="s">
        <v>188</v>
      </c>
      <c r="R7559" s="16" t="s">
        <v>139</v>
      </c>
      <c r="S7559" s="16" t="s">
        <v>4621</v>
      </c>
      <c r="T7559" s="22">
        <v>3.18</v>
      </c>
      <c r="W7559" s="20" t="s">
        <v>43</v>
      </c>
      <c r="X7559" s="16" t="s">
        <v>44</v>
      </c>
      <c r="Z7559" s="24" t="s">
        <v>32</v>
      </c>
      <c r="AA7559" s="24" t="s">
        <v>32</v>
      </c>
      <c r="AB7559" s="24" t="s">
        <v>32</v>
      </c>
      <c r="AC7559" s="24" t="s">
        <v>32</v>
      </c>
      <c r="AD7559" s="24" t="s">
        <v>32</v>
      </c>
      <c r="AE7559" s="24" t="s">
        <v>32</v>
      </c>
      <c r="AF7559" s="24" t="s">
        <v>32</v>
      </c>
      <c r="AG7559" s="24" t="s">
        <v>32</v>
      </c>
      <c r="AH7559" s="24" t="s">
        <v>32</v>
      </c>
      <c r="AI7559" s="16" t="s">
        <v>9067</v>
      </c>
    </row>
    <row r="7560" spans="1:35" ht="75" x14ac:dyDescent="0.25">
      <c r="A7560" s="17">
        <v>131049</v>
      </c>
      <c r="B7560" s="18">
        <v>1</v>
      </c>
      <c r="C7560" s="16" t="s">
        <v>73</v>
      </c>
      <c r="D7560" s="21">
        <v>44147</v>
      </c>
      <c r="E7560" s="16" t="s">
        <v>1022</v>
      </c>
      <c r="F7560" s="21">
        <v>44358</v>
      </c>
      <c r="G7560" s="16" t="s">
        <v>74</v>
      </c>
      <c r="H7560" s="26" t="s">
        <v>182</v>
      </c>
      <c r="M7560" s="26" t="s">
        <v>9066</v>
      </c>
      <c r="N7560" s="26" t="s">
        <v>9065</v>
      </c>
      <c r="O7560" s="16" t="s">
        <v>60</v>
      </c>
      <c r="P7560" s="26" t="s">
        <v>67</v>
      </c>
      <c r="T7560" s="22">
        <v>0</v>
      </c>
      <c r="W7560" s="20" t="s">
        <v>43</v>
      </c>
      <c r="Z7560" s="24" t="s">
        <v>32</v>
      </c>
      <c r="AA7560" s="24" t="s">
        <v>32</v>
      </c>
      <c r="AB7560" s="24" t="s">
        <v>32</v>
      </c>
      <c r="AC7560" s="24" t="s">
        <v>32</v>
      </c>
      <c r="AD7560" s="24" t="s">
        <v>32</v>
      </c>
      <c r="AE7560" s="24" t="s">
        <v>32</v>
      </c>
      <c r="AF7560" s="24" t="s">
        <v>32</v>
      </c>
      <c r="AG7560" s="24" t="s">
        <v>32</v>
      </c>
      <c r="AH7560" s="24" t="s">
        <v>32</v>
      </c>
      <c r="AI7560" s="16" t="s">
        <v>9064</v>
      </c>
    </row>
    <row r="7561" spans="1:35" x14ac:dyDescent="0.25">
      <c r="A7561" s="17">
        <v>131050</v>
      </c>
      <c r="B7561" s="18">
        <v>2</v>
      </c>
      <c r="C7561" s="16" t="s">
        <v>73</v>
      </c>
      <c r="D7561" s="21">
        <v>44148</v>
      </c>
      <c r="E7561" s="16" t="s">
        <v>7506</v>
      </c>
      <c r="F7561" s="21">
        <v>44148</v>
      </c>
      <c r="G7561" s="16" t="s">
        <v>7506</v>
      </c>
      <c r="H7561" s="26" t="s">
        <v>212</v>
      </c>
      <c r="M7561" s="26" t="s">
        <v>7558</v>
      </c>
      <c r="O7561" s="16" t="s">
        <v>1171</v>
      </c>
      <c r="P7561" s="26" t="s">
        <v>1062</v>
      </c>
      <c r="T7561" s="23" t="s">
        <v>32</v>
      </c>
      <c r="W7561" s="20" t="s">
        <v>43</v>
      </c>
      <c r="Z7561" s="25">
        <v>0</v>
      </c>
      <c r="AA7561" s="25">
        <v>0</v>
      </c>
      <c r="AB7561" s="25">
        <v>656600</v>
      </c>
      <c r="AC7561" s="25">
        <v>0</v>
      </c>
      <c r="AD7561" s="25">
        <v>0</v>
      </c>
      <c r="AE7561" s="25">
        <v>0</v>
      </c>
      <c r="AF7561" s="25">
        <v>656600</v>
      </c>
      <c r="AG7561" s="25">
        <v>0</v>
      </c>
      <c r="AH7561" s="25">
        <v>656600</v>
      </c>
      <c r="AI7561" s="16" t="s">
        <v>7559</v>
      </c>
    </row>
    <row r="7562" spans="1:35" ht="30" x14ac:dyDescent="0.25">
      <c r="A7562" s="17">
        <v>131051</v>
      </c>
      <c r="B7562" s="18">
        <v>1</v>
      </c>
      <c r="C7562" s="16" t="s">
        <v>73</v>
      </c>
      <c r="D7562" s="21">
        <v>44148</v>
      </c>
      <c r="E7562" s="16" t="s">
        <v>142</v>
      </c>
      <c r="F7562" s="21">
        <v>44280</v>
      </c>
      <c r="G7562" s="16" t="s">
        <v>75</v>
      </c>
      <c r="H7562" s="26" t="s">
        <v>320</v>
      </c>
      <c r="M7562" s="26" t="s">
        <v>7560</v>
      </c>
      <c r="N7562" s="26" t="s">
        <v>7561</v>
      </c>
      <c r="O7562" s="16" t="s">
        <v>78</v>
      </c>
      <c r="P7562" s="26" t="s">
        <v>596</v>
      </c>
      <c r="T7562" s="23" t="s">
        <v>32</v>
      </c>
      <c r="W7562" s="20" t="s">
        <v>43</v>
      </c>
      <c r="Z7562" s="25">
        <v>0</v>
      </c>
      <c r="AA7562" s="25">
        <v>0</v>
      </c>
      <c r="AB7562" s="25">
        <v>0</v>
      </c>
      <c r="AC7562" s="25">
        <v>131400</v>
      </c>
      <c r="AD7562" s="25">
        <v>0</v>
      </c>
      <c r="AE7562" s="25">
        <v>0</v>
      </c>
      <c r="AF7562" s="25">
        <v>0</v>
      </c>
      <c r="AG7562" s="25">
        <v>131400</v>
      </c>
      <c r="AH7562" s="25">
        <v>131400</v>
      </c>
      <c r="AI7562" s="16" t="s">
        <v>7562</v>
      </c>
    </row>
    <row r="7563" spans="1:35" x14ac:dyDescent="0.25">
      <c r="A7563" s="17">
        <v>131052</v>
      </c>
      <c r="B7563" s="18">
        <v>2</v>
      </c>
      <c r="C7563" s="16" t="s">
        <v>73</v>
      </c>
      <c r="D7563" s="21">
        <v>44151</v>
      </c>
      <c r="E7563" s="16" t="s">
        <v>1610</v>
      </c>
      <c r="F7563" s="21">
        <v>44151</v>
      </c>
      <c r="G7563" s="16" t="s">
        <v>1610</v>
      </c>
      <c r="H7563" s="26" t="s">
        <v>286</v>
      </c>
      <c r="L7563" s="16" t="s">
        <v>110</v>
      </c>
      <c r="M7563" s="26" t="s">
        <v>7563</v>
      </c>
      <c r="O7563" s="16" t="s">
        <v>1612</v>
      </c>
      <c r="T7563" s="23" t="s">
        <v>32</v>
      </c>
      <c r="W7563" s="20" t="s">
        <v>43</v>
      </c>
      <c r="Z7563" s="25">
        <v>0</v>
      </c>
      <c r="AA7563" s="25">
        <v>0</v>
      </c>
      <c r="AB7563" s="25">
        <v>19787</v>
      </c>
      <c r="AC7563" s="25">
        <v>0</v>
      </c>
      <c r="AD7563" s="25">
        <v>0</v>
      </c>
      <c r="AE7563" s="25">
        <v>0</v>
      </c>
      <c r="AF7563" s="25">
        <v>19787</v>
      </c>
      <c r="AG7563" s="25">
        <v>0</v>
      </c>
      <c r="AH7563" s="25">
        <v>19787</v>
      </c>
      <c r="AI7563" s="16" t="s">
        <v>7564</v>
      </c>
    </row>
    <row r="7564" spans="1:35" x14ac:dyDescent="0.25">
      <c r="A7564" s="17">
        <v>131053</v>
      </c>
      <c r="B7564" s="18">
        <v>4</v>
      </c>
      <c r="C7564" s="16" t="s">
        <v>73</v>
      </c>
      <c r="D7564" s="21">
        <v>44151</v>
      </c>
      <c r="E7564" s="16" t="s">
        <v>1610</v>
      </c>
      <c r="F7564" s="21">
        <v>44151</v>
      </c>
      <c r="G7564" s="16" t="s">
        <v>32</v>
      </c>
      <c r="H7564" s="26" t="s">
        <v>126</v>
      </c>
      <c r="L7564" s="16" t="s">
        <v>110</v>
      </c>
      <c r="M7564" s="26" t="s">
        <v>9063</v>
      </c>
      <c r="O7564" s="16" t="s">
        <v>1612</v>
      </c>
      <c r="T7564" s="23" t="s">
        <v>32</v>
      </c>
      <c r="W7564" s="20" t="s">
        <v>43</v>
      </c>
      <c r="Z7564" s="24" t="s">
        <v>32</v>
      </c>
      <c r="AA7564" s="24" t="s">
        <v>32</v>
      </c>
      <c r="AB7564" s="24" t="s">
        <v>32</v>
      </c>
      <c r="AC7564" s="24" t="s">
        <v>32</v>
      </c>
      <c r="AD7564" s="24" t="s">
        <v>32</v>
      </c>
      <c r="AE7564" s="24" t="s">
        <v>32</v>
      </c>
      <c r="AF7564" s="24" t="s">
        <v>32</v>
      </c>
      <c r="AG7564" s="24" t="s">
        <v>32</v>
      </c>
      <c r="AH7564" s="24" t="s">
        <v>32</v>
      </c>
    </row>
    <row r="7565" spans="1:35" ht="30" x14ac:dyDescent="0.25">
      <c r="A7565" s="17">
        <v>131054</v>
      </c>
      <c r="B7565" s="18">
        <v>3</v>
      </c>
      <c r="C7565" s="16" t="s">
        <v>73</v>
      </c>
      <c r="D7565" s="21">
        <v>44151</v>
      </c>
      <c r="E7565" s="16" t="s">
        <v>543</v>
      </c>
      <c r="F7565" s="21">
        <v>44337</v>
      </c>
      <c r="G7565" s="16" t="s">
        <v>543</v>
      </c>
      <c r="H7565" s="26" t="s">
        <v>173</v>
      </c>
      <c r="M7565" s="26" t="s">
        <v>9062</v>
      </c>
      <c r="N7565" s="26" t="s">
        <v>9061</v>
      </c>
      <c r="O7565" s="16" t="s">
        <v>60</v>
      </c>
      <c r="P7565" s="26" t="s">
        <v>3389</v>
      </c>
      <c r="T7565" s="23" t="s">
        <v>32</v>
      </c>
      <c r="U7565" s="21">
        <v>44904</v>
      </c>
      <c r="W7565" s="20" t="s">
        <v>43</v>
      </c>
      <c r="Z7565" s="24" t="s">
        <v>32</v>
      </c>
      <c r="AA7565" s="24" t="s">
        <v>32</v>
      </c>
      <c r="AB7565" s="24" t="s">
        <v>32</v>
      </c>
      <c r="AC7565" s="24" t="s">
        <v>32</v>
      </c>
      <c r="AD7565" s="24" t="s">
        <v>32</v>
      </c>
      <c r="AE7565" s="24" t="s">
        <v>32</v>
      </c>
      <c r="AF7565" s="24" t="s">
        <v>32</v>
      </c>
      <c r="AG7565" s="24" t="s">
        <v>32</v>
      </c>
      <c r="AH7565" s="24" t="s">
        <v>32</v>
      </c>
      <c r="AI7565" s="16" t="s">
        <v>9060</v>
      </c>
    </row>
    <row r="7566" spans="1:35" ht="30" x14ac:dyDescent="0.25">
      <c r="A7566" s="17">
        <v>131055</v>
      </c>
      <c r="B7566" s="18">
        <v>3</v>
      </c>
      <c r="C7566" s="16" t="s">
        <v>73</v>
      </c>
      <c r="D7566" s="21">
        <v>44151</v>
      </c>
      <c r="E7566" s="16" t="s">
        <v>543</v>
      </c>
      <c r="F7566" s="21">
        <v>44337</v>
      </c>
      <c r="G7566" s="16" t="s">
        <v>543</v>
      </c>
      <c r="H7566" s="26" t="s">
        <v>173</v>
      </c>
      <c r="M7566" s="26" t="s">
        <v>9059</v>
      </c>
      <c r="N7566" s="26" t="s">
        <v>9058</v>
      </c>
      <c r="O7566" s="16" t="s">
        <v>60</v>
      </c>
      <c r="P7566" s="26" t="s">
        <v>3389</v>
      </c>
      <c r="T7566" s="23" t="s">
        <v>32</v>
      </c>
      <c r="U7566" s="21">
        <v>44904</v>
      </c>
      <c r="W7566" s="20" t="s">
        <v>43</v>
      </c>
      <c r="Z7566" s="24" t="s">
        <v>32</v>
      </c>
      <c r="AA7566" s="24" t="s">
        <v>32</v>
      </c>
      <c r="AB7566" s="24" t="s">
        <v>32</v>
      </c>
      <c r="AC7566" s="24" t="s">
        <v>32</v>
      </c>
      <c r="AD7566" s="24" t="s">
        <v>32</v>
      </c>
      <c r="AE7566" s="24" t="s">
        <v>32</v>
      </c>
      <c r="AF7566" s="24" t="s">
        <v>32</v>
      </c>
      <c r="AG7566" s="24" t="s">
        <v>32</v>
      </c>
      <c r="AH7566" s="24" t="s">
        <v>32</v>
      </c>
      <c r="AI7566" s="16" t="s">
        <v>9057</v>
      </c>
    </row>
    <row r="7567" spans="1:35" x14ac:dyDescent="0.25">
      <c r="A7567" s="17">
        <v>131056</v>
      </c>
      <c r="B7567" s="18">
        <v>3</v>
      </c>
      <c r="C7567" s="16" t="s">
        <v>73</v>
      </c>
      <c r="D7567" s="21">
        <v>44151</v>
      </c>
      <c r="E7567" s="16" t="s">
        <v>33</v>
      </c>
      <c r="F7567" s="21">
        <v>44151</v>
      </c>
      <c r="G7567" s="16" t="s">
        <v>33</v>
      </c>
      <c r="H7567" s="26" t="s">
        <v>331</v>
      </c>
      <c r="I7567" s="16" t="s">
        <v>9056</v>
      </c>
      <c r="K7567" s="16" t="s">
        <v>9055</v>
      </c>
      <c r="L7567" s="16" t="s">
        <v>37</v>
      </c>
      <c r="M7567" s="26" t="s">
        <v>9054</v>
      </c>
      <c r="O7567" s="16" t="s">
        <v>1149</v>
      </c>
      <c r="P7567" s="26" t="s">
        <v>188</v>
      </c>
      <c r="R7567" s="16" t="s">
        <v>139</v>
      </c>
      <c r="S7567" s="16" t="s">
        <v>4621</v>
      </c>
      <c r="T7567" s="22">
        <v>1.8</v>
      </c>
      <c r="W7567" s="20" t="s">
        <v>43</v>
      </c>
      <c r="X7567" s="16" t="s">
        <v>44</v>
      </c>
      <c r="Z7567" s="24" t="s">
        <v>32</v>
      </c>
      <c r="AA7567" s="24" t="s">
        <v>32</v>
      </c>
      <c r="AB7567" s="24" t="s">
        <v>32</v>
      </c>
      <c r="AC7567" s="24" t="s">
        <v>32</v>
      </c>
      <c r="AD7567" s="24" t="s">
        <v>32</v>
      </c>
      <c r="AE7567" s="24" t="s">
        <v>32</v>
      </c>
      <c r="AF7567" s="24" t="s">
        <v>32</v>
      </c>
      <c r="AG7567" s="24" t="s">
        <v>32</v>
      </c>
      <c r="AH7567" s="24" t="s">
        <v>32</v>
      </c>
      <c r="AI7567" s="16" t="s">
        <v>9053</v>
      </c>
    </row>
    <row r="7568" spans="1:35" x14ac:dyDescent="0.25">
      <c r="A7568" s="17">
        <v>131057</v>
      </c>
      <c r="B7568" s="18">
        <v>4</v>
      </c>
      <c r="C7568" s="16" t="s">
        <v>73</v>
      </c>
      <c r="D7568" s="21">
        <v>44151</v>
      </c>
      <c r="E7568" s="16" t="s">
        <v>1610</v>
      </c>
      <c r="F7568" s="21">
        <v>44151</v>
      </c>
      <c r="G7568" s="16" t="s">
        <v>1610</v>
      </c>
      <c r="H7568" s="26" t="s">
        <v>126</v>
      </c>
      <c r="L7568" s="16" t="s">
        <v>110</v>
      </c>
      <c r="M7568" s="26" t="s">
        <v>7565</v>
      </c>
      <c r="O7568" s="16" t="s">
        <v>1612</v>
      </c>
      <c r="T7568" s="23" t="s">
        <v>32</v>
      </c>
      <c r="W7568" s="20" t="s">
        <v>43</v>
      </c>
      <c r="Z7568" s="25">
        <v>0</v>
      </c>
      <c r="AA7568" s="25">
        <v>0</v>
      </c>
      <c r="AB7568" s="25">
        <v>456985.92</v>
      </c>
      <c r="AC7568" s="25">
        <v>0</v>
      </c>
      <c r="AD7568" s="25">
        <v>0</v>
      </c>
      <c r="AE7568" s="25">
        <v>0</v>
      </c>
      <c r="AF7568" s="25">
        <v>456985.92</v>
      </c>
      <c r="AG7568" s="25">
        <v>0</v>
      </c>
      <c r="AH7568" s="25">
        <v>456985.92</v>
      </c>
      <c r="AI7568" s="16" t="s">
        <v>7566</v>
      </c>
    </row>
    <row r="7569" spans="1:35" x14ac:dyDescent="0.25">
      <c r="A7569" s="17">
        <v>131058</v>
      </c>
      <c r="B7569" s="18">
        <v>1</v>
      </c>
      <c r="C7569" s="16" t="s">
        <v>73</v>
      </c>
      <c r="D7569" s="21">
        <v>44151</v>
      </c>
      <c r="E7569" s="16" t="s">
        <v>81</v>
      </c>
      <c r="F7569" s="21">
        <v>44280</v>
      </c>
      <c r="G7569" s="16" t="s">
        <v>109</v>
      </c>
      <c r="H7569" s="26" t="s">
        <v>182</v>
      </c>
      <c r="I7569" s="16" t="s">
        <v>1251</v>
      </c>
      <c r="J7569" s="20" t="s">
        <v>148</v>
      </c>
      <c r="L7569" s="16" t="s">
        <v>149</v>
      </c>
      <c r="M7569" s="26" t="s">
        <v>7567</v>
      </c>
      <c r="O7569" s="16" t="s">
        <v>78</v>
      </c>
      <c r="P7569" s="26" t="s">
        <v>1422</v>
      </c>
      <c r="R7569" s="16" t="s">
        <v>1494</v>
      </c>
      <c r="S7569" s="16" t="s">
        <v>10367</v>
      </c>
      <c r="T7569" s="22">
        <v>0</v>
      </c>
      <c r="U7569" s="21">
        <v>45058</v>
      </c>
      <c r="W7569" s="20" t="s">
        <v>43</v>
      </c>
      <c r="X7569" s="16" t="s">
        <v>454</v>
      </c>
      <c r="Z7569" s="25">
        <v>250000</v>
      </c>
      <c r="AA7569" s="25">
        <v>0</v>
      </c>
      <c r="AB7569" s="25">
        <v>0</v>
      </c>
      <c r="AC7569" s="25">
        <v>0</v>
      </c>
      <c r="AD7569" s="25">
        <v>250000</v>
      </c>
      <c r="AE7569" s="25">
        <v>0</v>
      </c>
      <c r="AF7569" s="25">
        <v>0</v>
      </c>
      <c r="AG7569" s="25">
        <v>0</v>
      </c>
      <c r="AH7569" s="25">
        <v>250000</v>
      </c>
    </row>
    <row r="7570" spans="1:35" x14ac:dyDescent="0.25">
      <c r="A7570" s="17">
        <v>131059</v>
      </c>
      <c r="B7570" s="18">
        <v>3</v>
      </c>
      <c r="C7570" s="16" t="s">
        <v>73</v>
      </c>
      <c r="D7570" s="21">
        <v>44151</v>
      </c>
      <c r="E7570" s="16" t="s">
        <v>7506</v>
      </c>
      <c r="F7570" s="21">
        <v>44151</v>
      </c>
      <c r="G7570" s="16" t="s">
        <v>7506</v>
      </c>
      <c r="H7570" s="26" t="s">
        <v>331</v>
      </c>
      <c r="M7570" s="26" t="s">
        <v>7568</v>
      </c>
      <c r="O7570" s="16" t="s">
        <v>1171</v>
      </c>
      <c r="P7570" s="26" t="s">
        <v>1062</v>
      </c>
      <c r="T7570" s="23" t="s">
        <v>32</v>
      </c>
      <c r="W7570" s="20" t="s">
        <v>43</v>
      </c>
      <c r="Z7570" s="25">
        <v>0</v>
      </c>
      <c r="AA7570" s="25">
        <v>0</v>
      </c>
      <c r="AB7570" s="25">
        <v>2189500</v>
      </c>
      <c r="AC7570" s="25">
        <v>0</v>
      </c>
      <c r="AD7570" s="25">
        <v>0</v>
      </c>
      <c r="AE7570" s="25">
        <v>0</v>
      </c>
      <c r="AF7570" s="25">
        <v>2189500</v>
      </c>
      <c r="AG7570" s="25">
        <v>0</v>
      </c>
      <c r="AH7570" s="25">
        <v>2189500</v>
      </c>
      <c r="AI7570" s="16" t="s">
        <v>7569</v>
      </c>
    </row>
    <row r="7571" spans="1:35" x14ac:dyDescent="0.25">
      <c r="A7571" s="17">
        <v>131060</v>
      </c>
      <c r="B7571" s="18">
        <v>3</v>
      </c>
      <c r="C7571" s="16" t="s">
        <v>73</v>
      </c>
      <c r="D7571" s="21">
        <v>44151</v>
      </c>
      <c r="E7571" s="16" t="s">
        <v>6215</v>
      </c>
      <c r="F7571" s="21">
        <v>44151</v>
      </c>
      <c r="G7571" s="16" t="s">
        <v>6215</v>
      </c>
      <c r="H7571" s="26" t="s">
        <v>173</v>
      </c>
      <c r="M7571" s="26" t="s">
        <v>7570</v>
      </c>
      <c r="O7571" s="16" t="s">
        <v>1171</v>
      </c>
      <c r="P7571" s="26" t="s">
        <v>1062</v>
      </c>
      <c r="T7571" s="23" t="s">
        <v>32</v>
      </c>
      <c r="W7571" s="20" t="s">
        <v>43</v>
      </c>
      <c r="Z7571" s="25">
        <v>0</v>
      </c>
      <c r="AA7571" s="25">
        <v>0</v>
      </c>
      <c r="AB7571" s="25">
        <v>69000</v>
      </c>
      <c r="AC7571" s="25">
        <v>0</v>
      </c>
      <c r="AD7571" s="25">
        <v>0</v>
      </c>
      <c r="AE7571" s="25">
        <v>0</v>
      </c>
      <c r="AF7571" s="25">
        <v>69000</v>
      </c>
      <c r="AG7571" s="25">
        <v>0</v>
      </c>
      <c r="AH7571" s="25">
        <v>69000</v>
      </c>
      <c r="AI7571" s="16" t="s">
        <v>7571</v>
      </c>
    </row>
    <row r="7572" spans="1:35" x14ac:dyDescent="0.25">
      <c r="A7572" s="17">
        <v>131061</v>
      </c>
      <c r="B7572" s="18">
        <v>1</v>
      </c>
      <c r="C7572" s="16" t="s">
        <v>73</v>
      </c>
      <c r="D7572" s="21">
        <v>44151</v>
      </c>
      <c r="E7572" s="16" t="s">
        <v>6215</v>
      </c>
      <c r="F7572" s="21">
        <v>44151</v>
      </c>
      <c r="G7572" s="16" t="s">
        <v>6215</v>
      </c>
      <c r="H7572" s="26" t="s">
        <v>643</v>
      </c>
      <c r="M7572" s="26" t="s">
        <v>7572</v>
      </c>
      <c r="O7572" s="16" t="s">
        <v>1171</v>
      </c>
      <c r="P7572" s="26" t="s">
        <v>1062</v>
      </c>
      <c r="T7572" s="23" t="s">
        <v>32</v>
      </c>
      <c r="W7572" s="20" t="s">
        <v>43</v>
      </c>
      <c r="Z7572" s="25">
        <v>0</v>
      </c>
      <c r="AA7572" s="25">
        <v>0</v>
      </c>
      <c r="AB7572" s="25">
        <v>30000</v>
      </c>
      <c r="AC7572" s="25">
        <v>0</v>
      </c>
      <c r="AD7572" s="25">
        <v>0</v>
      </c>
      <c r="AE7572" s="25">
        <v>0</v>
      </c>
      <c r="AF7572" s="25">
        <v>30000</v>
      </c>
      <c r="AG7572" s="25">
        <v>0</v>
      </c>
      <c r="AH7572" s="25">
        <v>30000</v>
      </c>
      <c r="AI7572" s="16" t="s">
        <v>7573</v>
      </c>
    </row>
    <row r="7573" spans="1:35" x14ac:dyDescent="0.25">
      <c r="A7573" s="17">
        <v>131063</v>
      </c>
      <c r="B7573" s="18">
        <v>2</v>
      </c>
      <c r="C7573" s="16" t="s">
        <v>73</v>
      </c>
      <c r="D7573" s="21">
        <v>44152</v>
      </c>
      <c r="E7573" s="16" t="s">
        <v>1610</v>
      </c>
      <c r="F7573" s="21">
        <v>44152</v>
      </c>
      <c r="G7573" s="16" t="s">
        <v>1610</v>
      </c>
      <c r="H7573" s="26" t="s">
        <v>1336</v>
      </c>
      <c r="L7573" s="16" t="s">
        <v>110</v>
      </c>
      <c r="M7573" s="26" t="s">
        <v>7574</v>
      </c>
      <c r="O7573" s="16" t="s">
        <v>1612</v>
      </c>
      <c r="T7573" s="23" t="s">
        <v>32</v>
      </c>
      <c r="W7573" s="20" t="s">
        <v>43</v>
      </c>
      <c r="Z7573" s="25">
        <v>0</v>
      </c>
      <c r="AA7573" s="25">
        <v>0</v>
      </c>
      <c r="AB7573" s="25">
        <v>89791</v>
      </c>
      <c r="AC7573" s="25">
        <v>0</v>
      </c>
      <c r="AD7573" s="25">
        <v>0</v>
      </c>
      <c r="AE7573" s="25">
        <v>0</v>
      </c>
      <c r="AF7573" s="25">
        <v>89791</v>
      </c>
      <c r="AG7573" s="25">
        <v>0</v>
      </c>
      <c r="AH7573" s="25">
        <v>89791</v>
      </c>
      <c r="AI7573" s="16" t="s">
        <v>7575</v>
      </c>
    </row>
    <row r="7574" spans="1:35" x14ac:dyDescent="0.25">
      <c r="A7574" s="17">
        <v>131064</v>
      </c>
      <c r="B7574" s="18">
        <v>2</v>
      </c>
      <c r="C7574" s="16" t="s">
        <v>73</v>
      </c>
      <c r="D7574" s="21">
        <v>44152</v>
      </c>
      <c r="E7574" s="16" t="s">
        <v>6529</v>
      </c>
      <c r="F7574" s="21">
        <v>44152</v>
      </c>
      <c r="G7574" s="16" t="s">
        <v>6529</v>
      </c>
      <c r="H7574" s="26" t="s">
        <v>241</v>
      </c>
      <c r="M7574" s="26" t="s">
        <v>7576</v>
      </c>
      <c r="O7574" s="16" t="s">
        <v>1171</v>
      </c>
      <c r="P7574" s="26" t="s">
        <v>1062</v>
      </c>
      <c r="T7574" s="23" t="s">
        <v>32</v>
      </c>
      <c r="W7574" s="20" t="s">
        <v>43</v>
      </c>
      <c r="Z7574" s="25">
        <v>0</v>
      </c>
      <c r="AA7574" s="25">
        <v>0</v>
      </c>
      <c r="AB7574" s="25">
        <v>49500</v>
      </c>
      <c r="AC7574" s="25">
        <v>0</v>
      </c>
      <c r="AD7574" s="25">
        <v>0</v>
      </c>
      <c r="AE7574" s="25">
        <v>0</v>
      </c>
      <c r="AF7574" s="25">
        <v>49500</v>
      </c>
      <c r="AG7574" s="25">
        <v>0</v>
      </c>
      <c r="AH7574" s="25">
        <v>49500</v>
      </c>
      <c r="AI7574" s="16" t="s">
        <v>7577</v>
      </c>
    </row>
    <row r="7575" spans="1:35" x14ac:dyDescent="0.25">
      <c r="A7575" s="17">
        <v>131065</v>
      </c>
      <c r="B7575" s="18">
        <v>4</v>
      </c>
      <c r="C7575" s="16" t="s">
        <v>73</v>
      </c>
      <c r="D7575" s="21">
        <v>44152</v>
      </c>
      <c r="E7575" s="16" t="s">
        <v>5735</v>
      </c>
      <c r="F7575" s="21">
        <v>44152</v>
      </c>
      <c r="G7575" s="16" t="s">
        <v>5735</v>
      </c>
      <c r="H7575" s="26" t="s">
        <v>92</v>
      </c>
      <c r="M7575" s="26" t="s">
        <v>7578</v>
      </c>
      <c r="O7575" s="16" t="s">
        <v>1171</v>
      </c>
      <c r="P7575" s="26" t="s">
        <v>1062</v>
      </c>
      <c r="T7575" s="23" t="s">
        <v>32</v>
      </c>
      <c r="W7575" s="20" t="s">
        <v>43</v>
      </c>
      <c r="Z7575" s="25">
        <v>0</v>
      </c>
      <c r="AA7575" s="25">
        <v>0</v>
      </c>
      <c r="AB7575" s="25">
        <v>41300</v>
      </c>
      <c r="AC7575" s="25">
        <v>0</v>
      </c>
      <c r="AD7575" s="25">
        <v>0</v>
      </c>
      <c r="AE7575" s="25">
        <v>0</v>
      </c>
      <c r="AF7575" s="25">
        <v>41300</v>
      </c>
      <c r="AG7575" s="25">
        <v>0</v>
      </c>
      <c r="AH7575" s="25">
        <v>41300</v>
      </c>
      <c r="AI7575" s="16" t="s">
        <v>7579</v>
      </c>
    </row>
    <row r="7576" spans="1:35" x14ac:dyDescent="0.25">
      <c r="A7576" s="17">
        <v>131066</v>
      </c>
      <c r="B7576" s="18">
        <v>4</v>
      </c>
      <c r="C7576" s="16" t="s">
        <v>73</v>
      </c>
      <c r="D7576" s="21">
        <v>44152</v>
      </c>
      <c r="E7576" s="16" t="s">
        <v>5735</v>
      </c>
      <c r="F7576" s="21">
        <v>44152</v>
      </c>
      <c r="G7576" s="16" t="s">
        <v>5735</v>
      </c>
      <c r="H7576" s="26" t="s">
        <v>270</v>
      </c>
      <c r="M7576" s="26" t="s">
        <v>7580</v>
      </c>
      <c r="O7576" s="16" t="s">
        <v>1171</v>
      </c>
      <c r="P7576" s="26" t="s">
        <v>1062</v>
      </c>
      <c r="T7576" s="23" t="s">
        <v>32</v>
      </c>
      <c r="W7576" s="20" t="s">
        <v>43</v>
      </c>
      <c r="Z7576" s="25">
        <v>0</v>
      </c>
      <c r="AA7576" s="25">
        <v>0</v>
      </c>
      <c r="AB7576" s="25">
        <v>21600</v>
      </c>
      <c r="AC7576" s="25">
        <v>0</v>
      </c>
      <c r="AD7576" s="25">
        <v>0</v>
      </c>
      <c r="AE7576" s="25">
        <v>0</v>
      </c>
      <c r="AF7576" s="25">
        <v>21600</v>
      </c>
      <c r="AG7576" s="25">
        <v>0</v>
      </c>
      <c r="AH7576" s="25">
        <v>21600</v>
      </c>
      <c r="AI7576" s="16" t="s">
        <v>7581</v>
      </c>
    </row>
    <row r="7577" spans="1:35" x14ac:dyDescent="0.25">
      <c r="A7577" s="17">
        <v>131067</v>
      </c>
      <c r="B7577" s="18">
        <v>4</v>
      </c>
      <c r="C7577" s="16" t="s">
        <v>73</v>
      </c>
      <c r="D7577" s="21">
        <v>44152</v>
      </c>
      <c r="E7577" s="16" t="s">
        <v>5735</v>
      </c>
      <c r="F7577" s="21">
        <v>44152</v>
      </c>
      <c r="G7577" s="16" t="s">
        <v>5735</v>
      </c>
      <c r="H7577" s="26" t="s">
        <v>270</v>
      </c>
      <c r="M7577" s="26" t="s">
        <v>7582</v>
      </c>
      <c r="O7577" s="16" t="s">
        <v>1171</v>
      </c>
      <c r="P7577" s="26" t="s">
        <v>1062</v>
      </c>
      <c r="T7577" s="23" t="s">
        <v>32</v>
      </c>
      <c r="W7577" s="20" t="s">
        <v>43</v>
      </c>
      <c r="Z7577" s="25">
        <v>0</v>
      </c>
      <c r="AA7577" s="25">
        <v>0</v>
      </c>
      <c r="AB7577" s="25">
        <v>78700</v>
      </c>
      <c r="AC7577" s="25">
        <v>0</v>
      </c>
      <c r="AD7577" s="25">
        <v>0</v>
      </c>
      <c r="AE7577" s="25">
        <v>0</v>
      </c>
      <c r="AF7577" s="25">
        <v>78700</v>
      </c>
      <c r="AG7577" s="25">
        <v>0</v>
      </c>
      <c r="AH7577" s="25">
        <v>78700</v>
      </c>
      <c r="AI7577" s="16" t="s">
        <v>7583</v>
      </c>
    </row>
    <row r="7578" spans="1:35" x14ac:dyDescent="0.25">
      <c r="A7578" s="17">
        <v>131068</v>
      </c>
      <c r="B7578" s="18">
        <v>3</v>
      </c>
      <c r="C7578" s="16" t="s">
        <v>73</v>
      </c>
      <c r="D7578" s="21">
        <v>44152</v>
      </c>
      <c r="E7578" s="16" t="s">
        <v>1610</v>
      </c>
      <c r="F7578" s="21">
        <v>44152</v>
      </c>
      <c r="G7578" s="16" t="s">
        <v>1610</v>
      </c>
      <c r="H7578" s="26" t="s">
        <v>98</v>
      </c>
      <c r="L7578" s="16" t="s">
        <v>110</v>
      </c>
      <c r="M7578" s="26" t="s">
        <v>7584</v>
      </c>
      <c r="O7578" s="16" t="s">
        <v>1612</v>
      </c>
      <c r="T7578" s="23" t="s">
        <v>32</v>
      </c>
      <c r="W7578" s="20" t="s">
        <v>43</v>
      </c>
      <c r="Z7578" s="25">
        <v>0</v>
      </c>
      <c r="AA7578" s="25">
        <v>0</v>
      </c>
      <c r="AB7578" s="25">
        <v>25757</v>
      </c>
      <c r="AC7578" s="25">
        <v>0</v>
      </c>
      <c r="AD7578" s="25">
        <v>0</v>
      </c>
      <c r="AE7578" s="25">
        <v>0</v>
      </c>
      <c r="AF7578" s="25">
        <v>25757</v>
      </c>
      <c r="AG7578" s="25">
        <v>0</v>
      </c>
      <c r="AH7578" s="25">
        <v>25757</v>
      </c>
      <c r="AI7578" s="16" t="s">
        <v>7585</v>
      </c>
    </row>
    <row r="7579" spans="1:35" x14ac:dyDescent="0.25">
      <c r="A7579" s="17">
        <v>131069</v>
      </c>
      <c r="B7579" s="18">
        <v>3</v>
      </c>
      <c r="C7579" s="16" t="s">
        <v>73</v>
      </c>
      <c r="D7579" s="21">
        <v>44152</v>
      </c>
      <c r="E7579" s="16" t="s">
        <v>176</v>
      </c>
      <c r="F7579" s="21">
        <v>44279</v>
      </c>
      <c r="G7579" s="16" t="s">
        <v>75</v>
      </c>
      <c r="H7579" s="26" t="s">
        <v>255</v>
      </c>
      <c r="I7579" s="16" t="s">
        <v>159</v>
      </c>
      <c r="J7579" s="20" t="s">
        <v>148</v>
      </c>
      <c r="L7579" s="16" t="s">
        <v>149</v>
      </c>
      <c r="M7579" s="26" t="s">
        <v>7586</v>
      </c>
      <c r="O7579" s="16" t="s">
        <v>179</v>
      </c>
      <c r="P7579" s="26" t="s">
        <v>79</v>
      </c>
      <c r="R7579" s="16" t="s">
        <v>41</v>
      </c>
      <c r="S7579" s="16" t="s">
        <v>84</v>
      </c>
      <c r="T7579" s="22">
        <v>0</v>
      </c>
      <c r="W7579" s="20" t="s">
        <v>43</v>
      </c>
      <c r="X7579" s="16" t="s">
        <v>454</v>
      </c>
      <c r="Y7579" s="26" t="s">
        <v>7587</v>
      </c>
      <c r="Z7579" s="25">
        <v>0</v>
      </c>
      <c r="AA7579" s="25">
        <v>0</v>
      </c>
      <c r="AB7579" s="25">
        <v>55000</v>
      </c>
      <c r="AC7579" s="25">
        <v>0</v>
      </c>
      <c r="AD7579" s="25">
        <v>0</v>
      </c>
      <c r="AE7579" s="25">
        <v>0</v>
      </c>
      <c r="AF7579" s="25">
        <v>55000</v>
      </c>
      <c r="AG7579" s="25">
        <v>0</v>
      </c>
      <c r="AH7579" s="25">
        <v>55000</v>
      </c>
      <c r="AI7579" s="16" t="s">
        <v>7588</v>
      </c>
    </row>
    <row r="7580" spans="1:35" x14ac:dyDescent="0.25">
      <c r="A7580" s="17">
        <v>131070</v>
      </c>
      <c r="B7580" s="18">
        <v>3</v>
      </c>
      <c r="C7580" s="16" t="s">
        <v>73</v>
      </c>
      <c r="D7580" s="21">
        <v>44152</v>
      </c>
      <c r="E7580" s="16" t="s">
        <v>176</v>
      </c>
      <c r="F7580" s="21">
        <v>44279</v>
      </c>
      <c r="G7580" s="16" t="s">
        <v>75</v>
      </c>
      <c r="H7580" s="26" t="s">
        <v>362</v>
      </c>
      <c r="I7580" s="16" t="s">
        <v>7389</v>
      </c>
      <c r="J7580" s="20" t="s">
        <v>116</v>
      </c>
      <c r="L7580" s="16" t="s">
        <v>116</v>
      </c>
      <c r="M7580" s="26" t="s">
        <v>7589</v>
      </c>
      <c r="O7580" s="16" t="s">
        <v>179</v>
      </c>
      <c r="P7580" s="26" t="s">
        <v>79</v>
      </c>
      <c r="R7580" s="16" t="s">
        <v>41</v>
      </c>
      <c r="S7580" s="16" t="s">
        <v>84</v>
      </c>
      <c r="T7580" s="22">
        <v>0</v>
      </c>
      <c r="W7580" s="20" t="s">
        <v>43</v>
      </c>
      <c r="X7580" s="16" t="s">
        <v>78</v>
      </c>
      <c r="Y7580" s="26" t="s">
        <v>7590</v>
      </c>
      <c r="Z7580" s="25">
        <v>0</v>
      </c>
      <c r="AA7580" s="25">
        <v>0</v>
      </c>
      <c r="AB7580" s="25">
        <v>98000</v>
      </c>
      <c r="AC7580" s="25">
        <v>0</v>
      </c>
      <c r="AD7580" s="25">
        <v>0</v>
      </c>
      <c r="AE7580" s="25">
        <v>0</v>
      </c>
      <c r="AF7580" s="25">
        <v>98000</v>
      </c>
      <c r="AG7580" s="25">
        <v>0</v>
      </c>
      <c r="AH7580" s="25">
        <v>98000</v>
      </c>
      <c r="AI7580" s="16" t="s">
        <v>7591</v>
      </c>
    </row>
    <row r="7581" spans="1:35" x14ac:dyDescent="0.25">
      <c r="A7581" s="17">
        <v>131071</v>
      </c>
      <c r="B7581" s="18">
        <v>3</v>
      </c>
      <c r="C7581" s="16" t="s">
        <v>31</v>
      </c>
      <c r="D7581" s="21">
        <v>44152</v>
      </c>
      <c r="E7581" s="16" t="s">
        <v>176</v>
      </c>
      <c r="F7581" s="21">
        <v>44349</v>
      </c>
      <c r="G7581" s="16" t="s">
        <v>32</v>
      </c>
      <c r="H7581" s="26" t="s">
        <v>434</v>
      </c>
      <c r="I7581" s="16" t="s">
        <v>159</v>
      </c>
      <c r="J7581" s="20" t="s">
        <v>148</v>
      </c>
      <c r="L7581" s="16" t="s">
        <v>149</v>
      </c>
      <c r="M7581" s="26" t="s">
        <v>7592</v>
      </c>
      <c r="O7581" s="16" t="s">
        <v>179</v>
      </c>
      <c r="P7581" s="26" t="s">
        <v>79</v>
      </c>
      <c r="R7581" s="16" t="s">
        <v>41</v>
      </c>
      <c r="S7581" s="16" t="s">
        <v>84</v>
      </c>
      <c r="T7581" s="22">
        <v>0</v>
      </c>
      <c r="U7581" s="21">
        <v>44323</v>
      </c>
      <c r="W7581" s="20" t="s">
        <v>43</v>
      </c>
      <c r="X7581" s="16" t="s">
        <v>454</v>
      </c>
      <c r="Y7581" s="26" t="s">
        <v>7593</v>
      </c>
      <c r="Z7581" s="25">
        <v>0</v>
      </c>
      <c r="AA7581" s="25">
        <v>0</v>
      </c>
      <c r="AB7581" s="25">
        <v>97500</v>
      </c>
      <c r="AC7581" s="25">
        <v>0</v>
      </c>
      <c r="AD7581" s="25">
        <v>0</v>
      </c>
      <c r="AE7581" s="25">
        <v>0</v>
      </c>
      <c r="AF7581" s="25">
        <v>97500</v>
      </c>
      <c r="AG7581" s="25">
        <v>0</v>
      </c>
      <c r="AH7581" s="25">
        <v>97500</v>
      </c>
      <c r="AI7581" s="16" t="s">
        <v>7594</v>
      </c>
    </row>
    <row r="7582" spans="1:35" x14ac:dyDescent="0.25">
      <c r="A7582" s="17">
        <v>131072</v>
      </c>
      <c r="B7582" s="18">
        <v>2</v>
      </c>
      <c r="C7582" s="16" t="s">
        <v>47</v>
      </c>
      <c r="D7582" s="21">
        <v>44152</v>
      </c>
      <c r="E7582" s="16" t="s">
        <v>6215</v>
      </c>
      <c r="F7582" s="21">
        <v>44363</v>
      </c>
      <c r="G7582" s="16" t="s">
        <v>6215</v>
      </c>
      <c r="H7582" s="26" t="s">
        <v>371</v>
      </c>
      <c r="M7582" s="26" t="s">
        <v>7595</v>
      </c>
      <c r="O7582" s="16" t="s">
        <v>1171</v>
      </c>
      <c r="P7582" s="26" t="s">
        <v>1062</v>
      </c>
      <c r="T7582" s="23" t="s">
        <v>32</v>
      </c>
      <c r="W7582" s="20" t="s">
        <v>43</v>
      </c>
      <c r="Z7582" s="25">
        <v>0</v>
      </c>
      <c r="AA7582" s="25">
        <v>0</v>
      </c>
      <c r="AB7582" s="25">
        <v>18100</v>
      </c>
      <c r="AC7582" s="25">
        <v>0</v>
      </c>
      <c r="AD7582" s="25">
        <v>0</v>
      </c>
      <c r="AE7582" s="25">
        <v>0</v>
      </c>
      <c r="AF7582" s="25">
        <v>18100</v>
      </c>
      <c r="AG7582" s="25">
        <v>0</v>
      </c>
      <c r="AH7582" s="25">
        <v>18100</v>
      </c>
      <c r="AI7582" s="16" t="s">
        <v>7596</v>
      </c>
    </row>
    <row r="7583" spans="1:35" x14ac:dyDescent="0.25">
      <c r="A7583" s="17">
        <v>131076</v>
      </c>
      <c r="B7583" s="18">
        <v>1</v>
      </c>
      <c r="C7583" s="16" t="s">
        <v>73</v>
      </c>
      <c r="D7583" s="21">
        <v>44153</v>
      </c>
      <c r="E7583" s="16" t="s">
        <v>1610</v>
      </c>
      <c r="F7583" s="21">
        <v>44153</v>
      </c>
      <c r="G7583" s="16" t="s">
        <v>1610</v>
      </c>
      <c r="H7583" s="26" t="s">
        <v>34</v>
      </c>
      <c r="L7583" s="16" t="s">
        <v>110</v>
      </c>
      <c r="M7583" s="26" t="s">
        <v>7597</v>
      </c>
      <c r="O7583" s="16" t="s">
        <v>1612</v>
      </c>
      <c r="T7583" s="23" t="s">
        <v>32</v>
      </c>
      <c r="W7583" s="20" t="s">
        <v>43</v>
      </c>
      <c r="Z7583" s="25">
        <v>0</v>
      </c>
      <c r="AA7583" s="25">
        <v>0</v>
      </c>
      <c r="AB7583" s="25">
        <v>746300</v>
      </c>
      <c r="AC7583" s="25">
        <v>0</v>
      </c>
      <c r="AD7583" s="25">
        <v>0</v>
      </c>
      <c r="AE7583" s="25">
        <v>0</v>
      </c>
      <c r="AF7583" s="25">
        <v>746300</v>
      </c>
      <c r="AG7583" s="25">
        <v>0</v>
      </c>
      <c r="AH7583" s="25">
        <v>746300</v>
      </c>
      <c r="AI7583" s="16" t="s">
        <v>7598</v>
      </c>
    </row>
    <row r="7584" spans="1:35" x14ac:dyDescent="0.25">
      <c r="A7584" s="17">
        <v>131077</v>
      </c>
      <c r="B7584" s="18">
        <v>1</v>
      </c>
      <c r="C7584" s="16" t="s">
        <v>73</v>
      </c>
      <c r="D7584" s="21">
        <v>44153</v>
      </c>
      <c r="E7584" s="16" t="s">
        <v>1610</v>
      </c>
      <c r="F7584" s="21">
        <v>44153</v>
      </c>
      <c r="G7584" s="16" t="s">
        <v>1610</v>
      </c>
      <c r="H7584" s="26" t="s">
        <v>400</v>
      </c>
      <c r="L7584" s="16" t="s">
        <v>110</v>
      </c>
      <c r="M7584" s="26" t="s">
        <v>7599</v>
      </c>
      <c r="O7584" s="16" t="s">
        <v>1612</v>
      </c>
      <c r="T7584" s="23" t="s">
        <v>32</v>
      </c>
      <c r="W7584" s="20" t="s">
        <v>43</v>
      </c>
      <c r="Z7584" s="25">
        <v>0</v>
      </c>
      <c r="AA7584" s="25">
        <v>0</v>
      </c>
      <c r="AB7584" s="25">
        <v>389700</v>
      </c>
      <c r="AC7584" s="25">
        <v>0</v>
      </c>
      <c r="AD7584" s="25">
        <v>0</v>
      </c>
      <c r="AE7584" s="25">
        <v>0</v>
      </c>
      <c r="AF7584" s="25">
        <v>389700</v>
      </c>
      <c r="AG7584" s="25">
        <v>0</v>
      </c>
      <c r="AH7584" s="25">
        <v>389700</v>
      </c>
      <c r="AI7584" s="16" t="s">
        <v>7600</v>
      </c>
    </row>
    <row r="7585" spans="1:35" x14ac:dyDescent="0.25">
      <c r="A7585" s="17">
        <v>131078</v>
      </c>
      <c r="B7585" s="18">
        <v>1</v>
      </c>
      <c r="C7585" s="16" t="s">
        <v>73</v>
      </c>
      <c r="D7585" s="21">
        <v>44154</v>
      </c>
      <c r="E7585" s="16" t="s">
        <v>1610</v>
      </c>
      <c r="F7585" s="21">
        <v>44154</v>
      </c>
      <c r="G7585" s="16" t="s">
        <v>1610</v>
      </c>
      <c r="H7585" s="26" t="s">
        <v>400</v>
      </c>
      <c r="L7585" s="16" t="s">
        <v>110</v>
      </c>
      <c r="M7585" s="26" t="s">
        <v>7601</v>
      </c>
      <c r="O7585" s="16" t="s">
        <v>1612</v>
      </c>
      <c r="T7585" s="23" t="s">
        <v>32</v>
      </c>
      <c r="W7585" s="20" t="s">
        <v>43</v>
      </c>
      <c r="Z7585" s="25">
        <v>0</v>
      </c>
      <c r="AA7585" s="25">
        <v>0</v>
      </c>
      <c r="AB7585" s="25">
        <v>667900</v>
      </c>
      <c r="AC7585" s="25">
        <v>0</v>
      </c>
      <c r="AD7585" s="25">
        <v>0</v>
      </c>
      <c r="AE7585" s="25">
        <v>0</v>
      </c>
      <c r="AF7585" s="25">
        <v>667900</v>
      </c>
      <c r="AG7585" s="25">
        <v>0</v>
      </c>
      <c r="AH7585" s="25">
        <v>667900</v>
      </c>
      <c r="AI7585" s="16" t="s">
        <v>7602</v>
      </c>
    </row>
    <row r="7586" spans="1:35" ht="30" x14ac:dyDescent="0.25">
      <c r="A7586" s="17">
        <v>131079</v>
      </c>
      <c r="B7586" s="18">
        <v>4</v>
      </c>
      <c r="C7586" s="16" t="s">
        <v>73</v>
      </c>
      <c r="D7586" s="21">
        <v>44154</v>
      </c>
      <c r="E7586" s="16" t="s">
        <v>1409</v>
      </c>
      <c r="F7586" s="21">
        <v>44336</v>
      </c>
      <c r="G7586" s="16" t="s">
        <v>1801</v>
      </c>
      <c r="H7586" s="26" t="s">
        <v>126</v>
      </c>
      <c r="M7586" s="26" t="s">
        <v>9052</v>
      </c>
      <c r="N7586" s="26" t="s">
        <v>9051</v>
      </c>
      <c r="O7586" s="16" t="s">
        <v>60</v>
      </c>
      <c r="P7586" s="26" t="s">
        <v>1444</v>
      </c>
      <c r="T7586" s="22">
        <v>0.01</v>
      </c>
      <c r="W7586" s="20" t="s">
        <v>43</v>
      </c>
      <c r="X7586" s="16" t="s">
        <v>78</v>
      </c>
      <c r="Z7586" s="24" t="s">
        <v>32</v>
      </c>
      <c r="AA7586" s="24" t="s">
        <v>32</v>
      </c>
      <c r="AB7586" s="24" t="s">
        <v>32</v>
      </c>
      <c r="AC7586" s="24" t="s">
        <v>32</v>
      </c>
      <c r="AD7586" s="24" t="s">
        <v>32</v>
      </c>
      <c r="AE7586" s="24" t="s">
        <v>32</v>
      </c>
      <c r="AF7586" s="24" t="s">
        <v>32</v>
      </c>
      <c r="AG7586" s="24" t="s">
        <v>32</v>
      </c>
      <c r="AH7586" s="24" t="s">
        <v>32</v>
      </c>
      <c r="AI7586" s="16" t="s">
        <v>9050</v>
      </c>
    </row>
    <row r="7587" spans="1:35" x14ac:dyDescent="0.25">
      <c r="A7587" s="17">
        <v>131080</v>
      </c>
      <c r="B7587" s="18">
        <v>2</v>
      </c>
      <c r="C7587" s="16" t="s">
        <v>73</v>
      </c>
      <c r="D7587" s="21">
        <v>44155</v>
      </c>
      <c r="E7587" s="16" t="s">
        <v>6529</v>
      </c>
      <c r="F7587" s="21">
        <v>44155</v>
      </c>
      <c r="G7587" s="16" t="s">
        <v>6529</v>
      </c>
      <c r="H7587" s="26" t="s">
        <v>241</v>
      </c>
      <c r="M7587" s="26" t="s">
        <v>7603</v>
      </c>
      <c r="O7587" s="16" t="s">
        <v>1171</v>
      </c>
      <c r="P7587" s="26" t="s">
        <v>1062</v>
      </c>
      <c r="T7587" s="23" t="s">
        <v>32</v>
      </c>
      <c r="W7587" s="20" t="s">
        <v>43</v>
      </c>
      <c r="Z7587" s="25">
        <v>0</v>
      </c>
      <c r="AA7587" s="25">
        <v>0</v>
      </c>
      <c r="AB7587" s="25">
        <v>19400</v>
      </c>
      <c r="AC7587" s="25">
        <v>0</v>
      </c>
      <c r="AD7587" s="25">
        <v>0</v>
      </c>
      <c r="AE7587" s="25">
        <v>0</v>
      </c>
      <c r="AF7587" s="25">
        <v>19400</v>
      </c>
      <c r="AG7587" s="25">
        <v>0</v>
      </c>
      <c r="AH7587" s="25">
        <v>19400</v>
      </c>
      <c r="AI7587" s="16" t="s">
        <v>7604</v>
      </c>
    </row>
    <row r="7588" spans="1:35" x14ac:dyDescent="0.25">
      <c r="A7588" s="17">
        <v>131081</v>
      </c>
      <c r="B7588" s="18">
        <v>3</v>
      </c>
      <c r="C7588" s="16" t="s">
        <v>73</v>
      </c>
      <c r="D7588" s="21">
        <v>44155</v>
      </c>
      <c r="E7588" s="16" t="s">
        <v>6529</v>
      </c>
      <c r="F7588" s="21">
        <v>44155</v>
      </c>
      <c r="G7588" s="16" t="s">
        <v>6529</v>
      </c>
      <c r="H7588" s="26" t="s">
        <v>200</v>
      </c>
      <c r="M7588" s="26" t="s">
        <v>7605</v>
      </c>
      <c r="O7588" s="16" t="s">
        <v>1171</v>
      </c>
      <c r="P7588" s="26" t="s">
        <v>1062</v>
      </c>
      <c r="T7588" s="23" t="s">
        <v>32</v>
      </c>
      <c r="W7588" s="20" t="s">
        <v>43</v>
      </c>
      <c r="Z7588" s="25">
        <v>0</v>
      </c>
      <c r="AA7588" s="25">
        <v>0</v>
      </c>
      <c r="AB7588" s="25">
        <v>18000</v>
      </c>
      <c r="AC7588" s="25">
        <v>0</v>
      </c>
      <c r="AD7588" s="25">
        <v>0</v>
      </c>
      <c r="AE7588" s="25">
        <v>0</v>
      </c>
      <c r="AF7588" s="25">
        <v>113600</v>
      </c>
      <c r="AG7588" s="25">
        <v>0</v>
      </c>
      <c r="AH7588" s="25">
        <v>113600</v>
      </c>
      <c r="AI7588" s="16" t="s">
        <v>7606</v>
      </c>
    </row>
    <row r="7589" spans="1:35" x14ac:dyDescent="0.25">
      <c r="A7589" s="17">
        <v>131082</v>
      </c>
      <c r="B7589" s="18">
        <v>1</v>
      </c>
      <c r="C7589" s="16" t="s">
        <v>73</v>
      </c>
      <c r="D7589" s="21">
        <v>44155</v>
      </c>
      <c r="E7589" s="16" t="s">
        <v>6215</v>
      </c>
      <c r="F7589" s="21">
        <v>44155</v>
      </c>
      <c r="G7589" s="16" t="s">
        <v>6215</v>
      </c>
      <c r="H7589" s="26" t="s">
        <v>317</v>
      </c>
      <c r="M7589" s="26" t="s">
        <v>7607</v>
      </c>
      <c r="O7589" s="16" t="s">
        <v>1171</v>
      </c>
      <c r="P7589" s="26" t="s">
        <v>1062</v>
      </c>
      <c r="T7589" s="23" t="s">
        <v>32</v>
      </c>
      <c r="W7589" s="20" t="s">
        <v>43</v>
      </c>
      <c r="Z7589" s="25">
        <v>0</v>
      </c>
      <c r="AA7589" s="25">
        <v>0</v>
      </c>
      <c r="AB7589" s="25">
        <v>10400</v>
      </c>
      <c r="AC7589" s="25">
        <v>0</v>
      </c>
      <c r="AD7589" s="25">
        <v>0</v>
      </c>
      <c r="AE7589" s="25">
        <v>0</v>
      </c>
      <c r="AF7589" s="25">
        <v>10400</v>
      </c>
      <c r="AG7589" s="25">
        <v>0</v>
      </c>
      <c r="AH7589" s="25">
        <v>10400</v>
      </c>
      <c r="AI7589" s="16" t="s">
        <v>7608</v>
      </c>
    </row>
    <row r="7590" spans="1:35" x14ac:dyDescent="0.25">
      <c r="A7590" s="17">
        <v>131083</v>
      </c>
      <c r="B7590" s="18">
        <v>3</v>
      </c>
      <c r="C7590" s="16" t="s">
        <v>73</v>
      </c>
      <c r="D7590" s="21">
        <v>44158</v>
      </c>
      <c r="E7590" s="16" t="s">
        <v>109</v>
      </c>
      <c r="F7590" s="21">
        <v>44215</v>
      </c>
      <c r="G7590" s="16" t="s">
        <v>75</v>
      </c>
      <c r="H7590" s="26" t="s">
        <v>307</v>
      </c>
      <c r="I7590" s="16" t="s">
        <v>9049</v>
      </c>
      <c r="K7590" s="16" t="s">
        <v>9048</v>
      </c>
      <c r="L7590" s="16" t="s">
        <v>37</v>
      </c>
      <c r="M7590" s="26" t="s">
        <v>9047</v>
      </c>
      <c r="O7590" s="16" t="s">
        <v>60</v>
      </c>
      <c r="P7590" s="26" t="s">
        <v>40</v>
      </c>
      <c r="R7590" s="16" t="s">
        <v>41</v>
      </c>
      <c r="S7590" s="16" t="s">
        <v>42</v>
      </c>
      <c r="T7590" s="23" t="s">
        <v>32</v>
      </c>
      <c r="W7590" s="20" t="s">
        <v>43</v>
      </c>
      <c r="Y7590" s="26" t="s">
        <v>9046</v>
      </c>
      <c r="Z7590" s="24" t="s">
        <v>32</v>
      </c>
      <c r="AA7590" s="24" t="s">
        <v>32</v>
      </c>
      <c r="AB7590" s="24" t="s">
        <v>32</v>
      </c>
      <c r="AC7590" s="24" t="s">
        <v>32</v>
      </c>
      <c r="AD7590" s="24" t="s">
        <v>32</v>
      </c>
      <c r="AE7590" s="24" t="s">
        <v>32</v>
      </c>
      <c r="AF7590" s="24" t="s">
        <v>32</v>
      </c>
      <c r="AG7590" s="24" t="s">
        <v>32</v>
      </c>
      <c r="AH7590" s="24" t="s">
        <v>32</v>
      </c>
      <c r="AI7590" s="16" t="s">
        <v>9045</v>
      </c>
    </row>
    <row r="7591" spans="1:35" x14ac:dyDescent="0.25">
      <c r="A7591" s="17">
        <v>131084</v>
      </c>
      <c r="B7591" s="18">
        <v>1</v>
      </c>
      <c r="C7591" s="16" t="s">
        <v>73</v>
      </c>
      <c r="D7591" s="21">
        <v>44160</v>
      </c>
      <c r="E7591" s="16" t="s">
        <v>1610</v>
      </c>
      <c r="F7591" s="21">
        <v>44160</v>
      </c>
      <c r="G7591" s="16" t="s">
        <v>1610</v>
      </c>
      <c r="H7591" s="26" t="s">
        <v>182</v>
      </c>
      <c r="L7591" s="16" t="s">
        <v>110</v>
      </c>
      <c r="M7591" s="26" t="s">
        <v>7609</v>
      </c>
      <c r="O7591" s="16" t="s">
        <v>1612</v>
      </c>
      <c r="T7591" s="23" t="s">
        <v>32</v>
      </c>
      <c r="W7591" s="20" t="s">
        <v>43</v>
      </c>
      <c r="Z7591" s="25">
        <v>0</v>
      </c>
      <c r="AA7591" s="25">
        <v>0</v>
      </c>
      <c r="AB7591" s="25">
        <v>223900</v>
      </c>
      <c r="AC7591" s="25">
        <v>0</v>
      </c>
      <c r="AD7591" s="25">
        <v>0</v>
      </c>
      <c r="AE7591" s="25">
        <v>0</v>
      </c>
      <c r="AF7591" s="25">
        <v>223900</v>
      </c>
      <c r="AG7591" s="25">
        <v>0</v>
      </c>
      <c r="AH7591" s="25">
        <v>223900</v>
      </c>
      <c r="AI7591" s="16" t="s">
        <v>7610</v>
      </c>
    </row>
    <row r="7592" spans="1:35" x14ac:dyDescent="0.25">
      <c r="A7592" s="17">
        <v>131085</v>
      </c>
      <c r="B7592" s="18">
        <v>1</v>
      </c>
      <c r="C7592" s="16" t="s">
        <v>73</v>
      </c>
      <c r="D7592" s="21">
        <v>44160</v>
      </c>
      <c r="E7592" s="16" t="s">
        <v>1610</v>
      </c>
      <c r="F7592" s="21">
        <v>44160</v>
      </c>
      <c r="G7592" s="16" t="s">
        <v>1610</v>
      </c>
      <c r="H7592" s="26" t="s">
        <v>320</v>
      </c>
      <c r="L7592" s="16" t="s">
        <v>110</v>
      </c>
      <c r="M7592" s="26" t="s">
        <v>7611</v>
      </c>
      <c r="O7592" s="16" t="s">
        <v>1612</v>
      </c>
      <c r="T7592" s="23" t="s">
        <v>32</v>
      </c>
      <c r="W7592" s="20" t="s">
        <v>43</v>
      </c>
      <c r="Z7592" s="25">
        <v>0</v>
      </c>
      <c r="AA7592" s="25">
        <v>0</v>
      </c>
      <c r="AB7592" s="25">
        <v>3462800</v>
      </c>
      <c r="AC7592" s="25">
        <v>0</v>
      </c>
      <c r="AD7592" s="25">
        <v>0</v>
      </c>
      <c r="AE7592" s="25">
        <v>0</v>
      </c>
      <c r="AF7592" s="25">
        <v>3462800</v>
      </c>
      <c r="AG7592" s="25">
        <v>0</v>
      </c>
      <c r="AH7592" s="25">
        <v>3462800</v>
      </c>
      <c r="AI7592" s="16" t="s">
        <v>7612</v>
      </c>
    </row>
    <row r="7593" spans="1:35" x14ac:dyDescent="0.25">
      <c r="A7593" s="17">
        <v>131086</v>
      </c>
      <c r="B7593" s="18">
        <v>3</v>
      </c>
      <c r="C7593" s="16" t="s">
        <v>73</v>
      </c>
      <c r="D7593" s="21">
        <v>44160</v>
      </c>
      <c r="E7593" s="16" t="s">
        <v>1610</v>
      </c>
      <c r="F7593" s="21">
        <v>44160</v>
      </c>
      <c r="G7593" s="16" t="s">
        <v>1610</v>
      </c>
      <c r="H7593" s="26" t="s">
        <v>173</v>
      </c>
      <c r="L7593" s="16" t="s">
        <v>110</v>
      </c>
      <c r="M7593" s="26" t="s">
        <v>7613</v>
      </c>
      <c r="O7593" s="16" t="s">
        <v>1612</v>
      </c>
      <c r="T7593" s="23" t="s">
        <v>32</v>
      </c>
      <c r="W7593" s="20" t="s">
        <v>43</v>
      </c>
      <c r="Z7593" s="25">
        <v>0</v>
      </c>
      <c r="AA7593" s="25">
        <v>0</v>
      </c>
      <c r="AB7593" s="25">
        <v>825800</v>
      </c>
      <c r="AC7593" s="25">
        <v>0</v>
      </c>
      <c r="AD7593" s="25">
        <v>0</v>
      </c>
      <c r="AE7593" s="25">
        <v>0</v>
      </c>
      <c r="AF7593" s="25">
        <v>825800</v>
      </c>
      <c r="AG7593" s="25">
        <v>0</v>
      </c>
      <c r="AH7593" s="25">
        <v>825800</v>
      </c>
      <c r="AI7593" s="16" t="s">
        <v>7614</v>
      </c>
    </row>
    <row r="7594" spans="1:35" x14ac:dyDescent="0.25">
      <c r="A7594" s="17">
        <v>131088</v>
      </c>
      <c r="B7594" s="18">
        <v>1</v>
      </c>
      <c r="C7594" s="16" t="s">
        <v>73</v>
      </c>
      <c r="D7594" s="21">
        <v>44165</v>
      </c>
      <c r="E7594" s="16" t="s">
        <v>1610</v>
      </c>
      <c r="F7594" s="21">
        <v>44165</v>
      </c>
      <c r="G7594" s="16" t="s">
        <v>1610</v>
      </c>
      <c r="H7594" s="26" t="s">
        <v>400</v>
      </c>
      <c r="L7594" s="16" t="s">
        <v>110</v>
      </c>
      <c r="M7594" s="26" t="s">
        <v>7615</v>
      </c>
      <c r="O7594" s="16" t="s">
        <v>1612</v>
      </c>
      <c r="T7594" s="23" t="s">
        <v>32</v>
      </c>
      <c r="W7594" s="20" t="s">
        <v>43</v>
      </c>
      <c r="Z7594" s="25">
        <v>0</v>
      </c>
      <c r="AA7594" s="25">
        <v>0</v>
      </c>
      <c r="AB7594" s="25">
        <v>190972.3</v>
      </c>
      <c r="AC7594" s="25">
        <v>0</v>
      </c>
      <c r="AD7594" s="25">
        <v>0</v>
      </c>
      <c r="AE7594" s="25">
        <v>0</v>
      </c>
      <c r="AF7594" s="25">
        <v>190972.3</v>
      </c>
      <c r="AG7594" s="25">
        <v>0</v>
      </c>
      <c r="AH7594" s="25">
        <v>190972.3</v>
      </c>
      <c r="AI7594" s="16" t="s">
        <v>7616</v>
      </c>
    </row>
    <row r="7595" spans="1:35" x14ac:dyDescent="0.25">
      <c r="A7595" s="17">
        <v>131089</v>
      </c>
      <c r="B7595" s="18">
        <v>4</v>
      </c>
      <c r="C7595" s="16" t="s">
        <v>73</v>
      </c>
      <c r="D7595" s="21">
        <v>44165</v>
      </c>
      <c r="E7595" s="16" t="s">
        <v>1610</v>
      </c>
      <c r="F7595" s="21">
        <v>44165</v>
      </c>
      <c r="G7595" s="16" t="s">
        <v>1610</v>
      </c>
      <c r="H7595" s="26" t="s">
        <v>186</v>
      </c>
      <c r="L7595" s="16" t="s">
        <v>110</v>
      </c>
      <c r="M7595" s="26" t="s">
        <v>7617</v>
      </c>
      <c r="O7595" s="16" t="s">
        <v>1612</v>
      </c>
      <c r="T7595" s="23" t="s">
        <v>32</v>
      </c>
      <c r="W7595" s="20" t="s">
        <v>43</v>
      </c>
      <c r="Z7595" s="25">
        <v>0</v>
      </c>
      <c r="AA7595" s="25">
        <v>0</v>
      </c>
      <c r="AB7595" s="25">
        <v>197918</v>
      </c>
      <c r="AC7595" s="25">
        <v>0</v>
      </c>
      <c r="AD7595" s="25">
        <v>0</v>
      </c>
      <c r="AE7595" s="25">
        <v>0</v>
      </c>
      <c r="AF7595" s="25">
        <v>197918</v>
      </c>
      <c r="AG7595" s="25">
        <v>0</v>
      </c>
      <c r="AH7595" s="25">
        <v>197918</v>
      </c>
      <c r="AI7595" s="16" t="s">
        <v>7618</v>
      </c>
    </row>
    <row r="7596" spans="1:35" x14ac:dyDescent="0.25">
      <c r="A7596" s="17">
        <v>131090</v>
      </c>
      <c r="B7596" s="18">
        <v>2</v>
      </c>
      <c r="C7596" s="16" t="s">
        <v>73</v>
      </c>
      <c r="D7596" s="21">
        <v>44166</v>
      </c>
      <c r="E7596" s="16" t="s">
        <v>109</v>
      </c>
      <c r="F7596" s="21">
        <v>44278</v>
      </c>
      <c r="G7596" s="16" t="s">
        <v>75</v>
      </c>
      <c r="H7596" s="26" t="s">
        <v>154</v>
      </c>
      <c r="I7596" s="16" t="s">
        <v>9044</v>
      </c>
      <c r="K7596" s="16" t="s">
        <v>9043</v>
      </c>
      <c r="L7596" s="16" t="s">
        <v>37</v>
      </c>
      <c r="M7596" s="26" t="s">
        <v>9042</v>
      </c>
      <c r="O7596" s="16" t="s">
        <v>53</v>
      </c>
      <c r="P7596" s="26" t="s">
        <v>40</v>
      </c>
      <c r="R7596" s="16" t="s">
        <v>41</v>
      </c>
      <c r="S7596" s="16" t="s">
        <v>42</v>
      </c>
      <c r="T7596" s="22">
        <v>0.01</v>
      </c>
      <c r="W7596" s="20" t="s">
        <v>43</v>
      </c>
      <c r="X7596" s="16" t="s">
        <v>44</v>
      </c>
      <c r="Y7596" s="26" t="s">
        <v>9041</v>
      </c>
      <c r="Z7596" s="24" t="s">
        <v>32</v>
      </c>
      <c r="AA7596" s="24" t="s">
        <v>32</v>
      </c>
      <c r="AB7596" s="24" t="s">
        <v>32</v>
      </c>
      <c r="AC7596" s="24" t="s">
        <v>32</v>
      </c>
      <c r="AD7596" s="24" t="s">
        <v>32</v>
      </c>
      <c r="AE7596" s="24" t="s">
        <v>32</v>
      </c>
      <c r="AF7596" s="24" t="s">
        <v>32</v>
      </c>
      <c r="AG7596" s="24" t="s">
        <v>32</v>
      </c>
      <c r="AH7596" s="24" t="s">
        <v>32</v>
      </c>
      <c r="AI7596" s="16" t="s">
        <v>9040</v>
      </c>
    </row>
    <row r="7597" spans="1:35" x14ac:dyDescent="0.25">
      <c r="A7597" s="17">
        <v>131091</v>
      </c>
      <c r="B7597" s="18">
        <v>3</v>
      </c>
      <c r="C7597" s="16" t="s">
        <v>73</v>
      </c>
      <c r="D7597" s="21">
        <v>44166</v>
      </c>
      <c r="E7597" s="16" t="s">
        <v>176</v>
      </c>
      <c r="F7597" s="21">
        <v>44279</v>
      </c>
      <c r="G7597" s="16" t="s">
        <v>75</v>
      </c>
      <c r="H7597" s="26" t="s">
        <v>389</v>
      </c>
      <c r="I7597" s="16" t="s">
        <v>5446</v>
      </c>
      <c r="J7597" s="20" t="s">
        <v>116</v>
      </c>
      <c r="L7597" s="16" t="s">
        <v>116</v>
      </c>
      <c r="M7597" s="26" t="s">
        <v>7619</v>
      </c>
      <c r="O7597" s="16" t="s">
        <v>179</v>
      </c>
      <c r="P7597" s="26" t="s">
        <v>79</v>
      </c>
      <c r="R7597" s="16" t="s">
        <v>41</v>
      </c>
      <c r="S7597" s="16" t="s">
        <v>84</v>
      </c>
      <c r="T7597" s="22">
        <v>0</v>
      </c>
      <c r="W7597" s="20" t="s">
        <v>43</v>
      </c>
      <c r="X7597" s="16" t="s">
        <v>78</v>
      </c>
      <c r="Y7597" s="26" t="s">
        <v>7620</v>
      </c>
      <c r="Z7597" s="25">
        <v>0</v>
      </c>
      <c r="AA7597" s="25">
        <v>0</v>
      </c>
      <c r="AB7597" s="25">
        <v>50000</v>
      </c>
      <c r="AC7597" s="25">
        <v>0</v>
      </c>
      <c r="AD7597" s="25">
        <v>0</v>
      </c>
      <c r="AE7597" s="25">
        <v>0</v>
      </c>
      <c r="AF7597" s="25">
        <v>50000</v>
      </c>
      <c r="AG7597" s="25">
        <v>0</v>
      </c>
      <c r="AH7597" s="25">
        <v>50000</v>
      </c>
      <c r="AI7597" s="16" t="s">
        <v>7621</v>
      </c>
    </row>
    <row r="7598" spans="1:35" x14ac:dyDescent="0.25">
      <c r="A7598" s="17">
        <v>131092</v>
      </c>
      <c r="B7598" s="18">
        <v>3</v>
      </c>
      <c r="C7598" s="16" t="s">
        <v>73</v>
      </c>
      <c r="D7598" s="21">
        <v>44166</v>
      </c>
      <c r="E7598" s="16" t="s">
        <v>109</v>
      </c>
      <c r="F7598" s="21">
        <v>44278</v>
      </c>
      <c r="G7598" s="16" t="s">
        <v>75</v>
      </c>
      <c r="H7598" s="26" t="s">
        <v>365</v>
      </c>
      <c r="M7598" s="26" t="s">
        <v>9039</v>
      </c>
      <c r="O7598" s="16" t="s">
        <v>53</v>
      </c>
      <c r="P7598" s="26" t="s">
        <v>40</v>
      </c>
      <c r="R7598" s="16" t="s">
        <v>41</v>
      </c>
      <c r="S7598" s="16" t="s">
        <v>42</v>
      </c>
      <c r="T7598" s="22">
        <v>0.01</v>
      </c>
      <c r="W7598" s="20" t="s">
        <v>43</v>
      </c>
      <c r="Y7598" s="26" t="s">
        <v>9038</v>
      </c>
      <c r="Z7598" s="24" t="s">
        <v>32</v>
      </c>
      <c r="AA7598" s="24" t="s">
        <v>32</v>
      </c>
      <c r="AB7598" s="24" t="s">
        <v>32</v>
      </c>
      <c r="AC7598" s="24" t="s">
        <v>32</v>
      </c>
      <c r="AD7598" s="24" t="s">
        <v>32</v>
      </c>
      <c r="AE7598" s="24" t="s">
        <v>32</v>
      </c>
      <c r="AF7598" s="24" t="s">
        <v>32</v>
      </c>
      <c r="AG7598" s="24" t="s">
        <v>32</v>
      </c>
      <c r="AH7598" s="24" t="s">
        <v>32</v>
      </c>
      <c r="AI7598" s="16" t="s">
        <v>9037</v>
      </c>
    </row>
    <row r="7599" spans="1:35" x14ac:dyDescent="0.25">
      <c r="A7599" s="17">
        <v>131094</v>
      </c>
      <c r="B7599" s="18">
        <v>4</v>
      </c>
      <c r="C7599" s="16" t="s">
        <v>73</v>
      </c>
      <c r="D7599" s="21">
        <v>44166</v>
      </c>
      <c r="E7599" s="16" t="s">
        <v>1610</v>
      </c>
      <c r="F7599" s="21">
        <v>44166</v>
      </c>
      <c r="G7599" s="16" t="s">
        <v>1610</v>
      </c>
      <c r="H7599" s="26" t="s">
        <v>186</v>
      </c>
      <c r="L7599" s="16" t="s">
        <v>110</v>
      </c>
      <c r="M7599" s="26" t="s">
        <v>7622</v>
      </c>
      <c r="O7599" s="16" t="s">
        <v>1612</v>
      </c>
      <c r="T7599" s="23" t="s">
        <v>32</v>
      </c>
      <c r="W7599" s="20" t="s">
        <v>43</v>
      </c>
      <c r="Z7599" s="25">
        <v>0</v>
      </c>
      <c r="AA7599" s="25">
        <v>0</v>
      </c>
      <c r="AB7599" s="25">
        <v>378829.76</v>
      </c>
      <c r="AC7599" s="25">
        <v>0</v>
      </c>
      <c r="AD7599" s="25">
        <v>0</v>
      </c>
      <c r="AE7599" s="25">
        <v>0</v>
      </c>
      <c r="AF7599" s="25">
        <v>378829.76</v>
      </c>
      <c r="AG7599" s="25">
        <v>0</v>
      </c>
      <c r="AH7599" s="25">
        <v>378829.76</v>
      </c>
      <c r="AI7599" s="16" t="s">
        <v>7623</v>
      </c>
    </row>
    <row r="7600" spans="1:35" x14ac:dyDescent="0.25">
      <c r="A7600" s="17">
        <v>131095</v>
      </c>
      <c r="B7600" s="18">
        <v>4</v>
      </c>
      <c r="C7600" s="16" t="s">
        <v>73</v>
      </c>
      <c r="D7600" s="21">
        <v>44166</v>
      </c>
      <c r="E7600" s="16" t="s">
        <v>1610</v>
      </c>
      <c r="F7600" s="21">
        <v>44166</v>
      </c>
      <c r="G7600" s="16" t="s">
        <v>1610</v>
      </c>
      <c r="H7600" s="26" t="s">
        <v>186</v>
      </c>
      <c r="L7600" s="16" t="s">
        <v>110</v>
      </c>
      <c r="M7600" s="26" t="s">
        <v>7624</v>
      </c>
      <c r="O7600" s="16" t="s">
        <v>1612</v>
      </c>
      <c r="T7600" s="23" t="s">
        <v>32</v>
      </c>
      <c r="W7600" s="20" t="s">
        <v>43</v>
      </c>
      <c r="Z7600" s="25">
        <v>0</v>
      </c>
      <c r="AA7600" s="25">
        <v>0</v>
      </c>
      <c r="AB7600" s="25">
        <v>225910.68</v>
      </c>
      <c r="AC7600" s="25">
        <v>0</v>
      </c>
      <c r="AD7600" s="25">
        <v>0</v>
      </c>
      <c r="AE7600" s="25">
        <v>0</v>
      </c>
      <c r="AF7600" s="25">
        <v>225910.68</v>
      </c>
      <c r="AG7600" s="25">
        <v>0</v>
      </c>
      <c r="AH7600" s="25">
        <v>225910.68</v>
      </c>
      <c r="AI7600" s="16" t="s">
        <v>7625</v>
      </c>
    </row>
    <row r="7601" spans="1:35" x14ac:dyDescent="0.25">
      <c r="A7601" s="17">
        <v>131096</v>
      </c>
      <c r="B7601" s="18">
        <v>1</v>
      </c>
      <c r="C7601" s="16" t="s">
        <v>73</v>
      </c>
      <c r="D7601" s="21">
        <v>44166</v>
      </c>
      <c r="E7601" s="16" t="s">
        <v>1610</v>
      </c>
      <c r="F7601" s="21">
        <v>44166</v>
      </c>
      <c r="G7601" s="16" t="s">
        <v>1610</v>
      </c>
      <c r="H7601" s="26" t="s">
        <v>1163</v>
      </c>
      <c r="L7601" s="16" t="s">
        <v>110</v>
      </c>
      <c r="M7601" s="26" t="s">
        <v>7626</v>
      </c>
      <c r="O7601" s="16" t="s">
        <v>1612</v>
      </c>
      <c r="T7601" s="23" t="s">
        <v>32</v>
      </c>
      <c r="W7601" s="20" t="s">
        <v>43</v>
      </c>
      <c r="Z7601" s="25">
        <v>0</v>
      </c>
      <c r="AA7601" s="25">
        <v>0</v>
      </c>
      <c r="AB7601" s="25">
        <v>1220090.01</v>
      </c>
      <c r="AC7601" s="25">
        <v>0</v>
      </c>
      <c r="AD7601" s="25">
        <v>0</v>
      </c>
      <c r="AE7601" s="25">
        <v>0</v>
      </c>
      <c r="AF7601" s="25">
        <v>1220090.01</v>
      </c>
      <c r="AG7601" s="25">
        <v>0</v>
      </c>
      <c r="AH7601" s="25">
        <v>1220090.01</v>
      </c>
      <c r="AI7601" s="16" t="s">
        <v>7627</v>
      </c>
    </row>
    <row r="7602" spans="1:35" x14ac:dyDescent="0.25">
      <c r="A7602" s="17">
        <v>131097</v>
      </c>
      <c r="B7602" s="18">
        <v>1</v>
      </c>
      <c r="C7602" s="16" t="s">
        <v>73</v>
      </c>
      <c r="D7602" s="21">
        <v>44166</v>
      </c>
      <c r="E7602" s="16" t="s">
        <v>1610</v>
      </c>
      <c r="F7602" s="21">
        <v>44166</v>
      </c>
      <c r="G7602" s="16" t="s">
        <v>1610</v>
      </c>
      <c r="H7602" s="26" t="s">
        <v>1163</v>
      </c>
      <c r="L7602" s="16" t="s">
        <v>110</v>
      </c>
      <c r="M7602" s="26" t="s">
        <v>7628</v>
      </c>
      <c r="O7602" s="16" t="s">
        <v>1612</v>
      </c>
      <c r="T7602" s="23" t="s">
        <v>32</v>
      </c>
      <c r="W7602" s="20" t="s">
        <v>43</v>
      </c>
      <c r="Z7602" s="25">
        <v>0</v>
      </c>
      <c r="AA7602" s="25">
        <v>0</v>
      </c>
      <c r="AB7602" s="25">
        <v>733353.36</v>
      </c>
      <c r="AC7602" s="25">
        <v>0</v>
      </c>
      <c r="AD7602" s="25">
        <v>0</v>
      </c>
      <c r="AE7602" s="25">
        <v>0</v>
      </c>
      <c r="AF7602" s="25">
        <v>733353.36</v>
      </c>
      <c r="AG7602" s="25">
        <v>0</v>
      </c>
      <c r="AH7602" s="25">
        <v>733353.36</v>
      </c>
      <c r="AI7602" s="16" t="s">
        <v>7629</v>
      </c>
    </row>
    <row r="7603" spans="1:35" x14ac:dyDescent="0.25">
      <c r="A7603" s="17">
        <v>131098</v>
      </c>
      <c r="B7603" s="18">
        <v>3</v>
      </c>
      <c r="C7603" s="16" t="s">
        <v>73</v>
      </c>
      <c r="D7603" s="21">
        <v>44167</v>
      </c>
      <c r="E7603" s="16" t="s">
        <v>1610</v>
      </c>
      <c r="F7603" s="21">
        <v>44167</v>
      </c>
      <c r="G7603" s="16" t="s">
        <v>1610</v>
      </c>
      <c r="H7603" s="26" t="s">
        <v>766</v>
      </c>
      <c r="L7603" s="16" t="s">
        <v>110</v>
      </c>
      <c r="M7603" s="26" t="s">
        <v>7630</v>
      </c>
      <c r="O7603" s="16" t="s">
        <v>1612</v>
      </c>
      <c r="T7603" s="23" t="s">
        <v>32</v>
      </c>
      <c r="W7603" s="20" t="s">
        <v>43</v>
      </c>
      <c r="Z7603" s="25">
        <v>0</v>
      </c>
      <c r="AA7603" s="25">
        <v>0</v>
      </c>
      <c r="AB7603" s="25">
        <v>83614.13</v>
      </c>
      <c r="AC7603" s="25">
        <v>0</v>
      </c>
      <c r="AD7603" s="25">
        <v>0</v>
      </c>
      <c r="AE7603" s="25">
        <v>0</v>
      </c>
      <c r="AF7603" s="25">
        <v>83614.13</v>
      </c>
      <c r="AG7603" s="25">
        <v>0</v>
      </c>
      <c r="AH7603" s="25">
        <v>83614.13</v>
      </c>
      <c r="AI7603" s="16" t="s">
        <v>7631</v>
      </c>
    </row>
    <row r="7604" spans="1:35" x14ac:dyDescent="0.25">
      <c r="A7604" s="17">
        <v>131099</v>
      </c>
      <c r="B7604" s="18">
        <v>1</v>
      </c>
      <c r="C7604" s="16" t="s">
        <v>73</v>
      </c>
      <c r="D7604" s="21">
        <v>44167</v>
      </c>
      <c r="E7604" s="16" t="s">
        <v>1610</v>
      </c>
      <c r="F7604" s="21">
        <v>44167</v>
      </c>
      <c r="G7604" s="16" t="s">
        <v>1610</v>
      </c>
      <c r="H7604" s="26" t="s">
        <v>400</v>
      </c>
      <c r="L7604" s="16" t="s">
        <v>110</v>
      </c>
      <c r="M7604" s="26" t="s">
        <v>7632</v>
      </c>
      <c r="O7604" s="16" t="s">
        <v>1612</v>
      </c>
      <c r="T7604" s="23" t="s">
        <v>32</v>
      </c>
      <c r="W7604" s="20" t="s">
        <v>43</v>
      </c>
      <c r="Z7604" s="25">
        <v>0</v>
      </c>
      <c r="AA7604" s="25">
        <v>0</v>
      </c>
      <c r="AB7604" s="25">
        <v>304268.5</v>
      </c>
      <c r="AC7604" s="25">
        <v>0</v>
      </c>
      <c r="AD7604" s="25">
        <v>0</v>
      </c>
      <c r="AE7604" s="25">
        <v>0</v>
      </c>
      <c r="AF7604" s="25">
        <v>304268.5</v>
      </c>
      <c r="AG7604" s="25">
        <v>0</v>
      </c>
      <c r="AH7604" s="25">
        <v>304268.5</v>
      </c>
      <c r="AI7604" s="16" t="s">
        <v>7633</v>
      </c>
    </row>
    <row r="7605" spans="1:35" x14ac:dyDescent="0.25">
      <c r="A7605" s="17">
        <v>131100</v>
      </c>
      <c r="B7605" s="18">
        <v>3</v>
      </c>
      <c r="C7605" s="16" t="s">
        <v>73</v>
      </c>
      <c r="D7605" s="21">
        <v>44167</v>
      </c>
      <c r="E7605" s="16" t="s">
        <v>1610</v>
      </c>
      <c r="F7605" s="21">
        <v>44167</v>
      </c>
      <c r="G7605" s="16" t="s">
        <v>1610</v>
      </c>
      <c r="H7605" s="26" t="s">
        <v>766</v>
      </c>
      <c r="L7605" s="16" t="s">
        <v>110</v>
      </c>
      <c r="M7605" s="26" t="s">
        <v>7634</v>
      </c>
      <c r="O7605" s="16" t="s">
        <v>1612</v>
      </c>
      <c r="T7605" s="23" t="s">
        <v>32</v>
      </c>
      <c r="W7605" s="20" t="s">
        <v>43</v>
      </c>
      <c r="Z7605" s="25">
        <v>0</v>
      </c>
      <c r="AA7605" s="25">
        <v>0</v>
      </c>
      <c r="AB7605" s="25">
        <v>1752942.21</v>
      </c>
      <c r="AC7605" s="25">
        <v>0</v>
      </c>
      <c r="AD7605" s="25">
        <v>0</v>
      </c>
      <c r="AE7605" s="25">
        <v>0</v>
      </c>
      <c r="AF7605" s="25">
        <v>1752942.21</v>
      </c>
      <c r="AG7605" s="25">
        <v>0</v>
      </c>
      <c r="AH7605" s="25">
        <v>1752942.21</v>
      </c>
      <c r="AI7605" s="16" t="s">
        <v>7635</v>
      </c>
    </row>
    <row r="7606" spans="1:35" x14ac:dyDescent="0.25">
      <c r="A7606" s="17">
        <v>131101</v>
      </c>
      <c r="B7606" s="18">
        <v>2</v>
      </c>
      <c r="C7606" s="16" t="s">
        <v>73</v>
      </c>
      <c r="D7606" s="21">
        <v>44167</v>
      </c>
      <c r="E7606" s="16" t="s">
        <v>1610</v>
      </c>
      <c r="F7606" s="21">
        <v>44167</v>
      </c>
      <c r="G7606" s="16" t="s">
        <v>1610</v>
      </c>
      <c r="H7606" s="26" t="s">
        <v>1336</v>
      </c>
      <c r="L7606" s="16" t="s">
        <v>110</v>
      </c>
      <c r="M7606" s="26" t="s">
        <v>7636</v>
      </c>
      <c r="O7606" s="16" t="s">
        <v>1612</v>
      </c>
      <c r="T7606" s="23" t="s">
        <v>32</v>
      </c>
      <c r="W7606" s="20" t="s">
        <v>43</v>
      </c>
      <c r="Z7606" s="25">
        <v>0</v>
      </c>
      <c r="AA7606" s="25">
        <v>0</v>
      </c>
      <c r="AB7606" s="25">
        <v>1458244.09</v>
      </c>
      <c r="AC7606" s="25">
        <v>0</v>
      </c>
      <c r="AD7606" s="25">
        <v>0</v>
      </c>
      <c r="AE7606" s="25">
        <v>0</v>
      </c>
      <c r="AF7606" s="25">
        <v>1458244.09</v>
      </c>
      <c r="AG7606" s="25">
        <v>0</v>
      </c>
      <c r="AH7606" s="25">
        <v>1458244.09</v>
      </c>
      <c r="AI7606" s="16" t="s">
        <v>7637</v>
      </c>
    </row>
    <row r="7607" spans="1:35" x14ac:dyDescent="0.25">
      <c r="A7607" s="17">
        <v>131102</v>
      </c>
      <c r="B7607" s="18">
        <v>2</v>
      </c>
      <c r="C7607" s="16" t="s">
        <v>73</v>
      </c>
      <c r="D7607" s="21">
        <v>44167</v>
      </c>
      <c r="E7607" s="16" t="s">
        <v>529</v>
      </c>
      <c r="F7607" s="21">
        <v>44278</v>
      </c>
      <c r="G7607" s="16" t="s">
        <v>75</v>
      </c>
      <c r="H7607" s="26" t="s">
        <v>380</v>
      </c>
      <c r="I7607" s="16" t="s">
        <v>9036</v>
      </c>
      <c r="K7607" s="16" t="s">
        <v>9035</v>
      </c>
      <c r="L7607" s="16" t="s">
        <v>37</v>
      </c>
      <c r="M7607" s="26" t="s">
        <v>9034</v>
      </c>
      <c r="O7607" s="16" t="s">
        <v>53</v>
      </c>
      <c r="P7607" s="26" t="s">
        <v>40</v>
      </c>
      <c r="R7607" s="16" t="s">
        <v>41</v>
      </c>
      <c r="S7607" s="16" t="s">
        <v>42</v>
      </c>
      <c r="T7607" s="22">
        <v>0.01</v>
      </c>
      <c r="W7607" s="20" t="s">
        <v>43</v>
      </c>
      <c r="X7607" s="16" t="s">
        <v>78</v>
      </c>
      <c r="Y7607" s="26" t="s">
        <v>9033</v>
      </c>
      <c r="Z7607" s="24" t="s">
        <v>32</v>
      </c>
      <c r="AA7607" s="24" t="s">
        <v>32</v>
      </c>
      <c r="AB7607" s="24" t="s">
        <v>32</v>
      </c>
      <c r="AC7607" s="24" t="s">
        <v>32</v>
      </c>
      <c r="AD7607" s="24" t="s">
        <v>32</v>
      </c>
      <c r="AE7607" s="24" t="s">
        <v>32</v>
      </c>
      <c r="AF7607" s="24" t="s">
        <v>32</v>
      </c>
      <c r="AG7607" s="24" t="s">
        <v>32</v>
      </c>
      <c r="AH7607" s="24" t="s">
        <v>32</v>
      </c>
      <c r="AI7607" s="16" t="s">
        <v>9032</v>
      </c>
    </row>
    <row r="7608" spans="1:35" x14ac:dyDescent="0.25">
      <c r="A7608" s="17">
        <v>131103</v>
      </c>
      <c r="B7608" s="18">
        <v>1</v>
      </c>
      <c r="C7608" s="16" t="s">
        <v>73</v>
      </c>
      <c r="D7608" s="21">
        <v>44168</v>
      </c>
      <c r="E7608" s="16" t="s">
        <v>33</v>
      </c>
      <c r="F7608" s="21">
        <v>44168</v>
      </c>
      <c r="G7608" s="16" t="s">
        <v>33</v>
      </c>
      <c r="H7608" s="26" t="s">
        <v>283</v>
      </c>
      <c r="I7608" s="16" t="s">
        <v>9031</v>
      </c>
      <c r="K7608" s="16" t="s">
        <v>9030</v>
      </c>
      <c r="L7608" s="16" t="s">
        <v>37</v>
      </c>
      <c r="M7608" s="26" t="s">
        <v>9029</v>
      </c>
      <c r="O7608" s="16" t="s">
        <v>1149</v>
      </c>
      <c r="P7608" s="26" t="s">
        <v>188</v>
      </c>
      <c r="R7608" s="16" t="s">
        <v>139</v>
      </c>
      <c r="S7608" s="16" t="s">
        <v>4621</v>
      </c>
      <c r="T7608" s="22">
        <v>2.9</v>
      </c>
      <c r="W7608" s="20" t="s">
        <v>43</v>
      </c>
      <c r="X7608" s="16" t="s">
        <v>44</v>
      </c>
      <c r="Z7608" s="24" t="s">
        <v>32</v>
      </c>
      <c r="AA7608" s="24" t="s">
        <v>32</v>
      </c>
      <c r="AB7608" s="24" t="s">
        <v>32</v>
      </c>
      <c r="AC7608" s="24" t="s">
        <v>32</v>
      </c>
      <c r="AD7608" s="24" t="s">
        <v>32</v>
      </c>
      <c r="AE7608" s="24" t="s">
        <v>32</v>
      </c>
      <c r="AF7608" s="24" t="s">
        <v>32</v>
      </c>
      <c r="AG7608" s="24" t="s">
        <v>32</v>
      </c>
      <c r="AH7608" s="24" t="s">
        <v>32</v>
      </c>
      <c r="AI7608" s="16" t="s">
        <v>9028</v>
      </c>
    </row>
    <row r="7609" spans="1:35" x14ac:dyDescent="0.25">
      <c r="A7609" s="17">
        <v>131104</v>
      </c>
      <c r="B7609" s="18">
        <v>1</v>
      </c>
      <c r="C7609" s="16" t="s">
        <v>47</v>
      </c>
      <c r="D7609" s="21">
        <v>44168</v>
      </c>
      <c r="E7609" s="16" t="s">
        <v>33</v>
      </c>
      <c r="F7609" s="21">
        <v>44358</v>
      </c>
      <c r="G7609" s="16" t="s">
        <v>33</v>
      </c>
      <c r="H7609" s="26" t="s">
        <v>276</v>
      </c>
      <c r="I7609" s="16" t="s">
        <v>7638</v>
      </c>
      <c r="K7609" s="16" t="s">
        <v>7639</v>
      </c>
      <c r="L7609" s="16" t="s">
        <v>37</v>
      </c>
      <c r="M7609" s="26" t="s">
        <v>7640</v>
      </c>
      <c r="O7609" s="16" t="s">
        <v>1149</v>
      </c>
      <c r="P7609" s="26" t="s">
        <v>188</v>
      </c>
      <c r="T7609" s="22">
        <v>2</v>
      </c>
      <c r="W7609" s="20" t="s">
        <v>43</v>
      </c>
      <c r="X7609" s="16" t="s">
        <v>44</v>
      </c>
      <c r="Z7609" s="25">
        <v>0</v>
      </c>
      <c r="AA7609" s="25">
        <v>0</v>
      </c>
      <c r="AB7609" s="25">
        <v>0</v>
      </c>
      <c r="AC7609" s="25">
        <v>206094</v>
      </c>
      <c r="AD7609" s="25">
        <v>0</v>
      </c>
      <c r="AE7609" s="25">
        <v>0</v>
      </c>
      <c r="AF7609" s="25">
        <v>0</v>
      </c>
      <c r="AG7609" s="25">
        <v>182503.93</v>
      </c>
      <c r="AH7609" s="25">
        <v>182503.93</v>
      </c>
      <c r="AI7609" s="16" t="s">
        <v>7641</v>
      </c>
    </row>
    <row r="7610" spans="1:35" x14ac:dyDescent="0.25">
      <c r="A7610" s="17">
        <v>131105</v>
      </c>
      <c r="B7610" s="18">
        <v>1</v>
      </c>
      <c r="C7610" s="16" t="s">
        <v>73</v>
      </c>
      <c r="D7610" s="21">
        <v>44168</v>
      </c>
      <c r="E7610" s="16" t="s">
        <v>33</v>
      </c>
      <c r="F7610" s="21">
        <v>44173</v>
      </c>
      <c r="G7610" s="16" t="s">
        <v>109</v>
      </c>
      <c r="H7610" s="26" t="s">
        <v>400</v>
      </c>
      <c r="I7610" s="16" t="s">
        <v>9027</v>
      </c>
      <c r="K7610" s="16" t="s">
        <v>7806</v>
      </c>
      <c r="L7610" s="16" t="s">
        <v>37</v>
      </c>
      <c r="M7610" s="26" t="s">
        <v>9026</v>
      </c>
      <c r="O7610" s="16" t="s">
        <v>1149</v>
      </c>
      <c r="P7610" s="26" t="s">
        <v>188</v>
      </c>
      <c r="R7610" s="16" t="s">
        <v>139</v>
      </c>
      <c r="S7610" s="16" t="s">
        <v>4621</v>
      </c>
      <c r="T7610" s="22">
        <v>2.9</v>
      </c>
      <c r="W7610" s="20" t="s">
        <v>43</v>
      </c>
      <c r="X7610" s="16" t="s">
        <v>44</v>
      </c>
      <c r="Z7610" s="24" t="s">
        <v>32</v>
      </c>
      <c r="AA7610" s="24" t="s">
        <v>32</v>
      </c>
      <c r="AB7610" s="24" t="s">
        <v>32</v>
      </c>
      <c r="AC7610" s="24" t="s">
        <v>32</v>
      </c>
      <c r="AD7610" s="24" t="s">
        <v>32</v>
      </c>
      <c r="AE7610" s="24" t="s">
        <v>32</v>
      </c>
      <c r="AF7610" s="24" t="s">
        <v>32</v>
      </c>
      <c r="AG7610" s="24" t="s">
        <v>32</v>
      </c>
      <c r="AH7610" s="24" t="s">
        <v>32</v>
      </c>
      <c r="AI7610" s="16" t="s">
        <v>9025</v>
      </c>
    </row>
    <row r="7611" spans="1:35" x14ac:dyDescent="0.25">
      <c r="A7611" s="17">
        <v>131107</v>
      </c>
      <c r="B7611" s="18">
        <v>3</v>
      </c>
      <c r="C7611" s="16" t="s">
        <v>73</v>
      </c>
      <c r="D7611" s="21">
        <v>44169</v>
      </c>
      <c r="E7611" s="16" t="s">
        <v>1610</v>
      </c>
      <c r="F7611" s="21">
        <v>44169</v>
      </c>
      <c r="G7611" s="16" t="s">
        <v>1610</v>
      </c>
      <c r="H7611" s="26" t="s">
        <v>98</v>
      </c>
      <c r="L7611" s="16" t="s">
        <v>110</v>
      </c>
      <c r="M7611" s="26" t="s">
        <v>7642</v>
      </c>
      <c r="O7611" s="16" t="s">
        <v>1612</v>
      </c>
      <c r="T7611" s="23" t="s">
        <v>32</v>
      </c>
      <c r="W7611" s="20" t="s">
        <v>43</v>
      </c>
      <c r="Z7611" s="25">
        <v>0</v>
      </c>
      <c r="AA7611" s="25">
        <v>0</v>
      </c>
      <c r="AB7611" s="25">
        <v>83</v>
      </c>
      <c r="AC7611" s="25">
        <v>0</v>
      </c>
      <c r="AD7611" s="25">
        <v>0</v>
      </c>
      <c r="AE7611" s="25">
        <v>0</v>
      </c>
      <c r="AF7611" s="25">
        <v>83</v>
      </c>
      <c r="AG7611" s="25">
        <v>0</v>
      </c>
      <c r="AH7611" s="25">
        <v>83</v>
      </c>
      <c r="AI7611" s="16" t="s">
        <v>7643</v>
      </c>
    </row>
    <row r="7612" spans="1:35" x14ac:dyDescent="0.25">
      <c r="A7612" s="17">
        <v>131108</v>
      </c>
      <c r="B7612" s="18">
        <v>3</v>
      </c>
      <c r="C7612" s="16" t="s">
        <v>73</v>
      </c>
      <c r="D7612" s="21">
        <v>44169</v>
      </c>
      <c r="E7612" s="16" t="s">
        <v>1610</v>
      </c>
      <c r="F7612" s="21">
        <v>44180</v>
      </c>
      <c r="G7612" s="16" t="s">
        <v>1610</v>
      </c>
      <c r="H7612" s="26" t="s">
        <v>98</v>
      </c>
      <c r="L7612" s="16" t="s">
        <v>110</v>
      </c>
      <c r="M7612" s="26" t="s">
        <v>7644</v>
      </c>
      <c r="O7612" s="16" t="s">
        <v>1612</v>
      </c>
      <c r="T7612" s="23" t="s">
        <v>32</v>
      </c>
      <c r="W7612" s="20" t="s">
        <v>43</v>
      </c>
      <c r="Z7612" s="25">
        <v>0</v>
      </c>
      <c r="AA7612" s="25">
        <v>0</v>
      </c>
      <c r="AB7612" s="25">
        <v>210719</v>
      </c>
      <c r="AC7612" s="25">
        <v>0</v>
      </c>
      <c r="AD7612" s="25">
        <v>0</v>
      </c>
      <c r="AE7612" s="25">
        <v>0</v>
      </c>
      <c r="AF7612" s="25">
        <v>210719</v>
      </c>
      <c r="AG7612" s="25">
        <v>0</v>
      </c>
      <c r="AH7612" s="25">
        <v>210719</v>
      </c>
      <c r="AI7612" s="16" t="s">
        <v>7645</v>
      </c>
    </row>
    <row r="7613" spans="1:35" x14ac:dyDescent="0.25">
      <c r="A7613" s="17">
        <v>131109</v>
      </c>
      <c r="B7613" s="18">
        <v>2</v>
      </c>
      <c r="C7613" s="16" t="s">
        <v>73</v>
      </c>
      <c r="D7613" s="21">
        <v>44169</v>
      </c>
      <c r="E7613" s="16" t="s">
        <v>1610</v>
      </c>
      <c r="F7613" s="21">
        <v>44169</v>
      </c>
      <c r="G7613" s="16" t="s">
        <v>32</v>
      </c>
      <c r="H7613" s="26" t="s">
        <v>1336</v>
      </c>
      <c r="L7613" s="16" t="s">
        <v>110</v>
      </c>
      <c r="M7613" s="26" t="s">
        <v>9024</v>
      </c>
      <c r="O7613" s="16" t="s">
        <v>1612</v>
      </c>
      <c r="T7613" s="23" t="s">
        <v>32</v>
      </c>
      <c r="W7613" s="20" t="s">
        <v>43</v>
      </c>
      <c r="Z7613" s="24" t="s">
        <v>32</v>
      </c>
      <c r="AA7613" s="24" t="s">
        <v>32</v>
      </c>
      <c r="AB7613" s="24" t="s">
        <v>32</v>
      </c>
      <c r="AC7613" s="24" t="s">
        <v>32</v>
      </c>
      <c r="AD7613" s="24" t="s">
        <v>32</v>
      </c>
      <c r="AE7613" s="24" t="s">
        <v>32</v>
      </c>
      <c r="AF7613" s="24" t="s">
        <v>32</v>
      </c>
      <c r="AG7613" s="24" t="s">
        <v>32</v>
      </c>
      <c r="AH7613" s="24" t="s">
        <v>32</v>
      </c>
    </row>
    <row r="7614" spans="1:35" x14ac:dyDescent="0.25">
      <c r="A7614" s="17">
        <v>131110</v>
      </c>
      <c r="B7614" s="18">
        <v>2</v>
      </c>
      <c r="C7614" s="16" t="s">
        <v>73</v>
      </c>
      <c r="D7614" s="21">
        <v>44172</v>
      </c>
      <c r="E7614" s="16" t="s">
        <v>1610</v>
      </c>
      <c r="F7614" s="21">
        <v>44172</v>
      </c>
      <c r="G7614" s="16" t="s">
        <v>1610</v>
      </c>
      <c r="H7614" s="26" t="s">
        <v>1336</v>
      </c>
      <c r="L7614" s="16" t="s">
        <v>110</v>
      </c>
      <c r="M7614" s="26" t="s">
        <v>7646</v>
      </c>
      <c r="O7614" s="16" t="s">
        <v>1612</v>
      </c>
      <c r="T7614" s="23" t="s">
        <v>32</v>
      </c>
      <c r="W7614" s="20" t="s">
        <v>43</v>
      </c>
      <c r="Z7614" s="25">
        <v>0</v>
      </c>
      <c r="AA7614" s="25">
        <v>0</v>
      </c>
      <c r="AB7614" s="25">
        <v>86962.86</v>
      </c>
      <c r="AC7614" s="25">
        <v>0</v>
      </c>
      <c r="AD7614" s="25">
        <v>0</v>
      </c>
      <c r="AE7614" s="25">
        <v>0</v>
      </c>
      <c r="AF7614" s="25">
        <v>86962.86</v>
      </c>
      <c r="AG7614" s="25">
        <v>0</v>
      </c>
      <c r="AH7614" s="25">
        <v>86962.86</v>
      </c>
      <c r="AI7614" s="16" t="s">
        <v>7647</v>
      </c>
    </row>
    <row r="7615" spans="1:35" x14ac:dyDescent="0.25">
      <c r="A7615" s="17">
        <v>131111</v>
      </c>
      <c r="B7615" s="18">
        <v>3</v>
      </c>
      <c r="C7615" s="16" t="s">
        <v>31</v>
      </c>
      <c r="D7615" s="21">
        <v>44172</v>
      </c>
      <c r="E7615" s="16" t="s">
        <v>176</v>
      </c>
      <c r="F7615" s="21">
        <v>44349</v>
      </c>
      <c r="G7615" s="16" t="s">
        <v>32</v>
      </c>
      <c r="H7615" s="26" t="s">
        <v>98</v>
      </c>
      <c r="I7615" s="16" t="s">
        <v>683</v>
      </c>
      <c r="J7615" s="20" t="s">
        <v>148</v>
      </c>
      <c r="L7615" s="16" t="s">
        <v>149</v>
      </c>
      <c r="M7615" s="26" t="s">
        <v>9023</v>
      </c>
      <c r="N7615" s="26" t="s">
        <v>6326</v>
      </c>
      <c r="O7615" s="16" t="s">
        <v>151</v>
      </c>
      <c r="P7615" s="26" t="s">
        <v>1347</v>
      </c>
      <c r="T7615" s="22">
        <v>0</v>
      </c>
      <c r="U7615" s="21">
        <v>44323</v>
      </c>
      <c r="W7615" s="20" t="s">
        <v>43</v>
      </c>
      <c r="X7615" s="16" t="s">
        <v>454</v>
      </c>
      <c r="Z7615" s="24" t="s">
        <v>32</v>
      </c>
      <c r="AA7615" s="24" t="s">
        <v>32</v>
      </c>
      <c r="AB7615" s="24" t="s">
        <v>32</v>
      </c>
      <c r="AC7615" s="24" t="s">
        <v>32</v>
      </c>
      <c r="AD7615" s="25">
        <v>0</v>
      </c>
      <c r="AE7615" s="25">
        <v>0</v>
      </c>
      <c r="AF7615" s="25">
        <v>192333</v>
      </c>
      <c r="AG7615" s="25">
        <v>0</v>
      </c>
      <c r="AH7615" s="25">
        <v>192333</v>
      </c>
      <c r="AI7615" s="16" t="s">
        <v>9022</v>
      </c>
    </row>
    <row r="7616" spans="1:35" x14ac:dyDescent="0.25">
      <c r="A7616" s="17">
        <v>131112</v>
      </c>
      <c r="B7616" s="18">
        <v>3</v>
      </c>
      <c r="C7616" s="16" t="s">
        <v>73</v>
      </c>
      <c r="D7616" s="21">
        <v>44172</v>
      </c>
      <c r="E7616" s="16" t="s">
        <v>1610</v>
      </c>
      <c r="F7616" s="21">
        <v>44172</v>
      </c>
      <c r="G7616" s="16" t="s">
        <v>1610</v>
      </c>
      <c r="H7616" s="26" t="s">
        <v>362</v>
      </c>
      <c r="L7616" s="16" t="s">
        <v>110</v>
      </c>
      <c r="M7616" s="26" t="s">
        <v>7648</v>
      </c>
      <c r="O7616" s="16" t="s">
        <v>1612</v>
      </c>
      <c r="T7616" s="23" t="s">
        <v>32</v>
      </c>
      <c r="W7616" s="20" t="s">
        <v>43</v>
      </c>
      <c r="Z7616" s="25">
        <v>0</v>
      </c>
      <c r="AA7616" s="25">
        <v>0</v>
      </c>
      <c r="AB7616" s="25">
        <v>239933</v>
      </c>
      <c r="AC7616" s="25">
        <v>0</v>
      </c>
      <c r="AD7616" s="25">
        <v>0</v>
      </c>
      <c r="AE7616" s="25">
        <v>0</v>
      </c>
      <c r="AF7616" s="25">
        <v>239933</v>
      </c>
      <c r="AG7616" s="25">
        <v>0</v>
      </c>
      <c r="AH7616" s="25">
        <v>239933</v>
      </c>
      <c r="AI7616" s="16" t="s">
        <v>7649</v>
      </c>
    </row>
    <row r="7617" spans="1:35" x14ac:dyDescent="0.25">
      <c r="A7617" s="17">
        <v>131113</v>
      </c>
      <c r="B7617" s="18">
        <v>2</v>
      </c>
      <c r="C7617" s="16" t="s">
        <v>73</v>
      </c>
      <c r="D7617" s="21">
        <v>44172</v>
      </c>
      <c r="E7617" s="16" t="s">
        <v>1610</v>
      </c>
      <c r="F7617" s="21">
        <v>44172</v>
      </c>
      <c r="G7617" s="16" t="s">
        <v>1610</v>
      </c>
      <c r="H7617" s="26" t="s">
        <v>1336</v>
      </c>
      <c r="L7617" s="16" t="s">
        <v>110</v>
      </c>
      <c r="M7617" s="26" t="s">
        <v>7650</v>
      </c>
      <c r="O7617" s="16" t="s">
        <v>1612</v>
      </c>
      <c r="T7617" s="23" t="s">
        <v>32</v>
      </c>
      <c r="W7617" s="20" t="s">
        <v>43</v>
      </c>
      <c r="Z7617" s="25">
        <v>0</v>
      </c>
      <c r="AA7617" s="25">
        <v>0</v>
      </c>
      <c r="AB7617" s="25">
        <v>548595</v>
      </c>
      <c r="AC7617" s="25">
        <v>0</v>
      </c>
      <c r="AD7617" s="25">
        <v>0</v>
      </c>
      <c r="AE7617" s="25">
        <v>0</v>
      </c>
      <c r="AF7617" s="25">
        <v>548595</v>
      </c>
      <c r="AG7617" s="25">
        <v>0</v>
      </c>
      <c r="AH7617" s="25">
        <v>548595</v>
      </c>
      <c r="AI7617" s="16" t="s">
        <v>7651</v>
      </c>
    </row>
    <row r="7618" spans="1:35" x14ac:dyDescent="0.25">
      <c r="A7618" s="17">
        <v>131114</v>
      </c>
      <c r="B7618" s="18">
        <v>1</v>
      </c>
      <c r="C7618" s="16" t="s">
        <v>73</v>
      </c>
      <c r="D7618" s="21">
        <v>44172</v>
      </c>
      <c r="E7618" s="16" t="s">
        <v>1610</v>
      </c>
      <c r="F7618" s="21">
        <v>44172</v>
      </c>
      <c r="G7618" s="16" t="s">
        <v>1610</v>
      </c>
      <c r="H7618" s="26" t="s">
        <v>182</v>
      </c>
      <c r="L7618" s="16" t="s">
        <v>110</v>
      </c>
      <c r="M7618" s="26" t="s">
        <v>7652</v>
      </c>
      <c r="O7618" s="16" t="s">
        <v>1612</v>
      </c>
      <c r="T7618" s="23" t="s">
        <v>32</v>
      </c>
      <c r="W7618" s="20" t="s">
        <v>43</v>
      </c>
      <c r="Z7618" s="25">
        <v>0</v>
      </c>
      <c r="AA7618" s="25">
        <v>0</v>
      </c>
      <c r="AB7618" s="25">
        <v>660500</v>
      </c>
      <c r="AC7618" s="25">
        <v>0</v>
      </c>
      <c r="AD7618" s="25">
        <v>0</v>
      </c>
      <c r="AE7618" s="25">
        <v>0</v>
      </c>
      <c r="AF7618" s="25">
        <v>660500</v>
      </c>
      <c r="AG7618" s="25">
        <v>0</v>
      </c>
      <c r="AH7618" s="25">
        <v>660500</v>
      </c>
      <c r="AI7618" s="16" t="s">
        <v>7653</v>
      </c>
    </row>
    <row r="7619" spans="1:35" x14ac:dyDescent="0.25">
      <c r="A7619" s="17">
        <v>131115</v>
      </c>
      <c r="B7619" s="18">
        <v>1</v>
      </c>
      <c r="C7619" s="16" t="s">
        <v>73</v>
      </c>
      <c r="D7619" s="21">
        <v>44173</v>
      </c>
      <c r="E7619" s="16" t="s">
        <v>33</v>
      </c>
      <c r="F7619" s="21">
        <v>44173</v>
      </c>
      <c r="G7619" s="16" t="s">
        <v>33</v>
      </c>
      <c r="H7619" s="26" t="s">
        <v>209</v>
      </c>
      <c r="I7619" s="16" t="s">
        <v>9021</v>
      </c>
      <c r="K7619" s="16" t="s">
        <v>9020</v>
      </c>
      <c r="L7619" s="16" t="s">
        <v>37</v>
      </c>
      <c r="M7619" s="26" t="s">
        <v>9019</v>
      </c>
      <c r="O7619" s="16" t="s">
        <v>1149</v>
      </c>
      <c r="P7619" s="26" t="s">
        <v>188</v>
      </c>
      <c r="R7619" s="16" t="s">
        <v>139</v>
      </c>
      <c r="S7619" s="16" t="s">
        <v>4621</v>
      </c>
      <c r="T7619" s="22">
        <v>4.3899999999999997</v>
      </c>
      <c r="W7619" s="20" t="s">
        <v>43</v>
      </c>
      <c r="X7619" s="16" t="s">
        <v>78</v>
      </c>
      <c r="Z7619" s="24" t="s">
        <v>32</v>
      </c>
      <c r="AA7619" s="24" t="s">
        <v>32</v>
      </c>
      <c r="AB7619" s="24" t="s">
        <v>32</v>
      </c>
      <c r="AC7619" s="24" t="s">
        <v>32</v>
      </c>
      <c r="AD7619" s="24" t="s">
        <v>32</v>
      </c>
      <c r="AE7619" s="24" t="s">
        <v>32</v>
      </c>
      <c r="AF7619" s="24" t="s">
        <v>32</v>
      </c>
      <c r="AG7619" s="24" t="s">
        <v>32</v>
      </c>
      <c r="AH7619" s="24" t="s">
        <v>32</v>
      </c>
      <c r="AI7619" s="16" t="s">
        <v>9018</v>
      </c>
    </row>
    <row r="7620" spans="1:35" x14ac:dyDescent="0.25">
      <c r="A7620" s="17">
        <v>131116</v>
      </c>
      <c r="B7620" s="18">
        <v>1</v>
      </c>
      <c r="C7620" s="16" t="s">
        <v>73</v>
      </c>
      <c r="D7620" s="21">
        <v>44174</v>
      </c>
      <c r="E7620" s="16" t="s">
        <v>142</v>
      </c>
      <c r="F7620" s="21">
        <v>44280</v>
      </c>
      <c r="G7620" s="16" t="s">
        <v>75</v>
      </c>
      <c r="H7620" s="26" t="s">
        <v>196</v>
      </c>
      <c r="M7620" s="26" t="s">
        <v>7654</v>
      </c>
      <c r="O7620" s="16" t="s">
        <v>78</v>
      </c>
      <c r="P7620" s="26" t="s">
        <v>144</v>
      </c>
      <c r="T7620" s="23" t="s">
        <v>32</v>
      </c>
      <c r="W7620" s="20" t="s">
        <v>43</v>
      </c>
      <c r="Z7620" s="25">
        <v>0</v>
      </c>
      <c r="AA7620" s="25">
        <v>0</v>
      </c>
      <c r="AB7620" s="25">
        <v>1250000</v>
      </c>
      <c r="AC7620" s="25">
        <v>0</v>
      </c>
      <c r="AD7620" s="25">
        <v>0</v>
      </c>
      <c r="AE7620" s="25">
        <v>0</v>
      </c>
      <c r="AF7620" s="25">
        <v>1250000</v>
      </c>
      <c r="AG7620" s="25">
        <v>0</v>
      </c>
      <c r="AH7620" s="25">
        <v>1250000</v>
      </c>
      <c r="AI7620" s="16" t="s">
        <v>7655</v>
      </c>
    </row>
    <row r="7621" spans="1:35" x14ac:dyDescent="0.25">
      <c r="A7621" s="17">
        <v>131117</v>
      </c>
      <c r="B7621" s="18">
        <v>1</v>
      </c>
      <c r="C7621" s="16" t="s">
        <v>73</v>
      </c>
      <c r="D7621" s="21">
        <v>44174</v>
      </c>
      <c r="E7621" s="16" t="s">
        <v>142</v>
      </c>
      <c r="F7621" s="21">
        <v>44280</v>
      </c>
      <c r="G7621" s="16" t="s">
        <v>75</v>
      </c>
      <c r="H7621" s="26" t="s">
        <v>158</v>
      </c>
      <c r="M7621" s="26" t="s">
        <v>7656</v>
      </c>
      <c r="O7621" s="16" t="s">
        <v>78</v>
      </c>
      <c r="P7621" s="26" t="s">
        <v>144</v>
      </c>
      <c r="T7621" s="23" t="s">
        <v>32</v>
      </c>
      <c r="W7621" s="20" t="s">
        <v>43</v>
      </c>
      <c r="Z7621" s="25">
        <v>0</v>
      </c>
      <c r="AA7621" s="25">
        <v>0</v>
      </c>
      <c r="AB7621" s="25">
        <v>764600</v>
      </c>
      <c r="AC7621" s="25">
        <v>0</v>
      </c>
      <c r="AD7621" s="25">
        <v>0</v>
      </c>
      <c r="AE7621" s="25">
        <v>0</v>
      </c>
      <c r="AF7621" s="25">
        <v>764600</v>
      </c>
      <c r="AG7621" s="25">
        <v>0</v>
      </c>
      <c r="AH7621" s="25">
        <v>764600</v>
      </c>
      <c r="AI7621" s="16" t="s">
        <v>7657</v>
      </c>
    </row>
    <row r="7622" spans="1:35" x14ac:dyDescent="0.25">
      <c r="A7622" s="17">
        <v>131118</v>
      </c>
      <c r="B7622" s="18">
        <v>3</v>
      </c>
      <c r="C7622" s="16" t="s">
        <v>73</v>
      </c>
      <c r="D7622" s="21">
        <v>44174</v>
      </c>
      <c r="E7622" s="16" t="s">
        <v>142</v>
      </c>
      <c r="F7622" s="21">
        <v>44280</v>
      </c>
      <c r="G7622" s="16" t="s">
        <v>75</v>
      </c>
      <c r="H7622" s="26" t="s">
        <v>57</v>
      </c>
      <c r="M7622" s="26" t="s">
        <v>7658</v>
      </c>
      <c r="O7622" s="16" t="s">
        <v>78</v>
      </c>
      <c r="P7622" s="26" t="s">
        <v>144</v>
      </c>
      <c r="T7622" s="23" t="s">
        <v>32</v>
      </c>
      <c r="W7622" s="20" t="s">
        <v>43</v>
      </c>
      <c r="Z7622" s="25">
        <v>0</v>
      </c>
      <c r="AA7622" s="25">
        <v>0</v>
      </c>
      <c r="AB7622" s="25">
        <v>520000</v>
      </c>
      <c r="AC7622" s="25">
        <v>0</v>
      </c>
      <c r="AD7622" s="25">
        <v>0</v>
      </c>
      <c r="AE7622" s="25">
        <v>0</v>
      </c>
      <c r="AF7622" s="25">
        <v>520000</v>
      </c>
      <c r="AG7622" s="25">
        <v>0</v>
      </c>
      <c r="AH7622" s="25">
        <v>520000</v>
      </c>
      <c r="AI7622" s="16" t="s">
        <v>7659</v>
      </c>
    </row>
    <row r="7623" spans="1:35" x14ac:dyDescent="0.25">
      <c r="A7623" s="17">
        <v>131119</v>
      </c>
      <c r="B7623" s="18">
        <v>4</v>
      </c>
      <c r="C7623" s="16" t="s">
        <v>73</v>
      </c>
      <c r="D7623" s="21">
        <v>44174</v>
      </c>
      <c r="E7623" s="16" t="s">
        <v>142</v>
      </c>
      <c r="F7623" s="21">
        <v>44280</v>
      </c>
      <c r="G7623" s="16" t="s">
        <v>75</v>
      </c>
      <c r="H7623" s="26" t="s">
        <v>270</v>
      </c>
      <c r="M7623" s="26" t="s">
        <v>7660</v>
      </c>
      <c r="O7623" s="16" t="s">
        <v>78</v>
      </c>
      <c r="P7623" s="26" t="s">
        <v>144</v>
      </c>
      <c r="T7623" s="23" t="s">
        <v>32</v>
      </c>
      <c r="W7623" s="20" t="s">
        <v>43</v>
      </c>
      <c r="Z7623" s="25">
        <v>0</v>
      </c>
      <c r="AA7623" s="25">
        <v>0</v>
      </c>
      <c r="AB7623" s="25">
        <v>804800</v>
      </c>
      <c r="AC7623" s="25">
        <v>0</v>
      </c>
      <c r="AD7623" s="25">
        <v>0</v>
      </c>
      <c r="AE7623" s="25">
        <v>0</v>
      </c>
      <c r="AF7623" s="25">
        <v>804800</v>
      </c>
      <c r="AG7623" s="25">
        <v>0</v>
      </c>
      <c r="AH7623" s="25">
        <v>804800</v>
      </c>
      <c r="AI7623" s="16" t="s">
        <v>7661</v>
      </c>
    </row>
    <row r="7624" spans="1:35" x14ac:dyDescent="0.25">
      <c r="A7624" s="17">
        <v>131120</v>
      </c>
      <c r="B7624" s="18">
        <v>4</v>
      </c>
      <c r="C7624" s="16" t="s">
        <v>73</v>
      </c>
      <c r="D7624" s="21">
        <v>44174</v>
      </c>
      <c r="E7624" s="16" t="s">
        <v>142</v>
      </c>
      <c r="F7624" s="21">
        <v>44280</v>
      </c>
      <c r="G7624" s="16" t="s">
        <v>75</v>
      </c>
      <c r="H7624" s="26" t="s">
        <v>295</v>
      </c>
      <c r="M7624" s="26" t="s">
        <v>7662</v>
      </c>
      <c r="O7624" s="16" t="s">
        <v>78</v>
      </c>
      <c r="P7624" s="26" t="s">
        <v>144</v>
      </c>
      <c r="T7624" s="23" t="s">
        <v>32</v>
      </c>
      <c r="W7624" s="20" t="s">
        <v>43</v>
      </c>
      <c r="Z7624" s="25">
        <v>0</v>
      </c>
      <c r="AA7624" s="25">
        <v>0</v>
      </c>
      <c r="AB7624" s="25">
        <v>804800</v>
      </c>
      <c r="AC7624" s="25">
        <v>0</v>
      </c>
      <c r="AD7624" s="25">
        <v>0</v>
      </c>
      <c r="AE7624" s="25">
        <v>0</v>
      </c>
      <c r="AF7624" s="25">
        <v>804800</v>
      </c>
      <c r="AG7624" s="25">
        <v>0</v>
      </c>
      <c r="AH7624" s="25">
        <v>804800</v>
      </c>
      <c r="AI7624" s="16" t="s">
        <v>7663</v>
      </c>
    </row>
    <row r="7625" spans="1:35" x14ac:dyDescent="0.25">
      <c r="A7625" s="17">
        <v>131121</v>
      </c>
      <c r="B7625" s="18">
        <v>4</v>
      </c>
      <c r="C7625" s="16" t="s">
        <v>73</v>
      </c>
      <c r="D7625" s="21">
        <v>44174</v>
      </c>
      <c r="E7625" s="16" t="s">
        <v>142</v>
      </c>
      <c r="F7625" s="21">
        <v>44280</v>
      </c>
      <c r="G7625" s="16" t="s">
        <v>75</v>
      </c>
      <c r="H7625" s="26" t="s">
        <v>298</v>
      </c>
      <c r="M7625" s="26" t="s">
        <v>7664</v>
      </c>
      <c r="O7625" s="16" t="s">
        <v>78</v>
      </c>
      <c r="P7625" s="26" t="s">
        <v>144</v>
      </c>
      <c r="T7625" s="23" t="s">
        <v>32</v>
      </c>
      <c r="W7625" s="20" t="s">
        <v>43</v>
      </c>
      <c r="Z7625" s="25">
        <v>0</v>
      </c>
      <c r="AA7625" s="25">
        <v>0</v>
      </c>
      <c r="AB7625" s="25">
        <v>764600</v>
      </c>
      <c r="AC7625" s="25">
        <v>0</v>
      </c>
      <c r="AD7625" s="25">
        <v>0</v>
      </c>
      <c r="AE7625" s="25">
        <v>0</v>
      </c>
      <c r="AF7625" s="25">
        <v>764600</v>
      </c>
      <c r="AG7625" s="25">
        <v>0</v>
      </c>
      <c r="AH7625" s="25">
        <v>764600</v>
      </c>
      <c r="AI7625" s="16" t="s">
        <v>7665</v>
      </c>
    </row>
    <row r="7626" spans="1:35" x14ac:dyDescent="0.25">
      <c r="A7626" s="17">
        <v>131122</v>
      </c>
      <c r="B7626" s="18">
        <v>6</v>
      </c>
      <c r="C7626" s="16" t="s">
        <v>73</v>
      </c>
      <c r="D7626" s="21">
        <v>44174</v>
      </c>
      <c r="E7626" s="16" t="s">
        <v>142</v>
      </c>
      <c r="F7626" s="21">
        <v>44174</v>
      </c>
      <c r="G7626" s="16" t="s">
        <v>142</v>
      </c>
      <c r="H7626" s="26" t="s">
        <v>76</v>
      </c>
      <c r="M7626" s="26" t="s">
        <v>7666</v>
      </c>
      <c r="O7626" s="16" t="s">
        <v>78</v>
      </c>
      <c r="P7626" s="26" t="s">
        <v>144</v>
      </c>
      <c r="T7626" s="23" t="s">
        <v>32</v>
      </c>
      <c r="W7626" s="20" t="s">
        <v>43</v>
      </c>
      <c r="Z7626" s="25">
        <v>0</v>
      </c>
      <c r="AA7626" s="25">
        <v>0</v>
      </c>
      <c r="AB7626" s="25">
        <v>691700</v>
      </c>
      <c r="AC7626" s="25">
        <v>0</v>
      </c>
      <c r="AD7626" s="25">
        <v>0</v>
      </c>
      <c r="AE7626" s="25">
        <v>0</v>
      </c>
      <c r="AF7626" s="25">
        <v>691700</v>
      </c>
      <c r="AG7626" s="25">
        <v>0</v>
      </c>
      <c r="AH7626" s="25">
        <v>691700</v>
      </c>
      <c r="AI7626" s="16" t="s">
        <v>7667</v>
      </c>
    </row>
    <row r="7627" spans="1:35" x14ac:dyDescent="0.25">
      <c r="A7627" s="17">
        <v>131123</v>
      </c>
      <c r="B7627" s="18">
        <v>6</v>
      </c>
      <c r="C7627" s="16" t="s">
        <v>73</v>
      </c>
      <c r="D7627" s="21">
        <v>44174</v>
      </c>
      <c r="E7627" s="16" t="s">
        <v>142</v>
      </c>
      <c r="F7627" s="21">
        <v>44174</v>
      </c>
      <c r="G7627" s="16" t="s">
        <v>142</v>
      </c>
      <c r="H7627" s="26" t="s">
        <v>76</v>
      </c>
      <c r="M7627" s="26" t="s">
        <v>7668</v>
      </c>
      <c r="O7627" s="16" t="s">
        <v>78</v>
      </c>
      <c r="P7627" s="26" t="s">
        <v>144</v>
      </c>
      <c r="T7627" s="23" t="s">
        <v>32</v>
      </c>
      <c r="W7627" s="20" t="s">
        <v>43</v>
      </c>
      <c r="Z7627" s="25">
        <v>0</v>
      </c>
      <c r="AA7627" s="25">
        <v>0</v>
      </c>
      <c r="AB7627" s="25">
        <v>236500</v>
      </c>
      <c r="AC7627" s="25">
        <v>0</v>
      </c>
      <c r="AD7627" s="25">
        <v>0</v>
      </c>
      <c r="AE7627" s="25">
        <v>0</v>
      </c>
      <c r="AF7627" s="25">
        <v>236500</v>
      </c>
      <c r="AG7627" s="25">
        <v>0</v>
      </c>
      <c r="AH7627" s="25">
        <v>236500</v>
      </c>
      <c r="AI7627" s="16" t="s">
        <v>7669</v>
      </c>
    </row>
    <row r="7628" spans="1:35" ht="30" x14ac:dyDescent="0.25">
      <c r="A7628" s="17">
        <v>131124</v>
      </c>
      <c r="B7628" s="18">
        <v>4</v>
      </c>
      <c r="C7628" s="16" t="s">
        <v>73</v>
      </c>
      <c r="D7628" s="21">
        <v>44179</v>
      </c>
      <c r="E7628" s="16" t="s">
        <v>1409</v>
      </c>
      <c r="F7628" s="21">
        <v>44337</v>
      </c>
      <c r="G7628" s="16" t="s">
        <v>543</v>
      </c>
      <c r="H7628" s="26" t="s">
        <v>564</v>
      </c>
      <c r="M7628" s="26" t="s">
        <v>7670</v>
      </c>
      <c r="N7628" s="26" t="s">
        <v>7671</v>
      </c>
      <c r="O7628" s="16" t="s">
        <v>60</v>
      </c>
      <c r="P7628" s="26" t="s">
        <v>443</v>
      </c>
      <c r="R7628" s="16" t="s">
        <v>139</v>
      </c>
      <c r="S7628" s="16" t="s">
        <v>84</v>
      </c>
      <c r="T7628" s="23" t="s">
        <v>32</v>
      </c>
      <c r="W7628" s="20" t="s">
        <v>43</v>
      </c>
      <c r="X7628" s="16" t="s">
        <v>78</v>
      </c>
      <c r="Z7628" s="25">
        <v>8000</v>
      </c>
      <c r="AA7628" s="25">
        <v>0</v>
      </c>
      <c r="AB7628" s="25">
        <v>0</v>
      </c>
      <c r="AC7628" s="25">
        <v>0</v>
      </c>
      <c r="AD7628" s="25">
        <v>8000</v>
      </c>
      <c r="AE7628" s="25">
        <v>0</v>
      </c>
      <c r="AF7628" s="25">
        <v>0</v>
      </c>
      <c r="AG7628" s="25">
        <v>0</v>
      </c>
      <c r="AH7628" s="25">
        <v>8000</v>
      </c>
      <c r="AI7628" s="16" t="s">
        <v>7672</v>
      </c>
    </row>
    <row r="7629" spans="1:35" x14ac:dyDescent="0.25">
      <c r="A7629" s="17">
        <v>131125</v>
      </c>
      <c r="B7629" s="18">
        <v>2</v>
      </c>
      <c r="C7629" s="16" t="s">
        <v>73</v>
      </c>
      <c r="D7629" s="21">
        <v>44179</v>
      </c>
      <c r="E7629" s="16" t="s">
        <v>1610</v>
      </c>
      <c r="F7629" s="21">
        <v>44179</v>
      </c>
      <c r="G7629" s="16" t="s">
        <v>1610</v>
      </c>
      <c r="H7629" s="26" t="s">
        <v>286</v>
      </c>
      <c r="L7629" s="16" t="s">
        <v>110</v>
      </c>
      <c r="M7629" s="26" t="s">
        <v>7673</v>
      </c>
      <c r="O7629" s="16" t="s">
        <v>1612</v>
      </c>
      <c r="T7629" s="23" t="s">
        <v>32</v>
      </c>
      <c r="W7629" s="20" t="s">
        <v>43</v>
      </c>
      <c r="Z7629" s="25">
        <v>0</v>
      </c>
      <c r="AA7629" s="25">
        <v>0</v>
      </c>
      <c r="AB7629" s="25">
        <v>13043.4</v>
      </c>
      <c r="AC7629" s="25">
        <v>0</v>
      </c>
      <c r="AD7629" s="25">
        <v>0</v>
      </c>
      <c r="AE7629" s="25">
        <v>0</v>
      </c>
      <c r="AF7629" s="25">
        <v>13043.4</v>
      </c>
      <c r="AG7629" s="25">
        <v>0</v>
      </c>
      <c r="AH7629" s="25">
        <v>13043.4</v>
      </c>
      <c r="AI7629" s="16" t="s">
        <v>7674</v>
      </c>
    </row>
    <row r="7630" spans="1:35" x14ac:dyDescent="0.25">
      <c r="A7630" s="17">
        <v>131126</v>
      </c>
      <c r="B7630" s="18">
        <v>3</v>
      </c>
      <c r="C7630" s="16" t="s">
        <v>73</v>
      </c>
      <c r="D7630" s="21">
        <v>44181</v>
      </c>
      <c r="E7630" s="16" t="s">
        <v>1610</v>
      </c>
      <c r="F7630" s="21">
        <v>44181</v>
      </c>
      <c r="G7630" s="16" t="s">
        <v>1610</v>
      </c>
      <c r="H7630" s="26" t="s">
        <v>98</v>
      </c>
      <c r="L7630" s="16" t="s">
        <v>110</v>
      </c>
      <c r="M7630" s="26" t="s">
        <v>7675</v>
      </c>
      <c r="O7630" s="16" t="s">
        <v>1612</v>
      </c>
      <c r="T7630" s="23" t="s">
        <v>32</v>
      </c>
      <c r="W7630" s="20" t="s">
        <v>43</v>
      </c>
      <c r="Z7630" s="25">
        <v>0</v>
      </c>
      <c r="AA7630" s="25">
        <v>0</v>
      </c>
      <c r="AB7630" s="25">
        <v>5961</v>
      </c>
      <c r="AC7630" s="25">
        <v>0</v>
      </c>
      <c r="AD7630" s="25">
        <v>0</v>
      </c>
      <c r="AE7630" s="25">
        <v>0</v>
      </c>
      <c r="AF7630" s="25">
        <v>5961</v>
      </c>
      <c r="AG7630" s="25">
        <v>0</v>
      </c>
      <c r="AH7630" s="25">
        <v>5961</v>
      </c>
      <c r="AI7630" s="16" t="s">
        <v>7676</v>
      </c>
    </row>
    <row r="7631" spans="1:35" x14ac:dyDescent="0.25">
      <c r="A7631" s="17">
        <v>131127</v>
      </c>
      <c r="B7631" s="18">
        <v>3</v>
      </c>
      <c r="C7631" s="16" t="s">
        <v>73</v>
      </c>
      <c r="D7631" s="21">
        <v>44181</v>
      </c>
      <c r="E7631" s="16" t="s">
        <v>1610</v>
      </c>
      <c r="F7631" s="21">
        <v>44181</v>
      </c>
      <c r="G7631" s="16" t="s">
        <v>1610</v>
      </c>
      <c r="H7631" s="26" t="s">
        <v>98</v>
      </c>
      <c r="L7631" s="16" t="s">
        <v>110</v>
      </c>
      <c r="M7631" s="26" t="s">
        <v>7677</v>
      </c>
      <c r="O7631" s="16" t="s">
        <v>1612</v>
      </c>
      <c r="T7631" s="23" t="s">
        <v>32</v>
      </c>
      <c r="W7631" s="20" t="s">
        <v>43</v>
      </c>
      <c r="Z7631" s="25">
        <v>0</v>
      </c>
      <c r="AA7631" s="25">
        <v>0</v>
      </c>
      <c r="AB7631" s="25">
        <v>9035</v>
      </c>
      <c r="AC7631" s="25">
        <v>0</v>
      </c>
      <c r="AD7631" s="25">
        <v>0</v>
      </c>
      <c r="AE7631" s="25">
        <v>0</v>
      </c>
      <c r="AF7631" s="25">
        <v>9035</v>
      </c>
      <c r="AG7631" s="25">
        <v>0</v>
      </c>
      <c r="AH7631" s="25">
        <v>9035</v>
      </c>
      <c r="AI7631" s="16" t="s">
        <v>7678</v>
      </c>
    </row>
    <row r="7632" spans="1:35" x14ac:dyDescent="0.25">
      <c r="A7632" s="17">
        <v>131129</v>
      </c>
      <c r="B7632" s="18">
        <v>2</v>
      </c>
      <c r="C7632" s="16" t="s">
        <v>73</v>
      </c>
      <c r="D7632" s="21">
        <v>44181</v>
      </c>
      <c r="E7632" s="16" t="s">
        <v>1610</v>
      </c>
      <c r="F7632" s="21">
        <v>44181</v>
      </c>
      <c r="G7632" s="16" t="s">
        <v>1610</v>
      </c>
      <c r="H7632" s="26" t="s">
        <v>286</v>
      </c>
      <c r="L7632" s="16" t="s">
        <v>110</v>
      </c>
      <c r="M7632" s="26" t="s">
        <v>7679</v>
      </c>
      <c r="O7632" s="16" t="s">
        <v>1612</v>
      </c>
      <c r="T7632" s="23" t="s">
        <v>32</v>
      </c>
      <c r="W7632" s="20" t="s">
        <v>43</v>
      </c>
      <c r="Z7632" s="25">
        <v>0</v>
      </c>
      <c r="AA7632" s="25">
        <v>0</v>
      </c>
      <c r="AB7632" s="25">
        <v>33508</v>
      </c>
      <c r="AC7632" s="25">
        <v>0</v>
      </c>
      <c r="AD7632" s="25">
        <v>0</v>
      </c>
      <c r="AE7632" s="25">
        <v>0</v>
      </c>
      <c r="AF7632" s="25">
        <v>33508</v>
      </c>
      <c r="AG7632" s="25">
        <v>0</v>
      </c>
      <c r="AH7632" s="25">
        <v>33508</v>
      </c>
      <c r="AI7632" s="16" t="s">
        <v>7680</v>
      </c>
    </row>
    <row r="7633" spans="1:35" x14ac:dyDescent="0.25">
      <c r="A7633" s="17">
        <v>131130</v>
      </c>
      <c r="B7633" s="18">
        <v>2</v>
      </c>
      <c r="C7633" s="16" t="s">
        <v>73</v>
      </c>
      <c r="D7633" s="21">
        <v>44181</v>
      </c>
      <c r="E7633" s="16" t="s">
        <v>1610</v>
      </c>
      <c r="F7633" s="21">
        <v>44181</v>
      </c>
      <c r="G7633" s="16" t="s">
        <v>1610</v>
      </c>
      <c r="H7633" s="26" t="s">
        <v>286</v>
      </c>
      <c r="L7633" s="16" t="s">
        <v>110</v>
      </c>
      <c r="M7633" s="26" t="s">
        <v>7681</v>
      </c>
      <c r="O7633" s="16" t="s">
        <v>1612</v>
      </c>
      <c r="T7633" s="23" t="s">
        <v>32</v>
      </c>
      <c r="W7633" s="20" t="s">
        <v>43</v>
      </c>
      <c r="Z7633" s="25">
        <v>0</v>
      </c>
      <c r="AA7633" s="25">
        <v>0</v>
      </c>
      <c r="AB7633" s="25">
        <v>38814</v>
      </c>
      <c r="AC7633" s="25">
        <v>0</v>
      </c>
      <c r="AD7633" s="25">
        <v>0</v>
      </c>
      <c r="AE7633" s="25">
        <v>0</v>
      </c>
      <c r="AF7633" s="25">
        <v>38814</v>
      </c>
      <c r="AG7633" s="25">
        <v>0</v>
      </c>
      <c r="AH7633" s="25">
        <v>38814</v>
      </c>
      <c r="AI7633" s="16" t="s">
        <v>7682</v>
      </c>
    </row>
    <row r="7634" spans="1:35" x14ac:dyDescent="0.25">
      <c r="A7634" s="17">
        <v>131132</v>
      </c>
      <c r="B7634" s="18">
        <v>4</v>
      </c>
      <c r="C7634" s="16" t="s">
        <v>73</v>
      </c>
      <c r="D7634" s="21">
        <v>44181</v>
      </c>
      <c r="E7634" s="16" t="s">
        <v>1610</v>
      </c>
      <c r="F7634" s="21">
        <v>44181</v>
      </c>
      <c r="G7634" s="16" t="s">
        <v>1610</v>
      </c>
      <c r="H7634" s="26" t="s">
        <v>126</v>
      </c>
      <c r="L7634" s="16" t="s">
        <v>110</v>
      </c>
      <c r="M7634" s="26" t="s">
        <v>7683</v>
      </c>
      <c r="O7634" s="16" t="s">
        <v>1612</v>
      </c>
      <c r="T7634" s="23" t="s">
        <v>32</v>
      </c>
      <c r="W7634" s="20" t="s">
        <v>43</v>
      </c>
      <c r="Z7634" s="25">
        <v>0</v>
      </c>
      <c r="AA7634" s="25">
        <v>0</v>
      </c>
      <c r="AB7634" s="25">
        <v>35635.86</v>
      </c>
      <c r="AC7634" s="25">
        <v>0</v>
      </c>
      <c r="AD7634" s="25">
        <v>0</v>
      </c>
      <c r="AE7634" s="25">
        <v>0</v>
      </c>
      <c r="AF7634" s="25">
        <v>35635.86</v>
      </c>
      <c r="AG7634" s="25">
        <v>0</v>
      </c>
      <c r="AH7634" s="25">
        <v>35635.86</v>
      </c>
      <c r="AI7634" s="16" t="s">
        <v>7684</v>
      </c>
    </row>
    <row r="7635" spans="1:35" ht="30" x14ac:dyDescent="0.25">
      <c r="A7635" s="17">
        <v>131133</v>
      </c>
      <c r="B7635" s="18">
        <v>4</v>
      </c>
      <c r="C7635" s="16" t="s">
        <v>73</v>
      </c>
      <c r="D7635" s="21">
        <v>44181</v>
      </c>
      <c r="E7635" s="16" t="s">
        <v>4541</v>
      </c>
      <c r="F7635" s="21">
        <v>44181</v>
      </c>
      <c r="G7635" s="16" t="s">
        <v>4541</v>
      </c>
      <c r="H7635" s="26" t="s">
        <v>186</v>
      </c>
      <c r="M7635" s="26" t="s">
        <v>7685</v>
      </c>
      <c r="O7635" s="16" t="s">
        <v>4543</v>
      </c>
      <c r="T7635" s="23" t="s">
        <v>32</v>
      </c>
      <c r="W7635" s="20" t="s">
        <v>43</v>
      </c>
      <c r="Z7635" s="25">
        <v>0</v>
      </c>
      <c r="AA7635" s="25">
        <v>0</v>
      </c>
      <c r="AB7635" s="25">
        <v>100683</v>
      </c>
      <c r="AC7635" s="25">
        <v>0</v>
      </c>
      <c r="AD7635" s="25">
        <v>0</v>
      </c>
      <c r="AE7635" s="25">
        <v>0</v>
      </c>
      <c r="AF7635" s="25">
        <v>100683</v>
      </c>
      <c r="AG7635" s="25">
        <v>0</v>
      </c>
      <c r="AH7635" s="25">
        <v>100683</v>
      </c>
      <c r="AI7635" s="16" t="s">
        <v>7686</v>
      </c>
    </row>
    <row r="7636" spans="1:35" x14ac:dyDescent="0.25">
      <c r="A7636" s="17">
        <v>131134</v>
      </c>
      <c r="B7636" s="18">
        <v>4</v>
      </c>
      <c r="C7636" s="16" t="s">
        <v>73</v>
      </c>
      <c r="D7636" s="21">
        <v>44182</v>
      </c>
      <c r="E7636" s="16" t="s">
        <v>342</v>
      </c>
      <c r="F7636" s="21">
        <v>44279</v>
      </c>
      <c r="G7636" s="16" t="s">
        <v>75</v>
      </c>
      <c r="H7636" s="26" t="s">
        <v>92</v>
      </c>
      <c r="I7636" s="16" t="s">
        <v>7687</v>
      </c>
      <c r="J7636" s="20" t="s">
        <v>116</v>
      </c>
      <c r="L7636" s="16" t="s">
        <v>116</v>
      </c>
      <c r="M7636" s="26" t="s">
        <v>7688</v>
      </c>
      <c r="N7636" s="26" t="s">
        <v>3912</v>
      </c>
      <c r="O7636" s="16" t="s">
        <v>632</v>
      </c>
      <c r="P7636" s="26" t="s">
        <v>1723</v>
      </c>
      <c r="T7636" s="22">
        <v>2.62</v>
      </c>
      <c r="W7636" s="20" t="s">
        <v>43</v>
      </c>
      <c r="X7636" s="16" t="s">
        <v>78</v>
      </c>
      <c r="Z7636" s="25">
        <v>40000</v>
      </c>
      <c r="AA7636" s="25">
        <v>0</v>
      </c>
      <c r="AB7636" s="25">
        <v>0</v>
      </c>
      <c r="AC7636" s="25">
        <v>0</v>
      </c>
      <c r="AD7636" s="25">
        <v>40000</v>
      </c>
      <c r="AE7636" s="25">
        <v>0</v>
      </c>
      <c r="AF7636" s="25">
        <v>0</v>
      </c>
      <c r="AG7636" s="25">
        <v>0</v>
      </c>
      <c r="AH7636" s="25">
        <v>40000</v>
      </c>
      <c r="AI7636" s="16" t="s">
        <v>7689</v>
      </c>
    </row>
    <row r="7637" spans="1:35" x14ac:dyDescent="0.25">
      <c r="A7637" s="17">
        <v>131135</v>
      </c>
      <c r="B7637" s="18">
        <v>4</v>
      </c>
      <c r="C7637" s="16" t="s">
        <v>73</v>
      </c>
      <c r="D7637" s="21">
        <v>44186</v>
      </c>
      <c r="E7637" s="16" t="s">
        <v>4541</v>
      </c>
      <c r="F7637" s="21">
        <v>44279</v>
      </c>
      <c r="G7637" s="16" t="s">
        <v>75</v>
      </c>
      <c r="H7637" s="26" t="s">
        <v>258</v>
      </c>
      <c r="M7637" s="26" t="s">
        <v>7690</v>
      </c>
      <c r="O7637" s="16" t="s">
        <v>4543</v>
      </c>
      <c r="T7637" s="23" t="s">
        <v>32</v>
      </c>
      <c r="W7637" s="20" t="s">
        <v>43</v>
      </c>
      <c r="Z7637" s="25">
        <v>0</v>
      </c>
      <c r="AA7637" s="25">
        <v>0</v>
      </c>
      <c r="AB7637" s="25">
        <v>519925</v>
      </c>
      <c r="AC7637" s="25">
        <v>0</v>
      </c>
      <c r="AD7637" s="25">
        <v>0</v>
      </c>
      <c r="AE7637" s="25">
        <v>0</v>
      </c>
      <c r="AF7637" s="25">
        <v>519925</v>
      </c>
      <c r="AG7637" s="25">
        <v>0</v>
      </c>
      <c r="AH7637" s="25">
        <v>519925</v>
      </c>
      <c r="AI7637" s="16" t="s">
        <v>7691</v>
      </c>
    </row>
    <row r="7638" spans="1:35" x14ac:dyDescent="0.25">
      <c r="A7638" s="17">
        <v>131136</v>
      </c>
      <c r="B7638" s="18">
        <v>1</v>
      </c>
      <c r="C7638" s="16" t="s">
        <v>73</v>
      </c>
      <c r="D7638" s="21">
        <v>44186</v>
      </c>
      <c r="E7638" s="16" t="s">
        <v>1610</v>
      </c>
      <c r="F7638" s="21">
        <v>44186</v>
      </c>
      <c r="G7638" s="16" t="s">
        <v>1610</v>
      </c>
      <c r="H7638" s="26" t="s">
        <v>1163</v>
      </c>
      <c r="L7638" s="16" t="s">
        <v>110</v>
      </c>
      <c r="M7638" s="26" t="s">
        <v>7692</v>
      </c>
      <c r="O7638" s="16" t="s">
        <v>1612</v>
      </c>
      <c r="T7638" s="23" t="s">
        <v>32</v>
      </c>
      <c r="W7638" s="20" t="s">
        <v>43</v>
      </c>
      <c r="Z7638" s="25">
        <v>0</v>
      </c>
      <c r="AA7638" s="25">
        <v>0</v>
      </c>
      <c r="AB7638" s="25">
        <v>252857</v>
      </c>
      <c r="AC7638" s="25">
        <v>0</v>
      </c>
      <c r="AD7638" s="25">
        <v>0</v>
      </c>
      <c r="AE7638" s="25">
        <v>0</v>
      </c>
      <c r="AF7638" s="25">
        <v>252857</v>
      </c>
      <c r="AG7638" s="25">
        <v>0</v>
      </c>
      <c r="AH7638" s="25">
        <v>252857</v>
      </c>
      <c r="AI7638" s="16" t="s">
        <v>7693</v>
      </c>
    </row>
    <row r="7639" spans="1:35" x14ac:dyDescent="0.25">
      <c r="A7639" s="17">
        <v>131137</v>
      </c>
      <c r="B7639" s="18">
        <v>4</v>
      </c>
      <c r="C7639" s="16" t="s">
        <v>73</v>
      </c>
      <c r="D7639" s="21">
        <v>44186</v>
      </c>
      <c r="E7639" s="16" t="s">
        <v>342</v>
      </c>
      <c r="F7639" s="21">
        <v>44279</v>
      </c>
      <c r="G7639" s="16" t="s">
        <v>75</v>
      </c>
      <c r="H7639" s="26" t="s">
        <v>428</v>
      </c>
      <c r="I7639" s="16" t="s">
        <v>1166</v>
      </c>
      <c r="J7639" s="20" t="s">
        <v>116</v>
      </c>
      <c r="L7639" s="16" t="s">
        <v>116</v>
      </c>
      <c r="M7639" s="26" t="s">
        <v>7694</v>
      </c>
      <c r="N7639" s="26" t="s">
        <v>3912</v>
      </c>
      <c r="O7639" s="16" t="s">
        <v>632</v>
      </c>
      <c r="P7639" s="26" t="s">
        <v>1723</v>
      </c>
      <c r="T7639" s="22">
        <v>1.3</v>
      </c>
      <c r="W7639" s="20" t="s">
        <v>43</v>
      </c>
      <c r="X7639" s="16" t="s">
        <v>140</v>
      </c>
      <c r="Z7639" s="25">
        <v>40000</v>
      </c>
      <c r="AA7639" s="25">
        <v>0</v>
      </c>
      <c r="AB7639" s="25">
        <v>0</v>
      </c>
      <c r="AC7639" s="25">
        <v>0</v>
      </c>
      <c r="AD7639" s="25">
        <v>40000</v>
      </c>
      <c r="AE7639" s="25">
        <v>0</v>
      </c>
      <c r="AF7639" s="25">
        <v>0</v>
      </c>
      <c r="AG7639" s="25">
        <v>0</v>
      </c>
      <c r="AH7639" s="25">
        <v>40000</v>
      </c>
      <c r="AI7639" s="16" t="s">
        <v>7695</v>
      </c>
    </row>
    <row r="7640" spans="1:35" x14ac:dyDescent="0.25">
      <c r="A7640" s="17">
        <v>131139</v>
      </c>
      <c r="B7640" s="18">
        <v>4</v>
      </c>
      <c r="C7640" s="16" t="s">
        <v>47</v>
      </c>
      <c r="D7640" s="21">
        <v>44187</v>
      </c>
      <c r="E7640" s="16" t="s">
        <v>1610</v>
      </c>
      <c r="F7640" s="21">
        <v>44349</v>
      </c>
      <c r="G7640" s="16" t="s">
        <v>1610</v>
      </c>
      <c r="H7640" s="26" t="s">
        <v>186</v>
      </c>
      <c r="L7640" s="16" t="s">
        <v>110</v>
      </c>
      <c r="M7640" s="26" t="s">
        <v>7696</v>
      </c>
      <c r="O7640" s="16" t="s">
        <v>1612</v>
      </c>
      <c r="T7640" s="23" t="s">
        <v>32</v>
      </c>
      <c r="W7640" s="20" t="s">
        <v>43</v>
      </c>
      <c r="Z7640" s="25">
        <v>0</v>
      </c>
      <c r="AA7640" s="25">
        <v>0</v>
      </c>
      <c r="AB7640" s="25">
        <v>78785</v>
      </c>
      <c r="AC7640" s="25">
        <v>0</v>
      </c>
      <c r="AD7640" s="25">
        <v>0</v>
      </c>
      <c r="AE7640" s="25">
        <v>0</v>
      </c>
      <c r="AF7640" s="25">
        <v>0</v>
      </c>
      <c r="AG7640" s="25">
        <v>0</v>
      </c>
      <c r="AH7640" s="25">
        <v>0</v>
      </c>
      <c r="AI7640" s="16" t="s">
        <v>7697</v>
      </c>
    </row>
    <row r="7641" spans="1:35" ht="60" x14ac:dyDescent="0.25">
      <c r="A7641" s="17">
        <v>131140</v>
      </c>
      <c r="B7641" s="18">
        <v>1</v>
      </c>
      <c r="C7641" s="16" t="s">
        <v>73</v>
      </c>
      <c r="D7641" s="21">
        <v>44195</v>
      </c>
      <c r="E7641" s="16" t="s">
        <v>1022</v>
      </c>
      <c r="F7641" s="21">
        <v>44293</v>
      </c>
      <c r="G7641" s="16" t="s">
        <v>74</v>
      </c>
      <c r="H7641" s="26" t="s">
        <v>146</v>
      </c>
      <c r="M7641" s="26" t="s">
        <v>7698</v>
      </c>
      <c r="N7641" s="26" t="s">
        <v>7699</v>
      </c>
      <c r="O7641" s="16" t="s">
        <v>60</v>
      </c>
      <c r="P7641" s="26" t="s">
        <v>188</v>
      </c>
      <c r="R7641" s="16" t="s">
        <v>139</v>
      </c>
      <c r="S7641" s="16" t="s">
        <v>84</v>
      </c>
      <c r="T7641" s="22">
        <v>0</v>
      </c>
      <c r="W7641" s="20" t="s">
        <v>43</v>
      </c>
      <c r="X7641" s="16" t="s">
        <v>78</v>
      </c>
      <c r="Z7641" s="25">
        <v>15700</v>
      </c>
      <c r="AA7641" s="25">
        <v>0</v>
      </c>
      <c r="AB7641" s="25">
        <v>0</v>
      </c>
      <c r="AC7641" s="25">
        <v>0</v>
      </c>
      <c r="AD7641" s="25">
        <v>15700</v>
      </c>
      <c r="AE7641" s="25">
        <v>0</v>
      </c>
      <c r="AF7641" s="25">
        <v>0</v>
      </c>
      <c r="AG7641" s="25">
        <v>0</v>
      </c>
      <c r="AH7641" s="25">
        <v>15700</v>
      </c>
      <c r="AI7641" s="16" t="s">
        <v>7700</v>
      </c>
    </row>
    <row r="7642" spans="1:35" ht="30" x14ac:dyDescent="0.25">
      <c r="A7642" s="17">
        <v>131141</v>
      </c>
      <c r="B7642" s="18">
        <v>2</v>
      </c>
      <c r="C7642" s="16" t="s">
        <v>73</v>
      </c>
      <c r="D7642" s="21">
        <v>44200</v>
      </c>
      <c r="E7642" s="16" t="s">
        <v>1409</v>
      </c>
      <c r="F7642" s="21">
        <v>44354</v>
      </c>
      <c r="G7642" s="16" t="s">
        <v>1409</v>
      </c>
      <c r="H7642" s="26" t="s">
        <v>286</v>
      </c>
      <c r="M7642" s="26" t="s">
        <v>9017</v>
      </c>
      <c r="N7642" s="26" t="s">
        <v>9016</v>
      </c>
      <c r="O7642" s="16" t="s">
        <v>60</v>
      </c>
      <c r="P7642" s="26" t="s">
        <v>443</v>
      </c>
      <c r="T7642" s="22">
        <v>3.88</v>
      </c>
      <c r="W7642" s="20" t="s">
        <v>43</v>
      </c>
      <c r="X7642" s="16" t="s">
        <v>511</v>
      </c>
      <c r="Z7642" s="24" t="s">
        <v>32</v>
      </c>
      <c r="AA7642" s="24" t="s">
        <v>32</v>
      </c>
      <c r="AB7642" s="24" t="s">
        <v>32</v>
      </c>
      <c r="AC7642" s="24" t="s">
        <v>32</v>
      </c>
      <c r="AD7642" s="24" t="s">
        <v>32</v>
      </c>
      <c r="AE7642" s="24" t="s">
        <v>32</v>
      </c>
      <c r="AF7642" s="24" t="s">
        <v>32</v>
      </c>
      <c r="AG7642" s="24" t="s">
        <v>32</v>
      </c>
      <c r="AH7642" s="24" t="s">
        <v>32</v>
      </c>
      <c r="AI7642" s="16" t="s">
        <v>9015</v>
      </c>
    </row>
    <row r="7643" spans="1:35" x14ac:dyDescent="0.25">
      <c r="A7643" s="17">
        <v>131142</v>
      </c>
      <c r="B7643" s="18">
        <v>2</v>
      </c>
      <c r="C7643" s="16" t="s">
        <v>73</v>
      </c>
      <c r="D7643" s="21">
        <v>44201</v>
      </c>
      <c r="E7643" s="16" t="s">
        <v>1610</v>
      </c>
      <c r="F7643" s="21">
        <v>44201</v>
      </c>
      <c r="G7643" s="16" t="s">
        <v>1610</v>
      </c>
      <c r="H7643" s="26" t="s">
        <v>286</v>
      </c>
      <c r="L7643" s="16" t="s">
        <v>110</v>
      </c>
      <c r="M7643" s="26" t="s">
        <v>7701</v>
      </c>
      <c r="O7643" s="16" t="s">
        <v>1612</v>
      </c>
      <c r="T7643" s="23" t="s">
        <v>32</v>
      </c>
      <c r="W7643" s="20" t="s">
        <v>43</v>
      </c>
      <c r="Z7643" s="25">
        <v>0</v>
      </c>
      <c r="AA7643" s="25">
        <v>0</v>
      </c>
      <c r="AB7643" s="25">
        <v>44775</v>
      </c>
      <c r="AC7643" s="25">
        <v>0</v>
      </c>
      <c r="AD7643" s="25">
        <v>0</v>
      </c>
      <c r="AE7643" s="25">
        <v>0</v>
      </c>
      <c r="AF7643" s="25">
        <v>44775</v>
      </c>
      <c r="AG7643" s="25">
        <v>0</v>
      </c>
      <c r="AH7643" s="25">
        <v>44775</v>
      </c>
      <c r="AI7643" s="16" t="s">
        <v>7702</v>
      </c>
    </row>
    <row r="7644" spans="1:35" x14ac:dyDescent="0.25">
      <c r="A7644" s="17">
        <v>131143</v>
      </c>
      <c r="B7644" s="18">
        <v>4</v>
      </c>
      <c r="C7644" s="16" t="s">
        <v>73</v>
      </c>
      <c r="D7644" s="21">
        <v>44201</v>
      </c>
      <c r="E7644" s="16" t="s">
        <v>1610</v>
      </c>
      <c r="F7644" s="21">
        <v>44201</v>
      </c>
      <c r="G7644" s="16" t="s">
        <v>1610</v>
      </c>
      <c r="H7644" s="26" t="s">
        <v>126</v>
      </c>
      <c r="L7644" s="16" t="s">
        <v>110</v>
      </c>
      <c r="M7644" s="26" t="s">
        <v>7703</v>
      </c>
      <c r="O7644" s="16" t="s">
        <v>1612</v>
      </c>
      <c r="T7644" s="23" t="s">
        <v>32</v>
      </c>
      <c r="W7644" s="20" t="s">
        <v>43</v>
      </c>
      <c r="Z7644" s="25">
        <v>0</v>
      </c>
      <c r="AA7644" s="25">
        <v>0</v>
      </c>
      <c r="AB7644" s="25">
        <v>140699.51</v>
      </c>
      <c r="AC7644" s="25">
        <v>0</v>
      </c>
      <c r="AD7644" s="25">
        <v>0</v>
      </c>
      <c r="AE7644" s="25">
        <v>0</v>
      </c>
      <c r="AF7644" s="25">
        <v>140699.51</v>
      </c>
      <c r="AG7644" s="25">
        <v>0</v>
      </c>
      <c r="AH7644" s="25">
        <v>140699.51</v>
      </c>
      <c r="AI7644" s="16" t="s">
        <v>7704</v>
      </c>
    </row>
    <row r="7645" spans="1:35" x14ac:dyDescent="0.25">
      <c r="A7645" s="17">
        <v>131144</v>
      </c>
      <c r="B7645" s="18">
        <v>3</v>
      </c>
      <c r="C7645" s="16" t="s">
        <v>73</v>
      </c>
      <c r="D7645" s="21">
        <v>44201</v>
      </c>
      <c r="E7645" s="16" t="s">
        <v>142</v>
      </c>
      <c r="F7645" s="21">
        <v>44279</v>
      </c>
      <c r="G7645" s="16" t="s">
        <v>75</v>
      </c>
      <c r="H7645" s="26" t="s">
        <v>255</v>
      </c>
      <c r="M7645" s="26" t="s">
        <v>7705</v>
      </c>
      <c r="O7645" s="16" t="s">
        <v>151</v>
      </c>
      <c r="T7645" s="23" t="s">
        <v>32</v>
      </c>
      <c r="W7645" s="20" t="s">
        <v>43</v>
      </c>
      <c r="Z7645" s="25">
        <v>41956.62</v>
      </c>
      <c r="AA7645" s="25">
        <v>0</v>
      </c>
      <c r="AB7645" s="25">
        <v>0</v>
      </c>
      <c r="AC7645" s="25">
        <v>0</v>
      </c>
      <c r="AD7645" s="25">
        <v>41956.62</v>
      </c>
      <c r="AE7645" s="25">
        <v>0</v>
      </c>
      <c r="AF7645" s="25">
        <v>0</v>
      </c>
      <c r="AG7645" s="25">
        <v>0</v>
      </c>
      <c r="AH7645" s="25">
        <v>41956.62</v>
      </c>
    </row>
    <row r="7646" spans="1:35" x14ac:dyDescent="0.25">
      <c r="A7646" s="17">
        <v>131145</v>
      </c>
      <c r="B7646" s="18">
        <v>3</v>
      </c>
      <c r="C7646" s="16" t="s">
        <v>73</v>
      </c>
      <c r="D7646" s="21">
        <v>44201</v>
      </c>
      <c r="E7646" s="16" t="s">
        <v>1610</v>
      </c>
      <c r="F7646" s="21">
        <v>44201</v>
      </c>
      <c r="G7646" s="16" t="s">
        <v>1610</v>
      </c>
      <c r="H7646" s="26" t="s">
        <v>98</v>
      </c>
      <c r="L7646" s="16" t="s">
        <v>110</v>
      </c>
      <c r="M7646" s="26" t="s">
        <v>7706</v>
      </c>
      <c r="O7646" s="16" t="s">
        <v>1612</v>
      </c>
      <c r="T7646" s="23" t="s">
        <v>32</v>
      </c>
      <c r="W7646" s="20" t="s">
        <v>43</v>
      </c>
      <c r="Z7646" s="25">
        <v>0</v>
      </c>
      <c r="AA7646" s="25">
        <v>0</v>
      </c>
      <c r="AB7646" s="25">
        <v>194853</v>
      </c>
      <c r="AC7646" s="25">
        <v>0</v>
      </c>
      <c r="AD7646" s="25">
        <v>0</v>
      </c>
      <c r="AE7646" s="25">
        <v>0</v>
      </c>
      <c r="AF7646" s="25">
        <v>194853</v>
      </c>
      <c r="AG7646" s="25">
        <v>0</v>
      </c>
      <c r="AH7646" s="25">
        <v>194853</v>
      </c>
      <c r="AI7646" s="16" t="s">
        <v>7707</v>
      </c>
    </row>
    <row r="7647" spans="1:35" ht="30" x14ac:dyDescent="0.25">
      <c r="A7647" s="17">
        <v>131148</v>
      </c>
      <c r="B7647" s="18">
        <v>4</v>
      </c>
      <c r="C7647" s="16" t="s">
        <v>73</v>
      </c>
      <c r="D7647" s="21">
        <v>44201</v>
      </c>
      <c r="E7647" s="16" t="s">
        <v>4541</v>
      </c>
      <c r="F7647" s="21">
        <v>44279</v>
      </c>
      <c r="G7647" s="16" t="s">
        <v>75</v>
      </c>
      <c r="H7647" s="26" t="s">
        <v>270</v>
      </c>
      <c r="M7647" s="26" t="s">
        <v>7708</v>
      </c>
      <c r="O7647" s="16" t="s">
        <v>4543</v>
      </c>
      <c r="T7647" s="23" t="s">
        <v>32</v>
      </c>
      <c r="W7647" s="20" t="s">
        <v>43</v>
      </c>
      <c r="Z7647" s="25">
        <v>0</v>
      </c>
      <c r="AA7647" s="25">
        <v>0</v>
      </c>
      <c r="AB7647" s="25">
        <v>271800</v>
      </c>
      <c r="AC7647" s="25">
        <v>0</v>
      </c>
      <c r="AD7647" s="25">
        <v>0</v>
      </c>
      <c r="AE7647" s="25">
        <v>0</v>
      </c>
      <c r="AF7647" s="25">
        <v>271800</v>
      </c>
      <c r="AG7647" s="25">
        <v>0</v>
      </c>
      <c r="AH7647" s="25">
        <v>271800</v>
      </c>
      <c r="AI7647" s="16" t="s">
        <v>7709</v>
      </c>
    </row>
    <row r="7648" spans="1:35" x14ac:dyDescent="0.25">
      <c r="A7648" s="17">
        <v>131149</v>
      </c>
      <c r="B7648" s="18">
        <v>1</v>
      </c>
      <c r="C7648" s="16" t="s">
        <v>73</v>
      </c>
      <c r="D7648" s="21">
        <v>44202</v>
      </c>
      <c r="E7648" s="16" t="s">
        <v>1610</v>
      </c>
      <c r="F7648" s="21">
        <v>44202</v>
      </c>
      <c r="G7648" s="16" t="s">
        <v>1610</v>
      </c>
      <c r="H7648" s="26" t="s">
        <v>196</v>
      </c>
      <c r="L7648" s="16" t="s">
        <v>110</v>
      </c>
      <c r="M7648" s="26" t="s">
        <v>7710</v>
      </c>
      <c r="O7648" s="16" t="s">
        <v>1612</v>
      </c>
      <c r="T7648" s="23" t="s">
        <v>32</v>
      </c>
      <c r="W7648" s="20" t="s">
        <v>43</v>
      </c>
      <c r="Z7648" s="25">
        <v>0</v>
      </c>
      <c r="AA7648" s="25">
        <v>0</v>
      </c>
      <c r="AB7648" s="25">
        <v>170500</v>
      </c>
      <c r="AC7648" s="25">
        <v>0</v>
      </c>
      <c r="AD7648" s="25">
        <v>0</v>
      </c>
      <c r="AE7648" s="25">
        <v>0</v>
      </c>
      <c r="AF7648" s="25">
        <v>170500</v>
      </c>
      <c r="AG7648" s="25">
        <v>0</v>
      </c>
      <c r="AH7648" s="25">
        <v>170500</v>
      </c>
      <c r="AI7648" s="16" t="s">
        <v>7711</v>
      </c>
    </row>
    <row r="7649" spans="1:35" x14ac:dyDescent="0.25">
      <c r="A7649" s="17">
        <v>131150</v>
      </c>
      <c r="B7649" s="18">
        <v>1</v>
      </c>
      <c r="C7649" s="16" t="s">
        <v>73</v>
      </c>
      <c r="D7649" s="21">
        <v>44202</v>
      </c>
      <c r="E7649" s="16" t="s">
        <v>1610</v>
      </c>
      <c r="F7649" s="21">
        <v>44202</v>
      </c>
      <c r="G7649" s="16" t="s">
        <v>1610</v>
      </c>
      <c r="H7649" s="26" t="s">
        <v>320</v>
      </c>
      <c r="L7649" s="16" t="s">
        <v>110</v>
      </c>
      <c r="M7649" s="26" t="s">
        <v>7712</v>
      </c>
      <c r="O7649" s="16" t="s">
        <v>1612</v>
      </c>
      <c r="T7649" s="23" t="s">
        <v>32</v>
      </c>
      <c r="W7649" s="20" t="s">
        <v>43</v>
      </c>
      <c r="Z7649" s="25">
        <v>0</v>
      </c>
      <c r="AA7649" s="25">
        <v>0</v>
      </c>
      <c r="AB7649" s="25">
        <v>646800</v>
      </c>
      <c r="AC7649" s="25">
        <v>0</v>
      </c>
      <c r="AD7649" s="25">
        <v>0</v>
      </c>
      <c r="AE7649" s="25">
        <v>0</v>
      </c>
      <c r="AF7649" s="25">
        <v>646800</v>
      </c>
      <c r="AG7649" s="25">
        <v>0</v>
      </c>
      <c r="AH7649" s="25">
        <v>646800</v>
      </c>
      <c r="AI7649" s="16" t="s">
        <v>7713</v>
      </c>
    </row>
    <row r="7650" spans="1:35" x14ac:dyDescent="0.25">
      <c r="A7650" s="17">
        <v>131151</v>
      </c>
      <c r="B7650" s="18">
        <v>4</v>
      </c>
      <c r="C7650" s="16" t="s">
        <v>73</v>
      </c>
      <c r="D7650" s="21">
        <v>44202</v>
      </c>
      <c r="E7650" s="16" t="s">
        <v>109</v>
      </c>
      <c r="F7650" s="21">
        <v>44215</v>
      </c>
      <c r="G7650" s="16" t="s">
        <v>75</v>
      </c>
      <c r="H7650" s="26" t="s">
        <v>261</v>
      </c>
      <c r="M7650" s="26" t="s">
        <v>9014</v>
      </c>
      <c r="O7650" s="16" t="s">
        <v>60</v>
      </c>
      <c r="R7650" s="16" t="s">
        <v>41</v>
      </c>
      <c r="S7650" s="16" t="s">
        <v>42</v>
      </c>
      <c r="T7650" s="23" t="s">
        <v>32</v>
      </c>
      <c r="W7650" s="20" t="s">
        <v>43</v>
      </c>
      <c r="Z7650" s="24" t="s">
        <v>32</v>
      </c>
      <c r="AA7650" s="24" t="s">
        <v>32</v>
      </c>
      <c r="AB7650" s="24" t="s">
        <v>32</v>
      </c>
      <c r="AC7650" s="24" t="s">
        <v>32</v>
      </c>
      <c r="AD7650" s="24" t="s">
        <v>32</v>
      </c>
      <c r="AE7650" s="24" t="s">
        <v>32</v>
      </c>
      <c r="AF7650" s="24" t="s">
        <v>32</v>
      </c>
      <c r="AG7650" s="24" t="s">
        <v>32</v>
      </c>
      <c r="AH7650" s="24" t="s">
        <v>32</v>
      </c>
    </row>
    <row r="7651" spans="1:35" x14ac:dyDescent="0.25">
      <c r="A7651" s="17">
        <v>131153</v>
      </c>
      <c r="B7651" s="18">
        <v>1</v>
      </c>
      <c r="C7651" s="16" t="s">
        <v>73</v>
      </c>
      <c r="D7651" s="21">
        <v>44202</v>
      </c>
      <c r="E7651" s="16" t="s">
        <v>1610</v>
      </c>
      <c r="F7651" s="21">
        <v>44202</v>
      </c>
      <c r="G7651" s="16" t="s">
        <v>1610</v>
      </c>
      <c r="H7651" s="26" t="s">
        <v>1163</v>
      </c>
      <c r="L7651" s="16" t="s">
        <v>110</v>
      </c>
      <c r="M7651" s="26" t="s">
        <v>7714</v>
      </c>
      <c r="O7651" s="16" t="s">
        <v>1612</v>
      </c>
      <c r="T7651" s="23" t="s">
        <v>32</v>
      </c>
      <c r="W7651" s="20" t="s">
        <v>43</v>
      </c>
      <c r="Z7651" s="25">
        <v>0</v>
      </c>
      <c r="AA7651" s="25">
        <v>0</v>
      </c>
      <c r="AB7651" s="25">
        <v>606100</v>
      </c>
      <c r="AC7651" s="25">
        <v>0</v>
      </c>
      <c r="AD7651" s="25">
        <v>0</v>
      </c>
      <c r="AE7651" s="25">
        <v>0</v>
      </c>
      <c r="AF7651" s="25">
        <v>606100</v>
      </c>
      <c r="AG7651" s="25">
        <v>0</v>
      </c>
      <c r="AH7651" s="25">
        <v>606100</v>
      </c>
      <c r="AI7651" s="16" t="s">
        <v>7715</v>
      </c>
    </row>
    <row r="7652" spans="1:35" x14ac:dyDescent="0.25">
      <c r="A7652" s="17">
        <v>131154</v>
      </c>
      <c r="B7652" s="18">
        <v>1</v>
      </c>
      <c r="C7652" s="16" t="s">
        <v>73</v>
      </c>
      <c r="D7652" s="21">
        <v>44202</v>
      </c>
      <c r="E7652" s="16" t="s">
        <v>1610</v>
      </c>
      <c r="F7652" s="21">
        <v>44202</v>
      </c>
      <c r="G7652" s="16" t="s">
        <v>1610</v>
      </c>
      <c r="H7652" s="26" t="s">
        <v>1163</v>
      </c>
      <c r="L7652" s="16" t="s">
        <v>110</v>
      </c>
      <c r="M7652" s="26" t="s">
        <v>7716</v>
      </c>
      <c r="O7652" s="16" t="s">
        <v>1612</v>
      </c>
      <c r="T7652" s="23" t="s">
        <v>32</v>
      </c>
      <c r="W7652" s="20" t="s">
        <v>43</v>
      </c>
      <c r="Z7652" s="25">
        <v>0</v>
      </c>
      <c r="AA7652" s="25">
        <v>0</v>
      </c>
      <c r="AB7652" s="25">
        <v>609200</v>
      </c>
      <c r="AC7652" s="25">
        <v>0</v>
      </c>
      <c r="AD7652" s="25">
        <v>0</v>
      </c>
      <c r="AE7652" s="25">
        <v>0</v>
      </c>
      <c r="AF7652" s="25">
        <v>609200</v>
      </c>
      <c r="AG7652" s="25">
        <v>0</v>
      </c>
      <c r="AH7652" s="25">
        <v>609200</v>
      </c>
      <c r="AI7652" s="16" t="s">
        <v>7717</v>
      </c>
    </row>
    <row r="7653" spans="1:35" x14ac:dyDescent="0.25">
      <c r="A7653" s="17">
        <v>131155</v>
      </c>
      <c r="B7653" s="18">
        <v>1</v>
      </c>
      <c r="C7653" s="16" t="s">
        <v>73</v>
      </c>
      <c r="D7653" s="21">
        <v>44202</v>
      </c>
      <c r="E7653" s="16" t="s">
        <v>1610</v>
      </c>
      <c r="F7653" s="21">
        <v>44202</v>
      </c>
      <c r="G7653" s="16" t="s">
        <v>1610</v>
      </c>
      <c r="H7653" s="26" t="s">
        <v>1163</v>
      </c>
      <c r="L7653" s="16" t="s">
        <v>110</v>
      </c>
      <c r="M7653" s="26" t="s">
        <v>7718</v>
      </c>
      <c r="O7653" s="16" t="s">
        <v>1612</v>
      </c>
      <c r="T7653" s="23" t="s">
        <v>32</v>
      </c>
      <c r="W7653" s="20" t="s">
        <v>43</v>
      </c>
      <c r="Z7653" s="25">
        <v>0</v>
      </c>
      <c r="AA7653" s="25">
        <v>0</v>
      </c>
      <c r="AB7653" s="25">
        <v>393300</v>
      </c>
      <c r="AC7653" s="25">
        <v>0</v>
      </c>
      <c r="AD7653" s="25">
        <v>0</v>
      </c>
      <c r="AE7653" s="25">
        <v>0</v>
      </c>
      <c r="AF7653" s="25">
        <v>393300</v>
      </c>
      <c r="AG7653" s="25">
        <v>0</v>
      </c>
      <c r="AH7653" s="25">
        <v>393300</v>
      </c>
      <c r="AI7653" s="16" t="s">
        <v>7719</v>
      </c>
    </row>
    <row r="7654" spans="1:35" x14ac:dyDescent="0.25">
      <c r="A7654" s="17">
        <v>131156</v>
      </c>
      <c r="B7654" s="18">
        <v>1</v>
      </c>
      <c r="C7654" s="16" t="s">
        <v>73</v>
      </c>
      <c r="D7654" s="21">
        <v>44202</v>
      </c>
      <c r="E7654" s="16" t="s">
        <v>1610</v>
      </c>
      <c r="F7654" s="21">
        <v>44202</v>
      </c>
      <c r="G7654" s="16" t="s">
        <v>1610</v>
      </c>
      <c r="H7654" s="26" t="s">
        <v>320</v>
      </c>
      <c r="L7654" s="16" t="s">
        <v>110</v>
      </c>
      <c r="M7654" s="26" t="s">
        <v>7720</v>
      </c>
      <c r="O7654" s="16" t="s">
        <v>1612</v>
      </c>
      <c r="T7654" s="23" t="s">
        <v>32</v>
      </c>
      <c r="W7654" s="20" t="s">
        <v>43</v>
      </c>
      <c r="Z7654" s="25">
        <v>0</v>
      </c>
      <c r="AA7654" s="25">
        <v>0</v>
      </c>
      <c r="AB7654" s="25">
        <v>100000</v>
      </c>
      <c r="AC7654" s="25">
        <v>0</v>
      </c>
      <c r="AD7654" s="25">
        <v>0</v>
      </c>
      <c r="AE7654" s="25">
        <v>0</v>
      </c>
      <c r="AF7654" s="25">
        <v>100000</v>
      </c>
      <c r="AG7654" s="25">
        <v>0</v>
      </c>
      <c r="AH7654" s="25">
        <v>100000</v>
      </c>
      <c r="AI7654" s="16" t="s">
        <v>7721</v>
      </c>
    </row>
    <row r="7655" spans="1:35" x14ac:dyDescent="0.25">
      <c r="A7655" s="17">
        <v>131157</v>
      </c>
      <c r="B7655" s="18">
        <v>1</v>
      </c>
      <c r="C7655" s="16" t="s">
        <v>73</v>
      </c>
      <c r="D7655" s="21">
        <v>44202</v>
      </c>
      <c r="E7655" s="16" t="s">
        <v>142</v>
      </c>
      <c r="F7655" s="21">
        <v>44279</v>
      </c>
      <c r="G7655" s="16" t="s">
        <v>75</v>
      </c>
      <c r="H7655" s="26" t="s">
        <v>320</v>
      </c>
      <c r="L7655" s="16" t="s">
        <v>840</v>
      </c>
      <c r="M7655" s="26" t="s">
        <v>7722</v>
      </c>
      <c r="O7655" s="16" t="s">
        <v>151</v>
      </c>
      <c r="P7655" s="26" t="s">
        <v>198</v>
      </c>
      <c r="R7655" s="16" t="s">
        <v>139</v>
      </c>
      <c r="S7655" s="16" t="s">
        <v>84</v>
      </c>
      <c r="T7655" s="23" t="s">
        <v>32</v>
      </c>
      <c r="W7655" s="20" t="s">
        <v>43</v>
      </c>
      <c r="Z7655" s="25">
        <v>0</v>
      </c>
      <c r="AA7655" s="25">
        <v>0</v>
      </c>
      <c r="AB7655" s="25">
        <v>5000</v>
      </c>
      <c r="AC7655" s="25">
        <v>0</v>
      </c>
      <c r="AD7655" s="25">
        <v>0</v>
      </c>
      <c r="AE7655" s="25">
        <v>0</v>
      </c>
      <c r="AF7655" s="25">
        <v>5000</v>
      </c>
      <c r="AG7655" s="25">
        <v>0</v>
      </c>
      <c r="AH7655" s="25">
        <v>5000</v>
      </c>
      <c r="AI7655" s="16" t="s">
        <v>7723</v>
      </c>
    </row>
    <row r="7656" spans="1:35" x14ac:dyDescent="0.25">
      <c r="A7656" s="17">
        <v>131158</v>
      </c>
      <c r="B7656" s="18">
        <v>2</v>
      </c>
      <c r="C7656" s="16" t="s">
        <v>73</v>
      </c>
      <c r="D7656" s="21">
        <v>44203</v>
      </c>
      <c r="E7656" s="16" t="s">
        <v>33</v>
      </c>
      <c r="F7656" s="21">
        <v>44301</v>
      </c>
      <c r="G7656" s="16" t="s">
        <v>56</v>
      </c>
      <c r="H7656" s="26" t="s">
        <v>218</v>
      </c>
      <c r="I7656" s="16" t="s">
        <v>9013</v>
      </c>
      <c r="K7656" s="16" t="s">
        <v>9012</v>
      </c>
      <c r="L7656" s="16" t="s">
        <v>37</v>
      </c>
      <c r="M7656" s="26" t="s">
        <v>9011</v>
      </c>
      <c r="O7656" s="16" t="s">
        <v>39</v>
      </c>
      <c r="P7656" s="26" t="s">
        <v>40</v>
      </c>
      <c r="R7656" s="16" t="s">
        <v>41</v>
      </c>
      <c r="S7656" s="16" t="s">
        <v>42</v>
      </c>
      <c r="T7656" s="22">
        <v>0.02</v>
      </c>
      <c r="W7656" s="20" t="s">
        <v>43</v>
      </c>
      <c r="X7656" s="16" t="s">
        <v>44</v>
      </c>
      <c r="Y7656" s="26" t="s">
        <v>9010</v>
      </c>
      <c r="Z7656" s="24" t="s">
        <v>32</v>
      </c>
      <c r="AA7656" s="24" t="s">
        <v>32</v>
      </c>
      <c r="AB7656" s="24" t="s">
        <v>32</v>
      </c>
      <c r="AC7656" s="24" t="s">
        <v>32</v>
      </c>
      <c r="AD7656" s="24" t="s">
        <v>32</v>
      </c>
      <c r="AE7656" s="24" t="s">
        <v>32</v>
      </c>
      <c r="AF7656" s="24" t="s">
        <v>32</v>
      </c>
      <c r="AG7656" s="24" t="s">
        <v>32</v>
      </c>
      <c r="AH7656" s="24" t="s">
        <v>32</v>
      </c>
      <c r="AI7656" s="16" t="s">
        <v>9009</v>
      </c>
    </row>
    <row r="7657" spans="1:35" x14ac:dyDescent="0.25">
      <c r="A7657" s="17">
        <v>131159</v>
      </c>
      <c r="B7657" s="18">
        <v>2</v>
      </c>
      <c r="C7657" s="16" t="s">
        <v>73</v>
      </c>
      <c r="D7657" s="21">
        <v>44203</v>
      </c>
      <c r="E7657" s="16" t="s">
        <v>33</v>
      </c>
      <c r="F7657" s="21">
        <v>44301</v>
      </c>
      <c r="G7657" s="16" t="s">
        <v>56</v>
      </c>
      <c r="H7657" s="26" t="s">
        <v>241</v>
      </c>
      <c r="I7657" s="16" t="s">
        <v>9008</v>
      </c>
      <c r="K7657" s="16" t="s">
        <v>9007</v>
      </c>
      <c r="L7657" s="16" t="s">
        <v>37</v>
      </c>
      <c r="M7657" s="26" t="s">
        <v>9006</v>
      </c>
      <c r="O7657" s="16" t="s">
        <v>39</v>
      </c>
      <c r="P7657" s="26" t="s">
        <v>40</v>
      </c>
      <c r="R7657" s="16" t="s">
        <v>41</v>
      </c>
      <c r="S7657" s="16" t="s">
        <v>42</v>
      </c>
      <c r="T7657" s="22">
        <v>0.68</v>
      </c>
      <c r="W7657" s="20" t="s">
        <v>43</v>
      </c>
      <c r="X7657" s="16" t="s">
        <v>44</v>
      </c>
      <c r="Y7657" s="26" t="s">
        <v>9005</v>
      </c>
      <c r="Z7657" s="24" t="s">
        <v>32</v>
      </c>
      <c r="AA7657" s="24" t="s">
        <v>32</v>
      </c>
      <c r="AB7657" s="24" t="s">
        <v>32</v>
      </c>
      <c r="AC7657" s="24" t="s">
        <v>32</v>
      </c>
      <c r="AD7657" s="24" t="s">
        <v>32</v>
      </c>
      <c r="AE7657" s="24" t="s">
        <v>32</v>
      </c>
      <c r="AF7657" s="24" t="s">
        <v>32</v>
      </c>
      <c r="AG7657" s="24" t="s">
        <v>32</v>
      </c>
      <c r="AH7657" s="24" t="s">
        <v>32</v>
      </c>
      <c r="AI7657" s="16" t="s">
        <v>9004</v>
      </c>
    </row>
    <row r="7658" spans="1:35" x14ac:dyDescent="0.25">
      <c r="A7658" s="17">
        <v>131160</v>
      </c>
      <c r="B7658" s="18">
        <v>2</v>
      </c>
      <c r="C7658" s="16" t="s">
        <v>73</v>
      </c>
      <c r="D7658" s="21">
        <v>44203</v>
      </c>
      <c r="E7658" s="16" t="s">
        <v>33</v>
      </c>
      <c r="F7658" s="21">
        <v>44301</v>
      </c>
      <c r="G7658" s="16" t="s">
        <v>56</v>
      </c>
      <c r="H7658" s="26" t="s">
        <v>241</v>
      </c>
      <c r="I7658" s="16" t="s">
        <v>9003</v>
      </c>
      <c r="K7658" s="16" t="s">
        <v>9002</v>
      </c>
      <c r="L7658" s="16" t="s">
        <v>37</v>
      </c>
      <c r="M7658" s="26" t="s">
        <v>9001</v>
      </c>
      <c r="O7658" s="16" t="s">
        <v>39</v>
      </c>
      <c r="P7658" s="26" t="s">
        <v>40</v>
      </c>
      <c r="R7658" s="16" t="s">
        <v>41</v>
      </c>
      <c r="S7658" s="16" t="s">
        <v>42</v>
      </c>
      <c r="T7658" s="22">
        <v>2.91</v>
      </c>
      <c r="W7658" s="20" t="s">
        <v>43</v>
      </c>
      <c r="Y7658" s="26" t="s">
        <v>9000</v>
      </c>
      <c r="Z7658" s="24" t="s">
        <v>32</v>
      </c>
      <c r="AA7658" s="24" t="s">
        <v>32</v>
      </c>
      <c r="AB7658" s="24" t="s">
        <v>32</v>
      </c>
      <c r="AC7658" s="24" t="s">
        <v>32</v>
      </c>
      <c r="AD7658" s="24" t="s">
        <v>32</v>
      </c>
      <c r="AE7658" s="24" t="s">
        <v>32</v>
      </c>
      <c r="AF7658" s="24" t="s">
        <v>32</v>
      </c>
      <c r="AG7658" s="24" t="s">
        <v>32</v>
      </c>
      <c r="AH7658" s="24" t="s">
        <v>32</v>
      </c>
      <c r="AI7658" s="16" t="s">
        <v>8999</v>
      </c>
    </row>
    <row r="7659" spans="1:35" x14ac:dyDescent="0.25">
      <c r="A7659" s="17">
        <v>131161</v>
      </c>
      <c r="B7659" s="18">
        <v>3</v>
      </c>
      <c r="C7659" s="16" t="s">
        <v>73</v>
      </c>
      <c r="D7659" s="21">
        <v>44207</v>
      </c>
      <c r="E7659" s="16" t="s">
        <v>176</v>
      </c>
      <c r="F7659" s="21">
        <v>44281</v>
      </c>
      <c r="G7659" s="16" t="s">
        <v>529</v>
      </c>
      <c r="H7659" s="26" t="s">
        <v>98</v>
      </c>
      <c r="I7659" s="16" t="s">
        <v>159</v>
      </c>
      <c r="J7659" s="20" t="s">
        <v>148</v>
      </c>
      <c r="L7659" s="16" t="s">
        <v>149</v>
      </c>
      <c r="M7659" s="26" t="s">
        <v>7724</v>
      </c>
      <c r="O7659" s="16" t="s">
        <v>179</v>
      </c>
      <c r="P7659" s="26" t="s">
        <v>79</v>
      </c>
      <c r="R7659" s="16" t="s">
        <v>41</v>
      </c>
      <c r="S7659" s="16" t="s">
        <v>84</v>
      </c>
      <c r="T7659" s="22">
        <v>0</v>
      </c>
      <c r="W7659" s="20" t="s">
        <v>43</v>
      </c>
      <c r="X7659" s="16" t="s">
        <v>454</v>
      </c>
      <c r="Y7659" s="26" t="s">
        <v>7725</v>
      </c>
      <c r="Z7659" s="25">
        <v>0</v>
      </c>
      <c r="AA7659" s="25">
        <v>0</v>
      </c>
      <c r="AB7659" s="25">
        <v>81500</v>
      </c>
      <c r="AC7659" s="25">
        <v>0</v>
      </c>
      <c r="AD7659" s="25">
        <v>0</v>
      </c>
      <c r="AE7659" s="25">
        <v>0</v>
      </c>
      <c r="AF7659" s="25">
        <v>135000</v>
      </c>
      <c r="AG7659" s="25">
        <v>0</v>
      </c>
      <c r="AH7659" s="25">
        <v>135000</v>
      </c>
      <c r="AI7659" s="16" t="s">
        <v>7726</v>
      </c>
    </row>
    <row r="7660" spans="1:35" x14ac:dyDescent="0.25">
      <c r="A7660" s="17">
        <v>131162</v>
      </c>
      <c r="B7660" s="18">
        <v>2</v>
      </c>
      <c r="C7660" s="16" t="s">
        <v>73</v>
      </c>
      <c r="D7660" s="21">
        <v>44207</v>
      </c>
      <c r="E7660" s="16" t="s">
        <v>176</v>
      </c>
      <c r="F7660" s="21">
        <v>44279</v>
      </c>
      <c r="G7660" s="16" t="s">
        <v>75</v>
      </c>
      <c r="H7660" s="26" t="s">
        <v>264</v>
      </c>
      <c r="I7660" s="16" t="s">
        <v>3995</v>
      </c>
      <c r="J7660" s="20" t="s">
        <v>116</v>
      </c>
      <c r="L7660" s="16" t="s">
        <v>116</v>
      </c>
      <c r="M7660" s="26" t="s">
        <v>7727</v>
      </c>
      <c r="O7660" s="16" t="s">
        <v>179</v>
      </c>
      <c r="P7660" s="26" t="s">
        <v>79</v>
      </c>
      <c r="R7660" s="16" t="s">
        <v>41</v>
      </c>
      <c r="S7660" s="16" t="s">
        <v>84</v>
      </c>
      <c r="T7660" s="22">
        <v>0</v>
      </c>
      <c r="W7660" s="20" t="s">
        <v>43</v>
      </c>
      <c r="X7660" s="16" t="s">
        <v>78</v>
      </c>
      <c r="Y7660" s="26" t="s">
        <v>7728</v>
      </c>
      <c r="Z7660" s="25">
        <v>0</v>
      </c>
      <c r="AA7660" s="25">
        <v>0</v>
      </c>
      <c r="AB7660" s="25">
        <v>54500</v>
      </c>
      <c r="AC7660" s="25">
        <v>0</v>
      </c>
      <c r="AD7660" s="25">
        <v>0</v>
      </c>
      <c r="AE7660" s="25">
        <v>0</v>
      </c>
      <c r="AF7660" s="25">
        <v>54500</v>
      </c>
      <c r="AG7660" s="25">
        <v>0</v>
      </c>
      <c r="AH7660" s="25">
        <v>54500</v>
      </c>
      <c r="AI7660" s="16" t="s">
        <v>7729</v>
      </c>
    </row>
    <row r="7661" spans="1:35" x14ac:dyDescent="0.25">
      <c r="A7661" s="17">
        <v>131163</v>
      </c>
      <c r="B7661" s="18">
        <v>2</v>
      </c>
      <c r="C7661" s="16" t="s">
        <v>73</v>
      </c>
      <c r="D7661" s="21">
        <v>44207</v>
      </c>
      <c r="E7661" s="16" t="s">
        <v>176</v>
      </c>
      <c r="F7661" s="21">
        <v>44279</v>
      </c>
      <c r="G7661" s="16" t="s">
        <v>75</v>
      </c>
      <c r="H7661" s="26" t="s">
        <v>162</v>
      </c>
      <c r="I7661" s="16" t="s">
        <v>2669</v>
      </c>
      <c r="J7661" s="20" t="s">
        <v>116</v>
      </c>
      <c r="L7661" s="16" t="s">
        <v>116</v>
      </c>
      <c r="M7661" s="26" t="s">
        <v>7730</v>
      </c>
      <c r="O7661" s="16" t="s">
        <v>179</v>
      </c>
      <c r="P7661" s="26" t="s">
        <v>79</v>
      </c>
      <c r="R7661" s="16" t="s">
        <v>41</v>
      </c>
      <c r="S7661" s="16" t="s">
        <v>84</v>
      </c>
      <c r="T7661" s="22">
        <v>0</v>
      </c>
      <c r="W7661" s="20" t="s">
        <v>43</v>
      </c>
      <c r="X7661" s="16" t="s">
        <v>78</v>
      </c>
      <c r="Y7661" s="26" t="s">
        <v>7731</v>
      </c>
      <c r="Z7661" s="25">
        <v>0</v>
      </c>
      <c r="AA7661" s="25">
        <v>0</v>
      </c>
      <c r="AB7661" s="25">
        <v>63000</v>
      </c>
      <c r="AC7661" s="25">
        <v>0</v>
      </c>
      <c r="AD7661" s="25">
        <v>0</v>
      </c>
      <c r="AE7661" s="25">
        <v>0</v>
      </c>
      <c r="AF7661" s="25">
        <v>63000</v>
      </c>
      <c r="AG7661" s="25">
        <v>0</v>
      </c>
      <c r="AH7661" s="25">
        <v>63000</v>
      </c>
      <c r="AI7661" s="16" t="s">
        <v>7732</v>
      </c>
    </row>
    <row r="7662" spans="1:35" x14ac:dyDescent="0.25">
      <c r="A7662" s="17">
        <v>131164</v>
      </c>
      <c r="B7662" s="18">
        <v>3</v>
      </c>
      <c r="C7662" s="16" t="s">
        <v>73</v>
      </c>
      <c r="D7662" s="21">
        <v>44207</v>
      </c>
      <c r="E7662" s="16" t="s">
        <v>176</v>
      </c>
      <c r="F7662" s="21">
        <v>44350</v>
      </c>
      <c r="G7662" s="16" t="s">
        <v>529</v>
      </c>
      <c r="H7662" s="26" t="s">
        <v>98</v>
      </c>
      <c r="I7662" s="16" t="s">
        <v>159</v>
      </c>
      <c r="J7662" s="20" t="s">
        <v>148</v>
      </c>
      <c r="L7662" s="16" t="s">
        <v>149</v>
      </c>
      <c r="M7662" s="26" t="s">
        <v>7733</v>
      </c>
      <c r="O7662" s="16" t="s">
        <v>179</v>
      </c>
      <c r="P7662" s="26" t="s">
        <v>79</v>
      </c>
      <c r="R7662" s="16" t="s">
        <v>41</v>
      </c>
      <c r="S7662" s="16" t="s">
        <v>84</v>
      </c>
      <c r="T7662" s="22">
        <v>0</v>
      </c>
      <c r="U7662" s="21">
        <v>44428</v>
      </c>
      <c r="W7662" s="20" t="s">
        <v>43</v>
      </c>
      <c r="X7662" s="16" t="s">
        <v>454</v>
      </c>
      <c r="Y7662" s="26" t="s">
        <v>7734</v>
      </c>
      <c r="Z7662" s="25">
        <v>0</v>
      </c>
      <c r="AA7662" s="25">
        <v>0</v>
      </c>
      <c r="AB7662" s="25">
        <v>69500</v>
      </c>
      <c r="AC7662" s="25">
        <v>0</v>
      </c>
      <c r="AD7662" s="25">
        <v>0</v>
      </c>
      <c r="AE7662" s="25">
        <v>0</v>
      </c>
      <c r="AF7662" s="25">
        <v>69500</v>
      </c>
      <c r="AG7662" s="25">
        <v>0</v>
      </c>
      <c r="AH7662" s="25">
        <v>69500</v>
      </c>
      <c r="AI7662" s="16" t="s">
        <v>7735</v>
      </c>
    </row>
    <row r="7663" spans="1:35" x14ac:dyDescent="0.25">
      <c r="A7663" s="17">
        <v>131165</v>
      </c>
      <c r="B7663" s="18">
        <v>2</v>
      </c>
      <c r="C7663" s="16" t="s">
        <v>73</v>
      </c>
      <c r="D7663" s="21">
        <v>44207</v>
      </c>
      <c r="E7663" s="16" t="s">
        <v>176</v>
      </c>
      <c r="F7663" s="21">
        <v>44326</v>
      </c>
      <c r="G7663" s="16" t="s">
        <v>529</v>
      </c>
      <c r="H7663" s="26" t="s">
        <v>286</v>
      </c>
      <c r="I7663" s="16" t="s">
        <v>464</v>
      </c>
      <c r="J7663" s="20" t="s">
        <v>116</v>
      </c>
      <c r="L7663" s="16" t="s">
        <v>116</v>
      </c>
      <c r="M7663" s="26" t="s">
        <v>7736</v>
      </c>
      <c r="N7663" s="26" t="s">
        <v>7737</v>
      </c>
      <c r="O7663" s="16" t="s">
        <v>151</v>
      </c>
      <c r="P7663" s="26" t="s">
        <v>198</v>
      </c>
      <c r="R7663" s="16" t="s">
        <v>139</v>
      </c>
      <c r="S7663" s="16" t="s">
        <v>8089</v>
      </c>
      <c r="T7663" s="22">
        <v>1.1000000000000001</v>
      </c>
      <c r="U7663" s="21">
        <v>44365</v>
      </c>
      <c r="W7663" s="20" t="s">
        <v>43</v>
      </c>
      <c r="X7663" s="16" t="s">
        <v>140</v>
      </c>
      <c r="Z7663" s="25">
        <v>0</v>
      </c>
      <c r="AA7663" s="25">
        <v>0</v>
      </c>
      <c r="AB7663" s="25">
        <v>500000</v>
      </c>
      <c r="AC7663" s="25">
        <v>0</v>
      </c>
      <c r="AD7663" s="25">
        <v>0</v>
      </c>
      <c r="AE7663" s="25">
        <v>0</v>
      </c>
      <c r="AF7663" s="25">
        <v>500000</v>
      </c>
      <c r="AG7663" s="25">
        <v>0</v>
      </c>
      <c r="AH7663" s="25">
        <v>500000</v>
      </c>
      <c r="AI7663" s="16" t="s">
        <v>7738</v>
      </c>
    </row>
    <row r="7664" spans="1:35" ht="45" x14ac:dyDescent="0.25">
      <c r="A7664" s="17">
        <v>131166</v>
      </c>
      <c r="B7664" s="18">
        <v>1</v>
      </c>
      <c r="C7664" s="16" t="s">
        <v>73</v>
      </c>
      <c r="D7664" s="21">
        <v>44207</v>
      </c>
      <c r="E7664" s="16" t="s">
        <v>2240</v>
      </c>
      <c r="F7664" s="21">
        <v>44250</v>
      </c>
      <c r="G7664" s="16" t="s">
        <v>81</v>
      </c>
      <c r="H7664" s="26" t="s">
        <v>1163</v>
      </c>
      <c r="L7664" s="16" t="s">
        <v>110</v>
      </c>
      <c r="M7664" s="26" t="s">
        <v>7739</v>
      </c>
      <c r="N7664" s="26" t="s">
        <v>7740</v>
      </c>
      <c r="O7664" s="16" t="s">
        <v>1139</v>
      </c>
      <c r="P7664" s="26" t="s">
        <v>1140</v>
      </c>
      <c r="T7664" s="23" t="s">
        <v>32</v>
      </c>
      <c r="W7664" s="20" t="s">
        <v>43</v>
      </c>
      <c r="Z7664" s="25">
        <v>15000</v>
      </c>
      <c r="AA7664" s="25">
        <v>0</v>
      </c>
      <c r="AB7664" s="25">
        <v>0</v>
      </c>
      <c r="AC7664" s="25">
        <v>0</v>
      </c>
      <c r="AD7664" s="25">
        <v>15000</v>
      </c>
      <c r="AE7664" s="25">
        <v>0</v>
      </c>
      <c r="AF7664" s="25">
        <v>0</v>
      </c>
      <c r="AG7664" s="25">
        <v>0</v>
      </c>
      <c r="AH7664" s="25">
        <v>15000</v>
      </c>
      <c r="AI7664" s="16" t="s">
        <v>7741</v>
      </c>
    </row>
    <row r="7665" spans="1:35" ht="30" x14ac:dyDescent="0.25">
      <c r="A7665" s="17">
        <v>131167</v>
      </c>
      <c r="B7665" s="18">
        <v>2</v>
      </c>
      <c r="C7665" s="16" t="s">
        <v>73</v>
      </c>
      <c r="D7665" s="21">
        <v>44207</v>
      </c>
      <c r="E7665" s="16" t="s">
        <v>2240</v>
      </c>
      <c r="F7665" s="21">
        <v>44273</v>
      </c>
      <c r="G7665" s="16" t="s">
        <v>514</v>
      </c>
      <c r="H7665" s="26" t="s">
        <v>1336</v>
      </c>
      <c r="M7665" s="26" t="s">
        <v>7742</v>
      </c>
      <c r="N7665" s="26" t="s">
        <v>7743</v>
      </c>
      <c r="O7665" s="16" t="s">
        <v>78</v>
      </c>
      <c r="P7665" s="26" t="s">
        <v>1140</v>
      </c>
      <c r="T7665" s="23" t="s">
        <v>32</v>
      </c>
      <c r="W7665" s="20" t="s">
        <v>43</v>
      </c>
      <c r="Z7665" s="25">
        <v>15000</v>
      </c>
      <c r="AA7665" s="25">
        <v>0</v>
      </c>
      <c r="AB7665" s="25">
        <v>0</v>
      </c>
      <c r="AC7665" s="25">
        <v>0</v>
      </c>
      <c r="AD7665" s="25">
        <v>15000</v>
      </c>
      <c r="AE7665" s="25">
        <v>0</v>
      </c>
      <c r="AF7665" s="25">
        <v>0</v>
      </c>
      <c r="AG7665" s="25">
        <v>0</v>
      </c>
      <c r="AH7665" s="25">
        <v>15000</v>
      </c>
      <c r="AI7665" s="16" t="s">
        <v>7744</v>
      </c>
    </row>
    <row r="7666" spans="1:35" ht="30" x14ac:dyDescent="0.25">
      <c r="A7666" s="17">
        <v>131168</v>
      </c>
      <c r="B7666" s="18">
        <v>4</v>
      </c>
      <c r="C7666" s="16" t="s">
        <v>73</v>
      </c>
      <c r="D7666" s="21">
        <v>44208</v>
      </c>
      <c r="E7666" s="16" t="s">
        <v>2240</v>
      </c>
      <c r="F7666" s="21">
        <v>44279</v>
      </c>
      <c r="G7666" s="16" t="s">
        <v>75</v>
      </c>
      <c r="H7666" s="26" t="s">
        <v>295</v>
      </c>
      <c r="I7666" s="16" t="s">
        <v>477</v>
      </c>
      <c r="J7666" s="20" t="s">
        <v>116</v>
      </c>
      <c r="L7666" s="16" t="s">
        <v>116</v>
      </c>
      <c r="M7666" s="26" t="s">
        <v>8998</v>
      </c>
      <c r="N7666" s="26" t="s">
        <v>2244</v>
      </c>
      <c r="O7666" s="16" t="s">
        <v>78</v>
      </c>
      <c r="P7666" s="26" t="s">
        <v>1140</v>
      </c>
      <c r="T7666" s="22">
        <v>0.01</v>
      </c>
      <c r="W7666" s="20" t="s">
        <v>43</v>
      </c>
      <c r="X7666" s="16" t="s">
        <v>140</v>
      </c>
      <c r="Z7666" s="24" t="s">
        <v>32</v>
      </c>
      <c r="AA7666" s="24" t="s">
        <v>32</v>
      </c>
      <c r="AB7666" s="24" t="s">
        <v>32</v>
      </c>
      <c r="AC7666" s="24" t="s">
        <v>32</v>
      </c>
      <c r="AD7666" s="24" t="s">
        <v>32</v>
      </c>
      <c r="AE7666" s="24" t="s">
        <v>32</v>
      </c>
      <c r="AF7666" s="24" t="s">
        <v>32</v>
      </c>
      <c r="AG7666" s="24" t="s">
        <v>32</v>
      </c>
      <c r="AH7666" s="24" t="s">
        <v>32</v>
      </c>
    </row>
    <row r="7667" spans="1:35" ht="30" x14ac:dyDescent="0.25">
      <c r="A7667" s="17">
        <v>131169</v>
      </c>
      <c r="B7667" s="18">
        <v>1</v>
      </c>
      <c r="C7667" s="16" t="s">
        <v>73</v>
      </c>
      <c r="D7667" s="21">
        <v>44208</v>
      </c>
      <c r="E7667" s="16" t="s">
        <v>2240</v>
      </c>
      <c r="F7667" s="21">
        <v>44279</v>
      </c>
      <c r="G7667" s="16" t="s">
        <v>75</v>
      </c>
      <c r="H7667" s="26" t="s">
        <v>320</v>
      </c>
      <c r="I7667" s="16" t="s">
        <v>8997</v>
      </c>
      <c r="K7667" s="16" t="s">
        <v>8996</v>
      </c>
      <c r="L7667" s="16" t="s">
        <v>37</v>
      </c>
      <c r="M7667" s="26" t="s">
        <v>8995</v>
      </c>
      <c r="N7667" s="26" t="s">
        <v>2244</v>
      </c>
      <c r="O7667" s="16" t="s">
        <v>78</v>
      </c>
      <c r="P7667" s="26" t="s">
        <v>1140</v>
      </c>
      <c r="T7667" s="22">
        <v>0.01</v>
      </c>
      <c r="W7667" s="20" t="s">
        <v>43</v>
      </c>
      <c r="X7667" s="16" t="s">
        <v>44</v>
      </c>
      <c r="Z7667" s="24" t="s">
        <v>32</v>
      </c>
      <c r="AA7667" s="24" t="s">
        <v>32</v>
      </c>
      <c r="AB7667" s="24" t="s">
        <v>32</v>
      </c>
      <c r="AC7667" s="24" t="s">
        <v>32</v>
      </c>
      <c r="AD7667" s="24" t="s">
        <v>32</v>
      </c>
      <c r="AE7667" s="24" t="s">
        <v>32</v>
      </c>
      <c r="AF7667" s="24" t="s">
        <v>32</v>
      </c>
      <c r="AG7667" s="24" t="s">
        <v>32</v>
      </c>
      <c r="AH7667" s="24" t="s">
        <v>32</v>
      </c>
    </row>
    <row r="7668" spans="1:35" x14ac:dyDescent="0.25">
      <c r="A7668" s="17">
        <v>131170</v>
      </c>
      <c r="B7668" s="18">
        <v>1</v>
      </c>
      <c r="C7668" s="16" t="s">
        <v>73</v>
      </c>
      <c r="D7668" s="21">
        <v>44208</v>
      </c>
      <c r="E7668" s="16" t="s">
        <v>1610</v>
      </c>
      <c r="F7668" s="21">
        <v>44208</v>
      </c>
      <c r="G7668" s="16" t="s">
        <v>1610</v>
      </c>
      <c r="H7668" s="26" t="s">
        <v>320</v>
      </c>
      <c r="L7668" s="16" t="s">
        <v>110</v>
      </c>
      <c r="M7668" s="26" t="s">
        <v>7745</v>
      </c>
      <c r="O7668" s="16" t="s">
        <v>1612</v>
      </c>
      <c r="T7668" s="23" t="s">
        <v>32</v>
      </c>
      <c r="W7668" s="20" t="s">
        <v>43</v>
      </c>
      <c r="Z7668" s="25">
        <v>0</v>
      </c>
      <c r="AA7668" s="25">
        <v>0</v>
      </c>
      <c r="AB7668" s="25">
        <v>630999</v>
      </c>
      <c r="AC7668" s="25">
        <v>0</v>
      </c>
      <c r="AD7668" s="25">
        <v>0</v>
      </c>
      <c r="AE7668" s="25">
        <v>0</v>
      </c>
      <c r="AF7668" s="25">
        <v>630999</v>
      </c>
      <c r="AG7668" s="25">
        <v>0</v>
      </c>
      <c r="AH7668" s="25">
        <v>630999</v>
      </c>
      <c r="AI7668" s="16" t="s">
        <v>7746</v>
      </c>
    </row>
    <row r="7669" spans="1:35" ht="30" x14ac:dyDescent="0.25">
      <c r="A7669" s="17">
        <v>131171</v>
      </c>
      <c r="B7669" s="18">
        <v>3</v>
      </c>
      <c r="C7669" s="16" t="s">
        <v>73</v>
      </c>
      <c r="D7669" s="21">
        <v>44208</v>
      </c>
      <c r="E7669" s="16" t="s">
        <v>2240</v>
      </c>
      <c r="F7669" s="21">
        <v>44279</v>
      </c>
      <c r="G7669" s="16" t="s">
        <v>75</v>
      </c>
      <c r="H7669" s="26" t="s">
        <v>437</v>
      </c>
      <c r="I7669" s="16" t="s">
        <v>8994</v>
      </c>
      <c r="K7669" s="16" t="s">
        <v>8993</v>
      </c>
      <c r="L7669" s="16" t="s">
        <v>37</v>
      </c>
      <c r="M7669" s="26" t="s">
        <v>8992</v>
      </c>
      <c r="N7669" s="26" t="s">
        <v>2244</v>
      </c>
      <c r="O7669" s="16" t="s">
        <v>78</v>
      </c>
      <c r="P7669" s="26" t="s">
        <v>1140</v>
      </c>
      <c r="T7669" s="22">
        <v>0.01</v>
      </c>
      <c r="W7669" s="20" t="s">
        <v>43</v>
      </c>
      <c r="X7669" s="16" t="s">
        <v>44</v>
      </c>
      <c r="Z7669" s="24" t="s">
        <v>32</v>
      </c>
      <c r="AA7669" s="24" t="s">
        <v>32</v>
      </c>
      <c r="AB7669" s="24" t="s">
        <v>32</v>
      </c>
      <c r="AC7669" s="24" t="s">
        <v>32</v>
      </c>
      <c r="AD7669" s="24" t="s">
        <v>32</v>
      </c>
      <c r="AE7669" s="24" t="s">
        <v>32</v>
      </c>
      <c r="AF7669" s="24" t="s">
        <v>32</v>
      </c>
      <c r="AG7669" s="24" t="s">
        <v>32</v>
      </c>
      <c r="AH7669" s="24" t="s">
        <v>32</v>
      </c>
    </row>
    <row r="7670" spans="1:35" ht="30" x14ac:dyDescent="0.25">
      <c r="A7670" s="17">
        <v>131172</v>
      </c>
      <c r="B7670" s="18">
        <v>3</v>
      </c>
      <c r="C7670" s="16" t="s">
        <v>73</v>
      </c>
      <c r="D7670" s="21">
        <v>44208</v>
      </c>
      <c r="E7670" s="16" t="s">
        <v>2240</v>
      </c>
      <c r="F7670" s="21">
        <v>44354</v>
      </c>
      <c r="G7670" s="16" t="s">
        <v>832</v>
      </c>
      <c r="H7670" s="26" t="s">
        <v>255</v>
      </c>
      <c r="I7670" s="16" t="s">
        <v>8991</v>
      </c>
      <c r="K7670" s="16" t="s">
        <v>8990</v>
      </c>
      <c r="L7670" s="16" t="s">
        <v>37</v>
      </c>
      <c r="M7670" s="26" t="s">
        <v>8989</v>
      </c>
      <c r="N7670" s="26" t="s">
        <v>2244</v>
      </c>
      <c r="O7670" s="16" t="s">
        <v>78</v>
      </c>
      <c r="P7670" s="26" t="s">
        <v>1140</v>
      </c>
      <c r="T7670" s="22">
        <v>0.01</v>
      </c>
      <c r="W7670" s="20" t="s">
        <v>43</v>
      </c>
      <c r="X7670" s="16" t="s">
        <v>44</v>
      </c>
      <c r="Z7670" s="24" t="s">
        <v>32</v>
      </c>
      <c r="AA7670" s="24" t="s">
        <v>32</v>
      </c>
      <c r="AB7670" s="24" t="s">
        <v>32</v>
      </c>
      <c r="AC7670" s="24" t="s">
        <v>32</v>
      </c>
      <c r="AD7670" s="24" t="s">
        <v>32</v>
      </c>
      <c r="AE7670" s="24" t="s">
        <v>32</v>
      </c>
      <c r="AF7670" s="24" t="s">
        <v>32</v>
      </c>
      <c r="AG7670" s="24" t="s">
        <v>32</v>
      </c>
      <c r="AH7670" s="24" t="s">
        <v>32</v>
      </c>
      <c r="AI7670" s="16" t="s">
        <v>8988</v>
      </c>
    </row>
    <row r="7671" spans="1:35" ht="30" x14ac:dyDescent="0.25">
      <c r="A7671" s="17">
        <v>131173</v>
      </c>
      <c r="B7671" s="18">
        <v>3</v>
      </c>
      <c r="C7671" s="16" t="s">
        <v>73</v>
      </c>
      <c r="D7671" s="21">
        <v>44208</v>
      </c>
      <c r="E7671" s="16" t="s">
        <v>2240</v>
      </c>
      <c r="F7671" s="21">
        <v>44279</v>
      </c>
      <c r="G7671" s="16" t="s">
        <v>75</v>
      </c>
      <c r="H7671" s="26" t="s">
        <v>98</v>
      </c>
      <c r="I7671" s="16" t="s">
        <v>8987</v>
      </c>
      <c r="K7671" s="16" t="s">
        <v>8986</v>
      </c>
      <c r="L7671" s="16" t="s">
        <v>37</v>
      </c>
      <c r="M7671" s="26" t="s">
        <v>8985</v>
      </c>
      <c r="N7671" s="26" t="s">
        <v>2244</v>
      </c>
      <c r="O7671" s="16" t="s">
        <v>78</v>
      </c>
      <c r="P7671" s="26" t="s">
        <v>1140</v>
      </c>
      <c r="T7671" s="22">
        <v>0.01</v>
      </c>
      <c r="W7671" s="20" t="s">
        <v>43</v>
      </c>
      <c r="X7671" s="16" t="s">
        <v>78</v>
      </c>
      <c r="Z7671" s="24" t="s">
        <v>32</v>
      </c>
      <c r="AA7671" s="24" t="s">
        <v>32</v>
      </c>
      <c r="AB7671" s="24" t="s">
        <v>32</v>
      </c>
      <c r="AC7671" s="24" t="s">
        <v>32</v>
      </c>
      <c r="AD7671" s="24" t="s">
        <v>32</v>
      </c>
      <c r="AE7671" s="24" t="s">
        <v>32</v>
      </c>
      <c r="AF7671" s="24" t="s">
        <v>32</v>
      </c>
      <c r="AG7671" s="24" t="s">
        <v>32</v>
      </c>
      <c r="AH7671" s="24" t="s">
        <v>32</v>
      </c>
    </row>
    <row r="7672" spans="1:35" ht="30" x14ac:dyDescent="0.25">
      <c r="A7672" s="17">
        <v>131174</v>
      </c>
      <c r="B7672" s="18">
        <v>3</v>
      </c>
      <c r="C7672" s="16" t="s">
        <v>73</v>
      </c>
      <c r="D7672" s="21">
        <v>44208</v>
      </c>
      <c r="E7672" s="16" t="s">
        <v>2240</v>
      </c>
      <c r="F7672" s="21">
        <v>44279</v>
      </c>
      <c r="G7672" s="16" t="s">
        <v>75</v>
      </c>
      <c r="H7672" s="26" t="s">
        <v>98</v>
      </c>
      <c r="I7672" s="16" t="s">
        <v>8984</v>
      </c>
      <c r="K7672" s="16" t="s">
        <v>8983</v>
      </c>
      <c r="L7672" s="16" t="s">
        <v>37</v>
      </c>
      <c r="M7672" s="26" t="s">
        <v>8982</v>
      </c>
      <c r="N7672" s="26" t="s">
        <v>2244</v>
      </c>
      <c r="O7672" s="16" t="s">
        <v>78</v>
      </c>
      <c r="P7672" s="26" t="s">
        <v>1140</v>
      </c>
      <c r="T7672" s="22">
        <v>0.01</v>
      </c>
      <c r="W7672" s="20" t="s">
        <v>43</v>
      </c>
      <c r="X7672" s="16" t="s">
        <v>78</v>
      </c>
      <c r="Z7672" s="24" t="s">
        <v>32</v>
      </c>
      <c r="AA7672" s="24" t="s">
        <v>32</v>
      </c>
      <c r="AB7672" s="24" t="s">
        <v>32</v>
      </c>
      <c r="AC7672" s="24" t="s">
        <v>32</v>
      </c>
      <c r="AD7672" s="24" t="s">
        <v>32</v>
      </c>
      <c r="AE7672" s="24" t="s">
        <v>32</v>
      </c>
      <c r="AF7672" s="24" t="s">
        <v>32</v>
      </c>
      <c r="AG7672" s="24" t="s">
        <v>32</v>
      </c>
      <c r="AH7672" s="24" t="s">
        <v>32</v>
      </c>
    </row>
    <row r="7673" spans="1:35" ht="30" x14ac:dyDescent="0.25">
      <c r="A7673" s="17">
        <v>131175</v>
      </c>
      <c r="B7673" s="18">
        <v>4</v>
      </c>
      <c r="C7673" s="16" t="s">
        <v>73</v>
      </c>
      <c r="D7673" s="21">
        <v>44208</v>
      </c>
      <c r="E7673" s="16" t="s">
        <v>2240</v>
      </c>
      <c r="F7673" s="21">
        <v>44279</v>
      </c>
      <c r="G7673" s="16" t="s">
        <v>75</v>
      </c>
      <c r="H7673" s="26" t="s">
        <v>634</v>
      </c>
      <c r="I7673" s="16" t="s">
        <v>4507</v>
      </c>
      <c r="J7673" s="20" t="s">
        <v>116</v>
      </c>
      <c r="L7673" s="16" t="s">
        <v>116</v>
      </c>
      <c r="M7673" s="26" t="s">
        <v>8981</v>
      </c>
      <c r="N7673" s="26" t="s">
        <v>2244</v>
      </c>
      <c r="O7673" s="16" t="s">
        <v>78</v>
      </c>
      <c r="P7673" s="26" t="s">
        <v>1140</v>
      </c>
      <c r="T7673" s="22">
        <v>0.01</v>
      </c>
      <c r="W7673" s="20" t="s">
        <v>43</v>
      </c>
      <c r="X7673" s="16" t="s">
        <v>140</v>
      </c>
      <c r="Z7673" s="24" t="s">
        <v>32</v>
      </c>
      <c r="AA7673" s="24" t="s">
        <v>32</v>
      </c>
      <c r="AB7673" s="24" t="s">
        <v>32</v>
      </c>
      <c r="AC7673" s="24" t="s">
        <v>32</v>
      </c>
      <c r="AD7673" s="24" t="s">
        <v>32</v>
      </c>
      <c r="AE7673" s="24" t="s">
        <v>32</v>
      </c>
      <c r="AF7673" s="24" t="s">
        <v>32</v>
      </c>
      <c r="AG7673" s="24" t="s">
        <v>32</v>
      </c>
      <c r="AH7673" s="24" t="s">
        <v>32</v>
      </c>
    </row>
    <row r="7674" spans="1:35" ht="30" x14ac:dyDescent="0.25">
      <c r="A7674" s="17">
        <v>131176</v>
      </c>
      <c r="B7674" s="18">
        <v>3</v>
      </c>
      <c r="C7674" s="16" t="s">
        <v>73</v>
      </c>
      <c r="D7674" s="21">
        <v>44208</v>
      </c>
      <c r="E7674" s="16" t="s">
        <v>2240</v>
      </c>
      <c r="F7674" s="21">
        <v>44279</v>
      </c>
      <c r="G7674" s="16" t="s">
        <v>75</v>
      </c>
      <c r="H7674" s="26" t="s">
        <v>434</v>
      </c>
      <c r="I7674" s="16" t="s">
        <v>553</v>
      </c>
      <c r="J7674" s="20" t="s">
        <v>116</v>
      </c>
      <c r="L7674" s="16" t="s">
        <v>116</v>
      </c>
      <c r="M7674" s="26" t="s">
        <v>8980</v>
      </c>
      <c r="N7674" s="26" t="s">
        <v>2244</v>
      </c>
      <c r="O7674" s="16" t="s">
        <v>78</v>
      </c>
      <c r="P7674" s="26" t="s">
        <v>1140</v>
      </c>
      <c r="T7674" s="22">
        <v>0.01</v>
      </c>
      <c r="W7674" s="20" t="s">
        <v>43</v>
      </c>
      <c r="X7674" s="16" t="s">
        <v>140</v>
      </c>
      <c r="Z7674" s="24" t="s">
        <v>32</v>
      </c>
      <c r="AA7674" s="24" t="s">
        <v>32</v>
      </c>
      <c r="AB7674" s="24" t="s">
        <v>32</v>
      </c>
      <c r="AC7674" s="24" t="s">
        <v>32</v>
      </c>
      <c r="AD7674" s="24" t="s">
        <v>32</v>
      </c>
      <c r="AE7674" s="24" t="s">
        <v>32</v>
      </c>
      <c r="AF7674" s="24" t="s">
        <v>32</v>
      </c>
      <c r="AG7674" s="24" t="s">
        <v>32</v>
      </c>
      <c r="AH7674" s="24" t="s">
        <v>32</v>
      </c>
    </row>
    <row r="7675" spans="1:35" ht="30" x14ac:dyDescent="0.25">
      <c r="A7675" s="17">
        <v>131177</v>
      </c>
      <c r="B7675" s="18">
        <v>3</v>
      </c>
      <c r="C7675" s="16" t="s">
        <v>73</v>
      </c>
      <c r="D7675" s="21">
        <v>44208</v>
      </c>
      <c r="E7675" s="16" t="s">
        <v>2240</v>
      </c>
      <c r="F7675" s="21">
        <v>44279</v>
      </c>
      <c r="G7675" s="16" t="s">
        <v>75</v>
      </c>
      <c r="H7675" s="26" t="s">
        <v>405</v>
      </c>
      <c r="I7675" s="16" t="s">
        <v>3701</v>
      </c>
      <c r="J7675" s="20" t="s">
        <v>116</v>
      </c>
      <c r="L7675" s="16" t="s">
        <v>116</v>
      </c>
      <c r="M7675" s="26" t="s">
        <v>8979</v>
      </c>
      <c r="N7675" s="26" t="s">
        <v>2244</v>
      </c>
      <c r="O7675" s="16" t="s">
        <v>78</v>
      </c>
      <c r="P7675" s="26" t="s">
        <v>1140</v>
      </c>
      <c r="T7675" s="22">
        <v>0.01</v>
      </c>
      <c r="W7675" s="20" t="s">
        <v>43</v>
      </c>
      <c r="X7675" s="16" t="s">
        <v>78</v>
      </c>
      <c r="Z7675" s="24" t="s">
        <v>32</v>
      </c>
      <c r="AA7675" s="24" t="s">
        <v>32</v>
      </c>
      <c r="AB7675" s="24" t="s">
        <v>32</v>
      </c>
      <c r="AC7675" s="24" t="s">
        <v>32</v>
      </c>
      <c r="AD7675" s="24" t="s">
        <v>32</v>
      </c>
      <c r="AE7675" s="24" t="s">
        <v>32</v>
      </c>
      <c r="AF7675" s="24" t="s">
        <v>32</v>
      </c>
      <c r="AG7675" s="24" t="s">
        <v>32</v>
      </c>
      <c r="AH7675" s="24" t="s">
        <v>32</v>
      </c>
    </row>
    <row r="7676" spans="1:35" ht="30" x14ac:dyDescent="0.25">
      <c r="A7676" s="17">
        <v>131178</v>
      </c>
      <c r="B7676" s="18">
        <v>3</v>
      </c>
      <c r="C7676" s="16" t="s">
        <v>73</v>
      </c>
      <c r="D7676" s="21">
        <v>44208</v>
      </c>
      <c r="E7676" s="16" t="s">
        <v>2240</v>
      </c>
      <c r="F7676" s="21">
        <v>44279</v>
      </c>
      <c r="G7676" s="16" t="s">
        <v>75</v>
      </c>
      <c r="H7676" s="26" t="s">
        <v>98</v>
      </c>
      <c r="I7676" s="16" t="s">
        <v>8978</v>
      </c>
      <c r="K7676" s="16" t="s">
        <v>8977</v>
      </c>
      <c r="L7676" s="16" t="s">
        <v>37</v>
      </c>
      <c r="M7676" s="26" t="s">
        <v>8976</v>
      </c>
      <c r="N7676" s="26" t="s">
        <v>2244</v>
      </c>
      <c r="O7676" s="16" t="s">
        <v>78</v>
      </c>
      <c r="P7676" s="26" t="s">
        <v>1140</v>
      </c>
      <c r="T7676" s="22">
        <v>0.01</v>
      </c>
      <c r="W7676" s="20" t="s">
        <v>43</v>
      </c>
      <c r="X7676" s="16" t="s">
        <v>44</v>
      </c>
      <c r="Z7676" s="24" t="s">
        <v>32</v>
      </c>
      <c r="AA7676" s="24" t="s">
        <v>32</v>
      </c>
      <c r="AB7676" s="24" t="s">
        <v>32</v>
      </c>
      <c r="AC7676" s="24" t="s">
        <v>32</v>
      </c>
      <c r="AD7676" s="24" t="s">
        <v>32</v>
      </c>
      <c r="AE7676" s="24" t="s">
        <v>32</v>
      </c>
      <c r="AF7676" s="24" t="s">
        <v>32</v>
      </c>
      <c r="AG7676" s="24" t="s">
        <v>32</v>
      </c>
      <c r="AH7676" s="24" t="s">
        <v>32</v>
      </c>
    </row>
    <row r="7677" spans="1:35" ht="30" x14ac:dyDescent="0.25">
      <c r="A7677" s="17">
        <v>131179</v>
      </c>
      <c r="B7677" s="18">
        <v>3</v>
      </c>
      <c r="C7677" s="16" t="s">
        <v>73</v>
      </c>
      <c r="D7677" s="21">
        <v>44208</v>
      </c>
      <c r="E7677" s="16" t="s">
        <v>2240</v>
      </c>
      <c r="F7677" s="21">
        <v>44279</v>
      </c>
      <c r="G7677" s="16" t="s">
        <v>75</v>
      </c>
      <c r="H7677" s="26" t="s">
        <v>434</v>
      </c>
      <c r="I7677" s="16" t="s">
        <v>8975</v>
      </c>
      <c r="J7677" s="20" t="s">
        <v>116</v>
      </c>
      <c r="L7677" s="16" t="s">
        <v>116</v>
      </c>
      <c r="M7677" s="26" t="s">
        <v>8974</v>
      </c>
      <c r="N7677" s="26" t="s">
        <v>2244</v>
      </c>
      <c r="O7677" s="16" t="s">
        <v>78</v>
      </c>
      <c r="P7677" s="26" t="s">
        <v>1140</v>
      </c>
      <c r="T7677" s="22">
        <v>0.01</v>
      </c>
      <c r="W7677" s="20" t="s">
        <v>43</v>
      </c>
      <c r="X7677" s="16" t="s">
        <v>78</v>
      </c>
      <c r="Z7677" s="24" t="s">
        <v>32</v>
      </c>
      <c r="AA7677" s="24" t="s">
        <v>32</v>
      </c>
      <c r="AB7677" s="24" t="s">
        <v>32</v>
      </c>
      <c r="AC7677" s="24" t="s">
        <v>32</v>
      </c>
      <c r="AD7677" s="24" t="s">
        <v>32</v>
      </c>
      <c r="AE7677" s="24" t="s">
        <v>32</v>
      </c>
      <c r="AF7677" s="24" t="s">
        <v>32</v>
      </c>
      <c r="AG7677" s="24" t="s">
        <v>32</v>
      </c>
      <c r="AH7677" s="24" t="s">
        <v>32</v>
      </c>
    </row>
    <row r="7678" spans="1:35" ht="30" x14ac:dyDescent="0.25">
      <c r="A7678" s="17">
        <v>131180</v>
      </c>
      <c r="B7678" s="18">
        <v>2</v>
      </c>
      <c r="C7678" s="16" t="s">
        <v>73</v>
      </c>
      <c r="D7678" s="21">
        <v>44208</v>
      </c>
      <c r="E7678" s="16" t="s">
        <v>2240</v>
      </c>
      <c r="F7678" s="21">
        <v>44279</v>
      </c>
      <c r="G7678" s="16" t="s">
        <v>75</v>
      </c>
      <c r="H7678" s="26" t="s">
        <v>380</v>
      </c>
      <c r="I7678" s="16" t="s">
        <v>8973</v>
      </c>
      <c r="K7678" s="16" t="s">
        <v>8972</v>
      </c>
      <c r="L7678" s="16" t="s">
        <v>37</v>
      </c>
      <c r="M7678" s="26" t="s">
        <v>8971</v>
      </c>
      <c r="N7678" s="26" t="s">
        <v>2244</v>
      </c>
      <c r="O7678" s="16" t="s">
        <v>78</v>
      </c>
      <c r="P7678" s="26" t="s">
        <v>1140</v>
      </c>
      <c r="T7678" s="22">
        <v>0.01</v>
      </c>
      <c r="W7678" s="20" t="s">
        <v>43</v>
      </c>
      <c r="X7678" s="16" t="s">
        <v>44</v>
      </c>
      <c r="Z7678" s="24" t="s">
        <v>32</v>
      </c>
      <c r="AA7678" s="24" t="s">
        <v>32</v>
      </c>
      <c r="AB7678" s="24" t="s">
        <v>32</v>
      </c>
      <c r="AC7678" s="24" t="s">
        <v>32</v>
      </c>
      <c r="AD7678" s="24" t="s">
        <v>32</v>
      </c>
      <c r="AE7678" s="24" t="s">
        <v>32</v>
      </c>
      <c r="AF7678" s="24" t="s">
        <v>32</v>
      </c>
      <c r="AG7678" s="24" t="s">
        <v>32</v>
      </c>
      <c r="AH7678" s="24" t="s">
        <v>32</v>
      </c>
    </row>
    <row r="7679" spans="1:35" ht="30" x14ac:dyDescent="0.25">
      <c r="A7679" s="17">
        <v>131181</v>
      </c>
      <c r="B7679" s="18">
        <v>3</v>
      </c>
      <c r="C7679" s="16" t="s">
        <v>73</v>
      </c>
      <c r="D7679" s="21">
        <v>44208</v>
      </c>
      <c r="E7679" s="16" t="s">
        <v>2240</v>
      </c>
      <c r="F7679" s="21">
        <v>44279</v>
      </c>
      <c r="G7679" s="16" t="s">
        <v>75</v>
      </c>
      <c r="H7679" s="26" t="s">
        <v>98</v>
      </c>
      <c r="I7679" s="16" t="s">
        <v>8970</v>
      </c>
      <c r="K7679" s="16" t="s">
        <v>8969</v>
      </c>
      <c r="L7679" s="16" t="s">
        <v>37</v>
      </c>
      <c r="M7679" s="26" t="s">
        <v>8968</v>
      </c>
      <c r="N7679" s="26" t="s">
        <v>2244</v>
      </c>
      <c r="O7679" s="16" t="s">
        <v>78</v>
      </c>
      <c r="P7679" s="26" t="s">
        <v>1140</v>
      </c>
      <c r="T7679" s="22">
        <v>0.01</v>
      </c>
      <c r="W7679" s="20" t="s">
        <v>43</v>
      </c>
      <c r="X7679" s="16" t="s">
        <v>44</v>
      </c>
      <c r="Z7679" s="24" t="s">
        <v>32</v>
      </c>
      <c r="AA7679" s="24" t="s">
        <v>32</v>
      </c>
      <c r="AB7679" s="24" t="s">
        <v>32</v>
      </c>
      <c r="AC7679" s="24" t="s">
        <v>32</v>
      </c>
      <c r="AD7679" s="24" t="s">
        <v>32</v>
      </c>
      <c r="AE7679" s="24" t="s">
        <v>32</v>
      </c>
      <c r="AF7679" s="24" t="s">
        <v>32</v>
      </c>
      <c r="AG7679" s="24" t="s">
        <v>32</v>
      </c>
      <c r="AH7679" s="24" t="s">
        <v>32</v>
      </c>
    </row>
    <row r="7680" spans="1:35" ht="30" x14ac:dyDescent="0.25">
      <c r="A7680" s="17">
        <v>131182</v>
      </c>
      <c r="B7680" s="18">
        <v>2</v>
      </c>
      <c r="C7680" s="16" t="s">
        <v>73</v>
      </c>
      <c r="D7680" s="21">
        <v>44208</v>
      </c>
      <c r="E7680" s="16" t="s">
        <v>2240</v>
      </c>
      <c r="F7680" s="21">
        <v>44279</v>
      </c>
      <c r="G7680" s="16" t="s">
        <v>75</v>
      </c>
      <c r="H7680" s="26" t="s">
        <v>380</v>
      </c>
      <c r="K7680" s="16" t="s">
        <v>8967</v>
      </c>
      <c r="L7680" s="16" t="s">
        <v>37</v>
      </c>
      <c r="M7680" s="26" t="s">
        <v>8966</v>
      </c>
      <c r="N7680" s="26" t="s">
        <v>2244</v>
      </c>
      <c r="O7680" s="16" t="s">
        <v>78</v>
      </c>
      <c r="P7680" s="26" t="s">
        <v>1140</v>
      </c>
      <c r="T7680" s="22">
        <v>0.01</v>
      </c>
      <c r="W7680" s="20" t="s">
        <v>43</v>
      </c>
      <c r="X7680" s="16" t="s">
        <v>44</v>
      </c>
      <c r="Z7680" s="24" t="s">
        <v>32</v>
      </c>
      <c r="AA7680" s="24" t="s">
        <v>32</v>
      </c>
      <c r="AB7680" s="24" t="s">
        <v>32</v>
      </c>
      <c r="AC7680" s="24" t="s">
        <v>32</v>
      </c>
      <c r="AD7680" s="24" t="s">
        <v>32</v>
      </c>
      <c r="AE7680" s="24" t="s">
        <v>32</v>
      </c>
      <c r="AF7680" s="24" t="s">
        <v>32</v>
      </c>
      <c r="AG7680" s="24" t="s">
        <v>32</v>
      </c>
      <c r="AH7680" s="24" t="s">
        <v>32</v>
      </c>
    </row>
    <row r="7681" spans="1:34" ht="30" x14ac:dyDescent="0.25">
      <c r="A7681" s="17">
        <v>131183</v>
      </c>
      <c r="B7681" s="18">
        <v>3</v>
      </c>
      <c r="C7681" s="16" t="s">
        <v>73</v>
      </c>
      <c r="D7681" s="21">
        <v>44208</v>
      </c>
      <c r="E7681" s="16" t="s">
        <v>2240</v>
      </c>
      <c r="F7681" s="21">
        <v>44279</v>
      </c>
      <c r="G7681" s="16" t="s">
        <v>75</v>
      </c>
      <c r="H7681" s="26" t="s">
        <v>57</v>
      </c>
      <c r="I7681" s="16" t="s">
        <v>8965</v>
      </c>
      <c r="K7681" s="16" t="s">
        <v>8964</v>
      </c>
      <c r="L7681" s="16" t="s">
        <v>37</v>
      </c>
      <c r="M7681" s="26" t="s">
        <v>8963</v>
      </c>
      <c r="N7681" s="26" t="s">
        <v>2244</v>
      </c>
      <c r="O7681" s="16" t="s">
        <v>78</v>
      </c>
      <c r="P7681" s="26" t="s">
        <v>1140</v>
      </c>
      <c r="T7681" s="22">
        <v>0.01</v>
      </c>
      <c r="W7681" s="20" t="s">
        <v>43</v>
      </c>
      <c r="X7681" s="16" t="s">
        <v>44</v>
      </c>
      <c r="Z7681" s="24" t="s">
        <v>32</v>
      </c>
      <c r="AA7681" s="24" t="s">
        <v>32</v>
      </c>
      <c r="AB7681" s="24" t="s">
        <v>32</v>
      </c>
      <c r="AC7681" s="24" t="s">
        <v>32</v>
      </c>
      <c r="AD7681" s="24" t="s">
        <v>32</v>
      </c>
      <c r="AE7681" s="24" t="s">
        <v>32</v>
      </c>
      <c r="AF7681" s="24" t="s">
        <v>32</v>
      </c>
      <c r="AG7681" s="24" t="s">
        <v>32</v>
      </c>
      <c r="AH7681" s="24" t="s">
        <v>32</v>
      </c>
    </row>
    <row r="7682" spans="1:34" ht="30" x14ac:dyDescent="0.25">
      <c r="A7682" s="17">
        <v>131184</v>
      </c>
      <c r="B7682" s="18">
        <v>3</v>
      </c>
      <c r="C7682" s="16" t="s">
        <v>73</v>
      </c>
      <c r="D7682" s="21">
        <v>44208</v>
      </c>
      <c r="E7682" s="16" t="s">
        <v>2240</v>
      </c>
      <c r="F7682" s="21">
        <v>44279</v>
      </c>
      <c r="G7682" s="16" t="s">
        <v>75</v>
      </c>
      <c r="H7682" s="26" t="s">
        <v>57</v>
      </c>
      <c r="I7682" s="16" t="s">
        <v>8962</v>
      </c>
      <c r="K7682" s="16" t="s">
        <v>8961</v>
      </c>
      <c r="L7682" s="16" t="s">
        <v>37</v>
      </c>
      <c r="M7682" s="26" t="s">
        <v>8960</v>
      </c>
      <c r="N7682" s="26" t="s">
        <v>2244</v>
      </c>
      <c r="O7682" s="16" t="s">
        <v>78</v>
      </c>
      <c r="P7682" s="26" t="s">
        <v>1140</v>
      </c>
      <c r="T7682" s="22">
        <v>0.01</v>
      </c>
      <c r="W7682" s="20" t="s">
        <v>43</v>
      </c>
      <c r="X7682" s="16" t="s">
        <v>44</v>
      </c>
      <c r="Z7682" s="24" t="s">
        <v>32</v>
      </c>
      <c r="AA7682" s="24" t="s">
        <v>32</v>
      </c>
      <c r="AB7682" s="24" t="s">
        <v>32</v>
      </c>
      <c r="AC7682" s="24" t="s">
        <v>32</v>
      </c>
      <c r="AD7682" s="24" t="s">
        <v>32</v>
      </c>
      <c r="AE7682" s="24" t="s">
        <v>32</v>
      </c>
      <c r="AF7682" s="24" t="s">
        <v>32</v>
      </c>
      <c r="AG7682" s="24" t="s">
        <v>32</v>
      </c>
      <c r="AH7682" s="24" t="s">
        <v>32</v>
      </c>
    </row>
    <row r="7683" spans="1:34" ht="30" x14ac:dyDescent="0.25">
      <c r="A7683" s="17">
        <v>131185</v>
      </c>
      <c r="B7683" s="18">
        <v>2</v>
      </c>
      <c r="C7683" s="16" t="s">
        <v>73</v>
      </c>
      <c r="D7683" s="21">
        <v>44208</v>
      </c>
      <c r="E7683" s="16" t="s">
        <v>2240</v>
      </c>
      <c r="F7683" s="21">
        <v>44279</v>
      </c>
      <c r="G7683" s="16" t="s">
        <v>75</v>
      </c>
      <c r="H7683" s="26" t="s">
        <v>380</v>
      </c>
      <c r="K7683" s="16" t="s">
        <v>8959</v>
      </c>
      <c r="L7683" s="16" t="s">
        <v>37</v>
      </c>
      <c r="M7683" s="26" t="s">
        <v>8958</v>
      </c>
      <c r="N7683" s="26" t="s">
        <v>2244</v>
      </c>
      <c r="O7683" s="16" t="s">
        <v>78</v>
      </c>
      <c r="P7683" s="26" t="s">
        <v>1140</v>
      </c>
      <c r="T7683" s="22">
        <v>0.01</v>
      </c>
      <c r="W7683" s="20" t="s">
        <v>43</v>
      </c>
      <c r="X7683" s="16" t="s">
        <v>78</v>
      </c>
      <c r="Z7683" s="24" t="s">
        <v>32</v>
      </c>
      <c r="AA7683" s="24" t="s">
        <v>32</v>
      </c>
      <c r="AB7683" s="24" t="s">
        <v>32</v>
      </c>
      <c r="AC7683" s="24" t="s">
        <v>32</v>
      </c>
      <c r="AD7683" s="24" t="s">
        <v>32</v>
      </c>
      <c r="AE7683" s="24" t="s">
        <v>32</v>
      </c>
      <c r="AF7683" s="24" t="s">
        <v>32</v>
      </c>
      <c r="AG7683" s="24" t="s">
        <v>32</v>
      </c>
      <c r="AH7683" s="24" t="s">
        <v>32</v>
      </c>
    </row>
    <row r="7684" spans="1:34" ht="30" x14ac:dyDescent="0.25">
      <c r="A7684" s="17">
        <v>131186</v>
      </c>
      <c r="B7684" s="18">
        <v>3</v>
      </c>
      <c r="C7684" s="16" t="s">
        <v>73</v>
      </c>
      <c r="D7684" s="21">
        <v>44208</v>
      </c>
      <c r="E7684" s="16" t="s">
        <v>2240</v>
      </c>
      <c r="F7684" s="21">
        <v>44278</v>
      </c>
      <c r="G7684" s="16" t="s">
        <v>75</v>
      </c>
      <c r="H7684" s="26" t="s">
        <v>405</v>
      </c>
      <c r="I7684" s="16" t="s">
        <v>8935</v>
      </c>
      <c r="K7684" s="16" t="s">
        <v>8934</v>
      </c>
      <c r="L7684" s="16" t="s">
        <v>37</v>
      </c>
      <c r="M7684" s="26" t="s">
        <v>8957</v>
      </c>
      <c r="N7684" s="26" t="s">
        <v>2244</v>
      </c>
      <c r="O7684" s="16" t="s">
        <v>78</v>
      </c>
      <c r="P7684" s="26" t="s">
        <v>1140</v>
      </c>
      <c r="T7684" s="22">
        <v>0.01</v>
      </c>
      <c r="W7684" s="20" t="s">
        <v>43</v>
      </c>
      <c r="X7684" s="16" t="s">
        <v>44</v>
      </c>
      <c r="Z7684" s="24" t="s">
        <v>32</v>
      </c>
      <c r="AA7684" s="24" t="s">
        <v>32</v>
      </c>
      <c r="AB7684" s="24" t="s">
        <v>32</v>
      </c>
      <c r="AC7684" s="24" t="s">
        <v>32</v>
      </c>
      <c r="AD7684" s="24" t="s">
        <v>32</v>
      </c>
      <c r="AE7684" s="24" t="s">
        <v>32</v>
      </c>
      <c r="AF7684" s="24" t="s">
        <v>32</v>
      </c>
      <c r="AG7684" s="24" t="s">
        <v>32</v>
      </c>
      <c r="AH7684" s="24" t="s">
        <v>32</v>
      </c>
    </row>
    <row r="7685" spans="1:34" ht="30" x14ac:dyDescent="0.25">
      <c r="A7685" s="17">
        <v>131187</v>
      </c>
      <c r="B7685" s="18">
        <v>3</v>
      </c>
      <c r="C7685" s="16" t="s">
        <v>73</v>
      </c>
      <c r="D7685" s="21">
        <v>44208</v>
      </c>
      <c r="E7685" s="16" t="s">
        <v>2240</v>
      </c>
      <c r="F7685" s="21">
        <v>44279</v>
      </c>
      <c r="G7685" s="16" t="s">
        <v>75</v>
      </c>
      <c r="H7685" s="26" t="s">
        <v>437</v>
      </c>
      <c r="I7685" s="16" t="s">
        <v>535</v>
      </c>
      <c r="J7685" s="20" t="s">
        <v>116</v>
      </c>
      <c r="L7685" s="16" t="s">
        <v>116</v>
      </c>
      <c r="M7685" s="26" t="s">
        <v>8956</v>
      </c>
      <c r="N7685" s="26" t="s">
        <v>2244</v>
      </c>
      <c r="O7685" s="16" t="s">
        <v>78</v>
      </c>
      <c r="P7685" s="26" t="s">
        <v>1140</v>
      </c>
      <c r="T7685" s="22">
        <v>0.01</v>
      </c>
      <c r="W7685" s="20" t="s">
        <v>43</v>
      </c>
      <c r="X7685" s="16" t="s">
        <v>78</v>
      </c>
      <c r="Z7685" s="24" t="s">
        <v>32</v>
      </c>
      <c r="AA7685" s="24" t="s">
        <v>32</v>
      </c>
      <c r="AB7685" s="24" t="s">
        <v>32</v>
      </c>
      <c r="AC7685" s="24" t="s">
        <v>32</v>
      </c>
      <c r="AD7685" s="24" t="s">
        <v>32</v>
      </c>
      <c r="AE7685" s="24" t="s">
        <v>32</v>
      </c>
      <c r="AF7685" s="24" t="s">
        <v>32</v>
      </c>
      <c r="AG7685" s="24" t="s">
        <v>32</v>
      </c>
      <c r="AH7685" s="24" t="s">
        <v>32</v>
      </c>
    </row>
    <row r="7686" spans="1:34" ht="30" x14ac:dyDescent="0.25">
      <c r="A7686" s="17">
        <v>131188</v>
      </c>
      <c r="B7686" s="18">
        <v>4</v>
      </c>
      <c r="C7686" s="16" t="s">
        <v>73</v>
      </c>
      <c r="D7686" s="21">
        <v>44208</v>
      </c>
      <c r="E7686" s="16" t="s">
        <v>2240</v>
      </c>
      <c r="F7686" s="21">
        <v>44279</v>
      </c>
      <c r="G7686" s="16" t="s">
        <v>75</v>
      </c>
      <c r="H7686" s="26" t="s">
        <v>634</v>
      </c>
      <c r="I7686" s="16" t="s">
        <v>1455</v>
      </c>
      <c r="J7686" s="20" t="s">
        <v>116</v>
      </c>
      <c r="L7686" s="16" t="s">
        <v>116</v>
      </c>
      <c r="M7686" s="26" t="s">
        <v>8955</v>
      </c>
      <c r="N7686" s="26" t="s">
        <v>2244</v>
      </c>
      <c r="O7686" s="16" t="s">
        <v>78</v>
      </c>
      <c r="P7686" s="26" t="s">
        <v>1140</v>
      </c>
      <c r="T7686" s="22">
        <v>0.01</v>
      </c>
      <c r="W7686" s="20" t="s">
        <v>43</v>
      </c>
      <c r="X7686" s="16" t="s">
        <v>78</v>
      </c>
      <c r="Z7686" s="24" t="s">
        <v>32</v>
      </c>
      <c r="AA7686" s="24" t="s">
        <v>32</v>
      </c>
      <c r="AB7686" s="24" t="s">
        <v>32</v>
      </c>
      <c r="AC7686" s="24" t="s">
        <v>32</v>
      </c>
      <c r="AD7686" s="24" t="s">
        <v>32</v>
      </c>
      <c r="AE7686" s="24" t="s">
        <v>32</v>
      </c>
      <c r="AF7686" s="24" t="s">
        <v>32</v>
      </c>
      <c r="AG7686" s="24" t="s">
        <v>32</v>
      </c>
      <c r="AH7686" s="24" t="s">
        <v>32</v>
      </c>
    </row>
    <row r="7687" spans="1:34" ht="30" x14ac:dyDescent="0.25">
      <c r="A7687" s="17">
        <v>131189</v>
      </c>
      <c r="B7687" s="18">
        <v>3</v>
      </c>
      <c r="C7687" s="16" t="s">
        <v>73</v>
      </c>
      <c r="D7687" s="21">
        <v>44208</v>
      </c>
      <c r="E7687" s="16" t="s">
        <v>2240</v>
      </c>
      <c r="F7687" s="21">
        <v>44279</v>
      </c>
      <c r="G7687" s="16" t="s">
        <v>75</v>
      </c>
      <c r="H7687" s="26" t="s">
        <v>98</v>
      </c>
      <c r="I7687" s="16" t="s">
        <v>8954</v>
      </c>
      <c r="K7687" s="16" t="s">
        <v>8953</v>
      </c>
      <c r="L7687" s="16" t="s">
        <v>37</v>
      </c>
      <c r="M7687" s="26" t="s">
        <v>8952</v>
      </c>
      <c r="N7687" s="26" t="s">
        <v>2244</v>
      </c>
      <c r="O7687" s="16" t="s">
        <v>78</v>
      </c>
      <c r="P7687" s="26" t="s">
        <v>1140</v>
      </c>
      <c r="T7687" s="22">
        <v>0.01</v>
      </c>
      <c r="W7687" s="20" t="s">
        <v>43</v>
      </c>
      <c r="X7687" s="16" t="s">
        <v>44</v>
      </c>
      <c r="Z7687" s="24" t="s">
        <v>32</v>
      </c>
      <c r="AA7687" s="24" t="s">
        <v>32</v>
      </c>
      <c r="AB7687" s="24" t="s">
        <v>32</v>
      </c>
      <c r="AC7687" s="24" t="s">
        <v>32</v>
      </c>
      <c r="AD7687" s="24" t="s">
        <v>32</v>
      </c>
      <c r="AE7687" s="24" t="s">
        <v>32</v>
      </c>
      <c r="AF7687" s="24" t="s">
        <v>32</v>
      </c>
      <c r="AG7687" s="24" t="s">
        <v>32</v>
      </c>
      <c r="AH7687" s="24" t="s">
        <v>32</v>
      </c>
    </row>
    <row r="7688" spans="1:34" ht="30" x14ac:dyDescent="0.25">
      <c r="A7688" s="17">
        <v>131190</v>
      </c>
      <c r="B7688" s="18">
        <v>1</v>
      </c>
      <c r="C7688" s="16" t="s">
        <v>73</v>
      </c>
      <c r="D7688" s="21">
        <v>44208</v>
      </c>
      <c r="E7688" s="16" t="s">
        <v>2240</v>
      </c>
      <c r="F7688" s="21">
        <v>44279</v>
      </c>
      <c r="G7688" s="16" t="s">
        <v>75</v>
      </c>
      <c r="H7688" s="26" t="s">
        <v>320</v>
      </c>
      <c r="I7688" s="16" t="s">
        <v>8951</v>
      </c>
      <c r="K7688" s="16" t="s">
        <v>8950</v>
      </c>
      <c r="L7688" s="16" t="s">
        <v>37</v>
      </c>
      <c r="M7688" s="26" t="s">
        <v>8949</v>
      </c>
      <c r="N7688" s="26" t="s">
        <v>2244</v>
      </c>
      <c r="O7688" s="16" t="s">
        <v>78</v>
      </c>
      <c r="P7688" s="26" t="s">
        <v>1140</v>
      </c>
      <c r="T7688" s="22">
        <v>0.01</v>
      </c>
      <c r="W7688" s="20" t="s">
        <v>43</v>
      </c>
      <c r="X7688" s="16" t="s">
        <v>78</v>
      </c>
      <c r="Z7688" s="24" t="s">
        <v>32</v>
      </c>
      <c r="AA7688" s="24" t="s">
        <v>32</v>
      </c>
      <c r="AB7688" s="24" t="s">
        <v>32</v>
      </c>
      <c r="AC7688" s="24" t="s">
        <v>32</v>
      </c>
      <c r="AD7688" s="24" t="s">
        <v>32</v>
      </c>
      <c r="AE7688" s="24" t="s">
        <v>32</v>
      </c>
      <c r="AF7688" s="24" t="s">
        <v>32</v>
      </c>
      <c r="AG7688" s="24" t="s">
        <v>32</v>
      </c>
      <c r="AH7688" s="24" t="s">
        <v>32</v>
      </c>
    </row>
    <row r="7689" spans="1:34" ht="30" x14ac:dyDescent="0.25">
      <c r="A7689" s="17">
        <v>131191</v>
      </c>
      <c r="B7689" s="18">
        <v>2</v>
      </c>
      <c r="C7689" s="16" t="s">
        <v>73</v>
      </c>
      <c r="D7689" s="21">
        <v>44208</v>
      </c>
      <c r="E7689" s="16" t="s">
        <v>2240</v>
      </c>
      <c r="F7689" s="21">
        <v>44279</v>
      </c>
      <c r="G7689" s="16" t="s">
        <v>75</v>
      </c>
      <c r="H7689" s="26" t="s">
        <v>380</v>
      </c>
      <c r="I7689" s="16" t="s">
        <v>8948</v>
      </c>
      <c r="K7689" s="16" t="s">
        <v>8947</v>
      </c>
      <c r="L7689" s="16" t="s">
        <v>37</v>
      </c>
      <c r="M7689" s="26" t="s">
        <v>8946</v>
      </c>
      <c r="N7689" s="26" t="s">
        <v>2244</v>
      </c>
      <c r="O7689" s="16" t="s">
        <v>78</v>
      </c>
      <c r="P7689" s="26" t="s">
        <v>1140</v>
      </c>
      <c r="T7689" s="22">
        <v>0.01</v>
      </c>
      <c r="W7689" s="20" t="s">
        <v>43</v>
      </c>
      <c r="X7689" s="16" t="s">
        <v>44</v>
      </c>
      <c r="Z7689" s="24" t="s">
        <v>32</v>
      </c>
      <c r="AA7689" s="24" t="s">
        <v>32</v>
      </c>
      <c r="AB7689" s="24" t="s">
        <v>32</v>
      </c>
      <c r="AC7689" s="24" t="s">
        <v>32</v>
      </c>
      <c r="AD7689" s="24" t="s">
        <v>32</v>
      </c>
      <c r="AE7689" s="24" t="s">
        <v>32</v>
      </c>
      <c r="AF7689" s="24" t="s">
        <v>32</v>
      </c>
      <c r="AG7689" s="24" t="s">
        <v>32</v>
      </c>
      <c r="AH7689" s="24" t="s">
        <v>32</v>
      </c>
    </row>
    <row r="7690" spans="1:34" ht="30" x14ac:dyDescent="0.25">
      <c r="A7690" s="17">
        <v>131192</v>
      </c>
      <c r="B7690" s="18">
        <v>3</v>
      </c>
      <c r="C7690" s="16" t="s">
        <v>73</v>
      </c>
      <c r="D7690" s="21">
        <v>44208</v>
      </c>
      <c r="E7690" s="16" t="s">
        <v>2240</v>
      </c>
      <c r="F7690" s="21">
        <v>44279</v>
      </c>
      <c r="G7690" s="16" t="s">
        <v>75</v>
      </c>
      <c r="H7690" s="26" t="s">
        <v>405</v>
      </c>
      <c r="I7690" s="16" t="s">
        <v>1484</v>
      </c>
      <c r="J7690" s="20" t="s">
        <v>116</v>
      </c>
      <c r="L7690" s="16" t="s">
        <v>116</v>
      </c>
      <c r="M7690" s="26" t="s">
        <v>8945</v>
      </c>
      <c r="N7690" s="26" t="s">
        <v>2244</v>
      </c>
      <c r="O7690" s="16" t="s">
        <v>78</v>
      </c>
      <c r="P7690" s="26" t="s">
        <v>1140</v>
      </c>
      <c r="T7690" s="22">
        <v>0.01</v>
      </c>
      <c r="W7690" s="20" t="s">
        <v>43</v>
      </c>
      <c r="X7690" s="16" t="s">
        <v>78</v>
      </c>
      <c r="Z7690" s="24" t="s">
        <v>32</v>
      </c>
      <c r="AA7690" s="24" t="s">
        <v>32</v>
      </c>
      <c r="AB7690" s="24" t="s">
        <v>32</v>
      </c>
      <c r="AC7690" s="24" t="s">
        <v>32</v>
      </c>
      <c r="AD7690" s="24" t="s">
        <v>32</v>
      </c>
      <c r="AE7690" s="24" t="s">
        <v>32</v>
      </c>
      <c r="AF7690" s="24" t="s">
        <v>32</v>
      </c>
      <c r="AG7690" s="24" t="s">
        <v>32</v>
      </c>
      <c r="AH7690" s="24" t="s">
        <v>32</v>
      </c>
    </row>
    <row r="7691" spans="1:34" ht="30" x14ac:dyDescent="0.25">
      <c r="A7691" s="17">
        <v>131193</v>
      </c>
      <c r="B7691" s="18">
        <v>2</v>
      </c>
      <c r="C7691" s="16" t="s">
        <v>73</v>
      </c>
      <c r="D7691" s="21">
        <v>44208</v>
      </c>
      <c r="E7691" s="16" t="s">
        <v>2240</v>
      </c>
      <c r="F7691" s="21">
        <v>44279</v>
      </c>
      <c r="G7691" s="16" t="s">
        <v>75</v>
      </c>
      <c r="H7691" s="26" t="s">
        <v>380</v>
      </c>
      <c r="I7691" s="16" t="s">
        <v>539</v>
      </c>
      <c r="J7691" s="20" t="s">
        <v>116</v>
      </c>
      <c r="L7691" s="16" t="s">
        <v>116</v>
      </c>
      <c r="M7691" s="26" t="s">
        <v>8944</v>
      </c>
      <c r="N7691" s="26" t="s">
        <v>2244</v>
      </c>
      <c r="O7691" s="16" t="s">
        <v>78</v>
      </c>
      <c r="P7691" s="26" t="s">
        <v>1140</v>
      </c>
      <c r="T7691" s="22">
        <v>0.01</v>
      </c>
      <c r="W7691" s="20" t="s">
        <v>43</v>
      </c>
      <c r="X7691" s="16" t="s">
        <v>78</v>
      </c>
      <c r="Z7691" s="24" t="s">
        <v>32</v>
      </c>
      <c r="AA7691" s="24" t="s">
        <v>32</v>
      </c>
      <c r="AB7691" s="24" t="s">
        <v>32</v>
      </c>
      <c r="AC7691" s="24" t="s">
        <v>32</v>
      </c>
      <c r="AD7691" s="24" t="s">
        <v>32</v>
      </c>
      <c r="AE7691" s="24" t="s">
        <v>32</v>
      </c>
      <c r="AF7691" s="24" t="s">
        <v>32</v>
      </c>
      <c r="AG7691" s="24" t="s">
        <v>32</v>
      </c>
      <c r="AH7691" s="24" t="s">
        <v>32</v>
      </c>
    </row>
    <row r="7692" spans="1:34" ht="30" x14ac:dyDescent="0.25">
      <c r="A7692" s="17">
        <v>131194</v>
      </c>
      <c r="B7692" s="18">
        <v>2</v>
      </c>
      <c r="C7692" s="16" t="s">
        <v>73</v>
      </c>
      <c r="D7692" s="21">
        <v>44208</v>
      </c>
      <c r="E7692" s="16" t="s">
        <v>2240</v>
      </c>
      <c r="F7692" s="21">
        <v>44279</v>
      </c>
      <c r="G7692" s="16" t="s">
        <v>75</v>
      </c>
      <c r="H7692" s="26" t="s">
        <v>380</v>
      </c>
      <c r="K7692" s="16" t="s">
        <v>8943</v>
      </c>
      <c r="L7692" s="16" t="s">
        <v>37</v>
      </c>
      <c r="M7692" s="26" t="s">
        <v>8942</v>
      </c>
      <c r="N7692" s="26" t="s">
        <v>2244</v>
      </c>
      <c r="O7692" s="16" t="s">
        <v>78</v>
      </c>
      <c r="P7692" s="26" t="s">
        <v>1140</v>
      </c>
      <c r="T7692" s="22">
        <v>0.01</v>
      </c>
      <c r="W7692" s="20" t="s">
        <v>43</v>
      </c>
      <c r="X7692" s="16" t="s">
        <v>44</v>
      </c>
      <c r="Z7692" s="24" t="s">
        <v>32</v>
      </c>
      <c r="AA7692" s="24" t="s">
        <v>32</v>
      </c>
      <c r="AB7692" s="24" t="s">
        <v>32</v>
      </c>
      <c r="AC7692" s="24" t="s">
        <v>32</v>
      </c>
      <c r="AD7692" s="24" t="s">
        <v>32</v>
      </c>
      <c r="AE7692" s="24" t="s">
        <v>32</v>
      </c>
      <c r="AF7692" s="24" t="s">
        <v>32</v>
      </c>
      <c r="AG7692" s="24" t="s">
        <v>32</v>
      </c>
      <c r="AH7692" s="24" t="s">
        <v>32</v>
      </c>
    </row>
    <row r="7693" spans="1:34" ht="30" x14ac:dyDescent="0.25">
      <c r="A7693" s="17">
        <v>131195</v>
      </c>
      <c r="B7693" s="18">
        <v>3</v>
      </c>
      <c r="C7693" s="16" t="s">
        <v>73</v>
      </c>
      <c r="D7693" s="21">
        <v>44208</v>
      </c>
      <c r="E7693" s="16" t="s">
        <v>2240</v>
      </c>
      <c r="F7693" s="21">
        <v>44279</v>
      </c>
      <c r="G7693" s="16" t="s">
        <v>75</v>
      </c>
      <c r="H7693" s="26" t="s">
        <v>57</v>
      </c>
      <c r="I7693" s="16" t="s">
        <v>8941</v>
      </c>
      <c r="K7693" s="16" t="s">
        <v>8940</v>
      </c>
      <c r="L7693" s="16" t="s">
        <v>37</v>
      </c>
      <c r="M7693" s="26" t="s">
        <v>8939</v>
      </c>
      <c r="N7693" s="26" t="s">
        <v>2244</v>
      </c>
      <c r="O7693" s="16" t="s">
        <v>78</v>
      </c>
      <c r="P7693" s="26" t="s">
        <v>1140</v>
      </c>
      <c r="T7693" s="22">
        <v>0.01</v>
      </c>
      <c r="W7693" s="20" t="s">
        <v>43</v>
      </c>
      <c r="X7693" s="16" t="s">
        <v>44</v>
      </c>
      <c r="Z7693" s="24" t="s">
        <v>32</v>
      </c>
      <c r="AA7693" s="24" t="s">
        <v>32</v>
      </c>
      <c r="AB7693" s="24" t="s">
        <v>32</v>
      </c>
      <c r="AC7693" s="24" t="s">
        <v>32</v>
      </c>
      <c r="AD7693" s="24" t="s">
        <v>32</v>
      </c>
      <c r="AE7693" s="24" t="s">
        <v>32</v>
      </c>
      <c r="AF7693" s="24" t="s">
        <v>32</v>
      </c>
      <c r="AG7693" s="24" t="s">
        <v>32</v>
      </c>
      <c r="AH7693" s="24" t="s">
        <v>32</v>
      </c>
    </row>
    <row r="7694" spans="1:34" ht="30" x14ac:dyDescent="0.25">
      <c r="A7694" s="17">
        <v>131196</v>
      </c>
      <c r="B7694" s="18">
        <v>2</v>
      </c>
      <c r="C7694" s="16" t="s">
        <v>73</v>
      </c>
      <c r="D7694" s="21">
        <v>44208</v>
      </c>
      <c r="E7694" s="16" t="s">
        <v>2240</v>
      </c>
      <c r="F7694" s="21">
        <v>44279</v>
      </c>
      <c r="G7694" s="16" t="s">
        <v>75</v>
      </c>
      <c r="H7694" s="26" t="s">
        <v>380</v>
      </c>
      <c r="I7694" s="16" t="s">
        <v>8938</v>
      </c>
      <c r="K7694" s="16" t="s">
        <v>8937</v>
      </c>
      <c r="L7694" s="16" t="s">
        <v>37</v>
      </c>
      <c r="M7694" s="26" t="s">
        <v>8936</v>
      </c>
      <c r="N7694" s="26" t="s">
        <v>2244</v>
      </c>
      <c r="O7694" s="16" t="s">
        <v>78</v>
      </c>
      <c r="P7694" s="26" t="s">
        <v>1140</v>
      </c>
      <c r="T7694" s="22">
        <v>0.01</v>
      </c>
      <c r="W7694" s="20" t="s">
        <v>43</v>
      </c>
      <c r="X7694" s="16" t="s">
        <v>78</v>
      </c>
      <c r="Z7694" s="24" t="s">
        <v>32</v>
      </c>
      <c r="AA7694" s="24" t="s">
        <v>32</v>
      </c>
      <c r="AB7694" s="24" t="s">
        <v>32</v>
      </c>
      <c r="AC7694" s="24" t="s">
        <v>32</v>
      </c>
      <c r="AD7694" s="24" t="s">
        <v>32</v>
      </c>
      <c r="AE7694" s="24" t="s">
        <v>32</v>
      </c>
      <c r="AF7694" s="24" t="s">
        <v>32</v>
      </c>
      <c r="AG7694" s="24" t="s">
        <v>32</v>
      </c>
      <c r="AH7694" s="24" t="s">
        <v>32</v>
      </c>
    </row>
    <row r="7695" spans="1:34" ht="30" x14ac:dyDescent="0.25">
      <c r="A7695" s="17">
        <v>131197</v>
      </c>
      <c r="B7695" s="18">
        <v>3</v>
      </c>
      <c r="C7695" s="16" t="s">
        <v>73</v>
      </c>
      <c r="D7695" s="21">
        <v>44208</v>
      </c>
      <c r="E7695" s="16" t="s">
        <v>2240</v>
      </c>
      <c r="F7695" s="21">
        <v>44279</v>
      </c>
      <c r="G7695" s="16" t="s">
        <v>75</v>
      </c>
      <c r="H7695" s="26" t="s">
        <v>405</v>
      </c>
      <c r="I7695" s="16" t="s">
        <v>8935</v>
      </c>
      <c r="K7695" s="16" t="s">
        <v>8934</v>
      </c>
      <c r="L7695" s="16" t="s">
        <v>37</v>
      </c>
      <c r="M7695" s="26" t="s">
        <v>8933</v>
      </c>
      <c r="N7695" s="26" t="s">
        <v>2244</v>
      </c>
      <c r="O7695" s="16" t="s">
        <v>78</v>
      </c>
      <c r="P7695" s="26" t="s">
        <v>1140</v>
      </c>
      <c r="T7695" s="22">
        <v>0.01</v>
      </c>
      <c r="W7695" s="20" t="s">
        <v>43</v>
      </c>
      <c r="X7695" s="16" t="s">
        <v>44</v>
      </c>
      <c r="Z7695" s="24" t="s">
        <v>32</v>
      </c>
      <c r="AA7695" s="24" t="s">
        <v>32</v>
      </c>
      <c r="AB7695" s="24" t="s">
        <v>32</v>
      </c>
      <c r="AC7695" s="24" t="s">
        <v>32</v>
      </c>
      <c r="AD7695" s="24" t="s">
        <v>32</v>
      </c>
      <c r="AE7695" s="24" t="s">
        <v>32</v>
      </c>
      <c r="AF7695" s="24" t="s">
        <v>32</v>
      </c>
      <c r="AG7695" s="24" t="s">
        <v>32</v>
      </c>
      <c r="AH7695" s="24" t="s">
        <v>32</v>
      </c>
    </row>
    <row r="7696" spans="1:34" ht="30" x14ac:dyDescent="0.25">
      <c r="A7696" s="17">
        <v>131198</v>
      </c>
      <c r="B7696" s="18">
        <v>1</v>
      </c>
      <c r="C7696" s="16" t="s">
        <v>73</v>
      </c>
      <c r="D7696" s="21">
        <v>44208</v>
      </c>
      <c r="E7696" s="16" t="s">
        <v>2240</v>
      </c>
      <c r="F7696" s="21">
        <v>44279</v>
      </c>
      <c r="G7696" s="16" t="s">
        <v>75</v>
      </c>
      <c r="H7696" s="26" t="s">
        <v>276</v>
      </c>
      <c r="I7696" s="16" t="s">
        <v>8932</v>
      </c>
      <c r="K7696" s="16" t="s">
        <v>8931</v>
      </c>
      <c r="L7696" s="16" t="s">
        <v>37</v>
      </c>
      <c r="M7696" s="26" t="s">
        <v>8930</v>
      </c>
      <c r="N7696" s="26" t="s">
        <v>2244</v>
      </c>
      <c r="O7696" s="16" t="s">
        <v>78</v>
      </c>
      <c r="P7696" s="26" t="s">
        <v>1140</v>
      </c>
      <c r="T7696" s="22">
        <v>0.01</v>
      </c>
      <c r="W7696" s="20" t="s">
        <v>43</v>
      </c>
      <c r="X7696" s="16" t="s">
        <v>44</v>
      </c>
      <c r="Z7696" s="24" t="s">
        <v>32</v>
      </c>
      <c r="AA7696" s="24" t="s">
        <v>32</v>
      </c>
      <c r="AB7696" s="24" t="s">
        <v>32</v>
      </c>
      <c r="AC7696" s="24" t="s">
        <v>32</v>
      </c>
      <c r="AD7696" s="24" t="s">
        <v>32</v>
      </c>
      <c r="AE7696" s="24" t="s">
        <v>32</v>
      </c>
      <c r="AF7696" s="24" t="s">
        <v>32</v>
      </c>
      <c r="AG7696" s="24" t="s">
        <v>32</v>
      </c>
      <c r="AH7696" s="24" t="s">
        <v>32</v>
      </c>
    </row>
    <row r="7697" spans="1:35" ht="30" x14ac:dyDescent="0.25">
      <c r="A7697" s="17">
        <v>131199</v>
      </c>
      <c r="B7697" s="18">
        <v>1</v>
      </c>
      <c r="C7697" s="16" t="s">
        <v>73</v>
      </c>
      <c r="D7697" s="21">
        <v>44208</v>
      </c>
      <c r="E7697" s="16" t="s">
        <v>2240</v>
      </c>
      <c r="F7697" s="21">
        <v>44279</v>
      </c>
      <c r="G7697" s="16" t="s">
        <v>75</v>
      </c>
      <c r="H7697" s="26" t="s">
        <v>276</v>
      </c>
      <c r="I7697" s="16" t="s">
        <v>6986</v>
      </c>
      <c r="K7697" s="16" t="s">
        <v>8929</v>
      </c>
      <c r="L7697" s="16" t="s">
        <v>37</v>
      </c>
      <c r="M7697" s="26" t="s">
        <v>8928</v>
      </c>
      <c r="N7697" s="26" t="s">
        <v>2244</v>
      </c>
      <c r="O7697" s="16" t="s">
        <v>78</v>
      </c>
      <c r="P7697" s="26" t="s">
        <v>1140</v>
      </c>
      <c r="T7697" s="22">
        <v>0.01</v>
      </c>
      <c r="W7697" s="20" t="s">
        <v>43</v>
      </c>
      <c r="X7697" s="16" t="s">
        <v>44</v>
      </c>
      <c r="Z7697" s="24" t="s">
        <v>32</v>
      </c>
      <c r="AA7697" s="24" t="s">
        <v>32</v>
      </c>
      <c r="AB7697" s="24" t="s">
        <v>32</v>
      </c>
      <c r="AC7697" s="24" t="s">
        <v>32</v>
      </c>
      <c r="AD7697" s="24" t="s">
        <v>32</v>
      </c>
      <c r="AE7697" s="24" t="s">
        <v>32</v>
      </c>
      <c r="AF7697" s="24" t="s">
        <v>32</v>
      </c>
      <c r="AG7697" s="24" t="s">
        <v>32</v>
      </c>
      <c r="AH7697" s="24" t="s">
        <v>32</v>
      </c>
    </row>
    <row r="7698" spans="1:35" ht="30" x14ac:dyDescent="0.25">
      <c r="A7698" s="17">
        <v>131200</v>
      </c>
      <c r="B7698" s="18">
        <v>3</v>
      </c>
      <c r="C7698" s="16" t="s">
        <v>73</v>
      </c>
      <c r="D7698" s="21">
        <v>44208</v>
      </c>
      <c r="E7698" s="16" t="s">
        <v>2240</v>
      </c>
      <c r="F7698" s="21">
        <v>44279</v>
      </c>
      <c r="G7698" s="16" t="s">
        <v>75</v>
      </c>
      <c r="H7698" s="26" t="s">
        <v>437</v>
      </c>
      <c r="I7698" s="16" t="s">
        <v>1690</v>
      </c>
      <c r="J7698" s="20" t="s">
        <v>116</v>
      </c>
      <c r="L7698" s="16" t="s">
        <v>116</v>
      </c>
      <c r="M7698" s="26" t="s">
        <v>8927</v>
      </c>
      <c r="N7698" s="26" t="s">
        <v>2244</v>
      </c>
      <c r="O7698" s="16" t="s">
        <v>78</v>
      </c>
      <c r="P7698" s="26" t="s">
        <v>1140</v>
      </c>
      <c r="T7698" s="22">
        <v>0.01</v>
      </c>
      <c r="W7698" s="20" t="s">
        <v>43</v>
      </c>
      <c r="X7698" s="16" t="s">
        <v>140</v>
      </c>
      <c r="Z7698" s="24" t="s">
        <v>32</v>
      </c>
      <c r="AA7698" s="24" t="s">
        <v>32</v>
      </c>
      <c r="AB7698" s="24" t="s">
        <v>32</v>
      </c>
      <c r="AC7698" s="24" t="s">
        <v>32</v>
      </c>
      <c r="AD7698" s="24" t="s">
        <v>32</v>
      </c>
      <c r="AE7698" s="24" t="s">
        <v>32</v>
      </c>
      <c r="AF7698" s="24" t="s">
        <v>32</v>
      </c>
      <c r="AG7698" s="24" t="s">
        <v>32</v>
      </c>
      <c r="AH7698" s="24" t="s">
        <v>32</v>
      </c>
    </row>
    <row r="7699" spans="1:35" x14ac:dyDescent="0.25">
      <c r="A7699" s="17">
        <v>131201</v>
      </c>
      <c r="B7699" s="18">
        <v>3</v>
      </c>
      <c r="C7699" s="16" t="s">
        <v>73</v>
      </c>
      <c r="D7699" s="21">
        <v>44209</v>
      </c>
      <c r="E7699" s="16" t="s">
        <v>342</v>
      </c>
      <c r="F7699" s="21">
        <v>44279</v>
      </c>
      <c r="G7699" s="16" t="s">
        <v>75</v>
      </c>
      <c r="H7699" s="26" t="s">
        <v>788</v>
      </c>
      <c r="I7699" s="16" t="s">
        <v>686</v>
      </c>
      <c r="J7699" s="20" t="s">
        <v>116</v>
      </c>
      <c r="L7699" s="16" t="s">
        <v>116</v>
      </c>
      <c r="M7699" s="26" t="s">
        <v>7747</v>
      </c>
      <c r="N7699" s="26" t="s">
        <v>7391</v>
      </c>
      <c r="O7699" s="16" t="s">
        <v>632</v>
      </c>
      <c r="P7699" s="26" t="s">
        <v>632</v>
      </c>
      <c r="T7699" s="22">
        <v>3.2269999999999999</v>
      </c>
      <c r="W7699" s="20" t="s">
        <v>43</v>
      </c>
      <c r="X7699" s="16" t="s">
        <v>78</v>
      </c>
      <c r="Z7699" s="25">
        <v>40000</v>
      </c>
      <c r="AA7699" s="25">
        <v>0</v>
      </c>
      <c r="AB7699" s="25">
        <v>0</v>
      </c>
      <c r="AC7699" s="25">
        <v>0</v>
      </c>
      <c r="AD7699" s="25">
        <v>40000</v>
      </c>
      <c r="AE7699" s="25">
        <v>0</v>
      </c>
      <c r="AF7699" s="25">
        <v>0</v>
      </c>
      <c r="AG7699" s="25">
        <v>0</v>
      </c>
      <c r="AH7699" s="25">
        <v>40000</v>
      </c>
      <c r="AI7699" s="16" t="s">
        <v>7748</v>
      </c>
    </row>
    <row r="7700" spans="1:35" x14ac:dyDescent="0.25">
      <c r="A7700" s="17">
        <v>131202</v>
      </c>
      <c r="B7700" s="18">
        <v>3</v>
      </c>
      <c r="C7700" s="16" t="s">
        <v>73</v>
      </c>
      <c r="D7700" s="21">
        <v>44209</v>
      </c>
      <c r="E7700" s="16" t="s">
        <v>75</v>
      </c>
      <c r="F7700" s="21">
        <v>44363</v>
      </c>
      <c r="G7700" s="16" t="s">
        <v>832</v>
      </c>
      <c r="H7700" s="26" t="s">
        <v>98</v>
      </c>
      <c r="I7700" s="16" t="s">
        <v>159</v>
      </c>
      <c r="J7700" s="20" t="s">
        <v>148</v>
      </c>
      <c r="L7700" s="16" t="s">
        <v>149</v>
      </c>
      <c r="M7700" s="26" t="s">
        <v>8926</v>
      </c>
      <c r="N7700" s="26" t="s">
        <v>2343</v>
      </c>
      <c r="O7700" s="16" t="s">
        <v>188</v>
      </c>
      <c r="P7700" s="26" t="s">
        <v>188</v>
      </c>
      <c r="Q7700" s="26" t="s">
        <v>2343</v>
      </c>
      <c r="R7700" s="16" t="s">
        <v>139</v>
      </c>
      <c r="S7700" s="16" t="s">
        <v>4621</v>
      </c>
      <c r="T7700" s="22">
        <v>2.72</v>
      </c>
      <c r="U7700" s="21">
        <v>44540</v>
      </c>
      <c r="V7700" s="16" t="s">
        <v>1179</v>
      </c>
      <c r="W7700" s="20" t="s">
        <v>43</v>
      </c>
      <c r="X7700" s="16" t="s">
        <v>454</v>
      </c>
      <c r="Z7700" s="24" t="s">
        <v>32</v>
      </c>
      <c r="AA7700" s="24" t="s">
        <v>32</v>
      </c>
      <c r="AB7700" s="24" t="s">
        <v>32</v>
      </c>
      <c r="AC7700" s="24" t="s">
        <v>32</v>
      </c>
      <c r="AD7700" s="24" t="s">
        <v>32</v>
      </c>
      <c r="AE7700" s="24" t="s">
        <v>32</v>
      </c>
      <c r="AF7700" s="24" t="s">
        <v>32</v>
      </c>
      <c r="AG7700" s="24" t="s">
        <v>32</v>
      </c>
      <c r="AH7700" s="24" t="s">
        <v>32</v>
      </c>
      <c r="AI7700" s="16" t="s">
        <v>8925</v>
      </c>
    </row>
    <row r="7701" spans="1:35" x14ac:dyDescent="0.25">
      <c r="A7701" s="17">
        <v>131203</v>
      </c>
      <c r="B7701" s="18">
        <v>3</v>
      </c>
      <c r="C7701" s="16" t="s">
        <v>73</v>
      </c>
      <c r="D7701" s="21">
        <v>44209</v>
      </c>
      <c r="E7701" s="16" t="s">
        <v>75</v>
      </c>
      <c r="F7701" s="21">
        <v>44363</v>
      </c>
      <c r="G7701" s="16" t="s">
        <v>832</v>
      </c>
      <c r="H7701" s="26" t="s">
        <v>255</v>
      </c>
      <c r="I7701" s="16" t="s">
        <v>159</v>
      </c>
      <c r="J7701" s="20" t="s">
        <v>148</v>
      </c>
      <c r="L7701" s="16" t="s">
        <v>149</v>
      </c>
      <c r="M7701" s="26" t="s">
        <v>8924</v>
      </c>
      <c r="N7701" s="26" t="s">
        <v>2343</v>
      </c>
      <c r="O7701" s="16" t="s">
        <v>188</v>
      </c>
      <c r="P7701" s="26" t="s">
        <v>188</v>
      </c>
      <c r="Q7701" s="26" t="s">
        <v>2343</v>
      </c>
      <c r="R7701" s="16" t="s">
        <v>139</v>
      </c>
      <c r="S7701" s="16" t="s">
        <v>4621</v>
      </c>
      <c r="T7701" s="22">
        <v>4.6900000000000004</v>
      </c>
      <c r="U7701" s="21">
        <v>44540</v>
      </c>
      <c r="V7701" s="16" t="s">
        <v>1179</v>
      </c>
      <c r="W7701" s="20" t="s">
        <v>43</v>
      </c>
      <c r="X7701" s="16" t="s">
        <v>454</v>
      </c>
      <c r="Z7701" s="24" t="s">
        <v>32</v>
      </c>
      <c r="AA7701" s="24" t="s">
        <v>32</v>
      </c>
      <c r="AB7701" s="24" t="s">
        <v>32</v>
      </c>
      <c r="AC7701" s="24" t="s">
        <v>32</v>
      </c>
      <c r="AD7701" s="24" t="s">
        <v>32</v>
      </c>
      <c r="AE7701" s="24" t="s">
        <v>32</v>
      </c>
      <c r="AF7701" s="24" t="s">
        <v>32</v>
      </c>
      <c r="AG7701" s="24" t="s">
        <v>32</v>
      </c>
      <c r="AH7701" s="24" t="s">
        <v>32</v>
      </c>
      <c r="AI7701" s="16" t="s">
        <v>8923</v>
      </c>
    </row>
    <row r="7702" spans="1:35" x14ac:dyDescent="0.25">
      <c r="A7702" s="17">
        <v>131204</v>
      </c>
      <c r="B7702" s="18">
        <v>3</v>
      </c>
      <c r="C7702" s="16" t="s">
        <v>73</v>
      </c>
      <c r="D7702" s="21">
        <v>44209</v>
      </c>
      <c r="E7702" s="16" t="s">
        <v>75</v>
      </c>
      <c r="F7702" s="21">
        <v>44363</v>
      </c>
      <c r="G7702" s="16" t="s">
        <v>832</v>
      </c>
      <c r="H7702" s="26" t="s">
        <v>434</v>
      </c>
      <c r="I7702" s="16" t="s">
        <v>159</v>
      </c>
      <c r="J7702" s="20" t="s">
        <v>148</v>
      </c>
      <c r="L7702" s="16" t="s">
        <v>149</v>
      </c>
      <c r="M7702" s="26" t="s">
        <v>8922</v>
      </c>
      <c r="N7702" s="26" t="s">
        <v>2343</v>
      </c>
      <c r="O7702" s="16" t="s">
        <v>188</v>
      </c>
      <c r="P7702" s="26" t="s">
        <v>188</v>
      </c>
      <c r="Q7702" s="26" t="s">
        <v>2343</v>
      </c>
      <c r="R7702" s="16" t="s">
        <v>139</v>
      </c>
      <c r="S7702" s="16" t="s">
        <v>4621</v>
      </c>
      <c r="T7702" s="22">
        <v>3.11</v>
      </c>
      <c r="U7702" s="21">
        <v>44540</v>
      </c>
      <c r="V7702" s="16" t="s">
        <v>1179</v>
      </c>
      <c r="W7702" s="20" t="s">
        <v>472</v>
      </c>
      <c r="X7702" s="16" t="s">
        <v>454</v>
      </c>
      <c r="Z7702" s="24" t="s">
        <v>32</v>
      </c>
      <c r="AA7702" s="24" t="s">
        <v>32</v>
      </c>
      <c r="AB7702" s="24" t="s">
        <v>32</v>
      </c>
      <c r="AC7702" s="24" t="s">
        <v>32</v>
      </c>
      <c r="AD7702" s="24" t="s">
        <v>32</v>
      </c>
      <c r="AE7702" s="24" t="s">
        <v>32</v>
      </c>
      <c r="AF7702" s="24" t="s">
        <v>32</v>
      </c>
      <c r="AG7702" s="24" t="s">
        <v>32</v>
      </c>
      <c r="AH7702" s="24" t="s">
        <v>32</v>
      </c>
      <c r="AI7702" s="16" t="s">
        <v>8921</v>
      </c>
    </row>
    <row r="7703" spans="1:35" x14ac:dyDescent="0.25">
      <c r="A7703" s="17">
        <v>131205</v>
      </c>
      <c r="B7703" s="18">
        <v>3</v>
      </c>
      <c r="C7703" s="16" t="s">
        <v>73</v>
      </c>
      <c r="D7703" s="21">
        <v>44209</v>
      </c>
      <c r="E7703" s="16" t="s">
        <v>75</v>
      </c>
      <c r="F7703" s="21">
        <v>44363</v>
      </c>
      <c r="G7703" s="16" t="s">
        <v>832</v>
      </c>
      <c r="H7703" s="26" t="s">
        <v>173</v>
      </c>
      <c r="I7703" s="16" t="s">
        <v>155</v>
      </c>
      <c r="J7703" s="20" t="s">
        <v>148</v>
      </c>
      <c r="L7703" s="16" t="s">
        <v>149</v>
      </c>
      <c r="M7703" s="26" t="s">
        <v>8920</v>
      </c>
      <c r="N7703" s="26" t="s">
        <v>2343</v>
      </c>
      <c r="O7703" s="16" t="s">
        <v>188</v>
      </c>
      <c r="P7703" s="26" t="s">
        <v>188</v>
      </c>
      <c r="Q7703" s="26" t="s">
        <v>2343</v>
      </c>
      <c r="R7703" s="16" t="s">
        <v>139</v>
      </c>
      <c r="S7703" s="16" t="s">
        <v>4621</v>
      </c>
      <c r="T7703" s="22">
        <v>5.85</v>
      </c>
      <c r="U7703" s="21">
        <v>44540</v>
      </c>
      <c r="V7703" s="16" t="s">
        <v>1179</v>
      </c>
      <c r="W7703" s="20" t="s">
        <v>43</v>
      </c>
      <c r="X7703" s="16" t="s">
        <v>454</v>
      </c>
      <c r="Z7703" s="24" t="s">
        <v>32</v>
      </c>
      <c r="AA7703" s="24" t="s">
        <v>32</v>
      </c>
      <c r="AB7703" s="24" t="s">
        <v>32</v>
      </c>
      <c r="AC7703" s="24" t="s">
        <v>32</v>
      </c>
      <c r="AD7703" s="24" t="s">
        <v>32</v>
      </c>
      <c r="AE7703" s="24" t="s">
        <v>32</v>
      </c>
      <c r="AF7703" s="24" t="s">
        <v>32</v>
      </c>
      <c r="AG7703" s="24" t="s">
        <v>32</v>
      </c>
      <c r="AH7703" s="24" t="s">
        <v>32</v>
      </c>
      <c r="AI7703" s="16" t="s">
        <v>8919</v>
      </c>
    </row>
    <row r="7704" spans="1:35" x14ac:dyDescent="0.25">
      <c r="A7704" s="17">
        <v>131206</v>
      </c>
      <c r="B7704" s="18">
        <v>3</v>
      </c>
      <c r="C7704" s="16" t="s">
        <v>73</v>
      </c>
      <c r="D7704" s="21">
        <v>44209</v>
      </c>
      <c r="E7704" s="16" t="s">
        <v>75</v>
      </c>
      <c r="F7704" s="21">
        <v>44363</v>
      </c>
      <c r="G7704" s="16" t="s">
        <v>832</v>
      </c>
      <c r="H7704" s="26" t="s">
        <v>362</v>
      </c>
      <c r="I7704" s="16" t="s">
        <v>155</v>
      </c>
      <c r="J7704" s="20" t="s">
        <v>148</v>
      </c>
      <c r="L7704" s="16" t="s">
        <v>149</v>
      </c>
      <c r="M7704" s="26" t="s">
        <v>8918</v>
      </c>
      <c r="N7704" s="26" t="s">
        <v>2343</v>
      </c>
      <c r="O7704" s="16" t="s">
        <v>188</v>
      </c>
      <c r="P7704" s="26" t="s">
        <v>188</v>
      </c>
      <c r="Q7704" s="26" t="s">
        <v>2343</v>
      </c>
      <c r="R7704" s="16" t="s">
        <v>139</v>
      </c>
      <c r="S7704" s="16" t="s">
        <v>4621</v>
      </c>
      <c r="T7704" s="22">
        <v>5</v>
      </c>
      <c r="U7704" s="21">
        <v>44540</v>
      </c>
      <c r="V7704" s="16" t="s">
        <v>1179</v>
      </c>
      <c r="W7704" s="20" t="s">
        <v>43</v>
      </c>
      <c r="X7704" s="16" t="s">
        <v>454</v>
      </c>
      <c r="Z7704" s="24" t="s">
        <v>32</v>
      </c>
      <c r="AA7704" s="24" t="s">
        <v>32</v>
      </c>
      <c r="AB7704" s="24" t="s">
        <v>32</v>
      </c>
      <c r="AC7704" s="24" t="s">
        <v>32</v>
      </c>
      <c r="AD7704" s="24" t="s">
        <v>32</v>
      </c>
      <c r="AE7704" s="24" t="s">
        <v>32</v>
      </c>
      <c r="AF7704" s="24" t="s">
        <v>32</v>
      </c>
      <c r="AG7704" s="24" t="s">
        <v>32</v>
      </c>
      <c r="AH7704" s="24" t="s">
        <v>32</v>
      </c>
      <c r="AI7704" s="16" t="s">
        <v>8917</v>
      </c>
    </row>
    <row r="7705" spans="1:35" x14ac:dyDescent="0.25">
      <c r="A7705" s="17">
        <v>131207</v>
      </c>
      <c r="B7705" s="18">
        <v>3</v>
      </c>
      <c r="C7705" s="16" t="s">
        <v>73</v>
      </c>
      <c r="D7705" s="21">
        <v>44209</v>
      </c>
      <c r="E7705" s="16" t="s">
        <v>75</v>
      </c>
      <c r="F7705" s="21">
        <v>44363</v>
      </c>
      <c r="G7705" s="16" t="s">
        <v>75</v>
      </c>
      <c r="H7705" s="26" t="s">
        <v>98</v>
      </c>
      <c r="I7705" s="16" t="s">
        <v>159</v>
      </c>
      <c r="J7705" s="20" t="s">
        <v>148</v>
      </c>
      <c r="L7705" s="16" t="s">
        <v>149</v>
      </c>
      <c r="M7705" s="26" t="s">
        <v>8916</v>
      </c>
      <c r="N7705" s="26" t="s">
        <v>2343</v>
      </c>
      <c r="O7705" s="16" t="s">
        <v>188</v>
      </c>
      <c r="P7705" s="26" t="s">
        <v>188</v>
      </c>
      <c r="Q7705" s="26" t="s">
        <v>2343</v>
      </c>
      <c r="R7705" s="16" t="s">
        <v>139</v>
      </c>
      <c r="S7705" s="16" t="s">
        <v>4621</v>
      </c>
      <c r="T7705" s="22">
        <v>3.75</v>
      </c>
      <c r="U7705" s="21">
        <v>44540</v>
      </c>
      <c r="V7705" s="16" t="s">
        <v>1179</v>
      </c>
      <c r="W7705" s="20" t="s">
        <v>43</v>
      </c>
      <c r="X7705" s="16" t="s">
        <v>454</v>
      </c>
      <c r="Z7705" s="24" t="s">
        <v>32</v>
      </c>
      <c r="AA7705" s="24" t="s">
        <v>32</v>
      </c>
      <c r="AB7705" s="24" t="s">
        <v>32</v>
      </c>
      <c r="AC7705" s="24" t="s">
        <v>32</v>
      </c>
      <c r="AD7705" s="24" t="s">
        <v>32</v>
      </c>
      <c r="AE7705" s="24" t="s">
        <v>32</v>
      </c>
      <c r="AF7705" s="24" t="s">
        <v>32</v>
      </c>
      <c r="AG7705" s="24" t="s">
        <v>32</v>
      </c>
      <c r="AH7705" s="24" t="s">
        <v>32</v>
      </c>
      <c r="AI7705" s="16" t="s">
        <v>8915</v>
      </c>
    </row>
    <row r="7706" spans="1:35" x14ac:dyDescent="0.25">
      <c r="A7706" s="17">
        <v>131208</v>
      </c>
      <c r="B7706" s="18">
        <v>3</v>
      </c>
      <c r="C7706" s="16" t="s">
        <v>73</v>
      </c>
      <c r="D7706" s="21">
        <v>44209</v>
      </c>
      <c r="E7706" s="16" t="s">
        <v>75</v>
      </c>
      <c r="F7706" s="21">
        <v>44363</v>
      </c>
      <c r="G7706" s="16" t="s">
        <v>832</v>
      </c>
      <c r="H7706" s="26" t="s">
        <v>434</v>
      </c>
      <c r="I7706" s="16" t="s">
        <v>4095</v>
      </c>
      <c r="J7706" s="20" t="s">
        <v>148</v>
      </c>
      <c r="L7706" s="16" t="s">
        <v>149</v>
      </c>
      <c r="M7706" s="26" t="s">
        <v>8914</v>
      </c>
      <c r="N7706" s="26" t="s">
        <v>2343</v>
      </c>
      <c r="O7706" s="16" t="s">
        <v>188</v>
      </c>
      <c r="P7706" s="26" t="s">
        <v>188</v>
      </c>
      <c r="Q7706" s="26" t="s">
        <v>2343</v>
      </c>
      <c r="R7706" s="16" t="s">
        <v>139</v>
      </c>
      <c r="S7706" s="16" t="s">
        <v>4621</v>
      </c>
      <c r="T7706" s="22">
        <v>10.5</v>
      </c>
      <c r="U7706" s="21">
        <v>44540</v>
      </c>
      <c r="V7706" s="16" t="s">
        <v>1179</v>
      </c>
      <c r="W7706" s="20" t="s">
        <v>43</v>
      </c>
      <c r="X7706" s="16" t="s">
        <v>454</v>
      </c>
      <c r="Z7706" s="24" t="s">
        <v>32</v>
      </c>
      <c r="AA7706" s="24" t="s">
        <v>32</v>
      </c>
      <c r="AB7706" s="24" t="s">
        <v>32</v>
      </c>
      <c r="AC7706" s="24" t="s">
        <v>32</v>
      </c>
      <c r="AD7706" s="24" t="s">
        <v>32</v>
      </c>
      <c r="AE7706" s="24" t="s">
        <v>32</v>
      </c>
      <c r="AF7706" s="24" t="s">
        <v>32</v>
      </c>
      <c r="AG7706" s="24" t="s">
        <v>32</v>
      </c>
      <c r="AH7706" s="24" t="s">
        <v>32</v>
      </c>
      <c r="AI7706" s="16" t="s">
        <v>8913</v>
      </c>
    </row>
    <row r="7707" spans="1:35" x14ac:dyDescent="0.25">
      <c r="A7707" s="17">
        <v>131210</v>
      </c>
      <c r="B7707" s="18">
        <v>3</v>
      </c>
      <c r="C7707" s="16" t="s">
        <v>73</v>
      </c>
      <c r="D7707" s="21">
        <v>44209</v>
      </c>
      <c r="E7707" s="16" t="s">
        <v>75</v>
      </c>
      <c r="F7707" s="21">
        <v>44363</v>
      </c>
      <c r="G7707" s="16" t="s">
        <v>75</v>
      </c>
      <c r="H7707" s="26" t="s">
        <v>98</v>
      </c>
      <c r="I7707" s="16" t="s">
        <v>683</v>
      </c>
      <c r="J7707" s="20" t="s">
        <v>148</v>
      </c>
      <c r="L7707" s="16" t="s">
        <v>149</v>
      </c>
      <c r="M7707" s="26" t="s">
        <v>8912</v>
      </c>
      <c r="N7707" s="26" t="s">
        <v>2343</v>
      </c>
      <c r="O7707" s="16" t="s">
        <v>188</v>
      </c>
      <c r="P7707" s="26" t="s">
        <v>188</v>
      </c>
      <c r="Q7707" s="26" t="s">
        <v>2343</v>
      </c>
      <c r="R7707" s="16" t="s">
        <v>139</v>
      </c>
      <c r="S7707" s="16" t="s">
        <v>4621</v>
      </c>
      <c r="T7707" s="22">
        <v>3.41</v>
      </c>
      <c r="U7707" s="21">
        <v>44540</v>
      </c>
      <c r="V7707" s="16" t="s">
        <v>1179</v>
      </c>
      <c r="W7707" s="20" t="s">
        <v>43</v>
      </c>
      <c r="X7707" s="16" t="s">
        <v>454</v>
      </c>
      <c r="Z7707" s="24" t="s">
        <v>32</v>
      </c>
      <c r="AA7707" s="24" t="s">
        <v>32</v>
      </c>
      <c r="AB7707" s="24" t="s">
        <v>32</v>
      </c>
      <c r="AC7707" s="24" t="s">
        <v>32</v>
      </c>
      <c r="AD7707" s="24" t="s">
        <v>32</v>
      </c>
      <c r="AE7707" s="24" t="s">
        <v>32</v>
      </c>
      <c r="AF7707" s="24" t="s">
        <v>32</v>
      </c>
      <c r="AG7707" s="24" t="s">
        <v>32</v>
      </c>
      <c r="AH7707" s="24" t="s">
        <v>32</v>
      </c>
      <c r="AI7707" s="16" t="s">
        <v>8911</v>
      </c>
    </row>
    <row r="7708" spans="1:35" x14ac:dyDescent="0.25">
      <c r="A7708" s="17">
        <v>131211</v>
      </c>
      <c r="B7708" s="18">
        <v>3</v>
      </c>
      <c r="C7708" s="16" t="s">
        <v>73</v>
      </c>
      <c r="D7708" s="21">
        <v>44209</v>
      </c>
      <c r="E7708" s="16" t="s">
        <v>75</v>
      </c>
      <c r="F7708" s="21">
        <v>44363</v>
      </c>
      <c r="G7708" s="16" t="s">
        <v>832</v>
      </c>
      <c r="H7708" s="26" t="s">
        <v>98</v>
      </c>
      <c r="I7708" s="16" t="s">
        <v>155</v>
      </c>
      <c r="J7708" s="20" t="s">
        <v>148</v>
      </c>
      <c r="L7708" s="16" t="s">
        <v>149</v>
      </c>
      <c r="M7708" s="26" t="s">
        <v>8910</v>
      </c>
      <c r="N7708" s="26" t="s">
        <v>2343</v>
      </c>
      <c r="O7708" s="16" t="s">
        <v>188</v>
      </c>
      <c r="P7708" s="26" t="s">
        <v>188</v>
      </c>
      <c r="Q7708" s="26" t="s">
        <v>2343</v>
      </c>
      <c r="R7708" s="16" t="s">
        <v>139</v>
      </c>
      <c r="S7708" s="16" t="s">
        <v>4621</v>
      </c>
      <c r="T7708" s="22">
        <v>8</v>
      </c>
      <c r="U7708" s="21">
        <v>44540</v>
      </c>
      <c r="V7708" s="16" t="s">
        <v>1179</v>
      </c>
      <c r="W7708" s="20" t="s">
        <v>43</v>
      </c>
      <c r="X7708" s="16" t="s">
        <v>454</v>
      </c>
      <c r="Z7708" s="24" t="s">
        <v>32</v>
      </c>
      <c r="AA7708" s="24" t="s">
        <v>32</v>
      </c>
      <c r="AB7708" s="24" t="s">
        <v>32</v>
      </c>
      <c r="AC7708" s="24" t="s">
        <v>32</v>
      </c>
      <c r="AD7708" s="24" t="s">
        <v>32</v>
      </c>
      <c r="AE7708" s="24" t="s">
        <v>32</v>
      </c>
      <c r="AF7708" s="24" t="s">
        <v>32</v>
      </c>
      <c r="AG7708" s="24" t="s">
        <v>32</v>
      </c>
      <c r="AH7708" s="24" t="s">
        <v>32</v>
      </c>
      <c r="AI7708" s="16" t="s">
        <v>8909</v>
      </c>
    </row>
    <row r="7709" spans="1:35" x14ac:dyDescent="0.25">
      <c r="A7709" s="17">
        <v>131212</v>
      </c>
      <c r="B7709" s="18">
        <v>2</v>
      </c>
      <c r="C7709" s="16" t="s">
        <v>73</v>
      </c>
      <c r="D7709" s="21">
        <v>44210</v>
      </c>
      <c r="E7709" s="16" t="s">
        <v>1610</v>
      </c>
      <c r="F7709" s="21">
        <v>44210</v>
      </c>
      <c r="G7709" s="16" t="s">
        <v>1610</v>
      </c>
      <c r="H7709" s="26" t="s">
        <v>286</v>
      </c>
      <c r="L7709" s="16" t="s">
        <v>110</v>
      </c>
      <c r="M7709" s="26" t="s">
        <v>7749</v>
      </c>
      <c r="O7709" s="16" t="s">
        <v>1612</v>
      </c>
      <c r="T7709" s="23" t="s">
        <v>32</v>
      </c>
      <c r="W7709" s="20" t="s">
        <v>43</v>
      </c>
      <c r="Z7709" s="25">
        <v>0</v>
      </c>
      <c r="AA7709" s="25">
        <v>0</v>
      </c>
      <c r="AB7709" s="25">
        <v>7839.99</v>
      </c>
      <c r="AC7709" s="25">
        <v>0</v>
      </c>
      <c r="AD7709" s="25">
        <v>0</v>
      </c>
      <c r="AE7709" s="25">
        <v>0</v>
      </c>
      <c r="AF7709" s="25">
        <v>7839.99</v>
      </c>
      <c r="AG7709" s="25">
        <v>0</v>
      </c>
      <c r="AH7709" s="25">
        <v>7839.99</v>
      </c>
      <c r="AI7709" s="16" t="s">
        <v>7750</v>
      </c>
    </row>
    <row r="7710" spans="1:35" x14ac:dyDescent="0.25">
      <c r="A7710" s="17">
        <v>131213</v>
      </c>
      <c r="B7710" s="18">
        <v>1</v>
      </c>
      <c r="C7710" s="16" t="s">
        <v>73</v>
      </c>
      <c r="D7710" s="21">
        <v>44210</v>
      </c>
      <c r="E7710" s="16" t="s">
        <v>1610</v>
      </c>
      <c r="F7710" s="21">
        <v>44210</v>
      </c>
      <c r="G7710" s="16" t="s">
        <v>1610</v>
      </c>
      <c r="H7710" s="26" t="s">
        <v>1163</v>
      </c>
      <c r="L7710" s="16" t="s">
        <v>110</v>
      </c>
      <c r="M7710" s="26" t="s">
        <v>7751</v>
      </c>
      <c r="O7710" s="16" t="s">
        <v>1612</v>
      </c>
      <c r="T7710" s="23" t="s">
        <v>32</v>
      </c>
      <c r="W7710" s="20" t="s">
        <v>43</v>
      </c>
      <c r="Z7710" s="25">
        <v>0</v>
      </c>
      <c r="AA7710" s="25">
        <v>0</v>
      </c>
      <c r="AB7710" s="25">
        <v>10337</v>
      </c>
      <c r="AC7710" s="25">
        <v>0</v>
      </c>
      <c r="AD7710" s="25">
        <v>0</v>
      </c>
      <c r="AE7710" s="25">
        <v>0</v>
      </c>
      <c r="AF7710" s="25">
        <v>10337</v>
      </c>
      <c r="AG7710" s="25">
        <v>0</v>
      </c>
      <c r="AH7710" s="25">
        <v>10337</v>
      </c>
      <c r="AI7710" s="16" t="s">
        <v>7752</v>
      </c>
    </row>
    <row r="7711" spans="1:35" x14ac:dyDescent="0.25">
      <c r="A7711" s="17">
        <v>131214</v>
      </c>
      <c r="B7711" s="18">
        <v>2</v>
      </c>
      <c r="C7711" s="16" t="s">
        <v>73</v>
      </c>
      <c r="D7711" s="21">
        <v>44210</v>
      </c>
      <c r="E7711" s="16" t="s">
        <v>1409</v>
      </c>
      <c r="F7711" s="21">
        <v>44278</v>
      </c>
      <c r="G7711" s="16" t="s">
        <v>75</v>
      </c>
      <c r="H7711" s="26" t="s">
        <v>380</v>
      </c>
      <c r="I7711" s="16" t="s">
        <v>1690</v>
      </c>
      <c r="J7711" s="20" t="s">
        <v>116</v>
      </c>
      <c r="L7711" s="16" t="s">
        <v>116</v>
      </c>
      <c r="M7711" s="26" t="s">
        <v>8908</v>
      </c>
      <c r="N7711" s="26" t="s">
        <v>8907</v>
      </c>
      <c r="O7711" s="16" t="s">
        <v>60</v>
      </c>
      <c r="P7711" s="26" t="s">
        <v>1444</v>
      </c>
      <c r="T7711" s="22">
        <v>0.01</v>
      </c>
      <c r="W7711" s="20" t="s">
        <v>43</v>
      </c>
      <c r="X7711" s="16" t="s">
        <v>140</v>
      </c>
      <c r="Z7711" s="24" t="s">
        <v>32</v>
      </c>
      <c r="AA7711" s="24" t="s">
        <v>32</v>
      </c>
      <c r="AB7711" s="24" t="s">
        <v>32</v>
      </c>
      <c r="AC7711" s="24" t="s">
        <v>32</v>
      </c>
      <c r="AD7711" s="24" t="s">
        <v>32</v>
      </c>
      <c r="AE7711" s="24" t="s">
        <v>32</v>
      </c>
      <c r="AF7711" s="24" t="s">
        <v>32</v>
      </c>
      <c r="AG7711" s="24" t="s">
        <v>32</v>
      </c>
      <c r="AH7711" s="24" t="s">
        <v>32</v>
      </c>
      <c r="AI7711" s="16" t="s">
        <v>8906</v>
      </c>
    </row>
    <row r="7712" spans="1:35" x14ac:dyDescent="0.25">
      <c r="A7712" s="17">
        <v>131215</v>
      </c>
      <c r="B7712" s="18">
        <v>4</v>
      </c>
      <c r="C7712" s="16" t="s">
        <v>73</v>
      </c>
      <c r="D7712" s="21">
        <v>44211</v>
      </c>
      <c r="E7712" s="16" t="s">
        <v>486</v>
      </c>
      <c r="F7712" s="21">
        <v>44279</v>
      </c>
      <c r="G7712" s="16" t="s">
        <v>75</v>
      </c>
      <c r="H7712" s="26" t="s">
        <v>126</v>
      </c>
      <c r="I7712" s="16" t="s">
        <v>7753</v>
      </c>
      <c r="K7712" s="16" t="s">
        <v>7754</v>
      </c>
      <c r="L7712" s="16" t="s">
        <v>37</v>
      </c>
      <c r="M7712" s="26" t="s">
        <v>7755</v>
      </c>
      <c r="O7712" s="16" t="s">
        <v>179</v>
      </c>
      <c r="P7712" s="26" t="s">
        <v>79</v>
      </c>
      <c r="R7712" s="16" t="s">
        <v>41</v>
      </c>
      <c r="S7712" s="16" t="s">
        <v>84</v>
      </c>
      <c r="T7712" s="22">
        <v>0.01</v>
      </c>
      <c r="W7712" s="20" t="s">
        <v>43</v>
      </c>
      <c r="X7712" s="16" t="s">
        <v>78</v>
      </c>
      <c r="Y7712" s="26" t="s">
        <v>7756</v>
      </c>
      <c r="Z7712" s="25">
        <v>0</v>
      </c>
      <c r="AA7712" s="25">
        <v>0</v>
      </c>
      <c r="AB7712" s="25">
        <v>39500</v>
      </c>
      <c r="AC7712" s="25">
        <v>0</v>
      </c>
      <c r="AD7712" s="25">
        <v>0</v>
      </c>
      <c r="AE7712" s="25">
        <v>0</v>
      </c>
      <c r="AF7712" s="25">
        <v>39500</v>
      </c>
      <c r="AG7712" s="25">
        <v>0</v>
      </c>
      <c r="AH7712" s="25">
        <v>39500</v>
      </c>
      <c r="AI7712" s="16" t="s">
        <v>7757</v>
      </c>
    </row>
    <row r="7713" spans="1:35" x14ac:dyDescent="0.25">
      <c r="A7713" s="17">
        <v>131216</v>
      </c>
      <c r="B7713" s="18">
        <v>3</v>
      </c>
      <c r="C7713" s="16" t="s">
        <v>73</v>
      </c>
      <c r="D7713" s="21">
        <v>44211</v>
      </c>
      <c r="E7713" s="16" t="s">
        <v>2240</v>
      </c>
      <c r="F7713" s="21">
        <v>44279</v>
      </c>
      <c r="G7713" s="16" t="s">
        <v>75</v>
      </c>
      <c r="H7713" s="26" t="s">
        <v>437</v>
      </c>
      <c r="I7713" s="16" t="s">
        <v>8905</v>
      </c>
      <c r="K7713" s="16" t="s">
        <v>8904</v>
      </c>
      <c r="L7713" s="16" t="s">
        <v>37</v>
      </c>
      <c r="M7713" s="26" t="s">
        <v>8903</v>
      </c>
      <c r="N7713" s="26" t="s">
        <v>2244</v>
      </c>
      <c r="O7713" s="16" t="s">
        <v>78</v>
      </c>
      <c r="T7713" s="22">
        <v>0.01</v>
      </c>
      <c r="W7713" s="20" t="s">
        <v>43</v>
      </c>
      <c r="X7713" s="16" t="s">
        <v>78</v>
      </c>
      <c r="Z7713" s="24" t="s">
        <v>32</v>
      </c>
      <c r="AA7713" s="24" t="s">
        <v>32</v>
      </c>
      <c r="AB7713" s="24" t="s">
        <v>32</v>
      </c>
      <c r="AC7713" s="24" t="s">
        <v>32</v>
      </c>
      <c r="AD7713" s="24" t="s">
        <v>32</v>
      </c>
      <c r="AE7713" s="24" t="s">
        <v>32</v>
      </c>
      <c r="AF7713" s="24" t="s">
        <v>32</v>
      </c>
      <c r="AG7713" s="24" t="s">
        <v>32</v>
      </c>
      <c r="AH7713" s="24" t="s">
        <v>32</v>
      </c>
    </row>
    <row r="7714" spans="1:35" x14ac:dyDescent="0.25">
      <c r="A7714" s="17">
        <v>131217</v>
      </c>
      <c r="B7714" s="18">
        <v>4</v>
      </c>
      <c r="C7714" s="16" t="s">
        <v>73</v>
      </c>
      <c r="D7714" s="21">
        <v>44216</v>
      </c>
      <c r="E7714" s="16" t="s">
        <v>4541</v>
      </c>
      <c r="F7714" s="21">
        <v>44216</v>
      </c>
      <c r="G7714" s="16" t="s">
        <v>4541</v>
      </c>
      <c r="H7714" s="26" t="s">
        <v>186</v>
      </c>
      <c r="M7714" s="26" t="s">
        <v>7758</v>
      </c>
      <c r="O7714" s="16" t="s">
        <v>4543</v>
      </c>
      <c r="T7714" s="23" t="s">
        <v>32</v>
      </c>
      <c r="W7714" s="20" t="s">
        <v>43</v>
      </c>
      <c r="Z7714" s="25">
        <v>0</v>
      </c>
      <c r="AA7714" s="25">
        <v>0</v>
      </c>
      <c r="AB7714" s="25">
        <v>315000</v>
      </c>
      <c r="AC7714" s="25">
        <v>0</v>
      </c>
      <c r="AD7714" s="25">
        <v>0</v>
      </c>
      <c r="AE7714" s="25">
        <v>0</v>
      </c>
      <c r="AF7714" s="25">
        <v>315000</v>
      </c>
      <c r="AG7714" s="25">
        <v>0</v>
      </c>
      <c r="AH7714" s="25">
        <v>315000</v>
      </c>
      <c r="AI7714" s="16" t="s">
        <v>7759</v>
      </c>
    </row>
    <row r="7715" spans="1:35" ht="45" x14ac:dyDescent="0.25">
      <c r="A7715" s="17">
        <v>131218</v>
      </c>
      <c r="B7715" s="18">
        <v>4</v>
      </c>
      <c r="C7715" s="16" t="s">
        <v>73</v>
      </c>
      <c r="D7715" s="21">
        <v>44217</v>
      </c>
      <c r="E7715" s="16" t="s">
        <v>109</v>
      </c>
      <c r="F7715" s="21">
        <v>44315</v>
      </c>
      <c r="G7715" s="16" t="s">
        <v>1086</v>
      </c>
      <c r="H7715" s="26" t="s">
        <v>8902</v>
      </c>
      <c r="I7715" s="16" t="s">
        <v>159</v>
      </c>
      <c r="J7715" s="20" t="s">
        <v>148</v>
      </c>
      <c r="L7715" s="16" t="s">
        <v>149</v>
      </c>
      <c r="M7715" s="26" t="s">
        <v>8901</v>
      </c>
      <c r="N7715" s="26" t="s">
        <v>8900</v>
      </c>
      <c r="O7715" s="16" t="s">
        <v>119</v>
      </c>
      <c r="P7715" s="26" t="s">
        <v>100</v>
      </c>
      <c r="T7715" s="22">
        <v>148</v>
      </c>
      <c r="W7715" s="20" t="s">
        <v>43</v>
      </c>
      <c r="X7715" s="16" t="s">
        <v>454</v>
      </c>
      <c r="Z7715" s="24" t="s">
        <v>32</v>
      </c>
      <c r="AA7715" s="24" t="s">
        <v>32</v>
      </c>
      <c r="AB7715" s="24" t="s">
        <v>32</v>
      </c>
      <c r="AC7715" s="24" t="s">
        <v>32</v>
      </c>
      <c r="AD7715" s="24" t="s">
        <v>32</v>
      </c>
      <c r="AE7715" s="24" t="s">
        <v>32</v>
      </c>
      <c r="AF7715" s="24" t="s">
        <v>32</v>
      </c>
      <c r="AG7715" s="24" t="s">
        <v>32</v>
      </c>
      <c r="AH7715" s="24" t="s">
        <v>32</v>
      </c>
    </row>
    <row r="7716" spans="1:35" x14ac:dyDescent="0.25">
      <c r="A7716" s="17">
        <v>131219</v>
      </c>
      <c r="B7716" s="18">
        <v>2</v>
      </c>
      <c r="C7716" s="16" t="s">
        <v>73</v>
      </c>
      <c r="D7716" s="21">
        <v>44218</v>
      </c>
      <c r="E7716" s="16" t="s">
        <v>176</v>
      </c>
      <c r="F7716" s="21">
        <v>44343</v>
      </c>
      <c r="G7716" s="16" t="s">
        <v>2571</v>
      </c>
      <c r="H7716" s="26" t="s">
        <v>380</v>
      </c>
      <c r="I7716" s="16" t="s">
        <v>1724</v>
      </c>
      <c r="J7716" s="20" t="s">
        <v>116</v>
      </c>
      <c r="L7716" s="16" t="s">
        <v>116</v>
      </c>
      <c r="M7716" s="26" t="s">
        <v>7760</v>
      </c>
      <c r="N7716" s="26" t="s">
        <v>7761</v>
      </c>
      <c r="O7716" s="16" t="s">
        <v>53</v>
      </c>
      <c r="P7716" s="26" t="s">
        <v>4592</v>
      </c>
      <c r="R7716" s="16" t="s">
        <v>41</v>
      </c>
      <c r="S7716" s="16" t="s">
        <v>42</v>
      </c>
      <c r="T7716" s="22">
        <v>0</v>
      </c>
      <c r="U7716" s="21">
        <v>44792</v>
      </c>
      <c r="W7716" s="20" t="s">
        <v>43</v>
      </c>
      <c r="X7716" s="16" t="s">
        <v>78</v>
      </c>
      <c r="Z7716" s="25">
        <v>0</v>
      </c>
      <c r="AA7716" s="25">
        <v>0</v>
      </c>
      <c r="AB7716" s="25">
        <v>675000</v>
      </c>
      <c r="AC7716" s="25">
        <v>0</v>
      </c>
      <c r="AD7716" s="25">
        <v>0</v>
      </c>
      <c r="AE7716" s="25">
        <v>0</v>
      </c>
      <c r="AF7716" s="25">
        <v>675000</v>
      </c>
      <c r="AG7716" s="25">
        <v>0</v>
      </c>
      <c r="AH7716" s="25">
        <v>675000</v>
      </c>
      <c r="AI7716" s="16" t="s">
        <v>7762</v>
      </c>
    </row>
    <row r="7717" spans="1:35" x14ac:dyDescent="0.25">
      <c r="A7717" s="17">
        <v>131220</v>
      </c>
      <c r="B7717" s="18">
        <v>3</v>
      </c>
      <c r="C7717" s="16" t="s">
        <v>73</v>
      </c>
      <c r="D7717" s="21">
        <v>44221</v>
      </c>
      <c r="E7717" s="16" t="s">
        <v>75</v>
      </c>
      <c r="F7717" s="21">
        <v>44221</v>
      </c>
      <c r="G7717" s="16" t="s">
        <v>75</v>
      </c>
      <c r="H7717" s="26" t="s">
        <v>354</v>
      </c>
      <c r="I7717" s="16" t="s">
        <v>5474</v>
      </c>
      <c r="J7717" s="20" t="s">
        <v>116</v>
      </c>
      <c r="L7717" s="16" t="s">
        <v>116</v>
      </c>
      <c r="M7717" s="26" t="s">
        <v>8899</v>
      </c>
      <c r="N7717" s="26" t="s">
        <v>4108</v>
      </c>
      <c r="O7717" s="16" t="s">
        <v>188</v>
      </c>
      <c r="P7717" s="26" t="s">
        <v>188</v>
      </c>
      <c r="Q7717" s="26" t="s">
        <v>4108</v>
      </c>
      <c r="R7717" s="16" t="s">
        <v>139</v>
      </c>
      <c r="S7717" s="16" t="s">
        <v>4621</v>
      </c>
      <c r="T7717" s="22">
        <v>0.55000000000000004</v>
      </c>
      <c r="V7717" s="16" t="s">
        <v>1179</v>
      </c>
      <c r="W7717" s="20" t="s">
        <v>43</v>
      </c>
      <c r="X7717" s="16" t="s">
        <v>78</v>
      </c>
      <c r="Z7717" s="24" t="s">
        <v>32</v>
      </c>
      <c r="AA7717" s="24" t="s">
        <v>32</v>
      </c>
      <c r="AB7717" s="24" t="s">
        <v>32</v>
      </c>
      <c r="AC7717" s="24" t="s">
        <v>32</v>
      </c>
      <c r="AD7717" s="24" t="s">
        <v>32</v>
      </c>
      <c r="AE7717" s="24" t="s">
        <v>32</v>
      </c>
      <c r="AF7717" s="24" t="s">
        <v>32</v>
      </c>
      <c r="AG7717" s="24" t="s">
        <v>32</v>
      </c>
      <c r="AH7717" s="24" t="s">
        <v>32</v>
      </c>
    </row>
    <row r="7718" spans="1:35" x14ac:dyDescent="0.25">
      <c r="A7718" s="17">
        <v>131221</v>
      </c>
      <c r="B7718" s="18">
        <v>3</v>
      </c>
      <c r="C7718" s="16" t="s">
        <v>73</v>
      </c>
      <c r="D7718" s="21">
        <v>44221</v>
      </c>
      <c r="E7718" s="16" t="s">
        <v>75</v>
      </c>
      <c r="F7718" s="21">
        <v>44221</v>
      </c>
      <c r="G7718" s="16" t="s">
        <v>75</v>
      </c>
      <c r="H7718" s="26" t="s">
        <v>98</v>
      </c>
      <c r="I7718" s="16" t="s">
        <v>441</v>
      </c>
      <c r="J7718" s="20" t="s">
        <v>116</v>
      </c>
      <c r="L7718" s="16" t="s">
        <v>116</v>
      </c>
      <c r="M7718" s="26" t="s">
        <v>8898</v>
      </c>
      <c r="N7718" s="26" t="s">
        <v>2343</v>
      </c>
      <c r="O7718" s="16" t="s">
        <v>188</v>
      </c>
      <c r="P7718" s="26" t="s">
        <v>188</v>
      </c>
      <c r="Q7718" s="26" t="s">
        <v>2343</v>
      </c>
      <c r="R7718" s="16" t="s">
        <v>139</v>
      </c>
      <c r="S7718" s="16" t="s">
        <v>4621</v>
      </c>
      <c r="T7718" s="22">
        <v>2.27</v>
      </c>
      <c r="V7718" s="16" t="s">
        <v>1179</v>
      </c>
      <c r="W7718" s="20" t="s">
        <v>472</v>
      </c>
      <c r="X7718" s="16" t="s">
        <v>140</v>
      </c>
      <c r="Z7718" s="24" t="s">
        <v>32</v>
      </c>
      <c r="AA7718" s="24" t="s">
        <v>32</v>
      </c>
      <c r="AB7718" s="24" t="s">
        <v>32</v>
      </c>
      <c r="AC7718" s="24" t="s">
        <v>32</v>
      </c>
      <c r="AD7718" s="24" t="s">
        <v>32</v>
      </c>
      <c r="AE7718" s="24" t="s">
        <v>32</v>
      </c>
      <c r="AF7718" s="24" t="s">
        <v>32</v>
      </c>
      <c r="AG7718" s="24" t="s">
        <v>32</v>
      </c>
      <c r="AH7718" s="24" t="s">
        <v>32</v>
      </c>
    </row>
    <row r="7719" spans="1:35" x14ac:dyDescent="0.25">
      <c r="A7719" s="17">
        <v>131222</v>
      </c>
      <c r="B7719" s="18">
        <v>3</v>
      </c>
      <c r="C7719" s="16" t="s">
        <v>73</v>
      </c>
      <c r="D7719" s="21">
        <v>44221</v>
      </c>
      <c r="E7719" s="16" t="s">
        <v>75</v>
      </c>
      <c r="F7719" s="21">
        <v>44221</v>
      </c>
      <c r="G7719" s="16" t="s">
        <v>75</v>
      </c>
      <c r="H7719" s="26" t="s">
        <v>200</v>
      </c>
      <c r="I7719" s="16" t="s">
        <v>605</v>
      </c>
      <c r="J7719" s="20" t="s">
        <v>116</v>
      </c>
      <c r="L7719" s="16" t="s">
        <v>116</v>
      </c>
      <c r="M7719" s="26" t="s">
        <v>8897</v>
      </c>
      <c r="N7719" s="26" t="s">
        <v>2343</v>
      </c>
      <c r="O7719" s="16" t="s">
        <v>188</v>
      </c>
      <c r="P7719" s="26" t="s">
        <v>188</v>
      </c>
      <c r="Q7719" s="26" t="s">
        <v>2343</v>
      </c>
      <c r="R7719" s="16" t="s">
        <v>139</v>
      </c>
      <c r="S7719" s="16" t="s">
        <v>4621</v>
      </c>
      <c r="T7719" s="22">
        <v>2.96</v>
      </c>
      <c r="V7719" s="16" t="s">
        <v>1179</v>
      </c>
      <c r="W7719" s="20" t="s">
        <v>472</v>
      </c>
      <c r="X7719" s="16" t="s">
        <v>140</v>
      </c>
      <c r="Z7719" s="24" t="s">
        <v>32</v>
      </c>
      <c r="AA7719" s="24" t="s">
        <v>32</v>
      </c>
      <c r="AB7719" s="24" t="s">
        <v>32</v>
      </c>
      <c r="AC7719" s="24" t="s">
        <v>32</v>
      </c>
      <c r="AD7719" s="24" t="s">
        <v>32</v>
      </c>
      <c r="AE7719" s="24" t="s">
        <v>32</v>
      </c>
      <c r="AF7719" s="24" t="s">
        <v>32</v>
      </c>
      <c r="AG7719" s="24" t="s">
        <v>32</v>
      </c>
      <c r="AH7719" s="24" t="s">
        <v>32</v>
      </c>
    </row>
    <row r="7720" spans="1:35" x14ac:dyDescent="0.25">
      <c r="A7720" s="17">
        <v>131223</v>
      </c>
      <c r="B7720" s="18">
        <v>3</v>
      </c>
      <c r="C7720" s="16" t="s">
        <v>73</v>
      </c>
      <c r="D7720" s="21">
        <v>44221</v>
      </c>
      <c r="E7720" s="16" t="s">
        <v>75</v>
      </c>
      <c r="F7720" s="21">
        <v>44221</v>
      </c>
      <c r="G7720" s="16" t="s">
        <v>75</v>
      </c>
      <c r="H7720" s="26" t="s">
        <v>98</v>
      </c>
      <c r="I7720" s="16" t="s">
        <v>441</v>
      </c>
      <c r="J7720" s="20" t="s">
        <v>116</v>
      </c>
      <c r="L7720" s="16" t="s">
        <v>116</v>
      </c>
      <c r="M7720" s="26" t="s">
        <v>8896</v>
      </c>
      <c r="N7720" s="26" t="s">
        <v>2343</v>
      </c>
      <c r="O7720" s="16" t="s">
        <v>188</v>
      </c>
      <c r="P7720" s="26" t="s">
        <v>188</v>
      </c>
      <c r="Q7720" s="26" t="s">
        <v>2343</v>
      </c>
      <c r="R7720" s="16" t="s">
        <v>139</v>
      </c>
      <c r="S7720" s="16" t="s">
        <v>4621</v>
      </c>
      <c r="T7720" s="22">
        <v>4.3</v>
      </c>
      <c r="V7720" s="16" t="s">
        <v>1179</v>
      </c>
      <c r="W7720" s="20" t="s">
        <v>43</v>
      </c>
      <c r="X7720" s="16" t="s">
        <v>140</v>
      </c>
      <c r="Z7720" s="24" t="s">
        <v>32</v>
      </c>
      <c r="AA7720" s="24" t="s">
        <v>32</v>
      </c>
      <c r="AB7720" s="24" t="s">
        <v>32</v>
      </c>
      <c r="AC7720" s="24" t="s">
        <v>32</v>
      </c>
      <c r="AD7720" s="24" t="s">
        <v>32</v>
      </c>
      <c r="AE7720" s="24" t="s">
        <v>32</v>
      </c>
      <c r="AF7720" s="24" t="s">
        <v>32</v>
      </c>
      <c r="AG7720" s="24" t="s">
        <v>32</v>
      </c>
      <c r="AH7720" s="24" t="s">
        <v>32</v>
      </c>
    </row>
    <row r="7721" spans="1:35" x14ac:dyDescent="0.25">
      <c r="A7721" s="17">
        <v>131224</v>
      </c>
      <c r="B7721" s="18">
        <v>3</v>
      </c>
      <c r="C7721" s="16" t="s">
        <v>73</v>
      </c>
      <c r="D7721" s="21">
        <v>44221</v>
      </c>
      <c r="E7721" s="16" t="s">
        <v>75</v>
      </c>
      <c r="F7721" s="21">
        <v>44221</v>
      </c>
      <c r="G7721" s="16" t="s">
        <v>75</v>
      </c>
      <c r="H7721" s="26" t="s">
        <v>788</v>
      </c>
      <c r="I7721" s="16" t="s">
        <v>5483</v>
      </c>
      <c r="J7721" s="20" t="s">
        <v>116</v>
      </c>
      <c r="L7721" s="16" t="s">
        <v>116</v>
      </c>
      <c r="M7721" s="26" t="s">
        <v>8895</v>
      </c>
      <c r="N7721" s="26" t="s">
        <v>4108</v>
      </c>
      <c r="O7721" s="16" t="s">
        <v>188</v>
      </c>
      <c r="P7721" s="26" t="s">
        <v>188</v>
      </c>
      <c r="Q7721" s="26" t="s">
        <v>4108</v>
      </c>
      <c r="R7721" s="16" t="s">
        <v>139</v>
      </c>
      <c r="S7721" s="16" t="s">
        <v>4621</v>
      </c>
      <c r="T7721" s="22">
        <v>5.6</v>
      </c>
      <c r="V7721" s="16" t="s">
        <v>1179</v>
      </c>
      <c r="W7721" s="20" t="s">
        <v>43</v>
      </c>
      <c r="X7721" s="16" t="s">
        <v>78</v>
      </c>
      <c r="Z7721" s="24" t="s">
        <v>32</v>
      </c>
      <c r="AA7721" s="24" t="s">
        <v>32</v>
      </c>
      <c r="AB7721" s="24" t="s">
        <v>32</v>
      </c>
      <c r="AC7721" s="24" t="s">
        <v>32</v>
      </c>
      <c r="AD7721" s="24" t="s">
        <v>32</v>
      </c>
      <c r="AE7721" s="24" t="s">
        <v>32</v>
      </c>
      <c r="AF7721" s="24" t="s">
        <v>32</v>
      </c>
      <c r="AG7721" s="24" t="s">
        <v>32</v>
      </c>
      <c r="AH7721" s="24" t="s">
        <v>32</v>
      </c>
    </row>
    <row r="7722" spans="1:35" x14ac:dyDescent="0.25">
      <c r="A7722" s="17">
        <v>131225</v>
      </c>
      <c r="B7722" s="18">
        <v>3</v>
      </c>
      <c r="C7722" s="16" t="s">
        <v>73</v>
      </c>
      <c r="D7722" s="21">
        <v>44221</v>
      </c>
      <c r="E7722" s="16" t="s">
        <v>75</v>
      </c>
      <c r="F7722" s="21">
        <v>44221</v>
      </c>
      <c r="G7722" s="16" t="s">
        <v>75</v>
      </c>
      <c r="H7722" s="26" t="s">
        <v>98</v>
      </c>
      <c r="I7722" s="16" t="s">
        <v>441</v>
      </c>
      <c r="J7722" s="20" t="s">
        <v>116</v>
      </c>
      <c r="L7722" s="16" t="s">
        <v>116</v>
      </c>
      <c r="M7722" s="26" t="s">
        <v>8894</v>
      </c>
      <c r="N7722" s="26" t="s">
        <v>2343</v>
      </c>
      <c r="O7722" s="16" t="s">
        <v>188</v>
      </c>
      <c r="P7722" s="26" t="s">
        <v>188</v>
      </c>
      <c r="Q7722" s="26" t="s">
        <v>2343</v>
      </c>
      <c r="R7722" s="16" t="s">
        <v>139</v>
      </c>
      <c r="S7722" s="16" t="s">
        <v>4621</v>
      </c>
      <c r="T7722" s="22">
        <v>3.54</v>
      </c>
      <c r="V7722" s="16" t="s">
        <v>1179</v>
      </c>
      <c r="W7722" s="20" t="s">
        <v>472</v>
      </c>
      <c r="X7722" s="16" t="s">
        <v>140</v>
      </c>
      <c r="Z7722" s="24" t="s">
        <v>32</v>
      </c>
      <c r="AA7722" s="24" t="s">
        <v>32</v>
      </c>
      <c r="AB7722" s="24" t="s">
        <v>32</v>
      </c>
      <c r="AC7722" s="24" t="s">
        <v>32</v>
      </c>
      <c r="AD7722" s="24" t="s">
        <v>32</v>
      </c>
      <c r="AE7722" s="24" t="s">
        <v>32</v>
      </c>
      <c r="AF7722" s="24" t="s">
        <v>32</v>
      </c>
      <c r="AG7722" s="24" t="s">
        <v>32</v>
      </c>
      <c r="AH7722" s="24" t="s">
        <v>32</v>
      </c>
    </row>
    <row r="7723" spans="1:35" x14ac:dyDescent="0.25">
      <c r="A7723" s="17">
        <v>131226</v>
      </c>
      <c r="B7723" s="18">
        <v>3</v>
      </c>
      <c r="C7723" s="16" t="s">
        <v>73</v>
      </c>
      <c r="D7723" s="21">
        <v>44221</v>
      </c>
      <c r="E7723" s="16" t="s">
        <v>75</v>
      </c>
      <c r="F7723" s="21">
        <v>44221</v>
      </c>
      <c r="G7723" s="16" t="s">
        <v>75</v>
      </c>
      <c r="H7723" s="26" t="s">
        <v>173</v>
      </c>
      <c r="I7723" s="16" t="s">
        <v>468</v>
      </c>
      <c r="J7723" s="20" t="s">
        <v>116</v>
      </c>
      <c r="L7723" s="16" t="s">
        <v>116</v>
      </c>
      <c r="M7723" s="26" t="s">
        <v>8893</v>
      </c>
      <c r="N7723" s="26" t="s">
        <v>2343</v>
      </c>
      <c r="O7723" s="16" t="s">
        <v>188</v>
      </c>
      <c r="P7723" s="26" t="s">
        <v>188</v>
      </c>
      <c r="Q7723" s="26" t="s">
        <v>2343</v>
      </c>
      <c r="R7723" s="16" t="s">
        <v>139</v>
      </c>
      <c r="S7723" s="16" t="s">
        <v>4621</v>
      </c>
      <c r="T7723" s="22">
        <v>4.8</v>
      </c>
      <c r="V7723" s="16" t="s">
        <v>1179</v>
      </c>
      <c r="W7723" s="20" t="s">
        <v>472</v>
      </c>
      <c r="X7723" s="16" t="s">
        <v>140</v>
      </c>
      <c r="Z7723" s="24" t="s">
        <v>32</v>
      </c>
      <c r="AA7723" s="24" t="s">
        <v>32</v>
      </c>
      <c r="AB7723" s="24" t="s">
        <v>32</v>
      </c>
      <c r="AC7723" s="24" t="s">
        <v>32</v>
      </c>
      <c r="AD7723" s="24" t="s">
        <v>32</v>
      </c>
      <c r="AE7723" s="24" t="s">
        <v>32</v>
      </c>
      <c r="AF7723" s="24" t="s">
        <v>32</v>
      </c>
      <c r="AG7723" s="24" t="s">
        <v>32</v>
      </c>
      <c r="AH7723" s="24" t="s">
        <v>32</v>
      </c>
    </row>
    <row r="7724" spans="1:35" x14ac:dyDescent="0.25">
      <c r="A7724" s="17">
        <v>131227</v>
      </c>
      <c r="B7724" s="18">
        <v>3</v>
      </c>
      <c r="C7724" s="16" t="s">
        <v>73</v>
      </c>
      <c r="D7724" s="21">
        <v>44221</v>
      </c>
      <c r="E7724" s="16" t="s">
        <v>75</v>
      </c>
      <c r="F7724" s="21">
        <v>44221</v>
      </c>
      <c r="G7724" s="16" t="s">
        <v>75</v>
      </c>
      <c r="H7724" s="26" t="s">
        <v>173</v>
      </c>
      <c r="I7724" s="16" t="s">
        <v>802</v>
      </c>
      <c r="J7724" s="20" t="s">
        <v>116</v>
      </c>
      <c r="L7724" s="16" t="s">
        <v>116</v>
      </c>
      <c r="M7724" s="26" t="s">
        <v>8892</v>
      </c>
      <c r="N7724" s="26" t="s">
        <v>2343</v>
      </c>
      <c r="O7724" s="16" t="s">
        <v>188</v>
      </c>
      <c r="P7724" s="26" t="s">
        <v>188</v>
      </c>
      <c r="Q7724" s="26" t="s">
        <v>2343</v>
      </c>
      <c r="R7724" s="16" t="s">
        <v>139</v>
      </c>
      <c r="S7724" s="16" t="s">
        <v>4621</v>
      </c>
      <c r="T7724" s="22">
        <v>4.34</v>
      </c>
      <c r="V7724" s="16" t="s">
        <v>1179</v>
      </c>
      <c r="W7724" s="20" t="s">
        <v>43</v>
      </c>
      <c r="X7724" s="16" t="s">
        <v>140</v>
      </c>
      <c r="Z7724" s="24" t="s">
        <v>32</v>
      </c>
      <c r="AA7724" s="24" t="s">
        <v>32</v>
      </c>
      <c r="AB7724" s="24" t="s">
        <v>32</v>
      </c>
      <c r="AC7724" s="24" t="s">
        <v>32</v>
      </c>
      <c r="AD7724" s="24" t="s">
        <v>32</v>
      </c>
      <c r="AE7724" s="24" t="s">
        <v>32</v>
      </c>
      <c r="AF7724" s="24" t="s">
        <v>32</v>
      </c>
      <c r="AG7724" s="24" t="s">
        <v>32</v>
      </c>
      <c r="AH7724" s="24" t="s">
        <v>32</v>
      </c>
    </row>
    <row r="7725" spans="1:35" x14ac:dyDescent="0.25">
      <c r="A7725" s="17">
        <v>131228</v>
      </c>
      <c r="B7725" s="18">
        <v>3</v>
      </c>
      <c r="C7725" s="16" t="s">
        <v>73</v>
      </c>
      <c r="D7725" s="21">
        <v>44221</v>
      </c>
      <c r="E7725" s="16" t="s">
        <v>75</v>
      </c>
      <c r="F7725" s="21">
        <v>44221</v>
      </c>
      <c r="G7725" s="16" t="s">
        <v>75</v>
      </c>
      <c r="H7725" s="26" t="s">
        <v>98</v>
      </c>
      <c r="I7725" s="16" t="s">
        <v>1690</v>
      </c>
      <c r="J7725" s="20" t="s">
        <v>116</v>
      </c>
      <c r="L7725" s="16" t="s">
        <v>116</v>
      </c>
      <c r="M7725" s="26" t="s">
        <v>8891</v>
      </c>
      <c r="N7725" s="26" t="s">
        <v>2343</v>
      </c>
      <c r="O7725" s="16" t="s">
        <v>188</v>
      </c>
      <c r="P7725" s="26" t="s">
        <v>188</v>
      </c>
      <c r="Q7725" s="26" t="s">
        <v>2343</v>
      </c>
      <c r="R7725" s="16" t="s">
        <v>139</v>
      </c>
      <c r="S7725" s="16" t="s">
        <v>4621</v>
      </c>
      <c r="T7725" s="22">
        <v>5.23</v>
      </c>
      <c r="V7725" s="16" t="s">
        <v>1179</v>
      </c>
      <c r="W7725" s="20" t="s">
        <v>472</v>
      </c>
      <c r="X7725" s="16" t="s">
        <v>140</v>
      </c>
      <c r="Z7725" s="24" t="s">
        <v>32</v>
      </c>
      <c r="AA7725" s="24" t="s">
        <v>32</v>
      </c>
      <c r="AB7725" s="24" t="s">
        <v>32</v>
      </c>
      <c r="AC7725" s="24" t="s">
        <v>32</v>
      </c>
      <c r="AD7725" s="24" t="s">
        <v>32</v>
      </c>
      <c r="AE7725" s="24" t="s">
        <v>32</v>
      </c>
      <c r="AF7725" s="24" t="s">
        <v>32</v>
      </c>
      <c r="AG7725" s="24" t="s">
        <v>32</v>
      </c>
      <c r="AH7725" s="24" t="s">
        <v>32</v>
      </c>
    </row>
    <row r="7726" spans="1:35" x14ac:dyDescent="0.25">
      <c r="A7726" s="17">
        <v>131229</v>
      </c>
      <c r="B7726" s="18">
        <v>3</v>
      </c>
      <c r="C7726" s="16" t="s">
        <v>73</v>
      </c>
      <c r="D7726" s="21">
        <v>44221</v>
      </c>
      <c r="E7726" s="16" t="s">
        <v>75</v>
      </c>
      <c r="F7726" s="21">
        <v>44221</v>
      </c>
      <c r="G7726" s="16" t="s">
        <v>75</v>
      </c>
      <c r="H7726" s="26" t="s">
        <v>362</v>
      </c>
      <c r="I7726" s="16" t="s">
        <v>5301</v>
      </c>
      <c r="J7726" s="20" t="s">
        <v>116</v>
      </c>
      <c r="L7726" s="16" t="s">
        <v>116</v>
      </c>
      <c r="M7726" s="26" t="s">
        <v>8890</v>
      </c>
      <c r="N7726" s="26" t="s">
        <v>2343</v>
      </c>
      <c r="O7726" s="16" t="s">
        <v>188</v>
      </c>
      <c r="P7726" s="26" t="s">
        <v>188</v>
      </c>
      <c r="Q7726" s="26" t="s">
        <v>2343</v>
      </c>
      <c r="R7726" s="16" t="s">
        <v>139</v>
      </c>
      <c r="S7726" s="16" t="s">
        <v>4621</v>
      </c>
      <c r="T7726" s="22">
        <v>1.68</v>
      </c>
      <c r="V7726" s="16" t="s">
        <v>1179</v>
      </c>
      <c r="W7726" s="20" t="s">
        <v>43</v>
      </c>
      <c r="X7726" s="16" t="s">
        <v>78</v>
      </c>
      <c r="Z7726" s="24" t="s">
        <v>32</v>
      </c>
      <c r="AA7726" s="24" t="s">
        <v>32</v>
      </c>
      <c r="AB7726" s="24" t="s">
        <v>32</v>
      </c>
      <c r="AC7726" s="24" t="s">
        <v>32</v>
      </c>
      <c r="AD7726" s="24" t="s">
        <v>32</v>
      </c>
      <c r="AE7726" s="24" t="s">
        <v>32</v>
      </c>
      <c r="AF7726" s="24" t="s">
        <v>32</v>
      </c>
      <c r="AG7726" s="24" t="s">
        <v>32</v>
      </c>
      <c r="AH7726" s="24" t="s">
        <v>32</v>
      </c>
    </row>
    <row r="7727" spans="1:35" x14ac:dyDescent="0.25">
      <c r="A7727" s="17">
        <v>131230</v>
      </c>
      <c r="B7727" s="18">
        <v>3</v>
      </c>
      <c r="C7727" s="16" t="s">
        <v>73</v>
      </c>
      <c r="D7727" s="21">
        <v>44221</v>
      </c>
      <c r="E7727" s="16" t="s">
        <v>75</v>
      </c>
      <c r="F7727" s="21">
        <v>44221</v>
      </c>
      <c r="G7727" s="16" t="s">
        <v>75</v>
      </c>
      <c r="H7727" s="26" t="s">
        <v>362</v>
      </c>
      <c r="I7727" s="16" t="s">
        <v>686</v>
      </c>
      <c r="J7727" s="20" t="s">
        <v>116</v>
      </c>
      <c r="L7727" s="16" t="s">
        <v>116</v>
      </c>
      <c r="M7727" s="26" t="s">
        <v>8889</v>
      </c>
      <c r="N7727" s="26" t="s">
        <v>2343</v>
      </c>
      <c r="O7727" s="16" t="s">
        <v>188</v>
      </c>
      <c r="P7727" s="26" t="s">
        <v>188</v>
      </c>
      <c r="Q7727" s="26" t="s">
        <v>2343</v>
      </c>
      <c r="R7727" s="16" t="s">
        <v>139</v>
      </c>
      <c r="S7727" s="16" t="s">
        <v>4621</v>
      </c>
      <c r="T7727" s="22">
        <v>0.35</v>
      </c>
      <c r="V7727" s="16" t="s">
        <v>1179</v>
      </c>
      <c r="W7727" s="20" t="s">
        <v>43</v>
      </c>
      <c r="X7727" s="16" t="s">
        <v>140</v>
      </c>
      <c r="Z7727" s="24" t="s">
        <v>32</v>
      </c>
      <c r="AA7727" s="24" t="s">
        <v>32</v>
      </c>
      <c r="AB7727" s="24" t="s">
        <v>32</v>
      </c>
      <c r="AC7727" s="24" t="s">
        <v>32</v>
      </c>
      <c r="AD7727" s="24" t="s">
        <v>32</v>
      </c>
      <c r="AE7727" s="24" t="s">
        <v>32</v>
      </c>
      <c r="AF7727" s="24" t="s">
        <v>32</v>
      </c>
      <c r="AG7727" s="24" t="s">
        <v>32</v>
      </c>
      <c r="AH7727" s="24" t="s">
        <v>32</v>
      </c>
    </row>
    <row r="7728" spans="1:35" x14ac:dyDescent="0.25">
      <c r="A7728" s="17">
        <v>131231</v>
      </c>
      <c r="B7728" s="18">
        <v>3</v>
      </c>
      <c r="C7728" s="16" t="s">
        <v>73</v>
      </c>
      <c r="D7728" s="21">
        <v>44221</v>
      </c>
      <c r="E7728" s="16" t="s">
        <v>75</v>
      </c>
      <c r="F7728" s="21">
        <v>44221</v>
      </c>
      <c r="G7728" s="16" t="s">
        <v>75</v>
      </c>
      <c r="H7728" s="26" t="s">
        <v>57</v>
      </c>
      <c r="I7728" s="16" t="s">
        <v>116</v>
      </c>
      <c r="J7728" s="20" t="s">
        <v>116</v>
      </c>
      <c r="L7728" s="16" t="s">
        <v>116</v>
      </c>
      <c r="M7728" s="26" t="s">
        <v>8888</v>
      </c>
      <c r="O7728" s="16" t="s">
        <v>188</v>
      </c>
      <c r="P7728" s="26" t="s">
        <v>188</v>
      </c>
      <c r="R7728" s="16" t="s">
        <v>139</v>
      </c>
      <c r="S7728" s="16" t="s">
        <v>4621</v>
      </c>
      <c r="T7728" s="23" t="s">
        <v>32</v>
      </c>
      <c r="V7728" s="16" t="s">
        <v>2358</v>
      </c>
      <c r="W7728" s="20" t="s">
        <v>43</v>
      </c>
      <c r="X7728" s="16" t="s">
        <v>78</v>
      </c>
      <c r="Z7728" s="24" t="s">
        <v>32</v>
      </c>
      <c r="AA7728" s="24" t="s">
        <v>32</v>
      </c>
      <c r="AB7728" s="24" t="s">
        <v>32</v>
      </c>
      <c r="AC7728" s="24" t="s">
        <v>32</v>
      </c>
      <c r="AD7728" s="24" t="s">
        <v>32</v>
      </c>
      <c r="AE7728" s="24" t="s">
        <v>32</v>
      </c>
      <c r="AF7728" s="24" t="s">
        <v>32</v>
      </c>
      <c r="AG7728" s="24" t="s">
        <v>32</v>
      </c>
      <c r="AH7728" s="24" t="s">
        <v>32</v>
      </c>
    </row>
    <row r="7729" spans="1:34" x14ac:dyDescent="0.25">
      <c r="A7729" s="17">
        <v>131232</v>
      </c>
      <c r="B7729" s="18">
        <v>3</v>
      </c>
      <c r="C7729" s="16" t="s">
        <v>73</v>
      </c>
      <c r="D7729" s="21">
        <v>44221</v>
      </c>
      <c r="E7729" s="16" t="s">
        <v>75</v>
      </c>
      <c r="F7729" s="21">
        <v>44221</v>
      </c>
      <c r="G7729" s="16" t="s">
        <v>75</v>
      </c>
      <c r="H7729" s="26" t="s">
        <v>434</v>
      </c>
      <c r="I7729" s="16" t="s">
        <v>553</v>
      </c>
      <c r="J7729" s="20" t="s">
        <v>116</v>
      </c>
      <c r="L7729" s="16" t="s">
        <v>116</v>
      </c>
      <c r="M7729" s="26" t="s">
        <v>8887</v>
      </c>
      <c r="N7729" s="26" t="s">
        <v>2343</v>
      </c>
      <c r="O7729" s="16" t="s">
        <v>188</v>
      </c>
      <c r="P7729" s="26" t="s">
        <v>188</v>
      </c>
      <c r="Q7729" s="26" t="s">
        <v>2343</v>
      </c>
      <c r="R7729" s="16" t="s">
        <v>139</v>
      </c>
      <c r="S7729" s="16" t="s">
        <v>4621</v>
      </c>
      <c r="T7729" s="22">
        <v>2.54</v>
      </c>
      <c r="V7729" s="16" t="s">
        <v>1179</v>
      </c>
      <c r="W7729" s="20" t="s">
        <v>472</v>
      </c>
      <c r="X7729" s="16" t="s">
        <v>140</v>
      </c>
      <c r="Z7729" s="24" t="s">
        <v>32</v>
      </c>
      <c r="AA7729" s="24" t="s">
        <v>32</v>
      </c>
      <c r="AB7729" s="24" t="s">
        <v>32</v>
      </c>
      <c r="AC7729" s="24" t="s">
        <v>32</v>
      </c>
      <c r="AD7729" s="24" t="s">
        <v>32</v>
      </c>
      <c r="AE7729" s="24" t="s">
        <v>32</v>
      </c>
      <c r="AF7729" s="24" t="s">
        <v>32</v>
      </c>
      <c r="AG7729" s="24" t="s">
        <v>32</v>
      </c>
      <c r="AH7729" s="24" t="s">
        <v>32</v>
      </c>
    </row>
    <row r="7730" spans="1:34" x14ac:dyDescent="0.25">
      <c r="A7730" s="17">
        <v>131233</v>
      </c>
      <c r="B7730" s="18">
        <v>3</v>
      </c>
      <c r="C7730" s="16" t="s">
        <v>73</v>
      </c>
      <c r="D7730" s="21">
        <v>44221</v>
      </c>
      <c r="E7730" s="16" t="s">
        <v>75</v>
      </c>
      <c r="F7730" s="21">
        <v>44221</v>
      </c>
      <c r="G7730" s="16" t="s">
        <v>75</v>
      </c>
      <c r="H7730" s="26" t="s">
        <v>434</v>
      </c>
      <c r="I7730" s="16" t="s">
        <v>553</v>
      </c>
      <c r="J7730" s="20" t="s">
        <v>116</v>
      </c>
      <c r="L7730" s="16" t="s">
        <v>116</v>
      </c>
      <c r="M7730" s="26" t="s">
        <v>8886</v>
      </c>
      <c r="N7730" s="26" t="s">
        <v>2343</v>
      </c>
      <c r="O7730" s="16" t="s">
        <v>188</v>
      </c>
      <c r="P7730" s="26" t="s">
        <v>188</v>
      </c>
      <c r="Q7730" s="26" t="s">
        <v>2343</v>
      </c>
      <c r="R7730" s="16" t="s">
        <v>139</v>
      </c>
      <c r="S7730" s="16" t="s">
        <v>4621</v>
      </c>
      <c r="T7730" s="22">
        <v>2.89</v>
      </c>
      <c r="V7730" s="16" t="s">
        <v>1179</v>
      </c>
      <c r="W7730" s="20" t="s">
        <v>472</v>
      </c>
      <c r="X7730" s="16" t="s">
        <v>140</v>
      </c>
      <c r="Z7730" s="24" t="s">
        <v>32</v>
      </c>
      <c r="AA7730" s="24" t="s">
        <v>32</v>
      </c>
      <c r="AB7730" s="24" t="s">
        <v>32</v>
      </c>
      <c r="AC7730" s="24" t="s">
        <v>32</v>
      </c>
      <c r="AD7730" s="24" t="s">
        <v>32</v>
      </c>
      <c r="AE7730" s="24" t="s">
        <v>32</v>
      </c>
      <c r="AF7730" s="24" t="s">
        <v>32</v>
      </c>
      <c r="AG7730" s="24" t="s">
        <v>32</v>
      </c>
      <c r="AH7730" s="24" t="s">
        <v>32</v>
      </c>
    </row>
    <row r="7731" spans="1:34" x14ac:dyDescent="0.25">
      <c r="A7731" s="17">
        <v>131234</v>
      </c>
      <c r="B7731" s="18">
        <v>3</v>
      </c>
      <c r="C7731" s="16" t="s">
        <v>73</v>
      </c>
      <c r="D7731" s="21">
        <v>44221</v>
      </c>
      <c r="E7731" s="16" t="s">
        <v>75</v>
      </c>
      <c r="F7731" s="21">
        <v>44221</v>
      </c>
      <c r="G7731" s="16" t="s">
        <v>75</v>
      </c>
      <c r="H7731" s="26" t="s">
        <v>362</v>
      </c>
      <c r="I7731" s="16" t="s">
        <v>7389</v>
      </c>
      <c r="J7731" s="20" t="s">
        <v>116</v>
      </c>
      <c r="L7731" s="16" t="s">
        <v>116</v>
      </c>
      <c r="M7731" s="26" t="s">
        <v>8885</v>
      </c>
      <c r="N7731" s="26" t="s">
        <v>2343</v>
      </c>
      <c r="O7731" s="16" t="s">
        <v>188</v>
      </c>
      <c r="P7731" s="26" t="s">
        <v>188</v>
      </c>
      <c r="Q7731" s="26" t="s">
        <v>2343</v>
      </c>
      <c r="R7731" s="16" t="s">
        <v>139</v>
      </c>
      <c r="S7731" s="16" t="s">
        <v>4621</v>
      </c>
      <c r="T7731" s="22">
        <v>5.7549999999999999</v>
      </c>
      <c r="V7731" s="16" t="s">
        <v>1179</v>
      </c>
      <c r="W7731" s="20" t="s">
        <v>43</v>
      </c>
      <c r="X7731" s="16" t="s">
        <v>78</v>
      </c>
      <c r="Z7731" s="24" t="s">
        <v>32</v>
      </c>
      <c r="AA7731" s="24" t="s">
        <v>32</v>
      </c>
      <c r="AB7731" s="24" t="s">
        <v>32</v>
      </c>
      <c r="AC7731" s="24" t="s">
        <v>32</v>
      </c>
      <c r="AD7731" s="24" t="s">
        <v>32</v>
      </c>
      <c r="AE7731" s="24" t="s">
        <v>32</v>
      </c>
      <c r="AF7731" s="24" t="s">
        <v>32</v>
      </c>
      <c r="AG7731" s="24" t="s">
        <v>32</v>
      </c>
      <c r="AH7731" s="24" t="s">
        <v>32</v>
      </c>
    </row>
    <row r="7732" spans="1:34" x14ac:dyDescent="0.25">
      <c r="A7732" s="17">
        <v>131235</v>
      </c>
      <c r="B7732" s="18">
        <v>3</v>
      </c>
      <c r="C7732" s="16" t="s">
        <v>73</v>
      </c>
      <c r="D7732" s="21">
        <v>44221</v>
      </c>
      <c r="E7732" s="16" t="s">
        <v>75</v>
      </c>
      <c r="F7732" s="21">
        <v>44221</v>
      </c>
      <c r="G7732" s="16" t="s">
        <v>75</v>
      </c>
      <c r="H7732" s="26" t="s">
        <v>425</v>
      </c>
      <c r="I7732" s="16" t="s">
        <v>8711</v>
      </c>
      <c r="J7732" s="20" t="s">
        <v>116</v>
      </c>
      <c r="L7732" s="16" t="s">
        <v>116</v>
      </c>
      <c r="M7732" s="26" t="s">
        <v>8884</v>
      </c>
      <c r="N7732" s="26" t="s">
        <v>4108</v>
      </c>
      <c r="O7732" s="16" t="s">
        <v>188</v>
      </c>
      <c r="P7732" s="26" t="s">
        <v>188</v>
      </c>
      <c r="Q7732" s="26" t="s">
        <v>4108</v>
      </c>
      <c r="R7732" s="16" t="s">
        <v>139</v>
      </c>
      <c r="S7732" s="16" t="s">
        <v>4621</v>
      </c>
      <c r="T7732" s="22">
        <v>8.52</v>
      </c>
      <c r="V7732" s="16" t="s">
        <v>1179</v>
      </c>
      <c r="W7732" s="20" t="s">
        <v>43</v>
      </c>
      <c r="X7732" s="16" t="s">
        <v>78</v>
      </c>
      <c r="Z7732" s="24" t="s">
        <v>32</v>
      </c>
      <c r="AA7732" s="24" t="s">
        <v>32</v>
      </c>
      <c r="AB7732" s="24" t="s">
        <v>32</v>
      </c>
      <c r="AC7732" s="24" t="s">
        <v>32</v>
      </c>
      <c r="AD7732" s="24" t="s">
        <v>32</v>
      </c>
      <c r="AE7732" s="24" t="s">
        <v>32</v>
      </c>
      <c r="AF7732" s="24" t="s">
        <v>32</v>
      </c>
      <c r="AG7732" s="24" t="s">
        <v>32</v>
      </c>
      <c r="AH7732" s="24" t="s">
        <v>32</v>
      </c>
    </row>
    <row r="7733" spans="1:34" x14ac:dyDescent="0.25">
      <c r="A7733" s="17">
        <v>131236</v>
      </c>
      <c r="B7733" s="18">
        <v>3</v>
      </c>
      <c r="C7733" s="16" t="s">
        <v>73</v>
      </c>
      <c r="D7733" s="21">
        <v>44221</v>
      </c>
      <c r="E7733" s="16" t="s">
        <v>75</v>
      </c>
      <c r="F7733" s="21">
        <v>44221</v>
      </c>
      <c r="G7733" s="16" t="s">
        <v>75</v>
      </c>
      <c r="H7733" s="26" t="s">
        <v>98</v>
      </c>
      <c r="I7733" s="16" t="s">
        <v>553</v>
      </c>
      <c r="J7733" s="20" t="s">
        <v>116</v>
      </c>
      <c r="L7733" s="16" t="s">
        <v>116</v>
      </c>
      <c r="M7733" s="26" t="s">
        <v>8883</v>
      </c>
      <c r="N7733" s="26" t="s">
        <v>2343</v>
      </c>
      <c r="O7733" s="16" t="s">
        <v>188</v>
      </c>
      <c r="P7733" s="26" t="s">
        <v>188</v>
      </c>
      <c r="Q7733" s="26" t="s">
        <v>2343</v>
      </c>
      <c r="R7733" s="16" t="s">
        <v>139</v>
      </c>
      <c r="S7733" s="16" t="s">
        <v>4621</v>
      </c>
      <c r="T7733" s="22">
        <v>1.71</v>
      </c>
      <c r="V7733" s="16" t="s">
        <v>1179</v>
      </c>
      <c r="W7733" s="20" t="s">
        <v>472</v>
      </c>
      <c r="X7733" s="16" t="s">
        <v>140</v>
      </c>
      <c r="Z7733" s="24" t="s">
        <v>32</v>
      </c>
      <c r="AA7733" s="24" t="s">
        <v>32</v>
      </c>
      <c r="AB7733" s="24" t="s">
        <v>32</v>
      </c>
      <c r="AC7733" s="24" t="s">
        <v>32</v>
      </c>
      <c r="AD7733" s="24" t="s">
        <v>32</v>
      </c>
      <c r="AE7733" s="24" t="s">
        <v>32</v>
      </c>
      <c r="AF7733" s="24" t="s">
        <v>32</v>
      </c>
      <c r="AG7733" s="24" t="s">
        <v>32</v>
      </c>
      <c r="AH7733" s="24" t="s">
        <v>32</v>
      </c>
    </row>
    <row r="7734" spans="1:34" x14ac:dyDescent="0.25">
      <c r="A7734" s="17">
        <v>131237</v>
      </c>
      <c r="B7734" s="18">
        <v>3</v>
      </c>
      <c r="C7734" s="16" t="s">
        <v>73</v>
      </c>
      <c r="D7734" s="21">
        <v>44221</v>
      </c>
      <c r="E7734" s="16" t="s">
        <v>75</v>
      </c>
      <c r="F7734" s="21">
        <v>44221</v>
      </c>
      <c r="G7734" s="16" t="s">
        <v>75</v>
      </c>
      <c r="H7734" s="26" t="s">
        <v>334</v>
      </c>
      <c r="I7734" s="16" t="s">
        <v>5493</v>
      </c>
      <c r="J7734" s="20" t="s">
        <v>116</v>
      </c>
      <c r="L7734" s="16" t="s">
        <v>116</v>
      </c>
      <c r="M7734" s="26" t="s">
        <v>8882</v>
      </c>
      <c r="N7734" s="26" t="s">
        <v>4108</v>
      </c>
      <c r="O7734" s="16" t="s">
        <v>188</v>
      </c>
      <c r="P7734" s="26" t="s">
        <v>188</v>
      </c>
      <c r="Q7734" s="26" t="s">
        <v>4108</v>
      </c>
      <c r="R7734" s="16" t="s">
        <v>139</v>
      </c>
      <c r="S7734" s="16" t="s">
        <v>4621</v>
      </c>
      <c r="T7734" s="22">
        <v>6.16</v>
      </c>
      <c r="V7734" s="16" t="s">
        <v>1179</v>
      </c>
      <c r="W7734" s="20" t="s">
        <v>43</v>
      </c>
      <c r="X7734" s="16" t="s">
        <v>78</v>
      </c>
      <c r="Z7734" s="24" t="s">
        <v>32</v>
      </c>
      <c r="AA7734" s="24" t="s">
        <v>32</v>
      </c>
      <c r="AB7734" s="24" t="s">
        <v>32</v>
      </c>
      <c r="AC7734" s="24" t="s">
        <v>32</v>
      </c>
      <c r="AD7734" s="24" t="s">
        <v>32</v>
      </c>
      <c r="AE7734" s="24" t="s">
        <v>32</v>
      </c>
      <c r="AF7734" s="24" t="s">
        <v>32</v>
      </c>
      <c r="AG7734" s="24" t="s">
        <v>32</v>
      </c>
      <c r="AH7734" s="24" t="s">
        <v>32</v>
      </c>
    </row>
    <row r="7735" spans="1:34" x14ac:dyDescent="0.25">
      <c r="A7735" s="17">
        <v>131238</v>
      </c>
      <c r="B7735" s="18">
        <v>3</v>
      </c>
      <c r="C7735" s="16" t="s">
        <v>73</v>
      </c>
      <c r="D7735" s="21">
        <v>44221</v>
      </c>
      <c r="E7735" s="16" t="s">
        <v>75</v>
      </c>
      <c r="F7735" s="21">
        <v>44221</v>
      </c>
      <c r="G7735" s="16" t="s">
        <v>75</v>
      </c>
      <c r="H7735" s="26" t="s">
        <v>434</v>
      </c>
      <c r="I7735" s="16" t="s">
        <v>2287</v>
      </c>
      <c r="J7735" s="20" t="s">
        <v>116</v>
      </c>
      <c r="L7735" s="16" t="s">
        <v>116</v>
      </c>
      <c r="M7735" s="26" t="s">
        <v>8881</v>
      </c>
      <c r="N7735" s="26" t="s">
        <v>2587</v>
      </c>
      <c r="O7735" s="16" t="s">
        <v>188</v>
      </c>
      <c r="P7735" s="26" t="s">
        <v>188</v>
      </c>
      <c r="Q7735" s="26" t="s">
        <v>2587</v>
      </c>
      <c r="R7735" s="16" t="s">
        <v>139</v>
      </c>
      <c r="S7735" s="16" t="s">
        <v>4621</v>
      </c>
      <c r="T7735" s="22">
        <v>3.85</v>
      </c>
      <c r="V7735" s="16" t="s">
        <v>1179</v>
      </c>
      <c r="W7735" s="20" t="s">
        <v>472</v>
      </c>
      <c r="X7735" s="16" t="s">
        <v>140</v>
      </c>
      <c r="Z7735" s="24" t="s">
        <v>32</v>
      </c>
      <c r="AA7735" s="24" t="s">
        <v>32</v>
      </c>
      <c r="AB7735" s="24" t="s">
        <v>32</v>
      </c>
      <c r="AC7735" s="24" t="s">
        <v>32</v>
      </c>
      <c r="AD7735" s="24" t="s">
        <v>32</v>
      </c>
      <c r="AE7735" s="24" t="s">
        <v>32</v>
      </c>
      <c r="AF7735" s="24" t="s">
        <v>32</v>
      </c>
      <c r="AG7735" s="24" t="s">
        <v>32</v>
      </c>
      <c r="AH7735" s="24" t="s">
        <v>32</v>
      </c>
    </row>
    <row r="7736" spans="1:34" x14ac:dyDescent="0.25">
      <c r="A7736" s="17">
        <v>131239</v>
      </c>
      <c r="B7736" s="18">
        <v>3</v>
      </c>
      <c r="C7736" s="16" t="s">
        <v>73</v>
      </c>
      <c r="D7736" s="21">
        <v>44221</v>
      </c>
      <c r="E7736" s="16" t="s">
        <v>75</v>
      </c>
      <c r="F7736" s="21">
        <v>44221</v>
      </c>
      <c r="G7736" s="16" t="s">
        <v>75</v>
      </c>
      <c r="H7736" s="26" t="s">
        <v>49</v>
      </c>
      <c r="I7736" s="16" t="s">
        <v>732</v>
      </c>
      <c r="J7736" s="20" t="s">
        <v>116</v>
      </c>
      <c r="L7736" s="16" t="s">
        <v>116</v>
      </c>
      <c r="M7736" s="26" t="s">
        <v>8880</v>
      </c>
      <c r="N7736" s="26" t="s">
        <v>2343</v>
      </c>
      <c r="O7736" s="16" t="s">
        <v>188</v>
      </c>
      <c r="P7736" s="26" t="s">
        <v>188</v>
      </c>
      <c r="Q7736" s="26" t="s">
        <v>2343</v>
      </c>
      <c r="R7736" s="16" t="s">
        <v>139</v>
      </c>
      <c r="S7736" s="16" t="s">
        <v>4621</v>
      </c>
      <c r="T7736" s="22">
        <v>7.43</v>
      </c>
      <c r="W7736" s="20" t="s">
        <v>43</v>
      </c>
      <c r="X7736" s="16" t="s">
        <v>78</v>
      </c>
      <c r="Z7736" s="24" t="s">
        <v>32</v>
      </c>
      <c r="AA7736" s="24" t="s">
        <v>32</v>
      </c>
      <c r="AB7736" s="24" t="s">
        <v>32</v>
      </c>
      <c r="AC7736" s="24" t="s">
        <v>32</v>
      </c>
      <c r="AD7736" s="24" t="s">
        <v>32</v>
      </c>
      <c r="AE7736" s="24" t="s">
        <v>32</v>
      </c>
      <c r="AF7736" s="24" t="s">
        <v>32</v>
      </c>
      <c r="AG7736" s="24" t="s">
        <v>32</v>
      </c>
      <c r="AH7736" s="24" t="s">
        <v>32</v>
      </c>
    </row>
    <row r="7737" spans="1:34" x14ac:dyDescent="0.25">
      <c r="A7737" s="17">
        <v>131240</v>
      </c>
      <c r="B7737" s="18">
        <v>3</v>
      </c>
      <c r="C7737" s="16" t="s">
        <v>73</v>
      </c>
      <c r="D7737" s="21">
        <v>44221</v>
      </c>
      <c r="E7737" s="16" t="s">
        <v>75</v>
      </c>
      <c r="F7737" s="21">
        <v>44221</v>
      </c>
      <c r="G7737" s="16" t="s">
        <v>75</v>
      </c>
      <c r="H7737" s="26" t="s">
        <v>8879</v>
      </c>
      <c r="I7737" s="16" t="s">
        <v>8878</v>
      </c>
      <c r="J7737" s="20" t="s">
        <v>116</v>
      </c>
      <c r="L7737" s="16" t="s">
        <v>116</v>
      </c>
      <c r="M7737" s="26" t="s">
        <v>8877</v>
      </c>
      <c r="N7737" s="26" t="s">
        <v>2343</v>
      </c>
      <c r="O7737" s="16" t="s">
        <v>188</v>
      </c>
      <c r="P7737" s="26" t="s">
        <v>188</v>
      </c>
      <c r="Q7737" s="26" t="s">
        <v>2343</v>
      </c>
      <c r="R7737" s="16" t="s">
        <v>139</v>
      </c>
      <c r="S7737" s="16" t="s">
        <v>4621</v>
      </c>
      <c r="T7737" s="22">
        <v>4.5</v>
      </c>
      <c r="V7737" s="16" t="s">
        <v>1179</v>
      </c>
      <c r="W7737" s="20" t="s">
        <v>43</v>
      </c>
      <c r="X7737" s="16" t="s">
        <v>78</v>
      </c>
      <c r="Z7737" s="24" t="s">
        <v>32</v>
      </c>
      <c r="AA7737" s="24" t="s">
        <v>32</v>
      </c>
      <c r="AB7737" s="24" t="s">
        <v>32</v>
      </c>
      <c r="AC7737" s="24" t="s">
        <v>32</v>
      </c>
      <c r="AD7737" s="24" t="s">
        <v>32</v>
      </c>
      <c r="AE7737" s="24" t="s">
        <v>32</v>
      </c>
      <c r="AF7737" s="24" t="s">
        <v>32</v>
      </c>
      <c r="AG7737" s="24" t="s">
        <v>32</v>
      </c>
      <c r="AH7737" s="24" t="s">
        <v>32</v>
      </c>
    </row>
    <row r="7738" spans="1:34" x14ac:dyDescent="0.25">
      <c r="A7738" s="17">
        <v>131241</v>
      </c>
      <c r="B7738" s="18">
        <v>3</v>
      </c>
      <c r="C7738" s="16" t="s">
        <v>73</v>
      </c>
      <c r="D7738" s="21">
        <v>44221</v>
      </c>
      <c r="E7738" s="16" t="s">
        <v>75</v>
      </c>
      <c r="F7738" s="21">
        <v>44221</v>
      </c>
      <c r="G7738" s="16" t="s">
        <v>75</v>
      </c>
      <c r="H7738" s="26" t="s">
        <v>98</v>
      </c>
      <c r="I7738" s="16" t="s">
        <v>2338</v>
      </c>
      <c r="J7738" s="20" t="s">
        <v>116</v>
      </c>
      <c r="L7738" s="16" t="s">
        <v>116</v>
      </c>
      <c r="M7738" s="26" t="s">
        <v>8876</v>
      </c>
      <c r="N7738" s="26" t="s">
        <v>2343</v>
      </c>
      <c r="O7738" s="16" t="s">
        <v>188</v>
      </c>
      <c r="P7738" s="26" t="s">
        <v>188</v>
      </c>
      <c r="Q7738" s="26" t="s">
        <v>2343</v>
      </c>
      <c r="R7738" s="16" t="s">
        <v>139</v>
      </c>
      <c r="S7738" s="16" t="s">
        <v>4621</v>
      </c>
      <c r="T7738" s="22">
        <v>5.36</v>
      </c>
      <c r="V7738" s="16" t="s">
        <v>1179</v>
      </c>
      <c r="W7738" s="20" t="s">
        <v>472</v>
      </c>
      <c r="X7738" s="16" t="s">
        <v>140</v>
      </c>
      <c r="Z7738" s="24" t="s">
        <v>32</v>
      </c>
      <c r="AA7738" s="24" t="s">
        <v>32</v>
      </c>
      <c r="AB7738" s="24" t="s">
        <v>32</v>
      </c>
      <c r="AC7738" s="24" t="s">
        <v>32</v>
      </c>
      <c r="AD7738" s="24" t="s">
        <v>32</v>
      </c>
      <c r="AE7738" s="24" t="s">
        <v>32</v>
      </c>
      <c r="AF7738" s="24" t="s">
        <v>32</v>
      </c>
      <c r="AG7738" s="24" t="s">
        <v>32</v>
      </c>
      <c r="AH7738" s="24" t="s">
        <v>32</v>
      </c>
    </row>
    <row r="7739" spans="1:34" x14ac:dyDescent="0.25">
      <c r="A7739" s="17">
        <v>131242</v>
      </c>
      <c r="B7739" s="18">
        <v>3</v>
      </c>
      <c r="C7739" s="16" t="s">
        <v>73</v>
      </c>
      <c r="D7739" s="21">
        <v>44221</v>
      </c>
      <c r="E7739" s="16" t="s">
        <v>75</v>
      </c>
      <c r="F7739" s="21">
        <v>44221</v>
      </c>
      <c r="G7739" s="16" t="s">
        <v>75</v>
      </c>
      <c r="H7739" s="26" t="s">
        <v>49</v>
      </c>
      <c r="I7739" s="16" t="s">
        <v>2851</v>
      </c>
      <c r="J7739" s="20" t="s">
        <v>116</v>
      </c>
      <c r="L7739" s="16" t="s">
        <v>116</v>
      </c>
      <c r="M7739" s="26" t="s">
        <v>8875</v>
      </c>
      <c r="N7739" s="26" t="s">
        <v>2343</v>
      </c>
      <c r="O7739" s="16" t="s">
        <v>188</v>
      </c>
      <c r="P7739" s="26" t="s">
        <v>188</v>
      </c>
      <c r="Q7739" s="26" t="s">
        <v>2343</v>
      </c>
      <c r="R7739" s="16" t="s">
        <v>139</v>
      </c>
      <c r="S7739" s="16" t="s">
        <v>4621</v>
      </c>
      <c r="T7739" s="22">
        <v>7.6</v>
      </c>
      <c r="W7739" s="20" t="s">
        <v>43</v>
      </c>
      <c r="X7739" s="16" t="s">
        <v>78</v>
      </c>
      <c r="Z7739" s="24" t="s">
        <v>32</v>
      </c>
      <c r="AA7739" s="24" t="s">
        <v>32</v>
      </c>
      <c r="AB7739" s="24" t="s">
        <v>32</v>
      </c>
      <c r="AC7739" s="24" t="s">
        <v>32</v>
      </c>
      <c r="AD7739" s="24" t="s">
        <v>32</v>
      </c>
      <c r="AE7739" s="24" t="s">
        <v>32</v>
      </c>
      <c r="AF7739" s="24" t="s">
        <v>32</v>
      </c>
      <c r="AG7739" s="24" t="s">
        <v>32</v>
      </c>
      <c r="AH7739" s="24" t="s">
        <v>32</v>
      </c>
    </row>
    <row r="7740" spans="1:34" x14ac:dyDescent="0.25">
      <c r="A7740" s="17">
        <v>131243</v>
      </c>
      <c r="B7740" s="18">
        <v>3</v>
      </c>
      <c r="C7740" s="16" t="s">
        <v>73</v>
      </c>
      <c r="D7740" s="21">
        <v>44221</v>
      </c>
      <c r="E7740" s="16" t="s">
        <v>75</v>
      </c>
      <c r="F7740" s="21">
        <v>44221</v>
      </c>
      <c r="G7740" s="16" t="s">
        <v>75</v>
      </c>
      <c r="H7740" s="26" t="s">
        <v>173</v>
      </c>
      <c r="I7740" s="16" t="s">
        <v>826</v>
      </c>
      <c r="J7740" s="20" t="s">
        <v>116</v>
      </c>
      <c r="L7740" s="16" t="s">
        <v>116</v>
      </c>
      <c r="M7740" s="26" t="s">
        <v>8874</v>
      </c>
      <c r="N7740" s="26" t="s">
        <v>5470</v>
      </c>
      <c r="O7740" s="16" t="s">
        <v>188</v>
      </c>
      <c r="P7740" s="26" t="s">
        <v>188</v>
      </c>
      <c r="Q7740" s="26" t="s">
        <v>5470</v>
      </c>
      <c r="R7740" s="16" t="s">
        <v>139</v>
      </c>
      <c r="S7740" s="16" t="s">
        <v>4621</v>
      </c>
      <c r="T7740" s="22">
        <v>2.09</v>
      </c>
      <c r="V7740" s="16" t="s">
        <v>2358</v>
      </c>
      <c r="W7740" s="20" t="s">
        <v>43</v>
      </c>
      <c r="X7740" s="16" t="s">
        <v>78</v>
      </c>
      <c r="Z7740" s="24" t="s">
        <v>32</v>
      </c>
      <c r="AA7740" s="24" t="s">
        <v>32</v>
      </c>
      <c r="AB7740" s="24" t="s">
        <v>32</v>
      </c>
      <c r="AC7740" s="24" t="s">
        <v>32</v>
      </c>
      <c r="AD7740" s="24" t="s">
        <v>32</v>
      </c>
      <c r="AE7740" s="24" t="s">
        <v>32</v>
      </c>
      <c r="AF7740" s="24" t="s">
        <v>32</v>
      </c>
      <c r="AG7740" s="24" t="s">
        <v>32</v>
      </c>
      <c r="AH7740" s="24" t="s">
        <v>32</v>
      </c>
    </row>
    <row r="7741" spans="1:34" x14ac:dyDescent="0.25">
      <c r="A7741" s="17">
        <v>131244</v>
      </c>
      <c r="B7741" s="18">
        <v>3</v>
      </c>
      <c r="C7741" s="16" t="s">
        <v>73</v>
      </c>
      <c r="D7741" s="21">
        <v>44221</v>
      </c>
      <c r="E7741" s="16" t="s">
        <v>75</v>
      </c>
      <c r="F7741" s="21">
        <v>44221</v>
      </c>
      <c r="G7741" s="16" t="s">
        <v>75</v>
      </c>
      <c r="H7741" s="26" t="s">
        <v>173</v>
      </c>
      <c r="I7741" s="16" t="s">
        <v>553</v>
      </c>
      <c r="J7741" s="20" t="s">
        <v>116</v>
      </c>
      <c r="L7741" s="16" t="s">
        <v>116</v>
      </c>
      <c r="M7741" s="26" t="s">
        <v>8873</v>
      </c>
      <c r="N7741" s="26" t="s">
        <v>2343</v>
      </c>
      <c r="O7741" s="16" t="s">
        <v>188</v>
      </c>
      <c r="P7741" s="26" t="s">
        <v>188</v>
      </c>
      <c r="Q7741" s="26" t="s">
        <v>2343</v>
      </c>
      <c r="R7741" s="16" t="s">
        <v>139</v>
      </c>
      <c r="S7741" s="16" t="s">
        <v>4621</v>
      </c>
      <c r="T7741" s="22">
        <v>3.06</v>
      </c>
      <c r="V7741" s="16" t="s">
        <v>1179</v>
      </c>
      <c r="W7741" s="20" t="s">
        <v>43</v>
      </c>
      <c r="X7741" s="16" t="s">
        <v>140</v>
      </c>
      <c r="Z7741" s="24" t="s">
        <v>32</v>
      </c>
      <c r="AA7741" s="24" t="s">
        <v>32</v>
      </c>
      <c r="AB7741" s="24" t="s">
        <v>32</v>
      </c>
      <c r="AC7741" s="24" t="s">
        <v>32</v>
      </c>
      <c r="AD7741" s="24" t="s">
        <v>32</v>
      </c>
      <c r="AE7741" s="24" t="s">
        <v>32</v>
      </c>
      <c r="AF7741" s="24" t="s">
        <v>32</v>
      </c>
      <c r="AG7741" s="24" t="s">
        <v>32</v>
      </c>
      <c r="AH7741" s="24" t="s">
        <v>32</v>
      </c>
    </row>
    <row r="7742" spans="1:34" x14ac:dyDescent="0.25">
      <c r="A7742" s="17">
        <v>131245</v>
      </c>
      <c r="B7742" s="18">
        <v>3</v>
      </c>
      <c r="C7742" s="16" t="s">
        <v>73</v>
      </c>
      <c r="D7742" s="21">
        <v>44221</v>
      </c>
      <c r="E7742" s="16" t="s">
        <v>75</v>
      </c>
      <c r="F7742" s="21">
        <v>44221</v>
      </c>
      <c r="G7742" s="16" t="s">
        <v>75</v>
      </c>
      <c r="H7742" s="26" t="s">
        <v>98</v>
      </c>
      <c r="I7742" s="16" t="s">
        <v>620</v>
      </c>
      <c r="J7742" s="20" t="s">
        <v>116</v>
      </c>
      <c r="L7742" s="16" t="s">
        <v>116</v>
      </c>
      <c r="M7742" s="26" t="s">
        <v>8872</v>
      </c>
      <c r="N7742" s="26" t="s">
        <v>2343</v>
      </c>
      <c r="O7742" s="16" t="s">
        <v>188</v>
      </c>
      <c r="P7742" s="26" t="s">
        <v>188</v>
      </c>
      <c r="Q7742" s="26" t="s">
        <v>2343</v>
      </c>
      <c r="R7742" s="16" t="s">
        <v>139</v>
      </c>
      <c r="S7742" s="16" t="s">
        <v>4621</v>
      </c>
      <c r="T7742" s="22">
        <v>6.8</v>
      </c>
      <c r="V7742" s="16" t="s">
        <v>1179</v>
      </c>
      <c r="W7742" s="20" t="s">
        <v>43</v>
      </c>
      <c r="X7742" s="16" t="s">
        <v>511</v>
      </c>
      <c r="Z7742" s="24" t="s">
        <v>32</v>
      </c>
      <c r="AA7742" s="24" t="s">
        <v>32</v>
      </c>
      <c r="AB7742" s="24" t="s">
        <v>32</v>
      </c>
      <c r="AC7742" s="24" t="s">
        <v>32</v>
      </c>
      <c r="AD7742" s="24" t="s">
        <v>32</v>
      </c>
      <c r="AE7742" s="24" t="s">
        <v>32</v>
      </c>
      <c r="AF7742" s="24" t="s">
        <v>32</v>
      </c>
      <c r="AG7742" s="24" t="s">
        <v>32</v>
      </c>
      <c r="AH7742" s="24" t="s">
        <v>32</v>
      </c>
    </row>
    <row r="7743" spans="1:34" x14ac:dyDescent="0.25">
      <c r="A7743" s="17">
        <v>131246</v>
      </c>
      <c r="B7743" s="18">
        <v>3</v>
      </c>
      <c r="C7743" s="16" t="s">
        <v>73</v>
      </c>
      <c r="D7743" s="21">
        <v>44221</v>
      </c>
      <c r="E7743" s="16" t="s">
        <v>75</v>
      </c>
      <c r="F7743" s="21">
        <v>44221</v>
      </c>
      <c r="G7743" s="16" t="s">
        <v>75</v>
      </c>
      <c r="H7743" s="26" t="s">
        <v>98</v>
      </c>
      <c r="I7743" s="16" t="s">
        <v>3439</v>
      </c>
      <c r="J7743" s="20" t="s">
        <v>116</v>
      </c>
      <c r="L7743" s="16" t="s">
        <v>116</v>
      </c>
      <c r="M7743" s="26" t="s">
        <v>8871</v>
      </c>
      <c r="N7743" s="26" t="s">
        <v>2343</v>
      </c>
      <c r="O7743" s="16" t="s">
        <v>188</v>
      </c>
      <c r="P7743" s="26" t="s">
        <v>188</v>
      </c>
      <c r="Q7743" s="26" t="s">
        <v>2343</v>
      </c>
      <c r="R7743" s="16" t="s">
        <v>139</v>
      </c>
      <c r="S7743" s="16" t="s">
        <v>4621</v>
      </c>
      <c r="T7743" s="22">
        <v>8.6999999999999993</v>
      </c>
      <c r="V7743" s="16" t="s">
        <v>1179</v>
      </c>
      <c r="W7743" s="20" t="s">
        <v>43</v>
      </c>
      <c r="X7743" s="16" t="s">
        <v>78</v>
      </c>
      <c r="Z7743" s="24" t="s">
        <v>32</v>
      </c>
      <c r="AA7743" s="24" t="s">
        <v>32</v>
      </c>
      <c r="AB7743" s="24" t="s">
        <v>32</v>
      </c>
      <c r="AC7743" s="24" t="s">
        <v>32</v>
      </c>
      <c r="AD7743" s="24" t="s">
        <v>32</v>
      </c>
      <c r="AE7743" s="24" t="s">
        <v>32</v>
      </c>
      <c r="AF7743" s="24" t="s">
        <v>32</v>
      </c>
      <c r="AG7743" s="24" t="s">
        <v>32</v>
      </c>
      <c r="AH7743" s="24" t="s">
        <v>32</v>
      </c>
    </row>
    <row r="7744" spans="1:34" x14ac:dyDescent="0.25">
      <c r="A7744" s="17">
        <v>131247</v>
      </c>
      <c r="B7744" s="18">
        <v>3</v>
      </c>
      <c r="C7744" s="16" t="s">
        <v>73</v>
      </c>
      <c r="D7744" s="21">
        <v>44221</v>
      </c>
      <c r="E7744" s="16" t="s">
        <v>75</v>
      </c>
      <c r="F7744" s="21">
        <v>44221</v>
      </c>
      <c r="G7744" s="16" t="s">
        <v>75</v>
      </c>
      <c r="H7744" s="26" t="s">
        <v>226</v>
      </c>
      <c r="I7744" s="16" t="s">
        <v>468</v>
      </c>
      <c r="J7744" s="20" t="s">
        <v>116</v>
      </c>
      <c r="L7744" s="16" t="s">
        <v>116</v>
      </c>
      <c r="M7744" s="26" t="s">
        <v>8870</v>
      </c>
      <c r="N7744" s="26" t="s">
        <v>2343</v>
      </c>
      <c r="O7744" s="16" t="s">
        <v>188</v>
      </c>
      <c r="P7744" s="26" t="s">
        <v>188</v>
      </c>
      <c r="Q7744" s="26" t="s">
        <v>2343</v>
      </c>
      <c r="R7744" s="16" t="s">
        <v>139</v>
      </c>
      <c r="S7744" s="16" t="s">
        <v>4621</v>
      </c>
      <c r="T7744" s="22">
        <v>9.36</v>
      </c>
      <c r="V7744" s="16" t="s">
        <v>1179</v>
      </c>
      <c r="W7744" s="20" t="s">
        <v>43</v>
      </c>
      <c r="X7744" s="16" t="s">
        <v>78</v>
      </c>
      <c r="Z7744" s="24" t="s">
        <v>32</v>
      </c>
      <c r="AA7744" s="24" t="s">
        <v>32</v>
      </c>
      <c r="AB7744" s="24" t="s">
        <v>32</v>
      </c>
      <c r="AC7744" s="24" t="s">
        <v>32</v>
      </c>
      <c r="AD7744" s="24" t="s">
        <v>32</v>
      </c>
      <c r="AE7744" s="24" t="s">
        <v>32</v>
      </c>
      <c r="AF7744" s="24" t="s">
        <v>32</v>
      </c>
      <c r="AG7744" s="24" t="s">
        <v>32</v>
      </c>
      <c r="AH7744" s="24" t="s">
        <v>32</v>
      </c>
    </row>
    <row r="7745" spans="1:34" x14ac:dyDescent="0.25">
      <c r="A7745" s="17">
        <v>131248</v>
      </c>
      <c r="B7745" s="18">
        <v>3</v>
      </c>
      <c r="C7745" s="16" t="s">
        <v>73</v>
      </c>
      <c r="D7745" s="21">
        <v>44221</v>
      </c>
      <c r="E7745" s="16" t="s">
        <v>75</v>
      </c>
      <c r="F7745" s="21">
        <v>44221</v>
      </c>
      <c r="G7745" s="16" t="s">
        <v>75</v>
      </c>
      <c r="H7745" s="26" t="s">
        <v>98</v>
      </c>
      <c r="I7745" s="16" t="s">
        <v>7419</v>
      </c>
      <c r="J7745" s="20" t="s">
        <v>116</v>
      </c>
      <c r="L7745" s="16" t="s">
        <v>116</v>
      </c>
      <c r="M7745" s="26" t="s">
        <v>8869</v>
      </c>
      <c r="N7745" s="26" t="s">
        <v>2343</v>
      </c>
      <c r="O7745" s="16" t="s">
        <v>188</v>
      </c>
      <c r="P7745" s="26" t="s">
        <v>188</v>
      </c>
      <c r="Q7745" s="26" t="s">
        <v>2343</v>
      </c>
      <c r="R7745" s="16" t="s">
        <v>139</v>
      </c>
      <c r="S7745" s="16" t="s">
        <v>4621</v>
      </c>
      <c r="T7745" s="22">
        <v>4.7</v>
      </c>
      <c r="V7745" s="16" t="s">
        <v>1179</v>
      </c>
      <c r="W7745" s="20" t="s">
        <v>43</v>
      </c>
      <c r="X7745" s="16" t="s">
        <v>511</v>
      </c>
      <c r="Z7745" s="24" t="s">
        <v>32</v>
      </c>
      <c r="AA7745" s="24" t="s">
        <v>32</v>
      </c>
      <c r="AB7745" s="24" t="s">
        <v>32</v>
      </c>
      <c r="AC7745" s="24" t="s">
        <v>32</v>
      </c>
      <c r="AD7745" s="24" t="s">
        <v>32</v>
      </c>
      <c r="AE7745" s="24" t="s">
        <v>32</v>
      </c>
      <c r="AF7745" s="24" t="s">
        <v>32</v>
      </c>
      <c r="AG7745" s="24" t="s">
        <v>32</v>
      </c>
      <c r="AH7745" s="24" t="s">
        <v>32</v>
      </c>
    </row>
    <row r="7746" spans="1:34" x14ac:dyDescent="0.25">
      <c r="A7746" s="17">
        <v>131249</v>
      </c>
      <c r="B7746" s="18">
        <v>3</v>
      </c>
      <c r="C7746" s="16" t="s">
        <v>73</v>
      </c>
      <c r="D7746" s="21">
        <v>44221</v>
      </c>
      <c r="E7746" s="16" t="s">
        <v>75</v>
      </c>
      <c r="F7746" s="21">
        <v>44221</v>
      </c>
      <c r="G7746" s="16" t="s">
        <v>75</v>
      </c>
      <c r="H7746" s="26" t="s">
        <v>304</v>
      </c>
      <c r="I7746" s="16" t="s">
        <v>2287</v>
      </c>
      <c r="J7746" s="20" t="s">
        <v>116</v>
      </c>
      <c r="L7746" s="16" t="s">
        <v>116</v>
      </c>
      <c r="M7746" s="26" t="s">
        <v>8868</v>
      </c>
      <c r="N7746" s="26" t="s">
        <v>2587</v>
      </c>
      <c r="O7746" s="16" t="s">
        <v>188</v>
      </c>
      <c r="P7746" s="26" t="s">
        <v>188</v>
      </c>
      <c r="Q7746" s="26" t="s">
        <v>2587</v>
      </c>
      <c r="R7746" s="16" t="s">
        <v>139</v>
      </c>
      <c r="S7746" s="16" t="s">
        <v>4621</v>
      </c>
      <c r="T7746" s="22">
        <v>7.1</v>
      </c>
      <c r="V7746" s="16" t="s">
        <v>1179</v>
      </c>
      <c r="W7746" s="20" t="s">
        <v>43</v>
      </c>
      <c r="X7746" s="16" t="s">
        <v>78</v>
      </c>
      <c r="Z7746" s="24" t="s">
        <v>32</v>
      </c>
      <c r="AA7746" s="24" t="s">
        <v>32</v>
      </c>
      <c r="AB7746" s="24" t="s">
        <v>32</v>
      </c>
      <c r="AC7746" s="24" t="s">
        <v>32</v>
      </c>
      <c r="AD7746" s="24" t="s">
        <v>32</v>
      </c>
      <c r="AE7746" s="24" t="s">
        <v>32</v>
      </c>
      <c r="AF7746" s="24" t="s">
        <v>32</v>
      </c>
      <c r="AG7746" s="24" t="s">
        <v>32</v>
      </c>
      <c r="AH7746" s="24" t="s">
        <v>32</v>
      </c>
    </row>
    <row r="7747" spans="1:34" x14ac:dyDescent="0.25">
      <c r="A7747" s="17">
        <v>131250</v>
      </c>
      <c r="B7747" s="18">
        <v>3</v>
      </c>
      <c r="C7747" s="16" t="s">
        <v>73</v>
      </c>
      <c r="D7747" s="21">
        <v>44221</v>
      </c>
      <c r="E7747" s="16" t="s">
        <v>75</v>
      </c>
      <c r="F7747" s="21">
        <v>44221</v>
      </c>
      <c r="G7747" s="16" t="s">
        <v>75</v>
      </c>
      <c r="H7747" s="26" t="s">
        <v>389</v>
      </c>
      <c r="I7747" s="16" t="s">
        <v>2108</v>
      </c>
      <c r="J7747" s="20" t="s">
        <v>116</v>
      </c>
      <c r="L7747" s="16" t="s">
        <v>116</v>
      </c>
      <c r="M7747" s="26" t="s">
        <v>8867</v>
      </c>
      <c r="N7747" s="26" t="s">
        <v>2343</v>
      </c>
      <c r="O7747" s="16" t="s">
        <v>188</v>
      </c>
      <c r="P7747" s="26" t="s">
        <v>188</v>
      </c>
      <c r="Q7747" s="26" t="s">
        <v>2343</v>
      </c>
      <c r="R7747" s="16" t="s">
        <v>139</v>
      </c>
      <c r="S7747" s="16" t="s">
        <v>4621</v>
      </c>
      <c r="T7747" s="22">
        <v>4</v>
      </c>
      <c r="V7747" s="16" t="s">
        <v>1179</v>
      </c>
      <c r="W7747" s="20" t="s">
        <v>43</v>
      </c>
      <c r="X7747" s="16" t="s">
        <v>78</v>
      </c>
      <c r="Z7747" s="24" t="s">
        <v>32</v>
      </c>
      <c r="AA7747" s="24" t="s">
        <v>32</v>
      </c>
      <c r="AB7747" s="24" t="s">
        <v>32</v>
      </c>
      <c r="AC7747" s="24" t="s">
        <v>32</v>
      </c>
      <c r="AD7747" s="24" t="s">
        <v>32</v>
      </c>
      <c r="AE7747" s="24" t="s">
        <v>32</v>
      </c>
      <c r="AF7747" s="24" t="s">
        <v>32</v>
      </c>
      <c r="AG7747" s="24" t="s">
        <v>32</v>
      </c>
      <c r="AH7747" s="24" t="s">
        <v>32</v>
      </c>
    </row>
    <row r="7748" spans="1:34" x14ac:dyDescent="0.25">
      <c r="A7748" s="17">
        <v>131251</v>
      </c>
      <c r="B7748" s="18">
        <v>3</v>
      </c>
      <c r="C7748" s="16" t="s">
        <v>73</v>
      </c>
      <c r="D7748" s="21">
        <v>44221</v>
      </c>
      <c r="E7748" s="16" t="s">
        <v>75</v>
      </c>
      <c r="F7748" s="21">
        <v>44221</v>
      </c>
      <c r="G7748" s="16" t="s">
        <v>75</v>
      </c>
      <c r="H7748" s="26" t="s">
        <v>98</v>
      </c>
      <c r="I7748" s="16" t="s">
        <v>2020</v>
      </c>
      <c r="J7748" s="20" t="s">
        <v>116</v>
      </c>
      <c r="L7748" s="16" t="s">
        <v>116</v>
      </c>
      <c r="M7748" s="26" t="s">
        <v>8866</v>
      </c>
      <c r="N7748" s="26" t="s">
        <v>2343</v>
      </c>
      <c r="O7748" s="16" t="s">
        <v>188</v>
      </c>
      <c r="P7748" s="26" t="s">
        <v>188</v>
      </c>
      <c r="Q7748" s="26" t="s">
        <v>2343</v>
      </c>
      <c r="R7748" s="16" t="s">
        <v>139</v>
      </c>
      <c r="S7748" s="16" t="s">
        <v>4621</v>
      </c>
      <c r="T7748" s="22">
        <v>3.42</v>
      </c>
      <c r="V7748" s="16" t="s">
        <v>1179</v>
      </c>
      <c r="W7748" s="20" t="s">
        <v>472</v>
      </c>
      <c r="X7748" s="16" t="s">
        <v>140</v>
      </c>
      <c r="Z7748" s="24" t="s">
        <v>32</v>
      </c>
      <c r="AA7748" s="24" t="s">
        <v>32</v>
      </c>
      <c r="AB7748" s="24" t="s">
        <v>32</v>
      </c>
      <c r="AC7748" s="24" t="s">
        <v>32</v>
      </c>
      <c r="AD7748" s="24" t="s">
        <v>32</v>
      </c>
      <c r="AE7748" s="24" t="s">
        <v>32</v>
      </c>
      <c r="AF7748" s="24" t="s">
        <v>32</v>
      </c>
      <c r="AG7748" s="24" t="s">
        <v>32</v>
      </c>
      <c r="AH7748" s="24" t="s">
        <v>32</v>
      </c>
    </row>
    <row r="7749" spans="1:34" x14ac:dyDescent="0.25">
      <c r="A7749" s="17">
        <v>131252</v>
      </c>
      <c r="B7749" s="18">
        <v>3</v>
      </c>
      <c r="C7749" s="16" t="s">
        <v>73</v>
      </c>
      <c r="D7749" s="21">
        <v>44221</v>
      </c>
      <c r="E7749" s="16" t="s">
        <v>75</v>
      </c>
      <c r="F7749" s="21">
        <v>44221</v>
      </c>
      <c r="G7749" s="16" t="s">
        <v>75</v>
      </c>
      <c r="H7749" s="26" t="s">
        <v>98</v>
      </c>
      <c r="I7749" s="16" t="s">
        <v>2045</v>
      </c>
      <c r="J7749" s="20" t="s">
        <v>116</v>
      </c>
      <c r="L7749" s="16" t="s">
        <v>116</v>
      </c>
      <c r="M7749" s="26" t="s">
        <v>8865</v>
      </c>
      <c r="N7749" s="26" t="s">
        <v>4037</v>
      </c>
      <c r="O7749" s="16" t="s">
        <v>188</v>
      </c>
      <c r="P7749" s="26" t="s">
        <v>188</v>
      </c>
      <c r="Q7749" s="26" t="s">
        <v>4037</v>
      </c>
      <c r="R7749" s="16" t="s">
        <v>139</v>
      </c>
      <c r="S7749" s="16" t="s">
        <v>4621</v>
      </c>
      <c r="T7749" s="22">
        <v>7.05</v>
      </c>
      <c r="V7749" s="16" t="s">
        <v>1179</v>
      </c>
      <c r="W7749" s="20" t="s">
        <v>43</v>
      </c>
      <c r="X7749" s="16" t="s">
        <v>511</v>
      </c>
      <c r="Z7749" s="24" t="s">
        <v>32</v>
      </c>
      <c r="AA7749" s="24" t="s">
        <v>32</v>
      </c>
      <c r="AB7749" s="24" t="s">
        <v>32</v>
      </c>
      <c r="AC7749" s="24" t="s">
        <v>32</v>
      </c>
      <c r="AD7749" s="24" t="s">
        <v>32</v>
      </c>
      <c r="AE7749" s="24" t="s">
        <v>32</v>
      </c>
      <c r="AF7749" s="24" t="s">
        <v>32</v>
      </c>
      <c r="AG7749" s="24" t="s">
        <v>32</v>
      </c>
      <c r="AH7749" s="24" t="s">
        <v>32</v>
      </c>
    </row>
    <row r="7750" spans="1:34" x14ac:dyDescent="0.25">
      <c r="A7750" s="17">
        <v>131253</v>
      </c>
      <c r="B7750" s="18">
        <v>3</v>
      </c>
      <c r="C7750" s="16" t="s">
        <v>73</v>
      </c>
      <c r="D7750" s="21">
        <v>44221</v>
      </c>
      <c r="E7750" s="16" t="s">
        <v>75</v>
      </c>
      <c r="F7750" s="21">
        <v>44221</v>
      </c>
      <c r="G7750" s="16" t="s">
        <v>75</v>
      </c>
      <c r="H7750" s="26" t="s">
        <v>255</v>
      </c>
      <c r="I7750" s="16" t="s">
        <v>553</v>
      </c>
      <c r="J7750" s="20" t="s">
        <v>116</v>
      </c>
      <c r="L7750" s="16" t="s">
        <v>116</v>
      </c>
      <c r="M7750" s="26" t="s">
        <v>8864</v>
      </c>
      <c r="N7750" s="26" t="s">
        <v>1240</v>
      </c>
      <c r="O7750" s="16" t="s">
        <v>188</v>
      </c>
      <c r="P7750" s="26" t="s">
        <v>188</v>
      </c>
      <c r="Q7750" s="26" t="s">
        <v>1240</v>
      </c>
      <c r="R7750" s="16" t="s">
        <v>139</v>
      </c>
      <c r="S7750" s="16" t="s">
        <v>4621</v>
      </c>
      <c r="T7750" s="22">
        <v>10.199999999999999</v>
      </c>
      <c r="V7750" s="16" t="s">
        <v>1179</v>
      </c>
      <c r="W7750" s="20" t="s">
        <v>43</v>
      </c>
      <c r="X7750" s="16" t="s">
        <v>511</v>
      </c>
      <c r="Z7750" s="24" t="s">
        <v>32</v>
      </c>
      <c r="AA7750" s="24" t="s">
        <v>32</v>
      </c>
      <c r="AB7750" s="24" t="s">
        <v>32</v>
      </c>
      <c r="AC7750" s="24" t="s">
        <v>32</v>
      </c>
      <c r="AD7750" s="24" t="s">
        <v>32</v>
      </c>
      <c r="AE7750" s="24" t="s">
        <v>32</v>
      </c>
      <c r="AF7750" s="24" t="s">
        <v>32</v>
      </c>
      <c r="AG7750" s="24" t="s">
        <v>32</v>
      </c>
      <c r="AH7750" s="24" t="s">
        <v>32</v>
      </c>
    </row>
    <row r="7751" spans="1:34" x14ac:dyDescent="0.25">
      <c r="A7751" s="17">
        <v>131254</v>
      </c>
      <c r="B7751" s="18">
        <v>3</v>
      </c>
      <c r="C7751" s="16" t="s">
        <v>73</v>
      </c>
      <c r="D7751" s="21">
        <v>44221</v>
      </c>
      <c r="E7751" s="16" t="s">
        <v>75</v>
      </c>
      <c r="F7751" s="21">
        <v>44221</v>
      </c>
      <c r="G7751" s="16" t="s">
        <v>75</v>
      </c>
      <c r="H7751" s="26" t="s">
        <v>98</v>
      </c>
      <c r="I7751" s="16" t="s">
        <v>2338</v>
      </c>
      <c r="J7751" s="20" t="s">
        <v>116</v>
      </c>
      <c r="L7751" s="16" t="s">
        <v>116</v>
      </c>
      <c r="M7751" s="26" t="s">
        <v>8863</v>
      </c>
      <c r="N7751" s="26" t="s">
        <v>2343</v>
      </c>
      <c r="O7751" s="16" t="s">
        <v>188</v>
      </c>
      <c r="P7751" s="26" t="s">
        <v>188</v>
      </c>
      <c r="Q7751" s="26" t="s">
        <v>2343</v>
      </c>
      <c r="R7751" s="16" t="s">
        <v>139</v>
      </c>
      <c r="S7751" s="16" t="s">
        <v>4621</v>
      </c>
      <c r="T7751" s="22">
        <v>10</v>
      </c>
      <c r="V7751" s="16" t="s">
        <v>1179</v>
      </c>
      <c r="W7751" s="20" t="s">
        <v>472</v>
      </c>
      <c r="X7751" s="16" t="s">
        <v>140</v>
      </c>
      <c r="Z7751" s="24" t="s">
        <v>32</v>
      </c>
      <c r="AA7751" s="24" t="s">
        <v>32</v>
      </c>
      <c r="AB7751" s="24" t="s">
        <v>32</v>
      </c>
      <c r="AC7751" s="24" t="s">
        <v>32</v>
      </c>
      <c r="AD7751" s="24" t="s">
        <v>32</v>
      </c>
      <c r="AE7751" s="24" t="s">
        <v>32</v>
      </c>
      <c r="AF7751" s="24" t="s">
        <v>32</v>
      </c>
      <c r="AG7751" s="24" t="s">
        <v>32</v>
      </c>
      <c r="AH7751" s="24" t="s">
        <v>32</v>
      </c>
    </row>
    <row r="7752" spans="1:34" x14ac:dyDescent="0.25">
      <c r="A7752" s="17">
        <v>131255</v>
      </c>
      <c r="B7752" s="18">
        <v>3</v>
      </c>
      <c r="C7752" s="16" t="s">
        <v>73</v>
      </c>
      <c r="D7752" s="21">
        <v>44221</v>
      </c>
      <c r="E7752" s="16" t="s">
        <v>75</v>
      </c>
      <c r="F7752" s="21">
        <v>44221</v>
      </c>
      <c r="G7752" s="16" t="s">
        <v>75</v>
      </c>
      <c r="H7752" s="26" t="s">
        <v>98</v>
      </c>
      <c r="I7752" s="16" t="s">
        <v>1939</v>
      </c>
      <c r="J7752" s="20" t="s">
        <v>116</v>
      </c>
      <c r="L7752" s="16" t="s">
        <v>116</v>
      </c>
      <c r="M7752" s="26" t="s">
        <v>8862</v>
      </c>
      <c r="N7752" s="26" t="s">
        <v>2343</v>
      </c>
      <c r="O7752" s="16" t="s">
        <v>188</v>
      </c>
      <c r="P7752" s="26" t="s">
        <v>188</v>
      </c>
      <c r="Q7752" s="26" t="s">
        <v>2343</v>
      </c>
      <c r="R7752" s="16" t="s">
        <v>139</v>
      </c>
      <c r="S7752" s="16" t="s">
        <v>4621</v>
      </c>
      <c r="T7752" s="22">
        <v>3.7</v>
      </c>
      <c r="V7752" s="16" t="s">
        <v>1179</v>
      </c>
      <c r="W7752" s="20" t="s">
        <v>472</v>
      </c>
      <c r="X7752" s="16" t="s">
        <v>140</v>
      </c>
      <c r="Z7752" s="24" t="s">
        <v>32</v>
      </c>
      <c r="AA7752" s="24" t="s">
        <v>32</v>
      </c>
      <c r="AB7752" s="24" t="s">
        <v>32</v>
      </c>
      <c r="AC7752" s="24" t="s">
        <v>32</v>
      </c>
      <c r="AD7752" s="24" t="s">
        <v>32</v>
      </c>
      <c r="AE7752" s="24" t="s">
        <v>32</v>
      </c>
      <c r="AF7752" s="24" t="s">
        <v>32</v>
      </c>
      <c r="AG7752" s="24" t="s">
        <v>32</v>
      </c>
      <c r="AH7752" s="24" t="s">
        <v>32</v>
      </c>
    </row>
    <row r="7753" spans="1:34" x14ac:dyDescent="0.25">
      <c r="A7753" s="17">
        <v>131256</v>
      </c>
      <c r="B7753" s="18">
        <v>3</v>
      </c>
      <c r="C7753" s="16" t="s">
        <v>73</v>
      </c>
      <c r="D7753" s="21">
        <v>44221</v>
      </c>
      <c r="E7753" s="16" t="s">
        <v>75</v>
      </c>
      <c r="F7753" s="21">
        <v>44221</v>
      </c>
      <c r="G7753" s="16" t="s">
        <v>75</v>
      </c>
      <c r="H7753" s="26" t="s">
        <v>304</v>
      </c>
      <c r="I7753" s="16" t="s">
        <v>5301</v>
      </c>
      <c r="J7753" s="20" t="s">
        <v>116</v>
      </c>
      <c r="L7753" s="16" t="s">
        <v>116</v>
      </c>
      <c r="M7753" s="26" t="s">
        <v>8861</v>
      </c>
      <c r="N7753" s="26" t="s">
        <v>8860</v>
      </c>
      <c r="O7753" s="16" t="s">
        <v>188</v>
      </c>
      <c r="P7753" s="26" t="s">
        <v>188</v>
      </c>
      <c r="Q7753" s="26" t="s">
        <v>8860</v>
      </c>
      <c r="R7753" s="16" t="s">
        <v>139</v>
      </c>
      <c r="S7753" s="16" t="s">
        <v>4621</v>
      </c>
      <c r="T7753" s="22">
        <v>6.5</v>
      </c>
      <c r="V7753" s="16" t="s">
        <v>3998</v>
      </c>
      <c r="W7753" s="20" t="s">
        <v>43</v>
      </c>
      <c r="X7753" s="16" t="s">
        <v>78</v>
      </c>
      <c r="Z7753" s="24" t="s">
        <v>32</v>
      </c>
      <c r="AA7753" s="24" t="s">
        <v>32</v>
      </c>
      <c r="AB7753" s="24" t="s">
        <v>32</v>
      </c>
      <c r="AC7753" s="24" t="s">
        <v>32</v>
      </c>
      <c r="AD7753" s="24" t="s">
        <v>32</v>
      </c>
      <c r="AE7753" s="24" t="s">
        <v>32</v>
      </c>
      <c r="AF7753" s="24" t="s">
        <v>32</v>
      </c>
      <c r="AG7753" s="24" t="s">
        <v>32</v>
      </c>
      <c r="AH7753" s="24" t="s">
        <v>32</v>
      </c>
    </row>
    <row r="7754" spans="1:34" x14ac:dyDescent="0.25">
      <c r="A7754" s="17">
        <v>131257</v>
      </c>
      <c r="B7754" s="18">
        <v>3</v>
      </c>
      <c r="C7754" s="16" t="s">
        <v>73</v>
      </c>
      <c r="D7754" s="21">
        <v>44221</v>
      </c>
      <c r="E7754" s="16" t="s">
        <v>75</v>
      </c>
      <c r="F7754" s="21">
        <v>44221</v>
      </c>
      <c r="G7754" s="16" t="s">
        <v>75</v>
      </c>
      <c r="H7754" s="26" t="s">
        <v>98</v>
      </c>
      <c r="I7754" s="16" t="s">
        <v>2045</v>
      </c>
      <c r="J7754" s="20" t="s">
        <v>116</v>
      </c>
      <c r="L7754" s="16" t="s">
        <v>116</v>
      </c>
      <c r="M7754" s="26" t="s">
        <v>8859</v>
      </c>
      <c r="N7754" s="26" t="s">
        <v>2343</v>
      </c>
      <c r="O7754" s="16" t="s">
        <v>188</v>
      </c>
      <c r="P7754" s="26" t="s">
        <v>188</v>
      </c>
      <c r="Q7754" s="26" t="s">
        <v>2343</v>
      </c>
      <c r="R7754" s="16" t="s">
        <v>139</v>
      </c>
      <c r="S7754" s="16" t="s">
        <v>4621</v>
      </c>
      <c r="T7754" s="22">
        <v>4.3</v>
      </c>
      <c r="V7754" s="16" t="s">
        <v>1179</v>
      </c>
      <c r="W7754" s="20" t="s">
        <v>472</v>
      </c>
      <c r="X7754" s="16" t="s">
        <v>140</v>
      </c>
      <c r="Z7754" s="24" t="s">
        <v>32</v>
      </c>
      <c r="AA7754" s="24" t="s">
        <v>32</v>
      </c>
      <c r="AB7754" s="24" t="s">
        <v>32</v>
      </c>
      <c r="AC7754" s="24" t="s">
        <v>32</v>
      </c>
      <c r="AD7754" s="24" t="s">
        <v>32</v>
      </c>
      <c r="AE7754" s="24" t="s">
        <v>32</v>
      </c>
      <c r="AF7754" s="24" t="s">
        <v>32</v>
      </c>
      <c r="AG7754" s="24" t="s">
        <v>32</v>
      </c>
      <c r="AH7754" s="24" t="s">
        <v>32</v>
      </c>
    </row>
    <row r="7755" spans="1:34" x14ac:dyDescent="0.25">
      <c r="A7755" s="17">
        <v>131258</v>
      </c>
      <c r="B7755" s="18">
        <v>3</v>
      </c>
      <c r="C7755" s="16" t="s">
        <v>73</v>
      </c>
      <c r="D7755" s="21">
        <v>44221</v>
      </c>
      <c r="E7755" s="16" t="s">
        <v>75</v>
      </c>
      <c r="F7755" s="21">
        <v>44221</v>
      </c>
      <c r="G7755" s="16" t="s">
        <v>75</v>
      </c>
      <c r="H7755" s="26" t="s">
        <v>434</v>
      </c>
      <c r="I7755" s="16" t="s">
        <v>553</v>
      </c>
      <c r="J7755" s="20" t="s">
        <v>116</v>
      </c>
      <c r="L7755" s="16" t="s">
        <v>116</v>
      </c>
      <c r="M7755" s="26" t="s">
        <v>8858</v>
      </c>
      <c r="N7755" s="26" t="s">
        <v>2343</v>
      </c>
      <c r="O7755" s="16" t="s">
        <v>188</v>
      </c>
      <c r="P7755" s="26" t="s">
        <v>188</v>
      </c>
      <c r="Q7755" s="26" t="s">
        <v>2343</v>
      </c>
      <c r="R7755" s="16" t="s">
        <v>139</v>
      </c>
      <c r="S7755" s="16" t="s">
        <v>4621</v>
      </c>
      <c r="T7755" s="22">
        <v>5.35</v>
      </c>
      <c r="W7755" s="20" t="s">
        <v>43</v>
      </c>
      <c r="X7755" s="16" t="s">
        <v>78</v>
      </c>
      <c r="Z7755" s="24" t="s">
        <v>32</v>
      </c>
      <c r="AA7755" s="24" t="s">
        <v>32</v>
      </c>
      <c r="AB7755" s="24" t="s">
        <v>32</v>
      </c>
      <c r="AC7755" s="24" t="s">
        <v>32</v>
      </c>
      <c r="AD7755" s="24" t="s">
        <v>32</v>
      </c>
      <c r="AE7755" s="24" t="s">
        <v>32</v>
      </c>
      <c r="AF7755" s="24" t="s">
        <v>32</v>
      </c>
      <c r="AG7755" s="24" t="s">
        <v>32</v>
      </c>
      <c r="AH7755" s="24" t="s">
        <v>32</v>
      </c>
    </row>
    <row r="7756" spans="1:34" x14ac:dyDescent="0.25">
      <c r="A7756" s="17">
        <v>131259</v>
      </c>
      <c r="B7756" s="18">
        <v>3</v>
      </c>
      <c r="C7756" s="16" t="s">
        <v>73</v>
      </c>
      <c r="D7756" s="21">
        <v>44221</v>
      </c>
      <c r="E7756" s="16" t="s">
        <v>75</v>
      </c>
      <c r="F7756" s="21">
        <v>44221</v>
      </c>
      <c r="G7756" s="16" t="s">
        <v>75</v>
      </c>
      <c r="H7756" s="26" t="s">
        <v>304</v>
      </c>
      <c r="I7756" s="16" t="s">
        <v>732</v>
      </c>
      <c r="J7756" s="20" t="s">
        <v>116</v>
      </c>
      <c r="L7756" s="16" t="s">
        <v>116</v>
      </c>
      <c r="M7756" s="26" t="s">
        <v>8857</v>
      </c>
      <c r="N7756" s="26" t="s">
        <v>8715</v>
      </c>
      <c r="O7756" s="16" t="s">
        <v>188</v>
      </c>
      <c r="P7756" s="26" t="s">
        <v>188</v>
      </c>
      <c r="Q7756" s="26" t="s">
        <v>8715</v>
      </c>
      <c r="R7756" s="16" t="s">
        <v>139</v>
      </c>
      <c r="S7756" s="16" t="s">
        <v>4621</v>
      </c>
      <c r="T7756" s="22">
        <v>6.41</v>
      </c>
      <c r="W7756" s="20" t="s">
        <v>43</v>
      </c>
      <c r="X7756" s="16" t="s">
        <v>78</v>
      </c>
      <c r="Z7756" s="24" t="s">
        <v>32</v>
      </c>
      <c r="AA7756" s="24" t="s">
        <v>32</v>
      </c>
      <c r="AB7756" s="24" t="s">
        <v>32</v>
      </c>
      <c r="AC7756" s="24" t="s">
        <v>32</v>
      </c>
      <c r="AD7756" s="24" t="s">
        <v>32</v>
      </c>
      <c r="AE7756" s="24" t="s">
        <v>32</v>
      </c>
      <c r="AF7756" s="24" t="s">
        <v>32</v>
      </c>
      <c r="AG7756" s="24" t="s">
        <v>32</v>
      </c>
      <c r="AH7756" s="24" t="s">
        <v>32</v>
      </c>
    </row>
    <row r="7757" spans="1:34" x14ac:dyDescent="0.25">
      <c r="A7757" s="17">
        <v>131261</v>
      </c>
      <c r="B7757" s="18">
        <v>3</v>
      </c>
      <c r="C7757" s="16" t="s">
        <v>73</v>
      </c>
      <c r="D7757" s="21">
        <v>44221</v>
      </c>
      <c r="E7757" s="16" t="s">
        <v>75</v>
      </c>
      <c r="F7757" s="21">
        <v>44221</v>
      </c>
      <c r="G7757" s="16" t="s">
        <v>75</v>
      </c>
      <c r="H7757" s="26" t="s">
        <v>434</v>
      </c>
      <c r="I7757" s="16" t="s">
        <v>5517</v>
      </c>
      <c r="J7757" s="20" t="s">
        <v>116</v>
      </c>
      <c r="L7757" s="16" t="s">
        <v>116</v>
      </c>
      <c r="M7757" s="26" t="s">
        <v>8856</v>
      </c>
      <c r="N7757" s="26" t="s">
        <v>2343</v>
      </c>
      <c r="O7757" s="16" t="s">
        <v>188</v>
      </c>
      <c r="P7757" s="26" t="s">
        <v>188</v>
      </c>
      <c r="Q7757" s="26" t="s">
        <v>2343</v>
      </c>
      <c r="R7757" s="16" t="s">
        <v>139</v>
      </c>
      <c r="S7757" s="16" t="s">
        <v>4621</v>
      </c>
      <c r="T7757" s="22">
        <v>9.67</v>
      </c>
      <c r="V7757" s="16" t="s">
        <v>1179</v>
      </c>
      <c r="W7757" s="20" t="s">
        <v>43</v>
      </c>
      <c r="X7757" s="16" t="s">
        <v>78</v>
      </c>
      <c r="Z7757" s="24" t="s">
        <v>32</v>
      </c>
      <c r="AA7757" s="24" t="s">
        <v>32</v>
      </c>
      <c r="AB7757" s="24" t="s">
        <v>32</v>
      </c>
      <c r="AC7757" s="24" t="s">
        <v>32</v>
      </c>
      <c r="AD7757" s="24" t="s">
        <v>32</v>
      </c>
      <c r="AE7757" s="24" t="s">
        <v>32</v>
      </c>
      <c r="AF7757" s="24" t="s">
        <v>32</v>
      </c>
      <c r="AG7757" s="24" t="s">
        <v>32</v>
      </c>
      <c r="AH7757" s="24" t="s">
        <v>32</v>
      </c>
    </row>
    <row r="7758" spans="1:34" x14ac:dyDescent="0.25">
      <c r="A7758" s="17">
        <v>131262</v>
      </c>
      <c r="B7758" s="18">
        <v>3</v>
      </c>
      <c r="C7758" s="16" t="s">
        <v>73</v>
      </c>
      <c r="D7758" s="21">
        <v>44221</v>
      </c>
      <c r="E7758" s="16" t="s">
        <v>75</v>
      </c>
      <c r="F7758" s="21">
        <v>44221</v>
      </c>
      <c r="G7758" s="16" t="s">
        <v>75</v>
      </c>
      <c r="H7758" s="26" t="s">
        <v>434</v>
      </c>
      <c r="I7758" s="16" t="s">
        <v>8855</v>
      </c>
      <c r="J7758" s="20" t="s">
        <v>116</v>
      </c>
      <c r="L7758" s="16" t="s">
        <v>116</v>
      </c>
      <c r="M7758" s="26" t="s">
        <v>8854</v>
      </c>
      <c r="N7758" s="26" t="s">
        <v>2343</v>
      </c>
      <c r="O7758" s="16" t="s">
        <v>188</v>
      </c>
      <c r="P7758" s="26" t="s">
        <v>188</v>
      </c>
      <c r="Q7758" s="26" t="s">
        <v>2343</v>
      </c>
      <c r="R7758" s="16" t="s">
        <v>139</v>
      </c>
      <c r="S7758" s="16" t="s">
        <v>4621</v>
      </c>
      <c r="T7758" s="22">
        <v>0.97</v>
      </c>
      <c r="V7758" s="16" t="s">
        <v>1179</v>
      </c>
      <c r="W7758" s="20" t="s">
        <v>472</v>
      </c>
      <c r="X7758" s="16" t="s">
        <v>140</v>
      </c>
      <c r="Z7758" s="24" t="s">
        <v>32</v>
      </c>
      <c r="AA7758" s="24" t="s">
        <v>32</v>
      </c>
      <c r="AB7758" s="24" t="s">
        <v>32</v>
      </c>
      <c r="AC7758" s="24" t="s">
        <v>32</v>
      </c>
      <c r="AD7758" s="24" t="s">
        <v>32</v>
      </c>
      <c r="AE7758" s="24" t="s">
        <v>32</v>
      </c>
      <c r="AF7758" s="24" t="s">
        <v>32</v>
      </c>
      <c r="AG7758" s="24" t="s">
        <v>32</v>
      </c>
      <c r="AH7758" s="24" t="s">
        <v>32</v>
      </c>
    </row>
    <row r="7759" spans="1:34" x14ac:dyDescent="0.25">
      <c r="A7759" s="17">
        <v>131263</v>
      </c>
      <c r="B7759" s="18">
        <v>3</v>
      </c>
      <c r="C7759" s="16" t="s">
        <v>73</v>
      </c>
      <c r="D7759" s="21">
        <v>44221</v>
      </c>
      <c r="E7759" s="16" t="s">
        <v>75</v>
      </c>
      <c r="F7759" s="21">
        <v>44221</v>
      </c>
      <c r="G7759" s="16" t="s">
        <v>75</v>
      </c>
      <c r="H7759" s="26" t="s">
        <v>98</v>
      </c>
      <c r="I7759" s="16" t="s">
        <v>468</v>
      </c>
      <c r="J7759" s="20" t="s">
        <v>116</v>
      </c>
      <c r="L7759" s="16" t="s">
        <v>116</v>
      </c>
      <c r="M7759" s="26" t="s">
        <v>8853</v>
      </c>
      <c r="N7759" s="26" t="s">
        <v>2343</v>
      </c>
      <c r="O7759" s="16" t="s">
        <v>188</v>
      </c>
      <c r="P7759" s="26" t="s">
        <v>188</v>
      </c>
      <c r="Q7759" s="26" t="s">
        <v>2343</v>
      </c>
      <c r="R7759" s="16" t="s">
        <v>139</v>
      </c>
      <c r="S7759" s="16" t="s">
        <v>4621</v>
      </c>
      <c r="T7759" s="22">
        <v>7.81</v>
      </c>
      <c r="V7759" s="16" t="s">
        <v>1179</v>
      </c>
      <c r="W7759" s="20" t="s">
        <v>43</v>
      </c>
      <c r="X7759" s="16" t="s">
        <v>511</v>
      </c>
      <c r="Z7759" s="24" t="s">
        <v>32</v>
      </c>
      <c r="AA7759" s="24" t="s">
        <v>32</v>
      </c>
      <c r="AB7759" s="24" t="s">
        <v>32</v>
      </c>
      <c r="AC7759" s="24" t="s">
        <v>32</v>
      </c>
      <c r="AD7759" s="24" t="s">
        <v>32</v>
      </c>
      <c r="AE7759" s="24" t="s">
        <v>32</v>
      </c>
      <c r="AF7759" s="24" t="s">
        <v>32</v>
      </c>
      <c r="AG7759" s="24" t="s">
        <v>32</v>
      </c>
      <c r="AH7759" s="24" t="s">
        <v>32</v>
      </c>
    </row>
    <row r="7760" spans="1:34" x14ac:dyDescent="0.25">
      <c r="A7760" s="17">
        <v>131264</v>
      </c>
      <c r="B7760" s="18">
        <v>2</v>
      </c>
      <c r="C7760" s="16" t="s">
        <v>73</v>
      </c>
      <c r="D7760" s="21">
        <v>44222</v>
      </c>
      <c r="E7760" s="16" t="s">
        <v>81</v>
      </c>
      <c r="F7760" s="21">
        <v>44280</v>
      </c>
      <c r="G7760" s="16" t="s">
        <v>75</v>
      </c>
      <c r="H7760" s="26" t="s">
        <v>380</v>
      </c>
      <c r="I7760" s="16" t="s">
        <v>1234</v>
      </c>
      <c r="J7760" s="20" t="s">
        <v>116</v>
      </c>
      <c r="L7760" s="16" t="s">
        <v>116</v>
      </c>
      <c r="M7760" s="26" t="s">
        <v>7763</v>
      </c>
      <c r="N7760" s="26" t="s">
        <v>7764</v>
      </c>
      <c r="O7760" s="16" t="s">
        <v>78</v>
      </c>
      <c r="P7760" s="26" t="s">
        <v>1420</v>
      </c>
      <c r="T7760" s="23" t="s">
        <v>32</v>
      </c>
      <c r="W7760" s="20" t="s">
        <v>43</v>
      </c>
      <c r="Z7760" s="25">
        <v>37000</v>
      </c>
      <c r="AA7760" s="25">
        <v>0</v>
      </c>
      <c r="AB7760" s="25">
        <v>0</v>
      </c>
      <c r="AC7760" s="25">
        <v>0</v>
      </c>
      <c r="AD7760" s="25">
        <v>37000</v>
      </c>
      <c r="AE7760" s="25">
        <v>0</v>
      </c>
      <c r="AF7760" s="25">
        <v>0</v>
      </c>
      <c r="AG7760" s="25">
        <v>0</v>
      </c>
      <c r="AH7760" s="25">
        <v>37000</v>
      </c>
    </row>
    <row r="7761" spans="1:35" x14ac:dyDescent="0.25">
      <c r="A7761" s="17">
        <v>131266</v>
      </c>
      <c r="B7761" s="18">
        <v>2</v>
      </c>
      <c r="C7761" s="16" t="s">
        <v>73</v>
      </c>
      <c r="D7761" s="21">
        <v>44224</v>
      </c>
      <c r="E7761" s="16" t="s">
        <v>176</v>
      </c>
      <c r="F7761" s="21">
        <v>44322</v>
      </c>
      <c r="G7761" s="16" t="s">
        <v>109</v>
      </c>
      <c r="H7761" s="26" t="s">
        <v>920</v>
      </c>
      <c r="I7761" s="16" t="s">
        <v>5632</v>
      </c>
      <c r="J7761" s="20" t="s">
        <v>116</v>
      </c>
      <c r="L7761" s="16" t="s">
        <v>116</v>
      </c>
      <c r="M7761" s="26" t="s">
        <v>7765</v>
      </c>
      <c r="O7761" s="16" t="s">
        <v>179</v>
      </c>
      <c r="P7761" s="26" t="s">
        <v>79</v>
      </c>
      <c r="R7761" s="16" t="s">
        <v>41</v>
      </c>
      <c r="S7761" s="16" t="s">
        <v>84</v>
      </c>
      <c r="T7761" s="22">
        <v>0</v>
      </c>
      <c r="U7761" s="21">
        <v>44477</v>
      </c>
      <c r="W7761" s="20" t="s">
        <v>43</v>
      </c>
      <c r="X7761" s="16" t="s">
        <v>78</v>
      </c>
      <c r="Y7761" s="26" t="s">
        <v>7766</v>
      </c>
      <c r="Z7761" s="25">
        <v>0</v>
      </c>
      <c r="AA7761" s="25">
        <v>0</v>
      </c>
      <c r="AB7761" s="25">
        <v>57500</v>
      </c>
      <c r="AC7761" s="25">
        <v>0</v>
      </c>
      <c r="AD7761" s="25">
        <v>0</v>
      </c>
      <c r="AE7761" s="25">
        <v>0</v>
      </c>
      <c r="AF7761" s="25">
        <v>57500</v>
      </c>
      <c r="AG7761" s="25">
        <v>0</v>
      </c>
      <c r="AH7761" s="25">
        <v>57500</v>
      </c>
      <c r="AI7761" s="16" t="s">
        <v>7767</v>
      </c>
    </row>
    <row r="7762" spans="1:35" x14ac:dyDescent="0.25">
      <c r="A7762" s="17">
        <v>131267</v>
      </c>
      <c r="B7762" s="18">
        <v>2</v>
      </c>
      <c r="C7762" s="16" t="s">
        <v>73</v>
      </c>
      <c r="D7762" s="21">
        <v>44224</v>
      </c>
      <c r="E7762" s="16" t="s">
        <v>75</v>
      </c>
      <c r="F7762" s="21">
        <v>44224</v>
      </c>
      <c r="G7762" s="16" t="s">
        <v>75</v>
      </c>
      <c r="H7762" s="26" t="s">
        <v>286</v>
      </c>
      <c r="I7762" s="16" t="s">
        <v>464</v>
      </c>
      <c r="J7762" s="20" t="s">
        <v>116</v>
      </c>
      <c r="L7762" s="16" t="s">
        <v>116</v>
      </c>
      <c r="M7762" s="26" t="s">
        <v>8852</v>
      </c>
      <c r="N7762" s="26" t="s">
        <v>5104</v>
      </c>
      <c r="O7762" s="16" t="s">
        <v>188</v>
      </c>
      <c r="P7762" s="26" t="s">
        <v>188</v>
      </c>
      <c r="Q7762" s="26" t="s">
        <v>5104</v>
      </c>
      <c r="R7762" s="16" t="s">
        <v>139</v>
      </c>
      <c r="S7762" s="16" t="s">
        <v>84</v>
      </c>
      <c r="T7762" s="22">
        <v>3.84</v>
      </c>
      <c r="V7762" s="16" t="s">
        <v>1179</v>
      </c>
      <c r="W7762" s="20" t="s">
        <v>43</v>
      </c>
      <c r="X7762" s="16" t="s">
        <v>78</v>
      </c>
      <c r="Z7762" s="24" t="s">
        <v>32</v>
      </c>
      <c r="AA7762" s="24" t="s">
        <v>32</v>
      </c>
      <c r="AB7762" s="24" t="s">
        <v>32</v>
      </c>
      <c r="AC7762" s="24" t="s">
        <v>32</v>
      </c>
      <c r="AD7762" s="24" t="s">
        <v>32</v>
      </c>
      <c r="AE7762" s="24" t="s">
        <v>32</v>
      </c>
      <c r="AF7762" s="24" t="s">
        <v>32</v>
      </c>
      <c r="AG7762" s="24" t="s">
        <v>32</v>
      </c>
      <c r="AH7762" s="24" t="s">
        <v>32</v>
      </c>
    </row>
    <row r="7763" spans="1:35" x14ac:dyDescent="0.25">
      <c r="A7763" s="17">
        <v>131268</v>
      </c>
      <c r="B7763" s="18">
        <v>1</v>
      </c>
      <c r="C7763" s="16" t="s">
        <v>73</v>
      </c>
      <c r="D7763" s="21">
        <v>44224</v>
      </c>
      <c r="E7763" s="16" t="s">
        <v>342</v>
      </c>
      <c r="F7763" s="21">
        <v>44279</v>
      </c>
      <c r="G7763" s="16" t="s">
        <v>75</v>
      </c>
      <c r="H7763" s="26" t="s">
        <v>133</v>
      </c>
      <c r="I7763" s="16" t="s">
        <v>2355</v>
      </c>
      <c r="J7763" s="20" t="s">
        <v>116</v>
      </c>
      <c r="L7763" s="16" t="s">
        <v>116</v>
      </c>
      <c r="M7763" s="26" t="s">
        <v>7768</v>
      </c>
      <c r="N7763" s="26" t="s">
        <v>7769</v>
      </c>
      <c r="O7763" s="16" t="s">
        <v>632</v>
      </c>
      <c r="P7763" s="26" t="s">
        <v>632</v>
      </c>
      <c r="R7763" s="16" t="s">
        <v>41</v>
      </c>
      <c r="S7763" s="16" t="s">
        <v>42</v>
      </c>
      <c r="T7763" s="22">
        <v>0.6</v>
      </c>
      <c r="W7763" s="20" t="s">
        <v>43</v>
      </c>
      <c r="X7763" s="16" t="s">
        <v>140</v>
      </c>
      <c r="Z7763" s="25">
        <v>40000</v>
      </c>
      <c r="AA7763" s="25">
        <v>0</v>
      </c>
      <c r="AB7763" s="25">
        <v>0</v>
      </c>
      <c r="AC7763" s="25">
        <v>0</v>
      </c>
      <c r="AD7763" s="25">
        <v>40000</v>
      </c>
      <c r="AE7763" s="25">
        <v>0</v>
      </c>
      <c r="AF7763" s="25">
        <v>0</v>
      </c>
      <c r="AG7763" s="25">
        <v>0</v>
      </c>
      <c r="AH7763" s="25">
        <v>40000</v>
      </c>
      <c r="AI7763" s="16" t="s">
        <v>7770</v>
      </c>
    </row>
    <row r="7764" spans="1:35" x14ac:dyDescent="0.25">
      <c r="A7764" s="17">
        <v>131269</v>
      </c>
      <c r="B7764" s="18">
        <v>2</v>
      </c>
      <c r="C7764" s="16" t="s">
        <v>73</v>
      </c>
      <c r="D7764" s="21">
        <v>44224</v>
      </c>
      <c r="E7764" s="16" t="s">
        <v>728</v>
      </c>
      <c r="F7764" s="21">
        <v>44307</v>
      </c>
      <c r="G7764" s="16" t="s">
        <v>7771</v>
      </c>
      <c r="H7764" s="26" t="s">
        <v>312</v>
      </c>
      <c r="I7764" s="16" t="s">
        <v>3394</v>
      </c>
      <c r="J7764" s="20" t="s">
        <v>116</v>
      </c>
      <c r="L7764" s="16" t="s">
        <v>116</v>
      </c>
      <c r="M7764" s="26" t="s">
        <v>7772</v>
      </c>
      <c r="N7764" s="26" t="s">
        <v>3571</v>
      </c>
      <c r="O7764" s="16" t="s">
        <v>632</v>
      </c>
      <c r="P7764" s="26" t="s">
        <v>1723</v>
      </c>
      <c r="T7764" s="22">
        <v>3.49</v>
      </c>
      <c r="W7764" s="20" t="s">
        <v>43</v>
      </c>
      <c r="X7764" s="16" t="s">
        <v>78</v>
      </c>
      <c r="Z7764" s="25">
        <v>40000</v>
      </c>
      <c r="AA7764" s="25">
        <v>0</v>
      </c>
      <c r="AB7764" s="25">
        <v>0</v>
      </c>
      <c r="AC7764" s="25">
        <v>0</v>
      </c>
      <c r="AD7764" s="25">
        <v>40000</v>
      </c>
      <c r="AE7764" s="25">
        <v>0</v>
      </c>
      <c r="AF7764" s="25">
        <v>0</v>
      </c>
      <c r="AG7764" s="25">
        <v>0</v>
      </c>
      <c r="AH7764" s="25">
        <v>40000</v>
      </c>
      <c r="AI7764" s="16" t="s">
        <v>7773</v>
      </c>
    </row>
    <row r="7765" spans="1:35" x14ac:dyDescent="0.25">
      <c r="A7765" s="17">
        <v>131270</v>
      </c>
      <c r="B7765" s="18">
        <v>2</v>
      </c>
      <c r="C7765" s="16" t="s">
        <v>73</v>
      </c>
      <c r="D7765" s="21">
        <v>44224</v>
      </c>
      <c r="E7765" s="16" t="s">
        <v>342</v>
      </c>
      <c r="F7765" s="21">
        <v>44307</v>
      </c>
      <c r="G7765" s="16" t="s">
        <v>7771</v>
      </c>
      <c r="H7765" s="26" t="s">
        <v>235</v>
      </c>
      <c r="I7765" s="16" t="s">
        <v>2335</v>
      </c>
      <c r="J7765" s="20" t="s">
        <v>116</v>
      </c>
      <c r="L7765" s="16" t="s">
        <v>116</v>
      </c>
      <c r="M7765" s="26" t="s">
        <v>7774</v>
      </c>
      <c r="N7765" s="26" t="s">
        <v>3571</v>
      </c>
      <c r="O7765" s="16" t="s">
        <v>632</v>
      </c>
      <c r="T7765" s="22">
        <v>1</v>
      </c>
      <c r="W7765" s="20" t="s">
        <v>43</v>
      </c>
      <c r="X7765" s="16" t="s">
        <v>140</v>
      </c>
      <c r="Z7765" s="25">
        <v>40000</v>
      </c>
      <c r="AA7765" s="25">
        <v>0</v>
      </c>
      <c r="AB7765" s="25">
        <v>0</v>
      </c>
      <c r="AC7765" s="25">
        <v>0</v>
      </c>
      <c r="AD7765" s="25">
        <v>40000</v>
      </c>
      <c r="AE7765" s="25">
        <v>0</v>
      </c>
      <c r="AF7765" s="25">
        <v>0</v>
      </c>
      <c r="AG7765" s="25">
        <v>0</v>
      </c>
      <c r="AH7765" s="25">
        <v>40000</v>
      </c>
      <c r="AI7765" s="16" t="s">
        <v>7775</v>
      </c>
    </row>
    <row r="7766" spans="1:35" x14ac:dyDescent="0.25">
      <c r="A7766" s="17">
        <v>131271</v>
      </c>
      <c r="B7766" s="18">
        <v>6</v>
      </c>
      <c r="C7766" s="16" t="s">
        <v>73</v>
      </c>
      <c r="D7766" s="21">
        <v>44225</v>
      </c>
      <c r="E7766" s="16" t="s">
        <v>176</v>
      </c>
      <c r="F7766" s="21">
        <v>44225</v>
      </c>
      <c r="G7766" s="16" t="s">
        <v>109</v>
      </c>
      <c r="H7766" s="26" t="s">
        <v>76</v>
      </c>
      <c r="M7766" s="26" t="s">
        <v>7776</v>
      </c>
      <c r="O7766" s="16" t="s">
        <v>151</v>
      </c>
      <c r="P7766" s="26" t="s">
        <v>551</v>
      </c>
      <c r="T7766" s="23" t="s">
        <v>32</v>
      </c>
      <c r="W7766" s="20" t="s">
        <v>43</v>
      </c>
      <c r="Z7766" s="25">
        <v>1051750</v>
      </c>
      <c r="AA7766" s="25">
        <v>0</v>
      </c>
      <c r="AB7766" s="25">
        <v>0</v>
      </c>
      <c r="AC7766" s="25">
        <v>0</v>
      </c>
      <c r="AD7766" s="25">
        <v>1051750</v>
      </c>
      <c r="AE7766" s="25">
        <v>0</v>
      </c>
      <c r="AF7766" s="25">
        <v>0</v>
      </c>
      <c r="AG7766" s="25">
        <v>0</v>
      </c>
      <c r="AH7766" s="25">
        <v>1051750</v>
      </c>
    </row>
    <row r="7767" spans="1:35" x14ac:dyDescent="0.25">
      <c r="A7767" s="17">
        <v>131272</v>
      </c>
      <c r="B7767" s="18">
        <v>6</v>
      </c>
      <c r="C7767" s="16" t="s">
        <v>73</v>
      </c>
      <c r="D7767" s="21">
        <v>44225</v>
      </c>
      <c r="E7767" s="16" t="s">
        <v>176</v>
      </c>
      <c r="F7767" s="21">
        <v>44231</v>
      </c>
      <c r="G7767" s="16" t="s">
        <v>109</v>
      </c>
      <c r="H7767" s="26" t="s">
        <v>76</v>
      </c>
      <c r="M7767" s="26" t="s">
        <v>7777</v>
      </c>
      <c r="O7767" s="16" t="s">
        <v>151</v>
      </c>
      <c r="P7767" s="26" t="s">
        <v>551</v>
      </c>
      <c r="T7767" s="23" t="s">
        <v>32</v>
      </c>
      <c r="W7767" s="20" t="s">
        <v>43</v>
      </c>
      <c r="Z7767" s="25">
        <v>0</v>
      </c>
      <c r="AA7767" s="25">
        <v>0</v>
      </c>
      <c r="AB7767" s="25">
        <v>32846.269999999997</v>
      </c>
      <c r="AC7767" s="25">
        <v>0</v>
      </c>
      <c r="AD7767" s="25">
        <v>0</v>
      </c>
      <c r="AE7767" s="25">
        <v>0</v>
      </c>
      <c r="AF7767" s="25">
        <v>32846.269999999997</v>
      </c>
      <c r="AG7767" s="25">
        <v>0</v>
      </c>
      <c r="AH7767" s="25">
        <v>32846.269999999997</v>
      </c>
      <c r="AI7767" s="16" t="s">
        <v>7778</v>
      </c>
    </row>
    <row r="7768" spans="1:35" x14ac:dyDescent="0.25">
      <c r="A7768" s="17">
        <v>131273</v>
      </c>
      <c r="B7768" s="18">
        <v>6</v>
      </c>
      <c r="C7768" s="16" t="s">
        <v>73</v>
      </c>
      <c r="D7768" s="21">
        <v>44225</v>
      </c>
      <c r="E7768" s="16" t="s">
        <v>176</v>
      </c>
      <c r="F7768" s="21">
        <v>44231</v>
      </c>
      <c r="G7768" s="16" t="s">
        <v>109</v>
      </c>
      <c r="H7768" s="26" t="s">
        <v>76</v>
      </c>
      <c r="M7768" s="26" t="s">
        <v>7779</v>
      </c>
      <c r="O7768" s="16" t="s">
        <v>151</v>
      </c>
      <c r="P7768" s="26" t="s">
        <v>551</v>
      </c>
      <c r="T7768" s="23" t="s">
        <v>32</v>
      </c>
      <c r="W7768" s="20" t="s">
        <v>43</v>
      </c>
      <c r="Z7768" s="25">
        <v>0</v>
      </c>
      <c r="AA7768" s="25">
        <v>0</v>
      </c>
      <c r="AB7768" s="25">
        <v>45072.32</v>
      </c>
      <c r="AC7768" s="25">
        <v>0</v>
      </c>
      <c r="AD7768" s="25">
        <v>0</v>
      </c>
      <c r="AE7768" s="25">
        <v>0</v>
      </c>
      <c r="AF7768" s="25">
        <v>45072.32</v>
      </c>
      <c r="AG7768" s="25">
        <v>0</v>
      </c>
      <c r="AH7768" s="25">
        <v>45072.32</v>
      </c>
      <c r="AI7768" s="16" t="s">
        <v>7780</v>
      </c>
    </row>
    <row r="7769" spans="1:35" x14ac:dyDescent="0.25">
      <c r="A7769" s="17">
        <v>131274</v>
      </c>
      <c r="B7769" s="18">
        <v>6</v>
      </c>
      <c r="C7769" s="16" t="s">
        <v>73</v>
      </c>
      <c r="D7769" s="21">
        <v>44225</v>
      </c>
      <c r="E7769" s="16" t="s">
        <v>176</v>
      </c>
      <c r="F7769" s="21">
        <v>44231</v>
      </c>
      <c r="G7769" s="16" t="s">
        <v>109</v>
      </c>
      <c r="H7769" s="26" t="s">
        <v>76</v>
      </c>
      <c r="M7769" s="26" t="s">
        <v>7781</v>
      </c>
      <c r="O7769" s="16" t="s">
        <v>151</v>
      </c>
      <c r="P7769" s="26" t="s">
        <v>551</v>
      </c>
      <c r="T7769" s="23" t="s">
        <v>32</v>
      </c>
      <c r="W7769" s="20" t="s">
        <v>43</v>
      </c>
      <c r="Z7769" s="25">
        <v>0</v>
      </c>
      <c r="AA7769" s="25">
        <v>0</v>
      </c>
      <c r="AB7769" s="25">
        <v>7845.38</v>
      </c>
      <c r="AC7769" s="25">
        <v>0</v>
      </c>
      <c r="AD7769" s="25">
        <v>0</v>
      </c>
      <c r="AE7769" s="25">
        <v>0</v>
      </c>
      <c r="AF7769" s="25">
        <v>7845.38</v>
      </c>
      <c r="AG7769" s="25">
        <v>0</v>
      </c>
      <c r="AH7769" s="25">
        <v>7845.38</v>
      </c>
      <c r="AI7769" s="16" t="s">
        <v>7782</v>
      </c>
    </row>
    <row r="7770" spans="1:35" x14ac:dyDescent="0.25">
      <c r="A7770" s="17">
        <v>131275</v>
      </c>
      <c r="B7770" s="18">
        <v>6</v>
      </c>
      <c r="C7770" s="16" t="s">
        <v>73</v>
      </c>
      <c r="D7770" s="21">
        <v>44225</v>
      </c>
      <c r="E7770" s="16" t="s">
        <v>176</v>
      </c>
      <c r="F7770" s="21">
        <v>44231</v>
      </c>
      <c r="G7770" s="16" t="s">
        <v>109</v>
      </c>
      <c r="H7770" s="26" t="s">
        <v>76</v>
      </c>
      <c r="M7770" s="26" t="s">
        <v>7783</v>
      </c>
      <c r="O7770" s="16" t="s">
        <v>151</v>
      </c>
      <c r="P7770" s="26" t="s">
        <v>551</v>
      </c>
      <c r="T7770" s="23" t="s">
        <v>32</v>
      </c>
      <c r="W7770" s="20" t="s">
        <v>43</v>
      </c>
      <c r="Z7770" s="25">
        <v>0</v>
      </c>
      <c r="AA7770" s="25">
        <v>0</v>
      </c>
      <c r="AB7770" s="25">
        <v>18636.830000000002</v>
      </c>
      <c r="AC7770" s="25">
        <v>0</v>
      </c>
      <c r="AD7770" s="25">
        <v>0</v>
      </c>
      <c r="AE7770" s="25">
        <v>0</v>
      </c>
      <c r="AF7770" s="25">
        <v>18636.830000000002</v>
      </c>
      <c r="AG7770" s="25">
        <v>0</v>
      </c>
      <c r="AH7770" s="25">
        <v>18636.830000000002</v>
      </c>
      <c r="AI7770" s="16" t="s">
        <v>7784</v>
      </c>
    </row>
    <row r="7771" spans="1:35" x14ac:dyDescent="0.25">
      <c r="A7771" s="17">
        <v>131276</v>
      </c>
      <c r="B7771" s="18">
        <v>2</v>
      </c>
      <c r="C7771" s="16" t="s">
        <v>73</v>
      </c>
      <c r="D7771" s="21">
        <v>44225</v>
      </c>
      <c r="E7771" s="16" t="s">
        <v>342</v>
      </c>
      <c r="F7771" s="21">
        <v>44307</v>
      </c>
      <c r="G7771" s="16" t="s">
        <v>7771</v>
      </c>
      <c r="H7771" s="26" t="s">
        <v>235</v>
      </c>
      <c r="I7771" s="16" t="s">
        <v>2335</v>
      </c>
      <c r="J7771" s="20" t="s">
        <v>116</v>
      </c>
      <c r="L7771" s="16" t="s">
        <v>116</v>
      </c>
      <c r="M7771" s="26" t="s">
        <v>7785</v>
      </c>
      <c r="N7771" s="26" t="s">
        <v>3571</v>
      </c>
      <c r="O7771" s="16" t="s">
        <v>632</v>
      </c>
      <c r="P7771" s="26" t="s">
        <v>1723</v>
      </c>
      <c r="T7771" s="22">
        <v>2.4</v>
      </c>
      <c r="W7771" s="20" t="s">
        <v>43</v>
      </c>
      <c r="X7771" s="16" t="s">
        <v>140</v>
      </c>
      <c r="Z7771" s="25">
        <v>40000</v>
      </c>
      <c r="AA7771" s="25">
        <v>0</v>
      </c>
      <c r="AB7771" s="25">
        <v>0</v>
      </c>
      <c r="AC7771" s="25">
        <v>0</v>
      </c>
      <c r="AD7771" s="25">
        <v>40000</v>
      </c>
      <c r="AE7771" s="25">
        <v>0</v>
      </c>
      <c r="AF7771" s="25">
        <v>0</v>
      </c>
      <c r="AG7771" s="25">
        <v>0</v>
      </c>
      <c r="AH7771" s="25">
        <v>40000</v>
      </c>
      <c r="AI7771" s="16" t="s">
        <v>7786</v>
      </c>
    </row>
    <row r="7772" spans="1:35" x14ac:dyDescent="0.25">
      <c r="A7772" s="17">
        <v>131277</v>
      </c>
      <c r="B7772" s="18">
        <v>3</v>
      </c>
      <c r="C7772" s="16" t="s">
        <v>73</v>
      </c>
      <c r="D7772" s="21">
        <v>44225</v>
      </c>
      <c r="E7772" s="16" t="s">
        <v>142</v>
      </c>
      <c r="F7772" s="21">
        <v>44279</v>
      </c>
      <c r="G7772" s="16" t="s">
        <v>75</v>
      </c>
      <c r="H7772" s="26" t="s">
        <v>255</v>
      </c>
      <c r="I7772" s="16" t="s">
        <v>4095</v>
      </c>
      <c r="J7772" s="20" t="s">
        <v>148</v>
      </c>
      <c r="L7772" s="16" t="s">
        <v>149</v>
      </c>
      <c r="M7772" s="26" t="s">
        <v>7787</v>
      </c>
      <c r="N7772" s="26" t="s">
        <v>7788</v>
      </c>
      <c r="O7772" s="16" t="s">
        <v>151</v>
      </c>
      <c r="P7772" s="26" t="s">
        <v>198</v>
      </c>
      <c r="R7772" s="16" t="s">
        <v>139</v>
      </c>
      <c r="S7772" s="16" t="s">
        <v>84</v>
      </c>
      <c r="T7772" s="23" t="s">
        <v>32</v>
      </c>
      <c r="W7772" s="20" t="s">
        <v>43</v>
      </c>
      <c r="Z7772" s="25">
        <v>0</v>
      </c>
      <c r="AA7772" s="25">
        <v>0</v>
      </c>
      <c r="AB7772" s="25">
        <v>10000</v>
      </c>
      <c r="AC7772" s="25">
        <v>0</v>
      </c>
      <c r="AD7772" s="25">
        <v>0</v>
      </c>
      <c r="AE7772" s="25">
        <v>0</v>
      </c>
      <c r="AF7772" s="25">
        <v>10000</v>
      </c>
      <c r="AG7772" s="25">
        <v>0</v>
      </c>
      <c r="AH7772" s="25">
        <v>10000</v>
      </c>
      <c r="AI7772" s="16" t="s">
        <v>7789</v>
      </c>
    </row>
    <row r="7773" spans="1:35" x14ac:dyDescent="0.25">
      <c r="A7773" s="17">
        <v>131278</v>
      </c>
      <c r="B7773" s="18">
        <v>2</v>
      </c>
      <c r="C7773" s="16" t="s">
        <v>73</v>
      </c>
      <c r="D7773" s="21">
        <v>44225</v>
      </c>
      <c r="E7773" s="16" t="s">
        <v>33</v>
      </c>
      <c r="F7773" s="21">
        <v>44279</v>
      </c>
      <c r="G7773" s="16" t="s">
        <v>75</v>
      </c>
      <c r="H7773" s="26" t="s">
        <v>252</v>
      </c>
      <c r="I7773" s="16" t="s">
        <v>8851</v>
      </c>
      <c r="K7773" s="16" t="s">
        <v>8850</v>
      </c>
      <c r="L7773" s="16" t="s">
        <v>37</v>
      </c>
      <c r="M7773" s="26" t="s">
        <v>8849</v>
      </c>
      <c r="O7773" s="16" t="s">
        <v>39</v>
      </c>
      <c r="P7773" s="26" t="s">
        <v>40</v>
      </c>
      <c r="R7773" s="16" t="s">
        <v>41</v>
      </c>
      <c r="S7773" s="16" t="s">
        <v>42</v>
      </c>
      <c r="T7773" s="22">
        <v>1.63</v>
      </c>
      <c r="W7773" s="20" t="s">
        <v>43</v>
      </c>
      <c r="X7773" s="16" t="s">
        <v>44</v>
      </c>
      <c r="Y7773" s="26" t="s">
        <v>8848</v>
      </c>
      <c r="Z7773" s="24" t="s">
        <v>32</v>
      </c>
      <c r="AA7773" s="24" t="s">
        <v>32</v>
      </c>
      <c r="AB7773" s="24" t="s">
        <v>32</v>
      </c>
      <c r="AC7773" s="24" t="s">
        <v>32</v>
      </c>
      <c r="AD7773" s="24" t="s">
        <v>32</v>
      </c>
      <c r="AE7773" s="24" t="s">
        <v>32</v>
      </c>
      <c r="AF7773" s="24" t="s">
        <v>32</v>
      </c>
      <c r="AG7773" s="24" t="s">
        <v>32</v>
      </c>
      <c r="AH7773" s="24" t="s">
        <v>32</v>
      </c>
      <c r="AI7773" s="16" t="s">
        <v>8847</v>
      </c>
    </row>
    <row r="7774" spans="1:35" x14ac:dyDescent="0.25">
      <c r="A7774" s="17">
        <v>131279</v>
      </c>
      <c r="B7774" s="18">
        <v>4</v>
      </c>
      <c r="C7774" s="16" t="s">
        <v>73</v>
      </c>
      <c r="D7774" s="21">
        <v>44225</v>
      </c>
      <c r="E7774" s="16" t="s">
        <v>342</v>
      </c>
      <c r="F7774" s="21">
        <v>44279</v>
      </c>
      <c r="G7774" s="16" t="s">
        <v>75</v>
      </c>
      <c r="H7774" s="26" t="s">
        <v>428</v>
      </c>
      <c r="I7774" s="16" t="s">
        <v>3410</v>
      </c>
      <c r="J7774" s="20" t="s">
        <v>116</v>
      </c>
      <c r="L7774" s="16" t="s">
        <v>116</v>
      </c>
      <c r="M7774" s="26" t="s">
        <v>7790</v>
      </c>
      <c r="N7774" s="26" t="s">
        <v>3912</v>
      </c>
      <c r="O7774" s="16" t="s">
        <v>632</v>
      </c>
      <c r="P7774" s="26" t="s">
        <v>1723</v>
      </c>
      <c r="T7774" s="22">
        <v>0.48</v>
      </c>
      <c r="W7774" s="20" t="s">
        <v>43</v>
      </c>
      <c r="X7774" s="16" t="s">
        <v>140</v>
      </c>
      <c r="Z7774" s="25">
        <v>40000</v>
      </c>
      <c r="AA7774" s="25">
        <v>0</v>
      </c>
      <c r="AB7774" s="25">
        <v>0</v>
      </c>
      <c r="AC7774" s="25">
        <v>0</v>
      </c>
      <c r="AD7774" s="25">
        <v>40000</v>
      </c>
      <c r="AE7774" s="25">
        <v>0</v>
      </c>
      <c r="AF7774" s="25">
        <v>0</v>
      </c>
      <c r="AG7774" s="25">
        <v>0</v>
      </c>
      <c r="AH7774" s="25">
        <v>40000</v>
      </c>
      <c r="AI7774" s="16" t="s">
        <v>7791</v>
      </c>
    </row>
    <row r="7775" spans="1:35" x14ac:dyDescent="0.25">
      <c r="A7775" s="17">
        <v>131280</v>
      </c>
      <c r="B7775" s="18">
        <v>4</v>
      </c>
      <c r="C7775" s="16" t="s">
        <v>73</v>
      </c>
      <c r="D7775" s="21">
        <v>44225</v>
      </c>
      <c r="E7775" s="16" t="s">
        <v>342</v>
      </c>
      <c r="F7775" s="21">
        <v>44279</v>
      </c>
      <c r="G7775" s="16" t="s">
        <v>75</v>
      </c>
      <c r="H7775" s="26" t="s">
        <v>92</v>
      </c>
      <c r="I7775" s="16" t="s">
        <v>4327</v>
      </c>
      <c r="J7775" s="20" t="s">
        <v>116</v>
      </c>
      <c r="L7775" s="16" t="s">
        <v>116</v>
      </c>
      <c r="M7775" s="26" t="s">
        <v>7792</v>
      </c>
      <c r="N7775" s="26" t="s">
        <v>3912</v>
      </c>
      <c r="O7775" s="16" t="s">
        <v>632</v>
      </c>
      <c r="P7775" s="26" t="s">
        <v>1723</v>
      </c>
      <c r="T7775" s="22">
        <v>4.76</v>
      </c>
      <c r="W7775" s="20" t="s">
        <v>43</v>
      </c>
      <c r="X7775" s="16" t="s">
        <v>78</v>
      </c>
      <c r="Z7775" s="25">
        <v>40000</v>
      </c>
      <c r="AA7775" s="25">
        <v>0</v>
      </c>
      <c r="AB7775" s="25">
        <v>0</v>
      </c>
      <c r="AC7775" s="25">
        <v>0</v>
      </c>
      <c r="AD7775" s="25">
        <v>40000</v>
      </c>
      <c r="AE7775" s="25">
        <v>0</v>
      </c>
      <c r="AF7775" s="25">
        <v>0</v>
      </c>
      <c r="AG7775" s="25">
        <v>0</v>
      </c>
      <c r="AH7775" s="25">
        <v>40000</v>
      </c>
      <c r="AI7775" s="16" t="s">
        <v>7793</v>
      </c>
    </row>
    <row r="7776" spans="1:35" x14ac:dyDescent="0.25">
      <c r="A7776" s="17">
        <v>131281</v>
      </c>
      <c r="B7776" s="18">
        <v>3</v>
      </c>
      <c r="C7776" s="16" t="s">
        <v>73</v>
      </c>
      <c r="D7776" s="21">
        <v>44228</v>
      </c>
      <c r="E7776" s="16" t="s">
        <v>342</v>
      </c>
      <c r="F7776" s="21">
        <v>44279</v>
      </c>
      <c r="G7776" s="16" t="s">
        <v>75</v>
      </c>
      <c r="H7776" s="26" t="s">
        <v>200</v>
      </c>
      <c r="K7776" s="16" t="s">
        <v>7794</v>
      </c>
      <c r="L7776" s="16" t="s">
        <v>37</v>
      </c>
      <c r="M7776" s="26" t="s">
        <v>7795</v>
      </c>
      <c r="N7776" s="26" t="s">
        <v>7391</v>
      </c>
      <c r="O7776" s="16" t="s">
        <v>632</v>
      </c>
      <c r="P7776" s="26" t="s">
        <v>632</v>
      </c>
      <c r="T7776" s="22">
        <v>2.68</v>
      </c>
      <c r="W7776" s="20" t="s">
        <v>43</v>
      </c>
      <c r="X7776" s="16" t="s">
        <v>1150</v>
      </c>
      <c r="Z7776" s="25">
        <v>40000</v>
      </c>
      <c r="AA7776" s="25">
        <v>0</v>
      </c>
      <c r="AB7776" s="25">
        <v>0</v>
      </c>
      <c r="AC7776" s="25">
        <v>0</v>
      </c>
      <c r="AD7776" s="25">
        <v>40000</v>
      </c>
      <c r="AE7776" s="25">
        <v>0</v>
      </c>
      <c r="AF7776" s="25">
        <v>0</v>
      </c>
      <c r="AG7776" s="25">
        <v>0</v>
      </c>
      <c r="AH7776" s="25">
        <v>40000</v>
      </c>
      <c r="AI7776" s="16" t="s">
        <v>7796</v>
      </c>
    </row>
    <row r="7777" spans="1:35" x14ac:dyDescent="0.25">
      <c r="A7777" s="17">
        <v>131282</v>
      </c>
      <c r="B7777" s="18">
        <v>1</v>
      </c>
      <c r="C7777" s="16" t="s">
        <v>31</v>
      </c>
      <c r="D7777" s="21">
        <v>44229</v>
      </c>
      <c r="E7777" s="16" t="s">
        <v>176</v>
      </c>
      <c r="F7777" s="21">
        <v>44349</v>
      </c>
      <c r="G7777" s="16" t="s">
        <v>32</v>
      </c>
      <c r="H7777" s="26" t="s">
        <v>320</v>
      </c>
      <c r="I7777" s="16" t="s">
        <v>8846</v>
      </c>
      <c r="J7777" s="20" t="s">
        <v>148</v>
      </c>
      <c r="L7777" s="16" t="s">
        <v>149</v>
      </c>
      <c r="M7777" s="26" t="s">
        <v>8845</v>
      </c>
      <c r="N7777" s="26" t="s">
        <v>6326</v>
      </c>
      <c r="O7777" s="16" t="s">
        <v>151</v>
      </c>
      <c r="P7777" s="26" t="s">
        <v>1347</v>
      </c>
      <c r="T7777" s="22">
        <v>0</v>
      </c>
      <c r="U7777" s="21">
        <v>44323</v>
      </c>
      <c r="W7777" s="20" t="s">
        <v>43</v>
      </c>
      <c r="X7777" s="16" t="s">
        <v>454</v>
      </c>
      <c r="Z7777" s="24" t="s">
        <v>32</v>
      </c>
      <c r="AA7777" s="24" t="s">
        <v>32</v>
      </c>
      <c r="AB7777" s="24" t="s">
        <v>32</v>
      </c>
      <c r="AC7777" s="24" t="s">
        <v>32</v>
      </c>
      <c r="AD7777" s="25">
        <v>0</v>
      </c>
      <c r="AE7777" s="25">
        <v>0</v>
      </c>
      <c r="AF7777" s="25">
        <v>163773</v>
      </c>
      <c r="AG7777" s="25">
        <v>0</v>
      </c>
      <c r="AH7777" s="25">
        <v>163773</v>
      </c>
      <c r="AI7777" s="16" t="s">
        <v>8844</v>
      </c>
    </row>
    <row r="7778" spans="1:35" x14ac:dyDescent="0.25">
      <c r="A7778" s="17">
        <v>131283</v>
      </c>
      <c r="B7778" s="18">
        <v>1</v>
      </c>
      <c r="C7778" s="16" t="s">
        <v>73</v>
      </c>
      <c r="D7778" s="21">
        <v>44229</v>
      </c>
      <c r="E7778" s="16" t="s">
        <v>342</v>
      </c>
      <c r="F7778" s="21">
        <v>44279</v>
      </c>
      <c r="G7778" s="16" t="s">
        <v>75</v>
      </c>
      <c r="H7778" s="26" t="s">
        <v>337</v>
      </c>
      <c r="I7778" s="16" t="s">
        <v>468</v>
      </c>
      <c r="J7778" s="20" t="s">
        <v>116</v>
      </c>
      <c r="L7778" s="16" t="s">
        <v>116</v>
      </c>
      <c r="M7778" s="26" t="s">
        <v>7797</v>
      </c>
      <c r="N7778" s="26" t="s">
        <v>453</v>
      </c>
      <c r="O7778" s="16" t="s">
        <v>632</v>
      </c>
      <c r="P7778" s="26" t="s">
        <v>1723</v>
      </c>
      <c r="T7778" s="22">
        <v>2.08</v>
      </c>
      <c r="W7778" s="20" t="s">
        <v>43</v>
      </c>
      <c r="X7778" s="16" t="s">
        <v>511</v>
      </c>
      <c r="Z7778" s="25">
        <v>40000</v>
      </c>
      <c r="AA7778" s="25">
        <v>0</v>
      </c>
      <c r="AB7778" s="25">
        <v>0</v>
      </c>
      <c r="AC7778" s="25">
        <v>0</v>
      </c>
      <c r="AD7778" s="25">
        <v>40000</v>
      </c>
      <c r="AE7778" s="25">
        <v>0</v>
      </c>
      <c r="AF7778" s="25">
        <v>0</v>
      </c>
      <c r="AG7778" s="25">
        <v>0</v>
      </c>
      <c r="AH7778" s="25">
        <v>40000</v>
      </c>
      <c r="AI7778" s="16" t="s">
        <v>7798</v>
      </c>
    </row>
    <row r="7779" spans="1:35" x14ac:dyDescent="0.25">
      <c r="A7779" s="17">
        <v>131284</v>
      </c>
      <c r="B7779" s="18">
        <v>1</v>
      </c>
      <c r="C7779" s="16" t="s">
        <v>73</v>
      </c>
      <c r="D7779" s="21">
        <v>44229</v>
      </c>
      <c r="E7779" s="16" t="s">
        <v>342</v>
      </c>
      <c r="F7779" s="21">
        <v>44279</v>
      </c>
      <c r="G7779" s="16" t="s">
        <v>75</v>
      </c>
      <c r="H7779" s="26" t="s">
        <v>337</v>
      </c>
      <c r="I7779" s="16" t="s">
        <v>5203</v>
      </c>
      <c r="J7779" s="20" t="s">
        <v>116</v>
      </c>
      <c r="L7779" s="16" t="s">
        <v>116</v>
      </c>
      <c r="M7779" s="26" t="s">
        <v>7799</v>
      </c>
      <c r="N7779" s="26" t="s">
        <v>453</v>
      </c>
      <c r="O7779" s="16" t="s">
        <v>632</v>
      </c>
      <c r="P7779" s="26" t="s">
        <v>1723</v>
      </c>
      <c r="T7779" s="22">
        <v>2.2400000000000002</v>
      </c>
      <c r="W7779" s="20" t="s">
        <v>43</v>
      </c>
      <c r="X7779" s="16" t="s">
        <v>78</v>
      </c>
      <c r="Z7779" s="25">
        <v>40000</v>
      </c>
      <c r="AA7779" s="25">
        <v>0</v>
      </c>
      <c r="AB7779" s="25">
        <v>0</v>
      </c>
      <c r="AC7779" s="25">
        <v>0</v>
      </c>
      <c r="AD7779" s="25">
        <v>40000</v>
      </c>
      <c r="AE7779" s="25">
        <v>0</v>
      </c>
      <c r="AF7779" s="25">
        <v>0</v>
      </c>
      <c r="AG7779" s="25">
        <v>0</v>
      </c>
      <c r="AH7779" s="25">
        <v>40000</v>
      </c>
      <c r="AI7779" s="16" t="s">
        <v>7800</v>
      </c>
    </row>
    <row r="7780" spans="1:35" x14ac:dyDescent="0.25">
      <c r="A7780" s="17">
        <v>131285</v>
      </c>
      <c r="B7780" s="18">
        <v>4</v>
      </c>
      <c r="C7780" s="16" t="s">
        <v>73</v>
      </c>
      <c r="D7780" s="21">
        <v>44230</v>
      </c>
      <c r="E7780" s="16" t="s">
        <v>33</v>
      </c>
      <c r="F7780" s="21">
        <v>44230</v>
      </c>
      <c r="G7780" s="16" t="s">
        <v>56</v>
      </c>
      <c r="H7780" s="26" t="s">
        <v>794</v>
      </c>
      <c r="I7780" s="16" t="s">
        <v>7801</v>
      </c>
      <c r="K7780" s="16" t="s">
        <v>7802</v>
      </c>
      <c r="L7780" s="16" t="s">
        <v>37</v>
      </c>
      <c r="M7780" s="26" t="s">
        <v>7803</v>
      </c>
      <c r="O7780" s="16" t="s">
        <v>1149</v>
      </c>
      <c r="P7780" s="26" t="s">
        <v>188</v>
      </c>
      <c r="R7780" s="16" t="s">
        <v>139</v>
      </c>
      <c r="S7780" s="16" t="s">
        <v>4621</v>
      </c>
      <c r="T7780" s="22">
        <v>1.06</v>
      </c>
      <c r="W7780" s="20" t="s">
        <v>43</v>
      </c>
      <c r="X7780" s="16" t="s">
        <v>44</v>
      </c>
      <c r="Z7780" s="25">
        <v>0</v>
      </c>
      <c r="AA7780" s="25">
        <v>0</v>
      </c>
      <c r="AB7780" s="25">
        <v>0</v>
      </c>
      <c r="AC7780" s="25">
        <v>75281.149999999994</v>
      </c>
      <c r="AD7780" s="25">
        <v>0</v>
      </c>
      <c r="AE7780" s="25">
        <v>0</v>
      </c>
      <c r="AF7780" s="25">
        <v>0</v>
      </c>
      <c r="AG7780" s="25">
        <v>75281.149999999994</v>
      </c>
      <c r="AH7780" s="25">
        <v>75281.149999999994</v>
      </c>
      <c r="AI7780" s="16" t="s">
        <v>7804</v>
      </c>
    </row>
    <row r="7781" spans="1:35" x14ac:dyDescent="0.25">
      <c r="A7781" s="17">
        <v>131286</v>
      </c>
      <c r="B7781" s="18">
        <v>1</v>
      </c>
      <c r="C7781" s="16" t="s">
        <v>73</v>
      </c>
      <c r="D7781" s="21">
        <v>44230</v>
      </c>
      <c r="E7781" s="16" t="s">
        <v>33</v>
      </c>
      <c r="F7781" s="21">
        <v>44230</v>
      </c>
      <c r="G7781" s="16" t="s">
        <v>56</v>
      </c>
      <c r="H7781" s="26" t="s">
        <v>400</v>
      </c>
      <c r="I7781" s="16" t="s">
        <v>7805</v>
      </c>
      <c r="K7781" s="16" t="s">
        <v>7806</v>
      </c>
      <c r="L7781" s="16" t="s">
        <v>37</v>
      </c>
      <c r="M7781" s="26" t="s">
        <v>7807</v>
      </c>
      <c r="O7781" s="16" t="s">
        <v>1149</v>
      </c>
      <c r="P7781" s="26" t="s">
        <v>188</v>
      </c>
      <c r="R7781" s="16" t="s">
        <v>139</v>
      </c>
      <c r="S7781" s="16" t="s">
        <v>4621</v>
      </c>
      <c r="T7781" s="22">
        <v>2.9</v>
      </c>
      <c r="W7781" s="20" t="s">
        <v>43</v>
      </c>
      <c r="X7781" s="16" t="s">
        <v>44</v>
      </c>
      <c r="Z7781" s="25">
        <v>0</v>
      </c>
      <c r="AA7781" s="25">
        <v>0</v>
      </c>
      <c r="AB7781" s="25">
        <v>0</v>
      </c>
      <c r="AC7781" s="25">
        <v>238434</v>
      </c>
      <c r="AD7781" s="25">
        <v>0</v>
      </c>
      <c r="AE7781" s="25">
        <v>0</v>
      </c>
      <c r="AF7781" s="25">
        <v>0</v>
      </c>
      <c r="AG7781" s="25">
        <v>238434</v>
      </c>
      <c r="AH7781" s="25">
        <v>238434</v>
      </c>
      <c r="AI7781" s="16" t="s">
        <v>7808</v>
      </c>
    </row>
    <row r="7782" spans="1:35" x14ac:dyDescent="0.25">
      <c r="A7782" s="17">
        <v>131287</v>
      </c>
      <c r="B7782" s="18">
        <v>1</v>
      </c>
      <c r="C7782" s="16" t="s">
        <v>73</v>
      </c>
      <c r="D7782" s="21">
        <v>44230</v>
      </c>
      <c r="E7782" s="16" t="s">
        <v>342</v>
      </c>
      <c r="F7782" s="21">
        <v>44279</v>
      </c>
      <c r="G7782" s="16" t="s">
        <v>75</v>
      </c>
      <c r="H7782" s="26" t="s">
        <v>232</v>
      </c>
      <c r="I7782" s="16" t="s">
        <v>614</v>
      </c>
      <c r="J7782" s="20" t="s">
        <v>116</v>
      </c>
      <c r="L7782" s="16" t="s">
        <v>116</v>
      </c>
      <c r="M7782" s="26" t="s">
        <v>7809</v>
      </c>
      <c r="N7782" s="26" t="s">
        <v>453</v>
      </c>
      <c r="O7782" s="16" t="s">
        <v>632</v>
      </c>
      <c r="P7782" s="26" t="s">
        <v>1723</v>
      </c>
      <c r="T7782" s="22">
        <v>3.95</v>
      </c>
      <c r="W7782" s="20" t="s">
        <v>43</v>
      </c>
      <c r="X7782" s="16" t="s">
        <v>78</v>
      </c>
      <c r="Z7782" s="25">
        <v>40000</v>
      </c>
      <c r="AA7782" s="25">
        <v>0</v>
      </c>
      <c r="AB7782" s="25">
        <v>0</v>
      </c>
      <c r="AC7782" s="25">
        <v>0</v>
      </c>
      <c r="AD7782" s="25">
        <v>40000</v>
      </c>
      <c r="AE7782" s="25">
        <v>0</v>
      </c>
      <c r="AF7782" s="25">
        <v>0</v>
      </c>
      <c r="AG7782" s="25">
        <v>0</v>
      </c>
      <c r="AH7782" s="25">
        <v>40000</v>
      </c>
      <c r="AI7782" s="16" t="s">
        <v>7810</v>
      </c>
    </row>
    <row r="7783" spans="1:35" x14ac:dyDescent="0.25">
      <c r="A7783" s="17">
        <v>131288</v>
      </c>
      <c r="B7783" s="18">
        <v>1</v>
      </c>
      <c r="C7783" s="16" t="s">
        <v>73</v>
      </c>
      <c r="D7783" s="21">
        <v>44230</v>
      </c>
      <c r="E7783" s="16" t="s">
        <v>342</v>
      </c>
      <c r="F7783" s="21">
        <v>44279</v>
      </c>
      <c r="G7783" s="16" t="s">
        <v>75</v>
      </c>
      <c r="H7783" s="26" t="s">
        <v>359</v>
      </c>
      <c r="I7783" s="16" t="s">
        <v>2672</v>
      </c>
      <c r="J7783" s="20" t="s">
        <v>116</v>
      </c>
      <c r="L7783" s="16" t="s">
        <v>116</v>
      </c>
      <c r="M7783" s="26" t="s">
        <v>7811</v>
      </c>
      <c r="N7783" s="26" t="s">
        <v>453</v>
      </c>
      <c r="O7783" s="16" t="s">
        <v>632</v>
      </c>
      <c r="P7783" s="26" t="s">
        <v>1723</v>
      </c>
      <c r="T7783" s="22">
        <v>3.13</v>
      </c>
      <c r="W7783" s="20" t="s">
        <v>43</v>
      </c>
      <c r="X7783" s="16" t="s">
        <v>78</v>
      </c>
      <c r="Z7783" s="25">
        <v>40000</v>
      </c>
      <c r="AA7783" s="25">
        <v>0</v>
      </c>
      <c r="AB7783" s="25">
        <v>0</v>
      </c>
      <c r="AC7783" s="25">
        <v>0</v>
      </c>
      <c r="AD7783" s="25">
        <v>40000</v>
      </c>
      <c r="AE7783" s="25">
        <v>0</v>
      </c>
      <c r="AF7783" s="25">
        <v>0</v>
      </c>
      <c r="AG7783" s="25">
        <v>0</v>
      </c>
      <c r="AH7783" s="25">
        <v>40000</v>
      </c>
      <c r="AI7783" s="16" t="s">
        <v>7812</v>
      </c>
    </row>
    <row r="7784" spans="1:35" x14ac:dyDescent="0.25">
      <c r="A7784" s="17">
        <v>131289</v>
      </c>
      <c r="B7784" s="18">
        <v>2</v>
      </c>
      <c r="C7784" s="16" t="s">
        <v>73</v>
      </c>
      <c r="D7784" s="21">
        <v>44230</v>
      </c>
      <c r="E7784" s="16" t="s">
        <v>75</v>
      </c>
      <c r="F7784" s="21">
        <v>44362</v>
      </c>
      <c r="G7784" s="16" t="s">
        <v>75</v>
      </c>
      <c r="H7784" s="26" t="s">
        <v>312</v>
      </c>
      <c r="I7784" s="16" t="s">
        <v>116</v>
      </c>
      <c r="J7784" s="20" t="s">
        <v>116</v>
      </c>
      <c r="K7784" s="16" t="s">
        <v>8843</v>
      </c>
      <c r="L7784" s="16" t="s">
        <v>116</v>
      </c>
      <c r="M7784" s="26" t="s">
        <v>8842</v>
      </c>
      <c r="N7784" s="26" t="s">
        <v>5104</v>
      </c>
      <c r="O7784" s="16" t="s">
        <v>188</v>
      </c>
      <c r="P7784" s="26" t="s">
        <v>188</v>
      </c>
      <c r="Q7784" s="26" t="s">
        <v>5104</v>
      </c>
      <c r="R7784" s="16" t="s">
        <v>139</v>
      </c>
      <c r="S7784" s="16" t="s">
        <v>4621</v>
      </c>
      <c r="T7784" s="22">
        <v>0.52</v>
      </c>
      <c r="V7784" s="16" t="s">
        <v>1179</v>
      </c>
      <c r="W7784" s="20" t="s">
        <v>43</v>
      </c>
      <c r="X7784" s="16" t="s">
        <v>44</v>
      </c>
      <c r="Z7784" s="24" t="s">
        <v>32</v>
      </c>
      <c r="AA7784" s="24" t="s">
        <v>32</v>
      </c>
      <c r="AB7784" s="24" t="s">
        <v>32</v>
      </c>
      <c r="AC7784" s="24" t="s">
        <v>32</v>
      </c>
      <c r="AD7784" s="24" t="s">
        <v>32</v>
      </c>
      <c r="AE7784" s="24" t="s">
        <v>32</v>
      </c>
      <c r="AF7784" s="24" t="s">
        <v>32</v>
      </c>
      <c r="AG7784" s="24" t="s">
        <v>32</v>
      </c>
      <c r="AH7784" s="24" t="s">
        <v>32</v>
      </c>
    </row>
    <row r="7785" spans="1:35" x14ac:dyDescent="0.25">
      <c r="A7785" s="17">
        <v>131290</v>
      </c>
      <c r="B7785" s="18">
        <v>4</v>
      </c>
      <c r="C7785" s="16" t="s">
        <v>73</v>
      </c>
      <c r="D7785" s="21">
        <v>44231</v>
      </c>
      <c r="E7785" s="16" t="s">
        <v>728</v>
      </c>
      <c r="F7785" s="21">
        <v>44279</v>
      </c>
      <c r="G7785" s="16" t="s">
        <v>75</v>
      </c>
      <c r="H7785" s="26" t="s">
        <v>92</v>
      </c>
      <c r="I7785" s="16" t="s">
        <v>1788</v>
      </c>
      <c r="J7785" s="20" t="s">
        <v>116</v>
      </c>
      <c r="L7785" s="16" t="s">
        <v>116</v>
      </c>
      <c r="M7785" s="26" t="s">
        <v>7813</v>
      </c>
      <c r="N7785" s="26" t="s">
        <v>3912</v>
      </c>
      <c r="O7785" s="16" t="s">
        <v>632</v>
      </c>
      <c r="P7785" s="26" t="s">
        <v>1723</v>
      </c>
      <c r="T7785" s="22">
        <v>3.11</v>
      </c>
      <c r="W7785" s="20" t="s">
        <v>43</v>
      </c>
      <c r="X7785" s="16" t="s">
        <v>78</v>
      </c>
      <c r="Z7785" s="25">
        <v>40000</v>
      </c>
      <c r="AA7785" s="25">
        <v>0</v>
      </c>
      <c r="AB7785" s="25">
        <v>0</v>
      </c>
      <c r="AC7785" s="25">
        <v>0</v>
      </c>
      <c r="AD7785" s="25">
        <v>40000</v>
      </c>
      <c r="AE7785" s="25">
        <v>0</v>
      </c>
      <c r="AF7785" s="25">
        <v>0</v>
      </c>
      <c r="AG7785" s="25">
        <v>0</v>
      </c>
      <c r="AH7785" s="25">
        <v>40000</v>
      </c>
      <c r="AI7785" s="16" t="s">
        <v>7814</v>
      </c>
    </row>
    <row r="7786" spans="1:35" x14ac:dyDescent="0.25">
      <c r="A7786" s="17">
        <v>131291</v>
      </c>
      <c r="B7786" s="18">
        <v>4</v>
      </c>
      <c r="C7786" s="16" t="s">
        <v>73</v>
      </c>
      <c r="D7786" s="21">
        <v>44231</v>
      </c>
      <c r="E7786" s="16" t="s">
        <v>33</v>
      </c>
      <c r="F7786" s="21">
        <v>44231</v>
      </c>
      <c r="G7786" s="16" t="s">
        <v>33</v>
      </c>
      <c r="H7786" s="26" t="s">
        <v>126</v>
      </c>
      <c r="I7786" s="16" t="s">
        <v>8841</v>
      </c>
      <c r="K7786" s="16" t="s">
        <v>8840</v>
      </c>
      <c r="L7786" s="16" t="s">
        <v>37</v>
      </c>
      <c r="M7786" s="26" t="s">
        <v>8839</v>
      </c>
      <c r="O7786" s="16" t="s">
        <v>1149</v>
      </c>
      <c r="P7786" s="26" t="s">
        <v>188</v>
      </c>
      <c r="R7786" s="16" t="s">
        <v>139</v>
      </c>
      <c r="S7786" s="16" t="s">
        <v>4621</v>
      </c>
      <c r="T7786" s="22">
        <v>0.75900000000000001</v>
      </c>
      <c r="W7786" s="20" t="s">
        <v>43</v>
      </c>
      <c r="X7786" s="16" t="s">
        <v>44</v>
      </c>
      <c r="Z7786" s="24" t="s">
        <v>32</v>
      </c>
      <c r="AA7786" s="24" t="s">
        <v>32</v>
      </c>
      <c r="AB7786" s="24" t="s">
        <v>32</v>
      </c>
      <c r="AC7786" s="24" t="s">
        <v>32</v>
      </c>
      <c r="AD7786" s="24" t="s">
        <v>32</v>
      </c>
      <c r="AE7786" s="24" t="s">
        <v>32</v>
      </c>
      <c r="AF7786" s="24" t="s">
        <v>32</v>
      </c>
      <c r="AG7786" s="24" t="s">
        <v>32</v>
      </c>
      <c r="AH7786" s="24" t="s">
        <v>32</v>
      </c>
      <c r="AI7786" s="16" t="s">
        <v>8838</v>
      </c>
    </row>
    <row r="7787" spans="1:35" x14ac:dyDescent="0.25">
      <c r="A7787" s="17">
        <v>131292</v>
      </c>
      <c r="B7787" s="18">
        <v>4</v>
      </c>
      <c r="C7787" s="16" t="s">
        <v>73</v>
      </c>
      <c r="D7787" s="21">
        <v>44231</v>
      </c>
      <c r="E7787" s="16" t="s">
        <v>33</v>
      </c>
      <c r="F7787" s="21">
        <v>44232</v>
      </c>
      <c r="G7787" s="16" t="s">
        <v>33</v>
      </c>
      <c r="H7787" s="26" t="s">
        <v>126</v>
      </c>
      <c r="I7787" s="16" t="s">
        <v>8837</v>
      </c>
      <c r="K7787" s="16" t="s">
        <v>8836</v>
      </c>
      <c r="L7787" s="16" t="s">
        <v>37</v>
      </c>
      <c r="M7787" s="26" t="s">
        <v>8835</v>
      </c>
      <c r="O7787" s="16" t="s">
        <v>1149</v>
      </c>
      <c r="P7787" s="26" t="s">
        <v>188</v>
      </c>
      <c r="R7787" s="16" t="s">
        <v>139</v>
      </c>
      <c r="S7787" s="16" t="s">
        <v>4621</v>
      </c>
      <c r="T7787" s="22">
        <v>2.14</v>
      </c>
      <c r="W7787" s="20" t="s">
        <v>43</v>
      </c>
      <c r="X7787" s="16" t="s">
        <v>78</v>
      </c>
      <c r="Z7787" s="24" t="s">
        <v>32</v>
      </c>
      <c r="AA7787" s="24" t="s">
        <v>32</v>
      </c>
      <c r="AB7787" s="24" t="s">
        <v>32</v>
      </c>
      <c r="AC7787" s="24" t="s">
        <v>32</v>
      </c>
      <c r="AD7787" s="24" t="s">
        <v>32</v>
      </c>
      <c r="AE7787" s="24" t="s">
        <v>32</v>
      </c>
      <c r="AF7787" s="24" t="s">
        <v>32</v>
      </c>
      <c r="AG7787" s="24" t="s">
        <v>32</v>
      </c>
      <c r="AH7787" s="24" t="s">
        <v>32</v>
      </c>
      <c r="AI7787" s="16" t="s">
        <v>8834</v>
      </c>
    </row>
    <row r="7788" spans="1:35" x14ac:dyDescent="0.25">
      <c r="A7788" s="17">
        <v>131293</v>
      </c>
      <c r="B7788" s="18">
        <v>4</v>
      </c>
      <c r="C7788" s="16" t="s">
        <v>73</v>
      </c>
      <c r="D7788" s="21">
        <v>44231</v>
      </c>
      <c r="E7788" s="16" t="s">
        <v>33</v>
      </c>
      <c r="F7788" s="21">
        <v>44231</v>
      </c>
      <c r="G7788" s="16" t="s">
        <v>33</v>
      </c>
      <c r="H7788" s="26" t="s">
        <v>126</v>
      </c>
      <c r="I7788" s="16" t="s">
        <v>8833</v>
      </c>
      <c r="K7788" s="16" t="s">
        <v>8832</v>
      </c>
      <c r="L7788" s="16" t="s">
        <v>37</v>
      </c>
      <c r="M7788" s="26" t="s">
        <v>8831</v>
      </c>
      <c r="O7788" s="16" t="s">
        <v>1149</v>
      </c>
      <c r="P7788" s="26" t="s">
        <v>188</v>
      </c>
      <c r="R7788" s="16" t="s">
        <v>139</v>
      </c>
      <c r="S7788" s="16" t="s">
        <v>4621</v>
      </c>
      <c r="T7788" s="22">
        <v>1.0720000000000001</v>
      </c>
      <c r="W7788" s="20" t="s">
        <v>43</v>
      </c>
      <c r="X7788" s="16" t="s">
        <v>44</v>
      </c>
      <c r="Z7788" s="24" t="s">
        <v>32</v>
      </c>
      <c r="AA7788" s="24" t="s">
        <v>32</v>
      </c>
      <c r="AB7788" s="24" t="s">
        <v>32</v>
      </c>
      <c r="AC7788" s="24" t="s">
        <v>32</v>
      </c>
      <c r="AD7788" s="24" t="s">
        <v>32</v>
      </c>
      <c r="AE7788" s="24" t="s">
        <v>32</v>
      </c>
      <c r="AF7788" s="24" t="s">
        <v>32</v>
      </c>
      <c r="AG7788" s="24" t="s">
        <v>32</v>
      </c>
      <c r="AH7788" s="24" t="s">
        <v>32</v>
      </c>
      <c r="AI7788" s="16" t="s">
        <v>8830</v>
      </c>
    </row>
    <row r="7789" spans="1:35" x14ac:dyDescent="0.25">
      <c r="A7789" s="17">
        <v>131294</v>
      </c>
      <c r="B7789" s="18">
        <v>4</v>
      </c>
      <c r="C7789" s="16" t="s">
        <v>73</v>
      </c>
      <c r="D7789" s="21">
        <v>44231</v>
      </c>
      <c r="E7789" s="16" t="s">
        <v>33</v>
      </c>
      <c r="F7789" s="21">
        <v>44231</v>
      </c>
      <c r="G7789" s="16" t="s">
        <v>33</v>
      </c>
      <c r="H7789" s="26" t="s">
        <v>126</v>
      </c>
      <c r="I7789" s="16" t="s">
        <v>5939</v>
      </c>
      <c r="K7789" s="16" t="s">
        <v>8829</v>
      </c>
      <c r="L7789" s="16" t="s">
        <v>37</v>
      </c>
      <c r="M7789" s="26" t="s">
        <v>8828</v>
      </c>
      <c r="O7789" s="16" t="s">
        <v>1149</v>
      </c>
      <c r="P7789" s="26" t="s">
        <v>188</v>
      </c>
      <c r="R7789" s="16" t="s">
        <v>139</v>
      </c>
      <c r="S7789" s="16" t="s">
        <v>4621</v>
      </c>
      <c r="T7789" s="22">
        <v>2.9449999999999998</v>
      </c>
      <c r="W7789" s="20" t="s">
        <v>43</v>
      </c>
      <c r="X7789" s="16" t="s">
        <v>44</v>
      </c>
      <c r="Z7789" s="24" t="s">
        <v>32</v>
      </c>
      <c r="AA7789" s="24" t="s">
        <v>32</v>
      </c>
      <c r="AB7789" s="24" t="s">
        <v>32</v>
      </c>
      <c r="AC7789" s="24" t="s">
        <v>32</v>
      </c>
      <c r="AD7789" s="24" t="s">
        <v>32</v>
      </c>
      <c r="AE7789" s="24" t="s">
        <v>32</v>
      </c>
      <c r="AF7789" s="24" t="s">
        <v>32</v>
      </c>
      <c r="AG7789" s="24" t="s">
        <v>32</v>
      </c>
      <c r="AH7789" s="24" t="s">
        <v>32</v>
      </c>
      <c r="AI7789" s="16" t="s">
        <v>8827</v>
      </c>
    </row>
    <row r="7790" spans="1:35" x14ac:dyDescent="0.25">
      <c r="A7790" s="17">
        <v>131295</v>
      </c>
      <c r="B7790" s="18">
        <v>4</v>
      </c>
      <c r="C7790" s="16" t="s">
        <v>73</v>
      </c>
      <c r="D7790" s="21">
        <v>44231</v>
      </c>
      <c r="E7790" s="16" t="s">
        <v>33</v>
      </c>
      <c r="F7790" s="21">
        <v>44231</v>
      </c>
      <c r="G7790" s="16" t="s">
        <v>33</v>
      </c>
      <c r="H7790" s="26" t="s">
        <v>126</v>
      </c>
      <c r="I7790" s="16" t="s">
        <v>8826</v>
      </c>
      <c r="K7790" s="16" t="s">
        <v>8825</v>
      </c>
      <c r="L7790" s="16" t="s">
        <v>37</v>
      </c>
      <c r="M7790" s="26" t="s">
        <v>8824</v>
      </c>
      <c r="O7790" s="16" t="s">
        <v>1149</v>
      </c>
      <c r="P7790" s="26" t="s">
        <v>188</v>
      </c>
      <c r="R7790" s="16" t="s">
        <v>139</v>
      </c>
      <c r="S7790" s="16" t="s">
        <v>4621</v>
      </c>
      <c r="T7790" s="22">
        <v>2.3340000000000001</v>
      </c>
      <c r="W7790" s="20" t="s">
        <v>43</v>
      </c>
      <c r="X7790" s="16" t="s">
        <v>44</v>
      </c>
      <c r="Z7790" s="24" t="s">
        <v>32</v>
      </c>
      <c r="AA7790" s="24" t="s">
        <v>32</v>
      </c>
      <c r="AB7790" s="24" t="s">
        <v>32</v>
      </c>
      <c r="AC7790" s="24" t="s">
        <v>32</v>
      </c>
      <c r="AD7790" s="24" t="s">
        <v>32</v>
      </c>
      <c r="AE7790" s="24" t="s">
        <v>32</v>
      </c>
      <c r="AF7790" s="24" t="s">
        <v>32</v>
      </c>
      <c r="AG7790" s="24" t="s">
        <v>32</v>
      </c>
      <c r="AH7790" s="24" t="s">
        <v>32</v>
      </c>
      <c r="AI7790" s="16" t="s">
        <v>8823</v>
      </c>
    </row>
    <row r="7791" spans="1:35" x14ac:dyDescent="0.25">
      <c r="A7791" s="17">
        <v>131296</v>
      </c>
      <c r="B7791" s="18">
        <v>2</v>
      </c>
      <c r="C7791" s="16" t="s">
        <v>73</v>
      </c>
      <c r="D7791" s="21">
        <v>44232</v>
      </c>
      <c r="E7791" s="16" t="s">
        <v>728</v>
      </c>
      <c r="F7791" s="21">
        <v>44280</v>
      </c>
      <c r="G7791" s="16" t="s">
        <v>109</v>
      </c>
      <c r="H7791" s="26" t="s">
        <v>212</v>
      </c>
      <c r="I7791" s="16" t="s">
        <v>673</v>
      </c>
      <c r="J7791" s="20" t="s">
        <v>116</v>
      </c>
      <c r="L7791" s="16" t="s">
        <v>116</v>
      </c>
      <c r="M7791" s="26" t="s">
        <v>7815</v>
      </c>
      <c r="N7791" s="26" t="s">
        <v>7816</v>
      </c>
      <c r="O7791" s="16" t="s">
        <v>78</v>
      </c>
      <c r="P7791" s="26" t="s">
        <v>632</v>
      </c>
      <c r="T7791" s="22">
        <v>0.03</v>
      </c>
      <c r="W7791" s="20" t="s">
        <v>43</v>
      </c>
      <c r="X7791" s="16" t="s">
        <v>140</v>
      </c>
      <c r="Z7791" s="25">
        <v>40000</v>
      </c>
      <c r="AA7791" s="25">
        <v>0</v>
      </c>
      <c r="AB7791" s="25">
        <v>0</v>
      </c>
      <c r="AC7791" s="25">
        <v>0</v>
      </c>
      <c r="AD7791" s="25">
        <v>40000</v>
      </c>
      <c r="AE7791" s="25">
        <v>0</v>
      </c>
      <c r="AF7791" s="25">
        <v>0</v>
      </c>
      <c r="AG7791" s="25">
        <v>0</v>
      </c>
      <c r="AH7791" s="25">
        <v>40000</v>
      </c>
      <c r="AI7791" s="16" t="s">
        <v>7817</v>
      </c>
    </row>
    <row r="7792" spans="1:35" x14ac:dyDescent="0.25">
      <c r="A7792" s="17">
        <v>131297</v>
      </c>
      <c r="B7792" s="18">
        <v>1</v>
      </c>
      <c r="C7792" s="16" t="s">
        <v>73</v>
      </c>
      <c r="D7792" s="21">
        <v>44232</v>
      </c>
      <c r="E7792" s="16" t="s">
        <v>342</v>
      </c>
      <c r="F7792" s="21">
        <v>44279</v>
      </c>
      <c r="G7792" s="16" t="s">
        <v>75</v>
      </c>
      <c r="H7792" s="26" t="s">
        <v>368</v>
      </c>
      <c r="I7792" s="16" t="s">
        <v>4438</v>
      </c>
      <c r="J7792" s="20" t="s">
        <v>116</v>
      </c>
      <c r="L7792" s="16" t="s">
        <v>116</v>
      </c>
      <c r="M7792" s="26" t="s">
        <v>7818</v>
      </c>
      <c r="N7792" s="26" t="s">
        <v>453</v>
      </c>
      <c r="O7792" s="16" t="s">
        <v>632</v>
      </c>
      <c r="P7792" s="26" t="s">
        <v>1723</v>
      </c>
      <c r="T7792" s="22">
        <v>5.6</v>
      </c>
      <c r="W7792" s="20" t="s">
        <v>43</v>
      </c>
      <c r="X7792" s="16" t="s">
        <v>78</v>
      </c>
      <c r="Z7792" s="25">
        <v>40000</v>
      </c>
      <c r="AA7792" s="25">
        <v>0</v>
      </c>
      <c r="AB7792" s="25">
        <v>0</v>
      </c>
      <c r="AC7792" s="25">
        <v>0</v>
      </c>
      <c r="AD7792" s="25">
        <v>40000</v>
      </c>
      <c r="AE7792" s="25">
        <v>0</v>
      </c>
      <c r="AF7792" s="25">
        <v>0</v>
      </c>
      <c r="AG7792" s="25">
        <v>0</v>
      </c>
      <c r="AH7792" s="25">
        <v>40000</v>
      </c>
      <c r="AI7792" s="16" t="s">
        <v>7819</v>
      </c>
    </row>
    <row r="7793" spans="1:35" x14ac:dyDescent="0.25">
      <c r="A7793" s="17">
        <v>131298</v>
      </c>
      <c r="B7793" s="18">
        <v>1</v>
      </c>
      <c r="C7793" s="16" t="s">
        <v>73</v>
      </c>
      <c r="D7793" s="21">
        <v>44232</v>
      </c>
      <c r="E7793" s="16" t="s">
        <v>728</v>
      </c>
      <c r="F7793" s="21">
        <v>44279</v>
      </c>
      <c r="G7793" s="16" t="s">
        <v>75</v>
      </c>
      <c r="H7793" s="26" t="s">
        <v>368</v>
      </c>
      <c r="I7793" s="16" t="s">
        <v>4438</v>
      </c>
      <c r="J7793" s="20" t="s">
        <v>116</v>
      </c>
      <c r="L7793" s="16" t="s">
        <v>116</v>
      </c>
      <c r="M7793" s="26" t="s">
        <v>7820</v>
      </c>
      <c r="N7793" s="26" t="s">
        <v>453</v>
      </c>
      <c r="O7793" s="16" t="s">
        <v>632</v>
      </c>
      <c r="P7793" s="26" t="s">
        <v>1723</v>
      </c>
      <c r="T7793" s="22">
        <v>5</v>
      </c>
      <c r="W7793" s="20" t="s">
        <v>43</v>
      </c>
      <c r="X7793" s="16" t="s">
        <v>78</v>
      </c>
      <c r="Z7793" s="25">
        <v>40000</v>
      </c>
      <c r="AA7793" s="25">
        <v>0</v>
      </c>
      <c r="AB7793" s="25">
        <v>0</v>
      </c>
      <c r="AC7793" s="25">
        <v>0</v>
      </c>
      <c r="AD7793" s="25">
        <v>40000</v>
      </c>
      <c r="AE7793" s="25">
        <v>0</v>
      </c>
      <c r="AF7793" s="25">
        <v>0</v>
      </c>
      <c r="AG7793" s="25">
        <v>0</v>
      </c>
      <c r="AH7793" s="25">
        <v>40000</v>
      </c>
      <c r="AI7793" s="16" t="s">
        <v>7821</v>
      </c>
    </row>
    <row r="7794" spans="1:35" x14ac:dyDescent="0.25">
      <c r="A7794" s="17">
        <v>131299</v>
      </c>
      <c r="B7794" s="18">
        <v>1</v>
      </c>
      <c r="C7794" s="16" t="s">
        <v>73</v>
      </c>
      <c r="D7794" s="21">
        <v>44232</v>
      </c>
      <c r="E7794" s="16" t="s">
        <v>342</v>
      </c>
      <c r="F7794" s="21">
        <v>44279</v>
      </c>
      <c r="G7794" s="16" t="s">
        <v>75</v>
      </c>
      <c r="H7794" s="26" t="s">
        <v>320</v>
      </c>
      <c r="I7794" s="16" t="s">
        <v>468</v>
      </c>
      <c r="J7794" s="20" t="s">
        <v>116</v>
      </c>
      <c r="L7794" s="16" t="s">
        <v>116</v>
      </c>
      <c r="M7794" s="26" t="s">
        <v>7822</v>
      </c>
      <c r="N7794" s="26" t="s">
        <v>7823</v>
      </c>
      <c r="O7794" s="16" t="s">
        <v>632</v>
      </c>
      <c r="P7794" s="26" t="s">
        <v>632</v>
      </c>
      <c r="R7794" s="16" t="s">
        <v>139</v>
      </c>
      <c r="S7794" s="16" t="s">
        <v>42</v>
      </c>
      <c r="T7794" s="22">
        <v>7.0000000000000007E-2</v>
      </c>
      <c r="W7794" s="20" t="s">
        <v>43</v>
      </c>
      <c r="X7794" s="16" t="s">
        <v>140</v>
      </c>
      <c r="Z7794" s="25">
        <v>40000</v>
      </c>
      <c r="AA7794" s="25">
        <v>0</v>
      </c>
      <c r="AB7794" s="25">
        <v>0</v>
      </c>
      <c r="AC7794" s="25">
        <v>0</v>
      </c>
      <c r="AD7794" s="25">
        <v>40000</v>
      </c>
      <c r="AE7794" s="25">
        <v>0</v>
      </c>
      <c r="AF7794" s="25">
        <v>0</v>
      </c>
      <c r="AG7794" s="25">
        <v>0</v>
      </c>
      <c r="AH7794" s="25">
        <v>40000</v>
      </c>
      <c r="AI7794" s="16" t="s">
        <v>7824</v>
      </c>
    </row>
    <row r="7795" spans="1:35" x14ac:dyDescent="0.25">
      <c r="A7795" s="17">
        <v>131300</v>
      </c>
      <c r="B7795" s="18">
        <v>3</v>
      </c>
      <c r="C7795" s="16" t="s">
        <v>73</v>
      </c>
      <c r="D7795" s="21">
        <v>44232</v>
      </c>
      <c r="E7795" s="16" t="s">
        <v>109</v>
      </c>
      <c r="F7795" s="21">
        <v>44301</v>
      </c>
      <c r="G7795" s="16" t="s">
        <v>56</v>
      </c>
      <c r="H7795" s="26" t="s">
        <v>408</v>
      </c>
      <c r="I7795" s="16" t="s">
        <v>8822</v>
      </c>
      <c r="K7795" s="16" t="s">
        <v>8821</v>
      </c>
      <c r="L7795" s="16" t="s">
        <v>37</v>
      </c>
      <c r="M7795" s="26" t="s">
        <v>8820</v>
      </c>
      <c r="O7795" s="16" t="s">
        <v>39</v>
      </c>
      <c r="R7795" s="16" t="s">
        <v>41</v>
      </c>
      <c r="S7795" s="16" t="s">
        <v>42</v>
      </c>
      <c r="T7795" s="22">
        <v>0.1</v>
      </c>
      <c r="W7795" s="20" t="s">
        <v>43</v>
      </c>
      <c r="Y7795" s="26" t="s">
        <v>8819</v>
      </c>
      <c r="Z7795" s="24" t="s">
        <v>32</v>
      </c>
      <c r="AA7795" s="24" t="s">
        <v>32</v>
      </c>
      <c r="AB7795" s="24" t="s">
        <v>32</v>
      </c>
      <c r="AC7795" s="24" t="s">
        <v>32</v>
      </c>
      <c r="AD7795" s="24" t="s">
        <v>32</v>
      </c>
      <c r="AE7795" s="24" t="s">
        <v>32</v>
      </c>
      <c r="AF7795" s="24" t="s">
        <v>32</v>
      </c>
      <c r="AG7795" s="24" t="s">
        <v>32</v>
      </c>
      <c r="AH7795" s="24" t="s">
        <v>32</v>
      </c>
    </row>
    <row r="7796" spans="1:35" x14ac:dyDescent="0.25">
      <c r="A7796" s="17">
        <v>131301</v>
      </c>
      <c r="B7796" s="18">
        <v>1</v>
      </c>
      <c r="C7796" s="16" t="s">
        <v>73</v>
      </c>
      <c r="D7796" s="21">
        <v>44232</v>
      </c>
      <c r="E7796" s="16" t="s">
        <v>728</v>
      </c>
      <c r="F7796" s="21">
        <v>44279</v>
      </c>
      <c r="G7796" s="16" t="s">
        <v>75</v>
      </c>
      <c r="H7796" s="26" t="s">
        <v>320</v>
      </c>
      <c r="I7796" s="16" t="s">
        <v>468</v>
      </c>
      <c r="J7796" s="20" t="s">
        <v>116</v>
      </c>
      <c r="L7796" s="16" t="s">
        <v>116</v>
      </c>
      <c r="M7796" s="26" t="s">
        <v>7825</v>
      </c>
      <c r="N7796" s="26" t="s">
        <v>1444</v>
      </c>
      <c r="O7796" s="16" t="s">
        <v>632</v>
      </c>
      <c r="P7796" s="26" t="s">
        <v>1723</v>
      </c>
      <c r="T7796" s="22">
        <v>0.5</v>
      </c>
      <c r="W7796" s="20" t="s">
        <v>43</v>
      </c>
      <c r="X7796" s="16" t="s">
        <v>78</v>
      </c>
      <c r="Z7796" s="25">
        <v>40000</v>
      </c>
      <c r="AA7796" s="25">
        <v>0</v>
      </c>
      <c r="AB7796" s="25">
        <v>0</v>
      </c>
      <c r="AC7796" s="25">
        <v>0</v>
      </c>
      <c r="AD7796" s="25">
        <v>40000</v>
      </c>
      <c r="AE7796" s="25">
        <v>0</v>
      </c>
      <c r="AF7796" s="25">
        <v>0</v>
      </c>
      <c r="AG7796" s="25">
        <v>0</v>
      </c>
      <c r="AH7796" s="25">
        <v>40000</v>
      </c>
      <c r="AI7796" s="16" t="s">
        <v>7826</v>
      </c>
    </row>
    <row r="7797" spans="1:35" x14ac:dyDescent="0.25">
      <c r="A7797" s="17">
        <v>131302</v>
      </c>
      <c r="B7797" s="18">
        <v>1</v>
      </c>
      <c r="C7797" s="16" t="s">
        <v>73</v>
      </c>
      <c r="D7797" s="21">
        <v>44232</v>
      </c>
      <c r="E7797" s="16" t="s">
        <v>342</v>
      </c>
      <c r="F7797" s="21">
        <v>44279</v>
      </c>
      <c r="G7797" s="16" t="s">
        <v>75</v>
      </c>
      <c r="H7797" s="26" t="s">
        <v>359</v>
      </c>
      <c r="I7797" s="16" t="s">
        <v>2672</v>
      </c>
      <c r="J7797" s="20" t="s">
        <v>116</v>
      </c>
      <c r="L7797" s="16" t="s">
        <v>116</v>
      </c>
      <c r="M7797" s="26" t="s">
        <v>7827</v>
      </c>
      <c r="N7797" s="26" t="s">
        <v>7823</v>
      </c>
      <c r="O7797" s="16" t="s">
        <v>632</v>
      </c>
      <c r="P7797" s="26" t="s">
        <v>632</v>
      </c>
      <c r="R7797" s="16" t="s">
        <v>139</v>
      </c>
      <c r="S7797" s="16" t="s">
        <v>42</v>
      </c>
      <c r="T7797" s="22">
        <v>0.35</v>
      </c>
      <c r="W7797" s="20" t="s">
        <v>43</v>
      </c>
      <c r="X7797" s="16" t="s">
        <v>78</v>
      </c>
      <c r="Z7797" s="25">
        <v>40000</v>
      </c>
      <c r="AA7797" s="25">
        <v>0</v>
      </c>
      <c r="AB7797" s="25">
        <v>0</v>
      </c>
      <c r="AC7797" s="25">
        <v>0</v>
      </c>
      <c r="AD7797" s="25">
        <v>40000</v>
      </c>
      <c r="AE7797" s="25">
        <v>0</v>
      </c>
      <c r="AF7797" s="25">
        <v>0</v>
      </c>
      <c r="AG7797" s="25">
        <v>0</v>
      </c>
      <c r="AH7797" s="25">
        <v>40000</v>
      </c>
      <c r="AI7797" s="16" t="s">
        <v>7828</v>
      </c>
    </row>
    <row r="7798" spans="1:35" x14ac:dyDescent="0.25">
      <c r="A7798" s="17">
        <v>131303</v>
      </c>
      <c r="B7798" s="18">
        <v>2</v>
      </c>
      <c r="C7798" s="16" t="s">
        <v>73</v>
      </c>
      <c r="D7798" s="21">
        <v>44232</v>
      </c>
      <c r="E7798" s="16" t="s">
        <v>109</v>
      </c>
      <c r="F7798" s="21">
        <v>44279</v>
      </c>
      <c r="G7798" s="16" t="s">
        <v>75</v>
      </c>
      <c r="H7798" s="26" t="s">
        <v>371</v>
      </c>
      <c r="I7798" s="16" t="s">
        <v>8818</v>
      </c>
      <c r="K7798" s="16" t="s">
        <v>8817</v>
      </c>
      <c r="L7798" s="16" t="s">
        <v>37</v>
      </c>
      <c r="M7798" s="26" t="s">
        <v>8816</v>
      </c>
      <c r="O7798" s="16" t="s">
        <v>39</v>
      </c>
      <c r="P7798" s="26" t="s">
        <v>40</v>
      </c>
      <c r="R7798" s="16" t="s">
        <v>41</v>
      </c>
      <c r="S7798" s="16" t="s">
        <v>42</v>
      </c>
      <c r="T7798" s="22">
        <v>0.1</v>
      </c>
      <c r="W7798" s="20" t="s">
        <v>43</v>
      </c>
      <c r="X7798" s="16" t="s">
        <v>44</v>
      </c>
      <c r="Y7798" s="26" t="s">
        <v>8815</v>
      </c>
      <c r="Z7798" s="24" t="s">
        <v>32</v>
      </c>
      <c r="AA7798" s="24" t="s">
        <v>32</v>
      </c>
      <c r="AB7798" s="24" t="s">
        <v>32</v>
      </c>
      <c r="AC7798" s="24" t="s">
        <v>32</v>
      </c>
      <c r="AD7798" s="24" t="s">
        <v>32</v>
      </c>
      <c r="AE7798" s="24" t="s">
        <v>32</v>
      </c>
      <c r="AF7798" s="24" t="s">
        <v>32</v>
      </c>
      <c r="AG7798" s="24" t="s">
        <v>32</v>
      </c>
      <c r="AH7798" s="24" t="s">
        <v>32</v>
      </c>
      <c r="AI7798" s="16" t="s">
        <v>8814</v>
      </c>
    </row>
    <row r="7799" spans="1:35" x14ac:dyDescent="0.25">
      <c r="A7799" s="17">
        <v>131304</v>
      </c>
      <c r="B7799" s="18">
        <v>3</v>
      </c>
      <c r="C7799" s="16" t="s">
        <v>73</v>
      </c>
      <c r="D7799" s="21">
        <v>44232</v>
      </c>
      <c r="E7799" s="16" t="s">
        <v>1610</v>
      </c>
      <c r="F7799" s="21">
        <v>44232</v>
      </c>
      <c r="G7799" s="16" t="s">
        <v>1610</v>
      </c>
      <c r="H7799" s="26" t="s">
        <v>766</v>
      </c>
      <c r="L7799" s="16" t="s">
        <v>110</v>
      </c>
      <c r="M7799" s="26" t="s">
        <v>7829</v>
      </c>
      <c r="O7799" s="16" t="s">
        <v>1612</v>
      </c>
      <c r="T7799" s="23" t="s">
        <v>32</v>
      </c>
      <c r="W7799" s="20" t="s">
        <v>43</v>
      </c>
      <c r="Z7799" s="25">
        <v>0</v>
      </c>
      <c r="AA7799" s="25">
        <v>0</v>
      </c>
      <c r="AB7799" s="25">
        <v>52500</v>
      </c>
      <c r="AC7799" s="25">
        <v>0</v>
      </c>
      <c r="AD7799" s="25">
        <v>0</v>
      </c>
      <c r="AE7799" s="25">
        <v>0</v>
      </c>
      <c r="AF7799" s="25">
        <v>52500</v>
      </c>
      <c r="AG7799" s="25">
        <v>0</v>
      </c>
      <c r="AH7799" s="25">
        <v>52500</v>
      </c>
      <c r="AI7799" s="16" t="s">
        <v>7830</v>
      </c>
    </row>
    <row r="7800" spans="1:35" x14ac:dyDescent="0.25">
      <c r="A7800" s="17">
        <v>131305</v>
      </c>
      <c r="B7800" s="18">
        <v>3</v>
      </c>
      <c r="C7800" s="16" t="s">
        <v>31</v>
      </c>
      <c r="D7800" s="21">
        <v>44235</v>
      </c>
      <c r="E7800" s="16" t="s">
        <v>33</v>
      </c>
      <c r="F7800" s="21">
        <v>44250</v>
      </c>
      <c r="G7800" s="16" t="s">
        <v>56</v>
      </c>
      <c r="H7800" s="26" t="s">
        <v>273</v>
      </c>
      <c r="I7800" s="16" t="s">
        <v>7831</v>
      </c>
      <c r="K7800" s="16" t="s">
        <v>7832</v>
      </c>
      <c r="L7800" s="16" t="s">
        <v>37</v>
      </c>
      <c r="M7800" s="26" t="s">
        <v>7833</v>
      </c>
      <c r="O7800" s="16" t="s">
        <v>1149</v>
      </c>
      <c r="P7800" s="26" t="s">
        <v>188</v>
      </c>
      <c r="T7800" s="22">
        <v>2.4089999999999998</v>
      </c>
      <c r="W7800" s="20" t="s">
        <v>43</v>
      </c>
      <c r="X7800" s="16" t="s">
        <v>44</v>
      </c>
      <c r="Z7800" s="25">
        <v>0</v>
      </c>
      <c r="AA7800" s="25">
        <v>0</v>
      </c>
      <c r="AB7800" s="25">
        <v>0</v>
      </c>
      <c r="AC7800" s="25">
        <v>299586</v>
      </c>
      <c r="AD7800" s="25">
        <v>0</v>
      </c>
      <c r="AE7800" s="25">
        <v>0</v>
      </c>
      <c r="AF7800" s="25">
        <v>0</v>
      </c>
      <c r="AG7800" s="25">
        <v>299586</v>
      </c>
      <c r="AH7800" s="25">
        <v>299586</v>
      </c>
      <c r="AI7800" s="16" t="s">
        <v>7834</v>
      </c>
    </row>
    <row r="7801" spans="1:35" x14ac:dyDescent="0.25">
      <c r="A7801" s="17">
        <v>131306</v>
      </c>
      <c r="B7801" s="18">
        <v>4</v>
      </c>
      <c r="C7801" s="16" t="s">
        <v>73</v>
      </c>
      <c r="D7801" s="21">
        <v>44235</v>
      </c>
      <c r="E7801" s="16" t="s">
        <v>342</v>
      </c>
      <c r="F7801" s="21">
        <v>44298</v>
      </c>
      <c r="G7801" s="16" t="s">
        <v>1244</v>
      </c>
      <c r="H7801" s="26" t="s">
        <v>349</v>
      </c>
      <c r="I7801" s="16" t="s">
        <v>159</v>
      </c>
      <c r="J7801" s="20" t="s">
        <v>148</v>
      </c>
      <c r="L7801" s="16" t="s">
        <v>149</v>
      </c>
      <c r="M7801" s="26" t="s">
        <v>7835</v>
      </c>
      <c r="N7801" s="26" t="s">
        <v>7836</v>
      </c>
      <c r="O7801" s="16" t="s">
        <v>632</v>
      </c>
      <c r="P7801" s="26" t="s">
        <v>632</v>
      </c>
      <c r="R7801" s="16" t="s">
        <v>139</v>
      </c>
      <c r="S7801" s="16" t="s">
        <v>42</v>
      </c>
      <c r="T7801" s="22">
        <v>0.56000000000000005</v>
      </c>
      <c r="W7801" s="20" t="s">
        <v>43</v>
      </c>
      <c r="X7801" s="16" t="s">
        <v>454</v>
      </c>
      <c r="Z7801" s="25">
        <v>40000</v>
      </c>
      <c r="AA7801" s="25">
        <v>0</v>
      </c>
      <c r="AB7801" s="25">
        <v>0</v>
      </c>
      <c r="AC7801" s="25">
        <v>0</v>
      </c>
      <c r="AD7801" s="25">
        <v>40000</v>
      </c>
      <c r="AE7801" s="25">
        <v>0</v>
      </c>
      <c r="AF7801" s="25">
        <v>0</v>
      </c>
      <c r="AG7801" s="25">
        <v>0</v>
      </c>
      <c r="AH7801" s="25">
        <v>40000</v>
      </c>
      <c r="AI7801" s="16" t="s">
        <v>7837</v>
      </c>
    </row>
    <row r="7802" spans="1:35" x14ac:dyDescent="0.25">
      <c r="A7802" s="17">
        <v>131307</v>
      </c>
      <c r="B7802" s="18">
        <v>6</v>
      </c>
      <c r="C7802" s="16" t="s">
        <v>73</v>
      </c>
      <c r="D7802" s="21">
        <v>44235</v>
      </c>
      <c r="E7802" s="16" t="s">
        <v>1610</v>
      </c>
      <c r="F7802" s="21">
        <v>44236</v>
      </c>
      <c r="G7802" s="16" t="s">
        <v>1610</v>
      </c>
      <c r="H7802" s="26" t="s">
        <v>76</v>
      </c>
      <c r="L7802" s="16" t="s">
        <v>110</v>
      </c>
      <c r="M7802" s="26" t="s">
        <v>7838</v>
      </c>
      <c r="O7802" s="16" t="s">
        <v>1612</v>
      </c>
      <c r="T7802" s="23" t="s">
        <v>32</v>
      </c>
      <c r="W7802" s="20" t="s">
        <v>43</v>
      </c>
      <c r="Z7802" s="25">
        <v>0</v>
      </c>
      <c r="AA7802" s="25">
        <v>0</v>
      </c>
      <c r="AB7802" s="25">
        <v>373031.16</v>
      </c>
      <c r="AC7802" s="25">
        <v>0</v>
      </c>
      <c r="AD7802" s="25">
        <v>0</v>
      </c>
      <c r="AE7802" s="25">
        <v>0</v>
      </c>
      <c r="AF7802" s="25">
        <v>373031.16</v>
      </c>
      <c r="AG7802" s="25">
        <v>0</v>
      </c>
      <c r="AH7802" s="25">
        <v>373031.16</v>
      </c>
      <c r="AI7802" s="16" t="s">
        <v>7839</v>
      </c>
    </row>
    <row r="7803" spans="1:35" x14ac:dyDescent="0.25">
      <c r="A7803" s="17">
        <v>131308</v>
      </c>
      <c r="B7803" s="18">
        <v>2</v>
      </c>
      <c r="C7803" s="16" t="s">
        <v>73</v>
      </c>
      <c r="D7803" s="21">
        <v>44236</v>
      </c>
      <c r="E7803" s="16" t="s">
        <v>342</v>
      </c>
      <c r="F7803" s="21">
        <v>44279</v>
      </c>
      <c r="G7803" s="16" t="s">
        <v>75</v>
      </c>
      <c r="H7803" s="26" t="s">
        <v>380</v>
      </c>
      <c r="I7803" s="16" t="s">
        <v>1690</v>
      </c>
      <c r="J7803" s="20" t="s">
        <v>116</v>
      </c>
      <c r="L7803" s="16" t="s">
        <v>116</v>
      </c>
      <c r="M7803" s="26" t="s">
        <v>7840</v>
      </c>
      <c r="N7803" s="26" t="s">
        <v>7816</v>
      </c>
      <c r="O7803" s="16" t="s">
        <v>632</v>
      </c>
      <c r="P7803" s="26" t="s">
        <v>632</v>
      </c>
      <c r="T7803" s="22">
        <v>0.28999999999999998</v>
      </c>
      <c r="W7803" s="20" t="s">
        <v>43</v>
      </c>
      <c r="X7803" s="16" t="s">
        <v>140</v>
      </c>
      <c r="Z7803" s="25">
        <v>40000</v>
      </c>
      <c r="AA7803" s="25">
        <v>0</v>
      </c>
      <c r="AB7803" s="25">
        <v>0</v>
      </c>
      <c r="AC7803" s="25">
        <v>0</v>
      </c>
      <c r="AD7803" s="25">
        <v>40000</v>
      </c>
      <c r="AE7803" s="25">
        <v>0</v>
      </c>
      <c r="AF7803" s="25">
        <v>0</v>
      </c>
      <c r="AG7803" s="25">
        <v>0</v>
      </c>
      <c r="AH7803" s="25">
        <v>40000</v>
      </c>
      <c r="AI7803" s="16" t="s">
        <v>7841</v>
      </c>
    </row>
    <row r="7804" spans="1:35" x14ac:dyDescent="0.25">
      <c r="A7804" s="17">
        <v>131309</v>
      </c>
      <c r="B7804" s="18">
        <v>2</v>
      </c>
      <c r="C7804" s="16" t="s">
        <v>73</v>
      </c>
      <c r="D7804" s="21">
        <v>44236</v>
      </c>
      <c r="E7804" s="16" t="s">
        <v>728</v>
      </c>
      <c r="F7804" s="21">
        <v>44279</v>
      </c>
      <c r="G7804" s="16" t="s">
        <v>75</v>
      </c>
      <c r="H7804" s="26" t="s">
        <v>170</v>
      </c>
      <c r="I7804" s="16" t="s">
        <v>518</v>
      </c>
      <c r="J7804" s="20" t="s">
        <v>116</v>
      </c>
      <c r="L7804" s="16" t="s">
        <v>116</v>
      </c>
      <c r="M7804" s="26" t="s">
        <v>7842</v>
      </c>
      <c r="N7804" s="26" t="s">
        <v>7816</v>
      </c>
      <c r="O7804" s="16" t="s">
        <v>632</v>
      </c>
      <c r="P7804" s="26" t="s">
        <v>632</v>
      </c>
      <c r="T7804" s="22">
        <v>0.01</v>
      </c>
      <c r="W7804" s="20" t="s">
        <v>43</v>
      </c>
      <c r="X7804" s="16" t="s">
        <v>140</v>
      </c>
      <c r="Z7804" s="25">
        <v>40000</v>
      </c>
      <c r="AA7804" s="25">
        <v>0</v>
      </c>
      <c r="AB7804" s="25">
        <v>0</v>
      </c>
      <c r="AC7804" s="25">
        <v>0</v>
      </c>
      <c r="AD7804" s="25">
        <v>40000</v>
      </c>
      <c r="AE7804" s="25">
        <v>0</v>
      </c>
      <c r="AF7804" s="25">
        <v>0</v>
      </c>
      <c r="AG7804" s="25">
        <v>0</v>
      </c>
      <c r="AH7804" s="25">
        <v>40000</v>
      </c>
      <c r="AI7804" s="16" t="s">
        <v>7843</v>
      </c>
    </row>
    <row r="7805" spans="1:35" x14ac:dyDescent="0.25">
      <c r="A7805" s="17">
        <v>131310</v>
      </c>
      <c r="B7805" s="18">
        <v>3</v>
      </c>
      <c r="C7805" s="16" t="s">
        <v>31</v>
      </c>
      <c r="D7805" s="21">
        <v>44236</v>
      </c>
      <c r="E7805" s="16" t="s">
        <v>176</v>
      </c>
      <c r="F7805" s="21">
        <v>44349</v>
      </c>
      <c r="G7805" s="16" t="s">
        <v>32</v>
      </c>
      <c r="H7805" s="26" t="s">
        <v>98</v>
      </c>
      <c r="I7805" s="16" t="s">
        <v>441</v>
      </c>
      <c r="J7805" s="20" t="s">
        <v>116</v>
      </c>
      <c r="L7805" s="16" t="s">
        <v>116</v>
      </c>
      <c r="M7805" s="26" t="s">
        <v>8813</v>
      </c>
      <c r="N7805" s="26" t="s">
        <v>6326</v>
      </c>
      <c r="O7805" s="16" t="s">
        <v>151</v>
      </c>
      <c r="P7805" s="26" t="s">
        <v>1347</v>
      </c>
      <c r="T7805" s="22">
        <v>0</v>
      </c>
      <c r="U7805" s="21">
        <v>44323</v>
      </c>
      <c r="W7805" s="20" t="s">
        <v>43</v>
      </c>
      <c r="X7805" s="16" t="s">
        <v>140</v>
      </c>
      <c r="Z7805" s="24" t="s">
        <v>32</v>
      </c>
      <c r="AA7805" s="24" t="s">
        <v>32</v>
      </c>
      <c r="AB7805" s="24" t="s">
        <v>32</v>
      </c>
      <c r="AC7805" s="24" t="s">
        <v>32</v>
      </c>
      <c r="AD7805" s="25">
        <v>0</v>
      </c>
      <c r="AE7805" s="25">
        <v>0</v>
      </c>
      <c r="AF7805" s="25">
        <v>137122</v>
      </c>
      <c r="AG7805" s="25">
        <v>0</v>
      </c>
      <c r="AH7805" s="25">
        <v>137122</v>
      </c>
      <c r="AI7805" s="16" t="s">
        <v>8812</v>
      </c>
    </row>
    <row r="7806" spans="1:35" x14ac:dyDescent="0.25">
      <c r="A7806" s="17">
        <v>131311</v>
      </c>
      <c r="B7806" s="18">
        <v>2</v>
      </c>
      <c r="C7806" s="16" t="s">
        <v>73</v>
      </c>
      <c r="D7806" s="21">
        <v>44236</v>
      </c>
      <c r="E7806" s="16" t="s">
        <v>342</v>
      </c>
      <c r="F7806" s="21">
        <v>44279</v>
      </c>
      <c r="G7806" s="16" t="s">
        <v>75</v>
      </c>
      <c r="H7806" s="26" t="s">
        <v>286</v>
      </c>
      <c r="I7806" s="16" t="s">
        <v>464</v>
      </c>
      <c r="J7806" s="20" t="s">
        <v>116</v>
      </c>
      <c r="L7806" s="16" t="s">
        <v>116</v>
      </c>
      <c r="M7806" s="26" t="s">
        <v>7844</v>
      </c>
      <c r="N7806" s="26" t="s">
        <v>7816</v>
      </c>
      <c r="O7806" s="16" t="s">
        <v>632</v>
      </c>
      <c r="P7806" s="26" t="s">
        <v>632</v>
      </c>
      <c r="T7806" s="22">
        <v>0.6</v>
      </c>
      <c r="W7806" s="20" t="s">
        <v>43</v>
      </c>
      <c r="X7806" s="16" t="s">
        <v>78</v>
      </c>
      <c r="Z7806" s="25">
        <v>40000</v>
      </c>
      <c r="AA7806" s="25">
        <v>0</v>
      </c>
      <c r="AB7806" s="25">
        <v>0</v>
      </c>
      <c r="AC7806" s="25">
        <v>0</v>
      </c>
      <c r="AD7806" s="25">
        <v>40000</v>
      </c>
      <c r="AE7806" s="25">
        <v>0</v>
      </c>
      <c r="AF7806" s="25">
        <v>0</v>
      </c>
      <c r="AG7806" s="25">
        <v>0</v>
      </c>
      <c r="AH7806" s="25">
        <v>40000</v>
      </c>
      <c r="AI7806" s="16" t="s">
        <v>7845</v>
      </c>
    </row>
    <row r="7807" spans="1:35" x14ac:dyDescent="0.25">
      <c r="A7807" s="17">
        <v>131312</v>
      </c>
      <c r="B7807" s="18">
        <v>3</v>
      </c>
      <c r="C7807" s="16" t="s">
        <v>73</v>
      </c>
      <c r="D7807" s="21">
        <v>44236</v>
      </c>
      <c r="E7807" s="16" t="s">
        <v>728</v>
      </c>
      <c r="F7807" s="21">
        <v>44368</v>
      </c>
      <c r="G7807" s="16" t="s">
        <v>7846</v>
      </c>
      <c r="H7807" s="26" t="s">
        <v>173</v>
      </c>
      <c r="I7807" s="16" t="s">
        <v>553</v>
      </c>
      <c r="J7807" s="20" t="s">
        <v>116</v>
      </c>
      <c r="L7807" s="16" t="s">
        <v>116</v>
      </c>
      <c r="M7807" s="26" t="s">
        <v>7847</v>
      </c>
      <c r="N7807" s="26" t="s">
        <v>7848</v>
      </c>
      <c r="O7807" s="16" t="s">
        <v>632</v>
      </c>
      <c r="P7807" s="26" t="s">
        <v>1723</v>
      </c>
      <c r="T7807" s="22">
        <v>0.13</v>
      </c>
      <c r="W7807" s="20" t="s">
        <v>43</v>
      </c>
      <c r="X7807" s="16" t="s">
        <v>140</v>
      </c>
      <c r="Z7807" s="25">
        <v>40000</v>
      </c>
      <c r="AA7807" s="25">
        <v>0</v>
      </c>
      <c r="AB7807" s="25">
        <v>0</v>
      </c>
      <c r="AC7807" s="25">
        <v>0</v>
      </c>
      <c r="AD7807" s="25">
        <v>40000</v>
      </c>
      <c r="AE7807" s="25">
        <v>0</v>
      </c>
      <c r="AF7807" s="25">
        <v>0</v>
      </c>
      <c r="AG7807" s="25">
        <v>0</v>
      </c>
      <c r="AH7807" s="25">
        <v>40000</v>
      </c>
      <c r="AI7807" s="16" t="s">
        <v>7849</v>
      </c>
    </row>
    <row r="7808" spans="1:35" x14ac:dyDescent="0.25">
      <c r="A7808" s="17">
        <v>131313</v>
      </c>
      <c r="B7808" s="18">
        <v>3</v>
      </c>
      <c r="C7808" s="16" t="s">
        <v>73</v>
      </c>
      <c r="D7808" s="21">
        <v>44236</v>
      </c>
      <c r="E7808" s="16" t="s">
        <v>1610</v>
      </c>
      <c r="F7808" s="21">
        <v>44238</v>
      </c>
      <c r="G7808" s="16" t="s">
        <v>1610</v>
      </c>
      <c r="H7808" s="26" t="s">
        <v>766</v>
      </c>
      <c r="L7808" s="16" t="s">
        <v>110</v>
      </c>
      <c r="M7808" s="26" t="s">
        <v>7850</v>
      </c>
      <c r="O7808" s="16" t="s">
        <v>1612</v>
      </c>
      <c r="T7808" s="23" t="s">
        <v>32</v>
      </c>
      <c r="W7808" s="20" t="s">
        <v>43</v>
      </c>
      <c r="Z7808" s="25">
        <v>0</v>
      </c>
      <c r="AA7808" s="25">
        <v>0</v>
      </c>
      <c r="AB7808" s="25">
        <v>55674</v>
      </c>
      <c r="AC7808" s="25">
        <v>0</v>
      </c>
      <c r="AD7808" s="25">
        <v>0</v>
      </c>
      <c r="AE7808" s="25">
        <v>0</v>
      </c>
      <c r="AF7808" s="25">
        <v>55674</v>
      </c>
      <c r="AG7808" s="25">
        <v>0</v>
      </c>
      <c r="AH7808" s="25">
        <v>55674</v>
      </c>
      <c r="AI7808" s="16" t="s">
        <v>7851</v>
      </c>
    </row>
    <row r="7809" spans="1:35" x14ac:dyDescent="0.25">
      <c r="A7809" s="17">
        <v>131314</v>
      </c>
      <c r="B7809" s="18">
        <v>3</v>
      </c>
      <c r="C7809" s="16" t="s">
        <v>73</v>
      </c>
      <c r="D7809" s="21">
        <v>44236</v>
      </c>
      <c r="E7809" s="16" t="s">
        <v>1610</v>
      </c>
      <c r="F7809" s="21">
        <v>44238</v>
      </c>
      <c r="G7809" s="16" t="s">
        <v>1610</v>
      </c>
      <c r="H7809" s="26" t="s">
        <v>766</v>
      </c>
      <c r="L7809" s="16" t="s">
        <v>110</v>
      </c>
      <c r="M7809" s="26" t="s">
        <v>7852</v>
      </c>
      <c r="O7809" s="16" t="s">
        <v>1612</v>
      </c>
      <c r="T7809" s="23" t="s">
        <v>32</v>
      </c>
      <c r="W7809" s="20" t="s">
        <v>43</v>
      </c>
      <c r="Z7809" s="25">
        <v>0</v>
      </c>
      <c r="AA7809" s="25">
        <v>0</v>
      </c>
      <c r="AB7809" s="25">
        <v>2247</v>
      </c>
      <c r="AC7809" s="25">
        <v>0</v>
      </c>
      <c r="AD7809" s="25">
        <v>0</v>
      </c>
      <c r="AE7809" s="25">
        <v>0</v>
      </c>
      <c r="AF7809" s="25">
        <v>2247</v>
      </c>
      <c r="AG7809" s="25">
        <v>0</v>
      </c>
      <c r="AH7809" s="25">
        <v>2247</v>
      </c>
      <c r="AI7809" s="16" t="s">
        <v>7853</v>
      </c>
    </row>
    <row r="7810" spans="1:35" x14ac:dyDescent="0.25">
      <c r="A7810" s="17">
        <v>131315</v>
      </c>
      <c r="B7810" s="18">
        <v>4</v>
      </c>
      <c r="C7810" s="16" t="s">
        <v>73</v>
      </c>
      <c r="D7810" s="21">
        <v>44237</v>
      </c>
      <c r="E7810" s="16" t="s">
        <v>176</v>
      </c>
      <c r="F7810" s="21">
        <v>44279</v>
      </c>
      <c r="G7810" s="16" t="s">
        <v>75</v>
      </c>
      <c r="H7810" s="26" t="s">
        <v>634</v>
      </c>
      <c r="I7810" s="16" t="s">
        <v>736</v>
      </c>
      <c r="J7810" s="20" t="s">
        <v>116</v>
      </c>
      <c r="L7810" s="16" t="s">
        <v>116</v>
      </c>
      <c r="M7810" s="26" t="s">
        <v>7854</v>
      </c>
      <c r="O7810" s="16" t="s">
        <v>179</v>
      </c>
      <c r="P7810" s="26" t="s">
        <v>79</v>
      </c>
      <c r="R7810" s="16" t="s">
        <v>41</v>
      </c>
      <c r="S7810" s="16" t="s">
        <v>84</v>
      </c>
      <c r="T7810" s="23" t="s">
        <v>32</v>
      </c>
      <c r="W7810" s="20" t="s">
        <v>43</v>
      </c>
      <c r="X7810" s="16" t="s">
        <v>78</v>
      </c>
      <c r="Y7810" s="26" t="s">
        <v>7855</v>
      </c>
      <c r="Z7810" s="25">
        <v>0</v>
      </c>
      <c r="AA7810" s="25">
        <v>0</v>
      </c>
      <c r="AB7810" s="25">
        <v>70000</v>
      </c>
      <c r="AC7810" s="25">
        <v>0</v>
      </c>
      <c r="AD7810" s="25">
        <v>0</v>
      </c>
      <c r="AE7810" s="25">
        <v>0</v>
      </c>
      <c r="AF7810" s="25">
        <v>70000</v>
      </c>
      <c r="AG7810" s="25">
        <v>0</v>
      </c>
      <c r="AH7810" s="25">
        <v>70000</v>
      </c>
      <c r="AI7810" s="16" t="s">
        <v>7856</v>
      </c>
    </row>
    <row r="7811" spans="1:35" x14ac:dyDescent="0.25">
      <c r="A7811" s="17">
        <v>131316</v>
      </c>
      <c r="B7811" s="18">
        <v>2</v>
      </c>
      <c r="C7811" s="16" t="s">
        <v>73</v>
      </c>
      <c r="D7811" s="21">
        <v>44237</v>
      </c>
      <c r="E7811" s="16" t="s">
        <v>75</v>
      </c>
      <c r="F7811" s="21">
        <v>44237</v>
      </c>
      <c r="G7811" s="16" t="s">
        <v>75</v>
      </c>
      <c r="H7811" s="26" t="s">
        <v>420</v>
      </c>
      <c r="I7811" s="16" t="s">
        <v>166</v>
      </c>
      <c r="J7811" s="20" t="s">
        <v>116</v>
      </c>
      <c r="L7811" s="16" t="s">
        <v>116</v>
      </c>
      <c r="M7811" s="26" t="s">
        <v>8811</v>
      </c>
      <c r="N7811" s="26" t="s">
        <v>8810</v>
      </c>
      <c r="O7811" s="16" t="s">
        <v>188</v>
      </c>
      <c r="P7811" s="26" t="s">
        <v>188</v>
      </c>
      <c r="Q7811" s="26" t="s">
        <v>8810</v>
      </c>
      <c r="R7811" s="16" t="s">
        <v>139</v>
      </c>
      <c r="S7811" s="16" t="s">
        <v>4621</v>
      </c>
      <c r="T7811" s="22">
        <v>4.2699999999999996</v>
      </c>
      <c r="V7811" s="16" t="s">
        <v>2358</v>
      </c>
      <c r="W7811" s="20" t="s">
        <v>43</v>
      </c>
      <c r="X7811" s="16" t="s">
        <v>78</v>
      </c>
      <c r="Z7811" s="24" t="s">
        <v>32</v>
      </c>
      <c r="AA7811" s="24" t="s">
        <v>32</v>
      </c>
      <c r="AB7811" s="24" t="s">
        <v>32</v>
      </c>
      <c r="AC7811" s="24" t="s">
        <v>32</v>
      </c>
      <c r="AD7811" s="24" t="s">
        <v>32</v>
      </c>
      <c r="AE7811" s="24" t="s">
        <v>32</v>
      </c>
      <c r="AF7811" s="24" t="s">
        <v>32</v>
      </c>
      <c r="AG7811" s="24" t="s">
        <v>32</v>
      </c>
      <c r="AH7811" s="24" t="s">
        <v>32</v>
      </c>
    </row>
    <row r="7812" spans="1:35" x14ac:dyDescent="0.25">
      <c r="A7812" s="17">
        <v>131317</v>
      </c>
      <c r="B7812" s="18">
        <v>2</v>
      </c>
      <c r="C7812" s="16" t="s">
        <v>73</v>
      </c>
      <c r="D7812" s="21">
        <v>44237</v>
      </c>
      <c r="E7812" s="16" t="s">
        <v>75</v>
      </c>
      <c r="F7812" s="21">
        <v>44237</v>
      </c>
      <c r="G7812" s="16" t="s">
        <v>75</v>
      </c>
      <c r="H7812" s="26" t="s">
        <v>267</v>
      </c>
      <c r="I7812" s="16" t="s">
        <v>5474</v>
      </c>
      <c r="J7812" s="20" t="s">
        <v>116</v>
      </c>
      <c r="L7812" s="16" t="s">
        <v>116</v>
      </c>
      <c r="M7812" s="26" t="s">
        <v>8809</v>
      </c>
      <c r="N7812" s="26" t="s">
        <v>5374</v>
      </c>
      <c r="O7812" s="16" t="s">
        <v>188</v>
      </c>
      <c r="P7812" s="26" t="s">
        <v>188</v>
      </c>
      <c r="Q7812" s="26" t="s">
        <v>5374</v>
      </c>
      <c r="R7812" s="16" t="s">
        <v>139</v>
      </c>
      <c r="S7812" s="16" t="s">
        <v>4621</v>
      </c>
      <c r="T7812" s="22">
        <v>1.1200000000000001</v>
      </c>
      <c r="V7812" s="16" t="s">
        <v>1179</v>
      </c>
      <c r="W7812" s="20" t="s">
        <v>43</v>
      </c>
      <c r="X7812" s="16" t="s">
        <v>78</v>
      </c>
      <c r="Z7812" s="24" t="s">
        <v>32</v>
      </c>
      <c r="AA7812" s="24" t="s">
        <v>32</v>
      </c>
      <c r="AB7812" s="24" t="s">
        <v>32</v>
      </c>
      <c r="AC7812" s="24" t="s">
        <v>32</v>
      </c>
      <c r="AD7812" s="24" t="s">
        <v>32</v>
      </c>
      <c r="AE7812" s="24" t="s">
        <v>32</v>
      </c>
      <c r="AF7812" s="24" t="s">
        <v>32</v>
      </c>
      <c r="AG7812" s="24" t="s">
        <v>32</v>
      </c>
      <c r="AH7812" s="24" t="s">
        <v>32</v>
      </c>
    </row>
    <row r="7813" spans="1:35" ht="30" x14ac:dyDescent="0.25">
      <c r="A7813" s="17">
        <v>131318</v>
      </c>
      <c r="B7813" s="18">
        <v>2</v>
      </c>
      <c r="C7813" s="16" t="s">
        <v>73</v>
      </c>
      <c r="D7813" s="21">
        <v>44237</v>
      </c>
      <c r="E7813" s="16" t="s">
        <v>75</v>
      </c>
      <c r="F7813" s="21">
        <v>44237</v>
      </c>
      <c r="G7813" s="16" t="s">
        <v>75</v>
      </c>
      <c r="H7813" s="26" t="s">
        <v>267</v>
      </c>
      <c r="I7813" s="16" t="s">
        <v>691</v>
      </c>
      <c r="J7813" s="20" t="s">
        <v>116</v>
      </c>
      <c r="L7813" s="16" t="s">
        <v>116</v>
      </c>
      <c r="M7813" s="26" t="s">
        <v>8808</v>
      </c>
      <c r="N7813" s="26" t="s">
        <v>8807</v>
      </c>
      <c r="O7813" s="16" t="s">
        <v>188</v>
      </c>
      <c r="P7813" s="26" t="s">
        <v>188</v>
      </c>
      <c r="Q7813" s="26" t="s">
        <v>8806</v>
      </c>
      <c r="R7813" s="16" t="s">
        <v>139</v>
      </c>
      <c r="S7813" s="16" t="s">
        <v>4621</v>
      </c>
      <c r="T7813" s="22">
        <v>3.81</v>
      </c>
      <c r="V7813" s="16" t="s">
        <v>5593</v>
      </c>
      <c r="W7813" s="20" t="s">
        <v>472</v>
      </c>
      <c r="X7813" s="16" t="s">
        <v>140</v>
      </c>
      <c r="Z7813" s="24" t="s">
        <v>32</v>
      </c>
      <c r="AA7813" s="24" t="s">
        <v>32</v>
      </c>
      <c r="AB7813" s="24" t="s">
        <v>32</v>
      </c>
      <c r="AC7813" s="24" t="s">
        <v>32</v>
      </c>
      <c r="AD7813" s="24" t="s">
        <v>32</v>
      </c>
      <c r="AE7813" s="24" t="s">
        <v>32</v>
      </c>
      <c r="AF7813" s="24" t="s">
        <v>32</v>
      </c>
      <c r="AG7813" s="24" t="s">
        <v>32</v>
      </c>
      <c r="AH7813" s="24" t="s">
        <v>32</v>
      </c>
    </row>
    <row r="7814" spans="1:35" x14ac:dyDescent="0.25">
      <c r="A7814" s="17">
        <v>131319</v>
      </c>
      <c r="B7814" s="18">
        <v>2</v>
      </c>
      <c r="C7814" s="16" t="s">
        <v>73</v>
      </c>
      <c r="D7814" s="21">
        <v>44237</v>
      </c>
      <c r="E7814" s="16" t="s">
        <v>75</v>
      </c>
      <c r="F7814" s="21">
        <v>44237</v>
      </c>
      <c r="G7814" s="16" t="s">
        <v>75</v>
      </c>
      <c r="H7814" s="26" t="s">
        <v>212</v>
      </c>
      <c r="I7814" s="16" t="s">
        <v>8805</v>
      </c>
      <c r="J7814" s="20" t="s">
        <v>116</v>
      </c>
      <c r="L7814" s="16" t="s">
        <v>116</v>
      </c>
      <c r="M7814" s="26" t="s">
        <v>8804</v>
      </c>
      <c r="N7814" s="26" t="s">
        <v>5104</v>
      </c>
      <c r="O7814" s="16" t="s">
        <v>188</v>
      </c>
      <c r="P7814" s="26" t="s">
        <v>188</v>
      </c>
      <c r="Q7814" s="26" t="s">
        <v>5104</v>
      </c>
      <c r="R7814" s="16" t="s">
        <v>139</v>
      </c>
      <c r="S7814" s="16" t="s">
        <v>84</v>
      </c>
      <c r="T7814" s="22">
        <v>1.59</v>
      </c>
      <c r="W7814" s="20" t="s">
        <v>43</v>
      </c>
      <c r="X7814" s="16" t="s">
        <v>78</v>
      </c>
      <c r="Z7814" s="24" t="s">
        <v>32</v>
      </c>
      <c r="AA7814" s="24" t="s">
        <v>32</v>
      </c>
      <c r="AB7814" s="24" t="s">
        <v>32</v>
      </c>
      <c r="AC7814" s="24" t="s">
        <v>32</v>
      </c>
      <c r="AD7814" s="24" t="s">
        <v>32</v>
      </c>
      <c r="AE7814" s="24" t="s">
        <v>32</v>
      </c>
      <c r="AF7814" s="24" t="s">
        <v>32</v>
      </c>
      <c r="AG7814" s="24" t="s">
        <v>32</v>
      </c>
      <c r="AH7814" s="24" t="s">
        <v>32</v>
      </c>
    </row>
    <row r="7815" spans="1:35" x14ac:dyDescent="0.25">
      <c r="A7815" s="17">
        <v>131320</v>
      </c>
      <c r="B7815" s="18">
        <v>4</v>
      </c>
      <c r="C7815" s="16" t="s">
        <v>73</v>
      </c>
      <c r="D7815" s="21">
        <v>44237</v>
      </c>
      <c r="E7815" s="16" t="s">
        <v>75</v>
      </c>
      <c r="F7815" s="21">
        <v>44237</v>
      </c>
      <c r="G7815" s="16" t="s">
        <v>75</v>
      </c>
      <c r="H7815" s="26" t="s">
        <v>428</v>
      </c>
      <c r="I7815" s="16" t="s">
        <v>722</v>
      </c>
      <c r="J7815" s="20" t="s">
        <v>116</v>
      </c>
      <c r="L7815" s="16" t="s">
        <v>116</v>
      </c>
      <c r="M7815" s="26" t="s">
        <v>8803</v>
      </c>
      <c r="O7815" s="16" t="s">
        <v>188</v>
      </c>
      <c r="P7815" s="26" t="s">
        <v>188</v>
      </c>
      <c r="Q7815" s="26" t="s">
        <v>8802</v>
      </c>
      <c r="R7815" s="16" t="s">
        <v>139</v>
      </c>
      <c r="S7815" s="16" t="s">
        <v>84</v>
      </c>
      <c r="T7815" s="22">
        <v>4.74</v>
      </c>
      <c r="W7815" s="20" t="s">
        <v>43</v>
      </c>
      <c r="X7815" s="16" t="s">
        <v>78</v>
      </c>
      <c r="Z7815" s="24" t="s">
        <v>32</v>
      </c>
      <c r="AA7815" s="24" t="s">
        <v>32</v>
      </c>
      <c r="AB7815" s="24" t="s">
        <v>32</v>
      </c>
      <c r="AC7815" s="24" t="s">
        <v>32</v>
      </c>
      <c r="AD7815" s="24" t="s">
        <v>32</v>
      </c>
      <c r="AE7815" s="24" t="s">
        <v>32</v>
      </c>
      <c r="AF7815" s="24" t="s">
        <v>32</v>
      </c>
      <c r="AG7815" s="24" t="s">
        <v>32</v>
      </c>
      <c r="AH7815" s="24" t="s">
        <v>32</v>
      </c>
    </row>
    <row r="7816" spans="1:35" x14ac:dyDescent="0.25">
      <c r="A7816" s="17">
        <v>131321</v>
      </c>
      <c r="B7816" s="18">
        <v>2</v>
      </c>
      <c r="C7816" s="16" t="s">
        <v>73</v>
      </c>
      <c r="D7816" s="21">
        <v>44238</v>
      </c>
      <c r="E7816" s="16" t="s">
        <v>75</v>
      </c>
      <c r="F7816" s="21">
        <v>44238</v>
      </c>
      <c r="G7816" s="16" t="s">
        <v>75</v>
      </c>
      <c r="H7816" s="26" t="s">
        <v>380</v>
      </c>
      <c r="I7816" s="16" t="s">
        <v>159</v>
      </c>
      <c r="J7816" s="20" t="s">
        <v>148</v>
      </c>
      <c r="L7816" s="16" t="s">
        <v>149</v>
      </c>
      <c r="M7816" s="26" t="s">
        <v>8801</v>
      </c>
      <c r="N7816" s="26" t="s">
        <v>2343</v>
      </c>
      <c r="O7816" s="16" t="s">
        <v>188</v>
      </c>
      <c r="P7816" s="26" t="s">
        <v>188</v>
      </c>
      <c r="Q7816" s="26" t="s">
        <v>2343</v>
      </c>
      <c r="R7816" s="16" t="s">
        <v>139</v>
      </c>
      <c r="S7816" s="16" t="s">
        <v>4621</v>
      </c>
      <c r="T7816" s="22">
        <v>7.24</v>
      </c>
      <c r="W7816" s="20" t="s">
        <v>43</v>
      </c>
      <c r="X7816" s="16" t="s">
        <v>454</v>
      </c>
      <c r="Z7816" s="24" t="s">
        <v>32</v>
      </c>
      <c r="AA7816" s="24" t="s">
        <v>32</v>
      </c>
      <c r="AB7816" s="24" t="s">
        <v>32</v>
      </c>
      <c r="AC7816" s="24" t="s">
        <v>32</v>
      </c>
      <c r="AD7816" s="24" t="s">
        <v>32</v>
      </c>
      <c r="AE7816" s="24" t="s">
        <v>32</v>
      </c>
      <c r="AF7816" s="24" t="s">
        <v>32</v>
      </c>
      <c r="AG7816" s="24" t="s">
        <v>32</v>
      </c>
      <c r="AH7816" s="24" t="s">
        <v>32</v>
      </c>
    </row>
    <row r="7817" spans="1:35" x14ac:dyDescent="0.25">
      <c r="A7817" s="17">
        <v>131322</v>
      </c>
      <c r="B7817" s="18">
        <v>2</v>
      </c>
      <c r="C7817" s="16" t="s">
        <v>73</v>
      </c>
      <c r="D7817" s="21">
        <v>44238</v>
      </c>
      <c r="E7817" s="16" t="s">
        <v>75</v>
      </c>
      <c r="F7817" s="21">
        <v>44238</v>
      </c>
      <c r="G7817" s="16" t="s">
        <v>75</v>
      </c>
      <c r="H7817" s="26" t="s">
        <v>244</v>
      </c>
      <c r="I7817" s="16" t="s">
        <v>159</v>
      </c>
      <c r="J7817" s="20" t="s">
        <v>148</v>
      </c>
      <c r="L7817" s="16" t="s">
        <v>149</v>
      </c>
      <c r="M7817" s="26" t="s">
        <v>8800</v>
      </c>
      <c r="N7817" s="26" t="s">
        <v>2343</v>
      </c>
      <c r="O7817" s="16" t="s">
        <v>188</v>
      </c>
      <c r="P7817" s="26" t="s">
        <v>188</v>
      </c>
      <c r="Q7817" s="26" t="s">
        <v>2343</v>
      </c>
      <c r="R7817" s="16" t="s">
        <v>139</v>
      </c>
      <c r="S7817" s="16" t="s">
        <v>4621</v>
      </c>
      <c r="T7817" s="22">
        <v>4.51</v>
      </c>
      <c r="W7817" s="20" t="s">
        <v>43</v>
      </c>
      <c r="X7817" s="16" t="s">
        <v>454</v>
      </c>
      <c r="Z7817" s="24" t="s">
        <v>32</v>
      </c>
      <c r="AA7817" s="24" t="s">
        <v>32</v>
      </c>
      <c r="AB7817" s="24" t="s">
        <v>32</v>
      </c>
      <c r="AC7817" s="24" t="s">
        <v>32</v>
      </c>
      <c r="AD7817" s="24" t="s">
        <v>32</v>
      </c>
      <c r="AE7817" s="24" t="s">
        <v>32</v>
      </c>
      <c r="AF7817" s="24" t="s">
        <v>32</v>
      </c>
      <c r="AG7817" s="24" t="s">
        <v>32</v>
      </c>
      <c r="AH7817" s="24" t="s">
        <v>32</v>
      </c>
    </row>
    <row r="7818" spans="1:35" x14ac:dyDescent="0.25">
      <c r="A7818" s="17">
        <v>131323</v>
      </c>
      <c r="B7818" s="18">
        <v>2</v>
      </c>
      <c r="C7818" s="16" t="s">
        <v>73</v>
      </c>
      <c r="D7818" s="21">
        <v>44238</v>
      </c>
      <c r="E7818" s="16" t="s">
        <v>75</v>
      </c>
      <c r="F7818" s="21">
        <v>44238</v>
      </c>
      <c r="G7818" s="16" t="s">
        <v>75</v>
      </c>
      <c r="H7818" s="26" t="s">
        <v>286</v>
      </c>
      <c r="I7818" s="16" t="s">
        <v>155</v>
      </c>
      <c r="J7818" s="20" t="s">
        <v>148</v>
      </c>
      <c r="L7818" s="16" t="s">
        <v>149</v>
      </c>
      <c r="M7818" s="26" t="s">
        <v>8799</v>
      </c>
      <c r="N7818" s="26" t="s">
        <v>5104</v>
      </c>
      <c r="O7818" s="16" t="s">
        <v>188</v>
      </c>
      <c r="P7818" s="26" t="s">
        <v>188</v>
      </c>
      <c r="Q7818" s="26" t="s">
        <v>5104</v>
      </c>
      <c r="R7818" s="16" t="s">
        <v>139</v>
      </c>
      <c r="S7818" s="16" t="s">
        <v>84</v>
      </c>
      <c r="T7818" s="22">
        <v>4.2699999999999996</v>
      </c>
      <c r="W7818" s="20" t="s">
        <v>43</v>
      </c>
      <c r="X7818" s="16" t="s">
        <v>454</v>
      </c>
      <c r="Z7818" s="24" t="s">
        <v>32</v>
      </c>
      <c r="AA7818" s="24" t="s">
        <v>32</v>
      </c>
      <c r="AB7818" s="24" t="s">
        <v>32</v>
      </c>
      <c r="AC7818" s="24" t="s">
        <v>32</v>
      </c>
      <c r="AD7818" s="24" t="s">
        <v>32</v>
      </c>
      <c r="AE7818" s="24" t="s">
        <v>32</v>
      </c>
      <c r="AF7818" s="24" t="s">
        <v>32</v>
      </c>
      <c r="AG7818" s="24" t="s">
        <v>32</v>
      </c>
      <c r="AH7818" s="24" t="s">
        <v>32</v>
      </c>
    </row>
    <row r="7819" spans="1:35" x14ac:dyDescent="0.25">
      <c r="A7819" s="17">
        <v>131324</v>
      </c>
      <c r="B7819" s="18">
        <v>3</v>
      </c>
      <c r="C7819" s="16" t="s">
        <v>73</v>
      </c>
      <c r="D7819" s="21">
        <v>44238</v>
      </c>
      <c r="E7819" s="16" t="s">
        <v>1610</v>
      </c>
      <c r="F7819" s="21">
        <v>44238</v>
      </c>
      <c r="G7819" s="16" t="s">
        <v>1610</v>
      </c>
      <c r="H7819" s="26" t="s">
        <v>766</v>
      </c>
      <c r="L7819" s="16" t="s">
        <v>110</v>
      </c>
      <c r="M7819" s="26" t="s">
        <v>7857</v>
      </c>
      <c r="O7819" s="16" t="s">
        <v>1612</v>
      </c>
      <c r="T7819" s="23" t="s">
        <v>32</v>
      </c>
      <c r="W7819" s="20" t="s">
        <v>43</v>
      </c>
      <c r="Z7819" s="25">
        <v>0</v>
      </c>
      <c r="AA7819" s="25">
        <v>0</v>
      </c>
      <c r="AB7819" s="25">
        <v>13031</v>
      </c>
      <c r="AC7819" s="25">
        <v>0</v>
      </c>
      <c r="AD7819" s="25">
        <v>0</v>
      </c>
      <c r="AE7819" s="25">
        <v>0</v>
      </c>
      <c r="AF7819" s="25">
        <v>13031</v>
      </c>
      <c r="AG7819" s="25">
        <v>0</v>
      </c>
      <c r="AH7819" s="25">
        <v>13031</v>
      </c>
      <c r="AI7819" s="16" t="s">
        <v>7858</v>
      </c>
    </row>
    <row r="7820" spans="1:35" x14ac:dyDescent="0.25">
      <c r="A7820" s="17">
        <v>131325</v>
      </c>
      <c r="B7820" s="18">
        <v>3</v>
      </c>
      <c r="C7820" s="16" t="s">
        <v>73</v>
      </c>
      <c r="D7820" s="21">
        <v>44238</v>
      </c>
      <c r="E7820" s="16" t="s">
        <v>1610</v>
      </c>
      <c r="F7820" s="21">
        <v>44238</v>
      </c>
      <c r="G7820" s="16" t="s">
        <v>1610</v>
      </c>
      <c r="H7820" s="26" t="s">
        <v>766</v>
      </c>
      <c r="L7820" s="16" t="s">
        <v>110</v>
      </c>
      <c r="M7820" s="26" t="s">
        <v>7859</v>
      </c>
      <c r="O7820" s="16" t="s">
        <v>1612</v>
      </c>
      <c r="T7820" s="23" t="s">
        <v>32</v>
      </c>
      <c r="W7820" s="20" t="s">
        <v>43</v>
      </c>
      <c r="Z7820" s="25">
        <v>0</v>
      </c>
      <c r="AA7820" s="25">
        <v>0</v>
      </c>
      <c r="AB7820" s="25">
        <v>188740</v>
      </c>
      <c r="AC7820" s="25">
        <v>0</v>
      </c>
      <c r="AD7820" s="25">
        <v>0</v>
      </c>
      <c r="AE7820" s="25">
        <v>0</v>
      </c>
      <c r="AF7820" s="25">
        <v>188740</v>
      </c>
      <c r="AG7820" s="25">
        <v>0</v>
      </c>
      <c r="AH7820" s="25">
        <v>188740</v>
      </c>
      <c r="AI7820" s="16" t="s">
        <v>7860</v>
      </c>
    </row>
    <row r="7821" spans="1:35" x14ac:dyDescent="0.25">
      <c r="A7821" s="17">
        <v>131326</v>
      </c>
      <c r="B7821" s="18">
        <v>3</v>
      </c>
      <c r="C7821" s="16" t="s">
        <v>73</v>
      </c>
      <c r="D7821" s="21">
        <v>44238</v>
      </c>
      <c r="E7821" s="16" t="s">
        <v>1610</v>
      </c>
      <c r="F7821" s="21">
        <v>44243</v>
      </c>
      <c r="G7821" s="16" t="s">
        <v>1610</v>
      </c>
      <c r="H7821" s="26" t="s">
        <v>766</v>
      </c>
      <c r="L7821" s="16" t="s">
        <v>110</v>
      </c>
      <c r="M7821" s="26" t="s">
        <v>7861</v>
      </c>
      <c r="O7821" s="16" t="s">
        <v>1612</v>
      </c>
      <c r="T7821" s="23" t="s">
        <v>32</v>
      </c>
      <c r="W7821" s="20" t="s">
        <v>43</v>
      </c>
      <c r="Z7821" s="25">
        <v>0</v>
      </c>
      <c r="AA7821" s="25">
        <v>0</v>
      </c>
      <c r="AB7821" s="25">
        <v>188885</v>
      </c>
      <c r="AC7821" s="25">
        <v>0</v>
      </c>
      <c r="AD7821" s="25">
        <v>0</v>
      </c>
      <c r="AE7821" s="25">
        <v>0</v>
      </c>
      <c r="AF7821" s="25">
        <v>188885</v>
      </c>
      <c r="AG7821" s="25">
        <v>0</v>
      </c>
      <c r="AH7821" s="25">
        <v>188885</v>
      </c>
      <c r="AI7821" s="16" t="s">
        <v>7862</v>
      </c>
    </row>
    <row r="7822" spans="1:35" x14ac:dyDescent="0.25">
      <c r="A7822" s="17">
        <v>131327</v>
      </c>
      <c r="B7822" s="18">
        <v>3</v>
      </c>
      <c r="C7822" s="16" t="s">
        <v>73</v>
      </c>
      <c r="D7822" s="21">
        <v>44238</v>
      </c>
      <c r="E7822" s="16" t="s">
        <v>1610</v>
      </c>
      <c r="F7822" s="21">
        <v>44238</v>
      </c>
      <c r="G7822" s="16" t="s">
        <v>1610</v>
      </c>
      <c r="H7822" s="26" t="s">
        <v>766</v>
      </c>
      <c r="L7822" s="16" t="s">
        <v>110</v>
      </c>
      <c r="M7822" s="26" t="s">
        <v>7863</v>
      </c>
      <c r="O7822" s="16" t="s">
        <v>1612</v>
      </c>
      <c r="T7822" s="23" t="s">
        <v>32</v>
      </c>
      <c r="W7822" s="20" t="s">
        <v>43</v>
      </c>
      <c r="Z7822" s="25">
        <v>0</v>
      </c>
      <c r="AA7822" s="25">
        <v>0</v>
      </c>
      <c r="AB7822" s="25">
        <v>157592</v>
      </c>
      <c r="AC7822" s="25">
        <v>0</v>
      </c>
      <c r="AD7822" s="25">
        <v>0</v>
      </c>
      <c r="AE7822" s="25">
        <v>0</v>
      </c>
      <c r="AF7822" s="25">
        <v>157592</v>
      </c>
      <c r="AG7822" s="25">
        <v>0</v>
      </c>
      <c r="AH7822" s="25">
        <v>157592</v>
      </c>
      <c r="AI7822" s="16" t="s">
        <v>7864</v>
      </c>
    </row>
    <row r="7823" spans="1:35" x14ac:dyDescent="0.25">
      <c r="A7823" s="17">
        <v>131328</v>
      </c>
      <c r="B7823" s="18">
        <v>3</v>
      </c>
      <c r="C7823" s="16" t="s">
        <v>73</v>
      </c>
      <c r="D7823" s="21">
        <v>44238</v>
      </c>
      <c r="E7823" s="16" t="s">
        <v>1610</v>
      </c>
      <c r="F7823" s="21">
        <v>44238</v>
      </c>
      <c r="G7823" s="16" t="s">
        <v>32</v>
      </c>
      <c r="H7823" s="26" t="s">
        <v>766</v>
      </c>
      <c r="L7823" s="16" t="s">
        <v>110</v>
      </c>
      <c r="M7823" s="26" t="s">
        <v>8798</v>
      </c>
      <c r="O7823" s="16" t="s">
        <v>1612</v>
      </c>
      <c r="T7823" s="23" t="s">
        <v>32</v>
      </c>
      <c r="W7823" s="20" t="s">
        <v>43</v>
      </c>
      <c r="Z7823" s="24" t="s">
        <v>32</v>
      </c>
      <c r="AA7823" s="24" t="s">
        <v>32</v>
      </c>
      <c r="AB7823" s="24" t="s">
        <v>32</v>
      </c>
      <c r="AC7823" s="24" t="s">
        <v>32</v>
      </c>
      <c r="AD7823" s="24" t="s">
        <v>32</v>
      </c>
      <c r="AE7823" s="24" t="s">
        <v>32</v>
      </c>
      <c r="AF7823" s="24" t="s">
        <v>32</v>
      </c>
      <c r="AG7823" s="24" t="s">
        <v>32</v>
      </c>
      <c r="AH7823" s="24" t="s">
        <v>32</v>
      </c>
    </row>
    <row r="7824" spans="1:35" x14ac:dyDescent="0.25">
      <c r="A7824" s="17">
        <v>131329</v>
      </c>
      <c r="B7824" s="18">
        <v>3</v>
      </c>
      <c r="C7824" s="16" t="s">
        <v>73</v>
      </c>
      <c r="D7824" s="21">
        <v>44239</v>
      </c>
      <c r="E7824" s="16" t="s">
        <v>33</v>
      </c>
      <c r="F7824" s="21">
        <v>44239</v>
      </c>
      <c r="G7824" s="16" t="s">
        <v>33</v>
      </c>
      <c r="H7824" s="26" t="s">
        <v>255</v>
      </c>
      <c r="I7824" s="16" t="s">
        <v>8797</v>
      </c>
      <c r="K7824" s="16" t="s">
        <v>8796</v>
      </c>
      <c r="L7824" s="16" t="s">
        <v>37</v>
      </c>
      <c r="M7824" s="26" t="s">
        <v>8795</v>
      </c>
      <c r="O7824" s="16" t="s">
        <v>1149</v>
      </c>
      <c r="P7824" s="26" t="s">
        <v>188</v>
      </c>
      <c r="R7824" s="16" t="s">
        <v>139</v>
      </c>
      <c r="S7824" s="16" t="s">
        <v>4621</v>
      </c>
      <c r="T7824" s="22">
        <v>6.056</v>
      </c>
      <c r="W7824" s="20" t="s">
        <v>43</v>
      </c>
      <c r="X7824" s="16" t="s">
        <v>44</v>
      </c>
      <c r="Z7824" s="24" t="s">
        <v>32</v>
      </c>
      <c r="AA7824" s="24" t="s">
        <v>32</v>
      </c>
      <c r="AB7824" s="24" t="s">
        <v>32</v>
      </c>
      <c r="AC7824" s="24" t="s">
        <v>32</v>
      </c>
      <c r="AD7824" s="24" t="s">
        <v>32</v>
      </c>
      <c r="AE7824" s="24" t="s">
        <v>32</v>
      </c>
      <c r="AF7824" s="24" t="s">
        <v>32</v>
      </c>
      <c r="AG7824" s="24" t="s">
        <v>32</v>
      </c>
      <c r="AH7824" s="24" t="s">
        <v>32</v>
      </c>
      <c r="AI7824" s="16" t="s">
        <v>8794</v>
      </c>
    </row>
    <row r="7825" spans="1:35" x14ac:dyDescent="0.25">
      <c r="A7825" s="17">
        <v>131330</v>
      </c>
      <c r="B7825" s="18">
        <v>3</v>
      </c>
      <c r="C7825" s="16" t="s">
        <v>73</v>
      </c>
      <c r="D7825" s="21">
        <v>44239</v>
      </c>
      <c r="E7825" s="16" t="s">
        <v>33</v>
      </c>
      <c r="F7825" s="21">
        <v>44239</v>
      </c>
      <c r="G7825" s="16" t="s">
        <v>33</v>
      </c>
      <c r="H7825" s="26" t="s">
        <v>64</v>
      </c>
      <c r="I7825" s="16" t="s">
        <v>7865</v>
      </c>
      <c r="K7825" s="16" t="s">
        <v>7866</v>
      </c>
      <c r="L7825" s="16" t="s">
        <v>37</v>
      </c>
      <c r="M7825" s="26" t="s">
        <v>7867</v>
      </c>
      <c r="O7825" s="16" t="s">
        <v>1149</v>
      </c>
      <c r="P7825" s="26" t="s">
        <v>188</v>
      </c>
      <c r="R7825" s="16" t="s">
        <v>139</v>
      </c>
      <c r="S7825" s="16" t="s">
        <v>4621</v>
      </c>
      <c r="T7825" s="22">
        <v>1.7350000000000001</v>
      </c>
      <c r="W7825" s="20" t="s">
        <v>43</v>
      </c>
      <c r="X7825" s="16" t="s">
        <v>44</v>
      </c>
      <c r="Z7825" s="25">
        <v>0</v>
      </c>
      <c r="AA7825" s="25">
        <v>0</v>
      </c>
      <c r="AB7825" s="25">
        <v>0</v>
      </c>
      <c r="AC7825" s="25">
        <v>153566</v>
      </c>
      <c r="AD7825" s="25">
        <v>0</v>
      </c>
      <c r="AE7825" s="25">
        <v>0</v>
      </c>
      <c r="AF7825" s="25">
        <v>0</v>
      </c>
      <c r="AG7825" s="25">
        <v>153566</v>
      </c>
      <c r="AH7825" s="25">
        <v>153566</v>
      </c>
      <c r="AI7825" s="16" t="s">
        <v>7868</v>
      </c>
    </row>
    <row r="7826" spans="1:35" x14ac:dyDescent="0.25">
      <c r="A7826" s="17">
        <v>131331</v>
      </c>
      <c r="B7826" s="18">
        <v>3</v>
      </c>
      <c r="C7826" s="16" t="s">
        <v>31</v>
      </c>
      <c r="D7826" s="21">
        <v>44239</v>
      </c>
      <c r="E7826" s="16" t="s">
        <v>33</v>
      </c>
      <c r="F7826" s="21">
        <v>44362</v>
      </c>
      <c r="G7826" s="16" t="s">
        <v>56</v>
      </c>
      <c r="H7826" s="26" t="s">
        <v>425</v>
      </c>
      <c r="I7826" s="16" t="s">
        <v>8793</v>
      </c>
      <c r="K7826" s="16" t="s">
        <v>8792</v>
      </c>
      <c r="L7826" s="16" t="s">
        <v>37</v>
      </c>
      <c r="M7826" s="26" t="s">
        <v>8791</v>
      </c>
      <c r="O7826" s="16" t="s">
        <v>1149</v>
      </c>
      <c r="P7826" s="26" t="s">
        <v>188</v>
      </c>
      <c r="R7826" s="16" t="s">
        <v>139</v>
      </c>
      <c r="S7826" s="16" t="s">
        <v>4621</v>
      </c>
      <c r="T7826" s="22">
        <v>3.1579999999999999</v>
      </c>
      <c r="W7826" s="20" t="s">
        <v>43</v>
      </c>
      <c r="X7826" s="16" t="s">
        <v>44</v>
      </c>
      <c r="Z7826" s="24" t="s">
        <v>32</v>
      </c>
      <c r="AA7826" s="24" t="s">
        <v>32</v>
      </c>
      <c r="AB7826" s="24" t="s">
        <v>32</v>
      </c>
      <c r="AC7826" s="24" t="s">
        <v>32</v>
      </c>
      <c r="AD7826" s="25">
        <v>0</v>
      </c>
      <c r="AE7826" s="25">
        <v>0</v>
      </c>
      <c r="AF7826" s="25">
        <v>0</v>
      </c>
      <c r="AG7826" s="25">
        <v>231280</v>
      </c>
      <c r="AH7826" s="25">
        <v>231280</v>
      </c>
      <c r="AI7826" s="16" t="s">
        <v>8790</v>
      </c>
    </row>
    <row r="7827" spans="1:35" ht="30" x14ac:dyDescent="0.25">
      <c r="A7827" s="17">
        <v>131332</v>
      </c>
      <c r="B7827" s="18">
        <v>2</v>
      </c>
      <c r="C7827" s="16" t="s">
        <v>73</v>
      </c>
      <c r="D7827" s="21">
        <v>44243</v>
      </c>
      <c r="E7827" s="16" t="s">
        <v>2240</v>
      </c>
      <c r="F7827" s="21">
        <v>44308</v>
      </c>
      <c r="G7827" s="16" t="s">
        <v>514</v>
      </c>
      <c r="H7827" s="26" t="s">
        <v>286</v>
      </c>
      <c r="I7827" s="16" t="s">
        <v>7869</v>
      </c>
      <c r="K7827" s="16" t="s">
        <v>7870</v>
      </c>
      <c r="L7827" s="16" t="s">
        <v>37</v>
      </c>
      <c r="M7827" s="26" t="s">
        <v>7871</v>
      </c>
      <c r="N7827" s="26" t="s">
        <v>2244</v>
      </c>
      <c r="O7827" s="16" t="s">
        <v>1139</v>
      </c>
      <c r="P7827" s="26" t="s">
        <v>1140</v>
      </c>
      <c r="T7827" s="22">
        <v>0.01</v>
      </c>
      <c r="W7827" s="20" t="s">
        <v>43</v>
      </c>
      <c r="X7827" s="16" t="s">
        <v>78</v>
      </c>
      <c r="Z7827" s="25">
        <v>15000</v>
      </c>
      <c r="AA7827" s="25">
        <v>0</v>
      </c>
      <c r="AB7827" s="25">
        <v>0</v>
      </c>
      <c r="AC7827" s="25">
        <v>0</v>
      </c>
      <c r="AD7827" s="25">
        <v>15000</v>
      </c>
      <c r="AE7827" s="25">
        <v>0</v>
      </c>
      <c r="AF7827" s="25">
        <v>0</v>
      </c>
      <c r="AG7827" s="25">
        <v>0</v>
      </c>
      <c r="AH7827" s="25">
        <v>15000</v>
      </c>
      <c r="AI7827" s="16" t="s">
        <v>7872</v>
      </c>
    </row>
    <row r="7828" spans="1:35" ht="30" x14ac:dyDescent="0.25">
      <c r="A7828" s="17">
        <v>131333</v>
      </c>
      <c r="B7828" s="18">
        <v>2</v>
      </c>
      <c r="C7828" s="16" t="s">
        <v>73</v>
      </c>
      <c r="D7828" s="21">
        <v>44243</v>
      </c>
      <c r="E7828" s="16" t="s">
        <v>2240</v>
      </c>
      <c r="F7828" s="21">
        <v>44291</v>
      </c>
      <c r="G7828" s="16" t="s">
        <v>514</v>
      </c>
      <c r="H7828" s="26" t="s">
        <v>286</v>
      </c>
      <c r="I7828" s="16" t="s">
        <v>7873</v>
      </c>
      <c r="K7828" s="16" t="s">
        <v>7874</v>
      </c>
      <c r="L7828" s="16" t="s">
        <v>37</v>
      </c>
      <c r="M7828" s="26" t="s">
        <v>7875</v>
      </c>
      <c r="N7828" s="26" t="s">
        <v>2244</v>
      </c>
      <c r="O7828" s="16" t="s">
        <v>1139</v>
      </c>
      <c r="P7828" s="26" t="s">
        <v>1140</v>
      </c>
      <c r="T7828" s="22">
        <v>0.01</v>
      </c>
      <c r="W7828" s="20" t="s">
        <v>43</v>
      </c>
      <c r="X7828" s="16" t="s">
        <v>78</v>
      </c>
      <c r="Z7828" s="25">
        <v>15000</v>
      </c>
      <c r="AA7828" s="25">
        <v>0</v>
      </c>
      <c r="AB7828" s="25">
        <v>0</v>
      </c>
      <c r="AC7828" s="25">
        <v>0</v>
      </c>
      <c r="AD7828" s="25">
        <v>15000</v>
      </c>
      <c r="AE7828" s="25">
        <v>0</v>
      </c>
      <c r="AF7828" s="25">
        <v>0</v>
      </c>
      <c r="AG7828" s="25">
        <v>0</v>
      </c>
      <c r="AH7828" s="25">
        <v>15000</v>
      </c>
      <c r="AI7828" s="16" t="s">
        <v>7876</v>
      </c>
    </row>
    <row r="7829" spans="1:35" x14ac:dyDescent="0.25">
      <c r="A7829" s="17">
        <v>131334</v>
      </c>
      <c r="B7829" s="18">
        <v>4</v>
      </c>
      <c r="C7829" s="16" t="s">
        <v>73</v>
      </c>
      <c r="D7829" s="21">
        <v>44246</v>
      </c>
      <c r="E7829" s="16" t="s">
        <v>5735</v>
      </c>
      <c r="F7829" s="21">
        <v>44246</v>
      </c>
      <c r="G7829" s="16" t="s">
        <v>5735</v>
      </c>
      <c r="H7829" s="26" t="s">
        <v>249</v>
      </c>
      <c r="M7829" s="26" t="s">
        <v>7877</v>
      </c>
      <c r="O7829" s="16" t="s">
        <v>1171</v>
      </c>
      <c r="P7829" s="26" t="s">
        <v>1062</v>
      </c>
      <c r="T7829" s="23" t="s">
        <v>32</v>
      </c>
      <c r="W7829" s="20" t="s">
        <v>43</v>
      </c>
      <c r="Z7829" s="25">
        <v>0</v>
      </c>
      <c r="AA7829" s="25">
        <v>0</v>
      </c>
      <c r="AB7829" s="25">
        <v>61100</v>
      </c>
      <c r="AC7829" s="25">
        <v>0</v>
      </c>
      <c r="AD7829" s="25">
        <v>0</v>
      </c>
      <c r="AE7829" s="25">
        <v>0</v>
      </c>
      <c r="AF7829" s="25">
        <v>61100</v>
      </c>
      <c r="AG7829" s="25">
        <v>0</v>
      </c>
      <c r="AH7829" s="25">
        <v>61100</v>
      </c>
      <c r="AI7829" s="16" t="s">
        <v>7878</v>
      </c>
    </row>
    <row r="7830" spans="1:35" x14ac:dyDescent="0.25">
      <c r="A7830" s="17">
        <v>131335</v>
      </c>
      <c r="B7830" s="18">
        <v>1</v>
      </c>
      <c r="C7830" s="16" t="s">
        <v>73</v>
      </c>
      <c r="D7830" s="21">
        <v>44246</v>
      </c>
      <c r="E7830" s="16" t="s">
        <v>543</v>
      </c>
      <c r="F7830" s="21">
        <v>44328</v>
      </c>
      <c r="G7830" s="16" t="s">
        <v>1801</v>
      </c>
      <c r="H7830" s="26" t="s">
        <v>337</v>
      </c>
      <c r="I7830" s="16" t="s">
        <v>3972</v>
      </c>
      <c r="J7830" s="20" t="s">
        <v>116</v>
      </c>
      <c r="L7830" s="16" t="s">
        <v>116</v>
      </c>
      <c r="M7830" s="26" t="s">
        <v>7879</v>
      </c>
      <c r="O7830" s="16" t="s">
        <v>78</v>
      </c>
      <c r="P7830" s="26" t="s">
        <v>1444</v>
      </c>
      <c r="T7830" s="22">
        <v>0.01</v>
      </c>
      <c r="U7830" s="21">
        <v>45205</v>
      </c>
      <c r="W7830" s="20" t="s">
        <v>43</v>
      </c>
      <c r="X7830" s="16" t="s">
        <v>140</v>
      </c>
      <c r="Z7830" s="25">
        <v>40000</v>
      </c>
      <c r="AA7830" s="25">
        <v>0</v>
      </c>
      <c r="AB7830" s="25">
        <v>0</v>
      </c>
      <c r="AC7830" s="25">
        <v>0</v>
      </c>
      <c r="AD7830" s="25">
        <v>40000</v>
      </c>
      <c r="AE7830" s="25">
        <v>0</v>
      </c>
      <c r="AF7830" s="25">
        <v>0</v>
      </c>
      <c r="AG7830" s="25">
        <v>0</v>
      </c>
      <c r="AH7830" s="25">
        <v>40000</v>
      </c>
      <c r="AI7830" s="16" t="s">
        <v>7880</v>
      </c>
    </row>
    <row r="7831" spans="1:35" x14ac:dyDescent="0.25">
      <c r="A7831" s="17">
        <v>131336</v>
      </c>
      <c r="B7831" s="18">
        <v>3</v>
      </c>
      <c r="C7831" s="16" t="s">
        <v>73</v>
      </c>
      <c r="D7831" s="21">
        <v>44246</v>
      </c>
      <c r="E7831" s="16" t="s">
        <v>342</v>
      </c>
      <c r="F7831" s="21">
        <v>44279</v>
      </c>
      <c r="G7831" s="16" t="s">
        <v>75</v>
      </c>
      <c r="H7831" s="26" t="s">
        <v>98</v>
      </c>
      <c r="I7831" s="16" t="s">
        <v>7419</v>
      </c>
      <c r="J7831" s="20" t="s">
        <v>116</v>
      </c>
      <c r="L7831" s="16" t="s">
        <v>116</v>
      </c>
      <c r="M7831" s="26" t="s">
        <v>7881</v>
      </c>
      <c r="N7831" s="26" t="s">
        <v>7882</v>
      </c>
      <c r="O7831" s="16" t="s">
        <v>632</v>
      </c>
      <c r="P7831" s="26" t="s">
        <v>632</v>
      </c>
      <c r="T7831" s="22">
        <v>0.1</v>
      </c>
      <c r="W7831" s="20" t="s">
        <v>43</v>
      </c>
      <c r="X7831" s="16" t="s">
        <v>140</v>
      </c>
      <c r="Z7831" s="25">
        <v>40000</v>
      </c>
      <c r="AA7831" s="25">
        <v>0</v>
      </c>
      <c r="AB7831" s="25">
        <v>0</v>
      </c>
      <c r="AC7831" s="25">
        <v>0</v>
      </c>
      <c r="AD7831" s="25">
        <v>40000</v>
      </c>
      <c r="AE7831" s="25">
        <v>0</v>
      </c>
      <c r="AF7831" s="25">
        <v>0</v>
      </c>
      <c r="AG7831" s="25">
        <v>0</v>
      </c>
      <c r="AH7831" s="25">
        <v>40000</v>
      </c>
      <c r="AI7831" s="16" t="s">
        <v>7883</v>
      </c>
    </row>
    <row r="7832" spans="1:35" x14ac:dyDescent="0.25">
      <c r="A7832" s="17">
        <v>131337</v>
      </c>
      <c r="B7832" s="18">
        <v>4</v>
      </c>
      <c r="C7832" s="16" t="s">
        <v>73</v>
      </c>
      <c r="D7832" s="21">
        <v>44246</v>
      </c>
      <c r="E7832" s="16" t="s">
        <v>7884</v>
      </c>
      <c r="F7832" s="21">
        <v>44246</v>
      </c>
      <c r="G7832" s="16" t="s">
        <v>7884</v>
      </c>
      <c r="H7832" s="26" t="s">
        <v>349</v>
      </c>
      <c r="M7832" s="26" t="s">
        <v>7885</v>
      </c>
      <c r="O7832" s="16" t="s">
        <v>1171</v>
      </c>
      <c r="P7832" s="26" t="s">
        <v>1062</v>
      </c>
      <c r="T7832" s="23" t="s">
        <v>32</v>
      </c>
      <c r="W7832" s="20" t="s">
        <v>43</v>
      </c>
      <c r="Z7832" s="25">
        <v>0</v>
      </c>
      <c r="AA7832" s="25">
        <v>0</v>
      </c>
      <c r="AB7832" s="25">
        <v>31900</v>
      </c>
      <c r="AC7832" s="25">
        <v>0</v>
      </c>
      <c r="AD7832" s="25">
        <v>0</v>
      </c>
      <c r="AE7832" s="25">
        <v>0</v>
      </c>
      <c r="AF7832" s="25">
        <v>31900</v>
      </c>
      <c r="AG7832" s="25">
        <v>0</v>
      </c>
      <c r="AH7832" s="25">
        <v>31900</v>
      </c>
      <c r="AI7832" s="16" t="s">
        <v>7886</v>
      </c>
    </row>
    <row r="7833" spans="1:35" x14ac:dyDescent="0.25">
      <c r="A7833" s="17">
        <v>131338</v>
      </c>
      <c r="B7833" s="18">
        <v>2</v>
      </c>
      <c r="C7833" s="16" t="s">
        <v>73</v>
      </c>
      <c r="D7833" s="21">
        <v>44246</v>
      </c>
      <c r="E7833" s="16" t="s">
        <v>6215</v>
      </c>
      <c r="F7833" s="21">
        <v>44246</v>
      </c>
      <c r="G7833" s="16" t="s">
        <v>6215</v>
      </c>
      <c r="H7833" s="26" t="s">
        <v>264</v>
      </c>
      <c r="M7833" s="26" t="s">
        <v>7887</v>
      </c>
      <c r="O7833" s="16" t="s">
        <v>1171</v>
      </c>
      <c r="P7833" s="26" t="s">
        <v>1062</v>
      </c>
      <c r="T7833" s="23" t="s">
        <v>32</v>
      </c>
      <c r="W7833" s="20" t="s">
        <v>43</v>
      </c>
      <c r="Z7833" s="25">
        <v>0</v>
      </c>
      <c r="AA7833" s="25">
        <v>0</v>
      </c>
      <c r="AB7833" s="25">
        <v>23400</v>
      </c>
      <c r="AC7833" s="25">
        <v>0</v>
      </c>
      <c r="AD7833" s="25">
        <v>0</v>
      </c>
      <c r="AE7833" s="25">
        <v>0</v>
      </c>
      <c r="AF7833" s="25">
        <v>23400</v>
      </c>
      <c r="AG7833" s="25">
        <v>0</v>
      </c>
      <c r="AH7833" s="25">
        <v>23400</v>
      </c>
      <c r="AI7833" s="16" t="s">
        <v>7888</v>
      </c>
    </row>
    <row r="7834" spans="1:35" x14ac:dyDescent="0.25">
      <c r="A7834" s="17">
        <v>131339</v>
      </c>
      <c r="B7834" s="18">
        <v>2</v>
      </c>
      <c r="C7834" s="16" t="s">
        <v>73</v>
      </c>
      <c r="D7834" s="21">
        <v>44246</v>
      </c>
      <c r="E7834" s="16" t="s">
        <v>6529</v>
      </c>
      <c r="F7834" s="21">
        <v>44246</v>
      </c>
      <c r="G7834" s="16" t="s">
        <v>6529</v>
      </c>
      <c r="H7834" s="26" t="s">
        <v>244</v>
      </c>
      <c r="M7834" s="26" t="s">
        <v>7889</v>
      </c>
      <c r="O7834" s="16" t="s">
        <v>1171</v>
      </c>
      <c r="P7834" s="26" t="s">
        <v>1062</v>
      </c>
      <c r="T7834" s="23" t="s">
        <v>32</v>
      </c>
      <c r="W7834" s="20" t="s">
        <v>43</v>
      </c>
      <c r="Z7834" s="25">
        <v>0</v>
      </c>
      <c r="AA7834" s="25">
        <v>0</v>
      </c>
      <c r="AB7834" s="25">
        <v>15000</v>
      </c>
      <c r="AC7834" s="25">
        <v>0</v>
      </c>
      <c r="AD7834" s="25">
        <v>0</v>
      </c>
      <c r="AE7834" s="25">
        <v>0</v>
      </c>
      <c r="AF7834" s="25">
        <v>15000</v>
      </c>
      <c r="AG7834" s="25">
        <v>0</v>
      </c>
      <c r="AH7834" s="25">
        <v>15000</v>
      </c>
      <c r="AI7834" s="16" t="s">
        <v>7890</v>
      </c>
    </row>
    <row r="7835" spans="1:35" x14ac:dyDescent="0.25">
      <c r="A7835" s="17">
        <v>131341</v>
      </c>
      <c r="B7835" s="18">
        <v>4</v>
      </c>
      <c r="C7835" s="16" t="s">
        <v>73</v>
      </c>
      <c r="D7835" s="21">
        <v>44249</v>
      </c>
      <c r="E7835" s="16" t="s">
        <v>1169</v>
      </c>
      <c r="F7835" s="21">
        <v>44249</v>
      </c>
      <c r="G7835" s="16" t="s">
        <v>1169</v>
      </c>
      <c r="H7835" s="26" t="s">
        <v>87</v>
      </c>
      <c r="M7835" s="26" t="s">
        <v>7891</v>
      </c>
      <c r="O7835" s="16" t="s">
        <v>1171</v>
      </c>
      <c r="P7835" s="26" t="s">
        <v>1062</v>
      </c>
      <c r="T7835" s="23" t="s">
        <v>32</v>
      </c>
      <c r="W7835" s="20" t="s">
        <v>43</v>
      </c>
      <c r="Z7835" s="25">
        <v>0</v>
      </c>
      <c r="AA7835" s="25">
        <v>0</v>
      </c>
      <c r="AB7835" s="25">
        <v>18500</v>
      </c>
      <c r="AC7835" s="25">
        <v>0</v>
      </c>
      <c r="AD7835" s="25">
        <v>0</v>
      </c>
      <c r="AE7835" s="25">
        <v>0</v>
      </c>
      <c r="AF7835" s="25">
        <v>18500</v>
      </c>
      <c r="AG7835" s="25">
        <v>0</v>
      </c>
      <c r="AH7835" s="25">
        <v>18500</v>
      </c>
      <c r="AI7835" s="16" t="s">
        <v>7892</v>
      </c>
    </row>
    <row r="7836" spans="1:35" x14ac:dyDescent="0.25">
      <c r="A7836" s="17">
        <v>131342</v>
      </c>
      <c r="B7836" s="18">
        <v>1</v>
      </c>
      <c r="C7836" s="16" t="s">
        <v>73</v>
      </c>
      <c r="D7836" s="21">
        <v>44249</v>
      </c>
      <c r="E7836" s="16" t="s">
        <v>6215</v>
      </c>
      <c r="F7836" s="21">
        <v>44249</v>
      </c>
      <c r="G7836" s="16" t="s">
        <v>6215</v>
      </c>
      <c r="H7836" s="26" t="s">
        <v>215</v>
      </c>
      <c r="M7836" s="26" t="s">
        <v>7893</v>
      </c>
      <c r="O7836" s="16" t="s">
        <v>1171</v>
      </c>
      <c r="P7836" s="26" t="s">
        <v>1062</v>
      </c>
      <c r="T7836" s="23" t="s">
        <v>32</v>
      </c>
      <c r="W7836" s="20" t="s">
        <v>43</v>
      </c>
      <c r="Z7836" s="25">
        <v>0</v>
      </c>
      <c r="AA7836" s="25">
        <v>0</v>
      </c>
      <c r="AB7836" s="25">
        <v>22000</v>
      </c>
      <c r="AC7836" s="25">
        <v>0</v>
      </c>
      <c r="AD7836" s="25">
        <v>0</v>
      </c>
      <c r="AE7836" s="25">
        <v>0</v>
      </c>
      <c r="AF7836" s="25">
        <v>46000</v>
      </c>
      <c r="AG7836" s="25">
        <v>0</v>
      </c>
      <c r="AH7836" s="25">
        <v>46000</v>
      </c>
      <c r="AI7836" s="16" t="s">
        <v>7894</v>
      </c>
    </row>
    <row r="7837" spans="1:35" x14ac:dyDescent="0.25">
      <c r="A7837" s="17">
        <v>131343</v>
      </c>
      <c r="B7837" s="18">
        <v>2</v>
      </c>
      <c r="C7837" s="16" t="s">
        <v>73</v>
      </c>
      <c r="D7837" s="21">
        <v>44249</v>
      </c>
      <c r="E7837" s="16" t="s">
        <v>6529</v>
      </c>
      <c r="F7837" s="21">
        <v>44249</v>
      </c>
      <c r="G7837" s="16" t="s">
        <v>6529</v>
      </c>
      <c r="H7837" s="26" t="s">
        <v>377</v>
      </c>
      <c r="M7837" s="26" t="s">
        <v>7895</v>
      </c>
      <c r="O7837" s="16" t="s">
        <v>1171</v>
      </c>
      <c r="P7837" s="26" t="s">
        <v>1062</v>
      </c>
      <c r="T7837" s="23" t="s">
        <v>32</v>
      </c>
      <c r="W7837" s="20" t="s">
        <v>43</v>
      </c>
      <c r="Z7837" s="25">
        <v>0</v>
      </c>
      <c r="AA7837" s="25">
        <v>0</v>
      </c>
      <c r="AB7837" s="25">
        <v>64700</v>
      </c>
      <c r="AC7837" s="25">
        <v>0</v>
      </c>
      <c r="AD7837" s="25">
        <v>0</v>
      </c>
      <c r="AE7837" s="25">
        <v>0</v>
      </c>
      <c r="AF7837" s="25">
        <v>64700</v>
      </c>
      <c r="AG7837" s="25">
        <v>0</v>
      </c>
      <c r="AH7837" s="25">
        <v>64700</v>
      </c>
      <c r="AI7837" s="16" t="s">
        <v>7896</v>
      </c>
    </row>
    <row r="7838" spans="1:35" x14ac:dyDescent="0.25">
      <c r="A7838" s="17">
        <v>131344</v>
      </c>
      <c r="B7838" s="18">
        <v>1</v>
      </c>
      <c r="C7838" s="16" t="s">
        <v>31</v>
      </c>
      <c r="D7838" s="21">
        <v>44249</v>
      </c>
      <c r="E7838" s="16" t="s">
        <v>33</v>
      </c>
      <c r="F7838" s="21">
        <v>44299</v>
      </c>
      <c r="G7838" s="16" t="s">
        <v>56</v>
      </c>
      <c r="H7838" s="26" t="s">
        <v>320</v>
      </c>
      <c r="I7838" s="16" t="s">
        <v>7897</v>
      </c>
      <c r="K7838" s="16" t="s">
        <v>7898</v>
      </c>
      <c r="L7838" s="16" t="s">
        <v>37</v>
      </c>
      <c r="M7838" s="26" t="s">
        <v>7899</v>
      </c>
      <c r="O7838" s="16" t="s">
        <v>1149</v>
      </c>
      <c r="P7838" s="26" t="s">
        <v>188</v>
      </c>
      <c r="T7838" s="22">
        <v>10.974</v>
      </c>
      <c r="W7838" s="20" t="s">
        <v>43</v>
      </c>
      <c r="X7838" s="16" t="s">
        <v>1150</v>
      </c>
      <c r="Z7838" s="25">
        <v>0</v>
      </c>
      <c r="AA7838" s="25">
        <v>0</v>
      </c>
      <c r="AB7838" s="25">
        <v>0</v>
      </c>
      <c r="AC7838" s="25">
        <v>1410710</v>
      </c>
      <c r="AD7838" s="25">
        <v>0</v>
      </c>
      <c r="AE7838" s="25">
        <v>0</v>
      </c>
      <c r="AF7838" s="25">
        <v>0</v>
      </c>
      <c r="AG7838" s="25">
        <v>1410710</v>
      </c>
      <c r="AH7838" s="25">
        <v>1410710</v>
      </c>
      <c r="AI7838" s="16" t="s">
        <v>7900</v>
      </c>
    </row>
    <row r="7839" spans="1:35" x14ac:dyDescent="0.25">
      <c r="A7839" s="17">
        <v>131345</v>
      </c>
      <c r="B7839" s="18">
        <v>1</v>
      </c>
      <c r="C7839" s="16" t="s">
        <v>73</v>
      </c>
      <c r="D7839" s="21">
        <v>44250</v>
      </c>
      <c r="E7839" s="16" t="s">
        <v>6215</v>
      </c>
      <c r="F7839" s="21">
        <v>44250</v>
      </c>
      <c r="G7839" s="16" t="s">
        <v>6215</v>
      </c>
      <c r="H7839" s="26" t="s">
        <v>182</v>
      </c>
      <c r="M7839" s="26" t="s">
        <v>7901</v>
      </c>
      <c r="O7839" s="16" t="s">
        <v>1171</v>
      </c>
      <c r="P7839" s="26" t="s">
        <v>1062</v>
      </c>
      <c r="T7839" s="23" t="s">
        <v>32</v>
      </c>
      <c r="W7839" s="20" t="s">
        <v>43</v>
      </c>
      <c r="Z7839" s="25">
        <v>0</v>
      </c>
      <c r="AA7839" s="25">
        <v>0</v>
      </c>
      <c r="AB7839" s="25">
        <v>98500</v>
      </c>
      <c r="AC7839" s="25">
        <v>0</v>
      </c>
      <c r="AD7839" s="25">
        <v>0</v>
      </c>
      <c r="AE7839" s="25">
        <v>0</v>
      </c>
      <c r="AF7839" s="25">
        <v>98500</v>
      </c>
      <c r="AG7839" s="25">
        <v>0</v>
      </c>
      <c r="AH7839" s="25">
        <v>98500</v>
      </c>
      <c r="AI7839" s="16" t="s">
        <v>7902</v>
      </c>
    </row>
    <row r="7840" spans="1:35" x14ac:dyDescent="0.25">
      <c r="A7840" s="17">
        <v>131346</v>
      </c>
      <c r="B7840" s="18">
        <v>3</v>
      </c>
      <c r="C7840" s="16" t="s">
        <v>73</v>
      </c>
      <c r="D7840" s="21">
        <v>44250</v>
      </c>
      <c r="E7840" s="16" t="s">
        <v>6215</v>
      </c>
      <c r="F7840" s="21">
        <v>44250</v>
      </c>
      <c r="G7840" s="16" t="s">
        <v>6215</v>
      </c>
      <c r="H7840" s="26" t="s">
        <v>346</v>
      </c>
      <c r="M7840" s="26" t="s">
        <v>7903</v>
      </c>
      <c r="O7840" s="16" t="s">
        <v>1171</v>
      </c>
      <c r="P7840" s="26" t="s">
        <v>1062</v>
      </c>
      <c r="T7840" s="23" t="s">
        <v>32</v>
      </c>
      <c r="W7840" s="20" t="s">
        <v>43</v>
      </c>
      <c r="Z7840" s="25">
        <v>0</v>
      </c>
      <c r="AA7840" s="25">
        <v>0</v>
      </c>
      <c r="AB7840" s="25">
        <v>34800</v>
      </c>
      <c r="AC7840" s="25">
        <v>0</v>
      </c>
      <c r="AD7840" s="25">
        <v>0</v>
      </c>
      <c r="AE7840" s="25">
        <v>0</v>
      </c>
      <c r="AF7840" s="25">
        <v>34800</v>
      </c>
      <c r="AG7840" s="25">
        <v>0</v>
      </c>
      <c r="AH7840" s="25">
        <v>34800</v>
      </c>
      <c r="AI7840" s="16" t="s">
        <v>7904</v>
      </c>
    </row>
    <row r="7841" spans="1:35" x14ac:dyDescent="0.25">
      <c r="A7841" s="17">
        <v>131347</v>
      </c>
      <c r="B7841" s="18">
        <v>1</v>
      </c>
      <c r="C7841" s="16" t="s">
        <v>73</v>
      </c>
      <c r="D7841" s="21">
        <v>44250</v>
      </c>
      <c r="E7841" s="16" t="s">
        <v>6529</v>
      </c>
      <c r="F7841" s="21">
        <v>44250</v>
      </c>
      <c r="G7841" s="16" t="s">
        <v>6529</v>
      </c>
      <c r="H7841" s="26" t="s">
        <v>386</v>
      </c>
      <c r="M7841" s="26" t="s">
        <v>7905</v>
      </c>
      <c r="O7841" s="16" t="s">
        <v>1171</v>
      </c>
      <c r="P7841" s="26" t="s">
        <v>1062</v>
      </c>
      <c r="T7841" s="23" t="s">
        <v>32</v>
      </c>
      <c r="W7841" s="20" t="s">
        <v>43</v>
      </c>
      <c r="Z7841" s="25">
        <v>0</v>
      </c>
      <c r="AA7841" s="25">
        <v>0</v>
      </c>
      <c r="AB7841" s="25">
        <v>24200</v>
      </c>
      <c r="AC7841" s="25">
        <v>0</v>
      </c>
      <c r="AD7841" s="25">
        <v>0</v>
      </c>
      <c r="AE7841" s="25">
        <v>0</v>
      </c>
      <c r="AF7841" s="25">
        <v>24200</v>
      </c>
      <c r="AG7841" s="25">
        <v>0</v>
      </c>
      <c r="AH7841" s="25">
        <v>24200</v>
      </c>
      <c r="AI7841" s="16" t="s">
        <v>7906</v>
      </c>
    </row>
    <row r="7842" spans="1:35" x14ac:dyDescent="0.25">
      <c r="A7842" s="17">
        <v>131348</v>
      </c>
      <c r="B7842" s="18">
        <v>1</v>
      </c>
      <c r="C7842" s="16" t="s">
        <v>73</v>
      </c>
      <c r="D7842" s="21">
        <v>44250</v>
      </c>
      <c r="E7842" s="16" t="s">
        <v>6529</v>
      </c>
      <c r="F7842" s="21">
        <v>44250</v>
      </c>
      <c r="G7842" s="16" t="s">
        <v>6529</v>
      </c>
      <c r="H7842" s="26" t="s">
        <v>386</v>
      </c>
      <c r="M7842" s="26" t="s">
        <v>7907</v>
      </c>
      <c r="O7842" s="16" t="s">
        <v>1171</v>
      </c>
      <c r="P7842" s="26" t="s">
        <v>1062</v>
      </c>
      <c r="T7842" s="23" t="s">
        <v>32</v>
      </c>
      <c r="W7842" s="20" t="s">
        <v>43</v>
      </c>
      <c r="Z7842" s="25">
        <v>0</v>
      </c>
      <c r="AA7842" s="25">
        <v>0</v>
      </c>
      <c r="AB7842" s="25">
        <v>39000</v>
      </c>
      <c r="AC7842" s="25">
        <v>0</v>
      </c>
      <c r="AD7842" s="25">
        <v>0</v>
      </c>
      <c r="AE7842" s="25">
        <v>0</v>
      </c>
      <c r="AF7842" s="25">
        <v>39000</v>
      </c>
      <c r="AG7842" s="25">
        <v>0</v>
      </c>
      <c r="AH7842" s="25">
        <v>39000</v>
      </c>
      <c r="AI7842" s="16" t="s">
        <v>7908</v>
      </c>
    </row>
    <row r="7843" spans="1:35" ht="30" x14ac:dyDescent="0.25">
      <c r="A7843" s="17">
        <v>131349</v>
      </c>
      <c r="B7843" s="18">
        <v>6</v>
      </c>
      <c r="C7843" s="16" t="s">
        <v>73</v>
      </c>
      <c r="D7843" s="21">
        <v>44250</v>
      </c>
      <c r="E7843" s="16" t="s">
        <v>3584</v>
      </c>
      <c r="F7843" s="21">
        <v>44250</v>
      </c>
      <c r="G7843" s="16" t="s">
        <v>32</v>
      </c>
      <c r="H7843" s="26" t="s">
        <v>76</v>
      </c>
      <c r="L7843" s="16" t="s">
        <v>110</v>
      </c>
      <c r="M7843" s="26" t="s">
        <v>8789</v>
      </c>
      <c r="O7843" s="16" t="s">
        <v>1612</v>
      </c>
      <c r="T7843" s="23" t="s">
        <v>32</v>
      </c>
      <c r="W7843" s="20" t="s">
        <v>43</v>
      </c>
      <c r="Z7843" s="24" t="s">
        <v>32</v>
      </c>
      <c r="AA7843" s="24" t="s">
        <v>32</v>
      </c>
      <c r="AB7843" s="24" t="s">
        <v>32</v>
      </c>
      <c r="AC7843" s="24" t="s">
        <v>32</v>
      </c>
      <c r="AD7843" s="24" t="s">
        <v>32</v>
      </c>
      <c r="AE7843" s="24" t="s">
        <v>32</v>
      </c>
      <c r="AF7843" s="24" t="s">
        <v>32</v>
      </c>
      <c r="AG7843" s="24" t="s">
        <v>32</v>
      </c>
      <c r="AH7843" s="24" t="s">
        <v>32</v>
      </c>
    </row>
    <row r="7844" spans="1:35" x14ac:dyDescent="0.25">
      <c r="A7844" s="17">
        <v>131350</v>
      </c>
      <c r="B7844" s="18">
        <v>3</v>
      </c>
      <c r="C7844" s="16" t="s">
        <v>73</v>
      </c>
      <c r="D7844" s="21">
        <v>44251</v>
      </c>
      <c r="E7844" s="16" t="s">
        <v>176</v>
      </c>
      <c r="F7844" s="21">
        <v>44355</v>
      </c>
      <c r="G7844" s="16" t="s">
        <v>529</v>
      </c>
      <c r="H7844" s="26" t="s">
        <v>434</v>
      </c>
      <c r="I7844" s="16" t="s">
        <v>4095</v>
      </c>
      <c r="J7844" s="20" t="s">
        <v>148</v>
      </c>
      <c r="L7844" s="16" t="s">
        <v>149</v>
      </c>
      <c r="M7844" s="26" t="s">
        <v>7909</v>
      </c>
      <c r="O7844" s="16" t="s">
        <v>179</v>
      </c>
      <c r="P7844" s="26" t="s">
        <v>79</v>
      </c>
      <c r="R7844" s="16" t="s">
        <v>41</v>
      </c>
      <c r="S7844" s="16" t="s">
        <v>84</v>
      </c>
      <c r="T7844" s="22">
        <v>0</v>
      </c>
      <c r="U7844" s="21">
        <v>44477</v>
      </c>
      <c r="W7844" s="20" t="s">
        <v>43</v>
      </c>
      <c r="X7844" s="16" t="s">
        <v>454</v>
      </c>
      <c r="Y7844" s="26" t="s">
        <v>7910</v>
      </c>
      <c r="Z7844" s="25">
        <v>0</v>
      </c>
      <c r="AA7844" s="25">
        <v>0</v>
      </c>
      <c r="AB7844" s="25">
        <v>108000</v>
      </c>
      <c r="AC7844" s="25">
        <v>0</v>
      </c>
      <c r="AD7844" s="25">
        <v>0</v>
      </c>
      <c r="AE7844" s="25">
        <v>0</v>
      </c>
      <c r="AF7844" s="25">
        <v>108000</v>
      </c>
      <c r="AG7844" s="25">
        <v>0</v>
      </c>
      <c r="AH7844" s="25">
        <v>108000</v>
      </c>
      <c r="AI7844" s="16" t="s">
        <v>7911</v>
      </c>
    </row>
    <row r="7845" spans="1:35" x14ac:dyDescent="0.25">
      <c r="A7845" s="17">
        <v>131351</v>
      </c>
      <c r="B7845" s="18">
        <v>4</v>
      </c>
      <c r="C7845" s="16" t="s">
        <v>73</v>
      </c>
      <c r="D7845" s="21">
        <v>44256</v>
      </c>
      <c r="E7845" s="16" t="s">
        <v>33</v>
      </c>
      <c r="F7845" s="21">
        <v>44301</v>
      </c>
      <c r="G7845" s="16" t="s">
        <v>56</v>
      </c>
      <c r="H7845" s="26" t="s">
        <v>270</v>
      </c>
      <c r="I7845" s="16" t="s">
        <v>8788</v>
      </c>
      <c r="K7845" s="16" t="s">
        <v>8787</v>
      </c>
      <c r="L7845" s="16" t="s">
        <v>37</v>
      </c>
      <c r="M7845" s="26" t="s">
        <v>8786</v>
      </c>
      <c r="O7845" s="16" t="s">
        <v>39</v>
      </c>
      <c r="P7845" s="26" t="s">
        <v>40</v>
      </c>
      <c r="R7845" s="16" t="s">
        <v>41</v>
      </c>
      <c r="S7845" s="16" t="s">
        <v>42</v>
      </c>
      <c r="T7845" s="22">
        <v>2.81</v>
      </c>
      <c r="W7845" s="20" t="s">
        <v>43</v>
      </c>
      <c r="X7845" s="16" t="s">
        <v>44</v>
      </c>
      <c r="Y7845" s="26" t="s">
        <v>8785</v>
      </c>
      <c r="Z7845" s="24" t="s">
        <v>32</v>
      </c>
      <c r="AA7845" s="24" t="s">
        <v>32</v>
      </c>
      <c r="AB7845" s="24" t="s">
        <v>32</v>
      </c>
      <c r="AC7845" s="24" t="s">
        <v>32</v>
      </c>
      <c r="AD7845" s="24" t="s">
        <v>32</v>
      </c>
      <c r="AE7845" s="24" t="s">
        <v>32</v>
      </c>
      <c r="AF7845" s="24" t="s">
        <v>32</v>
      </c>
      <c r="AG7845" s="24" t="s">
        <v>32</v>
      </c>
      <c r="AH7845" s="24" t="s">
        <v>32</v>
      </c>
      <c r="AI7845" s="16" t="s">
        <v>8784</v>
      </c>
    </row>
    <row r="7846" spans="1:35" x14ac:dyDescent="0.25">
      <c r="A7846" s="17">
        <v>131352</v>
      </c>
      <c r="B7846" s="18">
        <v>1</v>
      </c>
      <c r="C7846" s="16" t="s">
        <v>73</v>
      </c>
      <c r="D7846" s="21">
        <v>44256</v>
      </c>
      <c r="E7846" s="16" t="s">
        <v>6215</v>
      </c>
      <c r="F7846" s="21">
        <v>44256</v>
      </c>
      <c r="G7846" s="16" t="s">
        <v>6215</v>
      </c>
      <c r="H7846" s="26" t="s">
        <v>643</v>
      </c>
      <c r="M7846" s="26" t="s">
        <v>7912</v>
      </c>
      <c r="O7846" s="16" t="s">
        <v>1171</v>
      </c>
      <c r="P7846" s="26" t="s">
        <v>1062</v>
      </c>
      <c r="T7846" s="23" t="s">
        <v>32</v>
      </c>
      <c r="W7846" s="20" t="s">
        <v>43</v>
      </c>
      <c r="Z7846" s="25">
        <v>0</v>
      </c>
      <c r="AA7846" s="25">
        <v>0</v>
      </c>
      <c r="AB7846" s="25">
        <v>200000</v>
      </c>
      <c r="AC7846" s="25">
        <v>0</v>
      </c>
      <c r="AD7846" s="25">
        <v>0</v>
      </c>
      <c r="AE7846" s="25">
        <v>0</v>
      </c>
      <c r="AF7846" s="25">
        <v>200000</v>
      </c>
      <c r="AG7846" s="25">
        <v>0</v>
      </c>
      <c r="AH7846" s="25">
        <v>200000</v>
      </c>
      <c r="AI7846" s="16" t="s">
        <v>7913</v>
      </c>
    </row>
    <row r="7847" spans="1:35" x14ac:dyDescent="0.25">
      <c r="A7847" s="17">
        <v>131353</v>
      </c>
      <c r="B7847" s="18">
        <v>1</v>
      </c>
      <c r="C7847" s="16" t="s">
        <v>73</v>
      </c>
      <c r="D7847" s="21">
        <v>44256</v>
      </c>
      <c r="E7847" s="16" t="s">
        <v>33</v>
      </c>
      <c r="F7847" s="21">
        <v>44260</v>
      </c>
      <c r="G7847" s="16" t="s">
        <v>56</v>
      </c>
      <c r="H7847" s="26" t="s">
        <v>337</v>
      </c>
      <c r="I7847" s="16" t="s">
        <v>7914</v>
      </c>
      <c r="K7847" s="16" t="s">
        <v>7915</v>
      </c>
      <c r="L7847" s="16" t="s">
        <v>37</v>
      </c>
      <c r="M7847" s="26" t="s">
        <v>7916</v>
      </c>
      <c r="O7847" s="16" t="s">
        <v>1149</v>
      </c>
      <c r="P7847" s="26" t="s">
        <v>188</v>
      </c>
      <c r="R7847" s="16" t="s">
        <v>139</v>
      </c>
      <c r="S7847" s="16" t="s">
        <v>4621</v>
      </c>
      <c r="T7847" s="22">
        <v>2.5</v>
      </c>
      <c r="W7847" s="20" t="s">
        <v>43</v>
      </c>
      <c r="X7847" s="16" t="s">
        <v>1150</v>
      </c>
      <c r="Z7847" s="25">
        <v>0</v>
      </c>
      <c r="AA7847" s="25">
        <v>0</v>
      </c>
      <c r="AB7847" s="25">
        <v>0</v>
      </c>
      <c r="AC7847" s="25">
        <v>220010</v>
      </c>
      <c r="AD7847" s="25">
        <v>0</v>
      </c>
      <c r="AE7847" s="25">
        <v>0</v>
      </c>
      <c r="AF7847" s="25">
        <v>0</v>
      </c>
      <c r="AG7847" s="25">
        <v>220010</v>
      </c>
      <c r="AH7847" s="25">
        <v>220010</v>
      </c>
      <c r="AI7847" s="16" t="s">
        <v>7917</v>
      </c>
    </row>
    <row r="7848" spans="1:35" x14ac:dyDescent="0.25">
      <c r="A7848" s="17">
        <v>131354</v>
      </c>
      <c r="B7848" s="18">
        <v>4</v>
      </c>
      <c r="C7848" s="16" t="s">
        <v>73</v>
      </c>
      <c r="D7848" s="21">
        <v>44258</v>
      </c>
      <c r="E7848" s="16" t="s">
        <v>5735</v>
      </c>
      <c r="F7848" s="21">
        <v>44258</v>
      </c>
      <c r="G7848" s="16" t="s">
        <v>5735</v>
      </c>
      <c r="H7848" s="26" t="s">
        <v>203</v>
      </c>
      <c r="M7848" s="26" t="s">
        <v>7918</v>
      </c>
      <c r="O7848" s="16" t="s">
        <v>1171</v>
      </c>
      <c r="P7848" s="26" t="s">
        <v>1062</v>
      </c>
      <c r="T7848" s="23" t="s">
        <v>32</v>
      </c>
      <c r="W7848" s="20" t="s">
        <v>43</v>
      </c>
      <c r="Z7848" s="25">
        <v>0</v>
      </c>
      <c r="AA7848" s="25">
        <v>0</v>
      </c>
      <c r="AB7848" s="25">
        <v>586000</v>
      </c>
      <c r="AC7848" s="25">
        <v>0</v>
      </c>
      <c r="AD7848" s="25">
        <v>0</v>
      </c>
      <c r="AE7848" s="25">
        <v>0</v>
      </c>
      <c r="AF7848" s="25">
        <v>586000</v>
      </c>
      <c r="AG7848" s="25">
        <v>0</v>
      </c>
      <c r="AH7848" s="25">
        <v>586000</v>
      </c>
      <c r="AI7848" s="16" t="s">
        <v>7919</v>
      </c>
    </row>
    <row r="7849" spans="1:35" x14ac:dyDescent="0.25">
      <c r="A7849" s="17">
        <v>131355</v>
      </c>
      <c r="B7849" s="18">
        <v>4</v>
      </c>
      <c r="C7849" s="16" t="s">
        <v>73</v>
      </c>
      <c r="D7849" s="21">
        <v>44258</v>
      </c>
      <c r="E7849" s="16" t="s">
        <v>5735</v>
      </c>
      <c r="F7849" s="21">
        <v>44258</v>
      </c>
      <c r="G7849" s="16" t="s">
        <v>5735</v>
      </c>
      <c r="H7849" s="26" t="s">
        <v>221</v>
      </c>
      <c r="M7849" s="26" t="s">
        <v>7920</v>
      </c>
      <c r="O7849" s="16" t="s">
        <v>1171</v>
      </c>
      <c r="P7849" s="26" t="s">
        <v>1062</v>
      </c>
      <c r="T7849" s="23" t="s">
        <v>32</v>
      </c>
      <c r="W7849" s="20" t="s">
        <v>43</v>
      </c>
      <c r="Z7849" s="25">
        <v>0</v>
      </c>
      <c r="AA7849" s="25">
        <v>0</v>
      </c>
      <c r="AB7849" s="25">
        <v>496000</v>
      </c>
      <c r="AC7849" s="25">
        <v>0</v>
      </c>
      <c r="AD7849" s="25">
        <v>0</v>
      </c>
      <c r="AE7849" s="25">
        <v>0</v>
      </c>
      <c r="AF7849" s="25">
        <v>496000</v>
      </c>
      <c r="AG7849" s="25">
        <v>0</v>
      </c>
      <c r="AH7849" s="25">
        <v>496000</v>
      </c>
      <c r="AI7849" s="16" t="s">
        <v>7921</v>
      </c>
    </row>
    <row r="7850" spans="1:35" ht="30" x14ac:dyDescent="0.25">
      <c r="A7850" s="17">
        <v>131356</v>
      </c>
      <c r="B7850" s="18">
        <v>2</v>
      </c>
      <c r="C7850" s="16" t="s">
        <v>73</v>
      </c>
      <c r="D7850" s="21">
        <v>44258</v>
      </c>
      <c r="E7850" s="16" t="s">
        <v>2240</v>
      </c>
      <c r="F7850" s="21">
        <v>44279</v>
      </c>
      <c r="G7850" s="16" t="s">
        <v>75</v>
      </c>
      <c r="H7850" s="26" t="s">
        <v>162</v>
      </c>
      <c r="I7850" s="16" t="s">
        <v>8783</v>
      </c>
      <c r="K7850" s="16" t="s">
        <v>8782</v>
      </c>
      <c r="L7850" s="16" t="s">
        <v>37</v>
      </c>
      <c r="M7850" s="26" t="s">
        <v>8781</v>
      </c>
      <c r="N7850" s="26" t="s">
        <v>2244</v>
      </c>
      <c r="O7850" s="16" t="s">
        <v>78</v>
      </c>
      <c r="P7850" s="26" t="s">
        <v>1140</v>
      </c>
      <c r="T7850" s="22">
        <v>0.01</v>
      </c>
      <c r="W7850" s="20" t="s">
        <v>43</v>
      </c>
      <c r="X7850" s="16" t="s">
        <v>44</v>
      </c>
      <c r="Z7850" s="24" t="s">
        <v>32</v>
      </c>
      <c r="AA7850" s="24" t="s">
        <v>32</v>
      </c>
      <c r="AB7850" s="24" t="s">
        <v>32</v>
      </c>
      <c r="AC7850" s="24" t="s">
        <v>32</v>
      </c>
      <c r="AD7850" s="24" t="s">
        <v>32</v>
      </c>
      <c r="AE7850" s="24" t="s">
        <v>32</v>
      </c>
      <c r="AF7850" s="24" t="s">
        <v>32</v>
      </c>
      <c r="AG7850" s="24" t="s">
        <v>32</v>
      </c>
      <c r="AH7850" s="24" t="s">
        <v>32</v>
      </c>
      <c r="AI7850" s="16" t="s">
        <v>8780</v>
      </c>
    </row>
    <row r="7851" spans="1:35" x14ac:dyDescent="0.25">
      <c r="A7851" s="17">
        <v>131357</v>
      </c>
      <c r="B7851" s="18">
        <v>1</v>
      </c>
      <c r="C7851" s="16" t="s">
        <v>73</v>
      </c>
      <c r="D7851" s="21">
        <v>44258</v>
      </c>
      <c r="E7851" s="16" t="s">
        <v>728</v>
      </c>
      <c r="F7851" s="21">
        <v>44291</v>
      </c>
      <c r="G7851" s="16" t="s">
        <v>102</v>
      </c>
      <c r="H7851" s="26" t="s">
        <v>386</v>
      </c>
      <c r="I7851" s="16" t="s">
        <v>2125</v>
      </c>
      <c r="J7851" s="20" t="s">
        <v>116</v>
      </c>
      <c r="L7851" s="16" t="s">
        <v>116</v>
      </c>
      <c r="M7851" s="26" t="s">
        <v>7922</v>
      </c>
      <c r="N7851" s="26" t="s">
        <v>453</v>
      </c>
      <c r="O7851" s="16" t="s">
        <v>632</v>
      </c>
      <c r="P7851" s="26" t="s">
        <v>1723</v>
      </c>
      <c r="T7851" s="22">
        <v>2.2799999999999998</v>
      </c>
      <c r="W7851" s="20" t="s">
        <v>43</v>
      </c>
      <c r="X7851" s="16" t="s">
        <v>140</v>
      </c>
      <c r="Z7851" s="25">
        <v>40000</v>
      </c>
      <c r="AA7851" s="25">
        <v>0</v>
      </c>
      <c r="AB7851" s="25">
        <v>0</v>
      </c>
      <c r="AC7851" s="25">
        <v>0</v>
      </c>
      <c r="AD7851" s="25">
        <v>40000</v>
      </c>
      <c r="AE7851" s="25">
        <v>0</v>
      </c>
      <c r="AF7851" s="25">
        <v>0</v>
      </c>
      <c r="AG7851" s="25">
        <v>0</v>
      </c>
      <c r="AH7851" s="25">
        <v>40000</v>
      </c>
      <c r="AI7851" s="16" t="s">
        <v>7923</v>
      </c>
    </row>
    <row r="7852" spans="1:35" x14ac:dyDescent="0.25">
      <c r="A7852" s="17">
        <v>131360</v>
      </c>
      <c r="B7852" s="18">
        <v>4</v>
      </c>
      <c r="C7852" s="16" t="s">
        <v>73</v>
      </c>
      <c r="D7852" s="21">
        <v>44258</v>
      </c>
      <c r="E7852" s="16" t="s">
        <v>5735</v>
      </c>
      <c r="F7852" s="21">
        <v>44258</v>
      </c>
      <c r="G7852" s="16" t="s">
        <v>5735</v>
      </c>
      <c r="H7852" s="26" t="s">
        <v>126</v>
      </c>
      <c r="M7852" s="26" t="s">
        <v>7924</v>
      </c>
      <c r="O7852" s="16" t="s">
        <v>1171</v>
      </c>
      <c r="P7852" s="26" t="s">
        <v>1062</v>
      </c>
      <c r="T7852" s="23" t="s">
        <v>32</v>
      </c>
      <c r="W7852" s="20" t="s">
        <v>43</v>
      </c>
      <c r="Z7852" s="25">
        <v>0</v>
      </c>
      <c r="AA7852" s="25">
        <v>0</v>
      </c>
      <c r="AB7852" s="25">
        <v>489400</v>
      </c>
      <c r="AC7852" s="25">
        <v>0</v>
      </c>
      <c r="AD7852" s="25">
        <v>0</v>
      </c>
      <c r="AE7852" s="25">
        <v>0</v>
      </c>
      <c r="AF7852" s="25">
        <v>489400</v>
      </c>
      <c r="AG7852" s="25">
        <v>0</v>
      </c>
      <c r="AH7852" s="25">
        <v>489400</v>
      </c>
      <c r="AI7852" s="16" t="s">
        <v>7925</v>
      </c>
    </row>
    <row r="7853" spans="1:35" x14ac:dyDescent="0.25">
      <c r="A7853" s="17">
        <v>131361</v>
      </c>
      <c r="B7853" s="18">
        <v>3</v>
      </c>
      <c r="C7853" s="16" t="s">
        <v>73</v>
      </c>
      <c r="D7853" s="21">
        <v>44260</v>
      </c>
      <c r="E7853" s="16" t="s">
        <v>176</v>
      </c>
      <c r="F7853" s="21">
        <v>44364</v>
      </c>
      <c r="G7853" s="16" t="s">
        <v>529</v>
      </c>
      <c r="H7853" s="26" t="s">
        <v>64</v>
      </c>
      <c r="I7853" s="16" t="s">
        <v>468</v>
      </c>
      <c r="J7853" s="20" t="s">
        <v>116</v>
      </c>
      <c r="L7853" s="16" t="s">
        <v>116</v>
      </c>
      <c r="M7853" s="26" t="s">
        <v>7926</v>
      </c>
      <c r="O7853" s="16" t="s">
        <v>179</v>
      </c>
      <c r="P7853" s="26" t="s">
        <v>79</v>
      </c>
      <c r="R7853" s="16" t="s">
        <v>41</v>
      </c>
      <c r="S7853" s="16" t="s">
        <v>84</v>
      </c>
      <c r="T7853" s="22">
        <v>0</v>
      </c>
      <c r="U7853" s="21">
        <v>44477</v>
      </c>
      <c r="W7853" s="20" t="s">
        <v>43</v>
      </c>
      <c r="X7853" s="16" t="s">
        <v>78</v>
      </c>
      <c r="Y7853" s="26" t="s">
        <v>7927</v>
      </c>
      <c r="Z7853" s="25">
        <v>0</v>
      </c>
      <c r="AA7853" s="25">
        <v>0</v>
      </c>
      <c r="AB7853" s="25">
        <v>72000</v>
      </c>
      <c r="AC7853" s="25">
        <v>0</v>
      </c>
      <c r="AD7853" s="25">
        <v>0</v>
      </c>
      <c r="AE7853" s="25">
        <v>0</v>
      </c>
      <c r="AF7853" s="25">
        <v>72000</v>
      </c>
      <c r="AG7853" s="25">
        <v>0</v>
      </c>
      <c r="AH7853" s="25">
        <v>72000</v>
      </c>
      <c r="AI7853" s="16" t="s">
        <v>7928</v>
      </c>
    </row>
    <row r="7854" spans="1:35" x14ac:dyDescent="0.25">
      <c r="A7854" s="17">
        <v>131362</v>
      </c>
      <c r="B7854" s="18">
        <v>2</v>
      </c>
      <c r="C7854" s="16" t="s">
        <v>73</v>
      </c>
      <c r="D7854" s="21">
        <v>44260</v>
      </c>
      <c r="E7854" s="16" t="s">
        <v>728</v>
      </c>
      <c r="F7854" s="21">
        <v>44294</v>
      </c>
      <c r="G7854" s="16" t="s">
        <v>514</v>
      </c>
      <c r="H7854" s="26" t="s">
        <v>312</v>
      </c>
      <c r="I7854" s="16" t="s">
        <v>539</v>
      </c>
      <c r="J7854" s="20" t="s">
        <v>116</v>
      </c>
      <c r="L7854" s="16" t="s">
        <v>116</v>
      </c>
      <c r="M7854" s="26" t="s">
        <v>7929</v>
      </c>
      <c r="N7854" s="26" t="s">
        <v>3571</v>
      </c>
      <c r="O7854" s="16" t="s">
        <v>632</v>
      </c>
      <c r="P7854" s="26" t="s">
        <v>1723</v>
      </c>
      <c r="T7854" s="22">
        <v>1.08</v>
      </c>
      <c r="W7854" s="20" t="s">
        <v>43</v>
      </c>
      <c r="X7854" s="16" t="s">
        <v>78</v>
      </c>
      <c r="Z7854" s="25">
        <v>40000</v>
      </c>
      <c r="AA7854" s="25">
        <v>0</v>
      </c>
      <c r="AB7854" s="25">
        <v>0</v>
      </c>
      <c r="AC7854" s="25">
        <v>0</v>
      </c>
      <c r="AD7854" s="25">
        <v>40000</v>
      </c>
      <c r="AE7854" s="25">
        <v>0</v>
      </c>
      <c r="AF7854" s="25">
        <v>0</v>
      </c>
      <c r="AG7854" s="25">
        <v>0</v>
      </c>
      <c r="AH7854" s="25">
        <v>40000</v>
      </c>
      <c r="AI7854" s="16" t="s">
        <v>7930</v>
      </c>
    </row>
    <row r="7855" spans="1:35" x14ac:dyDescent="0.25">
      <c r="A7855" s="17">
        <v>131363</v>
      </c>
      <c r="B7855" s="18">
        <v>4</v>
      </c>
      <c r="C7855" s="16" t="s">
        <v>73</v>
      </c>
      <c r="D7855" s="21">
        <v>44260</v>
      </c>
      <c r="E7855" s="16" t="s">
        <v>1610</v>
      </c>
      <c r="F7855" s="21">
        <v>44260</v>
      </c>
      <c r="G7855" s="16" t="s">
        <v>1610</v>
      </c>
      <c r="H7855" s="26" t="s">
        <v>349</v>
      </c>
      <c r="L7855" s="16" t="s">
        <v>110</v>
      </c>
      <c r="M7855" s="26" t="s">
        <v>7931</v>
      </c>
      <c r="O7855" s="16" t="s">
        <v>1612</v>
      </c>
      <c r="T7855" s="23" t="s">
        <v>32</v>
      </c>
      <c r="W7855" s="20" t="s">
        <v>43</v>
      </c>
      <c r="Z7855" s="25">
        <v>0</v>
      </c>
      <c r="AA7855" s="25">
        <v>0</v>
      </c>
      <c r="AB7855" s="25">
        <v>4733.34</v>
      </c>
      <c r="AC7855" s="25">
        <v>0</v>
      </c>
      <c r="AD7855" s="25">
        <v>0</v>
      </c>
      <c r="AE7855" s="25">
        <v>0</v>
      </c>
      <c r="AF7855" s="25">
        <v>4733.34</v>
      </c>
      <c r="AG7855" s="25">
        <v>0</v>
      </c>
      <c r="AH7855" s="25">
        <v>4733.34</v>
      </c>
      <c r="AI7855" s="16" t="s">
        <v>7932</v>
      </c>
    </row>
    <row r="7856" spans="1:35" x14ac:dyDescent="0.25">
      <c r="A7856" s="17">
        <v>131364</v>
      </c>
      <c r="B7856" s="18">
        <v>3</v>
      </c>
      <c r="C7856" s="16" t="s">
        <v>73</v>
      </c>
      <c r="D7856" s="21">
        <v>44260</v>
      </c>
      <c r="E7856" s="16" t="s">
        <v>74</v>
      </c>
      <c r="F7856" s="21">
        <v>44280</v>
      </c>
      <c r="G7856" s="16" t="s">
        <v>82</v>
      </c>
      <c r="H7856" s="26" t="s">
        <v>273</v>
      </c>
      <c r="M7856" s="26" t="s">
        <v>7933</v>
      </c>
      <c r="N7856" s="26" t="s">
        <v>3826</v>
      </c>
      <c r="O7856" s="16" t="s">
        <v>78</v>
      </c>
      <c r="P7856" s="26" t="s">
        <v>760</v>
      </c>
      <c r="T7856" s="23" t="s">
        <v>32</v>
      </c>
      <c r="W7856" s="20" t="s">
        <v>43</v>
      </c>
      <c r="Z7856" s="25">
        <v>0</v>
      </c>
      <c r="AA7856" s="25">
        <v>0</v>
      </c>
      <c r="AB7856" s="25">
        <v>0</v>
      </c>
      <c r="AC7856" s="25">
        <v>0</v>
      </c>
      <c r="AD7856" s="25">
        <v>0</v>
      </c>
      <c r="AE7856" s="25">
        <v>0</v>
      </c>
      <c r="AF7856" s="25">
        <v>0</v>
      </c>
      <c r="AG7856" s="25">
        <v>0</v>
      </c>
      <c r="AH7856" s="25">
        <v>60000</v>
      </c>
    </row>
    <row r="7857" spans="1:34" x14ac:dyDescent="0.25">
      <c r="A7857" s="17">
        <v>131364.01</v>
      </c>
      <c r="B7857" s="18">
        <v>1</v>
      </c>
      <c r="C7857" s="16" t="s">
        <v>73</v>
      </c>
      <c r="D7857" s="21">
        <v>44260</v>
      </c>
      <c r="E7857" s="16" t="s">
        <v>74</v>
      </c>
      <c r="F7857" s="21">
        <v>44280</v>
      </c>
      <c r="G7857" s="16" t="s">
        <v>82</v>
      </c>
      <c r="H7857" s="26" t="s">
        <v>400</v>
      </c>
      <c r="M7857" s="26" t="s">
        <v>7934</v>
      </c>
      <c r="N7857" s="26" t="s">
        <v>3826</v>
      </c>
      <c r="O7857" s="16" t="s">
        <v>78</v>
      </c>
      <c r="P7857" s="26" t="s">
        <v>760</v>
      </c>
      <c r="T7857" s="23" t="s">
        <v>32</v>
      </c>
      <c r="W7857" s="20" t="s">
        <v>43</v>
      </c>
      <c r="Z7857" s="25">
        <v>0</v>
      </c>
      <c r="AA7857" s="25">
        <v>0</v>
      </c>
      <c r="AB7857" s="25">
        <v>0</v>
      </c>
      <c r="AC7857" s="25">
        <v>0</v>
      </c>
      <c r="AD7857" s="25">
        <v>0</v>
      </c>
      <c r="AE7857" s="25">
        <v>0</v>
      </c>
      <c r="AF7857" s="25">
        <v>0</v>
      </c>
      <c r="AG7857" s="25">
        <v>0</v>
      </c>
      <c r="AH7857" s="25">
        <v>75000</v>
      </c>
    </row>
    <row r="7858" spans="1:34" x14ac:dyDescent="0.25">
      <c r="A7858" s="17">
        <v>131364.01999999999</v>
      </c>
      <c r="B7858" s="18">
        <v>4</v>
      </c>
      <c r="C7858" s="16" t="s">
        <v>73</v>
      </c>
      <c r="D7858" s="21">
        <v>44260</v>
      </c>
      <c r="E7858" s="16" t="s">
        <v>74</v>
      </c>
      <c r="F7858" s="21">
        <v>44280</v>
      </c>
      <c r="G7858" s="16" t="s">
        <v>82</v>
      </c>
      <c r="H7858" s="26" t="s">
        <v>92</v>
      </c>
      <c r="M7858" s="26" t="s">
        <v>7935</v>
      </c>
      <c r="N7858" s="26" t="s">
        <v>3826</v>
      </c>
      <c r="O7858" s="16" t="s">
        <v>78</v>
      </c>
      <c r="P7858" s="26" t="s">
        <v>760</v>
      </c>
      <c r="T7858" s="23" t="s">
        <v>32</v>
      </c>
      <c r="W7858" s="20" t="s">
        <v>43</v>
      </c>
      <c r="Z7858" s="25">
        <v>0</v>
      </c>
      <c r="AA7858" s="25">
        <v>0</v>
      </c>
      <c r="AB7858" s="25">
        <v>0</v>
      </c>
      <c r="AC7858" s="25">
        <v>0</v>
      </c>
      <c r="AD7858" s="25">
        <v>0</v>
      </c>
      <c r="AE7858" s="25">
        <v>0</v>
      </c>
      <c r="AF7858" s="25">
        <v>0</v>
      </c>
      <c r="AG7858" s="25">
        <v>0</v>
      </c>
      <c r="AH7858" s="25">
        <v>65000</v>
      </c>
    </row>
    <row r="7859" spans="1:34" x14ac:dyDescent="0.25">
      <c r="A7859" s="17">
        <v>131364.03</v>
      </c>
      <c r="B7859" s="18">
        <v>2</v>
      </c>
      <c r="C7859" s="16" t="s">
        <v>73</v>
      </c>
      <c r="D7859" s="21">
        <v>44260</v>
      </c>
      <c r="E7859" s="16" t="s">
        <v>74</v>
      </c>
      <c r="F7859" s="21">
        <v>44280</v>
      </c>
      <c r="G7859" s="16" t="s">
        <v>82</v>
      </c>
      <c r="H7859" s="26" t="s">
        <v>154</v>
      </c>
      <c r="M7859" s="26" t="s">
        <v>7936</v>
      </c>
      <c r="N7859" s="26" t="s">
        <v>3826</v>
      </c>
      <c r="O7859" s="16" t="s">
        <v>78</v>
      </c>
      <c r="P7859" s="26" t="s">
        <v>760</v>
      </c>
      <c r="T7859" s="23" t="s">
        <v>32</v>
      </c>
      <c r="W7859" s="20" t="s">
        <v>43</v>
      </c>
      <c r="Z7859" s="25">
        <v>0</v>
      </c>
      <c r="AA7859" s="25">
        <v>0</v>
      </c>
      <c r="AB7859" s="25">
        <v>0</v>
      </c>
      <c r="AC7859" s="25">
        <v>0</v>
      </c>
      <c r="AD7859" s="25">
        <v>0</v>
      </c>
      <c r="AE7859" s="25">
        <v>0</v>
      </c>
      <c r="AF7859" s="25">
        <v>0</v>
      </c>
      <c r="AG7859" s="25">
        <v>0</v>
      </c>
      <c r="AH7859" s="25">
        <v>45000</v>
      </c>
    </row>
    <row r="7860" spans="1:34" x14ac:dyDescent="0.25">
      <c r="A7860" s="17">
        <v>131364.04</v>
      </c>
      <c r="B7860" s="18">
        <v>1</v>
      </c>
      <c r="C7860" s="16" t="s">
        <v>73</v>
      </c>
      <c r="D7860" s="21">
        <v>44260</v>
      </c>
      <c r="E7860" s="16" t="s">
        <v>74</v>
      </c>
      <c r="F7860" s="21">
        <v>44280</v>
      </c>
      <c r="G7860" s="16" t="s">
        <v>82</v>
      </c>
      <c r="H7860" s="26" t="s">
        <v>146</v>
      </c>
      <c r="M7860" s="26" t="s">
        <v>7937</v>
      </c>
      <c r="N7860" s="26" t="s">
        <v>3826</v>
      </c>
      <c r="O7860" s="16" t="s">
        <v>78</v>
      </c>
      <c r="P7860" s="26" t="s">
        <v>760</v>
      </c>
      <c r="T7860" s="23" t="s">
        <v>32</v>
      </c>
      <c r="W7860" s="20" t="s">
        <v>43</v>
      </c>
      <c r="Z7860" s="25">
        <v>0</v>
      </c>
      <c r="AA7860" s="25">
        <v>0</v>
      </c>
      <c r="AB7860" s="25">
        <v>0</v>
      </c>
      <c r="AC7860" s="25">
        <v>0</v>
      </c>
      <c r="AD7860" s="25">
        <v>0</v>
      </c>
      <c r="AE7860" s="25">
        <v>0</v>
      </c>
      <c r="AF7860" s="25">
        <v>0</v>
      </c>
      <c r="AG7860" s="25">
        <v>0</v>
      </c>
      <c r="AH7860" s="25">
        <v>65000</v>
      </c>
    </row>
    <row r="7861" spans="1:34" x14ac:dyDescent="0.25">
      <c r="A7861" s="17">
        <v>131364.04999999999</v>
      </c>
      <c r="B7861" s="18">
        <v>3</v>
      </c>
      <c r="C7861" s="16" t="s">
        <v>73</v>
      </c>
      <c r="D7861" s="21">
        <v>44260</v>
      </c>
      <c r="E7861" s="16" t="s">
        <v>74</v>
      </c>
      <c r="F7861" s="21">
        <v>44280</v>
      </c>
      <c r="G7861" s="16" t="s">
        <v>82</v>
      </c>
      <c r="H7861" s="26" t="s">
        <v>425</v>
      </c>
      <c r="M7861" s="26" t="s">
        <v>7938</v>
      </c>
      <c r="O7861" s="16" t="s">
        <v>78</v>
      </c>
      <c r="P7861" s="26" t="s">
        <v>760</v>
      </c>
      <c r="T7861" s="23" t="s">
        <v>32</v>
      </c>
      <c r="W7861" s="20" t="s">
        <v>43</v>
      </c>
      <c r="Z7861" s="25">
        <v>0</v>
      </c>
      <c r="AA7861" s="25">
        <v>0</v>
      </c>
      <c r="AB7861" s="25">
        <v>0</v>
      </c>
      <c r="AC7861" s="25">
        <v>0</v>
      </c>
      <c r="AD7861" s="25">
        <v>0</v>
      </c>
      <c r="AE7861" s="25">
        <v>0</v>
      </c>
      <c r="AF7861" s="25">
        <v>0</v>
      </c>
      <c r="AG7861" s="25">
        <v>0</v>
      </c>
      <c r="AH7861" s="25">
        <v>75000</v>
      </c>
    </row>
    <row r="7862" spans="1:34" x14ac:dyDescent="0.25">
      <c r="A7862" s="17">
        <v>131364.06</v>
      </c>
      <c r="B7862" s="18">
        <v>6</v>
      </c>
      <c r="C7862" s="16" t="s">
        <v>73</v>
      </c>
      <c r="D7862" s="21">
        <v>44270</v>
      </c>
      <c r="E7862" s="16" t="s">
        <v>74</v>
      </c>
      <c r="F7862" s="21">
        <v>44280</v>
      </c>
      <c r="G7862" s="16" t="s">
        <v>74</v>
      </c>
      <c r="H7862" s="26" t="s">
        <v>76</v>
      </c>
      <c r="M7862" s="26" t="s">
        <v>7939</v>
      </c>
      <c r="O7862" s="16" t="s">
        <v>78</v>
      </c>
      <c r="P7862" s="26" t="s">
        <v>760</v>
      </c>
      <c r="T7862" s="22">
        <v>0</v>
      </c>
      <c r="W7862" s="20" t="s">
        <v>43</v>
      </c>
      <c r="Z7862" s="25">
        <v>0</v>
      </c>
      <c r="AA7862" s="25">
        <v>0</v>
      </c>
      <c r="AB7862" s="25">
        <v>0</v>
      </c>
      <c r="AC7862" s="25">
        <v>0</v>
      </c>
      <c r="AD7862" s="25">
        <v>0</v>
      </c>
      <c r="AE7862" s="25">
        <v>0</v>
      </c>
      <c r="AF7862" s="25">
        <v>0</v>
      </c>
      <c r="AG7862" s="25">
        <v>0</v>
      </c>
      <c r="AH7862" s="25">
        <v>323772</v>
      </c>
    </row>
    <row r="7863" spans="1:34" x14ac:dyDescent="0.25">
      <c r="A7863" s="17">
        <v>131364.07</v>
      </c>
      <c r="B7863" s="18">
        <v>6</v>
      </c>
      <c r="C7863" s="16" t="s">
        <v>73</v>
      </c>
      <c r="D7863" s="21">
        <v>44313</v>
      </c>
      <c r="E7863" s="16" t="s">
        <v>74</v>
      </c>
      <c r="F7863" s="21">
        <v>44313</v>
      </c>
      <c r="G7863" s="16" t="s">
        <v>74</v>
      </c>
      <c r="H7863" s="26" t="s">
        <v>76</v>
      </c>
      <c r="M7863" s="26" t="s">
        <v>8779</v>
      </c>
      <c r="O7863" s="16" t="s">
        <v>78</v>
      </c>
      <c r="P7863" s="26" t="s">
        <v>760</v>
      </c>
      <c r="T7863" s="22">
        <v>0</v>
      </c>
      <c r="W7863" s="20" t="s">
        <v>43</v>
      </c>
      <c r="Z7863" s="24" t="s">
        <v>32</v>
      </c>
      <c r="AA7863" s="24" t="s">
        <v>32</v>
      </c>
      <c r="AB7863" s="24" t="s">
        <v>32</v>
      </c>
      <c r="AC7863" s="24" t="s">
        <v>32</v>
      </c>
      <c r="AD7863" s="25">
        <v>0</v>
      </c>
      <c r="AE7863" s="25">
        <v>0</v>
      </c>
      <c r="AF7863" s="25">
        <v>0</v>
      </c>
      <c r="AG7863" s="25">
        <v>0</v>
      </c>
      <c r="AH7863" s="25">
        <v>2000000</v>
      </c>
    </row>
    <row r="7864" spans="1:34" x14ac:dyDescent="0.25">
      <c r="A7864" s="17">
        <v>131364.07999999999</v>
      </c>
      <c r="B7864" s="18">
        <v>1</v>
      </c>
      <c r="C7864" s="16" t="s">
        <v>73</v>
      </c>
      <c r="D7864" s="21">
        <v>44326</v>
      </c>
      <c r="E7864" s="16" t="s">
        <v>74</v>
      </c>
      <c r="F7864" s="21">
        <v>44326</v>
      </c>
      <c r="G7864" s="16" t="s">
        <v>74</v>
      </c>
      <c r="H7864" s="26" t="s">
        <v>182</v>
      </c>
      <c r="M7864" s="26" t="s">
        <v>7940</v>
      </c>
      <c r="O7864" s="16" t="s">
        <v>78</v>
      </c>
      <c r="P7864" s="26" t="s">
        <v>760</v>
      </c>
      <c r="T7864" s="22">
        <v>0</v>
      </c>
      <c r="W7864" s="20" t="s">
        <v>43</v>
      </c>
      <c r="Z7864" s="25">
        <v>0</v>
      </c>
      <c r="AA7864" s="25">
        <v>0</v>
      </c>
      <c r="AB7864" s="25">
        <v>0</v>
      </c>
      <c r="AC7864" s="25">
        <v>0</v>
      </c>
      <c r="AD7864" s="25">
        <v>0</v>
      </c>
      <c r="AE7864" s="25">
        <v>0</v>
      </c>
      <c r="AF7864" s="25">
        <v>0</v>
      </c>
      <c r="AG7864" s="25">
        <v>0</v>
      </c>
      <c r="AH7864" s="25">
        <v>98678</v>
      </c>
    </row>
    <row r="7865" spans="1:34" x14ac:dyDescent="0.25">
      <c r="A7865" s="17">
        <v>131364.09</v>
      </c>
      <c r="B7865" s="18">
        <v>1</v>
      </c>
      <c r="C7865" s="16" t="s">
        <v>73</v>
      </c>
      <c r="D7865" s="21">
        <v>44326</v>
      </c>
      <c r="E7865" s="16" t="s">
        <v>74</v>
      </c>
      <c r="F7865" s="21">
        <v>44326</v>
      </c>
      <c r="G7865" s="16" t="s">
        <v>74</v>
      </c>
      <c r="H7865" s="26" t="s">
        <v>34</v>
      </c>
      <c r="M7865" s="26" t="s">
        <v>7941</v>
      </c>
      <c r="O7865" s="16" t="s">
        <v>78</v>
      </c>
      <c r="P7865" s="26" t="s">
        <v>760</v>
      </c>
      <c r="T7865" s="22">
        <v>0</v>
      </c>
      <c r="W7865" s="20" t="s">
        <v>43</v>
      </c>
      <c r="Z7865" s="25">
        <v>0</v>
      </c>
      <c r="AA7865" s="25">
        <v>0</v>
      </c>
      <c r="AB7865" s="25">
        <v>0</v>
      </c>
      <c r="AC7865" s="25">
        <v>0</v>
      </c>
      <c r="AD7865" s="25">
        <v>0</v>
      </c>
      <c r="AE7865" s="25">
        <v>0</v>
      </c>
      <c r="AF7865" s="25">
        <v>0</v>
      </c>
      <c r="AG7865" s="25">
        <v>0</v>
      </c>
      <c r="AH7865" s="25">
        <v>97238</v>
      </c>
    </row>
    <row r="7866" spans="1:34" x14ac:dyDescent="0.25">
      <c r="A7866" s="17">
        <v>131364.1</v>
      </c>
      <c r="B7866" s="18">
        <v>2</v>
      </c>
      <c r="C7866" s="16" t="s">
        <v>73</v>
      </c>
      <c r="D7866" s="21">
        <v>44326</v>
      </c>
      <c r="E7866" s="16" t="s">
        <v>74</v>
      </c>
      <c r="F7866" s="21">
        <v>44326</v>
      </c>
      <c r="G7866" s="16" t="s">
        <v>74</v>
      </c>
      <c r="H7866" s="26" t="s">
        <v>212</v>
      </c>
      <c r="M7866" s="26" t="s">
        <v>7942</v>
      </c>
      <c r="O7866" s="16" t="s">
        <v>78</v>
      </c>
      <c r="P7866" s="26" t="s">
        <v>760</v>
      </c>
      <c r="T7866" s="22">
        <v>0</v>
      </c>
      <c r="W7866" s="20" t="s">
        <v>43</v>
      </c>
      <c r="Z7866" s="25">
        <v>0</v>
      </c>
      <c r="AA7866" s="25">
        <v>0</v>
      </c>
      <c r="AB7866" s="25">
        <v>0</v>
      </c>
      <c r="AC7866" s="25">
        <v>0</v>
      </c>
      <c r="AD7866" s="25">
        <v>0</v>
      </c>
      <c r="AE7866" s="25">
        <v>0</v>
      </c>
      <c r="AF7866" s="25">
        <v>0</v>
      </c>
      <c r="AG7866" s="25">
        <v>0</v>
      </c>
      <c r="AH7866" s="25">
        <v>92110</v>
      </c>
    </row>
    <row r="7867" spans="1:34" x14ac:dyDescent="0.25">
      <c r="A7867" s="17">
        <v>131364.10999999999</v>
      </c>
      <c r="B7867" s="18">
        <v>2</v>
      </c>
      <c r="C7867" s="16" t="s">
        <v>73</v>
      </c>
      <c r="D7867" s="21">
        <v>44326</v>
      </c>
      <c r="E7867" s="16" t="s">
        <v>74</v>
      </c>
      <c r="F7867" s="21">
        <v>44326</v>
      </c>
      <c r="G7867" s="16" t="s">
        <v>74</v>
      </c>
      <c r="H7867" s="26" t="s">
        <v>286</v>
      </c>
      <c r="M7867" s="26" t="s">
        <v>7943</v>
      </c>
      <c r="O7867" s="16" t="s">
        <v>78</v>
      </c>
      <c r="P7867" s="26" t="s">
        <v>760</v>
      </c>
      <c r="T7867" s="22">
        <v>0</v>
      </c>
      <c r="W7867" s="20" t="s">
        <v>43</v>
      </c>
      <c r="Z7867" s="25">
        <v>0</v>
      </c>
      <c r="AA7867" s="25">
        <v>0</v>
      </c>
      <c r="AB7867" s="25">
        <v>0</v>
      </c>
      <c r="AC7867" s="25">
        <v>0</v>
      </c>
      <c r="AD7867" s="25">
        <v>0</v>
      </c>
      <c r="AE7867" s="25">
        <v>0</v>
      </c>
      <c r="AF7867" s="25">
        <v>0</v>
      </c>
      <c r="AG7867" s="25">
        <v>0</v>
      </c>
      <c r="AH7867" s="25">
        <v>136538</v>
      </c>
    </row>
    <row r="7868" spans="1:34" x14ac:dyDescent="0.25">
      <c r="A7868" s="17">
        <v>131364.12</v>
      </c>
      <c r="B7868" s="18">
        <v>3</v>
      </c>
      <c r="C7868" s="16" t="s">
        <v>73</v>
      </c>
      <c r="D7868" s="21">
        <v>44326</v>
      </c>
      <c r="E7868" s="16" t="s">
        <v>74</v>
      </c>
      <c r="F7868" s="21">
        <v>44326</v>
      </c>
      <c r="G7868" s="16" t="s">
        <v>74</v>
      </c>
      <c r="H7868" s="26" t="s">
        <v>362</v>
      </c>
      <c r="M7868" s="26" t="s">
        <v>7944</v>
      </c>
      <c r="O7868" s="16" t="s">
        <v>78</v>
      </c>
      <c r="P7868" s="26" t="s">
        <v>760</v>
      </c>
      <c r="T7868" s="22">
        <v>0</v>
      </c>
      <c r="W7868" s="20" t="s">
        <v>43</v>
      </c>
      <c r="Z7868" s="25">
        <v>0</v>
      </c>
      <c r="AA7868" s="25">
        <v>0</v>
      </c>
      <c r="AB7868" s="25">
        <v>0</v>
      </c>
      <c r="AC7868" s="25">
        <v>0</v>
      </c>
      <c r="AD7868" s="25">
        <v>0</v>
      </c>
      <c r="AE7868" s="25">
        <v>0</v>
      </c>
      <c r="AF7868" s="25">
        <v>0</v>
      </c>
      <c r="AG7868" s="25">
        <v>0</v>
      </c>
      <c r="AH7868" s="25">
        <v>98696</v>
      </c>
    </row>
    <row r="7869" spans="1:34" x14ac:dyDescent="0.25">
      <c r="A7869" s="17">
        <v>131364.13</v>
      </c>
      <c r="B7869" s="18">
        <v>3</v>
      </c>
      <c r="C7869" s="16" t="s">
        <v>73</v>
      </c>
      <c r="D7869" s="21">
        <v>44326</v>
      </c>
      <c r="E7869" s="16" t="s">
        <v>74</v>
      </c>
      <c r="F7869" s="21">
        <v>44326</v>
      </c>
      <c r="G7869" s="16" t="s">
        <v>74</v>
      </c>
      <c r="H7869" s="26" t="s">
        <v>69</v>
      </c>
      <c r="M7869" s="26" t="s">
        <v>7945</v>
      </c>
      <c r="O7869" s="16" t="s">
        <v>78</v>
      </c>
      <c r="P7869" s="26" t="s">
        <v>760</v>
      </c>
      <c r="T7869" s="22">
        <v>0</v>
      </c>
      <c r="W7869" s="20" t="s">
        <v>43</v>
      </c>
      <c r="Z7869" s="25">
        <v>0</v>
      </c>
      <c r="AA7869" s="25">
        <v>0</v>
      </c>
      <c r="AB7869" s="25">
        <v>0</v>
      </c>
      <c r="AC7869" s="25">
        <v>0</v>
      </c>
      <c r="AD7869" s="25">
        <v>0</v>
      </c>
      <c r="AE7869" s="25">
        <v>0</v>
      </c>
      <c r="AF7869" s="25">
        <v>0</v>
      </c>
      <c r="AG7869" s="25">
        <v>0</v>
      </c>
      <c r="AH7869" s="25">
        <v>146246</v>
      </c>
    </row>
    <row r="7870" spans="1:34" x14ac:dyDescent="0.25">
      <c r="A7870" s="17">
        <v>131364.14000000001</v>
      </c>
      <c r="B7870" s="18">
        <v>4</v>
      </c>
      <c r="C7870" s="16" t="s">
        <v>73</v>
      </c>
      <c r="D7870" s="21">
        <v>44326</v>
      </c>
      <c r="E7870" s="16" t="s">
        <v>74</v>
      </c>
      <c r="F7870" s="21">
        <v>44326</v>
      </c>
      <c r="G7870" s="16" t="s">
        <v>74</v>
      </c>
      <c r="H7870" s="26" t="s">
        <v>349</v>
      </c>
      <c r="M7870" s="26" t="s">
        <v>7946</v>
      </c>
      <c r="O7870" s="16" t="s">
        <v>78</v>
      </c>
      <c r="P7870" s="26" t="s">
        <v>760</v>
      </c>
      <c r="T7870" s="22">
        <v>0</v>
      </c>
      <c r="W7870" s="20" t="s">
        <v>43</v>
      </c>
      <c r="Z7870" s="25">
        <v>0</v>
      </c>
      <c r="AA7870" s="25">
        <v>0</v>
      </c>
      <c r="AB7870" s="25">
        <v>0</v>
      </c>
      <c r="AC7870" s="25">
        <v>0</v>
      </c>
      <c r="AD7870" s="25">
        <v>0</v>
      </c>
      <c r="AE7870" s="25">
        <v>0</v>
      </c>
      <c r="AF7870" s="25">
        <v>0</v>
      </c>
      <c r="AG7870" s="25">
        <v>0</v>
      </c>
      <c r="AH7870" s="25">
        <v>199366</v>
      </c>
    </row>
    <row r="7871" spans="1:34" x14ac:dyDescent="0.25">
      <c r="A7871" s="17">
        <v>131364.15</v>
      </c>
      <c r="B7871" s="18">
        <v>4</v>
      </c>
      <c r="C7871" s="16" t="s">
        <v>73</v>
      </c>
      <c r="D7871" s="21">
        <v>44326</v>
      </c>
      <c r="E7871" s="16" t="s">
        <v>74</v>
      </c>
      <c r="F7871" s="21">
        <v>44326</v>
      </c>
      <c r="G7871" s="16" t="s">
        <v>74</v>
      </c>
      <c r="H7871" s="26" t="s">
        <v>126</v>
      </c>
      <c r="M7871" s="26" t="s">
        <v>7947</v>
      </c>
      <c r="O7871" s="16" t="s">
        <v>78</v>
      </c>
      <c r="P7871" s="26" t="s">
        <v>760</v>
      </c>
      <c r="T7871" s="22">
        <v>0</v>
      </c>
      <c r="W7871" s="20" t="s">
        <v>43</v>
      </c>
      <c r="Z7871" s="25">
        <v>0</v>
      </c>
      <c r="AA7871" s="25">
        <v>0</v>
      </c>
      <c r="AB7871" s="25">
        <v>0</v>
      </c>
      <c r="AC7871" s="25">
        <v>0</v>
      </c>
      <c r="AD7871" s="25">
        <v>0</v>
      </c>
      <c r="AE7871" s="25">
        <v>0</v>
      </c>
      <c r="AF7871" s="25">
        <v>0</v>
      </c>
      <c r="AG7871" s="25">
        <v>0</v>
      </c>
      <c r="AH7871" s="25">
        <v>171414</v>
      </c>
    </row>
    <row r="7872" spans="1:34" x14ac:dyDescent="0.25">
      <c r="A7872" s="17">
        <v>131364.16</v>
      </c>
      <c r="B7872" s="18">
        <v>1</v>
      </c>
      <c r="C7872" s="16" t="s">
        <v>73</v>
      </c>
      <c r="D7872" s="21">
        <v>44336</v>
      </c>
      <c r="E7872" s="16" t="s">
        <v>74</v>
      </c>
      <c r="F7872" s="21">
        <v>44337</v>
      </c>
      <c r="G7872" s="16" t="s">
        <v>74</v>
      </c>
      <c r="H7872" s="26" t="s">
        <v>283</v>
      </c>
      <c r="M7872" s="26" t="s">
        <v>8778</v>
      </c>
      <c r="O7872" s="16" t="s">
        <v>78</v>
      </c>
      <c r="P7872" s="26" t="s">
        <v>760</v>
      </c>
      <c r="T7872" s="22">
        <v>0</v>
      </c>
      <c r="W7872" s="20" t="s">
        <v>43</v>
      </c>
      <c r="Z7872" s="24" t="s">
        <v>32</v>
      </c>
      <c r="AA7872" s="24" t="s">
        <v>32</v>
      </c>
      <c r="AB7872" s="24" t="s">
        <v>32</v>
      </c>
      <c r="AC7872" s="24" t="s">
        <v>32</v>
      </c>
      <c r="AD7872" s="25">
        <v>0</v>
      </c>
      <c r="AE7872" s="25">
        <v>0</v>
      </c>
      <c r="AF7872" s="25">
        <v>0</v>
      </c>
      <c r="AG7872" s="25">
        <v>0</v>
      </c>
      <c r="AH7872" s="25">
        <v>165326</v>
      </c>
    </row>
    <row r="7873" spans="1:35" x14ac:dyDescent="0.25">
      <c r="A7873" s="17">
        <v>131364.17000000001</v>
      </c>
      <c r="B7873" s="18">
        <v>6</v>
      </c>
      <c r="C7873" s="16" t="s">
        <v>73</v>
      </c>
      <c r="D7873" s="21">
        <v>44341</v>
      </c>
      <c r="E7873" s="16" t="s">
        <v>74</v>
      </c>
      <c r="F7873" s="21">
        <v>44348</v>
      </c>
      <c r="G7873" s="16" t="s">
        <v>142</v>
      </c>
      <c r="H7873" s="26" t="s">
        <v>76</v>
      </c>
      <c r="M7873" s="26" t="s">
        <v>8777</v>
      </c>
      <c r="O7873" s="16" t="s">
        <v>78</v>
      </c>
      <c r="P7873" s="26" t="s">
        <v>760</v>
      </c>
      <c r="T7873" s="22">
        <v>0</v>
      </c>
      <c r="W7873" s="20" t="s">
        <v>43</v>
      </c>
      <c r="Z7873" s="24" t="s">
        <v>32</v>
      </c>
      <c r="AA7873" s="24" t="s">
        <v>32</v>
      </c>
      <c r="AB7873" s="24" t="s">
        <v>32</v>
      </c>
      <c r="AC7873" s="24" t="s">
        <v>32</v>
      </c>
      <c r="AD7873" s="25">
        <v>0</v>
      </c>
      <c r="AE7873" s="25">
        <v>0</v>
      </c>
      <c r="AF7873" s="25">
        <v>0</v>
      </c>
      <c r="AG7873" s="25">
        <v>0</v>
      </c>
      <c r="AH7873" s="25">
        <v>50000</v>
      </c>
    </row>
    <row r="7874" spans="1:35" x14ac:dyDescent="0.25">
      <c r="A7874" s="17">
        <v>131364.18</v>
      </c>
      <c r="B7874" s="18">
        <v>6</v>
      </c>
      <c r="C7874" s="16" t="s">
        <v>73</v>
      </c>
      <c r="D7874" s="21">
        <v>44341</v>
      </c>
      <c r="E7874" s="16" t="s">
        <v>74</v>
      </c>
      <c r="F7874" s="21">
        <v>44348</v>
      </c>
      <c r="G7874" s="16" t="s">
        <v>142</v>
      </c>
      <c r="H7874" s="26" t="s">
        <v>76</v>
      </c>
      <c r="M7874" s="26" t="s">
        <v>8776</v>
      </c>
      <c r="O7874" s="16" t="s">
        <v>78</v>
      </c>
      <c r="P7874" s="26" t="s">
        <v>760</v>
      </c>
      <c r="T7874" s="22">
        <v>0</v>
      </c>
      <c r="W7874" s="20" t="s">
        <v>43</v>
      </c>
      <c r="Z7874" s="24" t="s">
        <v>32</v>
      </c>
      <c r="AA7874" s="24" t="s">
        <v>32</v>
      </c>
      <c r="AB7874" s="24" t="s">
        <v>32</v>
      </c>
      <c r="AC7874" s="24" t="s">
        <v>32</v>
      </c>
      <c r="AD7874" s="25">
        <v>0</v>
      </c>
      <c r="AE7874" s="25">
        <v>0</v>
      </c>
      <c r="AF7874" s="25">
        <v>0</v>
      </c>
      <c r="AG7874" s="25">
        <v>0</v>
      </c>
      <c r="AH7874" s="25">
        <v>112000</v>
      </c>
    </row>
    <row r="7875" spans="1:35" x14ac:dyDescent="0.25">
      <c r="A7875" s="17">
        <v>131364.19</v>
      </c>
      <c r="B7875" s="18">
        <v>6</v>
      </c>
      <c r="C7875" s="16" t="s">
        <v>73</v>
      </c>
      <c r="D7875" s="21">
        <v>44341</v>
      </c>
      <c r="E7875" s="16" t="s">
        <v>74</v>
      </c>
      <c r="F7875" s="21">
        <v>44341</v>
      </c>
      <c r="G7875" s="16" t="s">
        <v>74</v>
      </c>
      <c r="H7875" s="26" t="s">
        <v>76</v>
      </c>
      <c r="M7875" s="26" t="s">
        <v>8775</v>
      </c>
      <c r="O7875" s="16" t="s">
        <v>78</v>
      </c>
      <c r="P7875" s="26" t="s">
        <v>760</v>
      </c>
      <c r="T7875" s="23" t="s">
        <v>32</v>
      </c>
      <c r="W7875" s="20" t="s">
        <v>43</v>
      </c>
      <c r="Z7875" s="24" t="s">
        <v>32</v>
      </c>
      <c r="AA7875" s="24" t="s">
        <v>32</v>
      </c>
      <c r="AB7875" s="24" t="s">
        <v>32</v>
      </c>
      <c r="AC7875" s="24" t="s">
        <v>32</v>
      </c>
      <c r="AD7875" s="25">
        <v>0</v>
      </c>
      <c r="AE7875" s="25">
        <v>0</v>
      </c>
      <c r="AF7875" s="25">
        <v>0</v>
      </c>
      <c r="AG7875" s="25">
        <v>0</v>
      </c>
      <c r="AH7875" s="25">
        <v>200000</v>
      </c>
    </row>
    <row r="7876" spans="1:35" x14ac:dyDescent="0.25">
      <c r="A7876" s="17">
        <v>131364.20000000001</v>
      </c>
      <c r="B7876" s="18">
        <v>6</v>
      </c>
      <c r="C7876" s="16" t="s">
        <v>73</v>
      </c>
      <c r="D7876" s="21">
        <v>44341</v>
      </c>
      <c r="E7876" s="16" t="s">
        <v>74</v>
      </c>
      <c r="F7876" s="21">
        <v>44341</v>
      </c>
      <c r="G7876" s="16" t="s">
        <v>74</v>
      </c>
      <c r="H7876" s="26" t="s">
        <v>76</v>
      </c>
      <c r="M7876" s="26" t="s">
        <v>8774</v>
      </c>
      <c r="O7876" s="16" t="s">
        <v>78</v>
      </c>
      <c r="P7876" s="26" t="s">
        <v>760</v>
      </c>
      <c r="T7876" s="22">
        <v>0</v>
      </c>
      <c r="W7876" s="20" t="s">
        <v>43</v>
      </c>
      <c r="Z7876" s="24" t="s">
        <v>32</v>
      </c>
      <c r="AA7876" s="24" t="s">
        <v>32</v>
      </c>
      <c r="AB7876" s="24" t="s">
        <v>32</v>
      </c>
      <c r="AC7876" s="24" t="s">
        <v>32</v>
      </c>
      <c r="AD7876" s="24" t="s">
        <v>32</v>
      </c>
      <c r="AE7876" s="24" t="s">
        <v>32</v>
      </c>
      <c r="AF7876" s="24" t="s">
        <v>32</v>
      </c>
      <c r="AG7876" s="24" t="s">
        <v>32</v>
      </c>
      <c r="AH7876" s="24" t="s">
        <v>32</v>
      </c>
    </row>
    <row r="7877" spans="1:35" x14ac:dyDescent="0.25">
      <c r="A7877" s="17">
        <v>131365</v>
      </c>
      <c r="B7877" s="18">
        <v>2</v>
      </c>
      <c r="C7877" s="16" t="s">
        <v>73</v>
      </c>
      <c r="D7877" s="21">
        <v>44260</v>
      </c>
      <c r="E7877" s="16" t="s">
        <v>728</v>
      </c>
      <c r="F7877" s="21">
        <v>44298</v>
      </c>
      <c r="G7877" s="16" t="s">
        <v>514</v>
      </c>
      <c r="H7877" s="26" t="s">
        <v>312</v>
      </c>
      <c r="I7877" s="16" t="s">
        <v>539</v>
      </c>
      <c r="J7877" s="20" t="s">
        <v>116</v>
      </c>
      <c r="L7877" s="16" t="s">
        <v>116</v>
      </c>
      <c r="M7877" s="26" t="s">
        <v>7948</v>
      </c>
      <c r="N7877" s="26" t="s">
        <v>3571</v>
      </c>
      <c r="O7877" s="16" t="s">
        <v>632</v>
      </c>
      <c r="P7877" s="26" t="s">
        <v>1723</v>
      </c>
      <c r="T7877" s="22">
        <v>1.03</v>
      </c>
      <c r="W7877" s="20" t="s">
        <v>43</v>
      </c>
      <c r="X7877" s="16" t="s">
        <v>78</v>
      </c>
      <c r="Z7877" s="25">
        <v>40000</v>
      </c>
      <c r="AA7877" s="25">
        <v>0</v>
      </c>
      <c r="AB7877" s="25">
        <v>0</v>
      </c>
      <c r="AC7877" s="25">
        <v>0</v>
      </c>
      <c r="AD7877" s="25">
        <v>40000</v>
      </c>
      <c r="AE7877" s="25">
        <v>0</v>
      </c>
      <c r="AF7877" s="25">
        <v>0</v>
      </c>
      <c r="AG7877" s="25">
        <v>0</v>
      </c>
      <c r="AH7877" s="25">
        <v>40000</v>
      </c>
      <c r="AI7877" s="16" t="s">
        <v>7949</v>
      </c>
    </row>
    <row r="7878" spans="1:35" x14ac:dyDescent="0.25">
      <c r="A7878" s="17">
        <v>131366</v>
      </c>
      <c r="B7878" s="18">
        <v>6</v>
      </c>
      <c r="C7878" s="16" t="s">
        <v>73</v>
      </c>
      <c r="D7878" s="21">
        <v>44263</v>
      </c>
      <c r="E7878" s="16" t="s">
        <v>728</v>
      </c>
      <c r="F7878" s="21">
        <v>44319</v>
      </c>
      <c r="G7878" s="16" t="s">
        <v>74</v>
      </c>
      <c r="H7878" s="26" t="s">
        <v>76</v>
      </c>
      <c r="M7878" s="26" t="s">
        <v>2177</v>
      </c>
      <c r="O7878" s="16" t="s">
        <v>78</v>
      </c>
      <c r="P7878" s="26" t="s">
        <v>632</v>
      </c>
      <c r="T7878" s="22">
        <v>0</v>
      </c>
      <c r="W7878" s="20" t="s">
        <v>43</v>
      </c>
      <c r="Z7878" s="25">
        <v>55000</v>
      </c>
      <c r="AA7878" s="25">
        <v>0</v>
      </c>
      <c r="AB7878" s="25">
        <v>0</v>
      </c>
      <c r="AC7878" s="25">
        <v>0</v>
      </c>
      <c r="AD7878" s="25">
        <v>55000</v>
      </c>
      <c r="AE7878" s="25">
        <v>0</v>
      </c>
      <c r="AF7878" s="25">
        <v>0</v>
      </c>
      <c r="AG7878" s="25">
        <v>0</v>
      </c>
      <c r="AH7878" s="25">
        <v>55000</v>
      </c>
    </row>
    <row r="7879" spans="1:35" x14ac:dyDescent="0.25">
      <c r="A7879" s="17">
        <v>131367</v>
      </c>
      <c r="B7879" s="18">
        <v>3</v>
      </c>
      <c r="C7879" s="16" t="s">
        <v>73</v>
      </c>
      <c r="D7879" s="21">
        <v>44264</v>
      </c>
      <c r="E7879" s="16" t="s">
        <v>342</v>
      </c>
      <c r="F7879" s="21">
        <v>44315</v>
      </c>
      <c r="G7879" s="16" t="s">
        <v>529</v>
      </c>
      <c r="H7879" s="26" t="s">
        <v>49</v>
      </c>
      <c r="I7879" s="16" t="s">
        <v>6993</v>
      </c>
      <c r="J7879" s="20" t="s">
        <v>116</v>
      </c>
      <c r="L7879" s="16" t="s">
        <v>116</v>
      </c>
      <c r="M7879" s="26" t="s">
        <v>7950</v>
      </c>
      <c r="N7879" s="26" t="s">
        <v>7951</v>
      </c>
      <c r="O7879" s="16" t="s">
        <v>632</v>
      </c>
      <c r="P7879" s="26" t="s">
        <v>632</v>
      </c>
      <c r="T7879" s="22">
        <v>0.74</v>
      </c>
      <c r="U7879" s="21">
        <v>44603</v>
      </c>
      <c r="W7879" s="20" t="s">
        <v>43</v>
      </c>
      <c r="X7879" s="16" t="s">
        <v>78</v>
      </c>
      <c r="Z7879" s="25">
        <v>60000</v>
      </c>
      <c r="AA7879" s="25">
        <v>0</v>
      </c>
      <c r="AB7879" s="25">
        <v>0</v>
      </c>
      <c r="AC7879" s="25">
        <v>0</v>
      </c>
      <c r="AD7879" s="25">
        <v>60000</v>
      </c>
      <c r="AE7879" s="25">
        <v>0</v>
      </c>
      <c r="AF7879" s="25">
        <v>0</v>
      </c>
      <c r="AG7879" s="25">
        <v>0</v>
      </c>
      <c r="AH7879" s="25">
        <v>60000</v>
      </c>
      <c r="AI7879" s="16" t="s">
        <v>7952</v>
      </c>
    </row>
    <row r="7880" spans="1:35" x14ac:dyDescent="0.25">
      <c r="A7880" s="17">
        <v>131368</v>
      </c>
      <c r="B7880" s="18">
        <v>2</v>
      </c>
      <c r="C7880" s="16" t="s">
        <v>73</v>
      </c>
      <c r="D7880" s="21">
        <v>44264</v>
      </c>
      <c r="E7880" s="16" t="s">
        <v>33</v>
      </c>
      <c r="F7880" s="21">
        <v>44264</v>
      </c>
      <c r="G7880" s="16" t="s">
        <v>56</v>
      </c>
      <c r="H7880" s="26" t="s">
        <v>286</v>
      </c>
      <c r="I7880" s="16" t="s">
        <v>7953</v>
      </c>
      <c r="K7880" s="16" t="s">
        <v>7954</v>
      </c>
      <c r="L7880" s="16" t="s">
        <v>37</v>
      </c>
      <c r="M7880" s="26" t="s">
        <v>7955</v>
      </c>
      <c r="O7880" s="16" t="s">
        <v>1149</v>
      </c>
      <c r="P7880" s="26" t="s">
        <v>188</v>
      </c>
      <c r="R7880" s="16" t="s">
        <v>139</v>
      </c>
      <c r="S7880" s="16" t="s">
        <v>4621</v>
      </c>
      <c r="T7880" s="22">
        <v>5.6479999999999997</v>
      </c>
      <c r="W7880" s="20" t="s">
        <v>43</v>
      </c>
      <c r="X7880" s="16" t="s">
        <v>1150</v>
      </c>
      <c r="Z7880" s="25">
        <v>0</v>
      </c>
      <c r="AA7880" s="25">
        <v>0</v>
      </c>
      <c r="AB7880" s="25">
        <v>0</v>
      </c>
      <c r="AC7880" s="25">
        <v>172577.73</v>
      </c>
      <c r="AD7880" s="25">
        <v>0</v>
      </c>
      <c r="AE7880" s="25">
        <v>0</v>
      </c>
      <c r="AF7880" s="25">
        <v>0</v>
      </c>
      <c r="AG7880" s="25">
        <v>172577.73</v>
      </c>
      <c r="AH7880" s="25">
        <v>172577.73</v>
      </c>
      <c r="AI7880" s="16" t="s">
        <v>7956</v>
      </c>
    </row>
    <row r="7881" spans="1:35" ht="30" x14ac:dyDescent="0.25">
      <c r="A7881" s="17">
        <v>131369</v>
      </c>
      <c r="B7881" s="18">
        <v>3</v>
      </c>
      <c r="C7881" s="16" t="s">
        <v>73</v>
      </c>
      <c r="D7881" s="21">
        <v>44265</v>
      </c>
      <c r="E7881" s="16" t="s">
        <v>342</v>
      </c>
      <c r="F7881" s="21">
        <v>44312</v>
      </c>
      <c r="G7881" s="16" t="s">
        <v>7846</v>
      </c>
      <c r="H7881" s="26" t="s">
        <v>255</v>
      </c>
      <c r="I7881" s="16" t="s">
        <v>468</v>
      </c>
      <c r="J7881" s="20" t="s">
        <v>116</v>
      </c>
      <c r="L7881" s="16" t="s">
        <v>116</v>
      </c>
      <c r="M7881" s="26" t="s">
        <v>7957</v>
      </c>
      <c r="N7881" s="26" t="s">
        <v>7958</v>
      </c>
      <c r="O7881" s="16" t="s">
        <v>632</v>
      </c>
      <c r="P7881" s="26" t="s">
        <v>632</v>
      </c>
      <c r="T7881" s="22">
        <v>0.41</v>
      </c>
      <c r="U7881" s="21">
        <v>44645</v>
      </c>
      <c r="W7881" s="20" t="s">
        <v>43</v>
      </c>
      <c r="X7881" s="16" t="s">
        <v>140</v>
      </c>
      <c r="Z7881" s="25">
        <v>60000</v>
      </c>
      <c r="AA7881" s="25">
        <v>0</v>
      </c>
      <c r="AB7881" s="25">
        <v>0</v>
      </c>
      <c r="AC7881" s="25">
        <v>0</v>
      </c>
      <c r="AD7881" s="25">
        <v>60000</v>
      </c>
      <c r="AE7881" s="25">
        <v>0</v>
      </c>
      <c r="AF7881" s="25">
        <v>0</v>
      </c>
      <c r="AG7881" s="25">
        <v>0</v>
      </c>
      <c r="AH7881" s="25">
        <v>60000</v>
      </c>
      <c r="AI7881" s="16" t="s">
        <v>7959</v>
      </c>
    </row>
    <row r="7882" spans="1:35" x14ac:dyDescent="0.25">
      <c r="A7882" s="17">
        <v>131370</v>
      </c>
      <c r="B7882" s="18">
        <v>2</v>
      </c>
      <c r="C7882" s="16" t="s">
        <v>73</v>
      </c>
      <c r="D7882" s="21">
        <v>44265</v>
      </c>
      <c r="E7882" s="16" t="s">
        <v>342</v>
      </c>
      <c r="F7882" s="21">
        <v>44293</v>
      </c>
      <c r="G7882" s="16" t="s">
        <v>654</v>
      </c>
      <c r="H7882" s="26" t="s">
        <v>218</v>
      </c>
      <c r="I7882" s="16" t="s">
        <v>468</v>
      </c>
      <c r="J7882" s="20" t="s">
        <v>116</v>
      </c>
      <c r="L7882" s="16" t="s">
        <v>116</v>
      </c>
      <c r="M7882" s="26" t="s">
        <v>7960</v>
      </c>
      <c r="N7882" s="26" t="s">
        <v>3571</v>
      </c>
      <c r="O7882" s="16" t="s">
        <v>632</v>
      </c>
      <c r="P7882" s="26" t="s">
        <v>632</v>
      </c>
      <c r="T7882" s="22">
        <v>0</v>
      </c>
      <c r="U7882" s="21">
        <v>44645</v>
      </c>
      <c r="W7882" s="20" t="s">
        <v>43</v>
      </c>
      <c r="X7882" s="16" t="s">
        <v>140</v>
      </c>
      <c r="Z7882" s="25">
        <v>60000</v>
      </c>
      <c r="AA7882" s="25">
        <v>0</v>
      </c>
      <c r="AB7882" s="25">
        <v>0</v>
      </c>
      <c r="AC7882" s="25">
        <v>0</v>
      </c>
      <c r="AD7882" s="25">
        <v>60000</v>
      </c>
      <c r="AE7882" s="25">
        <v>0</v>
      </c>
      <c r="AF7882" s="25">
        <v>0</v>
      </c>
      <c r="AG7882" s="25">
        <v>0</v>
      </c>
      <c r="AH7882" s="25">
        <v>60000</v>
      </c>
      <c r="AI7882" s="16" t="s">
        <v>7961</v>
      </c>
    </row>
    <row r="7883" spans="1:35" x14ac:dyDescent="0.25">
      <c r="A7883" s="17">
        <v>131371</v>
      </c>
      <c r="B7883" s="18">
        <v>2</v>
      </c>
      <c r="C7883" s="16" t="s">
        <v>73</v>
      </c>
      <c r="D7883" s="21">
        <v>44265</v>
      </c>
      <c r="E7883" s="16" t="s">
        <v>728</v>
      </c>
      <c r="F7883" s="21">
        <v>44293</v>
      </c>
      <c r="G7883" s="16" t="s">
        <v>654</v>
      </c>
      <c r="H7883" s="26" t="s">
        <v>212</v>
      </c>
      <c r="I7883" s="16" t="s">
        <v>1004</v>
      </c>
      <c r="J7883" s="20" t="s">
        <v>116</v>
      </c>
      <c r="L7883" s="16" t="s">
        <v>116</v>
      </c>
      <c r="M7883" s="26" t="s">
        <v>7962</v>
      </c>
      <c r="N7883" s="26" t="s">
        <v>3571</v>
      </c>
      <c r="O7883" s="16" t="s">
        <v>632</v>
      </c>
      <c r="P7883" s="26" t="s">
        <v>632</v>
      </c>
      <c r="T7883" s="22">
        <v>0.1</v>
      </c>
      <c r="U7883" s="21">
        <v>44645</v>
      </c>
      <c r="W7883" s="20" t="s">
        <v>43</v>
      </c>
      <c r="X7883" s="16" t="s">
        <v>140</v>
      </c>
      <c r="Z7883" s="25">
        <v>60000</v>
      </c>
      <c r="AA7883" s="25">
        <v>0</v>
      </c>
      <c r="AB7883" s="25">
        <v>0</v>
      </c>
      <c r="AC7883" s="25">
        <v>0</v>
      </c>
      <c r="AD7883" s="25">
        <v>60000</v>
      </c>
      <c r="AE7883" s="25">
        <v>0</v>
      </c>
      <c r="AF7883" s="25">
        <v>0</v>
      </c>
      <c r="AG7883" s="25">
        <v>0</v>
      </c>
      <c r="AH7883" s="25">
        <v>60000</v>
      </c>
      <c r="AI7883" s="16" t="s">
        <v>7963</v>
      </c>
    </row>
    <row r="7884" spans="1:35" x14ac:dyDescent="0.25">
      <c r="A7884" s="17">
        <v>131372</v>
      </c>
      <c r="B7884" s="18">
        <v>2</v>
      </c>
      <c r="C7884" s="16" t="s">
        <v>73</v>
      </c>
      <c r="D7884" s="21">
        <v>44265</v>
      </c>
      <c r="E7884" s="16" t="s">
        <v>342</v>
      </c>
      <c r="F7884" s="21">
        <v>44321</v>
      </c>
      <c r="G7884" s="16" t="s">
        <v>654</v>
      </c>
      <c r="H7884" s="26" t="s">
        <v>218</v>
      </c>
      <c r="I7884" s="16" t="s">
        <v>4000</v>
      </c>
      <c r="J7884" s="20" t="s">
        <v>116</v>
      </c>
      <c r="L7884" s="16" t="s">
        <v>116</v>
      </c>
      <c r="M7884" s="26" t="s">
        <v>7964</v>
      </c>
      <c r="N7884" s="26" t="s">
        <v>3571</v>
      </c>
      <c r="O7884" s="16" t="s">
        <v>632</v>
      </c>
      <c r="P7884" s="26" t="s">
        <v>632</v>
      </c>
      <c r="T7884" s="22">
        <v>0</v>
      </c>
      <c r="U7884" s="21">
        <v>44645</v>
      </c>
      <c r="W7884" s="20" t="s">
        <v>43</v>
      </c>
      <c r="X7884" s="16" t="s">
        <v>78</v>
      </c>
      <c r="Z7884" s="25">
        <v>60000</v>
      </c>
      <c r="AA7884" s="25">
        <v>0</v>
      </c>
      <c r="AB7884" s="25">
        <v>0</v>
      </c>
      <c r="AC7884" s="25">
        <v>0</v>
      </c>
      <c r="AD7884" s="25">
        <v>60000</v>
      </c>
      <c r="AE7884" s="25">
        <v>0</v>
      </c>
      <c r="AF7884" s="25">
        <v>0</v>
      </c>
      <c r="AG7884" s="25">
        <v>0</v>
      </c>
      <c r="AH7884" s="25">
        <v>60000</v>
      </c>
      <c r="AI7884" s="16" t="s">
        <v>7965</v>
      </c>
    </row>
    <row r="7885" spans="1:35" x14ac:dyDescent="0.25">
      <c r="A7885" s="17">
        <v>131373</v>
      </c>
      <c r="B7885" s="18">
        <v>2</v>
      </c>
      <c r="C7885" s="16" t="s">
        <v>73</v>
      </c>
      <c r="D7885" s="21">
        <v>44265</v>
      </c>
      <c r="E7885" s="16" t="s">
        <v>728</v>
      </c>
      <c r="F7885" s="21">
        <v>44319</v>
      </c>
      <c r="G7885" s="16" t="s">
        <v>529</v>
      </c>
      <c r="H7885" s="26" t="s">
        <v>212</v>
      </c>
      <c r="I7885" s="16" t="s">
        <v>1004</v>
      </c>
      <c r="J7885" s="20" t="s">
        <v>116</v>
      </c>
      <c r="L7885" s="16" t="s">
        <v>116</v>
      </c>
      <c r="M7885" s="26" t="s">
        <v>7966</v>
      </c>
      <c r="N7885" s="26" t="s">
        <v>7967</v>
      </c>
      <c r="O7885" s="16" t="s">
        <v>632</v>
      </c>
      <c r="P7885" s="26" t="s">
        <v>632</v>
      </c>
      <c r="T7885" s="22">
        <v>0.24</v>
      </c>
      <c r="U7885" s="21">
        <v>44645</v>
      </c>
      <c r="W7885" s="20" t="s">
        <v>43</v>
      </c>
      <c r="X7885" s="16" t="s">
        <v>78</v>
      </c>
      <c r="Z7885" s="25">
        <v>60000</v>
      </c>
      <c r="AA7885" s="25">
        <v>0</v>
      </c>
      <c r="AB7885" s="25">
        <v>0</v>
      </c>
      <c r="AC7885" s="25">
        <v>0</v>
      </c>
      <c r="AD7885" s="25">
        <v>60000</v>
      </c>
      <c r="AE7885" s="25">
        <v>0</v>
      </c>
      <c r="AF7885" s="25">
        <v>0</v>
      </c>
      <c r="AG7885" s="25">
        <v>0</v>
      </c>
      <c r="AH7885" s="25">
        <v>60000</v>
      </c>
      <c r="AI7885" s="16" t="s">
        <v>7968</v>
      </c>
    </row>
    <row r="7886" spans="1:35" x14ac:dyDescent="0.25">
      <c r="A7886" s="17">
        <v>131374</v>
      </c>
      <c r="B7886" s="18">
        <v>1</v>
      </c>
      <c r="C7886" s="16" t="s">
        <v>73</v>
      </c>
      <c r="D7886" s="21">
        <v>44265</v>
      </c>
      <c r="E7886" s="16" t="s">
        <v>342</v>
      </c>
      <c r="F7886" s="21">
        <v>44294</v>
      </c>
      <c r="G7886" s="16" t="s">
        <v>1418</v>
      </c>
      <c r="H7886" s="26" t="s">
        <v>209</v>
      </c>
      <c r="I7886" s="16" t="s">
        <v>5228</v>
      </c>
      <c r="J7886" s="20" t="s">
        <v>116</v>
      </c>
      <c r="L7886" s="16" t="s">
        <v>116</v>
      </c>
      <c r="M7886" s="26" t="s">
        <v>7969</v>
      </c>
      <c r="N7886" s="26" t="s">
        <v>7970</v>
      </c>
      <c r="O7886" s="16" t="s">
        <v>632</v>
      </c>
      <c r="P7886" s="26" t="s">
        <v>632</v>
      </c>
      <c r="T7886" s="22">
        <v>0.1</v>
      </c>
      <c r="U7886" s="21">
        <v>44645</v>
      </c>
      <c r="W7886" s="20" t="s">
        <v>43</v>
      </c>
      <c r="X7886" s="16" t="s">
        <v>78</v>
      </c>
      <c r="Z7886" s="25">
        <v>60000</v>
      </c>
      <c r="AA7886" s="25">
        <v>0</v>
      </c>
      <c r="AB7886" s="25">
        <v>0</v>
      </c>
      <c r="AC7886" s="25">
        <v>0</v>
      </c>
      <c r="AD7886" s="25">
        <v>60000</v>
      </c>
      <c r="AE7886" s="25">
        <v>0</v>
      </c>
      <c r="AF7886" s="25">
        <v>0</v>
      </c>
      <c r="AG7886" s="25">
        <v>0</v>
      </c>
      <c r="AH7886" s="25">
        <v>60000</v>
      </c>
      <c r="AI7886" s="16" t="s">
        <v>7971</v>
      </c>
    </row>
    <row r="7887" spans="1:35" x14ac:dyDescent="0.25">
      <c r="A7887" s="17">
        <v>131375</v>
      </c>
      <c r="B7887" s="18">
        <v>2</v>
      </c>
      <c r="C7887" s="16" t="s">
        <v>73</v>
      </c>
      <c r="D7887" s="21">
        <v>44265</v>
      </c>
      <c r="E7887" s="16" t="s">
        <v>728</v>
      </c>
      <c r="F7887" s="21">
        <v>44293</v>
      </c>
      <c r="G7887" s="16" t="s">
        <v>654</v>
      </c>
      <c r="H7887" s="26" t="s">
        <v>244</v>
      </c>
      <c r="I7887" s="16" t="s">
        <v>468</v>
      </c>
      <c r="J7887" s="20" t="s">
        <v>116</v>
      </c>
      <c r="L7887" s="16" t="s">
        <v>116</v>
      </c>
      <c r="M7887" s="26" t="s">
        <v>7972</v>
      </c>
      <c r="N7887" s="26" t="s">
        <v>7973</v>
      </c>
      <c r="O7887" s="16" t="s">
        <v>632</v>
      </c>
      <c r="P7887" s="26" t="s">
        <v>632</v>
      </c>
      <c r="T7887" s="22">
        <v>0</v>
      </c>
      <c r="U7887" s="21">
        <v>44645</v>
      </c>
      <c r="W7887" s="20" t="s">
        <v>43</v>
      </c>
      <c r="X7887" s="16" t="s">
        <v>78</v>
      </c>
      <c r="Z7887" s="25">
        <v>60000</v>
      </c>
      <c r="AA7887" s="25">
        <v>0</v>
      </c>
      <c r="AB7887" s="25">
        <v>0</v>
      </c>
      <c r="AC7887" s="25">
        <v>0</v>
      </c>
      <c r="AD7887" s="25">
        <v>60000</v>
      </c>
      <c r="AE7887" s="25">
        <v>0</v>
      </c>
      <c r="AF7887" s="25">
        <v>0</v>
      </c>
      <c r="AG7887" s="25">
        <v>0</v>
      </c>
      <c r="AH7887" s="25">
        <v>60000</v>
      </c>
      <c r="AI7887" s="16" t="s">
        <v>7974</v>
      </c>
    </row>
    <row r="7888" spans="1:35" x14ac:dyDescent="0.25">
      <c r="A7888" s="17">
        <v>131376</v>
      </c>
      <c r="B7888" s="18">
        <v>2</v>
      </c>
      <c r="C7888" s="16" t="s">
        <v>73</v>
      </c>
      <c r="D7888" s="21">
        <v>44265</v>
      </c>
      <c r="E7888" s="16" t="s">
        <v>342</v>
      </c>
      <c r="F7888" s="21">
        <v>44315</v>
      </c>
      <c r="G7888" s="16" t="s">
        <v>529</v>
      </c>
      <c r="H7888" s="26" t="s">
        <v>244</v>
      </c>
      <c r="I7888" s="16" t="s">
        <v>468</v>
      </c>
      <c r="J7888" s="20" t="s">
        <v>116</v>
      </c>
      <c r="L7888" s="16" t="s">
        <v>116</v>
      </c>
      <c r="M7888" s="26" t="s">
        <v>7975</v>
      </c>
      <c r="N7888" s="26" t="s">
        <v>7976</v>
      </c>
      <c r="O7888" s="16" t="s">
        <v>632</v>
      </c>
      <c r="P7888" s="26" t="s">
        <v>632</v>
      </c>
      <c r="R7888" s="16" t="s">
        <v>139</v>
      </c>
      <c r="S7888" s="16" t="s">
        <v>42</v>
      </c>
      <c r="T7888" s="22">
        <v>0.35</v>
      </c>
      <c r="U7888" s="21">
        <v>44645</v>
      </c>
      <c r="W7888" s="20" t="s">
        <v>43</v>
      </c>
      <c r="X7888" s="16" t="s">
        <v>78</v>
      </c>
      <c r="Z7888" s="25">
        <v>60000</v>
      </c>
      <c r="AA7888" s="25">
        <v>0</v>
      </c>
      <c r="AB7888" s="25">
        <v>0</v>
      </c>
      <c r="AC7888" s="25">
        <v>0</v>
      </c>
      <c r="AD7888" s="25">
        <v>60000</v>
      </c>
      <c r="AE7888" s="25">
        <v>0</v>
      </c>
      <c r="AF7888" s="25">
        <v>0</v>
      </c>
      <c r="AG7888" s="25">
        <v>0</v>
      </c>
      <c r="AH7888" s="25">
        <v>60000</v>
      </c>
      <c r="AI7888" s="16" t="s">
        <v>7977</v>
      </c>
    </row>
    <row r="7889" spans="1:35" x14ac:dyDescent="0.25">
      <c r="A7889" s="17">
        <v>131377</v>
      </c>
      <c r="B7889" s="18">
        <v>2</v>
      </c>
      <c r="C7889" s="16" t="s">
        <v>73</v>
      </c>
      <c r="D7889" s="21">
        <v>44265</v>
      </c>
      <c r="E7889" s="16" t="s">
        <v>728</v>
      </c>
      <c r="F7889" s="21">
        <v>44293</v>
      </c>
      <c r="G7889" s="16" t="s">
        <v>654</v>
      </c>
      <c r="H7889" s="26" t="s">
        <v>264</v>
      </c>
      <c r="I7889" s="16" t="s">
        <v>518</v>
      </c>
      <c r="J7889" s="20" t="s">
        <v>116</v>
      </c>
      <c r="L7889" s="16" t="s">
        <v>116</v>
      </c>
      <c r="M7889" s="26" t="s">
        <v>7978</v>
      </c>
      <c r="N7889" s="26" t="s">
        <v>7979</v>
      </c>
      <c r="O7889" s="16" t="s">
        <v>632</v>
      </c>
      <c r="P7889" s="26" t="s">
        <v>632</v>
      </c>
      <c r="R7889" s="16" t="s">
        <v>139</v>
      </c>
      <c r="S7889" s="16" t="s">
        <v>42</v>
      </c>
      <c r="T7889" s="22">
        <v>0.1</v>
      </c>
      <c r="U7889" s="21">
        <v>44645</v>
      </c>
      <c r="W7889" s="20" t="s">
        <v>43</v>
      </c>
      <c r="X7889" s="16" t="s">
        <v>140</v>
      </c>
      <c r="Z7889" s="25">
        <v>60000</v>
      </c>
      <c r="AA7889" s="25">
        <v>0</v>
      </c>
      <c r="AB7889" s="25">
        <v>0</v>
      </c>
      <c r="AC7889" s="25">
        <v>0</v>
      </c>
      <c r="AD7889" s="25">
        <v>60000</v>
      </c>
      <c r="AE7889" s="25">
        <v>0</v>
      </c>
      <c r="AF7889" s="25">
        <v>0</v>
      </c>
      <c r="AG7889" s="25">
        <v>0</v>
      </c>
      <c r="AH7889" s="25">
        <v>60000</v>
      </c>
      <c r="AI7889" s="16" t="s">
        <v>7980</v>
      </c>
    </row>
    <row r="7890" spans="1:35" x14ac:dyDescent="0.25">
      <c r="A7890" s="17">
        <v>131378</v>
      </c>
      <c r="B7890" s="18">
        <v>1</v>
      </c>
      <c r="C7890" s="16" t="s">
        <v>73</v>
      </c>
      <c r="D7890" s="21">
        <v>44265</v>
      </c>
      <c r="E7890" s="16" t="s">
        <v>728</v>
      </c>
      <c r="F7890" s="21">
        <v>44294</v>
      </c>
      <c r="G7890" s="16" t="s">
        <v>1418</v>
      </c>
      <c r="H7890" s="26" t="s">
        <v>215</v>
      </c>
      <c r="I7890" s="16" t="s">
        <v>1767</v>
      </c>
      <c r="J7890" s="20" t="s">
        <v>116</v>
      </c>
      <c r="L7890" s="16" t="s">
        <v>116</v>
      </c>
      <c r="M7890" s="26" t="s">
        <v>7981</v>
      </c>
      <c r="N7890" s="26" t="s">
        <v>7982</v>
      </c>
      <c r="O7890" s="16" t="s">
        <v>632</v>
      </c>
      <c r="P7890" s="26" t="s">
        <v>632</v>
      </c>
      <c r="T7890" s="22">
        <v>0.03</v>
      </c>
      <c r="U7890" s="21">
        <v>44645</v>
      </c>
      <c r="W7890" s="20" t="s">
        <v>43</v>
      </c>
      <c r="X7890" s="16" t="s">
        <v>140</v>
      </c>
      <c r="Z7890" s="25">
        <v>60000</v>
      </c>
      <c r="AA7890" s="25">
        <v>0</v>
      </c>
      <c r="AB7890" s="25">
        <v>0</v>
      </c>
      <c r="AC7890" s="25">
        <v>0</v>
      </c>
      <c r="AD7890" s="25">
        <v>60000</v>
      </c>
      <c r="AE7890" s="25">
        <v>0</v>
      </c>
      <c r="AF7890" s="25">
        <v>0</v>
      </c>
      <c r="AG7890" s="25">
        <v>0</v>
      </c>
      <c r="AH7890" s="25">
        <v>60000</v>
      </c>
      <c r="AI7890" s="16" t="s">
        <v>7983</v>
      </c>
    </row>
    <row r="7891" spans="1:35" x14ac:dyDescent="0.25">
      <c r="A7891" s="17">
        <v>131379</v>
      </c>
      <c r="B7891" s="18">
        <v>4</v>
      </c>
      <c r="C7891" s="16" t="s">
        <v>73</v>
      </c>
      <c r="D7891" s="21">
        <v>44266</v>
      </c>
      <c r="E7891" s="16" t="s">
        <v>342</v>
      </c>
      <c r="F7891" s="21">
        <v>44315</v>
      </c>
      <c r="G7891" s="16" t="s">
        <v>529</v>
      </c>
      <c r="H7891" s="26" t="s">
        <v>326</v>
      </c>
      <c r="I7891" s="16" t="s">
        <v>6175</v>
      </c>
      <c r="J7891" s="20" t="s">
        <v>116</v>
      </c>
      <c r="L7891" s="16" t="s">
        <v>116</v>
      </c>
      <c r="M7891" s="26" t="s">
        <v>7984</v>
      </c>
      <c r="N7891" s="26" t="s">
        <v>7985</v>
      </c>
      <c r="O7891" s="16" t="s">
        <v>632</v>
      </c>
      <c r="P7891" s="26" t="s">
        <v>632</v>
      </c>
      <c r="T7891" s="22">
        <v>0.23</v>
      </c>
      <c r="U7891" s="21">
        <v>44645</v>
      </c>
      <c r="W7891" s="20" t="s">
        <v>43</v>
      </c>
      <c r="X7891" s="16" t="s">
        <v>78</v>
      </c>
      <c r="Z7891" s="25">
        <v>60000</v>
      </c>
      <c r="AA7891" s="25">
        <v>0</v>
      </c>
      <c r="AB7891" s="25">
        <v>0</v>
      </c>
      <c r="AC7891" s="25">
        <v>0</v>
      </c>
      <c r="AD7891" s="25">
        <v>60000</v>
      </c>
      <c r="AE7891" s="25">
        <v>0</v>
      </c>
      <c r="AF7891" s="25">
        <v>0</v>
      </c>
      <c r="AG7891" s="25">
        <v>0</v>
      </c>
      <c r="AH7891" s="25">
        <v>60000</v>
      </c>
      <c r="AI7891" s="16" t="s">
        <v>7986</v>
      </c>
    </row>
    <row r="7892" spans="1:35" x14ac:dyDescent="0.25">
      <c r="A7892" s="17">
        <v>131380</v>
      </c>
      <c r="B7892" s="18">
        <v>4</v>
      </c>
      <c r="C7892" s="16" t="s">
        <v>73</v>
      </c>
      <c r="D7892" s="21">
        <v>44266</v>
      </c>
      <c r="E7892" s="16" t="s">
        <v>728</v>
      </c>
      <c r="F7892" s="21">
        <v>44315</v>
      </c>
      <c r="G7892" s="16" t="s">
        <v>529</v>
      </c>
      <c r="H7892" s="26" t="s">
        <v>295</v>
      </c>
      <c r="I7892" s="16" t="s">
        <v>159</v>
      </c>
      <c r="J7892" s="20" t="s">
        <v>148</v>
      </c>
      <c r="L7892" s="16" t="s">
        <v>149</v>
      </c>
      <c r="M7892" s="26" t="s">
        <v>7987</v>
      </c>
      <c r="N7892" s="26" t="s">
        <v>7988</v>
      </c>
      <c r="O7892" s="16" t="s">
        <v>632</v>
      </c>
      <c r="P7892" s="26" t="s">
        <v>632</v>
      </c>
      <c r="R7892" s="16" t="s">
        <v>139</v>
      </c>
      <c r="S7892" s="16" t="s">
        <v>42</v>
      </c>
      <c r="T7892" s="22">
        <v>0.53</v>
      </c>
      <c r="U7892" s="21">
        <v>44729</v>
      </c>
      <c r="W7892" s="20" t="s">
        <v>43</v>
      </c>
      <c r="X7892" s="16" t="s">
        <v>454</v>
      </c>
      <c r="Z7892" s="25">
        <v>60000</v>
      </c>
      <c r="AA7892" s="25">
        <v>0</v>
      </c>
      <c r="AB7892" s="25">
        <v>0</v>
      </c>
      <c r="AC7892" s="25">
        <v>0</v>
      </c>
      <c r="AD7892" s="25">
        <v>60000</v>
      </c>
      <c r="AE7892" s="25">
        <v>0</v>
      </c>
      <c r="AF7892" s="25">
        <v>0</v>
      </c>
      <c r="AG7892" s="25">
        <v>0</v>
      </c>
      <c r="AH7892" s="25">
        <v>60000</v>
      </c>
      <c r="AI7892" s="16" t="s">
        <v>7989</v>
      </c>
    </row>
    <row r="7893" spans="1:35" x14ac:dyDescent="0.25">
      <c r="A7893" s="17">
        <v>131381</v>
      </c>
      <c r="B7893" s="18">
        <v>4</v>
      </c>
      <c r="C7893" s="16" t="s">
        <v>73</v>
      </c>
      <c r="D7893" s="21">
        <v>44266</v>
      </c>
      <c r="E7893" s="16" t="s">
        <v>2469</v>
      </c>
      <c r="F7893" s="21">
        <v>44344</v>
      </c>
      <c r="G7893" s="16" t="s">
        <v>2282</v>
      </c>
      <c r="H7893" s="26" t="s">
        <v>634</v>
      </c>
      <c r="I7893" s="16" t="s">
        <v>1518</v>
      </c>
      <c r="J7893" s="20" t="s">
        <v>1518</v>
      </c>
      <c r="M7893" s="26" t="s">
        <v>7990</v>
      </c>
      <c r="N7893" s="26" t="s">
        <v>7991</v>
      </c>
      <c r="O7893" s="16" t="s">
        <v>1520</v>
      </c>
      <c r="P7893" s="26" t="s">
        <v>1775</v>
      </c>
      <c r="R7893" s="16" t="s">
        <v>139</v>
      </c>
      <c r="S7893" s="16" t="s">
        <v>192</v>
      </c>
      <c r="T7893" s="23" t="s">
        <v>32</v>
      </c>
      <c r="W7893" s="20" t="s">
        <v>43</v>
      </c>
      <c r="X7893" s="16" t="s">
        <v>140</v>
      </c>
      <c r="Z7893" s="25">
        <v>164000</v>
      </c>
      <c r="AA7893" s="25">
        <v>0</v>
      </c>
      <c r="AB7893" s="25">
        <v>0</v>
      </c>
      <c r="AC7893" s="25">
        <v>0</v>
      </c>
      <c r="AD7893" s="25">
        <v>164000</v>
      </c>
      <c r="AE7893" s="25">
        <v>0</v>
      </c>
      <c r="AF7893" s="25">
        <v>0</v>
      </c>
      <c r="AG7893" s="25">
        <v>0</v>
      </c>
      <c r="AH7893" s="25">
        <v>164000</v>
      </c>
      <c r="AI7893" s="16" t="s">
        <v>7992</v>
      </c>
    </row>
    <row r="7894" spans="1:35" ht="30" x14ac:dyDescent="0.25">
      <c r="A7894" s="17">
        <v>131382</v>
      </c>
      <c r="B7894" s="18">
        <v>3</v>
      </c>
      <c r="C7894" s="16" t="s">
        <v>73</v>
      </c>
      <c r="D7894" s="21">
        <v>44266</v>
      </c>
      <c r="E7894" s="16" t="s">
        <v>5735</v>
      </c>
      <c r="F7894" s="21">
        <v>44266</v>
      </c>
      <c r="G7894" s="16" t="s">
        <v>5735</v>
      </c>
      <c r="H7894" s="26" t="s">
        <v>98</v>
      </c>
      <c r="M7894" s="26" t="s">
        <v>7993</v>
      </c>
      <c r="O7894" s="16" t="s">
        <v>1171</v>
      </c>
      <c r="P7894" s="26" t="s">
        <v>1062</v>
      </c>
      <c r="T7894" s="23" t="s">
        <v>32</v>
      </c>
      <c r="W7894" s="20" t="s">
        <v>43</v>
      </c>
      <c r="Z7894" s="25">
        <v>0</v>
      </c>
      <c r="AA7894" s="25">
        <v>0</v>
      </c>
      <c r="AB7894" s="25">
        <v>11395600</v>
      </c>
      <c r="AC7894" s="25">
        <v>0</v>
      </c>
      <c r="AD7894" s="25">
        <v>0</v>
      </c>
      <c r="AE7894" s="25">
        <v>0</v>
      </c>
      <c r="AF7894" s="25">
        <v>11395600</v>
      </c>
      <c r="AG7894" s="25">
        <v>0</v>
      </c>
      <c r="AH7894" s="25">
        <v>11395600</v>
      </c>
      <c r="AI7894" s="16" t="s">
        <v>7994</v>
      </c>
    </row>
    <row r="7895" spans="1:35" x14ac:dyDescent="0.25">
      <c r="A7895" s="17">
        <v>131383</v>
      </c>
      <c r="B7895" s="18">
        <v>1</v>
      </c>
      <c r="C7895" s="16" t="s">
        <v>73</v>
      </c>
      <c r="D7895" s="21">
        <v>44266</v>
      </c>
      <c r="E7895" s="16" t="s">
        <v>728</v>
      </c>
      <c r="F7895" s="21">
        <v>44294</v>
      </c>
      <c r="G7895" s="16" t="s">
        <v>1418</v>
      </c>
      <c r="H7895" s="26" t="s">
        <v>215</v>
      </c>
      <c r="I7895" s="16" t="s">
        <v>1767</v>
      </c>
      <c r="J7895" s="20" t="s">
        <v>116</v>
      </c>
      <c r="L7895" s="16" t="s">
        <v>116</v>
      </c>
      <c r="M7895" s="26" t="s">
        <v>7995</v>
      </c>
      <c r="N7895" s="26" t="s">
        <v>7996</v>
      </c>
      <c r="O7895" s="16" t="s">
        <v>632</v>
      </c>
      <c r="P7895" s="26" t="s">
        <v>632</v>
      </c>
      <c r="T7895" s="22">
        <v>0.16</v>
      </c>
      <c r="U7895" s="21">
        <v>44645</v>
      </c>
      <c r="W7895" s="20" t="s">
        <v>43</v>
      </c>
      <c r="X7895" s="16" t="s">
        <v>78</v>
      </c>
      <c r="Z7895" s="25">
        <v>60000</v>
      </c>
      <c r="AA7895" s="25">
        <v>0</v>
      </c>
      <c r="AB7895" s="25">
        <v>0</v>
      </c>
      <c r="AC7895" s="25">
        <v>0</v>
      </c>
      <c r="AD7895" s="25">
        <v>60000</v>
      </c>
      <c r="AE7895" s="25">
        <v>0</v>
      </c>
      <c r="AF7895" s="25">
        <v>0</v>
      </c>
      <c r="AG7895" s="25">
        <v>0</v>
      </c>
      <c r="AH7895" s="25">
        <v>60000</v>
      </c>
      <c r="AI7895" s="16" t="s">
        <v>7997</v>
      </c>
    </row>
    <row r="7896" spans="1:35" x14ac:dyDescent="0.25">
      <c r="A7896" s="17">
        <v>131384</v>
      </c>
      <c r="B7896" s="18">
        <v>4</v>
      </c>
      <c r="C7896" s="16" t="s">
        <v>73</v>
      </c>
      <c r="D7896" s="21">
        <v>44266</v>
      </c>
      <c r="E7896" s="16" t="s">
        <v>342</v>
      </c>
      <c r="F7896" s="21">
        <v>44327</v>
      </c>
      <c r="G7896" s="16" t="s">
        <v>1244</v>
      </c>
      <c r="H7896" s="26" t="s">
        <v>349</v>
      </c>
      <c r="I7896" s="16" t="s">
        <v>159</v>
      </c>
      <c r="J7896" s="20" t="s">
        <v>148</v>
      </c>
      <c r="L7896" s="16" t="s">
        <v>149</v>
      </c>
      <c r="M7896" s="26" t="s">
        <v>7998</v>
      </c>
      <c r="N7896" s="26" t="s">
        <v>7999</v>
      </c>
      <c r="O7896" s="16" t="s">
        <v>632</v>
      </c>
      <c r="P7896" s="26" t="s">
        <v>632</v>
      </c>
      <c r="R7896" s="16" t="s">
        <v>139</v>
      </c>
      <c r="S7896" s="16" t="s">
        <v>42</v>
      </c>
      <c r="T7896" s="22">
        <v>0.7</v>
      </c>
      <c r="U7896" s="21">
        <v>44729</v>
      </c>
      <c r="W7896" s="20" t="s">
        <v>43</v>
      </c>
      <c r="X7896" s="16" t="s">
        <v>454</v>
      </c>
      <c r="Z7896" s="25">
        <v>60000</v>
      </c>
      <c r="AA7896" s="25">
        <v>0</v>
      </c>
      <c r="AB7896" s="25">
        <v>0</v>
      </c>
      <c r="AC7896" s="25">
        <v>0</v>
      </c>
      <c r="AD7896" s="25">
        <v>60000</v>
      </c>
      <c r="AE7896" s="25">
        <v>0</v>
      </c>
      <c r="AF7896" s="25">
        <v>0</v>
      </c>
      <c r="AG7896" s="25">
        <v>0</v>
      </c>
      <c r="AH7896" s="25">
        <v>60000</v>
      </c>
      <c r="AI7896" s="16" t="s">
        <v>8000</v>
      </c>
    </row>
    <row r="7897" spans="1:35" x14ac:dyDescent="0.25">
      <c r="A7897" s="17">
        <v>131385</v>
      </c>
      <c r="B7897" s="18">
        <v>1</v>
      </c>
      <c r="C7897" s="16" t="s">
        <v>73</v>
      </c>
      <c r="D7897" s="21">
        <v>44266</v>
      </c>
      <c r="E7897" s="16" t="s">
        <v>6215</v>
      </c>
      <c r="F7897" s="21">
        <v>44266</v>
      </c>
      <c r="G7897" s="16" t="s">
        <v>6215</v>
      </c>
      <c r="H7897" s="26" t="s">
        <v>133</v>
      </c>
      <c r="M7897" s="26" t="s">
        <v>8001</v>
      </c>
      <c r="O7897" s="16" t="s">
        <v>1171</v>
      </c>
      <c r="P7897" s="26" t="s">
        <v>1062</v>
      </c>
      <c r="T7897" s="23" t="s">
        <v>32</v>
      </c>
      <c r="W7897" s="20" t="s">
        <v>43</v>
      </c>
      <c r="Z7897" s="25">
        <v>0</v>
      </c>
      <c r="AA7897" s="25">
        <v>0</v>
      </c>
      <c r="AB7897" s="25">
        <v>106200</v>
      </c>
      <c r="AC7897" s="25">
        <v>0</v>
      </c>
      <c r="AD7897" s="25">
        <v>0</v>
      </c>
      <c r="AE7897" s="25">
        <v>0</v>
      </c>
      <c r="AF7897" s="25">
        <v>106200</v>
      </c>
      <c r="AG7897" s="25">
        <v>0</v>
      </c>
      <c r="AH7897" s="25">
        <v>106200</v>
      </c>
      <c r="AI7897" s="16" t="s">
        <v>8002</v>
      </c>
    </row>
    <row r="7898" spans="1:35" ht="30" x14ac:dyDescent="0.25">
      <c r="A7898" s="17">
        <v>131386</v>
      </c>
      <c r="B7898" s="18">
        <v>2</v>
      </c>
      <c r="C7898" s="16" t="s">
        <v>73</v>
      </c>
      <c r="D7898" s="21">
        <v>44267</v>
      </c>
      <c r="E7898" s="16" t="s">
        <v>33</v>
      </c>
      <c r="F7898" s="21">
        <v>44267</v>
      </c>
      <c r="G7898" s="16" t="s">
        <v>33</v>
      </c>
      <c r="H7898" s="26" t="s">
        <v>264</v>
      </c>
      <c r="I7898" s="16" t="s">
        <v>8773</v>
      </c>
      <c r="K7898" s="16" t="s">
        <v>6522</v>
      </c>
      <c r="L7898" s="16" t="s">
        <v>37</v>
      </c>
      <c r="M7898" s="26" t="s">
        <v>8772</v>
      </c>
      <c r="O7898" s="16" t="s">
        <v>1149</v>
      </c>
      <c r="P7898" s="26" t="s">
        <v>188</v>
      </c>
      <c r="R7898" s="16" t="s">
        <v>139</v>
      </c>
      <c r="S7898" s="16" t="s">
        <v>4621</v>
      </c>
      <c r="T7898" s="22">
        <v>4.8099999999999996</v>
      </c>
      <c r="W7898" s="20" t="s">
        <v>43</v>
      </c>
      <c r="X7898" s="16" t="s">
        <v>44</v>
      </c>
      <c r="Z7898" s="24" t="s">
        <v>32</v>
      </c>
      <c r="AA7898" s="24" t="s">
        <v>32</v>
      </c>
      <c r="AB7898" s="24" t="s">
        <v>32</v>
      </c>
      <c r="AC7898" s="24" t="s">
        <v>32</v>
      </c>
      <c r="AD7898" s="24" t="s">
        <v>32</v>
      </c>
      <c r="AE7898" s="24" t="s">
        <v>32</v>
      </c>
      <c r="AF7898" s="24" t="s">
        <v>32</v>
      </c>
      <c r="AG7898" s="24" t="s">
        <v>32</v>
      </c>
      <c r="AH7898" s="24" t="s">
        <v>32</v>
      </c>
      <c r="AI7898" s="16" t="s">
        <v>8771</v>
      </c>
    </row>
    <row r="7899" spans="1:35" ht="30" x14ac:dyDescent="0.25">
      <c r="A7899" s="17">
        <v>131387</v>
      </c>
      <c r="B7899" s="18">
        <v>2</v>
      </c>
      <c r="C7899" s="16" t="s">
        <v>73</v>
      </c>
      <c r="D7899" s="21">
        <v>44267</v>
      </c>
      <c r="E7899" s="16" t="s">
        <v>33</v>
      </c>
      <c r="F7899" s="21">
        <v>44267</v>
      </c>
      <c r="G7899" s="16" t="s">
        <v>33</v>
      </c>
      <c r="H7899" s="26" t="s">
        <v>264</v>
      </c>
      <c r="I7899" s="16" t="s">
        <v>6521</v>
      </c>
      <c r="K7899" s="16" t="s">
        <v>6522</v>
      </c>
      <c r="L7899" s="16" t="s">
        <v>37</v>
      </c>
      <c r="M7899" s="26" t="s">
        <v>8770</v>
      </c>
      <c r="O7899" s="16" t="s">
        <v>1149</v>
      </c>
      <c r="R7899" s="16" t="s">
        <v>139</v>
      </c>
      <c r="S7899" s="16" t="s">
        <v>4621</v>
      </c>
      <c r="T7899" s="22">
        <v>1.83</v>
      </c>
      <c r="W7899" s="20" t="s">
        <v>43</v>
      </c>
      <c r="X7899" s="16" t="s">
        <v>44</v>
      </c>
      <c r="Z7899" s="24" t="s">
        <v>32</v>
      </c>
      <c r="AA7899" s="24" t="s">
        <v>32</v>
      </c>
      <c r="AB7899" s="24" t="s">
        <v>32</v>
      </c>
      <c r="AC7899" s="24" t="s">
        <v>32</v>
      </c>
      <c r="AD7899" s="24" t="s">
        <v>32</v>
      </c>
      <c r="AE7899" s="24" t="s">
        <v>32</v>
      </c>
      <c r="AF7899" s="24" t="s">
        <v>32</v>
      </c>
      <c r="AG7899" s="24" t="s">
        <v>32</v>
      </c>
      <c r="AH7899" s="24" t="s">
        <v>32</v>
      </c>
      <c r="AI7899" s="16" t="s">
        <v>8769</v>
      </c>
    </row>
    <row r="7900" spans="1:35" x14ac:dyDescent="0.25">
      <c r="A7900" s="17">
        <v>131388</v>
      </c>
      <c r="B7900" s="18">
        <v>2</v>
      </c>
      <c r="C7900" s="16" t="s">
        <v>73</v>
      </c>
      <c r="D7900" s="21">
        <v>44267</v>
      </c>
      <c r="E7900" s="16" t="s">
        <v>728</v>
      </c>
      <c r="F7900" s="21">
        <v>44293</v>
      </c>
      <c r="G7900" s="16" t="s">
        <v>654</v>
      </c>
      <c r="H7900" s="26" t="s">
        <v>267</v>
      </c>
      <c r="I7900" s="16" t="s">
        <v>1436</v>
      </c>
      <c r="J7900" s="20" t="s">
        <v>116</v>
      </c>
      <c r="L7900" s="16" t="s">
        <v>116</v>
      </c>
      <c r="M7900" s="26" t="s">
        <v>8003</v>
      </c>
      <c r="N7900" s="26" t="s">
        <v>8004</v>
      </c>
      <c r="O7900" s="16" t="s">
        <v>632</v>
      </c>
      <c r="P7900" s="26" t="s">
        <v>632</v>
      </c>
      <c r="T7900" s="22">
        <v>0.38</v>
      </c>
      <c r="U7900" s="21">
        <v>44645</v>
      </c>
      <c r="W7900" s="20" t="s">
        <v>43</v>
      </c>
      <c r="X7900" s="16" t="s">
        <v>78</v>
      </c>
      <c r="Z7900" s="25">
        <v>60000</v>
      </c>
      <c r="AA7900" s="25">
        <v>0</v>
      </c>
      <c r="AB7900" s="25">
        <v>0</v>
      </c>
      <c r="AC7900" s="25">
        <v>0</v>
      </c>
      <c r="AD7900" s="25">
        <v>60000</v>
      </c>
      <c r="AE7900" s="25">
        <v>0</v>
      </c>
      <c r="AF7900" s="25">
        <v>0</v>
      </c>
      <c r="AG7900" s="25">
        <v>0</v>
      </c>
      <c r="AH7900" s="25">
        <v>60000</v>
      </c>
      <c r="AI7900" s="16" t="s">
        <v>8005</v>
      </c>
    </row>
    <row r="7901" spans="1:35" x14ac:dyDescent="0.25">
      <c r="A7901" s="17">
        <v>131389</v>
      </c>
      <c r="B7901" s="18">
        <v>1</v>
      </c>
      <c r="C7901" s="16" t="s">
        <v>73</v>
      </c>
      <c r="D7901" s="21">
        <v>44267</v>
      </c>
      <c r="E7901" s="16" t="s">
        <v>728</v>
      </c>
      <c r="F7901" s="21">
        <v>44315</v>
      </c>
      <c r="G7901" s="16" t="s">
        <v>529</v>
      </c>
      <c r="H7901" s="26" t="s">
        <v>215</v>
      </c>
      <c r="I7901" s="16" t="s">
        <v>163</v>
      </c>
      <c r="J7901" s="20" t="s">
        <v>148</v>
      </c>
      <c r="L7901" s="16" t="s">
        <v>149</v>
      </c>
      <c r="M7901" s="26" t="s">
        <v>8006</v>
      </c>
      <c r="N7901" s="26" t="s">
        <v>8007</v>
      </c>
      <c r="O7901" s="16" t="s">
        <v>632</v>
      </c>
      <c r="P7901" s="26" t="s">
        <v>632</v>
      </c>
      <c r="T7901" s="22">
        <v>0.35</v>
      </c>
      <c r="U7901" s="21">
        <v>44645</v>
      </c>
      <c r="W7901" s="20" t="s">
        <v>43</v>
      </c>
      <c r="X7901" s="16" t="s">
        <v>1079</v>
      </c>
      <c r="Z7901" s="25">
        <v>60000</v>
      </c>
      <c r="AA7901" s="25">
        <v>0</v>
      </c>
      <c r="AB7901" s="25">
        <v>0</v>
      </c>
      <c r="AC7901" s="25">
        <v>0</v>
      </c>
      <c r="AD7901" s="25">
        <v>60000</v>
      </c>
      <c r="AE7901" s="25">
        <v>0</v>
      </c>
      <c r="AF7901" s="25">
        <v>0</v>
      </c>
      <c r="AG7901" s="25">
        <v>0</v>
      </c>
      <c r="AH7901" s="25">
        <v>60000</v>
      </c>
      <c r="AI7901" s="16" t="s">
        <v>8008</v>
      </c>
    </row>
    <row r="7902" spans="1:35" x14ac:dyDescent="0.25">
      <c r="A7902" s="17">
        <v>131390</v>
      </c>
      <c r="B7902" s="18">
        <v>2</v>
      </c>
      <c r="C7902" s="16" t="s">
        <v>73</v>
      </c>
      <c r="D7902" s="21">
        <v>44267</v>
      </c>
      <c r="E7902" s="16" t="s">
        <v>342</v>
      </c>
      <c r="F7902" s="21">
        <v>44316</v>
      </c>
      <c r="G7902" s="16" t="s">
        <v>109</v>
      </c>
      <c r="H7902" s="26" t="s">
        <v>162</v>
      </c>
      <c r="I7902" s="16" t="s">
        <v>4330</v>
      </c>
      <c r="J7902" s="20" t="s">
        <v>116</v>
      </c>
      <c r="L7902" s="16" t="s">
        <v>116</v>
      </c>
      <c r="M7902" s="26" t="s">
        <v>8009</v>
      </c>
      <c r="N7902" s="26" t="s">
        <v>3571</v>
      </c>
      <c r="O7902" s="16" t="s">
        <v>632</v>
      </c>
      <c r="P7902" s="26" t="s">
        <v>632</v>
      </c>
      <c r="T7902" s="23" t="s">
        <v>32</v>
      </c>
      <c r="U7902" s="21">
        <v>44645</v>
      </c>
      <c r="W7902" s="20" t="s">
        <v>43</v>
      </c>
      <c r="X7902" s="16" t="s">
        <v>78</v>
      </c>
      <c r="Z7902" s="25">
        <v>60000</v>
      </c>
      <c r="AA7902" s="25">
        <v>0</v>
      </c>
      <c r="AB7902" s="25">
        <v>0</v>
      </c>
      <c r="AC7902" s="25">
        <v>0</v>
      </c>
      <c r="AD7902" s="25">
        <v>60000</v>
      </c>
      <c r="AE7902" s="25">
        <v>0</v>
      </c>
      <c r="AF7902" s="25">
        <v>0</v>
      </c>
      <c r="AG7902" s="25">
        <v>0</v>
      </c>
      <c r="AH7902" s="25">
        <v>60000</v>
      </c>
      <c r="AI7902" s="16" t="s">
        <v>8010</v>
      </c>
    </row>
    <row r="7903" spans="1:35" x14ac:dyDescent="0.25">
      <c r="A7903" s="17">
        <v>131391</v>
      </c>
      <c r="B7903" s="18">
        <v>1</v>
      </c>
      <c r="C7903" s="16" t="s">
        <v>73</v>
      </c>
      <c r="D7903" s="21">
        <v>44270</v>
      </c>
      <c r="E7903" s="16" t="s">
        <v>728</v>
      </c>
      <c r="F7903" s="21">
        <v>44294</v>
      </c>
      <c r="G7903" s="16" t="s">
        <v>1418</v>
      </c>
      <c r="H7903" s="26" t="s">
        <v>276</v>
      </c>
      <c r="I7903" s="16" t="s">
        <v>468</v>
      </c>
      <c r="J7903" s="20" t="s">
        <v>116</v>
      </c>
      <c r="L7903" s="16" t="s">
        <v>116</v>
      </c>
      <c r="M7903" s="26" t="s">
        <v>8011</v>
      </c>
      <c r="N7903" s="26" t="s">
        <v>1444</v>
      </c>
      <c r="O7903" s="16" t="s">
        <v>632</v>
      </c>
      <c r="P7903" s="26" t="s">
        <v>632</v>
      </c>
      <c r="T7903" s="22">
        <v>0.02</v>
      </c>
      <c r="U7903" s="21">
        <v>44645</v>
      </c>
      <c r="W7903" s="20" t="s">
        <v>43</v>
      </c>
      <c r="X7903" s="16" t="s">
        <v>78</v>
      </c>
      <c r="Z7903" s="25">
        <v>60000</v>
      </c>
      <c r="AA7903" s="25">
        <v>0</v>
      </c>
      <c r="AB7903" s="25">
        <v>0</v>
      </c>
      <c r="AC7903" s="25">
        <v>0</v>
      </c>
      <c r="AD7903" s="25">
        <v>60000</v>
      </c>
      <c r="AE7903" s="25">
        <v>0</v>
      </c>
      <c r="AF7903" s="25">
        <v>0</v>
      </c>
      <c r="AG7903" s="25">
        <v>0</v>
      </c>
      <c r="AH7903" s="25">
        <v>60000</v>
      </c>
      <c r="AI7903" s="16" t="s">
        <v>8012</v>
      </c>
    </row>
    <row r="7904" spans="1:35" x14ac:dyDescent="0.25">
      <c r="A7904" s="17">
        <v>131392</v>
      </c>
      <c r="B7904" s="18">
        <v>2</v>
      </c>
      <c r="C7904" s="16" t="s">
        <v>73</v>
      </c>
      <c r="D7904" s="21">
        <v>44270</v>
      </c>
      <c r="E7904" s="16" t="s">
        <v>728</v>
      </c>
      <c r="F7904" s="21">
        <v>44293</v>
      </c>
      <c r="G7904" s="16" t="s">
        <v>529</v>
      </c>
      <c r="H7904" s="26" t="s">
        <v>383</v>
      </c>
      <c r="I7904" s="16" t="s">
        <v>446</v>
      </c>
      <c r="J7904" s="20" t="s">
        <v>116</v>
      </c>
      <c r="L7904" s="16" t="s">
        <v>116</v>
      </c>
      <c r="M7904" s="26" t="s">
        <v>8013</v>
      </c>
      <c r="N7904" s="26" t="s">
        <v>7848</v>
      </c>
      <c r="O7904" s="16" t="s">
        <v>632</v>
      </c>
      <c r="P7904" s="26" t="s">
        <v>632</v>
      </c>
      <c r="R7904" s="16" t="s">
        <v>139</v>
      </c>
      <c r="S7904" s="16" t="s">
        <v>42</v>
      </c>
      <c r="T7904" s="22">
        <v>0.19</v>
      </c>
      <c r="U7904" s="21">
        <v>44645</v>
      </c>
      <c r="W7904" s="20" t="s">
        <v>43</v>
      </c>
      <c r="X7904" s="16" t="s">
        <v>140</v>
      </c>
      <c r="Z7904" s="25">
        <v>60000</v>
      </c>
      <c r="AA7904" s="25">
        <v>0</v>
      </c>
      <c r="AB7904" s="25">
        <v>0</v>
      </c>
      <c r="AC7904" s="25">
        <v>0</v>
      </c>
      <c r="AD7904" s="25">
        <v>60000</v>
      </c>
      <c r="AE7904" s="25">
        <v>0</v>
      </c>
      <c r="AF7904" s="25">
        <v>0</v>
      </c>
      <c r="AG7904" s="25">
        <v>0</v>
      </c>
      <c r="AH7904" s="25">
        <v>60000</v>
      </c>
      <c r="AI7904" s="16" t="s">
        <v>8014</v>
      </c>
    </row>
    <row r="7905" spans="1:35" x14ac:dyDescent="0.25">
      <c r="A7905" s="17">
        <v>131393</v>
      </c>
      <c r="B7905" s="18">
        <v>2</v>
      </c>
      <c r="C7905" s="16" t="s">
        <v>73</v>
      </c>
      <c r="D7905" s="21">
        <v>44270</v>
      </c>
      <c r="E7905" s="16" t="s">
        <v>33</v>
      </c>
      <c r="F7905" s="21">
        <v>44270</v>
      </c>
      <c r="G7905" s="16" t="s">
        <v>109</v>
      </c>
      <c r="H7905" s="26" t="s">
        <v>286</v>
      </c>
      <c r="I7905" s="16" t="s">
        <v>8768</v>
      </c>
      <c r="K7905" s="16" t="s">
        <v>8767</v>
      </c>
      <c r="L7905" s="16" t="s">
        <v>37</v>
      </c>
      <c r="M7905" s="26" t="s">
        <v>8766</v>
      </c>
      <c r="O7905" s="16" t="s">
        <v>1149</v>
      </c>
      <c r="P7905" s="26" t="s">
        <v>188</v>
      </c>
      <c r="R7905" s="16" t="s">
        <v>139</v>
      </c>
      <c r="S7905" s="16" t="s">
        <v>4621</v>
      </c>
      <c r="T7905" s="22">
        <v>2.92</v>
      </c>
      <c r="W7905" s="20" t="s">
        <v>43</v>
      </c>
      <c r="X7905" s="16" t="s">
        <v>78</v>
      </c>
      <c r="Z7905" s="24" t="s">
        <v>32</v>
      </c>
      <c r="AA7905" s="24" t="s">
        <v>32</v>
      </c>
      <c r="AB7905" s="24" t="s">
        <v>32</v>
      </c>
      <c r="AC7905" s="24" t="s">
        <v>32</v>
      </c>
      <c r="AD7905" s="24" t="s">
        <v>32</v>
      </c>
      <c r="AE7905" s="24" t="s">
        <v>32</v>
      </c>
      <c r="AF7905" s="24" t="s">
        <v>32</v>
      </c>
      <c r="AG7905" s="24" t="s">
        <v>32</v>
      </c>
      <c r="AH7905" s="24" t="s">
        <v>32</v>
      </c>
      <c r="AI7905" s="16" t="s">
        <v>8765</v>
      </c>
    </row>
    <row r="7906" spans="1:35" x14ac:dyDescent="0.25">
      <c r="A7906" s="17">
        <v>131394</v>
      </c>
      <c r="B7906" s="18">
        <v>3</v>
      </c>
      <c r="C7906" s="16" t="s">
        <v>73</v>
      </c>
      <c r="D7906" s="21">
        <v>44270</v>
      </c>
      <c r="E7906" s="16" t="s">
        <v>7884</v>
      </c>
      <c r="F7906" s="21">
        <v>44270</v>
      </c>
      <c r="G7906" s="16" t="s">
        <v>7884</v>
      </c>
      <c r="H7906" s="26" t="s">
        <v>255</v>
      </c>
      <c r="M7906" s="26" t="s">
        <v>8015</v>
      </c>
      <c r="O7906" s="16" t="s">
        <v>1171</v>
      </c>
      <c r="P7906" s="26" t="s">
        <v>1062</v>
      </c>
      <c r="T7906" s="23" t="s">
        <v>32</v>
      </c>
      <c r="W7906" s="20" t="s">
        <v>43</v>
      </c>
      <c r="Z7906" s="25">
        <v>0</v>
      </c>
      <c r="AA7906" s="25">
        <v>0</v>
      </c>
      <c r="AB7906" s="25">
        <v>65000</v>
      </c>
      <c r="AC7906" s="25">
        <v>0</v>
      </c>
      <c r="AD7906" s="25">
        <v>0</v>
      </c>
      <c r="AE7906" s="25">
        <v>0</v>
      </c>
      <c r="AF7906" s="25">
        <v>65000</v>
      </c>
      <c r="AG7906" s="25">
        <v>0</v>
      </c>
      <c r="AH7906" s="25">
        <v>65000</v>
      </c>
      <c r="AI7906" s="16" t="s">
        <v>8016</v>
      </c>
    </row>
    <row r="7907" spans="1:35" x14ac:dyDescent="0.25">
      <c r="A7907" s="17">
        <v>131395</v>
      </c>
      <c r="B7907" s="18">
        <v>2</v>
      </c>
      <c r="C7907" s="16" t="s">
        <v>73</v>
      </c>
      <c r="D7907" s="21">
        <v>44270</v>
      </c>
      <c r="E7907" s="16" t="s">
        <v>33</v>
      </c>
      <c r="F7907" s="21">
        <v>44280</v>
      </c>
      <c r="G7907" s="16" t="s">
        <v>33</v>
      </c>
      <c r="H7907" s="26" t="s">
        <v>286</v>
      </c>
      <c r="K7907" s="16" t="s">
        <v>8017</v>
      </c>
      <c r="L7907" s="16" t="s">
        <v>37</v>
      </c>
      <c r="M7907" s="26" t="s">
        <v>8018</v>
      </c>
      <c r="O7907" s="16" t="s">
        <v>1149</v>
      </c>
      <c r="P7907" s="26" t="s">
        <v>188</v>
      </c>
      <c r="R7907" s="16" t="s">
        <v>139</v>
      </c>
      <c r="S7907" s="16" t="s">
        <v>4621</v>
      </c>
      <c r="T7907" s="23" t="s">
        <v>32</v>
      </c>
      <c r="W7907" s="20" t="s">
        <v>43</v>
      </c>
      <c r="X7907" s="16" t="s">
        <v>44</v>
      </c>
      <c r="Z7907" s="25">
        <v>0</v>
      </c>
      <c r="AA7907" s="25">
        <v>0</v>
      </c>
      <c r="AB7907" s="25">
        <v>0</v>
      </c>
      <c r="AC7907" s="25">
        <v>347323</v>
      </c>
      <c r="AD7907" s="25">
        <v>0</v>
      </c>
      <c r="AE7907" s="25">
        <v>0</v>
      </c>
      <c r="AF7907" s="25">
        <v>0</v>
      </c>
      <c r="AG7907" s="25">
        <v>347323</v>
      </c>
      <c r="AH7907" s="25">
        <v>347323</v>
      </c>
      <c r="AI7907" s="16" t="s">
        <v>8019</v>
      </c>
    </row>
    <row r="7908" spans="1:35" x14ac:dyDescent="0.25">
      <c r="A7908" s="17">
        <v>131396</v>
      </c>
      <c r="B7908" s="18">
        <v>2</v>
      </c>
      <c r="C7908" s="16" t="s">
        <v>73</v>
      </c>
      <c r="D7908" s="21">
        <v>44270</v>
      </c>
      <c r="E7908" s="16" t="s">
        <v>33</v>
      </c>
      <c r="F7908" s="21">
        <v>44270</v>
      </c>
      <c r="G7908" s="16" t="s">
        <v>109</v>
      </c>
      <c r="H7908" s="26" t="s">
        <v>286</v>
      </c>
      <c r="I7908" s="16" t="s">
        <v>8762</v>
      </c>
      <c r="K7908" s="16" t="s">
        <v>8761</v>
      </c>
      <c r="L7908" s="16" t="s">
        <v>37</v>
      </c>
      <c r="M7908" s="26" t="s">
        <v>8764</v>
      </c>
      <c r="O7908" s="16" t="s">
        <v>1149</v>
      </c>
      <c r="P7908" s="26" t="s">
        <v>188</v>
      </c>
      <c r="R7908" s="16" t="s">
        <v>139</v>
      </c>
      <c r="S7908" s="16" t="s">
        <v>4621</v>
      </c>
      <c r="T7908" s="22">
        <v>1.1599999999999999</v>
      </c>
      <c r="W7908" s="20" t="s">
        <v>43</v>
      </c>
      <c r="X7908" s="16" t="s">
        <v>78</v>
      </c>
      <c r="Z7908" s="24" t="s">
        <v>32</v>
      </c>
      <c r="AA7908" s="24" t="s">
        <v>32</v>
      </c>
      <c r="AB7908" s="24" t="s">
        <v>32</v>
      </c>
      <c r="AC7908" s="24" t="s">
        <v>32</v>
      </c>
      <c r="AD7908" s="24" t="s">
        <v>32</v>
      </c>
      <c r="AE7908" s="24" t="s">
        <v>32</v>
      </c>
      <c r="AF7908" s="24" t="s">
        <v>32</v>
      </c>
      <c r="AG7908" s="24" t="s">
        <v>32</v>
      </c>
      <c r="AH7908" s="24" t="s">
        <v>32</v>
      </c>
      <c r="AI7908" s="16" t="s">
        <v>8763</v>
      </c>
    </row>
    <row r="7909" spans="1:35" x14ac:dyDescent="0.25">
      <c r="A7909" s="17">
        <v>131397</v>
      </c>
      <c r="B7909" s="18">
        <v>2</v>
      </c>
      <c r="C7909" s="16" t="s">
        <v>73</v>
      </c>
      <c r="D7909" s="21">
        <v>44270</v>
      </c>
      <c r="E7909" s="16" t="s">
        <v>728</v>
      </c>
      <c r="F7909" s="21">
        <v>44293</v>
      </c>
      <c r="G7909" s="16" t="s">
        <v>529</v>
      </c>
      <c r="H7909" s="26" t="s">
        <v>380</v>
      </c>
      <c r="I7909" s="16" t="s">
        <v>1724</v>
      </c>
      <c r="J7909" s="20" t="s">
        <v>116</v>
      </c>
      <c r="L7909" s="16" t="s">
        <v>116</v>
      </c>
      <c r="M7909" s="26" t="s">
        <v>8020</v>
      </c>
      <c r="N7909" s="26" t="s">
        <v>8021</v>
      </c>
      <c r="O7909" s="16" t="s">
        <v>632</v>
      </c>
      <c r="P7909" s="26" t="s">
        <v>632</v>
      </c>
      <c r="T7909" s="22">
        <v>0.02</v>
      </c>
      <c r="U7909" s="21">
        <v>44645</v>
      </c>
      <c r="W7909" s="20" t="s">
        <v>43</v>
      </c>
      <c r="X7909" s="16" t="s">
        <v>78</v>
      </c>
      <c r="Z7909" s="25">
        <v>60000</v>
      </c>
      <c r="AA7909" s="25">
        <v>0</v>
      </c>
      <c r="AB7909" s="25">
        <v>0</v>
      </c>
      <c r="AC7909" s="25">
        <v>0</v>
      </c>
      <c r="AD7909" s="25">
        <v>60000</v>
      </c>
      <c r="AE7909" s="25">
        <v>0</v>
      </c>
      <c r="AF7909" s="25">
        <v>0</v>
      </c>
      <c r="AG7909" s="25">
        <v>0</v>
      </c>
      <c r="AH7909" s="25">
        <v>60000</v>
      </c>
      <c r="AI7909" s="16" t="s">
        <v>8022</v>
      </c>
    </row>
    <row r="7910" spans="1:35" x14ac:dyDescent="0.25">
      <c r="A7910" s="17">
        <v>131398</v>
      </c>
      <c r="B7910" s="18">
        <v>3</v>
      </c>
      <c r="C7910" s="16" t="s">
        <v>73</v>
      </c>
      <c r="D7910" s="21">
        <v>44270</v>
      </c>
      <c r="E7910" s="16" t="s">
        <v>7884</v>
      </c>
      <c r="F7910" s="21">
        <v>44270</v>
      </c>
      <c r="G7910" s="16" t="s">
        <v>7884</v>
      </c>
      <c r="H7910" s="26" t="s">
        <v>69</v>
      </c>
      <c r="M7910" s="26" t="s">
        <v>8023</v>
      </c>
      <c r="O7910" s="16" t="s">
        <v>1171</v>
      </c>
      <c r="P7910" s="26" t="s">
        <v>1062</v>
      </c>
      <c r="T7910" s="23" t="s">
        <v>32</v>
      </c>
      <c r="W7910" s="20" t="s">
        <v>43</v>
      </c>
      <c r="Z7910" s="25">
        <v>0</v>
      </c>
      <c r="AA7910" s="25">
        <v>0</v>
      </c>
      <c r="AB7910" s="25">
        <v>145700</v>
      </c>
      <c r="AC7910" s="25">
        <v>0</v>
      </c>
      <c r="AD7910" s="25">
        <v>0</v>
      </c>
      <c r="AE7910" s="25">
        <v>0</v>
      </c>
      <c r="AF7910" s="25">
        <v>145700</v>
      </c>
      <c r="AG7910" s="25">
        <v>0</v>
      </c>
      <c r="AH7910" s="25">
        <v>145700</v>
      </c>
      <c r="AI7910" s="16" t="s">
        <v>8024</v>
      </c>
    </row>
    <row r="7911" spans="1:35" x14ac:dyDescent="0.25">
      <c r="A7911" s="17">
        <v>131399</v>
      </c>
      <c r="B7911" s="18">
        <v>2</v>
      </c>
      <c r="C7911" s="16" t="s">
        <v>73</v>
      </c>
      <c r="D7911" s="21">
        <v>44270</v>
      </c>
      <c r="E7911" s="16" t="s">
        <v>33</v>
      </c>
      <c r="F7911" s="21">
        <v>44273</v>
      </c>
      <c r="G7911" s="16" t="s">
        <v>33</v>
      </c>
      <c r="H7911" s="26" t="s">
        <v>286</v>
      </c>
      <c r="I7911" s="16" t="s">
        <v>8762</v>
      </c>
      <c r="K7911" s="16" t="s">
        <v>8761</v>
      </c>
      <c r="L7911" s="16" t="s">
        <v>37</v>
      </c>
      <c r="M7911" s="26" t="s">
        <v>8760</v>
      </c>
      <c r="O7911" s="16" t="s">
        <v>1149</v>
      </c>
      <c r="P7911" s="26" t="s">
        <v>188</v>
      </c>
      <c r="R7911" s="16" t="s">
        <v>139</v>
      </c>
      <c r="S7911" s="16" t="s">
        <v>4621</v>
      </c>
      <c r="T7911" s="22">
        <v>2.1019999999999999</v>
      </c>
      <c r="W7911" s="20" t="s">
        <v>43</v>
      </c>
      <c r="X7911" s="16" t="s">
        <v>78</v>
      </c>
      <c r="Z7911" s="24" t="s">
        <v>32</v>
      </c>
      <c r="AA7911" s="24" t="s">
        <v>32</v>
      </c>
      <c r="AB7911" s="24" t="s">
        <v>32</v>
      </c>
      <c r="AC7911" s="24" t="s">
        <v>32</v>
      </c>
      <c r="AD7911" s="24" t="s">
        <v>32</v>
      </c>
      <c r="AE7911" s="24" t="s">
        <v>32</v>
      </c>
      <c r="AF7911" s="24" t="s">
        <v>32</v>
      </c>
      <c r="AG7911" s="24" t="s">
        <v>32</v>
      </c>
      <c r="AH7911" s="24" t="s">
        <v>32</v>
      </c>
      <c r="AI7911" s="16" t="s">
        <v>8759</v>
      </c>
    </row>
    <row r="7912" spans="1:35" x14ac:dyDescent="0.25">
      <c r="A7912" s="17">
        <v>131401</v>
      </c>
      <c r="B7912" s="18">
        <v>2</v>
      </c>
      <c r="C7912" s="16" t="s">
        <v>73</v>
      </c>
      <c r="D7912" s="21">
        <v>44270</v>
      </c>
      <c r="E7912" s="16" t="s">
        <v>728</v>
      </c>
      <c r="F7912" s="21">
        <v>44293</v>
      </c>
      <c r="G7912" s="16" t="s">
        <v>109</v>
      </c>
      <c r="H7912" s="26" t="s">
        <v>380</v>
      </c>
      <c r="I7912" s="16" t="s">
        <v>1690</v>
      </c>
      <c r="J7912" s="20" t="s">
        <v>116</v>
      </c>
      <c r="L7912" s="16" t="s">
        <v>116</v>
      </c>
      <c r="M7912" s="26" t="s">
        <v>8025</v>
      </c>
      <c r="N7912" s="26" t="s">
        <v>3571</v>
      </c>
      <c r="O7912" s="16" t="s">
        <v>632</v>
      </c>
      <c r="P7912" s="26" t="s">
        <v>632</v>
      </c>
      <c r="T7912" s="22">
        <v>0.06</v>
      </c>
      <c r="U7912" s="21">
        <v>44645</v>
      </c>
      <c r="W7912" s="20" t="s">
        <v>43</v>
      </c>
      <c r="X7912" s="16" t="s">
        <v>78</v>
      </c>
      <c r="Z7912" s="25">
        <v>60000</v>
      </c>
      <c r="AA7912" s="25">
        <v>0</v>
      </c>
      <c r="AB7912" s="25">
        <v>0</v>
      </c>
      <c r="AC7912" s="25">
        <v>0</v>
      </c>
      <c r="AD7912" s="25">
        <v>60000</v>
      </c>
      <c r="AE7912" s="25">
        <v>0</v>
      </c>
      <c r="AF7912" s="25">
        <v>0</v>
      </c>
      <c r="AG7912" s="25">
        <v>0</v>
      </c>
      <c r="AH7912" s="25">
        <v>60000</v>
      </c>
      <c r="AI7912" s="16" t="s">
        <v>8026</v>
      </c>
    </row>
    <row r="7913" spans="1:35" x14ac:dyDescent="0.25">
      <c r="A7913" s="17">
        <v>131402</v>
      </c>
      <c r="B7913" s="18">
        <v>2</v>
      </c>
      <c r="C7913" s="16" t="s">
        <v>73</v>
      </c>
      <c r="D7913" s="21">
        <v>44270</v>
      </c>
      <c r="E7913" s="16" t="s">
        <v>728</v>
      </c>
      <c r="F7913" s="21">
        <v>44315</v>
      </c>
      <c r="G7913" s="16" t="s">
        <v>529</v>
      </c>
      <c r="H7913" s="26" t="s">
        <v>920</v>
      </c>
      <c r="I7913" s="16" t="s">
        <v>4391</v>
      </c>
      <c r="J7913" s="20" t="s">
        <v>116</v>
      </c>
      <c r="L7913" s="16" t="s">
        <v>116</v>
      </c>
      <c r="M7913" s="26" t="s">
        <v>8027</v>
      </c>
      <c r="N7913" s="26" t="s">
        <v>7976</v>
      </c>
      <c r="O7913" s="16" t="s">
        <v>632</v>
      </c>
      <c r="P7913" s="26" t="s">
        <v>632</v>
      </c>
      <c r="T7913" s="22">
        <v>0.15</v>
      </c>
      <c r="U7913" s="21">
        <v>44645</v>
      </c>
      <c r="W7913" s="20" t="s">
        <v>43</v>
      </c>
      <c r="X7913" s="16" t="s">
        <v>78</v>
      </c>
      <c r="Z7913" s="25">
        <v>60000</v>
      </c>
      <c r="AA7913" s="25">
        <v>0</v>
      </c>
      <c r="AB7913" s="25">
        <v>0</v>
      </c>
      <c r="AC7913" s="25">
        <v>0</v>
      </c>
      <c r="AD7913" s="25">
        <v>60000</v>
      </c>
      <c r="AE7913" s="25">
        <v>0</v>
      </c>
      <c r="AF7913" s="25">
        <v>0</v>
      </c>
      <c r="AG7913" s="25">
        <v>0</v>
      </c>
      <c r="AH7913" s="25">
        <v>60000</v>
      </c>
      <c r="AI7913" s="16" t="s">
        <v>8028</v>
      </c>
    </row>
    <row r="7914" spans="1:35" x14ac:dyDescent="0.25">
      <c r="A7914" s="17">
        <v>131403</v>
      </c>
      <c r="B7914" s="18">
        <v>2</v>
      </c>
      <c r="C7914" s="16" t="s">
        <v>73</v>
      </c>
      <c r="D7914" s="21">
        <v>44270</v>
      </c>
      <c r="E7914" s="16" t="s">
        <v>728</v>
      </c>
      <c r="F7914" s="21">
        <v>44293</v>
      </c>
      <c r="G7914" s="16" t="s">
        <v>529</v>
      </c>
      <c r="H7914" s="26" t="s">
        <v>920</v>
      </c>
      <c r="I7914" s="16" t="s">
        <v>2672</v>
      </c>
      <c r="J7914" s="20" t="s">
        <v>116</v>
      </c>
      <c r="L7914" s="16" t="s">
        <v>116</v>
      </c>
      <c r="M7914" s="26" t="s">
        <v>8029</v>
      </c>
      <c r="N7914" s="26" t="s">
        <v>3571</v>
      </c>
      <c r="O7914" s="16" t="s">
        <v>632</v>
      </c>
      <c r="P7914" s="26" t="s">
        <v>632</v>
      </c>
      <c r="T7914" s="22">
        <v>0.1</v>
      </c>
      <c r="U7914" s="21">
        <v>44645</v>
      </c>
      <c r="W7914" s="20" t="s">
        <v>43</v>
      </c>
      <c r="X7914" s="16" t="s">
        <v>78</v>
      </c>
      <c r="Z7914" s="25">
        <v>60000</v>
      </c>
      <c r="AA7914" s="25">
        <v>0</v>
      </c>
      <c r="AB7914" s="25">
        <v>0</v>
      </c>
      <c r="AC7914" s="25">
        <v>0</v>
      </c>
      <c r="AD7914" s="25">
        <v>60000</v>
      </c>
      <c r="AE7914" s="25">
        <v>0</v>
      </c>
      <c r="AF7914" s="25">
        <v>0</v>
      </c>
      <c r="AG7914" s="25">
        <v>0</v>
      </c>
      <c r="AH7914" s="25">
        <v>60000</v>
      </c>
      <c r="AI7914" s="16" t="s">
        <v>8030</v>
      </c>
    </row>
    <row r="7915" spans="1:35" x14ac:dyDescent="0.25">
      <c r="A7915" s="17">
        <v>131404</v>
      </c>
      <c r="B7915" s="18">
        <v>2</v>
      </c>
      <c r="C7915" s="16" t="s">
        <v>73</v>
      </c>
      <c r="D7915" s="21">
        <v>44270</v>
      </c>
      <c r="E7915" s="16" t="s">
        <v>728</v>
      </c>
      <c r="F7915" s="21">
        <v>44293</v>
      </c>
      <c r="G7915" s="16" t="s">
        <v>654</v>
      </c>
      <c r="H7915" s="26" t="s">
        <v>162</v>
      </c>
      <c r="I7915" s="16" t="s">
        <v>163</v>
      </c>
      <c r="J7915" s="20" t="s">
        <v>148</v>
      </c>
      <c r="L7915" s="16" t="s">
        <v>149</v>
      </c>
      <c r="M7915" s="26" t="s">
        <v>8031</v>
      </c>
      <c r="N7915" s="26" t="s">
        <v>3571</v>
      </c>
      <c r="O7915" s="16" t="s">
        <v>632</v>
      </c>
      <c r="P7915" s="26" t="s">
        <v>632</v>
      </c>
      <c r="T7915" s="23" t="s">
        <v>32</v>
      </c>
      <c r="U7915" s="21">
        <v>44645</v>
      </c>
      <c r="W7915" s="20" t="s">
        <v>43</v>
      </c>
      <c r="X7915" s="16" t="s">
        <v>454</v>
      </c>
      <c r="Z7915" s="25">
        <v>60000</v>
      </c>
      <c r="AA7915" s="25">
        <v>0</v>
      </c>
      <c r="AB7915" s="25">
        <v>0</v>
      </c>
      <c r="AC7915" s="25">
        <v>0</v>
      </c>
      <c r="AD7915" s="25">
        <v>60000</v>
      </c>
      <c r="AE7915" s="25">
        <v>0</v>
      </c>
      <c r="AF7915" s="25">
        <v>0</v>
      </c>
      <c r="AG7915" s="25">
        <v>0</v>
      </c>
      <c r="AH7915" s="25">
        <v>60000</v>
      </c>
      <c r="AI7915" s="16" t="s">
        <v>8032</v>
      </c>
    </row>
    <row r="7916" spans="1:35" x14ac:dyDescent="0.25">
      <c r="A7916" s="17">
        <v>131405</v>
      </c>
      <c r="B7916" s="18">
        <v>2</v>
      </c>
      <c r="C7916" s="16" t="s">
        <v>73</v>
      </c>
      <c r="D7916" s="21">
        <v>44271</v>
      </c>
      <c r="E7916" s="16" t="s">
        <v>728</v>
      </c>
      <c r="F7916" s="21">
        <v>44293</v>
      </c>
      <c r="G7916" s="16" t="s">
        <v>654</v>
      </c>
      <c r="H7916" s="26" t="s">
        <v>162</v>
      </c>
      <c r="I7916" s="16" t="s">
        <v>166</v>
      </c>
      <c r="J7916" s="20" t="s">
        <v>116</v>
      </c>
      <c r="L7916" s="16" t="s">
        <v>116</v>
      </c>
      <c r="M7916" s="26" t="s">
        <v>8033</v>
      </c>
      <c r="N7916" s="26" t="s">
        <v>3571</v>
      </c>
      <c r="O7916" s="16" t="s">
        <v>632</v>
      </c>
      <c r="P7916" s="26" t="s">
        <v>632</v>
      </c>
      <c r="T7916" s="22">
        <v>0.1</v>
      </c>
      <c r="U7916" s="21">
        <v>44645</v>
      </c>
      <c r="W7916" s="20" t="s">
        <v>43</v>
      </c>
      <c r="X7916" s="16" t="s">
        <v>78</v>
      </c>
      <c r="Z7916" s="25">
        <v>60000</v>
      </c>
      <c r="AA7916" s="25">
        <v>0</v>
      </c>
      <c r="AB7916" s="25">
        <v>0</v>
      </c>
      <c r="AC7916" s="25">
        <v>0</v>
      </c>
      <c r="AD7916" s="25">
        <v>60000</v>
      </c>
      <c r="AE7916" s="25">
        <v>0</v>
      </c>
      <c r="AF7916" s="25">
        <v>0</v>
      </c>
      <c r="AG7916" s="25">
        <v>0</v>
      </c>
      <c r="AH7916" s="25">
        <v>60000</v>
      </c>
      <c r="AI7916" s="16" t="s">
        <v>8034</v>
      </c>
    </row>
    <row r="7917" spans="1:35" x14ac:dyDescent="0.25">
      <c r="A7917" s="17">
        <v>131406</v>
      </c>
      <c r="B7917" s="18">
        <v>2</v>
      </c>
      <c r="C7917" s="16" t="s">
        <v>73</v>
      </c>
      <c r="D7917" s="21">
        <v>44271</v>
      </c>
      <c r="E7917" s="16" t="s">
        <v>728</v>
      </c>
      <c r="F7917" s="21">
        <v>44316</v>
      </c>
      <c r="G7917" s="16" t="s">
        <v>109</v>
      </c>
      <c r="H7917" s="26" t="s">
        <v>920</v>
      </c>
      <c r="I7917" s="16" t="s">
        <v>4391</v>
      </c>
      <c r="J7917" s="20" t="s">
        <v>116</v>
      </c>
      <c r="L7917" s="16" t="s">
        <v>116</v>
      </c>
      <c r="M7917" s="26" t="s">
        <v>8035</v>
      </c>
      <c r="N7917" s="26" t="s">
        <v>8036</v>
      </c>
      <c r="O7917" s="16" t="s">
        <v>632</v>
      </c>
      <c r="P7917" s="26" t="s">
        <v>632</v>
      </c>
      <c r="T7917" s="22">
        <v>0.4</v>
      </c>
      <c r="U7917" s="21">
        <v>44645</v>
      </c>
      <c r="W7917" s="20" t="s">
        <v>43</v>
      </c>
      <c r="X7917" s="16" t="s">
        <v>78</v>
      </c>
      <c r="Z7917" s="25">
        <v>60000</v>
      </c>
      <c r="AA7917" s="25">
        <v>0</v>
      </c>
      <c r="AB7917" s="25">
        <v>0</v>
      </c>
      <c r="AC7917" s="25">
        <v>0</v>
      </c>
      <c r="AD7917" s="25">
        <v>60000</v>
      </c>
      <c r="AE7917" s="25">
        <v>0</v>
      </c>
      <c r="AF7917" s="25">
        <v>0</v>
      </c>
      <c r="AG7917" s="25">
        <v>0</v>
      </c>
      <c r="AH7917" s="25">
        <v>60000</v>
      </c>
      <c r="AI7917" s="16" t="s">
        <v>8037</v>
      </c>
    </row>
    <row r="7918" spans="1:35" x14ac:dyDescent="0.25">
      <c r="A7918" s="17">
        <v>131407</v>
      </c>
      <c r="B7918" s="18">
        <v>2</v>
      </c>
      <c r="C7918" s="16" t="s">
        <v>73</v>
      </c>
      <c r="D7918" s="21">
        <v>44271</v>
      </c>
      <c r="E7918" s="16" t="s">
        <v>342</v>
      </c>
      <c r="F7918" s="21">
        <v>44293</v>
      </c>
      <c r="G7918" s="16" t="s">
        <v>529</v>
      </c>
      <c r="H7918" s="26" t="s">
        <v>380</v>
      </c>
      <c r="I7918" s="16" t="s">
        <v>1724</v>
      </c>
      <c r="J7918" s="20" t="s">
        <v>116</v>
      </c>
      <c r="L7918" s="16" t="s">
        <v>116</v>
      </c>
      <c r="M7918" s="26" t="s">
        <v>8038</v>
      </c>
      <c r="N7918" s="26" t="s">
        <v>3571</v>
      </c>
      <c r="O7918" s="16" t="s">
        <v>632</v>
      </c>
      <c r="P7918" s="26" t="s">
        <v>632</v>
      </c>
      <c r="T7918" s="22">
        <v>0.24</v>
      </c>
      <c r="U7918" s="21">
        <v>44645</v>
      </c>
      <c r="W7918" s="20" t="s">
        <v>43</v>
      </c>
      <c r="X7918" s="16" t="s">
        <v>511</v>
      </c>
      <c r="Z7918" s="25">
        <v>60000</v>
      </c>
      <c r="AA7918" s="25">
        <v>0</v>
      </c>
      <c r="AB7918" s="25">
        <v>0</v>
      </c>
      <c r="AC7918" s="25">
        <v>0</v>
      </c>
      <c r="AD7918" s="25">
        <v>60000</v>
      </c>
      <c r="AE7918" s="25">
        <v>0</v>
      </c>
      <c r="AF7918" s="25">
        <v>0</v>
      </c>
      <c r="AG7918" s="25">
        <v>0</v>
      </c>
      <c r="AH7918" s="25">
        <v>60000</v>
      </c>
      <c r="AI7918" s="16" t="s">
        <v>8039</v>
      </c>
    </row>
    <row r="7919" spans="1:35" x14ac:dyDescent="0.25">
      <c r="A7919" s="17">
        <v>131408</v>
      </c>
      <c r="B7919" s="18">
        <v>2</v>
      </c>
      <c r="C7919" s="16" t="s">
        <v>73</v>
      </c>
      <c r="D7919" s="21">
        <v>44271</v>
      </c>
      <c r="E7919" s="16" t="s">
        <v>728</v>
      </c>
      <c r="F7919" s="21">
        <v>44293</v>
      </c>
      <c r="G7919" s="16" t="s">
        <v>529</v>
      </c>
      <c r="H7919" s="26" t="s">
        <v>380</v>
      </c>
      <c r="M7919" s="26" t="s">
        <v>8040</v>
      </c>
      <c r="N7919" s="26" t="s">
        <v>8041</v>
      </c>
      <c r="O7919" s="16" t="s">
        <v>632</v>
      </c>
      <c r="P7919" s="26" t="s">
        <v>632</v>
      </c>
      <c r="T7919" s="23" t="s">
        <v>32</v>
      </c>
      <c r="U7919" s="21">
        <v>44645</v>
      </c>
      <c r="W7919" s="20" t="s">
        <v>43</v>
      </c>
      <c r="X7919" s="16" t="s">
        <v>511</v>
      </c>
      <c r="Z7919" s="25">
        <v>60000</v>
      </c>
      <c r="AA7919" s="25">
        <v>0</v>
      </c>
      <c r="AB7919" s="25">
        <v>0</v>
      </c>
      <c r="AC7919" s="25">
        <v>0</v>
      </c>
      <c r="AD7919" s="25">
        <v>60000</v>
      </c>
      <c r="AE7919" s="25">
        <v>0</v>
      </c>
      <c r="AF7919" s="25">
        <v>0</v>
      </c>
      <c r="AG7919" s="25">
        <v>0</v>
      </c>
      <c r="AH7919" s="25">
        <v>60000</v>
      </c>
      <c r="AI7919" s="16" t="s">
        <v>8042</v>
      </c>
    </row>
    <row r="7920" spans="1:35" x14ac:dyDescent="0.25">
      <c r="A7920" s="17">
        <v>131409</v>
      </c>
      <c r="B7920" s="18">
        <v>3</v>
      </c>
      <c r="C7920" s="16" t="s">
        <v>73</v>
      </c>
      <c r="D7920" s="21">
        <v>44272</v>
      </c>
      <c r="E7920" s="16" t="s">
        <v>33</v>
      </c>
      <c r="F7920" s="21">
        <v>44272</v>
      </c>
      <c r="G7920" s="16" t="s">
        <v>33</v>
      </c>
      <c r="H7920" s="26" t="s">
        <v>304</v>
      </c>
      <c r="I7920" s="16" t="s">
        <v>8758</v>
      </c>
      <c r="K7920" s="16" t="s">
        <v>8757</v>
      </c>
      <c r="L7920" s="16" t="s">
        <v>37</v>
      </c>
      <c r="M7920" s="26" t="s">
        <v>8756</v>
      </c>
      <c r="O7920" s="16" t="s">
        <v>1149</v>
      </c>
      <c r="P7920" s="26" t="s">
        <v>188</v>
      </c>
      <c r="R7920" s="16" t="s">
        <v>139</v>
      </c>
      <c r="S7920" s="16" t="s">
        <v>4621</v>
      </c>
      <c r="T7920" s="22">
        <v>1.952</v>
      </c>
      <c r="W7920" s="20" t="s">
        <v>43</v>
      </c>
      <c r="Z7920" s="24" t="s">
        <v>32</v>
      </c>
      <c r="AA7920" s="24" t="s">
        <v>32</v>
      </c>
      <c r="AB7920" s="24" t="s">
        <v>32</v>
      </c>
      <c r="AC7920" s="24" t="s">
        <v>32</v>
      </c>
      <c r="AD7920" s="24" t="s">
        <v>32</v>
      </c>
      <c r="AE7920" s="24" t="s">
        <v>32</v>
      </c>
      <c r="AF7920" s="24" t="s">
        <v>32</v>
      </c>
      <c r="AG7920" s="24" t="s">
        <v>32</v>
      </c>
      <c r="AH7920" s="24" t="s">
        <v>32</v>
      </c>
      <c r="AI7920" s="16" t="s">
        <v>8755</v>
      </c>
    </row>
    <row r="7921" spans="1:35" x14ac:dyDescent="0.25">
      <c r="A7921" s="17">
        <v>131410</v>
      </c>
      <c r="B7921" s="18">
        <v>3</v>
      </c>
      <c r="C7921" s="16" t="s">
        <v>73</v>
      </c>
      <c r="D7921" s="21">
        <v>44272</v>
      </c>
      <c r="E7921" s="16" t="s">
        <v>33</v>
      </c>
      <c r="F7921" s="21">
        <v>44272</v>
      </c>
      <c r="G7921" s="16" t="s">
        <v>33</v>
      </c>
      <c r="H7921" s="26" t="s">
        <v>788</v>
      </c>
      <c r="I7921" s="16" t="s">
        <v>8754</v>
      </c>
      <c r="K7921" s="16" t="s">
        <v>8753</v>
      </c>
      <c r="L7921" s="16" t="s">
        <v>37</v>
      </c>
      <c r="M7921" s="26" t="s">
        <v>8752</v>
      </c>
      <c r="O7921" s="16" t="s">
        <v>1149</v>
      </c>
      <c r="P7921" s="26" t="s">
        <v>188</v>
      </c>
      <c r="R7921" s="16" t="s">
        <v>139</v>
      </c>
      <c r="S7921" s="16" t="s">
        <v>4621</v>
      </c>
      <c r="T7921" s="22">
        <v>4.63</v>
      </c>
      <c r="W7921" s="20" t="s">
        <v>43</v>
      </c>
      <c r="X7921" s="16" t="s">
        <v>44</v>
      </c>
      <c r="Z7921" s="24" t="s">
        <v>32</v>
      </c>
      <c r="AA7921" s="24" t="s">
        <v>32</v>
      </c>
      <c r="AB7921" s="24" t="s">
        <v>32</v>
      </c>
      <c r="AC7921" s="24" t="s">
        <v>32</v>
      </c>
      <c r="AD7921" s="24" t="s">
        <v>32</v>
      </c>
      <c r="AE7921" s="24" t="s">
        <v>32</v>
      </c>
      <c r="AF7921" s="24" t="s">
        <v>32</v>
      </c>
      <c r="AG7921" s="24" t="s">
        <v>32</v>
      </c>
      <c r="AH7921" s="24" t="s">
        <v>32</v>
      </c>
      <c r="AI7921" s="16" t="s">
        <v>8751</v>
      </c>
    </row>
    <row r="7922" spans="1:35" x14ac:dyDescent="0.25">
      <c r="A7922" s="17">
        <v>131412</v>
      </c>
      <c r="B7922" s="18">
        <v>3</v>
      </c>
      <c r="C7922" s="16" t="s">
        <v>73</v>
      </c>
      <c r="D7922" s="21">
        <v>44272</v>
      </c>
      <c r="E7922" s="16" t="s">
        <v>75</v>
      </c>
      <c r="F7922" s="21">
        <v>44272</v>
      </c>
      <c r="G7922" s="16" t="s">
        <v>75</v>
      </c>
      <c r="H7922" s="26" t="s">
        <v>346</v>
      </c>
      <c r="I7922" s="16" t="s">
        <v>2335</v>
      </c>
      <c r="J7922" s="20" t="s">
        <v>116</v>
      </c>
      <c r="L7922" s="16" t="s">
        <v>116</v>
      </c>
      <c r="M7922" s="26" t="s">
        <v>8750</v>
      </c>
      <c r="N7922" s="26" t="s">
        <v>2343</v>
      </c>
      <c r="O7922" s="16" t="s">
        <v>188</v>
      </c>
      <c r="P7922" s="26" t="s">
        <v>188</v>
      </c>
      <c r="Q7922" s="26" t="s">
        <v>2343</v>
      </c>
      <c r="R7922" s="16" t="s">
        <v>139</v>
      </c>
      <c r="S7922" s="16" t="s">
        <v>4621</v>
      </c>
      <c r="T7922" s="22">
        <v>4.72</v>
      </c>
      <c r="V7922" s="16" t="s">
        <v>1179</v>
      </c>
      <c r="W7922" s="20" t="s">
        <v>472</v>
      </c>
      <c r="X7922" s="16" t="s">
        <v>140</v>
      </c>
      <c r="Z7922" s="24" t="s">
        <v>32</v>
      </c>
      <c r="AA7922" s="24" t="s">
        <v>32</v>
      </c>
      <c r="AB7922" s="24" t="s">
        <v>32</v>
      </c>
      <c r="AC7922" s="24" t="s">
        <v>32</v>
      </c>
      <c r="AD7922" s="24" t="s">
        <v>32</v>
      </c>
      <c r="AE7922" s="24" t="s">
        <v>32</v>
      </c>
      <c r="AF7922" s="24" t="s">
        <v>32</v>
      </c>
      <c r="AG7922" s="24" t="s">
        <v>32</v>
      </c>
      <c r="AH7922" s="24" t="s">
        <v>32</v>
      </c>
    </row>
    <row r="7923" spans="1:35" x14ac:dyDescent="0.25">
      <c r="A7923" s="17">
        <v>131413</v>
      </c>
      <c r="B7923" s="18">
        <v>3</v>
      </c>
      <c r="C7923" s="16" t="s">
        <v>73</v>
      </c>
      <c r="D7923" s="21">
        <v>44272</v>
      </c>
      <c r="E7923" s="16" t="s">
        <v>75</v>
      </c>
      <c r="F7923" s="21">
        <v>44272</v>
      </c>
      <c r="G7923" s="16" t="s">
        <v>75</v>
      </c>
      <c r="H7923" s="26" t="s">
        <v>346</v>
      </c>
      <c r="I7923" s="16" t="s">
        <v>802</v>
      </c>
      <c r="J7923" s="20" t="s">
        <v>116</v>
      </c>
      <c r="L7923" s="16" t="s">
        <v>116</v>
      </c>
      <c r="M7923" s="26" t="s">
        <v>8749</v>
      </c>
      <c r="N7923" s="26" t="s">
        <v>2343</v>
      </c>
      <c r="O7923" s="16" t="s">
        <v>188</v>
      </c>
      <c r="P7923" s="26" t="s">
        <v>188</v>
      </c>
      <c r="Q7923" s="26" t="s">
        <v>2343</v>
      </c>
      <c r="R7923" s="16" t="s">
        <v>139</v>
      </c>
      <c r="S7923" s="16" t="s">
        <v>4621</v>
      </c>
      <c r="T7923" s="22">
        <v>1.54</v>
      </c>
      <c r="V7923" s="16" t="s">
        <v>1179</v>
      </c>
      <c r="W7923" s="20" t="s">
        <v>43</v>
      </c>
      <c r="X7923" s="16" t="s">
        <v>78</v>
      </c>
      <c r="Z7923" s="24" t="s">
        <v>32</v>
      </c>
      <c r="AA7923" s="24" t="s">
        <v>32</v>
      </c>
      <c r="AB7923" s="24" t="s">
        <v>32</v>
      </c>
      <c r="AC7923" s="24" t="s">
        <v>32</v>
      </c>
      <c r="AD7923" s="24" t="s">
        <v>32</v>
      </c>
      <c r="AE7923" s="24" t="s">
        <v>32</v>
      </c>
      <c r="AF7923" s="24" t="s">
        <v>32</v>
      </c>
      <c r="AG7923" s="24" t="s">
        <v>32</v>
      </c>
      <c r="AH7923" s="24" t="s">
        <v>32</v>
      </c>
    </row>
    <row r="7924" spans="1:35" x14ac:dyDescent="0.25">
      <c r="A7924" s="17">
        <v>131414</v>
      </c>
      <c r="B7924" s="18">
        <v>1</v>
      </c>
      <c r="C7924" s="16" t="s">
        <v>73</v>
      </c>
      <c r="D7924" s="21">
        <v>44272</v>
      </c>
      <c r="E7924" s="16" t="s">
        <v>728</v>
      </c>
      <c r="F7924" s="21">
        <v>44315</v>
      </c>
      <c r="G7924" s="16" t="s">
        <v>529</v>
      </c>
      <c r="H7924" s="26" t="s">
        <v>158</v>
      </c>
      <c r="I7924" s="16" t="s">
        <v>159</v>
      </c>
      <c r="J7924" s="20" t="s">
        <v>148</v>
      </c>
      <c r="L7924" s="16" t="s">
        <v>149</v>
      </c>
      <c r="M7924" s="26" t="s">
        <v>8043</v>
      </c>
      <c r="N7924" s="26" t="s">
        <v>1917</v>
      </c>
      <c r="O7924" s="16" t="s">
        <v>632</v>
      </c>
      <c r="P7924" s="26" t="s">
        <v>632</v>
      </c>
      <c r="T7924" s="22">
        <v>0.24</v>
      </c>
      <c r="U7924" s="21">
        <v>44645</v>
      </c>
      <c r="W7924" s="20" t="s">
        <v>43</v>
      </c>
      <c r="X7924" s="16" t="s">
        <v>454</v>
      </c>
      <c r="Z7924" s="25">
        <v>60000</v>
      </c>
      <c r="AA7924" s="25">
        <v>0</v>
      </c>
      <c r="AB7924" s="25">
        <v>0</v>
      </c>
      <c r="AC7924" s="25">
        <v>0</v>
      </c>
      <c r="AD7924" s="25">
        <v>60000</v>
      </c>
      <c r="AE7924" s="25">
        <v>0</v>
      </c>
      <c r="AF7924" s="25">
        <v>0</v>
      </c>
      <c r="AG7924" s="25">
        <v>0</v>
      </c>
      <c r="AH7924" s="25">
        <v>60000</v>
      </c>
      <c r="AI7924" s="16" t="s">
        <v>8044</v>
      </c>
    </row>
    <row r="7925" spans="1:35" x14ac:dyDescent="0.25">
      <c r="A7925" s="17">
        <v>131415</v>
      </c>
      <c r="B7925" s="18">
        <v>1</v>
      </c>
      <c r="C7925" s="16" t="s">
        <v>73</v>
      </c>
      <c r="D7925" s="21">
        <v>44272</v>
      </c>
      <c r="E7925" s="16" t="s">
        <v>728</v>
      </c>
      <c r="F7925" s="21">
        <v>44294</v>
      </c>
      <c r="G7925" s="16" t="s">
        <v>1418</v>
      </c>
      <c r="H7925" s="26" t="s">
        <v>400</v>
      </c>
      <c r="I7925" s="16" t="s">
        <v>159</v>
      </c>
      <c r="J7925" s="20" t="s">
        <v>148</v>
      </c>
      <c r="L7925" s="16" t="s">
        <v>149</v>
      </c>
      <c r="M7925" s="26" t="s">
        <v>8045</v>
      </c>
      <c r="N7925" s="26" t="s">
        <v>8046</v>
      </c>
      <c r="O7925" s="16" t="s">
        <v>632</v>
      </c>
      <c r="P7925" s="26" t="s">
        <v>632</v>
      </c>
      <c r="T7925" s="22">
        <v>0.56000000000000005</v>
      </c>
      <c r="U7925" s="21">
        <v>44645</v>
      </c>
      <c r="W7925" s="20" t="s">
        <v>43</v>
      </c>
      <c r="X7925" s="16" t="s">
        <v>454</v>
      </c>
      <c r="Z7925" s="25">
        <v>60000</v>
      </c>
      <c r="AA7925" s="25">
        <v>0</v>
      </c>
      <c r="AB7925" s="25">
        <v>0</v>
      </c>
      <c r="AC7925" s="25">
        <v>0</v>
      </c>
      <c r="AD7925" s="25">
        <v>60000</v>
      </c>
      <c r="AE7925" s="25">
        <v>0</v>
      </c>
      <c r="AF7925" s="25">
        <v>0</v>
      </c>
      <c r="AG7925" s="25">
        <v>0</v>
      </c>
      <c r="AH7925" s="25">
        <v>60000</v>
      </c>
      <c r="AI7925" s="16" t="s">
        <v>8047</v>
      </c>
    </row>
    <row r="7926" spans="1:35" x14ac:dyDescent="0.25">
      <c r="A7926" s="17">
        <v>131416</v>
      </c>
      <c r="B7926" s="18">
        <v>1</v>
      </c>
      <c r="C7926" s="16" t="s">
        <v>73</v>
      </c>
      <c r="D7926" s="21">
        <v>44272</v>
      </c>
      <c r="E7926" s="16" t="s">
        <v>342</v>
      </c>
      <c r="F7926" s="21">
        <v>44315</v>
      </c>
      <c r="G7926" s="16" t="s">
        <v>529</v>
      </c>
      <c r="H7926" s="26" t="s">
        <v>337</v>
      </c>
      <c r="I7926" s="16" t="s">
        <v>163</v>
      </c>
      <c r="J7926" s="20" t="s">
        <v>148</v>
      </c>
      <c r="L7926" s="16" t="s">
        <v>149</v>
      </c>
      <c r="M7926" s="26" t="s">
        <v>8048</v>
      </c>
      <c r="N7926" s="26" t="s">
        <v>8007</v>
      </c>
      <c r="O7926" s="16" t="s">
        <v>632</v>
      </c>
      <c r="P7926" s="26" t="s">
        <v>632</v>
      </c>
      <c r="T7926" s="22">
        <v>0.1</v>
      </c>
      <c r="U7926" s="21">
        <v>44645</v>
      </c>
      <c r="W7926" s="20" t="s">
        <v>43</v>
      </c>
      <c r="X7926" s="16" t="s">
        <v>454</v>
      </c>
      <c r="Z7926" s="25">
        <v>60000</v>
      </c>
      <c r="AA7926" s="25">
        <v>0</v>
      </c>
      <c r="AB7926" s="25">
        <v>0</v>
      </c>
      <c r="AC7926" s="25">
        <v>0</v>
      </c>
      <c r="AD7926" s="25">
        <v>60000</v>
      </c>
      <c r="AE7926" s="25">
        <v>0</v>
      </c>
      <c r="AF7926" s="25">
        <v>0</v>
      </c>
      <c r="AG7926" s="25">
        <v>0</v>
      </c>
      <c r="AH7926" s="25">
        <v>60000</v>
      </c>
      <c r="AI7926" s="16" t="s">
        <v>8049</v>
      </c>
    </row>
    <row r="7927" spans="1:35" x14ac:dyDescent="0.25">
      <c r="A7927" s="17">
        <v>131417</v>
      </c>
      <c r="B7927" s="18">
        <v>3</v>
      </c>
      <c r="C7927" s="16" t="s">
        <v>73</v>
      </c>
      <c r="D7927" s="21">
        <v>44273</v>
      </c>
      <c r="E7927" s="16" t="s">
        <v>176</v>
      </c>
      <c r="F7927" s="21">
        <v>44279</v>
      </c>
      <c r="G7927" s="16" t="s">
        <v>75</v>
      </c>
      <c r="H7927" s="26" t="s">
        <v>98</v>
      </c>
      <c r="I7927" s="16" t="s">
        <v>785</v>
      </c>
      <c r="J7927" s="20" t="s">
        <v>116</v>
      </c>
      <c r="L7927" s="16" t="s">
        <v>116</v>
      </c>
      <c r="M7927" s="26" t="s">
        <v>8050</v>
      </c>
      <c r="O7927" s="16" t="s">
        <v>179</v>
      </c>
      <c r="P7927" s="26" t="s">
        <v>79</v>
      </c>
      <c r="R7927" s="16" t="s">
        <v>41</v>
      </c>
      <c r="S7927" s="16" t="s">
        <v>84</v>
      </c>
      <c r="T7927" s="22">
        <v>0</v>
      </c>
      <c r="W7927" s="20" t="s">
        <v>43</v>
      </c>
      <c r="X7927" s="16" t="s">
        <v>78</v>
      </c>
      <c r="Y7927" s="26" t="s">
        <v>8051</v>
      </c>
      <c r="Z7927" s="25">
        <v>0</v>
      </c>
      <c r="AA7927" s="25">
        <v>0</v>
      </c>
      <c r="AB7927" s="25">
        <v>104500</v>
      </c>
      <c r="AC7927" s="25">
        <v>0</v>
      </c>
      <c r="AD7927" s="25">
        <v>0</v>
      </c>
      <c r="AE7927" s="25">
        <v>0</v>
      </c>
      <c r="AF7927" s="25">
        <v>104500</v>
      </c>
      <c r="AG7927" s="25">
        <v>0</v>
      </c>
      <c r="AH7927" s="25">
        <v>104500</v>
      </c>
      <c r="AI7927" s="16" t="s">
        <v>8052</v>
      </c>
    </row>
    <row r="7928" spans="1:35" x14ac:dyDescent="0.25">
      <c r="A7928" s="17">
        <v>131418</v>
      </c>
      <c r="B7928" s="18">
        <v>3</v>
      </c>
      <c r="C7928" s="16" t="s">
        <v>73</v>
      </c>
      <c r="D7928" s="21">
        <v>44273</v>
      </c>
      <c r="E7928" s="16" t="s">
        <v>75</v>
      </c>
      <c r="F7928" s="21">
        <v>44273</v>
      </c>
      <c r="G7928" s="16" t="s">
        <v>75</v>
      </c>
      <c r="H7928" s="26" t="s">
        <v>200</v>
      </c>
      <c r="I7928" s="16" t="s">
        <v>5474</v>
      </c>
      <c r="J7928" s="20" t="s">
        <v>116</v>
      </c>
      <c r="L7928" s="16" t="s">
        <v>116</v>
      </c>
      <c r="M7928" s="26" t="s">
        <v>8748</v>
      </c>
      <c r="N7928" s="26" t="s">
        <v>4108</v>
      </c>
      <c r="O7928" s="16" t="s">
        <v>188</v>
      </c>
      <c r="P7928" s="26" t="s">
        <v>188</v>
      </c>
      <c r="Q7928" s="26" t="s">
        <v>4108</v>
      </c>
      <c r="R7928" s="16" t="s">
        <v>139</v>
      </c>
      <c r="S7928" s="16" t="s">
        <v>4621</v>
      </c>
      <c r="T7928" s="22">
        <v>4.46</v>
      </c>
      <c r="W7928" s="20" t="s">
        <v>43</v>
      </c>
      <c r="X7928" s="16" t="s">
        <v>78</v>
      </c>
      <c r="Z7928" s="24" t="s">
        <v>32</v>
      </c>
      <c r="AA7928" s="24" t="s">
        <v>32</v>
      </c>
      <c r="AB7928" s="24" t="s">
        <v>32</v>
      </c>
      <c r="AC7928" s="24" t="s">
        <v>32</v>
      </c>
      <c r="AD7928" s="24" t="s">
        <v>32</v>
      </c>
      <c r="AE7928" s="24" t="s">
        <v>32</v>
      </c>
      <c r="AF7928" s="24" t="s">
        <v>32</v>
      </c>
      <c r="AG7928" s="24" t="s">
        <v>32</v>
      </c>
      <c r="AH7928" s="24" t="s">
        <v>32</v>
      </c>
    </row>
    <row r="7929" spans="1:35" x14ac:dyDescent="0.25">
      <c r="A7929" s="17">
        <v>131419</v>
      </c>
      <c r="B7929" s="18">
        <v>3</v>
      </c>
      <c r="C7929" s="16" t="s">
        <v>73</v>
      </c>
      <c r="D7929" s="21">
        <v>44273</v>
      </c>
      <c r="E7929" s="16" t="s">
        <v>75</v>
      </c>
      <c r="F7929" s="21">
        <v>44273</v>
      </c>
      <c r="G7929" s="16" t="s">
        <v>75</v>
      </c>
      <c r="H7929" s="26" t="s">
        <v>200</v>
      </c>
      <c r="I7929" s="16" t="s">
        <v>4432</v>
      </c>
      <c r="J7929" s="20" t="s">
        <v>116</v>
      </c>
      <c r="L7929" s="16" t="s">
        <v>116</v>
      </c>
      <c r="M7929" s="26" t="s">
        <v>8747</v>
      </c>
      <c r="N7929" s="26" t="s">
        <v>4108</v>
      </c>
      <c r="O7929" s="16" t="s">
        <v>188</v>
      </c>
      <c r="P7929" s="26" t="s">
        <v>188</v>
      </c>
      <c r="Q7929" s="26" t="s">
        <v>4108</v>
      </c>
      <c r="R7929" s="16" t="s">
        <v>139</v>
      </c>
      <c r="S7929" s="16" t="s">
        <v>4621</v>
      </c>
      <c r="T7929" s="22">
        <v>5.09</v>
      </c>
      <c r="W7929" s="20" t="s">
        <v>43</v>
      </c>
      <c r="X7929" s="16" t="s">
        <v>78</v>
      </c>
      <c r="Z7929" s="24" t="s">
        <v>32</v>
      </c>
      <c r="AA7929" s="24" t="s">
        <v>32</v>
      </c>
      <c r="AB7929" s="24" t="s">
        <v>32</v>
      </c>
      <c r="AC7929" s="24" t="s">
        <v>32</v>
      </c>
      <c r="AD7929" s="24" t="s">
        <v>32</v>
      </c>
      <c r="AE7929" s="24" t="s">
        <v>32</v>
      </c>
      <c r="AF7929" s="24" t="s">
        <v>32</v>
      </c>
      <c r="AG7929" s="24" t="s">
        <v>32</v>
      </c>
      <c r="AH7929" s="24" t="s">
        <v>32</v>
      </c>
    </row>
    <row r="7930" spans="1:35" x14ac:dyDescent="0.25">
      <c r="A7930" s="17">
        <v>131420</v>
      </c>
      <c r="B7930" s="18">
        <v>3</v>
      </c>
      <c r="C7930" s="16" t="s">
        <v>73</v>
      </c>
      <c r="D7930" s="21">
        <v>44273</v>
      </c>
      <c r="E7930" s="16" t="s">
        <v>75</v>
      </c>
      <c r="F7930" s="21">
        <v>44273</v>
      </c>
      <c r="G7930" s="16" t="s">
        <v>75</v>
      </c>
      <c r="H7930" s="26" t="s">
        <v>226</v>
      </c>
      <c r="I7930" s="16" t="s">
        <v>5446</v>
      </c>
      <c r="J7930" s="20" t="s">
        <v>116</v>
      </c>
      <c r="L7930" s="16" t="s">
        <v>116</v>
      </c>
      <c r="M7930" s="26" t="s">
        <v>8746</v>
      </c>
      <c r="N7930" s="26" t="s">
        <v>8715</v>
      </c>
      <c r="O7930" s="16" t="s">
        <v>188</v>
      </c>
      <c r="P7930" s="26" t="s">
        <v>188</v>
      </c>
      <c r="Q7930" s="26" t="s">
        <v>8715</v>
      </c>
      <c r="R7930" s="16" t="s">
        <v>139</v>
      </c>
      <c r="S7930" s="16" t="s">
        <v>4621</v>
      </c>
      <c r="T7930" s="22">
        <v>3.7</v>
      </c>
      <c r="W7930" s="20" t="s">
        <v>43</v>
      </c>
      <c r="X7930" s="16" t="s">
        <v>78</v>
      </c>
      <c r="Z7930" s="24" t="s">
        <v>32</v>
      </c>
      <c r="AA7930" s="24" t="s">
        <v>32</v>
      </c>
      <c r="AB7930" s="24" t="s">
        <v>32</v>
      </c>
      <c r="AC7930" s="24" t="s">
        <v>32</v>
      </c>
      <c r="AD7930" s="24" t="s">
        <v>32</v>
      </c>
      <c r="AE7930" s="24" t="s">
        <v>32</v>
      </c>
      <c r="AF7930" s="24" t="s">
        <v>32</v>
      </c>
      <c r="AG7930" s="24" t="s">
        <v>32</v>
      </c>
      <c r="AH7930" s="24" t="s">
        <v>32</v>
      </c>
    </row>
    <row r="7931" spans="1:35" x14ac:dyDescent="0.25">
      <c r="A7931" s="17">
        <v>131421</v>
      </c>
      <c r="B7931" s="18">
        <v>3</v>
      </c>
      <c r="C7931" s="16" t="s">
        <v>73</v>
      </c>
      <c r="D7931" s="21">
        <v>44273</v>
      </c>
      <c r="E7931" s="16" t="s">
        <v>75</v>
      </c>
      <c r="F7931" s="21">
        <v>44273</v>
      </c>
      <c r="G7931" s="16" t="s">
        <v>75</v>
      </c>
      <c r="H7931" s="26" t="s">
        <v>226</v>
      </c>
      <c r="I7931" s="16" t="s">
        <v>2531</v>
      </c>
      <c r="J7931" s="20" t="s">
        <v>116</v>
      </c>
      <c r="L7931" s="16" t="s">
        <v>116</v>
      </c>
      <c r="M7931" s="26" t="s">
        <v>8745</v>
      </c>
      <c r="N7931" s="26" t="s">
        <v>2343</v>
      </c>
      <c r="O7931" s="16" t="s">
        <v>188</v>
      </c>
      <c r="P7931" s="26" t="s">
        <v>188</v>
      </c>
      <c r="Q7931" s="26" t="s">
        <v>2343</v>
      </c>
      <c r="R7931" s="16" t="s">
        <v>139</v>
      </c>
      <c r="S7931" s="16" t="s">
        <v>4621</v>
      </c>
      <c r="T7931" s="22">
        <v>3.79</v>
      </c>
      <c r="W7931" s="20" t="s">
        <v>43</v>
      </c>
      <c r="X7931" s="16" t="s">
        <v>78</v>
      </c>
      <c r="Z7931" s="24" t="s">
        <v>32</v>
      </c>
      <c r="AA7931" s="24" t="s">
        <v>32</v>
      </c>
      <c r="AB7931" s="24" t="s">
        <v>32</v>
      </c>
      <c r="AC7931" s="24" t="s">
        <v>32</v>
      </c>
      <c r="AD7931" s="24" t="s">
        <v>32</v>
      </c>
      <c r="AE7931" s="24" t="s">
        <v>32</v>
      </c>
      <c r="AF7931" s="24" t="s">
        <v>32</v>
      </c>
      <c r="AG7931" s="24" t="s">
        <v>32</v>
      </c>
      <c r="AH7931" s="24" t="s">
        <v>32</v>
      </c>
    </row>
    <row r="7932" spans="1:35" x14ac:dyDescent="0.25">
      <c r="A7932" s="17">
        <v>131422</v>
      </c>
      <c r="B7932" s="18">
        <v>3</v>
      </c>
      <c r="C7932" s="16" t="s">
        <v>73</v>
      </c>
      <c r="D7932" s="21">
        <v>44273</v>
      </c>
      <c r="E7932" s="16" t="s">
        <v>75</v>
      </c>
      <c r="F7932" s="21">
        <v>44274</v>
      </c>
      <c r="G7932" s="16" t="s">
        <v>75</v>
      </c>
      <c r="H7932" s="26" t="s">
        <v>226</v>
      </c>
      <c r="I7932" s="16" t="s">
        <v>1238</v>
      </c>
      <c r="J7932" s="20" t="s">
        <v>116</v>
      </c>
      <c r="L7932" s="16" t="s">
        <v>116</v>
      </c>
      <c r="M7932" s="26" t="s">
        <v>8744</v>
      </c>
      <c r="N7932" s="26" t="s">
        <v>2343</v>
      </c>
      <c r="O7932" s="16" t="s">
        <v>188</v>
      </c>
      <c r="P7932" s="26" t="s">
        <v>188</v>
      </c>
      <c r="Q7932" s="26" t="s">
        <v>2343</v>
      </c>
      <c r="R7932" s="16" t="s">
        <v>139</v>
      </c>
      <c r="S7932" s="16" t="s">
        <v>4621</v>
      </c>
      <c r="T7932" s="22">
        <v>4.01</v>
      </c>
      <c r="W7932" s="20" t="s">
        <v>43</v>
      </c>
      <c r="X7932" s="16" t="s">
        <v>78</v>
      </c>
      <c r="Z7932" s="24" t="s">
        <v>32</v>
      </c>
      <c r="AA7932" s="24" t="s">
        <v>32</v>
      </c>
      <c r="AB7932" s="24" t="s">
        <v>32</v>
      </c>
      <c r="AC7932" s="24" t="s">
        <v>32</v>
      </c>
      <c r="AD7932" s="24" t="s">
        <v>32</v>
      </c>
      <c r="AE7932" s="24" t="s">
        <v>32</v>
      </c>
      <c r="AF7932" s="24" t="s">
        <v>32</v>
      </c>
      <c r="AG7932" s="24" t="s">
        <v>32</v>
      </c>
      <c r="AH7932" s="24" t="s">
        <v>32</v>
      </c>
    </row>
    <row r="7933" spans="1:35" x14ac:dyDescent="0.25">
      <c r="A7933" s="17">
        <v>131423</v>
      </c>
      <c r="B7933" s="18">
        <v>3</v>
      </c>
      <c r="C7933" s="16" t="s">
        <v>73</v>
      </c>
      <c r="D7933" s="21">
        <v>44273</v>
      </c>
      <c r="E7933" s="16" t="s">
        <v>75</v>
      </c>
      <c r="F7933" s="21">
        <v>44273</v>
      </c>
      <c r="G7933" s="16" t="s">
        <v>75</v>
      </c>
      <c r="H7933" s="26" t="s">
        <v>98</v>
      </c>
      <c r="I7933" s="16" t="s">
        <v>1690</v>
      </c>
      <c r="J7933" s="20" t="s">
        <v>116</v>
      </c>
      <c r="L7933" s="16" t="s">
        <v>116</v>
      </c>
      <c r="M7933" s="26" t="s">
        <v>8743</v>
      </c>
      <c r="N7933" s="26" t="s">
        <v>2343</v>
      </c>
      <c r="O7933" s="16" t="s">
        <v>188</v>
      </c>
      <c r="P7933" s="26" t="s">
        <v>188</v>
      </c>
      <c r="Q7933" s="26" t="s">
        <v>2343</v>
      </c>
      <c r="R7933" s="16" t="s">
        <v>139</v>
      </c>
      <c r="S7933" s="16" t="s">
        <v>4621</v>
      </c>
      <c r="T7933" s="22">
        <v>1.78</v>
      </c>
      <c r="W7933" s="20" t="s">
        <v>43</v>
      </c>
      <c r="X7933" s="16" t="s">
        <v>140</v>
      </c>
      <c r="Z7933" s="24" t="s">
        <v>32</v>
      </c>
      <c r="AA7933" s="24" t="s">
        <v>32</v>
      </c>
      <c r="AB7933" s="24" t="s">
        <v>32</v>
      </c>
      <c r="AC7933" s="24" t="s">
        <v>32</v>
      </c>
      <c r="AD7933" s="24" t="s">
        <v>32</v>
      </c>
      <c r="AE7933" s="24" t="s">
        <v>32</v>
      </c>
      <c r="AF7933" s="24" t="s">
        <v>32</v>
      </c>
      <c r="AG7933" s="24" t="s">
        <v>32</v>
      </c>
      <c r="AH7933" s="24" t="s">
        <v>32</v>
      </c>
    </row>
    <row r="7934" spans="1:35" x14ac:dyDescent="0.25">
      <c r="A7934" s="17">
        <v>131424</v>
      </c>
      <c r="B7934" s="18">
        <v>3</v>
      </c>
      <c r="C7934" s="16" t="s">
        <v>73</v>
      </c>
      <c r="D7934" s="21">
        <v>44273</v>
      </c>
      <c r="E7934" s="16" t="s">
        <v>75</v>
      </c>
      <c r="F7934" s="21">
        <v>44273</v>
      </c>
      <c r="G7934" s="16" t="s">
        <v>75</v>
      </c>
      <c r="H7934" s="26" t="s">
        <v>255</v>
      </c>
      <c r="I7934" s="16" t="s">
        <v>7016</v>
      </c>
      <c r="J7934" s="20" t="s">
        <v>116</v>
      </c>
      <c r="L7934" s="16" t="s">
        <v>116</v>
      </c>
      <c r="M7934" s="26" t="s">
        <v>8742</v>
      </c>
      <c r="N7934" s="26" t="s">
        <v>8715</v>
      </c>
      <c r="O7934" s="16" t="s">
        <v>188</v>
      </c>
      <c r="P7934" s="26" t="s">
        <v>188</v>
      </c>
      <c r="Q7934" s="26" t="s">
        <v>8715</v>
      </c>
      <c r="R7934" s="16" t="s">
        <v>139</v>
      </c>
      <c r="S7934" s="16" t="s">
        <v>4621</v>
      </c>
      <c r="T7934" s="22">
        <v>6.18</v>
      </c>
      <c r="W7934" s="20" t="s">
        <v>43</v>
      </c>
      <c r="X7934" s="16" t="s">
        <v>78</v>
      </c>
      <c r="Z7934" s="24" t="s">
        <v>32</v>
      </c>
      <c r="AA7934" s="24" t="s">
        <v>32</v>
      </c>
      <c r="AB7934" s="24" t="s">
        <v>32</v>
      </c>
      <c r="AC7934" s="24" t="s">
        <v>32</v>
      </c>
      <c r="AD7934" s="24" t="s">
        <v>32</v>
      </c>
      <c r="AE7934" s="24" t="s">
        <v>32</v>
      </c>
      <c r="AF7934" s="24" t="s">
        <v>32</v>
      </c>
      <c r="AG7934" s="24" t="s">
        <v>32</v>
      </c>
      <c r="AH7934" s="24" t="s">
        <v>32</v>
      </c>
    </row>
    <row r="7935" spans="1:35" x14ac:dyDescent="0.25">
      <c r="A7935" s="17">
        <v>131425</v>
      </c>
      <c r="B7935" s="18">
        <v>3</v>
      </c>
      <c r="C7935" s="16" t="s">
        <v>73</v>
      </c>
      <c r="D7935" s="21">
        <v>44273</v>
      </c>
      <c r="E7935" s="16" t="s">
        <v>75</v>
      </c>
      <c r="F7935" s="21">
        <v>44273</v>
      </c>
      <c r="G7935" s="16" t="s">
        <v>75</v>
      </c>
      <c r="H7935" s="26" t="s">
        <v>8741</v>
      </c>
      <c r="I7935" s="16" t="s">
        <v>5493</v>
      </c>
      <c r="J7935" s="20" t="s">
        <v>116</v>
      </c>
      <c r="L7935" s="16" t="s">
        <v>116</v>
      </c>
      <c r="M7935" s="26" t="s">
        <v>8740</v>
      </c>
      <c r="N7935" s="26" t="s">
        <v>4108</v>
      </c>
      <c r="O7935" s="16" t="s">
        <v>188</v>
      </c>
      <c r="P7935" s="26" t="s">
        <v>188</v>
      </c>
      <c r="Q7935" s="26" t="s">
        <v>4108</v>
      </c>
      <c r="R7935" s="16" t="s">
        <v>139</v>
      </c>
      <c r="S7935" s="16" t="s">
        <v>4621</v>
      </c>
      <c r="T7935" s="22">
        <v>8.93</v>
      </c>
      <c r="W7935" s="20" t="s">
        <v>43</v>
      </c>
      <c r="X7935" s="16" t="s">
        <v>78</v>
      </c>
      <c r="Z7935" s="24" t="s">
        <v>32</v>
      </c>
      <c r="AA7935" s="24" t="s">
        <v>32</v>
      </c>
      <c r="AB7935" s="24" t="s">
        <v>32</v>
      </c>
      <c r="AC7935" s="24" t="s">
        <v>32</v>
      </c>
      <c r="AD7935" s="24" t="s">
        <v>32</v>
      </c>
      <c r="AE7935" s="24" t="s">
        <v>32</v>
      </c>
      <c r="AF7935" s="24" t="s">
        <v>32</v>
      </c>
      <c r="AG7935" s="24" t="s">
        <v>32</v>
      </c>
      <c r="AH7935" s="24" t="s">
        <v>32</v>
      </c>
    </row>
    <row r="7936" spans="1:35" x14ac:dyDescent="0.25">
      <c r="A7936" s="17">
        <v>131426</v>
      </c>
      <c r="B7936" s="18">
        <v>3</v>
      </c>
      <c r="C7936" s="16" t="s">
        <v>73</v>
      </c>
      <c r="D7936" s="21">
        <v>44273</v>
      </c>
      <c r="E7936" s="16" t="s">
        <v>75</v>
      </c>
      <c r="F7936" s="21">
        <v>44273</v>
      </c>
      <c r="G7936" s="16" t="s">
        <v>75</v>
      </c>
      <c r="H7936" s="26" t="s">
        <v>8739</v>
      </c>
      <c r="I7936" s="16" t="s">
        <v>608</v>
      </c>
      <c r="J7936" s="20" t="s">
        <v>116</v>
      </c>
      <c r="L7936" s="16" t="s">
        <v>116</v>
      </c>
      <c r="M7936" s="26" t="s">
        <v>8738</v>
      </c>
      <c r="N7936" s="26" t="s">
        <v>4108</v>
      </c>
      <c r="O7936" s="16" t="s">
        <v>188</v>
      </c>
      <c r="P7936" s="26" t="s">
        <v>188</v>
      </c>
      <c r="Q7936" s="26" t="s">
        <v>4108</v>
      </c>
      <c r="R7936" s="16" t="s">
        <v>139</v>
      </c>
      <c r="S7936" s="16" t="s">
        <v>4621</v>
      </c>
      <c r="T7936" s="22">
        <v>4.88</v>
      </c>
      <c r="W7936" s="20" t="s">
        <v>43</v>
      </c>
      <c r="X7936" s="16" t="s">
        <v>78</v>
      </c>
      <c r="Z7936" s="24" t="s">
        <v>32</v>
      </c>
      <c r="AA7936" s="24" t="s">
        <v>32</v>
      </c>
      <c r="AB7936" s="24" t="s">
        <v>32</v>
      </c>
      <c r="AC7936" s="24" t="s">
        <v>32</v>
      </c>
      <c r="AD7936" s="24" t="s">
        <v>32</v>
      </c>
      <c r="AE7936" s="24" t="s">
        <v>32</v>
      </c>
      <c r="AF7936" s="24" t="s">
        <v>32</v>
      </c>
      <c r="AG7936" s="24" t="s">
        <v>32</v>
      </c>
      <c r="AH7936" s="24" t="s">
        <v>32</v>
      </c>
    </row>
    <row r="7937" spans="1:34" x14ac:dyDescent="0.25">
      <c r="A7937" s="17">
        <v>131427</v>
      </c>
      <c r="B7937" s="18">
        <v>3</v>
      </c>
      <c r="C7937" s="16" t="s">
        <v>73</v>
      </c>
      <c r="D7937" s="21">
        <v>44273</v>
      </c>
      <c r="E7937" s="16" t="s">
        <v>75</v>
      </c>
      <c r="F7937" s="21">
        <v>44278</v>
      </c>
      <c r="G7937" s="16" t="s">
        <v>75</v>
      </c>
      <c r="H7937" s="26" t="s">
        <v>57</v>
      </c>
      <c r="I7937" s="16" t="s">
        <v>8737</v>
      </c>
      <c r="J7937" s="20" t="s">
        <v>116</v>
      </c>
      <c r="L7937" s="16" t="s">
        <v>116</v>
      </c>
      <c r="M7937" s="26" t="s">
        <v>8736</v>
      </c>
      <c r="N7937" s="26" t="s">
        <v>5470</v>
      </c>
      <c r="O7937" s="16" t="s">
        <v>188</v>
      </c>
      <c r="P7937" s="26" t="s">
        <v>188</v>
      </c>
      <c r="Q7937" s="26" t="s">
        <v>5470</v>
      </c>
      <c r="R7937" s="16" t="s">
        <v>139</v>
      </c>
      <c r="S7937" s="16" t="s">
        <v>4621</v>
      </c>
      <c r="T7937" s="22">
        <v>1</v>
      </c>
      <c r="W7937" s="20" t="s">
        <v>43</v>
      </c>
      <c r="X7937" s="16" t="s">
        <v>78</v>
      </c>
      <c r="Z7937" s="24" t="s">
        <v>32</v>
      </c>
      <c r="AA7937" s="24" t="s">
        <v>32</v>
      </c>
      <c r="AB7937" s="24" t="s">
        <v>32</v>
      </c>
      <c r="AC7937" s="24" t="s">
        <v>32</v>
      </c>
      <c r="AD7937" s="24" t="s">
        <v>32</v>
      </c>
      <c r="AE7937" s="24" t="s">
        <v>32</v>
      </c>
      <c r="AF7937" s="24" t="s">
        <v>32</v>
      </c>
      <c r="AG7937" s="24" t="s">
        <v>32</v>
      </c>
      <c r="AH7937" s="24" t="s">
        <v>32</v>
      </c>
    </row>
    <row r="7938" spans="1:34" x14ac:dyDescent="0.25">
      <c r="A7938" s="17">
        <v>131428</v>
      </c>
      <c r="B7938" s="18">
        <v>3</v>
      </c>
      <c r="C7938" s="16" t="s">
        <v>73</v>
      </c>
      <c r="D7938" s="21">
        <v>44273</v>
      </c>
      <c r="E7938" s="16" t="s">
        <v>75</v>
      </c>
      <c r="F7938" s="21">
        <v>44273</v>
      </c>
      <c r="G7938" s="16" t="s">
        <v>75</v>
      </c>
      <c r="H7938" s="26" t="s">
        <v>331</v>
      </c>
      <c r="I7938" s="16" t="s">
        <v>826</v>
      </c>
      <c r="J7938" s="20" t="s">
        <v>116</v>
      </c>
      <c r="L7938" s="16" t="s">
        <v>116</v>
      </c>
      <c r="M7938" s="26" t="s">
        <v>8735</v>
      </c>
      <c r="N7938" s="26" t="s">
        <v>5470</v>
      </c>
      <c r="O7938" s="16" t="s">
        <v>188</v>
      </c>
      <c r="P7938" s="26" t="s">
        <v>188</v>
      </c>
      <c r="Q7938" s="26" t="s">
        <v>5470</v>
      </c>
      <c r="R7938" s="16" t="s">
        <v>139</v>
      </c>
      <c r="S7938" s="16" t="s">
        <v>4621</v>
      </c>
      <c r="T7938" s="22">
        <v>3.85</v>
      </c>
      <c r="W7938" s="20" t="s">
        <v>472</v>
      </c>
      <c r="X7938" s="16" t="s">
        <v>140</v>
      </c>
      <c r="Z7938" s="24" t="s">
        <v>32</v>
      </c>
      <c r="AA7938" s="24" t="s">
        <v>32</v>
      </c>
      <c r="AB7938" s="24" t="s">
        <v>32</v>
      </c>
      <c r="AC7938" s="24" t="s">
        <v>32</v>
      </c>
      <c r="AD7938" s="24" t="s">
        <v>32</v>
      </c>
      <c r="AE7938" s="24" t="s">
        <v>32</v>
      </c>
      <c r="AF7938" s="24" t="s">
        <v>32</v>
      </c>
      <c r="AG7938" s="24" t="s">
        <v>32</v>
      </c>
      <c r="AH7938" s="24" t="s">
        <v>32</v>
      </c>
    </row>
    <row r="7939" spans="1:34" x14ac:dyDescent="0.25">
      <c r="A7939" s="17">
        <v>131429</v>
      </c>
      <c r="B7939" s="18">
        <v>3</v>
      </c>
      <c r="C7939" s="16" t="s">
        <v>73</v>
      </c>
      <c r="D7939" s="21">
        <v>44273</v>
      </c>
      <c r="E7939" s="16" t="s">
        <v>75</v>
      </c>
      <c r="F7939" s="21">
        <v>44273</v>
      </c>
      <c r="G7939" s="16" t="s">
        <v>75</v>
      </c>
      <c r="H7939" s="26" t="s">
        <v>334</v>
      </c>
      <c r="I7939" s="16" t="s">
        <v>8734</v>
      </c>
      <c r="J7939" s="20" t="s">
        <v>116</v>
      </c>
      <c r="L7939" s="16" t="s">
        <v>116</v>
      </c>
      <c r="M7939" s="26" t="s">
        <v>8733</v>
      </c>
      <c r="N7939" s="26" t="s">
        <v>4108</v>
      </c>
      <c r="O7939" s="16" t="s">
        <v>188</v>
      </c>
      <c r="P7939" s="26" t="s">
        <v>188</v>
      </c>
      <c r="Q7939" s="26" t="s">
        <v>4108</v>
      </c>
      <c r="R7939" s="16" t="s">
        <v>139</v>
      </c>
      <c r="S7939" s="16" t="s">
        <v>4621</v>
      </c>
      <c r="T7939" s="22">
        <v>7.16</v>
      </c>
      <c r="W7939" s="20" t="s">
        <v>43</v>
      </c>
      <c r="X7939" s="16" t="s">
        <v>78</v>
      </c>
      <c r="Z7939" s="24" t="s">
        <v>32</v>
      </c>
      <c r="AA7939" s="24" t="s">
        <v>32</v>
      </c>
      <c r="AB7939" s="24" t="s">
        <v>32</v>
      </c>
      <c r="AC7939" s="24" t="s">
        <v>32</v>
      </c>
      <c r="AD7939" s="24" t="s">
        <v>32</v>
      </c>
      <c r="AE7939" s="24" t="s">
        <v>32</v>
      </c>
      <c r="AF7939" s="24" t="s">
        <v>32</v>
      </c>
      <c r="AG7939" s="24" t="s">
        <v>32</v>
      </c>
      <c r="AH7939" s="24" t="s">
        <v>32</v>
      </c>
    </row>
    <row r="7940" spans="1:34" x14ac:dyDescent="0.25">
      <c r="A7940" s="17">
        <v>131430</v>
      </c>
      <c r="B7940" s="18">
        <v>3</v>
      </c>
      <c r="C7940" s="16" t="s">
        <v>73</v>
      </c>
      <c r="D7940" s="21">
        <v>44273</v>
      </c>
      <c r="E7940" s="16" t="s">
        <v>75</v>
      </c>
      <c r="F7940" s="21">
        <v>44273</v>
      </c>
      <c r="G7940" s="16" t="s">
        <v>75</v>
      </c>
      <c r="H7940" s="26" t="s">
        <v>334</v>
      </c>
      <c r="I7940" s="16" t="s">
        <v>8732</v>
      </c>
      <c r="J7940" s="20" t="s">
        <v>116</v>
      </c>
      <c r="L7940" s="16" t="s">
        <v>116</v>
      </c>
      <c r="M7940" s="26" t="s">
        <v>8731</v>
      </c>
      <c r="N7940" s="26" t="s">
        <v>4108</v>
      </c>
      <c r="O7940" s="16" t="s">
        <v>188</v>
      </c>
      <c r="P7940" s="26" t="s">
        <v>188</v>
      </c>
      <c r="Q7940" s="26" t="s">
        <v>4108</v>
      </c>
      <c r="R7940" s="16" t="s">
        <v>139</v>
      </c>
      <c r="S7940" s="16" t="s">
        <v>4621</v>
      </c>
      <c r="T7940" s="22">
        <v>9.18</v>
      </c>
      <c r="W7940" s="20" t="s">
        <v>43</v>
      </c>
      <c r="X7940" s="16" t="s">
        <v>78</v>
      </c>
      <c r="Z7940" s="24" t="s">
        <v>32</v>
      </c>
      <c r="AA7940" s="24" t="s">
        <v>32</v>
      </c>
      <c r="AB7940" s="24" t="s">
        <v>32</v>
      </c>
      <c r="AC7940" s="24" t="s">
        <v>32</v>
      </c>
      <c r="AD7940" s="24" t="s">
        <v>32</v>
      </c>
      <c r="AE7940" s="24" t="s">
        <v>32</v>
      </c>
      <c r="AF7940" s="24" t="s">
        <v>32</v>
      </c>
      <c r="AG7940" s="24" t="s">
        <v>32</v>
      </c>
      <c r="AH7940" s="24" t="s">
        <v>32</v>
      </c>
    </row>
    <row r="7941" spans="1:34" x14ac:dyDescent="0.25">
      <c r="A7941" s="17">
        <v>131431</v>
      </c>
      <c r="B7941" s="18">
        <v>3</v>
      </c>
      <c r="C7941" s="16" t="s">
        <v>73</v>
      </c>
      <c r="D7941" s="21">
        <v>44273</v>
      </c>
      <c r="E7941" s="16" t="s">
        <v>75</v>
      </c>
      <c r="F7941" s="21">
        <v>44273</v>
      </c>
      <c r="G7941" s="16" t="s">
        <v>75</v>
      </c>
      <c r="H7941" s="26" t="s">
        <v>354</v>
      </c>
      <c r="I7941" s="16" t="s">
        <v>1939</v>
      </c>
      <c r="J7941" s="20" t="s">
        <v>116</v>
      </c>
      <c r="L7941" s="16" t="s">
        <v>116</v>
      </c>
      <c r="M7941" s="26" t="s">
        <v>8730</v>
      </c>
      <c r="N7941" s="26" t="s">
        <v>2343</v>
      </c>
      <c r="O7941" s="16" t="s">
        <v>188</v>
      </c>
      <c r="P7941" s="26" t="s">
        <v>188</v>
      </c>
      <c r="Q7941" s="26" t="s">
        <v>2343</v>
      </c>
      <c r="R7941" s="16" t="s">
        <v>139</v>
      </c>
      <c r="S7941" s="16" t="s">
        <v>4621</v>
      </c>
      <c r="T7941" s="22">
        <v>1.03</v>
      </c>
      <c r="W7941" s="20" t="s">
        <v>472</v>
      </c>
      <c r="X7941" s="16" t="s">
        <v>78</v>
      </c>
      <c r="Z7941" s="24" t="s">
        <v>32</v>
      </c>
      <c r="AA7941" s="24" t="s">
        <v>32</v>
      </c>
      <c r="AB7941" s="24" t="s">
        <v>32</v>
      </c>
      <c r="AC7941" s="24" t="s">
        <v>32</v>
      </c>
      <c r="AD7941" s="24" t="s">
        <v>32</v>
      </c>
      <c r="AE7941" s="24" t="s">
        <v>32</v>
      </c>
      <c r="AF7941" s="24" t="s">
        <v>32</v>
      </c>
      <c r="AG7941" s="24" t="s">
        <v>32</v>
      </c>
      <c r="AH7941" s="24" t="s">
        <v>32</v>
      </c>
    </row>
    <row r="7942" spans="1:34" x14ac:dyDescent="0.25">
      <c r="A7942" s="17">
        <v>131432</v>
      </c>
      <c r="B7942" s="18">
        <v>3</v>
      </c>
      <c r="C7942" s="16" t="s">
        <v>73</v>
      </c>
      <c r="D7942" s="21">
        <v>44273</v>
      </c>
      <c r="E7942" s="16" t="s">
        <v>75</v>
      </c>
      <c r="F7942" s="21">
        <v>44273</v>
      </c>
      <c r="G7942" s="16" t="s">
        <v>75</v>
      </c>
      <c r="H7942" s="26" t="s">
        <v>354</v>
      </c>
      <c r="I7942" s="16" t="s">
        <v>8729</v>
      </c>
      <c r="J7942" s="20" t="s">
        <v>116</v>
      </c>
      <c r="L7942" s="16" t="s">
        <v>116</v>
      </c>
      <c r="M7942" s="26" t="s">
        <v>8728</v>
      </c>
      <c r="N7942" s="26" t="s">
        <v>5470</v>
      </c>
      <c r="O7942" s="16" t="s">
        <v>188</v>
      </c>
      <c r="P7942" s="26" t="s">
        <v>188</v>
      </c>
      <c r="Q7942" s="26" t="s">
        <v>5470</v>
      </c>
      <c r="R7942" s="16" t="s">
        <v>139</v>
      </c>
      <c r="S7942" s="16" t="s">
        <v>4621</v>
      </c>
      <c r="T7942" s="22">
        <v>1.78</v>
      </c>
      <c r="W7942" s="20" t="s">
        <v>43</v>
      </c>
      <c r="X7942" s="16" t="s">
        <v>78</v>
      </c>
      <c r="Z7942" s="24" t="s">
        <v>32</v>
      </c>
      <c r="AA7942" s="24" t="s">
        <v>32</v>
      </c>
      <c r="AB7942" s="24" t="s">
        <v>32</v>
      </c>
      <c r="AC7942" s="24" t="s">
        <v>32</v>
      </c>
      <c r="AD7942" s="24" t="s">
        <v>32</v>
      </c>
      <c r="AE7942" s="24" t="s">
        <v>32</v>
      </c>
      <c r="AF7942" s="24" t="s">
        <v>32</v>
      </c>
      <c r="AG7942" s="24" t="s">
        <v>32</v>
      </c>
      <c r="AH7942" s="24" t="s">
        <v>32</v>
      </c>
    </row>
    <row r="7943" spans="1:34" x14ac:dyDescent="0.25">
      <c r="A7943" s="17">
        <v>131433</v>
      </c>
      <c r="B7943" s="18">
        <v>3</v>
      </c>
      <c r="C7943" s="16" t="s">
        <v>73</v>
      </c>
      <c r="D7943" s="21">
        <v>44273</v>
      </c>
      <c r="E7943" s="16" t="s">
        <v>75</v>
      </c>
      <c r="F7943" s="21">
        <v>44273</v>
      </c>
      <c r="G7943" s="16" t="s">
        <v>75</v>
      </c>
      <c r="H7943" s="26" t="s">
        <v>49</v>
      </c>
      <c r="I7943" s="16" t="s">
        <v>2345</v>
      </c>
      <c r="J7943" s="20" t="s">
        <v>116</v>
      </c>
      <c r="L7943" s="16" t="s">
        <v>116</v>
      </c>
      <c r="M7943" s="26" t="s">
        <v>8727</v>
      </c>
      <c r="N7943" s="26" t="s">
        <v>2343</v>
      </c>
      <c r="O7943" s="16" t="s">
        <v>188</v>
      </c>
      <c r="P7943" s="26" t="s">
        <v>188</v>
      </c>
      <c r="Q7943" s="26" t="s">
        <v>2343</v>
      </c>
      <c r="R7943" s="16" t="s">
        <v>139</v>
      </c>
      <c r="S7943" s="16" t="s">
        <v>4621</v>
      </c>
      <c r="T7943" s="22">
        <v>4.1500000000000004</v>
      </c>
      <c r="W7943" s="20" t="s">
        <v>43</v>
      </c>
      <c r="X7943" s="16" t="s">
        <v>78</v>
      </c>
      <c r="Z7943" s="24" t="s">
        <v>32</v>
      </c>
      <c r="AA7943" s="24" t="s">
        <v>32</v>
      </c>
      <c r="AB7943" s="24" t="s">
        <v>32</v>
      </c>
      <c r="AC7943" s="24" t="s">
        <v>32</v>
      </c>
      <c r="AD7943" s="24" t="s">
        <v>32</v>
      </c>
      <c r="AE7943" s="24" t="s">
        <v>32</v>
      </c>
      <c r="AF7943" s="24" t="s">
        <v>32</v>
      </c>
      <c r="AG7943" s="24" t="s">
        <v>32</v>
      </c>
      <c r="AH7943" s="24" t="s">
        <v>32</v>
      </c>
    </row>
    <row r="7944" spans="1:34" x14ac:dyDescent="0.25">
      <c r="A7944" s="17">
        <v>131434</v>
      </c>
      <c r="B7944" s="18">
        <v>3</v>
      </c>
      <c r="C7944" s="16" t="s">
        <v>73</v>
      </c>
      <c r="D7944" s="21">
        <v>44273</v>
      </c>
      <c r="E7944" s="16" t="s">
        <v>75</v>
      </c>
      <c r="F7944" s="21">
        <v>44273</v>
      </c>
      <c r="G7944" s="16" t="s">
        <v>75</v>
      </c>
      <c r="H7944" s="26" t="s">
        <v>362</v>
      </c>
      <c r="I7944" s="16" t="s">
        <v>477</v>
      </c>
      <c r="J7944" s="20" t="s">
        <v>116</v>
      </c>
      <c r="L7944" s="16" t="s">
        <v>116</v>
      </c>
      <c r="M7944" s="26" t="s">
        <v>8726</v>
      </c>
      <c r="N7944" s="26" t="s">
        <v>2343</v>
      </c>
      <c r="O7944" s="16" t="s">
        <v>188</v>
      </c>
      <c r="P7944" s="26" t="s">
        <v>188</v>
      </c>
      <c r="Q7944" s="26" t="s">
        <v>2343</v>
      </c>
      <c r="R7944" s="16" t="s">
        <v>139</v>
      </c>
      <c r="S7944" s="16" t="s">
        <v>4621</v>
      </c>
      <c r="T7944" s="22">
        <v>4.72</v>
      </c>
      <c r="W7944" s="20" t="s">
        <v>472</v>
      </c>
      <c r="X7944" s="16" t="s">
        <v>511</v>
      </c>
      <c r="Z7944" s="24" t="s">
        <v>32</v>
      </c>
      <c r="AA7944" s="24" t="s">
        <v>32</v>
      </c>
      <c r="AB7944" s="24" t="s">
        <v>32</v>
      </c>
      <c r="AC7944" s="24" t="s">
        <v>32</v>
      </c>
      <c r="AD7944" s="24" t="s">
        <v>32</v>
      </c>
      <c r="AE7944" s="24" t="s">
        <v>32</v>
      </c>
      <c r="AF7944" s="24" t="s">
        <v>32</v>
      </c>
      <c r="AG7944" s="24" t="s">
        <v>32</v>
      </c>
      <c r="AH7944" s="24" t="s">
        <v>32</v>
      </c>
    </row>
    <row r="7945" spans="1:34" x14ac:dyDescent="0.25">
      <c r="A7945" s="17">
        <v>131435</v>
      </c>
      <c r="B7945" s="18">
        <v>3</v>
      </c>
      <c r="C7945" s="16" t="s">
        <v>73</v>
      </c>
      <c r="D7945" s="21">
        <v>44273</v>
      </c>
      <c r="E7945" s="16" t="s">
        <v>75</v>
      </c>
      <c r="F7945" s="21">
        <v>44273</v>
      </c>
      <c r="G7945" s="16" t="s">
        <v>75</v>
      </c>
      <c r="H7945" s="26" t="s">
        <v>362</v>
      </c>
      <c r="I7945" s="16" t="s">
        <v>2045</v>
      </c>
      <c r="J7945" s="20" t="s">
        <v>116</v>
      </c>
      <c r="L7945" s="16" t="s">
        <v>116</v>
      </c>
      <c r="M7945" s="26" t="s">
        <v>8725</v>
      </c>
      <c r="N7945" s="26" t="s">
        <v>2343</v>
      </c>
      <c r="O7945" s="16" t="s">
        <v>188</v>
      </c>
      <c r="P7945" s="26" t="s">
        <v>188</v>
      </c>
      <c r="Q7945" s="26" t="s">
        <v>2343</v>
      </c>
      <c r="R7945" s="16" t="s">
        <v>139</v>
      </c>
      <c r="S7945" s="16" t="s">
        <v>4621</v>
      </c>
      <c r="T7945" s="22">
        <v>2.76</v>
      </c>
      <c r="W7945" s="20" t="s">
        <v>472</v>
      </c>
      <c r="Z7945" s="24" t="s">
        <v>32</v>
      </c>
      <c r="AA7945" s="24" t="s">
        <v>32</v>
      </c>
      <c r="AB7945" s="24" t="s">
        <v>32</v>
      </c>
      <c r="AC7945" s="24" t="s">
        <v>32</v>
      </c>
      <c r="AD7945" s="24" t="s">
        <v>32</v>
      </c>
      <c r="AE7945" s="24" t="s">
        <v>32</v>
      </c>
      <c r="AF7945" s="24" t="s">
        <v>32</v>
      </c>
      <c r="AG7945" s="24" t="s">
        <v>32</v>
      </c>
      <c r="AH7945" s="24" t="s">
        <v>32</v>
      </c>
    </row>
    <row r="7946" spans="1:34" x14ac:dyDescent="0.25">
      <c r="A7946" s="17">
        <v>131436</v>
      </c>
      <c r="B7946" s="18">
        <v>3</v>
      </c>
      <c r="C7946" s="16" t="s">
        <v>73</v>
      </c>
      <c r="D7946" s="21">
        <v>44273</v>
      </c>
      <c r="E7946" s="16" t="s">
        <v>75</v>
      </c>
      <c r="F7946" s="21">
        <v>44273</v>
      </c>
      <c r="G7946" s="16" t="s">
        <v>75</v>
      </c>
      <c r="H7946" s="26" t="s">
        <v>362</v>
      </c>
      <c r="I7946" s="16" t="s">
        <v>7389</v>
      </c>
      <c r="J7946" s="20" t="s">
        <v>116</v>
      </c>
      <c r="L7946" s="16" t="s">
        <v>116</v>
      </c>
      <c r="M7946" s="26" t="s">
        <v>8724</v>
      </c>
      <c r="N7946" s="26" t="s">
        <v>2343</v>
      </c>
      <c r="O7946" s="16" t="s">
        <v>188</v>
      </c>
      <c r="Q7946" s="26" t="s">
        <v>2343</v>
      </c>
      <c r="R7946" s="16" t="s">
        <v>139</v>
      </c>
      <c r="S7946" s="16" t="s">
        <v>4621</v>
      </c>
      <c r="T7946" s="22">
        <v>7.33</v>
      </c>
      <c r="W7946" s="20" t="s">
        <v>43</v>
      </c>
      <c r="X7946" s="16" t="s">
        <v>78</v>
      </c>
      <c r="Z7946" s="24" t="s">
        <v>32</v>
      </c>
      <c r="AA7946" s="24" t="s">
        <v>32</v>
      </c>
      <c r="AB7946" s="24" t="s">
        <v>32</v>
      </c>
      <c r="AC7946" s="24" t="s">
        <v>32</v>
      </c>
      <c r="AD7946" s="24" t="s">
        <v>32</v>
      </c>
      <c r="AE7946" s="24" t="s">
        <v>32</v>
      </c>
      <c r="AF7946" s="24" t="s">
        <v>32</v>
      </c>
      <c r="AG7946" s="24" t="s">
        <v>32</v>
      </c>
      <c r="AH7946" s="24" t="s">
        <v>32</v>
      </c>
    </row>
    <row r="7947" spans="1:34" x14ac:dyDescent="0.25">
      <c r="A7947" s="17">
        <v>131437</v>
      </c>
      <c r="B7947" s="18">
        <v>3</v>
      </c>
      <c r="C7947" s="16" t="s">
        <v>73</v>
      </c>
      <c r="D7947" s="21">
        <v>44273</v>
      </c>
      <c r="E7947" s="16" t="s">
        <v>75</v>
      </c>
      <c r="F7947" s="21">
        <v>44273</v>
      </c>
      <c r="G7947" s="16" t="s">
        <v>75</v>
      </c>
      <c r="H7947" s="26" t="s">
        <v>362</v>
      </c>
      <c r="I7947" s="16" t="s">
        <v>7016</v>
      </c>
      <c r="J7947" s="20" t="s">
        <v>116</v>
      </c>
      <c r="L7947" s="16" t="s">
        <v>116</v>
      </c>
      <c r="M7947" s="26" t="s">
        <v>8723</v>
      </c>
      <c r="N7947" s="26" t="s">
        <v>8715</v>
      </c>
      <c r="O7947" s="16" t="s">
        <v>188</v>
      </c>
      <c r="P7947" s="26" t="s">
        <v>188</v>
      </c>
      <c r="Q7947" s="26" t="s">
        <v>8715</v>
      </c>
      <c r="R7947" s="16" t="s">
        <v>139</v>
      </c>
      <c r="S7947" s="16" t="s">
        <v>4621</v>
      </c>
      <c r="T7947" s="22">
        <v>4.46</v>
      </c>
      <c r="W7947" s="20" t="s">
        <v>43</v>
      </c>
      <c r="X7947" s="16" t="s">
        <v>78</v>
      </c>
      <c r="Z7947" s="24" t="s">
        <v>32</v>
      </c>
      <c r="AA7947" s="24" t="s">
        <v>32</v>
      </c>
      <c r="AB7947" s="24" t="s">
        <v>32</v>
      </c>
      <c r="AC7947" s="24" t="s">
        <v>32</v>
      </c>
      <c r="AD7947" s="24" t="s">
        <v>32</v>
      </c>
      <c r="AE7947" s="24" t="s">
        <v>32</v>
      </c>
      <c r="AF7947" s="24" t="s">
        <v>32</v>
      </c>
      <c r="AG7947" s="24" t="s">
        <v>32</v>
      </c>
      <c r="AH7947" s="24" t="s">
        <v>32</v>
      </c>
    </row>
    <row r="7948" spans="1:34" x14ac:dyDescent="0.25">
      <c r="A7948" s="17">
        <v>131438</v>
      </c>
      <c r="B7948" s="18">
        <v>3</v>
      </c>
      <c r="C7948" s="16" t="s">
        <v>73</v>
      </c>
      <c r="D7948" s="21">
        <v>44273</v>
      </c>
      <c r="E7948" s="16" t="s">
        <v>75</v>
      </c>
      <c r="F7948" s="21">
        <v>44273</v>
      </c>
      <c r="G7948" s="16" t="s">
        <v>75</v>
      </c>
      <c r="H7948" s="26" t="s">
        <v>362</v>
      </c>
      <c r="I7948" s="16" t="s">
        <v>620</v>
      </c>
      <c r="J7948" s="20" t="s">
        <v>116</v>
      </c>
      <c r="L7948" s="16" t="s">
        <v>116</v>
      </c>
      <c r="M7948" s="26" t="s">
        <v>8722</v>
      </c>
      <c r="N7948" s="26" t="s">
        <v>2587</v>
      </c>
      <c r="O7948" s="16" t="s">
        <v>188</v>
      </c>
      <c r="P7948" s="26" t="s">
        <v>188</v>
      </c>
      <c r="Q7948" s="26" t="s">
        <v>2587</v>
      </c>
      <c r="R7948" s="16" t="s">
        <v>139</v>
      </c>
      <c r="S7948" s="16" t="s">
        <v>4621</v>
      </c>
      <c r="T7948" s="22">
        <v>5.9</v>
      </c>
      <c r="W7948" s="20" t="s">
        <v>43</v>
      </c>
      <c r="X7948" s="16" t="s">
        <v>78</v>
      </c>
      <c r="Z7948" s="24" t="s">
        <v>32</v>
      </c>
      <c r="AA7948" s="24" t="s">
        <v>32</v>
      </c>
      <c r="AB7948" s="24" t="s">
        <v>32</v>
      </c>
      <c r="AC7948" s="24" t="s">
        <v>32</v>
      </c>
      <c r="AD7948" s="24" t="s">
        <v>32</v>
      </c>
      <c r="AE7948" s="24" t="s">
        <v>32</v>
      </c>
      <c r="AF7948" s="24" t="s">
        <v>32</v>
      </c>
      <c r="AG7948" s="24" t="s">
        <v>32</v>
      </c>
      <c r="AH7948" s="24" t="s">
        <v>32</v>
      </c>
    </row>
    <row r="7949" spans="1:34" x14ac:dyDescent="0.25">
      <c r="A7949" s="17">
        <v>131439</v>
      </c>
      <c r="B7949" s="18">
        <v>3</v>
      </c>
      <c r="C7949" s="16" t="s">
        <v>73</v>
      </c>
      <c r="D7949" s="21">
        <v>44273</v>
      </c>
      <c r="E7949" s="16" t="s">
        <v>75</v>
      </c>
      <c r="F7949" s="21">
        <v>44273</v>
      </c>
      <c r="G7949" s="16" t="s">
        <v>75</v>
      </c>
      <c r="H7949" s="26" t="s">
        <v>365</v>
      </c>
      <c r="I7949" s="16" t="s">
        <v>5474</v>
      </c>
      <c r="J7949" s="20" t="s">
        <v>116</v>
      </c>
      <c r="L7949" s="16" t="s">
        <v>116</v>
      </c>
      <c r="M7949" s="26" t="s">
        <v>8721</v>
      </c>
      <c r="N7949" s="26" t="s">
        <v>4108</v>
      </c>
      <c r="O7949" s="16" t="s">
        <v>188</v>
      </c>
      <c r="P7949" s="26" t="s">
        <v>188</v>
      </c>
      <c r="Q7949" s="26" t="s">
        <v>4108</v>
      </c>
      <c r="R7949" s="16" t="s">
        <v>139</v>
      </c>
      <c r="S7949" s="16" t="s">
        <v>4621</v>
      </c>
      <c r="T7949" s="22">
        <v>2.86</v>
      </c>
      <c r="W7949" s="20" t="s">
        <v>43</v>
      </c>
      <c r="X7949" s="16" t="s">
        <v>78</v>
      </c>
      <c r="Z7949" s="24" t="s">
        <v>32</v>
      </c>
      <c r="AA7949" s="24" t="s">
        <v>32</v>
      </c>
      <c r="AB7949" s="24" t="s">
        <v>32</v>
      </c>
      <c r="AC7949" s="24" t="s">
        <v>32</v>
      </c>
      <c r="AD7949" s="24" t="s">
        <v>32</v>
      </c>
      <c r="AE7949" s="24" t="s">
        <v>32</v>
      </c>
      <c r="AF7949" s="24" t="s">
        <v>32</v>
      </c>
      <c r="AG7949" s="24" t="s">
        <v>32</v>
      </c>
      <c r="AH7949" s="24" t="s">
        <v>32</v>
      </c>
    </row>
    <row r="7950" spans="1:34" x14ac:dyDescent="0.25">
      <c r="A7950" s="17">
        <v>131440</v>
      </c>
      <c r="B7950" s="18">
        <v>3</v>
      </c>
      <c r="C7950" s="16" t="s">
        <v>73</v>
      </c>
      <c r="D7950" s="21">
        <v>44273</v>
      </c>
      <c r="E7950" s="16" t="s">
        <v>75</v>
      </c>
      <c r="F7950" s="21">
        <v>44273</v>
      </c>
      <c r="G7950" s="16" t="s">
        <v>75</v>
      </c>
      <c r="H7950" s="26" t="s">
        <v>788</v>
      </c>
      <c r="I7950" s="16" t="s">
        <v>5483</v>
      </c>
      <c r="J7950" s="20" t="s">
        <v>116</v>
      </c>
      <c r="L7950" s="16" t="s">
        <v>116</v>
      </c>
      <c r="M7950" s="26" t="s">
        <v>8720</v>
      </c>
      <c r="N7950" s="26" t="s">
        <v>4108</v>
      </c>
      <c r="O7950" s="16" t="s">
        <v>188</v>
      </c>
      <c r="P7950" s="26" t="s">
        <v>188</v>
      </c>
      <c r="Q7950" s="26" t="s">
        <v>4108</v>
      </c>
      <c r="R7950" s="16" t="s">
        <v>139</v>
      </c>
      <c r="S7950" s="16" t="s">
        <v>4621</v>
      </c>
      <c r="T7950" s="22">
        <v>6</v>
      </c>
      <c r="W7950" s="20" t="s">
        <v>43</v>
      </c>
      <c r="X7950" s="16" t="s">
        <v>78</v>
      </c>
      <c r="Z7950" s="24" t="s">
        <v>32</v>
      </c>
      <c r="AA7950" s="24" t="s">
        <v>32</v>
      </c>
      <c r="AB7950" s="24" t="s">
        <v>32</v>
      </c>
      <c r="AC7950" s="24" t="s">
        <v>32</v>
      </c>
      <c r="AD7950" s="24" t="s">
        <v>32</v>
      </c>
      <c r="AE7950" s="24" t="s">
        <v>32</v>
      </c>
      <c r="AF7950" s="24" t="s">
        <v>32</v>
      </c>
      <c r="AG7950" s="24" t="s">
        <v>32</v>
      </c>
      <c r="AH7950" s="24" t="s">
        <v>32</v>
      </c>
    </row>
    <row r="7951" spans="1:34" x14ac:dyDescent="0.25">
      <c r="A7951" s="17">
        <v>131441</v>
      </c>
      <c r="B7951" s="18">
        <v>3</v>
      </c>
      <c r="C7951" s="16" t="s">
        <v>73</v>
      </c>
      <c r="D7951" s="21">
        <v>44273</v>
      </c>
      <c r="E7951" s="16" t="s">
        <v>75</v>
      </c>
      <c r="F7951" s="21">
        <v>44273</v>
      </c>
      <c r="G7951" s="16" t="s">
        <v>75</v>
      </c>
      <c r="H7951" s="26" t="s">
        <v>788</v>
      </c>
      <c r="I7951" s="16" t="s">
        <v>608</v>
      </c>
      <c r="J7951" s="20" t="s">
        <v>116</v>
      </c>
      <c r="L7951" s="16" t="s">
        <v>116</v>
      </c>
      <c r="M7951" s="26" t="s">
        <v>8719</v>
      </c>
      <c r="N7951" s="26" t="s">
        <v>4108</v>
      </c>
      <c r="O7951" s="16" t="s">
        <v>188</v>
      </c>
      <c r="P7951" s="26" t="s">
        <v>188</v>
      </c>
      <c r="Q7951" s="26" t="s">
        <v>4108</v>
      </c>
      <c r="R7951" s="16" t="s">
        <v>139</v>
      </c>
      <c r="S7951" s="16" t="s">
        <v>4621</v>
      </c>
      <c r="T7951" s="22">
        <v>6.1</v>
      </c>
      <c r="W7951" s="20" t="s">
        <v>472</v>
      </c>
      <c r="X7951" s="16" t="s">
        <v>140</v>
      </c>
      <c r="Z7951" s="24" t="s">
        <v>32</v>
      </c>
      <c r="AA7951" s="24" t="s">
        <v>32</v>
      </c>
      <c r="AB7951" s="24" t="s">
        <v>32</v>
      </c>
      <c r="AC7951" s="24" t="s">
        <v>32</v>
      </c>
      <c r="AD7951" s="24" t="s">
        <v>32</v>
      </c>
      <c r="AE7951" s="24" t="s">
        <v>32</v>
      </c>
      <c r="AF7951" s="24" t="s">
        <v>32</v>
      </c>
      <c r="AG7951" s="24" t="s">
        <v>32</v>
      </c>
      <c r="AH7951" s="24" t="s">
        <v>32</v>
      </c>
    </row>
    <row r="7952" spans="1:34" x14ac:dyDescent="0.25">
      <c r="A7952" s="17">
        <v>131442</v>
      </c>
      <c r="B7952" s="18">
        <v>3</v>
      </c>
      <c r="C7952" s="16" t="s">
        <v>73</v>
      </c>
      <c r="D7952" s="21">
        <v>44273</v>
      </c>
      <c r="E7952" s="16" t="s">
        <v>75</v>
      </c>
      <c r="F7952" s="21">
        <v>44273</v>
      </c>
      <c r="G7952" s="16" t="s">
        <v>75</v>
      </c>
      <c r="H7952" s="26" t="s">
        <v>389</v>
      </c>
      <c r="I7952" s="16" t="s">
        <v>2020</v>
      </c>
      <c r="J7952" s="20" t="s">
        <v>116</v>
      </c>
      <c r="L7952" s="16" t="s">
        <v>116</v>
      </c>
      <c r="M7952" s="26" t="s">
        <v>8718</v>
      </c>
      <c r="N7952" s="26" t="s">
        <v>2343</v>
      </c>
      <c r="O7952" s="16" t="s">
        <v>188</v>
      </c>
      <c r="P7952" s="26" t="s">
        <v>188</v>
      </c>
      <c r="Q7952" s="26" t="s">
        <v>2343</v>
      </c>
      <c r="R7952" s="16" t="s">
        <v>139</v>
      </c>
      <c r="S7952" s="16" t="s">
        <v>4621</v>
      </c>
      <c r="T7952" s="22">
        <v>2.2000000000000002</v>
      </c>
      <c r="V7952" s="16" t="s">
        <v>1179</v>
      </c>
      <c r="W7952" s="20" t="s">
        <v>472</v>
      </c>
      <c r="X7952" s="16" t="s">
        <v>140</v>
      </c>
      <c r="Z7952" s="24" t="s">
        <v>32</v>
      </c>
      <c r="AA7952" s="24" t="s">
        <v>32</v>
      </c>
      <c r="AB7952" s="24" t="s">
        <v>32</v>
      </c>
      <c r="AC7952" s="24" t="s">
        <v>32</v>
      </c>
      <c r="AD7952" s="24" t="s">
        <v>32</v>
      </c>
      <c r="AE7952" s="24" t="s">
        <v>32</v>
      </c>
      <c r="AF7952" s="24" t="s">
        <v>32</v>
      </c>
      <c r="AG7952" s="24" t="s">
        <v>32</v>
      </c>
      <c r="AH7952" s="24" t="s">
        <v>32</v>
      </c>
    </row>
    <row r="7953" spans="1:35" x14ac:dyDescent="0.25">
      <c r="A7953" s="17">
        <v>131443</v>
      </c>
      <c r="B7953" s="18">
        <v>3</v>
      </c>
      <c r="C7953" s="16" t="s">
        <v>73</v>
      </c>
      <c r="D7953" s="21">
        <v>44273</v>
      </c>
      <c r="E7953" s="16" t="s">
        <v>75</v>
      </c>
      <c r="F7953" s="21">
        <v>44273</v>
      </c>
      <c r="G7953" s="16" t="s">
        <v>75</v>
      </c>
      <c r="H7953" s="26" t="s">
        <v>389</v>
      </c>
      <c r="I7953" s="16" t="s">
        <v>8717</v>
      </c>
      <c r="J7953" s="20" t="s">
        <v>116</v>
      </c>
      <c r="L7953" s="16" t="s">
        <v>116</v>
      </c>
      <c r="M7953" s="26" t="s">
        <v>8716</v>
      </c>
      <c r="N7953" s="26" t="s">
        <v>8715</v>
      </c>
      <c r="O7953" s="16" t="s">
        <v>188</v>
      </c>
      <c r="P7953" s="26" t="s">
        <v>188</v>
      </c>
      <c r="Q7953" s="26" t="s">
        <v>8715</v>
      </c>
      <c r="R7953" s="16" t="s">
        <v>139</v>
      </c>
      <c r="S7953" s="16" t="s">
        <v>4621</v>
      </c>
      <c r="T7953" s="22">
        <v>5.8</v>
      </c>
      <c r="W7953" s="20" t="s">
        <v>43</v>
      </c>
      <c r="X7953" s="16" t="s">
        <v>78</v>
      </c>
      <c r="Z7953" s="24" t="s">
        <v>32</v>
      </c>
      <c r="AA7953" s="24" t="s">
        <v>32</v>
      </c>
      <c r="AB7953" s="24" t="s">
        <v>32</v>
      </c>
      <c r="AC7953" s="24" t="s">
        <v>32</v>
      </c>
      <c r="AD7953" s="24" t="s">
        <v>32</v>
      </c>
      <c r="AE7953" s="24" t="s">
        <v>32</v>
      </c>
      <c r="AF7953" s="24" t="s">
        <v>32</v>
      </c>
      <c r="AG7953" s="24" t="s">
        <v>32</v>
      </c>
      <c r="AH7953" s="24" t="s">
        <v>32</v>
      </c>
    </row>
    <row r="7954" spans="1:35" x14ac:dyDescent="0.25">
      <c r="A7954" s="17">
        <v>131444</v>
      </c>
      <c r="B7954" s="18">
        <v>3</v>
      </c>
      <c r="C7954" s="16" t="s">
        <v>73</v>
      </c>
      <c r="D7954" s="21">
        <v>44273</v>
      </c>
      <c r="E7954" s="16" t="s">
        <v>75</v>
      </c>
      <c r="F7954" s="21">
        <v>44273</v>
      </c>
      <c r="G7954" s="16" t="s">
        <v>75</v>
      </c>
      <c r="H7954" s="26" t="s">
        <v>173</v>
      </c>
      <c r="I7954" s="16" t="s">
        <v>468</v>
      </c>
      <c r="J7954" s="20" t="s">
        <v>116</v>
      </c>
      <c r="L7954" s="16" t="s">
        <v>116</v>
      </c>
      <c r="M7954" s="26" t="s">
        <v>8714</v>
      </c>
      <c r="N7954" s="26" t="s">
        <v>2343</v>
      </c>
      <c r="O7954" s="16" t="s">
        <v>188</v>
      </c>
      <c r="P7954" s="26" t="s">
        <v>188</v>
      </c>
      <c r="Q7954" s="26" t="s">
        <v>2343</v>
      </c>
      <c r="R7954" s="16" t="s">
        <v>139</v>
      </c>
      <c r="S7954" s="16" t="s">
        <v>4621</v>
      </c>
      <c r="T7954" s="22">
        <v>4.8600000000000003</v>
      </c>
      <c r="W7954" s="20" t="s">
        <v>472</v>
      </c>
      <c r="X7954" s="16" t="s">
        <v>140</v>
      </c>
      <c r="Z7954" s="24" t="s">
        <v>32</v>
      </c>
      <c r="AA7954" s="24" t="s">
        <v>32</v>
      </c>
      <c r="AB7954" s="24" t="s">
        <v>32</v>
      </c>
      <c r="AC7954" s="24" t="s">
        <v>32</v>
      </c>
      <c r="AD7954" s="24" t="s">
        <v>32</v>
      </c>
      <c r="AE7954" s="24" t="s">
        <v>32</v>
      </c>
      <c r="AF7954" s="24" t="s">
        <v>32</v>
      </c>
      <c r="AG7954" s="24" t="s">
        <v>32</v>
      </c>
      <c r="AH7954" s="24" t="s">
        <v>32</v>
      </c>
    </row>
    <row r="7955" spans="1:35" x14ac:dyDescent="0.25">
      <c r="A7955" s="17">
        <v>131445</v>
      </c>
      <c r="B7955" s="18">
        <v>3</v>
      </c>
      <c r="C7955" s="16" t="s">
        <v>73</v>
      </c>
      <c r="D7955" s="21">
        <v>44273</v>
      </c>
      <c r="E7955" s="16" t="s">
        <v>75</v>
      </c>
      <c r="F7955" s="21">
        <v>44273</v>
      </c>
      <c r="G7955" s="16" t="s">
        <v>75</v>
      </c>
      <c r="H7955" s="26" t="s">
        <v>173</v>
      </c>
      <c r="I7955" s="16" t="s">
        <v>802</v>
      </c>
      <c r="J7955" s="20" t="s">
        <v>116</v>
      </c>
      <c r="L7955" s="16" t="s">
        <v>116</v>
      </c>
      <c r="M7955" s="26" t="s">
        <v>8713</v>
      </c>
      <c r="N7955" s="26" t="s">
        <v>2343</v>
      </c>
      <c r="O7955" s="16" t="s">
        <v>188</v>
      </c>
      <c r="P7955" s="26" t="s">
        <v>188</v>
      </c>
      <c r="Q7955" s="26" t="s">
        <v>2343</v>
      </c>
      <c r="R7955" s="16" t="s">
        <v>139</v>
      </c>
      <c r="S7955" s="16" t="s">
        <v>4621</v>
      </c>
      <c r="T7955" s="22">
        <v>4.29</v>
      </c>
      <c r="W7955" s="20" t="s">
        <v>472</v>
      </c>
      <c r="X7955" s="16" t="s">
        <v>140</v>
      </c>
      <c r="Z7955" s="24" t="s">
        <v>32</v>
      </c>
      <c r="AA7955" s="24" t="s">
        <v>32</v>
      </c>
      <c r="AB7955" s="24" t="s">
        <v>32</v>
      </c>
      <c r="AC7955" s="24" t="s">
        <v>32</v>
      </c>
      <c r="AD7955" s="24" t="s">
        <v>32</v>
      </c>
      <c r="AE7955" s="24" t="s">
        <v>32</v>
      </c>
      <c r="AF7955" s="24" t="s">
        <v>32</v>
      </c>
      <c r="AG7955" s="24" t="s">
        <v>32</v>
      </c>
      <c r="AH7955" s="24" t="s">
        <v>32</v>
      </c>
    </row>
    <row r="7956" spans="1:35" x14ac:dyDescent="0.25">
      <c r="A7956" s="17">
        <v>131446</v>
      </c>
      <c r="B7956" s="18">
        <v>3</v>
      </c>
      <c r="C7956" s="16" t="s">
        <v>73</v>
      </c>
      <c r="D7956" s="21">
        <v>44273</v>
      </c>
      <c r="E7956" s="16" t="s">
        <v>75</v>
      </c>
      <c r="F7956" s="21">
        <v>44273</v>
      </c>
      <c r="G7956" s="16" t="s">
        <v>75</v>
      </c>
      <c r="H7956" s="26" t="s">
        <v>173</v>
      </c>
      <c r="I7956" s="16" t="s">
        <v>553</v>
      </c>
      <c r="J7956" s="20" t="s">
        <v>116</v>
      </c>
      <c r="L7956" s="16" t="s">
        <v>116</v>
      </c>
      <c r="M7956" s="26" t="s">
        <v>8712</v>
      </c>
      <c r="N7956" s="26" t="s">
        <v>5470</v>
      </c>
      <c r="O7956" s="16" t="s">
        <v>188</v>
      </c>
      <c r="P7956" s="26" t="s">
        <v>188</v>
      </c>
      <c r="Q7956" s="26" t="s">
        <v>5470</v>
      </c>
      <c r="R7956" s="16" t="s">
        <v>139</v>
      </c>
      <c r="S7956" s="16" t="s">
        <v>4621</v>
      </c>
      <c r="T7956" s="22">
        <v>3.78</v>
      </c>
      <c r="W7956" s="20" t="s">
        <v>472</v>
      </c>
      <c r="X7956" s="16" t="s">
        <v>78</v>
      </c>
      <c r="Z7956" s="24" t="s">
        <v>32</v>
      </c>
      <c r="AA7956" s="24" t="s">
        <v>32</v>
      </c>
      <c r="AB7956" s="24" t="s">
        <v>32</v>
      </c>
      <c r="AC7956" s="24" t="s">
        <v>32</v>
      </c>
      <c r="AD7956" s="24" t="s">
        <v>32</v>
      </c>
      <c r="AE7956" s="24" t="s">
        <v>32</v>
      </c>
      <c r="AF7956" s="24" t="s">
        <v>32</v>
      </c>
      <c r="AG7956" s="24" t="s">
        <v>32</v>
      </c>
      <c r="AH7956" s="24" t="s">
        <v>32</v>
      </c>
    </row>
    <row r="7957" spans="1:35" x14ac:dyDescent="0.25">
      <c r="A7957" s="17">
        <v>131447</v>
      </c>
      <c r="B7957" s="18">
        <v>3</v>
      </c>
      <c r="C7957" s="16" t="s">
        <v>73</v>
      </c>
      <c r="D7957" s="21">
        <v>44273</v>
      </c>
      <c r="E7957" s="16" t="s">
        <v>75</v>
      </c>
      <c r="F7957" s="21">
        <v>44273</v>
      </c>
      <c r="G7957" s="16" t="s">
        <v>75</v>
      </c>
      <c r="H7957" s="26" t="s">
        <v>425</v>
      </c>
      <c r="I7957" s="16" t="s">
        <v>8711</v>
      </c>
      <c r="J7957" s="20" t="s">
        <v>116</v>
      </c>
      <c r="L7957" s="16" t="s">
        <v>116</v>
      </c>
      <c r="M7957" s="26" t="s">
        <v>8710</v>
      </c>
      <c r="N7957" s="26" t="s">
        <v>2343</v>
      </c>
      <c r="O7957" s="16" t="s">
        <v>188</v>
      </c>
      <c r="P7957" s="26" t="s">
        <v>188</v>
      </c>
      <c r="Q7957" s="26" t="s">
        <v>2343</v>
      </c>
      <c r="R7957" s="16" t="s">
        <v>139</v>
      </c>
      <c r="S7957" s="16" t="s">
        <v>4621</v>
      </c>
      <c r="T7957" s="22">
        <v>7</v>
      </c>
      <c r="W7957" s="20" t="s">
        <v>43</v>
      </c>
      <c r="X7957" s="16" t="s">
        <v>78</v>
      </c>
      <c r="Z7957" s="24" t="s">
        <v>32</v>
      </c>
      <c r="AA7957" s="24" t="s">
        <v>32</v>
      </c>
      <c r="AB7957" s="24" t="s">
        <v>32</v>
      </c>
      <c r="AC7957" s="24" t="s">
        <v>32</v>
      </c>
      <c r="AD7957" s="24" t="s">
        <v>32</v>
      </c>
      <c r="AE7957" s="24" t="s">
        <v>32</v>
      </c>
      <c r="AF7957" s="24" t="s">
        <v>32</v>
      </c>
      <c r="AG7957" s="24" t="s">
        <v>32</v>
      </c>
      <c r="AH7957" s="24" t="s">
        <v>32</v>
      </c>
    </row>
    <row r="7958" spans="1:35" x14ac:dyDescent="0.25">
      <c r="A7958" s="17">
        <v>131448</v>
      </c>
      <c r="B7958" s="18">
        <v>3</v>
      </c>
      <c r="C7958" s="16" t="s">
        <v>73</v>
      </c>
      <c r="D7958" s="21">
        <v>44273</v>
      </c>
      <c r="E7958" s="16" t="s">
        <v>75</v>
      </c>
      <c r="F7958" s="21">
        <v>44273</v>
      </c>
      <c r="G7958" s="16" t="s">
        <v>75</v>
      </c>
      <c r="H7958" s="26" t="s">
        <v>434</v>
      </c>
      <c r="I7958" s="16" t="s">
        <v>441</v>
      </c>
      <c r="J7958" s="20" t="s">
        <v>116</v>
      </c>
      <c r="L7958" s="16" t="s">
        <v>116</v>
      </c>
      <c r="M7958" s="26" t="s">
        <v>8709</v>
      </c>
      <c r="N7958" s="26" t="s">
        <v>2343</v>
      </c>
      <c r="O7958" s="16" t="s">
        <v>188</v>
      </c>
      <c r="P7958" s="26" t="s">
        <v>188</v>
      </c>
      <c r="Q7958" s="26" t="s">
        <v>2343</v>
      </c>
      <c r="R7958" s="16" t="s">
        <v>139</v>
      </c>
      <c r="S7958" s="16" t="s">
        <v>4621</v>
      </c>
      <c r="T7958" s="22">
        <v>5.68</v>
      </c>
      <c r="W7958" s="20" t="s">
        <v>43</v>
      </c>
      <c r="X7958" s="16" t="s">
        <v>140</v>
      </c>
      <c r="Z7958" s="24" t="s">
        <v>32</v>
      </c>
      <c r="AA7958" s="24" t="s">
        <v>32</v>
      </c>
      <c r="AB7958" s="24" t="s">
        <v>32</v>
      </c>
      <c r="AC7958" s="24" t="s">
        <v>32</v>
      </c>
      <c r="AD7958" s="24" t="s">
        <v>32</v>
      </c>
      <c r="AE7958" s="24" t="s">
        <v>32</v>
      </c>
      <c r="AF7958" s="24" t="s">
        <v>32</v>
      </c>
      <c r="AG7958" s="24" t="s">
        <v>32</v>
      </c>
      <c r="AH7958" s="24" t="s">
        <v>32</v>
      </c>
    </row>
    <row r="7959" spans="1:35" x14ac:dyDescent="0.25">
      <c r="A7959" s="17">
        <v>131449</v>
      </c>
      <c r="B7959" s="18">
        <v>3</v>
      </c>
      <c r="C7959" s="16" t="s">
        <v>73</v>
      </c>
      <c r="D7959" s="21">
        <v>44273</v>
      </c>
      <c r="E7959" s="16" t="s">
        <v>75</v>
      </c>
      <c r="F7959" s="21">
        <v>44273</v>
      </c>
      <c r="G7959" s="16" t="s">
        <v>75</v>
      </c>
      <c r="H7959" s="26" t="s">
        <v>434</v>
      </c>
      <c r="I7959" s="16" t="s">
        <v>2020</v>
      </c>
      <c r="J7959" s="20" t="s">
        <v>116</v>
      </c>
      <c r="L7959" s="16" t="s">
        <v>116</v>
      </c>
      <c r="M7959" s="26" t="s">
        <v>8708</v>
      </c>
      <c r="N7959" s="26" t="s">
        <v>2343</v>
      </c>
      <c r="O7959" s="16" t="s">
        <v>188</v>
      </c>
      <c r="P7959" s="26" t="s">
        <v>188</v>
      </c>
      <c r="Q7959" s="26" t="s">
        <v>2343</v>
      </c>
      <c r="R7959" s="16" t="s">
        <v>139</v>
      </c>
      <c r="S7959" s="16" t="s">
        <v>4621</v>
      </c>
      <c r="T7959" s="22">
        <v>7.41</v>
      </c>
      <c r="W7959" s="20" t="s">
        <v>43</v>
      </c>
      <c r="X7959" s="16" t="s">
        <v>140</v>
      </c>
      <c r="Z7959" s="24" t="s">
        <v>32</v>
      </c>
      <c r="AA7959" s="24" t="s">
        <v>32</v>
      </c>
      <c r="AB7959" s="24" t="s">
        <v>32</v>
      </c>
      <c r="AC7959" s="24" t="s">
        <v>32</v>
      </c>
      <c r="AD7959" s="24" t="s">
        <v>32</v>
      </c>
      <c r="AE7959" s="24" t="s">
        <v>32</v>
      </c>
      <c r="AF7959" s="24" t="s">
        <v>32</v>
      </c>
      <c r="AG7959" s="24" t="s">
        <v>32</v>
      </c>
      <c r="AH7959" s="24" t="s">
        <v>32</v>
      </c>
    </row>
    <row r="7960" spans="1:35" x14ac:dyDescent="0.25">
      <c r="A7960" s="17">
        <v>131450</v>
      </c>
      <c r="B7960" s="18">
        <v>3</v>
      </c>
      <c r="C7960" s="16" t="s">
        <v>73</v>
      </c>
      <c r="D7960" s="21">
        <v>44273</v>
      </c>
      <c r="E7960" s="16" t="s">
        <v>75</v>
      </c>
      <c r="F7960" s="21">
        <v>44273</v>
      </c>
      <c r="G7960" s="16" t="s">
        <v>75</v>
      </c>
      <c r="H7960" s="26" t="s">
        <v>434</v>
      </c>
      <c r="I7960" s="16" t="s">
        <v>1939</v>
      </c>
      <c r="J7960" s="20" t="s">
        <v>116</v>
      </c>
      <c r="L7960" s="16" t="s">
        <v>116</v>
      </c>
      <c r="M7960" s="26" t="s">
        <v>8707</v>
      </c>
      <c r="N7960" s="26" t="s">
        <v>2343</v>
      </c>
      <c r="O7960" s="16" t="s">
        <v>188</v>
      </c>
      <c r="P7960" s="26" t="s">
        <v>188</v>
      </c>
      <c r="Q7960" s="26" t="s">
        <v>2343</v>
      </c>
      <c r="R7960" s="16" t="s">
        <v>139</v>
      </c>
      <c r="S7960" s="16" t="s">
        <v>4621</v>
      </c>
      <c r="T7960" s="22">
        <v>10</v>
      </c>
      <c r="W7960" s="20" t="s">
        <v>472</v>
      </c>
      <c r="X7960" s="16" t="s">
        <v>140</v>
      </c>
      <c r="Z7960" s="24" t="s">
        <v>32</v>
      </c>
      <c r="AA7960" s="24" t="s">
        <v>32</v>
      </c>
      <c r="AB7960" s="24" t="s">
        <v>32</v>
      </c>
      <c r="AC7960" s="24" t="s">
        <v>32</v>
      </c>
      <c r="AD7960" s="24" t="s">
        <v>32</v>
      </c>
      <c r="AE7960" s="24" t="s">
        <v>32</v>
      </c>
      <c r="AF7960" s="24" t="s">
        <v>32</v>
      </c>
      <c r="AG7960" s="24" t="s">
        <v>32</v>
      </c>
      <c r="AH7960" s="24" t="s">
        <v>32</v>
      </c>
    </row>
    <row r="7961" spans="1:35" x14ac:dyDescent="0.25">
      <c r="A7961" s="17">
        <v>131451</v>
      </c>
      <c r="B7961" s="18">
        <v>3</v>
      </c>
      <c r="C7961" s="16" t="s">
        <v>73</v>
      </c>
      <c r="D7961" s="21">
        <v>44273</v>
      </c>
      <c r="E7961" s="16" t="s">
        <v>75</v>
      </c>
      <c r="F7961" s="21">
        <v>44273</v>
      </c>
      <c r="G7961" s="16" t="s">
        <v>75</v>
      </c>
      <c r="H7961" s="26" t="s">
        <v>434</v>
      </c>
      <c r="I7961" s="16" t="s">
        <v>1681</v>
      </c>
      <c r="J7961" s="20" t="s">
        <v>116</v>
      </c>
      <c r="L7961" s="16" t="s">
        <v>116</v>
      </c>
      <c r="M7961" s="26" t="s">
        <v>8706</v>
      </c>
      <c r="N7961" s="26" t="s">
        <v>2343</v>
      </c>
      <c r="O7961" s="16" t="s">
        <v>188</v>
      </c>
      <c r="P7961" s="26" t="s">
        <v>188</v>
      </c>
      <c r="Q7961" s="26" t="s">
        <v>2343</v>
      </c>
      <c r="R7961" s="16" t="s">
        <v>139</v>
      </c>
      <c r="S7961" s="16" t="s">
        <v>4621</v>
      </c>
      <c r="T7961" s="22">
        <v>7.32</v>
      </c>
      <c r="W7961" s="20" t="s">
        <v>43</v>
      </c>
      <c r="X7961" s="16" t="s">
        <v>78</v>
      </c>
      <c r="Z7961" s="24" t="s">
        <v>32</v>
      </c>
      <c r="AA7961" s="24" t="s">
        <v>32</v>
      </c>
      <c r="AB7961" s="24" t="s">
        <v>32</v>
      </c>
      <c r="AC7961" s="24" t="s">
        <v>32</v>
      </c>
      <c r="AD7961" s="24" t="s">
        <v>32</v>
      </c>
      <c r="AE7961" s="24" t="s">
        <v>32</v>
      </c>
      <c r="AF7961" s="24" t="s">
        <v>32</v>
      </c>
      <c r="AG7961" s="24" t="s">
        <v>32</v>
      </c>
      <c r="AH7961" s="24" t="s">
        <v>32</v>
      </c>
    </row>
    <row r="7962" spans="1:35" x14ac:dyDescent="0.25">
      <c r="A7962" s="17">
        <v>131452</v>
      </c>
      <c r="B7962" s="18">
        <v>1</v>
      </c>
      <c r="C7962" s="16" t="s">
        <v>73</v>
      </c>
      <c r="D7962" s="21">
        <v>44274</v>
      </c>
      <c r="E7962" s="16" t="s">
        <v>728</v>
      </c>
      <c r="F7962" s="21">
        <v>44285</v>
      </c>
      <c r="G7962" s="16" t="s">
        <v>82</v>
      </c>
      <c r="H7962" s="26" t="s">
        <v>276</v>
      </c>
      <c r="I7962" s="16" t="s">
        <v>468</v>
      </c>
      <c r="J7962" s="20" t="s">
        <v>116</v>
      </c>
      <c r="L7962" s="16" t="s">
        <v>116</v>
      </c>
      <c r="M7962" s="26" t="s">
        <v>8053</v>
      </c>
      <c r="N7962" s="26" t="s">
        <v>453</v>
      </c>
      <c r="O7962" s="16" t="s">
        <v>632</v>
      </c>
      <c r="P7962" s="26" t="s">
        <v>1723</v>
      </c>
      <c r="T7962" s="22">
        <v>0.4</v>
      </c>
      <c r="W7962" s="20" t="s">
        <v>43</v>
      </c>
      <c r="X7962" s="16" t="s">
        <v>140</v>
      </c>
      <c r="Z7962" s="25">
        <v>40000</v>
      </c>
      <c r="AA7962" s="25">
        <v>0</v>
      </c>
      <c r="AB7962" s="25">
        <v>0</v>
      </c>
      <c r="AC7962" s="25">
        <v>0</v>
      </c>
      <c r="AD7962" s="25">
        <v>40000</v>
      </c>
      <c r="AE7962" s="25">
        <v>0</v>
      </c>
      <c r="AF7962" s="25">
        <v>0</v>
      </c>
      <c r="AG7962" s="25">
        <v>0</v>
      </c>
      <c r="AH7962" s="25">
        <v>40000</v>
      </c>
      <c r="AI7962" s="16" t="s">
        <v>8054</v>
      </c>
    </row>
    <row r="7963" spans="1:35" ht="30" x14ac:dyDescent="0.25">
      <c r="A7963" s="17">
        <v>131453</v>
      </c>
      <c r="B7963" s="18">
        <v>3</v>
      </c>
      <c r="C7963" s="16" t="s">
        <v>73</v>
      </c>
      <c r="D7963" s="21">
        <v>44274</v>
      </c>
      <c r="E7963" s="16" t="s">
        <v>142</v>
      </c>
      <c r="F7963" s="21">
        <v>44280</v>
      </c>
      <c r="G7963" s="16" t="s">
        <v>75</v>
      </c>
      <c r="H7963" s="26" t="s">
        <v>437</v>
      </c>
      <c r="M7963" s="26" t="s">
        <v>8055</v>
      </c>
      <c r="N7963" s="26" t="s">
        <v>8056</v>
      </c>
      <c r="O7963" s="16" t="s">
        <v>78</v>
      </c>
      <c r="P7963" s="26" t="s">
        <v>1327</v>
      </c>
      <c r="T7963" s="23" t="s">
        <v>32</v>
      </c>
      <c r="W7963" s="20" t="s">
        <v>43</v>
      </c>
      <c r="Z7963" s="25">
        <v>0</v>
      </c>
      <c r="AA7963" s="25">
        <v>0</v>
      </c>
      <c r="AB7963" s="25">
        <v>20000</v>
      </c>
      <c r="AC7963" s="25">
        <v>0</v>
      </c>
      <c r="AD7963" s="25">
        <v>0</v>
      </c>
      <c r="AE7963" s="25">
        <v>0</v>
      </c>
      <c r="AF7963" s="25">
        <v>20000</v>
      </c>
      <c r="AG7963" s="25">
        <v>0</v>
      </c>
      <c r="AH7963" s="25">
        <v>20000</v>
      </c>
      <c r="AI7963" s="16" t="s">
        <v>8057</v>
      </c>
    </row>
    <row r="7964" spans="1:35" ht="90" x14ac:dyDescent="0.25">
      <c r="A7964" s="17">
        <v>131454</v>
      </c>
      <c r="B7964" s="18">
        <v>6</v>
      </c>
      <c r="C7964" s="16" t="s">
        <v>73</v>
      </c>
      <c r="D7964" s="21">
        <v>44277</v>
      </c>
      <c r="E7964" s="16" t="s">
        <v>81</v>
      </c>
      <c r="F7964" s="21">
        <v>44277</v>
      </c>
      <c r="G7964" s="16" t="s">
        <v>75</v>
      </c>
      <c r="H7964" s="26" t="s">
        <v>76</v>
      </c>
      <c r="M7964" s="26" t="s">
        <v>8058</v>
      </c>
      <c r="N7964" s="26" t="s">
        <v>8059</v>
      </c>
      <c r="O7964" s="16" t="s">
        <v>78</v>
      </c>
      <c r="T7964" s="23" t="s">
        <v>32</v>
      </c>
      <c r="W7964" s="20" t="s">
        <v>43</v>
      </c>
      <c r="Z7964" s="25">
        <v>125000</v>
      </c>
      <c r="AA7964" s="25">
        <v>0</v>
      </c>
      <c r="AB7964" s="25">
        <v>0</v>
      </c>
      <c r="AC7964" s="25">
        <v>0</v>
      </c>
      <c r="AD7964" s="25">
        <v>125000</v>
      </c>
      <c r="AE7964" s="25">
        <v>0</v>
      </c>
      <c r="AF7964" s="25">
        <v>0</v>
      </c>
      <c r="AG7964" s="25">
        <v>0</v>
      </c>
      <c r="AH7964" s="25">
        <v>125000</v>
      </c>
    </row>
    <row r="7965" spans="1:35" x14ac:dyDescent="0.25">
      <c r="A7965" s="17">
        <v>131455</v>
      </c>
      <c r="B7965" s="18">
        <v>4</v>
      </c>
      <c r="C7965" s="16" t="s">
        <v>73</v>
      </c>
      <c r="D7965" s="21">
        <v>44279</v>
      </c>
      <c r="E7965" s="16" t="s">
        <v>728</v>
      </c>
      <c r="F7965" s="21">
        <v>44314</v>
      </c>
      <c r="G7965" s="16" t="s">
        <v>1244</v>
      </c>
      <c r="H7965" s="26" t="s">
        <v>349</v>
      </c>
      <c r="I7965" s="16" t="s">
        <v>159</v>
      </c>
      <c r="J7965" s="20" t="s">
        <v>148</v>
      </c>
      <c r="L7965" s="16" t="s">
        <v>149</v>
      </c>
      <c r="M7965" s="26" t="s">
        <v>8060</v>
      </c>
      <c r="N7965" s="26" t="s">
        <v>8061</v>
      </c>
      <c r="O7965" s="16" t="s">
        <v>632</v>
      </c>
      <c r="P7965" s="26" t="s">
        <v>1723</v>
      </c>
      <c r="T7965" s="22">
        <v>5.6</v>
      </c>
      <c r="W7965" s="20" t="s">
        <v>43</v>
      </c>
      <c r="X7965" s="16" t="s">
        <v>454</v>
      </c>
      <c r="Z7965" s="25">
        <v>40000</v>
      </c>
      <c r="AA7965" s="25">
        <v>0</v>
      </c>
      <c r="AB7965" s="25">
        <v>0</v>
      </c>
      <c r="AC7965" s="25">
        <v>0</v>
      </c>
      <c r="AD7965" s="25">
        <v>40000</v>
      </c>
      <c r="AE7965" s="25">
        <v>0</v>
      </c>
      <c r="AF7965" s="25">
        <v>0</v>
      </c>
      <c r="AG7965" s="25">
        <v>0</v>
      </c>
      <c r="AH7965" s="25">
        <v>40000</v>
      </c>
      <c r="AI7965" s="16" t="s">
        <v>8062</v>
      </c>
    </row>
    <row r="7966" spans="1:35" x14ac:dyDescent="0.25">
      <c r="A7966" s="17">
        <v>131456</v>
      </c>
      <c r="B7966" s="18">
        <v>1</v>
      </c>
      <c r="C7966" s="16" t="s">
        <v>31</v>
      </c>
      <c r="D7966" s="21">
        <v>44279</v>
      </c>
      <c r="E7966" s="16" t="s">
        <v>81</v>
      </c>
      <c r="F7966" s="21">
        <v>44349</v>
      </c>
      <c r="G7966" s="16" t="s">
        <v>32</v>
      </c>
      <c r="H7966" s="26" t="s">
        <v>643</v>
      </c>
      <c r="I7966" s="16" t="s">
        <v>2918</v>
      </c>
      <c r="J7966" s="20" t="s">
        <v>116</v>
      </c>
      <c r="L7966" s="16" t="s">
        <v>116</v>
      </c>
      <c r="M7966" s="26" t="s">
        <v>8063</v>
      </c>
      <c r="O7966" s="16" t="s">
        <v>151</v>
      </c>
      <c r="P7966" s="26" t="s">
        <v>1493</v>
      </c>
      <c r="T7966" s="23" t="s">
        <v>32</v>
      </c>
      <c r="W7966" s="20" t="s">
        <v>43</v>
      </c>
      <c r="Z7966" s="25">
        <v>60000</v>
      </c>
      <c r="AA7966" s="25">
        <v>0</v>
      </c>
      <c r="AB7966" s="25">
        <v>0</v>
      </c>
      <c r="AC7966" s="25">
        <v>0</v>
      </c>
      <c r="AD7966" s="25">
        <v>60000</v>
      </c>
      <c r="AE7966" s="25">
        <v>0</v>
      </c>
      <c r="AF7966" s="25">
        <v>449055</v>
      </c>
      <c r="AG7966" s="25">
        <v>0</v>
      </c>
      <c r="AH7966" s="25">
        <v>509055</v>
      </c>
      <c r="AI7966" s="16" t="s">
        <v>8064</v>
      </c>
    </row>
    <row r="7967" spans="1:35" x14ac:dyDescent="0.25">
      <c r="A7967" s="17">
        <v>131457</v>
      </c>
      <c r="B7967" s="18">
        <v>4</v>
      </c>
      <c r="C7967" s="16" t="s">
        <v>31</v>
      </c>
      <c r="D7967" s="21">
        <v>44280</v>
      </c>
      <c r="E7967" s="16" t="s">
        <v>33</v>
      </c>
      <c r="F7967" s="21">
        <v>44294</v>
      </c>
      <c r="G7967" s="16" t="s">
        <v>56</v>
      </c>
      <c r="H7967" s="26" t="s">
        <v>249</v>
      </c>
      <c r="I7967" s="16" t="s">
        <v>8065</v>
      </c>
      <c r="K7967" s="16" t="s">
        <v>8066</v>
      </c>
      <c r="L7967" s="16" t="s">
        <v>37</v>
      </c>
      <c r="M7967" s="26" t="s">
        <v>8067</v>
      </c>
      <c r="O7967" s="16" t="s">
        <v>1149</v>
      </c>
      <c r="P7967" s="26" t="s">
        <v>188</v>
      </c>
      <c r="T7967" s="22">
        <v>5.51</v>
      </c>
      <c r="W7967" s="20" t="s">
        <v>43</v>
      </c>
      <c r="X7967" s="16" t="s">
        <v>44</v>
      </c>
      <c r="Z7967" s="25">
        <v>0</v>
      </c>
      <c r="AA7967" s="25">
        <v>0</v>
      </c>
      <c r="AB7967" s="25">
        <v>0</v>
      </c>
      <c r="AC7967" s="25">
        <v>409044.99</v>
      </c>
      <c r="AD7967" s="25">
        <v>0</v>
      </c>
      <c r="AE7967" s="25">
        <v>0</v>
      </c>
      <c r="AF7967" s="25">
        <v>0</v>
      </c>
      <c r="AG7967" s="25">
        <v>409044.99</v>
      </c>
      <c r="AH7967" s="25">
        <v>409044.99</v>
      </c>
      <c r="AI7967" s="16" t="s">
        <v>8068</v>
      </c>
    </row>
    <row r="7968" spans="1:35" x14ac:dyDescent="0.25">
      <c r="A7968" s="17">
        <v>131458</v>
      </c>
      <c r="B7968" s="18">
        <v>1</v>
      </c>
      <c r="C7968" s="16" t="s">
        <v>73</v>
      </c>
      <c r="D7968" s="21">
        <v>44280</v>
      </c>
      <c r="E7968" s="16" t="s">
        <v>33</v>
      </c>
      <c r="F7968" s="21">
        <v>44284</v>
      </c>
      <c r="G7968" s="16" t="s">
        <v>33</v>
      </c>
      <c r="H7968" s="26" t="s">
        <v>238</v>
      </c>
      <c r="I7968" s="16" t="s">
        <v>8705</v>
      </c>
      <c r="K7968" s="16" t="s">
        <v>8704</v>
      </c>
      <c r="L7968" s="16" t="s">
        <v>37</v>
      </c>
      <c r="M7968" s="26" t="s">
        <v>8703</v>
      </c>
      <c r="O7968" s="16" t="s">
        <v>1149</v>
      </c>
      <c r="P7968" s="26" t="s">
        <v>188</v>
      </c>
      <c r="R7968" s="16" t="s">
        <v>139</v>
      </c>
      <c r="S7968" s="16" t="s">
        <v>4621</v>
      </c>
      <c r="T7968" s="22">
        <v>1.36</v>
      </c>
      <c r="W7968" s="20" t="s">
        <v>43</v>
      </c>
      <c r="X7968" s="16" t="s">
        <v>44</v>
      </c>
      <c r="Z7968" s="24" t="s">
        <v>32</v>
      </c>
      <c r="AA7968" s="24" t="s">
        <v>32</v>
      </c>
      <c r="AB7968" s="24" t="s">
        <v>32</v>
      </c>
      <c r="AC7968" s="24" t="s">
        <v>32</v>
      </c>
      <c r="AD7968" s="24" t="s">
        <v>32</v>
      </c>
      <c r="AE7968" s="24" t="s">
        <v>32</v>
      </c>
      <c r="AF7968" s="24" t="s">
        <v>32</v>
      </c>
      <c r="AG7968" s="24" t="s">
        <v>32</v>
      </c>
      <c r="AH7968" s="24" t="s">
        <v>32</v>
      </c>
      <c r="AI7968" s="16" t="s">
        <v>8702</v>
      </c>
    </row>
    <row r="7969" spans="1:35" x14ac:dyDescent="0.25">
      <c r="A7969" s="17">
        <v>131460</v>
      </c>
      <c r="B7969" s="18">
        <v>2</v>
      </c>
      <c r="C7969" s="16" t="s">
        <v>73</v>
      </c>
      <c r="D7969" s="21">
        <v>44281</v>
      </c>
      <c r="E7969" s="16" t="s">
        <v>176</v>
      </c>
      <c r="F7969" s="21">
        <v>44286</v>
      </c>
      <c r="G7969" s="16" t="s">
        <v>529</v>
      </c>
      <c r="H7969" s="26" t="s">
        <v>244</v>
      </c>
      <c r="I7969" s="16" t="s">
        <v>518</v>
      </c>
      <c r="J7969" s="20" t="s">
        <v>116</v>
      </c>
      <c r="L7969" s="16" t="s">
        <v>116</v>
      </c>
      <c r="M7969" s="26" t="s">
        <v>8069</v>
      </c>
      <c r="O7969" s="16" t="s">
        <v>179</v>
      </c>
      <c r="P7969" s="26" t="s">
        <v>79</v>
      </c>
      <c r="R7969" s="16" t="s">
        <v>41</v>
      </c>
      <c r="S7969" s="16" t="s">
        <v>84</v>
      </c>
      <c r="T7969" s="23" t="s">
        <v>32</v>
      </c>
      <c r="W7969" s="20" t="s">
        <v>43</v>
      </c>
      <c r="X7969" s="16" t="s">
        <v>140</v>
      </c>
      <c r="Y7969" s="26" t="s">
        <v>8070</v>
      </c>
      <c r="Z7969" s="25">
        <v>0</v>
      </c>
      <c r="AA7969" s="25">
        <v>0</v>
      </c>
      <c r="AB7969" s="25">
        <v>150000</v>
      </c>
      <c r="AC7969" s="25">
        <v>0</v>
      </c>
      <c r="AD7969" s="25">
        <v>0</v>
      </c>
      <c r="AE7969" s="25">
        <v>0</v>
      </c>
      <c r="AF7969" s="25">
        <v>150000</v>
      </c>
      <c r="AG7969" s="25">
        <v>0</v>
      </c>
      <c r="AH7969" s="25">
        <v>150000</v>
      </c>
      <c r="AI7969" s="16" t="s">
        <v>8071</v>
      </c>
    </row>
    <row r="7970" spans="1:35" x14ac:dyDescent="0.25">
      <c r="A7970" s="17">
        <v>131461</v>
      </c>
      <c r="B7970" s="18">
        <v>6</v>
      </c>
      <c r="C7970" s="16" t="s">
        <v>73</v>
      </c>
      <c r="D7970" s="21">
        <v>44281</v>
      </c>
      <c r="E7970" s="16" t="s">
        <v>1610</v>
      </c>
      <c r="F7970" s="21">
        <v>44281</v>
      </c>
      <c r="G7970" s="16" t="s">
        <v>1610</v>
      </c>
      <c r="H7970" s="26" t="s">
        <v>76</v>
      </c>
      <c r="L7970" s="16" t="s">
        <v>110</v>
      </c>
      <c r="M7970" s="26" t="s">
        <v>8701</v>
      </c>
      <c r="O7970" s="16" t="s">
        <v>1612</v>
      </c>
      <c r="T7970" s="23" t="s">
        <v>32</v>
      </c>
      <c r="W7970" s="20" t="s">
        <v>43</v>
      </c>
      <c r="Z7970" s="24" t="s">
        <v>32</v>
      </c>
      <c r="AA7970" s="24" t="s">
        <v>32</v>
      </c>
      <c r="AB7970" s="24" t="s">
        <v>32</v>
      </c>
      <c r="AC7970" s="24" t="s">
        <v>32</v>
      </c>
      <c r="AD7970" s="24" t="s">
        <v>32</v>
      </c>
      <c r="AE7970" s="24" t="s">
        <v>32</v>
      </c>
      <c r="AF7970" s="24" t="s">
        <v>32</v>
      </c>
      <c r="AG7970" s="24" t="s">
        <v>32</v>
      </c>
      <c r="AH7970" s="24" t="s">
        <v>32</v>
      </c>
      <c r="AI7970" s="16" t="s">
        <v>8700</v>
      </c>
    </row>
    <row r="7971" spans="1:35" x14ac:dyDescent="0.25">
      <c r="A7971" s="17">
        <v>131462</v>
      </c>
      <c r="B7971" s="18">
        <v>4</v>
      </c>
      <c r="C7971" s="16" t="s">
        <v>73</v>
      </c>
      <c r="D7971" s="21">
        <v>44281</v>
      </c>
      <c r="E7971" s="16" t="s">
        <v>176</v>
      </c>
      <c r="F7971" s="21">
        <v>44286</v>
      </c>
      <c r="G7971" s="16" t="s">
        <v>718</v>
      </c>
      <c r="H7971" s="26" t="s">
        <v>126</v>
      </c>
      <c r="I7971" s="16" t="s">
        <v>1924</v>
      </c>
      <c r="J7971" s="20" t="s">
        <v>116</v>
      </c>
      <c r="L7971" s="16" t="s">
        <v>116</v>
      </c>
      <c r="M7971" s="26" t="s">
        <v>8072</v>
      </c>
      <c r="O7971" s="16" t="s">
        <v>179</v>
      </c>
      <c r="P7971" s="26" t="s">
        <v>79</v>
      </c>
      <c r="R7971" s="16" t="s">
        <v>41</v>
      </c>
      <c r="S7971" s="16" t="s">
        <v>84</v>
      </c>
      <c r="T7971" s="22">
        <v>0</v>
      </c>
      <c r="W7971" s="20" t="s">
        <v>43</v>
      </c>
      <c r="X7971" s="16" t="s">
        <v>140</v>
      </c>
      <c r="Y7971" s="26" t="s">
        <v>8073</v>
      </c>
      <c r="Z7971" s="25">
        <v>0</v>
      </c>
      <c r="AA7971" s="25">
        <v>0</v>
      </c>
      <c r="AB7971" s="25">
        <v>60000</v>
      </c>
      <c r="AC7971" s="25">
        <v>0</v>
      </c>
      <c r="AD7971" s="25">
        <v>0</v>
      </c>
      <c r="AE7971" s="25">
        <v>0</v>
      </c>
      <c r="AF7971" s="25">
        <v>60000</v>
      </c>
      <c r="AG7971" s="25">
        <v>0</v>
      </c>
      <c r="AH7971" s="25">
        <v>60000</v>
      </c>
      <c r="AI7971" s="16" t="s">
        <v>8074</v>
      </c>
    </row>
    <row r="7972" spans="1:35" x14ac:dyDescent="0.25">
      <c r="A7972" s="17">
        <v>131463</v>
      </c>
      <c r="B7972" s="18">
        <v>1</v>
      </c>
      <c r="C7972" s="16" t="s">
        <v>73</v>
      </c>
      <c r="D7972" s="21">
        <v>44285</v>
      </c>
      <c r="E7972" s="16" t="s">
        <v>6215</v>
      </c>
      <c r="F7972" s="21">
        <v>44285</v>
      </c>
      <c r="G7972" s="16" t="s">
        <v>6215</v>
      </c>
      <c r="H7972" s="26" t="s">
        <v>146</v>
      </c>
      <c r="M7972" s="26" t="s">
        <v>8075</v>
      </c>
      <c r="O7972" s="16" t="s">
        <v>1171</v>
      </c>
      <c r="P7972" s="26" t="s">
        <v>1062</v>
      </c>
      <c r="T7972" s="23" t="s">
        <v>32</v>
      </c>
      <c r="W7972" s="20" t="s">
        <v>43</v>
      </c>
      <c r="Z7972" s="25">
        <v>0</v>
      </c>
      <c r="AA7972" s="25">
        <v>0</v>
      </c>
      <c r="AB7972" s="25">
        <v>42100</v>
      </c>
      <c r="AC7972" s="25">
        <v>0</v>
      </c>
      <c r="AD7972" s="25">
        <v>0</v>
      </c>
      <c r="AE7972" s="25">
        <v>0</v>
      </c>
      <c r="AF7972" s="25">
        <v>42100</v>
      </c>
      <c r="AG7972" s="25">
        <v>0</v>
      </c>
      <c r="AH7972" s="25">
        <v>42100</v>
      </c>
      <c r="AI7972" s="16" t="s">
        <v>8076</v>
      </c>
    </row>
    <row r="7973" spans="1:35" x14ac:dyDescent="0.25">
      <c r="A7973" s="17">
        <v>131464</v>
      </c>
      <c r="B7973" s="18">
        <v>4</v>
      </c>
      <c r="C7973" s="16" t="s">
        <v>73</v>
      </c>
      <c r="D7973" s="21">
        <v>44285</v>
      </c>
      <c r="E7973" s="16" t="s">
        <v>7884</v>
      </c>
      <c r="F7973" s="21">
        <v>44285</v>
      </c>
      <c r="G7973" s="16" t="s">
        <v>7884</v>
      </c>
      <c r="H7973" s="26" t="s">
        <v>349</v>
      </c>
      <c r="M7973" s="26" t="s">
        <v>8077</v>
      </c>
      <c r="O7973" s="16" t="s">
        <v>1171</v>
      </c>
      <c r="P7973" s="26" t="s">
        <v>1062</v>
      </c>
      <c r="T7973" s="23" t="s">
        <v>32</v>
      </c>
      <c r="W7973" s="20" t="s">
        <v>43</v>
      </c>
      <c r="Z7973" s="25">
        <v>0</v>
      </c>
      <c r="AA7973" s="25">
        <v>0</v>
      </c>
      <c r="AB7973" s="25">
        <v>99300</v>
      </c>
      <c r="AC7973" s="25">
        <v>0</v>
      </c>
      <c r="AD7973" s="25">
        <v>0</v>
      </c>
      <c r="AE7973" s="25">
        <v>0</v>
      </c>
      <c r="AF7973" s="25">
        <v>99300</v>
      </c>
      <c r="AG7973" s="25">
        <v>0</v>
      </c>
      <c r="AH7973" s="25">
        <v>99300</v>
      </c>
      <c r="AI7973" s="16" t="s">
        <v>8078</v>
      </c>
    </row>
    <row r="7974" spans="1:35" x14ac:dyDescent="0.25">
      <c r="A7974" s="17">
        <v>131465</v>
      </c>
      <c r="B7974" s="18">
        <v>2</v>
      </c>
      <c r="C7974" s="16" t="s">
        <v>73</v>
      </c>
      <c r="D7974" s="21">
        <v>44285</v>
      </c>
      <c r="E7974" s="16" t="s">
        <v>6215</v>
      </c>
      <c r="F7974" s="21">
        <v>44285</v>
      </c>
      <c r="G7974" s="16" t="s">
        <v>6215</v>
      </c>
      <c r="H7974" s="26" t="s">
        <v>371</v>
      </c>
      <c r="M7974" s="26" t="s">
        <v>8079</v>
      </c>
      <c r="O7974" s="16" t="s">
        <v>1171</v>
      </c>
      <c r="P7974" s="26" t="s">
        <v>1062</v>
      </c>
      <c r="T7974" s="23" t="s">
        <v>32</v>
      </c>
      <c r="W7974" s="20" t="s">
        <v>43</v>
      </c>
      <c r="Z7974" s="25">
        <v>0</v>
      </c>
      <c r="AA7974" s="25">
        <v>0</v>
      </c>
      <c r="AB7974" s="25">
        <v>75200</v>
      </c>
      <c r="AC7974" s="25">
        <v>0</v>
      </c>
      <c r="AD7974" s="25">
        <v>0</v>
      </c>
      <c r="AE7974" s="25">
        <v>0</v>
      </c>
      <c r="AF7974" s="25">
        <v>75200</v>
      </c>
      <c r="AG7974" s="25">
        <v>0</v>
      </c>
      <c r="AH7974" s="25">
        <v>75200</v>
      </c>
      <c r="AI7974" s="16" t="s">
        <v>8080</v>
      </c>
    </row>
    <row r="7975" spans="1:35" x14ac:dyDescent="0.25">
      <c r="A7975" s="17">
        <v>131466</v>
      </c>
      <c r="B7975" s="18">
        <v>1</v>
      </c>
      <c r="C7975" s="16" t="s">
        <v>73</v>
      </c>
      <c r="D7975" s="21">
        <v>44285</v>
      </c>
      <c r="E7975" s="16" t="s">
        <v>6215</v>
      </c>
      <c r="F7975" s="21">
        <v>44285</v>
      </c>
      <c r="G7975" s="16" t="s">
        <v>6215</v>
      </c>
      <c r="H7975" s="26" t="s">
        <v>232</v>
      </c>
      <c r="M7975" s="26" t="s">
        <v>8081</v>
      </c>
      <c r="O7975" s="16" t="s">
        <v>1171</v>
      </c>
      <c r="P7975" s="26" t="s">
        <v>1062</v>
      </c>
      <c r="T7975" s="23" t="s">
        <v>32</v>
      </c>
      <c r="W7975" s="20" t="s">
        <v>43</v>
      </c>
      <c r="Z7975" s="25">
        <v>0</v>
      </c>
      <c r="AA7975" s="25">
        <v>0</v>
      </c>
      <c r="AB7975" s="25">
        <v>180200</v>
      </c>
      <c r="AC7975" s="25">
        <v>0</v>
      </c>
      <c r="AD7975" s="25">
        <v>0</v>
      </c>
      <c r="AE7975" s="25">
        <v>0</v>
      </c>
      <c r="AF7975" s="25">
        <v>180200</v>
      </c>
      <c r="AG7975" s="25">
        <v>0</v>
      </c>
      <c r="AH7975" s="25">
        <v>180200</v>
      </c>
      <c r="AI7975" s="16" t="s">
        <v>8082</v>
      </c>
    </row>
    <row r="7976" spans="1:35" x14ac:dyDescent="0.25">
      <c r="A7976" s="17">
        <v>131467</v>
      </c>
      <c r="B7976" s="18">
        <v>1</v>
      </c>
      <c r="C7976" s="16" t="s">
        <v>73</v>
      </c>
      <c r="D7976" s="21">
        <v>44285</v>
      </c>
      <c r="E7976" s="16" t="s">
        <v>6215</v>
      </c>
      <c r="F7976" s="21">
        <v>44285</v>
      </c>
      <c r="G7976" s="16" t="s">
        <v>6215</v>
      </c>
      <c r="H7976" s="26" t="s">
        <v>394</v>
      </c>
      <c r="M7976" s="26" t="s">
        <v>8083</v>
      </c>
      <c r="O7976" s="16" t="s">
        <v>1171</v>
      </c>
      <c r="P7976" s="26" t="s">
        <v>1062</v>
      </c>
      <c r="T7976" s="23" t="s">
        <v>32</v>
      </c>
      <c r="W7976" s="20" t="s">
        <v>43</v>
      </c>
      <c r="Z7976" s="25">
        <v>0</v>
      </c>
      <c r="AA7976" s="25">
        <v>0</v>
      </c>
      <c r="AB7976" s="25">
        <v>179700</v>
      </c>
      <c r="AC7976" s="25">
        <v>0</v>
      </c>
      <c r="AD7976" s="25">
        <v>0</v>
      </c>
      <c r="AE7976" s="25">
        <v>0</v>
      </c>
      <c r="AF7976" s="25">
        <v>179700</v>
      </c>
      <c r="AG7976" s="25">
        <v>0</v>
      </c>
      <c r="AH7976" s="25">
        <v>179700</v>
      </c>
      <c r="AI7976" s="16" t="s">
        <v>8084</v>
      </c>
    </row>
    <row r="7977" spans="1:35" x14ac:dyDescent="0.25">
      <c r="A7977" s="17">
        <v>131468</v>
      </c>
      <c r="B7977" s="18">
        <v>3</v>
      </c>
      <c r="C7977" s="16" t="s">
        <v>73</v>
      </c>
      <c r="D7977" s="21">
        <v>44285</v>
      </c>
      <c r="E7977" s="16" t="s">
        <v>1610</v>
      </c>
      <c r="F7977" s="21">
        <v>44285</v>
      </c>
      <c r="G7977" s="16" t="s">
        <v>1610</v>
      </c>
      <c r="H7977" s="26" t="s">
        <v>98</v>
      </c>
      <c r="L7977" s="16" t="s">
        <v>110</v>
      </c>
      <c r="M7977" s="26" t="s">
        <v>8085</v>
      </c>
      <c r="O7977" s="16" t="s">
        <v>1612</v>
      </c>
      <c r="T7977" s="23" t="s">
        <v>32</v>
      </c>
      <c r="W7977" s="20" t="s">
        <v>43</v>
      </c>
      <c r="Z7977" s="25">
        <v>0</v>
      </c>
      <c r="AA7977" s="25">
        <v>0</v>
      </c>
      <c r="AB7977" s="25">
        <v>179963.48</v>
      </c>
      <c r="AC7977" s="25">
        <v>0</v>
      </c>
      <c r="AD7977" s="25">
        <v>0</v>
      </c>
      <c r="AE7977" s="25">
        <v>0</v>
      </c>
      <c r="AF7977" s="25">
        <v>179963.48</v>
      </c>
      <c r="AG7977" s="25">
        <v>0</v>
      </c>
      <c r="AH7977" s="25">
        <v>179963.48</v>
      </c>
      <c r="AI7977" s="16" t="s">
        <v>8086</v>
      </c>
    </row>
    <row r="7978" spans="1:35" x14ac:dyDescent="0.25">
      <c r="A7978" s="17">
        <v>131470</v>
      </c>
      <c r="B7978" s="18">
        <v>3</v>
      </c>
      <c r="C7978" s="16" t="s">
        <v>73</v>
      </c>
      <c r="D7978" s="21">
        <v>44286</v>
      </c>
      <c r="E7978" s="16" t="s">
        <v>142</v>
      </c>
      <c r="F7978" s="21">
        <v>44368</v>
      </c>
      <c r="G7978" s="16" t="s">
        <v>142</v>
      </c>
      <c r="H7978" s="26" t="s">
        <v>98</v>
      </c>
      <c r="I7978" s="16" t="s">
        <v>155</v>
      </c>
      <c r="J7978" s="20" t="s">
        <v>148</v>
      </c>
      <c r="L7978" s="16" t="s">
        <v>149</v>
      </c>
      <c r="M7978" s="26" t="s">
        <v>8087</v>
      </c>
      <c r="N7978" s="26" t="s">
        <v>8088</v>
      </c>
      <c r="O7978" s="16" t="s">
        <v>151</v>
      </c>
      <c r="P7978" s="26" t="s">
        <v>198</v>
      </c>
      <c r="R7978" s="16" t="s">
        <v>139</v>
      </c>
      <c r="S7978" s="16" t="s">
        <v>8089</v>
      </c>
      <c r="T7978" s="22">
        <v>0.01</v>
      </c>
      <c r="U7978" s="21">
        <v>44428</v>
      </c>
      <c r="W7978" s="20" t="s">
        <v>43</v>
      </c>
      <c r="Z7978" s="25">
        <v>50000</v>
      </c>
      <c r="AA7978" s="25">
        <v>0</v>
      </c>
      <c r="AB7978" s="25">
        <v>0</v>
      </c>
      <c r="AC7978" s="25">
        <v>0</v>
      </c>
      <c r="AD7978" s="25">
        <v>50000</v>
      </c>
      <c r="AE7978" s="25">
        <v>0</v>
      </c>
      <c r="AF7978" s="25">
        <v>0</v>
      </c>
      <c r="AG7978" s="25">
        <v>0</v>
      </c>
      <c r="AH7978" s="25">
        <v>55000</v>
      </c>
      <c r="AI7978" s="16" t="s">
        <v>8090</v>
      </c>
    </row>
    <row r="7979" spans="1:35" x14ac:dyDescent="0.25">
      <c r="A7979" s="17">
        <v>131471</v>
      </c>
      <c r="B7979" s="18">
        <v>6</v>
      </c>
      <c r="C7979" s="16" t="s">
        <v>73</v>
      </c>
      <c r="D7979" s="21">
        <v>44286</v>
      </c>
      <c r="E7979" s="16" t="s">
        <v>1610</v>
      </c>
      <c r="F7979" s="21">
        <v>44286</v>
      </c>
      <c r="G7979" s="16" t="s">
        <v>1610</v>
      </c>
      <c r="H7979" s="26" t="s">
        <v>76</v>
      </c>
      <c r="L7979" s="16" t="s">
        <v>110</v>
      </c>
      <c r="M7979" s="26" t="s">
        <v>8091</v>
      </c>
      <c r="O7979" s="16" t="s">
        <v>1612</v>
      </c>
      <c r="T7979" s="23" t="s">
        <v>32</v>
      </c>
      <c r="W7979" s="20" t="s">
        <v>43</v>
      </c>
      <c r="Z7979" s="25">
        <v>0</v>
      </c>
      <c r="AA7979" s="25">
        <v>0</v>
      </c>
      <c r="AB7979" s="25">
        <v>320312.03000000003</v>
      </c>
      <c r="AC7979" s="25">
        <v>0</v>
      </c>
      <c r="AD7979" s="25">
        <v>0</v>
      </c>
      <c r="AE7979" s="25">
        <v>0</v>
      </c>
      <c r="AF7979" s="25">
        <v>320312.03000000003</v>
      </c>
      <c r="AG7979" s="25">
        <v>0</v>
      </c>
      <c r="AH7979" s="25">
        <v>320312.03000000003</v>
      </c>
      <c r="AI7979" s="16" t="s">
        <v>8092</v>
      </c>
    </row>
    <row r="7980" spans="1:35" x14ac:dyDescent="0.25">
      <c r="A7980" s="17">
        <v>131472</v>
      </c>
      <c r="B7980" s="18">
        <v>3</v>
      </c>
      <c r="C7980" s="16" t="s">
        <v>73</v>
      </c>
      <c r="D7980" s="21">
        <v>44291</v>
      </c>
      <c r="E7980" s="16" t="s">
        <v>108</v>
      </c>
      <c r="F7980" s="21">
        <v>44291</v>
      </c>
      <c r="G7980" s="16" t="s">
        <v>108</v>
      </c>
      <c r="H7980" s="26" t="s">
        <v>200</v>
      </c>
      <c r="L7980" s="16" t="s">
        <v>110</v>
      </c>
      <c r="M7980" s="26" t="s">
        <v>8699</v>
      </c>
      <c r="N7980" s="26" t="s">
        <v>8699</v>
      </c>
      <c r="O7980" s="16" t="s">
        <v>5777</v>
      </c>
      <c r="T7980" s="23" t="s">
        <v>32</v>
      </c>
      <c r="W7980" s="20" t="s">
        <v>43</v>
      </c>
      <c r="Z7980" s="24" t="s">
        <v>32</v>
      </c>
      <c r="AA7980" s="24" t="s">
        <v>32</v>
      </c>
      <c r="AB7980" s="24" t="s">
        <v>32</v>
      </c>
      <c r="AC7980" s="24" t="s">
        <v>32</v>
      </c>
      <c r="AD7980" s="25">
        <v>0</v>
      </c>
      <c r="AE7980" s="25">
        <v>0</v>
      </c>
      <c r="AF7980" s="25">
        <v>12096</v>
      </c>
      <c r="AG7980" s="25">
        <v>0</v>
      </c>
      <c r="AH7980" s="25">
        <v>12096</v>
      </c>
      <c r="AI7980" s="16" t="s">
        <v>8698</v>
      </c>
    </row>
    <row r="7981" spans="1:35" ht="30" x14ac:dyDescent="0.25">
      <c r="A7981" s="17">
        <v>131472.01</v>
      </c>
      <c r="B7981" s="18">
        <v>3</v>
      </c>
      <c r="C7981" s="16" t="s">
        <v>73</v>
      </c>
      <c r="D7981" s="21">
        <v>44291</v>
      </c>
      <c r="E7981" s="16" t="s">
        <v>108</v>
      </c>
      <c r="F7981" s="21">
        <v>44291</v>
      </c>
      <c r="G7981" s="16" t="s">
        <v>108</v>
      </c>
      <c r="H7981" s="26" t="s">
        <v>434</v>
      </c>
      <c r="L7981" s="16" t="s">
        <v>110</v>
      </c>
      <c r="M7981" s="26" t="s">
        <v>8697</v>
      </c>
      <c r="N7981" s="26" t="s">
        <v>8697</v>
      </c>
      <c r="O7981" s="16" t="s">
        <v>5777</v>
      </c>
      <c r="T7981" s="23" t="s">
        <v>32</v>
      </c>
      <c r="W7981" s="20" t="s">
        <v>43</v>
      </c>
      <c r="Z7981" s="24" t="s">
        <v>32</v>
      </c>
      <c r="AA7981" s="24" t="s">
        <v>32</v>
      </c>
      <c r="AB7981" s="24" t="s">
        <v>32</v>
      </c>
      <c r="AC7981" s="24" t="s">
        <v>32</v>
      </c>
      <c r="AD7981" s="24" t="s">
        <v>32</v>
      </c>
      <c r="AE7981" s="24" t="s">
        <v>32</v>
      </c>
      <c r="AF7981" s="24" t="s">
        <v>32</v>
      </c>
      <c r="AG7981" s="24" t="s">
        <v>32</v>
      </c>
      <c r="AH7981" s="24" t="s">
        <v>32</v>
      </c>
      <c r="AI7981" s="16" t="s">
        <v>8696</v>
      </c>
    </row>
    <row r="7982" spans="1:35" ht="30" x14ac:dyDescent="0.25">
      <c r="A7982" s="17">
        <v>131472.03</v>
      </c>
      <c r="B7982" s="18">
        <v>4</v>
      </c>
      <c r="C7982" s="16" t="s">
        <v>73</v>
      </c>
      <c r="D7982" s="21">
        <v>44291</v>
      </c>
      <c r="E7982" s="16" t="s">
        <v>108</v>
      </c>
      <c r="F7982" s="21">
        <v>44291</v>
      </c>
      <c r="G7982" s="16" t="s">
        <v>108</v>
      </c>
      <c r="H7982" s="26" t="s">
        <v>270</v>
      </c>
      <c r="L7982" s="16" t="s">
        <v>110</v>
      </c>
      <c r="M7982" s="26" t="s">
        <v>8695</v>
      </c>
      <c r="N7982" s="26" t="s">
        <v>8695</v>
      </c>
      <c r="O7982" s="16" t="s">
        <v>5777</v>
      </c>
      <c r="T7982" s="23" t="s">
        <v>32</v>
      </c>
      <c r="W7982" s="20" t="s">
        <v>43</v>
      </c>
      <c r="Z7982" s="24" t="s">
        <v>32</v>
      </c>
      <c r="AA7982" s="24" t="s">
        <v>32</v>
      </c>
      <c r="AB7982" s="24" t="s">
        <v>32</v>
      </c>
      <c r="AC7982" s="24" t="s">
        <v>32</v>
      </c>
      <c r="AD7982" s="24" t="s">
        <v>32</v>
      </c>
      <c r="AE7982" s="24" t="s">
        <v>32</v>
      </c>
      <c r="AF7982" s="24" t="s">
        <v>32</v>
      </c>
      <c r="AG7982" s="24" t="s">
        <v>32</v>
      </c>
      <c r="AH7982" s="24" t="s">
        <v>32</v>
      </c>
      <c r="AI7982" s="16" t="s">
        <v>8694</v>
      </c>
    </row>
    <row r="7983" spans="1:35" ht="30" x14ac:dyDescent="0.25">
      <c r="A7983" s="17">
        <v>131472.04</v>
      </c>
      <c r="B7983" s="18">
        <v>4</v>
      </c>
      <c r="C7983" s="16" t="s">
        <v>73</v>
      </c>
      <c r="D7983" s="21">
        <v>44291</v>
      </c>
      <c r="E7983" s="16" t="s">
        <v>108</v>
      </c>
      <c r="F7983" s="21">
        <v>44291</v>
      </c>
      <c r="G7983" s="16" t="s">
        <v>108</v>
      </c>
      <c r="H7983" s="26" t="s">
        <v>270</v>
      </c>
      <c r="L7983" s="16" t="s">
        <v>110</v>
      </c>
      <c r="M7983" s="26" t="s">
        <v>8693</v>
      </c>
      <c r="N7983" s="26" t="s">
        <v>8693</v>
      </c>
      <c r="O7983" s="16" t="s">
        <v>5777</v>
      </c>
      <c r="T7983" s="23" t="s">
        <v>32</v>
      </c>
      <c r="W7983" s="20" t="s">
        <v>43</v>
      </c>
      <c r="Z7983" s="24" t="s">
        <v>32</v>
      </c>
      <c r="AA7983" s="24" t="s">
        <v>32</v>
      </c>
      <c r="AB7983" s="24" t="s">
        <v>32</v>
      </c>
      <c r="AC7983" s="24" t="s">
        <v>32</v>
      </c>
      <c r="AD7983" s="24" t="s">
        <v>32</v>
      </c>
      <c r="AE7983" s="24" t="s">
        <v>32</v>
      </c>
      <c r="AF7983" s="24" t="s">
        <v>32</v>
      </c>
      <c r="AG7983" s="24" t="s">
        <v>32</v>
      </c>
      <c r="AH7983" s="24" t="s">
        <v>32</v>
      </c>
      <c r="AI7983" s="16" t="s">
        <v>8692</v>
      </c>
    </row>
    <row r="7984" spans="1:35" ht="30" x14ac:dyDescent="0.25">
      <c r="A7984" s="17">
        <v>131472.04999999999</v>
      </c>
      <c r="B7984" s="18">
        <v>4</v>
      </c>
      <c r="C7984" s="16" t="s">
        <v>73</v>
      </c>
      <c r="D7984" s="21">
        <v>44291</v>
      </c>
      <c r="E7984" s="16" t="s">
        <v>108</v>
      </c>
      <c r="F7984" s="21">
        <v>44291</v>
      </c>
      <c r="G7984" s="16" t="s">
        <v>108</v>
      </c>
      <c r="H7984" s="26" t="s">
        <v>87</v>
      </c>
      <c r="L7984" s="16" t="s">
        <v>110</v>
      </c>
      <c r="M7984" s="26" t="s">
        <v>8691</v>
      </c>
      <c r="N7984" s="26" t="s">
        <v>8691</v>
      </c>
      <c r="O7984" s="16" t="s">
        <v>5777</v>
      </c>
      <c r="T7984" s="23" t="s">
        <v>32</v>
      </c>
      <c r="W7984" s="20" t="s">
        <v>43</v>
      </c>
      <c r="Z7984" s="24" t="s">
        <v>32</v>
      </c>
      <c r="AA7984" s="24" t="s">
        <v>32</v>
      </c>
      <c r="AB7984" s="24" t="s">
        <v>32</v>
      </c>
      <c r="AC7984" s="24" t="s">
        <v>32</v>
      </c>
      <c r="AD7984" s="24" t="s">
        <v>32</v>
      </c>
      <c r="AE7984" s="24" t="s">
        <v>32</v>
      </c>
      <c r="AF7984" s="24" t="s">
        <v>32</v>
      </c>
      <c r="AG7984" s="24" t="s">
        <v>32</v>
      </c>
      <c r="AH7984" s="24" t="s">
        <v>32</v>
      </c>
      <c r="AI7984" s="16" t="s">
        <v>8690</v>
      </c>
    </row>
    <row r="7985" spans="1:35" ht="30" x14ac:dyDescent="0.25">
      <c r="A7985" s="17">
        <v>131472.06</v>
      </c>
      <c r="B7985" s="18">
        <v>2</v>
      </c>
      <c r="C7985" s="16" t="s">
        <v>73</v>
      </c>
      <c r="D7985" s="21">
        <v>44292</v>
      </c>
      <c r="E7985" s="16" t="s">
        <v>108</v>
      </c>
      <c r="F7985" s="21">
        <v>44292</v>
      </c>
      <c r="G7985" s="16" t="s">
        <v>108</v>
      </c>
      <c r="H7985" s="26" t="s">
        <v>8689</v>
      </c>
      <c r="L7985" s="16" t="s">
        <v>110</v>
      </c>
      <c r="M7985" s="26" t="s">
        <v>8688</v>
      </c>
      <c r="N7985" s="26" t="s">
        <v>8688</v>
      </c>
      <c r="O7985" s="16" t="s">
        <v>5777</v>
      </c>
      <c r="T7985" s="23" t="s">
        <v>32</v>
      </c>
      <c r="W7985" s="20" t="s">
        <v>43</v>
      </c>
      <c r="Z7985" s="24" t="s">
        <v>32</v>
      </c>
      <c r="AA7985" s="24" t="s">
        <v>32</v>
      </c>
      <c r="AB7985" s="24" t="s">
        <v>32</v>
      </c>
      <c r="AC7985" s="24" t="s">
        <v>32</v>
      </c>
      <c r="AD7985" s="24" t="s">
        <v>32</v>
      </c>
      <c r="AE7985" s="24" t="s">
        <v>32</v>
      </c>
      <c r="AF7985" s="24" t="s">
        <v>32</v>
      </c>
      <c r="AG7985" s="24" t="s">
        <v>32</v>
      </c>
      <c r="AH7985" s="24" t="s">
        <v>32</v>
      </c>
      <c r="AI7985" s="16" t="s">
        <v>8687</v>
      </c>
    </row>
    <row r="7986" spans="1:35" x14ac:dyDescent="0.25">
      <c r="A7986" s="17">
        <v>131472.07</v>
      </c>
      <c r="B7986" s="18">
        <v>3</v>
      </c>
      <c r="C7986" s="16" t="s">
        <v>73</v>
      </c>
      <c r="D7986" s="21">
        <v>44292</v>
      </c>
      <c r="E7986" s="16" t="s">
        <v>108</v>
      </c>
      <c r="F7986" s="21">
        <v>44292</v>
      </c>
      <c r="G7986" s="16" t="s">
        <v>108</v>
      </c>
      <c r="H7986" s="26" t="s">
        <v>57</v>
      </c>
      <c r="L7986" s="16" t="s">
        <v>110</v>
      </c>
      <c r="M7986" s="26" t="s">
        <v>8686</v>
      </c>
      <c r="N7986" s="26" t="s">
        <v>8686</v>
      </c>
      <c r="O7986" s="16" t="s">
        <v>5777</v>
      </c>
      <c r="T7986" s="23" t="s">
        <v>32</v>
      </c>
      <c r="W7986" s="20" t="s">
        <v>43</v>
      </c>
      <c r="Z7986" s="24" t="s">
        <v>32</v>
      </c>
      <c r="AA7986" s="24" t="s">
        <v>32</v>
      </c>
      <c r="AB7986" s="24" t="s">
        <v>32</v>
      </c>
      <c r="AC7986" s="24" t="s">
        <v>32</v>
      </c>
      <c r="AD7986" s="24" t="s">
        <v>32</v>
      </c>
      <c r="AE7986" s="24" t="s">
        <v>32</v>
      </c>
      <c r="AF7986" s="24" t="s">
        <v>32</v>
      </c>
      <c r="AG7986" s="24" t="s">
        <v>32</v>
      </c>
      <c r="AH7986" s="24" t="s">
        <v>32</v>
      </c>
      <c r="AI7986" s="16" t="s">
        <v>8685</v>
      </c>
    </row>
    <row r="7987" spans="1:35" x14ac:dyDescent="0.25">
      <c r="A7987" s="17">
        <v>131473</v>
      </c>
      <c r="B7987" s="18">
        <v>1</v>
      </c>
      <c r="C7987" s="16" t="s">
        <v>73</v>
      </c>
      <c r="D7987" s="21">
        <v>44291</v>
      </c>
      <c r="E7987" s="16" t="s">
        <v>1610</v>
      </c>
      <c r="F7987" s="21">
        <v>44291</v>
      </c>
      <c r="G7987" s="16" t="s">
        <v>1610</v>
      </c>
      <c r="H7987" s="26" t="s">
        <v>182</v>
      </c>
      <c r="L7987" s="16" t="s">
        <v>110</v>
      </c>
      <c r="M7987" s="26" t="s">
        <v>8093</v>
      </c>
      <c r="O7987" s="16" t="s">
        <v>1612</v>
      </c>
      <c r="T7987" s="23" t="s">
        <v>32</v>
      </c>
      <c r="W7987" s="20" t="s">
        <v>43</v>
      </c>
      <c r="Z7987" s="25">
        <v>0</v>
      </c>
      <c r="AA7987" s="25">
        <v>0</v>
      </c>
      <c r="AB7987" s="25">
        <v>12287.62</v>
      </c>
      <c r="AC7987" s="25">
        <v>0</v>
      </c>
      <c r="AD7987" s="25">
        <v>0</v>
      </c>
      <c r="AE7987" s="25">
        <v>0</v>
      </c>
      <c r="AF7987" s="25">
        <v>12287.62</v>
      </c>
      <c r="AG7987" s="25">
        <v>0</v>
      </c>
      <c r="AH7987" s="25">
        <v>12287.62</v>
      </c>
      <c r="AI7987" s="16" t="s">
        <v>8094</v>
      </c>
    </row>
    <row r="7988" spans="1:35" x14ac:dyDescent="0.25">
      <c r="A7988" s="17">
        <v>131474</v>
      </c>
      <c r="B7988" s="18">
        <v>3</v>
      </c>
      <c r="C7988" s="16" t="s">
        <v>73</v>
      </c>
      <c r="D7988" s="21">
        <v>44291</v>
      </c>
      <c r="E7988" s="16" t="s">
        <v>728</v>
      </c>
      <c r="F7988" s="21">
        <v>44312</v>
      </c>
      <c r="G7988" s="16" t="s">
        <v>142</v>
      </c>
      <c r="H7988" s="26" t="s">
        <v>69</v>
      </c>
      <c r="I7988" s="16" t="s">
        <v>441</v>
      </c>
      <c r="J7988" s="20" t="s">
        <v>116</v>
      </c>
      <c r="L7988" s="16" t="s">
        <v>116</v>
      </c>
      <c r="M7988" s="26" t="s">
        <v>8095</v>
      </c>
      <c r="N7988" s="26" t="s">
        <v>8096</v>
      </c>
      <c r="O7988" s="16" t="s">
        <v>632</v>
      </c>
      <c r="P7988" s="26" t="s">
        <v>1723</v>
      </c>
      <c r="T7988" s="22">
        <v>4.16</v>
      </c>
      <c r="W7988" s="20" t="s">
        <v>43</v>
      </c>
      <c r="X7988" s="16" t="s">
        <v>140</v>
      </c>
      <c r="Z7988" s="25">
        <v>40000</v>
      </c>
      <c r="AA7988" s="25">
        <v>0</v>
      </c>
      <c r="AB7988" s="25">
        <v>0</v>
      </c>
      <c r="AC7988" s="25">
        <v>0</v>
      </c>
      <c r="AD7988" s="25">
        <v>40000</v>
      </c>
      <c r="AE7988" s="25">
        <v>0</v>
      </c>
      <c r="AF7988" s="25">
        <v>0</v>
      </c>
      <c r="AG7988" s="25">
        <v>0</v>
      </c>
      <c r="AH7988" s="25">
        <v>40000</v>
      </c>
      <c r="AI7988" s="16" t="s">
        <v>8097</v>
      </c>
    </row>
    <row r="7989" spans="1:35" x14ac:dyDescent="0.25">
      <c r="A7989" s="17">
        <v>131475</v>
      </c>
      <c r="B7989" s="18">
        <v>3</v>
      </c>
      <c r="C7989" s="16" t="s">
        <v>73</v>
      </c>
      <c r="D7989" s="21">
        <v>44292</v>
      </c>
      <c r="E7989" s="16" t="s">
        <v>7884</v>
      </c>
      <c r="F7989" s="21">
        <v>44292</v>
      </c>
      <c r="G7989" s="16" t="s">
        <v>7884</v>
      </c>
      <c r="H7989" s="26" t="s">
        <v>362</v>
      </c>
      <c r="M7989" s="26" t="s">
        <v>8098</v>
      </c>
      <c r="O7989" s="16" t="s">
        <v>1171</v>
      </c>
      <c r="P7989" s="26" t="s">
        <v>1062</v>
      </c>
      <c r="T7989" s="23" t="s">
        <v>32</v>
      </c>
      <c r="W7989" s="20" t="s">
        <v>43</v>
      </c>
      <c r="Z7989" s="25">
        <v>0</v>
      </c>
      <c r="AA7989" s="25">
        <v>0</v>
      </c>
      <c r="AB7989" s="25">
        <v>268500</v>
      </c>
      <c r="AC7989" s="25">
        <v>0</v>
      </c>
      <c r="AD7989" s="25">
        <v>0</v>
      </c>
      <c r="AE7989" s="25">
        <v>0</v>
      </c>
      <c r="AF7989" s="25">
        <v>268500</v>
      </c>
      <c r="AG7989" s="25">
        <v>0</v>
      </c>
      <c r="AH7989" s="25">
        <v>268500</v>
      </c>
      <c r="AI7989" s="16" t="s">
        <v>8099</v>
      </c>
    </row>
    <row r="7990" spans="1:35" ht="45" x14ac:dyDescent="0.25">
      <c r="A7990" s="17">
        <v>131476</v>
      </c>
      <c r="B7990" s="18">
        <v>3</v>
      </c>
      <c r="C7990" s="16" t="s">
        <v>73</v>
      </c>
      <c r="D7990" s="21">
        <v>44293</v>
      </c>
      <c r="E7990" s="16" t="s">
        <v>109</v>
      </c>
      <c r="F7990" s="21">
        <v>44334</v>
      </c>
      <c r="G7990" s="16" t="s">
        <v>75</v>
      </c>
      <c r="H7990" s="26" t="s">
        <v>98</v>
      </c>
      <c r="I7990" s="16" t="s">
        <v>1690</v>
      </c>
      <c r="J7990" s="20" t="s">
        <v>116</v>
      </c>
      <c r="L7990" s="16" t="s">
        <v>116</v>
      </c>
      <c r="M7990" s="26" t="s">
        <v>8684</v>
      </c>
      <c r="N7990" s="26" t="s">
        <v>8683</v>
      </c>
      <c r="O7990" s="16" t="s">
        <v>632</v>
      </c>
      <c r="P7990" s="26" t="s">
        <v>100</v>
      </c>
      <c r="T7990" s="22">
        <v>3.7</v>
      </c>
      <c r="W7990" s="20" t="s">
        <v>43</v>
      </c>
      <c r="Z7990" s="24" t="s">
        <v>32</v>
      </c>
      <c r="AA7990" s="24" t="s">
        <v>32</v>
      </c>
      <c r="AB7990" s="24" t="s">
        <v>32</v>
      </c>
      <c r="AC7990" s="24" t="s">
        <v>32</v>
      </c>
      <c r="AD7990" s="24" t="s">
        <v>32</v>
      </c>
      <c r="AE7990" s="24" t="s">
        <v>32</v>
      </c>
      <c r="AF7990" s="24" t="s">
        <v>32</v>
      </c>
      <c r="AG7990" s="24" t="s">
        <v>32</v>
      </c>
      <c r="AH7990" s="24" t="s">
        <v>32</v>
      </c>
    </row>
    <row r="7991" spans="1:35" x14ac:dyDescent="0.25">
      <c r="A7991" s="17">
        <v>131477</v>
      </c>
      <c r="B7991" s="18">
        <v>1</v>
      </c>
      <c r="C7991" s="16" t="s">
        <v>73</v>
      </c>
      <c r="D7991" s="21">
        <v>44293</v>
      </c>
      <c r="E7991" s="16" t="s">
        <v>6215</v>
      </c>
      <c r="F7991" s="21">
        <v>44293</v>
      </c>
      <c r="G7991" s="16" t="s">
        <v>6215</v>
      </c>
      <c r="H7991" s="26" t="s">
        <v>182</v>
      </c>
      <c r="M7991" s="26" t="s">
        <v>8100</v>
      </c>
      <c r="O7991" s="16" t="s">
        <v>1171</v>
      </c>
      <c r="P7991" s="26" t="s">
        <v>1062</v>
      </c>
      <c r="T7991" s="23" t="s">
        <v>32</v>
      </c>
      <c r="W7991" s="20" t="s">
        <v>43</v>
      </c>
      <c r="Z7991" s="25">
        <v>0</v>
      </c>
      <c r="AA7991" s="25">
        <v>0</v>
      </c>
      <c r="AB7991" s="25">
        <v>611400</v>
      </c>
      <c r="AC7991" s="25">
        <v>0</v>
      </c>
      <c r="AD7991" s="25">
        <v>0</v>
      </c>
      <c r="AE7991" s="25">
        <v>0</v>
      </c>
      <c r="AF7991" s="25">
        <v>611400</v>
      </c>
      <c r="AG7991" s="25">
        <v>0</v>
      </c>
      <c r="AH7991" s="25">
        <v>611400</v>
      </c>
      <c r="AI7991" s="16" t="s">
        <v>8101</v>
      </c>
    </row>
    <row r="7992" spans="1:35" x14ac:dyDescent="0.25">
      <c r="A7992" s="17">
        <v>131478</v>
      </c>
      <c r="B7992" s="18">
        <v>3</v>
      </c>
      <c r="C7992" s="16" t="s">
        <v>73</v>
      </c>
      <c r="D7992" s="21">
        <v>44293</v>
      </c>
      <c r="E7992" s="16" t="s">
        <v>6215</v>
      </c>
      <c r="F7992" s="21">
        <v>44293</v>
      </c>
      <c r="G7992" s="16" t="s">
        <v>6215</v>
      </c>
      <c r="H7992" s="26" t="s">
        <v>173</v>
      </c>
      <c r="M7992" s="26" t="s">
        <v>8102</v>
      </c>
      <c r="O7992" s="16" t="s">
        <v>1171</v>
      </c>
      <c r="P7992" s="26" t="s">
        <v>1062</v>
      </c>
      <c r="T7992" s="23" t="s">
        <v>32</v>
      </c>
      <c r="W7992" s="20" t="s">
        <v>43</v>
      </c>
      <c r="Z7992" s="25">
        <v>0</v>
      </c>
      <c r="AA7992" s="25">
        <v>0</v>
      </c>
      <c r="AB7992" s="25">
        <v>98700</v>
      </c>
      <c r="AC7992" s="25">
        <v>0</v>
      </c>
      <c r="AD7992" s="25">
        <v>0</v>
      </c>
      <c r="AE7992" s="25">
        <v>0</v>
      </c>
      <c r="AF7992" s="25">
        <v>98700</v>
      </c>
      <c r="AG7992" s="25">
        <v>0</v>
      </c>
      <c r="AH7992" s="25">
        <v>98700</v>
      </c>
      <c r="AI7992" s="16" t="s">
        <v>8103</v>
      </c>
    </row>
    <row r="7993" spans="1:35" x14ac:dyDescent="0.25">
      <c r="A7993" s="17">
        <v>131479</v>
      </c>
      <c r="B7993" s="18">
        <v>4</v>
      </c>
      <c r="C7993" s="16" t="s">
        <v>73</v>
      </c>
      <c r="D7993" s="21">
        <v>44293</v>
      </c>
      <c r="E7993" s="16" t="s">
        <v>5735</v>
      </c>
      <c r="F7993" s="21">
        <v>44293</v>
      </c>
      <c r="G7993" s="16" t="s">
        <v>5735</v>
      </c>
      <c r="H7993" s="26" t="s">
        <v>126</v>
      </c>
      <c r="M7993" s="26" t="s">
        <v>8104</v>
      </c>
      <c r="O7993" s="16" t="s">
        <v>1171</v>
      </c>
      <c r="P7993" s="26" t="s">
        <v>1062</v>
      </c>
      <c r="T7993" s="23" t="s">
        <v>32</v>
      </c>
      <c r="W7993" s="20" t="s">
        <v>43</v>
      </c>
      <c r="Z7993" s="25">
        <v>0</v>
      </c>
      <c r="AA7993" s="25">
        <v>0</v>
      </c>
      <c r="AB7993" s="25">
        <v>70200</v>
      </c>
      <c r="AC7993" s="25">
        <v>0</v>
      </c>
      <c r="AD7993" s="25">
        <v>0</v>
      </c>
      <c r="AE7993" s="25">
        <v>0</v>
      </c>
      <c r="AF7993" s="25">
        <v>70200</v>
      </c>
      <c r="AG7993" s="25">
        <v>0</v>
      </c>
      <c r="AH7993" s="25">
        <v>70200</v>
      </c>
      <c r="AI7993" s="16" t="s">
        <v>8105</v>
      </c>
    </row>
    <row r="7994" spans="1:35" ht="30" x14ac:dyDescent="0.25">
      <c r="A7994" s="17">
        <v>131480</v>
      </c>
      <c r="B7994" s="18">
        <v>6</v>
      </c>
      <c r="C7994" s="16" t="s">
        <v>73</v>
      </c>
      <c r="D7994" s="21">
        <v>44293</v>
      </c>
      <c r="E7994" s="16" t="s">
        <v>142</v>
      </c>
      <c r="F7994" s="21">
        <v>44312</v>
      </c>
      <c r="G7994" s="16" t="s">
        <v>109</v>
      </c>
      <c r="H7994" s="26" t="s">
        <v>76</v>
      </c>
      <c r="M7994" s="26" t="s">
        <v>8106</v>
      </c>
      <c r="N7994" s="26" t="s">
        <v>8107</v>
      </c>
      <c r="O7994" s="16" t="s">
        <v>151</v>
      </c>
      <c r="P7994" s="26" t="s">
        <v>198</v>
      </c>
      <c r="T7994" s="23" t="s">
        <v>32</v>
      </c>
      <c r="W7994" s="20" t="s">
        <v>43</v>
      </c>
      <c r="Z7994" s="25">
        <v>0</v>
      </c>
      <c r="AA7994" s="25">
        <v>0</v>
      </c>
      <c r="AB7994" s="25">
        <v>120000</v>
      </c>
      <c r="AC7994" s="25">
        <v>0</v>
      </c>
      <c r="AD7994" s="25">
        <v>0</v>
      </c>
      <c r="AE7994" s="25">
        <v>0</v>
      </c>
      <c r="AF7994" s="25">
        <v>120000</v>
      </c>
      <c r="AG7994" s="25">
        <v>0</v>
      </c>
      <c r="AH7994" s="25">
        <v>120000</v>
      </c>
      <c r="AI7994" s="16" t="s">
        <v>8108</v>
      </c>
    </row>
    <row r="7995" spans="1:35" x14ac:dyDescent="0.25">
      <c r="A7995" s="17">
        <v>131481</v>
      </c>
      <c r="B7995" s="18">
        <v>4</v>
      </c>
      <c r="C7995" s="16" t="s">
        <v>73</v>
      </c>
      <c r="D7995" s="21">
        <v>44294</v>
      </c>
      <c r="E7995" s="16" t="s">
        <v>1610</v>
      </c>
      <c r="F7995" s="21">
        <v>44294</v>
      </c>
      <c r="G7995" s="16" t="s">
        <v>1610</v>
      </c>
      <c r="H7995" s="26" t="s">
        <v>186</v>
      </c>
      <c r="L7995" s="16" t="s">
        <v>110</v>
      </c>
      <c r="M7995" s="26" t="s">
        <v>8109</v>
      </c>
      <c r="O7995" s="16" t="s">
        <v>1612</v>
      </c>
      <c r="T7995" s="23" t="s">
        <v>32</v>
      </c>
      <c r="W7995" s="20" t="s">
        <v>43</v>
      </c>
      <c r="Z7995" s="25">
        <v>0</v>
      </c>
      <c r="AA7995" s="25">
        <v>0</v>
      </c>
      <c r="AB7995" s="25">
        <v>222739.67</v>
      </c>
      <c r="AC7995" s="25">
        <v>0</v>
      </c>
      <c r="AD7995" s="25">
        <v>0</v>
      </c>
      <c r="AE7995" s="25">
        <v>0</v>
      </c>
      <c r="AF7995" s="25">
        <v>222739.67</v>
      </c>
      <c r="AG7995" s="25">
        <v>0</v>
      </c>
      <c r="AH7995" s="25">
        <v>222739.67</v>
      </c>
      <c r="AI7995" s="16" t="s">
        <v>8110</v>
      </c>
    </row>
    <row r="7996" spans="1:35" x14ac:dyDescent="0.25">
      <c r="A7996" s="17">
        <v>131482</v>
      </c>
      <c r="B7996" s="18">
        <v>3</v>
      </c>
      <c r="C7996" s="16" t="s">
        <v>73</v>
      </c>
      <c r="D7996" s="21">
        <v>44294</v>
      </c>
      <c r="E7996" s="16" t="s">
        <v>1610</v>
      </c>
      <c r="F7996" s="21">
        <v>44294</v>
      </c>
      <c r="G7996" s="16" t="s">
        <v>1610</v>
      </c>
      <c r="H7996" s="26" t="s">
        <v>362</v>
      </c>
      <c r="L7996" s="16" t="s">
        <v>110</v>
      </c>
      <c r="M7996" s="26" t="s">
        <v>8111</v>
      </c>
      <c r="O7996" s="16" t="s">
        <v>1612</v>
      </c>
      <c r="T7996" s="23" t="s">
        <v>32</v>
      </c>
      <c r="W7996" s="20" t="s">
        <v>43</v>
      </c>
      <c r="Z7996" s="25">
        <v>0</v>
      </c>
      <c r="AA7996" s="25">
        <v>0</v>
      </c>
      <c r="AB7996" s="25">
        <v>59187.48</v>
      </c>
      <c r="AC7996" s="25">
        <v>0</v>
      </c>
      <c r="AD7996" s="25">
        <v>0</v>
      </c>
      <c r="AE7996" s="25">
        <v>0</v>
      </c>
      <c r="AF7996" s="25">
        <v>59187.48</v>
      </c>
      <c r="AG7996" s="25">
        <v>0</v>
      </c>
      <c r="AH7996" s="25">
        <v>59187.48</v>
      </c>
      <c r="AI7996" s="16" t="s">
        <v>8112</v>
      </c>
    </row>
    <row r="7997" spans="1:35" x14ac:dyDescent="0.25">
      <c r="A7997" s="17">
        <v>131483</v>
      </c>
      <c r="B7997" s="18">
        <v>3</v>
      </c>
      <c r="C7997" s="16" t="s">
        <v>73</v>
      </c>
      <c r="D7997" s="21">
        <v>44294</v>
      </c>
      <c r="E7997" s="16" t="s">
        <v>1610</v>
      </c>
      <c r="F7997" s="21">
        <v>44294</v>
      </c>
      <c r="G7997" s="16" t="s">
        <v>1610</v>
      </c>
      <c r="H7997" s="26" t="s">
        <v>362</v>
      </c>
      <c r="L7997" s="16" t="s">
        <v>110</v>
      </c>
      <c r="M7997" s="26" t="s">
        <v>8113</v>
      </c>
      <c r="O7997" s="16" t="s">
        <v>1612</v>
      </c>
      <c r="T7997" s="23" t="s">
        <v>32</v>
      </c>
      <c r="W7997" s="20" t="s">
        <v>43</v>
      </c>
      <c r="Z7997" s="25">
        <v>0</v>
      </c>
      <c r="AA7997" s="25">
        <v>0</v>
      </c>
      <c r="AB7997" s="25">
        <v>33446.269999999997</v>
      </c>
      <c r="AC7997" s="25">
        <v>0</v>
      </c>
      <c r="AD7997" s="25">
        <v>0</v>
      </c>
      <c r="AE7997" s="25">
        <v>0</v>
      </c>
      <c r="AF7997" s="25">
        <v>33446.269999999997</v>
      </c>
      <c r="AG7997" s="25">
        <v>0</v>
      </c>
      <c r="AH7997" s="25">
        <v>33446.269999999997</v>
      </c>
      <c r="AI7997" s="16" t="s">
        <v>8114</v>
      </c>
    </row>
    <row r="7998" spans="1:35" x14ac:dyDescent="0.25">
      <c r="A7998" s="17">
        <v>131485</v>
      </c>
      <c r="B7998" s="18">
        <v>2</v>
      </c>
      <c r="C7998" s="16" t="s">
        <v>73</v>
      </c>
      <c r="D7998" s="21">
        <v>44294</v>
      </c>
      <c r="E7998" s="16" t="s">
        <v>1610</v>
      </c>
      <c r="F7998" s="21">
        <v>44294</v>
      </c>
      <c r="G7998" s="16" t="s">
        <v>1610</v>
      </c>
      <c r="H7998" s="26" t="s">
        <v>1336</v>
      </c>
      <c r="L7998" s="16" t="s">
        <v>110</v>
      </c>
      <c r="M7998" s="26" t="s">
        <v>8115</v>
      </c>
      <c r="O7998" s="16" t="s">
        <v>1612</v>
      </c>
      <c r="T7998" s="23" t="s">
        <v>32</v>
      </c>
      <c r="W7998" s="20" t="s">
        <v>43</v>
      </c>
      <c r="Z7998" s="25">
        <v>0</v>
      </c>
      <c r="AA7998" s="25">
        <v>0</v>
      </c>
      <c r="AB7998" s="25">
        <v>13734.6</v>
      </c>
      <c r="AC7998" s="25">
        <v>0</v>
      </c>
      <c r="AD7998" s="25">
        <v>0</v>
      </c>
      <c r="AE7998" s="25">
        <v>0</v>
      </c>
      <c r="AF7998" s="25">
        <v>13734.6</v>
      </c>
      <c r="AG7998" s="25">
        <v>0</v>
      </c>
      <c r="AH7998" s="25">
        <v>13734.6</v>
      </c>
      <c r="AI7998" s="16" t="s">
        <v>8116</v>
      </c>
    </row>
    <row r="7999" spans="1:35" x14ac:dyDescent="0.25">
      <c r="A7999" s="17">
        <v>131486</v>
      </c>
      <c r="B7999" s="18">
        <v>1</v>
      </c>
      <c r="C7999" s="16" t="s">
        <v>73</v>
      </c>
      <c r="D7999" s="21">
        <v>44294</v>
      </c>
      <c r="E7999" s="16" t="s">
        <v>56</v>
      </c>
      <c r="F7999" s="21">
        <v>44294</v>
      </c>
      <c r="G7999" s="16" t="s">
        <v>56</v>
      </c>
      <c r="H7999" s="26" t="s">
        <v>394</v>
      </c>
      <c r="I7999" s="16" t="s">
        <v>8682</v>
      </c>
      <c r="K7999" s="16" t="s">
        <v>8681</v>
      </c>
      <c r="L7999" s="16" t="s">
        <v>37</v>
      </c>
      <c r="M7999" s="26" t="s">
        <v>8680</v>
      </c>
      <c r="O7999" s="16" t="s">
        <v>39</v>
      </c>
      <c r="P7999" s="26" t="s">
        <v>40</v>
      </c>
      <c r="R7999" s="16" t="s">
        <v>41</v>
      </c>
      <c r="S7999" s="16" t="s">
        <v>42</v>
      </c>
      <c r="T7999" s="22">
        <v>0</v>
      </c>
      <c r="W7999" s="20" t="s">
        <v>43</v>
      </c>
      <c r="Y7999" s="26" t="s">
        <v>8679</v>
      </c>
      <c r="Z7999" s="24" t="s">
        <v>32</v>
      </c>
      <c r="AA7999" s="24" t="s">
        <v>32</v>
      </c>
      <c r="AB7999" s="24" t="s">
        <v>32</v>
      </c>
      <c r="AC7999" s="24" t="s">
        <v>32</v>
      </c>
      <c r="AD7999" s="24" t="s">
        <v>32</v>
      </c>
      <c r="AE7999" s="24" t="s">
        <v>32</v>
      </c>
      <c r="AF7999" s="24" t="s">
        <v>32</v>
      </c>
      <c r="AG7999" s="24" t="s">
        <v>32</v>
      </c>
      <c r="AH7999" s="24" t="s">
        <v>32</v>
      </c>
      <c r="AI7999" s="16" t="s">
        <v>8678</v>
      </c>
    </row>
    <row r="8000" spans="1:35" x14ac:dyDescent="0.25">
      <c r="A8000" s="17">
        <v>131487</v>
      </c>
      <c r="B8000" s="18">
        <v>4</v>
      </c>
      <c r="C8000" s="16" t="s">
        <v>73</v>
      </c>
      <c r="D8000" s="21">
        <v>44295</v>
      </c>
      <c r="E8000" s="16" t="s">
        <v>529</v>
      </c>
      <c r="F8000" s="21">
        <v>44343</v>
      </c>
      <c r="G8000" s="16" t="s">
        <v>800</v>
      </c>
      <c r="H8000" s="26" t="s">
        <v>126</v>
      </c>
      <c r="I8000" s="16" t="s">
        <v>159</v>
      </c>
      <c r="J8000" s="20" t="s">
        <v>148</v>
      </c>
      <c r="L8000" s="16" t="s">
        <v>149</v>
      </c>
      <c r="M8000" s="26" t="s">
        <v>8117</v>
      </c>
      <c r="O8000" s="16" t="s">
        <v>53</v>
      </c>
      <c r="P8000" s="26" t="s">
        <v>40</v>
      </c>
      <c r="R8000" s="16" t="s">
        <v>41</v>
      </c>
      <c r="S8000" s="16" t="s">
        <v>42</v>
      </c>
      <c r="T8000" s="22">
        <v>0.01</v>
      </c>
      <c r="W8000" s="20" t="s">
        <v>43</v>
      </c>
      <c r="X8000" s="16" t="s">
        <v>454</v>
      </c>
      <c r="Y8000" s="26" t="s">
        <v>8118</v>
      </c>
      <c r="Z8000" s="25">
        <v>20000</v>
      </c>
      <c r="AA8000" s="25">
        <v>0</v>
      </c>
      <c r="AB8000" s="25">
        <v>0</v>
      </c>
      <c r="AC8000" s="25">
        <v>0</v>
      </c>
      <c r="AD8000" s="25">
        <v>20000</v>
      </c>
      <c r="AE8000" s="25">
        <v>0</v>
      </c>
      <c r="AF8000" s="25">
        <v>0</v>
      </c>
      <c r="AG8000" s="25">
        <v>0</v>
      </c>
      <c r="AH8000" s="25">
        <v>20000</v>
      </c>
      <c r="AI8000" s="16" t="s">
        <v>8119</v>
      </c>
    </row>
    <row r="8001" spans="1:35" x14ac:dyDescent="0.25">
      <c r="A8001" s="17">
        <v>131489</v>
      </c>
      <c r="B8001" s="18">
        <v>1</v>
      </c>
      <c r="C8001" s="16" t="s">
        <v>73</v>
      </c>
      <c r="D8001" s="21">
        <v>44298</v>
      </c>
      <c r="E8001" s="16" t="s">
        <v>75</v>
      </c>
      <c r="F8001" s="21">
        <v>44298</v>
      </c>
      <c r="G8001" s="16" t="s">
        <v>109</v>
      </c>
      <c r="H8001" s="26" t="s">
        <v>320</v>
      </c>
      <c r="I8001" s="16" t="s">
        <v>159</v>
      </c>
      <c r="J8001" s="20" t="s">
        <v>148</v>
      </c>
      <c r="L8001" s="16" t="s">
        <v>149</v>
      </c>
      <c r="M8001" s="26" t="s">
        <v>8677</v>
      </c>
      <c r="N8001" s="26" t="s">
        <v>5640</v>
      </c>
      <c r="O8001" s="16" t="s">
        <v>188</v>
      </c>
      <c r="P8001" s="26" t="s">
        <v>188</v>
      </c>
      <c r="Q8001" s="26" t="s">
        <v>5640</v>
      </c>
      <c r="R8001" s="16" t="s">
        <v>139</v>
      </c>
      <c r="S8001" s="16" t="s">
        <v>84</v>
      </c>
      <c r="T8001" s="22">
        <v>1.69</v>
      </c>
      <c r="U8001" s="21">
        <v>44540</v>
      </c>
      <c r="W8001" s="20" t="s">
        <v>43</v>
      </c>
      <c r="X8001" s="16" t="s">
        <v>454</v>
      </c>
      <c r="Z8001" s="24" t="s">
        <v>32</v>
      </c>
      <c r="AA8001" s="24" t="s">
        <v>32</v>
      </c>
      <c r="AB8001" s="24" t="s">
        <v>32</v>
      </c>
      <c r="AC8001" s="24" t="s">
        <v>32</v>
      </c>
      <c r="AD8001" s="24" t="s">
        <v>32</v>
      </c>
      <c r="AE8001" s="24" t="s">
        <v>32</v>
      </c>
      <c r="AF8001" s="24" t="s">
        <v>32</v>
      </c>
      <c r="AG8001" s="24" t="s">
        <v>32</v>
      </c>
      <c r="AH8001" s="24" t="s">
        <v>32</v>
      </c>
      <c r="AI8001" s="16" t="s">
        <v>8676</v>
      </c>
    </row>
    <row r="8002" spans="1:35" x14ac:dyDescent="0.25">
      <c r="A8002" s="17">
        <v>131490</v>
      </c>
      <c r="B8002" s="18">
        <v>1</v>
      </c>
      <c r="C8002" s="16" t="s">
        <v>73</v>
      </c>
      <c r="D8002" s="21">
        <v>44298</v>
      </c>
      <c r="E8002" s="16" t="s">
        <v>75</v>
      </c>
      <c r="F8002" s="21">
        <v>44312</v>
      </c>
      <c r="G8002" s="16" t="s">
        <v>109</v>
      </c>
      <c r="H8002" s="26" t="s">
        <v>320</v>
      </c>
      <c r="I8002" s="16" t="s">
        <v>8675</v>
      </c>
      <c r="J8002" s="20" t="s">
        <v>148</v>
      </c>
      <c r="L8002" s="16" t="s">
        <v>149</v>
      </c>
      <c r="M8002" s="26" t="s">
        <v>8674</v>
      </c>
      <c r="N8002" s="26" t="s">
        <v>8669</v>
      </c>
      <c r="O8002" s="16" t="s">
        <v>188</v>
      </c>
      <c r="P8002" s="26" t="s">
        <v>188</v>
      </c>
      <c r="Q8002" s="26" t="s">
        <v>8669</v>
      </c>
      <c r="R8002" s="16" t="s">
        <v>139</v>
      </c>
      <c r="S8002" s="16" t="s">
        <v>4621</v>
      </c>
      <c r="T8002" s="22">
        <v>3.5</v>
      </c>
      <c r="U8002" s="21">
        <v>44904</v>
      </c>
      <c r="W8002" s="20" t="s">
        <v>43</v>
      </c>
      <c r="X8002" s="16" t="s">
        <v>454</v>
      </c>
      <c r="Z8002" s="24" t="s">
        <v>32</v>
      </c>
      <c r="AA8002" s="24" t="s">
        <v>32</v>
      </c>
      <c r="AB8002" s="24" t="s">
        <v>32</v>
      </c>
      <c r="AC8002" s="24" t="s">
        <v>32</v>
      </c>
      <c r="AD8002" s="24" t="s">
        <v>32</v>
      </c>
      <c r="AE8002" s="24" t="s">
        <v>32</v>
      </c>
      <c r="AF8002" s="24" t="s">
        <v>32</v>
      </c>
      <c r="AG8002" s="24" t="s">
        <v>32</v>
      </c>
      <c r="AH8002" s="24" t="s">
        <v>32</v>
      </c>
    </row>
    <row r="8003" spans="1:35" x14ac:dyDescent="0.25">
      <c r="A8003" s="17">
        <v>131491</v>
      </c>
      <c r="B8003" s="18">
        <v>1</v>
      </c>
      <c r="C8003" s="16" t="s">
        <v>73</v>
      </c>
      <c r="D8003" s="21">
        <v>44298</v>
      </c>
      <c r="E8003" s="16" t="s">
        <v>75</v>
      </c>
      <c r="F8003" s="21">
        <v>44298</v>
      </c>
      <c r="G8003" s="16" t="s">
        <v>109</v>
      </c>
      <c r="H8003" s="26" t="s">
        <v>215</v>
      </c>
      <c r="I8003" s="16" t="s">
        <v>163</v>
      </c>
      <c r="J8003" s="20" t="s">
        <v>148</v>
      </c>
      <c r="L8003" s="16" t="s">
        <v>149</v>
      </c>
      <c r="M8003" s="26" t="s">
        <v>8673</v>
      </c>
      <c r="N8003" s="26" t="s">
        <v>8669</v>
      </c>
      <c r="O8003" s="16" t="s">
        <v>188</v>
      </c>
      <c r="P8003" s="26" t="s">
        <v>188</v>
      </c>
      <c r="Q8003" s="26" t="s">
        <v>8668</v>
      </c>
      <c r="R8003" s="16" t="s">
        <v>139</v>
      </c>
      <c r="S8003" s="16" t="s">
        <v>4621</v>
      </c>
      <c r="T8003" s="22">
        <v>8.23</v>
      </c>
      <c r="U8003" s="21">
        <v>44904</v>
      </c>
      <c r="W8003" s="20" t="s">
        <v>43</v>
      </c>
      <c r="X8003" s="16" t="s">
        <v>454</v>
      </c>
      <c r="Z8003" s="24" t="s">
        <v>32</v>
      </c>
      <c r="AA8003" s="24" t="s">
        <v>32</v>
      </c>
      <c r="AB8003" s="24" t="s">
        <v>32</v>
      </c>
      <c r="AC8003" s="24" t="s">
        <v>32</v>
      </c>
      <c r="AD8003" s="24" t="s">
        <v>32</v>
      </c>
      <c r="AE8003" s="24" t="s">
        <v>32</v>
      </c>
      <c r="AF8003" s="24" t="s">
        <v>32</v>
      </c>
      <c r="AG8003" s="24" t="s">
        <v>32</v>
      </c>
      <c r="AH8003" s="24" t="s">
        <v>32</v>
      </c>
    </row>
    <row r="8004" spans="1:35" x14ac:dyDescent="0.25">
      <c r="A8004" s="17">
        <v>131492</v>
      </c>
      <c r="B8004" s="18">
        <v>1</v>
      </c>
      <c r="C8004" s="16" t="s">
        <v>73</v>
      </c>
      <c r="D8004" s="21">
        <v>44298</v>
      </c>
      <c r="E8004" s="16" t="s">
        <v>75</v>
      </c>
      <c r="F8004" s="21">
        <v>44298</v>
      </c>
      <c r="G8004" s="16" t="s">
        <v>109</v>
      </c>
      <c r="H8004" s="26" t="s">
        <v>337</v>
      </c>
      <c r="I8004" s="16" t="s">
        <v>163</v>
      </c>
      <c r="J8004" s="20" t="s">
        <v>148</v>
      </c>
      <c r="L8004" s="16" t="s">
        <v>149</v>
      </c>
      <c r="M8004" s="26" t="s">
        <v>8672</v>
      </c>
      <c r="N8004" s="26" t="s">
        <v>8669</v>
      </c>
      <c r="O8004" s="16" t="s">
        <v>188</v>
      </c>
      <c r="P8004" s="26" t="s">
        <v>188</v>
      </c>
      <c r="Q8004" s="26" t="s">
        <v>8668</v>
      </c>
      <c r="R8004" s="16" t="s">
        <v>139</v>
      </c>
      <c r="S8004" s="16" t="s">
        <v>4621</v>
      </c>
      <c r="T8004" s="22">
        <v>7.55</v>
      </c>
      <c r="U8004" s="21">
        <v>45268</v>
      </c>
      <c r="W8004" s="20" t="s">
        <v>43</v>
      </c>
      <c r="X8004" s="16" t="s">
        <v>454</v>
      </c>
      <c r="Z8004" s="24" t="s">
        <v>32</v>
      </c>
      <c r="AA8004" s="24" t="s">
        <v>32</v>
      </c>
      <c r="AB8004" s="24" t="s">
        <v>32</v>
      </c>
      <c r="AC8004" s="24" t="s">
        <v>32</v>
      </c>
      <c r="AD8004" s="24" t="s">
        <v>32</v>
      </c>
      <c r="AE8004" s="24" t="s">
        <v>32</v>
      </c>
      <c r="AF8004" s="24" t="s">
        <v>32</v>
      </c>
      <c r="AG8004" s="24" t="s">
        <v>32</v>
      </c>
      <c r="AH8004" s="24" t="s">
        <v>32</v>
      </c>
    </row>
    <row r="8005" spans="1:35" x14ac:dyDescent="0.25">
      <c r="A8005" s="17">
        <v>131493</v>
      </c>
      <c r="B8005" s="18">
        <v>1</v>
      </c>
      <c r="C8005" s="16" t="s">
        <v>73</v>
      </c>
      <c r="D8005" s="21">
        <v>44298</v>
      </c>
      <c r="E8005" s="16" t="s">
        <v>75</v>
      </c>
      <c r="F8005" s="21">
        <v>44298</v>
      </c>
      <c r="G8005" s="16" t="s">
        <v>109</v>
      </c>
      <c r="H8005" s="26" t="s">
        <v>215</v>
      </c>
      <c r="I8005" s="16" t="s">
        <v>163</v>
      </c>
      <c r="J8005" s="20" t="s">
        <v>148</v>
      </c>
      <c r="L8005" s="16" t="s">
        <v>149</v>
      </c>
      <c r="M8005" s="26" t="s">
        <v>8671</v>
      </c>
      <c r="N8005" s="26" t="s">
        <v>8669</v>
      </c>
      <c r="O8005" s="16" t="s">
        <v>188</v>
      </c>
      <c r="P8005" s="26" t="s">
        <v>188</v>
      </c>
      <c r="Q8005" s="26" t="s">
        <v>8668</v>
      </c>
      <c r="R8005" s="16" t="s">
        <v>139</v>
      </c>
      <c r="S8005" s="16" t="s">
        <v>4621</v>
      </c>
      <c r="T8005" s="22">
        <v>5.7</v>
      </c>
      <c r="U8005" s="21">
        <v>45268</v>
      </c>
      <c r="W8005" s="20" t="s">
        <v>43</v>
      </c>
      <c r="X8005" s="16" t="s">
        <v>454</v>
      </c>
      <c r="Z8005" s="24" t="s">
        <v>32</v>
      </c>
      <c r="AA8005" s="24" t="s">
        <v>32</v>
      </c>
      <c r="AB8005" s="24" t="s">
        <v>32</v>
      </c>
      <c r="AC8005" s="24" t="s">
        <v>32</v>
      </c>
      <c r="AD8005" s="24" t="s">
        <v>32</v>
      </c>
      <c r="AE8005" s="24" t="s">
        <v>32</v>
      </c>
      <c r="AF8005" s="24" t="s">
        <v>32</v>
      </c>
      <c r="AG8005" s="24" t="s">
        <v>32</v>
      </c>
      <c r="AH8005" s="24" t="s">
        <v>32</v>
      </c>
    </row>
    <row r="8006" spans="1:35" x14ac:dyDescent="0.25">
      <c r="A8006" s="17">
        <v>131494</v>
      </c>
      <c r="B8006" s="18">
        <v>1</v>
      </c>
      <c r="C8006" s="16" t="s">
        <v>73</v>
      </c>
      <c r="D8006" s="21">
        <v>44298</v>
      </c>
      <c r="E8006" s="16" t="s">
        <v>75</v>
      </c>
      <c r="F8006" s="21">
        <v>44298</v>
      </c>
      <c r="G8006" s="16" t="s">
        <v>109</v>
      </c>
      <c r="H8006" s="26" t="s">
        <v>158</v>
      </c>
      <c r="I8006" s="16" t="s">
        <v>147</v>
      </c>
      <c r="J8006" s="20" t="s">
        <v>148</v>
      </c>
      <c r="L8006" s="16" t="s">
        <v>149</v>
      </c>
      <c r="M8006" s="26" t="s">
        <v>8670</v>
      </c>
      <c r="N8006" s="26" t="s">
        <v>8669</v>
      </c>
      <c r="O8006" s="16" t="s">
        <v>188</v>
      </c>
      <c r="P8006" s="26" t="s">
        <v>188</v>
      </c>
      <c r="Q8006" s="26" t="s">
        <v>8668</v>
      </c>
      <c r="R8006" s="16" t="s">
        <v>139</v>
      </c>
      <c r="S8006" s="16" t="s">
        <v>4621</v>
      </c>
      <c r="T8006" s="22">
        <v>7.54</v>
      </c>
      <c r="U8006" s="21">
        <v>45268</v>
      </c>
      <c r="W8006" s="20" t="s">
        <v>43</v>
      </c>
      <c r="X8006" s="16" t="s">
        <v>454</v>
      </c>
      <c r="Z8006" s="24" t="s">
        <v>32</v>
      </c>
      <c r="AA8006" s="24" t="s">
        <v>32</v>
      </c>
      <c r="AB8006" s="24" t="s">
        <v>32</v>
      </c>
      <c r="AC8006" s="24" t="s">
        <v>32</v>
      </c>
      <c r="AD8006" s="24" t="s">
        <v>32</v>
      </c>
      <c r="AE8006" s="24" t="s">
        <v>32</v>
      </c>
      <c r="AF8006" s="24" t="s">
        <v>32</v>
      </c>
      <c r="AG8006" s="24" t="s">
        <v>32</v>
      </c>
      <c r="AH8006" s="24" t="s">
        <v>32</v>
      </c>
    </row>
    <row r="8007" spans="1:35" x14ac:dyDescent="0.25">
      <c r="A8007" s="17">
        <v>131496</v>
      </c>
      <c r="B8007" s="18">
        <v>4</v>
      </c>
      <c r="C8007" s="16" t="s">
        <v>73</v>
      </c>
      <c r="D8007" s="21">
        <v>44299</v>
      </c>
      <c r="E8007" s="16" t="s">
        <v>33</v>
      </c>
      <c r="F8007" s="21">
        <v>44299</v>
      </c>
      <c r="G8007" s="16" t="s">
        <v>33</v>
      </c>
      <c r="H8007" s="26" t="s">
        <v>221</v>
      </c>
      <c r="I8007" s="16" t="s">
        <v>8667</v>
      </c>
      <c r="K8007" s="16" t="s">
        <v>8666</v>
      </c>
      <c r="L8007" s="16" t="s">
        <v>37</v>
      </c>
      <c r="M8007" s="26" t="s">
        <v>8665</v>
      </c>
      <c r="O8007" s="16" t="s">
        <v>1149</v>
      </c>
      <c r="P8007" s="26" t="s">
        <v>188</v>
      </c>
      <c r="R8007" s="16" t="s">
        <v>139</v>
      </c>
      <c r="S8007" s="16" t="s">
        <v>4621</v>
      </c>
      <c r="T8007" s="22">
        <v>1.3</v>
      </c>
      <c r="W8007" s="20" t="s">
        <v>43</v>
      </c>
      <c r="X8007" s="16" t="s">
        <v>44</v>
      </c>
      <c r="Z8007" s="24" t="s">
        <v>32</v>
      </c>
      <c r="AA8007" s="24" t="s">
        <v>32</v>
      </c>
      <c r="AB8007" s="24" t="s">
        <v>32</v>
      </c>
      <c r="AC8007" s="24" t="s">
        <v>32</v>
      </c>
      <c r="AD8007" s="24" t="s">
        <v>32</v>
      </c>
      <c r="AE8007" s="24" t="s">
        <v>32</v>
      </c>
      <c r="AF8007" s="24" t="s">
        <v>32</v>
      </c>
      <c r="AG8007" s="24" t="s">
        <v>32</v>
      </c>
      <c r="AH8007" s="24" t="s">
        <v>32</v>
      </c>
      <c r="AI8007" s="16" t="s">
        <v>8664</v>
      </c>
    </row>
    <row r="8008" spans="1:35" x14ac:dyDescent="0.25">
      <c r="A8008" s="17">
        <v>131497</v>
      </c>
      <c r="B8008" s="18">
        <v>4</v>
      </c>
      <c r="C8008" s="16" t="s">
        <v>73</v>
      </c>
      <c r="D8008" s="21">
        <v>44299</v>
      </c>
      <c r="E8008" s="16" t="s">
        <v>33</v>
      </c>
      <c r="F8008" s="21">
        <v>44299</v>
      </c>
      <c r="G8008" s="16" t="s">
        <v>33</v>
      </c>
      <c r="H8008" s="26" t="s">
        <v>221</v>
      </c>
      <c r="I8008" s="16" t="s">
        <v>8663</v>
      </c>
      <c r="K8008" s="16" t="s">
        <v>8662</v>
      </c>
      <c r="L8008" s="16" t="s">
        <v>37</v>
      </c>
      <c r="M8008" s="26" t="s">
        <v>8661</v>
      </c>
      <c r="O8008" s="16" t="s">
        <v>1149</v>
      </c>
      <c r="P8008" s="26" t="s">
        <v>188</v>
      </c>
      <c r="R8008" s="16" t="s">
        <v>139</v>
      </c>
      <c r="S8008" s="16" t="s">
        <v>4621</v>
      </c>
      <c r="T8008" s="22">
        <v>1.3</v>
      </c>
      <c r="W8008" s="20" t="s">
        <v>43</v>
      </c>
      <c r="X8008" s="16" t="s">
        <v>44</v>
      </c>
      <c r="Z8008" s="24" t="s">
        <v>32</v>
      </c>
      <c r="AA8008" s="24" t="s">
        <v>32</v>
      </c>
      <c r="AB8008" s="24" t="s">
        <v>32</v>
      </c>
      <c r="AC8008" s="24" t="s">
        <v>32</v>
      </c>
      <c r="AD8008" s="24" t="s">
        <v>32</v>
      </c>
      <c r="AE8008" s="24" t="s">
        <v>32</v>
      </c>
      <c r="AF8008" s="24" t="s">
        <v>32</v>
      </c>
      <c r="AG8008" s="24" t="s">
        <v>32</v>
      </c>
      <c r="AH8008" s="24" t="s">
        <v>32</v>
      </c>
    </row>
    <row r="8009" spans="1:35" x14ac:dyDescent="0.25">
      <c r="A8009" s="17">
        <v>131498</v>
      </c>
      <c r="B8009" s="18">
        <v>2</v>
      </c>
      <c r="C8009" s="16" t="s">
        <v>73</v>
      </c>
      <c r="D8009" s="21">
        <v>44300</v>
      </c>
      <c r="E8009" s="16" t="s">
        <v>176</v>
      </c>
      <c r="F8009" s="21">
        <v>44300</v>
      </c>
      <c r="G8009" s="16" t="s">
        <v>529</v>
      </c>
      <c r="H8009" s="26" t="s">
        <v>286</v>
      </c>
      <c r="I8009" s="16" t="s">
        <v>163</v>
      </c>
      <c r="J8009" s="20" t="s">
        <v>148</v>
      </c>
      <c r="L8009" s="16" t="s">
        <v>149</v>
      </c>
      <c r="M8009" s="26" t="s">
        <v>8120</v>
      </c>
      <c r="O8009" s="16" t="s">
        <v>179</v>
      </c>
      <c r="P8009" s="26" t="s">
        <v>79</v>
      </c>
      <c r="R8009" s="16" t="s">
        <v>41</v>
      </c>
      <c r="S8009" s="16" t="s">
        <v>84</v>
      </c>
      <c r="T8009" s="22">
        <v>0</v>
      </c>
      <c r="W8009" s="20" t="s">
        <v>43</v>
      </c>
      <c r="X8009" s="16" t="s">
        <v>454</v>
      </c>
      <c r="Y8009" s="26" t="s">
        <v>8121</v>
      </c>
      <c r="Z8009" s="25">
        <v>0</v>
      </c>
      <c r="AA8009" s="25">
        <v>0</v>
      </c>
      <c r="AB8009" s="25">
        <v>93000</v>
      </c>
      <c r="AC8009" s="25">
        <v>0</v>
      </c>
      <c r="AD8009" s="25">
        <v>0</v>
      </c>
      <c r="AE8009" s="25">
        <v>0</v>
      </c>
      <c r="AF8009" s="25">
        <v>93000</v>
      </c>
      <c r="AG8009" s="25">
        <v>0</v>
      </c>
      <c r="AH8009" s="25">
        <v>93000</v>
      </c>
      <c r="AI8009" s="16" t="s">
        <v>8122</v>
      </c>
    </row>
    <row r="8010" spans="1:35" ht="30" x14ac:dyDescent="0.25">
      <c r="A8010" s="17">
        <v>131499</v>
      </c>
      <c r="B8010" s="18">
        <v>6</v>
      </c>
      <c r="C8010" s="16" t="s">
        <v>73</v>
      </c>
      <c r="D8010" s="21">
        <v>44300</v>
      </c>
      <c r="E8010" s="16" t="s">
        <v>142</v>
      </c>
      <c r="F8010" s="21">
        <v>44312</v>
      </c>
      <c r="G8010" s="16" t="s">
        <v>109</v>
      </c>
      <c r="H8010" s="26" t="s">
        <v>76</v>
      </c>
      <c r="M8010" s="26" t="s">
        <v>8123</v>
      </c>
      <c r="N8010" s="26" t="s">
        <v>8124</v>
      </c>
      <c r="O8010" s="16" t="s">
        <v>151</v>
      </c>
      <c r="P8010" s="26" t="s">
        <v>198</v>
      </c>
      <c r="T8010" s="23" t="s">
        <v>32</v>
      </c>
      <c r="W8010" s="20" t="s">
        <v>43</v>
      </c>
      <c r="Z8010" s="25">
        <v>269967.43</v>
      </c>
      <c r="AA8010" s="25">
        <v>0</v>
      </c>
      <c r="AB8010" s="25">
        <v>0</v>
      </c>
      <c r="AC8010" s="25">
        <v>0</v>
      </c>
      <c r="AD8010" s="25">
        <v>269967.43</v>
      </c>
      <c r="AE8010" s="25">
        <v>0</v>
      </c>
      <c r="AF8010" s="25">
        <v>0</v>
      </c>
      <c r="AG8010" s="25">
        <v>0</v>
      </c>
      <c r="AH8010" s="25">
        <v>269967.43</v>
      </c>
    </row>
    <row r="8011" spans="1:35" ht="30" x14ac:dyDescent="0.25">
      <c r="A8011" s="17">
        <v>131500</v>
      </c>
      <c r="B8011" s="18">
        <v>3</v>
      </c>
      <c r="C8011" s="16" t="s">
        <v>73</v>
      </c>
      <c r="D8011" s="21">
        <v>44300</v>
      </c>
      <c r="E8011" s="16" t="s">
        <v>1610</v>
      </c>
      <c r="F8011" s="21">
        <v>44300</v>
      </c>
      <c r="G8011" s="16" t="s">
        <v>1610</v>
      </c>
      <c r="H8011" s="26" t="s">
        <v>766</v>
      </c>
      <c r="L8011" s="16" t="s">
        <v>110</v>
      </c>
      <c r="M8011" s="26" t="s">
        <v>8125</v>
      </c>
      <c r="O8011" s="16" t="s">
        <v>1612</v>
      </c>
      <c r="T8011" s="23" t="s">
        <v>32</v>
      </c>
      <c r="W8011" s="20" t="s">
        <v>43</v>
      </c>
      <c r="Z8011" s="25">
        <v>0</v>
      </c>
      <c r="AA8011" s="25">
        <v>0</v>
      </c>
      <c r="AB8011" s="25">
        <v>5281463</v>
      </c>
      <c r="AC8011" s="25">
        <v>0</v>
      </c>
      <c r="AD8011" s="25">
        <v>0</v>
      </c>
      <c r="AE8011" s="25">
        <v>0</v>
      </c>
      <c r="AF8011" s="25">
        <v>5281463</v>
      </c>
      <c r="AG8011" s="25">
        <v>0</v>
      </c>
      <c r="AH8011" s="25">
        <v>5281463</v>
      </c>
      <c r="AI8011" s="16" t="s">
        <v>8126</v>
      </c>
    </row>
    <row r="8012" spans="1:35" x14ac:dyDescent="0.25">
      <c r="A8012" s="17">
        <v>131504</v>
      </c>
      <c r="B8012" s="18">
        <v>3</v>
      </c>
      <c r="C8012" s="16" t="s">
        <v>73</v>
      </c>
      <c r="D8012" s="21">
        <v>44302</v>
      </c>
      <c r="E8012" s="16" t="s">
        <v>176</v>
      </c>
      <c r="F8012" s="21">
        <v>44307</v>
      </c>
      <c r="G8012" s="16" t="s">
        <v>529</v>
      </c>
      <c r="H8012" s="26" t="s">
        <v>98</v>
      </c>
      <c r="I8012" s="16" t="s">
        <v>159</v>
      </c>
      <c r="J8012" s="20" t="s">
        <v>148</v>
      </c>
      <c r="L8012" s="16" t="s">
        <v>149</v>
      </c>
      <c r="M8012" s="26" t="s">
        <v>8127</v>
      </c>
      <c r="O8012" s="16" t="s">
        <v>179</v>
      </c>
      <c r="P8012" s="26" t="s">
        <v>79</v>
      </c>
      <c r="R8012" s="16" t="s">
        <v>41</v>
      </c>
      <c r="S8012" s="16" t="s">
        <v>84</v>
      </c>
      <c r="T8012" s="22">
        <v>0</v>
      </c>
      <c r="W8012" s="20" t="s">
        <v>43</v>
      </c>
      <c r="X8012" s="16" t="s">
        <v>454</v>
      </c>
      <c r="Y8012" s="26" t="s">
        <v>8128</v>
      </c>
      <c r="Z8012" s="25">
        <v>0</v>
      </c>
      <c r="AA8012" s="25">
        <v>0</v>
      </c>
      <c r="AB8012" s="25">
        <v>253500</v>
      </c>
      <c r="AC8012" s="25">
        <v>0</v>
      </c>
      <c r="AD8012" s="25">
        <v>0</v>
      </c>
      <c r="AE8012" s="25">
        <v>0</v>
      </c>
      <c r="AF8012" s="25">
        <v>253500</v>
      </c>
      <c r="AG8012" s="25">
        <v>0</v>
      </c>
      <c r="AH8012" s="25">
        <v>253500</v>
      </c>
      <c r="AI8012" s="16" t="s">
        <v>8129</v>
      </c>
    </row>
    <row r="8013" spans="1:35" x14ac:dyDescent="0.25">
      <c r="A8013" s="17">
        <v>131505</v>
      </c>
      <c r="B8013" s="18">
        <v>1</v>
      </c>
      <c r="C8013" s="16" t="s">
        <v>73</v>
      </c>
      <c r="D8013" s="21">
        <v>44302</v>
      </c>
      <c r="E8013" s="16" t="s">
        <v>176</v>
      </c>
      <c r="F8013" s="21">
        <v>44307</v>
      </c>
      <c r="G8013" s="16" t="s">
        <v>1568</v>
      </c>
      <c r="H8013" s="26" t="s">
        <v>394</v>
      </c>
      <c r="I8013" s="16" t="s">
        <v>446</v>
      </c>
      <c r="J8013" s="20" t="s">
        <v>116</v>
      </c>
      <c r="L8013" s="16" t="s">
        <v>116</v>
      </c>
      <c r="M8013" s="26" t="s">
        <v>8130</v>
      </c>
      <c r="O8013" s="16" t="s">
        <v>179</v>
      </c>
      <c r="P8013" s="26" t="s">
        <v>79</v>
      </c>
      <c r="R8013" s="16" t="s">
        <v>41</v>
      </c>
      <c r="S8013" s="16" t="s">
        <v>84</v>
      </c>
      <c r="T8013" s="23" t="s">
        <v>32</v>
      </c>
      <c r="W8013" s="20" t="s">
        <v>43</v>
      </c>
      <c r="X8013" s="16" t="s">
        <v>140</v>
      </c>
      <c r="Y8013" s="26" t="s">
        <v>8131</v>
      </c>
      <c r="Z8013" s="25">
        <v>0</v>
      </c>
      <c r="AA8013" s="25">
        <v>0</v>
      </c>
      <c r="AB8013" s="25">
        <v>73000</v>
      </c>
      <c r="AC8013" s="25">
        <v>0</v>
      </c>
      <c r="AD8013" s="25">
        <v>0</v>
      </c>
      <c r="AE8013" s="25">
        <v>0</v>
      </c>
      <c r="AF8013" s="25">
        <v>73000</v>
      </c>
      <c r="AG8013" s="25">
        <v>0</v>
      </c>
      <c r="AH8013" s="25">
        <v>73000</v>
      </c>
      <c r="AI8013" s="16" t="s">
        <v>8132</v>
      </c>
    </row>
    <row r="8014" spans="1:35" x14ac:dyDescent="0.25">
      <c r="A8014" s="17">
        <v>131506</v>
      </c>
      <c r="B8014" s="18">
        <v>3</v>
      </c>
      <c r="C8014" s="16" t="s">
        <v>73</v>
      </c>
      <c r="D8014" s="21">
        <v>44302</v>
      </c>
      <c r="E8014" s="16" t="s">
        <v>176</v>
      </c>
      <c r="F8014" s="21">
        <v>44307</v>
      </c>
      <c r="G8014" s="16" t="s">
        <v>1568</v>
      </c>
      <c r="H8014" s="26" t="s">
        <v>49</v>
      </c>
      <c r="I8014" s="16" t="s">
        <v>441</v>
      </c>
      <c r="J8014" s="20" t="s">
        <v>116</v>
      </c>
      <c r="L8014" s="16" t="s">
        <v>116</v>
      </c>
      <c r="M8014" s="26" t="s">
        <v>8133</v>
      </c>
      <c r="O8014" s="16" t="s">
        <v>179</v>
      </c>
      <c r="P8014" s="26" t="s">
        <v>79</v>
      </c>
      <c r="R8014" s="16" t="s">
        <v>41</v>
      </c>
      <c r="S8014" s="16" t="s">
        <v>84</v>
      </c>
      <c r="T8014" s="22">
        <v>0</v>
      </c>
      <c r="W8014" s="20" t="s">
        <v>43</v>
      </c>
      <c r="X8014" s="16" t="s">
        <v>140</v>
      </c>
      <c r="Y8014" s="26" t="s">
        <v>8134</v>
      </c>
      <c r="Z8014" s="25">
        <v>0</v>
      </c>
      <c r="AA8014" s="25">
        <v>0</v>
      </c>
      <c r="AB8014" s="25">
        <v>66500</v>
      </c>
      <c r="AC8014" s="25">
        <v>0</v>
      </c>
      <c r="AD8014" s="25">
        <v>0</v>
      </c>
      <c r="AE8014" s="25">
        <v>0</v>
      </c>
      <c r="AF8014" s="25">
        <v>66500</v>
      </c>
      <c r="AG8014" s="25">
        <v>0</v>
      </c>
      <c r="AH8014" s="25">
        <v>66500</v>
      </c>
      <c r="AI8014" s="16" t="s">
        <v>8135</v>
      </c>
    </row>
    <row r="8015" spans="1:35" x14ac:dyDescent="0.25">
      <c r="A8015" s="17">
        <v>131507</v>
      </c>
      <c r="B8015" s="18">
        <v>1</v>
      </c>
      <c r="C8015" s="16" t="s">
        <v>73</v>
      </c>
      <c r="D8015" s="21">
        <v>44302</v>
      </c>
      <c r="E8015" s="16" t="s">
        <v>176</v>
      </c>
      <c r="F8015" s="21">
        <v>44307</v>
      </c>
      <c r="G8015" s="16" t="s">
        <v>1568</v>
      </c>
      <c r="H8015" s="26" t="s">
        <v>394</v>
      </c>
      <c r="I8015" s="16" t="s">
        <v>5189</v>
      </c>
      <c r="J8015" s="20" t="s">
        <v>116</v>
      </c>
      <c r="L8015" s="16" t="s">
        <v>116</v>
      </c>
      <c r="M8015" s="26" t="s">
        <v>8136</v>
      </c>
      <c r="O8015" s="16" t="s">
        <v>179</v>
      </c>
      <c r="P8015" s="26" t="s">
        <v>79</v>
      </c>
      <c r="R8015" s="16" t="s">
        <v>41</v>
      </c>
      <c r="S8015" s="16" t="s">
        <v>84</v>
      </c>
      <c r="T8015" s="22">
        <v>0</v>
      </c>
      <c r="W8015" s="20" t="s">
        <v>43</v>
      </c>
      <c r="X8015" s="16" t="s">
        <v>78</v>
      </c>
      <c r="Y8015" s="26" t="s">
        <v>8137</v>
      </c>
      <c r="Z8015" s="25">
        <v>0</v>
      </c>
      <c r="AA8015" s="25">
        <v>0</v>
      </c>
      <c r="AB8015" s="25">
        <v>198500</v>
      </c>
      <c r="AC8015" s="25">
        <v>0</v>
      </c>
      <c r="AD8015" s="25">
        <v>0</v>
      </c>
      <c r="AE8015" s="25">
        <v>0</v>
      </c>
      <c r="AF8015" s="25">
        <v>198500</v>
      </c>
      <c r="AG8015" s="25">
        <v>0</v>
      </c>
      <c r="AH8015" s="25">
        <v>198500</v>
      </c>
      <c r="AI8015" s="16" t="s">
        <v>8138</v>
      </c>
    </row>
    <row r="8016" spans="1:35" x14ac:dyDescent="0.25">
      <c r="A8016" s="17">
        <v>131508</v>
      </c>
      <c r="B8016" s="18">
        <v>3</v>
      </c>
      <c r="C8016" s="16" t="s">
        <v>73</v>
      </c>
      <c r="D8016" s="21">
        <v>44302</v>
      </c>
      <c r="E8016" s="16" t="s">
        <v>2469</v>
      </c>
      <c r="F8016" s="21">
        <v>44341</v>
      </c>
      <c r="G8016" s="16" t="s">
        <v>529</v>
      </c>
      <c r="H8016" s="26" t="s">
        <v>49</v>
      </c>
      <c r="M8016" s="26" t="s">
        <v>8139</v>
      </c>
      <c r="N8016" s="26" t="s">
        <v>8140</v>
      </c>
      <c r="O8016" s="16" t="s">
        <v>1520</v>
      </c>
      <c r="P8016" s="26" t="s">
        <v>568</v>
      </c>
      <c r="R8016" s="16" t="s">
        <v>139</v>
      </c>
      <c r="S8016" s="16" t="s">
        <v>192</v>
      </c>
      <c r="T8016" s="23" t="s">
        <v>32</v>
      </c>
      <c r="U8016" s="21">
        <v>44477</v>
      </c>
      <c r="W8016" s="20" t="s">
        <v>43</v>
      </c>
      <c r="Z8016" s="25">
        <v>1000000</v>
      </c>
      <c r="AA8016" s="25">
        <v>0</v>
      </c>
      <c r="AB8016" s="25">
        <v>0</v>
      </c>
      <c r="AC8016" s="25">
        <v>0</v>
      </c>
      <c r="AD8016" s="25">
        <v>1000000</v>
      </c>
      <c r="AE8016" s="25">
        <v>0</v>
      </c>
      <c r="AF8016" s="25">
        <v>0</v>
      </c>
      <c r="AG8016" s="25">
        <v>0</v>
      </c>
      <c r="AH8016" s="25">
        <v>1000000</v>
      </c>
      <c r="AI8016" s="16" t="s">
        <v>8141</v>
      </c>
    </row>
    <row r="8017" spans="1:35" ht="30" x14ac:dyDescent="0.25">
      <c r="A8017" s="17">
        <v>131509</v>
      </c>
      <c r="B8017" s="18">
        <v>1</v>
      </c>
      <c r="C8017" s="16" t="s">
        <v>73</v>
      </c>
      <c r="D8017" s="21">
        <v>44302</v>
      </c>
      <c r="E8017" s="16" t="s">
        <v>1610</v>
      </c>
      <c r="F8017" s="21">
        <v>44302</v>
      </c>
      <c r="G8017" s="16" t="s">
        <v>1610</v>
      </c>
      <c r="H8017" s="26" t="s">
        <v>1163</v>
      </c>
      <c r="L8017" s="16" t="s">
        <v>110</v>
      </c>
      <c r="M8017" s="26" t="s">
        <v>8142</v>
      </c>
      <c r="O8017" s="16" t="s">
        <v>1612</v>
      </c>
      <c r="T8017" s="23" t="s">
        <v>32</v>
      </c>
      <c r="W8017" s="20" t="s">
        <v>43</v>
      </c>
      <c r="Z8017" s="25">
        <v>0</v>
      </c>
      <c r="AA8017" s="25">
        <v>0</v>
      </c>
      <c r="AB8017" s="25">
        <v>2752628</v>
      </c>
      <c r="AC8017" s="25">
        <v>0</v>
      </c>
      <c r="AD8017" s="25">
        <v>0</v>
      </c>
      <c r="AE8017" s="25">
        <v>0</v>
      </c>
      <c r="AF8017" s="25">
        <v>2752628</v>
      </c>
      <c r="AG8017" s="25">
        <v>0</v>
      </c>
      <c r="AH8017" s="25">
        <v>2752628</v>
      </c>
      <c r="AI8017" s="16" t="s">
        <v>8143</v>
      </c>
    </row>
    <row r="8018" spans="1:35" x14ac:dyDescent="0.25">
      <c r="A8018" s="17">
        <v>131510</v>
      </c>
      <c r="B8018" s="18">
        <v>1</v>
      </c>
      <c r="C8018" s="16" t="s">
        <v>73</v>
      </c>
      <c r="D8018" s="21">
        <v>44305</v>
      </c>
      <c r="E8018" s="16" t="s">
        <v>33</v>
      </c>
      <c r="F8018" s="21">
        <v>44305</v>
      </c>
      <c r="G8018" s="16" t="s">
        <v>33</v>
      </c>
      <c r="H8018" s="26" t="s">
        <v>791</v>
      </c>
      <c r="I8018" s="16" t="s">
        <v>8660</v>
      </c>
      <c r="K8018" s="16" t="s">
        <v>8659</v>
      </c>
      <c r="L8018" s="16" t="s">
        <v>37</v>
      </c>
      <c r="M8018" s="26" t="s">
        <v>8658</v>
      </c>
      <c r="O8018" s="16" t="s">
        <v>1149</v>
      </c>
      <c r="P8018" s="26" t="s">
        <v>188</v>
      </c>
      <c r="R8018" s="16" t="s">
        <v>139</v>
      </c>
      <c r="S8018" s="16" t="s">
        <v>4621</v>
      </c>
      <c r="T8018" s="22">
        <v>2.2999999999999998</v>
      </c>
      <c r="W8018" s="20" t="s">
        <v>43</v>
      </c>
      <c r="X8018" s="16" t="s">
        <v>44</v>
      </c>
      <c r="Z8018" s="24" t="s">
        <v>32</v>
      </c>
      <c r="AA8018" s="24" t="s">
        <v>32</v>
      </c>
      <c r="AB8018" s="24" t="s">
        <v>32</v>
      </c>
      <c r="AC8018" s="24" t="s">
        <v>32</v>
      </c>
      <c r="AD8018" s="24" t="s">
        <v>32</v>
      </c>
      <c r="AE8018" s="24" t="s">
        <v>32</v>
      </c>
      <c r="AF8018" s="24" t="s">
        <v>32</v>
      </c>
      <c r="AG8018" s="24" t="s">
        <v>32</v>
      </c>
      <c r="AH8018" s="24" t="s">
        <v>32</v>
      </c>
      <c r="AI8018" s="16" t="s">
        <v>8657</v>
      </c>
    </row>
    <row r="8019" spans="1:35" x14ac:dyDescent="0.25">
      <c r="A8019" s="17">
        <v>131515</v>
      </c>
      <c r="B8019" s="18">
        <v>1</v>
      </c>
      <c r="C8019" s="16" t="s">
        <v>73</v>
      </c>
      <c r="D8019" s="21">
        <v>44307</v>
      </c>
      <c r="E8019" s="16" t="s">
        <v>33</v>
      </c>
      <c r="F8019" s="21">
        <v>44307</v>
      </c>
      <c r="G8019" s="16" t="s">
        <v>33</v>
      </c>
      <c r="H8019" s="26" t="s">
        <v>133</v>
      </c>
      <c r="I8019" s="16" t="s">
        <v>8656</v>
      </c>
      <c r="K8019" s="16" t="s">
        <v>8655</v>
      </c>
      <c r="L8019" s="16" t="s">
        <v>37</v>
      </c>
      <c r="M8019" s="26" t="s">
        <v>8654</v>
      </c>
      <c r="O8019" s="16" t="s">
        <v>1149</v>
      </c>
      <c r="P8019" s="26" t="s">
        <v>188</v>
      </c>
      <c r="R8019" s="16" t="s">
        <v>139</v>
      </c>
      <c r="S8019" s="16" t="s">
        <v>4621</v>
      </c>
      <c r="T8019" s="22">
        <v>1.97</v>
      </c>
      <c r="W8019" s="20" t="s">
        <v>43</v>
      </c>
      <c r="X8019" s="16" t="s">
        <v>1150</v>
      </c>
      <c r="Z8019" s="24" t="s">
        <v>32</v>
      </c>
      <c r="AA8019" s="24" t="s">
        <v>32</v>
      </c>
      <c r="AB8019" s="24" t="s">
        <v>32</v>
      </c>
      <c r="AC8019" s="24" t="s">
        <v>32</v>
      </c>
      <c r="AD8019" s="24" t="s">
        <v>32</v>
      </c>
      <c r="AE8019" s="24" t="s">
        <v>32</v>
      </c>
      <c r="AF8019" s="24" t="s">
        <v>32</v>
      </c>
      <c r="AG8019" s="24" t="s">
        <v>32</v>
      </c>
      <c r="AH8019" s="24" t="s">
        <v>32</v>
      </c>
      <c r="AI8019" s="16" t="s">
        <v>8653</v>
      </c>
    </row>
    <row r="8020" spans="1:35" x14ac:dyDescent="0.25">
      <c r="A8020" s="17">
        <v>131516</v>
      </c>
      <c r="B8020" s="18">
        <v>4</v>
      </c>
      <c r="C8020" s="16" t="s">
        <v>73</v>
      </c>
      <c r="D8020" s="21">
        <v>44307</v>
      </c>
      <c r="E8020" s="16" t="s">
        <v>5735</v>
      </c>
      <c r="F8020" s="21">
        <v>44307</v>
      </c>
      <c r="G8020" s="16" t="s">
        <v>5735</v>
      </c>
      <c r="H8020" s="26" t="s">
        <v>126</v>
      </c>
      <c r="M8020" s="26" t="s">
        <v>8144</v>
      </c>
      <c r="O8020" s="16" t="s">
        <v>1171</v>
      </c>
      <c r="P8020" s="26" t="s">
        <v>1062</v>
      </c>
      <c r="T8020" s="23" t="s">
        <v>32</v>
      </c>
      <c r="W8020" s="20" t="s">
        <v>43</v>
      </c>
      <c r="Z8020" s="25">
        <v>0</v>
      </c>
      <c r="AA8020" s="25">
        <v>0</v>
      </c>
      <c r="AB8020" s="25">
        <v>14620041</v>
      </c>
      <c r="AC8020" s="25">
        <v>0</v>
      </c>
      <c r="AD8020" s="25">
        <v>0</v>
      </c>
      <c r="AE8020" s="25">
        <v>0</v>
      </c>
      <c r="AF8020" s="25">
        <v>14620041</v>
      </c>
      <c r="AG8020" s="25">
        <v>0</v>
      </c>
      <c r="AH8020" s="25">
        <v>14620041</v>
      </c>
      <c r="AI8020" s="16" t="s">
        <v>8145</v>
      </c>
    </row>
    <row r="8021" spans="1:35" x14ac:dyDescent="0.25">
      <c r="A8021" s="17">
        <v>131517</v>
      </c>
      <c r="B8021" s="18">
        <v>4</v>
      </c>
      <c r="C8021" s="16" t="s">
        <v>73</v>
      </c>
      <c r="D8021" s="21">
        <v>44307</v>
      </c>
      <c r="E8021" s="16" t="s">
        <v>5735</v>
      </c>
      <c r="F8021" s="21">
        <v>44307</v>
      </c>
      <c r="G8021" s="16" t="s">
        <v>5735</v>
      </c>
      <c r="H8021" s="26" t="s">
        <v>126</v>
      </c>
      <c r="M8021" s="26" t="s">
        <v>8146</v>
      </c>
      <c r="O8021" s="16" t="s">
        <v>1171</v>
      </c>
      <c r="P8021" s="26" t="s">
        <v>1062</v>
      </c>
      <c r="T8021" s="23" t="s">
        <v>32</v>
      </c>
      <c r="W8021" s="20" t="s">
        <v>43</v>
      </c>
      <c r="Z8021" s="25">
        <v>0</v>
      </c>
      <c r="AA8021" s="25">
        <v>0</v>
      </c>
      <c r="AB8021" s="25">
        <v>4303778</v>
      </c>
      <c r="AC8021" s="25">
        <v>0</v>
      </c>
      <c r="AD8021" s="25">
        <v>0</v>
      </c>
      <c r="AE8021" s="25">
        <v>0</v>
      </c>
      <c r="AF8021" s="25">
        <v>4303778</v>
      </c>
      <c r="AG8021" s="25">
        <v>0</v>
      </c>
      <c r="AH8021" s="25">
        <v>4303778</v>
      </c>
      <c r="AI8021" s="16" t="s">
        <v>8147</v>
      </c>
    </row>
    <row r="8022" spans="1:35" x14ac:dyDescent="0.25">
      <c r="A8022" s="17">
        <v>131518</v>
      </c>
      <c r="B8022" s="18">
        <v>1</v>
      </c>
      <c r="C8022" s="16" t="s">
        <v>73</v>
      </c>
      <c r="D8022" s="21">
        <v>44307</v>
      </c>
      <c r="E8022" s="16" t="s">
        <v>33</v>
      </c>
      <c r="F8022" s="21">
        <v>44307</v>
      </c>
      <c r="G8022" s="16" t="s">
        <v>33</v>
      </c>
      <c r="H8022" s="26" t="s">
        <v>146</v>
      </c>
      <c r="I8022" s="16" t="s">
        <v>8652</v>
      </c>
      <c r="K8022" s="16" t="s">
        <v>8651</v>
      </c>
      <c r="L8022" s="16" t="s">
        <v>37</v>
      </c>
      <c r="M8022" s="26" t="s">
        <v>8650</v>
      </c>
      <c r="O8022" s="16" t="s">
        <v>1149</v>
      </c>
      <c r="P8022" s="26" t="s">
        <v>188</v>
      </c>
      <c r="R8022" s="16" t="s">
        <v>139</v>
      </c>
      <c r="S8022" s="16" t="s">
        <v>4621</v>
      </c>
      <c r="T8022" s="22">
        <v>1.06</v>
      </c>
      <c r="W8022" s="20" t="s">
        <v>43</v>
      </c>
      <c r="X8022" s="16" t="s">
        <v>44</v>
      </c>
      <c r="Z8022" s="24" t="s">
        <v>32</v>
      </c>
      <c r="AA8022" s="24" t="s">
        <v>32</v>
      </c>
      <c r="AB8022" s="24" t="s">
        <v>32</v>
      </c>
      <c r="AC8022" s="24" t="s">
        <v>32</v>
      </c>
      <c r="AD8022" s="24" t="s">
        <v>32</v>
      </c>
      <c r="AE8022" s="24" t="s">
        <v>32</v>
      </c>
      <c r="AF8022" s="24" t="s">
        <v>32</v>
      </c>
      <c r="AG8022" s="24" t="s">
        <v>32</v>
      </c>
      <c r="AH8022" s="24" t="s">
        <v>32</v>
      </c>
    </row>
    <row r="8023" spans="1:35" x14ac:dyDescent="0.25">
      <c r="A8023" s="17">
        <v>131519</v>
      </c>
      <c r="B8023" s="18">
        <v>1</v>
      </c>
      <c r="C8023" s="16" t="s">
        <v>73</v>
      </c>
      <c r="D8023" s="21">
        <v>44307</v>
      </c>
      <c r="E8023" s="16" t="s">
        <v>33</v>
      </c>
      <c r="F8023" s="21">
        <v>44312</v>
      </c>
      <c r="G8023" s="16" t="s">
        <v>109</v>
      </c>
      <c r="H8023" s="26" t="s">
        <v>317</v>
      </c>
      <c r="I8023" s="16" t="s">
        <v>8649</v>
      </c>
      <c r="K8023" s="16" t="s">
        <v>3004</v>
      </c>
      <c r="L8023" s="16" t="s">
        <v>37</v>
      </c>
      <c r="M8023" s="26" t="s">
        <v>8648</v>
      </c>
      <c r="O8023" s="16" t="s">
        <v>1149</v>
      </c>
      <c r="P8023" s="26" t="s">
        <v>188</v>
      </c>
      <c r="R8023" s="16" t="s">
        <v>139</v>
      </c>
      <c r="S8023" s="16" t="s">
        <v>4621</v>
      </c>
      <c r="T8023" s="22">
        <v>2.66</v>
      </c>
      <c r="W8023" s="20" t="s">
        <v>43</v>
      </c>
      <c r="X8023" s="16" t="s">
        <v>44</v>
      </c>
      <c r="Z8023" s="24" t="s">
        <v>32</v>
      </c>
      <c r="AA8023" s="24" t="s">
        <v>32</v>
      </c>
      <c r="AB8023" s="24" t="s">
        <v>32</v>
      </c>
      <c r="AC8023" s="24" t="s">
        <v>32</v>
      </c>
      <c r="AD8023" s="24" t="s">
        <v>32</v>
      </c>
      <c r="AE8023" s="24" t="s">
        <v>32</v>
      </c>
      <c r="AF8023" s="24" t="s">
        <v>32</v>
      </c>
      <c r="AG8023" s="24" t="s">
        <v>32</v>
      </c>
      <c r="AH8023" s="24" t="s">
        <v>32</v>
      </c>
      <c r="AI8023" s="16" t="s">
        <v>8647</v>
      </c>
    </row>
    <row r="8024" spans="1:35" x14ac:dyDescent="0.25">
      <c r="A8024" s="17">
        <v>131520</v>
      </c>
      <c r="B8024" s="18">
        <v>4</v>
      </c>
      <c r="C8024" s="16" t="s">
        <v>73</v>
      </c>
      <c r="D8024" s="21">
        <v>44307</v>
      </c>
      <c r="E8024" s="16" t="s">
        <v>1610</v>
      </c>
      <c r="F8024" s="21">
        <v>44307</v>
      </c>
      <c r="G8024" s="16" t="s">
        <v>1610</v>
      </c>
      <c r="H8024" s="26" t="s">
        <v>186</v>
      </c>
      <c r="L8024" s="16" t="s">
        <v>110</v>
      </c>
      <c r="M8024" s="26" t="s">
        <v>8148</v>
      </c>
      <c r="O8024" s="16" t="s">
        <v>1612</v>
      </c>
      <c r="T8024" s="23" t="s">
        <v>32</v>
      </c>
      <c r="W8024" s="20" t="s">
        <v>43</v>
      </c>
      <c r="Z8024" s="25">
        <v>0</v>
      </c>
      <c r="AA8024" s="25">
        <v>0</v>
      </c>
      <c r="AB8024" s="25">
        <v>1310689</v>
      </c>
      <c r="AC8024" s="25">
        <v>0</v>
      </c>
      <c r="AD8024" s="25">
        <v>0</v>
      </c>
      <c r="AE8024" s="25">
        <v>0</v>
      </c>
      <c r="AF8024" s="25">
        <v>1310689</v>
      </c>
      <c r="AG8024" s="25">
        <v>0</v>
      </c>
      <c r="AH8024" s="25">
        <v>1310689</v>
      </c>
      <c r="AI8024" s="16" t="s">
        <v>8149</v>
      </c>
    </row>
    <row r="8025" spans="1:35" x14ac:dyDescent="0.25">
      <c r="A8025" s="17">
        <v>131525</v>
      </c>
      <c r="B8025" s="18">
        <v>4</v>
      </c>
      <c r="C8025" s="16" t="s">
        <v>73</v>
      </c>
      <c r="D8025" s="21">
        <v>44308</v>
      </c>
      <c r="E8025" s="16" t="s">
        <v>81</v>
      </c>
      <c r="F8025" s="21">
        <v>44308</v>
      </c>
      <c r="G8025" s="16" t="s">
        <v>81</v>
      </c>
      <c r="H8025" s="26" t="s">
        <v>221</v>
      </c>
      <c r="I8025" s="16" t="s">
        <v>3410</v>
      </c>
      <c r="J8025" s="20" t="s">
        <v>116</v>
      </c>
      <c r="L8025" s="16" t="s">
        <v>116</v>
      </c>
      <c r="M8025" s="26" t="s">
        <v>8646</v>
      </c>
      <c r="O8025" s="16" t="s">
        <v>78</v>
      </c>
      <c r="T8025" s="22">
        <v>0.11</v>
      </c>
      <c r="W8025" s="20" t="s">
        <v>43</v>
      </c>
      <c r="X8025" s="16" t="s">
        <v>140</v>
      </c>
      <c r="Z8025" s="24" t="s">
        <v>32</v>
      </c>
      <c r="AA8025" s="24" t="s">
        <v>32</v>
      </c>
      <c r="AB8025" s="24" t="s">
        <v>32</v>
      </c>
      <c r="AC8025" s="24" t="s">
        <v>32</v>
      </c>
      <c r="AD8025" s="24" t="s">
        <v>32</v>
      </c>
      <c r="AE8025" s="24" t="s">
        <v>32</v>
      </c>
      <c r="AF8025" s="24" t="s">
        <v>32</v>
      </c>
      <c r="AG8025" s="24" t="s">
        <v>32</v>
      </c>
      <c r="AH8025" s="24" t="s">
        <v>32</v>
      </c>
    </row>
    <row r="8026" spans="1:35" x14ac:dyDescent="0.25">
      <c r="A8026" s="17">
        <v>131526</v>
      </c>
      <c r="B8026" s="18">
        <v>4</v>
      </c>
      <c r="C8026" s="16" t="s">
        <v>73</v>
      </c>
      <c r="D8026" s="21">
        <v>44308</v>
      </c>
      <c r="E8026" s="16" t="s">
        <v>33</v>
      </c>
      <c r="F8026" s="21">
        <v>44308</v>
      </c>
      <c r="G8026" s="16" t="s">
        <v>33</v>
      </c>
      <c r="H8026" s="26" t="s">
        <v>794</v>
      </c>
      <c r="I8026" s="16" t="s">
        <v>8645</v>
      </c>
      <c r="K8026" s="16" t="s">
        <v>8644</v>
      </c>
      <c r="L8026" s="16" t="s">
        <v>37</v>
      </c>
      <c r="M8026" s="26" t="s">
        <v>8643</v>
      </c>
      <c r="O8026" s="16" t="s">
        <v>1149</v>
      </c>
      <c r="P8026" s="26" t="s">
        <v>188</v>
      </c>
      <c r="R8026" s="16" t="s">
        <v>139</v>
      </c>
      <c r="S8026" s="16" t="s">
        <v>4621</v>
      </c>
      <c r="T8026" s="22">
        <v>1.42</v>
      </c>
      <c r="W8026" s="20" t="s">
        <v>43</v>
      </c>
      <c r="X8026" s="16" t="s">
        <v>44</v>
      </c>
      <c r="Z8026" s="24" t="s">
        <v>32</v>
      </c>
      <c r="AA8026" s="24" t="s">
        <v>32</v>
      </c>
      <c r="AB8026" s="24" t="s">
        <v>32</v>
      </c>
      <c r="AC8026" s="24" t="s">
        <v>32</v>
      </c>
      <c r="AD8026" s="25">
        <v>0</v>
      </c>
      <c r="AE8026" s="25">
        <v>0</v>
      </c>
      <c r="AF8026" s="25">
        <v>0</v>
      </c>
      <c r="AG8026" s="25">
        <v>130241.68</v>
      </c>
      <c r="AH8026" s="25">
        <v>130241.68</v>
      </c>
      <c r="AI8026" s="16" t="s">
        <v>8642</v>
      </c>
    </row>
    <row r="8027" spans="1:35" ht="30" x14ac:dyDescent="0.25">
      <c r="A8027" s="17">
        <v>131527</v>
      </c>
      <c r="B8027" s="18">
        <v>1</v>
      </c>
      <c r="C8027" s="16" t="s">
        <v>73</v>
      </c>
      <c r="D8027" s="21">
        <v>44309</v>
      </c>
      <c r="E8027" s="16" t="s">
        <v>33</v>
      </c>
      <c r="F8027" s="21">
        <v>44343</v>
      </c>
      <c r="G8027" s="16" t="s">
        <v>33</v>
      </c>
      <c r="H8027" s="26" t="s">
        <v>146</v>
      </c>
      <c r="I8027" s="16" t="s">
        <v>8641</v>
      </c>
      <c r="K8027" s="16" t="s">
        <v>8640</v>
      </c>
      <c r="L8027" s="16" t="s">
        <v>37</v>
      </c>
      <c r="M8027" s="26" t="s">
        <v>8639</v>
      </c>
      <c r="O8027" s="16" t="s">
        <v>1149</v>
      </c>
      <c r="R8027" s="16" t="s">
        <v>139</v>
      </c>
      <c r="S8027" s="16" t="s">
        <v>4621</v>
      </c>
      <c r="T8027" s="22">
        <v>2.2999999999999998</v>
      </c>
      <c r="W8027" s="20" t="s">
        <v>43</v>
      </c>
      <c r="X8027" s="16" t="s">
        <v>44</v>
      </c>
      <c r="Z8027" s="24" t="s">
        <v>32</v>
      </c>
      <c r="AA8027" s="24" t="s">
        <v>32</v>
      </c>
      <c r="AB8027" s="24" t="s">
        <v>32</v>
      </c>
      <c r="AC8027" s="24" t="s">
        <v>32</v>
      </c>
      <c r="AD8027" s="25">
        <v>0</v>
      </c>
      <c r="AE8027" s="25">
        <v>0</v>
      </c>
      <c r="AF8027" s="25">
        <v>0</v>
      </c>
      <c r="AG8027" s="25">
        <v>214032</v>
      </c>
      <c r="AH8027" s="25">
        <v>214032</v>
      </c>
      <c r="AI8027" s="16" t="s">
        <v>8638</v>
      </c>
    </row>
    <row r="8028" spans="1:35" x14ac:dyDescent="0.25">
      <c r="A8028" s="17">
        <v>131528</v>
      </c>
      <c r="B8028" s="18">
        <v>4</v>
      </c>
      <c r="C8028" s="16" t="s">
        <v>73</v>
      </c>
      <c r="D8028" s="21">
        <v>44309</v>
      </c>
      <c r="E8028" s="16" t="s">
        <v>75</v>
      </c>
      <c r="F8028" s="21">
        <v>44312</v>
      </c>
      <c r="G8028" s="16" t="s">
        <v>75</v>
      </c>
      <c r="H8028" s="26" t="s">
        <v>126</v>
      </c>
      <c r="L8028" s="16" t="s">
        <v>840</v>
      </c>
      <c r="M8028" s="26" t="s">
        <v>8637</v>
      </c>
      <c r="N8028" s="26" t="s">
        <v>8637</v>
      </c>
      <c r="O8028" s="16" t="s">
        <v>188</v>
      </c>
      <c r="P8028" s="26" t="s">
        <v>188</v>
      </c>
      <c r="R8028" s="16" t="s">
        <v>139</v>
      </c>
      <c r="S8028" s="16" t="s">
        <v>4621</v>
      </c>
      <c r="T8028" s="23" t="s">
        <v>32</v>
      </c>
      <c r="W8028" s="20" t="s">
        <v>43</v>
      </c>
      <c r="Z8028" s="24" t="s">
        <v>32</v>
      </c>
      <c r="AA8028" s="24" t="s">
        <v>32</v>
      </c>
      <c r="AB8028" s="24" t="s">
        <v>32</v>
      </c>
      <c r="AC8028" s="24" t="s">
        <v>32</v>
      </c>
      <c r="AD8028" s="24" t="s">
        <v>32</v>
      </c>
      <c r="AE8028" s="24" t="s">
        <v>32</v>
      </c>
      <c r="AF8028" s="24" t="s">
        <v>32</v>
      </c>
      <c r="AG8028" s="24" t="s">
        <v>32</v>
      </c>
      <c r="AH8028" s="24" t="s">
        <v>32</v>
      </c>
    </row>
    <row r="8029" spans="1:35" x14ac:dyDescent="0.25">
      <c r="A8029" s="17">
        <v>131528.01</v>
      </c>
      <c r="B8029" s="18">
        <v>4</v>
      </c>
      <c r="C8029" s="16" t="s">
        <v>73</v>
      </c>
      <c r="D8029" s="21">
        <v>44312</v>
      </c>
      <c r="E8029" s="16" t="s">
        <v>75</v>
      </c>
      <c r="F8029" s="21">
        <v>44363</v>
      </c>
      <c r="G8029" s="16" t="s">
        <v>75</v>
      </c>
      <c r="H8029" s="26" t="s">
        <v>126</v>
      </c>
      <c r="K8029" s="16" t="s">
        <v>2999</v>
      </c>
      <c r="L8029" s="16" t="s">
        <v>37</v>
      </c>
      <c r="M8029" s="26" t="s">
        <v>8636</v>
      </c>
      <c r="O8029" s="16" t="s">
        <v>188</v>
      </c>
      <c r="P8029" s="26" t="s">
        <v>188</v>
      </c>
      <c r="R8029" s="16" t="s">
        <v>139</v>
      </c>
      <c r="S8029" s="16" t="s">
        <v>4621</v>
      </c>
      <c r="T8029" s="22">
        <v>8.18</v>
      </c>
      <c r="W8029" s="20" t="s">
        <v>43</v>
      </c>
      <c r="X8029" s="16" t="s">
        <v>44</v>
      </c>
      <c r="Z8029" s="24" t="s">
        <v>32</v>
      </c>
      <c r="AA8029" s="24" t="s">
        <v>32</v>
      </c>
      <c r="AB8029" s="24" t="s">
        <v>32</v>
      </c>
      <c r="AC8029" s="24" t="s">
        <v>32</v>
      </c>
      <c r="AD8029" s="24" t="s">
        <v>32</v>
      </c>
      <c r="AE8029" s="24" t="s">
        <v>32</v>
      </c>
      <c r="AF8029" s="24" t="s">
        <v>32</v>
      </c>
      <c r="AG8029" s="24" t="s">
        <v>32</v>
      </c>
      <c r="AH8029" s="24" t="s">
        <v>32</v>
      </c>
    </row>
    <row r="8030" spans="1:35" x14ac:dyDescent="0.25">
      <c r="A8030" s="17">
        <v>131529</v>
      </c>
      <c r="B8030" s="18">
        <v>2</v>
      </c>
      <c r="C8030" s="16" t="s">
        <v>73</v>
      </c>
      <c r="D8030" s="21">
        <v>44309</v>
      </c>
      <c r="E8030" s="16" t="s">
        <v>33</v>
      </c>
      <c r="F8030" s="21">
        <v>44309</v>
      </c>
      <c r="G8030" s="16" t="s">
        <v>33</v>
      </c>
      <c r="H8030" s="26" t="s">
        <v>383</v>
      </c>
      <c r="I8030" s="16" t="s">
        <v>8635</v>
      </c>
      <c r="K8030" s="16" t="s">
        <v>8634</v>
      </c>
      <c r="L8030" s="16" t="s">
        <v>37</v>
      </c>
      <c r="M8030" s="26" t="s">
        <v>8633</v>
      </c>
      <c r="O8030" s="16" t="s">
        <v>1149</v>
      </c>
      <c r="P8030" s="26" t="s">
        <v>188</v>
      </c>
      <c r="R8030" s="16" t="s">
        <v>139</v>
      </c>
      <c r="S8030" s="16" t="s">
        <v>4621</v>
      </c>
      <c r="T8030" s="22">
        <v>3.28</v>
      </c>
      <c r="W8030" s="20" t="s">
        <v>43</v>
      </c>
      <c r="X8030" s="16" t="s">
        <v>78</v>
      </c>
      <c r="Z8030" s="24" t="s">
        <v>32</v>
      </c>
      <c r="AA8030" s="24" t="s">
        <v>32</v>
      </c>
      <c r="AB8030" s="24" t="s">
        <v>32</v>
      </c>
      <c r="AC8030" s="24" t="s">
        <v>32</v>
      </c>
      <c r="AD8030" s="24" t="s">
        <v>32</v>
      </c>
      <c r="AE8030" s="24" t="s">
        <v>32</v>
      </c>
      <c r="AF8030" s="24" t="s">
        <v>32</v>
      </c>
      <c r="AG8030" s="24" t="s">
        <v>32</v>
      </c>
      <c r="AH8030" s="24" t="s">
        <v>32</v>
      </c>
      <c r="AI8030" s="16" t="s">
        <v>8632</v>
      </c>
    </row>
    <row r="8031" spans="1:35" x14ac:dyDescent="0.25">
      <c r="A8031" s="17">
        <v>131530</v>
      </c>
      <c r="B8031" s="18">
        <v>3</v>
      </c>
      <c r="C8031" s="16" t="s">
        <v>73</v>
      </c>
      <c r="D8031" s="21">
        <v>44312</v>
      </c>
      <c r="E8031" s="16" t="s">
        <v>6215</v>
      </c>
      <c r="F8031" s="21">
        <v>44312</v>
      </c>
      <c r="G8031" s="16" t="s">
        <v>6215</v>
      </c>
      <c r="H8031" s="26" t="s">
        <v>49</v>
      </c>
      <c r="M8031" s="26" t="s">
        <v>8150</v>
      </c>
      <c r="O8031" s="16" t="s">
        <v>1171</v>
      </c>
      <c r="P8031" s="26" t="s">
        <v>1062</v>
      </c>
      <c r="T8031" s="23" t="s">
        <v>32</v>
      </c>
      <c r="W8031" s="20" t="s">
        <v>43</v>
      </c>
      <c r="Z8031" s="25">
        <v>0</v>
      </c>
      <c r="AA8031" s="25">
        <v>0</v>
      </c>
      <c r="AB8031" s="25">
        <v>21400</v>
      </c>
      <c r="AC8031" s="25">
        <v>0</v>
      </c>
      <c r="AD8031" s="25">
        <v>0</v>
      </c>
      <c r="AE8031" s="25">
        <v>0</v>
      </c>
      <c r="AF8031" s="25">
        <v>21400</v>
      </c>
      <c r="AG8031" s="25">
        <v>0</v>
      </c>
      <c r="AH8031" s="25">
        <v>21400</v>
      </c>
      <c r="AI8031" s="16" t="s">
        <v>8151</v>
      </c>
    </row>
    <row r="8032" spans="1:35" x14ac:dyDescent="0.25">
      <c r="A8032" s="17">
        <v>131531</v>
      </c>
      <c r="B8032" s="18">
        <v>3</v>
      </c>
      <c r="C8032" s="16" t="s">
        <v>73</v>
      </c>
      <c r="D8032" s="21">
        <v>44312</v>
      </c>
      <c r="E8032" s="16" t="s">
        <v>6215</v>
      </c>
      <c r="F8032" s="21">
        <v>44312</v>
      </c>
      <c r="G8032" s="16" t="s">
        <v>6215</v>
      </c>
      <c r="H8032" s="26" t="s">
        <v>437</v>
      </c>
      <c r="M8032" s="26" t="s">
        <v>8152</v>
      </c>
      <c r="O8032" s="16" t="s">
        <v>1171</v>
      </c>
      <c r="P8032" s="26" t="s">
        <v>1062</v>
      </c>
      <c r="T8032" s="23" t="s">
        <v>32</v>
      </c>
      <c r="W8032" s="20" t="s">
        <v>43</v>
      </c>
      <c r="Z8032" s="25">
        <v>0</v>
      </c>
      <c r="AA8032" s="25">
        <v>0</v>
      </c>
      <c r="AB8032" s="25">
        <v>55600</v>
      </c>
      <c r="AC8032" s="25">
        <v>0</v>
      </c>
      <c r="AD8032" s="25">
        <v>0</v>
      </c>
      <c r="AE8032" s="25">
        <v>0</v>
      </c>
      <c r="AF8032" s="25">
        <v>55600</v>
      </c>
      <c r="AG8032" s="25">
        <v>0</v>
      </c>
      <c r="AH8032" s="25">
        <v>55600</v>
      </c>
      <c r="AI8032" s="16" t="s">
        <v>8153</v>
      </c>
    </row>
    <row r="8033" spans="1:35" x14ac:dyDescent="0.25">
      <c r="A8033" s="17">
        <v>131532</v>
      </c>
      <c r="B8033" s="18">
        <v>1</v>
      </c>
      <c r="C8033" s="16" t="s">
        <v>73</v>
      </c>
      <c r="D8033" s="21">
        <v>44312</v>
      </c>
      <c r="E8033" s="16" t="s">
        <v>6215</v>
      </c>
      <c r="F8033" s="21">
        <v>44312</v>
      </c>
      <c r="G8033" s="16" t="s">
        <v>6215</v>
      </c>
      <c r="H8033" s="26" t="s">
        <v>317</v>
      </c>
      <c r="M8033" s="26" t="s">
        <v>8154</v>
      </c>
      <c r="O8033" s="16" t="s">
        <v>1171</v>
      </c>
      <c r="P8033" s="26" t="s">
        <v>1062</v>
      </c>
      <c r="T8033" s="23" t="s">
        <v>32</v>
      </c>
      <c r="W8033" s="20" t="s">
        <v>43</v>
      </c>
      <c r="Z8033" s="25">
        <v>0</v>
      </c>
      <c r="AA8033" s="25">
        <v>0</v>
      </c>
      <c r="AB8033" s="25">
        <v>17800</v>
      </c>
      <c r="AC8033" s="25">
        <v>0</v>
      </c>
      <c r="AD8033" s="25">
        <v>0</v>
      </c>
      <c r="AE8033" s="25">
        <v>0</v>
      </c>
      <c r="AF8033" s="25">
        <v>17800</v>
      </c>
      <c r="AG8033" s="25">
        <v>0</v>
      </c>
      <c r="AH8033" s="25">
        <v>17800</v>
      </c>
      <c r="AI8033" s="16" t="s">
        <v>8155</v>
      </c>
    </row>
    <row r="8034" spans="1:35" x14ac:dyDescent="0.25">
      <c r="A8034" s="17">
        <v>131533</v>
      </c>
      <c r="B8034" s="18">
        <v>1</v>
      </c>
      <c r="C8034" s="16" t="s">
        <v>73</v>
      </c>
      <c r="D8034" s="21">
        <v>44313</v>
      </c>
      <c r="E8034" s="16" t="s">
        <v>6355</v>
      </c>
      <c r="F8034" s="21">
        <v>44313</v>
      </c>
      <c r="G8034" s="16" t="s">
        <v>6355</v>
      </c>
      <c r="H8034" s="26" t="s">
        <v>158</v>
      </c>
      <c r="M8034" s="26" t="s">
        <v>8156</v>
      </c>
      <c r="O8034" s="16" t="s">
        <v>151</v>
      </c>
      <c r="P8034" s="26" t="s">
        <v>198</v>
      </c>
      <c r="T8034" s="23" t="s">
        <v>32</v>
      </c>
      <c r="W8034" s="20" t="s">
        <v>43</v>
      </c>
      <c r="Z8034" s="25">
        <v>0</v>
      </c>
      <c r="AA8034" s="25">
        <v>0</v>
      </c>
      <c r="AB8034" s="25">
        <v>45135.3</v>
      </c>
      <c r="AC8034" s="25">
        <v>0</v>
      </c>
      <c r="AD8034" s="25">
        <v>0</v>
      </c>
      <c r="AE8034" s="25">
        <v>0</v>
      </c>
      <c r="AF8034" s="25">
        <v>45135.3</v>
      </c>
      <c r="AG8034" s="25">
        <v>0</v>
      </c>
      <c r="AH8034" s="25">
        <v>45135.3</v>
      </c>
      <c r="AI8034" s="16" t="s">
        <v>8157</v>
      </c>
    </row>
    <row r="8035" spans="1:35" x14ac:dyDescent="0.25">
      <c r="A8035" s="17">
        <v>131534</v>
      </c>
      <c r="B8035" s="18">
        <v>1</v>
      </c>
      <c r="C8035" s="16" t="s">
        <v>73</v>
      </c>
      <c r="D8035" s="21">
        <v>44313</v>
      </c>
      <c r="E8035" s="16" t="s">
        <v>6355</v>
      </c>
      <c r="F8035" s="21">
        <v>44313</v>
      </c>
      <c r="G8035" s="16" t="s">
        <v>6355</v>
      </c>
      <c r="H8035" s="26" t="s">
        <v>386</v>
      </c>
      <c r="M8035" s="26" t="s">
        <v>8158</v>
      </c>
      <c r="O8035" s="16" t="s">
        <v>151</v>
      </c>
      <c r="P8035" s="26" t="s">
        <v>198</v>
      </c>
      <c r="T8035" s="23" t="s">
        <v>32</v>
      </c>
      <c r="W8035" s="20" t="s">
        <v>43</v>
      </c>
      <c r="Z8035" s="25">
        <v>0</v>
      </c>
      <c r="AA8035" s="25">
        <v>0</v>
      </c>
      <c r="AB8035" s="25">
        <v>50018.55</v>
      </c>
      <c r="AC8035" s="25">
        <v>0</v>
      </c>
      <c r="AD8035" s="25">
        <v>0</v>
      </c>
      <c r="AE8035" s="25">
        <v>0</v>
      </c>
      <c r="AF8035" s="25">
        <v>50018.55</v>
      </c>
      <c r="AG8035" s="25">
        <v>0</v>
      </c>
      <c r="AH8035" s="25">
        <v>50018.55</v>
      </c>
      <c r="AI8035" s="16" t="s">
        <v>8159</v>
      </c>
    </row>
    <row r="8036" spans="1:35" x14ac:dyDescent="0.25">
      <c r="A8036" s="17">
        <v>131535</v>
      </c>
      <c r="B8036" s="18">
        <v>1</v>
      </c>
      <c r="C8036" s="16" t="s">
        <v>73</v>
      </c>
      <c r="D8036" s="21">
        <v>44313</v>
      </c>
      <c r="E8036" s="16" t="s">
        <v>342</v>
      </c>
      <c r="F8036" s="21">
        <v>44350</v>
      </c>
      <c r="G8036" s="16" t="s">
        <v>74</v>
      </c>
      <c r="H8036" s="26" t="s">
        <v>320</v>
      </c>
      <c r="I8036" s="16" t="s">
        <v>3678</v>
      </c>
      <c r="J8036" s="20" t="s">
        <v>116</v>
      </c>
      <c r="L8036" s="16" t="s">
        <v>116</v>
      </c>
      <c r="M8036" s="26" t="s">
        <v>8631</v>
      </c>
      <c r="N8036" s="26" t="s">
        <v>453</v>
      </c>
      <c r="O8036" s="16" t="s">
        <v>632</v>
      </c>
      <c r="P8036" s="26" t="s">
        <v>1723</v>
      </c>
      <c r="T8036" s="22">
        <v>2</v>
      </c>
      <c r="W8036" s="20" t="s">
        <v>43</v>
      </c>
      <c r="X8036" s="16" t="s">
        <v>78</v>
      </c>
      <c r="Z8036" s="24" t="s">
        <v>32</v>
      </c>
      <c r="AA8036" s="24" t="s">
        <v>32</v>
      </c>
      <c r="AB8036" s="24" t="s">
        <v>32</v>
      </c>
      <c r="AC8036" s="24" t="s">
        <v>32</v>
      </c>
      <c r="AD8036" s="25">
        <v>40000</v>
      </c>
      <c r="AE8036" s="25">
        <v>0</v>
      </c>
      <c r="AF8036" s="25">
        <v>0</v>
      </c>
      <c r="AG8036" s="25">
        <v>0</v>
      </c>
      <c r="AH8036" s="25">
        <v>40000</v>
      </c>
      <c r="AI8036" s="16" t="s">
        <v>8630</v>
      </c>
    </row>
    <row r="8037" spans="1:35" x14ac:dyDescent="0.25">
      <c r="A8037" s="17">
        <v>131536</v>
      </c>
      <c r="B8037" s="18">
        <v>3</v>
      </c>
      <c r="C8037" s="16" t="s">
        <v>73</v>
      </c>
      <c r="D8037" s="21">
        <v>44313</v>
      </c>
      <c r="E8037" s="16" t="s">
        <v>7884</v>
      </c>
      <c r="F8037" s="21">
        <v>44313</v>
      </c>
      <c r="G8037" s="16" t="s">
        <v>7884</v>
      </c>
      <c r="H8037" s="26" t="s">
        <v>69</v>
      </c>
      <c r="M8037" s="26" t="s">
        <v>8160</v>
      </c>
      <c r="O8037" s="16" t="s">
        <v>1171</v>
      </c>
      <c r="P8037" s="26" t="s">
        <v>1062</v>
      </c>
      <c r="T8037" s="23" t="s">
        <v>32</v>
      </c>
      <c r="W8037" s="20" t="s">
        <v>43</v>
      </c>
      <c r="Z8037" s="25">
        <v>0</v>
      </c>
      <c r="AA8037" s="25">
        <v>0</v>
      </c>
      <c r="AB8037" s="25">
        <v>29300</v>
      </c>
      <c r="AC8037" s="25">
        <v>0</v>
      </c>
      <c r="AD8037" s="25">
        <v>0</v>
      </c>
      <c r="AE8037" s="25">
        <v>0</v>
      </c>
      <c r="AF8037" s="25">
        <v>29300</v>
      </c>
      <c r="AG8037" s="25">
        <v>0</v>
      </c>
      <c r="AH8037" s="25">
        <v>29300</v>
      </c>
      <c r="AI8037" s="16" t="s">
        <v>8161</v>
      </c>
    </row>
    <row r="8038" spans="1:35" x14ac:dyDescent="0.25">
      <c r="A8038" s="17">
        <v>131537</v>
      </c>
      <c r="B8038" s="18">
        <v>4</v>
      </c>
      <c r="C8038" s="16" t="s">
        <v>73</v>
      </c>
      <c r="D8038" s="21">
        <v>44313</v>
      </c>
      <c r="E8038" s="16" t="s">
        <v>7884</v>
      </c>
      <c r="F8038" s="21">
        <v>44313</v>
      </c>
      <c r="G8038" s="16" t="s">
        <v>7884</v>
      </c>
      <c r="H8038" s="26" t="s">
        <v>301</v>
      </c>
      <c r="M8038" s="26" t="s">
        <v>8162</v>
      </c>
      <c r="O8038" s="16" t="s">
        <v>1171</v>
      </c>
      <c r="P8038" s="26" t="s">
        <v>1062</v>
      </c>
      <c r="T8038" s="23" t="s">
        <v>32</v>
      </c>
      <c r="W8038" s="20" t="s">
        <v>43</v>
      </c>
      <c r="Z8038" s="25">
        <v>0</v>
      </c>
      <c r="AA8038" s="25">
        <v>0</v>
      </c>
      <c r="AB8038" s="25">
        <v>15400</v>
      </c>
      <c r="AC8038" s="25">
        <v>0</v>
      </c>
      <c r="AD8038" s="25">
        <v>0</v>
      </c>
      <c r="AE8038" s="25">
        <v>0</v>
      </c>
      <c r="AF8038" s="25">
        <v>15400</v>
      </c>
      <c r="AG8038" s="25">
        <v>0</v>
      </c>
      <c r="AH8038" s="25">
        <v>15400</v>
      </c>
      <c r="AI8038" s="16" t="s">
        <v>8163</v>
      </c>
    </row>
    <row r="8039" spans="1:35" x14ac:dyDescent="0.25">
      <c r="A8039" s="17">
        <v>131538</v>
      </c>
      <c r="B8039" s="18">
        <v>4</v>
      </c>
      <c r="C8039" s="16" t="s">
        <v>73</v>
      </c>
      <c r="D8039" s="21">
        <v>44313</v>
      </c>
      <c r="E8039" s="16" t="s">
        <v>7884</v>
      </c>
      <c r="F8039" s="21">
        <v>44313</v>
      </c>
      <c r="G8039" s="16" t="s">
        <v>7884</v>
      </c>
      <c r="H8039" s="26" t="s">
        <v>301</v>
      </c>
      <c r="M8039" s="26" t="s">
        <v>8164</v>
      </c>
      <c r="O8039" s="16" t="s">
        <v>1171</v>
      </c>
      <c r="P8039" s="26" t="s">
        <v>1062</v>
      </c>
      <c r="T8039" s="23" t="s">
        <v>32</v>
      </c>
      <c r="W8039" s="20" t="s">
        <v>43</v>
      </c>
      <c r="Z8039" s="25">
        <v>0</v>
      </c>
      <c r="AA8039" s="25">
        <v>0</v>
      </c>
      <c r="AB8039" s="25">
        <v>53900</v>
      </c>
      <c r="AC8039" s="25">
        <v>0</v>
      </c>
      <c r="AD8039" s="25">
        <v>0</v>
      </c>
      <c r="AE8039" s="25">
        <v>0</v>
      </c>
      <c r="AF8039" s="25">
        <v>53900</v>
      </c>
      <c r="AG8039" s="25">
        <v>0</v>
      </c>
      <c r="AH8039" s="25">
        <v>53900</v>
      </c>
      <c r="AI8039" s="16" t="s">
        <v>8165</v>
      </c>
    </row>
    <row r="8040" spans="1:35" x14ac:dyDescent="0.25">
      <c r="A8040" s="17">
        <v>131539</v>
      </c>
      <c r="B8040" s="18">
        <v>4</v>
      </c>
      <c r="C8040" s="16" t="s">
        <v>73</v>
      </c>
      <c r="D8040" s="21">
        <v>44313</v>
      </c>
      <c r="E8040" s="16" t="s">
        <v>7884</v>
      </c>
      <c r="F8040" s="21">
        <v>44313</v>
      </c>
      <c r="G8040" s="16" t="s">
        <v>7884</v>
      </c>
      <c r="H8040" s="26" t="s">
        <v>564</v>
      </c>
      <c r="M8040" s="26" t="s">
        <v>8166</v>
      </c>
      <c r="O8040" s="16" t="s">
        <v>1171</v>
      </c>
      <c r="P8040" s="26" t="s">
        <v>1062</v>
      </c>
      <c r="T8040" s="23" t="s">
        <v>32</v>
      </c>
      <c r="W8040" s="20" t="s">
        <v>43</v>
      </c>
      <c r="Z8040" s="25">
        <v>0</v>
      </c>
      <c r="AA8040" s="25">
        <v>0</v>
      </c>
      <c r="AB8040" s="25">
        <v>6500</v>
      </c>
      <c r="AC8040" s="25">
        <v>0</v>
      </c>
      <c r="AD8040" s="25">
        <v>0</v>
      </c>
      <c r="AE8040" s="25">
        <v>0</v>
      </c>
      <c r="AF8040" s="25">
        <v>6500</v>
      </c>
      <c r="AG8040" s="25">
        <v>0</v>
      </c>
      <c r="AH8040" s="25">
        <v>6500</v>
      </c>
      <c r="AI8040" s="16" t="s">
        <v>8167</v>
      </c>
    </row>
    <row r="8041" spans="1:35" x14ac:dyDescent="0.25">
      <c r="A8041" s="17">
        <v>131540</v>
      </c>
      <c r="B8041" s="18">
        <v>1</v>
      </c>
      <c r="C8041" s="16" t="s">
        <v>73</v>
      </c>
      <c r="D8041" s="21">
        <v>44314</v>
      </c>
      <c r="E8041" s="16" t="s">
        <v>6355</v>
      </c>
      <c r="F8041" s="21">
        <v>44314</v>
      </c>
      <c r="G8041" s="16" t="s">
        <v>6355</v>
      </c>
      <c r="H8041" s="26" t="s">
        <v>196</v>
      </c>
      <c r="M8041" s="26" t="s">
        <v>8168</v>
      </c>
      <c r="O8041" s="16" t="s">
        <v>151</v>
      </c>
      <c r="P8041" s="26" t="s">
        <v>198</v>
      </c>
      <c r="T8041" s="23" t="s">
        <v>32</v>
      </c>
      <c r="W8041" s="20" t="s">
        <v>43</v>
      </c>
      <c r="Z8041" s="25">
        <v>0</v>
      </c>
      <c r="AA8041" s="25">
        <v>0</v>
      </c>
      <c r="AB8041" s="25">
        <v>151282.65</v>
      </c>
      <c r="AC8041" s="25">
        <v>0</v>
      </c>
      <c r="AD8041" s="25">
        <v>0</v>
      </c>
      <c r="AE8041" s="25">
        <v>0</v>
      </c>
      <c r="AF8041" s="25">
        <v>151282.65</v>
      </c>
      <c r="AG8041" s="25">
        <v>0</v>
      </c>
      <c r="AH8041" s="25">
        <v>151282.65</v>
      </c>
      <c r="AI8041" s="16" t="s">
        <v>8169</v>
      </c>
    </row>
    <row r="8042" spans="1:35" x14ac:dyDescent="0.25">
      <c r="A8042" s="17">
        <v>131541</v>
      </c>
      <c r="B8042" s="18">
        <v>1</v>
      </c>
      <c r="C8042" s="16" t="s">
        <v>73</v>
      </c>
      <c r="D8042" s="21">
        <v>44314</v>
      </c>
      <c r="E8042" s="16" t="s">
        <v>6355</v>
      </c>
      <c r="F8042" s="21">
        <v>44314</v>
      </c>
      <c r="G8042" s="16" t="s">
        <v>6355</v>
      </c>
      <c r="H8042" s="26" t="s">
        <v>386</v>
      </c>
      <c r="M8042" s="26" t="s">
        <v>8170</v>
      </c>
      <c r="O8042" s="16" t="s">
        <v>151</v>
      </c>
      <c r="P8042" s="26" t="s">
        <v>198</v>
      </c>
      <c r="T8042" s="23" t="s">
        <v>32</v>
      </c>
      <c r="W8042" s="20" t="s">
        <v>43</v>
      </c>
      <c r="Z8042" s="25">
        <v>0</v>
      </c>
      <c r="AA8042" s="25">
        <v>0</v>
      </c>
      <c r="AB8042" s="25">
        <v>65361.599999999999</v>
      </c>
      <c r="AC8042" s="25">
        <v>0</v>
      </c>
      <c r="AD8042" s="25">
        <v>0</v>
      </c>
      <c r="AE8042" s="25">
        <v>0</v>
      </c>
      <c r="AF8042" s="25">
        <v>65361.599999999999</v>
      </c>
      <c r="AG8042" s="25">
        <v>0</v>
      </c>
      <c r="AH8042" s="25">
        <v>65361.599999999999</v>
      </c>
      <c r="AI8042" s="16" t="s">
        <v>8171</v>
      </c>
    </row>
    <row r="8043" spans="1:35" x14ac:dyDescent="0.25">
      <c r="A8043" s="17">
        <v>131542</v>
      </c>
      <c r="B8043" s="18">
        <v>1</v>
      </c>
      <c r="C8043" s="16" t="s">
        <v>73</v>
      </c>
      <c r="D8043" s="21">
        <v>44314</v>
      </c>
      <c r="E8043" s="16" t="s">
        <v>6355</v>
      </c>
      <c r="F8043" s="21">
        <v>44314</v>
      </c>
      <c r="G8043" s="16" t="s">
        <v>6355</v>
      </c>
      <c r="H8043" s="26" t="s">
        <v>209</v>
      </c>
      <c r="M8043" s="26" t="s">
        <v>8172</v>
      </c>
      <c r="O8043" s="16" t="s">
        <v>151</v>
      </c>
      <c r="P8043" s="26" t="s">
        <v>198</v>
      </c>
      <c r="T8043" s="23" t="s">
        <v>32</v>
      </c>
      <c r="W8043" s="20" t="s">
        <v>43</v>
      </c>
      <c r="Z8043" s="25">
        <v>0</v>
      </c>
      <c r="AA8043" s="25">
        <v>0</v>
      </c>
      <c r="AB8043" s="25">
        <v>141424.35</v>
      </c>
      <c r="AC8043" s="25">
        <v>0</v>
      </c>
      <c r="AD8043" s="25">
        <v>0</v>
      </c>
      <c r="AE8043" s="25">
        <v>0</v>
      </c>
      <c r="AF8043" s="25">
        <v>141424.35</v>
      </c>
      <c r="AG8043" s="25">
        <v>0</v>
      </c>
      <c r="AH8043" s="25">
        <v>141424.35</v>
      </c>
      <c r="AI8043" s="16" t="s">
        <v>8173</v>
      </c>
    </row>
    <row r="8044" spans="1:35" x14ac:dyDescent="0.25">
      <c r="A8044" s="17">
        <v>131543</v>
      </c>
      <c r="B8044" s="18">
        <v>1</v>
      </c>
      <c r="C8044" s="16" t="s">
        <v>73</v>
      </c>
      <c r="D8044" s="21">
        <v>44314</v>
      </c>
      <c r="E8044" s="16" t="s">
        <v>6529</v>
      </c>
      <c r="F8044" s="21">
        <v>44314</v>
      </c>
      <c r="G8044" s="16" t="s">
        <v>6529</v>
      </c>
      <c r="H8044" s="26" t="s">
        <v>320</v>
      </c>
      <c r="M8044" s="26" t="s">
        <v>8174</v>
      </c>
      <c r="O8044" s="16" t="s">
        <v>1171</v>
      </c>
      <c r="P8044" s="26" t="s">
        <v>1062</v>
      </c>
      <c r="T8044" s="23" t="s">
        <v>32</v>
      </c>
      <c r="W8044" s="20" t="s">
        <v>43</v>
      </c>
      <c r="Z8044" s="25">
        <v>0</v>
      </c>
      <c r="AA8044" s="25">
        <v>0</v>
      </c>
      <c r="AB8044" s="25">
        <v>2692200</v>
      </c>
      <c r="AC8044" s="25">
        <v>0</v>
      </c>
      <c r="AD8044" s="25">
        <v>0</v>
      </c>
      <c r="AE8044" s="25">
        <v>0</v>
      </c>
      <c r="AF8044" s="25">
        <v>2692200</v>
      </c>
      <c r="AG8044" s="25">
        <v>0</v>
      </c>
      <c r="AH8044" s="25">
        <v>2692200</v>
      </c>
      <c r="AI8044" s="16" t="s">
        <v>8175</v>
      </c>
    </row>
    <row r="8045" spans="1:35" x14ac:dyDescent="0.25">
      <c r="A8045" s="17">
        <v>131544</v>
      </c>
      <c r="B8045" s="18">
        <v>1</v>
      </c>
      <c r="C8045" s="16" t="s">
        <v>73</v>
      </c>
      <c r="D8045" s="21">
        <v>44314</v>
      </c>
      <c r="E8045" s="16" t="s">
        <v>5735</v>
      </c>
      <c r="F8045" s="21">
        <v>44314</v>
      </c>
      <c r="G8045" s="16" t="s">
        <v>5735</v>
      </c>
      <c r="H8045" s="26" t="s">
        <v>196</v>
      </c>
      <c r="M8045" s="26" t="s">
        <v>8176</v>
      </c>
      <c r="O8045" s="16" t="s">
        <v>1171</v>
      </c>
      <c r="P8045" s="26" t="s">
        <v>1062</v>
      </c>
      <c r="T8045" s="23" t="s">
        <v>32</v>
      </c>
      <c r="W8045" s="20" t="s">
        <v>43</v>
      </c>
      <c r="Z8045" s="25">
        <v>0</v>
      </c>
      <c r="AA8045" s="25">
        <v>0</v>
      </c>
      <c r="AB8045" s="25">
        <v>119552</v>
      </c>
      <c r="AC8045" s="25">
        <v>0</v>
      </c>
      <c r="AD8045" s="25">
        <v>0</v>
      </c>
      <c r="AE8045" s="25">
        <v>0</v>
      </c>
      <c r="AF8045" s="25">
        <v>119552</v>
      </c>
      <c r="AG8045" s="25">
        <v>0</v>
      </c>
      <c r="AH8045" s="25">
        <v>119552</v>
      </c>
      <c r="AI8045" s="16" t="s">
        <v>8177</v>
      </c>
    </row>
    <row r="8046" spans="1:35" x14ac:dyDescent="0.25">
      <c r="A8046" s="17">
        <v>131545</v>
      </c>
      <c r="B8046" s="18">
        <v>3</v>
      </c>
      <c r="C8046" s="16" t="s">
        <v>73</v>
      </c>
      <c r="D8046" s="21">
        <v>44314</v>
      </c>
      <c r="E8046" s="16" t="s">
        <v>1610</v>
      </c>
      <c r="F8046" s="21">
        <v>44314</v>
      </c>
      <c r="G8046" s="16" t="s">
        <v>1610</v>
      </c>
      <c r="H8046" s="26" t="s">
        <v>362</v>
      </c>
      <c r="L8046" s="16" t="s">
        <v>110</v>
      </c>
      <c r="M8046" s="26" t="s">
        <v>8178</v>
      </c>
      <c r="O8046" s="16" t="s">
        <v>1612</v>
      </c>
      <c r="T8046" s="23" t="s">
        <v>32</v>
      </c>
      <c r="W8046" s="20" t="s">
        <v>43</v>
      </c>
      <c r="Z8046" s="25">
        <v>0</v>
      </c>
      <c r="AA8046" s="25">
        <v>0</v>
      </c>
      <c r="AB8046" s="25">
        <v>50734</v>
      </c>
      <c r="AC8046" s="25">
        <v>0</v>
      </c>
      <c r="AD8046" s="25">
        <v>0</v>
      </c>
      <c r="AE8046" s="25">
        <v>0</v>
      </c>
      <c r="AF8046" s="25">
        <v>50734</v>
      </c>
      <c r="AG8046" s="25">
        <v>0</v>
      </c>
      <c r="AH8046" s="25">
        <v>50734</v>
      </c>
      <c r="AI8046" s="16" t="s">
        <v>8179</v>
      </c>
    </row>
    <row r="8047" spans="1:35" x14ac:dyDescent="0.25">
      <c r="A8047" s="17">
        <v>131546</v>
      </c>
      <c r="B8047" s="18">
        <v>3</v>
      </c>
      <c r="C8047" s="16" t="s">
        <v>73</v>
      </c>
      <c r="D8047" s="21">
        <v>44314</v>
      </c>
      <c r="E8047" s="16" t="s">
        <v>109</v>
      </c>
      <c r="F8047" s="21">
        <v>44315</v>
      </c>
      <c r="G8047" s="16" t="s">
        <v>56</v>
      </c>
      <c r="H8047" s="26" t="s">
        <v>273</v>
      </c>
      <c r="M8047" s="26" t="s">
        <v>8629</v>
      </c>
      <c r="O8047" s="16" t="s">
        <v>60</v>
      </c>
      <c r="R8047" s="16" t="s">
        <v>41</v>
      </c>
      <c r="S8047" s="16" t="s">
        <v>42</v>
      </c>
      <c r="T8047" s="23" t="s">
        <v>32</v>
      </c>
      <c r="W8047" s="20" t="s">
        <v>43</v>
      </c>
      <c r="Y8047" s="26" t="s">
        <v>8628</v>
      </c>
      <c r="Z8047" s="24" t="s">
        <v>32</v>
      </c>
      <c r="AA8047" s="24" t="s">
        <v>32</v>
      </c>
      <c r="AB8047" s="24" t="s">
        <v>32</v>
      </c>
      <c r="AC8047" s="24" t="s">
        <v>32</v>
      </c>
      <c r="AD8047" s="24" t="s">
        <v>32</v>
      </c>
      <c r="AE8047" s="24" t="s">
        <v>32</v>
      </c>
      <c r="AF8047" s="24" t="s">
        <v>32</v>
      </c>
      <c r="AG8047" s="24" t="s">
        <v>32</v>
      </c>
      <c r="AH8047" s="24" t="s">
        <v>32</v>
      </c>
      <c r="AI8047" s="16" t="s">
        <v>8627</v>
      </c>
    </row>
    <row r="8048" spans="1:35" x14ac:dyDescent="0.25">
      <c r="A8048" s="17">
        <v>131547</v>
      </c>
      <c r="B8048" s="18">
        <v>1</v>
      </c>
      <c r="C8048" s="16" t="s">
        <v>73</v>
      </c>
      <c r="D8048" s="21">
        <v>44315</v>
      </c>
      <c r="E8048" s="16" t="s">
        <v>33</v>
      </c>
      <c r="F8048" s="21">
        <v>44315</v>
      </c>
      <c r="G8048" s="16" t="s">
        <v>56</v>
      </c>
      <c r="H8048" s="26" t="s">
        <v>283</v>
      </c>
      <c r="I8048" s="16" t="s">
        <v>8626</v>
      </c>
      <c r="K8048" s="16" t="s">
        <v>8625</v>
      </c>
      <c r="L8048" s="16" t="s">
        <v>37</v>
      </c>
      <c r="M8048" s="26" t="s">
        <v>8624</v>
      </c>
      <c r="O8048" s="16" t="s">
        <v>1149</v>
      </c>
      <c r="P8048" s="26" t="s">
        <v>188</v>
      </c>
      <c r="R8048" s="16" t="s">
        <v>139</v>
      </c>
      <c r="S8048" s="16" t="s">
        <v>4621</v>
      </c>
      <c r="T8048" s="22">
        <v>0.9</v>
      </c>
      <c r="W8048" s="20" t="s">
        <v>43</v>
      </c>
      <c r="Z8048" s="24" t="s">
        <v>32</v>
      </c>
      <c r="AA8048" s="24" t="s">
        <v>32</v>
      </c>
      <c r="AB8048" s="24" t="s">
        <v>32</v>
      </c>
      <c r="AC8048" s="24" t="s">
        <v>32</v>
      </c>
      <c r="AD8048" s="25">
        <v>0</v>
      </c>
      <c r="AE8048" s="25">
        <v>0</v>
      </c>
      <c r="AF8048" s="25">
        <v>0</v>
      </c>
      <c r="AG8048" s="25">
        <v>125146</v>
      </c>
      <c r="AH8048" s="25">
        <v>125146</v>
      </c>
      <c r="AI8048" s="16" t="s">
        <v>8623</v>
      </c>
    </row>
    <row r="8049" spans="1:35" x14ac:dyDescent="0.25">
      <c r="A8049" s="17">
        <v>131548</v>
      </c>
      <c r="B8049" s="18">
        <v>1</v>
      </c>
      <c r="C8049" s="16" t="s">
        <v>73</v>
      </c>
      <c r="D8049" s="21">
        <v>44315</v>
      </c>
      <c r="E8049" s="16" t="s">
        <v>33</v>
      </c>
      <c r="F8049" s="21">
        <v>44364</v>
      </c>
      <c r="G8049" s="16" t="s">
        <v>109</v>
      </c>
      <c r="H8049" s="26" t="s">
        <v>283</v>
      </c>
      <c r="I8049" s="16" t="s">
        <v>8622</v>
      </c>
      <c r="K8049" s="16" t="s">
        <v>8621</v>
      </c>
      <c r="L8049" s="16" t="s">
        <v>37</v>
      </c>
      <c r="M8049" s="26" t="s">
        <v>8620</v>
      </c>
      <c r="O8049" s="16" t="s">
        <v>1149</v>
      </c>
      <c r="P8049" s="26" t="s">
        <v>188</v>
      </c>
      <c r="R8049" s="16" t="s">
        <v>139</v>
      </c>
      <c r="S8049" s="16" t="s">
        <v>4621</v>
      </c>
      <c r="T8049" s="22">
        <v>0.88</v>
      </c>
      <c r="W8049" s="20" t="s">
        <v>43</v>
      </c>
      <c r="Z8049" s="24" t="s">
        <v>32</v>
      </c>
      <c r="AA8049" s="24" t="s">
        <v>32</v>
      </c>
      <c r="AB8049" s="24" t="s">
        <v>32</v>
      </c>
      <c r="AC8049" s="24" t="s">
        <v>32</v>
      </c>
      <c r="AD8049" s="24" t="s">
        <v>32</v>
      </c>
      <c r="AE8049" s="24" t="s">
        <v>32</v>
      </c>
      <c r="AF8049" s="24" t="s">
        <v>32</v>
      </c>
      <c r="AG8049" s="24" t="s">
        <v>32</v>
      </c>
      <c r="AH8049" s="24" t="s">
        <v>32</v>
      </c>
      <c r="AI8049" s="16" t="s">
        <v>8619</v>
      </c>
    </row>
    <row r="8050" spans="1:35" x14ac:dyDescent="0.25">
      <c r="A8050" s="17">
        <v>131549</v>
      </c>
      <c r="B8050" s="18">
        <v>1</v>
      </c>
      <c r="C8050" s="16" t="s">
        <v>73</v>
      </c>
      <c r="D8050" s="21">
        <v>44315</v>
      </c>
      <c r="E8050" s="16" t="s">
        <v>6529</v>
      </c>
      <c r="F8050" s="21">
        <v>44315</v>
      </c>
      <c r="G8050" s="16" t="s">
        <v>6529</v>
      </c>
      <c r="H8050" s="26" t="s">
        <v>320</v>
      </c>
      <c r="M8050" s="26" t="s">
        <v>8180</v>
      </c>
      <c r="O8050" s="16" t="s">
        <v>1171</v>
      </c>
      <c r="P8050" s="26" t="s">
        <v>1062</v>
      </c>
      <c r="T8050" s="23" t="s">
        <v>32</v>
      </c>
      <c r="W8050" s="20" t="s">
        <v>43</v>
      </c>
      <c r="Z8050" s="25">
        <v>0</v>
      </c>
      <c r="AA8050" s="25">
        <v>0</v>
      </c>
      <c r="AB8050" s="25">
        <v>73800</v>
      </c>
      <c r="AC8050" s="25">
        <v>0</v>
      </c>
      <c r="AD8050" s="25">
        <v>0</v>
      </c>
      <c r="AE8050" s="25">
        <v>0</v>
      </c>
      <c r="AF8050" s="25">
        <v>73800</v>
      </c>
      <c r="AG8050" s="25">
        <v>0</v>
      </c>
      <c r="AH8050" s="25">
        <v>73800</v>
      </c>
      <c r="AI8050" s="16" t="s">
        <v>8181</v>
      </c>
    </row>
    <row r="8051" spans="1:35" x14ac:dyDescent="0.25">
      <c r="A8051" s="17">
        <v>131550</v>
      </c>
      <c r="B8051" s="18">
        <v>4</v>
      </c>
      <c r="C8051" s="16" t="s">
        <v>73</v>
      </c>
      <c r="D8051" s="21">
        <v>44315</v>
      </c>
      <c r="E8051" s="16" t="s">
        <v>33</v>
      </c>
      <c r="F8051" s="21">
        <v>44315</v>
      </c>
      <c r="G8051" s="16" t="s">
        <v>33</v>
      </c>
      <c r="H8051" s="26" t="s">
        <v>634</v>
      </c>
      <c r="I8051" s="16" t="s">
        <v>8618</v>
      </c>
      <c r="K8051" s="16" t="s">
        <v>8617</v>
      </c>
      <c r="L8051" s="16" t="s">
        <v>37</v>
      </c>
      <c r="M8051" s="26" t="s">
        <v>8616</v>
      </c>
      <c r="O8051" s="16" t="s">
        <v>39</v>
      </c>
      <c r="P8051" s="26" t="s">
        <v>40</v>
      </c>
      <c r="R8051" s="16" t="s">
        <v>41</v>
      </c>
      <c r="S8051" s="16" t="s">
        <v>42</v>
      </c>
      <c r="T8051" s="22">
        <v>0.21</v>
      </c>
      <c r="W8051" s="20" t="s">
        <v>43</v>
      </c>
      <c r="Z8051" s="24" t="s">
        <v>32</v>
      </c>
      <c r="AA8051" s="24" t="s">
        <v>32</v>
      </c>
      <c r="AB8051" s="24" t="s">
        <v>32</v>
      </c>
      <c r="AC8051" s="24" t="s">
        <v>32</v>
      </c>
      <c r="AD8051" s="24" t="s">
        <v>32</v>
      </c>
      <c r="AE8051" s="24" t="s">
        <v>32</v>
      </c>
      <c r="AF8051" s="24" t="s">
        <v>32</v>
      </c>
      <c r="AG8051" s="24" t="s">
        <v>32</v>
      </c>
      <c r="AH8051" s="24" t="s">
        <v>32</v>
      </c>
      <c r="AI8051" s="16" t="s">
        <v>8615</v>
      </c>
    </row>
    <row r="8052" spans="1:35" x14ac:dyDescent="0.25">
      <c r="A8052" s="17">
        <v>131551</v>
      </c>
      <c r="B8052" s="18">
        <v>4</v>
      </c>
      <c r="C8052" s="16" t="s">
        <v>73</v>
      </c>
      <c r="D8052" s="21">
        <v>44315</v>
      </c>
      <c r="E8052" s="16" t="s">
        <v>33</v>
      </c>
      <c r="F8052" s="21">
        <v>44315</v>
      </c>
      <c r="G8052" s="16" t="s">
        <v>33</v>
      </c>
      <c r="H8052" s="26" t="s">
        <v>634</v>
      </c>
      <c r="I8052" s="16" t="s">
        <v>8614</v>
      </c>
      <c r="K8052" s="16" t="s">
        <v>8613</v>
      </c>
      <c r="L8052" s="16" t="s">
        <v>37</v>
      </c>
      <c r="M8052" s="26" t="s">
        <v>8612</v>
      </c>
      <c r="O8052" s="16" t="s">
        <v>39</v>
      </c>
      <c r="P8052" s="26" t="s">
        <v>40</v>
      </c>
      <c r="R8052" s="16" t="s">
        <v>41</v>
      </c>
      <c r="S8052" s="16" t="s">
        <v>42</v>
      </c>
      <c r="T8052" s="22">
        <v>0.14000000000000001</v>
      </c>
      <c r="W8052" s="20" t="s">
        <v>43</v>
      </c>
      <c r="X8052" s="16" t="s">
        <v>44</v>
      </c>
      <c r="Z8052" s="24" t="s">
        <v>32</v>
      </c>
      <c r="AA8052" s="24" t="s">
        <v>32</v>
      </c>
      <c r="AB8052" s="24" t="s">
        <v>32</v>
      </c>
      <c r="AC8052" s="24" t="s">
        <v>32</v>
      </c>
      <c r="AD8052" s="24" t="s">
        <v>32</v>
      </c>
      <c r="AE8052" s="24" t="s">
        <v>32</v>
      </c>
      <c r="AF8052" s="24" t="s">
        <v>32</v>
      </c>
      <c r="AG8052" s="24" t="s">
        <v>32</v>
      </c>
      <c r="AH8052" s="24" t="s">
        <v>32</v>
      </c>
      <c r="AI8052" s="16" t="s">
        <v>8611</v>
      </c>
    </row>
    <row r="8053" spans="1:35" ht="30" x14ac:dyDescent="0.25">
      <c r="A8053" s="17">
        <v>131552</v>
      </c>
      <c r="B8053" s="18">
        <v>3</v>
      </c>
      <c r="C8053" s="16" t="s">
        <v>73</v>
      </c>
      <c r="D8053" s="21">
        <v>44320</v>
      </c>
      <c r="E8053" s="16" t="s">
        <v>109</v>
      </c>
      <c r="F8053" s="21">
        <v>44320</v>
      </c>
      <c r="G8053" s="16" t="s">
        <v>1086</v>
      </c>
      <c r="H8053" s="26" t="s">
        <v>405</v>
      </c>
      <c r="I8053" s="16" t="s">
        <v>159</v>
      </c>
      <c r="J8053" s="20" t="s">
        <v>148</v>
      </c>
      <c r="L8053" s="16" t="s">
        <v>149</v>
      </c>
      <c r="M8053" s="26" t="s">
        <v>8610</v>
      </c>
      <c r="O8053" s="16" t="s">
        <v>119</v>
      </c>
      <c r="P8053" s="26" t="s">
        <v>551</v>
      </c>
      <c r="R8053" s="16" t="s">
        <v>41</v>
      </c>
      <c r="S8053" s="16" t="s">
        <v>42</v>
      </c>
      <c r="T8053" s="22">
        <v>1</v>
      </c>
      <c r="W8053" s="20" t="s">
        <v>43</v>
      </c>
      <c r="Z8053" s="24" t="s">
        <v>32</v>
      </c>
      <c r="AA8053" s="24" t="s">
        <v>32</v>
      </c>
      <c r="AB8053" s="24" t="s">
        <v>32</v>
      </c>
      <c r="AC8053" s="24" t="s">
        <v>32</v>
      </c>
      <c r="AD8053" s="24" t="s">
        <v>32</v>
      </c>
      <c r="AE8053" s="24" t="s">
        <v>32</v>
      </c>
      <c r="AF8053" s="24" t="s">
        <v>32</v>
      </c>
      <c r="AG8053" s="24" t="s">
        <v>32</v>
      </c>
      <c r="AH8053" s="24" t="s">
        <v>32</v>
      </c>
    </row>
    <row r="8054" spans="1:35" ht="30" x14ac:dyDescent="0.25">
      <c r="A8054" s="17">
        <v>131554</v>
      </c>
      <c r="B8054" s="18">
        <v>2</v>
      </c>
      <c r="C8054" s="16" t="s">
        <v>73</v>
      </c>
      <c r="D8054" s="21">
        <v>44321</v>
      </c>
      <c r="E8054" s="16" t="s">
        <v>1610</v>
      </c>
      <c r="F8054" s="21">
        <v>44321</v>
      </c>
      <c r="G8054" s="16" t="s">
        <v>1610</v>
      </c>
      <c r="H8054" s="26" t="s">
        <v>1336</v>
      </c>
      <c r="L8054" s="16" t="s">
        <v>110</v>
      </c>
      <c r="M8054" s="26" t="s">
        <v>8182</v>
      </c>
      <c r="O8054" s="16" t="s">
        <v>1612</v>
      </c>
      <c r="T8054" s="23" t="s">
        <v>32</v>
      </c>
      <c r="W8054" s="20" t="s">
        <v>43</v>
      </c>
      <c r="Z8054" s="25">
        <v>0</v>
      </c>
      <c r="AA8054" s="25">
        <v>0</v>
      </c>
      <c r="AB8054" s="25">
        <v>6018688</v>
      </c>
      <c r="AC8054" s="25">
        <v>0</v>
      </c>
      <c r="AD8054" s="25">
        <v>0</v>
      </c>
      <c r="AE8054" s="25">
        <v>0</v>
      </c>
      <c r="AF8054" s="25">
        <v>6018688</v>
      </c>
      <c r="AG8054" s="25">
        <v>0</v>
      </c>
      <c r="AH8054" s="25">
        <v>6018688</v>
      </c>
      <c r="AI8054" s="16" t="s">
        <v>8183</v>
      </c>
    </row>
    <row r="8055" spans="1:35" x14ac:dyDescent="0.25">
      <c r="A8055" s="17">
        <v>131555</v>
      </c>
      <c r="B8055" s="18">
        <v>3</v>
      </c>
      <c r="C8055" s="16" t="s">
        <v>73</v>
      </c>
      <c r="D8055" s="21">
        <v>44321</v>
      </c>
      <c r="E8055" s="16" t="s">
        <v>176</v>
      </c>
      <c r="F8055" s="21">
        <v>44329</v>
      </c>
      <c r="G8055" s="16" t="s">
        <v>529</v>
      </c>
      <c r="H8055" s="26" t="s">
        <v>226</v>
      </c>
      <c r="I8055" s="16" t="s">
        <v>8184</v>
      </c>
      <c r="K8055" s="16" t="s">
        <v>8185</v>
      </c>
      <c r="L8055" s="16" t="s">
        <v>37</v>
      </c>
      <c r="M8055" s="26" t="s">
        <v>8186</v>
      </c>
      <c r="O8055" s="16" t="s">
        <v>179</v>
      </c>
      <c r="P8055" s="26" t="s">
        <v>79</v>
      </c>
      <c r="R8055" s="16" t="s">
        <v>41</v>
      </c>
      <c r="S8055" s="16" t="s">
        <v>84</v>
      </c>
      <c r="T8055" s="22">
        <v>0</v>
      </c>
      <c r="W8055" s="20" t="s">
        <v>43</v>
      </c>
      <c r="X8055" s="16" t="s">
        <v>44</v>
      </c>
      <c r="Y8055" s="26" t="s">
        <v>8187</v>
      </c>
      <c r="Z8055" s="25">
        <v>0</v>
      </c>
      <c r="AA8055" s="25">
        <v>0</v>
      </c>
      <c r="AB8055" s="25">
        <v>39500</v>
      </c>
      <c r="AC8055" s="25">
        <v>0</v>
      </c>
      <c r="AD8055" s="25">
        <v>0</v>
      </c>
      <c r="AE8055" s="25">
        <v>0</v>
      </c>
      <c r="AF8055" s="25">
        <v>39500</v>
      </c>
      <c r="AG8055" s="25">
        <v>0</v>
      </c>
      <c r="AH8055" s="25">
        <v>39500</v>
      </c>
      <c r="AI8055" s="16" t="s">
        <v>8188</v>
      </c>
    </row>
    <row r="8056" spans="1:35" x14ac:dyDescent="0.25">
      <c r="A8056" s="17">
        <v>131556</v>
      </c>
      <c r="B8056" s="18">
        <v>2</v>
      </c>
      <c r="C8056" s="16" t="s">
        <v>73</v>
      </c>
      <c r="D8056" s="21">
        <v>44321</v>
      </c>
      <c r="E8056" s="16" t="s">
        <v>728</v>
      </c>
      <c r="F8056" s="21">
        <v>44358</v>
      </c>
      <c r="G8056" s="16" t="s">
        <v>514</v>
      </c>
      <c r="H8056" s="26" t="s">
        <v>252</v>
      </c>
      <c r="I8056" s="16" t="s">
        <v>535</v>
      </c>
      <c r="J8056" s="20" t="s">
        <v>116</v>
      </c>
      <c r="L8056" s="16" t="s">
        <v>116</v>
      </c>
      <c r="M8056" s="26" t="s">
        <v>8609</v>
      </c>
      <c r="N8056" s="26" t="s">
        <v>3571</v>
      </c>
      <c r="O8056" s="16" t="s">
        <v>632</v>
      </c>
      <c r="P8056" s="26" t="s">
        <v>1723</v>
      </c>
      <c r="T8056" s="22">
        <v>2.2999999999999998</v>
      </c>
      <c r="W8056" s="20" t="s">
        <v>43</v>
      </c>
      <c r="X8056" s="16" t="s">
        <v>78</v>
      </c>
      <c r="Z8056" s="24" t="s">
        <v>32</v>
      </c>
      <c r="AA8056" s="24" t="s">
        <v>32</v>
      </c>
      <c r="AB8056" s="24" t="s">
        <v>32</v>
      </c>
      <c r="AC8056" s="24" t="s">
        <v>32</v>
      </c>
      <c r="AD8056" s="25">
        <v>40000</v>
      </c>
      <c r="AE8056" s="25">
        <v>0</v>
      </c>
      <c r="AF8056" s="25">
        <v>0</v>
      </c>
      <c r="AG8056" s="25">
        <v>0</v>
      </c>
      <c r="AH8056" s="25">
        <v>40000</v>
      </c>
      <c r="AI8056" s="16" t="s">
        <v>8608</v>
      </c>
    </row>
    <row r="8057" spans="1:35" x14ac:dyDescent="0.25">
      <c r="A8057" s="17">
        <v>131557</v>
      </c>
      <c r="B8057" s="18">
        <v>3</v>
      </c>
      <c r="C8057" s="16" t="s">
        <v>73</v>
      </c>
      <c r="D8057" s="21">
        <v>44321</v>
      </c>
      <c r="E8057" s="16" t="s">
        <v>342</v>
      </c>
      <c r="F8057" s="21">
        <v>44354</v>
      </c>
      <c r="G8057" s="16" t="s">
        <v>142</v>
      </c>
      <c r="H8057" s="26" t="s">
        <v>57</v>
      </c>
      <c r="I8057" s="16" t="s">
        <v>691</v>
      </c>
      <c r="J8057" s="20" t="s">
        <v>116</v>
      </c>
      <c r="L8057" s="16" t="s">
        <v>116</v>
      </c>
      <c r="M8057" s="26" t="s">
        <v>8607</v>
      </c>
      <c r="N8057" s="26" t="s">
        <v>6413</v>
      </c>
      <c r="O8057" s="16" t="s">
        <v>632</v>
      </c>
      <c r="P8057" s="26" t="s">
        <v>632</v>
      </c>
      <c r="T8057" s="22">
        <v>0.08</v>
      </c>
      <c r="W8057" s="20" t="s">
        <v>43</v>
      </c>
      <c r="X8057" s="16" t="s">
        <v>140</v>
      </c>
      <c r="Z8057" s="24" t="s">
        <v>32</v>
      </c>
      <c r="AA8057" s="24" t="s">
        <v>32</v>
      </c>
      <c r="AB8057" s="24" t="s">
        <v>32</v>
      </c>
      <c r="AC8057" s="24" t="s">
        <v>32</v>
      </c>
      <c r="AD8057" s="25">
        <v>40000</v>
      </c>
      <c r="AE8057" s="25">
        <v>0</v>
      </c>
      <c r="AF8057" s="25">
        <v>0</v>
      </c>
      <c r="AG8057" s="25">
        <v>0</v>
      </c>
      <c r="AH8057" s="25">
        <v>40000</v>
      </c>
      <c r="AI8057" s="16" t="s">
        <v>8606</v>
      </c>
    </row>
    <row r="8058" spans="1:35" x14ac:dyDescent="0.25">
      <c r="A8058" s="17">
        <v>131558</v>
      </c>
      <c r="B8058" s="18">
        <v>2</v>
      </c>
      <c r="C8058" s="16" t="s">
        <v>73</v>
      </c>
      <c r="D8058" s="21">
        <v>44322</v>
      </c>
      <c r="E8058" s="16" t="s">
        <v>33</v>
      </c>
      <c r="F8058" s="21">
        <v>44364</v>
      </c>
      <c r="G8058" s="16" t="s">
        <v>109</v>
      </c>
      <c r="H8058" s="26" t="s">
        <v>267</v>
      </c>
      <c r="I8058" s="16" t="s">
        <v>8605</v>
      </c>
      <c r="K8058" s="16" t="s">
        <v>2606</v>
      </c>
      <c r="L8058" s="16" t="s">
        <v>37</v>
      </c>
      <c r="M8058" s="26" t="s">
        <v>8604</v>
      </c>
      <c r="O8058" s="16" t="s">
        <v>1149</v>
      </c>
      <c r="P8058" s="26" t="s">
        <v>188</v>
      </c>
      <c r="R8058" s="16" t="s">
        <v>139</v>
      </c>
      <c r="S8058" s="16" t="s">
        <v>4621</v>
      </c>
      <c r="T8058" s="22">
        <v>5.5090000000000003</v>
      </c>
      <c r="W8058" s="20" t="s">
        <v>43</v>
      </c>
      <c r="X8058" s="16" t="s">
        <v>44</v>
      </c>
      <c r="Z8058" s="24" t="s">
        <v>32</v>
      </c>
      <c r="AA8058" s="24" t="s">
        <v>32</v>
      </c>
      <c r="AB8058" s="24" t="s">
        <v>32</v>
      </c>
      <c r="AC8058" s="24" t="s">
        <v>32</v>
      </c>
      <c r="AD8058" s="24" t="s">
        <v>32</v>
      </c>
      <c r="AE8058" s="24" t="s">
        <v>32</v>
      </c>
      <c r="AF8058" s="24" t="s">
        <v>32</v>
      </c>
      <c r="AG8058" s="24" t="s">
        <v>32</v>
      </c>
      <c r="AH8058" s="24" t="s">
        <v>32</v>
      </c>
      <c r="AI8058" s="16" t="s">
        <v>8603</v>
      </c>
    </row>
    <row r="8059" spans="1:35" x14ac:dyDescent="0.25">
      <c r="A8059" s="17">
        <v>131559</v>
      </c>
      <c r="B8059" s="18">
        <v>2</v>
      </c>
      <c r="C8059" s="16" t="s">
        <v>73</v>
      </c>
      <c r="D8059" s="21">
        <v>44322</v>
      </c>
      <c r="E8059" s="16" t="s">
        <v>33</v>
      </c>
      <c r="F8059" s="21">
        <v>44322</v>
      </c>
      <c r="G8059" s="16" t="s">
        <v>33</v>
      </c>
      <c r="H8059" s="26" t="s">
        <v>312</v>
      </c>
      <c r="I8059" s="16" t="s">
        <v>8602</v>
      </c>
      <c r="K8059" s="16" t="s">
        <v>8601</v>
      </c>
      <c r="L8059" s="16" t="s">
        <v>37</v>
      </c>
      <c r="M8059" s="26" t="s">
        <v>8600</v>
      </c>
      <c r="O8059" s="16" t="s">
        <v>1149</v>
      </c>
      <c r="P8059" s="26" t="s">
        <v>188</v>
      </c>
      <c r="R8059" s="16" t="s">
        <v>139</v>
      </c>
      <c r="S8059" s="16" t="s">
        <v>4621</v>
      </c>
      <c r="T8059" s="22">
        <v>4</v>
      </c>
      <c r="W8059" s="20" t="s">
        <v>43</v>
      </c>
      <c r="X8059" s="16" t="s">
        <v>44</v>
      </c>
      <c r="Z8059" s="24" t="s">
        <v>32</v>
      </c>
      <c r="AA8059" s="24" t="s">
        <v>32</v>
      </c>
      <c r="AB8059" s="24" t="s">
        <v>32</v>
      </c>
      <c r="AC8059" s="24" t="s">
        <v>32</v>
      </c>
      <c r="AD8059" s="24" t="s">
        <v>32</v>
      </c>
      <c r="AE8059" s="24" t="s">
        <v>32</v>
      </c>
      <c r="AF8059" s="24" t="s">
        <v>32</v>
      </c>
      <c r="AG8059" s="24" t="s">
        <v>32</v>
      </c>
      <c r="AH8059" s="24" t="s">
        <v>32</v>
      </c>
      <c r="AI8059" s="16" t="s">
        <v>8599</v>
      </c>
    </row>
    <row r="8060" spans="1:35" x14ac:dyDescent="0.25">
      <c r="A8060" s="17">
        <v>131560</v>
      </c>
      <c r="B8060" s="18">
        <v>2</v>
      </c>
      <c r="C8060" s="16" t="s">
        <v>73</v>
      </c>
      <c r="D8060" s="21">
        <v>44322</v>
      </c>
      <c r="E8060" s="16" t="s">
        <v>33</v>
      </c>
      <c r="F8060" s="21">
        <v>44364</v>
      </c>
      <c r="G8060" s="16" t="s">
        <v>109</v>
      </c>
      <c r="H8060" s="26" t="s">
        <v>170</v>
      </c>
      <c r="I8060" s="16" t="s">
        <v>8598</v>
      </c>
      <c r="K8060" s="16" t="s">
        <v>8597</v>
      </c>
      <c r="L8060" s="16" t="s">
        <v>37</v>
      </c>
      <c r="M8060" s="26" t="s">
        <v>8596</v>
      </c>
      <c r="O8060" s="16" t="s">
        <v>1149</v>
      </c>
      <c r="P8060" s="26" t="s">
        <v>188</v>
      </c>
      <c r="R8060" s="16" t="s">
        <v>139</v>
      </c>
      <c r="S8060" s="16" t="s">
        <v>4621</v>
      </c>
      <c r="T8060" s="22">
        <v>0.77</v>
      </c>
      <c r="W8060" s="20" t="s">
        <v>43</v>
      </c>
      <c r="X8060" s="16" t="s">
        <v>44</v>
      </c>
      <c r="Z8060" s="24" t="s">
        <v>32</v>
      </c>
      <c r="AA8060" s="24" t="s">
        <v>32</v>
      </c>
      <c r="AB8060" s="24" t="s">
        <v>32</v>
      </c>
      <c r="AC8060" s="24" t="s">
        <v>32</v>
      </c>
      <c r="AD8060" s="24" t="s">
        <v>32</v>
      </c>
      <c r="AE8060" s="24" t="s">
        <v>32</v>
      </c>
      <c r="AF8060" s="24" t="s">
        <v>32</v>
      </c>
      <c r="AG8060" s="24" t="s">
        <v>32</v>
      </c>
      <c r="AH8060" s="24" t="s">
        <v>32</v>
      </c>
      <c r="AI8060" s="16" t="s">
        <v>8595</v>
      </c>
    </row>
    <row r="8061" spans="1:35" x14ac:dyDescent="0.25">
      <c r="A8061" s="17">
        <v>131561</v>
      </c>
      <c r="B8061" s="18">
        <v>2</v>
      </c>
      <c r="C8061" s="16" t="s">
        <v>73</v>
      </c>
      <c r="D8061" s="21">
        <v>44322</v>
      </c>
      <c r="E8061" s="16" t="s">
        <v>33</v>
      </c>
      <c r="F8061" s="21">
        <v>44364</v>
      </c>
      <c r="G8061" s="16" t="s">
        <v>109</v>
      </c>
      <c r="H8061" s="26" t="s">
        <v>170</v>
      </c>
      <c r="I8061" s="16" t="s">
        <v>8594</v>
      </c>
      <c r="K8061" s="16" t="s">
        <v>2771</v>
      </c>
      <c r="L8061" s="16" t="s">
        <v>37</v>
      </c>
      <c r="M8061" s="26" t="s">
        <v>8593</v>
      </c>
      <c r="O8061" s="16" t="s">
        <v>1149</v>
      </c>
      <c r="P8061" s="26" t="s">
        <v>188</v>
      </c>
      <c r="R8061" s="16" t="s">
        <v>139</v>
      </c>
      <c r="S8061" s="16" t="s">
        <v>4621</v>
      </c>
      <c r="T8061" s="22">
        <v>1.8420000000000001</v>
      </c>
      <c r="W8061" s="20" t="s">
        <v>43</v>
      </c>
      <c r="X8061" s="16" t="s">
        <v>44</v>
      </c>
      <c r="Z8061" s="24" t="s">
        <v>32</v>
      </c>
      <c r="AA8061" s="24" t="s">
        <v>32</v>
      </c>
      <c r="AB8061" s="24" t="s">
        <v>32</v>
      </c>
      <c r="AC8061" s="24" t="s">
        <v>32</v>
      </c>
      <c r="AD8061" s="24" t="s">
        <v>32</v>
      </c>
      <c r="AE8061" s="24" t="s">
        <v>32</v>
      </c>
      <c r="AF8061" s="24" t="s">
        <v>32</v>
      </c>
      <c r="AG8061" s="24" t="s">
        <v>32</v>
      </c>
      <c r="AH8061" s="24" t="s">
        <v>32</v>
      </c>
      <c r="AI8061" s="16" t="s">
        <v>8592</v>
      </c>
    </row>
    <row r="8062" spans="1:35" x14ac:dyDescent="0.25">
      <c r="A8062" s="17">
        <v>131562</v>
      </c>
      <c r="B8062" s="18">
        <v>2</v>
      </c>
      <c r="C8062" s="16" t="s">
        <v>73</v>
      </c>
      <c r="D8062" s="21">
        <v>44322</v>
      </c>
      <c r="E8062" s="16" t="s">
        <v>33</v>
      </c>
      <c r="F8062" s="21">
        <v>44364</v>
      </c>
      <c r="G8062" s="16" t="s">
        <v>109</v>
      </c>
      <c r="H8062" s="26" t="s">
        <v>397</v>
      </c>
      <c r="I8062" s="16" t="s">
        <v>8591</v>
      </c>
      <c r="K8062" s="16" t="s">
        <v>6028</v>
      </c>
      <c r="L8062" s="16" t="s">
        <v>37</v>
      </c>
      <c r="M8062" s="26" t="s">
        <v>8590</v>
      </c>
      <c r="O8062" s="16" t="s">
        <v>1149</v>
      </c>
      <c r="P8062" s="26" t="s">
        <v>188</v>
      </c>
      <c r="R8062" s="16" t="s">
        <v>139</v>
      </c>
      <c r="S8062" s="16" t="s">
        <v>4621</v>
      </c>
      <c r="T8062" s="22">
        <v>2</v>
      </c>
      <c r="W8062" s="20" t="s">
        <v>43</v>
      </c>
      <c r="X8062" s="16" t="s">
        <v>44</v>
      </c>
      <c r="Z8062" s="24" t="s">
        <v>32</v>
      </c>
      <c r="AA8062" s="24" t="s">
        <v>32</v>
      </c>
      <c r="AB8062" s="24" t="s">
        <v>32</v>
      </c>
      <c r="AC8062" s="24" t="s">
        <v>32</v>
      </c>
      <c r="AD8062" s="24" t="s">
        <v>32</v>
      </c>
      <c r="AE8062" s="24" t="s">
        <v>32</v>
      </c>
      <c r="AF8062" s="24" t="s">
        <v>32</v>
      </c>
      <c r="AG8062" s="24" t="s">
        <v>32</v>
      </c>
      <c r="AH8062" s="24" t="s">
        <v>32</v>
      </c>
      <c r="AI8062" s="16" t="s">
        <v>8589</v>
      </c>
    </row>
    <row r="8063" spans="1:35" x14ac:dyDescent="0.25">
      <c r="A8063" s="17">
        <v>131563</v>
      </c>
      <c r="B8063" s="18">
        <v>2</v>
      </c>
      <c r="C8063" s="16" t="s">
        <v>73</v>
      </c>
      <c r="D8063" s="21">
        <v>44322</v>
      </c>
      <c r="E8063" s="16" t="s">
        <v>33</v>
      </c>
      <c r="F8063" s="21">
        <v>44322</v>
      </c>
      <c r="G8063" s="16" t="s">
        <v>33</v>
      </c>
      <c r="H8063" s="26" t="s">
        <v>397</v>
      </c>
      <c r="I8063" s="16" t="s">
        <v>8588</v>
      </c>
      <c r="K8063" s="16" t="s">
        <v>8587</v>
      </c>
      <c r="L8063" s="16" t="s">
        <v>37</v>
      </c>
      <c r="M8063" s="26" t="s">
        <v>8586</v>
      </c>
      <c r="O8063" s="16" t="s">
        <v>1149</v>
      </c>
      <c r="P8063" s="26" t="s">
        <v>188</v>
      </c>
      <c r="R8063" s="16" t="s">
        <v>139</v>
      </c>
      <c r="S8063" s="16" t="s">
        <v>4621</v>
      </c>
      <c r="T8063" s="22">
        <v>2</v>
      </c>
      <c r="W8063" s="20" t="s">
        <v>43</v>
      </c>
      <c r="X8063" s="16" t="s">
        <v>44</v>
      </c>
      <c r="Z8063" s="24" t="s">
        <v>32</v>
      </c>
      <c r="AA8063" s="24" t="s">
        <v>32</v>
      </c>
      <c r="AB8063" s="24" t="s">
        <v>32</v>
      </c>
      <c r="AC8063" s="24" t="s">
        <v>32</v>
      </c>
      <c r="AD8063" s="24" t="s">
        <v>32</v>
      </c>
      <c r="AE8063" s="24" t="s">
        <v>32</v>
      </c>
      <c r="AF8063" s="24" t="s">
        <v>32</v>
      </c>
      <c r="AG8063" s="24" t="s">
        <v>32</v>
      </c>
      <c r="AH8063" s="24" t="s">
        <v>32</v>
      </c>
      <c r="AI8063" s="16" t="s">
        <v>8585</v>
      </c>
    </row>
    <row r="8064" spans="1:35" x14ac:dyDescent="0.25">
      <c r="A8064" s="17">
        <v>131564</v>
      </c>
      <c r="B8064" s="18">
        <v>6</v>
      </c>
      <c r="C8064" s="16" t="s">
        <v>73</v>
      </c>
      <c r="D8064" s="21">
        <v>44323</v>
      </c>
      <c r="E8064" s="16" t="s">
        <v>142</v>
      </c>
      <c r="F8064" s="21">
        <v>44323</v>
      </c>
      <c r="G8064" s="16" t="s">
        <v>142</v>
      </c>
      <c r="H8064" s="26" t="s">
        <v>76</v>
      </c>
      <c r="M8064" s="26" t="s">
        <v>8189</v>
      </c>
      <c r="O8064" s="16" t="s">
        <v>151</v>
      </c>
      <c r="P8064" s="26" t="s">
        <v>551</v>
      </c>
      <c r="T8064" s="23" t="s">
        <v>32</v>
      </c>
      <c r="W8064" s="20" t="s">
        <v>43</v>
      </c>
      <c r="Z8064" s="25">
        <v>0</v>
      </c>
      <c r="AA8064" s="25">
        <v>0</v>
      </c>
      <c r="AB8064" s="25">
        <v>276869</v>
      </c>
      <c r="AC8064" s="25">
        <v>0</v>
      </c>
      <c r="AD8064" s="25">
        <v>0</v>
      </c>
      <c r="AE8064" s="25">
        <v>0</v>
      </c>
      <c r="AF8064" s="25">
        <v>276869</v>
      </c>
      <c r="AG8064" s="25">
        <v>0</v>
      </c>
      <c r="AH8064" s="25">
        <v>276869</v>
      </c>
      <c r="AI8064" s="16" t="s">
        <v>8190</v>
      </c>
    </row>
    <row r="8065" spans="1:35" ht="30" x14ac:dyDescent="0.25">
      <c r="A8065" s="17">
        <v>131565</v>
      </c>
      <c r="B8065" s="18">
        <v>3</v>
      </c>
      <c r="C8065" s="16" t="s">
        <v>73</v>
      </c>
      <c r="D8065" s="21">
        <v>44323</v>
      </c>
      <c r="E8065" s="16" t="s">
        <v>1610</v>
      </c>
      <c r="F8065" s="21">
        <v>44323</v>
      </c>
      <c r="G8065" s="16" t="s">
        <v>1610</v>
      </c>
      <c r="H8065" s="26" t="s">
        <v>766</v>
      </c>
      <c r="L8065" s="16" t="s">
        <v>110</v>
      </c>
      <c r="M8065" s="26" t="s">
        <v>8191</v>
      </c>
      <c r="O8065" s="16" t="s">
        <v>1612</v>
      </c>
      <c r="T8065" s="23" t="s">
        <v>32</v>
      </c>
      <c r="W8065" s="20" t="s">
        <v>43</v>
      </c>
      <c r="Z8065" s="25">
        <v>0</v>
      </c>
      <c r="AA8065" s="25">
        <v>0</v>
      </c>
      <c r="AB8065" s="25">
        <v>2907052</v>
      </c>
      <c r="AC8065" s="25">
        <v>0</v>
      </c>
      <c r="AD8065" s="25">
        <v>0</v>
      </c>
      <c r="AE8065" s="25">
        <v>0</v>
      </c>
      <c r="AF8065" s="25">
        <v>2907052</v>
      </c>
      <c r="AG8065" s="25">
        <v>0</v>
      </c>
      <c r="AH8065" s="25">
        <v>2907052</v>
      </c>
      <c r="AI8065" s="16" t="s">
        <v>8192</v>
      </c>
    </row>
    <row r="8066" spans="1:35" x14ac:dyDescent="0.25">
      <c r="A8066" s="17">
        <v>131566</v>
      </c>
      <c r="B8066" s="18">
        <v>1</v>
      </c>
      <c r="C8066" s="16" t="s">
        <v>73</v>
      </c>
      <c r="D8066" s="21">
        <v>44326</v>
      </c>
      <c r="E8066" s="16" t="s">
        <v>6355</v>
      </c>
      <c r="F8066" s="21">
        <v>44326</v>
      </c>
      <c r="G8066" s="16" t="s">
        <v>6355</v>
      </c>
      <c r="H8066" s="26" t="s">
        <v>238</v>
      </c>
      <c r="M8066" s="26" t="s">
        <v>8193</v>
      </c>
      <c r="O8066" s="16" t="s">
        <v>151</v>
      </c>
      <c r="P8066" s="26" t="s">
        <v>198</v>
      </c>
      <c r="T8066" s="23" t="s">
        <v>32</v>
      </c>
      <c r="W8066" s="20" t="s">
        <v>43</v>
      </c>
      <c r="Z8066" s="25">
        <v>0</v>
      </c>
      <c r="AA8066" s="25">
        <v>0</v>
      </c>
      <c r="AB8066" s="25">
        <v>54734.25</v>
      </c>
      <c r="AC8066" s="25">
        <v>0</v>
      </c>
      <c r="AD8066" s="25">
        <v>0</v>
      </c>
      <c r="AE8066" s="25">
        <v>0</v>
      </c>
      <c r="AF8066" s="25">
        <v>54734.25</v>
      </c>
      <c r="AG8066" s="25">
        <v>0</v>
      </c>
      <c r="AH8066" s="25">
        <v>54734.25</v>
      </c>
      <c r="AI8066" s="16" t="s">
        <v>8194</v>
      </c>
    </row>
    <row r="8067" spans="1:35" x14ac:dyDescent="0.25">
      <c r="A8067" s="17">
        <v>131567</v>
      </c>
      <c r="B8067" s="18">
        <v>1</v>
      </c>
      <c r="C8067" s="16" t="s">
        <v>73</v>
      </c>
      <c r="D8067" s="21">
        <v>44326</v>
      </c>
      <c r="E8067" s="16" t="s">
        <v>6355</v>
      </c>
      <c r="F8067" s="21">
        <v>44326</v>
      </c>
      <c r="G8067" s="16" t="s">
        <v>6355</v>
      </c>
      <c r="H8067" s="26" t="s">
        <v>276</v>
      </c>
      <c r="M8067" s="26" t="s">
        <v>8195</v>
      </c>
      <c r="O8067" s="16" t="s">
        <v>151</v>
      </c>
      <c r="P8067" s="26" t="s">
        <v>198</v>
      </c>
      <c r="T8067" s="23" t="s">
        <v>32</v>
      </c>
      <c r="W8067" s="20" t="s">
        <v>43</v>
      </c>
      <c r="Z8067" s="25">
        <v>0</v>
      </c>
      <c r="AA8067" s="25">
        <v>0</v>
      </c>
      <c r="AB8067" s="25">
        <v>96578.85</v>
      </c>
      <c r="AC8067" s="25">
        <v>0</v>
      </c>
      <c r="AD8067" s="25">
        <v>0</v>
      </c>
      <c r="AE8067" s="25">
        <v>0</v>
      </c>
      <c r="AF8067" s="25">
        <v>96578.85</v>
      </c>
      <c r="AG8067" s="25">
        <v>0</v>
      </c>
      <c r="AH8067" s="25">
        <v>96578.85</v>
      </c>
      <c r="AI8067" s="16" t="s">
        <v>8196</v>
      </c>
    </row>
    <row r="8068" spans="1:35" x14ac:dyDescent="0.25">
      <c r="A8068" s="17">
        <v>131568</v>
      </c>
      <c r="B8068" s="18">
        <v>1</v>
      </c>
      <c r="C8068" s="16" t="s">
        <v>73</v>
      </c>
      <c r="D8068" s="21">
        <v>44326</v>
      </c>
      <c r="E8068" s="16" t="s">
        <v>142</v>
      </c>
      <c r="F8068" s="21">
        <v>44368</v>
      </c>
      <c r="G8068" s="16" t="s">
        <v>529</v>
      </c>
      <c r="H8068" s="26" t="s">
        <v>182</v>
      </c>
      <c r="I8068" s="16" t="s">
        <v>714</v>
      </c>
      <c r="J8068" s="20" t="s">
        <v>116</v>
      </c>
      <c r="L8068" s="16" t="s">
        <v>116</v>
      </c>
      <c r="M8068" s="26" t="s">
        <v>8197</v>
      </c>
      <c r="O8068" s="16" t="s">
        <v>179</v>
      </c>
      <c r="P8068" s="26" t="s">
        <v>79</v>
      </c>
      <c r="R8068" s="16" t="s">
        <v>41</v>
      </c>
      <c r="S8068" s="16" t="s">
        <v>84</v>
      </c>
      <c r="T8068" s="22">
        <v>0</v>
      </c>
      <c r="U8068" s="21">
        <v>44540</v>
      </c>
      <c r="W8068" s="20" t="s">
        <v>43</v>
      </c>
      <c r="X8068" s="16" t="s">
        <v>140</v>
      </c>
      <c r="Y8068" s="26" t="s">
        <v>8198</v>
      </c>
      <c r="Z8068" s="25">
        <v>0</v>
      </c>
      <c r="AA8068" s="25">
        <v>0</v>
      </c>
      <c r="AB8068" s="25">
        <v>92000</v>
      </c>
      <c r="AC8068" s="25">
        <v>0</v>
      </c>
      <c r="AD8068" s="25">
        <v>0</v>
      </c>
      <c r="AE8068" s="25">
        <v>0</v>
      </c>
      <c r="AF8068" s="25">
        <v>92000</v>
      </c>
      <c r="AG8068" s="25">
        <v>0</v>
      </c>
      <c r="AH8068" s="25">
        <v>92000</v>
      </c>
      <c r="AI8068" s="16" t="s">
        <v>8199</v>
      </c>
    </row>
    <row r="8069" spans="1:35" x14ac:dyDescent="0.25">
      <c r="A8069" s="17">
        <v>131569</v>
      </c>
      <c r="B8069" s="18">
        <v>2</v>
      </c>
      <c r="C8069" s="16" t="s">
        <v>73</v>
      </c>
      <c r="D8069" s="21">
        <v>44326</v>
      </c>
      <c r="E8069" s="16" t="s">
        <v>33</v>
      </c>
      <c r="F8069" s="21">
        <v>44364</v>
      </c>
      <c r="G8069" s="16" t="s">
        <v>109</v>
      </c>
      <c r="H8069" s="26" t="s">
        <v>377</v>
      </c>
      <c r="I8069" s="16" t="s">
        <v>8584</v>
      </c>
      <c r="K8069" s="16" t="s">
        <v>8583</v>
      </c>
      <c r="L8069" s="16" t="s">
        <v>37</v>
      </c>
      <c r="M8069" s="26" t="s">
        <v>8582</v>
      </c>
      <c r="O8069" s="16" t="s">
        <v>1149</v>
      </c>
      <c r="P8069" s="26" t="s">
        <v>188</v>
      </c>
      <c r="T8069" s="22">
        <v>0.93799999999999994</v>
      </c>
      <c r="W8069" s="20" t="s">
        <v>43</v>
      </c>
      <c r="X8069" s="16" t="s">
        <v>44</v>
      </c>
      <c r="Z8069" s="24" t="s">
        <v>32</v>
      </c>
      <c r="AA8069" s="24" t="s">
        <v>32</v>
      </c>
      <c r="AB8069" s="24" t="s">
        <v>32</v>
      </c>
      <c r="AC8069" s="24" t="s">
        <v>32</v>
      </c>
      <c r="AD8069" s="24" t="s">
        <v>32</v>
      </c>
      <c r="AE8069" s="24" t="s">
        <v>32</v>
      </c>
      <c r="AF8069" s="24" t="s">
        <v>32</v>
      </c>
      <c r="AG8069" s="24" t="s">
        <v>32</v>
      </c>
      <c r="AH8069" s="24" t="s">
        <v>32</v>
      </c>
      <c r="AI8069" s="16" t="s">
        <v>8581</v>
      </c>
    </row>
    <row r="8070" spans="1:35" ht="30" x14ac:dyDescent="0.25">
      <c r="A8070" s="17">
        <v>131570</v>
      </c>
      <c r="B8070" s="18">
        <v>1</v>
      </c>
      <c r="C8070" s="16" t="s">
        <v>73</v>
      </c>
      <c r="D8070" s="21">
        <v>44326</v>
      </c>
      <c r="E8070" s="16" t="s">
        <v>142</v>
      </c>
      <c r="F8070" s="21">
        <v>44327</v>
      </c>
      <c r="G8070" s="16" t="s">
        <v>1568</v>
      </c>
      <c r="H8070" s="26" t="s">
        <v>791</v>
      </c>
      <c r="I8070" s="16" t="s">
        <v>1251</v>
      </c>
      <c r="J8070" s="20" t="s">
        <v>148</v>
      </c>
      <c r="L8070" s="16" t="s">
        <v>149</v>
      </c>
      <c r="M8070" s="26" t="s">
        <v>8200</v>
      </c>
      <c r="O8070" s="16" t="s">
        <v>179</v>
      </c>
      <c r="P8070" s="26" t="s">
        <v>79</v>
      </c>
      <c r="R8070" s="16" t="s">
        <v>41</v>
      </c>
      <c r="S8070" s="16" t="s">
        <v>84</v>
      </c>
      <c r="T8070" s="23" t="s">
        <v>32</v>
      </c>
      <c r="W8070" s="20" t="s">
        <v>43</v>
      </c>
      <c r="X8070" s="16" t="s">
        <v>454</v>
      </c>
      <c r="Y8070" s="26" t="s">
        <v>8201</v>
      </c>
      <c r="Z8070" s="25">
        <v>0</v>
      </c>
      <c r="AA8070" s="25">
        <v>0</v>
      </c>
      <c r="AB8070" s="25">
        <v>137500</v>
      </c>
      <c r="AC8070" s="25">
        <v>0</v>
      </c>
      <c r="AD8070" s="25">
        <v>0</v>
      </c>
      <c r="AE8070" s="25">
        <v>0</v>
      </c>
      <c r="AF8070" s="25">
        <v>137500</v>
      </c>
      <c r="AG8070" s="25">
        <v>0</v>
      </c>
      <c r="AH8070" s="25">
        <v>137500</v>
      </c>
      <c r="AI8070" s="16" t="s">
        <v>8202</v>
      </c>
    </row>
    <row r="8071" spans="1:35" x14ac:dyDescent="0.25">
      <c r="A8071" s="17">
        <v>131571</v>
      </c>
      <c r="B8071" s="18">
        <v>2</v>
      </c>
      <c r="C8071" s="16" t="s">
        <v>73</v>
      </c>
      <c r="D8071" s="21">
        <v>44326</v>
      </c>
      <c r="E8071" s="16" t="s">
        <v>33</v>
      </c>
      <c r="F8071" s="21">
        <v>44364</v>
      </c>
      <c r="G8071" s="16" t="s">
        <v>109</v>
      </c>
      <c r="H8071" s="26" t="s">
        <v>377</v>
      </c>
      <c r="I8071" s="16" t="s">
        <v>8580</v>
      </c>
      <c r="K8071" s="16" t="s">
        <v>8579</v>
      </c>
      <c r="L8071" s="16" t="s">
        <v>37</v>
      </c>
      <c r="M8071" s="26" t="s">
        <v>8578</v>
      </c>
      <c r="O8071" s="16" t="s">
        <v>1149</v>
      </c>
      <c r="P8071" s="26" t="s">
        <v>188</v>
      </c>
      <c r="R8071" s="16" t="s">
        <v>139</v>
      </c>
      <c r="S8071" s="16" t="s">
        <v>4621</v>
      </c>
      <c r="T8071" s="22">
        <v>4.4089999999999998</v>
      </c>
      <c r="W8071" s="20" t="s">
        <v>43</v>
      </c>
      <c r="X8071" s="16" t="s">
        <v>44</v>
      </c>
      <c r="Z8071" s="24" t="s">
        <v>32</v>
      </c>
      <c r="AA8071" s="24" t="s">
        <v>32</v>
      </c>
      <c r="AB8071" s="24" t="s">
        <v>32</v>
      </c>
      <c r="AC8071" s="24" t="s">
        <v>32</v>
      </c>
      <c r="AD8071" s="24" t="s">
        <v>32</v>
      </c>
      <c r="AE8071" s="24" t="s">
        <v>32</v>
      </c>
      <c r="AF8071" s="24" t="s">
        <v>32</v>
      </c>
      <c r="AG8071" s="24" t="s">
        <v>32</v>
      </c>
      <c r="AH8071" s="24" t="s">
        <v>32</v>
      </c>
      <c r="AI8071" s="16" t="s">
        <v>8577</v>
      </c>
    </row>
    <row r="8072" spans="1:35" x14ac:dyDescent="0.25">
      <c r="A8072" s="17">
        <v>131572</v>
      </c>
      <c r="B8072" s="18">
        <v>4</v>
      </c>
      <c r="C8072" s="16" t="s">
        <v>73</v>
      </c>
      <c r="D8072" s="21">
        <v>44327</v>
      </c>
      <c r="E8072" s="16" t="s">
        <v>1610</v>
      </c>
      <c r="F8072" s="21">
        <v>44327</v>
      </c>
      <c r="G8072" s="16" t="s">
        <v>1610</v>
      </c>
      <c r="H8072" s="26" t="s">
        <v>186</v>
      </c>
      <c r="L8072" s="16" t="s">
        <v>110</v>
      </c>
      <c r="M8072" s="26" t="s">
        <v>8203</v>
      </c>
      <c r="O8072" s="16" t="s">
        <v>1612</v>
      </c>
      <c r="T8072" s="23" t="s">
        <v>32</v>
      </c>
      <c r="W8072" s="20" t="s">
        <v>43</v>
      </c>
      <c r="Z8072" s="25">
        <v>0</v>
      </c>
      <c r="AA8072" s="25">
        <v>0</v>
      </c>
      <c r="AB8072" s="25">
        <v>3028187</v>
      </c>
      <c r="AC8072" s="25">
        <v>0</v>
      </c>
      <c r="AD8072" s="25">
        <v>0</v>
      </c>
      <c r="AE8072" s="25">
        <v>0</v>
      </c>
      <c r="AF8072" s="25">
        <v>3028187</v>
      </c>
      <c r="AG8072" s="25">
        <v>0</v>
      </c>
      <c r="AH8072" s="25">
        <v>3028187</v>
      </c>
      <c r="AI8072" s="16" t="s">
        <v>8204</v>
      </c>
    </row>
    <row r="8073" spans="1:35" x14ac:dyDescent="0.25">
      <c r="A8073" s="17">
        <v>131573</v>
      </c>
      <c r="B8073" s="18">
        <v>4</v>
      </c>
      <c r="C8073" s="16" t="s">
        <v>73</v>
      </c>
      <c r="D8073" s="21">
        <v>44327</v>
      </c>
      <c r="E8073" s="16" t="s">
        <v>1610</v>
      </c>
      <c r="F8073" s="21">
        <v>44327</v>
      </c>
      <c r="G8073" s="16" t="s">
        <v>1610</v>
      </c>
      <c r="H8073" s="26" t="s">
        <v>186</v>
      </c>
      <c r="L8073" s="16" t="s">
        <v>110</v>
      </c>
      <c r="M8073" s="26" t="s">
        <v>8205</v>
      </c>
      <c r="O8073" s="16" t="s">
        <v>1612</v>
      </c>
      <c r="T8073" s="23" t="s">
        <v>32</v>
      </c>
      <c r="W8073" s="20" t="s">
        <v>43</v>
      </c>
      <c r="Z8073" s="25">
        <v>0</v>
      </c>
      <c r="AA8073" s="25">
        <v>0</v>
      </c>
      <c r="AB8073" s="25">
        <v>2131486</v>
      </c>
      <c r="AC8073" s="25">
        <v>0</v>
      </c>
      <c r="AD8073" s="25">
        <v>0</v>
      </c>
      <c r="AE8073" s="25">
        <v>0</v>
      </c>
      <c r="AF8073" s="25">
        <v>2131486</v>
      </c>
      <c r="AG8073" s="25">
        <v>0</v>
      </c>
      <c r="AH8073" s="25">
        <v>2131486</v>
      </c>
      <c r="AI8073" s="16" t="s">
        <v>8206</v>
      </c>
    </row>
    <row r="8074" spans="1:35" x14ac:dyDescent="0.25">
      <c r="A8074" s="17">
        <v>131574</v>
      </c>
      <c r="B8074" s="18">
        <v>3</v>
      </c>
      <c r="C8074" s="16" t="s">
        <v>73</v>
      </c>
      <c r="D8074" s="21">
        <v>44327</v>
      </c>
      <c r="E8074" s="16" t="s">
        <v>1610</v>
      </c>
      <c r="F8074" s="21">
        <v>44327</v>
      </c>
      <c r="G8074" s="16" t="s">
        <v>1610</v>
      </c>
      <c r="H8074" s="26" t="s">
        <v>766</v>
      </c>
      <c r="L8074" s="16" t="s">
        <v>110</v>
      </c>
      <c r="M8074" s="26" t="s">
        <v>8207</v>
      </c>
      <c r="O8074" s="16" t="s">
        <v>1612</v>
      </c>
      <c r="T8074" s="23" t="s">
        <v>32</v>
      </c>
      <c r="W8074" s="20" t="s">
        <v>43</v>
      </c>
      <c r="Z8074" s="25">
        <v>0</v>
      </c>
      <c r="AA8074" s="25">
        <v>0</v>
      </c>
      <c r="AB8074" s="25">
        <v>3788779</v>
      </c>
      <c r="AC8074" s="25">
        <v>0</v>
      </c>
      <c r="AD8074" s="25">
        <v>0</v>
      </c>
      <c r="AE8074" s="25">
        <v>0</v>
      </c>
      <c r="AF8074" s="25">
        <v>3788779</v>
      </c>
      <c r="AG8074" s="25">
        <v>0</v>
      </c>
      <c r="AH8074" s="25">
        <v>3788779</v>
      </c>
      <c r="AI8074" s="16" t="s">
        <v>8208</v>
      </c>
    </row>
    <row r="8075" spans="1:35" ht="30" x14ac:dyDescent="0.25">
      <c r="A8075" s="17">
        <v>131575</v>
      </c>
      <c r="B8075" s="18">
        <v>1</v>
      </c>
      <c r="C8075" s="16" t="s">
        <v>73</v>
      </c>
      <c r="D8075" s="21">
        <v>44327</v>
      </c>
      <c r="E8075" s="16" t="s">
        <v>1610</v>
      </c>
      <c r="F8075" s="21">
        <v>44327</v>
      </c>
      <c r="G8075" s="16" t="s">
        <v>1610</v>
      </c>
      <c r="H8075" s="26" t="s">
        <v>1163</v>
      </c>
      <c r="L8075" s="16" t="s">
        <v>110</v>
      </c>
      <c r="M8075" s="26" t="s">
        <v>8576</v>
      </c>
      <c r="O8075" s="16" t="s">
        <v>1612</v>
      </c>
      <c r="T8075" s="23" t="s">
        <v>32</v>
      </c>
      <c r="W8075" s="20" t="s">
        <v>43</v>
      </c>
      <c r="Z8075" s="24" t="s">
        <v>32</v>
      </c>
      <c r="AA8075" s="24" t="s">
        <v>32</v>
      </c>
      <c r="AB8075" s="24" t="s">
        <v>32</v>
      </c>
      <c r="AC8075" s="24" t="s">
        <v>32</v>
      </c>
      <c r="AD8075" s="24" t="s">
        <v>32</v>
      </c>
      <c r="AE8075" s="24" t="s">
        <v>32</v>
      </c>
      <c r="AF8075" s="24" t="s">
        <v>32</v>
      </c>
      <c r="AG8075" s="24" t="s">
        <v>32</v>
      </c>
      <c r="AH8075" s="24" t="s">
        <v>32</v>
      </c>
      <c r="AI8075" s="16" t="s">
        <v>8575</v>
      </c>
    </row>
    <row r="8076" spans="1:35" x14ac:dyDescent="0.25">
      <c r="A8076" s="17">
        <v>131576</v>
      </c>
      <c r="B8076" s="18">
        <v>1</v>
      </c>
      <c r="C8076" s="16" t="s">
        <v>73</v>
      </c>
      <c r="D8076" s="21">
        <v>44327</v>
      </c>
      <c r="E8076" s="16" t="s">
        <v>6355</v>
      </c>
      <c r="F8076" s="21">
        <v>44327</v>
      </c>
      <c r="G8076" s="16" t="s">
        <v>6355</v>
      </c>
      <c r="H8076" s="26" t="s">
        <v>400</v>
      </c>
      <c r="M8076" s="26" t="s">
        <v>8209</v>
      </c>
      <c r="O8076" s="16" t="s">
        <v>151</v>
      </c>
      <c r="P8076" s="26" t="s">
        <v>198</v>
      </c>
      <c r="T8076" s="23" t="s">
        <v>32</v>
      </c>
      <c r="W8076" s="20" t="s">
        <v>43</v>
      </c>
      <c r="Z8076" s="25">
        <v>0</v>
      </c>
      <c r="AA8076" s="25">
        <v>0</v>
      </c>
      <c r="AB8076" s="25">
        <v>92302.05</v>
      </c>
      <c r="AC8076" s="25">
        <v>0</v>
      </c>
      <c r="AD8076" s="25">
        <v>0</v>
      </c>
      <c r="AE8076" s="25">
        <v>0</v>
      </c>
      <c r="AF8076" s="25">
        <v>92302.05</v>
      </c>
      <c r="AG8076" s="25">
        <v>0</v>
      </c>
      <c r="AH8076" s="25">
        <v>92302.05</v>
      </c>
      <c r="AI8076" s="16" t="s">
        <v>8210</v>
      </c>
    </row>
    <row r="8077" spans="1:35" x14ac:dyDescent="0.25">
      <c r="A8077" s="17">
        <v>131577</v>
      </c>
      <c r="B8077" s="18">
        <v>1</v>
      </c>
      <c r="C8077" s="16" t="s">
        <v>73</v>
      </c>
      <c r="D8077" s="21">
        <v>44327</v>
      </c>
      <c r="E8077" s="16" t="s">
        <v>6355</v>
      </c>
      <c r="F8077" s="21">
        <v>44327</v>
      </c>
      <c r="G8077" s="16" t="s">
        <v>6355</v>
      </c>
      <c r="H8077" s="26" t="s">
        <v>400</v>
      </c>
      <c r="M8077" s="26" t="s">
        <v>8211</v>
      </c>
      <c r="O8077" s="16" t="s">
        <v>151</v>
      </c>
      <c r="P8077" s="26" t="s">
        <v>198</v>
      </c>
      <c r="T8077" s="23" t="s">
        <v>32</v>
      </c>
      <c r="W8077" s="20" t="s">
        <v>43</v>
      </c>
      <c r="Z8077" s="25">
        <v>0</v>
      </c>
      <c r="AA8077" s="25">
        <v>0</v>
      </c>
      <c r="AB8077" s="25">
        <v>189041.7</v>
      </c>
      <c r="AC8077" s="25">
        <v>0</v>
      </c>
      <c r="AD8077" s="25">
        <v>0</v>
      </c>
      <c r="AE8077" s="25">
        <v>0</v>
      </c>
      <c r="AF8077" s="25">
        <v>189041.7</v>
      </c>
      <c r="AG8077" s="25">
        <v>0</v>
      </c>
      <c r="AH8077" s="25">
        <v>189041.7</v>
      </c>
      <c r="AI8077" s="16" t="s">
        <v>8212</v>
      </c>
    </row>
    <row r="8078" spans="1:35" x14ac:dyDescent="0.25">
      <c r="A8078" s="17">
        <v>131578</v>
      </c>
      <c r="B8078" s="18">
        <v>4</v>
      </c>
      <c r="C8078" s="16" t="s">
        <v>73</v>
      </c>
      <c r="D8078" s="21">
        <v>44327</v>
      </c>
      <c r="E8078" s="16" t="s">
        <v>33</v>
      </c>
      <c r="F8078" s="21">
        <v>44327</v>
      </c>
      <c r="G8078" s="16" t="s">
        <v>33</v>
      </c>
      <c r="H8078" s="26" t="s">
        <v>428</v>
      </c>
      <c r="I8078" s="16" t="s">
        <v>8213</v>
      </c>
      <c r="K8078" s="16" t="s">
        <v>8214</v>
      </c>
      <c r="L8078" s="16" t="s">
        <v>37</v>
      </c>
      <c r="M8078" s="26" t="s">
        <v>8215</v>
      </c>
      <c r="O8078" s="16" t="s">
        <v>1149</v>
      </c>
      <c r="P8078" s="26" t="s">
        <v>188</v>
      </c>
      <c r="R8078" s="16" t="s">
        <v>139</v>
      </c>
      <c r="S8078" s="16" t="s">
        <v>4621</v>
      </c>
      <c r="T8078" s="22">
        <v>3.24</v>
      </c>
      <c r="W8078" s="20" t="s">
        <v>43</v>
      </c>
      <c r="X8078" s="16" t="s">
        <v>44</v>
      </c>
      <c r="Z8078" s="25">
        <v>0</v>
      </c>
      <c r="AA8078" s="25">
        <v>0</v>
      </c>
      <c r="AB8078" s="25">
        <v>0</v>
      </c>
      <c r="AC8078" s="25">
        <v>64467.23</v>
      </c>
      <c r="AD8078" s="25">
        <v>0</v>
      </c>
      <c r="AE8078" s="25">
        <v>0</v>
      </c>
      <c r="AF8078" s="25">
        <v>0</v>
      </c>
      <c r="AG8078" s="25">
        <v>64467.23</v>
      </c>
      <c r="AH8078" s="25">
        <v>64467.23</v>
      </c>
      <c r="AI8078" s="16" t="s">
        <v>8216</v>
      </c>
    </row>
    <row r="8079" spans="1:35" x14ac:dyDescent="0.25">
      <c r="A8079" s="17">
        <v>131579</v>
      </c>
      <c r="B8079" s="18">
        <v>4</v>
      </c>
      <c r="C8079" s="16" t="s">
        <v>73</v>
      </c>
      <c r="D8079" s="21">
        <v>44327</v>
      </c>
      <c r="E8079" s="16" t="s">
        <v>33</v>
      </c>
      <c r="F8079" s="21">
        <v>44364</v>
      </c>
      <c r="G8079" s="16" t="s">
        <v>109</v>
      </c>
      <c r="H8079" s="26" t="s">
        <v>428</v>
      </c>
      <c r="I8079" s="16" t="s">
        <v>8217</v>
      </c>
      <c r="K8079" s="16" t="s">
        <v>8218</v>
      </c>
      <c r="L8079" s="16" t="s">
        <v>37</v>
      </c>
      <c r="M8079" s="26" t="s">
        <v>8219</v>
      </c>
      <c r="O8079" s="16" t="s">
        <v>1149</v>
      </c>
      <c r="P8079" s="26" t="s">
        <v>188</v>
      </c>
      <c r="R8079" s="16" t="s">
        <v>139</v>
      </c>
      <c r="S8079" s="16" t="s">
        <v>4621</v>
      </c>
      <c r="T8079" s="22">
        <v>1.7</v>
      </c>
      <c r="W8079" s="20" t="s">
        <v>43</v>
      </c>
      <c r="X8079" s="16" t="s">
        <v>44</v>
      </c>
      <c r="Z8079" s="25">
        <v>0</v>
      </c>
      <c r="AA8079" s="25">
        <v>0</v>
      </c>
      <c r="AB8079" s="25">
        <v>0</v>
      </c>
      <c r="AC8079" s="25">
        <v>33702.36</v>
      </c>
      <c r="AD8079" s="25">
        <v>0</v>
      </c>
      <c r="AE8079" s="25">
        <v>0</v>
      </c>
      <c r="AF8079" s="25">
        <v>0</v>
      </c>
      <c r="AG8079" s="25">
        <v>33702.36</v>
      </c>
      <c r="AH8079" s="25">
        <v>33702.36</v>
      </c>
      <c r="AI8079" s="16" t="s">
        <v>8220</v>
      </c>
    </row>
    <row r="8080" spans="1:35" x14ac:dyDescent="0.25">
      <c r="A8080" s="17">
        <v>131580</v>
      </c>
      <c r="B8080" s="18">
        <v>4</v>
      </c>
      <c r="C8080" s="16" t="s">
        <v>73</v>
      </c>
      <c r="D8080" s="21">
        <v>44327</v>
      </c>
      <c r="E8080" s="16" t="s">
        <v>33</v>
      </c>
      <c r="F8080" s="21">
        <v>44364</v>
      </c>
      <c r="G8080" s="16" t="s">
        <v>109</v>
      </c>
      <c r="H8080" s="26" t="s">
        <v>428</v>
      </c>
      <c r="I8080" s="16" t="s">
        <v>8221</v>
      </c>
      <c r="K8080" s="16" t="s">
        <v>8222</v>
      </c>
      <c r="L8080" s="16" t="s">
        <v>37</v>
      </c>
      <c r="M8080" s="26" t="s">
        <v>8223</v>
      </c>
      <c r="O8080" s="16" t="s">
        <v>1149</v>
      </c>
      <c r="P8080" s="26" t="s">
        <v>188</v>
      </c>
      <c r="R8080" s="16" t="s">
        <v>139</v>
      </c>
      <c r="S8080" s="16" t="s">
        <v>4621</v>
      </c>
      <c r="T8080" s="22">
        <v>4.63</v>
      </c>
      <c r="W8080" s="20" t="s">
        <v>43</v>
      </c>
      <c r="X8080" s="16" t="s">
        <v>44</v>
      </c>
      <c r="Z8080" s="25">
        <v>0</v>
      </c>
      <c r="AA8080" s="25">
        <v>0</v>
      </c>
      <c r="AB8080" s="25">
        <v>0</v>
      </c>
      <c r="AC8080" s="25">
        <v>91880.49</v>
      </c>
      <c r="AD8080" s="25">
        <v>0</v>
      </c>
      <c r="AE8080" s="25">
        <v>0</v>
      </c>
      <c r="AF8080" s="25">
        <v>0</v>
      </c>
      <c r="AG8080" s="25">
        <v>91880.49</v>
      </c>
      <c r="AH8080" s="25">
        <v>91880.49</v>
      </c>
      <c r="AI8080" s="16" t="s">
        <v>8224</v>
      </c>
    </row>
    <row r="8081" spans="1:35" x14ac:dyDescent="0.25">
      <c r="A8081" s="17">
        <v>131581</v>
      </c>
      <c r="B8081" s="18">
        <v>2</v>
      </c>
      <c r="C8081" s="16" t="s">
        <v>73</v>
      </c>
      <c r="D8081" s="21">
        <v>44327</v>
      </c>
      <c r="E8081" s="16" t="s">
        <v>6355</v>
      </c>
      <c r="F8081" s="21">
        <v>44327</v>
      </c>
      <c r="G8081" s="16" t="s">
        <v>6355</v>
      </c>
      <c r="H8081" s="26" t="s">
        <v>264</v>
      </c>
      <c r="M8081" s="26" t="s">
        <v>8225</v>
      </c>
      <c r="O8081" s="16" t="s">
        <v>151</v>
      </c>
      <c r="P8081" s="26" t="s">
        <v>198</v>
      </c>
      <c r="T8081" s="23" t="s">
        <v>32</v>
      </c>
      <c r="W8081" s="20" t="s">
        <v>43</v>
      </c>
      <c r="Z8081" s="25">
        <v>0</v>
      </c>
      <c r="AA8081" s="25">
        <v>0</v>
      </c>
      <c r="AB8081" s="25">
        <v>58492.5</v>
      </c>
      <c r="AC8081" s="25">
        <v>0</v>
      </c>
      <c r="AD8081" s="25">
        <v>0</v>
      </c>
      <c r="AE8081" s="25">
        <v>0</v>
      </c>
      <c r="AF8081" s="25">
        <v>58492.5</v>
      </c>
      <c r="AG8081" s="25">
        <v>0</v>
      </c>
      <c r="AH8081" s="25">
        <v>58492.5</v>
      </c>
      <c r="AI8081" s="16" t="s">
        <v>8226</v>
      </c>
    </row>
    <row r="8082" spans="1:35" x14ac:dyDescent="0.25">
      <c r="A8082" s="17">
        <v>131582</v>
      </c>
      <c r="B8082" s="18">
        <v>4</v>
      </c>
      <c r="C8082" s="16" t="s">
        <v>73</v>
      </c>
      <c r="D8082" s="21">
        <v>44327</v>
      </c>
      <c r="E8082" s="16" t="s">
        <v>33</v>
      </c>
      <c r="F8082" s="21">
        <v>44327</v>
      </c>
      <c r="G8082" s="16" t="s">
        <v>33</v>
      </c>
      <c r="H8082" s="26" t="s">
        <v>428</v>
      </c>
      <c r="I8082" s="16" t="s">
        <v>8574</v>
      </c>
      <c r="K8082" s="16" t="s">
        <v>8573</v>
      </c>
      <c r="L8082" s="16" t="s">
        <v>37</v>
      </c>
      <c r="M8082" s="26" t="s">
        <v>8572</v>
      </c>
      <c r="O8082" s="16" t="s">
        <v>39</v>
      </c>
      <c r="P8082" s="26" t="s">
        <v>40</v>
      </c>
      <c r="R8082" s="16" t="s">
        <v>41</v>
      </c>
      <c r="S8082" s="16" t="s">
        <v>42</v>
      </c>
      <c r="T8082" s="22">
        <v>0.73</v>
      </c>
      <c r="W8082" s="20" t="s">
        <v>43</v>
      </c>
      <c r="X8082" s="16" t="s">
        <v>44</v>
      </c>
      <c r="Z8082" s="24" t="s">
        <v>32</v>
      </c>
      <c r="AA8082" s="24" t="s">
        <v>32</v>
      </c>
      <c r="AB8082" s="24" t="s">
        <v>32</v>
      </c>
      <c r="AC8082" s="24" t="s">
        <v>32</v>
      </c>
      <c r="AD8082" s="24" t="s">
        <v>32</v>
      </c>
      <c r="AE8082" s="24" t="s">
        <v>32</v>
      </c>
      <c r="AF8082" s="24" t="s">
        <v>32</v>
      </c>
      <c r="AG8082" s="24" t="s">
        <v>32</v>
      </c>
      <c r="AH8082" s="24" t="s">
        <v>32</v>
      </c>
      <c r="AI8082" s="16" t="s">
        <v>8571</v>
      </c>
    </row>
    <row r="8083" spans="1:35" x14ac:dyDescent="0.25">
      <c r="A8083" s="17">
        <v>131583</v>
      </c>
      <c r="B8083" s="18">
        <v>2</v>
      </c>
      <c r="C8083" s="16" t="s">
        <v>73</v>
      </c>
      <c r="D8083" s="21">
        <v>44328</v>
      </c>
      <c r="E8083" s="16" t="s">
        <v>6355</v>
      </c>
      <c r="F8083" s="21">
        <v>44328</v>
      </c>
      <c r="G8083" s="16" t="s">
        <v>6355</v>
      </c>
      <c r="H8083" s="26" t="s">
        <v>241</v>
      </c>
      <c r="M8083" s="26" t="s">
        <v>8227</v>
      </c>
      <c r="O8083" s="16" t="s">
        <v>151</v>
      </c>
      <c r="P8083" s="26" t="s">
        <v>198</v>
      </c>
      <c r="T8083" s="23" t="s">
        <v>32</v>
      </c>
      <c r="W8083" s="20" t="s">
        <v>43</v>
      </c>
      <c r="Z8083" s="25">
        <v>0</v>
      </c>
      <c r="AA8083" s="25">
        <v>0</v>
      </c>
      <c r="AB8083" s="25">
        <v>121592.1</v>
      </c>
      <c r="AC8083" s="25">
        <v>0</v>
      </c>
      <c r="AD8083" s="25">
        <v>0</v>
      </c>
      <c r="AE8083" s="25">
        <v>0</v>
      </c>
      <c r="AF8083" s="25">
        <v>121592.1</v>
      </c>
      <c r="AG8083" s="25">
        <v>0</v>
      </c>
      <c r="AH8083" s="25">
        <v>121592.1</v>
      </c>
      <c r="AI8083" s="16" t="s">
        <v>8228</v>
      </c>
    </row>
    <row r="8084" spans="1:35" x14ac:dyDescent="0.25">
      <c r="A8084" s="17">
        <v>131584</v>
      </c>
      <c r="B8084" s="18">
        <v>1</v>
      </c>
      <c r="C8084" s="16" t="s">
        <v>73</v>
      </c>
      <c r="D8084" s="21">
        <v>44328</v>
      </c>
      <c r="E8084" s="16" t="s">
        <v>1610</v>
      </c>
      <c r="F8084" s="21">
        <v>44328</v>
      </c>
      <c r="G8084" s="16" t="s">
        <v>1610</v>
      </c>
      <c r="H8084" s="26" t="s">
        <v>400</v>
      </c>
      <c r="L8084" s="16" t="s">
        <v>110</v>
      </c>
      <c r="M8084" s="26" t="s">
        <v>8570</v>
      </c>
      <c r="O8084" s="16" t="s">
        <v>1612</v>
      </c>
      <c r="T8084" s="23" t="s">
        <v>32</v>
      </c>
      <c r="W8084" s="20" t="s">
        <v>43</v>
      </c>
      <c r="Z8084" s="24" t="s">
        <v>32</v>
      </c>
      <c r="AA8084" s="24" t="s">
        <v>32</v>
      </c>
      <c r="AB8084" s="24" t="s">
        <v>32</v>
      </c>
      <c r="AC8084" s="24" t="s">
        <v>32</v>
      </c>
      <c r="AD8084" s="25">
        <v>0</v>
      </c>
      <c r="AE8084" s="25">
        <v>0</v>
      </c>
      <c r="AF8084" s="25">
        <v>625074</v>
      </c>
      <c r="AG8084" s="25">
        <v>0</v>
      </c>
      <c r="AH8084" s="25">
        <v>625074</v>
      </c>
      <c r="AI8084" s="16" t="s">
        <v>8569</v>
      </c>
    </row>
    <row r="8085" spans="1:35" x14ac:dyDescent="0.25">
      <c r="A8085" s="17">
        <v>131585</v>
      </c>
      <c r="B8085" s="18">
        <v>1</v>
      </c>
      <c r="C8085" s="16" t="s">
        <v>73</v>
      </c>
      <c r="D8085" s="21">
        <v>44328</v>
      </c>
      <c r="E8085" s="16" t="s">
        <v>1610</v>
      </c>
      <c r="F8085" s="21">
        <v>44328</v>
      </c>
      <c r="G8085" s="16" t="s">
        <v>1610</v>
      </c>
      <c r="H8085" s="26" t="s">
        <v>400</v>
      </c>
      <c r="L8085" s="16" t="s">
        <v>110</v>
      </c>
      <c r="M8085" s="26" t="s">
        <v>8568</v>
      </c>
      <c r="O8085" s="16" t="s">
        <v>1612</v>
      </c>
      <c r="T8085" s="23" t="s">
        <v>32</v>
      </c>
      <c r="W8085" s="20" t="s">
        <v>43</v>
      </c>
      <c r="Z8085" s="24" t="s">
        <v>32</v>
      </c>
      <c r="AA8085" s="24" t="s">
        <v>32</v>
      </c>
      <c r="AB8085" s="24" t="s">
        <v>32</v>
      </c>
      <c r="AC8085" s="24" t="s">
        <v>32</v>
      </c>
      <c r="AD8085" s="25">
        <v>0</v>
      </c>
      <c r="AE8085" s="25">
        <v>0</v>
      </c>
      <c r="AF8085" s="25">
        <v>625074</v>
      </c>
      <c r="AG8085" s="25">
        <v>0</v>
      </c>
      <c r="AH8085" s="25">
        <v>625074</v>
      </c>
      <c r="AI8085" s="16" t="s">
        <v>8567</v>
      </c>
    </row>
    <row r="8086" spans="1:35" x14ac:dyDescent="0.25">
      <c r="A8086" s="17">
        <v>131586</v>
      </c>
      <c r="B8086" s="18">
        <v>4</v>
      </c>
      <c r="C8086" s="16" t="s">
        <v>73</v>
      </c>
      <c r="D8086" s="21">
        <v>44328</v>
      </c>
      <c r="E8086" s="16" t="s">
        <v>1610</v>
      </c>
      <c r="F8086" s="21">
        <v>44328</v>
      </c>
      <c r="G8086" s="16" t="s">
        <v>1610</v>
      </c>
      <c r="H8086" s="26" t="s">
        <v>186</v>
      </c>
      <c r="L8086" s="16" t="s">
        <v>110</v>
      </c>
      <c r="M8086" s="26" t="s">
        <v>8229</v>
      </c>
      <c r="O8086" s="16" t="s">
        <v>1612</v>
      </c>
      <c r="T8086" s="23" t="s">
        <v>32</v>
      </c>
      <c r="W8086" s="20" t="s">
        <v>43</v>
      </c>
      <c r="Z8086" s="25">
        <v>0</v>
      </c>
      <c r="AA8086" s="25">
        <v>0</v>
      </c>
      <c r="AB8086" s="25">
        <v>20353</v>
      </c>
      <c r="AC8086" s="25">
        <v>0</v>
      </c>
      <c r="AD8086" s="25">
        <v>0</v>
      </c>
      <c r="AE8086" s="25">
        <v>0</v>
      </c>
      <c r="AF8086" s="25">
        <v>20353</v>
      </c>
      <c r="AG8086" s="25">
        <v>0</v>
      </c>
      <c r="AH8086" s="25">
        <v>20353</v>
      </c>
      <c r="AI8086" s="16" t="s">
        <v>8230</v>
      </c>
    </row>
    <row r="8087" spans="1:35" x14ac:dyDescent="0.25">
      <c r="A8087" s="17">
        <v>131587</v>
      </c>
      <c r="B8087" s="18">
        <v>3</v>
      </c>
      <c r="C8087" s="16" t="s">
        <v>73</v>
      </c>
      <c r="D8087" s="21">
        <v>44329</v>
      </c>
      <c r="E8087" s="16" t="s">
        <v>6355</v>
      </c>
      <c r="F8087" s="21">
        <v>44329</v>
      </c>
      <c r="G8087" s="16" t="s">
        <v>6355</v>
      </c>
      <c r="H8087" s="26" t="s">
        <v>273</v>
      </c>
      <c r="M8087" s="26" t="s">
        <v>8231</v>
      </c>
      <c r="O8087" s="16" t="s">
        <v>151</v>
      </c>
      <c r="P8087" s="26" t="s">
        <v>198</v>
      </c>
      <c r="T8087" s="23" t="s">
        <v>32</v>
      </c>
      <c r="W8087" s="20" t="s">
        <v>43</v>
      </c>
      <c r="Z8087" s="25">
        <v>0</v>
      </c>
      <c r="AA8087" s="25">
        <v>0</v>
      </c>
      <c r="AB8087" s="25">
        <v>34654.5</v>
      </c>
      <c r="AC8087" s="25">
        <v>0</v>
      </c>
      <c r="AD8087" s="25">
        <v>0</v>
      </c>
      <c r="AE8087" s="25">
        <v>0</v>
      </c>
      <c r="AF8087" s="25">
        <v>34654.5</v>
      </c>
      <c r="AG8087" s="25">
        <v>0</v>
      </c>
      <c r="AH8087" s="25">
        <v>34654.5</v>
      </c>
      <c r="AI8087" s="16" t="s">
        <v>8232</v>
      </c>
    </row>
    <row r="8088" spans="1:35" x14ac:dyDescent="0.25">
      <c r="A8088" s="17">
        <v>131588</v>
      </c>
      <c r="B8088" s="18">
        <v>2</v>
      </c>
      <c r="C8088" s="16" t="s">
        <v>73</v>
      </c>
      <c r="D8088" s="21">
        <v>44329</v>
      </c>
      <c r="E8088" s="16" t="s">
        <v>6355</v>
      </c>
      <c r="F8088" s="21">
        <v>44329</v>
      </c>
      <c r="G8088" s="16" t="s">
        <v>6355</v>
      </c>
      <c r="H8088" s="26" t="s">
        <v>244</v>
      </c>
      <c r="M8088" s="26" t="s">
        <v>8233</v>
      </c>
      <c r="O8088" s="16" t="s">
        <v>151</v>
      </c>
      <c r="P8088" s="26" t="s">
        <v>198</v>
      </c>
      <c r="T8088" s="23" t="s">
        <v>32</v>
      </c>
      <c r="W8088" s="20" t="s">
        <v>43</v>
      </c>
      <c r="Z8088" s="25">
        <v>0</v>
      </c>
      <c r="AA8088" s="25">
        <v>0</v>
      </c>
      <c r="AB8088" s="25">
        <v>100620</v>
      </c>
      <c r="AC8088" s="25">
        <v>0</v>
      </c>
      <c r="AD8088" s="25">
        <v>0</v>
      </c>
      <c r="AE8088" s="25">
        <v>0</v>
      </c>
      <c r="AF8088" s="25">
        <v>100620</v>
      </c>
      <c r="AG8088" s="25">
        <v>0</v>
      </c>
      <c r="AH8088" s="25">
        <v>100620</v>
      </c>
      <c r="AI8088" s="16" t="s">
        <v>8234</v>
      </c>
    </row>
    <row r="8089" spans="1:35" x14ac:dyDescent="0.25">
      <c r="A8089" s="17">
        <v>131589</v>
      </c>
      <c r="B8089" s="18">
        <v>2</v>
      </c>
      <c r="C8089" s="16" t="s">
        <v>73</v>
      </c>
      <c r="D8089" s="21">
        <v>44329</v>
      </c>
      <c r="E8089" s="16" t="s">
        <v>6355</v>
      </c>
      <c r="F8089" s="21">
        <v>44329</v>
      </c>
      <c r="G8089" s="16" t="s">
        <v>6355</v>
      </c>
      <c r="H8089" s="26" t="s">
        <v>371</v>
      </c>
      <c r="M8089" s="26" t="s">
        <v>8235</v>
      </c>
      <c r="O8089" s="16" t="s">
        <v>151</v>
      </c>
      <c r="P8089" s="26" t="s">
        <v>198</v>
      </c>
      <c r="T8089" s="23" t="s">
        <v>32</v>
      </c>
      <c r="W8089" s="20" t="s">
        <v>43</v>
      </c>
      <c r="Z8089" s="25">
        <v>0</v>
      </c>
      <c r="AA8089" s="25">
        <v>0</v>
      </c>
      <c r="AB8089" s="25">
        <v>68513</v>
      </c>
      <c r="AC8089" s="25">
        <v>0</v>
      </c>
      <c r="AD8089" s="25">
        <v>0</v>
      </c>
      <c r="AE8089" s="25">
        <v>0</v>
      </c>
      <c r="AF8089" s="25">
        <v>68513</v>
      </c>
      <c r="AG8089" s="25">
        <v>0</v>
      </c>
      <c r="AH8089" s="25">
        <v>68513</v>
      </c>
      <c r="AI8089" s="16" t="s">
        <v>8236</v>
      </c>
    </row>
    <row r="8090" spans="1:35" x14ac:dyDescent="0.25">
      <c r="A8090" s="17">
        <v>131590</v>
      </c>
      <c r="B8090" s="18">
        <v>2</v>
      </c>
      <c r="C8090" s="16" t="s">
        <v>73</v>
      </c>
      <c r="D8090" s="21">
        <v>44329</v>
      </c>
      <c r="E8090" s="16" t="s">
        <v>142</v>
      </c>
      <c r="F8090" s="21">
        <v>44332</v>
      </c>
      <c r="G8090" s="16" t="s">
        <v>8237</v>
      </c>
      <c r="H8090" s="26" t="s">
        <v>286</v>
      </c>
      <c r="I8090" s="16" t="s">
        <v>4391</v>
      </c>
      <c r="J8090" s="20" t="s">
        <v>116</v>
      </c>
      <c r="L8090" s="16" t="s">
        <v>116</v>
      </c>
      <c r="M8090" s="26" t="s">
        <v>7764</v>
      </c>
      <c r="O8090" s="16" t="s">
        <v>78</v>
      </c>
      <c r="T8090" s="23" t="s">
        <v>32</v>
      </c>
      <c r="W8090" s="20" t="s">
        <v>43</v>
      </c>
      <c r="Z8090" s="25">
        <v>60000</v>
      </c>
      <c r="AA8090" s="25">
        <v>0</v>
      </c>
      <c r="AB8090" s="25">
        <v>0</v>
      </c>
      <c r="AC8090" s="25">
        <v>0</v>
      </c>
      <c r="AD8090" s="25">
        <v>60000</v>
      </c>
      <c r="AE8090" s="25">
        <v>0</v>
      </c>
      <c r="AF8090" s="25">
        <v>0</v>
      </c>
      <c r="AG8090" s="25">
        <v>0</v>
      </c>
      <c r="AH8090" s="25">
        <v>60000</v>
      </c>
    </row>
    <row r="8091" spans="1:35" x14ac:dyDescent="0.25">
      <c r="A8091" s="17">
        <v>131591</v>
      </c>
      <c r="B8091" s="18">
        <v>2</v>
      </c>
      <c r="C8091" s="16" t="s">
        <v>73</v>
      </c>
      <c r="D8091" s="21">
        <v>44331</v>
      </c>
      <c r="E8091" s="16" t="s">
        <v>1610</v>
      </c>
      <c r="F8091" s="21">
        <v>44331</v>
      </c>
      <c r="G8091" s="16" t="s">
        <v>1610</v>
      </c>
      <c r="H8091" s="26" t="s">
        <v>1336</v>
      </c>
      <c r="L8091" s="16" t="s">
        <v>110</v>
      </c>
      <c r="M8091" s="26" t="s">
        <v>8238</v>
      </c>
      <c r="O8091" s="16" t="s">
        <v>1612</v>
      </c>
      <c r="T8091" s="23" t="s">
        <v>32</v>
      </c>
      <c r="W8091" s="20" t="s">
        <v>43</v>
      </c>
      <c r="Z8091" s="25">
        <v>0</v>
      </c>
      <c r="AA8091" s="25">
        <v>0</v>
      </c>
      <c r="AB8091" s="25">
        <v>95566</v>
      </c>
      <c r="AC8091" s="25">
        <v>0</v>
      </c>
      <c r="AD8091" s="25">
        <v>0</v>
      </c>
      <c r="AE8091" s="25">
        <v>0</v>
      </c>
      <c r="AF8091" s="25">
        <v>95566</v>
      </c>
      <c r="AG8091" s="25">
        <v>0</v>
      </c>
      <c r="AH8091" s="25">
        <v>95566</v>
      </c>
      <c r="AI8091" s="16" t="s">
        <v>8239</v>
      </c>
    </row>
    <row r="8092" spans="1:35" x14ac:dyDescent="0.25">
      <c r="A8092" s="17">
        <v>131592</v>
      </c>
      <c r="B8092" s="18">
        <v>4</v>
      </c>
      <c r="C8092" s="16" t="s">
        <v>73</v>
      </c>
      <c r="D8092" s="21">
        <v>44331</v>
      </c>
      <c r="E8092" s="16" t="s">
        <v>1610</v>
      </c>
      <c r="F8092" s="21">
        <v>44331</v>
      </c>
      <c r="G8092" s="16" t="s">
        <v>1610</v>
      </c>
      <c r="H8092" s="26" t="s">
        <v>349</v>
      </c>
      <c r="L8092" s="16" t="s">
        <v>110</v>
      </c>
      <c r="M8092" s="26" t="s">
        <v>8240</v>
      </c>
      <c r="O8092" s="16" t="s">
        <v>1612</v>
      </c>
      <c r="T8092" s="23" t="s">
        <v>32</v>
      </c>
      <c r="W8092" s="20" t="s">
        <v>43</v>
      </c>
      <c r="Z8092" s="25">
        <v>0</v>
      </c>
      <c r="AA8092" s="25">
        <v>0</v>
      </c>
      <c r="AB8092" s="25">
        <v>72394</v>
      </c>
      <c r="AC8092" s="25">
        <v>0</v>
      </c>
      <c r="AD8092" s="25">
        <v>0</v>
      </c>
      <c r="AE8092" s="25">
        <v>0</v>
      </c>
      <c r="AF8092" s="25">
        <v>72394</v>
      </c>
      <c r="AG8092" s="25">
        <v>0</v>
      </c>
      <c r="AH8092" s="25">
        <v>72394</v>
      </c>
      <c r="AI8092" s="16" t="s">
        <v>8241</v>
      </c>
    </row>
    <row r="8093" spans="1:35" x14ac:dyDescent="0.25">
      <c r="A8093" s="17">
        <v>131593</v>
      </c>
      <c r="B8093" s="18">
        <v>4</v>
      </c>
      <c r="C8093" s="16" t="s">
        <v>73</v>
      </c>
      <c r="D8093" s="21">
        <v>44331</v>
      </c>
      <c r="E8093" s="16" t="s">
        <v>1610</v>
      </c>
      <c r="F8093" s="21">
        <v>44331</v>
      </c>
      <c r="G8093" s="16" t="s">
        <v>1610</v>
      </c>
      <c r="H8093" s="26" t="s">
        <v>126</v>
      </c>
      <c r="L8093" s="16" t="s">
        <v>110</v>
      </c>
      <c r="M8093" s="26" t="s">
        <v>8242</v>
      </c>
      <c r="O8093" s="16" t="s">
        <v>1612</v>
      </c>
      <c r="T8093" s="23" t="s">
        <v>32</v>
      </c>
      <c r="W8093" s="20" t="s">
        <v>43</v>
      </c>
      <c r="Z8093" s="25">
        <v>0</v>
      </c>
      <c r="AA8093" s="25">
        <v>0</v>
      </c>
      <c r="AB8093" s="25">
        <v>1425000</v>
      </c>
      <c r="AC8093" s="25">
        <v>0</v>
      </c>
      <c r="AD8093" s="25">
        <v>0</v>
      </c>
      <c r="AE8093" s="25">
        <v>0</v>
      </c>
      <c r="AF8093" s="25">
        <v>1425000</v>
      </c>
      <c r="AG8093" s="25">
        <v>0</v>
      </c>
      <c r="AH8093" s="25">
        <v>1425000</v>
      </c>
      <c r="AI8093" s="16" t="s">
        <v>8243</v>
      </c>
    </row>
    <row r="8094" spans="1:35" x14ac:dyDescent="0.25">
      <c r="A8094" s="17">
        <v>131594</v>
      </c>
      <c r="B8094" s="18">
        <v>1</v>
      </c>
      <c r="C8094" s="16" t="s">
        <v>73</v>
      </c>
      <c r="D8094" s="21">
        <v>44333</v>
      </c>
      <c r="E8094" s="16" t="s">
        <v>33</v>
      </c>
      <c r="F8094" s="21">
        <v>44333</v>
      </c>
      <c r="G8094" s="16" t="s">
        <v>33</v>
      </c>
      <c r="H8094" s="26" t="s">
        <v>146</v>
      </c>
      <c r="I8094" s="16" t="s">
        <v>8566</v>
      </c>
      <c r="K8094" s="16" t="s">
        <v>8565</v>
      </c>
      <c r="L8094" s="16" t="s">
        <v>37</v>
      </c>
      <c r="M8094" s="26" t="s">
        <v>8564</v>
      </c>
      <c r="O8094" s="16" t="s">
        <v>1149</v>
      </c>
      <c r="P8094" s="26" t="s">
        <v>188</v>
      </c>
      <c r="R8094" s="16" t="s">
        <v>139</v>
      </c>
      <c r="S8094" s="16" t="s">
        <v>4621</v>
      </c>
      <c r="T8094" s="22">
        <v>2.9</v>
      </c>
      <c r="W8094" s="20" t="s">
        <v>43</v>
      </c>
      <c r="X8094" s="16" t="s">
        <v>44</v>
      </c>
      <c r="Z8094" s="24" t="s">
        <v>32</v>
      </c>
      <c r="AA8094" s="24" t="s">
        <v>32</v>
      </c>
      <c r="AB8094" s="24" t="s">
        <v>32</v>
      </c>
      <c r="AC8094" s="24" t="s">
        <v>32</v>
      </c>
      <c r="AD8094" s="25">
        <v>0</v>
      </c>
      <c r="AE8094" s="25">
        <v>0</v>
      </c>
      <c r="AF8094" s="25">
        <v>0</v>
      </c>
      <c r="AG8094" s="25">
        <v>267050</v>
      </c>
      <c r="AH8094" s="25">
        <v>267050</v>
      </c>
      <c r="AI8094" s="16" t="s">
        <v>8563</v>
      </c>
    </row>
    <row r="8095" spans="1:35" x14ac:dyDescent="0.25">
      <c r="A8095" s="17">
        <v>131595</v>
      </c>
      <c r="B8095" s="18">
        <v>6</v>
      </c>
      <c r="C8095" s="16" t="s">
        <v>73</v>
      </c>
      <c r="D8095" s="21">
        <v>44333</v>
      </c>
      <c r="E8095" s="16" t="s">
        <v>1610</v>
      </c>
      <c r="F8095" s="21">
        <v>44333</v>
      </c>
      <c r="G8095" s="16" t="s">
        <v>1610</v>
      </c>
      <c r="H8095" s="26" t="s">
        <v>76</v>
      </c>
      <c r="L8095" s="16" t="s">
        <v>110</v>
      </c>
      <c r="M8095" s="26" t="s">
        <v>8244</v>
      </c>
      <c r="O8095" s="16" t="s">
        <v>1612</v>
      </c>
      <c r="T8095" s="23" t="s">
        <v>32</v>
      </c>
      <c r="W8095" s="20" t="s">
        <v>43</v>
      </c>
      <c r="Z8095" s="25">
        <v>0</v>
      </c>
      <c r="AA8095" s="25">
        <v>0</v>
      </c>
      <c r="AB8095" s="25">
        <v>58868</v>
      </c>
      <c r="AC8095" s="25">
        <v>0</v>
      </c>
      <c r="AD8095" s="25">
        <v>0</v>
      </c>
      <c r="AE8095" s="25">
        <v>0</v>
      </c>
      <c r="AF8095" s="25">
        <v>58868</v>
      </c>
      <c r="AG8095" s="25">
        <v>0</v>
      </c>
      <c r="AH8095" s="25">
        <v>58868</v>
      </c>
      <c r="AI8095" s="16" t="s">
        <v>8245</v>
      </c>
    </row>
    <row r="8096" spans="1:35" x14ac:dyDescent="0.25">
      <c r="A8096" s="17">
        <v>131596</v>
      </c>
      <c r="B8096" s="18">
        <v>1</v>
      </c>
      <c r="C8096" s="16" t="s">
        <v>73</v>
      </c>
      <c r="D8096" s="21">
        <v>44333</v>
      </c>
      <c r="E8096" s="16" t="s">
        <v>6355</v>
      </c>
      <c r="F8096" s="21">
        <v>44333</v>
      </c>
      <c r="G8096" s="16" t="s">
        <v>6355</v>
      </c>
      <c r="H8096" s="26" t="s">
        <v>215</v>
      </c>
      <c r="M8096" s="26" t="s">
        <v>8246</v>
      </c>
      <c r="O8096" s="16" t="s">
        <v>151</v>
      </c>
      <c r="P8096" s="26" t="s">
        <v>198</v>
      </c>
      <c r="T8096" s="23" t="s">
        <v>32</v>
      </c>
      <c r="W8096" s="20" t="s">
        <v>43</v>
      </c>
      <c r="Z8096" s="25">
        <v>0</v>
      </c>
      <c r="AA8096" s="25">
        <v>0</v>
      </c>
      <c r="AB8096" s="25">
        <v>47422.35</v>
      </c>
      <c r="AC8096" s="25">
        <v>0</v>
      </c>
      <c r="AD8096" s="25">
        <v>0</v>
      </c>
      <c r="AE8096" s="25">
        <v>0</v>
      </c>
      <c r="AF8096" s="25">
        <v>47422.35</v>
      </c>
      <c r="AG8096" s="25">
        <v>0</v>
      </c>
      <c r="AH8096" s="25">
        <v>47422.35</v>
      </c>
      <c r="AI8096" s="16" t="s">
        <v>8247</v>
      </c>
    </row>
    <row r="8097" spans="1:35" x14ac:dyDescent="0.25">
      <c r="A8097" s="17">
        <v>131597</v>
      </c>
      <c r="B8097" s="18">
        <v>1</v>
      </c>
      <c r="C8097" s="16" t="s">
        <v>73</v>
      </c>
      <c r="D8097" s="21">
        <v>44333</v>
      </c>
      <c r="E8097" s="16" t="s">
        <v>75</v>
      </c>
      <c r="F8097" s="21">
        <v>44333</v>
      </c>
      <c r="G8097" s="16" t="s">
        <v>75</v>
      </c>
      <c r="H8097" s="26" t="s">
        <v>359</v>
      </c>
      <c r="I8097" s="16" t="s">
        <v>8541</v>
      </c>
      <c r="J8097" s="20" t="s">
        <v>116</v>
      </c>
      <c r="L8097" s="16" t="s">
        <v>116</v>
      </c>
      <c r="M8097" s="26" t="s">
        <v>8562</v>
      </c>
      <c r="N8097" s="26" t="s">
        <v>4037</v>
      </c>
      <c r="O8097" s="16" t="s">
        <v>188</v>
      </c>
      <c r="P8097" s="26" t="s">
        <v>188</v>
      </c>
      <c r="Q8097" s="26" t="s">
        <v>4037</v>
      </c>
      <c r="R8097" s="16" t="s">
        <v>139</v>
      </c>
      <c r="S8097" s="16" t="s">
        <v>4621</v>
      </c>
      <c r="T8097" s="22">
        <v>20.68</v>
      </c>
      <c r="V8097" s="16" t="s">
        <v>3998</v>
      </c>
      <c r="W8097" s="20" t="s">
        <v>43</v>
      </c>
      <c r="X8097" s="16" t="s">
        <v>78</v>
      </c>
      <c r="Z8097" s="24" t="s">
        <v>32</v>
      </c>
      <c r="AA8097" s="24" t="s">
        <v>32</v>
      </c>
      <c r="AB8097" s="24" t="s">
        <v>32</v>
      </c>
      <c r="AC8097" s="24" t="s">
        <v>32</v>
      </c>
      <c r="AD8097" s="24" t="s">
        <v>32</v>
      </c>
      <c r="AE8097" s="24" t="s">
        <v>32</v>
      </c>
      <c r="AF8097" s="24" t="s">
        <v>32</v>
      </c>
      <c r="AG8097" s="24" t="s">
        <v>32</v>
      </c>
      <c r="AH8097" s="24" t="s">
        <v>32</v>
      </c>
    </row>
    <row r="8098" spans="1:35" x14ac:dyDescent="0.25">
      <c r="A8098" s="17">
        <v>131598</v>
      </c>
      <c r="B8098" s="18">
        <v>1</v>
      </c>
      <c r="C8098" s="16" t="s">
        <v>73</v>
      </c>
      <c r="D8098" s="21">
        <v>44333</v>
      </c>
      <c r="E8098" s="16" t="s">
        <v>6355</v>
      </c>
      <c r="F8098" s="21">
        <v>44333</v>
      </c>
      <c r="G8098" s="16" t="s">
        <v>6355</v>
      </c>
      <c r="H8098" s="26" t="s">
        <v>394</v>
      </c>
      <c r="M8098" s="26" t="s">
        <v>8248</v>
      </c>
      <c r="O8098" s="16" t="s">
        <v>151</v>
      </c>
      <c r="P8098" s="26" t="s">
        <v>198</v>
      </c>
      <c r="T8098" s="23" t="s">
        <v>32</v>
      </c>
      <c r="W8098" s="20" t="s">
        <v>43</v>
      </c>
      <c r="Z8098" s="25">
        <v>0</v>
      </c>
      <c r="AA8098" s="25">
        <v>0</v>
      </c>
      <c r="AB8098" s="25">
        <v>16527.3</v>
      </c>
      <c r="AC8098" s="25">
        <v>0</v>
      </c>
      <c r="AD8098" s="25">
        <v>0</v>
      </c>
      <c r="AE8098" s="25">
        <v>0</v>
      </c>
      <c r="AF8098" s="25">
        <v>16527.3</v>
      </c>
      <c r="AG8098" s="25">
        <v>0</v>
      </c>
      <c r="AH8098" s="25">
        <v>16527.3</v>
      </c>
      <c r="AI8098" s="16" t="s">
        <v>8249</v>
      </c>
    </row>
    <row r="8099" spans="1:35" x14ac:dyDescent="0.25">
      <c r="A8099" s="17">
        <v>131599</v>
      </c>
      <c r="B8099" s="18">
        <v>1</v>
      </c>
      <c r="C8099" s="16" t="s">
        <v>73</v>
      </c>
      <c r="D8099" s="21">
        <v>44334</v>
      </c>
      <c r="E8099" s="16" t="s">
        <v>75</v>
      </c>
      <c r="F8099" s="21">
        <v>44334</v>
      </c>
      <c r="G8099" s="16" t="s">
        <v>75</v>
      </c>
      <c r="H8099" s="26" t="s">
        <v>283</v>
      </c>
      <c r="I8099" s="16" t="s">
        <v>8561</v>
      </c>
      <c r="J8099" s="20" t="s">
        <v>116</v>
      </c>
      <c r="L8099" s="16" t="s">
        <v>116</v>
      </c>
      <c r="M8099" s="26" t="s">
        <v>8560</v>
      </c>
      <c r="N8099" s="26" t="s">
        <v>5212</v>
      </c>
      <c r="O8099" s="16" t="s">
        <v>188</v>
      </c>
      <c r="P8099" s="26" t="s">
        <v>188</v>
      </c>
      <c r="Q8099" s="26" t="s">
        <v>5212</v>
      </c>
      <c r="R8099" s="16" t="s">
        <v>139</v>
      </c>
      <c r="S8099" s="16" t="s">
        <v>4621</v>
      </c>
      <c r="T8099" s="22">
        <v>2.27</v>
      </c>
      <c r="V8099" s="16" t="s">
        <v>2358</v>
      </c>
      <c r="W8099" s="20" t="s">
        <v>43</v>
      </c>
      <c r="X8099" s="16" t="s">
        <v>78</v>
      </c>
      <c r="Z8099" s="24" t="s">
        <v>32</v>
      </c>
      <c r="AA8099" s="24" t="s">
        <v>32</v>
      </c>
      <c r="AB8099" s="24" t="s">
        <v>32</v>
      </c>
      <c r="AC8099" s="24" t="s">
        <v>32</v>
      </c>
      <c r="AD8099" s="24" t="s">
        <v>32</v>
      </c>
      <c r="AE8099" s="24" t="s">
        <v>32</v>
      </c>
      <c r="AF8099" s="24" t="s">
        <v>32</v>
      </c>
      <c r="AG8099" s="24" t="s">
        <v>32</v>
      </c>
      <c r="AH8099" s="24" t="s">
        <v>32</v>
      </c>
    </row>
    <row r="8100" spans="1:35" x14ac:dyDescent="0.25">
      <c r="A8100" s="17">
        <v>131600</v>
      </c>
      <c r="B8100" s="18">
        <v>1</v>
      </c>
      <c r="C8100" s="16" t="s">
        <v>73</v>
      </c>
      <c r="D8100" s="21">
        <v>44334</v>
      </c>
      <c r="E8100" s="16" t="s">
        <v>75</v>
      </c>
      <c r="F8100" s="21">
        <v>44334</v>
      </c>
      <c r="G8100" s="16" t="s">
        <v>75</v>
      </c>
      <c r="H8100" s="26" t="s">
        <v>238</v>
      </c>
      <c r="I8100" s="16" t="s">
        <v>3983</v>
      </c>
      <c r="J8100" s="20" t="s">
        <v>116</v>
      </c>
      <c r="L8100" s="16" t="s">
        <v>116</v>
      </c>
      <c r="M8100" s="26" t="s">
        <v>8559</v>
      </c>
      <c r="N8100" s="26" t="s">
        <v>8558</v>
      </c>
      <c r="O8100" s="16" t="s">
        <v>188</v>
      </c>
      <c r="P8100" s="26" t="s">
        <v>188</v>
      </c>
      <c r="Q8100" s="26" t="s">
        <v>8558</v>
      </c>
      <c r="R8100" s="16" t="s">
        <v>139</v>
      </c>
      <c r="S8100" s="16" t="s">
        <v>4621</v>
      </c>
      <c r="T8100" s="22">
        <v>5.64</v>
      </c>
      <c r="V8100" s="16" t="s">
        <v>3309</v>
      </c>
      <c r="W8100" s="20" t="s">
        <v>43</v>
      </c>
      <c r="X8100" s="16" t="s">
        <v>78</v>
      </c>
      <c r="Z8100" s="24" t="s">
        <v>32</v>
      </c>
      <c r="AA8100" s="24" t="s">
        <v>32</v>
      </c>
      <c r="AB8100" s="24" t="s">
        <v>32</v>
      </c>
      <c r="AC8100" s="24" t="s">
        <v>32</v>
      </c>
      <c r="AD8100" s="24" t="s">
        <v>32</v>
      </c>
      <c r="AE8100" s="24" t="s">
        <v>32</v>
      </c>
      <c r="AF8100" s="24" t="s">
        <v>32</v>
      </c>
      <c r="AG8100" s="24" t="s">
        <v>32</v>
      </c>
      <c r="AH8100" s="24" t="s">
        <v>32</v>
      </c>
    </row>
    <row r="8101" spans="1:35" x14ac:dyDescent="0.25">
      <c r="A8101" s="17">
        <v>131601</v>
      </c>
      <c r="B8101" s="18">
        <v>1</v>
      </c>
      <c r="C8101" s="16" t="s">
        <v>73</v>
      </c>
      <c r="D8101" s="21">
        <v>44334</v>
      </c>
      <c r="E8101" s="16" t="s">
        <v>75</v>
      </c>
      <c r="F8101" s="21">
        <v>44334</v>
      </c>
      <c r="G8101" s="16" t="s">
        <v>75</v>
      </c>
      <c r="H8101" s="26" t="s">
        <v>368</v>
      </c>
      <c r="I8101" s="16" t="s">
        <v>8557</v>
      </c>
      <c r="J8101" s="20" t="s">
        <v>116</v>
      </c>
      <c r="L8101" s="16" t="s">
        <v>116</v>
      </c>
      <c r="M8101" s="26" t="s">
        <v>8556</v>
      </c>
      <c r="N8101" s="26" t="s">
        <v>2357</v>
      </c>
      <c r="O8101" s="16" t="s">
        <v>188</v>
      </c>
      <c r="P8101" s="26" t="s">
        <v>188</v>
      </c>
      <c r="Q8101" s="26" t="s">
        <v>2357</v>
      </c>
      <c r="R8101" s="16" t="s">
        <v>139</v>
      </c>
      <c r="S8101" s="16" t="s">
        <v>4621</v>
      </c>
      <c r="T8101" s="22">
        <v>9.7100000000000009</v>
      </c>
      <c r="V8101" s="16" t="s">
        <v>2358</v>
      </c>
      <c r="W8101" s="20" t="s">
        <v>43</v>
      </c>
      <c r="X8101" s="16" t="s">
        <v>78</v>
      </c>
      <c r="Z8101" s="24" t="s">
        <v>32</v>
      </c>
      <c r="AA8101" s="24" t="s">
        <v>32</v>
      </c>
      <c r="AB8101" s="24" t="s">
        <v>32</v>
      </c>
      <c r="AC8101" s="24" t="s">
        <v>32</v>
      </c>
      <c r="AD8101" s="24" t="s">
        <v>32</v>
      </c>
      <c r="AE8101" s="24" t="s">
        <v>32</v>
      </c>
      <c r="AF8101" s="24" t="s">
        <v>32</v>
      </c>
      <c r="AG8101" s="24" t="s">
        <v>32</v>
      </c>
      <c r="AH8101" s="24" t="s">
        <v>32</v>
      </c>
    </row>
    <row r="8102" spans="1:35" x14ac:dyDescent="0.25">
      <c r="A8102" s="17">
        <v>131602</v>
      </c>
      <c r="B8102" s="18">
        <v>1</v>
      </c>
      <c r="C8102" s="16" t="s">
        <v>73</v>
      </c>
      <c r="D8102" s="21">
        <v>44334</v>
      </c>
      <c r="E8102" s="16" t="s">
        <v>75</v>
      </c>
      <c r="F8102" s="21">
        <v>44334</v>
      </c>
      <c r="G8102" s="16" t="s">
        <v>75</v>
      </c>
      <c r="H8102" s="26" t="s">
        <v>182</v>
      </c>
      <c r="L8102" s="16" t="s">
        <v>840</v>
      </c>
      <c r="M8102" s="26" t="s">
        <v>8555</v>
      </c>
      <c r="N8102" s="26" t="s">
        <v>8555</v>
      </c>
      <c r="O8102" s="16" t="s">
        <v>188</v>
      </c>
      <c r="R8102" s="16" t="s">
        <v>139</v>
      </c>
      <c r="S8102" s="16" t="s">
        <v>4621</v>
      </c>
      <c r="T8102" s="23" t="s">
        <v>32</v>
      </c>
      <c r="W8102" s="20" t="s">
        <v>43</v>
      </c>
      <c r="Z8102" s="24" t="s">
        <v>32</v>
      </c>
      <c r="AA8102" s="24" t="s">
        <v>32</v>
      </c>
      <c r="AB8102" s="24" t="s">
        <v>32</v>
      </c>
      <c r="AC8102" s="24" t="s">
        <v>32</v>
      </c>
      <c r="AD8102" s="24" t="s">
        <v>32</v>
      </c>
      <c r="AE8102" s="24" t="s">
        <v>32</v>
      </c>
      <c r="AF8102" s="24" t="s">
        <v>32</v>
      </c>
      <c r="AG8102" s="24" t="s">
        <v>32</v>
      </c>
      <c r="AH8102" s="24" t="s">
        <v>32</v>
      </c>
    </row>
    <row r="8103" spans="1:35" x14ac:dyDescent="0.25">
      <c r="A8103" s="17">
        <v>131602.01</v>
      </c>
      <c r="B8103" s="18">
        <v>1</v>
      </c>
      <c r="C8103" s="16" t="s">
        <v>73</v>
      </c>
      <c r="D8103" s="21">
        <v>44334</v>
      </c>
      <c r="E8103" s="16" t="s">
        <v>75</v>
      </c>
      <c r="F8103" s="21">
        <v>44334</v>
      </c>
      <c r="G8103" s="16" t="s">
        <v>75</v>
      </c>
      <c r="H8103" s="26" t="s">
        <v>182</v>
      </c>
      <c r="L8103" s="16" t="s">
        <v>840</v>
      </c>
      <c r="M8103" s="26" t="s">
        <v>8554</v>
      </c>
      <c r="N8103" s="26" t="s">
        <v>2357</v>
      </c>
      <c r="O8103" s="16" t="s">
        <v>188</v>
      </c>
      <c r="P8103" s="26" t="s">
        <v>188</v>
      </c>
      <c r="Q8103" s="26" t="s">
        <v>2357</v>
      </c>
      <c r="R8103" s="16" t="s">
        <v>139</v>
      </c>
      <c r="S8103" s="16" t="s">
        <v>4621</v>
      </c>
      <c r="T8103" s="22">
        <v>5.34</v>
      </c>
      <c r="W8103" s="20" t="s">
        <v>43</v>
      </c>
      <c r="X8103" s="16" t="s">
        <v>1150</v>
      </c>
      <c r="Z8103" s="24" t="s">
        <v>32</v>
      </c>
      <c r="AA8103" s="24" t="s">
        <v>32</v>
      </c>
      <c r="AB8103" s="24" t="s">
        <v>32</v>
      </c>
      <c r="AC8103" s="24" t="s">
        <v>32</v>
      </c>
      <c r="AD8103" s="24" t="s">
        <v>32</v>
      </c>
      <c r="AE8103" s="24" t="s">
        <v>32</v>
      </c>
      <c r="AF8103" s="24" t="s">
        <v>32</v>
      </c>
      <c r="AG8103" s="24" t="s">
        <v>32</v>
      </c>
      <c r="AH8103" s="24" t="s">
        <v>32</v>
      </c>
    </row>
    <row r="8104" spans="1:35" ht="30" x14ac:dyDescent="0.25">
      <c r="A8104" s="17">
        <v>131603</v>
      </c>
      <c r="B8104" s="18">
        <v>6</v>
      </c>
      <c r="C8104" s="16" t="s">
        <v>73</v>
      </c>
      <c r="D8104" s="21">
        <v>44334</v>
      </c>
      <c r="E8104" s="16" t="s">
        <v>1610</v>
      </c>
      <c r="F8104" s="21">
        <v>44334</v>
      </c>
      <c r="G8104" s="16" t="s">
        <v>1610</v>
      </c>
      <c r="H8104" s="26" t="s">
        <v>76</v>
      </c>
      <c r="L8104" s="16" t="s">
        <v>110</v>
      </c>
      <c r="M8104" s="26" t="s">
        <v>8250</v>
      </c>
      <c r="O8104" s="16" t="s">
        <v>1612</v>
      </c>
      <c r="T8104" s="23" t="s">
        <v>32</v>
      </c>
      <c r="W8104" s="20" t="s">
        <v>43</v>
      </c>
      <c r="Z8104" s="25">
        <v>0</v>
      </c>
      <c r="AA8104" s="25">
        <v>0</v>
      </c>
      <c r="AB8104" s="25">
        <v>99999</v>
      </c>
      <c r="AC8104" s="25">
        <v>0</v>
      </c>
      <c r="AD8104" s="25">
        <v>0</v>
      </c>
      <c r="AE8104" s="25">
        <v>0</v>
      </c>
      <c r="AF8104" s="25">
        <v>99999</v>
      </c>
      <c r="AG8104" s="25">
        <v>0</v>
      </c>
      <c r="AH8104" s="25">
        <v>99999</v>
      </c>
      <c r="AI8104" s="16" t="s">
        <v>8251</v>
      </c>
    </row>
    <row r="8105" spans="1:35" x14ac:dyDescent="0.25">
      <c r="A8105" s="17">
        <v>131605</v>
      </c>
      <c r="B8105" s="18">
        <v>3</v>
      </c>
      <c r="C8105" s="16" t="s">
        <v>73</v>
      </c>
      <c r="D8105" s="21">
        <v>44335</v>
      </c>
      <c r="E8105" s="16" t="s">
        <v>33</v>
      </c>
      <c r="F8105" s="21">
        <v>44335</v>
      </c>
      <c r="G8105" s="16" t="s">
        <v>33</v>
      </c>
      <c r="H8105" s="26" t="s">
        <v>307</v>
      </c>
      <c r="I8105" s="16" t="s">
        <v>8553</v>
      </c>
      <c r="K8105" s="16" t="s">
        <v>3004</v>
      </c>
      <c r="L8105" s="16" t="s">
        <v>37</v>
      </c>
      <c r="M8105" s="26" t="s">
        <v>8552</v>
      </c>
      <c r="O8105" s="16" t="s">
        <v>1149</v>
      </c>
      <c r="P8105" s="26" t="s">
        <v>188</v>
      </c>
      <c r="R8105" s="16" t="s">
        <v>139</v>
      </c>
      <c r="S8105" s="16" t="s">
        <v>4621</v>
      </c>
      <c r="T8105" s="22">
        <v>1.454</v>
      </c>
      <c r="W8105" s="20" t="s">
        <v>43</v>
      </c>
      <c r="X8105" s="16" t="s">
        <v>44</v>
      </c>
      <c r="Z8105" s="24" t="s">
        <v>32</v>
      </c>
      <c r="AA8105" s="24" t="s">
        <v>32</v>
      </c>
      <c r="AB8105" s="24" t="s">
        <v>32</v>
      </c>
      <c r="AC8105" s="24" t="s">
        <v>32</v>
      </c>
      <c r="AD8105" s="24" t="s">
        <v>32</v>
      </c>
      <c r="AE8105" s="24" t="s">
        <v>32</v>
      </c>
      <c r="AF8105" s="24" t="s">
        <v>32</v>
      </c>
      <c r="AG8105" s="24" t="s">
        <v>32</v>
      </c>
      <c r="AH8105" s="24" t="s">
        <v>32</v>
      </c>
      <c r="AI8105" s="16" t="s">
        <v>8551</v>
      </c>
    </row>
    <row r="8106" spans="1:35" x14ac:dyDescent="0.25">
      <c r="A8106" s="17">
        <v>131606</v>
      </c>
      <c r="B8106" s="18">
        <v>1</v>
      </c>
      <c r="C8106" s="16" t="s">
        <v>73</v>
      </c>
      <c r="D8106" s="21">
        <v>44335</v>
      </c>
      <c r="E8106" s="16" t="s">
        <v>142</v>
      </c>
      <c r="F8106" s="21">
        <v>44335</v>
      </c>
      <c r="G8106" s="16" t="s">
        <v>142</v>
      </c>
      <c r="H8106" s="26" t="s">
        <v>215</v>
      </c>
      <c r="I8106" s="16" t="s">
        <v>1767</v>
      </c>
      <c r="J8106" s="20" t="s">
        <v>116</v>
      </c>
      <c r="L8106" s="16" t="s">
        <v>116</v>
      </c>
      <c r="M8106" s="26" t="s">
        <v>8252</v>
      </c>
      <c r="O8106" s="16" t="s">
        <v>78</v>
      </c>
      <c r="P8106" s="26" t="s">
        <v>1444</v>
      </c>
      <c r="T8106" s="22">
        <v>0.08</v>
      </c>
      <c r="W8106" s="20" t="s">
        <v>43</v>
      </c>
      <c r="X8106" s="16" t="s">
        <v>140</v>
      </c>
      <c r="Z8106" s="25">
        <v>100000</v>
      </c>
      <c r="AA8106" s="25">
        <v>0</v>
      </c>
      <c r="AB8106" s="25">
        <v>0</v>
      </c>
      <c r="AC8106" s="25">
        <v>0</v>
      </c>
      <c r="AD8106" s="25">
        <v>100000</v>
      </c>
      <c r="AE8106" s="25">
        <v>0</v>
      </c>
      <c r="AF8106" s="25">
        <v>0</v>
      </c>
      <c r="AG8106" s="25">
        <v>0</v>
      </c>
      <c r="AH8106" s="25">
        <v>100000</v>
      </c>
      <c r="AI8106" s="16" t="s">
        <v>8253</v>
      </c>
    </row>
    <row r="8107" spans="1:35" x14ac:dyDescent="0.25">
      <c r="A8107" s="17">
        <v>131607</v>
      </c>
      <c r="B8107" s="18">
        <v>1</v>
      </c>
      <c r="C8107" s="16" t="s">
        <v>73</v>
      </c>
      <c r="D8107" s="21">
        <v>44336</v>
      </c>
      <c r="E8107" s="16" t="s">
        <v>75</v>
      </c>
      <c r="F8107" s="21">
        <v>44336</v>
      </c>
      <c r="G8107" s="16" t="s">
        <v>75</v>
      </c>
      <c r="H8107" s="26" t="s">
        <v>209</v>
      </c>
      <c r="I8107" s="16" t="s">
        <v>495</v>
      </c>
      <c r="J8107" s="20" t="s">
        <v>116</v>
      </c>
      <c r="L8107" s="16" t="s">
        <v>116</v>
      </c>
      <c r="M8107" s="26" t="s">
        <v>8550</v>
      </c>
      <c r="N8107" s="26" t="s">
        <v>2357</v>
      </c>
      <c r="O8107" s="16" t="s">
        <v>188</v>
      </c>
      <c r="P8107" s="26" t="s">
        <v>188</v>
      </c>
      <c r="Q8107" s="26" t="s">
        <v>2357</v>
      </c>
      <c r="R8107" s="16" t="s">
        <v>139</v>
      </c>
      <c r="S8107" s="16" t="s">
        <v>4621</v>
      </c>
      <c r="T8107" s="22">
        <v>11.19</v>
      </c>
      <c r="V8107" s="16" t="s">
        <v>2358</v>
      </c>
      <c r="W8107" s="20" t="s">
        <v>43</v>
      </c>
      <c r="X8107" s="16" t="s">
        <v>78</v>
      </c>
      <c r="Z8107" s="24" t="s">
        <v>32</v>
      </c>
      <c r="AA8107" s="24" t="s">
        <v>32</v>
      </c>
      <c r="AB8107" s="24" t="s">
        <v>32</v>
      </c>
      <c r="AC8107" s="24" t="s">
        <v>32</v>
      </c>
      <c r="AD8107" s="24" t="s">
        <v>32</v>
      </c>
      <c r="AE8107" s="24" t="s">
        <v>32</v>
      </c>
      <c r="AF8107" s="24" t="s">
        <v>32</v>
      </c>
      <c r="AG8107" s="24" t="s">
        <v>32</v>
      </c>
      <c r="AH8107" s="24" t="s">
        <v>32</v>
      </c>
    </row>
    <row r="8108" spans="1:35" x14ac:dyDescent="0.25">
      <c r="A8108" s="17">
        <v>131608</v>
      </c>
      <c r="B8108" s="18">
        <v>3</v>
      </c>
      <c r="C8108" s="16" t="s">
        <v>73</v>
      </c>
      <c r="D8108" s="21">
        <v>44336</v>
      </c>
      <c r="E8108" s="16" t="s">
        <v>6355</v>
      </c>
      <c r="F8108" s="21">
        <v>44336</v>
      </c>
      <c r="G8108" s="16" t="s">
        <v>6355</v>
      </c>
      <c r="H8108" s="26" t="s">
        <v>57</v>
      </c>
      <c r="M8108" s="26" t="s">
        <v>8254</v>
      </c>
      <c r="O8108" s="16" t="s">
        <v>151</v>
      </c>
      <c r="P8108" s="26" t="s">
        <v>198</v>
      </c>
      <c r="T8108" s="23" t="s">
        <v>32</v>
      </c>
      <c r="W8108" s="20" t="s">
        <v>43</v>
      </c>
      <c r="Z8108" s="25">
        <v>0</v>
      </c>
      <c r="AA8108" s="25">
        <v>0</v>
      </c>
      <c r="AB8108" s="25">
        <v>61045.65</v>
      </c>
      <c r="AC8108" s="25">
        <v>0</v>
      </c>
      <c r="AD8108" s="25">
        <v>0</v>
      </c>
      <c r="AE8108" s="25">
        <v>0</v>
      </c>
      <c r="AF8108" s="25">
        <v>61045.65</v>
      </c>
      <c r="AG8108" s="25">
        <v>0</v>
      </c>
      <c r="AH8108" s="25">
        <v>61045.65</v>
      </c>
      <c r="AI8108" s="16" t="s">
        <v>8255</v>
      </c>
    </row>
    <row r="8109" spans="1:35" x14ac:dyDescent="0.25">
      <c r="A8109" s="17">
        <v>131609</v>
      </c>
      <c r="B8109" s="18">
        <v>1</v>
      </c>
      <c r="C8109" s="16" t="s">
        <v>73</v>
      </c>
      <c r="D8109" s="21">
        <v>44336</v>
      </c>
      <c r="E8109" s="16" t="s">
        <v>75</v>
      </c>
      <c r="F8109" s="21">
        <v>44336</v>
      </c>
      <c r="G8109" s="16" t="s">
        <v>75</v>
      </c>
      <c r="H8109" s="26" t="s">
        <v>133</v>
      </c>
      <c r="I8109" s="16" t="s">
        <v>8549</v>
      </c>
      <c r="J8109" s="20" t="s">
        <v>116</v>
      </c>
      <c r="L8109" s="16" t="s">
        <v>116</v>
      </c>
      <c r="M8109" s="26" t="s">
        <v>8548</v>
      </c>
      <c r="N8109" s="26" t="s">
        <v>2357</v>
      </c>
      <c r="O8109" s="16" t="s">
        <v>188</v>
      </c>
      <c r="P8109" s="26" t="s">
        <v>188</v>
      </c>
      <c r="Q8109" s="26" t="s">
        <v>2357</v>
      </c>
      <c r="R8109" s="16" t="s">
        <v>139</v>
      </c>
      <c r="S8109" s="16" t="s">
        <v>4621</v>
      </c>
      <c r="T8109" s="22">
        <v>5.09</v>
      </c>
      <c r="V8109" s="16" t="s">
        <v>2358</v>
      </c>
      <c r="W8109" s="20" t="s">
        <v>43</v>
      </c>
      <c r="X8109" s="16" t="s">
        <v>78</v>
      </c>
      <c r="Z8109" s="24" t="s">
        <v>32</v>
      </c>
      <c r="AA8109" s="24" t="s">
        <v>32</v>
      </c>
      <c r="AB8109" s="24" t="s">
        <v>32</v>
      </c>
      <c r="AC8109" s="24" t="s">
        <v>32</v>
      </c>
      <c r="AD8109" s="24" t="s">
        <v>32</v>
      </c>
      <c r="AE8109" s="24" t="s">
        <v>32</v>
      </c>
      <c r="AF8109" s="24" t="s">
        <v>32</v>
      </c>
      <c r="AG8109" s="24" t="s">
        <v>32</v>
      </c>
      <c r="AH8109" s="24" t="s">
        <v>32</v>
      </c>
    </row>
    <row r="8110" spans="1:35" x14ac:dyDescent="0.25">
      <c r="A8110" s="17">
        <v>131610</v>
      </c>
      <c r="B8110" s="18">
        <v>1</v>
      </c>
      <c r="C8110" s="16" t="s">
        <v>73</v>
      </c>
      <c r="D8110" s="21">
        <v>44336</v>
      </c>
      <c r="E8110" s="16" t="s">
        <v>75</v>
      </c>
      <c r="F8110" s="21">
        <v>44336</v>
      </c>
      <c r="G8110" s="16" t="s">
        <v>75</v>
      </c>
      <c r="H8110" s="26" t="s">
        <v>317</v>
      </c>
      <c r="I8110" s="16" t="s">
        <v>2291</v>
      </c>
      <c r="J8110" s="20" t="s">
        <v>116</v>
      </c>
      <c r="L8110" s="16" t="s">
        <v>116</v>
      </c>
      <c r="M8110" s="26" t="s">
        <v>8547</v>
      </c>
      <c r="N8110" s="26" t="s">
        <v>2357</v>
      </c>
      <c r="O8110" s="16" t="s">
        <v>188</v>
      </c>
      <c r="P8110" s="26" t="s">
        <v>188</v>
      </c>
      <c r="Q8110" s="26" t="s">
        <v>2357</v>
      </c>
      <c r="R8110" s="16" t="s">
        <v>139</v>
      </c>
      <c r="S8110" s="16" t="s">
        <v>4621</v>
      </c>
      <c r="T8110" s="22">
        <v>4.41</v>
      </c>
      <c r="V8110" s="16" t="s">
        <v>2358</v>
      </c>
      <c r="W8110" s="20" t="s">
        <v>43</v>
      </c>
      <c r="X8110" s="16" t="s">
        <v>78</v>
      </c>
      <c r="Z8110" s="24" t="s">
        <v>32</v>
      </c>
      <c r="AA8110" s="24" t="s">
        <v>32</v>
      </c>
      <c r="AB8110" s="24" t="s">
        <v>32</v>
      </c>
      <c r="AC8110" s="24" t="s">
        <v>32</v>
      </c>
      <c r="AD8110" s="24" t="s">
        <v>32</v>
      </c>
      <c r="AE8110" s="24" t="s">
        <v>32</v>
      </c>
      <c r="AF8110" s="24" t="s">
        <v>32</v>
      </c>
      <c r="AG8110" s="24" t="s">
        <v>32</v>
      </c>
      <c r="AH8110" s="24" t="s">
        <v>32</v>
      </c>
    </row>
    <row r="8111" spans="1:35" x14ac:dyDescent="0.25">
      <c r="A8111" s="17">
        <v>131611</v>
      </c>
      <c r="B8111" s="18">
        <v>1</v>
      </c>
      <c r="C8111" s="16" t="s">
        <v>73</v>
      </c>
      <c r="D8111" s="21">
        <v>44336</v>
      </c>
      <c r="E8111" s="16" t="s">
        <v>75</v>
      </c>
      <c r="F8111" s="21">
        <v>44336</v>
      </c>
      <c r="G8111" s="16" t="s">
        <v>75</v>
      </c>
      <c r="H8111" s="26" t="s">
        <v>146</v>
      </c>
      <c r="I8111" s="16" t="s">
        <v>8546</v>
      </c>
      <c r="J8111" s="20" t="s">
        <v>116</v>
      </c>
      <c r="L8111" s="16" t="s">
        <v>116</v>
      </c>
      <c r="M8111" s="26" t="s">
        <v>8545</v>
      </c>
      <c r="N8111" s="26" t="s">
        <v>2357</v>
      </c>
      <c r="O8111" s="16" t="s">
        <v>188</v>
      </c>
      <c r="P8111" s="26" t="s">
        <v>188</v>
      </c>
      <c r="Q8111" s="26" t="s">
        <v>2357</v>
      </c>
      <c r="R8111" s="16" t="s">
        <v>139</v>
      </c>
      <c r="S8111" s="16" t="s">
        <v>4621</v>
      </c>
      <c r="T8111" s="22">
        <v>5.04</v>
      </c>
      <c r="V8111" s="16" t="s">
        <v>2358</v>
      </c>
      <c r="W8111" s="20" t="s">
        <v>43</v>
      </c>
      <c r="X8111" s="16" t="s">
        <v>78</v>
      </c>
      <c r="Z8111" s="24" t="s">
        <v>32</v>
      </c>
      <c r="AA8111" s="24" t="s">
        <v>32</v>
      </c>
      <c r="AB8111" s="24" t="s">
        <v>32</v>
      </c>
      <c r="AC8111" s="24" t="s">
        <v>32</v>
      </c>
      <c r="AD8111" s="24" t="s">
        <v>32</v>
      </c>
      <c r="AE8111" s="24" t="s">
        <v>32</v>
      </c>
      <c r="AF8111" s="24" t="s">
        <v>32</v>
      </c>
      <c r="AG8111" s="24" t="s">
        <v>32</v>
      </c>
      <c r="AH8111" s="24" t="s">
        <v>32</v>
      </c>
    </row>
    <row r="8112" spans="1:35" x14ac:dyDescent="0.25">
      <c r="A8112" s="17">
        <v>131612</v>
      </c>
      <c r="B8112" s="18">
        <v>1</v>
      </c>
      <c r="C8112" s="16" t="s">
        <v>73</v>
      </c>
      <c r="D8112" s="21">
        <v>44336</v>
      </c>
      <c r="E8112" s="16" t="s">
        <v>142</v>
      </c>
      <c r="F8112" s="21">
        <v>44364</v>
      </c>
      <c r="G8112" s="16" t="s">
        <v>109</v>
      </c>
      <c r="H8112" s="26" t="s">
        <v>34</v>
      </c>
      <c r="I8112" s="16" t="s">
        <v>1251</v>
      </c>
      <c r="J8112" s="20" t="s">
        <v>148</v>
      </c>
      <c r="L8112" s="16" t="s">
        <v>149</v>
      </c>
      <c r="M8112" s="26" t="s">
        <v>8256</v>
      </c>
      <c r="O8112" s="16" t="s">
        <v>179</v>
      </c>
      <c r="P8112" s="26" t="s">
        <v>79</v>
      </c>
      <c r="R8112" s="16" t="s">
        <v>41</v>
      </c>
      <c r="S8112" s="16" t="s">
        <v>84</v>
      </c>
      <c r="T8112" s="22">
        <v>0</v>
      </c>
      <c r="W8112" s="20" t="s">
        <v>43</v>
      </c>
      <c r="X8112" s="16" t="s">
        <v>454</v>
      </c>
      <c r="Y8112" s="26" t="s">
        <v>8257</v>
      </c>
      <c r="Z8112" s="25">
        <v>0</v>
      </c>
      <c r="AA8112" s="25">
        <v>0</v>
      </c>
      <c r="AB8112" s="25">
        <v>119000</v>
      </c>
      <c r="AC8112" s="25">
        <v>0</v>
      </c>
      <c r="AD8112" s="25">
        <v>0</v>
      </c>
      <c r="AE8112" s="25">
        <v>0</v>
      </c>
      <c r="AF8112" s="25">
        <v>119000</v>
      </c>
      <c r="AG8112" s="25">
        <v>0</v>
      </c>
      <c r="AH8112" s="25">
        <v>119000</v>
      </c>
      <c r="AI8112" s="16" t="s">
        <v>8258</v>
      </c>
    </row>
    <row r="8113" spans="1:35" x14ac:dyDescent="0.25">
      <c r="A8113" s="17">
        <v>131613</v>
      </c>
      <c r="B8113" s="18">
        <v>1</v>
      </c>
      <c r="C8113" s="16" t="s">
        <v>73</v>
      </c>
      <c r="D8113" s="21">
        <v>44337</v>
      </c>
      <c r="E8113" s="16" t="s">
        <v>75</v>
      </c>
      <c r="F8113" s="21">
        <v>44337</v>
      </c>
      <c r="G8113" s="16" t="s">
        <v>75</v>
      </c>
      <c r="H8113" s="26" t="s">
        <v>386</v>
      </c>
      <c r="I8113" s="16" t="s">
        <v>2125</v>
      </c>
      <c r="J8113" s="20" t="s">
        <v>116</v>
      </c>
      <c r="L8113" s="16" t="s">
        <v>116</v>
      </c>
      <c r="M8113" s="26" t="s">
        <v>5221</v>
      </c>
      <c r="N8113" s="26" t="s">
        <v>2357</v>
      </c>
      <c r="O8113" s="16" t="s">
        <v>188</v>
      </c>
      <c r="P8113" s="26" t="s">
        <v>188</v>
      </c>
      <c r="Q8113" s="26" t="s">
        <v>2357</v>
      </c>
      <c r="R8113" s="16" t="s">
        <v>139</v>
      </c>
      <c r="S8113" s="16" t="s">
        <v>4621</v>
      </c>
      <c r="T8113" s="22">
        <v>5.29</v>
      </c>
      <c r="V8113" s="16" t="s">
        <v>2358</v>
      </c>
      <c r="W8113" s="20" t="s">
        <v>472</v>
      </c>
      <c r="X8113" s="16" t="s">
        <v>140</v>
      </c>
      <c r="Z8113" s="24" t="s">
        <v>32</v>
      </c>
      <c r="AA8113" s="24" t="s">
        <v>32</v>
      </c>
      <c r="AB8113" s="24" t="s">
        <v>32</v>
      </c>
      <c r="AC8113" s="24" t="s">
        <v>32</v>
      </c>
      <c r="AD8113" s="24" t="s">
        <v>32</v>
      </c>
      <c r="AE8113" s="24" t="s">
        <v>32</v>
      </c>
      <c r="AF8113" s="24" t="s">
        <v>32</v>
      </c>
      <c r="AG8113" s="24" t="s">
        <v>32</v>
      </c>
      <c r="AH8113" s="24" t="s">
        <v>32</v>
      </c>
    </row>
    <row r="8114" spans="1:35" ht="30" x14ac:dyDescent="0.25">
      <c r="A8114" s="17">
        <v>131614</v>
      </c>
      <c r="B8114" s="18">
        <v>4</v>
      </c>
      <c r="C8114" s="16" t="s">
        <v>73</v>
      </c>
      <c r="D8114" s="21">
        <v>44337</v>
      </c>
      <c r="E8114" s="16" t="s">
        <v>108</v>
      </c>
      <c r="F8114" s="21">
        <v>44337</v>
      </c>
      <c r="G8114" s="16" t="s">
        <v>108</v>
      </c>
      <c r="H8114" s="26" t="s">
        <v>292</v>
      </c>
      <c r="L8114" s="16" t="s">
        <v>110</v>
      </c>
      <c r="M8114" s="26" t="s">
        <v>8544</v>
      </c>
      <c r="O8114" s="16" t="s">
        <v>5777</v>
      </c>
      <c r="P8114" s="26" t="s">
        <v>67</v>
      </c>
      <c r="T8114" s="23" t="s">
        <v>32</v>
      </c>
      <c r="W8114" s="20" t="s">
        <v>43</v>
      </c>
      <c r="Z8114" s="24" t="s">
        <v>32</v>
      </c>
      <c r="AA8114" s="24" t="s">
        <v>32</v>
      </c>
      <c r="AB8114" s="24" t="s">
        <v>32</v>
      </c>
      <c r="AC8114" s="24" t="s">
        <v>32</v>
      </c>
      <c r="AD8114" s="25">
        <v>0</v>
      </c>
      <c r="AE8114" s="25">
        <v>0</v>
      </c>
      <c r="AF8114" s="25">
        <v>94400</v>
      </c>
      <c r="AG8114" s="25">
        <v>0</v>
      </c>
      <c r="AH8114" s="25">
        <v>94400</v>
      </c>
      <c r="AI8114" s="16" t="s">
        <v>8543</v>
      </c>
    </row>
    <row r="8115" spans="1:35" x14ac:dyDescent="0.25">
      <c r="A8115" s="17">
        <v>131615</v>
      </c>
      <c r="B8115" s="18">
        <v>1</v>
      </c>
      <c r="C8115" s="16" t="s">
        <v>73</v>
      </c>
      <c r="D8115" s="21">
        <v>44337</v>
      </c>
      <c r="E8115" s="16" t="s">
        <v>75</v>
      </c>
      <c r="F8115" s="21">
        <v>44337</v>
      </c>
      <c r="G8115" s="16" t="s">
        <v>75</v>
      </c>
      <c r="H8115" s="26" t="s">
        <v>182</v>
      </c>
      <c r="I8115" s="16" t="s">
        <v>669</v>
      </c>
      <c r="J8115" s="20" t="s">
        <v>116</v>
      </c>
      <c r="L8115" s="16" t="s">
        <v>116</v>
      </c>
      <c r="M8115" s="26" t="s">
        <v>8542</v>
      </c>
      <c r="N8115" s="26" t="s">
        <v>2587</v>
      </c>
      <c r="O8115" s="16" t="s">
        <v>188</v>
      </c>
      <c r="P8115" s="26" t="s">
        <v>188</v>
      </c>
      <c r="Q8115" s="26" t="s">
        <v>2587</v>
      </c>
      <c r="R8115" s="16" t="s">
        <v>139</v>
      </c>
      <c r="S8115" s="16" t="s">
        <v>4621</v>
      </c>
      <c r="T8115" s="22">
        <v>5.4</v>
      </c>
      <c r="V8115" s="16" t="s">
        <v>1179</v>
      </c>
      <c r="W8115" s="20" t="s">
        <v>472</v>
      </c>
      <c r="X8115" s="16" t="s">
        <v>140</v>
      </c>
      <c r="Z8115" s="24" t="s">
        <v>32</v>
      </c>
      <c r="AA8115" s="24" t="s">
        <v>32</v>
      </c>
      <c r="AB8115" s="24" t="s">
        <v>32</v>
      </c>
      <c r="AC8115" s="24" t="s">
        <v>32</v>
      </c>
      <c r="AD8115" s="24" t="s">
        <v>32</v>
      </c>
      <c r="AE8115" s="24" t="s">
        <v>32</v>
      </c>
      <c r="AF8115" s="24" t="s">
        <v>32</v>
      </c>
      <c r="AG8115" s="24" t="s">
        <v>32</v>
      </c>
      <c r="AH8115" s="24" t="s">
        <v>32</v>
      </c>
    </row>
    <row r="8116" spans="1:35" x14ac:dyDescent="0.25">
      <c r="A8116" s="17">
        <v>131616</v>
      </c>
      <c r="B8116" s="18">
        <v>1</v>
      </c>
      <c r="C8116" s="16" t="s">
        <v>73</v>
      </c>
      <c r="D8116" s="21">
        <v>44337</v>
      </c>
      <c r="E8116" s="16" t="s">
        <v>75</v>
      </c>
      <c r="F8116" s="21">
        <v>44337</v>
      </c>
      <c r="G8116" s="16" t="s">
        <v>75</v>
      </c>
      <c r="H8116" s="26" t="s">
        <v>359</v>
      </c>
      <c r="I8116" s="16" t="s">
        <v>8541</v>
      </c>
      <c r="J8116" s="20" t="s">
        <v>116</v>
      </c>
      <c r="L8116" s="16" t="s">
        <v>116</v>
      </c>
      <c r="M8116" s="26" t="s">
        <v>8540</v>
      </c>
      <c r="N8116" s="26" t="s">
        <v>2357</v>
      </c>
      <c r="O8116" s="16" t="s">
        <v>188</v>
      </c>
      <c r="P8116" s="26" t="s">
        <v>188</v>
      </c>
      <c r="Q8116" s="26" t="s">
        <v>2357</v>
      </c>
      <c r="R8116" s="16" t="s">
        <v>139</v>
      </c>
      <c r="S8116" s="16" t="s">
        <v>4621</v>
      </c>
      <c r="T8116" s="22">
        <v>3.13</v>
      </c>
      <c r="V8116" s="16" t="s">
        <v>2358</v>
      </c>
      <c r="W8116" s="20" t="s">
        <v>43</v>
      </c>
      <c r="X8116" s="16" t="s">
        <v>78</v>
      </c>
      <c r="Z8116" s="24" t="s">
        <v>32</v>
      </c>
      <c r="AA8116" s="24" t="s">
        <v>32</v>
      </c>
      <c r="AB8116" s="24" t="s">
        <v>32</v>
      </c>
      <c r="AC8116" s="24" t="s">
        <v>32</v>
      </c>
      <c r="AD8116" s="24" t="s">
        <v>32</v>
      </c>
      <c r="AE8116" s="24" t="s">
        <v>32</v>
      </c>
      <c r="AF8116" s="24" t="s">
        <v>32</v>
      </c>
      <c r="AG8116" s="24" t="s">
        <v>32</v>
      </c>
      <c r="AH8116" s="24" t="s">
        <v>32</v>
      </c>
    </row>
    <row r="8117" spans="1:35" x14ac:dyDescent="0.25">
      <c r="A8117" s="17">
        <v>131617</v>
      </c>
      <c r="B8117" s="18">
        <v>1</v>
      </c>
      <c r="C8117" s="16" t="s">
        <v>73</v>
      </c>
      <c r="D8117" s="21">
        <v>44337</v>
      </c>
      <c r="E8117" s="16" t="s">
        <v>75</v>
      </c>
      <c r="F8117" s="21">
        <v>44337</v>
      </c>
      <c r="G8117" s="16" t="s">
        <v>75</v>
      </c>
      <c r="H8117" s="26" t="s">
        <v>317</v>
      </c>
      <c r="I8117" s="16" t="s">
        <v>669</v>
      </c>
      <c r="J8117" s="20" t="s">
        <v>116</v>
      </c>
      <c r="L8117" s="16" t="s">
        <v>116</v>
      </c>
      <c r="M8117" s="26" t="s">
        <v>8539</v>
      </c>
      <c r="N8117" s="26" t="s">
        <v>2587</v>
      </c>
      <c r="O8117" s="16" t="s">
        <v>188</v>
      </c>
      <c r="P8117" s="26" t="s">
        <v>188</v>
      </c>
      <c r="Q8117" s="26" t="s">
        <v>2587</v>
      </c>
      <c r="R8117" s="16" t="s">
        <v>139</v>
      </c>
      <c r="S8117" s="16" t="s">
        <v>4621</v>
      </c>
      <c r="T8117" s="22">
        <v>7.2</v>
      </c>
      <c r="V8117" s="16" t="s">
        <v>1179</v>
      </c>
      <c r="W8117" s="20" t="s">
        <v>43</v>
      </c>
      <c r="X8117" s="16" t="s">
        <v>78</v>
      </c>
      <c r="Z8117" s="24" t="s">
        <v>32</v>
      </c>
      <c r="AA8117" s="24" t="s">
        <v>32</v>
      </c>
      <c r="AB8117" s="24" t="s">
        <v>32</v>
      </c>
      <c r="AC8117" s="24" t="s">
        <v>32</v>
      </c>
      <c r="AD8117" s="24" t="s">
        <v>32</v>
      </c>
      <c r="AE8117" s="24" t="s">
        <v>32</v>
      </c>
      <c r="AF8117" s="24" t="s">
        <v>32</v>
      </c>
      <c r="AG8117" s="24" t="s">
        <v>32</v>
      </c>
      <c r="AH8117" s="24" t="s">
        <v>32</v>
      </c>
    </row>
    <row r="8118" spans="1:35" x14ac:dyDescent="0.25">
      <c r="A8118" s="17">
        <v>131618</v>
      </c>
      <c r="B8118" s="18">
        <v>1</v>
      </c>
      <c r="C8118" s="16" t="s">
        <v>73</v>
      </c>
      <c r="D8118" s="21">
        <v>44337</v>
      </c>
      <c r="E8118" s="16" t="s">
        <v>75</v>
      </c>
      <c r="F8118" s="21">
        <v>44337</v>
      </c>
      <c r="G8118" s="16" t="s">
        <v>75</v>
      </c>
      <c r="H8118" s="26" t="s">
        <v>232</v>
      </c>
      <c r="I8118" s="16" t="s">
        <v>8538</v>
      </c>
      <c r="J8118" s="20" t="s">
        <v>116</v>
      </c>
      <c r="L8118" s="16" t="s">
        <v>116</v>
      </c>
      <c r="M8118" s="26" t="s">
        <v>8537</v>
      </c>
      <c r="N8118" s="26" t="s">
        <v>2357</v>
      </c>
      <c r="O8118" s="16" t="s">
        <v>188</v>
      </c>
      <c r="P8118" s="26" t="s">
        <v>188</v>
      </c>
      <c r="Q8118" s="26" t="s">
        <v>2357</v>
      </c>
      <c r="R8118" s="16" t="s">
        <v>139</v>
      </c>
      <c r="S8118" s="16" t="s">
        <v>4621</v>
      </c>
      <c r="T8118" s="22">
        <v>8.51</v>
      </c>
      <c r="V8118" s="16" t="s">
        <v>2358</v>
      </c>
      <c r="W8118" s="20" t="s">
        <v>43</v>
      </c>
      <c r="X8118" s="16" t="s">
        <v>78</v>
      </c>
      <c r="Z8118" s="24" t="s">
        <v>32</v>
      </c>
      <c r="AA8118" s="24" t="s">
        <v>32</v>
      </c>
      <c r="AB8118" s="24" t="s">
        <v>32</v>
      </c>
      <c r="AC8118" s="24" t="s">
        <v>32</v>
      </c>
      <c r="AD8118" s="24" t="s">
        <v>32</v>
      </c>
      <c r="AE8118" s="24" t="s">
        <v>32</v>
      </c>
      <c r="AF8118" s="24" t="s">
        <v>32</v>
      </c>
      <c r="AG8118" s="24" t="s">
        <v>32</v>
      </c>
      <c r="AH8118" s="24" t="s">
        <v>32</v>
      </c>
    </row>
    <row r="8119" spans="1:35" x14ac:dyDescent="0.25">
      <c r="A8119" s="17">
        <v>131619</v>
      </c>
      <c r="B8119" s="18">
        <v>1</v>
      </c>
      <c r="C8119" s="16" t="s">
        <v>73</v>
      </c>
      <c r="D8119" s="21">
        <v>44337</v>
      </c>
      <c r="E8119" s="16" t="s">
        <v>75</v>
      </c>
      <c r="F8119" s="21">
        <v>44337</v>
      </c>
      <c r="G8119" s="16" t="s">
        <v>75</v>
      </c>
      <c r="H8119" s="26" t="s">
        <v>34</v>
      </c>
      <c r="I8119" s="16" t="s">
        <v>5214</v>
      </c>
      <c r="J8119" s="20" t="s">
        <v>116</v>
      </c>
      <c r="L8119" s="16" t="s">
        <v>116</v>
      </c>
      <c r="M8119" s="26" t="s">
        <v>8536</v>
      </c>
      <c r="N8119" s="26" t="s">
        <v>2357</v>
      </c>
      <c r="O8119" s="16" t="s">
        <v>188</v>
      </c>
      <c r="P8119" s="26" t="s">
        <v>188</v>
      </c>
      <c r="Q8119" s="26" t="s">
        <v>2357</v>
      </c>
      <c r="R8119" s="16" t="s">
        <v>139</v>
      </c>
      <c r="S8119" s="16" t="s">
        <v>4621</v>
      </c>
      <c r="T8119" s="22">
        <v>9</v>
      </c>
      <c r="V8119" s="16" t="s">
        <v>2358</v>
      </c>
      <c r="W8119" s="20" t="s">
        <v>43</v>
      </c>
      <c r="X8119" s="16" t="s">
        <v>78</v>
      </c>
      <c r="Z8119" s="24" t="s">
        <v>32</v>
      </c>
      <c r="AA8119" s="24" t="s">
        <v>32</v>
      </c>
      <c r="AB8119" s="24" t="s">
        <v>32</v>
      </c>
      <c r="AC8119" s="24" t="s">
        <v>32</v>
      </c>
      <c r="AD8119" s="24" t="s">
        <v>32</v>
      </c>
      <c r="AE8119" s="24" t="s">
        <v>32</v>
      </c>
      <c r="AF8119" s="24" t="s">
        <v>32</v>
      </c>
      <c r="AG8119" s="24" t="s">
        <v>32</v>
      </c>
      <c r="AH8119" s="24" t="s">
        <v>32</v>
      </c>
    </row>
    <row r="8120" spans="1:35" x14ac:dyDescent="0.25">
      <c r="A8120" s="17">
        <v>131620</v>
      </c>
      <c r="B8120" s="18">
        <v>1</v>
      </c>
      <c r="C8120" s="16" t="s">
        <v>73</v>
      </c>
      <c r="D8120" s="21">
        <v>44337</v>
      </c>
      <c r="E8120" s="16" t="s">
        <v>75</v>
      </c>
      <c r="F8120" s="21">
        <v>44337</v>
      </c>
      <c r="G8120" s="16" t="s">
        <v>75</v>
      </c>
      <c r="H8120" s="26" t="s">
        <v>400</v>
      </c>
      <c r="I8120" s="16" t="s">
        <v>491</v>
      </c>
      <c r="J8120" s="20" t="s">
        <v>116</v>
      </c>
      <c r="L8120" s="16" t="s">
        <v>116</v>
      </c>
      <c r="M8120" s="26" t="s">
        <v>8535</v>
      </c>
      <c r="N8120" s="26" t="s">
        <v>2357</v>
      </c>
      <c r="O8120" s="16" t="s">
        <v>188</v>
      </c>
      <c r="P8120" s="26" t="s">
        <v>188</v>
      </c>
      <c r="Q8120" s="26" t="s">
        <v>2357</v>
      </c>
      <c r="R8120" s="16" t="s">
        <v>139</v>
      </c>
      <c r="S8120" s="16" t="s">
        <v>4621</v>
      </c>
      <c r="T8120" s="22">
        <v>9.94</v>
      </c>
      <c r="V8120" s="16" t="s">
        <v>2358</v>
      </c>
      <c r="W8120" s="20" t="s">
        <v>43</v>
      </c>
      <c r="X8120" s="16" t="s">
        <v>511</v>
      </c>
      <c r="Z8120" s="24" t="s">
        <v>32</v>
      </c>
      <c r="AA8120" s="24" t="s">
        <v>32</v>
      </c>
      <c r="AB8120" s="24" t="s">
        <v>32</v>
      </c>
      <c r="AC8120" s="24" t="s">
        <v>32</v>
      </c>
      <c r="AD8120" s="24" t="s">
        <v>32</v>
      </c>
      <c r="AE8120" s="24" t="s">
        <v>32</v>
      </c>
      <c r="AF8120" s="24" t="s">
        <v>32</v>
      </c>
      <c r="AG8120" s="24" t="s">
        <v>32</v>
      </c>
      <c r="AH8120" s="24" t="s">
        <v>32</v>
      </c>
    </row>
    <row r="8121" spans="1:35" x14ac:dyDescent="0.25">
      <c r="A8121" s="17">
        <v>131621</v>
      </c>
      <c r="B8121" s="18">
        <v>1</v>
      </c>
      <c r="C8121" s="16" t="s">
        <v>73</v>
      </c>
      <c r="D8121" s="21">
        <v>44337</v>
      </c>
      <c r="E8121" s="16" t="s">
        <v>75</v>
      </c>
      <c r="F8121" s="21">
        <v>44337</v>
      </c>
      <c r="G8121" s="16" t="s">
        <v>75</v>
      </c>
      <c r="H8121" s="26" t="s">
        <v>400</v>
      </c>
      <c r="I8121" s="16" t="s">
        <v>8534</v>
      </c>
      <c r="J8121" s="20" t="s">
        <v>116</v>
      </c>
      <c r="L8121" s="16" t="s">
        <v>116</v>
      </c>
      <c r="M8121" s="26" t="s">
        <v>8533</v>
      </c>
      <c r="N8121" s="26" t="s">
        <v>2357</v>
      </c>
      <c r="O8121" s="16" t="s">
        <v>188</v>
      </c>
      <c r="P8121" s="26" t="s">
        <v>188</v>
      </c>
      <c r="Q8121" s="26" t="s">
        <v>2357</v>
      </c>
      <c r="R8121" s="16" t="s">
        <v>139</v>
      </c>
      <c r="S8121" s="16" t="s">
        <v>4621</v>
      </c>
      <c r="T8121" s="22">
        <v>5.3</v>
      </c>
      <c r="V8121" s="16" t="s">
        <v>2358</v>
      </c>
      <c r="W8121" s="20" t="s">
        <v>43</v>
      </c>
      <c r="X8121" s="16" t="s">
        <v>78</v>
      </c>
      <c r="Z8121" s="24" t="s">
        <v>32</v>
      </c>
      <c r="AA8121" s="24" t="s">
        <v>32</v>
      </c>
      <c r="AB8121" s="24" t="s">
        <v>32</v>
      </c>
      <c r="AC8121" s="24" t="s">
        <v>32</v>
      </c>
      <c r="AD8121" s="24" t="s">
        <v>32</v>
      </c>
      <c r="AE8121" s="24" t="s">
        <v>32</v>
      </c>
      <c r="AF8121" s="24" t="s">
        <v>32</v>
      </c>
      <c r="AG8121" s="24" t="s">
        <v>32</v>
      </c>
      <c r="AH8121" s="24" t="s">
        <v>32</v>
      </c>
    </row>
    <row r="8122" spans="1:35" x14ac:dyDescent="0.25">
      <c r="A8122" s="17">
        <v>131622</v>
      </c>
      <c r="B8122" s="18">
        <v>1</v>
      </c>
      <c r="C8122" s="16" t="s">
        <v>73</v>
      </c>
      <c r="D8122" s="21">
        <v>44337</v>
      </c>
      <c r="E8122" s="16" t="s">
        <v>75</v>
      </c>
      <c r="F8122" s="21">
        <v>44337</v>
      </c>
      <c r="G8122" s="16" t="s">
        <v>75</v>
      </c>
      <c r="H8122" s="26" t="s">
        <v>215</v>
      </c>
      <c r="I8122" s="16" t="s">
        <v>482</v>
      </c>
      <c r="J8122" s="20" t="s">
        <v>116</v>
      </c>
      <c r="L8122" s="16" t="s">
        <v>116</v>
      </c>
      <c r="M8122" s="26" t="s">
        <v>8532</v>
      </c>
      <c r="N8122" s="26" t="s">
        <v>2587</v>
      </c>
      <c r="O8122" s="16" t="s">
        <v>188</v>
      </c>
      <c r="P8122" s="26" t="s">
        <v>188</v>
      </c>
      <c r="Q8122" s="26" t="s">
        <v>2587</v>
      </c>
      <c r="R8122" s="16" t="s">
        <v>139</v>
      </c>
      <c r="S8122" s="16" t="s">
        <v>4621</v>
      </c>
      <c r="T8122" s="22">
        <v>4.51</v>
      </c>
      <c r="V8122" s="16" t="s">
        <v>1179</v>
      </c>
      <c r="W8122" s="20" t="s">
        <v>43</v>
      </c>
      <c r="X8122" s="16" t="s">
        <v>78</v>
      </c>
      <c r="Z8122" s="24" t="s">
        <v>32</v>
      </c>
      <c r="AA8122" s="24" t="s">
        <v>32</v>
      </c>
      <c r="AB8122" s="24" t="s">
        <v>32</v>
      </c>
      <c r="AC8122" s="24" t="s">
        <v>32</v>
      </c>
      <c r="AD8122" s="24" t="s">
        <v>32</v>
      </c>
      <c r="AE8122" s="24" t="s">
        <v>32</v>
      </c>
      <c r="AF8122" s="24" t="s">
        <v>32</v>
      </c>
      <c r="AG8122" s="24" t="s">
        <v>32</v>
      </c>
      <c r="AH8122" s="24" t="s">
        <v>32</v>
      </c>
    </row>
    <row r="8123" spans="1:35" x14ac:dyDescent="0.25">
      <c r="A8123" s="17">
        <v>131623</v>
      </c>
      <c r="B8123" s="18">
        <v>1</v>
      </c>
      <c r="C8123" s="16" t="s">
        <v>73</v>
      </c>
      <c r="D8123" s="21">
        <v>44337</v>
      </c>
      <c r="E8123" s="16" t="s">
        <v>75</v>
      </c>
      <c r="F8123" s="21">
        <v>44337</v>
      </c>
      <c r="G8123" s="16" t="s">
        <v>75</v>
      </c>
      <c r="H8123" s="26" t="s">
        <v>146</v>
      </c>
      <c r="I8123" s="16" t="s">
        <v>2918</v>
      </c>
      <c r="J8123" s="20" t="s">
        <v>116</v>
      </c>
      <c r="L8123" s="16" t="s">
        <v>116</v>
      </c>
      <c r="M8123" s="26" t="s">
        <v>8531</v>
      </c>
      <c r="N8123" s="26" t="s">
        <v>2357</v>
      </c>
      <c r="O8123" s="16" t="s">
        <v>188</v>
      </c>
      <c r="P8123" s="26" t="s">
        <v>188</v>
      </c>
      <c r="Q8123" s="26" t="s">
        <v>2357</v>
      </c>
      <c r="R8123" s="16" t="s">
        <v>139</v>
      </c>
      <c r="S8123" s="16" t="s">
        <v>4621</v>
      </c>
      <c r="T8123" s="22">
        <v>5.37</v>
      </c>
      <c r="V8123" s="16" t="s">
        <v>2358</v>
      </c>
      <c r="W8123" s="20" t="s">
        <v>43</v>
      </c>
      <c r="X8123" s="16" t="s">
        <v>78</v>
      </c>
      <c r="Z8123" s="24" t="s">
        <v>32</v>
      </c>
      <c r="AA8123" s="24" t="s">
        <v>32</v>
      </c>
      <c r="AB8123" s="24" t="s">
        <v>32</v>
      </c>
      <c r="AC8123" s="24" t="s">
        <v>32</v>
      </c>
      <c r="AD8123" s="24" t="s">
        <v>32</v>
      </c>
      <c r="AE8123" s="24" t="s">
        <v>32</v>
      </c>
      <c r="AF8123" s="24" t="s">
        <v>32</v>
      </c>
      <c r="AG8123" s="24" t="s">
        <v>32</v>
      </c>
      <c r="AH8123" s="24" t="s">
        <v>32</v>
      </c>
    </row>
    <row r="8124" spans="1:35" x14ac:dyDescent="0.25">
      <c r="A8124" s="17">
        <v>131624</v>
      </c>
      <c r="B8124" s="18">
        <v>1</v>
      </c>
      <c r="C8124" s="16" t="s">
        <v>73</v>
      </c>
      <c r="D8124" s="21">
        <v>44337</v>
      </c>
      <c r="E8124" s="16" t="s">
        <v>75</v>
      </c>
      <c r="F8124" s="21">
        <v>44337</v>
      </c>
      <c r="G8124" s="16" t="s">
        <v>75</v>
      </c>
      <c r="H8124" s="26" t="s">
        <v>359</v>
      </c>
      <c r="I8124" s="16" t="s">
        <v>5203</v>
      </c>
      <c r="J8124" s="20" t="s">
        <v>116</v>
      </c>
      <c r="L8124" s="16" t="s">
        <v>116</v>
      </c>
      <c r="M8124" s="26" t="s">
        <v>8530</v>
      </c>
      <c r="N8124" s="26" t="s">
        <v>2357</v>
      </c>
      <c r="O8124" s="16" t="s">
        <v>188</v>
      </c>
      <c r="P8124" s="26" t="s">
        <v>188</v>
      </c>
      <c r="Q8124" s="26" t="s">
        <v>2357</v>
      </c>
      <c r="R8124" s="16" t="s">
        <v>139</v>
      </c>
      <c r="S8124" s="16" t="s">
        <v>4621</v>
      </c>
      <c r="T8124" s="22">
        <v>4.0199999999999996</v>
      </c>
      <c r="V8124" s="16" t="s">
        <v>2358</v>
      </c>
      <c r="W8124" s="20" t="s">
        <v>43</v>
      </c>
      <c r="X8124" s="16" t="s">
        <v>78</v>
      </c>
      <c r="Z8124" s="24" t="s">
        <v>32</v>
      </c>
      <c r="AA8124" s="24" t="s">
        <v>32</v>
      </c>
      <c r="AB8124" s="24" t="s">
        <v>32</v>
      </c>
      <c r="AC8124" s="24" t="s">
        <v>32</v>
      </c>
      <c r="AD8124" s="24" t="s">
        <v>32</v>
      </c>
      <c r="AE8124" s="24" t="s">
        <v>32</v>
      </c>
      <c r="AF8124" s="24" t="s">
        <v>32</v>
      </c>
      <c r="AG8124" s="24" t="s">
        <v>32</v>
      </c>
      <c r="AH8124" s="24" t="s">
        <v>32</v>
      </c>
    </row>
    <row r="8125" spans="1:35" x14ac:dyDescent="0.25">
      <c r="A8125" s="17">
        <v>131625</v>
      </c>
      <c r="B8125" s="18">
        <v>1</v>
      </c>
      <c r="C8125" s="16" t="s">
        <v>73</v>
      </c>
      <c r="D8125" s="21">
        <v>44337</v>
      </c>
      <c r="E8125" s="16" t="s">
        <v>75</v>
      </c>
      <c r="F8125" s="21">
        <v>44337</v>
      </c>
      <c r="G8125" s="16" t="s">
        <v>75</v>
      </c>
      <c r="H8125" s="26" t="s">
        <v>337</v>
      </c>
      <c r="I8125" s="16" t="s">
        <v>5203</v>
      </c>
      <c r="J8125" s="20" t="s">
        <v>116</v>
      </c>
      <c r="L8125" s="16" t="s">
        <v>116</v>
      </c>
      <c r="M8125" s="26" t="s">
        <v>8529</v>
      </c>
      <c r="N8125" s="26" t="s">
        <v>2357</v>
      </c>
      <c r="O8125" s="16" t="s">
        <v>188</v>
      </c>
      <c r="P8125" s="26" t="s">
        <v>188</v>
      </c>
      <c r="Q8125" s="26" t="s">
        <v>2357</v>
      </c>
      <c r="R8125" s="16" t="s">
        <v>139</v>
      </c>
      <c r="S8125" s="16" t="s">
        <v>4621</v>
      </c>
      <c r="T8125" s="22">
        <v>6.42</v>
      </c>
      <c r="V8125" s="16" t="s">
        <v>2358</v>
      </c>
      <c r="W8125" s="20" t="s">
        <v>43</v>
      </c>
      <c r="X8125" s="16" t="s">
        <v>78</v>
      </c>
      <c r="Z8125" s="24" t="s">
        <v>32</v>
      </c>
      <c r="AA8125" s="24" t="s">
        <v>32</v>
      </c>
      <c r="AB8125" s="24" t="s">
        <v>32</v>
      </c>
      <c r="AC8125" s="24" t="s">
        <v>32</v>
      </c>
      <c r="AD8125" s="24" t="s">
        <v>32</v>
      </c>
      <c r="AE8125" s="24" t="s">
        <v>32</v>
      </c>
      <c r="AF8125" s="24" t="s">
        <v>32</v>
      </c>
      <c r="AG8125" s="24" t="s">
        <v>32</v>
      </c>
      <c r="AH8125" s="24" t="s">
        <v>32</v>
      </c>
    </row>
    <row r="8126" spans="1:35" ht="30" x14ac:dyDescent="0.25">
      <c r="A8126" s="17">
        <v>131626</v>
      </c>
      <c r="B8126" s="18">
        <v>1</v>
      </c>
      <c r="C8126" s="16" t="s">
        <v>73</v>
      </c>
      <c r="D8126" s="21">
        <v>44337</v>
      </c>
      <c r="E8126" s="16" t="s">
        <v>75</v>
      </c>
      <c r="F8126" s="21">
        <v>44337</v>
      </c>
      <c r="G8126" s="16" t="s">
        <v>75</v>
      </c>
      <c r="H8126" s="26" t="s">
        <v>791</v>
      </c>
      <c r="I8126" s="16" t="s">
        <v>8528</v>
      </c>
      <c r="J8126" s="20" t="s">
        <v>116</v>
      </c>
      <c r="L8126" s="16" t="s">
        <v>116</v>
      </c>
      <c r="M8126" s="26" t="s">
        <v>8527</v>
      </c>
      <c r="N8126" s="26" t="s">
        <v>8526</v>
      </c>
      <c r="O8126" s="16" t="s">
        <v>188</v>
      </c>
      <c r="P8126" s="26" t="s">
        <v>188</v>
      </c>
      <c r="Q8126" s="26" t="s">
        <v>8525</v>
      </c>
      <c r="R8126" s="16" t="s">
        <v>139</v>
      </c>
      <c r="S8126" s="16" t="s">
        <v>4621</v>
      </c>
      <c r="T8126" s="22">
        <v>9.06</v>
      </c>
      <c r="V8126" s="16" t="s">
        <v>2358</v>
      </c>
      <c r="W8126" s="20" t="s">
        <v>43</v>
      </c>
      <c r="X8126" s="16" t="s">
        <v>78</v>
      </c>
      <c r="Z8126" s="24" t="s">
        <v>32</v>
      </c>
      <c r="AA8126" s="24" t="s">
        <v>32</v>
      </c>
      <c r="AB8126" s="24" t="s">
        <v>32</v>
      </c>
      <c r="AC8126" s="24" t="s">
        <v>32</v>
      </c>
      <c r="AD8126" s="24" t="s">
        <v>32</v>
      </c>
      <c r="AE8126" s="24" t="s">
        <v>32</v>
      </c>
      <c r="AF8126" s="24" t="s">
        <v>32</v>
      </c>
      <c r="AG8126" s="24" t="s">
        <v>32</v>
      </c>
      <c r="AH8126" s="24" t="s">
        <v>32</v>
      </c>
    </row>
    <row r="8127" spans="1:35" x14ac:dyDescent="0.25">
      <c r="A8127" s="17">
        <v>131627</v>
      </c>
      <c r="B8127" s="18">
        <v>1</v>
      </c>
      <c r="C8127" s="16" t="s">
        <v>73</v>
      </c>
      <c r="D8127" s="21">
        <v>44337</v>
      </c>
      <c r="E8127" s="16" t="s">
        <v>75</v>
      </c>
      <c r="F8127" s="21">
        <v>44337</v>
      </c>
      <c r="G8127" s="16" t="s">
        <v>75</v>
      </c>
      <c r="H8127" s="26" t="s">
        <v>417</v>
      </c>
      <c r="I8127" s="16" t="s">
        <v>2033</v>
      </c>
      <c r="J8127" s="20" t="s">
        <v>116</v>
      </c>
      <c r="L8127" s="16" t="s">
        <v>116</v>
      </c>
      <c r="M8127" s="26" t="s">
        <v>8524</v>
      </c>
      <c r="N8127" s="26" t="s">
        <v>2357</v>
      </c>
      <c r="O8127" s="16" t="s">
        <v>188</v>
      </c>
      <c r="P8127" s="26" t="s">
        <v>188</v>
      </c>
      <c r="Q8127" s="26" t="s">
        <v>2357</v>
      </c>
      <c r="R8127" s="16" t="s">
        <v>139</v>
      </c>
      <c r="S8127" s="16" t="s">
        <v>4621</v>
      </c>
      <c r="T8127" s="22">
        <v>5.86</v>
      </c>
      <c r="V8127" s="16" t="s">
        <v>2358</v>
      </c>
      <c r="W8127" s="20" t="s">
        <v>43</v>
      </c>
      <c r="X8127" s="16" t="s">
        <v>78</v>
      </c>
      <c r="Z8127" s="24" t="s">
        <v>32</v>
      </c>
      <c r="AA8127" s="24" t="s">
        <v>32</v>
      </c>
      <c r="AB8127" s="24" t="s">
        <v>32</v>
      </c>
      <c r="AC8127" s="24" t="s">
        <v>32</v>
      </c>
      <c r="AD8127" s="24" t="s">
        <v>32</v>
      </c>
      <c r="AE8127" s="24" t="s">
        <v>32</v>
      </c>
      <c r="AF8127" s="24" t="s">
        <v>32</v>
      </c>
      <c r="AG8127" s="24" t="s">
        <v>32</v>
      </c>
      <c r="AH8127" s="24" t="s">
        <v>32</v>
      </c>
    </row>
    <row r="8128" spans="1:35" x14ac:dyDescent="0.25">
      <c r="A8128" s="17">
        <v>131628</v>
      </c>
      <c r="B8128" s="18">
        <v>1</v>
      </c>
      <c r="C8128" s="16" t="s">
        <v>73</v>
      </c>
      <c r="D8128" s="21">
        <v>44337</v>
      </c>
      <c r="E8128" s="16" t="s">
        <v>75</v>
      </c>
      <c r="F8128" s="21">
        <v>44337</v>
      </c>
      <c r="G8128" s="16" t="s">
        <v>75</v>
      </c>
      <c r="H8128" s="26" t="s">
        <v>133</v>
      </c>
      <c r="I8128" s="16" t="s">
        <v>2355</v>
      </c>
      <c r="J8128" s="20" t="s">
        <v>116</v>
      </c>
      <c r="L8128" s="16" t="s">
        <v>116</v>
      </c>
      <c r="M8128" s="26" t="s">
        <v>8523</v>
      </c>
      <c r="N8128" s="26" t="s">
        <v>2357</v>
      </c>
      <c r="O8128" s="16" t="s">
        <v>188</v>
      </c>
      <c r="P8128" s="26" t="s">
        <v>188</v>
      </c>
      <c r="Q8128" s="26" t="s">
        <v>2357</v>
      </c>
      <c r="R8128" s="16" t="s">
        <v>139</v>
      </c>
      <c r="S8128" s="16" t="s">
        <v>4621</v>
      </c>
      <c r="T8128" s="22">
        <v>8.7799999999999994</v>
      </c>
      <c r="V8128" s="16" t="s">
        <v>2358</v>
      </c>
      <c r="W8128" s="20" t="s">
        <v>43</v>
      </c>
      <c r="X8128" s="16" t="s">
        <v>78</v>
      </c>
      <c r="Z8128" s="24" t="s">
        <v>32</v>
      </c>
      <c r="AA8128" s="24" t="s">
        <v>32</v>
      </c>
      <c r="AB8128" s="24" t="s">
        <v>32</v>
      </c>
      <c r="AC8128" s="24" t="s">
        <v>32</v>
      </c>
      <c r="AD8128" s="24" t="s">
        <v>32</v>
      </c>
      <c r="AE8128" s="24" t="s">
        <v>32</v>
      </c>
      <c r="AF8128" s="24" t="s">
        <v>32</v>
      </c>
      <c r="AG8128" s="24" t="s">
        <v>32</v>
      </c>
      <c r="AH8128" s="24" t="s">
        <v>32</v>
      </c>
    </row>
    <row r="8129" spans="1:35" x14ac:dyDescent="0.25">
      <c r="A8129" s="17">
        <v>131629</v>
      </c>
      <c r="B8129" s="18">
        <v>1</v>
      </c>
      <c r="C8129" s="16" t="s">
        <v>73</v>
      </c>
      <c r="D8129" s="21">
        <v>44337</v>
      </c>
      <c r="E8129" s="16" t="s">
        <v>75</v>
      </c>
      <c r="F8129" s="21">
        <v>44337</v>
      </c>
      <c r="G8129" s="16" t="s">
        <v>75</v>
      </c>
      <c r="H8129" s="26" t="s">
        <v>394</v>
      </c>
      <c r="I8129" s="16" t="s">
        <v>2335</v>
      </c>
      <c r="J8129" s="20" t="s">
        <v>116</v>
      </c>
      <c r="L8129" s="16" t="s">
        <v>116</v>
      </c>
      <c r="M8129" s="26" t="s">
        <v>8522</v>
      </c>
      <c r="N8129" s="26" t="s">
        <v>5212</v>
      </c>
      <c r="O8129" s="16" t="s">
        <v>188</v>
      </c>
      <c r="P8129" s="26" t="s">
        <v>188</v>
      </c>
      <c r="Q8129" s="26" t="s">
        <v>5212</v>
      </c>
      <c r="R8129" s="16" t="s">
        <v>139</v>
      </c>
      <c r="S8129" s="16" t="s">
        <v>4621</v>
      </c>
      <c r="T8129" s="22">
        <v>5.07</v>
      </c>
      <c r="V8129" s="16" t="s">
        <v>2358</v>
      </c>
      <c r="W8129" s="20" t="s">
        <v>43</v>
      </c>
      <c r="X8129" s="16" t="s">
        <v>78</v>
      </c>
      <c r="Z8129" s="24" t="s">
        <v>32</v>
      </c>
      <c r="AA8129" s="24" t="s">
        <v>32</v>
      </c>
      <c r="AB8129" s="24" t="s">
        <v>32</v>
      </c>
      <c r="AC8129" s="24" t="s">
        <v>32</v>
      </c>
      <c r="AD8129" s="24" t="s">
        <v>32</v>
      </c>
      <c r="AE8129" s="24" t="s">
        <v>32</v>
      </c>
      <c r="AF8129" s="24" t="s">
        <v>32</v>
      </c>
      <c r="AG8129" s="24" t="s">
        <v>32</v>
      </c>
      <c r="AH8129" s="24" t="s">
        <v>32</v>
      </c>
    </row>
    <row r="8130" spans="1:35" x14ac:dyDescent="0.25">
      <c r="A8130" s="17">
        <v>131630</v>
      </c>
      <c r="B8130" s="18">
        <v>1</v>
      </c>
      <c r="C8130" s="16" t="s">
        <v>73</v>
      </c>
      <c r="D8130" s="21">
        <v>44337</v>
      </c>
      <c r="E8130" s="16" t="s">
        <v>75</v>
      </c>
      <c r="F8130" s="21">
        <v>44337</v>
      </c>
      <c r="G8130" s="16" t="s">
        <v>75</v>
      </c>
      <c r="H8130" s="26" t="s">
        <v>368</v>
      </c>
      <c r="I8130" s="16" t="s">
        <v>2335</v>
      </c>
      <c r="J8130" s="20" t="s">
        <v>116</v>
      </c>
      <c r="L8130" s="16" t="s">
        <v>116</v>
      </c>
      <c r="M8130" s="26" t="s">
        <v>8521</v>
      </c>
      <c r="N8130" s="26" t="s">
        <v>5212</v>
      </c>
      <c r="O8130" s="16" t="s">
        <v>188</v>
      </c>
      <c r="P8130" s="26" t="s">
        <v>188</v>
      </c>
      <c r="Q8130" s="26" t="s">
        <v>5212</v>
      </c>
      <c r="R8130" s="16" t="s">
        <v>139</v>
      </c>
      <c r="S8130" s="16" t="s">
        <v>4621</v>
      </c>
      <c r="T8130" s="22">
        <v>2.85</v>
      </c>
      <c r="V8130" s="16" t="s">
        <v>2358</v>
      </c>
      <c r="W8130" s="20" t="s">
        <v>43</v>
      </c>
      <c r="X8130" s="16" t="s">
        <v>78</v>
      </c>
      <c r="Z8130" s="24" t="s">
        <v>32</v>
      </c>
      <c r="AA8130" s="24" t="s">
        <v>32</v>
      </c>
      <c r="AB8130" s="24" t="s">
        <v>32</v>
      </c>
      <c r="AC8130" s="24" t="s">
        <v>32</v>
      </c>
      <c r="AD8130" s="24" t="s">
        <v>32</v>
      </c>
      <c r="AE8130" s="24" t="s">
        <v>32</v>
      </c>
      <c r="AF8130" s="24" t="s">
        <v>32</v>
      </c>
      <c r="AG8130" s="24" t="s">
        <v>32</v>
      </c>
      <c r="AH8130" s="24" t="s">
        <v>32</v>
      </c>
    </row>
    <row r="8131" spans="1:35" x14ac:dyDescent="0.25">
      <c r="A8131" s="17">
        <v>131631</v>
      </c>
      <c r="B8131" s="18">
        <v>1</v>
      </c>
      <c r="C8131" s="16" t="s">
        <v>73</v>
      </c>
      <c r="D8131" s="21">
        <v>44337</v>
      </c>
      <c r="E8131" s="16" t="s">
        <v>75</v>
      </c>
      <c r="F8131" s="21">
        <v>44337</v>
      </c>
      <c r="G8131" s="16" t="s">
        <v>75</v>
      </c>
      <c r="H8131" s="26" t="s">
        <v>283</v>
      </c>
      <c r="I8131" s="16" t="s">
        <v>8520</v>
      </c>
      <c r="J8131" s="20" t="s">
        <v>116</v>
      </c>
      <c r="L8131" s="16" t="s">
        <v>116</v>
      </c>
      <c r="M8131" s="26" t="s">
        <v>8519</v>
      </c>
      <c r="N8131" s="26" t="s">
        <v>8518</v>
      </c>
      <c r="O8131" s="16" t="s">
        <v>188</v>
      </c>
      <c r="P8131" s="26" t="s">
        <v>188</v>
      </c>
      <c r="Q8131" s="26" t="s">
        <v>8518</v>
      </c>
      <c r="R8131" s="16" t="s">
        <v>139</v>
      </c>
      <c r="S8131" s="16" t="s">
        <v>4621</v>
      </c>
      <c r="T8131" s="22">
        <v>3.89</v>
      </c>
      <c r="V8131" s="16" t="s">
        <v>2358</v>
      </c>
      <c r="W8131" s="20" t="s">
        <v>43</v>
      </c>
      <c r="X8131" s="16" t="s">
        <v>78</v>
      </c>
      <c r="Z8131" s="24" t="s">
        <v>32</v>
      </c>
      <c r="AA8131" s="24" t="s">
        <v>32</v>
      </c>
      <c r="AB8131" s="24" t="s">
        <v>32</v>
      </c>
      <c r="AC8131" s="24" t="s">
        <v>32</v>
      </c>
      <c r="AD8131" s="24" t="s">
        <v>32</v>
      </c>
      <c r="AE8131" s="24" t="s">
        <v>32</v>
      </c>
      <c r="AF8131" s="24" t="s">
        <v>32</v>
      </c>
      <c r="AG8131" s="24" t="s">
        <v>32</v>
      </c>
      <c r="AH8131" s="24" t="s">
        <v>32</v>
      </c>
    </row>
    <row r="8132" spans="1:35" x14ac:dyDescent="0.25">
      <c r="A8132" s="17">
        <v>131632</v>
      </c>
      <c r="B8132" s="18">
        <v>1</v>
      </c>
      <c r="C8132" s="16" t="s">
        <v>73</v>
      </c>
      <c r="D8132" s="21">
        <v>44337</v>
      </c>
      <c r="E8132" s="16" t="s">
        <v>75</v>
      </c>
      <c r="F8132" s="21">
        <v>44337</v>
      </c>
      <c r="G8132" s="16" t="s">
        <v>75</v>
      </c>
      <c r="H8132" s="26" t="s">
        <v>146</v>
      </c>
      <c r="I8132" s="16" t="s">
        <v>3983</v>
      </c>
      <c r="J8132" s="20" t="s">
        <v>116</v>
      </c>
      <c r="L8132" s="16" t="s">
        <v>116</v>
      </c>
      <c r="M8132" s="26" t="s">
        <v>8517</v>
      </c>
      <c r="N8132" s="26" t="s">
        <v>5212</v>
      </c>
      <c r="O8132" s="16" t="s">
        <v>188</v>
      </c>
      <c r="P8132" s="26" t="s">
        <v>188</v>
      </c>
      <c r="Q8132" s="26" t="s">
        <v>5212</v>
      </c>
      <c r="R8132" s="16" t="s">
        <v>139</v>
      </c>
      <c r="S8132" s="16" t="s">
        <v>4621</v>
      </c>
      <c r="T8132" s="22">
        <v>7.87</v>
      </c>
      <c r="V8132" s="16" t="s">
        <v>2358</v>
      </c>
      <c r="W8132" s="20" t="s">
        <v>43</v>
      </c>
      <c r="X8132" s="16" t="s">
        <v>511</v>
      </c>
      <c r="Z8132" s="24" t="s">
        <v>32</v>
      </c>
      <c r="AA8132" s="24" t="s">
        <v>32</v>
      </c>
      <c r="AB8132" s="24" t="s">
        <v>32</v>
      </c>
      <c r="AC8132" s="24" t="s">
        <v>32</v>
      </c>
      <c r="AD8132" s="24" t="s">
        <v>32</v>
      </c>
      <c r="AE8132" s="24" t="s">
        <v>32</v>
      </c>
      <c r="AF8132" s="24" t="s">
        <v>32</v>
      </c>
      <c r="AG8132" s="24" t="s">
        <v>32</v>
      </c>
      <c r="AH8132" s="24" t="s">
        <v>32</v>
      </c>
    </row>
    <row r="8133" spans="1:35" x14ac:dyDescent="0.25">
      <c r="A8133" s="17">
        <v>131633</v>
      </c>
      <c r="B8133" s="18">
        <v>2</v>
      </c>
      <c r="C8133" s="16" t="s">
        <v>73</v>
      </c>
      <c r="D8133" s="21">
        <v>44340</v>
      </c>
      <c r="E8133" s="16" t="s">
        <v>6355</v>
      </c>
      <c r="F8133" s="21">
        <v>44340</v>
      </c>
      <c r="G8133" s="16" t="s">
        <v>6355</v>
      </c>
      <c r="H8133" s="26" t="s">
        <v>162</v>
      </c>
      <c r="M8133" s="26" t="s">
        <v>8259</v>
      </c>
      <c r="O8133" s="16" t="s">
        <v>151</v>
      </c>
      <c r="P8133" s="26" t="s">
        <v>198</v>
      </c>
      <c r="T8133" s="23" t="s">
        <v>32</v>
      </c>
      <c r="W8133" s="20" t="s">
        <v>43</v>
      </c>
      <c r="Z8133" s="25">
        <v>0</v>
      </c>
      <c r="AA8133" s="25">
        <v>0</v>
      </c>
      <c r="AB8133" s="25">
        <v>3798.6</v>
      </c>
      <c r="AC8133" s="25">
        <v>0</v>
      </c>
      <c r="AD8133" s="25">
        <v>0</v>
      </c>
      <c r="AE8133" s="25">
        <v>0</v>
      </c>
      <c r="AF8133" s="25">
        <v>3798.6</v>
      </c>
      <c r="AG8133" s="25">
        <v>0</v>
      </c>
      <c r="AH8133" s="25">
        <v>3798.6</v>
      </c>
      <c r="AI8133" s="16" t="s">
        <v>8260</v>
      </c>
    </row>
    <row r="8134" spans="1:35" x14ac:dyDescent="0.25">
      <c r="A8134" s="17">
        <v>131634</v>
      </c>
      <c r="B8134" s="18">
        <v>2</v>
      </c>
      <c r="C8134" s="16" t="s">
        <v>73</v>
      </c>
      <c r="D8134" s="21">
        <v>44340</v>
      </c>
      <c r="E8134" s="16" t="s">
        <v>6355</v>
      </c>
      <c r="F8134" s="21">
        <v>44340</v>
      </c>
      <c r="G8134" s="16" t="s">
        <v>6355</v>
      </c>
      <c r="H8134" s="26" t="s">
        <v>286</v>
      </c>
      <c r="M8134" s="26" t="s">
        <v>8261</v>
      </c>
      <c r="O8134" s="16" t="s">
        <v>151</v>
      </c>
      <c r="P8134" s="26" t="s">
        <v>198</v>
      </c>
      <c r="T8134" s="23" t="s">
        <v>32</v>
      </c>
      <c r="W8134" s="20" t="s">
        <v>43</v>
      </c>
      <c r="Z8134" s="25">
        <v>0</v>
      </c>
      <c r="AA8134" s="25">
        <v>0</v>
      </c>
      <c r="AB8134" s="25">
        <v>8820</v>
      </c>
      <c r="AC8134" s="25">
        <v>0</v>
      </c>
      <c r="AD8134" s="25">
        <v>0</v>
      </c>
      <c r="AE8134" s="25">
        <v>0</v>
      </c>
      <c r="AF8134" s="25">
        <v>8820</v>
      </c>
      <c r="AG8134" s="25">
        <v>0</v>
      </c>
      <c r="AH8134" s="25">
        <v>8820</v>
      </c>
      <c r="AI8134" s="16" t="s">
        <v>8262</v>
      </c>
    </row>
    <row r="8135" spans="1:35" x14ac:dyDescent="0.25">
      <c r="A8135" s="17">
        <v>131635</v>
      </c>
      <c r="B8135" s="18">
        <v>2</v>
      </c>
      <c r="C8135" s="16" t="s">
        <v>73</v>
      </c>
      <c r="D8135" s="21">
        <v>44340</v>
      </c>
      <c r="E8135" s="16" t="s">
        <v>6355</v>
      </c>
      <c r="F8135" s="21">
        <v>44340</v>
      </c>
      <c r="G8135" s="16" t="s">
        <v>6355</v>
      </c>
      <c r="H8135" s="26" t="s">
        <v>212</v>
      </c>
      <c r="M8135" s="26" t="s">
        <v>8263</v>
      </c>
      <c r="O8135" s="16" t="s">
        <v>151</v>
      </c>
      <c r="P8135" s="26" t="s">
        <v>198</v>
      </c>
      <c r="T8135" s="23" t="s">
        <v>32</v>
      </c>
      <c r="W8135" s="20" t="s">
        <v>43</v>
      </c>
      <c r="Z8135" s="25">
        <v>0</v>
      </c>
      <c r="AA8135" s="25">
        <v>0</v>
      </c>
      <c r="AB8135" s="25">
        <v>171815.85</v>
      </c>
      <c r="AC8135" s="25">
        <v>0</v>
      </c>
      <c r="AD8135" s="25">
        <v>0</v>
      </c>
      <c r="AE8135" s="25">
        <v>0</v>
      </c>
      <c r="AF8135" s="25">
        <v>171815.85</v>
      </c>
      <c r="AG8135" s="25">
        <v>0</v>
      </c>
      <c r="AH8135" s="25">
        <v>171815.85</v>
      </c>
      <c r="AI8135" s="16" t="s">
        <v>8264</v>
      </c>
    </row>
    <row r="8136" spans="1:35" x14ac:dyDescent="0.25">
      <c r="A8136" s="17">
        <v>131636</v>
      </c>
      <c r="B8136" s="18">
        <v>2</v>
      </c>
      <c r="C8136" s="16" t="s">
        <v>73</v>
      </c>
      <c r="D8136" s="21">
        <v>44340</v>
      </c>
      <c r="E8136" s="16" t="s">
        <v>6355</v>
      </c>
      <c r="F8136" s="21">
        <v>44340</v>
      </c>
      <c r="G8136" s="16" t="s">
        <v>6355</v>
      </c>
      <c r="H8136" s="26" t="s">
        <v>383</v>
      </c>
      <c r="M8136" s="26" t="s">
        <v>8265</v>
      </c>
      <c r="O8136" s="16" t="s">
        <v>151</v>
      </c>
      <c r="P8136" s="26" t="s">
        <v>198</v>
      </c>
      <c r="T8136" s="23" t="s">
        <v>32</v>
      </c>
      <c r="W8136" s="20" t="s">
        <v>43</v>
      </c>
      <c r="Z8136" s="25">
        <v>0</v>
      </c>
      <c r="AA8136" s="25">
        <v>0</v>
      </c>
      <c r="AB8136" s="25">
        <v>9785.1</v>
      </c>
      <c r="AC8136" s="25">
        <v>0</v>
      </c>
      <c r="AD8136" s="25">
        <v>0</v>
      </c>
      <c r="AE8136" s="25">
        <v>0</v>
      </c>
      <c r="AF8136" s="25">
        <v>9785.1</v>
      </c>
      <c r="AG8136" s="25">
        <v>0</v>
      </c>
      <c r="AH8136" s="25">
        <v>9785.1</v>
      </c>
      <c r="AI8136" s="16" t="s">
        <v>8266</v>
      </c>
    </row>
    <row r="8137" spans="1:35" x14ac:dyDescent="0.25">
      <c r="A8137" s="17">
        <v>131637</v>
      </c>
      <c r="B8137" s="18">
        <v>2</v>
      </c>
      <c r="C8137" s="16" t="s">
        <v>73</v>
      </c>
      <c r="D8137" s="21">
        <v>44340</v>
      </c>
      <c r="E8137" s="16" t="s">
        <v>6355</v>
      </c>
      <c r="F8137" s="21">
        <v>44340</v>
      </c>
      <c r="G8137" s="16" t="s">
        <v>6355</v>
      </c>
      <c r="H8137" s="26" t="s">
        <v>286</v>
      </c>
      <c r="M8137" s="26" t="s">
        <v>8267</v>
      </c>
      <c r="O8137" s="16" t="s">
        <v>151</v>
      </c>
      <c r="P8137" s="26" t="s">
        <v>198</v>
      </c>
      <c r="T8137" s="23" t="s">
        <v>32</v>
      </c>
      <c r="W8137" s="20" t="s">
        <v>43</v>
      </c>
      <c r="Z8137" s="25">
        <v>0</v>
      </c>
      <c r="AA8137" s="25">
        <v>0</v>
      </c>
      <c r="AB8137" s="25">
        <v>188787.62</v>
      </c>
      <c r="AC8137" s="25">
        <v>0</v>
      </c>
      <c r="AD8137" s="25">
        <v>0</v>
      </c>
      <c r="AE8137" s="25">
        <v>0</v>
      </c>
      <c r="AF8137" s="25">
        <v>188787.62</v>
      </c>
      <c r="AG8137" s="25">
        <v>0</v>
      </c>
      <c r="AH8137" s="25">
        <v>188787.62</v>
      </c>
      <c r="AI8137" s="16" t="s">
        <v>8268</v>
      </c>
    </row>
    <row r="8138" spans="1:35" x14ac:dyDescent="0.25">
      <c r="A8138" s="17">
        <v>131638</v>
      </c>
      <c r="B8138" s="18">
        <v>2</v>
      </c>
      <c r="C8138" s="16" t="s">
        <v>73</v>
      </c>
      <c r="D8138" s="21">
        <v>44340</v>
      </c>
      <c r="E8138" s="16" t="s">
        <v>6355</v>
      </c>
      <c r="F8138" s="21">
        <v>44340</v>
      </c>
      <c r="G8138" s="16" t="s">
        <v>6355</v>
      </c>
      <c r="H8138" s="26" t="s">
        <v>286</v>
      </c>
      <c r="M8138" s="26" t="s">
        <v>8269</v>
      </c>
      <c r="O8138" s="16" t="s">
        <v>151</v>
      </c>
      <c r="P8138" s="26" t="s">
        <v>198</v>
      </c>
      <c r="T8138" s="23" t="s">
        <v>32</v>
      </c>
      <c r="W8138" s="20" t="s">
        <v>43</v>
      </c>
      <c r="Z8138" s="25">
        <v>0</v>
      </c>
      <c r="AA8138" s="25">
        <v>0</v>
      </c>
      <c r="AB8138" s="25">
        <v>424275.3</v>
      </c>
      <c r="AC8138" s="25">
        <v>0</v>
      </c>
      <c r="AD8138" s="25">
        <v>0</v>
      </c>
      <c r="AE8138" s="25">
        <v>0</v>
      </c>
      <c r="AF8138" s="25">
        <v>424275.3</v>
      </c>
      <c r="AG8138" s="25">
        <v>0</v>
      </c>
      <c r="AH8138" s="25">
        <v>424275.3</v>
      </c>
      <c r="AI8138" s="16" t="s">
        <v>8270</v>
      </c>
    </row>
    <row r="8139" spans="1:35" x14ac:dyDescent="0.25">
      <c r="A8139" s="17">
        <v>131639</v>
      </c>
      <c r="B8139" s="18">
        <v>3</v>
      </c>
      <c r="C8139" s="16" t="s">
        <v>73</v>
      </c>
      <c r="D8139" s="21">
        <v>44341</v>
      </c>
      <c r="E8139" s="16" t="s">
        <v>6355</v>
      </c>
      <c r="F8139" s="21">
        <v>44341</v>
      </c>
      <c r="G8139" s="16" t="s">
        <v>6355</v>
      </c>
      <c r="H8139" s="26" t="s">
        <v>226</v>
      </c>
      <c r="M8139" s="26" t="s">
        <v>8271</v>
      </c>
      <c r="O8139" s="16" t="s">
        <v>151</v>
      </c>
      <c r="P8139" s="26" t="s">
        <v>198</v>
      </c>
      <c r="T8139" s="23" t="s">
        <v>32</v>
      </c>
      <c r="W8139" s="20" t="s">
        <v>43</v>
      </c>
      <c r="Z8139" s="25">
        <v>0</v>
      </c>
      <c r="AA8139" s="25">
        <v>0</v>
      </c>
      <c r="AB8139" s="25">
        <v>27487.08</v>
      </c>
      <c r="AC8139" s="25">
        <v>0</v>
      </c>
      <c r="AD8139" s="25">
        <v>0</v>
      </c>
      <c r="AE8139" s="25">
        <v>0</v>
      </c>
      <c r="AF8139" s="25">
        <v>27487.08</v>
      </c>
      <c r="AG8139" s="25">
        <v>0</v>
      </c>
      <c r="AH8139" s="25">
        <v>27487.08</v>
      </c>
      <c r="AI8139" s="16" t="s">
        <v>8272</v>
      </c>
    </row>
    <row r="8140" spans="1:35" x14ac:dyDescent="0.25">
      <c r="A8140" s="17">
        <v>131640</v>
      </c>
      <c r="B8140" s="18">
        <v>3</v>
      </c>
      <c r="C8140" s="16" t="s">
        <v>73</v>
      </c>
      <c r="D8140" s="21">
        <v>44341</v>
      </c>
      <c r="E8140" s="16" t="s">
        <v>6355</v>
      </c>
      <c r="F8140" s="21">
        <v>44341</v>
      </c>
      <c r="G8140" s="16" t="s">
        <v>6355</v>
      </c>
      <c r="H8140" s="26" t="s">
        <v>307</v>
      </c>
      <c r="M8140" s="26" t="s">
        <v>8273</v>
      </c>
      <c r="O8140" s="16" t="s">
        <v>151</v>
      </c>
      <c r="P8140" s="26" t="s">
        <v>198</v>
      </c>
      <c r="T8140" s="23" t="s">
        <v>32</v>
      </c>
      <c r="W8140" s="20" t="s">
        <v>43</v>
      </c>
      <c r="Z8140" s="25">
        <v>0</v>
      </c>
      <c r="AA8140" s="25">
        <v>0</v>
      </c>
      <c r="AB8140" s="25">
        <v>32104.5</v>
      </c>
      <c r="AC8140" s="25">
        <v>0</v>
      </c>
      <c r="AD8140" s="25">
        <v>0</v>
      </c>
      <c r="AE8140" s="25">
        <v>0</v>
      </c>
      <c r="AF8140" s="25">
        <v>32104.5</v>
      </c>
      <c r="AG8140" s="25">
        <v>0</v>
      </c>
      <c r="AH8140" s="25">
        <v>32104.5</v>
      </c>
      <c r="AI8140" s="16" t="s">
        <v>8274</v>
      </c>
    </row>
    <row r="8141" spans="1:35" x14ac:dyDescent="0.25">
      <c r="A8141" s="17">
        <v>131641</v>
      </c>
      <c r="B8141" s="18">
        <v>2</v>
      </c>
      <c r="C8141" s="16" t="s">
        <v>73</v>
      </c>
      <c r="D8141" s="21">
        <v>44341</v>
      </c>
      <c r="E8141" s="16" t="s">
        <v>6355</v>
      </c>
      <c r="F8141" s="21">
        <v>44341</v>
      </c>
      <c r="G8141" s="16" t="s">
        <v>6355</v>
      </c>
      <c r="H8141" s="26" t="s">
        <v>241</v>
      </c>
      <c r="M8141" s="26" t="s">
        <v>8275</v>
      </c>
      <c r="O8141" s="16" t="s">
        <v>151</v>
      </c>
      <c r="P8141" s="26" t="s">
        <v>198</v>
      </c>
      <c r="T8141" s="23" t="s">
        <v>32</v>
      </c>
      <c r="W8141" s="20" t="s">
        <v>43</v>
      </c>
      <c r="Z8141" s="25">
        <v>0</v>
      </c>
      <c r="AA8141" s="25">
        <v>0</v>
      </c>
      <c r="AB8141" s="25">
        <v>81715.8</v>
      </c>
      <c r="AC8141" s="25">
        <v>0</v>
      </c>
      <c r="AD8141" s="25">
        <v>0</v>
      </c>
      <c r="AE8141" s="25">
        <v>0</v>
      </c>
      <c r="AF8141" s="25">
        <v>81715.8</v>
      </c>
      <c r="AG8141" s="25">
        <v>0</v>
      </c>
      <c r="AH8141" s="25">
        <v>81715.8</v>
      </c>
      <c r="AI8141" s="16" t="s">
        <v>8276</v>
      </c>
    </row>
    <row r="8142" spans="1:35" x14ac:dyDescent="0.25">
      <c r="A8142" s="17">
        <v>131642</v>
      </c>
      <c r="B8142" s="18">
        <v>2</v>
      </c>
      <c r="C8142" s="16" t="s">
        <v>73</v>
      </c>
      <c r="D8142" s="21">
        <v>44341</v>
      </c>
      <c r="E8142" s="16" t="s">
        <v>6355</v>
      </c>
      <c r="F8142" s="21">
        <v>44341</v>
      </c>
      <c r="G8142" s="16" t="s">
        <v>6355</v>
      </c>
      <c r="H8142" s="26" t="s">
        <v>235</v>
      </c>
      <c r="M8142" s="26" t="s">
        <v>8277</v>
      </c>
      <c r="O8142" s="16" t="s">
        <v>151</v>
      </c>
      <c r="P8142" s="26" t="s">
        <v>198</v>
      </c>
      <c r="T8142" s="23" t="s">
        <v>32</v>
      </c>
      <c r="W8142" s="20" t="s">
        <v>43</v>
      </c>
      <c r="Z8142" s="25">
        <v>0</v>
      </c>
      <c r="AA8142" s="25">
        <v>0</v>
      </c>
      <c r="AB8142" s="25">
        <v>24353.5</v>
      </c>
      <c r="AC8142" s="25">
        <v>0</v>
      </c>
      <c r="AD8142" s="25">
        <v>0</v>
      </c>
      <c r="AE8142" s="25">
        <v>0</v>
      </c>
      <c r="AF8142" s="25">
        <v>24353.5</v>
      </c>
      <c r="AG8142" s="25">
        <v>0</v>
      </c>
      <c r="AH8142" s="25">
        <v>24353.5</v>
      </c>
      <c r="AI8142" s="16" t="s">
        <v>8278</v>
      </c>
    </row>
    <row r="8143" spans="1:35" x14ac:dyDescent="0.25">
      <c r="A8143" s="17">
        <v>131643</v>
      </c>
      <c r="B8143" s="18">
        <v>2</v>
      </c>
      <c r="C8143" s="16" t="s">
        <v>73</v>
      </c>
      <c r="D8143" s="21">
        <v>44341</v>
      </c>
      <c r="E8143" s="16" t="s">
        <v>6355</v>
      </c>
      <c r="F8143" s="21">
        <v>44341</v>
      </c>
      <c r="G8143" s="16" t="s">
        <v>6355</v>
      </c>
      <c r="H8143" s="26" t="s">
        <v>252</v>
      </c>
      <c r="M8143" s="26" t="s">
        <v>8279</v>
      </c>
      <c r="O8143" s="16" t="s">
        <v>151</v>
      </c>
      <c r="P8143" s="26" t="s">
        <v>198</v>
      </c>
      <c r="T8143" s="23" t="s">
        <v>32</v>
      </c>
      <c r="W8143" s="20" t="s">
        <v>43</v>
      </c>
      <c r="Z8143" s="25">
        <v>0</v>
      </c>
      <c r="AA8143" s="25">
        <v>0</v>
      </c>
      <c r="AB8143" s="25">
        <v>76378.75</v>
      </c>
      <c r="AC8143" s="25">
        <v>0</v>
      </c>
      <c r="AD8143" s="25">
        <v>0</v>
      </c>
      <c r="AE8143" s="25">
        <v>0</v>
      </c>
      <c r="AF8143" s="25">
        <v>76378.75</v>
      </c>
      <c r="AG8143" s="25">
        <v>0</v>
      </c>
      <c r="AH8143" s="25">
        <v>76378.75</v>
      </c>
      <c r="AI8143" s="16" t="s">
        <v>8280</v>
      </c>
    </row>
    <row r="8144" spans="1:35" x14ac:dyDescent="0.25">
      <c r="A8144" s="17">
        <v>131644</v>
      </c>
      <c r="B8144" s="18">
        <v>2</v>
      </c>
      <c r="C8144" s="16" t="s">
        <v>73</v>
      </c>
      <c r="D8144" s="21">
        <v>44341</v>
      </c>
      <c r="E8144" s="16" t="s">
        <v>6355</v>
      </c>
      <c r="F8144" s="21">
        <v>44341</v>
      </c>
      <c r="G8144" s="16" t="s">
        <v>6355</v>
      </c>
      <c r="H8144" s="26" t="s">
        <v>380</v>
      </c>
      <c r="M8144" s="26" t="s">
        <v>8281</v>
      </c>
      <c r="O8144" s="16" t="s">
        <v>151</v>
      </c>
      <c r="P8144" s="26" t="s">
        <v>198</v>
      </c>
      <c r="T8144" s="23" t="s">
        <v>32</v>
      </c>
      <c r="W8144" s="20" t="s">
        <v>43</v>
      </c>
      <c r="Z8144" s="25">
        <v>0</v>
      </c>
      <c r="AA8144" s="25">
        <v>0</v>
      </c>
      <c r="AB8144" s="25">
        <v>86645</v>
      </c>
      <c r="AC8144" s="25">
        <v>0</v>
      </c>
      <c r="AD8144" s="25">
        <v>0</v>
      </c>
      <c r="AE8144" s="25">
        <v>0</v>
      </c>
      <c r="AF8144" s="25">
        <v>86645</v>
      </c>
      <c r="AG8144" s="25">
        <v>0</v>
      </c>
      <c r="AH8144" s="25">
        <v>86645</v>
      </c>
      <c r="AI8144" s="16" t="s">
        <v>8282</v>
      </c>
    </row>
    <row r="8145" spans="1:35" x14ac:dyDescent="0.25">
      <c r="A8145" s="17">
        <v>131645</v>
      </c>
      <c r="B8145" s="18">
        <v>2</v>
      </c>
      <c r="C8145" s="16" t="s">
        <v>73</v>
      </c>
      <c r="D8145" s="21">
        <v>44341</v>
      </c>
      <c r="E8145" s="16" t="s">
        <v>6355</v>
      </c>
      <c r="F8145" s="21">
        <v>44341</v>
      </c>
      <c r="G8145" s="16" t="s">
        <v>6355</v>
      </c>
      <c r="H8145" s="26" t="s">
        <v>431</v>
      </c>
      <c r="M8145" s="26" t="s">
        <v>8283</v>
      </c>
      <c r="O8145" s="16" t="s">
        <v>151</v>
      </c>
      <c r="P8145" s="26" t="s">
        <v>198</v>
      </c>
      <c r="T8145" s="23" t="s">
        <v>32</v>
      </c>
      <c r="W8145" s="20" t="s">
        <v>43</v>
      </c>
      <c r="Z8145" s="25">
        <v>0</v>
      </c>
      <c r="AA8145" s="25">
        <v>0</v>
      </c>
      <c r="AB8145" s="25">
        <v>35087.25</v>
      </c>
      <c r="AC8145" s="25">
        <v>0</v>
      </c>
      <c r="AD8145" s="25">
        <v>0</v>
      </c>
      <c r="AE8145" s="25">
        <v>0</v>
      </c>
      <c r="AF8145" s="25">
        <v>35087.25</v>
      </c>
      <c r="AG8145" s="25">
        <v>0</v>
      </c>
      <c r="AH8145" s="25">
        <v>35087.25</v>
      </c>
      <c r="AI8145" s="16" t="s">
        <v>8284</v>
      </c>
    </row>
    <row r="8146" spans="1:35" x14ac:dyDescent="0.25">
      <c r="A8146" s="17">
        <v>131646</v>
      </c>
      <c r="B8146" s="18">
        <v>3</v>
      </c>
      <c r="C8146" s="16" t="s">
        <v>73</v>
      </c>
      <c r="D8146" s="21">
        <v>44341</v>
      </c>
      <c r="E8146" s="16" t="s">
        <v>6355</v>
      </c>
      <c r="F8146" s="21">
        <v>44341</v>
      </c>
      <c r="G8146" s="16" t="s">
        <v>6355</v>
      </c>
      <c r="H8146" s="26" t="s">
        <v>57</v>
      </c>
      <c r="M8146" s="26" t="s">
        <v>8285</v>
      </c>
      <c r="O8146" s="16" t="s">
        <v>151</v>
      </c>
      <c r="P8146" s="26" t="s">
        <v>198</v>
      </c>
      <c r="T8146" s="23" t="s">
        <v>32</v>
      </c>
      <c r="W8146" s="20" t="s">
        <v>43</v>
      </c>
      <c r="Z8146" s="25">
        <v>0</v>
      </c>
      <c r="AA8146" s="25">
        <v>0</v>
      </c>
      <c r="AB8146" s="25">
        <v>29737.05</v>
      </c>
      <c r="AC8146" s="25">
        <v>0</v>
      </c>
      <c r="AD8146" s="25">
        <v>0</v>
      </c>
      <c r="AE8146" s="25">
        <v>0</v>
      </c>
      <c r="AF8146" s="25">
        <v>29737.05</v>
      </c>
      <c r="AG8146" s="25">
        <v>0</v>
      </c>
      <c r="AH8146" s="25">
        <v>29737.05</v>
      </c>
      <c r="AI8146" s="16" t="s">
        <v>8286</v>
      </c>
    </row>
    <row r="8147" spans="1:35" x14ac:dyDescent="0.25">
      <c r="A8147" s="17">
        <v>131647</v>
      </c>
      <c r="B8147" s="18">
        <v>2</v>
      </c>
      <c r="C8147" s="16" t="s">
        <v>73</v>
      </c>
      <c r="D8147" s="21">
        <v>44341</v>
      </c>
      <c r="E8147" s="16" t="s">
        <v>6355</v>
      </c>
      <c r="F8147" s="21">
        <v>44341</v>
      </c>
      <c r="G8147" s="16" t="s">
        <v>6355</v>
      </c>
      <c r="H8147" s="26" t="s">
        <v>162</v>
      </c>
      <c r="M8147" s="26" t="s">
        <v>8287</v>
      </c>
      <c r="O8147" s="16" t="s">
        <v>151</v>
      </c>
      <c r="P8147" s="26" t="s">
        <v>198</v>
      </c>
      <c r="T8147" s="23" t="s">
        <v>32</v>
      </c>
      <c r="W8147" s="20" t="s">
        <v>43</v>
      </c>
      <c r="Z8147" s="25">
        <v>0</v>
      </c>
      <c r="AA8147" s="25">
        <v>0</v>
      </c>
      <c r="AB8147" s="25">
        <v>24040.32</v>
      </c>
      <c r="AC8147" s="25">
        <v>0</v>
      </c>
      <c r="AD8147" s="25">
        <v>0</v>
      </c>
      <c r="AE8147" s="25">
        <v>0</v>
      </c>
      <c r="AF8147" s="25">
        <v>24040.32</v>
      </c>
      <c r="AG8147" s="25">
        <v>0</v>
      </c>
      <c r="AH8147" s="25">
        <v>24040.32</v>
      </c>
      <c r="AI8147" s="16" t="s">
        <v>8288</v>
      </c>
    </row>
    <row r="8148" spans="1:35" x14ac:dyDescent="0.25">
      <c r="A8148" s="17">
        <v>131648</v>
      </c>
      <c r="B8148" s="18">
        <v>2</v>
      </c>
      <c r="C8148" s="16" t="s">
        <v>73</v>
      </c>
      <c r="D8148" s="21">
        <v>44342</v>
      </c>
      <c r="E8148" s="16" t="s">
        <v>6355</v>
      </c>
      <c r="F8148" s="21">
        <v>44342</v>
      </c>
      <c r="G8148" s="16" t="s">
        <v>6355</v>
      </c>
      <c r="H8148" s="26" t="s">
        <v>154</v>
      </c>
      <c r="M8148" s="26" t="s">
        <v>8289</v>
      </c>
      <c r="O8148" s="16" t="s">
        <v>151</v>
      </c>
      <c r="P8148" s="26" t="s">
        <v>198</v>
      </c>
      <c r="T8148" s="23" t="s">
        <v>32</v>
      </c>
      <c r="W8148" s="20" t="s">
        <v>43</v>
      </c>
      <c r="Z8148" s="25">
        <v>0</v>
      </c>
      <c r="AA8148" s="25">
        <v>0</v>
      </c>
      <c r="AB8148" s="25">
        <v>39724</v>
      </c>
      <c r="AC8148" s="25">
        <v>0</v>
      </c>
      <c r="AD8148" s="25">
        <v>0</v>
      </c>
      <c r="AE8148" s="25">
        <v>0</v>
      </c>
      <c r="AF8148" s="25">
        <v>39724</v>
      </c>
      <c r="AG8148" s="25">
        <v>0</v>
      </c>
      <c r="AH8148" s="25">
        <v>39724</v>
      </c>
      <c r="AI8148" s="16" t="s">
        <v>8290</v>
      </c>
    </row>
    <row r="8149" spans="1:35" x14ac:dyDescent="0.25">
      <c r="A8149" s="17">
        <v>131649</v>
      </c>
      <c r="B8149" s="18">
        <v>1</v>
      </c>
      <c r="C8149" s="16" t="s">
        <v>73</v>
      </c>
      <c r="D8149" s="21">
        <v>44342</v>
      </c>
      <c r="E8149" s="16" t="s">
        <v>6355</v>
      </c>
      <c r="F8149" s="21">
        <v>44342</v>
      </c>
      <c r="G8149" s="16" t="s">
        <v>6355</v>
      </c>
      <c r="H8149" s="26" t="s">
        <v>359</v>
      </c>
      <c r="M8149" s="26" t="s">
        <v>8291</v>
      </c>
      <c r="O8149" s="16" t="s">
        <v>151</v>
      </c>
      <c r="P8149" s="26" t="s">
        <v>198</v>
      </c>
      <c r="T8149" s="23" t="s">
        <v>32</v>
      </c>
      <c r="W8149" s="20" t="s">
        <v>43</v>
      </c>
      <c r="Z8149" s="25">
        <v>0</v>
      </c>
      <c r="AA8149" s="25">
        <v>0</v>
      </c>
      <c r="AB8149" s="25">
        <v>60588</v>
      </c>
      <c r="AC8149" s="25">
        <v>0</v>
      </c>
      <c r="AD8149" s="25">
        <v>0</v>
      </c>
      <c r="AE8149" s="25">
        <v>0</v>
      </c>
      <c r="AF8149" s="25">
        <v>60588</v>
      </c>
      <c r="AG8149" s="25">
        <v>0</v>
      </c>
      <c r="AH8149" s="25">
        <v>60588</v>
      </c>
      <c r="AI8149" s="16" t="s">
        <v>8292</v>
      </c>
    </row>
    <row r="8150" spans="1:35" x14ac:dyDescent="0.25">
      <c r="A8150" s="17">
        <v>131651</v>
      </c>
      <c r="B8150" s="18">
        <v>4</v>
      </c>
      <c r="C8150" s="16" t="s">
        <v>73</v>
      </c>
      <c r="D8150" s="21">
        <v>44342</v>
      </c>
      <c r="E8150" s="16" t="s">
        <v>6355</v>
      </c>
      <c r="F8150" s="21">
        <v>44342</v>
      </c>
      <c r="G8150" s="16" t="s">
        <v>6355</v>
      </c>
      <c r="H8150" s="26" t="s">
        <v>87</v>
      </c>
      <c r="M8150" s="26" t="s">
        <v>8293</v>
      </c>
      <c r="O8150" s="16" t="s">
        <v>151</v>
      </c>
      <c r="P8150" s="26" t="s">
        <v>198</v>
      </c>
      <c r="T8150" s="23" t="s">
        <v>32</v>
      </c>
      <c r="W8150" s="20" t="s">
        <v>43</v>
      </c>
      <c r="Z8150" s="25">
        <v>0</v>
      </c>
      <c r="AA8150" s="25">
        <v>0</v>
      </c>
      <c r="AB8150" s="25">
        <v>139143</v>
      </c>
      <c r="AC8150" s="25">
        <v>0</v>
      </c>
      <c r="AD8150" s="25">
        <v>0</v>
      </c>
      <c r="AE8150" s="25">
        <v>0</v>
      </c>
      <c r="AF8150" s="25">
        <v>139143</v>
      </c>
      <c r="AG8150" s="25">
        <v>0</v>
      </c>
      <c r="AH8150" s="25">
        <v>139143</v>
      </c>
      <c r="AI8150" s="16" t="s">
        <v>8294</v>
      </c>
    </row>
    <row r="8151" spans="1:35" x14ac:dyDescent="0.25">
      <c r="A8151" s="17">
        <v>131652</v>
      </c>
      <c r="B8151" s="18">
        <v>2</v>
      </c>
      <c r="C8151" s="16" t="s">
        <v>73</v>
      </c>
      <c r="D8151" s="21">
        <v>44343</v>
      </c>
      <c r="E8151" s="16" t="s">
        <v>6355</v>
      </c>
      <c r="F8151" s="21">
        <v>44343</v>
      </c>
      <c r="G8151" s="16" t="s">
        <v>6355</v>
      </c>
      <c r="H8151" s="26" t="s">
        <v>170</v>
      </c>
      <c r="M8151" s="26" t="s">
        <v>8295</v>
      </c>
      <c r="O8151" s="16" t="s">
        <v>151</v>
      </c>
      <c r="P8151" s="26" t="s">
        <v>198</v>
      </c>
      <c r="T8151" s="23" t="s">
        <v>32</v>
      </c>
      <c r="W8151" s="20" t="s">
        <v>43</v>
      </c>
      <c r="Z8151" s="25">
        <v>0</v>
      </c>
      <c r="AA8151" s="25">
        <v>0</v>
      </c>
      <c r="AB8151" s="25">
        <v>53086.6</v>
      </c>
      <c r="AC8151" s="25">
        <v>0</v>
      </c>
      <c r="AD8151" s="25">
        <v>0</v>
      </c>
      <c r="AE8151" s="25">
        <v>0</v>
      </c>
      <c r="AF8151" s="25">
        <v>53086.6</v>
      </c>
      <c r="AG8151" s="25">
        <v>0</v>
      </c>
      <c r="AH8151" s="25">
        <v>53086.6</v>
      </c>
      <c r="AI8151" s="16" t="s">
        <v>8296</v>
      </c>
    </row>
    <row r="8152" spans="1:35" x14ac:dyDescent="0.25">
      <c r="A8152" s="17">
        <v>131654</v>
      </c>
      <c r="B8152" s="18">
        <v>2</v>
      </c>
      <c r="C8152" s="16" t="s">
        <v>73</v>
      </c>
      <c r="D8152" s="21">
        <v>44343</v>
      </c>
      <c r="E8152" s="16" t="s">
        <v>33</v>
      </c>
      <c r="F8152" s="21">
        <v>44343</v>
      </c>
      <c r="G8152" s="16" t="s">
        <v>33</v>
      </c>
      <c r="H8152" s="26" t="s">
        <v>244</v>
      </c>
      <c r="I8152" s="16" t="s">
        <v>8516</v>
      </c>
      <c r="K8152" s="16" t="s">
        <v>8515</v>
      </c>
      <c r="L8152" s="16" t="s">
        <v>37</v>
      </c>
      <c r="M8152" s="26" t="s">
        <v>8514</v>
      </c>
      <c r="O8152" s="16" t="s">
        <v>1149</v>
      </c>
      <c r="P8152" s="26" t="s">
        <v>188</v>
      </c>
      <c r="R8152" s="16" t="s">
        <v>139</v>
      </c>
      <c r="S8152" s="16" t="s">
        <v>4621</v>
      </c>
      <c r="T8152" s="22">
        <v>3.2709999999999999</v>
      </c>
      <c r="W8152" s="20" t="s">
        <v>43</v>
      </c>
      <c r="X8152" s="16" t="s">
        <v>44</v>
      </c>
      <c r="Z8152" s="24" t="s">
        <v>32</v>
      </c>
      <c r="AA8152" s="24" t="s">
        <v>32</v>
      </c>
      <c r="AB8152" s="24" t="s">
        <v>32</v>
      </c>
      <c r="AC8152" s="24" t="s">
        <v>32</v>
      </c>
      <c r="AD8152" s="24" t="s">
        <v>32</v>
      </c>
      <c r="AE8152" s="24" t="s">
        <v>32</v>
      </c>
      <c r="AF8152" s="24" t="s">
        <v>32</v>
      </c>
      <c r="AG8152" s="24" t="s">
        <v>32</v>
      </c>
      <c r="AH8152" s="24" t="s">
        <v>32</v>
      </c>
      <c r="AI8152" s="16" t="s">
        <v>8513</v>
      </c>
    </row>
    <row r="8153" spans="1:35" ht="60" x14ac:dyDescent="0.25">
      <c r="A8153" s="17">
        <v>131655</v>
      </c>
      <c r="B8153" s="18">
        <v>1</v>
      </c>
      <c r="C8153" s="16" t="s">
        <v>73</v>
      </c>
      <c r="D8153" s="21">
        <v>44344</v>
      </c>
      <c r="E8153" s="16" t="s">
        <v>108</v>
      </c>
      <c r="F8153" s="21">
        <v>44344</v>
      </c>
      <c r="G8153" s="16" t="s">
        <v>108</v>
      </c>
      <c r="H8153" s="26" t="s">
        <v>394</v>
      </c>
      <c r="L8153" s="16" t="s">
        <v>110</v>
      </c>
      <c r="M8153" s="26" t="s">
        <v>8512</v>
      </c>
      <c r="N8153" s="26" t="s">
        <v>8511</v>
      </c>
      <c r="O8153" s="16" t="s">
        <v>5777</v>
      </c>
      <c r="P8153" s="26" t="s">
        <v>67</v>
      </c>
      <c r="T8153" s="23" t="s">
        <v>32</v>
      </c>
      <c r="W8153" s="20" t="s">
        <v>43</v>
      </c>
      <c r="Z8153" s="24" t="s">
        <v>32</v>
      </c>
      <c r="AA8153" s="24" t="s">
        <v>32</v>
      </c>
      <c r="AB8153" s="24" t="s">
        <v>32</v>
      </c>
      <c r="AC8153" s="24" t="s">
        <v>32</v>
      </c>
      <c r="AD8153" s="25">
        <v>0</v>
      </c>
      <c r="AE8153" s="25">
        <v>0</v>
      </c>
      <c r="AF8153" s="25">
        <v>875833</v>
      </c>
      <c r="AG8153" s="25">
        <v>0</v>
      </c>
      <c r="AH8153" s="25">
        <v>875833</v>
      </c>
      <c r="AI8153" s="16" t="s">
        <v>8510</v>
      </c>
    </row>
    <row r="8154" spans="1:35" ht="30" x14ac:dyDescent="0.25">
      <c r="A8154" s="17">
        <v>131656</v>
      </c>
      <c r="B8154" s="18">
        <v>3</v>
      </c>
      <c r="C8154" s="16" t="s">
        <v>73</v>
      </c>
      <c r="D8154" s="21">
        <v>44344</v>
      </c>
      <c r="E8154" s="16" t="s">
        <v>108</v>
      </c>
      <c r="F8154" s="21">
        <v>44344</v>
      </c>
      <c r="G8154" s="16" t="s">
        <v>108</v>
      </c>
      <c r="H8154" s="26" t="s">
        <v>255</v>
      </c>
      <c r="L8154" s="16" t="s">
        <v>110</v>
      </c>
      <c r="M8154" s="26" t="s">
        <v>8509</v>
      </c>
      <c r="N8154" s="26" t="s">
        <v>8508</v>
      </c>
      <c r="O8154" s="16" t="s">
        <v>5777</v>
      </c>
      <c r="P8154" s="26" t="s">
        <v>67</v>
      </c>
      <c r="T8154" s="23" t="s">
        <v>32</v>
      </c>
      <c r="W8154" s="20" t="s">
        <v>43</v>
      </c>
      <c r="Z8154" s="24" t="s">
        <v>32</v>
      </c>
      <c r="AA8154" s="24" t="s">
        <v>32</v>
      </c>
      <c r="AB8154" s="24" t="s">
        <v>32</v>
      </c>
      <c r="AC8154" s="24" t="s">
        <v>32</v>
      </c>
      <c r="AD8154" s="25">
        <v>0</v>
      </c>
      <c r="AE8154" s="25">
        <v>0</v>
      </c>
      <c r="AF8154" s="25">
        <v>250000</v>
      </c>
      <c r="AG8154" s="25">
        <v>0</v>
      </c>
      <c r="AH8154" s="25">
        <v>250000</v>
      </c>
      <c r="AI8154" s="16" t="s">
        <v>8507</v>
      </c>
    </row>
    <row r="8155" spans="1:35" ht="30" x14ac:dyDescent="0.25">
      <c r="A8155" s="17">
        <v>131657</v>
      </c>
      <c r="B8155" s="18">
        <v>1</v>
      </c>
      <c r="C8155" s="16" t="s">
        <v>73</v>
      </c>
      <c r="D8155" s="21">
        <v>44344</v>
      </c>
      <c r="E8155" s="16" t="s">
        <v>108</v>
      </c>
      <c r="F8155" s="21">
        <v>44344</v>
      </c>
      <c r="G8155" s="16" t="s">
        <v>108</v>
      </c>
      <c r="H8155" s="26" t="s">
        <v>133</v>
      </c>
      <c r="L8155" s="16" t="s">
        <v>110</v>
      </c>
      <c r="M8155" s="26" t="s">
        <v>8506</v>
      </c>
      <c r="N8155" s="26" t="s">
        <v>8505</v>
      </c>
      <c r="O8155" s="16" t="s">
        <v>5777</v>
      </c>
      <c r="P8155" s="26" t="s">
        <v>67</v>
      </c>
      <c r="T8155" s="23" t="s">
        <v>32</v>
      </c>
      <c r="W8155" s="20" t="s">
        <v>43</v>
      </c>
      <c r="Z8155" s="24" t="s">
        <v>32</v>
      </c>
      <c r="AA8155" s="24" t="s">
        <v>32</v>
      </c>
      <c r="AB8155" s="24" t="s">
        <v>32</v>
      </c>
      <c r="AC8155" s="24" t="s">
        <v>32</v>
      </c>
      <c r="AD8155" s="25">
        <v>0</v>
      </c>
      <c r="AE8155" s="25">
        <v>0</v>
      </c>
      <c r="AF8155" s="25">
        <v>250000</v>
      </c>
      <c r="AG8155" s="25">
        <v>0</v>
      </c>
      <c r="AH8155" s="25">
        <v>250000</v>
      </c>
      <c r="AI8155" s="16" t="s">
        <v>8504</v>
      </c>
    </row>
    <row r="8156" spans="1:35" x14ac:dyDescent="0.25">
      <c r="A8156" s="17">
        <v>131658</v>
      </c>
      <c r="B8156" s="18">
        <v>2</v>
      </c>
      <c r="C8156" s="16" t="s">
        <v>73</v>
      </c>
      <c r="D8156" s="21">
        <v>44348</v>
      </c>
      <c r="E8156" s="16" t="s">
        <v>33</v>
      </c>
      <c r="F8156" s="21">
        <v>44348</v>
      </c>
      <c r="G8156" s="16" t="s">
        <v>33</v>
      </c>
      <c r="H8156" s="26" t="s">
        <v>206</v>
      </c>
      <c r="I8156" s="16" t="s">
        <v>8499</v>
      </c>
      <c r="K8156" s="16" t="s">
        <v>3102</v>
      </c>
      <c r="L8156" s="16" t="s">
        <v>37</v>
      </c>
      <c r="M8156" s="26" t="s">
        <v>8503</v>
      </c>
      <c r="O8156" s="16" t="s">
        <v>1149</v>
      </c>
      <c r="P8156" s="26" t="s">
        <v>188</v>
      </c>
      <c r="R8156" s="16" t="s">
        <v>139</v>
      </c>
      <c r="S8156" s="16" t="s">
        <v>4621</v>
      </c>
      <c r="T8156" s="22">
        <v>1.1719999999999999</v>
      </c>
      <c r="W8156" s="20" t="s">
        <v>43</v>
      </c>
      <c r="X8156" s="16" t="s">
        <v>44</v>
      </c>
      <c r="Z8156" s="24" t="s">
        <v>32</v>
      </c>
      <c r="AA8156" s="24" t="s">
        <v>32</v>
      </c>
      <c r="AB8156" s="24" t="s">
        <v>32</v>
      </c>
      <c r="AC8156" s="24" t="s">
        <v>32</v>
      </c>
      <c r="AD8156" s="24" t="s">
        <v>32</v>
      </c>
      <c r="AE8156" s="24" t="s">
        <v>32</v>
      </c>
      <c r="AF8156" s="24" t="s">
        <v>32</v>
      </c>
      <c r="AG8156" s="24" t="s">
        <v>32</v>
      </c>
      <c r="AH8156" s="24" t="s">
        <v>32</v>
      </c>
      <c r="AI8156" s="16" t="s">
        <v>8502</v>
      </c>
    </row>
    <row r="8157" spans="1:35" x14ac:dyDescent="0.25">
      <c r="A8157" s="17">
        <v>131659</v>
      </c>
      <c r="B8157" s="18">
        <v>2</v>
      </c>
      <c r="C8157" s="16" t="s">
        <v>73</v>
      </c>
      <c r="D8157" s="21">
        <v>44348</v>
      </c>
      <c r="E8157" s="16" t="s">
        <v>33</v>
      </c>
      <c r="F8157" s="21">
        <v>44348</v>
      </c>
      <c r="G8157" s="16" t="s">
        <v>33</v>
      </c>
      <c r="H8157" s="26" t="s">
        <v>206</v>
      </c>
      <c r="I8157" s="16" t="s">
        <v>8499</v>
      </c>
      <c r="K8157" s="16" t="s">
        <v>3102</v>
      </c>
      <c r="L8157" s="16" t="s">
        <v>37</v>
      </c>
      <c r="M8157" s="26" t="s">
        <v>8501</v>
      </c>
      <c r="O8157" s="16" t="s">
        <v>1149</v>
      </c>
      <c r="P8157" s="26" t="s">
        <v>188</v>
      </c>
      <c r="R8157" s="16" t="s">
        <v>139</v>
      </c>
      <c r="S8157" s="16" t="s">
        <v>4621</v>
      </c>
      <c r="T8157" s="22">
        <v>3.04</v>
      </c>
      <c r="W8157" s="20" t="s">
        <v>43</v>
      </c>
      <c r="X8157" s="16" t="s">
        <v>44</v>
      </c>
      <c r="Z8157" s="24" t="s">
        <v>32</v>
      </c>
      <c r="AA8157" s="24" t="s">
        <v>32</v>
      </c>
      <c r="AB8157" s="24" t="s">
        <v>32</v>
      </c>
      <c r="AC8157" s="24" t="s">
        <v>32</v>
      </c>
      <c r="AD8157" s="24" t="s">
        <v>32</v>
      </c>
      <c r="AE8157" s="24" t="s">
        <v>32</v>
      </c>
      <c r="AF8157" s="24" t="s">
        <v>32</v>
      </c>
      <c r="AG8157" s="24" t="s">
        <v>32</v>
      </c>
      <c r="AH8157" s="24" t="s">
        <v>32</v>
      </c>
      <c r="AI8157" s="16" t="s">
        <v>8500</v>
      </c>
    </row>
    <row r="8158" spans="1:35" x14ac:dyDescent="0.25">
      <c r="A8158" s="17">
        <v>131661</v>
      </c>
      <c r="B8158" s="18">
        <v>2</v>
      </c>
      <c r="C8158" s="16" t="s">
        <v>73</v>
      </c>
      <c r="D8158" s="21">
        <v>44348</v>
      </c>
      <c r="E8158" s="16" t="s">
        <v>33</v>
      </c>
      <c r="F8158" s="21">
        <v>44348</v>
      </c>
      <c r="G8158" s="16" t="s">
        <v>33</v>
      </c>
      <c r="H8158" s="26" t="s">
        <v>206</v>
      </c>
      <c r="I8158" s="16" t="s">
        <v>8499</v>
      </c>
      <c r="K8158" s="16" t="s">
        <v>3102</v>
      </c>
      <c r="L8158" s="16" t="s">
        <v>37</v>
      </c>
      <c r="M8158" s="26" t="s">
        <v>8498</v>
      </c>
      <c r="O8158" s="16" t="s">
        <v>1149</v>
      </c>
      <c r="P8158" s="26" t="s">
        <v>188</v>
      </c>
      <c r="R8158" s="16" t="s">
        <v>139</v>
      </c>
      <c r="S8158" s="16" t="s">
        <v>4621</v>
      </c>
      <c r="T8158" s="22">
        <v>7.0000000000000001E-3</v>
      </c>
      <c r="W8158" s="20" t="s">
        <v>43</v>
      </c>
      <c r="X8158" s="16" t="s">
        <v>44</v>
      </c>
      <c r="Z8158" s="24" t="s">
        <v>32</v>
      </c>
      <c r="AA8158" s="24" t="s">
        <v>32</v>
      </c>
      <c r="AB8158" s="24" t="s">
        <v>32</v>
      </c>
      <c r="AC8158" s="24" t="s">
        <v>32</v>
      </c>
      <c r="AD8158" s="24" t="s">
        <v>32</v>
      </c>
      <c r="AE8158" s="24" t="s">
        <v>32</v>
      </c>
      <c r="AF8158" s="24" t="s">
        <v>32</v>
      </c>
      <c r="AG8158" s="24" t="s">
        <v>32</v>
      </c>
      <c r="AH8158" s="24" t="s">
        <v>32</v>
      </c>
      <c r="AI8158" s="16" t="s">
        <v>8497</v>
      </c>
    </row>
    <row r="8159" spans="1:35" x14ac:dyDescent="0.25">
      <c r="A8159" s="17">
        <v>131662</v>
      </c>
      <c r="B8159" s="18">
        <v>3</v>
      </c>
      <c r="C8159" s="16" t="s">
        <v>73</v>
      </c>
      <c r="D8159" s="21">
        <v>44348</v>
      </c>
      <c r="E8159" s="16" t="s">
        <v>75</v>
      </c>
      <c r="F8159" s="21">
        <v>44368</v>
      </c>
      <c r="G8159" s="16" t="s">
        <v>832</v>
      </c>
      <c r="H8159" s="26" t="s">
        <v>354</v>
      </c>
      <c r="I8159" s="16" t="s">
        <v>683</v>
      </c>
      <c r="J8159" s="20" t="s">
        <v>148</v>
      </c>
      <c r="L8159" s="16" t="s">
        <v>149</v>
      </c>
      <c r="M8159" s="26" t="s">
        <v>8496</v>
      </c>
      <c r="N8159" s="26" t="s">
        <v>2343</v>
      </c>
      <c r="O8159" s="16" t="s">
        <v>188</v>
      </c>
      <c r="P8159" s="26" t="s">
        <v>188</v>
      </c>
      <c r="Q8159" s="26" t="s">
        <v>2343</v>
      </c>
      <c r="R8159" s="16" t="s">
        <v>139</v>
      </c>
      <c r="S8159" s="16" t="s">
        <v>4621</v>
      </c>
      <c r="T8159" s="22">
        <v>4.7300000000000004</v>
      </c>
      <c r="U8159" s="21">
        <v>44540</v>
      </c>
      <c r="W8159" s="20" t="s">
        <v>43</v>
      </c>
      <c r="X8159" s="16" t="s">
        <v>454</v>
      </c>
      <c r="Z8159" s="24" t="s">
        <v>32</v>
      </c>
      <c r="AA8159" s="24" t="s">
        <v>32</v>
      </c>
      <c r="AB8159" s="24" t="s">
        <v>32</v>
      </c>
      <c r="AC8159" s="24" t="s">
        <v>32</v>
      </c>
      <c r="AD8159" s="24" t="s">
        <v>32</v>
      </c>
      <c r="AE8159" s="24" t="s">
        <v>32</v>
      </c>
      <c r="AF8159" s="24" t="s">
        <v>32</v>
      </c>
      <c r="AG8159" s="24" t="s">
        <v>32</v>
      </c>
      <c r="AH8159" s="24" t="s">
        <v>32</v>
      </c>
      <c r="AI8159" s="16" t="s">
        <v>8495</v>
      </c>
    </row>
    <row r="8160" spans="1:35" x14ac:dyDescent="0.25">
      <c r="A8160" s="17">
        <v>131663</v>
      </c>
      <c r="B8160" s="18">
        <v>2</v>
      </c>
      <c r="C8160" s="16" t="s">
        <v>73</v>
      </c>
      <c r="D8160" s="21">
        <v>44348</v>
      </c>
      <c r="E8160" s="16" t="s">
        <v>33</v>
      </c>
      <c r="F8160" s="21">
        <v>44348</v>
      </c>
      <c r="G8160" s="16" t="s">
        <v>33</v>
      </c>
      <c r="H8160" s="26" t="s">
        <v>218</v>
      </c>
      <c r="I8160" s="16" t="s">
        <v>8494</v>
      </c>
      <c r="K8160" s="16" t="s">
        <v>8493</v>
      </c>
      <c r="L8160" s="16" t="s">
        <v>37</v>
      </c>
      <c r="M8160" s="26" t="s">
        <v>8492</v>
      </c>
      <c r="O8160" s="16" t="s">
        <v>1149</v>
      </c>
      <c r="P8160" s="26" t="s">
        <v>188</v>
      </c>
      <c r="R8160" s="16" t="s">
        <v>139</v>
      </c>
      <c r="S8160" s="16" t="s">
        <v>4621</v>
      </c>
      <c r="T8160" s="22">
        <v>0.47</v>
      </c>
      <c r="W8160" s="20" t="s">
        <v>43</v>
      </c>
      <c r="X8160" s="16" t="s">
        <v>44</v>
      </c>
      <c r="Z8160" s="24" t="s">
        <v>32</v>
      </c>
      <c r="AA8160" s="24" t="s">
        <v>32</v>
      </c>
      <c r="AB8160" s="24" t="s">
        <v>32</v>
      </c>
      <c r="AC8160" s="24" t="s">
        <v>32</v>
      </c>
      <c r="AD8160" s="24" t="s">
        <v>32</v>
      </c>
      <c r="AE8160" s="24" t="s">
        <v>32</v>
      </c>
      <c r="AF8160" s="24" t="s">
        <v>32</v>
      </c>
      <c r="AG8160" s="24" t="s">
        <v>32</v>
      </c>
      <c r="AH8160" s="24" t="s">
        <v>32</v>
      </c>
      <c r="AI8160" s="16" t="s">
        <v>8491</v>
      </c>
    </row>
    <row r="8161" spans="1:35" x14ac:dyDescent="0.25">
      <c r="A8161" s="17">
        <v>131664</v>
      </c>
      <c r="B8161" s="18">
        <v>2</v>
      </c>
      <c r="C8161" s="16" t="s">
        <v>73</v>
      </c>
      <c r="D8161" s="21">
        <v>44348</v>
      </c>
      <c r="E8161" s="16" t="s">
        <v>33</v>
      </c>
      <c r="F8161" s="21">
        <v>44348</v>
      </c>
      <c r="G8161" s="16" t="s">
        <v>33</v>
      </c>
      <c r="H8161" s="26" t="s">
        <v>235</v>
      </c>
      <c r="I8161" s="16" t="s">
        <v>8490</v>
      </c>
      <c r="K8161" s="16" t="s">
        <v>8489</v>
      </c>
      <c r="L8161" s="16" t="s">
        <v>37</v>
      </c>
      <c r="M8161" s="26" t="s">
        <v>8488</v>
      </c>
      <c r="O8161" s="16" t="s">
        <v>1149</v>
      </c>
      <c r="P8161" s="26" t="s">
        <v>188</v>
      </c>
      <c r="R8161" s="16" t="s">
        <v>139</v>
      </c>
      <c r="S8161" s="16" t="s">
        <v>4621</v>
      </c>
      <c r="T8161" s="22">
        <v>4.3970000000000002</v>
      </c>
      <c r="W8161" s="20" t="s">
        <v>43</v>
      </c>
      <c r="X8161" s="16" t="s">
        <v>44</v>
      </c>
      <c r="Z8161" s="24" t="s">
        <v>32</v>
      </c>
      <c r="AA8161" s="24" t="s">
        <v>32</v>
      </c>
      <c r="AB8161" s="24" t="s">
        <v>32</v>
      </c>
      <c r="AC8161" s="24" t="s">
        <v>32</v>
      </c>
      <c r="AD8161" s="24" t="s">
        <v>32</v>
      </c>
      <c r="AE8161" s="24" t="s">
        <v>32</v>
      </c>
      <c r="AF8161" s="24" t="s">
        <v>32</v>
      </c>
      <c r="AG8161" s="24" t="s">
        <v>32</v>
      </c>
      <c r="AH8161" s="24" t="s">
        <v>32</v>
      </c>
      <c r="AI8161" s="16" t="s">
        <v>8487</v>
      </c>
    </row>
    <row r="8162" spans="1:35" x14ac:dyDescent="0.25">
      <c r="A8162" s="17">
        <v>131665</v>
      </c>
      <c r="B8162" s="18">
        <v>2</v>
      </c>
      <c r="C8162" s="16" t="s">
        <v>73</v>
      </c>
      <c r="D8162" s="21">
        <v>44348</v>
      </c>
      <c r="E8162" s="16" t="s">
        <v>33</v>
      </c>
      <c r="F8162" s="21">
        <v>44348</v>
      </c>
      <c r="G8162" s="16" t="s">
        <v>33</v>
      </c>
      <c r="H8162" s="26" t="s">
        <v>252</v>
      </c>
      <c r="I8162" s="16" t="s">
        <v>8486</v>
      </c>
      <c r="K8162" s="16" t="s">
        <v>8485</v>
      </c>
      <c r="L8162" s="16" t="s">
        <v>37</v>
      </c>
      <c r="M8162" s="26" t="s">
        <v>8484</v>
      </c>
      <c r="O8162" s="16" t="s">
        <v>1149</v>
      </c>
      <c r="P8162" s="26" t="s">
        <v>188</v>
      </c>
      <c r="R8162" s="16" t="s">
        <v>139</v>
      </c>
      <c r="S8162" s="16" t="s">
        <v>4621</v>
      </c>
      <c r="T8162" s="22">
        <v>8.25</v>
      </c>
      <c r="W8162" s="20" t="s">
        <v>43</v>
      </c>
      <c r="X8162" s="16" t="s">
        <v>44</v>
      </c>
      <c r="Z8162" s="24" t="s">
        <v>32</v>
      </c>
      <c r="AA8162" s="24" t="s">
        <v>32</v>
      </c>
      <c r="AB8162" s="24" t="s">
        <v>32</v>
      </c>
      <c r="AC8162" s="24" t="s">
        <v>32</v>
      </c>
      <c r="AD8162" s="24" t="s">
        <v>32</v>
      </c>
      <c r="AE8162" s="24" t="s">
        <v>32</v>
      </c>
      <c r="AF8162" s="24" t="s">
        <v>32</v>
      </c>
      <c r="AG8162" s="24" t="s">
        <v>32</v>
      </c>
      <c r="AH8162" s="24" t="s">
        <v>32</v>
      </c>
      <c r="AI8162" s="16" t="s">
        <v>8483</v>
      </c>
    </row>
    <row r="8163" spans="1:35" x14ac:dyDescent="0.25">
      <c r="A8163" s="17">
        <v>131666</v>
      </c>
      <c r="B8163" s="18">
        <v>3</v>
      </c>
      <c r="C8163" s="16" t="s">
        <v>73</v>
      </c>
      <c r="D8163" s="21">
        <v>44348</v>
      </c>
      <c r="E8163" s="16" t="s">
        <v>75</v>
      </c>
      <c r="F8163" s="21">
        <v>44348</v>
      </c>
      <c r="G8163" s="16" t="s">
        <v>75</v>
      </c>
      <c r="H8163" s="26" t="s">
        <v>362</v>
      </c>
      <c r="I8163" s="16" t="s">
        <v>8482</v>
      </c>
      <c r="J8163" s="20" t="s">
        <v>116</v>
      </c>
      <c r="L8163" s="16" t="s">
        <v>116</v>
      </c>
      <c r="M8163" s="26" t="s">
        <v>8481</v>
      </c>
      <c r="N8163" s="26" t="s">
        <v>2343</v>
      </c>
      <c r="O8163" s="16" t="s">
        <v>188</v>
      </c>
      <c r="P8163" s="26" t="s">
        <v>188</v>
      </c>
      <c r="Q8163" s="26" t="s">
        <v>2343</v>
      </c>
      <c r="R8163" s="16" t="s">
        <v>139</v>
      </c>
      <c r="S8163" s="16" t="s">
        <v>4621</v>
      </c>
      <c r="T8163" s="22">
        <v>6.8250000000000002</v>
      </c>
      <c r="V8163" s="16" t="s">
        <v>1179</v>
      </c>
      <c r="W8163" s="20" t="s">
        <v>43</v>
      </c>
      <c r="X8163" s="16" t="s">
        <v>78</v>
      </c>
      <c r="Z8163" s="24" t="s">
        <v>32</v>
      </c>
      <c r="AA8163" s="24" t="s">
        <v>32</v>
      </c>
      <c r="AB8163" s="24" t="s">
        <v>32</v>
      </c>
      <c r="AC8163" s="24" t="s">
        <v>32</v>
      </c>
      <c r="AD8163" s="24" t="s">
        <v>32</v>
      </c>
      <c r="AE8163" s="24" t="s">
        <v>32</v>
      </c>
      <c r="AF8163" s="24" t="s">
        <v>32</v>
      </c>
      <c r="AG8163" s="24" t="s">
        <v>32</v>
      </c>
      <c r="AH8163" s="24" t="s">
        <v>32</v>
      </c>
    </row>
    <row r="8164" spans="1:35" x14ac:dyDescent="0.25">
      <c r="A8164" s="17">
        <v>131668</v>
      </c>
      <c r="B8164" s="18">
        <v>3</v>
      </c>
      <c r="C8164" s="16" t="s">
        <v>73</v>
      </c>
      <c r="D8164" s="21">
        <v>44348</v>
      </c>
      <c r="E8164" s="16" t="s">
        <v>75</v>
      </c>
      <c r="F8164" s="21">
        <v>44348</v>
      </c>
      <c r="G8164" s="16" t="s">
        <v>75</v>
      </c>
      <c r="H8164" s="26" t="s">
        <v>362</v>
      </c>
      <c r="I8164" s="16" t="s">
        <v>620</v>
      </c>
      <c r="J8164" s="20" t="s">
        <v>116</v>
      </c>
      <c r="L8164" s="16" t="s">
        <v>116</v>
      </c>
      <c r="M8164" s="26" t="s">
        <v>8480</v>
      </c>
      <c r="N8164" s="26" t="s">
        <v>2343</v>
      </c>
      <c r="O8164" s="16" t="s">
        <v>188</v>
      </c>
      <c r="P8164" s="26" t="s">
        <v>188</v>
      </c>
      <c r="Q8164" s="26" t="s">
        <v>2343</v>
      </c>
      <c r="R8164" s="16" t="s">
        <v>139</v>
      </c>
      <c r="S8164" s="16" t="s">
        <v>4621</v>
      </c>
      <c r="T8164" s="22">
        <v>1.1499999999999999</v>
      </c>
      <c r="V8164" s="16" t="s">
        <v>1179</v>
      </c>
      <c r="W8164" s="20" t="s">
        <v>43</v>
      </c>
      <c r="X8164" s="16" t="s">
        <v>78</v>
      </c>
      <c r="Z8164" s="24" t="s">
        <v>32</v>
      </c>
      <c r="AA8164" s="24" t="s">
        <v>32</v>
      </c>
      <c r="AB8164" s="24" t="s">
        <v>32</v>
      </c>
      <c r="AC8164" s="24" t="s">
        <v>32</v>
      </c>
      <c r="AD8164" s="24" t="s">
        <v>32</v>
      </c>
      <c r="AE8164" s="24" t="s">
        <v>32</v>
      </c>
      <c r="AF8164" s="24" t="s">
        <v>32</v>
      </c>
      <c r="AG8164" s="24" t="s">
        <v>32</v>
      </c>
      <c r="AH8164" s="24" t="s">
        <v>32</v>
      </c>
    </row>
    <row r="8165" spans="1:35" x14ac:dyDescent="0.25">
      <c r="A8165" s="17">
        <v>131669</v>
      </c>
      <c r="B8165" s="18">
        <v>2</v>
      </c>
      <c r="C8165" s="16" t="s">
        <v>73</v>
      </c>
      <c r="D8165" s="21">
        <v>44348</v>
      </c>
      <c r="E8165" s="16" t="s">
        <v>6355</v>
      </c>
      <c r="F8165" s="21">
        <v>44348</v>
      </c>
      <c r="G8165" s="16" t="s">
        <v>6355</v>
      </c>
      <c r="H8165" s="26" t="s">
        <v>312</v>
      </c>
      <c r="M8165" s="26" t="s">
        <v>8479</v>
      </c>
      <c r="O8165" s="16" t="s">
        <v>151</v>
      </c>
      <c r="P8165" s="26" t="s">
        <v>198</v>
      </c>
      <c r="T8165" s="23" t="s">
        <v>32</v>
      </c>
      <c r="W8165" s="20" t="s">
        <v>43</v>
      </c>
      <c r="Z8165" s="24" t="s">
        <v>32</v>
      </c>
      <c r="AA8165" s="24" t="s">
        <v>32</v>
      </c>
      <c r="AB8165" s="24" t="s">
        <v>32</v>
      </c>
      <c r="AC8165" s="24" t="s">
        <v>32</v>
      </c>
      <c r="AD8165" s="25">
        <v>0</v>
      </c>
      <c r="AE8165" s="25">
        <v>0</v>
      </c>
      <c r="AF8165" s="25">
        <v>46030.6</v>
      </c>
      <c r="AG8165" s="25">
        <v>0</v>
      </c>
      <c r="AH8165" s="25">
        <v>46030.6</v>
      </c>
      <c r="AI8165" s="16" t="s">
        <v>8478</v>
      </c>
    </row>
    <row r="8166" spans="1:35" x14ac:dyDescent="0.25">
      <c r="A8166" s="17">
        <v>131670</v>
      </c>
      <c r="B8166" s="18">
        <v>3</v>
      </c>
      <c r="C8166" s="16" t="s">
        <v>73</v>
      </c>
      <c r="D8166" s="21">
        <v>44348</v>
      </c>
      <c r="E8166" s="16" t="s">
        <v>6355</v>
      </c>
      <c r="F8166" s="21">
        <v>44348</v>
      </c>
      <c r="G8166" s="16" t="s">
        <v>6355</v>
      </c>
      <c r="H8166" s="26" t="s">
        <v>437</v>
      </c>
      <c r="M8166" s="26" t="s">
        <v>8477</v>
      </c>
      <c r="O8166" s="16" t="s">
        <v>151</v>
      </c>
      <c r="P8166" s="26" t="s">
        <v>198</v>
      </c>
      <c r="T8166" s="23" t="s">
        <v>32</v>
      </c>
      <c r="W8166" s="20" t="s">
        <v>43</v>
      </c>
      <c r="Z8166" s="24" t="s">
        <v>32</v>
      </c>
      <c r="AA8166" s="24" t="s">
        <v>32</v>
      </c>
      <c r="AB8166" s="24" t="s">
        <v>32</v>
      </c>
      <c r="AC8166" s="24" t="s">
        <v>32</v>
      </c>
      <c r="AD8166" s="25">
        <v>0</v>
      </c>
      <c r="AE8166" s="25">
        <v>0</v>
      </c>
      <c r="AF8166" s="25">
        <v>118058.1</v>
      </c>
      <c r="AG8166" s="25">
        <v>0</v>
      </c>
      <c r="AH8166" s="25">
        <v>118058.1</v>
      </c>
      <c r="AI8166" s="16" t="s">
        <v>8476</v>
      </c>
    </row>
    <row r="8167" spans="1:35" x14ac:dyDescent="0.25">
      <c r="A8167" s="17">
        <v>131671</v>
      </c>
      <c r="B8167" s="18">
        <v>4</v>
      </c>
      <c r="C8167" s="16" t="s">
        <v>73</v>
      </c>
      <c r="D8167" s="21">
        <v>44348</v>
      </c>
      <c r="E8167" s="16" t="s">
        <v>5735</v>
      </c>
      <c r="F8167" s="21">
        <v>44348</v>
      </c>
      <c r="G8167" s="16" t="s">
        <v>5735</v>
      </c>
      <c r="H8167" s="26" t="s">
        <v>126</v>
      </c>
      <c r="M8167" s="26" t="s">
        <v>8475</v>
      </c>
      <c r="O8167" s="16" t="s">
        <v>1171</v>
      </c>
      <c r="P8167" s="26" t="s">
        <v>1062</v>
      </c>
      <c r="T8167" s="23" t="s">
        <v>32</v>
      </c>
      <c r="W8167" s="20" t="s">
        <v>43</v>
      </c>
      <c r="Z8167" s="24" t="s">
        <v>32</v>
      </c>
      <c r="AA8167" s="24" t="s">
        <v>32</v>
      </c>
      <c r="AB8167" s="24" t="s">
        <v>32</v>
      </c>
      <c r="AC8167" s="24" t="s">
        <v>32</v>
      </c>
      <c r="AD8167" s="25">
        <v>0</v>
      </c>
      <c r="AE8167" s="25">
        <v>0</v>
      </c>
      <c r="AF8167" s="25">
        <v>18000</v>
      </c>
      <c r="AG8167" s="25">
        <v>0</v>
      </c>
      <c r="AH8167" s="25">
        <v>18000</v>
      </c>
      <c r="AI8167" s="16" t="s">
        <v>8474</v>
      </c>
    </row>
    <row r="8168" spans="1:35" x14ac:dyDescent="0.25">
      <c r="A8168" s="17">
        <v>131672</v>
      </c>
      <c r="B8168" s="18">
        <v>4</v>
      </c>
      <c r="C8168" s="16" t="s">
        <v>73</v>
      </c>
      <c r="D8168" s="21">
        <v>44348</v>
      </c>
      <c r="E8168" s="16" t="s">
        <v>5735</v>
      </c>
      <c r="F8168" s="21">
        <v>44348</v>
      </c>
      <c r="G8168" s="16" t="s">
        <v>5735</v>
      </c>
      <c r="H8168" s="26" t="s">
        <v>258</v>
      </c>
      <c r="M8168" s="26" t="s">
        <v>8473</v>
      </c>
      <c r="O8168" s="16" t="s">
        <v>1171</v>
      </c>
      <c r="P8168" s="26" t="s">
        <v>1062</v>
      </c>
      <c r="T8168" s="23" t="s">
        <v>32</v>
      </c>
      <c r="W8168" s="20" t="s">
        <v>43</v>
      </c>
      <c r="Z8168" s="24" t="s">
        <v>32</v>
      </c>
      <c r="AA8168" s="24" t="s">
        <v>32</v>
      </c>
      <c r="AB8168" s="24" t="s">
        <v>32</v>
      </c>
      <c r="AC8168" s="24" t="s">
        <v>32</v>
      </c>
      <c r="AD8168" s="25">
        <v>0</v>
      </c>
      <c r="AE8168" s="25">
        <v>0</v>
      </c>
      <c r="AF8168" s="25">
        <v>26600</v>
      </c>
      <c r="AG8168" s="25">
        <v>0</v>
      </c>
      <c r="AH8168" s="25">
        <v>26600</v>
      </c>
      <c r="AI8168" s="16" t="s">
        <v>8472</v>
      </c>
    </row>
    <row r="8169" spans="1:35" x14ac:dyDescent="0.25">
      <c r="A8169" s="17">
        <v>131673</v>
      </c>
      <c r="B8169" s="18">
        <v>4</v>
      </c>
      <c r="C8169" s="16" t="s">
        <v>73</v>
      </c>
      <c r="D8169" s="21">
        <v>44348</v>
      </c>
      <c r="E8169" s="16" t="s">
        <v>5735</v>
      </c>
      <c r="F8169" s="21">
        <v>44348</v>
      </c>
      <c r="G8169" s="16" t="s">
        <v>5735</v>
      </c>
      <c r="H8169" s="26" t="s">
        <v>92</v>
      </c>
      <c r="M8169" s="26" t="s">
        <v>8471</v>
      </c>
      <c r="O8169" s="16" t="s">
        <v>1171</v>
      </c>
      <c r="P8169" s="26" t="s">
        <v>1062</v>
      </c>
      <c r="T8169" s="23" t="s">
        <v>32</v>
      </c>
      <c r="W8169" s="20" t="s">
        <v>43</v>
      </c>
      <c r="Z8169" s="24" t="s">
        <v>32</v>
      </c>
      <c r="AA8169" s="24" t="s">
        <v>32</v>
      </c>
      <c r="AB8169" s="24" t="s">
        <v>32</v>
      </c>
      <c r="AC8169" s="24" t="s">
        <v>32</v>
      </c>
      <c r="AD8169" s="25">
        <v>0</v>
      </c>
      <c r="AE8169" s="25">
        <v>0</v>
      </c>
      <c r="AF8169" s="25">
        <v>224300</v>
      </c>
      <c r="AG8169" s="25">
        <v>0</v>
      </c>
      <c r="AH8169" s="25">
        <v>224300</v>
      </c>
      <c r="AI8169" s="16" t="s">
        <v>8470</v>
      </c>
    </row>
    <row r="8170" spans="1:35" x14ac:dyDescent="0.25">
      <c r="A8170" s="17">
        <v>131674</v>
      </c>
      <c r="B8170" s="18">
        <v>2</v>
      </c>
      <c r="C8170" s="16" t="s">
        <v>73</v>
      </c>
      <c r="D8170" s="21">
        <v>44348</v>
      </c>
      <c r="E8170" s="16" t="s">
        <v>1610</v>
      </c>
      <c r="F8170" s="21">
        <v>44348</v>
      </c>
      <c r="G8170" s="16" t="s">
        <v>1610</v>
      </c>
      <c r="H8170" s="26" t="s">
        <v>1336</v>
      </c>
      <c r="L8170" s="16" t="s">
        <v>110</v>
      </c>
      <c r="M8170" s="26" t="s">
        <v>8469</v>
      </c>
      <c r="O8170" s="16" t="s">
        <v>1612</v>
      </c>
      <c r="T8170" s="23" t="s">
        <v>32</v>
      </c>
      <c r="W8170" s="20" t="s">
        <v>43</v>
      </c>
      <c r="Z8170" s="24" t="s">
        <v>32</v>
      </c>
      <c r="AA8170" s="24" t="s">
        <v>32</v>
      </c>
      <c r="AB8170" s="24" t="s">
        <v>32</v>
      </c>
      <c r="AC8170" s="24" t="s">
        <v>32</v>
      </c>
      <c r="AD8170" s="25">
        <v>0</v>
      </c>
      <c r="AE8170" s="25">
        <v>0</v>
      </c>
      <c r="AF8170" s="25">
        <v>168750</v>
      </c>
      <c r="AG8170" s="25">
        <v>0</v>
      </c>
      <c r="AH8170" s="25">
        <v>168750</v>
      </c>
      <c r="AI8170" s="16" t="s">
        <v>8468</v>
      </c>
    </row>
    <row r="8171" spans="1:35" x14ac:dyDescent="0.25">
      <c r="A8171" s="17">
        <v>131675</v>
      </c>
      <c r="B8171" s="18">
        <v>3</v>
      </c>
      <c r="C8171" s="16" t="s">
        <v>73</v>
      </c>
      <c r="D8171" s="21">
        <v>44348</v>
      </c>
      <c r="E8171" s="16" t="s">
        <v>75</v>
      </c>
      <c r="F8171" s="21">
        <v>44348</v>
      </c>
      <c r="G8171" s="16" t="s">
        <v>75</v>
      </c>
      <c r="H8171" s="26" t="s">
        <v>425</v>
      </c>
      <c r="I8171" s="16" t="s">
        <v>686</v>
      </c>
      <c r="J8171" s="20" t="s">
        <v>116</v>
      </c>
      <c r="L8171" s="16" t="s">
        <v>116</v>
      </c>
      <c r="M8171" s="26" t="s">
        <v>8467</v>
      </c>
      <c r="N8171" s="26" t="s">
        <v>4037</v>
      </c>
      <c r="O8171" s="16" t="s">
        <v>188</v>
      </c>
      <c r="P8171" s="26" t="s">
        <v>188</v>
      </c>
      <c r="Q8171" s="26" t="s">
        <v>4037</v>
      </c>
      <c r="R8171" s="16" t="s">
        <v>139</v>
      </c>
      <c r="S8171" s="16" t="s">
        <v>4621</v>
      </c>
      <c r="T8171" s="22">
        <v>4.9800000000000004</v>
      </c>
      <c r="V8171" s="16" t="s">
        <v>3998</v>
      </c>
      <c r="W8171" s="20" t="s">
        <v>43</v>
      </c>
      <c r="X8171" s="16" t="s">
        <v>78</v>
      </c>
      <c r="Z8171" s="24" t="s">
        <v>32</v>
      </c>
      <c r="AA8171" s="24" t="s">
        <v>32</v>
      </c>
      <c r="AB8171" s="24" t="s">
        <v>32</v>
      </c>
      <c r="AC8171" s="24" t="s">
        <v>32</v>
      </c>
      <c r="AD8171" s="24" t="s">
        <v>32</v>
      </c>
      <c r="AE8171" s="24" t="s">
        <v>32</v>
      </c>
      <c r="AF8171" s="24" t="s">
        <v>32</v>
      </c>
      <c r="AG8171" s="24" t="s">
        <v>32</v>
      </c>
      <c r="AH8171" s="24" t="s">
        <v>32</v>
      </c>
    </row>
    <row r="8172" spans="1:35" x14ac:dyDescent="0.25">
      <c r="A8172" s="17">
        <v>131676</v>
      </c>
      <c r="B8172" s="18">
        <v>3</v>
      </c>
      <c r="C8172" s="16" t="s">
        <v>73</v>
      </c>
      <c r="D8172" s="21">
        <v>44348</v>
      </c>
      <c r="E8172" s="16" t="s">
        <v>75</v>
      </c>
      <c r="F8172" s="21">
        <v>44364</v>
      </c>
      <c r="G8172" s="16" t="s">
        <v>75</v>
      </c>
      <c r="H8172" s="26" t="s">
        <v>425</v>
      </c>
      <c r="I8172" s="16" t="s">
        <v>5301</v>
      </c>
      <c r="J8172" s="20" t="s">
        <v>116</v>
      </c>
      <c r="L8172" s="16" t="s">
        <v>116</v>
      </c>
      <c r="M8172" s="26" t="s">
        <v>8466</v>
      </c>
      <c r="N8172" s="26" t="s">
        <v>4037</v>
      </c>
      <c r="O8172" s="16" t="s">
        <v>188</v>
      </c>
      <c r="P8172" s="26" t="s">
        <v>188</v>
      </c>
      <c r="Q8172" s="26" t="s">
        <v>4037</v>
      </c>
      <c r="R8172" s="16" t="s">
        <v>139</v>
      </c>
      <c r="S8172" s="16" t="s">
        <v>4621</v>
      </c>
      <c r="T8172" s="22">
        <v>2.74</v>
      </c>
      <c r="V8172" s="16" t="s">
        <v>3998</v>
      </c>
      <c r="W8172" s="20" t="s">
        <v>43</v>
      </c>
      <c r="X8172" s="16" t="s">
        <v>78</v>
      </c>
      <c r="Z8172" s="24" t="s">
        <v>32</v>
      </c>
      <c r="AA8172" s="24" t="s">
        <v>32</v>
      </c>
      <c r="AB8172" s="24" t="s">
        <v>32</v>
      </c>
      <c r="AC8172" s="24" t="s">
        <v>32</v>
      </c>
      <c r="AD8172" s="24" t="s">
        <v>32</v>
      </c>
      <c r="AE8172" s="24" t="s">
        <v>32</v>
      </c>
      <c r="AF8172" s="24" t="s">
        <v>32</v>
      </c>
      <c r="AG8172" s="24" t="s">
        <v>32</v>
      </c>
      <c r="AH8172" s="24" t="s">
        <v>32</v>
      </c>
    </row>
    <row r="8173" spans="1:35" x14ac:dyDescent="0.25">
      <c r="A8173" s="17">
        <v>131677</v>
      </c>
      <c r="B8173" s="18">
        <v>3</v>
      </c>
      <c r="C8173" s="16" t="s">
        <v>73</v>
      </c>
      <c r="D8173" s="21">
        <v>44348</v>
      </c>
      <c r="E8173" s="16" t="s">
        <v>75</v>
      </c>
      <c r="F8173" s="21">
        <v>44348</v>
      </c>
      <c r="G8173" s="16" t="s">
        <v>75</v>
      </c>
      <c r="H8173" s="26" t="s">
        <v>788</v>
      </c>
      <c r="I8173" s="16" t="s">
        <v>5301</v>
      </c>
      <c r="J8173" s="20" t="s">
        <v>116</v>
      </c>
      <c r="L8173" s="16" t="s">
        <v>116</v>
      </c>
      <c r="M8173" s="26" t="s">
        <v>8465</v>
      </c>
      <c r="N8173" s="26" t="s">
        <v>4037</v>
      </c>
      <c r="O8173" s="16" t="s">
        <v>188</v>
      </c>
      <c r="P8173" s="26" t="s">
        <v>188</v>
      </c>
      <c r="Q8173" s="26" t="s">
        <v>4037</v>
      </c>
      <c r="R8173" s="16" t="s">
        <v>139</v>
      </c>
      <c r="S8173" s="16" t="s">
        <v>4621</v>
      </c>
      <c r="T8173" s="22">
        <v>0.64</v>
      </c>
      <c r="V8173" s="16" t="s">
        <v>3998</v>
      </c>
      <c r="W8173" s="20" t="s">
        <v>43</v>
      </c>
      <c r="X8173" s="16" t="s">
        <v>78</v>
      </c>
      <c r="Z8173" s="24" t="s">
        <v>32</v>
      </c>
      <c r="AA8173" s="24" t="s">
        <v>32</v>
      </c>
      <c r="AB8173" s="24" t="s">
        <v>32</v>
      </c>
      <c r="AC8173" s="24" t="s">
        <v>32</v>
      </c>
      <c r="AD8173" s="24" t="s">
        <v>32</v>
      </c>
      <c r="AE8173" s="24" t="s">
        <v>32</v>
      </c>
      <c r="AF8173" s="24" t="s">
        <v>32</v>
      </c>
      <c r="AG8173" s="24" t="s">
        <v>32</v>
      </c>
      <c r="AH8173" s="24" t="s">
        <v>32</v>
      </c>
    </row>
    <row r="8174" spans="1:35" x14ac:dyDescent="0.25">
      <c r="A8174" s="17">
        <v>131678</v>
      </c>
      <c r="B8174" s="18">
        <v>2</v>
      </c>
      <c r="C8174" s="16" t="s">
        <v>73</v>
      </c>
      <c r="D8174" s="21">
        <v>44349</v>
      </c>
      <c r="E8174" s="16" t="s">
        <v>6355</v>
      </c>
      <c r="F8174" s="21">
        <v>44349</v>
      </c>
      <c r="G8174" s="16" t="s">
        <v>6355</v>
      </c>
      <c r="H8174" s="26" t="s">
        <v>170</v>
      </c>
      <c r="M8174" s="26" t="s">
        <v>8464</v>
      </c>
      <c r="O8174" s="16" t="s">
        <v>151</v>
      </c>
      <c r="P8174" s="26" t="s">
        <v>198</v>
      </c>
      <c r="T8174" s="23" t="s">
        <v>32</v>
      </c>
      <c r="W8174" s="20" t="s">
        <v>43</v>
      </c>
      <c r="Z8174" s="24" t="s">
        <v>32</v>
      </c>
      <c r="AA8174" s="24" t="s">
        <v>32</v>
      </c>
      <c r="AB8174" s="24" t="s">
        <v>32</v>
      </c>
      <c r="AC8174" s="24" t="s">
        <v>32</v>
      </c>
      <c r="AD8174" s="25">
        <v>0</v>
      </c>
      <c r="AE8174" s="25">
        <v>0</v>
      </c>
      <c r="AF8174" s="25">
        <v>6168.6</v>
      </c>
      <c r="AG8174" s="25">
        <v>0</v>
      </c>
      <c r="AH8174" s="25">
        <v>6168.6</v>
      </c>
      <c r="AI8174" s="16" t="s">
        <v>8463</v>
      </c>
    </row>
    <row r="8175" spans="1:35" x14ac:dyDescent="0.25">
      <c r="A8175" s="17">
        <v>131680</v>
      </c>
      <c r="B8175" s="18">
        <v>1</v>
      </c>
      <c r="C8175" s="16" t="s">
        <v>73</v>
      </c>
      <c r="D8175" s="21">
        <v>44349</v>
      </c>
      <c r="E8175" s="16" t="s">
        <v>6355</v>
      </c>
      <c r="F8175" s="21">
        <v>44349</v>
      </c>
      <c r="G8175" s="16" t="s">
        <v>6355</v>
      </c>
      <c r="H8175" s="26" t="s">
        <v>791</v>
      </c>
      <c r="M8175" s="26" t="s">
        <v>8462</v>
      </c>
      <c r="O8175" s="16" t="s">
        <v>151</v>
      </c>
      <c r="P8175" s="26" t="s">
        <v>198</v>
      </c>
      <c r="T8175" s="23" t="s">
        <v>32</v>
      </c>
      <c r="W8175" s="20" t="s">
        <v>43</v>
      </c>
      <c r="Z8175" s="24" t="s">
        <v>32</v>
      </c>
      <c r="AA8175" s="24" t="s">
        <v>32</v>
      </c>
      <c r="AB8175" s="24" t="s">
        <v>32</v>
      </c>
      <c r="AC8175" s="24" t="s">
        <v>32</v>
      </c>
      <c r="AD8175" s="25">
        <v>0</v>
      </c>
      <c r="AE8175" s="25">
        <v>0</v>
      </c>
      <c r="AF8175" s="25">
        <v>11145.75</v>
      </c>
      <c r="AG8175" s="25">
        <v>0</v>
      </c>
      <c r="AH8175" s="25">
        <v>11145.75</v>
      </c>
      <c r="AI8175" s="16" t="s">
        <v>8461</v>
      </c>
    </row>
    <row r="8176" spans="1:35" x14ac:dyDescent="0.25">
      <c r="A8176" s="17">
        <v>131681</v>
      </c>
      <c r="B8176" s="18">
        <v>1</v>
      </c>
      <c r="C8176" s="16" t="s">
        <v>73</v>
      </c>
      <c r="D8176" s="21">
        <v>44349</v>
      </c>
      <c r="E8176" s="16" t="s">
        <v>6355</v>
      </c>
      <c r="F8176" s="21">
        <v>44349</v>
      </c>
      <c r="G8176" s="16" t="s">
        <v>6355</v>
      </c>
      <c r="H8176" s="26" t="s">
        <v>791</v>
      </c>
      <c r="M8176" s="26" t="s">
        <v>8460</v>
      </c>
      <c r="O8176" s="16" t="s">
        <v>151</v>
      </c>
      <c r="P8176" s="26" t="s">
        <v>198</v>
      </c>
      <c r="T8176" s="23" t="s">
        <v>32</v>
      </c>
      <c r="W8176" s="20" t="s">
        <v>43</v>
      </c>
      <c r="Z8176" s="24" t="s">
        <v>32</v>
      </c>
      <c r="AA8176" s="24" t="s">
        <v>32</v>
      </c>
      <c r="AB8176" s="24" t="s">
        <v>32</v>
      </c>
      <c r="AC8176" s="24" t="s">
        <v>32</v>
      </c>
      <c r="AD8176" s="25">
        <v>0</v>
      </c>
      <c r="AE8176" s="25">
        <v>0</v>
      </c>
      <c r="AF8176" s="25">
        <v>49005</v>
      </c>
      <c r="AG8176" s="25">
        <v>0</v>
      </c>
      <c r="AH8176" s="25">
        <v>49005</v>
      </c>
      <c r="AI8176" s="16" t="s">
        <v>8459</v>
      </c>
    </row>
    <row r="8177" spans="1:35" x14ac:dyDescent="0.25">
      <c r="A8177" s="17">
        <v>131682</v>
      </c>
      <c r="B8177" s="18">
        <v>1</v>
      </c>
      <c r="C8177" s="16" t="s">
        <v>73</v>
      </c>
      <c r="D8177" s="21">
        <v>44350</v>
      </c>
      <c r="E8177" s="16" t="s">
        <v>6215</v>
      </c>
      <c r="F8177" s="21">
        <v>44350</v>
      </c>
      <c r="G8177" s="16" t="s">
        <v>6215</v>
      </c>
      <c r="H8177" s="26" t="s">
        <v>146</v>
      </c>
      <c r="M8177" s="26" t="s">
        <v>8458</v>
      </c>
      <c r="O8177" s="16" t="s">
        <v>1171</v>
      </c>
      <c r="P8177" s="26" t="s">
        <v>1062</v>
      </c>
      <c r="T8177" s="23" t="s">
        <v>32</v>
      </c>
      <c r="W8177" s="20" t="s">
        <v>43</v>
      </c>
      <c r="Z8177" s="24" t="s">
        <v>32</v>
      </c>
      <c r="AA8177" s="24" t="s">
        <v>32</v>
      </c>
      <c r="AB8177" s="24" t="s">
        <v>32</v>
      </c>
      <c r="AC8177" s="24" t="s">
        <v>32</v>
      </c>
      <c r="AD8177" s="25">
        <v>0</v>
      </c>
      <c r="AE8177" s="25">
        <v>0</v>
      </c>
      <c r="AF8177" s="25">
        <v>49700</v>
      </c>
      <c r="AG8177" s="25">
        <v>0</v>
      </c>
      <c r="AH8177" s="25">
        <v>49700</v>
      </c>
      <c r="AI8177" s="16" t="s">
        <v>8457</v>
      </c>
    </row>
    <row r="8178" spans="1:35" x14ac:dyDescent="0.25">
      <c r="A8178" s="17">
        <v>131683</v>
      </c>
      <c r="B8178" s="18">
        <v>1</v>
      </c>
      <c r="C8178" s="16" t="s">
        <v>73</v>
      </c>
      <c r="D8178" s="21">
        <v>44350</v>
      </c>
      <c r="E8178" s="16" t="s">
        <v>6215</v>
      </c>
      <c r="F8178" s="21">
        <v>44350</v>
      </c>
      <c r="G8178" s="16" t="s">
        <v>6215</v>
      </c>
      <c r="H8178" s="26" t="s">
        <v>146</v>
      </c>
      <c r="M8178" s="26" t="s">
        <v>8456</v>
      </c>
      <c r="O8178" s="16" t="s">
        <v>1171</v>
      </c>
      <c r="P8178" s="26" t="s">
        <v>1062</v>
      </c>
      <c r="T8178" s="23" t="s">
        <v>32</v>
      </c>
      <c r="W8178" s="20" t="s">
        <v>43</v>
      </c>
      <c r="Z8178" s="24" t="s">
        <v>32</v>
      </c>
      <c r="AA8178" s="24" t="s">
        <v>32</v>
      </c>
      <c r="AB8178" s="24" t="s">
        <v>32</v>
      </c>
      <c r="AC8178" s="24" t="s">
        <v>32</v>
      </c>
      <c r="AD8178" s="25">
        <v>0</v>
      </c>
      <c r="AE8178" s="25">
        <v>0</v>
      </c>
      <c r="AF8178" s="25">
        <v>32400</v>
      </c>
      <c r="AG8178" s="25">
        <v>0</v>
      </c>
      <c r="AH8178" s="25">
        <v>32400</v>
      </c>
      <c r="AI8178" s="16" t="s">
        <v>8455</v>
      </c>
    </row>
    <row r="8179" spans="1:35" x14ac:dyDescent="0.25">
      <c r="A8179" s="17">
        <v>131684</v>
      </c>
      <c r="B8179" s="18">
        <v>3</v>
      </c>
      <c r="C8179" s="16" t="s">
        <v>73</v>
      </c>
      <c r="D8179" s="21">
        <v>44350</v>
      </c>
      <c r="E8179" s="16" t="s">
        <v>7884</v>
      </c>
      <c r="F8179" s="21">
        <v>44350</v>
      </c>
      <c r="G8179" s="16" t="s">
        <v>7884</v>
      </c>
      <c r="H8179" s="26" t="s">
        <v>425</v>
      </c>
      <c r="M8179" s="26" t="s">
        <v>8454</v>
      </c>
      <c r="O8179" s="16" t="s">
        <v>1171</v>
      </c>
      <c r="P8179" s="26" t="s">
        <v>1062</v>
      </c>
      <c r="T8179" s="23" t="s">
        <v>32</v>
      </c>
      <c r="W8179" s="20" t="s">
        <v>43</v>
      </c>
      <c r="Z8179" s="24" t="s">
        <v>32</v>
      </c>
      <c r="AA8179" s="24" t="s">
        <v>32</v>
      </c>
      <c r="AB8179" s="24" t="s">
        <v>32</v>
      </c>
      <c r="AC8179" s="24" t="s">
        <v>32</v>
      </c>
      <c r="AD8179" s="25">
        <v>0</v>
      </c>
      <c r="AE8179" s="25">
        <v>0</v>
      </c>
      <c r="AF8179" s="25">
        <v>312500</v>
      </c>
      <c r="AG8179" s="25">
        <v>0</v>
      </c>
      <c r="AH8179" s="25">
        <v>312500</v>
      </c>
      <c r="AI8179" s="16" t="s">
        <v>8453</v>
      </c>
    </row>
    <row r="8180" spans="1:35" x14ac:dyDescent="0.25">
      <c r="A8180" s="17">
        <v>131685</v>
      </c>
      <c r="B8180" s="18">
        <v>1</v>
      </c>
      <c r="C8180" s="16" t="s">
        <v>73</v>
      </c>
      <c r="D8180" s="21">
        <v>44350</v>
      </c>
      <c r="E8180" s="16" t="s">
        <v>6215</v>
      </c>
      <c r="F8180" s="21">
        <v>44350</v>
      </c>
      <c r="G8180" s="16" t="s">
        <v>6215</v>
      </c>
      <c r="H8180" s="26" t="s">
        <v>643</v>
      </c>
      <c r="M8180" s="26" t="s">
        <v>8452</v>
      </c>
      <c r="O8180" s="16" t="s">
        <v>1171</v>
      </c>
      <c r="P8180" s="26" t="s">
        <v>1062</v>
      </c>
      <c r="T8180" s="23" t="s">
        <v>32</v>
      </c>
      <c r="W8180" s="20" t="s">
        <v>43</v>
      </c>
      <c r="Z8180" s="24" t="s">
        <v>32</v>
      </c>
      <c r="AA8180" s="24" t="s">
        <v>32</v>
      </c>
      <c r="AB8180" s="24" t="s">
        <v>32</v>
      </c>
      <c r="AC8180" s="24" t="s">
        <v>32</v>
      </c>
      <c r="AD8180" s="25">
        <v>0</v>
      </c>
      <c r="AE8180" s="25">
        <v>0</v>
      </c>
      <c r="AF8180" s="25">
        <v>30000</v>
      </c>
      <c r="AG8180" s="25">
        <v>0</v>
      </c>
      <c r="AH8180" s="25">
        <v>30000</v>
      </c>
      <c r="AI8180" s="16" t="s">
        <v>8451</v>
      </c>
    </row>
    <row r="8181" spans="1:35" x14ac:dyDescent="0.25">
      <c r="A8181" s="17">
        <v>131686</v>
      </c>
      <c r="B8181" s="18">
        <v>3</v>
      </c>
      <c r="C8181" s="16" t="s">
        <v>73</v>
      </c>
      <c r="D8181" s="21">
        <v>44350</v>
      </c>
      <c r="E8181" s="16" t="s">
        <v>6215</v>
      </c>
      <c r="F8181" s="21">
        <v>44350</v>
      </c>
      <c r="G8181" s="16" t="s">
        <v>6215</v>
      </c>
      <c r="H8181" s="26" t="s">
        <v>173</v>
      </c>
      <c r="M8181" s="26" t="s">
        <v>8450</v>
      </c>
      <c r="O8181" s="16" t="s">
        <v>1171</v>
      </c>
      <c r="P8181" s="26" t="s">
        <v>1062</v>
      </c>
      <c r="T8181" s="23" t="s">
        <v>32</v>
      </c>
      <c r="W8181" s="20" t="s">
        <v>43</v>
      </c>
      <c r="Z8181" s="24" t="s">
        <v>32</v>
      </c>
      <c r="AA8181" s="24" t="s">
        <v>32</v>
      </c>
      <c r="AB8181" s="24" t="s">
        <v>32</v>
      </c>
      <c r="AC8181" s="24" t="s">
        <v>32</v>
      </c>
      <c r="AD8181" s="25">
        <v>0</v>
      </c>
      <c r="AE8181" s="25">
        <v>0</v>
      </c>
      <c r="AF8181" s="25">
        <v>35000</v>
      </c>
      <c r="AG8181" s="25">
        <v>0</v>
      </c>
      <c r="AH8181" s="25">
        <v>35000</v>
      </c>
      <c r="AI8181" s="16" t="s">
        <v>8449</v>
      </c>
    </row>
    <row r="8182" spans="1:35" x14ac:dyDescent="0.25">
      <c r="A8182" s="17">
        <v>131687</v>
      </c>
      <c r="B8182" s="18">
        <v>3</v>
      </c>
      <c r="C8182" s="16" t="s">
        <v>73</v>
      </c>
      <c r="D8182" s="21">
        <v>44350</v>
      </c>
      <c r="E8182" s="16" t="s">
        <v>342</v>
      </c>
      <c r="F8182" s="21">
        <v>44367</v>
      </c>
      <c r="G8182" s="16" t="s">
        <v>142</v>
      </c>
      <c r="H8182" s="26" t="s">
        <v>437</v>
      </c>
      <c r="I8182" s="16" t="s">
        <v>159</v>
      </c>
      <c r="J8182" s="20" t="s">
        <v>148</v>
      </c>
      <c r="L8182" s="16" t="s">
        <v>149</v>
      </c>
      <c r="M8182" s="26" t="s">
        <v>8448</v>
      </c>
      <c r="N8182" s="26" t="s">
        <v>8447</v>
      </c>
      <c r="O8182" s="16" t="s">
        <v>632</v>
      </c>
      <c r="P8182" s="26" t="s">
        <v>632</v>
      </c>
      <c r="T8182" s="22">
        <v>0.28999999999999998</v>
      </c>
      <c r="W8182" s="20" t="s">
        <v>43</v>
      </c>
      <c r="X8182" s="16" t="s">
        <v>454</v>
      </c>
      <c r="Z8182" s="24" t="s">
        <v>32</v>
      </c>
      <c r="AA8182" s="24" t="s">
        <v>32</v>
      </c>
      <c r="AB8182" s="24" t="s">
        <v>32</v>
      </c>
      <c r="AC8182" s="24" t="s">
        <v>32</v>
      </c>
      <c r="AD8182" s="24" t="s">
        <v>32</v>
      </c>
      <c r="AE8182" s="24" t="s">
        <v>32</v>
      </c>
      <c r="AF8182" s="24" t="s">
        <v>32</v>
      </c>
      <c r="AG8182" s="24" t="s">
        <v>32</v>
      </c>
      <c r="AH8182" s="24" t="s">
        <v>32</v>
      </c>
      <c r="AI8182" s="16" t="s">
        <v>8446</v>
      </c>
    </row>
    <row r="8183" spans="1:35" x14ac:dyDescent="0.25">
      <c r="A8183" s="17">
        <v>131688</v>
      </c>
      <c r="B8183" s="18">
        <v>1</v>
      </c>
      <c r="C8183" s="16" t="s">
        <v>73</v>
      </c>
      <c r="D8183" s="21">
        <v>44351</v>
      </c>
      <c r="E8183" s="16" t="s">
        <v>33</v>
      </c>
      <c r="F8183" s="21">
        <v>44351</v>
      </c>
      <c r="G8183" s="16" t="s">
        <v>33</v>
      </c>
      <c r="H8183" s="26" t="s">
        <v>289</v>
      </c>
      <c r="I8183" s="16" t="s">
        <v>8445</v>
      </c>
      <c r="K8183" s="16" t="s">
        <v>8444</v>
      </c>
      <c r="L8183" s="16" t="s">
        <v>37</v>
      </c>
      <c r="M8183" s="26" t="s">
        <v>8443</v>
      </c>
      <c r="O8183" s="16" t="s">
        <v>1149</v>
      </c>
      <c r="T8183" s="22">
        <v>4.3</v>
      </c>
      <c r="W8183" s="20" t="s">
        <v>43</v>
      </c>
      <c r="X8183" s="16" t="s">
        <v>44</v>
      </c>
      <c r="Z8183" s="24" t="s">
        <v>32</v>
      </c>
      <c r="AA8183" s="24" t="s">
        <v>32</v>
      </c>
      <c r="AB8183" s="24" t="s">
        <v>32</v>
      </c>
      <c r="AC8183" s="24" t="s">
        <v>32</v>
      </c>
      <c r="AD8183" s="24" t="s">
        <v>32</v>
      </c>
      <c r="AE8183" s="24" t="s">
        <v>32</v>
      </c>
      <c r="AF8183" s="24" t="s">
        <v>32</v>
      </c>
      <c r="AG8183" s="24" t="s">
        <v>32</v>
      </c>
      <c r="AH8183" s="24" t="s">
        <v>32</v>
      </c>
      <c r="AI8183" s="16" t="s">
        <v>8442</v>
      </c>
    </row>
    <row r="8184" spans="1:35" x14ac:dyDescent="0.25">
      <c r="A8184" s="17">
        <v>131689</v>
      </c>
      <c r="B8184" s="18">
        <v>1</v>
      </c>
      <c r="C8184" s="16" t="s">
        <v>73</v>
      </c>
      <c r="D8184" s="21">
        <v>44351</v>
      </c>
      <c r="E8184" s="16" t="s">
        <v>33</v>
      </c>
      <c r="F8184" s="21">
        <v>44351</v>
      </c>
      <c r="G8184" s="16" t="s">
        <v>33</v>
      </c>
      <c r="H8184" s="26" t="s">
        <v>368</v>
      </c>
      <c r="I8184" s="16" t="s">
        <v>8441</v>
      </c>
      <c r="K8184" s="16" t="s">
        <v>8440</v>
      </c>
      <c r="L8184" s="16" t="s">
        <v>37</v>
      </c>
      <c r="M8184" s="26" t="s">
        <v>8439</v>
      </c>
      <c r="O8184" s="16" t="s">
        <v>1149</v>
      </c>
      <c r="P8184" s="26" t="s">
        <v>188</v>
      </c>
      <c r="T8184" s="22">
        <v>2</v>
      </c>
      <c r="W8184" s="20" t="s">
        <v>43</v>
      </c>
      <c r="X8184" s="16" t="s">
        <v>44</v>
      </c>
      <c r="Z8184" s="24" t="s">
        <v>32</v>
      </c>
      <c r="AA8184" s="24" t="s">
        <v>32</v>
      </c>
      <c r="AB8184" s="24" t="s">
        <v>32</v>
      </c>
      <c r="AC8184" s="24" t="s">
        <v>32</v>
      </c>
      <c r="AD8184" s="24" t="s">
        <v>32</v>
      </c>
      <c r="AE8184" s="24" t="s">
        <v>32</v>
      </c>
      <c r="AF8184" s="24" t="s">
        <v>32</v>
      </c>
      <c r="AG8184" s="24" t="s">
        <v>32</v>
      </c>
      <c r="AH8184" s="24" t="s">
        <v>32</v>
      </c>
      <c r="AI8184" s="16" t="s">
        <v>8438</v>
      </c>
    </row>
    <row r="8185" spans="1:35" x14ac:dyDescent="0.25">
      <c r="A8185" s="17">
        <v>131690</v>
      </c>
      <c r="B8185" s="18">
        <v>3</v>
      </c>
      <c r="C8185" s="16" t="s">
        <v>73</v>
      </c>
      <c r="D8185" s="21">
        <v>44351</v>
      </c>
      <c r="E8185" s="16" t="s">
        <v>1610</v>
      </c>
      <c r="F8185" s="21">
        <v>44351</v>
      </c>
      <c r="G8185" s="16" t="s">
        <v>1610</v>
      </c>
      <c r="H8185" s="26" t="s">
        <v>766</v>
      </c>
      <c r="L8185" s="16" t="s">
        <v>110</v>
      </c>
      <c r="M8185" s="26" t="s">
        <v>8437</v>
      </c>
      <c r="O8185" s="16" t="s">
        <v>1612</v>
      </c>
      <c r="T8185" s="23" t="s">
        <v>32</v>
      </c>
      <c r="W8185" s="20" t="s">
        <v>43</v>
      </c>
      <c r="Z8185" s="24" t="s">
        <v>32</v>
      </c>
      <c r="AA8185" s="24" t="s">
        <v>32</v>
      </c>
      <c r="AB8185" s="24" t="s">
        <v>32</v>
      </c>
      <c r="AC8185" s="24" t="s">
        <v>32</v>
      </c>
      <c r="AD8185" s="24" t="s">
        <v>32</v>
      </c>
      <c r="AE8185" s="24" t="s">
        <v>32</v>
      </c>
      <c r="AF8185" s="24" t="s">
        <v>32</v>
      </c>
      <c r="AG8185" s="24" t="s">
        <v>32</v>
      </c>
      <c r="AH8185" s="24" t="s">
        <v>32</v>
      </c>
      <c r="AI8185" s="16" t="s">
        <v>8436</v>
      </c>
    </row>
    <row r="8186" spans="1:35" x14ac:dyDescent="0.25">
      <c r="A8186" s="17">
        <v>131691</v>
      </c>
      <c r="B8186" s="18">
        <v>3</v>
      </c>
      <c r="C8186" s="16" t="s">
        <v>73</v>
      </c>
      <c r="D8186" s="21">
        <v>44351</v>
      </c>
      <c r="E8186" s="16" t="s">
        <v>1610</v>
      </c>
      <c r="F8186" s="21">
        <v>44351</v>
      </c>
      <c r="G8186" s="16" t="s">
        <v>1610</v>
      </c>
      <c r="H8186" s="26" t="s">
        <v>98</v>
      </c>
      <c r="L8186" s="16" t="s">
        <v>110</v>
      </c>
      <c r="M8186" s="26" t="s">
        <v>8435</v>
      </c>
      <c r="O8186" s="16" t="s">
        <v>1612</v>
      </c>
      <c r="T8186" s="23" t="s">
        <v>32</v>
      </c>
      <c r="W8186" s="20" t="s">
        <v>43</v>
      </c>
      <c r="Z8186" s="24" t="s">
        <v>32</v>
      </c>
      <c r="AA8186" s="24" t="s">
        <v>32</v>
      </c>
      <c r="AB8186" s="24" t="s">
        <v>32</v>
      </c>
      <c r="AC8186" s="24" t="s">
        <v>32</v>
      </c>
      <c r="AD8186" s="24" t="s">
        <v>32</v>
      </c>
      <c r="AE8186" s="24" t="s">
        <v>32</v>
      </c>
      <c r="AF8186" s="24" t="s">
        <v>32</v>
      </c>
      <c r="AG8186" s="24" t="s">
        <v>32</v>
      </c>
      <c r="AH8186" s="24" t="s">
        <v>32</v>
      </c>
      <c r="AI8186" s="16" t="s">
        <v>8434</v>
      </c>
    </row>
    <row r="8187" spans="1:35" x14ac:dyDescent="0.25">
      <c r="A8187" s="17">
        <v>131692</v>
      </c>
      <c r="B8187" s="18">
        <v>2</v>
      </c>
      <c r="C8187" s="16" t="s">
        <v>73</v>
      </c>
      <c r="D8187" s="21">
        <v>44351</v>
      </c>
      <c r="E8187" s="16" t="s">
        <v>2469</v>
      </c>
      <c r="F8187" s="21">
        <v>44351</v>
      </c>
      <c r="G8187" s="16" t="s">
        <v>2469</v>
      </c>
      <c r="H8187" s="26" t="s">
        <v>241</v>
      </c>
      <c r="I8187" s="16" t="s">
        <v>1518</v>
      </c>
      <c r="J8187" s="20" t="s">
        <v>1518</v>
      </c>
      <c r="M8187" s="26" t="s">
        <v>8433</v>
      </c>
      <c r="O8187" s="16" t="s">
        <v>1520</v>
      </c>
      <c r="R8187" s="16" t="s">
        <v>139</v>
      </c>
      <c r="S8187" s="16" t="s">
        <v>192</v>
      </c>
      <c r="T8187" s="23" t="s">
        <v>32</v>
      </c>
      <c r="W8187" s="20" t="s">
        <v>43</v>
      </c>
      <c r="Z8187" s="24" t="s">
        <v>32</v>
      </c>
      <c r="AA8187" s="24" t="s">
        <v>32</v>
      </c>
      <c r="AB8187" s="24" t="s">
        <v>32</v>
      </c>
      <c r="AC8187" s="24" t="s">
        <v>32</v>
      </c>
      <c r="AD8187" s="24" t="s">
        <v>32</v>
      </c>
      <c r="AE8187" s="24" t="s">
        <v>32</v>
      </c>
      <c r="AF8187" s="24" t="s">
        <v>32</v>
      </c>
      <c r="AG8187" s="24" t="s">
        <v>32</v>
      </c>
      <c r="AH8187" s="24" t="s">
        <v>32</v>
      </c>
    </row>
    <row r="8188" spans="1:35" x14ac:dyDescent="0.25">
      <c r="A8188" s="17">
        <v>131693</v>
      </c>
      <c r="B8188" s="18">
        <v>4</v>
      </c>
      <c r="C8188" s="16" t="s">
        <v>73</v>
      </c>
      <c r="D8188" s="21">
        <v>44351</v>
      </c>
      <c r="E8188" s="16" t="s">
        <v>6355</v>
      </c>
      <c r="F8188" s="21">
        <v>44351</v>
      </c>
      <c r="G8188" s="16" t="s">
        <v>6355</v>
      </c>
      <c r="H8188" s="26" t="s">
        <v>349</v>
      </c>
      <c r="M8188" s="26" t="s">
        <v>8432</v>
      </c>
      <c r="O8188" s="16" t="s">
        <v>151</v>
      </c>
      <c r="P8188" s="26" t="s">
        <v>198</v>
      </c>
      <c r="T8188" s="23" t="s">
        <v>32</v>
      </c>
      <c r="W8188" s="20" t="s">
        <v>43</v>
      </c>
      <c r="Z8188" s="24" t="s">
        <v>32</v>
      </c>
      <c r="AA8188" s="24" t="s">
        <v>32</v>
      </c>
      <c r="AB8188" s="24" t="s">
        <v>32</v>
      </c>
      <c r="AC8188" s="24" t="s">
        <v>32</v>
      </c>
      <c r="AD8188" s="25">
        <v>0</v>
      </c>
      <c r="AE8188" s="25">
        <v>0</v>
      </c>
      <c r="AF8188" s="25">
        <v>175117.05</v>
      </c>
      <c r="AG8188" s="25">
        <v>0</v>
      </c>
      <c r="AH8188" s="25">
        <v>175117.05</v>
      </c>
      <c r="AI8188" s="16" t="s">
        <v>8431</v>
      </c>
    </row>
    <row r="8189" spans="1:35" x14ac:dyDescent="0.25">
      <c r="A8189" s="17">
        <v>131694</v>
      </c>
      <c r="B8189" s="18">
        <v>4</v>
      </c>
      <c r="C8189" s="16" t="s">
        <v>73</v>
      </c>
      <c r="D8189" s="21">
        <v>44351</v>
      </c>
      <c r="E8189" s="16" t="s">
        <v>6355</v>
      </c>
      <c r="F8189" s="21">
        <v>44351</v>
      </c>
      <c r="G8189" s="16" t="s">
        <v>6355</v>
      </c>
      <c r="H8189" s="26" t="s">
        <v>349</v>
      </c>
      <c r="M8189" s="26" t="s">
        <v>8430</v>
      </c>
      <c r="O8189" s="16" t="s">
        <v>151</v>
      </c>
      <c r="P8189" s="26" t="s">
        <v>198</v>
      </c>
      <c r="T8189" s="23" t="s">
        <v>32</v>
      </c>
      <c r="W8189" s="20" t="s">
        <v>43</v>
      </c>
      <c r="Z8189" s="24" t="s">
        <v>32</v>
      </c>
      <c r="AA8189" s="24" t="s">
        <v>32</v>
      </c>
      <c r="AB8189" s="24" t="s">
        <v>32</v>
      </c>
      <c r="AC8189" s="24" t="s">
        <v>32</v>
      </c>
      <c r="AD8189" s="25">
        <v>0</v>
      </c>
      <c r="AE8189" s="25">
        <v>0</v>
      </c>
      <c r="AF8189" s="25">
        <v>71688.600000000006</v>
      </c>
      <c r="AG8189" s="25">
        <v>0</v>
      </c>
      <c r="AH8189" s="25">
        <v>71688.600000000006</v>
      </c>
      <c r="AI8189" s="16" t="s">
        <v>8429</v>
      </c>
    </row>
    <row r="8190" spans="1:35" ht="30" x14ac:dyDescent="0.25">
      <c r="A8190" s="17">
        <v>131695</v>
      </c>
      <c r="B8190" s="18">
        <v>3</v>
      </c>
      <c r="C8190" s="16" t="s">
        <v>73</v>
      </c>
      <c r="D8190" s="21">
        <v>44351</v>
      </c>
      <c r="E8190" s="16" t="s">
        <v>142</v>
      </c>
      <c r="F8190" s="21">
        <v>44351</v>
      </c>
      <c r="G8190" s="16" t="s">
        <v>142</v>
      </c>
      <c r="H8190" s="26" t="s">
        <v>362</v>
      </c>
      <c r="I8190" s="16" t="s">
        <v>2045</v>
      </c>
      <c r="J8190" s="20" t="s">
        <v>116</v>
      </c>
      <c r="L8190" s="16" t="s">
        <v>116</v>
      </c>
      <c r="M8190" s="26" t="s">
        <v>8428</v>
      </c>
      <c r="N8190" s="26" t="s">
        <v>8427</v>
      </c>
      <c r="O8190" s="16" t="s">
        <v>78</v>
      </c>
      <c r="P8190" s="26" t="s">
        <v>4592</v>
      </c>
      <c r="T8190" s="22">
        <v>0.01</v>
      </c>
      <c r="W8190" s="20" t="s">
        <v>43</v>
      </c>
      <c r="X8190" s="16" t="s">
        <v>140</v>
      </c>
      <c r="Z8190" s="24" t="s">
        <v>32</v>
      </c>
      <c r="AA8190" s="24" t="s">
        <v>32</v>
      </c>
      <c r="AB8190" s="24" t="s">
        <v>32</v>
      </c>
      <c r="AC8190" s="24" t="s">
        <v>32</v>
      </c>
      <c r="AD8190" s="25">
        <v>210000</v>
      </c>
      <c r="AE8190" s="25">
        <v>0</v>
      </c>
      <c r="AF8190" s="25">
        <v>0</v>
      </c>
      <c r="AG8190" s="25">
        <v>0</v>
      </c>
      <c r="AH8190" s="25">
        <v>210000</v>
      </c>
    </row>
    <row r="8191" spans="1:35" x14ac:dyDescent="0.25">
      <c r="A8191" s="17">
        <v>131696</v>
      </c>
      <c r="B8191" s="18">
        <v>2</v>
      </c>
      <c r="C8191" s="16" t="s">
        <v>73</v>
      </c>
      <c r="D8191" s="21">
        <v>44351</v>
      </c>
      <c r="E8191" s="16" t="s">
        <v>33</v>
      </c>
      <c r="F8191" s="21">
        <v>44364</v>
      </c>
      <c r="G8191" s="16" t="s">
        <v>109</v>
      </c>
      <c r="H8191" s="26" t="s">
        <v>154</v>
      </c>
      <c r="I8191" s="16" t="s">
        <v>8426</v>
      </c>
      <c r="K8191" s="16" t="s">
        <v>821</v>
      </c>
      <c r="L8191" s="16" t="s">
        <v>37</v>
      </c>
      <c r="M8191" s="26" t="s">
        <v>8425</v>
      </c>
      <c r="O8191" s="16" t="s">
        <v>1149</v>
      </c>
      <c r="P8191" s="26" t="s">
        <v>188</v>
      </c>
      <c r="T8191" s="22">
        <v>3.7050000000000001</v>
      </c>
      <c r="W8191" s="20" t="s">
        <v>43</v>
      </c>
      <c r="X8191" s="16" t="s">
        <v>44</v>
      </c>
      <c r="Z8191" s="24" t="s">
        <v>32</v>
      </c>
      <c r="AA8191" s="24" t="s">
        <v>32</v>
      </c>
      <c r="AB8191" s="24" t="s">
        <v>32</v>
      </c>
      <c r="AC8191" s="24" t="s">
        <v>32</v>
      </c>
      <c r="AD8191" s="24" t="s">
        <v>32</v>
      </c>
      <c r="AE8191" s="24" t="s">
        <v>32</v>
      </c>
      <c r="AF8191" s="24" t="s">
        <v>32</v>
      </c>
      <c r="AG8191" s="24" t="s">
        <v>32</v>
      </c>
      <c r="AH8191" s="24" t="s">
        <v>32</v>
      </c>
      <c r="AI8191" s="16" t="s">
        <v>8424</v>
      </c>
    </row>
    <row r="8192" spans="1:35" x14ac:dyDescent="0.25">
      <c r="A8192" s="17">
        <v>131697</v>
      </c>
      <c r="B8192" s="18">
        <v>2</v>
      </c>
      <c r="C8192" s="16" t="s">
        <v>73</v>
      </c>
      <c r="D8192" s="21">
        <v>44351</v>
      </c>
      <c r="E8192" s="16" t="s">
        <v>33</v>
      </c>
      <c r="F8192" s="21">
        <v>44351</v>
      </c>
      <c r="G8192" s="16" t="s">
        <v>33</v>
      </c>
      <c r="H8192" s="26" t="s">
        <v>431</v>
      </c>
      <c r="I8192" s="16" t="s">
        <v>8421</v>
      </c>
      <c r="K8192" s="16" t="s">
        <v>8420</v>
      </c>
      <c r="L8192" s="16" t="s">
        <v>37</v>
      </c>
      <c r="M8192" s="26" t="s">
        <v>8423</v>
      </c>
      <c r="O8192" s="16" t="s">
        <v>1149</v>
      </c>
      <c r="P8192" s="26" t="s">
        <v>188</v>
      </c>
      <c r="T8192" s="22">
        <v>2.6549999999999998</v>
      </c>
      <c r="W8192" s="20" t="s">
        <v>43</v>
      </c>
      <c r="X8192" s="16" t="s">
        <v>1150</v>
      </c>
      <c r="Z8192" s="24" t="s">
        <v>32</v>
      </c>
      <c r="AA8192" s="24" t="s">
        <v>32</v>
      </c>
      <c r="AB8192" s="24" t="s">
        <v>32</v>
      </c>
      <c r="AC8192" s="24" t="s">
        <v>32</v>
      </c>
      <c r="AD8192" s="24" t="s">
        <v>32</v>
      </c>
      <c r="AE8192" s="24" t="s">
        <v>32</v>
      </c>
      <c r="AF8192" s="24" t="s">
        <v>32</v>
      </c>
      <c r="AG8192" s="24" t="s">
        <v>32</v>
      </c>
      <c r="AH8192" s="24" t="s">
        <v>32</v>
      </c>
      <c r="AI8192" s="16" t="s">
        <v>8422</v>
      </c>
    </row>
    <row r="8193" spans="1:35" x14ac:dyDescent="0.25">
      <c r="A8193" s="17">
        <v>131698</v>
      </c>
      <c r="B8193" s="18">
        <v>2</v>
      </c>
      <c r="C8193" s="16" t="s">
        <v>73</v>
      </c>
      <c r="D8193" s="21">
        <v>44351</v>
      </c>
      <c r="E8193" s="16" t="s">
        <v>33</v>
      </c>
      <c r="F8193" s="21">
        <v>44351</v>
      </c>
      <c r="G8193" s="16" t="s">
        <v>33</v>
      </c>
      <c r="H8193" s="26" t="s">
        <v>431</v>
      </c>
      <c r="I8193" s="16" t="s">
        <v>8421</v>
      </c>
      <c r="K8193" s="16" t="s">
        <v>8420</v>
      </c>
      <c r="L8193" s="16" t="s">
        <v>37</v>
      </c>
      <c r="M8193" s="26" t="s">
        <v>8419</v>
      </c>
      <c r="O8193" s="16" t="s">
        <v>1149</v>
      </c>
      <c r="P8193" s="26" t="s">
        <v>188</v>
      </c>
      <c r="T8193" s="22">
        <v>0.36099999999999999</v>
      </c>
      <c r="W8193" s="20" t="s">
        <v>43</v>
      </c>
      <c r="X8193" s="16" t="s">
        <v>1150</v>
      </c>
      <c r="Z8193" s="24" t="s">
        <v>32</v>
      </c>
      <c r="AA8193" s="24" t="s">
        <v>32</v>
      </c>
      <c r="AB8193" s="24" t="s">
        <v>32</v>
      </c>
      <c r="AC8193" s="24" t="s">
        <v>32</v>
      </c>
      <c r="AD8193" s="24" t="s">
        <v>32</v>
      </c>
      <c r="AE8193" s="24" t="s">
        <v>32</v>
      </c>
      <c r="AF8193" s="24" t="s">
        <v>32</v>
      </c>
      <c r="AG8193" s="24" t="s">
        <v>32</v>
      </c>
      <c r="AH8193" s="24" t="s">
        <v>32</v>
      </c>
      <c r="AI8193" s="16" t="s">
        <v>8418</v>
      </c>
    </row>
    <row r="8194" spans="1:35" x14ac:dyDescent="0.25">
      <c r="A8194" s="17">
        <v>131699</v>
      </c>
      <c r="B8194" s="18">
        <v>3</v>
      </c>
      <c r="C8194" s="16" t="s">
        <v>73</v>
      </c>
      <c r="D8194" s="21">
        <v>44354</v>
      </c>
      <c r="E8194" s="16" t="s">
        <v>7884</v>
      </c>
      <c r="F8194" s="21">
        <v>44354</v>
      </c>
      <c r="G8194" s="16" t="s">
        <v>7884</v>
      </c>
      <c r="H8194" s="26" t="s">
        <v>425</v>
      </c>
      <c r="M8194" s="26" t="s">
        <v>8417</v>
      </c>
      <c r="O8194" s="16" t="s">
        <v>1171</v>
      </c>
      <c r="P8194" s="26" t="s">
        <v>1062</v>
      </c>
      <c r="T8194" s="23" t="s">
        <v>32</v>
      </c>
      <c r="W8194" s="20" t="s">
        <v>43</v>
      </c>
      <c r="Z8194" s="24" t="s">
        <v>32</v>
      </c>
      <c r="AA8194" s="24" t="s">
        <v>32</v>
      </c>
      <c r="AB8194" s="24" t="s">
        <v>32</v>
      </c>
      <c r="AC8194" s="24" t="s">
        <v>32</v>
      </c>
      <c r="AD8194" s="25">
        <v>0</v>
      </c>
      <c r="AE8194" s="25">
        <v>0</v>
      </c>
      <c r="AF8194" s="25">
        <v>243500</v>
      </c>
      <c r="AG8194" s="25">
        <v>0</v>
      </c>
      <c r="AH8194" s="25">
        <v>243500</v>
      </c>
      <c r="AI8194" s="16" t="s">
        <v>8416</v>
      </c>
    </row>
    <row r="8195" spans="1:35" x14ac:dyDescent="0.25">
      <c r="A8195" s="17">
        <v>131700</v>
      </c>
      <c r="B8195" s="18">
        <v>1</v>
      </c>
      <c r="C8195" s="16" t="s">
        <v>73</v>
      </c>
      <c r="D8195" s="21">
        <v>44354</v>
      </c>
      <c r="E8195" s="16" t="s">
        <v>6215</v>
      </c>
      <c r="F8195" s="21">
        <v>44354</v>
      </c>
      <c r="G8195" s="16" t="s">
        <v>6215</v>
      </c>
      <c r="H8195" s="26" t="s">
        <v>400</v>
      </c>
      <c r="M8195" s="26" t="s">
        <v>8415</v>
      </c>
      <c r="O8195" s="16" t="s">
        <v>1171</v>
      </c>
      <c r="P8195" s="26" t="s">
        <v>1062</v>
      </c>
      <c r="T8195" s="23" t="s">
        <v>32</v>
      </c>
      <c r="W8195" s="20" t="s">
        <v>43</v>
      </c>
      <c r="Z8195" s="24" t="s">
        <v>32</v>
      </c>
      <c r="AA8195" s="24" t="s">
        <v>32</v>
      </c>
      <c r="AB8195" s="24" t="s">
        <v>32</v>
      </c>
      <c r="AC8195" s="24" t="s">
        <v>32</v>
      </c>
      <c r="AD8195" s="25">
        <v>0</v>
      </c>
      <c r="AE8195" s="25">
        <v>0</v>
      </c>
      <c r="AF8195" s="25">
        <v>386000</v>
      </c>
      <c r="AG8195" s="25">
        <v>0</v>
      </c>
      <c r="AH8195" s="25">
        <v>386000</v>
      </c>
      <c r="AI8195" s="16" t="s">
        <v>8414</v>
      </c>
    </row>
    <row r="8196" spans="1:35" x14ac:dyDescent="0.25">
      <c r="A8196" s="17">
        <v>131701</v>
      </c>
      <c r="B8196" s="18">
        <v>2</v>
      </c>
      <c r="C8196" s="16" t="s">
        <v>73</v>
      </c>
      <c r="D8196" s="21">
        <v>44354</v>
      </c>
      <c r="E8196" s="16" t="s">
        <v>486</v>
      </c>
      <c r="F8196" s="21">
        <v>44355</v>
      </c>
      <c r="G8196" s="16" t="s">
        <v>142</v>
      </c>
      <c r="H8196" s="26" t="s">
        <v>264</v>
      </c>
      <c r="I8196" s="16" t="s">
        <v>518</v>
      </c>
      <c r="J8196" s="20" t="s">
        <v>116</v>
      </c>
      <c r="L8196" s="16" t="s">
        <v>116</v>
      </c>
      <c r="M8196" s="26" t="s">
        <v>8413</v>
      </c>
      <c r="O8196" s="16" t="s">
        <v>78</v>
      </c>
      <c r="P8196" s="26" t="s">
        <v>4592</v>
      </c>
      <c r="T8196" s="22">
        <v>0</v>
      </c>
      <c r="W8196" s="20" t="s">
        <v>43</v>
      </c>
      <c r="X8196" s="16" t="s">
        <v>140</v>
      </c>
      <c r="Z8196" s="24" t="s">
        <v>32</v>
      </c>
      <c r="AA8196" s="24" t="s">
        <v>32</v>
      </c>
      <c r="AB8196" s="24" t="s">
        <v>32</v>
      </c>
      <c r="AC8196" s="24" t="s">
        <v>32</v>
      </c>
      <c r="AD8196" s="25">
        <v>50000</v>
      </c>
      <c r="AE8196" s="25">
        <v>0</v>
      </c>
      <c r="AF8196" s="25">
        <v>0</v>
      </c>
      <c r="AG8196" s="25">
        <v>0</v>
      </c>
      <c r="AH8196" s="25">
        <v>50000</v>
      </c>
      <c r="AI8196" s="16" t="s">
        <v>8412</v>
      </c>
    </row>
    <row r="8197" spans="1:35" x14ac:dyDescent="0.25">
      <c r="A8197" s="17">
        <v>131702</v>
      </c>
      <c r="B8197" s="18">
        <v>2</v>
      </c>
      <c r="C8197" s="16" t="s">
        <v>73</v>
      </c>
      <c r="D8197" s="21">
        <v>44354</v>
      </c>
      <c r="E8197" s="16" t="s">
        <v>486</v>
      </c>
      <c r="F8197" s="21">
        <v>44355</v>
      </c>
      <c r="G8197" s="16" t="s">
        <v>142</v>
      </c>
      <c r="H8197" s="26" t="s">
        <v>244</v>
      </c>
      <c r="I8197" s="16" t="s">
        <v>3042</v>
      </c>
      <c r="J8197" s="20" t="s">
        <v>116</v>
      </c>
      <c r="L8197" s="16" t="s">
        <v>116</v>
      </c>
      <c r="M8197" s="26" t="s">
        <v>8411</v>
      </c>
      <c r="O8197" s="16" t="s">
        <v>78</v>
      </c>
      <c r="P8197" s="26" t="s">
        <v>4592</v>
      </c>
      <c r="T8197" s="22">
        <v>0</v>
      </c>
      <c r="W8197" s="20" t="s">
        <v>43</v>
      </c>
      <c r="X8197" s="16" t="s">
        <v>78</v>
      </c>
      <c r="Z8197" s="24" t="s">
        <v>32</v>
      </c>
      <c r="AA8197" s="24" t="s">
        <v>32</v>
      </c>
      <c r="AB8197" s="24" t="s">
        <v>32</v>
      </c>
      <c r="AC8197" s="24" t="s">
        <v>32</v>
      </c>
      <c r="AD8197" s="25">
        <v>40000</v>
      </c>
      <c r="AE8197" s="25">
        <v>0</v>
      </c>
      <c r="AF8197" s="25">
        <v>0</v>
      </c>
      <c r="AG8197" s="25">
        <v>0</v>
      </c>
      <c r="AH8197" s="25">
        <v>40000</v>
      </c>
      <c r="AI8197" s="16" t="s">
        <v>8410</v>
      </c>
    </row>
    <row r="8198" spans="1:35" x14ac:dyDescent="0.25">
      <c r="A8198" s="17">
        <v>131703</v>
      </c>
      <c r="B8198" s="18">
        <v>2</v>
      </c>
      <c r="C8198" s="16" t="s">
        <v>73</v>
      </c>
      <c r="D8198" s="21">
        <v>44354</v>
      </c>
      <c r="E8198" s="16" t="s">
        <v>486</v>
      </c>
      <c r="F8198" s="21">
        <v>44365</v>
      </c>
      <c r="G8198" s="16" t="s">
        <v>109</v>
      </c>
      <c r="H8198" s="26" t="s">
        <v>920</v>
      </c>
      <c r="I8198" s="16" t="s">
        <v>673</v>
      </c>
      <c r="J8198" s="20" t="s">
        <v>116</v>
      </c>
      <c r="L8198" s="16" t="s">
        <v>116</v>
      </c>
      <c r="M8198" s="26" t="s">
        <v>8409</v>
      </c>
      <c r="O8198" s="16" t="s">
        <v>78</v>
      </c>
      <c r="P8198" s="26" t="s">
        <v>4592</v>
      </c>
      <c r="T8198" s="22">
        <v>0</v>
      </c>
      <c r="U8198" s="21">
        <v>44845</v>
      </c>
      <c r="W8198" s="20" t="s">
        <v>43</v>
      </c>
      <c r="X8198" s="16" t="s">
        <v>140</v>
      </c>
      <c r="Z8198" s="24" t="s">
        <v>32</v>
      </c>
      <c r="AA8198" s="24" t="s">
        <v>32</v>
      </c>
      <c r="AB8198" s="24" t="s">
        <v>32</v>
      </c>
      <c r="AC8198" s="24" t="s">
        <v>32</v>
      </c>
      <c r="AD8198" s="25">
        <v>61000</v>
      </c>
      <c r="AE8198" s="25">
        <v>0</v>
      </c>
      <c r="AF8198" s="25">
        <v>0</v>
      </c>
      <c r="AG8198" s="25">
        <v>0</v>
      </c>
      <c r="AH8198" s="25">
        <v>61000</v>
      </c>
      <c r="AI8198" s="16" t="s">
        <v>8408</v>
      </c>
    </row>
    <row r="8199" spans="1:35" x14ac:dyDescent="0.25">
      <c r="A8199" s="17">
        <v>131704</v>
      </c>
      <c r="B8199" s="18">
        <v>2</v>
      </c>
      <c r="C8199" s="16" t="s">
        <v>73</v>
      </c>
      <c r="D8199" s="21">
        <v>44355</v>
      </c>
      <c r="E8199" s="16" t="s">
        <v>6529</v>
      </c>
      <c r="F8199" s="21">
        <v>44355</v>
      </c>
      <c r="G8199" s="16" t="s">
        <v>6529</v>
      </c>
      <c r="H8199" s="26" t="s">
        <v>241</v>
      </c>
      <c r="M8199" s="26" t="s">
        <v>8407</v>
      </c>
      <c r="O8199" s="16" t="s">
        <v>1171</v>
      </c>
      <c r="P8199" s="26" t="s">
        <v>1062</v>
      </c>
      <c r="T8199" s="23" t="s">
        <v>32</v>
      </c>
      <c r="W8199" s="20" t="s">
        <v>43</v>
      </c>
      <c r="Z8199" s="24" t="s">
        <v>32</v>
      </c>
      <c r="AA8199" s="24" t="s">
        <v>32</v>
      </c>
      <c r="AB8199" s="24" t="s">
        <v>32</v>
      </c>
      <c r="AC8199" s="24" t="s">
        <v>32</v>
      </c>
      <c r="AD8199" s="25">
        <v>0</v>
      </c>
      <c r="AE8199" s="25">
        <v>0</v>
      </c>
      <c r="AF8199" s="25">
        <v>422000</v>
      </c>
      <c r="AG8199" s="25">
        <v>0</v>
      </c>
      <c r="AH8199" s="25">
        <v>422000</v>
      </c>
      <c r="AI8199" s="16" t="s">
        <v>8406</v>
      </c>
    </row>
    <row r="8200" spans="1:35" x14ac:dyDescent="0.25">
      <c r="A8200" s="17">
        <v>131705</v>
      </c>
      <c r="B8200" s="18">
        <v>3</v>
      </c>
      <c r="C8200" s="16" t="s">
        <v>73</v>
      </c>
      <c r="D8200" s="21">
        <v>44355</v>
      </c>
      <c r="E8200" s="16" t="s">
        <v>75</v>
      </c>
      <c r="F8200" s="21">
        <v>44355</v>
      </c>
      <c r="G8200" s="16" t="s">
        <v>75</v>
      </c>
      <c r="H8200" s="26" t="s">
        <v>405</v>
      </c>
      <c r="I8200" s="16" t="s">
        <v>159</v>
      </c>
      <c r="J8200" s="20" t="s">
        <v>148</v>
      </c>
      <c r="L8200" s="16" t="s">
        <v>149</v>
      </c>
      <c r="M8200" s="26" t="s">
        <v>8405</v>
      </c>
      <c r="N8200" s="26" t="s">
        <v>2343</v>
      </c>
      <c r="O8200" s="16" t="s">
        <v>188</v>
      </c>
      <c r="P8200" s="26" t="s">
        <v>188</v>
      </c>
      <c r="Q8200" s="26" t="s">
        <v>2343</v>
      </c>
      <c r="T8200" s="22">
        <v>8</v>
      </c>
      <c r="U8200" s="21">
        <v>44904</v>
      </c>
      <c r="W8200" s="20" t="s">
        <v>43</v>
      </c>
      <c r="X8200" s="16" t="s">
        <v>454</v>
      </c>
      <c r="Z8200" s="24" t="s">
        <v>32</v>
      </c>
      <c r="AA8200" s="24" t="s">
        <v>32</v>
      </c>
      <c r="AB8200" s="24" t="s">
        <v>32</v>
      </c>
      <c r="AC8200" s="24" t="s">
        <v>32</v>
      </c>
      <c r="AD8200" s="24" t="s">
        <v>32</v>
      </c>
      <c r="AE8200" s="24" t="s">
        <v>32</v>
      </c>
      <c r="AF8200" s="24" t="s">
        <v>32</v>
      </c>
      <c r="AG8200" s="24" t="s">
        <v>32</v>
      </c>
      <c r="AH8200" s="24" t="s">
        <v>32</v>
      </c>
    </row>
    <row r="8201" spans="1:35" x14ac:dyDescent="0.25">
      <c r="A8201" s="17">
        <v>131706</v>
      </c>
      <c r="B8201" s="18">
        <v>3</v>
      </c>
      <c r="C8201" s="16" t="s">
        <v>73</v>
      </c>
      <c r="D8201" s="21">
        <v>44355</v>
      </c>
      <c r="E8201" s="16" t="s">
        <v>75</v>
      </c>
      <c r="F8201" s="21">
        <v>44355</v>
      </c>
      <c r="G8201" s="16" t="s">
        <v>75</v>
      </c>
      <c r="H8201" s="26" t="s">
        <v>173</v>
      </c>
      <c r="I8201" s="16" t="s">
        <v>155</v>
      </c>
      <c r="J8201" s="20" t="s">
        <v>148</v>
      </c>
      <c r="L8201" s="16" t="s">
        <v>149</v>
      </c>
      <c r="M8201" s="26" t="s">
        <v>8404</v>
      </c>
      <c r="N8201" s="26" t="s">
        <v>2343</v>
      </c>
      <c r="O8201" s="16" t="s">
        <v>188</v>
      </c>
      <c r="P8201" s="26" t="s">
        <v>188</v>
      </c>
      <c r="Q8201" s="26" t="s">
        <v>2343</v>
      </c>
      <c r="T8201" s="22">
        <v>6.74</v>
      </c>
      <c r="U8201" s="21">
        <v>44904</v>
      </c>
      <c r="W8201" s="20" t="s">
        <v>43</v>
      </c>
      <c r="X8201" s="16" t="s">
        <v>454</v>
      </c>
      <c r="Z8201" s="24" t="s">
        <v>32</v>
      </c>
      <c r="AA8201" s="24" t="s">
        <v>32</v>
      </c>
      <c r="AB8201" s="24" t="s">
        <v>32</v>
      </c>
      <c r="AC8201" s="24" t="s">
        <v>32</v>
      </c>
      <c r="AD8201" s="24" t="s">
        <v>32</v>
      </c>
      <c r="AE8201" s="24" t="s">
        <v>32</v>
      </c>
      <c r="AF8201" s="24" t="s">
        <v>32</v>
      </c>
      <c r="AG8201" s="24" t="s">
        <v>32</v>
      </c>
      <c r="AH8201" s="24" t="s">
        <v>32</v>
      </c>
    </row>
    <row r="8202" spans="1:35" x14ac:dyDescent="0.25">
      <c r="A8202" s="17">
        <v>131707</v>
      </c>
      <c r="B8202" s="18">
        <v>3</v>
      </c>
      <c r="C8202" s="16" t="s">
        <v>73</v>
      </c>
      <c r="D8202" s="21">
        <v>44355</v>
      </c>
      <c r="E8202" s="16" t="s">
        <v>75</v>
      </c>
      <c r="F8202" s="21">
        <v>44355</v>
      </c>
      <c r="G8202" s="16" t="s">
        <v>75</v>
      </c>
      <c r="H8202" s="26" t="s">
        <v>255</v>
      </c>
      <c r="I8202" s="16" t="s">
        <v>159</v>
      </c>
      <c r="J8202" s="20" t="s">
        <v>148</v>
      </c>
      <c r="L8202" s="16" t="s">
        <v>149</v>
      </c>
      <c r="M8202" s="26" t="s">
        <v>8403</v>
      </c>
      <c r="N8202" s="26" t="s">
        <v>2343</v>
      </c>
      <c r="O8202" s="16" t="s">
        <v>188</v>
      </c>
      <c r="P8202" s="26" t="s">
        <v>188</v>
      </c>
      <c r="Q8202" s="26" t="s">
        <v>2343</v>
      </c>
      <c r="T8202" s="22">
        <v>5.33</v>
      </c>
      <c r="U8202" s="21">
        <v>44904</v>
      </c>
      <c r="W8202" s="20" t="s">
        <v>43</v>
      </c>
      <c r="X8202" s="16" t="s">
        <v>454</v>
      </c>
      <c r="Z8202" s="24" t="s">
        <v>32</v>
      </c>
      <c r="AA8202" s="24" t="s">
        <v>32</v>
      </c>
      <c r="AB8202" s="24" t="s">
        <v>32</v>
      </c>
      <c r="AC8202" s="24" t="s">
        <v>32</v>
      </c>
      <c r="AD8202" s="24" t="s">
        <v>32</v>
      </c>
      <c r="AE8202" s="24" t="s">
        <v>32</v>
      </c>
      <c r="AF8202" s="24" t="s">
        <v>32</v>
      </c>
      <c r="AG8202" s="24" t="s">
        <v>32</v>
      </c>
      <c r="AH8202" s="24" t="s">
        <v>32</v>
      </c>
    </row>
    <row r="8203" spans="1:35" x14ac:dyDescent="0.25">
      <c r="A8203" s="17">
        <v>131708</v>
      </c>
      <c r="B8203" s="18">
        <v>3</v>
      </c>
      <c r="C8203" s="16" t="s">
        <v>73</v>
      </c>
      <c r="D8203" s="21">
        <v>44355</v>
      </c>
      <c r="E8203" s="16" t="s">
        <v>75</v>
      </c>
      <c r="F8203" s="21">
        <v>44355</v>
      </c>
      <c r="G8203" s="16" t="s">
        <v>75</v>
      </c>
      <c r="H8203" s="26" t="s">
        <v>437</v>
      </c>
      <c r="I8203" s="16" t="s">
        <v>4095</v>
      </c>
      <c r="J8203" s="20" t="s">
        <v>148</v>
      </c>
      <c r="L8203" s="16" t="s">
        <v>149</v>
      </c>
      <c r="M8203" s="26" t="s">
        <v>8402</v>
      </c>
      <c r="N8203" s="26" t="s">
        <v>2343</v>
      </c>
      <c r="O8203" s="16" t="s">
        <v>188</v>
      </c>
      <c r="P8203" s="26" t="s">
        <v>188</v>
      </c>
      <c r="Q8203" s="26" t="s">
        <v>2343</v>
      </c>
      <c r="T8203" s="22">
        <v>5.7</v>
      </c>
      <c r="U8203" s="21">
        <v>44904</v>
      </c>
      <c r="W8203" s="20" t="s">
        <v>43</v>
      </c>
      <c r="X8203" s="16" t="s">
        <v>454</v>
      </c>
      <c r="Z8203" s="24" t="s">
        <v>32</v>
      </c>
      <c r="AA8203" s="24" t="s">
        <v>32</v>
      </c>
      <c r="AB8203" s="24" t="s">
        <v>32</v>
      </c>
      <c r="AC8203" s="24" t="s">
        <v>32</v>
      </c>
      <c r="AD8203" s="24" t="s">
        <v>32</v>
      </c>
      <c r="AE8203" s="24" t="s">
        <v>32</v>
      </c>
      <c r="AF8203" s="24" t="s">
        <v>32</v>
      </c>
      <c r="AG8203" s="24" t="s">
        <v>32</v>
      </c>
      <c r="AH8203" s="24" t="s">
        <v>32</v>
      </c>
    </row>
    <row r="8204" spans="1:35" x14ac:dyDescent="0.25">
      <c r="A8204" s="17">
        <v>131709</v>
      </c>
      <c r="B8204" s="18">
        <v>3</v>
      </c>
      <c r="C8204" s="16" t="s">
        <v>73</v>
      </c>
      <c r="D8204" s="21">
        <v>44355</v>
      </c>
      <c r="E8204" s="16" t="s">
        <v>75</v>
      </c>
      <c r="F8204" s="21">
        <v>44355</v>
      </c>
      <c r="G8204" s="16" t="s">
        <v>75</v>
      </c>
      <c r="H8204" s="26" t="s">
        <v>200</v>
      </c>
      <c r="I8204" s="16" t="s">
        <v>155</v>
      </c>
      <c r="J8204" s="20" t="s">
        <v>148</v>
      </c>
      <c r="L8204" s="16" t="s">
        <v>149</v>
      </c>
      <c r="M8204" s="26" t="s">
        <v>8401</v>
      </c>
      <c r="N8204" s="26" t="s">
        <v>2343</v>
      </c>
      <c r="O8204" s="16" t="s">
        <v>188</v>
      </c>
      <c r="P8204" s="26" t="s">
        <v>188</v>
      </c>
      <c r="Q8204" s="26" t="s">
        <v>2343</v>
      </c>
      <c r="T8204" s="22">
        <v>0.46</v>
      </c>
      <c r="U8204" s="21">
        <v>44904</v>
      </c>
      <c r="W8204" s="20" t="s">
        <v>43</v>
      </c>
      <c r="X8204" s="16" t="s">
        <v>454</v>
      </c>
      <c r="Z8204" s="24" t="s">
        <v>32</v>
      </c>
      <c r="AA8204" s="24" t="s">
        <v>32</v>
      </c>
      <c r="AB8204" s="24" t="s">
        <v>32</v>
      </c>
      <c r="AC8204" s="24" t="s">
        <v>32</v>
      </c>
      <c r="AD8204" s="24" t="s">
        <v>32</v>
      </c>
      <c r="AE8204" s="24" t="s">
        <v>32</v>
      </c>
      <c r="AF8204" s="24" t="s">
        <v>32</v>
      </c>
      <c r="AG8204" s="24" t="s">
        <v>32</v>
      </c>
      <c r="AH8204" s="24" t="s">
        <v>32</v>
      </c>
    </row>
    <row r="8205" spans="1:35" x14ac:dyDescent="0.25">
      <c r="A8205" s="17">
        <v>131710</v>
      </c>
      <c r="B8205" s="18">
        <v>3</v>
      </c>
      <c r="C8205" s="16" t="s">
        <v>73</v>
      </c>
      <c r="D8205" s="21">
        <v>44355</v>
      </c>
      <c r="E8205" s="16" t="s">
        <v>75</v>
      </c>
      <c r="F8205" s="21">
        <v>44355</v>
      </c>
      <c r="G8205" s="16" t="s">
        <v>75</v>
      </c>
      <c r="H8205" s="26" t="s">
        <v>226</v>
      </c>
      <c r="I8205" s="16" t="s">
        <v>159</v>
      </c>
      <c r="J8205" s="20" t="s">
        <v>148</v>
      </c>
      <c r="L8205" s="16" t="s">
        <v>149</v>
      </c>
      <c r="M8205" s="26" t="s">
        <v>8400</v>
      </c>
      <c r="N8205" s="26" t="s">
        <v>2343</v>
      </c>
      <c r="O8205" s="16" t="s">
        <v>188</v>
      </c>
      <c r="P8205" s="26" t="s">
        <v>188</v>
      </c>
      <c r="Q8205" s="26" t="s">
        <v>2343</v>
      </c>
      <c r="T8205" s="22">
        <v>7.15</v>
      </c>
      <c r="U8205" s="21">
        <v>44904</v>
      </c>
      <c r="W8205" s="20" t="s">
        <v>43</v>
      </c>
      <c r="X8205" s="16" t="s">
        <v>454</v>
      </c>
      <c r="Z8205" s="24" t="s">
        <v>32</v>
      </c>
      <c r="AA8205" s="24" t="s">
        <v>32</v>
      </c>
      <c r="AB8205" s="24" t="s">
        <v>32</v>
      </c>
      <c r="AC8205" s="24" t="s">
        <v>32</v>
      </c>
      <c r="AD8205" s="24" t="s">
        <v>32</v>
      </c>
      <c r="AE8205" s="24" t="s">
        <v>32</v>
      </c>
      <c r="AF8205" s="24" t="s">
        <v>32</v>
      </c>
      <c r="AG8205" s="24" t="s">
        <v>32</v>
      </c>
      <c r="AH8205" s="24" t="s">
        <v>32</v>
      </c>
    </row>
    <row r="8206" spans="1:35" x14ac:dyDescent="0.25">
      <c r="A8206" s="17">
        <v>131711</v>
      </c>
      <c r="B8206" s="18">
        <v>3</v>
      </c>
      <c r="C8206" s="16" t="s">
        <v>73</v>
      </c>
      <c r="D8206" s="21">
        <v>44355</v>
      </c>
      <c r="E8206" s="16" t="s">
        <v>75</v>
      </c>
      <c r="F8206" s="21">
        <v>44355</v>
      </c>
      <c r="G8206" s="16" t="s">
        <v>75</v>
      </c>
      <c r="H8206" s="26" t="s">
        <v>354</v>
      </c>
      <c r="I8206" s="16" t="s">
        <v>683</v>
      </c>
      <c r="J8206" s="20" t="s">
        <v>148</v>
      </c>
      <c r="L8206" s="16" t="s">
        <v>149</v>
      </c>
      <c r="M8206" s="26" t="s">
        <v>8399</v>
      </c>
      <c r="N8206" s="26" t="s">
        <v>2343</v>
      </c>
      <c r="O8206" s="16" t="s">
        <v>188</v>
      </c>
      <c r="P8206" s="26" t="s">
        <v>188</v>
      </c>
      <c r="Q8206" s="26" t="s">
        <v>2343</v>
      </c>
      <c r="T8206" s="22">
        <v>8.07</v>
      </c>
      <c r="U8206" s="21">
        <v>44904</v>
      </c>
      <c r="W8206" s="20" t="s">
        <v>43</v>
      </c>
      <c r="X8206" s="16" t="s">
        <v>454</v>
      </c>
      <c r="Z8206" s="24" t="s">
        <v>32</v>
      </c>
      <c r="AA8206" s="24" t="s">
        <v>32</v>
      </c>
      <c r="AB8206" s="24" t="s">
        <v>32</v>
      </c>
      <c r="AC8206" s="24" t="s">
        <v>32</v>
      </c>
      <c r="AD8206" s="24" t="s">
        <v>32</v>
      </c>
      <c r="AE8206" s="24" t="s">
        <v>32</v>
      </c>
      <c r="AF8206" s="24" t="s">
        <v>32</v>
      </c>
      <c r="AG8206" s="24" t="s">
        <v>32</v>
      </c>
      <c r="AH8206" s="24" t="s">
        <v>32</v>
      </c>
    </row>
    <row r="8207" spans="1:35" x14ac:dyDescent="0.25">
      <c r="A8207" s="17">
        <v>131712</v>
      </c>
      <c r="B8207" s="18">
        <v>3</v>
      </c>
      <c r="C8207" s="16" t="s">
        <v>73</v>
      </c>
      <c r="D8207" s="21">
        <v>44355</v>
      </c>
      <c r="E8207" s="16" t="s">
        <v>75</v>
      </c>
      <c r="F8207" s="21">
        <v>44355</v>
      </c>
      <c r="G8207" s="16" t="s">
        <v>75</v>
      </c>
      <c r="H8207" s="26" t="s">
        <v>98</v>
      </c>
      <c r="I8207" s="16" t="s">
        <v>155</v>
      </c>
      <c r="J8207" s="20" t="s">
        <v>148</v>
      </c>
      <c r="L8207" s="16" t="s">
        <v>149</v>
      </c>
      <c r="M8207" s="26" t="s">
        <v>8398</v>
      </c>
      <c r="N8207" s="26" t="s">
        <v>2343</v>
      </c>
      <c r="O8207" s="16" t="s">
        <v>188</v>
      </c>
      <c r="P8207" s="26" t="s">
        <v>188</v>
      </c>
      <c r="Q8207" s="26" t="s">
        <v>2343</v>
      </c>
      <c r="T8207" s="22">
        <v>3.77</v>
      </c>
      <c r="U8207" s="21">
        <v>44904</v>
      </c>
      <c r="W8207" s="20" t="s">
        <v>43</v>
      </c>
      <c r="X8207" s="16" t="s">
        <v>454</v>
      </c>
      <c r="Z8207" s="24" t="s">
        <v>32</v>
      </c>
      <c r="AA8207" s="24" t="s">
        <v>32</v>
      </c>
      <c r="AB8207" s="24" t="s">
        <v>32</v>
      </c>
      <c r="AC8207" s="24" t="s">
        <v>32</v>
      </c>
      <c r="AD8207" s="24" t="s">
        <v>32</v>
      </c>
      <c r="AE8207" s="24" t="s">
        <v>32</v>
      </c>
      <c r="AF8207" s="24" t="s">
        <v>32</v>
      </c>
      <c r="AG8207" s="24" t="s">
        <v>32</v>
      </c>
      <c r="AH8207" s="24" t="s">
        <v>32</v>
      </c>
    </row>
    <row r="8208" spans="1:35" x14ac:dyDescent="0.25">
      <c r="A8208" s="17">
        <v>131713</v>
      </c>
      <c r="B8208" s="18">
        <v>3</v>
      </c>
      <c r="C8208" s="16" t="s">
        <v>73</v>
      </c>
      <c r="D8208" s="21">
        <v>44355</v>
      </c>
      <c r="E8208" s="16" t="s">
        <v>75</v>
      </c>
      <c r="F8208" s="21">
        <v>44355</v>
      </c>
      <c r="G8208" s="16" t="s">
        <v>75</v>
      </c>
      <c r="H8208" s="26" t="s">
        <v>98</v>
      </c>
      <c r="I8208" s="16" t="s">
        <v>155</v>
      </c>
      <c r="J8208" s="20" t="s">
        <v>148</v>
      </c>
      <c r="L8208" s="16" t="s">
        <v>149</v>
      </c>
      <c r="M8208" s="26" t="s">
        <v>8397</v>
      </c>
      <c r="N8208" s="26" t="s">
        <v>2343</v>
      </c>
      <c r="O8208" s="16" t="s">
        <v>188</v>
      </c>
      <c r="P8208" s="26" t="s">
        <v>188</v>
      </c>
      <c r="Q8208" s="26" t="s">
        <v>2343</v>
      </c>
      <c r="T8208" s="22">
        <v>3.08</v>
      </c>
      <c r="U8208" s="21">
        <v>44904</v>
      </c>
      <c r="W8208" s="20" t="s">
        <v>43</v>
      </c>
      <c r="X8208" s="16" t="s">
        <v>454</v>
      </c>
      <c r="Z8208" s="24" t="s">
        <v>32</v>
      </c>
      <c r="AA8208" s="24" t="s">
        <v>32</v>
      </c>
      <c r="AB8208" s="24" t="s">
        <v>32</v>
      </c>
      <c r="AC8208" s="24" t="s">
        <v>32</v>
      </c>
      <c r="AD8208" s="24" t="s">
        <v>32</v>
      </c>
      <c r="AE8208" s="24" t="s">
        <v>32</v>
      </c>
      <c r="AF8208" s="24" t="s">
        <v>32</v>
      </c>
      <c r="AG8208" s="24" t="s">
        <v>32</v>
      </c>
      <c r="AH8208" s="24" t="s">
        <v>32</v>
      </c>
    </row>
    <row r="8209" spans="1:35" x14ac:dyDescent="0.25">
      <c r="A8209" s="17">
        <v>131714</v>
      </c>
      <c r="B8209" s="18">
        <v>3</v>
      </c>
      <c r="C8209" s="16" t="s">
        <v>73</v>
      </c>
      <c r="D8209" s="21">
        <v>44355</v>
      </c>
      <c r="E8209" s="16" t="s">
        <v>75</v>
      </c>
      <c r="F8209" s="21">
        <v>44355</v>
      </c>
      <c r="G8209" s="16" t="s">
        <v>75</v>
      </c>
      <c r="H8209" s="26" t="s">
        <v>98</v>
      </c>
      <c r="I8209" s="16" t="s">
        <v>159</v>
      </c>
      <c r="J8209" s="20" t="s">
        <v>148</v>
      </c>
      <c r="L8209" s="16" t="s">
        <v>149</v>
      </c>
      <c r="M8209" s="26" t="s">
        <v>8396</v>
      </c>
      <c r="N8209" s="26" t="s">
        <v>2343</v>
      </c>
      <c r="O8209" s="16" t="s">
        <v>188</v>
      </c>
      <c r="P8209" s="26" t="s">
        <v>188</v>
      </c>
      <c r="Q8209" s="26" t="s">
        <v>2343</v>
      </c>
      <c r="T8209" s="22">
        <v>0.17</v>
      </c>
      <c r="U8209" s="21">
        <v>44904</v>
      </c>
      <c r="W8209" s="20" t="s">
        <v>43</v>
      </c>
      <c r="X8209" s="16" t="s">
        <v>454</v>
      </c>
      <c r="Z8209" s="24" t="s">
        <v>32</v>
      </c>
      <c r="AA8209" s="24" t="s">
        <v>32</v>
      </c>
      <c r="AB8209" s="24" t="s">
        <v>32</v>
      </c>
      <c r="AC8209" s="24" t="s">
        <v>32</v>
      </c>
      <c r="AD8209" s="24" t="s">
        <v>32</v>
      </c>
      <c r="AE8209" s="24" t="s">
        <v>32</v>
      </c>
      <c r="AF8209" s="24" t="s">
        <v>32</v>
      </c>
      <c r="AG8209" s="24" t="s">
        <v>32</v>
      </c>
      <c r="AH8209" s="24" t="s">
        <v>32</v>
      </c>
    </row>
    <row r="8210" spans="1:35" x14ac:dyDescent="0.25">
      <c r="A8210" s="17">
        <v>131715</v>
      </c>
      <c r="B8210" s="18">
        <v>3</v>
      </c>
      <c r="C8210" s="16" t="s">
        <v>73</v>
      </c>
      <c r="D8210" s="21">
        <v>44355</v>
      </c>
      <c r="E8210" s="16" t="s">
        <v>75</v>
      </c>
      <c r="F8210" s="21">
        <v>44355</v>
      </c>
      <c r="G8210" s="16" t="s">
        <v>75</v>
      </c>
      <c r="H8210" s="26" t="s">
        <v>98</v>
      </c>
      <c r="I8210" s="16" t="s">
        <v>683</v>
      </c>
      <c r="J8210" s="20" t="s">
        <v>148</v>
      </c>
      <c r="L8210" s="16" t="s">
        <v>149</v>
      </c>
      <c r="M8210" s="26" t="s">
        <v>8395</v>
      </c>
      <c r="N8210" s="26" t="s">
        <v>2343</v>
      </c>
      <c r="O8210" s="16" t="s">
        <v>188</v>
      </c>
      <c r="P8210" s="26" t="s">
        <v>188</v>
      </c>
      <c r="Q8210" s="26" t="s">
        <v>2343</v>
      </c>
      <c r="T8210" s="22">
        <v>1.99</v>
      </c>
      <c r="U8210" s="21">
        <v>44904</v>
      </c>
      <c r="W8210" s="20" t="s">
        <v>43</v>
      </c>
      <c r="X8210" s="16" t="s">
        <v>454</v>
      </c>
      <c r="Z8210" s="24" t="s">
        <v>32</v>
      </c>
      <c r="AA8210" s="24" t="s">
        <v>32</v>
      </c>
      <c r="AB8210" s="24" t="s">
        <v>32</v>
      </c>
      <c r="AC8210" s="24" t="s">
        <v>32</v>
      </c>
      <c r="AD8210" s="24" t="s">
        <v>32</v>
      </c>
      <c r="AE8210" s="24" t="s">
        <v>32</v>
      </c>
      <c r="AF8210" s="24" t="s">
        <v>32</v>
      </c>
      <c r="AG8210" s="24" t="s">
        <v>32</v>
      </c>
      <c r="AH8210" s="24" t="s">
        <v>32</v>
      </c>
    </row>
    <row r="8211" spans="1:35" x14ac:dyDescent="0.25">
      <c r="A8211" s="17">
        <v>131716</v>
      </c>
      <c r="B8211" s="18">
        <v>4</v>
      </c>
      <c r="C8211" s="16" t="s">
        <v>73</v>
      </c>
      <c r="D8211" s="21">
        <v>44356</v>
      </c>
      <c r="E8211" s="16" t="s">
        <v>2469</v>
      </c>
      <c r="F8211" s="21">
        <v>44356</v>
      </c>
      <c r="G8211" s="16" t="s">
        <v>2469</v>
      </c>
      <c r="H8211" s="26" t="s">
        <v>270</v>
      </c>
      <c r="I8211" s="16" t="s">
        <v>1518</v>
      </c>
      <c r="J8211" s="20" t="s">
        <v>1518</v>
      </c>
      <c r="M8211" s="26" t="s">
        <v>8394</v>
      </c>
      <c r="O8211" s="16" t="s">
        <v>1520</v>
      </c>
      <c r="R8211" s="16" t="s">
        <v>139</v>
      </c>
      <c r="S8211" s="16" t="s">
        <v>192</v>
      </c>
      <c r="T8211" s="23" t="s">
        <v>32</v>
      </c>
      <c r="W8211" s="20" t="s">
        <v>43</v>
      </c>
      <c r="Z8211" s="24" t="s">
        <v>32</v>
      </c>
      <c r="AA8211" s="24" t="s">
        <v>32</v>
      </c>
      <c r="AB8211" s="24" t="s">
        <v>32</v>
      </c>
      <c r="AC8211" s="24" t="s">
        <v>32</v>
      </c>
      <c r="AD8211" s="24" t="s">
        <v>32</v>
      </c>
      <c r="AE8211" s="24" t="s">
        <v>32</v>
      </c>
      <c r="AF8211" s="24" t="s">
        <v>32</v>
      </c>
      <c r="AG8211" s="24" t="s">
        <v>32</v>
      </c>
      <c r="AH8211" s="24" t="s">
        <v>32</v>
      </c>
    </row>
    <row r="8212" spans="1:35" x14ac:dyDescent="0.25">
      <c r="A8212" s="17">
        <v>131717</v>
      </c>
      <c r="B8212" s="18">
        <v>1</v>
      </c>
      <c r="C8212" s="16" t="s">
        <v>73</v>
      </c>
      <c r="D8212" s="21">
        <v>44356</v>
      </c>
      <c r="E8212" s="16" t="s">
        <v>33</v>
      </c>
      <c r="F8212" s="21">
        <v>44358</v>
      </c>
      <c r="G8212" s="16" t="s">
        <v>33</v>
      </c>
      <c r="H8212" s="26" t="s">
        <v>417</v>
      </c>
      <c r="I8212" s="16" t="s">
        <v>8393</v>
      </c>
      <c r="K8212" s="16" t="s">
        <v>8392</v>
      </c>
      <c r="L8212" s="16" t="s">
        <v>37</v>
      </c>
      <c r="M8212" s="26" t="s">
        <v>8391</v>
      </c>
      <c r="O8212" s="16" t="s">
        <v>1149</v>
      </c>
      <c r="P8212" s="26" t="s">
        <v>188</v>
      </c>
      <c r="T8212" s="22">
        <v>1.9</v>
      </c>
      <c r="W8212" s="20" t="s">
        <v>43</v>
      </c>
      <c r="X8212" s="16" t="s">
        <v>44</v>
      </c>
      <c r="Z8212" s="24" t="s">
        <v>32</v>
      </c>
      <c r="AA8212" s="24" t="s">
        <v>32</v>
      </c>
      <c r="AB8212" s="24" t="s">
        <v>32</v>
      </c>
      <c r="AC8212" s="24" t="s">
        <v>32</v>
      </c>
      <c r="AD8212" s="24" t="s">
        <v>32</v>
      </c>
      <c r="AE8212" s="24" t="s">
        <v>32</v>
      </c>
      <c r="AF8212" s="24" t="s">
        <v>32</v>
      </c>
      <c r="AG8212" s="24" t="s">
        <v>32</v>
      </c>
      <c r="AH8212" s="24" t="s">
        <v>32</v>
      </c>
      <c r="AI8212" s="16" t="s">
        <v>8390</v>
      </c>
    </row>
    <row r="8213" spans="1:35" x14ac:dyDescent="0.25">
      <c r="A8213" s="17">
        <v>131718</v>
      </c>
      <c r="B8213" s="18">
        <v>2</v>
      </c>
      <c r="C8213" s="16" t="s">
        <v>73</v>
      </c>
      <c r="D8213" s="21">
        <v>44357</v>
      </c>
      <c r="E8213" s="16" t="s">
        <v>6529</v>
      </c>
      <c r="F8213" s="21">
        <v>44357</v>
      </c>
      <c r="G8213" s="16" t="s">
        <v>6529</v>
      </c>
      <c r="H8213" s="26" t="s">
        <v>383</v>
      </c>
      <c r="M8213" s="26" t="s">
        <v>8389</v>
      </c>
      <c r="O8213" s="16" t="s">
        <v>1171</v>
      </c>
      <c r="P8213" s="26" t="s">
        <v>1062</v>
      </c>
      <c r="T8213" s="23" t="s">
        <v>32</v>
      </c>
      <c r="W8213" s="20" t="s">
        <v>43</v>
      </c>
      <c r="Z8213" s="24" t="s">
        <v>32</v>
      </c>
      <c r="AA8213" s="24" t="s">
        <v>32</v>
      </c>
      <c r="AB8213" s="24" t="s">
        <v>32</v>
      </c>
      <c r="AC8213" s="24" t="s">
        <v>32</v>
      </c>
      <c r="AD8213" s="25">
        <v>0</v>
      </c>
      <c r="AE8213" s="25">
        <v>0</v>
      </c>
      <c r="AF8213" s="25">
        <v>204000</v>
      </c>
      <c r="AG8213" s="25">
        <v>0</v>
      </c>
      <c r="AH8213" s="25">
        <v>204000</v>
      </c>
      <c r="AI8213" s="16" t="s">
        <v>8388</v>
      </c>
    </row>
    <row r="8214" spans="1:35" x14ac:dyDescent="0.25">
      <c r="A8214" s="17">
        <v>131719</v>
      </c>
      <c r="B8214" s="18">
        <v>1</v>
      </c>
      <c r="C8214" s="16" t="s">
        <v>73</v>
      </c>
      <c r="D8214" s="21">
        <v>44357</v>
      </c>
      <c r="E8214" s="16" t="s">
        <v>6355</v>
      </c>
      <c r="F8214" s="21">
        <v>44357</v>
      </c>
      <c r="G8214" s="16" t="s">
        <v>6355</v>
      </c>
      <c r="H8214" s="26" t="s">
        <v>643</v>
      </c>
      <c r="M8214" s="26" t="s">
        <v>8387</v>
      </c>
      <c r="O8214" s="16" t="s">
        <v>151</v>
      </c>
      <c r="P8214" s="26" t="s">
        <v>198</v>
      </c>
      <c r="T8214" s="23" t="s">
        <v>32</v>
      </c>
      <c r="W8214" s="20" t="s">
        <v>43</v>
      </c>
      <c r="Z8214" s="24" t="s">
        <v>32</v>
      </c>
      <c r="AA8214" s="24" t="s">
        <v>32</v>
      </c>
      <c r="AB8214" s="24" t="s">
        <v>32</v>
      </c>
      <c r="AC8214" s="24" t="s">
        <v>32</v>
      </c>
      <c r="AD8214" s="25">
        <v>0</v>
      </c>
      <c r="AE8214" s="25">
        <v>0</v>
      </c>
      <c r="AF8214" s="25">
        <v>32847.15</v>
      </c>
      <c r="AG8214" s="25">
        <v>0</v>
      </c>
      <c r="AH8214" s="25">
        <v>32847.15</v>
      </c>
      <c r="AI8214" s="16" t="s">
        <v>8386</v>
      </c>
    </row>
    <row r="8215" spans="1:35" x14ac:dyDescent="0.25">
      <c r="A8215" s="17">
        <v>131720</v>
      </c>
      <c r="B8215" s="18">
        <v>1</v>
      </c>
      <c r="C8215" s="16" t="s">
        <v>73</v>
      </c>
      <c r="D8215" s="21">
        <v>44357</v>
      </c>
      <c r="E8215" s="16" t="s">
        <v>6355</v>
      </c>
      <c r="F8215" s="21">
        <v>44357</v>
      </c>
      <c r="G8215" s="16" t="s">
        <v>6355</v>
      </c>
      <c r="H8215" s="26" t="s">
        <v>643</v>
      </c>
      <c r="M8215" s="26" t="s">
        <v>8385</v>
      </c>
      <c r="O8215" s="16" t="s">
        <v>151</v>
      </c>
      <c r="P8215" s="26" t="s">
        <v>198</v>
      </c>
      <c r="T8215" s="23" t="s">
        <v>32</v>
      </c>
      <c r="W8215" s="20" t="s">
        <v>43</v>
      </c>
      <c r="Z8215" s="24" t="s">
        <v>32</v>
      </c>
      <c r="AA8215" s="24" t="s">
        <v>32</v>
      </c>
      <c r="AB8215" s="24" t="s">
        <v>32</v>
      </c>
      <c r="AC8215" s="24" t="s">
        <v>32</v>
      </c>
      <c r="AD8215" s="25">
        <v>0</v>
      </c>
      <c r="AE8215" s="25">
        <v>0</v>
      </c>
      <c r="AF8215" s="25">
        <v>67992.899999999994</v>
      </c>
      <c r="AG8215" s="25">
        <v>0</v>
      </c>
      <c r="AH8215" s="25">
        <v>67992.899999999994</v>
      </c>
      <c r="AI8215" s="16" t="s">
        <v>8384</v>
      </c>
    </row>
    <row r="8216" spans="1:35" x14ac:dyDescent="0.25">
      <c r="A8216" s="17">
        <v>131721</v>
      </c>
      <c r="B8216" s="18">
        <v>1</v>
      </c>
      <c r="C8216" s="16" t="s">
        <v>73</v>
      </c>
      <c r="D8216" s="21">
        <v>44357</v>
      </c>
      <c r="E8216" s="16" t="s">
        <v>6355</v>
      </c>
      <c r="F8216" s="21">
        <v>44357</v>
      </c>
      <c r="G8216" s="16" t="s">
        <v>6355</v>
      </c>
      <c r="H8216" s="26" t="s">
        <v>146</v>
      </c>
      <c r="M8216" s="26" t="s">
        <v>8383</v>
      </c>
      <c r="O8216" s="16" t="s">
        <v>151</v>
      </c>
      <c r="P8216" s="26" t="s">
        <v>198</v>
      </c>
      <c r="T8216" s="23" t="s">
        <v>32</v>
      </c>
      <c r="W8216" s="20" t="s">
        <v>43</v>
      </c>
      <c r="Z8216" s="24" t="s">
        <v>32</v>
      </c>
      <c r="AA8216" s="24" t="s">
        <v>32</v>
      </c>
      <c r="AB8216" s="24" t="s">
        <v>32</v>
      </c>
      <c r="AC8216" s="24" t="s">
        <v>32</v>
      </c>
      <c r="AD8216" s="25">
        <v>0</v>
      </c>
      <c r="AE8216" s="25">
        <v>0</v>
      </c>
      <c r="AF8216" s="25">
        <v>120114.45</v>
      </c>
      <c r="AG8216" s="25">
        <v>0</v>
      </c>
      <c r="AH8216" s="25">
        <v>120114.45</v>
      </c>
      <c r="AI8216" s="16" t="s">
        <v>8382</v>
      </c>
    </row>
    <row r="8217" spans="1:35" x14ac:dyDescent="0.25">
      <c r="A8217" s="17">
        <v>131722</v>
      </c>
      <c r="B8217" s="18">
        <v>1</v>
      </c>
      <c r="C8217" s="16" t="s">
        <v>73</v>
      </c>
      <c r="D8217" s="21">
        <v>44357</v>
      </c>
      <c r="E8217" s="16" t="s">
        <v>6355</v>
      </c>
      <c r="F8217" s="21">
        <v>44357</v>
      </c>
      <c r="G8217" s="16" t="s">
        <v>6355</v>
      </c>
      <c r="H8217" s="26" t="s">
        <v>34</v>
      </c>
      <c r="M8217" s="26" t="s">
        <v>8381</v>
      </c>
      <c r="O8217" s="16" t="s">
        <v>151</v>
      </c>
      <c r="P8217" s="26" t="s">
        <v>198</v>
      </c>
      <c r="T8217" s="23" t="s">
        <v>32</v>
      </c>
      <c r="W8217" s="20" t="s">
        <v>43</v>
      </c>
      <c r="Z8217" s="24" t="s">
        <v>32</v>
      </c>
      <c r="AA8217" s="24" t="s">
        <v>32</v>
      </c>
      <c r="AB8217" s="24" t="s">
        <v>32</v>
      </c>
      <c r="AC8217" s="24" t="s">
        <v>32</v>
      </c>
      <c r="AD8217" s="25">
        <v>0</v>
      </c>
      <c r="AE8217" s="25">
        <v>0</v>
      </c>
      <c r="AF8217" s="25">
        <v>302793.75</v>
      </c>
      <c r="AG8217" s="25">
        <v>0</v>
      </c>
      <c r="AH8217" s="25">
        <v>302793.75</v>
      </c>
      <c r="AI8217" s="16" t="s">
        <v>8380</v>
      </c>
    </row>
    <row r="8218" spans="1:35" x14ac:dyDescent="0.25">
      <c r="A8218" s="17">
        <v>131723</v>
      </c>
      <c r="B8218" s="18">
        <v>1</v>
      </c>
      <c r="C8218" s="16" t="s">
        <v>73</v>
      </c>
      <c r="D8218" s="21">
        <v>44357</v>
      </c>
      <c r="E8218" s="16" t="s">
        <v>6355</v>
      </c>
      <c r="F8218" s="21">
        <v>44357</v>
      </c>
      <c r="G8218" s="16" t="s">
        <v>6355</v>
      </c>
      <c r="H8218" s="26" t="s">
        <v>34</v>
      </c>
      <c r="M8218" s="26" t="s">
        <v>8379</v>
      </c>
      <c r="O8218" s="16" t="s">
        <v>151</v>
      </c>
      <c r="P8218" s="26" t="s">
        <v>198</v>
      </c>
      <c r="T8218" s="23" t="s">
        <v>32</v>
      </c>
      <c r="W8218" s="20" t="s">
        <v>43</v>
      </c>
      <c r="Z8218" s="24" t="s">
        <v>32</v>
      </c>
      <c r="AA8218" s="24" t="s">
        <v>32</v>
      </c>
      <c r="AB8218" s="24" t="s">
        <v>32</v>
      </c>
      <c r="AC8218" s="24" t="s">
        <v>32</v>
      </c>
      <c r="AD8218" s="25">
        <v>0</v>
      </c>
      <c r="AE8218" s="25">
        <v>0</v>
      </c>
      <c r="AF8218" s="25">
        <v>59580</v>
      </c>
      <c r="AG8218" s="25">
        <v>0</v>
      </c>
      <c r="AH8218" s="25">
        <v>59580</v>
      </c>
      <c r="AI8218" s="16" t="s">
        <v>8378</v>
      </c>
    </row>
    <row r="8219" spans="1:35" x14ac:dyDescent="0.25">
      <c r="A8219" s="17">
        <v>131724</v>
      </c>
      <c r="B8219" s="18">
        <v>1</v>
      </c>
      <c r="C8219" s="16" t="s">
        <v>73</v>
      </c>
      <c r="D8219" s="21">
        <v>44357</v>
      </c>
      <c r="E8219" s="16" t="s">
        <v>6355</v>
      </c>
      <c r="F8219" s="21">
        <v>44357</v>
      </c>
      <c r="G8219" s="16" t="s">
        <v>6355</v>
      </c>
      <c r="H8219" s="26" t="s">
        <v>182</v>
      </c>
      <c r="M8219" s="26" t="s">
        <v>8377</v>
      </c>
      <c r="O8219" s="16" t="s">
        <v>151</v>
      </c>
      <c r="P8219" s="26" t="s">
        <v>198</v>
      </c>
      <c r="T8219" s="23" t="s">
        <v>32</v>
      </c>
      <c r="W8219" s="20" t="s">
        <v>43</v>
      </c>
      <c r="Z8219" s="24" t="s">
        <v>32</v>
      </c>
      <c r="AA8219" s="24" t="s">
        <v>32</v>
      </c>
      <c r="AB8219" s="24" t="s">
        <v>32</v>
      </c>
      <c r="AC8219" s="24" t="s">
        <v>32</v>
      </c>
      <c r="AD8219" s="25">
        <v>0</v>
      </c>
      <c r="AE8219" s="25">
        <v>0</v>
      </c>
      <c r="AF8219" s="25">
        <v>255426.15</v>
      </c>
      <c r="AG8219" s="25">
        <v>0</v>
      </c>
      <c r="AH8219" s="25">
        <v>255426.15</v>
      </c>
      <c r="AI8219" s="16" t="s">
        <v>8376</v>
      </c>
    </row>
    <row r="8220" spans="1:35" x14ac:dyDescent="0.25">
      <c r="A8220" s="17">
        <v>131725</v>
      </c>
      <c r="B8220" s="18">
        <v>1</v>
      </c>
      <c r="C8220" s="16" t="s">
        <v>73</v>
      </c>
      <c r="D8220" s="21">
        <v>44357</v>
      </c>
      <c r="E8220" s="16" t="s">
        <v>6355</v>
      </c>
      <c r="F8220" s="21">
        <v>44357</v>
      </c>
      <c r="G8220" s="16" t="s">
        <v>6355</v>
      </c>
      <c r="H8220" s="26" t="s">
        <v>182</v>
      </c>
      <c r="M8220" s="26" t="s">
        <v>8375</v>
      </c>
      <c r="O8220" s="16" t="s">
        <v>151</v>
      </c>
      <c r="P8220" s="26" t="s">
        <v>198</v>
      </c>
      <c r="T8220" s="23" t="s">
        <v>32</v>
      </c>
      <c r="W8220" s="20" t="s">
        <v>43</v>
      </c>
      <c r="Z8220" s="24" t="s">
        <v>32</v>
      </c>
      <c r="AA8220" s="24" t="s">
        <v>32</v>
      </c>
      <c r="AB8220" s="24" t="s">
        <v>32</v>
      </c>
      <c r="AC8220" s="24" t="s">
        <v>32</v>
      </c>
      <c r="AD8220" s="25">
        <v>0</v>
      </c>
      <c r="AE8220" s="25">
        <v>0</v>
      </c>
      <c r="AF8220" s="25">
        <v>52137</v>
      </c>
      <c r="AG8220" s="25">
        <v>0</v>
      </c>
      <c r="AH8220" s="25">
        <v>52137</v>
      </c>
      <c r="AI8220" s="16" t="s">
        <v>8374</v>
      </c>
    </row>
    <row r="8221" spans="1:35" x14ac:dyDescent="0.25">
      <c r="A8221" s="17">
        <v>131726</v>
      </c>
      <c r="B8221" s="18">
        <v>1</v>
      </c>
      <c r="C8221" s="16" t="s">
        <v>73</v>
      </c>
      <c r="D8221" s="21">
        <v>44357</v>
      </c>
      <c r="E8221" s="16" t="s">
        <v>6355</v>
      </c>
      <c r="F8221" s="21">
        <v>44357</v>
      </c>
      <c r="G8221" s="16" t="s">
        <v>6355</v>
      </c>
      <c r="H8221" s="26" t="s">
        <v>34</v>
      </c>
      <c r="M8221" s="26" t="s">
        <v>8373</v>
      </c>
      <c r="O8221" s="16" t="s">
        <v>151</v>
      </c>
      <c r="P8221" s="26" t="s">
        <v>198</v>
      </c>
      <c r="T8221" s="23" t="s">
        <v>32</v>
      </c>
      <c r="W8221" s="20" t="s">
        <v>43</v>
      </c>
      <c r="Z8221" s="24" t="s">
        <v>32</v>
      </c>
      <c r="AA8221" s="24" t="s">
        <v>32</v>
      </c>
      <c r="AB8221" s="24" t="s">
        <v>32</v>
      </c>
      <c r="AC8221" s="24" t="s">
        <v>32</v>
      </c>
      <c r="AD8221" s="25">
        <v>0</v>
      </c>
      <c r="AE8221" s="25">
        <v>0</v>
      </c>
      <c r="AF8221" s="25">
        <v>42377.7</v>
      </c>
      <c r="AG8221" s="25">
        <v>0</v>
      </c>
      <c r="AH8221" s="25">
        <v>42377.7</v>
      </c>
      <c r="AI8221" s="16" t="s">
        <v>8372</v>
      </c>
    </row>
    <row r="8222" spans="1:35" x14ac:dyDescent="0.25">
      <c r="A8222" s="17">
        <v>131727</v>
      </c>
      <c r="B8222" s="18">
        <v>1</v>
      </c>
      <c r="C8222" s="16" t="s">
        <v>73</v>
      </c>
      <c r="D8222" s="21">
        <v>44357</v>
      </c>
      <c r="E8222" s="16" t="s">
        <v>6355</v>
      </c>
      <c r="F8222" s="21">
        <v>44357</v>
      </c>
      <c r="G8222" s="16" t="s">
        <v>6355</v>
      </c>
      <c r="H8222" s="26" t="s">
        <v>791</v>
      </c>
      <c r="M8222" s="26" t="s">
        <v>8371</v>
      </c>
      <c r="O8222" s="16" t="s">
        <v>151</v>
      </c>
      <c r="P8222" s="26" t="s">
        <v>198</v>
      </c>
      <c r="T8222" s="23" t="s">
        <v>32</v>
      </c>
      <c r="W8222" s="20" t="s">
        <v>43</v>
      </c>
      <c r="Z8222" s="24" t="s">
        <v>32</v>
      </c>
      <c r="AA8222" s="24" t="s">
        <v>32</v>
      </c>
      <c r="AB8222" s="24" t="s">
        <v>32</v>
      </c>
      <c r="AC8222" s="24" t="s">
        <v>32</v>
      </c>
      <c r="AD8222" s="25">
        <v>0</v>
      </c>
      <c r="AE8222" s="25">
        <v>0</v>
      </c>
      <c r="AF8222" s="25">
        <v>45099</v>
      </c>
      <c r="AG8222" s="25">
        <v>0</v>
      </c>
      <c r="AH8222" s="25">
        <v>45099</v>
      </c>
      <c r="AI8222" s="16" t="s">
        <v>8370</v>
      </c>
    </row>
    <row r="8223" spans="1:35" x14ac:dyDescent="0.25">
      <c r="A8223" s="17">
        <v>131728</v>
      </c>
      <c r="B8223" s="18">
        <v>3</v>
      </c>
      <c r="C8223" s="16" t="s">
        <v>73</v>
      </c>
      <c r="D8223" s="21">
        <v>44357</v>
      </c>
      <c r="E8223" s="16" t="s">
        <v>33</v>
      </c>
      <c r="F8223" s="21">
        <v>44357</v>
      </c>
      <c r="G8223" s="16" t="s">
        <v>33</v>
      </c>
      <c r="H8223" s="26" t="s">
        <v>334</v>
      </c>
      <c r="I8223" s="16" t="s">
        <v>8369</v>
      </c>
      <c r="K8223" s="16" t="s">
        <v>8368</v>
      </c>
      <c r="L8223" s="16" t="s">
        <v>37</v>
      </c>
      <c r="M8223" s="26" t="s">
        <v>8367</v>
      </c>
      <c r="O8223" s="16" t="s">
        <v>39</v>
      </c>
      <c r="P8223" s="26" t="s">
        <v>40</v>
      </c>
      <c r="T8223" s="22">
        <v>0</v>
      </c>
      <c r="W8223" s="20" t="s">
        <v>43</v>
      </c>
      <c r="X8223" s="16" t="s">
        <v>44</v>
      </c>
      <c r="Z8223" s="24" t="s">
        <v>32</v>
      </c>
      <c r="AA8223" s="24" t="s">
        <v>32</v>
      </c>
      <c r="AB8223" s="24" t="s">
        <v>32</v>
      </c>
      <c r="AC8223" s="24" t="s">
        <v>32</v>
      </c>
      <c r="AD8223" s="24" t="s">
        <v>32</v>
      </c>
      <c r="AE8223" s="24" t="s">
        <v>32</v>
      </c>
      <c r="AF8223" s="24" t="s">
        <v>32</v>
      </c>
      <c r="AG8223" s="24" t="s">
        <v>32</v>
      </c>
      <c r="AH8223" s="24" t="s">
        <v>32</v>
      </c>
      <c r="AI8223" s="16" t="s">
        <v>8366</v>
      </c>
    </row>
    <row r="8224" spans="1:35" x14ac:dyDescent="0.25">
      <c r="A8224" s="17">
        <v>131729</v>
      </c>
      <c r="B8224" s="18">
        <v>3</v>
      </c>
      <c r="C8224" s="16" t="s">
        <v>73</v>
      </c>
      <c r="D8224" s="21">
        <v>44357</v>
      </c>
      <c r="E8224" s="16" t="s">
        <v>33</v>
      </c>
      <c r="F8224" s="21">
        <v>44357</v>
      </c>
      <c r="G8224" s="16" t="s">
        <v>33</v>
      </c>
      <c r="H8224" s="26" t="s">
        <v>425</v>
      </c>
      <c r="K8224" s="16" t="s">
        <v>8365</v>
      </c>
      <c r="L8224" s="16" t="s">
        <v>37</v>
      </c>
      <c r="M8224" s="26" t="s">
        <v>8364</v>
      </c>
      <c r="O8224" s="16" t="s">
        <v>39</v>
      </c>
      <c r="P8224" s="26" t="s">
        <v>40</v>
      </c>
      <c r="T8224" s="22">
        <v>0</v>
      </c>
      <c r="W8224" s="20" t="s">
        <v>43</v>
      </c>
      <c r="X8224" s="16" t="s">
        <v>44</v>
      </c>
      <c r="Z8224" s="24" t="s">
        <v>32</v>
      </c>
      <c r="AA8224" s="24" t="s">
        <v>32</v>
      </c>
      <c r="AB8224" s="24" t="s">
        <v>32</v>
      </c>
      <c r="AC8224" s="24" t="s">
        <v>32</v>
      </c>
      <c r="AD8224" s="24" t="s">
        <v>32</v>
      </c>
      <c r="AE8224" s="24" t="s">
        <v>32</v>
      </c>
      <c r="AF8224" s="24" t="s">
        <v>32</v>
      </c>
      <c r="AG8224" s="24" t="s">
        <v>32</v>
      </c>
      <c r="AH8224" s="24" t="s">
        <v>32</v>
      </c>
      <c r="AI8224" s="16" t="s">
        <v>8363</v>
      </c>
    </row>
    <row r="8225" spans="1:35" x14ac:dyDescent="0.25">
      <c r="A8225" s="17">
        <v>131730</v>
      </c>
      <c r="B8225" s="18">
        <v>3</v>
      </c>
      <c r="C8225" s="16" t="s">
        <v>73</v>
      </c>
      <c r="D8225" s="21">
        <v>44358</v>
      </c>
      <c r="E8225" s="16" t="s">
        <v>1610</v>
      </c>
      <c r="F8225" s="21">
        <v>44358</v>
      </c>
      <c r="G8225" s="16" t="s">
        <v>1610</v>
      </c>
      <c r="H8225" s="26" t="s">
        <v>98</v>
      </c>
      <c r="L8225" s="16" t="s">
        <v>110</v>
      </c>
      <c r="M8225" s="26" t="s">
        <v>8362</v>
      </c>
      <c r="O8225" s="16" t="s">
        <v>1612</v>
      </c>
      <c r="T8225" s="23" t="s">
        <v>32</v>
      </c>
      <c r="W8225" s="20" t="s">
        <v>43</v>
      </c>
      <c r="Z8225" s="24" t="s">
        <v>32</v>
      </c>
      <c r="AA8225" s="24" t="s">
        <v>32</v>
      </c>
      <c r="AB8225" s="24" t="s">
        <v>32</v>
      </c>
      <c r="AC8225" s="24" t="s">
        <v>32</v>
      </c>
      <c r="AD8225" s="25">
        <v>0</v>
      </c>
      <c r="AE8225" s="25">
        <v>0</v>
      </c>
      <c r="AF8225" s="25">
        <v>1750000</v>
      </c>
      <c r="AG8225" s="25">
        <v>0</v>
      </c>
      <c r="AH8225" s="25">
        <v>1750000</v>
      </c>
      <c r="AI8225" s="16" t="s">
        <v>8361</v>
      </c>
    </row>
    <row r="8226" spans="1:35" x14ac:dyDescent="0.25">
      <c r="A8226" s="17">
        <v>131731</v>
      </c>
      <c r="B8226" s="18">
        <v>3</v>
      </c>
      <c r="C8226" s="16" t="s">
        <v>73</v>
      </c>
      <c r="D8226" s="21">
        <v>44358</v>
      </c>
      <c r="E8226" s="16" t="s">
        <v>1610</v>
      </c>
      <c r="F8226" s="21">
        <v>44358</v>
      </c>
      <c r="G8226" s="16" t="s">
        <v>1610</v>
      </c>
      <c r="H8226" s="26" t="s">
        <v>766</v>
      </c>
      <c r="L8226" s="16" t="s">
        <v>110</v>
      </c>
      <c r="M8226" s="26" t="s">
        <v>8360</v>
      </c>
      <c r="O8226" s="16" t="s">
        <v>1612</v>
      </c>
      <c r="T8226" s="23" t="s">
        <v>32</v>
      </c>
      <c r="W8226" s="20" t="s">
        <v>43</v>
      </c>
      <c r="Z8226" s="24" t="s">
        <v>32</v>
      </c>
      <c r="AA8226" s="24" t="s">
        <v>32</v>
      </c>
      <c r="AB8226" s="24" t="s">
        <v>32</v>
      </c>
      <c r="AC8226" s="24" t="s">
        <v>32</v>
      </c>
      <c r="AD8226" s="24" t="s">
        <v>32</v>
      </c>
      <c r="AE8226" s="24" t="s">
        <v>32</v>
      </c>
      <c r="AF8226" s="24" t="s">
        <v>32</v>
      </c>
      <c r="AG8226" s="24" t="s">
        <v>32</v>
      </c>
      <c r="AH8226" s="24" t="s">
        <v>32</v>
      </c>
    </row>
    <row r="8227" spans="1:35" x14ac:dyDescent="0.25">
      <c r="A8227" s="17">
        <v>131732</v>
      </c>
      <c r="B8227" s="18">
        <v>4</v>
      </c>
      <c r="C8227" s="16" t="s">
        <v>73</v>
      </c>
      <c r="D8227" s="21">
        <v>44358</v>
      </c>
      <c r="E8227" s="16" t="s">
        <v>1610</v>
      </c>
      <c r="F8227" s="21">
        <v>44358</v>
      </c>
      <c r="G8227" s="16" t="s">
        <v>1610</v>
      </c>
      <c r="H8227" s="26" t="s">
        <v>126</v>
      </c>
      <c r="L8227" s="16" t="s">
        <v>110</v>
      </c>
      <c r="M8227" s="26" t="s">
        <v>8359</v>
      </c>
      <c r="O8227" s="16" t="s">
        <v>1612</v>
      </c>
      <c r="T8227" s="23" t="s">
        <v>32</v>
      </c>
      <c r="W8227" s="20" t="s">
        <v>43</v>
      </c>
      <c r="Z8227" s="24" t="s">
        <v>32</v>
      </c>
      <c r="AA8227" s="24" t="s">
        <v>32</v>
      </c>
      <c r="AB8227" s="24" t="s">
        <v>32</v>
      </c>
      <c r="AC8227" s="24" t="s">
        <v>32</v>
      </c>
      <c r="AD8227" s="25">
        <v>0</v>
      </c>
      <c r="AE8227" s="25">
        <v>0</v>
      </c>
      <c r="AF8227" s="25">
        <v>100000</v>
      </c>
      <c r="AG8227" s="25">
        <v>0</v>
      </c>
      <c r="AH8227" s="25">
        <v>100000</v>
      </c>
      <c r="AI8227" s="16" t="s">
        <v>8358</v>
      </c>
    </row>
    <row r="8228" spans="1:35" x14ac:dyDescent="0.25">
      <c r="A8228" s="17">
        <v>131733</v>
      </c>
      <c r="B8228" s="18">
        <v>3</v>
      </c>
      <c r="C8228" s="16" t="s">
        <v>73</v>
      </c>
      <c r="D8228" s="21">
        <v>44358</v>
      </c>
      <c r="E8228" s="16" t="s">
        <v>75</v>
      </c>
      <c r="F8228" s="21">
        <v>44358</v>
      </c>
      <c r="G8228" s="16" t="s">
        <v>75</v>
      </c>
      <c r="H8228" s="26" t="s">
        <v>98</v>
      </c>
      <c r="I8228" s="16" t="s">
        <v>7419</v>
      </c>
      <c r="J8228" s="20" t="s">
        <v>116</v>
      </c>
      <c r="L8228" s="16" t="s">
        <v>116</v>
      </c>
      <c r="M8228" s="26" t="s">
        <v>8357</v>
      </c>
      <c r="N8228" s="26" t="s">
        <v>8343</v>
      </c>
      <c r="O8228" s="16" t="s">
        <v>188</v>
      </c>
      <c r="P8228" s="26" t="s">
        <v>188</v>
      </c>
      <c r="Q8228" s="26" t="s">
        <v>8356</v>
      </c>
      <c r="T8228" s="22">
        <v>0.13</v>
      </c>
      <c r="W8228" s="20" t="s">
        <v>43</v>
      </c>
      <c r="X8228" s="16" t="s">
        <v>140</v>
      </c>
      <c r="Z8228" s="24" t="s">
        <v>32</v>
      </c>
      <c r="AA8228" s="24" t="s">
        <v>32</v>
      </c>
      <c r="AB8228" s="24" t="s">
        <v>32</v>
      </c>
      <c r="AC8228" s="24" t="s">
        <v>32</v>
      </c>
      <c r="AD8228" s="24" t="s">
        <v>32</v>
      </c>
      <c r="AE8228" s="24" t="s">
        <v>32</v>
      </c>
      <c r="AF8228" s="24" t="s">
        <v>32</v>
      </c>
      <c r="AG8228" s="24" t="s">
        <v>32</v>
      </c>
      <c r="AH8228" s="24" t="s">
        <v>32</v>
      </c>
    </row>
    <row r="8229" spans="1:35" x14ac:dyDescent="0.25">
      <c r="A8229" s="17">
        <v>131734</v>
      </c>
      <c r="B8229" s="18">
        <v>2</v>
      </c>
      <c r="C8229" s="16" t="s">
        <v>73</v>
      </c>
      <c r="D8229" s="21">
        <v>44358</v>
      </c>
      <c r="E8229" s="16" t="s">
        <v>75</v>
      </c>
      <c r="F8229" s="21">
        <v>44358</v>
      </c>
      <c r="G8229" s="16" t="s">
        <v>75</v>
      </c>
      <c r="H8229" s="26" t="s">
        <v>286</v>
      </c>
      <c r="I8229" s="16" t="s">
        <v>464</v>
      </c>
      <c r="J8229" s="20" t="s">
        <v>116</v>
      </c>
      <c r="L8229" s="16" t="s">
        <v>116</v>
      </c>
      <c r="M8229" s="26" t="s">
        <v>8355</v>
      </c>
      <c r="N8229" s="26" t="s">
        <v>8350</v>
      </c>
      <c r="O8229" s="16" t="s">
        <v>188</v>
      </c>
      <c r="P8229" s="26" t="s">
        <v>188</v>
      </c>
      <c r="Q8229" s="26" t="s">
        <v>470</v>
      </c>
      <c r="T8229" s="22">
        <v>1.18</v>
      </c>
      <c r="W8229" s="20" t="s">
        <v>43</v>
      </c>
      <c r="X8229" s="16" t="s">
        <v>140</v>
      </c>
      <c r="Z8229" s="24" t="s">
        <v>32</v>
      </c>
      <c r="AA8229" s="24" t="s">
        <v>32</v>
      </c>
      <c r="AB8229" s="24" t="s">
        <v>32</v>
      </c>
      <c r="AC8229" s="24" t="s">
        <v>32</v>
      </c>
      <c r="AD8229" s="24" t="s">
        <v>32</v>
      </c>
      <c r="AE8229" s="24" t="s">
        <v>32</v>
      </c>
      <c r="AF8229" s="24" t="s">
        <v>32</v>
      </c>
      <c r="AG8229" s="24" t="s">
        <v>32</v>
      </c>
      <c r="AH8229" s="24" t="s">
        <v>32</v>
      </c>
    </row>
    <row r="8230" spans="1:35" x14ac:dyDescent="0.25">
      <c r="A8230" s="17">
        <v>131735</v>
      </c>
      <c r="B8230" s="18">
        <v>2</v>
      </c>
      <c r="C8230" s="16" t="s">
        <v>73</v>
      </c>
      <c r="D8230" s="21">
        <v>44358</v>
      </c>
      <c r="E8230" s="16" t="s">
        <v>75</v>
      </c>
      <c r="F8230" s="21">
        <v>44358</v>
      </c>
      <c r="G8230" s="16" t="s">
        <v>75</v>
      </c>
      <c r="H8230" s="26" t="s">
        <v>286</v>
      </c>
      <c r="I8230" s="16" t="s">
        <v>155</v>
      </c>
      <c r="J8230" s="20" t="s">
        <v>148</v>
      </c>
      <c r="L8230" s="16" t="s">
        <v>149</v>
      </c>
      <c r="M8230" s="26" t="s">
        <v>8354</v>
      </c>
      <c r="N8230" s="26" t="s">
        <v>8353</v>
      </c>
      <c r="O8230" s="16" t="s">
        <v>188</v>
      </c>
      <c r="P8230" s="26" t="s">
        <v>188</v>
      </c>
      <c r="Q8230" s="26" t="s">
        <v>8349</v>
      </c>
      <c r="T8230" s="22">
        <v>0.36</v>
      </c>
      <c r="V8230" s="16" t="s">
        <v>470</v>
      </c>
      <c r="W8230" s="20" t="s">
        <v>43</v>
      </c>
      <c r="X8230" s="16" t="s">
        <v>454</v>
      </c>
      <c r="Z8230" s="24" t="s">
        <v>32</v>
      </c>
      <c r="AA8230" s="24" t="s">
        <v>32</v>
      </c>
      <c r="AB8230" s="24" t="s">
        <v>32</v>
      </c>
      <c r="AC8230" s="24" t="s">
        <v>32</v>
      </c>
      <c r="AD8230" s="24" t="s">
        <v>32</v>
      </c>
      <c r="AE8230" s="24" t="s">
        <v>32</v>
      </c>
      <c r="AF8230" s="24" t="s">
        <v>32</v>
      </c>
      <c r="AG8230" s="24" t="s">
        <v>32</v>
      </c>
      <c r="AH8230" s="24" t="s">
        <v>32</v>
      </c>
    </row>
    <row r="8231" spans="1:35" x14ac:dyDescent="0.25">
      <c r="A8231" s="17">
        <v>131736</v>
      </c>
      <c r="B8231" s="18">
        <v>2</v>
      </c>
      <c r="C8231" s="16" t="s">
        <v>73</v>
      </c>
      <c r="D8231" s="21">
        <v>44358</v>
      </c>
      <c r="E8231" s="16" t="s">
        <v>75</v>
      </c>
      <c r="F8231" s="21">
        <v>44358</v>
      </c>
      <c r="G8231" s="16" t="s">
        <v>75</v>
      </c>
      <c r="H8231" s="26" t="s">
        <v>286</v>
      </c>
      <c r="I8231" s="16" t="s">
        <v>163</v>
      </c>
      <c r="J8231" s="20" t="s">
        <v>148</v>
      </c>
      <c r="L8231" s="16" t="s">
        <v>149</v>
      </c>
      <c r="M8231" s="26" t="s">
        <v>8352</v>
      </c>
      <c r="N8231" s="26" t="s">
        <v>8350</v>
      </c>
      <c r="O8231" s="16" t="s">
        <v>188</v>
      </c>
      <c r="Q8231" s="26" t="s">
        <v>8349</v>
      </c>
      <c r="T8231" s="22">
        <v>2.12</v>
      </c>
      <c r="W8231" s="20" t="s">
        <v>43</v>
      </c>
      <c r="X8231" s="16" t="s">
        <v>454</v>
      </c>
      <c r="Z8231" s="24" t="s">
        <v>32</v>
      </c>
      <c r="AA8231" s="24" t="s">
        <v>32</v>
      </c>
      <c r="AB8231" s="24" t="s">
        <v>32</v>
      </c>
      <c r="AC8231" s="24" t="s">
        <v>32</v>
      </c>
      <c r="AD8231" s="24" t="s">
        <v>32</v>
      </c>
      <c r="AE8231" s="24" t="s">
        <v>32</v>
      </c>
      <c r="AF8231" s="24" t="s">
        <v>32</v>
      </c>
      <c r="AG8231" s="24" t="s">
        <v>32</v>
      </c>
      <c r="AH8231" s="24" t="s">
        <v>32</v>
      </c>
    </row>
    <row r="8232" spans="1:35" x14ac:dyDescent="0.25">
      <c r="A8232" s="17">
        <v>131737</v>
      </c>
      <c r="B8232" s="18">
        <v>2</v>
      </c>
      <c r="C8232" s="16" t="s">
        <v>73</v>
      </c>
      <c r="D8232" s="21">
        <v>44358</v>
      </c>
      <c r="E8232" s="16" t="s">
        <v>75</v>
      </c>
      <c r="F8232" s="21">
        <v>44358</v>
      </c>
      <c r="G8232" s="16" t="s">
        <v>75</v>
      </c>
      <c r="H8232" s="26" t="s">
        <v>286</v>
      </c>
      <c r="I8232" s="16" t="s">
        <v>1949</v>
      </c>
      <c r="J8232" s="20" t="s">
        <v>116</v>
      </c>
      <c r="L8232" s="16" t="s">
        <v>116</v>
      </c>
      <c r="M8232" s="26" t="s">
        <v>8351</v>
      </c>
      <c r="N8232" s="26" t="s">
        <v>8350</v>
      </c>
      <c r="O8232" s="16" t="s">
        <v>188</v>
      </c>
      <c r="P8232" s="26" t="s">
        <v>188</v>
      </c>
      <c r="Q8232" s="26" t="s">
        <v>8349</v>
      </c>
      <c r="T8232" s="22">
        <v>2.37</v>
      </c>
      <c r="V8232" s="16" t="s">
        <v>470</v>
      </c>
      <c r="W8232" s="20" t="s">
        <v>43</v>
      </c>
      <c r="X8232" s="16" t="s">
        <v>140</v>
      </c>
      <c r="Z8232" s="24" t="s">
        <v>32</v>
      </c>
      <c r="AA8232" s="24" t="s">
        <v>32</v>
      </c>
      <c r="AB8232" s="24" t="s">
        <v>32</v>
      </c>
      <c r="AC8232" s="24" t="s">
        <v>32</v>
      </c>
      <c r="AD8232" s="24" t="s">
        <v>32</v>
      </c>
      <c r="AE8232" s="24" t="s">
        <v>32</v>
      </c>
      <c r="AF8232" s="24" t="s">
        <v>32</v>
      </c>
      <c r="AG8232" s="24" t="s">
        <v>32</v>
      </c>
      <c r="AH8232" s="24" t="s">
        <v>32</v>
      </c>
    </row>
    <row r="8233" spans="1:35" ht="30" x14ac:dyDescent="0.25">
      <c r="A8233" s="17">
        <v>131738</v>
      </c>
      <c r="B8233" s="18">
        <v>2</v>
      </c>
      <c r="C8233" s="16" t="s">
        <v>73</v>
      </c>
      <c r="D8233" s="21">
        <v>44358</v>
      </c>
      <c r="E8233" s="16" t="s">
        <v>75</v>
      </c>
      <c r="F8233" s="21">
        <v>44358</v>
      </c>
      <c r="G8233" s="16" t="s">
        <v>75</v>
      </c>
      <c r="H8233" s="26" t="s">
        <v>431</v>
      </c>
      <c r="I8233" s="16" t="s">
        <v>8348</v>
      </c>
      <c r="J8233" s="20" t="s">
        <v>116</v>
      </c>
      <c r="L8233" s="16" t="s">
        <v>116</v>
      </c>
      <c r="M8233" s="26" t="s">
        <v>8347</v>
      </c>
      <c r="N8233" s="26" t="s">
        <v>8346</v>
      </c>
      <c r="O8233" s="16" t="s">
        <v>188</v>
      </c>
      <c r="P8233" s="26" t="s">
        <v>188</v>
      </c>
      <c r="Q8233" s="26" t="s">
        <v>8345</v>
      </c>
      <c r="T8233" s="22">
        <v>2.75</v>
      </c>
      <c r="V8233" s="16" t="s">
        <v>470</v>
      </c>
      <c r="W8233" s="20" t="s">
        <v>43</v>
      </c>
      <c r="X8233" s="16" t="s">
        <v>78</v>
      </c>
      <c r="Z8233" s="24" t="s">
        <v>32</v>
      </c>
      <c r="AA8233" s="24" t="s">
        <v>32</v>
      </c>
      <c r="AB8233" s="24" t="s">
        <v>32</v>
      </c>
      <c r="AC8233" s="24" t="s">
        <v>32</v>
      </c>
      <c r="AD8233" s="24" t="s">
        <v>32</v>
      </c>
      <c r="AE8233" s="24" t="s">
        <v>32</v>
      </c>
      <c r="AF8233" s="24" t="s">
        <v>32</v>
      </c>
      <c r="AG8233" s="24" t="s">
        <v>32</v>
      </c>
      <c r="AH8233" s="24" t="s">
        <v>32</v>
      </c>
    </row>
    <row r="8234" spans="1:35" x14ac:dyDescent="0.25">
      <c r="A8234" s="17">
        <v>131739</v>
      </c>
      <c r="B8234" s="18">
        <v>3</v>
      </c>
      <c r="C8234" s="16" t="s">
        <v>73</v>
      </c>
      <c r="D8234" s="21">
        <v>44358</v>
      </c>
      <c r="E8234" s="16" t="s">
        <v>75</v>
      </c>
      <c r="F8234" s="21">
        <v>44361</v>
      </c>
      <c r="G8234" s="16" t="s">
        <v>75</v>
      </c>
      <c r="H8234" s="26" t="s">
        <v>173</v>
      </c>
      <c r="I8234" s="16" t="s">
        <v>7302</v>
      </c>
      <c r="J8234" s="20" t="s">
        <v>116</v>
      </c>
      <c r="L8234" s="16" t="s">
        <v>116</v>
      </c>
      <c r="M8234" s="26" t="s">
        <v>8344</v>
      </c>
      <c r="N8234" s="26" t="s">
        <v>8343</v>
      </c>
      <c r="O8234" s="16" t="s">
        <v>188</v>
      </c>
      <c r="P8234" s="26" t="s">
        <v>188</v>
      </c>
      <c r="Q8234" s="26" t="s">
        <v>471</v>
      </c>
      <c r="T8234" s="22">
        <v>0.12</v>
      </c>
      <c r="V8234" s="16" t="s">
        <v>470</v>
      </c>
      <c r="W8234" s="20" t="s">
        <v>43</v>
      </c>
      <c r="X8234" s="16" t="s">
        <v>78</v>
      </c>
      <c r="Z8234" s="24" t="s">
        <v>32</v>
      </c>
      <c r="AA8234" s="24" t="s">
        <v>32</v>
      </c>
      <c r="AB8234" s="24" t="s">
        <v>32</v>
      </c>
      <c r="AC8234" s="24" t="s">
        <v>32</v>
      </c>
      <c r="AD8234" s="24" t="s">
        <v>32</v>
      </c>
      <c r="AE8234" s="24" t="s">
        <v>32</v>
      </c>
      <c r="AF8234" s="24" t="s">
        <v>32</v>
      </c>
      <c r="AG8234" s="24" t="s">
        <v>32</v>
      </c>
      <c r="AH8234" s="24" t="s">
        <v>32</v>
      </c>
    </row>
    <row r="8235" spans="1:35" x14ac:dyDescent="0.25">
      <c r="A8235" s="17">
        <v>131740</v>
      </c>
      <c r="B8235" s="18">
        <v>3</v>
      </c>
      <c r="C8235" s="16" t="s">
        <v>73</v>
      </c>
      <c r="D8235" s="21">
        <v>44361</v>
      </c>
      <c r="E8235" s="16" t="s">
        <v>75</v>
      </c>
      <c r="F8235" s="21">
        <v>44361</v>
      </c>
      <c r="G8235" s="16" t="s">
        <v>75</v>
      </c>
      <c r="H8235" s="26" t="s">
        <v>173</v>
      </c>
      <c r="I8235" s="16" t="s">
        <v>1067</v>
      </c>
      <c r="J8235" s="20" t="s">
        <v>116</v>
      </c>
      <c r="L8235" s="16" t="s">
        <v>116</v>
      </c>
      <c r="M8235" s="26" t="s">
        <v>8342</v>
      </c>
      <c r="N8235" s="26" t="s">
        <v>470</v>
      </c>
      <c r="O8235" s="16" t="s">
        <v>188</v>
      </c>
      <c r="P8235" s="26" t="s">
        <v>188</v>
      </c>
      <c r="Q8235" s="26" t="s">
        <v>471</v>
      </c>
      <c r="T8235" s="22">
        <v>8.07</v>
      </c>
      <c r="V8235" s="16" t="s">
        <v>470</v>
      </c>
      <c r="W8235" s="20" t="s">
        <v>43</v>
      </c>
      <c r="X8235" s="16" t="s">
        <v>78</v>
      </c>
      <c r="Z8235" s="24" t="s">
        <v>32</v>
      </c>
      <c r="AA8235" s="24" t="s">
        <v>32</v>
      </c>
      <c r="AB8235" s="24" t="s">
        <v>32</v>
      </c>
      <c r="AC8235" s="24" t="s">
        <v>32</v>
      </c>
      <c r="AD8235" s="24" t="s">
        <v>32</v>
      </c>
      <c r="AE8235" s="24" t="s">
        <v>32</v>
      </c>
      <c r="AF8235" s="24" t="s">
        <v>32</v>
      </c>
      <c r="AG8235" s="24" t="s">
        <v>32</v>
      </c>
      <c r="AH8235" s="24" t="s">
        <v>32</v>
      </c>
    </row>
    <row r="8236" spans="1:35" x14ac:dyDescent="0.25">
      <c r="A8236" s="17">
        <v>131741</v>
      </c>
      <c r="B8236" s="18">
        <v>2</v>
      </c>
      <c r="C8236" s="16" t="s">
        <v>73</v>
      </c>
      <c r="D8236" s="21">
        <v>44361</v>
      </c>
      <c r="E8236" s="16" t="s">
        <v>75</v>
      </c>
      <c r="F8236" s="21">
        <v>44361</v>
      </c>
      <c r="G8236" s="16" t="s">
        <v>75</v>
      </c>
      <c r="H8236" s="26" t="s">
        <v>797</v>
      </c>
      <c r="I8236" s="16" t="s">
        <v>1777</v>
      </c>
      <c r="J8236" s="20" t="s">
        <v>116</v>
      </c>
      <c r="L8236" s="16" t="s">
        <v>116</v>
      </c>
      <c r="M8236" s="26" t="s">
        <v>8341</v>
      </c>
      <c r="N8236" s="26" t="s">
        <v>4044</v>
      </c>
      <c r="O8236" s="16" t="s">
        <v>188</v>
      </c>
      <c r="P8236" s="26" t="s">
        <v>188</v>
      </c>
      <c r="Q8236" s="26" t="s">
        <v>4044</v>
      </c>
      <c r="T8236" s="22">
        <v>3.19</v>
      </c>
      <c r="V8236" s="16" t="s">
        <v>3998</v>
      </c>
      <c r="W8236" s="20" t="s">
        <v>43</v>
      </c>
      <c r="X8236" s="16" t="s">
        <v>78</v>
      </c>
      <c r="Z8236" s="24" t="s">
        <v>32</v>
      </c>
      <c r="AA8236" s="24" t="s">
        <v>32</v>
      </c>
      <c r="AB8236" s="24" t="s">
        <v>32</v>
      </c>
      <c r="AC8236" s="24" t="s">
        <v>32</v>
      </c>
      <c r="AD8236" s="24" t="s">
        <v>32</v>
      </c>
      <c r="AE8236" s="24" t="s">
        <v>32</v>
      </c>
      <c r="AF8236" s="24" t="s">
        <v>32</v>
      </c>
      <c r="AG8236" s="24" t="s">
        <v>32</v>
      </c>
      <c r="AH8236" s="24" t="s">
        <v>32</v>
      </c>
    </row>
    <row r="8237" spans="1:35" x14ac:dyDescent="0.25">
      <c r="A8237" s="17">
        <v>131742</v>
      </c>
      <c r="B8237" s="18">
        <v>2</v>
      </c>
      <c r="C8237" s="16" t="s">
        <v>73</v>
      </c>
      <c r="D8237" s="21">
        <v>44362</v>
      </c>
      <c r="E8237" s="16" t="s">
        <v>33</v>
      </c>
      <c r="F8237" s="21">
        <v>44362</v>
      </c>
      <c r="G8237" s="16" t="s">
        <v>33</v>
      </c>
      <c r="H8237" s="26" t="s">
        <v>170</v>
      </c>
      <c r="I8237" s="16" t="s">
        <v>8340</v>
      </c>
      <c r="K8237" s="16" t="s">
        <v>8339</v>
      </c>
      <c r="L8237" s="16" t="s">
        <v>37</v>
      </c>
      <c r="M8237" s="26" t="s">
        <v>8338</v>
      </c>
      <c r="O8237" s="16" t="s">
        <v>1149</v>
      </c>
      <c r="P8237" s="26" t="s">
        <v>188</v>
      </c>
      <c r="T8237" s="22">
        <v>0.505</v>
      </c>
      <c r="W8237" s="20" t="s">
        <v>43</v>
      </c>
      <c r="X8237" s="16" t="s">
        <v>44</v>
      </c>
      <c r="Z8237" s="24" t="s">
        <v>32</v>
      </c>
      <c r="AA8237" s="24" t="s">
        <v>32</v>
      </c>
      <c r="AB8237" s="24" t="s">
        <v>32</v>
      </c>
      <c r="AC8237" s="24" t="s">
        <v>32</v>
      </c>
      <c r="AD8237" s="24" t="s">
        <v>32</v>
      </c>
      <c r="AE8237" s="24" t="s">
        <v>32</v>
      </c>
      <c r="AF8237" s="24" t="s">
        <v>32</v>
      </c>
      <c r="AG8237" s="24" t="s">
        <v>32</v>
      </c>
      <c r="AH8237" s="24" t="s">
        <v>32</v>
      </c>
      <c r="AI8237" s="16" t="s">
        <v>8337</v>
      </c>
    </row>
    <row r="8238" spans="1:35" x14ac:dyDescent="0.25">
      <c r="A8238" s="17">
        <v>131743</v>
      </c>
      <c r="B8238" s="18">
        <v>3</v>
      </c>
      <c r="C8238" s="16" t="s">
        <v>73</v>
      </c>
      <c r="D8238" s="21">
        <v>44362</v>
      </c>
      <c r="E8238" s="16" t="s">
        <v>33</v>
      </c>
      <c r="F8238" s="21">
        <v>44364</v>
      </c>
      <c r="G8238" s="16" t="s">
        <v>33</v>
      </c>
      <c r="H8238" s="26" t="s">
        <v>69</v>
      </c>
      <c r="I8238" s="16" t="s">
        <v>8336</v>
      </c>
      <c r="K8238" s="16" t="s">
        <v>8335</v>
      </c>
      <c r="L8238" s="16" t="s">
        <v>37</v>
      </c>
      <c r="M8238" s="26" t="s">
        <v>8334</v>
      </c>
      <c r="O8238" s="16" t="s">
        <v>1149</v>
      </c>
      <c r="P8238" s="26" t="s">
        <v>188</v>
      </c>
      <c r="T8238" s="22">
        <v>1.446</v>
      </c>
      <c r="W8238" s="20" t="s">
        <v>43</v>
      </c>
      <c r="X8238" s="16" t="s">
        <v>78</v>
      </c>
      <c r="Z8238" s="24" t="s">
        <v>32</v>
      </c>
      <c r="AA8238" s="24" t="s">
        <v>32</v>
      </c>
      <c r="AB8238" s="24" t="s">
        <v>32</v>
      </c>
      <c r="AC8238" s="24" t="s">
        <v>32</v>
      </c>
      <c r="AD8238" s="24" t="s">
        <v>32</v>
      </c>
      <c r="AE8238" s="24" t="s">
        <v>32</v>
      </c>
      <c r="AF8238" s="24" t="s">
        <v>32</v>
      </c>
      <c r="AG8238" s="24" t="s">
        <v>32</v>
      </c>
      <c r="AH8238" s="24" t="s">
        <v>32</v>
      </c>
      <c r="AI8238" s="16" t="s">
        <v>8333</v>
      </c>
    </row>
    <row r="8239" spans="1:35" x14ac:dyDescent="0.25">
      <c r="A8239" s="17">
        <v>131744</v>
      </c>
      <c r="B8239" s="18">
        <v>2</v>
      </c>
      <c r="C8239" s="16" t="s">
        <v>73</v>
      </c>
      <c r="D8239" s="21">
        <v>44362</v>
      </c>
      <c r="E8239" s="16" t="s">
        <v>75</v>
      </c>
      <c r="F8239" s="21">
        <v>44362</v>
      </c>
      <c r="G8239" s="16" t="s">
        <v>75</v>
      </c>
      <c r="H8239" s="26" t="s">
        <v>286</v>
      </c>
      <c r="I8239" s="16" t="s">
        <v>1956</v>
      </c>
      <c r="J8239" s="20" t="s">
        <v>116</v>
      </c>
      <c r="L8239" s="16" t="s">
        <v>116</v>
      </c>
      <c r="M8239" s="26" t="s">
        <v>8332</v>
      </c>
      <c r="N8239" s="26" t="s">
        <v>4044</v>
      </c>
      <c r="O8239" s="16" t="s">
        <v>188</v>
      </c>
      <c r="P8239" s="26" t="s">
        <v>188</v>
      </c>
      <c r="Q8239" s="26" t="s">
        <v>4044</v>
      </c>
      <c r="T8239" s="22">
        <v>3.44</v>
      </c>
      <c r="V8239" s="16" t="s">
        <v>3998</v>
      </c>
      <c r="W8239" s="20" t="s">
        <v>43</v>
      </c>
      <c r="X8239" s="16" t="s">
        <v>78</v>
      </c>
      <c r="Z8239" s="24" t="s">
        <v>32</v>
      </c>
      <c r="AA8239" s="24" t="s">
        <v>32</v>
      </c>
      <c r="AB8239" s="24" t="s">
        <v>32</v>
      </c>
      <c r="AC8239" s="24" t="s">
        <v>32</v>
      </c>
      <c r="AD8239" s="24" t="s">
        <v>32</v>
      </c>
      <c r="AE8239" s="24" t="s">
        <v>32</v>
      </c>
      <c r="AF8239" s="24" t="s">
        <v>32</v>
      </c>
      <c r="AG8239" s="24" t="s">
        <v>32</v>
      </c>
      <c r="AH8239" s="24" t="s">
        <v>32</v>
      </c>
    </row>
    <row r="8240" spans="1:35" x14ac:dyDescent="0.25">
      <c r="A8240" s="17">
        <v>131745</v>
      </c>
      <c r="B8240" s="18">
        <v>3</v>
      </c>
      <c r="C8240" s="16" t="s">
        <v>73</v>
      </c>
      <c r="D8240" s="21">
        <v>44362</v>
      </c>
      <c r="E8240" s="16" t="s">
        <v>33</v>
      </c>
      <c r="F8240" s="21">
        <v>44364</v>
      </c>
      <c r="G8240" s="16" t="s">
        <v>56</v>
      </c>
      <c r="H8240" s="26" t="s">
        <v>69</v>
      </c>
      <c r="I8240" s="16" t="s">
        <v>8331</v>
      </c>
      <c r="K8240" s="16" t="s">
        <v>8330</v>
      </c>
      <c r="L8240" s="16" t="s">
        <v>37</v>
      </c>
      <c r="M8240" s="26" t="s">
        <v>8329</v>
      </c>
      <c r="O8240" s="16" t="s">
        <v>1149</v>
      </c>
      <c r="P8240" s="26" t="s">
        <v>188</v>
      </c>
      <c r="T8240" s="22">
        <v>1.522</v>
      </c>
      <c r="W8240" s="20" t="s">
        <v>43</v>
      </c>
      <c r="X8240" s="16" t="s">
        <v>44</v>
      </c>
      <c r="Z8240" s="24" t="s">
        <v>32</v>
      </c>
      <c r="AA8240" s="24" t="s">
        <v>32</v>
      </c>
      <c r="AB8240" s="24" t="s">
        <v>32</v>
      </c>
      <c r="AC8240" s="24" t="s">
        <v>32</v>
      </c>
      <c r="AD8240" s="24" t="s">
        <v>32</v>
      </c>
      <c r="AE8240" s="24" t="s">
        <v>32</v>
      </c>
      <c r="AF8240" s="24" t="s">
        <v>32</v>
      </c>
      <c r="AG8240" s="24" t="s">
        <v>32</v>
      </c>
      <c r="AH8240" s="24" t="s">
        <v>32</v>
      </c>
      <c r="AI8240" s="16" t="s">
        <v>8328</v>
      </c>
    </row>
    <row r="8241" spans="1:35" x14ac:dyDescent="0.25">
      <c r="A8241" s="17">
        <v>131746</v>
      </c>
      <c r="B8241" s="18">
        <v>2</v>
      </c>
      <c r="C8241" s="16" t="s">
        <v>73</v>
      </c>
      <c r="D8241" s="21">
        <v>44362</v>
      </c>
      <c r="E8241" s="16" t="s">
        <v>75</v>
      </c>
      <c r="F8241" s="21">
        <v>44362</v>
      </c>
      <c r="G8241" s="16" t="s">
        <v>75</v>
      </c>
      <c r="H8241" s="26" t="s">
        <v>170</v>
      </c>
      <c r="I8241" s="16" t="s">
        <v>5062</v>
      </c>
      <c r="J8241" s="20" t="s">
        <v>116</v>
      </c>
      <c r="L8241" s="16" t="s">
        <v>116</v>
      </c>
      <c r="M8241" s="26" t="s">
        <v>8327</v>
      </c>
      <c r="N8241" s="26" t="s">
        <v>8326</v>
      </c>
      <c r="O8241" s="16" t="s">
        <v>188</v>
      </c>
      <c r="P8241" s="26" t="s">
        <v>188</v>
      </c>
      <c r="Q8241" s="26" t="s">
        <v>8326</v>
      </c>
      <c r="T8241" s="22">
        <v>4.1500000000000004</v>
      </c>
      <c r="V8241" s="16" t="s">
        <v>1179</v>
      </c>
      <c r="W8241" s="20" t="s">
        <v>43</v>
      </c>
      <c r="X8241" s="16" t="s">
        <v>78</v>
      </c>
      <c r="Z8241" s="24" t="s">
        <v>32</v>
      </c>
      <c r="AA8241" s="24" t="s">
        <v>32</v>
      </c>
      <c r="AB8241" s="24" t="s">
        <v>32</v>
      </c>
      <c r="AC8241" s="24" t="s">
        <v>32</v>
      </c>
      <c r="AD8241" s="24" t="s">
        <v>32</v>
      </c>
      <c r="AE8241" s="24" t="s">
        <v>32</v>
      </c>
      <c r="AF8241" s="24" t="s">
        <v>32</v>
      </c>
      <c r="AG8241" s="24" t="s">
        <v>32</v>
      </c>
      <c r="AH8241" s="24" t="s">
        <v>32</v>
      </c>
    </row>
    <row r="8242" spans="1:35" x14ac:dyDescent="0.25">
      <c r="A8242" s="17">
        <v>131747</v>
      </c>
      <c r="B8242" s="18">
        <v>3</v>
      </c>
      <c r="C8242" s="16" t="s">
        <v>73</v>
      </c>
      <c r="D8242" s="21">
        <v>44362</v>
      </c>
      <c r="E8242" s="16" t="s">
        <v>33</v>
      </c>
      <c r="F8242" s="21">
        <v>44362</v>
      </c>
      <c r="G8242" s="16" t="s">
        <v>33</v>
      </c>
      <c r="H8242" s="26" t="s">
        <v>69</v>
      </c>
      <c r="I8242" s="16" t="s">
        <v>8325</v>
      </c>
      <c r="K8242" s="16" t="s">
        <v>8324</v>
      </c>
      <c r="L8242" s="16" t="s">
        <v>37</v>
      </c>
      <c r="M8242" s="26" t="s">
        <v>8323</v>
      </c>
      <c r="O8242" s="16" t="s">
        <v>1149</v>
      </c>
      <c r="P8242" s="26" t="s">
        <v>188</v>
      </c>
      <c r="T8242" s="22">
        <v>1.4630000000000001</v>
      </c>
      <c r="W8242" s="20" t="s">
        <v>43</v>
      </c>
      <c r="X8242" s="16" t="s">
        <v>44</v>
      </c>
      <c r="Z8242" s="24" t="s">
        <v>32</v>
      </c>
      <c r="AA8242" s="24" t="s">
        <v>32</v>
      </c>
      <c r="AB8242" s="24" t="s">
        <v>32</v>
      </c>
      <c r="AC8242" s="24" t="s">
        <v>32</v>
      </c>
      <c r="AD8242" s="24" t="s">
        <v>32</v>
      </c>
      <c r="AE8242" s="24" t="s">
        <v>32</v>
      </c>
      <c r="AF8242" s="24" t="s">
        <v>32</v>
      </c>
      <c r="AG8242" s="24" t="s">
        <v>32</v>
      </c>
      <c r="AH8242" s="24" t="s">
        <v>32</v>
      </c>
      <c r="AI8242" s="16" t="s">
        <v>8322</v>
      </c>
    </row>
    <row r="8243" spans="1:35" x14ac:dyDescent="0.25">
      <c r="A8243" s="17">
        <v>131748</v>
      </c>
      <c r="B8243" s="18">
        <v>2</v>
      </c>
      <c r="C8243" s="16" t="s">
        <v>73</v>
      </c>
      <c r="D8243" s="21">
        <v>44362</v>
      </c>
      <c r="E8243" s="16" t="s">
        <v>75</v>
      </c>
      <c r="F8243" s="21">
        <v>44362</v>
      </c>
      <c r="G8243" s="16" t="s">
        <v>75</v>
      </c>
      <c r="H8243" s="26" t="s">
        <v>371</v>
      </c>
      <c r="I8243" s="16" t="s">
        <v>2335</v>
      </c>
      <c r="J8243" s="20" t="s">
        <v>116</v>
      </c>
      <c r="L8243" s="16" t="s">
        <v>116</v>
      </c>
      <c r="M8243" s="26" t="s">
        <v>8321</v>
      </c>
      <c r="N8243" s="26" t="s">
        <v>8320</v>
      </c>
      <c r="O8243" s="16" t="s">
        <v>188</v>
      </c>
      <c r="Q8243" s="26" t="s">
        <v>8320</v>
      </c>
      <c r="T8243" s="22">
        <v>6.3</v>
      </c>
      <c r="V8243" s="16" t="s">
        <v>1179</v>
      </c>
      <c r="W8243" s="20" t="s">
        <v>43</v>
      </c>
      <c r="X8243" s="16" t="s">
        <v>78</v>
      </c>
      <c r="Z8243" s="24" t="s">
        <v>32</v>
      </c>
      <c r="AA8243" s="24" t="s">
        <v>32</v>
      </c>
      <c r="AB8243" s="24" t="s">
        <v>32</v>
      </c>
      <c r="AC8243" s="24" t="s">
        <v>32</v>
      </c>
      <c r="AD8243" s="24" t="s">
        <v>32</v>
      </c>
      <c r="AE8243" s="24" t="s">
        <v>32</v>
      </c>
      <c r="AF8243" s="24" t="s">
        <v>32</v>
      </c>
      <c r="AG8243" s="24" t="s">
        <v>32</v>
      </c>
      <c r="AH8243" s="24" t="s">
        <v>32</v>
      </c>
    </row>
    <row r="8244" spans="1:35" x14ac:dyDescent="0.25">
      <c r="A8244" s="17">
        <v>131749</v>
      </c>
      <c r="B8244" s="18">
        <v>4</v>
      </c>
      <c r="C8244" s="16" t="s">
        <v>73</v>
      </c>
      <c r="D8244" s="21">
        <v>44363</v>
      </c>
      <c r="E8244" s="16" t="s">
        <v>1610</v>
      </c>
      <c r="F8244" s="21">
        <v>44363</v>
      </c>
      <c r="G8244" s="16" t="s">
        <v>1610</v>
      </c>
      <c r="H8244" s="26" t="s">
        <v>126</v>
      </c>
      <c r="L8244" s="16" t="s">
        <v>110</v>
      </c>
      <c r="M8244" s="26" t="s">
        <v>8319</v>
      </c>
      <c r="O8244" s="16" t="s">
        <v>1612</v>
      </c>
      <c r="T8244" s="23" t="s">
        <v>32</v>
      </c>
      <c r="W8244" s="20" t="s">
        <v>43</v>
      </c>
      <c r="Z8244" s="24" t="s">
        <v>32</v>
      </c>
      <c r="AA8244" s="24" t="s">
        <v>32</v>
      </c>
      <c r="AB8244" s="24" t="s">
        <v>32</v>
      </c>
      <c r="AC8244" s="24" t="s">
        <v>32</v>
      </c>
      <c r="AD8244" s="24" t="s">
        <v>32</v>
      </c>
      <c r="AE8244" s="24" t="s">
        <v>32</v>
      </c>
      <c r="AF8244" s="24" t="s">
        <v>32</v>
      </c>
      <c r="AG8244" s="24" t="s">
        <v>32</v>
      </c>
      <c r="AH8244" s="24" t="s">
        <v>32</v>
      </c>
      <c r="AI8244" s="16" t="s">
        <v>8318</v>
      </c>
    </row>
    <row r="8245" spans="1:35" x14ac:dyDescent="0.25">
      <c r="A8245" s="17">
        <v>131750</v>
      </c>
      <c r="B8245" s="18">
        <v>3</v>
      </c>
      <c r="C8245" s="16" t="s">
        <v>73</v>
      </c>
      <c r="D8245" s="21">
        <v>44363</v>
      </c>
      <c r="E8245" s="16" t="s">
        <v>33</v>
      </c>
      <c r="F8245" s="21">
        <v>44364</v>
      </c>
      <c r="G8245" s="16" t="s">
        <v>109</v>
      </c>
      <c r="H8245" s="26" t="s">
        <v>64</v>
      </c>
      <c r="I8245" s="16" t="s">
        <v>5972</v>
      </c>
      <c r="K8245" s="16" t="s">
        <v>8317</v>
      </c>
      <c r="L8245" s="16" t="s">
        <v>37</v>
      </c>
      <c r="M8245" s="26" t="s">
        <v>8316</v>
      </c>
      <c r="O8245" s="16" t="s">
        <v>1149</v>
      </c>
      <c r="P8245" s="26" t="s">
        <v>188</v>
      </c>
      <c r="T8245" s="22">
        <v>3.5</v>
      </c>
      <c r="W8245" s="20" t="s">
        <v>43</v>
      </c>
      <c r="X8245" s="16" t="s">
        <v>44</v>
      </c>
      <c r="Z8245" s="24" t="s">
        <v>32</v>
      </c>
      <c r="AA8245" s="24" t="s">
        <v>32</v>
      </c>
      <c r="AB8245" s="24" t="s">
        <v>32</v>
      </c>
      <c r="AC8245" s="24" t="s">
        <v>32</v>
      </c>
      <c r="AD8245" s="24" t="s">
        <v>32</v>
      </c>
      <c r="AE8245" s="24" t="s">
        <v>32</v>
      </c>
      <c r="AF8245" s="24" t="s">
        <v>32</v>
      </c>
      <c r="AG8245" s="24" t="s">
        <v>32</v>
      </c>
      <c r="AH8245" s="24" t="s">
        <v>32</v>
      </c>
      <c r="AI8245" s="16" t="s">
        <v>8315</v>
      </c>
    </row>
    <row r="8246" spans="1:35" x14ac:dyDescent="0.25">
      <c r="A8246" s="17">
        <v>131751</v>
      </c>
      <c r="B8246" s="18">
        <v>3</v>
      </c>
      <c r="C8246" s="16" t="s">
        <v>73</v>
      </c>
      <c r="D8246" s="21">
        <v>44363</v>
      </c>
      <c r="E8246" s="16" t="s">
        <v>176</v>
      </c>
      <c r="F8246" s="21">
        <v>44365</v>
      </c>
      <c r="G8246" s="16" t="s">
        <v>109</v>
      </c>
      <c r="H8246" s="26" t="s">
        <v>173</v>
      </c>
      <c r="I8246" s="16" t="s">
        <v>155</v>
      </c>
      <c r="J8246" s="20" t="s">
        <v>148</v>
      </c>
      <c r="L8246" s="16" t="s">
        <v>149</v>
      </c>
      <c r="M8246" s="26" t="s">
        <v>8314</v>
      </c>
      <c r="N8246" s="26" t="s">
        <v>6326</v>
      </c>
      <c r="O8246" s="16" t="s">
        <v>151</v>
      </c>
      <c r="P8246" s="26" t="s">
        <v>1347</v>
      </c>
      <c r="T8246" s="22">
        <v>0</v>
      </c>
      <c r="U8246" s="21">
        <v>44540</v>
      </c>
      <c r="W8246" s="20" t="s">
        <v>43</v>
      </c>
      <c r="X8246" s="16" t="s">
        <v>454</v>
      </c>
      <c r="Z8246" s="24" t="s">
        <v>32</v>
      </c>
      <c r="AA8246" s="24" t="s">
        <v>32</v>
      </c>
      <c r="AB8246" s="24" t="s">
        <v>32</v>
      </c>
      <c r="AC8246" s="24" t="s">
        <v>32</v>
      </c>
      <c r="AD8246" s="24" t="s">
        <v>32</v>
      </c>
      <c r="AE8246" s="24" t="s">
        <v>32</v>
      </c>
      <c r="AF8246" s="24" t="s">
        <v>32</v>
      </c>
      <c r="AG8246" s="24" t="s">
        <v>32</v>
      </c>
      <c r="AH8246" s="24" t="s">
        <v>32</v>
      </c>
      <c r="AI8246" s="16" t="s">
        <v>8313</v>
      </c>
    </row>
    <row r="8247" spans="1:35" x14ac:dyDescent="0.25">
      <c r="A8247" s="17">
        <v>131752</v>
      </c>
      <c r="B8247" s="18">
        <v>1</v>
      </c>
      <c r="C8247" s="16" t="s">
        <v>73</v>
      </c>
      <c r="D8247" s="21">
        <v>44363</v>
      </c>
      <c r="E8247" s="16" t="s">
        <v>1610</v>
      </c>
      <c r="F8247" s="21">
        <v>44363</v>
      </c>
      <c r="G8247" s="16" t="s">
        <v>1610</v>
      </c>
      <c r="H8247" s="26" t="s">
        <v>320</v>
      </c>
      <c r="L8247" s="16" t="s">
        <v>110</v>
      </c>
      <c r="M8247" s="26" t="s">
        <v>8312</v>
      </c>
      <c r="O8247" s="16" t="s">
        <v>1612</v>
      </c>
      <c r="T8247" s="23" t="s">
        <v>32</v>
      </c>
      <c r="W8247" s="20" t="s">
        <v>43</v>
      </c>
      <c r="Z8247" s="24" t="s">
        <v>32</v>
      </c>
      <c r="AA8247" s="24" t="s">
        <v>32</v>
      </c>
      <c r="AB8247" s="24" t="s">
        <v>32</v>
      </c>
      <c r="AC8247" s="24" t="s">
        <v>32</v>
      </c>
      <c r="AD8247" s="24" t="s">
        <v>32</v>
      </c>
      <c r="AE8247" s="24" t="s">
        <v>32</v>
      </c>
      <c r="AF8247" s="24" t="s">
        <v>32</v>
      </c>
      <c r="AG8247" s="24" t="s">
        <v>32</v>
      </c>
      <c r="AH8247" s="24" t="s">
        <v>32</v>
      </c>
      <c r="AI8247" s="16" t="s">
        <v>8311</v>
      </c>
    </row>
    <row r="8248" spans="1:35" x14ac:dyDescent="0.25">
      <c r="A8248" s="17">
        <v>131753</v>
      </c>
      <c r="B8248" s="18">
        <v>1</v>
      </c>
      <c r="C8248" s="16" t="s">
        <v>73</v>
      </c>
      <c r="D8248" s="21">
        <v>44365</v>
      </c>
      <c r="E8248" s="16" t="s">
        <v>33</v>
      </c>
      <c r="F8248" s="21">
        <v>44365</v>
      </c>
      <c r="G8248" s="16" t="s">
        <v>33</v>
      </c>
      <c r="H8248" s="26" t="s">
        <v>386</v>
      </c>
      <c r="I8248" s="16" t="s">
        <v>8310</v>
      </c>
      <c r="K8248" s="16" t="s">
        <v>8309</v>
      </c>
      <c r="L8248" s="16" t="s">
        <v>37</v>
      </c>
      <c r="M8248" s="26" t="s">
        <v>8308</v>
      </c>
      <c r="O8248" s="16" t="s">
        <v>1149</v>
      </c>
      <c r="P8248" s="26" t="s">
        <v>188</v>
      </c>
      <c r="T8248" s="22">
        <v>2.27</v>
      </c>
      <c r="W8248" s="20" t="s">
        <v>43</v>
      </c>
      <c r="X8248" s="16" t="s">
        <v>44</v>
      </c>
      <c r="Z8248" s="24" t="s">
        <v>32</v>
      </c>
      <c r="AA8248" s="24" t="s">
        <v>32</v>
      </c>
      <c r="AB8248" s="24" t="s">
        <v>32</v>
      </c>
      <c r="AC8248" s="24" t="s">
        <v>32</v>
      </c>
      <c r="AD8248" s="24" t="s">
        <v>32</v>
      </c>
      <c r="AE8248" s="24" t="s">
        <v>32</v>
      </c>
      <c r="AF8248" s="24" t="s">
        <v>32</v>
      </c>
      <c r="AG8248" s="24" t="s">
        <v>32</v>
      </c>
      <c r="AH8248" s="24" t="s">
        <v>32</v>
      </c>
      <c r="AI8248" s="16" t="s">
        <v>8307</v>
      </c>
    </row>
    <row r="8249" spans="1:35" x14ac:dyDescent="0.25">
      <c r="A8249" s="17">
        <v>131754</v>
      </c>
      <c r="B8249" s="18">
        <v>6</v>
      </c>
      <c r="C8249" s="16" t="s">
        <v>73</v>
      </c>
      <c r="D8249" s="21">
        <v>44365</v>
      </c>
      <c r="E8249" s="16" t="s">
        <v>142</v>
      </c>
      <c r="F8249" s="21">
        <v>44365</v>
      </c>
      <c r="G8249" s="16" t="s">
        <v>142</v>
      </c>
      <c r="H8249" s="26" t="s">
        <v>76</v>
      </c>
      <c r="M8249" s="26" t="s">
        <v>8306</v>
      </c>
      <c r="O8249" s="16" t="s">
        <v>151</v>
      </c>
      <c r="P8249" s="26" t="s">
        <v>551</v>
      </c>
      <c r="T8249" s="23" t="s">
        <v>32</v>
      </c>
      <c r="W8249" s="20" t="s">
        <v>43</v>
      </c>
      <c r="Z8249" s="24" t="s">
        <v>32</v>
      </c>
      <c r="AA8249" s="24" t="s">
        <v>32</v>
      </c>
      <c r="AB8249" s="24" t="s">
        <v>32</v>
      </c>
      <c r="AC8249" s="24" t="s">
        <v>32</v>
      </c>
      <c r="AD8249" s="25">
        <v>31284</v>
      </c>
      <c r="AE8249" s="25">
        <v>0</v>
      </c>
      <c r="AF8249" s="25">
        <v>0</v>
      </c>
      <c r="AG8249" s="25">
        <v>0</v>
      </c>
      <c r="AH8249" s="25">
        <v>31284</v>
      </c>
    </row>
    <row r="8250" spans="1:35" x14ac:dyDescent="0.25">
      <c r="A8250" s="17">
        <v>131755</v>
      </c>
      <c r="B8250" s="18">
        <v>2</v>
      </c>
      <c r="C8250" s="16" t="s">
        <v>73</v>
      </c>
      <c r="D8250" s="21">
        <v>44368</v>
      </c>
      <c r="E8250" s="16" t="s">
        <v>75</v>
      </c>
      <c r="F8250" s="21">
        <v>44368</v>
      </c>
      <c r="G8250" s="16" t="s">
        <v>75</v>
      </c>
      <c r="H8250" s="26" t="s">
        <v>286</v>
      </c>
      <c r="I8250" s="16" t="s">
        <v>1087</v>
      </c>
      <c r="J8250" s="20" t="s">
        <v>116</v>
      </c>
      <c r="L8250" s="16" t="s">
        <v>116</v>
      </c>
      <c r="M8250" s="26" t="s">
        <v>8305</v>
      </c>
      <c r="N8250" s="26" t="s">
        <v>4029</v>
      </c>
      <c r="O8250" s="16" t="s">
        <v>188</v>
      </c>
      <c r="P8250" s="26" t="s">
        <v>188</v>
      </c>
      <c r="Q8250" s="26" t="s">
        <v>4029</v>
      </c>
      <c r="T8250" s="22">
        <v>0.42</v>
      </c>
      <c r="W8250" s="20" t="s">
        <v>43</v>
      </c>
      <c r="X8250" s="16" t="s">
        <v>78</v>
      </c>
      <c r="Z8250" s="24" t="s">
        <v>32</v>
      </c>
      <c r="AA8250" s="24" t="s">
        <v>32</v>
      </c>
      <c r="AB8250" s="24" t="s">
        <v>32</v>
      </c>
      <c r="AC8250" s="24" t="s">
        <v>32</v>
      </c>
      <c r="AD8250" s="24" t="s">
        <v>32</v>
      </c>
      <c r="AE8250" s="24" t="s">
        <v>32</v>
      </c>
      <c r="AF8250" s="24" t="s">
        <v>32</v>
      </c>
      <c r="AG8250" s="24" t="s">
        <v>32</v>
      </c>
      <c r="AH8250" s="24" t="s">
        <v>32</v>
      </c>
    </row>
    <row r="8251" spans="1:35" x14ac:dyDescent="0.25">
      <c r="A8251" s="17">
        <v>131756</v>
      </c>
      <c r="B8251" s="18">
        <v>2</v>
      </c>
      <c r="C8251" s="16" t="s">
        <v>73</v>
      </c>
      <c r="D8251" s="21">
        <v>44368</v>
      </c>
      <c r="E8251" s="16" t="s">
        <v>75</v>
      </c>
      <c r="F8251" s="21">
        <v>44368</v>
      </c>
      <c r="G8251" s="16" t="s">
        <v>75</v>
      </c>
      <c r="H8251" s="26" t="s">
        <v>212</v>
      </c>
      <c r="I8251" s="16" t="s">
        <v>1087</v>
      </c>
      <c r="J8251" s="20" t="s">
        <v>116</v>
      </c>
      <c r="L8251" s="16" t="s">
        <v>116</v>
      </c>
      <c r="M8251" s="26" t="s">
        <v>8304</v>
      </c>
      <c r="N8251" s="26" t="s">
        <v>4029</v>
      </c>
      <c r="O8251" s="16" t="s">
        <v>188</v>
      </c>
      <c r="Q8251" s="26" t="s">
        <v>4029</v>
      </c>
      <c r="T8251" s="22">
        <v>3.59</v>
      </c>
      <c r="W8251" s="20" t="s">
        <v>43</v>
      </c>
      <c r="X8251" s="16" t="s">
        <v>78</v>
      </c>
      <c r="Z8251" s="24" t="s">
        <v>32</v>
      </c>
      <c r="AA8251" s="24" t="s">
        <v>32</v>
      </c>
      <c r="AB8251" s="24" t="s">
        <v>32</v>
      </c>
      <c r="AC8251" s="24" t="s">
        <v>32</v>
      </c>
      <c r="AD8251" s="24" t="s">
        <v>32</v>
      </c>
      <c r="AE8251" s="24" t="s">
        <v>32</v>
      </c>
      <c r="AF8251" s="24" t="s">
        <v>32</v>
      </c>
      <c r="AG8251" s="24" t="s">
        <v>32</v>
      </c>
      <c r="AH8251" s="24" t="s">
        <v>32</v>
      </c>
    </row>
    <row r="8252" spans="1:35" ht="30" x14ac:dyDescent="0.25">
      <c r="A8252" s="17">
        <v>131757</v>
      </c>
      <c r="B8252" s="18">
        <v>2</v>
      </c>
      <c r="C8252" s="16" t="s">
        <v>73</v>
      </c>
      <c r="D8252" s="21">
        <v>44368</v>
      </c>
      <c r="E8252" s="16" t="s">
        <v>75</v>
      </c>
      <c r="F8252" s="21">
        <v>44368</v>
      </c>
      <c r="G8252" s="16" t="s">
        <v>75</v>
      </c>
      <c r="H8252" s="26" t="s">
        <v>797</v>
      </c>
      <c r="I8252" s="16" t="s">
        <v>1436</v>
      </c>
      <c r="J8252" s="20" t="s">
        <v>116</v>
      </c>
      <c r="L8252" s="16" t="s">
        <v>116</v>
      </c>
      <c r="M8252" s="26" t="s">
        <v>8303</v>
      </c>
      <c r="N8252" s="26" t="s">
        <v>8302</v>
      </c>
      <c r="O8252" s="16" t="s">
        <v>188</v>
      </c>
      <c r="P8252" s="26" t="s">
        <v>188</v>
      </c>
      <c r="Q8252" s="26" t="s">
        <v>8302</v>
      </c>
      <c r="T8252" s="22">
        <v>1.0900000000000001</v>
      </c>
      <c r="W8252" s="20" t="s">
        <v>43</v>
      </c>
      <c r="X8252" s="16" t="s">
        <v>78</v>
      </c>
      <c r="Z8252" s="24" t="s">
        <v>32</v>
      </c>
      <c r="AA8252" s="24" t="s">
        <v>32</v>
      </c>
      <c r="AB8252" s="24" t="s">
        <v>32</v>
      </c>
      <c r="AC8252" s="24" t="s">
        <v>32</v>
      </c>
      <c r="AD8252" s="24" t="s">
        <v>32</v>
      </c>
      <c r="AE8252" s="24" t="s">
        <v>32</v>
      </c>
      <c r="AF8252" s="24" t="s">
        <v>32</v>
      </c>
      <c r="AG8252" s="24" t="s">
        <v>32</v>
      </c>
      <c r="AH8252" s="24" t="s">
        <v>32</v>
      </c>
    </row>
    <row r="8253" spans="1:35" x14ac:dyDescent="0.25">
      <c r="A8253" s="17">
        <v>131758</v>
      </c>
      <c r="B8253" s="18">
        <v>1</v>
      </c>
      <c r="C8253" s="16" t="s">
        <v>73</v>
      </c>
      <c r="D8253" s="21">
        <v>44369</v>
      </c>
      <c r="E8253" s="16" t="s">
        <v>33</v>
      </c>
      <c r="F8253" s="21">
        <v>44369</v>
      </c>
      <c r="G8253" s="16" t="s">
        <v>33</v>
      </c>
      <c r="H8253" s="26" t="s">
        <v>215</v>
      </c>
      <c r="I8253" s="16" t="s">
        <v>8301</v>
      </c>
      <c r="K8253" s="16" t="s">
        <v>8300</v>
      </c>
      <c r="L8253" s="16" t="s">
        <v>37</v>
      </c>
      <c r="M8253" s="26" t="s">
        <v>8299</v>
      </c>
      <c r="O8253" s="16" t="s">
        <v>1149</v>
      </c>
      <c r="P8253" s="26" t="s">
        <v>188</v>
      </c>
      <c r="T8253" s="22">
        <v>3.5</v>
      </c>
      <c r="W8253" s="20" t="s">
        <v>43</v>
      </c>
      <c r="X8253" s="16" t="s">
        <v>44</v>
      </c>
      <c r="Z8253" s="24" t="s">
        <v>32</v>
      </c>
      <c r="AA8253" s="24" t="s">
        <v>32</v>
      </c>
      <c r="AB8253" s="24" t="s">
        <v>32</v>
      </c>
      <c r="AC8253" s="24" t="s">
        <v>32</v>
      </c>
      <c r="AD8253" s="24" t="s">
        <v>32</v>
      </c>
      <c r="AE8253" s="24" t="s">
        <v>32</v>
      </c>
      <c r="AF8253" s="24" t="s">
        <v>32</v>
      </c>
      <c r="AG8253" s="24" t="s">
        <v>32</v>
      </c>
      <c r="AH8253" s="24" t="s">
        <v>32</v>
      </c>
      <c r="AI8253" s="16" t="s">
        <v>8298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
  <sheetViews>
    <sheetView workbookViewId="0"/>
  </sheetViews>
  <sheetFormatPr defaultRowHeight="15" x14ac:dyDescent="0.25"/>
  <sheetData>
    <row r="2" spans="1:1" x14ac:dyDescent="0.25">
      <c r="A2" t="s">
        <v>8297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 (Obligations)</vt:lpstr>
      <vt:lpstr>TAMP Data 2021</vt:lpstr>
      <vt:lpstr>TAMP Data ALL</vt:lpstr>
      <vt:lpstr>Query 2021-06-22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TDOT</cp:lastModifiedBy>
  <dcterms:created xsi:type="dcterms:W3CDTF">2021-06-22T14:05:19Z</dcterms:created>
  <dcterms:modified xsi:type="dcterms:W3CDTF">2021-06-29T22:20:45Z</dcterms:modified>
</cp:coreProperties>
</file>